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846" activeTab="2"/>
  </bookViews>
  <sheets>
    <sheet name="商品销售明细表" sheetId="38" r:id="rId1"/>
    <sheet name="主营业务收入汇总" sheetId="13" r:id="rId2"/>
    <sheet name="销售帐 -ARGOTECH" sheetId="37" r:id="rId3"/>
    <sheet name="销售帐CAIYA" sheetId="4" r:id="rId4"/>
    <sheet name="销售帐 - COMPBRASIL" sheetId="6" r:id="rId5"/>
    <sheet name="销售帐DEYUN" sheetId="5" r:id="rId6"/>
    <sheet name="销售帐 MARTELUX" sheetId="3" r:id="rId7"/>
    <sheet name="销售帐NORTE TOOLS" sheetId="2" r:id="rId8"/>
    <sheet name="销售帐 - ZHEMAX" sheetId="7" r:id="rId9"/>
    <sheet name="坯料 BOLETOS" sheetId="32" r:id="rId10"/>
  </sheets>
  <externalReferences>
    <externalReference r:id="rId11"/>
  </externalReferences>
  <definedNames>
    <definedName name="_xlnm._FilterDatabase" localSheetId="0" hidden="1">商品销售明细表!$A$3:$AV$515</definedName>
    <definedName name="_xlnm._FilterDatabase" localSheetId="1" hidden="1">主营业务收入汇总!$A$5:$AH$45</definedName>
    <definedName name="_xlnm._FilterDatabase" localSheetId="2" hidden="1">'销售帐 -ARGOTECH'!$A$3:$BD$3507</definedName>
    <definedName name="_xlnm._FilterDatabase" localSheetId="3" hidden="1">销售帐CAIYA!$A$3:$AN$160</definedName>
    <definedName name="_xlnm._FilterDatabase" localSheetId="4" hidden="1">'销售帐 - COMPBRASIL'!$A$3:$R$808</definedName>
    <definedName name="_xlnm._FilterDatabase" localSheetId="5" hidden="1">销售帐DEYUN!$A$3:$AY$106</definedName>
    <definedName name="_xlnm._FilterDatabase" localSheetId="6" hidden="1">'销售帐 MARTELUX'!$A$3:$BG$1928</definedName>
    <definedName name="_xlnm._FilterDatabase" localSheetId="7" hidden="1">'销售帐NORTE TOOLS'!$A$3:$AQ$288</definedName>
    <definedName name="_xlnm._FilterDatabase" localSheetId="8" hidden="1">'销售帐 - ZHEMAX'!$A$3:$AO$197</definedName>
    <definedName name="_xlnm._FilterDatabase" localSheetId="9" hidden="1">'坯料 BOLETOS'!$A$9:$XCP$696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XZOS</author>
  </authors>
  <commentList>
    <comment ref="E3" authorId="0">
      <text>
        <r>
          <rPr>
            <b/>
            <sz val="9"/>
            <rFont val="Tahoma"/>
            <charset val="134"/>
          </rPr>
          <t>SA</t>
        </r>
        <r>
          <rPr>
            <b/>
            <sz val="9"/>
            <rFont val="宋体"/>
            <charset val="134"/>
          </rPr>
          <t>开头是运输发票</t>
        </r>
      </text>
    </comment>
    <comment ref="K1477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实际刷卡少</t>
        </r>
        <r>
          <rPr>
            <sz val="9"/>
            <rFont val="Tahoma"/>
            <charset val="134"/>
          </rPr>
          <t xml:space="preserve">10.00
</t>
        </r>
      </text>
    </comment>
    <comment ref="G2306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退货</t>
        </r>
      </text>
    </comment>
    <comment ref="H2561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维修品低价销售</t>
        </r>
      </text>
    </comment>
    <comment ref="E3102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发票商品名：</t>
        </r>
        <r>
          <rPr>
            <sz val="9"/>
            <rFont val="Tahoma"/>
            <charset val="134"/>
          </rPr>
          <t>1100-50 220V</t>
        </r>
      </text>
    </comment>
  </commentList>
</comments>
</file>

<file path=xl/comments2.xml><?xml version="1.0" encoding="utf-8"?>
<comments xmlns="http://schemas.openxmlformats.org/spreadsheetml/2006/main">
  <authors>
    <author>XZOS</author>
    <author>AA</author>
    <author>Administrator</author>
  </authors>
  <commentList>
    <comment ref="D3" authorId="0">
      <text>
        <r>
          <rPr>
            <b/>
            <sz val="9"/>
            <rFont val="Tahoma"/>
            <charset val="134"/>
          </rPr>
          <t>SA</t>
        </r>
        <r>
          <rPr>
            <b/>
            <sz val="9"/>
            <rFont val="宋体"/>
            <charset val="134"/>
          </rPr>
          <t>开头是运输发票</t>
        </r>
      </text>
    </comment>
    <comment ref="E273" authorId="1">
      <text>
        <r>
          <rPr>
            <b/>
            <sz val="9"/>
            <rFont val="Tahoma"/>
            <charset val="134"/>
          </rPr>
          <t>AA:</t>
        </r>
        <r>
          <rPr>
            <sz val="9"/>
            <rFont val="Tahoma"/>
            <charset val="134"/>
          </rPr>
          <t xml:space="preserve">
SUBISTITUIU NOTA 2147, DEU ERRO NO IMPOSTO</t>
        </r>
      </text>
    </comment>
    <comment ref="N329" authorId="2">
      <text>
        <r>
          <rPr>
            <sz val="9"/>
            <rFont val="宋体"/>
            <charset val="134"/>
          </rPr>
          <t>1月22日2500
1月27日1500</t>
        </r>
      </text>
    </comment>
    <comment ref="N426" authorId="1">
      <text>
        <r>
          <rPr>
            <b/>
            <sz val="9"/>
            <rFont val="Tahoma"/>
            <charset val="134"/>
          </rPr>
          <t>AA:</t>
        </r>
        <r>
          <rPr>
            <sz val="9"/>
            <rFont val="Tahoma"/>
            <charset val="134"/>
          </rPr>
          <t xml:space="preserve">
+ 112,60 correio</t>
        </r>
      </text>
    </comment>
    <comment ref="N1378" authorId="0">
      <text>
        <r>
          <rPr>
            <b/>
            <sz val="9"/>
            <rFont val="宋体"/>
            <charset val="134"/>
          </rPr>
          <t>少收</t>
        </r>
        <r>
          <rPr>
            <b/>
            <sz val="9"/>
            <rFont val="Tahoma"/>
            <charset val="134"/>
          </rPr>
          <t>732.00</t>
        </r>
      </text>
    </comment>
    <comment ref="J1688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实际刷卡少</t>
        </r>
        <r>
          <rPr>
            <sz val="9"/>
            <rFont val="Tahoma"/>
            <charset val="134"/>
          </rPr>
          <t xml:space="preserve">10.00
</t>
        </r>
      </text>
    </comment>
    <comment ref="N1938" authorId="0">
      <text>
        <r>
          <rPr>
            <b/>
            <sz val="9"/>
            <rFont val="宋体"/>
            <charset val="134"/>
          </rPr>
          <t>本订单银行汇入</t>
        </r>
        <r>
          <rPr>
            <b/>
            <sz val="9"/>
            <rFont val="Tahoma"/>
            <charset val="134"/>
          </rPr>
          <t>47177.20
8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4</t>
        </r>
        <r>
          <rPr>
            <b/>
            <sz val="9"/>
            <rFont val="宋体"/>
            <charset val="134"/>
          </rPr>
          <t>日</t>
        </r>
        <r>
          <rPr>
            <b/>
            <sz val="9"/>
            <rFont val="Tahoma"/>
            <charset val="134"/>
          </rPr>
          <t>1567/1467</t>
        </r>
        <r>
          <rPr>
            <b/>
            <sz val="9"/>
            <rFont val="宋体"/>
            <charset val="134"/>
          </rPr>
          <t>订单汇入</t>
        </r>
        <r>
          <rPr>
            <b/>
            <sz val="9"/>
            <rFont val="Tahoma"/>
            <charset val="134"/>
          </rPr>
          <t>6775.92</t>
        </r>
        <r>
          <rPr>
            <sz val="9"/>
            <rFont val="Tahoma"/>
            <charset val="134"/>
          </rPr>
          <t xml:space="preserve">
</t>
        </r>
      </text>
    </comment>
    <comment ref="N2007" authorId="0">
      <text>
        <r>
          <rPr>
            <b/>
            <sz val="9"/>
            <rFont val="宋体"/>
            <charset val="134"/>
          </rPr>
          <t>原</t>
        </r>
        <r>
          <rPr>
            <b/>
            <sz val="9"/>
            <rFont val="Tahoma"/>
            <charset val="134"/>
          </rPr>
          <t>6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18</t>
        </r>
        <r>
          <rPr>
            <b/>
            <sz val="9"/>
            <rFont val="宋体"/>
            <charset val="134"/>
          </rPr>
          <t>日银行汇款</t>
        </r>
        <r>
          <rPr>
            <b/>
            <sz val="9"/>
            <rFont val="Tahoma"/>
            <charset val="134"/>
          </rPr>
          <t>1507.22</t>
        </r>
        <r>
          <rPr>
            <b/>
            <sz val="9"/>
            <rFont val="宋体"/>
            <charset val="134"/>
          </rPr>
          <t>订单号</t>
        </r>
        <r>
          <rPr>
            <b/>
            <sz val="9"/>
            <rFont val="Tahoma"/>
            <charset val="134"/>
          </rPr>
          <t>1331/1277</t>
        </r>
        <r>
          <rPr>
            <b/>
            <sz val="9"/>
            <rFont val="宋体"/>
            <charset val="134"/>
          </rPr>
          <t>退货退款处理，此笔款作为付</t>
        </r>
        <r>
          <rPr>
            <b/>
            <sz val="9"/>
            <rFont val="Tahoma"/>
            <charset val="134"/>
          </rPr>
          <t>1590/1484</t>
        </r>
        <r>
          <rPr>
            <b/>
            <sz val="9"/>
            <rFont val="宋体"/>
            <charset val="134"/>
          </rPr>
          <t>订单货款，少</t>
        </r>
        <r>
          <rPr>
            <b/>
            <sz val="9"/>
            <rFont val="Tahoma"/>
            <charset val="134"/>
          </rPr>
          <t>128.26</t>
        </r>
        <r>
          <rPr>
            <b/>
            <sz val="9"/>
            <rFont val="宋体"/>
            <charset val="134"/>
          </rPr>
          <t>银行补汇款已到帐。</t>
        </r>
      </text>
    </comment>
    <comment ref="F2519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退货</t>
        </r>
      </text>
    </comment>
    <comment ref="G2775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维修品低价销售</t>
        </r>
      </text>
    </comment>
    <comment ref="D3317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发票商品名：</t>
        </r>
        <r>
          <rPr>
            <sz val="9"/>
            <rFont val="Tahoma"/>
            <charset val="134"/>
          </rPr>
          <t>1100-50 220V</t>
        </r>
      </text>
    </comment>
  </commentList>
</comments>
</file>

<file path=xl/comments3.xml><?xml version="1.0" encoding="utf-8"?>
<comments xmlns="http://schemas.openxmlformats.org/spreadsheetml/2006/main">
  <authors>
    <author>XZOS</author>
  </authors>
  <commentList>
    <comment ref="D3" authorId="0">
      <text>
        <r>
          <rPr>
            <b/>
            <sz val="9"/>
            <rFont val="Tahoma"/>
            <charset val="134"/>
          </rPr>
          <t>SA</t>
        </r>
        <r>
          <rPr>
            <b/>
            <sz val="9"/>
            <rFont val="宋体"/>
            <charset val="134"/>
          </rPr>
          <t>开头是运输发票</t>
        </r>
      </text>
    </comment>
  </commentList>
</comments>
</file>

<file path=xl/comments4.xml><?xml version="1.0" encoding="utf-8"?>
<comments xmlns="http://schemas.openxmlformats.org/spreadsheetml/2006/main">
  <authors>
    <author>XZOS</author>
  </authors>
  <commentList>
    <comment ref="N646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9</t>
        </r>
        <r>
          <rPr>
            <sz val="9"/>
            <rFont val="宋体"/>
            <charset val="134"/>
          </rPr>
          <t>月份作维修费收款，本月应冲减上月维修费收款</t>
        </r>
      </text>
    </comment>
  </commentList>
</comments>
</file>

<file path=xl/comments5.xml><?xml version="1.0" encoding="utf-8"?>
<comments xmlns="http://schemas.openxmlformats.org/spreadsheetml/2006/main">
  <authors>
    <author>XZOS</author>
    <author>Administrator</author>
  </authors>
  <commentList>
    <comment ref="D3" authorId="0">
      <text>
        <r>
          <rPr>
            <b/>
            <sz val="9"/>
            <rFont val="Tahoma"/>
            <charset val="134"/>
          </rPr>
          <t>SA</t>
        </r>
        <r>
          <rPr>
            <b/>
            <sz val="9"/>
            <rFont val="宋体"/>
            <charset val="134"/>
          </rPr>
          <t>开头是运输发票</t>
        </r>
      </text>
    </comment>
    <comment ref="P1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原表数量1 金额408</t>
        </r>
      </text>
    </comment>
  </commentList>
</comments>
</file>

<file path=xl/comments6.xml><?xml version="1.0" encoding="utf-8"?>
<comments xmlns="http://schemas.openxmlformats.org/spreadsheetml/2006/main">
  <authors>
    <author>XZOS</author>
  </authors>
  <commentList>
    <comment ref="D3" authorId="0">
      <text>
        <r>
          <rPr>
            <b/>
            <sz val="9"/>
            <rFont val="Tahoma"/>
            <charset val="134"/>
          </rPr>
          <t>SA</t>
        </r>
        <r>
          <rPr>
            <b/>
            <sz val="9"/>
            <rFont val="宋体"/>
            <charset val="134"/>
          </rPr>
          <t>开头是运输发票</t>
        </r>
      </text>
    </comment>
    <comment ref="N430" authorId="0">
      <text>
        <r>
          <rPr>
            <b/>
            <sz val="9"/>
            <rFont val="宋体"/>
            <charset val="134"/>
          </rPr>
          <t>少</t>
        </r>
        <r>
          <rPr>
            <b/>
            <sz val="9"/>
            <rFont val="Tahoma"/>
            <charset val="134"/>
          </rPr>
          <t>30</t>
        </r>
        <r>
          <rPr>
            <b/>
            <sz val="9"/>
            <rFont val="宋体"/>
            <charset val="134"/>
          </rPr>
          <t>在</t>
        </r>
        <r>
          <rPr>
            <b/>
            <sz val="9"/>
            <rFont val="Tahoma"/>
            <charset val="134"/>
          </rPr>
          <t>5</t>
        </r>
        <r>
          <rPr>
            <b/>
            <sz val="9"/>
            <rFont val="宋体"/>
            <charset val="134"/>
          </rPr>
          <t>月份收款</t>
        </r>
      </text>
    </comment>
    <comment ref="F606" authorId="0">
      <text>
        <r>
          <rPr>
            <b/>
            <sz val="9"/>
            <rFont val="Tahoma"/>
            <charset val="134"/>
          </rPr>
          <t>4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30</t>
        </r>
        <r>
          <rPr>
            <b/>
            <sz val="9"/>
            <rFont val="宋体"/>
            <charset val="134"/>
          </rPr>
          <t>日销售开票单价少开</t>
        </r>
        <r>
          <rPr>
            <b/>
            <sz val="9"/>
            <rFont val="Tahoma"/>
            <charset val="134"/>
          </rPr>
          <t>92.00/</t>
        </r>
        <r>
          <rPr>
            <b/>
            <sz val="9"/>
            <rFont val="宋体"/>
            <charset val="134"/>
          </rPr>
          <t>台，经国内查实后，提供王总落实补收</t>
        </r>
        <r>
          <rPr>
            <b/>
            <sz val="9"/>
            <rFont val="Tahoma"/>
            <charset val="134"/>
          </rPr>
          <t>92.00/</t>
        </r>
        <r>
          <rPr>
            <b/>
            <sz val="9"/>
            <rFont val="宋体"/>
            <charset val="134"/>
          </rPr>
          <t>台</t>
        </r>
      </text>
    </comment>
    <comment ref="J825" authorId="0">
      <text>
        <r>
          <rPr>
            <b/>
            <sz val="9"/>
            <rFont val="Tahoma"/>
            <charset val="134"/>
          </rPr>
          <t>XZOS</t>
        </r>
        <r>
          <rPr>
            <b/>
            <sz val="9"/>
            <rFont val="宋体"/>
            <charset val="134"/>
          </rPr>
          <t>折扣</t>
        </r>
        <r>
          <rPr>
            <b/>
            <sz val="9"/>
            <rFont val="Tahoma"/>
            <charset val="134"/>
          </rPr>
          <t>2111.85</t>
        </r>
      </text>
    </comment>
    <comment ref="F1224" authorId="0">
      <text>
        <r>
          <rPr>
            <b/>
            <sz val="9"/>
            <rFont val="宋体"/>
            <charset val="134"/>
          </rPr>
          <t>销售</t>
        </r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宋体"/>
            <charset val="134"/>
          </rPr>
          <t>台，退货</t>
        </r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宋体"/>
            <charset val="134"/>
          </rPr>
          <t>台</t>
        </r>
      </text>
    </comment>
  </commentList>
</comments>
</file>

<file path=xl/comments7.xml><?xml version="1.0" encoding="utf-8"?>
<comments xmlns="http://schemas.openxmlformats.org/spreadsheetml/2006/main">
  <authors>
    <author>XZOS</author>
  </authors>
  <commentList>
    <comment ref="D3" authorId="0">
      <text>
        <r>
          <rPr>
            <b/>
            <sz val="9"/>
            <rFont val="Tahoma"/>
            <charset val="134"/>
          </rPr>
          <t>SA</t>
        </r>
        <r>
          <rPr>
            <b/>
            <sz val="9"/>
            <rFont val="宋体"/>
            <charset val="134"/>
          </rPr>
          <t>开头是运输发票</t>
        </r>
      </text>
    </comment>
  </commentList>
</comments>
</file>

<file path=xl/comments8.xml><?xml version="1.0" encoding="utf-8"?>
<comments xmlns="http://schemas.openxmlformats.org/spreadsheetml/2006/main">
  <authors>
    <author>XZOS</author>
  </authors>
  <commentList>
    <comment ref="D3" authorId="0">
      <text>
        <r>
          <rPr>
            <b/>
            <sz val="9"/>
            <rFont val="Tahoma"/>
            <charset val="134"/>
          </rPr>
          <t>SA</t>
        </r>
        <r>
          <rPr>
            <b/>
            <sz val="9"/>
            <rFont val="宋体"/>
            <charset val="134"/>
          </rPr>
          <t>开头是运输发票</t>
        </r>
      </text>
    </comment>
  </commentList>
</comments>
</file>

<file path=xl/comments9.xml><?xml version="1.0" encoding="utf-8"?>
<comments xmlns="http://schemas.openxmlformats.org/spreadsheetml/2006/main">
  <authors>
    <author>XZOS</author>
    <author>Administrator</author>
  </authors>
  <commentList>
    <comment ref="M52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原日期</t>
        </r>
        <r>
          <rPr>
            <sz val="9"/>
            <rFont val="Tahoma"/>
            <charset val="134"/>
          </rPr>
          <t>2021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13</t>
        </r>
        <r>
          <rPr>
            <sz val="9"/>
            <rFont val="宋体"/>
            <charset val="134"/>
          </rPr>
          <t>日</t>
        </r>
      </text>
    </comment>
    <comment ref="K53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收款日期：</t>
        </r>
        <r>
          <rPr>
            <sz val="9"/>
            <rFont val="Tahoma"/>
            <charset val="134"/>
          </rPr>
          <t>2022-1-3</t>
        </r>
      </text>
    </comment>
    <comment ref="I60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2022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6</t>
        </r>
        <r>
          <rPr>
            <sz val="9"/>
            <rFont val="宋体"/>
            <charset val="134"/>
          </rPr>
          <t>日收款</t>
        </r>
      </text>
    </comment>
    <comment ref="I65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6</t>
        </r>
        <r>
          <rPr>
            <sz val="9"/>
            <rFont val="宋体"/>
            <charset val="134"/>
          </rPr>
          <t>日收款</t>
        </r>
      </text>
    </comment>
    <comment ref="F84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发票已作废</t>
        </r>
      </text>
    </comment>
    <comment ref="F90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发票已作废</t>
        </r>
      </text>
    </comment>
    <comment ref="I99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收款日期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20</t>
        </r>
        <r>
          <rPr>
            <sz val="9"/>
            <rFont val="宋体"/>
            <charset val="134"/>
          </rPr>
          <t>日</t>
        </r>
      </text>
    </comment>
    <comment ref="I100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27</t>
        </r>
        <r>
          <rPr>
            <sz val="9"/>
            <rFont val="宋体"/>
            <charset val="134"/>
          </rPr>
          <t>日收款</t>
        </r>
      </text>
    </comment>
    <comment ref="J110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收款日期</t>
        </r>
        <r>
          <rPr>
            <sz val="9"/>
            <rFont val="Tahoma"/>
            <charset val="134"/>
          </rPr>
          <t>9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26</t>
        </r>
        <r>
          <rPr>
            <sz val="9"/>
            <rFont val="宋体"/>
            <charset val="134"/>
          </rPr>
          <t>日</t>
        </r>
      </text>
    </comment>
    <comment ref="J111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10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17</t>
        </r>
        <r>
          <rPr>
            <sz val="9"/>
            <rFont val="宋体"/>
            <charset val="134"/>
          </rPr>
          <t>日收款</t>
        </r>
      </text>
    </comment>
    <comment ref="N122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25</t>
        </r>
        <r>
          <rPr>
            <sz val="9"/>
            <rFont val="宋体"/>
            <charset val="134"/>
          </rPr>
          <t>日汇入</t>
        </r>
        <r>
          <rPr>
            <sz val="9"/>
            <rFont val="Tahoma"/>
            <charset val="134"/>
          </rPr>
          <t>1008.55</t>
        </r>
      </text>
    </comment>
    <comment ref="N123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17</t>
        </r>
        <r>
          <rPr>
            <sz val="9"/>
            <rFont val="宋体"/>
            <charset val="134"/>
          </rPr>
          <t>日汇入</t>
        </r>
        <r>
          <rPr>
            <sz val="9"/>
            <rFont val="Tahoma"/>
            <charset val="134"/>
          </rPr>
          <t>1505.90</t>
        </r>
      </text>
    </comment>
    <comment ref="N124" authorId="0">
      <text>
        <r>
          <rPr>
            <b/>
            <sz val="9"/>
            <rFont val="Tahoma"/>
            <charset val="134"/>
          </rPr>
          <t>2025</t>
        </r>
        <r>
          <rPr>
            <b/>
            <sz val="9"/>
            <rFont val="宋体"/>
            <charset val="134"/>
          </rPr>
          <t>年</t>
        </r>
        <r>
          <rPr>
            <b/>
            <sz val="9"/>
            <rFont val="Tahoma"/>
            <charset val="134"/>
          </rPr>
          <t>5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6</t>
        </r>
        <r>
          <rPr>
            <b/>
            <sz val="9"/>
            <rFont val="宋体"/>
            <charset val="134"/>
          </rPr>
          <t>日直接汇入银行</t>
        </r>
        <r>
          <rPr>
            <b/>
            <sz val="9"/>
            <rFont val="Tahoma"/>
            <charset val="134"/>
          </rPr>
          <t>1008.55</t>
        </r>
      </text>
    </comment>
    <comment ref="P124" authorId="0">
      <text>
        <r>
          <rPr>
            <b/>
            <sz val="9"/>
            <rFont val="Tahoma"/>
            <charset val="134"/>
          </rPr>
          <t>2025</t>
        </r>
        <r>
          <rPr>
            <b/>
            <sz val="9"/>
            <rFont val="宋体"/>
            <charset val="134"/>
          </rPr>
          <t>年</t>
        </r>
        <r>
          <rPr>
            <b/>
            <sz val="9"/>
            <rFont val="Tahoma"/>
            <charset val="134"/>
          </rPr>
          <t>5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6</t>
        </r>
        <r>
          <rPr>
            <b/>
            <sz val="9"/>
            <rFont val="宋体"/>
            <charset val="134"/>
          </rPr>
          <t>日直接汇入银行</t>
        </r>
        <r>
          <rPr>
            <b/>
            <sz val="9"/>
            <rFont val="Tahoma"/>
            <charset val="134"/>
          </rPr>
          <t>1008.55</t>
        </r>
      </text>
    </comment>
    <comment ref="L126" authorId="0">
      <text>
        <r>
          <rPr>
            <sz val="9"/>
            <rFont val="Tahoma"/>
            <charset val="134"/>
          </rPr>
          <t>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日收款</t>
        </r>
        <r>
          <rPr>
            <sz val="9"/>
            <rFont val="Tahoma"/>
            <charset val="134"/>
          </rPr>
          <t>1046.25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14</t>
        </r>
        <r>
          <rPr>
            <sz val="9"/>
            <rFont val="宋体"/>
            <charset val="134"/>
          </rPr>
          <t>日收款</t>
        </r>
        <r>
          <rPr>
            <sz val="9"/>
            <rFont val="Tahoma"/>
            <charset val="134"/>
          </rPr>
          <t>1046.25</t>
        </r>
      </text>
    </comment>
    <comment ref="P126" authorId="0">
      <text>
        <r>
          <rPr>
            <sz val="9"/>
            <rFont val="Tahoma"/>
            <charset val="134"/>
          </rPr>
          <t>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日收款</t>
        </r>
        <r>
          <rPr>
            <sz val="9"/>
            <rFont val="Tahoma"/>
            <charset val="134"/>
          </rPr>
          <t>1046.25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14</t>
        </r>
        <r>
          <rPr>
            <sz val="9"/>
            <rFont val="宋体"/>
            <charset val="134"/>
          </rPr>
          <t>日收款</t>
        </r>
        <r>
          <rPr>
            <sz val="9"/>
            <rFont val="Tahoma"/>
            <charset val="134"/>
          </rPr>
          <t>1046.25</t>
        </r>
      </text>
    </comment>
    <comment ref="J135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10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31</t>
        </r>
        <r>
          <rPr>
            <sz val="9"/>
            <rFont val="宋体"/>
            <charset val="134"/>
          </rPr>
          <t>日</t>
        </r>
      </text>
    </comment>
    <comment ref="L135" authorId="0">
      <text>
        <r>
          <rPr>
            <b/>
            <sz val="9"/>
            <rFont val="Tahoma"/>
            <charset val="134"/>
          </rPr>
          <t>2025</t>
        </r>
        <r>
          <rPr>
            <b/>
            <sz val="9"/>
            <rFont val="宋体"/>
            <charset val="134"/>
          </rPr>
          <t>年</t>
        </r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5</t>
        </r>
        <r>
          <rPr>
            <b/>
            <sz val="9"/>
            <rFont val="宋体"/>
            <charset val="134"/>
          </rPr>
          <t>日收款</t>
        </r>
        <r>
          <rPr>
            <b/>
            <sz val="9"/>
            <rFont val="Tahoma"/>
            <charset val="134"/>
          </rPr>
          <t>546.33
2025</t>
        </r>
        <r>
          <rPr>
            <b/>
            <sz val="9"/>
            <rFont val="宋体"/>
            <charset val="134"/>
          </rPr>
          <t>年</t>
        </r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31</t>
        </r>
        <r>
          <rPr>
            <b/>
            <sz val="9"/>
            <rFont val="宋体"/>
            <charset val="134"/>
          </rPr>
          <t>日收款</t>
        </r>
        <r>
          <rPr>
            <b/>
            <sz val="9"/>
            <rFont val="Tahoma"/>
            <charset val="134"/>
          </rPr>
          <t>546.33
2025</t>
        </r>
        <r>
          <rPr>
            <b/>
            <sz val="9"/>
            <rFont val="宋体"/>
            <charset val="134"/>
          </rPr>
          <t>年</t>
        </r>
        <r>
          <rPr>
            <b/>
            <sz val="9"/>
            <rFont val="Tahoma"/>
            <charset val="134"/>
          </rPr>
          <t>4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宋体"/>
            <charset val="134"/>
          </rPr>
          <t>日收款</t>
        </r>
        <r>
          <rPr>
            <b/>
            <sz val="9"/>
            <rFont val="Tahoma"/>
            <charset val="134"/>
          </rPr>
          <t>1008.55</t>
        </r>
      </text>
    </comment>
    <comment ref="P135" authorId="0">
      <text>
        <r>
          <rPr>
            <b/>
            <sz val="9"/>
            <rFont val="Tahoma"/>
            <charset val="134"/>
          </rPr>
          <t>2025</t>
        </r>
        <r>
          <rPr>
            <b/>
            <sz val="9"/>
            <rFont val="宋体"/>
            <charset val="134"/>
          </rPr>
          <t>年</t>
        </r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5</t>
        </r>
        <r>
          <rPr>
            <b/>
            <sz val="9"/>
            <rFont val="宋体"/>
            <charset val="134"/>
          </rPr>
          <t>日收款</t>
        </r>
        <r>
          <rPr>
            <b/>
            <sz val="9"/>
            <rFont val="Tahoma"/>
            <charset val="134"/>
          </rPr>
          <t>546.33
2025</t>
        </r>
        <r>
          <rPr>
            <b/>
            <sz val="9"/>
            <rFont val="宋体"/>
            <charset val="134"/>
          </rPr>
          <t>年</t>
        </r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31</t>
        </r>
        <r>
          <rPr>
            <b/>
            <sz val="9"/>
            <rFont val="宋体"/>
            <charset val="134"/>
          </rPr>
          <t>日收款</t>
        </r>
        <r>
          <rPr>
            <b/>
            <sz val="9"/>
            <rFont val="Tahoma"/>
            <charset val="134"/>
          </rPr>
          <t>546.33
2025</t>
        </r>
        <r>
          <rPr>
            <b/>
            <sz val="9"/>
            <rFont val="宋体"/>
            <charset val="134"/>
          </rPr>
          <t>年</t>
        </r>
        <r>
          <rPr>
            <b/>
            <sz val="9"/>
            <rFont val="Tahoma"/>
            <charset val="134"/>
          </rPr>
          <t>4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宋体"/>
            <charset val="134"/>
          </rPr>
          <t>日收款</t>
        </r>
        <r>
          <rPr>
            <b/>
            <sz val="9"/>
            <rFont val="Tahoma"/>
            <charset val="134"/>
          </rPr>
          <t>1008.55</t>
        </r>
      </text>
    </comment>
    <comment ref="J138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8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28</t>
        </r>
        <r>
          <rPr>
            <sz val="9"/>
            <rFont val="宋体"/>
            <charset val="134"/>
          </rPr>
          <t>日</t>
        </r>
      </text>
    </comment>
    <comment ref="L138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10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日</t>
        </r>
      </text>
    </comment>
    <comment ref="J164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2024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24</t>
        </r>
        <r>
          <rPr>
            <sz val="9"/>
            <rFont val="宋体"/>
            <charset val="134"/>
          </rPr>
          <t>日收款</t>
        </r>
        <r>
          <rPr>
            <sz val="9"/>
            <rFont val="Tahoma"/>
            <charset val="134"/>
          </rPr>
          <t>535.05</t>
        </r>
      </text>
    </comment>
    <comment ref="G17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原表是5500，发票金额是7500</t>
        </r>
      </text>
    </comment>
    <comment ref="G242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2786.05</t>
        </r>
      </text>
    </comment>
    <comment ref="G258" authorId="0">
      <text>
        <r>
          <rPr>
            <sz val="9"/>
            <rFont val="Tahoma"/>
            <charset val="134"/>
          </rPr>
          <t>15240</t>
        </r>
      </text>
    </comment>
    <comment ref="J306" authorId="0">
      <text>
        <r>
          <rPr>
            <b/>
            <sz val="9"/>
            <rFont val="Tahoma"/>
            <charset val="134"/>
          </rPr>
          <t>XZOS:</t>
        </r>
        <r>
          <rPr>
            <sz val="9"/>
            <rFont val="Tahoma"/>
            <charset val="134"/>
          </rPr>
          <t xml:space="preserve">
10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日收款第一期</t>
        </r>
      </text>
    </comment>
    <comment ref="L54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260130直接汇入银行</t>
        </r>
      </text>
    </comment>
    <comment ref="N54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260130直接汇入银行</t>
        </r>
      </text>
    </comment>
    <comment ref="J57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260107直接汇入银行</t>
        </r>
      </text>
    </comment>
    <comment ref="L57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260108直接汇入银行</t>
        </r>
      </text>
    </comment>
  </commentList>
</comments>
</file>

<file path=xl/sharedStrings.xml><?xml version="1.0" encoding="utf-8"?>
<sst xmlns="http://schemas.openxmlformats.org/spreadsheetml/2006/main" count="10213" uniqueCount="2497">
  <si>
    <t>2026年商品销售明细表</t>
  </si>
  <si>
    <t>月份</t>
  </si>
  <si>
    <t>发生日期</t>
  </si>
  <si>
    <t>销售单号</t>
  </si>
  <si>
    <t>编码</t>
  </si>
  <si>
    <t>商品型号</t>
  </si>
  <si>
    <t>客户单位</t>
  </si>
  <si>
    <t>数量</t>
  </si>
  <si>
    <t>单价</t>
  </si>
  <si>
    <t>金额</t>
  </si>
  <si>
    <t>税率</t>
  </si>
  <si>
    <t>含税金额</t>
  </si>
  <si>
    <t>收款分类</t>
  </si>
  <si>
    <t>公司</t>
  </si>
  <si>
    <t>1月</t>
  </si>
  <si>
    <t>2328/2111</t>
  </si>
  <si>
    <t>2100002016998</t>
  </si>
  <si>
    <t>1500W-4</t>
  </si>
  <si>
    <t>EQUIPODONTO ASSISTENCIA TECNICA ODONTOLOGICA LTDA</t>
  </si>
  <si>
    <t>AR</t>
  </si>
  <si>
    <t>2330/2112</t>
  </si>
  <si>
    <t>2100002017018</t>
  </si>
  <si>
    <t>COMP 750W 220V</t>
  </si>
  <si>
    <t>WG ODONTO MANUTENCAO E ASSISTENCIA TECNICA LTDA</t>
  </si>
  <si>
    <t>2332/2113</t>
  </si>
  <si>
    <t>2100002017001</t>
  </si>
  <si>
    <t>COMP 550W 110V</t>
  </si>
  <si>
    <t>FELIPE MARTINIANO ASSUNCAO</t>
  </si>
  <si>
    <t>2335/2114</t>
  </si>
  <si>
    <t>2100002017032</t>
  </si>
  <si>
    <t>1100 8L</t>
  </si>
  <si>
    <t>VRV FERRAMENTAS</t>
  </si>
  <si>
    <t>2337/2116</t>
  </si>
  <si>
    <t>2100002017414</t>
  </si>
  <si>
    <t>配件</t>
  </si>
  <si>
    <t>ODONTEK EQUIPAMENTOS ODONTOLOGICOS LTDA</t>
  </si>
  <si>
    <t>2100002016639</t>
  </si>
  <si>
    <t>2329/2117</t>
  </si>
  <si>
    <t>2100002017049</t>
  </si>
  <si>
    <t>1100*2 50L</t>
  </si>
  <si>
    <t>FERRAGENS HOME HOUSE COM. DE EQUIP. E MAQUINAS LTDA</t>
  </si>
  <si>
    <t>2100002017469</t>
  </si>
  <si>
    <t>BM-1902 25L 127V</t>
  </si>
  <si>
    <t>2100002016776</t>
  </si>
  <si>
    <t>1200- 8L</t>
  </si>
  <si>
    <t>2100002016752</t>
  </si>
  <si>
    <t>1200 25L</t>
  </si>
  <si>
    <t>2343/2119</t>
  </si>
  <si>
    <t>THIAGO LOURENCO DO AMARAL</t>
  </si>
  <si>
    <t>2344/2120</t>
  </si>
  <si>
    <t>JEFERSON ANTONIO PEREIRA ----1100 -220 V</t>
  </si>
  <si>
    <t>2334/2121</t>
  </si>
  <si>
    <t>2100002016615</t>
  </si>
  <si>
    <t>1500W-2</t>
  </si>
  <si>
    <t>PROTEC COMERCIO E MANUTENCAO DE EQUIPAMENTOS DE SAUDE LTDA</t>
  </si>
  <si>
    <t>2342/2122</t>
  </si>
  <si>
    <t>2345/2123</t>
  </si>
  <si>
    <t>PALACIO DAS FERRAMENTAS E PARAFUSOS LTDA</t>
  </si>
  <si>
    <t>2347/2124</t>
  </si>
  <si>
    <t>2350/2125</t>
  </si>
  <si>
    <t>2100002017490</t>
  </si>
  <si>
    <t>FRANCISCO NORBERTO DA SILVA</t>
  </si>
  <si>
    <t>2341/2126</t>
  </si>
  <si>
    <t>2100002017148</t>
  </si>
  <si>
    <t>ASSISTECDONTO LTDA</t>
  </si>
  <si>
    <t>2100002016875</t>
  </si>
  <si>
    <t>USK-750W</t>
  </si>
  <si>
    <t>2100002017216</t>
  </si>
  <si>
    <t>2352/2127</t>
  </si>
  <si>
    <t>VT FERRAMENTAS LTDA</t>
  </si>
  <si>
    <t>2349/2128</t>
  </si>
  <si>
    <t>2100002016936</t>
  </si>
  <si>
    <t>1500 50L</t>
  </si>
  <si>
    <t>MP2 MAQUINAS E FERRAMENTAS LTDA</t>
  </si>
  <si>
    <t>2346/2129</t>
  </si>
  <si>
    <t>2100002017483</t>
  </si>
  <si>
    <t>750-25L</t>
  </si>
  <si>
    <t>GALLARDO COMERCIO DE EQUIPAMENTOS ODONTO MEDICOS LTDA</t>
  </si>
  <si>
    <t>2100002017476</t>
  </si>
  <si>
    <t>550*2-50L</t>
  </si>
  <si>
    <t>2357/2130</t>
  </si>
  <si>
    <t>CARVALHO MARMORES E GRANITOS LTDA</t>
  </si>
  <si>
    <t>2354/2131</t>
  </si>
  <si>
    <t>2356/2132</t>
  </si>
  <si>
    <t>KLM LTDA</t>
  </si>
  <si>
    <t>2358/2133</t>
  </si>
  <si>
    <t>DENTAL TEC COMERCIO E SERVICOS LTDA</t>
  </si>
  <si>
    <t>2338/2134</t>
  </si>
  <si>
    <t>2100002017193</t>
  </si>
  <si>
    <t>BM-1902-25L 220V</t>
  </si>
  <si>
    <t>LOJAO DAS FERRAMENTAS LTDA</t>
  </si>
  <si>
    <t>2311/2135</t>
  </si>
  <si>
    <t>2100002017179</t>
  </si>
  <si>
    <t>E71T-GS 1KG 0.8MM</t>
  </si>
  <si>
    <t>J C NEPOMUCENO FERRAMENTAS</t>
  </si>
  <si>
    <t>2353/2136</t>
  </si>
  <si>
    <t>EQUIPAR PRODUTOS MEDICOS HOSPITALARES LTDA</t>
  </si>
  <si>
    <t>2365/2137</t>
  </si>
  <si>
    <t>2100002017452</t>
  </si>
  <si>
    <t>1200*2-50L</t>
  </si>
  <si>
    <t>RUBENS DE ALMEIDA GIL</t>
  </si>
  <si>
    <t>2370/2141</t>
  </si>
  <si>
    <t>TECNODONTO LTDA</t>
  </si>
  <si>
    <t>2364/2142</t>
  </si>
  <si>
    <t>2100002017230</t>
  </si>
  <si>
    <t>2361/2144</t>
  </si>
  <si>
    <t>R C NEPOMUCENO FERRAMENTAS</t>
  </si>
  <si>
    <t>2375/2145</t>
  </si>
  <si>
    <t>GENIOBOX COMERCIAL LTDA</t>
  </si>
  <si>
    <t>2376/2146</t>
  </si>
  <si>
    <t>2378/2148</t>
  </si>
  <si>
    <t>2100002017292</t>
  </si>
  <si>
    <t>BM-1902 25L</t>
  </si>
  <si>
    <t>2373/2149</t>
  </si>
  <si>
    <t>2100002017278</t>
  </si>
  <si>
    <t>CLEYTON FRANCELLINO BARROS</t>
  </si>
  <si>
    <t>2379/2150</t>
  </si>
  <si>
    <t>JH MAQUINAS E FERRAMENTAS LTDA</t>
  </si>
  <si>
    <t>2380/2153</t>
  </si>
  <si>
    <t>2392/2155</t>
  </si>
  <si>
    <t>2100002017513</t>
  </si>
  <si>
    <t>2383/2156</t>
  </si>
  <si>
    <t>21434/2157</t>
  </si>
  <si>
    <t>SYCOW MED ODONTO IND.COM.SERV LTDA</t>
  </si>
  <si>
    <t>2395/2158</t>
  </si>
  <si>
    <t>SABINO ASSISTENCIA TECNICA ODONTOLOGICA LTDA</t>
  </si>
  <si>
    <t>2396/2159</t>
  </si>
  <si>
    <t>RC ODONTO LTDA</t>
  </si>
  <si>
    <t>2384/2160</t>
  </si>
  <si>
    <t>2100002017254</t>
  </si>
  <si>
    <t>1500 - 50L</t>
  </si>
  <si>
    <t>ANA CATARINA GOMES</t>
  </si>
  <si>
    <t>2381/2162</t>
  </si>
  <si>
    <t>GILBERTO ALVES REPRESENTACOES COMERCIAIS LTDA</t>
  </si>
  <si>
    <t>2394/2163</t>
  </si>
  <si>
    <t>2406/2164</t>
  </si>
  <si>
    <t>DENTAL SAO CRISTOVAO LTDA</t>
  </si>
  <si>
    <t>2405/2165</t>
  </si>
  <si>
    <t>APIAGRO LTDA</t>
  </si>
  <si>
    <t>2408/2166</t>
  </si>
  <si>
    <t>2100002017131</t>
  </si>
  <si>
    <t>2404/2168</t>
  </si>
  <si>
    <t>2386/2171</t>
  </si>
  <si>
    <t>MED SYSTEM EQUIPAMENTOS LTDA</t>
  </si>
  <si>
    <t>2411/2172</t>
  </si>
  <si>
    <t>OAK DENTAL LTDA</t>
  </si>
  <si>
    <t>2418/2173</t>
  </si>
  <si>
    <t>2413/2174</t>
  </si>
  <si>
    <t>E F DA S SANTOS</t>
  </si>
  <si>
    <t>2414/2175</t>
  </si>
  <si>
    <t>LUIS BARBOSA DOS SANTOS</t>
  </si>
  <si>
    <t>2412/2176</t>
  </si>
  <si>
    <t>J.C DE S.MAGALHAES</t>
  </si>
  <si>
    <t>2415/2177</t>
  </si>
  <si>
    <t>0002</t>
  </si>
  <si>
    <t>E71T-GS 1KG 1MM</t>
  </si>
  <si>
    <t>2419/2178</t>
  </si>
  <si>
    <t>ULTRA HD EQUIPAMENTOS E CONSULTORIA ODONTOMEDICA LTDA</t>
  </si>
  <si>
    <t>2100002017209</t>
  </si>
  <si>
    <t>2422/2179</t>
  </si>
  <si>
    <t>2417/2180</t>
  </si>
  <si>
    <t>PROJETCOMP MANUTENCAO INDUSTRIAL LTDA</t>
  </si>
  <si>
    <t>2430/2183</t>
  </si>
  <si>
    <t>COLUMBIA COMERCIAL DE EQUIPAMENTOS LTDA</t>
  </si>
  <si>
    <t>2429/2184</t>
  </si>
  <si>
    <t>2100002016608</t>
  </si>
  <si>
    <t>1200W-2</t>
  </si>
  <si>
    <t>FELIPE DOS ANJOS SEIXAS</t>
  </si>
  <si>
    <t>2434/2185</t>
  </si>
  <si>
    <t>TEK ODONTO LTDA</t>
  </si>
  <si>
    <t>2410/2186</t>
  </si>
  <si>
    <t>2437/2187</t>
  </si>
  <si>
    <t>DANIEL GRILLO RIBEIRO</t>
  </si>
  <si>
    <t>2439/2188</t>
  </si>
  <si>
    <t xml:space="preserve"> SIDNEI MONTEIRO</t>
  </si>
  <si>
    <t>2416/2189</t>
  </si>
  <si>
    <t>EMPORIO DAS FERRAMENTAS AUTOMOTIVOS LTDA</t>
  </si>
  <si>
    <t>2436/2190</t>
  </si>
  <si>
    <t>L. DE OLIVEIRA CONSERTOS DE MAQUINAS E COMERCIO DE FERRAMENT</t>
  </si>
  <si>
    <t>2435/2191</t>
  </si>
  <si>
    <t>LUIS ANTONIO MODENA</t>
  </si>
  <si>
    <t>2440/2192</t>
  </si>
  <si>
    <t>LUIZ CARLOS DE ARAUJO</t>
  </si>
  <si>
    <t>2445/2193</t>
  </si>
  <si>
    <t>2448/2194</t>
  </si>
  <si>
    <t>2444/2195</t>
  </si>
  <si>
    <t>2100002017537</t>
  </si>
  <si>
    <t>BM-1902-50L 127V E</t>
  </si>
  <si>
    <t>2100002017544</t>
  </si>
  <si>
    <t>BM-1902-50L 220V E</t>
  </si>
  <si>
    <t>2100002017520</t>
  </si>
  <si>
    <t>BM-1902-25L 220V E</t>
  </si>
  <si>
    <t>2100002017629</t>
  </si>
  <si>
    <t>1100*2 50L 220V E</t>
  </si>
  <si>
    <t>2100002017612</t>
  </si>
  <si>
    <t>1100*2 50L 127V E</t>
  </si>
  <si>
    <t>2100002017605</t>
  </si>
  <si>
    <t>1100-25L - 220V E</t>
  </si>
  <si>
    <t>2100002017599</t>
  </si>
  <si>
    <t>1100-25L - 127V E</t>
  </si>
  <si>
    <t>2454/2196</t>
  </si>
  <si>
    <t>2455/2197</t>
  </si>
  <si>
    <t>2100002016967</t>
  </si>
  <si>
    <t>BM-1902-25L/127V</t>
  </si>
  <si>
    <t>2198/2198</t>
  </si>
  <si>
    <t>2100002017247</t>
  </si>
  <si>
    <t>HIDROWAPESS MANUTENCAO E COMERCIO LTDA</t>
  </si>
  <si>
    <t>2451/2199</t>
  </si>
  <si>
    <t>C-JAU COMERCIO DE FERRAMENTAS E PARAFUSOS LTDA.</t>
  </si>
  <si>
    <t>2458/2200</t>
  </si>
  <si>
    <t>2459/2201</t>
  </si>
  <si>
    <t>C LIJUN</t>
  </si>
  <si>
    <t>2456/2202</t>
  </si>
  <si>
    <t xml:space="preserve">RS MEDICA LTDA </t>
  </si>
  <si>
    <t>2460/2203</t>
  </si>
  <si>
    <t>2453/2204</t>
  </si>
  <si>
    <t>KIMOTOR SOLUCOES EM COMPRESSORES DE AR LTDA</t>
  </si>
  <si>
    <t>2100002017551</t>
  </si>
  <si>
    <t>2464/2206</t>
  </si>
  <si>
    <t>2461/2207</t>
  </si>
  <si>
    <t>2468/2208</t>
  </si>
  <si>
    <t>2467/2209</t>
  </si>
  <si>
    <t>ALESSANDRO ROBERTO MAIA</t>
  </si>
  <si>
    <t>2465/2210</t>
  </si>
  <si>
    <t xml:space="preserve"> GABRIELA FERREIRA MARSIGLIA</t>
  </si>
  <si>
    <t>2470/2213</t>
  </si>
  <si>
    <t>2466/2214</t>
  </si>
  <si>
    <t>2471/2215</t>
  </si>
  <si>
    <t>2472/2216</t>
  </si>
  <si>
    <t>CENSI MAQUINAS LTDA - ME</t>
  </si>
  <si>
    <t>2473/2217</t>
  </si>
  <si>
    <t>2463/2218</t>
  </si>
  <si>
    <t>2474/2219</t>
  </si>
  <si>
    <t>2475/2220</t>
  </si>
  <si>
    <t>NILSON DANTAS CORREIA LIMA DA SILVA</t>
  </si>
  <si>
    <t>2359/2221</t>
  </si>
  <si>
    <t>L C FORTES</t>
  </si>
  <si>
    <t>2483/2222</t>
  </si>
  <si>
    <t>FABIO ALMIR RIBEIRO</t>
  </si>
  <si>
    <t>2485/2224</t>
  </si>
  <si>
    <t>DUTRA MAQUINAS COMERCIAL E TECNICA LTDA</t>
  </si>
  <si>
    <t>2484/2225</t>
  </si>
  <si>
    <t>2487/2226</t>
  </si>
  <si>
    <t>WD-EQUIPAMENTOS LTDA</t>
  </si>
  <si>
    <t>2481/2227</t>
  </si>
  <si>
    <t>ODONTO UNIAO SERVICOS ODONTOLOGICOS LTDA</t>
  </si>
  <si>
    <t>2482/2228</t>
  </si>
  <si>
    <t>EDILSON RODRIGUES REPRESENTACAO</t>
  </si>
  <si>
    <t>2491/2229</t>
  </si>
  <si>
    <t>2490/2230</t>
  </si>
  <si>
    <t>2489/2231</t>
  </si>
  <si>
    <t>2493/2232</t>
  </si>
  <si>
    <t>JOSE HONORIO DOMINGUES LTDA</t>
  </si>
  <si>
    <t>2495/2233</t>
  </si>
  <si>
    <t>DAIANE DA SILVA BELTRAMINI</t>
  </si>
  <si>
    <t>2496/2234</t>
  </si>
  <si>
    <t>2497/2235</t>
  </si>
  <si>
    <t>2488/2236</t>
  </si>
  <si>
    <t>AMB DISTRIBUIDORA DE MEDICAM</t>
  </si>
  <si>
    <t>2500/2237</t>
  </si>
  <si>
    <t>MANSTEC SOLUCOES INDUSTRIAIS LTDA</t>
  </si>
  <si>
    <t>2501/2238</t>
  </si>
  <si>
    <t>2492/2239</t>
  </si>
  <si>
    <t>2494/2240</t>
  </si>
  <si>
    <t>SMART TEC COM E MANUT DE EQUIO MEDICOS ODONTOLOGICOS LTDA ME</t>
  </si>
  <si>
    <t>2499/2241</t>
  </si>
  <si>
    <t>2478/2246</t>
  </si>
  <si>
    <t>SOLFERMAK - COMERCIO E CONSERTO DE FERRAMENTAS LTDA</t>
  </si>
  <si>
    <t>2100002016905</t>
  </si>
  <si>
    <t>COMP-750W</t>
  </si>
  <si>
    <t>2100002016899</t>
  </si>
  <si>
    <t>COMP-550W</t>
  </si>
  <si>
    <t>2457/2247</t>
  </si>
  <si>
    <t>COMESORTE EIRELI</t>
  </si>
  <si>
    <t>2100002017162</t>
  </si>
  <si>
    <t>2503/2248</t>
  </si>
  <si>
    <t>TECNODONTO J.N ASSISTENCIA TECNICA E ODONTOLOGICA LTDA</t>
  </si>
  <si>
    <t>2508/2249</t>
  </si>
  <si>
    <t>LITOTEC - ASSISTENCIA TECNICA ODONTOLOGICA LTDA</t>
  </si>
  <si>
    <t>2511/2250</t>
  </si>
  <si>
    <t>2513/2251</t>
  </si>
  <si>
    <t>2509/2252</t>
  </si>
  <si>
    <t>2514/2253</t>
  </si>
  <si>
    <t>2505/2254</t>
  </si>
  <si>
    <t>ANTONIO JOSE BRISOTTI FERRAMENTAS</t>
  </si>
  <si>
    <t>2100002017117</t>
  </si>
  <si>
    <t>1100 2-50L</t>
  </si>
  <si>
    <t>2100002017681</t>
  </si>
  <si>
    <t>BM-1902-25L-220V</t>
  </si>
  <si>
    <t>2100002017650</t>
  </si>
  <si>
    <t>750-30L</t>
  </si>
  <si>
    <t>2515/2255</t>
  </si>
  <si>
    <t>ALEX SANDRO BATISTA DOS ANJOS</t>
  </si>
  <si>
    <t>2512/2259</t>
  </si>
  <si>
    <t>BRENNER DE ANDRADE FERREIRA</t>
  </si>
  <si>
    <t>2516/2260</t>
  </si>
  <si>
    <t>M.L.GOMES DO CARMO TINTAS LTDA</t>
  </si>
  <si>
    <t>2100002017339</t>
  </si>
  <si>
    <t>ER70S-6 1KG 0.8MM</t>
  </si>
  <si>
    <t>2506/2261</t>
  </si>
  <si>
    <t>THIAGO MENDES SILVA</t>
  </si>
  <si>
    <t>2100002017346</t>
  </si>
  <si>
    <t>ER70S-6 1KG 1.0MM</t>
  </si>
  <si>
    <t>2521/2262</t>
  </si>
  <si>
    <t>2498/2263</t>
  </si>
  <si>
    <t>VRM IMPORT LTDA</t>
  </si>
  <si>
    <t>2522/2264</t>
  </si>
  <si>
    <t>2520/2265</t>
  </si>
  <si>
    <t>R.RODRIGUES DO NASCIMENTO LTDA</t>
  </si>
  <si>
    <t>2525/2266</t>
  </si>
  <si>
    <t>2524/2267</t>
  </si>
  <si>
    <t>4201/3631</t>
  </si>
  <si>
    <t>8424608028624</t>
  </si>
  <si>
    <t>US/MMA 280 BIVOLT</t>
  </si>
  <si>
    <t>NOVA PARAFER-COMERCIO DE FERRAGENS LTDA - EPP</t>
  </si>
  <si>
    <t>CA</t>
  </si>
  <si>
    <t>4199/3632</t>
  </si>
  <si>
    <t>8002126321436</t>
  </si>
  <si>
    <t>MINI MMA-190</t>
  </si>
  <si>
    <t>4200/3633</t>
  </si>
  <si>
    <t>SILVA FERRAGENS LTDA</t>
  </si>
  <si>
    <t>4202/3634</t>
  </si>
  <si>
    <t>GARAVELO PARAFUSOS LTDA</t>
  </si>
  <si>
    <t>4203/3635</t>
  </si>
  <si>
    <t>R C NEPOMUCENO DE FERRAMENTAS</t>
  </si>
  <si>
    <t>4205/3637</t>
  </si>
  <si>
    <t>INDUSTRIA E COMERCIO DE BOMBAS VERISSIMO LTDA</t>
  </si>
  <si>
    <t>4208/3641</t>
  </si>
  <si>
    <t>FABIO SOUZA DE JESUS</t>
  </si>
  <si>
    <t>4062/3497</t>
  </si>
  <si>
    <t>781</t>
  </si>
  <si>
    <t>AK-MIG/MMA220A</t>
  </si>
  <si>
    <t>DE</t>
  </si>
  <si>
    <t>2988/2625</t>
  </si>
  <si>
    <t>2100002017377</t>
  </si>
  <si>
    <t>V-AK230MINI</t>
  </si>
  <si>
    <t>MA</t>
  </si>
  <si>
    <t>MIG203</t>
  </si>
  <si>
    <t>2992/2627</t>
  </si>
  <si>
    <t>2100002017872</t>
  </si>
  <si>
    <t>MIG/MAG/MMA LIFT 250</t>
  </si>
  <si>
    <t>2993/2628</t>
  </si>
  <si>
    <t>2100002018145</t>
  </si>
  <si>
    <t>MIG/MMA/TIG LIFT 300</t>
  </si>
  <si>
    <t>C. LIJUN</t>
  </si>
  <si>
    <t>2991/2629</t>
  </si>
  <si>
    <t>8002126321931</t>
  </si>
  <si>
    <t>3001/220V</t>
  </si>
  <si>
    <t>NOVA PARAFER-COMERCIO DE FERRAGENS LTDA</t>
  </si>
  <si>
    <t>2989/2630</t>
  </si>
  <si>
    <t>UNIAO DAS FERRAMENTAS LTDA</t>
  </si>
  <si>
    <t>2990/2631</t>
  </si>
  <si>
    <t>8002126322167</t>
  </si>
  <si>
    <t>MINI MMA 225 BIVOLT</t>
  </si>
  <si>
    <t>2998/2632</t>
  </si>
  <si>
    <t>2100002016448</t>
  </si>
  <si>
    <t>USK-2/1100W</t>
  </si>
  <si>
    <t>2997/2633</t>
  </si>
  <si>
    <t>SIDNEIA P. MENEZES COMERCIO DE FERRAMENTAS</t>
  </si>
  <si>
    <t>2996/2634</t>
  </si>
  <si>
    <t>2100002018206</t>
  </si>
  <si>
    <t>MAX 65B DB</t>
  </si>
  <si>
    <t>80021263221811</t>
  </si>
  <si>
    <t>MIG MMA/TIG(LIFT)-200</t>
  </si>
  <si>
    <t>3001/2635</t>
  </si>
  <si>
    <t>2100002017704</t>
  </si>
  <si>
    <t>AK-MMA/LIFT TIG 220A</t>
  </si>
  <si>
    <t>POLGAS DISTRIBUIDORA DE GAS LTDA</t>
  </si>
  <si>
    <t>2999/2637</t>
  </si>
  <si>
    <t>2994/2638</t>
  </si>
  <si>
    <t>3005/2639</t>
  </si>
  <si>
    <t>3008/2641</t>
  </si>
  <si>
    <t>3011/2642</t>
  </si>
  <si>
    <t>FERRAGENS HOME HOUSE COM. DE EQUIP E MAQUINAS LTDA</t>
  </si>
  <si>
    <t>3009/2643</t>
  </si>
  <si>
    <t>V.S DA SILVA MAQUINAS, FERRAGENS E FERRAMENTAS IND LTDA</t>
  </si>
  <si>
    <t>3018/2645</t>
  </si>
  <si>
    <t>EDILSON SILVA DOS SANTOS</t>
  </si>
  <si>
    <t>3017/2646</t>
  </si>
  <si>
    <t>3014/2647</t>
  </si>
  <si>
    <t>3020/2648</t>
  </si>
  <si>
    <t>2100002017087</t>
  </si>
  <si>
    <t>MG MEDICAL COMERCIO E IMPORTACAO LTDA</t>
  </si>
  <si>
    <t>3013/2649</t>
  </si>
  <si>
    <t>MARMORARIA GARBARINO LTDA</t>
  </si>
  <si>
    <t>3021/2651</t>
  </si>
  <si>
    <t>BAZZO MAQUINAS LTDA</t>
  </si>
  <si>
    <t>3022/2652</t>
  </si>
  <si>
    <t>MIG/MAG/MMA/TIG LIFT 255 BIVOLT</t>
  </si>
  <si>
    <t>EMPORIO DAS FERRAMENTAS AUTOMOTIVAS EIRELI</t>
  </si>
  <si>
    <t>3026/2653</t>
  </si>
  <si>
    <t>3025/2654</t>
  </si>
  <si>
    <t>3028/2655</t>
  </si>
  <si>
    <t>PEZZITRON EQUIPAMENTOS LTDA</t>
  </si>
  <si>
    <t>3029/2656</t>
  </si>
  <si>
    <t>2100002018077</t>
  </si>
  <si>
    <t>USK810/220V</t>
  </si>
  <si>
    <t>3023/2657</t>
  </si>
  <si>
    <t>3027/2658</t>
  </si>
  <si>
    <t>3032/2660</t>
  </si>
  <si>
    <t>3031/2665</t>
  </si>
  <si>
    <t>3036/2666</t>
  </si>
  <si>
    <t>3035/2667</t>
  </si>
  <si>
    <t>3037/2668</t>
  </si>
  <si>
    <t>3038/2669</t>
  </si>
  <si>
    <t>2670/2670</t>
  </si>
  <si>
    <t>3039/2671</t>
  </si>
  <si>
    <t>BACCARINI E CHARBEL LTDA</t>
  </si>
  <si>
    <t>3041/2673</t>
  </si>
  <si>
    <t>2100002017735</t>
  </si>
  <si>
    <t>AK-MIG/MMA/LIFT TIG 170A</t>
  </si>
  <si>
    <t>862/831</t>
  </si>
  <si>
    <t>NT23-12V</t>
  </si>
  <si>
    <t>ELETRO ASTEL LTDA-ME</t>
  </si>
  <si>
    <t>NO</t>
  </si>
  <si>
    <t>863/832</t>
  </si>
  <si>
    <t>FERRAGISTA UNA LTDA</t>
  </si>
  <si>
    <t>864/833</t>
  </si>
  <si>
    <t>866/834</t>
  </si>
  <si>
    <t>835/835</t>
  </si>
  <si>
    <t>CENTRAL DOS PARAFUSOS DE ITUMBIARA LTDA</t>
  </si>
  <si>
    <t>868/836</t>
  </si>
  <si>
    <t>2100002017902</t>
  </si>
  <si>
    <t>USK/DW26</t>
  </si>
  <si>
    <t xml:space="preserve">SB VARIEDADES </t>
  </si>
  <si>
    <t>2100002017865</t>
  </si>
  <si>
    <t>USK/11E</t>
  </si>
  <si>
    <t>USK 11DE</t>
  </si>
  <si>
    <t>2100002017858</t>
  </si>
  <si>
    <t>USK/Z1G-1316</t>
  </si>
  <si>
    <t>870/844</t>
  </si>
  <si>
    <t>871/845</t>
  </si>
  <si>
    <t>LOJAS ENE ESSE LTDA</t>
  </si>
  <si>
    <t>875/846</t>
  </si>
  <si>
    <t>2月</t>
  </si>
  <si>
    <t>2528/2270</t>
  </si>
  <si>
    <t>CIG ENGENHARIA CLINICA LTDA</t>
  </si>
  <si>
    <t>2517/2274</t>
  </si>
  <si>
    <t>CASA DOS MACHOS FERRAMENTAS INDUSTRIAIS</t>
  </si>
  <si>
    <t>2529/2273</t>
  </si>
  <si>
    <t>2532/2275</t>
  </si>
  <si>
    <t>PAULO VICTOR SANTOS MAGALHAES</t>
  </si>
  <si>
    <t>2530/2276</t>
  </si>
  <si>
    <t>2534/2277</t>
  </si>
  <si>
    <t>2536/2278</t>
  </si>
  <si>
    <t>2537/2279</t>
  </si>
  <si>
    <t>6973858620085</t>
  </si>
  <si>
    <t>1100-8L</t>
  </si>
  <si>
    <t>2281/2281</t>
  </si>
  <si>
    <t>2100002017674</t>
  </si>
  <si>
    <t>BM-1902-25L-127V</t>
  </si>
  <si>
    <t>2538/2283</t>
  </si>
  <si>
    <t>2547/2284</t>
  </si>
  <si>
    <t>2546/2286</t>
  </si>
  <si>
    <t>53.886.569 TIAGO SILVA RAYMUNDO</t>
  </si>
  <si>
    <t>2548/2287</t>
  </si>
  <si>
    <t>JOAO BATISTA DO NASCIMENTO COMERCIANTE -ME</t>
  </si>
  <si>
    <t>2541/2288</t>
  </si>
  <si>
    <t>JOSE MENEZEZ DOS SANTOS JUNIOR</t>
  </si>
  <si>
    <t>2549/2289</t>
  </si>
  <si>
    <t>2507/2290</t>
  </si>
  <si>
    <t>DL DISTRIBUIDORA DE MEDICAMENTOS LTDA</t>
  </si>
  <si>
    <t>2550/2291</t>
  </si>
  <si>
    <t>2551/2292</t>
  </si>
  <si>
    <t>2552/2293</t>
  </si>
  <si>
    <t>2554/2295</t>
  </si>
  <si>
    <t>JEFERSON ANTONIO PEREIRA</t>
  </si>
  <si>
    <t>2545/2296</t>
  </si>
  <si>
    <t xml:space="preserve">PALACIO DAS FERRAMENTAS E PARAFUSOS LTDA </t>
  </si>
  <si>
    <t>2558/2297</t>
  </si>
  <si>
    <t>2555/2298</t>
  </si>
  <si>
    <t>2560/2299</t>
  </si>
  <si>
    <t>57.248.419 PEDRO LUCIANO PIRES</t>
  </si>
  <si>
    <t>2565/2300</t>
  </si>
  <si>
    <t>2557/2302</t>
  </si>
  <si>
    <t>AGRIJET ARUJA COMPRESSORES LTDA</t>
  </si>
  <si>
    <t>2563/2303</t>
  </si>
  <si>
    <t>2562/2304</t>
  </si>
  <si>
    <t>ALESSANDRO ROBERTO MAIA 26403887890</t>
  </si>
  <si>
    <t>2564/2305</t>
  </si>
  <si>
    <t>2566/2306</t>
  </si>
  <si>
    <t>26.057.215 NILSON DANTAS CORREIA LIMA DA SILVA</t>
  </si>
  <si>
    <t>2568/2308</t>
  </si>
  <si>
    <t>2571/2309</t>
  </si>
  <si>
    <t>63.224.353 GABRIELA FERREIRA MARSIGLIA</t>
  </si>
  <si>
    <t>2569/2310</t>
  </si>
  <si>
    <t>2572/2312</t>
  </si>
  <si>
    <t>2570/2313</t>
  </si>
  <si>
    <t>2576/2314</t>
  </si>
  <si>
    <t>2100002016882</t>
  </si>
  <si>
    <t>USK-550W-127V</t>
  </si>
  <si>
    <t>BRUNO SILVA DE OLIVEIRA</t>
  </si>
  <si>
    <t>2575/2315</t>
  </si>
  <si>
    <t>2577/2317</t>
  </si>
  <si>
    <t>2100002017797</t>
  </si>
  <si>
    <t>BM-1902-25L 127V E</t>
  </si>
  <si>
    <t>2579/2318</t>
  </si>
  <si>
    <t>PEDRO FABRICIO MENEZES SANTOS 00944621511</t>
  </si>
  <si>
    <t>2574/2319</t>
  </si>
  <si>
    <t>2559/2320</t>
  </si>
  <si>
    <t>2580/2321</t>
  </si>
  <si>
    <t>2581/2322</t>
  </si>
  <si>
    <t>ALFATEC SOLUCOES ODONTOLOGICAS &amp; REFRIGERACOES LTDA</t>
  </si>
  <si>
    <t>2582/2323</t>
  </si>
  <si>
    <t>2542/2324</t>
  </si>
  <si>
    <t>6973858620017</t>
  </si>
  <si>
    <t>550-8L</t>
  </si>
  <si>
    <t>2584/2325</t>
  </si>
  <si>
    <t>2586/2326</t>
  </si>
  <si>
    <t>2587/2327</t>
  </si>
  <si>
    <t>2583/2328</t>
  </si>
  <si>
    <t>2588/2329</t>
  </si>
  <si>
    <t>2589/2330</t>
  </si>
  <si>
    <t>DOMINGOS BENEDITO DOS REIS</t>
  </si>
  <si>
    <t>2590/2331</t>
  </si>
  <si>
    <t>ARSANTOS COMPRESSORES LTDA</t>
  </si>
  <si>
    <t>2599/2333</t>
  </si>
  <si>
    <t>2600/2334</t>
  </si>
  <si>
    <t>GLADIMIR CARNIZELLA DA ROSA 25374699091</t>
  </si>
  <si>
    <t>2594/2335</t>
  </si>
  <si>
    <t>2602/2336</t>
  </si>
  <si>
    <t>2603/2337</t>
  </si>
  <si>
    <t>H R SANTOS COMERCIO E SERVICOS LTDA</t>
  </si>
  <si>
    <t>2605/2338</t>
  </si>
  <si>
    <t>2593/2339</t>
  </si>
  <si>
    <t>VALTER DA LUZ</t>
  </si>
  <si>
    <t>2604/2340</t>
  </si>
  <si>
    <t>2607/2341</t>
  </si>
  <si>
    <t>ATIBAIA MAQUINAS E FERRAMENTAS LTDA</t>
  </si>
  <si>
    <t>2596/2342</t>
  </si>
  <si>
    <t>ISOTEX INDUSTRIA E DISTRIBUICAO</t>
  </si>
  <si>
    <t>2591/2343</t>
  </si>
  <si>
    <t>2100002017308</t>
  </si>
  <si>
    <t>JT COMERCIO DE PRODUTOS MEDICOS LTDA</t>
  </si>
  <si>
    <t>2611/2344</t>
  </si>
  <si>
    <t>2609/2345</t>
  </si>
  <si>
    <t>2608/2346</t>
  </si>
  <si>
    <t>2613/2347</t>
  </si>
  <si>
    <t>2641/2348</t>
  </si>
  <si>
    <t>2612/2349</t>
  </si>
  <si>
    <t>TF DA SILVA ROSSATOODONTOLOGIA LTDA</t>
  </si>
  <si>
    <t>2610/2350</t>
  </si>
  <si>
    <t>27.040.619 SERGIO DA SILVA</t>
  </si>
  <si>
    <t>2617/2351</t>
  </si>
  <si>
    <t>GJP CLINICAS ODONTOLOGICAS LTDA</t>
  </si>
  <si>
    <t>2620/2352</t>
  </si>
  <si>
    <t>2100002017025</t>
  </si>
  <si>
    <t>1100 8L 127V</t>
  </si>
  <si>
    <t>2100002017810</t>
  </si>
  <si>
    <t>2619/2353</t>
  </si>
  <si>
    <t>2616/2354</t>
  </si>
  <si>
    <t>WILSON JAIR BONACHINI</t>
  </si>
  <si>
    <t>2623/2355</t>
  </si>
  <si>
    <t>2624/2356</t>
  </si>
  <si>
    <t>2625/2357</t>
  </si>
  <si>
    <t>2598/2358</t>
  </si>
  <si>
    <t>2621/2359</t>
  </si>
  <si>
    <t>D-TEC ASSIST TECNICA E REPRESENTACAO COMERCIAL LTDA</t>
  </si>
  <si>
    <t>2629/2360</t>
  </si>
  <si>
    <t>2632/2362</t>
  </si>
  <si>
    <t>2100002017803</t>
  </si>
  <si>
    <t>CASA E CONFORTO IMPORTACAO E COMERCIO EIRELI</t>
  </si>
  <si>
    <t>2618/2363</t>
  </si>
  <si>
    <t>2633/2364</t>
  </si>
  <si>
    <t>2631/2365</t>
  </si>
  <si>
    <t>2638/2366</t>
  </si>
  <si>
    <t>2637/2368</t>
  </si>
  <si>
    <t>2628/2370</t>
  </si>
  <si>
    <t>CLINIFACE CIRURGIA BUCO MAXILO FACIL LTDA</t>
  </si>
  <si>
    <t>2634/2371</t>
  </si>
  <si>
    <t>DL FERRAMENTAS E UTILIDADES DOMESTICAS LTDA</t>
  </si>
  <si>
    <t>2644/2373</t>
  </si>
  <si>
    <t>2646/2374</t>
  </si>
  <si>
    <t>2100002017568</t>
  </si>
  <si>
    <t>2635/2377</t>
  </si>
  <si>
    <t>22.043.545 FABIO DONISETE MAGLIO</t>
  </si>
  <si>
    <t>2648/2378</t>
  </si>
  <si>
    <t>START CLINICA ODONTOLOGICA LTDA</t>
  </si>
  <si>
    <t>2649/2379</t>
  </si>
  <si>
    <t>2650/2380</t>
  </si>
  <si>
    <t>2651/2381</t>
  </si>
  <si>
    <t>2654/2383</t>
  </si>
  <si>
    <t>JANDER JEISON HEINS</t>
  </si>
  <si>
    <t>2660/2384</t>
  </si>
  <si>
    <t>2658/2385</t>
  </si>
  <si>
    <t>2662/2386</t>
  </si>
  <si>
    <t>2661/2387</t>
  </si>
  <si>
    <t>2655/2388</t>
  </si>
  <si>
    <t>2657/2389</t>
  </si>
  <si>
    <t>2652/2390</t>
  </si>
  <si>
    <t>C E C IMPORTACAO E COMERCIO DE PRODUTOS MEDICOS LTDA</t>
  </si>
  <si>
    <t>2659/2391</t>
  </si>
  <si>
    <t>2653/2392</t>
  </si>
  <si>
    <t>KERLEY CRISTIANE TIBURI56672250344</t>
  </si>
  <si>
    <t>2656/2393</t>
  </si>
  <si>
    <t>24.460.972 JULIANO SIMAO AZEVEDO</t>
  </si>
  <si>
    <t>2664/2394</t>
  </si>
  <si>
    <t>2665/2396</t>
  </si>
  <si>
    <t>2477/2397</t>
  </si>
  <si>
    <t xml:space="preserve">Comercial Oliveira </t>
  </si>
  <si>
    <t>4207/3642</t>
  </si>
  <si>
    <t>BATISTA E SILVA COMERCIO DE FERRAGENS E MATERIAIS</t>
  </si>
  <si>
    <t>4209/3643</t>
  </si>
  <si>
    <t>VL FERRAMENTAS EIRELI - ME</t>
  </si>
  <si>
    <t>4210/3644</t>
  </si>
  <si>
    <t>J C NEPOMUCENO FERRAMENTAS - ME</t>
  </si>
  <si>
    <t>4211/3645</t>
  </si>
  <si>
    <t>LIDER COMERCIO DE FERRAGENS FERRAM. E VIDROS LTDA-ME</t>
  </si>
  <si>
    <t>4213/3646</t>
  </si>
  <si>
    <t>4215/3647</t>
  </si>
  <si>
    <t>4216/3648</t>
  </si>
  <si>
    <t>8424608028419</t>
  </si>
  <si>
    <t>BC-430</t>
  </si>
  <si>
    <t>NS COM DE FERR E ACESSORIOS LTDA</t>
  </si>
  <si>
    <t>4217/3649</t>
  </si>
  <si>
    <t xml:space="preserve">GENIOBOX COMERCIAL LTDA </t>
  </si>
  <si>
    <t>4219/3650</t>
  </si>
  <si>
    <t>4221/3651</t>
  </si>
  <si>
    <t>MAIS FERRAMENTAS MT LTDA</t>
  </si>
  <si>
    <t>4218/3652</t>
  </si>
  <si>
    <t>3044/2675</t>
  </si>
  <si>
    <t>3043/2676</t>
  </si>
  <si>
    <t>3045/2677</t>
  </si>
  <si>
    <t>2536/2678</t>
  </si>
  <si>
    <t>COMERCIAL DE FERRAGENS TOMIL LTDA</t>
  </si>
  <si>
    <t>3046/2679</t>
  </si>
  <si>
    <t>3049/2680</t>
  </si>
  <si>
    <t>3055/2681</t>
  </si>
  <si>
    <t>8002126321870</t>
  </si>
  <si>
    <t>2801/220V</t>
  </si>
  <si>
    <t>3056/2683</t>
  </si>
  <si>
    <t>3059/2684</t>
  </si>
  <si>
    <t>3060/2685</t>
  </si>
  <si>
    <t>3057/2686</t>
  </si>
  <si>
    <t>3050/2687</t>
  </si>
  <si>
    <t>RODRIGUES E RIBEIRO COMERCIAL E FERRAGISTA LTDA - ME</t>
  </si>
  <si>
    <t>3052/2688</t>
  </si>
  <si>
    <t>VL FERRAMENTAS LTDA</t>
  </si>
  <si>
    <t>2100002017636</t>
  </si>
  <si>
    <t>US/MMA-250 BIVOLT</t>
  </si>
  <si>
    <t>3062/2689</t>
  </si>
  <si>
    <t>3063/2690</t>
  </si>
  <si>
    <t>3064/2691</t>
  </si>
  <si>
    <t>3066/2693</t>
  </si>
  <si>
    <t>3067/2694</t>
  </si>
  <si>
    <t>3068/2695</t>
  </si>
  <si>
    <t>3069/2696</t>
  </si>
  <si>
    <t>52.163.684 DAIANE DA SILVA BELTRAMINI</t>
  </si>
  <si>
    <t>3071/2697</t>
  </si>
  <si>
    <t>3074/2699</t>
  </si>
  <si>
    <t>3076/2700</t>
  </si>
  <si>
    <t>3079/2702</t>
  </si>
  <si>
    <t>3081/2703</t>
  </si>
  <si>
    <t>3085/2706</t>
  </si>
  <si>
    <t>3084/2707</t>
  </si>
  <si>
    <t>8002126322068</t>
  </si>
  <si>
    <t>MAX-32EGB</t>
  </si>
  <si>
    <t>3086/2708</t>
  </si>
  <si>
    <t>876/848</t>
  </si>
  <si>
    <t>本月合计</t>
  </si>
  <si>
    <t>2026年度主营业务收入汇总表</t>
  </si>
  <si>
    <t>金额单位：元</t>
  </si>
  <si>
    <t>金额单位：雷亚尔</t>
  </si>
  <si>
    <t>科目</t>
  </si>
  <si>
    <t>合计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</si>
  <si>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</si>
  <si>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</si>
  <si>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</si>
  <si>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</si>
  <si>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</si>
  <si>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</si>
  <si>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</si>
  <si>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</si>
  <si>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</si>
  <si>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</si>
  <si>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企业</t>
  </si>
  <si>
    <t>总计</t>
  </si>
  <si>
    <t>主营业务收入</t>
  </si>
  <si>
    <t>财务费用--刷卡费</t>
  </si>
  <si>
    <t>博莱多收款</t>
  </si>
  <si>
    <t>刷卡收款</t>
  </si>
  <si>
    <t>现款-现金、银行存款</t>
  </si>
  <si>
    <t>ARGOTECH</t>
  </si>
  <si>
    <t>阿家达</t>
  </si>
  <si>
    <t>CAIYA</t>
  </si>
  <si>
    <t>界野</t>
  </si>
  <si>
    <t>COMPBRASIL</t>
  </si>
  <si>
    <t>江帝伯拉ZO</t>
  </si>
  <si>
    <t>DEYUN</t>
  </si>
  <si>
    <t>德永</t>
  </si>
  <si>
    <t>MARTELUX</t>
  </si>
  <si>
    <t>麻德罗思</t>
  </si>
  <si>
    <t>NORTE</t>
  </si>
  <si>
    <t>诺基土</t>
  </si>
  <si>
    <t>ZHEMAX</t>
  </si>
  <si>
    <t>财玛克思</t>
  </si>
  <si>
    <t>2026年巴西销售发票总帐(ARGOTECH阿家达 )</t>
  </si>
  <si>
    <t>总金额</t>
  </si>
  <si>
    <t>现金</t>
  </si>
  <si>
    <t>银行存款</t>
  </si>
  <si>
    <t>BOLETO</t>
  </si>
  <si>
    <t>刷卡/COM</t>
  </si>
  <si>
    <t>退货 DEVOLUÇÃO</t>
  </si>
  <si>
    <t>卡费/Taxa de cartão de</t>
  </si>
  <si>
    <t>卡率</t>
  </si>
  <si>
    <t>备注/OBSERVAÇÕES</t>
  </si>
  <si>
    <t>销售</t>
  </si>
  <si>
    <t xml:space="preserve">Equipodonto Assistencia </t>
  </si>
  <si>
    <t>05/01/2026- Argotech</t>
  </si>
  <si>
    <t>2100002016547</t>
  </si>
  <si>
    <t>550W</t>
  </si>
  <si>
    <t>WG Odonto Manutencao</t>
  </si>
  <si>
    <t>05/01/2026-Argotech</t>
  </si>
  <si>
    <t>2100002016622</t>
  </si>
  <si>
    <t>1100*2-50L</t>
  </si>
  <si>
    <t xml:space="preserve">Felipe Martiniano </t>
  </si>
  <si>
    <t>2100002016691</t>
  </si>
  <si>
    <t>1200-8L</t>
  </si>
  <si>
    <t>2100002016738</t>
  </si>
  <si>
    <t>1100-25L</t>
  </si>
  <si>
    <t xml:space="preserve">VRV Ferramentas </t>
  </si>
  <si>
    <t>2100002016745</t>
  </si>
  <si>
    <t>2333/2115</t>
  </si>
  <si>
    <t>销售-内部</t>
  </si>
  <si>
    <t>Norte Tools</t>
  </si>
  <si>
    <t>07/04/2026-Argotech</t>
  </si>
  <si>
    <t>2100002016769</t>
  </si>
  <si>
    <t>1100- 8L 127V</t>
  </si>
  <si>
    <t>Odontek Equipamentos</t>
  </si>
  <si>
    <t>06/01/2026-Argotech</t>
  </si>
  <si>
    <t>2100002016790</t>
  </si>
  <si>
    <t>1100 25L</t>
  </si>
  <si>
    <t>2100002016837</t>
  </si>
  <si>
    <t xml:space="preserve">Ferragens Home </t>
  </si>
  <si>
    <t>2100002016912</t>
  </si>
  <si>
    <t>2100002016929</t>
  </si>
  <si>
    <t>BM-1902-25L</t>
  </si>
  <si>
    <t>2336/2118</t>
  </si>
  <si>
    <t>取消</t>
  </si>
  <si>
    <t>Clubemais Saude</t>
  </si>
  <si>
    <t>2100002016974</t>
  </si>
  <si>
    <t>Thiago Lourenço</t>
  </si>
  <si>
    <t>2100002017124</t>
  </si>
  <si>
    <t>Jeferson Antonio</t>
  </si>
  <si>
    <t>2100002017285</t>
  </si>
  <si>
    <t>Protec Comercio</t>
  </si>
  <si>
    <t>PALACIO DAS FERRAMENTAS</t>
  </si>
  <si>
    <t>06/02/2026-Argotech</t>
  </si>
  <si>
    <t>07/01/2026-Argotech</t>
  </si>
  <si>
    <t>2100002016981</t>
  </si>
  <si>
    <t>1500-50L</t>
  </si>
  <si>
    <t>francisco Norberto</t>
  </si>
  <si>
    <t>Assistecdonto LTDA</t>
  </si>
  <si>
    <t>6973858620084</t>
  </si>
  <si>
    <t xml:space="preserve">VT FERRAMENTAS </t>
  </si>
  <si>
    <t>08/01/2026-Argotech</t>
  </si>
  <si>
    <t>6973858620024</t>
  </si>
  <si>
    <t>MP2 MAQUINAS</t>
  </si>
  <si>
    <t>6973858620048</t>
  </si>
  <si>
    <t>1200 -25L</t>
  </si>
  <si>
    <t>6973858620055</t>
  </si>
  <si>
    <t>GALLARDO COMERCIO</t>
  </si>
  <si>
    <t>6973858620086</t>
  </si>
  <si>
    <t>6973858620087</t>
  </si>
  <si>
    <t>2100002016844</t>
  </si>
  <si>
    <t>USK-550W-220V</t>
  </si>
  <si>
    <t>CARVALHO MARMORES</t>
  </si>
  <si>
    <t>COMP750W 220V</t>
  </si>
  <si>
    <t>2100002017056</t>
  </si>
  <si>
    <t>1200 8L</t>
  </si>
  <si>
    <t>DENTAL TEC</t>
  </si>
  <si>
    <t>LOJAS DAS FERRAMENTAS</t>
  </si>
  <si>
    <t>2100002017155</t>
  </si>
  <si>
    <t>COMP 550W 220V</t>
  </si>
  <si>
    <t>J C NEPOMUCENO</t>
  </si>
  <si>
    <t xml:space="preserve">EQUIPAR PRODUTOS </t>
  </si>
  <si>
    <t xml:space="preserve">Rubens De Almeida </t>
  </si>
  <si>
    <t>/2138</t>
  </si>
  <si>
    <t>进口发票</t>
  </si>
  <si>
    <t xml:space="preserve">IMPORTAÇAO </t>
  </si>
  <si>
    <t>/2139</t>
  </si>
  <si>
    <t>/2140</t>
  </si>
  <si>
    <t>08/01/2026-ARGOTECH</t>
  </si>
  <si>
    <t>2360/2143</t>
  </si>
  <si>
    <t>12/04/2026-Argotech</t>
  </si>
  <si>
    <t>R C NEPOMUCENO</t>
  </si>
  <si>
    <t>GENIOBOX COMERCIAL</t>
  </si>
  <si>
    <t>09/01/2025-Argotech</t>
  </si>
  <si>
    <t>09/01/2026-Agotech</t>
  </si>
  <si>
    <t>2374/2147</t>
  </si>
  <si>
    <t>CANCELADA</t>
  </si>
  <si>
    <t>12/01/2026-Argotech</t>
  </si>
  <si>
    <t>CLEYTON FRANCELLO</t>
  </si>
  <si>
    <t xml:space="preserve">JH MAQUINAS </t>
  </si>
  <si>
    <t>2363/2151</t>
  </si>
  <si>
    <t>/2152</t>
  </si>
  <si>
    <t>运输 发票</t>
  </si>
  <si>
    <t>REMESSA</t>
  </si>
  <si>
    <t>13/01/2026-Argotech</t>
  </si>
  <si>
    <t>/2154</t>
  </si>
  <si>
    <t>Geniobox Comercial</t>
  </si>
  <si>
    <t>Sycow Med</t>
  </si>
  <si>
    <t>Sabino Assistencia</t>
  </si>
  <si>
    <t>13/02/2026, 16/032026 e 13/04/2026</t>
  </si>
  <si>
    <t>RC Odonto</t>
  </si>
  <si>
    <t>Ana Catarina</t>
  </si>
  <si>
    <t>/2161</t>
  </si>
  <si>
    <t>13/01/2026- Argotech</t>
  </si>
  <si>
    <t>14/01/2026- Argotech</t>
  </si>
  <si>
    <t>2401/2167</t>
  </si>
  <si>
    <t>/2169</t>
  </si>
  <si>
    <t>/2170</t>
  </si>
  <si>
    <t>Med System</t>
  </si>
  <si>
    <t>14/02/2026,14/03/2026 e 14/04/2026- Argotech</t>
  </si>
  <si>
    <t>OAK Dental</t>
  </si>
  <si>
    <t>Gallardo Comercio</t>
  </si>
  <si>
    <t>15/01/2026-Argotech</t>
  </si>
  <si>
    <t xml:space="preserve">E F DA SANTOD </t>
  </si>
  <si>
    <t>Luis Barbosa</t>
  </si>
  <si>
    <t>J C DE S Magalhaes</t>
  </si>
  <si>
    <t>14/01/2026-Argotech</t>
  </si>
  <si>
    <t>Ultra HD Equipamentos</t>
  </si>
  <si>
    <t>Projetcomp Manutencao</t>
  </si>
  <si>
    <t>/2181</t>
  </si>
  <si>
    <t>/2182</t>
  </si>
  <si>
    <t>Columbia Comercial</t>
  </si>
  <si>
    <t>Felipe Dos anjos</t>
  </si>
  <si>
    <t>15/01/2026-aArgotech</t>
  </si>
  <si>
    <t>Tek Odonto</t>
  </si>
  <si>
    <t>AGUARDANDO ENTREGA PARA BOLETO</t>
  </si>
  <si>
    <t>Daniel Grillo</t>
  </si>
  <si>
    <t>Sidnei Monteiro</t>
  </si>
  <si>
    <t>16/01/2026-Argotech</t>
  </si>
  <si>
    <t>SIDNEI MONTEIRO</t>
  </si>
  <si>
    <t>Emporio Das Ferramentas</t>
  </si>
  <si>
    <t>L DE OLIVEIRA</t>
  </si>
  <si>
    <t>Luis Antonio</t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</si>
  <si>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6/2、16/3、16/4</t>
    </r>
  </si>
  <si>
    <t xml:space="preserve">Luis Carlos </t>
  </si>
  <si>
    <t>16./01/2026-Argotech</t>
  </si>
  <si>
    <t xml:space="preserve">palacio Das Ferramentas </t>
  </si>
  <si>
    <t>10/02/2026-Argotech</t>
  </si>
  <si>
    <t>19/01/2026-Argotech</t>
  </si>
  <si>
    <t>Hidrowapess Manutencao</t>
  </si>
  <si>
    <t xml:space="preserve">29/01/2026-Argotech </t>
  </si>
  <si>
    <t>C-JAU COMERCIO</t>
  </si>
  <si>
    <t>19/01/2026- Argotech</t>
  </si>
  <si>
    <t>19/02/2026,19/03/2026 e 19/04/2026- Argotech</t>
  </si>
  <si>
    <t>20/02/2026, 20/03/2026 e 20/04/2026- Argotech</t>
  </si>
  <si>
    <t>Kimotor Solucoes</t>
  </si>
  <si>
    <t>30/01/2026-Argotech</t>
  </si>
  <si>
    <t>2462/2205</t>
  </si>
  <si>
    <t>20/04/2026-ARGOTECH</t>
  </si>
  <si>
    <t>20/01/2026-Argotech</t>
  </si>
  <si>
    <t>20/01/2026-ARGOTECH</t>
  </si>
  <si>
    <t>Tecnodonto ltda</t>
  </si>
  <si>
    <t>21/01/2026-Argotech</t>
  </si>
  <si>
    <t>Alessandro Roberto</t>
  </si>
  <si>
    <t xml:space="preserve">Gabriela Ferreira </t>
  </si>
  <si>
    <t>20/01/2026-Argotech 1694.45收款</t>
  </si>
  <si>
    <t>/2211</t>
  </si>
  <si>
    <t>/2212</t>
  </si>
  <si>
    <t>Censi Maquinas</t>
  </si>
  <si>
    <t>J C Nepomuceno</t>
  </si>
  <si>
    <t>21/02/2026,21/03/2026 e 21/04/2026</t>
  </si>
  <si>
    <t xml:space="preserve">Nilson Dantas </t>
  </si>
  <si>
    <t>L C Fortes</t>
  </si>
  <si>
    <t>Fabio Almir</t>
  </si>
  <si>
    <t>22/01/2026-Argotech</t>
  </si>
  <si>
    <t>2223/2223</t>
  </si>
  <si>
    <t xml:space="preserve">DUTRA MAQUINAS </t>
  </si>
  <si>
    <t>09/03/2026-Argotech</t>
  </si>
  <si>
    <t>WD Equipamentos</t>
  </si>
  <si>
    <t>Odonto Uniao</t>
  </si>
  <si>
    <t>Edilson Rodrigues</t>
  </si>
  <si>
    <t xml:space="preserve">Palacio das ferramentas </t>
  </si>
  <si>
    <t>25/02/2026-Argotech</t>
  </si>
  <si>
    <t>23/01/2026-Argootech</t>
  </si>
  <si>
    <t xml:space="preserve">Jose Honorio </t>
  </si>
  <si>
    <t xml:space="preserve">Daiane da silva </t>
  </si>
  <si>
    <t>23/02/2026,23/03/2026 e 23/04/2026</t>
  </si>
  <si>
    <t xml:space="preserve">AMB Distribuidora </t>
  </si>
  <si>
    <t>Manstec Solucoes</t>
  </si>
  <si>
    <t>26/01/2026-Argotech</t>
  </si>
  <si>
    <t>26/01/2026-Martelux</t>
  </si>
  <si>
    <t xml:space="preserve">Smart Tec </t>
  </si>
  <si>
    <t>2504/2242</t>
  </si>
  <si>
    <t>29/03/2026-ARGOTECH</t>
  </si>
  <si>
    <t>/2243</t>
  </si>
  <si>
    <t>/2244</t>
  </si>
  <si>
    <t>/2245</t>
  </si>
  <si>
    <t>Solfermak- Comercio</t>
  </si>
  <si>
    <t>23/02/2026,23/03/2026 e 23/04/2026- ARGOTECH</t>
  </si>
  <si>
    <t>Comesorte Eireli</t>
  </si>
  <si>
    <t>28/01/2026   28/02/202 e 28/03/2026- ARGOTECH</t>
  </si>
  <si>
    <t>Tecnodonto</t>
  </si>
  <si>
    <t>28/01/2026-ARGOTECH    27/02/2026,27/03/2026 e 27/04/2026</t>
  </si>
  <si>
    <t xml:space="preserve">litotec Assistencia </t>
  </si>
  <si>
    <t>27/01/2026-ARGOTECH</t>
  </si>
  <si>
    <t>28/01/2026-ARGOTECH</t>
  </si>
  <si>
    <t>J C DE S MAGALHAES</t>
  </si>
  <si>
    <t>Antonio jose</t>
  </si>
  <si>
    <t>Alex Sandro</t>
  </si>
  <si>
    <t>28/01/2025-ARGOTECH</t>
  </si>
  <si>
    <t>/2256</t>
  </si>
  <si>
    <t>/2257</t>
  </si>
  <si>
    <t>/2258</t>
  </si>
  <si>
    <t xml:space="preserve">BRENNER DE ANDRADE </t>
  </si>
  <si>
    <t>03/03/2026,03/04/2026 e 03/05/2026-ARGOTECH</t>
  </si>
  <si>
    <t>M.L.GOMES DO CARMO</t>
  </si>
  <si>
    <t>03/03/2026-ARGOTECH</t>
  </si>
  <si>
    <t>THIAGO MENDES</t>
  </si>
  <si>
    <t>05/03/2026%</t>
  </si>
  <si>
    <t>29/01/2026-ARGOTRCH</t>
  </si>
  <si>
    <t>VRM IMPORT</t>
  </si>
  <si>
    <t xml:space="preserve">DAIANE DA SILVA </t>
  </si>
  <si>
    <t>R.ROFRIGUES DO NASCIMENTO</t>
  </si>
  <si>
    <t>30/01/2026-ARGOTECH</t>
  </si>
  <si>
    <t>2527/2271</t>
  </si>
  <si>
    <t>MG Medical Comercio</t>
  </si>
  <si>
    <t>/2268</t>
  </si>
  <si>
    <t>销售-取消</t>
  </si>
  <si>
    <t>2526/2269</t>
  </si>
  <si>
    <t>02/02/2026-ARGOTECH</t>
  </si>
  <si>
    <t xml:space="preserve">Casa dos machos ferramentas </t>
  </si>
  <si>
    <t>09/02/2026-ARGOTECH</t>
  </si>
  <si>
    <t>2530/2272</t>
  </si>
  <si>
    <t>CANCELADO</t>
  </si>
  <si>
    <t>Ferragens Home</t>
  </si>
  <si>
    <t xml:space="preserve">Paulo Victor </t>
  </si>
  <si>
    <t>WG Manutencao</t>
  </si>
  <si>
    <t>03/02/2026-ARGOTECH</t>
  </si>
  <si>
    <t>/2280</t>
  </si>
  <si>
    <t xml:space="preserve">IMPORTACAO </t>
  </si>
  <si>
    <t>12/02/2026 e 19/02/2026-ARGOTECH</t>
  </si>
  <si>
    <t>2533/2282</t>
  </si>
  <si>
    <t>R C Nepomuceno</t>
  </si>
  <si>
    <t>04/02/2026-ARGOTECH</t>
  </si>
  <si>
    <t>/2285</t>
  </si>
  <si>
    <t>10/03/2026-ARGOTECH</t>
  </si>
  <si>
    <t xml:space="preserve">Tiago Silva </t>
  </si>
  <si>
    <t xml:space="preserve">Joao Batista </t>
  </si>
  <si>
    <t>Jose Menezez</t>
  </si>
  <si>
    <t xml:space="preserve">DL Distribuidora </t>
  </si>
  <si>
    <t>Tecnodonto LTDA</t>
  </si>
  <si>
    <t>05/02/2026-ARGOTECH</t>
  </si>
  <si>
    <t>2553/2294</t>
  </si>
  <si>
    <t xml:space="preserve">E F Da S Santos </t>
  </si>
  <si>
    <t>Pedro Luciano</t>
  </si>
  <si>
    <t>06/02/2026-ARGOTECH</t>
  </si>
  <si>
    <t>2561/2301</t>
  </si>
  <si>
    <t>Norte tools</t>
  </si>
  <si>
    <t>06/05/2026-ARGOTECH</t>
  </si>
  <si>
    <t>Agrijet Aruja</t>
  </si>
  <si>
    <t>06/02/2026-ARGOTECH        分期收款06/03/2026-ARGOTECH</t>
  </si>
  <si>
    <t>JH Maquinas</t>
  </si>
  <si>
    <t>/2307</t>
  </si>
  <si>
    <t>Gabriela Ferreira</t>
  </si>
  <si>
    <t>11/03/2026, 10/04/2026 e 10/05/2026- ARGOTECH</t>
  </si>
  <si>
    <t>17/02/2026 e 24/02/2026-ARGOTECH</t>
  </si>
  <si>
    <t>/2311</t>
  </si>
  <si>
    <t xml:space="preserve">Bruno Silva </t>
  </si>
  <si>
    <t xml:space="preserve">11/03/2026 e 10/04/2026 - ARGOTECH </t>
  </si>
  <si>
    <t>/2316</t>
  </si>
  <si>
    <t>Palcio das ferramentas</t>
  </si>
  <si>
    <t>25/03/2026-ARGOTECH</t>
  </si>
  <si>
    <t xml:space="preserve">Pedro Fabricio </t>
  </si>
  <si>
    <t xml:space="preserve">L DE OLIVEIRA </t>
  </si>
  <si>
    <t>10/02/2026-ARGOTECH</t>
  </si>
  <si>
    <t>ALFATEC SOLUCOES</t>
  </si>
  <si>
    <t xml:space="preserve">Kimotor Solucoes </t>
  </si>
  <si>
    <t>25/02/2026-ARGOTECH</t>
  </si>
  <si>
    <t>11/02/2026-ARGOTECH</t>
  </si>
  <si>
    <t>Geder Brison</t>
  </si>
  <si>
    <t xml:space="preserve">Litotec Assistencia </t>
  </si>
  <si>
    <t>Domingos Benedito</t>
  </si>
  <si>
    <t>Arsantos Compressores</t>
  </si>
  <si>
    <t>2592/2332</t>
  </si>
  <si>
    <t>12/05/2026-ARGTECH</t>
  </si>
  <si>
    <t>12/02/2026-ARGOTECH</t>
  </si>
  <si>
    <t>Gladimir Carnizella</t>
  </si>
  <si>
    <t>Jose Honorio</t>
  </si>
  <si>
    <t>H R Santos</t>
  </si>
  <si>
    <t>13/02/2026-ARGOTECH</t>
  </si>
  <si>
    <t xml:space="preserve">Valter Da Luz </t>
  </si>
  <si>
    <t xml:space="preserve">Atibaia Maquinas </t>
  </si>
  <si>
    <t>18/03/2026, 18/04/2026 e 18/05/2026-Argotech</t>
  </si>
  <si>
    <t>Isotex Industria</t>
  </si>
  <si>
    <t>18/02/2026-ARGOTECH</t>
  </si>
  <si>
    <t>JT Comercio</t>
  </si>
  <si>
    <t xml:space="preserve">Vt Ferramentas </t>
  </si>
  <si>
    <t xml:space="preserve">Antonio Jose </t>
  </si>
  <si>
    <t xml:space="preserve">TF Da Silva </t>
  </si>
  <si>
    <t xml:space="preserve">Sergio Da Silva </t>
  </si>
  <si>
    <t>GJP Clinicas</t>
  </si>
  <si>
    <t>02/03/2026 E 09/03/2026- ARGOTECH</t>
  </si>
  <si>
    <t>19/02/2026-ARGOTECH</t>
  </si>
  <si>
    <t>Wilson Jair</t>
  </si>
  <si>
    <t>D TEC ASSIST</t>
  </si>
  <si>
    <t>20/02/2026-ARGOTECH</t>
  </si>
  <si>
    <t>2630/2361</t>
  </si>
  <si>
    <t>20/05/2026-ARGOTECH</t>
  </si>
  <si>
    <t xml:space="preserve">Casa e Conforto </t>
  </si>
  <si>
    <t>23/02/2026-ARGOTECH</t>
  </si>
  <si>
    <t>17/03/2026-ARGOTECH</t>
  </si>
  <si>
    <t>26/03/2026,25/04/2026,25/05/2026-ARGOTECH</t>
  </si>
  <si>
    <t>/2367</t>
  </si>
  <si>
    <t>24/02/2026-ARGOTECH</t>
  </si>
  <si>
    <t>/2369</t>
  </si>
  <si>
    <t xml:space="preserve">CANCELADO </t>
  </si>
  <si>
    <t>Cliniface Cirurgia</t>
  </si>
  <si>
    <t>DL Ferramentas</t>
  </si>
  <si>
    <t>2641/2372</t>
  </si>
  <si>
    <t>2643/2375</t>
  </si>
  <si>
    <t>Juliano Simao</t>
  </si>
  <si>
    <t>2647/2376</t>
  </si>
  <si>
    <t>25/05/2026-ARGOTECH</t>
  </si>
  <si>
    <t>Fabio Donisete</t>
  </si>
  <si>
    <t>25/02/2025-ARGOTECH</t>
  </si>
  <si>
    <t xml:space="preserve">Atart Clinica </t>
  </si>
  <si>
    <t>26/02/2026-ARGOTECH</t>
  </si>
  <si>
    <t>/2382</t>
  </si>
  <si>
    <t xml:space="preserve">Jabder Jeison </t>
  </si>
  <si>
    <t>27/05/2026-ARGOTECH</t>
  </si>
  <si>
    <t>27/02/2026-ARGOTECH</t>
  </si>
  <si>
    <t>09/03/2026 E 16/03/2026- ARGOTECH</t>
  </si>
  <si>
    <t>Equipar Produtos</t>
  </si>
  <si>
    <t>C E C IMPORTACAO</t>
  </si>
  <si>
    <t>26/02/2025-ARGOTECH</t>
  </si>
  <si>
    <t>KERLEY CRISTIANE</t>
  </si>
  <si>
    <t>24/02/2026-ARGOTECH3385.28+26日76.00</t>
  </si>
  <si>
    <t>2666/2395</t>
  </si>
  <si>
    <t>02/05/2026-ARGOTECH</t>
  </si>
  <si>
    <t>02/03/2026-ARGOTECH</t>
  </si>
  <si>
    <t>2026年巴西销售发票总帐(CAIYA )</t>
  </si>
  <si>
    <t>刷卡/cartão</t>
  </si>
  <si>
    <t>手续费/comissão</t>
  </si>
  <si>
    <t>4198/3630</t>
  </si>
  <si>
    <t>07/04/2026-Caiya</t>
  </si>
  <si>
    <t>Nova Parafer</t>
  </si>
  <si>
    <t xml:space="preserve">06/02/2026,08/03/2026 e 07/04/2026-CAIYA </t>
  </si>
  <si>
    <t>lojao Das Ferramentas</t>
  </si>
  <si>
    <t>06/01/2026-Caiya</t>
  </si>
  <si>
    <t>Silva Ferragens</t>
  </si>
  <si>
    <t>08/02/2026, 08/03/2026 e 08/04/2026-Caiya</t>
  </si>
  <si>
    <t>Garavelo Parafusos</t>
  </si>
  <si>
    <t>14/02/2026,16/03/2026 e 14/04/2026</t>
  </si>
  <si>
    <t>13/01/2026- Caiya</t>
  </si>
  <si>
    <t>4204/3636</t>
  </si>
  <si>
    <t xml:space="preserve">20/04/2026-Caiya </t>
  </si>
  <si>
    <t>Industria e Comercio</t>
  </si>
  <si>
    <t xml:space="preserve">23/02/2026-CAIYA </t>
  </si>
  <si>
    <t>4206/3638</t>
  </si>
  <si>
    <t>29/03/2026-CAIYA</t>
  </si>
  <si>
    <t>/3639</t>
  </si>
  <si>
    <t>/3640</t>
  </si>
  <si>
    <t xml:space="preserve">Fabio Souza </t>
  </si>
  <si>
    <t xml:space="preserve">30/01/2026-CAIYA </t>
  </si>
  <si>
    <t xml:space="preserve">Batista e silva </t>
  </si>
  <si>
    <t xml:space="preserve">10/03/2026, 10/04/2026 e 10/05/2026-CAIYA </t>
  </si>
  <si>
    <t xml:space="preserve">VL Ferramentas </t>
  </si>
  <si>
    <t>06/02/2026-CAIYA</t>
  </si>
  <si>
    <t xml:space="preserve">11/02/2026-CAIYA </t>
  </si>
  <si>
    <t>Lider Comercio</t>
  </si>
  <si>
    <t xml:space="preserve">14/03/2026,13/04/2026 e 13/05/2026- CAIYA </t>
  </si>
  <si>
    <t>VT Ferramentas</t>
  </si>
  <si>
    <t>13/02/2026-CAIYA</t>
  </si>
  <si>
    <t xml:space="preserve">13/02/2026-CAIYA </t>
  </si>
  <si>
    <t>NS Com De Ferr e Acessorios</t>
  </si>
  <si>
    <t xml:space="preserve">18/03/2026 e 02/04/2026 -CAIYA </t>
  </si>
  <si>
    <t>19/02/2026-CAIYA</t>
  </si>
  <si>
    <t>24/02/2026-MA99819帐户</t>
  </si>
  <si>
    <t xml:space="preserve">Mais Ferramentas </t>
  </si>
  <si>
    <t>24/02/2026-CAIYA</t>
  </si>
  <si>
    <t>11/03/2026, 26/03/2026, 11/04/2026 e 26/04/2026</t>
  </si>
  <si>
    <t>4222/3653</t>
  </si>
  <si>
    <t>02/06/2026-CAIYA</t>
  </si>
  <si>
    <t>2026年巴西销售发票总帐(COMPBRASIL )</t>
  </si>
  <si>
    <t>备注 / OBSERVAÇÕES</t>
  </si>
  <si>
    <t>说明/Descrição</t>
  </si>
  <si>
    <t>1期时间</t>
  </si>
  <si>
    <t>2期时间</t>
  </si>
  <si>
    <t>3期时间</t>
  </si>
  <si>
    <t>4期时间</t>
  </si>
  <si>
    <t>5期时间</t>
  </si>
  <si>
    <t>6期时间</t>
  </si>
  <si>
    <t>7期时间</t>
  </si>
  <si>
    <t>8期时间</t>
  </si>
  <si>
    <t>合计金额</t>
  </si>
  <si>
    <t>误差</t>
  </si>
  <si>
    <t>2026年巴西销售发票总帐(DEYUN)</t>
  </si>
  <si>
    <t>4061/3496</t>
  </si>
  <si>
    <t xml:space="preserve">Norte Tools </t>
  </si>
  <si>
    <t>07/04/2026-Deyun</t>
  </si>
  <si>
    <t>NOVA PARAFER</t>
  </si>
  <si>
    <t>06/02/2026,08/03/2026 e 07/02/2026-Deyun</t>
  </si>
  <si>
    <t>4063/3498</t>
  </si>
  <si>
    <t>14/04/2026-DEYUN</t>
  </si>
  <si>
    <t>4064/3499</t>
  </si>
  <si>
    <t>20/04/2026-Deyun</t>
  </si>
  <si>
    <t>4066/3500</t>
  </si>
  <si>
    <t>29/03/2026-DEYUN</t>
  </si>
  <si>
    <t>/3501</t>
  </si>
  <si>
    <t>/3502</t>
  </si>
  <si>
    <t>4067/3503</t>
  </si>
  <si>
    <t>30/05/2026-DEYUN</t>
  </si>
  <si>
    <t>4068/3504</t>
  </si>
  <si>
    <t>06/05/2026-DEYUN</t>
  </si>
  <si>
    <t>4069/3505</t>
  </si>
  <si>
    <t>12/05/2026- DEYUN</t>
  </si>
  <si>
    <t>4070/3506</t>
  </si>
  <si>
    <t>25/05/2026-DEYUN</t>
  </si>
  <si>
    <t>3619/3057</t>
  </si>
  <si>
    <t>ADEMIR</t>
  </si>
  <si>
    <t xml:space="preserve">FERRAGENS HOME HOUSE COM. EQUIP. E MAQUINAS LTDA </t>
  </si>
  <si>
    <t>2026年巴西销售发票总帐(MARTELUX)</t>
  </si>
  <si>
    <t>麻德罗克思</t>
  </si>
  <si>
    <t>客户编码</t>
  </si>
  <si>
    <t xml:space="preserve">VT Ferramentas </t>
  </si>
  <si>
    <t>06/01/2026-Martelux</t>
  </si>
  <si>
    <t>51</t>
  </si>
  <si>
    <t>MIG MMAVTIG LIFT201</t>
  </si>
  <si>
    <t>131</t>
  </si>
  <si>
    <t>AK-MIG/MMA/LIT-TIG 130A</t>
  </si>
  <si>
    <t>134</t>
  </si>
  <si>
    <t>MIGMMATIG (LIFT)300</t>
  </si>
  <si>
    <t>2985/2626</t>
  </si>
  <si>
    <t>07/04/2026-Martelux</t>
  </si>
  <si>
    <t>2100002016677</t>
  </si>
  <si>
    <t>12V/1.5AH</t>
  </si>
  <si>
    <t xml:space="preserve">C.LIJUN </t>
  </si>
  <si>
    <t>07/01/2026-Martelux</t>
  </si>
  <si>
    <t>VC 18V-6</t>
  </si>
  <si>
    <t>2100002016868</t>
  </si>
  <si>
    <t>750W UNIDADE</t>
  </si>
  <si>
    <t xml:space="preserve">06/02/2026,08/03/2026 e 07/04/2026- Martelux </t>
  </si>
  <si>
    <t>MIG MMA/TIG LIFT 201</t>
  </si>
  <si>
    <t>750W-4</t>
  </si>
  <si>
    <t xml:space="preserve">UNIAO DAS FERRAMENTAS </t>
  </si>
  <si>
    <t>2100002017063</t>
  </si>
  <si>
    <t>1200W-2 CABECOTE</t>
  </si>
  <si>
    <t>2100002017070</t>
  </si>
  <si>
    <t>06/01/226-Martelux</t>
  </si>
  <si>
    <t>MINI MMA-225 BIVOLT</t>
  </si>
  <si>
    <t xml:space="preserve">CARVALHO MARMORES </t>
  </si>
  <si>
    <t>08/01/2025-Martelux</t>
  </si>
  <si>
    <t>Sidneia P Menezes</t>
  </si>
  <si>
    <t>2.37%/0.73%</t>
  </si>
  <si>
    <t>2100002017384</t>
  </si>
  <si>
    <t>AK-MIG/MMA140T</t>
  </si>
  <si>
    <t>2100002017391</t>
  </si>
  <si>
    <t>AK-WSME200A</t>
  </si>
  <si>
    <t>AK-CUT40</t>
  </si>
  <si>
    <t>2100002017445</t>
  </si>
  <si>
    <t>AK-CUT100A</t>
  </si>
  <si>
    <t>2100002017582</t>
  </si>
  <si>
    <t>Polgas Distribuidora</t>
  </si>
  <si>
    <t>08/01/2026-Martelux</t>
  </si>
  <si>
    <t>US MMA-220 BIVOLT</t>
  </si>
  <si>
    <t>3000/2636</t>
  </si>
  <si>
    <t>NORTE TOOLS</t>
  </si>
  <si>
    <t>12/04/2026-Martelux</t>
  </si>
  <si>
    <t>AK-MMA/LIFT TIG170A BIVOLT</t>
  </si>
  <si>
    <t>08/01/2026-Matelux</t>
  </si>
  <si>
    <t>2100002017698</t>
  </si>
  <si>
    <t>AK-MMA/LIFT TIG170A</t>
  </si>
  <si>
    <t>2100002017728</t>
  </si>
  <si>
    <t>AK-MIG/MMA/LIFT TIG 150A</t>
  </si>
  <si>
    <t>2100002017742</t>
  </si>
  <si>
    <t>MIG/MMA/TIG (LIFT) 300</t>
  </si>
  <si>
    <t>09/01/2026-Martelux</t>
  </si>
  <si>
    <t>MIG/MMA/TIG LIFT 200</t>
  </si>
  <si>
    <t>2100002017896</t>
  </si>
  <si>
    <t>PHJ1.8-20-128W</t>
  </si>
  <si>
    <t>13/01/2026-Martelux</t>
  </si>
  <si>
    <t>PHJ2.0-25- 250W</t>
  </si>
  <si>
    <t>2100002017933</t>
  </si>
  <si>
    <t>QDX1.5-13 370W</t>
  </si>
  <si>
    <t>3006/2640</t>
  </si>
  <si>
    <t>14/04/2026-Martelux</t>
  </si>
  <si>
    <t>2100002017940</t>
  </si>
  <si>
    <t>QDX1.5-20 - 550W</t>
  </si>
  <si>
    <t>15/01/2026-Martelux</t>
  </si>
  <si>
    <t>2100002017971</t>
  </si>
  <si>
    <t>WQD10-10-0 75PP</t>
  </si>
  <si>
    <t>2100002018008</t>
  </si>
  <si>
    <t>PT-31 - PONTEIRA</t>
  </si>
  <si>
    <t>19/01/2026-Martelux</t>
  </si>
  <si>
    <t>2100002018015</t>
  </si>
  <si>
    <t>P80</t>
  </si>
  <si>
    <t>2100002018022</t>
  </si>
  <si>
    <t>PARTES E PECAS USO EM</t>
  </si>
  <si>
    <t xml:space="preserve">V S Da Silva </t>
  </si>
  <si>
    <t xml:space="preserve">19/02/2026,19/03/2026 e 19/04/2026- Martelux </t>
  </si>
  <si>
    <t>2100002018053</t>
  </si>
  <si>
    <t>DB 1800-70/220V</t>
  </si>
  <si>
    <t>2100002018060</t>
  </si>
  <si>
    <t>DB 1600-30/220V</t>
  </si>
  <si>
    <t>3015/2644</t>
  </si>
  <si>
    <t>20/04/2026-Martelux</t>
  </si>
  <si>
    <t xml:space="preserve">Edilson Silva </t>
  </si>
  <si>
    <t xml:space="preserve">20/01/2026-Martelux </t>
  </si>
  <si>
    <t>2100002018084</t>
  </si>
  <si>
    <t>RH 1500-6</t>
  </si>
  <si>
    <t xml:space="preserve">30/01/2026-Martelux </t>
  </si>
  <si>
    <t>2100002018176</t>
  </si>
  <si>
    <t>MMCT-200</t>
  </si>
  <si>
    <t>2100002018190</t>
  </si>
  <si>
    <t>21/01/2026-Martelux</t>
  </si>
  <si>
    <t>6976735420724</t>
  </si>
  <si>
    <t>AK-MIG/MMA/LIFT-TIG 130A</t>
  </si>
  <si>
    <t>8002126321580</t>
  </si>
  <si>
    <t>MINI-MMA-219 220V USK</t>
  </si>
  <si>
    <t xml:space="preserve">MG MEDICAL </t>
  </si>
  <si>
    <t>22/01/2026-MARTELUX</t>
  </si>
  <si>
    <t>8002126321696</t>
  </si>
  <si>
    <t>MAX850-115</t>
  </si>
  <si>
    <t>8002126321719</t>
  </si>
  <si>
    <t>USK-01-12V</t>
  </si>
  <si>
    <t>Marmoraria Garbarino</t>
  </si>
  <si>
    <t>/2650</t>
  </si>
  <si>
    <t>8002126322037</t>
  </si>
  <si>
    <t>MINI MMA 210 BIVOLT</t>
  </si>
  <si>
    <t xml:space="preserve">Bazzo Maquinas </t>
  </si>
  <si>
    <t xml:space="preserve">23/01/2026-MARTELUX </t>
  </si>
  <si>
    <t>8002126322181</t>
  </si>
  <si>
    <t>8424608028204</t>
  </si>
  <si>
    <t>MIG/MAG/MMA/TIG(LIFT)-250</t>
  </si>
  <si>
    <t xml:space="preserve">Daiane Da Silva </t>
  </si>
  <si>
    <t>23/01/2026-MARTELUX</t>
  </si>
  <si>
    <t>8424608028211</t>
  </si>
  <si>
    <t>MIG MMA/TIG LIFT 255 BIVOLT</t>
  </si>
  <si>
    <t>84246080282723</t>
  </si>
  <si>
    <t>CD 21V-13I</t>
  </si>
  <si>
    <t>Fabio Souza</t>
  </si>
  <si>
    <t xml:space="preserve">23/01/2026-MARTELUZ </t>
  </si>
  <si>
    <t>8424608028501</t>
  </si>
  <si>
    <t>KW-21V/4"</t>
  </si>
  <si>
    <t>8424608028518</t>
  </si>
  <si>
    <t>KW-21V/10"</t>
  </si>
  <si>
    <t>Pezzitron Equipamentos</t>
  </si>
  <si>
    <t>26/01/2026-MARTELUX</t>
  </si>
  <si>
    <t>8424608028549</t>
  </si>
  <si>
    <t>21V-2822</t>
  </si>
  <si>
    <t>8424608028693</t>
  </si>
  <si>
    <t>BC 21.5V-1.1A</t>
  </si>
  <si>
    <t xml:space="preserve">V.S DA SILVA </t>
  </si>
  <si>
    <t>26/02/2026,26/03/226 e 26/04/2026-MARTELUX</t>
  </si>
  <si>
    <t>8424608028761</t>
  </si>
  <si>
    <t>IW 21V-12.7</t>
  </si>
  <si>
    <t>8424608028952</t>
  </si>
  <si>
    <t>8002126321955</t>
  </si>
  <si>
    <t>CUT-56/HF2</t>
  </si>
  <si>
    <t>2100002017421</t>
  </si>
  <si>
    <t>AK-CUT40A</t>
  </si>
  <si>
    <t>AK-MIG/MMA200T</t>
  </si>
  <si>
    <t>3030/2659</t>
  </si>
  <si>
    <t>27/04/2026-MARTELUX</t>
  </si>
  <si>
    <t>AK-MINI/MMA120A</t>
  </si>
  <si>
    <t>27/01/2026-MARTELUX</t>
  </si>
  <si>
    <t>2100002017438</t>
  </si>
  <si>
    <t>AK-CUT60A</t>
  </si>
  <si>
    <t>/2661</t>
  </si>
  <si>
    <t>2100002018312</t>
  </si>
  <si>
    <t>3SDM2/11-0.5HP</t>
  </si>
  <si>
    <t>/2662</t>
  </si>
  <si>
    <t>2100002018299</t>
  </si>
  <si>
    <t>3SDM2/6-0.33HP</t>
  </si>
  <si>
    <t>/2663</t>
  </si>
  <si>
    <t>8424608028464</t>
  </si>
  <si>
    <t>HG 2000-650</t>
  </si>
  <si>
    <t>/2664</t>
  </si>
  <si>
    <t>2100002018183</t>
  </si>
  <si>
    <t>AK-CUT100</t>
  </si>
  <si>
    <t>05/03/2026, 05/04/2026 e 05/05/2026</t>
  </si>
  <si>
    <t>2100002018152</t>
  </si>
  <si>
    <t>AK-TIG200A</t>
  </si>
  <si>
    <t>03/03/2026-MARTELUX</t>
  </si>
  <si>
    <t>03/03/2026,03/04/2023 e 03/05/2026-MARTELUX</t>
  </si>
  <si>
    <t>29/01/2026-MARTELUX</t>
  </si>
  <si>
    <t>BACCARINI E CHARBEL</t>
  </si>
  <si>
    <t>/2672</t>
  </si>
  <si>
    <t>3042/2674</t>
  </si>
  <si>
    <t>30/05/2026-MARTELUX</t>
  </si>
  <si>
    <t>02/02/2026-MARTELUX</t>
  </si>
  <si>
    <t>03/03/2026,03/04/2026 e 03/05/2026-MARTELUX</t>
  </si>
  <si>
    <t xml:space="preserve">03/02/2026-MARTELUX </t>
  </si>
  <si>
    <t>06/03/2026,21/03/2026 E 05/04/2026-MARTELUX</t>
  </si>
  <si>
    <t>03/02/2026-MARTELUX</t>
  </si>
  <si>
    <t>04/02/2026-MAETELUX</t>
  </si>
  <si>
    <t>06/02/2026-MARTELUX</t>
  </si>
  <si>
    <t>3054/2682</t>
  </si>
  <si>
    <t xml:space="preserve">Norte tools </t>
  </si>
  <si>
    <t>06/05/2026-MARTELUX</t>
  </si>
  <si>
    <t>09/02/2026-MARTELUX</t>
  </si>
  <si>
    <t>Rodrigues e rebeiro</t>
  </si>
  <si>
    <t>24/02/2026-MARTELUX</t>
  </si>
  <si>
    <t>VL Ferramentas</t>
  </si>
  <si>
    <t>06/02/2026-MARTELUX刷卡</t>
  </si>
  <si>
    <t>11/02/2026-MATELUX</t>
  </si>
  <si>
    <t>11/02/2026-MARTELUX</t>
  </si>
  <si>
    <t>12/05/2026-MARTELUX</t>
  </si>
  <si>
    <t>3065/2692</t>
  </si>
  <si>
    <t>12/02/2026-MARTELUX</t>
  </si>
  <si>
    <t>13/02/2026-MARTELUX</t>
  </si>
  <si>
    <t>18/02/2026-MARTELUX</t>
  </si>
  <si>
    <t>19/02/2026-MARTELUX</t>
  </si>
  <si>
    <t>3073/2698</t>
  </si>
  <si>
    <t>20/02/2026-MARTELUX</t>
  </si>
  <si>
    <t>20/02/2023-MARTELUX</t>
  </si>
  <si>
    <t>26/03/2026, 25/04/2026 E 25/05/2026 - MARTELUX</t>
  </si>
  <si>
    <t>/2701</t>
  </si>
  <si>
    <t>3078/2704</t>
  </si>
  <si>
    <t>销售--取消</t>
  </si>
  <si>
    <t xml:space="preserve">Agrofer Produtos </t>
  </si>
  <si>
    <t xml:space="preserve">27/03/2026, 26/04/2026 E 26/05/2026 - AGROFER PRODUTOS </t>
  </si>
  <si>
    <t>3082/2705</t>
  </si>
  <si>
    <t>25/05/2026-MARTELUX</t>
  </si>
  <si>
    <t>26/02/2026-MARTELUX</t>
  </si>
  <si>
    <t xml:space="preserve">DL Ferramentas </t>
  </si>
  <si>
    <t>27/02/2026-MARTELUX</t>
  </si>
  <si>
    <t>3087/2709</t>
  </si>
  <si>
    <t>02/06/2026-MARTELUX</t>
  </si>
  <si>
    <t>2026年巴西销售发票总帐(NORTE TOOLS)</t>
  </si>
  <si>
    <t>数量/QUANTIDADE</t>
  </si>
  <si>
    <t xml:space="preserve">Eletro Astel </t>
  </si>
  <si>
    <t>28/01/2026-Norte Tools</t>
  </si>
  <si>
    <t xml:space="preserve">FERRAGISTA UMA </t>
  </si>
  <si>
    <t>08/02/2026 e 08/03/2026-Norte Tools</t>
  </si>
  <si>
    <t>08/02/2026-Norte Tools</t>
  </si>
  <si>
    <t>Central Dos Parafusos</t>
  </si>
  <si>
    <t>21/02/2026, 21/03/2026 e 21/04/2026</t>
  </si>
  <si>
    <t>23/01/2026-NORTE TOOLS</t>
  </si>
  <si>
    <t>/837</t>
  </si>
  <si>
    <t>/838</t>
  </si>
  <si>
    <t>/839</t>
  </si>
  <si>
    <t>/840</t>
  </si>
  <si>
    <t>/841</t>
  </si>
  <si>
    <t>/842</t>
  </si>
  <si>
    <t>/843</t>
  </si>
  <si>
    <t>05/03/2026,05/04/2026 e 05/05/2026-NORTE TOOLS</t>
  </si>
  <si>
    <t xml:space="preserve">LOJAS ENE </t>
  </si>
  <si>
    <t>30/03/2026,30/04/2026 e 30/05/2026-NORTE TOOLS</t>
  </si>
  <si>
    <t>30/01/2026-NORTE TOOLS</t>
  </si>
  <si>
    <t>/847</t>
  </si>
  <si>
    <t>24/02/2026-NORTE TOOLS</t>
  </si>
  <si>
    <t>/849</t>
  </si>
  <si>
    <t>2026年巴西销售发票总帐(ZHEMAX)</t>
  </si>
  <si>
    <t>收款1期信息</t>
  </si>
  <si>
    <t>收款2期信息</t>
  </si>
  <si>
    <t>收款3期信息</t>
  </si>
  <si>
    <t>收款4期信息</t>
  </si>
  <si>
    <t>收款5期信息</t>
  </si>
  <si>
    <t>收款6期信息</t>
  </si>
  <si>
    <t>收款7期信息</t>
  </si>
  <si>
    <t>收款8期信息</t>
  </si>
  <si>
    <t>差异</t>
  </si>
  <si>
    <t>1.99%卡</t>
  </si>
  <si>
    <t>3.49%卡</t>
  </si>
  <si>
    <t>日期</t>
  </si>
  <si>
    <t>21年</t>
  </si>
  <si>
    <t>未收货款</t>
  </si>
  <si>
    <t>22年</t>
  </si>
  <si>
    <t>23年</t>
  </si>
  <si>
    <t>24年</t>
  </si>
  <si>
    <t>2月份收款</t>
  </si>
  <si>
    <t>2月末未收</t>
  </si>
  <si>
    <t>2月初未收</t>
  </si>
  <si>
    <t>年月</t>
  </si>
  <si>
    <t>日期- DATA</t>
  </si>
  <si>
    <t>订单号  - PEDIDO E NF</t>
  </si>
  <si>
    <t>公司介绍 /EMPRESA</t>
  </si>
  <si>
    <t>推销员/VENDEDOR</t>
  </si>
  <si>
    <t>客户资料/ CLIENTE</t>
  </si>
  <si>
    <t xml:space="preserve">   金额</t>
  </si>
  <si>
    <t>天数</t>
  </si>
  <si>
    <t>第一期</t>
  </si>
  <si>
    <t>第二期</t>
  </si>
  <si>
    <t>第三期</t>
  </si>
  <si>
    <t>第四期</t>
  </si>
  <si>
    <t>第五期</t>
  </si>
  <si>
    <t>第六期</t>
  </si>
  <si>
    <t>第七期</t>
  </si>
  <si>
    <t>第八期</t>
  </si>
  <si>
    <t>备注</t>
  </si>
  <si>
    <t>42501/489</t>
  </si>
  <si>
    <t>KFS CARDOSO</t>
  </si>
  <si>
    <t>FORTSMAQ COMER DE FERRAMENTAS EIRELI</t>
  </si>
  <si>
    <t>20/45/60/80/100/120/140/160</t>
  </si>
  <si>
    <t>1218/1212</t>
  </si>
  <si>
    <t>20/40/60/80/100/120/140/160</t>
  </si>
  <si>
    <t>151/139</t>
  </si>
  <si>
    <t>D.A NOGUEIRA</t>
  </si>
  <si>
    <t xml:space="preserve">PIZZIMAR FERRAGENS E FERRAMENTAS </t>
  </si>
  <si>
    <t>30/45/60/75/90</t>
  </si>
  <si>
    <t>178/175</t>
  </si>
  <si>
    <t xml:space="preserve">FORTSMAQ COMERCIO DE FERRAMENTAS EIRELE </t>
  </si>
  <si>
    <t>20/40/60/80/100/120</t>
  </si>
  <si>
    <t>182/176</t>
  </si>
  <si>
    <t xml:space="preserve">KFS CARDOSO </t>
  </si>
  <si>
    <t xml:space="preserve">FORTSMAQ COMERCIO DE FERRAMENTAS </t>
  </si>
  <si>
    <t>20001/200</t>
  </si>
  <si>
    <t xml:space="preserve">VL FERRAMENTAS EIRELI-ME </t>
  </si>
  <si>
    <t>30/60/90</t>
  </si>
  <si>
    <t>2430/2013</t>
  </si>
  <si>
    <t>MOBITECH</t>
  </si>
  <si>
    <t>EMPRESA</t>
  </si>
  <si>
    <t>30/60</t>
  </si>
  <si>
    <t>2603/1987</t>
  </si>
  <si>
    <t xml:space="preserve">FELIPE GOMES </t>
  </si>
  <si>
    <t xml:space="preserve">K B DA SILVA </t>
  </si>
  <si>
    <t>30/60/90/120</t>
  </si>
  <si>
    <t>2621/2023</t>
  </si>
  <si>
    <t>FORTSMAQ COMERCIO DE FERRAMENTAS EIRELE-ME</t>
  </si>
  <si>
    <t>20/40/60/80/100</t>
  </si>
  <si>
    <t>968/941</t>
  </si>
  <si>
    <t xml:space="preserve">ADEMIR MOLINA </t>
  </si>
  <si>
    <t>A DE LIMA SANTANA EIRELE</t>
  </si>
  <si>
    <t>2638/2057</t>
  </si>
  <si>
    <t xml:space="preserve">DOCTORCIA </t>
  </si>
  <si>
    <t>TUMORO COMERCIO E LOCAÇÃO LTDA-ME</t>
  </si>
  <si>
    <t>2675/2195</t>
  </si>
  <si>
    <t xml:space="preserve">CAIYA </t>
  </si>
  <si>
    <t>24101/263</t>
  </si>
  <si>
    <t>VALTEC VALVULAS TECNICAS INDUSTRIAIS LTDA</t>
  </si>
  <si>
    <t>2671/2192</t>
  </si>
  <si>
    <t xml:space="preserve">EVIDENCE </t>
  </si>
  <si>
    <t>ESPAÇO SOLDA COMERCIO E SERVIÇOS EIRELI</t>
  </si>
  <si>
    <t>2683/2205</t>
  </si>
  <si>
    <t xml:space="preserve">A DE LIMA SANTANA EIRELI </t>
  </si>
  <si>
    <t>993/973</t>
  </si>
  <si>
    <t>1009/1004</t>
  </si>
  <si>
    <t xml:space="preserve">ISAEL SANTIAGO DA SILVA </t>
  </si>
  <si>
    <t>2693/2221</t>
  </si>
  <si>
    <t>28201/321</t>
  </si>
  <si>
    <t xml:space="preserve">COMPBRASIL </t>
  </si>
  <si>
    <t>SHOP DAS SOLDAS COMERCIO DE GASES INDUSTRIAIS E EQUIP</t>
  </si>
  <si>
    <t>2667/2100</t>
  </si>
  <si>
    <t xml:space="preserve">DEYUN </t>
  </si>
  <si>
    <t xml:space="preserve">TEB SOLDAS E EQUIPAMENTOS INDUSTRIAIS LTDA-ME </t>
  </si>
  <si>
    <t>2678/2116</t>
  </si>
  <si>
    <t xml:space="preserve">VIVIANE DA SILVA THEODORO </t>
  </si>
  <si>
    <t>2689/2121</t>
  </si>
  <si>
    <t xml:space="preserve">deyun </t>
  </si>
  <si>
    <t>2735/2259</t>
  </si>
  <si>
    <t>32801/374</t>
  </si>
  <si>
    <t>2426/2255</t>
  </si>
  <si>
    <t xml:space="preserve">FRASAN </t>
  </si>
  <si>
    <t xml:space="preserve">M HELENA CORREA BATISTA EIRELI ME </t>
  </si>
  <si>
    <t>30/45/60/75/90/105</t>
  </si>
  <si>
    <t>30301/350</t>
  </si>
  <si>
    <t xml:space="preserve">GIOVANI LINEKER BAZZO MORAO </t>
  </si>
  <si>
    <t>1105/1098</t>
  </si>
  <si>
    <t>JAIME AURELIANO DOS SANTOS</t>
  </si>
  <si>
    <t>35501/409</t>
  </si>
  <si>
    <t>1078/1070</t>
  </si>
  <si>
    <t xml:space="preserve">KADU MATERIAIS PARA SODA E CORTE EIRELI </t>
  </si>
  <si>
    <t>2748/2188</t>
  </si>
  <si>
    <t>EVIDENCE</t>
  </si>
  <si>
    <t>RAFAEL VICENTE BARBOSA ELETRONICOS - ME</t>
  </si>
  <si>
    <t>1143/1131</t>
  </si>
  <si>
    <t>FELIPE GOMES</t>
  </si>
  <si>
    <t>ANA CAROLINA DE MELO INACIO</t>
  </si>
  <si>
    <t>60/90/120/150/180</t>
  </si>
  <si>
    <t>1178/1169</t>
  </si>
  <si>
    <t>CKD COMERIO IMPORTAÇÃO E EXPORTAÇÃO EIRELI</t>
  </si>
  <si>
    <t>39901/459</t>
  </si>
  <si>
    <t>ALTHAN COMERCIO DE MOVEIS E FERRAGENS LTDA</t>
  </si>
  <si>
    <t>14/28</t>
  </si>
  <si>
    <t>38201/442</t>
  </si>
  <si>
    <t>DOCTORCIA</t>
  </si>
  <si>
    <t>45/60/75/90</t>
  </si>
  <si>
    <t>41401/474</t>
  </si>
  <si>
    <t>NACIONAL COMERCIO E DISTRIBUICAO DE MAQUINAS E FERRA</t>
  </si>
  <si>
    <t>1207/1198</t>
  </si>
  <si>
    <t>30/60/60/120</t>
  </si>
  <si>
    <t>008/013</t>
  </si>
  <si>
    <t>1209/1202</t>
  </si>
  <si>
    <t>HR SOLDAS E MAQUINAS EIRELI</t>
  </si>
  <si>
    <t>41801/479</t>
  </si>
  <si>
    <t>2862/2382</t>
  </si>
  <si>
    <t>MARCOS ROBERTO</t>
  </si>
  <si>
    <t>ALTAMIRO CANDIDO</t>
  </si>
  <si>
    <t>1204/1199</t>
  </si>
  <si>
    <t>2867/2395</t>
  </si>
  <si>
    <t xml:space="preserve">D.A NOGUEIRA </t>
  </si>
  <si>
    <t>44201/504</t>
  </si>
  <si>
    <t>FENIX REPRESE</t>
  </si>
  <si>
    <t>S I R SILVA CAMARGO FERRAGISTA LTDA</t>
  </si>
  <si>
    <t>28/56/84/112</t>
  </si>
  <si>
    <t>031/031</t>
  </si>
  <si>
    <t>CRISTINA GUEDES DA SILVA</t>
  </si>
  <si>
    <t>45301/523</t>
  </si>
  <si>
    <t>1253/1248</t>
  </si>
  <si>
    <t>2798/2239</t>
  </si>
  <si>
    <t>45401/520</t>
  </si>
  <si>
    <t>20/45/60/80/100</t>
  </si>
  <si>
    <t>017/017</t>
  </si>
  <si>
    <t>1262/1249</t>
  </si>
  <si>
    <t>2894/2419</t>
  </si>
  <si>
    <t>2900/2425</t>
  </si>
  <si>
    <t>1276/1266</t>
  </si>
  <si>
    <t>027/028</t>
  </si>
  <si>
    <t>043/039</t>
  </si>
  <si>
    <t>033/028</t>
  </si>
  <si>
    <t>2806/2240</t>
  </si>
  <si>
    <t>023/021</t>
  </si>
  <si>
    <t>KFS CARDOSO SERVIÇOS CONTABEIS E REPRESENTACOES</t>
  </si>
  <si>
    <t>60 D</t>
  </si>
  <si>
    <t>47101/537</t>
  </si>
  <si>
    <t>1284/1267</t>
  </si>
  <si>
    <t>046/042</t>
  </si>
  <si>
    <t>MARCOS CIRILO DA SILVA</t>
  </si>
  <si>
    <t>1302/1287</t>
  </si>
  <si>
    <t>2021年合计</t>
  </si>
  <si>
    <t>2021年</t>
  </si>
  <si>
    <t>055/047</t>
  </si>
  <si>
    <t>1323/1308</t>
  </si>
  <si>
    <t>1333/1315</t>
  </si>
  <si>
    <t>M V D DA SILVA EIRELI</t>
  </si>
  <si>
    <t>052/051</t>
  </si>
  <si>
    <t>2926/2453</t>
  </si>
  <si>
    <t>1335/1318</t>
  </si>
  <si>
    <t>049/056</t>
  </si>
  <si>
    <t>1348/1332</t>
  </si>
  <si>
    <t>58/63</t>
  </si>
  <si>
    <t>EDVALDO JULIO DOS SANTOS</t>
  </si>
  <si>
    <t>74/65</t>
  </si>
  <si>
    <t>76/67</t>
  </si>
  <si>
    <t>MARIA DENISE SANTOS</t>
  </si>
  <si>
    <t>45/63</t>
  </si>
  <si>
    <t xml:space="preserve">M V D DA SILVA </t>
  </si>
  <si>
    <t>70/70</t>
  </si>
  <si>
    <t>2872/2315</t>
  </si>
  <si>
    <t>53701/610</t>
  </si>
  <si>
    <t>1368/1355</t>
  </si>
  <si>
    <t>1372/1360</t>
  </si>
  <si>
    <t>80/68</t>
  </si>
  <si>
    <t>2878/2322</t>
  </si>
  <si>
    <t>1380/1364</t>
  </si>
  <si>
    <t>2888/2331</t>
  </si>
  <si>
    <t>55301/625</t>
  </si>
  <si>
    <t>30/45/60/5/90</t>
  </si>
  <si>
    <t>1392/1384</t>
  </si>
  <si>
    <t>CONQUISTAR COMERCIAL DE PECAS LIMITDA</t>
  </si>
  <si>
    <t>55401/633</t>
  </si>
  <si>
    <t>2899/2343</t>
  </si>
  <si>
    <t>95/95</t>
  </si>
  <si>
    <t>M DE L DE SOUSA DOS SANTOS MATERIAIS DE CONTRUCAO</t>
  </si>
  <si>
    <t>105/100</t>
  </si>
  <si>
    <t>FRANCISCA MARIA DA CONCEIÇAO</t>
  </si>
  <si>
    <t>109/105</t>
  </si>
  <si>
    <t>58701/650</t>
  </si>
  <si>
    <t>COMERCIAL DE PEÇAS OLIVEIRA E SILVA EIRELI</t>
  </si>
  <si>
    <t>2922/2364</t>
  </si>
  <si>
    <t>COMERCIAL DE PECAS OLIVEIRA E SILVA EIREÇI</t>
  </si>
  <si>
    <t>2920/2362</t>
  </si>
  <si>
    <t>FRANCISCA MARIA DA CONCEIÇÃO</t>
  </si>
  <si>
    <t>2952/2391</t>
  </si>
  <si>
    <t>22/30</t>
  </si>
  <si>
    <t>FERRAGENS HOME HOUSE COM.DE EQUIP. E MAQUI.LTDA</t>
  </si>
  <si>
    <t>2993/2423</t>
  </si>
  <si>
    <t>1487/1473</t>
  </si>
  <si>
    <t>CASA DAS FERRAMENTAS TABOAO LTDA</t>
  </si>
  <si>
    <t>2996/2432</t>
  </si>
  <si>
    <t>CASA DAS FERRAMENTAS TABOAO EIRELI</t>
  </si>
  <si>
    <t>3104/2545</t>
  </si>
  <si>
    <t>FRANCISCA MARIA DA CONCEICAO</t>
  </si>
  <si>
    <t>3112/2558</t>
  </si>
  <si>
    <t>177/167</t>
  </si>
  <si>
    <t>VENCESLAU</t>
  </si>
  <si>
    <t>GURGELMIX MAQUINAS E FERRAMENTAS S.A</t>
  </si>
  <si>
    <t>178/168</t>
  </si>
  <si>
    <t>145/150</t>
  </si>
  <si>
    <t>ISABELLA FERANNADA LOPES DA SILVA FERNANDES</t>
  </si>
  <si>
    <t>1638/1617</t>
  </si>
  <si>
    <t>WANG</t>
  </si>
  <si>
    <t>NORTETOOLS COMERCIO DE FERRAMENTAS E MAQUINA</t>
  </si>
  <si>
    <t>9O</t>
  </si>
  <si>
    <t>1669/1647</t>
  </si>
  <si>
    <t>NORTETOOLS COMERCIO DE FERRAMENTAS E MAQUINAS UNI</t>
  </si>
  <si>
    <t>1680/1658</t>
  </si>
  <si>
    <t>MAINETTI MAQUINAS FERRRAMENTAS UTENSI E UTILI</t>
  </si>
  <si>
    <t>2022年合计</t>
  </si>
  <si>
    <t>2022年</t>
  </si>
  <si>
    <t>3242/2686</t>
  </si>
  <si>
    <t>GLEDSON</t>
  </si>
  <si>
    <t>KEILA OLIVEIRA LEOCARDIO FACIOLI</t>
  </si>
  <si>
    <t>335/335</t>
  </si>
  <si>
    <t>VAGNER ROCHA NEVES</t>
  </si>
  <si>
    <t>后续有做2单，订单号：5/25、10/11</t>
  </si>
  <si>
    <t>1764/1737</t>
  </si>
  <si>
    <t>RF DISTRIBUIDORA DE MATERIAIS ELETRICOS LTDA ME</t>
  </si>
  <si>
    <t>后续没有业务</t>
  </si>
  <si>
    <t>323/300</t>
  </si>
  <si>
    <t>K B DA SILVA</t>
  </si>
  <si>
    <t>2025年</t>
  </si>
  <si>
    <t>后续没有订单，11月没有付款</t>
  </si>
  <si>
    <t>423/417</t>
  </si>
  <si>
    <t>344/313</t>
  </si>
  <si>
    <t>369/337</t>
  </si>
  <si>
    <t>SANDRA</t>
  </si>
  <si>
    <t>CAROATA HOME CENTER LTDA</t>
  </si>
  <si>
    <t>3427/2927</t>
  </si>
  <si>
    <t>516/500</t>
  </si>
  <si>
    <t>527/505</t>
  </si>
  <si>
    <t>3443/2935</t>
  </si>
  <si>
    <t>BR REPRESENT</t>
  </si>
  <si>
    <t>FERRAGISTA TEN TUDO MAT PARA ONSTRUCAO LTDA</t>
  </si>
  <si>
    <t>85001/948</t>
  </si>
  <si>
    <t>3358/2807</t>
  </si>
  <si>
    <t>452/402</t>
  </si>
  <si>
    <t>NATANAEL FRANCA VIEIRA DE ARAUJO</t>
  </si>
  <si>
    <t>3472/2957</t>
  </si>
  <si>
    <t>FERRAGISTA TEND TUDO MATERIAIS PARA CONTRUÇÃO LTDA</t>
  </si>
  <si>
    <t>3502/2989</t>
  </si>
  <si>
    <t>NATANAEL FRANCA VIAIRA DE ARAUJO</t>
  </si>
  <si>
    <t>1834/1816</t>
  </si>
  <si>
    <t>3382/2829</t>
  </si>
  <si>
    <t>SONIA M SOARES GOMES</t>
  </si>
  <si>
    <t>订单取消，收款发票作废--20231129</t>
  </si>
  <si>
    <t>566/543</t>
  </si>
  <si>
    <t>634/604</t>
  </si>
  <si>
    <t>ROMUALDO ELPIDIO DE OLIVEIRA</t>
  </si>
  <si>
    <t>470/412</t>
  </si>
  <si>
    <t>FERRAGISTA TEND TUDO MATERIAIS PARA CONSTRAUÇAO</t>
  </si>
  <si>
    <t>652/621</t>
  </si>
  <si>
    <t>87901/979</t>
  </si>
  <si>
    <t>IVAN</t>
  </si>
  <si>
    <t>487/432</t>
  </si>
  <si>
    <t>MAKELEN MARQUES GONÇALVES</t>
  </si>
  <si>
    <t>720/690</t>
  </si>
  <si>
    <t>774/730</t>
  </si>
  <si>
    <t>30*</t>
  </si>
  <si>
    <t>3609/3082</t>
  </si>
  <si>
    <t>1914/1888</t>
  </si>
  <si>
    <t>851/803</t>
  </si>
  <si>
    <t>BR REPRESENTANCOES LTDA</t>
  </si>
  <si>
    <t>523/471</t>
  </si>
  <si>
    <t>GURGELMIX MAQUINAS E FERRAMENTAS S A .</t>
  </si>
  <si>
    <t>35773/3015</t>
  </si>
  <si>
    <t>VCL FERRAMENTAS LTDA</t>
  </si>
  <si>
    <t>7*</t>
  </si>
  <si>
    <t>926/863</t>
  </si>
  <si>
    <t>979/917</t>
  </si>
  <si>
    <t>2023年合计</t>
  </si>
  <si>
    <t>2023年</t>
  </si>
  <si>
    <t>1190/1070</t>
  </si>
  <si>
    <t>BR REPRESENTAÇÕES</t>
  </si>
  <si>
    <t>MOIZES LUIZ CAETANO DA SILVA</t>
  </si>
  <si>
    <t>1193/1075</t>
  </si>
  <si>
    <t>CS COMERCIO</t>
  </si>
  <si>
    <t>1312/1172</t>
  </si>
  <si>
    <t>FENIX</t>
  </si>
  <si>
    <t xml:space="preserve">ECOEMA COMERCIO VAREJISTA </t>
  </si>
  <si>
    <t>1336/1178</t>
  </si>
  <si>
    <t>KFS CARDOSO SERVIÇO</t>
  </si>
  <si>
    <t>60*</t>
  </si>
  <si>
    <t>103501/1135</t>
  </si>
  <si>
    <t>105701/1146</t>
  </si>
  <si>
    <t>CASA DAS SERRAS COMERCIAL LTDA</t>
  </si>
  <si>
    <t>货到付款</t>
  </si>
  <si>
    <t>3698/3136</t>
  </si>
  <si>
    <t>646/640</t>
  </si>
  <si>
    <t>3904/3347</t>
  </si>
  <si>
    <t xml:space="preserve">MOVIMAQ ELETRICA ELETRONICOS E FERRAMENTAS </t>
  </si>
  <si>
    <t>633/578</t>
  </si>
  <si>
    <t>123201/1322</t>
  </si>
  <si>
    <t>LIDER REPRESENTAÇÃO</t>
  </si>
  <si>
    <t xml:space="preserve">J.F NUNES </t>
  </si>
  <si>
    <t>订单取消</t>
  </si>
  <si>
    <t>1495/1315</t>
  </si>
  <si>
    <t>716/703</t>
  </si>
  <si>
    <t>BR</t>
  </si>
  <si>
    <t>PLANALTINA REI DOS PARAFUSOS</t>
  </si>
  <si>
    <t>3816/3237</t>
  </si>
  <si>
    <t>MAJD ATACAEJO CONSTRUTORA</t>
  </si>
  <si>
    <t>2202/2146</t>
  </si>
  <si>
    <t>1522/1341</t>
  </si>
  <si>
    <t>1549/1365</t>
  </si>
  <si>
    <t>WSS REPRESENTAÇÕES LTDA</t>
  </si>
  <si>
    <t>60/90</t>
  </si>
  <si>
    <t>643/588</t>
  </si>
  <si>
    <t>646/592</t>
  </si>
  <si>
    <t>2218/2163</t>
  </si>
  <si>
    <t>658/602</t>
  </si>
  <si>
    <t>FELIPE</t>
  </si>
  <si>
    <t>VS COMERCIO</t>
  </si>
  <si>
    <t>665/613</t>
  </si>
  <si>
    <t>137801/1469</t>
  </si>
  <si>
    <t xml:space="preserve">KAFER ASSISTENCIA TECNICA </t>
  </si>
  <si>
    <t>1750/1538</t>
  </si>
  <si>
    <t>PROJETCOMP COMERCIO MANUTENÇÃO</t>
  </si>
  <si>
    <t>1754/1547</t>
  </si>
  <si>
    <t xml:space="preserve">TOLEDO FERRAMENTAS </t>
  </si>
  <si>
    <t>1758/1547</t>
  </si>
  <si>
    <t>FERRAGISTA CAPITAL</t>
  </si>
  <si>
    <t>138901/1482</t>
  </si>
  <si>
    <t>786/769</t>
  </si>
  <si>
    <t>AMB DISTRIBUIDORA</t>
  </si>
  <si>
    <t>1797/1576</t>
  </si>
  <si>
    <t>SABINO ASSISTENCIA</t>
  </si>
  <si>
    <t>1806/1584</t>
  </si>
  <si>
    <t>LIDER</t>
  </si>
  <si>
    <t>SODRE E SODRE</t>
  </si>
  <si>
    <t>1783/1589</t>
  </si>
  <si>
    <t>REIS DISTRIBUIDORA</t>
  </si>
  <si>
    <t>3913/3334</t>
  </si>
  <si>
    <t>GUIZZETI COMERCIO</t>
  </si>
  <si>
    <t>3915/3336</t>
  </si>
  <si>
    <t>ELETROTUBOS MATERIAIS</t>
  </si>
  <si>
    <t>4040/3467</t>
  </si>
  <si>
    <t>669/630</t>
  </si>
  <si>
    <t>142101/1510</t>
  </si>
  <si>
    <t>4042/3472</t>
  </si>
  <si>
    <t>4047/3474</t>
  </si>
  <si>
    <t xml:space="preserve">GT FERRAMENTAS </t>
  </si>
  <si>
    <t>691/634</t>
  </si>
  <si>
    <t xml:space="preserve">FERRAGISTA URZEDA </t>
  </si>
  <si>
    <t>4055/3482</t>
  </si>
  <si>
    <t>FERRAGISTA URZEDA</t>
  </si>
  <si>
    <t>4045/3473</t>
  </si>
  <si>
    <t>CASA DASA SERRAS</t>
  </si>
  <si>
    <t>货到分期付款</t>
  </si>
  <si>
    <t>1862/1628</t>
  </si>
  <si>
    <t>CASTELO FORTE</t>
  </si>
  <si>
    <t>1872/1638</t>
  </si>
  <si>
    <t>JOANITA OLIVEIRA</t>
  </si>
  <si>
    <t>1857/1639</t>
  </si>
  <si>
    <t>142501/1514</t>
  </si>
  <si>
    <t>DEP OLIVEIRA</t>
  </si>
  <si>
    <t>143101/1517</t>
  </si>
  <si>
    <t>ALESSANDRA MARTINS</t>
  </si>
  <si>
    <t>142801/1520</t>
  </si>
  <si>
    <t>RICARDO COMPRESSORES</t>
  </si>
  <si>
    <t>143801/1522</t>
  </si>
  <si>
    <t>CINTIA ALVES</t>
  </si>
  <si>
    <t>144101/1526</t>
  </si>
  <si>
    <t>JOSE HONORIO</t>
  </si>
  <si>
    <t>144301/1537</t>
  </si>
  <si>
    <t>HG RIBEIRO</t>
  </si>
  <si>
    <t>800/793</t>
  </si>
  <si>
    <t>WELLINGTON RODRIGUES</t>
  </si>
  <si>
    <t>826/806</t>
  </si>
  <si>
    <t>AGROFER PRODUTOS</t>
  </si>
  <si>
    <t>815/798</t>
  </si>
  <si>
    <t>METAL SHP</t>
  </si>
  <si>
    <t>799/784</t>
  </si>
  <si>
    <t>1813/1593</t>
  </si>
  <si>
    <t>834/813</t>
  </si>
  <si>
    <t>829/814</t>
  </si>
  <si>
    <t>1895/1658</t>
  </si>
  <si>
    <t>1902/1667</t>
  </si>
  <si>
    <t>30/45</t>
  </si>
  <si>
    <t>1788/1671</t>
  </si>
  <si>
    <t>MAX RENTAL COMERCIO</t>
  </si>
  <si>
    <t>4067/3491</t>
  </si>
  <si>
    <t>4070/3492</t>
  </si>
  <si>
    <t>4074/3496</t>
  </si>
  <si>
    <t>4065/3488</t>
  </si>
  <si>
    <t>已退货</t>
  </si>
  <si>
    <t>4062/3489</t>
  </si>
  <si>
    <t>2024年合计</t>
  </si>
  <si>
    <t>1941/1705</t>
  </si>
  <si>
    <t>DOCTCOR CIA</t>
  </si>
  <si>
    <t>TUMORO COMERCIO</t>
  </si>
  <si>
    <t>14*</t>
  </si>
  <si>
    <t>855/836</t>
  </si>
  <si>
    <t xml:space="preserve">CASA E CONFORTO </t>
  </si>
  <si>
    <t>698/645</t>
  </si>
  <si>
    <t>IMPACTO FERRO E AÇO LTDA</t>
  </si>
  <si>
    <t>21*</t>
  </si>
  <si>
    <t>687/654</t>
  </si>
  <si>
    <t>JR COMERCIO E REPRESENTAÇÕES</t>
  </si>
  <si>
    <t>1971/1729</t>
  </si>
  <si>
    <t>1921/1680</t>
  </si>
  <si>
    <t>IVAIR PSCHOA</t>
  </si>
  <si>
    <t>1915/1687</t>
  </si>
  <si>
    <t>1930/1688</t>
  </si>
  <si>
    <t>GELSON</t>
  </si>
  <si>
    <t>FABIANO SANTANA</t>
  </si>
  <si>
    <t>1943/1703</t>
  </si>
  <si>
    <t>TUBARÃO COMERCIO</t>
  </si>
  <si>
    <t>1945/1707</t>
  </si>
  <si>
    <t>850/831</t>
  </si>
  <si>
    <t>CARVALHO MOTOS</t>
  </si>
  <si>
    <t>859/839</t>
  </si>
  <si>
    <t>RICARSO LUIZ FERNANDES</t>
  </si>
  <si>
    <t>146601/1554</t>
  </si>
  <si>
    <t>DEP DE OLIVEIRA</t>
  </si>
  <si>
    <t>147401/1561</t>
  </si>
  <si>
    <t xml:space="preserve">SABINO ASSITENCIA </t>
  </si>
  <si>
    <t>1887/1709</t>
  </si>
  <si>
    <t>1952/1712</t>
  </si>
  <si>
    <t>BAZZO MAQUINAS</t>
  </si>
  <si>
    <t>14/21/28</t>
  </si>
  <si>
    <t>1973/1730</t>
  </si>
  <si>
    <t>3959/3378</t>
  </si>
  <si>
    <t>DE PAULA AGROPECUARIA</t>
  </si>
  <si>
    <t>3961/3381</t>
  </si>
  <si>
    <t>RM COMERCIO E DISTRIBUIÇÃO</t>
  </si>
  <si>
    <t>4082/3505</t>
  </si>
  <si>
    <t>148001/1573</t>
  </si>
  <si>
    <t>JOSE HONORIO DOMINGUES</t>
  </si>
  <si>
    <t>880/862</t>
  </si>
  <si>
    <t>ALESSANDRA</t>
  </si>
  <si>
    <t>888/867</t>
  </si>
  <si>
    <t>MED SYSTEM EQUIPAMENTOS</t>
  </si>
  <si>
    <t>1979/1736</t>
  </si>
  <si>
    <t>LUDIMILA CRISTINA</t>
  </si>
  <si>
    <t>1986/1741</t>
  </si>
  <si>
    <t>CASTELO FORTE MAQUINAS</t>
  </si>
  <si>
    <t>1988/1742</t>
  </si>
  <si>
    <t>1985/1743</t>
  </si>
  <si>
    <t>LUCIVAN RODRIGUES</t>
  </si>
  <si>
    <t>3969/3389</t>
  </si>
  <si>
    <t>RONALDO DE MENDONÇA</t>
  </si>
  <si>
    <t>705/656</t>
  </si>
  <si>
    <t>4102/3518</t>
  </si>
  <si>
    <t>PLANALINA REI DOS PARAFUSOS</t>
  </si>
  <si>
    <t>4101/3519</t>
  </si>
  <si>
    <t>GUIZZETTI</t>
  </si>
  <si>
    <t>1992/1745</t>
  </si>
  <si>
    <t>90*</t>
  </si>
  <si>
    <t>1993/1747</t>
  </si>
  <si>
    <t>TECNODONTO JN</t>
  </si>
  <si>
    <t>1990/1748</t>
  </si>
  <si>
    <t>2001/1756</t>
  </si>
  <si>
    <t>4107/3525</t>
  </si>
  <si>
    <t>UNIÃO PARAFUSOS LTDA</t>
  </si>
  <si>
    <t>902/878</t>
  </si>
  <si>
    <t>900/880</t>
  </si>
  <si>
    <t>903/881</t>
  </si>
  <si>
    <t>905/884</t>
  </si>
  <si>
    <t>906/885</t>
  </si>
  <si>
    <t>917/901</t>
  </si>
  <si>
    <t>WELLINGTON RODRIGUES CLEMENTE LTDA</t>
  </si>
  <si>
    <t>2025/4/31</t>
  </si>
  <si>
    <t>148501/1579</t>
  </si>
  <si>
    <t>AGUIA</t>
  </si>
  <si>
    <t>CANDEIAS COERCIO VAREJISTA</t>
  </si>
  <si>
    <t>3976/3395</t>
  </si>
  <si>
    <t>CANDEIAS COMERCIO</t>
  </si>
  <si>
    <t>714/661</t>
  </si>
  <si>
    <t>LIDER COMERCIO E ATACADO</t>
  </si>
  <si>
    <t>28*</t>
  </si>
  <si>
    <t>3979/3398</t>
  </si>
  <si>
    <t>BORFER FERRAGENS</t>
  </si>
  <si>
    <t>2033/1781</t>
  </si>
  <si>
    <t>2020/1770</t>
  </si>
  <si>
    <t>LIDER COMERCIO E ATACADO DE FERRAGENS E FERRAMENTAS LTDA</t>
  </si>
  <si>
    <t>30/</t>
  </si>
  <si>
    <t>2022/1771</t>
  </si>
  <si>
    <t>15/22/29</t>
  </si>
  <si>
    <t>2025/1775</t>
  </si>
  <si>
    <t>2041/1783</t>
  </si>
  <si>
    <t>2039/1784</t>
  </si>
  <si>
    <t>CASA NOVA COMERCIO DE MATERIAIS PARA CONSTRUCAO LTDA</t>
  </si>
  <si>
    <t>2037/1785</t>
  </si>
  <si>
    <t>50/60/90</t>
  </si>
  <si>
    <t>2034/1786</t>
  </si>
  <si>
    <t>2038/1787</t>
  </si>
  <si>
    <t>FERNANDO COMEL &amp; CIA LTDA ME</t>
  </si>
  <si>
    <t>4114/3532</t>
  </si>
  <si>
    <t>AGRO ARAGUAIA LTDA</t>
  </si>
  <si>
    <t>948/959</t>
  </si>
  <si>
    <t>AMB DISTRIBUIORA</t>
  </si>
  <si>
    <t>950/922</t>
  </si>
  <si>
    <t>REGINALDO PLACIDO BASTOS LTDA</t>
  </si>
  <si>
    <t>957/934</t>
  </si>
  <si>
    <t>4116/3546</t>
  </si>
  <si>
    <t>退货</t>
  </si>
  <si>
    <t>2066/1803</t>
  </si>
  <si>
    <t>2071/1806</t>
  </si>
  <si>
    <t>GEDI MOTO E PEÇAS LTDA</t>
  </si>
  <si>
    <t>2075/1809</t>
  </si>
  <si>
    <t>2082/1818</t>
  </si>
  <si>
    <t>2089/1824</t>
  </si>
  <si>
    <t>ANGELA REGINA GOMES BARRETO DA SILVA</t>
  </si>
  <si>
    <t>2040/1807</t>
  </si>
  <si>
    <t>TEM ROLAMENTOS PARAFUSOS</t>
  </si>
  <si>
    <t>2093/1826</t>
  </si>
  <si>
    <t>SEMAB ARTIGOS</t>
  </si>
  <si>
    <t>2091/1827</t>
  </si>
  <si>
    <t>WALTER FRANCISCO</t>
  </si>
  <si>
    <t>2080/1832</t>
  </si>
  <si>
    <t>FACILIMED ENGENHARIA</t>
  </si>
  <si>
    <t>2096/1833</t>
  </si>
  <si>
    <t>2112/1842</t>
  </si>
  <si>
    <t>2117/1844</t>
  </si>
  <si>
    <t>C.LIJUN</t>
  </si>
  <si>
    <t>2116/1845</t>
  </si>
  <si>
    <t>FIXAPLUS COMERCIO</t>
  </si>
  <si>
    <t>2054/1851</t>
  </si>
  <si>
    <t>2055/1852</t>
  </si>
  <si>
    <t>2115/1854</t>
  </si>
  <si>
    <t>2129/1863</t>
  </si>
  <si>
    <t>9/18/27</t>
  </si>
  <si>
    <t>725/675</t>
  </si>
  <si>
    <t>727/680</t>
  </si>
  <si>
    <t>IMPACTO FERRO</t>
  </si>
  <si>
    <t>730/681</t>
  </si>
  <si>
    <t>991/992</t>
  </si>
  <si>
    <t>KIMOTOR SOLUÇÕES</t>
  </si>
  <si>
    <t>1013/1000</t>
  </si>
  <si>
    <t>ALEXANDRE VELOZO</t>
  </si>
  <si>
    <t>1037/1008</t>
  </si>
  <si>
    <t>1043/1016</t>
  </si>
  <si>
    <t>BRENNER DE ANDRADE</t>
  </si>
  <si>
    <t>1057/1026</t>
  </si>
  <si>
    <t>G3 NA WEB COMERCIAL LTDA</t>
  </si>
  <si>
    <t>1052/1028</t>
  </si>
  <si>
    <t>CINTIA ALVES D ANGELO</t>
  </si>
  <si>
    <t>1044/1030</t>
  </si>
  <si>
    <t>1071/1040</t>
  </si>
  <si>
    <t>REGINALDO PLACIDO BASTOS</t>
  </si>
  <si>
    <t>1074/1044</t>
  </si>
  <si>
    <t xml:space="preserve">MED SYSTEM </t>
  </si>
  <si>
    <t>1084/1053</t>
  </si>
  <si>
    <t>THAIGO MENDES DA SILVA</t>
  </si>
  <si>
    <t>1063/1064</t>
  </si>
  <si>
    <t>2151/1875</t>
  </si>
  <si>
    <t>2163/1886</t>
  </si>
  <si>
    <t>2169/1895</t>
  </si>
  <si>
    <t>2175/1898</t>
  </si>
  <si>
    <t>COMERCIAL SOLDAS PIRACICABA LTDA</t>
  </si>
  <si>
    <t>2178/1903</t>
  </si>
  <si>
    <t>2181/1904</t>
  </si>
  <si>
    <t>2200/1925</t>
  </si>
  <si>
    <t>746/700</t>
  </si>
  <si>
    <t>745/701</t>
  </si>
  <si>
    <t>1088/1074</t>
  </si>
  <si>
    <t>AUTO TEC COMPRESSORES</t>
  </si>
  <si>
    <t>1137/1103</t>
  </si>
  <si>
    <t>D.E.P OLIVEIRA</t>
  </si>
  <si>
    <t>1152/1122</t>
  </si>
  <si>
    <t>SR FLORENCIO DE ABREU</t>
  </si>
  <si>
    <t>4117/3561</t>
  </si>
  <si>
    <t>4140/3564</t>
  </si>
  <si>
    <t>PLANALTIA REI DOS PARAFUSOS</t>
  </si>
  <si>
    <t>3998/3426</t>
  </si>
  <si>
    <t>FERRANORTE FERAGENS</t>
  </si>
  <si>
    <t>4003/3429</t>
  </si>
  <si>
    <t>DF COMERCIO</t>
  </si>
  <si>
    <t>4006/3433</t>
  </si>
  <si>
    <t>GOIATENDAS UNIPESSOAL LTDA</t>
  </si>
  <si>
    <t>2199/1933</t>
  </si>
  <si>
    <t>AUTOTEC COMPRESSORES</t>
  </si>
  <si>
    <t>2205/1937</t>
  </si>
  <si>
    <t>TOTAL SOLDAS COMERCIO</t>
  </si>
  <si>
    <t>2223/1946</t>
  </si>
  <si>
    <t>KATIA APARECIDA</t>
  </si>
  <si>
    <t>2227/1948</t>
  </si>
  <si>
    <t xml:space="preserve">TECNODONTO J.N </t>
  </si>
  <si>
    <t>2241/1957</t>
  </si>
  <si>
    <t>2238/1959</t>
  </si>
  <si>
    <t>DF COMERCIO DE TINTAS</t>
  </si>
  <si>
    <t>2240/1960</t>
  </si>
  <si>
    <t>1155/1136</t>
  </si>
  <si>
    <t>1178/1146</t>
  </si>
  <si>
    <t>2263/1975</t>
  </si>
  <si>
    <t>2250/1976</t>
  </si>
  <si>
    <t>AGROFER PRODUTOS E SERVICOS LTDA</t>
  </si>
  <si>
    <t>2266/1983</t>
  </si>
  <si>
    <t>2244/1967</t>
  </si>
  <si>
    <t>757/709</t>
  </si>
  <si>
    <t>1220/1175</t>
  </si>
  <si>
    <t>DENTAL COMPRESSORES</t>
  </si>
  <si>
    <t>4009/3436</t>
  </si>
  <si>
    <t>FERRANORTE FERRAGENS E FERRAMENTAS LTDA</t>
  </si>
  <si>
    <t>2260/1994</t>
  </si>
  <si>
    <t>ODF FERRAGISTA</t>
  </si>
  <si>
    <t>30/60/</t>
  </si>
  <si>
    <t>2277/1991</t>
  </si>
  <si>
    <t>2280/1995</t>
  </si>
  <si>
    <t>1253/1223</t>
  </si>
  <si>
    <t>1285/1246</t>
  </si>
  <si>
    <t>1302/1248</t>
  </si>
  <si>
    <t>1331/1277</t>
  </si>
  <si>
    <t>AGRIJET</t>
  </si>
  <si>
    <t>15*</t>
  </si>
  <si>
    <t>1333/1278</t>
  </si>
  <si>
    <t>SABINO ASSISTECIA</t>
  </si>
  <si>
    <t>1172/1294</t>
  </si>
  <si>
    <t>IVAN FERREIA</t>
  </si>
  <si>
    <t>1311/1298</t>
  </si>
  <si>
    <t>VET TRONUIC</t>
  </si>
  <si>
    <t>20*</t>
  </si>
  <si>
    <t>1362/1302</t>
  </si>
  <si>
    <t>REGINALDO PLACIDO</t>
  </si>
  <si>
    <t>1359/1303</t>
  </si>
  <si>
    <t>1368/1308</t>
  </si>
  <si>
    <t>TRISTÃO</t>
  </si>
  <si>
    <t>FALASCA NEGOCIOS</t>
  </si>
  <si>
    <t>1377/1318</t>
  </si>
  <si>
    <t>ALEXANDRE</t>
  </si>
  <si>
    <t>THAMIRIS ALESSANDRA</t>
  </si>
  <si>
    <t>4145/3572</t>
  </si>
  <si>
    <t>4146/3573</t>
  </si>
  <si>
    <t>BALTAZAR GARCIA</t>
  </si>
  <si>
    <t>4147/3574</t>
  </si>
  <si>
    <t>4152/3582</t>
  </si>
  <si>
    <t>4014/3441</t>
  </si>
  <si>
    <t>GOIATENDAS</t>
  </si>
  <si>
    <t>4017/3445</t>
  </si>
  <si>
    <t>A FERRAGISTA FERRAGENS</t>
  </si>
  <si>
    <t>2305/2025</t>
  </si>
  <si>
    <t>PLANALTINA</t>
  </si>
  <si>
    <t>2308/2026</t>
  </si>
  <si>
    <t>2306/2027</t>
  </si>
  <si>
    <t>2334/2041</t>
  </si>
  <si>
    <t>经理</t>
  </si>
  <si>
    <t>FRANK FARIA DE MORAIS LTDA</t>
  </si>
  <si>
    <t>30/45/60/90/105</t>
  </si>
  <si>
    <t>2336/2042</t>
  </si>
  <si>
    <t>2327/2043</t>
  </si>
  <si>
    <t>LUCIVAN RODRIGUES DA SILVA</t>
  </si>
  <si>
    <t>2333/2046</t>
  </si>
  <si>
    <t>BALTAZAR GARCIA DOS SANTOS</t>
  </si>
  <si>
    <t>2345/2057</t>
  </si>
  <si>
    <t>TUMORO COMERCIO E LOCAÇÃO</t>
  </si>
  <si>
    <t>2354/2060</t>
  </si>
  <si>
    <t xml:space="preserve">CASTELO FORTE </t>
  </si>
  <si>
    <t>2355/2059</t>
  </si>
  <si>
    <t>MANZO COMERCIO DE FE</t>
  </si>
  <si>
    <t>7/</t>
  </si>
  <si>
    <t>2289/2066</t>
  </si>
  <si>
    <t>2360/2074</t>
  </si>
  <si>
    <t>BAZAR GERAL</t>
  </si>
  <si>
    <t>2376/2079</t>
  </si>
  <si>
    <t>2367/2080</t>
  </si>
  <si>
    <t>2380/2086</t>
  </si>
  <si>
    <t>SABINO</t>
  </si>
  <si>
    <t>2384/2096</t>
  </si>
  <si>
    <t>2390/2097</t>
  </si>
  <si>
    <t>IVAN FERREIRA</t>
  </si>
  <si>
    <t>2397/2105</t>
  </si>
  <si>
    <t>COMERCIAL DE FERRAGENS</t>
  </si>
  <si>
    <t>30/45/60</t>
  </si>
  <si>
    <t>2394/2106</t>
  </si>
  <si>
    <t>AGRO CENTER</t>
  </si>
  <si>
    <t>28/56/84</t>
  </si>
  <si>
    <t>2392/2107</t>
  </si>
  <si>
    <t>2396/2108</t>
  </si>
  <si>
    <t>2406/2117</t>
  </si>
  <si>
    <t>JOSÉ HONORIO</t>
  </si>
  <si>
    <t>2402/2118</t>
  </si>
  <si>
    <t>CENTRAL DOS PARAFUSOS</t>
  </si>
  <si>
    <t>2411/2119</t>
  </si>
  <si>
    <t>2404/2123</t>
  </si>
  <si>
    <t>761/716</t>
  </si>
  <si>
    <t>PLANALTINA REI DOS PARAFUSOS LTDA</t>
  </si>
  <si>
    <t>767/723</t>
  </si>
  <si>
    <t>JOANITA</t>
  </si>
  <si>
    <t>778/735</t>
  </si>
  <si>
    <t>776/736</t>
  </si>
  <si>
    <t xml:space="preserve">AGRO CENTER </t>
  </si>
  <si>
    <t>775/737</t>
  </si>
  <si>
    <t>ANGELA REGINA</t>
  </si>
  <si>
    <t>1398/1332</t>
  </si>
  <si>
    <t>ERNESTO</t>
  </si>
  <si>
    <t>WAP TAUBATE</t>
  </si>
  <si>
    <t>1403/1333</t>
  </si>
  <si>
    <t>CASA E CONFORTO</t>
  </si>
  <si>
    <t>1404/1334</t>
  </si>
  <si>
    <t>BORFER FERRAMENTAS</t>
  </si>
  <si>
    <t>1406/1335</t>
  </si>
  <si>
    <t>AM EQUIPAMENTOS</t>
  </si>
  <si>
    <t>1414/1349</t>
  </si>
  <si>
    <t>THAYNARA FERNANDA</t>
  </si>
  <si>
    <t>1424/1355</t>
  </si>
  <si>
    <t>1429/1358</t>
  </si>
  <si>
    <t>KFS</t>
  </si>
  <si>
    <t>1480/1396</t>
  </si>
  <si>
    <t>ENZO</t>
  </si>
  <si>
    <t>C-JAU</t>
  </si>
  <si>
    <t>1479/1397</t>
  </si>
  <si>
    <t>TRISTAO</t>
  </si>
  <si>
    <t>FALASCA</t>
  </si>
  <si>
    <t>1463/1398</t>
  </si>
  <si>
    <t>1528/1444</t>
  </si>
  <si>
    <t>MARIA DO SOCORRO</t>
  </si>
  <si>
    <t>28/42/56</t>
  </si>
  <si>
    <t>1534/1445</t>
  </si>
  <si>
    <t>2418/2129</t>
  </si>
  <si>
    <t>MANZO COMERCIO</t>
  </si>
  <si>
    <t>2429/2131</t>
  </si>
  <si>
    <t>OXIVALE COMERCIO</t>
  </si>
  <si>
    <t>2423/2132</t>
  </si>
  <si>
    <t>MADEFER FERRAGENS</t>
  </si>
  <si>
    <t>2431/2137</t>
  </si>
  <si>
    <t>2437/2141</t>
  </si>
  <si>
    <t>BAZZO</t>
  </si>
  <si>
    <t>2428/2142</t>
  </si>
  <si>
    <t>PRM COMERCIO</t>
  </si>
  <si>
    <t>2421/2143</t>
  </si>
  <si>
    <t>MASTER FERRAGENES</t>
  </si>
  <si>
    <t>14/28*</t>
  </si>
  <si>
    <t>2434/2144</t>
  </si>
  <si>
    <t>MUNDO DAS FERREMANTAS</t>
  </si>
  <si>
    <t>2425/2145</t>
  </si>
  <si>
    <t>2422/2146</t>
  </si>
  <si>
    <t>FERRAGISTA ITAPURANGA</t>
  </si>
  <si>
    <t>2445/2147</t>
  </si>
  <si>
    <t>2452/2151</t>
  </si>
  <si>
    <t>2447/2152</t>
  </si>
  <si>
    <t>RP VARIEDADES</t>
  </si>
  <si>
    <t>2436/2157</t>
  </si>
  <si>
    <t>2461/2160</t>
  </si>
  <si>
    <t>REGIANE AIRES DA SILVA</t>
  </si>
  <si>
    <t>2460/2161</t>
  </si>
  <si>
    <t>NACIONAL BORRACHA</t>
  </si>
  <si>
    <t>2454/2162</t>
  </si>
  <si>
    <t>2467/2166</t>
  </si>
  <si>
    <t>2466/2169</t>
  </si>
  <si>
    <t>2462/2170</t>
  </si>
  <si>
    <t>P J M MAQUINAS E FERRAMENTAS</t>
  </si>
  <si>
    <t>2492/2191</t>
  </si>
  <si>
    <t>2491/2196</t>
  </si>
  <si>
    <t>WELLINGTON</t>
  </si>
  <si>
    <t>2503/2205</t>
  </si>
  <si>
    <t>W2 COMERCIAL</t>
  </si>
  <si>
    <t>2507/2206</t>
  </si>
  <si>
    <t>2511/2209</t>
  </si>
  <si>
    <t>2541/2235</t>
  </si>
  <si>
    <t>GENIOBOX</t>
  </si>
  <si>
    <t>1*</t>
  </si>
  <si>
    <t>2540/2236</t>
  </si>
  <si>
    <t>G3 NA WEB</t>
  </si>
  <si>
    <t>2538/2237</t>
  </si>
  <si>
    <t>2539/2239</t>
  </si>
  <si>
    <t>2534/2241</t>
  </si>
  <si>
    <t>795/757</t>
  </si>
  <si>
    <t>AGROFERRAGISTA</t>
  </si>
  <si>
    <t>802/759</t>
  </si>
  <si>
    <t>AMERICA COMERCIO</t>
  </si>
  <si>
    <t>803/760</t>
  </si>
  <si>
    <t>PROCARDETAIL</t>
  </si>
  <si>
    <t>800/764</t>
  </si>
  <si>
    <t>REIS DISTRIBUIDORAA</t>
  </si>
  <si>
    <t>退货退款</t>
  </si>
  <si>
    <t>1593/1487</t>
  </si>
  <si>
    <t>C-JAU COMERCIO DE FERRAMENTAS E PARAFUSOS LTDA</t>
  </si>
  <si>
    <t>BOLETO 15/08/2025</t>
  </si>
  <si>
    <t>1604/1491</t>
  </si>
  <si>
    <t>BOLETO 11/09/2025</t>
  </si>
  <si>
    <t>1610/1500</t>
  </si>
  <si>
    <t>15/60/90</t>
  </si>
  <si>
    <t>BOLETO 28/08/2025 - 13/10/2025 - 13/11/2025</t>
  </si>
  <si>
    <t>1621/1503</t>
  </si>
  <si>
    <t>DINAMERICO</t>
  </si>
  <si>
    <t>BOLETO 20/08/2025</t>
  </si>
  <si>
    <t>1622/1504</t>
  </si>
  <si>
    <t>BOLETO 13/09/2025 - 13/10/2025 - 13/11/2025</t>
  </si>
  <si>
    <t>1623/1505</t>
  </si>
  <si>
    <t>BOLETO 14/09/2025, 14/10/2025 e 14/11/2025</t>
  </si>
  <si>
    <t>1627/1511</t>
  </si>
  <si>
    <t>ERNESTO NEVES</t>
  </si>
  <si>
    <t>WAP TAUBATE COMERCIO E MANUTENCAO DE EQUIPAMENTOS INDUSTRIAI</t>
  </si>
  <si>
    <t>BOLETO 21/08/2025</t>
  </si>
  <si>
    <t>1614/1526</t>
  </si>
  <si>
    <t>SEIKO REPRESENTAÇÕES</t>
  </si>
  <si>
    <t>货到确定分期付款</t>
  </si>
  <si>
    <t>等产品到了以后，才能开付款单。</t>
  </si>
  <si>
    <t>1638/1533</t>
  </si>
  <si>
    <t>AGRIJET ARUJA</t>
  </si>
  <si>
    <t>18/08 ARGOTECH 1694 E BOLETO 1694 16/09/2025</t>
  </si>
  <si>
    <t>1656/1543</t>
  </si>
  <si>
    <t>ANTONIO JOSE BRISOTTI</t>
  </si>
  <si>
    <t>BOLETO 27/08</t>
  </si>
  <si>
    <t>1679/1559</t>
  </si>
  <si>
    <t>BOLETO 22/09 - 22/10 - 22/11</t>
  </si>
  <si>
    <t>1708/1578</t>
  </si>
  <si>
    <t>RW SERVIÇOS</t>
  </si>
  <si>
    <t>BOLETO 26/09 - 27/10 - 27/11</t>
  </si>
  <si>
    <t>1718/1592</t>
  </si>
  <si>
    <t>BOLETO 01/09/25</t>
  </si>
  <si>
    <t>4164/3595</t>
  </si>
  <si>
    <t>BOLETO 05/09 - 05/10</t>
  </si>
  <si>
    <t>4165/3596</t>
  </si>
  <si>
    <t>FERRAGISTA URZEDA LTDA</t>
  </si>
  <si>
    <t>2495/2253</t>
  </si>
  <si>
    <t>LOPES E ARANTES</t>
  </si>
  <si>
    <t>U. PACE COMERCIAL DE PARAFUSOS LTDA</t>
  </si>
  <si>
    <t xml:space="preserve">boleto 21/08/25 - 28/08/25 - 04/09/25 </t>
  </si>
  <si>
    <t>2576/2266</t>
  </si>
  <si>
    <t>2579/2272</t>
  </si>
  <si>
    <t>GELSON GOMES</t>
  </si>
  <si>
    <t>CASA FUSCO MATERIAIS PARA CONSTRUCOES LTDA</t>
  </si>
  <si>
    <t>07*</t>
  </si>
  <si>
    <t>boleto 18/08/2025</t>
  </si>
  <si>
    <t>2597/2283</t>
  </si>
  <si>
    <t>BOLETO 14/09/2025 - 14/10/2025 - 14/11/2025</t>
  </si>
  <si>
    <t>2598/2285</t>
  </si>
  <si>
    <t>2590/2292</t>
  </si>
  <si>
    <t>VP FERRAMENTAS</t>
  </si>
  <si>
    <t>2617/2309</t>
  </si>
  <si>
    <t>GLEDSON HENRIQUE</t>
  </si>
  <si>
    <t>BOLETO 19/09/2025 - 19/10/2025 - 19/11/2025</t>
  </si>
  <si>
    <t>2605/2310</t>
  </si>
  <si>
    <t>9.20/1453.13，10.20/1453.13，11.20/1453.14</t>
  </si>
  <si>
    <t>2632/2314</t>
  </si>
  <si>
    <t>CENTER CHACON</t>
  </si>
  <si>
    <t>BOLETO 04/09/2025</t>
  </si>
  <si>
    <t>2633/2318</t>
  </si>
  <si>
    <t>BOLETO 22/9 - 22/10 - 22/11</t>
  </si>
  <si>
    <t>2641/2322</t>
  </si>
  <si>
    <t>BOLETO 05/9 - 12/9 - 19/9</t>
  </si>
  <si>
    <t>2651/2330</t>
  </si>
  <si>
    <t>V.S DA SILVA</t>
  </si>
  <si>
    <t>BOLETO 26/9 - 27/10 - 26/11</t>
  </si>
  <si>
    <t>2660/2340</t>
  </si>
  <si>
    <t>BOLETO 11/9  18/9  25/9</t>
  </si>
  <si>
    <t>2650/2341</t>
  </si>
  <si>
    <t>2667/2353</t>
  </si>
  <si>
    <t>BOLETO 12/9 - 19/9  26/9</t>
  </si>
  <si>
    <t>2668/2355</t>
  </si>
  <si>
    <t>29/08 ARGOTECH</t>
  </si>
  <si>
    <t>809/768</t>
  </si>
  <si>
    <t>BOLETO 05/09 - 05/10 / 05/11</t>
  </si>
  <si>
    <t>814/777</t>
  </si>
  <si>
    <t>BOLETO 18/08/2025</t>
  </si>
  <si>
    <t>796/781</t>
  </si>
  <si>
    <t>818/782</t>
  </si>
  <si>
    <t>824/787</t>
  </si>
  <si>
    <t>BOLETO 22/09/2025 - 22/10/2025 E 22/11/2025</t>
  </si>
  <si>
    <t>826/790</t>
  </si>
  <si>
    <t>1722/1595</t>
  </si>
  <si>
    <t>ANSELMO BIANCHI DIAS</t>
  </si>
  <si>
    <t>1737/1605</t>
  </si>
  <si>
    <t>J.ROCHA OLIVEIRA</t>
  </si>
  <si>
    <t>1766/1627</t>
  </si>
  <si>
    <t>ANTONIO JOSE BRISSOTI</t>
  </si>
  <si>
    <t>1774/1632</t>
  </si>
  <si>
    <t>1763/1641</t>
  </si>
  <si>
    <t>1786/1643</t>
  </si>
  <si>
    <t xml:space="preserve">TEOFILO </t>
  </si>
  <si>
    <t>1790/1644</t>
  </si>
  <si>
    <t>1791/1646</t>
  </si>
  <si>
    <t>1789/1647</t>
  </si>
  <si>
    <t>1755/1652</t>
  </si>
  <si>
    <t>1795/1654</t>
  </si>
  <si>
    <t>GOMES RODRIGUES ENGENHARIA CLINICA LTDA</t>
  </si>
  <si>
    <t>1798/1655</t>
  </si>
  <si>
    <t>1804/1659</t>
  </si>
  <si>
    <t>1834/1686</t>
  </si>
  <si>
    <t>1664/1687</t>
  </si>
  <si>
    <t>CENTER CHACON COMERCIO DE FERRAGENS E FERRAMENTAS LTDA</t>
  </si>
  <si>
    <t>1630/1688</t>
  </si>
  <si>
    <t>1523/1695</t>
  </si>
  <si>
    <t>1574/1704</t>
  </si>
  <si>
    <t>1888/1723</t>
  </si>
  <si>
    <t>ASS ODONTO LTDA</t>
  </si>
  <si>
    <t>1898/1729</t>
  </si>
  <si>
    <t>1915/1746</t>
  </si>
  <si>
    <t xml:space="preserve">HIDROWAPESS </t>
  </si>
  <si>
    <t>4167/3600</t>
  </si>
  <si>
    <t>4170/3602</t>
  </si>
  <si>
    <t>UNIAO PARAFUSOS</t>
  </si>
  <si>
    <t>4044/3474</t>
  </si>
  <si>
    <t>2684/2366</t>
  </si>
  <si>
    <t>REIS DISTRIBUIDORA DE PRODUTOS ELETRONICOS LTDA</t>
  </si>
  <si>
    <t>2685/2367</t>
  </si>
  <si>
    <t>7/14/21</t>
  </si>
  <si>
    <t>2695/2371</t>
  </si>
  <si>
    <t>SILVA E SOUZA</t>
  </si>
  <si>
    <t>2661/2380</t>
  </si>
  <si>
    <t xml:space="preserve">BOMBAS RIO </t>
  </si>
  <si>
    <t>2696/2381</t>
  </si>
  <si>
    <t>RODRIGUES  E RIBEIRO</t>
  </si>
  <si>
    <t>2716/2389</t>
  </si>
  <si>
    <t>2718/2390</t>
  </si>
  <si>
    <t>2719/2392</t>
  </si>
  <si>
    <t>2715/2393</t>
  </si>
  <si>
    <t>2725/2400</t>
  </si>
  <si>
    <t>2730/2407</t>
  </si>
  <si>
    <t>HR SANTOS</t>
  </si>
  <si>
    <t>2724/2411</t>
  </si>
  <si>
    <t>2767/2439</t>
  </si>
  <si>
    <t>2776/2440</t>
  </si>
  <si>
    <t>2777/2446</t>
  </si>
  <si>
    <t>FERNANDO COMEL</t>
  </si>
  <si>
    <t>30</t>
  </si>
  <si>
    <t>819/799</t>
  </si>
  <si>
    <t>840/807</t>
  </si>
  <si>
    <t>842/808</t>
  </si>
  <si>
    <t>1</t>
  </si>
  <si>
    <t>841/810</t>
  </si>
  <si>
    <t>846/811</t>
  </si>
  <si>
    <t>RENOX OXIGENIO</t>
  </si>
  <si>
    <t>1938/1760</t>
  </si>
  <si>
    <t>HIDROWAPESS</t>
  </si>
  <si>
    <t>BOLETO 09/10</t>
  </si>
  <si>
    <t>1934/1761</t>
  </si>
  <si>
    <t>BOLETO 21/11 - 21/12 - 21/1/26</t>
  </si>
  <si>
    <t>1935/1762</t>
  </si>
  <si>
    <t>1965/1784</t>
  </si>
  <si>
    <t>BOLETO 14/10</t>
  </si>
  <si>
    <t>1970/1794</t>
  </si>
  <si>
    <t>BOLETO 8/11-8/12-8/1</t>
  </si>
  <si>
    <t>1989/1800</t>
  </si>
  <si>
    <t>BOLETO 8/11 - 8/12 - 8/1/26</t>
  </si>
  <si>
    <t>1993/1802</t>
  </si>
  <si>
    <t>1995/1804</t>
  </si>
  <si>
    <t>PAULO JORGE DE MATOS</t>
  </si>
  <si>
    <t>1999/1807</t>
  </si>
  <si>
    <t>2027/1843</t>
  </si>
  <si>
    <t>BOLETO 15/11-15/12/15/01</t>
  </si>
  <si>
    <t>2042/1847</t>
  </si>
  <si>
    <t>60/</t>
  </si>
  <si>
    <t>BOLETO 15/12/2025</t>
  </si>
  <si>
    <t>2053/1858</t>
  </si>
  <si>
    <t>HIDROWAPES MANUTENÇÃO</t>
  </si>
  <si>
    <t>BOLETO 24/10</t>
  </si>
  <si>
    <t>2048/1859</t>
  </si>
  <si>
    <t>SEMAB ARTIGOS DE PESCA</t>
  </si>
  <si>
    <t>1/</t>
  </si>
  <si>
    <t>BOLETOS 16/11</t>
  </si>
  <si>
    <t>2060/1863</t>
  </si>
  <si>
    <t>METAL SHP COMERCIO E SERVIÇOS</t>
  </si>
  <si>
    <t>BOLETOS 17/11-17/12-17/01</t>
  </si>
  <si>
    <t>2061/1865</t>
  </si>
  <si>
    <t>BOLETOS 20/11</t>
  </si>
  <si>
    <t>2062/1866</t>
  </si>
  <si>
    <t>14/</t>
  </si>
  <si>
    <t>BOLETO 3/11</t>
  </si>
  <si>
    <t>2088/1884</t>
  </si>
  <si>
    <t>10/</t>
  </si>
  <si>
    <t>BOLETO 4/11/2025</t>
  </si>
  <si>
    <t>2105/1903</t>
  </si>
  <si>
    <t>BOLETO 27/11-27/12/2025-27/01</t>
  </si>
  <si>
    <t>2109/1906</t>
  </si>
  <si>
    <t xml:space="preserve">ANSELMO </t>
  </si>
  <si>
    <t>2129/1924</t>
  </si>
  <si>
    <t>MED SYSTEM EQUIPA</t>
  </si>
  <si>
    <t>BOLETO 30/11-30/12-30/1</t>
  </si>
  <si>
    <t>2134/1927</t>
  </si>
  <si>
    <t>FERRAGENS HOME HOUSE</t>
  </si>
  <si>
    <t>30/10-ARGOTECH+ 3 X BOLETO 13/11-20/11-27/11</t>
  </si>
  <si>
    <t>2136/1929</t>
  </si>
  <si>
    <t>BOLETO 11/11/25</t>
  </si>
  <si>
    <t>2144/1936</t>
  </si>
  <si>
    <t>GERHARDT MANUTENCAO E REPARACAO INDUSTRIAL LTDA</t>
  </si>
  <si>
    <t>4053/3487</t>
  </si>
  <si>
    <t>COMERCIAL DORACON</t>
  </si>
  <si>
    <t>BOLETO 21/11</t>
  </si>
  <si>
    <t>848/812</t>
  </si>
  <si>
    <t>838/816</t>
  </si>
  <si>
    <t>SOLAR GOLDEN LTDA</t>
  </si>
  <si>
    <t>850/817</t>
  </si>
  <si>
    <t>DEYUN KONG COMERCIAL LTDA</t>
  </si>
  <si>
    <t>2793/2452</t>
  </si>
  <si>
    <t>15/10-8677.17   22/10-8677.17  29/10-8677.16</t>
  </si>
  <si>
    <t>2814/2472</t>
  </si>
  <si>
    <t>AGROFER PRODUTOS E SERVIÇOS LTDA</t>
  </si>
  <si>
    <t>BOLETOS 9/11-24/11-9/12-9/1-24/1</t>
  </si>
  <si>
    <t>2788/2474</t>
  </si>
  <si>
    <t>BIOMEDICAL EQUIP</t>
  </si>
  <si>
    <t>21/</t>
  </si>
  <si>
    <t>BOLETO 23/10</t>
  </si>
  <si>
    <t>2819/2482</t>
  </si>
  <si>
    <t>UZZE FERRAGENS MATERIAIS</t>
  </si>
  <si>
    <t>BOLETO 15/11-15/12</t>
  </si>
  <si>
    <t>2782/2494</t>
  </si>
  <si>
    <t xml:space="preserve">CARVALHO MOTOS E MAQUINAS </t>
  </si>
  <si>
    <t>45/</t>
  </si>
  <si>
    <t>BOLETO 17/11</t>
  </si>
  <si>
    <t>2845/2509</t>
  </si>
  <si>
    <t>SOLOAR</t>
  </si>
  <si>
    <t>BOLETO 21/11-21/12-21/01</t>
  </si>
  <si>
    <t>2857/2519</t>
  </si>
  <si>
    <t>J.B.PIRES AQUECEDORES</t>
  </si>
  <si>
    <t>BOLETO 24/11-24/12-24/01-24/2</t>
  </si>
  <si>
    <t>A FERRAGISTA FERRAGENS----注销作废</t>
  </si>
  <si>
    <t>2158/1960</t>
  </si>
  <si>
    <t xml:space="preserve">ULTRA HD </t>
  </si>
  <si>
    <t>2167/1965</t>
  </si>
  <si>
    <t>L C FPORTES</t>
  </si>
  <si>
    <t>2187/1979</t>
  </si>
  <si>
    <t>2188/1984</t>
  </si>
  <si>
    <t>RICARDO</t>
  </si>
  <si>
    <t>2224/2008</t>
  </si>
  <si>
    <t>REALDO</t>
  </si>
  <si>
    <t>2223/2009</t>
  </si>
  <si>
    <t>2220/2011</t>
  </si>
  <si>
    <t>AMB</t>
  </si>
  <si>
    <t>2230/2017</t>
  </si>
  <si>
    <t>KIMOTOR</t>
  </si>
  <si>
    <t>2160/2032</t>
  </si>
  <si>
    <t>FERRAGENS HOME</t>
  </si>
  <si>
    <t>30/14/14/14/14</t>
  </si>
  <si>
    <t>2261/2040</t>
  </si>
  <si>
    <t>2260/2041</t>
  </si>
  <si>
    <t>GUIAR EQUIPAMENTOS</t>
  </si>
  <si>
    <t>2259/2044</t>
  </si>
  <si>
    <t>4184/3614</t>
  </si>
  <si>
    <t>DL FERRAMENTAS</t>
  </si>
  <si>
    <t>4171/3615</t>
  </si>
  <si>
    <t>UZZE FERRAGNES</t>
  </si>
  <si>
    <t>4187/3616</t>
  </si>
  <si>
    <t>FERRANORTE</t>
  </si>
  <si>
    <t>4186/3617</t>
  </si>
  <si>
    <t>A FERRAGISTAS FERRAGENS E FERRAME</t>
  </si>
  <si>
    <t>4185/3618</t>
  </si>
  <si>
    <t>LIMA E LIMA</t>
  </si>
  <si>
    <t>4190/3621</t>
  </si>
  <si>
    <t>ATAIDE</t>
  </si>
  <si>
    <t>4193/3623</t>
  </si>
  <si>
    <t>POLGAS</t>
  </si>
  <si>
    <t>4194/3624</t>
  </si>
  <si>
    <t>MULTI</t>
  </si>
  <si>
    <t>4192/3625</t>
  </si>
  <si>
    <t>TERMOLINE</t>
  </si>
  <si>
    <t>2888/2541</t>
  </si>
  <si>
    <t>LARA FERRAGENS</t>
  </si>
  <si>
    <t>2891/2542</t>
  </si>
  <si>
    <t>UZZE FERRAGNES MATERIAIS</t>
  </si>
  <si>
    <t>30/15/15/30/15</t>
  </si>
  <si>
    <t>2874/2543</t>
  </si>
  <si>
    <t xml:space="preserve">CENETR CHACON </t>
  </si>
  <si>
    <t>2890/2545</t>
  </si>
  <si>
    <t>2915/2566</t>
  </si>
  <si>
    <t>A FERRAGISTA</t>
  </si>
  <si>
    <t>2912/2567</t>
  </si>
  <si>
    <t>30/15/20/25</t>
  </si>
  <si>
    <t>2923/2569</t>
  </si>
  <si>
    <t>TUMORO</t>
  </si>
  <si>
    <t>2930/2574</t>
  </si>
  <si>
    <t>MULTI FERRAGNES</t>
  </si>
  <si>
    <t>2925/2575</t>
  </si>
  <si>
    <t>2941/2585</t>
  </si>
  <si>
    <t>2942/2589</t>
  </si>
  <si>
    <t>15/7/7/</t>
  </si>
  <si>
    <t>2959/2603</t>
  </si>
  <si>
    <t>PALACIO</t>
  </si>
  <si>
    <t>2958/2609</t>
  </si>
  <si>
    <t>20/7/7/</t>
  </si>
  <si>
    <t>856/821</t>
  </si>
  <si>
    <t>UNIÃO</t>
  </si>
  <si>
    <t>857/822</t>
  </si>
  <si>
    <t>LARA</t>
  </si>
  <si>
    <t>849/823</t>
  </si>
  <si>
    <t>REIS</t>
  </si>
  <si>
    <t>30/11/20/30</t>
  </si>
  <si>
    <t>861/830</t>
  </si>
  <si>
    <t>CASA AZUL FERRAGEIST</t>
  </si>
  <si>
    <t>2272/2068</t>
  </si>
  <si>
    <t>CIRURGICA JM COMERCIO DE PRODUTOS HOSPITALARES</t>
  </si>
  <si>
    <t>2273/2069</t>
  </si>
  <si>
    <t>ESQUIPARPRDOTUTOS MEDICOS HOSPITALARES</t>
  </si>
  <si>
    <t>2288/2070</t>
  </si>
  <si>
    <t>HIDROWAPES MANUTENÇÃO E COMERCIO LTDA</t>
  </si>
  <si>
    <t>2287/2071</t>
  </si>
  <si>
    <t>DANOFUEIRA</t>
  </si>
  <si>
    <t>C JAU COMERCIO DE FERRAMENTAS E PARAFUSOS LTDA</t>
  </si>
  <si>
    <t>2293/2076</t>
  </si>
  <si>
    <t>MARCELO</t>
  </si>
  <si>
    <t>2295/2079</t>
  </si>
  <si>
    <t>2296/2081</t>
  </si>
  <si>
    <t>D.A NOGEUIRA</t>
  </si>
  <si>
    <t>CASA E CONFORTO IMPORTAÇÃO E COMERCIO EIRELI</t>
  </si>
  <si>
    <t>2315/2098</t>
  </si>
  <si>
    <t>SABINO ASSISTENCIA TECNCICA ODONTOLOGIOCA</t>
  </si>
  <si>
    <t>2316/2099</t>
  </si>
  <si>
    <t>SEIKO</t>
  </si>
  <si>
    <t>PALACIO DAS FERRAMENTAS E PARAFUSOS</t>
  </si>
  <si>
    <t>2320/2102</t>
  </si>
  <si>
    <t>2983/2623</t>
  </si>
  <si>
    <t>2984/2624</t>
  </si>
  <si>
    <t>BORFER FERRAGENS E FERRAMENTAS LTDA</t>
  </si>
  <si>
    <t>2025-9-12</t>
  </si>
  <si>
    <t>4183/2627</t>
  </si>
  <si>
    <t xml:space="preserve">M A DE SOUZA FERRAGISTA </t>
  </si>
  <si>
    <t>4196/3628</t>
  </si>
  <si>
    <t>4197/3629</t>
  </si>
  <si>
    <t>36/60/90/120</t>
  </si>
  <si>
    <t xml:space="preserve">PALACIO DAS FERRAMENTAS </t>
  </si>
  <si>
    <t>2535/2281</t>
  </si>
  <si>
    <t xml:space="preserve">ADEMIR </t>
  </si>
  <si>
    <t xml:space="preserve">FERRAGENS HOME </t>
  </si>
  <si>
    <t>07/14/</t>
  </si>
  <si>
    <t>3047/2678</t>
  </si>
  <si>
    <t>NOGUEIRA</t>
  </si>
  <si>
    <t xml:space="preserve">COMERCIAL DE FERRAGENS </t>
  </si>
  <si>
    <t>RODRIGUES E RIBEIRO</t>
  </si>
  <si>
    <t xml:space="preserve">BATISTA E SILVA </t>
  </si>
  <si>
    <t>GABRIELA FERREIRA MARSIGLIA</t>
  </si>
  <si>
    <t>7/14/</t>
  </si>
  <si>
    <t>PROJETCOMP MANUTENCAO</t>
  </si>
  <si>
    <t>KIMOTOR SOLUCOES</t>
  </si>
  <si>
    <t>LIDER COMERCIO</t>
  </si>
  <si>
    <t xml:space="preserve">ATIBAIA MAQUINAS </t>
  </si>
  <si>
    <t xml:space="preserve">AMB DISTRIBUIDORA </t>
  </si>
  <si>
    <t>30/45/</t>
  </si>
  <si>
    <t>GARAVELO PARAFUSOS</t>
  </si>
  <si>
    <t xml:space="preserve">BAZZO MAQUINAS </t>
  </si>
  <si>
    <t>7//14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</si>
</sst>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R$-416]\ #,##0.00;[Red][$R$-416]\ #,##0.00"/>
    <numFmt numFmtId="177" formatCode="_-&quot;R$&quot;\ * #,##0.00_-;\-&quot;R$&quot;\ * #,##0.00_-;_-&quot;R$&quot;\ * &quot;-&quot;??_-;_-@_-"/>
    <numFmt numFmtId="178" formatCode="yyyy&quot;年&quot;m&quot;月&quot;;@"/>
    <numFmt numFmtId="179" formatCode="yyyy/m/d;@"/>
    <numFmt numFmtId="180" formatCode="0.00_);[Red]\(0.00\)"/>
    <numFmt numFmtId="181" formatCode="#,##0.00;[Red]#,##0.00"/>
    <numFmt numFmtId="182" formatCode="0;[Red]0"/>
    <numFmt numFmtId="183" formatCode="0.0%"/>
    <numFmt numFmtId="184" formatCode="yyyy\-m\-d;@"/>
    <numFmt numFmtId="185" formatCode="m/d;@"/>
    <numFmt numFmtId="186" formatCode="yyyymmdd"/>
    <numFmt numFmtId="187" formatCode="0.00_ "/>
    <numFmt numFmtId="188" formatCode="#,##0;[Red]#,##0"/>
    <numFmt numFmtId="189" formatCode="0.00;[Red]0.00"/>
    <numFmt numFmtId="190" formatCode="0_ "/>
    <numFmt numFmtId="191" formatCode="#,##0.00_ ;[Red]\-#,##0.00\ "/>
    <numFmt numFmtId="192" formatCode="0.0000;[Red]0.0000"/>
    <numFmt numFmtId="193" formatCode="#,##0.0000;[Red]#,##0.0000"/>
  </numFmts>
  <fonts count="49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color indexed="23"/>
      <name val="宋体"/>
      <charset val="134"/>
    </font>
    <font>
      <sz val="11"/>
      <name val="宋体"/>
      <charset val="134"/>
      <scheme val="minor"/>
    </font>
    <font>
      <b/>
      <sz val="10"/>
      <name val="宋体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9"/>
      <color theme="1"/>
      <name val="宋体"/>
      <charset val="134"/>
    </font>
    <font>
      <sz val="12"/>
      <name val="宋体"/>
      <charset val="134"/>
    </font>
    <font>
      <sz val="12"/>
      <color theme="1"/>
      <name val="等线"/>
      <charset val="134"/>
    </font>
    <font>
      <sz val="10"/>
      <color rgb="FF000000"/>
      <name val="宋体"/>
      <charset val="134"/>
      <scheme val="minor"/>
    </font>
    <font>
      <sz val="13"/>
      <color theme="1"/>
      <name val="宋体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color rgb="FF000000"/>
      <name val="Times New Roman"/>
      <charset val="134"/>
    </font>
    <font>
      <sz val="12"/>
      <color indexed="17"/>
      <name val="宋体"/>
      <charset val="134"/>
    </font>
    <font>
      <sz val="12"/>
      <color indexed="20"/>
      <name val="宋体"/>
      <charset val="134"/>
    </font>
    <font>
      <b/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</fonts>
  <fills count="5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FC7B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81688894314"/>
        <bgColor indexed="9"/>
      </patternFill>
    </fill>
    <fill>
      <patternFill patternType="solid">
        <fgColor rgb="FFFFFF00"/>
        <bgColor indexed="9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51170384838"/>
        <bgColor indexed="9"/>
      </patternFill>
    </fill>
    <fill>
      <patternFill patternType="solid">
        <fgColor theme="9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89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3" borderId="14" applyNumberFormat="0" applyAlignment="0" applyProtection="0">
      <alignment vertical="center"/>
    </xf>
    <xf numFmtId="0" fontId="31" fillId="24" borderId="15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3" fillId="25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177" fontId="17" fillId="0" borderId="0">
      <alignment vertical="center"/>
    </xf>
    <xf numFmtId="177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41" fillId="0" borderId="0">
      <alignment vertical="center"/>
    </xf>
    <xf numFmtId="176" fontId="41" fillId="0" borderId="0">
      <alignment vertical="center"/>
    </xf>
    <xf numFmtId="176" fontId="41" fillId="0" borderId="0">
      <alignment vertical="center"/>
    </xf>
    <xf numFmtId="176" fontId="41" fillId="0" borderId="0">
      <alignment vertical="center"/>
    </xf>
    <xf numFmtId="176" fontId="41" fillId="0" borderId="0">
      <alignment vertical="center"/>
    </xf>
    <xf numFmtId="176" fontId="41" fillId="0" borderId="0">
      <alignment vertical="center"/>
    </xf>
    <xf numFmtId="176" fontId="41" fillId="0" borderId="0">
      <alignment vertical="center"/>
    </xf>
    <xf numFmtId="176" fontId="41" fillId="0" borderId="0">
      <alignment vertical="center"/>
    </xf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9" fontId="0" fillId="0" borderId="0" applyFont="0" applyFill="0" applyBorder="0" applyAlignment="0" applyProtection="0"/>
    <xf numFmtId="176" fontId="0" fillId="0" borderId="0"/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0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3" fillId="49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  <xf numFmtId="176" fontId="44" fillId="50" borderId="0" applyNumberFormat="0" applyBorder="0" applyAlignment="0" applyProtection="0">
      <alignment vertical="center"/>
    </xf>
  </cellStyleXfs>
  <cellXfs count="1311">
    <xf numFmtId="176" fontId="0" fillId="0" borderId="0" xfId="0"/>
    <xf numFmtId="176" fontId="0" fillId="2" borderId="0" xfId="0" applyFill="1" applyAlignment="1">
      <alignment vertical="center"/>
    </xf>
    <xf numFmtId="176" fontId="1" fillId="0" borderId="0" xfId="0" applyFont="1" applyAlignment="1">
      <alignment vertical="center"/>
    </xf>
    <xf numFmtId="176" fontId="1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 applyProtection="1">
      <alignment vertical="center"/>
    </xf>
    <xf numFmtId="176" fontId="1" fillId="3" borderId="0" xfId="0" applyFont="1" applyFill="1" applyAlignment="1">
      <alignment vertical="center"/>
    </xf>
    <xf numFmtId="176" fontId="1" fillId="0" borderId="0" xfId="0" applyFont="1" applyFill="1" applyAlignment="1">
      <alignment vertical="center"/>
    </xf>
    <xf numFmtId="176" fontId="2" fillId="0" borderId="0" xfId="0" applyFont="1" applyAlignment="1">
      <alignment vertical="center"/>
    </xf>
    <xf numFmtId="176" fontId="2" fillId="3" borderId="0" xfId="0" applyFont="1" applyFill="1" applyAlignment="1">
      <alignment vertical="center"/>
    </xf>
    <xf numFmtId="176" fontId="3" fillId="3" borderId="0" xfId="0" applyFont="1" applyFill="1" applyAlignment="1">
      <alignment vertical="center"/>
    </xf>
    <xf numFmtId="176" fontId="3" fillId="0" borderId="0" xfId="0" applyFont="1" applyAlignment="1">
      <alignment vertical="center"/>
    </xf>
    <xf numFmtId="176" fontId="4" fillId="0" borderId="0" xfId="0" applyFont="1" applyAlignment="1">
      <alignment vertical="center"/>
    </xf>
    <xf numFmtId="176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176" fontId="0" fillId="0" borderId="0" xfId="0" applyNumberFormat="1" applyAlignment="1">
      <alignment vertical="center"/>
    </xf>
    <xf numFmtId="176" fontId="4" fillId="0" borderId="0" xfId="0" applyNumberFormat="1" applyFont="1" applyAlignment="1">
      <alignment vertical="center"/>
    </xf>
    <xf numFmtId="176" fontId="2" fillId="0" borderId="0" xfId="0" applyNumberFormat="1" applyFont="1" applyFill="1" applyAlignment="1">
      <alignment vertical="center"/>
    </xf>
    <xf numFmtId="176" fontId="5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180" fontId="3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181" fontId="1" fillId="0" borderId="0" xfId="0" applyNumberFormat="1" applyFont="1" applyFill="1" applyAlignment="1">
      <alignment horizontal="right" vertical="center"/>
    </xf>
    <xf numFmtId="182" fontId="1" fillId="0" borderId="0" xfId="0" applyNumberFormat="1" applyFont="1" applyFill="1" applyAlignment="1">
      <alignment horizontal="left" vertical="center"/>
    </xf>
    <xf numFmtId="181" fontId="3" fillId="0" borderId="0" xfId="0" applyNumberFormat="1" applyFont="1" applyFill="1" applyAlignment="1">
      <alignment vertical="center"/>
    </xf>
    <xf numFmtId="179" fontId="1" fillId="0" borderId="0" xfId="0" applyNumberFormat="1" applyFont="1" applyFill="1" applyAlignment="1">
      <alignment horizontal="left" vertical="center"/>
    </xf>
    <xf numFmtId="181" fontId="1" fillId="0" borderId="0" xfId="0" applyNumberFormat="1" applyFont="1" applyFill="1" applyAlignment="1">
      <alignment vertical="center"/>
    </xf>
    <xf numFmtId="179" fontId="1" fillId="0" borderId="0" xfId="0" applyNumberFormat="1" applyFont="1" applyFill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76" fontId="0" fillId="0" borderId="0" xfId="0" applyAlignment="1">
      <alignment vertical="center"/>
    </xf>
    <xf numFmtId="176" fontId="1" fillId="0" borderId="0" xfId="0" applyFont="1" applyFill="1" applyAlignment="1">
      <alignment horizontal="left" vertical="center"/>
    </xf>
    <xf numFmtId="10" fontId="3" fillId="0" borderId="0" xfId="0" applyNumberFormat="1" applyFont="1" applyFill="1" applyAlignment="1">
      <alignment horizontal="left" vertical="center"/>
    </xf>
    <xf numFmtId="181" fontId="2" fillId="0" borderId="0" xfId="0" applyNumberFormat="1" applyFont="1" applyFill="1" applyBorder="1" applyAlignment="1" applyProtection="1">
      <alignment vertical="center"/>
    </xf>
    <xf numFmtId="183" fontId="1" fillId="0" borderId="0" xfId="3" applyNumberFormat="1" applyFont="1" applyAlignment="1">
      <alignment vertical="center"/>
    </xf>
    <xf numFmtId="49" fontId="3" fillId="0" borderId="0" xfId="0" applyNumberFormat="1" applyFont="1" applyFill="1" applyAlignment="1">
      <alignment horizontal="right" vertical="center"/>
    </xf>
    <xf numFmtId="181" fontId="3" fillId="0" borderId="0" xfId="0" applyNumberFormat="1" applyFont="1" applyFill="1" applyAlignment="1">
      <alignment horizontal="right" vertical="center"/>
    </xf>
    <xf numFmtId="181" fontId="1" fillId="0" borderId="0" xfId="0" applyNumberFormat="1" applyFont="1" applyFill="1" applyAlignment="1">
      <alignment horizontal="left" vertical="center"/>
    </xf>
    <xf numFmtId="178" fontId="1" fillId="2" borderId="0" xfId="0" applyNumberFormat="1" applyFont="1" applyFill="1" applyAlignment="1">
      <alignment horizontal="left" vertical="center"/>
    </xf>
    <xf numFmtId="17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180" fontId="3" fillId="2" borderId="0" xfId="0" applyNumberFormat="1" applyFont="1" applyFill="1" applyAlignment="1">
      <alignment horizontal="left" vertical="center"/>
    </xf>
    <xf numFmtId="181" fontId="1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right" vertical="center"/>
    </xf>
    <xf numFmtId="181" fontId="3" fillId="2" borderId="0" xfId="0" applyNumberFormat="1" applyFont="1" applyFill="1" applyAlignment="1">
      <alignment horizontal="right" vertical="center"/>
    </xf>
    <xf numFmtId="181" fontId="1" fillId="4" borderId="0" xfId="0" applyNumberFormat="1" applyFont="1" applyFill="1" applyAlignment="1">
      <alignment horizontal="right" vertical="center"/>
    </xf>
    <xf numFmtId="179" fontId="1" fillId="2" borderId="0" xfId="0" applyNumberFormat="1" applyFont="1" applyFill="1" applyAlignment="1">
      <alignment horizontal="left" vertical="center"/>
    </xf>
    <xf numFmtId="181" fontId="1" fillId="2" borderId="0" xfId="0" applyNumberFormat="1" applyFont="1" applyFill="1" applyAlignment="1">
      <alignment horizontal="right" vertical="center"/>
    </xf>
    <xf numFmtId="179" fontId="1" fillId="2" borderId="0" xfId="0" applyNumberFormat="1" applyFont="1" applyFill="1" applyAlignment="1">
      <alignment vertical="center"/>
    </xf>
    <xf numFmtId="179" fontId="1" fillId="2" borderId="0" xfId="0" applyNumberFormat="1" applyFont="1" applyFill="1" applyBorder="1" applyAlignment="1">
      <alignment vertical="center"/>
    </xf>
    <xf numFmtId="181" fontId="2" fillId="2" borderId="0" xfId="0" applyNumberFormat="1" applyFont="1" applyFill="1" applyBorder="1" applyAlignment="1" applyProtection="1">
      <alignment vertical="center"/>
    </xf>
    <xf numFmtId="176" fontId="1" fillId="2" borderId="0" xfId="0" applyFont="1" applyFill="1" applyAlignment="1">
      <alignment vertical="center"/>
    </xf>
    <xf numFmtId="181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right" vertical="center"/>
    </xf>
    <xf numFmtId="181" fontId="1" fillId="0" borderId="0" xfId="0" applyNumberFormat="1" applyFont="1" applyAlignment="1">
      <alignment vertical="center"/>
    </xf>
    <xf numFmtId="180" fontId="1" fillId="0" borderId="0" xfId="0" applyNumberFormat="1" applyFont="1" applyFill="1" applyAlignment="1">
      <alignment horizontal="left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3" fillId="0" borderId="1" xfId="59" applyNumberFormat="1" applyFont="1" applyFill="1" applyBorder="1" applyAlignment="1" applyProtection="1">
      <alignment horizontal="left" vertical="center"/>
    </xf>
    <xf numFmtId="49" fontId="3" fillId="0" borderId="1" xfId="59" applyNumberFormat="1" applyFont="1" applyFill="1" applyBorder="1" applyAlignment="1" applyProtection="1">
      <alignment horizontal="left" vertical="center"/>
    </xf>
    <xf numFmtId="180" fontId="3" fillId="0" borderId="1" xfId="59" applyNumberFormat="1" applyFont="1" applyFill="1" applyBorder="1" applyAlignment="1" applyProtection="1">
      <alignment horizontal="left" vertical="center"/>
    </xf>
    <xf numFmtId="176" fontId="1" fillId="0" borderId="1" xfId="59" applyNumberFormat="1" applyFont="1" applyFill="1" applyBorder="1" applyAlignment="1" applyProtection="1">
      <alignment horizontal="center" vertical="center"/>
    </xf>
    <xf numFmtId="49" fontId="1" fillId="0" borderId="1" xfId="59" applyNumberFormat="1" applyFont="1" applyFill="1" applyBorder="1" applyAlignment="1" applyProtection="1">
      <alignment horizontal="center" vertical="center"/>
    </xf>
    <xf numFmtId="181" fontId="3" fillId="0" borderId="1" xfId="59" applyNumberFormat="1" applyFont="1" applyFill="1" applyBorder="1" applyAlignment="1" applyProtection="1">
      <alignment horizontal="right" vertical="center"/>
    </xf>
    <xf numFmtId="182" fontId="3" fillId="0" borderId="1" xfId="59" applyNumberFormat="1" applyFont="1" applyFill="1" applyBorder="1" applyAlignment="1" applyProtection="1">
      <alignment horizontal="center" vertical="center"/>
    </xf>
    <xf numFmtId="181" fontId="3" fillId="0" borderId="1" xfId="59" applyNumberFormat="1" applyFont="1" applyFill="1" applyBorder="1" applyAlignment="1" applyProtection="1">
      <alignment vertical="center"/>
    </xf>
    <xf numFmtId="179" fontId="3" fillId="0" borderId="1" xfId="59" applyNumberFormat="1" applyFont="1" applyFill="1" applyBorder="1" applyAlignment="1" applyProtection="1">
      <alignment horizontal="center" vertical="center"/>
    </xf>
    <xf numFmtId="181" fontId="1" fillId="0" borderId="1" xfId="59" applyNumberFormat="1" applyFont="1" applyFill="1" applyBorder="1" applyAlignment="1" applyProtection="1">
      <alignment horizontal="right" vertical="center"/>
    </xf>
    <xf numFmtId="181" fontId="3" fillId="0" borderId="1" xfId="59" applyNumberFormat="1" applyFont="1" applyFill="1" applyBorder="1" applyAlignment="1" applyProtection="1">
      <alignment horizontal="center" vertical="center"/>
    </xf>
    <xf numFmtId="181" fontId="3" fillId="0" borderId="2" xfId="59" applyNumberFormat="1" applyFont="1" applyFill="1" applyBorder="1" applyAlignment="1" applyProtection="1">
      <alignment horizontal="center" vertical="center"/>
    </xf>
    <xf numFmtId="181" fontId="3" fillId="0" borderId="3" xfId="59" applyNumberFormat="1" applyFont="1" applyFill="1" applyBorder="1" applyAlignment="1" applyProtection="1">
      <alignment horizontal="center" vertical="center"/>
    </xf>
    <xf numFmtId="176" fontId="3" fillId="0" borderId="1" xfId="59" applyNumberFormat="1" applyFont="1" applyFill="1" applyBorder="1" applyAlignment="1" applyProtection="1">
      <alignment horizontal="center" vertical="center"/>
    </xf>
    <xf numFmtId="176" fontId="3" fillId="0" borderId="0" xfId="59" applyNumberFormat="1" applyFont="1" applyFill="1" applyBorder="1" applyAlignment="1" applyProtection="1">
      <alignment horizontal="center" vertical="center"/>
    </xf>
    <xf numFmtId="178" fontId="2" fillId="0" borderId="1" xfId="0" applyNumberFormat="1" applyFont="1" applyFill="1" applyBorder="1" applyAlignment="1" applyProtection="1">
      <alignment horizontal="left" vertical="center"/>
    </xf>
    <xf numFmtId="179" fontId="3" fillId="0" borderId="2" xfId="0" applyNumberFormat="1" applyFont="1" applyFill="1" applyBorder="1" applyAlignment="1" applyProtection="1">
      <alignment horizontal="left" vertical="center"/>
    </xf>
    <xf numFmtId="49" fontId="4" fillId="5" borderId="1" xfId="59" applyNumberFormat="1" applyFont="1" applyFill="1" applyBorder="1" applyAlignment="1" applyProtection="1">
      <alignment horizontal="left" vertical="center"/>
    </xf>
    <xf numFmtId="180" fontId="3" fillId="6" borderId="4" xfId="59" applyNumberFormat="1" applyFont="1" applyFill="1" applyBorder="1" applyAlignment="1" applyProtection="1">
      <alignment horizontal="left" vertical="center"/>
    </xf>
    <xf numFmtId="176" fontId="1" fillId="6" borderId="1" xfId="0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/>
    </xf>
    <xf numFmtId="181" fontId="1" fillId="3" borderId="4" xfId="59" applyNumberFormat="1" applyFont="1" applyFill="1" applyBorder="1" applyAlignment="1" applyProtection="1">
      <alignment horizontal="right" vertical="center"/>
    </xf>
    <xf numFmtId="182" fontId="1" fillId="3" borderId="1" xfId="0" applyNumberFormat="1" applyFont="1" applyFill="1" applyBorder="1" applyAlignment="1">
      <alignment horizontal="left" vertical="center"/>
    </xf>
    <xf numFmtId="181" fontId="2" fillId="0" borderId="4" xfId="59" applyNumberFormat="1" applyFont="1" applyFill="1" applyBorder="1" applyAlignment="1" applyProtection="1">
      <alignment vertical="center"/>
    </xf>
    <xf numFmtId="179" fontId="2" fillId="0" borderId="4" xfId="59" applyNumberFormat="1" applyFont="1" applyFill="1" applyBorder="1" applyAlignment="1" applyProtection="1">
      <alignment horizontal="left" vertical="center"/>
    </xf>
    <xf numFmtId="181" fontId="3" fillId="0" borderId="4" xfId="59" applyNumberFormat="1" applyFont="1" applyFill="1" applyBorder="1" applyAlignment="1" applyProtection="1">
      <alignment vertical="center"/>
    </xf>
    <xf numFmtId="181" fontId="2" fillId="7" borderId="4" xfId="59" applyNumberFormat="1" applyFont="1" applyFill="1" applyBorder="1" applyAlignment="1" applyProtection="1">
      <alignment vertical="center"/>
    </xf>
    <xf numFmtId="181" fontId="2" fillId="7" borderId="4" xfId="59" applyNumberFormat="1" applyFont="1" applyFill="1" applyBorder="1" applyAlignment="1" applyProtection="1">
      <alignment horizontal="right" vertical="center"/>
    </xf>
    <xf numFmtId="181" fontId="2" fillId="7" borderId="1" xfId="59" applyNumberFormat="1" applyFont="1" applyFill="1" applyBorder="1" applyAlignment="1" applyProtection="1">
      <alignment horizontal="right" vertical="center"/>
    </xf>
    <xf numFmtId="179" fontId="2" fillId="0" borderId="1" xfId="59" applyNumberFormat="1" applyFont="1" applyFill="1" applyBorder="1" applyAlignment="1" applyProtection="1">
      <alignment horizontal="left" vertical="center"/>
    </xf>
    <xf numFmtId="181" fontId="2" fillId="7" borderId="2" xfId="59" applyNumberFormat="1" applyFont="1" applyFill="1" applyBorder="1" applyAlignment="1" applyProtection="1">
      <alignment vertical="center"/>
    </xf>
    <xf numFmtId="179" fontId="1" fillId="0" borderId="1" xfId="0" applyNumberFormat="1" applyFont="1" applyFill="1" applyBorder="1" applyAlignment="1">
      <alignment vertical="center"/>
    </xf>
    <xf numFmtId="181" fontId="2" fillId="0" borderId="3" xfId="0" applyNumberFormat="1" applyFont="1" applyFill="1" applyBorder="1" applyAlignment="1" applyProtection="1">
      <alignment horizontal="right" vertical="center"/>
    </xf>
    <xf numFmtId="181" fontId="2" fillId="0" borderId="1" xfId="0" applyNumberFormat="1" applyFont="1" applyFill="1" applyBorder="1" applyAlignment="1" applyProtection="1">
      <alignment vertical="center"/>
    </xf>
    <xf numFmtId="49" fontId="4" fillId="5" borderId="1" xfId="51" applyNumberFormat="1" applyFont="1" applyFill="1" applyBorder="1" applyAlignment="1" applyProtection="1">
      <alignment horizontal="left" vertical="center"/>
    </xf>
    <xf numFmtId="180" fontId="3" fillId="6" borderId="4" xfId="0" applyNumberFormat="1" applyFont="1" applyFill="1" applyBorder="1" applyAlignment="1">
      <alignment horizontal="left" vertical="center"/>
    </xf>
    <xf numFmtId="181" fontId="2" fillId="0" borderId="4" xfId="59" applyNumberFormat="1" applyFont="1" applyFill="1" applyBorder="1" applyAlignment="1" applyProtection="1">
      <alignment horizontal="right" vertical="center"/>
    </xf>
    <xf numFmtId="181" fontId="2" fillId="0" borderId="1" xfId="59" applyNumberFormat="1" applyFont="1" applyFill="1" applyBorder="1" applyAlignment="1" applyProtection="1">
      <alignment horizontal="right" vertical="center"/>
    </xf>
    <xf numFmtId="179" fontId="1" fillId="0" borderId="1" xfId="0" applyNumberFormat="1" applyFont="1" applyFill="1" applyBorder="1" applyAlignment="1">
      <alignment horizontal="left" vertical="center"/>
    </xf>
    <xf numFmtId="181" fontId="2" fillId="7" borderId="3" xfId="59" applyNumberFormat="1" applyFont="1" applyFill="1" applyBorder="1" applyAlignment="1" applyProtection="1">
      <alignment horizontal="right" vertical="center"/>
    </xf>
    <xf numFmtId="49" fontId="4" fillId="8" borderId="1" xfId="59" applyNumberFormat="1" applyFont="1" applyFill="1" applyBorder="1" applyAlignment="1" applyProtection="1">
      <alignment horizontal="left" vertical="center"/>
    </xf>
    <xf numFmtId="181" fontId="2" fillId="0" borderId="2" xfId="0" applyNumberFormat="1" applyFont="1" applyFill="1" applyBorder="1" applyAlignment="1" applyProtection="1">
      <alignment vertical="center"/>
    </xf>
    <xf numFmtId="179" fontId="2" fillId="0" borderId="1" xfId="0" applyNumberFormat="1" applyFont="1" applyFill="1" applyBorder="1" applyAlignment="1" applyProtection="1">
      <alignment vertical="center"/>
    </xf>
    <xf numFmtId="49" fontId="3" fillId="3" borderId="1" xfId="0" applyNumberFormat="1" applyFont="1" applyFill="1" applyBorder="1" applyAlignment="1">
      <alignment horizontal="left" vertical="center"/>
    </xf>
    <xf numFmtId="179" fontId="3" fillId="3" borderId="2" xfId="0" applyNumberFormat="1" applyFont="1" applyFill="1" applyBorder="1" applyAlignment="1" applyProtection="1">
      <alignment horizontal="left" vertical="center"/>
    </xf>
    <xf numFmtId="49" fontId="4" fillId="8" borderId="1" xfId="51" applyNumberFormat="1" applyFont="1" applyFill="1" applyBorder="1" applyAlignment="1" applyProtection="1">
      <alignment horizontal="left" vertical="center"/>
    </xf>
    <xf numFmtId="176" fontId="1" fillId="6" borderId="1" xfId="59" applyNumberFormat="1" applyFont="1" applyFill="1" applyBorder="1" applyAlignment="1" applyProtection="1">
      <alignment horizontal="left" vertical="center"/>
    </xf>
    <xf numFmtId="181" fontId="1" fillId="0" borderId="4" xfId="59" applyNumberFormat="1" applyFont="1" applyFill="1" applyBorder="1" applyAlignment="1" applyProtection="1">
      <alignment horizontal="right" vertical="center"/>
    </xf>
    <xf numFmtId="181" fontId="2" fillId="0" borderId="2" xfId="59" applyNumberFormat="1" applyFont="1" applyFill="1" applyBorder="1" applyAlignment="1" applyProtection="1">
      <alignment vertical="center"/>
    </xf>
    <xf numFmtId="181" fontId="2" fillId="0" borderId="3" xfId="59" applyNumberFormat="1" applyFont="1" applyFill="1" applyBorder="1" applyAlignment="1" applyProtection="1">
      <alignment horizontal="right" vertical="center"/>
    </xf>
    <xf numFmtId="179" fontId="3" fillId="0" borderId="1" xfId="0" applyNumberFormat="1" applyFont="1" applyFill="1" applyBorder="1" applyAlignment="1" applyProtection="1">
      <alignment horizontal="left" vertical="center"/>
    </xf>
    <xf numFmtId="180" fontId="3" fillId="6" borderId="1" xfId="59" applyNumberFormat="1" applyFont="1" applyFill="1" applyBorder="1" applyAlignment="1" applyProtection="1">
      <alignment horizontal="left" vertical="center"/>
    </xf>
    <xf numFmtId="181" fontId="1" fillId="3" borderId="1" xfId="59" applyNumberFormat="1" applyFont="1" applyFill="1" applyBorder="1" applyAlignment="1" applyProtection="1">
      <alignment horizontal="right" vertical="center"/>
    </xf>
    <xf numFmtId="181" fontId="3" fillId="0" borderId="4" xfId="59" applyNumberFormat="1" applyFont="1" applyFill="1" applyBorder="1" applyAlignment="1" applyProtection="1">
      <alignment horizontal="right" vertical="center"/>
    </xf>
    <xf numFmtId="181" fontId="2" fillId="0" borderId="1" xfId="0" applyNumberFormat="1" applyFont="1" applyFill="1" applyBorder="1" applyAlignment="1" applyProtection="1">
      <alignment horizontal="right" vertical="center"/>
    </xf>
    <xf numFmtId="180" fontId="3" fillId="6" borderId="1" xfId="0" applyNumberFormat="1" applyFont="1" applyFill="1" applyBorder="1" applyAlignment="1">
      <alignment horizontal="left" vertical="center"/>
    </xf>
    <xf numFmtId="181" fontId="2" fillId="7" borderId="1" xfId="59" applyNumberFormat="1" applyFont="1" applyFill="1" applyBorder="1" applyAlignment="1" applyProtection="1">
      <alignment vertical="center"/>
    </xf>
    <xf numFmtId="176" fontId="1" fillId="6" borderId="4" xfId="0" applyFont="1" applyFill="1" applyBorder="1" applyAlignment="1">
      <alignment vertical="center"/>
    </xf>
    <xf numFmtId="49" fontId="1" fillId="6" borderId="4" xfId="0" applyNumberFormat="1" applyFont="1" applyFill="1" applyBorder="1" applyAlignment="1">
      <alignment vertical="center"/>
    </xf>
    <xf numFmtId="182" fontId="1" fillId="0" borderId="4" xfId="0" applyNumberFormat="1" applyFont="1" applyFill="1" applyBorder="1" applyAlignment="1">
      <alignment horizontal="left" vertical="center"/>
    </xf>
    <xf numFmtId="182" fontId="1" fillId="0" borderId="1" xfId="0" applyNumberFormat="1" applyFont="1" applyFill="1" applyBorder="1" applyAlignment="1">
      <alignment horizontal="left" vertical="center"/>
    </xf>
    <xf numFmtId="16" fontId="1" fillId="6" borderId="1" xfId="0" applyNumberFormat="1" applyFont="1" applyFill="1" applyBorder="1" applyAlignment="1">
      <alignment vertical="center"/>
    </xf>
    <xf numFmtId="181" fontId="4" fillId="7" borderId="4" xfId="59" applyNumberFormat="1" applyFont="1" applyFill="1" applyBorder="1" applyAlignment="1" applyProtection="1">
      <alignment vertical="center"/>
    </xf>
    <xf numFmtId="181" fontId="2" fillId="0" borderId="1" xfId="59" applyNumberFormat="1" applyFont="1" applyFill="1" applyBorder="1" applyAlignment="1" applyProtection="1">
      <alignment vertical="center"/>
    </xf>
    <xf numFmtId="49" fontId="1" fillId="6" borderId="1" xfId="0" applyNumberFormat="1" applyFont="1" applyFill="1" applyBorder="1" applyAlignment="1">
      <alignment horizontal="left" vertical="center"/>
    </xf>
    <xf numFmtId="182" fontId="2" fillId="3" borderId="1" xfId="59" applyNumberFormat="1" applyFont="1" applyFill="1" applyBorder="1" applyAlignment="1" applyProtection="1">
      <alignment horizontal="left" vertical="center"/>
    </xf>
    <xf numFmtId="176" fontId="2" fillId="0" borderId="1" xfId="0" applyNumberFormat="1" applyFont="1" applyFill="1" applyBorder="1" applyAlignment="1" applyProtection="1">
      <alignment vertical="center"/>
    </xf>
    <xf numFmtId="179" fontId="3" fillId="3" borderId="1" xfId="0" applyNumberFormat="1" applyFont="1" applyFill="1" applyBorder="1" applyAlignment="1" applyProtection="1">
      <alignment horizontal="left" vertical="center"/>
    </xf>
    <xf numFmtId="181" fontId="1" fillId="0" borderId="1" xfId="0" applyNumberFormat="1" applyFont="1" applyFill="1" applyBorder="1" applyAlignment="1">
      <alignment horizontal="right" vertical="center"/>
    </xf>
    <xf numFmtId="180" fontId="3" fillId="6" borderId="1" xfId="59" applyNumberFormat="1" applyFont="1" applyFill="1" applyBorder="1" applyAlignment="1">
      <alignment horizontal="left" vertical="center"/>
    </xf>
    <xf numFmtId="181" fontId="2" fillId="0" borderId="4" xfId="0" applyNumberFormat="1" applyFont="1" applyFill="1" applyBorder="1" applyAlignment="1" applyProtection="1">
      <alignment horizontal="right" vertical="center"/>
    </xf>
    <xf numFmtId="181" fontId="2" fillId="0" borderId="4" xfId="0" applyNumberFormat="1" applyFont="1" applyFill="1" applyBorder="1" applyAlignment="1" applyProtection="1">
      <alignment vertical="center"/>
    </xf>
    <xf numFmtId="178" fontId="2" fillId="9" borderId="1" xfId="0" applyNumberFormat="1" applyFont="1" applyFill="1" applyBorder="1" applyAlignment="1" applyProtection="1">
      <alignment horizontal="left" vertical="center"/>
    </xf>
    <xf numFmtId="179" fontId="3" fillId="9" borderId="2" xfId="0" applyNumberFormat="1" applyFont="1" applyFill="1" applyBorder="1" applyAlignment="1" applyProtection="1">
      <alignment horizontal="left" vertical="center"/>
    </xf>
    <xf numFmtId="49" fontId="4" fillId="10" borderId="1" xfId="59" applyNumberFormat="1" applyFont="1" applyFill="1" applyBorder="1" applyAlignment="1" applyProtection="1">
      <alignment horizontal="left" vertical="center"/>
    </xf>
    <xf numFmtId="180" fontId="3" fillId="9" borderId="4" xfId="59" applyNumberFormat="1" applyFont="1" applyFill="1" applyBorder="1" applyAlignment="1" applyProtection="1">
      <alignment horizontal="left" vertical="center"/>
    </xf>
    <xf numFmtId="176" fontId="1" fillId="9" borderId="4" xfId="0" applyFont="1" applyFill="1" applyBorder="1" applyAlignment="1">
      <alignment vertical="center"/>
    </xf>
    <xf numFmtId="181" fontId="1" fillId="9" borderId="4" xfId="0" applyNumberFormat="1" applyFont="1" applyFill="1" applyBorder="1" applyAlignment="1">
      <alignment horizontal="right" vertical="center"/>
    </xf>
    <xf numFmtId="182" fontId="1" fillId="9" borderId="4" xfId="0" applyNumberFormat="1" applyFont="1" applyFill="1" applyBorder="1" applyAlignment="1">
      <alignment horizontal="left" vertical="center"/>
    </xf>
    <xf numFmtId="179" fontId="3" fillId="9" borderId="5" xfId="0" applyNumberFormat="1" applyFont="1" applyFill="1" applyBorder="1" applyAlignment="1" applyProtection="1">
      <alignment horizontal="left" vertical="center"/>
    </xf>
    <xf numFmtId="181" fontId="1" fillId="9" borderId="4" xfId="0" applyNumberFormat="1" applyFont="1" applyFill="1" applyBorder="1" applyAlignment="1">
      <alignment vertical="center"/>
    </xf>
    <xf numFmtId="179" fontId="2" fillId="9" borderId="4" xfId="59" applyNumberFormat="1" applyFont="1" applyFill="1" applyBorder="1" applyAlignment="1" applyProtection="1">
      <alignment horizontal="left" vertical="center"/>
    </xf>
    <xf numFmtId="181" fontId="1" fillId="9" borderId="5" xfId="0" applyNumberFormat="1" applyFont="1" applyFill="1" applyBorder="1" applyAlignment="1">
      <alignment horizontal="right" vertical="center"/>
    </xf>
    <xf numFmtId="179" fontId="2" fillId="9" borderId="1" xfId="0" applyNumberFormat="1" applyFont="1" applyFill="1" applyBorder="1" applyAlignment="1" applyProtection="1">
      <alignment vertical="center"/>
    </xf>
    <xf numFmtId="181" fontId="1" fillId="9" borderId="6" xfId="0" applyNumberFormat="1" applyFont="1" applyFill="1" applyBorder="1" applyAlignment="1">
      <alignment horizontal="right" vertical="center"/>
    </xf>
    <xf numFmtId="181" fontId="1" fillId="9" borderId="1" xfId="0" applyNumberFormat="1" applyFont="1" applyFill="1" applyBorder="1" applyAlignment="1">
      <alignment horizontal="right" vertical="center"/>
    </xf>
    <xf numFmtId="176" fontId="1" fillId="9" borderId="0" xfId="0" applyFont="1" applyFill="1" applyAlignment="1">
      <alignment vertical="center"/>
    </xf>
    <xf numFmtId="176" fontId="2" fillId="9" borderId="0" xfId="0" applyNumberFormat="1" applyFont="1" applyFill="1" applyBorder="1" applyAlignment="1" applyProtection="1">
      <alignment vertical="center"/>
    </xf>
    <xf numFmtId="176" fontId="2" fillId="9" borderId="6" xfId="0" applyNumberFormat="1" applyFont="1" applyFill="1" applyBorder="1" applyAlignment="1" applyProtection="1">
      <alignment vertical="center"/>
    </xf>
    <xf numFmtId="178" fontId="1" fillId="0" borderId="1" xfId="0" applyNumberFormat="1" applyFont="1" applyBorder="1" applyAlignment="1">
      <alignment horizontal="left" vertical="center"/>
    </xf>
    <xf numFmtId="49" fontId="3" fillId="5" borderId="1" xfId="51" applyNumberFormat="1" applyFont="1" applyFill="1" applyBorder="1" applyAlignment="1" applyProtection="1">
      <alignment horizontal="left" vertical="center"/>
    </xf>
    <xf numFmtId="176" fontId="1" fillId="6" borderId="4" xfId="0" applyFont="1" applyFill="1" applyBorder="1" applyAlignment="1">
      <alignment horizontal="left" vertical="center"/>
    </xf>
    <xf numFmtId="181" fontId="3" fillId="7" borderId="4" xfId="59" applyNumberFormat="1" applyFont="1" applyFill="1" applyBorder="1" applyAlignment="1" applyProtection="1">
      <alignment vertical="center"/>
    </xf>
    <xf numFmtId="179" fontId="3" fillId="0" borderId="4" xfId="59" applyNumberFormat="1" applyFont="1" applyFill="1" applyBorder="1" applyAlignment="1" applyProtection="1">
      <alignment horizontal="left" vertical="center"/>
    </xf>
    <xf numFmtId="181" fontId="3" fillId="7" borderId="4" xfId="59" applyNumberFormat="1" applyFont="1" applyFill="1" applyBorder="1" applyAlignment="1" applyProtection="1">
      <alignment horizontal="right" vertical="center"/>
    </xf>
    <xf numFmtId="181" fontId="3" fillId="0" borderId="5" xfId="59" applyNumberFormat="1" applyFont="1" applyFill="1" applyBorder="1" applyAlignment="1" applyProtection="1">
      <alignment vertical="center"/>
    </xf>
    <xf numFmtId="181" fontId="3" fillId="0" borderId="3" xfId="59" applyNumberFormat="1" applyFont="1" applyFill="1" applyBorder="1" applyAlignment="1" applyProtection="1">
      <alignment horizontal="right" vertical="center"/>
    </xf>
    <xf numFmtId="176" fontId="1" fillId="3" borderId="0" xfId="0" applyFont="1" applyFill="1" applyBorder="1" applyAlignment="1">
      <alignment vertical="center"/>
    </xf>
    <xf numFmtId="176" fontId="1" fillId="6" borderId="1" xfId="0" applyFont="1" applyFill="1" applyBorder="1" applyAlignment="1">
      <alignment horizontal="left" vertical="center"/>
    </xf>
    <xf numFmtId="49" fontId="3" fillId="5" borderId="1" xfId="59" applyNumberFormat="1" applyFont="1" applyFill="1" applyBorder="1" applyAlignment="1" applyProtection="1">
      <alignment horizontal="left" vertical="center"/>
    </xf>
    <xf numFmtId="49" fontId="3" fillId="8" borderId="1" xfId="59" applyNumberFormat="1" applyFont="1" applyFill="1" applyBorder="1" applyAlignment="1" applyProtection="1">
      <alignment horizontal="left" vertical="center"/>
    </xf>
    <xf numFmtId="181" fontId="3" fillId="7" borderId="1" xfId="59" applyNumberFormat="1" applyFont="1" applyFill="1" applyBorder="1" applyAlignment="1" applyProtection="1">
      <alignment vertical="center"/>
    </xf>
    <xf numFmtId="181" fontId="1" fillId="0" borderId="2" xfId="0" applyNumberFormat="1" applyFont="1" applyFill="1" applyBorder="1" applyAlignment="1">
      <alignment vertical="center"/>
    </xf>
    <xf numFmtId="181" fontId="1" fillId="0" borderId="3" xfId="0" applyNumberFormat="1" applyFont="1" applyFill="1" applyBorder="1" applyAlignment="1">
      <alignment horizontal="right" vertical="center"/>
    </xf>
    <xf numFmtId="179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181" fontId="1" fillId="0" borderId="1" xfId="0" applyNumberFormat="1" applyFont="1" applyBorder="1" applyAlignment="1">
      <alignment horizontal="right" vertical="center"/>
    </xf>
    <xf numFmtId="182" fontId="1" fillId="0" borderId="1" xfId="0" applyNumberFormat="1" applyFont="1" applyBorder="1" applyAlignment="1">
      <alignment horizontal="left" vertical="center"/>
    </xf>
    <xf numFmtId="179" fontId="3" fillId="0" borderId="1" xfId="0" applyNumberFormat="1" applyFont="1" applyBorder="1" applyAlignment="1">
      <alignment horizontal="left" vertical="center"/>
    </xf>
    <xf numFmtId="181" fontId="1" fillId="7" borderId="1" xfId="0" applyNumberFormat="1" applyFont="1" applyFill="1" applyBorder="1" applyAlignment="1">
      <alignment vertical="center"/>
    </xf>
    <xf numFmtId="181" fontId="1" fillId="0" borderId="2" xfId="0" applyNumberFormat="1" applyFont="1" applyBorder="1" applyAlignment="1">
      <alignment vertical="center"/>
    </xf>
    <xf numFmtId="181" fontId="1" fillId="0" borderId="3" xfId="0" applyNumberFormat="1" applyFont="1" applyBorder="1" applyAlignment="1">
      <alignment horizontal="right" vertical="center"/>
    </xf>
    <xf numFmtId="178" fontId="1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1" fillId="6" borderId="4" xfId="0" applyNumberFormat="1" applyFont="1" applyFill="1" applyBorder="1" applyAlignment="1">
      <alignment horizontal="left" vertical="center"/>
    </xf>
    <xf numFmtId="181" fontId="1" fillId="0" borderId="4" xfId="0" applyNumberFormat="1" applyFont="1" applyBorder="1" applyAlignment="1">
      <alignment horizontal="right" vertical="center"/>
    </xf>
    <xf numFmtId="182" fontId="1" fillId="0" borderId="4" xfId="0" applyNumberFormat="1" applyFont="1" applyBorder="1" applyAlignment="1">
      <alignment horizontal="left" vertical="center"/>
    </xf>
    <xf numFmtId="179" fontId="3" fillId="0" borderId="4" xfId="0" applyNumberFormat="1" applyFont="1" applyBorder="1" applyAlignment="1">
      <alignment horizontal="left" vertical="center"/>
    </xf>
    <xf numFmtId="181" fontId="1" fillId="7" borderId="4" xfId="0" applyNumberFormat="1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1" fontId="1" fillId="0" borderId="5" xfId="0" applyNumberFormat="1" applyFont="1" applyBorder="1" applyAlignment="1">
      <alignment vertical="center"/>
    </xf>
    <xf numFmtId="176" fontId="1" fillId="0" borderId="6" xfId="0" applyFont="1" applyBorder="1" applyAlignment="1">
      <alignment vertical="center"/>
    </xf>
    <xf numFmtId="178" fontId="2" fillId="0" borderId="1" xfId="0" applyNumberFormat="1" applyFont="1" applyFill="1" applyBorder="1" applyAlignment="1">
      <alignment horizontal="left" vertical="center"/>
    </xf>
    <xf numFmtId="49" fontId="4" fillId="0" borderId="1" xfId="59" applyNumberFormat="1" applyFont="1" applyFill="1" applyBorder="1" applyAlignment="1" applyProtection="1">
      <alignment horizontal="left" vertical="center"/>
    </xf>
    <xf numFmtId="49" fontId="2" fillId="6" borderId="1" xfId="0" applyNumberFormat="1" applyFont="1" applyFill="1" applyBorder="1" applyAlignment="1">
      <alignment vertical="center"/>
    </xf>
    <xf numFmtId="181" fontId="2" fillId="3" borderId="4" xfId="59" applyNumberFormat="1" applyFont="1" applyFill="1" applyBorder="1" applyAlignment="1" applyProtection="1">
      <alignment horizontal="right" vertical="center"/>
    </xf>
    <xf numFmtId="182" fontId="2" fillId="3" borderId="1" xfId="0" applyNumberFormat="1" applyFont="1" applyFill="1" applyBorder="1" applyAlignment="1">
      <alignment horizontal="left" vertical="center"/>
    </xf>
    <xf numFmtId="179" fontId="4" fillId="3" borderId="4" xfId="59" applyNumberFormat="1" applyFont="1" applyFill="1" applyBorder="1" applyAlignment="1" applyProtection="1">
      <alignment horizontal="left" vertical="center"/>
    </xf>
    <xf numFmtId="179" fontId="4" fillId="0" borderId="4" xfId="59" applyNumberFormat="1" applyFont="1" applyFill="1" applyBorder="1" applyAlignment="1" applyProtection="1">
      <alignment horizontal="left" vertical="center"/>
    </xf>
    <xf numFmtId="181" fontId="4" fillId="0" borderId="4" xfId="59" applyNumberFormat="1" applyFont="1" applyFill="1" applyBorder="1" applyAlignment="1" applyProtection="1">
      <alignment horizontal="right" vertical="center"/>
    </xf>
    <xf numFmtId="4" fontId="4" fillId="0" borderId="5" xfId="59" applyNumberFormat="1" applyFont="1" applyFill="1" applyBorder="1" applyAlignment="1" applyProtection="1">
      <alignment vertical="center"/>
    </xf>
    <xf numFmtId="179" fontId="2" fillId="0" borderId="1" xfId="0" applyNumberFormat="1" applyFont="1" applyFill="1" applyBorder="1" applyAlignment="1">
      <alignment vertical="center"/>
    </xf>
    <xf numFmtId="4" fontId="4" fillId="0" borderId="3" xfId="59" applyNumberFormat="1" applyFont="1" applyFill="1" applyBorder="1" applyAlignment="1" applyProtection="1">
      <alignment horizontal="right" vertical="center"/>
    </xf>
    <xf numFmtId="178" fontId="2" fillId="0" borderId="1" xfId="0" applyNumberFormat="1" applyFont="1" applyBorder="1" applyAlignment="1">
      <alignment horizontal="left" vertical="center"/>
    </xf>
    <xf numFmtId="180" fontId="4" fillId="6" borderId="1" xfId="59" applyNumberFormat="1" applyFont="1" applyFill="1" applyBorder="1" applyAlignment="1" applyProtection="1">
      <alignment horizontal="left" vertical="center"/>
    </xf>
    <xf numFmtId="180" fontId="4" fillId="6" borderId="4" xfId="59" applyNumberFormat="1" applyFont="1" applyFill="1" applyBorder="1" applyAlignment="1" applyProtection="1">
      <alignment horizontal="left" vertical="center"/>
    </xf>
    <xf numFmtId="176" fontId="2" fillId="6" borderId="1" xfId="0" applyFont="1" applyFill="1" applyBorder="1" applyAlignment="1">
      <alignment vertical="center"/>
    </xf>
    <xf numFmtId="181" fontId="4" fillId="0" borderId="4" xfId="59" applyNumberFormat="1" applyFont="1" applyFill="1" applyBorder="1" applyAlignment="1" applyProtection="1">
      <alignment vertical="center"/>
    </xf>
    <xf numFmtId="181" fontId="4" fillId="7" borderId="4" xfId="59" applyNumberFormat="1" applyFont="1" applyFill="1" applyBorder="1" applyAlignment="1" applyProtection="1">
      <alignment horizontal="right" vertical="center"/>
    </xf>
    <xf numFmtId="181" fontId="2" fillId="3" borderId="1" xfId="59" applyNumberFormat="1" applyFont="1" applyFill="1" applyBorder="1" applyAlignment="1" applyProtection="1">
      <alignment horizontal="right" vertical="center"/>
    </xf>
    <xf numFmtId="179" fontId="4" fillId="3" borderId="1" xfId="59" applyNumberFormat="1" applyFont="1" applyFill="1" applyBorder="1" applyAlignment="1" applyProtection="1">
      <alignment horizontal="left" vertical="center"/>
    </xf>
    <xf numFmtId="181" fontId="4" fillId="0" borderId="1" xfId="59" applyNumberFormat="1" applyFont="1" applyFill="1" applyBorder="1" applyAlignment="1" applyProtection="1">
      <alignment vertical="center"/>
    </xf>
    <xf numFmtId="179" fontId="4" fillId="0" borderId="1" xfId="59" applyNumberFormat="1" applyFont="1" applyFill="1" applyBorder="1" applyAlignment="1" applyProtection="1">
      <alignment horizontal="left" vertical="center"/>
    </xf>
    <xf numFmtId="181" fontId="4" fillId="7" borderId="1" xfId="59" applyNumberFormat="1" applyFont="1" applyFill="1" applyBorder="1" applyAlignment="1" applyProtection="1">
      <alignment vertical="center"/>
    </xf>
    <xf numFmtId="181" fontId="4" fillId="0" borderId="1" xfId="59" applyNumberFormat="1" applyFont="1" applyFill="1" applyBorder="1" applyAlignment="1" applyProtection="1">
      <alignment horizontal="right" vertical="center"/>
    </xf>
    <xf numFmtId="4" fontId="4" fillId="0" borderId="2" xfId="59" applyNumberFormat="1" applyFont="1" applyFill="1" applyBorder="1" applyAlignment="1" applyProtection="1">
      <alignment vertical="center"/>
    </xf>
    <xf numFmtId="181" fontId="1" fillId="0" borderId="1" xfId="0" applyNumberFormat="1" applyFont="1" applyFill="1" applyBorder="1" applyAlignment="1">
      <alignment vertical="center"/>
    </xf>
    <xf numFmtId="181" fontId="1" fillId="7" borderId="1" xfId="0" applyNumberFormat="1" applyFont="1" applyFill="1" applyBorder="1" applyAlignment="1">
      <alignment horizontal="right" vertical="center"/>
    </xf>
    <xf numFmtId="176" fontId="1" fillId="0" borderId="1" xfId="0" applyFont="1" applyFill="1" applyBorder="1" applyAlignment="1">
      <alignment vertical="center"/>
    </xf>
    <xf numFmtId="179" fontId="3" fillId="0" borderId="2" xfId="0" applyNumberFormat="1" applyFont="1" applyFill="1" applyBorder="1" applyAlignment="1">
      <alignment horizontal="left" vertical="center"/>
    </xf>
    <xf numFmtId="181" fontId="1" fillId="0" borderId="4" xfId="0" applyNumberFormat="1" applyFont="1" applyFill="1" applyBorder="1" applyAlignment="1">
      <alignment horizontal="right" vertical="center"/>
    </xf>
    <xf numFmtId="181" fontId="1" fillId="0" borderId="4" xfId="0" applyNumberFormat="1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horizontal="left" vertical="center"/>
    </xf>
    <xf numFmtId="181" fontId="1" fillId="0" borderId="5" xfId="0" applyNumberFormat="1" applyFont="1" applyFill="1" applyBorder="1" applyAlignment="1">
      <alignment vertical="center"/>
    </xf>
    <xf numFmtId="184" fontId="3" fillId="0" borderId="1" xfId="0" applyNumberFormat="1" applyFont="1" applyFill="1" applyBorder="1" applyAlignment="1">
      <alignment horizontal="left" vertical="center"/>
    </xf>
    <xf numFmtId="49" fontId="3" fillId="0" borderId="1" xfId="59" applyNumberFormat="1" applyFont="1" applyFill="1" applyBorder="1" applyAlignment="1">
      <alignment horizontal="left" vertical="center"/>
    </xf>
    <xf numFmtId="181" fontId="1" fillId="3" borderId="1" xfId="59" applyNumberFormat="1" applyFont="1" applyFill="1" applyBorder="1" applyAlignment="1">
      <alignment horizontal="right" vertical="center"/>
    </xf>
    <xf numFmtId="181" fontId="3" fillId="0" borderId="1" xfId="59" applyNumberFormat="1" applyFont="1" applyFill="1" applyBorder="1" applyAlignment="1">
      <alignment vertical="center"/>
    </xf>
    <xf numFmtId="181" fontId="3" fillId="7" borderId="1" xfId="59" applyNumberFormat="1" applyFont="1" applyFill="1" applyBorder="1" applyAlignment="1">
      <alignment vertical="center"/>
    </xf>
    <xf numFmtId="181" fontId="3" fillId="0" borderId="1" xfId="59" applyNumberFormat="1" applyFont="1" applyFill="1" applyBorder="1" applyAlignment="1">
      <alignment horizontal="right" vertical="center"/>
    </xf>
    <xf numFmtId="179" fontId="3" fillId="0" borderId="1" xfId="59" applyNumberFormat="1" applyFont="1" applyFill="1" applyBorder="1" applyAlignment="1">
      <alignment horizontal="left" vertical="center"/>
    </xf>
    <xf numFmtId="181" fontId="3" fillId="0" borderId="1" xfId="59" applyNumberFormat="1" applyFont="1" applyBorder="1" applyAlignment="1">
      <alignment horizontal="right" vertical="center"/>
    </xf>
    <xf numFmtId="4" fontId="3" fillId="0" borderId="2" xfId="59" applyNumberFormat="1" applyFont="1" applyBorder="1" applyAlignment="1">
      <alignment vertical="center"/>
    </xf>
    <xf numFmtId="184" fontId="3" fillId="0" borderId="2" xfId="0" applyNumberFormat="1" applyFont="1" applyFill="1" applyBorder="1" applyAlignment="1">
      <alignment horizontal="left" vertical="center"/>
    </xf>
    <xf numFmtId="181" fontId="1" fillId="3" borderId="4" xfId="59" applyNumberFormat="1" applyFont="1" applyFill="1" applyBorder="1" applyAlignment="1">
      <alignment horizontal="right" vertical="center"/>
    </xf>
    <xf numFmtId="181" fontId="3" fillId="0" borderId="4" xfId="59" applyNumberFormat="1" applyFont="1" applyFill="1" applyBorder="1" applyAlignment="1">
      <alignment vertical="center"/>
    </xf>
    <xf numFmtId="181" fontId="3" fillId="7" borderId="4" xfId="59" applyNumberFormat="1" applyFont="1" applyFill="1" applyBorder="1" applyAlignment="1">
      <alignment vertical="center"/>
    </xf>
    <xf numFmtId="181" fontId="3" fillId="0" borderId="4" xfId="59" applyNumberFormat="1" applyFont="1" applyFill="1" applyBorder="1" applyAlignment="1">
      <alignment horizontal="right" vertical="center"/>
    </xf>
    <xf numFmtId="179" fontId="3" fillId="0" borderId="4" xfId="59" applyNumberFormat="1" applyFont="1" applyFill="1" applyBorder="1" applyAlignment="1">
      <alignment horizontal="left" vertical="center"/>
    </xf>
    <xf numFmtId="181" fontId="3" fillId="0" borderId="4" xfId="59" applyNumberFormat="1" applyFont="1" applyBorder="1" applyAlignment="1">
      <alignment horizontal="right" vertical="center"/>
    </xf>
    <xf numFmtId="4" fontId="3" fillId="0" borderId="5" xfId="59" applyNumberFormat="1" applyFont="1" applyBorder="1" applyAlignment="1">
      <alignment vertical="center"/>
    </xf>
    <xf numFmtId="49" fontId="3" fillId="0" borderId="1" xfId="51" applyNumberFormat="1" applyFont="1" applyFill="1" applyBorder="1" applyAlignment="1">
      <alignment horizontal="left" vertical="center"/>
    </xf>
    <xf numFmtId="180" fontId="3" fillId="6" borderId="4" xfId="59" applyNumberFormat="1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vertical="center"/>
    </xf>
    <xf numFmtId="182" fontId="3" fillId="0" borderId="1" xfId="0" applyNumberFormat="1" applyFont="1" applyFill="1" applyBorder="1" applyAlignment="1">
      <alignment horizontal="left" vertical="center"/>
    </xf>
    <xf numFmtId="181" fontId="3" fillId="7" borderId="4" xfId="59" applyNumberFormat="1" applyFont="1" applyFill="1" applyBorder="1" applyAlignment="1">
      <alignment horizontal="right" vertical="center"/>
    </xf>
    <xf numFmtId="180" fontId="3" fillId="0" borderId="1" xfId="59" applyNumberFormat="1" applyFont="1" applyFill="1" applyBorder="1" applyAlignment="1">
      <alignment horizontal="left" vertical="center"/>
    </xf>
    <xf numFmtId="176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180" fontId="3" fillId="0" borderId="1" xfId="0" applyNumberFormat="1" applyFont="1" applyFill="1" applyBorder="1" applyAlignment="1">
      <alignment horizontal="left" vertical="center"/>
    </xf>
    <xf numFmtId="176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178" fontId="1" fillId="9" borderId="1" xfId="0" applyNumberFormat="1" applyFont="1" applyFill="1" applyBorder="1" applyAlignment="1">
      <alignment horizontal="left" vertical="center"/>
    </xf>
    <xf numFmtId="179" fontId="3" fillId="9" borderId="1" xfId="0" applyNumberFormat="1" applyFont="1" applyFill="1" applyBorder="1" applyAlignment="1" applyProtection="1">
      <alignment horizontal="left" vertical="center"/>
    </xf>
    <xf numFmtId="49" fontId="3" fillId="10" borderId="1" xfId="51" applyNumberFormat="1" applyFont="1" applyFill="1" applyBorder="1" applyAlignment="1">
      <alignment horizontal="left" vertical="center"/>
    </xf>
    <xf numFmtId="180" fontId="3" fillId="10" borderId="1" xfId="59" applyNumberFormat="1" applyFont="1" applyFill="1" applyBorder="1" applyAlignment="1">
      <alignment horizontal="left" vertical="center"/>
    </xf>
    <xf numFmtId="176" fontId="1" fillId="9" borderId="1" xfId="0" applyFont="1" applyFill="1" applyBorder="1" applyAlignment="1">
      <alignment vertical="center"/>
    </xf>
    <xf numFmtId="182" fontId="1" fillId="9" borderId="1" xfId="0" applyNumberFormat="1" applyFont="1" applyFill="1" applyBorder="1" applyAlignment="1">
      <alignment horizontal="left" vertical="center"/>
    </xf>
    <xf numFmtId="181" fontId="1" fillId="9" borderId="1" xfId="0" applyNumberFormat="1" applyFont="1" applyFill="1" applyBorder="1" applyAlignment="1">
      <alignment vertical="center"/>
    </xf>
    <xf numFmtId="179" fontId="2" fillId="9" borderId="1" xfId="59" applyNumberFormat="1" applyFont="1" applyFill="1" applyBorder="1" applyAlignment="1" applyProtection="1">
      <alignment horizontal="left" vertical="center"/>
    </xf>
    <xf numFmtId="181" fontId="1" fillId="9" borderId="2" xfId="0" applyNumberFormat="1" applyFont="1" applyFill="1" applyBorder="1" applyAlignment="1">
      <alignment horizontal="right" vertical="center"/>
    </xf>
    <xf numFmtId="181" fontId="1" fillId="9" borderId="3" xfId="0" applyNumberFormat="1" applyFont="1" applyFill="1" applyBorder="1" applyAlignment="1">
      <alignment horizontal="right" vertical="center"/>
    </xf>
    <xf numFmtId="178" fontId="4" fillId="0" borderId="1" xfId="0" applyNumberFormat="1" applyFont="1" applyFill="1" applyBorder="1" applyAlignment="1">
      <alignment horizontal="left" vertical="center"/>
    </xf>
    <xf numFmtId="179" fontId="3" fillId="0" borderId="4" xfId="0" applyNumberFormat="1" applyFont="1" applyFill="1" applyBorder="1" applyAlignment="1">
      <alignment horizontal="left" vertical="center"/>
    </xf>
    <xf numFmtId="184" fontId="4" fillId="0" borderId="2" xfId="0" applyNumberFormat="1" applyFont="1" applyFill="1" applyBorder="1" applyAlignment="1">
      <alignment horizontal="left" vertical="center"/>
    </xf>
    <xf numFmtId="49" fontId="4" fillId="0" borderId="1" xfId="51" applyNumberFormat="1" applyFont="1" applyFill="1" applyBorder="1" applyAlignment="1">
      <alignment horizontal="left" vertical="center"/>
    </xf>
    <xf numFmtId="180" fontId="4" fillId="6" borderId="1" xfId="59" applyNumberFormat="1" applyFont="1" applyFill="1" applyBorder="1" applyAlignment="1">
      <alignment horizontal="left" vertical="center"/>
    </xf>
    <xf numFmtId="176" fontId="4" fillId="6" borderId="1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vertical="center"/>
    </xf>
    <xf numFmtId="181" fontId="4" fillId="0" borderId="1" xfId="59" applyNumberFormat="1" applyFont="1" applyFill="1" applyBorder="1" applyAlignment="1">
      <alignment horizontal="right" vertical="center"/>
    </xf>
    <xf numFmtId="182" fontId="4" fillId="3" borderId="1" xfId="0" applyNumberFormat="1" applyFont="1" applyFill="1" applyBorder="1" applyAlignment="1">
      <alignment horizontal="left" vertical="center"/>
    </xf>
    <xf numFmtId="179" fontId="4" fillId="3" borderId="1" xfId="59" applyNumberFormat="1" applyFont="1" applyFill="1" applyBorder="1" applyAlignment="1">
      <alignment horizontal="left" vertical="center"/>
    </xf>
    <xf numFmtId="181" fontId="4" fillId="0" borderId="1" xfId="59" applyNumberFormat="1" applyFont="1" applyFill="1" applyBorder="1" applyAlignment="1">
      <alignment vertical="center"/>
    </xf>
    <xf numFmtId="179" fontId="4" fillId="0" borderId="1" xfId="59" applyNumberFormat="1" applyFont="1" applyFill="1" applyBorder="1" applyAlignment="1">
      <alignment horizontal="left" vertical="center"/>
    </xf>
    <xf numFmtId="181" fontId="4" fillId="7" borderId="1" xfId="59" applyNumberFormat="1" applyFont="1" applyFill="1" applyBorder="1" applyAlignment="1">
      <alignment vertical="center"/>
    </xf>
    <xf numFmtId="4" fontId="3" fillId="0" borderId="2" xfId="59" applyNumberFormat="1" applyFont="1" applyBorder="1" applyAlignment="1">
      <alignment horizontal="left" vertical="center"/>
    </xf>
    <xf numFmtId="179" fontId="3" fillId="0" borderId="1" xfId="0" applyNumberFormat="1" applyFont="1" applyFill="1" applyBorder="1" applyAlignment="1">
      <alignment vertical="center"/>
    </xf>
    <xf numFmtId="4" fontId="3" fillId="0" borderId="3" xfId="59" applyNumberFormat="1" applyFont="1" applyBorder="1" applyAlignment="1">
      <alignment horizontal="left" vertical="center"/>
    </xf>
    <xf numFmtId="49" fontId="4" fillId="0" borderId="1" xfId="59" applyNumberFormat="1" applyFont="1" applyFill="1" applyBorder="1" applyAlignment="1">
      <alignment horizontal="left" vertical="center"/>
    </xf>
    <xf numFmtId="181" fontId="4" fillId="0" borderId="4" xfId="59" applyNumberFormat="1" applyFont="1" applyFill="1" applyBorder="1" applyAlignment="1">
      <alignment horizontal="right" vertical="center"/>
    </xf>
    <xf numFmtId="181" fontId="4" fillId="0" borderId="4" xfId="59" applyNumberFormat="1" applyFont="1" applyFill="1" applyBorder="1" applyAlignment="1">
      <alignment vertical="center"/>
    </xf>
    <xf numFmtId="181" fontId="4" fillId="7" borderId="4" xfId="59" applyNumberFormat="1" applyFont="1" applyFill="1" applyBorder="1" applyAlignment="1">
      <alignment vertical="center"/>
    </xf>
    <xf numFmtId="184" fontId="4" fillId="0" borderId="1" xfId="0" applyNumberFormat="1" applyFont="1" applyFill="1" applyBorder="1" applyAlignment="1">
      <alignment horizontal="left" vertical="center"/>
    </xf>
    <xf numFmtId="179" fontId="4" fillId="0" borderId="4" xfId="59" applyNumberFormat="1" applyFont="1" applyFill="1" applyBorder="1" applyAlignment="1">
      <alignment horizontal="left" vertical="center"/>
    </xf>
    <xf numFmtId="179" fontId="4" fillId="0" borderId="1" xfId="0" applyNumberFormat="1" applyFont="1" applyFill="1" applyBorder="1" applyAlignment="1">
      <alignment horizontal="left" vertical="center"/>
    </xf>
    <xf numFmtId="181" fontId="3" fillId="0" borderId="1" xfId="0" applyNumberFormat="1" applyFont="1" applyBorder="1" applyAlignment="1">
      <alignment horizontal="right" vertical="center"/>
    </xf>
    <xf numFmtId="176" fontId="3" fillId="0" borderId="2" xfId="0" applyFont="1" applyBorder="1" applyAlignment="1">
      <alignment vertical="center"/>
    </xf>
    <xf numFmtId="176" fontId="3" fillId="0" borderId="3" xfId="0" applyFont="1" applyFill="1" applyBorder="1" applyAlignment="1">
      <alignment vertical="center"/>
    </xf>
    <xf numFmtId="182" fontId="1" fillId="3" borderId="4" xfId="0" applyNumberFormat="1" applyFont="1" applyFill="1" applyBorder="1" applyAlignment="1">
      <alignment horizontal="left" vertical="center"/>
    </xf>
    <xf numFmtId="184" fontId="4" fillId="3" borderId="2" xfId="0" applyNumberFormat="1" applyFont="1" applyFill="1" applyBorder="1" applyAlignment="1">
      <alignment horizontal="left" vertical="center"/>
    </xf>
    <xf numFmtId="49" fontId="4" fillId="5" borderId="1" xfId="59" applyNumberFormat="1" applyFont="1" applyFill="1" applyBorder="1" applyAlignment="1">
      <alignment horizontal="left" vertical="center"/>
    </xf>
    <xf numFmtId="180" fontId="4" fillId="11" borderId="4" xfId="59" applyNumberFormat="1" applyFont="1" applyFill="1" applyBorder="1" applyAlignment="1">
      <alignment horizontal="left" vertical="center"/>
    </xf>
    <xf numFmtId="181" fontId="4" fillId="3" borderId="4" xfId="59" applyNumberFormat="1" applyFont="1" applyFill="1" applyBorder="1" applyAlignment="1">
      <alignment horizontal="right" vertical="center"/>
    </xf>
    <xf numFmtId="179" fontId="1" fillId="3" borderId="1" xfId="0" applyNumberFormat="1" applyFont="1" applyFill="1" applyBorder="1" applyAlignment="1">
      <alignment horizontal="left" vertical="center"/>
    </xf>
    <xf numFmtId="58" fontId="4" fillId="0" borderId="4" xfId="59" applyNumberFormat="1" applyFont="1" applyFill="1" applyBorder="1" applyAlignment="1">
      <alignment horizontal="left" vertical="center"/>
    </xf>
    <xf numFmtId="4" fontId="4" fillId="0" borderId="5" xfId="59" applyNumberFormat="1" applyFont="1" applyFill="1" applyBorder="1" applyAlignment="1">
      <alignment horizontal="left" vertical="center"/>
    </xf>
    <xf numFmtId="49" fontId="4" fillId="5" borderId="1" xfId="51" applyNumberFormat="1" applyFont="1" applyFill="1" applyBorder="1" applyAlignment="1">
      <alignment horizontal="left" vertical="center"/>
    </xf>
    <xf numFmtId="58" fontId="4" fillId="0" borderId="1" xfId="59" applyNumberFormat="1" applyFont="1" applyFill="1" applyBorder="1" applyAlignment="1">
      <alignment horizontal="left" vertical="center"/>
    </xf>
    <xf numFmtId="4" fontId="4" fillId="0" borderId="2" xfId="59" applyNumberFormat="1" applyFont="1" applyFill="1" applyBorder="1" applyAlignment="1">
      <alignment horizontal="left" vertical="center"/>
    </xf>
    <xf numFmtId="49" fontId="4" fillId="8" borderId="1" xfId="59" applyNumberFormat="1" applyFont="1" applyFill="1" applyBorder="1" applyAlignment="1">
      <alignment horizontal="left" vertical="center"/>
    </xf>
    <xf numFmtId="180" fontId="4" fillId="11" borderId="1" xfId="59" applyNumberFormat="1" applyFont="1" applyFill="1" applyBorder="1" applyAlignment="1">
      <alignment horizontal="left" vertical="center"/>
    </xf>
    <xf numFmtId="181" fontId="4" fillId="3" borderId="1" xfId="59" applyNumberFormat="1" applyFont="1" applyFill="1" applyBorder="1" applyAlignment="1">
      <alignment horizontal="right" vertical="center"/>
    </xf>
    <xf numFmtId="58" fontId="4" fillId="0" borderId="1" xfId="0" applyNumberFormat="1" applyFont="1" applyFill="1" applyBorder="1" applyAlignment="1">
      <alignment horizontal="left" vertical="center"/>
    </xf>
    <xf numFmtId="181" fontId="4" fillId="0" borderId="1" xfId="0" applyNumberFormat="1" applyFont="1" applyFill="1" applyBorder="1" applyAlignment="1">
      <alignment horizontal="right" vertical="center"/>
    </xf>
    <xf numFmtId="176" fontId="4" fillId="0" borderId="1" xfId="0" applyFont="1" applyFill="1" applyBorder="1" applyAlignment="1">
      <alignment vertical="center"/>
    </xf>
    <xf numFmtId="176" fontId="4" fillId="0" borderId="2" xfId="0" applyFont="1" applyFill="1" applyBorder="1" applyAlignment="1">
      <alignment vertical="center"/>
    </xf>
    <xf numFmtId="181" fontId="3" fillId="7" borderId="1" xfId="0" applyNumberFormat="1" applyFont="1" applyFill="1" applyBorder="1" applyAlignment="1">
      <alignment vertical="center"/>
    </xf>
    <xf numFmtId="181" fontId="3" fillId="0" borderId="1" xfId="0" applyNumberFormat="1" applyFont="1" applyFill="1" applyBorder="1" applyAlignment="1">
      <alignment vertical="center"/>
    </xf>
    <xf numFmtId="184" fontId="3" fillId="3" borderId="2" xfId="0" applyNumberFormat="1" applyFont="1" applyFill="1" applyBorder="1" applyAlignment="1">
      <alignment horizontal="left" vertical="center"/>
    </xf>
    <xf numFmtId="49" fontId="3" fillId="5" borderId="1" xfId="51" applyNumberFormat="1" applyFont="1" applyFill="1" applyBorder="1" applyAlignment="1">
      <alignment horizontal="left" vertical="center"/>
    </xf>
    <xf numFmtId="179" fontId="3" fillId="3" borderId="4" xfId="59" applyNumberFormat="1" applyFont="1" applyFill="1" applyBorder="1" applyAlignment="1">
      <alignment horizontal="left" vertical="center"/>
    </xf>
    <xf numFmtId="58" fontId="3" fillId="0" borderId="4" xfId="59" applyNumberFormat="1" applyFont="1" applyFill="1" applyBorder="1" applyAlignment="1">
      <alignment horizontal="left" vertical="center"/>
    </xf>
    <xf numFmtId="49" fontId="3" fillId="5" borderId="1" xfId="59" applyNumberFormat="1" applyFont="1" applyFill="1" applyBorder="1" applyAlignment="1">
      <alignment horizontal="left" vertical="center"/>
    </xf>
    <xf numFmtId="58" fontId="3" fillId="0" borderId="1" xfId="59" applyNumberFormat="1" applyFont="1" applyFill="1" applyBorder="1" applyAlignment="1">
      <alignment horizontal="left" vertical="center"/>
    </xf>
    <xf numFmtId="180" fontId="3" fillId="11" borderId="1" xfId="59" applyNumberFormat="1" applyFont="1" applyFill="1" applyBorder="1" applyAlignment="1">
      <alignment horizontal="left" vertical="center"/>
    </xf>
    <xf numFmtId="179" fontId="3" fillId="3" borderId="1" xfId="59" applyNumberFormat="1" applyFont="1" applyFill="1" applyBorder="1" applyAlignment="1">
      <alignment horizontal="left" vertical="center"/>
    </xf>
    <xf numFmtId="184" fontId="3" fillId="3" borderId="1" xfId="0" applyNumberFormat="1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left" vertical="center"/>
    </xf>
    <xf numFmtId="184" fontId="3" fillId="3" borderId="1" xfId="1101" applyNumberFormat="1" applyFont="1" applyFill="1" applyBorder="1" applyAlignment="1">
      <alignment horizontal="left" vertical="center"/>
    </xf>
    <xf numFmtId="176" fontId="1" fillId="6" borderId="1" xfId="1101" applyFont="1" applyFill="1" applyBorder="1" applyAlignment="1">
      <alignment vertical="center"/>
    </xf>
    <xf numFmtId="49" fontId="1" fillId="6" borderId="1" xfId="1101" applyNumberFormat="1" applyFont="1" applyFill="1" applyBorder="1" applyAlignment="1">
      <alignment vertical="center"/>
    </xf>
    <xf numFmtId="182" fontId="1" fillId="3" borderId="1" xfId="1101" applyNumberFormat="1" applyFont="1" applyFill="1" applyBorder="1" applyAlignment="1">
      <alignment vertical="center"/>
    </xf>
    <xf numFmtId="14" fontId="3" fillId="3" borderId="1" xfId="59" applyNumberFormat="1" applyFont="1" applyFill="1" applyBorder="1" applyAlignment="1">
      <alignment horizontal="left" vertical="center"/>
    </xf>
    <xf numFmtId="14" fontId="3" fillId="0" borderId="1" xfId="59" applyNumberFormat="1" applyFont="1" applyBorder="1" applyAlignment="1">
      <alignment horizontal="left" vertical="center"/>
    </xf>
    <xf numFmtId="179" fontId="3" fillId="0" borderId="1" xfId="59" applyNumberFormat="1" applyFont="1" applyBorder="1" applyAlignment="1">
      <alignment horizontal="left" vertical="center"/>
    </xf>
    <xf numFmtId="4" fontId="3" fillId="0" borderId="1" xfId="59" applyNumberFormat="1" applyFont="1" applyBorder="1" applyAlignment="1">
      <alignment horizontal="left" vertical="center"/>
    </xf>
    <xf numFmtId="180" fontId="1" fillId="6" borderId="1" xfId="0" applyNumberFormat="1" applyFont="1" applyFill="1" applyBorder="1" applyAlignment="1">
      <alignment vertical="center"/>
    </xf>
    <xf numFmtId="182" fontId="1" fillId="3" borderId="1" xfId="0" applyNumberFormat="1" applyFont="1" applyFill="1" applyBorder="1" applyAlignment="1">
      <alignment vertical="center"/>
    </xf>
    <xf numFmtId="181" fontId="3" fillId="0" borderId="4" xfId="59" applyNumberFormat="1" applyFont="1" applyBorder="1" applyAlignment="1">
      <alignment vertical="center"/>
    </xf>
    <xf numFmtId="179" fontId="3" fillId="0" borderId="7" xfId="0" applyNumberFormat="1" applyFont="1" applyFill="1" applyBorder="1" applyAlignment="1">
      <alignment horizontal="left" vertical="center"/>
    </xf>
    <xf numFmtId="57" fontId="3" fillId="0" borderId="1" xfId="0" applyNumberFormat="1" applyFont="1" applyBorder="1" applyAlignment="1">
      <alignment horizontal="left" vertical="center"/>
    </xf>
    <xf numFmtId="184" fontId="3" fillId="0" borderId="1" xfId="67" applyNumberFormat="1" applyFont="1" applyFill="1" applyBorder="1" applyAlignment="1">
      <alignment horizontal="left" vertical="center"/>
    </xf>
    <xf numFmtId="176" fontId="3" fillId="6" borderId="1" xfId="67" applyFont="1" applyFill="1" applyBorder="1" applyAlignment="1">
      <alignment vertical="center"/>
    </xf>
    <xf numFmtId="49" fontId="4" fillId="6" borderId="1" xfId="59" applyNumberFormat="1" applyFont="1" applyFill="1" applyBorder="1" applyAlignment="1">
      <alignment horizontal="left" vertical="center"/>
    </xf>
    <xf numFmtId="182" fontId="3" fillId="3" borderId="1" xfId="67" applyNumberFormat="1" applyFont="1" applyFill="1" applyBorder="1" applyAlignment="1">
      <alignment horizontal="left" vertical="center"/>
    </xf>
    <xf numFmtId="181" fontId="3" fillId="7" borderId="1" xfId="59" applyNumberFormat="1" applyFont="1" applyFill="1" applyBorder="1" applyAlignment="1">
      <alignment horizontal="right" vertical="center"/>
    </xf>
    <xf numFmtId="176" fontId="3" fillId="0" borderId="1" xfId="67" applyFont="1" applyBorder="1" applyAlignment="1">
      <alignment vertical="center"/>
    </xf>
    <xf numFmtId="179" fontId="3" fillId="9" borderId="1" xfId="0" applyNumberFormat="1" applyFont="1" applyFill="1" applyBorder="1" applyAlignment="1">
      <alignment horizontal="left" vertical="center"/>
    </xf>
    <xf numFmtId="49" fontId="3" fillId="9" borderId="1" xfId="0" applyNumberFormat="1" applyFont="1" applyFill="1" applyBorder="1" applyAlignment="1">
      <alignment horizontal="left" vertical="center"/>
    </xf>
    <xf numFmtId="180" fontId="3" fillId="9" borderId="1" xfId="0" applyNumberFormat="1" applyFont="1" applyFill="1" applyBorder="1" applyAlignment="1">
      <alignment horizontal="left" vertical="center"/>
    </xf>
    <xf numFmtId="176" fontId="1" fillId="9" borderId="1" xfId="0" applyFont="1" applyFill="1" applyBorder="1" applyAlignment="1">
      <alignment horizontal="left" vertical="center"/>
    </xf>
    <xf numFmtId="179" fontId="1" fillId="9" borderId="1" xfId="0" applyNumberFormat="1" applyFont="1" applyFill="1" applyBorder="1" applyAlignment="1">
      <alignment horizontal="left" vertical="center"/>
    </xf>
    <xf numFmtId="179" fontId="1" fillId="9" borderId="1" xfId="0" applyNumberFormat="1" applyFont="1" applyFill="1" applyBorder="1" applyAlignment="1">
      <alignment vertical="center"/>
    </xf>
    <xf numFmtId="180" fontId="1" fillId="6" borderId="1" xfId="0" applyNumberFormat="1" applyFont="1" applyFill="1" applyBorder="1" applyAlignment="1">
      <alignment horizontal="left" vertical="center"/>
    </xf>
    <xf numFmtId="182" fontId="1" fillId="0" borderId="1" xfId="0" applyNumberFormat="1" applyFont="1" applyFill="1" applyBorder="1" applyAlignment="1">
      <alignment vertical="center"/>
    </xf>
    <xf numFmtId="176" fontId="1" fillId="0" borderId="1" xfId="0" applyFont="1" applyFill="1" applyBorder="1" applyAlignment="1">
      <alignment horizontal="center" vertical="center"/>
    </xf>
    <xf numFmtId="176" fontId="2" fillId="0" borderId="1" xfId="0" applyFont="1" applyFill="1" applyBorder="1" applyAlignment="1">
      <alignment horizontal="left" vertical="center"/>
    </xf>
    <xf numFmtId="176" fontId="0" fillId="0" borderId="1" xfId="0" applyBorder="1"/>
    <xf numFmtId="179" fontId="3" fillId="0" borderId="3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180" fontId="2" fillId="6" borderId="1" xfId="0" applyNumberFormat="1" applyFont="1" applyFill="1" applyBorder="1" applyAlignment="1">
      <alignment horizontal="left" vertical="center"/>
    </xf>
    <xf numFmtId="181" fontId="2" fillId="0" borderId="1" xfId="0" applyNumberFormat="1" applyFont="1" applyFill="1" applyBorder="1" applyAlignment="1">
      <alignment horizontal="right" vertical="center"/>
    </xf>
    <xf numFmtId="182" fontId="2" fillId="0" borderId="1" xfId="0" applyNumberFormat="1" applyFont="1" applyFill="1" applyBorder="1" applyAlignment="1">
      <alignment vertical="center"/>
    </xf>
    <xf numFmtId="181" fontId="2" fillId="7" borderId="1" xfId="0" applyNumberFormat="1" applyFont="1" applyFill="1" applyBorder="1" applyAlignment="1">
      <alignment vertical="center"/>
    </xf>
    <xf numFmtId="181" fontId="2" fillId="7" borderId="1" xfId="0" applyNumberFormat="1" applyFont="1" applyFill="1" applyBorder="1" applyAlignment="1">
      <alignment horizontal="right" vertical="center"/>
    </xf>
    <xf numFmtId="176" fontId="2" fillId="0" borderId="4" xfId="0" applyFont="1" applyFill="1" applyBorder="1" applyAlignment="1">
      <alignment vertical="center"/>
    </xf>
    <xf numFmtId="176" fontId="2" fillId="0" borderId="1" xfId="0" applyFont="1" applyFill="1" applyBorder="1" applyAlignment="1">
      <alignment horizontal="center" vertical="center"/>
    </xf>
    <xf numFmtId="57" fontId="2" fillId="0" borderId="1" xfId="0" applyNumberFormat="1" applyFont="1" applyBorder="1" applyAlignment="1">
      <alignment horizontal="left" vertical="center"/>
    </xf>
    <xf numFmtId="179" fontId="4" fillId="0" borderId="3" xfId="0" applyNumberFormat="1" applyFont="1" applyFill="1" applyBorder="1" applyAlignment="1">
      <alignment horizontal="left" vertical="center"/>
    </xf>
    <xf numFmtId="176" fontId="2" fillId="6" borderId="1" xfId="67" applyFont="1" applyFill="1" applyBorder="1" applyAlignment="1">
      <alignment vertical="center"/>
    </xf>
    <xf numFmtId="181" fontId="2" fillId="0" borderId="1" xfId="59" applyNumberFormat="1" applyFont="1" applyFill="1" applyBorder="1" applyAlignment="1">
      <alignment horizontal="right" vertical="center"/>
    </xf>
    <xf numFmtId="182" fontId="2" fillId="0" borderId="1" xfId="0" applyNumberFormat="1" applyFont="1" applyFill="1" applyBorder="1" applyAlignment="1">
      <alignment horizontal="left" vertical="center"/>
    </xf>
    <xf numFmtId="181" fontId="2" fillId="0" borderId="4" xfId="0" applyNumberFormat="1" applyFont="1" applyFill="1" applyBorder="1" applyAlignment="1">
      <alignment vertical="center"/>
    </xf>
    <xf numFmtId="176" fontId="2" fillId="0" borderId="1" xfId="0" applyFont="1" applyBorder="1" applyAlignment="1">
      <alignment vertical="center"/>
    </xf>
    <xf numFmtId="49" fontId="2" fillId="0" borderId="1" xfId="0" applyNumberFormat="1" applyFont="1" applyFill="1" applyBorder="1" applyAlignment="1">
      <alignment horizontal="left" vertical="center"/>
    </xf>
    <xf numFmtId="181" fontId="2" fillId="0" borderId="1" xfId="0" applyNumberFormat="1" applyFont="1" applyFill="1" applyBorder="1" applyAlignment="1">
      <alignment vertical="center"/>
    </xf>
    <xf numFmtId="181" fontId="2" fillId="0" borderId="1" xfId="0" applyNumberFormat="1" applyFont="1" applyFill="1" applyBorder="1" applyAlignment="1">
      <alignment horizontal="left" vertical="center"/>
    </xf>
    <xf numFmtId="181" fontId="2" fillId="7" borderId="3" xfId="0" applyNumberFormat="1" applyFont="1" applyFill="1" applyBorder="1" applyAlignment="1">
      <alignment vertical="center"/>
    </xf>
    <xf numFmtId="57" fontId="2" fillId="0" borderId="1" xfId="0" applyNumberFormat="1" applyFont="1" applyFill="1" applyBorder="1" applyAlignment="1">
      <alignment horizontal="left" vertical="center"/>
    </xf>
    <xf numFmtId="180" fontId="2" fillId="0" borderId="1" xfId="0" applyNumberFormat="1" applyFont="1" applyFill="1" applyBorder="1" applyAlignment="1">
      <alignment horizontal="left" vertical="center"/>
    </xf>
    <xf numFmtId="176" fontId="2" fillId="0" borderId="1" xfId="0" applyFont="1" applyFill="1" applyBorder="1" applyAlignment="1">
      <alignment vertical="center"/>
    </xf>
    <xf numFmtId="176" fontId="3" fillId="0" borderId="1" xfId="67" applyNumberFormat="1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179" fontId="4" fillId="0" borderId="2" xfId="0" applyNumberFormat="1" applyFont="1" applyFill="1" applyBorder="1" applyAlignment="1">
      <alignment horizontal="left" vertical="center"/>
    </xf>
    <xf numFmtId="180" fontId="2" fillId="6" borderId="4" xfId="0" applyNumberFormat="1" applyFont="1" applyFill="1" applyBorder="1" applyAlignment="1">
      <alignment horizontal="left" vertical="center"/>
    </xf>
    <xf numFmtId="181" fontId="2" fillId="0" borderId="4" xfId="0" applyNumberFormat="1" applyFont="1" applyFill="1" applyBorder="1" applyAlignment="1">
      <alignment horizontal="right" vertical="center"/>
    </xf>
    <xf numFmtId="179" fontId="4" fillId="0" borderId="4" xfId="0" applyNumberFormat="1" applyFont="1" applyFill="1" applyBorder="1" applyAlignment="1">
      <alignment horizontal="left" vertical="center"/>
    </xf>
    <xf numFmtId="181" fontId="2" fillId="7" borderId="4" xfId="0" applyNumberFormat="1" applyFont="1" applyFill="1" applyBorder="1" applyAlignment="1">
      <alignment vertical="center"/>
    </xf>
    <xf numFmtId="181" fontId="2" fillId="0" borderId="4" xfId="0" applyNumberFormat="1" applyFont="1" applyFill="1" applyBorder="1" applyAlignment="1">
      <alignment horizontal="left" vertical="center"/>
    </xf>
    <xf numFmtId="57" fontId="4" fillId="0" borderId="1" xfId="0" applyNumberFormat="1" applyFont="1" applyBorder="1" applyAlignment="1">
      <alignment horizontal="left" vertical="center"/>
    </xf>
    <xf numFmtId="184" fontId="4" fillId="3" borderId="2" xfId="67" applyNumberFormat="1" applyFont="1" applyFill="1" applyBorder="1" applyAlignment="1">
      <alignment horizontal="left" vertical="center"/>
    </xf>
    <xf numFmtId="176" fontId="4" fillId="6" borderId="1" xfId="67" applyFont="1" applyFill="1" applyBorder="1" applyAlignment="1">
      <alignment horizontal="left" vertical="center"/>
    </xf>
    <xf numFmtId="49" fontId="4" fillId="6" borderId="1" xfId="67" applyNumberFormat="1" applyFont="1" applyFill="1" applyBorder="1" applyAlignment="1">
      <alignment horizontal="left" vertical="center"/>
    </xf>
    <xf numFmtId="182" fontId="4" fillId="3" borderId="1" xfId="67" applyNumberFormat="1" applyFont="1" applyFill="1" applyBorder="1" applyAlignment="1">
      <alignment vertical="center"/>
    </xf>
    <xf numFmtId="14" fontId="4" fillId="0" borderId="4" xfId="59" applyNumberFormat="1" applyFont="1" applyFill="1" applyBorder="1" applyAlignment="1">
      <alignment horizontal="left" vertical="center"/>
    </xf>
    <xf numFmtId="14" fontId="4" fillId="0" borderId="1" xfId="59" applyNumberFormat="1" applyFont="1" applyFill="1" applyBorder="1" applyAlignment="1">
      <alignment horizontal="left" vertical="center"/>
    </xf>
    <xf numFmtId="4" fontId="4" fillId="7" borderId="4" xfId="59" applyNumberFormat="1" applyFont="1" applyFill="1" applyBorder="1" applyAlignment="1">
      <alignment vertical="center"/>
    </xf>
    <xf numFmtId="4" fontId="4" fillId="0" borderId="4" xfId="59" applyNumberFormat="1" applyFont="1" applyFill="1" applyBorder="1" applyAlignment="1">
      <alignment horizontal="right" vertical="center"/>
    </xf>
    <xf numFmtId="14" fontId="4" fillId="0" borderId="1" xfId="59" applyNumberFormat="1" applyFont="1" applyBorder="1" applyAlignment="1">
      <alignment horizontal="left" vertical="center"/>
    </xf>
    <xf numFmtId="4" fontId="4" fillId="0" borderId="4" xfId="59" applyNumberFormat="1" applyFont="1" applyBorder="1" applyAlignment="1">
      <alignment horizontal="right" vertical="center"/>
    </xf>
    <xf numFmtId="176" fontId="4" fillId="0" borderId="1" xfId="0" applyFont="1" applyBorder="1" applyAlignment="1">
      <alignment vertical="center"/>
    </xf>
    <xf numFmtId="57" fontId="4" fillId="0" borderId="1" xfId="0" applyNumberFormat="1" applyFont="1" applyFill="1" applyBorder="1" applyAlignment="1">
      <alignment horizontal="left" vertical="center"/>
    </xf>
    <xf numFmtId="184" fontId="4" fillId="0" borderId="2" xfId="67" applyNumberFormat="1" applyFont="1" applyFill="1" applyBorder="1" applyAlignment="1">
      <alignment horizontal="left" vertical="center"/>
    </xf>
    <xf numFmtId="180" fontId="4" fillId="6" borderId="4" xfId="59" applyNumberFormat="1" applyFont="1" applyFill="1" applyBorder="1" applyAlignment="1">
      <alignment horizontal="left" vertical="center"/>
    </xf>
    <xf numFmtId="182" fontId="4" fillId="0" borderId="1" xfId="67" applyNumberFormat="1" applyFont="1" applyFill="1" applyBorder="1" applyAlignment="1">
      <alignment vertical="center"/>
    </xf>
    <xf numFmtId="182" fontId="4" fillId="3" borderId="1" xfId="67" applyNumberFormat="1" applyFont="1" applyFill="1" applyBorder="1" applyAlignment="1">
      <alignment horizontal="left" vertical="center"/>
    </xf>
    <xf numFmtId="176" fontId="4" fillId="0" borderId="2" xfId="0" applyFont="1" applyBorder="1" applyAlignment="1">
      <alignment vertical="center"/>
    </xf>
    <xf numFmtId="176" fontId="4" fillId="0" borderId="3" xfId="0" applyFont="1" applyBorder="1" applyAlignment="1">
      <alignment vertical="center"/>
    </xf>
    <xf numFmtId="176" fontId="4" fillId="6" borderId="1" xfId="67" applyNumberFormat="1" applyFont="1" applyFill="1" applyBorder="1" applyAlignment="1">
      <alignment horizontal="left" vertical="center"/>
    </xf>
    <xf numFmtId="176" fontId="4" fillId="3" borderId="1" xfId="67" applyNumberFormat="1" applyFont="1" applyFill="1" applyBorder="1" applyAlignment="1">
      <alignment horizontal="left" vertical="center"/>
    </xf>
    <xf numFmtId="181" fontId="3" fillId="0" borderId="1" xfId="0" applyNumberFormat="1" applyFont="1" applyFill="1" applyBorder="1" applyAlignment="1">
      <alignment horizontal="right" vertical="center"/>
    </xf>
    <xf numFmtId="4" fontId="4" fillId="0" borderId="4" xfId="59" applyNumberFormat="1" applyFont="1" applyFill="1" applyBorder="1" applyAlignment="1">
      <alignment vertical="center"/>
    </xf>
    <xf numFmtId="176" fontId="4" fillId="0" borderId="1" xfId="67" applyNumberFormat="1" applyFont="1" applyFill="1" applyBorder="1" applyAlignment="1">
      <alignment horizontal="left" vertical="center"/>
    </xf>
    <xf numFmtId="184" fontId="3" fillId="0" borderId="2" xfId="67" applyNumberFormat="1" applyFont="1" applyFill="1" applyBorder="1" applyAlignment="1">
      <alignment horizontal="left" vertical="center"/>
    </xf>
    <xf numFmtId="176" fontId="3" fillId="6" borderId="1" xfId="67" applyNumberFormat="1" applyFont="1" applyFill="1" applyBorder="1" applyAlignment="1">
      <alignment vertical="center"/>
    </xf>
    <xf numFmtId="49" fontId="3" fillId="6" borderId="1" xfId="67" applyNumberFormat="1" applyFont="1" applyFill="1" applyBorder="1" applyAlignment="1">
      <alignment vertical="center"/>
    </xf>
    <xf numFmtId="176" fontId="3" fillId="0" borderId="1" xfId="67" applyNumberFormat="1" applyFont="1" applyFill="1" applyBorder="1" applyAlignment="1">
      <alignment vertical="center"/>
    </xf>
    <xf numFmtId="14" fontId="3" fillId="0" borderId="4" xfId="59" applyNumberFormat="1" applyFont="1" applyFill="1" applyBorder="1" applyAlignment="1">
      <alignment horizontal="left" vertical="center"/>
    </xf>
    <xf numFmtId="4" fontId="3" fillId="0" borderId="4" xfId="59" applyNumberFormat="1" applyFont="1" applyFill="1" applyBorder="1" applyAlignment="1">
      <alignment horizontal="right" vertical="center"/>
    </xf>
    <xf numFmtId="4" fontId="3" fillId="0" borderId="4" xfId="59" applyNumberFormat="1" applyFont="1" applyFill="1" applyBorder="1" applyAlignment="1">
      <alignment horizontal="left" vertical="center"/>
    </xf>
    <xf numFmtId="181" fontId="4" fillId="0" borderId="4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vertical="center"/>
    </xf>
    <xf numFmtId="176" fontId="4" fillId="0" borderId="2" xfId="0" applyNumberFormat="1" applyFont="1" applyFill="1" applyBorder="1" applyAlignment="1">
      <alignment vertical="center"/>
    </xf>
    <xf numFmtId="176" fontId="3" fillId="6" borderId="4" xfId="59" applyNumberFormat="1" applyFont="1" applyFill="1" applyBorder="1" applyAlignment="1">
      <alignment horizontal="left" vertical="center"/>
    </xf>
    <xf numFmtId="176" fontId="3" fillId="6" borderId="1" xfId="67" applyNumberFormat="1" applyFont="1" applyFill="1" applyBorder="1" applyAlignment="1">
      <alignment horizontal="left" vertical="center"/>
    </xf>
    <xf numFmtId="49" fontId="3" fillId="6" borderId="1" xfId="67" applyNumberFormat="1" applyFont="1" applyFill="1" applyBorder="1" applyAlignment="1">
      <alignment horizontal="left" vertical="center"/>
    </xf>
    <xf numFmtId="4" fontId="3" fillId="7" borderId="4" xfId="59" applyNumberFormat="1" applyFont="1" applyFill="1" applyBorder="1" applyAlignment="1">
      <alignment vertical="center"/>
    </xf>
    <xf numFmtId="4" fontId="3" fillId="0" borderId="4" xfId="59" applyNumberFormat="1" applyFont="1" applyFill="1" applyBorder="1" applyAlignment="1">
      <alignment vertical="center"/>
    </xf>
    <xf numFmtId="176" fontId="4" fillId="0" borderId="4" xfId="0" applyNumberFormat="1" applyFont="1" applyFill="1" applyBorder="1" applyAlignment="1">
      <alignment vertical="center"/>
    </xf>
    <xf numFmtId="176" fontId="3" fillId="0" borderId="4" xfId="59" applyNumberFormat="1" applyFont="1" applyFill="1" applyBorder="1" applyAlignment="1">
      <alignment horizontal="left" vertical="center"/>
    </xf>
    <xf numFmtId="176" fontId="0" fillId="0" borderId="1" xfId="0" applyNumberFormat="1" applyBorder="1" applyAlignment="1">
      <alignment vertical="center"/>
    </xf>
    <xf numFmtId="176" fontId="3" fillId="0" borderId="1" xfId="59" applyNumberFormat="1" applyFont="1" applyFill="1" applyBorder="1" applyAlignment="1">
      <alignment horizontal="left" vertical="center"/>
    </xf>
    <xf numFmtId="14" fontId="3" fillId="0" borderId="1" xfId="59" applyNumberFormat="1" applyFont="1" applyFill="1" applyBorder="1" applyAlignment="1">
      <alignment horizontal="left" vertical="center"/>
    </xf>
    <xf numFmtId="4" fontId="3" fillId="0" borderId="1" xfId="59" applyNumberFormat="1" applyFont="1" applyFill="1" applyBorder="1" applyAlignment="1">
      <alignment horizontal="left" vertical="center"/>
    </xf>
    <xf numFmtId="176" fontId="0" fillId="0" borderId="2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3" fillId="0" borderId="4" xfId="67" applyNumberFormat="1" applyFont="1" applyFill="1" applyBorder="1" applyAlignment="1">
      <alignment horizontal="left" vertical="center"/>
    </xf>
    <xf numFmtId="181" fontId="3" fillId="0" borderId="4" xfId="0" applyNumberFormat="1" applyFont="1" applyFill="1" applyBorder="1" applyAlignment="1">
      <alignment vertical="center"/>
    </xf>
    <xf numFmtId="4" fontId="3" fillId="0" borderId="1" xfId="59" applyNumberFormat="1" applyFont="1" applyFill="1" applyBorder="1" applyAlignment="1">
      <alignment horizontal="right" vertical="center"/>
    </xf>
    <xf numFmtId="181" fontId="3" fillId="0" borderId="4" xfId="0" applyNumberFormat="1" applyFont="1" applyFill="1" applyBorder="1" applyAlignment="1">
      <alignment horizontal="right" vertical="center"/>
    </xf>
    <xf numFmtId="178" fontId="1" fillId="12" borderId="1" xfId="0" applyNumberFormat="1" applyFont="1" applyFill="1" applyBorder="1" applyAlignment="1">
      <alignment horizontal="left" vertical="center"/>
    </xf>
    <xf numFmtId="184" fontId="3" fillId="12" borderId="2" xfId="67" applyNumberFormat="1" applyFont="1" applyFill="1" applyBorder="1" applyAlignment="1">
      <alignment horizontal="left" vertical="center"/>
    </xf>
    <xf numFmtId="49" fontId="3" fillId="12" borderId="1" xfId="59" applyNumberFormat="1" applyFont="1" applyFill="1" applyBorder="1" applyAlignment="1">
      <alignment horizontal="left" vertical="center"/>
    </xf>
    <xf numFmtId="176" fontId="3" fillId="12" borderId="4" xfId="59" applyNumberFormat="1" applyFont="1" applyFill="1" applyBorder="1" applyAlignment="1">
      <alignment horizontal="left" vertical="center"/>
    </xf>
    <xf numFmtId="176" fontId="3" fillId="12" borderId="1" xfId="67" applyNumberFormat="1" applyFont="1" applyFill="1" applyBorder="1" applyAlignment="1">
      <alignment horizontal="left" vertical="center"/>
    </xf>
    <xf numFmtId="181" fontId="3" fillId="12" borderId="4" xfId="59" applyNumberFormat="1" applyFont="1" applyFill="1" applyBorder="1" applyAlignment="1">
      <alignment horizontal="right" vertical="center"/>
    </xf>
    <xf numFmtId="4" fontId="3" fillId="12" borderId="4" xfId="59" applyNumberFormat="1" applyFont="1" applyFill="1" applyBorder="1" applyAlignment="1">
      <alignment horizontal="left" vertical="center"/>
    </xf>
    <xf numFmtId="14" fontId="3" fillId="12" borderId="4" xfId="59" applyNumberFormat="1" applyFont="1" applyFill="1" applyBorder="1" applyAlignment="1">
      <alignment horizontal="left" vertical="center"/>
    </xf>
    <xf numFmtId="179" fontId="1" fillId="12" borderId="1" xfId="0" applyNumberFormat="1" applyFont="1" applyFill="1" applyBorder="1" applyAlignment="1">
      <alignment horizontal="left" vertical="center"/>
    </xf>
    <xf numFmtId="184" fontId="3" fillId="12" borderId="1" xfId="67" applyNumberFormat="1" applyFont="1" applyFill="1" applyBorder="1" applyAlignment="1">
      <alignment horizontal="left" vertical="center"/>
    </xf>
    <xf numFmtId="176" fontId="3" fillId="12" borderId="1" xfId="59" applyNumberFormat="1" applyFont="1" applyFill="1" applyBorder="1" applyAlignment="1">
      <alignment horizontal="left" vertical="center"/>
    </xf>
    <xf numFmtId="181" fontId="3" fillId="12" borderId="1" xfId="59" applyNumberFormat="1" applyFont="1" applyFill="1" applyBorder="1" applyAlignment="1">
      <alignment horizontal="right" vertical="center"/>
    </xf>
    <xf numFmtId="4" fontId="3" fillId="12" borderId="1" xfId="59" applyNumberFormat="1" applyFont="1" applyFill="1" applyBorder="1" applyAlignment="1">
      <alignment horizontal="left" vertical="center"/>
    </xf>
    <xf numFmtId="14" fontId="3" fillId="12" borderId="1" xfId="59" applyNumberFormat="1" applyFont="1" applyFill="1" applyBorder="1" applyAlignment="1">
      <alignment horizontal="left" vertical="center"/>
    </xf>
    <xf numFmtId="179" fontId="3" fillId="9" borderId="2" xfId="0" applyNumberFormat="1" applyFont="1" applyFill="1" applyBorder="1" applyAlignment="1">
      <alignment horizontal="left" vertical="center"/>
    </xf>
    <xf numFmtId="179" fontId="1" fillId="9" borderId="2" xfId="0" applyNumberFormat="1" applyFont="1" applyFill="1" applyBorder="1" applyAlignment="1">
      <alignment horizontal="left" vertical="center"/>
    </xf>
    <xf numFmtId="179" fontId="1" fillId="9" borderId="4" xfId="0" applyNumberFormat="1" applyFont="1" applyFill="1" applyBorder="1" applyAlignment="1">
      <alignment vertical="center"/>
    </xf>
    <xf numFmtId="184" fontId="3" fillId="3" borderId="2" xfId="67" applyNumberFormat="1" applyFont="1" applyFill="1" applyBorder="1" applyAlignment="1">
      <alignment horizontal="left" vertical="center"/>
    </xf>
    <xf numFmtId="176" fontId="3" fillId="8" borderId="4" xfId="59" applyNumberFormat="1" applyFont="1" applyFill="1" applyBorder="1" applyAlignment="1">
      <alignment horizontal="left" vertical="center"/>
    </xf>
    <xf numFmtId="176" fontId="3" fillId="3" borderId="1" xfId="67" applyNumberFormat="1" applyFont="1" applyFill="1" applyBorder="1" applyAlignment="1">
      <alignment horizontal="left" vertical="center"/>
    </xf>
    <xf numFmtId="176" fontId="3" fillId="3" borderId="1" xfId="67" applyNumberFormat="1" applyFont="1" applyFill="1" applyBorder="1" applyAlignment="1">
      <alignment vertical="center"/>
    </xf>
    <xf numFmtId="181" fontId="3" fillId="3" borderId="4" xfId="59" applyNumberFormat="1" applyFont="1" applyFill="1" applyBorder="1" applyAlignment="1">
      <alignment horizontal="right" vertical="center"/>
    </xf>
    <xf numFmtId="14" fontId="3" fillId="0" borderId="5" xfId="59" applyNumberFormat="1" applyFont="1" applyFill="1" applyBorder="1" applyAlignment="1">
      <alignment horizontal="left" vertical="center"/>
    </xf>
    <xf numFmtId="4" fontId="3" fillId="0" borderId="1" xfId="59" applyNumberFormat="1" applyFont="1" applyFill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176" fontId="3" fillId="8" borderId="1" xfId="59" applyNumberFormat="1" applyFont="1" applyFill="1" applyBorder="1" applyAlignment="1">
      <alignment horizontal="left" vertical="center"/>
    </xf>
    <xf numFmtId="14" fontId="3" fillId="3" borderId="1" xfId="67" applyNumberFormat="1" applyFont="1" applyFill="1" applyBorder="1" applyAlignment="1">
      <alignment vertical="center"/>
    </xf>
    <xf numFmtId="14" fontId="3" fillId="0" borderId="2" xfId="59" applyNumberFormat="1" applyFont="1" applyFill="1" applyBorder="1" applyAlignment="1">
      <alignment horizontal="left" vertical="center"/>
    </xf>
    <xf numFmtId="4" fontId="4" fillId="13" borderId="0" xfId="59" applyNumberFormat="1" applyFont="1" applyFill="1" applyBorder="1" applyAlignment="1">
      <alignment horizontal="left" vertical="center"/>
    </xf>
    <xf numFmtId="176" fontId="4" fillId="0" borderId="4" xfId="0" applyNumberFormat="1" applyFont="1" applyBorder="1" applyAlignment="1">
      <alignment vertical="center"/>
    </xf>
    <xf numFmtId="176" fontId="3" fillId="3" borderId="1" xfId="59" applyNumberFormat="1" applyFont="1" applyFill="1" applyBorder="1" applyAlignment="1">
      <alignment vertical="center"/>
    </xf>
    <xf numFmtId="16" fontId="3" fillId="3" borderId="1" xfId="67" applyNumberFormat="1" applyFont="1" applyFill="1" applyBorder="1" applyAlignment="1">
      <alignment vertical="center"/>
    </xf>
    <xf numFmtId="4" fontId="3" fillId="13" borderId="0" xfId="59" applyNumberFormat="1" applyFont="1" applyFill="1" applyBorder="1" applyAlignment="1">
      <alignment horizontal="left" vertical="center"/>
    </xf>
    <xf numFmtId="184" fontId="3" fillId="3" borderId="1" xfId="67" applyNumberFormat="1" applyFont="1" applyFill="1" applyBorder="1" applyAlignment="1">
      <alignment horizontal="left" vertical="center"/>
    </xf>
    <xf numFmtId="178" fontId="2" fillId="9" borderId="1" xfId="0" applyNumberFormat="1" applyFont="1" applyFill="1" applyBorder="1" applyAlignment="1">
      <alignment horizontal="left" vertical="center"/>
    </xf>
    <xf numFmtId="179" fontId="4" fillId="9" borderId="1" xfId="0" applyNumberFormat="1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horizontal="left" vertical="center"/>
    </xf>
    <xf numFmtId="180" fontId="4" fillId="9" borderId="1" xfId="0" applyNumberFormat="1" applyFont="1" applyFill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left" vertical="center"/>
    </xf>
    <xf numFmtId="181" fontId="2" fillId="9" borderId="1" xfId="0" applyNumberFormat="1" applyFont="1" applyFill="1" applyBorder="1" applyAlignment="1">
      <alignment horizontal="right" vertical="center"/>
    </xf>
    <xf numFmtId="182" fontId="2" fillId="9" borderId="1" xfId="0" applyNumberFormat="1" applyFont="1" applyFill="1" applyBorder="1" applyAlignment="1">
      <alignment horizontal="left" vertical="center"/>
    </xf>
    <xf numFmtId="179" fontId="2" fillId="9" borderId="1" xfId="0" applyNumberFormat="1" applyFont="1" applyFill="1" applyBorder="1" applyAlignment="1">
      <alignment horizontal="left" vertical="center"/>
    </xf>
    <xf numFmtId="181" fontId="2" fillId="9" borderId="2" xfId="0" applyNumberFormat="1" applyFont="1" applyFill="1" applyBorder="1" applyAlignment="1">
      <alignment horizontal="right" vertical="center"/>
    </xf>
    <xf numFmtId="181" fontId="2" fillId="9" borderId="3" xfId="0" applyNumberFormat="1" applyFont="1" applyFill="1" applyBorder="1" applyAlignment="1">
      <alignment horizontal="right" vertical="center"/>
    </xf>
    <xf numFmtId="180" fontId="3" fillId="0" borderId="4" xfId="0" applyNumberFormat="1" applyFont="1" applyFill="1" applyBorder="1" applyAlignment="1">
      <alignment horizontal="left" vertical="center"/>
    </xf>
    <xf numFmtId="176" fontId="1" fillId="0" borderId="4" xfId="0" applyFont="1" applyFill="1" applyBorder="1" applyAlignment="1">
      <alignment vertical="center"/>
    </xf>
    <xf numFmtId="179" fontId="4" fillId="0" borderId="1" xfId="67" applyNumberFormat="1" applyFont="1" applyFill="1" applyBorder="1" applyAlignment="1">
      <alignment horizontal="left" vertical="center"/>
    </xf>
    <xf numFmtId="176" fontId="4" fillId="0" borderId="1" xfId="59" applyFont="1" applyFill="1" applyBorder="1" applyAlignment="1">
      <alignment horizontal="left" vertical="center"/>
    </xf>
    <xf numFmtId="181" fontId="4" fillId="0" borderId="1" xfId="0" applyNumberFormat="1" applyFont="1" applyFill="1" applyBorder="1" applyAlignment="1">
      <alignment vertical="center"/>
    </xf>
    <xf numFmtId="181" fontId="2" fillId="9" borderId="4" xfId="0" applyNumberFormat="1" applyFont="1" applyFill="1" applyBorder="1" applyAlignment="1">
      <alignment horizontal="right" vertical="center"/>
    </xf>
    <xf numFmtId="184" fontId="4" fillId="0" borderId="1" xfId="67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181" fontId="2" fillId="0" borderId="1" xfId="0" applyNumberFormat="1" applyFont="1" applyBorder="1" applyAlignment="1">
      <alignment vertical="center"/>
    </xf>
    <xf numFmtId="179" fontId="2" fillId="0" borderId="1" xfId="0" applyNumberFormat="1" applyFont="1" applyFill="1" applyBorder="1" applyAlignment="1">
      <alignment horizontal="left" vertical="center"/>
    </xf>
    <xf numFmtId="181" fontId="2" fillId="0" borderId="5" xfId="0" applyNumberFormat="1" applyFont="1" applyFill="1" applyBorder="1" applyAlignment="1">
      <alignment horizontal="right" vertical="center"/>
    </xf>
    <xf numFmtId="181" fontId="2" fillId="0" borderId="6" xfId="0" applyNumberFormat="1" applyFont="1" applyFill="1" applyBorder="1" applyAlignment="1">
      <alignment horizontal="right" vertical="center"/>
    </xf>
    <xf numFmtId="179" fontId="3" fillId="0" borderId="1" xfId="67" applyNumberFormat="1" applyFont="1" applyFill="1" applyBorder="1" applyAlignment="1">
      <alignment horizontal="left" vertical="center"/>
    </xf>
    <xf numFmtId="181" fontId="4" fillId="7" borderId="1" xfId="59" applyNumberFormat="1" applyFont="1" applyFill="1" applyBorder="1" applyAlignment="1">
      <alignment horizontal="right" vertical="center"/>
    </xf>
    <xf numFmtId="176" fontId="4" fillId="0" borderId="1" xfId="59" applyNumberFormat="1" applyFont="1" applyBorder="1" applyAlignment="1">
      <alignment horizontal="left" vertical="center"/>
    </xf>
    <xf numFmtId="176" fontId="4" fillId="3" borderId="1" xfId="59" applyNumberFormat="1" applyFont="1" applyFill="1" applyBorder="1" applyAlignment="1">
      <alignment horizontal="left" vertical="center"/>
    </xf>
    <xf numFmtId="176" fontId="4" fillId="0" borderId="1" xfId="67" applyFont="1" applyFill="1" applyBorder="1" applyAlignment="1">
      <alignment horizontal="left" vertical="center"/>
    </xf>
    <xf numFmtId="176" fontId="3" fillId="0" borderId="1" xfId="59" applyFont="1" applyFill="1" applyBorder="1" applyAlignment="1">
      <alignment horizontal="left" vertical="center"/>
    </xf>
    <xf numFmtId="181" fontId="3" fillId="8" borderId="1" xfId="59" applyNumberFormat="1" applyFont="1" applyFill="1" applyBorder="1" applyAlignment="1">
      <alignment horizontal="right" vertical="center"/>
    </xf>
    <xf numFmtId="176" fontId="3" fillId="0" borderId="1" xfId="67" applyNumberFormat="1" applyFont="1" applyBorder="1" applyAlignment="1">
      <alignment horizontal="left" vertical="center"/>
    </xf>
    <xf numFmtId="49" fontId="3" fillId="0" borderId="1" xfId="67" applyNumberFormat="1" applyFont="1" applyBorder="1" applyAlignment="1">
      <alignment horizontal="left" vertical="center"/>
    </xf>
    <xf numFmtId="181" fontId="3" fillId="0" borderId="1" xfId="67" applyNumberFormat="1" applyFont="1" applyBorder="1" applyAlignment="1">
      <alignment horizontal="right" vertical="center"/>
    </xf>
    <xf numFmtId="176" fontId="1" fillId="0" borderId="1" xfId="0" applyFont="1" applyBorder="1" applyAlignment="1">
      <alignment vertical="center"/>
    </xf>
    <xf numFmtId="176" fontId="3" fillId="3" borderId="1" xfId="59" applyNumberFormat="1" applyFont="1" applyFill="1" applyBorder="1" applyAlignment="1">
      <alignment horizontal="left" vertical="center"/>
    </xf>
    <xf numFmtId="176" fontId="1" fillId="3" borderId="1" xfId="67" applyNumberFormat="1" applyFont="1" applyFill="1" applyBorder="1" applyAlignment="1">
      <alignment vertical="center"/>
    </xf>
    <xf numFmtId="14" fontId="3" fillId="0" borderId="4" xfId="59" applyNumberFormat="1" applyFont="1" applyBorder="1" applyAlignment="1">
      <alignment horizontal="left" vertical="center"/>
    </xf>
    <xf numFmtId="179" fontId="3" fillId="0" borderId="4" xfId="59" applyNumberFormat="1" applyFont="1" applyBorder="1" applyAlignment="1">
      <alignment horizontal="left" vertical="center"/>
    </xf>
    <xf numFmtId="181" fontId="3" fillId="0" borderId="1" xfId="59" applyNumberFormat="1" applyFont="1" applyFill="1" applyBorder="1" applyAlignment="1">
      <alignment horizontal="left" vertical="center"/>
    </xf>
    <xf numFmtId="14" fontId="3" fillId="3" borderId="4" xfId="59" applyNumberFormat="1" applyFont="1" applyFill="1" applyBorder="1" applyAlignment="1">
      <alignment horizontal="left" vertical="center"/>
    </xf>
    <xf numFmtId="49" fontId="4" fillId="6" borderId="1" xfId="59" applyNumberFormat="1" applyFont="1" applyFill="1" applyBorder="1" applyAlignment="1">
      <alignment vertical="center"/>
    </xf>
    <xf numFmtId="176" fontId="3" fillId="0" borderId="1" xfId="59" applyNumberFormat="1" applyFont="1" applyFill="1" applyBorder="1" applyAlignment="1">
      <alignment vertical="center"/>
    </xf>
    <xf numFmtId="176" fontId="2" fillId="0" borderId="1" xfId="1129" applyNumberFormat="1" applyFont="1" applyBorder="1" applyAlignment="1">
      <alignment vertical="center"/>
    </xf>
    <xf numFmtId="176" fontId="2" fillId="0" borderId="1" xfId="1137" applyNumberFormat="1" applyFont="1" applyBorder="1" applyAlignment="1">
      <alignment vertical="center" wrapText="1"/>
    </xf>
    <xf numFmtId="49" fontId="3" fillId="0" borderId="1" xfId="67" applyNumberFormat="1" applyFont="1" applyFill="1" applyBorder="1" applyAlignment="1">
      <alignment horizontal="left" vertical="center"/>
    </xf>
    <xf numFmtId="176" fontId="1" fillId="0" borderId="8" xfId="0" applyFont="1" applyBorder="1" applyAlignment="1">
      <alignment vertical="center"/>
    </xf>
    <xf numFmtId="176" fontId="3" fillId="0" borderId="1" xfId="67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181" fontId="4" fillId="0" borderId="1" xfId="0" applyNumberFormat="1" applyFont="1" applyBorder="1" applyAlignment="1">
      <alignment horizontal="right" vertical="center"/>
    </xf>
    <xf numFmtId="176" fontId="4" fillId="6" borderId="1" xfId="0" applyNumberFormat="1" applyFont="1" applyFill="1" applyBorder="1" applyAlignment="1">
      <alignment horizontal="left" vertical="center"/>
    </xf>
    <xf numFmtId="49" fontId="3" fillId="6" borderId="1" xfId="59" applyNumberFormat="1" applyFont="1" applyFill="1" applyBorder="1" applyAlignment="1">
      <alignment horizontal="left" vertical="center"/>
    </xf>
    <xf numFmtId="184" fontId="3" fillId="9" borderId="2" xfId="67" applyNumberFormat="1" applyFont="1" applyFill="1" applyBorder="1" applyAlignment="1">
      <alignment horizontal="left" vertical="center"/>
    </xf>
    <xf numFmtId="49" fontId="3" fillId="10" borderId="1" xfId="59" applyNumberFormat="1" applyFont="1" applyFill="1" applyBorder="1" applyAlignment="1">
      <alignment horizontal="left" vertical="center"/>
    </xf>
    <xf numFmtId="181" fontId="5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>
      <alignment horizontal="center" vertical="center"/>
    </xf>
    <xf numFmtId="185" fontId="5" fillId="0" borderId="1" xfId="0" applyNumberFormat="1" applyFont="1" applyFill="1" applyBorder="1" applyAlignment="1">
      <alignment horizontal="left" vertical="center"/>
    </xf>
    <xf numFmtId="176" fontId="5" fillId="6" borderId="1" xfId="0" applyNumberFormat="1" applyFont="1" applyFill="1" applyBorder="1" applyAlignment="1">
      <alignment horizontal="left" vertical="center"/>
    </xf>
    <xf numFmtId="181" fontId="5" fillId="7" borderId="1" xfId="0" applyNumberFormat="1" applyFont="1" applyFill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left" vertical="center"/>
    </xf>
    <xf numFmtId="176" fontId="5" fillId="0" borderId="1" xfId="0" applyNumberFormat="1" applyFont="1" applyFill="1" applyBorder="1" applyAlignment="1">
      <alignment horizontal="left" vertical="center"/>
    </xf>
    <xf numFmtId="179" fontId="5" fillId="0" borderId="1" xfId="0" applyNumberFormat="1" applyFont="1" applyFill="1" applyBorder="1" applyAlignment="1">
      <alignment horizontal="left" vertical="center"/>
    </xf>
    <xf numFmtId="186" fontId="3" fillId="0" borderId="2" xfId="67" applyNumberFormat="1" applyFont="1" applyFill="1" applyBorder="1" applyAlignment="1">
      <alignment horizontal="left" vertical="center"/>
    </xf>
    <xf numFmtId="14" fontId="3" fillId="0" borderId="1" xfId="67" applyNumberFormat="1" applyFont="1" applyFill="1" applyBorder="1" applyAlignment="1">
      <alignment vertical="center" wrapText="1"/>
    </xf>
    <xf numFmtId="186" fontId="3" fillId="0" borderId="2" xfId="67" applyNumberFormat="1" applyFont="1" applyBorder="1" applyAlignment="1">
      <alignment horizontal="left" vertical="center"/>
    </xf>
    <xf numFmtId="49" fontId="3" fillId="0" borderId="1" xfId="59" applyNumberFormat="1" applyFont="1" applyBorder="1" applyAlignment="1">
      <alignment horizontal="left" vertical="center"/>
    </xf>
    <xf numFmtId="186" fontId="3" fillId="3" borderId="2" xfId="67" applyNumberFormat="1" applyFont="1" applyFill="1" applyBorder="1" applyAlignment="1">
      <alignment horizontal="left" vertical="center"/>
    </xf>
    <xf numFmtId="186" fontId="3" fillId="0" borderId="1" xfId="67" applyNumberFormat="1" applyFont="1" applyBorder="1" applyAlignment="1">
      <alignment horizontal="left" vertical="center"/>
    </xf>
    <xf numFmtId="176" fontId="3" fillId="0" borderId="1" xfId="59" applyNumberFormat="1" applyFont="1" applyBorder="1" applyAlignment="1">
      <alignment horizontal="left" vertical="center"/>
    </xf>
    <xf numFmtId="14" fontId="3" fillId="0" borderId="1" xfId="67" applyNumberFormat="1" applyFont="1" applyBorder="1" applyAlignment="1">
      <alignment vertical="center" wrapText="1"/>
    </xf>
    <xf numFmtId="176" fontId="3" fillId="6" borderId="1" xfId="59" applyNumberFormat="1" applyFont="1" applyFill="1" applyBorder="1" applyAlignment="1">
      <alignment horizontal="left" vertical="center"/>
    </xf>
    <xf numFmtId="176" fontId="3" fillId="0" borderId="1" xfId="66" applyNumberFormat="1" applyFont="1" applyFill="1" applyBorder="1" applyAlignment="1">
      <alignment horizontal="left" vertical="center"/>
    </xf>
    <xf numFmtId="176" fontId="3" fillId="6" borderId="1" xfId="74" applyNumberFormat="1" applyFont="1" applyFill="1" applyBorder="1" applyAlignment="1">
      <alignment horizontal="left" vertical="center"/>
    </xf>
    <xf numFmtId="176" fontId="3" fillId="0" borderId="1" xfId="74" applyNumberFormat="1" applyFont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181" fontId="3" fillId="0" borderId="1" xfId="67" applyNumberFormat="1" applyFont="1" applyFill="1" applyBorder="1" applyAlignment="1">
      <alignment horizontal="right" vertical="center"/>
    </xf>
    <xf numFmtId="181" fontId="1" fillId="0" borderId="7" xfId="0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vertical="center"/>
    </xf>
    <xf numFmtId="186" fontId="3" fillId="0" borderId="1" xfId="67" applyNumberFormat="1" applyFont="1" applyFill="1" applyBorder="1" applyAlignment="1">
      <alignment horizontal="left" vertical="center"/>
    </xf>
    <xf numFmtId="0" fontId="3" fillId="0" borderId="4" xfId="59" applyNumberFormat="1" applyFont="1" applyFill="1" applyBorder="1" applyAlignment="1">
      <alignment horizontal="left" vertical="center"/>
    </xf>
    <xf numFmtId="0" fontId="3" fillId="0" borderId="1" xfId="67" applyNumberFormat="1" applyFont="1" applyFill="1" applyBorder="1" applyAlignment="1">
      <alignment vertical="center"/>
    </xf>
    <xf numFmtId="0" fontId="3" fillId="0" borderId="1" xfId="67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vertical="center"/>
    </xf>
    <xf numFmtId="0" fontId="3" fillId="6" borderId="1" xfId="67" applyNumberFormat="1" applyFont="1" applyFill="1" applyBorder="1" applyAlignment="1">
      <alignment vertical="center"/>
    </xf>
    <xf numFmtId="4" fontId="3" fillId="7" borderId="4" xfId="59" applyNumberFormat="1" applyFont="1" applyFill="1" applyBorder="1" applyAlignment="1">
      <alignment horizontal="right" vertical="center"/>
    </xf>
    <xf numFmtId="0" fontId="3" fillId="0" borderId="1" xfId="59" applyNumberFormat="1" applyFont="1" applyFill="1" applyBorder="1" applyAlignment="1">
      <alignment horizontal="left" vertical="center"/>
    </xf>
    <xf numFmtId="4" fontId="1" fillId="0" borderId="4" xfId="59" applyNumberFormat="1" applyFont="1" applyFill="1" applyBorder="1" applyAlignment="1">
      <alignment horizontal="right" vertical="center"/>
    </xf>
    <xf numFmtId="181" fontId="3" fillId="14" borderId="1" xfId="0" applyNumberFormat="1" applyFont="1" applyFill="1" applyBorder="1" applyAlignment="1">
      <alignment vertical="center"/>
    </xf>
    <xf numFmtId="181" fontId="1" fillId="14" borderId="1" xfId="0" applyNumberFormat="1" applyFont="1" applyFill="1" applyBorder="1" applyAlignment="1">
      <alignment vertical="center"/>
    </xf>
    <xf numFmtId="181" fontId="1" fillId="14" borderId="1" xfId="0" applyNumberFormat="1" applyFont="1" applyFill="1" applyBorder="1" applyAlignment="1">
      <alignment horizontal="right" vertical="center"/>
    </xf>
    <xf numFmtId="176" fontId="3" fillId="6" borderId="1" xfId="59" applyNumberFormat="1" applyFont="1" applyFill="1" applyBorder="1" applyAlignment="1">
      <alignment vertical="center"/>
    </xf>
    <xf numFmtId="178" fontId="1" fillId="15" borderId="1" xfId="0" applyNumberFormat="1" applyFont="1" applyFill="1" applyBorder="1" applyAlignment="1">
      <alignment horizontal="left" vertical="center"/>
    </xf>
    <xf numFmtId="179" fontId="3" fillId="15" borderId="1" xfId="0" applyNumberFormat="1" applyFont="1" applyFill="1" applyBorder="1" applyAlignment="1">
      <alignment horizontal="left" vertical="center"/>
    </xf>
    <xf numFmtId="49" fontId="3" fillId="15" borderId="1" xfId="0" applyNumberFormat="1" applyFont="1" applyFill="1" applyBorder="1" applyAlignment="1">
      <alignment horizontal="left" vertical="center"/>
    </xf>
    <xf numFmtId="180" fontId="3" fillId="15" borderId="1" xfId="0" applyNumberFormat="1" applyFont="1" applyFill="1" applyBorder="1" applyAlignment="1">
      <alignment horizontal="left" vertical="center"/>
    </xf>
    <xf numFmtId="176" fontId="1" fillId="15" borderId="1" xfId="0" applyFont="1" applyFill="1" applyBorder="1" applyAlignment="1">
      <alignment vertical="center"/>
    </xf>
    <xf numFmtId="49" fontId="1" fillId="15" borderId="1" xfId="0" applyNumberFormat="1" applyFont="1" applyFill="1" applyBorder="1" applyAlignment="1">
      <alignment horizontal="left" vertical="center"/>
    </xf>
    <xf numFmtId="182" fontId="1" fillId="15" borderId="1" xfId="0" applyNumberFormat="1" applyFont="1" applyFill="1" applyBorder="1" applyAlignment="1">
      <alignment horizontal="left" vertical="center"/>
    </xf>
    <xf numFmtId="179" fontId="1" fillId="15" borderId="1" xfId="0" applyNumberFormat="1" applyFont="1" applyFill="1" applyBorder="1" applyAlignment="1">
      <alignment horizontal="left" vertical="center"/>
    </xf>
    <xf numFmtId="181" fontId="1" fillId="15" borderId="1" xfId="0" applyNumberFormat="1" applyFont="1" applyFill="1" applyBorder="1" applyAlignment="1">
      <alignment horizontal="right" vertical="center"/>
    </xf>
    <xf numFmtId="181" fontId="3" fillId="15" borderId="1" xfId="0" applyNumberFormat="1" applyFont="1" applyFill="1" applyBorder="1" applyAlignment="1">
      <alignment horizontal="right" vertical="center"/>
    </xf>
    <xf numFmtId="179" fontId="1" fillId="15" borderId="1" xfId="0" applyNumberFormat="1" applyFont="1" applyFill="1" applyBorder="1" applyAlignment="1">
      <alignment vertical="center"/>
    </xf>
    <xf numFmtId="181" fontId="1" fillId="15" borderId="2" xfId="0" applyNumberFormat="1" applyFont="1" applyFill="1" applyBorder="1" applyAlignment="1">
      <alignment vertical="center"/>
    </xf>
    <xf numFmtId="181" fontId="1" fillId="15" borderId="3" xfId="0" applyNumberFormat="1" applyFont="1" applyFill="1" applyBorder="1" applyAlignment="1">
      <alignment horizontal="right" vertical="center"/>
    </xf>
    <xf numFmtId="176" fontId="1" fillId="15" borderId="0" xfId="0" applyFont="1" applyFill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4" fontId="1" fillId="14" borderId="1" xfId="0" applyNumberFormat="1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vertical="center"/>
    </xf>
    <xf numFmtId="17" fontId="1" fillId="0" borderId="1" xfId="0" applyNumberFormat="1" applyFont="1" applyFill="1" applyBorder="1" applyAlignment="1">
      <alignment horizontal="left" vertical="center"/>
    </xf>
    <xf numFmtId="187" fontId="3" fillId="0" borderId="1" xfId="67" applyNumberFormat="1" applyFont="1" applyFill="1" applyBorder="1" applyAlignment="1">
      <alignment horizontal="left" vertical="center"/>
    </xf>
    <xf numFmtId="0" fontId="1" fillId="14" borderId="1" xfId="0" applyNumberFormat="1" applyFont="1" applyFill="1" applyBorder="1" applyAlignment="1">
      <alignment vertical="center"/>
    </xf>
    <xf numFmtId="186" fontId="3" fillId="3" borderId="1" xfId="67" applyNumberFormat="1" applyFont="1" applyFill="1" applyBorder="1" applyAlignment="1">
      <alignment horizontal="left" vertical="center"/>
    </xf>
    <xf numFmtId="181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  <xf numFmtId="179" fontId="1" fillId="0" borderId="0" xfId="0" applyNumberFormat="1" applyFont="1" applyAlignment="1">
      <alignment horizontal="left" vertical="center"/>
    </xf>
    <xf numFmtId="181" fontId="3" fillId="0" borderId="0" xfId="0" applyNumberFormat="1" applyFont="1" applyAlignment="1">
      <alignment vertical="center"/>
    </xf>
    <xf numFmtId="176" fontId="1" fillId="0" borderId="0" xfId="0" applyFont="1" applyFill="1" applyAlignment="1">
      <alignment horizontal="right" vertical="center"/>
    </xf>
    <xf numFmtId="176" fontId="1" fillId="3" borderId="1" xfId="0" applyFont="1" applyFill="1" applyBorder="1" applyAlignment="1">
      <alignment vertical="center"/>
    </xf>
    <xf numFmtId="176" fontId="4" fillId="0" borderId="0" xfId="0" applyFont="1" applyFill="1" applyAlignment="1">
      <alignment horizontal="center" vertical="center"/>
    </xf>
    <xf numFmtId="176" fontId="0" fillId="0" borderId="0" xfId="0" applyFill="1"/>
    <xf numFmtId="176" fontId="0" fillId="0" borderId="0" xfId="0" applyFill="1" applyAlignment="1">
      <alignment vertical="center"/>
    </xf>
    <xf numFmtId="176" fontId="6" fillId="0" borderId="0" xfId="0" applyFont="1" applyFill="1"/>
    <xf numFmtId="176" fontId="0" fillId="0" borderId="0" xfId="0" applyNumberFormat="1" applyFill="1" applyAlignment="1">
      <alignment vertical="center"/>
    </xf>
    <xf numFmtId="176" fontId="0" fillId="0" borderId="0" xfId="0" applyNumberFormat="1" applyFill="1"/>
    <xf numFmtId="179" fontId="4" fillId="0" borderId="0" xfId="0" applyNumberFormat="1" applyFont="1" applyAlignment="1">
      <alignment horizontal="left" vertical="center"/>
    </xf>
    <xf numFmtId="176" fontId="4" fillId="0" borderId="0" xfId="0" applyFont="1" applyAlignment="1">
      <alignment horizontal="left" vertical="center"/>
    </xf>
    <xf numFmtId="182" fontId="4" fillId="0" borderId="0" xfId="0" applyNumberFormat="1" applyFont="1" applyAlignment="1">
      <alignment horizontal="left" vertical="center"/>
    </xf>
    <xf numFmtId="182" fontId="4" fillId="0" borderId="0" xfId="0" applyNumberFormat="1" applyFont="1" applyAlignment="1">
      <alignment horizontal="right" vertical="center"/>
    </xf>
    <xf numFmtId="181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9" fontId="4" fillId="0" borderId="0" xfId="3" applyFont="1" applyAlignment="1">
      <alignment horizontal="left" vertical="center" wrapText="1"/>
    </xf>
    <xf numFmtId="9" fontId="4" fillId="0" borderId="0" xfId="3" applyFont="1" applyAlignment="1">
      <alignment vertical="center" wrapText="1"/>
    </xf>
    <xf numFmtId="181" fontId="4" fillId="0" borderId="0" xfId="0" applyNumberFormat="1" applyFont="1" applyAlignment="1">
      <alignment vertical="center"/>
    </xf>
    <xf numFmtId="176" fontId="4" fillId="0" borderId="0" xfId="51" applyNumberFormat="1" applyFont="1" applyFill="1" applyBorder="1" applyAlignment="1" applyProtection="1">
      <alignment horizontal="left" vertical="center"/>
    </xf>
    <xf numFmtId="182" fontId="4" fillId="0" borderId="0" xfId="51" applyNumberFormat="1" applyFont="1" applyFill="1" applyBorder="1" applyAlignment="1" applyProtection="1">
      <alignment horizontal="right" vertical="center"/>
    </xf>
    <xf numFmtId="181" fontId="4" fillId="0" borderId="0" xfId="51" applyNumberFormat="1" applyFont="1" applyFill="1" applyBorder="1" applyAlignment="1" applyProtection="1">
      <alignment horizontal="right" vertical="center"/>
    </xf>
    <xf numFmtId="176" fontId="4" fillId="0" borderId="0" xfId="51" applyNumberFormat="1" applyFont="1" applyFill="1" applyBorder="1" applyAlignment="1" applyProtection="1">
      <alignment horizontal="right" vertical="center"/>
    </xf>
    <xf numFmtId="181" fontId="4" fillId="16" borderId="0" xfId="59" applyNumberFormat="1" applyFont="1" applyFill="1" applyBorder="1" applyAlignment="1" applyProtection="1">
      <alignment horizontal="right" vertical="center"/>
    </xf>
    <xf numFmtId="181" fontId="4" fillId="6" borderId="0" xfId="59" applyNumberFormat="1" applyFont="1" applyFill="1" applyBorder="1" applyAlignment="1" applyProtection="1">
      <alignment horizontal="right" vertical="center"/>
    </xf>
    <xf numFmtId="181" fontId="4" fillId="9" borderId="0" xfId="59" applyNumberFormat="1" applyFont="1" applyFill="1" applyBorder="1" applyAlignment="1" applyProtection="1">
      <alignment horizontal="right" vertical="center"/>
    </xf>
    <xf numFmtId="176" fontId="4" fillId="0" borderId="0" xfId="51" applyNumberFormat="1" applyFont="1" applyFill="1" applyBorder="1" applyAlignment="1" applyProtection="1">
      <alignment horizontal="center" vertical="center"/>
    </xf>
    <xf numFmtId="181" fontId="4" fillId="0" borderId="0" xfId="59" applyNumberFormat="1" applyFont="1" applyFill="1" applyBorder="1" applyAlignment="1" applyProtection="1">
      <alignment vertical="center"/>
    </xf>
    <xf numFmtId="176" fontId="4" fillId="0" borderId="0" xfId="59" applyNumberFormat="1" applyFont="1" applyFill="1" applyBorder="1" applyAlignment="1" applyProtection="1">
      <alignment horizontal="left" vertical="center"/>
    </xf>
    <xf numFmtId="176" fontId="4" fillId="0" borderId="0" xfId="59" applyNumberFormat="1" applyFont="1" applyFill="1" applyBorder="1" applyAlignment="1" applyProtection="1">
      <alignment vertical="center"/>
    </xf>
    <xf numFmtId="176" fontId="4" fillId="0" borderId="0" xfId="0" applyFont="1" applyFill="1" applyAlignment="1">
      <alignment horizontal="left" vertical="center"/>
    </xf>
    <xf numFmtId="179" fontId="4" fillId="0" borderId="0" xfId="59" applyNumberFormat="1" applyFont="1" applyFill="1" applyBorder="1" applyAlignment="1" applyProtection="1">
      <alignment horizontal="left" vertical="center"/>
    </xf>
    <xf numFmtId="182" fontId="4" fillId="0" borderId="0" xfId="59" applyNumberFormat="1" applyFont="1" applyFill="1" applyBorder="1" applyAlignment="1" applyProtection="1">
      <alignment horizontal="left" vertical="center"/>
    </xf>
    <xf numFmtId="181" fontId="4" fillId="0" borderId="0" xfId="59" applyNumberFormat="1" applyFont="1" applyFill="1" applyBorder="1" applyAlignment="1" applyProtection="1">
      <alignment horizontal="left" vertical="center"/>
    </xf>
    <xf numFmtId="182" fontId="4" fillId="0" borderId="0" xfId="59" applyNumberFormat="1" applyFont="1" applyFill="1" applyBorder="1" applyAlignment="1" applyProtection="1">
      <alignment horizontal="right" vertical="center"/>
    </xf>
    <xf numFmtId="181" fontId="4" fillId="0" borderId="0" xfId="59" applyNumberFormat="1" applyFont="1" applyFill="1" applyBorder="1" applyAlignment="1" applyProtection="1">
      <alignment horizontal="right" vertical="center"/>
    </xf>
    <xf numFmtId="10" fontId="4" fillId="0" borderId="0" xfId="59" applyNumberFormat="1" applyFont="1" applyFill="1" applyBorder="1" applyAlignment="1" applyProtection="1">
      <alignment horizontal="right" vertical="center"/>
    </xf>
    <xf numFmtId="181" fontId="4" fillId="0" borderId="0" xfId="0" applyNumberFormat="1" applyFont="1" applyFill="1" applyBorder="1" applyAlignment="1">
      <alignment horizontal="left" vertical="center" wrapText="1"/>
    </xf>
    <xf numFmtId="176" fontId="4" fillId="0" borderId="0" xfId="0" applyFont="1" applyFill="1" applyAlignment="1">
      <alignment vertical="center" wrapText="1"/>
    </xf>
    <xf numFmtId="181" fontId="4" fillId="0" borderId="0" xfId="0" applyNumberFormat="1" applyFont="1" applyFill="1" applyAlignment="1">
      <alignment vertical="center"/>
    </xf>
    <xf numFmtId="176" fontId="4" fillId="0" borderId="0" xfId="0" applyFont="1" applyAlignment="1">
      <alignment horizontal="center" vertical="center"/>
    </xf>
    <xf numFmtId="49" fontId="4" fillId="0" borderId="1" xfId="59" applyNumberFormat="1" applyFont="1" applyFill="1" applyBorder="1" applyAlignment="1" applyProtection="1">
      <alignment vertical="center"/>
    </xf>
    <xf numFmtId="182" fontId="4" fillId="0" borderId="1" xfId="59" applyNumberFormat="1" applyFont="1" applyFill="1" applyBorder="1" applyAlignment="1" applyProtection="1">
      <alignment horizontal="center" vertical="center"/>
    </xf>
    <xf numFmtId="176" fontId="4" fillId="0" borderId="1" xfId="59" applyNumberFormat="1" applyFont="1" applyFill="1" applyBorder="1" applyAlignment="1" applyProtection="1">
      <alignment horizontal="left" vertical="center"/>
    </xf>
    <xf numFmtId="182" fontId="4" fillId="0" borderId="1" xfId="51" applyNumberFormat="1" applyFont="1" applyFill="1" applyBorder="1" applyAlignment="1" applyProtection="1">
      <alignment horizontal="right" vertical="center"/>
    </xf>
    <xf numFmtId="10" fontId="4" fillId="0" borderId="1" xfId="59" applyNumberFormat="1" applyFont="1" applyFill="1" applyBorder="1" applyAlignment="1" applyProtection="1">
      <alignment horizontal="right" vertical="center"/>
    </xf>
    <xf numFmtId="182" fontId="4" fillId="0" borderId="1" xfId="59" applyNumberFormat="1" applyFont="1" applyFill="1" applyBorder="1" applyAlignment="1" applyProtection="1">
      <alignment horizontal="right" vertical="center"/>
    </xf>
    <xf numFmtId="9" fontId="4" fillId="0" borderId="0" xfId="3" applyFont="1" applyFill="1" applyBorder="1" applyAlignment="1" applyProtection="1">
      <alignment vertical="center" wrapText="1"/>
    </xf>
    <xf numFmtId="58" fontId="4" fillId="0" borderId="0" xfId="0" applyNumberFormat="1" applyFont="1" applyFill="1" applyAlignment="1">
      <alignment horizontal="center" vertical="center"/>
    </xf>
    <xf numFmtId="179" fontId="4" fillId="0" borderId="2" xfId="0" applyNumberFormat="1" applyFont="1" applyFill="1" applyBorder="1" applyAlignment="1" applyProtection="1">
      <alignment horizontal="left" vertical="center"/>
    </xf>
    <xf numFmtId="176" fontId="4" fillId="0" borderId="1" xfId="51" applyNumberFormat="1" applyFont="1" applyFill="1" applyBorder="1" applyAlignment="1" applyProtection="1">
      <alignment horizontal="left" vertical="center"/>
    </xf>
    <xf numFmtId="182" fontId="4" fillId="0" borderId="1" xfId="51" applyNumberFormat="1" applyFont="1" applyFill="1" applyBorder="1" applyAlignment="1" applyProtection="1">
      <alignment horizontal="left" vertical="center"/>
    </xf>
    <xf numFmtId="181" fontId="4" fillId="0" borderId="1" xfId="51" applyNumberFormat="1" applyFont="1" applyFill="1" applyBorder="1" applyAlignment="1" applyProtection="1">
      <alignment horizontal="right" vertical="center"/>
    </xf>
    <xf numFmtId="176" fontId="4" fillId="0" borderId="1" xfId="59" applyNumberFormat="1" applyFont="1" applyFill="1" applyBorder="1" applyAlignment="1" applyProtection="1">
      <alignment horizontal="left" vertical="center" wrapText="1"/>
    </xf>
    <xf numFmtId="176" fontId="4" fillId="0" borderId="0" xfId="59" applyNumberFormat="1" applyFont="1" applyFill="1" applyBorder="1" applyAlignment="1" applyProtection="1">
      <alignment vertical="center" wrapText="1"/>
    </xf>
    <xf numFmtId="179" fontId="4" fillId="9" borderId="2" xfId="0" applyNumberFormat="1" applyFont="1" applyFill="1" applyBorder="1" applyAlignment="1" applyProtection="1">
      <alignment horizontal="left" vertical="center"/>
    </xf>
    <xf numFmtId="184" fontId="4" fillId="9" borderId="2" xfId="0" applyNumberFormat="1" applyFont="1" applyFill="1" applyBorder="1" applyAlignment="1" applyProtection="1">
      <alignment horizontal="left" vertical="center"/>
    </xf>
    <xf numFmtId="182" fontId="4" fillId="9" borderId="2" xfId="0" applyNumberFormat="1" applyFont="1" applyFill="1" applyBorder="1" applyAlignment="1" applyProtection="1">
      <alignment horizontal="left" vertical="center"/>
    </xf>
    <xf numFmtId="176" fontId="4" fillId="10" borderId="1" xfId="59" applyNumberFormat="1" applyFont="1" applyFill="1" applyBorder="1" applyAlignment="1" applyProtection="1">
      <alignment horizontal="left" vertical="center"/>
    </xf>
    <xf numFmtId="176" fontId="4" fillId="9" borderId="1" xfId="59" applyNumberFormat="1" applyFont="1" applyFill="1" applyBorder="1" applyAlignment="1" applyProtection="1">
      <alignment horizontal="left" vertical="center"/>
    </xf>
    <xf numFmtId="182" fontId="4" fillId="9" borderId="1" xfId="59" applyNumberFormat="1" applyFont="1" applyFill="1" applyBorder="1" applyAlignment="1" applyProtection="1">
      <alignment horizontal="right" vertical="center"/>
    </xf>
    <xf numFmtId="181" fontId="4" fillId="9" borderId="1" xfId="59" applyNumberFormat="1" applyFont="1" applyFill="1" applyBorder="1" applyAlignment="1" applyProtection="1">
      <alignment horizontal="right" vertical="center"/>
    </xf>
    <xf numFmtId="10" fontId="4" fillId="9" borderId="1" xfId="59" applyNumberFormat="1" applyFont="1" applyFill="1" applyBorder="1" applyAlignment="1" applyProtection="1">
      <alignment horizontal="right" vertical="center"/>
    </xf>
    <xf numFmtId="181" fontId="4" fillId="9" borderId="1" xfId="0" applyNumberFormat="1" applyFont="1" applyFill="1" applyBorder="1" applyAlignment="1">
      <alignment horizontal="left" vertical="center" wrapText="1"/>
    </xf>
    <xf numFmtId="176" fontId="4" fillId="0" borderId="0" xfId="0" applyFont="1" applyBorder="1" applyAlignment="1">
      <alignment vertical="center" wrapText="1"/>
    </xf>
    <xf numFmtId="49" fontId="4" fillId="0" borderId="1" xfId="59" applyNumberFormat="1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vertical="center"/>
    </xf>
    <xf numFmtId="176" fontId="4" fillId="0" borderId="1" xfId="59" applyFont="1" applyFill="1" applyBorder="1" applyAlignment="1">
      <alignment horizontal="center" vertical="center"/>
    </xf>
    <xf numFmtId="181" fontId="4" fillId="0" borderId="1" xfId="59" applyNumberFormat="1" applyFont="1" applyFill="1" applyBorder="1" applyAlignment="1">
      <alignment horizontal="center" vertical="center"/>
    </xf>
    <xf numFmtId="176" fontId="4" fillId="0" borderId="1" xfId="67" applyFont="1" applyFill="1" applyBorder="1" applyAlignment="1">
      <alignment vertical="center"/>
    </xf>
    <xf numFmtId="176" fontId="4" fillId="0" borderId="0" xfId="67" applyFont="1" applyFill="1" applyAlignment="1">
      <alignment vertical="center"/>
    </xf>
    <xf numFmtId="10" fontId="4" fillId="0" borderId="1" xfId="59" applyNumberFormat="1" applyFont="1" applyFill="1" applyBorder="1" applyAlignment="1">
      <alignment horizontal="right" vertical="center"/>
    </xf>
    <xf numFmtId="184" fontId="4" fillId="0" borderId="1" xfId="67" applyNumberFormat="1" applyFont="1" applyFill="1" applyBorder="1" applyAlignment="1">
      <alignment horizontal="center" vertical="center"/>
    </xf>
    <xf numFmtId="182" fontId="4" fillId="0" borderId="1" xfId="59" applyNumberFormat="1" applyFont="1" applyFill="1" applyBorder="1" applyAlignment="1">
      <alignment horizontal="center" vertical="center"/>
    </xf>
    <xf numFmtId="176" fontId="4" fillId="0" borderId="1" xfId="67" applyFont="1" applyFill="1" applyBorder="1" applyAlignment="1">
      <alignment vertical="center" wrapText="1"/>
    </xf>
    <xf numFmtId="176" fontId="7" fillId="0" borderId="0" xfId="67" applyFont="1" applyFill="1"/>
    <xf numFmtId="10" fontId="4" fillId="0" borderId="1" xfId="0" applyNumberFormat="1" applyFont="1" applyFill="1" applyBorder="1" applyAlignment="1">
      <alignment vertical="center"/>
    </xf>
    <xf numFmtId="179" fontId="4" fillId="17" borderId="2" xfId="0" applyNumberFormat="1" applyFont="1" applyFill="1" applyBorder="1" applyAlignment="1" applyProtection="1">
      <alignment horizontal="left" vertical="center"/>
    </xf>
    <xf numFmtId="184" fontId="4" fillId="17" borderId="2" xfId="0" applyNumberFormat="1" applyFont="1" applyFill="1" applyBorder="1" applyAlignment="1" applyProtection="1">
      <alignment horizontal="left" vertical="center"/>
    </xf>
    <xf numFmtId="182" fontId="4" fillId="17" borderId="2" xfId="0" applyNumberFormat="1" applyFont="1" applyFill="1" applyBorder="1" applyAlignment="1" applyProtection="1">
      <alignment horizontal="left" vertical="center"/>
    </xf>
    <xf numFmtId="176" fontId="4" fillId="18" borderId="1" xfId="59" applyNumberFormat="1" applyFont="1" applyFill="1" applyBorder="1" applyAlignment="1" applyProtection="1">
      <alignment horizontal="left" vertical="center"/>
    </xf>
    <xf numFmtId="176" fontId="4" fillId="17" borderId="1" xfId="59" applyNumberFormat="1" applyFont="1" applyFill="1" applyBorder="1" applyAlignment="1" applyProtection="1">
      <alignment horizontal="left" vertical="center"/>
    </xf>
    <xf numFmtId="182" fontId="4" fillId="17" borderId="1" xfId="59" applyNumberFormat="1" applyFont="1" applyFill="1" applyBorder="1" applyAlignment="1" applyProtection="1">
      <alignment horizontal="right" vertical="center"/>
    </xf>
    <xf numFmtId="181" fontId="4" fillId="17" borderId="1" xfId="59" applyNumberFormat="1" applyFont="1" applyFill="1" applyBorder="1" applyAlignment="1" applyProtection="1">
      <alignment horizontal="right" vertical="center"/>
    </xf>
    <xf numFmtId="10" fontId="4" fillId="17" borderId="1" xfId="59" applyNumberFormat="1" applyFont="1" applyFill="1" applyBorder="1" applyAlignment="1" applyProtection="1">
      <alignment horizontal="right" vertical="center"/>
    </xf>
    <xf numFmtId="181" fontId="4" fillId="17" borderId="1" xfId="0" applyNumberFormat="1" applyFont="1" applyFill="1" applyBorder="1" applyAlignment="1">
      <alignment horizontal="left" vertical="center" wrapText="1"/>
    </xf>
    <xf numFmtId="182" fontId="4" fillId="0" borderId="1" xfId="0" applyNumberFormat="1" applyFont="1" applyFill="1" applyBorder="1" applyAlignment="1">
      <alignment horizontal="left" vertical="center"/>
    </xf>
    <xf numFmtId="182" fontId="4" fillId="0" borderId="1" xfId="0" applyNumberFormat="1" applyFont="1" applyFill="1" applyBorder="1" applyAlignment="1">
      <alignment horizontal="right" vertical="center"/>
    </xf>
    <xf numFmtId="182" fontId="4" fillId="0" borderId="1" xfId="59" applyNumberFormat="1" applyFont="1" applyFill="1" applyBorder="1" applyAlignment="1">
      <alignment horizontal="right" vertical="center"/>
    </xf>
    <xf numFmtId="176" fontId="4" fillId="0" borderId="1" xfId="67" applyFont="1" applyFill="1" applyBorder="1" applyAlignment="1">
      <alignment horizontal="left" vertical="center" wrapText="1"/>
    </xf>
    <xf numFmtId="176" fontId="3" fillId="0" borderId="1" xfId="67" applyFont="1" applyFill="1" applyBorder="1" applyAlignment="1">
      <alignment horizontal="left" vertical="center"/>
    </xf>
    <xf numFmtId="176" fontId="8" fillId="0" borderId="0" xfId="0" applyFont="1" applyFill="1"/>
    <xf numFmtId="17" fontId="4" fillId="0" borderId="1" xfId="67" applyNumberFormat="1" applyFont="1" applyFill="1" applyBorder="1" applyAlignment="1">
      <alignment horizontal="left" vertical="center"/>
    </xf>
    <xf numFmtId="182" fontId="3" fillId="0" borderId="1" xfId="0" applyNumberFormat="1" applyFont="1" applyFill="1" applyBorder="1" applyAlignment="1">
      <alignment horizontal="right" vertical="center"/>
    </xf>
    <xf numFmtId="176" fontId="3" fillId="0" borderId="1" xfId="0" applyFont="1" applyFill="1" applyBorder="1" applyAlignment="1">
      <alignment horizontal="right" vertical="center"/>
    </xf>
    <xf numFmtId="182" fontId="3" fillId="0" borderId="1" xfId="59" applyNumberFormat="1" applyFont="1" applyFill="1" applyBorder="1" applyAlignment="1">
      <alignment horizontal="right" vertical="center"/>
    </xf>
    <xf numFmtId="176" fontId="7" fillId="0" borderId="0" xfId="67" applyFont="1" applyFill="1" applyAlignment="1">
      <alignment vertical="center"/>
    </xf>
    <xf numFmtId="16" fontId="3" fillId="0" borderId="1" xfId="67" applyNumberFormat="1" applyFont="1" applyFill="1" applyBorder="1" applyAlignment="1">
      <alignment horizontal="left" vertical="center"/>
    </xf>
    <xf numFmtId="182" fontId="9" fillId="0" borderId="1" xfId="59" applyNumberFormat="1" applyFont="1" applyFill="1" applyBorder="1" applyAlignment="1">
      <alignment horizontal="center" vertical="center"/>
    </xf>
    <xf numFmtId="176" fontId="3" fillId="0" borderId="1" xfId="67" applyNumberFormat="1" applyFont="1" applyFill="1" applyBorder="1" applyAlignment="1">
      <alignment horizontal="left" vertical="center" wrapText="1"/>
    </xf>
    <xf numFmtId="179" fontId="4" fillId="9" borderId="1" xfId="0" applyNumberFormat="1" applyFont="1" applyFill="1" applyBorder="1" applyAlignment="1" applyProtection="1">
      <alignment horizontal="left" vertical="center"/>
    </xf>
    <xf numFmtId="184" fontId="4" fillId="9" borderId="1" xfId="0" applyNumberFormat="1" applyFont="1" applyFill="1" applyBorder="1" applyAlignment="1" applyProtection="1">
      <alignment horizontal="left" vertical="center"/>
    </xf>
    <xf numFmtId="182" fontId="4" fillId="9" borderId="1" xfId="0" applyNumberFormat="1" applyFont="1" applyFill="1" applyBorder="1" applyAlignment="1" applyProtection="1">
      <alignment horizontal="left" vertical="center"/>
    </xf>
    <xf numFmtId="181" fontId="4" fillId="0" borderId="1" xfId="59" applyNumberFormat="1" applyFont="1" applyFill="1" applyBorder="1" applyAlignment="1">
      <alignment horizontal="left" vertical="center"/>
    </xf>
    <xf numFmtId="176" fontId="4" fillId="0" borderId="1" xfId="0" applyFont="1" applyFill="1" applyBorder="1" applyAlignment="1">
      <alignment horizontal="right" vertical="center"/>
    </xf>
    <xf numFmtId="181" fontId="4" fillId="0" borderId="1" xfId="67" applyNumberFormat="1" applyFont="1" applyFill="1" applyBorder="1" applyAlignment="1">
      <alignment horizontal="left" vertical="center" wrapText="1"/>
    </xf>
    <xf numFmtId="181" fontId="4" fillId="0" borderId="1" xfId="67" applyNumberFormat="1" applyFont="1" applyFill="1" applyBorder="1" applyAlignment="1">
      <alignment horizontal="left" vertical="center"/>
    </xf>
    <xf numFmtId="176" fontId="4" fillId="0" borderId="1" xfId="0" applyFont="1" applyFill="1" applyBorder="1" applyAlignment="1">
      <alignment horizontal="left" vertical="center"/>
    </xf>
    <xf numFmtId="181" fontId="4" fillId="0" borderId="1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176" fontId="3" fillId="0" borderId="1" xfId="59" applyNumberFormat="1" applyFont="1" applyFill="1" applyBorder="1" applyAlignment="1">
      <alignment horizontal="center" vertical="center"/>
    </xf>
    <xf numFmtId="181" fontId="3" fillId="0" borderId="1" xfId="59" applyNumberFormat="1" applyFont="1" applyFill="1" applyBorder="1" applyAlignment="1">
      <alignment horizontal="center" vertical="center"/>
    </xf>
    <xf numFmtId="176" fontId="3" fillId="0" borderId="1" xfId="67" applyNumberFormat="1" applyFont="1" applyFill="1" applyBorder="1" applyAlignment="1">
      <alignment vertical="center" wrapText="1"/>
    </xf>
    <xf numFmtId="176" fontId="7" fillId="0" borderId="0" xfId="67" applyNumberFormat="1" applyFont="1" applyFill="1" applyAlignment="1">
      <alignment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3" fillId="0" borderId="1" xfId="59" applyNumberFormat="1" applyFont="1" applyFill="1" applyBorder="1" applyAlignment="1">
      <alignment horizontal="right" vertical="center"/>
    </xf>
    <xf numFmtId="176" fontId="7" fillId="0" borderId="0" xfId="67" applyNumberFormat="1" applyFont="1" applyFill="1"/>
    <xf numFmtId="176" fontId="3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10" fontId="3" fillId="0" borderId="1" xfId="59" applyNumberFormat="1" applyFont="1" applyFill="1" applyBorder="1" applyAlignment="1">
      <alignment horizontal="right" vertical="center"/>
    </xf>
    <xf numFmtId="179" fontId="4" fillId="0" borderId="1" xfId="0" applyNumberFormat="1" applyFont="1" applyFill="1" applyBorder="1" applyAlignment="1" applyProtection="1">
      <alignment horizontal="left" vertical="center"/>
    </xf>
    <xf numFmtId="10" fontId="4" fillId="0" borderId="1" xfId="0" applyNumberFormat="1" applyFont="1" applyFill="1" applyBorder="1" applyAlignment="1">
      <alignment horizontal="right" vertical="center"/>
    </xf>
    <xf numFmtId="9" fontId="4" fillId="0" borderId="1" xfId="3" applyFont="1" applyFill="1" applyBorder="1" applyAlignment="1">
      <alignment horizontal="left" vertical="center" wrapText="1"/>
    </xf>
    <xf numFmtId="9" fontId="4" fillId="0" borderId="0" xfId="3" applyFont="1" applyFill="1" applyAlignment="1">
      <alignment vertical="center" wrapText="1"/>
    </xf>
    <xf numFmtId="176" fontId="2" fillId="0" borderId="0" xfId="0" applyNumberFormat="1" applyFont="1" applyAlignment="1">
      <alignment vertical="center"/>
    </xf>
    <xf numFmtId="176" fontId="2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176" fontId="4" fillId="0" borderId="0" xfId="0" applyFont="1" applyFill="1" applyBorder="1" applyAlignment="1">
      <alignment vertical="center"/>
    </xf>
    <xf numFmtId="186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Font="1" applyAlignment="1">
      <alignment horizontal="left" vertical="center" wrapText="1"/>
    </xf>
    <xf numFmtId="10" fontId="4" fillId="0" borderId="0" xfId="0" applyNumberFormat="1" applyFont="1" applyAlignment="1">
      <alignment horizontal="left" vertical="center" wrapText="1"/>
    </xf>
    <xf numFmtId="176" fontId="4" fillId="0" borderId="0" xfId="0" applyFont="1" applyAlignment="1">
      <alignment vertical="center" wrapText="1"/>
    </xf>
    <xf numFmtId="186" fontId="4" fillId="0" borderId="0" xfId="59" applyNumberFormat="1" applyFont="1" applyFill="1" applyBorder="1" applyAlignment="1" applyProtection="1">
      <alignment horizontal="left" vertical="center"/>
    </xf>
    <xf numFmtId="49" fontId="4" fillId="0" borderId="0" xfId="59" applyNumberFormat="1" applyFont="1" applyFill="1" applyBorder="1" applyAlignment="1" applyProtection="1">
      <alignment horizontal="left" vertical="center"/>
    </xf>
    <xf numFmtId="10" fontId="4" fillId="0" borderId="0" xfId="59" applyNumberFormat="1" applyFont="1" applyFill="1" applyBorder="1" applyAlignment="1" applyProtection="1">
      <alignment horizontal="left" vertical="center"/>
    </xf>
    <xf numFmtId="176" fontId="4" fillId="0" borderId="0" xfId="59" applyNumberFormat="1" applyFont="1" applyFill="1" applyBorder="1" applyAlignment="1" applyProtection="1">
      <alignment horizontal="center" vertical="center"/>
    </xf>
    <xf numFmtId="186" fontId="4" fillId="0" borderId="0" xfId="1149" applyNumberFormat="1" applyFont="1" applyFill="1" applyBorder="1" applyAlignment="1" applyProtection="1">
      <alignment horizontal="left" vertical="center"/>
    </xf>
    <xf numFmtId="181" fontId="3" fillId="0" borderId="0" xfId="59" applyNumberFormat="1" applyFont="1" applyFill="1" applyBorder="1" applyAlignment="1" applyProtection="1">
      <alignment horizontal="left" vertical="center"/>
    </xf>
    <xf numFmtId="10" fontId="4" fillId="0" borderId="0" xfId="59" applyNumberFormat="1" applyFont="1" applyFill="1" applyBorder="1" applyAlignment="1" applyProtection="1">
      <alignment horizontal="left" vertical="center" wrapText="1"/>
    </xf>
    <xf numFmtId="186" fontId="4" fillId="0" borderId="1" xfId="59" applyNumberFormat="1" applyFont="1" applyFill="1" applyBorder="1" applyAlignment="1" applyProtection="1">
      <alignment horizontal="center" vertical="center"/>
    </xf>
    <xf numFmtId="49" fontId="4" fillId="0" borderId="1" xfId="59" applyNumberFormat="1" applyFont="1" applyFill="1" applyBorder="1" applyAlignment="1" applyProtection="1">
      <alignment horizontal="center" vertical="center"/>
    </xf>
    <xf numFmtId="176" fontId="4" fillId="0" borderId="1" xfId="59" applyNumberFormat="1" applyFont="1" applyFill="1" applyBorder="1" applyAlignment="1" applyProtection="1">
      <alignment horizontal="center" vertical="center"/>
    </xf>
    <xf numFmtId="181" fontId="4" fillId="0" borderId="1" xfId="59" applyNumberFormat="1" applyFont="1" applyFill="1" applyBorder="1" applyAlignment="1" applyProtection="1">
      <alignment horizontal="center" vertical="center"/>
    </xf>
    <xf numFmtId="10" fontId="3" fillId="0" borderId="1" xfId="59" applyNumberFormat="1" applyFont="1" applyFill="1" applyBorder="1" applyAlignment="1" applyProtection="1">
      <alignment vertical="center"/>
    </xf>
    <xf numFmtId="176" fontId="4" fillId="0" borderId="1" xfId="0" applyFont="1" applyFill="1" applyBorder="1" applyAlignment="1">
      <alignment horizontal="center" vertical="center"/>
    </xf>
    <xf numFmtId="181" fontId="4" fillId="0" borderId="0" xfId="59" applyNumberFormat="1" applyFont="1" applyFill="1" applyBorder="1" applyAlignment="1" applyProtection="1">
      <alignment horizontal="center" vertical="center"/>
    </xf>
    <xf numFmtId="176" fontId="3" fillId="5" borderId="1" xfId="59" applyNumberFormat="1" applyFont="1" applyFill="1" applyBorder="1" applyAlignment="1">
      <alignment horizontal="left" vertical="center"/>
    </xf>
    <xf numFmtId="182" fontId="4" fillId="0" borderId="1" xfId="0" applyNumberFormat="1" applyFont="1" applyBorder="1" applyAlignment="1">
      <alignment horizontal="right" vertical="center"/>
    </xf>
    <xf numFmtId="181" fontId="4" fillId="0" borderId="1" xfId="0" applyNumberFormat="1" applyFont="1" applyBorder="1" applyAlignment="1">
      <alignment vertical="center"/>
    </xf>
    <xf numFmtId="182" fontId="3" fillId="3" borderId="1" xfId="59" applyNumberFormat="1" applyFont="1" applyFill="1" applyBorder="1" applyAlignment="1">
      <alignment horizontal="right" vertical="center"/>
    </xf>
    <xf numFmtId="181" fontId="3" fillId="5" borderId="1" xfId="59" applyNumberFormat="1" applyFont="1" applyFill="1" applyBorder="1" applyAlignment="1">
      <alignment vertical="center"/>
    </xf>
    <xf numFmtId="10" fontId="3" fillId="0" borderId="2" xfId="67" applyNumberFormat="1" applyFont="1" applyBorder="1" applyAlignment="1">
      <alignment horizontal="left" vertical="center"/>
    </xf>
    <xf numFmtId="176" fontId="1" fillId="0" borderId="1" xfId="67" applyNumberFormat="1" applyFont="1" applyBorder="1" applyAlignment="1">
      <alignment vertical="center"/>
    </xf>
    <xf numFmtId="176" fontId="1" fillId="0" borderId="0" xfId="67" applyNumberFormat="1" applyFont="1" applyAlignment="1">
      <alignment vertical="center"/>
    </xf>
    <xf numFmtId="176" fontId="2" fillId="0" borderId="1" xfId="0" applyNumberFormat="1" applyFont="1" applyBorder="1" applyAlignment="1">
      <alignment vertical="center"/>
    </xf>
    <xf numFmtId="181" fontId="3" fillId="8" borderId="1" xfId="59" applyNumberFormat="1" applyFont="1" applyFill="1" applyBorder="1" applyAlignment="1">
      <alignment vertical="center"/>
    </xf>
    <xf numFmtId="10" fontId="3" fillId="3" borderId="2" xfId="67" applyNumberFormat="1" applyFont="1" applyFill="1" applyBorder="1" applyAlignment="1">
      <alignment horizontal="left" vertical="center"/>
    </xf>
    <xf numFmtId="10" fontId="3" fillId="0" borderId="2" xfId="67" applyNumberFormat="1" applyFont="1" applyBorder="1" applyAlignment="1">
      <alignment horizontal="left" vertical="center" wrapText="1"/>
    </xf>
    <xf numFmtId="186" fontId="4" fillId="9" borderId="1" xfId="67" applyNumberFormat="1" applyFont="1" applyFill="1" applyBorder="1" applyAlignment="1">
      <alignment horizontal="left" vertical="center"/>
    </xf>
    <xf numFmtId="49" fontId="4" fillId="9" borderId="2" xfId="0" applyNumberFormat="1" applyFont="1" applyFill="1" applyBorder="1" applyAlignment="1" applyProtection="1">
      <alignment horizontal="left" vertical="center"/>
    </xf>
    <xf numFmtId="176" fontId="4" fillId="10" borderId="1" xfId="59" applyNumberFormat="1" applyFont="1" applyFill="1" applyBorder="1" applyAlignment="1" applyProtection="1">
      <alignment horizontal="left" vertical="center" wrapText="1"/>
    </xf>
    <xf numFmtId="181" fontId="4" fillId="9" borderId="1" xfId="59" applyNumberFormat="1" applyFont="1" applyFill="1" applyBorder="1" applyAlignment="1" applyProtection="1">
      <alignment vertical="center"/>
    </xf>
    <xf numFmtId="10" fontId="4" fillId="9" borderId="2" xfId="0" applyNumberFormat="1" applyFont="1" applyFill="1" applyBorder="1" applyAlignment="1">
      <alignment horizontal="left" vertical="center" wrapText="1"/>
    </xf>
    <xf numFmtId="186" fontId="4" fillId="0" borderId="1" xfId="67" applyNumberFormat="1" applyFont="1" applyFill="1" applyBorder="1" applyAlignment="1">
      <alignment horizontal="left" vertical="center"/>
    </xf>
    <xf numFmtId="10" fontId="4" fillId="0" borderId="2" xfId="67" applyNumberFormat="1" applyFont="1" applyFill="1" applyBorder="1" applyAlignment="1">
      <alignment vertical="center" wrapText="1"/>
    </xf>
    <xf numFmtId="186" fontId="4" fillId="9" borderId="2" xfId="0" applyNumberFormat="1" applyFont="1" applyFill="1" applyBorder="1" applyAlignment="1" applyProtection="1">
      <alignment horizontal="left" vertical="center"/>
    </xf>
    <xf numFmtId="49" fontId="4" fillId="0" borderId="1" xfId="0" applyNumberFormat="1" applyFont="1" applyFill="1" applyBorder="1" applyAlignment="1">
      <alignment vertical="center"/>
    </xf>
    <xf numFmtId="176" fontId="1" fillId="0" borderId="1" xfId="67" applyFont="1" applyFill="1" applyBorder="1" applyAlignment="1">
      <alignment vertical="center"/>
    </xf>
    <xf numFmtId="176" fontId="1" fillId="0" borderId="0" xfId="67" applyFont="1" applyFill="1" applyAlignment="1">
      <alignment vertical="center"/>
    </xf>
    <xf numFmtId="10" fontId="4" fillId="0" borderId="2" xfId="67" applyNumberFormat="1" applyFont="1" applyFill="1" applyBorder="1" applyAlignment="1">
      <alignment vertical="center"/>
    </xf>
    <xf numFmtId="186" fontId="4" fillId="0" borderId="2" xfId="67" applyNumberFormat="1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vertical="center"/>
    </xf>
    <xf numFmtId="186" fontId="4" fillId="17" borderId="2" xfId="0" applyNumberFormat="1" applyFont="1" applyFill="1" applyBorder="1" applyAlignment="1" applyProtection="1">
      <alignment horizontal="left" vertical="center"/>
    </xf>
    <xf numFmtId="49" fontId="4" fillId="17" borderId="2" xfId="0" applyNumberFormat="1" applyFont="1" applyFill="1" applyBorder="1" applyAlignment="1" applyProtection="1">
      <alignment horizontal="left" vertical="center"/>
    </xf>
    <xf numFmtId="176" fontId="4" fillId="18" borderId="1" xfId="59" applyNumberFormat="1" applyFont="1" applyFill="1" applyBorder="1" applyAlignment="1" applyProtection="1">
      <alignment horizontal="left" vertical="center" wrapText="1"/>
    </xf>
    <xf numFmtId="181" fontId="4" fillId="17" borderId="1" xfId="59" applyNumberFormat="1" applyFont="1" applyFill="1" applyBorder="1" applyAlignment="1" applyProtection="1">
      <alignment vertical="center"/>
    </xf>
    <xf numFmtId="10" fontId="4" fillId="17" borderId="2" xfId="0" applyNumberFormat="1" applyFont="1" applyFill="1" applyBorder="1" applyAlignment="1">
      <alignment horizontal="left" vertical="center" wrapText="1"/>
    </xf>
    <xf numFmtId="176" fontId="4" fillId="17" borderId="1" xfId="0" applyFont="1" applyFill="1" applyBorder="1" applyAlignment="1">
      <alignment vertical="center" wrapText="1"/>
    </xf>
    <xf numFmtId="10" fontId="4" fillId="0" borderId="2" xfId="67" applyNumberFormat="1" applyFont="1" applyFill="1" applyBorder="1" applyAlignment="1">
      <alignment horizontal="left" vertical="center"/>
    </xf>
    <xf numFmtId="10" fontId="4" fillId="0" borderId="2" xfId="67" applyNumberFormat="1" applyFont="1" applyFill="1" applyBorder="1" applyAlignment="1">
      <alignment horizontal="left" vertical="center" wrapText="1"/>
    </xf>
    <xf numFmtId="176" fontId="4" fillId="9" borderId="1" xfId="0" applyFont="1" applyFill="1" applyBorder="1" applyAlignment="1">
      <alignment vertical="center" wrapText="1"/>
    </xf>
    <xf numFmtId="10" fontId="4" fillId="0" borderId="2" xfId="59" applyNumberFormat="1" applyFont="1" applyFill="1" applyBorder="1" applyAlignment="1">
      <alignment horizontal="left" vertical="center"/>
    </xf>
    <xf numFmtId="176" fontId="4" fillId="0" borderId="1" xfId="0" applyFont="1" applyFill="1" applyBorder="1" applyAlignment="1">
      <alignment vertical="center" wrapText="1"/>
    </xf>
    <xf numFmtId="176" fontId="3" fillId="0" borderId="1" xfId="67" applyFont="1" applyFill="1" applyBorder="1" applyAlignment="1">
      <alignment vertical="center"/>
    </xf>
    <xf numFmtId="176" fontId="3" fillId="0" borderId="0" xfId="67" applyFont="1" applyFill="1" applyAlignment="1">
      <alignment vertical="center"/>
    </xf>
    <xf numFmtId="10" fontId="1" fillId="0" borderId="2" xfId="67" applyNumberFormat="1" applyFont="1" applyFill="1" applyBorder="1" applyAlignment="1">
      <alignment horizontal="left" vertical="center"/>
    </xf>
    <xf numFmtId="10" fontId="1" fillId="0" borderId="2" xfId="67" applyNumberFormat="1" applyFont="1" applyFill="1" applyBorder="1" applyAlignment="1">
      <alignment horizontal="left" vertical="center" wrapText="1"/>
    </xf>
    <xf numFmtId="10" fontId="3" fillId="0" borderId="2" xfId="67" applyNumberFormat="1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center"/>
    </xf>
    <xf numFmtId="186" fontId="4" fillId="0" borderId="2" xfId="0" applyNumberFormat="1" applyFont="1" applyFill="1" applyBorder="1" applyAlignment="1" applyProtection="1">
      <alignment horizontal="left" vertical="center"/>
    </xf>
    <xf numFmtId="49" fontId="4" fillId="0" borderId="2" xfId="0" applyNumberFormat="1" applyFont="1" applyFill="1" applyBorder="1" applyAlignment="1" applyProtection="1">
      <alignment horizontal="left" vertical="center"/>
    </xf>
    <xf numFmtId="10" fontId="3" fillId="0" borderId="2" xfId="67" applyNumberFormat="1" applyFont="1" applyFill="1" applyBorder="1" applyAlignment="1">
      <alignment horizontal="left" vertical="center" wrapText="1"/>
    </xf>
    <xf numFmtId="176" fontId="1" fillId="0" borderId="1" xfId="67" applyNumberFormat="1" applyFont="1" applyFill="1" applyBorder="1" applyAlignment="1">
      <alignment vertical="center"/>
    </xf>
    <xf numFmtId="176" fontId="1" fillId="0" borderId="0" xfId="67" applyNumberFormat="1" applyFont="1" applyFill="1" applyAlignment="1">
      <alignment vertical="center"/>
    </xf>
    <xf numFmtId="10" fontId="3" fillId="0" borderId="2" xfId="67" applyNumberFormat="1" applyFont="1" applyFill="1" applyBorder="1" applyAlignment="1">
      <alignment vertical="center"/>
    </xf>
    <xf numFmtId="176" fontId="3" fillId="0" borderId="0" xfId="67" applyNumberFormat="1" applyFont="1" applyFill="1" applyAlignment="1">
      <alignment vertical="center"/>
    </xf>
    <xf numFmtId="10" fontId="4" fillId="9" borderId="2" xfId="0" applyNumberFormat="1" applyFont="1" applyFill="1" applyBorder="1" applyAlignment="1">
      <alignment vertical="center" wrapText="1"/>
    </xf>
    <xf numFmtId="10" fontId="3" fillId="0" borderId="2" xfId="67" applyNumberFormat="1" applyFont="1" applyFill="1" applyBorder="1" applyAlignment="1">
      <alignment vertical="center" wrapText="1"/>
    </xf>
    <xf numFmtId="43" fontId="3" fillId="0" borderId="1" xfId="0" applyNumberFormat="1" applyFont="1" applyFill="1" applyBorder="1" applyAlignment="1">
      <alignment vertical="center"/>
    </xf>
    <xf numFmtId="43" fontId="3" fillId="0" borderId="1" xfId="0" applyNumberFormat="1" applyFont="1" applyFill="1" applyBorder="1" applyAlignment="1">
      <alignment horizontal="right" vertical="center"/>
    </xf>
    <xf numFmtId="43" fontId="3" fillId="0" borderId="1" xfId="59" applyNumberFormat="1" applyFont="1" applyFill="1" applyBorder="1" applyAlignment="1">
      <alignment vertical="center"/>
    </xf>
    <xf numFmtId="43" fontId="3" fillId="0" borderId="1" xfId="59" applyNumberFormat="1" applyFont="1" applyFill="1" applyBorder="1" applyAlignment="1">
      <alignment horizontal="right" vertical="center"/>
    </xf>
    <xf numFmtId="10" fontId="1" fillId="0" borderId="2" xfId="0" applyNumberFormat="1" applyFont="1" applyFill="1" applyBorder="1" applyAlignment="1">
      <alignment vertical="center"/>
    </xf>
    <xf numFmtId="176" fontId="3" fillId="0" borderId="1" xfId="67" applyNumberFormat="1" applyFont="1" applyFill="1" applyBorder="1" applyAlignment="1">
      <alignment horizontal="center" vertical="center"/>
    </xf>
    <xf numFmtId="182" fontId="3" fillId="0" borderId="1" xfId="67" applyNumberFormat="1" applyFont="1" applyFill="1" applyBorder="1" applyAlignment="1">
      <alignment horizontal="right" vertical="center"/>
    </xf>
    <xf numFmtId="181" fontId="3" fillId="0" borderId="1" xfId="67" applyNumberFormat="1" applyFont="1" applyFill="1" applyBorder="1" applyAlignment="1">
      <alignment vertical="center"/>
    </xf>
    <xf numFmtId="182" fontId="3" fillId="0" borderId="1" xfId="67" applyNumberFormat="1" applyFont="1" applyFill="1" applyBorder="1" applyAlignment="1">
      <alignment horizontal="left" vertical="center"/>
    </xf>
    <xf numFmtId="181" fontId="3" fillId="0" borderId="1" xfId="67" applyNumberFormat="1" applyFont="1" applyFill="1" applyBorder="1" applyAlignment="1">
      <alignment horizontal="left" vertical="center"/>
    </xf>
    <xf numFmtId="10" fontId="3" fillId="0" borderId="2" xfId="59" applyNumberFormat="1" applyFont="1" applyFill="1" applyBorder="1" applyAlignment="1">
      <alignment horizontal="right" vertical="center"/>
    </xf>
    <xf numFmtId="186" fontId="3" fillId="0" borderId="9" xfId="67" applyNumberFormat="1" applyFont="1" applyFill="1" applyBorder="1" applyAlignment="1">
      <alignment horizontal="left" vertical="center"/>
    </xf>
    <xf numFmtId="49" fontId="3" fillId="0" borderId="8" xfId="59" applyNumberFormat="1" applyFont="1" applyFill="1" applyBorder="1" applyAlignment="1">
      <alignment horizontal="left" vertical="center"/>
    </xf>
    <xf numFmtId="176" fontId="3" fillId="0" borderId="8" xfId="59" applyNumberFormat="1" applyFont="1" applyFill="1" applyBorder="1" applyAlignment="1">
      <alignment horizontal="left" vertical="center"/>
    </xf>
    <xf numFmtId="182" fontId="3" fillId="0" borderId="8" xfId="59" applyNumberFormat="1" applyFont="1" applyFill="1" applyBorder="1" applyAlignment="1">
      <alignment horizontal="right" vertical="center"/>
    </xf>
    <xf numFmtId="181" fontId="3" fillId="0" borderId="8" xfId="59" applyNumberFormat="1" applyFont="1" applyFill="1" applyBorder="1" applyAlignment="1">
      <alignment vertical="center"/>
    </xf>
    <xf numFmtId="181" fontId="4" fillId="0" borderId="8" xfId="0" applyNumberFormat="1" applyFont="1" applyFill="1" applyBorder="1" applyAlignment="1">
      <alignment horizontal="right" vertical="center"/>
    </xf>
    <xf numFmtId="181" fontId="3" fillId="0" borderId="8" xfId="59" applyNumberFormat="1" applyFont="1" applyFill="1" applyBorder="1" applyAlignment="1">
      <alignment horizontal="right" vertical="center"/>
    </xf>
    <xf numFmtId="10" fontId="3" fillId="0" borderId="9" xfId="59" applyNumberFormat="1" applyFont="1" applyFill="1" applyBorder="1" applyAlignment="1">
      <alignment horizontal="right" vertical="center"/>
    </xf>
    <xf numFmtId="49" fontId="3" fillId="0" borderId="2" xfId="59" applyNumberFormat="1" applyFont="1" applyFill="1" applyBorder="1" applyAlignment="1">
      <alignment horizontal="left" vertical="center"/>
    </xf>
    <xf numFmtId="186" fontId="4" fillId="9" borderId="1" xfId="0" applyNumberFormat="1" applyFont="1" applyFill="1" applyBorder="1" applyAlignment="1" applyProtection="1">
      <alignment horizontal="left" vertical="center"/>
    </xf>
    <xf numFmtId="49" fontId="4" fillId="9" borderId="1" xfId="0" applyNumberFormat="1" applyFont="1" applyFill="1" applyBorder="1" applyAlignment="1" applyProtection="1">
      <alignment horizontal="left" vertical="center"/>
    </xf>
    <xf numFmtId="181" fontId="4" fillId="0" borderId="0" xfId="0" applyNumberFormat="1" applyFont="1" applyFill="1" applyBorder="1" applyAlignment="1">
      <alignment vertical="center"/>
    </xf>
    <xf numFmtId="186" fontId="3" fillId="0" borderId="4" xfId="67" applyNumberFormat="1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left" vertical="center"/>
    </xf>
    <xf numFmtId="176" fontId="3" fillId="5" borderId="1" xfId="59" applyNumberFormat="1" applyFont="1" applyFill="1" applyBorder="1" applyAlignment="1">
      <alignment vertical="center"/>
    </xf>
    <xf numFmtId="182" fontId="3" fillId="0" borderId="4" xfId="0" applyNumberFormat="1" applyFont="1" applyFill="1" applyBorder="1" applyAlignment="1">
      <alignment horizontal="right" vertical="center"/>
    </xf>
    <xf numFmtId="182" fontId="3" fillId="0" borderId="4" xfId="59" applyNumberFormat="1" applyFont="1" applyFill="1" applyBorder="1" applyAlignment="1">
      <alignment horizontal="right" vertical="center"/>
    </xf>
    <xf numFmtId="2" fontId="3" fillId="8" borderId="1" xfId="59" applyNumberFormat="1" applyFont="1" applyFill="1" applyBorder="1" applyAlignment="1">
      <alignment horizontal="right" vertical="center"/>
    </xf>
    <xf numFmtId="181" fontId="3" fillId="5" borderId="1" xfId="59" applyNumberFormat="1" applyFont="1" applyFill="1" applyBorder="1" applyAlignment="1">
      <alignment horizontal="right" vertical="center"/>
    </xf>
    <xf numFmtId="10" fontId="3" fillId="0" borderId="0" xfId="67" applyNumberFormat="1" applyFont="1" applyFill="1" applyAlignment="1">
      <alignment vertical="center"/>
    </xf>
    <xf numFmtId="49" fontId="3" fillId="0" borderId="1" xfId="59" applyNumberFormat="1" applyFont="1" applyFill="1" applyBorder="1" applyAlignment="1">
      <alignment horizontal="center" vertical="center"/>
    </xf>
    <xf numFmtId="176" fontId="1" fillId="0" borderId="1" xfId="59" applyNumberFormat="1" applyFont="1" applyFill="1" applyBorder="1" applyAlignment="1">
      <alignment vertical="center"/>
    </xf>
    <xf numFmtId="2" fontId="3" fillId="0" borderId="1" xfId="59" applyNumberFormat="1" applyFont="1" applyFill="1" applyBorder="1" applyAlignment="1">
      <alignment horizontal="right" vertical="center"/>
    </xf>
    <xf numFmtId="49" fontId="3" fillId="0" borderId="1" xfId="59" applyNumberFormat="1" applyFont="1" applyFill="1" applyBorder="1" applyAlignment="1">
      <alignment horizontal="right" vertical="center"/>
    </xf>
    <xf numFmtId="10" fontId="3" fillId="0" borderId="2" xfId="59" applyNumberFormat="1" applyFont="1" applyFill="1" applyBorder="1" applyAlignment="1">
      <alignment horizontal="left" vertical="center"/>
    </xf>
    <xf numFmtId="176" fontId="0" fillId="0" borderId="1" xfId="0" applyNumberFormat="1" applyFill="1" applyBorder="1" applyAlignment="1">
      <alignment vertical="center"/>
    </xf>
    <xf numFmtId="176" fontId="4" fillId="0" borderId="1" xfId="0" applyFont="1" applyBorder="1" applyAlignment="1">
      <alignment vertical="center" wrapText="1"/>
    </xf>
    <xf numFmtId="49" fontId="3" fillId="0" borderId="1" xfId="59" applyNumberFormat="1" applyFont="1" applyBorder="1" applyAlignment="1">
      <alignment horizontal="center" vertical="center"/>
    </xf>
    <xf numFmtId="182" fontId="3" fillId="0" borderId="1" xfId="59" applyNumberFormat="1" applyFont="1" applyBorder="1" applyAlignment="1">
      <alignment horizontal="right" vertical="center"/>
    </xf>
    <xf numFmtId="10" fontId="3" fillId="0" borderId="2" xfId="67" applyNumberFormat="1" applyFont="1" applyBorder="1" applyAlignment="1">
      <alignment vertical="center" wrapText="1"/>
    </xf>
    <xf numFmtId="10" fontId="3" fillId="0" borderId="2" xfId="67" applyNumberFormat="1" applyFont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0" fontId="1" fillId="0" borderId="2" xfId="67" applyNumberFormat="1" applyFont="1" applyFill="1" applyBorder="1" applyAlignment="1">
      <alignment vertical="center"/>
    </xf>
    <xf numFmtId="10" fontId="4" fillId="0" borderId="2" xfId="0" applyNumberFormat="1" applyFont="1" applyFill="1" applyBorder="1" applyAlignment="1">
      <alignment horizontal="left" vertical="center"/>
    </xf>
    <xf numFmtId="186" fontId="4" fillId="0" borderId="1" xfId="0" applyNumberFormat="1" applyFont="1" applyBorder="1" applyAlignment="1">
      <alignment horizontal="left" vertical="center"/>
    </xf>
    <xf numFmtId="176" fontId="4" fillId="0" borderId="1" xfId="0" applyFont="1" applyBorder="1" applyAlignment="1">
      <alignment horizontal="left" vertical="center" wrapText="1"/>
    </xf>
    <xf numFmtId="176" fontId="4" fillId="0" borderId="1" xfId="0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 wrapText="1"/>
    </xf>
    <xf numFmtId="176" fontId="4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0" fontId="3" fillId="3" borderId="0" xfId="0" applyNumberFormat="1" applyFont="1" applyFill="1" applyAlignment="1">
      <alignment vertical="center"/>
    </xf>
    <xf numFmtId="0" fontId="3" fillId="19" borderId="0" xfId="0" applyNumberFormat="1" applyFont="1" applyFill="1" applyAlignment="1">
      <alignment vertical="center"/>
    </xf>
    <xf numFmtId="176" fontId="4" fillId="0" borderId="0" xfId="0" applyFont="1" applyBorder="1" applyAlignment="1">
      <alignment vertical="center"/>
    </xf>
    <xf numFmtId="176" fontId="10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86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/>
    </xf>
    <xf numFmtId="176" fontId="4" fillId="0" borderId="0" xfId="0" applyFont="1" applyBorder="1" applyAlignment="1">
      <alignment horizontal="left" vertical="center"/>
    </xf>
    <xf numFmtId="182" fontId="4" fillId="0" borderId="0" xfId="0" applyNumberFormat="1" applyFont="1" applyBorder="1" applyAlignment="1">
      <alignment horizontal="right" vertical="center"/>
    </xf>
    <xf numFmtId="181" fontId="4" fillId="0" borderId="0" xfId="0" applyNumberFormat="1" applyFont="1" applyBorder="1" applyAlignment="1">
      <alignment horizontal="right" vertical="center"/>
    </xf>
    <xf numFmtId="10" fontId="4" fillId="0" borderId="0" xfId="0" applyNumberFormat="1" applyFont="1" applyBorder="1" applyAlignment="1">
      <alignment horizontal="right" vertical="center"/>
    </xf>
    <xf numFmtId="181" fontId="4" fillId="0" borderId="0" xfId="0" applyNumberFormat="1" applyFont="1" applyBorder="1" applyAlignment="1">
      <alignment vertical="center"/>
    </xf>
    <xf numFmtId="10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59" applyNumberFormat="1" applyFont="1" applyFill="1" applyBorder="1" applyAlignment="1" applyProtection="1">
      <alignment horizontal="center" vertical="center"/>
    </xf>
    <xf numFmtId="181" fontId="4" fillId="16" borderId="1" xfId="59" applyNumberFormat="1" applyFont="1" applyFill="1" applyBorder="1" applyAlignment="1" applyProtection="1">
      <alignment horizontal="right" vertical="center"/>
    </xf>
    <xf numFmtId="181" fontId="4" fillId="6" borderId="1" xfId="59" applyNumberFormat="1" applyFont="1" applyFill="1" applyBorder="1" applyAlignment="1" applyProtection="1">
      <alignment horizontal="right" vertical="center"/>
    </xf>
    <xf numFmtId="181" fontId="4" fillId="9" borderId="0" xfId="59" applyNumberFormat="1" applyFont="1" applyFill="1" applyBorder="1" applyAlignment="1" applyProtection="1">
      <alignment vertical="center"/>
    </xf>
    <xf numFmtId="10" fontId="4" fillId="0" borderId="0" xfId="59" applyNumberFormat="1" applyFont="1" applyFill="1" applyBorder="1" applyAlignment="1" applyProtection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86" fontId="4" fillId="0" borderId="1" xfId="59" applyNumberFormat="1" applyFont="1" applyFill="1" applyBorder="1" applyAlignment="1" applyProtection="1">
      <alignment horizontal="left" vertical="center"/>
    </xf>
    <xf numFmtId="176" fontId="4" fillId="0" borderId="1" xfId="59" applyNumberFormat="1" applyFont="1" applyFill="1" applyBorder="1" applyAlignment="1" applyProtection="1">
      <alignment vertical="center"/>
    </xf>
    <xf numFmtId="10" fontId="3" fillId="0" borderId="1" xfId="59" applyNumberFormat="1" applyFont="1" applyFill="1" applyBorder="1" applyAlignment="1" applyProtection="1">
      <alignment horizontal="center" vertical="center"/>
    </xf>
    <xf numFmtId="10" fontId="4" fillId="0" borderId="1" xfId="59" applyNumberFormat="1" applyFont="1" applyFill="1" applyBorder="1" applyAlignment="1" applyProtection="1">
      <alignment vertical="center"/>
    </xf>
    <xf numFmtId="176" fontId="4" fillId="0" borderId="0" xfId="59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3" fillId="5" borderId="1" xfId="59" applyNumberFormat="1" applyFont="1" applyFill="1" applyBorder="1" applyAlignment="1">
      <alignment vertical="center"/>
    </xf>
    <xf numFmtId="181" fontId="3" fillId="4" borderId="1" xfId="59" applyNumberFormat="1" applyFont="1" applyFill="1" applyBorder="1" applyAlignment="1">
      <alignment horizontal="right" vertical="center"/>
    </xf>
    <xf numFmtId="10" fontId="3" fillId="5" borderId="1" xfId="59" applyNumberFormat="1" applyFont="1" applyFill="1" applyBorder="1" applyAlignment="1">
      <alignment horizontal="right" vertical="center"/>
    </xf>
    <xf numFmtId="176" fontId="7" fillId="0" borderId="0" xfId="67" applyNumberFormat="1" applyFont="1" applyAlignment="1">
      <alignment vertical="center"/>
    </xf>
    <xf numFmtId="10" fontId="3" fillId="8" borderId="1" xfId="59" applyNumberFormat="1" applyFont="1" applyFill="1" applyBorder="1" applyAlignment="1">
      <alignment horizontal="right" vertical="center"/>
    </xf>
    <xf numFmtId="176" fontId="10" fillId="0" borderId="0" xfId="0" applyNumberFormat="1" applyFont="1" applyAlignment="1">
      <alignment vertical="center"/>
    </xf>
    <xf numFmtId="176" fontId="3" fillId="0" borderId="1" xfId="67" applyNumberFormat="1" applyFont="1" applyBorder="1" applyAlignment="1">
      <alignment horizontal="left" vertical="center" wrapText="1"/>
    </xf>
    <xf numFmtId="17" fontId="3" fillId="0" borderId="1" xfId="67" applyNumberFormat="1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3" fillId="0" borderId="0" xfId="59" applyNumberFormat="1" applyFont="1" applyFill="1" applyBorder="1" applyAlignment="1">
      <alignment horizontal="left" vertical="center"/>
    </xf>
    <xf numFmtId="176" fontId="3" fillId="0" borderId="0" xfId="59" applyNumberFormat="1" applyFont="1" applyFill="1" applyBorder="1" applyAlignment="1">
      <alignment horizontal="left" vertical="center"/>
    </xf>
    <xf numFmtId="49" fontId="3" fillId="0" borderId="1" xfId="59" applyNumberFormat="1" applyFont="1" applyFill="1" applyBorder="1" applyAlignment="1">
      <alignment vertical="center"/>
    </xf>
    <xf numFmtId="176" fontId="3" fillId="0" borderId="1" xfId="59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49" fontId="10" fillId="0" borderId="0" xfId="0" applyNumberFormat="1" applyFont="1" applyFill="1" applyBorder="1" applyAlignment="1">
      <alignment horizontal="left" vertical="center"/>
    </xf>
    <xf numFmtId="176" fontId="10" fillId="0" borderId="0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 applyProtection="1">
      <alignment vertical="center"/>
    </xf>
    <xf numFmtId="176" fontId="4" fillId="9" borderId="1" xfId="59" applyNumberFormat="1" applyFont="1" applyFill="1" applyBorder="1" applyAlignment="1" applyProtection="1">
      <alignment vertical="center"/>
    </xf>
    <xf numFmtId="10" fontId="4" fillId="9" borderId="1" xfId="59" applyNumberFormat="1" applyFont="1" applyFill="1" applyBorder="1" applyAlignment="1" applyProtection="1">
      <alignment vertical="center"/>
    </xf>
    <xf numFmtId="0" fontId="3" fillId="5" borderId="1" xfId="59" applyNumberFormat="1" applyFont="1" applyFill="1" applyBorder="1" applyAlignment="1">
      <alignment horizontal="left" vertical="center"/>
    </xf>
    <xf numFmtId="0" fontId="3" fillId="0" borderId="1" xfId="59" applyNumberFormat="1" applyFont="1" applyFill="1" applyBorder="1" applyAlignment="1">
      <alignment horizontal="right" vertical="center"/>
    </xf>
    <xf numFmtId="0" fontId="3" fillId="0" borderId="1" xfId="67" applyNumberFormat="1" applyFont="1" applyFill="1" applyBorder="1" applyAlignment="1">
      <alignment vertical="center" wrapText="1"/>
    </xf>
    <xf numFmtId="0" fontId="3" fillId="0" borderId="0" xfId="67" applyNumberFormat="1" applyFont="1" applyFill="1" applyAlignment="1">
      <alignment vertical="center"/>
    </xf>
    <xf numFmtId="49" fontId="3" fillId="3" borderId="1" xfId="59" applyNumberFormat="1" applyFont="1" applyFill="1" applyBorder="1" applyAlignment="1">
      <alignment horizontal="center" vertical="center"/>
    </xf>
    <xf numFmtId="0" fontId="3" fillId="8" borderId="1" xfId="59" applyNumberFormat="1" applyFont="1" applyFill="1" applyBorder="1" applyAlignment="1">
      <alignment horizontal="left" vertical="center"/>
    </xf>
    <xf numFmtId="0" fontId="3" fillId="3" borderId="1" xfId="59" applyNumberFormat="1" applyFont="1" applyFill="1" applyBorder="1" applyAlignment="1">
      <alignment horizontal="left" vertical="center"/>
    </xf>
    <xf numFmtId="0" fontId="3" fillId="3" borderId="1" xfId="59" applyNumberFormat="1" applyFont="1" applyFill="1" applyBorder="1" applyAlignment="1">
      <alignment horizontal="right" vertical="center"/>
    </xf>
    <xf numFmtId="181" fontId="3" fillId="3" borderId="1" xfId="59" applyNumberFormat="1" applyFont="1" applyFill="1" applyBorder="1" applyAlignment="1">
      <alignment horizontal="right" vertical="center"/>
    </xf>
    <xf numFmtId="0" fontId="3" fillId="3" borderId="1" xfId="67" applyNumberFormat="1" applyFont="1" applyFill="1" applyBorder="1" applyAlignment="1">
      <alignment vertical="center"/>
    </xf>
    <xf numFmtId="0" fontId="3" fillId="3" borderId="0" xfId="67" applyNumberFormat="1" applyFont="1" applyFill="1" applyAlignment="1">
      <alignment vertical="center"/>
    </xf>
    <xf numFmtId="17" fontId="3" fillId="0" borderId="1" xfId="67" applyNumberFormat="1" applyFont="1" applyFill="1" applyBorder="1" applyAlignment="1">
      <alignment vertical="center"/>
    </xf>
    <xf numFmtId="0" fontId="3" fillId="0" borderId="1" xfId="67" applyNumberFormat="1" applyFont="1" applyFill="1" applyBorder="1" applyAlignment="1">
      <alignment horizontal="right" vertical="center"/>
    </xf>
    <xf numFmtId="0" fontId="11" fillId="0" borderId="1" xfId="59" applyNumberFormat="1" applyFont="1" applyFill="1" applyBorder="1" applyAlignment="1">
      <alignment horizontal="right" vertical="center"/>
    </xf>
    <xf numFmtId="181" fontId="11" fillId="0" borderId="1" xfId="59" applyNumberFormat="1" applyFont="1" applyFill="1" applyBorder="1" applyAlignment="1">
      <alignment horizontal="right" vertical="center"/>
    </xf>
    <xf numFmtId="0" fontId="11" fillId="0" borderId="1" xfId="67" applyNumberFormat="1" applyFont="1" applyFill="1" applyBorder="1" applyAlignment="1">
      <alignment horizontal="right" vertical="center"/>
    </xf>
    <xf numFmtId="181" fontId="11" fillId="0" borderId="1" xfId="67" applyNumberFormat="1" applyFont="1" applyFill="1" applyBorder="1" applyAlignment="1">
      <alignment horizontal="right" vertical="center"/>
    </xf>
    <xf numFmtId="10" fontId="3" fillId="0" borderId="1" xfId="67" applyNumberFormat="1" applyFont="1" applyFill="1" applyBorder="1" applyAlignment="1">
      <alignment vertical="center"/>
    </xf>
    <xf numFmtId="186" fontId="4" fillId="15" borderId="1" xfId="0" applyNumberFormat="1" applyFont="1" applyFill="1" applyBorder="1" applyAlignment="1" applyProtection="1">
      <alignment horizontal="left" vertical="center"/>
    </xf>
    <xf numFmtId="49" fontId="4" fillId="9" borderId="1" xfId="0" applyNumberFormat="1" applyFont="1" applyFill="1" applyBorder="1" applyAlignment="1" applyProtection="1">
      <alignment horizontal="center" vertical="center"/>
    </xf>
    <xf numFmtId="49" fontId="4" fillId="0" borderId="1" xfId="59" applyNumberFormat="1" applyFont="1" applyFill="1" applyBorder="1" applyAlignment="1">
      <alignment vertical="center"/>
    </xf>
    <xf numFmtId="176" fontId="4" fillId="0" borderId="1" xfId="59" applyFont="1" applyFill="1" applyBorder="1" applyAlignment="1">
      <alignment vertical="center"/>
    </xf>
    <xf numFmtId="181" fontId="0" fillId="0" borderId="1" xfId="0" applyNumberFormat="1" applyFill="1" applyBorder="1" applyAlignment="1">
      <alignment vertical="center"/>
    </xf>
    <xf numFmtId="10" fontId="2" fillId="0" borderId="1" xfId="0" applyNumberFormat="1" applyFont="1" applyFill="1" applyBorder="1" applyAlignment="1">
      <alignment horizontal="right" vertical="center"/>
    </xf>
    <xf numFmtId="176" fontId="12" fillId="0" borderId="1" xfId="67" applyFont="1" applyFill="1" applyBorder="1" applyAlignment="1">
      <alignment vertical="center"/>
    </xf>
    <xf numFmtId="176" fontId="4" fillId="0" borderId="1" xfId="59" applyFont="1" applyFill="1" applyBorder="1" applyAlignment="1">
      <alignment horizontal="left" vertical="center" wrapText="1"/>
    </xf>
    <xf numFmtId="16" fontId="4" fillId="0" borderId="1" xfId="67" applyNumberFormat="1" applyFont="1" applyFill="1" applyBorder="1" applyAlignment="1">
      <alignment horizontal="left" vertical="center" wrapText="1"/>
    </xf>
    <xf numFmtId="176" fontId="13" fillId="0" borderId="1" xfId="67" applyFont="1" applyFill="1" applyBorder="1" applyAlignment="1">
      <alignment horizontal="left" vertical="center"/>
    </xf>
    <xf numFmtId="10" fontId="4" fillId="0" borderId="1" xfId="67" applyNumberFormat="1" applyFont="1" applyFill="1" applyBorder="1" applyAlignment="1">
      <alignment horizontal="left" vertical="center"/>
    </xf>
    <xf numFmtId="49" fontId="3" fillId="0" borderId="0" xfId="59" applyNumberFormat="1" applyFont="1" applyFill="1" applyBorder="1" applyAlignment="1">
      <alignment vertical="center"/>
    </xf>
    <xf numFmtId="176" fontId="3" fillId="0" borderId="1" xfId="59" applyFont="1" applyFill="1" applyBorder="1" applyAlignment="1">
      <alignment vertical="center"/>
    </xf>
    <xf numFmtId="10" fontId="3" fillId="0" borderId="1" xfId="0" applyNumberFormat="1" applyFont="1" applyFill="1" applyBorder="1" applyAlignment="1">
      <alignment horizontal="right" vertical="center"/>
    </xf>
    <xf numFmtId="186" fontId="4" fillId="17" borderId="1" xfId="0" applyNumberFormat="1" applyFont="1" applyFill="1" applyBorder="1" applyAlignment="1" applyProtection="1">
      <alignment horizontal="left" vertical="center"/>
    </xf>
    <xf numFmtId="49" fontId="4" fillId="17" borderId="1" xfId="0" applyNumberFormat="1" applyFont="1" applyFill="1" applyBorder="1" applyAlignment="1" applyProtection="1">
      <alignment vertical="center"/>
    </xf>
    <xf numFmtId="176" fontId="4" fillId="17" borderId="1" xfId="59" applyNumberFormat="1" applyFont="1" applyFill="1" applyBorder="1" applyAlignment="1" applyProtection="1">
      <alignment vertical="center"/>
    </xf>
    <xf numFmtId="10" fontId="4" fillId="17" borderId="1" xfId="59" applyNumberFormat="1" applyFont="1" applyFill="1" applyBorder="1" applyAlignment="1" applyProtection="1">
      <alignment vertical="center"/>
    </xf>
    <xf numFmtId="17" fontId="3" fillId="0" borderId="1" xfId="67" applyNumberFormat="1" applyFont="1" applyFill="1" applyBorder="1" applyAlignment="1">
      <alignment horizontal="left" vertical="center"/>
    </xf>
    <xf numFmtId="176" fontId="3" fillId="0" borderId="1" xfId="67" applyFont="1" applyFill="1" applyBorder="1" applyAlignment="1">
      <alignment horizontal="left" vertical="center" wrapText="1"/>
    </xf>
    <xf numFmtId="49" fontId="3" fillId="0" borderId="1" xfId="67" applyNumberFormat="1" applyFont="1" applyFill="1" applyBorder="1" applyAlignment="1">
      <alignment vertical="center"/>
    </xf>
    <xf numFmtId="10" fontId="3" fillId="0" borderId="1" xfId="67" applyNumberFormat="1" applyFont="1" applyFill="1" applyBorder="1" applyAlignment="1">
      <alignment horizontal="right" vertical="center"/>
    </xf>
    <xf numFmtId="10" fontId="4" fillId="0" borderId="1" xfId="1141" applyNumberFormat="1" applyFont="1" applyFill="1" applyBorder="1" applyAlignment="1">
      <alignment horizontal="right" vertical="center"/>
    </xf>
    <xf numFmtId="176" fontId="3" fillId="0" borderId="0" xfId="0" applyNumberFormat="1" applyFont="1" applyFill="1" applyBorder="1" applyAlignment="1">
      <alignment horizontal="left" vertical="center"/>
    </xf>
    <xf numFmtId="16" fontId="3" fillId="0" borderId="1" xfId="67" applyNumberFormat="1" applyFont="1" applyFill="1" applyBorder="1" applyAlignment="1">
      <alignment horizontal="left" vertical="center" wrapText="1"/>
    </xf>
    <xf numFmtId="176" fontId="2" fillId="0" borderId="8" xfId="0" applyFont="1" applyFill="1" applyBorder="1" applyAlignment="1">
      <alignment vertical="center"/>
    </xf>
    <xf numFmtId="176" fontId="2" fillId="0" borderId="10" xfId="0" applyFont="1" applyFill="1" applyBorder="1" applyAlignment="1">
      <alignment vertical="center"/>
    </xf>
    <xf numFmtId="176" fontId="1" fillId="0" borderId="4" xfId="67" applyFont="1" applyFill="1" applyBorder="1" applyAlignment="1">
      <alignment vertical="center"/>
    </xf>
    <xf numFmtId="176" fontId="1" fillId="0" borderId="8" xfId="67" applyFont="1" applyFill="1" applyBorder="1" applyAlignment="1">
      <alignment vertical="center"/>
    </xf>
    <xf numFmtId="176" fontId="1" fillId="0" borderId="10" xfId="67" applyFont="1" applyFill="1" applyBorder="1" applyAlignment="1">
      <alignment vertical="center"/>
    </xf>
    <xf numFmtId="176" fontId="3" fillId="0" borderId="0" xfId="0" applyNumberFormat="1" applyFont="1" applyFill="1" applyAlignment="1">
      <alignment horizontal="left" vertical="center"/>
    </xf>
    <xf numFmtId="10" fontId="3" fillId="0" borderId="1" xfId="59" applyNumberFormat="1" applyFont="1" applyFill="1" applyBorder="1" applyAlignment="1">
      <alignment horizontal="center" vertical="center"/>
    </xf>
    <xf numFmtId="176" fontId="3" fillId="0" borderId="10" xfId="0" applyNumberFormat="1" applyFont="1" applyFill="1" applyBorder="1" applyAlignment="1">
      <alignment vertical="center"/>
    </xf>
    <xf numFmtId="176" fontId="3" fillId="0" borderId="4" xfId="0" applyNumberFormat="1" applyFont="1" applyFill="1" applyBorder="1" applyAlignment="1">
      <alignment vertical="center"/>
    </xf>
    <xf numFmtId="176" fontId="3" fillId="0" borderId="8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left" vertical="center"/>
    </xf>
    <xf numFmtId="176" fontId="4" fillId="0" borderId="4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1" fillId="0" borderId="4" xfId="67" applyNumberFormat="1" applyFont="1" applyFill="1" applyBorder="1" applyAlignment="1">
      <alignment vertical="center"/>
    </xf>
    <xf numFmtId="176" fontId="3" fillId="0" borderId="1" xfId="67" applyNumberFormat="1" applyFont="1" applyFill="1" applyBorder="1" applyAlignment="1">
      <alignment horizontal="right" vertical="center"/>
    </xf>
    <xf numFmtId="176" fontId="3" fillId="0" borderId="8" xfId="67" applyNumberFormat="1" applyFont="1" applyFill="1" applyBorder="1" applyAlignment="1">
      <alignment vertical="center"/>
    </xf>
    <xf numFmtId="176" fontId="1" fillId="0" borderId="8" xfId="67" applyNumberFormat="1" applyFont="1" applyFill="1" applyBorder="1" applyAlignment="1">
      <alignment vertical="center"/>
    </xf>
    <xf numFmtId="176" fontId="1" fillId="0" borderId="10" xfId="67" applyNumberFormat="1" applyFont="1" applyFill="1" applyBorder="1" applyAlignment="1">
      <alignment vertical="center"/>
    </xf>
    <xf numFmtId="176" fontId="2" fillId="0" borderId="8" xfId="0" applyNumberFormat="1" applyFont="1" applyFill="1" applyBorder="1" applyAlignment="1">
      <alignment vertical="center"/>
    </xf>
    <xf numFmtId="176" fontId="2" fillId="0" borderId="4" xfId="0" applyNumberFormat="1" applyFont="1" applyFill="1" applyBorder="1" applyAlignment="1">
      <alignment vertical="center"/>
    </xf>
    <xf numFmtId="176" fontId="2" fillId="0" borderId="10" xfId="0" applyNumberFormat="1" applyFont="1" applyFill="1" applyBorder="1" applyAlignment="1">
      <alignment vertical="center"/>
    </xf>
    <xf numFmtId="49" fontId="2" fillId="0" borderId="0" xfId="0" applyNumberFormat="1" applyFont="1" applyFill="1" applyAlignment="1">
      <alignment vertical="center"/>
    </xf>
    <xf numFmtId="176" fontId="3" fillId="0" borderId="8" xfId="67" applyNumberFormat="1" applyFont="1" applyFill="1" applyBorder="1" applyAlignment="1">
      <alignment horizontal="left" vertical="center"/>
    </xf>
    <xf numFmtId="176" fontId="3" fillId="0" borderId="10" xfId="67" applyNumberFormat="1" applyFont="1" applyFill="1" applyBorder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16" fontId="3" fillId="0" borderId="1" xfId="67" applyNumberFormat="1" applyFont="1" applyFill="1" applyBorder="1" applyAlignment="1">
      <alignment vertical="center" wrapText="1"/>
    </xf>
    <xf numFmtId="176" fontId="10" fillId="0" borderId="0" xfId="0" applyNumberFormat="1" applyFont="1" applyFill="1" applyBorder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49" fontId="10" fillId="0" borderId="0" xfId="0" applyNumberFormat="1" applyFont="1" applyFill="1" applyBorder="1" applyAlignment="1">
      <alignment vertical="center"/>
    </xf>
    <xf numFmtId="182" fontId="11" fillId="0" borderId="1" xfId="59" applyNumberFormat="1" applyFont="1" applyFill="1" applyBorder="1" applyAlignment="1">
      <alignment horizontal="right" vertical="center"/>
    </xf>
    <xf numFmtId="181" fontId="11" fillId="0" borderId="1" xfId="59" applyNumberFormat="1" applyFont="1" applyFill="1" applyBorder="1" applyAlignment="1">
      <alignment vertical="center"/>
    </xf>
    <xf numFmtId="176" fontId="1" fillId="0" borderId="1" xfId="59" applyNumberFormat="1" applyFont="1" applyFill="1" applyBorder="1" applyAlignment="1">
      <alignment horizontal="left" vertical="center"/>
    </xf>
    <xf numFmtId="10" fontId="3" fillId="0" borderId="1" xfId="59" applyNumberFormat="1" applyFont="1" applyFill="1" applyBorder="1" applyAlignment="1">
      <alignment horizontal="left" vertical="center"/>
    </xf>
    <xf numFmtId="10" fontId="3" fillId="0" borderId="1" xfId="67" applyNumberFormat="1" applyFont="1" applyFill="1" applyBorder="1" applyAlignment="1">
      <alignment horizontal="left" vertical="center"/>
    </xf>
    <xf numFmtId="49" fontId="1" fillId="0" borderId="1" xfId="67" applyNumberFormat="1" applyFont="1" applyFill="1" applyBorder="1" applyAlignment="1">
      <alignment vertical="center"/>
    </xf>
    <xf numFmtId="176" fontId="1" fillId="0" borderId="1" xfId="67" applyNumberFormat="1" applyFont="1" applyFill="1" applyBorder="1" applyAlignment="1">
      <alignment horizontal="left" vertical="center"/>
    </xf>
    <xf numFmtId="182" fontId="1" fillId="0" borderId="1" xfId="67" applyNumberFormat="1" applyFont="1" applyFill="1" applyBorder="1" applyAlignment="1">
      <alignment horizontal="right" vertical="center"/>
    </xf>
    <xf numFmtId="181" fontId="1" fillId="0" borderId="1" xfId="67" applyNumberFormat="1" applyFont="1" applyFill="1" applyBorder="1" applyAlignment="1">
      <alignment vertical="center"/>
    </xf>
    <xf numFmtId="181" fontId="1" fillId="0" borderId="1" xfId="67" applyNumberFormat="1" applyFont="1" applyFill="1" applyBorder="1" applyAlignment="1">
      <alignment horizontal="right" vertical="center"/>
    </xf>
    <xf numFmtId="181" fontId="1" fillId="0" borderId="1" xfId="59" applyNumberFormat="1" applyFont="1" applyFill="1" applyBorder="1" applyAlignment="1">
      <alignment horizontal="right" vertical="center"/>
    </xf>
    <xf numFmtId="10" fontId="1" fillId="0" borderId="1" xfId="67" applyNumberFormat="1" applyFont="1" applyFill="1" applyBorder="1" applyAlignment="1">
      <alignment horizontal="right" vertical="center"/>
    </xf>
    <xf numFmtId="16" fontId="3" fillId="0" borderId="1" xfId="67" applyNumberFormat="1" applyFont="1" applyFill="1" applyBorder="1" applyAlignment="1">
      <alignment vertical="center"/>
    </xf>
    <xf numFmtId="185" fontId="3" fillId="0" borderId="1" xfId="67" applyNumberFormat="1" applyFont="1" applyFill="1" applyBorder="1" applyAlignment="1">
      <alignment horizontal="left" vertical="center"/>
    </xf>
    <xf numFmtId="176" fontId="4" fillId="0" borderId="1" xfId="59" applyNumberFormat="1" applyFont="1" applyFill="1" applyBorder="1" applyAlignment="1">
      <alignment horizontal="left" vertical="center"/>
    </xf>
    <xf numFmtId="176" fontId="4" fillId="0" borderId="1" xfId="59" applyNumberFormat="1" applyFont="1" applyFill="1" applyBorder="1" applyAlignment="1">
      <alignment vertical="center"/>
    </xf>
    <xf numFmtId="176" fontId="4" fillId="0" borderId="1" xfId="67" applyNumberFormat="1" applyFont="1" applyFill="1" applyBorder="1" applyAlignment="1">
      <alignment horizontal="left" vertical="center" wrapText="1"/>
    </xf>
    <xf numFmtId="176" fontId="4" fillId="0" borderId="0" xfId="67" applyNumberFormat="1" applyFont="1" applyFill="1" applyAlignment="1">
      <alignment horizontal="center" vertical="center"/>
    </xf>
    <xf numFmtId="10" fontId="11" fillId="0" borderId="1" xfId="59" applyNumberFormat="1" applyFont="1" applyFill="1" applyBorder="1" applyAlignment="1">
      <alignment horizontal="right" vertical="center"/>
    </xf>
    <xf numFmtId="176" fontId="11" fillId="0" borderId="1" xfId="67" applyNumberFormat="1" applyFont="1" applyFill="1" applyBorder="1" applyAlignment="1">
      <alignment vertical="center"/>
    </xf>
    <xf numFmtId="10" fontId="3" fillId="0" borderId="1" xfId="67" applyNumberFormat="1" applyFont="1" applyBorder="1" applyAlignment="1">
      <alignment horizontal="right" vertical="center"/>
    </xf>
    <xf numFmtId="176" fontId="4" fillId="0" borderId="1" xfId="67" applyNumberFormat="1" applyFont="1" applyFill="1" applyBorder="1" applyAlignment="1">
      <alignment vertical="center"/>
    </xf>
    <xf numFmtId="182" fontId="3" fillId="0" borderId="1" xfId="67" applyNumberFormat="1" applyFont="1" applyBorder="1" applyAlignment="1">
      <alignment horizontal="right" vertical="center"/>
    </xf>
    <xf numFmtId="49" fontId="3" fillId="0" borderId="1" xfId="67" applyNumberFormat="1" applyFont="1" applyBorder="1" applyAlignment="1">
      <alignment vertical="center"/>
    </xf>
    <xf numFmtId="176" fontId="3" fillId="0" borderId="0" xfId="0" applyNumberFormat="1" applyFont="1" applyAlignment="1">
      <alignment horizontal="left" vertical="center"/>
    </xf>
    <xf numFmtId="181" fontId="4" fillId="0" borderId="1" xfId="67" applyNumberFormat="1" applyFont="1" applyFill="1" applyBorder="1" applyAlignment="1">
      <alignment horizontal="right" vertical="center"/>
    </xf>
    <xf numFmtId="176" fontId="3" fillId="0" borderId="0" xfId="67" applyNumberFormat="1" applyFont="1" applyAlignment="1">
      <alignment vertical="center"/>
    </xf>
    <xf numFmtId="49" fontId="3" fillId="0" borderId="1" xfId="59" applyNumberFormat="1" applyFont="1" applyBorder="1" applyAlignment="1">
      <alignment vertical="center"/>
    </xf>
    <xf numFmtId="181" fontId="3" fillId="0" borderId="1" xfId="59" applyNumberFormat="1" applyFont="1" applyBorder="1" applyAlignment="1">
      <alignment vertical="center"/>
    </xf>
    <xf numFmtId="176" fontId="3" fillId="0" borderId="1" xfId="67" applyNumberFormat="1" applyFont="1" applyBorder="1" applyAlignment="1">
      <alignment vertical="center" wrapText="1"/>
    </xf>
    <xf numFmtId="181" fontId="3" fillId="0" borderId="1" xfId="67" applyNumberFormat="1" applyFont="1" applyBorder="1" applyAlignment="1">
      <alignment vertical="center"/>
    </xf>
    <xf numFmtId="10" fontId="3" fillId="0" borderId="1" xfId="67" applyNumberFormat="1" applyFont="1" applyBorder="1" applyAlignment="1">
      <alignment vertical="center"/>
    </xf>
    <xf numFmtId="181" fontId="3" fillId="4" borderId="1" xfId="67" applyNumberFormat="1" applyFont="1" applyFill="1" applyBorder="1" applyAlignment="1">
      <alignment horizontal="right" vertical="center"/>
    </xf>
    <xf numFmtId="17" fontId="3" fillId="0" borderId="1" xfId="67" applyNumberFormat="1" applyFont="1" applyBorder="1" applyAlignment="1">
      <alignment vertical="center"/>
    </xf>
    <xf numFmtId="10" fontId="3" fillId="0" borderId="1" xfId="59" applyNumberFormat="1" applyFont="1" applyBorder="1" applyAlignment="1">
      <alignment horizontal="right" vertical="center"/>
    </xf>
    <xf numFmtId="0" fontId="3" fillId="0" borderId="1" xfId="59" applyNumberFormat="1" applyFont="1" applyBorder="1" applyAlignment="1">
      <alignment horizontal="right" vertical="center"/>
    </xf>
    <xf numFmtId="0" fontId="3" fillId="0" borderId="1" xfId="67" applyNumberFormat="1" applyFont="1" applyBorder="1" applyAlignment="1">
      <alignment vertical="center" wrapText="1"/>
    </xf>
    <xf numFmtId="2" fontId="3" fillId="0" borderId="1" xfId="59" applyNumberFormat="1" applyFont="1" applyBorder="1" applyAlignment="1">
      <alignment horizontal="right" vertical="center"/>
    </xf>
    <xf numFmtId="49" fontId="3" fillId="0" borderId="1" xfId="59" applyNumberFormat="1" applyFont="1" applyBorder="1" applyAlignment="1">
      <alignment horizontal="right" vertical="center"/>
    </xf>
    <xf numFmtId="0" fontId="3" fillId="0" borderId="1" xfId="67" applyNumberFormat="1" applyFont="1" applyBorder="1" applyAlignment="1">
      <alignment vertical="center"/>
    </xf>
    <xf numFmtId="2" fontId="11" fillId="0" borderId="1" xfId="59" applyNumberFormat="1" applyFont="1" applyFill="1" applyBorder="1" applyAlignment="1">
      <alignment horizontal="right" vertical="center"/>
    </xf>
    <xf numFmtId="0" fontId="11" fillId="0" borderId="1" xfId="67" applyNumberFormat="1" applyFont="1" applyFill="1" applyBorder="1" applyAlignment="1">
      <alignment vertical="center"/>
    </xf>
    <xf numFmtId="176" fontId="10" fillId="0" borderId="0" xfId="0" applyFont="1" applyFill="1"/>
    <xf numFmtId="176" fontId="2" fillId="0" borderId="0" xfId="0" applyNumberFormat="1" applyFont="1" applyFill="1"/>
    <xf numFmtId="176" fontId="2" fillId="0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0" xfId="59" applyNumberFormat="1" applyFont="1" applyFill="1" applyBorder="1" applyAlignment="1" applyProtection="1">
      <alignment vertical="center"/>
    </xf>
    <xf numFmtId="181" fontId="4" fillId="0" borderId="0" xfId="59" applyNumberFormat="1" applyFont="1" applyFill="1" applyBorder="1" applyAlignment="1" applyProtection="1">
      <alignment vertical="center" wrapText="1"/>
    </xf>
    <xf numFmtId="187" fontId="4" fillId="0" borderId="0" xfId="59" applyNumberFormat="1" applyFont="1" applyFill="1" applyBorder="1" applyAlignment="1" applyProtection="1">
      <alignment horizontal="left" vertical="center" wrapText="1"/>
    </xf>
    <xf numFmtId="182" fontId="4" fillId="0" borderId="1" xfId="59" applyNumberFormat="1" applyFont="1" applyFill="1" applyBorder="1" applyAlignment="1" applyProtection="1">
      <alignment vertical="center"/>
    </xf>
    <xf numFmtId="181" fontId="4" fillId="0" borderId="1" xfId="59" applyNumberFormat="1" applyFont="1" applyFill="1" applyBorder="1" applyAlignment="1" applyProtection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176" fontId="7" fillId="0" borderId="1" xfId="67" applyNumberFormat="1" applyFont="1" applyBorder="1" applyAlignment="1">
      <alignment vertical="center"/>
    </xf>
    <xf numFmtId="10" fontId="3" fillId="0" borderId="1" xfId="0" applyNumberFormat="1" applyFont="1" applyFill="1" applyBorder="1" applyAlignment="1">
      <alignment horizontal="center" vertical="center"/>
    </xf>
    <xf numFmtId="49" fontId="4" fillId="9" borderId="2" xfId="0" applyNumberFormat="1" applyFont="1" applyFill="1" applyBorder="1" applyAlignment="1" applyProtection="1">
      <alignment vertical="center"/>
    </xf>
    <xf numFmtId="176" fontId="4" fillId="10" borderId="1" xfId="59" applyNumberFormat="1" applyFont="1" applyFill="1" applyBorder="1" applyAlignment="1" applyProtection="1">
      <alignment vertical="center" wrapText="1"/>
    </xf>
    <xf numFmtId="176" fontId="4" fillId="15" borderId="1" xfId="0" applyFont="1" applyFill="1" applyBorder="1" applyAlignment="1">
      <alignment vertical="center"/>
    </xf>
    <xf numFmtId="176" fontId="4" fillId="0" borderId="4" xfId="67" applyFont="1" applyFill="1" applyBorder="1" applyAlignment="1">
      <alignment vertical="center"/>
    </xf>
    <xf numFmtId="176" fontId="7" fillId="0" borderId="1" xfId="67" applyFont="1" applyFill="1" applyBorder="1"/>
    <xf numFmtId="49" fontId="4" fillId="17" borderId="2" xfId="0" applyNumberFormat="1" applyFont="1" applyFill="1" applyBorder="1" applyAlignment="1" applyProtection="1">
      <alignment vertical="center"/>
    </xf>
    <xf numFmtId="176" fontId="4" fillId="18" borderId="1" xfId="59" applyNumberFormat="1" applyFont="1" applyFill="1" applyBorder="1" applyAlignment="1" applyProtection="1">
      <alignment vertical="center" wrapText="1"/>
    </xf>
    <xf numFmtId="182" fontId="3" fillId="0" borderId="1" xfId="59" applyNumberFormat="1" applyFont="1" applyFill="1" applyBorder="1" applyAlignment="1">
      <alignment horizontal="center" vertical="center"/>
    </xf>
    <xf numFmtId="176" fontId="7" fillId="0" borderId="1" xfId="67" applyFont="1" applyFill="1" applyBorder="1" applyAlignment="1">
      <alignment vertical="center"/>
    </xf>
    <xf numFmtId="176" fontId="14" fillId="0" borderId="1" xfId="67" applyFont="1" applyFill="1" applyBorder="1"/>
    <xf numFmtId="176" fontId="14" fillId="0" borderId="0" xfId="67" applyFont="1" applyFill="1"/>
    <xf numFmtId="176" fontId="1" fillId="0" borderId="1" xfId="67" applyNumberFormat="1" applyFont="1" applyFill="1" applyBorder="1"/>
    <xf numFmtId="176" fontId="1" fillId="0" borderId="0" xfId="67" applyNumberFormat="1" applyFont="1" applyFill="1"/>
    <xf numFmtId="176" fontId="2" fillId="0" borderId="1" xfId="0" applyNumberFormat="1" applyFont="1" applyFill="1" applyBorder="1"/>
    <xf numFmtId="182" fontId="3" fillId="0" borderId="1" xfId="59" applyNumberFormat="1" applyFont="1" applyFill="1" applyBorder="1" applyAlignment="1">
      <alignment horizontal="left" vertical="center"/>
    </xf>
    <xf numFmtId="182" fontId="3" fillId="0" borderId="1" xfId="59" applyNumberFormat="1" applyFont="1" applyFill="1" applyBorder="1" applyAlignment="1">
      <alignment vertical="center"/>
    </xf>
    <xf numFmtId="176" fontId="1" fillId="0" borderId="0" xfId="67" applyNumberFormat="1" applyFont="1" applyFill="1" applyAlignment="1">
      <alignment horizontal="left" vertical="center"/>
    </xf>
    <xf numFmtId="181" fontId="3" fillId="0" borderId="2" xfId="59" applyNumberFormat="1" applyFont="1" applyFill="1" applyBorder="1" applyAlignment="1">
      <alignment vertical="center"/>
    </xf>
    <xf numFmtId="181" fontId="4" fillId="0" borderId="3" xfId="0" applyNumberFormat="1" applyFont="1" applyFill="1" applyBorder="1" applyAlignment="1">
      <alignment vertical="center"/>
    </xf>
    <xf numFmtId="176" fontId="7" fillId="0" borderId="1" xfId="67" applyNumberFormat="1" applyFont="1" applyFill="1" applyBorder="1" applyAlignment="1">
      <alignment vertical="center"/>
    </xf>
    <xf numFmtId="184" fontId="3" fillId="0" borderId="2" xfId="67" applyNumberFormat="1" applyFont="1" applyFill="1" applyBorder="1" applyAlignment="1">
      <alignment horizontal="center" vertical="center"/>
    </xf>
    <xf numFmtId="0" fontId="3" fillId="0" borderId="1" xfId="51" applyNumberFormat="1" applyFont="1" applyFill="1" applyBorder="1" applyAlignment="1">
      <alignment horizontal="center" vertical="center"/>
    </xf>
    <xf numFmtId="0" fontId="3" fillId="0" borderId="4" xfId="59" applyNumberFormat="1" applyFont="1" applyFill="1" applyBorder="1" applyAlignment="1">
      <alignment horizontal="center" vertical="center"/>
    </xf>
    <xf numFmtId="181" fontId="4" fillId="5" borderId="1" xfId="59" applyNumberFormat="1" applyFont="1" applyFill="1" applyBorder="1" applyAlignment="1" applyProtection="1">
      <alignment horizontal="right" vertical="center"/>
    </xf>
    <xf numFmtId="180" fontId="4" fillId="0" borderId="0" xfId="0" applyNumberFormat="1" applyFont="1" applyFill="1" applyAlignment="1">
      <alignment horizontal="center" vertical="center"/>
    </xf>
    <xf numFmtId="176" fontId="6" fillId="0" borderId="0" xfId="0" applyFont="1" applyFill="1" applyAlignment="1">
      <alignment vertical="center"/>
    </xf>
    <xf numFmtId="176" fontId="7" fillId="0" borderId="0" xfId="0" applyNumberFormat="1" applyFont="1" applyFill="1" applyAlignment="1">
      <alignment vertical="center"/>
    </xf>
    <xf numFmtId="182" fontId="4" fillId="0" borderId="0" xfId="0" applyNumberFormat="1" applyFont="1" applyAlignment="1">
      <alignment vertical="center"/>
    </xf>
    <xf numFmtId="188" fontId="4" fillId="0" borderId="0" xfId="0" applyNumberFormat="1" applyFont="1" applyAlignment="1">
      <alignment vertical="center"/>
    </xf>
    <xf numFmtId="176" fontId="4" fillId="0" borderId="0" xfId="0" applyFont="1" applyAlignment="1">
      <alignment horizontal="center" vertical="center" wrapText="1"/>
    </xf>
    <xf numFmtId="189" fontId="4" fillId="0" borderId="0" xfId="0" applyNumberFormat="1" applyFont="1" applyAlignment="1">
      <alignment vertical="center"/>
    </xf>
    <xf numFmtId="182" fontId="4" fillId="0" borderId="0" xfId="59" applyNumberFormat="1" applyFont="1" applyFill="1" applyBorder="1" applyAlignment="1" applyProtection="1">
      <alignment vertical="center"/>
    </xf>
    <xf numFmtId="188" fontId="4" fillId="0" borderId="0" xfId="59" applyNumberFormat="1" applyFont="1" applyFill="1" applyBorder="1" applyAlignment="1" applyProtection="1">
      <alignment vertical="center"/>
    </xf>
    <xf numFmtId="181" fontId="4" fillId="16" borderId="1" xfId="59" applyNumberFormat="1" applyFont="1" applyFill="1" applyBorder="1" applyAlignment="1" applyProtection="1">
      <alignment vertical="center"/>
    </xf>
    <xf numFmtId="181" fontId="4" fillId="6" borderId="1" xfId="59" applyNumberFormat="1" applyFont="1" applyFill="1" applyBorder="1" applyAlignment="1" applyProtection="1">
      <alignment vertical="center"/>
    </xf>
    <xf numFmtId="176" fontId="4" fillId="0" borderId="0" xfId="59" applyNumberFormat="1" applyFont="1" applyFill="1" applyBorder="1" applyAlignment="1" applyProtection="1">
      <alignment horizontal="center" vertical="center" wrapText="1"/>
    </xf>
    <xf numFmtId="189" fontId="4" fillId="0" borderId="0" xfId="0" applyNumberFormat="1" applyFont="1" applyFill="1" applyAlignment="1">
      <alignment vertical="center"/>
    </xf>
    <xf numFmtId="186" fontId="4" fillId="0" borderId="0" xfId="0" applyNumberFormat="1" applyFont="1" applyFill="1" applyAlignment="1">
      <alignment horizontal="left" vertical="center"/>
    </xf>
    <xf numFmtId="10" fontId="4" fillId="0" borderId="1" xfId="59" applyNumberFormat="1" applyFont="1" applyFill="1" applyBorder="1" applyAlignment="1" applyProtection="1">
      <alignment horizontal="center" vertical="center"/>
    </xf>
    <xf numFmtId="188" fontId="4" fillId="0" borderId="1" xfId="59" applyNumberFormat="1" applyFont="1" applyFill="1" applyBorder="1" applyAlignment="1" applyProtection="1">
      <alignment horizontal="center" vertical="center"/>
    </xf>
    <xf numFmtId="180" fontId="4" fillId="0" borderId="1" xfId="59" applyNumberFormat="1" applyFont="1" applyFill="1" applyBorder="1" applyAlignment="1" applyProtection="1">
      <alignment horizontal="center" vertical="center" wrapText="1"/>
    </xf>
    <xf numFmtId="180" fontId="4" fillId="0" borderId="0" xfId="0" applyNumberFormat="1" applyFont="1" applyFill="1" applyAlignment="1">
      <alignment horizontal="center" vertical="center" wrapText="1"/>
    </xf>
    <xf numFmtId="180" fontId="4" fillId="0" borderId="0" xfId="59" applyNumberFormat="1" applyFont="1" applyFill="1" applyBorder="1" applyAlignment="1" applyProtection="1">
      <alignment horizontal="center" vertical="center"/>
    </xf>
    <xf numFmtId="188" fontId="3" fillId="0" borderId="1" xfId="59" applyNumberFormat="1" applyFont="1" applyFill="1" applyBorder="1" applyAlignment="1">
      <alignment horizontal="right" vertical="center"/>
    </xf>
    <xf numFmtId="184" fontId="4" fillId="9" borderId="2" xfId="0" applyNumberFormat="1" applyFont="1" applyFill="1" applyBorder="1" applyAlignment="1" applyProtection="1">
      <alignment vertical="center"/>
    </xf>
    <xf numFmtId="182" fontId="4" fillId="9" borderId="1" xfId="59" applyNumberFormat="1" applyFont="1" applyFill="1" applyBorder="1" applyAlignment="1" applyProtection="1">
      <alignment vertical="center"/>
    </xf>
    <xf numFmtId="188" fontId="4" fillId="9" borderId="1" xfId="59" applyNumberFormat="1" applyFont="1" applyFill="1" applyBorder="1" applyAlignment="1" applyProtection="1">
      <alignment vertical="center"/>
    </xf>
    <xf numFmtId="176" fontId="4" fillId="9" borderId="0" xfId="0" applyFont="1" applyFill="1" applyBorder="1" applyAlignment="1">
      <alignment horizontal="center" vertical="center" wrapText="1"/>
    </xf>
    <xf numFmtId="176" fontId="4" fillId="9" borderId="0" xfId="0" applyFont="1" applyFill="1" applyBorder="1" applyAlignment="1">
      <alignment vertical="center"/>
    </xf>
    <xf numFmtId="188" fontId="3" fillId="0" borderId="1" xfId="59" applyNumberFormat="1" applyFont="1" applyFill="1" applyBorder="1" applyAlignment="1">
      <alignment vertical="center"/>
    </xf>
    <xf numFmtId="10" fontId="4" fillId="0" borderId="1" xfId="59" applyNumberFormat="1" applyFont="1" applyFill="1" applyBorder="1" applyAlignment="1">
      <alignment vertical="center"/>
    </xf>
    <xf numFmtId="188" fontId="4" fillId="0" borderId="1" xfId="59" applyNumberFormat="1" applyFont="1" applyFill="1" applyBorder="1" applyAlignment="1">
      <alignment vertical="center"/>
    </xf>
    <xf numFmtId="181" fontId="0" fillId="0" borderId="0" xfId="0" applyNumberFormat="1" applyFill="1" applyAlignment="1">
      <alignment vertical="center"/>
    </xf>
    <xf numFmtId="16" fontId="4" fillId="0" borderId="1" xfId="67" applyNumberFormat="1" applyFont="1" applyFill="1" applyBorder="1" applyAlignment="1">
      <alignment horizontal="left" vertical="center"/>
    </xf>
    <xf numFmtId="181" fontId="4" fillId="0" borderId="1" xfId="67" applyNumberFormat="1" applyFont="1" applyFill="1" applyBorder="1" applyAlignment="1">
      <alignment vertical="center"/>
    </xf>
    <xf numFmtId="181" fontId="3" fillId="0" borderId="1" xfId="67" applyNumberFormat="1" applyFont="1" applyFill="1" applyBorder="1" applyAlignment="1">
      <alignment horizontal="left" vertical="center" wrapText="1"/>
    </xf>
    <xf numFmtId="188" fontId="4" fillId="0" borderId="1" xfId="0" applyNumberFormat="1" applyFont="1" applyFill="1" applyBorder="1" applyAlignment="1">
      <alignment horizontal="right" vertical="center"/>
    </xf>
    <xf numFmtId="176" fontId="4" fillId="0" borderId="0" xfId="0" applyFont="1" applyBorder="1" applyAlignment="1">
      <alignment horizontal="center" vertical="center" wrapText="1"/>
    </xf>
    <xf numFmtId="176" fontId="4" fillId="0" borderId="0" xfId="0" applyFont="1" applyBorder="1" applyAlignment="1">
      <alignment horizontal="center" vertical="center"/>
    </xf>
    <xf numFmtId="176" fontId="12" fillId="0" borderId="1" xfId="67" applyNumberFormat="1" applyFont="1" applyFill="1" applyBorder="1" applyAlignment="1">
      <alignment horizontal="left" vertical="center" wrapText="1"/>
    </xf>
    <xf numFmtId="58" fontId="3" fillId="0" borderId="1" xfId="67" applyNumberFormat="1" applyFont="1" applyFill="1" applyBorder="1" applyAlignment="1">
      <alignment horizontal="left" vertical="center"/>
    </xf>
    <xf numFmtId="180" fontId="4" fillId="9" borderId="1" xfId="0" applyNumberFormat="1" applyFont="1" applyFill="1" applyBorder="1" applyAlignment="1">
      <alignment vertical="center"/>
    </xf>
    <xf numFmtId="188" fontId="3" fillId="0" borderId="1" xfId="0" applyNumberFormat="1" applyFont="1" applyFill="1" applyBorder="1" applyAlignment="1">
      <alignment horizontal="right" vertical="center"/>
    </xf>
    <xf numFmtId="49" fontId="3" fillId="0" borderId="2" xfId="0" applyNumberFormat="1" applyFont="1" applyFill="1" applyBorder="1" applyAlignment="1">
      <alignment horizontal="left" vertical="center"/>
    </xf>
    <xf numFmtId="188" fontId="4" fillId="0" borderId="1" xfId="59" applyNumberFormat="1" applyFont="1" applyFill="1" applyBorder="1" applyAlignment="1" applyProtection="1">
      <alignment horizontal="right" vertical="center"/>
    </xf>
    <xf numFmtId="186" fontId="4" fillId="3" borderId="2" xfId="0" applyNumberFormat="1" applyFont="1" applyFill="1" applyBorder="1" applyAlignment="1" applyProtection="1">
      <alignment horizontal="left" vertical="center"/>
    </xf>
    <xf numFmtId="182" fontId="4" fillId="0" borderId="1" xfId="0" applyNumberFormat="1" applyFont="1" applyBorder="1" applyAlignment="1">
      <alignment vertical="center"/>
    </xf>
    <xf numFmtId="188" fontId="4" fillId="0" borderId="1" xfId="0" applyNumberFormat="1" applyFont="1" applyBorder="1" applyAlignment="1">
      <alignment vertical="center"/>
    </xf>
    <xf numFmtId="180" fontId="4" fillId="0" borderId="0" xfId="0" applyNumberFormat="1" applyFont="1" applyFill="1" applyAlignment="1">
      <alignment vertical="center"/>
    </xf>
    <xf numFmtId="176" fontId="10" fillId="0" borderId="0" xfId="0" applyNumberFormat="1" applyFont="1" applyFill="1" applyAlignment="1">
      <alignment vertical="center"/>
    </xf>
    <xf numFmtId="180" fontId="4" fillId="0" borderId="0" xfId="0" applyNumberFormat="1" applyFont="1" applyAlignment="1">
      <alignment vertical="center"/>
    </xf>
    <xf numFmtId="180" fontId="4" fillId="0" borderId="0" xfId="0" applyNumberFormat="1" applyFont="1" applyAlignment="1">
      <alignment horizontal="left" vertical="center"/>
    </xf>
    <xf numFmtId="183" fontId="4" fillId="0" borderId="0" xfId="0" applyNumberFormat="1" applyFont="1" applyAlignment="1">
      <alignment horizontal="right" vertical="center"/>
    </xf>
    <xf numFmtId="181" fontId="4" fillId="0" borderId="0" xfId="0" applyNumberFormat="1" applyFont="1" applyAlignment="1">
      <alignment horizontal="right" vertical="center" wrapText="1"/>
    </xf>
    <xf numFmtId="181" fontId="4" fillId="0" borderId="0" xfId="0" applyNumberFormat="1" applyFont="1" applyAlignment="1">
      <alignment vertical="center" wrapText="1"/>
    </xf>
    <xf numFmtId="180" fontId="4" fillId="0" borderId="0" xfId="59" applyNumberFormat="1" applyFont="1" applyFill="1" applyBorder="1" applyAlignment="1" applyProtection="1">
      <alignment vertical="center"/>
    </xf>
    <xf numFmtId="180" fontId="4" fillId="0" borderId="0" xfId="59" applyNumberFormat="1" applyFont="1" applyFill="1" applyBorder="1" applyAlignment="1" applyProtection="1">
      <alignment horizontal="left" vertical="center"/>
    </xf>
    <xf numFmtId="183" fontId="4" fillId="0" borderId="0" xfId="59" applyNumberFormat="1" applyFont="1" applyFill="1" applyBorder="1" applyAlignment="1" applyProtection="1">
      <alignment horizontal="right" vertical="center"/>
    </xf>
    <xf numFmtId="181" fontId="4" fillId="0" borderId="0" xfId="0" applyNumberFormat="1" applyFont="1" applyFill="1" applyAlignment="1">
      <alignment vertical="center" wrapText="1"/>
    </xf>
    <xf numFmtId="181" fontId="4" fillId="0" borderId="0" xfId="59" applyNumberFormat="1" applyFont="1" applyFill="1" applyBorder="1" applyAlignment="1" applyProtection="1">
      <alignment horizontal="right" vertical="center" wrapText="1"/>
    </xf>
    <xf numFmtId="182" fontId="4" fillId="0" borderId="1" xfId="59" applyNumberFormat="1" applyFont="1" applyFill="1" applyBorder="1" applyAlignment="1" applyProtection="1">
      <alignment horizontal="left" vertical="center"/>
    </xf>
    <xf numFmtId="181" fontId="15" fillId="0" borderId="1" xfId="59" applyNumberFormat="1" applyFont="1" applyFill="1" applyBorder="1" applyAlignment="1" applyProtection="1">
      <alignment horizontal="right" vertical="center"/>
    </xf>
    <xf numFmtId="183" fontId="15" fillId="0" borderId="1" xfId="59" applyNumberFormat="1" applyFont="1" applyFill="1" applyBorder="1" applyAlignment="1" applyProtection="1">
      <alignment horizontal="right" vertical="center"/>
    </xf>
    <xf numFmtId="181" fontId="4" fillId="0" borderId="1" xfId="59" applyNumberFormat="1" applyFont="1" applyFill="1" applyBorder="1" applyAlignment="1" applyProtection="1">
      <alignment horizontal="right" vertical="center" wrapText="1"/>
    </xf>
    <xf numFmtId="181" fontId="4" fillId="0" borderId="1" xfId="0" applyNumberFormat="1" applyFont="1" applyFill="1" applyBorder="1" applyAlignment="1">
      <alignment vertical="center" wrapText="1"/>
    </xf>
    <xf numFmtId="182" fontId="3" fillId="0" borderId="1" xfId="0" applyNumberFormat="1" applyFont="1" applyBorder="1" applyAlignment="1">
      <alignment horizontal="left" vertical="center"/>
    </xf>
    <xf numFmtId="182" fontId="3" fillId="0" borderId="1" xfId="0" applyNumberFormat="1" applyFont="1" applyBorder="1" applyAlignment="1">
      <alignment horizontal="right" vertical="center"/>
    </xf>
    <xf numFmtId="183" fontId="3" fillId="0" borderId="1" xfId="0" applyNumberFormat="1" applyFont="1" applyBorder="1" applyAlignment="1">
      <alignment horizontal="right" vertical="center"/>
    </xf>
    <xf numFmtId="181" fontId="3" fillId="0" borderId="1" xfId="67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vertical="center"/>
    </xf>
    <xf numFmtId="183" fontId="4" fillId="0" borderId="1" xfId="59" applyNumberFormat="1" applyFont="1" applyFill="1" applyBorder="1" applyAlignment="1">
      <alignment horizontal="right" vertical="center"/>
    </xf>
    <xf numFmtId="180" fontId="4" fillId="9" borderId="2" xfId="0" applyNumberFormat="1" applyFont="1" applyFill="1" applyBorder="1" applyAlignment="1" applyProtection="1">
      <alignment vertical="center"/>
    </xf>
    <xf numFmtId="180" fontId="4" fillId="10" borderId="1" xfId="59" applyNumberFormat="1" applyFont="1" applyFill="1" applyBorder="1" applyAlignment="1" applyProtection="1">
      <alignment vertical="center"/>
    </xf>
    <xf numFmtId="180" fontId="4" fillId="9" borderId="1" xfId="59" applyNumberFormat="1" applyFont="1" applyFill="1" applyBorder="1" applyAlignment="1" applyProtection="1">
      <alignment horizontal="left" vertical="center"/>
    </xf>
    <xf numFmtId="183" fontId="4" fillId="9" borderId="1" xfId="59" applyNumberFormat="1" applyFont="1" applyFill="1" applyBorder="1" applyAlignment="1" applyProtection="1">
      <alignment horizontal="right" vertical="center"/>
    </xf>
    <xf numFmtId="181" fontId="4" fillId="9" borderId="1" xfId="0" applyNumberFormat="1" applyFont="1" applyFill="1" applyBorder="1" applyAlignment="1">
      <alignment horizontal="right" vertical="center"/>
    </xf>
    <xf numFmtId="181" fontId="4" fillId="15" borderId="8" xfId="0" applyNumberFormat="1" applyFont="1" applyFill="1" applyBorder="1" applyAlignment="1">
      <alignment vertical="center" wrapText="1"/>
    </xf>
    <xf numFmtId="190" fontId="5" fillId="0" borderId="0" xfId="0" applyNumberFormat="1" applyFont="1" applyFill="1" applyAlignment="1">
      <alignment horizontal="center" vertical="center"/>
    </xf>
    <xf numFmtId="190" fontId="5" fillId="0" borderId="0" xfId="0" applyNumberFormat="1" applyFont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186" fontId="3" fillId="9" borderId="1" xfId="67" applyNumberFormat="1" applyFont="1" applyFill="1" applyBorder="1" applyAlignment="1">
      <alignment horizontal="left" vertical="center"/>
    </xf>
    <xf numFmtId="182" fontId="4" fillId="9" borderId="1" xfId="0" applyNumberFormat="1" applyFont="1" applyFill="1" applyBorder="1" applyAlignment="1">
      <alignment horizontal="left" vertical="center"/>
    </xf>
    <xf numFmtId="182" fontId="4" fillId="9" borderId="1" xfId="0" applyNumberFormat="1" applyFont="1" applyFill="1" applyBorder="1" applyAlignment="1">
      <alignment vertical="center"/>
    </xf>
    <xf numFmtId="176" fontId="3" fillId="9" borderId="1" xfId="59" applyFont="1" applyFill="1" applyBorder="1" applyAlignment="1">
      <alignment horizontal="left" vertical="center"/>
    </xf>
    <xf numFmtId="181" fontId="7" fillId="15" borderId="1" xfId="67" applyNumberFormat="1" applyFont="1" applyFill="1" applyBorder="1" applyAlignment="1">
      <alignment vertical="center"/>
    </xf>
    <xf numFmtId="181" fontId="3" fillId="15" borderId="1" xfId="67" applyNumberFormat="1" applyFont="1" applyFill="1" applyBorder="1" applyAlignment="1">
      <alignment vertical="center"/>
    </xf>
    <xf numFmtId="176" fontId="7" fillId="15" borderId="1" xfId="67" applyFont="1" applyFill="1" applyBorder="1" applyAlignment="1">
      <alignment vertical="center"/>
    </xf>
    <xf numFmtId="183" fontId="4" fillId="0" borderId="1" xfId="0" applyNumberFormat="1" applyFont="1" applyFill="1" applyBorder="1" applyAlignment="1">
      <alignment vertical="center"/>
    </xf>
    <xf numFmtId="181" fontId="3" fillId="0" borderId="1" xfId="67" applyNumberFormat="1" applyFont="1" applyFill="1" applyBorder="1" applyAlignment="1">
      <alignment horizontal="right" vertical="center" wrapText="1"/>
    </xf>
    <xf numFmtId="181" fontId="7" fillId="0" borderId="1" xfId="67" applyNumberFormat="1" applyFont="1" applyFill="1" applyBorder="1" applyAlignment="1">
      <alignment vertical="center"/>
    </xf>
    <xf numFmtId="181" fontId="4" fillId="0" borderId="1" xfId="0" applyNumberFormat="1" applyFont="1" applyBorder="1" applyAlignment="1">
      <alignment vertical="center" wrapText="1"/>
    </xf>
    <xf numFmtId="180" fontId="4" fillId="0" borderId="1" xfId="0" applyNumberFormat="1" applyFont="1" applyBorder="1" applyAlignment="1">
      <alignment vertical="center"/>
    </xf>
    <xf numFmtId="183" fontId="4" fillId="0" borderId="1" xfId="0" applyNumberFormat="1" applyFont="1" applyFill="1" applyBorder="1" applyAlignment="1">
      <alignment horizontal="right" vertical="center"/>
    </xf>
    <xf numFmtId="181" fontId="4" fillId="0" borderId="1" xfId="67" applyNumberFormat="1" applyFont="1" applyFill="1" applyBorder="1" applyAlignment="1">
      <alignment horizontal="right" vertical="center" wrapText="1"/>
    </xf>
    <xf numFmtId="182" fontId="3" fillId="5" borderId="1" xfId="59" applyNumberFormat="1" applyFont="1" applyFill="1" applyBorder="1" applyAlignment="1">
      <alignment horizontal="left" vertical="center"/>
    </xf>
    <xf numFmtId="176" fontId="3" fillId="5" borderId="1" xfId="59" applyNumberFormat="1" applyFont="1" applyFill="1" applyBorder="1" applyAlignment="1">
      <alignment horizontal="center" vertical="center"/>
    </xf>
    <xf numFmtId="176" fontId="3" fillId="8" borderId="1" xfId="59" applyNumberFormat="1" applyFont="1" applyFill="1" applyBorder="1" applyAlignment="1">
      <alignment horizontal="center" vertical="center"/>
    </xf>
    <xf numFmtId="181" fontId="3" fillId="3" borderId="1" xfId="67" applyNumberFormat="1" applyFont="1" applyFill="1" applyBorder="1" applyAlignment="1">
      <alignment horizontal="right" vertical="center"/>
    </xf>
    <xf numFmtId="181" fontId="16" fillId="0" borderId="1" xfId="67" applyNumberFormat="1" applyFont="1" applyBorder="1" applyAlignment="1">
      <alignment horizontal="right" vertical="center"/>
    </xf>
    <xf numFmtId="16" fontId="3" fillId="0" borderId="1" xfId="59" applyNumberFormat="1" applyFont="1" applyFill="1" applyBorder="1" applyAlignment="1">
      <alignment vertical="center"/>
    </xf>
    <xf numFmtId="181" fontId="17" fillId="0" borderId="1" xfId="67" applyNumberFormat="1" applyFont="1" applyFill="1" applyBorder="1" applyAlignment="1">
      <alignment vertical="center"/>
    </xf>
    <xf numFmtId="176" fontId="17" fillId="0" borderId="1" xfId="67" applyNumberFormat="1" applyFont="1" applyFill="1" applyBorder="1" applyAlignment="1">
      <alignment vertical="center"/>
    </xf>
    <xf numFmtId="176" fontId="17" fillId="0" borderId="0" xfId="67" applyNumberFormat="1" applyFont="1" applyFill="1" applyAlignment="1">
      <alignment vertical="center"/>
    </xf>
    <xf numFmtId="182" fontId="3" fillId="0" borderId="1" xfId="59" applyNumberFormat="1" applyFont="1" applyBorder="1" applyAlignment="1">
      <alignment horizontal="left" vertical="center"/>
    </xf>
    <xf numFmtId="183" fontId="3" fillId="0" borderId="1" xfId="0" applyNumberFormat="1" applyFont="1" applyFill="1" applyBorder="1" applyAlignment="1">
      <alignment horizontal="right" vertical="center"/>
    </xf>
    <xf numFmtId="182" fontId="18" fillId="0" borderId="0" xfId="0" applyNumberFormat="1" applyFont="1" applyFill="1" applyAlignment="1">
      <alignment horizontal="left" vertical="center"/>
    </xf>
    <xf numFmtId="182" fontId="3" fillId="5" borderId="1" xfId="59" applyNumberFormat="1" applyFont="1" applyFill="1" applyBorder="1" applyAlignment="1">
      <alignment horizontal="right" vertical="center"/>
    </xf>
    <xf numFmtId="176" fontId="3" fillId="0" borderId="0" xfId="0" applyFont="1" applyFill="1" applyAlignment="1">
      <alignment vertical="center"/>
    </xf>
    <xf numFmtId="176" fontId="3" fillId="0" borderId="0" xfId="0" applyFont="1" applyFill="1" applyAlignment="1">
      <alignment horizontal="center" vertical="center"/>
    </xf>
    <xf numFmtId="187" fontId="3" fillId="0" borderId="0" xfId="0" applyNumberFormat="1" applyFont="1" applyFill="1" applyAlignment="1">
      <alignment vertical="center"/>
    </xf>
    <xf numFmtId="187" fontId="1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86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Font="1" applyAlignment="1">
      <alignment horizontal="left" vertical="center"/>
    </xf>
    <xf numFmtId="182" fontId="3" fillId="0" borderId="0" xfId="0" applyNumberFormat="1" applyFont="1" applyAlignment="1">
      <alignment vertical="center"/>
    </xf>
    <xf numFmtId="181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vertical="center"/>
    </xf>
    <xf numFmtId="186" fontId="3" fillId="0" borderId="0" xfId="59" applyNumberFormat="1" applyFont="1" applyFill="1" applyBorder="1" applyAlignment="1" applyProtection="1">
      <alignment horizontal="left" vertical="center"/>
    </xf>
    <xf numFmtId="49" fontId="3" fillId="0" borderId="0" xfId="59" applyNumberFormat="1" applyFont="1" applyFill="1" applyBorder="1" applyAlignment="1" applyProtection="1">
      <alignment horizontal="left" vertical="center"/>
    </xf>
    <xf numFmtId="49" fontId="3" fillId="0" borderId="0" xfId="59" applyNumberFormat="1" applyFont="1" applyFill="1" applyBorder="1" applyAlignment="1" applyProtection="1">
      <alignment horizontal="center" vertical="center"/>
    </xf>
    <xf numFmtId="176" fontId="3" fillId="0" borderId="0" xfId="59" applyNumberFormat="1" applyFont="1" applyFill="1" applyBorder="1" applyAlignment="1" applyProtection="1">
      <alignment horizontal="left" vertical="center"/>
    </xf>
    <xf numFmtId="182" fontId="3" fillId="0" borderId="0" xfId="59" applyNumberFormat="1" applyFont="1" applyFill="1" applyBorder="1" applyAlignment="1" applyProtection="1">
      <alignment vertical="center"/>
    </xf>
    <xf numFmtId="181" fontId="3" fillId="0" borderId="0" xfId="59" applyNumberFormat="1" applyFont="1" applyFill="1" applyBorder="1" applyAlignment="1" applyProtection="1">
      <alignment horizontal="right" vertical="center"/>
    </xf>
    <xf numFmtId="10" fontId="3" fillId="0" borderId="0" xfId="59" applyNumberFormat="1" applyFont="1" applyFill="1" applyBorder="1" applyAlignment="1" applyProtection="1">
      <alignment horizontal="center" vertical="center"/>
    </xf>
    <xf numFmtId="182" fontId="3" fillId="0" borderId="0" xfId="59" applyNumberFormat="1" applyFont="1" applyFill="1" applyBorder="1" applyAlignment="1" applyProtection="1">
      <alignment horizontal="right" vertical="center"/>
    </xf>
    <xf numFmtId="181" fontId="3" fillId="16" borderId="1" xfId="59" applyNumberFormat="1" applyFont="1" applyFill="1" applyBorder="1" applyAlignment="1" applyProtection="1">
      <alignment vertical="center"/>
    </xf>
    <xf numFmtId="181" fontId="3" fillId="6" borderId="1" xfId="59" applyNumberFormat="1" applyFont="1" applyFill="1" applyBorder="1" applyAlignment="1" applyProtection="1">
      <alignment vertical="center"/>
    </xf>
    <xf numFmtId="181" fontId="3" fillId="9" borderId="1" xfId="59" applyNumberFormat="1" applyFont="1" applyFill="1" applyBorder="1" applyAlignment="1" applyProtection="1">
      <alignment horizontal="right" vertical="center"/>
    </xf>
    <xf numFmtId="181" fontId="3" fillId="0" borderId="0" xfId="59" applyNumberFormat="1" applyFont="1" applyFill="1" applyBorder="1" applyAlignment="1" applyProtection="1">
      <alignment vertical="center"/>
    </xf>
    <xf numFmtId="10" fontId="3" fillId="0" borderId="0" xfId="59" applyNumberFormat="1" applyFont="1" applyFill="1" applyBorder="1" applyAlignment="1" applyProtection="1">
      <alignment vertical="center"/>
    </xf>
    <xf numFmtId="176" fontId="3" fillId="0" borderId="0" xfId="59" applyNumberFormat="1" applyFont="1" applyFill="1" applyBorder="1" applyAlignment="1" applyProtection="1">
      <alignment vertical="center"/>
    </xf>
    <xf numFmtId="49" fontId="4" fillId="0" borderId="0" xfId="0" applyNumberFormat="1" applyFont="1" applyFill="1" applyAlignment="1">
      <alignment horizontal="left" vertical="center"/>
    </xf>
    <xf numFmtId="186" fontId="3" fillId="0" borderId="0" xfId="1149" applyNumberFormat="1" applyFont="1" applyFill="1" applyBorder="1" applyAlignment="1" applyProtection="1">
      <alignment horizontal="left" vertical="center"/>
    </xf>
    <xf numFmtId="187" fontId="3" fillId="0" borderId="0" xfId="59" applyNumberFormat="1" applyFont="1" applyFill="1" applyBorder="1" applyAlignment="1" applyProtection="1">
      <alignment horizontal="left" vertical="center" wrapText="1"/>
    </xf>
    <xf numFmtId="186" fontId="3" fillId="0" borderId="1" xfId="59" applyNumberFormat="1" applyFont="1" applyFill="1" applyBorder="1" applyAlignment="1" applyProtection="1">
      <alignment horizontal="left" vertical="center"/>
    </xf>
    <xf numFmtId="49" fontId="3" fillId="0" borderId="1" xfId="59" applyNumberFormat="1" applyFont="1" applyFill="1" applyBorder="1" applyAlignment="1" applyProtection="1">
      <alignment horizontal="center" vertical="center"/>
    </xf>
    <xf numFmtId="176" fontId="3" fillId="0" borderId="1" xfId="59" applyNumberFormat="1" applyFont="1" applyFill="1" applyBorder="1" applyAlignment="1" applyProtection="1">
      <alignment horizontal="left" vertical="center"/>
    </xf>
    <xf numFmtId="182" fontId="3" fillId="0" borderId="1" xfId="59" applyNumberFormat="1" applyFont="1" applyFill="1" applyBorder="1" applyAlignment="1" applyProtection="1">
      <alignment vertical="center"/>
    </xf>
    <xf numFmtId="182" fontId="3" fillId="0" borderId="1" xfId="59" applyNumberFormat="1" applyFont="1" applyFill="1" applyBorder="1" applyAlignment="1" applyProtection="1">
      <alignment horizontal="right" vertical="center"/>
    </xf>
    <xf numFmtId="0" fontId="4" fillId="0" borderId="1" xfId="59" applyNumberFormat="1" applyFont="1" applyFill="1" applyBorder="1" applyAlignment="1">
      <alignment horizontal="left" vertical="center"/>
    </xf>
    <xf numFmtId="182" fontId="3" fillId="0" borderId="1" xfId="0" applyNumberFormat="1" applyFont="1" applyFill="1" applyBorder="1" applyAlignment="1">
      <alignment vertical="center"/>
    </xf>
    <xf numFmtId="10" fontId="3" fillId="0" borderId="1" xfId="59" applyNumberFormat="1" applyFont="1" applyFill="1" applyBorder="1" applyAlignment="1">
      <alignment vertical="center"/>
    </xf>
    <xf numFmtId="49" fontId="5" fillId="0" borderId="0" xfId="0" applyNumberFormat="1" applyFont="1" applyAlignment="1">
      <alignment horizontal="center" vertical="center"/>
    </xf>
    <xf numFmtId="176" fontId="19" fillId="0" borderId="0" xfId="0" applyFont="1" applyAlignment="1">
      <alignment vertical="center"/>
    </xf>
    <xf numFmtId="0" fontId="4" fillId="0" borderId="1" xfId="67" applyNumberFormat="1" applyFont="1" applyFill="1" applyBorder="1" applyAlignment="1">
      <alignment horizontal="left" vertical="center"/>
    </xf>
    <xf numFmtId="49" fontId="3" fillId="0" borderId="1" xfId="59" applyNumberFormat="1" applyFont="1" applyFill="1" applyBorder="1" applyAlignment="1">
      <alignment horizontal="center" vertical="center" wrapText="1"/>
    </xf>
    <xf numFmtId="0" fontId="2" fillId="0" borderId="1" xfId="59" applyNumberFormat="1" applyFont="1" applyFill="1" applyBorder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176" fontId="3" fillId="4" borderId="1" xfId="67" applyNumberFormat="1" applyFont="1" applyFill="1" applyBorder="1" applyAlignment="1">
      <alignment horizontal="left" vertical="center"/>
    </xf>
    <xf numFmtId="0" fontId="4" fillId="0" borderId="1" xfId="67" applyNumberFormat="1" applyFont="1" applyFill="1" applyBorder="1" applyAlignment="1">
      <alignment vertical="center"/>
    </xf>
    <xf numFmtId="49" fontId="3" fillId="9" borderId="1" xfId="0" applyNumberFormat="1" applyFont="1" applyFill="1" applyBorder="1" applyAlignment="1" applyProtection="1">
      <alignment horizontal="left" vertical="center"/>
    </xf>
    <xf numFmtId="49" fontId="3" fillId="9" borderId="1" xfId="0" applyNumberFormat="1" applyFont="1" applyFill="1" applyBorder="1" applyAlignment="1" applyProtection="1">
      <alignment horizontal="center" vertical="center"/>
    </xf>
    <xf numFmtId="176" fontId="3" fillId="10" borderId="1" xfId="59" applyNumberFormat="1" applyFont="1" applyFill="1" applyBorder="1" applyAlignment="1" applyProtection="1">
      <alignment horizontal="left" vertical="center"/>
    </xf>
    <xf numFmtId="182" fontId="3" fillId="9" borderId="1" xfId="59" applyNumberFormat="1" applyFont="1" applyFill="1" applyBorder="1" applyAlignment="1" applyProtection="1">
      <alignment vertical="center"/>
    </xf>
    <xf numFmtId="10" fontId="3" fillId="9" borderId="1" xfId="59" applyNumberFormat="1" applyFont="1" applyFill="1" applyBorder="1" applyAlignment="1" applyProtection="1">
      <alignment horizontal="center" vertical="center"/>
    </xf>
    <xf numFmtId="182" fontId="3" fillId="9" borderId="1" xfId="59" applyNumberFormat="1" applyFont="1" applyFill="1" applyBorder="1" applyAlignment="1" applyProtection="1">
      <alignment horizontal="right" vertical="center"/>
    </xf>
    <xf numFmtId="181" fontId="3" fillId="9" borderId="1" xfId="59" applyNumberFormat="1" applyFont="1" applyFill="1" applyBorder="1" applyAlignment="1" applyProtection="1">
      <alignment vertical="center"/>
    </xf>
    <xf numFmtId="10" fontId="3" fillId="9" borderId="1" xfId="59" applyNumberFormat="1" applyFont="1" applyFill="1" applyBorder="1" applyAlignment="1" applyProtection="1">
      <alignment vertical="center"/>
    </xf>
    <xf numFmtId="191" fontId="3" fillId="9" borderId="1" xfId="0" applyNumberFormat="1" applyFont="1" applyFill="1" applyBorder="1" applyAlignment="1">
      <alignment horizontal="left" vertical="center"/>
    </xf>
    <xf numFmtId="187" fontId="3" fillId="0" borderId="0" xfId="0" applyNumberFormat="1" applyFont="1" applyFill="1" applyAlignment="1">
      <alignment horizontal="left" vertical="center"/>
    </xf>
    <xf numFmtId="187" fontId="3" fillId="0" borderId="1" xfId="59" applyNumberFormat="1" applyFont="1" applyFill="1" applyBorder="1" applyAlignment="1">
      <alignment horizontal="center" vertical="center"/>
    </xf>
    <xf numFmtId="187" fontId="3" fillId="0" borderId="1" xfId="59" applyNumberFormat="1" applyFont="1" applyFill="1" applyBorder="1" applyAlignment="1">
      <alignment horizontal="left" vertical="center"/>
    </xf>
    <xf numFmtId="190" fontId="3" fillId="0" borderId="1" xfId="59" applyNumberFormat="1" applyFont="1" applyFill="1" applyBorder="1" applyAlignment="1" applyProtection="1">
      <alignment horizontal="right" vertical="center"/>
    </xf>
    <xf numFmtId="187" fontId="3" fillId="0" borderId="1" xfId="0" applyNumberFormat="1" applyFont="1" applyFill="1" applyBorder="1" applyAlignment="1">
      <alignment horizontal="right" vertical="center"/>
    </xf>
    <xf numFmtId="187" fontId="3" fillId="0" borderId="1" xfId="59" applyNumberFormat="1" applyFont="1" applyFill="1" applyBorder="1" applyAlignment="1">
      <alignment vertical="center"/>
    </xf>
    <xf numFmtId="190" fontId="3" fillId="0" borderId="1" xfId="0" applyNumberFormat="1" applyFont="1" applyFill="1" applyBorder="1" applyAlignment="1">
      <alignment horizontal="right" vertical="center"/>
    </xf>
    <xf numFmtId="190" fontId="3" fillId="0" borderId="1" xfId="67" applyNumberFormat="1" applyFont="1" applyFill="1" applyBorder="1" applyAlignment="1">
      <alignment horizontal="right" vertical="center"/>
    </xf>
    <xf numFmtId="187" fontId="3" fillId="0" borderId="1" xfId="59" applyNumberFormat="1" applyFont="1" applyFill="1" applyBorder="1" applyAlignment="1">
      <alignment horizontal="right" vertical="center"/>
    </xf>
    <xf numFmtId="187" fontId="3" fillId="0" borderId="1" xfId="67" applyNumberFormat="1" applyFont="1" applyFill="1" applyBorder="1" applyAlignment="1">
      <alignment vertical="center"/>
    </xf>
    <xf numFmtId="190" fontId="3" fillId="0" borderId="1" xfId="59" applyNumberFormat="1" applyFont="1" applyFill="1" applyBorder="1" applyAlignment="1">
      <alignment horizontal="right" vertical="center"/>
    </xf>
    <xf numFmtId="187" fontId="3" fillId="0" borderId="0" xfId="67" applyNumberFormat="1" applyFont="1" applyFill="1" applyAlignment="1">
      <alignment vertical="center"/>
    </xf>
    <xf numFmtId="187" fontId="1" fillId="0" borderId="1" xfId="0" applyNumberFormat="1" applyFont="1" applyFill="1" applyBorder="1" applyAlignment="1">
      <alignment vertical="center"/>
    </xf>
    <xf numFmtId="187" fontId="3" fillId="0" borderId="1" xfId="67" applyNumberFormat="1" applyFont="1" applyFill="1" applyBorder="1" applyAlignment="1">
      <alignment vertical="center" wrapText="1"/>
    </xf>
    <xf numFmtId="190" fontId="11" fillId="0" borderId="1" xfId="67" applyNumberFormat="1" applyFont="1" applyFill="1" applyBorder="1" applyAlignment="1">
      <alignment horizontal="right" vertical="center"/>
    </xf>
    <xf numFmtId="187" fontId="3" fillId="0" borderId="1" xfId="67" applyNumberFormat="1" applyFont="1" applyFill="1" applyBorder="1" applyAlignment="1">
      <alignment horizontal="right" vertical="center"/>
    </xf>
    <xf numFmtId="187" fontId="3" fillId="0" borderId="1" xfId="0" applyNumberFormat="1" applyFont="1" applyFill="1" applyBorder="1" applyAlignment="1">
      <alignment vertical="center"/>
    </xf>
    <xf numFmtId="187" fontId="1" fillId="0" borderId="0" xfId="67" applyNumberFormat="1" applyFont="1" applyFill="1" applyAlignment="1">
      <alignment vertical="center"/>
    </xf>
    <xf numFmtId="186" fontId="3" fillId="15" borderId="1" xfId="0" applyNumberFormat="1" applyFont="1" applyFill="1" applyBorder="1" applyAlignment="1" applyProtection="1">
      <alignment horizontal="left" vertical="center"/>
    </xf>
    <xf numFmtId="49" fontId="3" fillId="15" borderId="1" xfId="0" applyNumberFormat="1" applyFont="1" applyFill="1" applyBorder="1" applyAlignment="1" applyProtection="1">
      <alignment horizontal="center" vertical="center"/>
    </xf>
    <xf numFmtId="181" fontId="3" fillId="15" borderId="1" xfId="59" applyNumberFormat="1" applyFont="1" applyFill="1" applyBorder="1" applyAlignment="1" applyProtection="1">
      <alignment vertical="center"/>
    </xf>
    <xf numFmtId="181" fontId="3" fillId="9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3" fillId="0" borderId="1" xfId="67" applyFont="1" applyFill="1" applyBorder="1" applyAlignment="1">
      <alignment vertical="center" wrapText="1"/>
    </xf>
    <xf numFmtId="176" fontId="3" fillId="0" borderId="0" xfId="0" applyNumberFormat="1" applyFont="1" applyAlignment="1">
      <alignment horizontal="center" vertical="center"/>
    </xf>
    <xf numFmtId="186" fontId="3" fillId="9" borderId="1" xfId="0" applyNumberFormat="1" applyFont="1" applyFill="1" applyBorder="1" applyAlignment="1" applyProtection="1">
      <alignment horizontal="left" vertical="center"/>
    </xf>
    <xf numFmtId="181" fontId="3" fillId="10" borderId="1" xfId="59" applyNumberFormat="1" applyFont="1" applyFill="1" applyBorder="1" applyAlignment="1" applyProtection="1">
      <alignment horizontal="right" vertical="center"/>
    </xf>
    <xf numFmtId="181" fontId="3" fillId="10" borderId="1" xfId="59" applyNumberFormat="1" applyFont="1" applyFill="1" applyBorder="1" applyAlignment="1" applyProtection="1">
      <alignment vertical="center"/>
    </xf>
    <xf numFmtId="181" fontId="3" fillId="9" borderId="1" xfId="0" applyNumberFormat="1" applyFont="1" applyFill="1" applyBorder="1" applyAlignment="1">
      <alignment vertical="center"/>
    </xf>
    <xf numFmtId="10" fontId="3" fillId="0" borderId="1" xfId="0" applyNumberFormat="1" applyFont="1" applyFill="1" applyBorder="1" applyAlignment="1">
      <alignment vertical="center"/>
    </xf>
    <xf numFmtId="176" fontId="3" fillId="0" borderId="0" xfId="67" applyNumberFormat="1" applyFont="1" applyFill="1" applyAlignment="1">
      <alignment horizontal="center" vertical="center"/>
    </xf>
    <xf numFmtId="49" fontId="3" fillId="0" borderId="1" xfId="67" applyNumberFormat="1" applyFont="1" applyFill="1" applyBorder="1" applyAlignment="1">
      <alignment horizontal="center" vertical="center"/>
    </xf>
    <xf numFmtId="18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/>
    </xf>
    <xf numFmtId="10" fontId="3" fillId="10" borderId="1" xfId="59" applyNumberFormat="1" applyFont="1" applyFill="1" applyBorder="1" applyAlignment="1" applyProtection="1">
      <alignment vertical="center"/>
    </xf>
    <xf numFmtId="176" fontId="4" fillId="0" borderId="0" xfId="0" applyNumberFormat="1" applyFont="1" applyFill="1" applyBorder="1" applyAlignment="1">
      <alignment vertical="center"/>
    </xf>
    <xf numFmtId="176" fontId="4" fillId="0" borderId="0" xfId="0" applyNumberFormat="1" applyFont="1" applyAlignment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181" fontId="3" fillId="0" borderId="1" xfId="0" applyNumberFormat="1" applyFont="1" applyFill="1" applyBorder="1" applyAlignment="1">
      <alignment horizontal="left" vertical="center"/>
    </xf>
    <xf numFmtId="182" fontId="3" fillId="0" borderId="1" xfId="67" applyNumberFormat="1" applyFont="1" applyFill="1" applyBorder="1" applyAlignment="1">
      <alignment vertical="center"/>
    </xf>
    <xf numFmtId="10" fontId="3" fillId="0" borderId="1" xfId="67" applyNumberFormat="1" applyFont="1" applyFill="1" applyBorder="1" applyAlignment="1">
      <alignment horizontal="center" vertical="center"/>
    </xf>
    <xf numFmtId="10" fontId="3" fillId="9" borderId="1" xfId="59" applyNumberFormat="1" applyFont="1" applyFill="1" applyBorder="1" applyAlignment="1" applyProtection="1">
      <alignment horizontal="right" vertical="center"/>
    </xf>
    <xf numFmtId="10" fontId="3" fillId="0" borderId="1" xfId="59" applyNumberFormat="1" applyFont="1" applyFill="1" applyBorder="1" applyAlignment="1" applyProtection="1">
      <alignment horizontal="right" vertical="center"/>
    </xf>
    <xf numFmtId="10" fontId="3" fillId="0" borderId="2" xfId="67" applyNumberFormat="1" applyFont="1" applyFill="1" applyBorder="1" applyAlignment="1">
      <alignment horizontal="right" vertical="center"/>
    </xf>
    <xf numFmtId="14" fontId="3" fillId="0" borderId="1" xfId="67" applyNumberFormat="1" applyFont="1" applyFill="1" applyBorder="1" applyAlignment="1">
      <alignment vertical="center"/>
    </xf>
    <xf numFmtId="10" fontId="3" fillId="0" borderId="2" xfId="0" applyNumberFormat="1" applyFont="1" applyFill="1" applyBorder="1" applyAlignment="1">
      <alignment horizontal="right" vertical="center"/>
    </xf>
    <xf numFmtId="10" fontId="3" fillId="0" borderId="2" xfId="59" applyNumberFormat="1" applyFont="1" applyFill="1" applyBorder="1" applyAlignment="1">
      <alignment vertical="center"/>
    </xf>
    <xf numFmtId="16" fontId="3" fillId="0" borderId="1" xfId="0" applyNumberFormat="1" applyFont="1" applyFill="1" applyBorder="1" applyAlignment="1">
      <alignment vertical="center"/>
    </xf>
    <xf numFmtId="186" fontId="1" fillId="0" borderId="1" xfId="67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176" fontId="3" fillId="20" borderId="0" xfId="0" applyNumberFormat="1" applyFont="1" applyFill="1" applyAlignment="1">
      <alignment horizontal="left" vertical="center"/>
    </xf>
    <xf numFmtId="176" fontId="3" fillId="20" borderId="0" xfId="0" applyNumberFormat="1" applyFont="1" applyFill="1" applyAlignment="1">
      <alignment vertical="center"/>
    </xf>
    <xf numFmtId="49" fontId="3" fillId="10" borderId="1" xfId="59" applyNumberFormat="1" applyFont="1" applyFill="1" applyBorder="1" applyAlignment="1" applyProtection="1">
      <alignment horizontal="center" vertical="center"/>
    </xf>
    <xf numFmtId="186" fontId="3" fillId="0" borderId="5" xfId="67" applyNumberFormat="1" applyFont="1" applyFill="1" applyBorder="1" applyAlignment="1">
      <alignment horizontal="left" vertical="center"/>
    </xf>
    <xf numFmtId="10" fontId="1" fillId="0" borderId="1" xfId="0" applyNumberFormat="1" applyFont="1" applyFill="1" applyBorder="1" applyAlignment="1">
      <alignment horizontal="center" vertical="center"/>
    </xf>
    <xf numFmtId="10" fontId="3" fillId="0" borderId="4" xfId="59" applyNumberFormat="1" applyFont="1" applyFill="1" applyBorder="1" applyAlignment="1">
      <alignment horizontal="right" vertical="center"/>
    </xf>
    <xf numFmtId="176" fontId="3" fillId="0" borderId="4" xfId="67" applyNumberFormat="1" applyFont="1" applyFill="1" applyBorder="1" applyAlignment="1">
      <alignment vertical="center"/>
    </xf>
    <xf numFmtId="49" fontId="20" fillId="0" borderId="0" xfId="0" applyNumberFormat="1" applyFont="1" applyFill="1" applyAlignment="1">
      <alignment horizontal="left" vertical="center"/>
    </xf>
    <xf numFmtId="176" fontId="20" fillId="0" borderId="0" xfId="0" applyNumberFormat="1" applyFont="1" applyFill="1" applyAlignment="1">
      <alignment vertical="center"/>
    </xf>
    <xf numFmtId="176" fontId="4" fillId="0" borderId="4" xfId="67" applyNumberFormat="1" applyFont="1" applyFill="1" applyBorder="1" applyAlignment="1">
      <alignment horizontal="left" vertical="center"/>
    </xf>
    <xf numFmtId="49" fontId="3" fillId="0" borderId="0" xfId="67" applyNumberFormat="1" applyFont="1" applyFill="1" applyBorder="1" applyAlignment="1">
      <alignment horizontal="center" vertical="center"/>
    </xf>
    <xf numFmtId="182" fontId="3" fillId="0" borderId="4" xfId="67" applyNumberFormat="1" applyFont="1" applyFill="1" applyBorder="1" applyAlignment="1">
      <alignment vertical="center"/>
    </xf>
    <xf numFmtId="176" fontId="4" fillId="0" borderId="8" xfId="0" applyNumberFormat="1" applyFont="1" applyFill="1" applyBorder="1" applyAlignment="1">
      <alignment vertical="center"/>
    </xf>
    <xf numFmtId="189" fontId="2" fillId="0" borderId="0" xfId="0" applyNumberFormat="1" applyFont="1" applyAlignment="1">
      <alignment vertical="center"/>
    </xf>
    <xf numFmtId="181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89" fontId="21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89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192" fontId="4" fillId="0" borderId="0" xfId="0" applyNumberFormat="1" applyFont="1" applyFill="1" applyBorder="1" applyAlignment="1">
      <alignment horizontal="right" vertical="center"/>
    </xf>
    <xf numFmtId="193" fontId="19" fillId="0" borderId="0" xfId="0" applyNumberFormat="1" applyFont="1" applyFill="1" applyBorder="1" applyAlignment="1">
      <alignment horizontal="right" vertical="center"/>
    </xf>
    <xf numFmtId="193" fontId="2" fillId="0" borderId="0" xfId="0" applyNumberFormat="1" applyFont="1" applyAlignment="1">
      <alignment horizontal="right" vertical="center"/>
    </xf>
    <xf numFmtId="193" fontId="4" fillId="0" borderId="0" xfId="0" applyNumberFormat="1" applyFont="1" applyFill="1" applyBorder="1" applyAlignment="1">
      <alignment horizontal="right" vertical="center"/>
    </xf>
    <xf numFmtId="181" fontId="4" fillId="0" borderId="0" xfId="0" applyNumberFormat="1" applyFont="1" applyFill="1" applyBorder="1" applyAlignment="1">
      <alignment horizontal="right" vertical="center"/>
    </xf>
    <xf numFmtId="189" fontId="2" fillId="0" borderId="8" xfId="0" applyNumberFormat="1" applyFont="1" applyBorder="1" applyAlignment="1">
      <alignment horizontal="right" vertical="center"/>
    </xf>
    <xf numFmtId="189" fontId="2" fillId="0" borderId="8" xfId="0" applyNumberFormat="1" applyFont="1" applyBorder="1" applyAlignment="1">
      <alignment horizontal="center" vertical="center"/>
    </xf>
    <xf numFmtId="181" fontId="2" fillId="0" borderId="8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1" fontId="2" fillId="0" borderId="0" xfId="0" applyNumberFormat="1" applyFont="1" applyBorder="1" applyAlignment="1">
      <alignment horizontal="center" vertical="center"/>
    </xf>
    <xf numFmtId="189" fontId="2" fillId="0" borderId="4" xfId="0" applyNumberFormat="1" applyFont="1" applyBorder="1" applyAlignment="1">
      <alignment vertical="center"/>
    </xf>
    <xf numFmtId="189" fontId="2" fillId="0" borderId="4" xfId="0" applyNumberFormat="1" applyFont="1" applyBorder="1" applyAlignment="1">
      <alignment horizontal="center" vertical="center"/>
    </xf>
    <xf numFmtId="181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89" fontId="2" fillId="21" borderId="4" xfId="0" applyNumberFormat="1" applyFont="1" applyFill="1" applyBorder="1" applyAlignment="1">
      <alignment horizontal="left" vertical="center"/>
    </xf>
    <xf numFmtId="181" fontId="2" fillId="21" borderId="4" xfId="0" applyNumberFormat="1" applyFont="1" applyFill="1" applyBorder="1" applyAlignment="1">
      <alignment horizontal="right" vertical="center"/>
    </xf>
    <xf numFmtId="176" fontId="2" fillId="21" borderId="4" xfId="0" applyNumberFormat="1" applyFont="1" applyFill="1" applyBorder="1" applyAlignment="1">
      <alignment horizontal="right" vertical="center"/>
    </xf>
    <xf numFmtId="181" fontId="2" fillId="21" borderId="0" xfId="0" applyNumberFormat="1" applyFont="1" applyFill="1" applyBorder="1" applyAlignment="1">
      <alignment horizontal="right" vertical="center"/>
    </xf>
    <xf numFmtId="176" fontId="2" fillId="21" borderId="0" xfId="0" applyNumberFormat="1" applyFont="1" applyFill="1" applyBorder="1" applyAlignment="1">
      <alignment horizontal="right" vertical="center"/>
    </xf>
    <xf numFmtId="181" fontId="2" fillId="21" borderId="4" xfId="0" applyNumberFormat="1" applyFont="1" applyFill="1" applyBorder="1" applyAlignment="1">
      <alignment vertical="center"/>
    </xf>
    <xf numFmtId="189" fontId="2" fillId="0" borderId="4" xfId="0" applyNumberFormat="1" applyFont="1" applyBorder="1" applyAlignment="1">
      <alignment horizontal="left" vertical="center"/>
    </xf>
    <xf numFmtId="181" fontId="2" fillId="0" borderId="4" xfId="0" applyNumberFormat="1" applyFont="1" applyBorder="1" applyAlignment="1">
      <alignment horizontal="right" vertical="center"/>
    </xf>
    <xf numFmtId="181" fontId="2" fillId="0" borderId="4" xfId="0" applyNumberFormat="1" applyFont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81" fontId="2" fillId="0" borderId="0" xfId="0" applyNumberFormat="1" applyFont="1" applyBorder="1" applyAlignment="1">
      <alignment horizontal="right" vertical="center"/>
    </xf>
    <xf numFmtId="176" fontId="2" fillId="0" borderId="0" xfId="0" applyNumberFormat="1" applyFont="1" applyBorder="1" applyAlignment="1">
      <alignment horizontal="right" vertical="center"/>
    </xf>
    <xf numFmtId="189" fontId="2" fillId="21" borderId="1" xfId="0" applyNumberFormat="1" applyFont="1" applyFill="1" applyBorder="1" applyAlignment="1">
      <alignment vertical="center"/>
    </xf>
    <xf numFmtId="189" fontId="2" fillId="21" borderId="4" xfId="0" applyNumberFormat="1" applyFont="1" applyFill="1" applyBorder="1" applyAlignment="1">
      <alignment vertical="center"/>
    </xf>
    <xf numFmtId="181" fontId="2" fillId="21" borderId="1" xfId="0" applyNumberFormat="1" applyFont="1" applyFill="1" applyBorder="1" applyAlignment="1">
      <alignment vertical="center"/>
    </xf>
    <xf numFmtId="176" fontId="2" fillId="21" borderId="1" xfId="0" applyNumberFormat="1" applyFont="1" applyFill="1" applyBorder="1" applyAlignment="1">
      <alignment horizontal="right" vertical="center"/>
    </xf>
    <xf numFmtId="189" fontId="2" fillId="0" borderId="1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3" fillId="0" borderId="0" xfId="0" applyFont="1" applyAlignment="1">
      <alignment horizontal="center" vertical="center"/>
    </xf>
    <xf numFmtId="186" fontId="3" fillId="0" borderId="0" xfId="0" applyNumberFormat="1" applyFont="1" applyAlignment="1">
      <alignment horizontal="center" vertical="center"/>
    </xf>
    <xf numFmtId="181" fontId="3" fillId="0" borderId="0" xfId="59" applyNumberFormat="1" applyFont="1" applyFill="1" applyBorder="1" applyAlignment="1" applyProtection="1">
      <alignment horizontal="center" vertical="center"/>
    </xf>
    <xf numFmtId="176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81" fontId="3" fillId="16" borderId="1" xfId="0" applyNumberFormat="1" applyFont="1" applyFill="1" applyBorder="1" applyAlignment="1">
      <alignment horizontal="right" vertical="center"/>
    </xf>
    <xf numFmtId="187" fontId="1" fillId="0" borderId="1" xfId="67" applyNumberFormat="1" applyFont="1" applyFill="1" applyBorder="1" applyAlignment="1">
      <alignment vertical="center"/>
    </xf>
    <xf numFmtId="188" fontId="3" fillId="0" borderId="1" xfId="67" applyNumberFormat="1" applyFont="1" applyFill="1" applyBorder="1" applyAlignment="1">
      <alignment horizontal="right" vertical="center"/>
    </xf>
    <xf numFmtId="49" fontId="4" fillId="0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horizontal="center" vertical="center"/>
    </xf>
    <xf numFmtId="187" fontId="3" fillId="0" borderId="1" xfId="0" applyNumberFormat="1" applyFont="1" applyFill="1" applyBorder="1" applyAlignment="1">
      <alignment horizontal="center" vertical="center"/>
    </xf>
    <xf numFmtId="176" fontId="3" fillId="0" borderId="1" xfId="67" applyFont="1" applyFill="1" applyBorder="1" applyAlignment="1">
      <alignment horizontal="center" vertical="center"/>
    </xf>
    <xf numFmtId="176" fontId="3" fillId="0" borderId="1" xfId="67" applyFont="1" applyFill="1" applyBorder="1" applyAlignment="1">
      <alignment horizontal="center" vertical="center" wrapText="1"/>
    </xf>
    <xf numFmtId="17" fontId="3" fillId="0" borderId="1" xfId="67" applyNumberFormat="1" applyFont="1" applyFill="1" applyBorder="1" applyAlignment="1">
      <alignment horizontal="center" vertical="center"/>
    </xf>
    <xf numFmtId="176" fontId="3" fillId="0" borderId="1" xfId="59" applyFont="1" applyFill="1" applyBorder="1" applyAlignment="1">
      <alignment horizontal="center" vertical="center"/>
    </xf>
    <xf numFmtId="16" fontId="3" fillId="0" borderId="1" xfId="67" applyNumberFormat="1" applyFont="1" applyFill="1" applyBorder="1" applyAlignment="1">
      <alignment horizontal="center" vertical="center" wrapText="1"/>
    </xf>
    <xf numFmtId="16" fontId="3" fillId="0" borderId="1" xfId="67" applyNumberFormat="1" applyFont="1" applyFill="1" applyBorder="1" applyAlignment="1">
      <alignment horizontal="center" vertical="center"/>
    </xf>
    <xf numFmtId="176" fontId="3" fillId="0" borderId="1" xfId="67" applyNumberFormat="1" applyFont="1" applyFill="1" applyBorder="1" applyAlignment="1">
      <alignment horizontal="center" vertical="center" wrapText="1"/>
    </xf>
    <xf numFmtId="181" fontId="3" fillId="0" borderId="1" xfId="67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4" fontId="3" fillId="0" borderId="1" xfId="67" applyNumberFormat="1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14" fontId="3" fillId="0" borderId="1" xfId="67" applyNumberFormat="1" applyFont="1" applyFill="1" applyBorder="1" applyAlignment="1">
      <alignment horizontal="center" vertical="center" wrapText="1"/>
    </xf>
    <xf numFmtId="176" fontId="3" fillId="0" borderId="4" xfId="67" applyNumberFormat="1" applyFont="1" applyFill="1" applyBorder="1" applyAlignment="1">
      <alignment horizontal="center" vertical="center"/>
    </xf>
    <xf numFmtId="0" fontId="3" fillId="0" borderId="1" xfId="67" applyNumberFormat="1" applyFont="1" applyFill="1" applyBorder="1" applyAlignment="1">
      <alignment horizontal="center" vertical="center" wrapText="1"/>
    </xf>
    <xf numFmtId="0" fontId="3" fillId="0" borderId="1" xfId="67" applyNumberFormat="1" applyFont="1" applyFill="1" applyBorder="1" applyAlignment="1">
      <alignment horizontal="center" vertical="center"/>
    </xf>
    <xf numFmtId="181" fontId="3" fillId="9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 quotePrefix="1">
      <alignment horizontal="left" vertical="center"/>
    </xf>
    <xf numFmtId="49" fontId="3" fillId="0" borderId="1" xfId="0" applyNumberFormat="1" applyFont="1" applyFill="1" applyBorder="1" applyAlignment="1" quotePrefix="1">
      <alignment horizontal="left" vertical="center"/>
    </xf>
    <xf numFmtId="0" fontId="4" fillId="0" borderId="1" xfId="67" applyNumberFormat="1" applyFont="1" applyFill="1" applyBorder="1" applyAlignment="1" quotePrefix="1">
      <alignment horizontal="left" vertical="center"/>
    </xf>
    <xf numFmtId="49" fontId="4" fillId="0" borderId="0" xfId="0" applyNumberFormat="1" applyFont="1" applyFill="1" applyBorder="1" applyAlignment="1" quotePrefix="1">
      <alignment horizontal="left" vertical="center"/>
    </xf>
    <xf numFmtId="49" fontId="4" fillId="0" borderId="0" xfId="0" applyNumberFormat="1" applyFont="1" applyBorder="1" applyAlignment="1" quotePrefix="1">
      <alignment horizontal="left" vertical="center"/>
    </xf>
    <xf numFmtId="49" fontId="3" fillId="0" borderId="0" xfId="0" applyNumberFormat="1" applyFont="1" applyFill="1" applyBorder="1" applyAlignment="1" quotePrefix="1">
      <alignment horizontal="left" vertical="center"/>
    </xf>
    <xf numFmtId="49" fontId="3" fillId="0" borderId="0" xfId="59" applyNumberFormat="1" applyFont="1" applyFill="1" applyBorder="1" applyAlignment="1" quotePrefix="1">
      <alignment horizontal="left" vertical="center"/>
    </xf>
  </cellXfs>
  <cellStyles count="118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Moeda 2" xfId="49"/>
    <cellStyle name="Moeda 2 2" xfId="50"/>
    <cellStyle name="Normal 2" xfId="51"/>
    <cellStyle name="Normal 2 2" xfId="52"/>
    <cellStyle name="Normal 2 2 2" xfId="53"/>
    <cellStyle name="Normal 2 2 2 2" xfId="54"/>
    <cellStyle name="Normal 2 2 3" xfId="55"/>
    <cellStyle name="Normal 2 3" xfId="56"/>
    <cellStyle name="Normal 2 3 2" xfId="57"/>
    <cellStyle name="Normal 2 4" xfId="58"/>
    <cellStyle name="Normal 3" xfId="59"/>
    <cellStyle name="Normal 3 2" xfId="60"/>
    <cellStyle name="Normal 3 2 2" xfId="61"/>
    <cellStyle name="Normal 3 2 2 2" xfId="62"/>
    <cellStyle name="Normal 3 2 3" xfId="63"/>
    <cellStyle name="Normal 3 3" xfId="64"/>
    <cellStyle name="Normal 3 3 2" xfId="65"/>
    <cellStyle name="Normal 3 4" xfId="66"/>
    <cellStyle name="Normal 4" xfId="67"/>
    <cellStyle name="Normal 4 2" xfId="68"/>
    <cellStyle name="Normal 4 2 2" xfId="69"/>
    <cellStyle name="Normal 4 2 2 2" xfId="70"/>
    <cellStyle name="Normal 4 2 3" xfId="71"/>
    <cellStyle name="Normal 4 3" xfId="72"/>
    <cellStyle name="Normal 4 3 2" xfId="73"/>
    <cellStyle name="Normal 4 4" xfId="74"/>
    <cellStyle name="百分比 2" xfId="75"/>
    <cellStyle name="常规 10" xfId="76"/>
    <cellStyle name="常规 14" xfId="77"/>
    <cellStyle name="常规 14 10" xfId="78"/>
    <cellStyle name="常规 14 2" xfId="79"/>
    <cellStyle name="常规 14 2 2" xfId="80"/>
    <cellStyle name="常规 14 2 2 2" xfId="81"/>
    <cellStyle name="常规 14 2 2 2 2" xfId="82"/>
    <cellStyle name="常规 14 2 2 2 2 2" xfId="83"/>
    <cellStyle name="常规 14 2 2 2 2 2 2" xfId="84"/>
    <cellStyle name="常规 14 2 2 2 2 2 2 2" xfId="85"/>
    <cellStyle name="常规 14 2 2 2 2 2 2 2 2" xfId="86"/>
    <cellStyle name="常规 14 2 2 2 2 2 2 2 2 2" xfId="87"/>
    <cellStyle name="常规 14 2 2 2 2 2 2 2 3" xfId="88"/>
    <cellStyle name="常规 14 2 2 2 2 2 2 3" xfId="89"/>
    <cellStyle name="常规 14 2 2 2 2 2 2 3 2" xfId="90"/>
    <cellStyle name="常规 14 2 2 2 2 2 2 4" xfId="91"/>
    <cellStyle name="常规 14 2 2 2 2 2 3" xfId="92"/>
    <cellStyle name="常规 14 2 2 2 2 2 3 2" xfId="93"/>
    <cellStyle name="常规 14 2 2 2 2 2 3 2 2" xfId="94"/>
    <cellStyle name="常规 14 2 2 2 2 2 3 3" xfId="95"/>
    <cellStyle name="常规 14 2 2 2 2 2 4" xfId="96"/>
    <cellStyle name="常规 14 2 2 2 2 2 4 2" xfId="97"/>
    <cellStyle name="常规 14 2 2 2 2 2 5" xfId="98"/>
    <cellStyle name="常规 14 2 2 2 2 3" xfId="99"/>
    <cellStyle name="常规 14 2 2 2 2 3 2" xfId="100"/>
    <cellStyle name="常规 14 2 2 2 2 3 2 2" xfId="101"/>
    <cellStyle name="常规 14 2 2 2 2 3 2 2 2" xfId="102"/>
    <cellStyle name="常规 14 2 2 2 2 3 2 3" xfId="103"/>
    <cellStyle name="常规 14 2 2 2 2 3 3" xfId="104"/>
    <cellStyle name="常规 14 2 2 2 2 3 3 2" xfId="105"/>
    <cellStyle name="常规 14 2 2 2 2 3 4" xfId="106"/>
    <cellStyle name="常规 14 2 2 2 2 4" xfId="107"/>
    <cellStyle name="常规 14 2 2 2 2 4 2" xfId="108"/>
    <cellStyle name="常规 14 2 2 2 2 4 2 2" xfId="109"/>
    <cellStyle name="常规 14 2 2 2 2 4 3" xfId="110"/>
    <cellStyle name="常规 14 2 2 2 2 5" xfId="111"/>
    <cellStyle name="常规 14 2 2 2 2 5 2" xfId="112"/>
    <cellStyle name="常规 14 2 2 2 2 6" xfId="113"/>
    <cellStyle name="常规 14 2 2 2 3" xfId="114"/>
    <cellStyle name="常规 14 2 2 2 3 2" xfId="115"/>
    <cellStyle name="常规 14 2 2 2 3 2 2" xfId="116"/>
    <cellStyle name="常规 14 2 2 2 3 2 2 2" xfId="117"/>
    <cellStyle name="常规 14 2 2 2 3 2 2 2 2" xfId="118"/>
    <cellStyle name="常规 14 2 2 2 3 2 2 3" xfId="119"/>
    <cellStyle name="常规 14 2 2 2 3 2 3" xfId="120"/>
    <cellStyle name="常规 14 2 2 2 3 2 3 2" xfId="121"/>
    <cellStyle name="常规 14 2 2 2 3 2 4" xfId="122"/>
    <cellStyle name="常规 14 2 2 2 3 3" xfId="123"/>
    <cellStyle name="常规 14 2 2 2 3 3 2" xfId="124"/>
    <cellStyle name="常规 14 2 2 2 3 3 2 2" xfId="125"/>
    <cellStyle name="常规 14 2 2 2 3 3 3" xfId="126"/>
    <cellStyle name="常规 14 2 2 2 3 4" xfId="127"/>
    <cellStyle name="常规 14 2 2 2 3 4 2" xfId="128"/>
    <cellStyle name="常规 14 2 2 2 3 5" xfId="129"/>
    <cellStyle name="常规 14 2 2 2 4" xfId="130"/>
    <cellStyle name="常规 14 2 2 2 4 2" xfId="131"/>
    <cellStyle name="常规 14 2 2 2 4 2 2" xfId="132"/>
    <cellStyle name="常规 14 2 2 2 4 2 2 2" xfId="133"/>
    <cellStyle name="常规 14 2 2 2 4 2 3" xfId="134"/>
    <cellStyle name="常规 14 2 2 2 4 3" xfId="135"/>
    <cellStyle name="常规 14 2 2 2 4 3 2" xfId="136"/>
    <cellStyle name="常规 14 2 2 2 4 4" xfId="137"/>
    <cellStyle name="常规 14 2 2 2 5" xfId="138"/>
    <cellStyle name="常规 14 2 2 2 5 2" xfId="139"/>
    <cellStyle name="常规 14 2 2 2 5 2 2" xfId="140"/>
    <cellStyle name="常规 14 2 2 2 5 3" xfId="141"/>
    <cellStyle name="常规 14 2 2 2 6" xfId="142"/>
    <cellStyle name="常规 14 2 2 2 6 2" xfId="143"/>
    <cellStyle name="常规 14 2 2 2 7" xfId="144"/>
    <cellStyle name="常规 14 2 2 3" xfId="145"/>
    <cellStyle name="常规 14 2 2 3 2" xfId="146"/>
    <cellStyle name="常规 14 2 2 3 2 2" xfId="147"/>
    <cellStyle name="常规 14 2 2 3 2 2 2" xfId="148"/>
    <cellStyle name="常规 14 2 2 3 2 2 2 2" xfId="149"/>
    <cellStyle name="常规 14 2 2 3 2 2 2 2 2" xfId="150"/>
    <cellStyle name="常规 14 2 2 3 2 2 2 3" xfId="151"/>
    <cellStyle name="常规 14 2 2 3 2 2 3" xfId="152"/>
    <cellStyle name="常规 14 2 2 3 2 2 3 2" xfId="153"/>
    <cellStyle name="常规 14 2 2 3 2 2 4" xfId="154"/>
    <cellStyle name="常规 14 2 2 3 2 3" xfId="155"/>
    <cellStyle name="常规 14 2 2 3 2 3 2" xfId="156"/>
    <cellStyle name="常规 14 2 2 3 2 3 2 2" xfId="157"/>
    <cellStyle name="常规 14 2 2 3 2 3 3" xfId="158"/>
    <cellStyle name="常规 14 2 2 3 2 4" xfId="159"/>
    <cellStyle name="常规 14 2 2 3 2 4 2" xfId="160"/>
    <cellStyle name="常规 14 2 2 3 2 5" xfId="161"/>
    <cellStyle name="常规 14 2 2 3 3" xfId="162"/>
    <cellStyle name="常规 14 2 2 3 3 2" xfId="163"/>
    <cellStyle name="常规 14 2 2 3 3 2 2" xfId="164"/>
    <cellStyle name="常规 14 2 2 3 3 2 2 2" xfId="165"/>
    <cellStyle name="常规 14 2 2 3 3 2 3" xfId="166"/>
    <cellStyle name="常规 14 2 2 3 3 3" xfId="167"/>
    <cellStyle name="常规 14 2 2 3 3 3 2" xfId="168"/>
    <cellStyle name="常规 14 2 2 3 3 4" xfId="169"/>
    <cellStyle name="常规 14 2 2 3 4" xfId="170"/>
    <cellStyle name="常规 14 2 2 3 4 2" xfId="171"/>
    <cellStyle name="常规 14 2 2 3 4 2 2" xfId="172"/>
    <cellStyle name="常规 14 2 2 3 4 3" xfId="173"/>
    <cellStyle name="常规 14 2 2 3 5" xfId="174"/>
    <cellStyle name="常规 14 2 2 3 5 2" xfId="175"/>
    <cellStyle name="常规 14 2 2 3 6" xfId="176"/>
    <cellStyle name="常规 14 2 2 4" xfId="177"/>
    <cellStyle name="常规 14 2 2 4 2" xfId="178"/>
    <cellStyle name="常规 14 2 2 4 2 2" xfId="179"/>
    <cellStyle name="常规 14 2 2 4 2 2 2" xfId="180"/>
    <cellStyle name="常规 14 2 2 4 2 2 2 2" xfId="181"/>
    <cellStyle name="常规 14 2 2 4 2 2 3" xfId="182"/>
    <cellStyle name="常规 14 2 2 4 2 3" xfId="183"/>
    <cellStyle name="常规 14 2 2 4 2 3 2" xfId="184"/>
    <cellStyle name="常规 14 2 2 4 2 4" xfId="185"/>
    <cellStyle name="常规 14 2 2 4 3" xfId="186"/>
    <cellStyle name="常规 14 2 2 4 3 2" xfId="187"/>
    <cellStyle name="常规 14 2 2 4 3 2 2" xfId="188"/>
    <cellStyle name="常规 14 2 2 4 3 3" xfId="189"/>
    <cellStyle name="常规 14 2 2 4 4" xfId="190"/>
    <cellStyle name="常规 14 2 2 4 4 2" xfId="191"/>
    <cellStyle name="常规 14 2 2 4 5" xfId="192"/>
    <cellStyle name="常规 14 2 2 5" xfId="193"/>
    <cellStyle name="常规 14 2 2 5 2" xfId="194"/>
    <cellStyle name="常规 14 2 2 5 2 2" xfId="195"/>
    <cellStyle name="常规 14 2 2 5 2 2 2" xfId="196"/>
    <cellStyle name="常规 14 2 2 5 2 3" xfId="197"/>
    <cellStyle name="常规 14 2 2 5 3" xfId="198"/>
    <cellStyle name="常规 14 2 2 5 3 2" xfId="199"/>
    <cellStyle name="常规 14 2 2 5 4" xfId="200"/>
    <cellStyle name="常规 14 2 2 6" xfId="201"/>
    <cellStyle name="常规 14 2 2 6 2" xfId="202"/>
    <cellStyle name="常规 14 2 2 6 2 2" xfId="203"/>
    <cellStyle name="常规 14 2 2 6 3" xfId="204"/>
    <cellStyle name="常规 14 2 2 7" xfId="205"/>
    <cellStyle name="常规 14 2 2 7 2" xfId="206"/>
    <cellStyle name="常规 14 2 2 8" xfId="207"/>
    <cellStyle name="常规 14 2 3" xfId="208"/>
    <cellStyle name="常规 14 2 3 2" xfId="209"/>
    <cellStyle name="常规 14 2 3 2 2" xfId="210"/>
    <cellStyle name="常规 14 2 3 2 2 2" xfId="211"/>
    <cellStyle name="常规 14 2 3 2 2 2 2" xfId="212"/>
    <cellStyle name="常规 14 2 3 2 2 2 2 2" xfId="213"/>
    <cellStyle name="常规 14 2 3 2 2 2 2 2 2" xfId="214"/>
    <cellStyle name="常规 14 2 3 2 2 2 2 3" xfId="215"/>
    <cellStyle name="常规 14 2 3 2 2 2 3" xfId="216"/>
    <cellStyle name="常规 14 2 3 2 2 2 3 2" xfId="217"/>
    <cellStyle name="常规 14 2 3 2 2 2 4" xfId="218"/>
    <cellStyle name="常规 14 2 3 2 2 3" xfId="219"/>
    <cellStyle name="常规 14 2 3 2 2 3 2" xfId="220"/>
    <cellStyle name="常规 14 2 3 2 2 3 2 2" xfId="221"/>
    <cellStyle name="常规 14 2 3 2 2 3 3" xfId="222"/>
    <cellStyle name="常规 14 2 3 2 2 4" xfId="223"/>
    <cellStyle name="常规 14 2 3 2 2 4 2" xfId="224"/>
    <cellStyle name="常规 14 2 3 2 2 5" xfId="225"/>
    <cellStyle name="常规 14 2 3 2 3" xfId="226"/>
    <cellStyle name="常规 14 2 3 2 3 2" xfId="227"/>
    <cellStyle name="常规 14 2 3 2 3 2 2" xfId="228"/>
    <cellStyle name="常规 14 2 3 2 3 2 2 2" xfId="229"/>
    <cellStyle name="常规 14 2 3 2 3 2 3" xfId="230"/>
    <cellStyle name="常规 14 2 3 2 3 3" xfId="231"/>
    <cellStyle name="常规 14 2 3 2 3 3 2" xfId="232"/>
    <cellStyle name="常规 14 2 3 2 3 4" xfId="233"/>
    <cellStyle name="常规 14 2 3 2 4" xfId="234"/>
    <cellStyle name="常规 14 2 3 2 4 2" xfId="235"/>
    <cellStyle name="常规 14 2 3 2 4 2 2" xfId="236"/>
    <cellStyle name="常规 14 2 3 2 4 3" xfId="237"/>
    <cellStyle name="常规 14 2 3 2 5" xfId="238"/>
    <cellStyle name="常规 14 2 3 2 5 2" xfId="239"/>
    <cellStyle name="常规 14 2 3 2 6" xfId="240"/>
    <cellStyle name="常规 14 2 3 3" xfId="241"/>
    <cellStyle name="常规 14 2 3 3 2" xfId="242"/>
    <cellStyle name="常规 14 2 3 3 2 2" xfId="243"/>
    <cellStyle name="常规 14 2 3 3 2 2 2" xfId="244"/>
    <cellStyle name="常规 14 2 3 3 2 2 2 2" xfId="245"/>
    <cellStyle name="常规 14 2 3 3 2 2 3" xfId="246"/>
    <cellStyle name="常规 14 2 3 3 2 3" xfId="247"/>
    <cellStyle name="常规 14 2 3 3 2 3 2" xfId="248"/>
    <cellStyle name="常规 14 2 3 3 2 4" xfId="249"/>
    <cellStyle name="常规 14 2 3 3 3" xfId="250"/>
    <cellStyle name="常规 14 2 3 3 3 2" xfId="251"/>
    <cellStyle name="常规 14 2 3 3 3 2 2" xfId="252"/>
    <cellStyle name="常规 14 2 3 3 3 3" xfId="253"/>
    <cellStyle name="常规 14 2 3 3 4" xfId="254"/>
    <cellStyle name="常规 14 2 3 3 4 2" xfId="255"/>
    <cellStyle name="常规 14 2 3 3 5" xfId="256"/>
    <cellStyle name="常规 14 2 3 4" xfId="257"/>
    <cellStyle name="常规 14 2 3 4 2" xfId="258"/>
    <cellStyle name="常规 14 2 3 4 2 2" xfId="259"/>
    <cellStyle name="常规 14 2 3 4 2 2 2" xfId="260"/>
    <cellStyle name="常规 14 2 3 4 2 3" xfId="261"/>
    <cellStyle name="常规 14 2 3 4 3" xfId="262"/>
    <cellStyle name="常规 14 2 3 4 3 2" xfId="263"/>
    <cellStyle name="常规 14 2 3 4 4" xfId="264"/>
    <cellStyle name="常规 14 2 3 5" xfId="265"/>
    <cellStyle name="常规 14 2 3 5 2" xfId="266"/>
    <cellStyle name="常规 14 2 3 5 2 2" xfId="267"/>
    <cellStyle name="常规 14 2 3 5 3" xfId="268"/>
    <cellStyle name="常规 14 2 3 6" xfId="269"/>
    <cellStyle name="常规 14 2 3 6 2" xfId="270"/>
    <cellStyle name="常规 14 2 3 7" xfId="271"/>
    <cellStyle name="常规 14 2 4" xfId="272"/>
    <cellStyle name="常规 14 2 4 2" xfId="273"/>
    <cellStyle name="常规 14 2 4 2 2" xfId="274"/>
    <cellStyle name="常规 14 2 4 2 2 2" xfId="275"/>
    <cellStyle name="常规 14 2 4 2 2 2 2" xfId="276"/>
    <cellStyle name="常规 14 2 4 2 2 2 2 2" xfId="277"/>
    <cellStyle name="常规 14 2 4 2 2 2 3" xfId="278"/>
    <cellStyle name="常规 14 2 4 2 2 3" xfId="279"/>
    <cellStyle name="常规 14 2 4 2 2 3 2" xfId="280"/>
    <cellStyle name="常规 14 2 4 2 2 4" xfId="281"/>
    <cellStyle name="常规 14 2 4 2 3" xfId="282"/>
    <cellStyle name="常规 14 2 4 2 3 2" xfId="283"/>
    <cellStyle name="常规 14 2 4 2 3 2 2" xfId="284"/>
    <cellStyle name="常规 14 2 4 2 3 3" xfId="285"/>
    <cellStyle name="常规 14 2 4 2 4" xfId="286"/>
    <cellStyle name="常规 14 2 4 2 4 2" xfId="287"/>
    <cellStyle name="常规 14 2 4 2 5" xfId="288"/>
    <cellStyle name="常规 14 2 4 3" xfId="289"/>
    <cellStyle name="常规 14 2 4 3 2" xfId="290"/>
    <cellStyle name="常规 14 2 4 3 2 2" xfId="291"/>
    <cellStyle name="常规 14 2 4 3 2 2 2" xfId="292"/>
    <cellStyle name="常规 14 2 4 3 2 3" xfId="293"/>
    <cellStyle name="常规 14 2 4 3 3" xfId="294"/>
    <cellStyle name="常规 14 2 4 3 3 2" xfId="295"/>
    <cellStyle name="常规 14 2 4 3 4" xfId="296"/>
    <cellStyle name="常规 14 2 4 4" xfId="297"/>
    <cellStyle name="常规 14 2 4 4 2" xfId="298"/>
    <cellStyle name="常规 14 2 4 4 2 2" xfId="299"/>
    <cellStyle name="常规 14 2 4 4 3" xfId="300"/>
    <cellStyle name="常规 14 2 4 5" xfId="301"/>
    <cellStyle name="常规 14 2 4 5 2" xfId="302"/>
    <cellStyle name="常规 14 2 4 6" xfId="303"/>
    <cellStyle name="常规 14 2 5" xfId="304"/>
    <cellStyle name="常规 14 2 5 2" xfId="305"/>
    <cellStyle name="常规 14 2 5 2 2" xfId="306"/>
    <cellStyle name="常规 14 2 5 2 2 2" xfId="307"/>
    <cellStyle name="常规 14 2 5 2 2 2 2" xfId="308"/>
    <cellStyle name="常规 14 2 5 2 2 3" xfId="309"/>
    <cellStyle name="常规 14 2 5 2 3" xfId="310"/>
    <cellStyle name="常规 14 2 5 2 3 2" xfId="311"/>
    <cellStyle name="常规 14 2 5 2 4" xfId="312"/>
    <cellStyle name="常规 14 2 5 3" xfId="313"/>
    <cellStyle name="常规 14 2 5 3 2" xfId="314"/>
    <cellStyle name="常规 14 2 5 3 2 2" xfId="315"/>
    <cellStyle name="常规 14 2 5 3 3" xfId="316"/>
    <cellStyle name="常规 14 2 5 4" xfId="317"/>
    <cellStyle name="常规 14 2 5 4 2" xfId="318"/>
    <cellStyle name="常规 14 2 5 5" xfId="319"/>
    <cellStyle name="常规 14 2 6" xfId="320"/>
    <cellStyle name="常规 14 2 6 2" xfId="321"/>
    <cellStyle name="常规 14 2 6 2 2" xfId="322"/>
    <cellStyle name="常规 14 2 6 2 2 2" xfId="323"/>
    <cellStyle name="常规 14 2 6 2 3" xfId="324"/>
    <cellStyle name="常规 14 2 6 3" xfId="325"/>
    <cellStyle name="常规 14 2 6 3 2" xfId="326"/>
    <cellStyle name="常规 14 2 6 4" xfId="327"/>
    <cellStyle name="常规 14 2 7" xfId="328"/>
    <cellStyle name="常规 14 2 7 2" xfId="329"/>
    <cellStyle name="常规 14 2 7 2 2" xfId="330"/>
    <cellStyle name="常规 14 2 7 3" xfId="331"/>
    <cellStyle name="常规 14 2 8" xfId="332"/>
    <cellStyle name="常规 14 2 8 2" xfId="333"/>
    <cellStyle name="常规 14 2 9" xfId="334"/>
    <cellStyle name="常规 14 3" xfId="335"/>
    <cellStyle name="常规 14 3 2" xfId="336"/>
    <cellStyle name="常规 14 3 2 2" xfId="337"/>
    <cellStyle name="常规 14 3 2 2 2" xfId="338"/>
    <cellStyle name="常规 14 3 2 2 2 2" xfId="339"/>
    <cellStyle name="常规 14 3 2 2 2 2 2" xfId="340"/>
    <cellStyle name="常规 14 3 2 2 2 2 2 2" xfId="341"/>
    <cellStyle name="常规 14 3 2 2 2 2 2 2 2" xfId="342"/>
    <cellStyle name="常规 14 3 2 2 2 2 2 3" xfId="343"/>
    <cellStyle name="常规 14 3 2 2 2 2 3" xfId="344"/>
    <cellStyle name="常规 14 3 2 2 2 2 3 2" xfId="345"/>
    <cellStyle name="常规 14 3 2 2 2 2 4" xfId="346"/>
    <cellStyle name="常规 14 3 2 2 2 3" xfId="347"/>
    <cellStyle name="常规 14 3 2 2 2 3 2" xfId="348"/>
    <cellStyle name="常规 14 3 2 2 2 3 2 2" xfId="349"/>
    <cellStyle name="常规 14 3 2 2 2 3 3" xfId="350"/>
    <cellStyle name="常规 14 3 2 2 2 4" xfId="351"/>
    <cellStyle name="常规 14 3 2 2 2 4 2" xfId="352"/>
    <cellStyle name="常规 14 3 2 2 2 5" xfId="353"/>
    <cellStyle name="常规 14 3 2 2 3" xfId="354"/>
    <cellStyle name="常规 14 3 2 2 3 2" xfId="355"/>
    <cellStyle name="常规 14 3 2 2 3 2 2" xfId="356"/>
    <cellStyle name="常规 14 3 2 2 3 2 2 2" xfId="357"/>
    <cellStyle name="常规 14 3 2 2 3 2 3" xfId="358"/>
    <cellStyle name="常规 14 3 2 2 3 3" xfId="359"/>
    <cellStyle name="常规 14 3 2 2 3 3 2" xfId="360"/>
    <cellStyle name="常规 14 3 2 2 3 4" xfId="361"/>
    <cellStyle name="常规 14 3 2 2 4" xfId="362"/>
    <cellStyle name="常规 14 3 2 2 4 2" xfId="363"/>
    <cellStyle name="常规 14 3 2 2 4 2 2" xfId="364"/>
    <cellStyle name="常规 14 3 2 2 4 3" xfId="365"/>
    <cellStyle name="常规 14 3 2 2 5" xfId="366"/>
    <cellStyle name="常规 14 3 2 2 5 2" xfId="367"/>
    <cellStyle name="常规 14 3 2 2 6" xfId="368"/>
    <cellStyle name="常规 14 3 2 3" xfId="369"/>
    <cellStyle name="常规 14 3 2 3 2" xfId="370"/>
    <cellStyle name="常规 14 3 2 3 2 2" xfId="371"/>
    <cellStyle name="常规 14 3 2 3 2 2 2" xfId="372"/>
    <cellStyle name="常规 14 3 2 3 2 2 2 2" xfId="373"/>
    <cellStyle name="常规 14 3 2 3 2 2 3" xfId="374"/>
    <cellStyle name="常规 14 3 2 3 2 3" xfId="375"/>
    <cellStyle name="常规 14 3 2 3 2 3 2" xfId="376"/>
    <cellStyle name="常规 14 3 2 3 2 4" xfId="377"/>
    <cellStyle name="常规 14 3 2 3 3" xfId="378"/>
    <cellStyle name="常规 14 3 2 3 3 2" xfId="379"/>
    <cellStyle name="常规 14 3 2 3 3 2 2" xfId="380"/>
    <cellStyle name="常规 14 3 2 3 3 3" xfId="381"/>
    <cellStyle name="常规 14 3 2 3 4" xfId="382"/>
    <cellStyle name="常规 14 3 2 3 4 2" xfId="383"/>
    <cellStyle name="常规 14 3 2 3 5" xfId="384"/>
    <cellStyle name="常规 14 3 2 4" xfId="385"/>
    <cellStyle name="常规 14 3 2 4 2" xfId="386"/>
    <cellStyle name="常规 14 3 2 4 2 2" xfId="387"/>
    <cellStyle name="常规 14 3 2 4 2 2 2" xfId="388"/>
    <cellStyle name="常规 14 3 2 4 2 3" xfId="389"/>
    <cellStyle name="常规 14 3 2 4 3" xfId="390"/>
    <cellStyle name="常规 14 3 2 4 3 2" xfId="391"/>
    <cellStyle name="常规 14 3 2 4 4" xfId="392"/>
    <cellStyle name="常规 14 3 2 5" xfId="393"/>
    <cellStyle name="常规 14 3 2 5 2" xfId="394"/>
    <cellStyle name="常规 14 3 2 5 2 2" xfId="395"/>
    <cellStyle name="常规 14 3 2 5 3" xfId="396"/>
    <cellStyle name="常规 14 3 2 6" xfId="397"/>
    <cellStyle name="常规 14 3 2 6 2" xfId="398"/>
    <cellStyle name="常规 14 3 2 7" xfId="399"/>
    <cellStyle name="常规 14 3 3" xfId="400"/>
    <cellStyle name="常规 14 3 3 2" xfId="401"/>
    <cellStyle name="常规 14 3 3 2 2" xfId="402"/>
    <cellStyle name="常规 14 3 3 2 2 2" xfId="403"/>
    <cellStyle name="常规 14 3 3 2 2 2 2" xfId="404"/>
    <cellStyle name="常规 14 3 3 2 2 2 2 2" xfId="405"/>
    <cellStyle name="常规 14 3 3 2 2 2 3" xfId="406"/>
    <cellStyle name="常规 14 3 3 2 2 3" xfId="407"/>
    <cellStyle name="常规 14 3 3 2 2 3 2" xfId="408"/>
    <cellStyle name="常规 14 3 3 2 2 4" xfId="409"/>
    <cellStyle name="常规 14 3 3 2 3" xfId="410"/>
    <cellStyle name="常规 14 3 3 2 3 2" xfId="411"/>
    <cellStyle name="常规 14 3 3 2 3 2 2" xfId="412"/>
    <cellStyle name="常规 14 3 3 2 3 3" xfId="413"/>
    <cellStyle name="常规 14 3 3 2 4" xfId="414"/>
    <cellStyle name="常规 14 3 3 2 4 2" xfId="415"/>
    <cellStyle name="常规 14 3 3 2 5" xfId="416"/>
    <cellStyle name="常规 14 3 3 3" xfId="417"/>
    <cellStyle name="常规 14 3 3 3 2" xfId="418"/>
    <cellStyle name="常规 14 3 3 3 2 2" xfId="419"/>
    <cellStyle name="常规 14 3 3 3 2 2 2" xfId="420"/>
    <cellStyle name="常规 14 3 3 3 2 3" xfId="421"/>
    <cellStyle name="常规 14 3 3 3 3" xfId="422"/>
    <cellStyle name="常规 14 3 3 3 3 2" xfId="423"/>
    <cellStyle name="常规 14 3 3 3 4" xfId="424"/>
    <cellStyle name="常规 14 3 3 4" xfId="425"/>
    <cellStyle name="常规 14 3 3 4 2" xfId="426"/>
    <cellStyle name="常规 14 3 3 4 2 2" xfId="427"/>
    <cellStyle name="常规 14 3 3 4 3" xfId="428"/>
    <cellStyle name="常规 14 3 3 5" xfId="429"/>
    <cellStyle name="常规 14 3 3 5 2" xfId="430"/>
    <cellStyle name="常规 14 3 3 6" xfId="431"/>
    <cellStyle name="常规 14 3 4" xfId="432"/>
    <cellStyle name="常规 14 3 4 2" xfId="433"/>
    <cellStyle name="常规 14 3 4 2 2" xfId="434"/>
    <cellStyle name="常规 14 3 4 2 2 2" xfId="435"/>
    <cellStyle name="常规 14 3 4 2 2 2 2" xfId="436"/>
    <cellStyle name="常规 14 3 4 2 2 3" xfId="437"/>
    <cellStyle name="常规 14 3 4 2 3" xfId="438"/>
    <cellStyle name="常规 14 3 4 2 3 2" xfId="439"/>
    <cellStyle name="常规 14 3 4 2 4" xfId="440"/>
    <cellStyle name="常规 14 3 4 3" xfId="441"/>
    <cellStyle name="常规 14 3 4 3 2" xfId="442"/>
    <cellStyle name="常规 14 3 4 3 2 2" xfId="443"/>
    <cellStyle name="常规 14 3 4 3 3" xfId="444"/>
    <cellStyle name="常规 14 3 4 4" xfId="445"/>
    <cellStyle name="常规 14 3 4 4 2" xfId="446"/>
    <cellStyle name="常规 14 3 4 5" xfId="447"/>
    <cellStyle name="常规 14 3 5" xfId="448"/>
    <cellStyle name="常规 14 3 5 2" xfId="449"/>
    <cellStyle name="常规 14 3 5 2 2" xfId="450"/>
    <cellStyle name="常规 14 3 5 2 2 2" xfId="451"/>
    <cellStyle name="常规 14 3 5 2 3" xfId="452"/>
    <cellStyle name="常规 14 3 5 3" xfId="453"/>
    <cellStyle name="常规 14 3 5 3 2" xfId="454"/>
    <cellStyle name="常规 14 3 5 4" xfId="455"/>
    <cellStyle name="常规 14 3 6" xfId="456"/>
    <cellStyle name="常规 14 3 6 2" xfId="457"/>
    <cellStyle name="常规 14 3 6 2 2" xfId="458"/>
    <cellStyle name="常规 14 3 6 3" xfId="459"/>
    <cellStyle name="常规 14 3 7" xfId="460"/>
    <cellStyle name="常规 14 3 7 2" xfId="461"/>
    <cellStyle name="常规 14 3 8" xfId="462"/>
    <cellStyle name="常规 14 4" xfId="463"/>
    <cellStyle name="常规 14 4 2" xfId="464"/>
    <cellStyle name="常规 14 4 2 2" xfId="465"/>
    <cellStyle name="常规 14 4 2 2 2" xfId="466"/>
    <cellStyle name="常规 14 4 2 2 2 2" xfId="467"/>
    <cellStyle name="常规 14 4 2 2 2 2 2" xfId="468"/>
    <cellStyle name="常规 14 4 2 2 2 2 2 2" xfId="469"/>
    <cellStyle name="常规 14 4 2 2 2 2 3" xfId="470"/>
    <cellStyle name="常规 14 4 2 2 2 3" xfId="471"/>
    <cellStyle name="常规 14 4 2 2 2 3 2" xfId="472"/>
    <cellStyle name="常规 14 4 2 2 2 4" xfId="473"/>
    <cellStyle name="常规 14 4 2 2 3" xfId="474"/>
    <cellStyle name="常规 14 4 2 2 3 2" xfId="475"/>
    <cellStyle name="常规 14 4 2 2 3 2 2" xfId="476"/>
    <cellStyle name="常规 14 4 2 2 3 3" xfId="477"/>
    <cellStyle name="常规 14 4 2 2 4" xfId="478"/>
    <cellStyle name="常规 14 4 2 2 4 2" xfId="479"/>
    <cellStyle name="常规 14 4 2 2 5" xfId="480"/>
    <cellStyle name="常规 14 4 2 3" xfId="481"/>
    <cellStyle name="常规 14 4 2 3 2" xfId="482"/>
    <cellStyle name="常规 14 4 2 3 2 2" xfId="483"/>
    <cellStyle name="常规 14 4 2 3 2 2 2" xfId="484"/>
    <cellStyle name="常规 14 4 2 3 2 3" xfId="485"/>
    <cellStyle name="常规 14 4 2 3 3" xfId="486"/>
    <cellStyle name="常规 14 4 2 3 3 2" xfId="487"/>
    <cellStyle name="常规 14 4 2 3 4" xfId="488"/>
    <cellStyle name="常规 14 4 2 4" xfId="489"/>
    <cellStyle name="常规 14 4 2 4 2" xfId="490"/>
    <cellStyle name="常规 14 4 2 4 2 2" xfId="491"/>
    <cellStyle name="常规 14 4 2 4 3" xfId="492"/>
    <cellStyle name="常规 14 4 2 5" xfId="493"/>
    <cellStyle name="常规 14 4 2 5 2" xfId="494"/>
    <cellStyle name="常规 14 4 2 6" xfId="495"/>
    <cellStyle name="常规 14 4 3" xfId="496"/>
    <cellStyle name="常规 14 4 3 2" xfId="497"/>
    <cellStyle name="常规 14 4 3 2 2" xfId="498"/>
    <cellStyle name="常规 14 4 3 2 2 2" xfId="499"/>
    <cellStyle name="常规 14 4 3 2 2 2 2" xfId="500"/>
    <cellStyle name="常规 14 4 3 2 2 3" xfId="501"/>
    <cellStyle name="常规 14 4 3 2 3" xfId="502"/>
    <cellStyle name="常规 14 4 3 2 3 2" xfId="503"/>
    <cellStyle name="常规 14 4 3 2 4" xfId="504"/>
    <cellStyle name="常规 14 4 3 3" xfId="505"/>
    <cellStyle name="常规 14 4 3 3 2" xfId="506"/>
    <cellStyle name="常规 14 4 3 3 2 2" xfId="507"/>
    <cellStyle name="常规 14 4 3 3 3" xfId="508"/>
    <cellStyle name="常规 14 4 3 4" xfId="509"/>
    <cellStyle name="常规 14 4 3 4 2" xfId="510"/>
    <cellStyle name="常规 14 4 3 5" xfId="511"/>
    <cellStyle name="常规 14 4 4" xfId="512"/>
    <cellStyle name="常规 14 4 4 2" xfId="513"/>
    <cellStyle name="常规 14 4 4 2 2" xfId="514"/>
    <cellStyle name="常规 14 4 4 2 2 2" xfId="515"/>
    <cellStyle name="常规 14 4 4 2 3" xfId="516"/>
    <cellStyle name="常规 14 4 4 3" xfId="517"/>
    <cellStyle name="常规 14 4 4 3 2" xfId="518"/>
    <cellStyle name="常规 14 4 4 4" xfId="519"/>
    <cellStyle name="常规 14 4 5" xfId="520"/>
    <cellStyle name="常规 14 4 5 2" xfId="521"/>
    <cellStyle name="常规 14 4 5 2 2" xfId="522"/>
    <cellStyle name="常规 14 4 5 3" xfId="523"/>
    <cellStyle name="常规 14 4 6" xfId="524"/>
    <cellStyle name="常规 14 4 6 2" xfId="525"/>
    <cellStyle name="常规 14 4 7" xfId="526"/>
    <cellStyle name="常规 14 5" xfId="527"/>
    <cellStyle name="常规 14 5 2" xfId="528"/>
    <cellStyle name="常规 14 5 2 2" xfId="529"/>
    <cellStyle name="常规 14 5 2 2 2" xfId="530"/>
    <cellStyle name="常规 14 5 2 2 2 2" xfId="531"/>
    <cellStyle name="常规 14 5 2 2 2 2 2" xfId="532"/>
    <cellStyle name="常规 14 5 2 2 2 3" xfId="533"/>
    <cellStyle name="常规 14 5 2 2 3" xfId="534"/>
    <cellStyle name="常规 14 5 2 2 3 2" xfId="535"/>
    <cellStyle name="常规 14 5 2 2 4" xfId="536"/>
    <cellStyle name="常规 14 5 2 3" xfId="537"/>
    <cellStyle name="常规 14 5 2 3 2" xfId="538"/>
    <cellStyle name="常规 14 5 2 3 2 2" xfId="539"/>
    <cellStyle name="常规 14 5 2 3 3" xfId="540"/>
    <cellStyle name="常规 14 5 2 4" xfId="541"/>
    <cellStyle name="常规 14 5 2 4 2" xfId="542"/>
    <cellStyle name="常规 14 5 2 5" xfId="543"/>
    <cellStyle name="常规 14 5 3" xfId="544"/>
    <cellStyle name="常规 14 5 3 2" xfId="545"/>
    <cellStyle name="常规 14 5 3 2 2" xfId="546"/>
    <cellStyle name="常规 14 5 3 2 2 2" xfId="547"/>
    <cellStyle name="常规 14 5 3 2 3" xfId="548"/>
    <cellStyle name="常规 14 5 3 3" xfId="549"/>
    <cellStyle name="常规 14 5 3 3 2" xfId="550"/>
    <cellStyle name="常规 14 5 3 4" xfId="551"/>
    <cellStyle name="常规 14 5 4" xfId="552"/>
    <cellStyle name="常规 14 5 4 2" xfId="553"/>
    <cellStyle name="常规 14 5 4 2 2" xfId="554"/>
    <cellStyle name="常规 14 5 4 3" xfId="555"/>
    <cellStyle name="常规 14 5 5" xfId="556"/>
    <cellStyle name="常规 14 5 5 2" xfId="557"/>
    <cellStyle name="常规 14 5 6" xfId="558"/>
    <cellStyle name="常规 14 6" xfId="559"/>
    <cellStyle name="常规 14 6 2" xfId="560"/>
    <cellStyle name="常规 14 6 2 2" xfId="561"/>
    <cellStyle name="常规 14 6 2 2 2" xfId="562"/>
    <cellStyle name="常规 14 6 2 2 2 2" xfId="563"/>
    <cellStyle name="常规 14 6 2 2 3" xfId="564"/>
    <cellStyle name="常规 14 6 2 3" xfId="565"/>
    <cellStyle name="常规 14 6 2 3 2" xfId="566"/>
    <cellStyle name="常规 14 6 2 4" xfId="567"/>
    <cellStyle name="常规 14 6 3" xfId="568"/>
    <cellStyle name="常规 14 6 3 2" xfId="569"/>
    <cellStyle name="常规 14 6 3 2 2" xfId="570"/>
    <cellStyle name="常规 14 6 3 3" xfId="571"/>
    <cellStyle name="常规 14 6 4" xfId="572"/>
    <cellStyle name="常规 14 6 4 2" xfId="573"/>
    <cellStyle name="常规 14 6 5" xfId="574"/>
    <cellStyle name="常规 14 7" xfId="575"/>
    <cellStyle name="常规 14 7 2" xfId="576"/>
    <cellStyle name="常规 14 7 2 2" xfId="577"/>
    <cellStyle name="常规 14 7 2 2 2" xfId="578"/>
    <cellStyle name="常规 14 7 2 3" xfId="579"/>
    <cellStyle name="常规 14 7 3" xfId="580"/>
    <cellStyle name="常规 14 7 3 2" xfId="581"/>
    <cellStyle name="常规 14 7 4" xfId="582"/>
    <cellStyle name="常规 14 8" xfId="583"/>
    <cellStyle name="常规 14 8 2" xfId="584"/>
    <cellStyle name="常规 14 8 2 2" xfId="585"/>
    <cellStyle name="常规 14 8 3" xfId="586"/>
    <cellStyle name="常规 14 9" xfId="587"/>
    <cellStyle name="常规 14 9 2" xfId="588"/>
    <cellStyle name="常规 15" xfId="589"/>
    <cellStyle name="常规 15 10" xfId="590"/>
    <cellStyle name="常规 15 2" xfId="591"/>
    <cellStyle name="常规 15 2 2" xfId="592"/>
    <cellStyle name="常规 15 2 2 2" xfId="593"/>
    <cellStyle name="常规 15 2 2 2 2" xfId="594"/>
    <cellStyle name="常规 15 2 2 2 2 2" xfId="595"/>
    <cellStyle name="常规 15 2 2 2 2 2 2" xfId="596"/>
    <cellStyle name="常规 15 2 2 2 2 2 2 2" xfId="597"/>
    <cellStyle name="常规 15 2 2 2 2 2 2 2 2" xfId="598"/>
    <cellStyle name="常规 15 2 2 2 2 2 2 2 2 2" xfId="599"/>
    <cellStyle name="常规 15 2 2 2 2 2 2 2 3" xfId="600"/>
    <cellStyle name="常规 15 2 2 2 2 2 2 3" xfId="601"/>
    <cellStyle name="常规 15 2 2 2 2 2 2 3 2" xfId="602"/>
    <cellStyle name="常规 15 2 2 2 2 2 2 4" xfId="603"/>
    <cellStyle name="常规 15 2 2 2 2 2 3" xfId="604"/>
    <cellStyle name="常规 15 2 2 2 2 2 3 2" xfId="605"/>
    <cellStyle name="常规 15 2 2 2 2 2 3 2 2" xfId="606"/>
    <cellStyle name="常规 15 2 2 2 2 2 3 3" xfId="607"/>
    <cellStyle name="常规 15 2 2 2 2 2 4" xfId="608"/>
    <cellStyle name="常规 15 2 2 2 2 2 4 2" xfId="609"/>
    <cellStyle name="常规 15 2 2 2 2 2 5" xfId="610"/>
    <cellStyle name="常规 15 2 2 2 2 3" xfId="611"/>
    <cellStyle name="常规 15 2 2 2 2 3 2" xfId="612"/>
    <cellStyle name="常规 15 2 2 2 2 3 2 2" xfId="613"/>
    <cellStyle name="常规 15 2 2 2 2 3 2 2 2" xfId="614"/>
    <cellStyle name="常规 15 2 2 2 2 3 2 3" xfId="615"/>
    <cellStyle name="常规 15 2 2 2 2 3 3" xfId="616"/>
    <cellStyle name="常规 15 2 2 2 2 3 3 2" xfId="617"/>
    <cellStyle name="常规 15 2 2 2 2 3 4" xfId="618"/>
    <cellStyle name="常规 15 2 2 2 2 4" xfId="619"/>
    <cellStyle name="常规 15 2 2 2 2 4 2" xfId="620"/>
    <cellStyle name="常规 15 2 2 2 2 4 2 2" xfId="621"/>
    <cellStyle name="常规 15 2 2 2 2 4 3" xfId="622"/>
    <cellStyle name="常规 15 2 2 2 2 5" xfId="623"/>
    <cellStyle name="常规 15 2 2 2 2 5 2" xfId="624"/>
    <cellStyle name="常规 15 2 2 2 2 6" xfId="625"/>
    <cellStyle name="常规 15 2 2 2 3" xfId="626"/>
    <cellStyle name="常规 15 2 2 2 3 2" xfId="627"/>
    <cellStyle name="常规 15 2 2 2 3 2 2" xfId="628"/>
    <cellStyle name="常规 15 2 2 2 3 2 2 2" xfId="629"/>
    <cellStyle name="常规 15 2 2 2 3 2 2 2 2" xfId="630"/>
    <cellStyle name="常规 15 2 2 2 3 2 2 3" xfId="631"/>
    <cellStyle name="常规 15 2 2 2 3 2 3" xfId="632"/>
    <cellStyle name="常规 15 2 2 2 3 2 3 2" xfId="633"/>
    <cellStyle name="常规 15 2 2 2 3 2 4" xfId="634"/>
    <cellStyle name="常规 15 2 2 2 3 3" xfId="635"/>
    <cellStyle name="常规 15 2 2 2 3 3 2" xfId="636"/>
    <cellStyle name="常规 15 2 2 2 3 3 2 2" xfId="637"/>
    <cellStyle name="常规 15 2 2 2 3 3 3" xfId="638"/>
    <cellStyle name="常规 15 2 2 2 3 4" xfId="639"/>
    <cellStyle name="常规 15 2 2 2 3 4 2" xfId="640"/>
    <cellStyle name="常规 15 2 2 2 3 5" xfId="641"/>
    <cellStyle name="常规 15 2 2 2 4" xfId="642"/>
    <cellStyle name="常规 15 2 2 2 4 2" xfId="643"/>
    <cellStyle name="常规 15 2 2 2 4 2 2" xfId="644"/>
    <cellStyle name="常规 15 2 2 2 4 2 2 2" xfId="645"/>
    <cellStyle name="常规 15 2 2 2 4 2 3" xfId="646"/>
    <cellStyle name="常规 15 2 2 2 4 3" xfId="647"/>
    <cellStyle name="常规 15 2 2 2 4 3 2" xfId="648"/>
    <cellStyle name="常规 15 2 2 2 4 4" xfId="649"/>
    <cellStyle name="常规 15 2 2 2 5" xfId="650"/>
    <cellStyle name="常规 15 2 2 2 5 2" xfId="651"/>
    <cellStyle name="常规 15 2 2 2 5 2 2" xfId="652"/>
    <cellStyle name="常规 15 2 2 2 5 3" xfId="653"/>
    <cellStyle name="常规 15 2 2 2 6" xfId="654"/>
    <cellStyle name="常规 15 2 2 2 6 2" xfId="655"/>
    <cellStyle name="常规 15 2 2 2 7" xfId="656"/>
    <cellStyle name="常规 15 2 2 3" xfId="657"/>
    <cellStyle name="常规 15 2 2 3 2" xfId="658"/>
    <cellStyle name="常规 15 2 2 3 2 2" xfId="659"/>
    <cellStyle name="常规 15 2 2 3 2 2 2" xfId="660"/>
    <cellStyle name="常规 15 2 2 3 2 2 2 2" xfId="661"/>
    <cellStyle name="常规 15 2 2 3 2 2 2 2 2" xfId="662"/>
    <cellStyle name="常规 15 2 2 3 2 2 2 3" xfId="663"/>
    <cellStyle name="常规 15 2 2 3 2 2 3" xfId="664"/>
    <cellStyle name="常规 15 2 2 3 2 2 3 2" xfId="665"/>
    <cellStyle name="常规 15 2 2 3 2 2 4" xfId="666"/>
    <cellStyle name="常规 15 2 2 3 2 3" xfId="667"/>
    <cellStyle name="常规 15 2 2 3 2 3 2" xfId="668"/>
    <cellStyle name="常规 15 2 2 3 2 3 2 2" xfId="669"/>
    <cellStyle name="常规 15 2 2 3 2 3 3" xfId="670"/>
    <cellStyle name="常规 15 2 2 3 2 4" xfId="671"/>
    <cellStyle name="常规 15 2 2 3 2 4 2" xfId="672"/>
    <cellStyle name="常规 15 2 2 3 2 5" xfId="673"/>
    <cellStyle name="常规 15 2 2 3 3" xfId="674"/>
    <cellStyle name="常规 15 2 2 3 3 2" xfId="675"/>
    <cellStyle name="常规 15 2 2 3 3 2 2" xfId="676"/>
    <cellStyle name="常规 15 2 2 3 3 2 2 2" xfId="677"/>
    <cellStyle name="常规 15 2 2 3 3 2 3" xfId="678"/>
    <cellStyle name="常规 15 2 2 3 3 3" xfId="679"/>
    <cellStyle name="常规 15 2 2 3 3 3 2" xfId="680"/>
    <cellStyle name="常规 15 2 2 3 3 4" xfId="681"/>
    <cellStyle name="常规 15 2 2 3 4" xfId="682"/>
    <cellStyle name="常规 15 2 2 3 4 2" xfId="683"/>
    <cellStyle name="常规 15 2 2 3 4 2 2" xfId="684"/>
    <cellStyle name="常规 15 2 2 3 4 3" xfId="685"/>
    <cellStyle name="常规 15 2 2 3 5" xfId="686"/>
    <cellStyle name="常规 15 2 2 3 5 2" xfId="687"/>
    <cellStyle name="常规 15 2 2 3 6" xfId="688"/>
    <cellStyle name="常规 15 2 2 4" xfId="689"/>
    <cellStyle name="常规 15 2 2 4 2" xfId="690"/>
    <cellStyle name="常规 15 2 2 4 2 2" xfId="691"/>
    <cellStyle name="常规 15 2 2 4 2 2 2" xfId="692"/>
    <cellStyle name="常规 15 2 2 4 2 2 2 2" xfId="693"/>
    <cellStyle name="常规 15 2 2 4 2 2 3" xfId="694"/>
    <cellStyle name="常规 15 2 2 4 2 3" xfId="695"/>
    <cellStyle name="常规 15 2 2 4 2 3 2" xfId="696"/>
    <cellStyle name="常规 15 2 2 4 2 4" xfId="697"/>
    <cellStyle name="常规 15 2 2 4 3" xfId="698"/>
    <cellStyle name="常规 15 2 2 4 3 2" xfId="699"/>
    <cellStyle name="常规 15 2 2 4 3 2 2" xfId="700"/>
    <cellStyle name="常规 15 2 2 4 3 3" xfId="701"/>
    <cellStyle name="常规 15 2 2 4 4" xfId="702"/>
    <cellStyle name="常规 15 2 2 4 4 2" xfId="703"/>
    <cellStyle name="常规 15 2 2 4 5" xfId="704"/>
    <cellStyle name="常规 15 2 2 5" xfId="705"/>
    <cellStyle name="常规 15 2 2 5 2" xfId="706"/>
    <cellStyle name="常规 15 2 2 5 2 2" xfId="707"/>
    <cellStyle name="常规 15 2 2 5 2 2 2" xfId="708"/>
    <cellStyle name="常规 15 2 2 5 2 3" xfId="709"/>
    <cellStyle name="常规 15 2 2 5 3" xfId="710"/>
    <cellStyle name="常规 15 2 2 5 3 2" xfId="711"/>
    <cellStyle name="常规 15 2 2 5 4" xfId="712"/>
    <cellStyle name="常规 15 2 2 6" xfId="713"/>
    <cellStyle name="常规 15 2 2 6 2" xfId="714"/>
    <cellStyle name="常规 15 2 2 6 2 2" xfId="715"/>
    <cellStyle name="常规 15 2 2 6 3" xfId="716"/>
    <cellStyle name="常规 15 2 2 7" xfId="717"/>
    <cellStyle name="常规 15 2 2 7 2" xfId="718"/>
    <cellStyle name="常规 15 2 2 8" xfId="719"/>
    <cellStyle name="常规 15 2 3" xfId="720"/>
    <cellStyle name="常规 15 2 3 2" xfId="721"/>
    <cellStyle name="常规 15 2 3 2 2" xfId="722"/>
    <cellStyle name="常规 15 2 3 2 2 2" xfId="723"/>
    <cellStyle name="常规 15 2 3 2 2 2 2" xfId="724"/>
    <cellStyle name="常规 15 2 3 2 2 2 2 2" xfId="725"/>
    <cellStyle name="常规 15 2 3 2 2 2 2 2 2" xfId="726"/>
    <cellStyle name="常规 15 2 3 2 2 2 2 3" xfId="727"/>
    <cellStyle name="常规 15 2 3 2 2 2 3" xfId="728"/>
    <cellStyle name="常规 15 2 3 2 2 2 3 2" xfId="729"/>
    <cellStyle name="常规 15 2 3 2 2 2 4" xfId="730"/>
    <cellStyle name="常规 15 2 3 2 2 3" xfId="731"/>
    <cellStyle name="常规 15 2 3 2 2 3 2" xfId="732"/>
    <cellStyle name="常规 15 2 3 2 2 3 2 2" xfId="733"/>
    <cellStyle name="常规 15 2 3 2 2 3 3" xfId="734"/>
    <cellStyle name="常规 15 2 3 2 2 4" xfId="735"/>
    <cellStyle name="常规 15 2 3 2 2 4 2" xfId="736"/>
    <cellStyle name="常规 15 2 3 2 2 5" xfId="737"/>
    <cellStyle name="常规 15 2 3 2 3" xfId="738"/>
    <cellStyle name="常规 15 2 3 2 3 2" xfId="739"/>
    <cellStyle name="常规 15 2 3 2 3 2 2" xfId="740"/>
    <cellStyle name="常规 15 2 3 2 3 2 2 2" xfId="741"/>
    <cellStyle name="常规 15 2 3 2 3 2 3" xfId="742"/>
    <cellStyle name="常规 15 2 3 2 3 3" xfId="743"/>
    <cellStyle name="常规 15 2 3 2 3 3 2" xfId="744"/>
    <cellStyle name="常规 15 2 3 2 3 4" xfId="745"/>
    <cellStyle name="常规 15 2 3 2 4" xfId="746"/>
    <cellStyle name="常规 15 2 3 2 4 2" xfId="747"/>
    <cellStyle name="常规 15 2 3 2 4 2 2" xfId="748"/>
    <cellStyle name="常规 15 2 3 2 4 3" xfId="749"/>
    <cellStyle name="常规 15 2 3 2 5" xfId="750"/>
    <cellStyle name="常规 15 2 3 2 5 2" xfId="751"/>
    <cellStyle name="常规 15 2 3 2 6" xfId="752"/>
    <cellStyle name="常规 15 2 3 3" xfId="753"/>
    <cellStyle name="常规 15 2 3 3 2" xfId="754"/>
    <cellStyle name="常规 15 2 3 3 2 2" xfId="755"/>
    <cellStyle name="常规 15 2 3 3 2 2 2" xfId="756"/>
    <cellStyle name="常规 15 2 3 3 2 2 2 2" xfId="757"/>
    <cellStyle name="常规 15 2 3 3 2 2 3" xfId="758"/>
    <cellStyle name="常规 15 2 3 3 2 3" xfId="759"/>
    <cellStyle name="常规 15 2 3 3 2 3 2" xfId="760"/>
    <cellStyle name="常规 15 2 3 3 2 4" xfId="761"/>
    <cellStyle name="常规 15 2 3 3 3" xfId="762"/>
    <cellStyle name="常规 15 2 3 3 3 2" xfId="763"/>
    <cellStyle name="常规 15 2 3 3 3 2 2" xfId="764"/>
    <cellStyle name="常规 15 2 3 3 3 3" xfId="765"/>
    <cellStyle name="常规 15 2 3 3 4" xfId="766"/>
    <cellStyle name="常规 15 2 3 3 4 2" xfId="767"/>
    <cellStyle name="常规 15 2 3 3 5" xfId="768"/>
    <cellStyle name="常规 15 2 3 4" xfId="769"/>
    <cellStyle name="常规 15 2 3 4 2" xfId="770"/>
    <cellStyle name="常规 15 2 3 4 2 2" xfId="771"/>
    <cellStyle name="常规 15 2 3 4 2 2 2" xfId="772"/>
    <cellStyle name="常规 15 2 3 4 2 3" xfId="773"/>
    <cellStyle name="常规 15 2 3 4 3" xfId="774"/>
    <cellStyle name="常规 15 2 3 4 3 2" xfId="775"/>
    <cellStyle name="常规 15 2 3 4 4" xfId="776"/>
    <cellStyle name="常规 15 2 3 5" xfId="777"/>
    <cellStyle name="常规 15 2 3 5 2" xfId="778"/>
    <cellStyle name="常规 15 2 3 5 2 2" xfId="779"/>
    <cellStyle name="常规 15 2 3 5 3" xfId="780"/>
    <cellStyle name="常规 15 2 3 6" xfId="781"/>
    <cellStyle name="常规 15 2 3 6 2" xfId="782"/>
    <cellStyle name="常规 15 2 3 7" xfId="783"/>
    <cellStyle name="常规 15 2 4" xfId="784"/>
    <cellStyle name="常规 15 2 4 2" xfId="785"/>
    <cellStyle name="常规 15 2 4 2 2" xfId="786"/>
    <cellStyle name="常规 15 2 4 2 2 2" xfId="787"/>
    <cellStyle name="常规 15 2 4 2 2 2 2" xfId="788"/>
    <cellStyle name="常规 15 2 4 2 2 2 2 2" xfId="789"/>
    <cellStyle name="常规 15 2 4 2 2 2 3" xfId="790"/>
    <cellStyle name="常规 15 2 4 2 2 3" xfId="791"/>
    <cellStyle name="常规 15 2 4 2 2 3 2" xfId="792"/>
    <cellStyle name="常规 15 2 4 2 2 4" xfId="793"/>
    <cellStyle name="常规 15 2 4 2 3" xfId="794"/>
    <cellStyle name="常规 15 2 4 2 3 2" xfId="795"/>
    <cellStyle name="常规 15 2 4 2 3 2 2" xfId="796"/>
    <cellStyle name="常规 15 2 4 2 3 3" xfId="797"/>
    <cellStyle name="常规 15 2 4 2 4" xfId="798"/>
    <cellStyle name="常规 15 2 4 2 4 2" xfId="799"/>
    <cellStyle name="常规 15 2 4 2 5" xfId="800"/>
    <cellStyle name="常规 15 2 4 3" xfId="801"/>
    <cellStyle name="常规 15 2 4 3 2" xfId="802"/>
    <cellStyle name="常规 15 2 4 3 2 2" xfId="803"/>
    <cellStyle name="常规 15 2 4 3 2 2 2" xfId="804"/>
    <cellStyle name="常规 15 2 4 3 2 3" xfId="805"/>
    <cellStyle name="常规 15 2 4 3 3" xfId="806"/>
    <cellStyle name="常规 15 2 4 3 3 2" xfId="807"/>
    <cellStyle name="常规 15 2 4 3 4" xfId="808"/>
    <cellStyle name="常规 15 2 4 4" xfId="809"/>
    <cellStyle name="常规 15 2 4 4 2" xfId="810"/>
    <cellStyle name="常规 15 2 4 4 2 2" xfId="811"/>
    <cellStyle name="常规 15 2 4 4 3" xfId="812"/>
    <cellStyle name="常规 15 2 4 5" xfId="813"/>
    <cellStyle name="常规 15 2 4 5 2" xfId="814"/>
    <cellStyle name="常规 15 2 4 6" xfId="815"/>
    <cellStyle name="常规 15 2 5" xfId="816"/>
    <cellStyle name="常规 15 2 5 2" xfId="817"/>
    <cellStyle name="常规 15 2 5 2 2" xfId="818"/>
    <cellStyle name="常规 15 2 5 2 2 2" xfId="819"/>
    <cellStyle name="常规 15 2 5 2 2 2 2" xfId="820"/>
    <cellStyle name="常规 15 2 5 2 2 3" xfId="821"/>
    <cellStyle name="常规 15 2 5 2 3" xfId="822"/>
    <cellStyle name="常规 15 2 5 2 3 2" xfId="823"/>
    <cellStyle name="常规 15 2 5 2 4" xfId="824"/>
    <cellStyle name="常规 15 2 5 3" xfId="825"/>
    <cellStyle name="常规 15 2 5 3 2" xfId="826"/>
    <cellStyle name="常规 15 2 5 3 2 2" xfId="827"/>
    <cellStyle name="常规 15 2 5 3 3" xfId="828"/>
    <cellStyle name="常规 15 2 5 4" xfId="829"/>
    <cellStyle name="常规 15 2 5 4 2" xfId="830"/>
    <cellStyle name="常规 15 2 5 5" xfId="831"/>
    <cellStyle name="常规 15 2 6" xfId="832"/>
    <cellStyle name="常规 15 2 6 2" xfId="833"/>
    <cellStyle name="常规 15 2 6 2 2" xfId="834"/>
    <cellStyle name="常规 15 2 6 2 2 2" xfId="835"/>
    <cellStyle name="常规 15 2 6 2 3" xfId="836"/>
    <cellStyle name="常规 15 2 6 3" xfId="837"/>
    <cellStyle name="常规 15 2 6 3 2" xfId="838"/>
    <cellStyle name="常规 15 2 6 4" xfId="839"/>
    <cellStyle name="常规 15 2 7" xfId="840"/>
    <cellStyle name="常规 15 2 7 2" xfId="841"/>
    <cellStyle name="常规 15 2 7 2 2" xfId="842"/>
    <cellStyle name="常规 15 2 7 3" xfId="843"/>
    <cellStyle name="常规 15 2 8" xfId="844"/>
    <cellStyle name="常规 15 2 8 2" xfId="845"/>
    <cellStyle name="常规 15 2 9" xfId="846"/>
    <cellStyle name="常规 15 3" xfId="847"/>
    <cellStyle name="常规 15 3 2" xfId="848"/>
    <cellStyle name="常规 15 3 2 2" xfId="849"/>
    <cellStyle name="常规 15 3 2 2 2" xfId="850"/>
    <cellStyle name="常规 15 3 2 2 2 2" xfId="851"/>
    <cellStyle name="常规 15 3 2 2 2 2 2" xfId="852"/>
    <cellStyle name="常规 15 3 2 2 2 2 2 2" xfId="853"/>
    <cellStyle name="常规 15 3 2 2 2 2 2 2 2" xfId="854"/>
    <cellStyle name="常规 15 3 2 2 2 2 2 3" xfId="855"/>
    <cellStyle name="常规 15 3 2 2 2 2 3" xfId="856"/>
    <cellStyle name="常规 15 3 2 2 2 2 3 2" xfId="857"/>
    <cellStyle name="常规 15 3 2 2 2 2 4" xfId="858"/>
    <cellStyle name="常规 15 3 2 2 2 3" xfId="859"/>
    <cellStyle name="常规 15 3 2 2 2 3 2" xfId="860"/>
    <cellStyle name="常规 15 3 2 2 2 3 2 2" xfId="861"/>
    <cellStyle name="常规 15 3 2 2 2 3 3" xfId="862"/>
    <cellStyle name="常规 15 3 2 2 2 4" xfId="863"/>
    <cellStyle name="常规 15 3 2 2 2 4 2" xfId="864"/>
    <cellStyle name="常规 15 3 2 2 2 5" xfId="865"/>
    <cellStyle name="常规 15 3 2 2 3" xfId="866"/>
    <cellStyle name="常规 15 3 2 2 3 2" xfId="867"/>
    <cellStyle name="常规 15 3 2 2 3 2 2" xfId="868"/>
    <cellStyle name="常规 15 3 2 2 3 2 2 2" xfId="869"/>
    <cellStyle name="常规 15 3 2 2 3 2 3" xfId="870"/>
    <cellStyle name="常规 15 3 2 2 3 3" xfId="871"/>
    <cellStyle name="常规 15 3 2 2 3 3 2" xfId="872"/>
    <cellStyle name="常规 15 3 2 2 3 4" xfId="873"/>
    <cellStyle name="常规 15 3 2 2 4" xfId="874"/>
    <cellStyle name="常规 15 3 2 2 4 2" xfId="875"/>
    <cellStyle name="常规 15 3 2 2 4 2 2" xfId="876"/>
    <cellStyle name="常规 15 3 2 2 4 3" xfId="877"/>
    <cellStyle name="常规 15 3 2 2 5" xfId="878"/>
    <cellStyle name="常规 15 3 2 2 5 2" xfId="879"/>
    <cellStyle name="常规 15 3 2 2 6" xfId="880"/>
    <cellStyle name="常规 15 3 2 3" xfId="881"/>
    <cellStyle name="常规 15 3 2 3 2" xfId="882"/>
    <cellStyle name="常规 15 3 2 3 2 2" xfId="883"/>
    <cellStyle name="常规 15 3 2 3 2 2 2" xfId="884"/>
    <cellStyle name="常规 15 3 2 3 2 2 2 2" xfId="885"/>
    <cellStyle name="常规 15 3 2 3 2 2 3" xfId="886"/>
    <cellStyle name="常规 15 3 2 3 2 3" xfId="887"/>
    <cellStyle name="常规 15 3 2 3 2 3 2" xfId="888"/>
    <cellStyle name="常规 15 3 2 3 2 4" xfId="889"/>
    <cellStyle name="常规 15 3 2 3 3" xfId="890"/>
    <cellStyle name="常规 15 3 2 3 3 2" xfId="891"/>
    <cellStyle name="常规 15 3 2 3 3 2 2" xfId="892"/>
    <cellStyle name="常规 15 3 2 3 3 3" xfId="893"/>
    <cellStyle name="常规 15 3 2 3 4" xfId="894"/>
    <cellStyle name="常规 15 3 2 3 4 2" xfId="895"/>
    <cellStyle name="常规 15 3 2 3 5" xfId="896"/>
    <cellStyle name="常规 15 3 2 4" xfId="897"/>
    <cellStyle name="常规 15 3 2 4 2" xfId="898"/>
    <cellStyle name="常规 15 3 2 4 2 2" xfId="899"/>
    <cellStyle name="常规 15 3 2 4 2 2 2" xfId="900"/>
    <cellStyle name="常规 15 3 2 4 2 3" xfId="901"/>
    <cellStyle name="常规 15 3 2 4 3" xfId="902"/>
    <cellStyle name="常规 15 3 2 4 3 2" xfId="903"/>
    <cellStyle name="常规 15 3 2 4 4" xfId="904"/>
    <cellStyle name="常规 15 3 2 5" xfId="905"/>
    <cellStyle name="常规 15 3 2 5 2" xfId="906"/>
    <cellStyle name="常规 15 3 2 5 2 2" xfId="907"/>
    <cellStyle name="常规 15 3 2 5 3" xfId="908"/>
    <cellStyle name="常规 15 3 2 6" xfId="909"/>
    <cellStyle name="常规 15 3 2 6 2" xfId="910"/>
    <cellStyle name="常规 15 3 2 7" xfId="911"/>
    <cellStyle name="常规 15 3 3" xfId="912"/>
    <cellStyle name="常规 15 3 3 2" xfId="913"/>
    <cellStyle name="常规 15 3 3 2 2" xfId="914"/>
    <cellStyle name="常规 15 3 3 2 2 2" xfId="915"/>
    <cellStyle name="常规 15 3 3 2 2 2 2" xfId="916"/>
    <cellStyle name="常规 15 3 3 2 2 2 2 2" xfId="917"/>
    <cellStyle name="常规 15 3 3 2 2 2 3" xfId="918"/>
    <cellStyle name="常规 15 3 3 2 2 3" xfId="919"/>
    <cellStyle name="常规 15 3 3 2 2 3 2" xfId="920"/>
    <cellStyle name="常规 15 3 3 2 2 4" xfId="921"/>
    <cellStyle name="常规 15 3 3 2 3" xfId="922"/>
    <cellStyle name="常规 15 3 3 2 3 2" xfId="923"/>
    <cellStyle name="常规 15 3 3 2 3 2 2" xfId="924"/>
    <cellStyle name="常规 15 3 3 2 3 3" xfId="925"/>
    <cellStyle name="常规 15 3 3 2 4" xfId="926"/>
    <cellStyle name="常规 15 3 3 2 4 2" xfId="927"/>
    <cellStyle name="常规 15 3 3 2 5" xfId="928"/>
    <cellStyle name="常规 15 3 3 3" xfId="929"/>
    <cellStyle name="常规 15 3 3 3 2" xfId="930"/>
    <cellStyle name="常规 15 3 3 3 2 2" xfId="931"/>
    <cellStyle name="常规 15 3 3 3 2 2 2" xfId="932"/>
    <cellStyle name="常规 15 3 3 3 2 3" xfId="933"/>
    <cellStyle name="常规 15 3 3 3 3" xfId="934"/>
    <cellStyle name="常规 15 3 3 3 3 2" xfId="935"/>
    <cellStyle name="常规 15 3 3 3 4" xfId="936"/>
    <cellStyle name="常规 15 3 3 4" xfId="937"/>
    <cellStyle name="常规 15 3 3 4 2" xfId="938"/>
    <cellStyle name="常规 15 3 3 4 2 2" xfId="939"/>
    <cellStyle name="常规 15 3 3 4 3" xfId="940"/>
    <cellStyle name="常规 15 3 3 5" xfId="941"/>
    <cellStyle name="常规 15 3 3 5 2" xfId="942"/>
    <cellStyle name="常规 15 3 3 6" xfId="943"/>
    <cellStyle name="常规 15 3 4" xfId="944"/>
    <cellStyle name="常规 15 3 4 2" xfId="945"/>
    <cellStyle name="常规 15 3 4 2 2" xfId="946"/>
    <cellStyle name="常规 15 3 4 2 2 2" xfId="947"/>
    <cellStyle name="常规 15 3 4 2 2 2 2" xfId="948"/>
    <cellStyle name="常规 15 3 4 2 2 3" xfId="949"/>
    <cellStyle name="常规 15 3 4 2 3" xfId="950"/>
    <cellStyle name="常规 15 3 4 2 3 2" xfId="951"/>
    <cellStyle name="常规 15 3 4 2 4" xfId="952"/>
    <cellStyle name="常规 15 3 4 3" xfId="953"/>
    <cellStyle name="常规 15 3 4 3 2" xfId="954"/>
    <cellStyle name="常规 15 3 4 3 2 2" xfId="955"/>
    <cellStyle name="常规 15 3 4 3 3" xfId="956"/>
    <cellStyle name="常规 15 3 4 4" xfId="957"/>
    <cellStyle name="常规 15 3 4 4 2" xfId="958"/>
    <cellStyle name="常规 15 3 4 5" xfId="959"/>
    <cellStyle name="常规 15 3 5" xfId="960"/>
    <cellStyle name="常规 15 3 5 2" xfId="961"/>
    <cellStyle name="常规 15 3 5 2 2" xfId="962"/>
    <cellStyle name="常规 15 3 5 2 2 2" xfId="963"/>
    <cellStyle name="常规 15 3 5 2 3" xfId="964"/>
    <cellStyle name="常规 15 3 5 3" xfId="965"/>
    <cellStyle name="常规 15 3 5 3 2" xfId="966"/>
    <cellStyle name="常规 15 3 5 4" xfId="967"/>
    <cellStyle name="常规 15 3 6" xfId="968"/>
    <cellStyle name="常规 15 3 6 2" xfId="969"/>
    <cellStyle name="常规 15 3 6 2 2" xfId="970"/>
    <cellStyle name="常规 15 3 6 3" xfId="971"/>
    <cellStyle name="常规 15 3 7" xfId="972"/>
    <cellStyle name="常规 15 3 7 2" xfId="973"/>
    <cellStyle name="常规 15 3 8" xfId="974"/>
    <cellStyle name="常规 15 4" xfId="975"/>
    <cellStyle name="常规 15 4 2" xfId="976"/>
    <cellStyle name="常规 15 4 2 2" xfId="977"/>
    <cellStyle name="常规 15 4 2 2 2" xfId="978"/>
    <cellStyle name="常规 15 4 2 2 2 2" xfId="979"/>
    <cellStyle name="常规 15 4 2 2 2 2 2" xfId="980"/>
    <cellStyle name="常规 15 4 2 2 2 2 2 2" xfId="981"/>
    <cellStyle name="常规 15 4 2 2 2 2 3" xfId="982"/>
    <cellStyle name="常规 15 4 2 2 2 3" xfId="983"/>
    <cellStyle name="常规 15 4 2 2 2 3 2" xfId="984"/>
    <cellStyle name="常规 15 4 2 2 2 4" xfId="985"/>
    <cellStyle name="常规 15 4 2 2 3" xfId="986"/>
    <cellStyle name="常规 15 4 2 2 3 2" xfId="987"/>
    <cellStyle name="常规 15 4 2 2 3 2 2" xfId="988"/>
    <cellStyle name="常规 15 4 2 2 3 3" xfId="989"/>
    <cellStyle name="常规 15 4 2 2 4" xfId="990"/>
    <cellStyle name="常规 15 4 2 2 4 2" xfId="991"/>
    <cellStyle name="常规 15 4 2 2 5" xfId="992"/>
    <cellStyle name="常规 15 4 2 3" xfId="993"/>
    <cellStyle name="常规 15 4 2 3 2" xfId="994"/>
    <cellStyle name="常规 15 4 2 3 2 2" xfId="995"/>
    <cellStyle name="常规 15 4 2 3 2 2 2" xfId="996"/>
    <cellStyle name="常规 15 4 2 3 2 3" xfId="997"/>
    <cellStyle name="常规 15 4 2 3 3" xfId="998"/>
    <cellStyle name="常规 15 4 2 3 3 2" xfId="999"/>
    <cellStyle name="常规 15 4 2 3 4" xfId="1000"/>
    <cellStyle name="常规 15 4 2 4" xfId="1001"/>
    <cellStyle name="常规 15 4 2 4 2" xfId="1002"/>
    <cellStyle name="常规 15 4 2 4 2 2" xfId="1003"/>
    <cellStyle name="常规 15 4 2 4 3" xfId="1004"/>
    <cellStyle name="常规 15 4 2 5" xfId="1005"/>
    <cellStyle name="常规 15 4 2 5 2" xfId="1006"/>
    <cellStyle name="常规 15 4 2 6" xfId="1007"/>
    <cellStyle name="常规 15 4 3" xfId="1008"/>
    <cellStyle name="常规 15 4 3 2" xfId="1009"/>
    <cellStyle name="常规 15 4 3 2 2" xfId="1010"/>
    <cellStyle name="常规 15 4 3 2 2 2" xfId="1011"/>
    <cellStyle name="常规 15 4 3 2 2 2 2" xfId="1012"/>
    <cellStyle name="常规 15 4 3 2 2 3" xfId="1013"/>
    <cellStyle name="常规 15 4 3 2 3" xfId="1014"/>
    <cellStyle name="常规 15 4 3 2 3 2" xfId="1015"/>
    <cellStyle name="常规 15 4 3 2 4" xfId="1016"/>
    <cellStyle name="常规 15 4 3 3" xfId="1017"/>
    <cellStyle name="常规 15 4 3 3 2" xfId="1018"/>
    <cellStyle name="常规 15 4 3 3 2 2" xfId="1019"/>
    <cellStyle name="常规 15 4 3 3 3" xfId="1020"/>
    <cellStyle name="常规 15 4 3 4" xfId="1021"/>
    <cellStyle name="常规 15 4 3 4 2" xfId="1022"/>
    <cellStyle name="常规 15 4 3 5" xfId="1023"/>
    <cellStyle name="常规 15 4 4" xfId="1024"/>
    <cellStyle name="常规 15 4 4 2" xfId="1025"/>
    <cellStyle name="常规 15 4 4 2 2" xfId="1026"/>
    <cellStyle name="常规 15 4 4 2 2 2" xfId="1027"/>
    <cellStyle name="常规 15 4 4 2 3" xfId="1028"/>
    <cellStyle name="常规 15 4 4 3" xfId="1029"/>
    <cellStyle name="常规 15 4 4 3 2" xfId="1030"/>
    <cellStyle name="常规 15 4 4 4" xfId="1031"/>
    <cellStyle name="常规 15 4 5" xfId="1032"/>
    <cellStyle name="常规 15 4 5 2" xfId="1033"/>
    <cellStyle name="常规 15 4 5 2 2" xfId="1034"/>
    <cellStyle name="常规 15 4 5 3" xfId="1035"/>
    <cellStyle name="常规 15 4 6" xfId="1036"/>
    <cellStyle name="常规 15 4 6 2" xfId="1037"/>
    <cellStyle name="常规 15 4 7" xfId="1038"/>
    <cellStyle name="常规 15 5" xfId="1039"/>
    <cellStyle name="常规 15 5 2" xfId="1040"/>
    <cellStyle name="常规 15 5 2 2" xfId="1041"/>
    <cellStyle name="常规 15 5 2 2 2" xfId="1042"/>
    <cellStyle name="常规 15 5 2 2 2 2" xfId="1043"/>
    <cellStyle name="常规 15 5 2 2 2 2 2" xfId="1044"/>
    <cellStyle name="常规 15 5 2 2 2 3" xfId="1045"/>
    <cellStyle name="常规 15 5 2 2 3" xfId="1046"/>
    <cellStyle name="常规 15 5 2 2 3 2" xfId="1047"/>
    <cellStyle name="常规 15 5 2 2 4" xfId="1048"/>
    <cellStyle name="常规 15 5 2 3" xfId="1049"/>
    <cellStyle name="常规 15 5 2 3 2" xfId="1050"/>
    <cellStyle name="常规 15 5 2 3 2 2" xfId="1051"/>
    <cellStyle name="常规 15 5 2 3 3" xfId="1052"/>
    <cellStyle name="常规 15 5 2 4" xfId="1053"/>
    <cellStyle name="常规 15 5 2 4 2" xfId="1054"/>
    <cellStyle name="常规 15 5 2 5" xfId="1055"/>
    <cellStyle name="常规 15 5 3" xfId="1056"/>
    <cellStyle name="常规 15 5 3 2" xfId="1057"/>
    <cellStyle name="常规 15 5 3 2 2" xfId="1058"/>
    <cellStyle name="常规 15 5 3 2 2 2" xfId="1059"/>
    <cellStyle name="常规 15 5 3 2 3" xfId="1060"/>
    <cellStyle name="常规 15 5 3 3" xfId="1061"/>
    <cellStyle name="常规 15 5 3 3 2" xfId="1062"/>
    <cellStyle name="常规 15 5 3 4" xfId="1063"/>
    <cellStyle name="常规 15 5 4" xfId="1064"/>
    <cellStyle name="常规 15 5 4 2" xfId="1065"/>
    <cellStyle name="常规 15 5 4 2 2" xfId="1066"/>
    <cellStyle name="常规 15 5 4 3" xfId="1067"/>
    <cellStyle name="常规 15 5 5" xfId="1068"/>
    <cellStyle name="常规 15 5 5 2" xfId="1069"/>
    <cellStyle name="常规 15 5 6" xfId="1070"/>
    <cellStyle name="常规 15 6" xfId="1071"/>
    <cellStyle name="常规 15 6 2" xfId="1072"/>
    <cellStyle name="常规 15 6 2 2" xfId="1073"/>
    <cellStyle name="常规 15 6 2 2 2" xfId="1074"/>
    <cellStyle name="常规 15 6 2 2 2 2" xfId="1075"/>
    <cellStyle name="常规 15 6 2 2 3" xfId="1076"/>
    <cellStyle name="常规 15 6 2 3" xfId="1077"/>
    <cellStyle name="常规 15 6 2 3 2" xfId="1078"/>
    <cellStyle name="常规 15 6 2 4" xfId="1079"/>
    <cellStyle name="常规 15 6 3" xfId="1080"/>
    <cellStyle name="常规 15 6 3 2" xfId="1081"/>
    <cellStyle name="常规 15 6 3 2 2" xfId="1082"/>
    <cellStyle name="常规 15 6 3 3" xfId="1083"/>
    <cellStyle name="常规 15 6 4" xfId="1084"/>
    <cellStyle name="常规 15 6 4 2" xfId="1085"/>
    <cellStyle name="常规 15 6 5" xfId="1086"/>
    <cellStyle name="常规 15 7" xfId="1087"/>
    <cellStyle name="常规 15 7 2" xfId="1088"/>
    <cellStyle name="常规 15 7 2 2" xfId="1089"/>
    <cellStyle name="常规 15 7 2 2 2" xfId="1090"/>
    <cellStyle name="常规 15 7 2 3" xfId="1091"/>
    <cellStyle name="常规 15 7 3" xfId="1092"/>
    <cellStyle name="常规 15 7 3 2" xfId="1093"/>
    <cellStyle name="常规 15 7 4" xfId="1094"/>
    <cellStyle name="常规 15 8" xfId="1095"/>
    <cellStyle name="常规 15 8 2" xfId="1096"/>
    <cellStyle name="常规 15 8 2 2" xfId="1097"/>
    <cellStyle name="常规 15 8 3" xfId="1098"/>
    <cellStyle name="常规 15 9" xfId="1099"/>
    <cellStyle name="常规 15 9 2" xfId="1100"/>
    <cellStyle name="常规 2" xfId="1101"/>
    <cellStyle name="常规 2 2" xfId="1102"/>
    <cellStyle name="常规 2 2 2" xfId="1103"/>
    <cellStyle name="常规 2 2 2 2" xfId="1104"/>
    <cellStyle name="常规 2 2 2 2 2" xfId="1105"/>
    <cellStyle name="常规 2 2 2 3" xfId="1106"/>
    <cellStyle name="常规 2 2 3" xfId="1107"/>
    <cellStyle name="常规 2 2 3 2" xfId="1108"/>
    <cellStyle name="常规 2 2 4" xfId="1109"/>
    <cellStyle name="常规 2 3" xfId="1110"/>
    <cellStyle name="常规 2 3 2" xfId="1111"/>
    <cellStyle name="常规 2 3 2 2" xfId="1112"/>
    <cellStyle name="常规 2 3 3" xfId="1113"/>
    <cellStyle name="常规 2 4" xfId="1114"/>
    <cellStyle name="常规 2 4 2" xfId="1115"/>
    <cellStyle name="常规 2 5" xfId="1116"/>
    <cellStyle name="常规 3" xfId="1117"/>
    <cellStyle name="常规 3 2" xfId="1118"/>
    <cellStyle name="常规 3 2 2" xfId="1119"/>
    <cellStyle name="常规 3 2 2 2" xfId="1120"/>
    <cellStyle name="常规 3 2 2 2 2" xfId="1121"/>
    <cellStyle name="常规 3 2 2 3" xfId="1122"/>
    <cellStyle name="常规 3 2 3" xfId="1123"/>
    <cellStyle name="常规 3 2 3 2" xfId="1124"/>
    <cellStyle name="常规 3 2 4" xfId="1125"/>
    <cellStyle name="常规 3 3" xfId="1126"/>
    <cellStyle name="常规 3 3 2" xfId="1127"/>
    <cellStyle name="常规 3 4" xfId="1128"/>
    <cellStyle name="常规 4" xfId="1129"/>
    <cellStyle name="常规 4 2" xfId="1130"/>
    <cellStyle name="常规 4 2 2" xfId="1131"/>
    <cellStyle name="常规 4 2 2 2" xfId="1132"/>
    <cellStyle name="常规 4 2 3" xfId="1133"/>
    <cellStyle name="常规 4 3" xfId="1134"/>
    <cellStyle name="常规 4 3 2" xfId="1135"/>
    <cellStyle name="常规 4 4" xfId="1136"/>
    <cellStyle name="常规 5" xfId="1137"/>
    <cellStyle name="常规 5 2" xfId="1138"/>
    <cellStyle name="常规 5 2 2" xfId="1139"/>
    <cellStyle name="常规 5 3" xfId="1140"/>
    <cellStyle name="常规 6" xfId="1141"/>
    <cellStyle name="常规 6 2" xfId="1142"/>
    <cellStyle name="常规 6 2 2" xfId="1143"/>
    <cellStyle name="常规 6 3" xfId="1144"/>
    <cellStyle name="常规 7" xfId="1145"/>
    <cellStyle name="常规 7 2" xfId="1146"/>
    <cellStyle name="常规 8" xfId="1147"/>
    <cellStyle name="常规 8 2" xfId="1148"/>
    <cellStyle name="常规 9" xfId="1149"/>
    <cellStyle name="常规 9 2" xfId="1150"/>
    <cellStyle name="常规 9 2 2" xfId="1151"/>
    <cellStyle name="常规 9 2 2 2" xfId="1152"/>
    <cellStyle name="常规 9 2 3" xfId="1153"/>
    <cellStyle name="常规 9 3" xfId="1154"/>
    <cellStyle name="常规 9 3 2" xfId="1155"/>
    <cellStyle name="常规 9 4" xfId="1156"/>
    <cellStyle name="好_01-01-2017账目总账" xfId="1157"/>
    <cellStyle name="好_01-01-2017账目总账 2" xfId="1158"/>
    <cellStyle name="好_01-01-2017账目总账 2 2" xfId="1159"/>
    <cellStyle name="好_01-01-2017账目总账 2 2 2" xfId="1160"/>
    <cellStyle name="好_01-01-2017账目总账 2 3" xfId="1161"/>
    <cellStyle name="好_01-01-2017账目总账 3" xfId="1162"/>
    <cellStyle name="好_01-01-2017账目总账 3 2" xfId="1163"/>
    <cellStyle name="好_01-01-2017账目总账 4" xfId="1164"/>
    <cellStyle name="好_01-07-2017账目总账" xfId="1165"/>
    <cellStyle name="好_01-07-2017账目总账 2" xfId="1166"/>
    <cellStyle name="好_01-07-2017账目总账 2 2" xfId="1167"/>
    <cellStyle name="好_01-07-2017账目总账 2 2 2" xfId="1168"/>
    <cellStyle name="好_01-07-2017账目总账 2 3" xfId="1169"/>
    <cellStyle name="好_01-07-2017账目总账 3" xfId="1170"/>
    <cellStyle name="好_01-07-2017账目总账 3 2" xfId="1171"/>
    <cellStyle name="好_01-07-2017账目总账 4" xfId="1172"/>
    <cellStyle name="壞_01-01-2017账目总账" xfId="1173"/>
    <cellStyle name="壞_01-01-2017账目总账 2" xfId="1174"/>
    <cellStyle name="壞_01-01-2017账目总账 2 2" xfId="1175"/>
    <cellStyle name="壞_01-01-2017账目总账 2 2 2" xfId="1176"/>
    <cellStyle name="壞_01-01-2017账目总账 2 3" xfId="1177"/>
    <cellStyle name="壞_01-01-2017账目总账 3" xfId="1178"/>
    <cellStyle name="壞_01-01-2017账目总账 3 2" xfId="1179"/>
    <cellStyle name="壞_01-01-2017账目总账 4" xfId="1180"/>
    <cellStyle name="壞_01-07-2017账目总账" xfId="1181"/>
    <cellStyle name="壞_01-07-2017账目总账 2" xfId="1182"/>
    <cellStyle name="壞_01-07-2017账目总账 2 2" xfId="1183"/>
    <cellStyle name="壞_01-07-2017账目总账 2 2 2" xfId="1184"/>
    <cellStyle name="壞_01-07-2017账目总账 2 3" xfId="1185"/>
    <cellStyle name="壞_01-07-2017账目总账 3" xfId="1186"/>
    <cellStyle name="壞_01-07-2017账目总账 3 2" xfId="1187"/>
    <cellStyle name="壞_01-07-2017账目总账 4" xfId="1188"/>
  </cellStyles>
  <dxfs count="1">
    <dxf>
      <fill>
        <patternFill patternType="solid">
          <fgColor rgb="FF24FC7B"/>
          <bgColor rgb="FF000000"/>
        </patternFill>
      </fill>
    </dxf>
  </dxfs>
  <tableStyles count="0" defaultTableStyle="TableStyleMedium2" defaultPivotStyle="PivotStyleLight16"/>
  <colors>
    <mruColors>
      <color rgb="00CCFFFF"/>
      <color rgb="00008080"/>
      <color rgb="00339966"/>
      <color rgb="0024FC7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</xdr:row>
      <xdr:rowOff>9526</xdr:rowOff>
    </xdr:from>
    <xdr:to>
      <xdr:col>1</xdr:col>
      <xdr:colOff>0</xdr:colOff>
      <xdr:row>5</xdr:row>
      <xdr:rowOff>0</xdr:rowOff>
    </xdr:to>
    <xdr:cxnSp>
      <xdr:nvCxnSpPr>
        <xdr:cNvPr id="3" name="直接连接符 2"/>
        <xdr:cNvCxnSpPr/>
      </xdr:nvCxnSpPr>
      <xdr:spPr>
        <a:xfrm flipH="1" flipV="1">
          <a:off x="9525" y="238125"/>
          <a:ext cx="857250" cy="447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202510&#21047;&#21345;&#35760;&#2440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销售帐 MARTELUX"/>
      <sheetName val="销售帐 -ARGOTECH"/>
      <sheetName val="销售帐NORTE TOOLS"/>
      <sheetName val="Sheet1"/>
      <sheetName val="Sheet2"/>
    </sheetNames>
    <sheetDataSet>
      <sheetData sheetId="0" refreshError="1"/>
      <sheetData sheetId="1" refreshError="1"/>
      <sheetData sheetId="2">
        <row r="10">
          <cell r="L10">
            <v>5904.08</v>
          </cell>
          <cell r="M10">
            <v>0</v>
          </cell>
          <cell r="N10">
            <v>2500</v>
          </cell>
          <cell r="O10">
            <v>0</v>
          </cell>
          <cell r="P10">
            <v>3480</v>
          </cell>
        </row>
        <row r="10">
          <cell r="R10">
            <v>75.92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292"/>
  <sheetViews>
    <sheetView showZeros="0" workbookViewId="0">
      <pane xSplit="6" ySplit="3" topLeftCell="G206" activePane="bottomRight" state="frozen"/>
      <selection/>
      <selection pane="topRight"/>
      <selection pane="bottomLeft"/>
      <selection pane="bottomRight" activeCell="D249" sqref="D249"/>
    </sheetView>
  </sheetViews>
  <sheetFormatPr defaultColWidth="9" defaultRowHeight="18" customHeight="1"/>
  <cols>
    <col min="1" max="1" width="4.625" style="1283" customWidth="1"/>
    <col min="2" max="2" width="8" style="1125" customWidth="1"/>
    <col min="3" max="3" width="8.875" style="1126" customWidth="1"/>
    <col min="4" max="4" width="13.125" style="1127" customWidth="1"/>
    <col min="5" max="5" width="17.875" style="1128" customWidth="1"/>
    <col min="6" max="6" width="35.875" style="578" customWidth="1"/>
    <col min="7" max="7" width="5.25" style="1129" customWidth="1"/>
    <col min="8" max="8" width="9.375" style="1130" customWidth="1"/>
    <col min="9" max="9" width="11.625" style="1130" customWidth="1"/>
    <col min="10" max="10" width="6.5" style="1131" customWidth="1"/>
    <col min="11" max="11" width="12.125" style="1130" customWidth="1"/>
    <col min="12" max="12" width="7.875" style="1130" customWidth="1"/>
    <col min="13" max="13" width="5.75" style="1283" customWidth="1"/>
    <col min="14" max="16" width="9" style="10" customWidth="1"/>
    <col min="17" max="16384" width="9" style="10"/>
  </cols>
  <sheetData>
    <row r="1" customHeight="1" spans="1:34">
      <c r="B1" s="1284" t="s">
        <v>0</v>
      </c>
      <c r="C1" s="1284"/>
      <c r="D1" s="1284"/>
      <c r="E1" s="1284"/>
      <c r="F1" s="1284"/>
      <c r="G1" s="1284"/>
      <c r="H1" s="1284"/>
      <c r="I1" s="1284"/>
      <c r="J1" s="1284"/>
      <c r="K1" s="1284"/>
      <c r="L1" s="1284"/>
      <c r="M1" s="1284"/>
    </row>
    <row r="2" s="1119" customFormat="1" customHeight="1" spans="1:34">
      <c r="A2" s="1120"/>
      <c r="B2" s="1149"/>
      <c r="C2" s="1135"/>
      <c r="D2" s="1136"/>
      <c r="E2" s="707"/>
      <c r="F2" s="595"/>
      <c r="G2" s="1138">
        <f>SUBTOTAL(9,G4:G4065)</f>
        <v>3651</v>
      </c>
      <c r="H2" s="1139"/>
      <c r="I2" s="1139">
        <f>SUBTOTAL(9,I4:I4065)</f>
        <v>2494481.52</v>
      </c>
      <c r="J2" s="1140"/>
      <c r="K2" s="1139">
        <f>SUBTOTAL(9,K4:K4065)</f>
        <v>2504870.23</v>
      </c>
      <c r="L2" s="1139"/>
      <c r="M2" s="1285"/>
      <c r="N2" s="1147"/>
      <c r="O2" s="1147"/>
      <c r="P2" s="1147"/>
      <c r="Q2" s="1147"/>
      <c r="R2" s="1147"/>
      <c r="S2" s="1147"/>
      <c r="T2" s="1147"/>
      <c r="U2" s="1147"/>
      <c r="V2" s="1147"/>
      <c r="W2" s="1147"/>
      <c r="X2" s="1147"/>
      <c r="Y2" s="1147"/>
      <c r="Z2" s="1147"/>
      <c r="AA2" s="1147"/>
      <c r="AB2" s="1147"/>
      <c r="AC2" s="1147"/>
      <c r="AD2" s="1147"/>
      <c r="AE2" s="1147"/>
      <c r="AF2" s="1147"/>
      <c r="AG2" s="1147"/>
      <c r="AH2" s="1147"/>
    </row>
    <row r="3" s="1120" customFormat="1" customHeight="1" spans="1:34">
      <c r="A3" s="1286" t="s">
        <v>1</v>
      </c>
      <c r="B3" s="1151" t="s">
        <v>2</v>
      </c>
      <c r="C3" s="59" t="s">
        <v>3</v>
      </c>
      <c r="D3" s="1152" t="s">
        <v>4</v>
      </c>
      <c r="E3" s="1153" t="s">
        <v>5</v>
      </c>
      <c r="F3" s="711" t="s">
        <v>6</v>
      </c>
      <c r="G3" s="1154" t="s">
        <v>7</v>
      </c>
      <c r="H3" s="63" t="s">
        <v>8</v>
      </c>
      <c r="I3" s="63" t="s">
        <v>9</v>
      </c>
      <c r="J3" s="843" t="s">
        <v>10</v>
      </c>
      <c r="K3" s="63" t="s">
        <v>11</v>
      </c>
      <c r="L3" s="63" t="s">
        <v>12</v>
      </c>
      <c r="M3" s="773" t="s">
        <v>13</v>
      </c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</row>
    <row r="4" s="695" customFormat="1" customHeight="1" spans="1:34">
      <c r="A4" s="1287" t="s">
        <v>14</v>
      </c>
      <c r="B4" s="513">
        <v>46027</v>
      </c>
      <c r="C4" s="799" t="s">
        <v>15</v>
      </c>
      <c r="D4" s="1288" t="s">
        <v>16</v>
      </c>
      <c r="E4" s="409" t="s">
        <v>17</v>
      </c>
      <c r="F4" s="1160" t="s">
        <v>18</v>
      </c>
      <c r="G4" s="1157">
        <v>2</v>
      </c>
      <c r="H4" s="388">
        <v>1100</v>
      </c>
      <c r="I4" s="388">
        <f t="shared" ref="I4:I17" si="0">G4*H4</f>
        <v>2200</v>
      </c>
      <c r="J4" s="991">
        <v>0.0325</v>
      </c>
      <c r="K4" s="388">
        <f t="shared" ref="K4:K67" si="1">ROUND(I4+I4*J4,2)</f>
        <v>2271.5</v>
      </c>
      <c r="L4" s="1142"/>
      <c r="M4" s="773" t="s">
        <v>19</v>
      </c>
      <c r="N4" s="765"/>
      <c r="O4" s="765"/>
      <c r="P4" s="765"/>
      <c r="Q4" s="765"/>
      <c r="R4" s="765"/>
      <c r="S4" s="765"/>
      <c r="T4" s="765"/>
      <c r="U4" s="765"/>
      <c r="V4" s="765"/>
      <c r="W4" s="765"/>
      <c r="X4" s="765"/>
      <c r="Y4" s="765"/>
      <c r="Z4" s="765"/>
      <c r="AA4" s="765"/>
      <c r="AB4" s="765"/>
    </row>
    <row r="5" s="824" customFormat="1" customHeight="1" spans="1:34">
      <c r="A5" s="1287" t="s">
        <v>14</v>
      </c>
      <c r="B5" s="513">
        <v>46027</v>
      </c>
      <c r="C5" s="799" t="s">
        <v>20</v>
      </c>
      <c r="D5" s="1288" t="s">
        <v>21</v>
      </c>
      <c r="E5" s="409" t="s">
        <v>22</v>
      </c>
      <c r="F5" s="1156" t="s">
        <v>23</v>
      </c>
      <c r="G5" s="1157">
        <v>1</v>
      </c>
      <c r="H5" s="388">
        <v>534.84</v>
      </c>
      <c r="I5" s="388">
        <f t="shared" si="0"/>
        <v>534.84</v>
      </c>
      <c r="J5" s="991">
        <v>0.0325</v>
      </c>
      <c r="K5" s="388">
        <f t="shared" si="1"/>
        <v>552.22</v>
      </c>
      <c r="L5" s="1142"/>
      <c r="M5" s="773" t="s">
        <v>19</v>
      </c>
      <c r="N5" s="964"/>
      <c r="O5" s="964"/>
      <c r="P5" s="964"/>
      <c r="Q5" s="964"/>
      <c r="R5" s="964"/>
      <c r="S5" s="964"/>
      <c r="T5" s="964"/>
      <c r="U5" s="964"/>
      <c r="V5" s="964"/>
      <c r="W5" s="964"/>
      <c r="X5" s="964"/>
      <c r="Y5" s="964"/>
      <c r="Z5" s="964"/>
      <c r="AA5" s="964"/>
      <c r="AB5" s="964"/>
    </row>
    <row r="6" s="824" customFormat="1" customHeight="1" spans="1:34">
      <c r="A6" s="1287" t="s">
        <v>14</v>
      </c>
      <c r="B6" s="513">
        <v>46027</v>
      </c>
      <c r="C6" s="799" t="s">
        <v>24</v>
      </c>
      <c r="D6" s="1288" t="s">
        <v>25</v>
      </c>
      <c r="E6" s="409" t="s">
        <v>26</v>
      </c>
      <c r="F6" s="1156" t="s">
        <v>27</v>
      </c>
      <c r="G6" s="1157">
        <v>1</v>
      </c>
      <c r="H6" s="388">
        <v>469.25</v>
      </c>
      <c r="I6" s="388">
        <f t="shared" si="0"/>
        <v>469.25</v>
      </c>
      <c r="J6" s="991">
        <v>0.0325</v>
      </c>
      <c r="K6" s="388">
        <f t="shared" si="1"/>
        <v>484.5</v>
      </c>
      <c r="L6" s="1142"/>
      <c r="M6" s="773" t="s">
        <v>19</v>
      </c>
      <c r="N6" s="964"/>
      <c r="O6" s="964"/>
      <c r="P6" s="964"/>
      <c r="Q6" s="964"/>
      <c r="R6" s="964"/>
      <c r="S6" s="964"/>
      <c r="T6" s="964"/>
      <c r="U6" s="964"/>
      <c r="V6" s="964"/>
      <c r="W6" s="964"/>
      <c r="X6" s="964"/>
      <c r="Y6" s="964"/>
      <c r="Z6" s="964"/>
      <c r="AA6" s="964"/>
      <c r="AB6" s="964"/>
    </row>
    <row r="7" s="824" customFormat="1" customHeight="1" spans="1:34">
      <c r="A7" s="1287" t="s">
        <v>14</v>
      </c>
      <c r="B7" s="513">
        <v>46027</v>
      </c>
      <c r="C7" s="799" t="s">
        <v>28</v>
      </c>
      <c r="D7" s="1288" t="s">
        <v>29</v>
      </c>
      <c r="E7" s="409" t="s">
        <v>30</v>
      </c>
      <c r="F7" s="1161" t="s">
        <v>31</v>
      </c>
      <c r="G7" s="1157">
        <v>1</v>
      </c>
      <c r="H7" s="388">
        <v>661</v>
      </c>
      <c r="I7" s="388">
        <f t="shared" si="0"/>
        <v>661</v>
      </c>
      <c r="J7" s="991"/>
      <c r="K7" s="388">
        <f t="shared" si="1"/>
        <v>661</v>
      </c>
      <c r="L7" s="1144"/>
      <c r="M7" s="773" t="s">
        <v>19</v>
      </c>
      <c r="N7" s="964"/>
      <c r="O7" s="964"/>
      <c r="P7" s="964"/>
      <c r="Q7" s="964"/>
      <c r="R7" s="964"/>
      <c r="S7" s="964"/>
      <c r="T7" s="964"/>
      <c r="U7" s="964"/>
      <c r="V7" s="964"/>
      <c r="W7" s="964"/>
      <c r="X7" s="964"/>
      <c r="Y7" s="964"/>
      <c r="Z7" s="964"/>
      <c r="AA7" s="964"/>
      <c r="AB7" s="964"/>
    </row>
    <row r="8" s="824" customFormat="1" customHeight="1" spans="1:34">
      <c r="A8" s="1287" t="s">
        <v>14</v>
      </c>
      <c r="B8" s="513">
        <v>46028</v>
      </c>
      <c r="C8" s="799" t="s">
        <v>32</v>
      </c>
      <c r="D8" s="799" t="s">
        <v>33</v>
      </c>
      <c r="E8" s="409" t="s">
        <v>34</v>
      </c>
      <c r="F8" s="1161" t="s">
        <v>35</v>
      </c>
      <c r="G8" s="1157">
        <v>1</v>
      </c>
      <c r="H8" s="388">
        <v>450</v>
      </c>
      <c r="I8" s="388">
        <f t="shared" si="0"/>
        <v>450</v>
      </c>
      <c r="J8" s="991"/>
      <c r="K8" s="388">
        <f t="shared" si="1"/>
        <v>450</v>
      </c>
      <c r="L8" s="1142"/>
      <c r="M8" s="773" t="s">
        <v>19</v>
      </c>
      <c r="N8" s="964"/>
      <c r="O8" s="964"/>
      <c r="P8" s="964"/>
      <c r="Q8" s="964"/>
      <c r="R8" s="964"/>
      <c r="S8" s="964"/>
      <c r="T8" s="964"/>
      <c r="U8" s="964"/>
      <c r="V8" s="964"/>
      <c r="W8" s="964"/>
      <c r="X8" s="964"/>
      <c r="Y8" s="964"/>
      <c r="Z8" s="964"/>
      <c r="AA8" s="964"/>
      <c r="AB8" s="964"/>
    </row>
    <row r="9" s="824" customFormat="1" customHeight="1" spans="1:34">
      <c r="A9" s="1287" t="s">
        <v>14</v>
      </c>
      <c r="B9" s="513">
        <v>46028</v>
      </c>
      <c r="C9" s="799" t="s">
        <v>32</v>
      </c>
      <c r="D9" s="799" t="s">
        <v>36</v>
      </c>
      <c r="E9" s="409" t="s">
        <v>34</v>
      </c>
      <c r="F9" s="1161" t="s">
        <v>35</v>
      </c>
      <c r="G9" s="1157">
        <v>8</v>
      </c>
      <c r="H9" s="388">
        <v>15</v>
      </c>
      <c r="I9" s="388">
        <f t="shared" si="0"/>
        <v>120</v>
      </c>
      <c r="J9" s="991"/>
      <c r="K9" s="388">
        <f t="shared" si="1"/>
        <v>120</v>
      </c>
      <c r="L9" s="1142"/>
      <c r="M9" s="773" t="s">
        <v>19</v>
      </c>
      <c r="N9" s="964"/>
      <c r="O9" s="964"/>
      <c r="P9" s="964"/>
      <c r="Q9" s="964"/>
      <c r="R9" s="964"/>
      <c r="S9" s="964"/>
      <c r="T9" s="964"/>
      <c r="U9" s="964"/>
      <c r="V9" s="964"/>
      <c r="W9" s="964"/>
      <c r="X9" s="964"/>
      <c r="Y9" s="964"/>
      <c r="Z9" s="964"/>
      <c r="AA9" s="964"/>
      <c r="AB9" s="964"/>
    </row>
    <row r="10" s="824" customFormat="1" customHeight="1" spans="1:34">
      <c r="A10" s="1287" t="s">
        <v>14</v>
      </c>
      <c r="B10" s="513">
        <v>46028</v>
      </c>
      <c r="C10" s="799" t="s">
        <v>37</v>
      </c>
      <c r="D10" s="799" t="s">
        <v>38</v>
      </c>
      <c r="E10" s="409" t="s">
        <v>39</v>
      </c>
      <c r="F10" s="1156" t="s">
        <v>40</v>
      </c>
      <c r="G10" s="1157">
        <v>1</v>
      </c>
      <c r="H10" s="388">
        <v>1524</v>
      </c>
      <c r="I10" s="388">
        <f t="shared" si="0"/>
        <v>1524</v>
      </c>
      <c r="J10" s="991"/>
      <c r="K10" s="388">
        <f t="shared" si="1"/>
        <v>1524</v>
      </c>
      <c r="L10" s="1144"/>
      <c r="M10" s="773" t="s">
        <v>19</v>
      </c>
      <c r="N10" s="964"/>
      <c r="O10" s="964"/>
      <c r="P10" s="964"/>
      <c r="Q10" s="964"/>
      <c r="R10" s="964"/>
      <c r="S10" s="964"/>
      <c r="T10" s="964"/>
      <c r="U10" s="964"/>
      <c r="V10" s="964"/>
      <c r="W10" s="964"/>
      <c r="X10" s="964"/>
      <c r="Y10" s="964"/>
      <c r="Z10" s="964"/>
      <c r="AA10" s="964"/>
      <c r="AB10" s="964"/>
    </row>
    <row r="11" s="824" customFormat="1" customHeight="1" spans="1:34">
      <c r="A11" s="1287" t="s">
        <v>14</v>
      </c>
      <c r="B11" s="513">
        <v>46028</v>
      </c>
      <c r="C11" s="799" t="s">
        <v>37</v>
      </c>
      <c r="D11" s="799" t="s">
        <v>41</v>
      </c>
      <c r="E11" s="409" t="s">
        <v>42</v>
      </c>
      <c r="F11" s="1156" t="s">
        <v>40</v>
      </c>
      <c r="G11" s="1157">
        <v>1</v>
      </c>
      <c r="H11" s="388">
        <v>640</v>
      </c>
      <c r="I11" s="388">
        <f t="shared" si="0"/>
        <v>640</v>
      </c>
      <c r="J11" s="991"/>
      <c r="K11" s="388">
        <f t="shared" si="1"/>
        <v>640</v>
      </c>
      <c r="L11" s="1144"/>
      <c r="M11" s="773" t="s">
        <v>19</v>
      </c>
      <c r="N11" s="964"/>
      <c r="O11" s="964"/>
      <c r="P11" s="964"/>
      <c r="Q11" s="964"/>
      <c r="R11" s="964"/>
      <c r="S11" s="964"/>
      <c r="T11" s="964"/>
      <c r="U11" s="964"/>
      <c r="V11" s="964"/>
      <c r="W11" s="964"/>
      <c r="X11" s="964"/>
      <c r="Y11" s="964"/>
      <c r="Z11" s="964"/>
      <c r="AA11" s="964"/>
      <c r="AB11" s="964"/>
    </row>
    <row r="12" s="824" customFormat="1" customHeight="1" spans="1:34">
      <c r="A12" s="1287" t="s">
        <v>14</v>
      </c>
      <c r="B12" s="513">
        <v>46028</v>
      </c>
      <c r="C12" s="799" t="s">
        <v>37</v>
      </c>
      <c r="D12" s="799" t="s">
        <v>43</v>
      </c>
      <c r="E12" s="409" t="s">
        <v>44</v>
      </c>
      <c r="F12" s="1156" t="s">
        <v>40</v>
      </c>
      <c r="G12" s="1157">
        <v>2</v>
      </c>
      <c r="H12" s="388">
        <v>714.57</v>
      </c>
      <c r="I12" s="388">
        <f t="shared" si="0"/>
        <v>1429.14</v>
      </c>
      <c r="J12" s="991"/>
      <c r="K12" s="388">
        <f t="shared" si="1"/>
        <v>1429.14</v>
      </c>
      <c r="L12" s="1144"/>
      <c r="M12" s="773" t="s">
        <v>19</v>
      </c>
      <c r="N12" s="964"/>
      <c r="O12" s="964"/>
      <c r="P12" s="964"/>
      <c r="Q12" s="964"/>
      <c r="R12" s="964"/>
      <c r="S12" s="964"/>
      <c r="T12" s="964"/>
      <c r="U12" s="964"/>
      <c r="V12" s="964"/>
      <c r="W12" s="964"/>
      <c r="X12" s="964"/>
      <c r="Y12" s="964"/>
      <c r="Z12" s="964"/>
      <c r="AA12" s="964"/>
      <c r="AB12" s="964"/>
    </row>
    <row r="13" s="824" customFormat="1" customHeight="1" spans="1:34">
      <c r="A13" s="1287" t="s">
        <v>14</v>
      </c>
      <c r="B13" s="513">
        <v>46028</v>
      </c>
      <c r="C13" s="799" t="s">
        <v>37</v>
      </c>
      <c r="D13" s="799" t="s">
        <v>45</v>
      </c>
      <c r="E13" s="409" t="s">
        <v>46</v>
      </c>
      <c r="F13" s="1156" t="s">
        <v>40</v>
      </c>
      <c r="G13" s="1157">
        <v>1</v>
      </c>
      <c r="H13" s="388">
        <v>902.39</v>
      </c>
      <c r="I13" s="388">
        <f t="shared" si="0"/>
        <v>902.39</v>
      </c>
      <c r="J13" s="991"/>
      <c r="K13" s="388">
        <f t="shared" si="1"/>
        <v>902.39</v>
      </c>
      <c r="L13" s="1144"/>
      <c r="M13" s="773" t="s">
        <v>19</v>
      </c>
      <c r="N13" s="964"/>
      <c r="O13" s="964"/>
      <c r="P13" s="964"/>
      <c r="Q13" s="964"/>
      <c r="R13" s="964"/>
      <c r="S13" s="964"/>
      <c r="T13" s="964"/>
      <c r="U13" s="964"/>
      <c r="V13" s="964"/>
      <c r="W13" s="964"/>
      <c r="X13" s="964"/>
      <c r="Y13" s="964"/>
      <c r="Z13" s="964"/>
      <c r="AA13" s="964"/>
      <c r="AB13" s="964"/>
    </row>
    <row r="14" s="824" customFormat="1" customHeight="1" spans="1:34">
      <c r="A14" s="1287" t="s">
        <v>14</v>
      </c>
      <c r="B14" s="513">
        <v>46028</v>
      </c>
      <c r="C14" s="799" t="s">
        <v>47</v>
      </c>
      <c r="D14" s="799" t="s">
        <v>21</v>
      </c>
      <c r="E14" s="409" t="s">
        <v>22</v>
      </c>
      <c r="F14" s="1156" t="s">
        <v>48</v>
      </c>
      <c r="G14" s="1157">
        <v>2</v>
      </c>
      <c r="H14" s="388">
        <v>603.2</v>
      </c>
      <c r="I14" s="388">
        <f t="shared" si="0"/>
        <v>1206.4</v>
      </c>
      <c r="J14" s="991"/>
      <c r="K14" s="388">
        <f t="shared" si="1"/>
        <v>1206.4</v>
      </c>
      <c r="L14" s="1142"/>
      <c r="M14" s="773" t="s">
        <v>19</v>
      </c>
      <c r="N14" s="964"/>
      <c r="O14" s="964"/>
      <c r="P14" s="964"/>
      <c r="Q14" s="964"/>
      <c r="R14" s="964"/>
      <c r="S14" s="964"/>
      <c r="T14" s="964"/>
      <c r="U14" s="964"/>
      <c r="V14" s="964"/>
      <c r="W14" s="964"/>
      <c r="X14" s="964"/>
      <c r="Y14" s="964"/>
      <c r="Z14" s="964"/>
      <c r="AA14" s="964"/>
      <c r="AB14" s="964"/>
    </row>
    <row r="15" s="824" customFormat="1" customHeight="1" spans="1:34">
      <c r="A15" s="1287" t="s">
        <v>14</v>
      </c>
      <c r="B15" s="513">
        <v>46028</v>
      </c>
      <c r="C15" s="799" t="s">
        <v>49</v>
      </c>
      <c r="D15" s="799" t="s">
        <v>33</v>
      </c>
      <c r="E15" s="409" t="s">
        <v>34</v>
      </c>
      <c r="F15" s="1156" t="s">
        <v>50</v>
      </c>
      <c r="G15" s="1157">
        <v>1</v>
      </c>
      <c r="H15" s="388">
        <v>400</v>
      </c>
      <c r="I15" s="388">
        <f t="shared" si="0"/>
        <v>400</v>
      </c>
      <c r="J15" s="991"/>
      <c r="K15" s="388">
        <f t="shared" si="1"/>
        <v>400</v>
      </c>
      <c r="L15" s="1144"/>
      <c r="M15" s="773" t="s">
        <v>19</v>
      </c>
      <c r="N15" s="964"/>
      <c r="O15" s="964"/>
      <c r="P15" s="964"/>
      <c r="Q15" s="964"/>
      <c r="R15" s="964"/>
      <c r="S15" s="964"/>
      <c r="T15" s="964"/>
      <c r="U15" s="964"/>
      <c r="V15" s="964"/>
      <c r="W15" s="964"/>
      <c r="X15" s="964"/>
      <c r="Y15" s="964"/>
      <c r="Z15" s="964"/>
      <c r="AA15" s="964"/>
      <c r="AB15" s="964"/>
    </row>
    <row r="16" s="824" customFormat="1" customHeight="1" spans="1:34">
      <c r="A16" s="1287" t="s">
        <v>14</v>
      </c>
      <c r="B16" s="513">
        <v>46028</v>
      </c>
      <c r="C16" s="799" t="s">
        <v>51</v>
      </c>
      <c r="D16" s="799" t="s">
        <v>52</v>
      </c>
      <c r="E16" s="409" t="s">
        <v>53</v>
      </c>
      <c r="F16" s="1161" t="s">
        <v>54</v>
      </c>
      <c r="G16" s="1157">
        <v>6</v>
      </c>
      <c r="H16" s="388">
        <v>639</v>
      </c>
      <c r="I16" s="388">
        <f t="shared" si="0"/>
        <v>3834</v>
      </c>
      <c r="J16" s="991"/>
      <c r="K16" s="388">
        <f t="shared" si="1"/>
        <v>3834</v>
      </c>
      <c r="L16" s="1142"/>
      <c r="M16" s="773" t="s">
        <v>19</v>
      </c>
      <c r="N16" s="964"/>
      <c r="O16" s="964"/>
      <c r="P16" s="964"/>
      <c r="Q16" s="964"/>
      <c r="R16" s="964"/>
      <c r="S16" s="964"/>
      <c r="T16" s="964"/>
      <c r="U16" s="964"/>
      <c r="V16" s="964"/>
      <c r="W16" s="964"/>
      <c r="X16" s="964"/>
      <c r="Y16" s="964"/>
      <c r="Z16" s="964"/>
      <c r="AA16" s="964"/>
      <c r="AB16" s="964"/>
    </row>
    <row r="17" s="824" customFormat="1" customHeight="1" spans="1:28">
      <c r="A17" s="1287" t="s">
        <v>14</v>
      </c>
      <c r="B17" s="513">
        <v>46028</v>
      </c>
      <c r="C17" s="799" t="s">
        <v>51</v>
      </c>
      <c r="D17" s="799" t="s">
        <v>45</v>
      </c>
      <c r="E17" s="409" t="s">
        <v>46</v>
      </c>
      <c r="F17" s="1161" t="s">
        <v>54</v>
      </c>
      <c r="G17" s="1157">
        <v>1</v>
      </c>
      <c r="H17" s="388">
        <v>902.39</v>
      </c>
      <c r="I17" s="388">
        <f t="shared" si="0"/>
        <v>902.39</v>
      </c>
      <c r="J17" s="991"/>
      <c r="K17" s="388">
        <f t="shared" si="1"/>
        <v>902.39</v>
      </c>
      <c r="L17" s="1142"/>
      <c r="M17" s="773" t="s">
        <v>19</v>
      </c>
      <c r="N17" s="964"/>
      <c r="O17" s="964"/>
      <c r="P17" s="964"/>
      <c r="Q17" s="964"/>
      <c r="R17" s="964"/>
      <c r="S17" s="964"/>
      <c r="T17" s="964"/>
      <c r="U17" s="964"/>
      <c r="V17" s="964"/>
      <c r="W17" s="964"/>
      <c r="X17" s="964"/>
      <c r="Y17" s="964"/>
      <c r="Z17" s="964"/>
      <c r="AA17" s="964"/>
      <c r="AB17" s="964"/>
    </row>
    <row r="18" s="824" customFormat="1" customHeight="1" spans="1:28">
      <c r="A18" s="1287" t="s">
        <v>14</v>
      </c>
      <c r="B18" s="513">
        <v>46028</v>
      </c>
      <c r="C18" s="799" t="s">
        <v>55</v>
      </c>
      <c r="D18" s="799" t="s">
        <v>21</v>
      </c>
      <c r="E18" s="409" t="s">
        <v>22</v>
      </c>
      <c r="F18" s="1161" t="s">
        <v>23</v>
      </c>
      <c r="G18" s="1157">
        <v>1</v>
      </c>
      <c r="H18" s="388">
        <v>534.84</v>
      </c>
      <c r="I18" s="388">
        <v>534.84</v>
      </c>
      <c r="J18" s="991">
        <v>0.0325</v>
      </c>
      <c r="K18" s="388">
        <f t="shared" si="1"/>
        <v>552.22</v>
      </c>
      <c r="L18" s="1142"/>
      <c r="M18" s="773" t="s">
        <v>19</v>
      </c>
      <c r="N18" s="964"/>
      <c r="O18" s="964"/>
      <c r="P18" s="964"/>
      <c r="Q18" s="964"/>
      <c r="R18" s="964"/>
      <c r="S18" s="964"/>
      <c r="T18" s="964"/>
      <c r="U18" s="964"/>
      <c r="V18" s="964"/>
      <c r="W18" s="964"/>
      <c r="X18" s="964"/>
      <c r="Y18" s="964"/>
      <c r="Z18" s="964"/>
      <c r="AA18" s="964"/>
      <c r="AB18" s="964"/>
    </row>
    <row r="19" s="824" customFormat="1" customHeight="1" spans="1:28">
      <c r="A19" s="1287" t="s">
        <v>14</v>
      </c>
      <c r="B19" s="513">
        <v>46029</v>
      </c>
      <c r="C19" s="799" t="s">
        <v>56</v>
      </c>
      <c r="D19" s="799" t="s">
        <v>29</v>
      </c>
      <c r="E19" s="409" t="s">
        <v>30</v>
      </c>
      <c r="F19" s="1156" t="s">
        <v>57</v>
      </c>
      <c r="G19" s="1157">
        <v>20</v>
      </c>
      <c r="H19" s="388">
        <v>659</v>
      </c>
      <c r="I19" s="388">
        <f t="shared" ref="I19:I82" si="2">G19*H19</f>
        <v>13180</v>
      </c>
      <c r="J19" s="991"/>
      <c r="K19" s="388">
        <f t="shared" si="1"/>
        <v>13180</v>
      </c>
      <c r="L19" s="1143"/>
      <c r="M19" s="773" t="s">
        <v>19</v>
      </c>
      <c r="N19" s="964"/>
      <c r="O19" s="964"/>
      <c r="P19" s="964"/>
      <c r="Q19" s="964"/>
      <c r="R19" s="964"/>
      <c r="S19" s="964"/>
      <c r="T19" s="964"/>
      <c r="U19" s="964"/>
      <c r="V19" s="964"/>
      <c r="W19" s="964"/>
      <c r="X19" s="964"/>
      <c r="Y19" s="964"/>
      <c r="Z19" s="964"/>
      <c r="AA19" s="964"/>
      <c r="AB19" s="964"/>
    </row>
    <row r="20" s="824" customFormat="1" customHeight="1" spans="1:28">
      <c r="A20" s="1287" t="s">
        <v>14</v>
      </c>
      <c r="B20" s="513">
        <v>46029</v>
      </c>
      <c r="C20" s="799" t="s">
        <v>58</v>
      </c>
      <c r="D20" s="799" t="s">
        <v>43</v>
      </c>
      <c r="E20" s="409" t="s">
        <v>44</v>
      </c>
      <c r="F20" s="1156" t="s">
        <v>40</v>
      </c>
      <c r="G20" s="1157">
        <v>6</v>
      </c>
      <c r="H20" s="388">
        <v>714.57</v>
      </c>
      <c r="I20" s="388">
        <f t="shared" si="2"/>
        <v>4287.42</v>
      </c>
      <c r="J20" s="991"/>
      <c r="K20" s="388">
        <f t="shared" si="1"/>
        <v>4287.42</v>
      </c>
      <c r="L20" s="1144"/>
      <c r="M20" s="773" t="s">
        <v>19</v>
      </c>
      <c r="N20" s="964"/>
      <c r="O20" s="964"/>
      <c r="P20" s="964"/>
      <c r="Q20" s="964"/>
      <c r="R20" s="964"/>
      <c r="S20" s="964"/>
      <c r="T20" s="964"/>
      <c r="U20" s="964"/>
      <c r="V20" s="964"/>
      <c r="W20" s="964"/>
      <c r="X20" s="964"/>
      <c r="Y20" s="964"/>
      <c r="Z20" s="964"/>
      <c r="AA20" s="964"/>
      <c r="AB20" s="964"/>
    </row>
    <row r="21" s="824" customFormat="1" customHeight="1" spans="1:28">
      <c r="A21" s="1287" t="s">
        <v>14</v>
      </c>
      <c r="B21" s="513">
        <v>46029</v>
      </c>
      <c r="C21" s="799" t="s">
        <v>59</v>
      </c>
      <c r="D21" s="799" t="s">
        <v>60</v>
      </c>
      <c r="E21" s="409" t="s">
        <v>17</v>
      </c>
      <c r="F21" s="1156" t="s">
        <v>61</v>
      </c>
      <c r="G21" s="1157">
        <v>1</v>
      </c>
      <c r="H21" s="388">
        <v>1058</v>
      </c>
      <c r="I21" s="388">
        <f t="shared" si="2"/>
        <v>1058</v>
      </c>
      <c r="J21" s="991"/>
      <c r="K21" s="388">
        <f t="shared" si="1"/>
        <v>1058</v>
      </c>
      <c r="L21" s="1144"/>
      <c r="M21" s="773" t="s">
        <v>19</v>
      </c>
      <c r="N21" s="964"/>
      <c r="O21" s="964"/>
      <c r="P21" s="964"/>
      <c r="Q21" s="964"/>
      <c r="R21" s="964"/>
      <c r="S21" s="964"/>
      <c r="T21" s="964"/>
      <c r="U21" s="964"/>
      <c r="V21" s="964"/>
      <c r="W21" s="964"/>
      <c r="X21" s="964"/>
      <c r="Y21" s="964"/>
      <c r="Z21" s="964"/>
      <c r="AA21" s="964"/>
      <c r="AB21" s="964"/>
    </row>
    <row r="22" s="824" customFormat="1" customHeight="1" spans="1:28">
      <c r="A22" s="1287" t="s">
        <v>14</v>
      </c>
      <c r="B22" s="513">
        <v>46029</v>
      </c>
      <c r="C22" s="799" t="s">
        <v>62</v>
      </c>
      <c r="D22" s="799" t="s">
        <v>63</v>
      </c>
      <c r="E22" s="409" t="s">
        <v>17</v>
      </c>
      <c r="F22" s="1156" t="s">
        <v>64</v>
      </c>
      <c r="G22" s="1157">
        <v>2</v>
      </c>
      <c r="H22" s="388">
        <v>1058</v>
      </c>
      <c r="I22" s="388">
        <f t="shared" si="2"/>
        <v>2116</v>
      </c>
      <c r="J22" s="991">
        <v>0.0325</v>
      </c>
      <c r="K22" s="388">
        <f t="shared" si="1"/>
        <v>2184.77</v>
      </c>
      <c r="L22" s="1142"/>
      <c r="M22" s="773" t="s">
        <v>19</v>
      </c>
      <c r="N22" s="964"/>
      <c r="O22" s="964"/>
      <c r="P22" s="964"/>
      <c r="Q22" s="964"/>
      <c r="R22" s="964"/>
      <c r="S22" s="964"/>
      <c r="T22" s="964"/>
      <c r="U22" s="964"/>
      <c r="V22" s="964"/>
      <c r="W22" s="964"/>
      <c r="X22" s="964"/>
      <c r="Y22" s="964"/>
      <c r="Z22" s="964"/>
      <c r="AA22" s="964"/>
      <c r="AB22" s="964"/>
    </row>
    <row r="23" s="824" customFormat="1" customHeight="1" spans="1:28">
      <c r="A23" s="1287" t="s">
        <v>14</v>
      </c>
      <c r="B23" s="513">
        <v>46029</v>
      </c>
      <c r="C23" s="799" t="s">
        <v>62</v>
      </c>
      <c r="D23" s="799" t="s">
        <v>65</v>
      </c>
      <c r="E23" s="409" t="s">
        <v>66</v>
      </c>
      <c r="F23" s="1156" t="s">
        <v>64</v>
      </c>
      <c r="G23" s="1157">
        <v>4</v>
      </c>
      <c r="H23" s="388">
        <v>632</v>
      </c>
      <c r="I23" s="388">
        <f t="shared" si="2"/>
        <v>2528</v>
      </c>
      <c r="J23" s="991">
        <v>0.0325</v>
      </c>
      <c r="K23" s="388">
        <f t="shared" si="1"/>
        <v>2610.16</v>
      </c>
      <c r="L23" s="1142"/>
      <c r="M23" s="773" t="s">
        <v>19</v>
      </c>
      <c r="N23" s="964"/>
      <c r="O23" s="964"/>
      <c r="P23" s="964"/>
      <c r="Q23" s="964"/>
      <c r="R23" s="964"/>
      <c r="S23" s="964"/>
      <c r="T23" s="964"/>
      <c r="U23" s="964"/>
      <c r="V23" s="964"/>
      <c r="W23" s="964"/>
      <c r="X23" s="964"/>
      <c r="Y23" s="964"/>
      <c r="Z23" s="964"/>
      <c r="AA23" s="964"/>
      <c r="AB23" s="964"/>
    </row>
    <row r="24" s="824" customFormat="1" customHeight="1" spans="1:28">
      <c r="A24" s="1287" t="s">
        <v>14</v>
      </c>
      <c r="B24" s="513">
        <v>46029</v>
      </c>
      <c r="C24" s="799" t="s">
        <v>62</v>
      </c>
      <c r="D24" s="799" t="s">
        <v>67</v>
      </c>
      <c r="E24" s="409" t="s">
        <v>34</v>
      </c>
      <c r="F24" s="1156" t="s">
        <v>64</v>
      </c>
      <c r="G24" s="1157">
        <v>10</v>
      </c>
      <c r="H24" s="388">
        <v>20</v>
      </c>
      <c r="I24" s="388">
        <f t="shared" si="2"/>
        <v>200</v>
      </c>
      <c r="J24" s="991"/>
      <c r="K24" s="388">
        <f t="shared" si="1"/>
        <v>200</v>
      </c>
      <c r="L24" s="1142"/>
      <c r="M24" s="773" t="s">
        <v>19</v>
      </c>
      <c r="N24" s="964"/>
      <c r="O24" s="964"/>
      <c r="P24" s="964"/>
      <c r="Q24" s="964"/>
      <c r="R24" s="964"/>
      <c r="S24" s="964"/>
      <c r="T24" s="964"/>
      <c r="U24" s="964"/>
      <c r="V24" s="964"/>
      <c r="W24" s="964"/>
      <c r="X24" s="964"/>
      <c r="Y24" s="964"/>
      <c r="Z24" s="964"/>
      <c r="AA24" s="964"/>
      <c r="AB24" s="964"/>
    </row>
    <row r="25" s="824" customFormat="1" customHeight="1" spans="1:28">
      <c r="A25" s="1287" t="s">
        <v>14</v>
      </c>
      <c r="B25" s="513">
        <v>46029</v>
      </c>
      <c r="C25" s="799" t="s">
        <v>62</v>
      </c>
      <c r="D25" s="1162" t="s">
        <v>36</v>
      </c>
      <c r="E25" s="409" t="s">
        <v>34</v>
      </c>
      <c r="F25" s="1156" t="s">
        <v>64</v>
      </c>
      <c r="G25" s="1157">
        <v>6</v>
      </c>
      <c r="H25" s="388">
        <v>60</v>
      </c>
      <c r="I25" s="388">
        <f t="shared" si="2"/>
        <v>360</v>
      </c>
      <c r="J25" s="991"/>
      <c r="K25" s="388">
        <f t="shared" si="1"/>
        <v>360</v>
      </c>
      <c r="L25" s="1142"/>
      <c r="M25" s="773" t="s">
        <v>19</v>
      </c>
      <c r="N25" s="964"/>
      <c r="O25" s="964"/>
      <c r="P25" s="964"/>
      <c r="Q25" s="964"/>
      <c r="R25" s="964"/>
      <c r="S25" s="964"/>
      <c r="T25" s="964"/>
      <c r="U25" s="964"/>
      <c r="V25" s="964"/>
      <c r="W25" s="964"/>
      <c r="X25" s="964"/>
      <c r="Y25" s="964"/>
      <c r="Z25" s="964"/>
      <c r="AA25" s="964"/>
      <c r="AB25" s="964"/>
    </row>
    <row r="26" s="824" customFormat="1" customHeight="1" spans="1:28">
      <c r="A26" s="1287" t="s">
        <v>14</v>
      </c>
      <c r="B26" s="513">
        <v>46030</v>
      </c>
      <c r="C26" s="799" t="s">
        <v>68</v>
      </c>
      <c r="D26" s="1162" t="s">
        <v>29</v>
      </c>
      <c r="E26" s="409" t="s">
        <v>30</v>
      </c>
      <c r="F26" s="1156" t="s">
        <v>69</v>
      </c>
      <c r="G26" s="1157">
        <v>1</v>
      </c>
      <c r="H26" s="388">
        <v>665</v>
      </c>
      <c r="I26" s="388">
        <f t="shared" si="2"/>
        <v>665</v>
      </c>
      <c r="J26" s="991"/>
      <c r="K26" s="388">
        <f t="shared" si="1"/>
        <v>665</v>
      </c>
      <c r="L26" s="1142"/>
      <c r="M26" s="773" t="s">
        <v>19</v>
      </c>
      <c r="N26" s="964"/>
      <c r="O26" s="964"/>
      <c r="P26" s="964"/>
      <c r="Q26" s="964"/>
      <c r="R26" s="964"/>
      <c r="S26" s="964"/>
      <c r="T26" s="964"/>
      <c r="U26" s="964"/>
      <c r="V26" s="964"/>
      <c r="W26" s="964"/>
      <c r="X26" s="964"/>
      <c r="Y26" s="964"/>
      <c r="Z26" s="964"/>
      <c r="AA26" s="964"/>
      <c r="AB26" s="964"/>
    </row>
    <row r="27" s="824" customFormat="1" customHeight="1" spans="1:28">
      <c r="A27" s="1287" t="s">
        <v>14</v>
      </c>
      <c r="B27" s="513">
        <v>46030</v>
      </c>
      <c r="C27" s="799" t="s">
        <v>70</v>
      </c>
      <c r="D27" s="799" t="s">
        <v>71</v>
      </c>
      <c r="E27" s="409" t="s">
        <v>72</v>
      </c>
      <c r="F27" s="1163" t="s">
        <v>73</v>
      </c>
      <c r="G27" s="1157">
        <v>1</v>
      </c>
      <c r="H27" s="388">
        <v>1694</v>
      </c>
      <c r="I27" s="388">
        <f t="shared" si="2"/>
        <v>1694</v>
      </c>
      <c r="J27" s="991">
        <v>0.0325</v>
      </c>
      <c r="K27" s="388">
        <f t="shared" si="1"/>
        <v>1749.06</v>
      </c>
      <c r="L27" s="1142"/>
      <c r="M27" s="773" t="s">
        <v>19</v>
      </c>
      <c r="N27" s="964"/>
      <c r="O27" s="964"/>
      <c r="P27" s="964"/>
      <c r="Q27" s="964"/>
      <c r="R27" s="964"/>
      <c r="S27" s="964"/>
      <c r="T27" s="964"/>
      <c r="U27" s="964"/>
      <c r="V27" s="964"/>
      <c r="W27" s="964"/>
      <c r="X27" s="964"/>
      <c r="Y27" s="964"/>
      <c r="Z27" s="964"/>
      <c r="AA27" s="964"/>
      <c r="AB27" s="964"/>
    </row>
    <row r="28" s="824" customFormat="1" customHeight="1" spans="1:28">
      <c r="A28" s="1287" t="s">
        <v>14</v>
      </c>
      <c r="B28" s="513">
        <v>46030</v>
      </c>
      <c r="C28" s="799" t="s">
        <v>74</v>
      </c>
      <c r="D28" s="799" t="s">
        <v>75</v>
      </c>
      <c r="E28" s="409" t="s">
        <v>76</v>
      </c>
      <c r="F28" s="1156" t="s">
        <v>77</v>
      </c>
      <c r="G28" s="1157">
        <v>5</v>
      </c>
      <c r="H28" s="388">
        <v>846</v>
      </c>
      <c r="I28" s="388">
        <f t="shared" si="2"/>
        <v>4230</v>
      </c>
      <c r="J28" s="991"/>
      <c r="K28" s="388">
        <f t="shared" si="1"/>
        <v>4230</v>
      </c>
      <c r="L28" s="1142"/>
      <c r="M28" s="773" t="s">
        <v>19</v>
      </c>
      <c r="N28" s="964"/>
      <c r="O28" s="964"/>
      <c r="P28" s="964"/>
      <c r="Q28" s="964"/>
      <c r="R28" s="964"/>
      <c r="S28" s="964"/>
      <c r="T28" s="964"/>
      <c r="U28" s="964"/>
      <c r="V28" s="964"/>
      <c r="W28" s="964"/>
      <c r="X28" s="964"/>
      <c r="Y28" s="964"/>
      <c r="Z28" s="964"/>
      <c r="AA28" s="964"/>
      <c r="AB28" s="964"/>
    </row>
    <row r="29" s="824" customFormat="1" customHeight="1" spans="1:28">
      <c r="A29" s="1287" t="s">
        <v>14</v>
      </c>
      <c r="B29" s="513">
        <v>46030</v>
      </c>
      <c r="C29" s="799" t="s">
        <v>74</v>
      </c>
      <c r="D29" s="799" t="s">
        <v>78</v>
      </c>
      <c r="E29" s="409" t="s">
        <v>79</v>
      </c>
      <c r="F29" s="1156" t="s">
        <v>77</v>
      </c>
      <c r="G29" s="1157">
        <v>1</v>
      </c>
      <c r="H29" s="388">
        <v>1685</v>
      </c>
      <c r="I29" s="388">
        <f t="shared" si="2"/>
        <v>1685</v>
      </c>
      <c r="J29" s="991"/>
      <c r="K29" s="388">
        <f t="shared" si="1"/>
        <v>1685</v>
      </c>
      <c r="L29" s="1142"/>
      <c r="M29" s="773" t="s">
        <v>19</v>
      </c>
      <c r="N29" s="964"/>
      <c r="O29" s="964"/>
      <c r="P29" s="964"/>
      <c r="Q29" s="964"/>
      <c r="R29" s="964"/>
      <c r="S29" s="964"/>
      <c r="T29" s="964"/>
      <c r="U29" s="964"/>
      <c r="V29" s="964"/>
      <c r="W29" s="964"/>
      <c r="X29" s="964"/>
      <c r="Y29" s="964"/>
      <c r="Z29" s="964"/>
      <c r="AA29" s="964"/>
      <c r="AB29" s="964"/>
    </row>
    <row r="30" s="824" customFormat="1" customHeight="1" spans="1:28">
      <c r="A30" s="1287" t="s">
        <v>14</v>
      </c>
      <c r="B30" s="513">
        <v>46030</v>
      </c>
      <c r="C30" s="799" t="s">
        <v>74</v>
      </c>
      <c r="D30" s="799" t="s">
        <v>38</v>
      </c>
      <c r="E30" s="409" t="s">
        <v>39</v>
      </c>
      <c r="F30" s="1156" t="s">
        <v>77</v>
      </c>
      <c r="G30" s="1157">
        <v>1</v>
      </c>
      <c r="H30" s="388">
        <v>1524</v>
      </c>
      <c r="I30" s="388">
        <f t="shared" si="2"/>
        <v>1524</v>
      </c>
      <c r="J30" s="991"/>
      <c r="K30" s="388">
        <f t="shared" si="1"/>
        <v>1524</v>
      </c>
      <c r="L30" s="1142"/>
      <c r="M30" s="773" t="s">
        <v>19</v>
      </c>
      <c r="N30" s="964"/>
      <c r="O30" s="964"/>
      <c r="P30" s="964"/>
      <c r="Q30" s="964"/>
      <c r="R30" s="964"/>
      <c r="S30" s="964"/>
      <c r="T30" s="964"/>
      <c r="U30" s="964"/>
      <c r="V30" s="964"/>
      <c r="W30" s="964"/>
      <c r="X30" s="964"/>
      <c r="Y30" s="964"/>
      <c r="Z30" s="964"/>
      <c r="AA30" s="964"/>
      <c r="AB30" s="964"/>
    </row>
    <row r="31" s="824" customFormat="1" customHeight="1" spans="1:28">
      <c r="A31" s="1287" t="s">
        <v>14</v>
      </c>
      <c r="B31" s="513">
        <v>46030</v>
      </c>
      <c r="C31" s="799" t="s">
        <v>80</v>
      </c>
      <c r="D31" s="799" t="s">
        <v>33</v>
      </c>
      <c r="E31" s="409" t="s">
        <v>34</v>
      </c>
      <c r="F31" s="1156" t="s">
        <v>81</v>
      </c>
      <c r="G31" s="1157">
        <v>2</v>
      </c>
      <c r="H31" s="388">
        <v>15</v>
      </c>
      <c r="I31" s="388">
        <f t="shared" si="2"/>
        <v>30</v>
      </c>
      <c r="J31" s="991"/>
      <c r="K31" s="388">
        <f t="shared" si="1"/>
        <v>30</v>
      </c>
      <c r="L31" s="1142"/>
      <c r="M31" s="773" t="s">
        <v>19</v>
      </c>
      <c r="N31" s="964"/>
      <c r="O31" s="964"/>
      <c r="P31" s="964"/>
      <c r="Q31" s="964"/>
      <c r="R31" s="964"/>
      <c r="S31" s="964"/>
      <c r="T31" s="964"/>
      <c r="U31" s="964"/>
      <c r="V31" s="964"/>
      <c r="W31" s="964"/>
      <c r="X31" s="964"/>
      <c r="Y31" s="964"/>
      <c r="Z31" s="964"/>
      <c r="AA31" s="964"/>
      <c r="AB31" s="964"/>
    </row>
    <row r="32" s="824" customFormat="1" customHeight="1" spans="1:28">
      <c r="A32" s="1287" t="s">
        <v>14</v>
      </c>
      <c r="B32" s="513">
        <v>46030</v>
      </c>
      <c r="C32" s="799" t="s">
        <v>80</v>
      </c>
      <c r="D32" s="799" t="s">
        <v>33</v>
      </c>
      <c r="E32" s="409" t="s">
        <v>34</v>
      </c>
      <c r="F32" s="1156" t="s">
        <v>81</v>
      </c>
      <c r="G32" s="1157">
        <v>2</v>
      </c>
      <c r="H32" s="388">
        <v>40</v>
      </c>
      <c r="I32" s="388">
        <f t="shared" si="2"/>
        <v>80</v>
      </c>
      <c r="J32" s="991"/>
      <c r="K32" s="388">
        <f t="shared" si="1"/>
        <v>80</v>
      </c>
      <c r="L32" s="1142"/>
      <c r="M32" s="773" t="s">
        <v>19</v>
      </c>
      <c r="N32" s="964"/>
      <c r="O32" s="964"/>
      <c r="P32" s="964"/>
      <c r="Q32" s="964"/>
      <c r="R32" s="964"/>
      <c r="S32" s="964"/>
      <c r="T32" s="964"/>
      <c r="U32" s="964"/>
      <c r="V32" s="964"/>
      <c r="W32" s="964"/>
      <c r="X32" s="964"/>
      <c r="Y32" s="964"/>
      <c r="Z32" s="964"/>
      <c r="AA32" s="964"/>
      <c r="AB32" s="964"/>
    </row>
    <row r="33" s="824" customFormat="1" customHeight="1" spans="1:28">
      <c r="A33" s="1287" t="s">
        <v>14</v>
      </c>
      <c r="B33" s="513">
        <v>46030</v>
      </c>
      <c r="C33" s="799" t="s">
        <v>80</v>
      </c>
      <c r="D33" s="799" t="s">
        <v>33</v>
      </c>
      <c r="E33" s="409" t="s">
        <v>34</v>
      </c>
      <c r="F33" s="1156" t="s">
        <v>81</v>
      </c>
      <c r="G33" s="1157">
        <v>2</v>
      </c>
      <c r="H33" s="388">
        <v>10</v>
      </c>
      <c r="I33" s="388">
        <f t="shared" si="2"/>
        <v>20</v>
      </c>
      <c r="J33" s="991"/>
      <c r="K33" s="388">
        <f t="shared" si="1"/>
        <v>20</v>
      </c>
      <c r="L33" s="1142"/>
      <c r="M33" s="773" t="s">
        <v>19</v>
      </c>
      <c r="N33" s="964"/>
      <c r="O33" s="964"/>
      <c r="P33" s="964"/>
      <c r="Q33" s="964"/>
      <c r="R33" s="964"/>
      <c r="S33" s="964"/>
      <c r="T33" s="964"/>
      <c r="U33" s="964"/>
      <c r="V33" s="964"/>
      <c r="W33" s="964"/>
      <c r="X33" s="964"/>
      <c r="Y33" s="964"/>
      <c r="Z33" s="964"/>
      <c r="AA33" s="964"/>
      <c r="AB33" s="964"/>
    </row>
    <row r="34" s="824" customFormat="1" customHeight="1" spans="1:28">
      <c r="A34" s="1287" t="s">
        <v>14</v>
      </c>
      <c r="B34" s="513">
        <v>46030</v>
      </c>
      <c r="C34" s="799" t="s">
        <v>80</v>
      </c>
      <c r="D34" s="799" t="s">
        <v>33</v>
      </c>
      <c r="E34" s="409" t="s">
        <v>34</v>
      </c>
      <c r="F34" s="1156" t="s">
        <v>81</v>
      </c>
      <c r="G34" s="1157">
        <v>1</v>
      </c>
      <c r="H34" s="388">
        <v>80</v>
      </c>
      <c r="I34" s="388">
        <f t="shared" si="2"/>
        <v>80</v>
      </c>
      <c r="J34" s="991"/>
      <c r="K34" s="388">
        <f t="shared" si="1"/>
        <v>80</v>
      </c>
      <c r="L34" s="1142"/>
      <c r="M34" s="773" t="s">
        <v>19</v>
      </c>
      <c r="N34" s="964"/>
      <c r="O34" s="964"/>
      <c r="P34" s="964"/>
      <c r="Q34" s="964"/>
      <c r="R34" s="964"/>
      <c r="S34" s="964"/>
      <c r="T34" s="964"/>
      <c r="U34" s="964"/>
      <c r="V34" s="964"/>
      <c r="W34" s="964"/>
      <c r="X34" s="964"/>
      <c r="Y34" s="964"/>
      <c r="Z34" s="964"/>
      <c r="AA34" s="964"/>
      <c r="AB34" s="964"/>
    </row>
    <row r="35" s="824" customFormat="1" customHeight="1" spans="1:28">
      <c r="A35" s="1287" t="s">
        <v>14</v>
      </c>
      <c r="B35" s="513">
        <v>46030</v>
      </c>
      <c r="C35" s="799" t="s">
        <v>82</v>
      </c>
      <c r="D35" s="799" t="s">
        <v>75</v>
      </c>
      <c r="E35" s="409" t="s">
        <v>76</v>
      </c>
      <c r="F35" s="1156" t="s">
        <v>40</v>
      </c>
      <c r="G35" s="1157">
        <v>1</v>
      </c>
      <c r="H35" s="388">
        <v>846</v>
      </c>
      <c r="I35" s="388">
        <f t="shared" si="2"/>
        <v>846</v>
      </c>
      <c r="J35" s="991"/>
      <c r="K35" s="388">
        <f t="shared" si="1"/>
        <v>846</v>
      </c>
      <c r="L35" s="1144"/>
      <c r="M35" s="773" t="s">
        <v>19</v>
      </c>
      <c r="N35" s="964"/>
      <c r="O35" s="964"/>
      <c r="P35" s="964"/>
      <c r="Q35" s="964"/>
      <c r="R35" s="964"/>
      <c r="S35" s="964"/>
      <c r="T35" s="964"/>
      <c r="U35" s="964"/>
      <c r="V35" s="964"/>
      <c r="W35" s="964"/>
      <c r="X35" s="964"/>
      <c r="Y35" s="964"/>
      <c r="Z35" s="964"/>
      <c r="AA35" s="964"/>
      <c r="AB35" s="964"/>
    </row>
    <row r="36" s="824" customFormat="1" customHeight="1" spans="1:28">
      <c r="A36" s="1287" t="s">
        <v>14</v>
      </c>
      <c r="B36" s="513">
        <v>46030</v>
      </c>
      <c r="C36" s="799" t="s">
        <v>82</v>
      </c>
      <c r="D36" s="799" t="s">
        <v>41</v>
      </c>
      <c r="E36" s="409" t="s">
        <v>42</v>
      </c>
      <c r="F36" s="1156" t="s">
        <v>40</v>
      </c>
      <c r="G36" s="1157">
        <v>2</v>
      </c>
      <c r="H36" s="388">
        <v>640</v>
      </c>
      <c r="I36" s="388">
        <f t="shared" si="2"/>
        <v>1280</v>
      </c>
      <c r="J36" s="991"/>
      <c r="K36" s="388">
        <f t="shared" si="1"/>
        <v>1280</v>
      </c>
      <c r="L36" s="1144"/>
      <c r="M36" s="773" t="s">
        <v>19</v>
      </c>
      <c r="N36" s="964"/>
      <c r="O36" s="964"/>
      <c r="P36" s="964"/>
      <c r="Q36" s="964"/>
      <c r="R36" s="964"/>
      <c r="S36" s="964"/>
      <c r="T36" s="964"/>
      <c r="U36" s="964"/>
      <c r="V36" s="964"/>
      <c r="W36" s="964"/>
      <c r="X36" s="964"/>
      <c r="Y36" s="964"/>
      <c r="Z36" s="964"/>
      <c r="AA36" s="964"/>
      <c r="AB36" s="964"/>
    </row>
    <row r="37" s="824" customFormat="1" customHeight="1" spans="1:28">
      <c r="A37" s="1287" t="s">
        <v>14</v>
      </c>
      <c r="B37" s="513">
        <v>46030</v>
      </c>
      <c r="C37" s="799" t="s">
        <v>83</v>
      </c>
      <c r="D37" s="799" t="s">
        <v>16</v>
      </c>
      <c r="E37" s="409" t="s">
        <v>17</v>
      </c>
      <c r="F37" s="1161" t="s">
        <v>84</v>
      </c>
      <c r="G37" s="1157">
        <v>1</v>
      </c>
      <c r="H37" s="388">
        <v>1063.92</v>
      </c>
      <c r="I37" s="388">
        <f t="shared" si="2"/>
        <v>1063.92</v>
      </c>
      <c r="J37" s="991">
        <v>0.0325</v>
      </c>
      <c r="K37" s="388">
        <f t="shared" si="1"/>
        <v>1098.5</v>
      </c>
      <c r="L37" s="1142"/>
      <c r="M37" s="773" t="s">
        <v>19</v>
      </c>
      <c r="N37" s="964"/>
      <c r="O37" s="964"/>
      <c r="P37" s="964"/>
      <c r="Q37" s="964"/>
      <c r="R37" s="964"/>
      <c r="S37" s="964"/>
      <c r="T37" s="964"/>
      <c r="U37" s="964"/>
      <c r="V37" s="964"/>
      <c r="W37" s="964"/>
      <c r="X37" s="964"/>
      <c r="Y37" s="964"/>
      <c r="Z37" s="964"/>
      <c r="AA37" s="964"/>
      <c r="AB37" s="964"/>
    </row>
    <row r="38" s="824" customFormat="1" customHeight="1" spans="1:28">
      <c r="A38" s="1287" t="s">
        <v>14</v>
      </c>
      <c r="B38" s="513">
        <v>46030</v>
      </c>
      <c r="C38" s="799" t="s">
        <v>85</v>
      </c>
      <c r="D38" s="799" t="s">
        <v>75</v>
      </c>
      <c r="E38" s="409" t="s">
        <v>76</v>
      </c>
      <c r="F38" s="1161" t="s">
        <v>86</v>
      </c>
      <c r="G38" s="1157">
        <v>2</v>
      </c>
      <c r="H38" s="388">
        <v>846</v>
      </c>
      <c r="I38" s="388">
        <f t="shared" si="2"/>
        <v>1692</v>
      </c>
      <c r="J38" s="991"/>
      <c r="K38" s="388">
        <f t="shared" si="1"/>
        <v>1692</v>
      </c>
      <c r="L38" s="1142"/>
      <c r="M38" s="773" t="s">
        <v>19</v>
      </c>
      <c r="N38" s="964"/>
      <c r="O38" s="964"/>
      <c r="P38" s="964"/>
      <c r="Q38" s="964"/>
      <c r="R38" s="964"/>
      <c r="S38" s="964"/>
      <c r="T38" s="964"/>
      <c r="U38" s="964"/>
      <c r="V38" s="964"/>
      <c r="W38" s="964"/>
      <c r="X38" s="964"/>
      <c r="Y38" s="964"/>
      <c r="Z38" s="964"/>
      <c r="AA38" s="964"/>
      <c r="AB38" s="964"/>
    </row>
    <row r="39" s="824" customFormat="1" customHeight="1" spans="1:28">
      <c r="A39" s="1287" t="s">
        <v>14</v>
      </c>
      <c r="B39" s="513">
        <v>46030</v>
      </c>
      <c r="C39" s="799" t="s">
        <v>85</v>
      </c>
      <c r="D39" s="799" t="s">
        <v>78</v>
      </c>
      <c r="E39" s="409" t="s">
        <v>79</v>
      </c>
      <c r="F39" s="1161" t="s">
        <v>86</v>
      </c>
      <c r="G39" s="1157">
        <v>1</v>
      </c>
      <c r="H39" s="388">
        <v>1685</v>
      </c>
      <c r="I39" s="388">
        <f t="shared" si="2"/>
        <v>1685</v>
      </c>
      <c r="J39" s="991"/>
      <c r="K39" s="388">
        <f t="shared" si="1"/>
        <v>1685</v>
      </c>
      <c r="L39" s="1142"/>
      <c r="M39" s="773" t="s">
        <v>19</v>
      </c>
      <c r="N39" s="964"/>
      <c r="O39" s="964"/>
      <c r="P39" s="964"/>
      <c r="Q39" s="964"/>
      <c r="R39" s="964"/>
      <c r="S39" s="964"/>
      <c r="T39" s="964"/>
      <c r="U39" s="964"/>
      <c r="V39" s="964"/>
      <c r="W39" s="964"/>
      <c r="X39" s="964"/>
      <c r="Y39" s="964"/>
      <c r="Z39" s="964"/>
      <c r="AA39" s="964"/>
      <c r="AB39" s="964"/>
    </row>
    <row r="40" s="824" customFormat="1" customHeight="1" spans="1:28">
      <c r="A40" s="1287" t="s">
        <v>14</v>
      </c>
      <c r="B40" s="513">
        <v>46030</v>
      </c>
      <c r="C40" s="799" t="s">
        <v>87</v>
      </c>
      <c r="D40" s="799" t="s">
        <v>88</v>
      </c>
      <c r="E40" s="409" t="s">
        <v>89</v>
      </c>
      <c r="F40" s="1156" t="s">
        <v>90</v>
      </c>
      <c r="G40" s="1157">
        <v>2</v>
      </c>
      <c r="H40" s="388">
        <v>642</v>
      </c>
      <c r="I40" s="388">
        <f t="shared" si="2"/>
        <v>1284</v>
      </c>
      <c r="J40" s="991"/>
      <c r="K40" s="388">
        <f t="shared" si="1"/>
        <v>1284</v>
      </c>
      <c r="L40" s="1142"/>
      <c r="M40" s="773" t="s">
        <v>19</v>
      </c>
      <c r="N40" s="964"/>
      <c r="O40" s="964"/>
      <c r="P40" s="964"/>
      <c r="Q40" s="964"/>
      <c r="R40" s="964"/>
      <c r="S40" s="964"/>
      <c r="T40" s="964"/>
      <c r="U40" s="964"/>
      <c r="V40" s="964"/>
      <c r="W40" s="964"/>
      <c r="X40" s="964"/>
      <c r="Y40" s="964"/>
      <c r="Z40" s="964"/>
      <c r="AA40" s="964"/>
      <c r="AB40" s="964"/>
    </row>
    <row r="41" s="824" customFormat="1" customHeight="1" spans="1:28">
      <c r="A41" s="1287" t="s">
        <v>14</v>
      </c>
      <c r="B41" s="513">
        <v>46030</v>
      </c>
      <c r="C41" s="799" t="s">
        <v>91</v>
      </c>
      <c r="D41" s="799" t="s">
        <v>92</v>
      </c>
      <c r="E41" s="409" t="s">
        <v>93</v>
      </c>
      <c r="F41" s="1161" t="s">
        <v>94</v>
      </c>
      <c r="G41" s="1157">
        <v>20</v>
      </c>
      <c r="H41" s="388">
        <v>27.29</v>
      </c>
      <c r="I41" s="388">
        <f t="shared" si="2"/>
        <v>545.8</v>
      </c>
      <c r="J41" s="991">
        <v>0.0325</v>
      </c>
      <c r="K41" s="388">
        <f t="shared" si="1"/>
        <v>563.54</v>
      </c>
      <c r="L41" s="1142"/>
      <c r="M41" s="773" t="s">
        <v>19</v>
      </c>
      <c r="N41" s="964"/>
      <c r="O41" s="964"/>
      <c r="P41" s="964"/>
      <c r="Q41" s="964"/>
      <c r="R41" s="964"/>
      <c r="S41" s="964"/>
      <c r="T41" s="964"/>
      <c r="U41" s="964"/>
      <c r="V41" s="964"/>
      <c r="W41" s="964"/>
      <c r="X41" s="964"/>
      <c r="Y41" s="964"/>
      <c r="Z41" s="964"/>
      <c r="AA41" s="964"/>
      <c r="AB41" s="964"/>
    </row>
    <row r="42" s="824" customFormat="1" customHeight="1" spans="1:28">
      <c r="A42" s="1287" t="s">
        <v>14</v>
      </c>
      <c r="B42" s="513">
        <v>46030</v>
      </c>
      <c r="C42" s="799" t="s">
        <v>95</v>
      </c>
      <c r="D42" s="799" t="s">
        <v>38</v>
      </c>
      <c r="E42" s="409" t="s">
        <v>39</v>
      </c>
      <c r="F42" s="1156" t="s">
        <v>96</v>
      </c>
      <c r="G42" s="1157">
        <v>3</v>
      </c>
      <c r="H42" s="388">
        <v>1524</v>
      </c>
      <c r="I42" s="388">
        <f t="shared" si="2"/>
        <v>4572</v>
      </c>
      <c r="J42" s="991"/>
      <c r="K42" s="388">
        <f t="shared" si="1"/>
        <v>4572</v>
      </c>
      <c r="L42" s="1142"/>
      <c r="M42" s="773" t="s">
        <v>19</v>
      </c>
      <c r="N42" s="964"/>
      <c r="O42" s="964"/>
      <c r="P42" s="964"/>
      <c r="Q42" s="964"/>
      <c r="R42" s="964"/>
      <c r="S42" s="964"/>
      <c r="T42" s="964"/>
      <c r="U42" s="964"/>
      <c r="V42" s="964"/>
      <c r="W42" s="964"/>
      <c r="X42" s="964"/>
      <c r="Y42" s="964"/>
      <c r="Z42" s="964"/>
      <c r="AA42" s="964"/>
      <c r="AB42" s="964"/>
    </row>
    <row r="43" s="824" customFormat="1" customHeight="1" spans="1:28">
      <c r="A43" s="1287" t="s">
        <v>14</v>
      </c>
      <c r="B43" s="513">
        <v>46030</v>
      </c>
      <c r="C43" s="799" t="s">
        <v>97</v>
      </c>
      <c r="D43" s="799" t="s">
        <v>98</v>
      </c>
      <c r="E43" s="409" t="s">
        <v>99</v>
      </c>
      <c r="F43" s="1161" t="s">
        <v>100</v>
      </c>
      <c r="G43" s="1157">
        <v>1</v>
      </c>
      <c r="H43" s="388">
        <v>1498</v>
      </c>
      <c r="I43" s="388">
        <f t="shared" si="2"/>
        <v>1498</v>
      </c>
      <c r="J43" s="991"/>
      <c r="K43" s="388">
        <f t="shared" si="1"/>
        <v>1498</v>
      </c>
      <c r="L43" s="1144"/>
      <c r="M43" s="773" t="s">
        <v>19</v>
      </c>
      <c r="N43" s="964"/>
      <c r="O43" s="964"/>
      <c r="P43" s="964"/>
      <c r="Q43" s="964"/>
      <c r="R43" s="964"/>
      <c r="S43" s="964"/>
      <c r="T43" s="964"/>
      <c r="U43" s="964"/>
      <c r="V43" s="964"/>
      <c r="W43" s="964"/>
      <c r="X43" s="964"/>
      <c r="Y43" s="964"/>
      <c r="Z43" s="964"/>
      <c r="AA43" s="964"/>
      <c r="AB43" s="964"/>
    </row>
    <row r="44" s="824" customFormat="1" customHeight="1" spans="1:28">
      <c r="A44" s="1287" t="s">
        <v>14</v>
      </c>
      <c r="B44" s="513">
        <v>46030</v>
      </c>
      <c r="C44" s="799" t="s">
        <v>101</v>
      </c>
      <c r="D44" s="799" t="s">
        <v>78</v>
      </c>
      <c r="E44" s="409" t="s">
        <v>79</v>
      </c>
      <c r="F44" s="1161" t="s">
        <v>102</v>
      </c>
      <c r="G44" s="1157">
        <v>1</v>
      </c>
      <c r="H44" s="388">
        <v>1685</v>
      </c>
      <c r="I44" s="388">
        <f t="shared" si="2"/>
        <v>1685</v>
      </c>
      <c r="J44" s="991"/>
      <c r="K44" s="388">
        <f t="shared" si="1"/>
        <v>1685</v>
      </c>
      <c r="L44" s="1142"/>
      <c r="M44" s="773" t="s">
        <v>19</v>
      </c>
    </row>
    <row r="45" s="824" customFormat="1" customHeight="1" spans="1:28">
      <c r="A45" s="1287" t="s">
        <v>14</v>
      </c>
      <c r="B45" s="513">
        <v>46030</v>
      </c>
      <c r="C45" s="799" t="s">
        <v>103</v>
      </c>
      <c r="D45" s="799" t="s">
        <v>104</v>
      </c>
      <c r="E45" s="409" t="s">
        <v>99</v>
      </c>
      <c r="F45" s="1161" t="s">
        <v>40</v>
      </c>
      <c r="G45" s="1157">
        <v>1</v>
      </c>
      <c r="H45" s="388">
        <v>1498</v>
      </c>
      <c r="I45" s="388">
        <f t="shared" si="2"/>
        <v>1498</v>
      </c>
      <c r="J45" s="991"/>
      <c r="K45" s="388">
        <f t="shared" si="1"/>
        <v>1498</v>
      </c>
      <c r="L45" s="1144"/>
      <c r="M45" s="773" t="s">
        <v>19</v>
      </c>
    </row>
    <row r="46" s="824" customFormat="1" customHeight="1" spans="1:28">
      <c r="A46" s="1287" t="s">
        <v>14</v>
      </c>
      <c r="B46" s="513">
        <v>46030</v>
      </c>
      <c r="C46" s="799" t="s">
        <v>105</v>
      </c>
      <c r="D46" s="799" t="s">
        <v>75</v>
      </c>
      <c r="E46" s="409" t="s">
        <v>76</v>
      </c>
      <c r="F46" s="1161" t="s">
        <v>106</v>
      </c>
      <c r="G46" s="1157">
        <v>3</v>
      </c>
      <c r="H46" s="388">
        <v>852.9</v>
      </c>
      <c r="I46" s="388">
        <f t="shared" si="2"/>
        <v>2558.7</v>
      </c>
      <c r="J46" s="991"/>
      <c r="K46" s="388">
        <f t="shared" si="1"/>
        <v>2558.7</v>
      </c>
      <c r="L46" s="1142"/>
      <c r="M46" s="773" t="s">
        <v>19</v>
      </c>
    </row>
    <row r="47" s="824" customFormat="1" customHeight="1" spans="1:28">
      <c r="A47" s="1287" t="s">
        <v>14</v>
      </c>
      <c r="B47" s="513">
        <v>46031</v>
      </c>
      <c r="C47" s="799" t="s">
        <v>107</v>
      </c>
      <c r="D47" s="799" t="s">
        <v>29</v>
      </c>
      <c r="E47" s="409" t="s">
        <v>30</v>
      </c>
      <c r="F47" s="1161" t="s">
        <v>108</v>
      </c>
      <c r="G47" s="1157">
        <v>1</v>
      </c>
      <c r="H47" s="388">
        <v>660</v>
      </c>
      <c r="I47" s="388">
        <f t="shared" si="2"/>
        <v>660</v>
      </c>
      <c r="J47" s="991"/>
      <c r="K47" s="388">
        <f t="shared" si="1"/>
        <v>660</v>
      </c>
      <c r="L47" s="1142"/>
      <c r="M47" s="773" t="s">
        <v>19</v>
      </c>
    </row>
    <row r="48" s="824" customFormat="1" customHeight="1" spans="1:28">
      <c r="A48" s="1287" t="s">
        <v>14</v>
      </c>
      <c r="B48" s="513">
        <v>46031</v>
      </c>
      <c r="C48" s="799" t="s">
        <v>109</v>
      </c>
      <c r="D48" s="799" t="s">
        <v>29</v>
      </c>
      <c r="E48" s="409" t="s">
        <v>30</v>
      </c>
      <c r="F48" s="1161" t="s">
        <v>108</v>
      </c>
      <c r="G48" s="1157">
        <v>1</v>
      </c>
      <c r="H48" s="388">
        <v>660</v>
      </c>
      <c r="I48" s="388">
        <f t="shared" si="2"/>
        <v>660</v>
      </c>
      <c r="J48" s="991"/>
      <c r="K48" s="388">
        <f t="shared" si="1"/>
        <v>660</v>
      </c>
      <c r="L48" s="1142"/>
      <c r="M48" s="773" t="s">
        <v>19</v>
      </c>
    </row>
    <row r="49" s="824" customFormat="1" customHeight="1" spans="1:13">
      <c r="A49" s="1287" t="s">
        <v>14</v>
      </c>
      <c r="B49" s="513">
        <v>46034</v>
      </c>
      <c r="C49" s="799" t="s">
        <v>110</v>
      </c>
      <c r="D49" s="799" t="s">
        <v>111</v>
      </c>
      <c r="E49" s="409" t="s">
        <v>112</v>
      </c>
      <c r="F49" s="1161" t="s">
        <v>40</v>
      </c>
      <c r="G49" s="1157">
        <v>1</v>
      </c>
      <c r="H49" s="388">
        <v>640</v>
      </c>
      <c r="I49" s="388">
        <f t="shared" si="2"/>
        <v>640</v>
      </c>
      <c r="J49" s="991"/>
      <c r="K49" s="388">
        <f t="shared" si="1"/>
        <v>640</v>
      </c>
      <c r="L49" s="1144"/>
      <c r="M49" s="773" t="s">
        <v>19</v>
      </c>
    </row>
    <row r="50" s="824" customFormat="1" customHeight="1" spans="1:13">
      <c r="A50" s="1287" t="s">
        <v>14</v>
      </c>
      <c r="B50" s="513">
        <v>46034</v>
      </c>
      <c r="C50" s="799" t="s">
        <v>110</v>
      </c>
      <c r="D50" s="799" t="s">
        <v>41</v>
      </c>
      <c r="E50" s="409" t="s">
        <v>42</v>
      </c>
      <c r="F50" s="1161" t="s">
        <v>40</v>
      </c>
      <c r="G50" s="1157">
        <v>2</v>
      </c>
      <c r="H50" s="388">
        <v>640</v>
      </c>
      <c r="I50" s="388">
        <f t="shared" si="2"/>
        <v>1280</v>
      </c>
      <c r="J50" s="991"/>
      <c r="K50" s="388">
        <f t="shared" si="1"/>
        <v>1280</v>
      </c>
      <c r="L50" s="1144"/>
      <c r="M50" s="773" t="s">
        <v>19</v>
      </c>
    </row>
    <row r="51" s="824" customFormat="1" customHeight="1" spans="1:13">
      <c r="A51" s="1287" t="s">
        <v>14</v>
      </c>
      <c r="B51" s="513">
        <v>46034</v>
      </c>
      <c r="C51" s="799" t="s">
        <v>110</v>
      </c>
      <c r="D51" s="799" t="s">
        <v>45</v>
      </c>
      <c r="E51" s="409" t="s">
        <v>46</v>
      </c>
      <c r="F51" s="1161" t="s">
        <v>40</v>
      </c>
      <c r="G51" s="1157">
        <v>1</v>
      </c>
      <c r="H51" s="388">
        <v>902.39</v>
      </c>
      <c r="I51" s="388">
        <f t="shared" si="2"/>
        <v>902.39</v>
      </c>
      <c r="J51" s="991"/>
      <c r="K51" s="388">
        <f t="shared" si="1"/>
        <v>902.39</v>
      </c>
      <c r="L51" s="1144"/>
      <c r="M51" s="773" t="s">
        <v>19</v>
      </c>
    </row>
    <row r="52" s="824" customFormat="1" customHeight="1" spans="1:13">
      <c r="A52" s="1287" t="s">
        <v>14</v>
      </c>
      <c r="B52" s="513">
        <v>46034</v>
      </c>
      <c r="C52" s="799" t="s">
        <v>110</v>
      </c>
      <c r="D52" s="799" t="s">
        <v>43</v>
      </c>
      <c r="E52" s="409" t="s">
        <v>44</v>
      </c>
      <c r="F52" s="1161" t="s">
        <v>40</v>
      </c>
      <c r="G52" s="1157">
        <v>2</v>
      </c>
      <c r="H52" s="388">
        <v>640</v>
      </c>
      <c r="I52" s="388">
        <f t="shared" si="2"/>
        <v>1280</v>
      </c>
      <c r="J52" s="991"/>
      <c r="K52" s="388">
        <f t="shared" si="1"/>
        <v>1280</v>
      </c>
      <c r="L52" s="1144"/>
      <c r="M52" s="773" t="s">
        <v>19</v>
      </c>
    </row>
    <row r="53" s="824" customFormat="1" customHeight="1" spans="1:13">
      <c r="A53" s="1287" t="s">
        <v>14</v>
      </c>
      <c r="B53" s="513">
        <v>46034</v>
      </c>
      <c r="C53" s="799" t="s">
        <v>113</v>
      </c>
      <c r="D53" s="799" t="s">
        <v>114</v>
      </c>
      <c r="E53" s="409" t="s">
        <v>34</v>
      </c>
      <c r="F53" s="1161" t="s">
        <v>115</v>
      </c>
      <c r="G53" s="1157">
        <v>4</v>
      </c>
      <c r="H53" s="388">
        <v>27</v>
      </c>
      <c r="I53" s="388">
        <f t="shared" si="2"/>
        <v>108</v>
      </c>
      <c r="J53" s="991"/>
      <c r="K53" s="388">
        <f t="shared" si="1"/>
        <v>108</v>
      </c>
      <c r="L53" s="1142"/>
      <c r="M53" s="773" t="s">
        <v>19</v>
      </c>
    </row>
    <row r="54" s="824" customFormat="1" customHeight="1" spans="1:13">
      <c r="A54" s="1287" t="s">
        <v>14</v>
      </c>
      <c r="B54" s="513">
        <v>46034</v>
      </c>
      <c r="C54" s="799" t="s">
        <v>113</v>
      </c>
      <c r="D54" s="799" t="s">
        <v>114</v>
      </c>
      <c r="E54" s="409" t="s">
        <v>34</v>
      </c>
      <c r="F54" s="1161" t="s">
        <v>115</v>
      </c>
      <c r="G54" s="1157">
        <v>4</v>
      </c>
      <c r="H54" s="388">
        <v>15</v>
      </c>
      <c r="I54" s="388">
        <f t="shared" si="2"/>
        <v>60</v>
      </c>
      <c r="J54" s="991"/>
      <c r="K54" s="388">
        <f t="shared" si="1"/>
        <v>60</v>
      </c>
      <c r="L54" s="1142"/>
      <c r="M54" s="773" t="s">
        <v>19</v>
      </c>
    </row>
    <row r="55" s="824" customFormat="1" customHeight="1" spans="1:13">
      <c r="A55" s="1287" t="s">
        <v>14</v>
      </c>
      <c r="B55" s="513">
        <v>46034</v>
      </c>
      <c r="C55" s="799" t="s">
        <v>113</v>
      </c>
      <c r="D55" s="799" t="s">
        <v>114</v>
      </c>
      <c r="E55" s="409" t="s">
        <v>34</v>
      </c>
      <c r="F55" s="1161" t="s">
        <v>115</v>
      </c>
      <c r="G55" s="1157">
        <v>4</v>
      </c>
      <c r="H55" s="388">
        <v>30</v>
      </c>
      <c r="I55" s="388">
        <f t="shared" si="2"/>
        <v>120</v>
      </c>
      <c r="J55" s="991"/>
      <c r="K55" s="388">
        <f t="shared" si="1"/>
        <v>120</v>
      </c>
      <c r="L55" s="1142"/>
      <c r="M55" s="773" t="s">
        <v>19</v>
      </c>
    </row>
    <row r="56" s="824" customFormat="1" customHeight="1" spans="1:13">
      <c r="A56" s="1287" t="s">
        <v>14</v>
      </c>
      <c r="B56" s="513">
        <v>46034</v>
      </c>
      <c r="C56" s="799" t="s">
        <v>116</v>
      </c>
      <c r="D56" s="799" t="s">
        <v>38</v>
      </c>
      <c r="E56" s="409" t="s">
        <v>39</v>
      </c>
      <c r="F56" s="1161" t="s">
        <v>117</v>
      </c>
      <c r="G56" s="1157">
        <v>1</v>
      </c>
      <c r="H56" s="388">
        <v>1524</v>
      </c>
      <c r="I56" s="388">
        <f t="shared" si="2"/>
        <v>1524</v>
      </c>
      <c r="J56" s="991"/>
      <c r="K56" s="388">
        <f t="shared" si="1"/>
        <v>1524</v>
      </c>
      <c r="L56" s="1142"/>
      <c r="M56" s="773" t="s">
        <v>19</v>
      </c>
    </row>
    <row r="57" s="824" customFormat="1" customHeight="1" spans="1:13">
      <c r="A57" s="1287" t="s">
        <v>14</v>
      </c>
      <c r="B57" s="513">
        <v>46035</v>
      </c>
      <c r="C57" s="799" t="s">
        <v>118</v>
      </c>
      <c r="D57" s="799" t="s">
        <v>21</v>
      </c>
      <c r="E57" s="409" t="s">
        <v>22</v>
      </c>
      <c r="F57" s="1161" t="s">
        <v>100</v>
      </c>
      <c r="G57" s="1157">
        <v>1</v>
      </c>
      <c r="H57" s="388">
        <v>534.84</v>
      </c>
      <c r="I57" s="388">
        <f t="shared" si="2"/>
        <v>534.84</v>
      </c>
      <c r="J57" s="991"/>
      <c r="K57" s="388">
        <f t="shared" si="1"/>
        <v>534.84</v>
      </c>
      <c r="L57" s="1144"/>
      <c r="M57" s="773" t="s">
        <v>19</v>
      </c>
    </row>
    <row r="58" s="824" customFormat="1" customHeight="1" spans="1:13">
      <c r="A58" s="1287" t="s">
        <v>14</v>
      </c>
      <c r="B58" s="513">
        <v>46035</v>
      </c>
      <c r="C58" s="799" t="s">
        <v>119</v>
      </c>
      <c r="D58" s="799" t="s">
        <v>120</v>
      </c>
      <c r="E58" s="409" t="s">
        <v>76</v>
      </c>
      <c r="F58" s="1161" t="s">
        <v>108</v>
      </c>
      <c r="G58" s="1157">
        <v>1</v>
      </c>
      <c r="H58" s="388">
        <v>846</v>
      </c>
      <c r="I58" s="388">
        <f t="shared" si="2"/>
        <v>846</v>
      </c>
      <c r="J58" s="991"/>
      <c r="K58" s="388">
        <f t="shared" si="1"/>
        <v>846</v>
      </c>
      <c r="L58" s="1142"/>
      <c r="M58" s="773" t="s">
        <v>19</v>
      </c>
    </row>
    <row r="59" s="824" customFormat="1" customHeight="1" spans="1:13">
      <c r="A59" s="1287" t="s">
        <v>14</v>
      </c>
      <c r="B59" s="513">
        <v>46035</v>
      </c>
      <c r="C59" s="799" t="s">
        <v>119</v>
      </c>
      <c r="D59" s="799" t="s">
        <v>41</v>
      </c>
      <c r="E59" s="409" t="s">
        <v>42</v>
      </c>
      <c r="F59" s="1161" t="s">
        <v>108</v>
      </c>
      <c r="G59" s="1157">
        <v>1</v>
      </c>
      <c r="H59" s="388">
        <v>640</v>
      </c>
      <c r="I59" s="388">
        <f t="shared" si="2"/>
        <v>640</v>
      </c>
      <c r="J59" s="991"/>
      <c r="K59" s="388">
        <f t="shared" si="1"/>
        <v>640</v>
      </c>
      <c r="L59" s="1142"/>
      <c r="M59" s="773" t="s">
        <v>19</v>
      </c>
    </row>
    <row r="60" s="824" customFormat="1" customHeight="1" spans="1:13">
      <c r="A60" s="1287" t="s">
        <v>14</v>
      </c>
      <c r="B60" s="513">
        <v>46035</v>
      </c>
      <c r="C60" s="799" t="s">
        <v>119</v>
      </c>
      <c r="D60" s="799" t="s">
        <v>29</v>
      </c>
      <c r="E60" s="409" t="s">
        <v>30</v>
      </c>
      <c r="F60" s="1161" t="s">
        <v>108</v>
      </c>
      <c r="G60" s="1157">
        <v>1</v>
      </c>
      <c r="H60" s="388">
        <v>660.39</v>
      </c>
      <c r="I60" s="388">
        <f t="shared" si="2"/>
        <v>660.39</v>
      </c>
      <c r="J60" s="991"/>
      <c r="K60" s="388">
        <f t="shared" si="1"/>
        <v>660.39</v>
      </c>
      <c r="L60" s="1142"/>
      <c r="M60" s="773" t="s">
        <v>19</v>
      </c>
    </row>
    <row r="61" s="824" customFormat="1" customHeight="1" spans="1:13">
      <c r="A61" s="1287" t="s">
        <v>14</v>
      </c>
      <c r="B61" s="513">
        <v>46035</v>
      </c>
      <c r="C61" s="799" t="s">
        <v>121</v>
      </c>
      <c r="D61" s="799" t="s">
        <v>29</v>
      </c>
      <c r="E61" s="409" t="s">
        <v>30</v>
      </c>
      <c r="F61" s="1161" t="s">
        <v>40</v>
      </c>
      <c r="G61" s="1157">
        <v>3</v>
      </c>
      <c r="H61" s="388">
        <v>660.39</v>
      </c>
      <c r="I61" s="388">
        <f t="shared" si="2"/>
        <v>1981.17</v>
      </c>
      <c r="J61" s="991"/>
      <c r="K61" s="388">
        <f t="shared" si="1"/>
        <v>1981.17</v>
      </c>
      <c r="L61" s="1144"/>
      <c r="M61" s="773" t="s">
        <v>19</v>
      </c>
    </row>
    <row r="62" s="824" customFormat="1" customHeight="1" spans="1:13">
      <c r="A62" s="1287" t="s">
        <v>14</v>
      </c>
      <c r="B62" s="513">
        <v>46035</v>
      </c>
      <c r="C62" s="799" t="s">
        <v>121</v>
      </c>
      <c r="D62" s="799" t="s">
        <v>43</v>
      </c>
      <c r="E62" s="409" t="s">
        <v>44</v>
      </c>
      <c r="F62" s="1161" t="s">
        <v>40</v>
      </c>
      <c r="G62" s="1157">
        <v>3</v>
      </c>
      <c r="H62" s="388">
        <v>714.57</v>
      </c>
      <c r="I62" s="388">
        <f t="shared" si="2"/>
        <v>2143.71</v>
      </c>
      <c r="J62" s="991"/>
      <c r="K62" s="388">
        <f t="shared" si="1"/>
        <v>2143.71</v>
      </c>
      <c r="L62" s="1144"/>
      <c r="M62" s="773" t="s">
        <v>19</v>
      </c>
    </row>
    <row r="63" s="824" customFormat="1" customHeight="1" spans="1:13">
      <c r="A63" s="1287" t="s">
        <v>14</v>
      </c>
      <c r="B63" s="513">
        <v>46035</v>
      </c>
      <c r="C63" s="799" t="s">
        <v>121</v>
      </c>
      <c r="D63" s="799" t="s">
        <v>41</v>
      </c>
      <c r="E63" s="409" t="s">
        <v>42</v>
      </c>
      <c r="F63" s="1161" t="s">
        <v>40</v>
      </c>
      <c r="G63" s="1157">
        <v>2</v>
      </c>
      <c r="H63" s="388">
        <v>640</v>
      </c>
      <c r="I63" s="388">
        <f t="shared" si="2"/>
        <v>1280</v>
      </c>
      <c r="J63" s="991"/>
      <c r="K63" s="388">
        <f t="shared" si="1"/>
        <v>1280</v>
      </c>
      <c r="L63" s="1144"/>
      <c r="M63" s="773" t="s">
        <v>19</v>
      </c>
    </row>
    <row r="64" s="824" customFormat="1" customHeight="1" spans="1:13">
      <c r="A64" s="1287" t="s">
        <v>14</v>
      </c>
      <c r="B64" s="513">
        <v>46035</v>
      </c>
      <c r="C64" s="799" t="s">
        <v>121</v>
      </c>
      <c r="D64" s="799" t="s">
        <v>111</v>
      </c>
      <c r="E64" s="409" t="s">
        <v>112</v>
      </c>
      <c r="F64" s="1161" t="s">
        <v>40</v>
      </c>
      <c r="G64" s="1157">
        <v>2</v>
      </c>
      <c r="H64" s="388">
        <v>640</v>
      </c>
      <c r="I64" s="388">
        <f t="shared" si="2"/>
        <v>1280</v>
      </c>
      <c r="J64" s="991"/>
      <c r="K64" s="388">
        <f t="shared" si="1"/>
        <v>1280</v>
      </c>
      <c r="L64" s="1144"/>
      <c r="M64" s="773" t="s">
        <v>19</v>
      </c>
    </row>
    <row r="65" s="824" customFormat="1" customHeight="1" spans="1:13">
      <c r="A65" s="1287" t="s">
        <v>14</v>
      </c>
      <c r="B65" s="513">
        <v>46035</v>
      </c>
      <c r="C65" s="799" t="s">
        <v>122</v>
      </c>
      <c r="D65" s="799" t="s">
        <v>21</v>
      </c>
      <c r="E65" s="409" t="s">
        <v>22</v>
      </c>
      <c r="F65" s="1161" t="s">
        <v>123</v>
      </c>
      <c r="G65" s="1157">
        <v>1</v>
      </c>
      <c r="H65" s="388">
        <v>534.84</v>
      </c>
      <c r="I65" s="388">
        <f t="shared" si="2"/>
        <v>534.84</v>
      </c>
      <c r="J65" s="991">
        <v>0.0325</v>
      </c>
      <c r="K65" s="388">
        <f t="shared" si="1"/>
        <v>552.22</v>
      </c>
      <c r="L65" s="1144"/>
      <c r="M65" s="773" t="s">
        <v>19</v>
      </c>
    </row>
    <row r="66" s="824" customFormat="1" customHeight="1" spans="1:13">
      <c r="A66" s="1287" t="s">
        <v>14</v>
      </c>
      <c r="B66" s="513">
        <v>46035</v>
      </c>
      <c r="C66" s="799" t="s">
        <v>124</v>
      </c>
      <c r="D66" s="799" t="s">
        <v>98</v>
      </c>
      <c r="E66" s="409" t="s">
        <v>99</v>
      </c>
      <c r="F66" s="1161" t="s">
        <v>125</v>
      </c>
      <c r="G66" s="1157">
        <v>2</v>
      </c>
      <c r="H66" s="388">
        <v>1648</v>
      </c>
      <c r="I66" s="388">
        <f t="shared" si="2"/>
        <v>3296</v>
      </c>
      <c r="J66" s="991"/>
      <c r="K66" s="388">
        <f t="shared" si="1"/>
        <v>3296</v>
      </c>
      <c r="L66" s="1143"/>
      <c r="M66" s="773" t="s">
        <v>19</v>
      </c>
    </row>
    <row r="67" s="824" customFormat="1" customHeight="1" spans="1:13">
      <c r="A67" s="1287" t="s">
        <v>14</v>
      </c>
      <c r="B67" s="513">
        <v>46035</v>
      </c>
      <c r="C67" s="799" t="s">
        <v>126</v>
      </c>
      <c r="D67" s="799" t="s">
        <v>16</v>
      </c>
      <c r="E67" s="409" t="s">
        <v>17</v>
      </c>
      <c r="F67" s="1161" t="s">
        <v>127</v>
      </c>
      <c r="G67" s="1157">
        <v>1</v>
      </c>
      <c r="H67" s="388">
        <v>1058</v>
      </c>
      <c r="I67" s="388">
        <f t="shared" si="2"/>
        <v>1058</v>
      </c>
      <c r="J67" s="991">
        <v>0.0325</v>
      </c>
      <c r="K67" s="388">
        <f t="shared" si="1"/>
        <v>1092.39</v>
      </c>
      <c r="L67" s="1142"/>
      <c r="M67" s="773" t="s">
        <v>19</v>
      </c>
    </row>
    <row r="68" s="824" customFormat="1" customHeight="1" spans="1:13">
      <c r="A68" s="1287" t="s">
        <v>14</v>
      </c>
      <c r="B68" s="513">
        <v>46035</v>
      </c>
      <c r="C68" s="799" t="s">
        <v>128</v>
      </c>
      <c r="D68" s="799" t="s">
        <v>129</v>
      </c>
      <c r="E68" s="409" t="s">
        <v>130</v>
      </c>
      <c r="F68" s="1161" t="s">
        <v>131</v>
      </c>
      <c r="G68" s="1157">
        <v>1</v>
      </c>
      <c r="H68" s="388">
        <v>1694.45</v>
      </c>
      <c r="I68" s="388">
        <f t="shared" si="2"/>
        <v>1694.45</v>
      </c>
      <c r="J68" s="991"/>
      <c r="K68" s="388">
        <f t="shared" ref="K68:K127" si="3">ROUND(I68+I68*J68,2)</f>
        <v>1694.45</v>
      </c>
      <c r="L68" s="1144"/>
      <c r="M68" s="773" t="s">
        <v>19</v>
      </c>
    </row>
    <row r="69" s="824" customFormat="1" customHeight="1" spans="1:13">
      <c r="A69" s="1287" t="s">
        <v>14</v>
      </c>
      <c r="B69" s="513">
        <v>46035</v>
      </c>
      <c r="C69" s="799" t="s">
        <v>128</v>
      </c>
      <c r="D69" s="799" t="s">
        <v>16</v>
      </c>
      <c r="E69" s="409" t="s">
        <v>17</v>
      </c>
      <c r="F69" s="1161" t="s">
        <v>131</v>
      </c>
      <c r="G69" s="1157">
        <v>1</v>
      </c>
      <c r="H69" s="388">
        <v>1058</v>
      </c>
      <c r="I69" s="388">
        <f t="shared" si="2"/>
        <v>1058</v>
      </c>
      <c r="J69" s="991">
        <v>0.0325</v>
      </c>
      <c r="K69" s="388">
        <f t="shared" si="3"/>
        <v>1092.39</v>
      </c>
      <c r="L69" s="1144"/>
      <c r="M69" s="773" t="s">
        <v>19</v>
      </c>
    </row>
    <row r="70" s="824" customFormat="1" customHeight="1" spans="1:13">
      <c r="A70" s="1287" t="s">
        <v>14</v>
      </c>
      <c r="B70" s="513">
        <v>46035</v>
      </c>
      <c r="C70" s="799" t="s">
        <v>132</v>
      </c>
      <c r="D70" s="799" t="s">
        <v>129</v>
      </c>
      <c r="E70" s="409" t="s">
        <v>130</v>
      </c>
      <c r="F70" s="1161" t="s">
        <v>133</v>
      </c>
      <c r="G70" s="1157">
        <v>1</v>
      </c>
      <c r="H70" s="388">
        <v>1694.45</v>
      </c>
      <c r="I70" s="388">
        <f t="shared" si="2"/>
        <v>1694.45</v>
      </c>
      <c r="J70" s="991"/>
      <c r="K70" s="388">
        <f t="shared" si="3"/>
        <v>1694.45</v>
      </c>
      <c r="L70" s="1142"/>
      <c r="M70" s="773" t="s">
        <v>19</v>
      </c>
    </row>
    <row r="71" s="824" customFormat="1" customHeight="1" spans="1:13">
      <c r="A71" s="1287" t="s">
        <v>14</v>
      </c>
      <c r="B71" s="513">
        <v>46035</v>
      </c>
      <c r="C71" s="799" t="s">
        <v>134</v>
      </c>
      <c r="D71" s="799" t="s">
        <v>120</v>
      </c>
      <c r="E71" s="409" t="s">
        <v>76</v>
      </c>
      <c r="F71" s="1161" t="s">
        <v>106</v>
      </c>
      <c r="G71" s="1157">
        <v>5</v>
      </c>
      <c r="H71" s="388">
        <v>852.9</v>
      </c>
      <c r="I71" s="388">
        <f t="shared" si="2"/>
        <v>4264.5</v>
      </c>
      <c r="J71" s="991"/>
      <c r="K71" s="388">
        <f t="shared" si="3"/>
        <v>4264.5</v>
      </c>
      <c r="L71" s="1142"/>
      <c r="M71" s="773" t="s">
        <v>19</v>
      </c>
    </row>
    <row r="72" s="824" customFormat="1" customHeight="1" spans="1:13">
      <c r="A72" s="1287" t="s">
        <v>14</v>
      </c>
      <c r="B72" s="513">
        <v>46035</v>
      </c>
      <c r="C72" s="799" t="s">
        <v>134</v>
      </c>
      <c r="D72" s="799" t="s">
        <v>29</v>
      </c>
      <c r="E72" s="409" t="s">
        <v>30</v>
      </c>
      <c r="F72" s="1161" t="s">
        <v>106</v>
      </c>
      <c r="G72" s="1157">
        <v>2</v>
      </c>
      <c r="H72" s="388">
        <v>664.58</v>
      </c>
      <c r="I72" s="388">
        <f t="shared" si="2"/>
        <v>1329.16</v>
      </c>
      <c r="J72" s="991"/>
      <c r="K72" s="388">
        <f t="shared" si="3"/>
        <v>1329.16</v>
      </c>
      <c r="L72" s="1142"/>
      <c r="M72" s="773" t="s">
        <v>19</v>
      </c>
    </row>
    <row r="73" s="824" customFormat="1" customHeight="1" spans="1:13">
      <c r="A73" s="1287" t="s">
        <v>14</v>
      </c>
      <c r="B73" s="513">
        <v>46036</v>
      </c>
      <c r="C73" s="799" t="s">
        <v>135</v>
      </c>
      <c r="D73" s="799" t="s">
        <v>38</v>
      </c>
      <c r="E73" s="409" t="s">
        <v>39</v>
      </c>
      <c r="F73" s="1161" t="s">
        <v>136</v>
      </c>
      <c r="G73" s="1157">
        <v>2</v>
      </c>
      <c r="H73" s="388">
        <v>1530</v>
      </c>
      <c r="I73" s="388">
        <f t="shared" si="2"/>
        <v>3060</v>
      </c>
      <c r="J73" s="991"/>
      <c r="K73" s="388">
        <f t="shared" si="3"/>
        <v>3060</v>
      </c>
      <c r="L73" s="1142"/>
      <c r="M73" s="773" t="s">
        <v>19</v>
      </c>
    </row>
    <row r="74" s="824" customFormat="1" customHeight="1" spans="1:13">
      <c r="A74" s="1287" t="s">
        <v>14</v>
      </c>
      <c r="B74" s="513">
        <v>46036</v>
      </c>
      <c r="C74" s="799" t="s">
        <v>137</v>
      </c>
      <c r="D74" s="799" t="s">
        <v>98</v>
      </c>
      <c r="E74" s="409" t="s">
        <v>99</v>
      </c>
      <c r="F74" s="1161" t="s">
        <v>138</v>
      </c>
      <c r="G74" s="1157">
        <v>5</v>
      </c>
      <c r="H74" s="388">
        <v>1498</v>
      </c>
      <c r="I74" s="388">
        <f t="shared" si="2"/>
        <v>7490</v>
      </c>
      <c r="J74" s="991"/>
      <c r="K74" s="388">
        <f t="shared" si="3"/>
        <v>7490</v>
      </c>
      <c r="L74" s="1142"/>
      <c r="M74" s="773" t="s">
        <v>19</v>
      </c>
    </row>
    <row r="75" s="824" customFormat="1" customHeight="1" spans="1:13">
      <c r="A75" s="1287" t="s">
        <v>14</v>
      </c>
      <c r="B75" s="513">
        <v>46036</v>
      </c>
      <c r="C75" s="799" t="s">
        <v>139</v>
      </c>
      <c r="D75" s="799" t="s">
        <v>140</v>
      </c>
      <c r="E75" s="409" t="s">
        <v>42</v>
      </c>
      <c r="F75" s="1161" t="s">
        <v>108</v>
      </c>
      <c r="G75" s="1157">
        <v>3</v>
      </c>
      <c r="H75" s="388">
        <v>640</v>
      </c>
      <c r="I75" s="388">
        <f t="shared" si="2"/>
        <v>1920</v>
      </c>
      <c r="J75" s="991"/>
      <c r="K75" s="388">
        <f t="shared" si="3"/>
        <v>1920</v>
      </c>
      <c r="L75" s="1142"/>
      <c r="M75" s="773" t="s">
        <v>19</v>
      </c>
    </row>
    <row r="76" s="824" customFormat="1" customHeight="1" spans="1:13">
      <c r="A76" s="1287" t="s">
        <v>14</v>
      </c>
      <c r="B76" s="513">
        <v>46036</v>
      </c>
      <c r="C76" s="799" t="s">
        <v>141</v>
      </c>
      <c r="D76" s="799" t="s">
        <v>38</v>
      </c>
      <c r="E76" s="409" t="s">
        <v>39</v>
      </c>
      <c r="F76" s="1161" t="s">
        <v>40</v>
      </c>
      <c r="G76" s="1157">
        <v>2</v>
      </c>
      <c r="H76" s="388">
        <v>1524</v>
      </c>
      <c r="I76" s="388">
        <f t="shared" si="2"/>
        <v>3048</v>
      </c>
      <c r="J76" s="991"/>
      <c r="K76" s="388">
        <f t="shared" si="3"/>
        <v>3048</v>
      </c>
      <c r="L76" s="1144"/>
      <c r="M76" s="773" t="s">
        <v>19</v>
      </c>
    </row>
    <row r="77" s="824" customFormat="1" customHeight="1" spans="1:13">
      <c r="A77" s="1287" t="s">
        <v>14</v>
      </c>
      <c r="B77" s="513">
        <v>46036</v>
      </c>
      <c r="C77" s="799" t="s">
        <v>141</v>
      </c>
      <c r="D77" s="799" t="s">
        <v>29</v>
      </c>
      <c r="E77" s="409" t="s">
        <v>30</v>
      </c>
      <c r="F77" s="1161" t="s">
        <v>40</v>
      </c>
      <c r="G77" s="1157">
        <v>5</v>
      </c>
      <c r="H77" s="388">
        <v>660</v>
      </c>
      <c r="I77" s="388">
        <f t="shared" si="2"/>
        <v>3300</v>
      </c>
      <c r="J77" s="991"/>
      <c r="K77" s="388">
        <f t="shared" si="3"/>
        <v>3300</v>
      </c>
      <c r="L77" s="1144"/>
      <c r="M77" s="773" t="s">
        <v>19</v>
      </c>
    </row>
    <row r="78" s="824" customFormat="1" customHeight="1" spans="1:13">
      <c r="A78" s="1287" t="s">
        <v>14</v>
      </c>
      <c r="B78" s="513">
        <v>46036</v>
      </c>
      <c r="C78" s="799" t="s">
        <v>141</v>
      </c>
      <c r="D78" s="799" t="s">
        <v>43</v>
      </c>
      <c r="E78" s="409" t="s">
        <v>44</v>
      </c>
      <c r="F78" s="1161" t="s">
        <v>40</v>
      </c>
      <c r="G78" s="1157">
        <v>1</v>
      </c>
      <c r="H78" s="388">
        <v>714</v>
      </c>
      <c r="I78" s="388">
        <f t="shared" si="2"/>
        <v>714</v>
      </c>
      <c r="J78" s="991"/>
      <c r="K78" s="388">
        <f t="shared" si="3"/>
        <v>714</v>
      </c>
      <c r="L78" s="1144"/>
      <c r="M78" s="773" t="s">
        <v>19</v>
      </c>
    </row>
    <row r="79" s="824" customFormat="1" customHeight="1" spans="1:13">
      <c r="A79" s="1287" t="s">
        <v>14</v>
      </c>
      <c r="B79" s="513">
        <v>46036</v>
      </c>
      <c r="C79" s="799" t="s">
        <v>141</v>
      </c>
      <c r="D79" s="799" t="s">
        <v>45</v>
      </c>
      <c r="E79" s="409" t="s">
        <v>46</v>
      </c>
      <c r="F79" s="1161" t="s">
        <v>40</v>
      </c>
      <c r="G79" s="1157">
        <v>1</v>
      </c>
      <c r="H79" s="388">
        <v>902</v>
      </c>
      <c r="I79" s="388">
        <f t="shared" si="2"/>
        <v>902</v>
      </c>
      <c r="J79" s="991"/>
      <c r="K79" s="388">
        <f t="shared" si="3"/>
        <v>902</v>
      </c>
      <c r="L79" s="1144"/>
      <c r="M79" s="773" t="s">
        <v>19</v>
      </c>
    </row>
    <row r="80" s="824" customFormat="1" customHeight="1" spans="1:13">
      <c r="A80" s="1287" t="s">
        <v>14</v>
      </c>
      <c r="B80" s="529">
        <v>46036</v>
      </c>
      <c r="C80" s="799" t="s">
        <v>142</v>
      </c>
      <c r="D80" s="799" t="s">
        <v>129</v>
      </c>
      <c r="E80" s="409" t="s">
        <v>130</v>
      </c>
      <c r="F80" s="1161" t="s">
        <v>143</v>
      </c>
      <c r="G80" s="1157">
        <v>1</v>
      </c>
      <c r="H80" s="388">
        <v>1948.7</v>
      </c>
      <c r="I80" s="388">
        <f t="shared" si="2"/>
        <v>1948.7</v>
      </c>
      <c r="J80" s="991"/>
      <c r="K80" s="388">
        <f t="shared" si="3"/>
        <v>1948.7</v>
      </c>
      <c r="L80" s="1143"/>
      <c r="M80" s="773" t="s">
        <v>19</v>
      </c>
    </row>
    <row r="81" s="824" customFormat="1" customHeight="1" spans="1:13">
      <c r="A81" s="1287" t="s">
        <v>14</v>
      </c>
      <c r="B81" s="529">
        <v>46036</v>
      </c>
      <c r="C81" s="799" t="s">
        <v>142</v>
      </c>
      <c r="D81" s="799" t="s">
        <v>98</v>
      </c>
      <c r="E81" s="409" t="s">
        <v>99</v>
      </c>
      <c r="F81" s="1161" t="s">
        <v>143</v>
      </c>
      <c r="G81" s="1157">
        <v>1</v>
      </c>
      <c r="H81" s="388">
        <v>1648</v>
      </c>
      <c r="I81" s="388">
        <f t="shared" si="2"/>
        <v>1648</v>
      </c>
      <c r="J81" s="991"/>
      <c r="K81" s="388">
        <f t="shared" si="3"/>
        <v>1648</v>
      </c>
      <c r="L81" s="1143"/>
      <c r="M81" s="773" t="s">
        <v>19</v>
      </c>
    </row>
    <row r="82" s="824" customFormat="1" customHeight="1" spans="1:13">
      <c r="A82" s="1287" t="s">
        <v>14</v>
      </c>
      <c r="B82" s="513">
        <v>46036</v>
      </c>
      <c r="C82" s="799" t="s">
        <v>144</v>
      </c>
      <c r="D82" s="799" t="s">
        <v>16</v>
      </c>
      <c r="E82" s="409" t="s">
        <v>17</v>
      </c>
      <c r="F82" s="1161" t="s">
        <v>145</v>
      </c>
      <c r="G82" s="1157">
        <v>2</v>
      </c>
      <c r="H82" s="388">
        <v>1058</v>
      </c>
      <c r="I82" s="388">
        <f t="shared" si="2"/>
        <v>2116</v>
      </c>
      <c r="J82" s="991">
        <v>0.0325</v>
      </c>
      <c r="K82" s="388">
        <f t="shared" si="3"/>
        <v>2184.77</v>
      </c>
      <c r="L82" s="1142"/>
      <c r="M82" s="773" t="s">
        <v>19</v>
      </c>
    </row>
    <row r="83" s="824" customFormat="1" customHeight="1" spans="1:13">
      <c r="A83" s="1287" t="s">
        <v>14</v>
      </c>
      <c r="B83" s="513">
        <v>46037</v>
      </c>
      <c r="C83" s="799" t="s">
        <v>146</v>
      </c>
      <c r="D83" s="799" t="s">
        <v>120</v>
      </c>
      <c r="E83" s="409" t="s">
        <v>76</v>
      </c>
      <c r="F83" s="1161" t="s">
        <v>77</v>
      </c>
      <c r="G83" s="1157">
        <v>12</v>
      </c>
      <c r="H83" s="388">
        <v>840</v>
      </c>
      <c r="I83" s="388">
        <f t="shared" ref="I83:I146" si="4">G83*H83</f>
        <v>10080</v>
      </c>
      <c r="J83" s="991"/>
      <c r="K83" s="388">
        <f t="shared" si="3"/>
        <v>10080</v>
      </c>
      <c r="L83" s="1142"/>
      <c r="M83" s="773" t="s">
        <v>19</v>
      </c>
    </row>
    <row r="84" s="824" customFormat="1" customHeight="1" spans="1:13">
      <c r="A84" s="1287" t="s">
        <v>14</v>
      </c>
      <c r="B84" s="513">
        <v>46037</v>
      </c>
      <c r="C84" s="799" t="s">
        <v>147</v>
      </c>
      <c r="D84" s="799" t="s">
        <v>129</v>
      </c>
      <c r="E84" s="409" t="s">
        <v>130</v>
      </c>
      <c r="F84" s="1161" t="s">
        <v>148</v>
      </c>
      <c r="G84" s="1157">
        <v>1</v>
      </c>
      <c r="H84" s="388">
        <v>1694.45</v>
      </c>
      <c r="I84" s="388">
        <f t="shared" si="4"/>
        <v>1694.45</v>
      </c>
      <c r="J84" s="991"/>
      <c r="K84" s="388">
        <f t="shared" si="3"/>
        <v>1694.45</v>
      </c>
      <c r="L84" s="1142"/>
      <c r="M84" s="773" t="s">
        <v>19</v>
      </c>
    </row>
    <row r="85" s="824" customFormat="1" customHeight="1" spans="1:13">
      <c r="A85" s="1287" t="s">
        <v>14</v>
      </c>
      <c r="B85" s="513">
        <v>46037</v>
      </c>
      <c r="C85" s="799" t="s">
        <v>147</v>
      </c>
      <c r="D85" s="799" t="s">
        <v>78</v>
      </c>
      <c r="E85" s="409" t="s">
        <v>79</v>
      </c>
      <c r="F85" s="1161" t="s">
        <v>148</v>
      </c>
      <c r="G85" s="1157">
        <v>1</v>
      </c>
      <c r="H85" s="388">
        <v>1685</v>
      </c>
      <c r="I85" s="388">
        <f t="shared" si="4"/>
        <v>1685</v>
      </c>
      <c r="J85" s="991"/>
      <c r="K85" s="388">
        <f t="shared" si="3"/>
        <v>1685</v>
      </c>
      <c r="L85" s="1142"/>
      <c r="M85" s="773" t="s">
        <v>19</v>
      </c>
    </row>
    <row r="86" s="824" customFormat="1" customHeight="1" spans="1:13">
      <c r="A86" s="1287" t="s">
        <v>14</v>
      </c>
      <c r="B86" s="513">
        <v>46037</v>
      </c>
      <c r="C86" s="799" t="s">
        <v>149</v>
      </c>
      <c r="D86" s="799" t="s">
        <v>120</v>
      </c>
      <c r="E86" s="409" t="s">
        <v>76</v>
      </c>
      <c r="F86" s="1161" t="s">
        <v>150</v>
      </c>
      <c r="G86" s="1157">
        <v>1</v>
      </c>
      <c r="H86" s="388">
        <v>900</v>
      </c>
      <c r="I86" s="388">
        <f t="shared" si="4"/>
        <v>900</v>
      </c>
      <c r="J86" s="991"/>
      <c r="K86" s="388">
        <f t="shared" si="3"/>
        <v>900</v>
      </c>
      <c r="L86" s="1142"/>
      <c r="M86" s="773" t="s">
        <v>19</v>
      </c>
    </row>
    <row r="87" s="824" customFormat="1" customHeight="1" spans="1:13">
      <c r="A87" s="1287" t="s">
        <v>14</v>
      </c>
      <c r="B87" s="513">
        <v>46037</v>
      </c>
      <c r="C87" s="799" t="s">
        <v>151</v>
      </c>
      <c r="D87" s="799" t="s">
        <v>16</v>
      </c>
      <c r="E87" s="409" t="s">
        <v>17</v>
      </c>
      <c r="F87" s="1161" t="s">
        <v>152</v>
      </c>
      <c r="G87" s="1157">
        <v>1</v>
      </c>
      <c r="H87" s="388">
        <v>1058</v>
      </c>
      <c r="I87" s="388">
        <f t="shared" si="4"/>
        <v>1058</v>
      </c>
      <c r="J87" s="991">
        <v>0.0325</v>
      </c>
      <c r="K87" s="388">
        <f t="shared" si="3"/>
        <v>1092.39</v>
      </c>
      <c r="L87" s="1142"/>
      <c r="M87" s="773" t="s">
        <v>19</v>
      </c>
    </row>
    <row r="88" s="824" customFormat="1" customHeight="1" spans="1:13">
      <c r="A88" s="1287" t="s">
        <v>14</v>
      </c>
      <c r="B88" s="513">
        <v>46037</v>
      </c>
      <c r="C88" s="799" t="s">
        <v>153</v>
      </c>
      <c r="D88" s="799" t="s">
        <v>29</v>
      </c>
      <c r="E88" s="409" t="s">
        <v>30</v>
      </c>
      <c r="F88" s="1161" t="s">
        <v>40</v>
      </c>
      <c r="G88" s="1157">
        <v>2</v>
      </c>
      <c r="H88" s="388">
        <v>660</v>
      </c>
      <c r="I88" s="388">
        <f t="shared" si="4"/>
        <v>1320</v>
      </c>
      <c r="J88" s="991"/>
      <c r="K88" s="388">
        <f t="shared" si="3"/>
        <v>1320</v>
      </c>
      <c r="L88" s="1144"/>
      <c r="M88" s="773" t="s">
        <v>19</v>
      </c>
    </row>
    <row r="89" s="824" customFormat="1" customHeight="1" spans="1:13">
      <c r="A89" s="1287" t="s">
        <v>14</v>
      </c>
      <c r="B89" s="513">
        <v>46037</v>
      </c>
      <c r="C89" s="799" t="s">
        <v>153</v>
      </c>
      <c r="D89" s="799" t="s">
        <v>154</v>
      </c>
      <c r="E89" s="409" t="s">
        <v>155</v>
      </c>
      <c r="F89" s="1161" t="s">
        <v>40</v>
      </c>
      <c r="G89" s="1157">
        <v>20</v>
      </c>
      <c r="H89" s="388">
        <v>27.29</v>
      </c>
      <c r="I89" s="388">
        <f t="shared" si="4"/>
        <v>545.8</v>
      </c>
      <c r="J89" s="991">
        <v>0.0325</v>
      </c>
      <c r="K89" s="388">
        <f t="shared" si="3"/>
        <v>563.54</v>
      </c>
      <c r="L89" s="1144"/>
      <c r="M89" s="773" t="s">
        <v>19</v>
      </c>
    </row>
    <row r="90" s="824" customFormat="1" customHeight="1" spans="1:13">
      <c r="A90" s="1287" t="s">
        <v>14</v>
      </c>
      <c r="B90" s="513">
        <v>46037</v>
      </c>
      <c r="C90" s="799" t="s">
        <v>156</v>
      </c>
      <c r="D90" s="799" t="s">
        <v>120</v>
      </c>
      <c r="E90" s="409" t="s">
        <v>76</v>
      </c>
      <c r="F90" s="1161" t="s">
        <v>157</v>
      </c>
      <c r="G90" s="1157">
        <v>5</v>
      </c>
      <c r="H90" s="388">
        <v>846</v>
      </c>
      <c r="I90" s="388">
        <f t="shared" si="4"/>
        <v>4230</v>
      </c>
      <c r="J90" s="991"/>
      <c r="K90" s="388">
        <f t="shared" si="3"/>
        <v>4230</v>
      </c>
      <c r="L90" s="1142"/>
      <c r="M90" s="773" t="s">
        <v>19</v>
      </c>
    </row>
    <row r="91" s="824" customFormat="1" customHeight="1" spans="1:13">
      <c r="A91" s="1287" t="s">
        <v>14</v>
      </c>
      <c r="B91" s="513">
        <v>46037</v>
      </c>
      <c r="C91" s="799" t="s">
        <v>156</v>
      </c>
      <c r="D91" s="799" t="s">
        <v>158</v>
      </c>
      <c r="E91" s="409" t="s">
        <v>79</v>
      </c>
      <c r="F91" s="1161" t="s">
        <v>157</v>
      </c>
      <c r="G91" s="1157">
        <v>3</v>
      </c>
      <c r="H91" s="388">
        <v>1685</v>
      </c>
      <c r="I91" s="388">
        <f t="shared" si="4"/>
        <v>5055</v>
      </c>
      <c r="J91" s="991"/>
      <c r="K91" s="388">
        <f t="shared" si="3"/>
        <v>5055</v>
      </c>
      <c r="L91" s="1142"/>
      <c r="M91" s="773" t="s">
        <v>19</v>
      </c>
    </row>
    <row r="92" s="824" customFormat="1" customHeight="1" spans="1:13">
      <c r="A92" s="1287" t="s">
        <v>14</v>
      </c>
      <c r="B92" s="513">
        <v>46037</v>
      </c>
      <c r="C92" s="799" t="s">
        <v>159</v>
      </c>
      <c r="D92" s="799" t="s">
        <v>120</v>
      </c>
      <c r="E92" s="409" t="s">
        <v>76</v>
      </c>
      <c r="F92" s="1161" t="s">
        <v>108</v>
      </c>
      <c r="G92" s="1157">
        <v>2</v>
      </c>
      <c r="H92" s="388">
        <v>846</v>
      </c>
      <c r="I92" s="388">
        <f t="shared" si="4"/>
        <v>1692</v>
      </c>
      <c r="J92" s="991"/>
      <c r="K92" s="388">
        <f t="shared" si="3"/>
        <v>1692</v>
      </c>
      <c r="L92" s="1142"/>
      <c r="M92" s="773" t="s">
        <v>19</v>
      </c>
    </row>
    <row r="93" s="824" customFormat="1" customHeight="1" spans="1:13">
      <c r="A93" s="1287" t="s">
        <v>14</v>
      </c>
      <c r="B93" s="513">
        <v>46037</v>
      </c>
      <c r="C93" s="799" t="s">
        <v>159</v>
      </c>
      <c r="D93" s="799" t="s">
        <v>41</v>
      </c>
      <c r="E93" s="409" t="s">
        <v>42</v>
      </c>
      <c r="F93" s="1161" t="s">
        <v>108</v>
      </c>
      <c r="G93" s="1157">
        <v>2</v>
      </c>
      <c r="H93" s="388">
        <v>640</v>
      </c>
      <c r="I93" s="388">
        <f t="shared" si="4"/>
        <v>1280</v>
      </c>
      <c r="J93" s="991"/>
      <c r="K93" s="388">
        <f t="shared" si="3"/>
        <v>1280</v>
      </c>
      <c r="L93" s="1142"/>
      <c r="M93" s="773" t="s">
        <v>19</v>
      </c>
    </row>
    <row r="94" s="824" customFormat="1" customHeight="1" spans="1:13">
      <c r="A94" s="1287" t="s">
        <v>14</v>
      </c>
      <c r="B94" s="513">
        <v>46037</v>
      </c>
      <c r="C94" s="799" t="s">
        <v>160</v>
      </c>
      <c r="D94" s="799" t="s">
        <v>16</v>
      </c>
      <c r="E94" s="409" t="s">
        <v>17</v>
      </c>
      <c r="F94" s="1161" t="s">
        <v>161</v>
      </c>
      <c r="G94" s="1157">
        <v>2</v>
      </c>
      <c r="H94" s="388">
        <v>1058</v>
      </c>
      <c r="I94" s="388">
        <f t="shared" si="4"/>
        <v>2116</v>
      </c>
      <c r="J94" s="991">
        <v>0.0325</v>
      </c>
      <c r="K94" s="388">
        <f t="shared" si="3"/>
        <v>2184.77</v>
      </c>
      <c r="L94" s="1143"/>
      <c r="M94" s="773" t="s">
        <v>19</v>
      </c>
    </row>
    <row r="95" s="824" customFormat="1" customHeight="1" spans="1:13">
      <c r="A95" s="1287" t="s">
        <v>14</v>
      </c>
      <c r="B95" s="513">
        <v>46037</v>
      </c>
      <c r="C95" s="799" t="s">
        <v>162</v>
      </c>
      <c r="D95" s="799" t="s">
        <v>120</v>
      </c>
      <c r="E95" s="409" t="s">
        <v>76</v>
      </c>
      <c r="F95" s="1161" t="s">
        <v>163</v>
      </c>
      <c r="G95" s="1157">
        <v>22</v>
      </c>
      <c r="H95" s="388">
        <v>818.19</v>
      </c>
      <c r="I95" s="388">
        <f t="shared" si="4"/>
        <v>18000.18</v>
      </c>
      <c r="J95" s="991"/>
      <c r="K95" s="388">
        <f t="shared" si="3"/>
        <v>18000.18</v>
      </c>
      <c r="L95" s="1142"/>
      <c r="M95" s="773" t="s">
        <v>19</v>
      </c>
    </row>
    <row r="96" s="824" customFormat="1" customHeight="1" spans="1:13">
      <c r="A96" s="1287" t="s">
        <v>14</v>
      </c>
      <c r="B96" s="513">
        <v>46037</v>
      </c>
      <c r="C96" s="799" t="s">
        <v>164</v>
      </c>
      <c r="D96" s="799" t="s">
        <v>165</v>
      </c>
      <c r="E96" s="409" t="s">
        <v>166</v>
      </c>
      <c r="F96" s="1161" t="s">
        <v>167</v>
      </c>
      <c r="G96" s="1157">
        <v>1</v>
      </c>
      <c r="H96" s="388">
        <v>600</v>
      </c>
      <c r="I96" s="388">
        <f t="shared" si="4"/>
        <v>600</v>
      </c>
      <c r="J96" s="991"/>
      <c r="K96" s="388">
        <f t="shared" si="3"/>
        <v>600</v>
      </c>
      <c r="L96" s="1142"/>
      <c r="M96" s="773" t="s">
        <v>19</v>
      </c>
    </row>
    <row r="97" s="824" customFormat="1" customHeight="1" spans="1:13">
      <c r="A97" s="1287" t="s">
        <v>14</v>
      </c>
      <c r="B97" s="513">
        <v>46037</v>
      </c>
      <c r="C97" s="799" t="s">
        <v>168</v>
      </c>
      <c r="D97" s="799" t="s">
        <v>21</v>
      </c>
      <c r="E97" s="409" t="s">
        <v>22</v>
      </c>
      <c r="F97" s="1161" t="s">
        <v>169</v>
      </c>
      <c r="G97" s="1157">
        <v>1</v>
      </c>
      <c r="H97" s="388">
        <v>534.84</v>
      </c>
      <c r="I97" s="388">
        <f t="shared" si="4"/>
        <v>534.84</v>
      </c>
      <c r="J97" s="991">
        <v>0.0325</v>
      </c>
      <c r="K97" s="388">
        <f t="shared" si="3"/>
        <v>552.22</v>
      </c>
      <c r="L97" s="1144"/>
      <c r="M97" s="773" t="s">
        <v>19</v>
      </c>
    </row>
    <row r="98" s="824" customFormat="1" customHeight="1" spans="1:13">
      <c r="A98" s="1287" t="s">
        <v>14</v>
      </c>
      <c r="B98" s="513">
        <v>46038</v>
      </c>
      <c r="C98" s="799" t="s">
        <v>170</v>
      </c>
      <c r="D98" s="799" t="s">
        <v>41</v>
      </c>
      <c r="E98" s="409" t="s">
        <v>42</v>
      </c>
      <c r="F98" s="1161" t="s">
        <v>40</v>
      </c>
      <c r="G98" s="1157">
        <v>20</v>
      </c>
      <c r="H98" s="388">
        <v>640</v>
      </c>
      <c r="I98" s="388">
        <f t="shared" si="4"/>
        <v>12800</v>
      </c>
      <c r="J98" s="991"/>
      <c r="K98" s="388">
        <f t="shared" si="3"/>
        <v>12800</v>
      </c>
      <c r="L98" s="1143"/>
      <c r="M98" s="773" t="s">
        <v>19</v>
      </c>
    </row>
    <row r="99" s="824" customFormat="1" customHeight="1" spans="1:13">
      <c r="A99" s="1287" t="s">
        <v>14</v>
      </c>
      <c r="B99" s="513">
        <v>46038</v>
      </c>
      <c r="C99" s="799" t="s">
        <v>170</v>
      </c>
      <c r="D99" s="799" t="s">
        <v>111</v>
      </c>
      <c r="E99" s="409" t="s">
        <v>112</v>
      </c>
      <c r="F99" s="1161" t="s">
        <v>40</v>
      </c>
      <c r="G99" s="1157">
        <v>20</v>
      </c>
      <c r="H99" s="388">
        <v>640</v>
      </c>
      <c r="I99" s="388">
        <f t="shared" si="4"/>
        <v>12800</v>
      </c>
      <c r="J99" s="991"/>
      <c r="K99" s="388">
        <f t="shared" si="3"/>
        <v>12800</v>
      </c>
      <c r="L99" s="1143"/>
      <c r="M99" s="773" t="s">
        <v>19</v>
      </c>
    </row>
    <row r="100" s="824" customFormat="1" customHeight="1" spans="1:13">
      <c r="A100" s="1287" t="s">
        <v>14</v>
      </c>
      <c r="B100" s="513">
        <v>46038</v>
      </c>
      <c r="C100" s="799" t="s">
        <v>171</v>
      </c>
      <c r="D100" s="799" t="s">
        <v>78</v>
      </c>
      <c r="E100" s="409" t="s">
        <v>79</v>
      </c>
      <c r="F100" s="1161" t="s">
        <v>172</v>
      </c>
      <c r="G100" s="1157">
        <v>1</v>
      </c>
      <c r="H100" s="388">
        <v>1685</v>
      </c>
      <c r="I100" s="388">
        <f t="shared" si="4"/>
        <v>1685</v>
      </c>
      <c r="J100" s="991"/>
      <c r="K100" s="388">
        <f t="shared" si="3"/>
        <v>1685</v>
      </c>
      <c r="L100" s="1142"/>
      <c r="M100" s="773" t="s">
        <v>19</v>
      </c>
    </row>
    <row r="101" s="824" customFormat="1" customHeight="1" spans="1:13">
      <c r="A101" s="1287" t="s">
        <v>14</v>
      </c>
      <c r="B101" s="513">
        <v>46038</v>
      </c>
      <c r="C101" s="799" t="s">
        <v>173</v>
      </c>
      <c r="D101" s="799" t="s">
        <v>129</v>
      </c>
      <c r="E101" s="409" t="s">
        <v>130</v>
      </c>
      <c r="F101" s="1161" t="s">
        <v>174</v>
      </c>
      <c r="G101" s="1157">
        <v>1</v>
      </c>
      <c r="H101" s="388">
        <v>1694.45</v>
      </c>
      <c r="I101" s="388">
        <f t="shared" si="4"/>
        <v>1694.45</v>
      </c>
      <c r="J101" s="991"/>
      <c r="K101" s="388">
        <f t="shared" si="3"/>
        <v>1694.45</v>
      </c>
      <c r="L101" s="1142"/>
      <c r="M101" s="773" t="s">
        <v>19</v>
      </c>
    </row>
    <row r="102" s="824" customFormat="1" customHeight="1" spans="1:13">
      <c r="A102" s="1287" t="s">
        <v>14</v>
      </c>
      <c r="B102" s="513">
        <v>46038</v>
      </c>
      <c r="C102" s="799" t="s">
        <v>175</v>
      </c>
      <c r="D102" s="799" t="s">
        <v>111</v>
      </c>
      <c r="E102" s="409" t="s">
        <v>112</v>
      </c>
      <c r="F102" s="1161" t="s">
        <v>176</v>
      </c>
      <c r="G102" s="1157">
        <v>3</v>
      </c>
      <c r="H102" s="388">
        <v>640</v>
      </c>
      <c r="I102" s="388">
        <f t="shared" si="4"/>
        <v>1920</v>
      </c>
      <c r="J102" s="991"/>
      <c r="K102" s="388">
        <f t="shared" si="3"/>
        <v>1920</v>
      </c>
      <c r="L102" s="1142"/>
      <c r="M102" s="773" t="s">
        <v>19</v>
      </c>
    </row>
    <row r="103" s="824" customFormat="1" customHeight="1" spans="1:13">
      <c r="A103" s="1287" t="s">
        <v>14</v>
      </c>
      <c r="B103" s="513">
        <v>46038</v>
      </c>
      <c r="C103" s="799" t="s">
        <v>177</v>
      </c>
      <c r="D103" s="799" t="s">
        <v>120</v>
      </c>
      <c r="E103" s="409" t="s">
        <v>76</v>
      </c>
      <c r="F103" s="1161" t="s">
        <v>178</v>
      </c>
      <c r="G103" s="1157">
        <v>6</v>
      </c>
      <c r="H103" s="388">
        <v>820</v>
      </c>
      <c r="I103" s="388">
        <f t="shared" si="4"/>
        <v>4920</v>
      </c>
      <c r="J103" s="991"/>
      <c r="K103" s="388">
        <f t="shared" si="3"/>
        <v>4920</v>
      </c>
      <c r="L103" s="1142"/>
      <c r="M103" s="773" t="s">
        <v>19</v>
      </c>
    </row>
    <row r="104" s="824" customFormat="1" customHeight="1" spans="1:13">
      <c r="A104" s="1287" t="s">
        <v>14</v>
      </c>
      <c r="B104" s="513">
        <v>46038</v>
      </c>
      <c r="C104" s="799" t="s">
        <v>177</v>
      </c>
      <c r="D104" s="799" t="s">
        <v>78</v>
      </c>
      <c r="E104" s="409" t="s">
        <v>79</v>
      </c>
      <c r="F104" s="1161" t="s">
        <v>178</v>
      </c>
      <c r="G104" s="1157">
        <v>2</v>
      </c>
      <c r="H104" s="388">
        <v>1685</v>
      </c>
      <c r="I104" s="388">
        <f t="shared" si="4"/>
        <v>3370</v>
      </c>
      <c r="J104" s="991"/>
      <c r="K104" s="388">
        <f t="shared" si="3"/>
        <v>3370</v>
      </c>
      <c r="L104" s="1142"/>
      <c r="M104" s="773" t="s">
        <v>19</v>
      </c>
    </row>
    <row r="105" s="824" customFormat="1" customHeight="1" spans="1:13">
      <c r="A105" s="1287" t="s">
        <v>14</v>
      </c>
      <c r="B105" s="513">
        <v>46038</v>
      </c>
      <c r="C105" s="799" t="s">
        <v>179</v>
      </c>
      <c r="D105" s="799" t="s">
        <v>21</v>
      </c>
      <c r="E105" s="409" t="s">
        <v>22</v>
      </c>
      <c r="F105" s="1161" t="s">
        <v>180</v>
      </c>
      <c r="G105" s="1157">
        <v>3</v>
      </c>
      <c r="H105" s="388">
        <v>615.07</v>
      </c>
      <c r="I105" s="388">
        <f t="shared" si="4"/>
        <v>1845.21</v>
      </c>
      <c r="J105" s="991">
        <v>0.0325</v>
      </c>
      <c r="K105" s="388">
        <f t="shared" si="3"/>
        <v>1905.18</v>
      </c>
      <c r="L105" s="1142"/>
      <c r="M105" s="773" t="s">
        <v>19</v>
      </c>
    </row>
    <row r="106" s="824" customFormat="1" customHeight="1" spans="1:13">
      <c r="A106" s="1287" t="s">
        <v>14</v>
      </c>
      <c r="B106" s="513">
        <v>46038</v>
      </c>
      <c r="C106" s="799" t="s">
        <v>179</v>
      </c>
      <c r="D106" s="799" t="s">
        <v>16</v>
      </c>
      <c r="E106" s="409" t="s">
        <v>17</v>
      </c>
      <c r="F106" s="1161" t="s">
        <v>180</v>
      </c>
      <c r="G106" s="1157">
        <v>2</v>
      </c>
      <c r="H106" s="388">
        <v>1217</v>
      </c>
      <c r="I106" s="388">
        <f t="shared" si="4"/>
        <v>2434</v>
      </c>
      <c r="J106" s="991">
        <v>0.0325</v>
      </c>
      <c r="K106" s="388">
        <f t="shared" si="3"/>
        <v>2513.11</v>
      </c>
      <c r="L106" s="1142"/>
      <c r="M106" s="773" t="s">
        <v>19</v>
      </c>
    </row>
    <row r="107" s="824" customFormat="1" customHeight="1" spans="1:13">
      <c r="A107" s="1287" t="s">
        <v>14</v>
      </c>
      <c r="B107" s="513">
        <v>46038</v>
      </c>
      <c r="C107" s="799" t="s">
        <v>181</v>
      </c>
      <c r="D107" s="799" t="s">
        <v>21</v>
      </c>
      <c r="E107" s="409" t="s">
        <v>22</v>
      </c>
      <c r="F107" s="1161" t="s">
        <v>182</v>
      </c>
      <c r="G107" s="1157">
        <v>4</v>
      </c>
      <c r="H107" s="388">
        <v>535</v>
      </c>
      <c r="I107" s="388">
        <f t="shared" si="4"/>
        <v>2140</v>
      </c>
      <c r="J107" s="991"/>
      <c r="K107" s="388">
        <f t="shared" si="3"/>
        <v>2140</v>
      </c>
      <c r="L107" s="1144"/>
      <c r="M107" s="773" t="s">
        <v>19</v>
      </c>
    </row>
    <row r="108" s="824" customFormat="1" customHeight="1" spans="1:13">
      <c r="A108" s="1287" t="s">
        <v>14</v>
      </c>
      <c r="B108" s="513">
        <v>46038</v>
      </c>
      <c r="C108" s="799" t="s">
        <v>183</v>
      </c>
      <c r="D108" s="799" t="s">
        <v>29</v>
      </c>
      <c r="E108" s="409" t="s">
        <v>30</v>
      </c>
      <c r="F108" s="1161" t="s">
        <v>108</v>
      </c>
      <c r="G108" s="1157">
        <v>1</v>
      </c>
      <c r="H108" s="388">
        <v>660.39</v>
      </c>
      <c r="I108" s="388">
        <f t="shared" si="4"/>
        <v>660.39</v>
      </c>
      <c r="J108" s="991"/>
      <c r="K108" s="388">
        <f t="shared" si="3"/>
        <v>660.39</v>
      </c>
      <c r="L108" s="1142"/>
      <c r="M108" s="773" t="s">
        <v>19</v>
      </c>
    </row>
    <row r="109" s="824" customFormat="1" customHeight="1" spans="1:13">
      <c r="A109" s="1287" t="s">
        <v>14</v>
      </c>
      <c r="B109" s="513">
        <v>46038</v>
      </c>
      <c r="C109" s="799" t="s">
        <v>184</v>
      </c>
      <c r="D109" s="799" t="s">
        <v>98</v>
      </c>
      <c r="E109" s="409" t="s">
        <v>99</v>
      </c>
      <c r="F109" s="1161" t="s">
        <v>145</v>
      </c>
      <c r="G109" s="1157">
        <v>1</v>
      </c>
      <c r="H109" s="388">
        <v>1498</v>
      </c>
      <c r="I109" s="388">
        <f t="shared" si="4"/>
        <v>1498</v>
      </c>
      <c r="J109" s="991"/>
      <c r="K109" s="388">
        <f t="shared" si="3"/>
        <v>1498</v>
      </c>
      <c r="L109" s="1142"/>
      <c r="M109" s="773" t="s">
        <v>19</v>
      </c>
    </row>
    <row r="110" s="824" customFormat="1" customHeight="1" spans="1:13">
      <c r="A110" s="1287" t="s">
        <v>14</v>
      </c>
      <c r="B110" s="513">
        <v>46038</v>
      </c>
      <c r="C110" s="799" t="s">
        <v>185</v>
      </c>
      <c r="D110" s="799" t="s">
        <v>186</v>
      </c>
      <c r="E110" s="409" t="s">
        <v>187</v>
      </c>
      <c r="F110" s="1161" t="s">
        <v>57</v>
      </c>
      <c r="G110" s="1157">
        <v>28</v>
      </c>
      <c r="H110" s="388">
        <v>916.56</v>
      </c>
      <c r="I110" s="388">
        <f t="shared" si="4"/>
        <v>25663.68</v>
      </c>
      <c r="J110" s="991"/>
      <c r="K110" s="388">
        <f t="shared" si="3"/>
        <v>25663.68</v>
      </c>
      <c r="L110" s="1142"/>
      <c r="M110" s="773" t="s">
        <v>19</v>
      </c>
    </row>
    <row r="111" s="824" customFormat="1" customHeight="1" spans="1:13">
      <c r="A111" s="1287" t="s">
        <v>14</v>
      </c>
      <c r="B111" s="513">
        <v>46038</v>
      </c>
      <c r="C111" s="799" t="s">
        <v>185</v>
      </c>
      <c r="D111" s="799" t="s">
        <v>188</v>
      </c>
      <c r="E111" s="409" t="s">
        <v>189</v>
      </c>
      <c r="F111" s="1161" t="s">
        <v>57</v>
      </c>
      <c r="G111" s="1157">
        <v>36</v>
      </c>
      <c r="H111" s="388">
        <v>931.56</v>
      </c>
      <c r="I111" s="388">
        <f t="shared" si="4"/>
        <v>33536.16</v>
      </c>
      <c r="J111" s="991"/>
      <c r="K111" s="388">
        <f t="shared" si="3"/>
        <v>33536.16</v>
      </c>
      <c r="L111" s="1142"/>
      <c r="M111" s="773" t="s">
        <v>19</v>
      </c>
    </row>
    <row r="112" s="824" customFormat="1" customHeight="1" spans="1:13">
      <c r="A112" s="1287" t="s">
        <v>14</v>
      </c>
      <c r="B112" s="513">
        <v>46038</v>
      </c>
      <c r="C112" s="799" t="s">
        <v>185</v>
      </c>
      <c r="D112" s="799" t="s">
        <v>190</v>
      </c>
      <c r="E112" s="409" t="s">
        <v>191</v>
      </c>
      <c r="F112" s="1161" t="s">
        <v>57</v>
      </c>
      <c r="G112" s="1157">
        <v>36</v>
      </c>
      <c r="H112" s="388">
        <v>694</v>
      </c>
      <c r="I112" s="388">
        <f t="shared" si="4"/>
        <v>24984</v>
      </c>
      <c r="J112" s="991"/>
      <c r="K112" s="388">
        <f t="shared" si="3"/>
        <v>24984</v>
      </c>
      <c r="L112" s="1142"/>
      <c r="M112" s="773" t="s">
        <v>19</v>
      </c>
    </row>
    <row r="113" s="824" customFormat="1" customHeight="1" spans="1:13">
      <c r="A113" s="1287" t="s">
        <v>14</v>
      </c>
      <c r="B113" s="513">
        <v>46038</v>
      </c>
      <c r="C113" s="799" t="s">
        <v>185</v>
      </c>
      <c r="D113" s="799" t="s">
        <v>192</v>
      </c>
      <c r="E113" s="409" t="s">
        <v>193</v>
      </c>
      <c r="F113" s="1161" t="s">
        <v>57</v>
      </c>
      <c r="G113" s="1157">
        <v>36</v>
      </c>
      <c r="H113" s="388">
        <v>1524</v>
      </c>
      <c r="I113" s="388">
        <f t="shared" si="4"/>
        <v>54864</v>
      </c>
      <c r="J113" s="991"/>
      <c r="K113" s="388">
        <f t="shared" si="3"/>
        <v>54864</v>
      </c>
      <c r="L113" s="1142"/>
      <c r="M113" s="773" t="s">
        <v>19</v>
      </c>
    </row>
    <row r="114" s="824" customFormat="1" customHeight="1" spans="1:13">
      <c r="A114" s="1287" t="s">
        <v>14</v>
      </c>
      <c r="B114" s="513">
        <v>46038</v>
      </c>
      <c r="C114" s="799" t="s">
        <v>185</v>
      </c>
      <c r="D114" s="799" t="s">
        <v>194</v>
      </c>
      <c r="E114" s="409" t="s">
        <v>195</v>
      </c>
      <c r="F114" s="1161" t="s">
        <v>57</v>
      </c>
      <c r="G114" s="1157">
        <v>36</v>
      </c>
      <c r="H114" s="388">
        <v>1524</v>
      </c>
      <c r="I114" s="388">
        <f t="shared" si="4"/>
        <v>54864</v>
      </c>
      <c r="J114" s="991"/>
      <c r="K114" s="388">
        <f t="shared" si="3"/>
        <v>54864</v>
      </c>
      <c r="L114" s="1142"/>
      <c r="M114" s="773" t="s">
        <v>19</v>
      </c>
    </row>
    <row r="115" s="824" customFormat="1" customHeight="1" spans="1:13">
      <c r="A115" s="1287" t="s">
        <v>14</v>
      </c>
      <c r="B115" s="513">
        <v>46038</v>
      </c>
      <c r="C115" s="799" t="s">
        <v>185</v>
      </c>
      <c r="D115" s="799" t="s">
        <v>196</v>
      </c>
      <c r="E115" s="409" t="s">
        <v>197</v>
      </c>
      <c r="F115" s="1161" t="s">
        <v>57</v>
      </c>
      <c r="G115" s="1157">
        <v>36</v>
      </c>
      <c r="H115" s="388">
        <v>825</v>
      </c>
      <c r="I115" s="388">
        <f t="shared" si="4"/>
        <v>29700</v>
      </c>
      <c r="J115" s="991"/>
      <c r="K115" s="388">
        <f t="shared" si="3"/>
        <v>29700</v>
      </c>
      <c r="L115" s="1142"/>
      <c r="M115" s="773" t="s">
        <v>19</v>
      </c>
    </row>
    <row r="116" s="824" customFormat="1" customHeight="1" spans="1:13">
      <c r="A116" s="1287" t="s">
        <v>14</v>
      </c>
      <c r="B116" s="513">
        <v>46038</v>
      </c>
      <c r="C116" s="799" t="s">
        <v>185</v>
      </c>
      <c r="D116" s="799" t="s">
        <v>198</v>
      </c>
      <c r="E116" s="409" t="s">
        <v>199</v>
      </c>
      <c r="F116" s="1161" t="s">
        <v>57</v>
      </c>
      <c r="G116" s="1157">
        <v>36</v>
      </c>
      <c r="H116" s="388">
        <v>825</v>
      </c>
      <c r="I116" s="388">
        <f t="shared" si="4"/>
        <v>29700</v>
      </c>
      <c r="J116" s="991"/>
      <c r="K116" s="388">
        <f t="shared" si="3"/>
        <v>29700</v>
      </c>
      <c r="L116" s="1142"/>
      <c r="M116" s="773" t="s">
        <v>19</v>
      </c>
    </row>
    <row r="117" s="824" customFormat="1" customHeight="1" spans="1:13">
      <c r="A117" s="1287" t="s">
        <v>14</v>
      </c>
      <c r="B117" s="513">
        <v>46041</v>
      </c>
      <c r="C117" s="799" t="s">
        <v>200</v>
      </c>
      <c r="D117" s="799" t="s">
        <v>29</v>
      </c>
      <c r="E117" s="409" t="s">
        <v>30</v>
      </c>
      <c r="F117" s="1161" t="s">
        <v>40</v>
      </c>
      <c r="G117" s="1157">
        <v>2</v>
      </c>
      <c r="H117" s="388">
        <v>660</v>
      </c>
      <c r="I117" s="388">
        <f t="shared" si="4"/>
        <v>1320</v>
      </c>
      <c r="J117" s="991"/>
      <c r="K117" s="388">
        <f t="shared" si="3"/>
        <v>1320</v>
      </c>
      <c r="L117" s="1144"/>
      <c r="M117" s="773" t="s">
        <v>19</v>
      </c>
    </row>
    <row r="118" s="824" customFormat="1" customHeight="1" spans="1:13">
      <c r="A118" s="1287" t="s">
        <v>14</v>
      </c>
      <c r="B118" s="513">
        <v>46041</v>
      </c>
      <c r="C118" s="799" t="s">
        <v>200</v>
      </c>
      <c r="D118" s="799" t="s">
        <v>43</v>
      </c>
      <c r="E118" s="409" t="s">
        <v>44</v>
      </c>
      <c r="F118" s="1161" t="s">
        <v>40</v>
      </c>
      <c r="G118" s="1157">
        <v>3</v>
      </c>
      <c r="H118" s="388">
        <v>714</v>
      </c>
      <c r="I118" s="388">
        <f t="shared" si="4"/>
        <v>2142</v>
      </c>
      <c r="J118" s="991"/>
      <c r="K118" s="388">
        <f t="shared" si="3"/>
        <v>2142</v>
      </c>
      <c r="L118" s="1144"/>
      <c r="M118" s="773" t="s">
        <v>19</v>
      </c>
    </row>
    <row r="119" s="824" customFormat="1" customHeight="1" spans="1:13">
      <c r="A119" s="1287" t="s">
        <v>14</v>
      </c>
      <c r="B119" s="513">
        <v>46041</v>
      </c>
      <c r="C119" s="799" t="s">
        <v>200</v>
      </c>
      <c r="D119" s="799" t="s">
        <v>45</v>
      </c>
      <c r="E119" s="409" t="s">
        <v>46</v>
      </c>
      <c r="F119" s="1161" t="s">
        <v>40</v>
      </c>
      <c r="G119" s="1157">
        <v>1</v>
      </c>
      <c r="H119" s="388">
        <v>902</v>
      </c>
      <c r="I119" s="388">
        <f t="shared" si="4"/>
        <v>902</v>
      </c>
      <c r="J119" s="991"/>
      <c r="K119" s="388">
        <f t="shared" si="3"/>
        <v>902</v>
      </c>
      <c r="L119" s="1144"/>
      <c r="M119" s="773" t="s">
        <v>19</v>
      </c>
    </row>
    <row r="120" s="824" customFormat="1" customHeight="1" spans="1:13">
      <c r="A120" s="1287" t="s">
        <v>14</v>
      </c>
      <c r="B120" s="513">
        <v>46041</v>
      </c>
      <c r="C120" s="799" t="s">
        <v>201</v>
      </c>
      <c r="D120" s="799" t="s">
        <v>111</v>
      </c>
      <c r="E120" s="409" t="s">
        <v>112</v>
      </c>
      <c r="F120" s="1161" t="s">
        <v>108</v>
      </c>
      <c r="G120" s="1157">
        <v>1</v>
      </c>
      <c r="H120" s="388">
        <v>660</v>
      </c>
      <c r="I120" s="388">
        <f t="shared" si="4"/>
        <v>660</v>
      </c>
      <c r="J120" s="991"/>
      <c r="K120" s="388">
        <f t="shared" si="3"/>
        <v>660</v>
      </c>
      <c r="L120" s="1144"/>
      <c r="M120" s="773" t="s">
        <v>19</v>
      </c>
    </row>
    <row r="121" s="824" customFormat="1" customHeight="1" spans="1:13">
      <c r="A121" s="1287" t="s">
        <v>14</v>
      </c>
      <c r="B121" s="513">
        <v>46041</v>
      </c>
      <c r="C121" s="799" t="s">
        <v>201</v>
      </c>
      <c r="D121" s="799" t="s">
        <v>202</v>
      </c>
      <c r="E121" s="409" t="s">
        <v>203</v>
      </c>
      <c r="F121" s="1161" t="s">
        <v>108</v>
      </c>
      <c r="G121" s="1157">
        <v>2</v>
      </c>
      <c r="H121" s="388">
        <v>660</v>
      </c>
      <c r="I121" s="388">
        <f t="shared" si="4"/>
        <v>1320</v>
      </c>
      <c r="J121" s="991"/>
      <c r="K121" s="388">
        <f t="shared" si="3"/>
        <v>1320</v>
      </c>
      <c r="L121" s="1144"/>
      <c r="M121" s="773" t="s">
        <v>19</v>
      </c>
    </row>
    <row r="122" s="824" customFormat="1" customHeight="1" spans="1:13">
      <c r="A122" s="1287" t="s">
        <v>14</v>
      </c>
      <c r="B122" s="513">
        <v>46041</v>
      </c>
      <c r="C122" s="799" t="s">
        <v>201</v>
      </c>
      <c r="D122" s="799" t="s">
        <v>120</v>
      </c>
      <c r="E122" s="409" t="s">
        <v>76</v>
      </c>
      <c r="F122" s="1161" t="s">
        <v>108</v>
      </c>
      <c r="G122" s="1157">
        <v>2</v>
      </c>
      <c r="H122" s="388">
        <v>846</v>
      </c>
      <c r="I122" s="388">
        <f t="shared" si="4"/>
        <v>1692</v>
      </c>
      <c r="J122" s="991"/>
      <c r="K122" s="388">
        <f t="shared" si="3"/>
        <v>1692</v>
      </c>
      <c r="L122" s="1144"/>
      <c r="M122" s="773" t="s">
        <v>19</v>
      </c>
    </row>
    <row r="123" s="824" customFormat="1" customHeight="1" spans="1:13">
      <c r="A123" s="1287" t="s">
        <v>14</v>
      </c>
      <c r="B123" s="513">
        <v>46041</v>
      </c>
      <c r="C123" s="799" t="s">
        <v>204</v>
      </c>
      <c r="D123" s="799" t="s">
        <v>205</v>
      </c>
      <c r="E123" s="409" t="s">
        <v>89</v>
      </c>
      <c r="F123" s="1161" t="s">
        <v>206</v>
      </c>
      <c r="G123" s="1157">
        <v>12</v>
      </c>
      <c r="H123" s="388">
        <v>640</v>
      </c>
      <c r="I123" s="388">
        <f t="shared" si="4"/>
        <v>7680</v>
      </c>
      <c r="J123" s="991"/>
      <c r="K123" s="388">
        <f t="shared" si="3"/>
        <v>7680</v>
      </c>
      <c r="L123" s="1143"/>
      <c r="M123" s="773" t="s">
        <v>19</v>
      </c>
    </row>
    <row r="124" s="824" customFormat="1" customHeight="1" spans="1:13">
      <c r="A124" s="1287" t="s">
        <v>14</v>
      </c>
      <c r="B124" s="513">
        <v>46041</v>
      </c>
      <c r="C124" s="799" t="s">
        <v>207</v>
      </c>
      <c r="D124" s="799" t="s">
        <v>205</v>
      </c>
      <c r="E124" s="409" t="s">
        <v>89</v>
      </c>
      <c r="F124" s="1161" t="s">
        <v>208</v>
      </c>
      <c r="G124" s="1157">
        <v>15</v>
      </c>
      <c r="H124" s="388">
        <v>640</v>
      </c>
      <c r="I124" s="388">
        <f t="shared" si="4"/>
        <v>9600</v>
      </c>
      <c r="J124" s="991"/>
      <c r="K124" s="388">
        <f t="shared" si="3"/>
        <v>9600</v>
      </c>
      <c r="L124" s="1143"/>
      <c r="M124" s="773" t="s">
        <v>19</v>
      </c>
    </row>
    <row r="125" s="824" customFormat="1" customHeight="1" spans="1:13">
      <c r="A125" s="1287" t="s">
        <v>14</v>
      </c>
      <c r="B125" s="513">
        <v>46041</v>
      </c>
      <c r="C125" s="799" t="s">
        <v>209</v>
      </c>
      <c r="D125" s="799" t="s">
        <v>29</v>
      </c>
      <c r="E125" s="409" t="s">
        <v>30</v>
      </c>
      <c r="F125" s="1161" t="s">
        <v>108</v>
      </c>
      <c r="G125" s="1157">
        <v>1</v>
      </c>
      <c r="H125" s="388">
        <v>660.39</v>
      </c>
      <c r="I125" s="388">
        <f t="shared" si="4"/>
        <v>660.39</v>
      </c>
      <c r="J125" s="991"/>
      <c r="K125" s="388">
        <f t="shared" si="3"/>
        <v>660.39</v>
      </c>
      <c r="L125" s="1142"/>
      <c r="M125" s="773" t="s">
        <v>19</v>
      </c>
    </row>
    <row r="126" s="824" customFormat="1" customHeight="1" spans="1:13">
      <c r="A126" s="1287" t="s">
        <v>14</v>
      </c>
      <c r="B126" s="513">
        <v>46041</v>
      </c>
      <c r="C126" s="799" t="s">
        <v>210</v>
      </c>
      <c r="D126" s="799" t="s">
        <v>78</v>
      </c>
      <c r="E126" s="409" t="s">
        <v>79</v>
      </c>
      <c r="F126" s="1161" t="s">
        <v>211</v>
      </c>
      <c r="G126" s="1157">
        <v>1</v>
      </c>
      <c r="H126" s="388">
        <v>1685</v>
      </c>
      <c r="I126" s="388">
        <f t="shared" si="4"/>
        <v>1685</v>
      </c>
      <c r="J126" s="991"/>
      <c r="K126" s="388">
        <f t="shared" si="3"/>
        <v>1685</v>
      </c>
      <c r="L126" s="1143"/>
      <c r="M126" s="773" t="s">
        <v>19</v>
      </c>
    </row>
    <row r="127" s="824" customFormat="1" customHeight="1" spans="1:13">
      <c r="A127" s="1287" t="s">
        <v>14</v>
      </c>
      <c r="B127" s="513">
        <v>46041</v>
      </c>
      <c r="C127" s="799" t="s">
        <v>210</v>
      </c>
      <c r="D127" s="799" t="s">
        <v>120</v>
      </c>
      <c r="E127" s="409" t="s">
        <v>76</v>
      </c>
      <c r="F127" s="1161" t="s">
        <v>211</v>
      </c>
      <c r="G127" s="1157">
        <v>4</v>
      </c>
      <c r="H127" s="388">
        <v>846</v>
      </c>
      <c r="I127" s="388">
        <f t="shared" si="4"/>
        <v>3384</v>
      </c>
      <c r="J127" s="991"/>
      <c r="K127" s="388">
        <f t="shared" si="3"/>
        <v>3384</v>
      </c>
      <c r="L127" s="1143"/>
      <c r="M127" s="773" t="s">
        <v>19</v>
      </c>
    </row>
    <row r="128" s="824" customFormat="1" customHeight="1" spans="1:13">
      <c r="A128" s="1287" t="s">
        <v>14</v>
      </c>
      <c r="B128" s="513">
        <v>46041</v>
      </c>
      <c r="C128" s="799" t="s">
        <v>212</v>
      </c>
      <c r="D128" s="799" t="s">
        <v>33</v>
      </c>
      <c r="E128" s="409" t="s">
        <v>34</v>
      </c>
      <c r="F128" s="1161" t="s">
        <v>213</v>
      </c>
      <c r="G128" s="1157">
        <v>8</v>
      </c>
      <c r="H128" s="388">
        <v>10</v>
      </c>
      <c r="I128" s="388">
        <f t="shared" si="4"/>
        <v>80</v>
      </c>
      <c r="J128" s="991"/>
      <c r="K128" s="388">
        <f>ROUND(I128+I128*J128,2)+40.4</f>
        <v>120.4</v>
      </c>
      <c r="L128" s="1142"/>
      <c r="M128" s="773" t="s">
        <v>19</v>
      </c>
    </row>
    <row r="129" s="824" customFormat="1" customHeight="1" spans="1:13">
      <c r="A129" s="1287" t="s">
        <v>14</v>
      </c>
      <c r="B129" s="513">
        <v>46041</v>
      </c>
      <c r="C129" s="799" t="s">
        <v>214</v>
      </c>
      <c r="D129" s="799" t="s">
        <v>45</v>
      </c>
      <c r="E129" s="409" t="s">
        <v>46</v>
      </c>
      <c r="F129" s="1161" t="s">
        <v>125</v>
      </c>
      <c r="G129" s="1157">
        <v>1</v>
      </c>
      <c r="H129" s="388">
        <v>1038</v>
      </c>
      <c r="I129" s="388">
        <f t="shared" si="4"/>
        <v>1038</v>
      </c>
      <c r="J129" s="991"/>
      <c r="K129" s="388">
        <f t="shared" ref="K129:K145" si="5">ROUND(I129+I129*J129,2)</f>
        <v>1038</v>
      </c>
      <c r="L129" s="1143"/>
      <c r="M129" s="773" t="s">
        <v>19</v>
      </c>
    </row>
    <row r="130" s="824" customFormat="1" customHeight="1" spans="1:13">
      <c r="A130" s="1287" t="s">
        <v>14</v>
      </c>
      <c r="B130" s="513">
        <v>46041</v>
      </c>
      <c r="C130" s="799" t="s">
        <v>214</v>
      </c>
      <c r="D130" s="799" t="s">
        <v>78</v>
      </c>
      <c r="E130" s="409" t="s">
        <v>79</v>
      </c>
      <c r="F130" s="1161" t="s">
        <v>125</v>
      </c>
      <c r="G130" s="1157">
        <v>1</v>
      </c>
      <c r="H130" s="388">
        <v>1951</v>
      </c>
      <c r="I130" s="388">
        <f t="shared" si="4"/>
        <v>1951</v>
      </c>
      <c r="J130" s="991"/>
      <c r="K130" s="388">
        <f t="shared" si="5"/>
        <v>1951</v>
      </c>
      <c r="L130" s="1143"/>
      <c r="M130" s="773" t="s">
        <v>19</v>
      </c>
    </row>
    <row r="131" s="824" customFormat="1" customHeight="1" spans="1:13">
      <c r="A131" s="1287" t="s">
        <v>14</v>
      </c>
      <c r="B131" s="513">
        <v>46042</v>
      </c>
      <c r="C131" s="799" t="s">
        <v>215</v>
      </c>
      <c r="D131" s="799" t="s">
        <v>38</v>
      </c>
      <c r="E131" s="409" t="s">
        <v>39</v>
      </c>
      <c r="F131" s="1161" t="s">
        <v>216</v>
      </c>
      <c r="G131" s="1157">
        <v>5</v>
      </c>
      <c r="H131" s="388">
        <v>1524</v>
      </c>
      <c r="I131" s="388">
        <f t="shared" si="4"/>
        <v>7620</v>
      </c>
      <c r="J131" s="991"/>
      <c r="K131" s="388">
        <f t="shared" si="5"/>
        <v>7620</v>
      </c>
      <c r="L131" s="1143"/>
      <c r="M131" s="773" t="s">
        <v>19</v>
      </c>
    </row>
    <row r="132" s="824" customFormat="1" customHeight="1" spans="1:13">
      <c r="A132" s="1287" t="s">
        <v>14</v>
      </c>
      <c r="B132" s="513">
        <v>46042</v>
      </c>
      <c r="C132" s="799" t="s">
        <v>215</v>
      </c>
      <c r="D132" s="799" t="s">
        <v>217</v>
      </c>
      <c r="E132" s="409" t="s">
        <v>76</v>
      </c>
      <c r="F132" s="1161" t="s">
        <v>216</v>
      </c>
      <c r="G132" s="1157">
        <v>4</v>
      </c>
      <c r="H132" s="388">
        <v>846</v>
      </c>
      <c r="I132" s="388">
        <f t="shared" si="4"/>
        <v>3384</v>
      </c>
      <c r="J132" s="991"/>
      <c r="K132" s="388">
        <f t="shared" si="5"/>
        <v>3384</v>
      </c>
      <c r="L132" s="1143"/>
      <c r="M132" s="773" t="s">
        <v>19</v>
      </c>
    </row>
    <row r="133" s="824" customFormat="1" customHeight="1" spans="1:13">
      <c r="A133" s="1287" t="s">
        <v>14</v>
      </c>
      <c r="B133" s="513">
        <v>46042</v>
      </c>
      <c r="C133" s="799" t="s">
        <v>218</v>
      </c>
      <c r="D133" s="799" t="s">
        <v>120</v>
      </c>
      <c r="E133" s="409" t="s">
        <v>76</v>
      </c>
      <c r="F133" s="1161" t="s">
        <v>108</v>
      </c>
      <c r="G133" s="1157">
        <v>1</v>
      </c>
      <c r="H133" s="388">
        <v>846</v>
      </c>
      <c r="I133" s="388">
        <f t="shared" si="4"/>
        <v>846</v>
      </c>
      <c r="J133" s="991"/>
      <c r="K133" s="388">
        <f t="shared" si="5"/>
        <v>846</v>
      </c>
      <c r="L133" s="1142"/>
      <c r="M133" s="773" t="s">
        <v>19</v>
      </c>
    </row>
    <row r="134" s="824" customFormat="1" customHeight="1" spans="1:13">
      <c r="A134" s="1287" t="s">
        <v>14</v>
      </c>
      <c r="B134" s="513">
        <v>46042</v>
      </c>
      <c r="C134" s="799" t="s">
        <v>218</v>
      </c>
      <c r="D134" s="799" t="s">
        <v>202</v>
      </c>
      <c r="E134" s="409" t="s">
        <v>203</v>
      </c>
      <c r="F134" s="1161" t="s">
        <v>108</v>
      </c>
      <c r="G134" s="1157">
        <v>2</v>
      </c>
      <c r="H134" s="388">
        <v>640</v>
      </c>
      <c r="I134" s="388">
        <f t="shared" si="4"/>
        <v>1280</v>
      </c>
      <c r="J134" s="991"/>
      <c r="K134" s="388">
        <f t="shared" si="5"/>
        <v>1280</v>
      </c>
      <c r="L134" s="1142"/>
      <c r="M134" s="773" t="s">
        <v>19</v>
      </c>
    </row>
    <row r="135" s="824" customFormat="1" customHeight="1" spans="1:13">
      <c r="A135" s="1287" t="s">
        <v>14</v>
      </c>
      <c r="B135" s="513">
        <v>46042</v>
      </c>
      <c r="C135" s="799" t="s">
        <v>218</v>
      </c>
      <c r="D135" s="799" t="s">
        <v>205</v>
      </c>
      <c r="E135" s="409" t="s">
        <v>89</v>
      </c>
      <c r="F135" s="1161" t="s">
        <v>108</v>
      </c>
      <c r="G135" s="1157">
        <v>1</v>
      </c>
      <c r="H135" s="388">
        <v>640</v>
      </c>
      <c r="I135" s="388">
        <f t="shared" si="4"/>
        <v>640</v>
      </c>
      <c r="J135" s="991"/>
      <c r="K135" s="388">
        <f t="shared" si="5"/>
        <v>640</v>
      </c>
      <c r="L135" s="1142"/>
      <c r="M135" s="773" t="s">
        <v>19</v>
      </c>
    </row>
    <row r="136" s="824" customFormat="1" customHeight="1" spans="1:13">
      <c r="A136" s="1287" t="s">
        <v>14</v>
      </c>
      <c r="B136" s="513">
        <v>46042</v>
      </c>
      <c r="C136" s="799" t="s">
        <v>219</v>
      </c>
      <c r="D136" s="799" t="s">
        <v>29</v>
      </c>
      <c r="E136" s="409" t="s">
        <v>30</v>
      </c>
      <c r="F136" s="1161" t="s">
        <v>40</v>
      </c>
      <c r="G136" s="1157">
        <v>4</v>
      </c>
      <c r="H136" s="388">
        <v>660</v>
      </c>
      <c r="I136" s="388">
        <f t="shared" si="4"/>
        <v>2640</v>
      </c>
      <c r="J136" s="991"/>
      <c r="K136" s="388">
        <f t="shared" si="5"/>
        <v>2640</v>
      </c>
      <c r="L136" s="1144"/>
      <c r="M136" s="773" t="s">
        <v>19</v>
      </c>
    </row>
    <row r="137" s="824" customFormat="1" customHeight="1" spans="1:13">
      <c r="A137" s="1287" t="s">
        <v>14</v>
      </c>
      <c r="B137" s="513">
        <v>46042</v>
      </c>
      <c r="C137" s="799" t="s">
        <v>219</v>
      </c>
      <c r="D137" s="799" t="s">
        <v>43</v>
      </c>
      <c r="E137" s="409" t="s">
        <v>44</v>
      </c>
      <c r="F137" s="1161" t="s">
        <v>40</v>
      </c>
      <c r="G137" s="1157">
        <v>3</v>
      </c>
      <c r="H137" s="388">
        <v>714</v>
      </c>
      <c r="I137" s="388">
        <f t="shared" si="4"/>
        <v>2142</v>
      </c>
      <c r="J137" s="991"/>
      <c r="K137" s="388">
        <f t="shared" si="5"/>
        <v>2142</v>
      </c>
      <c r="L137" s="1144"/>
      <c r="M137" s="773" t="s">
        <v>19</v>
      </c>
    </row>
    <row r="138" s="824" customFormat="1" customHeight="1" spans="1:13">
      <c r="A138" s="1287" t="s">
        <v>14</v>
      </c>
      <c r="B138" s="513">
        <v>46043</v>
      </c>
      <c r="C138" s="799" t="s">
        <v>220</v>
      </c>
      <c r="D138" s="799" t="s">
        <v>78</v>
      </c>
      <c r="E138" s="409" t="s">
        <v>79</v>
      </c>
      <c r="F138" s="1161" t="s">
        <v>102</v>
      </c>
      <c r="G138" s="1157">
        <v>1</v>
      </c>
      <c r="H138" s="388">
        <v>1769</v>
      </c>
      <c r="I138" s="388">
        <f t="shared" si="4"/>
        <v>1769</v>
      </c>
      <c r="J138" s="991"/>
      <c r="K138" s="388">
        <f t="shared" si="5"/>
        <v>1769</v>
      </c>
      <c r="L138" s="1144"/>
      <c r="M138" s="773" t="s">
        <v>19</v>
      </c>
    </row>
    <row r="139" s="824" customFormat="1" customHeight="1" spans="1:13">
      <c r="A139" s="1287" t="s">
        <v>14</v>
      </c>
      <c r="B139" s="513">
        <v>46043</v>
      </c>
      <c r="C139" s="799" t="s">
        <v>221</v>
      </c>
      <c r="D139" s="799" t="s">
        <v>98</v>
      </c>
      <c r="E139" s="409" t="s">
        <v>99</v>
      </c>
      <c r="F139" s="1161" t="s">
        <v>222</v>
      </c>
      <c r="G139" s="1157">
        <v>1</v>
      </c>
      <c r="H139" s="388">
        <v>1498</v>
      </c>
      <c r="I139" s="388">
        <f t="shared" si="4"/>
        <v>1498</v>
      </c>
      <c r="J139" s="991"/>
      <c r="K139" s="388">
        <f t="shared" si="5"/>
        <v>1498</v>
      </c>
      <c r="L139" s="1142"/>
      <c r="M139" s="773" t="s">
        <v>19</v>
      </c>
    </row>
    <row r="140" s="824" customFormat="1" customHeight="1" spans="1:13">
      <c r="A140" s="1287" t="s">
        <v>14</v>
      </c>
      <c r="B140" s="513">
        <v>46042</v>
      </c>
      <c r="C140" s="799" t="s">
        <v>223</v>
      </c>
      <c r="D140" s="799" t="s">
        <v>129</v>
      </c>
      <c r="E140" s="409" t="s">
        <v>130</v>
      </c>
      <c r="F140" s="1161" t="s">
        <v>224</v>
      </c>
      <c r="G140" s="1157">
        <v>1</v>
      </c>
      <c r="H140" s="388">
        <v>1694</v>
      </c>
      <c r="I140" s="388">
        <f t="shared" si="4"/>
        <v>1694</v>
      </c>
      <c r="J140" s="991"/>
      <c r="K140" s="388">
        <f t="shared" si="5"/>
        <v>1694</v>
      </c>
      <c r="L140" s="1142"/>
      <c r="M140" s="773" t="s">
        <v>19</v>
      </c>
    </row>
    <row r="141" s="824" customFormat="1" customHeight="1" spans="1:13">
      <c r="A141" s="1287" t="s">
        <v>14</v>
      </c>
      <c r="B141" s="513">
        <v>46043</v>
      </c>
      <c r="C141" s="799" t="s">
        <v>225</v>
      </c>
      <c r="D141" s="799" t="s">
        <v>29</v>
      </c>
      <c r="E141" s="409" t="s">
        <v>30</v>
      </c>
      <c r="F141" s="1161" t="s">
        <v>40</v>
      </c>
      <c r="G141" s="1157">
        <v>4</v>
      </c>
      <c r="H141" s="388">
        <v>660</v>
      </c>
      <c r="I141" s="388">
        <f t="shared" si="4"/>
        <v>2640</v>
      </c>
      <c r="J141" s="991"/>
      <c r="K141" s="388">
        <f t="shared" si="5"/>
        <v>2640</v>
      </c>
      <c r="L141" s="1144"/>
      <c r="M141" s="773" t="s">
        <v>19</v>
      </c>
    </row>
    <row r="142" s="824" customFormat="1" customHeight="1" spans="1:13">
      <c r="A142" s="1287" t="s">
        <v>14</v>
      </c>
      <c r="B142" s="513">
        <v>46043</v>
      </c>
      <c r="C142" s="799" t="s">
        <v>225</v>
      </c>
      <c r="D142" s="799" t="s">
        <v>43</v>
      </c>
      <c r="E142" s="409" t="s">
        <v>44</v>
      </c>
      <c r="F142" s="1161" t="s">
        <v>40</v>
      </c>
      <c r="G142" s="1157">
        <v>2</v>
      </c>
      <c r="H142" s="388">
        <v>714</v>
      </c>
      <c r="I142" s="388">
        <f t="shared" si="4"/>
        <v>1428</v>
      </c>
      <c r="J142" s="991"/>
      <c r="K142" s="388">
        <f t="shared" si="5"/>
        <v>1428</v>
      </c>
      <c r="L142" s="1144"/>
      <c r="M142" s="773" t="s">
        <v>19</v>
      </c>
    </row>
    <row r="143" s="824" customFormat="1" customHeight="1" spans="1:13">
      <c r="A143" s="1287" t="s">
        <v>14</v>
      </c>
      <c r="B143" s="513">
        <v>46043</v>
      </c>
      <c r="C143" s="799" t="s">
        <v>226</v>
      </c>
      <c r="D143" s="799" t="s">
        <v>38</v>
      </c>
      <c r="E143" s="409" t="s">
        <v>39</v>
      </c>
      <c r="F143" s="1161" t="s">
        <v>40</v>
      </c>
      <c r="G143" s="1157">
        <v>1</v>
      </c>
      <c r="H143" s="388">
        <v>1524</v>
      </c>
      <c r="I143" s="388">
        <f t="shared" si="4"/>
        <v>1524</v>
      </c>
      <c r="J143" s="991"/>
      <c r="K143" s="388">
        <f t="shared" si="5"/>
        <v>1524</v>
      </c>
      <c r="L143" s="1144"/>
      <c r="M143" s="773" t="s">
        <v>19</v>
      </c>
    </row>
    <row r="144" s="824" customFormat="1" customHeight="1" spans="1:13">
      <c r="A144" s="1287" t="s">
        <v>14</v>
      </c>
      <c r="B144" s="513">
        <v>46043</v>
      </c>
      <c r="C144" s="799" t="s">
        <v>227</v>
      </c>
      <c r="D144" s="799" t="s">
        <v>120</v>
      </c>
      <c r="E144" s="409" t="s">
        <v>76</v>
      </c>
      <c r="F144" s="1161" t="s">
        <v>69</v>
      </c>
      <c r="G144" s="1157">
        <v>1</v>
      </c>
      <c r="H144" s="388">
        <v>1018</v>
      </c>
      <c r="I144" s="388">
        <f t="shared" si="4"/>
        <v>1018</v>
      </c>
      <c r="J144" s="991"/>
      <c r="K144" s="388">
        <f t="shared" si="5"/>
        <v>1018</v>
      </c>
      <c r="L144" s="1143"/>
      <c r="M144" s="773" t="s">
        <v>19</v>
      </c>
    </row>
    <row r="145" s="824" customFormat="1" customHeight="1" spans="1:13">
      <c r="A145" s="1287" t="s">
        <v>14</v>
      </c>
      <c r="B145" s="513">
        <v>46043</v>
      </c>
      <c r="C145" s="799" t="s">
        <v>227</v>
      </c>
      <c r="D145" s="799" t="s">
        <v>29</v>
      </c>
      <c r="E145" s="409" t="s">
        <v>30</v>
      </c>
      <c r="F145" s="1161" t="s">
        <v>69</v>
      </c>
      <c r="G145" s="1157">
        <v>1</v>
      </c>
      <c r="H145" s="388">
        <v>778</v>
      </c>
      <c r="I145" s="388">
        <f t="shared" si="4"/>
        <v>778</v>
      </c>
      <c r="J145" s="991"/>
      <c r="K145" s="388">
        <f t="shared" si="5"/>
        <v>778</v>
      </c>
      <c r="L145" s="1143"/>
      <c r="M145" s="773" t="s">
        <v>19</v>
      </c>
    </row>
    <row r="146" s="824" customFormat="1" customHeight="1" spans="1:13">
      <c r="A146" s="1287" t="s">
        <v>14</v>
      </c>
      <c r="B146" s="513">
        <v>46043</v>
      </c>
      <c r="C146" s="799" t="s">
        <v>228</v>
      </c>
      <c r="D146" s="799" t="s">
        <v>33</v>
      </c>
      <c r="E146" s="409" t="s">
        <v>34</v>
      </c>
      <c r="F146" s="1161" t="s">
        <v>229</v>
      </c>
      <c r="G146" s="1157">
        <v>1</v>
      </c>
      <c r="H146" s="388">
        <v>60</v>
      </c>
      <c r="I146" s="388">
        <f t="shared" si="4"/>
        <v>60</v>
      </c>
      <c r="J146" s="991"/>
      <c r="K146" s="388">
        <f>ROUND(I146+I146*J146,2)+63.9</f>
        <v>123.9</v>
      </c>
      <c r="L146" s="1142"/>
      <c r="M146" s="773" t="s">
        <v>19</v>
      </c>
    </row>
    <row r="147" s="824" customFormat="1" customHeight="1" spans="1:13">
      <c r="A147" s="1287" t="s">
        <v>14</v>
      </c>
      <c r="B147" s="513">
        <v>46043</v>
      </c>
      <c r="C147" s="799" t="s">
        <v>230</v>
      </c>
      <c r="D147" s="799" t="s">
        <v>205</v>
      </c>
      <c r="E147" s="409" t="s">
        <v>89</v>
      </c>
      <c r="F147" s="1161" t="s">
        <v>108</v>
      </c>
      <c r="G147" s="1157">
        <v>1</v>
      </c>
      <c r="H147" s="388">
        <v>640</v>
      </c>
      <c r="I147" s="388">
        <f t="shared" ref="I147:I210" si="6">G147*H147</f>
        <v>640</v>
      </c>
      <c r="J147" s="991"/>
      <c r="K147" s="388">
        <f t="shared" ref="K147:K163" si="7">ROUND(I147+I147*J147,2)</f>
        <v>640</v>
      </c>
      <c r="L147" s="1142"/>
      <c r="M147" s="773" t="s">
        <v>19</v>
      </c>
    </row>
    <row r="148" s="824" customFormat="1" customHeight="1" spans="1:13">
      <c r="A148" s="1287" t="s">
        <v>14</v>
      </c>
      <c r="B148" s="513">
        <v>46043</v>
      </c>
      <c r="C148" s="799" t="s">
        <v>231</v>
      </c>
      <c r="D148" s="799" t="s">
        <v>29</v>
      </c>
      <c r="E148" s="409" t="s">
        <v>30</v>
      </c>
      <c r="F148" s="1161" t="s">
        <v>94</v>
      </c>
      <c r="G148" s="1157">
        <v>2</v>
      </c>
      <c r="H148" s="388">
        <v>664.58</v>
      </c>
      <c r="I148" s="388">
        <f t="shared" si="6"/>
        <v>1329.16</v>
      </c>
      <c r="J148" s="991"/>
      <c r="K148" s="388">
        <f t="shared" si="7"/>
        <v>1329.16</v>
      </c>
      <c r="L148" s="1142"/>
      <c r="M148" s="773" t="s">
        <v>19</v>
      </c>
    </row>
    <row r="149" s="824" customFormat="1" customHeight="1" spans="1:13">
      <c r="A149" s="1287" t="s">
        <v>14</v>
      </c>
      <c r="B149" s="513">
        <v>46043</v>
      </c>
      <c r="C149" s="799" t="s">
        <v>231</v>
      </c>
      <c r="D149" s="799" t="s">
        <v>120</v>
      </c>
      <c r="E149" s="409" t="s">
        <v>76</v>
      </c>
      <c r="F149" s="1161" t="s">
        <v>94</v>
      </c>
      <c r="G149" s="1157">
        <v>5</v>
      </c>
      <c r="H149" s="388">
        <v>852.9</v>
      </c>
      <c r="I149" s="388">
        <f t="shared" si="6"/>
        <v>4264.5</v>
      </c>
      <c r="J149" s="991"/>
      <c r="K149" s="388">
        <f t="shared" si="7"/>
        <v>4264.5</v>
      </c>
      <c r="L149" s="1142"/>
      <c r="M149" s="773" t="s">
        <v>19</v>
      </c>
    </row>
    <row r="150" s="824" customFormat="1" customHeight="1" spans="1:13">
      <c r="A150" s="1287" t="s">
        <v>14</v>
      </c>
      <c r="B150" s="513">
        <v>46043</v>
      </c>
      <c r="C150" s="799" t="s">
        <v>232</v>
      </c>
      <c r="D150" s="799" t="s">
        <v>129</v>
      </c>
      <c r="E150" s="409" t="s">
        <v>130</v>
      </c>
      <c r="F150" s="1161" t="s">
        <v>143</v>
      </c>
      <c r="G150" s="1157">
        <v>1</v>
      </c>
      <c r="H150" s="388">
        <v>1948.7</v>
      </c>
      <c r="I150" s="388">
        <f t="shared" si="6"/>
        <v>1948.7</v>
      </c>
      <c r="J150" s="991"/>
      <c r="K150" s="388">
        <f t="shared" si="7"/>
        <v>1948.7</v>
      </c>
      <c r="L150" s="1143"/>
      <c r="M150" s="773" t="s">
        <v>19</v>
      </c>
    </row>
    <row r="151" s="824" customFormat="1" customHeight="1" spans="1:13">
      <c r="A151" s="1287" t="s">
        <v>14</v>
      </c>
      <c r="B151" s="513">
        <v>46043</v>
      </c>
      <c r="C151" s="799" t="s">
        <v>232</v>
      </c>
      <c r="D151" s="799" t="s">
        <v>120</v>
      </c>
      <c r="E151" s="409" t="s">
        <v>76</v>
      </c>
      <c r="F151" s="1161" t="s">
        <v>143</v>
      </c>
      <c r="G151" s="1157">
        <v>1</v>
      </c>
      <c r="H151" s="388">
        <v>941</v>
      </c>
      <c r="I151" s="388">
        <f t="shared" si="6"/>
        <v>941</v>
      </c>
      <c r="J151" s="991"/>
      <c r="K151" s="388">
        <f t="shared" si="7"/>
        <v>941</v>
      </c>
      <c r="L151" s="1143"/>
      <c r="M151" s="773" t="s">
        <v>19</v>
      </c>
    </row>
    <row r="152" s="824" customFormat="1" customHeight="1" spans="1:13">
      <c r="A152" s="1287" t="s">
        <v>14</v>
      </c>
      <c r="B152" s="513">
        <v>46043</v>
      </c>
      <c r="C152" s="799" t="s">
        <v>233</v>
      </c>
      <c r="D152" s="799" t="s">
        <v>16</v>
      </c>
      <c r="E152" s="409" t="s">
        <v>17</v>
      </c>
      <c r="F152" s="1161" t="s">
        <v>234</v>
      </c>
      <c r="G152" s="1157">
        <v>1</v>
      </c>
      <c r="H152" s="388">
        <v>1058</v>
      </c>
      <c r="I152" s="388">
        <f t="shared" si="6"/>
        <v>1058</v>
      </c>
      <c r="J152" s="991">
        <v>0.0325</v>
      </c>
      <c r="K152" s="388">
        <f t="shared" si="7"/>
        <v>1092.39</v>
      </c>
      <c r="L152" s="1144"/>
      <c r="M152" s="773" t="s">
        <v>19</v>
      </c>
    </row>
    <row r="153" s="824" customFormat="1" customHeight="1" spans="1:13">
      <c r="A153" s="1287" t="s">
        <v>14</v>
      </c>
      <c r="B153" s="513">
        <v>46043</v>
      </c>
      <c r="C153" s="799" t="s">
        <v>233</v>
      </c>
      <c r="D153" s="799" t="s">
        <v>33</v>
      </c>
      <c r="E153" s="409" t="s">
        <v>34</v>
      </c>
      <c r="F153" s="1161" t="s">
        <v>234</v>
      </c>
      <c r="G153" s="1157">
        <v>1</v>
      </c>
      <c r="H153" s="388">
        <v>26</v>
      </c>
      <c r="I153" s="388">
        <f t="shared" si="6"/>
        <v>26</v>
      </c>
      <c r="J153" s="991"/>
      <c r="K153" s="388">
        <f t="shared" si="7"/>
        <v>26</v>
      </c>
      <c r="L153" s="1144"/>
      <c r="M153" s="773" t="s">
        <v>19</v>
      </c>
    </row>
    <row r="154" s="824" customFormat="1" customHeight="1" spans="1:13">
      <c r="A154" s="1287" t="s">
        <v>14</v>
      </c>
      <c r="B154" s="513">
        <v>46043</v>
      </c>
      <c r="C154" s="799" t="s">
        <v>233</v>
      </c>
      <c r="D154" s="799" t="s">
        <v>33</v>
      </c>
      <c r="E154" s="409" t="s">
        <v>34</v>
      </c>
      <c r="F154" s="1161" t="s">
        <v>234</v>
      </c>
      <c r="G154" s="1157">
        <v>1</v>
      </c>
      <c r="H154" s="388">
        <v>26</v>
      </c>
      <c r="I154" s="388">
        <f t="shared" si="6"/>
        <v>26</v>
      </c>
      <c r="J154" s="991"/>
      <c r="K154" s="388">
        <f t="shared" si="7"/>
        <v>26</v>
      </c>
      <c r="L154" s="1144"/>
      <c r="M154" s="773" t="s">
        <v>19</v>
      </c>
    </row>
    <row r="155" s="824" customFormat="1" customHeight="1" spans="1:13">
      <c r="A155" s="1287" t="s">
        <v>14</v>
      </c>
      <c r="B155" s="513">
        <v>46043</v>
      </c>
      <c r="C155" s="799" t="s">
        <v>233</v>
      </c>
      <c r="D155" s="799" t="s">
        <v>33</v>
      </c>
      <c r="E155" s="409" t="s">
        <v>34</v>
      </c>
      <c r="F155" s="1161" t="s">
        <v>234</v>
      </c>
      <c r="G155" s="1157">
        <v>1</v>
      </c>
      <c r="H155" s="388">
        <v>19</v>
      </c>
      <c r="I155" s="388">
        <f t="shared" si="6"/>
        <v>19</v>
      </c>
      <c r="J155" s="991"/>
      <c r="K155" s="388">
        <f t="shared" si="7"/>
        <v>19</v>
      </c>
      <c r="L155" s="1144"/>
      <c r="M155" s="773" t="s">
        <v>19</v>
      </c>
    </row>
    <row r="156" s="824" customFormat="1" customHeight="1" spans="1:13">
      <c r="A156" s="1287" t="s">
        <v>14</v>
      </c>
      <c r="B156" s="513">
        <v>46044</v>
      </c>
      <c r="C156" s="799" t="s">
        <v>235</v>
      </c>
      <c r="D156" s="799" t="s">
        <v>217</v>
      </c>
      <c r="E156" s="409" t="s">
        <v>76</v>
      </c>
      <c r="F156" s="1161" t="s">
        <v>236</v>
      </c>
      <c r="G156" s="1157">
        <v>8</v>
      </c>
      <c r="H156" s="388">
        <v>846</v>
      </c>
      <c r="I156" s="388">
        <f t="shared" si="6"/>
        <v>6768</v>
      </c>
      <c r="J156" s="991"/>
      <c r="K156" s="388">
        <f t="shared" si="7"/>
        <v>6768</v>
      </c>
      <c r="L156" s="1289"/>
      <c r="M156" s="773" t="s">
        <v>19</v>
      </c>
    </row>
    <row r="157" s="824" customFormat="1" customHeight="1" spans="1:13">
      <c r="A157" s="1287" t="s">
        <v>14</v>
      </c>
      <c r="B157" s="513">
        <v>46044</v>
      </c>
      <c r="C157" s="799" t="s">
        <v>237</v>
      </c>
      <c r="D157" s="799" t="s">
        <v>29</v>
      </c>
      <c r="E157" s="409" t="s">
        <v>30</v>
      </c>
      <c r="F157" s="1161" t="s">
        <v>238</v>
      </c>
      <c r="G157" s="1157">
        <v>2</v>
      </c>
      <c r="H157" s="388">
        <v>660</v>
      </c>
      <c r="I157" s="388">
        <f t="shared" si="6"/>
        <v>1320</v>
      </c>
      <c r="J157" s="991"/>
      <c r="K157" s="388">
        <f t="shared" si="7"/>
        <v>1320</v>
      </c>
      <c r="L157" s="1144"/>
      <c r="M157" s="773" t="s">
        <v>19</v>
      </c>
    </row>
    <row r="158" s="824" customFormat="1" customHeight="1" spans="1:13">
      <c r="A158" s="1287" t="s">
        <v>14</v>
      </c>
      <c r="B158" s="513">
        <v>46044</v>
      </c>
      <c r="C158" s="799" t="s">
        <v>237</v>
      </c>
      <c r="D158" s="799" t="s">
        <v>43</v>
      </c>
      <c r="E158" s="409" t="s">
        <v>44</v>
      </c>
      <c r="F158" s="1161" t="s">
        <v>238</v>
      </c>
      <c r="G158" s="1157">
        <v>3</v>
      </c>
      <c r="H158" s="388">
        <v>714</v>
      </c>
      <c r="I158" s="388">
        <f t="shared" si="6"/>
        <v>2142</v>
      </c>
      <c r="J158" s="991"/>
      <c r="K158" s="388">
        <f t="shared" si="7"/>
        <v>2142</v>
      </c>
      <c r="L158" s="1144"/>
      <c r="M158" s="773" t="s">
        <v>19</v>
      </c>
    </row>
    <row r="159" s="824" customFormat="1" customHeight="1" spans="1:13">
      <c r="A159" s="1287" t="s">
        <v>14</v>
      </c>
      <c r="B159" s="513">
        <v>46044</v>
      </c>
      <c r="C159" s="799" t="s">
        <v>237</v>
      </c>
      <c r="D159" s="799" t="s">
        <v>45</v>
      </c>
      <c r="E159" s="409" t="s">
        <v>46</v>
      </c>
      <c r="F159" s="1161" t="s">
        <v>238</v>
      </c>
      <c r="G159" s="1157">
        <v>1</v>
      </c>
      <c r="H159" s="388">
        <v>902</v>
      </c>
      <c r="I159" s="388">
        <f t="shared" si="6"/>
        <v>902</v>
      </c>
      <c r="J159" s="991"/>
      <c r="K159" s="388">
        <f t="shared" si="7"/>
        <v>902</v>
      </c>
      <c r="L159" s="1144"/>
      <c r="M159" s="773" t="s">
        <v>19</v>
      </c>
    </row>
    <row r="160" s="824" customFormat="1" customHeight="1" spans="1:13">
      <c r="A160" s="1287" t="s">
        <v>14</v>
      </c>
      <c r="B160" s="513">
        <v>46044</v>
      </c>
      <c r="C160" s="799" t="s">
        <v>239</v>
      </c>
      <c r="D160" s="799" t="s">
        <v>41</v>
      </c>
      <c r="E160" s="409" t="s">
        <v>42</v>
      </c>
      <c r="F160" s="1161" t="s">
        <v>240</v>
      </c>
      <c r="G160" s="1157">
        <v>100</v>
      </c>
      <c r="H160" s="388">
        <v>640</v>
      </c>
      <c r="I160" s="388">
        <f t="shared" si="6"/>
        <v>64000</v>
      </c>
      <c r="J160" s="991"/>
      <c r="K160" s="388">
        <f t="shared" si="7"/>
        <v>64000</v>
      </c>
      <c r="L160" s="1143"/>
      <c r="M160" s="773" t="s">
        <v>19</v>
      </c>
    </row>
    <row r="161" s="824" customFormat="1" customHeight="1" spans="1:13">
      <c r="A161" s="1287" t="s">
        <v>14</v>
      </c>
      <c r="B161" s="513">
        <v>46044</v>
      </c>
      <c r="C161" s="799" t="s">
        <v>239</v>
      </c>
      <c r="D161" s="799" t="s">
        <v>88</v>
      </c>
      <c r="E161" s="409" t="s">
        <v>89</v>
      </c>
      <c r="F161" s="1161" t="s">
        <v>240</v>
      </c>
      <c r="G161" s="1157">
        <v>200</v>
      </c>
      <c r="H161" s="388">
        <v>640</v>
      </c>
      <c r="I161" s="388">
        <f t="shared" si="6"/>
        <v>128000</v>
      </c>
      <c r="J161" s="991"/>
      <c r="K161" s="388">
        <f t="shared" si="7"/>
        <v>128000</v>
      </c>
      <c r="L161" s="1143"/>
      <c r="M161" s="773" t="s">
        <v>19</v>
      </c>
    </row>
    <row r="162" s="824" customFormat="1" customHeight="1" spans="1:13">
      <c r="A162" s="1287" t="s">
        <v>14</v>
      </c>
      <c r="B162" s="513">
        <v>46044</v>
      </c>
      <c r="C162" s="799" t="s">
        <v>241</v>
      </c>
      <c r="D162" s="799" t="s">
        <v>38</v>
      </c>
      <c r="E162" s="409" t="s">
        <v>39</v>
      </c>
      <c r="F162" s="1161" t="s">
        <v>40</v>
      </c>
      <c r="G162" s="1157">
        <v>2</v>
      </c>
      <c r="H162" s="388">
        <v>1524</v>
      </c>
      <c r="I162" s="388">
        <f t="shared" si="6"/>
        <v>3048</v>
      </c>
      <c r="J162" s="991"/>
      <c r="K162" s="388">
        <f t="shared" si="7"/>
        <v>3048</v>
      </c>
      <c r="L162" s="1143"/>
      <c r="M162" s="773" t="s">
        <v>19</v>
      </c>
    </row>
    <row r="163" s="824" customFormat="1" customHeight="1" spans="1:13">
      <c r="A163" s="1287" t="s">
        <v>14</v>
      </c>
      <c r="B163" s="513">
        <v>46044</v>
      </c>
      <c r="C163" s="799" t="s">
        <v>242</v>
      </c>
      <c r="D163" s="799" t="s">
        <v>16</v>
      </c>
      <c r="E163" s="409" t="s">
        <v>17</v>
      </c>
      <c r="F163" s="1161" t="s">
        <v>243</v>
      </c>
      <c r="G163" s="1157">
        <v>2</v>
      </c>
      <c r="H163" s="388">
        <v>1058</v>
      </c>
      <c r="I163" s="388">
        <f t="shared" si="6"/>
        <v>2116</v>
      </c>
      <c r="J163" s="991">
        <v>0.0325</v>
      </c>
      <c r="K163" s="388">
        <f t="shared" si="7"/>
        <v>2184.77</v>
      </c>
      <c r="L163" s="1142"/>
      <c r="M163" s="773" t="s">
        <v>19</v>
      </c>
    </row>
    <row r="164" s="824" customFormat="1" customHeight="1" spans="1:13">
      <c r="A164" s="1287" t="s">
        <v>14</v>
      </c>
      <c r="B164" s="513">
        <v>46044</v>
      </c>
      <c r="C164" s="799" t="s">
        <v>244</v>
      </c>
      <c r="D164" s="799" t="s">
        <v>16</v>
      </c>
      <c r="E164" s="409" t="s">
        <v>17</v>
      </c>
      <c r="F164" s="1161" t="s">
        <v>245</v>
      </c>
      <c r="G164" s="1157">
        <v>1</v>
      </c>
      <c r="H164" s="388">
        <v>1058</v>
      </c>
      <c r="I164" s="388">
        <f t="shared" si="6"/>
        <v>1058</v>
      </c>
      <c r="J164" s="991">
        <v>0.0325</v>
      </c>
      <c r="K164" s="388">
        <f>ROUND(I164+I164*J164,2)-0.01</f>
        <v>1092.38</v>
      </c>
      <c r="L164" s="1144"/>
      <c r="M164" s="773" t="s">
        <v>19</v>
      </c>
    </row>
    <row r="165" s="824" customFormat="1" customHeight="1" spans="1:13">
      <c r="A165" s="1287" t="s">
        <v>14</v>
      </c>
      <c r="B165" s="513">
        <v>46044</v>
      </c>
      <c r="C165" s="799" t="s">
        <v>246</v>
      </c>
      <c r="D165" s="799" t="s">
        <v>78</v>
      </c>
      <c r="E165" s="409" t="s">
        <v>79</v>
      </c>
      <c r="F165" s="1161" t="s">
        <v>247</v>
      </c>
      <c r="G165" s="1157">
        <v>10</v>
      </c>
      <c r="H165" s="388">
        <v>1685</v>
      </c>
      <c r="I165" s="388">
        <f t="shared" si="6"/>
        <v>16850</v>
      </c>
      <c r="J165" s="991"/>
      <c r="K165" s="388">
        <f t="shared" ref="K165:K228" si="8">ROUND(I165+I165*J165,2)</f>
        <v>16850</v>
      </c>
      <c r="L165" s="1142"/>
      <c r="M165" s="773" t="s">
        <v>19</v>
      </c>
    </row>
    <row r="166" s="824" customFormat="1" customHeight="1" spans="1:13">
      <c r="A166" s="1287" t="s">
        <v>14</v>
      </c>
      <c r="B166" s="513">
        <v>46045</v>
      </c>
      <c r="C166" s="799" t="s">
        <v>248</v>
      </c>
      <c r="D166" s="799" t="s">
        <v>198</v>
      </c>
      <c r="E166" s="409" t="s">
        <v>199</v>
      </c>
      <c r="F166" s="1161" t="s">
        <v>57</v>
      </c>
      <c r="G166" s="1157">
        <v>36</v>
      </c>
      <c r="H166" s="388">
        <v>825</v>
      </c>
      <c r="I166" s="388">
        <f t="shared" si="6"/>
        <v>29700</v>
      </c>
      <c r="J166" s="991"/>
      <c r="K166" s="388">
        <f t="shared" si="8"/>
        <v>29700</v>
      </c>
      <c r="L166" s="1143"/>
      <c r="M166" s="773" t="s">
        <v>19</v>
      </c>
    </row>
    <row r="167" s="824" customFormat="1" customHeight="1" spans="1:13">
      <c r="A167" s="1287" t="s">
        <v>14</v>
      </c>
      <c r="B167" s="513">
        <v>46045</v>
      </c>
      <c r="C167" s="799" t="s">
        <v>248</v>
      </c>
      <c r="D167" s="799" t="s">
        <v>196</v>
      </c>
      <c r="E167" s="409" t="s">
        <v>197</v>
      </c>
      <c r="F167" s="1161" t="s">
        <v>57</v>
      </c>
      <c r="G167" s="1157">
        <v>36</v>
      </c>
      <c r="H167" s="388">
        <v>825</v>
      </c>
      <c r="I167" s="388">
        <f t="shared" si="6"/>
        <v>29700</v>
      </c>
      <c r="J167" s="991"/>
      <c r="K167" s="388">
        <f t="shared" si="8"/>
        <v>29700</v>
      </c>
      <c r="L167" s="1143"/>
      <c r="M167" s="773" t="s">
        <v>19</v>
      </c>
    </row>
    <row r="168" s="824" customFormat="1" customHeight="1" spans="1:13">
      <c r="A168" s="1287" t="s">
        <v>14</v>
      </c>
      <c r="B168" s="513">
        <v>46045</v>
      </c>
      <c r="C168" s="799" t="s">
        <v>248</v>
      </c>
      <c r="D168" s="799" t="s">
        <v>194</v>
      </c>
      <c r="E168" s="409" t="s">
        <v>195</v>
      </c>
      <c r="F168" s="1161" t="s">
        <v>57</v>
      </c>
      <c r="G168" s="1157">
        <v>36</v>
      </c>
      <c r="H168" s="388">
        <v>1524</v>
      </c>
      <c r="I168" s="388">
        <f t="shared" si="6"/>
        <v>54864</v>
      </c>
      <c r="J168" s="991"/>
      <c r="K168" s="388">
        <f t="shared" si="8"/>
        <v>54864</v>
      </c>
      <c r="L168" s="1143"/>
      <c r="M168" s="773" t="s">
        <v>19</v>
      </c>
    </row>
    <row r="169" s="824" customFormat="1" customHeight="1" spans="1:13">
      <c r="A169" s="1287" t="s">
        <v>14</v>
      </c>
      <c r="B169" s="513">
        <v>46045</v>
      </c>
      <c r="C169" s="799" t="s">
        <v>248</v>
      </c>
      <c r="D169" s="799" t="s">
        <v>192</v>
      </c>
      <c r="E169" s="409" t="s">
        <v>193</v>
      </c>
      <c r="F169" s="1161" t="s">
        <v>57</v>
      </c>
      <c r="G169" s="1157">
        <v>36</v>
      </c>
      <c r="H169" s="388">
        <v>1524</v>
      </c>
      <c r="I169" s="388">
        <f t="shared" si="6"/>
        <v>54864</v>
      </c>
      <c r="J169" s="991"/>
      <c r="K169" s="388">
        <f t="shared" si="8"/>
        <v>54864</v>
      </c>
      <c r="L169" s="1143"/>
      <c r="M169" s="773" t="s">
        <v>19</v>
      </c>
    </row>
    <row r="170" s="824" customFormat="1" customHeight="1" spans="1:13">
      <c r="A170" s="1287" t="s">
        <v>14</v>
      </c>
      <c r="B170" s="513">
        <v>46045</v>
      </c>
      <c r="C170" s="799" t="s">
        <v>248</v>
      </c>
      <c r="D170" s="799" t="s">
        <v>190</v>
      </c>
      <c r="E170" s="409" t="s">
        <v>191</v>
      </c>
      <c r="F170" s="1161" t="s">
        <v>57</v>
      </c>
      <c r="G170" s="1157">
        <v>36</v>
      </c>
      <c r="H170" s="388">
        <v>694</v>
      </c>
      <c r="I170" s="388">
        <f t="shared" si="6"/>
        <v>24984</v>
      </c>
      <c r="J170" s="991"/>
      <c r="K170" s="388">
        <f t="shared" si="8"/>
        <v>24984</v>
      </c>
      <c r="L170" s="1143"/>
      <c r="M170" s="773" t="s">
        <v>19</v>
      </c>
    </row>
    <row r="171" s="824" customFormat="1" customHeight="1" spans="1:13">
      <c r="A171" s="1287" t="s">
        <v>14</v>
      </c>
      <c r="B171" s="513">
        <v>46045</v>
      </c>
      <c r="C171" s="799" t="s">
        <v>248</v>
      </c>
      <c r="D171" s="799" t="s">
        <v>188</v>
      </c>
      <c r="E171" s="409" t="s">
        <v>189</v>
      </c>
      <c r="F171" s="1161" t="s">
        <v>57</v>
      </c>
      <c r="G171" s="1157">
        <v>36</v>
      </c>
      <c r="H171" s="388">
        <v>931.56</v>
      </c>
      <c r="I171" s="388">
        <f t="shared" si="6"/>
        <v>33536.16</v>
      </c>
      <c r="J171" s="991"/>
      <c r="K171" s="388">
        <f t="shared" si="8"/>
        <v>33536.16</v>
      </c>
      <c r="L171" s="1143"/>
      <c r="M171" s="773" t="s">
        <v>19</v>
      </c>
    </row>
    <row r="172" s="824" customFormat="1" customHeight="1" spans="1:13">
      <c r="A172" s="1287" t="s">
        <v>14</v>
      </c>
      <c r="B172" s="513">
        <v>46045</v>
      </c>
      <c r="C172" s="799" t="s">
        <v>249</v>
      </c>
      <c r="D172" s="799" t="s">
        <v>29</v>
      </c>
      <c r="E172" s="409" t="s">
        <v>30</v>
      </c>
      <c r="F172" s="1161" t="s">
        <v>238</v>
      </c>
      <c r="G172" s="1157">
        <v>6</v>
      </c>
      <c r="H172" s="388">
        <v>660</v>
      </c>
      <c r="I172" s="388">
        <f t="shared" si="6"/>
        <v>3960</v>
      </c>
      <c r="J172" s="991"/>
      <c r="K172" s="388">
        <f t="shared" si="8"/>
        <v>3960</v>
      </c>
      <c r="L172" s="1144"/>
      <c r="M172" s="773" t="s">
        <v>19</v>
      </c>
    </row>
    <row r="173" s="824" customFormat="1" customHeight="1" spans="1:13">
      <c r="A173" s="1287" t="s">
        <v>14</v>
      </c>
      <c r="B173" s="513">
        <v>46045</v>
      </c>
      <c r="C173" s="799" t="s">
        <v>250</v>
      </c>
      <c r="D173" s="799" t="s">
        <v>43</v>
      </c>
      <c r="E173" s="409" t="s">
        <v>44</v>
      </c>
      <c r="F173" s="1161" t="s">
        <v>40</v>
      </c>
      <c r="G173" s="1157">
        <v>2</v>
      </c>
      <c r="H173" s="388">
        <v>714</v>
      </c>
      <c r="I173" s="388">
        <f t="shared" si="6"/>
        <v>1428</v>
      </c>
      <c r="J173" s="991"/>
      <c r="K173" s="388">
        <f t="shared" si="8"/>
        <v>1428</v>
      </c>
      <c r="L173" s="1144"/>
      <c r="M173" s="773" t="s">
        <v>19</v>
      </c>
    </row>
    <row r="174" s="824" customFormat="1" customHeight="1" spans="1:13">
      <c r="A174" s="1287" t="s">
        <v>14</v>
      </c>
      <c r="B174" s="513">
        <v>46045</v>
      </c>
      <c r="C174" s="799" t="s">
        <v>250</v>
      </c>
      <c r="D174" s="799" t="s">
        <v>45</v>
      </c>
      <c r="E174" s="409" t="s">
        <v>46</v>
      </c>
      <c r="F174" s="1161" t="s">
        <v>40</v>
      </c>
      <c r="G174" s="1157">
        <v>3</v>
      </c>
      <c r="H174" s="388">
        <v>902</v>
      </c>
      <c r="I174" s="388">
        <f t="shared" si="6"/>
        <v>2706</v>
      </c>
      <c r="J174" s="991"/>
      <c r="K174" s="388">
        <f t="shared" si="8"/>
        <v>2706</v>
      </c>
      <c r="L174" s="1144"/>
      <c r="M174" s="773" t="s">
        <v>19</v>
      </c>
    </row>
    <row r="175" s="824" customFormat="1" customHeight="1" spans="1:13">
      <c r="A175" s="1287" t="s">
        <v>14</v>
      </c>
      <c r="B175" s="513">
        <v>46045</v>
      </c>
      <c r="C175" s="799" t="s">
        <v>251</v>
      </c>
      <c r="D175" s="799" t="s">
        <v>98</v>
      </c>
      <c r="E175" s="409" t="s">
        <v>99</v>
      </c>
      <c r="F175" s="1161" t="s">
        <v>252</v>
      </c>
      <c r="G175" s="1157">
        <v>1</v>
      </c>
      <c r="H175" s="388">
        <v>1498</v>
      </c>
      <c r="I175" s="388">
        <f t="shared" si="6"/>
        <v>1498</v>
      </c>
      <c r="J175" s="991"/>
      <c r="K175" s="388">
        <f t="shared" si="8"/>
        <v>1498</v>
      </c>
      <c r="L175" s="1142"/>
      <c r="M175" s="773" t="s">
        <v>19</v>
      </c>
    </row>
    <row r="176" s="824" customFormat="1" customHeight="1" spans="1:13">
      <c r="A176" s="1287" t="s">
        <v>14</v>
      </c>
      <c r="B176" s="513">
        <v>46045</v>
      </c>
      <c r="C176" s="799" t="s">
        <v>253</v>
      </c>
      <c r="D176" s="799" t="s">
        <v>205</v>
      </c>
      <c r="E176" s="409" t="s">
        <v>89</v>
      </c>
      <c r="F176" s="1161" t="s">
        <v>254</v>
      </c>
      <c r="G176" s="1157">
        <v>1</v>
      </c>
      <c r="H176" s="388">
        <v>680</v>
      </c>
      <c r="I176" s="388">
        <f t="shared" si="6"/>
        <v>680</v>
      </c>
      <c r="J176" s="991"/>
      <c r="K176" s="388">
        <f t="shared" si="8"/>
        <v>680</v>
      </c>
      <c r="L176" s="1142"/>
      <c r="M176" s="773" t="s">
        <v>19</v>
      </c>
    </row>
    <row r="177" s="824" customFormat="1" customHeight="1" spans="1:13">
      <c r="A177" s="1287" t="s">
        <v>14</v>
      </c>
      <c r="B177" s="513">
        <v>46045</v>
      </c>
      <c r="C177" s="799" t="s">
        <v>255</v>
      </c>
      <c r="D177" s="799" t="s">
        <v>129</v>
      </c>
      <c r="E177" s="409" t="s">
        <v>130</v>
      </c>
      <c r="F177" s="1161" t="s">
        <v>61</v>
      </c>
      <c r="G177" s="1157">
        <v>1</v>
      </c>
      <c r="H177" s="388">
        <v>1700</v>
      </c>
      <c r="I177" s="388">
        <f t="shared" si="6"/>
        <v>1700</v>
      </c>
      <c r="J177" s="991"/>
      <c r="K177" s="388">
        <f t="shared" si="8"/>
        <v>1700</v>
      </c>
      <c r="L177" s="1142"/>
      <c r="M177" s="773" t="s">
        <v>19</v>
      </c>
    </row>
    <row r="178" s="824" customFormat="1" customHeight="1" spans="1:13">
      <c r="A178" s="1287" t="s">
        <v>14</v>
      </c>
      <c r="B178" s="513">
        <v>46045</v>
      </c>
      <c r="C178" s="799" t="s">
        <v>256</v>
      </c>
      <c r="D178" s="799" t="s">
        <v>16</v>
      </c>
      <c r="E178" s="409" t="s">
        <v>17</v>
      </c>
      <c r="F178" s="1161" t="s">
        <v>125</v>
      </c>
      <c r="G178" s="1157">
        <v>2</v>
      </c>
      <c r="H178" s="388">
        <v>1217</v>
      </c>
      <c r="I178" s="388">
        <f t="shared" si="6"/>
        <v>2434</v>
      </c>
      <c r="J178" s="991">
        <v>0.0325</v>
      </c>
      <c r="K178" s="388">
        <f t="shared" si="8"/>
        <v>2513.11</v>
      </c>
      <c r="L178" s="1143"/>
      <c r="M178" s="773" t="s">
        <v>19</v>
      </c>
    </row>
    <row r="179" s="824" customFormat="1" customHeight="1" spans="1:13">
      <c r="A179" s="1287" t="s">
        <v>14</v>
      </c>
      <c r="B179" s="513">
        <v>46045</v>
      </c>
      <c r="C179" s="799" t="s">
        <v>256</v>
      </c>
      <c r="D179" s="799" t="s">
        <v>21</v>
      </c>
      <c r="E179" s="409" t="s">
        <v>22</v>
      </c>
      <c r="F179" s="1161" t="s">
        <v>125</v>
      </c>
      <c r="G179" s="1157">
        <v>2</v>
      </c>
      <c r="H179" s="388">
        <v>534.84</v>
      </c>
      <c r="I179" s="388">
        <f t="shared" si="6"/>
        <v>1069.68</v>
      </c>
      <c r="J179" s="991">
        <v>0.0325</v>
      </c>
      <c r="K179" s="388">
        <f t="shared" si="8"/>
        <v>1104.44</v>
      </c>
      <c r="L179" s="1143"/>
      <c r="M179" s="773" t="s">
        <v>19</v>
      </c>
    </row>
    <row r="180" s="824" customFormat="1" customHeight="1" spans="1:13">
      <c r="A180" s="1287" t="s">
        <v>14</v>
      </c>
      <c r="B180" s="513">
        <v>46045</v>
      </c>
      <c r="C180" s="799" t="s">
        <v>257</v>
      </c>
      <c r="D180" s="799" t="s">
        <v>98</v>
      </c>
      <c r="E180" s="409" t="s">
        <v>99</v>
      </c>
      <c r="F180" s="1161" t="s">
        <v>258</v>
      </c>
      <c r="G180" s="1157">
        <v>40</v>
      </c>
      <c r="H180" s="388">
        <v>1590</v>
      </c>
      <c r="I180" s="388">
        <f t="shared" si="6"/>
        <v>63600</v>
      </c>
      <c r="J180" s="991"/>
      <c r="K180" s="388">
        <f t="shared" si="8"/>
        <v>63600</v>
      </c>
      <c r="L180" s="1143"/>
      <c r="M180" s="773" t="s">
        <v>19</v>
      </c>
    </row>
    <row r="181" s="824" customFormat="1" customHeight="1" spans="1:13">
      <c r="A181" s="1287" t="s">
        <v>14</v>
      </c>
      <c r="B181" s="513">
        <v>46048</v>
      </c>
      <c r="C181" s="799" t="s">
        <v>259</v>
      </c>
      <c r="D181" s="799" t="s">
        <v>25</v>
      </c>
      <c r="E181" s="409" t="s">
        <v>26</v>
      </c>
      <c r="F181" s="1161" t="s">
        <v>260</v>
      </c>
      <c r="G181" s="1157">
        <v>1</v>
      </c>
      <c r="H181" s="388">
        <v>469.25</v>
      </c>
      <c r="I181" s="388">
        <f t="shared" si="6"/>
        <v>469.25</v>
      </c>
      <c r="J181" s="991">
        <v>0.0325</v>
      </c>
      <c r="K181" s="388">
        <f t="shared" si="8"/>
        <v>484.5</v>
      </c>
      <c r="L181" s="1144"/>
      <c r="M181" s="773" t="s">
        <v>19</v>
      </c>
    </row>
    <row r="182" s="824" customFormat="1" customHeight="1" spans="1:13">
      <c r="A182" s="1287" t="s">
        <v>14</v>
      </c>
      <c r="B182" s="513">
        <v>46048</v>
      </c>
      <c r="C182" s="799" t="s">
        <v>261</v>
      </c>
      <c r="D182" s="799" t="s">
        <v>29</v>
      </c>
      <c r="E182" s="409" t="s">
        <v>30</v>
      </c>
      <c r="F182" s="1161" t="s">
        <v>106</v>
      </c>
      <c r="G182" s="1157">
        <v>3</v>
      </c>
      <c r="H182" s="388">
        <v>664.58</v>
      </c>
      <c r="I182" s="388">
        <f t="shared" si="6"/>
        <v>1993.74</v>
      </c>
      <c r="J182" s="991"/>
      <c r="K182" s="388">
        <f t="shared" si="8"/>
        <v>1993.74</v>
      </c>
      <c r="L182" s="1142"/>
      <c r="M182" s="773" t="s">
        <v>19</v>
      </c>
    </row>
    <row r="183" s="824" customFormat="1" customHeight="1" spans="1:13">
      <c r="A183" s="1287" t="s">
        <v>14</v>
      </c>
      <c r="B183" s="513">
        <v>46048</v>
      </c>
      <c r="C183" s="799" t="s">
        <v>261</v>
      </c>
      <c r="D183" s="799" t="s">
        <v>120</v>
      </c>
      <c r="E183" s="409" t="s">
        <v>76</v>
      </c>
      <c r="F183" s="1161" t="s">
        <v>106</v>
      </c>
      <c r="G183" s="1157">
        <v>2</v>
      </c>
      <c r="H183" s="388">
        <v>852.9</v>
      </c>
      <c r="I183" s="388">
        <f t="shared" si="6"/>
        <v>1705.8</v>
      </c>
      <c r="J183" s="991"/>
      <c r="K183" s="388">
        <f t="shared" si="8"/>
        <v>1705.8</v>
      </c>
      <c r="L183" s="1142"/>
      <c r="M183" s="773" t="s">
        <v>19</v>
      </c>
    </row>
    <row r="184" s="824" customFormat="1" customHeight="1" spans="1:13">
      <c r="A184" s="1287" t="s">
        <v>14</v>
      </c>
      <c r="B184" s="513">
        <v>46048</v>
      </c>
      <c r="C184" s="799" t="s">
        <v>262</v>
      </c>
      <c r="D184" s="799" t="s">
        <v>29</v>
      </c>
      <c r="E184" s="409" t="s">
        <v>30</v>
      </c>
      <c r="F184" s="1161" t="s">
        <v>106</v>
      </c>
      <c r="G184" s="1157">
        <v>3</v>
      </c>
      <c r="H184" s="388">
        <v>664.58</v>
      </c>
      <c r="I184" s="388">
        <f t="shared" si="6"/>
        <v>1993.74</v>
      </c>
      <c r="J184" s="991"/>
      <c r="K184" s="388">
        <f t="shared" si="8"/>
        <v>1993.74</v>
      </c>
      <c r="L184" s="1142"/>
      <c r="M184" s="773" t="s">
        <v>19</v>
      </c>
    </row>
    <row r="185" s="824" customFormat="1" customHeight="1" spans="1:13">
      <c r="A185" s="1287" t="s">
        <v>14</v>
      </c>
      <c r="B185" s="513">
        <v>46048</v>
      </c>
      <c r="C185" s="799" t="s">
        <v>262</v>
      </c>
      <c r="D185" s="799" t="s">
        <v>120</v>
      </c>
      <c r="E185" s="409" t="s">
        <v>76</v>
      </c>
      <c r="F185" s="1161" t="s">
        <v>106</v>
      </c>
      <c r="G185" s="1157">
        <v>2</v>
      </c>
      <c r="H185" s="388">
        <v>852.9</v>
      </c>
      <c r="I185" s="388">
        <f t="shared" si="6"/>
        <v>1705.8</v>
      </c>
      <c r="J185" s="991"/>
      <c r="K185" s="388">
        <f t="shared" si="8"/>
        <v>1705.8</v>
      </c>
      <c r="L185" s="1142"/>
      <c r="M185" s="773" t="s">
        <v>19</v>
      </c>
    </row>
    <row r="186" s="824" customFormat="1" customHeight="1" spans="1:13">
      <c r="A186" s="1287" t="s">
        <v>14</v>
      </c>
      <c r="B186" s="513">
        <v>46048</v>
      </c>
      <c r="C186" s="799" t="s">
        <v>263</v>
      </c>
      <c r="D186" s="799" t="s">
        <v>16</v>
      </c>
      <c r="E186" s="409" t="s">
        <v>17</v>
      </c>
      <c r="F186" s="1161" t="s">
        <v>264</v>
      </c>
      <c r="G186" s="1157">
        <v>1</v>
      </c>
      <c r="H186" s="388">
        <v>1058</v>
      </c>
      <c r="I186" s="388">
        <f t="shared" si="6"/>
        <v>1058</v>
      </c>
      <c r="J186" s="991">
        <v>0.0325</v>
      </c>
      <c r="K186" s="388">
        <f t="shared" si="8"/>
        <v>1092.39</v>
      </c>
      <c r="L186" s="1142"/>
      <c r="M186" s="773" t="s">
        <v>19</v>
      </c>
    </row>
    <row r="187" s="824" customFormat="1" customHeight="1" spans="1:13">
      <c r="A187" s="1287" t="s">
        <v>14</v>
      </c>
      <c r="B187" s="513">
        <v>46048</v>
      </c>
      <c r="C187" s="799" t="s">
        <v>265</v>
      </c>
      <c r="D187" s="799" t="s">
        <v>104</v>
      </c>
      <c r="E187" s="409" t="s">
        <v>99</v>
      </c>
      <c r="F187" s="1161" t="s">
        <v>40</v>
      </c>
      <c r="G187" s="1157">
        <v>2</v>
      </c>
      <c r="H187" s="388">
        <v>1498</v>
      </c>
      <c r="I187" s="388">
        <f t="shared" si="6"/>
        <v>2996</v>
      </c>
      <c r="J187" s="991"/>
      <c r="K187" s="388">
        <f t="shared" si="8"/>
        <v>2996</v>
      </c>
      <c r="L187" s="1144"/>
      <c r="M187" s="773" t="s">
        <v>19</v>
      </c>
    </row>
    <row r="188" s="824" customFormat="1" customHeight="1" spans="1:13">
      <c r="A188" s="1287" t="s">
        <v>14</v>
      </c>
      <c r="B188" s="513">
        <v>46048</v>
      </c>
      <c r="C188" s="799" t="s">
        <v>265</v>
      </c>
      <c r="D188" s="799" t="s">
        <v>29</v>
      </c>
      <c r="E188" s="409" t="s">
        <v>30</v>
      </c>
      <c r="F188" s="1161" t="s">
        <v>40</v>
      </c>
      <c r="G188" s="1157">
        <v>2</v>
      </c>
      <c r="H188" s="388">
        <v>660</v>
      </c>
      <c r="I188" s="388">
        <f t="shared" si="6"/>
        <v>1320</v>
      </c>
      <c r="J188" s="991"/>
      <c r="K188" s="388">
        <f t="shared" si="8"/>
        <v>1320</v>
      </c>
      <c r="L188" s="1144"/>
      <c r="M188" s="773" t="s">
        <v>19</v>
      </c>
    </row>
    <row r="189" s="824" customFormat="1" customHeight="1" spans="1:13">
      <c r="A189" s="1287" t="s">
        <v>14</v>
      </c>
      <c r="B189" s="513">
        <v>46048</v>
      </c>
      <c r="C189" s="799" t="s">
        <v>265</v>
      </c>
      <c r="D189" s="799" t="s">
        <v>45</v>
      </c>
      <c r="E189" s="409" t="s">
        <v>46</v>
      </c>
      <c r="F189" s="1161" t="s">
        <v>40</v>
      </c>
      <c r="G189" s="1157">
        <v>1</v>
      </c>
      <c r="H189" s="388">
        <v>902</v>
      </c>
      <c r="I189" s="388">
        <f t="shared" si="6"/>
        <v>902</v>
      </c>
      <c r="J189" s="991"/>
      <c r="K189" s="388">
        <f t="shared" si="8"/>
        <v>902</v>
      </c>
      <c r="L189" s="1144"/>
      <c r="M189" s="773" t="s">
        <v>19</v>
      </c>
    </row>
    <row r="190" s="824" customFormat="1" customHeight="1" spans="1:13">
      <c r="A190" s="1287" t="s">
        <v>14</v>
      </c>
      <c r="B190" s="513">
        <v>46050</v>
      </c>
      <c r="C190" s="799" t="s">
        <v>266</v>
      </c>
      <c r="D190" s="799" t="s">
        <v>29</v>
      </c>
      <c r="E190" s="409" t="s">
        <v>30</v>
      </c>
      <c r="F190" s="1161" t="s">
        <v>267</v>
      </c>
      <c r="G190" s="1157">
        <v>6</v>
      </c>
      <c r="H190" s="388">
        <v>660</v>
      </c>
      <c r="I190" s="388">
        <f t="shared" si="6"/>
        <v>3960</v>
      </c>
      <c r="J190" s="991"/>
      <c r="K190" s="388">
        <f t="shared" si="8"/>
        <v>3960</v>
      </c>
      <c r="L190" s="1144"/>
      <c r="M190" s="773" t="s">
        <v>19</v>
      </c>
    </row>
    <row r="191" s="824" customFormat="1" customHeight="1" spans="1:13">
      <c r="A191" s="1287" t="s">
        <v>14</v>
      </c>
      <c r="B191" s="513">
        <v>46050</v>
      </c>
      <c r="C191" s="799" t="s">
        <v>266</v>
      </c>
      <c r="D191" s="799" t="s">
        <v>268</v>
      </c>
      <c r="E191" s="409" t="s">
        <v>269</v>
      </c>
      <c r="F191" s="1161" t="s">
        <v>267</v>
      </c>
      <c r="G191" s="1157">
        <v>6</v>
      </c>
      <c r="H191" s="388">
        <v>580</v>
      </c>
      <c r="I191" s="388">
        <f t="shared" si="6"/>
        <v>3480</v>
      </c>
      <c r="J191" s="991">
        <v>0.0325</v>
      </c>
      <c r="K191" s="388">
        <f t="shared" si="8"/>
        <v>3593.1</v>
      </c>
      <c r="L191" s="1144"/>
      <c r="M191" s="773" t="s">
        <v>19</v>
      </c>
    </row>
    <row r="192" s="824" customFormat="1" customHeight="1" spans="1:13">
      <c r="A192" s="1287" t="s">
        <v>14</v>
      </c>
      <c r="B192" s="513">
        <v>46050</v>
      </c>
      <c r="C192" s="799" t="s">
        <v>266</v>
      </c>
      <c r="D192" s="799" t="s">
        <v>270</v>
      </c>
      <c r="E192" s="409" t="s">
        <v>271</v>
      </c>
      <c r="F192" s="1161" t="s">
        <v>267</v>
      </c>
      <c r="G192" s="1157">
        <v>2</v>
      </c>
      <c r="H192" s="388">
        <v>528</v>
      </c>
      <c r="I192" s="388">
        <f t="shared" si="6"/>
        <v>1056</v>
      </c>
      <c r="J192" s="991">
        <v>0.0325</v>
      </c>
      <c r="K192" s="388">
        <f t="shared" si="8"/>
        <v>1090.32</v>
      </c>
      <c r="L192" s="1144"/>
      <c r="M192" s="773" t="s">
        <v>19</v>
      </c>
    </row>
    <row r="193" s="824" customFormat="1" customHeight="1" spans="1:13">
      <c r="A193" s="1287" t="s">
        <v>14</v>
      </c>
      <c r="B193" s="513">
        <v>46050</v>
      </c>
      <c r="C193" s="799" t="s">
        <v>272</v>
      </c>
      <c r="D193" s="799" t="s">
        <v>120</v>
      </c>
      <c r="E193" s="409" t="s">
        <v>76</v>
      </c>
      <c r="F193" s="1161" t="s">
        <v>273</v>
      </c>
      <c r="G193" s="1157">
        <v>3</v>
      </c>
      <c r="H193" s="388">
        <v>846</v>
      </c>
      <c r="I193" s="388">
        <f t="shared" si="6"/>
        <v>2538</v>
      </c>
      <c r="J193" s="991"/>
      <c r="K193" s="388">
        <f t="shared" si="8"/>
        <v>2538</v>
      </c>
      <c r="L193" s="1142"/>
      <c r="M193" s="773" t="s">
        <v>19</v>
      </c>
    </row>
    <row r="194" s="824" customFormat="1" customHeight="1" spans="1:13">
      <c r="A194" s="1287" t="s">
        <v>14</v>
      </c>
      <c r="B194" s="513">
        <v>46050</v>
      </c>
      <c r="C194" s="799" t="s">
        <v>272</v>
      </c>
      <c r="D194" s="799" t="s">
        <v>63</v>
      </c>
      <c r="E194" s="409" t="s">
        <v>17</v>
      </c>
      <c r="F194" s="1161" t="s">
        <v>273</v>
      </c>
      <c r="G194" s="1157">
        <v>1</v>
      </c>
      <c r="H194" s="388">
        <v>1098</v>
      </c>
      <c r="I194" s="388">
        <f t="shared" si="6"/>
        <v>1098</v>
      </c>
      <c r="J194" s="991">
        <v>0.0325</v>
      </c>
      <c r="K194" s="388">
        <f t="shared" si="8"/>
        <v>1133.69</v>
      </c>
      <c r="L194" s="1142"/>
      <c r="M194" s="773" t="s">
        <v>19</v>
      </c>
    </row>
    <row r="195" s="824" customFormat="1" customHeight="1" spans="1:13">
      <c r="A195" s="1287" t="s">
        <v>14</v>
      </c>
      <c r="B195" s="513">
        <v>46050</v>
      </c>
      <c r="C195" s="799" t="s">
        <v>272</v>
      </c>
      <c r="D195" s="799" t="s">
        <v>274</v>
      </c>
      <c r="E195" s="409" t="s">
        <v>22</v>
      </c>
      <c r="F195" s="1161" t="s">
        <v>273</v>
      </c>
      <c r="G195" s="1157">
        <v>3</v>
      </c>
      <c r="H195" s="388">
        <v>534.84</v>
      </c>
      <c r="I195" s="388">
        <f t="shared" si="6"/>
        <v>1604.52</v>
      </c>
      <c r="J195" s="991">
        <v>0.0325</v>
      </c>
      <c r="K195" s="388">
        <f t="shared" si="8"/>
        <v>1656.67</v>
      </c>
      <c r="L195" s="1142"/>
      <c r="M195" s="773" t="s">
        <v>19</v>
      </c>
    </row>
    <row r="196" s="824" customFormat="1" customHeight="1" spans="1:13">
      <c r="A196" s="1287" t="s">
        <v>14</v>
      </c>
      <c r="B196" s="513">
        <v>46050</v>
      </c>
      <c r="C196" s="799" t="s">
        <v>275</v>
      </c>
      <c r="D196" s="799" t="s">
        <v>129</v>
      </c>
      <c r="E196" s="409" t="s">
        <v>130</v>
      </c>
      <c r="F196" s="1161" t="s">
        <v>276</v>
      </c>
      <c r="G196" s="1157">
        <v>2</v>
      </c>
      <c r="H196" s="388">
        <v>1700</v>
      </c>
      <c r="I196" s="388">
        <f t="shared" si="6"/>
        <v>3400</v>
      </c>
      <c r="J196" s="991"/>
      <c r="K196" s="388">
        <f t="shared" si="8"/>
        <v>3400</v>
      </c>
      <c r="L196" s="1144"/>
      <c r="M196" s="773" t="s">
        <v>19</v>
      </c>
    </row>
    <row r="197" s="824" customFormat="1" customHeight="1" spans="1:13">
      <c r="A197" s="1287" t="s">
        <v>14</v>
      </c>
      <c r="B197" s="513">
        <v>46050</v>
      </c>
      <c r="C197" s="799" t="s">
        <v>277</v>
      </c>
      <c r="D197" s="799" t="s">
        <v>120</v>
      </c>
      <c r="E197" s="409" t="s">
        <v>76</v>
      </c>
      <c r="F197" s="1161" t="s">
        <v>278</v>
      </c>
      <c r="G197" s="1157">
        <v>1</v>
      </c>
      <c r="H197" s="388">
        <v>846</v>
      </c>
      <c r="I197" s="388">
        <f t="shared" si="6"/>
        <v>846</v>
      </c>
      <c r="J197" s="991"/>
      <c r="K197" s="388">
        <f t="shared" si="8"/>
        <v>846</v>
      </c>
      <c r="L197" s="1142"/>
      <c r="M197" s="773" t="s">
        <v>19</v>
      </c>
    </row>
    <row r="198" s="824" customFormat="1" customHeight="1" spans="1:13">
      <c r="A198" s="1287" t="s">
        <v>14</v>
      </c>
      <c r="B198" s="513">
        <v>46050</v>
      </c>
      <c r="C198" s="799" t="s">
        <v>277</v>
      </c>
      <c r="D198" s="799" t="s">
        <v>129</v>
      </c>
      <c r="E198" s="409" t="s">
        <v>130</v>
      </c>
      <c r="F198" s="1161" t="s">
        <v>278</v>
      </c>
      <c r="G198" s="1157">
        <v>1</v>
      </c>
      <c r="H198" s="388">
        <v>1694.45</v>
      </c>
      <c r="I198" s="388">
        <f t="shared" si="6"/>
        <v>1694.45</v>
      </c>
      <c r="J198" s="991"/>
      <c r="K198" s="388">
        <f t="shared" si="8"/>
        <v>1694.45</v>
      </c>
      <c r="L198" s="1142"/>
      <c r="M198" s="773" t="s">
        <v>19</v>
      </c>
    </row>
    <row r="199" s="824" customFormat="1" customHeight="1" spans="1:13">
      <c r="A199" s="1287" t="s">
        <v>14</v>
      </c>
      <c r="B199" s="513">
        <v>46050</v>
      </c>
      <c r="C199" s="799" t="s">
        <v>277</v>
      </c>
      <c r="D199" s="799" t="s">
        <v>33</v>
      </c>
      <c r="E199" s="409" t="s">
        <v>34</v>
      </c>
      <c r="F199" s="1161" t="s">
        <v>278</v>
      </c>
      <c r="G199" s="1157">
        <v>10</v>
      </c>
      <c r="H199" s="388">
        <v>16</v>
      </c>
      <c r="I199" s="388">
        <f t="shared" si="6"/>
        <v>160</v>
      </c>
      <c r="J199" s="991"/>
      <c r="K199" s="388">
        <f t="shared" si="8"/>
        <v>160</v>
      </c>
      <c r="L199" s="1142"/>
      <c r="M199" s="773" t="s">
        <v>19</v>
      </c>
    </row>
    <row r="200" s="824" customFormat="1" customHeight="1" spans="1:13">
      <c r="A200" s="1287" t="s">
        <v>14</v>
      </c>
      <c r="B200" s="513">
        <v>46050</v>
      </c>
      <c r="C200" s="799" t="s">
        <v>279</v>
      </c>
      <c r="D200" s="799" t="s">
        <v>98</v>
      </c>
      <c r="E200" s="409" t="s">
        <v>99</v>
      </c>
      <c r="F200" s="1161" t="s">
        <v>40</v>
      </c>
      <c r="G200" s="1157">
        <v>2</v>
      </c>
      <c r="H200" s="388">
        <v>1498</v>
      </c>
      <c r="I200" s="388">
        <f t="shared" si="6"/>
        <v>2996</v>
      </c>
      <c r="J200" s="991"/>
      <c r="K200" s="388">
        <f t="shared" si="8"/>
        <v>2996</v>
      </c>
      <c r="L200" s="1144"/>
      <c r="M200" s="773" t="s">
        <v>19</v>
      </c>
    </row>
    <row r="201" s="824" customFormat="1" customHeight="1" spans="1:13">
      <c r="A201" s="1287" t="s">
        <v>14</v>
      </c>
      <c r="B201" s="513">
        <v>46050</v>
      </c>
      <c r="C201" s="799" t="s">
        <v>279</v>
      </c>
      <c r="D201" s="799" t="s">
        <v>29</v>
      </c>
      <c r="E201" s="409" t="s">
        <v>30</v>
      </c>
      <c r="F201" s="1161" t="s">
        <v>40</v>
      </c>
      <c r="G201" s="1157">
        <v>3</v>
      </c>
      <c r="H201" s="388">
        <v>660</v>
      </c>
      <c r="I201" s="388">
        <f t="shared" si="6"/>
        <v>1980</v>
      </c>
      <c r="J201" s="991"/>
      <c r="K201" s="388">
        <f t="shared" si="8"/>
        <v>1980</v>
      </c>
      <c r="L201" s="1144"/>
      <c r="M201" s="773" t="s">
        <v>19</v>
      </c>
    </row>
    <row r="202" s="824" customFormat="1" customHeight="1" spans="1:13">
      <c r="A202" s="1287" t="s">
        <v>14</v>
      </c>
      <c r="B202" s="513">
        <v>46050</v>
      </c>
      <c r="C202" s="799" t="s">
        <v>280</v>
      </c>
      <c r="D202" s="799" t="s">
        <v>43</v>
      </c>
      <c r="E202" s="409" t="s">
        <v>44</v>
      </c>
      <c r="F202" s="1161" t="s">
        <v>40</v>
      </c>
      <c r="G202" s="1157">
        <v>1</v>
      </c>
      <c r="H202" s="388">
        <v>714</v>
      </c>
      <c r="I202" s="388">
        <f t="shared" si="6"/>
        <v>714</v>
      </c>
      <c r="J202" s="991"/>
      <c r="K202" s="388">
        <f t="shared" si="8"/>
        <v>714</v>
      </c>
      <c r="L202" s="1144"/>
      <c r="M202" s="773" t="s">
        <v>19</v>
      </c>
    </row>
    <row r="203" s="824" customFormat="1" customHeight="1" spans="1:13">
      <c r="A203" s="1287" t="s">
        <v>14</v>
      </c>
      <c r="B203" s="513">
        <v>46050</v>
      </c>
      <c r="C203" s="799" t="s">
        <v>281</v>
      </c>
      <c r="D203" s="799" t="s">
        <v>21</v>
      </c>
      <c r="E203" s="409" t="s">
        <v>22</v>
      </c>
      <c r="F203" s="1161" t="s">
        <v>152</v>
      </c>
      <c r="G203" s="1157">
        <v>1</v>
      </c>
      <c r="H203" s="388">
        <v>534.84</v>
      </c>
      <c r="I203" s="388">
        <f t="shared" si="6"/>
        <v>534.84</v>
      </c>
      <c r="J203" s="991">
        <v>0.0325</v>
      </c>
      <c r="K203" s="388">
        <f t="shared" si="8"/>
        <v>552.22</v>
      </c>
      <c r="L203" s="1142"/>
      <c r="M203" s="773" t="s">
        <v>19</v>
      </c>
    </row>
    <row r="204" s="824" customFormat="1" customHeight="1" spans="1:13">
      <c r="A204" s="1287" t="s">
        <v>14</v>
      </c>
      <c r="B204" s="513">
        <v>46050</v>
      </c>
      <c r="C204" s="799" t="s">
        <v>282</v>
      </c>
      <c r="D204" s="799" t="s">
        <v>120</v>
      </c>
      <c r="E204" s="409" t="s">
        <v>76</v>
      </c>
      <c r="F204" s="1161" t="s">
        <v>108</v>
      </c>
      <c r="G204" s="1157">
        <v>1</v>
      </c>
      <c r="H204" s="388">
        <v>846</v>
      </c>
      <c r="I204" s="388">
        <f t="shared" si="6"/>
        <v>846</v>
      </c>
      <c r="J204" s="991"/>
      <c r="K204" s="388">
        <f t="shared" si="8"/>
        <v>846</v>
      </c>
      <c r="L204" s="1142"/>
      <c r="M204" s="773" t="s">
        <v>19</v>
      </c>
    </row>
    <row r="205" s="824" customFormat="1" customHeight="1" spans="1:13">
      <c r="A205" s="1287" t="s">
        <v>14</v>
      </c>
      <c r="B205" s="513">
        <v>46050</v>
      </c>
      <c r="C205" s="799" t="s">
        <v>283</v>
      </c>
      <c r="D205" s="799" t="s">
        <v>120</v>
      </c>
      <c r="E205" s="409" t="s">
        <v>76</v>
      </c>
      <c r="F205" s="1161" t="s">
        <v>284</v>
      </c>
      <c r="G205" s="1157">
        <v>6</v>
      </c>
      <c r="H205" s="388">
        <v>846.36</v>
      </c>
      <c r="I205" s="388">
        <f t="shared" si="6"/>
        <v>5078.16</v>
      </c>
      <c r="J205" s="991"/>
      <c r="K205" s="388">
        <f t="shared" si="8"/>
        <v>5078.16</v>
      </c>
      <c r="L205" s="1142"/>
      <c r="M205" s="773" t="s">
        <v>19</v>
      </c>
    </row>
    <row r="206" s="824" customFormat="1" customHeight="1" spans="1:13">
      <c r="A206" s="1287" t="s">
        <v>14</v>
      </c>
      <c r="B206" s="513">
        <v>46050</v>
      </c>
      <c r="C206" s="799" t="s">
        <v>283</v>
      </c>
      <c r="D206" s="799" t="s">
        <v>285</v>
      </c>
      <c r="E206" s="409" t="s">
        <v>286</v>
      </c>
      <c r="F206" s="1161" t="s">
        <v>284</v>
      </c>
      <c r="G206" s="1157">
        <v>2</v>
      </c>
      <c r="H206" s="388">
        <v>1524</v>
      </c>
      <c r="I206" s="388">
        <f t="shared" si="6"/>
        <v>3048</v>
      </c>
      <c r="J206" s="991"/>
      <c r="K206" s="388">
        <f t="shared" si="8"/>
        <v>3048</v>
      </c>
      <c r="L206" s="1142"/>
      <c r="M206" s="773" t="s">
        <v>19</v>
      </c>
    </row>
    <row r="207" s="824" customFormat="1" customHeight="1" spans="1:13">
      <c r="A207" s="1287" t="s">
        <v>14</v>
      </c>
      <c r="B207" s="513">
        <v>46050</v>
      </c>
      <c r="C207" s="799" t="s">
        <v>283</v>
      </c>
      <c r="D207" s="799" t="s">
        <v>287</v>
      </c>
      <c r="E207" s="409" t="s">
        <v>288</v>
      </c>
      <c r="F207" s="1161" t="s">
        <v>284</v>
      </c>
      <c r="G207" s="1157">
        <v>12</v>
      </c>
      <c r="H207" s="388">
        <v>680</v>
      </c>
      <c r="I207" s="388">
        <f t="shared" si="6"/>
        <v>8160</v>
      </c>
      <c r="J207" s="991"/>
      <c r="K207" s="388">
        <f t="shared" si="8"/>
        <v>8160</v>
      </c>
      <c r="L207" s="1142"/>
      <c r="M207" s="773" t="s">
        <v>19</v>
      </c>
    </row>
    <row r="208" s="824" customFormat="1" customHeight="1" spans="1:13">
      <c r="A208" s="1287" t="s">
        <v>14</v>
      </c>
      <c r="B208" s="513">
        <v>46050</v>
      </c>
      <c r="C208" s="799" t="s">
        <v>283</v>
      </c>
      <c r="D208" s="799" t="s">
        <v>202</v>
      </c>
      <c r="E208" s="409" t="s">
        <v>203</v>
      </c>
      <c r="F208" s="1161" t="s">
        <v>284</v>
      </c>
      <c r="G208" s="1157">
        <v>6</v>
      </c>
      <c r="H208" s="388">
        <v>680</v>
      </c>
      <c r="I208" s="388">
        <f t="shared" si="6"/>
        <v>4080</v>
      </c>
      <c r="J208" s="991"/>
      <c r="K208" s="388">
        <f t="shared" si="8"/>
        <v>4080</v>
      </c>
      <c r="L208" s="1142"/>
      <c r="M208" s="773" t="s">
        <v>19</v>
      </c>
    </row>
    <row r="209" s="824" customFormat="1" customHeight="1" spans="1:13">
      <c r="A209" s="1287" t="s">
        <v>14</v>
      </c>
      <c r="B209" s="513">
        <v>46050</v>
      </c>
      <c r="C209" s="799" t="s">
        <v>283</v>
      </c>
      <c r="D209" s="799" t="s">
        <v>289</v>
      </c>
      <c r="E209" s="409" t="s">
        <v>290</v>
      </c>
      <c r="F209" s="1161" t="s">
        <v>284</v>
      </c>
      <c r="G209" s="1157">
        <v>2</v>
      </c>
      <c r="H209" s="388">
        <v>977</v>
      </c>
      <c r="I209" s="388">
        <f t="shared" si="6"/>
        <v>1954</v>
      </c>
      <c r="J209" s="991"/>
      <c r="K209" s="388">
        <f t="shared" si="8"/>
        <v>1954</v>
      </c>
      <c r="L209" s="1142"/>
      <c r="M209" s="773" t="s">
        <v>19</v>
      </c>
    </row>
    <row r="210" s="824" customFormat="1" customHeight="1" spans="1:13">
      <c r="A210" s="1287" t="s">
        <v>14</v>
      </c>
      <c r="B210" s="513">
        <v>46050</v>
      </c>
      <c r="C210" s="799" t="s">
        <v>291</v>
      </c>
      <c r="D210" s="799" t="s">
        <v>25</v>
      </c>
      <c r="E210" s="409" t="s">
        <v>26</v>
      </c>
      <c r="F210" s="1161" t="s">
        <v>292</v>
      </c>
      <c r="G210" s="1157">
        <v>1</v>
      </c>
      <c r="H210" s="388">
        <v>469.25</v>
      </c>
      <c r="I210" s="388">
        <f t="shared" si="6"/>
        <v>469.25</v>
      </c>
      <c r="J210" s="991">
        <v>0.0325</v>
      </c>
      <c r="K210" s="388">
        <f t="shared" si="8"/>
        <v>484.5</v>
      </c>
      <c r="L210" s="1144"/>
      <c r="M210" s="773" t="s">
        <v>19</v>
      </c>
    </row>
    <row r="211" s="824" customFormat="1" customHeight="1" spans="1:13">
      <c r="A211" s="1287" t="s">
        <v>14</v>
      </c>
      <c r="B211" s="513">
        <v>46051</v>
      </c>
      <c r="C211" s="799" t="s">
        <v>293</v>
      </c>
      <c r="D211" s="799" t="s">
        <v>78</v>
      </c>
      <c r="E211" s="409" t="s">
        <v>79</v>
      </c>
      <c r="F211" s="1161" t="s">
        <v>294</v>
      </c>
      <c r="G211" s="1157">
        <v>1</v>
      </c>
      <c r="H211" s="388">
        <v>1853.86</v>
      </c>
      <c r="I211" s="388">
        <f t="shared" ref="I211:I228" si="9">G211*H211</f>
        <v>1853.86</v>
      </c>
      <c r="J211" s="991"/>
      <c r="K211" s="388">
        <f t="shared" si="8"/>
        <v>1853.86</v>
      </c>
      <c r="L211" s="1143"/>
      <c r="M211" s="773" t="s">
        <v>19</v>
      </c>
    </row>
    <row r="212" s="824" customFormat="1" customHeight="1" spans="1:13">
      <c r="A212" s="1287" t="s">
        <v>14</v>
      </c>
      <c r="B212" s="513">
        <v>46051</v>
      </c>
      <c r="C212" s="799" t="s">
        <v>293</v>
      </c>
      <c r="D212" s="799" t="s">
        <v>289</v>
      </c>
      <c r="E212" s="409" t="s">
        <v>290</v>
      </c>
      <c r="F212" s="1161" t="s">
        <v>294</v>
      </c>
      <c r="G212" s="1157">
        <v>2</v>
      </c>
      <c r="H212" s="388">
        <v>1076.44</v>
      </c>
      <c r="I212" s="388">
        <f t="shared" si="9"/>
        <v>2152.88</v>
      </c>
      <c r="J212" s="991"/>
      <c r="K212" s="388">
        <f t="shared" si="8"/>
        <v>2152.88</v>
      </c>
      <c r="L212" s="1143"/>
      <c r="M212" s="773" t="s">
        <v>19</v>
      </c>
    </row>
    <row r="213" s="824" customFormat="1" customHeight="1" spans="1:13">
      <c r="A213" s="1287" t="s">
        <v>14</v>
      </c>
      <c r="B213" s="513">
        <v>46051</v>
      </c>
      <c r="C213" s="799" t="s">
        <v>295</v>
      </c>
      <c r="D213" s="799" t="s">
        <v>92</v>
      </c>
      <c r="E213" s="409" t="s">
        <v>93</v>
      </c>
      <c r="F213" s="1161" t="s">
        <v>296</v>
      </c>
      <c r="G213" s="1157">
        <v>1</v>
      </c>
      <c r="H213" s="388">
        <v>30</v>
      </c>
      <c r="I213" s="388">
        <f t="shared" si="9"/>
        <v>30</v>
      </c>
      <c r="J213" s="991">
        <v>0.0325</v>
      </c>
      <c r="K213" s="388">
        <f t="shared" si="8"/>
        <v>30.98</v>
      </c>
      <c r="L213" s="1143"/>
      <c r="M213" s="773" t="s">
        <v>19</v>
      </c>
    </row>
    <row r="214" s="824" customFormat="1" customHeight="1" spans="1:13">
      <c r="A214" s="1287" t="s">
        <v>14</v>
      </c>
      <c r="B214" s="513">
        <v>46051</v>
      </c>
      <c r="C214" s="799" t="s">
        <v>295</v>
      </c>
      <c r="D214" s="799" t="s">
        <v>297</v>
      </c>
      <c r="E214" s="409" t="s">
        <v>298</v>
      </c>
      <c r="F214" s="1161" t="s">
        <v>296</v>
      </c>
      <c r="G214" s="1157">
        <v>1</v>
      </c>
      <c r="H214" s="388">
        <v>30</v>
      </c>
      <c r="I214" s="388">
        <f t="shared" si="9"/>
        <v>30</v>
      </c>
      <c r="J214" s="991">
        <v>0.0325</v>
      </c>
      <c r="K214" s="388">
        <f t="shared" si="8"/>
        <v>30.98</v>
      </c>
      <c r="L214" s="1143"/>
      <c r="M214" s="773" t="s">
        <v>19</v>
      </c>
    </row>
    <row r="215" s="824" customFormat="1" customHeight="1" spans="1:13">
      <c r="A215" s="1287" t="s">
        <v>14</v>
      </c>
      <c r="B215" s="513">
        <v>46051</v>
      </c>
      <c r="C215" s="799" t="s">
        <v>299</v>
      </c>
      <c r="D215" s="799" t="s">
        <v>92</v>
      </c>
      <c r="E215" s="409" t="s">
        <v>93</v>
      </c>
      <c r="F215" s="1166" t="s">
        <v>300</v>
      </c>
      <c r="G215" s="1157">
        <v>1</v>
      </c>
      <c r="H215" s="388">
        <v>30.01</v>
      </c>
      <c r="I215" s="388">
        <f t="shared" si="9"/>
        <v>30.01</v>
      </c>
      <c r="J215" s="991">
        <v>0.0325</v>
      </c>
      <c r="K215" s="388">
        <f t="shared" si="8"/>
        <v>30.99</v>
      </c>
      <c r="L215" s="1143"/>
      <c r="M215" s="773" t="s">
        <v>19</v>
      </c>
    </row>
    <row r="216" s="824" customFormat="1" customHeight="1" spans="1:13">
      <c r="A216" s="1287" t="s">
        <v>14</v>
      </c>
      <c r="B216" s="513">
        <v>46051</v>
      </c>
      <c r="C216" s="799" t="s">
        <v>299</v>
      </c>
      <c r="D216" s="799" t="s">
        <v>154</v>
      </c>
      <c r="E216" s="409" t="s">
        <v>155</v>
      </c>
      <c r="F216" s="1166" t="s">
        <v>300</v>
      </c>
      <c r="G216" s="1157">
        <v>1</v>
      </c>
      <c r="H216" s="388">
        <v>29.26</v>
      </c>
      <c r="I216" s="388">
        <f t="shared" si="9"/>
        <v>29.26</v>
      </c>
      <c r="J216" s="991">
        <v>0.0325</v>
      </c>
      <c r="K216" s="388">
        <f t="shared" si="8"/>
        <v>30.21</v>
      </c>
      <c r="L216" s="1143"/>
      <c r="M216" s="773" t="s">
        <v>19</v>
      </c>
    </row>
    <row r="217" s="824" customFormat="1" customHeight="1" spans="1:13">
      <c r="A217" s="1287" t="s">
        <v>14</v>
      </c>
      <c r="B217" s="513">
        <v>46051</v>
      </c>
      <c r="C217" s="799" t="s">
        <v>299</v>
      </c>
      <c r="D217" s="799" t="s">
        <v>297</v>
      </c>
      <c r="E217" s="409" t="s">
        <v>298</v>
      </c>
      <c r="F217" s="1166" t="s">
        <v>300</v>
      </c>
      <c r="G217" s="1157">
        <v>1</v>
      </c>
      <c r="H217" s="388">
        <v>30.87</v>
      </c>
      <c r="I217" s="388">
        <f t="shared" si="9"/>
        <v>30.87</v>
      </c>
      <c r="J217" s="991">
        <v>0.0325</v>
      </c>
      <c r="K217" s="388">
        <f t="shared" si="8"/>
        <v>31.87</v>
      </c>
      <c r="L217" s="1143"/>
      <c r="M217" s="773" t="s">
        <v>19</v>
      </c>
    </row>
    <row r="218" s="824" customFormat="1" customHeight="1" spans="1:13">
      <c r="A218" s="1287" t="s">
        <v>14</v>
      </c>
      <c r="B218" s="513">
        <v>46051</v>
      </c>
      <c r="C218" s="799" t="s">
        <v>299</v>
      </c>
      <c r="D218" s="799" t="s">
        <v>301</v>
      </c>
      <c r="E218" s="409" t="s">
        <v>302</v>
      </c>
      <c r="F218" s="1166" t="s">
        <v>300</v>
      </c>
      <c r="G218" s="1157">
        <v>1</v>
      </c>
      <c r="H218" s="388">
        <v>29.74</v>
      </c>
      <c r="I218" s="388">
        <f t="shared" si="9"/>
        <v>29.74</v>
      </c>
      <c r="J218" s="991">
        <v>0.0325</v>
      </c>
      <c r="K218" s="388">
        <f t="shared" si="8"/>
        <v>30.71</v>
      </c>
      <c r="L218" s="1143"/>
      <c r="M218" s="773" t="s">
        <v>19</v>
      </c>
    </row>
    <row r="219" s="824" customFormat="1" customHeight="1" spans="1:13">
      <c r="A219" s="1287" t="s">
        <v>14</v>
      </c>
      <c r="B219" s="513">
        <v>46051</v>
      </c>
      <c r="C219" s="799" t="s">
        <v>303</v>
      </c>
      <c r="D219" s="799" t="s">
        <v>202</v>
      </c>
      <c r="E219" s="409" t="s">
        <v>203</v>
      </c>
      <c r="F219" s="1161" t="s">
        <v>108</v>
      </c>
      <c r="G219" s="1157">
        <v>1</v>
      </c>
      <c r="H219" s="388">
        <v>640</v>
      </c>
      <c r="I219" s="388">
        <f t="shared" si="9"/>
        <v>640</v>
      </c>
      <c r="J219" s="991"/>
      <c r="K219" s="388">
        <f t="shared" si="8"/>
        <v>640</v>
      </c>
      <c r="L219" s="1142"/>
      <c r="M219" s="773" t="s">
        <v>19</v>
      </c>
    </row>
    <row r="220" s="824" customFormat="1" customHeight="1" spans="1:13">
      <c r="A220" s="1287" t="s">
        <v>14</v>
      </c>
      <c r="B220" s="513">
        <v>46051</v>
      </c>
      <c r="C220" s="799" t="s">
        <v>304</v>
      </c>
      <c r="D220" s="799" t="s">
        <v>98</v>
      </c>
      <c r="E220" s="409" t="s">
        <v>99</v>
      </c>
      <c r="F220" s="1161" t="s">
        <v>305</v>
      </c>
      <c r="G220" s="1157">
        <v>10</v>
      </c>
      <c r="H220" s="388">
        <v>1422</v>
      </c>
      <c r="I220" s="388">
        <f t="shared" si="9"/>
        <v>14220</v>
      </c>
      <c r="J220" s="991"/>
      <c r="K220" s="388">
        <f t="shared" si="8"/>
        <v>14220</v>
      </c>
      <c r="L220" s="1142"/>
      <c r="M220" s="773" t="s">
        <v>19</v>
      </c>
    </row>
    <row r="221" s="824" customFormat="1" customHeight="1" spans="1:13">
      <c r="A221" s="1287" t="s">
        <v>14</v>
      </c>
      <c r="B221" s="513">
        <v>46051</v>
      </c>
      <c r="C221" s="799" t="s">
        <v>304</v>
      </c>
      <c r="D221" s="799" t="s">
        <v>120</v>
      </c>
      <c r="E221" s="409" t="s">
        <v>76</v>
      </c>
      <c r="F221" s="1161" t="s">
        <v>305</v>
      </c>
      <c r="G221" s="1157">
        <v>3</v>
      </c>
      <c r="H221" s="388">
        <v>846</v>
      </c>
      <c r="I221" s="388">
        <f t="shared" si="9"/>
        <v>2538</v>
      </c>
      <c r="J221" s="991"/>
      <c r="K221" s="388">
        <f t="shared" si="8"/>
        <v>2538</v>
      </c>
      <c r="L221" s="1142"/>
      <c r="M221" s="773" t="s">
        <v>19</v>
      </c>
    </row>
    <row r="222" s="824" customFormat="1" customHeight="1" spans="1:13">
      <c r="A222" s="1287" t="s">
        <v>14</v>
      </c>
      <c r="B222" s="513">
        <v>46051</v>
      </c>
      <c r="C222" s="799" t="s">
        <v>306</v>
      </c>
      <c r="D222" s="799" t="s">
        <v>205</v>
      </c>
      <c r="E222" s="409" t="s">
        <v>89</v>
      </c>
      <c r="F222" s="1161" t="s">
        <v>254</v>
      </c>
      <c r="G222" s="1157">
        <v>1</v>
      </c>
      <c r="H222" s="388">
        <v>680</v>
      </c>
      <c r="I222" s="388">
        <f t="shared" si="9"/>
        <v>680</v>
      </c>
      <c r="J222" s="991"/>
      <c r="K222" s="388">
        <f t="shared" si="8"/>
        <v>680</v>
      </c>
      <c r="L222" s="1142"/>
      <c r="M222" s="773" t="s">
        <v>19</v>
      </c>
    </row>
    <row r="223" s="824" customFormat="1" customHeight="1" spans="1:13">
      <c r="A223" s="1287" t="s">
        <v>14</v>
      </c>
      <c r="B223" s="513">
        <v>46051</v>
      </c>
      <c r="C223" s="799" t="s">
        <v>307</v>
      </c>
      <c r="D223" s="799" t="s">
        <v>129</v>
      </c>
      <c r="E223" s="409" t="s">
        <v>130</v>
      </c>
      <c r="F223" s="1161" t="s">
        <v>308</v>
      </c>
      <c r="G223" s="1157">
        <v>1</v>
      </c>
      <c r="H223" s="388">
        <v>1694</v>
      </c>
      <c r="I223" s="388">
        <f t="shared" si="9"/>
        <v>1694</v>
      </c>
      <c r="J223" s="991"/>
      <c r="K223" s="388">
        <f t="shared" si="8"/>
        <v>1694</v>
      </c>
      <c r="L223" s="1142"/>
      <c r="M223" s="773" t="s">
        <v>19</v>
      </c>
    </row>
    <row r="224" s="824" customFormat="1" customHeight="1" spans="1:13">
      <c r="A224" s="1287" t="s">
        <v>14</v>
      </c>
      <c r="B224" s="513">
        <v>46052</v>
      </c>
      <c r="C224" s="799" t="s">
        <v>309</v>
      </c>
      <c r="D224" s="799" t="s">
        <v>120</v>
      </c>
      <c r="E224" s="409" t="s">
        <v>76</v>
      </c>
      <c r="F224" s="1161" t="s">
        <v>108</v>
      </c>
      <c r="G224" s="1157">
        <v>4</v>
      </c>
      <c r="H224" s="388">
        <v>846</v>
      </c>
      <c r="I224" s="388">
        <f t="shared" si="9"/>
        <v>3384</v>
      </c>
      <c r="J224" s="991"/>
      <c r="K224" s="388">
        <f t="shared" si="8"/>
        <v>3384</v>
      </c>
      <c r="L224" s="1142"/>
      <c r="M224" s="773" t="s">
        <v>19</v>
      </c>
    </row>
    <row r="225" s="824" customFormat="1" customHeight="1" spans="1:35">
      <c r="A225" s="1287" t="s">
        <v>14</v>
      </c>
      <c r="B225" s="513">
        <v>46052</v>
      </c>
      <c r="C225" s="799" t="s">
        <v>310</v>
      </c>
      <c r="D225" s="799" t="s">
        <v>98</v>
      </c>
      <c r="E225" s="409" t="s">
        <v>99</v>
      </c>
      <c r="F225" s="1161" t="s">
        <v>40</v>
      </c>
      <c r="G225" s="1157">
        <v>1</v>
      </c>
      <c r="H225" s="388">
        <v>1498</v>
      </c>
      <c r="I225" s="388">
        <f t="shared" si="9"/>
        <v>1498</v>
      </c>
      <c r="J225" s="991"/>
      <c r="K225" s="388">
        <f t="shared" si="8"/>
        <v>1498</v>
      </c>
      <c r="L225" s="1144"/>
      <c r="M225" s="773" t="s">
        <v>19</v>
      </c>
    </row>
    <row r="226" s="824" customFormat="1" customHeight="1" spans="1:35">
      <c r="A226" s="1287" t="s">
        <v>14</v>
      </c>
      <c r="B226" s="513">
        <v>46052</v>
      </c>
      <c r="C226" s="799" t="s">
        <v>310</v>
      </c>
      <c r="D226" s="799" t="s">
        <v>43</v>
      </c>
      <c r="E226" s="409" t="s">
        <v>44</v>
      </c>
      <c r="F226" s="1161" t="s">
        <v>40</v>
      </c>
      <c r="G226" s="1157">
        <v>1</v>
      </c>
      <c r="H226" s="388">
        <v>714</v>
      </c>
      <c r="I226" s="388">
        <f t="shared" si="9"/>
        <v>714</v>
      </c>
      <c r="J226" s="991"/>
      <c r="K226" s="388">
        <f t="shared" si="8"/>
        <v>714</v>
      </c>
      <c r="L226" s="1144"/>
      <c r="M226" s="773" t="s">
        <v>19</v>
      </c>
    </row>
    <row r="227" s="824" customFormat="1" customHeight="1" spans="1:35">
      <c r="A227" s="1287" t="s">
        <v>14</v>
      </c>
      <c r="B227" s="513">
        <v>46052</v>
      </c>
      <c r="C227" s="799" t="s">
        <v>310</v>
      </c>
      <c r="D227" s="799" t="s">
        <v>45</v>
      </c>
      <c r="E227" s="409" t="s">
        <v>46</v>
      </c>
      <c r="F227" s="1161" t="s">
        <v>40</v>
      </c>
      <c r="G227" s="1157">
        <v>3</v>
      </c>
      <c r="H227" s="388">
        <v>902</v>
      </c>
      <c r="I227" s="388">
        <f t="shared" si="9"/>
        <v>2706</v>
      </c>
      <c r="J227" s="991"/>
      <c r="K227" s="388">
        <f t="shared" si="8"/>
        <v>2706</v>
      </c>
      <c r="L227" s="1144"/>
      <c r="M227" s="773" t="s">
        <v>19</v>
      </c>
    </row>
    <row r="228" s="824" customFormat="1" customHeight="1" spans="1:35">
      <c r="A228" s="1287" t="s">
        <v>14</v>
      </c>
      <c r="B228" s="513">
        <v>46052</v>
      </c>
      <c r="C228" s="799" t="s">
        <v>310</v>
      </c>
      <c r="D228" s="799" t="s">
        <v>29</v>
      </c>
      <c r="E228" s="409" t="s">
        <v>30</v>
      </c>
      <c r="F228" s="1161" t="s">
        <v>40</v>
      </c>
      <c r="G228" s="1157">
        <v>4</v>
      </c>
      <c r="H228" s="388">
        <v>660</v>
      </c>
      <c r="I228" s="388">
        <f t="shared" si="9"/>
        <v>2640</v>
      </c>
      <c r="J228" s="991"/>
      <c r="K228" s="388">
        <f t="shared" si="8"/>
        <v>2640</v>
      </c>
      <c r="L228" s="1144"/>
      <c r="M228" s="773" t="s">
        <v>19</v>
      </c>
    </row>
    <row r="229" s="1119" customFormat="1" customHeight="1" spans="1:35">
      <c r="A229" s="1287" t="s">
        <v>14</v>
      </c>
      <c r="B229" s="529">
        <v>46029</v>
      </c>
      <c r="C229" s="1213" t="s">
        <v>311</v>
      </c>
      <c r="D229" s="1209" t="s">
        <v>312</v>
      </c>
      <c r="E229" s="1153" t="s">
        <v>313</v>
      </c>
      <c r="F229" s="610" t="s">
        <v>314</v>
      </c>
      <c r="G229" s="1154">
        <v>3</v>
      </c>
      <c r="H229" s="63">
        <v>532.9</v>
      </c>
      <c r="I229" s="63">
        <v>1598.7</v>
      </c>
      <c r="J229" s="843"/>
      <c r="K229" s="63">
        <v>1598.7</v>
      </c>
      <c r="L229" s="1143"/>
      <c r="M229" s="773" t="s">
        <v>315</v>
      </c>
    </row>
    <row r="230" s="824" customFormat="1" customHeight="1" spans="1:35">
      <c r="A230" s="1287" t="s">
        <v>14</v>
      </c>
      <c r="B230" s="513">
        <v>46030</v>
      </c>
      <c r="C230" s="799" t="s">
        <v>316</v>
      </c>
      <c r="D230" s="799" t="s">
        <v>317</v>
      </c>
      <c r="E230" s="536" t="s">
        <v>318</v>
      </c>
      <c r="F230" s="1161" t="s">
        <v>90</v>
      </c>
      <c r="G230" s="1157">
        <v>14</v>
      </c>
      <c r="H230" s="388">
        <v>189.89</v>
      </c>
      <c r="I230" s="388">
        <v>2658.46</v>
      </c>
      <c r="J230" s="991"/>
      <c r="K230" s="388">
        <v>2658.46</v>
      </c>
      <c r="L230" s="1142"/>
      <c r="M230" s="773" t="s">
        <v>315</v>
      </c>
    </row>
    <row r="231" s="824" customFormat="1" customHeight="1" spans="1:35">
      <c r="A231" s="1287" t="s">
        <v>14</v>
      </c>
      <c r="B231" s="513">
        <v>46030</v>
      </c>
      <c r="C231" s="799" t="s">
        <v>319</v>
      </c>
      <c r="D231" s="799" t="s">
        <v>317</v>
      </c>
      <c r="E231" s="536" t="s">
        <v>318</v>
      </c>
      <c r="F231" s="1161" t="s">
        <v>320</v>
      </c>
      <c r="G231" s="1157">
        <v>14</v>
      </c>
      <c r="H231" s="388">
        <v>189.89</v>
      </c>
      <c r="I231" s="388">
        <v>2658.46</v>
      </c>
      <c r="J231" s="991"/>
      <c r="K231" s="388">
        <v>2658.46</v>
      </c>
      <c r="L231" s="1143"/>
      <c r="M231" s="773" t="s">
        <v>315</v>
      </c>
    </row>
    <row r="232" s="6" customFormat="1" customHeight="1" spans="1:35">
      <c r="A232" s="1287" t="s">
        <v>14</v>
      </c>
      <c r="B232" s="529">
        <v>46035</v>
      </c>
      <c r="C232" s="213" t="s">
        <v>321</v>
      </c>
      <c r="D232" s="1198" t="s">
        <v>317</v>
      </c>
      <c r="E232" s="479" t="s">
        <v>318</v>
      </c>
      <c r="F232" s="465" t="s">
        <v>322</v>
      </c>
      <c r="G232" s="1157">
        <v>14</v>
      </c>
      <c r="H232" s="388">
        <v>189.89</v>
      </c>
      <c r="I232" s="388">
        <v>2658.46</v>
      </c>
      <c r="J232" s="991"/>
      <c r="K232" s="388">
        <v>2658.46</v>
      </c>
      <c r="L232" s="1142"/>
      <c r="M232" s="773" t="s">
        <v>315</v>
      </c>
      <c r="N232" s="738"/>
      <c r="O232" s="738"/>
      <c r="P232" s="738"/>
      <c r="Q232" s="738"/>
      <c r="R232" s="738"/>
      <c r="S232" s="738"/>
      <c r="T232" s="738"/>
      <c r="U232" s="738"/>
      <c r="V232" s="738"/>
      <c r="W232" s="738"/>
      <c r="X232" s="738"/>
      <c r="Y232" s="738"/>
      <c r="Z232" s="738"/>
      <c r="AA232" s="738"/>
      <c r="AB232" s="738"/>
      <c r="AC232" s="738"/>
      <c r="AD232" s="738"/>
      <c r="AE232" s="738"/>
      <c r="AF232" s="738"/>
      <c r="AG232" s="738"/>
      <c r="AH232" s="738"/>
    </row>
    <row r="233" s="6" customFormat="1" customHeight="1" spans="1:35">
      <c r="A233" s="1287" t="s">
        <v>14</v>
      </c>
      <c r="B233" s="529">
        <v>46035</v>
      </c>
      <c r="C233" s="213" t="s">
        <v>323</v>
      </c>
      <c r="D233" s="1198" t="s">
        <v>317</v>
      </c>
      <c r="E233" s="479" t="s">
        <v>318</v>
      </c>
      <c r="F233" s="465" t="s">
        <v>324</v>
      </c>
      <c r="G233" s="1157">
        <v>14</v>
      </c>
      <c r="H233" s="388">
        <v>189.89</v>
      </c>
      <c r="I233" s="388">
        <v>2658.46</v>
      </c>
      <c r="J233" s="915"/>
      <c r="K233" s="63">
        <v>2658.46</v>
      </c>
      <c r="L233" s="1143"/>
      <c r="M233" s="773" t="s">
        <v>315</v>
      </c>
      <c r="N233" s="738"/>
      <c r="O233" s="738"/>
      <c r="P233" s="738"/>
      <c r="Q233" s="738"/>
      <c r="R233" s="738"/>
      <c r="S233" s="738"/>
      <c r="T233" s="738"/>
      <c r="U233" s="738"/>
      <c r="V233" s="738"/>
      <c r="W233" s="738"/>
      <c r="X233" s="738"/>
      <c r="Y233" s="738"/>
      <c r="Z233" s="738"/>
      <c r="AA233" s="738"/>
      <c r="AB233" s="738"/>
      <c r="AC233" s="738"/>
      <c r="AD233" s="738"/>
      <c r="AE233" s="738"/>
      <c r="AF233" s="738"/>
      <c r="AG233" s="738"/>
      <c r="AH233" s="738"/>
    </row>
    <row r="234" s="6" customFormat="1" customHeight="1" spans="1:35">
      <c r="A234" s="1287" t="s">
        <v>14</v>
      </c>
      <c r="B234" s="529">
        <v>46045</v>
      </c>
      <c r="C234" s="213" t="s">
        <v>325</v>
      </c>
      <c r="D234" s="1198" t="s">
        <v>317</v>
      </c>
      <c r="E234" s="409" t="s">
        <v>318</v>
      </c>
      <c r="F234" s="465" t="s">
        <v>326</v>
      </c>
      <c r="G234" s="1157">
        <v>4</v>
      </c>
      <c r="H234" s="388">
        <v>298.91</v>
      </c>
      <c r="I234" s="388">
        <v>1195.64</v>
      </c>
      <c r="J234" s="915"/>
      <c r="K234" s="63">
        <v>1195.64</v>
      </c>
      <c r="L234" s="1143"/>
      <c r="M234" s="773" t="s">
        <v>315</v>
      </c>
      <c r="N234" s="738"/>
      <c r="O234" s="738"/>
      <c r="P234" s="738"/>
      <c r="Q234" s="738"/>
      <c r="R234" s="738"/>
      <c r="S234" s="738"/>
      <c r="T234" s="738"/>
      <c r="U234" s="738"/>
      <c r="V234" s="738"/>
      <c r="W234" s="738"/>
      <c r="X234" s="738"/>
      <c r="Y234" s="738"/>
      <c r="Z234" s="738"/>
      <c r="AA234" s="738"/>
      <c r="AB234" s="738"/>
      <c r="AC234" s="738"/>
      <c r="AD234" s="738"/>
      <c r="AE234" s="738"/>
      <c r="AF234" s="738"/>
      <c r="AG234" s="738"/>
      <c r="AH234" s="738"/>
    </row>
    <row r="235" s="6" customFormat="1" customHeight="1" spans="1:35">
      <c r="A235" s="1287" t="s">
        <v>14</v>
      </c>
      <c r="B235" s="529">
        <v>46052</v>
      </c>
      <c r="C235" s="213" t="s">
        <v>327</v>
      </c>
      <c r="D235" s="1198" t="s">
        <v>317</v>
      </c>
      <c r="E235" s="479" t="s">
        <v>318</v>
      </c>
      <c r="F235" s="465" t="s">
        <v>328</v>
      </c>
      <c r="G235" s="1157">
        <v>14</v>
      </c>
      <c r="H235" s="388">
        <v>189.89</v>
      </c>
      <c r="I235" s="388">
        <v>2658.46</v>
      </c>
      <c r="J235" s="915"/>
      <c r="K235" s="63">
        <v>2658</v>
      </c>
      <c r="L235" s="1142"/>
      <c r="M235" s="773" t="s">
        <v>315</v>
      </c>
      <c r="N235" s="738"/>
      <c r="O235" s="738"/>
      <c r="P235" s="738"/>
      <c r="Q235" s="738"/>
      <c r="R235" s="738"/>
      <c r="S235" s="738"/>
      <c r="T235" s="738"/>
      <c r="U235" s="738"/>
      <c r="V235" s="738"/>
      <c r="W235" s="738"/>
      <c r="X235" s="738"/>
      <c r="Y235" s="738"/>
      <c r="Z235" s="738"/>
      <c r="AA235" s="738"/>
      <c r="AB235" s="738"/>
      <c r="AC235" s="738"/>
      <c r="AD235" s="738"/>
      <c r="AE235" s="738"/>
      <c r="AF235" s="738"/>
      <c r="AG235" s="738"/>
      <c r="AH235" s="738"/>
    </row>
    <row r="236" s="6" customFormat="1" customHeight="1" spans="1:35">
      <c r="A236" s="1287" t="s">
        <v>14</v>
      </c>
      <c r="B236" s="564">
        <v>46029</v>
      </c>
      <c r="C236" s="300" t="s">
        <v>329</v>
      </c>
      <c r="D236" s="498" t="s">
        <v>330</v>
      </c>
      <c r="E236" s="793" t="s">
        <v>331</v>
      </c>
      <c r="F236" s="485" t="s">
        <v>314</v>
      </c>
      <c r="G236" s="717">
        <v>3</v>
      </c>
      <c r="H236" s="500">
        <v>3368.5</v>
      </c>
      <c r="I236" s="388">
        <f>G236*H236</f>
        <v>10105.5</v>
      </c>
      <c r="J236" s="991"/>
      <c r="K236" s="388">
        <f>ROUND(I236+I236*J236,2)</f>
        <v>10105.5</v>
      </c>
      <c r="L236" s="1143"/>
      <c r="M236" s="773" t="s">
        <v>332</v>
      </c>
      <c r="N236" s="738"/>
      <c r="O236" s="738"/>
      <c r="P236" s="738"/>
      <c r="Q236" s="738"/>
      <c r="R236" s="738"/>
      <c r="S236" s="738"/>
      <c r="T236" s="738"/>
      <c r="U236" s="738"/>
      <c r="V236" s="738"/>
      <c r="W236" s="738"/>
      <c r="X236" s="738"/>
      <c r="Y236" s="738"/>
      <c r="Z236" s="738"/>
      <c r="AA236" s="738"/>
      <c r="AB236" s="738"/>
      <c r="AC236" s="738"/>
      <c r="AD236" s="738"/>
      <c r="AE236" s="738"/>
      <c r="AF236" s="738"/>
      <c r="AG236" s="738"/>
      <c r="AH236" s="738"/>
    </row>
    <row r="237" s="6" customFormat="1" customHeight="1" spans="1:35">
      <c r="A237" s="1287" t="s">
        <v>14</v>
      </c>
      <c r="B237" s="529">
        <v>46028</v>
      </c>
      <c r="C237" s="213" t="s">
        <v>333</v>
      </c>
      <c r="D237" s="1198" t="s">
        <v>334</v>
      </c>
      <c r="E237" s="409" t="s">
        <v>335</v>
      </c>
      <c r="F237" s="465" t="s">
        <v>69</v>
      </c>
      <c r="G237" s="1157">
        <v>4</v>
      </c>
      <c r="H237" s="388">
        <v>230</v>
      </c>
      <c r="I237" s="388">
        <v>920</v>
      </c>
      <c r="J237" s="915"/>
      <c r="K237" s="63">
        <v>920</v>
      </c>
      <c r="L237" s="1144"/>
      <c r="M237" s="773" t="s">
        <v>336</v>
      </c>
      <c r="N237" s="738"/>
      <c r="O237" s="738"/>
      <c r="P237" s="738"/>
      <c r="Q237" s="738"/>
      <c r="R237" s="738"/>
      <c r="S237" s="738"/>
      <c r="T237" s="738"/>
      <c r="U237" s="738"/>
      <c r="V237" s="738"/>
      <c r="W237" s="738"/>
      <c r="X237" s="738"/>
      <c r="Y237" s="738"/>
      <c r="Z237" s="738"/>
      <c r="AA237" s="738"/>
      <c r="AB237" s="738"/>
      <c r="AC237" s="738"/>
      <c r="AD237" s="738"/>
      <c r="AE237" s="738"/>
      <c r="AF237" s="738"/>
      <c r="AG237" s="738"/>
      <c r="AH237" s="738"/>
      <c r="AI237" s="738"/>
    </row>
    <row r="238" s="6" customFormat="1" customHeight="1" spans="1:35">
      <c r="A238" s="1287" t="s">
        <v>14</v>
      </c>
      <c r="B238" s="529">
        <v>46028</v>
      </c>
      <c r="C238" s="213" t="s">
        <v>333</v>
      </c>
      <c r="D238" s="1198" t="s">
        <v>190</v>
      </c>
      <c r="E238" s="479" t="s">
        <v>337</v>
      </c>
      <c r="F238" s="465" t="s">
        <v>69</v>
      </c>
      <c r="G238" s="1157">
        <v>2</v>
      </c>
      <c r="H238" s="388">
        <v>400</v>
      </c>
      <c r="I238" s="388">
        <v>800</v>
      </c>
      <c r="J238" s="991"/>
      <c r="K238" s="388">
        <v>800</v>
      </c>
      <c r="L238" s="1144"/>
      <c r="M238" s="773" t="s">
        <v>336</v>
      </c>
      <c r="N238" s="738"/>
      <c r="O238" s="738"/>
      <c r="P238" s="738"/>
      <c r="Q238" s="738"/>
      <c r="R238" s="738"/>
      <c r="S238" s="738"/>
      <c r="T238" s="738"/>
      <c r="U238" s="738"/>
      <c r="V238" s="738"/>
      <c r="W238" s="738"/>
      <c r="X238" s="738"/>
      <c r="Y238" s="738"/>
      <c r="Z238" s="738"/>
      <c r="AA238" s="738"/>
      <c r="AB238" s="738"/>
      <c r="AC238" s="738"/>
      <c r="AD238" s="738"/>
      <c r="AE238" s="738"/>
      <c r="AF238" s="738"/>
      <c r="AG238" s="738"/>
      <c r="AH238" s="738"/>
      <c r="AI238" s="738"/>
    </row>
    <row r="239" s="6" customFormat="1" customHeight="1" spans="1:35">
      <c r="A239" s="1287" t="s">
        <v>14</v>
      </c>
      <c r="B239" s="529">
        <v>46028</v>
      </c>
      <c r="C239" s="213" t="s">
        <v>338</v>
      </c>
      <c r="D239" s="1198" t="s">
        <v>339</v>
      </c>
      <c r="E239" s="409" t="s">
        <v>340</v>
      </c>
      <c r="F239" s="465" t="s">
        <v>69</v>
      </c>
      <c r="G239" s="1157">
        <v>1</v>
      </c>
      <c r="H239" s="388">
        <v>1012</v>
      </c>
      <c r="I239" s="388">
        <v>1012</v>
      </c>
      <c r="J239" s="915"/>
      <c r="K239" s="63">
        <v>1012</v>
      </c>
      <c r="L239" s="1142"/>
      <c r="M239" s="773" t="s">
        <v>336</v>
      </c>
      <c r="N239" s="738"/>
      <c r="O239" s="738"/>
      <c r="P239" s="738"/>
      <c r="Q239" s="738"/>
      <c r="R239" s="738"/>
      <c r="S239" s="738"/>
      <c r="T239" s="738"/>
      <c r="U239" s="738"/>
      <c r="V239" s="738"/>
      <c r="W239" s="738"/>
      <c r="X239" s="738"/>
      <c r="Y239" s="738"/>
      <c r="Z239" s="738"/>
      <c r="AA239" s="738"/>
      <c r="AB239" s="738"/>
      <c r="AC239" s="738"/>
      <c r="AD239" s="738"/>
      <c r="AE239" s="738"/>
      <c r="AF239" s="738"/>
      <c r="AG239" s="738"/>
      <c r="AH239" s="738"/>
      <c r="AI239" s="738"/>
    </row>
    <row r="240" s="6" customFormat="1" customHeight="1" spans="1:35">
      <c r="A240" s="1287" t="s">
        <v>14</v>
      </c>
      <c r="B240" s="529">
        <v>46028</v>
      </c>
      <c r="C240" s="213" t="s">
        <v>341</v>
      </c>
      <c r="D240" s="1198" t="s">
        <v>342</v>
      </c>
      <c r="E240" s="479" t="s">
        <v>343</v>
      </c>
      <c r="F240" s="465" t="s">
        <v>344</v>
      </c>
      <c r="G240" s="1157">
        <v>1</v>
      </c>
      <c r="H240" s="388">
        <v>1592</v>
      </c>
      <c r="I240" s="388">
        <v>1592</v>
      </c>
      <c r="J240" s="915"/>
      <c r="K240" s="63">
        <v>1592</v>
      </c>
      <c r="L240" s="1142"/>
      <c r="M240" s="773" t="s">
        <v>336</v>
      </c>
      <c r="N240" s="738"/>
      <c r="O240" s="738"/>
      <c r="P240" s="738"/>
      <c r="Q240" s="738"/>
      <c r="R240" s="738"/>
      <c r="S240" s="738"/>
      <c r="T240" s="738"/>
      <c r="U240" s="738"/>
      <c r="V240" s="738"/>
      <c r="W240" s="738"/>
      <c r="X240" s="738"/>
      <c r="Y240" s="738"/>
      <c r="Z240" s="738"/>
      <c r="AA240" s="738"/>
      <c r="AB240" s="738"/>
      <c r="AC240" s="738"/>
      <c r="AD240" s="738"/>
      <c r="AE240" s="738"/>
      <c r="AF240" s="738"/>
      <c r="AG240" s="738"/>
      <c r="AH240" s="738"/>
      <c r="AI240" s="738"/>
    </row>
    <row r="241" s="6" customFormat="1" customHeight="1" spans="1:35">
      <c r="A241" s="1287" t="s">
        <v>14</v>
      </c>
      <c r="B241" s="529">
        <v>46029</v>
      </c>
      <c r="C241" s="213" t="s">
        <v>345</v>
      </c>
      <c r="D241" s="1198" t="s">
        <v>346</v>
      </c>
      <c r="E241" s="479" t="s">
        <v>347</v>
      </c>
      <c r="F241" s="465" t="s">
        <v>348</v>
      </c>
      <c r="G241" s="1157">
        <v>6</v>
      </c>
      <c r="H241" s="388">
        <v>267.65</v>
      </c>
      <c r="I241" s="388">
        <v>1605.9</v>
      </c>
      <c r="J241" s="915"/>
      <c r="K241" s="63">
        <v>1750.43</v>
      </c>
      <c r="L241" s="1143"/>
      <c r="M241" s="773" t="s">
        <v>336</v>
      </c>
      <c r="N241" s="738"/>
      <c r="O241" s="738"/>
      <c r="P241" s="738"/>
      <c r="Q241" s="738"/>
      <c r="R241" s="738"/>
      <c r="S241" s="738"/>
      <c r="T241" s="738"/>
      <c r="U241" s="738"/>
      <c r="V241" s="738"/>
      <c r="W241" s="738"/>
      <c r="X241" s="738"/>
      <c r="Y241" s="738"/>
      <c r="Z241" s="738"/>
      <c r="AA241" s="738"/>
      <c r="AB241" s="738"/>
      <c r="AC241" s="738"/>
      <c r="AD241" s="738"/>
      <c r="AE241" s="738"/>
      <c r="AF241" s="738"/>
      <c r="AG241" s="738"/>
      <c r="AH241" s="738"/>
      <c r="AI241" s="738"/>
    </row>
    <row r="242" s="6" customFormat="1" customHeight="1" spans="1:35">
      <c r="A242" s="1287" t="s">
        <v>14</v>
      </c>
      <c r="B242" s="529">
        <v>46029</v>
      </c>
      <c r="C242" s="213" t="s">
        <v>349</v>
      </c>
      <c r="D242" s="1198" t="s">
        <v>334</v>
      </c>
      <c r="E242" s="479" t="s">
        <v>335</v>
      </c>
      <c r="F242" s="465" t="s">
        <v>350</v>
      </c>
      <c r="G242" s="1157">
        <v>13</v>
      </c>
      <c r="H242" s="388">
        <v>265</v>
      </c>
      <c r="I242" s="388">
        <v>3445</v>
      </c>
      <c r="J242" s="915"/>
      <c r="K242" s="63">
        <v>3445</v>
      </c>
      <c r="L242" s="1143"/>
      <c r="M242" s="773" t="s">
        <v>336</v>
      </c>
      <c r="N242" s="738"/>
      <c r="O242" s="738"/>
      <c r="P242" s="738"/>
      <c r="Q242" s="738"/>
      <c r="R242" s="738"/>
      <c r="S242" s="738"/>
      <c r="T242" s="738"/>
      <c r="U242" s="738"/>
      <c r="V242" s="738"/>
      <c r="W242" s="738"/>
      <c r="X242" s="738"/>
      <c r="Y242" s="738"/>
      <c r="Z242" s="738"/>
      <c r="AA242" s="738"/>
      <c r="AB242" s="738"/>
      <c r="AC242" s="738"/>
      <c r="AD242" s="738"/>
      <c r="AE242" s="738"/>
      <c r="AF242" s="738"/>
      <c r="AG242" s="738"/>
      <c r="AH242" s="738"/>
      <c r="AI242" s="738"/>
    </row>
    <row r="243" s="6" customFormat="1" customHeight="1" spans="1:35">
      <c r="A243" s="1287" t="s">
        <v>14</v>
      </c>
      <c r="B243" s="529">
        <v>46029</v>
      </c>
      <c r="C243" s="213" t="s">
        <v>351</v>
      </c>
      <c r="D243" s="1198" t="s">
        <v>352</v>
      </c>
      <c r="E243" s="479" t="s">
        <v>353</v>
      </c>
      <c r="F243" s="465" t="s">
        <v>348</v>
      </c>
      <c r="G243" s="1157">
        <v>20</v>
      </c>
      <c r="H243" s="388">
        <v>280</v>
      </c>
      <c r="I243" s="388">
        <v>5600</v>
      </c>
      <c r="J243" s="915"/>
      <c r="K243" s="63">
        <v>5600</v>
      </c>
      <c r="L243" s="1142"/>
      <c r="M243" s="773" t="s">
        <v>336</v>
      </c>
      <c r="N243" s="738"/>
      <c r="O243" s="738"/>
      <c r="P243" s="738"/>
      <c r="Q243" s="738"/>
      <c r="R243" s="738"/>
      <c r="S243" s="738"/>
      <c r="T243" s="738"/>
      <c r="U243" s="738"/>
      <c r="V243" s="738"/>
      <c r="W243" s="738"/>
      <c r="X243" s="738"/>
      <c r="Y243" s="738"/>
      <c r="Z243" s="738"/>
      <c r="AA243" s="738"/>
      <c r="AB243" s="738"/>
      <c r="AC243" s="738"/>
      <c r="AD243" s="738"/>
      <c r="AE243" s="738"/>
      <c r="AF243" s="738"/>
      <c r="AG243" s="738"/>
      <c r="AH243" s="738"/>
      <c r="AI243" s="738"/>
    </row>
    <row r="244" s="6" customFormat="1" customHeight="1" spans="1:35">
      <c r="A244" s="1287" t="s">
        <v>14</v>
      </c>
      <c r="B244" s="529">
        <v>46030</v>
      </c>
      <c r="C244" s="213" t="s">
        <v>354</v>
      </c>
      <c r="D244" s="1198" t="s">
        <v>355</v>
      </c>
      <c r="E244" s="479" t="s">
        <v>356</v>
      </c>
      <c r="F244" s="465" t="s">
        <v>81</v>
      </c>
      <c r="G244" s="1157">
        <v>3</v>
      </c>
      <c r="H244" s="388">
        <v>378</v>
      </c>
      <c r="I244" s="388">
        <v>1134</v>
      </c>
      <c r="J244" s="915"/>
      <c r="K244" s="63">
        <v>1134</v>
      </c>
      <c r="L244" s="1142"/>
      <c r="M244" s="773" t="s">
        <v>336</v>
      </c>
      <c r="N244" s="738"/>
      <c r="O244" s="738"/>
      <c r="P244" s="738"/>
      <c r="Q244" s="738"/>
      <c r="R244" s="738"/>
      <c r="S244" s="738"/>
      <c r="T244" s="738"/>
      <c r="U244" s="738"/>
      <c r="V244" s="738"/>
      <c r="W244" s="738"/>
      <c r="X244" s="738"/>
      <c r="Y244" s="738"/>
      <c r="Z244" s="738"/>
      <c r="AA244" s="738"/>
      <c r="AB244" s="738"/>
      <c r="AC244" s="738"/>
      <c r="AD244" s="738"/>
      <c r="AE244" s="738"/>
      <c r="AF244" s="738"/>
      <c r="AG244" s="738"/>
      <c r="AH244" s="738"/>
      <c r="AI244" s="738"/>
    </row>
    <row r="245" s="6" customFormat="1" customHeight="1" spans="1:35">
      <c r="A245" s="1287" t="s">
        <v>14</v>
      </c>
      <c r="B245" s="529">
        <v>46030</v>
      </c>
      <c r="C245" s="213" t="s">
        <v>357</v>
      </c>
      <c r="D245" s="1198" t="s">
        <v>352</v>
      </c>
      <c r="E245" s="479" t="s">
        <v>353</v>
      </c>
      <c r="F245" s="465" t="s">
        <v>358</v>
      </c>
      <c r="G245" s="1157">
        <v>20</v>
      </c>
      <c r="H245" s="388">
        <v>290</v>
      </c>
      <c r="I245" s="388">
        <v>5800</v>
      </c>
      <c r="J245" s="915"/>
      <c r="K245" s="63">
        <v>5800</v>
      </c>
      <c r="L245" s="1144"/>
      <c r="M245" s="773" t="s">
        <v>336</v>
      </c>
      <c r="N245" s="738"/>
      <c r="O245" s="738"/>
      <c r="P245" s="738"/>
      <c r="Q245" s="738"/>
      <c r="R245" s="738"/>
      <c r="S245" s="738"/>
      <c r="T245" s="738"/>
      <c r="U245" s="738"/>
      <c r="V245" s="738"/>
      <c r="W245" s="738"/>
      <c r="X245" s="738"/>
      <c r="Y245" s="738"/>
      <c r="Z245" s="738"/>
      <c r="AA245" s="738"/>
      <c r="AB245" s="738"/>
      <c r="AC245" s="738"/>
      <c r="AD245" s="738"/>
      <c r="AE245" s="738"/>
      <c r="AF245" s="738"/>
      <c r="AG245" s="738"/>
      <c r="AH245" s="738"/>
      <c r="AI245" s="738"/>
    </row>
    <row r="246" s="6" customFormat="1" customHeight="1" spans="1:35">
      <c r="A246" s="1287" t="s">
        <v>14</v>
      </c>
      <c r="B246" s="529">
        <v>46030</v>
      </c>
      <c r="C246" s="213" t="s">
        <v>359</v>
      </c>
      <c r="D246" s="1198" t="s">
        <v>360</v>
      </c>
      <c r="E246" s="479" t="s">
        <v>361</v>
      </c>
      <c r="F246" s="465" t="s">
        <v>94</v>
      </c>
      <c r="G246" s="1157">
        <v>5</v>
      </c>
      <c r="H246" s="388">
        <v>692</v>
      </c>
      <c r="I246" s="388">
        <v>3460</v>
      </c>
      <c r="J246" s="915">
        <v>0.052</v>
      </c>
      <c r="K246" s="63">
        <v>3999.9</v>
      </c>
      <c r="L246" s="1142"/>
      <c r="M246" s="773" t="s">
        <v>336</v>
      </c>
      <c r="N246" s="738"/>
      <c r="O246" s="738"/>
      <c r="P246" s="738"/>
      <c r="Q246" s="738"/>
      <c r="R246" s="738"/>
      <c r="S246" s="738"/>
      <c r="T246" s="738"/>
      <c r="U246" s="738"/>
      <c r="V246" s="738"/>
      <c r="W246" s="738"/>
      <c r="X246" s="738"/>
      <c r="Y246" s="738"/>
      <c r="Z246" s="738"/>
      <c r="AA246" s="738"/>
      <c r="AB246" s="738"/>
      <c r="AC246" s="738"/>
      <c r="AD246" s="738"/>
      <c r="AE246" s="738"/>
      <c r="AF246" s="738"/>
      <c r="AG246" s="738"/>
      <c r="AH246" s="738"/>
      <c r="AI246" s="738"/>
    </row>
    <row r="247" s="6" customFormat="1" customHeight="1" spans="1:35">
      <c r="A247" s="1287" t="s">
        <v>14</v>
      </c>
      <c r="B247" s="529">
        <v>46030</v>
      </c>
      <c r="C247" s="213" t="s">
        <v>359</v>
      </c>
      <c r="D247" s="1198" t="s">
        <v>190</v>
      </c>
      <c r="E247" s="479" t="s">
        <v>337</v>
      </c>
      <c r="F247" s="465" t="s">
        <v>94</v>
      </c>
      <c r="G247" s="1157">
        <v>5</v>
      </c>
      <c r="H247" s="388">
        <v>400</v>
      </c>
      <c r="I247" s="388">
        <v>2000</v>
      </c>
      <c r="J247" s="915"/>
      <c r="K247" s="63">
        <v>2000</v>
      </c>
      <c r="L247" s="1142"/>
      <c r="M247" s="773" t="s">
        <v>336</v>
      </c>
      <c r="N247" s="738"/>
      <c r="O247" s="738"/>
      <c r="P247" s="738"/>
      <c r="Q247" s="738"/>
      <c r="R247" s="738"/>
      <c r="S247" s="738"/>
      <c r="T247" s="738"/>
      <c r="U247" s="738"/>
      <c r="V247" s="738"/>
      <c r="W247" s="738"/>
      <c r="X247" s="738"/>
      <c r="Y247" s="738"/>
      <c r="Z247" s="738"/>
      <c r="AA247" s="738"/>
      <c r="AB247" s="738"/>
      <c r="AC247" s="738"/>
      <c r="AD247" s="738"/>
      <c r="AE247" s="738"/>
      <c r="AF247" s="738"/>
      <c r="AG247" s="738"/>
      <c r="AH247" s="738"/>
      <c r="AI247" s="738"/>
    </row>
    <row r="248" s="6" customFormat="1" customHeight="1" spans="1:35">
      <c r="A248" s="1287" t="s">
        <v>14</v>
      </c>
      <c r="B248" s="529">
        <v>46030</v>
      </c>
      <c r="C248" s="213" t="s">
        <v>359</v>
      </c>
      <c r="D248" s="1198" t="s">
        <v>362</v>
      </c>
      <c r="E248" s="409" t="s">
        <v>363</v>
      </c>
      <c r="F248" s="465" t="s">
        <v>94</v>
      </c>
      <c r="G248" s="1157">
        <v>3</v>
      </c>
      <c r="H248" s="388">
        <v>653.1</v>
      </c>
      <c r="I248" s="388">
        <v>1959.3</v>
      </c>
      <c r="J248" s="915"/>
      <c r="K248" s="63">
        <v>1959.3</v>
      </c>
      <c r="L248" s="1142"/>
      <c r="M248" s="773" t="s">
        <v>336</v>
      </c>
      <c r="N248" s="738"/>
      <c r="O248" s="738"/>
      <c r="P248" s="738"/>
      <c r="Q248" s="738"/>
      <c r="R248" s="738"/>
      <c r="S248" s="738"/>
      <c r="T248" s="738"/>
      <c r="U248" s="738"/>
      <c r="V248" s="738"/>
      <c r="W248" s="738"/>
      <c r="X248" s="738"/>
      <c r="Y248" s="738"/>
      <c r="Z248" s="738"/>
      <c r="AA248" s="738"/>
      <c r="AB248" s="738"/>
      <c r="AC248" s="738"/>
      <c r="AD248" s="738"/>
      <c r="AE248" s="738"/>
      <c r="AF248" s="738"/>
      <c r="AG248" s="738"/>
      <c r="AH248" s="738"/>
      <c r="AI248" s="738"/>
    </row>
    <row r="249" s="6" customFormat="1" customHeight="1" spans="1:35">
      <c r="A249" s="1287" t="s">
        <v>14</v>
      </c>
      <c r="B249" s="529">
        <v>46030</v>
      </c>
      <c r="C249" s="213" t="s">
        <v>364</v>
      </c>
      <c r="D249" s="1198" t="s">
        <v>365</v>
      </c>
      <c r="E249" s="409" t="s">
        <v>366</v>
      </c>
      <c r="F249" s="465" t="s">
        <v>367</v>
      </c>
      <c r="G249" s="1157">
        <v>4</v>
      </c>
      <c r="H249" s="388">
        <v>860</v>
      </c>
      <c r="I249" s="388">
        <v>3440</v>
      </c>
      <c r="J249" s="915"/>
      <c r="K249" s="63">
        <v>3440</v>
      </c>
      <c r="L249" s="1144"/>
      <c r="M249" s="773" t="s">
        <v>336</v>
      </c>
      <c r="N249" s="738"/>
      <c r="O249" s="738"/>
      <c r="P249" s="738"/>
      <c r="Q249" s="738"/>
      <c r="R249" s="738"/>
      <c r="S249" s="738"/>
      <c r="T249" s="738"/>
      <c r="U249" s="738"/>
      <c r="V249" s="738"/>
      <c r="W249" s="738"/>
      <c r="X249" s="738"/>
      <c r="Y249" s="738"/>
      <c r="Z249" s="738"/>
      <c r="AA249" s="738"/>
      <c r="AB249" s="738"/>
      <c r="AC249" s="738"/>
      <c r="AD249" s="738"/>
      <c r="AE249" s="738"/>
      <c r="AF249" s="738"/>
      <c r="AG249" s="738"/>
      <c r="AH249" s="738"/>
      <c r="AI249" s="738"/>
    </row>
    <row r="250" s="6" customFormat="1" customHeight="1" spans="1:35">
      <c r="A250" s="1287" t="s">
        <v>14</v>
      </c>
      <c r="B250" s="529">
        <v>46031</v>
      </c>
      <c r="C250" s="213" t="s">
        <v>368</v>
      </c>
      <c r="D250" s="1198" t="s">
        <v>360</v>
      </c>
      <c r="E250" s="479" t="s">
        <v>361</v>
      </c>
      <c r="F250" s="465" t="s">
        <v>106</v>
      </c>
      <c r="G250" s="1157">
        <v>4</v>
      </c>
      <c r="H250" s="388">
        <v>692</v>
      </c>
      <c r="I250" s="388">
        <v>2768</v>
      </c>
      <c r="J250" s="915">
        <v>0.052</v>
      </c>
      <c r="K250" s="63">
        <v>2911.94</v>
      </c>
      <c r="L250" s="1142"/>
      <c r="M250" s="773" t="s">
        <v>336</v>
      </c>
      <c r="R250" s="738"/>
      <c r="S250" s="738"/>
    </row>
    <row r="251" s="6" customFormat="1" customHeight="1" spans="1:35">
      <c r="A251" s="1287" t="s">
        <v>14</v>
      </c>
      <c r="B251" s="529">
        <v>46031</v>
      </c>
      <c r="C251" s="213" t="s">
        <v>368</v>
      </c>
      <c r="D251" s="1198" t="s">
        <v>190</v>
      </c>
      <c r="E251" s="479" t="s">
        <v>337</v>
      </c>
      <c r="F251" s="465" t="s">
        <v>106</v>
      </c>
      <c r="G251" s="1157">
        <v>6</v>
      </c>
      <c r="H251" s="388">
        <v>400</v>
      </c>
      <c r="I251" s="388">
        <v>2400</v>
      </c>
      <c r="J251" s="915"/>
      <c r="K251" s="63">
        <v>2687.98</v>
      </c>
      <c r="L251" s="1142"/>
      <c r="M251" s="773" t="s">
        <v>336</v>
      </c>
      <c r="S251" s="738"/>
    </row>
    <row r="252" s="6" customFormat="1" customHeight="1" spans="1:35">
      <c r="A252" s="1287" t="s">
        <v>14</v>
      </c>
      <c r="B252" s="529">
        <v>46031</v>
      </c>
      <c r="C252" s="213" t="s">
        <v>369</v>
      </c>
      <c r="D252" s="1198" t="s">
        <v>190</v>
      </c>
      <c r="E252" s="479" t="s">
        <v>337</v>
      </c>
      <c r="F252" s="465" t="s">
        <v>69</v>
      </c>
      <c r="G252" s="1157">
        <v>2</v>
      </c>
      <c r="H252" s="388">
        <v>400</v>
      </c>
      <c r="I252" s="388">
        <v>800</v>
      </c>
      <c r="J252" s="915"/>
      <c r="K252" s="63">
        <v>800</v>
      </c>
      <c r="L252" s="1144"/>
      <c r="M252" s="773" t="s">
        <v>336</v>
      </c>
      <c r="S252" s="738"/>
    </row>
    <row r="253" s="6" customFormat="1" customHeight="1" spans="1:35">
      <c r="A253" s="1287" t="s">
        <v>14</v>
      </c>
      <c r="B253" s="529">
        <v>46031</v>
      </c>
      <c r="C253" s="213" t="s">
        <v>369</v>
      </c>
      <c r="D253" s="1198" t="s">
        <v>334</v>
      </c>
      <c r="E253" s="479" t="s">
        <v>335</v>
      </c>
      <c r="F253" s="465" t="s">
        <v>69</v>
      </c>
      <c r="G253" s="1157">
        <v>4</v>
      </c>
      <c r="H253" s="388">
        <v>230</v>
      </c>
      <c r="I253" s="388">
        <v>920</v>
      </c>
      <c r="J253" s="915"/>
      <c r="K253" s="63">
        <v>920</v>
      </c>
      <c r="L253" s="1144"/>
      <c r="M253" s="773" t="s">
        <v>336</v>
      </c>
      <c r="R253" s="738"/>
      <c r="S253" s="738"/>
    </row>
    <row r="254" s="6" customFormat="1" customHeight="1" spans="1:35">
      <c r="A254" s="1287" t="s">
        <v>14</v>
      </c>
      <c r="B254" s="529">
        <v>46035</v>
      </c>
      <c r="C254" s="213" t="s">
        <v>370</v>
      </c>
      <c r="D254" s="1198" t="s">
        <v>352</v>
      </c>
      <c r="E254" s="479" t="s">
        <v>353</v>
      </c>
      <c r="F254" s="465" t="s">
        <v>108</v>
      </c>
      <c r="G254" s="1157">
        <v>1</v>
      </c>
      <c r="H254" s="388">
        <v>280</v>
      </c>
      <c r="I254" s="388">
        <v>280</v>
      </c>
      <c r="J254" s="915"/>
      <c r="K254" s="63">
        <v>280</v>
      </c>
      <c r="L254" s="1142"/>
      <c r="M254" s="773" t="s">
        <v>336</v>
      </c>
      <c r="S254" s="738"/>
    </row>
    <row r="255" s="6" customFormat="1" customHeight="1" spans="1:35">
      <c r="A255" s="1287" t="s">
        <v>14</v>
      </c>
      <c r="B255" s="529">
        <v>46037</v>
      </c>
      <c r="C255" s="213" t="s">
        <v>371</v>
      </c>
      <c r="D255" s="1198" t="s">
        <v>352</v>
      </c>
      <c r="E255" s="479" t="s">
        <v>353</v>
      </c>
      <c r="F255" s="465" t="s">
        <v>108</v>
      </c>
      <c r="G255" s="1157">
        <v>1</v>
      </c>
      <c r="H255" s="388">
        <v>280</v>
      </c>
      <c r="I255" s="388">
        <v>280</v>
      </c>
      <c r="J255" s="915"/>
      <c r="K255" s="63">
        <v>280</v>
      </c>
      <c r="L255" s="1142"/>
      <c r="M255" s="773" t="s">
        <v>336</v>
      </c>
      <c r="S255" s="738"/>
    </row>
    <row r="256" s="6" customFormat="1" customHeight="1" spans="1:35">
      <c r="A256" s="1287" t="s">
        <v>14</v>
      </c>
      <c r="B256" s="529">
        <v>46041</v>
      </c>
      <c r="C256" s="213" t="s">
        <v>372</v>
      </c>
      <c r="D256" s="1198" t="s">
        <v>342</v>
      </c>
      <c r="E256" s="479" t="s">
        <v>343</v>
      </c>
      <c r="F256" s="465" t="s">
        <v>373</v>
      </c>
      <c r="G256" s="1157">
        <v>1</v>
      </c>
      <c r="H256" s="388">
        <v>1592</v>
      </c>
      <c r="I256" s="388">
        <v>1592</v>
      </c>
      <c r="J256" s="915"/>
      <c r="K256" s="63">
        <v>1592</v>
      </c>
      <c r="L256" s="1144"/>
      <c r="M256" s="773" t="s">
        <v>336</v>
      </c>
      <c r="S256" s="738"/>
    </row>
    <row r="257" s="6" customFormat="1" customHeight="1" spans="1:35">
      <c r="A257" s="1287" t="s">
        <v>14</v>
      </c>
      <c r="B257" s="529">
        <v>46041</v>
      </c>
      <c r="C257" s="213" t="s">
        <v>374</v>
      </c>
      <c r="D257" s="1198" t="s">
        <v>346</v>
      </c>
      <c r="E257" s="479" t="s">
        <v>347</v>
      </c>
      <c r="F257" s="465" t="s">
        <v>375</v>
      </c>
      <c r="G257" s="1157">
        <v>24</v>
      </c>
      <c r="H257" s="388">
        <v>247.06</v>
      </c>
      <c r="I257" s="388">
        <v>5929.44</v>
      </c>
      <c r="J257" s="915"/>
      <c r="K257" s="63">
        <v>6463.09</v>
      </c>
      <c r="L257" s="1143"/>
      <c r="M257" s="773" t="s">
        <v>336</v>
      </c>
      <c r="S257" s="738"/>
    </row>
    <row r="258" s="6" customFormat="1" customHeight="1" spans="1:35">
      <c r="A258" s="1287" t="s">
        <v>14</v>
      </c>
      <c r="B258" s="529">
        <v>46043</v>
      </c>
      <c r="C258" s="213" t="s">
        <v>376</v>
      </c>
      <c r="D258" s="1198" t="s">
        <v>190</v>
      </c>
      <c r="E258" s="479" t="s">
        <v>337</v>
      </c>
      <c r="F258" s="465" t="s">
        <v>377</v>
      </c>
      <c r="G258" s="1157">
        <v>10</v>
      </c>
      <c r="H258" s="388">
        <v>400</v>
      </c>
      <c r="I258" s="388">
        <v>4000</v>
      </c>
      <c r="J258" s="915"/>
      <c r="K258" s="63">
        <v>4000</v>
      </c>
      <c r="L258" s="1142"/>
      <c r="M258" s="773" t="s">
        <v>336</v>
      </c>
      <c r="R258" s="738"/>
      <c r="S258" s="738"/>
    </row>
    <row r="259" s="6" customFormat="1" customHeight="1" spans="1:35">
      <c r="A259" s="1287" t="s">
        <v>14</v>
      </c>
      <c r="B259" s="529">
        <v>46043</v>
      </c>
      <c r="C259" s="213" t="s">
        <v>378</v>
      </c>
      <c r="D259" s="1198" t="s">
        <v>334</v>
      </c>
      <c r="E259" s="479" t="s">
        <v>335</v>
      </c>
      <c r="F259" s="465" t="s">
        <v>69</v>
      </c>
      <c r="G259" s="1157">
        <v>4</v>
      </c>
      <c r="H259" s="388">
        <v>287</v>
      </c>
      <c r="I259" s="388">
        <v>1148</v>
      </c>
      <c r="J259" s="915"/>
      <c r="K259" s="63">
        <v>1148</v>
      </c>
      <c r="L259" s="1143"/>
      <c r="M259" s="773" t="s">
        <v>336</v>
      </c>
      <c r="R259" s="738"/>
      <c r="S259" s="738"/>
    </row>
    <row r="260" s="6" customFormat="1" customHeight="1" spans="1:35">
      <c r="A260" s="1287" t="s">
        <v>14</v>
      </c>
      <c r="B260" s="529">
        <v>46043</v>
      </c>
      <c r="C260" s="213" t="s">
        <v>379</v>
      </c>
      <c r="D260" s="1198" t="s">
        <v>362</v>
      </c>
      <c r="E260" s="479" t="s">
        <v>363</v>
      </c>
      <c r="F260" s="465" t="s">
        <v>94</v>
      </c>
      <c r="G260" s="1157">
        <v>3</v>
      </c>
      <c r="H260" s="388">
        <v>675</v>
      </c>
      <c r="I260" s="388">
        <v>2025</v>
      </c>
      <c r="J260" s="915"/>
      <c r="K260" s="63">
        <v>2025</v>
      </c>
      <c r="L260" s="1142"/>
      <c r="M260" s="773" t="s">
        <v>336</v>
      </c>
      <c r="R260" s="738"/>
      <c r="S260" s="738"/>
    </row>
    <row r="261" s="6" customFormat="1" customHeight="1" spans="1:35">
      <c r="A261" s="1287" t="s">
        <v>14</v>
      </c>
      <c r="B261" s="529">
        <v>46043</v>
      </c>
      <c r="C261" s="213" t="s">
        <v>380</v>
      </c>
      <c r="D261" s="1198" t="s">
        <v>381</v>
      </c>
      <c r="E261" s="479" t="s">
        <v>53</v>
      </c>
      <c r="F261" s="465" t="s">
        <v>382</v>
      </c>
      <c r="G261" s="1157">
        <v>1</v>
      </c>
      <c r="H261" s="388">
        <v>639</v>
      </c>
      <c r="I261" s="388">
        <v>639</v>
      </c>
      <c r="J261" s="915"/>
      <c r="K261" s="63">
        <v>639</v>
      </c>
      <c r="L261" s="1142"/>
      <c r="M261" s="773" t="s">
        <v>336</v>
      </c>
      <c r="R261" s="738"/>
      <c r="S261" s="738"/>
    </row>
    <row r="262" s="6" customFormat="1" customHeight="1" spans="1:35">
      <c r="A262" s="1287" t="s">
        <v>14</v>
      </c>
      <c r="B262" s="529">
        <v>46044</v>
      </c>
      <c r="C262" s="213" t="s">
        <v>383</v>
      </c>
      <c r="D262" s="1198" t="s">
        <v>360</v>
      </c>
      <c r="E262" s="479" t="s">
        <v>361</v>
      </c>
      <c r="F262" s="465" t="s">
        <v>384</v>
      </c>
      <c r="G262" s="1157">
        <v>1</v>
      </c>
      <c r="H262" s="388">
        <v>800</v>
      </c>
      <c r="I262" s="388">
        <v>800</v>
      </c>
      <c r="J262" s="915">
        <v>0.052</v>
      </c>
      <c r="K262" s="63">
        <v>924.83</v>
      </c>
      <c r="L262" s="1144"/>
      <c r="M262" s="773" t="s">
        <v>336</v>
      </c>
      <c r="R262" s="738"/>
      <c r="S262" s="738"/>
    </row>
    <row r="263" s="6" customFormat="1" customHeight="1" spans="1:35">
      <c r="A263" s="1287" t="s">
        <v>14</v>
      </c>
      <c r="B263" s="529">
        <v>46045</v>
      </c>
      <c r="C263" s="213" t="s">
        <v>385</v>
      </c>
      <c r="D263" s="1198" t="s">
        <v>362</v>
      </c>
      <c r="E263" s="479" t="s">
        <v>363</v>
      </c>
      <c r="F263" s="465" t="s">
        <v>386</v>
      </c>
      <c r="G263" s="1157">
        <v>60</v>
      </c>
      <c r="H263" s="388">
        <v>623.08</v>
      </c>
      <c r="I263" s="388">
        <v>37384.8</v>
      </c>
      <c r="J263" s="991"/>
      <c r="K263" s="388">
        <v>37384.8</v>
      </c>
      <c r="L263" s="1143"/>
      <c r="M263" s="773" t="s">
        <v>336</v>
      </c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  <c r="AA263" s="738"/>
      <c r="AB263" s="738"/>
      <c r="AC263" s="738"/>
      <c r="AD263" s="738"/>
      <c r="AE263" s="738"/>
      <c r="AF263" s="738"/>
      <c r="AG263" s="738"/>
      <c r="AH263" s="738"/>
      <c r="AI263" s="738"/>
    </row>
    <row r="264" s="6" customFormat="1" customHeight="1" spans="1:35">
      <c r="A264" s="1287" t="s">
        <v>14</v>
      </c>
      <c r="B264" s="529">
        <v>46045</v>
      </c>
      <c r="C264" s="213" t="s">
        <v>387</v>
      </c>
      <c r="D264" s="1198" t="s">
        <v>88</v>
      </c>
      <c r="E264" s="479" t="s">
        <v>388</v>
      </c>
      <c r="F264" s="465" t="s">
        <v>389</v>
      </c>
      <c r="G264" s="1157">
        <v>2</v>
      </c>
      <c r="H264" s="388">
        <v>1193.85</v>
      </c>
      <c r="I264" s="388">
        <v>2387.7</v>
      </c>
      <c r="J264" s="991"/>
      <c r="K264" s="388">
        <v>2387.7</v>
      </c>
      <c r="L264" s="1144"/>
      <c r="M264" s="773" t="s">
        <v>336</v>
      </c>
      <c r="N264" s="738"/>
      <c r="O264" s="738"/>
      <c r="P264" s="738"/>
      <c r="Q264" s="738"/>
      <c r="R264" s="738"/>
      <c r="S264" s="738"/>
      <c r="T264" s="738"/>
      <c r="U264" s="738"/>
      <c r="V264" s="738"/>
      <c r="W264" s="738"/>
      <c r="X264" s="738"/>
      <c r="Y264" s="738"/>
      <c r="Z264" s="738"/>
      <c r="AA264" s="738"/>
      <c r="AB264" s="738"/>
      <c r="AC264" s="738"/>
      <c r="AD264" s="738"/>
      <c r="AE264" s="738"/>
      <c r="AF264" s="738"/>
      <c r="AG264" s="738"/>
      <c r="AH264" s="738"/>
      <c r="AI264" s="738"/>
    </row>
    <row r="265" s="6" customFormat="1" customHeight="1" spans="1:35">
      <c r="A265" s="1287" t="s">
        <v>14</v>
      </c>
      <c r="B265" s="529">
        <v>46045</v>
      </c>
      <c r="C265" s="213" t="s">
        <v>390</v>
      </c>
      <c r="D265" s="1198" t="s">
        <v>88</v>
      </c>
      <c r="E265" s="479" t="s">
        <v>388</v>
      </c>
      <c r="F265" s="465" t="s">
        <v>254</v>
      </c>
      <c r="G265" s="1157">
        <v>1</v>
      </c>
      <c r="H265" s="388">
        <v>1193.85</v>
      </c>
      <c r="I265" s="388">
        <v>1193.85</v>
      </c>
      <c r="J265" s="991"/>
      <c r="K265" s="388">
        <v>1193.85</v>
      </c>
      <c r="L265" s="1142"/>
      <c r="M265" s="773" t="s">
        <v>336</v>
      </c>
      <c r="S265" s="738"/>
    </row>
    <row r="266" s="6" customFormat="1" customHeight="1" spans="1:35">
      <c r="A266" s="1287" t="s">
        <v>14</v>
      </c>
      <c r="B266" s="529">
        <v>46045</v>
      </c>
      <c r="C266" s="213" t="s">
        <v>391</v>
      </c>
      <c r="D266" s="1198" t="s">
        <v>346</v>
      </c>
      <c r="E266" s="479" t="s">
        <v>347</v>
      </c>
      <c r="F266" s="465" t="s">
        <v>328</v>
      </c>
      <c r="G266" s="1157">
        <v>1</v>
      </c>
      <c r="H266" s="388">
        <v>278</v>
      </c>
      <c r="I266" s="388">
        <v>278</v>
      </c>
      <c r="J266" s="991"/>
      <c r="K266" s="388">
        <v>304</v>
      </c>
      <c r="L266" s="1142"/>
      <c r="M266" s="773" t="s">
        <v>336</v>
      </c>
      <c r="S266" s="738"/>
    </row>
    <row r="267" s="6" customFormat="1" customHeight="1" spans="1:35">
      <c r="A267" s="1287" t="s">
        <v>14</v>
      </c>
      <c r="B267" s="529">
        <v>46048</v>
      </c>
      <c r="C267" s="213" t="s">
        <v>392</v>
      </c>
      <c r="D267" s="1198" t="s">
        <v>381</v>
      </c>
      <c r="E267" s="479" t="s">
        <v>53</v>
      </c>
      <c r="F267" s="465" t="s">
        <v>393</v>
      </c>
      <c r="G267" s="1157">
        <v>1</v>
      </c>
      <c r="H267" s="388">
        <v>639</v>
      </c>
      <c r="I267" s="388">
        <v>639</v>
      </c>
      <c r="J267" s="991"/>
      <c r="K267" s="388">
        <v>639</v>
      </c>
      <c r="L267" s="1142"/>
      <c r="M267" s="773" t="s">
        <v>336</v>
      </c>
      <c r="S267" s="738"/>
    </row>
    <row r="268" s="6" customFormat="1" customHeight="1" spans="1:35">
      <c r="A268" s="1287" t="s">
        <v>14</v>
      </c>
      <c r="B268" s="529">
        <v>46048</v>
      </c>
      <c r="C268" s="213" t="s">
        <v>394</v>
      </c>
      <c r="D268" s="1198" t="s">
        <v>395</v>
      </c>
      <c r="E268" s="479" t="s">
        <v>396</v>
      </c>
      <c r="F268" s="478" t="s">
        <v>375</v>
      </c>
      <c r="G268" s="1157">
        <v>10</v>
      </c>
      <c r="H268" s="388">
        <v>286.53</v>
      </c>
      <c r="I268" s="388">
        <v>2865.3</v>
      </c>
      <c r="J268" s="991">
        <v>0.052</v>
      </c>
      <c r="K268" s="388">
        <v>3312.41</v>
      </c>
      <c r="L268" s="1143"/>
      <c r="M268" s="773" t="s">
        <v>336</v>
      </c>
      <c r="S268" s="738"/>
    </row>
    <row r="269" s="6" customFormat="1" customHeight="1" spans="1:35">
      <c r="A269" s="1287" t="s">
        <v>14</v>
      </c>
      <c r="B269" s="529">
        <v>46048</v>
      </c>
      <c r="C269" s="213" t="s">
        <v>397</v>
      </c>
      <c r="D269" s="1198" t="s">
        <v>334</v>
      </c>
      <c r="E269" s="479" t="s">
        <v>335</v>
      </c>
      <c r="F269" s="478" t="s">
        <v>106</v>
      </c>
      <c r="G269" s="1157">
        <v>12</v>
      </c>
      <c r="H269" s="388">
        <v>230</v>
      </c>
      <c r="I269" s="388">
        <v>2760</v>
      </c>
      <c r="J269" s="991"/>
      <c r="K269" s="388">
        <v>2903.99</v>
      </c>
      <c r="L269" s="1142"/>
      <c r="M269" s="773" t="s">
        <v>336</v>
      </c>
      <c r="S269" s="738"/>
    </row>
    <row r="270" s="6" customFormat="1" customHeight="1" spans="1:35">
      <c r="A270" s="1287" t="s">
        <v>14</v>
      </c>
      <c r="B270" s="529">
        <v>46048</v>
      </c>
      <c r="C270" s="213" t="s">
        <v>397</v>
      </c>
      <c r="D270" s="1198" t="s">
        <v>360</v>
      </c>
      <c r="E270" s="479" t="s">
        <v>361</v>
      </c>
      <c r="F270" s="478" t="s">
        <v>106</v>
      </c>
      <c r="G270" s="1157">
        <v>2</v>
      </c>
      <c r="H270" s="388">
        <v>692</v>
      </c>
      <c r="I270" s="388">
        <v>1384</v>
      </c>
      <c r="J270" s="991">
        <v>0.052</v>
      </c>
      <c r="K270" s="388">
        <v>1455.97</v>
      </c>
      <c r="L270" s="1142"/>
      <c r="M270" s="773" t="s">
        <v>336</v>
      </c>
      <c r="S270" s="738"/>
    </row>
    <row r="271" s="6" customFormat="1" customHeight="1" spans="1:35">
      <c r="A271" s="1287" t="s">
        <v>14</v>
      </c>
      <c r="B271" s="529">
        <v>46048</v>
      </c>
      <c r="C271" s="213" t="s">
        <v>397</v>
      </c>
      <c r="D271" s="1198" t="s">
        <v>88</v>
      </c>
      <c r="E271" s="479" t="s">
        <v>388</v>
      </c>
      <c r="F271" s="478" t="s">
        <v>106</v>
      </c>
      <c r="G271" s="1157">
        <v>1</v>
      </c>
      <c r="H271" s="388">
        <v>1194</v>
      </c>
      <c r="I271" s="388">
        <v>1194</v>
      </c>
      <c r="J271" s="991"/>
      <c r="K271" s="388">
        <v>1194</v>
      </c>
      <c r="L271" s="1142"/>
      <c r="M271" s="773" t="s">
        <v>336</v>
      </c>
      <c r="S271" s="738"/>
    </row>
    <row r="272" s="6" customFormat="1" customHeight="1" spans="1:35">
      <c r="A272" s="1287" t="s">
        <v>14</v>
      </c>
      <c r="B272" s="529">
        <v>46048</v>
      </c>
      <c r="C272" s="213" t="s">
        <v>398</v>
      </c>
      <c r="D272" s="1198" t="s">
        <v>334</v>
      </c>
      <c r="E272" s="479" t="s">
        <v>335</v>
      </c>
      <c r="F272" s="478" t="s">
        <v>106</v>
      </c>
      <c r="G272" s="1157">
        <v>3</v>
      </c>
      <c r="H272" s="388">
        <v>230</v>
      </c>
      <c r="I272" s="388">
        <v>690</v>
      </c>
      <c r="J272" s="991"/>
      <c r="K272" s="388">
        <v>690</v>
      </c>
      <c r="L272" s="1142"/>
      <c r="M272" s="773" t="s">
        <v>336</v>
      </c>
      <c r="S272" s="738"/>
    </row>
    <row r="273" s="6" customFormat="1" customHeight="1" spans="1:31">
      <c r="A273" s="1287" t="s">
        <v>14</v>
      </c>
      <c r="B273" s="529">
        <v>46049</v>
      </c>
      <c r="C273" s="213" t="s">
        <v>399</v>
      </c>
      <c r="D273" s="1198" t="s">
        <v>190</v>
      </c>
      <c r="E273" s="479" t="s">
        <v>337</v>
      </c>
      <c r="F273" s="478" t="s">
        <v>69</v>
      </c>
      <c r="G273" s="1157">
        <v>1</v>
      </c>
      <c r="H273" s="388">
        <v>400</v>
      </c>
      <c r="I273" s="388">
        <v>400</v>
      </c>
      <c r="J273" s="991"/>
      <c r="K273" s="388">
        <v>400</v>
      </c>
      <c r="L273" s="1144"/>
      <c r="M273" s="773" t="s">
        <v>336</v>
      </c>
      <c r="S273" s="738"/>
    </row>
    <row r="274" s="6" customFormat="1" customHeight="1" spans="1:31">
      <c r="A274" s="1287" t="s">
        <v>14</v>
      </c>
      <c r="B274" s="529">
        <v>46051</v>
      </c>
      <c r="C274" s="213" t="s">
        <v>400</v>
      </c>
      <c r="D274" s="1198" t="s">
        <v>190</v>
      </c>
      <c r="E274" s="479" t="s">
        <v>337</v>
      </c>
      <c r="F274" s="478" t="s">
        <v>300</v>
      </c>
      <c r="G274" s="1157">
        <v>5</v>
      </c>
      <c r="H274" s="388">
        <v>575</v>
      </c>
      <c r="I274" s="388">
        <v>2875</v>
      </c>
      <c r="J274" s="991"/>
      <c r="K274" s="388">
        <v>2875</v>
      </c>
      <c r="L274" s="1143"/>
      <c r="M274" s="773" t="s">
        <v>336</v>
      </c>
      <c r="S274" s="738"/>
    </row>
    <row r="275" s="6" customFormat="1" customHeight="1" spans="1:31">
      <c r="A275" s="1287" t="s">
        <v>14</v>
      </c>
      <c r="B275" s="529">
        <v>46051</v>
      </c>
      <c r="C275" s="213" t="s">
        <v>400</v>
      </c>
      <c r="D275" s="1198" t="s">
        <v>334</v>
      </c>
      <c r="E275" s="479" t="s">
        <v>335</v>
      </c>
      <c r="F275" s="478" t="s">
        <v>300</v>
      </c>
      <c r="G275" s="1157">
        <v>10</v>
      </c>
      <c r="H275" s="388">
        <v>265</v>
      </c>
      <c r="I275" s="388">
        <v>2650</v>
      </c>
      <c r="J275" s="991"/>
      <c r="K275" s="388">
        <v>2650</v>
      </c>
      <c r="L275" s="1143"/>
      <c r="M275" s="773" t="s">
        <v>336</v>
      </c>
      <c r="R275" s="738"/>
      <c r="S275" s="738"/>
    </row>
    <row r="276" s="6" customFormat="1" customHeight="1" spans="1:31">
      <c r="A276" s="1287" t="s">
        <v>14</v>
      </c>
      <c r="B276" s="529">
        <v>46051</v>
      </c>
      <c r="C276" s="213" t="s">
        <v>401</v>
      </c>
      <c r="D276" s="1198" t="s">
        <v>362</v>
      </c>
      <c r="E276" s="479" t="s">
        <v>363</v>
      </c>
      <c r="F276" s="478" t="s">
        <v>296</v>
      </c>
      <c r="G276" s="1157">
        <v>2</v>
      </c>
      <c r="H276" s="388">
        <v>900</v>
      </c>
      <c r="I276" s="388">
        <v>1800</v>
      </c>
      <c r="J276" s="991"/>
      <c r="K276" s="388">
        <v>1800</v>
      </c>
      <c r="L276" s="1143"/>
      <c r="M276" s="773" t="s">
        <v>336</v>
      </c>
      <c r="R276" s="738"/>
      <c r="S276" s="738"/>
    </row>
    <row r="277" s="6" customFormat="1" customHeight="1" spans="1:31">
      <c r="A277" s="1287" t="s">
        <v>14</v>
      </c>
      <c r="B277" s="529">
        <v>46051</v>
      </c>
      <c r="C277" s="213" t="s">
        <v>402</v>
      </c>
      <c r="D277" s="1198" t="s">
        <v>355</v>
      </c>
      <c r="E277" s="479" t="s">
        <v>356</v>
      </c>
      <c r="F277" s="478" t="s">
        <v>294</v>
      </c>
      <c r="G277" s="1157">
        <v>1</v>
      </c>
      <c r="H277" s="388">
        <v>450</v>
      </c>
      <c r="I277" s="388">
        <v>450</v>
      </c>
      <c r="J277" s="991"/>
      <c r="K277" s="388">
        <v>450</v>
      </c>
      <c r="L277" s="1143"/>
      <c r="M277" s="773" t="s">
        <v>336</v>
      </c>
      <c r="R277" s="738"/>
      <c r="S277" s="738"/>
    </row>
    <row r="278" s="6" customFormat="1" customHeight="1" spans="1:31">
      <c r="A278" s="1287" t="s">
        <v>14</v>
      </c>
      <c r="B278" s="529">
        <v>46051</v>
      </c>
      <c r="C278" s="213" t="s">
        <v>403</v>
      </c>
      <c r="D278" s="1198" t="s">
        <v>334</v>
      </c>
      <c r="E278" s="479" t="s">
        <v>335</v>
      </c>
      <c r="F278" s="478" t="s">
        <v>69</v>
      </c>
      <c r="G278" s="1157">
        <v>4</v>
      </c>
      <c r="H278" s="388">
        <v>230</v>
      </c>
      <c r="I278" s="388">
        <v>920</v>
      </c>
      <c r="J278" s="991"/>
      <c r="K278" s="388">
        <v>920</v>
      </c>
      <c r="L278" s="1144"/>
      <c r="M278" s="773" t="s">
        <v>336</v>
      </c>
      <c r="R278" s="738"/>
      <c r="S278" s="738"/>
    </row>
    <row r="279" s="6" customFormat="1" customHeight="1" spans="1:31">
      <c r="A279" s="1287" t="s">
        <v>14</v>
      </c>
      <c r="B279" s="529">
        <v>46051</v>
      </c>
      <c r="C279" s="213" t="s">
        <v>404</v>
      </c>
      <c r="D279" s="1198" t="s">
        <v>352</v>
      </c>
      <c r="E279" s="479" t="s">
        <v>353</v>
      </c>
      <c r="F279" s="478" t="s">
        <v>108</v>
      </c>
      <c r="G279" s="1157">
        <v>1</v>
      </c>
      <c r="H279" s="388">
        <v>280</v>
      </c>
      <c r="I279" s="388">
        <v>280</v>
      </c>
      <c r="J279" s="991"/>
      <c r="K279" s="388">
        <v>280</v>
      </c>
      <c r="L279" s="1142"/>
      <c r="M279" s="773" t="s">
        <v>336</v>
      </c>
      <c r="R279" s="738"/>
      <c r="S279" s="738"/>
    </row>
    <row r="280" s="6" customFormat="1" customHeight="1" spans="1:31">
      <c r="A280" s="1287" t="s">
        <v>14</v>
      </c>
      <c r="B280" s="529">
        <v>46051</v>
      </c>
      <c r="C280" s="213" t="s">
        <v>405</v>
      </c>
      <c r="D280" s="1198" t="s">
        <v>88</v>
      </c>
      <c r="E280" s="479" t="s">
        <v>388</v>
      </c>
      <c r="F280" s="478" t="s">
        <v>254</v>
      </c>
      <c r="G280" s="1157">
        <v>1</v>
      </c>
      <c r="H280" s="388">
        <v>1193.85</v>
      </c>
      <c r="I280" s="388">
        <v>1193.85</v>
      </c>
      <c r="J280" s="991"/>
      <c r="K280" s="388">
        <v>1193.85</v>
      </c>
      <c r="L280" s="1142"/>
      <c r="M280" s="773" t="s">
        <v>336</v>
      </c>
      <c r="S280" s="738"/>
    </row>
    <row r="281" s="6" customFormat="1" customHeight="1" spans="1:31">
      <c r="A281" s="1287" t="s">
        <v>14</v>
      </c>
      <c r="B281" s="529">
        <v>46052</v>
      </c>
      <c r="C281" s="213" t="s">
        <v>406</v>
      </c>
      <c r="D281" s="1198" t="s">
        <v>352</v>
      </c>
      <c r="E281" s="479" t="s">
        <v>353</v>
      </c>
      <c r="F281" s="478" t="s">
        <v>407</v>
      </c>
      <c r="G281" s="1157">
        <v>20</v>
      </c>
      <c r="H281" s="388">
        <v>280</v>
      </c>
      <c r="I281" s="388">
        <v>5600</v>
      </c>
      <c r="J281" s="991"/>
      <c r="K281" s="388">
        <v>5600</v>
      </c>
      <c r="L281" s="1142"/>
      <c r="M281" s="773" t="s">
        <v>336</v>
      </c>
      <c r="S281" s="738"/>
    </row>
    <row r="282" s="6" customFormat="1" customHeight="1" spans="1:31">
      <c r="A282" s="1287" t="s">
        <v>14</v>
      </c>
      <c r="B282" s="529">
        <v>46052</v>
      </c>
      <c r="C282" s="213" t="s">
        <v>408</v>
      </c>
      <c r="D282" s="1198" t="s">
        <v>409</v>
      </c>
      <c r="E282" s="479" t="s">
        <v>410</v>
      </c>
      <c r="F282" s="478" t="s">
        <v>373</v>
      </c>
      <c r="G282" s="1157">
        <v>1</v>
      </c>
      <c r="H282" s="388">
        <v>1547</v>
      </c>
      <c r="I282" s="388">
        <v>1547</v>
      </c>
      <c r="J282" s="991"/>
      <c r="K282" s="388">
        <v>1547</v>
      </c>
      <c r="L282" s="1144"/>
      <c r="M282" s="773" t="s">
        <v>336</v>
      </c>
      <c r="R282" s="738"/>
      <c r="S282" s="738"/>
    </row>
    <row r="283" s="6" customFormat="1" customHeight="1" spans="1:31">
      <c r="A283" s="1287" t="s">
        <v>14</v>
      </c>
      <c r="B283" s="529">
        <v>46029</v>
      </c>
      <c r="C283" s="213" t="s">
        <v>411</v>
      </c>
      <c r="D283" s="1198" t="s">
        <v>65</v>
      </c>
      <c r="E283" s="479" t="s">
        <v>412</v>
      </c>
      <c r="F283" s="478" t="s">
        <v>413</v>
      </c>
      <c r="G283" s="1157">
        <v>50</v>
      </c>
      <c r="H283" s="388">
        <v>50</v>
      </c>
      <c r="I283" s="388">
        <v>2500</v>
      </c>
      <c r="J283" s="991"/>
      <c r="K283" s="388">
        <v>2500</v>
      </c>
      <c r="L283" s="1143"/>
      <c r="M283" s="678" t="s">
        <v>414</v>
      </c>
      <c r="T283" s="738"/>
    </row>
    <row r="284" s="6" customFormat="1" customHeight="1" spans="1:31">
      <c r="A284" s="1287" t="s">
        <v>14</v>
      </c>
      <c r="B284" s="529">
        <v>46028</v>
      </c>
      <c r="C284" s="213" t="s">
        <v>415</v>
      </c>
      <c r="D284" s="1198" t="s">
        <v>65</v>
      </c>
      <c r="E284" s="479" t="s">
        <v>412</v>
      </c>
      <c r="F284" s="478" t="s">
        <v>416</v>
      </c>
      <c r="G284" s="1157">
        <v>20</v>
      </c>
      <c r="H284" s="388">
        <v>58</v>
      </c>
      <c r="I284" s="388">
        <v>1160</v>
      </c>
      <c r="J284" s="991"/>
      <c r="K284" s="388">
        <v>1160</v>
      </c>
      <c r="L284" s="1143"/>
      <c r="M284" s="678" t="s">
        <v>414</v>
      </c>
      <c r="S284" s="738"/>
      <c r="T284" s="738"/>
    </row>
    <row r="285" s="6" customFormat="1" customHeight="1" spans="1:31">
      <c r="A285" s="1287" t="s">
        <v>14</v>
      </c>
      <c r="B285" s="529">
        <v>46030</v>
      </c>
      <c r="C285" s="213" t="s">
        <v>417</v>
      </c>
      <c r="D285" s="1198" t="s">
        <v>65</v>
      </c>
      <c r="E285" s="479" t="s">
        <v>412</v>
      </c>
      <c r="F285" s="478" t="s">
        <v>320</v>
      </c>
      <c r="G285" s="1157">
        <v>10</v>
      </c>
      <c r="H285" s="388">
        <v>58</v>
      </c>
      <c r="I285" s="388">
        <v>580</v>
      </c>
      <c r="J285" s="991"/>
      <c r="K285" s="388">
        <v>580</v>
      </c>
      <c r="L285" s="1143"/>
      <c r="M285" s="678" t="s">
        <v>414</v>
      </c>
      <c r="T285" s="738"/>
    </row>
    <row r="286" s="6" customFormat="1" customHeight="1" spans="1:31">
      <c r="A286" s="1287" t="s">
        <v>14</v>
      </c>
      <c r="B286" s="529">
        <v>46035</v>
      </c>
      <c r="C286" s="213" t="s">
        <v>418</v>
      </c>
      <c r="D286" s="1198" t="s">
        <v>65</v>
      </c>
      <c r="E286" s="479" t="s">
        <v>412</v>
      </c>
      <c r="F286" s="465" t="s">
        <v>322</v>
      </c>
      <c r="G286" s="1157">
        <v>50</v>
      </c>
      <c r="H286" s="388">
        <v>58</v>
      </c>
      <c r="I286" s="273">
        <v>2900</v>
      </c>
      <c r="J286" s="991"/>
      <c r="K286" s="388">
        <v>2900</v>
      </c>
      <c r="L286" s="1143"/>
      <c r="M286" s="678" t="s">
        <v>414</v>
      </c>
      <c r="N286" s="738"/>
      <c r="O286" s="738"/>
      <c r="P286" s="738"/>
      <c r="Q286" s="738"/>
      <c r="R286" s="738"/>
      <c r="S286" s="738"/>
      <c r="T286" s="738"/>
      <c r="U286" s="738"/>
      <c r="V286" s="738"/>
      <c r="W286" s="738"/>
      <c r="X286" s="738"/>
      <c r="Y286" s="738"/>
      <c r="Z286" s="738"/>
      <c r="AA286" s="738"/>
      <c r="AB286" s="738"/>
      <c r="AC286" s="738"/>
      <c r="AD286" s="738"/>
      <c r="AE286" s="738"/>
    </row>
    <row r="287" s="6" customFormat="1" customHeight="1" spans="1:31">
      <c r="A287" s="1287" t="s">
        <v>14</v>
      </c>
      <c r="B287" s="529">
        <v>46043</v>
      </c>
      <c r="C287" s="213" t="s">
        <v>419</v>
      </c>
      <c r="D287" s="1198" t="s">
        <v>65</v>
      </c>
      <c r="E287" s="479" t="s">
        <v>412</v>
      </c>
      <c r="F287" s="465" t="s">
        <v>420</v>
      </c>
      <c r="G287" s="1157">
        <v>30</v>
      </c>
      <c r="H287" s="388">
        <v>58</v>
      </c>
      <c r="I287" s="273">
        <v>1740</v>
      </c>
      <c r="J287" s="991"/>
      <c r="K287" s="388">
        <v>1740</v>
      </c>
      <c r="L287" s="1143"/>
      <c r="M287" s="678" t="s">
        <v>414</v>
      </c>
      <c r="N287" s="738"/>
      <c r="O287" s="738"/>
      <c r="P287" s="738"/>
      <c r="Q287" s="738"/>
      <c r="R287" s="738"/>
      <c r="S287" s="738"/>
      <c r="T287" s="738"/>
      <c r="U287" s="738"/>
      <c r="V287" s="738"/>
      <c r="W287" s="738"/>
      <c r="X287" s="738"/>
      <c r="Y287" s="738"/>
      <c r="Z287" s="738"/>
      <c r="AA287" s="738"/>
      <c r="AB287" s="738"/>
      <c r="AC287" s="738"/>
      <c r="AD287" s="738"/>
      <c r="AE287" s="738"/>
    </row>
    <row r="288" s="6" customFormat="1" customHeight="1" spans="1:31">
      <c r="A288" s="1287" t="s">
        <v>14</v>
      </c>
      <c r="B288" s="529">
        <v>46045</v>
      </c>
      <c r="C288" s="213" t="s">
        <v>421</v>
      </c>
      <c r="D288" s="1198" t="s">
        <v>422</v>
      </c>
      <c r="E288" s="479" t="s">
        <v>423</v>
      </c>
      <c r="F288" s="465" t="s">
        <v>424</v>
      </c>
      <c r="G288" s="1157">
        <v>10</v>
      </c>
      <c r="H288" s="388">
        <v>330</v>
      </c>
      <c r="I288" s="273">
        <v>3300</v>
      </c>
      <c r="J288" s="991">
        <v>0.052</v>
      </c>
      <c r="K288" s="388">
        <v>5385.93</v>
      </c>
      <c r="L288" s="1142"/>
      <c r="M288" s="678" t="s">
        <v>414</v>
      </c>
      <c r="N288" s="738"/>
      <c r="O288" s="738"/>
      <c r="P288" s="738"/>
      <c r="Q288" s="738"/>
      <c r="R288" s="738"/>
      <c r="S288" s="738"/>
      <c r="T288" s="738"/>
      <c r="U288" s="738"/>
      <c r="V288" s="738"/>
      <c r="W288" s="738"/>
      <c r="X288" s="738"/>
      <c r="Y288" s="738"/>
      <c r="Z288" s="738"/>
      <c r="AA288" s="738"/>
      <c r="AB288" s="738"/>
      <c r="AC288" s="738"/>
      <c r="AD288" s="738"/>
      <c r="AE288" s="738"/>
    </row>
    <row r="289" s="6" customFormat="1" customHeight="1" spans="1:47">
      <c r="A289" s="1287" t="s">
        <v>14</v>
      </c>
      <c r="B289" s="529">
        <v>46045</v>
      </c>
      <c r="C289" s="213" t="s">
        <v>421</v>
      </c>
      <c r="D289" s="1198" t="s">
        <v>425</v>
      </c>
      <c r="E289" s="479" t="s">
        <v>426</v>
      </c>
      <c r="F289" s="465" t="s">
        <v>424</v>
      </c>
      <c r="G289" s="1157">
        <v>5</v>
      </c>
      <c r="H289" s="388">
        <v>860</v>
      </c>
      <c r="I289" s="273">
        <v>4300</v>
      </c>
      <c r="J289" s="991">
        <v>0.052</v>
      </c>
      <c r="K289" s="388">
        <v>4523.6</v>
      </c>
      <c r="L289" s="1142"/>
      <c r="M289" s="678" t="s">
        <v>414</v>
      </c>
      <c r="N289" s="738"/>
      <c r="O289" s="738"/>
      <c r="P289" s="738"/>
      <c r="Q289" s="738"/>
      <c r="R289" s="738"/>
      <c r="S289" s="738"/>
      <c r="T289" s="738"/>
      <c r="U289" s="738"/>
      <c r="V289" s="738"/>
      <c r="W289" s="738"/>
      <c r="X289" s="738"/>
      <c r="Y289" s="738"/>
      <c r="Z289" s="738"/>
      <c r="AA289" s="738"/>
      <c r="AB289" s="738"/>
      <c r="AC289" s="738"/>
      <c r="AD289" s="738"/>
      <c r="AE289" s="738"/>
    </row>
    <row r="290" s="6" customFormat="1" customHeight="1" spans="1:47">
      <c r="A290" s="1287" t="s">
        <v>14</v>
      </c>
      <c r="B290" s="529">
        <v>46045</v>
      </c>
      <c r="C290" s="213" t="s">
        <v>421</v>
      </c>
      <c r="D290" s="1198" t="s">
        <v>339</v>
      </c>
      <c r="E290" s="479" t="s">
        <v>427</v>
      </c>
      <c r="F290" s="465" t="s">
        <v>424</v>
      </c>
      <c r="G290" s="1157">
        <v>5</v>
      </c>
      <c r="H290" s="388">
        <v>1360</v>
      </c>
      <c r="I290" s="388">
        <v>6800</v>
      </c>
      <c r="J290" s="915">
        <v>0.052</v>
      </c>
      <c r="K290" s="63">
        <v>7153.6</v>
      </c>
      <c r="L290" s="1142"/>
      <c r="M290" s="678" t="s">
        <v>414</v>
      </c>
      <c r="N290" s="738"/>
      <c r="O290" s="738"/>
      <c r="P290" s="738"/>
      <c r="Q290" s="738"/>
      <c r="R290" s="738"/>
      <c r="S290" s="738"/>
      <c r="T290" s="738"/>
      <c r="U290" s="738"/>
      <c r="V290" s="738"/>
      <c r="W290" s="738"/>
      <c r="X290" s="738"/>
      <c r="Y290" s="738"/>
      <c r="Z290" s="738"/>
      <c r="AA290" s="738"/>
      <c r="AB290" s="738"/>
      <c r="AC290" s="738"/>
      <c r="AD290" s="738"/>
      <c r="AE290" s="738"/>
    </row>
    <row r="291" s="6" customFormat="1" customHeight="1" spans="1:47">
      <c r="A291" s="1287" t="s">
        <v>14</v>
      </c>
      <c r="B291" s="529">
        <v>46045</v>
      </c>
      <c r="C291" s="213" t="s">
        <v>421</v>
      </c>
      <c r="D291" s="1198" t="s">
        <v>428</v>
      </c>
      <c r="E291" s="479" t="s">
        <v>429</v>
      </c>
      <c r="F291" s="465" t="s">
        <v>424</v>
      </c>
      <c r="G291" s="1157">
        <v>2</v>
      </c>
      <c r="H291" s="388">
        <v>2000</v>
      </c>
      <c r="I291" s="273">
        <v>4000</v>
      </c>
      <c r="J291" s="991">
        <v>0.052</v>
      </c>
      <c r="K291" s="388">
        <v>4208</v>
      </c>
      <c r="L291" s="1142"/>
      <c r="M291" s="678" t="s">
        <v>414</v>
      </c>
      <c r="N291" s="738"/>
      <c r="O291" s="738"/>
      <c r="P291" s="738"/>
      <c r="Q291" s="738"/>
      <c r="R291" s="738"/>
      <c r="S291" s="738"/>
      <c r="T291" s="738"/>
      <c r="U291" s="738"/>
      <c r="V291" s="738"/>
      <c r="W291" s="738"/>
      <c r="X291" s="738"/>
      <c r="Y291" s="738"/>
      <c r="Z291" s="738"/>
      <c r="AA291" s="738"/>
      <c r="AB291" s="738"/>
      <c r="AC291" s="738"/>
      <c r="AD291" s="738"/>
      <c r="AE291" s="738"/>
    </row>
    <row r="292" s="6" customFormat="1" customHeight="1" spans="1:47">
      <c r="A292" s="1287" t="s">
        <v>14</v>
      </c>
      <c r="B292" s="529">
        <v>46051</v>
      </c>
      <c r="C292" s="213" t="s">
        <v>430</v>
      </c>
      <c r="D292" s="1198" t="s">
        <v>65</v>
      </c>
      <c r="E292" s="479" t="s">
        <v>412</v>
      </c>
      <c r="F292" s="465" t="s">
        <v>300</v>
      </c>
      <c r="G292" s="1157">
        <v>100</v>
      </c>
      <c r="H292" s="388">
        <v>58</v>
      </c>
      <c r="I292" s="273">
        <v>5800</v>
      </c>
      <c r="J292" s="991"/>
      <c r="K292" s="388">
        <v>5800</v>
      </c>
      <c r="L292" s="1143"/>
      <c r="M292" s="678" t="s">
        <v>414</v>
      </c>
      <c r="N292" s="738"/>
      <c r="O292" s="738"/>
      <c r="P292" s="738"/>
      <c r="Q292" s="738"/>
      <c r="R292" s="738"/>
      <c r="S292" s="738"/>
      <c r="T292" s="738"/>
      <c r="U292" s="738"/>
      <c r="V292" s="738"/>
      <c r="W292" s="738"/>
      <c r="X292" s="738"/>
      <c r="Y292" s="738"/>
      <c r="Z292" s="738"/>
      <c r="AA292" s="738"/>
      <c r="AB292" s="738"/>
      <c r="AC292" s="738"/>
      <c r="AD292" s="738"/>
      <c r="AE292" s="738"/>
    </row>
    <row r="293" s="6" customFormat="1" customHeight="1" spans="1:47">
      <c r="A293" s="1287" t="s">
        <v>14</v>
      </c>
      <c r="B293" s="529">
        <v>46052</v>
      </c>
      <c r="C293" s="213" t="s">
        <v>431</v>
      </c>
      <c r="D293" s="1198" t="s">
        <v>65</v>
      </c>
      <c r="E293" s="479" t="s">
        <v>412</v>
      </c>
      <c r="F293" s="465" t="s">
        <v>432</v>
      </c>
      <c r="G293" s="1157">
        <v>30</v>
      </c>
      <c r="H293" s="388">
        <v>58</v>
      </c>
      <c r="I293" s="273">
        <v>1740</v>
      </c>
      <c r="J293" s="991"/>
      <c r="K293" s="388">
        <v>1740</v>
      </c>
      <c r="L293" s="1143"/>
      <c r="M293" s="678" t="s">
        <v>414</v>
      </c>
      <c r="N293" s="738"/>
      <c r="O293" s="738"/>
      <c r="P293" s="738"/>
      <c r="Q293" s="738"/>
      <c r="R293" s="738"/>
      <c r="S293" s="738"/>
      <c r="T293" s="738"/>
      <c r="U293" s="738"/>
      <c r="V293" s="738"/>
      <c r="W293" s="738"/>
      <c r="X293" s="738"/>
      <c r="Y293" s="738"/>
      <c r="Z293" s="738"/>
      <c r="AA293" s="738"/>
      <c r="AB293" s="738"/>
      <c r="AC293" s="738"/>
      <c r="AD293" s="738"/>
      <c r="AE293" s="738"/>
    </row>
    <row r="294" s="6" customFormat="1" customHeight="1" spans="1:47">
      <c r="A294" s="1287" t="s">
        <v>14</v>
      </c>
      <c r="B294" s="529">
        <v>46052</v>
      </c>
      <c r="C294" s="213" t="s">
        <v>433</v>
      </c>
      <c r="D294" s="1198" t="s">
        <v>425</v>
      </c>
      <c r="E294" s="479" t="s">
        <v>426</v>
      </c>
      <c r="F294" s="465" t="s">
        <v>328</v>
      </c>
      <c r="G294" s="1157">
        <v>1</v>
      </c>
      <c r="H294" s="388">
        <v>890</v>
      </c>
      <c r="I294" s="273">
        <v>890</v>
      </c>
      <c r="J294" s="991">
        <v>0.052</v>
      </c>
      <c r="K294" s="388">
        <v>1028.88</v>
      </c>
      <c r="L294" s="1142"/>
      <c r="M294" s="678" t="s">
        <v>414</v>
      </c>
      <c r="N294" s="738"/>
      <c r="O294" s="738"/>
      <c r="P294" s="738"/>
      <c r="Q294" s="738"/>
      <c r="R294" s="738"/>
      <c r="S294" s="738"/>
      <c r="T294" s="738"/>
      <c r="U294" s="738"/>
      <c r="V294" s="738"/>
      <c r="W294" s="738"/>
      <c r="X294" s="738"/>
      <c r="Y294" s="738"/>
      <c r="Z294" s="738"/>
      <c r="AA294" s="738"/>
      <c r="AB294" s="738"/>
      <c r="AC294" s="738"/>
      <c r="AD294" s="738"/>
      <c r="AE294" s="738"/>
    </row>
    <row r="295" s="1121" customFormat="1" customHeight="1" spans="1:47">
      <c r="A295" s="1192" t="s">
        <v>434</v>
      </c>
      <c r="B295" s="513">
        <v>46055</v>
      </c>
      <c r="C295" s="1177" t="s">
        <v>435</v>
      </c>
      <c r="D295" s="213" t="s">
        <v>29</v>
      </c>
      <c r="E295" s="1178" t="s">
        <v>30</v>
      </c>
      <c r="F295" s="562" t="s">
        <v>436</v>
      </c>
      <c r="G295" s="1179">
        <v>5</v>
      </c>
      <c r="H295" s="388">
        <v>660</v>
      </c>
      <c r="I295" s="388">
        <f t="shared" ref="I295:I358" si="10">G295*H295</f>
        <v>3300</v>
      </c>
      <c r="J295" s="897"/>
      <c r="K295" s="388">
        <f t="shared" ref="K295:K313" si="11">ROUND(I295+I295*J295,2)</f>
        <v>3300</v>
      </c>
      <c r="L295" s="1142"/>
      <c r="M295" s="1290" t="s">
        <v>19</v>
      </c>
      <c r="N295" s="1121"/>
      <c r="O295" s="1121"/>
      <c r="P295" s="1121"/>
      <c r="Q295" s="1121"/>
      <c r="R295" s="1121"/>
      <c r="S295" s="1121"/>
      <c r="T295" s="1121"/>
      <c r="U295" s="1121"/>
      <c r="V295" s="1121"/>
      <c r="W295" s="1121"/>
      <c r="X295" s="1121"/>
      <c r="Y295" s="1121"/>
      <c r="Z295" s="1121"/>
      <c r="AA295" s="1121"/>
      <c r="AB295" s="1121"/>
      <c r="AC295" s="1121"/>
      <c r="AD295" s="1121"/>
      <c r="AE295" s="1121"/>
      <c r="AU295" s="1176"/>
    </row>
    <row r="296" s="1121" customFormat="1" customHeight="1" spans="1:47">
      <c r="A296" s="1192" t="s">
        <v>434</v>
      </c>
      <c r="B296" s="513">
        <v>46055</v>
      </c>
      <c r="C296" s="1177" t="s">
        <v>437</v>
      </c>
      <c r="D296" s="163" t="s">
        <v>120</v>
      </c>
      <c r="E296" s="1178" t="s">
        <v>76</v>
      </c>
      <c r="F296" s="562" t="s">
        <v>438</v>
      </c>
      <c r="G296" s="1182">
        <v>20</v>
      </c>
      <c r="H296" s="388">
        <v>846</v>
      </c>
      <c r="I296" s="388">
        <f t="shared" si="10"/>
        <v>16920</v>
      </c>
      <c r="J296" s="897"/>
      <c r="K296" s="388">
        <f t="shared" si="11"/>
        <v>16920</v>
      </c>
      <c r="L296" s="1143"/>
      <c r="M296" s="1290" t="s">
        <v>19</v>
      </c>
      <c r="N296" s="1121"/>
      <c r="O296" s="1121"/>
      <c r="P296" s="1121"/>
      <c r="Q296" s="1121"/>
      <c r="R296" s="1121"/>
      <c r="S296" s="1121"/>
      <c r="T296" s="1121"/>
      <c r="U296" s="1121"/>
      <c r="V296" s="1121"/>
      <c r="W296" s="1121"/>
      <c r="X296" s="1121"/>
      <c r="Y296" s="1121"/>
      <c r="Z296" s="1121"/>
      <c r="AA296" s="1121"/>
      <c r="AB296" s="1121"/>
      <c r="AC296" s="1121"/>
      <c r="AD296" s="1121"/>
      <c r="AE296" s="1121"/>
      <c r="AU296" s="1176"/>
    </row>
    <row r="297" s="1121" customFormat="1" customHeight="1" spans="1:47">
      <c r="A297" s="1192" t="s">
        <v>434</v>
      </c>
      <c r="B297" s="513">
        <v>46055</v>
      </c>
      <c r="C297" s="1177" t="s">
        <v>437</v>
      </c>
      <c r="D297" s="163" t="s">
        <v>289</v>
      </c>
      <c r="E297" s="1178" t="s">
        <v>290</v>
      </c>
      <c r="F297" s="562" t="s">
        <v>438</v>
      </c>
      <c r="G297" s="1182">
        <v>20</v>
      </c>
      <c r="H297" s="388">
        <v>977</v>
      </c>
      <c r="I297" s="388">
        <f t="shared" si="10"/>
        <v>19540</v>
      </c>
      <c r="J297" s="897"/>
      <c r="K297" s="388">
        <f t="shared" si="11"/>
        <v>19540</v>
      </c>
      <c r="L297" s="1143"/>
      <c r="M297" s="1290" t="s">
        <v>19</v>
      </c>
      <c r="N297" s="1121"/>
      <c r="O297" s="1121"/>
      <c r="P297" s="1121"/>
      <c r="Q297" s="1121"/>
      <c r="R297" s="1121"/>
      <c r="S297" s="1121"/>
      <c r="T297" s="1121"/>
      <c r="U297" s="1121"/>
      <c r="V297" s="1121"/>
      <c r="W297" s="1121"/>
      <c r="X297" s="1121"/>
      <c r="Y297" s="1121"/>
      <c r="Z297" s="1121"/>
      <c r="AA297" s="1121"/>
      <c r="AB297" s="1121"/>
      <c r="AC297" s="1121"/>
      <c r="AD297" s="1121"/>
      <c r="AE297" s="1121"/>
      <c r="AU297" s="1176"/>
    </row>
    <row r="298" s="1121" customFormat="1" customHeight="1" spans="1:47">
      <c r="A298" s="1192" t="s">
        <v>434</v>
      </c>
      <c r="B298" s="513">
        <v>46055</v>
      </c>
      <c r="C298" s="1177" t="s">
        <v>439</v>
      </c>
      <c r="D298" s="213" t="s">
        <v>29</v>
      </c>
      <c r="E298" s="409" t="s">
        <v>30</v>
      </c>
      <c r="F298" s="562" t="s">
        <v>40</v>
      </c>
      <c r="G298" s="1183">
        <v>4</v>
      </c>
      <c r="H298" s="526">
        <v>660</v>
      </c>
      <c r="I298" s="388">
        <f t="shared" si="10"/>
        <v>2640</v>
      </c>
      <c r="J298" s="897"/>
      <c r="K298" s="388">
        <f t="shared" si="11"/>
        <v>2640</v>
      </c>
      <c r="L298" s="1144"/>
      <c r="M298" s="1290" t="s">
        <v>19</v>
      </c>
      <c r="N298" s="1121"/>
      <c r="O298" s="1121"/>
      <c r="P298" s="1121"/>
      <c r="Q298" s="1121"/>
      <c r="R298" s="1121"/>
      <c r="S298" s="1121"/>
      <c r="T298" s="1121"/>
      <c r="U298" s="1121"/>
      <c r="V298" s="1121"/>
      <c r="W298" s="1121"/>
      <c r="X298" s="1121"/>
      <c r="Y298" s="1121"/>
      <c r="Z298" s="1121"/>
      <c r="AA298" s="1121"/>
      <c r="AB298" s="1121"/>
      <c r="AC298" s="1121"/>
      <c r="AD298" s="1121"/>
      <c r="AE298" s="1121"/>
      <c r="AU298" s="1176"/>
    </row>
    <row r="299" s="1121" customFormat="1" customHeight="1" spans="1:47">
      <c r="A299" s="1192" t="s">
        <v>434</v>
      </c>
      <c r="B299" s="513">
        <v>46055</v>
      </c>
      <c r="C299" s="1177" t="s">
        <v>439</v>
      </c>
      <c r="D299" s="213" t="s">
        <v>98</v>
      </c>
      <c r="E299" s="409" t="s">
        <v>99</v>
      </c>
      <c r="F299" s="562" t="s">
        <v>40</v>
      </c>
      <c r="G299" s="1183">
        <v>1</v>
      </c>
      <c r="H299" s="526">
        <v>1498</v>
      </c>
      <c r="I299" s="388">
        <f t="shared" si="10"/>
        <v>1498</v>
      </c>
      <c r="J299" s="897"/>
      <c r="K299" s="388">
        <f t="shared" si="11"/>
        <v>1498</v>
      </c>
      <c r="L299" s="1144"/>
      <c r="M299" s="1290" t="s">
        <v>19</v>
      </c>
      <c r="N299" s="1121"/>
      <c r="O299" s="1121"/>
      <c r="P299" s="1121"/>
      <c r="Q299" s="1121"/>
      <c r="R299" s="1121"/>
      <c r="S299" s="1121"/>
      <c r="T299" s="1121"/>
      <c r="U299" s="1121"/>
      <c r="V299" s="1121"/>
      <c r="W299" s="1121"/>
      <c r="X299" s="1121"/>
      <c r="Y299" s="1121"/>
      <c r="Z299" s="1121"/>
      <c r="AA299" s="1121"/>
      <c r="AB299" s="1121"/>
      <c r="AC299" s="1121"/>
      <c r="AD299" s="1121"/>
      <c r="AE299" s="1121"/>
      <c r="AU299" s="1176"/>
    </row>
    <row r="300" s="1121" customFormat="1" customHeight="1" spans="1:47">
      <c r="A300" s="1192" t="s">
        <v>434</v>
      </c>
      <c r="B300" s="513">
        <v>46055</v>
      </c>
      <c r="C300" s="1177" t="s">
        <v>440</v>
      </c>
      <c r="D300" s="213" t="s">
        <v>16</v>
      </c>
      <c r="E300" s="409" t="s">
        <v>17</v>
      </c>
      <c r="F300" s="562" t="s">
        <v>441</v>
      </c>
      <c r="G300" s="1183">
        <v>3</v>
      </c>
      <c r="H300" s="526">
        <v>1058</v>
      </c>
      <c r="I300" s="388">
        <f t="shared" si="10"/>
        <v>3174</v>
      </c>
      <c r="J300" s="897">
        <v>0.0325</v>
      </c>
      <c r="K300" s="388">
        <f t="shared" si="11"/>
        <v>3277.16</v>
      </c>
      <c r="L300" s="1142"/>
      <c r="M300" s="1290" t="s">
        <v>19</v>
      </c>
      <c r="N300" s="1121"/>
      <c r="O300" s="1121"/>
      <c r="P300" s="1121"/>
      <c r="Q300" s="1121"/>
      <c r="R300" s="1121"/>
      <c r="S300" s="1121"/>
      <c r="T300" s="1121"/>
      <c r="U300" s="1121"/>
      <c r="V300" s="1121"/>
      <c r="W300" s="1121"/>
      <c r="X300" s="1121"/>
      <c r="Y300" s="1121"/>
      <c r="Z300" s="1121"/>
      <c r="AA300" s="1121"/>
      <c r="AB300" s="1121"/>
      <c r="AC300" s="1121"/>
      <c r="AD300" s="1121"/>
      <c r="AE300" s="1121"/>
      <c r="AU300" s="1176"/>
    </row>
    <row r="301" s="1121" customFormat="1" customHeight="1" spans="1:47">
      <c r="A301" s="1192" t="s">
        <v>434</v>
      </c>
      <c r="B301" s="513">
        <v>46055</v>
      </c>
      <c r="C301" s="1177" t="s">
        <v>442</v>
      </c>
      <c r="D301" s="213" t="s">
        <v>205</v>
      </c>
      <c r="E301" s="409" t="s">
        <v>89</v>
      </c>
      <c r="F301" s="1178" t="s">
        <v>108</v>
      </c>
      <c r="G301" s="1186">
        <v>2</v>
      </c>
      <c r="H301" s="217">
        <v>680</v>
      </c>
      <c r="I301" s="388">
        <f t="shared" si="10"/>
        <v>1360</v>
      </c>
      <c r="J301" s="897"/>
      <c r="K301" s="388">
        <f t="shared" si="11"/>
        <v>1360</v>
      </c>
      <c r="L301" s="1142"/>
      <c r="M301" s="1290" t="s">
        <v>19</v>
      </c>
      <c r="N301" s="1187"/>
      <c r="O301" s="1187"/>
      <c r="P301" s="1187"/>
      <c r="Q301" s="1187"/>
      <c r="R301" s="1187"/>
      <c r="S301" s="1187"/>
      <c r="T301" s="1187"/>
      <c r="U301" s="1187"/>
      <c r="V301" s="1187"/>
      <c r="W301" s="1187"/>
      <c r="X301" s="1187"/>
      <c r="Y301" s="1187"/>
      <c r="Z301" s="1187"/>
      <c r="AA301" s="1187"/>
      <c r="AB301" s="1187"/>
      <c r="AC301" s="1187"/>
      <c r="AD301" s="1187"/>
      <c r="AE301" s="1187"/>
      <c r="AF301" s="1187"/>
      <c r="AG301" s="1187"/>
      <c r="AH301" s="1187"/>
      <c r="AI301" s="1187"/>
      <c r="AU301" s="1176"/>
    </row>
    <row r="302" s="1121" customFormat="1" customHeight="1" spans="1:47">
      <c r="A302" s="1192" t="s">
        <v>434</v>
      </c>
      <c r="B302" s="513">
        <v>46055</v>
      </c>
      <c r="C302" s="1177" t="s">
        <v>442</v>
      </c>
      <c r="D302" s="213" t="s">
        <v>120</v>
      </c>
      <c r="E302" s="409" t="s">
        <v>76</v>
      </c>
      <c r="F302" s="1178" t="s">
        <v>108</v>
      </c>
      <c r="G302" s="1186">
        <v>1</v>
      </c>
      <c r="H302" s="217">
        <v>846</v>
      </c>
      <c r="I302" s="388">
        <f t="shared" si="10"/>
        <v>846</v>
      </c>
      <c r="J302" s="897"/>
      <c r="K302" s="388">
        <f t="shared" si="11"/>
        <v>846</v>
      </c>
      <c r="L302" s="1142"/>
      <c r="M302" s="1290" t="s">
        <v>19</v>
      </c>
      <c r="N302" s="1187"/>
      <c r="O302" s="1187"/>
      <c r="P302" s="1187"/>
      <c r="Q302" s="1187"/>
      <c r="R302" s="1187"/>
      <c r="S302" s="1187"/>
      <c r="T302" s="1187"/>
      <c r="U302" s="1187"/>
      <c r="V302" s="1187"/>
      <c r="W302" s="1187"/>
      <c r="X302" s="1187"/>
      <c r="Y302" s="1187"/>
      <c r="Z302" s="1187"/>
      <c r="AA302" s="1187"/>
      <c r="AB302" s="1187"/>
      <c r="AC302" s="1187"/>
      <c r="AD302" s="1187"/>
      <c r="AE302" s="1187"/>
      <c r="AF302" s="1187"/>
      <c r="AG302" s="1187"/>
      <c r="AH302" s="1187"/>
      <c r="AI302" s="1187"/>
      <c r="AU302" s="1176"/>
    </row>
    <row r="303" s="1121" customFormat="1" customHeight="1" spans="1:47">
      <c r="A303" s="1192" t="s">
        <v>434</v>
      </c>
      <c r="B303" s="513">
        <v>46056</v>
      </c>
      <c r="C303" s="1177" t="s">
        <v>443</v>
      </c>
      <c r="D303" s="213" t="s">
        <v>16</v>
      </c>
      <c r="E303" s="409" t="s">
        <v>17</v>
      </c>
      <c r="F303" s="1178" t="s">
        <v>23</v>
      </c>
      <c r="G303" s="1186">
        <v>1</v>
      </c>
      <c r="H303" s="217">
        <v>1058</v>
      </c>
      <c r="I303" s="388">
        <f t="shared" si="10"/>
        <v>1058</v>
      </c>
      <c r="J303" s="897">
        <v>0.0325</v>
      </c>
      <c r="K303" s="388">
        <f t="shared" si="11"/>
        <v>1092.39</v>
      </c>
      <c r="L303" s="1142"/>
      <c r="M303" s="1290" t="s">
        <v>19</v>
      </c>
      <c r="N303" s="1187"/>
      <c r="O303" s="1187"/>
      <c r="P303" s="1187"/>
      <c r="Q303" s="1187"/>
      <c r="R303" s="1187"/>
      <c r="S303" s="1187"/>
      <c r="T303" s="1187"/>
      <c r="U303" s="1187"/>
      <c r="V303" s="1187"/>
      <c r="W303" s="1187"/>
      <c r="X303" s="1187"/>
      <c r="Y303" s="1187"/>
      <c r="Z303" s="1187"/>
      <c r="AA303" s="1187"/>
      <c r="AB303" s="1187"/>
      <c r="AC303" s="1187"/>
      <c r="AD303" s="1187"/>
      <c r="AE303" s="1187"/>
      <c r="AF303" s="1187"/>
      <c r="AG303" s="1187"/>
      <c r="AH303" s="1187"/>
      <c r="AI303" s="1187"/>
      <c r="AU303" s="1176"/>
    </row>
    <row r="304" s="1121" customFormat="1" customHeight="1" spans="1:47">
      <c r="A304" s="1192" t="s">
        <v>434</v>
      </c>
      <c r="B304" s="513">
        <v>46056</v>
      </c>
      <c r="C304" s="1177" t="s">
        <v>444</v>
      </c>
      <c r="D304" s="213" t="s">
        <v>120</v>
      </c>
      <c r="E304" s="409" t="s">
        <v>76</v>
      </c>
      <c r="F304" s="1178" t="s">
        <v>108</v>
      </c>
      <c r="G304" s="1186">
        <v>1</v>
      </c>
      <c r="H304" s="217">
        <v>846</v>
      </c>
      <c r="I304" s="388">
        <f t="shared" si="10"/>
        <v>846</v>
      </c>
      <c r="J304" s="897"/>
      <c r="K304" s="388">
        <f t="shared" si="11"/>
        <v>846</v>
      </c>
      <c r="L304" s="1142"/>
      <c r="M304" s="1290" t="s">
        <v>19</v>
      </c>
      <c r="N304" s="1187"/>
      <c r="O304" s="1187"/>
      <c r="P304" s="1187"/>
      <c r="Q304" s="1187"/>
      <c r="R304" s="1187"/>
      <c r="S304" s="1187"/>
      <c r="T304" s="1187"/>
      <c r="U304" s="1187"/>
      <c r="V304" s="1187"/>
      <c r="W304" s="1187"/>
      <c r="X304" s="1187"/>
      <c r="Y304" s="1187"/>
      <c r="Z304" s="1187"/>
      <c r="AA304" s="1187"/>
      <c r="AB304" s="1187"/>
      <c r="AC304" s="1187"/>
      <c r="AD304" s="1187"/>
      <c r="AE304" s="1187"/>
      <c r="AF304" s="1187"/>
      <c r="AG304" s="1187"/>
      <c r="AH304" s="1187"/>
      <c r="AI304" s="1187"/>
      <c r="AU304" s="1176"/>
    </row>
    <row r="305" s="1121" customFormat="1" customHeight="1" spans="1:47">
      <c r="A305" s="1192" t="s">
        <v>434</v>
      </c>
      <c r="B305" s="513">
        <v>46056</v>
      </c>
      <c r="C305" s="1177" t="s">
        <v>445</v>
      </c>
      <c r="D305" s="213" t="s">
        <v>446</v>
      </c>
      <c r="E305" s="409" t="s">
        <v>447</v>
      </c>
      <c r="F305" s="1178" t="s">
        <v>40</v>
      </c>
      <c r="G305" s="1186">
        <v>3</v>
      </c>
      <c r="H305" s="217">
        <v>660</v>
      </c>
      <c r="I305" s="388">
        <f t="shared" si="10"/>
        <v>1980</v>
      </c>
      <c r="J305" s="897"/>
      <c r="K305" s="388">
        <f t="shared" si="11"/>
        <v>1980</v>
      </c>
      <c r="L305" s="1144"/>
      <c r="M305" s="1290" t="s">
        <v>19</v>
      </c>
      <c r="N305" s="1187"/>
      <c r="O305" s="1187"/>
      <c r="P305" s="1187"/>
      <c r="Q305" s="1187"/>
      <c r="R305" s="1187"/>
      <c r="S305" s="1187"/>
      <c r="T305" s="1187"/>
      <c r="U305" s="1187"/>
      <c r="V305" s="1187"/>
      <c r="W305" s="1187"/>
      <c r="X305" s="1187"/>
      <c r="Y305" s="1187"/>
      <c r="Z305" s="1187"/>
      <c r="AA305" s="1187"/>
      <c r="AB305" s="1187"/>
      <c r="AC305" s="1187"/>
      <c r="AD305" s="1187"/>
      <c r="AE305" s="1187"/>
      <c r="AF305" s="1187"/>
      <c r="AG305" s="1187"/>
      <c r="AH305" s="1187"/>
      <c r="AI305" s="1187"/>
      <c r="AU305" s="1176"/>
    </row>
    <row r="306" s="1121" customFormat="1" customHeight="1" spans="1:47">
      <c r="A306" s="1192" t="s">
        <v>434</v>
      </c>
      <c r="B306" s="513">
        <v>46056</v>
      </c>
      <c r="C306" s="1177" t="s">
        <v>445</v>
      </c>
      <c r="D306" s="213" t="s">
        <v>43</v>
      </c>
      <c r="E306" s="409" t="s">
        <v>44</v>
      </c>
      <c r="F306" s="1178" t="s">
        <v>40</v>
      </c>
      <c r="G306" s="1186">
        <v>3</v>
      </c>
      <c r="H306" s="217">
        <v>714</v>
      </c>
      <c r="I306" s="388">
        <f t="shared" si="10"/>
        <v>2142</v>
      </c>
      <c r="J306" s="897"/>
      <c r="K306" s="388">
        <f t="shared" si="11"/>
        <v>2142</v>
      </c>
      <c r="L306" s="1144"/>
      <c r="M306" s="1290" t="s">
        <v>19</v>
      </c>
      <c r="N306" s="1187"/>
      <c r="O306" s="1187"/>
      <c r="P306" s="1187"/>
      <c r="Q306" s="1187"/>
      <c r="R306" s="1187"/>
      <c r="S306" s="1187"/>
      <c r="T306" s="1187"/>
      <c r="U306" s="1187"/>
      <c r="V306" s="1187"/>
      <c r="W306" s="1187"/>
      <c r="X306" s="1187"/>
      <c r="Y306" s="1187"/>
      <c r="Z306" s="1187"/>
      <c r="AA306" s="1187"/>
      <c r="AB306" s="1187"/>
      <c r="AC306" s="1187"/>
      <c r="AD306" s="1187"/>
      <c r="AE306" s="1187"/>
      <c r="AF306" s="1187"/>
      <c r="AG306" s="1187"/>
      <c r="AH306" s="1187"/>
      <c r="AI306" s="1187"/>
      <c r="AU306" s="1176"/>
    </row>
    <row r="307" s="1121" customFormat="1" customHeight="1" spans="1:47">
      <c r="A307" s="1192" t="s">
        <v>434</v>
      </c>
      <c r="B307" s="513">
        <v>46057</v>
      </c>
      <c r="C307" s="1177" t="s">
        <v>448</v>
      </c>
      <c r="D307" s="213" t="s">
        <v>205</v>
      </c>
      <c r="E307" s="409" t="s">
        <v>89</v>
      </c>
      <c r="F307" s="1178" t="s">
        <v>40</v>
      </c>
      <c r="G307" s="1186">
        <v>10</v>
      </c>
      <c r="H307" s="217">
        <v>680</v>
      </c>
      <c r="I307" s="388">
        <f t="shared" si="10"/>
        <v>6800</v>
      </c>
      <c r="J307" s="897"/>
      <c r="K307" s="388">
        <f t="shared" si="11"/>
        <v>6800</v>
      </c>
      <c r="L307" s="1143"/>
      <c r="M307" s="1290" t="s">
        <v>19</v>
      </c>
      <c r="N307" s="1187"/>
      <c r="O307" s="1187"/>
      <c r="P307" s="1187"/>
      <c r="Q307" s="1187"/>
      <c r="R307" s="1187"/>
      <c r="S307" s="1187"/>
      <c r="T307" s="1187"/>
      <c r="U307" s="1187"/>
      <c r="V307" s="1187"/>
      <c r="W307" s="1187"/>
      <c r="X307" s="1187"/>
      <c r="Y307" s="1187"/>
      <c r="Z307" s="1187"/>
      <c r="AA307" s="1187"/>
      <c r="AB307" s="1187"/>
      <c r="AC307" s="1187"/>
      <c r="AD307" s="1187"/>
      <c r="AE307" s="1187"/>
      <c r="AF307" s="1187"/>
      <c r="AG307" s="1187"/>
      <c r="AH307" s="1187"/>
      <c r="AI307" s="1187"/>
      <c r="AU307" s="1176"/>
    </row>
    <row r="308" s="1121" customFormat="1" customHeight="1" spans="1:47">
      <c r="A308" s="1192" t="s">
        <v>434</v>
      </c>
      <c r="B308" s="513">
        <v>46057</v>
      </c>
      <c r="C308" s="1177" t="s">
        <v>448</v>
      </c>
      <c r="D308" s="213" t="s">
        <v>449</v>
      </c>
      <c r="E308" s="409" t="s">
        <v>450</v>
      </c>
      <c r="F308" s="1178" t="s">
        <v>40</v>
      </c>
      <c r="G308" s="1041">
        <v>10</v>
      </c>
      <c r="H308" s="217">
        <v>680</v>
      </c>
      <c r="I308" s="388">
        <f t="shared" si="10"/>
        <v>6800</v>
      </c>
      <c r="J308" s="897"/>
      <c r="K308" s="388">
        <f t="shared" si="11"/>
        <v>6800</v>
      </c>
      <c r="L308" s="1143"/>
      <c r="M308" s="1290" t="s">
        <v>19</v>
      </c>
      <c r="N308" s="1187"/>
      <c r="O308" s="1187"/>
      <c r="P308" s="1187"/>
      <c r="Q308" s="1187"/>
      <c r="R308" s="1187"/>
      <c r="S308" s="1187"/>
      <c r="T308" s="1187"/>
      <c r="U308" s="1187"/>
      <c r="V308" s="1187"/>
      <c r="W308" s="1187"/>
      <c r="X308" s="1187"/>
      <c r="Y308" s="1187"/>
      <c r="Z308" s="1187"/>
      <c r="AA308" s="1187"/>
      <c r="AB308" s="1187"/>
      <c r="AC308" s="1187"/>
      <c r="AD308" s="1187"/>
      <c r="AE308" s="1187"/>
      <c r="AF308" s="1187"/>
      <c r="AG308" s="1187"/>
      <c r="AH308" s="1187"/>
      <c r="AI308" s="1187"/>
      <c r="AU308" s="1176"/>
    </row>
    <row r="309" s="1121" customFormat="1" customHeight="1" spans="1:47">
      <c r="A309" s="1192" t="s">
        <v>434</v>
      </c>
      <c r="B309" s="513">
        <v>46057</v>
      </c>
      <c r="C309" s="1177" t="s">
        <v>448</v>
      </c>
      <c r="D309" s="213" t="s">
        <v>446</v>
      </c>
      <c r="E309" s="409" t="s">
        <v>447</v>
      </c>
      <c r="F309" s="1178" t="s">
        <v>40</v>
      </c>
      <c r="G309" s="1186">
        <v>8</v>
      </c>
      <c r="H309" s="217">
        <v>660</v>
      </c>
      <c r="I309" s="388">
        <f t="shared" si="10"/>
        <v>5280</v>
      </c>
      <c r="J309" s="897"/>
      <c r="K309" s="388">
        <f t="shared" si="11"/>
        <v>5280</v>
      </c>
      <c r="L309" s="1143"/>
      <c r="M309" s="1290" t="s">
        <v>19</v>
      </c>
      <c r="N309" s="1187"/>
      <c r="O309" s="1187"/>
      <c r="P309" s="1187"/>
      <c r="Q309" s="1187"/>
      <c r="R309" s="1187"/>
      <c r="S309" s="1187"/>
      <c r="T309" s="1187"/>
      <c r="U309" s="1187"/>
      <c r="V309" s="1187"/>
      <c r="W309" s="1187"/>
      <c r="X309" s="1187"/>
      <c r="Y309" s="1187"/>
      <c r="Z309" s="1187"/>
      <c r="AA309" s="1187"/>
      <c r="AB309" s="1187"/>
      <c r="AC309" s="1187"/>
      <c r="AD309" s="1187"/>
      <c r="AE309" s="1187"/>
      <c r="AF309" s="1187"/>
      <c r="AG309" s="1187"/>
      <c r="AH309" s="1187"/>
      <c r="AI309" s="1187"/>
      <c r="AU309" s="1176"/>
    </row>
    <row r="310" s="1121" customFormat="1" customHeight="1" spans="1:47">
      <c r="A310" s="1192" t="s">
        <v>434</v>
      </c>
      <c r="B310" s="513">
        <v>46057</v>
      </c>
      <c r="C310" s="1177" t="s">
        <v>448</v>
      </c>
      <c r="D310" s="213" t="s">
        <v>43</v>
      </c>
      <c r="E310" s="409" t="s">
        <v>44</v>
      </c>
      <c r="F310" s="1178" t="s">
        <v>40</v>
      </c>
      <c r="G310" s="1186">
        <v>4</v>
      </c>
      <c r="H310" s="217">
        <v>714</v>
      </c>
      <c r="I310" s="388">
        <f t="shared" si="10"/>
        <v>2856</v>
      </c>
      <c r="J310" s="897"/>
      <c r="K310" s="388">
        <f t="shared" si="11"/>
        <v>2856</v>
      </c>
      <c r="L310" s="1143"/>
      <c r="M310" s="1290" t="s">
        <v>19</v>
      </c>
      <c r="N310" s="1187"/>
      <c r="O310" s="1187"/>
      <c r="P310" s="1187"/>
      <c r="Q310" s="1187"/>
      <c r="R310" s="1187"/>
      <c r="S310" s="1187"/>
      <c r="T310" s="1187"/>
      <c r="U310" s="1187"/>
      <c r="V310" s="1187"/>
      <c r="W310" s="1187"/>
      <c r="X310" s="1187"/>
      <c r="Y310" s="1187"/>
      <c r="Z310" s="1187"/>
      <c r="AA310" s="1187"/>
      <c r="AB310" s="1187"/>
      <c r="AC310" s="1187"/>
      <c r="AD310" s="1187"/>
      <c r="AE310" s="1187"/>
      <c r="AF310" s="1187"/>
      <c r="AG310" s="1187"/>
      <c r="AH310" s="1187"/>
      <c r="AI310" s="1187"/>
      <c r="AU310" s="1176"/>
    </row>
    <row r="311" s="1121" customFormat="1" customHeight="1" spans="1:47">
      <c r="A311" s="1192" t="s">
        <v>434</v>
      </c>
      <c r="B311" s="513">
        <v>46057</v>
      </c>
      <c r="C311" s="1177" t="s">
        <v>451</v>
      </c>
      <c r="D311" s="213" t="s">
        <v>120</v>
      </c>
      <c r="E311" s="409" t="s">
        <v>76</v>
      </c>
      <c r="F311" s="562" t="s">
        <v>106</v>
      </c>
      <c r="G311" s="1183">
        <v>6</v>
      </c>
      <c r="H311" s="526">
        <v>852.9</v>
      </c>
      <c r="I311" s="388">
        <f t="shared" si="10"/>
        <v>5117.4</v>
      </c>
      <c r="J311" s="897"/>
      <c r="K311" s="388">
        <f t="shared" si="11"/>
        <v>5117.4</v>
      </c>
      <c r="L311" s="1142"/>
      <c r="M311" s="1290" t="s">
        <v>19</v>
      </c>
      <c r="N311" s="1187"/>
      <c r="O311" s="1187"/>
      <c r="P311" s="1187"/>
      <c r="Q311" s="1187"/>
      <c r="R311" s="1187"/>
      <c r="S311" s="1187"/>
      <c r="T311" s="1187"/>
      <c r="U311" s="1187"/>
      <c r="V311" s="1187"/>
      <c r="W311" s="1187"/>
      <c r="X311" s="1187"/>
      <c r="Y311" s="1187"/>
      <c r="Z311" s="1187"/>
      <c r="AA311" s="1187"/>
      <c r="AB311" s="1187"/>
      <c r="AC311" s="1187"/>
      <c r="AD311" s="1187"/>
      <c r="AE311" s="1187"/>
      <c r="AF311" s="1187"/>
      <c r="AG311" s="1187"/>
      <c r="AH311" s="1187"/>
      <c r="AI311" s="1187"/>
      <c r="AU311" s="1176"/>
    </row>
    <row r="312" s="1121" customFormat="1" customHeight="1" spans="1:47">
      <c r="A312" s="1192" t="s">
        <v>434</v>
      </c>
      <c r="B312" s="513">
        <v>46057</v>
      </c>
      <c r="C312" s="1177" t="s">
        <v>452</v>
      </c>
      <c r="D312" s="213" t="s">
        <v>120</v>
      </c>
      <c r="E312" s="409" t="s">
        <v>76</v>
      </c>
      <c r="F312" s="1178" t="s">
        <v>108</v>
      </c>
      <c r="G312" s="1186">
        <v>2</v>
      </c>
      <c r="H312" s="217">
        <v>846</v>
      </c>
      <c r="I312" s="388">
        <f t="shared" si="10"/>
        <v>1692</v>
      </c>
      <c r="J312" s="897"/>
      <c r="K312" s="388">
        <f t="shared" si="11"/>
        <v>1692</v>
      </c>
      <c r="L312" s="1142"/>
      <c r="M312" s="1290" t="s">
        <v>19</v>
      </c>
      <c r="N312" s="1121"/>
      <c r="O312" s="1121"/>
      <c r="P312" s="1121"/>
      <c r="Q312" s="1121"/>
      <c r="R312" s="1121"/>
      <c r="S312" s="1121"/>
      <c r="T312" s="1121"/>
      <c r="U312" s="1121"/>
      <c r="V312" s="1121"/>
      <c r="W312" s="1121"/>
      <c r="X312" s="1121"/>
      <c r="Y312" s="1121"/>
      <c r="Z312" s="1121"/>
      <c r="AA312" s="1121"/>
      <c r="AB312" s="1121"/>
      <c r="AC312" s="1121"/>
      <c r="AD312" s="1121"/>
      <c r="AE312" s="1121"/>
      <c r="AU312" s="1176"/>
    </row>
    <row r="313" s="1121" customFormat="1" customHeight="1" spans="1:47">
      <c r="A313" s="1192" t="s">
        <v>434</v>
      </c>
      <c r="B313" s="513">
        <v>46057</v>
      </c>
      <c r="C313" s="1177" t="s">
        <v>453</v>
      </c>
      <c r="D313" s="213" t="s">
        <v>129</v>
      </c>
      <c r="E313" s="409" t="s">
        <v>130</v>
      </c>
      <c r="F313" s="1178" t="s">
        <v>454</v>
      </c>
      <c r="G313" s="1186">
        <v>1</v>
      </c>
      <c r="H313" s="217">
        <v>1694.45</v>
      </c>
      <c r="I313" s="388">
        <f t="shared" si="10"/>
        <v>1694.45</v>
      </c>
      <c r="J313" s="897"/>
      <c r="K313" s="388">
        <f t="shared" si="11"/>
        <v>1694.45</v>
      </c>
      <c r="L313" s="1142"/>
      <c r="M313" s="1290" t="s">
        <v>19</v>
      </c>
      <c r="N313" s="1121"/>
      <c r="O313" s="1121"/>
      <c r="P313" s="1121"/>
      <c r="Q313" s="1121"/>
      <c r="R313" s="1121"/>
      <c r="S313" s="1121"/>
      <c r="T313" s="1121"/>
      <c r="U313" s="1121"/>
      <c r="V313" s="1121"/>
      <c r="W313" s="1121"/>
      <c r="X313" s="1121"/>
      <c r="Y313" s="1121"/>
      <c r="Z313" s="1121"/>
      <c r="AA313" s="1121"/>
      <c r="AB313" s="1121"/>
      <c r="AC313" s="1121"/>
      <c r="AD313" s="1121"/>
      <c r="AE313" s="1121"/>
      <c r="AU313" s="1176"/>
    </row>
    <row r="314" s="1121" customFormat="1" customHeight="1" spans="1:47">
      <c r="A314" s="1192" t="s">
        <v>434</v>
      </c>
      <c r="B314" s="513">
        <v>46057</v>
      </c>
      <c r="C314" s="1177" t="s">
        <v>455</v>
      </c>
      <c r="D314" s="213" t="s">
        <v>33</v>
      </c>
      <c r="E314" s="409" t="s">
        <v>34</v>
      </c>
      <c r="F314" s="1178" t="s">
        <v>456</v>
      </c>
      <c r="G314" s="1186">
        <v>2</v>
      </c>
      <c r="H314" s="217">
        <v>36</v>
      </c>
      <c r="I314" s="388">
        <f t="shared" si="10"/>
        <v>72</v>
      </c>
      <c r="J314" s="897"/>
      <c r="K314" s="388">
        <f>ROUND(I314+I314*J314,2)+112.6</f>
        <v>184.6</v>
      </c>
      <c r="L314" s="1142"/>
      <c r="M314" s="1290" t="s">
        <v>19</v>
      </c>
      <c r="N314" s="1121"/>
      <c r="O314" s="1121"/>
      <c r="P314" s="1121"/>
      <c r="Q314" s="1121"/>
      <c r="R314" s="1121"/>
      <c r="S314" s="1121"/>
      <c r="T314" s="1121"/>
      <c r="U314" s="1121"/>
      <c r="V314" s="1121"/>
      <c r="W314" s="1121"/>
      <c r="X314" s="1121"/>
      <c r="Y314" s="1121"/>
      <c r="Z314" s="1121"/>
      <c r="AA314" s="1121"/>
      <c r="AB314" s="1121"/>
      <c r="AC314" s="1121"/>
      <c r="AD314" s="1121"/>
      <c r="AE314" s="1121"/>
      <c r="AU314" s="1176"/>
    </row>
    <row r="315" s="1121" customFormat="1" customHeight="1" spans="1:47">
      <c r="A315" s="1192" t="s">
        <v>434</v>
      </c>
      <c r="B315" s="513">
        <v>46057</v>
      </c>
      <c r="C315" s="1177" t="s">
        <v>457</v>
      </c>
      <c r="D315" s="213" t="s">
        <v>158</v>
      </c>
      <c r="E315" s="409" t="s">
        <v>79</v>
      </c>
      <c r="F315" s="1178" t="s">
        <v>458</v>
      </c>
      <c r="G315" s="1186">
        <v>3</v>
      </c>
      <c r="H315" s="217">
        <v>1635</v>
      </c>
      <c r="I315" s="388">
        <f t="shared" si="10"/>
        <v>4905</v>
      </c>
      <c r="J315" s="897"/>
      <c r="K315" s="388">
        <f t="shared" ref="K315:K378" si="12">ROUND(I315+I315*J315,2)</f>
        <v>4905</v>
      </c>
      <c r="L315" s="1142"/>
      <c r="M315" s="1290" t="s">
        <v>19</v>
      </c>
      <c r="N315" s="1121"/>
      <c r="O315" s="1121"/>
      <c r="P315" s="1121"/>
      <c r="Q315" s="1121"/>
      <c r="R315" s="1121"/>
      <c r="S315" s="1121"/>
      <c r="T315" s="1121"/>
      <c r="U315" s="1121"/>
      <c r="V315" s="1121"/>
      <c r="W315" s="1121"/>
      <c r="X315" s="1121"/>
      <c r="Y315" s="1121"/>
      <c r="Z315" s="1121"/>
      <c r="AA315" s="1121"/>
      <c r="AB315" s="1121"/>
      <c r="AC315" s="1121"/>
      <c r="AD315" s="1121"/>
      <c r="AE315" s="1121"/>
      <c r="AU315" s="1176"/>
    </row>
    <row r="316" s="1121" customFormat="1" customHeight="1" spans="1:47">
      <c r="A316" s="1192" t="s">
        <v>434</v>
      </c>
      <c r="B316" s="513">
        <v>46057</v>
      </c>
      <c r="C316" s="1177" t="s">
        <v>459</v>
      </c>
      <c r="D316" s="213" t="s">
        <v>120</v>
      </c>
      <c r="E316" s="409" t="s">
        <v>76</v>
      </c>
      <c r="F316" s="1178" t="s">
        <v>108</v>
      </c>
      <c r="G316" s="1186">
        <v>1</v>
      </c>
      <c r="H316" s="217">
        <v>846</v>
      </c>
      <c r="I316" s="388">
        <f t="shared" si="10"/>
        <v>846</v>
      </c>
      <c r="J316" s="897"/>
      <c r="K316" s="388">
        <f t="shared" si="12"/>
        <v>846</v>
      </c>
      <c r="L316" s="1142"/>
      <c r="M316" s="1290" t="s">
        <v>19</v>
      </c>
      <c r="N316" s="1121"/>
      <c r="O316" s="1121"/>
      <c r="P316" s="1121"/>
      <c r="Q316" s="1121"/>
      <c r="R316" s="1121"/>
      <c r="S316" s="1121"/>
      <c r="T316" s="1121"/>
      <c r="U316" s="1121"/>
      <c r="V316" s="1121"/>
      <c r="W316" s="1121"/>
      <c r="X316" s="1121"/>
      <c r="Y316" s="1121"/>
      <c r="Z316" s="1121"/>
      <c r="AA316" s="1121"/>
      <c r="AB316" s="1121"/>
      <c r="AC316" s="1121"/>
      <c r="AD316" s="1121"/>
      <c r="AE316" s="1121"/>
      <c r="AU316" s="1176"/>
    </row>
    <row r="317" s="1121" customFormat="1" customHeight="1" spans="1:47">
      <c r="A317" s="1192" t="s">
        <v>434</v>
      </c>
      <c r="B317" s="513">
        <v>46057</v>
      </c>
      <c r="C317" s="1177" t="s">
        <v>460</v>
      </c>
      <c r="D317" s="213" t="s">
        <v>289</v>
      </c>
      <c r="E317" s="409" t="s">
        <v>290</v>
      </c>
      <c r="F317" s="1178" t="s">
        <v>461</v>
      </c>
      <c r="G317" s="1186">
        <v>100</v>
      </c>
      <c r="H317" s="217">
        <v>977</v>
      </c>
      <c r="I317" s="388">
        <f t="shared" si="10"/>
        <v>97700</v>
      </c>
      <c r="J317" s="897"/>
      <c r="K317" s="388">
        <f t="shared" si="12"/>
        <v>97700</v>
      </c>
      <c r="L317" s="1142"/>
      <c r="M317" s="1290" t="s">
        <v>19</v>
      </c>
      <c r="N317" s="1121"/>
      <c r="O317" s="1121"/>
      <c r="P317" s="1121"/>
      <c r="Q317" s="1121"/>
      <c r="R317" s="1121"/>
      <c r="S317" s="1121"/>
      <c r="T317" s="1121"/>
      <c r="U317" s="1121"/>
      <c r="V317" s="1121"/>
      <c r="W317" s="1121"/>
      <c r="X317" s="1121"/>
      <c r="Y317" s="1121"/>
      <c r="Z317" s="1121"/>
      <c r="AA317" s="1121"/>
      <c r="AB317" s="1121"/>
      <c r="AC317" s="1121"/>
      <c r="AD317" s="1121"/>
      <c r="AE317" s="1121"/>
      <c r="AU317" s="1176"/>
    </row>
    <row r="318" s="1121" customFormat="1" customHeight="1" spans="1:47">
      <c r="A318" s="1192" t="s">
        <v>434</v>
      </c>
      <c r="B318" s="513">
        <v>46058</v>
      </c>
      <c r="C318" s="1177" t="s">
        <v>462</v>
      </c>
      <c r="D318" s="213" t="s">
        <v>78</v>
      </c>
      <c r="E318" s="409" t="s">
        <v>79</v>
      </c>
      <c r="F318" s="1178" t="s">
        <v>102</v>
      </c>
      <c r="G318" s="1186">
        <v>1</v>
      </c>
      <c r="H318" s="217">
        <v>1685</v>
      </c>
      <c r="I318" s="388">
        <f t="shared" si="10"/>
        <v>1685</v>
      </c>
      <c r="J318" s="897"/>
      <c r="K318" s="388">
        <f t="shared" si="12"/>
        <v>1685</v>
      </c>
      <c r="L318" s="1142"/>
      <c r="M318" s="1290" t="s">
        <v>19</v>
      </c>
      <c r="N318" s="1121"/>
      <c r="O318" s="1121"/>
      <c r="P318" s="1121"/>
      <c r="Q318" s="1121"/>
      <c r="R318" s="1121"/>
      <c r="S318" s="1121"/>
      <c r="T318" s="1121"/>
      <c r="U318" s="1121"/>
      <c r="V318" s="1121"/>
      <c r="W318" s="1121"/>
      <c r="X318" s="1121"/>
      <c r="Y318" s="1121"/>
      <c r="Z318" s="1121"/>
      <c r="AA318" s="1121"/>
      <c r="AB318" s="1121"/>
      <c r="AC318" s="1121"/>
      <c r="AD318" s="1121"/>
      <c r="AE318" s="1121"/>
      <c r="AU318" s="1176"/>
    </row>
    <row r="319" s="1121" customFormat="1" customHeight="1" spans="1:47">
      <c r="A319" s="1192" t="s">
        <v>434</v>
      </c>
      <c r="B319" s="513">
        <v>46058</v>
      </c>
      <c r="C319" s="1177" t="s">
        <v>463</v>
      </c>
      <c r="D319" s="213" t="s">
        <v>98</v>
      </c>
      <c r="E319" s="409" t="s">
        <v>99</v>
      </c>
      <c r="F319" s="1178" t="s">
        <v>163</v>
      </c>
      <c r="G319" s="1186">
        <v>3</v>
      </c>
      <c r="H319" s="217">
        <v>1450</v>
      </c>
      <c r="I319" s="388">
        <f t="shared" si="10"/>
        <v>4350</v>
      </c>
      <c r="J319" s="897"/>
      <c r="K319" s="388">
        <f t="shared" si="12"/>
        <v>4350</v>
      </c>
      <c r="L319" s="1142"/>
      <c r="M319" s="1290" t="s">
        <v>19</v>
      </c>
      <c r="N319" s="1121"/>
      <c r="O319" s="1121"/>
      <c r="P319" s="1121"/>
      <c r="Q319" s="1121"/>
      <c r="R319" s="1121"/>
      <c r="S319" s="1121"/>
      <c r="T319" s="1121"/>
      <c r="U319" s="1121"/>
      <c r="V319" s="1121"/>
      <c r="W319" s="1121"/>
      <c r="X319" s="1121"/>
      <c r="Y319" s="1121"/>
      <c r="Z319" s="1121"/>
      <c r="AA319" s="1121"/>
      <c r="AB319" s="1121"/>
      <c r="AC319" s="1121"/>
      <c r="AD319" s="1121"/>
      <c r="AE319" s="1121"/>
      <c r="AU319" s="1176"/>
    </row>
    <row r="320" s="1121" customFormat="1" customHeight="1" spans="1:47">
      <c r="A320" s="1192" t="s">
        <v>434</v>
      </c>
      <c r="B320" s="513">
        <v>46058</v>
      </c>
      <c r="C320" s="1177" t="s">
        <v>464</v>
      </c>
      <c r="D320" s="213" t="s">
        <v>446</v>
      </c>
      <c r="E320" s="409" t="s">
        <v>447</v>
      </c>
      <c r="F320" s="562" t="s">
        <v>108</v>
      </c>
      <c r="G320" s="1183">
        <v>1</v>
      </c>
      <c r="H320" s="526">
        <v>660</v>
      </c>
      <c r="I320" s="388">
        <f t="shared" si="10"/>
        <v>660</v>
      </c>
      <c r="J320" s="897"/>
      <c r="K320" s="388">
        <f t="shared" si="12"/>
        <v>660</v>
      </c>
      <c r="L320" s="1142"/>
      <c r="M320" s="1290" t="s">
        <v>19</v>
      </c>
      <c r="N320" s="1121"/>
      <c r="O320" s="1121"/>
      <c r="P320" s="1121"/>
      <c r="Q320" s="1121"/>
      <c r="R320" s="1121"/>
      <c r="S320" s="1121"/>
      <c r="T320" s="1121"/>
      <c r="U320" s="1121"/>
      <c r="V320" s="1121"/>
      <c r="W320" s="1121"/>
      <c r="X320" s="1121"/>
      <c r="Y320" s="1121"/>
      <c r="Z320" s="1121"/>
      <c r="AA320" s="1121"/>
      <c r="AB320" s="1121"/>
      <c r="AC320" s="1121"/>
      <c r="AD320" s="1121"/>
      <c r="AE320" s="1121"/>
      <c r="AU320" s="1176"/>
    </row>
    <row r="321" s="1121" customFormat="1" customHeight="1" spans="1:47">
      <c r="A321" s="1192" t="s">
        <v>434</v>
      </c>
      <c r="B321" s="513">
        <v>46058</v>
      </c>
      <c r="C321" s="1177" t="s">
        <v>464</v>
      </c>
      <c r="D321" s="213" t="s">
        <v>120</v>
      </c>
      <c r="E321" s="409" t="s">
        <v>76</v>
      </c>
      <c r="F321" s="562" t="s">
        <v>108</v>
      </c>
      <c r="G321" s="1183">
        <v>1</v>
      </c>
      <c r="H321" s="526">
        <v>846</v>
      </c>
      <c r="I321" s="388">
        <f t="shared" si="10"/>
        <v>846</v>
      </c>
      <c r="J321" s="897"/>
      <c r="K321" s="388">
        <f t="shared" si="12"/>
        <v>846</v>
      </c>
      <c r="L321" s="1142"/>
      <c r="M321" s="1290" t="s">
        <v>19</v>
      </c>
      <c r="N321" s="1121"/>
      <c r="O321" s="1121"/>
      <c r="P321" s="1121"/>
      <c r="Q321" s="1121"/>
      <c r="R321" s="1121"/>
      <c r="S321" s="1121"/>
      <c r="T321" s="1121"/>
      <c r="U321" s="1121"/>
      <c r="V321" s="1121"/>
      <c r="W321" s="1121"/>
      <c r="X321" s="1121"/>
      <c r="Y321" s="1121"/>
      <c r="Z321" s="1121"/>
      <c r="AA321" s="1121"/>
      <c r="AB321" s="1121"/>
      <c r="AC321" s="1121"/>
      <c r="AD321" s="1121"/>
      <c r="AE321" s="1121"/>
      <c r="AU321" s="1176"/>
    </row>
    <row r="322" s="1121" customFormat="1" customHeight="1" spans="1:47">
      <c r="A322" s="1192" t="s">
        <v>434</v>
      </c>
      <c r="B322" s="513">
        <v>46058</v>
      </c>
      <c r="C322" s="1177" t="s">
        <v>465</v>
      </c>
      <c r="D322" s="213" t="s">
        <v>21</v>
      </c>
      <c r="E322" s="409" t="s">
        <v>22</v>
      </c>
      <c r="F322" s="562" t="s">
        <v>466</v>
      </c>
      <c r="G322" s="1183">
        <v>10</v>
      </c>
      <c r="H322" s="526">
        <v>535</v>
      </c>
      <c r="I322" s="388">
        <f t="shared" si="10"/>
        <v>5350</v>
      </c>
      <c r="J322" s="897"/>
      <c r="K322" s="388">
        <f t="shared" si="12"/>
        <v>5350</v>
      </c>
      <c r="L322" s="1144"/>
      <c r="M322" s="1290" t="s">
        <v>19</v>
      </c>
      <c r="N322" s="1121"/>
      <c r="O322" s="1121"/>
      <c r="P322" s="1121"/>
      <c r="Q322" s="1121"/>
      <c r="R322" s="1121"/>
      <c r="S322" s="1121"/>
      <c r="T322" s="1121"/>
      <c r="U322" s="1121"/>
      <c r="V322" s="1121"/>
      <c r="W322" s="1121"/>
      <c r="X322" s="1121"/>
      <c r="Y322" s="1121"/>
      <c r="Z322" s="1121"/>
      <c r="AA322" s="1121"/>
      <c r="AB322" s="1121"/>
      <c r="AC322" s="1121"/>
      <c r="AD322" s="1121"/>
      <c r="AE322" s="1121"/>
      <c r="AU322" s="1176"/>
    </row>
    <row r="323" s="1121" customFormat="1" customHeight="1" spans="1:47">
      <c r="A323" s="1192" t="s">
        <v>434</v>
      </c>
      <c r="B323" s="513">
        <v>46058</v>
      </c>
      <c r="C323" s="1177" t="s">
        <v>467</v>
      </c>
      <c r="D323" s="213" t="s">
        <v>198</v>
      </c>
      <c r="E323" s="409" t="s">
        <v>199</v>
      </c>
      <c r="F323" s="1178" t="s">
        <v>468</v>
      </c>
      <c r="G323" s="1186">
        <v>28</v>
      </c>
      <c r="H323" s="217">
        <v>825</v>
      </c>
      <c r="I323" s="388">
        <f t="shared" si="10"/>
        <v>23100</v>
      </c>
      <c r="J323" s="897"/>
      <c r="K323" s="388">
        <f t="shared" si="12"/>
        <v>23100</v>
      </c>
      <c r="L323" s="1143"/>
      <c r="M323" s="1290" t="s">
        <v>19</v>
      </c>
      <c r="N323" s="1121"/>
      <c r="O323" s="1121"/>
      <c r="P323" s="1121"/>
      <c r="Q323" s="1121"/>
      <c r="R323" s="1121"/>
      <c r="S323" s="1121"/>
      <c r="T323" s="1121"/>
      <c r="U323" s="1121"/>
      <c r="V323" s="1121"/>
      <c r="W323" s="1121"/>
      <c r="X323" s="1121"/>
      <c r="Y323" s="1121"/>
      <c r="Z323" s="1121"/>
      <c r="AA323" s="1121"/>
      <c r="AB323" s="1121"/>
      <c r="AC323" s="1121"/>
      <c r="AD323" s="1121"/>
      <c r="AE323" s="1121"/>
      <c r="AU323" s="1176"/>
    </row>
    <row r="324" s="1121" customFormat="1" customHeight="1" spans="1:47">
      <c r="A324" s="1192" t="s">
        <v>434</v>
      </c>
      <c r="B324" s="513">
        <v>46058</v>
      </c>
      <c r="C324" s="1177" t="s">
        <v>467</v>
      </c>
      <c r="D324" s="213" t="s">
        <v>196</v>
      </c>
      <c r="E324" s="409" t="s">
        <v>197</v>
      </c>
      <c r="F324" s="1178" t="s">
        <v>468</v>
      </c>
      <c r="G324" s="1186">
        <v>36</v>
      </c>
      <c r="H324" s="217">
        <v>825</v>
      </c>
      <c r="I324" s="388">
        <f t="shared" si="10"/>
        <v>29700</v>
      </c>
      <c r="J324" s="897"/>
      <c r="K324" s="388">
        <f t="shared" si="12"/>
        <v>29700</v>
      </c>
      <c r="L324" s="1143"/>
      <c r="M324" s="1290" t="s">
        <v>19</v>
      </c>
      <c r="N324" s="1121"/>
      <c r="O324" s="1121"/>
      <c r="P324" s="1121"/>
      <c r="Q324" s="1121"/>
      <c r="R324" s="1121"/>
      <c r="S324" s="1121"/>
      <c r="T324" s="1121"/>
      <c r="U324" s="1121"/>
      <c r="V324" s="1121"/>
      <c r="W324" s="1121"/>
      <c r="X324" s="1121"/>
      <c r="Y324" s="1121"/>
      <c r="Z324" s="1121"/>
      <c r="AA324" s="1121"/>
      <c r="AB324" s="1121"/>
      <c r="AC324" s="1121"/>
      <c r="AD324" s="1121"/>
      <c r="AE324" s="1121"/>
      <c r="AU324" s="1176"/>
    </row>
    <row r="325" s="1121" customFormat="1" customHeight="1" spans="1:47">
      <c r="A325" s="1192" t="s">
        <v>434</v>
      </c>
      <c r="B325" s="513">
        <v>46058</v>
      </c>
      <c r="C325" s="1177" t="s">
        <v>467</v>
      </c>
      <c r="D325" s="213" t="s">
        <v>194</v>
      </c>
      <c r="E325" s="409" t="s">
        <v>195</v>
      </c>
      <c r="F325" s="1178" t="s">
        <v>468</v>
      </c>
      <c r="G325" s="1186">
        <v>28</v>
      </c>
      <c r="H325" s="217">
        <v>1524</v>
      </c>
      <c r="I325" s="388">
        <f t="shared" si="10"/>
        <v>42672</v>
      </c>
      <c r="J325" s="897"/>
      <c r="K325" s="388">
        <f t="shared" si="12"/>
        <v>42672</v>
      </c>
      <c r="L325" s="1143"/>
      <c r="M325" s="1290" t="s">
        <v>19</v>
      </c>
      <c r="N325" s="1121"/>
      <c r="O325" s="1121"/>
      <c r="P325" s="1121"/>
      <c r="Q325" s="1121"/>
      <c r="R325" s="1121"/>
      <c r="S325" s="1121"/>
      <c r="T325" s="1121"/>
      <c r="U325" s="1121"/>
      <c r="V325" s="1121"/>
      <c r="W325" s="1121"/>
      <c r="X325" s="1121"/>
      <c r="Y325" s="1121"/>
      <c r="Z325" s="1121"/>
      <c r="AA325" s="1121"/>
      <c r="AB325" s="1121"/>
      <c r="AC325" s="1121"/>
      <c r="AD325" s="1121"/>
      <c r="AE325" s="1121"/>
      <c r="AU325" s="1176"/>
    </row>
    <row r="326" s="1121" customFormat="1" customHeight="1" spans="1:47">
      <c r="A326" s="1192" t="s">
        <v>434</v>
      </c>
      <c r="B326" s="513">
        <v>46058</v>
      </c>
      <c r="C326" s="1177" t="s">
        <v>467</v>
      </c>
      <c r="D326" s="213" t="s">
        <v>192</v>
      </c>
      <c r="E326" s="409" t="s">
        <v>193</v>
      </c>
      <c r="F326" s="1178" t="s">
        <v>468</v>
      </c>
      <c r="G326" s="1186">
        <v>36</v>
      </c>
      <c r="H326" s="217">
        <v>1524</v>
      </c>
      <c r="I326" s="388">
        <f t="shared" si="10"/>
        <v>54864</v>
      </c>
      <c r="J326" s="897"/>
      <c r="K326" s="388">
        <f t="shared" si="12"/>
        <v>54864</v>
      </c>
      <c r="L326" s="1143"/>
      <c r="M326" s="1290" t="s">
        <v>19</v>
      </c>
      <c r="N326" s="1121"/>
      <c r="O326" s="1121"/>
      <c r="P326" s="1121"/>
      <c r="Q326" s="1121"/>
      <c r="R326" s="1121"/>
      <c r="S326" s="1121"/>
      <c r="T326" s="1121"/>
      <c r="U326" s="1121"/>
      <c r="V326" s="1121"/>
      <c r="W326" s="1121"/>
      <c r="X326" s="1121"/>
      <c r="Y326" s="1121"/>
      <c r="Z326" s="1121"/>
      <c r="AA326" s="1121"/>
      <c r="AB326" s="1121"/>
      <c r="AC326" s="1121"/>
      <c r="AD326" s="1121"/>
      <c r="AE326" s="1121"/>
      <c r="AU326" s="1176"/>
    </row>
    <row r="327" s="1121" customFormat="1" customHeight="1" spans="1:47">
      <c r="A327" s="1192" t="s">
        <v>434</v>
      </c>
      <c r="B327" s="513">
        <v>46058</v>
      </c>
      <c r="C327" s="1177" t="s">
        <v>467</v>
      </c>
      <c r="D327" s="213" t="s">
        <v>190</v>
      </c>
      <c r="E327" s="409" t="s">
        <v>191</v>
      </c>
      <c r="F327" s="1178" t="s">
        <v>468</v>
      </c>
      <c r="G327" s="1186">
        <v>36</v>
      </c>
      <c r="H327" s="217">
        <v>694</v>
      </c>
      <c r="I327" s="388">
        <f t="shared" si="10"/>
        <v>24984</v>
      </c>
      <c r="J327" s="897"/>
      <c r="K327" s="388">
        <f t="shared" si="12"/>
        <v>24984</v>
      </c>
      <c r="L327" s="1143"/>
      <c r="M327" s="1290" t="s">
        <v>19</v>
      </c>
      <c r="N327" s="1121"/>
      <c r="O327" s="1121"/>
      <c r="P327" s="1121"/>
      <c r="Q327" s="1121"/>
      <c r="R327" s="1121"/>
      <c r="S327" s="1121"/>
      <c r="T327" s="1121"/>
      <c r="U327" s="1121"/>
      <c r="V327" s="1121"/>
      <c r="W327" s="1121"/>
      <c r="X327" s="1121"/>
      <c r="Y327" s="1121"/>
      <c r="Z327" s="1121"/>
      <c r="AA327" s="1121"/>
      <c r="AB327" s="1121"/>
      <c r="AC327" s="1121"/>
      <c r="AD327" s="1121"/>
      <c r="AE327" s="1121"/>
      <c r="AU327" s="1176"/>
    </row>
    <row r="328" s="1121" customFormat="1" customHeight="1" spans="1:47">
      <c r="A328" s="1192" t="s">
        <v>434</v>
      </c>
      <c r="B328" s="513">
        <v>46058</v>
      </c>
      <c r="C328" s="1177" t="s">
        <v>467</v>
      </c>
      <c r="D328" s="213" t="s">
        <v>188</v>
      </c>
      <c r="E328" s="409" t="s">
        <v>189</v>
      </c>
      <c r="F328" s="1178" t="s">
        <v>468</v>
      </c>
      <c r="G328" s="1157">
        <v>36</v>
      </c>
      <c r="H328" s="217">
        <v>931</v>
      </c>
      <c r="I328" s="388">
        <f t="shared" si="10"/>
        <v>33516</v>
      </c>
      <c r="J328" s="897"/>
      <c r="K328" s="388">
        <f t="shared" si="12"/>
        <v>33516</v>
      </c>
      <c r="L328" s="1143"/>
      <c r="M328" s="1290" t="s">
        <v>19</v>
      </c>
      <c r="N328" s="1121"/>
      <c r="O328" s="1121"/>
      <c r="P328" s="1121"/>
      <c r="Q328" s="1121"/>
      <c r="R328" s="1121"/>
      <c r="S328" s="1121"/>
      <c r="T328" s="1121"/>
      <c r="U328" s="1121"/>
      <c r="V328" s="1121"/>
      <c r="W328" s="1121"/>
      <c r="X328" s="1121"/>
      <c r="Y328" s="1121"/>
      <c r="Z328" s="1121"/>
      <c r="AA328" s="1121"/>
      <c r="AB328" s="1121"/>
      <c r="AC328" s="1121"/>
      <c r="AD328" s="1121"/>
      <c r="AE328" s="1121"/>
      <c r="AU328" s="1176"/>
    </row>
    <row r="329" s="1121" customFormat="1" customHeight="1" spans="1:47">
      <c r="A329" s="1192" t="s">
        <v>434</v>
      </c>
      <c r="B329" s="513">
        <v>46058</v>
      </c>
      <c r="C329" s="1177" t="s">
        <v>469</v>
      </c>
      <c r="D329" s="213" t="s">
        <v>120</v>
      </c>
      <c r="E329" s="409" t="s">
        <v>76</v>
      </c>
      <c r="F329" s="1178" t="s">
        <v>108</v>
      </c>
      <c r="G329" s="1157">
        <v>1</v>
      </c>
      <c r="H329" s="217">
        <v>846</v>
      </c>
      <c r="I329" s="388">
        <f t="shared" si="10"/>
        <v>846</v>
      </c>
      <c r="J329" s="897"/>
      <c r="K329" s="388">
        <f t="shared" si="12"/>
        <v>846</v>
      </c>
      <c r="L329" s="1142"/>
      <c r="M329" s="1290" t="s">
        <v>19</v>
      </c>
      <c r="N329" s="1121"/>
      <c r="O329" s="1121"/>
      <c r="P329" s="1121"/>
      <c r="Q329" s="1121"/>
      <c r="R329" s="1121"/>
      <c r="S329" s="1121"/>
      <c r="T329" s="1121"/>
      <c r="U329" s="1121"/>
      <c r="V329" s="1121"/>
      <c r="W329" s="1121"/>
      <c r="X329" s="1121"/>
      <c r="Y329" s="1121"/>
      <c r="Z329" s="1121"/>
      <c r="AA329" s="1121"/>
      <c r="AB329" s="1121"/>
      <c r="AC329" s="1121"/>
      <c r="AD329" s="1121"/>
      <c r="AE329" s="1121"/>
      <c r="AU329" s="1176"/>
    </row>
    <row r="330" s="1121" customFormat="1" customHeight="1" spans="1:47">
      <c r="A330" s="1192" t="s">
        <v>434</v>
      </c>
      <c r="B330" s="513">
        <v>46058</v>
      </c>
      <c r="C330" s="1177" t="s">
        <v>470</v>
      </c>
      <c r="D330" s="213" t="s">
        <v>78</v>
      </c>
      <c r="E330" s="409" t="s">
        <v>79</v>
      </c>
      <c r="F330" s="562" t="s">
        <v>148</v>
      </c>
      <c r="G330" s="1157">
        <v>1</v>
      </c>
      <c r="H330" s="526">
        <v>1684</v>
      </c>
      <c r="I330" s="388">
        <f t="shared" si="10"/>
        <v>1684</v>
      </c>
      <c r="J330" s="897"/>
      <c r="K330" s="388">
        <f t="shared" si="12"/>
        <v>1684</v>
      </c>
      <c r="L330" s="1142"/>
      <c r="M330" s="1290" t="s">
        <v>19</v>
      </c>
      <c r="N330" s="1121"/>
      <c r="O330" s="1121"/>
      <c r="P330" s="1121"/>
      <c r="Q330" s="1121"/>
      <c r="R330" s="1121"/>
      <c r="S330" s="1121"/>
      <c r="T330" s="1121"/>
      <c r="U330" s="1121"/>
      <c r="V330" s="1121"/>
      <c r="W330" s="1121"/>
      <c r="X330" s="1121"/>
      <c r="Y330" s="1121"/>
      <c r="Z330" s="1121"/>
      <c r="AA330" s="1121"/>
      <c r="AB330" s="1121"/>
      <c r="AC330" s="1121"/>
      <c r="AD330" s="1121"/>
      <c r="AE330" s="1121"/>
      <c r="AU330" s="1176"/>
    </row>
    <row r="331" s="1121" customFormat="1" customHeight="1" spans="1:47">
      <c r="A331" s="1192" t="s">
        <v>434</v>
      </c>
      <c r="B331" s="513">
        <v>46058</v>
      </c>
      <c r="C331" s="1177" t="s">
        <v>470</v>
      </c>
      <c r="D331" s="213" t="s">
        <v>129</v>
      </c>
      <c r="E331" s="409" t="s">
        <v>130</v>
      </c>
      <c r="F331" s="562" t="s">
        <v>148</v>
      </c>
      <c r="G331" s="1157">
        <v>1</v>
      </c>
      <c r="H331" s="526">
        <v>1694.45</v>
      </c>
      <c r="I331" s="388">
        <f t="shared" si="10"/>
        <v>1694.45</v>
      </c>
      <c r="J331" s="897"/>
      <c r="K331" s="388">
        <f t="shared" si="12"/>
        <v>1694.45</v>
      </c>
      <c r="L331" s="1142"/>
      <c r="M331" s="1290" t="s">
        <v>19</v>
      </c>
      <c r="N331" s="1121"/>
      <c r="O331" s="1121"/>
      <c r="P331" s="1121"/>
      <c r="Q331" s="1121"/>
      <c r="R331" s="1121"/>
      <c r="S331" s="1121"/>
      <c r="T331" s="1121"/>
      <c r="U331" s="1121"/>
      <c r="V331" s="1121"/>
      <c r="W331" s="1121"/>
      <c r="X331" s="1121"/>
      <c r="Y331" s="1121"/>
      <c r="Z331" s="1121"/>
      <c r="AA331" s="1121"/>
      <c r="AB331" s="1121"/>
      <c r="AC331" s="1121"/>
      <c r="AD331" s="1121"/>
      <c r="AE331" s="1121"/>
      <c r="AU331" s="1176"/>
    </row>
    <row r="332" s="1121" customFormat="1" customHeight="1" spans="1:47">
      <c r="A332" s="1192" t="s">
        <v>434</v>
      </c>
      <c r="B332" s="513">
        <v>46058</v>
      </c>
      <c r="C332" s="1177" t="s">
        <v>470</v>
      </c>
      <c r="D332" s="213" t="s">
        <v>120</v>
      </c>
      <c r="E332" s="409" t="s">
        <v>76</v>
      </c>
      <c r="F332" s="562" t="s">
        <v>148</v>
      </c>
      <c r="G332" s="1157">
        <v>1</v>
      </c>
      <c r="H332" s="526">
        <v>846</v>
      </c>
      <c r="I332" s="388">
        <f t="shared" si="10"/>
        <v>846</v>
      </c>
      <c r="J332" s="897"/>
      <c r="K332" s="388">
        <f t="shared" si="12"/>
        <v>846</v>
      </c>
      <c r="L332" s="1142"/>
      <c r="M332" s="1290" t="s">
        <v>19</v>
      </c>
      <c r="N332" s="1121"/>
      <c r="O332" s="1121"/>
      <c r="P332" s="1121"/>
      <c r="Q332" s="1121"/>
      <c r="R332" s="1121"/>
      <c r="S332" s="1121"/>
      <c r="T332" s="1121"/>
      <c r="U332" s="1121"/>
      <c r="V332" s="1121"/>
      <c r="W332" s="1121"/>
      <c r="X332" s="1121"/>
      <c r="Y332" s="1121"/>
      <c r="Z332" s="1121"/>
      <c r="AA332" s="1121"/>
      <c r="AB332" s="1121"/>
      <c r="AC332" s="1121"/>
      <c r="AD332" s="1121"/>
      <c r="AE332" s="1121"/>
      <c r="AU332" s="1176"/>
    </row>
    <row r="333" s="1121" customFormat="1" customHeight="1" spans="1:47">
      <c r="A333" s="1192" t="s">
        <v>434</v>
      </c>
      <c r="B333" s="513">
        <v>46058</v>
      </c>
      <c r="C333" s="1177" t="s">
        <v>471</v>
      </c>
      <c r="D333" s="213" t="s">
        <v>33</v>
      </c>
      <c r="E333" s="409" t="s">
        <v>34</v>
      </c>
      <c r="F333" s="562" t="s">
        <v>472</v>
      </c>
      <c r="G333" s="1157">
        <v>4</v>
      </c>
      <c r="H333" s="526">
        <v>20.5</v>
      </c>
      <c r="I333" s="388">
        <f t="shared" si="10"/>
        <v>82</v>
      </c>
      <c r="J333" s="897"/>
      <c r="K333" s="388">
        <f t="shared" si="12"/>
        <v>82</v>
      </c>
      <c r="L333" s="1142"/>
      <c r="M333" s="1290" t="s">
        <v>19</v>
      </c>
      <c r="N333" s="1121"/>
      <c r="O333" s="1121"/>
      <c r="P333" s="1121"/>
      <c r="Q333" s="1121"/>
      <c r="R333" s="1121"/>
      <c r="S333" s="1121"/>
      <c r="T333" s="1121"/>
      <c r="U333" s="1121"/>
      <c r="V333" s="1121"/>
      <c r="W333" s="1121"/>
      <c r="X333" s="1121"/>
      <c r="Y333" s="1121"/>
      <c r="Z333" s="1121"/>
      <c r="AA333" s="1121"/>
      <c r="AB333" s="1121"/>
      <c r="AC333" s="1121"/>
      <c r="AD333" s="1121"/>
      <c r="AE333" s="1121"/>
      <c r="AU333" s="1176"/>
    </row>
    <row r="334" s="1121" customFormat="1" customHeight="1" spans="1:47">
      <c r="A334" s="1192" t="s">
        <v>434</v>
      </c>
      <c r="B334" s="513">
        <v>46058</v>
      </c>
      <c r="C334" s="1177" t="s">
        <v>471</v>
      </c>
      <c r="D334" s="213" t="s">
        <v>33</v>
      </c>
      <c r="E334" s="409" t="s">
        <v>34</v>
      </c>
      <c r="F334" s="562" t="s">
        <v>472</v>
      </c>
      <c r="G334" s="1157">
        <v>4</v>
      </c>
      <c r="H334" s="526">
        <v>6</v>
      </c>
      <c r="I334" s="388">
        <f t="shared" si="10"/>
        <v>24</v>
      </c>
      <c r="J334" s="897"/>
      <c r="K334" s="388">
        <f t="shared" si="12"/>
        <v>24</v>
      </c>
      <c r="L334" s="1142"/>
      <c r="M334" s="1290" t="s">
        <v>19</v>
      </c>
      <c r="N334" s="1121"/>
      <c r="O334" s="1121"/>
      <c r="P334" s="1121"/>
      <c r="Q334" s="1121"/>
      <c r="R334" s="1121"/>
      <c r="S334" s="1121"/>
      <c r="T334" s="1121"/>
      <c r="U334" s="1121"/>
      <c r="V334" s="1121"/>
      <c r="W334" s="1121"/>
      <c r="X334" s="1121"/>
      <c r="Y334" s="1121"/>
      <c r="Z334" s="1121"/>
      <c r="AA334" s="1121"/>
      <c r="AB334" s="1121"/>
      <c r="AC334" s="1121"/>
      <c r="AD334" s="1121"/>
      <c r="AE334" s="1121"/>
      <c r="AU334" s="1176"/>
    </row>
    <row r="335" s="1121" customFormat="1" customHeight="1" spans="1:47">
      <c r="A335" s="1192" t="s">
        <v>434</v>
      </c>
      <c r="B335" s="513">
        <v>46058</v>
      </c>
      <c r="C335" s="1177" t="s">
        <v>471</v>
      </c>
      <c r="D335" s="213" t="s">
        <v>33</v>
      </c>
      <c r="E335" s="409" t="s">
        <v>34</v>
      </c>
      <c r="F335" s="562" t="s">
        <v>472</v>
      </c>
      <c r="G335" s="1157">
        <v>4</v>
      </c>
      <c r="H335" s="526">
        <v>7</v>
      </c>
      <c r="I335" s="388">
        <f t="shared" si="10"/>
        <v>28</v>
      </c>
      <c r="J335" s="897"/>
      <c r="K335" s="388">
        <f t="shared" si="12"/>
        <v>28</v>
      </c>
      <c r="L335" s="1142"/>
      <c r="M335" s="1290" t="s">
        <v>19</v>
      </c>
      <c r="N335" s="1121"/>
      <c r="O335" s="1121"/>
      <c r="P335" s="1121"/>
      <c r="Q335" s="1121"/>
      <c r="R335" s="1121"/>
      <c r="S335" s="1121"/>
      <c r="T335" s="1121"/>
      <c r="U335" s="1121"/>
      <c r="V335" s="1121"/>
      <c r="W335" s="1121"/>
      <c r="X335" s="1121"/>
      <c r="Y335" s="1121"/>
      <c r="Z335" s="1121"/>
      <c r="AA335" s="1121"/>
      <c r="AB335" s="1121"/>
      <c r="AC335" s="1121"/>
      <c r="AD335" s="1121"/>
      <c r="AE335" s="1121"/>
      <c r="AU335" s="1176"/>
    </row>
    <row r="336" s="1121" customFormat="1" customHeight="1" spans="1:47">
      <c r="A336" s="1192" t="s">
        <v>434</v>
      </c>
      <c r="B336" s="513">
        <v>46059</v>
      </c>
      <c r="C336" s="1177" t="s">
        <v>473</v>
      </c>
      <c r="D336" s="213" t="s">
        <v>120</v>
      </c>
      <c r="E336" s="409" t="s">
        <v>76</v>
      </c>
      <c r="F336" s="562" t="s">
        <v>108</v>
      </c>
      <c r="G336" s="1157">
        <v>1</v>
      </c>
      <c r="H336" s="526">
        <v>846</v>
      </c>
      <c r="I336" s="388">
        <f t="shared" si="10"/>
        <v>846</v>
      </c>
      <c r="J336" s="897"/>
      <c r="K336" s="388">
        <f t="shared" si="12"/>
        <v>846</v>
      </c>
      <c r="L336" s="1142"/>
      <c r="M336" s="1290" t="s">
        <v>19</v>
      </c>
      <c r="N336" s="1121"/>
      <c r="O336" s="1121"/>
      <c r="P336" s="1121"/>
      <c r="Q336" s="1121"/>
      <c r="R336" s="1121"/>
      <c r="S336" s="1121"/>
      <c r="T336" s="1121"/>
      <c r="U336" s="1121"/>
      <c r="V336" s="1121"/>
      <c r="W336" s="1121"/>
      <c r="X336" s="1121"/>
      <c r="Y336" s="1121"/>
      <c r="Z336" s="1121"/>
      <c r="AA336" s="1121"/>
      <c r="AB336" s="1121"/>
      <c r="AC336" s="1121"/>
      <c r="AD336" s="1121"/>
      <c r="AE336" s="1121"/>
      <c r="AU336" s="1176"/>
    </row>
    <row r="337" s="1121" customFormat="1" customHeight="1" spans="1:47">
      <c r="A337" s="1192" t="s">
        <v>434</v>
      </c>
      <c r="B337" s="513">
        <v>46059</v>
      </c>
      <c r="C337" s="1177" t="s">
        <v>474</v>
      </c>
      <c r="D337" s="213" t="s">
        <v>289</v>
      </c>
      <c r="E337" s="409" t="s">
        <v>290</v>
      </c>
      <c r="F337" s="562" t="s">
        <v>475</v>
      </c>
      <c r="G337" s="1157">
        <v>4</v>
      </c>
      <c r="H337" s="526">
        <v>977</v>
      </c>
      <c r="I337" s="388">
        <f t="shared" si="10"/>
        <v>3908</v>
      </c>
      <c r="J337" s="897"/>
      <c r="K337" s="388">
        <f t="shared" si="12"/>
        <v>3908</v>
      </c>
      <c r="L337" s="1142"/>
      <c r="M337" s="1290" t="s">
        <v>19</v>
      </c>
      <c r="N337" s="1121"/>
      <c r="O337" s="1121"/>
      <c r="P337" s="1121"/>
      <c r="Q337" s="1121"/>
      <c r="R337" s="1121"/>
      <c r="S337" s="1121"/>
      <c r="T337" s="1121"/>
      <c r="U337" s="1121"/>
      <c r="V337" s="1121"/>
      <c r="W337" s="1121"/>
      <c r="X337" s="1121"/>
      <c r="Y337" s="1121"/>
      <c r="Z337" s="1121"/>
      <c r="AA337" s="1121"/>
      <c r="AB337" s="1121"/>
      <c r="AC337" s="1121"/>
      <c r="AD337" s="1121"/>
      <c r="AE337" s="1121"/>
      <c r="AU337" s="1176"/>
    </row>
    <row r="338" s="1121" customFormat="1" customHeight="1" spans="1:47">
      <c r="A338" s="1192" t="s">
        <v>434</v>
      </c>
      <c r="B338" s="513">
        <v>46059</v>
      </c>
      <c r="C338" s="1177" t="s">
        <v>476</v>
      </c>
      <c r="D338" s="213" t="s">
        <v>120</v>
      </c>
      <c r="E338" s="409" t="s">
        <v>76</v>
      </c>
      <c r="F338" s="562" t="s">
        <v>117</v>
      </c>
      <c r="G338" s="1157">
        <v>1</v>
      </c>
      <c r="H338" s="526">
        <v>846</v>
      </c>
      <c r="I338" s="388">
        <f t="shared" si="10"/>
        <v>846</v>
      </c>
      <c r="J338" s="897"/>
      <c r="K338" s="388">
        <f t="shared" si="12"/>
        <v>846</v>
      </c>
      <c r="L338" s="1142"/>
      <c r="M338" s="1290" t="s">
        <v>19</v>
      </c>
      <c r="N338" s="1121"/>
      <c r="O338" s="1121"/>
      <c r="P338" s="1121"/>
      <c r="Q338" s="1121"/>
      <c r="R338" s="1121"/>
      <c r="S338" s="1121"/>
      <c r="T338" s="1121"/>
      <c r="U338" s="1121"/>
      <c r="V338" s="1121"/>
      <c r="W338" s="1121"/>
      <c r="X338" s="1121"/>
      <c r="Y338" s="1121"/>
      <c r="Z338" s="1121"/>
      <c r="AA338" s="1121"/>
      <c r="AB338" s="1121"/>
      <c r="AC338" s="1121"/>
      <c r="AD338" s="1121"/>
      <c r="AE338" s="1121"/>
      <c r="AU338" s="1176"/>
    </row>
    <row r="339" s="1121" customFormat="1" customHeight="1" spans="1:47">
      <c r="A339" s="1192" t="s">
        <v>434</v>
      </c>
      <c r="B339" s="513">
        <v>46059</v>
      </c>
      <c r="C339" s="1177" t="s">
        <v>477</v>
      </c>
      <c r="D339" s="213" t="s">
        <v>129</v>
      </c>
      <c r="E339" s="409" t="s">
        <v>130</v>
      </c>
      <c r="F339" s="562" t="s">
        <v>478</v>
      </c>
      <c r="G339" s="1157">
        <v>1</v>
      </c>
      <c r="H339" s="526">
        <v>1694.45</v>
      </c>
      <c r="I339" s="388">
        <f t="shared" si="10"/>
        <v>1694.45</v>
      </c>
      <c r="J339" s="897"/>
      <c r="K339" s="388">
        <f t="shared" si="12"/>
        <v>1694.45</v>
      </c>
      <c r="L339" s="1142"/>
      <c r="M339" s="1290" t="s">
        <v>19</v>
      </c>
      <c r="N339" s="1121"/>
      <c r="O339" s="1121"/>
      <c r="P339" s="1121"/>
      <c r="Q339" s="1121"/>
      <c r="R339" s="1121"/>
      <c r="S339" s="1121"/>
      <c r="T339" s="1121"/>
      <c r="U339" s="1121"/>
      <c r="V339" s="1121"/>
      <c r="W339" s="1121"/>
      <c r="X339" s="1121"/>
      <c r="Y339" s="1121"/>
      <c r="Z339" s="1121"/>
      <c r="AA339" s="1121"/>
      <c r="AB339" s="1121"/>
      <c r="AC339" s="1121"/>
      <c r="AD339" s="1121"/>
      <c r="AE339" s="1121"/>
      <c r="AU339" s="1176"/>
    </row>
    <row r="340" s="1121" customFormat="1" customHeight="1" spans="1:47">
      <c r="A340" s="1192" t="s">
        <v>434</v>
      </c>
      <c r="B340" s="513">
        <v>46059</v>
      </c>
      <c r="C340" s="1177" t="s">
        <v>479</v>
      </c>
      <c r="D340" s="213" t="s">
        <v>98</v>
      </c>
      <c r="E340" s="409" t="s">
        <v>99</v>
      </c>
      <c r="F340" s="562" t="s">
        <v>40</v>
      </c>
      <c r="G340" s="1157">
        <v>2</v>
      </c>
      <c r="H340" s="526">
        <v>1498</v>
      </c>
      <c r="I340" s="388">
        <f t="shared" si="10"/>
        <v>2996</v>
      </c>
      <c r="J340" s="897"/>
      <c r="K340" s="388">
        <f t="shared" si="12"/>
        <v>2996</v>
      </c>
      <c r="L340" s="1144"/>
      <c r="M340" s="1290" t="s">
        <v>19</v>
      </c>
      <c r="N340" s="1121"/>
      <c r="O340" s="1121"/>
      <c r="P340" s="1121"/>
      <c r="Q340" s="1121"/>
      <c r="R340" s="1121"/>
      <c r="S340" s="1121"/>
      <c r="T340" s="1121"/>
      <c r="U340" s="1121"/>
      <c r="V340" s="1121"/>
      <c r="W340" s="1121"/>
      <c r="X340" s="1121"/>
      <c r="Y340" s="1121"/>
      <c r="Z340" s="1121"/>
      <c r="AA340" s="1121"/>
      <c r="AB340" s="1121"/>
      <c r="AC340" s="1121"/>
      <c r="AD340" s="1121"/>
      <c r="AE340" s="1121"/>
      <c r="AU340" s="1176"/>
    </row>
    <row r="341" s="1121" customFormat="1" customHeight="1" spans="1:47">
      <c r="A341" s="1192" t="s">
        <v>434</v>
      </c>
      <c r="B341" s="513">
        <v>46059</v>
      </c>
      <c r="C341" s="1177" t="s">
        <v>480</v>
      </c>
      <c r="D341" s="213" t="s">
        <v>16</v>
      </c>
      <c r="E341" s="409" t="s">
        <v>17</v>
      </c>
      <c r="F341" s="562" t="s">
        <v>481</v>
      </c>
      <c r="G341" s="1157">
        <v>2</v>
      </c>
      <c r="H341" s="526">
        <v>1058</v>
      </c>
      <c r="I341" s="388">
        <f t="shared" si="10"/>
        <v>2116</v>
      </c>
      <c r="J341" s="897">
        <v>0.0325</v>
      </c>
      <c r="K341" s="388">
        <f t="shared" si="12"/>
        <v>2184.77</v>
      </c>
      <c r="L341" s="1144"/>
      <c r="M341" s="1290" t="s">
        <v>19</v>
      </c>
      <c r="N341" s="1121"/>
      <c r="O341" s="1121"/>
      <c r="P341" s="1121"/>
      <c r="Q341" s="1121"/>
      <c r="R341" s="1121"/>
      <c r="S341" s="1121"/>
      <c r="T341" s="1121"/>
      <c r="U341" s="1121"/>
      <c r="V341" s="1121"/>
      <c r="W341" s="1121"/>
      <c r="X341" s="1121"/>
      <c r="Y341" s="1121"/>
      <c r="Z341" s="1121"/>
      <c r="AA341" s="1121"/>
      <c r="AB341" s="1121"/>
      <c r="AC341" s="1121"/>
      <c r="AD341" s="1121"/>
      <c r="AE341" s="1121"/>
      <c r="AU341" s="1176"/>
    </row>
    <row r="342" s="1121" customFormat="1" customHeight="1" spans="1:47">
      <c r="A342" s="1192" t="s">
        <v>434</v>
      </c>
      <c r="B342" s="513">
        <v>46059</v>
      </c>
      <c r="C342" s="1177" t="s">
        <v>480</v>
      </c>
      <c r="D342" s="213" t="s">
        <v>33</v>
      </c>
      <c r="E342" s="409" t="s">
        <v>34</v>
      </c>
      <c r="F342" s="562" t="s">
        <v>481</v>
      </c>
      <c r="G342" s="1157">
        <v>2</v>
      </c>
      <c r="H342" s="526">
        <v>26</v>
      </c>
      <c r="I342" s="388">
        <f t="shared" si="10"/>
        <v>52</v>
      </c>
      <c r="J342" s="897"/>
      <c r="K342" s="388">
        <f t="shared" si="12"/>
        <v>52</v>
      </c>
      <c r="L342" s="1144"/>
      <c r="M342" s="1290" t="s">
        <v>19</v>
      </c>
      <c r="N342" s="1121"/>
      <c r="O342" s="1121"/>
      <c r="P342" s="1121"/>
      <c r="Q342" s="1121"/>
      <c r="R342" s="1121"/>
      <c r="S342" s="1121"/>
      <c r="T342" s="1121"/>
      <c r="U342" s="1121"/>
      <c r="V342" s="1121"/>
      <c r="W342" s="1121"/>
      <c r="X342" s="1121"/>
      <c r="Y342" s="1121"/>
      <c r="Z342" s="1121"/>
      <c r="AA342" s="1121"/>
      <c r="AB342" s="1121"/>
      <c r="AC342" s="1121"/>
      <c r="AD342" s="1121"/>
      <c r="AE342" s="1121"/>
      <c r="AU342" s="1176"/>
    </row>
    <row r="343" s="1121" customFormat="1" customHeight="1" spans="1:47">
      <c r="A343" s="1192" t="s">
        <v>434</v>
      </c>
      <c r="B343" s="513">
        <v>46062</v>
      </c>
      <c r="C343" s="1177" t="s">
        <v>482</v>
      </c>
      <c r="D343" s="213" t="s">
        <v>120</v>
      </c>
      <c r="E343" s="409" t="s">
        <v>76</v>
      </c>
      <c r="F343" s="562" t="s">
        <v>108</v>
      </c>
      <c r="G343" s="1157">
        <v>1</v>
      </c>
      <c r="H343" s="526">
        <v>846</v>
      </c>
      <c r="I343" s="388">
        <f t="shared" si="10"/>
        <v>846</v>
      </c>
      <c r="J343" s="897"/>
      <c r="K343" s="388">
        <f t="shared" si="12"/>
        <v>846</v>
      </c>
      <c r="L343" s="1142"/>
      <c r="M343" s="1290" t="s">
        <v>19</v>
      </c>
      <c r="N343" s="1121"/>
      <c r="O343" s="1121"/>
      <c r="P343" s="1121"/>
      <c r="Q343" s="1121"/>
      <c r="R343" s="1121"/>
      <c r="S343" s="1121"/>
      <c r="T343" s="1121"/>
      <c r="U343" s="1121"/>
      <c r="V343" s="1121"/>
      <c r="W343" s="1121"/>
      <c r="X343" s="1121"/>
      <c r="Y343" s="1121"/>
      <c r="Z343" s="1121"/>
      <c r="AA343" s="1121"/>
      <c r="AB343" s="1121"/>
      <c r="AC343" s="1121"/>
      <c r="AD343" s="1121"/>
      <c r="AE343" s="1121"/>
      <c r="AU343" s="1176"/>
    </row>
    <row r="344" s="1121" customFormat="1" customHeight="1" spans="1:47">
      <c r="A344" s="1192" t="s">
        <v>434</v>
      </c>
      <c r="B344" s="513">
        <v>46062</v>
      </c>
      <c r="C344" s="1177" t="s">
        <v>482</v>
      </c>
      <c r="D344" s="213" t="s">
        <v>446</v>
      </c>
      <c r="E344" s="409" t="s">
        <v>447</v>
      </c>
      <c r="F344" s="562" t="s">
        <v>108</v>
      </c>
      <c r="G344" s="1157">
        <v>2</v>
      </c>
      <c r="H344" s="526">
        <v>660</v>
      </c>
      <c r="I344" s="388">
        <f t="shared" si="10"/>
        <v>1320</v>
      </c>
      <c r="J344" s="897"/>
      <c r="K344" s="388">
        <f t="shared" si="12"/>
        <v>1320</v>
      </c>
      <c r="L344" s="1142"/>
      <c r="M344" s="1290" t="s">
        <v>19</v>
      </c>
      <c r="N344" s="1121"/>
      <c r="O344" s="1121"/>
      <c r="P344" s="1121"/>
      <c r="Q344" s="1121"/>
      <c r="R344" s="1121"/>
      <c r="S344" s="1121"/>
      <c r="T344" s="1121"/>
      <c r="U344" s="1121"/>
      <c r="V344" s="1121"/>
      <c r="W344" s="1121"/>
      <c r="X344" s="1121"/>
      <c r="Y344" s="1121"/>
      <c r="Z344" s="1121"/>
      <c r="AA344" s="1121"/>
      <c r="AB344" s="1121"/>
      <c r="AC344" s="1121"/>
      <c r="AD344" s="1121"/>
      <c r="AE344" s="1121"/>
      <c r="AU344" s="1176"/>
    </row>
    <row r="345" s="1121" customFormat="1" customHeight="1" spans="1:47">
      <c r="A345" s="1192" t="s">
        <v>434</v>
      </c>
      <c r="B345" s="513">
        <v>46062</v>
      </c>
      <c r="C345" s="1177" t="s">
        <v>483</v>
      </c>
      <c r="D345" s="213" t="s">
        <v>129</v>
      </c>
      <c r="E345" s="409" t="s">
        <v>130</v>
      </c>
      <c r="F345" s="562" t="s">
        <v>484</v>
      </c>
      <c r="G345" s="1157">
        <v>2</v>
      </c>
      <c r="H345" s="526">
        <v>1948</v>
      </c>
      <c r="I345" s="388">
        <f t="shared" si="10"/>
        <v>3896</v>
      </c>
      <c r="J345" s="897"/>
      <c r="K345" s="388">
        <f t="shared" si="12"/>
        <v>3896</v>
      </c>
      <c r="L345" s="1143"/>
      <c r="M345" s="1290" t="s">
        <v>19</v>
      </c>
      <c r="N345" s="1121"/>
      <c r="O345" s="1121"/>
      <c r="P345" s="1121"/>
      <c r="Q345" s="1121"/>
      <c r="R345" s="1121"/>
      <c r="S345" s="1121"/>
      <c r="T345" s="1121"/>
      <c r="U345" s="1121"/>
      <c r="V345" s="1121"/>
      <c r="W345" s="1121"/>
      <c r="X345" s="1121"/>
      <c r="Y345" s="1121"/>
      <c r="Z345" s="1121"/>
      <c r="AA345" s="1121"/>
      <c r="AB345" s="1121"/>
      <c r="AC345" s="1121"/>
      <c r="AD345" s="1121"/>
      <c r="AE345" s="1121"/>
      <c r="AU345" s="1176"/>
    </row>
    <row r="346" s="1121" customFormat="1" customHeight="1" spans="1:47">
      <c r="A346" s="1192" t="s">
        <v>434</v>
      </c>
      <c r="B346" s="513">
        <v>46062</v>
      </c>
      <c r="C346" s="1177" t="s">
        <v>485</v>
      </c>
      <c r="D346" s="213" t="s">
        <v>446</v>
      </c>
      <c r="E346" s="409" t="s">
        <v>447</v>
      </c>
      <c r="F346" s="562" t="s">
        <v>40</v>
      </c>
      <c r="G346" s="1157">
        <v>10</v>
      </c>
      <c r="H346" s="526">
        <v>660</v>
      </c>
      <c r="I346" s="388">
        <f t="shared" si="10"/>
        <v>6600</v>
      </c>
      <c r="J346" s="897"/>
      <c r="K346" s="388">
        <f t="shared" si="12"/>
        <v>6600</v>
      </c>
      <c r="L346" s="1143"/>
      <c r="M346" s="1290" t="s">
        <v>19</v>
      </c>
      <c r="N346" s="1121"/>
      <c r="O346" s="1121"/>
      <c r="P346" s="1121"/>
      <c r="Q346" s="1121"/>
      <c r="R346" s="1121"/>
      <c r="S346" s="1121"/>
      <c r="T346" s="1121"/>
      <c r="U346" s="1121"/>
      <c r="V346" s="1121"/>
      <c r="W346" s="1121"/>
      <c r="X346" s="1121"/>
      <c r="Y346" s="1121"/>
      <c r="Z346" s="1121"/>
      <c r="AA346" s="1121"/>
      <c r="AB346" s="1121"/>
      <c r="AC346" s="1121"/>
      <c r="AD346" s="1121"/>
      <c r="AE346" s="1121"/>
      <c r="AU346" s="1176"/>
    </row>
    <row r="347" s="1121" customFormat="1" customHeight="1" spans="1:47">
      <c r="A347" s="1192" t="s">
        <v>434</v>
      </c>
      <c r="B347" s="513">
        <v>46062</v>
      </c>
      <c r="C347" s="1177" t="s">
        <v>485</v>
      </c>
      <c r="D347" s="213" t="s">
        <v>98</v>
      </c>
      <c r="E347" s="409" t="s">
        <v>99</v>
      </c>
      <c r="F347" s="562" t="s">
        <v>40</v>
      </c>
      <c r="G347" s="1157">
        <v>4</v>
      </c>
      <c r="H347" s="526">
        <v>1498</v>
      </c>
      <c r="I347" s="388">
        <f t="shared" si="10"/>
        <v>5992</v>
      </c>
      <c r="J347" s="897"/>
      <c r="K347" s="388">
        <f t="shared" si="12"/>
        <v>5992</v>
      </c>
      <c r="L347" s="1143"/>
      <c r="M347" s="1290" t="s">
        <v>19</v>
      </c>
      <c r="N347" s="1121"/>
      <c r="O347" s="1121"/>
      <c r="P347" s="1121"/>
      <c r="Q347" s="1121"/>
      <c r="R347" s="1121"/>
      <c r="S347" s="1121"/>
      <c r="T347" s="1121"/>
      <c r="U347" s="1121"/>
      <c r="V347" s="1121"/>
      <c r="W347" s="1121"/>
      <c r="X347" s="1121"/>
      <c r="Y347" s="1121"/>
      <c r="Z347" s="1121"/>
      <c r="AA347" s="1121"/>
      <c r="AB347" s="1121"/>
      <c r="AC347" s="1121"/>
      <c r="AD347" s="1121"/>
      <c r="AE347" s="1121"/>
      <c r="AU347" s="1176"/>
    </row>
    <row r="348" s="1121" customFormat="1" customHeight="1" spans="1:47">
      <c r="A348" s="1192" t="s">
        <v>434</v>
      </c>
      <c r="B348" s="513">
        <v>46062</v>
      </c>
      <c r="C348" s="1177" t="s">
        <v>485</v>
      </c>
      <c r="D348" s="213" t="s">
        <v>205</v>
      </c>
      <c r="E348" s="409" t="s">
        <v>89</v>
      </c>
      <c r="F348" s="562" t="s">
        <v>40</v>
      </c>
      <c r="G348" s="1157">
        <v>8</v>
      </c>
      <c r="H348" s="526">
        <v>680</v>
      </c>
      <c r="I348" s="388">
        <f t="shared" si="10"/>
        <v>5440</v>
      </c>
      <c r="J348" s="897"/>
      <c r="K348" s="388">
        <f t="shared" si="12"/>
        <v>5440</v>
      </c>
      <c r="L348" s="1143"/>
      <c r="M348" s="1290" t="s">
        <v>19</v>
      </c>
      <c r="N348" s="1121"/>
      <c r="O348" s="1121"/>
      <c r="P348" s="1121"/>
      <c r="Q348" s="1121"/>
      <c r="R348" s="1121"/>
      <c r="S348" s="1121"/>
      <c r="T348" s="1121"/>
      <c r="U348" s="1121"/>
      <c r="V348" s="1121"/>
      <c r="W348" s="1121"/>
      <c r="X348" s="1121"/>
      <c r="Y348" s="1121"/>
      <c r="Z348" s="1121"/>
      <c r="AA348" s="1121"/>
      <c r="AB348" s="1121"/>
      <c r="AC348" s="1121"/>
      <c r="AD348" s="1121"/>
      <c r="AE348" s="1121"/>
      <c r="AU348" s="1176"/>
    </row>
    <row r="349" s="1121" customFormat="1" customHeight="1" spans="1:47">
      <c r="A349" s="1192" t="s">
        <v>434</v>
      </c>
      <c r="B349" s="513">
        <v>46062</v>
      </c>
      <c r="C349" s="1177" t="s">
        <v>486</v>
      </c>
      <c r="D349" s="213" t="s">
        <v>98</v>
      </c>
      <c r="E349" s="409" t="s">
        <v>99</v>
      </c>
      <c r="F349" s="562" t="s">
        <v>40</v>
      </c>
      <c r="G349" s="1157">
        <v>2</v>
      </c>
      <c r="H349" s="526">
        <v>1498</v>
      </c>
      <c r="I349" s="388">
        <f t="shared" si="10"/>
        <v>2996</v>
      </c>
      <c r="J349" s="897"/>
      <c r="K349" s="388">
        <f t="shared" si="12"/>
        <v>2996</v>
      </c>
      <c r="L349" s="1144"/>
      <c r="M349" s="1290" t="s">
        <v>19</v>
      </c>
      <c r="N349" s="1121"/>
      <c r="O349" s="1121"/>
      <c r="P349" s="1121"/>
      <c r="Q349" s="1121"/>
      <c r="R349" s="1121"/>
      <c r="S349" s="1121"/>
      <c r="T349" s="1121"/>
      <c r="U349" s="1121"/>
      <c r="V349" s="1121"/>
      <c r="W349" s="1121"/>
      <c r="X349" s="1121"/>
      <c r="Y349" s="1121"/>
      <c r="Z349" s="1121"/>
      <c r="AA349" s="1121"/>
      <c r="AB349" s="1121"/>
      <c r="AC349" s="1121"/>
      <c r="AD349" s="1121"/>
      <c r="AE349" s="1121"/>
      <c r="AU349" s="1176"/>
    </row>
    <row r="350" s="1121" customFormat="1" customHeight="1" spans="1:47">
      <c r="A350" s="1192" t="s">
        <v>434</v>
      </c>
      <c r="B350" s="513">
        <v>46062</v>
      </c>
      <c r="C350" s="1177" t="s">
        <v>486</v>
      </c>
      <c r="D350" s="213" t="s">
        <v>446</v>
      </c>
      <c r="E350" s="409" t="s">
        <v>447</v>
      </c>
      <c r="F350" s="562" t="s">
        <v>40</v>
      </c>
      <c r="G350" s="1157">
        <v>1</v>
      </c>
      <c r="H350" s="526">
        <v>660</v>
      </c>
      <c r="I350" s="388">
        <f t="shared" si="10"/>
        <v>660</v>
      </c>
      <c r="J350" s="897"/>
      <c r="K350" s="388">
        <f t="shared" si="12"/>
        <v>660</v>
      </c>
      <c r="L350" s="1144"/>
      <c r="M350" s="1290" t="s">
        <v>19</v>
      </c>
      <c r="N350" s="1121"/>
      <c r="O350" s="1121"/>
      <c r="P350" s="1121"/>
      <c r="Q350" s="1121"/>
      <c r="R350" s="1121"/>
      <c r="S350" s="1121"/>
      <c r="T350" s="1121"/>
      <c r="U350" s="1121"/>
      <c r="V350" s="1121"/>
      <c r="W350" s="1121"/>
      <c r="X350" s="1121"/>
      <c r="Y350" s="1121"/>
      <c r="Z350" s="1121"/>
      <c r="AA350" s="1121"/>
      <c r="AB350" s="1121"/>
      <c r="AC350" s="1121"/>
      <c r="AD350" s="1121"/>
      <c r="AE350" s="1121"/>
      <c r="AU350" s="1176"/>
    </row>
    <row r="351" s="1121" customFormat="1" customHeight="1" spans="1:47">
      <c r="A351" s="1192" t="s">
        <v>434</v>
      </c>
      <c r="B351" s="513">
        <v>46062</v>
      </c>
      <c r="C351" s="1177" t="s">
        <v>487</v>
      </c>
      <c r="D351" s="213" t="s">
        <v>446</v>
      </c>
      <c r="E351" s="409" t="s">
        <v>447</v>
      </c>
      <c r="F351" s="562" t="s">
        <v>106</v>
      </c>
      <c r="G351" s="1157">
        <v>3</v>
      </c>
      <c r="H351" s="526">
        <v>664.58</v>
      </c>
      <c r="I351" s="388">
        <f t="shared" si="10"/>
        <v>1993.74</v>
      </c>
      <c r="J351" s="897"/>
      <c r="K351" s="388">
        <f t="shared" si="12"/>
        <v>1993.74</v>
      </c>
      <c r="L351" s="1142"/>
      <c r="M351" s="1290" t="s">
        <v>19</v>
      </c>
      <c r="N351" s="1121"/>
      <c r="O351" s="1121"/>
      <c r="P351" s="1121"/>
      <c r="Q351" s="1121"/>
      <c r="R351" s="1121"/>
      <c r="S351" s="1121"/>
      <c r="T351" s="1121"/>
      <c r="U351" s="1121"/>
      <c r="V351" s="1121"/>
      <c r="W351" s="1121"/>
      <c r="X351" s="1121"/>
      <c r="Y351" s="1121"/>
      <c r="Z351" s="1121"/>
      <c r="AA351" s="1121"/>
      <c r="AB351" s="1121"/>
      <c r="AC351" s="1121"/>
      <c r="AD351" s="1121"/>
      <c r="AE351" s="1121"/>
      <c r="AU351" s="1176"/>
    </row>
    <row r="352" s="1121" customFormat="1" customHeight="1" spans="1:47">
      <c r="A352" s="1192" t="s">
        <v>434</v>
      </c>
      <c r="B352" s="513">
        <v>46062</v>
      </c>
      <c r="C352" s="1177" t="s">
        <v>488</v>
      </c>
      <c r="D352" s="213" t="s">
        <v>489</v>
      </c>
      <c r="E352" s="409" t="s">
        <v>490</v>
      </c>
      <c r="F352" s="562" t="s">
        <v>491</v>
      </c>
      <c r="G352" s="1157">
        <v>2</v>
      </c>
      <c r="H352" s="526">
        <v>494.48</v>
      </c>
      <c r="I352" s="388">
        <f t="shared" si="10"/>
        <v>988.96</v>
      </c>
      <c r="J352" s="897">
        <v>0.0325</v>
      </c>
      <c r="K352" s="388">
        <f t="shared" si="12"/>
        <v>1021.1</v>
      </c>
      <c r="L352" s="1142"/>
      <c r="M352" s="1290" t="s">
        <v>19</v>
      </c>
      <c r="N352" s="1121"/>
      <c r="O352" s="1121"/>
      <c r="P352" s="1121"/>
      <c r="Q352" s="1121"/>
      <c r="R352" s="1121"/>
      <c r="S352" s="1121"/>
      <c r="T352" s="1121"/>
      <c r="U352" s="1121"/>
      <c r="V352" s="1121"/>
      <c r="W352" s="1121"/>
      <c r="X352" s="1121"/>
      <c r="Y352" s="1121"/>
      <c r="Z352" s="1121"/>
      <c r="AA352" s="1121"/>
      <c r="AB352" s="1121"/>
      <c r="AC352" s="1121"/>
      <c r="AD352" s="1121"/>
      <c r="AE352" s="1121"/>
      <c r="AU352" s="1176"/>
    </row>
    <row r="353" s="1121" customFormat="1" customHeight="1" spans="1:47">
      <c r="A353" s="1192" t="s">
        <v>434</v>
      </c>
      <c r="B353" s="513">
        <v>46062</v>
      </c>
      <c r="C353" s="1177" t="s">
        <v>488</v>
      </c>
      <c r="D353" s="213" t="s">
        <v>33</v>
      </c>
      <c r="E353" s="409" t="s">
        <v>34</v>
      </c>
      <c r="F353" s="562" t="s">
        <v>491</v>
      </c>
      <c r="G353" s="1157">
        <v>2</v>
      </c>
      <c r="H353" s="526">
        <v>14</v>
      </c>
      <c r="I353" s="388">
        <f t="shared" si="10"/>
        <v>28</v>
      </c>
      <c r="J353" s="897"/>
      <c r="K353" s="388">
        <f t="shared" si="12"/>
        <v>28</v>
      </c>
      <c r="L353" s="388"/>
      <c r="M353" s="1290" t="s">
        <v>19</v>
      </c>
      <c r="N353" s="1121"/>
      <c r="O353" s="1121"/>
      <c r="P353" s="1121"/>
      <c r="Q353" s="1121"/>
      <c r="R353" s="1121"/>
      <c r="S353" s="1121"/>
      <c r="T353" s="1121"/>
      <c r="U353" s="1121"/>
      <c r="V353" s="1121"/>
      <c r="W353" s="1121"/>
      <c r="X353" s="1121"/>
      <c r="Y353" s="1121"/>
      <c r="Z353" s="1121"/>
      <c r="AA353" s="1121"/>
      <c r="AB353" s="1121"/>
      <c r="AC353" s="1121"/>
      <c r="AD353" s="1121"/>
      <c r="AE353" s="1121"/>
      <c r="AU353" s="1176"/>
    </row>
    <row r="354" s="1121" customFormat="1" customHeight="1" spans="1:47">
      <c r="A354" s="1192" t="s">
        <v>434</v>
      </c>
      <c r="B354" s="513">
        <v>46062</v>
      </c>
      <c r="C354" s="1177" t="s">
        <v>492</v>
      </c>
      <c r="D354" s="213" t="s">
        <v>16</v>
      </c>
      <c r="E354" s="409" t="s">
        <v>17</v>
      </c>
      <c r="F354" s="562" t="s">
        <v>161</v>
      </c>
      <c r="G354" s="1157">
        <v>2</v>
      </c>
      <c r="H354" s="526">
        <v>1058</v>
      </c>
      <c r="I354" s="388">
        <f t="shared" si="10"/>
        <v>2116</v>
      </c>
      <c r="J354" s="897">
        <v>0.0325</v>
      </c>
      <c r="K354" s="388">
        <f t="shared" si="12"/>
        <v>2184.77</v>
      </c>
      <c r="L354" s="1143"/>
      <c r="M354" s="1290" t="s">
        <v>19</v>
      </c>
      <c r="N354" s="1121"/>
      <c r="O354" s="1121"/>
      <c r="P354" s="1121"/>
      <c r="Q354" s="1121"/>
      <c r="R354" s="1121"/>
      <c r="S354" s="1121"/>
      <c r="T354" s="1121"/>
      <c r="U354" s="1121"/>
      <c r="V354" s="1121"/>
      <c r="W354" s="1121"/>
      <c r="X354" s="1121"/>
      <c r="Y354" s="1121"/>
      <c r="Z354" s="1121"/>
      <c r="AA354" s="1121"/>
      <c r="AB354" s="1121"/>
      <c r="AC354" s="1121"/>
      <c r="AD354" s="1121"/>
      <c r="AE354" s="1121"/>
      <c r="AU354" s="1176"/>
    </row>
    <row r="355" s="1121" customFormat="1" customHeight="1" spans="1:47">
      <c r="A355" s="1192" t="s">
        <v>434</v>
      </c>
      <c r="B355" s="513">
        <v>46063</v>
      </c>
      <c r="C355" s="1177" t="s">
        <v>493</v>
      </c>
      <c r="D355" s="213" t="s">
        <v>494</v>
      </c>
      <c r="E355" s="409" t="s">
        <v>495</v>
      </c>
      <c r="F355" s="562" t="s">
        <v>57</v>
      </c>
      <c r="G355" s="1157">
        <v>150</v>
      </c>
      <c r="H355" s="526">
        <v>694</v>
      </c>
      <c r="I355" s="388">
        <f t="shared" si="10"/>
        <v>104100</v>
      </c>
      <c r="J355" s="897"/>
      <c r="K355" s="388">
        <f t="shared" si="12"/>
        <v>104100</v>
      </c>
      <c r="L355" s="1143"/>
      <c r="M355" s="1290" t="s">
        <v>19</v>
      </c>
      <c r="N355" s="1121"/>
      <c r="O355" s="1121"/>
      <c r="P355" s="1121"/>
      <c r="Q355" s="1121"/>
      <c r="R355" s="1121"/>
      <c r="S355" s="1121"/>
      <c r="T355" s="1121"/>
      <c r="U355" s="1121"/>
      <c r="V355" s="1121"/>
      <c r="W355" s="1121"/>
      <c r="X355" s="1121"/>
      <c r="Y355" s="1121"/>
      <c r="Z355" s="1121"/>
      <c r="AA355" s="1121"/>
      <c r="AB355" s="1121"/>
      <c r="AC355" s="1121"/>
      <c r="AD355" s="1121"/>
      <c r="AE355" s="1121"/>
      <c r="AU355" s="1176"/>
    </row>
    <row r="356" s="1121" customFormat="1" customHeight="1" spans="1:47">
      <c r="A356" s="1192" t="s">
        <v>434</v>
      </c>
      <c r="B356" s="513">
        <v>46063</v>
      </c>
      <c r="C356" s="1177" t="s">
        <v>496</v>
      </c>
      <c r="D356" s="213" t="s">
        <v>129</v>
      </c>
      <c r="E356" s="409" t="s">
        <v>130</v>
      </c>
      <c r="F356" s="562" t="s">
        <v>497</v>
      </c>
      <c r="G356" s="1157">
        <v>1</v>
      </c>
      <c r="H356" s="526">
        <v>1778</v>
      </c>
      <c r="I356" s="388">
        <f t="shared" si="10"/>
        <v>1778</v>
      </c>
      <c r="J356" s="897"/>
      <c r="K356" s="388">
        <f t="shared" si="12"/>
        <v>1778</v>
      </c>
      <c r="L356" s="1142"/>
      <c r="M356" s="1290" t="s">
        <v>19</v>
      </c>
      <c r="N356" s="1121"/>
      <c r="O356" s="1121"/>
      <c r="P356" s="1121"/>
      <c r="Q356" s="1121"/>
      <c r="R356" s="1121"/>
      <c r="S356" s="1121"/>
      <c r="T356" s="1121"/>
      <c r="U356" s="1121"/>
      <c r="V356" s="1121"/>
      <c r="W356" s="1121"/>
      <c r="X356" s="1121"/>
      <c r="Y356" s="1121"/>
      <c r="Z356" s="1121"/>
      <c r="AA356" s="1121"/>
      <c r="AB356" s="1121"/>
      <c r="AC356" s="1121"/>
      <c r="AD356" s="1121"/>
      <c r="AE356" s="1121"/>
      <c r="AU356" s="1176"/>
    </row>
    <row r="357" s="1121" customFormat="1" customHeight="1" spans="1:47">
      <c r="A357" s="1192" t="s">
        <v>434</v>
      </c>
      <c r="B357" s="513">
        <v>46063</v>
      </c>
      <c r="C357" s="1177" t="s">
        <v>498</v>
      </c>
      <c r="D357" s="213" t="s">
        <v>16</v>
      </c>
      <c r="E357" s="409" t="s">
        <v>17</v>
      </c>
      <c r="F357" s="562" t="s">
        <v>382</v>
      </c>
      <c r="G357" s="1157">
        <v>1</v>
      </c>
      <c r="H357" s="526">
        <v>1058</v>
      </c>
      <c r="I357" s="388">
        <f t="shared" si="10"/>
        <v>1058</v>
      </c>
      <c r="J357" s="897">
        <v>0.0325</v>
      </c>
      <c r="K357" s="388">
        <f t="shared" si="12"/>
        <v>1092.39</v>
      </c>
      <c r="L357" s="1142"/>
      <c r="M357" s="1290" t="s">
        <v>19</v>
      </c>
      <c r="N357" s="1121"/>
      <c r="O357" s="1121"/>
      <c r="P357" s="1121"/>
      <c r="Q357" s="1121"/>
      <c r="R357" s="1121"/>
      <c r="S357" s="1121"/>
      <c r="T357" s="1121"/>
      <c r="U357" s="1121"/>
      <c r="V357" s="1121"/>
      <c r="W357" s="1121"/>
      <c r="X357" s="1121"/>
      <c r="Y357" s="1121"/>
      <c r="Z357" s="1121"/>
      <c r="AA357" s="1121"/>
      <c r="AB357" s="1121"/>
      <c r="AC357" s="1121"/>
      <c r="AD357" s="1121"/>
      <c r="AE357" s="1121"/>
      <c r="AU357" s="1176"/>
    </row>
    <row r="358" s="1121" customFormat="1" customHeight="1" spans="1:47">
      <c r="A358" s="1192" t="s">
        <v>434</v>
      </c>
      <c r="B358" s="513">
        <v>46063</v>
      </c>
      <c r="C358" s="1177" t="s">
        <v>499</v>
      </c>
      <c r="D358" s="213" t="s">
        <v>120</v>
      </c>
      <c r="E358" s="409" t="s">
        <v>76</v>
      </c>
      <c r="F358" s="562" t="s">
        <v>178</v>
      </c>
      <c r="G358" s="1157">
        <v>6</v>
      </c>
      <c r="H358" s="526">
        <v>846</v>
      </c>
      <c r="I358" s="388">
        <f t="shared" si="10"/>
        <v>5076</v>
      </c>
      <c r="J358" s="897"/>
      <c r="K358" s="388">
        <f t="shared" si="12"/>
        <v>5076</v>
      </c>
      <c r="L358" s="1142"/>
      <c r="M358" s="1290" t="s">
        <v>19</v>
      </c>
      <c r="N358" s="1121"/>
      <c r="O358" s="1121"/>
      <c r="P358" s="1121"/>
      <c r="Q358" s="1121"/>
      <c r="R358" s="1121"/>
      <c r="S358" s="1121"/>
      <c r="T358" s="1121"/>
      <c r="U358" s="1121"/>
      <c r="V358" s="1121"/>
      <c r="W358" s="1121"/>
      <c r="X358" s="1121"/>
      <c r="Y358" s="1121"/>
      <c r="Z358" s="1121"/>
      <c r="AA358" s="1121"/>
      <c r="AB358" s="1121"/>
      <c r="AC358" s="1121"/>
      <c r="AD358" s="1121"/>
      <c r="AE358" s="1121"/>
      <c r="AU358" s="1176"/>
    </row>
    <row r="359" s="1121" customFormat="1" customHeight="1" spans="1:47">
      <c r="A359" s="1192" t="s">
        <v>434</v>
      </c>
      <c r="B359" s="513">
        <v>46063</v>
      </c>
      <c r="C359" s="1177" t="s">
        <v>499</v>
      </c>
      <c r="D359" s="213" t="s">
        <v>446</v>
      </c>
      <c r="E359" s="409" t="s">
        <v>447</v>
      </c>
      <c r="F359" s="562" t="s">
        <v>178</v>
      </c>
      <c r="G359" s="1157">
        <v>2</v>
      </c>
      <c r="H359" s="526">
        <v>660</v>
      </c>
      <c r="I359" s="388">
        <f t="shared" ref="I359:I422" si="13">G359*H359</f>
        <v>1320</v>
      </c>
      <c r="J359" s="897"/>
      <c r="K359" s="388">
        <f t="shared" si="12"/>
        <v>1320</v>
      </c>
      <c r="L359" s="1142"/>
      <c r="M359" s="1290" t="s">
        <v>19</v>
      </c>
      <c r="N359" s="1121"/>
      <c r="O359" s="1121"/>
      <c r="P359" s="1121"/>
      <c r="Q359" s="1121"/>
      <c r="R359" s="1121"/>
      <c r="S359" s="1121"/>
      <c r="T359" s="1121"/>
      <c r="U359" s="1121"/>
      <c r="V359" s="1121"/>
      <c r="W359" s="1121"/>
      <c r="X359" s="1121"/>
      <c r="Y359" s="1121"/>
      <c r="Z359" s="1121"/>
      <c r="AA359" s="1121"/>
      <c r="AB359" s="1121"/>
      <c r="AC359" s="1121"/>
      <c r="AD359" s="1121"/>
      <c r="AE359" s="1121"/>
      <c r="AU359" s="1176"/>
    </row>
    <row r="360" s="1121" customFormat="1" customHeight="1" spans="1:47">
      <c r="A360" s="1192" t="s">
        <v>434</v>
      </c>
      <c r="B360" s="513">
        <v>46063</v>
      </c>
      <c r="C360" s="1177" t="s">
        <v>500</v>
      </c>
      <c r="D360" s="213" t="s">
        <v>120</v>
      </c>
      <c r="E360" s="409" t="s">
        <v>76</v>
      </c>
      <c r="F360" s="562" t="s">
        <v>108</v>
      </c>
      <c r="G360" s="1157">
        <v>1</v>
      </c>
      <c r="H360" s="526">
        <v>846</v>
      </c>
      <c r="I360" s="388">
        <f t="shared" si="13"/>
        <v>846</v>
      </c>
      <c r="J360" s="897"/>
      <c r="K360" s="388">
        <f t="shared" si="12"/>
        <v>846</v>
      </c>
      <c r="L360" s="1142"/>
      <c r="M360" s="1290" t="s">
        <v>19</v>
      </c>
      <c r="N360" s="1121"/>
      <c r="O360" s="1121"/>
      <c r="P360" s="1121"/>
      <c r="Q360" s="1121"/>
      <c r="R360" s="1121"/>
      <c r="S360" s="1121"/>
      <c r="T360" s="1121"/>
      <c r="U360" s="1121"/>
      <c r="V360" s="1121"/>
      <c r="W360" s="1121"/>
      <c r="X360" s="1121"/>
      <c r="Y360" s="1121"/>
      <c r="Z360" s="1121"/>
      <c r="AA360" s="1121"/>
      <c r="AB360" s="1121"/>
      <c r="AC360" s="1121"/>
      <c r="AD360" s="1121"/>
      <c r="AE360" s="1121"/>
      <c r="AU360" s="1176"/>
    </row>
    <row r="361" s="1121" customFormat="1" customHeight="1" spans="1:47">
      <c r="A361" s="1192" t="s">
        <v>434</v>
      </c>
      <c r="B361" s="513">
        <v>46063</v>
      </c>
      <c r="C361" s="1177" t="s">
        <v>500</v>
      </c>
      <c r="D361" s="213" t="s">
        <v>446</v>
      </c>
      <c r="E361" s="409" t="s">
        <v>447</v>
      </c>
      <c r="F361" s="562" t="s">
        <v>108</v>
      </c>
      <c r="G361" s="1157">
        <v>1</v>
      </c>
      <c r="H361" s="526">
        <v>660</v>
      </c>
      <c r="I361" s="388">
        <f t="shared" si="13"/>
        <v>660</v>
      </c>
      <c r="J361" s="897"/>
      <c r="K361" s="388">
        <f t="shared" si="12"/>
        <v>660</v>
      </c>
      <c r="L361" s="1142"/>
      <c r="M361" s="1290" t="s">
        <v>19</v>
      </c>
      <c r="N361" s="1121"/>
      <c r="O361" s="1121"/>
      <c r="P361" s="1121"/>
      <c r="Q361" s="1121"/>
      <c r="R361" s="1121"/>
      <c r="S361" s="1121"/>
      <c r="T361" s="1121"/>
      <c r="U361" s="1121"/>
      <c r="V361" s="1121"/>
      <c r="W361" s="1121"/>
      <c r="X361" s="1121"/>
      <c r="Y361" s="1121"/>
      <c r="Z361" s="1121"/>
      <c r="AA361" s="1121"/>
      <c r="AB361" s="1121"/>
      <c r="AC361" s="1121"/>
      <c r="AD361" s="1121"/>
      <c r="AE361" s="1121"/>
      <c r="AU361" s="1176"/>
    </row>
    <row r="362" s="1121" customFormat="1" customHeight="1" spans="1:47">
      <c r="A362" s="1192" t="s">
        <v>434</v>
      </c>
      <c r="B362" s="513">
        <v>46063</v>
      </c>
      <c r="C362" s="1177" t="s">
        <v>501</v>
      </c>
      <c r="D362" s="213" t="s">
        <v>120</v>
      </c>
      <c r="E362" s="409" t="s">
        <v>76</v>
      </c>
      <c r="F362" s="562" t="s">
        <v>502</v>
      </c>
      <c r="G362" s="1157">
        <v>1</v>
      </c>
      <c r="H362" s="526">
        <v>846</v>
      </c>
      <c r="I362" s="388">
        <f t="shared" si="13"/>
        <v>846</v>
      </c>
      <c r="J362" s="897"/>
      <c r="K362" s="388">
        <f t="shared" si="12"/>
        <v>846</v>
      </c>
      <c r="L362" s="1144"/>
      <c r="M362" s="1290" t="s">
        <v>19</v>
      </c>
      <c r="N362" s="1121"/>
      <c r="O362" s="1121"/>
      <c r="P362" s="1121"/>
      <c r="Q362" s="1121"/>
      <c r="R362" s="1121"/>
      <c r="S362" s="1121"/>
      <c r="T362" s="1121"/>
      <c r="U362" s="1121"/>
      <c r="V362" s="1121"/>
      <c r="W362" s="1121"/>
      <c r="X362" s="1121"/>
      <c r="Y362" s="1121"/>
      <c r="Z362" s="1121"/>
      <c r="AA362" s="1121"/>
      <c r="AB362" s="1121"/>
      <c r="AC362" s="1121"/>
      <c r="AD362" s="1121"/>
      <c r="AE362" s="1121"/>
      <c r="AU362" s="1176"/>
    </row>
    <row r="363" s="1121" customFormat="1" customHeight="1" spans="1:47">
      <c r="A363" s="1192" t="s">
        <v>434</v>
      </c>
      <c r="B363" s="513">
        <v>46063</v>
      </c>
      <c r="C363" s="1177" t="s">
        <v>503</v>
      </c>
      <c r="D363" s="213" t="s">
        <v>78</v>
      </c>
      <c r="E363" s="409" t="s">
        <v>79</v>
      </c>
      <c r="F363" s="562" t="s">
        <v>502</v>
      </c>
      <c r="G363" s="1157">
        <v>1</v>
      </c>
      <c r="H363" s="526">
        <v>1685</v>
      </c>
      <c r="I363" s="388">
        <f t="shared" si="13"/>
        <v>1685</v>
      </c>
      <c r="J363" s="897"/>
      <c r="K363" s="388">
        <f t="shared" si="12"/>
        <v>1685</v>
      </c>
      <c r="L363" s="1144"/>
      <c r="M363" s="1290" t="s">
        <v>19</v>
      </c>
      <c r="N363" s="1121"/>
      <c r="O363" s="1121"/>
      <c r="P363" s="1121"/>
      <c r="Q363" s="1121"/>
      <c r="R363" s="1121"/>
      <c r="S363" s="1121"/>
      <c r="T363" s="1121"/>
      <c r="U363" s="1121"/>
      <c r="V363" s="1121"/>
      <c r="W363" s="1121"/>
      <c r="X363" s="1121"/>
      <c r="Y363" s="1121"/>
      <c r="Z363" s="1121"/>
      <c r="AA363" s="1121"/>
      <c r="AB363" s="1121"/>
      <c r="AC363" s="1121"/>
      <c r="AD363" s="1121"/>
      <c r="AE363" s="1121"/>
      <c r="AU363" s="1176"/>
    </row>
    <row r="364" s="1121" customFormat="1" customHeight="1" spans="1:47">
      <c r="A364" s="1192" t="s">
        <v>434</v>
      </c>
      <c r="B364" s="513">
        <v>46064</v>
      </c>
      <c r="C364" s="1177" t="s">
        <v>504</v>
      </c>
      <c r="D364" s="213" t="s">
        <v>505</v>
      </c>
      <c r="E364" s="409" t="s">
        <v>506</v>
      </c>
      <c r="F364" s="562" t="s">
        <v>216</v>
      </c>
      <c r="G364" s="1157">
        <v>10</v>
      </c>
      <c r="H364" s="526">
        <v>627</v>
      </c>
      <c r="I364" s="388">
        <f t="shared" si="13"/>
        <v>6270</v>
      </c>
      <c r="J364" s="897"/>
      <c r="K364" s="388">
        <f t="shared" si="12"/>
        <v>6270</v>
      </c>
      <c r="L364" s="1143"/>
      <c r="M364" s="1290" t="s">
        <v>19</v>
      </c>
      <c r="N364" s="1121"/>
      <c r="O364" s="1121"/>
      <c r="P364" s="1121"/>
      <c r="Q364" s="1121"/>
      <c r="R364" s="1121"/>
      <c r="S364" s="1121"/>
      <c r="T364" s="1121"/>
      <c r="U364" s="1121"/>
      <c r="V364" s="1121"/>
      <c r="W364" s="1121"/>
      <c r="X364" s="1121"/>
      <c r="Y364" s="1121"/>
      <c r="Z364" s="1121"/>
      <c r="AA364" s="1121"/>
      <c r="AB364" s="1121"/>
      <c r="AC364" s="1121"/>
      <c r="AD364" s="1121"/>
      <c r="AE364" s="1121"/>
      <c r="AU364" s="1176"/>
    </row>
    <row r="365" s="1121" customFormat="1" customHeight="1" spans="1:47">
      <c r="A365" s="1192" t="s">
        <v>434</v>
      </c>
      <c r="B365" s="513">
        <v>46064</v>
      </c>
      <c r="C365" s="1177" t="s">
        <v>507</v>
      </c>
      <c r="D365" s="213" t="s">
        <v>289</v>
      </c>
      <c r="E365" s="409" t="s">
        <v>290</v>
      </c>
      <c r="F365" s="562" t="s">
        <v>475</v>
      </c>
      <c r="G365" s="1157">
        <v>1</v>
      </c>
      <c r="H365" s="526">
        <v>977</v>
      </c>
      <c r="I365" s="388">
        <f t="shared" si="13"/>
        <v>977</v>
      </c>
      <c r="J365" s="897"/>
      <c r="K365" s="388">
        <f t="shared" si="12"/>
        <v>977</v>
      </c>
      <c r="L365" s="1143"/>
      <c r="M365" s="1290" t="s">
        <v>19</v>
      </c>
      <c r="N365" s="1121"/>
      <c r="O365" s="1121"/>
      <c r="P365" s="1121"/>
      <c r="Q365" s="1121"/>
      <c r="R365" s="1121"/>
      <c r="S365" s="1121"/>
      <c r="T365" s="1121"/>
      <c r="U365" s="1121"/>
      <c r="V365" s="1121"/>
      <c r="W365" s="1121"/>
      <c r="X365" s="1121"/>
      <c r="Y365" s="1121"/>
      <c r="Z365" s="1121"/>
      <c r="AA365" s="1121"/>
      <c r="AB365" s="1121"/>
      <c r="AC365" s="1121"/>
      <c r="AD365" s="1121"/>
      <c r="AE365" s="1121"/>
      <c r="AU365" s="1176"/>
    </row>
    <row r="366" s="1121" customFormat="1" customHeight="1" spans="1:47">
      <c r="A366" s="1192" t="s">
        <v>434</v>
      </c>
      <c r="B366" s="513">
        <v>46064</v>
      </c>
      <c r="C366" s="1177" t="s">
        <v>508</v>
      </c>
      <c r="D366" s="213" t="s">
        <v>120</v>
      </c>
      <c r="E366" s="409" t="s">
        <v>76</v>
      </c>
      <c r="F366" s="562" t="s">
        <v>40</v>
      </c>
      <c r="G366" s="1157">
        <v>1</v>
      </c>
      <c r="H366" s="526">
        <v>846</v>
      </c>
      <c r="I366" s="388">
        <f t="shared" si="13"/>
        <v>846</v>
      </c>
      <c r="J366" s="897"/>
      <c r="K366" s="388">
        <f t="shared" si="12"/>
        <v>846</v>
      </c>
      <c r="L366" s="1144"/>
      <c r="M366" s="1290" t="s">
        <v>19</v>
      </c>
      <c r="N366" s="1121"/>
      <c r="O366" s="1121"/>
      <c r="P366" s="1121"/>
      <c r="Q366" s="1121"/>
      <c r="R366" s="1121"/>
      <c r="S366" s="1121"/>
      <c r="T366" s="1121"/>
      <c r="U366" s="1121"/>
      <c r="V366" s="1121"/>
      <c r="W366" s="1121"/>
      <c r="X366" s="1121"/>
      <c r="Y366" s="1121"/>
      <c r="Z366" s="1121"/>
      <c r="AA366" s="1121"/>
      <c r="AB366" s="1121"/>
      <c r="AC366" s="1121"/>
      <c r="AD366" s="1121"/>
      <c r="AE366" s="1121"/>
      <c r="AU366" s="1176"/>
    </row>
    <row r="367" s="1121" customFormat="1" customHeight="1" spans="1:47">
      <c r="A367" s="1192" t="s">
        <v>434</v>
      </c>
      <c r="B367" s="513">
        <v>46064</v>
      </c>
      <c r="C367" s="1177" t="s">
        <v>508</v>
      </c>
      <c r="D367" s="213" t="s">
        <v>446</v>
      </c>
      <c r="E367" s="409" t="s">
        <v>447</v>
      </c>
      <c r="F367" s="562" t="s">
        <v>40</v>
      </c>
      <c r="G367" s="1157">
        <v>2</v>
      </c>
      <c r="H367" s="526">
        <v>660</v>
      </c>
      <c r="I367" s="388">
        <f t="shared" si="13"/>
        <v>1320</v>
      </c>
      <c r="J367" s="897"/>
      <c r="K367" s="388">
        <f t="shared" si="12"/>
        <v>1320</v>
      </c>
      <c r="L367" s="1144"/>
      <c r="M367" s="1290" t="s">
        <v>19</v>
      </c>
      <c r="N367" s="1121"/>
      <c r="O367" s="1121"/>
      <c r="P367" s="1121"/>
      <c r="Q367" s="1121"/>
      <c r="R367" s="1121"/>
      <c r="S367" s="1121"/>
      <c r="T367" s="1121"/>
      <c r="U367" s="1121"/>
      <c r="V367" s="1121"/>
      <c r="W367" s="1121"/>
      <c r="X367" s="1121"/>
      <c r="Y367" s="1121"/>
      <c r="Z367" s="1121"/>
      <c r="AA367" s="1121"/>
      <c r="AB367" s="1121"/>
      <c r="AC367" s="1121"/>
      <c r="AD367" s="1121"/>
      <c r="AE367" s="1121"/>
      <c r="AU367" s="1176"/>
    </row>
    <row r="368" s="1121" customFormat="1" customHeight="1" spans="1:47">
      <c r="A368" s="1192" t="s">
        <v>434</v>
      </c>
      <c r="B368" s="513">
        <v>46064</v>
      </c>
      <c r="C368" s="1177" t="s">
        <v>509</v>
      </c>
      <c r="D368" s="213" t="s">
        <v>21</v>
      </c>
      <c r="E368" s="409" t="s">
        <v>22</v>
      </c>
      <c r="F368" s="562" t="s">
        <v>278</v>
      </c>
      <c r="G368" s="1157">
        <v>1</v>
      </c>
      <c r="H368" s="526">
        <v>534.84</v>
      </c>
      <c r="I368" s="388">
        <f t="shared" si="13"/>
        <v>534.84</v>
      </c>
      <c r="J368" s="897">
        <v>0.0325</v>
      </c>
      <c r="K368" s="388">
        <f t="shared" si="12"/>
        <v>552.22</v>
      </c>
      <c r="L368" s="1142"/>
      <c r="M368" s="1290" t="s">
        <v>19</v>
      </c>
      <c r="N368" s="1121"/>
      <c r="O368" s="1121"/>
      <c r="P368" s="1121"/>
      <c r="Q368" s="1121"/>
      <c r="R368" s="1121"/>
      <c r="S368" s="1121"/>
      <c r="T368" s="1121"/>
      <c r="U368" s="1121"/>
      <c r="V368" s="1121"/>
      <c r="W368" s="1121"/>
      <c r="X368" s="1121"/>
      <c r="Y368" s="1121"/>
      <c r="Z368" s="1121"/>
      <c r="AA368" s="1121"/>
      <c r="AB368" s="1121"/>
      <c r="AC368" s="1121"/>
      <c r="AD368" s="1121"/>
      <c r="AE368" s="1121"/>
      <c r="AU368" s="1176"/>
    </row>
    <row r="369" s="1121" customFormat="1" customHeight="1" spans="1:47">
      <c r="A369" s="1192" t="s">
        <v>434</v>
      </c>
      <c r="B369" s="513">
        <v>46064</v>
      </c>
      <c r="C369" s="1177" t="s">
        <v>510</v>
      </c>
      <c r="D369" s="213" t="s">
        <v>16</v>
      </c>
      <c r="E369" s="409" t="s">
        <v>17</v>
      </c>
      <c r="F369" s="562" t="s">
        <v>278</v>
      </c>
      <c r="G369" s="1157">
        <v>1</v>
      </c>
      <c r="H369" s="526">
        <v>989</v>
      </c>
      <c r="I369" s="388">
        <f t="shared" si="13"/>
        <v>989</v>
      </c>
      <c r="J369" s="897">
        <v>0.0325</v>
      </c>
      <c r="K369" s="388">
        <f t="shared" si="12"/>
        <v>1021.14</v>
      </c>
      <c r="L369" s="1142"/>
      <c r="M369" s="1290" t="s">
        <v>19</v>
      </c>
      <c r="N369" s="1121"/>
      <c r="O369" s="1121"/>
      <c r="P369" s="1121"/>
      <c r="Q369" s="1121"/>
      <c r="R369" s="1121"/>
      <c r="S369" s="1121"/>
      <c r="T369" s="1121"/>
      <c r="U369" s="1121"/>
      <c r="V369" s="1121"/>
      <c r="W369" s="1121"/>
      <c r="X369" s="1121"/>
      <c r="Y369" s="1121"/>
      <c r="Z369" s="1121"/>
      <c r="AA369" s="1121"/>
      <c r="AB369" s="1121"/>
      <c r="AC369" s="1121"/>
      <c r="AD369" s="1121"/>
      <c r="AE369" s="1121"/>
      <c r="AU369" s="1176"/>
    </row>
    <row r="370" s="1121" customFormat="1" customHeight="1" spans="1:47">
      <c r="A370" s="1192" t="s">
        <v>434</v>
      </c>
      <c r="B370" s="513">
        <v>46064</v>
      </c>
      <c r="C370" s="1177" t="s">
        <v>510</v>
      </c>
      <c r="D370" s="213" t="s">
        <v>21</v>
      </c>
      <c r="E370" s="409" t="s">
        <v>22</v>
      </c>
      <c r="F370" s="562" t="s">
        <v>278</v>
      </c>
      <c r="G370" s="1157">
        <v>1</v>
      </c>
      <c r="H370" s="526">
        <v>534.84</v>
      </c>
      <c r="I370" s="388">
        <f t="shared" si="13"/>
        <v>534.84</v>
      </c>
      <c r="J370" s="897">
        <v>0.0325</v>
      </c>
      <c r="K370" s="388">
        <f t="shared" si="12"/>
        <v>552.22</v>
      </c>
      <c r="L370" s="1142"/>
      <c r="M370" s="1290" t="s">
        <v>19</v>
      </c>
      <c r="N370" s="1121"/>
      <c r="O370" s="1121"/>
      <c r="P370" s="1121"/>
      <c r="Q370" s="1121"/>
      <c r="R370" s="1121"/>
      <c r="S370" s="1121"/>
      <c r="T370" s="1121"/>
      <c r="U370" s="1121"/>
      <c r="V370" s="1121"/>
      <c r="W370" s="1121"/>
      <c r="X370" s="1121"/>
      <c r="Y370" s="1121"/>
      <c r="Z370" s="1121"/>
      <c r="AA370" s="1121"/>
      <c r="AB370" s="1121"/>
      <c r="AC370" s="1121"/>
      <c r="AD370" s="1121"/>
      <c r="AE370" s="1121"/>
      <c r="AU370" s="1176"/>
    </row>
    <row r="371" s="1121" customFormat="1" customHeight="1" spans="1:47">
      <c r="A371" s="1192" t="s">
        <v>434</v>
      </c>
      <c r="B371" s="513">
        <v>46064</v>
      </c>
      <c r="C371" s="1177" t="s">
        <v>510</v>
      </c>
      <c r="D371" s="213" t="s">
        <v>33</v>
      </c>
      <c r="E371" s="409" t="s">
        <v>34</v>
      </c>
      <c r="F371" s="562" t="s">
        <v>278</v>
      </c>
      <c r="G371" s="1157">
        <v>3</v>
      </c>
      <c r="H371" s="526">
        <v>17</v>
      </c>
      <c r="I371" s="388">
        <f t="shared" si="13"/>
        <v>51</v>
      </c>
      <c r="J371" s="897"/>
      <c r="K371" s="388">
        <f t="shared" si="12"/>
        <v>51</v>
      </c>
      <c r="L371" s="1142"/>
      <c r="M371" s="1290" t="s">
        <v>19</v>
      </c>
      <c r="N371" s="1121"/>
      <c r="O371" s="1121"/>
      <c r="P371" s="1121"/>
      <c r="Q371" s="1121"/>
      <c r="R371" s="1121"/>
      <c r="S371" s="1121"/>
      <c r="T371" s="1121"/>
      <c r="U371" s="1121"/>
      <c r="V371" s="1121"/>
      <c r="W371" s="1121"/>
      <c r="X371" s="1121"/>
      <c r="Y371" s="1121"/>
      <c r="Z371" s="1121"/>
      <c r="AA371" s="1121"/>
      <c r="AB371" s="1121"/>
      <c r="AC371" s="1121"/>
      <c r="AD371" s="1121"/>
      <c r="AE371" s="1121"/>
      <c r="AU371" s="1176"/>
    </row>
    <row r="372" s="1121" customFormat="1" customHeight="1" spans="1:47">
      <c r="A372" s="1192" t="s">
        <v>434</v>
      </c>
      <c r="B372" s="513">
        <v>46064</v>
      </c>
      <c r="C372" s="1177" t="s">
        <v>511</v>
      </c>
      <c r="D372" s="213" t="s">
        <v>120</v>
      </c>
      <c r="E372" s="409" t="s">
        <v>76</v>
      </c>
      <c r="F372" s="562" t="s">
        <v>108</v>
      </c>
      <c r="G372" s="1157">
        <v>2</v>
      </c>
      <c r="H372" s="526">
        <v>846</v>
      </c>
      <c r="I372" s="388">
        <f t="shared" si="13"/>
        <v>1692</v>
      </c>
      <c r="J372" s="897"/>
      <c r="K372" s="388">
        <f t="shared" si="12"/>
        <v>1692</v>
      </c>
      <c r="L372" s="1142"/>
      <c r="M372" s="1290" t="s">
        <v>19</v>
      </c>
      <c r="N372" s="1121"/>
      <c r="O372" s="1121"/>
      <c r="P372" s="1121"/>
      <c r="Q372" s="1121"/>
      <c r="R372" s="1121"/>
      <c r="S372" s="1121"/>
      <c r="T372" s="1121"/>
      <c r="U372" s="1121"/>
      <c r="V372" s="1121"/>
      <c r="W372" s="1121"/>
      <c r="X372" s="1121"/>
      <c r="Y372" s="1121"/>
      <c r="Z372" s="1121"/>
      <c r="AA372" s="1121"/>
      <c r="AB372" s="1121"/>
      <c r="AC372" s="1121"/>
      <c r="AD372" s="1121"/>
      <c r="AE372" s="1121"/>
      <c r="AU372" s="1176"/>
    </row>
    <row r="373" s="1121" customFormat="1" customHeight="1" spans="1:47">
      <c r="A373" s="1192" t="s">
        <v>434</v>
      </c>
      <c r="B373" s="513">
        <v>46064</v>
      </c>
      <c r="C373" s="1177" t="s">
        <v>512</v>
      </c>
      <c r="D373" s="213" t="s">
        <v>63</v>
      </c>
      <c r="E373" s="409" t="s">
        <v>17</v>
      </c>
      <c r="F373" s="562" t="s">
        <v>513</v>
      </c>
      <c r="G373" s="1157">
        <v>30</v>
      </c>
      <c r="H373" s="526">
        <v>970</v>
      </c>
      <c r="I373" s="388">
        <f t="shared" si="13"/>
        <v>29100</v>
      </c>
      <c r="J373" s="897">
        <v>0.0325</v>
      </c>
      <c r="K373" s="388">
        <f t="shared" si="12"/>
        <v>30045.75</v>
      </c>
      <c r="L373" s="1142"/>
      <c r="M373" s="1290" t="s">
        <v>19</v>
      </c>
      <c r="N373" s="1121"/>
      <c r="O373" s="1121"/>
      <c r="P373" s="1121"/>
      <c r="Q373" s="1121"/>
      <c r="R373" s="1121"/>
      <c r="S373" s="1121"/>
      <c r="T373" s="1121"/>
      <c r="U373" s="1121"/>
      <c r="V373" s="1121"/>
      <c r="W373" s="1121"/>
      <c r="X373" s="1121"/>
      <c r="Y373" s="1121"/>
      <c r="Z373" s="1121"/>
      <c r="AA373" s="1121"/>
      <c r="AB373" s="1121"/>
      <c r="AC373" s="1121"/>
      <c r="AD373" s="1121"/>
      <c r="AE373" s="1121"/>
      <c r="AU373" s="1176"/>
    </row>
    <row r="374" s="1121" customFormat="1" customHeight="1" spans="1:47">
      <c r="A374" s="1192" t="s">
        <v>434</v>
      </c>
      <c r="B374" s="513">
        <v>46064</v>
      </c>
      <c r="C374" s="1177" t="s">
        <v>514</v>
      </c>
      <c r="D374" s="213" t="s">
        <v>205</v>
      </c>
      <c r="E374" s="409" t="s">
        <v>89</v>
      </c>
      <c r="F374" s="562" t="s">
        <v>515</v>
      </c>
      <c r="G374" s="1157">
        <v>3</v>
      </c>
      <c r="H374" s="526">
        <v>714</v>
      </c>
      <c r="I374" s="388">
        <f t="shared" si="13"/>
        <v>2142</v>
      </c>
      <c r="J374" s="897"/>
      <c r="K374" s="388">
        <f t="shared" si="12"/>
        <v>2142</v>
      </c>
      <c r="L374" s="1144"/>
      <c r="M374" s="1290" t="s">
        <v>19</v>
      </c>
      <c r="N374" s="1121"/>
      <c r="O374" s="1121"/>
      <c r="P374" s="1121"/>
      <c r="Q374" s="1121"/>
      <c r="R374" s="1121"/>
      <c r="S374" s="1121"/>
      <c r="T374" s="1121"/>
      <c r="U374" s="1121"/>
      <c r="V374" s="1121"/>
      <c r="W374" s="1121"/>
      <c r="X374" s="1121"/>
      <c r="Y374" s="1121"/>
      <c r="Z374" s="1121"/>
      <c r="AA374" s="1121"/>
      <c r="AB374" s="1121"/>
      <c r="AC374" s="1121"/>
      <c r="AD374" s="1121"/>
      <c r="AE374" s="1121"/>
      <c r="AU374" s="1176"/>
    </row>
    <row r="375" s="1121" customFormat="1" customHeight="1" spans="1:47">
      <c r="A375" s="1192" t="s">
        <v>434</v>
      </c>
      <c r="B375" s="513">
        <v>46065</v>
      </c>
      <c r="C375" s="1177" t="s">
        <v>516</v>
      </c>
      <c r="D375" s="213" t="s">
        <v>446</v>
      </c>
      <c r="E375" s="409" t="s">
        <v>447</v>
      </c>
      <c r="F375" s="562" t="s">
        <v>108</v>
      </c>
      <c r="G375" s="1157">
        <v>2</v>
      </c>
      <c r="H375" s="526">
        <v>660</v>
      </c>
      <c r="I375" s="388">
        <f t="shared" si="13"/>
        <v>1320</v>
      </c>
      <c r="J375" s="897"/>
      <c r="K375" s="388">
        <f t="shared" si="12"/>
        <v>1320</v>
      </c>
      <c r="L375" s="1142"/>
      <c r="M375" s="1290" t="s">
        <v>19</v>
      </c>
      <c r="N375" s="1121"/>
      <c r="O375" s="1121"/>
      <c r="P375" s="1121"/>
      <c r="Q375" s="1121"/>
      <c r="R375" s="1121"/>
      <c r="S375" s="1121"/>
      <c r="T375" s="1121"/>
      <c r="U375" s="1121"/>
      <c r="V375" s="1121"/>
      <c r="W375" s="1121"/>
      <c r="X375" s="1121"/>
      <c r="Y375" s="1121"/>
      <c r="Z375" s="1121"/>
      <c r="AA375" s="1121"/>
      <c r="AB375" s="1121"/>
      <c r="AC375" s="1121"/>
      <c r="AD375" s="1121"/>
      <c r="AE375" s="1121"/>
      <c r="AU375" s="1176"/>
    </row>
    <row r="376" s="1121" customFormat="1" customHeight="1" spans="1:47">
      <c r="A376" s="1192" t="s">
        <v>434</v>
      </c>
      <c r="B376" s="513">
        <v>46065</v>
      </c>
      <c r="C376" s="1177" t="s">
        <v>517</v>
      </c>
      <c r="D376" s="213" t="s">
        <v>33</v>
      </c>
      <c r="E376" s="409" t="s">
        <v>34</v>
      </c>
      <c r="F376" s="562" t="s">
        <v>518</v>
      </c>
      <c r="G376" s="1157">
        <v>4</v>
      </c>
      <c r="H376" s="526">
        <v>7.5</v>
      </c>
      <c r="I376" s="388">
        <f t="shared" si="13"/>
        <v>30</v>
      </c>
      <c r="J376" s="897"/>
      <c r="K376" s="388">
        <f t="shared" si="12"/>
        <v>30</v>
      </c>
      <c r="L376" s="1142"/>
      <c r="M376" s="1290" t="s">
        <v>19</v>
      </c>
      <c r="N376" s="1121"/>
      <c r="O376" s="1121"/>
      <c r="P376" s="1121"/>
      <c r="Q376" s="1121"/>
      <c r="R376" s="1121"/>
      <c r="S376" s="1121"/>
      <c r="T376" s="1121"/>
      <c r="U376" s="1121"/>
      <c r="V376" s="1121"/>
      <c r="W376" s="1121"/>
      <c r="X376" s="1121"/>
      <c r="Y376" s="1121"/>
      <c r="Z376" s="1121"/>
      <c r="AA376" s="1121"/>
      <c r="AB376" s="1121"/>
      <c r="AC376" s="1121"/>
      <c r="AD376" s="1121"/>
      <c r="AE376" s="1121"/>
      <c r="AU376" s="1176"/>
    </row>
    <row r="377" s="1121" customFormat="1" customHeight="1" spans="1:47">
      <c r="A377" s="1192" t="s">
        <v>434</v>
      </c>
      <c r="B377" s="513">
        <v>46065</v>
      </c>
      <c r="C377" s="1177" t="s">
        <v>517</v>
      </c>
      <c r="D377" s="213" t="s">
        <v>33</v>
      </c>
      <c r="E377" s="409" t="s">
        <v>34</v>
      </c>
      <c r="F377" s="562" t="s">
        <v>518</v>
      </c>
      <c r="G377" s="1157">
        <v>2</v>
      </c>
      <c r="H377" s="526">
        <v>12</v>
      </c>
      <c r="I377" s="388">
        <f t="shared" si="13"/>
        <v>24</v>
      </c>
      <c r="J377" s="897"/>
      <c r="K377" s="388">
        <f t="shared" si="12"/>
        <v>24</v>
      </c>
      <c r="L377" s="1142"/>
      <c r="M377" s="1290" t="s">
        <v>19</v>
      </c>
      <c r="N377" s="1121"/>
      <c r="O377" s="1121"/>
      <c r="P377" s="1121"/>
      <c r="Q377" s="1121"/>
      <c r="R377" s="1121"/>
      <c r="S377" s="1121"/>
      <c r="T377" s="1121"/>
      <c r="U377" s="1121"/>
      <c r="V377" s="1121"/>
      <c r="W377" s="1121"/>
      <c r="X377" s="1121"/>
      <c r="Y377" s="1121"/>
      <c r="Z377" s="1121"/>
      <c r="AA377" s="1121"/>
      <c r="AB377" s="1121"/>
      <c r="AC377" s="1121"/>
      <c r="AD377" s="1121"/>
      <c r="AE377" s="1121"/>
      <c r="AU377" s="1176"/>
    </row>
    <row r="378" s="1121" customFormat="1" customHeight="1" spans="1:47">
      <c r="A378" s="1192" t="s">
        <v>434</v>
      </c>
      <c r="B378" s="513">
        <v>46065</v>
      </c>
      <c r="C378" s="1177" t="s">
        <v>519</v>
      </c>
      <c r="D378" s="213" t="s">
        <v>78</v>
      </c>
      <c r="E378" s="409" t="s">
        <v>79</v>
      </c>
      <c r="F378" s="562" t="s">
        <v>252</v>
      </c>
      <c r="G378" s="1157">
        <v>1</v>
      </c>
      <c r="H378" s="526">
        <v>1685</v>
      </c>
      <c r="I378" s="388">
        <f t="shared" si="13"/>
        <v>1685</v>
      </c>
      <c r="J378" s="897"/>
      <c r="K378" s="388">
        <f t="shared" si="12"/>
        <v>1685</v>
      </c>
      <c r="L378" s="1142"/>
      <c r="M378" s="1290" t="s">
        <v>19</v>
      </c>
      <c r="N378" s="1121"/>
      <c r="O378" s="1121"/>
      <c r="P378" s="1121"/>
      <c r="Q378" s="1121"/>
      <c r="R378" s="1121"/>
      <c r="S378" s="1121"/>
      <c r="T378" s="1121"/>
      <c r="U378" s="1121"/>
      <c r="V378" s="1121"/>
      <c r="W378" s="1121"/>
      <c r="X378" s="1121"/>
      <c r="Y378" s="1121"/>
      <c r="Z378" s="1121"/>
      <c r="AA378" s="1121"/>
      <c r="AB378" s="1121"/>
      <c r="AC378" s="1121"/>
      <c r="AD378" s="1121"/>
      <c r="AE378" s="1121"/>
      <c r="AU378" s="1176"/>
    </row>
    <row r="379" s="1121" customFormat="1" customHeight="1" spans="1:47">
      <c r="A379" s="1192" t="s">
        <v>434</v>
      </c>
      <c r="B379" s="513">
        <v>46065</v>
      </c>
      <c r="C379" s="1177" t="s">
        <v>520</v>
      </c>
      <c r="D379" s="213" t="s">
        <v>205</v>
      </c>
      <c r="E379" s="409" t="s">
        <v>89</v>
      </c>
      <c r="F379" s="562" t="s">
        <v>108</v>
      </c>
      <c r="G379" s="1157">
        <v>1</v>
      </c>
      <c r="H379" s="526">
        <v>680</v>
      </c>
      <c r="I379" s="388">
        <f t="shared" si="13"/>
        <v>680</v>
      </c>
      <c r="J379" s="897"/>
      <c r="K379" s="388">
        <f t="shared" ref="K379:K442" si="14">ROUND(I379+I379*J379,2)</f>
        <v>680</v>
      </c>
      <c r="L379" s="1142"/>
      <c r="M379" s="1290" t="s">
        <v>19</v>
      </c>
      <c r="N379" s="1121"/>
      <c r="O379" s="1121"/>
      <c r="P379" s="1121"/>
      <c r="Q379" s="1121"/>
      <c r="R379" s="1121"/>
      <c r="S379" s="1121"/>
      <c r="T379" s="1121"/>
      <c r="U379" s="1121"/>
      <c r="V379" s="1121"/>
      <c r="W379" s="1121"/>
      <c r="X379" s="1121"/>
      <c r="Y379" s="1121"/>
      <c r="Z379" s="1121"/>
      <c r="AA379" s="1121"/>
      <c r="AB379" s="1121"/>
      <c r="AC379" s="1121"/>
      <c r="AD379" s="1121"/>
      <c r="AE379" s="1121"/>
      <c r="AU379" s="1176"/>
    </row>
    <row r="380" s="1121" customFormat="1" customHeight="1" spans="1:47">
      <c r="A380" s="1192" t="s">
        <v>434</v>
      </c>
      <c r="B380" s="513">
        <v>46066</v>
      </c>
      <c r="C380" s="1177" t="s">
        <v>521</v>
      </c>
      <c r="D380" s="213" t="s">
        <v>25</v>
      </c>
      <c r="E380" s="409" t="s">
        <v>26</v>
      </c>
      <c r="F380" s="562" t="s">
        <v>522</v>
      </c>
      <c r="G380" s="1157">
        <v>2</v>
      </c>
      <c r="H380" s="526">
        <v>469.25</v>
      </c>
      <c r="I380" s="388">
        <f t="shared" si="13"/>
        <v>938.5</v>
      </c>
      <c r="J380" s="897">
        <v>0.0325</v>
      </c>
      <c r="K380" s="388">
        <f t="shared" si="14"/>
        <v>969</v>
      </c>
      <c r="L380" s="1142"/>
      <c r="M380" s="1290" t="s">
        <v>19</v>
      </c>
      <c r="N380" s="1121"/>
      <c r="O380" s="1121"/>
      <c r="P380" s="1121"/>
      <c r="Q380" s="1121"/>
      <c r="R380" s="1121"/>
      <c r="S380" s="1121"/>
      <c r="T380" s="1121"/>
      <c r="U380" s="1121"/>
      <c r="V380" s="1121"/>
      <c r="W380" s="1121"/>
      <c r="X380" s="1121"/>
      <c r="Y380" s="1121"/>
      <c r="Z380" s="1121"/>
      <c r="AA380" s="1121"/>
      <c r="AB380" s="1121"/>
      <c r="AC380" s="1121"/>
      <c r="AD380" s="1121"/>
      <c r="AE380" s="1121"/>
      <c r="AU380" s="1176"/>
    </row>
    <row r="381" s="1121" customFormat="1" customHeight="1" spans="1:47">
      <c r="A381" s="1192" t="s">
        <v>434</v>
      </c>
      <c r="B381" s="513">
        <v>46066</v>
      </c>
      <c r="C381" s="1177" t="s">
        <v>521</v>
      </c>
      <c r="D381" s="213" t="s">
        <v>33</v>
      </c>
      <c r="E381" s="409" t="s">
        <v>34</v>
      </c>
      <c r="F381" s="562" t="s">
        <v>522</v>
      </c>
      <c r="G381" s="1157">
        <v>2</v>
      </c>
      <c r="H381" s="526">
        <v>450</v>
      </c>
      <c r="I381" s="388">
        <f t="shared" si="13"/>
        <v>900</v>
      </c>
      <c r="J381" s="897"/>
      <c r="K381" s="388">
        <f t="shared" si="14"/>
        <v>900</v>
      </c>
      <c r="L381" s="1142"/>
      <c r="M381" s="1290" t="s">
        <v>19</v>
      </c>
      <c r="N381" s="1121"/>
      <c r="O381" s="1121"/>
      <c r="P381" s="1121"/>
      <c r="Q381" s="1121"/>
      <c r="R381" s="1121"/>
      <c r="S381" s="1121"/>
      <c r="T381" s="1121"/>
      <c r="U381" s="1121"/>
      <c r="V381" s="1121"/>
      <c r="W381" s="1121"/>
      <c r="X381" s="1121"/>
      <c r="Y381" s="1121"/>
      <c r="Z381" s="1121"/>
      <c r="AA381" s="1121"/>
      <c r="AB381" s="1121"/>
      <c r="AC381" s="1121"/>
      <c r="AD381" s="1121"/>
      <c r="AE381" s="1121"/>
      <c r="AU381" s="1176"/>
    </row>
    <row r="382" s="1121" customFormat="1" customHeight="1" spans="1:47">
      <c r="A382" s="1192" t="s">
        <v>434</v>
      </c>
      <c r="B382" s="513">
        <v>46066</v>
      </c>
      <c r="C382" s="1177" t="s">
        <v>521</v>
      </c>
      <c r="D382" s="213" t="s">
        <v>78</v>
      </c>
      <c r="E382" s="409" t="s">
        <v>79</v>
      </c>
      <c r="F382" s="562" t="s">
        <v>522</v>
      </c>
      <c r="G382" s="1157">
        <v>1</v>
      </c>
      <c r="H382" s="526">
        <v>1685</v>
      </c>
      <c r="I382" s="388">
        <f t="shared" si="13"/>
        <v>1685</v>
      </c>
      <c r="J382" s="897"/>
      <c r="K382" s="388">
        <f t="shared" si="14"/>
        <v>1685</v>
      </c>
      <c r="L382" s="1142"/>
      <c r="M382" s="1290" t="s">
        <v>19</v>
      </c>
      <c r="N382" s="1121"/>
      <c r="O382" s="1121"/>
      <c r="P382" s="1121"/>
      <c r="Q382" s="1121"/>
      <c r="R382" s="1121"/>
      <c r="S382" s="1121"/>
      <c r="T382" s="1121"/>
      <c r="U382" s="1121"/>
      <c r="V382" s="1121"/>
      <c r="W382" s="1121"/>
      <c r="X382" s="1121"/>
      <c r="Y382" s="1121"/>
      <c r="Z382" s="1121"/>
      <c r="AA382" s="1121"/>
      <c r="AB382" s="1121"/>
      <c r="AC382" s="1121"/>
      <c r="AD382" s="1121"/>
      <c r="AE382" s="1121"/>
      <c r="AU382" s="1176"/>
    </row>
    <row r="383" s="1121" customFormat="1" customHeight="1" spans="1:47">
      <c r="A383" s="1192" t="s">
        <v>434</v>
      </c>
      <c r="B383" s="513">
        <v>46066</v>
      </c>
      <c r="C383" s="1177" t="s">
        <v>523</v>
      </c>
      <c r="D383" s="213" t="s">
        <v>78</v>
      </c>
      <c r="E383" s="409" t="s">
        <v>79</v>
      </c>
      <c r="F383" s="562" t="s">
        <v>478</v>
      </c>
      <c r="G383" s="1157">
        <v>1</v>
      </c>
      <c r="H383" s="526">
        <v>1684</v>
      </c>
      <c r="I383" s="388">
        <f t="shared" si="13"/>
        <v>1684</v>
      </c>
      <c r="J383" s="897"/>
      <c r="K383" s="388">
        <f t="shared" si="14"/>
        <v>1684</v>
      </c>
      <c r="L383" s="1144"/>
      <c r="M383" s="1290" t="s">
        <v>19</v>
      </c>
      <c r="N383" s="1121"/>
      <c r="O383" s="1121"/>
      <c r="P383" s="1121"/>
      <c r="Q383" s="1121"/>
      <c r="R383" s="1121"/>
      <c r="S383" s="1121"/>
      <c r="T383" s="1121"/>
      <c r="U383" s="1121"/>
      <c r="V383" s="1121"/>
      <c r="W383" s="1121"/>
      <c r="X383" s="1121"/>
      <c r="Y383" s="1121"/>
      <c r="Z383" s="1121"/>
      <c r="AA383" s="1121"/>
      <c r="AB383" s="1121"/>
      <c r="AC383" s="1121"/>
      <c r="AD383" s="1121"/>
      <c r="AE383" s="1121"/>
      <c r="AU383" s="1176"/>
    </row>
    <row r="384" s="1121" customFormat="1" customHeight="1" spans="1:47">
      <c r="A384" s="1192" t="s">
        <v>434</v>
      </c>
      <c r="B384" s="513">
        <v>46066</v>
      </c>
      <c r="C384" s="1177" t="s">
        <v>524</v>
      </c>
      <c r="D384" s="213" t="s">
        <v>38</v>
      </c>
      <c r="E384" s="409" t="s">
        <v>39</v>
      </c>
      <c r="F384" s="562" t="s">
        <v>525</v>
      </c>
      <c r="G384" s="1157">
        <v>1</v>
      </c>
      <c r="H384" s="526">
        <v>1526.61</v>
      </c>
      <c r="I384" s="388">
        <f t="shared" si="13"/>
        <v>1526.61</v>
      </c>
      <c r="J384" s="897"/>
      <c r="K384" s="388">
        <f t="shared" si="14"/>
        <v>1526.61</v>
      </c>
      <c r="L384" s="1142"/>
      <c r="M384" s="1290" t="s">
        <v>19</v>
      </c>
      <c r="N384" s="1121"/>
      <c r="O384" s="1121"/>
      <c r="P384" s="1121"/>
      <c r="Q384" s="1121"/>
      <c r="R384" s="1121"/>
      <c r="S384" s="1121"/>
      <c r="T384" s="1121"/>
      <c r="U384" s="1121"/>
      <c r="V384" s="1121"/>
      <c r="W384" s="1121"/>
      <c r="X384" s="1121"/>
      <c r="Y384" s="1121"/>
      <c r="Z384" s="1121"/>
      <c r="AA384" s="1121"/>
      <c r="AB384" s="1121"/>
      <c r="AC384" s="1121"/>
      <c r="AD384" s="1121"/>
      <c r="AE384" s="1121"/>
      <c r="AU384" s="1176"/>
    </row>
    <row r="385" s="1121" customFormat="1" customHeight="1" spans="1:47">
      <c r="A385" s="1192" t="s">
        <v>434</v>
      </c>
      <c r="B385" s="513">
        <v>46066</v>
      </c>
      <c r="C385" s="1177" t="s">
        <v>526</v>
      </c>
      <c r="D385" s="213" t="s">
        <v>120</v>
      </c>
      <c r="E385" s="409" t="s">
        <v>76</v>
      </c>
      <c r="F385" s="562" t="s">
        <v>40</v>
      </c>
      <c r="G385" s="1157">
        <v>3</v>
      </c>
      <c r="H385" s="526">
        <v>846</v>
      </c>
      <c r="I385" s="388">
        <f t="shared" si="13"/>
        <v>2538</v>
      </c>
      <c r="J385" s="897"/>
      <c r="K385" s="388">
        <f t="shared" si="14"/>
        <v>2538</v>
      </c>
      <c r="L385" s="1144"/>
      <c r="M385" s="1290" t="s">
        <v>19</v>
      </c>
      <c r="N385" s="1121"/>
      <c r="O385" s="1121"/>
      <c r="P385" s="1121"/>
      <c r="Q385" s="1121"/>
      <c r="R385" s="1121"/>
      <c r="S385" s="1121"/>
      <c r="T385" s="1121"/>
      <c r="U385" s="1121"/>
      <c r="V385" s="1121"/>
      <c r="W385" s="1121"/>
      <c r="X385" s="1121"/>
      <c r="Y385" s="1121"/>
      <c r="Z385" s="1121"/>
      <c r="AA385" s="1121"/>
      <c r="AB385" s="1121"/>
      <c r="AC385" s="1121"/>
      <c r="AD385" s="1121"/>
      <c r="AE385" s="1121"/>
      <c r="AU385" s="1176"/>
    </row>
    <row r="386" s="1121" customFormat="1" customHeight="1" spans="1:47">
      <c r="A386" s="1192" t="s">
        <v>434</v>
      </c>
      <c r="B386" s="513">
        <v>46071</v>
      </c>
      <c r="C386" s="1177" t="s">
        <v>527</v>
      </c>
      <c r="D386" s="213" t="s">
        <v>205</v>
      </c>
      <c r="E386" s="409" t="s">
        <v>89</v>
      </c>
      <c r="F386" s="562" t="s">
        <v>528</v>
      </c>
      <c r="G386" s="1157">
        <v>10</v>
      </c>
      <c r="H386" s="526">
        <v>749.2</v>
      </c>
      <c r="I386" s="388">
        <f t="shared" si="13"/>
        <v>7492</v>
      </c>
      <c r="J386" s="897"/>
      <c r="K386" s="388">
        <f t="shared" si="14"/>
        <v>7492</v>
      </c>
      <c r="L386" s="1143"/>
      <c r="M386" s="1290" t="s">
        <v>19</v>
      </c>
      <c r="N386" s="1121"/>
      <c r="O386" s="1121"/>
      <c r="P386" s="1121"/>
      <c r="Q386" s="1121"/>
      <c r="R386" s="1121"/>
      <c r="S386" s="1121"/>
      <c r="T386" s="1121"/>
      <c r="U386" s="1121"/>
      <c r="V386" s="1121"/>
      <c r="W386" s="1121"/>
      <c r="X386" s="1121"/>
      <c r="Y386" s="1121"/>
      <c r="Z386" s="1121"/>
      <c r="AA386" s="1121"/>
      <c r="AB386" s="1121"/>
      <c r="AC386" s="1121"/>
      <c r="AD386" s="1121"/>
      <c r="AE386" s="1121"/>
      <c r="AU386" s="1176"/>
    </row>
    <row r="387" s="1121" customFormat="1" customHeight="1" spans="1:47">
      <c r="A387" s="1192" t="s">
        <v>434</v>
      </c>
      <c r="B387" s="513">
        <v>46071</v>
      </c>
      <c r="C387" s="1177" t="s">
        <v>529</v>
      </c>
      <c r="D387" s="213" t="s">
        <v>446</v>
      </c>
      <c r="E387" s="409" t="s">
        <v>447</v>
      </c>
      <c r="F387" s="562" t="s">
        <v>530</v>
      </c>
      <c r="G387" s="1157">
        <v>5</v>
      </c>
      <c r="H387" s="526">
        <v>660</v>
      </c>
      <c r="I387" s="388">
        <f t="shared" si="13"/>
        <v>3300</v>
      </c>
      <c r="J387" s="897"/>
      <c r="K387" s="388">
        <f t="shared" si="14"/>
        <v>3300</v>
      </c>
      <c r="L387" s="1144"/>
      <c r="M387" s="1290" t="s">
        <v>19</v>
      </c>
      <c r="N387" s="1121"/>
      <c r="O387" s="1121"/>
      <c r="P387" s="1121"/>
      <c r="Q387" s="1121"/>
      <c r="R387" s="1121"/>
      <c r="S387" s="1121"/>
      <c r="T387" s="1121"/>
      <c r="U387" s="1121"/>
      <c r="V387" s="1121"/>
      <c r="W387" s="1121"/>
      <c r="X387" s="1121"/>
      <c r="Y387" s="1121"/>
      <c r="Z387" s="1121"/>
      <c r="AA387" s="1121"/>
      <c r="AB387" s="1121"/>
      <c r="AC387" s="1121"/>
      <c r="AD387" s="1121"/>
      <c r="AE387" s="1121"/>
      <c r="AU387" s="1176"/>
    </row>
    <row r="388" s="1121" customFormat="1" customHeight="1" spans="1:47">
      <c r="A388" s="1192" t="s">
        <v>434</v>
      </c>
      <c r="B388" s="513">
        <v>46071</v>
      </c>
      <c r="C388" s="1177" t="s">
        <v>531</v>
      </c>
      <c r="D388" s="213" t="s">
        <v>532</v>
      </c>
      <c r="E388" s="409" t="s">
        <v>72</v>
      </c>
      <c r="F388" s="562" t="s">
        <v>533</v>
      </c>
      <c r="G388" s="1157">
        <v>22</v>
      </c>
      <c r="H388" s="526">
        <v>1694</v>
      </c>
      <c r="I388" s="388">
        <f t="shared" si="13"/>
        <v>37268</v>
      </c>
      <c r="J388" s="897"/>
      <c r="K388" s="388">
        <f t="shared" si="14"/>
        <v>37268</v>
      </c>
      <c r="L388" s="1142"/>
      <c r="M388" s="1290" t="s">
        <v>19</v>
      </c>
      <c r="N388" s="1121"/>
      <c r="O388" s="1121"/>
      <c r="P388" s="1121"/>
      <c r="Q388" s="1121"/>
      <c r="R388" s="1121"/>
      <c r="S388" s="1121"/>
      <c r="T388" s="1121"/>
      <c r="U388" s="1121"/>
      <c r="V388" s="1121"/>
      <c r="W388" s="1121"/>
      <c r="X388" s="1121"/>
      <c r="Y388" s="1121"/>
      <c r="Z388" s="1121"/>
      <c r="AA388" s="1121"/>
      <c r="AB388" s="1121"/>
      <c r="AC388" s="1121"/>
      <c r="AD388" s="1121"/>
      <c r="AE388" s="1121"/>
      <c r="AU388" s="1176"/>
    </row>
    <row r="389" s="1121" customFormat="1" customHeight="1" spans="1:47">
      <c r="A389" s="1192" t="s">
        <v>434</v>
      </c>
      <c r="B389" s="513">
        <v>46071</v>
      </c>
      <c r="C389" s="1177" t="s">
        <v>534</v>
      </c>
      <c r="D389" s="213" t="s">
        <v>120</v>
      </c>
      <c r="E389" s="409" t="s">
        <v>76</v>
      </c>
      <c r="F389" s="562" t="s">
        <v>69</v>
      </c>
      <c r="G389" s="1157">
        <v>1</v>
      </c>
      <c r="H389" s="526">
        <v>846</v>
      </c>
      <c r="I389" s="388">
        <f t="shared" si="13"/>
        <v>846</v>
      </c>
      <c r="J389" s="897"/>
      <c r="K389" s="388">
        <f t="shared" si="14"/>
        <v>846</v>
      </c>
      <c r="L389" s="1142"/>
      <c r="M389" s="1290" t="s">
        <v>19</v>
      </c>
      <c r="N389" s="1121"/>
      <c r="O389" s="1121"/>
      <c r="P389" s="1121"/>
      <c r="Q389" s="1121"/>
      <c r="R389" s="1121"/>
      <c r="S389" s="1121"/>
      <c r="T389" s="1121"/>
      <c r="U389" s="1121"/>
      <c r="V389" s="1121"/>
      <c r="W389" s="1121"/>
      <c r="X389" s="1121"/>
      <c r="Y389" s="1121"/>
      <c r="Z389" s="1121"/>
      <c r="AA389" s="1121"/>
      <c r="AB389" s="1121"/>
      <c r="AC389" s="1121"/>
      <c r="AD389" s="1121"/>
      <c r="AE389" s="1121"/>
      <c r="AU389" s="1176"/>
    </row>
    <row r="390" s="1121" customFormat="1" customHeight="1" spans="1:47">
      <c r="A390" s="1192" t="s">
        <v>434</v>
      </c>
      <c r="B390" s="513">
        <v>46071</v>
      </c>
      <c r="C390" s="1177" t="s">
        <v>535</v>
      </c>
      <c r="D390" s="213" t="s">
        <v>446</v>
      </c>
      <c r="E390" s="409" t="s">
        <v>447</v>
      </c>
      <c r="F390" s="562" t="s">
        <v>40</v>
      </c>
      <c r="G390" s="1157">
        <v>5</v>
      </c>
      <c r="H390" s="526">
        <v>660</v>
      </c>
      <c r="I390" s="388">
        <f t="shared" si="13"/>
        <v>3300</v>
      </c>
      <c r="J390" s="897"/>
      <c r="K390" s="388">
        <f t="shared" si="14"/>
        <v>3300</v>
      </c>
      <c r="L390" s="1144"/>
      <c r="M390" s="1290" t="s">
        <v>19</v>
      </c>
      <c r="N390" s="1121"/>
      <c r="O390" s="1121"/>
      <c r="P390" s="1121"/>
      <c r="Q390" s="1121"/>
      <c r="R390" s="1121"/>
      <c r="S390" s="1121"/>
      <c r="T390" s="1121"/>
      <c r="U390" s="1121"/>
      <c r="V390" s="1121"/>
      <c r="W390" s="1121"/>
      <c r="X390" s="1121"/>
      <c r="Y390" s="1121"/>
      <c r="Z390" s="1121"/>
      <c r="AA390" s="1121"/>
      <c r="AB390" s="1121"/>
      <c r="AC390" s="1121"/>
      <c r="AD390" s="1121"/>
      <c r="AE390" s="1121"/>
      <c r="AU390" s="1176"/>
    </row>
    <row r="391" s="1121" customFormat="1" customHeight="1" spans="1:47">
      <c r="A391" s="1192" t="s">
        <v>434</v>
      </c>
      <c r="B391" s="513">
        <v>46071</v>
      </c>
      <c r="C391" s="1177" t="s">
        <v>535</v>
      </c>
      <c r="D391" s="213" t="s">
        <v>120</v>
      </c>
      <c r="E391" s="409" t="s">
        <v>76</v>
      </c>
      <c r="F391" s="562" t="s">
        <v>40</v>
      </c>
      <c r="G391" s="1157">
        <v>1</v>
      </c>
      <c r="H391" s="526">
        <v>846</v>
      </c>
      <c r="I391" s="388">
        <f t="shared" si="13"/>
        <v>846</v>
      </c>
      <c r="J391" s="897"/>
      <c r="K391" s="388">
        <f t="shared" si="14"/>
        <v>846</v>
      </c>
      <c r="L391" s="1144"/>
      <c r="M391" s="1290" t="s">
        <v>19</v>
      </c>
      <c r="N391" s="1121"/>
      <c r="O391" s="1121"/>
      <c r="P391" s="1121"/>
      <c r="Q391" s="1121"/>
      <c r="R391" s="1121"/>
      <c r="S391" s="1121"/>
      <c r="T391" s="1121"/>
      <c r="U391" s="1121"/>
      <c r="V391" s="1121"/>
      <c r="W391" s="1121"/>
      <c r="X391" s="1121"/>
      <c r="Y391" s="1121"/>
      <c r="Z391" s="1121"/>
      <c r="AA391" s="1121"/>
      <c r="AB391" s="1121"/>
      <c r="AC391" s="1121"/>
      <c r="AD391" s="1121"/>
      <c r="AE391" s="1121"/>
      <c r="AU391" s="1176"/>
    </row>
    <row r="392" s="1121" customFormat="1" customHeight="1" spans="1:47">
      <c r="A392" s="1192" t="s">
        <v>434</v>
      </c>
      <c r="B392" s="513">
        <v>46071</v>
      </c>
      <c r="C392" s="1177" t="s">
        <v>535</v>
      </c>
      <c r="D392" s="213" t="s">
        <v>45</v>
      </c>
      <c r="E392" s="409" t="s">
        <v>46</v>
      </c>
      <c r="F392" s="562" t="s">
        <v>40</v>
      </c>
      <c r="G392" s="1157">
        <v>2</v>
      </c>
      <c r="H392" s="526">
        <v>902</v>
      </c>
      <c r="I392" s="388">
        <f t="shared" si="13"/>
        <v>1804</v>
      </c>
      <c r="J392" s="897"/>
      <c r="K392" s="388">
        <f t="shared" si="14"/>
        <v>1804</v>
      </c>
      <c r="L392" s="1144"/>
      <c r="M392" s="1290" t="s">
        <v>19</v>
      </c>
      <c r="N392" s="1121"/>
      <c r="O392" s="1121"/>
      <c r="P392" s="1121"/>
      <c r="Q392" s="1121"/>
      <c r="R392" s="1121"/>
      <c r="S392" s="1121"/>
      <c r="T392" s="1121"/>
      <c r="U392" s="1121"/>
      <c r="V392" s="1121"/>
      <c r="W392" s="1121"/>
      <c r="X392" s="1121"/>
      <c r="Y392" s="1121"/>
      <c r="Z392" s="1121"/>
      <c r="AA392" s="1121"/>
      <c r="AB392" s="1121"/>
      <c r="AC392" s="1121"/>
      <c r="AD392" s="1121"/>
      <c r="AE392" s="1121"/>
      <c r="AU392" s="1176"/>
    </row>
    <row r="393" s="1121" customFormat="1" customHeight="1" spans="1:47">
      <c r="A393" s="1192" t="s">
        <v>434</v>
      </c>
      <c r="B393" s="513">
        <v>46071</v>
      </c>
      <c r="C393" s="1177" t="s">
        <v>535</v>
      </c>
      <c r="D393" s="213" t="s">
        <v>43</v>
      </c>
      <c r="E393" s="409" t="s">
        <v>44</v>
      </c>
      <c r="F393" s="562" t="s">
        <v>40</v>
      </c>
      <c r="G393" s="1157">
        <v>2</v>
      </c>
      <c r="H393" s="526">
        <v>714</v>
      </c>
      <c r="I393" s="388">
        <f t="shared" si="13"/>
        <v>1428</v>
      </c>
      <c r="J393" s="897"/>
      <c r="K393" s="388">
        <f t="shared" si="14"/>
        <v>1428</v>
      </c>
      <c r="L393" s="1144"/>
      <c r="M393" s="1290" t="s">
        <v>19</v>
      </c>
      <c r="N393" s="1121"/>
      <c r="O393" s="1121"/>
      <c r="P393" s="1121"/>
      <c r="Q393" s="1121"/>
      <c r="R393" s="1121"/>
      <c r="S393" s="1121"/>
      <c r="T393" s="1121"/>
      <c r="U393" s="1121"/>
      <c r="V393" s="1121"/>
      <c r="W393" s="1121"/>
      <c r="X393" s="1121"/>
      <c r="Y393" s="1121"/>
      <c r="Z393" s="1121"/>
      <c r="AA393" s="1121"/>
      <c r="AB393" s="1121"/>
      <c r="AC393" s="1121"/>
      <c r="AD393" s="1121"/>
      <c r="AE393" s="1121"/>
      <c r="AU393" s="1176"/>
    </row>
    <row r="394" s="1121" customFormat="1" customHeight="1" spans="1:47">
      <c r="A394" s="1192" t="s">
        <v>434</v>
      </c>
      <c r="B394" s="513">
        <v>46071</v>
      </c>
      <c r="C394" s="1177" t="s">
        <v>536</v>
      </c>
      <c r="D394" s="213" t="s">
        <v>120</v>
      </c>
      <c r="E394" s="409" t="s">
        <v>76</v>
      </c>
      <c r="F394" s="562" t="s">
        <v>284</v>
      </c>
      <c r="G394" s="1157">
        <v>12</v>
      </c>
      <c r="H394" s="526">
        <v>846.36</v>
      </c>
      <c r="I394" s="388">
        <f t="shared" si="13"/>
        <v>10156.32</v>
      </c>
      <c r="J394" s="897"/>
      <c r="K394" s="388">
        <f t="shared" si="14"/>
        <v>10156.32</v>
      </c>
      <c r="L394" s="1142"/>
      <c r="M394" s="1290" t="s">
        <v>19</v>
      </c>
      <c r="N394" s="1121"/>
      <c r="O394" s="1121"/>
      <c r="P394" s="1121"/>
      <c r="Q394" s="1121"/>
      <c r="R394" s="1121"/>
      <c r="S394" s="1121"/>
      <c r="T394" s="1121"/>
      <c r="U394" s="1121"/>
      <c r="V394" s="1121"/>
      <c r="W394" s="1121"/>
      <c r="X394" s="1121"/>
      <c r="Y394" s="1121"/>
      <c r="Z394" s="1121"/>
      <c r="AA394" s="1121"/>
      <c r="AB394" s="1121"/>
      <c r="AC394" s="1121"/>
      <c r="AD394" s="1121"/>
      <c r="AE394" s="1121"/>
      <c r="AU394" s="1176"/>
    </row>
    <row r="395" s="1121" customFormat="1" customHeight="1" spans="1:47">
      <c r="A395" s="1192" t="s">
        <v>434</v>
      </c>
      <c r="B395" s="513">
        <v>46071</v>
      </c>
      <c r="C395" s="1177" t="s">
        <v>537</v>
      </c>
      <c r="D395" s="213" t="s">
        <v>16</v>
      </c>
      <c r="E395" s="409" t="s">
        <v>17</v>
      </c>
      <c r="F395" s="562" t="s">
        <v>245</v>
      </c>
      <c r="G395" s="1157">
        <v>1</v>
      </c>
      <c r="H395" s="526">
        <v>1058</v>
      </c>
      <c r="I395" s="388">
        <f t="shared" si="13"/>
        <v>1058</v>
      </c>
      <c r="J395" s="897">
        <v>0.0325</v>
      </c>
      <c r="K395" s="388">
        <f t="shared" si="14"/>
        <v>1092.39</v>
      </c>
      <c r="L395" s="1144"/>
      <c r="M395" s="1290" t="s">
        <v>19</v>
      </c>
      <c r="N395" s="1121"/>
      <c r="O395" s="1121"/>
      <c r="P395" s="1121"/>
      <c r="Q395" s="1121"/>
      <c r="R395" s="1121"/>
      <c r="S395" s="1121"/>
      <c r="T395" s="1121"/>
      <c r="U395" s="1121"/>
      <c r="V395" s="1121"/>
      <c r="W395" s="1121"/>
      <c r="X395" s="1121"/>
      <c r="Y395" s="1121"/>
      <c r="Z395" s="1121"/>
      <c r="AA395" s="1121"/>
      <c r="AB395" s="1121"/>
      <c r="AC395" s="1121"/>
      <c r="AD395" s="1121"/>
      <c r="AE395" s="1121"/>
      <c r="AU395" s="1176"/>
    </row>
    <row r="396" s="1121" customFormat="1" customHeight="1" spans="1:47">
      <c r="A396" s="1192" t="s">
        <v>434</v>
      </c>
      <c r="B396" s="513">
        <v>46071</v>
      </c>
      <c r="C396" s="1177" t="s">
        <v>538</v>
      </c>
      <c r="D396" s="213" t="s">
        <v>120</v>
      </c>
      <c r="E396" s="409" t="s">
        <v>76</v>
      </c>
      <c r="F396" s="562" t="s">
        <v>69</v>
      </c>
      <c r="G396" s="1157">
        <v>1</v>
      </c>
      <c r="H396" s="526">
        <v>846</v>
      </c>
      <c r="I396" s="388">
        <f t="shared" si="13"/>
        <v>846</v>
      </c>
      <c r="J396" s="897"/>
      <c r="K396" s="388">
        <f t="shared" si="14"/>
        <v>846</v>
      </c>
      <c r="L396" s="1142"/>
      <c r="M396" s="1290" t="s">
        <v>19</v>
      </c>
      <c r="N396" s="1121"/>
      <c r="O396" s="1121"/>
      <c r="P396" s="1121"/>
      <c r="Q396" s="1121"/>
      <c r="R396" s="1121"/>
      <c r="S396" s="1121"/>
      <c r="T396" s="1121"/>
      <c r="U396" s="1121"/>
      <c r="V396" s="1121"/>
      <c r="W396" s="1121"/>
      <c r="X396" s="1121"/>
      <c r="Y396" s="1121"/>
      <c r="Z396" s="1121"/>
      <c r="AA396" s="1121"/>
      <c r="AB396" s="1121"/>
      <c r="AC396" s="1121"/>
      <c r="AD396" s="1121"/>
      <c r="AE396" s="1121"/>
      <c r="AU396" s="1176"/>
    </row>
    <row r="397" s="1121" customFormat="1" customHeight="1" spans="1:47">
      <c r="A397" s="1192" t="s">
        <v>434</v>
      </c>
      <c r="B397" s="513">
        <v>46072</v>
      </c>
      <c r="C397" s="1177" t="s">
        <v>539</v>
      </c>
      <c r="D397" s="213" t="s">
        <v>78</v>
      </c>
      <c r="E397" s="409" t="s">
        <v>79</v>
      </c>
      <c r="F397" s="562" t="s">
        <v>540</v>
      </c>
      <c r="G397" s="1157">
        <v>1</v>
      </c>
      <c r="H397" s="526">
        <v>1769.25</v>
      </c>
      <c r="I397" s="388">
        <f t="shared" si="13"/>
        <v>1769.25</v>
      </c>
      <c r="J397" s="897"/>
      <c r="K397" s="388">
        <f t="shared" si="14"/>
        <v>1769.25</v>
      </c>
      <c r="L397" s="1144"/>
      <c r="M397" s="1290" t="s">
        <v>19</v>
      </c>
      <c r="N397" s="1121"/>
      <c r="O397" s="1121"/>
      <c r="P397" s="1121"/>
      <c r="Q397" s="1121"/>
      <c r="R397" s="1121"/>
      <c r="S397" s="1121"/>
      <c r="T397" s="1121"/>
      <c r="U397" s="1121"/>
      <c r="V397" s="1121"/>
      <c r="W397" s="1121"/>
      <c r="X397" s="1121"/>
      <c r="Y397" s="1121"/>
      <c r="Z397" s="1121"/>
      <c r="AA397" s="1121"/>
      <c r="AB397" s="1121"/>
      <c r="AC397" s="1121"/>
      <c r="AD397" s="1121"/>
      <c r="AE397" s="1121"/>
      <c r="AU397" s="1176"/>
    </row>
    <row r="398" s="1121" customFormat="1" customHeight="1" spans="1:47">
      <c r="A398" s="1192" t="s">
        <v>434</v>
      </c>
      <c r="B398" s="513">
        <v>46072</v>
      </c>
      <c r="C398" s="1177" t="s">
        <v>541</v>
      </c>
      <c r="D398" s="213" t="s">
        <v>289</v>
      </c>
      <c r="E398" s="409" t="s">
        <v>290</v>
      </c>
      <c r="F398" s="562" t="s">
        <v>542</v>
      </c>
      <c r="G398" s="1157">
        <v>1</v>
      </c>
      <c r="H398" s="526">
        <v>1025.85</v>
      </c>
      <c r="I398" s="388">
        <f t="shared" si="13"/>
        <v>1025.85</v>
      </c>
      <c r="J398" s="897"/>
      <c r="K398" s="388">
        <f t="shared" si="14"/>
        <v>1025.85</v>
      </c>
      <c r="L398" s="1144"/>
      <c r="M398" s="1290" t="s">
        <v>19</v>
      </c>
      <c r="N398" s="1121"/>
      <c r="O398" s="1121"/>
      <c r="P398" s="1121"/>
      <c r="Q398" s="1121"/>
      <c r="R398" s="1121"/>
      <c r="S398" s="1121"/>
      <c r="T398" s="1121"/>
      <c r="U398" s="1121"/>
      <c r="V398" s="1121"/>
      <c r="W398" s="1121"/>
      <c r="X398" s="1121"/>
      <c r="Y398" s="1121"/>
      <c r="Z398" s="1121"/>
      <c r="AA398" s="1121"/>
      <c r="AB398" s="1121"/>
      <c r="AC398" s="1121"/>
      <c r="AD398" s="1121"/>
      <c r="AE398" s="1121"/>
      <c r="AU398" s="1176"/>
    </row>
    <row r="399" s="1121" customFormat="1" customHeight="1" spans="1:47">
      <c r="A399" s="1192" t="s">
        <v>434</v>
      </c>
      <c r="B399" s="513">
        <v>46072</v>
      </c>
      <c r="C399" s="1177" t="s">
        <v>543</v>
      </c>
      <c r="D399" s="213" t="s">
        <v>129</v>
      </c>
      <c r="E399" s="409" t="s">
        <v>130</v>
      </c>
      <c r="F399" s="562" t="s">
        <v>544</v>
      </c>
      <c r="G399" s="1157">
        <v>1</v>
      </c>
      <c r="H399" s="526">
        <v>1778</v>
      </c>
      <c r="I399" s="388">
        <f t="shared" si="13"/>
        <v>1778</v>
      </c>
      <c r="J399" s="897"/>
      <c r="K399" s="388">
        <f t="shared" si="14"/>
        <v>1778</v>
      </c>
      <c r="L399" s="1142"/>
      <c r="M399" s="1290" t="s">
        <v>19</v>
      </c>
      <c r="N399" s="1121"/>
      <c r="O399" s="1121"/>
      <c r="P399" s="1121"/>
      <c r="Q399" s="1121"/>
      <c r="R399" s="1121"/>
      <c r="S399" s="1121"/>
      <c r="T399" s="1121"/>
      <c r="U399" s="1121"/>
      <c r="V399" s="1121"/>
      <c r="W399" s="1121"/>
      <c r="X399" s="1121"/>
      <c r="Y399" s="1121"/>
      <c r="Z399" s="1121"/>
      <c r="AA399" s="1121"/>
      <c r="AB399" s="1121"/>
      <c r="AC399" s="1121"/>
      <c r="AD399" s="1121"/>
      <c r="AE399" s="1121"/>
      <c r="AU399" s="1176"/>
    </row>
    <row r="400" s="1121" customFormat="1" customHeight="1" spans="1:47">
      <c r="A400" s="1192" t="s">
        <v>434</v>
      </c>
      <c r="B400" s="513">
        <v>46072</v>
      </c>
      <c r="C400" s="1177" t="s">
        <v>543</v>
      </c>
      <c r="D400" s="213" t="s">
        <v>43</v>
      </c>
      <c r="E400" s="409" t="s">
        <v>44</v>
      </c>
      <c r="F400" s="562" t="s">
        <v>544</v>
      </c>
      <c r="G400" s="1157">
        <v>1</v>
      </c>
      <c r="H400" s="526">
        <v>714</v>
      </c>
      <c r="I400" s="388">
        <f t="shared" si="13"/>
        <v>714</v>
      </c>
      <c r="J400" s="897"/>
      <c r="K400" s="388">
        <f t="shared" si="14"/>
        <v>714</v>
      </c>
      <c r="L400" s="1142"/>
      <c r="M400" s="1290" t="s">
        <v>19</v>
      </c>
      <c r="N400" s="1121"/>
      <c r="O400" s="1121"/>
      <c r="P400" s="1121"/>
      <c r="Q400" s="1121"/>
      <c r="R400" s="1121"/>
      <c r="S400" s="1121"/>
      <c r="T400" s="1121"/>
      <c r="U400" s="1121"/>
      <c r="V400" s="1121"/>
      <c r="W400" s="1121"/>
      <c r="X400" s="1121"/>
      <c r="Y400" s="1121"/>
      <c r="Z400" s="1121"/>
      <c r="AA400" s="1121"/>
      <c r="AB400" s="1121"/>
      <c r="AC400" s="1121"/>
      <c r="AD400" s="1121"/>
      <c r="AE400" s="1121"/>
      <c r="AU400" s="1176"/>
    </row>
    <row r="401" s="1121" customFormat="1" customHeight="1" spans="1:47">
      <c r="A401" s="1192" t="s">
        <v>434</v>
      </c>
      <c r="B401" s="513">
        <v>46072</v>
      </c>
      <c r="C401" s="1177" t="s">
        <v>545</v>
      </c>
      <c r="D401" s="213" t="s">
        <v>446</v>
      </c>
      <c r="E401" s="409" t="s">
        <v>447</v>
      </c>
      <c r="F401" s="562" t="s">
        <v>40</v>
      </c>
      <c r="G401" s="1157">
        <v>10</v>
      </c>
      <c r="H401" s="526">
        <v>660</v>
      </c>
      <c r="I401" s="388">
        <f t="shared" si="13"/>
        <v>6600</v>
      </c>
      <c r="J401" s="897"/>
      <c r="K401" s="388">
        <f t="shared" si="14"/>
        <v>6600</v>
      </c>
      <c r="L401" s="1143"/>
      <c r="M401" s="1290" t="s">
        <v>19</v>
      </c>
      <c r="N401" s="1121"/>
      <c r="O401" s="1121"/>
      <c r="P401" s="1121"/>
      <c r="Q401" s="1121"/>
      <c r="R401" s="1121"/>
      <c r="S401" s="1121"/>
      <c r="T401" s="1121"/>
      <c r="U401" s="1121"/>
      <c r="V401" s="1121"/>
      <c r="W401" s="1121"/>
      <c r="X401" s="1121"/>
      <c r="Y401" s="1121"/>
      <c r="Z401" s="1121"/>
      <c r="AA401" s="1121"/>
      <c r="AB401" s="1121"/>
      <c r="AC401" s="1121"/>
      <c r="AD401" s="1121"/>
      <c r="AE401" s="1121"/>
      <c r="AU401" s="1176"/>
    </row>
    <row r="402" s="1121" customFormat="1" customHeight="1" spans="1:47">
      <c r="A402" s="1192" t="s">
        <v>434</v>
      </c>
      <c r="B402" s="513">
        <v>46072</v>
      </c>
      <c r="C402" s="1177" t="s">
        <v>545</v>
      </c>
      <c r="D402" s="213" t="s">
        <v>43</v>
      </c>
      <c r="E402" s="409" t="s">
        <v>44</v>
      </c>
      <c r="F402" s="562" t="s">
        <v>40</v>
      </c>
      <c r="G402" s="1157">
        <v>2</v>
      </c>
      <c r="H402" s="526">
        <v>714</v>
      </c>
      <c r="I402" s="388">
        <f t="shared" si="13"/>
        <v>1428</v>
      </c>
      <c r="J402" s="897"/>
      <c r="K402" s="388">
        <f t="shared" si="14"/>
        <v>1428</v>
      </c>
      <c r="L402" s="1143"/>
      <c r="M402" s="1290" t="s">
        <v>19</v>
      </c>
      <c r="N402" s="1121"/>
      <c r="O402" s="1121"/>
      <c r="P402" s="1121"/>
      <c r="Q402" s="1121"/>
      <c r="R402" s="1121"/>
      <c r="S402" s="1121"/>
      <c r="T402" s="1121"/>
      <c r="U402" s="1121"/>
      <c r="V402" s="1121"/>
      <c r="W402" s="1121"/>
      <c r="X402" s="1121"/>
      <c r="Y402" s="1121"/>
      <c r="Z402" s="1121"/>
      <c r="AA402" s="1121"/>
      <c r="AB402" s="1121"/>
      <c r="AC402" s="1121"/>
      <c r="AD402" s="1121"/>
      <c r="AE402" s="1121"/>
      <c r="AU402" s="1176"/>
    </row>
    <row r="403" s="1121" customFormat="1" customHeight="1" spans="1:47">
      <c r="A403" s="1192" t="s">
        <v>434</v>
      </c>
      <c r="B403" s="513">
        <v>46072</v>
      </c>
      <c r="C403" s="1177" t="s">
        <v>545</v>
      </c>
      <c r="D403" s="213" t="s">
        <v>45</v>
      </c>
      <c r="E403" s="409" t="s">
        <v>46</v>
      </c>
      <c r="F403" s="562" t="s">
        <v>40</v>
      </c>
      <c r="G403" s="1157">
        <v>1</v>
      </c>
      <c r="H403" s="526">
        <v>902</v>
      </c>
      <c r="I403" s="388">
        <f t="shared" si="13"/>
        <v>902</v>
      </c>
      <c r="J403" s="897"/>
      <c r="K403" s="388">
        <f t="shared" si="14"/>
        <v>902</v>
      </c>
      <c r="L403" s="1143"/>
      <c r="M403" s="1290" t="s">
        <v>19</v>
      </c>
      <c r="N403" s="1121"/>
      <c r="O403" s="1121"/>
      <c r="P403" s="1121"/>
      <c r="Q403" s="1121"/>
      <c r="R403" s="1121"/>
      <c r="S403" s="1121"/>
      <c r="T403" s="1121"/>
      <c r="U403" s="1121"/>
      <c r="V403" s="1121"/>
      <c r="W403" s="1121"/>
      <c r="X403" s="1121"/>
      <c r="Y403" s="1121"/>
      <c r="Z403" s="1121"/>
      <c r="AA403" s="1121"/>
      <c r="AB403" s="1121"/>
      <c r="AC403" s="1121"/>
      <c r="AD403" s="1121"/>
      <c r="AE403" s="1121"/>
      <c r="AU403" s="1176"/>
    </row>
    <row r="404" s="1121" customFormat="1" customHeight="1" spans="1:47">
      <c r="A404" s="1192" t="s">
        <v>434</v>
      </c>
      <c r="B404" s="513">
        <v>46072</v>
      </c>
      <c r="C404" s="1177" t="s">
        <v>545</v>
      </c>
      <c r="D404" s="213" t="s">
        <v>98</v>
      </c>
      <c r="E404" s="409" t="s">
        <v>99</v>
      </c>
      <c r="F404" s="562" t="s">
        <v>40</v>
      </c>
      <c r="G404" s="1157">
        <v>1</v>
      </c>
      <c r="H404" s="526">
        <v>1498</v>
      </c>
      <c r="I404" s="388">
        <f t="shared" si="13"/>
        <v>1498</v>
      </c>
      <c r="J404" s="897"/>
      <c r="K404" s="388">
        <f t="shared" si="14"/>
        <v>1498</v>
      </c>
      <c r="L404" s="1143"/>
      <c r="M404" s="1290" t="s">
        <v>19</v>
      </c>
      <c r="N404" s="1121"/>
      <c r="O404" s="1121"/>
      <c r="P404" s="1121"/>
      <c r="Q404" s="1121"/>
      <c r="R404" s="1121"/>
      <c r="S404" s="1121"/>
      <c r="T404" s="1121"/>
      <c r="U404" s="1121"/>
      <c r="V404" s="1121"/>
      <c r="W404" s="1121"/>
      <c r="X404" s="1121"/>
      <c r="Y404" s="1121"/>
      <c r="Z404" s="1121"/>
      <c r="AA404" s="1121"/>
      <c r="AB404" s="1121"/>
      <c r="AC404" s="1121"/>
      <c r="AD404" s="1121"/>
      <c r="AE404" s="1121"/>
      <c r="AU404" s="1176"/>
    </row>
    <row r="405" s="1121" customFormat="1" customHeight="1" spans="1:47">
      <c r="A405" s="1192" t="s">
        <v>434</v>
      </c>
      <c r="B405" s="513">
        <v>46072</v>
      </c>
      <c r="C405" s="1177" t="s">
        <v>545</v>
      </c>
      <c r="D405" s="213" t="s">
        <v>120</v>
      </c>
      <c r="E405" s="409" t="s">
        <v>76</v>
      </c>
      <c r="F405" s="562" t="s">
        <v>40</v>
      </c>
      <c r="G405" s="1157">
        <v>4</v>
      </c>
      <c r="H405" s="526">
        <v>846</v>
      </c>
      <c r="I405" s="388">
        <f t="shared" si="13"/>
        <v>3384</v>
      </c>
      <c r="J405" s="897"/>
      <c r="K405" s="388">
        <f t="shared" si="14"/>
        <v>3384</v>
      </c>
      <c r="L405" s="1143"/>
      <c r="M405" s="1290" t="s">
        <v>19</v>
      </c>
      <c r="N405" s="1121"/>
      <c r="O405" s="1121"/>
      <c r="P405" s="1121"/>
      <c r="Q405" s="1121"/>
      <c r="R405" s="1121"/>
      <c r="S405" s="1121"/>
      <c r="T405" s="1121"/>
      <c r="U405" s="1121"/>
      <c r="V405" s="1121"/>
      <c r="W405" s="1121"/>
      <c r="X405" s="1121"/>
      <c r="Y405" s="1121"/>
      <c r="Z405" s="1121"/>
      <c r="AA405" s="1121"/>
      <c r="AB405" s="1121"/>
      <c r="AC405" s="1121"/>
      <c r="AD405" s="1121"/>
      <c r="AE405" s="1121"/>
      <c r="AU405" s="1176"/>
    </row>
    <row r="406" s="1121" customFormat="1" customHeight="1" spans="1:47">
      <c r="A406" s="1192" t="s">
        <v>434</v>
      </c>
      <c r="B406" s="513">
        <v>46072</v>
      </c>
      <c r="C406" s="1177" t="s">
        <v>545</v>
      </c>
      <c r="D406" s="213" t="s">
        <v>205</v>
      </c>
      <c r="E406" s="409" t="s">
        <v>89</v>
      </c>
      <c r="F406" s="562" t="s">
        <v>40</v>
      </c>
      <c r="G406" s="1157">
        <v>9</v>
      </c>
      <c r="H406" s="526">
        <v>680</v>
      </c>
      <c r="I406" s="388">
        <f t="shared" si="13"/>
        <v>6120</v>
      </c>
      <c r="J406" s="897"/>
      <c r="K406" s="388">
        <f t="shared" si="14"/>
        <v>6120</v>
      </c>
      <c r="L406" s="1143"/>
      <c r="M406" s="1290" t="s">
        <v>19</v>
      </c>
      <c r="N406" s="1121"/>
      <c r="O406" s="1121"/>
      <c r="P406" s="1121"/>
      <c r="Q406" s="1121"/>
      <c r="R406" s="1121"/>
      <c r="S406" s="1121"/>
      <c r="T406" s="1121"/>
      <c r="U406" s="1121"/>
      <c r="V406" s="1121"/>
      <c r="W406" s="1121"/>
      <c r="X406" s="1121"/>
      <c r="Y406" s="1121"/>
      <c r="Z406" s="1121"/>
      <c r="AA406" s="1121"/>
      <c r="AB406" s="1121"/>
      <c r="AC406" s="1121"/>
      <c r="AD406" s="1121"/>
      <c r="AE406" s="1121"/>
      <c r="AU406" s="1176"/>
    </row>
    <row r="407" s="1121" customFormat="1" customHeight="1" spans="1:47">
      <c r="A407" s="1192" t="s">
        <v>434</v>
      </c>
      <c r="B407" s="513">
        <v>46072</v>
      </c>
      <c r="C407" s="1177" t="s">
        <v>545</v>
      </c>
      <c r="D407" s="213" t="s">
        <v>546</v>
      </c>
      <c r="E407" s="409" t="s">
        <v>547</v>
      </c>
      <c r="F407" s="562" t="s">
        <v>40</v>
      </c>
      <c r="G407" s="1157">
        <v>2</v>
      </c>
      <c r="H407" s="526">
        <v>660</v>
      </c>
      <c r="I407" s="388">
        <f t="shared" si="13"/>
        <v>1320</v>
      </c>
      <c r="J407" s="897"/>
      <c r="K407" s="388">
        <f t="shared" si="14"/>
        <v>1320</v>
      </c>
      <c r="L407" s="1143"/>
      <c r="M407" s="1290" t="s">
        <v>19</v>
      </c>
      <c r="N407" s="1121"/>
      <c r="O407" s="1121"/>
      <c r="P407" s="1121"/>
      <c r="Q407" s="1121"/>
      <c r="R407" s="1121"/>
      <c r="S407" s="1121"/>
      <c r="T407" s="1121"/>
      <c r="U407" s="1121"/>
      <c r="V407" s="1121"/>
      <c r="W407" s="1121"/>
      <c r="X407" s="1121"/>
      <c r="Y407" s="1121"/>
      <c r="Z407" s="1121"/>
      <c r="AA407" s="1121"/>
      <c r="AB407" s="1121"/>
      <c r="AC407" s="1121"/>
      <c r="AD407" s="1121"/>
      <c r="AE407" s="1121"/>
      <c r="AU407" s="1176"/>
    </row>
    <row r="408" s="1121" customFormat="1" customHeight="1" spans="1:47">
      <c r="A408" s="1192" t="s">
        <v>434</v>
      </c>
      <c r="B408" s="513">
        <v>46072</v>
      </c>
      <c r="C408" s="1177" t="s">
        <v>545</v>
      </c>
      <c r="D408" s="213" t="s">
        <v>548</v>
      </c>
      <c r="E408" s="409" t="s">
        <v>506</v>
      </c>
      <c r="F408" s="562" t="s">
        <v>40</v>
      </c>
      <c r="G408" s="1157">
        <v>1</v>
      </c>
      <c r="H408" s="526">
        <v>743</v>
      </c>
      <c r="I408" s="388">
        <f t="shared" si="13"/>
        <v>743</v>
      </c>
      <c r="J408" s="897"/>
      <c r="K408" s="388">
        <f t="shared" si="14"/>
        <v>743</v>
      </c>
      <c r="L408" s="1143"/>
      <c r="M408" s="1290" t="s">
        <v>19</v>
      </c>
      <c r="N408" s="1121"/>
      <c r="O408" s="1121"/>
      <c r="P408" s="1121"/>
      <c r="Q408" s="1121"/>
      <c r="R408" s="1121"/>
      <c r="S408" s="1121"/>
      <c r="T408" s="1121"/>
      <c r="U408" s="1121"/>
      <c r="V408" s="1121"/>
      <c r="W408" s="1121"/>
      <c r="X408" s="1121"/>
      <c r="Y408" s="1121"/>
      <c r="Z408" s="1121"/>
      <c r="AA408" s="1121"/>
      <c r="AB408" s="1121"/>
      <c r="AC408" s="1121"/>
      <c r="AD408" s="1121"/>
      <c r="AE408" s="1121"/>
      <c r="AU408" s="1176"/>
    </row>
    <row r="409" s="1121" customFormat="1" customHeight="1" spans="1:47">
      <c r="A409" s="1192" t="s">
        <v>434</v>
      </c>
      <c r="B409" s="513">
        <v>46072</v>
      </c>
      <c r="C409" s="1177" t="s">
        <v>549</v>
      </c>
      <c r="D409" s="213" t="s">
        <v>43</v>
      </c>
      <c r="E409" s="409" t="s">
        <v>44</v>
      </c>
      <c r="F409" s="562" t="s">
        <v>40</v>
      </c>
      <c r="G409" s="1157">
        <v>2</v>
      </c>
      <c r="H409" s="526">
        <v>714</v>
      </c>
      <c r="I409" s="388">
        <f t="shared" si="13"/>
        <v>1428</v>
      </c>
      <c r="J409" s="897"/>
      <c r="K409" s="388">
        <f t="shared" si="14"/>
        <v>1428</v>
      </c>
      <c r="L409" s="1144"/>
      <c r="M409" s="1290" t="s">
        <v>19</v>
      </c>
      <c r="N409" s="1121"/>
      <c r="O409" s="1121"/>
      <c r="P409" s="1121"/>
      <c r="Q409" s="1121"/>
      <c r="R409" s="1121"/>
      <c r="S409" s="1121"/>
      <c r="T409" s="1121"/>
      <c r="U409" s="1121"/>
      <c r="V409" s="1121"/>
      <c r="W409" s="1121"/>
      <c r="X409" s="1121"/>
      <c r="Y409" s="1121"/>
      <c r="Z409" s="1121"/>
      <c r="AA409" s="1121"/>
      <c r="AB409" s="1121"/>
      <c r="AC409" s="1121"/>
      <c r="AD409" s="1121"/>
      <c r="AE409" s="1121"/>
      <c r="AU409" s="1176"/>
    </row>
    <row r="410" s="1121" customFormat="1" customHeight="1" spans="1:47">
      <c r="A410" s="1192" t="s">
        <v>434</v>
      </c>
      <c r="B410" s="513">
        <v>46072</v>
      </c>
      <c r="C410" s="1177" t="s">
        <v>549</v>
      </c>
      <c r="D410" s="213" t="s">
        <v>45</v>
      </c>
      <c r="E410" s="409" t="s">
        <v>46</v>
      </c>
      <c r="F410" s="562" t="s">
        <v>40</v>
      </c>
      <c r="G410" s="1157">
        <v>1</v>
      </c>
      <c r="H410" s="526">
        <v>902</v>
      </c>
      <c r="I410" s="388">
        <f t="shared" si="13"/>
        <v>902</v>
      </c>
      <c r="J410" s="897"/>
      <c r="K410" s="388">
        <f t="shared" si="14"/>
        <v>902</v>
      </c>
      <c r="L410" s="1144"/>
      <c r="M410" s="1290" t="s">
        <v>19</v>
      </c>
      <c r="N410" s="1121"/>
      <c r="O410" s="1121"/>
      <c r="P410" s="1121"/>
      <c r="Q410" s="1121"/>
      <c r="R410" s="1121"/>
      <c r="S410" s="1121"/>
      <c r="T410" s="1121"/>
      <c r="U410" s="1121"/>
      <c r="V410" s="1121"/>
      <c r="W410" s="1121"/>
      <c r="X410" s="1121"/>
      <c r="Y410" s="1121"/>
      <c r="Z410" s="1121"/>
      <c r="AA410" s="1121"/>
      <c r="AB410" s="1121"/>
      <c r="AC410" s="1121"/>
      <c r="AD410" s="1121"/>
      <c r="AE410" s="1121"/>
      <c r="AU410" s="1176"/>
    </row>
    <row r="411" s="1121" customFormat="1" customHeight="1" spans="1:47">
      <c r="A411" s="1192" t="s">
        <v>434</v>
      </c>
      <c r="B411" s="513">
        <v>46072</v>
      </c>
      <c r="C411" s="1177" t="s">
        <v>549</v>
      </c>
      <c r="D411" s="213" t="s">
        <v>120</v>
      </c>
      <c r="E411" s="409" t="s">
        <v>76</v>
      </c>
      <c r="F411" s="562" t="s">
        <v>40</v>
      </c>
      <c r="G411" s="1157">
        <v>2</v>
      </c>
      <c r="H411" s="526">
        <v>846</v>
      </c>
      <c r="I411" s="388">
        <f t="shared" si="13"/>
        <v>1692</v>
      </c>
      <c r="J411" s="897"/>
      <c r="K411" s="388">
        <f t="shared" si="14"/>
        <v>1692</v>
      </c>
      <c r="L411" s="1144"/>
      <c r="M411" s="1290" t="s">
        <v>19</v>
      </c>
      <c r="N411" s="1121"/>
      <c r="O411" s="1121"/>
      <c r="P411" s="1121"/>
      <c r="Q411" s="1121"/>
      <c r="R411" s="1121"/>
      <c r="S411" s="1121"/>
      <c r="T411" s="1121"/>
      <c r="U411" s="1121"/>
      <c r="V411" s="1121"/>
      <c r="W411" s="1121"/>
      <c r="X411" s="1121"/>
      <c r="Y411" s="1121"/>
      <c r="Z411" s="1121"/>
      <c r="AA411" s="1121"/>
      <c r="AB411" s="1121"/>
      <c r="AC411" s="1121"/>
      <c r="AD411" s="1121"/>
      <c r="AE411" s="1121"/>
      <c r="AU411" s="1176"/>
    </row>
    <row r="412" s="1121" customFormat="1" customHeight="1" spans="1:47">
      <c r="A412" s="1192" t="s">
        <v>434</v>
      </c>
      <c r="B412" s="513">
        <v>46072</v>
      </c>
      <c r="C412" s="1177" t="s">
        <v>550</v>
      </c>
      <c r="D412" s="213" t="s">
        <v>63</v>
      </c>
      <c r="E412" s="409" t="s">
        <v>17</v>
      </c>
      <c r="F412" s="562" t="s">
        <v>551</v>
      </c>
      <c r="G412" s="1157">
        <v>3</v>
      </c>
      <c r="H412" s="526">
        <v>1058</v>
      </c>
      <c r="I412" s="388">
        <f t="shared" si="13"/>
        <v>3174</v>
      </c>
      <c r="J412" s="897">
        <v>0.0325</v>
      </c>
      <c r="K412" s="388">
        <f t="shared" si="14"/>
        <v>3277.16</v>
      </c>
      <c r="L412" s="1142"/>
      <c r="M412" s="1290" t="s">
        <v>19</v>
      </c>
      <c r="N412" s="1121"/>
      <c r="O412" s="1121"/>
      <c r="P412" s="1121"/>
      <c r="Q412" s="1121"/>
      <c r="R412" s="1121"/>
      <c r="S412" s="1121"/>
      <c r="T412" s="1121"/>
      <c r="U412" s="1121"/>
      <c r="V412" s="1121"/>
      <c r="W412" s="1121"/>
      <c r="X412" s="1121"/>
      <c r="Y412" s="1121"/>
      <c r="Z412" s="1121"/>
      <c r="AA412" s="1121"/>
      <c r="AB412" s="1121"/>
      <c r="AC412" s="1121"/>
      <c r="AD412" s="1121"/>
      <c r="AE412" s="1121"/>
      <c r="AU412" s="1176"/>
    </row>
    <row r="413" s="1121" customFormat="1" customHeight="1" spans="1:47">
      <c r="A413" s="1192" t="s">
        <v>434</v>
      </c>
      <c r="B413" s="513">
        <v>46072</v>
      </c>
      <c r="C413" s="1177" t="s">
        <v>552</v>
      </c>
      <c r="D413" s="213" t="s">
        <v>21</v>
      </c>
      <c r="E413" s="409" t="s">
        <v>22</v>
      </c>
      <c r="F413" s="562" t="s">
        <v>382</v>
      </c>
      <c r="G413" s="1157">
        <v>1</v>
      </c>
      <c r="H413" s="526">
        <v>534.84</v>
      </c>
      <c r="I413" s="388">
        <f t="shared" si="13"/>
        <v>534.84</v>
      </c>
      <c r="J413" s="897">
        <v>0.0325</v>
      </c>
      <c r="K413" s="388">
        <f t="shared" si="14"/>
        <v>552.22</v>
      </c>
      <c r="L413" s="1142"/>
      <c r="M413" s="1290" t="s">
        <v>19</v>
      </c>
      <c r="N413" s="1121"/>
      <c r="O413" s="1121"/>
      <c r="P413" s="1121"/>
      <c r="Q413" s="1121"/>
      <c r="R413" s="1121"/>
      <c r="S413" s="1121"/>
      <c r="T413" s="1121"/>
      <c r="U413" s="1121"/>
      <c r="V413" s="1121"/>
      <c r="W413" s="1121"/>
      <c r="X413" s="1121"/>
      <c r="Y413" s="1121"/>
      <c r="Z413" s="1121"/>
      <c r="AA413" s="1121"/>
      <c r="AB413" s="1121"/>
      <c r="AC413" s="1121"/>
      <c r="AD413" s="1121"/>
      <c r="AE413" s="1121"/>
      <c r="AU413" s="1176"/>
    </row>
    <row r="414" s="1121" customFormat="1" customHeight="1" spans="1:47">
      <c r="A414" s="1192" t="s">
        <v>434</v>
      </c>
      <c r="B414" s="513">
        <v>46072</v>
      </c>
      <c r="C414" s="1177" t="s">
        <v>553</v>
      </c>
      <c r="D414" s="213" t="s">
        <v>63</v>
      </c>
      <c r="E414" s="409" t="s">
        <v>17</v>
      </c>
      <c r="F414" s="562" t="s">
        <v>276</v>
      </c>
      <c r="G414" s="1157">
        <v>1</v>
      </c>
      <c r="H414" s="526">
        <v>1060</v>
      </c>
      <c r="I414" s="388">
        <f t="shared" si="13"/>
        <v>1060</v>
      </c>
      <c r="J414" s="897">
        <v>0.0325</v>
      </c>
      <c r="K414" s="388">
        <f t="shared" si="14"/>
        <v>1094.45</v>
      </c>
      <c r="L414" s="1144"/>
      <c r="M414" s="1290" t="s">
        <v>19</v>
      </c>
      <c r="N414" s="1121"/>
      <c r="O414" s="1121"/>
      <c r="P414" s="1121"/>
      <c r="Q414" s="1121"/>
      <c r="R414" s="1121"/>
      <c r="S414" s="1121"/>
      <c r="T414" s="1121"/>
      <c r="U414" s="1121"/>
      <c r="V414" s="1121"/>
      <c r="W414" s="1121"/>
      <c r="X414" s="1121"/>
      <c r="Y414" s="1121"/>
      <c r="Z414" s="1121"/>
      <c r="AA414" s="1121"/>
      <c r="AB414" s="1121"/>
      <c r="AC414" s="1121"/>
      <c r="AD414" s="1121"/>
      <c r="AE414" s="1121"/>
      <c r="AU414" s="1176"/>
    </row>
    <row r="415" s="1121" customFormat="1" customHeight="1" spans="1:47">
      <c r="A415" s="1192" t="s">
        <v>434</v>
      </c>
      <c r="B415" s="513">
        <v>46072</v>
      </c>
      <c r="C415" s="1177" t="s">
        <v>554</v>
      </c>
      <c r="D415" s="213" t="s">
        <v>78</v>
      </c>
      <c r="E415" s="409" t="s">
        <v>79</v>
      </c>
      <c r="F415" s="562" t="s">
        <v>502</v>
      </c>
      <c r="G415" s="1157">
        <v>1</v>
      </c>
      <c r="H415" s="526">
        <v>1685</v>
      </c>
      <c r="I415" s="388">
        <f t="shared" si="13"/>
        <v>1685</v>
      </c>
      <c r="J415" s="897"/>
      <c r="K415" s="388">
        <f t="shared" si="14"/>
        <v>1685</v>
      </c>
      <c r="L415" s="1144"/>
      <c r="M415" s="1290" t="s">
        <v>19</v>
      </c>
      <c r="N415" s="1121"/>
      <c r="O415" s="1121"/>
      <c r="P415" s="1121"/>
      <c r="Q415" s="1121"/>
      <c r="R415" s="1121"/>
      <c r="S415" s="1121"/>
      <c r="T415" s="1121"/>
      <c r="U415" s="1121"/>
      <c r="V415" s="1121"/>
      <c r="W415" s="1121"/>
      <c r="X415" s="1121"/>
      <c r="Y415" s="1121"/>
      <c r="Z415" s="1121"/>
      <c r="AA415" s="1121"/>
      <c r="AB415" s="1121"/>
      <c r="AC415" s="1121"/>
      <c r="AD415" s="1121"/>
      <c r="AE415" s="1121"/>
      <c r="AU415" s="1176"/>
    </row>
    <row r="416" s="1121" customFormat="1" customHeight="1" spans="1:47">
      <c r="A416" s="1192" t="s">
        <v>434</v>
      </c>
      <c r="B416" s="513">
        <v>46073</v>
      </c>
      <c r="C416" s="1177" t="s">
        <v>555</v>
      </c>
      <c r="D416" s="213" t="s">
        <v>446</v>
      </c>
      <c r="E416" s="409" t="s">
        <v>447</v>
      </c>
      <c r="F416" s="562" t="s">
        <v>106</v>
      </c>
      <c r="G416" s="1157">
        <v>5</v>
      </c>
      <c r="H416" s="526">
        <v>664.58</v>
      </c>
      <c r="I416" s="388">
        <f t="shared" si="13"/>
        <v>3322.9</v>
      </c>
      <c r="J416" s="897"/>
      <c r="K416" s="388">
        <f t="shared" si="14"/>
        <v>3322.9</v>
      </c>
      <c r="L416" s="1142"/>
      <c r="M416" s="1290" t="s">
        <v>19</v>
      </c>
      <c r="N416" s="1121"/>
      <c r="O416" s="1121"/>
      <c r="P416" s="1121"/>
      <c r="Q416" s="1121"/>
      <c r="R416" s="1121"/>
      <c r="S416" s="1121"/>
      <c r="T416" s="1121"/>
      <c r="U416" s="1121"/>
      <c r="V416" s="1121"/>
      <c r="W416" s="1121"/>
      <c r="X416" s="1121"/>
      <c r="Y416" s="1121"/>
      <c r="Z416" s="1121"/>
      <c r="AA416" s="1121"/>
      <c r="AB416" s="1121"/>
      <c r="AC416" s="1121"/>
      <c r="AD416" s="1121"/>
      <c r="AE416" s="1121"/>
      <c r="AU416" s="1176"/>
    </row>
    <row r="417" s="1121" customFormat="1" customHeight="1" spans="1:47">
      <c r="A417" s="1192" t="s">
        <v>434</v>
      </c>
      <c r="B417" s="513">
        <v>46073</v>
      </c>
      <c r="C417" s="1177" t="s">
        <v>556</v>
      </c>
      <c r="D417" s="213" t="s">
        <v>78</v>
      </c>
      <c r="E417" s="409" t="s">
        <v>79</v>
      </c>
      <c r="F417" s="562" t="s">
        <v>557</v>
      </c>
      <c r="G417" s="1157">
        <v>1</v>
      </c>
      <c r="H417" s="526">
        <v>1684</v>
      </c>
      <c r="I417" s="388">
        <f t="shared" si="13"/>
        <v>1684</v>
      </c>
      <c r="J417" s="897"/>
      <c r="K417" s="388">
        <f t="shared" si="14"/>
        <v>1684</v>
      </c>
      <c r="L417" s="1142"/>
      <c r="M417" s="1290" t="s">
        <v>19</v>
      </c>
      <c r="N417" s="1121"/>
      <c r="O417" s="1121"/>
      <c r="P417" s="1121"/>
      <c r="Q417" s="1121"/>
      <c r="R417" s="1121"/>
      <c r="S417" s="1121"/>
      <c r="T417" s="1121"/>
      <c r="U417" s="1121"/>
      <c r="V417" s="1121"/>
      <c r="W417" s="1121"/>
      <c r="X417" s="1121"/>
      <c r="Y417" s="1121"/>
      <c r="Z417" s="1121"/>
      <c r="AA417" s="1121"/>
      <c r="AB417" s="1121"/>
      <c r="AC417" s="1121"/>
      <c r="AD417" s="1121"/>
      <c r="AE417" s="1121"/>
      <c r="AU417" s="1176"/>
    </row>
    <row r="418" s="1121" customFormat="1" customHeight="1" spans="1:47">
      <c r="A418" s="1192" t="s">
        <v>434</v>
      </c>
      <c r="B418" s="513">
        <v>46073</v>
      </c>
      <c r="C418" s="1177" t="s">
        <v>558</v>
      </c>
      <c r="D418" s="213" t="s">
        <v>446</v>
      </c>
      <c r="E418" s="409" t="s">
        <v>447</v>
      </c>
      <c r="F418" s="562" t="s">
        <v>40</v>
      </c>
      <c r="G418" s="1157">
        <v>4</v>
      </c>
      <c r="H418" s="526">
        <v>660</v>
      </c>
      <c r="I418" s="388">
        <f t="shared" si="13"/>
        <v>2640</v>
      </c>
      <c r="J418" s="897"/>
      <c r="K418" s="388">
        <f t="shared" si="14"/>
        <v>2640</v>
      </c>
      <c r="L418" s="1144"/>
      <c r="M418" s="1290" t="s">
        <v>19</v>
      </c>
      <c r="N418" s="1121"/>
      <c r="O418" s="1121"/>
      <c r="P418" s="1121"/>
      <c r="Q418" s="1121"/>
      <c r="R418" s="1121"/>
      <c r="S418" s="1121"/>
      <c r="T418" s="1121"/>
      <c r="U418" s="1121"/>
      <c r="V418" s="1121"/>
      <c r="W418" s="1121"/>
      <c r="X418" s="1121"/>
      <c r="Y418" s="1121"/>
      <c r="Z418" s="1121"/>
      <c r="AA418" s="1121"/>
      <c r="AB418" s="1121"/>
      <c r="AC418" s="1121"/>
      <c r="AD418" s="1121"/>
      <c r="AE418" s="1121"/>
      <c r="AU418" s="1176"/>
    </row>
    <row r="419" s="1121" customFormat="1" customHeight="1" spans="1:47">
      <c r="A419" s="1192" t="s">
        <v>434</v>
      </c>
      <c r="B419" s="513">
        <v>46073</v>
      </c>
      <c r="C419" s="1177" t="s">
        <v>558</v>
      </c>
      <c r="D419" s="213" t="s">
        <v>546</v>
      </c>
      <c r="E419" s="409" t="s">
        <v>547</v>
      </c>
      <c r="F419" s="562" t="s">
        <v>40</v>
      </c>
      <c r="G419" s="1157">
        <v>1</v>
      </c>
      <c r="H419" s="526">
        <v>660</v>
      </c>
      <c r="I419" s="388">
        <f t="shared" si="13"/>
        <v>660</v>
      </c>
      <c r="J419" s="897"/>
      <c r="K419" s="388">
        <f t="shared" si="14"/>
        <v>660</v>
      </c>
      <c r="L419" s="1144"/>
      <c r="M419" s="1290" t="s">
        <v>19</v>
      </c>
      <c r="N419" s="1121"/>
      <c r="O419" s="1121"/>
      <c r="P419" s="1121"/>
      <c r="Q419" s="1121"/>
      <c r="R419" s="1121"/>
      <c r="S419" s="1121"/>
      <c r="T419" s="1121"/>
      <c r="U419" s="1121"/>
      <c r="V419" s="1121"/>
      <c r="W419" s="1121"/>
      <c r="X419" s="1121"/>
      <c r="Y419" s="1121"/>
      <c r="Z419" s="1121"/>
      <c r="AA419" s="1121"/>
      <c r="AB419" s="1121"/>
      <c r="AC419" s="1121"/>
      <c r="AD419" s="1121"/>
      <c r="AE419" s="1121"/>
      <c r="AU419" s="1176"/>
    </row>
    <row r="420" s="1121" customFormat="1" customHeight="1" spans="1:47">
      <c r="A420" s="1192" t="s">
        <v>434</v>
      </c>
      <c r="B420" s="513">
        <v>46073</v>
      </c>
      <c r="C420" s="1177" t="s">
        <v>558</v>
      </c>
      <c r="D420" s="213" t="s">
        <v>43</v>
      </c>
      <c r="E420" s="409" t="s">
        <v>44</v>
      </c>
      <c r="F420" s="562" t="s">
        <v>40</v>
      </c>
      <c r="G420" s="1157">
        <v>1</v>
      </c>
      <c r="H420" s="526">
        <v>714</v>
      </c>
      <c r="I420" s="388">
        <f t="shared" si="13"/>
        <v>714</v>
      </c>
      <c r="J420" s="897"/>
      <c r="K420" s="388">
        <f t="shared" si="14"/>
        <v>714</v>
      </c>
      <c r="L420" s="1144"/>
      <c r="M420" s="1290" t="s">
        <v>19</v>
      </c>
      <c r="N420" s="1121"/>
      <c r="O420" s="1121"/>
      <c r="P420" s="1121"/>
      <c r="Q420" s="1121"/>
      <c r="R420" s="1121"/>
      <c r="S420" s="1121"/>
      <c r="T420" s="1121"/>
      <c r="U420" s="1121"/>
      <c r="V420" s="1121"/>
      <c r="W420" s="1121"/>
      <c r="X420" s="1121"/>
      <c r="Y420" s="1121"/>
      <c r="Z420" s="1121"/>
      <c r="AA420" s="1121"/>
      <c r="AB420" s="1121"/>
      <c r="AC420" s="1121"/>
      <c r="AD420" s="1121"/>
      <c r="AE420" s="1121"/>
      <c r="AU420" s="1176"/>
    </row>
    <row r="421" s="1121" customFormat="1" customHeight="1" spans="1:47">
      <c r="A421" s="1192" t="s">
        <v>434</v>
      </c>
      <c r="B421" s="513">
        <v>46073</v>
      </c>
      <c r="C421" s="1177" t="s">
        <v>558</v>
      </c>
      <c r="D421" s="213" t="s">
        <v>120</v>
      </c>
      <c r="E421" s="409" t="s">
        <v>76</v>
      </c>
      <c r="F421" s="562" t="s">
        <v>40</v>
      </c>
      <c r="G421" s="1157">
        <v>2</v>
      </c>
      <c r="H421" s="526">
        <v>846</v>
      </c>
      <c r="I421" s="388">
        <f t="shared" si="13"/>
        <v>1692</v>
      </c>
      <c r="J421" s="897"/>
      <c r="K421" s="388">
        <f t="shared" si="14"/>
        <v>1692</v>
      </c>
      <c r="L421" s="1144"/>
      <c r="M421" s="1290" t="s">
        <v>19</v>
      </c>
      <c r="N421" s="1121"/>
      <c r="O421" s="1121"/>
      <c r="P421" s="1121"/>
      <c r="Q421" s="1121"/>
      <c r="R421" s="1121"/>
      <c r="S421" s="1121"/>
      <c r="T421" s="1121"/>
      <c r="U421" s="1121"/>
      <c r="V421" s="1121"/>
      <c r="W421" s="1121"/>
      <c r="X421" s="1121"/>
      <c r="Y421" s="1121"/>
      <c r="Z421" s="1121"/>
      <c r="AA421" s="1121"/>
      <c r="AB421" s="1121"/>
      <c r="AC421" s="1121"/>
      <c r="AD421" s="1121"/>
      <c r="AE421" s="1121"/>
      <c r="AU421" s="1176"/>
    </row>
    <row r="422" s="1121" customFormat="1" customHeight="1" spans="1:47">
      <c r="A422" s="1192" t="s">
        <v>434</v>
      </c>
      <c r="B422" s="513">
        <v>46073</v>
      </c>
      <c r="C422" s="1177" t="s">
        <v>559</v>
      </c>
      <c r="D422" s="213" t="s">
        <v>560</v>
      </c>
      <c r="E422" s="409" t="s">
        <v>76</v>
      </c>
      <c r="F422" s="562" t="s">
        <v>561</v>
      </c>
      <c r="G422" s="1157">
        <v>20</v>
      </c>
      <c r="H422" s="526">
        <v>846.36</v>
      </c>
      <c r="I422" s="388">
        <f t="shared" si="13"/>
        <v>16927.2</v>
      </c>
      <c r="J422" s="897"/>
      <c r="K422" s="388">
        <f t="shared" si="14"/>
        <v>16927.2</v>
      </c>
      <c r="L422" s="1142"/>
      <c r="M422" s="1290" t="s">
        <v>19</v>
      </c>
      <c r="N422" s="1121"/>
      <c r="O422" s="1121"/>
      <c r="P422" s="1121"/>
      <c r="Q422" s="1121"/>
      <c r="R422" s="1121"/>
      <c r="S422" s="1121"/>
      <c r="T422" s="1121"/>
      <c r="U422" s="1121"/>
      <c r="V422" s="1121"/>
      <c r="W422" s="1121"/>
      <c r="X422" s="1121"/>
      <c r="Y422" s="1121"/>
      <c r="Z422" s="1121"/>
      <c r="AA422" s="1121"/>
      <c r="AB422" s="1121"/>
      <c r="AC422" s="1121"/>
      <c r="AD422" s="1121"/>
      <c r="AE422" s="1121"/>
      <c r="AU422" s="1176"/>
    </row>
    <row r="423" s="1121" customFormat="1" customHeight="1" spans="1:47">
      <c r="A423" s="1192" t="s">
        <v>434</v>
      </c>
      <c r="B423" s="513">
        <v>46076</v>
      </c>
      <c r="C423" s="1177" t="s">
        <v>562</v>
      </c>
      <c r="D423" s="213" t="s">
        <v>78</v>
      </c>
      <c r="E423" s="409" t="s">
        <v>79</v>
      </c>
      <c r="F423" s="562" t="s">
        <v>157</v>
      </c>
      <c r="G423" s="1157">
        <v>5</v>
      </c>
      <c r="H423" s="526">
        <v>1685</v>
      </c>
      <c r="I423" s="388">
        <f t="shared" ref="I423:I467" si="15">G423*H423</f>
        <v>8425</v>
      </c>
      <c r="J423" s="897"/>
      <c r="K423" s="388">
        <f t="shared" si="14"/>
        <v>8425</v>
      </c>
      <c r="L423" s="1142"/>
      <c r="M423" s="1290" t="s">
        <v>19</v>
      </c>
      <c r="N423" s="1121"/>
      <c r="O423" s="1121"/>
      <c r="P423" s="1121"/>
      <c r="Q423" s="1121"/>
      <c r="R423" s="1121"/>
      <c r="S423" s="1121"/>
      <c r="T423" s="1121"/>
      <c r="U423" s="1121"/>
      <c r="V423" s="1121"/>
      <c r="W423" s="1121"/>
      <c r="X423" s="1121"/>
      <c r="Y423" s="1121"/>
      <c r="Z423" s="1121"/>
      <c r="AA423" s="1121"/>
      <c r="AB423" s="1121"/>
      <c r="AC423" s="1121"/>
      <c r="AD423" s="1121"/>
      <c r="AE423" s="1121"/>
      <c r="AU423" s="1176"/>
    </row>
    <row r="424" s="1121" customFormat="1" customHeight="1" spans="1:47">
      <c r="A424" s="1192" t="s">
        <v>434</v>
      </c>
      <c r="B424" s="513">
        <v>46076</v>
      </c>
      <c r="C424" s="1177" t="s">
        <v>563</v>
      </c>
      <c r="D424" s="213" t="s">
        <v>446</v>
      </c>
      <c r="E424" s="409" t="s">
        <v>447</v>
      </c>
      <c r="F424" s="562" t="s">
        <v>40</v>
      </c>
      <c r="G424" s="1157">
        <v>4</v>
      </c>
      <c r="H424" s="526">
        <v>660</v>
      </c>
      <c r="I424" s="388">
        <f t="shared" si="15"/>
        <v>2640</v>
      </c>
      <c r="J424" s="897"/>
      <c r="K424" s="388">
        <f t="shared" si="14"/>
        <v>2640</v>
      </c>
      <c r="L424" s="1144"/>
      <c r="M424" s="1290" t="s">
        <v>19</v>
      </c>
      <c r="N424" s="1121"/>
      <c r="O424" s="1121"/>
      <c r="P424" s="1121"/>
      <c r="Q424" s="1121"/>
      <c r="R424" s="1121"/>
      <c r="S424" s="1121"/>
      <c r="T424" s="1121"/>
      <c r="U424" s="1121"/>
      <c r="V424" s="1121"/>
      <c r="W424" s="1121"/>
      <c r="X424" s="1121"/>
      <c r="Y424" s="1121"/>
      <c r="Z424" s="1121"/>
      <c r="AA424" s="1121"/>
      <c r="AB424" s="1121"/>
      <c r="AC424" s="1121"/>
      <c r="AD424" s="1121"/>
      <c r="AE424" s="1121"/>
      <c r="AU424" s="1176"/>
    </row>
    <row r="425" s="1121" customFormat="1" customHeight="1" spans="1:47">
      <c r="A425" s="1192" t="s">
        <v>434</v>
      </c>
      <c r="B425" s="513">
        <v>46076</v>
      </c>
      <c r="C425" s="1177" t="s">
        <v>563</v>
      </c>
      <c r="D425" s="213" t="s">
        <v>45</v>
      </c>
      <c r="E425" s="409" t="s">
        <v>46</v>
      </c>
      <c r="F425" s="562" t="s">
        <v>40</v>
      </c>
      <c r="G425" s="1157">
        <v>3</v>
      </c>
      <c r="H425" s="526">
        <v>902</v>
      </c>
      <c r="I425" s="388">
        <f t="shared" si="15"/>
        <v>2706</v>
      </c>
      <c r="J425" s="897"/>
      <c r="K425" s="388">
        <f t="shared" si="14"/>
        <v>2706</v>
      </c>
      <c r="L425" s="1144"/>
      <c r="M425" s="1290" t="s">
        <v>19</v>
      </c>
      <c r="N425" s="1121"/>
      <c r="O425" s="1121"/>
      <c r="P425" s="1121"/>
      <c r="Q425" s="1121"/>
      <c r="R425" s="1121"/>
      <c r="S425" s="1121"/>
      <c r="T425" s="1121"/>
      <c r="U425" s="1121"/>
      <c r="V425" s="1121"/>
      <c r="W425" s="1121"/>
      <c r="X425" s="1121"/>
      <c r="Y425" s="1121"/>
      <c r="Z425" s="1121"/>
      <c r="AA425" s="1121"/>
      <c r="AB425" s="1121"/>
      <c r="AC425" s="1121"/>
      <c r="AD425" s="1121"/>
      <c r="AE425" s="1121"/>
      <c r="AU425" s="1176"/>
    </row>
    <row r="426" s="1121" customFormat="1" customHeight="1" spans="1:47">
      <c r="A426" s="1192" t="s">
        <v>434</v>
      </c>
      <c r="B426" s="513">
        <v>46076</v>
      </c>
      <c r="C426" s="1177" t="s">
        <v>563</v>
      </c>
      <c r="D426" s="213" t="s">
        <v>43</v>
      </c>
      <c r="E426" s="409" t="s">
        <v>44</v>
      </c>
      <c r="F426" s="562" t="s">
        <v>40</v>
      </c>
      <c r="G426" s="1157">
        <v>1</v>
      </c>
      <c r="H426" s="526">
        <v>714</v>
      </c>
      <c r="I426" s="388">
        <f t="shared" si="15"/>
        <v>714</v>
      </c>
      <c r="J426" s="897"/>
      <c r="K426" s="388">
        <f t="shared" si="14"/>
        <v>714</v>
      </c>
      <c r="L426" s="1144"/>
      <c r="M426" s="1290" t="s">
        <v>19</v>
      </c>
      <c r="N426" s="1121"/>
      <c r="O426" s="1121"/>
      <c r="P426" s="1121"/>
      <c r="Q426" s="1121"/>
      <c r="R426" s="1121"/>
      <c r="S426" s="1121"/>
      <c r="T426" s="1121"/>
      <c r="U426" s="1121"/>
      <c r="V426" s="1121"/>
      <c r="W426" s="1121"/>
      <c r="X426" s="1121"/>
      <c r="Y426" s="1121"/>
      <c r="Z426" s="1121"/>
      <c r="AA426" s="1121"/>
      <c r="AB426" s="1121"/>
      <c r="AC426" s="1121"/>
      <c r="AD426" s="1121"/>
      <c r="AE426" s="1121"/>
      <c r="AU426" s="1176"/>
    </row>
    <row r="427" s="1121" customFormat="1" customHeight="1" spans="1:47">
      <c r="A427" s="1192" t="s">
        <v>434</v>
      </c>
      <c r="B427" s="513">
        <v>46076</v>
      </c>
      <c r="C427" s="1177" t="s">
        <v>563</v>
      </c>
      <c r="D427" s="213" t="s">
        <v>120</v>
      </c>
      <c r="E427" s="409" t="s">
        <v>76</v>
      </c>
      <c r="F427" s="562" t="s">
        <v>40</v>
      </c>
      <c r="G427" s="1157">
        <v>1</v>
      </c>
      <c r="H427" s="526">
        <v>846</v>
      </c>
      <c r="I427" s="388">
        <f t="shared" si="15"/>
        <v>846</v>
      </c>
      <c r="J427" s="897"/>
      <c r="K427" s="388">
        <f t="shared" si="14"/>
        <v>846</v>
      </c>
      <c r="L427" s="1144"/>
      <c r="M427" s="1290" t="s">
        <v>19</v>
      </c>
      <c r="N427" s="1121"/>
      <c r="O427" s="1121"/>
      <c r="P427" s="1121"/>
      <c r="Q427" s="1121"/>
      <c r="R427" s="1121"/>
      <c r="S427" s="1121"/>
      <c r="T427" s="1121"/>
      <c r="U427" s="1121"/>
      <c r="V427" s="1121"/>
      <c r="W427" s="1121"/>
      <c r="X427" s="1121"/>
      <c r="Y427" s="1121"/>
      <c r="Z427" s="1121"/>
      <c r="AA427" s="1121"/>
      <c r="AB427" s="1121"/>
      <c r="AC427" s="1121"/>
      <c r="AD427" s="1121"/>
      <c r="AE427" s="1121"/>
      <c r="AU427" s="1176"/>
    </row>
    <row r="428" s="1121" customFormat="1" customHeight="1" spans="1:47">
      <c r="A428" s="1192" t="s">
        <v>434</v>
      </c>
      <c r="B428" s="513">
        <v>46076</v>
      </c>
      <c r="C428" s="1177" t="s">
        <v>564</v>
      </c>
      <c r="D428" s="213" t="s">
        <v>446</v>
      </c>
      <c r="E428" s="409" t="s">
        <v>447</v>
      </c>
      <c r="F428" s="562" t="s">
        <v>40</v>
      </c>
      <c r="G428" s="1157">
        <v>20</v>
      </c>
      <c r="H428" s="526">
        <v>660</v>
      </c>
      <c r="I428" s="388">
        <f t="shared" si="15"/>
        <v>13200</v>
      </c>
      <c r="J428" s="897"/>
      <c r="K428" s="388">
        <f t="shared" si="14"/>
        <v>13200</v>
      </c>
      <c r="L428" s="1143"/>
      <c r="M428" s="1290" t="s">
        <v>19</v>
      </c>
      <c r="N428" s="1121"/>
      <c r="O428" s="1121"/>
      <c r="P428" s="1121"/>
      <c r="Q428" s="1121"/>
      <c r="R428" s="1121"/>
      <c r="S428" s="1121"/>
      <c r="T428" s="1121"/>
      <c r="U428" s="1121"/>
      <c r="V428" s="1121"/>
      <c r="W428" s="1121"/>
      <c r="X428" s="1121"/>
      <c r="Y428" s="1121"/>
      <c r="Z428" s="1121"/>
      <c r="AA428" s="1121"/>
      <c r="AB428" s="1121"/>
      <c r="AC428" s="1121"/>
      <c r="AD428" s="1121"/>
      <c r="AE428" s="1121"/>
      <c r="AU428" s="1176"/>
    </row>
    <row r="429" s="1121" customFormat="1" customHeight="1" spans="1:47">
      <c r="A429" s="1192" t="s">
        <v>434</v>
      </c>
      <c r="B429" s="513">
        <v>46077</v>
      </c>
      <c r="C429" s="1177" t="s">
        <v>565</v>
      </c>
      <c r="D429" s="213" t="s">
        <v>289</v>
      </c>
      <c r="E429" s="409" t="s">
        <v>290</v>
      </c>
      <c r="F429" s="562" t="s">
        <v>258</v>
      </c>
      <c r="G429" s="1157">
        <v>20</v>
      </c>
      <c r="H429" s="526">
        <v>1075</v>
      </c>
      <c r="I429" s="388">
        <f t="shared" si="15"/>
        <v>21500</v>
      </c>
      <c r="J429" s="897"/>
      <c r="K429" s="388">
        <f t="shared" si="14"/>
        <v>21500</v>
      </c>
      <c r="L429" s="1143"/>
      <c r="M429" s="1290" t="s">
        <v>19</v>
      </c>
      <c r="N429" s="1121"/>
      <c r="O429" s="1121"/>
      <c r="P429" s="1121"/>
      <c r="Q429" s="1121"/>
      <c r="R429" s="1121"/>
      <c r="S429" s="1121"/>
      <c r="T429" s="1121"/>
      <c r="U429" s="1121"/>
      <c r="V429" s="1121"/>
      <c r="W429" s="1121"/>
      <c r="X429" s="1121"/>
      <c r="Y429" s="1121"/>
      <c r="Z429" s="1121"/>
      <c r="AA429" s="1121"/>
      <c r="AB429" s="1121"/>
      <c r="AC429" s="1121"/>
      <c r="AD429" s="1121"/>
      <c r="AE429" s="1121"/>
      <c r="AU429" s="1176"/>
    </row>
    <row r="430" s="1121" customFormat="1" customHeight="1" spans="1:47">
      <c r="A430" s="1192" t="s">
        <v>434</v>
      </c>
      <c r="B430" s="513">
        <v>46077</v>
      </c>
      <c r="C430" s="1177" t="s">
        <v>566</v>
      </c>
      <c r="D430" s="213" t="s">
        <v>129</v>
      </c>
      <c r="E430" s="409" t="s">
        <v>130</v>
      </c>
      <c r="F430" s="562" t="s">
        <v>40</v>
      </c>
      <c r="G430" s="1157">
        <v>1</v>
      </c>
      <c r="H430" s="526">
        <v>1694.45</v>
      </c>
      <c r="I430" s="388">
        <f t="shared" si="15"/>
        <v>1694.45</v>
      </c>
      <c r="J430" s="897"/>
      <c r="K430" s="388">
        <f t="shared" si="14"/>
        <v>1694.45</v>
      </c>
      <c r="L430" s="1144"/>
      <c r="M430" s="1290" t="s">
        <v>19</v>
      </c>
      <c r="N430" s="1121"/>
      <c r="O430" s="1121"/>
      <c r="P430" s="1121"/>
      <c r="Q430" s="1121"/>
      <c r="R430" s="1121"/>
      <c r="S430" s="1121"/>
      <c r="T430" s="1121"/>
      <c r="U430" s="1121"/>
      <c r="V430" s="1121"/>
      <c r="W430" s="1121"/>
      <c r="X430" s="1121"/>
      <c r="Y430" s="1121"/>
      <c r="Z430" s="1121"/>
      <c r="AA430" s="1121"/>
      <c r="AB430" s="1121"/>
      <c r="AC430" s="1121"/>
      <c r="AD430" s="1121"/>
      <c r="AE430" s="1121"/>
      <c r="AU430" s="1176"/>
    </row>
    <row r="431" s="1121" customFormat="1" customHeight="1" spans="1:47">
      <c r="A431" s="1192" t="s">
        <v>434</v>
      </c>
      <c r="B431" s="513">
        <v>46077</v>
      </c>
      <c r="C431" s="1177" t="s">
        <v>567</v>
      </c>
      <c r="D431" s="213" t="s">
        <v>63</v>
      </c>
      <c r="E431" s="409" t="s">
        <v>17</v>
      </c>
      <c r="F431" s="562" t="s">
        <v>568</v>
      </c>
      <c r="G431" s="1157">
        <v>1</v>
      </c>
      <c r="H431" s="526">
        <v>1060</v>
      </c>
      <c r="I431" s="388">
        <f t="shared" si="15"/>
        <v>1060</v>
      </c>
      <c r="J431" s="897">
        <v>0.0325</v>
      </c>
      <c r="K431" s="388">
        <f t="shared" si="14"/>
        <v>1094.45</v>
      </c>
      <c r="L431" s="1142"/>
      <c r="M431" s="1290" t="s">
        <v>19</v>
      </c>
      <c r="N431" s="1121"/>
      <c r="O431" s="1121"/>
      <c r="P431" s="1121"/>
      <c r="Q431" s="1121"/>
      <c r="R431" s="1121"/>
      <c r="S431" s="1121"/>
      <c r="T431" s="1121"/>
      <c r="U431" s="1121"/>
      <c r="V431" s="1121"/>
      <c r="W431" s="1121"/>
      <c r="X431" s="1121"/>
      <c r="Y431" s="1121"/>
      <c r="Z431" s="1121"/>
      <c r="AA431" s="1121"/>
      <c r="AB431" s="1121"/>
      <c r="AC431" s="1121"/>
      <c r="AD431" s="1121"/>
      <c r="AE431" s="1121"/>
      <c r="AU431" s="1176"/>
    </row>
    <row r="432" s="1121" customFormat="1" customHeight="1" spans="1:47">
      <c r="A432" s="1192" t="s">
        <v>434</v>
      </c>
      <c r="B432" s="513">
        <v>46077</v>
      </c>
      <c r="C432" s="1177" t="s">
        <v>569</v>
      </c>
      <c r="D432" s="213" t="s">
        <v>205</v>
      </c>
      <c r="E432" s="409" t="s">
        <v>89</v>
      </c>
      <c r="F432" s="562" t="s">
        <v>570</v>
      </c>
      <c r="G432" s="1157">
        <v>5</v>
      </c>
      <c r="H432" s="526">
        <v>680</v>
      </c>
      <c r="I432" s="388">
        <f t="shared" si="15"/>
        <v>3400</v>
      </c>
      <c r="J432" s="897"/>
      <c r="K432" s="388">
        <f t="shared" si="14"/>
        <v>3400</v>
      </c>
      <c r="L432" s="1142"/>
      <c r="M432" s="1290" t="s">
        <v>19</v>
      </c>
      <c r="N432" s="1121"/>
      <c r="O432" s="1121"/>
      <c r="P432" s="1121"/>
      <c r="Q432" s="1121"/>
      <c r="R432" s="1121"/>
      <c r="S432" s="1121"/>
      <c r="T432" s="1121"/>
      <c r="U432" s="1121"/>
      <c r="V432" s="1121"/>
      <c r="W432" s="1121"/>
      <c r="X432" s="1121"/>
      <c r="Y432" s="1121"/>
      <c r="Z432" s="1121"/>
      <c r="AA432" s="1121"/>
      <c r="AB432" s="1121"/>
      <c r="AC432" s="1121"/>
      <c r="AD432" s="1121"/>
      <c r="AE432" s="1121"/>
      <c r="AU432" s="1176"/>
    </row>
    <row r="433" s="1121" customFormat="1" customHeight="1" spans="1:47">
      <c r="A433" s="1192" t="s">
        <v>434</v>
      </c>
      <c r="B433" s="513">
        <v>46077</v>
      </c>
      <c r="C433" s="1177" t="s">
        <v>569</v>
      </c>
      <c r="D433" s="213" t="s">
        <v>154</v>
      </c>
      <c r="E433" s="409" t="s">
        <v>155</v>
      </c>
      <c r="F433" s="562" t="s">
        <v>570</v>
      </c>
      <c r="G433" s="1157">
        <v>20</v>
      </c>
      <c r="H433" s="526">
        <v>26.6</v>
      </c>
      <c r="I433" s="388">
        <f t="shared" si="15"/>
        <v>532</v>
      </c>
      <c r="J433" s="897">
        <v>0.0325</v>
      </c>
      <c r="K433" s="388">
        <f t="shared" si="14"/>
        <v>549.29</v>
      </c>
      <c r="L433" s="1142"/>
      <c r="M433" s="1290" t="s">
        <v>19</v>
      </c>
      <c r="N433" s="1121"/>
      <c r="O433" s="1121"/>
      <c r="P433" s="1121"/>
      <c r="Q433" s="1121"/>
      <c r="R433" s="1121"/>
      <c r="S433" s="1121"/>
      <c r="T433" s="1121"/>
      <c r="U433" s="1121"/>
      <c r="V433" s="1121"/>
      <c r="W433" s="1121"/>
      <c r="X433" s="1121"/>
      <c r="Y433" s="1121"/>
      <c r="Z433" s="1121"/>
      <c r="AA433" s="1121"/>
      <c r="AB433" s="1121"/>
      <c r="AC433" s="1121"/>
      <c r="AD433" s="1121"/>
      <c r="AE433" s="1121"/>
      <c r="AU433" s="1176"/>
    </row>
    <row r="434" s="1121" customFormat="1" customHeight="1" spans="1:47">
      <c r="A434" s="1192" t="s">
        <v>434</v>
      </c>
      <c r="B434" s="513">
        <v>46077</v>
      </c>
      <c r="C434" s="1177" t="s">
        <v>571</v>
      </c>
      <c r="D434" s="213" t="s">
        <v>120</v>
      </c>
      <c r="E434" s="409" t="s">
        <v>76</v>
      </c>
      <c r="F434" s="562" t="s">
        <v>108</v>
      </c>
      <c r="G434" s="1157">
        <v>2</v>
      </c>
      <c r="H434" s="526">
        <v>846</v>
      </c>
      <c r="I434" s="388">
        <f t="shared" si="15"/>
        <v>1692</v>
      </c>
      <c r="J434" s="897"/>
      <c r="K434" s="388">
        <f t="shared" si="14"/>
        <v>1692</v>
      </c>
      <c r="L434" s="1142"/>
      <c r="M434" s="1290" t="s">
        <v>19</v>
      </c>
      <c r="N434" s="1121"/>
      <c r="O434" s="1121"/>
      <c r="P434" s="1121"/>
      <c r="Q434" s="1121"/>
      <c r="R434" s="1121"/>
      <c r="S434" s="1121"/>
      <c r="T434" s="1121"/>
      <c r="U434" s="1121"/>
      <c r="V434" s="1121"/>
      <c r="W434" s="1121"/>
      <c r="X434" s="1121"/>
      <c r="Y434" s="1121"/>
      <c r="Z434" s="1121"/>
      <c r="AA434" s="1121"/>
      <c r="AB434" s="1121"/>
      <c r="AC434" s="1121"/>
      <c r="AD434" s="1121"/>
      <c r="AE434" s="1121"/>
      <c r="AU434" s="1176"/>
    </row>
    <row r="435" s="1121" customFormat="1" customHeight="1" spans="1:47">
      <c r="A435" s="1192" t="s">
        <v>434</v>
      </c>
      <c r="B435" s="513">
        <v>46077</v>
      </c>
      <c r="C435" s="1177" t="s">
        <v>571</v>
      </c>
      <c r="D435" s="213" t="s">
        <v>446</v>
      </c>
      <c r="E435" s="409" t="s">
        <v>447</v>
      </c>
      <c r="F435" s="562" t="s">
        <v>108</v>
      </c>
      <c r="G435" s="1157">
        <v>1</v>
      </c>
      <c r="H435" s="526">
        <v>660</v>
      </c>
      <c r="I435" s="388">
        <f t="shared" si="15"/>
        <v>660</v>
      </c>
      <c r="J435" s="897"/>
      <c r="K435" s="388">
        <f t="shared" si="14"/>
        <v>660</v>
      </c>
      <c r="L435" s="1142"/>
      <c r="M435" s="1290" t="s">
        <v>19</v>
      </c>
      <c r="N435" s="1121"/>
      <c r="O435" s="1121"/>
      <c r="P435" s="1121"/>
      <c r="Q435" s="1121"/>
      <c r="R435" s="1121"/>
      <c r="S435" s="1121"/>
      <c r="T435" s="1121"/>
      <c r="U435" s="1121"/>
      <c r="V435" s="1121"/>
      <c r="W435" s="1121"/>
      <c r="X435" s="1121"/>
      <c r="Y435" s="1121"/>
      <c r="Z435" s="1121"/>
      <c r="AA435" s="1121"/>
      <c r="AB435" s="1121"/>
      <c r="AC435" s="1121"/>
      <c r="AD435" s="1121"/>
      <c r="AE435" s="1121"/>
      <c r="AU435" s="1176"/>
    </row>
    <row r="436" s="1121" customFormat="1" customHeight="1" spans="1:47">
      <c r="A436" s="1192" t="s">
        <v>434</v>
      </c>
      <c r="B436" s="513">
        <v>46077</v>
      </c>
      <c r="C436" s="1177" t="s">
        <v>572</v>
      </c>
      <c r="D436" s="213" t="s">
        <v>573</v>
      </c>
      <c r="E436" s="409" t="s">
        <v>187</v>
      </c>
      <c r="F436" s="562" t="s">
        <v>57</v>
      </c>
      <c r="G436" s="1157">
        <v>120</v>
      </c>
      <c r="H436" s="526">
        <v>916.56</v>
      </c>
      <c r="I436" s="388">
        <f t="shared" si="15"/>
        <v>109987.2</v>
      </c>
      <c r="J436" s="897"/>
      <c r="K436" s="388">
        <f t="shared" si="14"/>
        <v>109987.2</v>
      </c>
      <c r="L436" s="1143"/>
      <c r="M436" s="1290" t="s">
        <v>19</v>
      </c>
      <c r="N436" s="1121"/>
      <c r="O436" s="1121"/>
      <c r="P436" s="1121"/>
      <c r="Q436" s="1121"/>
      <c r="R436" s="1121"/>
      <c r="S436" s="1121"/>
      <c r="T436" s="1121"/>
      <c r="U436" s="1121"/>
      <c r="V436" s="1121"/>
      <c r="W436" s="1121"/>
      <c r="X436" s="1121"/>
      <c r="Y436" s="1121"/>
      <c r="Z436" s="1121"/>
      <c r="AA436" s="1121"/>
      <c r="AB436" s="1121"/>
      <c r="AC436" s="1121"/>
      <c r="AD436" s="1121"/>
      <c r="AE436" s="1121"/>
      <c r="AU436" s="1176"/>
    </row>
    <row r="437" s="1121" customFormat="1" customHeight="1" spans="1:47">
      <c r="A437" s="1192" t="s">
        <v>434</v>
      </c>
      <c r="B437" s="513">
        <v>46078</v>
      </c>
      <c r="C437" s="1177" t="s">
        <v>574</v>
      </c>
      <c r="D437" s="213" t="s">
        <v>16</v>
      </c>
      <c r="E437" s="409" t="s">
        <v>17</v>
      </c>
      <c r="F437" s="562" t="s">
        <v>575</v>
      </c>
      <c r="G437" s="1183">
        <v>1</v>
      </c>
      <c r="H437" s="526">
        <v>1058</v>
      </c>
      <c r="I437" s="388">
        <f t="shared" si="15"/>
        <v>1058</v>
      </c>
      <c r="J437" s="897">
        <v>0.0325</v>
      </c>
      <c r="K437" s="388">
        <f t="shared" si="14"/>
        <v>1092.39</v>
      </c>
      <c r="L437" s="1144"/>
      <c r="M437" s="1290" t="s">
        <v>19</v>
      </c>
      <c r="N437" s="1121"/>
      <c r="O437" s="1121"/>
      <c r="P437" s="1121"/>
      <c r="Q437" s="1121"/>
      <c r="R437" s="1121"/>
      <c r="S437" s="1121"/>
      <c r="T437" s="1121"/>
      <c r="U437" s="1121"/>
      <c r="V437" s="1121"/>
      <c r="W437" s="1121"/>
      <c r="X437" s="1121"/>
      <c r="Y437" s="1121"/>
      <c r="Z437" s="1121"/>
      <c r="AA437" s="1121"/>
      <c r="AB437" s="1121"/>
      <c r="AC437" s="1121"/>
      <c r="AD437" s="1121"/>
      <c r="AE437" s="1121"/>
      <c r="AU437" s="1176"/>
    </row>
    <row r="438" s="1121" customFormat="1" customHeight="1" spans="1:47">
      <c r="A438" s="1192" t="s">
        <v>434</v>
      </c>
      <c r="B438" s="513">
        <v>46078</v>
      </c>
      <c r="C438" s="1177" t="s">
        <v>574</v>
      </c>
      <c r="D438" s="213" t="s">
        <v>78</v>
      </c>
      <c r="E438" s="409" t="s">
        <v>79</v>
      </c>
      <c r="F438" s="562" t="s">
        <v>575</v>
      </c>
      <c r="G438" s="1183">
        <v>1</v>
      </c>
      <c r="H438" s="526">
        <v>1685</v>
      </c>
      <c r="I438" s="388">
        <f t="shared" si="15"/>
        <v>1685</v>
      </c>
      <c r="J438" s="897"/>
      <c r="K438" s="388">
        <f t="shared" si="14"/>
        <v>1685</v>
      </c>
      <c r="L438" s="1144"/>
      <c r="M438" s="1290" t="s">
        <v>19</v>
      </c>
      <c r="N438" s="1121"/>
      <c r="O438" s="1121"/>
      <c r="P438" s="1121"/>
      <c r="Q438" s="1121"/>
      <c r="R438" s="1121"/>
      <c r="S438" s="1121"/>
      <c r="T438" s="1121"/>
      <c r="U438" s="1121"/>
      <c r="V438" s="1121"/>
      <c r="W438" s="1121"/>
      <c r="X438" s="1121"/>
      <c r="Y438" s="1121"/>
      <c r="Z438" s="1121"/>
      <c r="AA438" s="1121"/>
      <c r="AB438" s="1121"/>
      <c r="AC438" s="1121"/>
      <c r="AD438" s="1121"/>
      <c r="AE438" s="1121"/>
      <c r="AU438" s="1176"/>
    </row>
    <row r="439" s="1121" customFormat="1" customHeight="1" spans="1:47">
      <c r="A439" s="1192" t="s">
        <v>434</v>
      </c>
      <c r="B439" s="513">
        <v>46078</v>
      </c>
      <c r="C439" s="1177" t="s">
        <v>576</v>
      </c>
      <c r="D439" s="213" t="s">
        <v>158</v>
      </c>
      <c r="E439" s="409" t="s">
        <v>79</v>
      </c>
      <c r="F439" s="562" t="s">
        <v>577</v>
      </c>
      <c r="G439" s="1183">
        <v>1</v>
      </c>
      <c r="H439" s="526">
        <v>2000</v>
      </c>
      <c r="I439" s="388">
        <f t="shared" si="15"/>
        <v>2000</v>
      </c>
      <c r="J439" s="897"/>
      <c r="K439" s="388">
        <f t="shared" si="14"/>
        <v>2000</v>
      </c>
      <c r="L439" s="1144"/>
      <c r="M439" s="1290" t="s">
        <v>19</v>
      </c>
      <c r="N439" s="1121"/>
      <c r="O439" s="1121"/>
      <c r="P439" s="1121"/>
      <c r="Q439" s="1121"/>
      <c r="R439" s="1121"/>
      <c r="S439" s="1121"/>
      <c r="T439" s="1121"/>
      <c r="U439" s="1121"/>
      <c r="V439" s="1121"/>
      <c r="W439" s="1121"/>
      <c r="X439" s="1121"/>
      <c r="Y439" s="1121"/>
      <c r="Z439" s="1121"/>
      <c r="AA439" s="1121"/>
      <c r="AB439" s="1121"/>
      <c r="AC439" s="1121"/>
      <c r="AD439" s="1121"/>
      <c r="AE439" s="1121"/>
      <c r="AU439" s="1176"/>
    </row>
    <row r="440" s="1121" customFormat="1" customHeight="1" spans="1:47">
      <c r="A440" s="1192" t="s">
        <v>434</v>
      </c>
      <c r="B440" s="513">
        <v>46078</v>
      </c>
      <c r="C440" s="1177" t="s">
        <v>578</v>
      </c>
      <c r="D440" s="213" t="s">
        <v>446</v>
      </c>
      <c r="E440" s="409" t="s">
        <v>447</v>
      </c>
      <c r="F440" s="562" t="s">
        <v>108</v>
      </c>
      <c r="G440" s="1183">
        <v>1</v>
      </c>
      <c r="H440" s="526">
        <v>660</v>
      </c>
      <c r="I440" s="388">
        <f t="shared" si="15"/>
        <v>660</v>
      </c>
      <c r="J440" s="897"/>
      <c r="K440" s="388">
        <f t="shared" si="14"/>
        <v>660</v>
      </c>
      <c r="L440" s="1142"/>
      <c r="M440" s="1290" t="s">
        <v>19</v>
      </c>
      <c r="N440" s="1121"/>
      <c r="O440" s="1121"/>
      <c r="P440" s="1121"/>
      <c r="Q440" s="1121"/>
      <c r="R440" s="1121"/>
      <c r="S440" s="1121"/>
      <c r="T440" s="1121"/>
      <c r="U440" s="1121"/>
      <c r="V440" s="1121"/>
      <c r="W440" s="1121"/>
      <c r="X440" s="1121"/>
      <c r="Y440" s="1121"/>
      <c r="Z440" s="1121"/>
      <c r="AA440" s="1121"/>
      <c r="AB440" s="1121"/>
      <c r="AC440" s="1121"/>
      <c r="AD440" s="1121"/>
      <c r="AE440" s="1121"/>
      <c r="AU440" s="1176"/>
    </row>
    <row r="441" s="1121" customFormat="1" customHeight="1" spans="1:47">
      <c r="A441" s="1192" t="s">
        <v>434</v>
      </c>
      <c r="B441" s="513">
        <v>46079</v>
      </c>
      <c r="C441" s="1177" t="s">
        <v>579</v>
      </c>
      <c r="D441" s="213" t="s">
        <v>129</v>
      </c>
      <c r="E441" s="409" t="s">
        <v>130</v>
      </c>
      <c r="F441" s="562" t="s">
        <v>530</v>
      </c>
      <c r="G441" s="1183">
        <v>4</v>
      </c>
      <c r="H441" s="526">
        <v>1778</v>
      </c>
      <c r="I441" s="388">
        <f t="shared" si="15"/>
        <v>7112</v>
      </c>
      <c r="J441" s="897"/>
      <c r="K441" s="388">
        <f t="shared" si="14"/>
        <v>7112</v>
      </c>
      <c r="L441" s="1144"/>
      <c r="M441" s="1290" t="s">
        <v>19</v>
      </c>
      <c r="N441" s="1121"/>
      <c r="O441" s="1121"/>
      <c r="P441" s="1121"/>
      <c r="Q441" s="1121"/>
      <c r="R441" s="1121"/>
      <c r="S441" s="1121"/>
      <c r="T441" s="1121"/>
      <c r="U441" s="1121"/>
      <c r="V441" s="1121"/>
      <c r="W441" s="1121"/>
      <c r="X441" s="1121"/>
      <c r="Y441" s="1121"/>
      <c r="Z441" s="1121"/>
      <c r="AA441" s="1121"/>
      <c r="AB441" s="1121"/>
      <c r="AC441" s="1121"/>
      <c r="AD441" s="1121"/>
      <c r="AE441" s="1121"/>
      <c r="AU441" s="1176"/>
    </row>
    <row r="442" s="1121" customFormat="1" customHeight="1" spans="1:47">
      <c r="A442" s="1192" t="s">
        <v>434</v>
      </c>
      <c r="B442" s="513">
        <v>46079</v>
      </c>
      <c r="C442" s="1177" t="s">
        <v>580</v>
      </c>
      <c r="D442" s="213" t="s">
        <v>120</v>
      </c>
      <c r="E442" s="409" t="s">
        <v>76</v>
      </c>
      <c r="F442" s="562" t="s">
        <v>69</v>
      </c>
      <c r="G442" s="1183">
        <v>1</v>
      </c>
      <c r="H442" s="526">
        <v>846</v>
      </c>
      <c r="I442" s="388">
        <f t="shared" si="15"/>
        <v>846</v>
      </c>
      <c r="J442" s="897"/>
      <c r="K442" s="388">
        <f t="shared" si="14"/>
        <v>846</v>
      </c>
      <c r="L442" s="1142"/>
      <c r="M442" s="1290" t="s">
        <v>19</v>
      </c>
      <c r="N442" s="1121"/>
      <c r="O442" s="1121"/>
      <c r="P442" s="1121"/>
      <c r="Q442" s="1121"/>
      <c r="R442" s="1121"/>
      <c r="S442" s="1121"/>
      <c r="T442" s="1121"/>
      <c r="U442" s="1121"/>
      <c r="V442" s="1121"/>
      <c r="W442" s="1121"/>
      <c r="X442" s="1121"/>
      <c r="Y442" s="1121"/>
      <c r="Z442" s="1121"/>
      <c r="AA442" s="1121"/>
      <c r="AB442" s="1121"/>
      <c r="AC442" s="1121"/>
      <c r="AD442" s="1121"/>
      <c r="AE442" s="1121"/>
      <c r="AU442" s="1176"/>
    </row>
    <row r="443" s="1121" customFormat="1" customHeight="1" spans="1:47">
      <c r="A443" s="1192" t="s">
        <v>434</v>
      </c>
      <c r="B443" s="513">
        <v>46079</v>
      </c>
      <c r="C443" s="1177" t="s">
        <v>581</v>
      </c>
      <c r="D443" s="213" t="s">
        <v>78</v>
      </c>
      <c r="E443" s="409" t="s">
        <v>79</v>
      </c>
      <c r="F443" s="562" t="s">
        <v>582</v>
      </c>
      <c r="G443" s="1183">
        <v>1</v>
      </c>
      <c r="H443" s="526">
        <v>1769.25</v>
      </c>
      <c r="I443" s="388">
        <f t="shared" si="15"/>
        <v>1769.25</v>
      </c>
      <c r="J443" s="897"/>
      <c r="K443" s="388">
        <f t="shared" ref="K443:K467" si="16">ROUND(I443+I443*J443,2)</f>
        <v>1769.25</v>
      </c>
      <c r="L443" s="1144"/>
      <c r="M443" s="1290" t="s">
        <v>19</v>
      </c>
      <c r="N443" s="1121"/>
      <c r="O443" s="1121"/>
      <c r="P443" s="1121"/>
      <c r="Q443" s="1121"/>
      <c r="R443" s="1121"/>
      <c r="S443" s="1121"/>
      <c r="T443" s="1121"/>
      <c r="U443" s="1121"/>
      <c r="V443" s="1121"/>
      <c r="W443" s="1121"/>
      <c r="X443" s="1121"/>
      <c r="Y443" s="1121"/>
      <c r="Z443" s="1121"/>
      <c r="AA443" s="1121"/>
      <c r="AB443" s="1121"/>
      <c r="AC443" s="1121"/>
      <c r="AD443" s="1121"/>
      <c r="AE443" s="1121"/>
      <c r="AU443" s="1176"/>
    </row>
    <row r="444" s="1121" customFormat="1" customHeight="1" spans="1:47">
      <c r="A444" s="1192" t="s">
        <v>434</v>
      </c>
      <c r="B444" s="513">
        <v>46080</v>
      </c>
      <c r="C444" s="1177" t="s">
        <v>583</v>
      </c>
      <c r="D444" s="213" t="s">
        <v>45</v>
      </c>
      <c r="E444" s="409" t="s">
        <v>46</v>
      </c>
      <c r="F444" s="562" t="s">
        <v>238</v>
      </c>
      <c r="G444" s="1183">
        <v>1</v>
      </c>
      <c r="H444" s="526">
        <v>902</v>
      </c>
      <c r="I444" s="388">
        <f t="shared" si="15"/>
        <v>902</v>
      </c>
      <c r="J444" s="897"/>
      <c r="K444" s="388">
        <f t="shared" si="16"/>
        <v>902</v>
      </c>
      <c r="L444" s="1144"/>
      <c r="M444" s="1290" t="s">
        <v>19</v>
      </c>
      <c r="N444" s="1121"/>
      <c r="O444" s="1121"/>
      <c r="P444" s="1121"/>
      <c r="Q444" s="1121"/>
      <c r="R444" s="1121"/>
      <c r="S444" s="1121"/>
      <c r="T444" s="1121"/>
      <c r="U444" s="1121"/>
      <c r="V444" s="1121"/>
      <c r="W444" s="1121"/>
      <c r="X444" s="1121"/>
      <c r="Y444" s="1121"/>
      <c r="Z444" s="1121"/>
      <c r="AA444" s="1121"/>
      <c r="AB444" s="1121"/>
      <c r="AC444" s="1121"/>
      <c r="AD444" s="1121"/>
      <c r="AE444" s="1121"/>
      <c r="AU444" s="1176"/>
    </row>
    <row r="445" s="1121" customFormat="1" customHeight="1" spans="1:47">
      <c r="A445" s="1192" t="s">
        <v>434</v>
      </c>
      <c r="B445" s="513">
        <v>46080</v>
      </c>
      <c r="C445" s="1177" t="s">
        <v>583</v>
      </c>
      <c r="D445" s="213" t="s">
        <v>446</v>
      </c>
      <c r="E445" s="409" t="s">
        <v>447</v>
      </c>
      <c r="F445" s="562" t="s">
        <v>238</v>
      </c>
      <c r="G445" s="1183">
        <v>1</v>
      </c>
      <c r="H445" s="526">
        <v>660</v>
      </c>
      <c r="I445" s="388">
        <f t="shared" si="15"/>
        <v>660</v>
      </c>
      <c r="J445" s="897"/>
      <c r="K445" s="388">
        <f t="shared" si="16"/>
        <v>660</v>
      </c>
      <c r="L445" s="1144"/>
      <c r="M445" s="1290" t="s">
        <v>19</v>
      </c>
      <c r="N445" s="1121"/>
      <c r="O445" s="1121"/>
      <c r="P445" s="1121"/>
      <c r="Q445" s="1121"/>
      <c r="R445" s="1121"/>
      <c r="S445" s="1121"/>
      <c r="T445" s="1121"/>
      <c r="U445" s="1121"/>
      <c r="V445" s="1121"/>
      <c r="W445" s="1121"/>
      <c r="X445" s="1121"/>
      <c r="Y445" s="1121"/>
      <c r="Z445" s="1121"/>
      <c r="AA445" s="1121"/>
      <c r="AB445" s="1121"/>
      <c r="AC445" s="1121"/>
      <c r="AD445" s="1121"/>
      <c r="AE445" s="1121"/>
      <c r="AU445" s="1176"/>
    </row>
    <row r="446" s="1121" customFormat="1" customHeight="1" spans="1:47">
      <c r="A446" s="1192" t="s">
        <v>434</v>
      </c>
      <c r="B446" s="513">
        <v>46080</v>
      </c>
      <c r="C446" s="1177" t="s">
        <v>584</v>
      </c>
      <c r="D446" s="213" t="s">
        <v>98</v>
      </c>
      <c r="E446" s="409" t="s">
        <v>99</v>
      </c>
      <c r="F446" s="562" t="s">
        <v>40</v>
      </c>
      <c r="G446" s="1183">
        <v>3</v>
      </c>
      <c r="H446" s="526">
        <v>1498</v>
      </c>
      <c r="I446" s="388">
        <f t="shared" si="15"/>
        <v>4494</v>
      </c>
      <c r="J446" s="897"/>
      <c r="K446" s="388">
        <f t="shared" si="16"/>
        <v>4494</v>
      </c>
      <c r="L446" s="1144"/>
      <c r="M446" s="1290" t="s">
        <v>19</v>
      </c>
      <c r="N446" s="1121"/>
      <c r="O446" s="1121"/>
      <c r="P446" s="1121"/>
      <c r="Q446" s="1121"/>
      <c r="R446" s="1121"/>
      <c r="S446" s="1121"/>
      <c r="T446" s="1121"/>
      <c r="U446" s="1121"/>
      <c r="V446" s="1121"/>
      <c r="W446" s="1121"/>
      <c r="X446" s="1121"/>
      <c r="Y446" s="1121"/>
      <c r="Z446" s="1121"/>
      <c r="AA446" s="1121"/>
      <c r="AB446" s="1121"/>
      <c r="AC446" s="1121"/>
      <c r="AD446" s="1121"/>
      <c r="AE446" s="1121"/>
      <c r="AU446" s="1176"/>
    </row>
    <row r="447" s="1121" customFormat="1" customHeight="1" spans="1:47">
      <c r="A447" s="1192" t="s">
        <v>434</v>
      </c>
      <c r="B447" s="513">
        <v>46080</v>
      </c>
      <c r="C447" s="1177" t="s">
        <v>584</v>
      </c>
      <c r="D447" s="213" t="s">
        <v>446</v>
      </c>
      <c r="E447" s="409" t="s">
        <v>447</v>
      </c>
      <c r="F447" s="562" t="s">
        <v>40</v>
      </c>
      <c r="G447" s="1183">
        <v>1</v>
      </c>
      <c r="H447" s="526">
        <v>660</v>
      </c>
      <c r="I447" s="388">
        <f t="shared" si="15"/>
        <v>660</v>
      </c>
      <c r="J447" s="897"/>
      <c r="K447" s="388">
        <f t="shared" si="16"/>
        <v>660</v>
      </c>
      <c r="L447" s="1144"/>
      <c r="M447" s="1290" t="s">
        <v>19</v>
      </c>
      <c r="N447" s="1121"/>
      <c r="O447" s="1121"/>
      <c r="P447" s="1121"/>
      <c r="Q447" s="1121"/>
      <c r="R447" s="1121"/>
      <c r="S447" s="1121"/>
      <c r="T447" s="1121"/>
      <c r="U447" s="1121"/>
      <c r="V447" s="1121"/>
      <c r="W447" s="1121"/>
      <c r="X447" s="1121"/>
      <c r="Y447" s="1121"/>
      <c r="Z447" s="1121"/>
      <c r="AA447" s="1121"/>
      <c r="AB447" s="1121"/>
      <c r="AC447" s="1121"/>
      <c r="AD447" s="1121"/>
      <c r="AE447" s="1121"/>
      <c r="AU447" s="1176"/>
    </row>
    <row r="448" s="1121" customFormat="1" customHeight="1" spans="1:47">
      <c r="A448" s="1192" t="s">
        <v>434</v>
      </c>
      <c r="B448" s="513">
        <v>46080</v>
      </c>
      <c r="C448" s="1177" t="s">
        <v>584</v>
      </c>
      <c r="D448" s="213" t="s">
        <v>546</v>
      </c>
      <c r="E448" s="409" t="s">
        <v>547</v>
      </c>
      <c r="F448" s="562" t="s">
        <v>40</v>
      </c>
      <c r="G448" s="1183">
        <v>2</v>
      </c>
      <c r="H448" s="526">
        <v>660</v>
      </c>
      <c r="I448" s="388">
        <f t="shared" si="15"/>
        <v>1320</v>
      </c>
      <c r="J448" s="897"/>
      <c r="K448" s="388">
        <f t="shared" si="16"/>
        <v>1320</v>
      </c>
      <c r="L448" s="1144"/>
      <c r="M448" s="1290" t="s">
        <v>19</v>
      </c>
      <c r="N448" s="1121"/>
      <c r="O448" s="1121"/>
      <c r="P448" s="1121"/>
      <c r="Q448" s="1121"/>
      <c r="R448" s="1121"/>
      <c r="S448" s="1121"/>
      <c r="T448" s="1121"/>
      <c r="U448" s="1121"/>
      <c r="V448" s="1121"/>
      <c r="W448" s="1121"/>
      <c r="X448" s="1121"/>
      <c r="Y448" s="1121"/>
      <c r="Z448" s="1121"/>
      <c r="AA448" s="1121"/>
      <c r="AB448" s="1121"/>
      <c r="AC448" s="1121"/>
      <c r="AD448" s="1121"/>
      <c r="AE448" s="1121"/>
      <c r="AU448" s="1176"/>
    </row>
    <row r="449" s="1121" customFormat="1" customHeight="1" spans="1:47">
      <c r="A449" s="1192" t="s">
        <v>434</v>
      </c>
      <c r="B449" s="513">
        <v>46080</v>
      </c>
      <c r="C449" s="1177" t="s">
        <v>584</v>
      </c>
      <c r="D449" s="213" t="s">
        <v>33</v>
      </c>
      <c r="E449" s="409" t="s">
        <v>34</v>
      </c>
      <c r="F449" s="562" t="s">
        <v>40</v>
      </c>
      <c r="G449" s="1183">
        <v>1</v>
      </c>
      <c r="H449" s="526">
        <v>60</v>
      </c>
      <c r="I449" s="388">
        <f t="shared" si="15"/>
        <v>60</v>
      </c>
      <c r="J449" s="897"/>
      <c r="K449" s="388">
        <f t="shared" si="16"/>
        <v>60</v>
      </c>
      <c r="L449" s="1144"/>
      <c r="M449" s="1290" t="s">
        <v>19</v>
      </c>
      <c r="N449" s="1121"/>
      <c r="O449" s="1121"/>
      <c r="P449" s="1121"/>
      <c r="Q449" s="1121"/>
      <c r="R449" s="1121"/>
      <c r="S449" s="1121"/>
      <c r="T449" s="1121"/>
      <c r="U449" s="1121"/>
      <c r="V449" s="1121"/>
      <c r="W449" s="1121"/>
      <c r="X449" s="1121"/>
      <c r="Y449" s="1121"/>
      <c r="Z449" s="1121"/>
      <c r="AA449" s="1121"/>
      <c r="AB449" s="1121"/>
      <c r="AC449" s="1121"/>
      <c r="AD449" s="1121"/>
      <c r="AE449" s="1121"/>
      <c r="AU449" s="1176"/>
    </row>
    <row r="450" s="1121" customFormat="1" customHeight="1" spans="1:47">
      <c r="A450" s="1192" t="s">
        <v>434</v>
      </c>
      <c r="B450" s="513">
        <v>46080</v>
      </c>
      <c r="C450" s="1177" t="s">
        <v>585</v>
      </c>
      <c r="D450" s="213" t="s">
        <v>98</v>
      </c>
      <c r="E450" s="409" t="s">
        <v>99</v>
      </c>
      <c r="F450" s="562" t="s">
        <v>40</v>
      </c>
      <c r="G450" s="1183">
        <v>1</v>
      </c>
      <c r="H450" s="526">
        <v>1498</v>
      </c>
      <c r="I450" s="388">
        <f t="shared" si="15"/>
        <v>1498</v>
      </c>
      <c r="J450" s="897"/>
      <c r="K450" s="388">
        <f t="shared" si="16"/>
        <v>1498</v>
      </c>
      <c r="L450" s="1144"/>
      <c r="M450" s="1290" t="s">
        <v>19</v>
      </c>
      <c r="N450" s="1121"/>
      <c r="O450" s="1121"/>
      <c r="P450" s="1121"/>
      <c r="Q450" s="1121"/>
      <c r="R450" s="1121"/>
      <c r="S450" s="1121"/>
      <c r="T450" s="1121"/>
      <c r="U450" s="1121"/>
      <c r="V450" s="1121"/>
      <c r="W450" s="1121"/>
      <c r="X450" s="1121"/>
      <c r="Y450" s="1121"/>
      <c r="Z450" s="1121"/>
      <c r="AA450" s="1121"/>
      <c r="AB450" s="1121"/>
      <c r="AC450" s="1121"/>
      <c r="AD450" s="1121"/>
      <c r="AE450" s="1121"/>
      <c r="AU450" s="1176"/>
    </row>
    <row r="451" s="1121" customFormat="1" customHeight="1" spans="1:47">
      <c r="A451" s="1192" t="s">
        <v>434</v>
      </c>
      <c r="B451" s="513">
        <v>46080</v>
      </c>
      <c r="C451" s="1177" t="s">
        <v>586</v>
      </c>
      <c r="D451" s="213" t="s">
        <v>446</v>
      </c>
      <c r="E451" s="409" t="s">
        <v>447</v>
      </c>
      <c r="F451" s="562" t="s">
        <v>108</v>
      </c>
      <c r="G451" s="1183">
        <v>3</v>
      </c>
      <c r="H451" s="526">
        <v>660</v>
      </c>
      <c r="I451" s="388">
        <f t="shared" si="15"/>
        <v>1980</v>
      </c>
      <c r="J451" s="897"/>
      <c r="K451" s="388">
        <f t="shared" si="16"/>
        <v>1980</v>
      </c>
      <c r="L451" s="1142"/>
      <c r="M451" s="1290" t="s">
        <v>19</v>
      </c>
      <c r="N451" s="1121"/>
      <c r="O451" s="1121"/>
      <c r="P451" s="1121"/>
      <c r="Q451" s="1121"/>
      <c r="R451" s="1121"/>
      <c r="S451" s="1121"/>
      <c r="T451" s="1121"/>
      <c r="U451" s="1121"/>
      <c r="V451" s="1121"/>
      <c r="W451" s="1121"/>
      <c r="X451" s="1121"/>
      <c r="Y451" s="1121"/>
      <c r="Z451" s="1121"/>
      <c r="AA451" s="1121"/>
      <c r="AB451" s="1121"/>
      <c r="AC451" s="1121"/>
      <c r="AD451" s="1121"/>
      <c r="AE451" s="1121"/>
      <c r="AU451" s="1176"/>
    </row>
    <row r="452" s="1121" customFormat="1" customHeight="1" spans="1:47">
      <c r="A452" s="1192" t="s">
        <v>434</v>
      </c>
      <c r="B452" s="513">
        <v>46080</v>
      </c>
      <c r="C452" s="1177" t="s">
        <v>586</v>
      </c>
      <c r="D452" s="213" t="s">
        <v>120</v>
      </c>
      <c r="E452" s="409" t="s">
        <v>76</v>
      </c>
      <c r="F452" s="562" t="s">
        <v>108</v>
      </c>
      <c r="G452" s="1183">
        <v>1</v>
      </c>
      <c r="H452" s="526">
        <v>846</v>
      </c>
      <c r="I452" s="388">
        <f t="shared" si="15"/>
        <v>846</v>
      </c>
      <c r="J452" s="897"/>
      <c r="K452" s="388">
        <f t="shared" si="16"/>
        <v>846</v>
      </c>
      <c r="L452" s="1142"/>
      <c r="M452" s="1290" t="s">
        <v>19</v>
      </c>
      <c r="N452" s="1121"/>
      <c r="O452" s="1121"/>
      <c r="P452" s="1121"/>
      <c r="Q452" s="1121"/>
      <c r="R452" s="1121"/>
      <c r="S452" s="1121"/>
      <c r="T452" s="1121"/>
      <c r="U452" s="1121"/>
      <c r="V452" s="1121"/>
      <c r="W452" s="1121"/>
      <c r="X452" s="1121"/>
      <c r="Y452" s="1121"/>
      <c r="Z452" s="1121"/>
      <c r="AA452" s="1121"/>
      <c r="AB452" s="1121"/>
      <c r="AC452" s="1121"/>
      <c r="AD452" s="1121"/>
      <c r="AE452" s="1121"/>
      <c r="AU452" s="1176"/>
    </row>
    <row r="453" s="1121" customFormat="1" customHeight="1" spans="1:47">
      <c r="A453" s="1192" t="s">
        <v>434</v>
      </c>
      <c r="B453" s="513">
        <v>46080</v>
      </c>
      <c r="C453" s="1177" t="s">
        <v>587</v>
      </c>
      <c r="D453" s="213" t="s">
        <v>446</v>
      </c>
      <c r="E453" s="409" t="s">
        <v>447</v>
      </c>
      <c r="F453" s="562" t="s">
        <v>40</v>
      </c>
      <c r="G453" s="1183">
        <v>16</v>
      </c>
      <c r="H453" s="526">
        <v>660</v>
      </c>
      <c r="I453" s="388">
        <f t="shared" si="15"/>
        <v>10560</v>
      </c>
      <c r="J453" s="897"/>
      <c r="K453" s="388">
        <f t="shared" si="16"/>
        <v>10560</v>
      </c>
      <c r="L453" s="1143"/>
      <c r="M453" s="1290" t="s">
        <v>19</v>
      </c>
      <c r="N453" s="1121"/>
      <c r="O453" s="1121"/>
      <c r="P453" s="1121"/>
      <c r="Q453" s="1121"/>
      <c r="R453" s="1121"/>
      <c r="S453" s="1121"/>
      <c r="T453" s="1121"/>
      <c r="U453" s="1121"/>
      <c r="V453" s="1121"/>
      <c r="W453" s="1121"/>
      <c r="X453" s="1121"/>
      <c r="Y453" s="1121"/>
      <c r="Z453" s="1121"/>
      <c r="AA453" s="1121"/>
      <c r="AB453" s="1121"/>
      <c r="AC453" s="1121"/>
      <c r="AD453" s="1121"/>
      <c r="AE453" s="1121"/>
      <c r="AU453" s="1176"/>
    </row>
    <row r="454" s="1121" customFormat="1" customHeight="1" spans="1:47">
      <c r="A454" s="1192" t="s">
        <v>434</v>
      </c>
      <c r="B454" s="513">
        <v>46080</v>
      </c>
      <c r="C454" s="1177" t="s">
        <v>587</v>
      </c>
      <c r="D454" s="213" t="s">
        <v>546</v>
      </c>
      <c r="E454" s="409" t="s">
        <v>547</v>
      </c>
      <c r="F454" s="562" t="s">
        <v>40</v>
      </c>
      <c r="G454" s="1183">
        <v>2</v>
      </c>
      <c r="H454" s="526">
        <v>660</v>
      </c>
      <c r="I454" s="388">
        <f t="shared" si="15"/>
        <v>1320</v>
      </c>
      <c r="J454" s="897"/>
      <c r="K454" s="388">
        <f t="shared" si="16"/>
        <v>1320</v>
      </c>
      <c r="L454" s="1143"/>
      <c r="M454" s="1290" t="s">
        <v>19</v>
      </c>
      <c r="N454" s="1121"/>
      <c r="O454" s="1121"/>
      <c r="P454" s="1121"/>
      <c r="Q454" s="1121"/>
      <c r="R454" s="1121"/>
      <c r="S454" s="1121"/>
      <c r="T454" s="1121"/>
      <c r="U454" s="1121"/>
      <c r="V454" s="1121"/>
      <c r="W454" s="1121"/>
      <c r="X454" s="1121"/>
      <c r="Y454" s="1121"/>
      <c r="Z454" s="1121"/>
      <c r="AA454" s="1121"/>
      <c r="AB454" s="1121"/>
      <c r="AC454" s="1121"/>
      <c r="AD454" s="1121"/>
      <c r="AE454" s="1121"/>
      <c r="AU454" s="1176"/>
    </row>
    <row r="455" s="1121" customFormat="1" customHeight="1" spans="1:47">
      <c r="A455" s="1192" t="s">
        <v>434</v>
      </c>
      <c r="B455" s="513">
        <v>46080</v>
      </c>
      <c r="C455" s="1177" t="s">
        <v>588</v>
      </c>
      <c r="D455" s="213" t="s">
        <v>129</v>
      </c>
      <c r="E455" s="409" t="s">
        <v>130</v>
      </c>
      <c r="F455" s="562" t="s">
        <v>96</v>
      </c>
      <c r="G455" s="1183">
        <v>1</v>
      </c>
      <c r="H455" s="526">
        <v>1780</v>
      </c>
      <c r="I455" s="388">
        <f t="shared" si="15"/>
        <v>1780</v>
      </c>
      <c r="J455" s="897"/>
      <c r="K455" s="388">
        <f t="shared" si="16"/>
        <v>1780</v>
      </c>
      <c r="L455" s="1142"/>
      <c r="M455" s="1290" t="s">
        <v>19</v>
      </c>
      <c r="N455" s="1121"/>
      <c r="O455" s="1121"/>
      <c r="P455" s="1121"/>
      <c r="Q455" s="1121"/>
      <c r="R455" s="1121"/>
      <c r="S455" s="1121"/>
      <c r="T455" s="1121"/>
      <c r="U455" s="1121"/>
      <c r="V455" s="1121"/>
      <c r="W455" s="1121"/>
      <c r="X455" s="1121"/>
      <c r="Y455" s="1121"/>
      <c r="Z455" s="1121"/>
      <c r="AA455" s="1121"/>
      <c r="AB455" s="1121"/>
      <c r="AC455" s="1121"/>
      <c r="AD455" s="1121"/>
      <c r="AE455" s="1121"/>
      <c r="AU455" s="1176"/>
    </row>
    <row r="456" s="1121" customFormat="1" customHeight="1" spans="1:47">
      <c r="A456" s="1192" t="s">
        <v>434</v>
      </c>
      <c r="B456" s="513">
        <v>46080</v>
      </c>
      <c r="C456" s="1177" t="s">
        <v>589</v>
      </c>
      <c r="D456" s="213" t="s">
        <v>289</v>
      </c>
      <c r="E456" s="409" t="s">
        <v>290</v>
      </c>
      <c r="F456" s="562" t="s">
        <v>590</v>
      </c>
      <c r="G456" s="1183">
        <v>10</v>
      </c>
      <c r="H456" s="526">
        <v>977</v>
      </c>
      <c r="I456" s="388">
        <f t="shared" si="15"/>
        <v>9770</v>
      </c>
      <c r="J456" s="897"/>
      <c r="K456" s="388">
        <f t="shared" si="16"/>
        <v>9770</v>
      </c>
      <c r="L456" s="1142"/>
      <c r="M456" s="1290" t="s">
        <v>19</v>
      </c>
      <c r="N456" s="1121"/>
      <c r="O456" s="1121"/>
      <c r="P456" s="1121"/>
      <c r="Q456" s="1121"/>
      <c r="R456" s="1121"/>
      <c r="S456" s="1121"/>
      <c r="T456" s="1121"/>
      <c r="U456" s="1121"/>
      <c r="V456" s="1121"/>
      <c r="W456" s="1121"/>
      <c r="X456" s="1121"/>
      <c r="Y456" s="1121"/>
      <c r="Z456" s="1121"/>
      <c r="AA456" s="1121"/>
      <c r="AB456" s="1121"/>
      <c r="AC456" s="1121"/>
      <c r="AD456" s="1121"/>
      <c r="AE456" s="1121"/>
      <c r="AU456" s="1176"/>
    </row>
    <row r="457" s="1121" customFormat="1" customHeight="1" spans="1:47">
      <c r="A457" s="1192" t="s">
        <v>434</v>
      </c>
      <c r="B457" s="513">
        <v>46080</v>
      </c>
      <c r="C457" s="1177" t="s">
        <v>591</v>
      </c>
      <c r="D457" s="213" t="s">
        <v>98</v>
      </c>
      <c r="E457" s="409" t="s">
        <v>99</v>
      </c>
      <c r="F457" s="562" t="s">
        <v>117</v>
      </c>
      <c r="G457" s="1183">
        <v>2</v>
      </c>
      <c r="H457" s="526">
        <v>1498</v>
      </c>
      <c r="I457" s="388">
        <f t="shared" si="15"/>
        <v>2996</v>
      </c>
      <c r="J457" s="897"/>
      <c r="K457" s="388">
        <f t="shared" si="16"/>
        <v>2996</v>
      </c>
      <c r="L457" s="1142"/>
      <c r="M457" s="1290" t="s">
        <v>19</v>
      </c>
      <c r="N457" s="1121"/>
      <c r="O457" s="1121"/>
      <c r="P457" s="1121"/>
      <c r="Q457" s="1121"/>
      <c r="R457" s="1121"/>
      <c r="S457" s="1121"/>
      <c r="T457" s="1121"/>
      <c r="U457" s="1121"/>
      <c r="V457" s="1121"/>
      <c r="W457" s="1121"/>
      <c r="X457" s="1121"/>
      <c r="Y457" s="1121"/>
      <c r="Z457" s="1121"/>
      <c r="AA457" s="1121"/>
      <c r="AB457" s="1121"/>
      <c r="AC457" s="1121"/>
      <c r="AD457" s="1121"/>
      <c r="AE457" s="1121"/>
      <c r="AU457" s="1176"/>
    </row>
    <row r="458" s="1121" customFormat="1" customHeight="1" spans="1:47">
      <c r="A458" s="1192" t="s">
        <v>434</v>
      </c>
      <c r="B458" s="513">
        <v>46080</v>
      </c>
      <c r="C458" s="1177" t="s">
        <v>592</v>
      </c>
      <c r="D458" s="213" t="s">
        <v>33</v>
      </c>
      <c r="E458" s="409" t="s">
        <v>34</v>
      </c>
      <c r="F458" s="562" t="s">
        <v>593</v>
      </c>
      <c r="G458" s="1183">
        <v>4</v>
      </c>
      <c r="H458" s="526">
        <v>10</v>
      </c>
      <c r="I458" s="388">
        <f t="shared" si="15"/>
        <v>40</v>
      </c>
      <c r="J458" s="897"/>
      <c r="K458" s="388">
        <f t="shared" si="16"/>
        <v>40</v>
      </c>
      <c r="L458" s="1142"/>
      <c r="M458" s="1290" t="s">
        <v>19</v>
      </c>
      <c r="N458" s="1121"/>
      <c r="O458" s="1121"/>
      <c r="P458" s="1121"/>
      <c r="Q458" s="1121"/>
      <c r="R458" s="1121"/>
      <c r="S458" s="1121"/>
      <c r="T458" s="1121"/>
      <c r="U458" s="1121"/>
      <c r="V458" s="1121"/>
      <c r="W458" s="1121"/>
      <c r="X458" s="1121"/>
      <c r="Y458" s="1121"/>
      <c r="Z458" s="1121"/>
      <c r="AA458" s="1121"/>
      <c r="AB458" s="1121"/>
      <c r="AC458" s="1121"/>
      <c r="AD458" s="1121"/>
      <c r="AE458" s="1121"/>
      <c r="AU458" s="1176"/>
    </row>
    <row r="459" s="1121" customFormat="1" customHeight="1" spans="1:47">
      <c r="A459" s="1192" t="s">
        <v>434</v>
      </c>
      <c r="B459" s="513">
        <v>46080</v>
      </c>
      <c r="C459" s="1177" t="s">
        <v>592</v>
      </c>
      <c r="D459" s="213" t="s">
        <v>33</v>
      </c>
      <c r="E459" s="409" t="s">
        <v>34</v>
      </c>
      <c r="F459" s="562" t="s">
        <v>593</v>
      </c>
      <c r="G459" s="1183">
        <v>4</v>
      </c>
      <c r="H459" s="526">
        <v>10</v>
      </c>
      <c r="I459" s="388">
        <f t="shared" si="15"/>
        <v>40</v>
      </c>
      <c r="J459" s="897"/>
      <c r="K459" s="388">
        <f t="shared" si="16"/>
        <v>40</v>
      </c>
      <c r="L459" s="1142"/>
      <c r="M459" s="1290" t="s">
        <v>19</v>
      </c>
      <c r="N459" s="1121"/>
      <c r="O459" s="1121"/>
      <c r="P459" s="1121"/>
      <c r="Q459" s="1121"/>
      <c r="R459" s="1121"/>
      <c r="S459" s="1121"/>
      <c r="T459" s="1121"/>
      <c r="U459" s="1121"/>
      <c r="V459" s="1121"/>
      <c r="W459" s="1121"/>
      <c r="X459" s="1121"/>
      <c r="Y459" s="1121"/>
      <c r="Z459" s="1121"/>
      <c r="AA459" s="1121"/>
      <c r="AB459" s="1121"/>
      <c r="AC459" s="1121"/>
      <c r="AD459" s="1121"/>
      <c r="AE459" s="1121"/>
      <c r="AU459" s="1176"/>
    </row>
    <row r="460" s="1121" customFormat="1" customHeight="1" spans="1:47">
      <c r="A460" s="1192" t="s">
        <v>434</v>
      </c>
      <c r="B460" s="513">
        <v>46080</v>
      </c>
      <c r="C460" s="1177" t="s">
        <v>592</v>
      </c>
      <c r="D460" s="213" t="s">
        <v>33</v>
      </c>
      <c r="E460" s="409" t="s">
        <v>34</v>
      </c>
      <c r="F460" s="562" t="s">
        <v>593</v>
      </c>
      <c r="G460" s="1183">
        <v>4</v>
      </c>
      <c r="H460" s="526">
        <v>68</v>
      </c>
      <c r="I460" s="388">
        <f t="shared" si="15"/>
        <v>272</v>
      </c>
      <c r="J460" s="897"/>
      <c r="K460" s="388">
        <f t="shared" si="16"/>
        <v>272</v>
      </c>
      <c r="L460" s="1142"/>
      <c r="M460" s="1290" t="s">
        <v>19</v>
      </c>
      <c r="N460" s="1121"/>
      <c r="O460" s="1121"/>
      <c r="P460" s="1121"/>
      <c r="Q460" s="1121"/>
      <c r="R460" s="1121"/>
      <c r="S460" s="1121"/>
      <c r="T460" s="1121"/>
      <c r="U460" s="1121"/>
      <c r="V460" s="1121"/>
      <c r="W460" s="1121"/>
      <c r="X460" s="1121"/>
      <c r="Y460" s="1121"/>
      <c r="Z460" s="1121"/>
      <c r="AA460" s="1121"/>
      <c r="AB460" s="1121"/>
      <c r="AC460" s="1121"/>
      <c r="AD460" s="1121"/>
      <c r="AE460" s="1121"/>
      <c r="AU460" s="1176"/>
    </row>
    <row r="461" s="1121" customFormat="1" customHeight="1" spans="1:47">
      <c r="A461" s="1192" t="s">
        <v>434</v>
      </c>
      <c r="B461" s="513">
        <v>46080</v>
      </c>
      <c r="C461" s="1177" t="s">
        <v>594</v>
      </c>
      <c r="D461" s="213" t="s">
        <v>21</v>
      </c>
      <c r="E461" s="409" t="s">
        <v>22</v>
      </c>
      <c r="F461" s="562" t="s">
        <v>595</v>
      </c>
      <c r="G461" s="1291">
        <v>4</v>
      </c>
      <c r="H461" s="526">
        <v>534.84</v>
      </c>
      <c r="I461" s="388">
        <f t="shared" si="15"/>
        <v>2139.36</v>
      </c>
      <c r="J461" s="897">
        <v>0.0325</v>
      </c>
      <c r="K461" s="388">
        <f t="shared" si="16"/>
        <v>2208.89</v>
      </c>
      <c r="L461" s="1142"/>
      <c r="M461" s="1290" t="s">
        <v>19</v>
      </c>
      <c r="N461" s="1121"/>
      <c r="O461" s="1121"/>
      <c r="P461" s="1121"/>
      <c r="Q461" s="1121"/>
      <c r="R461" s="1121"/>
      <c r="S461" s="1121"/>
      <c r="T461" s="1121"/>
      <c r="U461" s="1121"/>
      <c r="V461" s="1121"/>
      <c r="W461" s="1121"/>
      <c r="X461" s="1121"/>
      <c r="Y461" s="1121"/>
      <c r="Z461" s="1121"/>
      <c r="AA461" s="1121"/>
      <c r="AB461" s="1121"/>
      <c r="AC461" s="1121"/>
      <c r="AD461" s="1121"/>
      <c r="AE461" s="1121"/>
      <c r="AU461" s="1176"/>
    </row>
    <row r="462" s="1121" customFormat="1" customHeight="1" spans="1:47">
      <c r="A462" s="1192" t="s">
        <v>434</v>
      </c>
      <c r="B462" s="513">
        <v>46080</v>
      </c>
      <c r="C462" s="1177" t="s">
        <v>594</v>
      </c>
      <c r="D462" s="213" t="s">
        <v>16</v>
      </c>
      <c r="E462" s="409" t="s">
        <v>17</v>
      </c>
      <c r="F462" s="562" t="s">
        <v>595</v>
      </c>
      <c r="G462" s="1183">
        <v>1</v>
      </c>
      <c r="H462" s="526">
        <v>1058</v>
      </c>
      <c r="I462" s="388">
        <f t="shared" si="15"/>
        <v>1058</v>
      </c>
      <c r="J462" s="897">
        <v>0.0325</v>
      </c>
      <c r="K462" s="388">
        <f t="shared" si="16"/>
        <v>1092.39</v>
      </c>
      <c r="L462" s="1142"/>
      <c r="M462" s="1290" t="s">
        <v>19</v>
      </c>
      <c r="N462" s="1121"/>
      <c r="O462" s="1121"/>
      <c r="P462" s="1121"/>
      <c r="Q462" s="1121"/>
      <c r="R462" s="1121"/>
      <c r="S462" s="1121"/>
      <c r="T462" s="1121"/>
      <c r="U462" s="1121"/>
      <c r="V462" s="1121"/>
      <c r="W462" s="1121"/>
      <c r="X462" s="1121"/>
      <c r="Y462" s="1121"/>
      <c r="Z462" s="1121"/>
      <c r="AA462" s="1121"/>
      <c r="AB462" s="1121"/>
      <c r="AC462" s="1121"/>
      <c r="AD462" s="1121"/>
      <c r="AE462" s="1121"/>
      <c r="AU462" s="1176"/>
    </row>
    <row r="463" s="1121" customFormat="1" customHeight="1" spans="1:47">
      <c r="A463" s="1192" t="s">
        <v>434</v>
      </c>
      <c r="B463" s="513">
        <v>46080</v>
      </c>
      <c r="C463" s="1177" t="s">
        <v>594</v>
      </c>
      <c r="D463" s="213" t="s">
        <v>33</v>
      </c>
      <c r="E463" s="409" t="s">
        <v>34</v>
      </c>
      <c r="F463" s="562" t="s">
        <v>595</v>
      </c>
      <c r="G463" s="1183">
        <v>4</v>
      </c>
      <c r="H463" s="526">
        <v>30</v>
      </c>
      <c r="I463" s="388">
        <f t="shared" si="15"/>
        <v>120</v>
      </c>
      <c r="J463" s="897"/>
      <c r="K463" s="388">
        <f t="shared" si="16"/>
        <v>120</v>
      </c>
      <c r="L463" s="1142"/>
      <c r="M463" s="1290" t="s">
        <v>19</v>
      </c>
      <c r="N463" s="1121"/>
      <c r="O463" s="1121"/>
      <c r="P463" s="1121"/>
      <c r="Q463" s="1121"/>
      <c r="R463" s="1121"/>
      <c r="S463" s="1121"/>
      <c r="T463" s="1121"/>
      <c r="U463" s="1121"/>
      <c r="V463" s="1121"/>
      <c r="W463" s="1121"/>
      <c r="X463" s="1121"/>
      <c r="Y463" s="1121"/>
      <c r="Z463" s="1121"/>
      <c r="AA463" s="1121"/>
      <c r="AB463" s="1121"/>
      <c r="AC463" s="1121"/>
      <c r="AD463" s="1121"/>
      <c r="AE463" s="1121"/>
      <c r="AU463" s="1176"/>
    </row>
    <row r="464" s="1121" customFormat="1" customHeight="1" spans="1:47">
      <c r="A464" s="1192" t="s">
        <v>434</v>
      </c>
      <c r="B464" s="513">
        <v>46080</v>
      </c>
      <c r="C464" s="1177" t="s">
        <v>594</v>
      </c>
      <c r="D464" s="213" t="s">
        <v>33</v>
      </c>
      <c r="E464" s="409" t="s">
        <v>34</v>
      </c>
      <c r="F464" s="562" t="s">
        <v>595</v>
      </c>
      <c r="G464" s="1183">
        <v>4</v>
      </c>
      <c r="H464" s="526">
        <v>10</v>
      </c>
      <c r="I464" s="388">
        <f t="shared" si="15"/>
        <v>40</v>
      </c>
      <c r="J464" s="897"/>
      <c r="K464" s="388">
        <f t="shared" si="16"/>
        <v>40</v>
      </c>
      <c r="L464" s="1142"/>
      <c r="M464" s="1290" t="s">
        <v>19</v>
      </c>
      <c r="N464" s="1121"/>
      <c r="O464" s="1121"/>
      <c r="P464" s="1121"/>
      <c r="Q464" s="1121"/>
      <c r="R464" s="1121"/>
      <c r="S464" s="1121"/>
      <c r="T464" s="1121"/>
      <c r="U464" s="1121"/>
      <c r="V464" s="1121"/>
      <c r="W464" s="1121"/>
      <c r="X464" s="1121"/>
      <c r="Y464" s="1121"/>
      <c r="Z464" s="1121"/>
      <c r="AA464" s="1121"/>
      <c r="AB464" s="1121"/>
      <c r="AC464" s="1121"/>
      <c r="AD464" s="1121"/>
      <c r="AE464" s="1121"/>
      <c r="AU464" s="1176"/>
    </row>
    <row r="465" s="1121" customFormat="1" customHeight="1" spans="1:48">
      <c r="A465" s="1192" t="s">
        <v>434</v>
      </c>
      <c r="B465" s="513">
        <v>46080</v>
      </c>
      <c r="C465" s="1177" t="s">
        <v>596</v>
      </c>
      <c r="D465" s="213" t="s">
        <v>446</v>
      </c>
      <c r="E465" s="409" t="s">
        <v>447</v>
      </c>
      <c r="F465" s="562" t="s">
        <v>40</v>
      </c>
      <c r="G465" s="1183">
        <v>2</v>
      </c>
      <c r="H465" s="526">
        <v>660</v>
      </c>
      <c r="I465" s="388">
        <f t="shared" si="15"/>
        <v>1320</v>
      </c>
      <c r="J465" s="897"/>
      <c r="K465" s="388">
        <f t="shared" si="16"/>
        <v>1320</v>
      </c>
      <c r="L465" s="1144"/>
      <c r="M465" s="1290" t="s">
        <v>19</v>
      </c>
      <c r="N465" s="1121"/>
      <c r="O465" s="1121"/>
      <c r="P465" s="1121"/>
      <c r="Q465" s="1121"/>
      <c r="R465" s="1121"/>
      <c r="S465" s="1121"/>
      <c r="T465" s="1121"/>
      <c r="U465" s="1121"/>
      <c r="V465" s="1121"/>
      <c r="W465" s="1121"/>
      <c r="X465" s="1121"/>
      <c r="Y465" s="1121"/>
      <c r="Z465" s="1121"/>
      <c r="AA465" s="1121"/>
      <c r="AB465" s="1121"/>
      <c r="AC465" s="1121"/>
      <c r="AD465" s="1121"/>
      <c r="AE465" s="1121"/>
      <c r="AU465" s="1176"/>
    </row>
    <row r="466" s="1121" customFormat="1" customHeight="1" spans="1:48">
      <c r="A466" s="1192" t="s">
        <v>434</v>
      </c>
      <c r="B466" s="513">
        <v>46055</v>
      </c>
      <c r="C466" s="1177" t="s">
        <v>597</v>
      </c>
      <c r="D466" s="213" t="s">
        <v>129</v>
      </c>
      <c r="E466" s="409" t="s">
        <v>130</v>
      </c>
      <c r="F466" s="562" t="s">
        <v>497</v>
      </c>
      <c r="G466" s="1183">
        <v>1</v>
      </c>
      <c r="H466" s="526">
        <v>1867</v>
      </c>
      <c r="I466" s="388">
        <f t="shared" si="15"/>
        <v>1867</v>
      </c>
      <c r="J466" s="897"/>
      <c r="K466" s="388">
        <f t="shared" si="16"/>
        <v>1867</v>
      </c>
      <c r="L466" s="1144"/>
      <c r="M466" s="1290" t="s">
        <v>19</v>
      </c>
      <c r="N466" s="1121"/>
      <c r="O466" s="1121"/>
      <c r="P466" s="1121"/>
      <c r="Q466" s="1121"/>
      <c r="R466" s="1121"/>
      <c r="S466" s="1121"/>
      <c r="T466" s="1121"/>
      <c r="U466" s="1121"/>
      <c r="V466" s="1121"/>
      <c r="W466" s="1121"/>
      <c r="X466" s="1121"/>
      <c r="Y466" s="1121"/>
      <c r="Z466" s="1121"/>
      <c r="AA466" s="1121"/>
      <c r="AB466" s="1121"/>
      <c r="AC466" s="1121"/>
      <c r="AD466" s="1121"/>
      <c r="AE466" s="1121"/>
      <c r="AU466" s="1176"/>
    </row>
    <row r="467" s="1122" customFormat="1" customHeight="1" spans="1:48">
      <c r="A467" s="1192" t="s">
        <v>434</v>
      </c>
      <c r="B467" s="513">
        <v>46080</v>
      </c>
      <c r="C467" s="1177" t="s">
        <v>598</v>
      </c>
      <c r="D467" s="163" t="s">
        <v>289</v>
      </c>
      <c r="E467" s="409" t="s">
        <v>290</v>
      </c>
      <c r="F467" s="562" t="s">
        <v>599</v>
      </c>
      <c r="G467" s="1182">
        <v>5</v>
      </c>
      <c r="H467" s="388">
        <v>977</v>
      </c>
      <c r="I467" s="388">
        <f t="shared" si="15"/>
        <v>4885</v>
      </c>
      <c r="J467" s="897"/>
      <c r="K467" s="388">
        <f t="shared" si="16"/>
        <v>4885</v>
      </c>
      <c r="L467" s="1142"/>
      <c r="M467" s="1290" t="s">
        <v>19</v>
      </c>
      <c r="N467" s="1193"/>
      <c r="O467" s="1193"/>
      <c r="P467" s="1193"/>
      <c r="Q467" s="1193"/>
      <c r="R467" s="1193"/>
      <c r="S467" s="1193"/>
      <c r="T467" s="1193"/>
      <c r="U467" s="1193"/>
      <c r="V467" s="1193"/>
      <c r="W467" s="1193"/>
      <c r="X467" s="1193"/>
      <c r="Y467" s="1193"/>
      <c r="Z467" s="1193"/>
      <c r="AA467" s="1193"/>
      <c r="AB467" s="1193"/>
      <c r="AC467" s="1193"/>
      <c r="AD467" s="1193"/>
      <c r="AE467" s="1193"/>
      <c r="AF467" s="1193"/>
      <c r="AG467" s="1193"/>
      <c r="AH467" s="1193"/>
      <c r="AI467" s="1193"/>
      <c r="AU467" s="1176"/>
      <c r="AV467" s="1121"/>
    </row>
    <row r="468" s="6" customFormat="1" customHeight="1" spans="1:48">
      <c r="A468" s="1192" t="s">
        <v>434</v>
      </c>
      <c r="B468" s="529">
        <v>46062</v>
      </c>
      <c r="C468" s="213" t="s">
        <v>600</v>
      </c>
      <c r="D468" s="163" t="s">
        <v>317</v>
      </c>
      <c r="E468" s="479" t="s">
        <v>318</v>
      </c>
      <c r="F468" s="465" t="s">
        <v>601</v>
      </c>
      <c r="G468" s="1157">
        <v>14</v>
      </c>
      <c r="H468" s="388">
        <v>189.99</v>
      </c>
      <c r="I468" s="273">
        <v>2659.86</v>
      </c>
      <c r="J468" s="991"/>
      <c r="K468" s="388">
        <v>2659.86</v>
      </c>
      <c r="L468" s="1143"/>
      <c r="M468" s="737" t="s">
        <v>315</v>
      </c>
      <c r="N468" s="738"/>
      <c r="O468" s="738"/>
      <c r="P468" s="738"/>
      <c r="Q468" s="738"/>
      <c r="R468" s="738"/>
      <c r="S468" s="738"/>
      <c r="T468" s="738"/>
      <c r="U468" s="738"/>
      <c r="V468" s="738"/>
      <c r="W468" s="738"/>
      <c r="X468" s="738"/>
      <c r="Y468" s="738"/>
      <c r="Z468" s="738"/>
      <c r="AA468" s="738"/>
      <c r="AB468" s="738"/>
      <c r="AC468" s="738"/>
      <c r="AD468" s="738"/>
      <c r="AE468" s="738"/>
      <c r="AU468" s="1292"/>
      <c r="AV468" s="12"/>
    </row>
    <row r="469" s="6" customFormat="1" customHeight="1" spans="1:48">
      <c r="A469" s="1192" t="s">
        <v>434</v>
      </c>
      <c r="B469" s="529">
        <v>46063</v>
      </c>
      <c r="C469" s="213" t="s">
        <v>602</v>
      </c>
      <c r="D469" s="163" t="s">
        <v>317</v>
      </c>
      <c r="E469" s="479" t="s">
        <v>318</v>
      </c>
      <c r="F469" s="465" t="s">
        <v>603</v>
      </c>
      <c r="G469" s="1157">
        <v>14</v>
      </c>
      <c r="H469" s="388">
        <v>189.9</v>
      </c>
      <c r="I469" s="273">
        <v>2658.6</v>
      </c>
      <c r="J469" s="991"/>
      <c r="K469" s="388">
        <v>2658.6</v>
      </c>
      <c r="L469" s="1144"/>
      <c r="M469" s="737" t="s">
        <v>315</v>
      </c>
      <c r="N469" s="738"/>
      <c r="O469" s="738"/>
      <c r="P469" s="738"/>
      <c r="Q469" s="738"/>
      <c r="R469" s="738"/>
      <c r="S469" s="738"/>
      <c r="T469" s="738"/>
      <c r="U469" s="738"/>
      <c r="V469" s="738"/>
      <c r="W469" s="738"/>
      <c r="X469" s="738"/>
      <c r="Y469" s="738"/>
      <c r="Z469" s="738"/>
      <c r="AA469" s="738"/>
      <c r="AB469" s="738"/>
      <c r="AC469" s="738"/>
      <c r="AD469" s="738"/>
      <c r="AE469" s="738"/>
      <c r="AU469" s="1292"/>
      <c r="AV469" s="12"/>
    </row>
    <row r="470" s="6" customFormat="1" customHeight="1" spans="1:48">
      <c r="A470" s="1192" t="s">
        <v>434</v>
      </c>
      <c r="B470" s="529">
        <v>46064</v>
      </c>
      <c r="C470" s="213" t="s">
        <v>604</v>
      </c>
      <c r="D470" s="163" t="s">
        <v>317</v>
      </c>
      <c r="E470" s="479" t="s">
        <v>318</v>
      </c>
      <c r="F470" s="465" t="s">
        <v>605</v>
      </c>
      <c r="G470" s="1157">
        <v>16</v>
      </c>
      <c r="H470" s="388">
        <v>189.89</v>
      </c>
      <c r="I470" s="273">
        <v>3038.24</v>
      </c>
      <c r="J470" s="991"/>
      <c r="K470" s="388">
        <v>3038.24</v>
      </c>
      <c r="L470" s="1142"/>
      <c r="M470" s="737" t="s">
        <v>315</v>
      </c>
      <c r="N470" s="738"/>
      <c r="O470" s="738"/>
      <c r="P470" s="738"/>
      <c r="Q470" s="738"/>
      <c r="R470" s="738"/>
      <c r="S470" s="738"/>
      <c r="T470" s="738"/>
      <c r="U470" s="738"/>
      <c r="V470" s="738"/>
      <c r="W470" s="738"/>
      <c r="X470" s="738"/>
      <c r="Y470" s="738"/>
      <c r="Z470" s="738"/>
      <c r="AA470" s="738"/>
      <c r="AB470" s="738"/>
      <c r="AC470" s="738"/>
      <c r="AD470" s="738"/>
      <c r="AE470" s="738"/>
      <c r="AU470" s="1292"/>
      <c r="AV470" s="12"/>
    </row>
    <row r="471" s="6" customFormat="1" customHeight="1" spans="1:48">
      <c r="A471" s="1192" t="s">
        <v>434</v>
      </c>
      <c r="B471" s="529">
        <v>46065</v>
      </c>
      <c r="C471" s="213" t="s">
        <v>606</v>
      </c>
      <c r="D471" s="163" t="s">
        <v>317</v>
      </c>
      <c r="E471" s="479" t="s">
        <v>318</v>
      </c>
      <c r="F471" s="465" t="s">
        <v>607</v>
      </c>
      <c r="G471" s="1157">
        <v>14</v>
      </c>
      <c r="H471" s="388">
        <v>189.89</v>
      </c>
      <c r="I471" s="273">
        <v>2658.46</v>
      </c>
      <c r="J471" s="991"/>
      <c r="K471" s="388">
        <v>2658.46</v>
      </c>
      <c r="L471" s="1143"/>
      <c r="M471" s="737" t="s">
        <v>315</v>
      </c>
      <c r="N471" s="738"/>
      <c r="O471" s="738"/>
      <c r="P471" s="738"/>
      <c r="Q471" s="738"/>
      <c r="R471" s="738"/>
      <c r="S471" s="738"/>
      <c r="T471" s="738"/>
      <c r="U471" s="738"/>
      <c r="V471" s="738"/>
      <c r="W471" s="738"/>
      <c r="X471" s="738"/>
      <c r="Y471" s="738"/>
      <c r="Z471" s="738"/>
      <c r="AA471" s="738"/>
      <c r="AB471" s="738"/>
      <c r="AC471" s="738"/>
      <c r="AD471" s="738"/>
      <c r="AE471" s="738"/>
      <c r="AU471" s="1292"/>
      <c r="AV471" s="12"/>
    </row>
    <row r="472" s="6" customFormat="1" customHeight="1" spans="1:48">
      <c r="A472" s="1192" t="s">
        <v>434</v>
      </c>
      <c r="B472" s="529">
        <v>46066</v>
      </c>
      <c r="C472" s="213" t="s">
        <v>608</v>
      </c>
      <c r="D472" s="163" t="s">
        <v>317</v>
      </c>
      <c r="E472" s="479" t="s">
        <v>318</v>
      </c>
      <c r="F472" s="465" t="s">
        <v>69</v>
      </c>
      <c r="G472" s="1157">
        <v>14</v>
      </c>
      <c r="H472" s="388">
        <v>189.89</v>
      </c>
      <c r="I472" s="273">
        <v>2658.46</v>
      </c>
      <c r="J472" s="991"/>
      <c r="K472" s="388">
        <v>2658.46</v>
      </c>
      <c r="L472" s="1142"/>
      <c r="M472" s="737" t="s">
        <v>315</v>
      </c>
      <c r="N472" s="738"/>
      <c r="O472" s="738"/>
      <c r="P472" s="738"/>
      <c r="Q472" s="738"/>
      <c r="R472" s="738"/>
      <c r="S472" s="738"/>
      <c r="T472" s="738"/>
      <c r="U472" s="738"/>
      <c r="V472" s="738"/>
      <c r="W472" s="738"/>
      <c r="X472" s="738"/>
      <c r="Y472" s="738"/>
      <c r="Z472" s="738"/>
      <c r="AA472" s="738"/>
      <c r="AB472" s="738"/>
      <c r="AC472" s="738"/>
      <c r="AD472" s="738"/>
      <c r="AE472" s="738"/>
      <c r="AU472" s="1292"/>
      <c r="AV472" s="12"/>
    </row>
    <row r="473" s="6" customFormat="1" customHeight="1" spans="1:48">
      <c r="A473" s="1192" t="s">
        <v>434</v>
      </c>
      <c r="B473" s="529">
        <v>46066</v>
      </c>
      <c r="C473" s="213" t="s">
        <v>609</v>
      </c>
      <c r="D473" s="163" t="s">
        <v>317</v>
      </c>
      <c r="E473" s="479" t="s">
        <v>318</v>
      </c>
      <c r="F473" s="465" t="s">
        <v>108</v>
      </c>
      <c r="G473" s="1157">
        <v>1</v>
      </c>
      <c r="H473" s="388">
        <v>221.54</v>
      </c>
      <c r="I473" s="273">
        <v>221.54</v>
      </c>
      <c r="J473" s="991"/>
      <c r="K473" s="388">
        <v>221.54</v>
      </c>
      <c r="L473" s="1142"/>
      <c r="M473" s="737" t="s">
        <v>315</v>
      </c>
      <c r="N473" s="738"/>
      <c r="O473" s="738"/>
      <c r="P473" s="738"/>
      <c r="Q473" s="738"/>
      <c r="R473" s="738"/>
      <c r="S473" s="738"/>
      <c r="T473" s="738"/>
      <c r="U473" s="738"/>
      <c r="V473" s="738"/>
      <c r="W473" s="738"/>
      <c r="X473" s="738"/>
      <c r="Y473" s="738"/>
      <c r="Z473" s="738"/>
      <c r="AA473" s="738"/>
      <c r="AB473" s="738"/>
      <c r="AC473" s="738"/>
      <c r="AD473" s="738"/>
      <c r="AE473" s="738"/>
      <c r="AU473" s="1292"/>
      <c r="AV473" s="12"/>
    </row>
    <row r="474" s="6" customFormat="1" customHeight="1" spans="1:48">
      <c r="A474" s="1192" t="s">
        <v>434</v>
      </c>
      <c r="B474" s="529">
        <v>46071</v>
      </c>
      <c r="C474" s="213" t="s">
        <v>610</v>
      </c>
      <c r="D474" s="163" t="s">
        <v>611</v>
      </c>
      <c r="E474" s="1081" t="s">
        <v>612</v>
      </c>
      <c r="F474" s="465" t="s">
        <v>613</v>
      </c>
      <c r="G474" s="1157">
        <v>2</v>
      </c>
      <c r="H474" s="388">
        <v>695.1</v>
      </c>
      <c r="I474" s="273">
        <v>1390.2</v>
      </c>
      <c r="J474" s="991"/>
      <c r="K474" s="388">
        <v>1390.2</v>
      </c>
      <c r="L474" s="1143"/>
      <c r="M474" s="737" t="s">
        <v>315</v>
      </c>
      <c r="N474" s="738"/>
      <c r="O474" s="738"/>
      <c r="P474" s="738"/>
      <c r="Q474" s="738"/>
      <c r="R474" s="738"/>
      <c r="S474" s="738"/>
      <c r="T474" s="738"/>
      <c r="U474" s="738"/>
      <c r="V474" s="738"/>
      <c r="W474" s="738"/>
      <c r="X474" s="738"/>
      <c r="Y474" s="738"/>
      <c r="Z474" s="738"/>
      <c r="AA474" s="738"/>
      <c r="AB474" s="738"/>
      <c r="AC474" s="738"/>
      <c r="AD474" s="738"/>
      <c r="AE474" s="738"/>
      <c r="AU474" s="1292"/>
      <c r="AV474" s="12"/>
    </row>
    <row r="475" s="6" customFormat="1" customHeight="1" spans="1:48">
      <c r="A475" s="1192" t="s">
        <v>434</v>
      </c>
      <c r="B475" s="529">
        <v>46072</v>
      </c>
      <c r="C475" s="213" t="s">
        <v>614</v>
      </c>
      <c r="D475" s="163" t="s">
        <v>317</v>
      </c>
      <c r="E475" s="479" t="s">
        <v>318</v>
      </c>
      <c r="F475" s="465" t="s">
        <v>615</v>
      </c>
      <c r="G475" s="1157">
        <v>1</v>
      </c>
      <c r="H475" s="388">
        <v>221.54</v>
      </c>
      <c r="I475" s="388">
        <v>221.54</v>
      </c>
      <c r="J475" s="915"/>
      <c r="K475" s="63">
        <v>221.54</v>
      </c>
      <c r="L475" s="1142"/>
      <c r="M475" s="737" t="s">
        <v>315</v>
      </c>
      <c r="N475" s="738"/>
      <c r="O475" s="738"/>
      <c r="P475" s="738"/>
      <c r="Q475" s="738"/>
      <c r="R475" s="738"/>
      <c r="S475" s="738"/>
      <c r="T475" s="738"/>
      <c r="U475" s="738"/>
      <c r="V475" s="738"/>
      <c r="W475" s="738"/>
      <c r="X475" s="738"/>
      <c r="Y475" s="738"/>
      <c r="Z475" s="738"/>
      <c r="AA475" s="738"/>
      <c r="AB475" s="738"/>
      <c r="AC475" s="738"/>
      <c r="AD475" s="738"/>
      <c r="AE475" s="738"/>
      <c r="AU475" s="1292"/>
      <c r="AV475" s="12"/>
    </row>
    <row r="476" s="6" customFormat="1" customHeight="1" spans="1:48">
      <c r="A476" s="1192" t="s">
        <v>434</v>
      </c>
      <c r="B476" s="529">
        <v>46077</v>
      </c>
      <c r="C476" s="213" t="s">
        <v>616</v>
      </c>
      <c r="D476" s="163" t="s">
        <v>317</v>
      </c>
      <c r="E476" s="479" t="s">
        <v>318</v>
      </c>
      <c r="F476" s="465" t="s">
        <v>108</v>
      </c>
      <c r="G476" s="1157">
        <v>4</v>
      </c>
      <c r="H476" s="388">
        <v>190</v>
      </c>
      <c r="I476" s="388">
        <v>760</v>
      </c>
      <c r="J476" s="991"/>
      <c r="K476" s="388">
        <v>760</v>
      </c>
      <c r="L476" s="1142"/>
      <c r="M476" s="737" t="s">
        <v>315</v>
      </c>
      <c r="N476" s="738"/>
      <c r="O476" s="738"/>
      <c r="P476" s="738"/>
      <c r="Q476" s="738"/>
      <c r="R476" s="738"/>
      <c r="S476" s="738"/>
      <c r="T476" s="738"/>
      <c r="U476" s="738"/>
      <c r="V476" s="738"/>
      <c r="W476" s="738"/>
      <c r="X476" s="738"/>
      <c r="Y476" s="738"/>
      <c r="Z476" s="738"/>
      <c r="AA476" s="738"/>
      <c r="AB476" s="738"/>
      <c r="AC476" s="738"/>
      <c r="AD476" s="738"/>
      <c r="AE476" s="738"/>
      <c r="AU476" s="1292"/>
      <c r="AV476" s="12"/>
    </row>
    <row r="477" s="6" customFormat="1" customHeight="1" spans="1:48">
      <c r="A477" s="1192" t="s">
        <v>434</v>
      </c>
      <c r="B477" s="529">
        <v>46078</v>
      </c>
      <c r="C477" s="213" t="s">
        <v>617</v>
      </c>
      <c r="D477" s="163" t="s">
        <v>317</v>
      </c>
      <c r="E477" s="479" t="s">
        <v>318</v>
      </c>
      <c r="F477" s="465" t="s">
        <v>618</v>
      </c>
      <c r="G477" s="1157">
        <v>14</v>
      </c>
      <c r="H477" s="388">
        <v>189.9</v>
      </c>
      <c r="I477" s="273">
        <v>2658.6</v>
      </c>
      <c r="J477" s="991"/>
      <c r="K477" s="388">
        <v>2658.6</v>
      </c>
      <c r="L477" s="1142"/>
      <c r="M477" s="737" t="s">
        <v>315</v>
      </c>
      <c r="N477" s="738"/>
      <c r="O477" s="738"/>
      <c r="P477" s="738"/>
      <c r="Q477" s="738"/>
      <c r="R477" s="738"/>
      <c r="S477" s="738"/>
      <c r="T477" s="738"/>
      <c r="U477" s="738"/>
      <c r="V477" s="738"/>
      <c r="W477" s="738"/>
      <c r="X477" s="738"/>
      <c r="Y477" s="738"/>
      <c r="Z477" s="738"/>
      <c r="AA477" s="738"/>
      <c r="AB477" s="738"/>
      <c r="AC477" s="738"/>
      <c r="AD477" s="738"/>
      <c r="AE477" s="738"/>
      <c r="AU477" s="1292"/>
      <c r="AV477" s="12"/>
    </row>
    <row r="478" s="6" customFormat="1" customHeight="1" spans="1:48">
      <c r="A478" s="1192" t="s">
        <v>434</v>
      </c>
      <c r="B478" s="529">
        <v>46078</v>
      </c>
      <c r="C478" s="213" t="s">
        <v>619</v>
      </c>
      <c r="D478" s="163" t="s">
        <v>317</v>
      </c>
      <c r="E478" s="479" t="s">
        <v>318</v>
      </c>
      <c r="F478" s="465" t="s">
        <v>322</v>
      </c>
      <c r="G478" s="1157">
        <v>52</v>
      </c>
      <c r="H478" s="388">
        <v>189.9</v>
      </c>
      <c r="I478" s="273">
        <v>9874.8</v>
      </c>
      <c r="J478" s="991"/>
      <c r="K478" s="388">
        <v>9874.8</v>
      </c>
      <c r="L478" s="1143"/>
      <c r="M478" s="737" t="s">
        <v>315</v>
      </c>
      <c r="N478" s="738"/>
      <c r="O478" s="738"/>
      <c r="P478" s="738"/>
      <c r="Q478" s="738"/>
      <c r="R478" s="738"/>
      <c r="S478" s="738"/>
      <c r="T478" s="738"/>
      <c r="U478" s="738"/>
      <c r="V478" s="738"/>
      <c r="W478" s="738"/>
      <c r="X478" s="738"/>
      <c r="Y478" s="738"/>
      <c r="Z478" s="738"/>
      <c r="AA478" s="738"/>
      <c r="AB478" s="738"/>
      <c r="AC478" s="738"/>
      <c r="AD478" s="738"/>
      <c r="AE478" s="738"/>
      <c r="AU478" s="1292"/>
      <c r="AV478" s="12"/>
    </row>
    <row r="479" s="6" customFormat="1" customHeight="1" spans="1:48">
      <c r="A479" s="1192" t="s">
        <v>434</v>
      </c>
      <c r="B479" s="529">
        <v>46055</v>
      </c>
      <c r="C479" s="213" t="s">
        <v>620</v>
      </c>
      <c r="D479" s="1198" t="s">
        <v>352</v>
      </c>
      <c r="E479" s="479" t="s">
        <v>353</v>
      </c>
      <c r="F479" s="465" t="s">
        <v>108</v>
      </c>
      <c r="G479" s="1157">
        <v>2</v>
      </c>
      <c r="H479" s="388">
        <v>280</v>
      </c>
      <c r="I479" s="273">
        <v>560</v>
      </c>
      <c r="J479" s="991"/>
      <c r="K479" s="388">
        <v>560</v>
      </c>
      <c r="L479" s="1142"/>
      <c r="M479" s="206" t="s">
        <v>336</v>
      </c>
      <c r="N479" s="738"/>
      <c r="O479" s="738"/>
      <c r="P479" s="738"/>
      <c r="Q479" s="738"/>
      <c r="R479" s="738"/>
      <c r="S479" s="738"/>
      <c r="T479" s="738"/>
      <c r="U479" s="738"/>
      <c r="V479" s="738"/>
      <c r="W479" s="738"/>
      <c r="X479" s="738"/>
      <c r="Y479" s="738"/>
      <c r="Z479" s="738"/>
      <c r="AA479" s="738"/>
      <c r="AB479" s="738"/>
      <c r="AC479" s="738"/>
      <c r="AD479" s="738"/>
      <c r="AE479" s="738"/>
      <c r="AU479" s="1292"/>
      <c r="AV479" s="12"/>
    </row>
    <row r="480" s="6" customFormat="1" customHeight="1" spans="1:48">
      <c r="A480" s="1192" t="s">
        <v>434</v>
      </c>
      <c r="B480" s="529">
        <v>46056</v>
      </c>
      <c r="C480" s="213" t="s">
        <v>621</v>
      </c>
      <c r="D480" s="1198" t="s">
        <v>362</v>
      </c>
      <c r="E480" s="479" t="s">
        <v>363</v>
      </c>
      <c r="F480" s="465" t="s">
        <v>57</v>
      </c>
      <c r="G480" s="1157">
        <v>13</v>
      </c>
      <c r="H480" s="388">
        <v>623.08</v>
      </c>
      <c r="I480" s="273">
        <v>8100.04</v>
      </c>
      <c r="J480" s="991"/>
      <c r="K480" s="388">
        <v>8100.04</v>
      </c>
      <c r="L480" s="1143"/>
      <c r="M480" s="206" t="s">
        <v>336</v>
      </c>
      <c r="N480" s="738"/>
      <c r="O480" s="738"/>
      <c r="P480" s="738"/>
      <c r="Q480" s="738"/>
      <c r="R480" s="738"/>
      <c r="S480" s="738"/>
      <c r="T480" s="738"/>
      <c r="U480" s="738"/>
      <c r="V480" s="738"/>
      <c r="W480" s="738"/>
      <c r="X480" s="738"/>
      <c r="Y480" s="738"/>
      <c r="Z480" s="738"/>
      <c r="AA480" s="738"/>
      <c r="AB480" s="738"/>
      <c r="AC480" s="738"/>
      <c r="AD480" s="738"/>
      <c r="AE480" s="738"/>
      <c r="AU480" s="1292"/>
      <c r="AV480" s="12"/>
    </row>
    <row r="481" s="6" customFormat="1" customHeight="1" spans="1:48">
      <c r="A481" s="1192" t="s">
        <v>434</v>
      </c>
      <c r="B481" s="529">
        <v>46056</v>
      </c>
      <c r="C481" s="213" t="s">
        <v>621</v>
      </c>
      <c r="D481" s="1198" t="s">
        <v>352</v>
      </c>
      <c r="E481" s="479" t="s">
        <v>353</v>
      </c>
      <c r="F481" s="465" t="s">
        <v>57</v>
      </c>
      <c r="G481" s="1157">
        <v>60</v>
      </c>
      <c r="H481" s="388">
        <v>280</v>
      </c>
      <c r="I481" s="273">
        <v>16800</v>
      </c>
      <c r="J481" s="991"/>
      <c r="K481" s="388">
        <v>16800</v>
      </c>
      <c r="L481" s="1143"/>
      <c r="M481" s="206" t="s">
        <v>336</v>
      </c>
      <c r="N481" s="738"/>
      <c r="O481" s="738"/>
      <c r="P481" s="738"/>
      <c r="Q481" s="738"/>
      <c r="R481" s="738"/>
      <c r="S481" s="738"/>
      <c r="T481" s="738"/>
      <c r="U481" s="738"/>
      <c r="V481" s="738"/>
      <c r="W481" s="738"/>
      <c r="X481" s="738"/>
      <c r="Y481" s="738"/>
      <c r="Z481" s="738"/>
      <c r="AA481" s="738"/>
      <c r="AB481" s="738"/>
      <c r="AC481" s="738"/>
      <c r="AD481" s="738"/>
      <c r="AE481" s="738"/>
      <c r="AU481" s="1292"/>
      <c r="AV481" s="12"/>
    </row>
    <row r="482" s="6" customFormat="1" customHeight="1" spans="1:48">
      <c r="A482" s="1192" t="s">
        <v>434</v>
      </c>
      <c r="B482" s="529">
        <v>46056</v>
      </c>
      <c r="C482" s="213" t="s">
        <v>622</v>
      </c>
      <c r="D482" s="1198" t="s">
        <v>352</v>
      </c>
      <c r="E482" s="479" t="s">
        <v>353</v>
      </c>
      <c r="F482" s="465" t="s">
        <v>108</v>
      </c>
      <c r="G482" s="1157">
        <v>1</v>
      </c>
      <c r="H482" s="388">
        <v>280</v>
      </c>
      <c r="I482" s="273">
        <v>280</v>
      </c>
      <c r="J482" s="991"/>
      <c r="K482" s="388">
        <v>280</v>
      </c>
      <c r="L482" s="1142"/>
      <c r="M482" s="206" t="s">
        <v>336</v>
      </c>
      <c r="N482" s="738"/>
      <c r="O482" s="738"/>
      <c r="P482" s="738"/>
      <c r="Q482" s="738"/>
      <c r="R482" s="738"/>
      <c r="S482" s="738"/>
      <c r="T482" s="738"/>
      <c r="U482" s="738"/>
      <c r="V482" s="738"/>
      <c r="W482" s="738"/>
      <c r="X482" s="738"/>
      <c r="Y482" s="738"/>
      <c r="Z482" s="738"/>
      <c r="AA482" s="738"/>
      <c r="AB482" s="738"/>
      <c r="AC482" s="738"/>
      <c r="AD482" s="738"/>
      <c r="AE482" s="738"/>
      <c r="AU482" s="1292"/>
      <c r="AV482" s="12"/>
    </row>
    <row r="483" s="6" customFormat="1" customHeight="1" spans="1:48">
      <c r="A483" s="1192" t="s">
        <v>434</v>
      </c>
      <c r="B483" s="529">
        <v>46057</v>
      </c>
      <c r="C483" s="213" t="s">
        <v>623</v>
      </c>
      <c r="D483" s="1198" t="s">
        <v>352</v>
      </c>
      <c r="E483" s="479" t="s">
        <v>353</v>
      </c>
      <c r="F483" s="465" t="s">
        <v>624</v>
      </c>
      <c r="G483" s="1157">
        <v>12</v>
      </c>
      <c r="H483" s="388">
        <v>322</v>
      </c>
      <c r="I483" s="273">
        <v>3864</v>
      </c>
      <c r="J483" s="991"/>
      <c r="K483" s="388">
        <v>3864</v>
      </c>
      <c r="L483" s="1143"/>
      <c r="M483" s="206" t="s">
        <v>336</v>
      </c>
      <c r="N483" s="738"/>
      <c r="O483" s="738"/>
      <c r="P483" s="738"/>
      <c r="Q483" s="738"/>
      <c r="R483" s="738"/>
      <c r="S483" s="738"/>
      <c r="T483" s="738"/>
      <c r="U483" s="738"/>
      <c r="V483" s="738"/>
      <c r="W483" s="738"/>
      <c r="X483" s="738"/>
      <c r="Y483" s="738"/>
      <c r="Z483" s="738"/>
      <c r="AA483" s="738"/>
      <c r="AB483" s="738"/>
      <c r="AC483" s="738"/>
      <c r="AD483" s="738"/>
      <c r="AE483" s="738"/>
      <c r="AU483" s="1292"/>
      <c r="AV483" s="12"/>
    </row>
    <row r="484" s="6" customFormat="1" customHeight="1" spans="1:48">
      <c r="A484" s="1192" t="s">
        <v>434</v>
      </c>
      <c r="B484" s="529">
        <v>46057</v>
      </c>
      <c r="C484" s="213" t="s">
        <v>625</v>
      </c>
      <c r="D484" s="1198" t="s">
        <v>88</v>
      </c>
      <c r="E484" s="479" t="s">
        <v>388</v>
      </c>
      <c r="F484" s="465" t="s">
        <v>106</v>
      </c>
      <c r="G484" s="1157">
        <v>2</v>
      </c>
      <c r="H484" s="388">
        <v>1194</v>
      </c>
      <c r="I484" s="273">
        <v>2388</v>
      </c>
      <c r="J484" s="991"/>
      <c r="K484" s="388">
        <v>2388</v>
      </c>
      <c r="L484" s="1142"/>
      <c r="M484" s="206" t="s">
        <v>336</v>
      </c>
      <c r="N484" s="738"/>
      <c r="O484" s="738"/>
      <c r="P484" s="738"/>
      <c r="Q484" s="738"/>
      <c r="R484" s="738"/>
      <c r="S484" s="738"/>
      <c r="T484" s="738"/>
      <c r="U484" s="738"/>
      <c r="V484" s="738"/>
      <c r="W484" s="738"/>
      <c r="X484" s="738"/>
      <c r="Y484" s="738"/>
      <c r="Z484" s="738"/>
      <c r="AA484" s="738"/>
      <c r="AB484" s="738"/>
      <c r="AC484" s="738"/>
      <c r="AD484" s="738"/>
      <c r="AE484" s="738"/>
      <c r="AU484" s="1292"/>
      <c r="AV484" s="12"/>
    </row>
    <row r="485" s="6" customFormat="1" customHeight="1" spans="1:48">
      <c r="A485" s="1192" t="s">
        <v>434</v>
      </c>
      <c r="B485" s="529">
        <v>46057</v>
      </c>
      <c r="C485" s="213" t="s">
        <v>626</v>
      </c>
      <c r="D485" s="1198" t="s">
        <v>352</v>
      </c>
      <c r="E485" s="479" t="s">
        <v>353</v>
      </c>
      <c r="F485" s="465" t="s">
        <v>108</v>
      </c>
      <c r="G485" s="1157">
        <v>1</v>
      </c>
      <c r="H485" s="388">
        <v>280</v>
      </c>
      <c r="I485" s="273">
        <v>280</v>
      </c>
      <c r="J485" s="991"/>
      <c r="K485" s="388">
        <v>280</v>
      </c>
      <c r="L485" s="1142"/>
      <c r="M485" s="206" t="s">
        <v>336</v>
      </c>
      <c r="N485" s="738"/>
      <c r="O485" s="738"/>
      <c r="P485" s="738"/>
      <c r="Q485" s="738"/>
      <c r="R485" s="738"/>
      <c r="S485" s="738"/>
      <c r="T485" s="738"/>
      <c r="U485" s="738"/>
      <c r="V485" s="738"/>
      <c r="W485" s="738"/>
      <c r="X485" s="738"/>
      <c r="Y485" s="738"/>
      <c r="Z485" s="738"/>
      <c r="AA485" s="738"/>
      <c r="AB485" s="738"/>
      <c r="AC485" s="738"/>
      <c r="AD485" s="738"/>
      <c r="AE485" s="738"/>
      <c r="AU485" s="1292"/>
      <c r="AV485" s="12"/>
    </row>
    <row r="486" s="6" customFormat="1" customHeight="1" spans="1:48">
      <c r="A486" s="1192" t="s">
        <v>434</v>
      </c>
      <c r="B486" s="529">
        <v>46059</v>
      </c>
      <c r="C486" s="213" t="s">
        <v>627</v>
      </c>
      <c r="D486" s="1198" t="s">
        <v>628</v>
      </c>
      <c r="E486" s="479" t="s">
        <v>629</v>
      </c>
      <c r="F486" s="465" t="s">
        <v>328</v>
      </c>
      <c r="G486" s="1157">
        <v>1</v>
      </c>
      <c r="H486" s="388">
        <v>272</v>
      </c>
      <c r="I486" s="273">
        <v>272</v>
      </c>
      <c r="J486" s="991"/>
      <c r="K486" s="388">
        <v>297</v>
      </c>
      <c r="L486" s="1142"/>
      <c r="M486" s="206" t="s">
        <v>336</v>
      </c>
      <c r="N486" s="738"/>
      <c r="O486" s="738"/>
      <c r="P486" s="738"/>
      <c r="Q486" s="738"/>
      <c r="R486" s="738"/>
      <c r="S486" s="738"/>
      <c r="T486" s="738"/>
      <c r="U486" s="738"/>
      <c r="V486" s="738"/>
      <c r="W486" s="738"/>
      <c r="X486" s="738"/>
      <c r="Y486" s="738"/>
      <c r="Z486" s="738"/>
      <c r="AA486" s="738"/>
      <c r="AB486" s="738"/>
      <c r="AC486" s="738"/>
      <c r="AD486" s="738"/>
      <c r="AE486" s="738"/>
      <c r="AU486" s="983"/>
      <c r="AV486" s="12"/>
    </row>
    <row r="487" s="6" customFormat="1" customHeight="1" spans="1:48">
      <c r="A487" s="1192" t="s">
        <v>434</v>
      </c>
      <c r="B487" s="529">
        <v>46062</v>
      </c>
      <c r="C487" s="213" t="s">
        <v>630</v>
      </c>
      <c r="D487" s="1198" t="s">
        <v>352</v>
      </c>
      <c r="E487" s="479" t="s">
        <v>353</v>
      </c>
      <c r="F487" s="465" t="s">
        <v>108</v>
      </c>
      <c r="G487" s="1157">
        <v>1</v>
      </c>
      <c r="H487" s="388">
        <v>280</v>
      </c>
      <c r="I487" s="273">
        <v>280</v>
      </c>
      <c r="J487" s="991"/>
      <c r="K487" s="388">
        <v>280</v>
      </c>
      <c r="L487" s="1142"/>
      <c r="M487" s="206" t="s">
        <v>336</v>
      </c>
      <c r="N487" s="738"/>
      <c r="O487" s="738"/>
      <c r="P487" s="738"/>
      <c r="Q487" s="738"/>
      <c r="R487" s="738"/>
      <c r="S487" s="738"/>
      <c r="T487" s="738"/>
      <c r="U487" s="738"/>
      <c r="V487" s="738"/>
      <c r="W487" s="738"/>
      <c r="X487" s="738"/>
      <c r="Y487" s="738"/>
      <c r="Z487" s="738"/>
      <c r="AA487" s="738"/>
      <c r="AB487" s="738"/>
      <c r="AC487" s="738"/>
      <c r="AD487" s="738"/>
      <c r="AE487" s="738"/>
      <c r="AU487" s="1293"/>
      <c r="AV487" s="1200"/>
    </row>
    <row r="488" s="6" customFormat="1" customHeight="1" spans="1:48">
      <c r="A488" s="1192" t="s">
        <v>434</v>
      </c>
      <c r="B488" s="529">
        <v>46062</v>
      </c>
      <c r="C488" s="213" t="s">
        <v>631</v>
      </c>
      <c r="D488" s="1198" t="s">
        <v>628</v>
      </c>
      <c r="E488" s="479" t="s">
        <v>629</v>
      </c>
      <c r="F488" s="465" t="s">
        <v>328</v>
      </c>
      <c r="G488" s="1157">
        <v>1</v>
      </c>
      <c r="H488" s="388">
        <v>272</v>
      </c>
      <c r="I488" s="273">
        <v>272</v>
      </c>
      <c r="J488" s="991"/>
      <c r="K488" s="388">
        <v>297</v>
      </c>
      <c r="L488" s="1142"/>
      <c r="M488" s="206" t="s">
        <v>336</v>
      </c>
      <c r="N488" s="738"/>
      <c r="O488" s="738"/>
      <c r="P488" s="738"/>
      <c r="Q488" s="738"/>
      <c r="R488" s="738"/>
      <c r="S488" s="738"/>
      <c r="T488" s="738"/>
      <c r="U488" s="738"/>
      <c r="V488" s="738"/>
      <c r="W488" s="738"/>
      <c r="X488" s="738"/>
      <c r="Y488" s="738"/>
      <c r="Z488" s="738"/>
      <c r="AA488" s="738"/>
      <c r="AB488" s="738"/>
      <c r="AC488" s="738"/>
      <c r="AD488" s="738"/>
      <c r="AE488" s="738"/>
      <c r="AU488" s="1293"/>
      <c r="AV488" s="1200"/>
    </row>
    <row r="489" s="6" customFormat="1" customHeight="1" spans="1:48">
      <c r="A489" s="1192" t="s">
        <v>434</v>
      </c>
      <c r="B489" s="529">
        <v>46062</v>
      </c>
      <c r="C489" s="213" t="s">
        <v>632</v>
      </c>
      <c r="D489" s="1198" t="s">
        <v>628</v>
      </c>
      <c r="E489" s="479" t="s">
        <v>629</v>
      </c>
      <c r="F489" s="465" t="s">
        <v>328</v>
      </c>
      <c r="G489" s="1157">
        <v>1</v>
      </c>
      <c r="H489" s="388">
        <v>272</v>
      </c>
      <c r="I489" s="388">
        <v>272</v>
      </c>
      <c r="J489" s="991"/>
      <c r="K489" s="388">
        <v>297</v>
      </c>
      <c r="L489" s="1142"/>
      <c r="M489" s="206" t="s">
        <v>336</v>
      </c>
      <c r="N489" s="738"/>
      <c r="O489" s="738"/>
      <c r="P489" s="738"/>
      <c r="Q489" s="738"/>
      <c r="R489" s="738"/>
      <c r="S489" s="738"/>
      <c r="T489" s="738"/>
      <c r="U489" s="738"/>
      <c r="V489" s="738"/>
      <c r="W489" s="738"/>
      <c r="X489" s="738"/>
      <c r="Y489" s="738"/>
      <c r="Z489" s="738"/>
      <c r="AA489" s="738"/>
      <c r="AB489" s="738"/>
      <c r="AC489" s="738"/>
      <c r="AD489" s="738"/>
      <c r="AE489" s="738"/>
      <c r="AU489" s="1293"/>
      <c r="AV489" s="1200"/>
    </row>
    <row r="490" s="6" customFormat="1" customHeight="1" spans="1:48">
      <c r="A490" s="1192" t="s">
        <v>434</v>
      </c>
      <c r="B490" s="529">
        <v>46062</v>
      </c>
      <c r="C490" s="213" t="s">
        <v>633</v>
      </c>
      <c r="D490" s="1198" t="s">
        <v>190</v>
      </c>
      <c r="E490" s="479" t="s">
        <v>337</v>
      </c>
      <c r="F490" s="465" t="s">
        <v>106</v>
      </c>
      <c r="G490" s="1157">
        <v>12</v>
      </c>
      <c r="H490" s="388">
        <v>369.23</v>
      </c>
      <c r="I490" s="273">
        <v>4430.76</v>
      </c>
      <c r="J490" s="991"/>
      <c r="K490" s="388">
        <v>4430.76</v>
      </c>
      <c r="L490" s="1142"/>
      <c r="M490" s="206" t="s">
        <v>336</v>
      </c>
      <c r="N490" s="738"/>
      <c r="O490" s="738"/>
      <c r="P490" s="738"/>
      <c r="Q490" s="738"/>
      <c r="R490" s="738"/>
      <c r="S490" s="738"/>
      <c r="T490" s="738"/>
      <c r="U490" s="738"/>
      <c r="V490" s="738"/>
      <c r="W490" s="738"/>
      <c r="X490" s="738"/>
      <c r="Y490" s="738"/>
      <c r="Z490" s="738"/>
      <c r="AA490" s="738"/>
      <c r="AB490" s="738"/>
      <c r="AC490" s="738"/>
      <c r="AD490" s="738"/>
      <c r="AE490" s="738"/>
      <c r="AU490" s="1293"/>
      <c r="AV490" s="1200"/>
    </row>
    <row r="491" s="6" customFormat="1" customHeight="1" spans="1:48">
      <c r="A491" s="1294" t="s">
        <v>434</v>
      </c>
      <c r="B491" s="529">
        <v>46062</v>
      </c>
      <c r="C491" s="213" t="s">
        <v>634</v>
      </c>
      <c r="D491" s="1198" t="s">
        <v>334</v>
      </c>
      <c r="E491" s="479" t="s">
        <v>335</v>
      </c>
      <c r="F491" s="465" t="s">
        <v>635</v>
      </c>
      <c r="G491" s="1157">
        <v>10</v>
      </c>
      <c r="H491" s="388">
        <v>230</v>
      </c>
      <c r="I491" s="273">
        <v>2300</v>
      </c>
      <c r="J491" s="991"/>
      <c r="K491" s="388">
        <v>2300</v>
      </c>
      <c r="L491" s="1143"/>
      <c r="M491" s="333" t="s">
        <v>336</v>
      </c>
      <c r="N491" s="738"/>
      <c r="O491" s="738"/>
      <c r="P491" s="738"/>
      <c r="Q491" s="738"/>
      <c r="R491" s="738"/>
      <c r="S491" s="738"/>
      <c r="T491" s="738"/>
      <c r="U491" s="738"/>
      <c r="V491" s="738"/>
      <c r="W491" s="738"/>
      <c r="X491" s="738"/>
      <c r="Y491" s="738"/>
      <c r="Z491" s="738"/>
      <c r="AA491" s="738"/>
      <c r="AB491" s="738"/>
      <c r="AC491" s="738"/>
      <c r="AD491" s="738"/>
      <c r="AE491" s="738"/>
      <c r="AU491" s="1293"/>
      <c r="AV491" s="1200"/>
    </row>
    <row r="492" s="6" customFormat="1" customHeight="1" spans="1:48">
      <c r="A492" s="1192" t="s">
        <v>434</v>
      </c>
      <c r="B492" s="529">
        <v>46063</v>
      </c>
      <c r="C492" s="213" t="s">
        <v>636</v>
      </c>
      <c r="D492" s="1198" t="s">
        <v>395</v>
      </c>
      <c r="E492" s="479" t="s">
        <v>396</v>
      </c>
      <c r="F492" s="465" t="s">
        <v>637</v>
      </c>
      <c r="G492" s="1157">
        <v>6</v>
      </c>
      <c r="H492" s="388">
        <v>286.53</v>
      </c>
      <c r="I492" s="273">
        <v>1719.18</v>
      </c>
      <c r="J492" s="991">
        <v>0.052</v>
      </c>
      <c r="K492" s="388">
        <v>1987.44</v>
      </c>
      <c r="L492" s="1144"/>
      <c r="M492" s="206" t="s">
        <v>336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U492" s="1293"/>
      <c r="AV492" s="1200"/>
    </row>
    <row r="493" s="6" customFormat="1" customHeight="1" spans="1:48">
      <c r="A493" s="1192" t="s">
        <v>434</v>
      </c>
      <c r="B493" s="529">
        <v>46063</v>
      </c>
      <c r="C493" s="213" t="s">
        <v>636</v>
      </c>
      <c r="D493" s="1198" t="s">
        <v>342</v>
      </c>
      <c r="E493" s="479" t="s">
        <v>343</v>
      </c>
      <c r="F493" s="465" t="s">
        <v>637</v>
      </c>
      <c r="G493" s="1157">
        <v>1</v>
      </c>
      <c r="H493" s="388">
        <v>1550</v>
      </c>
      <c r="I493" s="388">
        <v>1550</v>
      </c>
      <c r="J493" s="915"/>
      <c r="K493" s="63">
        <v>1550</v>
      </c>
      <c r="L493" s="1144"/>
      <c r="M493" s="206" t="s">
        <v>336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U493" s="1293"/>
      <c r="AV493" s="1200"/>
    </row>
    <row r="494" s="6" customFormat="1" customHeight="1" spans="1:48">
      <c r="A494" s="1192" t="s">
        <v>434</v>
      </c>
      <c r="B494" s="529">
        <v>46063</v>
      </c>
      <c r="C494" s="213" t="s">
        <v>636</v>
      </c>
      <c r="D494" s="1198" t="s">
        <v>362</v>
      </c>
      <c r="E494" s="479" t="s">
        <v>363</v>
      </c>
      <c r="F494" s="465" t="s">
        <v>637</v>
      </c>
      <c r="G494" s="1157">
        <v>2</v>
      </c>
      <c r="H494" s="388">
        <v>630</v>
      </c>
      <c r="I494" s="273">
        <v>1260</v>
      </c>
      <c r="J494" s="991"/>
      <c r="K494" s="388">
        <v>1260</v>
      </c>
      <c r="L494" s="1144"/>
      <c r="M494" s="206" t="s">
        <v>336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U494" s="1293"/>
      <c r="AV494" s="1200"/>
    </row>
    <row r="495" s="6" customFormat="1" customHeight="1" spans="1:48">
      <c r="A495" s="1192" t="s">
        <v>434</v>
      </c>
      <c r="B495" s="529">
        <v>46063</v>
      </c>
      <c r="C495" s="213" t="s">
        <v>636</v>
      </c>
      <c r="D495" s="1198" t="s">
        <v>638</v>
      </c>
      <c r="E495" s="479" t="s">
        <v>639</v>
      </c>
      <c r="F495" s="465" t="s">
        <v>637</v>
      </c>
      <c r="G495" s="1157">
        <v>2</v>
      </c>
      <c r="H495" s="388">
        <v>337.88</v>
      </c>
      <c r="I495" s="388">
        <v>675.76</v>
      </c>
      <c r="J495" s="915"/>
      <c r="K495" s="63">
        <v>675.76</v>
      </c>
      <c r="L495" s="1144"/>
      <c r="M495" s="206" t="s">
        <v>336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U495" s="1293"/>
      <c r="AV495" s="1200"/>
    </row>
    <row r="496" s="6" customFormat="1" customHeight="1" spans="1:48">
      <c r="A496" s="1192" t="s">
        <v>434</v>
      </c>
      <c r="B496" s="529">
        <v>46064</v>
      </c>
      <c r="C496" s="213" t="s">
        <v>640</v>
      </c>
      <c r="D496" s="1198" t="s">
        <v>190</v>
      </c>
      <c r="E496" s="479" t="s">
        <v>337</v>
      </c>
      <c r="F496" s="465" t="s">
        <v>94</v>
      </c>
      <c r="G496" s="1157">
        <v>10</v>
      </c>
      <c r="H496" s="388">
        <v>369.23</v>
      </c>
      <c r="I496" s="388">
        <v>3692.3</v>
      </c>
      <c r="J496" s="991"/>
      <c r="K496" s="388">
        <v>3692.3</v>
      </c>
      <c r="L496" s="1142"/>
      <c r="M496" s="206" t="s">
        <v>336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U496" s="1293"/>
      <c r="AV496" s="1200"/>
    </row>
    <row r="497" s="6" customFormat="1" customHeight="1" spans="1:48">
      <c r="A497" s="1192" t="s">
        <v>434</v>
      </c>
      <c r="B497" s="529">
        <v>46064</v>
      </c>
      <c r="C497" s="213" t="s">
        <v>641</v>
      </c>
      <c r="D497" s="1198" t="s">
        <v>352</v>
      </c>
      <c r="E497" s="479" t="s">
        <v>353</v>
      </c>
      <c r="F497" s="465" t="s">
        <v>108</v>
      </c>
      <c r="G497" s="1157">
        <v>1</v>
      </c>
      <c r="H497" s="388">
        <v>280</v>
      </c>
      <c r="I497" s="388">
        <v>280</v>
      </c>
      <c r="J497" s="915"/>
      <c r="K497" s="63">
        <v>280</v>
      </c>
      <c r="L497" s="1142"/>
      <c r="M497" s="206" t="s">
        <v>336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U497" s="1293"/>
      <c r="AV497" s="1200"/>
    </row>
    <row r="498" s="6" customFormat="1" customHeight="1" spans="1:48">
      <c r="A498" s="1192" t="s">
        <v>434</v>
      </c>
      <c r="B498" s="529">
        <v>46065</v>
      </c>
      <c r="C498" s="213" t="s">
        <v>642</v>
      </c>
      <c r="D498" s="1198" t="s">
        <v>360</v>
      </c>
      <c r="E498" s="479" t="s">
        <v>361</v>
      </c>
      <c r="F498" s="465" t="s">
        <v>106</v>
      </c>
      <c r="G498" s="1157">
        <v>4</v>
      </c>
      <c r="H498" s="388">
        <v>638.77</v>
      </c>
      <c r="I498" s="388">
        <v>2555.08</v>
      </c>
      <c r="J498" s="991">
        <v>0.052</v>
      </c>
      <c r="K498" s="388">
        <v>3242.83</v>
      </c>
      <c r="L498" s="1142"/>
      <c r="M498" s="206" t="s">
        <v>336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U498" s="1293"/>
      <c r="AV498" s="1200"/>
    </row>
    <row r="499" s="6" customFormat="1" customHeight="1" spans="1:48">
      <c r="A499" s="1192" t="s">
        <v>434</v>
      </c>
      <c r="B499" s="529">
        <v>46065</v>
      </c>
      <c r="C499" s="213" t="s">
        <v>642</v>
      </c>
      <c r="D499" s="1198" t="s">
        <v>346</v>
      </c>
      <c r="E499" s="479" t="s">
        <v>347</v>
      </c>
      <c r="F499" s="465" t="s">
        <v>106</v>
      </c>
      <c r="G499" s="1157">
        <v>13</v>
      </c>
      <c r="H499" s="388">
        <v>247.06</v>
      </c>
      <c r="I499" s="273">
        <v>3211.78</v>
      </c>
      <c r="J499" s="991"/>
      <c r="K499" s="388">
        <v>3211.78</v>
      </c>
      <c r="L499" s="1142"/>
      <c r="M499" s="206" t="s">
        <v>336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U499" s="1293"/>
      <c r="AV499" s="1200"/>
    </row>
    <row r="500" s="6" customFormat="1" customHeight="1" spans="1:48">
      <c r="A500" s="1192" t="s">
        <v>434</v>
      </c>
      <c r="B500" s="529">
        <v>46065</v>
      </c>
      <c r="C500" s="213" t="s">
        <v>643</v>
      </c>
      <c r="D500" s="1198" t="s">
        <v>352</v>
      </c>
      <c r="E500" s="479" t="s">
        <v>353</v>
      </c>
      <c r="F500" s="465" t="s">
        <v>108</v>
      </c>
      <c r="G500" s="1157">
        <v>1</v>
      </c>
      <c r="H500" s="388">
        <v>280</v>
      </c>
      <c r="I500" s="388">
        <v>280</v>
      </c>
      <c r="J500" s="915"/>
      <c r="K500" s="63">
        <v>280</v>
      </c>
      <c r="L500" s="1142"/>
      <c r="M500" s="206" t="s">
        <v>336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U500" s="1293"/>
      <c r="AV500" s="1200"/>
    </row>
    <row r="501" s="6" customFormat="1" customHeight="1" spans="1:48">
      <c r="A501" s="1192" t="s">
        <v>434</v>
      </c>
      <c r="B501" s="529">
        <v>46066</v>
      </c>
      <c r="C501" s="213" t="s">
        <v>644</v>
      </c>
      <c r="D501" s="1198" t="s">
        <v>190</v>
      </c>
      <c r="E501" s="479" t="s">
        <v>337</v>
      </c>
      <c r="F501" s="465" t="s">
        <v>69</v>
      </c>
      <c r="G501" s="1157">
        <v>5</v>
      </c>
      <c r="H501" s="388">
        <v>400</v>
      </c>
      <c r="I501" s="388">
        <v>2000</v>
      </c>
      <c r="J501" s="915"/>
      <c r="K501" s="63">
        <v>2000</v>
      </c>
      <c r="L501" s="1142"/>
      <c r="M501" s="206" t="s">
        <v>336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U501" s="1293"/>
      <c r="AV501" s="1200"/>
    </row>
    <row r="502" s="6" customFormat="1" customHeight="1" spans="1:48">
      <c r="A502" s="1192" t="s">
        <v>434</v>
      </c>
      <c r="B502" s="529">
        <v>46071</v>
      </c>
      <c r="C502" s="213" t="s">
        <v>645</v>
      </c>
      <c r="D502" s="1198" t="s">
        <v>352</v>
      </c>
      <c r="E502" s="479" t="s">
        <v>353</v>
      </c>
      <c r="F502" s="465" t="s">
        <v>108</v>
      </c>
      <c r="G502" s="1157">
        <v>1</v>
      </c>
      <c r="H502" s="388">
        <v>280</v>
      </c>
      <c r="I502" s="273">
        <v>280</v>
      </c>
      <c r="J502" s="991"/>
      <c r="K502" s="388">
        <v>280</v>
      </c>
      <c r="L502" s="1142"/>
      <c r="M502" s="206" t="s">
        <v>336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U502" s="1293"/>
      <c r="AV502" s="1200"/>
    </row>
    <row r="503" s="6" customFormat="1" customHeight="1" spans="1:48">
      <c r="A503" s="1192" t="s">
        <v>434</v>
      </c>
      <c r="B503" s="529">
        <v>46072</v>
      </c>
      <c r="C503" s="213" t="s">
        <v>646</v>
      </c>
      <c r="D503" s="1198" t="s">
        <v>88</v>
      </c>
      <c r="E503" s="479" t="s">
        <v>388</v>
      </c>
      <c r="F503" s="465" t="s">
        <v>647</v>
      </c>
      <c r="G503" s="1157">
        <v>1</v>
      </c>
      <c r="H503" s="388">
        <v>1193.85</v>
      </c>
      <c r="I503" s="273">
        <v>1193.85</v>
      </c>
      <c r="J503" s="991"/>
      <c r="K503" s="388">
        <v>1193.85</v>
      </c>
      <c r="L503" s="1142"/>
      <c r="M503" s="206" t="s">
        <v>336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U503" s="1293"/>
      <c r="AV503" s="1200"/>
    </row>
    <row r="504" s="6" customFormat="1" customHeight="1" spans="1:48">
      <c r="A504" s="1192" t="s">
        <v>434</v>
      </c>
      <c r="B504" s="529">
        <v>46072</v>
      </c>
      <c r="C504" s="213" t="s">
        <v>648</v>
      </c>
      <c r="D504" s="1198" t="s">
        <v>352</v>
      </c>
      <c r="E504" s="479" t="s">
        <v>353</v>
      </c>
      <c r="F504" s="465" t="s">
        <v>108</v>
      </c>
      <c r="G504" s="1157">
        <v>1</v>
      </c>
      <c r="H504" s="388">
        <v>280</v>
      </c>
      <c r="I504" s="273">
        <v>280</v>
      </c>
      <c r="J504" s="991"/>
      <c r="K504" s="388">
        <v>280</v>
      </c>
      <c r="L504" s="1142"/>
      <c r="M504" s="206" t="s">
        <v>336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U504" s="1293"/>
      <c r="AV504" s="1200"/>
    </row>
    <row r="505" s="6" customFormat="1" customHeight="1" spans="1:48">
      <c r="A505" s="1294" t="s">
        <v>434</v>
      </c>
      <c r="B505" s="529">
        <v>46073</v>
      </c>
      <c r="C505" s="213" t="s">
        <v>649</v>
      </c>
      <c r="D505" s="1198" t="s">
        <v>334</v>
      </c>
      <c r="E505" s="479" t="s">
        <v>335</v>
      </c>
      <c r="F505" s="465" t="s">
        <v>108</v>
      </c>
      <c r="G505" s="1157">
        <v>1</v>
      </c>
      <c r="H505" s="388">
        <v>230</v>
      </c>
      <c r="I505" s="388">
        <v>230</v>
      </c>
      <c r="J505" s="915"/>
      <c r="K505" s="63">
        <v>230</v>
      </c>
      <c r="L505" s="1142"/>
      <c r="M505" s="333" t="s">
        <v>336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U505" s="1293"/>
      <c r="AV505" s="1200"/>
    </row>
    <row r="506" s="6" customFormat="1" customHeight="1" spans="1:48">
      <c r="A506" s="1192" t="s">
        <v>434</v>
      </c>
      <c r="B506" s="529">
        <v>46077</v>
      </c>
      <c r="C506" s="213" t="s">
        <v>650</v>
      </c>
      <c r="D506" s="1198" t="s">
        <v>362</v>
      </c>
      <c r="E506" s="479" t="s">
        <v>363</v>
      </c>
      <c r="F506" s="465" t="s">
        <v>386</v>
      </c>
      <c r="G506" s="1157">
        <v>30</v>
      </c>
      <c r="H506" s="388">
        <v>623.08</v>
      </c>
      <c r="I506" s="388">
        <v>18692.4</v>
      </c>
      <c r="J506" s="991"/>
      <c r="K506" s="388">
        <v>18692.4</v>
      </c>
      <c r="L506" s="1143"/>
      <c r="M506" s="206" t="s">
        <v>336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U506" s="1127"/>
      <c r="AV506" s="1200"/>
    </row>
    <row r="507" s="6" customFormat="1" customHeight="1" spans="1:48">
      <c r="A507" s="1192" t="s">
        <v>434</v>
      </c>
      <c r="B507" s="529">
        <v>46077</v>
      </c>
      <c r="C507" s="213" t="s">
        <v>651</v>
      </c>
      <c r="D507" s="1198" t="s">
        <v>352</v>
      </c>
      <c r="E507" s="479" t="s">
        <v>353</v>
      </c>
      <c r="F507" s="465" t="s">
        <v>108</v>
      </c>
      <c r="G507" s="1157">
        <v>1</v>
      </c>
      <c r="H507" s="388">
        <v>280</v>
      </c>
      <c r="I507" s="273">
        <v>280</v>
      </c>
      <c r="J507" s="991"/>
      <c r="K507" s="388">
        <v>280</v>
      </c>
      <c r="L507" s="1142"/>
      <c r="M507" s="206" t="s">
        <v>336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U507" s="1293"/>
      <c r="AV507" s="1200"/>
    </row>
    <row r="508" s="6" customFormat="1" customHeight="1" spans="1:48">
      <c r="A508" s="1192" t="s">
        <v>434</v>
      </c>
      <c r="B508" s="529">
        <v>46079</v>
      </c>
      <c r="C508" s="213" t="s">
        <v>652</v>
      </c>
      <c r="D508" s="1198" t="s">
        <v>346</v>
      </c>
      <c r="E508" s="479" t="s">
        <v>347</v>
      </c>
      <c r="F508" s="465" t="s">
        <v>618</v>
      </c>
      <c r="G508" s="1157">
        <v>5</v>
      </c>
      <c r="H508" s="388">
        <v>278</v>
      </c>
      <c r="I508" s="273">
        <v>1390</v>
      </c>
      <c r="J508" s="991"/>
      <c r="K508" s="388">
        <v>1669.64</v>
      </c>
      <c r="L508" s="1142"/>
      <c r="M508" s="206" t="s">
        <v>336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U508" s="1293"/>
      <c r="AV508" s="1200"/>
    </row>
    <row r="509" s="6" customFormat="1" customHeight="1" spans="1:48">
      <c r="A509" s="1192" t="s">
        <v>434</v>
      </c>
      <c r="B509" s="529">
        <v>46079</v>
      </c>
      <c r="C509" s="213" t="s">
        <v>652</v>
      </c>
      <c r="D509" s="1198" t="s">
        <v>352</v>
      </c>
      <c r="E509" s="479" t="s">
        <v>353</v>
      </c>
      <c r="F509" s="465" t="s">
        <v>618</v>
      </c>
      <c r="G509" s="1157">
        <v>8</v>
      </c>
      <c r="H509" s="388">
        <v>280</v>
      </c>
      <c r="I509" s="388">
        <v>2240</v>
      </c>
      <c r="J509" s="915"/>
      <c r="K509" s="63">
        <v>2240</v>
      </c>
      <c r="L509" s="1142"/>
      <c r="M509" s="206" t="s">
        <v>336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U509" s="1293"/>
      <c r="AV509" s="1200"/>
    </row>
    <row r="510" s="6" customFormat="1" customHeight="1" spans="1:48">
      <c r="A510" s="1192" t="s">
        <v>434</v>
      </c>
      <c r="B510" s="529">
        <v>46079</v>
      </c>
      <c r="C510" s="213" t="s">
        <v>653</v>
      </c>
      <c r="D510" s="1198" t="s">
        <v>355</v>
      </c>
      <c r="E510" s="479" t="s">
        <v>356</v>
      </c>
      <c r="F510" s="465" t="s">
        <v>575</v>
      </c>
      <c r="G510" s="1157">
        <v>1</v>
      </c>
      <c r="H510" s="388">
        <v>378</v>
      </c>
      <c r="I510" s="388">
        <v>378</v>
      </c>
      <c r="J510" s="915"/>
      <c r="K510" s="63">
        <v>378</v>
      </c>
      <c r="L510" s="1144"/>
      <c r="M510" s="206" t="s">
        <v>336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U510" s="1293"/>
      <c r="AV510" s="1200"/>
    </row>
    <row r="511" s="6" customFormat="1" customHeight="1" spans="1:48">
      <c r="A511" s="1192" t="s">
        <v>434</v>
      </c>
      <c r="B511" s="529">
        <v>46079</v>
      </c>
      <c r="C511" s="213" t="s">
        <v>654</v>
      </c>
      <c r="D511" s="1198" t="s">
        <v>655</v>
      </c>
      <c r="E511" s="479" t="s">
        <v>656</v>
      </c>
      <c r="F511" s="478" t="s">
        <v>570</v>
      </c>
      <c r="G511" s="1157">
        <v>5</v>
      </c>
      <c r="H511" s="388">
        <v>328.14</v>
      </c>
      <c r="I511" s="388">
        <v>1640.7</v>
      </c>
      <c r="J511" s="991"/>
      <c r="K511" s="388">
        <v>1877.3</v>
      </c>
      <c r="L511" s="1143"/>
      <c r="M511" s="206" t="s">
        <v>336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U511" s="1293"/>
      <c r="AV511" s="1200"/>
    </row>
    <row r="512" s="6" customFormat="1" customHeight="1" spans="1:48">
      <c r="A512" s="1192" t="s">
        <v>434</v>
      </c>
      <c r="B512" s="529">
        <v>46079</v>
      </c>
      <c r="C512" s="213" t="s">
        <v>654</v>
      </c>
      <c r="D512" s="1198" t="s">
        <v>346</v>
      </c>
      <c r="E512" s="479" t="s">
        <v>347</v>
      </c>
      <c r="F512" s="478" t="s">
        <v>570</v>
      </c>
      <c r="G512" s="1157">
        <v>4</v>
      </c>
      <c r="H512" s="388">
        <v>247.06</v>
      </c>
      <c r="I512" s="273">
        <v>988.24</v>
      </c>
      <c r="J512" s="991"/>
      <c r="K512" s="388">
        <v>988.24</v>
      </c>
      <c r="L512" s="1143"/>
      <c r="M512" s="206" t="s">
        <v>336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U512" s="1293"/>
      <c r="AV512" s="1200"/>
    </row>
    <row r="513" s="6" customFormat="1" customHeight="1" spans="1:48">
      <c r="A513" s="1192" t="s">
        <v>434</v>
      </c>
      <c r="B513" s="529">
        <v>46079</v>
      </c>
      <c r="C513" s="213" t="s">
        <v>654</v>
      </c>
      <c r="D513" s="1198" t="s">
        <v>190</v>
      </c>
      <c r="E513" s="479" t="s">
        <v>337</v>
      </c>
      <c r="F513" s="478" t="s">
        <v>570</v>
      </c>
      <c r="G513" s="1157">
        <v>6</v>
      </c>
      <c r="H513" s="388">
        <v>369.23</v>
      </c>
      <c r="I513" s="273">
        <v>2215.38</v>
      </c>
      <c r="J513" s="991"/>
      <c r="K513" s="388">
        <v>2215.38</v>
      </c>
      <c r="L513" s="1143"/>
      <c r="M513" s="206" t="s">
        <v>336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U513" s="1293"/>
      <c r="AV513" s="1200"/>
    </row>
    <row r="514" s="6" customFormat="1" customHeight="1" spans="1:48">
      <c r="A514" s="1192" t="s">
        <v>434</v>
      </c>
      <c r="B514" s="529">
        <v>46080</v>
      </c>
      <c r="C514" s="213" t="s">
        <v>657</v>
      </c>
      <c r="D514" s="1198" t="s">
        <v>352</v>
      </c>
      <c r="E514" s="479" t="s">
        <v>353</v>
      </c>
      <c r="F514" s="478" t="s">
        <v>108</v>
      </c>
      <c r="G514" s="1157">
        <v>1</v>
      </c>
      <c r="H514" s="388">
        <v>280</v>
      </c>
      <c r="I514" s="273">
        <v>280</v>
      </c>
      <c r="J514" s="991"/>
      <c r="K514" s="388">
        <v>280</v>
      </c>
      <c r="L514" s="1142"/>
      <c r="M514" s="206" t="s">
        <v>336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U514" s="1293"/>
      <c r="AV514" s="1200"/>
    </row>
    <row r="515" s="6" customFormat="1" customHeight="1" spans="1:48">
      <c r="A515" s="1192" t="s">
        <v>434</v>
      </c>
      <c r="B515" s="529">
        <v>46077</v>
      </c>
      <c r="C515" s="213" t="s">
        <v>658</v>
      </c>
      <c r="D515" s="1198" t="s">
        <v>65</v>
      </c>
      <c r="E515" s="479" t="s">
        <v>412</v>
      </c>
      <c r="F515" s="478" t="s">
        <v>570</v>
      </c>
      <c r="G515" s="1157">
        <v>10</v>
      </c>
      <c r="H515" s="388">
        <v>50</v>
      </c>
      <c r="I515" s="273">
        <v>500</v>
      </c>
      <c r="J515" s="991"/>
      <c r="K515" s="388">
        <v>500</v>
      </c>
      <c r="L515" s="1142"/>
      <c r="M515" s="206" t="s">
        <v>414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U515" s="1293"/>
      <c r="AV515" s="1200"/>
    </row>
    <row r="516" s="6" customFormat="1" customHeight="1" spans="1:48">
      <c r="A516" s="1287"/>
      <c r="B516" s="529"/>
      <c r="C516" s="213"/>
      <c r="D516" s="1198"/>
      <c r="E516" s="479"/>
      <c r="F516" s="465"/>
      <c r="G516" s="1157"/>
      <c r="H516" s="388"/>
      <c r="I516" s="273"/>
      <c r="J516" s="991"/>
      <c r="K516" s="388"/>
      <c r="L516" s="388"/>
      <c r="M516" s="915"/>
      <c r="N516" s="738"/>
      <c r="O516" s="738"/>
      <c r="P516" s="738"/>
      <c r="Q516" s="738"/>
      <c r="R516" s="738"/>
      <c r="S516" s="738"/>
      <c r="T516" s="738"/>
      <c r="U516" s="738"/>
      <c r="V516" s="738"/>
      <c r="W516" s="738"/>
      <c r="X516" s="738"/>
      <c r="Y516" s="738"/>
      <c r="Z516" s="738"/>
      <c r="AA516" s="738"/>
      <c r="AB516" s="738"/>
      <c r="AC516" s="738"/>
      <c r="AD516" s="738"/>
      <c r="AE516" s="738"/>
    </row>
    <row r="517" s="6" customFormat="1" customHeight="1" spans="1:48">
      <c r="A517" s="1287"/>
      <c r="B517" s="529"/>
      <c r="C517" s="213"/>
      <c r="D517" s="1198"/>
      <c r="E517" s="479"/>
      <c r="F517" s="465"/>
      <c r="G517" s="1157"/>
      <c r="H517" s="388"/>
      <c r="I517" s="273"/>
      <c r="J517" s="991"/>
      <c r="K517" s="388"/>
      <c r="L517" s="388"/>
      <c r="M517" s="915"/>
      <c r="N517" s="738"/>
      <c r="O517" s="738"/>
      <c r="P517" s="738"/>
      <c r="Q517" s="738"/>
      <c r="R517" s="738"/>
      <c r="S517" s="738"/>
      <c r="T517" s="738"/>
      <c r="U517" s="738"/>
      <c r="V517" s="738"/>
      <c r="W517" s="738"/>
      <c r="X517" s="738"/>
      <c r="Y517" s="738"/>
      <c r="Z517" s="738"/>
      <c r="AA517" s="738"/>
      <c r="AB517" s="738"/>
      <c r="AC517" s="738"/>
      <c r="AD517" s="738"/>
      <c r="AE517" s="738"/>
    </row>
    <row r="518" s="6" customFormat="1" customHeight="1" spans="1:48">
      <c r="A518" s="1287"/>
      <c r="B518" s="529"/>
      <c r="C518" s="213"/>
      <c r="D518" s="1198"/>
      <c r="E518" s="479"/>
      <c r="F518" s="465"/>
      <c r="G518" s="1157"/>
      <c r="H518" s="388"/>
      <c r="I518" s="273"/>
      <c r="J518" s="991"/>
      <c r="K518" s="388"/>
      <c r="L518" s="388"/>
      <c r="M518" s="915"/>
      <c r="N518" s="738"/>
      <c r="O518" s="738"/>
      <c r="P518" s="738"/>
      <c r="Q518" s="738"/>
      <c r="R518" s="738"/>
      <c r="S518" s="738"/>
      <c r="T518" s="738"/>
      <c r="U518" s="738"/>
      <c r="V518" s="738"/>
      <c r="W518" s="738"/>
      <c r="X518" s="738"/>
      <c r="Y518" s="738"/>
      <c r="Z518" s="738"/>
      <c r="AA518" s="738"/>
      <c r="AB518" s="738"/>
      <c r="AC518" s="738"/>
      <c r="AD518" s="738"/>
      <c r="AE518" s="738"/>
    </row>
    <row r="519" s="6" customFormat="1" customHeight="1" spans="1:48">
      <c r="A519" s="1287"/>
      <c r="B519" s="529"/>
      <c r="C519" s="213"/>
      <c r="D519" s="1198"/>
      <c r="E519" s="479"/>
      <c r="F519" s="465"/>
      <c r="G519" s="1157"/>
      <c r="H519" s="388"/>
      <c r="I519" s="273"/>
      <c r="J519" s="991"/>
      <c r="K519" s="388"/>
      <c r="L519" s="388"/>
      <c r="M519" s="915"/>
      <c r="N519" s="738"/>
      <c r="O519" s="738"/>
      <c r="P519" s="738"/>
      <c r="Q519" s="738"/>
      <c r="R519" s="738"/>
      <c r="S519" s="738"/>
      <c r="T519" s="738"/>
      <c r="U519" s="738"/>
      <c r="V519" s="738"/>
      <c r="W519" s="738"/>
      <c r="X519" s="738"/>
      <c r="Y519" s="738"/>
      <c r="Z519" s="738"/>
      <c r="AA519" s="738"/>
      <c r="AB519" s="738"/>
      <c r="AC519" s="738"/>
      <c r="AD519" s="738"/>
      <c r="AE519" s="738"/>
    </row>
    <row r="520" s="6" customFormat="1" customHeight="1" spans="1:48">
      <c r="A520" s="1287"/>
      <c r="B520" s="529"/>
      <c r="C520" s="213"/>
      <c r="D520" s="1198"/>
      <c r="E520" s="479"/>
      <c r="F520" s="465"/>
      <c r="G520" s="1157"/>
      <c r="H520" s="388"/>
      <c r="I520" s="273"/>
      <c r="J520" s="991"/>
      <c r="K520" s="388"/>
      <c r="L520" s="388"/>
      <c r="M520" s="915"/>
      <c r="N520" s="738"/>
      <c r="O520" s="738"/>
      <c r="P520" s="738"/>
      <c r="Q520" s="738"/>
      <c r="R520" s="738"/>
      <c r="S520" s="738"/>
      <c r="T520" s="738"/>
      <c r="U520" s="738"/>
      <c r="V520" s="738"/>
      <c r="W520" s="738"/>
      <c r="X520" s="738"/>
      <c r="Y520" s="738"/>
      <c r="Z520" s="738"/>
      <c r="AA520" s="738"/>
      <c r="AB520" s="738"/>
      <c r="AC520" s="738"/>
      <c r="AD520" s="738"/>
      <c r="AE520" s="738"/>
    </row>
    <row r="521" s="6" customFormat="1" customHeight="1" spans="1:48">
      <c r="A521" s="1287"/>
      <c r="B521" s="529"/>
      <c r="C521" s="213"/>
      <c r="D521" s="1198"/>
      <c r="E521" s="479"/>
      <c r="F521" s="465"/>
      <c r="G521" s="1157"/>
      <c r="H521" s="388"/>
      <c r="I521" s="273"/>
      <c r="J521" s="991"/>
      <c r="K521" s="388"/>
      <c r="L521" s="388"/>
      <c r="M521" s="915"/>
      <c r="N521" s="738"/>
      <c r="O521" s="738"/>
      <c r="P521" s="738"/>
      <c r="Q521" s="738"/>
      <c r="R521" s="738"/>
      <c r="S521" s="738"/>
      <c r="T521" s="738"/>
      <c r="U521" s="738"/>
      <c r="V521" s="738"/>
      <c r="W521" s="738"/>
      <c r="X521" s="738"/>
      <c r="Y521" s="738"/>
      <c r="Z521" s="738"/>
      <c r="AA521" s="738"/>
      <c r="AB521" s="738"/>
      <c r="AC521" s="738"/>
      <c r="AD521" s="738"/>
      <c r="AE521" s="738"/>
    </row>
    <row r="522" s="6" customFormat="1" customHeight="1" spans="1:48">
      <c r="A522" s="1287"/>
      <c r="B522" s="529"/>
      <c r="C522" s="213"/>
      <c r="D522" s="1198"/>
      <c r="E522" s="479"/>
      <c r="F522" s="465"/>
      <c r="G522" s="1157"/>
      <c r="H522" s="388"/>
      <c r="I522" s="273"/>
      <c r="J522" s="991"/>
      <c r="K522" s="388"/>
      <c r="L522" s="388"/>
      <c r="M522" s="915"/>
      <c r="N522" s="738"/>
      <c r="O522" s="738"/>
      <c r="P522" s="738"/>
      <c r="Q522" s="738"/>
      <c r="R522" s="738"/>
      <c r="S522" s="738"/>
      <c r="T522" s="738"/>
      <c r="U522" s="738"/>
      <c r="V522" s="738"/>
      <c r="W522" s="738"/>
      <c r="X522" s="738"/>
      <c r="Y522" s="738"/>
      <c r="Z522" s="738"/>
      <c r="AA522" s="738"/>
      <c r="AB522" s="738"/>
      <c r="AC522" s="738"/>
      <c r="AD522" s="738"/>
      <c r="AE522" s="738"/>
    </row>
    <row r="523" s="6" customFormat="1" customHeight="1" spans="1:48">
      <c r="A523" s="1287"/>
      <c r="B523" s="529"/>
      <c r="C523" s="213"/>
      <c r="D523" s="1198"/>
      <c r="E523" s="479"/>
      <c r="F523" s="465"/>
      <c r="G523" s="1157"/>
      <c r="H523" s="388"/>
      <c r="I523" s="273"/>
      <c r="J523" s="991"/>
      <c r="K523" s="388"/>
      <c r="L523" s="388"/>
      <c r="M523" s="915"/>
      <c r="N523" s="738"/>
      <c r="O523" s="738"/>
      <c r="P523" s="738"/>
      <c r="Q523" s="738"/>
      <c r="R523" s="738"/>
      <c r="S523" s="738"/>
      <c r="T523" s="738"/>
      <c r="U523" s="738"/>
      <c r="V523" s="738"/>
      <c r="W523" s="738"/>
      <c r="X523" s="738"/>
      <c r="Y523" s="738"/>
      <c r="Z523" s="738"/>
      <c r="AA523" s="738"/>
      <c r="AB523" s="738"/>
      <c r="AC523" s="738"/>
      <c r="AD523" s="738"/>
      <c r="AE523" s="738"/>
    </row>
    <row r="524" s="6" customFormat="1" customHeight="1" spans="1:48">
      <c r="A524" s="1287"/>
      <c r="B524" s="529"/>
      <c r="C524" s="213"/>
      <c r="D524" s="1198"/>
      <c r="E524" s="479"/>
      <c r="F524" s="465"/>
      <c r="G524" s="1157"/>
      <c r="H524" s="388"/>
      <c r="I524" s="273"/>
      <c r="J524" s="991"/>
      <c r="K524" s="388"/>
      <c r="L524" s="388"/>
      <c r="M524" s="915"/>
      <c r="N524" s="738"/>
      <c r="O524" s="738"/>
      <c r="P524" s="738"/>
      <c r="Q524" s="738"/>
      <c r="R524" s="738"/>
      <c r="S524" s="738"/>
      <c r="T524" s="738"/>
      <c r="U524" s="738"/>
      <c r="V524" s="738"/>
      <c r="W524" s="738"/>
      <c r="X524" s="738"/>
      <c r="Y524" s="738"/>
      <c r="Z524" s="738"/>
      <c r="AA524" s="738"/>
      <c r="AB524" s="738"/>
      <c r="AC524" s="738"/>
      <c r="AD524" s="738"/>
      <c r="AE524" s="738"/>
    </row>
    <row r="525" s="6" customFormat="1" customHeight="1" spans="1:48">
      <c r="A525" s="1287"/>
      <c r="B525" s="529"/>
      <c r="C525" s="213"/>
      <c r="D525" s="1198"/>
      <c r="E525" s="479"/>
      <c r="F525" s="465"/>
      <c r="G525" s="1157"/>
      <c r="H525" s="388"/>
      <c r="I525" s="273"/>
      <c r="J525" s="991"/>
      <c r="K525" s="388"/>
      <c r="L525" s="388"/>
      <c r="M525" s="1295"/>
      <c r="N525" s="738"/>
      <c r="O525" s="738"/>
      <c r="P525" s="738"/>
      <c r="Q525" s="738"/>
      <c r="R525" s="738"/>
      <c r="S525" s="738"/>
      <c r="T525" s="738"/>
      <c r="U525" s="738"/>
      <c r="V525" s="738"/>
      <c r="W525" s="738"/>
      <c r="X525" s="738"/>
      <c r="Y525" s="738"/>
      <c r="Z525" s="738"/>
      <c r="AA525" s="738"/>
      <c r="AB525" s="738"/>
      <c r="AC525" s="738"/>
      <c r="AD525" s="738"/>
    </row>
    <row r="526" s="6" customFormat="1" customHeight="1" spans="1:48">
      <c r="A526" s="1287"/>
      <c r="B526" s="529"/>
      <c r="C526" s="213"/>
      <c r="D526" s="1198"/>
      <c r="E526" s="479"/>
      <c r="F526" s="465"/>
      <c r="G526" s="1157"/>
      <c r="H526" s="388"/>
      <c r="I526" s="273"/>
      <c r="J526" s="991"/>
      <c r="K526" s="388"/>
      <c r="L526" s="388"/>
      <c r="M526" s="1295"/>
      <c r="N526" s="738"/>
      <c r="O526" s="738"/>
      <c r="P526" s="738"/>
      <c r="Q526" s="738"/>
      <c r="R526" s="738"/>
      <c r="S526" s="738"/>
      <c r="T526" s="738"/>
      <c r="U526" s="738"/>
      <c r="V526" s="738"/>
      <c r="W526" s="738"/>
      <c r="X526" s="738"/>
      <c r="Y526" s="738"/>
      <c r="Z526" s="738"/>
      <c r="AA526" s="738"/>
      <c r="AB526" s="738"/>
      <c r="AC526" s="738"/>
      <c r="AD526" s="738"/>
    </row>
    <row r="527" s="6" customFormat="1" customHeight="1" spans="1:48">
      <c r="A527" s="1287"/>
      <c r="B527" s="529"/>
      <c r="C527" s="213"/>
      <c r="D527" s="1198"/>
      <c r="E527" s="479"/>
      <c r="F527" s="465"/>
      <c r="G527" s="1157"/>
      <c r="H527" s="388"/>
      <c r="I527" s="273"/>
      <c r="J527" s="991"/>
      <c r="K527" s="388"/>
      <c r="L527" s="388"/>
      <c r="M527" s="1295"/>
      <c r="N527" s="738"/>
      <c r="O527" s="738"/>
      <c r="P527" s="738"/>
      <c r="Q527" s="738"/>
      <c r="R527" s="738"/>
      <c r="S527" s="738"/>
      <c r="T527" s="738"/>
      <c r="U527" s="738"/>
      <c r="V527" s="738"/>
      <c r="W527" s="738"/>
      <c r="X527" s="738"/>
      <c r="Y527" s="738"/>
      <c r="Z527" s="738"/>
      <c r="AA527" s="738"/>
      <c r="AB527" s="738"/>
      <c r="AC527" s="738"/>
      <c r="AD527" s="738"/>
    </row>
    <row r="528" s="6" customFormat="1" customHeight="1" spans="1:48">
      <c r="A528" s="1287"/>
      <c r="B528" s="529"/>
      <c r="C528" s="213"/>
      <c r="D528" s="1198"/>
      <c r="E528" s="479"/>
      <c r="F528" s="465"/>
      <c r="G528" s="1157"/>
      <c r="H528" s="388"/>
      <c r="I528" s="388"/>
      <c r="J528" s="991"/>
      <c r="K528" s="388"/>
      <c r="L528" s="388"/>
      <c r="M528" s="1295"/>
      <c r="N528" s="738"/>
      <c r="O528" s="738"/>
      <c r="P528" s="738"/>
      <c r="Q528" s="738"/>
      <c r="R528" s="738"/>
      <c r="S528" s="738"/>
      <c r="T528" s="738"/>
      <c r="U528" s="738"/>
      <c r="V528" s="738"/>
      <c r="W528" s="738"/>
      <c r="X528" s="738"/>
      <c r="Y528" s="738"/>
      <c r="Z528" s="738"/>
      <c r="AA528" s="738"/>
      <c r="AB528" s="738"/>
      <c r="AC528" s="738"/>
      <c r="AD528" s="738"/>
    </row>
    <row r="529" s="6" customFormat="1" customHeight="1" spans="1:30">
      <c r="A529" s="1287"/>
      <c r="B529" s="529"/>
      <c r="C529" s="213"/>
      <c r="D529" s="1198"/>
      <c r="E529" s="479"/>
      <c r="F529" s="465"/>
      <c r="G529" s="1157"/>
      <c r="H529" s="388"/>
      <c r="I529" s="388"/>
      <c r="J529" s="991"/>
      <c r="K529" s="388"/>
      <c r="L529" s="388"/>
      <c r="M529" s="1295"/>
      <c r="N529" s="738"/>
      <c r="O529" s="738"/>
      <c r="P529" s="738"/>
      <c r="Q529" s="738"/>
      <c r="R529" s="738"/>
      <c r="S529" s="738"/>
      <c r="T529" s="738"/>
      <c r="U529" s="738"/>
      <c r="V529" s="738"/>
      <c r="W529" s="738"/>
      <c r="X529" s="738"/>
      <c r="Y529" s="738"/>
      <c r="Z529" s="738"/>
      <c r="AA529" s="738"/>
      <c r="AB529" s="738"/>
      <c r="AC529" s="738"/>
      <c r="AD529" s="738"/>
    </row>
    <row r="530" s="6" customFormat="1" customHeight="1" spans="1:30">
      <c r="A530" s="1287"/>
      <c r="B530" s="529"/>
      <c r="C530" s="213"/>
      <c r="D530" s="1198"/>
      <c r="E530" s="479"/>
      <c r="F530" s="465"/>
      <c r="G530" s="1157"/>
      <c r="H530" s="388"/>
      <c r="I530" s="388"/>
      <c r="J530" s="991"/>
      <c r="K530" s="388"/>
      <c r="L530" s="388"/>
      <c r="M530" s="1295"/>
      <c r="N530" s="738"/>
      <c r="O530" s="738"/>
      <c r="P530" s="738"/>
      <c r="Q530" s="738"/>
      <c r="R530" s="738"/>
      <c r="S530" s="738"/>
      <c r="T530" s="738"/>
      <c r="U530" s="738"/>
      <c r="V530" s="738"/>
      <c r="W530" s="738"/>
      <c r="X530" s="738"/>
      <c r="Y530" s="738"/>
      <c r="Z530" s="738"/>
      <c r="AA530" s="738"/>
      <c r="AB530" s="738"/>
      <c r="AC530" s="738"/>
      <c r="AD530" s="738"/>
    </row>
    <row r="531" s="6" customFormat="1" customHeight="1" spans="1:30">
      <c r="A531" s="1287"/>
      <c r="B531" s="529"/>
      <c r="C531" s="213"/>
      <c r="D531" s="1198"/>
      <c r="E531" s="479"/>
      <c r="F531" s="465"/>
      <c r="G531" s="1157"/>
      <c r="H531" s="388"/>
      <c r="I531" s="273"/>
      <c r="J531" s="991"/>
      <c r="K531" s="388"/>
      <c r="L531" s="388"/>
      <c r="M531" s="1295"/>
      <c r="N531" s="738"/>
      <c r="O531" s="738"/>
      <c r="P531" s="738"/>
      <c r="Q531" s="738"/>
      <c r="R531" s="738"/>
      <c r="S531" s="738"/>
      <c r="T531" s="738"/>
      <c r="U531" s="738"/>
      <c r="V531" s="738"/>
      <c r="W531" s="738"/>
      <c r="X531" s="738"/>
      <c r="Y531" s="738"/>
      <c r="Z531" s="738"/>
      <c r="AA531" s="738"/>
      <c r="AB531" s="738"/>
      <c r="AC531" s="738"/>
      <c r="AD531" s="738"/>
    </row>
    <row r="532" s="6" customFormat="1" customHeight="1" spans="1:30">
      <c r="A532" s="1287"/>
      <c r="B532" s="529"/>
      <c r="C532" s="213"/>
      <c r="D532" s="1198"/>
      <c r="E532" s="479"/>
      <c r="F532" s="465"/>
      <c r="G532" s="1157"/>
      <c r="H532" s="388"/>
      <c r="I532" s="388"/>
      <c r="J532" s="915"/>
      <c r="K532" s="63"/>
      <c r="L532" s="63"/>
      <c r="M532" s="1295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  <c r="AA532" s="738"/>
      <c r="AB532" s="738"/>
      <c r="AC532" s="738"/>
      <c r="AD532" s="738"/>
    </row>
    <row r="533" s="6" customFormat="1" customHeight="1" spans="1:30">
      <c r="A533" s="1287"/>
      <c r="B533" s="529"/>
      <c r="C533" s="213"/>
      <c r="D533" s="1198"/>
      <c r="E533" s="479"/>
      <c r="F533" s="465"/>
      <c r="G533" s="1157"/>
      <c r="H533" s="388"/>
      <c r="I533" s="273"/>
      <c r="J533" s="991"/>
      <c r="K533" s="388"/>
      <c r="L533" s="388"/>
      <c r="M533" s="1295"/>
      <c r="N533" s="738"/>
      <c r="O533" s="738"/>
      <c r="P533" s="738"/>
      <c r="Q533" s="738"/>
      <c r="R533" s="738"/>
      <c r="S533" s="738"/>
      <c r="T533" s="738"/>
      <c r="U533" s="738"/>
      <c r="V533" s="738"/>
      <c r="W533" s="738"/>
      <c r="X533" s="738"/>
      <c r="Y533" s="738"/>
      <c r="Z533" s="738"/>
      <c r="AA533" s="738"/>
      <c r="AB533" s="738"/>
      <c r="AC533" s="738"/>
      <c r="AD533" s="738"/>
    </row>
    <row r="534" s="6" customFormat="1" customHeight="1" spans="1:30">
      <c r="A534" s="1287"/>
      <c r="B534" s="529"/>
      <c r="C534" s="213"/>
      <c r="D534" s="1198"/>
      <c r="E534" s="479"/>
      <c r="F534" s="465"/>
      <c r="G534" s="1157"/>
      <c r="H534" s="388"/>
      <c r="I534" s="388"/>
      <c r="J534" s="991"/>
      <c r="K534" s="388"/>
      <c r="L534" s="388"/>
      <c r="M534" s="1295"/>
    </row>
    <row r="535" s="6" customFormat="1" customHeight="1" spans="1:30">
      <c r="A535" s="1287"/>
      <c r="B535" s="529"/>
      <c r="C535" s="213"/>
      <c r="D535" s="1198"/>
      <c r="E535" s="479"/>
      <c r="F535" s="465"/>
      <c r="G535" s="1157"/>
      <c r="H535" s="388"/>
      <c r="I535" s="273"/>
      <c r="J535" s="991"/>
      <c r="K535" s="388"/>
      <c r="L535" s="388"/>
      <c r="M535" s="1295"/>
    </row>
    <row r="536" s="6" customFormat="1" customHeight="1" spans="1:30">
      <c r="A536" s="1287"/>
      <c r="B536" s="529"/>
      <c r="C536" s="213"/>
      <c r="D536" s="1198"/>
      <c r="E536" s="479"/>
      <c r="F536" s="465"/>
      <c r="G536" s="1157"/>
      <c r="H536" s="388"/>
      <c r="I536" s="388"/>
      <c r="J536" s="915"/>
      <c r="K536" s="63"/>
      <c r="L536" s="63"/>
      <c r="M536" s="1295"/>
    </row>
    <row r="537" s="6" customFormat="1" customHeight="1" spans="1:30">
      <c r="A537" s="1287"/>
      <c r="B537" s="529"/>
      <c r="C537" s="213"/>
      <c r="D537" s="1198"/>
      <c r="E537" s="479"/>
      <c r="F537" s="465"/>
      <c r="G537" s="1157"/>
      <c r="H537" s="388"/>
      <c r="I537" s="273"/>
      <c r="J537" s="991"/>
      <c r="K537" s="388"/>
      <c r="L537" s="388"/>
      <c r="M537" s="1295"/>
    </row>
    <row r="538" s="6" customFormat="1" customHeight="1" spans="1:30">
      <c r="A538" s="1287"/>
      <c r="B538" s="529"/>
      <c r="C538" s="213"/>
      <c r="D538" s="1198"/>
      <c r="E538" s="479"/>
      <c r="F538" s="465"/>
      <c r="G538" s="1157"/>
      <c r="H538" s="388"/>
      <c r="I538" s="388"/>
      <c r="J538" s="915"/>
      <c r="K538" s="63"/>
      <c r="L538" s="63"/>
      <c r="M538" s="1295"/>
    </row>
    <row r="539" s="6" customFormat="1" customHeight="1" spans="1:30">
      <c r="A539" s="1287"/>
      <c r="B539" s="529"/>
      <c r="C539" s="213"/>
      <c r="D539" s="1198"/>
      <c r="E539" s="479"/>
      <c r="F539" s="465"/>
      <c r="G539" s="1157"/>
      <c r="H539" s="388"/>
      <c r="I539" s="273"/>
      <c r="J539" s="991"/>
      <c r="K539" s="388"/>
      <c r="L539" s="388"/>
      <c r="M539" s="1295"/>
    </row>
    <row r="540" s="6" customFormat="1" customHeight="1" spans="1:30">
      <c r="A540" s="1287"/>
      <c r="B540" s="529"/>
      <c r="C540" s="213"/>
      <c r="D540" s="1198"/>
      <c r="E540" s="479"/>
      <c r="F540" s="465"/>
      <c r="G540" s="1157"/>
      <c r="H540" s="388"/>
      <c r="I540" s="388"/>
      <c r="J540" s="991"/>
      <c r="K540" s="388"/>
      <c r="L540" s="388"/>
      <c r="M540" s="1295"/>
    </row>
    <row r="541" s="6" customFormat="1" customHeight="1" spans="1:30">
      <c r="A541" s="1287"/>
      <c r="B541" s="529"/>
      <c r="C541" s="213"/>
      <c r="D541" s="1198"/>
      <c r="E541" s="479"/>
      <c r="F541" s="465"/>
      <c r="G541" s="1157"/>
      <c r="H541" s="388"/>
      <c r="I541" s="273"/>
      <c r="J541" s="991"/>
      <c r="K541" s="388"/>
      <c r="L541" s="388"/>
      <c r="M541" s="1295"/>
    </row>
    <row r="542" s="6" customFormat="1" customHeight="1" spans="1:30">
      <c r="A542" s="1287"/>
      <c r="B542" s="529"/>
      <c r="C542" s="213"/>
      <c r="D542" s="1198"/>
      <c r="E542" s="479"/>
      <c r="F542" s="465"/>
      <c r="G542" s="1157"/>
      <c r="H542" s="388"/>
      <c r="I542" s="388"/>
      <c r="J542" s="915"/>
      <c r="K542" s="63"/>
      <c r="L542" s="63"/>
      <c r="M542" s="1295"/>
    </row>
    <row r="543" s="6" customFormat="1" customHeight="1" spans="1:30">
      <c r="A543" s="1287"/>
      <c r="B543" s="529"/>
      <c r="C543" s="213"/>
      <c r="D543" s="1198"/>
      <c r="E543" s="479"/>
      <c r="F543" s="465"/>
      <c r="G543" s="1157"/>
      <c r="H543" s="388"/>
      <c r="I543" s="273"/>
      <c r="J543" s="991"/>
      <c r="K543" s="388"/>
      <c r="L543" s="388"/>
      <c r="M543" s="1295"/>
    </row>
    <row r="544" s="6" customFormat="1" customHeight="1" spans="1:30">
      <c r="A544" s="1287"/>
      <c r="B544" s="529"/>
      <c r="C544" s="213"/>
      <c r="D544" s="1198"/>
      <c r="E544" s="479"/>
      <c r="F544" s="465"/>
      <c r="G544" s="1157"/>
      <c r="H544" s="388"/>
      <c r="I544" s="388"/>
      <c r="J544" s="991"/>
      <c r="K544" s="388"/>
      <c r="L544" s="388"/>
      <c r="M544" s="1295"/>
    </row>
    <row r="545" s="6" customFormat="1" customHeight="1" spans="1:13">
      <c r="A545" s="1287"/>
      <c r="B545" s="529"/>
      <c r="C545" s="213"/>
      <c r="D545" s="1198"/>
      <c r="E545" s="479"/>
      <c r="F545" s="465"/>
      <c r="G545" s="1157"/>
      <c r="H545" s="388"/>
      <c r="I545" s="273"/>
      <c r="J545" s="991"/>
      <c r="K545" s="388"/>
      <c r="L545" s="388"/>
      <c r="M545" s="1295"/>
    </row>
    <row r="546" s="6" customFormat="1" customHeight="1" spans="1:13">
      <c r="A546" s="1287"/>
      <c r="B546" s="529"/>
      <c r="C546" s="213"/>
      <c r="D546" s="1198"/>
      <c r="E546" s="479"/>
      <c r="F546" s="465"/>
      <c r="G546" s="1157"/>
      <c r="H546" s="388"/>
      <c r="I546" s="388"/>
      <c r="J546" s="915"/>
      <c r="K546" s="63"/>
      <c r="L546" s="63"/>
      <c r="M546" s="1295"/>
    </row>
    <row r="547" s="6" customFormat="1" customHeight="1" spans="1:13">
      <c r="A547" s="1287"/>
      <c r="B547" s="529"/>
      <c r="C547" s="213"/>
      <c r="D547" s="1198"/>
      <c r="E547" s="479"/>
      <c r="F547" s="465"/>
      <c r="G547" s="1157"/>
      <c r="H547" s="388"/>
      <c r="I547" s="273"/>
      <c r="J547" s="991"/>
      <c r="K547" s="388"/>
      <c r="L547" s="388"/>
      <c r="M547" s="1295"/>
    </row>
    <row r="548" s="6" customFormat="1" customHeight="1" spans="1:13">
      <c r="A548" s="1287"/>
      <c r="B548" s="529"/>
      <c r="C548" s="213"/>
      <c r="D548" s="1198"/>
      <c r="E548" s="479"/>
      <c r="F548" s="465"/>
      <c r="G548" s="1157"/>
      <c r="H548" s="388"/>
      <c r="I548" s="388"/>
      <c r="J548" s="915"/>
      <c r="K548" s="63"/>
      <c r="L548" s="63"/>
      <c r="M548" s="1295"/>
    </row>
    <row r="549" s="6" customFormat="1" customHeight="1" spans="1:13">
      <c r="A549" s="1287"/>
      <c r="B549" s="529"/>
      <c r="C549" s="213"/>
      <c r="D549" s="1198"/>
      <c r="E549" s="479"/>
      <c r="F549" s="465"/>
      <c r="G549" s="1157"/>
      <c r="H549" s="388"/>
      <c r="I549" s="273"/>
      <c r="J549" s="991"/>
      <c r="K549" s="388"/>
      <c r="L549" s="388"/>
      <c r="M549" s="1295"/>
    </row>
    <row r="550" s="6" customFormat="1" customHeight="1" spans="1:13">
      <c r="A550" s="1287"/>
      <c r="B550" s="529"/>
      <c r="C550" s="213"/>
      <c r="D550" s="1198"/>
      <c r="E550" s="479"/>
      <c r="F550" s="465"/>
      <c r="G550" s="1157"/>
      <c r="H550" s="388"/>
      <c r="I550" s="388"/>
      <c r="J550" s="915"/>
      <c r="K550" s="63"/>
      <c r="L550" s="63"/>
      <c r="M550" s="1295"/>
    </row>
    <row r="551" s="6" customFormat="1" customHeight="1" spans="1:13">
      <c r="A551" s="1287"/>
      <c r="B551" s="529"/>
      <c r="C551" s="213"/>
      <c r="D551" s="1198"/>
      <c r="E551" s="479"/>
      <c r="F551" s="465"/>
      <c r="G551" s="1157"/>
      <c r="H551" s="388"/>
      <c r="I551" s="273"/>
      <c r="J551" s="991"/>
      <c r="K551" s="388"/>
      <c r="L551" s="388"/>
      <c r="M551" s="1295"/>
    </row>
    <row r="552" s="6" customFormat="1" customHeight="1" spans="1:13">
      <c r="A552" s="1287"/>
      <c r="B552" s="529"/>
      <c r="C552" s="213"/>
      <c r="D552" s="1198"/>
      <c r="E552" s="479"/>
      <c r="F552" s="465"/>
      <c r="G552" s="1157"/>
      <c r="H552" s="388"/>
      <c r="I552" s="273"/>
      <c r="J552" s="991"/>
      <c r="K552" s="388"/>
      <c r="L552" s="388"/>
      <c r="M552" s="1295"/>
    </row>
    <row r="553" s="6" customFormat="1" customHeight="1" spans="1:13">
      <c r="A553" s="1287"/>
      <c r="B553" s="529"/>
      <c r="C553" s="213"/>
      <c r="D553" s="1198"/>
      <c r="E553" s="479"/>
      <c r="F553" s="465"/>
      <c r="G553" s="1157"/>
      <c r="H553" s="388"/>
      <c r="I553" s="388"/>
      <c r="J553" s="991"/>
      <c r="K553" s="388"/>
      <c r="L553" s="388"/>
      <c r="M553" s="1295"/>
    </row>
    <row r="554" s="6" customFormat="1" customHeight="1" spans="1:13">
      <c r="A554" s="1287"/>
      <c r="B554" s="529"/>
      <c r="C554" s="213"/>
      <c r="D554" s="1198"/>
      <c r="E554" s="479"/>
      <c r="F554" s="465"/>
      <c r="G554" s="1157"/>
      <c r="H554" s="388"/>
      <c r="I554" s="273"/>
      <c r="J554" s="991"/>
      <c r="K554" s="388"/>
      <c r="L554" s="388"/>
      <c r="M554" s="1295"/>
    </row>
    <row r="555" s="6" customFormat="1" customHeight="1" spans="1:13">
      <c r="A555" s="1287"/>
      <c r="B555" s="529"/>
      <c r="C555" s="213"/>
      <c r="D555" s="1198"/>
      <c r="E555" s="479"/>
      <c r="F555" s="465"/>
      <c r="G555" s="1157"/>
      <c r="H555" s="388"/>
      <c r="I555" s="388"/>
      <c r="J555" s="915"/>
      <c r="K555" s="63"/>
      <c r="L555" s="63"/>
      <c r="M555" s="1295"/>
    </row>
    <row r="556" s="6" customFormat="1" customHeight="1" spans="1:13">
      <c r="A556" s="1287"/>
      <c r="B556" s="529"/>
      <c r="C556" s="213"/>
      <c r="D556" s="1198"/>
      <c r="E556" s="479"/>
      <c r="F556" s="465"/>
      <c r="G556" s="1157"/>
      <c r="H556" s="388"/>
      <c r="I556" s="273"/>
      <c r="J556" s="991"/>
      <c r="K556" s="388"/>
      <c r="L556" s="388"/>
      <c r="M556" s="1295"/>
    </row>
    <row r="557" s="6" customFormat="1" customHeight="1" spans="1:13">
      <c r="A557" s="1287"/>
      <c r="B557" s="529"/>
      <c r="C557" s="213"/>
      <c r="D557" s="1198"/>
      <c r="E557" s="479"/>
      <c r="F557" s="465"/>
      <c r="G557" s="1157"/>
      <c r="H557" s="388"/>
      <c r="I557" s="388"/>
      <c r="J557" s="991"/>
      <c r="K557" s="388"/>
      <c r="L557" s="388"/>
      <c r="M557" s="1295"/>
    </row>
    <row r="558" s="6" customFormat="1" customHeight="1" spans="1:13">
      <c r="A558" s="1287"/>
      <c r="B558" s="529"/>
      <c r="C558" s="213"/>
      <c r="D558" s="1198"/>
      <c r="E558" s="479"/>
      <c r="F558" s="465"/>
      <c r="G558" s="1157"/>
      <c r="H558" s="388"/>
      <c r="I558" s="273"/>
      <c r="J558" s="991"/>
      <c r="K558" s="388"/>
      <c r="L558" s="388"/>
      <c r="M558" s="1295"/>
    </row>
    <row r="559" s="6" customFormat="1" customHeight="1" spans="1:13">
      <c r="A559" s="1287"/>
      <c r="B559" s="529"/>
      <c r="C559" s="213"/>
      <c r="D559" s="1198"/>
      <c r="E559" s="479"/>
      <c r="F559" s="465"/>
      <c r="G559" s="1157"/>
      <c r="H559" s="388"/>
      <c r="I559" s="388"/>
      <c r="J559" s="915"/>
      <c r="K559" s="63"/>
      <c r="L559" s="63"/>
      <c r="M559" s="1296"/>
    </row>
    <row r="560" s="6" customFormat="1" customHeight="1" spans="1:13">
      <c r="A560" s="1287"/>
      <c r="B560" s="529"/>
      <c r="C560" s="213"/>
      <c r="D560" s="1198"/>
      <c r="E560" s="479"/>
      <c r="F560" s="465"/>
      <c r="G560" s="1157"/>
      <c r="H560" s="388"/>
      <c r="I560" s="273"/>
      <c r="J560" s="991"/>
      <c r="K560" s="388"/>
      <c r="L560" s="388"/>
      <c r="M560" s="1296"/>
    </row>
    <row r="561" s="6" customFormat="1" customHeight="1" spans="1:13">
      <c r="A561" s="1287"/>
      <c r="B561" s="529"/>
      <c r="C561" s="213"/>
      <c r="D561" s="1198"/>
      <c r="E561" s="479"/>
      <c r="F561" s="465"/>
      <c r="G561" s="1157"/>
      <c r="H561" s="388"/>
      <c r="I561" s="388"/>
      <c r="J561" s="991"/>
      <c r="K561" s="388"/>
      <c r="L561" s="388"/>
      <c r="M561" s="1295"/>
    </row>
    <row r="562" s="6" customFormat="1" customHeight="1" spans="1:13">
      <c r="A562" s="1287"/>
      <c r="B562" s="529"/>
      <c r="C562" s="213"/>
      <c r="D562" s="1198"/>
      <c r="E562" s="479"/>
      <c r="F562" s="465"/>
      <c r="G562" s="1157"/>
      <c r="H562" s="388"/>
      <c r="I562" s="273"/>
      <c r="J562" s="991"/>
      <c r="K562" s="388"/>
      <c r="L562" s="388"/>
      <c r="M562" s="1295"/>
    </row>
    <row r="563" s="6" customFormat="1" customHeight="1" spans="1:13">
      <c r="A563" s="1287"/>
      <c r="B563" s="529"/>
      <c r="C563" s="213"/>
      <c r="D563" s="1198"/>
      <c r="E563" s="479"/>
      <c r="F563" s="465"/>
      <c r="G563" s="1157"/>
      <c r="H563" s="388"/>
      <c r="I563" s="388"/>
      <c r="J563" s="915"/>
      <c r="K563" s="63"/>
      <c r="L563" s="63"/>
      <c r="M563" s="1295"/>
    </row>
    <row r="564" s="6" customFormat="1" customHeight="1" spans="1:13">
      <c r="A564" s="1287"/>
      <c r="B564" s="529"/>
      <c r="C564" s="213"/>
      <c r="D564" s="1198"/>
      <c r="E564" s="479"/>
      <c r="F564" s="465"/>
      <c r="G564" s="1157"/>
      <c r="H564" s="388"/>
      <c r="I564" s="273"/>
      <c r="J564" s="991"/>
      <c r="K564" s="388"/>
      <c r="L564" s="388"/>
      <c r="M564" s="1295"/>
    </row>
    <row r="565" s="6" customFormat="1" customHeight="1" spans="1:13">
      <c r="A565" s="1287"/>
      <c r="B565" s="529"/>
      <c r="C565" s="213"/>
      <c r="D565" s="1198"/>
      <c r="E565" s="479"/>
      <c r="F565" s="465"/>
      <c r="G565" s="1157"/>
      <c r="H565" s="388"/>
      <c r="I565" s="388"/>
      <c r="J565" s="991"/>
      <c r="K565" s="388"/>
      <c r="L565" s="388"/>
      <c r="M565" s="1295"/>
    </row>
    <row r="566" s="6" customFormat="1" customHeight="1" spans="1:13">
      <c r="A566" s="1287"/>
      <c r="B566" s="529"/>
      <c r="C566" s="213"/>
      <c r="D566" s="1198"/>
      <c r="E566" s="479"/>
      <c r="F566" s="465"/>
      <c r="G566" s="1157"/>
      <c r="H566" s="388"/>
      <c r="I566" s="273"/>
      <c r="J566" s="991"/>
      <c r="K566" s="388"/>
      <c r="L566" s="388"/>
      <c r="M566" s="1295"/>
    </row>
    <row r="567" s="6" customFormat="1" customHeight="1" spans="1:13">
      <c r="A567" s="1287"/>
      <c r="B567" s="529"/>
      <c r="C567" s="213"/>
      <c r="D567" s="1198"/>
      <c r="E567" s="479"/>
      <c r="F567" s="465"/>
      <c r="G567" s="1157"/>
      <c r="H567" s="388"/>
      <c r="I567" s="388"/>
      <c r="J567" s="915"/>
      <c r="K567" s="63"/>
      <c r="L567" s="63"/>
      <c r="M567" s="1295"/>
    </row>
    <row r="568" s="6" customFormat="1" customHeight="1" spans="1:13">
      <c r="A568" s="1287"/>
      <c r="B568" s="529"/>
      <c r="C568" s="213"/>
      <c r="D568" s="1198"/>
      <c r="E568" s="479"/>
      <c r="F568" s="465"/>
      <c r="G568" s="1157"/>
      <c r="H568" s="388"/>
      <c r="I568" s="273"/>
      <c r="J568" s="991"/>
      <c r="K568" s="388"/>
      <c r="L568" s="388"/>
      <c r="M568" s="1295"/>
    </row>
    <row r="569" s="6" customFormat="1" customHeight="1" spans="1:13">
      <c r="A569" s="1287"/>
      <c r="B569" s="529"/>
      <c r="C569" s="213"/>
      <c r="D569" s="1198"/>
      <c r="E569" s="479"/>
      <c r="F569" s="465"/>
      <c r="G569" s="1157"/>
      <c r="H569" s="388"/>
      <c r="I569" s="388"/>
      <c r="J569" s="915"/>
      <c r="K569" s="63"/>
      <c r="L569" s="63"/>
      <c r="M569" s="1295"/>
    </row>
    <row r="570" s="6" customFormat="1" customHeight="1" spans="1:13">
      <c r="A570" s="1287"/>
      <c r="B570" s="529"/>
      <c r="C570" s="213"/>
      <c r="D570" s="1198"/>
      <c r="E570" s="479"/>
      <c r="F570" s="465"/>
      <c r="G570" s="1157"/>
      <c r="H570" s="388"/>
      <c r="I570" s="273"/>
      <c r="J570" s="991"/>
      <c r="K570" s="388"/>
      <c r="L570" s="388"/>
      <c r="M570" s="1295"/>
    </row>
    <row r="571" s="6" customFormat="1" customHeight="1" spans="1:13">
      <c r="A571" s="1287"/>
      <c r="B571" s="529"/>
      <c r="C571" s="213"/>
      <c r="D571" s="1198"/>
      <c r="E571" s="479"/>
      <c r="F571" s="465"/>
      <c r="G571" s="1157"/>
      <c r="H571" s="388"/>
      <c r="I571" s="388"/>
      <c r="J571" s="915"/>
      <c r="K571" s="63"/>
      <c r="L571" s="63"/>
      <c r="M571" s="1295"/>
    </row>
    <row r="572" s="6" customFormat="1" customHeight="1" spans="1:13">
      <c r="A572" s="1287"/>
      <c r="B572" s="529"/>
      <c r="C572" s="213"/>
      <c r="D572" s="1198"/>
      <c r="E572" s="479"/>
      <c r="F572" s="465"/>
      <c r="G572" s="1157"/>
      <c r="H572" s="388"/>
      <c r="I572" s="273"/>
      <c r="J572" s="991"/>
      <c r="K572" s="388"/>
      <c r="L572" s="388"/>
      <c r="M572" s="1295"/>
    </row>
    <row r="573" s="6" customFormat="1" customHeight="1" spans="1:13">
      <c r="A573" s="1287"/>
      <c r="B573" s="529"/>
      <c r="C573" s="213"/>
      <c r="D573" s="1198"/>
      <c r="E573" s="479"/>
      <c r="F573" s="478"/>
      <c r="G573" s="1157"/>
      <c r="H573" s="388"/>
      <c r="I573" s="388"/>
      <c r="J573" s="991"/>
      <c r="K573" s="388"/>
      <c r="L573" s="388"/>
      <c r="M573" s="1295"/>
    </row>
    <row r="574" s="6" customFormat="1" customHeight="1" spans="1:13">
      <c r="A574" s="1287"/>
      <c r="B574" s="529"/>
      <c r="C574" s="213"/>
      <c r="D574" s="1198"/>
      <c r="E574" s="479"/>
      <c r="F574" s="478"/>
      <c r="G574" s="1157"/>
      <c r="H574" s="388"/>
      <c r="I574" s="273"/>
      <c r="J574" s="991"/>
      <c r="K574" s="388"/>
      <c r="L574" s="388"/>
      <c r="M574" s="1295"/>
    </row>
    <row r="575" s="6" customFormat="1" customHeight="1" spans="1:13">
      <c r="A575" s="1287"/>
      <c r="B575" s="529"/>
      <c r="C575" s="213"/>
      <c r="D575" s="1198"/>
      <c r="E575" s="479"/>
      <c r="F575" s="478"/>
      <c r="G575" s="1157"/>
      <c r="H575" s="388"/>
      <c r="I575" s="273"/>
      <c r="J575" s="991"/>
      <c r="K575" s="388"/>
      <c r="L575" s="388"/>
      <c r="M575" s="1295"/>
    </row>
    <row r="576" s="6" customFormat="1" customHeight="1" spans="1:13">
      <c r="A576" s="1287"/>
      <c r="B576" s="529"/>
      <c r="C576" s="213"/>
      <c r="D576" s="1198"/>
      <c r="E576" s="479"/>
      <c r="F576" s="478"/>
      <c r="G576" s="1157"/>
      <c r="H576" s="388"/>
      <c r="I576" s="273"/>
      <c r="J576" s="991"/>
      <c r="K576" s="388"/>
      <c r="L576" s="388"/>
      <c r="M576" s="1295"/>
    </row>
    <row r="577" s="6" customFormat="1" customHeight="1" spans="1:34">
      <c r="A577" s="1287"/>
      <c r="B577" s="529"/>
      <c r="C577" s="213"/>
      <c r="D577" s="1198"/>
      <c r="E577" s="479"/>
      <c r="F577" s="478"/>
      <c r="G577" s="1157"/>
      <c r="H577" s="388"/>
      <c r="I577" s="273"/>
      <c r="J577" s="991"/>
      <c r="K577" s="388"/>
      <c r="L577" s="388"/>
      <c r="M577" s="1295"/>
    </row>
    <row r="578" s="6" customFormat="1" customHeight="1" spans="1:34">
      <c r="A578" s="1287"/>
      <c r="B578" s="529"/>
      <c r="C578" s="213"/>
      <c r="D578" s="1198"/>
      <c r="E578" s="479"/>
      <c r="F578" s="478"/>
      <c r="G578" s="1157"/>
      <c r="H578" s="388"/>
      <c r="I578" s="273"/>
      <c r="J578" s="991"/>
      <c r="K578" s="388"/>
      <c r="L578" s="388"/>
      <c r="M578" s="1295"/>
    </row>
    <row r="579" s="6" customFormat="1" customHeight="1" spans="1:34">
      <c r="A579" s="1287"/>
      <c r="B579" s="529"/>
      <c r="C579" s="213"/>
      <c r="D579" s="1198"/>
      <c r="E579" s="479"/>
      <c r="F579" s="478"/>
      <c r="G579" s="1157"/>
      <c r="H579" s="388"/>
      <c r="I579" s="388"/>
      <c r="J579" s="991"/>
      <c r="K579" s="388"/>
      <c r="L579" s="388"/>
      <c r="M579" s="1295"/>
    </row>
    <row r="580" s="6" customFormat="1" customHeight="1" spans="1:34">
      <c r="A580" s="1287"/>
      <c r="B580" s="529"/>
      <c r="C580" s="213"/>
      <c r="D580" s="1198"/>
      <c r="E580" s="479"/>
      <c r="F580" s="478"/>
      <c r="G580" s="1157"/>
      <c r="H580" s="388"/>
      <c r="I580" s="273"/>
      <c r="J580" s="991"/>
      <c r="K580" s="388"/>
      <c r="L580" s="388"/>
      <c r="M580" s="1295"/>
    </row>
    <row r="581" s="6" customFormat="1" customHeight="1" spans="1:34">
      <c r="A581" s="1287"/>
      <c r="B581" s="529"/>
      <c r="C581" s="213"/>
      <c r="D581" s="1198"/>
      <c r="E581" s="479"/>
      <c r="F581" s="478"/>
      <c r="G581" s="1157"/>
      <c r="H581" s="388"/>
      <c r="I581" s="388"/>
      <c r="J581" s="915"/>
      <c r="K581" s="63"/>
      <c r="L581" s="63"/>
      <c r="M581" s="1295"/>
    </row>
    <row r="582" s="6" customFormat="1" customHeight="1" spans="1:34">
      <c r="A582" s="1287"/>
      <c r="B582" s="529"/>
      <c r="C582" s="213"/>
      <c r="D582" s="1198"/>
      <c r="E582" s="479"/>
      <c r="F582" s="478"/>
      <c r="G582" s="1157"/>
      <c r="H582" s="388"/>
      <c r="I582" s="273"/>
      <c r="J582" s="991"/>
      <c r="K582" s="388"/>
      <c r="L582" s="388"/>
      <c r="M582" s="1295"/>
    </row>
    <row r="583" s="6" customFormat="1" customHeight="1" spans="1:34">
      <c r="A583" s="1287"/>
      <c r="B583" s="529"/>
      <c r="C583" s="213"/>
      <c r="D583" s="1198"/>
      <c r="E583" s="479"/>
      <c r="F583" s="478"/>
      <c r="G583" s="1157"/>
      <c r="H583" s="388"/>
      <c r="I583" s="388"/>
      <c r="J583" s="991"/>
      <c r="K583" s="388"/>
      <c r="L583" s="388"/>
      <c r="M583" s="1295"/>
    </row>
    <row r="584" s="6" customFormat="1" customHeight="1" spans="1:34">
      <c r="A584" s="1287"/>
      <c r="B584" s="529"/>
      <c r="C584" s="213"/>
      <c r="D584" s="1198"/>
      <c r="E584" s="479"/>
      <c r="F584" s="478"/>
      <c r="G584" s="1157"/>
      <c r="H584" s="388"/>
      <c r="I584" s="273"/>
      <c r="J584" s="991"/>
      <c r="K584" s="388"/>
      <c r="L584" s="388"/>
      <c r="M584" s="1295"/>
    </row>
    <row r="585" s="6" customFormat="1" customHeight="1" spans="1:34">
      <c r="A585" s="1287"/>
      <c r="B585" s="529"/>
      <c r="C585" s="213"/>
      <c r="D585" s="1198"/>
      <c r="E585" s="479"/>
      <c r="F585" s="478"/>
      <c r="G585" s="1157"/>
      <c r="H585" s="388"/>
      <c r="I585" s="388"/>
      <c r="J585" s="991"/>
      <c r="K585" s="388"/>
      <c r="L585" s="388"/>
      <c r="M585" s="1295"/>
    </row>
    <row r="586" s="6" customFormat="1" customHeight="1" spans="1:34">
      <c r="A586" s="1287"/>
      <c r="B586" s="529"/>
      <c r="C586" s="213"/>
      <c r="D586" s="1198"/>
      <c r="E586" s="479"/>
      <c r="F586" s="478"/>
      <c r="G586" s="1157"/>
      <c r="H586" s="388"/>
      <c r="I586" s="273"/>
      <c r="J586" s="991"/>
      <c r="K586" s="388"/>
      <c r="L586" s="388"/>
      <c r="M586" s="1295"/>
    </row>
    <row r="587" s="6" customFormat="1" customHeight="1" spans="1:34">
      <c r="A587" s="1287"/>
      <c r="B587" s="529"/>
      <c r="C587" s="213"/>
      <c r="D587" s="1198"/>
      <c r="E587" s="479"/>
      <c r="F587" s="478"/>
      <c r="G587" s="1157"/>
      <c r="H587" s="388"/>
      <c r="I587" s="388"/>
      <c r="J587" s="991"/>
      <c r="K587" s="388"/>
      <c r="L587" s="388"/>
      <c r="M587" s="1295"/>
    </row>
    <row r="588" s="6" customFormat="1" customHeight="1" spans="1:34">
      <c r="A588" s="1287"/>
      <c r="B588" s="529"/>
      <c r="C588" s="213"/>
      <c r="D588" s="1198"/>
      <c r="E588" s="479"/>
      <c r="F588" s="478"/>
      <c r="G588" s="1157"/>
      <c r="H588" s="388"/>
      <c r="I588" s="273"/>
      <c r="J588" s="991"/>
      <c r="K588" s="388"/>
      <c r="L588" s="388"/>
      <c r="M588" s="1295"/>
    </row>
    <row r="589" s="6" customFormat="1" customHeight="1" spans="1:34">
      <c r="A589" s="1287"/>
      <c r="B589" s="529"/>
      <c r="C589" s="213"/>
      <c r="D589" s="1198"/>
      <c r="E589" s="479"/>
      <c r="F589" s="478"/>
      <c r="G589" s="1157"/>
      <c r="H589" s="388"/>
      <c r="I589" s="388"/>
      <c r="J589" s="991"/>
      <c r="K589" s="388"/>
      <c r="L589" s="388"/>
      <c r="M589" s="1295"/>
    </row>
    <row r="590" s="6" customFormat="1" customHeight="1" spans="1:34">
      <c r="A590" s="1287"/>
      <c r="B590" s="529"/>
      <c r="C590" s="213"/>
      <c r="D590" s="1198"/>
      <c r="E590" s="479"/>
      <c r="F590" s="478"/>
      <c r="G590" s="1157"/>
      <c r="H590" s="388"/>
      <c r="I590" s="273"/>
      <c r="J590" s="991"/>
      <c r="K590" s="388"/>
      <c r="L590" s="388"/>
      <c r="M590" s="1295"/>
    </row>
    <row r="591" s="1119" customFormat="1" customHeight="1" spans="1:34">
      <c r="A591" s="1287"/>
      <c r="B591" s="529"/>
      <c r="C591" s="213"/>
      <c r="D591" s="1198"/>
      <c r="E591" s="479"/>
      <c r="F591" s="465"/>
      <c r="G591" s="1157"/>
      <c r="H591" s="388"/>
      <c r="I591" s="388"/>
      <c r="J591" s="991"/>
      <c r="K591" s="388"/>
      <c r="L591" s="388"/>
      <c r="M591" s="773"/>
      <c r="N591" s="754"/>
      <c r="O591" s="754"/>
      <c r="P591" s="754"/>
      <c r="Q591" s="754"/>
      <c r="R591" s="754"/>
      <c r="S591" s="754"/>
      <c r="T591" s="754"/>
      <c r="U591" s="754"/>
      <c r="V591" s="754"/>
      <c r="W591" s="754"/>
      <c r="X591" s="754"/>
      <c r="Y591" s="754"/>
      <c r="Z591" s="754"/>
      <c r="AA591" s="754"/>
      <c r="AB591" s="754"/>
      <c r="AC591" s="754"/>
      <c r="AD591" s="754"/>
      <c r="AE591" s="754"/>
      <c r="AF591" s="754"/>
      <c r="AG591" s="754"/>
      <c r="AH591" s="754"/>
    </row>
    <row r="592" s="1119" customFormat="1" customHeight="1" spans="1:34">
      <c r="A592" s="1287"/>
      <c r="B592" s="529"/>
      <c r="C592" s="213"/>
      <c r="D592" s="1198"/>
      <c r="E592" s="479"/>
      <c r="F592" s="465"/>
      <c r="G592" s="1157"/>
      <c r="H592" s="388"/>
      <c r="I592" s="388"/>
      <c r="J592" s="991"/>
      <c r="K592" s="388"/>
      <c r="L592" s="388"/>
      <c r="M592" s="1296"/>
      <c r="N592" s="754"/>
      <c r="O592" s="754"/>
      <c r="P592" s="754"/>
      <c r="Q592" s="754"/>
      <c r="R592" s="754"/>
      <c r="S592" s="754"/>
      <c r="T592" s="754"/>
      <c r="U592" s="754"/>
      <c r="V592" s="754"/>
      <c r="W592" s="754"/>
      <c r="X592" s="754"/>
      <c r="Y592" s="754"/>
      <c r="Z592" s="754"/>
      <c r="AA592" s="754"/>
      <c r="AB592" s="754"/>
      <c r="AC592" s="754"/>
      <c r="AD592" s="754"/>
      <c r="AE592" s="754"/>
      <c r="AF592" s="754"/>
      <c r="AG592" s="754"/>
      <c r="AH592" s="754"/>
    </row>
    <row r="593" s="1119" customFormat="1" customHeight="1" spans="1:34">
      <c r="A593" s="1287"/>
      <c r="B593" s="529"/>
      <c r="C593" s="213"/>
      <c r="D593" s="1198"/>
      <c r="E593" s="479"/>
      <c r="F593" s="465"/>
      <c r="G593" s="1157"/>
      <c r="H593" s="388"/>
      <c r="I593" s="388"/>
      <c r="J593" s="991"/>
      <c r="K593" s="388"/>
      <c r="L593" s="388"/>
      <c r="M593" s="773"/>
      <c r="N593" s="754"/>
      <c r="O593" s="754"/>
      <c r="P593" s="754"/>
      <c r="Q593" s="754"/>
      <c r="R593" s="754"/>
      <c r="S593" s="754"/>
      <c r="T593" s="754"/>
      <c r="U593" s="754"/>
      <c r="V593" s="754"/>
      <c r="W593" s="754"/>
      <c r="X593" s="754"/>
      <c r="Y593" s="754"/>
      <c r="Z593" s="754"/>
      <c r="AA593" s="754"/>
      <c r="AB593" s="754"/>
      <c r="AC593" s="754"/>
      <c r="AD593" s="754"/>
      <c r="AE593" s="754"/>
      <c r="AF593" s="754"/>
      <c r="AG593" s="754"/>
      <c r="AH593" s="754"/>
    </row>
    <row r="594" s="1119" customFormat="1" customHeight="1" spans="1:34">
      <c r="A594" s="1287"/>
      <c r="B594" s="529"/>
      <c r="C594" s="213"/>
      <c r="D594" s="1198"/>
      <c r="E594" s="479"/>
      <c r="F594" s="465"/>
      <c r="G594" s="1157"/>
      <c r="H594" s="388"/>
      <c r="I594" s="388"/>
      <c r="J594" s="991"/>
      <c r="K594" s="388"/>
      <c r="L594" s="388"/>
      <c r="M594" s="1295"/>
      <c r="N594" s="754"/>
      <c r="O594" s="754"/>
      <c r="P594" s="754"/>
      <c r="Q594" s="754"/>
      <c r="R594" s="754"/>
      <c r="S594" s="754"/>
      <c r="T594" s="754"/>
      <c r="U594" s="754"/>
      <c r="V594" s="754"/>
      <c r="W594" s="754"/>
      <c r="X594" s="754"/>
      <c r="Y594" s="754"/>
      <c r="Z594" s="754"/>
      <c r="AA594" s="754"/>
      <c r="AB594" s="754"/>
      <c r="AC594" s="754"/>
      <c r="AD594" s="754"/>
      <c r="AE594" s="754"/>
      <c r="AF594" s="754"/>
      <c r="AG594" s="754"/>
      <c r="AH594" s="754"/>
    </row>
    <row r="595" s="1119" customFormat="1" customHeight="1" spans="1:34">
      <c r="A595" s="1287"/>
      <c r="B595" s="529"/>
      <c r="C595" s="213"/>
      <c r="D595" s="1198"/>
      <c r="E595" s="479"/>
      <c r="F595" s="465"/>
      <c r="G595" s="1157"/>
      <c r="H595" s="388"/>
      <c r="I595" s="388"/>
      <c r="J595" s="991"/>
      <c r="K595" s="388"/>
      <c r="L595" s="388"/>
      <c r="M595" s="1297"/>
      <c r="N595" s="754"/>
      <c r="O595" s="754"/>
      <c r="P595" s="754"/>
      <c r="Q595" s="754"/>
      <c r="R595" s="754"/>
      <c r="S595" s="754"/>
      <c r="T595" s="754"/>
      <c r="U595" s="754"/>
      <c r="V595" s="754"/>
      <c r="W595" s="754"/>
      <c r="X595" s="754"/>
      <c r="Y595" s="754"/>
      <c r="Z595" s="754"/>
      <c r="AA595" s="754"/>
      <c r="AB595" s="754"/>
      <c r="AC595" s="754"/>
      <c r="AD595" s="754"/>
      <c r="AE595" s="754"/>
      <c r="AF595" s="754"/>
      <c r="AG595" s="754"/>
      <c r="AH595" s="754"/>
    </row>
    <row r="596" s="1119" customFormat="1" customHeight="1" spans="1:34">
      <c r="A596" s="1287"/>
      <c r="B596" s="529"/>
      <c r="C596" s="213"/>
      <c r="D596" s="1198"/>
      <c r="E596" s="479"/>
      <c r="F596" s="465"/>
      <c r="G596" s="1157"/>
      <c r="H596" s="388"/>
      <c r="I596" s="388"/>
      <c r="J596" s="991"/>
      <c r="K596" s="388"/>
      <c r="L596" s="388"/>
      <c r="M596" s="1295"/>
      <c r="N596" s="754"/>
      <c r="O596" s="754"/>
      <c r="P596" s="754"/>
      <c r="Q596" s="754"/>
      <c r="R596" s="754"/>
      <c r="S596" s="754"/>
      <c r="T596" s="754"/>
      <c r="U596" s="754"/>
      <c r="V596" s="754"/>
      <c r="W596" s="754"/>
      <c r="X596" s="754"/>
      <c r="Y596" s="754"/>
      <c r="Z596" s="754"/>
      <c r="AA596" s="754"/>
      <c r="AB596" s="754"/>
      <c r="AC596" s="754"/>
      <c r="AD596" s="754"/>
      <c r="AE596" s="754"/>
      <c r="AF596" s="754"/>
      <c r="AG596" s="754"/>
      <c r="AH596" s="754"/>
    </row>
    <row r="597" s="1119" customFormat="1" customHeight="1" spans="1:34">
      <c r="A597" s="1287"/>
      <c r="B597" s="529"/>
      <c r="C597" s="213"/>
      <c r="D597" s="1198"/>
      <c r="E597" s="479"/>
      <c r="F597" s="465"/>
      <c r="G597" s="1157"/>
      <c r="H597" s="388"/>
      <c r="I597" s="388"/>
      <c r="J597" s="991"/>
      <c r="K597" s="388"/>
      <c r="L597" s="388"/>
      <c r="M597" s="773"/>
      <c r="N597" s="754"/>
      <c r="O597" s="754"/>
      <c r="P597" s="754"/>
      <c r="Q597" s="754"/>
      <c r="R597" s="754"/>
      <c r="S597" s="754"/>
      <c r="T597" s="754"/>
      <c r="U597" s="754"/>
      <c r="V597" s="754"/>
      <c r="W597" s="754"/>
      <c r="X597" s="754"/>
      <c r="Y597" s="754"/>
      <c r="Z597" s="754"/>
      <c r="AA597" s="754"/>
      <c r="AB597" s="754"/>
      <c r="AC597" s="754"/>
      <c r="AD597" s="754"/>
      <c r="AE597" s="754"/>
      <c r="AF597" s="754"/>
      <c r="AG597" s="754"/>
      <c r="AH597" s="754"/>
    </row>
    <row r="598" s="1119" customFormat="1" customHeight="1" spans="1:34">
      <c r="A598" s="1287"/>
      <c r="B598" s="529"/>
      <c r="C598" s="213"/>
      <c r="D598" s="1198"/>
      <c r="E598" s="479"/>
      <c r="F598" s="465"/>
      <c r="G598" s="1157"/>
      <c r="H598" s="388"/>
      <c r="I598" s="388"/>
      <c r="J598" s="991"/>
      <c r="K598" s="388"/>
      <c r="L598" s="388"/>
      <c r="M598" s="1295"/>
      <c r="N598" s="754"/>
      <c r="O598" s="754"/>
      <c r="P598" s="754"/>
      <c r="Q598" s="754"/>
      <c r="R598" s="754"/>
      <c r="S598" s="754"/>
      <c r="T598" s="754"/>
      <c r="U598" s="754"/>
      <c r="V598" s="754"/>
      <c r="W598" s="754"/>
      <c r="X598" s="754"/>
      <c r="Y598" s="754"/>
      <c r="Z598" s="754"/>
      <c r="AA598" s="754"/>
      <c r="AB598" s="754"/>
      <c r="AC598" s="754"/>
      <c r="AD598" s="754"/>
      <c r="AE598" s="754"/>
      <c r="AF598" s="754"/>
      <c r="AG598" s="754"/>
      <c r="AH598" s="754"/>
    </row>
    <row r="599" s="1119" customFormat="1" customHeight="1" spans="1:34">
      <c r="A599" s="1287"/>
      <c r="B599" s="529"/>
      <c r="C599" s="213"/>
      <c r="D599" s="1198"/>
      <c r="E599" s="479"/>
      <c r="F599" s="465"/>
      <c r="G599" s="1157"/>
      <c r="H599" s="388"/>
      <c r="I599" s="388"/>
      <c r="J599" s="991"/>
      <c r="K599" s="388"/>
      <c r="L599" s="388"/>
      <c r="M599" s="773"/>
      <c r="N599" s="754"/>
      <c r="O599" s="754"/>
      <c r="P599" s="754"/>
      <c r="Q599" s="754"/>
      <c r="R599" s="754"/>
      <c r="S599" s="754"/>
      <c r="T599" s="754"/>
      <c r="U599" s="754"/>
      <c r="V599" s="754"/>
      <c r="W599" s="754"/>
      <c r="X599" s="754"/>
      <c r="Y599" s="754"/>
      <c r="Z599" s="754"/>
      <c r="AA599" s="754"/>
      <c r="AB599" s="754"/>
      <c r="AC599" s="754"/>
      <c r="AD599" s="754"/>
      <c r="AE599" s="754"/>
      <c r="AF599" s="754"/>
      <c r="AG599" s="754"/>
      <c r="AH599" s="754"/>
    </row>
    <row r="600" s="1119" customFormat="1" customHeight="1" spans="1:34">
      <c r="A600" s="1287"/>
      <c r="B600" s="529"/>
      <c r="C600" s="213"/>
      <c r="D600" s="1198"/>
      <c r="E600" s="479"/>
      <c r="F600" s="465"/>
      <c r="G600" s="1157"/>
      <c r="H600" s="388"/>
      <c r="I600" s="388"/>
      <c r="J600" s="991"/>
      <c r="K600" s="388"/>
      <c r="L600" s="388"/>
      <c r="M600" s="1297"/>
      <c r="N600" s="754"/>
      <c r="O600" s="754"/>
      <c r="P600" s="754"/>
      <c r="Q600" s="754"/>
      <c r="R600" s="754"/>
      <c r="S600" s="754"/>
      <c r="T600" s="754"/>
      <c r="U600" s="754"/>
      <c r="V600" s="754"/>
      <c r="W600" s="754"/>
      <c r="X600" s="754"/>
      <c r="Y600" s="754"/>
      <c r="Z600" s="754"/>
      <c r="AA600" s="754"/>
      <c r="AB600" s="754"/>
      <c r="AC600" s="754"/>
      <c r="AD600" s="754"/>
      <c r="AE600" s="754"/>
      <c r="AF600" s="754"/>
      <c r="AG600" s="754"/>
      <c r="AH600" s="754"/>
    </row>
    <row r="601" s="1119" customFormat="1" customHeight="1" spans="1:34">
      <c r="A601" s="1287"/>
      <c r="B601" s="529"/>
      <c r="C601" s="213"/>
      <c r="D601" s="1198"/>
      <c r="E601" s="479"/>
      <c r="F601" s="921"/>
      <c r="G601" s="1157"/>
      <c r="H601" s="388"/>
      <c r="I601" s="388"/>
      <c r="J601" s="991"/>
      <c r="K601" s="388"/>
      <c r="L601" s="388"/>
      <c r="M601" s="1216"/>
      <c r="N601" s="754"/>
      <c r="O601" s="754"/>
      <c r="P601" s="754"/>
      <c r="Q601" s="754"/>
      <c r="R601" s="754"/>
      <c r="S601" s="754"/>
      <c r="T601" s="754"/>
      <c r="U601" s="754"/>
      <c r="V601" s="754"/>
      <c r="W601" s="754"/>
      <c r="X601" s="754"/>
      <c r="Y601" s="754"/>
      <c r="Z601" s="754"/>
      <c r="AA601" s="754"/>
      <c r="AB601" s="754"/>
      <c r="AC601" s="754"/>
      <c r="AD601" s="754"/>
      <c r="AE601" s="754"/>
      <c r="AF601" s="754"/>
      <c r="AG601" s="754"/>
      <c r="AH601" s="754"/>
    </row>
    <row r="602" s="1119" customFormat="1" customHeight="1" spans="1:34">
      <c r="A602" s="1287"/>
      <c r="B602" s="529"/>
      <c r="C602" s="213"/>
      <c r="D602" s="1198"/>
      <c r="E602" s="479"/>
      <c r="F602" s="921"/>
      <c r="G602" s="1157"/>
      <c r="H602" s="388"/>
      <c r="I602" s="388"/>
      <c r="J602" s="991"/>
      <c r="K602" s="388"/>
      <c r="L602" s="388"/>
      <c r="M602" s="1216"/>
      <c r="N602" s="754"/>
      <c r="O602" s="754"/>
      <c r="P602" s="754"/>
      <c r="Q602" s="754"/>
      <c r="R602" s="754"/>
      <c r="S602" s="754"/>
      <c r="T602" s="754"/>
      <c r="U602" s="754"/>
      <c r="V602" s="754"/>
      <c r="W602" s="754"/>
      <c r="X602" s="754"/>
      <c r="Y602" s="754"/>
      <c r="Z602" s="754"/>
      <c r="AA602" s="754"/>
      <c r="AB602" s="754"/>
      <c r="AC602" s="754"/>
      <c r="AD602" s="754"/>
      <c r="AE602" s="754"/>
      <c r="AF602" s="754"/>
      <c r="AG602" s="754"/>
      <c r="AH602" s="754"/>
    </row>
    <row r="603" s="1119" customFormat="1" customHeight="1" spans="1:34">
      <c r="A603" s="1287"/>
      <c r="B603" s="529"/>
      <c r="C603" s="213"/>
      <c r="D603" s="1198"/>
      <c r="E603" s="479"/>
      <c r="F603" s="465"/>
      <c r="G603" s="1157"/>
      <c r="H603" s="388"/>
      <c r="I603" s="388"/>
      <c r="J603" s="915"/>
      <c r="K603" s="63"/>
      <c r="L603" s="63"/>
      <c r="M603" s="1297"/>
      <c r="N603" s="754"/>
      <c r="O603" s="754"/>
      <c r="P603" s="754"/>
      <c r="Q603" s="754"/>
      <c r="R603" s="754"/>
      <c r="S603" s="754"/>
      <c r="T603" s="754"/>
      <c r="U603" s="754"/>
      <c r="V603" s="754"/>
      <c r="W603" s="754"/>
      <c r="X603" s="754"/>
      <c r="Y603" s="754"/>
      <c r="Z603" s="754"/>
      <c r="AA603" s="754"/>
      <c r="AB603" s="754"/>
      <c r="AC603" s="754"/>
      <c r="AD603" s="754"/>
      <c r="AE603" s="754"/>
      <c r="AF603" s="754"/>
      <c r="AG603" s="754"/>
      <c r="AH603" s="754"/>
    </row>
    <row r="604" s="1119" customFormat="1" customHeight="1" spans="1:34">
      <c r="A604" s="1287"/>
      <c r="B604" s="529"/>
      <c r="C604" s="213"/>
      <c r="D604" s="1198"/>
      <c r="E604" s="479"/>
      <c r="F604" s="465"/>
      <c r="G604" s="1157"/>
      <c r="H604" s="388"/>
      <c r="I604" s="388"/>
      <c r="J604" s="991"/>
      <c r="K604" s="388"/>
      <c r="L604" s="388"/>
      <c r="M604" s="1295"/>
      <c r="N604" s="754"/>
      <c r="O604" s="754"/>
      <c r="P604" s="754"/>
      <c r="Q604" s="754"/>
      <c r="R604" s="754"/>
      <c r="S604" s="754"/>
      <c r="T604" s="754"/>
      <c r="U604" s="754"/>
      <c r="V604" s="754"/>
      <c r="W604" s="754"/>
      <c r="X604" s="754"/>
      <c r="Y604" s="754"/>
      <c r="Z604" s="754"/>
      <c r="AA604" s="754"/>
      <c r="AB604" s="754"/>
      <c r="AC604" s="754"/>
      <c r="AD604" s="754"/>
      <c r="AE604" s="754"/>
      <c r="AF604" s="754"/>
      <c r="AG604" s="754"/>
      <c r="AH604" s="754"/>
    </row>
    <row r="605" s="1119" customFormat="1" customHeight="1" spans="1:34">
      <c r="A605" s="1287"/>
      <c r="B605" s="529"/>
      <c r="C605" s="213"/>
      <c r="D605" s="1198"/>
      <c r="E605" s="479"/>
      <c r="F605" s="465"/>
      <c r="G605" s="1157"/>
      <c r="H605" s="388"/>
      <c r="I605" s="388"/>
      <c r="J605" s="915"/>
      <c r="K605" s="63"/>
      <c r="L605" s="63"/>
      <c r="M605" s="1297"/>
      <c r="N605" s="754"/>
      <c r="O605" s="754"/>
      <c r="P605" s="754"/>
      <c r="Q605" s="754"/>
      <c r="R605" s="754"/>
      <c r="S605" s="754"/>
      <c r="T605" s="754"/>
      <c r="U605" s="754"/>
      <c r="V605" s="754"/>
      <c r="W605" s="754"/>
      <c r="X605" s="754"/>
      <c r="Y605" s="754"/>
      <c r="Z605" s="754"/>
      <c r="AA605" s="754"/>
      <c r="AB605" s="754"/>
      <c r="AC605" s="754"/>
      <c r="AD605" s="754"/>
      <c r="AE605" s="754"/>
      <c r="AF605" s="754"/>
      <c r="AG605" s="754"/>
      <c r="AH605" s="754"/>
    </row>
    <row r="606" s="1119" customFormat="1" customHeight="1" spans="1:34">
      <c r="A606" s="1287"/>
      <c r="B606" s="529"/>
      <c r="C606" s="213"/>
      <c r="D606" s="1198"/>
      <c r="E606" s="479"/>
      <c r="F606" s="465"/>
      <c r="G606" s="1157"/>
      <c r="H606" s="388"/>
      <c r="I606" s="388"/>
      <c r="J606" s="991"/>
      <c r="K606" s="388"/>
      <c r="L606" s="388"/>
      <c r="M606" s="1295"/>
      <c r="N606" s="754"/>
      <c r="O606" s="754"/>
      <c r="P606" s="754"/>
      <c r="Q606" s="754"/>
      <c r="R606" s="754"/>
      <c r="S606" s="754"/>
      <c r="T606" s="754"/>
      <c r="U606" s="754"/>
      <c r="V606" s="754"/>
      <c r="W606" s="754"/>
      <c r="X606" s="754"/>
      <c r="Y606" s="754"/>
      <c r="Z606" s="754"/>
      <c r="AA606" s="754"/>
      <c r="AB606" s="754"/>
      <c r="AC606" s="754"/>
      <c r="AD606" s="754"/>
      <c r="AE606" s="754"/>
      <c r="AF606" s="754"/>
      <c r="AG606" s="754"/>
      <c r="AH606" s="754"/>
    </row>
    <row r="607" s="1119" customFormat="1" customHeight="1" spans="1:34">
      <c r="A607" s="1287"/>
      <c r="B607" s="529"/>
      <c r="C607" s="213"/>
      <c r="D607" s="1198"/>
      <c r="E607" s="479"/>
      <c r="F607" s="465"/>
      <c r="G607" s="1157"/>
      <c r="H607" s="388"/>
      <c r="I607" s="388"/>
      <c r="J607" s="991"/>
      <c r="K607" s="388"/>
      <c r="L607" s="388"/>
      <c r="M607" s="1295"/>
      <c r="N607" s="754"/>
      <c r="O607" s="754"/>
      <c r="P607" s="754"/>
      <c r="Q607" s="754"/>
      <c r="R607" s="754"/>
      <c r="S607" s="754"/>
      <c r="T607" s="754"/>
      <c r="U607" s="754"/>
      <c r="V607" s="754"/>
      <c r="W607" s="754"/>
      <c r="X607" s="754"/>
      <c r="Y607" s="754"/>
      <c r="Z607" s="754"/>
      <c r="AA607" s="754"/>
      <c r="AB607" s="754"/>
      <c r="AC607" s="754"/>
      <c r="AD607" s="754"/>
      <c r="AE607" s="754"/>
      <c r="AF607" s="754"/>
      <c r="AG607" s="754"/>
      <c r="AH607" s="754"/>
    </row>
    <row r="608" s="1119" customFormat="1" customHeight="1" spans="1:34">
      <c r="A608" s="1287"/>
      <c r="B608" s="529"/>
      <c r="C608" s="213"/>
      <c r="D608" s="1198"/>
      <c r="E608" s="479"/>
      <c r="F608" s="465"/>
      <c r="G608" s="1157"/>
      <c r="H608" s="388"/>
      <c r="I608" s="388"/>
      <c r="J608" s="991"/>
      <c r="K608" s="388"/>
      <c r="L608" s="388"/>
      <c r="M608" s="1295"/>
      <c r="N608" s="754"/>
      <c r="O608" s="754"/>
      <c r="P608" s="754"/>
      <c r="Q608" s="754"/>
      <c r="R608" s="754"/>
      <c r="S608" s="754"/>
      <c r="T608" s="754"/>
      <c r="U608" s="754"/>
      <c r="V608" s="754"/>
      <c r="W608" s="754"/>
      <c r="X608" s="754"/>
      <c r="Y608" s="754"/>
      <c r="Z608" s="754"/>
      <c r="AA608" s="754"/>
      <c r="AB608" s="754"/>
      <c r="AC608" s="754"/>
      <c r="AD608" s="754"/>
      <c r="AE608" s="754"/>
      <c r="AF608" s="754"/>
      <c r="AG608" s="754"/>
      <c r="AH608" s="754"/>
    </row>
    <row r="609" s="1119" customFormat="1" customHeight="1" spans="1:34">
      <c r="A609" s="1287"/>
      <c r="B609" s="529"/>
      <c r="C609" s="213"/>
      <c r="D609" s="1198"/>
      <c r="E609" s="479"/>
      <c r="F609" s="465"/>
      <c r="G609" s="1157"/>
      <c r="H609" s="388"/>
      <c r="I609" s="388"/>
      <c r="J609" s="991"/>
      <c r="K609" s="388"/>
      <c r="L609" s="388"/>
      <c r="M609" s="1295"/>
      <c r="N609" s="754"/>
      <c r="O609" s="754"/>
      <c r="P609" s="754"/>
      <c r="Q609" s="754"/>
      <c r="R609" s="754"/>
      <c r="S609" s="754"/>
      <c r="T609" s="754"/>
      <c r="U609" s="754"/>
      <c r="V609" s="754"/>
      <c r="W609" s="754"/>
      <c r="X609" s="754"/>
      <c r="Y609" s="754"/>
      <c r="Z609" s="754"/>
      <c r="AA609" s="754"/>
      <c r="AB609" s="754"/>
      <c r="AC609" s="754"/>
      <c r="AD609" s="754"/>
      <c r="AE609" s="754"/>
      <c r="AF609" s="754"/>
      <c r="AG609" s="754"/>
      <c r="AH609" s="754"/>
    </row>
    <row r="610" s="1119" customFormat="1" customHeight="1" spans="1:34">
      <c r="A610" s="1287"/>
      <c r="B610" s="529"/>
      <c r="C610" s="213"/>
      <c r="D610" s="1198"/>
      <c r="E610" s="409"/>
      <c r="F610" s="952"/>
      <c r="G610" s="1157"/>
      <c r="H610" s="388"/>
      <c r="I610" s="388"/>
      <c r="J610" s="915"/>
      <c r="K610" s="63"/>
      <c r="L610" s="63"/>
      <c r="M610" s="1295"/>
      <c r="N610" s="754"/>
      <c r="O610" s="754"/>
      <c r="P610" s="754"/>
      <c r="Q610" s="754"/>
      <c r="R610" s="754"/>
      <c r="S610" s="754"/>
      <c r="T610" s="754"/>
      <c r="U610" s="754"/>
      <c r="V610" s="754"/>
      <c r="W610" s="754"/>
      <c r="X610" s="754"/>
      <c r="Y610" s="754"/>
      <c r="Z610" s="754"/>
      <c r="AA610" s="754"/>
      <c r="AB610" s="754"/>
      <c r="AC610" s="754"/>
      <c r="AD610" s="754"/>
      <c r="AE610" s="754"/>
      <c r="AF610" s="754"/>
      <c r="AG610" s="754"/>
      <c r="AH610" s="754"/>
    </row>
    <row r="611" s="1119" customFormat="1" customHeight="1" spans="1:34">
      <c r="A611" s="1287"/>
      <c r="B611" s="529"/>
      <c r="C611" s="213"/>
      <c r="D611" s="1198"/>
      <c r="E611" s="409"/>
      <c r="F611" s="952"/>
      <c r="G611" s="1157"/>
      <c r="H611" s="388"/>
      <c r="I611" s="388"/>
      <c r="J611" s="991"/>
      <c r="K611" s="388"/>
      <c r="L611" s="388"/>
      <c r="M611" s="1295"/>
      <c r="N611" s="754"/>
      <c r="O611" s="754"/>
      <c r="P611" s="754"/>
      <c r="Q611" s="754"/>
      <c r="R611" s="754"/>
      <c r="S611" s="754"/>
      <c r="T611" s="754"/>
      <c r="U611" s="754"/>
      <c r="V611" s="754"/>
      <c r="W611" s="754"/>
      <c r="X611" s="754"/>
      <c r="Y611" s="754"/>
      <c r="Z611" s="754"/>
      <c r="AA611" s="754"/>
      <c r="AB611" s="754"/>
      <c r="AC611" s="754"/>
      <c r="AD611" s="754"/>
      <c r="AE611" s="754"/>
      <c r="AF611" s="754"/>
      <c r="AG611" s="754"/>
      <c r="AH611" s="754"/>
    </row>
    <row r="612" s="1119" customFormat="1" customHeight="1" spans="1:34">
      <c r="A612" s="1287"/>
      <c r="B612" s="529"/>
      <c r="C612" s="213"/>
      <c r="D612" s="1198"/>
      <c r="E612" s="409"/>
      <c r="F612" s="952"/>
      <c r="G612" s="1157"/>
      <c r="H612" s="388"/>
      <c r="I612" s="388"/>
      <c r="J612" s="915"/>
      <c r="K612" s="63"/>
      <c r="L612" s="63"/>
      <c r="M612" s="1295"/>
      <c r="N612" s="754"/>
      <c r="O612" s="754"/>
      <c r="P612" s="754"/>
      <c r="Q612" s="754"/>
      <c r="R612" s="754"/>
      <c r="S612" s="754"/>
      <c r="T612" s="754"/>
      <c r="U612" s="754"/>
      <c r="V612" s="754"/>
      <c r="W612" s="754"/>
      <c r="X612" s="754"/>
      <c r="Y612" s="754"/>
      <c r="Z612" s="754"/>
      <c r="AA612" s="754"/>
      <c r="AB612" s="754"/>
      <c r="AC612" s="754"/>
      <c r="AD612" s="754"/>
      <c r="AE612" s="754"/>
      <c r="AF612" s="754"/>
      <c r="AG612" s="754"/>
      <c r="AH612" s="754"/>
    </row>
    <row r="613" s="1119" customFormat="1" customHeight="1" spans="1:34">
      <c r="A613" s="1287"/>
      <c r="B613" s="529"/>
      <c r="C613" s="213"/>
      <c r="D613" s="1198"/>
      <c r="E613" s="479"/>
      <c r="F613" s="952"/>
      <c r="G613" s="1157"/>
      <c r="H613" s="388"/>
      <c r="I613" s="388"/>
      <c r="J613" s="991"/>
      <c r="K613" s="388"/>
      <c r="L613" s="388"/>
      <c r="M613" s="1295"/>
      <c r="N613" s="754"/>
      <c r="O613" s="754"/>
      <c r="P613" s="754"/>
      <c r="Q613" s="754"/>
      <c r="R613" s="754"/>
      <c r="S613" s="754"/>
      <c r="T613" s="754"/>
      <c r="U613" s="754"/>
      <c r="V613" s="754"/>
      <c r="W613" s="754"/>
      <c r="X613" s="754"/>
      <c r="Y613" s="754"/>
      <c r="Z613" s="754"/>
      <c r="AA613" s="754"/>
      <c r="AB613" s="754"/>
      <c r="AC613" s="754"/>
      <c r="AD613" s="754"/>
      <c r="AE613" s="754"/>
      <c r="AF613" s="754"/>
      <c r="AG613" s="754"/>
      <c r="AH613" s="754"/>
    </row>
    <row r="614" s="1119" customFormat="1" customHeight="1" spans="1:34">
      <c r="A614" s="1287"/>
      <c r="B614" s="529"/>
      <c r="C614" s="213"/>
      <c r="D614" s="1198"/>
      <c r="E614" s="409"/>
      <c r="F614" s="952"/>
      <c r="G614" s="1157"/>
      <c r="H614" s="388"/>
      <c r="I614" s="388"/>
      <c r="J614" s="915"/>
      <c r="K614" s="63"/>
      <c r="L614" s="63"/>
      <c r="M614" s="1295"/>
      <c r="N614" s="754"/>
      <c r="O614" s="754"/>
      <c r="P614" s="754"/>
      <c r="Q614" s="754"/>
      <c r="R614" s="754"/>
      <c r="S614" s="754"/>
      <c r="T614" s="754"/>
      <c r="U614" s="754"/>
      <c r="V614" s="754"/>
      <c r="W614" s="754"/>
      <c r="X614" s="754"/>
      <c r="Y614" s="754"/>
      <c r="Z614" s="754"/>
      <c r="AA614" s="754"/>
      <c r="AB614" s="754"/>
      <c r="AC614" s="754"/>
      <c r="AD614" s="754"/>
      <c r="AE614" s="754"/>
      <c r="AF614" s="754"/>
      <c r="AG614" s="754"/>
      <c r="AH614" s="754"/>
    </row>
    <row r="615" s="1119" customFormat="1" customHeight="1" spans="1:34">
      <c r="A615" s="1287"/>
      <c r="B615" s="529"/>
      <c r="C615" s="213"/>
      <c r="D615" s="1198"/>
      <c r="E615" s="479"/>
      <c r="F615" s="952"/>
      <c r="G615" s="1157"/>
      <c r="H615" s="388"/>
      <c r="I615" s="388"/>
      <c r="J615" s="991"/>
      <c r="K615" s="388"/>
      <c r="L615" s="388"/>
      <c r="M615" s="1295"/>
      <c r="N615" s="754"/>
      <c r="O615" s="754"/>
      <c r="P615" s="754"/>
      <c r="Q615" s="754"/>
      <c r="R615" s="754"/>
      <c r="S615" s="754"/>
      <c r="T615" s="754"/>
      <c r="U615" s="754"/>
      <c r="V615" s="754"/>
      <c r="W615" s="754"/>
      <c r="X615" s="754"/>
      <c r="Y615" s="754"/>
      <c r="Z615" s="754"/>
      <c r="AA615" s="754"/>
      <c r="AB615" s="754"/>
      <c r="AC615" s="754"/>
      <c r="AD615" s="754"/>
      <c r="AE615" s="754"/>
      <c r="AF615" s="754"/>
      <c r="AG615" s="754"/>
      <c r="AH615" s="754"/>
    </row>
    <row r="616" s="1119" customFormat="1" customHeight="1" spans="1:34">
      <c r="A616" s="1287"/>
      <c r="B616" s="529"/>
      <c r="C616" s="213"/>
      <c r="D616" s="1198"/>
      <c r="E616" s="409"/>
      <c r="F616" s="952"/>
      <c r="G616" s="1157"/>
      <c r="H616" s="388"/>
      <c r="I616" s="388"/>
      <c r="J616" s="915"/>
      <c r="K616" s="63"/>
      <c r="L616" s="63"/>
      <c r="M616" s="1295"/>
      <c r="N616" s="754"/>
      <c r="O616" s="754"/>
      <c r="P616" s="754"/>
      <c r="Q616" s="754"/>
      <c r="R616" s="754"/>
      <c r="S616" s="754"/>
      <c r="T616" s="754"/>
      <c r="U616" s="754"/>
      <c r="V616" s="754"/>
      <c r="W616" s="754"/>
      <c r="X616" s="754"/>
      <c r="Y616" s="754"/>
      <c r="Z616" s="754"/>
      <c r="AA616" s="754"/>
      <c r="AB616" s="754"/>
      <c r="AC616" s="754"/>
      <c r="AD616" s="754"/>
      <c r="AE616" s="754"/>
      <c r="AF616" s="754"/>
      <c r="AG616" s="754"/>
      <c r="AH616" s="754"/>
    </row>
    <row r="617" s="1119" customFormat="1" customHeight="1" spans="1:34">
      <c r="A617" s="1287"/>
      <c r="B617" s="529"/>
      <c r="C617" s="213"/>
      <c r="D617" s="1198"/>
      <c r="E617" s="479"/>
      <c r="F617" s="952"/>
      <c r="G617" s="1157"/>
      <c r="H617" s="388"/>
      <c r="I617" s="388"/>
      <c r="J617" s="991"/>
      <c r="K617" s="388"/>
      <c r="L617" s="388"/>
      <c r="M617" s="1295"/>
      <c r="N617" s="754"/>
      <c r="O617" s="754"/>
      <c r="P617" s="754"/>
      <c r="Q617" s="754"/>
      <c r="R617" s="754"/>
      <c r="S617" s="754"/>
      <c r="T617" s="754"/>
      <c r="U617" s="754"/>
      <c r="V617" s="754"/>
      <c r="W617" s="754"/>
      <c r="X617" s="754"/>
      <c r="Y617" s="754"/>
      <c r="Z617" s="754"/>
      <c r="AA617" s="754"/>
      <c r="AB617" s="754"/>
      <c r="AC617" s="754"/>
      <c r="AD617" s="754"/>
      <c r="AE617" s="754"/>
      <c r="AF617" s="754"/>
      <c r="AG617" s="754"/>
      <c r="AH617" s="754"/>
    </row>
    <row r="618" s="1119" customFormat="1" customHeight="1" spans="1:34">
      <c r="A618" s="1287"/>
      <c r="B618" s="529"/>
      <c r="C618" s="213"/>
      <c r="D618" s="1198"/>
      <c r="E618" s="409"/>
      <c r="F618" s="952"/>
      <c r="G618" s="1157"/>
      <c r="H618" s="388"/>
      <c r="I618" s="388"/>
      <c r="J618" s="991"/>
      <c r="K618" s="388"/>
      <c r="L618" s="388"/>
      <c r="M618" s="1295"/>
      <c r="N618" s="754"/>
      <c r="O618" s="754"/>
      <c r="P618" s="754"/>
      <c r="Q618" s="754"/>
      <c r="R618" s="754"/>
      <c r="S618" s="754"/>
      <c r="T618" s="754"/>
      <c r="U618" s="754"/>
      <c r="V618" s="754"/>
      <c r="W618" s="754"/>
      <c r="X618" s="754"/>
      <c r="Y618" s="754"/>
      <c r="Z618" s="754"/>
      <c r="AA618" s="754"/>
      <c r="AB618" s="754"/>
      <c r="AC618" s="754"/>
      <c r="AD618" s="754"/>
      <c r="AE618" s="754"/>
      <c r="AF618" s="754"/>
      <c r="AG618" s="754"/>
      <c r="AH618" s="754"/>
    </row>
    <row r="619" s="1119" customFormat="1" customHeight="1" spans="1:34">
      <c r="A619" s="1287"/>
      <c r="B619" s="529"/>
      <c r="C619" s="213"/>
      <c r="D619" s="1198"/>
      <c r="E619" s="409"/>
      <c r="F619" s="952"/>
      <c r="G619" s="1157"/>
      <c r="H619" s="388"/>
      <c r="I619" s="388"/>
      <c r="J619" s="991"/>
      <c r="K619" s="388"/>
      <c r="L619" s="388"/>
      <c r="M619" s="1295"/>
      <c r="N619" s="754"/>
      <c r="O619" s="754"/>
      <c r="P619" s="754"/>
      <c r="Q619" s="754"/>
      <c r="R619" s="754"/>
      <c r="S619" s="754"/>
      <c r="T619" s="754"/>
      <c r="U619" s="754"/>
      <c r="V619" s="754"/>
      <c r="W619" s="754"/>
      <c r="X619" s="754"/>
      <c r="Y619" s="754"/>
      <c r="Z619" s="754"/>
      <c r="AA619" s="754"/>
      <c r="AB619" s="754"/>
      <c r="AC619" s="754"/>
      <c r="AD619" s="754"/>
      <c r="AE619" s="754"/>
      <c r="AF619" s="754"/>
      <c r="AG619" s="754"/>
      <c r="AH619" s="754"/>
    </row>
    <row r="620" s="1119" customFormat="1" customHeight="1" spans="1:34">
      <c r="A620" s="1287"/>
      <c r="B620" s="529"/>
      <c r="C620" s="213"/>
      <c r="D620" s="1198"/>
      <c r="E620" s="479"/>
      <c r="F620" s="952"/>
      <c r="G620" s="1157"/>
      <c r="H620" s="388"/>
      <c r="I620" s="388"/>
      <c r="J620" s="991"/>
      <c r="K620" s="388"/>
      <c r="L620" s="388"/>
      <c r="M620" s="1295"/>
      <c r="N620" s="754"/>
      <c r="O620" s="754"/>
      <c r="P620" s="754"/>
      <c r="Q620" s="754"/>
      <c r="R620" s="754"/>
      <c r="S620" s="754"/>
      <c r="T620" s="754"/>
      <c r="U620" s="754"/>
      <c r="V620" s="754"/>
      <c r="W620" s="754"/>
      <c r="X620" s="754"/>
      <c r="Y620" s="754"/>
      <c r="Z620" s="754"/>
      <c r="AA620" s="754"/>
      <c r="AB620" s="754"/>
      <c r="AC620" s="754"/>
      <c r="AD620" s="754"/>
      <c r="AE620" s="754"/>
      <c r="AF620" s="754"/>
      <c r="AG620" s="754"/>
      <c r="AH620" s="754"/>
    </row>
    <row r="621" s="1119" customFormat="1" customHeight="1" spans="1:34">
      <c r="A621" s="1287"/>
      <c r="B621" s="529"/>
      <c r="C621" s="213"/>
      <c r="D621" s="1198"/>
      <c r="E621" s="479"/>
      <c r="F621" s="952"/>
      <c r="G621" s="1157"/>
      <c r="H621" s="388"/>
      <c r="I621" s="388"/>
      <c r="J621" s="991"/>
      <c r="K621" s="388"/>
      <c r="L621" s="388"/>
      <c r="M621" s="1295"/>
      <c r="N621" s="754"/>
      <c r="O621" s="754"/>
      <c r="P621" s="754"/>
      <c r="Q621" s="754"/>
      <c r="R621" s="754"/>
      <c r="S621" s="754"/>
      <c r="T621" s="754"/>
      <c r="U621" s="754"/>
      <c r="V621" s="754"/>
      <c r="W621" s="754"/>
      <c r="X621" s="754"/>
      <c r="Y621" s="754"/>
      <c r="Z621" s="754"/>
      <c r="AA621" s="754"/>
      <c r="AB621" s="754"/>
      <c r="AC621" s="754"/>
      <c r="AD621" s="754"/>
      <c r="AE621" s="754"/>
      <c r="AF621" s="754"/>
      <c r="AG621" s="754"/>
      <c r="AH621" s="754"/>
    </row>
    <row r="622" s="1119" customFormat="1" customHeight="1" spans="1:34">
      <c r="A622" s="1287"/>
      <c r="B622" s="529"/>
      <c r="C622" s="213"/>
      <c r="D622" s="1198"/>
      <c r="E622" s="409"/>
      <c r="F622" s="952"/>
      <c r="G622" s="1157"/>
      <c r="H622" s="388"/>
      <c r="I622" s="388"/>
      <c r="J622" s="991"/>
      <c r="K622" s="388"/>
      <c r="L622" s="388"/>
      <c r="M622" s="1295"/>
      <c r="N622" s="754"/>
      <c r="O622" s="754"/>
      <c r="P622" s="754"/>
      <c r="Q622" s="754"/>
      <c r="R622" s="754"/>
      <c r="S622" s="754"/>
      <c r="T622" s="754"/>
      <c r="U622" s="754"/>
      <c r="V622" s="754"/>
      <c r="W622" s="754"/>
      <c r="X622" s="754"/>
      <c r="Y622" s="754"/>
      <c r="Z622" s="754"/>
      <c r="AA622" s="754"/>
      <c r="AB622" s="754"/>
      <c r="AC622" s="754"/>
      <c r="AD622" s="754"/>
      <c r="AE622" s="754"/>
      <c r="AF622" s="754"/>
      <c r="AG622" s="754"/>
      <c r="AH622" s="754"/>
    </row>
    <row r="623" s="1119" customFormat="1" customHeight="1" spans="1:34">
      <c r="A623" s="1287"/>
      <c r="B623" s="529"/>
      <c r="C623" s="213"/>
      <c r="D623" s="1198"/>
      <c r="E623" s="409"/>
      <c r="F623" s="952"/>
      <c r="G623" s="1157"/>
      <c r="H623" s="388"/>
      <c r="I623" s="388"/>
      <c r="J623" s="915"/>
      <c r="K623" s="63"/>
      <c r="L623" s="63"/>
      <c r="M623" s="1295"/>
      <c r="N623" s="754"/>
      <c r="O623" s="754"/>
      <c r="P623" s="754"/>
      <c r="Q623" s="754"/>
      <c r="R623" s="754"/>
      <c r="S623" s="754"/>
      <c r="T623" s="754"/>
      <c r="U623" s="754"/>
      <c r="V623" s="754"/>
      <c r="W623" s="754"/>
      <c r="X623" s="754"/>
      <c r="Y623" s="754"/>
      <c r="Z623" s="754"/>
      <c r="AA623" s="754"/>
      <c r="AB623" s="754"/>
      <c r="AC623" s="754"/>
      <c r="AD623" s="754"/>
      <c r="AE623" s="754"/>
      <c r="AF623" s="754"/>
      <c r="AG623" s="754"/>
      <c r="AH623" s="754"/>
    </row>
    <row r="624" s="1119" customFormat="1" customHeight="1" spans="1:34">
      <c r="A624" s="1287"/>
      <c r="B624" s="529"/>
      <c r="C624" s="213"/>
      <c r="D624" s="1198"/>
      <c r="E624" s="409"/>
      <c r="F624" s="952"/>
      <c r="G624" s="1157"/>
      <c r="H624" s="388"/>
      <c r="I624" s="388"/>
      <c r="J624" s="991"/>
      <c r="K624" s="388"/>
      <c r="L624" s="388"/>
      <c r="M624" s="1295"/>
      <c r="N624" s="754"/>
      <c r="O624" s="754"/>
      <c r="P624" s="754"/>
      <c r="Q624" s="754"/>
      <c r="R624" s="754"/>
      <c r="S624" s="754"/>
      <c r="T624" s="754"/>
      <c r="U624" s="754"/>
      <c r="V624" s="754"/>
      <c r="W624" s="754"/>
      <c r="X624" s="754"/>
      <c r="Y624" s="754"/>
      <c r="Z624" s="754"/>
      <c r="AA624" s="754"/>
      <c r="AB624" s="754"/>
      <c r="AC624" s="754"/>
      <c r="AD624" s="754"/>
      <c r="AE624" s="754"/>
      <c r="AF624" s="754"/>
      <c r="AG624" s="754"/>
      <c r="AH624" s="754"/>
    </row>
    <row r="625" s="1119" customFormat="1" customHeight="1" spans="1:34">
      <c r="A625" s="1287"/>
      <c r="B625" s="529"/>
      <c r="C625" s="213"/>
      <c r="D625" s="1198"/>
      <c r="E625" s="409"/>
      <c r="F625" s="952"/>
      <c r="G625" s="1157"/>
      <c r="H625" s="388"/>
      <c r="I625" s="388"/>
      <c r="J625" s="991"/>
      <c r="K625" s="388"/>
      <c r="L625" s="388"/>
      <c r="M625" s="1295"/>
      <c r="N625" s="754"/>
      <c r="O625" s="754"/>
      <c r="P625" s="754"/>
      <c r="Q625" s="754"/>
      <c r="R625" s="754"/>
      <c r="S625" s="754"/>
      <c r="T625" s="754"/>
      <c r="U625" s="754"/>
      <c r="V625" s="754"/>
      <c r="W625" s="754"/>
      <c r="X625" s="754"/>
      <c r="Y625" s="754"/>
      <c r="Z625" s="754"/>
      <c r="AA625" s="754"/>
      <c r="AB625" s="754"/>
      <c r="AC625" s="754"/>
      <c r="AD625" s="754"/>
      <c r="AE625" s="754"/>
      <c r="AF625" s="754"/>
      <c r="AG625" s="754"/>
      <c r="AH625" s="754"/>
    </row>
    <row r="626" s="1119" customFormat="1" customHeight="1" spans="1:34">
      <c r="A626" s="1287"/>
      <c r="B626" s="529"/>
      <c r="C626" s="213"/>
      <c r="D626" s="1198"/>
      <c r="E626" s="479"/>
      <c r="F626" s="952"/>
      <c r="G626" s="1157"/>
      <c r="H626" s="388"/>
      <c r="I626" s="388"/>
      <c r="J626" s="991"/>
      <c r="K626" s="388"/>
      <c r="L626" s="388"/>
      <c r="M626" s="1295"/>
      <c r="N626" s="754"/>
      <c r="O626" s="754"/>
      <c r="P626" s="754"/>
      <c r="Q626" s="754"/>
      <c r="R626" s="754"/>
      <c r="S626" s="754"/>
      <c r="T626" s="754"/>
      <c r="U626" s="754"/>
      <c r="V626" s="754"/>
      <c r="W626" s="754"/>
      <c r="X626" s="754"/>
      <c r="Y626" s="754"/>
      <c r="Z626" s="754"/>
      <c r="AA626" s="754"/>
      <c r="AB626" s="754"/>
      <c r="AC626" s="754"/>
      <c r="AD626" s="754"/>
      <c r="AE626" s="754"/>
      <c r="AF626" s="754"/>
      <c r="AG626" s="754"/>
      <c r="AH626" s="754"/>
    </row>
    <row r="627" s="1119" customFormat="1" customHeight="1" spans="1:34">
      <c r="A627" s="1287"/>
      <c r="B627" s="529"/>
      <c r="C627" s="213"/>
      <c r="D627" s="1198"/>
      <c r="E627" s="409"/>
      <c r="F627" s="952"/>
      <c r="G627" s="1157"/>
      <c r="H627" s="388"/>
      <c r="I627" s="388"/>
      <c r="J627" s="915"/>
      <c r="K627" s="63"/>
      <c r="L627" s="63"/>
      <c r="M627" s="1295"/>
      <c r="N627" s="754"/>
      <c r="O627" s="754"/>
      <c r="P627" s="754"/>
      <c r="Q627" s="754"/>
      <c r="R627" s="754"/>
      <c r="S627" s="754"/>
      <c r="T627" s="754"/>
      <c r="U627" s="754"/>
      <c r="V627" s="754"/>
      <c r="W627" s="754"/>
      <c r="X627" s="754"/>
      <c r="Y627" s="754"/>
      <c r="Z627" s="754"/>
      <c r="AA627" s="754"/>
      <c r="AB627" s="754"/>
      <c r="AC627" s="754"/>
      <c r="AD627" s="754"/>
      <c r="AE627" s="754"/>
      <c r="AF627" s="754"/>
      <c r="AG627" s="754"/>
      <c r="AH627" s="754"/>
    </row>
    <row r="628" s="1119" customFormat="1" customHeight="1" spans="1:34">
      <c r="A628" s="1287"/>
      <c r="B628" s="529"/>
      <c r="C628" s="213"/>
      <c r="D628" s="1198"/>
      <c r="E628" s="409"/>
      <c r="F628" s="952"/>
      <c r="G628" s="1157"/>
      <c r="H628" s="388"/>
      <c r="I628" s="388"/>
      <c r="J628" s="991"/>
      <c r="K628" s="388"/>
      <c r="L628" s="388"/>
      <c r="M628" s="1295"/>
      <c r="N628" s="754"/>
      <c r="O628" s="754"/>
      <c r="P628" s="754"/>
      <c r="Q628" s="754"/>
      <c r="R628" s="754"/>
      <c r="S628" s="754"/>
      <c r="T628" s="754"/>
      <c r="U628" s="754"/>
      <c r="V628" s="754"/>
      <c r="W628" s="754"/>
      <c r="X628" s="754"/>
      <c r="Y628" s="754"/>
      <c r="Z628" s="754"/>
      <c r="AA628" s="754"/>
      <c r="AB628" s="754"/>
      <c r="AC628" s="754"/>
      <c r="AD628" s="754"/>
      <c r="AE628" s="754"/>
      <c r="AF628" s="754"/>
      <c r="AG628" s="754"/>
      <c r="AH628" s="754"/>
    </row>
    <row r="629" s="1119" customFormat="1" customHeight="1" spans="1:34">
      <c r="A629" s="1287"/>
      <c r="B629" s="529"/>
      <c r="C629" s="213"/>
      <c r="D629" s="1198"/>
      <c r="E629" s="479"/>
      <c r="F629" s="952"/>
      <c r="G629" s="1157"/>
      <c r="H629" s="388"/>
      <c r="I629" s="388"/>
      <c r="J629" s="991"/>
      <c r="K629" s="388"/>
      <c r="L629" s="388"/>
      <c r="M629" s="1295"/>
      <c r="N629" s="754"/>
      <c r="O629" s="754"/>
      <c r="P629" s="754"/>
      <c r="Q629" s="754"/>
      <c r="R629" s="754"/>
      <c r="S629" s="754"/>
      <c r="T629" s="754"/>
      <c r="U629" s="754"/>
      <c r="V629" s="754"/>
      <c r="W629" s="754"/>
      <c r="X629" s="754"/>
      <c r="Y629" s="754"/>
      <c r="Z629" s="754"/>
      <c r="AA629" s="754"/>
      <c r="AB629" s="754"/>
      <c r="AC629" s="754"/>
      <c r="AD629" s="754"/>
      <c r="AE629" s="754"/>
      <c r="AF629" s="754"/>
      <c r="AG629" s="754"/>
      <c r="AH629" s="754"/>
    </row>
    <row r="630" s="1119" customFormat="1" customHeight="1" spans="1:34">
      <c r="A630" s="1287"/>
      <c r="B630" s="529"/>
      <c r="C630" s="213"/>
      <c r="D630" s="1198"/>
      <c r="E630" s="409"/>
      <c r="F630" s="952"/>
      <c r="G630" s="1157"/>
      <c r="H630" s="388"/>
      <c r="I630" s="388"/>
      <c r="J630" s="991"/>
      <c r="K630" s="388"/>
      <c r="L630" s="388"/>
      <c r="M630" s="1295"/>
      <c r="N630" s="754"/>
      <c r="O630" s="754"/>
      <c r="P630" s="754"/>
      <c r="Q630" s="754"/>
      <c r="R630" s="754"/>
      <c r="S630" s="754"/>
      <c r="T630" s="754"/>
      <c r="U630" s="754"/>
      <c r="V630" s="754"/>
      <c r="W630" s="754"/>
      <c r="X630" s="754"/>
      <c r="Y630" s="754"/>
      <c r="Z630" s="754"/>
      <c r="AA630" s="754"/>
      <c r="AB630" s="754"/>
      <c r="AC630" s="754"/>
      <c r="AD630" s="754"/>
      <c r="AE630" s="754"/>
      <c r="AF630" s="754"/>
      <c r="AG630" s="754"/>
      <c r="AH630" s="754"/>
    </row>
    <row r="631" s="1119" customFormat="1" customHeight="1" spans="1:34">
      <c r="A631" s="1287"/>
      <c r="B631" s="529"/>
      <c r="C631" s="213"/>
      <c r="D631" s="1198"/>
      <c r="E631" s="409"/>
      <c r="F631" s="952"/>
      <c r="G631" s="1157"/>
      <c r="H631" s="388"/>
      <c r="I631" s="388"/>
      <c r="J631" s="991"/>
      <c r="K631" s="388"/>
      <c r="L631" s="388"/>
      <c r="M631" s="1295"/>
      <c r="N631" s="754"/>
      <c r="O631" s="754"/>
      <c r="P631" s="754"/>
      <c r="Q631" s="754"/>
      <c r="R631" s="754"/>
      <c r="S631" s="754"/>
      <c r="T631" s="754"/>
      <c r="U631" s="754"/>
      <c r="V631" s="754"/>
      <c r="W631" s="754"/>
      <c r="X631" s="754"/>
      <c r="Y631" s="754"/>
      <c r="Z631" s="754"/>
      <c r="AA631" s="754"/>
      <c r="AB631" s="754"/>
      <c r="AC631" s="754"/>
      <c r="AD631" s="754"/>
      <c r="AE631" s="754"/>
      <c r="AF631" s="754"/>
      <c r="AG631" s="754"/>
      <c r="AH631" s="754"/>
    </row>
    <row r="632" s="1119" customFormat="1" customHeight="1" spans="1:34">
      <c r="A632" s="1287"/>
      <c r="B632" s="529"/>
      <c r="C632" s="213"/>
      <c r="D632" s="1198"/>
      <c r="E632" s="409"/>
      <c r="F632" s="952"/>
      <c r="G632" s="1157"/>
      <c r="H632" s="388"/>
      <c r="I632" s="388"/>
      <c r="J632" s="991"/>
      <c r="K632" s="388"/>
      <c r="L632" s="388"/>
      <c r="M632" s="1295"/>
      <c r="N632" s="754"/>
      <c r="O632" s="754"/>
      <c r="P632" s="754"/>
      <c r="Q632" s="754"/>
      <c r="R632" s="754"/>
      <c r="S632" s="754"/>
      <c r="T632" s="754"/>
      <c r="U632" s="754"/>
      <c r="V632" s="754"/>
      <c r="W632" s="754"/>
      <c r="X632" s="754"/>
      <c r="Y632" s="754"/>
      <c r="Z632" s="754"/>
      <c r="AA632" s="754"/>
      <c r="AB632" s="754"/>
      <c r="AC632" s="754"/>
      <c r="AD632" s="754"/>
      <c r="AE632" s="754"/>
      <c r="AF632" s="754"/>
      <c r="AG632" s="754"/>
      <c r="AH632" s="754"/>
    </row>
    <row r="633" s="1119" customFormat="1" customHeight="1" spans="1:34">
      <c r="A633" s="1287"/>
      <c r="B633" s="529"/>
      <c r="C633" s="213"/>
      <c r="D633" s="1198"/>
      <c r="E633" s="479"/>
      <c r="F633" s="952"/>
      <c r="G633" s="1157"/>
      <c r="H633" s="388"/>
      <c r="I633" s="388"/>
      <c r="J633" s="991"/>
      <c r="K633" s="388"/>
      <c r="L633" s="388"/>
      <c r="M633" s="1295"/>
      <c r="N633" s="754"/>
      <c r="O633" s="754"/>
      <c r="P633" s="754"/>
      <c r="Q633" s="754"/>
      <c r="R633" s="754"/>
      <c r="S633" s="754"/>
      <c r="T633" s="754"/>
      <c r="U633" s="754"/>
      <c r="V633" s="754"/>
      <c r="W633" s="754"/>
      <c r="X633" s="754"/>
      <c r="Y633" s="754"/>
      <c r="Z633" s="754"/>
      <c r="AA633" s="754"/>
      <c r="AB633" s="754"/>
      <c r="AC633" s="754"/>
      <c r="AD633" s="754"/>
      <c r="AE633" s="754"/>
      <c r="AF633" s="754"/>
      <c r="AG633" s="754"/>
      <c r="AH633" s="754"/>
    </row>
    <row r="634" s="1119" customFormat="1" customHeight="1" spans="1:34">
      <c r="A634" s="1287"/>
      <c r="B634" s="529"/>
      <c r="C634" s="213"/>
      <c r="D634" s="1198"/>
      <c r="E634" s="409"/>
      <c r="F634" s="952"/>
      <c r="G634" s="1157"/>
      <c r="H634" s="388"/>
      <c r="I634" s="388"/>
      <c r="J634" s="915"/>
      <c r="K634" s="63"/>
      <c r="L634" s="63"/>
      <c r="M634" s="1295"/>
      <c r="N634" s="754"/>
      <c r="O634" s="754"/>
      <c r="P634" s="754"/>
      <c r="Q634" s="754"/>
      <c r="R634" s="754"/>
      <c r="S634" s="754"/>
      <c r="T634" s="754"/>
      <c r="U634" s="754"/>
      <c r="V634" s="754"/>
      <c r="W634" s="754"/>
      <c r="X634" s="754"/>
      <c r="Y634" s="754"/>
      <c r="Z634" s="754"/>
      <c r="AA634" s="754"/>
      <c r="AB634" s="754"/>
      <c r="AC634" s="754"/>
      <c r="AD634" s="754"/>
      <c r="AE634" s="754"/>
      <c r="AF634" s="754"/>
      <c r="AG634" s="754"/>
      <c r="AH634" s="754"/>
    </row>
    <row r="635" s="1119" customFormat="1" customHeight="1" spans="1:34">
      <c r="A635" s="1287"/>
      <c r="B635" s="529"/>
      <c r="C635" s="213"/>
      <c r="D635" s="1198"/>
      <c r="E635" s="409"/>
      <c r="F635" s="952"/>
      <c r="G635" s="1157"/>
      <c r="H635" s="388"/>
      <c r="I635" s="388"/>
      <c r="J635" s="991"/>
      <c r="K635" s="388"/>
      <c r="L635" s="388"/>
      <c r="M635" s="1295"/>
      <c r="N635" s="754"/>
      <c r="O635" s="754"/>
      <c r="P635" s="754"/>
      <c r="Q635" s="754"/>
      <c r="R635" s="754"/>
      <c r="S635" s="754"/>
      <c r="T635" s="754"/>
      <c r="U635" s="754"/>
      <c r="V635" s="754"/>
      <c r="W635" s="754"/>
      <c r="X635" s="754"/>
      <c r="Y635" s="754"/>
      <c r="Z635" s="754"/>
      <c r="AA635" s="754"/>
      <c r="AB635" s="754"/>
      <c r="AC635" s="754"/>
      <c r="AD635" s="754"/>
      <c r="AE635" s="754"/>
      <c r="AF635" s="754"/>
      <c r="AG635" s="754"/>
      <c r="AH635" s="754"/>
    </row>
    <row r="636" s="1119" customFormat="1" customHeight="1" spans="1:34">
      <c r="A636" s="1287"/>
      <c r="B636" s="529"/>
      <c r="C636" s="213"/>
      <c r="D636" s="1198"/>
      <c r="E636" s="409"/>
      <c r="F636" s="952"/>
      <c r="G636" s="1157"/>
      <c r="H636" s="388"/>
      <c r="I636" s="388"/>
      <c r="J636" s="991"/>
      <c r="K636" s="388"/>
      <c r="L636" s="388"/>
      <c r="M636" s="1295"/>
    </row>
    <row r="637" s="1119" customFormat="1" customHeight="1" spans="1:34">
      <c r="A637" s="1287"/>
      <c r="B637" s="529"/>
      <c r="C637" s="213"/>
      <c r="D637" s="1198"/>
      <c r="E637" s="409"/>
      <c r="F637" s="952"/>
      <c r="G637" s="1157"/>
      <c r="H637" s="388"/>
      <c r="I637" s="388"/>
      <c r="J637" s="991"/>
      <c r="K637" s="388"/>
      <c r="L637" s="388"/>
      <c r="M637" s="1295"/>
    </row>
    <row r="638" s="1119" customFormat="1" customHeight="1" spans="1:34">
      <c r="A638" s="1287"/>
      <c r="B638" s="529"/>
      <c r="C638" s="213"/>
      <c r="D638" s="1198"/>
      <c r="E638" s="409"/>
      <c r="F638" s="952"/>
      <c r="G638" s="1157"/>
      <c r="H638" s="388"/>
      <c r="I638" s="388"/>
      <c r="J638" s="915"/>
      <c r="K638" s="63"/>
      <c r="L638" s="63"/>
      <c r="M638" s="1295"/>
    </row>
    <row r="639" s="1119" customFormat="1" customHeight="1" spans="1:34">
      <c r="A639" s="1287"/>
      <c r="B639" s="529"/>
      <c r="C639" s="213"/>
      <c r="D639" s="1198"/>
      <c r="E639" s="409"/>
      <c r="F639" s="952"/>
      <c r="G639" s="1157"/>
      <c r="H639" s="388"/>
      <c r="I639" s="388"/>
      <c r="J639" s="991"/>
      <c r="K639" s="388"/>
      <c r="L639" s="388"/>
      <c r="M639" s="1295"/>
    </row>
    <row r="640" s="1119" customFormat="1" customHeight="1" spans="1:34">
      <c r="A640" s="1287"/>
      <c r="B640" s="529"/>
      <c r="C640" s="213"/>
      <c r="D640" s="1198"/>
      <c r="E640" s="409"/>
      <c r="F640" s="952"/>
      <c r="G640" s="1157"/>
      <c r="H640" s="388"/>
      <c r="I640" s="388"/>
      <c r="J640" s="991"/>
      <c r="K640" s="388"/>
      <c r="L640" s="388"/>
      <c r="M640" s="1295"/>
    </row>
    <row r="641" s="1119" customFormat="1" customHeight="1" spans="1:13">
      <c r="A641" s="1287"/>
      <c r="B641" s="529"/>
      <c r="C641" s="213"/>
      <c r="D641" s="1198"/>
      <c r="E641" s="409"/>
      <c r="F641" s="952"/>
      <c r="G641" s="1157"/>
      <c r="H641" s="388"/>
      <c r="I641" s="388"/>
      <c r="J641" s="991"/>
      <c r="K641" s="388"/>
      <c r="L641" s="388"/>
      <c r="M641" s="1295"/>
    </row>
    <row r="642" s="1119" customFormat="1" customHeight="1" spans="1:13">
      <c r="A642" s="1287"/>
      <c r="B642" s="529"/>
      <c r="C642" s="213"/>
      <c r="D642" s="1198"/>
      <c r="E642" s="409"/>
      <c r="F642" s="952"/>
      <c r="G642" s="1157"/>
      <c r="H642" s="388"/>
      <c r="I642" s="388"/>
      <c r="J642" s="915"/>
      <c r="K642" s="63"/>
      <c r="L642" s="63"/>
      <c r="M642" s="1295"/>
    </row>
    <row r="643" s="1119" customFormat="1" customHeight="1" spans="1:13">
      <c r="A643" s="1287"/>
      <c r="B643" s="529"/>
      <c r="C643" s="213"/>
      <c r="D643" s="1198"/>
      <c r="E643" s="479"/>
      <c r="F643" s="952"/>
      <c r="G643" s="1157"/>
      <c r="H643" s="388"/>
      <c r="I643" s="388"/>
      <c r="J643" s="991"/>
      <c r="K643" s="388"/>
      <c r="L643" s="388"/>
      <c r="M643" s="1295"/>
    </row>
    <row r="644" s="1119" customFormat="1" customHeight="1" spans="1:13">
      <c r="A644" s="1287"/>
      <c r="B644" s="529"/>
      <c r="C644" s="213"/>
      <c r="D644" s="1198"/>
      <c r="E644" s="409"/>
      <c r="F644" s="390"/>
      <c r="G644" s="1157"/>
      <c r="H644" s="388"/>
      <c r="I644" s="388"/>
      <c r="J644" s="991"/>
      <c r="K644" s="388"/>
      <c r="L644" s="388"/>
      <c r="M644" s="1296"/>
    </row>
    <row r="645" s="1119" customFormat="1" customHeight="1" spans="1:13">
      <c r="A645" s="1287"/>
      <c r="B645" s="529"/>
      <c r="C645" s="213"/>
      <c r="D645" s="1198"/>
      <c r="E645" s="409"/>
      <c r="F645" s="390"/>
      <c r="G645" s="1157"/>
      <c r="H645" s="388"/>
      <c r="I645" s="388"/>
      <c r="J645" s="991"/>
      <c r="K645" s="388"/>
      <c r="L645" s="388"/>
      <c r="M645" s="1296"/>
    </row>
    <row r="646" s="1119" customFormat="1" customHeight="1" spans="1:13">
      <c r="A646" s="1287"/>
      <c r="B646" s="529"/>
      <c r="C646" s="213"/>
      <c r="D646" s="1198"/>
      <c r="E646" s="409"/>
      <c r="F646" s="390"/>
      <c r="G646" s="1157"/>
      <c r="H646" s="388"/>
      <c r="I646" s="388"/>
      <c r="J646" s="991"/>
      <c r="K646" s="388"/>
      <c r="L646" s="388"/>
      <c r="M646" s="1295"/>
    </row>
    <row r="647" s="1119" customFormat="1" customHeight="1" spans="1:13">
      <c r="A647" s="1287"/>
      <c r="B647" s="529"/>
      <c r="C647" s="213"/>
      <c r="D647" s="1198"/>
      <c r="E647" s="479"/>
      <c r="F647" s="465"/>
      <c r="G647" s="1157"/>
      <c r="H647" s="388"/>
      <c r="I647" s="388"/>
      <c r="J647" s="991"/>
      <c r="K647" s="388"/>
      <c r="L647" s="388"/>
      <c r="M647" s="1295"/>
    </row>
    <row r="648" s="1119" customFormat="1" customHeight="1" spans="1:13">
      <c r="A648" s="1287"/>
      <c r="B648" s="529"/>
      <c r="C648" s="213"/>
      <c r="D648" s="1198"/>
      <c r="E648" s="409"/>
      <c r="F648" s="465"/>
      <c r="G648" s="1157"/>
      <c r="H648" s="388"/>
      <c r="I648" s="388"/>
      <c r="J648" s="991"/>
      <c r="K648" s="388"/>
      <c r="L648" s="388"/>
      <c r="M648" s="1298"/>
    </row>
    <row r="649" s="1119" customFormat="1" customHeight="1" spans="1:13">
      <c r="A649" s="1287"/>
      <c r="B649" s="529"/>
      <c r="C649" s="213"/>
      <c r="D649" s="1198"/>
      <c r="E649" s="479"/>
      <c r="F649" s="465"/>
      <c r="G649" s="1157"/>
      <c r="H649" s="388"/>
      <c r="I649" s="388"/>
      <c r="J649" s="991"/>
      <c r="K649" s="388"/>
      <c r="L649" s="388"/>
      <c r="M649" s="1298"/>
    </row>
    <row r="650" s="1119" customFormat="1" customHeight="1" spans="1:13">
      <c r="A650" s="1287"/>
      <c r="B650" s="529"/>
      <c r="C650" s="213"/>
      <c r="D650" s="1198"/>
      <c r="E650" s="409"/>
      <c r="F650" s="465"/>
      <c r="G650" s="1157"/>
      <c r="H650" s="388"/>
      <c r="I650" s="388"/>
      <c r="J650" s="991"/>
      <c r="K650" s="388"/>
      <c r="L650" s="388"/>
      <c r="M650" s="1298"/>
    </row>
    <row r="651" s="1119" customFormat="1" customHeight="1" spans="1:13">
      <c r="A651" s="1287"/>
      <c r="B651" s="529"/>
      <c r="C651" s="213"/>
      <c r="D651" s="1198"/>
      <c r="E651" s="479"/>
      <c r="F651" s="465"/>
      <c r="G651" s="1157"/>
      <c r="H651" s="388"/>
      <c r="I651" s="388"/>
      <c r="J651" s="991"/>
      <c r="K651" s="388"/>
      <c r="L651" s="388"/>
      <c r="M651" s="1298"/>
    </row>
    <row r="652" s="1119" customFormat="1" customHeight="1" spans="1:13">
      <c r="A652" s="1287"/>
      <c r="B652" s="529"/>
      <c r="C652" s="213"/>
      <c r="D652" s="1198"/>
      <c r="E652" s="409"/>
      <c r="F652" s="465"/>
      <c r="G652" s="1157"/>
      <c r="H652" s="388"/>
      <c r="I652" s="388"/>
      <c r="J652" s="915"/>
      <c r="K652" s="63"/>
      <c r="L652" s="63"/>
      <c r="M652" s="1295"/>
    </row>
    <row r="653" s="1119" customFormat="1" customHeight="1" spans="1:13">
      <c r="A653" s="1287"/>
      <c r="B653" s="529"/>
      <c r="C653" s="213"/>
      <c r="D653" s="1198"/>
      <c r="E653" s="479"/>
      <c r="F653" s="465"/>
      <c r="G653" s="1157"/>
      <c r="H653" s="388"/>
      <c r="I653" s="388"/>
      <c r="J653" s="991"/>
      <c r="K653" s="388"/>
      <c r="L653" s="388"/>
      <c r="M653" s="1295"/>
    </row>
    <row r="654" s="1119" customFormat="1" customHeight="1" spans="1:13">
      <c r="A654" s="1287"/>
      <c r="B654" s="529"/>
      <c r="C654" s="213"/>
      <c r="D654" s="1198"/>
      <c r="E654" s="479"/>
      <c r="F654" s="465"/>
      <c r="G654" s="1157"/>
      <c r="H654" s="388"/>
      <c r="I654" s="388"/>
      <c r="J654" s="991"/>
      <c r="K654" s="388"/>
      <c r="L654" s="388"/>
      <c r="M654" s="1295"/>
    </row>
    <row r="655" s="1119" customFormat="1" customHeight="1" spans="1:13">
      <c r="A655" s="1287"/>
      <c r="B655" s="529"/>
      <c r="C655" s="213"/>
      <c r="D655" s="1198"/>
      <c r="E655" s="479"/>
      <c r="F655" s="465"/>
      <c r="G655" s="1157"/>
      <c r="H655" s="388"/>
      <c r="I655" s="388"/>
      <c r="J655" s="991"/>
      <c r="K655" s="388"/>
      <c r="L655" s="388"/>
      <c r="M655" s="1295"/>
    </row>
    <row r="656" s="1119" customFormat="1" customHeight="1" spans="1:13">
      <c r="A656" s="1287"/>
      <c r="B656" s="529"/>
      <c r="C656" s="213"/>
      <c r="D656" s="1198"/>
      <c r="E656" s="479"/>
      <c r="F656" s="465"/>
      <c r="G656" s="1157"/>
      <c r="H656" s="388"/>
      <c r="I656" s="388"/>
      <c r="J656" s="991"/>
      <c r="K656" s="388"/>
      <c r="L656" s="388"/>
      <c r="M656" s="1295"/>
    </row>
    <row r="657" s="1119" customFormat="1" customHeight="1" spans="1:13">
      <c r="A657" s="1287"/>
      <c r="B657" s="529"/>
      <c r="C657" s="213"/>
      <c r="D657" s="1198"/>
      <c r="E657" s="409"/>
      <c r="F657" s="465"/>
      <c r="G657" s="1157"/>
      <c r="H657" s="388"/>
      <c r="I657" s="388"/>
      <c r="J657" s="915"/>
      <c r="K657" s="63"/>
      <c r="L657" s="63"/>
      <c r="M657" s="1295"/>
    </row>
    <row r="658" s="1119" customFormat="1" customHeight="1" spans="1:13">
      <c r="A658" s="1287"/>
      <c r="B658" s="529"/>
      <c r="C658" s="213"/>
      <c r="D658" s="1198"/>
      <c r="E658" s="479"/>
      <c r="F658" s="465"/>
      <c r="G658" s="1157"/>
      <c r="H658" s="388"/>
      <c r="I658" s="388"/>
      <c r="J658" s="991"/>
      <c r="K658" s="388"/>
      <c r="L658" s="388"/>
      <c r="M658" s="1295"/>
    </row>
    <row r="659" s="1119" customFormat="1" customHeight="1" spans="1:13">
      <c r="A659" s="1287"/>
      <c r="B659" s="529"/>
      <c r="C659" s="213"/>
      <c r="D659" s="1198"/>
      <c r="E659" s="479"/>
      <c r="F659" s="465"/>
      <c r="G659" s="1157"/>
      <c r="H659" s="388"/>
      <c r="I659" s="388"/>
      <c r="J659" s="991"/>
      <c r="K659" s="388"/>
      <c r="L659" s="388"/>
      <c r="M659" s="1295"/>
    </row>
    <row r="660" s="1119" customFormat="1" customHeight="1" spans="1:13">
      <c r="A660" s="1287"/>
      <c r="B660" s="529"/>
      <c r="C660" s="213"/>
      <c r="D660" s="1198"/>
      <c r="E660" s="479"/>
      <c r="F660" s="465"/>
      <c r="G660" s="1157"/>
      <c r="H660" s="388"/>
      <c r="I660" s="388"/>
      <c r="J660" s="991"/>
      <c r="K660" s="388"/>
      <c r="L660" s="388"/>
      <c r="M660" s="1295"/>
    </row>
    <row r="661" s="1119" customFormat="1" customHeight="1" spans="1:13">
      <c r="A661" s="1287"/>
      <c r="B661" s="529"/>
      <c r="C661" s="213"/>
      <c r="D661" s="1198"/>
      <c r="E661" s="479"/>
      <c r="F661" s="465"/>
      <c r="G661" s="1157"/>
      <c r="H661" s="388"/>
      <c r="I661" s="388"/>
      <c r="J661" s="991"/>
      <c r="K661" s="388"/>
      <c r="L661" s="388"/>
      <c r="M661" s="1295"/>
    </row>
    <row r="662" s="1119" customFormat="1" customHeight="1" spans="1:13">
      <c r="A662" s="1287"/>
      <c r="B662" s="529"/>
      <c r="C662" s="213"/>
      <c r="D662" s="1198"/>
      <c r="E662" s="479"/>
      <c r="F662" s="465"/>
      <c r="G662" s="1157"/>
      <c r="H662" s="388"/>
      <c r="I662" s="388"/>
      <c r="J662" s="991"/>
      <c r="K662" s="388"/>
      <c r="L662" s="388"/>
      <c r="M662" s="1295"/>
    </row>
    <row r="663" s="1119" customFormat="1" customHeight="1" spans="1:13">
      <c r="A663" s="1287"/>
      <c r="B663" s="529"/>
      <c r="C663" s="213"/>
      <c r="D663" s="1198"/>
      <c r="E663" s="479"/>
      <c r="F663" s="465"/>
      <c r="G663" s="1157"/>
      <c r="H663" s="388"/>
      <c r="I663" s="388"/>
      <c r="J663" s="991"/>
      <c r="K663" s="388"/>
      <c r="L663" s="388"/>
      <c r="M663" s="1295"/>
    </row>
    <row r="664" s="1119" customFormat="1" customHeight="1" spans="1:13">
      <c r="A664" s="1287"/>
      <c r="B664" s="529"/>
      <c r="C664" s="213"/>
      <c r="D664" s="1198"/>
      <c r="E664" s="479"/>
      <c r="F664" s="465"/>
      <c r="G664" s="1157"/>
      <c r="H664" s="388"/>
      <c r="I664" s="388"/>
      <c r="J664" s="991"/>
      <c r="K664" s="388"/>
      <c r="L664" s="388"/>
      <c r="M664" s="1295"/>
    </row>
    <row r="665" s="1119" customFormat="1" customHeight="1" spans="1:13">
      <c r="A665" s="1287"/>
      <c r="B665" s="529"/>
      <c r="C665" s="213"/>
      <c r="D665" s="1198"/>
      <c r="E665" s="479"/>
      <c r="F665" s="465"/>
      <c r="G665" s="1157"/>
      <c r="H665" s="388"/>
      <c r="I665" s="388"/>
      <c r="J665" s="991"/>
      <c r="K665" s="388"/>
      <c r="L665" s="388"/>
      <c r="M665" s="1295"/>
    </row>
    <row r="666" s="1119" customFormat="1" customHeight="1" spans="1:13">
      <c r="A666" s="1287"/>
      <c r="B666" s="529"/>
      <c r="C666" s="213"/>
      <c r="D666" s="1198"/>
      <c r="E666" s="479"/>
      <c r="F666" s="465"/>
      <c r="G666" s="1157"/>
      <c r="H666" s="388"/>
      <c r="I666" s="388"/>
      <c r="J666" s="991"/>
      <c r="K666" s="388"/>
      <c r="L666" s="388"/>
      <c r="M666" s="1295"/>
    </row>
    <row r="667" s="1119" customFormat="1" customHeight="1" spans="1:13">
      <c r="A667" s="1287"/>
      <c r="B667" s="529"/>
      <c r="C667" s="213"/>
      <c r="D667" s="1198"/>
      <c r="E667" s="479"/>
      <c r="F667" s="465"/>
      <c r="G667" s="1157"/>
      <c r="H667" s="388"/>
      <c r="I667" s="388"/>
      <c r="J667" s="991"/>
      <c r="K667" s="388"/>
      <c r="L667" s="388"/>
      <c r="M667" s="1295"/>
    </row>
    <row r="668" s="1119" customFormat="1" customHeight="1" spans="1:13">
      <c r="A668" s="1287"/>
      <c r="B668" s="529"/>
      <c r="C668" s="213"/>
      <c r="D668" s="1198"/>
      <c r="E668" s="479"/>
      <c r="F668" s="465"/>
      <c r="G668" s="1157"/>
      <c r="H668" s="388"/>
      <c r="I668" s="388"/>
      <c r="J668" s="991"/>
      <c r="K668" s="388"/>
      <c r="L668" s="388"/>
      <c r="M668" s="1295"/>
    </row>
    <row r="669" s="1119" customFormat="1" customHeight="1" spans="1:13">
      <c r="A669" s="1287"/>
      <c r="B669" s="529"/>
      <c r="C669" s="213"/>
      <c r="D669" s="1198"/>
      <c r="E669" s="479"/>
      <c r="F669" s="465"/>
      <c r="G669" s="1157"/>
      <c r="H669" s="388"/>
      <c r="I669" s="388"/>
      <c r="J669" s="991"/>
      <c r="K669" s="388"/>
      <c r="L669" s="388"/>
      <c r="M669" s="1295"/>
    </row>
    <row r="670" s="1119" customFormat="1" customHeight="1" spans="1:13">
      <c r="A670" s="1287"/>
      <c r="B670" s="529"/>
      <c r="C670" s="213"/>
      <c r="D670" s="1198"/>
      <c r="E670" s="409"/>
      <c r="F670" s="465"/>
      <c r="G670" s="1157"/>
      <c r="H670" s="388"/>
      <c r="I670" s="388"/>
      <c r="J670" s="991"/>
      <c r="K670" s="388"/>
      <c r="L670" s="388"/>
      <c r="M670" s="1295"/>
    </row>
    <row r="671" s="1119" customFormat="1" customHeight="1" spans="1:13">
      <c r="A671" s="1287"/>
      <c r="B671" s="529"/>
      <c r="C671" s="213"/>
      <c r="D671" s="1198"/>
      <c r="E671" s="479"/>
      <c r="F671" s="465"/>
      <c r="G671" s="1157"/>
      <c r="H671" s="388"/>
      <c r="I671" s="388"/>
      <c r="J671" s="991"/>
      <c r="K671" s="388"/>
      <c r="L671" s="388"/>
      <c r="M671" s="1295"/>
    </row>
    <row r="672" s="1119" customFormat="1" customHeight="1" spans="1:13">
      <c r="A672" s="1287"/>
      <c r="B672" s="529"/>
      <c r="C672" s="213"/>
      <c r="D672" s="1198"/>
      <c r="E672" s="409"/>
      <c r="F672" s="465"/>
      <c r="G672" s="1157"/>
      <c r="H672" s="388"/>
      <c r="I672" s="388"/>
      <c r="J672" s="991"/>
      <c r="K672" s="388"/>
      <c r="L672" s="388"/>
      <c r="M672" s="1295"/>
    </row>
    <row r="673" s="1119" customFormat="1" customHeight="1" spans="1:13">
      <c r="A673" s="1287"/>
      <c r="B673" s="529"/>
      <c r="C673" s="213"/>
      <c r="D673" s="1198"/>
      <c r="E673" s="479"/>
      <c r="F673" s="465"/>
      <c r="G673" s="1157"/>
      <c r="H673" s="388"/>
      <c r="I673" s="388"/>
      <c r="J673" s="991"/>
      <c r="K673" s="388"/>
      <c r="L673" s="388"/>
      <c r="M673" s="1295"/>
    </row>
    <row r="674" s="1119" customFormat="1" customHeight="1" spans="1:13">
      <c r="A674" s="1287"/>
      <c r="B674" s="529"/>
      <c r="C674" s="213"/>
      <c r="D674" s="1198"/>
      <c r="E674" s="479"/>
      <c r="F674" s="465"/>
      <c r="G674" s="1157"/>
      <c r="H674" s="388"/>
      <c r="I674" s="388"/>
      <c r="J674" s="991"/>
      <c r="K674" s="388"/>
      <c r="L674" s="388"/>
      <c r="M674" s="1295"/>
    </row>
    <row r="675" s="1119" customFormat="1" customHeight="1" spans="1:13">
      <c r="A675" s="1287"/>
      <c r="B675" s="529"/>
      <c r="C675" s="213"/>
      <c r="D675" s="1198"/>
      <c r="E675" s="479"/>
      <c r="F675" s="465"/>
      <c r="G675" s="1157"/>
      <c r="H675" s="388"/>
      <c r="I675" s="388"/>
      <c r="J675" s="991"/>
      <c r="K675" s="388"/>
      <c r="L675" s="388"/>
      <c r="M675" s="1295"/>
    </row>
    <row r="676" s="1119" customFormat="1" customHeight="1" spans="1:13">
      <c r="A676" s="1287"/>
      <c r="B676" s="529"/>
      <c r="C676" s="213"/>
      <c r="D676" s="1198"/>
      <c r="E676" s="479"/>
      <c r="F676" s="465"/>
      <c r="G676" s="1157"/>
      <c r="H676" s="388"/>
      <c r="I676" s="388"/>
      <c r="J676" s="991"/>
      <c r="K676" s="388"/>
      <c r="L676" s="388"/>
      <c r="M676" s="1295"/>
    </row>
    <row r="677" s="1119" customFormat="1" customHeight="1" spans="1:13">
      <c r="A677" s="1287"/>
      <c r="B677" s="529"/>
      <c r="C677" s="213"/>
      <c r="D677" s="1198"/>
      <c r="E677" s="479"/>
      <c r="F677" s="465"/>
      <c r="G677" s="1157"/>
      <c r="H677" s="388"/>
      <c r="I677" s="388"/>
      <c r="J677" s="991"/>
      <c r="K677" s="388"/>
      <c r="L677" s="388"/>
      <c r="M677" s="1295"/>
    </row>
    <row r="678" s="1119" customFormat="1" customHeight="1" spans="1:13">
      <c r="A678" s="1287"/>
      <c r="B678" s="529"/>
      <c r="C678" s="213"/>
      <c r="D678" s="1198"/>
      <c r="E678" s="479"/>
      <c r="F678" s="465"/>
      <c r="G678" s="1157"/>
      <c r="H678" s="388"/>
      <c r="I678" s="388"/>
      <c r="J678" s="991"/>
      <c r="K678" s="388"/>
      <c r="L678" s="388"/>
      <c r="M678" s="1295"/>
    </row>
    <row r="679" s="1119" customFormat="1" customHeight="1" spans="1:13">
      <c r="A679" s="1287"/>
      <c r="B679" s="529"/>
      <c r="C679" s="213"/>
      <c r="D679" s="1198"/>
      <c r="E679" s="479"/>
      <c r="F679" s="465"/>
      <c r="G679" s="1157"/>
      <c r="H679" s="388"/>
      <c r="I679" s="388"/>
      <c r="J679" s="991"/>
      <c r="K679" s="388"/>
      <c r="L679" s="388"/>
      <c r="M679" s="1295"/>
    </row>
    <row r="680" s="1119" customFormat="1" customHeight="1" spans="1:13">
      <c r="A680" s="1287"/>
      <c r="B680" s="529"/>
      <c r="C680" s="213"/>
      <c r="D680" s="1198"/>
      <c r="E680" s="479"/>
      <c r="F680" s="465"/>
      <c r="G680" s="1157"/>
      <c r="H680" s="388"/>
      <c r="I680" s="388"/>
      <c r="J680" s="991"/>
      <c r="K680" s="388"/>
      <c r="L680" s="388"/>
      <c r="M680" s="1295"/>
    </row>
    <row r="681" s="1119" customFormat="1" customHeight="1" spans="1:13">
      <c r="A681" s="1287"/>
      <c r="B681" s="529"/>
      <c r="C681" s="213"/>
      <c r="D681" s="1198"/>
      <c r="E681" s="479"/>
      <c r="F681" s="465"/>
      <c r="G681" s="1157"/>
      <c r="H681" s="388"/>
      <c r="I681" s="388"/>
      <c r="J681" s="991"/>
      <c r="K681" s="388"/>
      <c r="L681" s="388"/>
      <c r="M681" s="1295"/>
    </row>
    <row r="682" s="1119" customFormat="1" customHeight="1" spans="1:13">
      <c r="A682" s="1287"/>
      <c r="B682" s="529"/>
      <c r="C682" s="213"/>
      <c r="D682" s="1198"/>
      <c r="E682" s="479"/>
      <c r="F682" s="465"/>
      <c r="G682" s="1157"/>
      <c r="H682" s="388"/>
      <c r="I682" s="388"/>
      <c r="J682" s="991"/>
      <c r="K682" s="388"/>
      <c r="L682" s="388"/>
      <c r="M682" s="1295"/>
    </row>
    <row r="683" s="1119" customFormat="1" customHeight="1" spans="1:13">
      <c r="A683" s="1287"/>
      <c r="B683" s="529"/>
      <c r="C683" s="213"/>
      <c r="D683" s="1198"/>
      <c r="E683" s="479"/>
      <c r="F683" s="465"/>
      <c r="G683" s="1157"/>
      <c r="H683" s="388"/>
      <c r="I683" s="388"/>
      <c r="J683" s="991"/>
      <c r="K683" s="388"/>
      <c r="L683" s="388"/>
      <c r="M683" s="1295"/>
    </row>
    <row r="684" s="1119" customFormat="1" customHeight="1" spans="1:13">
      <c r="A684" s="1287"/>
      <c r="B684" s="529"/>
      <c r="C684" s="213"/>
      <c r="D684" s="1198"/>
      <c r="E684" s="479"/>
      <c r="F684" s="465"/>
      <c r="G684" s="1157"/>
      <c r="H684" s="388"/>
      <c r="I684" s="388"/>
      <c r="J684" s="991"/>
      <c r="K684" s="388"/>
      <c r="L684" s="388"/>
      <c r="M684" s="1295"/>
    </row>
    <row r="685" s="1119" customFormat="1" customHeight="1" spans="1:13">
      <c r="A685" s="1287"/>
      <c r="B685" s="529"/>
      <c r="C685" s="213"/>
      <c r="D685" s="1198"/>
      <c r="E685" s="479"/>
      <c r="F685" s="465"/>
      <c r="G685" s="1157"/>
      <c r="H685" s="388"/>
      <c r="I685" s="388"/>
      <c r="J685" s="991"/>
      <c r="K685" s="388"/>
      <c r="L685" s="388"/>
      <c r="M685" s="1295"/>
    </row>
    <row r="686" s="1119" customFormat="1" customHeight="1" spans="1:13">
      <c r="A686" s="1287"/>
      <c r="B686" s="529"/>
      <c r="C686" s="213"/>
      <c r="D686" s="1198"/>
      <c r="E686" s="479"/>
      <c r="F686" s="465"/>
      <c r="G686" s="1157"/>
      <c r="H686" s="388"/>
      <c r="I686" s="388"/>
      <c r="J686" s="991"/>
      <c r="K686" s="388"/>
      <c r="L686" s="388"/>
      <c r="M686" s="1295"/>
    </row>
    <row r="687" s="1119" customFormat="1" customHeight="1" spans="1:13">
      <c r="A687" s="1287"/>
      <c r="B687" s="529"/>
      <c r="C687" s="213"/>
      <c r="D687" s="1198"/>
      <c r="E687" s="479"/>
      <c r="F687" s="465"/>
      <c r="G687" s="1157"/>
      <c r="H687" s="388"/>
      <c r="I687" s="388"/>
      <c r="J687" s="991"/>
      <c r="K687" s="388"/>
      <c r="L687" s="388"/>
      <c r="M687" s="1295"/>
    </row>
    <row r="688" s="1119" customFormat="1" customHeight="1" spans="1:13">
      <c r="A688" s="1287"/>
      <c r="B688" s="529"/>
      <c r="C688" s="213"/>
      <c r="D688" s="1198"/>
      <c r="E688" s="479"/>
      <c r="F688" s="465"/>
      <c r="G688" s="1157"/>
      <c r="H688" s="388"/>
      <c r="I688" s="388"/>
      <c r="J688" s="991"/>
      <c r="K688" s="388"/>
      <c r="L688" s="388"/>
      <c r="M688" s="1295"/>
    </row>
    <row r="689" s="1119" customFormat="1" customHeight="1" spans="1:13">
      <c r="A689" s="1287"/>
      <c r="B689" s="529"/>
      <c r="C689" s="213"/>
      <c r="D689" s="1198"/>
      <c r="E689" s="479"/>
      <c r="F689" s="465"/>
      <c r="G689" s="1157"/>
      <c r="H689" s="388"/>
      <c r="I689" s="388"/>
      <c r="J689" s="991"/>
      <c r="K689" s="388"/>
      <c r="L689" s="388"/>
      <c r="M689" s="1295"/>
    </row>
    <row r="690" s="1119" customFormat="1" customHeight="1" spans="1:13">
      <c r="A690" s="1287"/>
      <c r="B690" s="529"/>
      <c r="C690" s="213"/>
      <c r="D690" s="1198"/>
      <c r="E690" s="479"/>
      <c r="F690" s="465"/>
      <c r="G690" s="1157"/>
      <c r="H690" s="388"/>
      <c r="I690" s="388"/>
      <c r="J690" s="991"/>
      <c r="K690" s="388"/>
      <c r="L690" s="388"/>
      <c r="M690" s="1295"/>
    </row>
    <row r="691" s="1119" customFormat="1" customHeight="1" spans="1:13">
      <c r="A691" s="1287"/>
      <c r="B691" s="529"/>
      <c r="C691" s="213"/>
      <c r="D691" s="1198"/>
      <c r="E691" s="479"/>
      <c r="F691" s="465"/>
      <c r="G691" s="1157"/>
      <c r="H691" s="388"/>
      <c r="I691" s="388"/>
      <c r="J691" s="991"/>
      <c r="K691" s="388"/>
      <c r="L691" s="388"/>
      <c r="M691" s="1295"/>
    </row>
    <row r="692" s="1119" customFormat="1" customHeight="1" spans="1:13">
      <c r="A692" s="1287"/>
      <c r="B692" s="529"/>
      <c r="C692" s="213"/>
      <c r="D692" s="1198"/>
      <c r="E692" s="409"/>
      <c r="F692" s="465"/>
      <c r="G692" s="1157"/>
      <c r="H692" s="388"/>
      <c r="I692" s="388"/>
      <c r="J692" s="991"/>
      <c r="K692" s="388"/>
      <c r="L692" s="388"/>
      <c r="M692" s="1295"/>
    </row>
    <row r="693" s="1119" customFormat="1" customHeight="1" spans="1:13">
      <c r="A693" s="1287"/>
      <c r="B693" s="529"/>
      <c r="C693" s="213"/>
      <c r="D693" s="1198"/>
      <c r="E693" s="479"/>
      <c r="F693" s="465"/>
      <c r="G693" s="1157"/>
      <c r="H693" s="388"/>
      <c r="I693" s="388"/>
      <c r="J693" s="991"/>
      <c r="K693" s="388"/>
      <c r="L693" s="388"/>
      <c r="M693" s="1295"/>
    </row>
    <row r="694" s="1119" customFormat="1" customHeight="1" spans="1:13">
      <c r="A694" s="1287"/>
      <c r="B694" s="529"/>
      <c r="C694" s="213"/>
      <c r="D694" s="1198"/>
      <c r="E694" s="479"/>
      <c r="F694" s="465"/>
      <c r="G694" s="1157"/>
      <c r="H694" s="388"/>
      <c r="I694" s="388"/>
      <c r="J694" s="991"/>
      <c r="K694" s="388"/>
      <c r="L694" s="388"/>
      <c r="M694" s="1295"/>
    </row>
    <row r="695" s="1119" customFormat="1" customHeight="1" spans="1:13">
      <c r="A695" s="1287"/>
      <c r="B695" s="529"/>
      <c r="C695" s="213"/>
      <c r="D695" s="1198"/>
      <c r="E695" s="479"/>
      <c r="F695" s="465"/>
      <c r="G695" s="1157"/>
      <c r="H695" s="388"/>
      <c r="I695" s="388"/>
      <c r="J695" s="991"/>
      <c r="K695" s="388"/>
      <c r="L695" s="388"/>
      <c r="M695" s="1295"/>
    </row>
    <row r="696" s="1119" customFormat="1" customHeight="1" spans="1:13">
      <c r="A696" s="1287"/>
      <c r="B696" s="529"/>
      <c r="C696" s="213"/>
      <c r="D696" s="1198"/>
      <c r="E696" s="479"/>
      <c r="F696" s="465"/>
      <c r="G696" s="1157"/>
      <c r="H696" s="388"/>
      <c r="I696" s="388"/>
      <c r="J696" s="991"/>
      <c r="K696" s="388"/>
      <c r="L696" s="388"/>
      <c r="M696" s="1295"/>
    </row>
    <row r="697" s="1119" customFormat="1" customHeight="1" spans="1:13">
      <c r="A697" s="1287"/>
      <c r="B697" s="529"/>
      <c r="C697" s="213"/>
      <c r="D697" s="1198"/>
      <c r="E697" s="479"/>
      <c r="F697" s="465"/>
      <c r="G697" s="1157"/>
      <c r="H697" s="388"/>
      <c r="I697" s="388"/>
      <c r="J697" s="991"/>
      <c r="K697" s="388"/>
      <c r="L697" s="388"/>
      <c r="M697" s="1295"/>
    </row>
    <row r="698" s="1119" customFormat="1" customHeight="1" spans="1:13">
      <c r="A698" s="1287"/>
      <c r="B698" s="529"/>
      <c r="C698" s="213"/>
      <c r="D698" s="1198"/>
      <c r="E698" s="479"/>
      <c r="F698" s="465"/>
      <c r="G698" s="1157"/>
      <c r="H698" s="388"/>
      <c r="I698" s="388"/>
      <c r="J698" s="991"/>
      <c r="K698" s="388"/>
      <c r="L698" s="388"/>
      <c r="M698" s="1295"/>
    </row>
    <row r="699" s="1119" customFormat="1" customHeight="1" spans="1:13">
      <c r="A699" s="1287"/>
      <c r="B699" s="529"/>
      <c r="C699" s="213"/>
      <c r="D699" s="1198"/>
      <c r="E699" s="409"/>
      <c r="F699" s="465"/>
      <c r="G699" s="1157"/>
      <c r="H699" s="388"/>
      <c r="I699" s="388"/>
      <c r="J699" s="991"/>
      <c r="K699" s="388"/>
      <c r="L699" s="388"/>
      <c r="M699" s="1295"/>
    </row>
    <row r="700" s="1119" customFormat="1" customHeight="1" spans="1:13">
      <c r="A700" s="1287"/>
      <c r="B700" s="529"/>
      <c r="C700" s="213"/>
      <c r="D700" s="1198"/>
      <c r="E700" s="479"/>
      <c r="F700" s="465"/>
      <c r="G700" s="1157"/>
      <c r="H700" s="388"/>
      <c r="I700" s="388"/>
      <c r="J700" s="991"/>
      <c r="K700" s="388"/>
      <c r="L700" s="388"/>
      <c r="M700" s="1295"/>
    </row>
    <row r="701" s="1119" customFormat="1" customHeight="1" spans="1:13">
      <c r="A701" s="1287"/>
      <c r="B701" s="529"/>
      <c r="C701" s="213"/>
      <c r="D701" s="1198"/>
      <c r="E701" s="479"/>
      <c r="F701" s="465"/>
      <c r="G701" s="1157"/>
      <c r="H701" s="388"/>
      <c r="I701" s="388"/>
      <c r="J701" s="991"/>
      <c r="K701" s="388"/>
      <c r="L701" s="388"/>
      <c r="M701" s="1295"/>
    </row>
    <row r="702" s="1119" customFormat="1" customHeight="1" spans="1:13">
      <c r="A702" s="1287"/>
      <c r="B702" s="529"/>
      <c r="C702" s="213"/>
      <c r="D702" s="1198"/>
      <c r="E702" s="479"/>
      <c r="F702" s="465"/>
      <c r="G702" s="1157"/>
      <c r="H702" s="388"/>
      <c r="I702" s="388"/>
      <c r="J702" s="991"/>
      <c r="K702" s="388"/>
      <c r="L702" s="388"/>
      <c r="M702" s="1295"/>
    </row>
    <row r="703" s="1119" customFormat="1" customHeight="1" spans="1:13">
      <c r="A703" s="1287"/>
      <c r="B703" s="529"/>
      <c r="C703" s="213"/>
      <c r="D703" s="1198"/>
      <c r="E703" s="479"/>
      <c r="F703" s="465"/>
      <c r="G703" s="1157"/>
      <c r="H703" s="388"/>
      <c r="I703" s="388"/>
      <c r="J703" s="991"/>
      <c r="K703" s="388"/>
      <c r="L703" s="388"/>
      <c r="M703" s="1295"/>
    </row>
    <row r="704" s="1119" customFormat="1" customHeight="1" spans="1:13">
      <c r="A704" s="1287"/>
      <c r="B704" s="529"/>
      <c r="C704" s="213"/>
      <c r="D704" s="1198"/>
      <c r="E704" s="479"/>
      <c r="F704" s="465"/>
      <c r="G704" s="1157"/>
      <c r="H704" s="388"/>
      <c r="I704" s="388"/>
      <c r="J704" s="991"/>
      <c r="K704" s="388"/>
      <c r="L704" s="388"/>
      <c r="M704" s="1295"/>
    </row>
    <row r="705" s="1119" customFormat="1" customHeight="1" spans="1:13">
      <c r="A705" s="1287"/>
      <c r="B705" s="529"/>
      <c r="C705" s="213"/>
      <c r="D705" s="1198"/>
      <c r="E705" s="479"/>
      <c r="F705" s="465"/>
      <c r="G705" s="1157"/>
      <c r="H705" s="388"/>
      <c r="I705" s="388"/>
      <c r="J705" s="991"/>
      <c r="K705" s="388"/>
      <c r="L705" s="388"/>
      <c r="M705" s="1295"/>
    </row>
    <row r="706" s="1119" customFormat="1" customHeight="1" spans="1:13">
      <c r="A706" s="1287"/>
      <c r="B706" s="529"/>
      <c r="C706" s="213"/>
      <c r="D706" s="1198"/>
      <c r="E706" s="479"/>
      <c r="F706" s="465"/>
      <c r="G706" s="1157"/>
      <c r="H706" s="388"/>
      <c r="I706" s="388"/>
      <c r="J706" s="991"/>
      <c r="K706" s="388"/>
      <c r="L706" s="388"/>
      <c r="M706" s="1295"/>
    </row>
    <row r="707" s="1119" customFormat="1" customHeight="1" spans="1:13">
      <c r="A707" s="1287"/>
      <c r="B707" s="529"/>
      <c r="C707" s="213"/>
      <c r="D707" s="1198"/>
      <c r="E707" s="409"/>
      <c r="F707" s="465"/>
      <c r="G707" s="1157"/>
      <c r="H707" s="388"/>
      <c r="I707" s="388"/>
      <c r="J707" s="991"/>
      <c r="K707" s="388"/>
      <c r="L707" s="388"/>
      <c r="M707" s="1295"/>
    </row>
    <row r="708" s="1119" customFormat="1" customHeight="1" spans="1:13">
      <c r="A708" s="1287"/>
      <c r="B708" s="529"/>
      <c r="C708" s="213"/>
      <c r="D708" s="1198"/>
      <c r="E708" s="479"/>
      <c r="F708" s="465"/>
      <c r="G708" s="1157"/>
      <c r="H708" s="388"/>
      <c r="I708" s="388"/>
      <c r="J708" s="991"/>
      <c r="K708" s="388"/>
      <c r="L708" s="388"/>
      <c r="M708" s="1295"/>
    </row>
    <row r="709" s="1119" customFormat="1" customHeight="1" spans="1:13">
      <c r="A709" s="1287"/>
      <c r="B709" s="529"/>
      <c r="C709" s="213"/>
      <c r="D709" s="1198"/>
      <c r="E709" s="479"/>
      <c r="F709" s="465"/>
      <c r="G709" s="1157"/>
      <c r="H709" s="388"/>
      <c r="I709" s="388"/>
      <c r="J709" s="991"/>
      <c r="K709" s="388"/>
      <c r="L709" s="388"/>
      <c r="M709" s="1295"/>
    </row>
    <row r="710" s="1119" customFormat="1" customHeight="1" spans="1:13">
      <c r="A710" s="1287"/>
      <c r="B710" s="529"/>
      <c r="C710" s="213"/>
      <c r="D710" s="1198"/>
      <c r="E710" s="479"/>
      <c r="F710" s="465"/>
      <c r="G710" s="1157"/>
      <c r="H710" s="388"/>
      <c r="I710" s="388"/>
      <c r="J710" s="991"/>
      <c r="K710" s="388"/>
      <c r="L710" s="388"/>
      <c r="M710" s="1295"/>
    </row>
    <row r="711" s="1119" customFormat="1" customHeight="1" spans="1:13">
      <c r="A711" s="1287"/>
      <c r="B711" s="529"/>
      <c r="C711" s="213"/>
      <c r="D711" s="1198"/>
      <c r="E711" s="479"/>
      <c r="F711" s="465"/>
      <c r="G711" s="1157"/>
      <c r="H711" s="388"/>
      <c r="I711" s="388"/>
      <c r="J711" s="991"/>
      <c r="K711" s="388"/>
      <c r="L711" s="388"/>
      <c r="M711" s="1295"/>
    </row>
    <row r="712" s="1119" customFormat="1" customHeight="1" spans="1:13">
      <c r="A712" s="1287"/>
      <c r="B712" s="529"/>
      <c r="C712" s="213"/>
      <c r="D712" s="1198"/>
      <c r="E712" s="479"/>
      <c r="F712" s="465"/>
      <c r="G712" s="1157"/>
      <c r="H712" s="388"/>
      <c r="I712" s="388"/>
      <c r="J712" s="991"/>
      <c r="K712" s="388"/>
      <c r="L712" s="388"/>
      <c r="M712" s="1295"/>
    </row>
    <row r="713" s="1119" customFormat="1" customHeight="1" spans="1:13">
      <c r="A713" s="1287"/>
      <c r="B713" s="529"/>
      <c r="C713" s="213"/>
      <c r="D713" s="1198"/>
      <c r="E713" s="479"/>
      <c r="F713" s="465"/>
      <c r="G713" s="1157"/>
      <c r="H713" s="388"/>
      <c r="I713" s="388"/>
      <c r="J713" s="991"/>
      <c r="K713" s="388"/>
      <c r="L713" s="388"/>
      <c r="M713" s="1295"/>
    </row>
    <row r="714" s="1119" customFormat="1" customHeight="1" spans="1:13">
      <c r="A714" s="1287"/>
      <c r="B714" s="529"/>
      <c r="C714" s="213"/>
      <c r="D714" s="1198"/>
      <c r="E714" s="479"/>
      <c r="F714" s="465"/>
      <c r="G714" s="1157"/>
      <c r="H714" s="388"/>
      <c r="I714" s="388"/>
      <c r="J714" s="991"/>
      <c r="K714" s="388"/>
      <c r="L714" s="388"/>
      <c r="M714" s="1295"/>
    </row>
    <row r="715" s="1119" customFormat="1" customHeight="1" spans="1:13">
      <c r="A715" s="1287"/>
      <c r="B715" s="529"/>
      <c r="C715" s="213"/>
      <c r="D715" s="1198"/>
      <c r="E715" s="479"/>
      <c r="F715" s="465"/>
      <c r="G715" s="1157"/>
      <c r="H715" s="388"/>
      <c r="I715" s="388"/>
      <c r="J715" s="991"/>
      <c r="K715" s="388"/>
      <c r="L715" s="388"/>
      <c r="M715" s="1295"/>
    </row>
    <row r="716" s="1119" customFormat="1" customHeight="1" spans="1:13">
      <c r="A716" s="1287"/>
      <c r="B716" s="529"/>
      <c r="C716" s="213"/>
      <c r="D716" s="1198"/>
      <c r="E716" s="479"/>
      <c r="F716" s="465"/>
      <c r="G716" s="1157"/>
      <c r="H716" s="388"/>
      <c r="I716" s="388"/>
      <c r="J716" s="991"/>
      <c r="K716" s="388"/>
      <c r="L716" s="388"/>
      <c r="M716" s="1295"/>
    </row>
    <row r="717" s="1119" customFormat="1" customHeight="1" spans="1:13">
      <c r="A717" s="1287"/>
      <c r="B717" s="529"/>
      <c r="C717" s="213"/>
      <c r="D717" s="1198"/>
      <c r="E717" s="479"/>
      <c r="F717" s="465"/>
      <c r="G717" s="1157"/>
      <c r="H717" s="388"/>
      <c r="I717" s="388"/>
      <c r="J717" s="991"/>
      <c r="K717" s="388"/>
      <c r="L717" s="388"/>
      <c r="M717" s="1295"/>
    </row>
    <row r="718" s="1119" customFormat="1" customHeight="1" spans="1:13">
      <c r="A718" s="1287"/>
      <c r="B718" s="529"/>
      <c r="C718" s="213"/>
      <c r="D718" s="1198"/>
      <c r="E718" s="479"/>
      <c r="F718" s="465"/>
      <c r="G718" s="1157"/>
      <c r="H718" s="388"/>
      <c r="I718" s="388"/>
      <c r="J718" s="991"/>
      <c r="K718" s="388"/>
      <c r="L718" s="388"/>
      <c r="M718" s="1295"/>
    </row>
    <row r="719" s="1119" customFormat="1" customHeight="1" spans="1:13">
      <c r="A719" s="1287"/>
      <c r="B719" s="529"/>
      <c r="C719" s="213"/>
      <c r="D719" s="1198"/>
      <c r="E719" s="479"/>
      <c r="F719" s="465"/>
      <c r="G719" s="1157"/>
      <c r="H719" s="388"/>
      <c r="I719" s="388"/>
      <c r="J719" s="991"/>
      <c r="K719" s="388"/>
      <c r="L719" s="388"/>
      <c r="M719" s="1295"/>
    </row>
    <row r="720" s="1119" customFormat="1" customHeight="1" spans="1:13">
      <c r="A720" s="1287"/>
      <c r="B720" s="529"/>
      <c r="C720" s="213"/>
      <c r="D720" s="1198"/>
      <c r="E720" s="479"/>
      <c r="F720" s="465"/>
      <c r="G720" s="1157"/>
      <c r="H720" s="388"/>
      <c r="I720" s="388"/>
      <c r="J720" s="991"/>
      <c r="K720" s="388"/>
      <c r="L720" s="388"/>
      <c r="M720" s="1295"/>
    </row>
    <row r="721" s="1119" customFormat="1" customHeight="1" spans="1:13">
      <c r="A721" s="1287"/>
      <c r="B721" s="529"/>
      <c r="C721" s="213"/>
      <c r="D721" s="1198"/>
      <c r="E721" s="479"/>
      <c r="F721" s="465"/>
      <c r="G721" s="1157"/>
      <c r="H721" s="388"/>
      <c r="I721" s="388"/>
      <c r="J721" s="991"/>
      <c r="K721" s="388"/>
      <c r="L721" s="388"/>
      <c r="M721" s="1295"/>
    </row>
    <row r="722" s="1119" customFormat="1" customHeight="1" spans="1:13">
      <c r="A722" s="1287"/>
      <c r="B722" s="529"/>
      <c r="C722" s="213"/>
      <c r="D722" s="1198"/>
      <c r="E722" s="479"/>
      <c r="F722" s="465"/>
      <c r="G722" s="1157"/>
      <c r="H722" s="388"/>
      <c r="I722" s="388"/>
      <c r="J722" s="991"/>
      <c r="K722" s="388"/>
      <c r="L722" s="388"/>
      <c r="M722" s="1295"/>
    </row>
    <row r="723" s="1119" customFormat="1" customHeight="1" spans="1:13">
      <c r="A723" s="1287"/>
      <c r="B723" s="529"/>
      <c r="C723" s="213"/>
      <c r="D723" s="1198"/>
      <c r="E723" s="479"/>
      <c r="F723" s="465"/>
      <c r="G723" s="1157"/>
      <c r="H723" s="388"/>
      <c r="I723" s="388"/>
      <c r="J723" s="991"/>
      <c r="K723" s="388"/>
      <c r="L723" s="388"/>
      <c r="M723" s="1295"/>
    </row>
    <row r="724" s="1119" customFormat="1" customHeight="1" spans="1:13">
      <c r="A724" s="1287"/>
      <c r="B724" s="529"/>
      <c r="C724" s="213"/>
      <c r="D724" s="1198"/>
      <c r="E724" s="479"/>
      <c r="F724" s="465"/>
      <c r="G724" s="1157"/>
      <c r="H724" s="388"/>
      <c r="I724" s="388"/>
      <c r="J724" s="991"/>
      <c r="K724" s="388"/>
      <c r="L724" s="388"/>
      <c r="M724" s="1295"/>
    </row>
    <row r="725" s="1119" customFormat="1" customHeight="1" spans="1:13">
      <c r="A725" s="1287"/>
      <c r="B725" s="529"/>
      <c r="C725" s="213"/>
      <c r="D725" s="1198"/>
      <c r="E725" s="479"/>
      <c r="F725" s="465"/>
      <c r="G725" s="1157"/>
      <c r="H725" s="388"/>
      <c r="I725" s="388"/>
      <c r="J725" s="991"/>
      <c r="K725" s="388"/>
      <c r="L725" s="388"/>
      <c r="M725" s="1295"/>
    </row>
    <row r="726" s="1119" customFormat="1" customHeight="1" spans="1:13">
      <c r="A726" s="1287"/>
      <c r="B726" s="529"/>
      <c r="C726" s="213"/>
      <c r="D726" s="1198"/>
      <c r="E726" s="479"/>
      <c r="F726" s="465"/>
      <c r="G726" s="1157"/>
      <c r="H726" s="388"/>
      <c r="I726" s="388"/>
      <c r="J726" s="991"/>
      <c r="K726" s="388"/>
      <c r="L726" s="388"/>
      <c r="M726" s="1295"/>
    </row>
    <row r="727" s="1119" customFormat="1" customHeight="1" spans="1:13">
      <c r="A727" s="1287"/>
      <c r="B727" s="529"/>
      <c r="C727" s="213"/>
      <c r="D727" s="1198"/>
      <c r="E727" s="479"/>
      <c r="F727" s="465"/>
      <c r="G727" s="1157"/>
      <c r="H727" s="388"/>
      <c r="I727" s="388"/>
      <c r="J727" s="991"/>
      <c r="K727" s="388"/>
      <c r="L727" s="388"/>
      <c r="M727" s="1295"/>
    </row>
    <row r="728" s="1119" customFormat="1" customHeight="1" spans="1:13">
      <c r="A728" s="1287"/>
      <c r="B728" s="529"/>
      <c r="C728" s="213"/>
      <c r="D728" s="1198"/>
      <c r="E728" s="479"/>
      <c r="F728" s="465"/>
      <c r="G728" s="1157"/>
      <c r="H728" s="388"/>
      <c r="I728" s="388"/>
      <c r="J728" s="991"/>
      <c r="K728" s="388"/>
      <c r="L728" s="388"/>
      <c r="M728" s="1295"/>
    </row>
    <row r="729" s="1119" customFormat="1" customHeight="1" spans="1:13">
      <c r="A729" s="1287"/>
      <c r="B729" s="529"/>
      <c r="C729" s="213"/>
      <c r="D729" s="1198"/>
      <c r="E729" s="479"/>
      <c r="F729" s="465"/>
      <c r="G729" s="1157"/>
      <c r="H729" s="388"/>
      <c r="I729" s="388"/>
      <c r="J729" s="991"/>
      <c r="K729" s="388"/>
      <c r="L729" s="388"/>
      <c r="M729" s="1295"/>
    </row>
    <row r="730" s="1119" customFormat="1" customHeight="1" spans="1:13">
      <c r="A730" s="1287"/>
      <c r="B730" s="529"/>
      <c r="C730" s="213"/>
      <c r="D730" s="1198"/>
      <c r="E730" s="479"/>
      <c r="F730" s="465"/>
      <c r="G730" s="1157"/>
      <c r="H730" s="388"/>
      <c r="I730" s="388"/>
      <c r="J730" s="991"/>
      <c r="K730" s="388"/>
      <c r="L730" s="388"/>
      <c r="M730" s="1295"/>
    </row>
    <row r="731" s="1119" customFormat="1" customHeight="1" spans="1:13">
      <c r="A731" s="1287"/>
      <c r="B731" s="529"/>
      <c r="C731" s="213"/>
      <c r="D731" s="1198"/>
      <c r="E731" s="479"/>
      <c r="F731" s="465"/>
      <c r="G731" s="1157"/>
      <c r="H731" s="388"/>
      <c r="I731" s="388"/>
      <c r="J731" s="991"/>
      <c r="K731" s="388"/>
      <c r="L731" s="388"/>
      <c r="M731" s="1295"/>
    </row>
    <row r="732" s="1119" customFormat="1" customHeight="1" spans="1:13">
      <c r="A732" s="1287"/>
      <c r="B732" s="529"/>
      <c r="C732" s="213"/>
      <c r="D732" s="1198"/>
      <c r="E732" s="479"/>
      <c r="F732" s="465"/>
      <c r="G732" s="1157"/>
      <c r="H732" s="388"/>
      <c r="I732" s="388"/>
      <c r="J732" s="991"/>
      <c r="K732" s="388"/>
      <c r="L732" s="388"/>
      <c r="M732" s="1295"/>
    </row>
    <row r="733" s="1119" customFormat="1" customHeight="1" spans="1:13">
      <c r="A733" s="1287"/>
      <c r="B733" s="529"/>
      <c r="C733" s="213"/>
      <c r="D733" s="1198"/>
      <c r="E733" s="479"/>
      <c r="F733" s="465"/>
      <c r="G733" s="1157"/>
      <c r="H733" s="388"/>
      <c r="I733" s="388"/>
      <c r="J733" s="991"/>
      <c r="K733" s="388"/>
      <c r="L733" s="388"/>
      <c r="M733" s="1295"/>
    </row>
    <row r="734" s="1119" customFormat="1" customHeight="1" spans="1:13">
      <c r="A734" s="1287"/>
      <c r="B734" s="529"/>
      <c r="C734" s="213"/>
      <c r="D734" s="1198"/>
      <c r="E734" s="479"/>
      <c r="F734" s="478"/>
      <c r="G734" s="1157"/>
      <c r="H734" s="388"/>
      <c r="I734" s="388"/>
      <c r="J734" s="915"/>
      <c r="K734" s="63"/>
      <c r="L734" s="63"/>
      <c r="M734" s="1295"/>
    </row>
    <row r="735" s="1119" customFormat="1" customHeight="1" spans="1:13">
      <c r="A735" s="1287"/>
      <c r="B735" s="529"/>
      <c r="C735" s="213"/>
      <c r="D735" s="1198"/>
      <c r="E735" s="479"/>
      <c r="F735" s="478"/>
      <c r="G735" s="1157"/>
      <c r="H735" s="388"/>
      <c r="I735" s="388"/>
      <c r="J735" s="991"/>
      <c r="K735" s="388"/>
      <c r="L735" s="388"/>
      <c r="M735" s="1295"/>
    </row>
    <row r="736" s="1119" customFormat="1" customHeight="1" spans="1:13">
      <c r="A736" s="1287"/>
      <c r="B736" s="529"/>
      <c r="C736" s="213"/>
      <c r="D736" s="1198"/>
      <c r="E736" s="479"/>
      <c r="F736" s="478"/>
      <c r="G736" s="1157"/>
      <c r="H736" s="388"/>
      <c r="I736" s="388"/>
      <c r="J736" s="991"/>
      <c r="K736" s="388"/>
      <c r="L736" s="388"/>
      <c r="M736" s="1295"/>
    </row>
    <row r="737" s="1119" customFormat="1" customHeight="1" spans="1:13">
      <c r="A737" s="1287"/>
      <c r="B737" s="529"/>
      <c r="C737" s="213"/>
      <c r="D737" s="1198"/>
      <c r="E737" s="479"/>
      <c r="F737" s="478"/>
      <c r="G737" s="1157"/>
      <c r="H737" s="388"/>
      <c r="I737" s="388"/>
      <c r="J737" s="991"/>
      <c r="K737" s="388"/>
      <c r="L737" s="388"/>
      <c r="M737" s="1295"/>
    </row>
    <row r="738" s="1119" customFormat="1" customHeight="1" spans="1:13">
      <c r="A738" s="1287"/>
      <c r="B738" s="529"/>
      <c r="C738" s="213"/>
      <c r="D738" s="1198"/>
      <c r="E738" s="479"/>
      <c r="F738" s="478"/>
      <c r="G738" s="1157"/>
      <c r="H738" s="388"/>
      <c r="I738" s="388"/>
      <c r="J738" s="915"/>
      <c r="K738" s="63"/>
      <c r="L738" s="63"/>
      <c r="M738" s="1295"/>
    </row>
    <row r="739" s="1119" customFormat="1" customHeight="1" spans="1:13">
      <c r="A739" s="1287"/>
      <c r="B739" s="529"/>
      <c r="C739" s="213"/>
      <c r="D739" s="1198"/>
      <c r="E739" s="479"/>
      <c r="F739" s="478"/>
      <c r="G739" s="1157"/>
      <c r="H739" s="388"/>
      <c r="I739" s="388"/>
      <c r="J739" s="991"/>
      <c r="K739" s="388"/>
      <c r="L739" s="388"/>
      <c r="M739" s="1295"/>
    </row>
    <row r="740" s="1119" customFormat="1" customHeight="1" spans="1:13">
      <c r="A740" s="1287"/>
      <c r="B740" s="529"/>
      <c r="C740" s="213"/>
      <c r="D740" s="1198"/>
      <c r="E740" s="479"/>
      <c r="F740" s="478"/>
      <c r="G740" s="1157"/>
      <c r="H740" s="388"/>
      <c r="I740" s="388"/>
      <c r="J740" s="915"/>
      <c r="K740" s="63"/>
      <c r="L740" s="63"/>
      <c r="M740" s="1295"/>
    </row>
    <row r="741" s="1119" customFormat="1" customHeight="1" spans="1:13">
      <c r="A741" s="1287"/>
      <c r="B741" s="529"/>
      <c r="C741" s="213"/>
      <c r="D741" s="1198"/>
      <c r="E741" s="479"/>
      <c r="F741" s="478"/>
      <c r="G741" s="1157"/>
      <c r="H741" s="388"/>
      <c r="I741" s="388"/>
      <c r="J741" s="991"/>
      <c r="K741" s="388"/>
      <c r="L741" s="388"/>
      <c r="M741" s="1295"/>
    </row>
    <row r="742" s="1119" customFormat="1" customHeight="1" spans="1:13">
      <c r="A742" s="1287"/>
      <c r="B742" s="529"/>
      <c r="C742" s="213"/>
      <c r="D742" s="1198"/>
      <c r="E742" s="479"/>
      <c r="F742" s="478"/>
      <c r="G742" s="1157"/>
      <c r="H742" s="388"/>
      <c r="I742" s="388"/>
      <c r="J742" s="991"/>
      <c r="K742" s="388"/>
      <c r="L742" s="388"/>
      <c r="M742" s="1295"/>
    </row>
    <row r="743" s="1119" customFormat="1" customHeight="1" spans="1:13">
      <c r="A743" s="1287"/>
      <c r="B743" s="529"/>
      <c r="C743" s="213"/>
      <c r="D743" s="1198"/>
      <c r="E743" s="479"/>
      <c r="F743" s="478"/>
      <c r="G743" s="1157"/>
      <c r="H743" s="388"/>
      <c r="I743" s="388"/>
      <c r="J743" s="991"/>
      <c r="K743" s="388"/>
      <c r="L743" s="388"/>
      <c r="M743" s="1295"/>
    </row>
    <row r="744" s="1119" customFormat="1" customHeight="1" spans="1:13">
      <c r="A744" s="1287"/>
      <c r="B744" s="529"/>
      <c r="C744" s="213"/>
      <c r="D744" s="1198"/>
      <c r="E744" s="479"/>
      <c r="F744" s="478"/>
      <c r="G744" s="1157"/>
      <c r="H744" s="388"/>
      <c r="I744" s="388"/>
      <c r="J744" s="991"/>
      <c r="K744" s="388"/>
      <c r="L744" s="388"/>
      <c r="M744" s="1295"/>
    </row>
    <row r="745" s="1119" customFormat="1" customHeight="1" spans="1:13">
      <c r="A745" s="1287"/>
      <c r="B745" s="529"/>
      <c r="C745" s="213"/>
      <c r="D745" s="1198"/>
      <c r="E745" s="479"/>
      <c r="F745" s="478"/>
      <c r="G745" s="1157"/>
      <c r="H745" s="388"/>
      <c r="I745" s="388"/>
      <c r="J745" s="915"/>
      <c r="K745" s="63"/>
      <c r="L745" s="63"/>
      <c r="M745" s="1295"/>
    </row>
    <row r="746" s="1119" customFormat="1" customHeight="1" spans="1:13">
      <c r="A746" s="1287"/>
      <c r="B746" s="529"/>
      <c r="C746" s="213"/>
      <c r="D746" s="1198"/>
      <c r="E746" s="479"/>
      <c r="F746" s="478"/>
      <c r="G746" s="1157"/>
      <c r="H746" s="388"/>
      <c r="I746" s="388"/>
      <c r="J746" s="991"/>
      <c r="K746" s="388"/>
      <c r="L746" s="388"/>
      <c r="M746" s="1295"/>
    </row>
    <row r="747" s="1119" customFormat="1" customHeight="1" spans="1:13">
      <c r="A747" s="1287"/>
      <c r="B747" s="529"/>
      <c r="C747" s="213"/>
      <c r="D747" s="1198"/>
      <c r="E747" s="479"/>
      <c r="F747" s="478"/>
      <c r="G747" s="1157"/>
      <c r="H747" s="388"/>
      <c r="I747" s="388"/>
      <c r="J747" s="991"/>
      <c r="K747" s="388"/>
      <c r="L747" s="388"/>
      <c r="M747" s="1295"/>
    </row>
    <row r="748" s="1119" customFormat="1" customHeight="1" spans="1:13">
      <c r="A748" s="1287"/>
      <c r="B748" s="529"/>
      <c r="C748" s="213"/>
      <c r="D748" s="1198"/>
      <c r="E748" s="479"/>
      <c r="F748" s="478"/>
      <c r="G748" s="1157"/>
      <c r="H748" s="388"/>
      <c r="I748" s="388"/>
      <c r="J748" s="991"/>
      <c r="K748" s="388"/>
      <c r="L748" s="388"/>
      <c r="M748" s="1295"/>
    </row>
    <row r="749" s="1119" customFormat="1" customHeight="1" spans="1:13">
      <c r="A749" s="1287"/>
      <c r="B749" s="529"/>
      <c r="C749" s="213"/>
      <c r="D749" s="1198"/>
      <c r="E749" s="479"/>
      <c r="F749" s="478"/>
      <c r="G749" s="1157"/>
      <c r="H749" s="388"/>
      <c r="I749" s="388"/>
      <c r="J749" s="915"/>
      <c r="K749" s="63"/>
      <c r="L749" s="63"/>
      <c r="M749" s="1295"/>
    </row>
    <row r="750" s="1119" customFormat="1" customHeight="1" spans="1:13">
      <c r="A750" s="1287"/>
      <c r="B750" s="529"/>
      <c r="C750" s="213"/>
      <c r="D750" s="1198"/>
      <c r="E750" s="479"/>
      <c r="F750" s="478"/>
      <c r="G750" s="1157"/>
      <c r="H750" s="388"/>
      <c r="I750" s="388"/>
      <c r="J750" s="991"/>
      <c r="K750" s="388"/>
      <c r="L750" s="388"/>
      <c r="M750" s="1295"/>
    </row>
    <row r="751" s="1119" customFormat="1" customHeight="1" spans="1:13">
      <c r="A751" s="1287"/>
      <c r="B751" s="529"/>
      <c r="C751" s="213"/>
      <c r="D751" s="1198"/>
      <c r="E751" s="479"/>
      <c r="F751" s="478"/>
      <c r="G751" s="1157"/>
      <c r="H751" s="388"/>
      <c r="I751" s="388"/>
      <c r="J751" s="991"/>
      <c r="K751" s="388"/>
      <c r="L751" s="388"/>
      <c r="M751" s="1299"/>
    </row>
    <row r="752" s="1119" customFormat="1" customHeight="1" spans="1:13">
      <c r="A752" s="1287"/>
      <c r="B752" s="529"/>
      <c r="C752" s="213"/>
      <c r="D752" s="1198"/>
      <c r="E752" s="479"/>
      <c r="F752" s="478"/>
      <c r="G752" s="1157"/>
      <c r="H752" s="388"/>
      <c r="I752" s="388"/>
      <c r="J752" s="991"/>
      <c r="K752" s="388"/>
      <c r="L752" s="388"/>
      <c r="M752" s="1299"/>
    </row>
    <row r="753" s="1119" customFormat="1" customHeight="1" spans="1:34">
      <c r="A753" s="1287"/>
      <c r="B753" s="529"/>
      <c r="C753" s="213"/>
      <c r="D753" s="1198"/>
      <c r="E753" s="479"/>
      <c r="F753" s="478"/>
      <c r="G753" s="1157"/>
      <c r="H753" s="388"/>
      <c r="I753" s="388"/>
      <c r="J753" s="991"/>
      <c r="K753" s="388"/>
      <c r="L753" s="388"/>
      <c r="M753" s="1299"/>
    </row>
    <row r="754" s="1119" customFormat="1" customHeight="1" spans="1:34">
      <c r="A754" s="1287"/>
      <c r="B754" s="529"/>
      <c r="C754" s="213"/>
      <c r="D754" s="1198"/>
      <c r="E754" s="479"/>
      <c r="F754" s="478"/>
      <c r="G754" s="1157"/>
      <c r="H754" s="388"/>
      <c r="I754" s="388"/>
      <c r="J754" s="915"/>
      <c r="K754" s="63"/>
      <c r="L754" s="63"/>
      <c r="M754" s="1300"/>
    </row>
    <row r="755" s="1119" customFormat="1" customHeight="1" spans="1:34">
      <c r="A755" s="1287"/>
      <c r="B755" s="529"/>
      <c r="C755" s="213"/>
      <c r="D755" s="1198"/>
      <c r="E755" s="479"/>
      <c r="F755" s="478"/>
      <c r="G755" s="1157"/>
      <c r="H755" s="388"/>
      <c r="I755" s="388"/>
      <c r="J755" s="991"/>
      <c r="K755" s="388"/>
      <c r="L755" s="388"/>
      <c r="M755" s="1300"/>
    </row>
    <row r="756" s="1119" customFormat="1" customHeight="1" spans="1:34">
      <c r="A756" s="1287"/>
      <c r="B756" s="529"/>
      <c r="C756" s="213"/>
      <c r="D756" s="1198"/>
      <c r="E756" s="479"/>
      <c r="F756" s="478"/>
      <c r="G756" s="1157"/>
      <c r="H756" s="388"/>
      <c r="I756" s="388"/>
      <c r="J756" s="915"/>
      <c r="K756" s="63"/>
      <c r="L756" s="63"/>
      <c r="M756" s="1300"/>
    </row>
    <row r="757" s="1119" customFormat="1" customHeight="1" spans="1:34">
      <c r="A757" s="1287"/>
      <c r="B757" s="529"/>
      <c r="C757" s="213"/>
      <c r="D757" s="1198"/>
      <c r="E757" s="479"/>
      <c r="F757" s="478"/>
      <c r="G757" s="1157"/>
      <c r="H757" s="388"/>
      <c r="I757" s="388"/>
      <c r="J757" s="991"/>
      <c r="K757" s="388"/>
      <c r="L757" s="388"/>
      <c r="M757" s="1300"/>
    </row>
    <row r="758" s="1119" customFormat="1" customHeight="1" spans="1:34">
      <c r="A758" s="1287"/>
      <c r="B758" s="529"/>
      <c r="C758" s="213"/>
      <c r="D758" s="1198"/>
      <c r="E758" s="479"/>
      <c r="F758" s="465"/>
      <c r="G758" s="1157"/>
      <c r="H758" s="388"/>
      <c r="I758" s="388"/>
      <c r="J758" s="991"/>
      <c r="K758" s="388"/>
      <c r="L758" s="388"/>
      <c r="M758" s="1295"/>
      <c r="N758" s="754"/>
      <c r="O758" s="754"/>
      <c r="P758" s="754"/>
      <c r="Q758" s="754"/>
      <c r="R758" s="754"/>
      <c r="S758" s="754"/>
      <c r="T758" s="754"/>
      <c r="U758" s="754"/>
      <c r="V758" s="754"/>
      <c r="W758" s="754"/>
      <c r="X758" s="754"/>
      <c r="Y758" s="754"/>
      <c r="Z758" s="754"/>
      <c r="AA758" s="754"/>
      <c r="AB758" s="754"/>
      <c r="AC758" s="754"/>
      <c r="AD758" s="754"/>
      <c r="AE758" s="754"/>
      <c r="AF758" s="754"/>
      <c r="AG758" s="754"/>
      <c r="AH758" s="754"/>
    </row>
    <row r="759" s="1119" customFormat="1" customHeight="1" spans="1:34">
      <c r="A759" s="1287"/>
      <c r="B759" s="529"/>
      <c r="C759" s="213"/>
      <c r="D759" s="1198"/>
      <c r="E759" s="479"/>
      <c r="F759" s="465"/>
      <c r="G759" s="1157"/>
      <c r="H759" s="388"/>
      <c r="I759" s="388"/>
      <c r="J759" s="991"/>
      <c r="K759" s="388"/>
      <c r="L759" s="388"/>
      <c r="M759" s="1295"/>
      <c r="N759" s="754"/>
      <c r="O759" s="754"/>
      <c r="P759" s="754"/>
      <c r="Q759" s="754"/>
      <c r="R759" s="754"/>
      <c r="S759" s="754"/>
      <c r="T759" s="754"/>
      <c r="U759" s="754"/>
      <c r="V759" s="754"/>
      <c r="W759" s="754"/>
      <c r="X759" s="754"/>
      <c r="Y759" s="754"/>
      <c r="Z759" s="754"/>
      <c r="AA759" s="754"/>
      <c r="AB759" s="754"/>
      <c r="AC759" s="754"/>
      <c r="AD759" s="754"/>
      <c r="AE759" s="754"/>
      <c r="AF759" s="754"/>
      <c r="AG759" s="754"/>
      <c r="AH759" s="754"/>
    </row>
    <row r="760" s="1119" customFormat="1" customHeight="1" spans="1:34">
      <c r="A760" s="1287"/>
      <c r="B760" s="529"/>
      <c r="C760" s="213"/>
      <c r="D760" s="1198"/>
      <c r="E760" s="479"/>
      <c r="F760" s="465"/>
      <c r="G760" s="1157"/>
      <c r="H760" s="388"/>
      <c r="I760" s="388"/>
      <c r="J760" s="991"/>
      <c r="K760" s="388"/>
      <c r="L760" s="388"/>
      <c r="M760" s="1295"/>
      <c r="N760" s="754"/>
      <c r="O760" s="754"/>
      <c r="P760" s="754"/>
      <c r="Q760" s="754"/>
      <c r="R760" s="754"/>
      <c r="S760" s="754"/>
      <c r="T760" s="754"/>
      <c r="U760" s="754"/>
      <c r="V760" s="754"/>
      <c r="W760" s="754"/>
      <c r="X760" s="754"/>
      <c r="Y760" s="754"/>
      <c r="Z760" s="754"/>
      <c r="AA760" s="754"/>
      <c r="AB760" s="754"/>
      <c r="AC760" s="754"/>
      <c r="AD760" s="754"/>
      <c r="AE760" s="754"/>
      <c r="AF760" s="754"/>
      <c r="AG760" s="754"/>
      <c r="AH760" s="754"/>
    </row>
    <row r="761" s="1119" customFormat="1" customHeight="1" spans="1:34">
      <c r="A761" s="1287"/>
      <c r="B761" s="529"/>
      <c r="C761" s="213"/>
      <c r="D761" s="1198"/>
      <c r="E761" s="479"/>
      <c r="F761" s="465"/>
      <c r="G761" s="1157"/>
      <c r="H761" s="388"/>
      <c r="I761" s="388"/>
      <c r="J761" s="991"/>
      <c r="K761" s="388"/>
      <c r="L761" s="388"/>
      <c r="M761" s="1295"/>
      <c r="N761" s="754"/>
      <c r="O761" s="754"/>
      <c r="P761" s="754"/>
      <c r="Q761" s="754"/>
      <c r="R761" s="754"/>
      <c r="S761" s="754"/>
      <c r="T761" s="754"/>
      <c r="U761" s="754"/>
      <c r="V761" s="754"/>
      <c r="W761" s="754"/>
      <c r="X761" s="754"/>
      <c r="Y761" s="754"/>
      <c r="Z761" s="754"/>
      <c r="AA761" s="754"/>
      <c r="AB761" s="754"/>
      <c r="AC761" s="754"/>
      <c r="AD761" s="754"/>
      <c r="AE761" s="754"/>
      <c r="AF761" s="754"/>
      <c r="AG761" s="754"/>
      <c r="AH761" s="754"/>
    </row>
    <row r="762" s="1119" customFormat="1" customHeight="1" spans="1:34">
      <c r="A762" s="1287"/>
      <c r="B762" s="529"/>
      <c r="C762" s="213"/>
      <c r="D762" s="1198"/>
      <c r="E762" s="479"/>
      <c r="F762" s="465"/>
      <c r="G762" s="1157"/>
      <c r="H762" s="388"/>
      <c r="I762" s="388"/>
      <c r="J762" s="915"/>
      <c r="K762" s="63"/>
      <c r="L762" s="63"/>
      <c r="M762" s="1295"/>
      <c r="N762" s="754"/>
      <c r="O762" s="754"/>
      <c r="P762" s="754"/>
      <c r="Q762" s="754"/>
      <c r="R762" s="754"/>
      <c r="S762" s="754"/>
      <c r="T762" s="754"/>
      <c r="U762" s="754"/>
      <c r="V762" s="754"/>
      <c r="W762" s="754"/>
      <c r="X762" s="754"/>
      <c r="Y762" s="754"/>
      <c r="Z762" s="754"/>
      <c r="AA762" s="754"/>
      <c r="AB762" s="754"/>
      <c r="AC762" s="754"/>
      <c r="AD762" s="754"/>
      <c r="AE762" s="754"/>
      <c r="AF762" s="754"/>
      <c r="AG762" s="754"/>
      <c r="AH762" s="754"/>
    </row>
    <row r="763" s="1119" customFormat="1" customHeight="1" spans="1:34">
      <c r="A763" s="1287"/>
      <c r="B763" s="529"/>
      <c r="C763" s="213"/>
      <c r="D763" s="1198"/>
      <c r="E763" s="479"/>
      <c r="F763" s="465"/>
      <c r="G763" s="1157"/>
      <c r="H763" s="388"/>
      <c r="I763" s="388"/>
      <c r="J763" s="991"/>
      <c r="K763" s="388"/>
      <c r="L763" s="388"/>
      <c r="M763" s="1295"/>
      <c r="N763" s="754"/>
      <c r="O763" s="754"/>
      <c r="P763" s="754"/>
      <c r="Q763" s="754"/>
      <c r="R763" s="754"/>
      <c r="S763" s="754"/>
      <c r="T763" s="754"/>
      <c r="U763" s="754"/>
      <c r="V763" s="754"/>
      <c r="W763" s="754"/>
      <c r="X763" s="754"/>
      <c r="Y763" s="754"/>
      <c r="Z763" s="754"/>
      <c r="AA763" s="754"/>
      <c r="AB763" s="754"/>
      <c r="AC763" s="754"/>
      <c r="AD763" s="754"/>
      <c r="AE763" s="754"/>
      <c r="AF763" s="754"/>
      <c r="AG763" s="754"/>
      <c r="AH763" s="754"/>
    </row>
    <row r="764" s="1119" customFormat="1" customHeight="1" spans="1:34">
      <c r="A764" s="1287"/>
      <c r="B764" s="529"/>
      <c r="C764" s="213"/>
      <c r="D764" s="1198"/>
      <c r="E764" s="479"/>
      <c r="F764" s="465"/>
      <c r="G764" s="1157"/>
      <c r="H764" s="388"/>
      <c r="I764" s="388"/>
      <c r="J764" s="991"/>
      <c r="K764" s="388"/>
      <c r="L764" s="388"/>
      <c r="M764" s="1295"/>
      <c r="N764" s="754"/>
      <c r="O764" s="754"/>
      <c r="P764" s="754"/>
      <c r="Q764" s="754"/>
      <c r="R764" s="754"/>
      <c r="S764" s="754"/>
      <c r="T764" s="754"/>
      <c r="U764" s="754"/>
      <c r="V764" s="754"/>
      <c r="W764" s="754"/>
      <c r="X764" s="754"/>
      <c r="Y764" s="754"/>
      <c r="Z764" s="754"/>
      <c r="AA764" s="754"/>
      <c r="AB764" s="754"/>
      <c r="AC764" s="754"/>
      <c r="AD764" s="754"/>
      <c r="AE764" s="754"/>
      <c r="AF764" s="754"/>
      <c r="AG764" s="754"/>
      <c r="AH764" s="754"/>
    </row>
    <row r="765" s="1119" customFormat="1" customHeight="1" spans="1:34">
      <c r="A765" s="1287"/>
      <c r="B765" s="529"/>
      <c r="C765" s="213"/>
      <c r="D765" s="1198"/>
      <c r="E765" s="479"/>
      <c r="F765" s="478"/>
      <c r="G765" s="1157"/>
      <c r="H765" s="388"/>
      <c r="I765" s="388"/>
      <c r="J765" s="991"/>
      <c r="K765" s="388"/>
      <c r="L765" s="388"/>
      <c r="M765" s="1295"/>
    </row>
    <row r="766" s="1119" customFormat="1" customHeight="1" spans="1:34">
      <c r="A766" s="1287"/>
      <c r="B766" s="529"/>
      <c r="C766" s="213"/>
      <c r="D766" s="1198"/>
      <c r="E766" s="479"/>
      <c r="F766" s="478"/>
      <c r="G766" s="1157"/>
      <c r="H766" s="388"/>
      <c r="I766" s="388"/>
      <c r="J766" s="991"/>
      <c r="K766" s="388"/>
      <c r="L766" s="388"/>
      <c r="M766" s="1295"/>
    </row>
    <row r="767" s="1119" customFormat="1" customHeight="1" spans="1:34">
      <c r="A767" s="1287"/>
      <c r="B767" s="529"/>
      <c r="C767" s="213"/>
      <c r="D767" s="1198"/>
      <c r="E767" s="479"/>
      <c r="F767" s="478"/>
      <c r="G767" s="1157"/>
      <c r="H767" s="388"/>
      <c r="I767" s="388"/>
      <c r="J767" s="915"/>
      <c r="K767" s="63"/>
      <c r="L767" s="63"/>
      <c r="M767" s="1295"/>
    </row>
    <row r="768" s="1119" customFormat="1" customHeight="1" spans="1:34">
      <c r="A768" s="1287"/>
      <c r="B768" s="529"/>
      <c r="C768" s="213"/>
      <c r="D768" s="1198"/>
      <c r="E768" s="479"/>
      <c r="F768" s="478"/>
      <c r="G768" s="1157"/>
      <c r="H768" s="388"/>
      <c r="I768" s="388"/>
      <c r="J768" s="991"/>
      <c r="K768" s="388"/>
      <c r="L768" s="388"/>
      <c r="M768" s="1295"/>
    </row>
    <row r="769" s="1119" customFormat="1" customHeight="1" spans="1:13">
      <c r="A769" s="1287"/>
      <c r="B769" s="529"/>
      <c r="C769" s="213"/>
      <c r="D769" s="1198"/>
      <c r="E769" s="479"/>
      <c r="F769" s="478"/>
      <c r="G769" s="1157"/>
      <c r="H769" s="388"/>
      <c r="I769" s="388"/>
      <c r="J769" s="991"/>
      <c r="K769" s="388"/>
      <c r="L769" s="388"/>
      <c r="M769" s="1295"/>
    </row>
    <row r="770" s="1119" customFormat="1" customHeight="1" spans="1:13">
      <c r="A770" s="1287"/>
      <c r="B770" s="529"/>
      <c r="C770" s="213"/>
      <c r="D770" s="1198"/>
      <c r="E770" s="479"/>
      <c r="F770" s="478"/>
      <c r="G770" s="1157"/>
      <c r="H770" s="388"/>
      <c r="I770" s="388"/>
      <c r="J770" s="991"/>
      <c r="K770" s="388"/>
      <c r="L770" s="388"/>
      <c r="M770" s="1295"/>
    </row>
    <row r="771" s="1119" customFormat="1" customHeight="1" spans="1:13">
      <c r="A771" s="1287"/>
      <c r="B771" s="529"/>
      <c r="C771" s="213"/>
      <c r="D771" s="1198"/>
      <c r="E771" s="479"/>
      <c r="F771" s="478"/>
      <c r="G771" s="1157"/>
      <c r="H771" s="388"/>
      <c r="I771" s="388"/>
      <c r="J771" s="915"/>
      <c r="K771" s="63"/>
      <c r="L771" s="63"/>
      <c r="M771" s="1295"/>
    </row>
    <row r="772" s="1119" customFormat="1" customHeight="1" spans="1:13">
      <c r="A772" s="1287"/>
      <c r="B772" s="529"/>
      <c r="C772" s="213"/>
      <c r="D772" s="1198"/>
      <c r="E772" s="479"/>
      <c r="F772" s="478"/>
      <c r="G772" s="1157"/>
      <c r="H772" s="388"/>
      <c r="I772" s="388"/>
      <c r="J772" s="991"/>
      <c r="K772" s="388"/>
      <c r="L772" s="388"/>
      <c r="M772" s="1295"/>
    </row>
    <row r="773" s="1119" customFormat="1" customHeight="1" spans="1:13">
      <c r="A773" s="1287"/>
      <c r="B773" s="529"/>
      <c r="C773" s="213"/>
      <c r="D773" s="1198"/>
      <c r="E773" s="479"/>
      <c r="F773" s="478"/>
      <c r="G773" s="1157"/>
      <c r="H773" s="388"/>
      <c r="I773" s="388"/>
      <c r="J773" s="991"/>
      <c r="K773" s="388"/>
      <c r="L773" s="388"/>
      <c r="M773" s="1216"/>
    </row>
    <row r="774" s="1119" customFormat="1" customHeight="1" spans="1:13">
      <c r="A774" s="1287"/>
      <c r="B774" s="529"/>
      <c r="C774" s="213"/>
      <c r="D774" s="1198"/>
      <c r="E774" s="479"/>
      <c r="F774" s="478"/>
      <c r="G774" s="1157"/>
      <c r="H774" s="388"/>
      <c r="I774" s="388"/>
      <c r="J774" s="991"/>
      <c r="K774" s="388"/>
      <c r="L774" s="388"/>
      <c r="M774" s="1216"/>
    </row>
    <row r="775" s="1119" customFormat="1" customHeight="1" spans="1:13">
      <c r="A775" s="1287"/>
      <c r="B775" s="529"/>
      <c r="C775" s="213"/>
      <c r="D775" s="1198"/>
      <c r="E775" s="479"/>
      <c r="F775" s="478"/>
      <c r="G775" s="1157"/>
      <c r="H775" s="388"/>
      <c r="I775" s="388"/>
      <c r="J775" s="991"/>
      <c r="K775" s="388"/>
      <c r="L775" s="388"/>
      <c r="M775" s="1295"/>
    </row>
    <row r="776" s="1119" customFormat="1" customHeight="1" spans="1:13">
      <c r="A776" s="1287"/>
      <c r="B776" s="529"/>
      <c r="C776" s="213"/>
      <c r="D776" s="1198"/>
      <c r="E776" s="479"/>
      <c r="F776" s="478"/>
      <c r="G776" s="1157"/>
      <c r="H776" s="388"/>
      <c r="I776" s="388"/>
      <c r="J776" s="991"/>
      <c r="K776" s="388"/>
      <c r="L776" s="388"/>
      <c r="M776" s="1295"/>
    </row>
    <row r="777" s="1119" customFormat="1" customHeight="1" spans="1:13">
      <c r="A777" s="1287"/>
      <c r="B777" s="529"/>
      <c r="C777" s="213"/>
      <c r="D777" s="1198"/>
      <c r="E777" s="479"/>
      <c r="F777" s="478"/>
      <c r="G777" s="1157"/>
      <c r="H777" s="388"/>
      <c r="I777" s="388"/>
      <c r="J777" s="915"/>
      <c r="K777" s="63"/>
      <c r="L777" s="63"/>
      <c r="M777" s="1295"/>
    </row>
    <row r="778" s="1119" customFormat="1" customHeight="1" spans="1:13">
      <c r="A778" s="1287"/>
      <c r="B778" s="529"/>
      <c r="C778" s="213"/>
      <c r="D778" s="1198"/>
      <c r="E778" s="479"/>
      <c r="F778" s="478"/>
      <c r="G778" s="1157"/>
      <c r="H778" s="388"/>
      <c r="I778" s="388"/>
      <c r="J778" s="991"/>
      <c r="K778" s="388"/>
      <c r="L778" s="388"/>
      <c r="M778" s="1295"/>
    </row>
    <row r="779" s="1119" customFormat="1" customHeight="1" spans="1:13">
      <c r="A779" s="1287"/>
      <c r="B779" s="529"/>
      <c r="C779" s="213"/>
      <c r="D779" s="1198"/>
      <c r="E779" s="479"/>
      <c r="F779" s="478"/>
      <c r="G779" s="1157"/>
      <c r="H779" s="388"/>
      <c r="I779" s="388"/>
      <c r="J779" s="991"/>
      <c r="K779" s="388"/>
      <c r="L779" s="388"/>
      <c r="M779" s="1295"/>
    </row>
    <row r="780" s="1119" customFormat="1" customHeight="1" spans="1:13">
      <c r="A780" s="1287"/>
      <c r="B780" s="529"/>
      <c r="C780" s="213"/>
      <c r="D780" s="1198"/>
      <c r="E780" s="479"/>
      <c r="F780" s="478"/>
      <c r="G780" s="1157"/>
      <c r="H780" s="388"/>
      <c r="I780" s="388"/>
      <c r="J780" s="991"/>
      <c r="K780" s="388"/>
      <c r="L780" s="388"/>
      <c r="M780" s="1295"/>
    </row>
    <row r="781" s="1119" customFormat="1" customHeight="1" spans="1:13">
      <c r="A781" s="1287"/>
      <c r="B781" s="529"/>
      <c r="C781" s="213"/>
      <c r="D781" s="1198"/>
      <c r="E781" s="479"/>
      <c r="F781" s="478"/>
      <c r="G781" s="1157"/>
      <c r="H781" s="388"/>
      <c r="I781" s="388"/>
      <c r="J781" s="915"/>
      <c r="K781" s="63"/>
      <c r="L781" s="63"/>
      <c r="M781" s="1295"/>
    </row>
    <row r="782" s="1119" customFormat="1" customHeight="1" spans="1:13">
      <c r="A782" s="1287"/>
      <c r="B782" s="529"/>
      <c r="C782" s="213"/>
      <c r="D782" s="1198"/>
      <c r="E782" s="479"/>
      <c r="F782" s="478"/>
      <c r="G782" s="1157"/>
      <c r="H782" s="388"/>
      <c r="I782" s="388"/>
      <c r="J782" s="991"/>
      <c r="K782" s="388"/>
      <c r="L782" s="388"/>
      <c r="M782" s="1295"/>
    </row>
    <row r="783" s="1119" customFormat="1" customHeight="1" spans="1:13">
      <c r="A783" s="1287"/>
      <c r="B783" s="529"/>
      <c r="C783" s="213"/>
      <c r="D783" s="1198"/>
      <c r="E783" s="479"/>
      <c r="F783" s="478"/>
      <c r="G783" s="1157"/>
      <c r="H783" s="388"/>
      <c r="I783" s="388"/>
      <c r="J783" s="991"/>
      <c r="K783" s="388"/>
      <c r="L783" s="388"/>
      <c r="M783" s="1295"/>
    </row>
    <row r="784" s="1119" customFormat="1" customHeight="1" spans="1:13">
      <c r="A784" s="1287"/>
      <c r="B784" s="529"/>
      <c r="C784" s="213"/>
      <c r="D784" s="1198"/>
      <c r="E784" s="479"/>
      <c r="F784" s="478"/>
      <c r="G784" s="1157"/>
      <c r="H784" s="388"/>
      <c r="I784" s="388"/>
      <c r="J784" s="991"/>
      <c r="K784" s="388"/>
      <c r="L784" s="388"/>
      <c r="M784" s="1295"/>
    </row>
    <row r="785" s="1123" customFormat="1" customHeight="1" spans="1:34">
      <c r="A785" s="1287"/>
      <c r="B785" s="513"/>
      <c r="C785" s="213"/>
      <c r="D785" s="799"/>
      <c r="E785" s="409"/>
      <c r="F785" s="952"/>
      <c r="G785" s="1007"/>
      <c r="H785" s="217"/>
      <c r="I785" s="217"/>
      <c r="J785" s="915"/>
      <c r="K785" s="217"/>
      <c r="L785" s="217"/>
      <c r="M785" s="1301"/>
      <c r="N785" s="1206"/>
      <c r="O785" s="1206"/>
      <c r="P785" s="1206"/>
      <c r="Q785" s="1206"/>
      <c r="R785" s="1206"/>
      <c r="S785" s="1206"/>
      <c r="T785" s="1206"/>
      <c r="U785" s="1206"/>
      <c r="V785" s="1206"/>
      <c r="W785" s="1206"/>
      <c r="X785" s="1206"/>
      <c r="Y785" s="1206"/>
      <c r="Z785" s="1206"/>
      <c r="AA785" s="1206"/>
      <c r="AB785" s="1206"/>
      <c r="AC785" s="1206"/>
      <c r="AD785" s="1206"/>
      <c r="AE785" s="1206"/>
      <c r="AF785" s="1206"/>
      <c r="AG785" s="1206"/>
      <c r="AH785" s="1206"/>
    </row>
    <row r="786" s="1123" customFormat="1" customHeight="1" spans="1:34">
      <c r="A786" s="1287"/>
      <c r="B786" s="513"/>
      <c r="C786" s="213"/>
      <c r="D786" s="799"/>
      <c r="E786" s="409"/>
      <c r="F786" s="952"/>
      <c r="G786" s="1007"/>
      <c r="H786" s="217"/>
      <c r="I786" s="217"/>
      <c r="J786" s="915"/>
      <c r="K786" s="217"/>
      <c r="L786" s="217"/>
      <c r="M786" s="1301"/>
      <c r="N786" s="1206"/>
      <c r="O786" s="1206"/>
      <c r="P786" s="1206"/>
      <c r="Q786" s="1206"/>
      <c r="R786" s="1206"/>
      <c r="S786" s="1206"/>
      <c r="T786" s="1206"/>
      <c r="U786" s="1206"/>
      <c r="V786" s="1206"/>
      <c r="W786" s="1206"/>
      <c r="X786" s="1206"/>
      <c r="Y786" s="1206"/>
      <c r="Z786" s="1206"/>
      <c r="AA786" s="1206"/>
      <c r="AB786" s="1206"/>
      <c r="AC786" s="1206"/>
      <c r="AD786" s="1206"/>
      <c r="AE786" s="1206"/>
      <c r="AF786" s="1206"/>
      <c r="AG786" s="1206"/>
      <c r="AH786" s="1206"/>
    </row>
    <row r="787" s="1123" customFormat="1" customHeight="1" spans="1:34">
      <c r="A787" s="1287"/>
      <c r="B787" s="513"/>
      <c r="C787" s="213"/>
      <c r="D787" s="799"/>
      <c r="E787" s="409"/>
      <c r="F787" s="952"/>
      <c r="G787" s="1007"/>
      <c r="H787" s="217"/>
      <c r="I787" s="217"/>
      <c r="J787" s="915"/>
      <c r="K787" s="217"/>
      <c r="L787" s="217"/>
      <c r="M787" s="773"/>
      <c r="N787" s="1206"/>
      <c r="O787" s="1206"/>
      <c r="P787" s="1206"/>
      <c r="Q787" s="1206"/>
      <c r="R787" s="1206"/>
      <c r="S787" s="1206"/>
      <c r="T787" s="1206"/>
      <c r="U787" s="1206"/>
      <c r="V787" s="1206"/>
      <c r="W787" s="1206"/>
      <c r="X787" s="1206"/>
      <c r="Y787" s="1206"/>
      <c r="Z787" s="1206"/>
      <c r="AA787" s="1206"/>
      <c r="AB787" s="1206"/>
      <c r="AC787" s="1206"/>
      <c r="AD787" s="1206"/>
      <c r="AE787" s="1206"/>
      <c r="AF787" s="1206"/>
      <c r="AG787" s="1206"/>
      <c r="AH787" s="1206"/>
    </row>
    <row r="788" s="1123" customFormat="1" customHeight="1" spans="1:34">
      <c r="A788" s="1287"/>
      <c r="B788" s="513"/>
      <c r="C788" s="213"/>
      <c r="D788" s="799"/>
      <c r="E788" s="409"/>
      <c r="F788" s="952"/>
      <c r="G788" s="1007"/>
      <c r="H788" s="217"/>
      <c r="I788" s="217"/>
      <c r="J788" s="915"/>
      <c r="K788" s="217"/>
      <c r="L788" s="217"/>
      <c r="M788" s="773"/>
      <c r="N788" s="1206"/>
      <c r="O788" s="1206"/>
      <c r="P788" s="1206"/>
      <c r="Q788" s="1206"/>
      <c r="R788" s="1206"/>
      <c r="S788" s="1206"/>
      <c r="T788" s="1206"/>
      <c r="U788" s="1206"/>
      <c r="V788" s="1206"/>
      <c r="W788" s="1206"/>
      <c r="X788" s="1206"/>
      <c r="Y788" s="1206"/>
      <c r="Z788" s="1206"/>
      <c r="AA788" s="1206"/>
      <c r="AB788" s="1206"/>
      <c r="AC788" s="1206"/>
      <c r="AD788" s="1206"/>
      <c r="AE788" s="1206"/>
      <c r="AF788" s="1206"/>
      <c r="AG788" s="1206"/>
      <c r="AH788" s="1206"/>
    </row>
    <row r="789" s="1123" customFormat="1" customHeight="1" spans="1:34">
      <c r="A789" s="1287"/>
      <c r="B789" s="513"/>
      <c r="C789" s="213"/>
      <c r="D789" s="799"/>
      <c r="E789" s="409"/>
      <c r="F789" s="952"/>
      <c r="G789" s="1007"/>
      <c r="H789" s="217"/>
      <c r="I789" s="217"/>
      <c r="J789" s="915"/>
      <c r="K789" s="217"/>
      <c r="L789" s="217"/>
      <c r="M789" s="773"/>
      <c r="N789" s="1206"/>
      <c r="O789" s="1206"/>
      <c r="P789" s="1206"/>
      <c r="Q789" s="1206"/>
      <c r="R789" s="1206"/>
      <c r="S789" s="1206"/>
      <c r="T789" s="1206"/>
      <c r="U789" s="1206"/>
      <c r="V789" s="1206"/>
      <c r="W789" s="1206"/>
      <c r="X789" s="1206"/>
      <c r="Y789" s="1206"/>
      <c r="Z789" s="1206"/>
      <c r="AA789" s="1206"/>
      <c r="AB789" s="1206"/>
      <c r="AC789" s="1206"/>
      <c r="AD789" s="1206"/>
      <c r="AE789" s="1206"/>
      <c r="AF789" s="1206"/>
      <c r="AG789" s="1206"/>
      <c r="AH789" s="1206"/>
    </row>
    <row r="790" s="1123" customFormat="1" customHeight="1" spans="1:34">
      <c r="A790" s="1287"/>
      <c r="B790" s="513"/>
      <c r="C790" s="213"/>
      <c r="D790" s="799"/>
      <c r="E790" s="409"/>
      <c r="F790" s="952"/>
      <c r="G790" s="1007"/>
      <c r="H790" s="217"/>
      <c r="I790" s="217"/>
      <c r="J790" s="915"/>
      <c r="K790" s="217"/>
      <c r="L790" s="217"/>
      <c r="M790" s="773"/>
      <c r="N790" s="1206"/>
      <c r="O790" s="1206"/>
      <c r="P790" s="1206"/>
      <c r="Q790" s="1206"/>
      <c r="R790" s="1206"/>
      <c r="S790" s="1206"/>
      <c r="T790" s="1206"/>
      <c r="U790" s="1206"/>
      <c r="V790" s="1206"/>
      <c r="W790" s="1206"/>
      <c r="X790" s="1206"/>
      <c r="Y790" s="1206"/>
      <c r="Z790" s="1206"/>
      <c r="AA790" s="1206"/>
      <c r="AB790" s="1206"/>
      <c r="AC790" s="1206"/>
      <c r="AD790" s="1206"/>
      <c r="AE790" s="1206"/>
      <c r="AF790" s="1206"/>
      <c r="AG790" s="1206"/>
      <c r="AH790" s="1206"/>
    </row>
    <row r="791" s="1123" customFormat="1" customHeight="1" spans="1:34">
      <c r="A791" s="1287"/>
      <c r="B791" s="513"/>
      <c r="C791" s="213"/>
      <c r="D791" s="799"/>
      <c r="E791" s="409"/>
      <c r="F791" s="952"/>
      <c r="G791" s="1007"/>
      <c r="H791" s="217"/>
      <c r="I791" s="217"/>
      <c r="J791" s="915"/>
      <c r="K791" s="217"/>
      <c r="L791" s="217"/>
      <c r="M791" s="773"/>
      <c r="N791" s="1206"/>
      <c r="O791" s="1206"/>
      <c r="P791" s="1206"/>
      <c r="Q791" s="1206"/>
      <c r="R791" s="1206"/>
      <c r="S791" s="1206"/>
      <c r="T791" s="1206"/>
      <c r="U791" s="1206"/>
      <c r="V791" s="1206"/>
      <c r="W791" s="1206"/>
      <c r="X791" s="1206"/>
      <c r="Y791" s="1206"/>
      <c r="Z791" s="1206"/>
      <c r="AA791" s="1206"/>
      <c r="AB791" s="1206"/>
      <c r="AC791" s="1206"/>
      <c r="AD791" s="1206"/>
      <c r="AE791" s="1206"/>
      <c r="AF791" s="1206"/>
      <c r="AG791" s="1206"/>
      <c r="AH791" s="1206"/>
    </row>
    <row r="792" s="1123" customFormat="1" customHeight="1" spans="1:34">
      <c r="A792" s="1287"/>
      <c r="B792" s="513"/>
      <c r="C792" s="213"/>
      <c r="D792" s="799"/>
      <c r="E792" s="409"/>
      <c r="F792" s="952"/>
      <c r="G792" s="1007"/>
      <c r="H792" s="217"/>
      <c r="I792" s="217"/>
      <c r="J792" s="915"/>
      <c r="K792" s="217"/>
      <c r="L792" s="217"/>
      <c r="M792" s="773"/>
      <c r="N792" s="1206"/>
      <c r="O792" s="1206"/>
      <c r="P792" s="1206"/>
      <c r="Q792" s="1206"/>
      <c r="R792" s="1206"/>
      <c r="S792" s="1206"/>
      <c r="T792" s="1206"/>
      <c r="U792" s="1206"/>
      <c r="V792" s="1206"/>
      <c r="W792" s="1206"/>
      <c r="X792" s="1206"/>
      <c r="Y792" s="1206"/>
      <c r="Z792" s="1206"/>
      <c r="AA792" s="1206"/>
      <c r="AB792" s="1206"/>
      <c r="AC792" s="1206"/>
      <c r="AD792" s="1206"/>
      <c r="AE792" s="1206"/>
      <c r="AF792" s="1206"/>
      <c r="AG792" s="1206"/>
      <c r="AH792" s="1206"/>
    </row>
    <row r="793" s="1123" customFormat="1" customHeight="1" spans="1:34">
      <c r="A793" s="1287"/>
      <c r="B793" s="513"/>
      <c r="C793" s="213"/>
      <c r="D793" s="799"/>
      <c r="E793" s="409"/>
      <c r="F793" s="952"/>
      <c r="G793" s="1007"/>
      <c r="H793" s="217"/>
      <c r="I793" s="217"/>
      <c r="J793" s="915"/>
      <c r="K793" s="217"/>
      <c r="L793" s="217"/>
      <c r="M793" s="773"/>
      <c r="N793" s="1206"/>
      <c r="O793" s="1206"/>
      <c r="P793" s="1206"/>
      <c r="Q793" s="1206"/>
      <c r="R793" s="1206"/>
      <c r="S793" s="1206"/>
      <c r="T793" s="1206"/>
      <c r="U793" s="1206"/>
      <c r="V793" s="1206"/>
      <c r="W793" s="1206"/>
      <c r="X793" s="1206"/>
      <c r="Y793" s="1206"/>
      <c r="Z793" s="1206"/>
      <c r="AA793" s="1206"/>
      <c r="AB793" s="1206"/>
      <c r="AC793" s="1206"/>
      <c r="AD793" s="1206"/>
      <c r="AE793" s="1206"/>
      <c r="AF793" s="1206"/>
      <c r="AG793" s="1206"/>
      <c r="AH793" s="1206"/>
    </row>
    <row r="794" s="1123" customFormat="1" customHeight="1" spans="1:34">
      <c r="A794" s="1287"/>
      <c r="B794" s="513"/>
      <c r="C794" s="213"/>
      <c r="D794" s="799"/>
      <c r="E794" s="409"/>
      <c r="F794" s="952"/>
      <c r="G794" s="1007"/>
      <c r="H794" s="217"/>
      <c r="I794" s="217"/>
      <c r="J794" s="915"/>
      <c r="K794" s="217"/>
      <c r="L794" s="217"/>
      <c r="M794" s="773"/>
      <c r="N794" s="1206"/>
      <c r="O794" s="1206"/>
      <c r="P794" s="1206"/>
      <c r="Q794" s="1206"/>
      <c r="R794" s="1206"/>
      <c r="S794" s="1206"/>
      <c r="T794" s="1206"/>
      <c r="U794" s="1206"/>
      <c r="V794" s="1206"/>
      <c r="W794" s="1206"/>
      <c r="X794" s="1206"/>
      <c r="Y794" s="1206"/>
      <c r="Z794" s="1206"/>
      <c r="AA794" s="1206"/>
      <c r="AB794" s="1206"/>
      <c r="AC794" s="1206"/>
      <c r="AD794" s="1206"/>
      <c r="AE794" s="1206"/>
      <c r="AF794" s="1206"/>
      <c r="AG794" s="1206"/>
      <c r="AH794" s="1206"/>
    </row>
    <row r="795" s="1123" customFormat="1" customHeight="1" spans="1:34">
      <c r="A795" s="1287"/>
      <c r="B795" s="513"/>
      <c r="C795" s="213"/>
      <c r="D795" s="799"/>
      <c r="E795" s="409"/>
      <c r="F795" s="952"/>
      <c r="G795" s="1007"/>
      <c r="H795" s="217"/>
      <c r="I795" s="217"/>
      <c r="J795" s="915"/>
      <c r="K795" s="217"/>
      <c r="L795" s="217"/>
      <c r="M795" s="773"/>
      <c r="N795" s="1206"/>
      <c r="O795" s="1206"/>
      <c r="P795" s="1206"/>
      <c r="Q795" s="1206"/>
      <c r="R795" s="1206"/>
      <c r="S795" s="1206"/>
      <c r="T795" s="1206"/>
      <c r="U795" s="1206"/>
      <c r="V795" s="1206"/>
      <c r="W795" s="1206"/>
      <c r="X795" s="1206"/>
      <c r="Y795" s="1206"/>
      <c r="Z795" s="1206"/>
      <c r="AA795" s="1206"/>
      <c r="AB795" s="1206"/>
      <c r="AC795" s="1206"/>
      <c r="AD795" s="1206"/>
      <c r="AE795" s="1206"/>
      <c r="AF795" s="1206"/>
      <c r="AG795" s="1206"/>
      <c r="AH795" s="1206"/>
    </row>
    <row r="796" s="1123" customFormat="1" customHeight="1" spans="1:34">
      <c r="A796" s="1287"/>
      <c r="B796" s="513"/>
      <c r="C796" s="213"/>
      <c r="D796" s="799"/>
      <c r="E796" s="409"/>
      <c r="F796" s="952"/>
      <c r="G796" s="1007"/>
      <c r="H796" s="217"/>
      <c r="I796" s="217"/>
      <c r="J796" s="915"/>
      <c r="K796" s="217"/>
      <c r="L796" s="217"/>
      <c r="M796" s="773"/>
      <c r="N796" s="1206"/>
      <c r="O796" s="1206"/>
      <c r="P796" s="1206"/>
      <c r="Q796" s="1206"/>
      <c r="R796" s="1206"/>
      <c r="S796" s="1206"/>
      <c r="T796" s="1206"/>
      <c r="U796" s="1206"/>
      <c r="V796" s="1206"/>
      <c r="W796" s="1206"/>
      <c r="X796" s="1206"/>
      <c r="Y796" s="1206"/>
      <c r="Z796" s="1206"/>
      <c r="AA796" s="1206"/>
      <c r="AB796" s="1206"/>
      <c r="AC796" s="1206"/>
      <c r="AD796" s="1206"/>
      <c r="AE796" s="1206"/>
      <c r="AF796" s="1206"/>
      <c r="AG796" s="1206"/>
      <c r="AH796" s="1206"/>
    </row>
    <row r="797" s="1123" customFormat="1" customHeight="1" spans="1:34">
      <c r="A797" s="1287"/>
      <c r="B797" s="513"/>
      <c r="C797" s="213"/>
      <c r="D797" s="799"/>
      <c r="E797" s="409"/>
      <c r="F797" s="952"/>
      <c r="G797" s="1007"/>
      <c r="H797" s="217"/>
      <c r="I797" s="217"/>
      <c r="J797" s="915"/>
      <c r="K797" s="217"/>
      <c r="L797" s="217"/>
      <c r="M797" s="773"/>
      <c r="N797" s="1206"/>
      <c r="O797" s="1206"/>
      <c r="P797" s="1206"/>
      <c r="Q797" s="1206"/>
      <c r="R797" s="1206"/>
      <c r="S797" s="1206"/>
      <c r="T797" s="1206"/>
      <c r="U797" s="1206"/>
      <c r="V797" s="1206"/>
      <c r="W797" s="1206"/>
      <c r="X797" s="1206"/>
      <c r="Y797" s="1206"/>
      <c r="Z797" s="1206"/>
      <c r="AA797" s="1206"/>
      <c r="AB797" s="1206"/>
      <c r="AC797" s="1206"/>
      <c r="AD797" s="1206"/>
      <c r="AE797" s="1206"/>
      <c r="AF797" s="1206"/>
      <c r="AG797" s="1206"/>
      <c r="AH797" s="1206"/>
    </row>
    <row r="798" s="1123" customFormat="1" customHeight="1" spans="1:34">
      <c r="A798" s="1287"/>
      <c r="B798" s="513"/>
      <c r="C798" s="213"/>
      <c r="D798" s="799"/>
      <c r="E798" s="409"/>
      <c r="F798" s="952"/>
      <c r="G798" s="1007"/>
      <c r="H798" s="217"/>
      <c r="I798" s="217"/>
      <c r="J798" s="915"/>
      <c r="K798" s="217"/>
      <c r="L798" s="217"/>
      <c r="M798" s="773"/>
      <c r="N798" s="1206"/>
      <c r="O798" s="1206"/>
      <c r="P798" s="1206"/>
      <c r="Q798" s="1206"/>
      <c r="R798" s="1206"/>
      <c r="S798" s="1206"/>
      <c r="T798" s="1206"/>
      <c r="U798" s="1206"/>
      <c r="V798" s="1206"/>
      <c r="W798" s="1206"/>
      <c r="X798" s="1206"/>
      <c r="Y798" s="1206"/>
      <c r="Z798" s="1206"/>
      <c r="AA798" s="1206"/>
      <c r="AB798" s="1206"/>
      <c r="AC798" s="1206"/>
      <c r="AD798" s="1206"/>
      <c r="AE798" s="1206"/>
      <c r="AF798" s="1206"/>
      <c r="AG798" s="1206"/>
      <c r="AH798" s="1206"/>
    </row>
    <row r="799" s="1123" customFormat="1" customHeight="1" spans="1:34">
      <c r="A799" s="1287"/>
      <c r="B799" s="513"/>
      <c r="C799" s="213"/>
      <c r="D799" s="799"/>
      <c r="E799" s="409"/>
      <c r="F799" s="952"/>
      <c r="G799" s="1007"/>
      <c r="H799" s="217"/>
      <c r="I799" s="217"/>
      <c r="J799" s="915"/>
      <c r="K799" s="217"/>
      <c r="L799" s="217"/>
      <c r="M799" s="1301"/>
      <c r="N799" s="1206"/>
      <c r="O799" s="1206"/>
      <c r="P799" s="1206"/>
      <c r="Q799" s="1206"/>
      <c r="R799" s="1206"/>
      <c r="S799" s="1206"/>
      <c r="T799" s="1206"/>
      <c r="U799" s="1206"/>
      <c r="V799" s="1206"/>
      <c r="W799" s="1206"/>
      <c r="X799" s="1206"/>
      <c r="Y799" s="1206"/>
      <c r="Z799" s="1206"/>
      <c r="AA799" s="1206"/>
      <c r="AB799" s="1206"/>
      <c r="AC799" s="1206"/>
      <c r="AD799" s="1206"/>
      <c r="AE799" s="1206"/>
      <c r="AF799" s="1206"/>
      <c r="AG799" s="1206"/>
      <c r="AH799" s="1206"/>
    </row>
    <row r="800" s="1123" customFormat="1" customHeight="1" spans="1:34">
      <c r="A800" s="1287"/>
      <c r="B800" s="513"/>
      <c r="C800" s="213"/>
      <c r="D800" s="799"/>
      <c r="E800" s="409"/>
      <c r="F800" s="952"/>
      <c r="G800" s="1007"/>
      <c r="H800" s="217"/>
      <c r="I800" s="217"/>
      <c r="J800" s="915"/>
      <c r="K800" s="217"/>
      <c r="L800" s="217"/>
      <c r="M800" s="1301"/>
      <c r="N800" s="1206"/>
      <c r="O800" s="1206"/>
      <c r="P800" s="1206"/>
      <c r="Q800" s="1206"/>
      <c r="R800" s="1206"/>
      <c r="S800" s="1206"/>
      <c r="T800" s="1206"/>
      <c r="U800" s="1206"/>
      <c r="V800" s="1206"/>
      <c r="W800" s="1206"/>
      <c r="X800" s="1206"/>
      <c r="Y800" s="1206"/>
      <c r="Z800" s="1206"/>
      <c r="AA800" s="1206"/>
      <c r="AB800" s="1206"/>
      <c r="AC800" s="1206"/>
      <c r="AD800" s="1206"/>
      <c r="AE800" s="1206"/>
      <c r="AF800" s="1206"/>
      <c r="AG800" s="1206"/>
      <c r="AH800" s="1206"/>
    </row>
    <row r="801" s="1123" customFormat="1" customHeight="1" spans="1:34">
      <c r="A801" s="1287"/>
      <c r="B801" s="513"/>
      <c r="C801" s="213"/>
      <c r="D801" s="799"/>
      <c r="E801" s="409"/>
      <c r="F801" s="952"/>
      <c r="G801" s="1007"/>
      <c r="H801" s="217"/>
      <c r="I801" s="217"/>
      <c r="J801" s="915"/>
      <c r="K801" s="217"/>
      <c r="L801" s="217"/>
      <c r="M801" s="773"/>
      <c r="N801" s="1206"/>
      <c r="O801" s="1206"/>
      <c r="P801" s="1206"/>
      <c r="Q801" s="1206"/>
      <c r="R801" s="1206"/>
      <c r="S801" s="1206"/>
      <c r="T801" s="1206"/>
      <c r="U801" s="1206"/>
      <c r="V801" s="1206"/>
      <c r="W801" s="1206"/>
      <c r="X801" s="1206"/>
      <c r="Y801" s="1206"/>
      <c r="Z801" s="1206"/>
      <c r="AA801" s="1206"/>
      <c r="AB801" s="1206"/>
      <c r="AC801" s="1206"/>
      <c r="AD801" s="1206"/>
      <c r="AE801" s="1206"/>
      <c r="AF801" s="1206"/>
      <c r="AG801" s="1206"/>
      <c r="AH801" s="1206"/>
    </row>
    <row r="802" s="1123" customFormat="1" customHeight="1" spans="1:34">
      <c r="A802" s="1287"/>
      <c r="B802" s="513"/>
      <c r="C802" s="213"/>
      <c r="D802" s="799"/>
      <c r="E802" s="409"/>
      <c r="F802" s="952"/>
      <c r="G802" s="1007"/>
      <c r="H802" s="217"/>
      <c r="I802" s="217"/>
      <c r="J802" s="915"/>
      <c r="K802" s="217"/>
      <c r="L802" s="217"/>
      <c r="M802" s="773"/>
      <c r="N802" s="1206"/>
      <c r="O802" s="1206"/>
      <c r="P802" s="1206"/>
      <c r="Q802" s="1206"/>
      <c r="R802" s="1206"/>
      <c r="S802" s="1206"/>
      <c r="T802" s="1206"/>
      <c r="U802" s="1206"/>
      <c r="V802" s="1206"/>
      <c r="W802" s="1206"/>
      <c r="X802" s="1206"/>
      <c r="Y802" s="1206"/>
      <c r="Z802" s="1206"/>
      <c r="AA802" s="1206"/>
      <c r="AB802" s="1206"/>
      <c r="AC802" s="1206"/>
      <c r="AD802" s="1206"/>
      <c r="AE802" s="1206"/>
      <c r="AF802" s="1206"/>
      <c r="AG802" s="1206"/>
      <c r="AH802" s="1206"/>
    </row>
    <row r="803" s="1123" customFormat="1" customHeight="1" spans="1:34">
      <c r="A803" s="1287"/>
      <c r="B803" s="513"/>
      <c r="C803" s="213"/>
      <c r="D803" s="799"/>
      <c r="E803" s="409"/>
      <c r="F803" s="952"/>
      <c r="G803" s="1007"/>
      <c r="H803" s="217"/>
      <c r="I803" s="217"/>
      <c r="J803" s="915"/>
      <c r="K803" s="217"/>
      <c r="L803" s="217"/>
      <c r="M803" s="773"/>
      <c r="N803" s="1206"/>
      <c r="O803" s="1206"/>
      <c r="P803" s="1206"/>
      <c r="Q803" s="1206"/>
      <c r="R803" s="1206"/>
      <c r="S803" s="1206"/>
      <c r="T803" s="1206"/>
      <c r="U803" s="1206"/>
      <c r="V803" s="1206"/>
      <c r="W803" s="1206"/>
      <c r="X803" s="1206"/>
      <c r="Y803" s="1206"/>
      <c r="Z803" s="1206"/>
      <c r="AA803" s="1206"/>
      <c r="AB803" s="1206"/>
      <c r="AC803" s="1206"/>
      <c r="AD803" s="1206"/>
      <c r="AE803" s="1206"/>
      <c r="AF803" s="1206"/>
      <c r="AG803" s="1206"/>
      <c r="AH803" s="1206"/>
    </row>
    <row r="804" s="1123" customFormat="1" customHeight="1" spans="1:34">
      <c r="A804" s="1287"/>
      <c r="B804" s="513"/>
      <c r="C804" s="213"/>
      <c r="D804" s="799"/>
      <c r="E804" s="409"/>
      <c r="F804" s="952"/>
      <c r="G804" s="1007"/>
      <c r="H804" s="217"/>
      <c r="I804" s="217"/>
      <c r="J804" s="915"/>
      <c r="K804" s="217"/>
      <c r="L804" s="217"/>
      <c r="M804" s="773"/>
      <c r="N804" s="1206"/>
      <c r="O804" s="1206"/>
      <c r="P804" s="1206"/>
      <c r="Q804" s="1206"/>
      <c r="R804" s="1206"/>
      <c r="S804" s="1206"/>
      <c r="T804" s="1206"/>
      <c r="U804" s="1206"/>
      <c r="V804" s="1206"/>
      <c r="W804" s="1206"/>
      <c r="X804" s="1206"/>
      <c r="Y804" s="1206"/>
      <c r="Z804" s="1206"/>
      <c r="AA804" s="1206"/>
      <c r="AB804" s="1206"/>
      <c r="AC804" s="1206"/>
      <c r="AD804" s="1206"/>
      <c r="AE804" s="1206"/>
      <c r="AF804" s="1206"/>
      <c r="AG804" s="1206"/>
      <c r="AH804" s="1206"/>
    </row>
    <row r="805" s="1123" customFormat="1" customHeight="1" spans="1:34">
      <c r="A805" s="1287"/>
      <c r="B805" s="513"/>
      <c r="C805" s="213"/>
      <c r="D805" s="799"/>
      <c r="E805" s="409"/>
      <c r="F805" s="952"/>
      <c r="G805" s="1007"/>
      <c r="H805" s="217"/>
      <c r="I805" s="217"/>
      <c r="J805" s="915"/>
      <c r="K805" s="217"/>
      <c r="L805" s="217"/>
      <c r="M805" s="773"/>
      <c r="N805" s="1206"/>
      <c r="O805" s="1206"/>
      <c r="P805" s="1206"/>
      <c r="Q805" s="1206"/>
      <c r="R805" s="1206"/>
      <c r="S805" s="1206"/>
      <c r="T805" s="1206"/>
      <c r="U805" s="1206"/>
      <c r="V805" s="1206"/>
      <c r="W805" s="1206"/>
      <c r="X805" s="1206"/>
      <c r="Y805" s="1206"/>
      <c r="Z805" s="1206"/>
      <c r="AA805" s="1206"/>
      <c r="AB805" s="1206"/>
      <c r="AC805" s="1206"/>
      <c r="AD805" s="1206"/>
      <c r="AE805" s="1206"/>
      <c r="AF805" s="1206"/>
      <c r="AG805" s="1206"/>
      <c r="AH805" s="1206"/>
    </row>
    <row r="806" s="1123" customFormat="1" customHeight="1" spans="1:34">
      <c r="A806" s="1287"/>
      <c r="B806" s="513"/>
      <c r="C806" s="213"/>
      <c r="D806" s="799"/>
      <c r="E806" s="409"/>
      <c r="F806" s="952"/>
      <c r="G806" s="1007"/>
      <c r="H806" s="217"/>
      <c r="I806" s="217"/>
      <c r="J806" s="915"/>
      <c r="K806" s="217"/>
      <c r="L806" s="217"/>
      <c r="M806" s="773"/>
      <c r="N806" s="1206"/>
      <c r="O806" s="1206"/>
      <c r="P806" s="1206"/>
      <c r="Q806" s="1206"/>
      <c r="R806" s="1206"/>
      <c r="S806" s="1206"/>
      <c r="T806" s="1206"/>
      <c r="U806" s="1206"/>
      <c r="V806" s="1206"/>
      <c r="W806" s="1206"/>
      <c r="X806" s="1206"/>
      <c r="Y806" s="1206"/>
      <c r="Z806" s="1206"/>
      <c r="AA806" s="1206"/>
      <c r="AB806" s="1206"/>
      <c r="AC806" s="1206"/>
      <c r="AD806" s="1206"/>
      <c r="AE806" s="1206"/>
      <c r="AF806" s="1206"/>
      <c r="AG806" s="1206"/>
      <c r="AH806" s="1206"/>
    </row>
    <row r="807" s="1123" customFormat="1" customHeight="1" spans="1:34">
      <c r="A807" s="1287"/>
      <c r="B807" s="513"/>
      <c r="C807" s="213"/>
      <c r="D807" s="799"/>
      <c r="E807" s="409"/>
      <c r="F807" s="952"/>
      <c r="G807" s="1007"/>
      <c r="H807" s="217"/>
      <c r="I807" s="217"/>
      <c r="J807" s="915"/>
      <c r="K807" s="217"/>
      <c r="L807" s="217"/>
      <c r="M807" s="1299"/>
      <c r="N807" s="1206"/>
      <c r="O807" s="1206"/>
      <c r="P807" s="1206"/>
      <c r="Q807" s="1206"/>
      <c r="R807" s="1206"/>
      <c r="S807" s="1206"/>
      <c r="T807" s="1206"/>
      <c r="U807" s="1206"/>
      <c r="V807" s="1206"/>
      <c r="W807" s="1206"/>
      <c r="X807" s="1206"/>
      <c r="Y807" s="1206"/>
      <c r="Z807" s="1206"/>
      <c r="AA807" s="1206"/>
      <c r="AB807" s="1206"/>
      <c r="AC807" s="1206"/>
      <c r="AD807" s="1206"/>
      <c r="AE807" s="1206"/>
      <c r="AF807" s="1206"/>
      <c r="AG807" s="1206"/>
      <c r="AH807" s="1206"/>
    </row>
    <row r="808" s="1123" customFormat="1" customHeight="1" spans="1:34">
      <c r="A808" s="1287"/>
      <c r="B808" s="513"/>
      <c r="C808" s="213"/>
      <c r="D808" s="799"/>
      <c r="E808" s="409"/>
      <c r="F808" s="952"/>
      <c r="G808" s="1007"/>
      <c r="H808" s="217"/>
      <c r="I808" s="217"/>
      <c r="J808" s="915"/>
      <c r="K808" s="217"/>
      <c r="L808" s="217"/>
      <c r="M808" s="1299"/>
      <c r="N808" s="1206"/>
      <c r="O808" s="1206"/>
      <c r="P808" s="1206"/>
      <c r="Q808" s="1206"/>
      <c r="R808" s="1206"/>
      <c r="S808" s="1206"/>
      <c r="T808" s="1206"/>
      <c r="U808" s="1206"/>
      <c r="V808" s="1206"/>
      <c r="W808" s="1206"/>
      <c r="X808" s="1206"/>
      <c r="Y808" s="1206"/>
      <c r="Z808" s="1206"/>
      <c r="AA808" s="1206"/>
      <c r="AB808" s="1206"/>
      <c r="AC808" s="1206"/>
      <c r="AD808" s="1206"/>
      <c r="AE808" s="1206"/>
      <c r="AF808" s="1206"/>
      <c r="AG808" s="1206"/>
      <c r="AH808" s="1206"/>
    </row>
    <row r="809" s="1123" customFormat="1" customHeight="1" spans="1:34">
      <c r="A809" s="1287"/>
      <c r="B809" s="513"/>
      <c r="C809" s="213"/>
      <c r="D809" s="799"/>
      <c r="E809" s="409"/>
      <c r="F809" s="952"/>
      <c r="G809" s="1007"/>
      <c r="H809" s="217"/>
      <c r="I809" s="217"/>
      <c r="J809" s="915"/>
      <c r="K809" s="217"/>
      <c r="L809" s="217"/>
      <c r="M809" s="773"/>
      <c r="N809" s="1206"/>
      <c r="O809" s="1206"/>
      <c r="P809" s="1206"/>
      <c r="Q809" s="1206"/>
      <c r="R809" s="1206"/>
      <c r="S809" s="1206"/>
      <c r="T809" s="1206"/>
      <c r="U809" s="1206"/>
      <c r="V809" s="1206"/>
      <c r="W809" s="1206"/>
      <c r="X809" s="1206"/>
      <c r="Y809" s="1206"/>
      <c r="Z809" s="1206"/>
      <c r="AA809" s="1206"/>
      <c r="AB809" s="1206"/>
      <c r="AC809" s="1206"/>
      <c r="AD809" s="1206"/>
      <c r="AE809" s="1206"/>
      <c r="AF809" s="1206"/>
      <c r="AG809" s="1206"/>
      <c r="AH809" s="1206"/>
    </row>
    <row r="810" s="1123" customFormat="1" customHeight="1" spans="1:34">
      <c r="A810" s="1287"/>
      <c r="B810" s="513"/>
      <c r="C810" s="213"/>
      <c r="D810" s="799"/>
      <c r="E810" s="409"/>
      <c r="F810" s="952"/>
      <c r="G810" s="1007"/>
      <c r="H810" s="217"/>
      <c r="I810" s="217"/>
      <c r="J810" s="915"/>
      <c r="K810" s="217"/>
      <c r="L810" s="217"/>
      <c r="M810" s="773"/>
      <c r="N810" s="1206"/>
      <c r="O810" s="1206"/>
      <c r="P810" s="1206"/>
      <c r="Q810" s="1206"/>
      <c r="R810" s="1206"/>
      <c r="S810" s="1206"/>
      <c r="T810" s="1206"/>
      <c r="U810" s="1206"/>
      <c r="V810" s="1206"/>
      <c r="W810" s="1206"/>
      <c r="X810" s="1206"/>
      <c r="Y810" s="1206"/>
      <c r="Z810" s="1206"/>
      <c r="AA810" s="1206"/>
      <c r="AB810" s="1206"/>
      <c r="AC810" s="1206"/>
      <c r="AD810" s="1206"/>
      <c r="AE810" s="1206"/>
      <c r="AF810" s="1206"/>
      <c r="AG810" s="1206"/>
      <c r="AH810" s="1206"/>
    </row>
    <row r="811" s="1123" customFormat="1" customHeight="1" spans="1:34">
      <c r="A811" s="1287"/>
      <c r="B811" s="513"/>
      <c r="C811" s="213"/>
      <c r="D811" s="799"/>
      <c r="E811" s="409"/>
      <c r="F811" s="952"/>
      <c r="G811" s="1007"/>
      <c r="H811" s="217"/>
      <c r="I811" s="217"/>
      <c r="J811" s="915"/>
      <c r="K811" s="217"/>
      <c r="L811" s="217"/>
      <c r="M811" s="773"/>
      <c r="N811" s="1206"/>
      <c r="O811" s="1206"/>
      <c r="P811" s="1206"/>
      <c r="Q811" s="1206"/>
      <c r="R811" s="1206"/>
      <c r="S811" s="1206"/>
      <c r="T811" s="1206"/>
      <c r="U811" s="1206"/>
      <c r="V811" s="1206"/>
      <c r="W811" s="1206"/>
      <c r="X811" s="1206"/>
      <c r="Y811" s="1206"/>
      <c r="Z811" s="1206"/>
      <c r="AA811" s="1206"/>
      <c r="AB811" s="1206"/>
      <c r="AC811" s="1206"/>
      <c r="AD811" s="1206"/>
      <c r="AE811" s="1206"/>
      <c r="AF811" s="1206"/>
      <c r="AG811" s="1206"/>
      <c r="AH811" s="1206"/>
    </row>
    <row r="812" s="1123" customFormat="1" customHeight="1" spans="1:34">
      <c r="A812" s="1287"/>
      <c r="B812" s="513"/>
      <c r="C812" s="213"/>
      <c r="D812" s="799"/>
      <c r="E812" s="409"/>
      <c r="F812" s="952"/>
      <c r="G812" s="1007"/>
      <c r="H812" s="217"/>
      <c r="I812" s="217"/>
      <c r="J812" s="915"/>
      <c r="K812" s="217"/>
      <c r="L812" s="217"/>
      <c r="M812" s="773"/>
      <c r="N812" s="1206"/>
      <c r="O812" s="1206"/>
      <c r="P812" s="1206"/>
      <c r="Q812" s="1206"/>
      <c r="R812" s="1206"/>
      <c r="S812" s="1206"/>
      <c r="T812" s="1206"/>
      <c r="U812" s="1206"/>
      <c r="V812" s="1206"/>
      <c r="W812" s="1206"/>
      <c r="X812" s="1206"/>
      <c r="Y812" s="1206"/>
      <c r="Z812" s="1206"/>
      <c r="AA812" s="1206"/>
      <c r="AB812" s="1206"/>
      <c r="AC812" s="1206"/>
      <c r="AD812" s="1206"/>
      <c r="AE812" s="1206"/>
      <c r="AF812" s="1206"/>
      <c r="AG812" s="1206"/>
      <c r="AH812" s="1206"/>
    </row>
    <row r="813" s="1123" customFormat="1" customHeight="1" spans="1:34">
      <c r="A813" s="1287"/>
      <c r="B813" s="513"/>
      <c r="C813" s="213"/>
      <c r="D813" s="799"/>
      <c r="E813" s="409"/>
      <c r="F813" s="952"/>
      <c r="G813" s="1007"/>
      <c r="H813" s="217"/>
      <c r="I813" s="217"/>
      <c r="J813" s="915"/>
      <c r="K813" s="217"/>
      <c r="L813" s="217"/>
      <c r="M813" s="773"/>
      <c r="N813" s="1206"/>
      <c r="O813" s="1206"/>
      <c r="P813" s="1206"/>
      <c r="Q813" s="1206"/>
      <c r="R813" s="1206"/>
      <c r="S813" s="1206"/>
      <c r="T813" s="1206"/>
      <c r="U813" s="1206"/>
      <c r="V813" s="1206"/>
      <c r="W813" s="1206"/>
      <c r="X813" s="1206"/>
      <c r="Y813" s="1206"/>
      <c r="Z813" s="1206"/>
      <c r="AA813" s="1206"/>
      <c r="AB813" s="1206"/>
      <c r="AC813" s="1206"/>
      <c r="AD813" s="1206"/>
      <c r="AE813" s="1206"/>
      <c r="AF813" s="1206"/>
      <c r="AG813" s="1206"/>
      <c r="AH813" s="1206"/>
    </row>
    <row r="814" s="1123" customFormat="1" customHeight="1" spans="1:34">
      <c r="A814" s="1287"/>
      <c r="B814" s="513"/>
      <c r="C814" s="213"/>
      <c r="D814" s="799"/>
      <c r="E814" s="409"/>
      <c r="F814" s="952"/>
      <c r="G814" s="1007"/>
      <c r="H814" s="217"/>
      <c r="I814" s="217"/>
      <c r="J814" s="915"/>
      <c r="K814" s="217"/>
      <c r="L814" s="217"/>
      <c r="M814" s="773"/>
      <c r="N814" s="1206"/>
      <c r="O814" s="1206"/>
      <c r="P814" s="1206"/>
      <c r="Q814" s="1206"/>
      <c r="R814" s="1206"/>
      <c r="S814" s="1206"/>
      <c r="T814" s="1206"/>
      <c r="U814" s="1206"/>
      <c r="V814" s="1206"/>
      <c r="W814" s="1206"/>
      <c r="X814" s="1206"/>
      <c r="Y814" s="1206"/>
      <c r="Z814" s="1206"/>
      <c r="AA814" s="1206"/>
      <c r="AB814" s="1206"/>
      <c r="AC814" s="1206"/>
      <c r="AD814" s="1206"/>
      <c r="AE814" s="1206"/>
      <c r="AF814" s="1206"/>
      <c r="AG814" s="1206"/>
      <c r="AH814" s="1206"/>
    </row>
    <row r="815" s="1123" customFormat="1" customHeight="1" spans="1:34">
      <c r="A815" s="1287"/>
      <c r="B815" s="513"/>
      <c r="C815" s="213"/>
      <c r="D815" s="799"/>
      <c r="E815" s="409"/>
      <c r="F815" s="952"/>
      <c r="G815" s="1007"/>
      <c r="H815" s="217"/>
      <c r="I815" s="217"/>
      <c r="J815" s="915"/>
      <c r="K815" s="217"/>
      <c r="L815" s="217"/>
      <c r="M815" s="773"/>
      <c r="N815" s="1206"/>
      <c r="O815" s="1206"/>
      <c r="P815" s="1206"/>
      <c r="Q815" s="1206"/>
      <c r="R815" s="1206"/>
      <c r="S815" s="1206"/>
      <c r="T815" s="1206"/>
      <c r="U815" s="1206"/>
      <c r="V815" s="1206"/>
      <c r="W815" s="1206"/>
      <c r="X815" s="1206"/>
      <c r="Y815" s="1206"/>
      <c r="Z815" s="1206"/>
      <c r="AA815" s="1206"/>
      <c r="AB815" s="1206"/>
      <c r="AC815" s="1206"/>
      <c r="AD815" s="1206"/>
      <c r="AE815" s="1206"/>
      <c r="AF815" s="1206"/>
      <c r="AG815" s="1206"/>
      <c r="AH815" s="1206"/>
    </row>
    <row r="816" s="1123" customFormat="1" customHeight="1" spans="1:34">
      <c r="A816" s="1287"/>
      <c r="B816" s="513"/>
      <c r="C816" s="213"/>
      <c r="D816" s="799"/>
      <c r="E816" s="409"/>
      <c r="F816" s="952"/>
      <c r="G816" s="1007"/>
      <c r="H816" s="217"/>
      <c r="I816" s="217"/>
      <c r="J816" s="915"/>
      <c r="K816" s="217"/>
      <c r="L816" s="217"/>
      <c r="M816" s="773"/>
      <c r="N816" s="1206"/>
      <c r="O816" s="1206"/>
      <c r="P816" s="1206"/>
      <c r="Q816" s="1206"/>
      <c r="R816" s="1206"/>
      <c r="S816" s="1206"/>
      <c r="T816" s="1206"/>
      <c r="U816" s="1206"/>
      <c r="V816" s="1206"/>
      <c r="W816" s="1206"/>
      <c r="X816" s="1206"/>
      <c r="Y816" s="1206"/>
      <c r="Z816" s="1206"/>
      <c r="AA816" s="1206"/>
      <c r="AB816" s="1206"/>
      <c r="AC816" s="1206"/>
      <c r="AD816" s="1206"/>
      <c r="AE816" s="1206"/>
      <c r="AF816" s="1206"/>
      <c r="AG816" s="1206"/>
      <c r="AH816" s="1206"/>
    </row>
    <row r="817" s="1123" customFormat="1" customHeight="1" spans="1:13">
      <c r="A817" s="1287"/>
      <c r="B817" s="513"/>
      <c r="C817" s="213"/>
      <c r="D817" s="799"/>
      <c r="E817" s="409"/>
      <c r="F817" s="952"/>
      <c r="G817" s="1007"/>
      <c r="H817" s="217"/>
      <c r="I817" s="217"/>
      <c r="J817" s="915"/>
      <c r="K817" s="217"/>
      <c r="L817" s="217"/>
      <c r="M817" s="773"/>
    </row>
    <row r="818" s="1123" customFormat="1" customHeight="1" spans="1:13">
      <c r="A818" s="1287"/>
      <c r="B818" s="513"/>
      <c r="C818" s="213"/>
      <c r="D818" s="799"/>
      <c r="E818" s="409"/>
      <c r="F818" s="952"/>
      <c r="G818" s="1007"/>
      <c r="H818" s="217"/>
      <c r="I818" s="217"/>
      <c r="J818" s="915"/>
      <c r="K818" s="217"/>
      <c r="L818" s="217"/>
      <c r="M818" s="773"/>
    </row>
    <row r="819" s="1123" customFormat="1" customHeight="1" spans="1:13">
      <c r="A819" s="1287"/>
      <c r="B819" s="513"/>
      <c r="C819" s="213"/>
      <c r="D819" s="799"/>
      <c r="E819" s="409"/>
      <c r="F819" s="952"/>
      <c r="G819" s="1007"/>
      <c r="H819" s="217"/>
      <c r="I819" s="217"/>
      <c r="J819" s="915"/>
      <c r="K819" s="217"/>
      <c r="L819" s="217"/>
      <c r="M819" s="773"/>
    </row>
    <row r="820" s="1123" customFormat="1" customHeight="1" spans="1:13">
      <c r="A820" s="1287"/>
      <c r="B820" s="513"/>
      <c r="C820" s="213"/>
      <c r="D820" s="799"/>
      <c r="E820" s="409"/>
      <c r="F820" s="952"/>
      <c r="G820" s="1007"/>
      <c r="H820" s="217"/>
      <c r="I820" s="217"/>
      <c r="J820" s="915"/>
      <c r="K820" s="217"/>
      <c r="L820" s="217"/>
      <c r="M820" s="773"/>
    </row>
    <row r="821" s="1123" customFormat="1" customHeight="1" spans="1:13">
      <c r="A821" s="1287"/>
      <c r="B821" s="513"/>
      <c r="C821" s="213"/>
      <c r="D821" s="799"/>
      <c r="E821" s="409"/>
      <c r="F821" s="952"/>
      <c r="G821" s="1007"/>
      <c r="H821" s="217"/>
      <c r="I821" s="217"/>
      <c r="J821" s="915"/>
      <c r="K821" s="217"/>
      <c r="L821" s="217"/>
      <c r="M821" s="773"/>
    </row>
    <row r="822" s="1123" customFormat="1" customHeight="1" spans="1:13">
      <c r="A822" s="1287"/>
      <c r="B822" s="513"/>
      <c r="C822" s="213"/>
      <c r="D822" s="799"/>
      <c r="E822" s="409"/>
      <c r="F822" s="952"/>
      <c r="G822" s="1007"/>
      <c r="H822" s="217"/>
      <c r="I822" s="217"/>
      <c r="J822" s="915"/>
      <c r="K822" s="217"/>
      <c r="L822" s="217"/>
      <c r="M822" s="773"/>
    </row>
    <row r="823" s="1123" customFormat="1" customHeight="1" spans="1:13">
      <c r="A823" s="1287"/>
      <c r="B823" s="513"/>
      <c r="C823" s="213"/>
      <c r="D823" s="799"/>
      <c r="E823" s="409"/>
      <c r="F823" s="952"/>
      <c r="G823" s="1007"/>
      <c r="H823" s="217"/>
      <c r="I823" s="217"/>
      <c r="J823" s="915"/>
      <c r="K823" s="217"/>
      <c r="L823" s="217"/>
      <c r="M823" s="773"/>
    </row>
    <row r="824" s="1123" customFormat="1" customHeight="1" spans="1:13">
      <c r="A824" s="1287"/>
      <c r="B824" s="513"/>
      <c r="C824" s="213"/>
      <c r="D824" s="799"/>
      <c r="E824" s="409"/>
      <c r="F824" s="952"/>
      <c r="G824" s="1007"/>
      <c r="H824" s="217"/>
      <c r="I824" s="217"/>
      <c r="J824" s="915"/>
      <c r="K824" s="217"/>
      <c r="L824" s="217"/>
      <c r="M824" s="773"/>
    </row>
    <row r="825" s="1123" customFormat="1" customHeight="1" spans="1:13">
      <c r="A825" s="1287"/>
      <c r="B825" s="513"/>
      <c r="C825" s="213"/>
      <c r="D825" s="799"/>
      <c r="E825" s="409"/>
      <c r="F825" s="952"/>
      <c r="G825" s="1007"/>
      <c r="H825" s="217"/>
      <c r="I825" s="217"/>
      <c r="J825" s="915"/>
      <c r="K825" s="217"/>
      <c r="L825" s="217"/>
      <c r="M825" s="773"/>
    </row>
    <row r="826" s="1123" customFormat="1" customHeight="1" spans="1:13">
      <c r="A826" s="1287"/>
      <c r="B826" s="513"/>
      <c r="C826" s="213"/>
      <c r="D826" s="799"/>
      <c r="E826" s="409"/>
      <c r="F826" s="952"/>
      <c r="G826" s="1007"/>
      <c r="H826" s="217"/>
      <c r="I826" s="217"/>
      <c r="J826" s="915"/>
      <c r="K826" s="217"/>
      <c r="L826" s="217"/>
      <c r="M826" s="773"/>
    </row>
    <row r="827" s="1123" customFormat="1" customHeight="1" spans="1:13">
      <c r="A827" s="1287"/>
      <c r="B827" s="513"/>
      <c r="C827" s="213"/>
      <c r="D827" s="799"/>
      <c r="E827" s="409"/>
      <c r="F827" s="952"/>
      <c r="G827" s="1007"/>
      <c r="H827" s="217"/>
      <c r="I827" s="217"/>
      <c r="J827" s="915"/>
      <c r="K827" s="217"/>
      <c r="L827" s="217"/>
      <c r="M827" s="1301"/>
    </row>
    <row r="828" s="1123" customFormat="1" customHeight="1" spans="1:13">
      <c r="A828" s="1287"/>
      <c r="B828" s="513"/>
      <c r="C828" s="213"/>
      <c r="D828" s="799"/>
      <c r="E828" s="409"/>
      <c r="F828" s="952"/>
      <c r="G828" s="1007"/>
      <c r="H828" s="217"/>
      <c r="I828" s="217"/>
      <c r="J828" s="915"/>
      <c r="K828" s="217"/>
      <c r="L828" s="217"/>
      <c r="M828" s="1301"/>
    </row>
    <row r="829" s="1123" customFormat="1" customHeight="1" spans="1:13">
      <c r="A829" s="1287"/>
      <c r="B829" s="513"/>
      <c r="C829" s="213"/>
      <c r="D829" s="799"/>
      <c r="E829" s="409"/>
      <c r="F829" s="952"/>
      <c r="G829" s="1007"/>
      <c r="H829" s="217"/>
      <c r="I829" s="217"/>
      <c r="J829" s="915"/>
      <c r="K829" s="217"/>
      <c r="L829" s="217"/>
      <c r="M829" s="1301"/>
    </row>
    <row r="830" s="1123" customFormat="1" customHeight="1" spans="1:13">
      <c r="A830" s="1287"/>
      <c r="B830" s="513"/>
      <c r="C830" s="213"/>
      <c r="D830" s="799"/>
      <c r="E830" s="409"/>
      <c r="F830" s="952"/>
      <c r="G830" s="1007"/>
      <c r="H830" s="217"/>
      <c r="I830" s="217"/>
      <c r="J830" s="915"/>
      <c r="K830" s="217"/>
      <c r="L830" s="217"/>
      <c r="M830" s="773"/>
    </row>
    <row r="831" s="1123" customFormat="1" customHeight="1" spans="1:13">
      <c r="A831" s="1287"/>
      <c r="B831" s="513"/>
      <c r="C831" s="213"/>
      <c r="D831" s="799"/>
      <c r="E831" s="409"/>
      <c r="F831" s="952"/>
      <c r="G831" s="1007"/>
      <c r="H831" s="217"/>
      <c r="I831" s="217"/>
      <c r="J831" s="915"/>
      <c r="K831" s="217"/>
      <c r="L831" s="217"/>
      <c r="M831" s="773"/>
    </row>
    <row r="832" s="1123" customFormat="1" customHeight="1" spans="1:13">
      <c r="A832" s="1287"/>
      <c r="B832" s="513"/>
      <c r="C832" s="213"/>
      <c r="D832" s="799"/>
      <c r="E832" s="409"/>
      <c r="F832" s="952"/>
      <c r="G832" s="1007"/>
      <c r="H832" s="217"/>
      <c r="I832" s="217"/>
      <c r="J832" s="915"/>
      <c r="K832" s="217"/>
      <c r="L832" s="217"/>
      <c r="M832" s="773"/>
    </row>
    <row r="833" s="1123" customFormat="1" customHeight="1" spans="1:13">
      <c r="A833" s="1287"/>
      <c r="B833" s="513"/>
      <c r="C833" s="213"/>
      <c r="D833" s="799"/>
      <c r="E833" s="409"/>
      <c r="F833" s="952"/>
      <c r="G833" s="1007"/>
      <c r="H833" s="217"/>
      <c r="I833" s="217"/>
      <c r="J833" s="915"/>
      <c r="K833" s="217"/>
      <c r="L833" s="217"/>
      <c r="M833" s="773"/>
    </row>
    <row r="834" s="1123" customFormat="1" customHeight="1" spans="1:13">
      <c r="A834" s="1287"/>
      <c r="B834" s="513"/>
      <c r="C834" s="213"/>
      <c r="D834" s="799"/>
      <c r="E834" s="409"/>
      <c r="F834" s="952"/>
      <c r="G834" s="1007"/>
      <c r="H834" s="217"/>
      <c r="I834" s="217"/>
      <c r="J834" s="915"/>
      <c r="K834" s="217"/>
      <c r="L834" s="217"/>
      <c r="M834" s="773"/>
    </row>
    <row r="835" s="1123" customFormat="1" customHeight="1" spans="1:13">
      <c r="A835" s="1287"/>
      <c r="B835" s="513"/>
      <c r="C835" s="213"/>
      <c r="D835" s="799"/>
      <c r="E835" s="409"/>
      <c r="F835" s="952"/>
      <c r="G835" s="1007"/>
      <c r="H835" s="217"/>
      <c r="I835" s="217"/>
      <c r="J835" s="915"/>
      <c r="K835" s="217"/>
      <c r="L835" s="217"/>
      <c r="M835" s="773"/>
    </row>
    <row r="836" s="1123" customFormat="1" customHeight="1" spans="1:13">
      <c r="A836" s="1287"/>
      <c r="B836" s="513"/>
      <c r="C836" s="213"/>
      <c r="D836" s="799"/>
      <c r="E836" s="409"/>
      <c r="F836" s="952"/>
      <c r="G836" s="1007"/>
      <c r="H836" s="217"/>
      <c r="I836" s="217"/>
      <c r="J836" s="915"/>
      <c r="K836" s="217"/>
      <c r="L836" s="217"/>
      <c r="M836" s="773"/>
    </row>
    <row r="837" s="1123" customFormat="1" customHeight="1" spans="1:13">
      <c r="A837" s="1287"/>
      <c r="B837" s="513"/>
      <c r="C837" s="213"/>
      <c r="D837" s="799"/>
      <c r="E837" s="409"/>
      <c r="F837" s="952"/>
      <c r="G837" s="1007"/>
      <c r="H837" s="217"/>
      <c r="I837" s="217"/>
      <c r="J837" s="915"/>
      <c r="K837" s="217"/>
      <c r="L837" s="217"/>
      <c r="M837" s="773"/>
    </row>
    <row r="838" s="1123" customFormat="1" customHeight="1" spans="1:13">
      <c r="A838" s="1287"/>
      <c r="B838" s="513"/>
      <c r="C838" s="213"/>
      <c r="D838" s="799"/>
      <c r="E838" s="409"/>
      <c r="F838" s="952"/>
      <c r="G838" s="1007"/>
      <c r="H838" s="217"/>
      <c r="I838" s="217"/>
      <c r="J838" s="915"/>
      <c r="K838" s="217"/>
      <c r="L838" s="217"/>
      <c r="M838" s="773"/>
    </row>
    <row r="839" s="1123" customFormat="1" customHeight="1" spans="1:13">
      <c r="A839" s="1287"/>
      <c r="B839" s="513"/>
      <c r="C839" s="213"/>
      <c r="D839" s="799"/>
      <c r="E839" s="409"/>
      <c r="F839" s="952"/>
      <c r="G839" s="1007"/>
      <c r="H839" s="217"/>
      <c r="I839" s="217"/>
      <c r="J839" s="915"/>
      <c r="K839" s="217"/>
      <c r="L839" s="217"/>
      <c r="M839" s="773"/>
    </row>
    <row r="840" s="1123" customFormat="1" customHeight="1" spans="1:13">
      <c r="A840" s="1287"/>
      <c r="B840" s="513"/>
      <c r="C840" s="213"/>
      <c r="D840" s="799"/>
      <c r="E840" s="409"/>
      <c r="F840" s="390"/>
      <c r="G840" s="1007"/>
      <c r="H840" s="217"/>
      <c r="I840" s="217"/>
      <c r="J840" s="915"/>
      <c r="K840" s="217"/>
      <c r="L840" s="217"/>
      <c r="M840" s="773"/>
    </row>
    <row r="841" s="1123" customFormat="1" customHeight="1" spans="1:13">
      <c r="A841" s="1287"/>
      <c r="B841" s="513"/>
      <c r="C841" s="213"/>
      <c r="D841" s="799"/>
      <c r="E841" s="409"/>
      <c r="F841" s="390"/>
      <c r="G841" s="1007"/>
      <c r="H841" s="217"/>
      <c r="I841" s="217"/>
      <c r="J841" s="915"/>
      <c r="K841" s="217"/>
      <c r="L841" s="217"/>
      <c r="M841" s="773"/>
    </row>
    <row r="842" s="1123" customFormat="1" customHeight="1" spans="1:13">
      <c r="A842" s="1287"/>
      <c r="B842" s="513"/>
      <c r="C842" s="213"/>
      <c r="D842" s="799"/>
      <c r="E842" s="409"/>
      <c r="F842" s="390"/>
      <c r="G842" s="1007"/>
      <c r="H842" s="217"/>
      <c r="I842" s="217"/>
      <c r="J842" s="915"/>
      <c r="K842" s="217"/>
      <c r="L842" s="217"/>
      <c r="M842" s="773"/>
    </row>
    <row r="843" s="1123" customFormat="1" customHeight="1" spans="1:13">
      <c r="A843" s="1287"/>
      <c r="B843" s="513"/>
      <c r="C843" s="213"/>
      <c r="D843" s="799"/>
      <c r="E843" s="409"/>
      <c r="F843" s="390"/>
      <c r="G843" s="1007"/>
      <c r="H843" s="217"/>
      <c r="I843" s="217"/>
      <c r="J843" s="915"/>
      <c r="K843" s="217"/>
      <c r="L843" s="217"/>
      <c r="M843" s="773"/>
    </row>
    <row r="844" s="1123" customFormat="1" customHeight="1" spans="1:13">
      <c r="A844" s="1287"/>
      <c r="B844" s="513"/>
      <c r="C844" s="213"/>
      <c r="D844" s="799"/>
      <c r="E844" s="409"/>
      <c r="F844" s="390"/>
      <c r="G844" s="1007"/>
      <c r="H844" s="217"/>
      <c r="I844" s="217"/>
      <c r="J844" s="915"/>
      <c r="K844" s="217"/>
      <c r="L844" s="217"/>
      <c r="M844" s="773"/>
    </row>
    <row r="845" s="1123" customFormat="1" customHeight="1" spans="1:13">
      <c r="A845" s="1287"/>
      <c r="B845" s="513"/>
      <c r="C845" s="213"/>
      <c r="D845" s="799"/>
      <c r="E845" s="409"/>
      <c r="F845" s="390"/>
      <c r="G845" s="1007"/>
      <c r="H845" s="217"/>
      <c r="I845" s="217"/>
      <c r="J845" s="915"/>
      <c r="K845" s="217"/>
      <c r="L845" s="217"/>
      <c r="M845" s="773"/>
    </row>
    <row r="846" s="1123" customFormat="1" customHeight="1" spans="1:13">
      <c r="A846" s="1287"/>
      <c r="B846" s="513"/>
      <c r="C846" s="213"/>
      <c r="D846" s="799"/>
      <c r="E846" s="409"/>
      <c r="F846" s="390"/>
      <c r="G846" s="1007"/>
      <c r="H846" s="217"/>
      <c r="I846" s="217"/>
      <c r="J846" s="915"/>
      <c r="K846" s="217"/>
      <c r="L846" s="217"/>
      <c r="M846" s="773"/>
    </row>
    <row r="847" s="1123" customFormat="1" customHeight="1" spans="1:13">
      <c r="A847" s="1287"/>
      <c r="B847" s="513"/>
      <c r="C847" s="213"/>
      <c r="D847" s="799"/>
      <c r="E847" s="409"/>
      <c r="F847" s="390"/>
      <c r="G847" s="1007"/>
      <c r="H847" s="217"/>
      <c r="I847" s="217"/>
      <c r="J847" s="915"/>
      <c r="K847" s="217"/>
      <c r="L847" s="217"/>
      <c r="M847" s="773"/>
    </row>
    <row r="848" s="1123" customFormat="1" customHeight="1" spans="1:13">
      <c r="A848" s="1287"/>
      <c r="B848" s="513"/>
      <c r="C848" s="213"/>
      <c r="D848" s="799"/>
      <c r="E848" s="409"/>
      <c r="F848" s="390"/>
      <c r="G848" s="1007"/>
      <c r="H848" s="217"/>
      <c r="I848" s="217"/>
      <c r="J848" s="915"/>
      <c r="K848" s="217"/>
      <c r="L848" s="217"/>
      <c r="M848" s="773"/>
    </row>
    <row r="849" s="1123" customFormat="1" customHeight="1" spans="1:13">
      <c r="A849" s="1287"/>
      <c r="B849" s="513"/>
      <c r="C849" s="213"/>
      <c r="D849" s="799"/>
      <c r="E849" s="409"/>
      <c r="F849" s="390"/>
      <c r="G849" s="1007"/>
      <c r="H849" s="217"/>
      <c r="I849" s="217"/>
      <c r="J849" s="915"/>
      <c r="K849" s="217"/>
      <c r="L849" s="217"/>
      <c r="M849" s="773"/>
    </row>
    <row r="850" s="1123" customFormat="1" customHeight="1" spans="1:13">
      <c r="A850" s="1287"/>
      <c r="B850" s="513"/>
      <c r="C850" s="213"/>
      <c r="D850" s="799"/>
      <c r="E850" s="409"/>
      <c r="F850" s="390"/>
      <c r="G850" s="1007"/>
      <c r="H850" s="217"/>
      <c r="I850" s="217"/>
      <c r="J850" s="915"/>
      <c r="K850" s="217"/>
      <c r="L850" s="217"/>
      <c r="M850" s="773"/>
    </row>
    <row r="851" s="1123" customFormat="1" customHeight="1" spans="1:13">
      <c r="A851" s="1287"/>
      <c r="B851" s="513"/>
      <c r="C851" s="213"/>
      <c r="D851" s="799"/>
      <c r="E851" s="409"/>
      <c r="F851" s="390"/>
      <c r="G851" s="1007"/>
      <c r="H851" s="217"/>
      <c r="I851" s="217"/>
      <c r="J851" s="915"/>
      <c r="K851" s="217"/>
      <c r="L851" s="217"/>
      <c r="M851" s="773"/>
    </row>
    <row r="852" s="1123" customFormat="1" customHeight="1" spans="1:13">
      <c r="A852" s="1287"/>
      <c r="B852" s="513"/>
      <c r="C852" s="213"/>
      <c r="D852" s="799"/>
      <c r="E852" s="409"/>
      <c r="F852" s="390"/>
      <c r="G852" s="1007"/>
      <c r="H852" s="217"/>
      <c r="I852" s="217"/>
      <c r="J852" s="915"/>
      <c r="K852" s="217"/>
      <c r="L852" s="217"/>
      <c r="M852" s="773"/>
    </row>
    <row r="853" s="1123" customFormat="1" customHeight="1" spans="1:13">
      <c r="A853" s="1287"/>
      <c r="B853" s="513"/>
      <c r="C853" s="213"/>
      <c r="D853" s="799"/>
      <c r="E853" s="409"/>
      <c r="F853" s="390"/>
      <c r="G853" s="1007"/>
      <c r="H853" s="217"/>
      <c r="I853" s="217"/>
      <c r="J853" s="915"/>
      <c r="K853" s="217"/>
      <c r="L853" s="217"/>
      <c r="M853" s="773"/>
    </row>
    <row r="854" s="1123" customFormat="1" customHeight="1" spans="1:13">
      <c r="A854" s="1287"/>
      <c r="B854" s="513"/>
      <c r="C854" s="213"/>
      <c r="D854" s="799"/>
      <c r="E854" s="409"/>
      <c r="F854" s="390"/>
      <c r="G854" s="1007"/>
      <c r="H854" s="217"/>
      <c r="I854" s="217"/>
      <c r="J854" s="915"/>
      <c r="K854" s="217"/>
      <c r="L854" s="217"/>
      <c r="M854" s="773"/>
    </row>
    <row r="855" s="1123" customFormat="1" customHeight="1" spans="1:13">
      <c r="A855" s="1287"/>
      <c r="B855" s="513"/>
      <c r="C855" s="213"/>
      <c r="D855" s="799"/>
      <c r="E855" s="409"/>
      <c r="F855" s="390"/>
      <c r="G855" s="1007"/>
      <c r="H855" s="217"/>
      <c r="I855" s="217"/>
      <c r="J855" s="915"/>
      <c r="K855" s="217"/>
      <c r="L855" s="217"/>
      <c r="M855" s="773"/>
    </row>
    <row r="856" s="1123" customFormat="1" customHeight="1" spans="1:13">
      <c r="A856" s="1287"/>
      <c r="B856" s="513"/>
      <c r="C856" s="213"/>
      <c r="D856" s="799"/>
      <c r="E856" s="409"/>
      <c r="F856" s="390"/>
      <c r="G856" s="1007"/>
      <c r="H856" s="217"/>
      <c r="I856" s="217"/>
      <c r="J856" s="915"/>
      <c r="K856" s="217"/>
      <c r="L856" s="217"/>
      <c r="M856" s="773"/>
    </row>
    <row r="857" s="1123" customFormat="1" customHeight="1" spans="1:13">
      <c r="A857" s="1287"/>
      <c r="B857" s="513"/>
      <c r="C857" s="213"/>
      <c r="D857" s="799"/>
      <c r="E857" s="409"/>
      <c r="F857" s="390"/>
      <c r="G857" s="1007"/>
      <c r="H857" s="217"/>
      <c r="I857" s="217"/>
      <c r="J857" s="915"/>
      <c r="K857" s="217"/>
      <c r="L857" s="217"/>
      <c r="M857" s="773"/>
    </row>
    <row r="858" s="1123" customFormat="1" customHeight="1" spans="1:13">
      <c r="A858" s="1287"/>
      <c r="B858" s="513"/>
      <c r="C858" s="213"/>
      <c r="D858" s="799"/>
      <c r="E858" s="409"/>
      <c r="F858" s="390"/>
      <c r="G858" s="1007"/>
      <c r="H858" s="217"/>
      <c r="I858" s="217"/>
      <c r="J858" s="915"/>
      <c r="K858" s="217"/>
      <c r="L858" s="217"/>
      <c r="M858" s="773"/>
    </row>
    <row r="859" s="1123" customFormat="1" customHeight="1" spans="1:13">
      <c r="A859" s="1287"/>
      <c r="B859" s="513"/>
      <c r="C859" s="213"/>
      <c r="D859" s="799"/>
      <c r="E859" s="409"/>
      <c r="F859" s="390"/>
      <c r="G859" s="1007"/>
      <c r="H859" s="217"/>
      <c r="I859" s="217"/>
      <c r="J859" s="915"/>
      <c r="K859" s="217"/>
      <c r="L859" s="217"/>
      <c r="M859" s="773"/>
    </row>
    <row r="860" s="1123" customFormat="1" customHeight="1" spans="1:13">
      <c r="A860" s="1287"/>
      <c r="B860" s="513"/>
      <c r="C860" s="213"/>
      <c r="D860" s="799"/>
      <c r="E860" s="409"/>
      <c r="F860" s="390"/>
      <c r="G860" s="1007"/>
      <c r="H860" s="217"/>
      <c r="I860" s="217"/>
      <c r="J860" s="915"/>
      <c r="K860" s="217"/>
      <c r="L860" s="217"/>
      <c r="M860" s="773"/>
    </row>
    <row r="861" s="1123" customFormat="1" customHeight="1" spans="1:13">
      <c r="A861" s="1287"/>
      <c r="B861" s="513"/>
      <c r="C861" s="213"/>
      <c r="D861" s="799"/>
      <c r="E861" s="409"/>
      <c r="F861" s="390"/>
      <c r="G861" s="1007"/>
      <c r="H861" s="217"/>
      <c r="I861" s="217"/>
      <c r="J861" s="915"/>
      <c r="K861" s="217"/>
      <c r="L861" s="217"/>
      <c r="M861" s="773"/>
    </row>
    <row r="862" s="1123" customFormat="1" customHeight="1" spans="1:13">
      <c r="A862" s="1287"/>
      <c r="B862" s="513"/>
      <c r="C862" s="213"/>
      <c r="D862" s="799"/>
      <c r="E862" s="409"/>
      <c r="F862" s="390"/>
      <c r="G862" s="1007"/>
      <c r="H862" s="217"/>
      <c r="I862" s="217"/>
      <c r="J862" s="915"/>
      <c r="K862" s="217"/>
      <c r="L862" s="217"/>
      <c r="M862" s="773"/>
    </row>
    <row r="863" s="1123" customFormat="1" customHeight="1" spans="1:13">
      <c r="A863" s="1287"/>
      <c r="B863" s="513"/>
      <c r="C863" s="213"/>
      <c r="D863" s="799"/>
      <c r="E863" s="409"/>
      <c r="F863" s="390"/>
      <c r="G863" s="1007"/>
      <c r="H863" s="217"/>
      <c r="I863" s="217"/>
      <c r="J863" s="915"/>
      <c r="K863" s="217"/>
      <c r="L863" s="217"/>
      <c r="M863" s="773"/>
    </row>
    <row r="864" s="1123" customFormat="1" customHeight="1" spans="1:13">
      <c r="A864" s="1287"/>
      <c r="B864" s="513"/>
      <c r="C864" s="213"/>
      <c r="D864" s="799"/>
      <c r="E864" s="409"/>
      <c r="F864" s="390"/>
      <c r="G864" s="1007"/>
      <c r="H864" s="217"/>
      <c r="I864" s="217"/>
      <c r="J864" s="915"/>
      <c r="K864" s="217"/>
      <c r="L864" s="217"/>
      <c r="M864" s="773"/>
    </row>
    <row r="865" s="1123" customFormat="1" customHeight="1" spans="1:13">
      <c r="A865" s="1287"/>
      <c r="B865" s="513"/>
      <c r="C865" s="213"/>
      <c r="D865" s="799"/>
      <c r="E865" s="409"/>
      <c r="F865" s="390"/>
      <c r="G865" s="1007"/>
      <c r="H865" s="217"/>
      <c r="I865" s="217"/>
      <c r="J865" s="915"/>
      <c r="K865" s="217"/>
      <c r="L865" s="217"/>
      <c r="M865" s="773"/>
    </row>
    <row r="866" s="1123" customFormat="1" customHeight="1" spans="1:13">
      <c r="A866" s="1287"/>
      <c r="B866" s="513"/>
      <c r="C866" s="213"/>
      <c r="D866" s="799"/>
      <c r="E866" s="409"/>
      <c r="F866" s="390"/>
      <c r="G866" s="1007"/>
      <c r="H866" s="217"/>
      <c r="I866" s="217"/>
      <c r="J866" s="915"/>
      <c r="K866" s="217"/>
      <c r="L866" s="217"/>
      <c r="M866" s="773"/>
    </row>
    <row r="867" s="1123" customFormat="1" customHeight="1" spans="1:13">
      <c r="A867" s="1287"/>
      <c r="B867" s="513"/>
      <c r="C867" s="213"/>
      <c r="D867" s="799"/>
      <c r="E867" s="409"/>
      <c r="F867" s="390"/>
      <c r="G867" s="1007"/>
      <c r="H867" s="217"/>
      <c r="I867" s="217"/>
      <c r="J867" s="915"/>
      <c r="K867" s="217"/>
      <c r="L867" s="217"/>
      <c r="M867" s="773"/>
    </row>
    <row r="868" s="1123" customFormat="1" customHeight="1" spans="1:13">
      <c r="A868" s="1287"/>
      <c r="B868" s="513"/>
      <c r="C868" s="213"/>
      <c r="D868" s="799"/>
      <c r="E868" s="409"/>
      <c r="F868" s="390"/>
      <c r="G868" s="1007"/>
      <c r="H868" s="217"/>
      <c r="I868" s="217"/>
      <c r="J868" s="915"/>
      <c r="K868" s="217"/>
      <c r="L868" s="217"/>
      <c r="M868" s="773"/>
    </row>
    <row r="869" s="1123" customFormat="1" customHeight="1" spans="1:13">
      <c r="A869" s="1287"/>
      <c r="B869" s="513"/>
      <c r="C869" s="213"/>
      <c r="D869" s="799"/>
      <c r="E869" s="409"/>
      <c r="F869" s="390"/>
      <c r="G869" s="1007"/>
      <c r="H869" s="217"/>
      <c r="I869" s="217"/>
      <c r="J869" s="915"/>
      <c r="K869" s="217"/>
      <c r="L869" s="217"/>
      <c r="M869" s="773"/>
    </row>
    <row r="870" s="1123" customFormat="1" customHeight="1" spans="1:13">
      <c r="A870" s="1287"/>
      <c r="B870" s="513"/>
      <c r="C870" s="213"/>
      <c r="D870" s="799"/>
      <c r="E870" s="409"/>
      <c r="F870" s="390"/>
      <c r="G870" s="1007"/>
      <c r="H870" s="217"/>
      <c r="I870" s="217"/>
      <c r="J870" s="915"/>
      <c r="K870" s="217"/>
      <c r="L870" s="217"/>
      <c r="M870" s="773"/>
    </row>
    <row r="871" s="1123" customFormat="1" customHeight="1" spans="1:13">
      <c r="A871" s="1287"/>
      <c r="B871" s="513"/>
      <c r="C871" s="213"/>
      <c r="D871" s="799"/>
      <c r="E871" s="409"/>
      <c r="F871" s="390"/>
      <c r="G871" s="1007"/>
      <c r="H871" s="217"/>
      <c r="I871" s="217"/>
      <c r="J871" s="915"/>
      <c r="K871" s="217"/>
      <c r="L871" s="217"/>
      <c r="M871" s="773"/>
    </row>
    <row r="872" s="1123" customFormat="1" customHeight="1" spans="1:13">
      <c r="A872" s="1287"/>
      <c r="B872" s="513"/>
      <c r="C872" s="213"/>
      <c r="D872" s="799"/>
      <c r="E872" s="409"/>
      <c r="F872" s="390"/>
      <c r="G872" s="1007"/>
      <c r="H872" s="217"/>
      <c r="I872" s="217"/>
      <c r="J872" s="915"/>
      <c r="K872" s="217"/>
      <c r="L872" s="217"/>
      <c r="M872" s="773"/>
    </row>
    <row r="873" s="1123" customFormat="1" customHeight="1" spans="1:13">
      <c r="A873" s="1287"/>
      <c r="B873" s="513"/>
      <c r="C873" s="213"/>
      <c r="D873" s="799"/>
      <c r="E873" s="409"/>
      <c r="F873" s="390"/>
      <c r="G873" s="1007"/>
      <c r="H873" s="217"/>
      <c r="I873" s="217"/>
      <c r="J873" s="915"/>
      <c r="K873" s="217"/>
      <c r="L873" s="217"/>
      <c r="M873" s="773"/>
    </row>
    <row r="874" s="1123" customFormat="1" customHeight="1" spans="1:13">
      <c r="A874" s="1287"/>
      <c r="B874" s="513"/>
      <c r="C874" s="213"/>
      <c r="D874" s="799"/>
      <c r="E874" s="409"/>
      <c r="F874" s="390"/>
      <c r="G874" s="1007"/>
      <c r="H874" s="217"/>
      <c r="I874" s="217"/>
      <c r="J874" s="915"/>
      <c r="K874" s="217"/>
      <c r="L874" s="217"/>
      <c r="M874" s="773"/>
    </row>
    <row r="875" s="1123" customFormat="1" customHeight="1" spans="1:13">
      <c r="A875" s="1287"/>
      <c r="B875" s="513"/>
      <c r="C875" s="213"/>
      <c r="D875" s="799"/>
      <c r="E875" s="409"/>
      <c r="F875" s="390"/>
      <c r="G875" s="1007"/>
      <c r="H875" s="217"/>
      <c r="I875" s="217"/>
      <c r="J875" s="915"/>
      <c r="K875" s="217"/>
      <c r="L875" s="217"/>
      <c r="M875" s="773"/>
    </row>
    <row r="876" s="1123" customFormat="1" customHeight="1" spans="1:13">
      <c r="A876" s="1287"/>
      <c r="B876" s="513"/>
      <c r="C876" s="213"/>
      <c r="D876" s="799"/>
      <c r="E876" s="409"/>
      <c r="F876" s="390"/>
      <c r="G876" s="1007"/>
      <c r="H876" s="217"/>
      <c r="I876" s="217"/>
      <c r="J876" s="915"/>
      <c r="K876" s="217"/>
      <c r="L876" s="217"/>
      <c r="M876" s="773"/>
    </row>
    <row r="877" s="1123" customFormat="1" customHeight="1" spans="1:13">
      <c r="A877" s="1287"/>
      <c r="B877" s="513"/>
      <c r="C877" s="213"/>
      <c r="D877" s="799"/>
      <c r="E877" s="409"/>
      <c r="F877" s="390"/>
      <c r="G877" s="1007"/>
      <c r="H877" s="217"/>
      <c r="I877" s="217"/>
      <c r="J877" s="915"/>
      <c r="K877" s="217"/>
      <c r="L877" s="217"/>
      <c r="M877" s="773"/>
    </row>
    <row r="878" s="1123" customFormat="1" customHeight="1" spans="1:13">
      <c r="A878" s="1287"/>
      <c r="B878" s="513"/>
      <c r="C878" s="213"/>
      <c r="D878" s="799"/>
      <c r="E878" s="409"/>
      <c r="F878" s="390"/>
      <c r="G878" s="1007"/>
      <c r="H878" s="217"/>
      <c r="I878" s="217"/>
      <c r="J878" s="915"/>
      <c r="K878" s="217"/>
      <c r="L878" s="217"/>
      <c r="M878" s="773"/>
    </row>
    <row r="879" s="1123" customFormat="1" customHeight="1" spans="1:13">
      <c r="A879" s="1287"/>
      <c r="B879" s="513"/>
      <c r="C879" s="213"/>
      <c r="D879" s="799"/>
      <c r="E879" s="409"/>
      <c r="F879" s="390"/>
      <c r="G879" s="1007"/>
      <c r="H879" s="217"/>
      <c r="I879" s="217"/>
      <c r="J879" s="915"/>
      <c r="K879" s="217"/>
      <c r="L879" s="217"/>
      <c r="M879" s="773"/>
    </row>
    <row r="880" s="1123" customFormat="1" customHeight="1" spans="1:13">
      <c r="A880" s="1287"/>
      <c r="B880" s="513"/>
      <c r="C880" s="213"/>
      <c r="D880" s="799"/>
      <c r="E880" s="409"/>
      <c r="F880" s="390"/>
      <c r="G880" s="1007"/>
      <c r="H880" s="217"/>
      <c r="I880" s="217"/>
      <c r="J880" s="915"/>
      <c r="K880" s="217"/>
      <c r="L880" s="217"/>
      <c r="M880" s="773"/>
    </row>
    <row r="881" s="1123" customFormat="1" customHeight="1" spans="1:13">
      <c r="A881" s="1287"/>
      <c r="B881" s="513"/>
      <c r="C881" s="213"/>
      <c r="D881" s="799"/>
      <c r="E881" s="409"/>
      <c r="F881" s="390"/>
      <c r="G881" s="1007"/>
      <c r="H881" s="217"/>
      <c r="I881" s="217"/>
      <c r="J881" s="915"/>
      <c r="K881" s="217"/>
      <c r="L881" s="217"/>
      <c r="M881" s="773"/>
    </row>
    <row r="882" s="1123" customFormat="1" customHeight="1" spans="1:13">
      <c r="A882" s="1287"/>
      <c r="B882" s="513"/>
      <c r="C882" s="213"/>
      <c r="D882" s="799"/>
      <c r="E882" s="409"/>
      <c r="F882" s="390"/>
      <c r="G882" s="1007"/>
      <c r="H882" s="217"/>
      <c r="I882" s="217"/>
      <c r="J882" s="915"/>
      <c r="K882" s="217"/>
      <c r="L882" s="217"/>
      <c r="M882" s="773"/>
    </row>
    <row r="883" s="1123" customFormat="1" customHeight="1" spans="1:13">
      <c r="A883" s="1287"/>
      <c r="B883" s="513"/>
      <c r="C883" s="213"/>
      <c r="D883" s="799"/>
      <c r="E883" s="409"/>
      <c r="F883" s="390"/>
      <c r="G883" s="1007"/>
      <c r="H883" s="217"/>
      <c r="I883" s="217"/>
      <c r="J883" s="915"/>
      <c r="K883" s="217"/>
      <c r="L883" s="217"/>
      <c r="M883" s="773"/>
    </row>
    <row r="884" s="1123" customFormat="1" customHeight="1" spans="1:13">
      <c r="A884" s="1287"/>
      <c r="B884" s="513"/>
      <c r="C884" s="213"/>
      <c r="D884" s="799"/>
      <c r="E884" s="409"/>
      <c r="F884" s="390"/>
      <c r="G884" s="1007"/>
      <c r="H884" s="217"/>
      <c r="I884" s="217"/>
      <c r="J884" s="915"/>
      <c r="K884" s="217"/>
      <c r="L884" s="217"/>
      <c r="M884" s="773"/>
    </row>
    <row r="885" s="1123" customFormat="1" customHeight="1" spans="1:13">
      <c r="A885" s="1287"/>
      <c r="B885" s="513"/>
      <c r="C885" s="213"/>
      <c r="D885" s="799"/>
      <c r="E885" s="409"/>
      <c r="F885" s="390"/>
      <c r="G885" s="1007"/>
      <c r="H885" s="217"/>
      <c r="I885" s="217"/>
      <c r="J885" s="915"/>
      <c r="K885" s="217"/>
      <c r="L885" s="217"/>
      <c r="M885" s="773"/>
    </row>
    <row r="886" s="1123" customFormat="1" customHeight="1" spans="1:13">
      <c r="A886" s="1287"/>
      <c r="B886" s="513"/>
      <c r="C886" s="213"/>
      <c r="D886" s="799"/>
      <c r="E886" s="409"/>
      <c r="F886" s="390"/>
      <c r="G886" s="1007"/>
      <c r="H886" s="217"/>
      <c r="I886" s="217"/>
      <c r="J886" s="915"/>
      <c r="K886" s="217"/>
      <c r="L886" s="217"/>
      <c r="M886" s="773"/>
    </row>
    <row r="887" s="1123" customFormat="1" customHeight="1" spans="1:13">
      <c r="A887" s="1287"/>
      <c r="B887" s="513"/>
      <c r="C887" s="213"/>
      <c r="D887" s="799"/>
      <c r="E887" s="409"/>
      <c r="F887" s="390"/>
      <c r="G887" s="1007"/>
      <c r="H887" s="217"/>
      <c r="I887" s="217"/>
      <c r="J887" s="915"/>
      <c r="K887" s="217"/>
      <c r="L887" s="217"/>
      <c r="M887" s="773"/>
    </row>
    <row r="888" s="1123" customFormat="1" customHeight="1" spans="1:13">
      <c r="A888" s="1287"/>
      <c r="B888" s="513"/>
      <c r="C888" s="213"/>
      <c r="D888" s="799"/>
      <c r="E888" s="409"/>
      <c r="F888" s="390"/>
      <c r="G888" s="1007"/>
      <c r="H888" s="217"/>
      <c r="I888" s="217"/>
      <c r="J888" s="915"/>
      <c r="K888" s="217"/>
      <c r="L888" s="217"/>
      <c r="M888" s="773"/>
    </row>
    <row r="889" s="1123" customFormat="1" customHeight="1" spans="1:13">
      <c r="A889" s="1287"/>
      <c r="B889" s="513"/>
      <c r="C889" s="213"/>
      <c r="D889" s="799"/>
      <c r="E889" s="409"/>
      <c r="F889" s="390"/>
      <c r="G889" s="1007"/>
      <c r="H889" s="217"/>
      <c r="I889" s="217"/>
      <c r="J889" s="915"/>
      <c r="K889" s="217"/>
      <c r="L889" s="217"/>
      <c r="M889" s="773"/>
    </row>
    <row r="890" s="1123" customFormat="1" customHeight="1" spans="1:13">
      <c r="A890" s="1287"/>
      <c r="B890" s="513"/>
      <c r="C890" s="213"/>
      <c r="D890" s="799"/>
      <c r="E890" s="409"/>
      <c r="F890" s="390"/>
      <c r="G890" s="1007"/>
      <c r="H890" s="217"/>
      <c r="I890" s="217"/>
      <c r="J890" s="915"/>
      <c r="K890" s="217"/>
      <c r="L890" s="217"/>
      <c r="M890" s="773"/>
    </row>
    <row r="891" s="1123" customFormat="1" customHeight="1" spans="1:13">
      <c r="A891" s="1287"/>
      <c r="B891" s="513"/>
      <c r="C891" s="213"/>
      <c r="D891" s="799"/>
      <c r="E891" s="409"/>
      <c r="F891" s="390"/>
      <c r="G891" s="1007"/>
      <c r="H891" s="217"/>
      <c r="I891" s="217"/>
      <c r="J891" s="915"/>
      <c r="K891" s="217"/>
      <c r="L891" s="217"/>
      <c r="M891" s="773"/>
    </row>
    <row r="892" s="1123" customFormat="1" customHeight="1" spans="1:13">
      <c r="A892" s="1287"/>
      <c r="B892" s="513"/>
      <c r="C892" s="213"/>
      <c r="D892" s="799"/>
      <c r="E892" s="409"/>
      <c r="F892" s="390"/>
      <c r="G892" s="1007"/>
      <c r="H892" s="217"/>
      <c r="I892" s="217"/>
      <c r="J892" s="915"/>
      <c r="K892" s="217"/>
      <c r="L892" s="217"/>
      <c r="M892" s="773"/>
    </row>
    <row r="893" s="1123" customFormat="1" customHeight="1" spans="1:13">
      <c r="A893" s="1287"/>
      <c r="B893" s="513"/>
      <c r="C893" s="213"/>
      <c r="D893" s="799"/>
      <c r="E893" s="409"/>
      <c r="F893" s="390"/>
      <c r="G893" s="1007"/>
      <c r="H893" s="217"/>
      <c r="I893" s="217"/>
      <c r="J893" s="915"/>
      <c r="K893" s="217"/>
      <c r="L893" s="217"/>
      <c r="M893" s="773"/>
    </row>
    <row r="894" s="1123" customFormat="1" customHeight="1" spans="1:13">
      <c r="A894" s="1287"/>
      <c r="B894" s="513"/>
      <c r="C894" s="213"/>
      <c r="D894" s="799"/>
      <c r="E894" s="409"/>
      <c r="F894" s="390"/>
      <c r="G894" s="1007"/>
      <c r="H894" s="217"/>
      <c r="I894" s="217"/>
      <c r="J894" s="915"/>
      <c r="K894" s="217"/>
      <c r="L894" s="217"/>
      <c r="M894" s="773"/>
    </row>
    <row r="895" s="1123" customFormat="1" customHeight="1" spans="1:13">
      <c r="A895" s="1287"/>
      <c r="B895" s="513"/>
      <c r="C895" s="213"/>
      <c r="D895" s="799"/>
      <c r="E895" s="409"/>
      <c r="F895" s="390"/>
      <c r="G895" s="1007"/>
      <c r="H895" s="217"/>
      <c r="I895" s="217"/>
      <c r="J895" s="915"/>
      <c r="K895" s="217"/>
      <c r="L895" s="217"/>
      <c r="M895" s="773"/>
    </row>
    <row r="896" s="1123" customFormat="1" customHeight="1" spans="1:13">
      <c r="A896" s="1287"/>
      <c r="B896" s="513"/>
      <c r="C896" s="213"/>
      <c r="D896" s="799"/>
      <c r="E896" s="409"/>
      <c r="F896" s="390"/>
      <c r="G896" s="1007"/>
      <c r="H896" s="217"/>
      <c r="I896" s="217"/>
      <c r="J896" s="915"/>
      <c r="K896" s="217"/>
      <c r="L896" s="217"/>
      <c r="M896" s="773"/>
    </row>
    <row r="897" s="1123" customFormat="1" customHeight="1" spans="1:13">
      <c r="A897" s="1287"/>
      <c r="B897" s="513"/>
      <c r="C897" s="213"/>
      <c r="D897" s="799"/>
      <c r="E897" s="409"/>
      <c r="F897" s="390"/>
      <c r="G897" s="1007"/>
      <c r="H897" s="217"/>
      <c r="I897" s="217"/>
      <c r="J897" s="915"/>
      <c r="K897" s="217"/>
      <c r="L897" s="217"/>
      <c r="M897" s="773"/>
    </row>
    <row r="898" s="1123" customFormat="1" customHeight="1" spans="1:13">
      <c r="A898" s="1287"/>
      <c r="B898" s="513"/>
      <c r="C898" s="213"/>
      <c r="D898" s="799"/>
      <c r="E898" s="409"/>
      <c r="F898" s="390"/>
      <c r="G898" s="1007"/>
      <c r="H898" s="217"/>
      <c r="I898" s="217"/>
      <c r="J898" s="915"/>
      <c r="K898" s="217"/>
      <c r="L898" s="217"/>
      <c r="M898" s="773"/>
    </row>
    <row r="899" s="1123" customFormat="1" customHeight="1" spans="1:13">
      <c r="A899" s="1287"/>
      <c r="B899" s="513"/>
      <c r="C899" s="213"/>
      <c r="D899" s="799"/>
      <c r="E899" s="409"/>
      <c r="F899" s="390"/>
      <c r="G899" s="1007"/>
      <c r="H899" s="217"/>
      <c r="I899" s="217"/>
      <c r="J899" s="915"/>
      <c r="K899" s="217"/>
      <c r="L899" s="217"/>
      <c r="M899" s="773"/>
    </row>
    <row r="900" s="1123" customFormat="1" customHeight="1" spans="1:13">
      <c r="A900" s="1287"/>
      <c r="B900" s="513"/>
      <c r="C900" s="213"/>
      <c r="D900" s="799"/>
      <c r="E900" s="409"/>
      <c r="F900" s="390"/>
      <c r="G900" s="1007"/>
      <c r="H900" s="217"/>
      <c r="I900" s="217"/>
      <c r="J900" s="915"/>
      <c r="K900" s="217"/>
      <c r="L900" s="217"/>
      <c r="M900" s="773"/>
    </row>
    <row r="901" s="1123" customFormat="1" customHeight="1" spans="1:13">
      <c r="A901" s="1287"/>
      <c r="B901" s="513"/>
      <c r="C901" s="213"/>
      <c r="D901" s="799"/>
      <c r="E901" s="409"/>
      <c r="F901" s="390"/>
      <c r="G901" s="1007"/>
      <c r="H901" s="217"/>
      <c r="I901" s="217"/>
      <c r="J901" s="915"/>
      <c r="K901" s="217"/>
      <c r="L901" s="217"/>
      <c r="M901" s="773"/>
    </row>
    <row r="902" s="1123" customFormat="1" customHeight="1" spans="1:13">
      <c r="A902" s="1287"/>
      <c r="B902" s="513"/>
      <c r="C902" s="213"/>
      <c r="D902" s="799"/>
      <c r="E902" s="409"/>
      <c r="F902" s="390"/>
      <c r="G902" s="1007"/>
      <c r="H902" s="217"/>
      <c r="I902" s="217"/>
      <c r="J902" s="915"/>
      <c r="K902" s="217"/>
      <c r="L902" s="217"/>
      <c r="M902" s="773"/>
    </row>
    <row r="903" s="1123" customFormat="1" customHeight="1" spans="1:13">
      <c r="A903" s="1287"/>
      <c r="B903" s="513"/>
      <c r="C903" s="213"/>
      <c r="D903" s="799"/>
      <c r="E903" s="409"/>
      <c r="F903" s="390"/>
      <c r="G903" s="1007"/>
      <c r="H903" s="217"/>
      <c r="I903" s="217"/>
      <c r="J903" s="915"/>
      <c r="K903" s="217"/>
      <c r="L903" s="217"/>
      <c r="M903" s="773"/>
    </row>
    <row r="904" s="1123" customFormat="1" customHeight="1" spans="1:13">
      <c r="A904" s="1287"/>
      <c r="B904" s="513"/>
      <c r="C904" s="495"/>
      <c r="D904" s="1207"/>
      <c r="E904" s="409"/>
      <c r="F904" s="390"/>
      <c r="G904" s="1007"/>
      <c r="H904" s="217"/>
      <c r="I904" s="217"/>
      <c r="J904" s="915"/>
      <c r="K904" s="217"/>
      <c r="L904" s="217"/>
      <c r="M904" s="773"/>
    </row>
    <row r="905" s="1123" customFormat="1" customHeight="1" spans="1:13">
      <c r="A905" s="1287"/>
      <c r="B905" s="513"/>
      <c r="C905" s="495"/>
      <c r="D905" s="799"/>
      <c r="E905" s="409"/>
      <c r="F905" s="390"/>
      <c r="G905" s="1007"/>
      <c r="H905" s="217"/>
      <c r="I905" s="217"/>
      <c r="J905" s="915"/>
      <c r="K905" s="217"/>
      <c r="L905" s="217"/>
      <c r="M905" s="773"/>
    </row>
    <row r="906" s="1123" customFormat="1" customHeight="1" spans="1:13">
      <c r="A906" s="1287"/>
      <c r="B906" s="513"/>
      <c r="C906" s="495"/>
      <c r="D906" s="1207"/>
      <c r="E906" s="409"/>
      <c r="F906" s="390"/>
      <c r="G906" s="1007"/>
      <c r="H906" s="217"/>
      <c r="I906" s="217"/>
      <c r="J906" s="915"/>
      <c r="K906" s="217"/>
      <c r="L906" s="217"/>
      <c r="M906" s="773"/>
    </row>
    <row r="907" s="1123" customFormat="1" customHeight="1" spans="1:13">
      <c r="A907" s="1287"/>
      <c r="B907" s="513"/>
      <c r="C907" s="495"/>
      <c r="D907" s="799"/>
      <c r="E907" s="409"/>
      <c r="F907" s="390"/>
      <c r="G907" s="1007"/>
      <c r="H907" s="217"/>
      <c r="I907" s="217"/>
      <c r="J907" s="915"/>
      <c r="K907" s="217"/>
      <c r="L907" s="217"/>
      <c r="M907" s="773"/>
    </row>
    <row r="908" s="1123" customFormat="1" customHeight="1" spans="1:13">
      <c r="A908" s="1287"/>
      <c r="B908" s="513"/>
      <c r="C908" s="495"/>
      <c r="D908" s="1207"/>
      <c r="E908" s="409"/>
      <c r="F908" s="390"/>
      <c r="G908" s="1007"/>
      <c r="H908" s="217"/>
      <c r="I908" s="217"/>
      <c r="J908" s="915"/>
      <c r="K908" s="217"/>
      <c r="L908" s="217"/>
      <c r="M908" s="773"/>
    </row>
    <row r="909" s="1123" customFormat="1" customHeight="1" spans="1:13">
      <c r="A909" s="1287"/>
      <c r="B909" s="513"/>
      <c r="C909" s="495"/>
      <c r="D909" s="799"/>
      <c r="E909" s="409"/>
      <c r="F909" s="390"/>
      <c r="G909" s="1007"/>
      <c r="H909" s="217"/>
      <c r="I909" s="217"/>
      <c r="J909" s="915"/>
      <c r="K909" s="217"/>
      <c r="L909" s="217"/>
      <c r="M909" s="773"/>
    </row>
    <row r="910" s="1123" customFormat="1" customHeight="1" spans="1:13">
      <c r="A910" s="1287"/>
      <c r="B910" s="513"/>
      <c r="C910" s="495"/>
      <c r="D910" s="1207"/>
      <c r="E910" s="409"/>
      <c r="F910" s="390"/>
      <c r="G910" s="1007"/>
      <c r="H910" s="217"/>
      <c r="I910" s="217"/>
      <c r="J910" s="915"/>
      <c r="K910" s="217"/>
      <c r="L910" s="217"/>
      <c r="M910" s="773"/>
    </row>
    <row r="911" s="1123" customFormat="1" customHeight="1" spans="1:13">
      <c r="A911" s="1287"/>
      <c r="B911" s="513"/>
      <c r="C911" s="495"/>
      <c r="D911" s="1207"/>
      <c r="E911" s="409"/>
      <c r="F911" s="390"/>
      <c r="G911" s="1007"/>
      <c r="H911" s="217"/>
      <c r="I911" s="217"/>
      <c r="J911" s="915"/>
      <c r="K911" s="217"/>
      <c r="L911" s="217"/>
      <c r="M911" s="773"/>
    </row>
    <row r="912" s="1123" customFormat="1" customHeight="1" spans="1:13">
      <c r="A912" s="1287"/>
      <c r="B912" s="513"/>
      <c r="C912" s="495"/>
      <c r="D912" s="1207"/>
      <c r="E912" s="409"/>
      <c r="F912" s="390"/>
      <c r="G912" s="1007"/>
      <c r="H912" s="217"/>
      <c r="I912" s="217"/>
      <c r="J912" s="915"/>
      <c r="K912" s="217"/>
      <c r="L912" s="217"/>
      <c r="M912" s="773"/>
    </row>
    <row r="913" s="1123" customFormat="1" customHeight="1" spans="1:13">
      <c r="A913" s="1287"/>
      <c r="B913" s="513"/>
      <c r="C913" s="495"/>
      <c r="D913" s="1207"/>
      <c r="E913" s="409"/>
      <c r="F913" s="390"/>
      <c r="G913" s="1007"/>
      <c r="H913" s="217"/>
      <c r="I913" s="217"/>
      <c r="J913" s="915"/>
      <c r="K913" s="217"/>
      <c r="L913" s="217"/>
      <c r="M913" s="773"/>
    </row>
    <row r="914" s="1123" customFormat="1" customHeight="1" spans="1:13">
      <c r="A914" s="1287"/>
      <c r="B914" s="513"/>
      <c r="C914" s="495"/>
      <c r="D914" s="1207"/>
      <c r="E914" s="409"/>
      <c r="F914" s="390"/>
      <c r="G914" s="1007"/>
      <c r="H914" s="217"/>
      <c r="I914" s="217"/>
      <c r="J914" s="915"/>
      <c r="K914" s="217"/>
      <c r="L914" s="217"/>
      <c r="M914" s="773"/>
    </row>
    <row r="915" s="1123" customFormat="1" customHeight="1" spans="1:13">
      <c r="A915" s="1287"/>
      <c r="B915" s="513"/>
      <c r="C915" s="495"/>
      <c r="D915" s="1207"/>
      <c r="E915" s="409"/>
      <c r="F915" s="390"/>
      <c r="G915" s="1007"/>
      <c r="H915" s="217"/>
      <c r="I915" s="217"/>
      <c r="J915" s="915"/>
      <c r="K915" s="217"/>
      <c r="L915" s="217"/>
      <c r="M915" s="773"/>
    </row>
    <row r="916" s="1123" customFormat="1" customHeight="1" spans="1:13">
      <c r="A916" s="1287"/>
      <c r="B916" s="513"/>
      <c r="C916" s="495"/>
      <c r="D916" s="1207"/>
      <c r="E916" s="409"/>
      <c r="F916" s="390"/>
      <c r="G916" s="1007"/>
      <c r="H916" s="217"/>
      <c r="I916" s="217"/>
      <c r="J916" s="915"/>
      <c r="K916" s="217"/>
      <c r="L916" s="217"/>
      <c r="M916" s="773"/>
    </row>
    <row r="917" s="1123" customFormat="1" customHeight="1" spans="1:13">
      <c r="A917" s="1287"/>
      <c r="B917" s="513"/>
      <c r="C917" s="495"/>
      <c r="D917" s="1207"/>
      <c r="E917" s="409"/>
      <c r="F917" s="390"/>
      <c r="G917" s="1007"/>
      <c r="H917" s="217"/>
      <c r="I917" s="217"/>
      <c r="J917" s="915"/>
      <c r="K917" s="217"/>
      <c r="L917" s="217"/>
      <c r="M917" s="773"/>
    </row>
    <row r="918" s="1123" customFormat="1" customHeight="1" spans="1:13">
      <c r="A918" s="1287"/>
      <c r="B918" s="513"/>
      <c r="C918" s="495"/>
      <c r="D918" s="1207"/>
      <c r="E918" s="409"/>
      <c r="F918" s="390"/>
      <c r="G918" s="1007"/>
      <c r="H918" s="217"/>
      <c r="I918" s="217"/>
      <c r="J918" s="915"/>
      <c r="K918" s="217"/>
      <c r="L918" s="217"/>
      <c r="M918" s="773"/>
    </row>
    <row r="919" s="1123" customFormat="1" customHeight="1" spans="1:13">
      <c r="A919" s="1287"/>
      <c r="B919" s="513"/>
      <c r="C919" s="495"/>
      <c r="D919" s="1207"/>
      <c r="E919" s="409"/>
      <c r="F919" s="390"/>
      <c r="G919" s="1007"/>
      <c r="H919" s="217"/>
      <c r="I919" s="217"/>
      <c r="J919" s="915"/>
      <c r="K919" s="217"/>
      <c r="L919" s="217"/>
      <c r="M919" s="773"/>
    </row>
    <row r="920" s="1123" customFormat="1" customHeight="1" spans="1:13">
      <c r="A920" s="1287"/>
      <c r="B920" s="513"/>
      <c r="C920" s="495"/>
      <c r="D920" s="1207"/>
      <c r="E920" s="409"/>
      <c r="F920" s="390"/>
      <c r="G920" s="1007"/>
      <c r="H920" s="217"/>
      <c r="I920" s="217"/>
      <c r="J920" s="915"/>
      <c r="K920" s="217"/>
      <c r="L920" s="217"/>
      <c r="M920" s="773"/>
    </row>
    <row r="921" s="1123" customFormat="1" customHeight="1" spans="1:13">
      <c r="A921" s="1287"/>
      <c r="B921" s="513"/>
      <c r="C921" s="495"/>
      <c r="D921" s="1207"/>
      <c r="E921" s="409"/>
      <c r="F921" s="390"/>
      <c r="G921" s="1007"/>
      <c r="H921" s="217"/>
      <c r="I921" s="217"/>
      <c r="J921" s="915"/>
      <c r="K921" s="217"/>
      <c r="L921" s="217"/>
      <c r="M921" s="773"/>
    </row>
    <row r="922" s="1123" customFormat="1" customHeight="1" spans="1:13">
      <c r="A922" s="1287"/>
      <c r="B922" s="513"/>
      <c r="C922" s="495"/>
      <c r="D922" s="1207"/>
      <c r="E922" s="409"/>
      <c r="F922" s="390"/>
      <c r="G922" s="1007"/>
      <c r="H922" s="217"/>
      <c r="I922" s="217"/>
      <c r="J922" s="915"/>
      <c r="K922" s="217"/>
      <c r="L922" s="217"/>
      <c r="M922" s="773"/>
    </row>
    <row r="923" s="1123" customFormat="1" customHeight="1" spans="1:13">
      <c r="A923" s="1287"/>
      <c r="B923" s="513"/>
      <c r="C923" s="495"/>
      <c r="D923" s="1207"/>
      <c r="E923" s="409"/>
      <c r="F923" s="390"/>
      <c r="G923" s="1007"/>
      <c r="H923" s="217"/>
      <c r="I923" s="217"/>
      <c r="J923" s="915"/>
      <c r="K923" s="217"/>
      <c r="L923" s="217"/>
      <c r="M923" s="773"/>
    </row>
    <row r="924" s="1123" customFormat="1" customHeight="1" spans="1:13">
      <c r="A924" s="1287"/>
      <c r="B924" s="513"/>
      <c r="C924" s="495"/>
      <c r="D924" s="1207"/>
      <c r="E924" s="409"/>
      <c r="F924" s="390"/>
      <c r="G924" s="1007"/>
      <c r="H924" s="217"/>
      <c r="I924" s="217"/>
      <c r="J924" s="915"/>
      <c r="K924" s="217"/>
      <c r="L924" s="217"/>
      <c r="M924" s="773"/>
    </row>
    <row r="925" s="1123" customFormat="1" customHeight="1" spans="1:13">
      <c r="A925" s="1287"/>
      <c r="B925" s="513"/>
      <c r="C925" s="495"/>
      <c r="D925" s="1207"/>
      <c r="E925" s="409"/>
      <c r="F925" s="390"/>
      <c r="G925" s="1007"/>
      <c r="H925" s="217"/>
      <c r="I925" s="217"/>
      <c r="J925" s="915"/>
      <c r="K925" s="217"/>
      <c r="L925" s="217"/>
      <c r="M925" s="773"/>
    </row>
    <row r="926" s="1123" customFormat="1" customHeight="1" spans="1:13">
      <c r="A926" s="1287"/>
      <c r="B926" s="513"/>
      <c r="C926" s="495"/>
      <c r="D926" s="1207"/>
      <c r="E926" s="409"/>
      <c r="F926" s="390"/>
      <c r="G926" s="1007"/>
      <c r="H926" s="217"/>
      <c r="I926" s="217"/>
      <c r="J926" s="915"/>
      <c r="K926" s="217"/>
      <c r="L926" s="217"/>
      <c r="M926" s="773"/>
    </row>
    <row r="927" s="1123" customFormat="1" customHeight="1" spans="1:13">
      <c r="A927" s="1287"/>
      <c r="B927" s="513"/>
      <c r="C927" s="495"/>
      <c r="D927" s="1207"/>
      <c r="E927" s="409"/>
      <c r="F927" s="390"/>
      <c r="G927" s="1007"/>
      <c r="H927" s="217"/>
      <c r="I927" s="217"/>
      <c r="J927" s="915"/>
      <c r="K927" s="217"/>
      <c r="L927" s="217"/>
      <c r="M927" s="773"/>
    </row>
    <row r="928" s="1123" customFormat="1" customHeight="1" spans="1:13">
      <c r="A928" s="1287"/>
      <c r="B928" s="513"/>
      <c r="C928" s="495"/>
      <c r="D928" s="1207"/>
      <c r="E928" s="409"/>
      <c r="F928" s="390"/>
      <c r="G928" s="1007"/>
      <c r="H928" s="217"/>
      <c r="I928" s="217"/>
      <c r="J928" s="915"/>
      <c r="K928" s="217"/>
      <c r="L928" s="217"/>
      <c r="M928" s="773"/>
    </row>
    <row r="929" s="1123" customFormat="1" customHeight="1" spans="1:13">
      <c r="A929" s="1287"/>
      <c r="B929" s="513"/>
      <c r="C929" s="495"/>
      <c r="D929" s="1207"/>
      <c r="E929" s="409"/>
      <c r="F929" s="390"/>
      <c r="G929" s="1007"/>
      <c r="H929" s="217"/>
      <c r="I929" s="217"/>
      <c r="J929" s="915"/>
      <c r="K929" s="217"/>
      <c r="L929" s="217"/>
      <c r="M929" s="773"/>
    </row>
    <row r="930" s="1123" customFormat="1" customHeight="1" spans="1:13">
      <c r="A930" s="1287"/>
      <c r="B930" s="513"/>
      <c r="C930" s="495"/>
      <c r="D930" s="1207"/>
      <c r="E930" s="409"/>
      <c r="F930" s="390"/>
      <c r="G930" s="1007"/>
      <c r="H930" s="217"/>
      <c r="I930" s="217"/>
      <c r="J930" s="915"/>
      <c r="K930" s="217"/>
      <c r="L930" s="217"/>
      <c r="M930" s="773"/>
    </row>
    <row r="931" s="1123" customFormat="1" customHeight="1" spans="1:13">
      <c r="A931" s="1287"/>
      <c r="B931" s="513"/>
      <c r="C931" s="495"/>
      <c r="D931" s="1207"/>
      <c r="E931" s="409"/>
      <c r="F931" s="390"/>
      <c r="G931" s="1007"/>
      <c r="H931" s="217"/>
      <c r="I931" s="217"/>
      <c r="J931" s="915"/>
      <c r="K931" s="217"/>
      <c r="L931" s="217"/>
      <c r="M931" s="773"/>
    </row>
    <row r="932" s="1123" customFormat="1" customHeight="1" spans="1:13">
      <c r="A932" s="1287"/>
      <c r="B932" s="513"/>
      <c r="C932" s="495"/>
      <c r="D932" s="1207"/>
      <c r="E932" s="409"/>
      <c r="F932" s="390"/>
      <c r="G932" s="1007"/>
      <c r="H932" s="217"/>
      <c r="I932" s="217"/>
      <c r="J932" s="915"/>
      <c r="K932" s="217"/>
      <c r="L932" s="217"/>
      <c r="M932" s="773"/>
    </row>
    <row r="933" s="1123" customFormat="1" customHeight="1" spans="1:13">
      <c r="A933" s="1287"/>
      <c r="B933" s="513"/>
      <c r="C933" s="495"/>
      <c r="D933" s="1207"/>
      <c r="E933" s="409"/>
      <c r="F933" s="390"/>
      <c r="G933" s="1007"/>
      <c r="H933" s="217"/>
      <c r="I933" s="217"/>
      <c r="J933" s="915"/>
      <c r="K933" s="217"/>
      <c r="L933" s="217"/>
      <c r="M933" s="773"/>
    </row>
    <row r="934" s="1123" customFormat="1" customHeight="1" spans="1:13">
      <c r="A934" s="1287"/>
      <c r="B934" s="513"/>
      <c r="C934" s="495"/>
      <c r="D934" s="1207"/>
      <c r="E934" s="409"/>
      <c r="F934" s="390"/>
      <c r="G934" s="1007"/>
      <c r="H934" s="217"/>
      <c r="I934" s="217"/>
      <c r="J934" s="915"/>
      <c r="K934" s="217"/>
      <c r="L934" s="217"/>
      <c r="M934" s="773"/>
    </row>
    <row r="935" s="1123" customFormat="1" customHeight="1" spans="1:13">
      <c r="A935" s="1287"/>
      <c r="B935" s="513"/>
      <c r="C935" s="495"/>
      <c r="D935" s="1207"/>
      <c r="E935" s="409"/>
      <c r="F935" s="390"/>
      <c r="G935" s="1007"/>
      <c r="H935" s="217"/>
      <c r="I935" s="217"/>
      <c r="J935" s="915"/>
      <c r="K935" s="217"/>
      <c r="L935" s="217"/>
      <c r="M935" s="773"/>
    </row>
    <row r="936" s="1123" customFormat="1" customHeight="1" spans="1:13">
      <c r="A936" s="1287"/>
      <c r="B936" s="513"/>
      <c r="C936" s="495"/>
      <c r="D936" s="1207"/>
      <c r="E936" s="409"/>
      <c r="F936" s="390"/>
      <c r="G936" s="1007"/>
      <c r="H936" s="217"/>
      <c r="I936" s="217"/>
      <c r="J936" s="915"/>
      <c r="K936" s="217"/>
      <c r="L936" s="217"/>
      <c r="M936" s="773"/>
    </row>
    <row r="937" s="1123" customFormat="1" customHeight="1" spans="1:13">
      <c r="A937" s="1287"/>
      <c r="B937" s="513"/>
      <c r="C937" s="495"/>
      <c r="D937" s="1207"/>
      <c r="E937" s="409"/>
      <c r="F937" s="390"/>
      <c r="G937" s="1007"/>
      <c r="H937" s="217"/>
      <c r="I937" s="217"/>
      <c r="J937" s="915"/>
      <c r="K937" s="217"/>
      <c r="L937" s="217"/>
      <c r="M937" s="773"/>
    </row>
    <row r="938" s="1123" customFormat="1" customHeight="1" spans="1:13">
      <c r="A938" s="1287"/>
      <c r="B938" s="513"/>
      <c r="C938" s="495"/>
      <c r="D938" s="1207"/>
      <c r="E938" s="409"/>
      <c r="F938" s="390"/>
      <c r="G938" s="1007"/>
      <c r="H938" s="217"/>
      <c r="I938" s="217"/>
      <c r="J938" s="915"/>
      <c r="K938" s="217"/>
      <c r="L938" s="217"/>
      <c r="M938" s="773"/>
    </row>
    <row r="939" s="1123" customFormat="1" customHeight="1" spans="1:13">
      <c r="A939" s="1287"/>
      <c r="B939" s="513"/>
      <c r="C939" s="495"/>
      <c r="D939" s="1207"/>
      <c r="E939" s="409"/>
      <c r="F939" s="390"/>
      <c r="G939" s="1007"/>
      <c r="H939" s="217"/>
      <c r="I939" s="217"/>
      <c r="J939" s="915"/>
      <c r="K939" s="217"/>
      <c r="L939" s="217"/>
      <c r="M939" s="773"/>
    </row>
    <row r="940" s="1123" customFormat="1" customHeight="1" spans="1:13">
      <c r="A940" s="1287"/>
      <c r="B940" s="513"/>
      <c r="C940" s="495"/>
      <c r="D940" s="1207"/>
      <c r="E940" s="409"/>
      <c r="F940" s="390"/>
      <c r="G940" s="1007"/>
      <c r="H940" s="217"/>
      <c r="I940" s="217"/>
      <c r="J940" s="915"/>
      <c r="K940" s="217"/>
      <c r="L940" s="217"/>
      <c r="M940" s="773"/>
    </row>
    <row r="941" s="1123" customFormat="1" customHeight="1" spans="1:13">
      <c r="A941" s="1287"/>
      <c r="B941" s="513"/>
      <c r="C941" s="495"/>
      <c r="D941" s="1207"/>
      <c r="E941" s="409"/>
      <c r="F941" s="390"/>
      <c r="G941" s="1007"/>
      <c r="H941" s="217"/>
      <c r="I941" s="217"/>
      <c r="J941" s="915"/>
      <c r="K941" s="217"/>
      <c r="L941" s="217"/>
      <c r="M941" s="773"/>
    </row>
    <row r="942" s="1123" customFormat="1" customHeight="1" spans="1:13">
      <c r="A942" s="1287"/>
      <c r="B942" s="513"/>
      <c r="C942" s="495"/>
      <c r="D942" s="1207"/>
      <c r="E942" s="409"/>
      <c r="F942" s="390"/>
      <c r="G942" s="1007"/>
      <c r="H942" s="217"/>
      <c r="I942" s="217"/>
      <c r="J942" s="915"/>
      <c r="K942" s="217"/>
      <c r="L942" s="217"/>
      <c r="M942" s="773"/>
    </row>
    <row r="943" s="1123" customFormat="1" customHeight="1" spans="1:13">
      <c r="A943" s="1287"/>
      <c r="B943" s="513"/>
      <c r="C943" s="495"/>
      <c r="D943" s="1207"/>
      <c r="E943" s="409"/>
      <c r="F943" s="390"/>
      <c r="G943" s="1007"/>
      <c r="H943" s="217"/>
      <c r="I943" s="217"/>
      <c r="J943" s="915"/>
      <c r="K943" s="217"/>
      <c r="L943" s="217"/>
      <c r="M943" s="773"/>
    </row>
    <row r="944" s="1123" customFormat="1" customHeight="1" spans="1:13">
      <c r="A944" s="1287"/>
      <c r="B944" s="513"/>
      <c r="C944" s="495"/>
      <c r="D944" s="1207"/>
      <c r="E944" s="409"/>
      <c r="F944" s="390"/>
      <c r="G944" s="1007"/>
      <c r="H944" s="217"/>
      <c r="I944" s="217"/>
      <c r="J944" s="915"/>
      <c r="K944" s="217"/>
      <c r="L944" s="217"/>
      <c r="M944" s="773"/>
    </row>
    <row r="945" s="1123" customFormat="1" customHeight="1" spans="1:13">
      <c r="A945" s="1287"/>
      <c r="B945" s="513"/>
      <c r="C945" s="495"/>
      <c r="D945" s="1207"/>
      <c r="E945" s="409"/>
      <c r="F945" s="390"/>
      <c r="G945" s="1007"/>
      <c r="H945" s="217"/>
      <c r="I945" s="217"/>
      <c r="J945" s="915"/>
      <c r="K945" s="217"/>
      <c r="L945" s="217"/>
      <c r="M945" s="773"/>
    </row>
    <row r="946" s="1123" customFormat="1" customHeight="1" spans="1:13">
      <c r="A946" s="1287"/>
      <c r="B946" s="513"/>
      <c r="C946" s="495"/>
      <c r="D946" s="1207"/>
      <c r="E946" s="409"/>
      <c r="F946" s="390"/>
      <c r="G946" s="1007"/>
      <c r="H946" s="217"/>
      <c r="I946" s="217"/>
      <c r="J946" s="915"/>
      <c r="K946" s="217"/>
      <c r="L946" s="217"/>
      <c r="M946" s="773"/>
    </row>
    <row r="947" s="1123" customFormat="1" customHeight="1" spans="1:13">
      <c r="A947" s="1287"/>
      <c r="B947" s="513"/>
      <c r="C947" s="495"/>
      <c r="D947" s="1207"/>
      <c r="E947" s="409"/>
      <c r="F947" s="390"/>
      <c r="G947" s="1007"/>
      <c r="H947" s="217"/>
      <c r="I947" s="217"/>
      <c r="J947" s="915"/>
      <c r="K947" s="217"/>
      <c r="L947" s="217"/>
      <c r="M947" s="773"/>
    </row>
    <row r="948" s="1123" customFormat="1" customHeight="1" spans="1:13">
      <c r="A948" s="1287"/>
      <c r="B948" s="513"/>
      <c r="C948" s="495"/>
      <c r="D948" s="1207"/>
      <c r="E948" s="409"/>
      <c r="F948" s="390"/>
      <c r="G948" s="1007"/>
      <c r="H948" s="217"/>
      <c r="I948" s="217"/>
      <c r="J948" s="915"/>
      <c r="K948" s="217"/>
      <c r="L948" s="217"/>
      <c r="M948" s="773"/>
    </row>
    <row r="949" s="1123" customFormat="1" customHeight="1" spans="1:13">
      <c r="A949" s="1287"/>
      <c r="B949" s="513"/>
      <c r="C949" s="495"/>
      <c r="D949" s="1207"/>
      <c r="E949" s="409"/>
      <c r="F949" s="390"/>
      <c r="G949" s="1007"/>
      <c r="H949" s="217"/>
      <c r="I949" s="217"/>
      <c r="J949" s="915"/>
      <c r="K949" s="217"/>
      <c r="L949" s="217"/>
      <c r="M949" s="773"/>
    </row>
    <row r="950" s="1123" customFormat="1" customHeight="1" spans="1:13">
      <c r="A950" s="1287"/>
      <c r="B950" s="513"/>
      <c r="C950" s="495"/>
      <c r="D950" s="1207"/>
      <c r="E950" s="409"/>
      <c r="F950" s="390"/>
      <c r="G950" s="1007"/>
      <c r="H950" s="217"/>
      <c r="I950" s="217"/>
      <c r="J950" s="915"/>
      <c r="K950" s="217"/>
      <c r="L950" s="217"/>
      <c r="M950" s="773"/>
    </row>
    <row r="951" s="1123" customFormat="1" customHeight="1" spans="1:13">
      <c r="A951" s="1287"/>
      <c r="B951" s="513"/>
      <c r="C951" s="495"/>
      <c r="D951" s="1207"/>
      <c r="E951" s="409"/>
      <c r="F951" s="390"/>
      <c r="G951" s="1007"/>
      <c r="H951" s="217"/>
      <c r="I951" s="217"/>
      <c r="J951" s="915"/>
      <c r="K951" s="217"/>
      <c r="L951" s="217"/>
      <c r="M951" s="773"/>
    </row>
    <row r="952" s="1123" customFormat="1" customHeight="1" spans="1:13">
      <c r="A952" s="1287"/>
      <c r="B952" s="513"/>
      <c r="C952" s="495"/>
      <c r="D952" s="1207"/>
      <c r="E952" s="409"/>
      <c r="F952" s="390"/>
      <c r="G952" s="1007"/>
      <c r="H952" s="217"/>
      <c r="I952" s="217"/>
      <c r="J952" s="915"/>
      <c r="K952" s="217"/>
      <c r="L952" s="217"/>
      <c r="M952" s="773"/>
    </row>
    <row r="953" s="1123" customFormat="1" customHeight="1" spans="1:13">
      <c r="A953" s="1287"/>
      <c r="B953" s="513"/>
      <c r="C953" s="495"/>
      <c r="D953" s="1207"/>
      <c r="E953" s="409"/>
      <c r="F953" s="390"/>
      <c r="G953" s="1007"/>
      <c r="H953" s="217"/>
      <c r="I953" s="217"/>
      <c r="J953" s="915"/>
      <c r="K953" s="217"/>
      <c r="L953" s="217"/>
      <c r="M953" s="773"/>
    </row>
    <row r="954" s="1123" customFormat="1" customHeight="1" spans="1:13">
      <c r="A954" s="1287"/>
      <c r="B954" s="513"/>
      <c r="C954" s="495"/>
      <c r="D954" s="1207"/>
      <c r="E954" s="409"/>
      <c r="F954" s="390"/>
      <c r="G954" s="1007"/>
      <c r="H954" s="217"/>
      <c r="I954" s="217"/>
      <c r="J954" s="915"/>
      <c r="K954" s="217"/>
      <c r="L954" s="217"/>
      <c r="M954" s="773"/>
    </row>
    <row r="955" s="1123" customFormat="1" customHeight="1" spans="1:13">
      <c r="A955" s="1287"/>
      <c r="B955" s="513"/>
      <c r="C955" s="495"/>
      <c r="D955" s="1207"/>
      <c r="E955" s="409"/>
      <c r="F955" s="390"/>
      <c r="G955" s="1007"/>
      <c r="H955" s="217"/>
      <c r="I955" s="217"/>
      <c r="J955" s="915"/>
      <c r="K955" s="217"/>
      <c r="L955" s="217"/>
      <c r="M955" s="773"/>
    </row>
    <row r="956" s="1123" customFormat="1" customHeight="1" spans="1:13">
      <c r="A956" s="1287"/>
      <c r="B956" s="513"/>
      <c r="C956" s="495"/>
      <c r="D956" s="1207"/>
      <c r="E956" s="409"/>
      <c r="F956" s="390"/>
      <c r="G956" s="1007"/>
      <c r="H956" s="217"/>
      <c r="I956" s="217"/>
      <c r="J956" s="915"/>
      <c r="K956" s="217"/>
      <c r="L956" s="217"/>
      <c r="M956" s="773"/>
    </row>
    <row r="957" s="1123" customFormat="1" customHeight="1" spans="1:13">
      <c r="A957" s="1287"/>
      <c r="B957" s="513"/>
      <c r="C957" s="495"/>
      <c r="D957" s="1207"/>
      <c r="E957" s="409"/>
      <c r="F957" s="390"/>
      <c r="G957" s="1007"/>
      <c r="H957" s="217"/>
      <c r="I957" s="217"/>
      <c r="J957" s="915"/>
      <c r="K957" s="217"/>
      <c r="L957" s="217"/>
      <c r="M957" s="773"/>
    </row>
    <row r="958" s="1123" customFormat="1" customHeight="1" spans="1:13">
      <c r="A958" s="1287"/>
      <c r="B958" s="513"/>
      <c r="C958" s="495"/>
      <c r="D958" s="1207"/>
      <c r="E958" s="409"/>
      <c r="F958" s="390"/>
      <c r="G958" s="1007"/>
      <c r="H958" s="217"/>
      <c r="I958" s="217"/>
      <c r="J958" s="915"/>
      <c r="K958" s="217"/>
      <c r="L958" s="217"/>
      <c r="M958" s="773"/>
    </row>
    <row r="959" s="1123" customFormat="1" customHeight="1" spans="1:13">
      <c r="A959" s="1287"/>
      <c r="B959" s="513"/>
      <c r="C959" s="495"/>
      <c r="D959" s="1207"/>
      <c r="E959" s="409"/>
      <c r="F959" s="390"/>
      <c r="G959" s="1007"/>
      <c r="H959" s="217"/>
      <c r="I959" s="217"/>
      <c r="J959" s="915"/>
      <c r="K959" s="217"/>
      <c r="L959" s="217"/>
      <c r="M959" s="773"/>
    </row>
    <row r="960" s="1123" customFormat="1" customHeight="1" spans="1:13">
      <c r="A960" s="1287"/>
      <c r="B960" s="513"/>
      <c r="C960" s="495"/>
      <c r="D960" s="1207"/>
      <c r="E960" s="409"/>
      <c r="F960" s="390"/>
      <c r="G960" s="1007"/>
      <c r="H960" s="217"/>
      <c r="I960" s="217"/>
      <c r="J960" s="915"/>
      <c r="K960" s="217"/>
      <c r="L960" s="217"/>
      <c r="M960" s="773"/>
    </row>
    <row r="961" s="1123" customFormat="1" customHeight="1" spans="1:13">
      <c r="A961" s="1287"/>
      <c r="B961" s="513"/>
      <c r="C961" s="495"/>
      <c r="D961" s="1207"/>
      <c r="E961" s="409"/>
      <c r="F961" s="390"/>
      <c r="G961" s="1007"/>
      <c r="H961" s="217"/>
      <c r="I961" s="217"/>
      <c r="J961" s="915"/>
      <c r="K961" s="217"/>
      <c r="L961" s="217"/>
      <c r="M961" s="773"/>
    </row>
    <row r="962" s="1123" customFormat="1" customHeight="1" spans="1:13">
      <c r="A962" s="1287"/>
      <c r="B962" s="513"/>
      <c r="C962" s="495"/>
      <c r="D962" s="1207"/>
      <c r="E962" s="409"/>
      <c r="F962" s="390"/>
      <c r="G962" s="1007"/>
      <c r="H962" s="217"/>
      <c r="I962" s="217"/>
      <c r="J962" s="915"/>
      <c r="K962" s="217"/>
      <c r="L962" s="217"/>
      <c r="M962" s="773"/>
    </row>
    <row r="963" s="1123" customFormat="1" customHeight="1" spans="1:13">
      <c r="A963" s="1287"/>
      <c r="B963" s="513"/>
      <c r="C963" s="495"/>
      <c r="D963" s="1207"/>
      <c r="E963" s="409"/>
      <c r="F963" s="390"/>
      <c r="G963" s="1007"/>
      <c r="H963" s="217"/>
      <c r="I963" s="217"/>
      <c r="J963" s="915"/>
      <c r="K963" s="217"/>
      <c r="L963" s="217"/>
      <c r="M963" s="773"/>
    </row>
    <row r="964" s="1123" customFormat="1" customHeight="1" spans="1:13">
      <c r="A964" s="1287"/>
      <c r="B964" s="513"/>
      <c r="C964" s="495"/>
      <c r="D964" s="1207"/>
      <c r="E964" s="409"/>
      <c r="F964" s="390"/>
      <c r="G964" s="1007"/>
      <c r="H964" s="217"/>
      <c r="I964" s="217"/>
      <c r="J964" s="915"/>
      <c r="K964" s="217"/>
      <c r="L964" s="217"/>
      <c r="M964" s="773"/>
    </row>
    <row r="965" s="1123" customFormat="1" customHeight="1" spans="1:13">
      <c r="A965" s="1287"/>
      <c r="B965" s="513"/>
      <c r="C965" s="495"/>
      <c r="D965" s="1207"/>
      <c r="E965" s="409"/>
      <c r="F965" s="390"/>
      <c r="G965" s="1007"/>
      <c r="H965" s="217"/>
      <c r="I965" s="217"/>
      <c r="J965" s="915"/>
      <c r="K965" s="217"/>
      <c r="L965" s="217"/>
      <c r="M965" s="773"/>
    </row>
    <row r="966" s="1123" customFormat="1" customHeight="1" spans="1:13">
      <c r="A966" s="1287"/>
      <c r="B966" s="513"/>
      <c r="C966" s="495"/>
      <c r="D966" s="1207"/>
      <c r="E966" s="409"/>
      <c r="F966" s="390"/>
      <c r="G966" s="1007"/>
      <c r="H966" s="217"/>
      <c r="I966" s="217"/>
      <c r="J966" s="915"/>
      <c r="K966" s="217"/>
      <c r="L966" s="217"/>
      <c r="M966" s="773"/>
    </row>
    <row r="967" s="1123" customFormat="1" customHeight="1" spans="1:13">
      <c r="A967" s="1287"/>
      <c r="B967" s="513"/>
      <c r="C967" s="495"/>
      <c r="D967" s="1207"/>
      <c r="E967" s="409"/>
      <c r="F967" s="390"/>
      <c r="G967" s="1007"/>
      <c r="H967" s="217"/>
      <c r="I967" s="217"/>
      <c r="J967" s="915"/>
      <c r="K967" s="217"/>
      <c r="L967" s="217"/>
      <c r="M967" s="773"/>
    </row>
    <row r="968" s="1123" customFormat="1" customHeight="1" spans="1:13">
      <c r="A968" s="1287"/>
      <c r="B968" s="513"/>
      <c r="C968" s="495"/>
      <c r="D968" s="1207"/>
      <c r="E968" s="409"/>
      <c r="F968" s="390"/>
      <c r="G968" s="1007"/>
      <c r="H968" s="217"/>
      <c r="I968" s="217"/>
      <c r="J968" s="915"/>
      <c r="K968" s="217"/>
      <c r="L968" s="217"/>
      <c r="M968" s="773"/>
    </row>
    <row r="969" s="1123" customFormat="1" customHeight="1" spans="1:13">
      <c r="A969" s="1287"/>
      <c r="B969" s="513"/>
      <c r="C969" s="495"/>
      <c r="D969" s="1207"/>
      <c r="E969" s="409"/>
      <c r="F969" s="390"/>
      <c r="G969" s="1007"/>
      <c r="H969" s="217"/>
      <c r="I969" s="217"/>
      <c r="J969" s="915"/>
      <c r="K969" s="217"/>
      <c r="L969" s="217"/>
      <c r="M969" s="773"/>
    </row>
    <row r="970" s="1123" customFormat="1" customHeight="1" spans="1:13">
      <c r="A970" s="1287"/>
      <c r="B970" s="513"/>
      <c r="C970" s="495"/>
      <c r="D970" s="1207"/>
      <c r="E970" s="409"/>
      <c r="F970" s="390"/>
      <c r="G970" s="1007"/>
      <c r="H970" s="217"/>
      <c r="I970" s="217"/>
      <c r="J970" s="915"/>
      <c r="K970" s="217"/>
      <c r="L970" s="217"/>
      <c r="M970" s="773"/>
    </row>
    <row r="971" s="1123" customFormat="1" customHeight="1" spans="1:13">
      <c r="A971" s="1287"/>
      <c r="B971" s="513"/>
      <c r="C971" s="495"/>
      <c r="D971" s="1207"/>
      <c r="E971" s="409"/>
      <c r="F971" s="390"/>
      <c r="G971" s="1007"/>
      <c r="H971" s="217"/>
      <c r="I971" s="217"/>
      <c r="J971" s="915"/>
      <c r="K971" s="217"/>
      <c r="L971" s="217"/>
      <c r="M971" s="773"/>
    </row>
    <row r="972" s="1123" customFormat="1" customHeight="1" spans="1:13">
      <c r="A972" s="1287"/>
      <c r="B972" s="513"/>
      <c r="C972" s="495"/>
      <c r="D972" s="1207"/>
      <c r="E972" s="409"/>
      <c r="F972" s="390"/>
      <c r="G972" s="1007"/>
      <c r="H972" s="217"/>
      <c r="I972" s="217"/>
      <c r="J972" s="915"/>
      <c r="K972" s="217"/>
      <c r="L972" s="217"/>
      <c r="M972" s="773"/>
    </row>
    <row r="973" s="1123" customFormat="1" customHeight="1" spans="1:13">
      <c r="A973" s="1287"/>
      <c r="B973" s="513"/>
      <c r="C973" s="495"/>
      <c r="D973" s="1207"/>
      <c r="E973" s="409"/>
      <c r="F973" s="390"/>
      <c r="G973" s="1007"/>
      <c r="H973" s="217"/>
      <c r="I973" s="217"/>
      <c r="J973" s="915"/>
      <c r="K973" s="217"/>
      <c r="L973" s="217"/>
      <c r="M973" s="773"/>
    </row>
    <row r="974" s="1123" customFormat="1" customHeight="1" spans="1:13">
      <c r="A974" s="1287"/>
      <c r="B974" s="513"/>
      <c r="C974" s="495"/>
      <c r="D974" s="1207"/>
      <c r="E974" s="409"/>
      <c r="F974" s="390"/>
      <c r="G974" s="1007"/>
      <c r="H974" s="217"/>
      <c r="I974" s="217"/>
      <c r="J974" s="915"/>
      <c r="K974" s="217"/>
      <c r="L974" s="217"/>
      <c r="M974" s="773"/>
    </row>
    <row r="975" s="1123" customFormat="1" customHeight="1" spans="1:13">
      <c r="A975" s="1287"/>
      <c r="B975" s="513"/>
      <c r="C975" s="495"/>
      <c r="D975" s="1207"/>
      <c r="E975" s="409"/>
      <c r="F975" s="390"/>
      <c r="G975" s="1007"/>
      <c r="H975" s="217"/>
      <c r="I975" s="217"/>
      <c r="J975" s="915"/>
      <c r="K975" s="217"/>
      <c r="L975" s="217"/>
      <c r="M975" s="773"/>
    </row>
    <row r="976" s="1123" customFormat="1" customHeight="1" spans="1:13">
      <c r="A976" s="1287"/>
      <c r="B976" s="513"/>
      <c r="C976" s="495"/>
      <c r="D976" s="1207"/>
      <c r="E976" s="409"/>
      <c r="F976" s="390"/>
      <c r="G976" s="1007"/>
      <c r="H976" s="217"/>
      <c r="I976" s="217"/>
      <c r="J976" s="915"/>
      <c r="K976" s="217"/>
      <c r="L976" s="217"/>
      <c r="M976" s="773"/>
    </row>
    <row r="977" s="1123" customFormat="1" customHeight="1" spans="1:13">
      <c r="A977" s="1287"/>
      <c r="B977" s="513"/>
      <c r="C977" s="495"/>
      <c r="D977" s="1207"/>
      <c r="E977" s="409"/>
      <c r="F977" s="390"/>
      <c r="G977" s="1007"/>
      <c r="H977" s="217"/>
      <c r="I977" s="217"/>
      <c r="J977" s="915"/>
      <c r="K977" s="217"/>
      <c r="L977" s="217"/>
      <c r="M977" s="773"/>
    </row>
    <row r="978" s="1123" customFormat="1" customHeight="1" spans="1:13">
      <c r="A978" s="1287"/>
      <c r="B978" s="513"/>
      <c r="C978" s="495"/>
      <c r="D978" s="1207"/>
      <c r="E978" s="409"/>
      <c r="F978" s="390"/>
      <c r="G978" s="1007"/>
      <c r="H978" s="217"/>
      <c r="I978" s="217"/>
      <c r="J978" s="915"/>
      <c r="K978" s="217"/>
      <c r="L978" s="217"/>
      <c r="M978" s="773"/>
    </row>
    <row r="979" s="1123" customFormat="1" customHeight="1" spans="1:13">
      <c r="A979" s="1287"/>
      <c r="B979" s="513"/>
      <c r="C979" s="495"/>
      <c r="D979" s="1207"/>
      <c r="E979" s="409"/>
      <c r="F979" s="390"/>
      <c r="G979" s="1007"/>
      <c r="H979" s="217"/>
      <c r="I979" s="217"/>
      <c r="J979" s="915"/>
      <c r="K979" s="217"/>
      <c r="L979" s="217"/>
      <c r="M979" s="773"/>
    </row>
    <row r="980" s="1123" customFormat="1" customHeight="1" spans="1:13">
      <c r="A980" s="1287"/>
      <c r="B980" s="513"/>
      <c r="C980" s="495"/>
      <c r="D980" s="1207"/>
      <c r="E980" s="409"/>
      <c r="F980" s="390"/>
      <c r="G980" s="1007"/>
      <c r="H980" s="217"/>
      <c r="I980" s="217"/>
      <c r="J980" s="915"/>
      <c r="K980" s="217"/>
      <c r="L980" s="217"/>
      <c r="M980" s="773"/>
    </row>
    <row r="981" s="1123" customFormat="1" customHeight="1" spans="1:13">
      <c r="A981" s="1287"/>
      <c r="B981" s="513"/>
      <c r="C981" s="495"/>
      <c r="D981" s="1207"/>
      <c r="E981" s="409"/>
      <c r="F981" s="390"/>
      <c r="G981" s="1007"/>
      <c r="H981" s="217"/>
      <c r="I981" s="217"/>
      <c r="J981" s="915"/>
      <c r="K981" s="217"/>
      <c r="L981" s="217"/>
      <c r="M981" s="773"/>
    </row>
    <row r="982" s="1123" customFormat="1" customHeight="1" spans="1:13">
      <c r="A982" s="1287"/>
      <c r="B982" s="513"/>
      <c r="C982" s="495"/>
      <c r="D982" s="1207"/>
      <c r="E982" s="409"/>
      <c r="F982" s="390"/>
      <c r="G982" s="1007"/>
      <c r="H982" s="217"/>
      <c r="I982" s="217"/>
      <c r="J982" s="915"/>
      <c r="K982" s="217"/>
      <c r="L982" s="217"/>
      <c r="M982" s="773"/>
    </row>
    <row r="983" s="1123" customFormat="1" customHeight="1" spans="1:13">
      <c r="A983" s="1287"/>
      <c r="B983" s="513"/>
      <c r="C983" s="495"/>
      <c r="D983" s="1207"/>
      <c r="E983" s="409"/>
      <c r="F983" s="390"/>
      <c r="G983" s="1007"/>
      <c r="H983" s="217"/>
      <c r="I983" s="217"/>
      <c r="J983" s="915"/>
      <c r="K983" s="217"/>
      <c r="L983" s="217"/>
      <c r="M983" s="773"/>
    </row>
    <row r="984" s="1123" customFormat="1" customHeight="1" spans="1:13">
      <c r="A984" s="1287"/>
      <c r="B984" s="513"/>
      <c r="C984" s="495"/>
      <c r="D984" s="1207"/>
      <c r="E984" s="409"/>
      <c r="F984" s="390"/>
      <c r="G984" s="1007"/>
      <c r="H984" s="217"/>
      <c r="I984" s="217"/>
      <c r="J984" s="915"/>
      <c r="K984" s="217"/>
      <c r="L984" s="217"/>
      <c r="M984" s="773"/>
    </row>
    <row r="985" s="1123" customFormat="1" customHeight="1" spans="1:13">
      <c r="A985" s="1287"/>
      <c r="B985" s="513"/>
      <c r="C985" s="495"/>
      <c r="D985" s="1207"/>
      <c r="E985" s="409"/>
      <c r="F985" s="390"/>
      <c r="G985" s="1007"/>
      <c r="H985" s="217"/>
      <c r="I985" s="217"/>
      <c r="J985" s="915"/>
      <c r="K985" s="217"/>
      <c r="L985" s="217"/>
      <c r="M985" s="773"/>
    </row>
    <row r="986" s="1123" customFormat="1" customHeight="1" spans="1:13">
      <c r="A986" s="1287"/>
      <c r="B986" s="513"/>
      <c r="C986" s="495"/>
      <c r="D986" s="1207"/>
      <c r="E986" s="409"/>
      <c r="F986" s="390"/>
      <c r="G986" s="1007"/>
      <c r="H986" s="217"/>
      <c r="I986" s="217"/>
      <c r="J986" s="915"/>
      <c r="K986" s="217"/>
      <c r="L986" s="217"/>
      <c r="M986" s="773"/>
    </row>
    <row r="987" s="1123" customFormat="1" customHeight="1" spans="1:13">
      <c r="A987" s="1287"/>
      <c r="B987" s="513"/>
      <c r="C987" s="495"/>
      <c r="D987" s="1207"/>
      <c r="E987" s="409"/>
      <c r="F987" s="390"/>
      <c r="G987" s="1007"/>
      <c r="H987" s="217"/>
      <c r="I987" s="217"/>
      <c r="J987" s="915"/>
      <c r="K987" s="217"/>
      <c r="L987" s="217"/>
      <c r="M987" s="773"/>
    </row>
    <row r="988" s="1123" customFormat="1" customHeight="1" spans="1:13">
      <c r="A988" s="1287"/>
      <c r="B988" s="513"/>
      <c r="C988" s="495"/>
      <c r="D988" s="1207"/>
      <c r="E988" s="409"/>
      <c r="F988" s="390"/>
      <c r="G988" s="1007"/>
      <c r="H988" s="217"/>
      <c r="I988" s="217"/>
      <c r="J988" s="915"/>
      <c r="K988" s="217"/>
      <c r="L988" s="217"/>
      <c r="M988" s="773"/>
    </row>
    <row r="989" s="1123" customFormat="1" customHeight="1" spans="1:13">
      <c r="A989" s="1287"/>
      <c r="B989" s="513"/>
      <c r="C989" s="495"/>
      <c r="D989" s="1207"/>
      <c r="E989" s="409"/>
      <c r="F989" s="390"/>
      <c r="G989" s="1007"/>
      <c r="H989" s="217"/>
      <c r="I989" s="217"/>
      <c r="J989" s="915"/>
      <c r="K989" s="217"/>
      <c r="L989" s="217"/>
      <c r="M989" s="773"/>
    </row>
    <row r="990" s="1123" customFormat="1" customHeight="1" spans="1:13">
      <c r="A990" s="1287"/>
      <c r="B990" s="513"/>
      <c r="C990" s="495"/>
      <c r="D990" s="1207"/>
      <c r="E990" s="409"/>
      <c r="F990" s="390"/>
      <c r="G990" s="1007"/>
      <c r="H990" s="217"/>
      <c r="I990" s="217"/>
      <c r="J990" s="915"/>
      <c r="K990" s="217"/>
      <c r="L990" s="217"/>
      <c r="M990" s="773"/>
    </row>
    <row r="991" s="1123" customFormat="1" customHeight="1" spans="1:13">
      <c r="A991" s="1287"/>
      <c r="B991" s="513"/>
      <c r="C991" s="495"/>
      <c r="D991" s="1207"/>
      <c r="E991" s="409"/>
      <c r="F991" s="390"/>
      <c r="G991" s="1007"/>
      <c r="H991" s="217"/>
      <c r="I991" s="217"/>
      <c r="J991" s="915"/>
      <c r="K991" s="217"/>
      <c r="L991" s="217"/>
      <c r="M991" s="773"/>
    </row>
    <row r="992" s="1123" customFormat="1" customHeight="1" spans="1:13">
      <c r="A992" s="1287"/>
      <c r="B992" s="513"/>
      <c r="C992" s="495"/>
      <c r="D992" s="1207"/>
      <c r="E992" s="409"/>
      <c r="F992" s="390"/>
      <c r="G992" s="1007"/>
      <c r="H992" s="217"/>
      <c r="I992" s="217"/>
      <c r="J992" s="915"/>
      <c r="K992" s="217"/>
      <c r="L992" s="217"/>
      <c r="M992" s="773"/>
    </row>
    <row r="993" s="1123" customFormat="1" customHeight="1" spans="1:13">
      <c r="A993" s="1287"/>
      <c r="B993" s="513"/>
      <c r="C993" s="495"/>
      <c r="D993" s="1207"/>
      <c r="E993" s="409"/>
      <c r="F993" s="390"/>
      <c r="G993" s="1007"/>
      <c r="H993" s="217"/>
      <c r="I993" s="217"/>
      <c r="J993" s="915"/>
      <c r="K993" s="217"/>
      <c r="L993" s="217"/>
      <c r="M993" s="773"/>
    </row>
    <row r="994" s="1123" customFormat="1" customHeight="1" spans="1:13">
      <c r="A994" s="1287"/>
      <c r="B994" s="513"/>
      <c r="C994" s="495"/>
      <c r="D994" s="1207"/>
      <c r="E994" s="409"/>
      <c r="F994" s="390"/>
      <c r="G994" s="1007"/>
      <c r="H994" s="217"/>
      <c r="I994" s="217"/>
      <c r="J994" s="915"/>
      <c r="K994" s="217"/>
      <c r="L994" s="217"/>
      <c r="M994" s="773"/>
    </row>
    <row r="995" s="1123" customFormat="1" customHeight="1" spans="1:13">
      <c r="A995" s="1287"/>
      <c r="B995" s="513"/>
      <c r="C995" s="495"/>
      <c r="D995" s="1207"/>
      <c r="E995" s="409"/>
      <c r="F995" s="390"/>
      <c r="G995" s="1007"/>
      <c r="H995" s="217"/>
      <c r="I995" s="217"/>
      <c r="J995" s="915"/>
      <c r="K995" s="217"/>
      <c r="L995" s="217"/>
      <c r="M995" s="773"/>
    </row>
    <row r="996" s="1123" customFormat="1" customHeight="1" spans="1:13">
      <c r="A996" s="1287"/>
      <c r="B996" s="513"/>
      <c r="C996" s="495"/>
      <c r="D996" s="1207"/>
      <c r="E996" s="409"/>
      <c r="F996" s="390"/>
      <c r="G996" s="1007"/>
      <c r="H996" s="217"/>
      <c r="I996" s="217"/>
      <c r="J996" s="915"/>
      <c r="K996" s="217"/>
      <c r="L996" s="217"/>
      <c r="M996" s="773"/>
    </row>
    <row r="997" s="1123" customFormat="1" customHeight="1" spans="1:13">
      <c r="A997" s="1287"/>
      <c r="B997" s="513"/>
      <c r="C997" s="495"/>
      <c r="D997" s="1207"/>
      <c r="E997" s="409"/>
      <c r="F997" s="390"/>
      <c r="G997" s="1007"/>
      <c r="H997" s="217"/>
      <c r="I997" s="217"/>
      <c r="J997" s="915"/>
      <c r="K997" s="217"/>
      <c r="L997" s="217"/>
      <c r="M997" s="773"/>
    </row>
    <row r="998" s="1123" customFormat="1" customHeight="1" spans="1:13">
      <c r="A998" s="1287"/>
      <c r="B998" s="513"/>
      <c r="C998" s="495"/>
      <c r="D998" s="1207"/>
      <c r="E998" s="409"/>
      <c r="F998" s="390"/>
      <c r="G998" s="1007"/>
      <c r="H998" s="217"/>
      <c r="I998" s="217"/>
      <c r="J998" s="915"/>
      <c r="K998" s="217"/>
      <c r="L998" s="217"/>
      <c r="M998" s="773"/>
    </row>
    <row r="999" s="1123" customFormat="1" customHeight="1" spans="1:13">
      <c r="A999" s="1287"/>
      <c r="B999" s="513"/>
      <c r="C999" s="495"/>
      <c r="D999" s="1207"/>
      <c r="E999" s="409"/>
      <c r="F999" s="390"/>
      <c r="G999" s="1007"/>
      <c r="H999" s="217"/>
      <c r="I999" s="217"/>
      <c r="J999" s="915"/>
      <c r="K999" s="217"/>
      <c r="L999" s="217"/>
      <c r="M999" s="773"/>
    </row>
    <row r="1000" s="1123" customFormat="1" customHeight="1" spans="1:13">
      <c r="A1000" s="1287"/>
      <c r="B1000" s="513"/>
      <c r="C1000" s="495"/>
      <c r="D1000" s="1207"/>
      <c r="E1000" s="409"/>
      <c r="F1000" s="390"/>
      <c r="G1000" s="1007"/>
      <c r="H1000" s="217"/>
      <c r="I1000" s="217"/>
      <c r="J1000" s="915"/>
      <c r="K1000" s="217"/>
      <c r="L1000" s="217"/>
      <c r="M1000" s="773"/>
    </row>
    <row r="1001" s="1123" customFormat="1" customHeight="1" spans="1:13">
      <c r="A1001" s="1287"/>
      <c r="B1001" s="513"/>
      <c r="C1001" s="495"/>
      <c r="D1001" s="1207"/>
      <c r="E1001" s="409"/>
      <c r="F1001" s="390"/>
      <c r="G1001" s="1007"/>
      <c r="H1001" s="217"/>
      <c r="I1001" s="217"/>
      <c r="J1001" s="915"/>
      <c r="K1001" s="217"/>
      <c r="L1001" s="217"/>
      <c r="M1001" s="773"/>
    </row>
    <row r="1002" s="1123" customFormat="1" customHeight="1" spans="1:13">
      <c r="A1002" s="1287"/>
      <c r="B1002" s="513"/>
      <c r="C1002" s="495"/>
      <c r="D1002" s="1207"/>
      <c r="E1002" s="409"/>
      <c r="F1002" s="390"/>
      <c r="G1002" s="1007"/>
      <c r="H1002" s="217"/>
      <c r="I1002" s="217"/>
      <c r="J1002" s="915"/>
      <c r="K1002" s="217"/>
      <c r="L1002" s="217"/>
      <c r="M1002" s="773"/>
    </row>
    <row r="1003" s="1123" customFormat="1" customHeight="1" spans="1:13">
      <c r="A1003" s="1287"/>
      <c r="B1003" s="513"/>
      <c r="C1003" s="495"/>
      <c r="D1003" s="1207"/>
      <c r="E1003" s="409"/>
      <c r="F1003" s="390"/>
      <c r="G1003" s="1007"/>
      <c r="H1003" s="217"/>
      <c r="I1003" s="217"/>
      <c r="J1003" s="915"/>
      <c r="K1003" s="217"/>
      <c r="L1003" s="217"/>
      <c r="M1003" s="773"/>
    </row>
    <row r="1004" s="1123" customFormat="1" customHeight="1" spans="1:13">
      <c r="A1004" s="1287"/>
      <c r="B1004" s="513"/>
      <c r="C1004" s="495"/>
      <c r="D1004" s="1207"/>
      <c r="E1004" s="409"/>
      <c r="F1004" s="390"/>
      <c r="G1004" s="1007"/>
      <c r="H1004" s="217"/>
      <c r="I1004" s="217"/>
      <c r="J1004" s="915"/>
      <c r="K1004" s="217"/>
      <c r="L1004" s="217"/>
      <c r="M1004" s="773"/>
    </row>
    <row r="1005" s="1123" customFormat="1" ht="19.5" customHeight="1" spans="1:13">
      <c r="A1005" s="1287"/>
      <c r="B1005" s="513"/>
      <c r="C1005" s="495"/>
      <c r="D1005" s="1207"/>
      <c r="E1005" s="409"/>
      <c r="F1005" s="390"/>
      <c r="G1005" s="1007"/>
      <c r="H1005" s="217"/>
      <c r="I1005" s="217"/>
      <c r="J1005" s="915"/>
      <c r="K1005" s="217"/>
      <c r="L1005" s="217"/>
      <c r="M1005" s="773"/>
    </row>
    <row r="1006" s="1123" customFormat="1" ht="19.5" customHeight="1" spans="1:13">
      <c r="A1006" s="1287"/>
      <c r="B1006" s="513"/>
      <c r="C1006" s="495"/>
      <c r="D1006" s="1207"/>
      <c r="E1006" s="409"/>
      <c r="F1006" s="390"/>
      <c r="G1006" s="1007"/>
      <c r="H1006" s="217"/>
      <c r="I1006" s="217"/>
      <c r="J1006" s="915"/>
      <c r="K1006" s="217"/>
      <c r="L1006" s="217"/>
      <c r="M1006" s="773"/>
    </row>
    <row r="1007" s="1123" customFormat="1" ht="19.5" customHeight="1" spans="1:13">
      <c r="A1007" s="1287"/>
      <c r="B1007" s="513"/>
      <c r="C1007" s="495"/>
      <c r="D1007" s="1207"/>
      <c r="E1007" s="409"/>
      <c r="F1007" s="390"/>
      <c r="G1007" s="1007"/>
      <c r="H1007" s="217"/>
      <c r="I1007" s="217"/>
      <c r="J1007" s="915"/>
      <c r="K1007" s="217"/>
      <c r="L1007" s="217"/>
      <c r="M1007" s="773"/>
    </row>
    <row r="1008" s="1123" customFormat="1" ht="19.5" customHeight="1" spans="1:13">
      <c r="A1008" s="1287"/>
      <c r="B1008" s="513"/>
      <c r="C1008" s="495"/>
      <c r="D1008" s="1207"/>
      <c r="E1008" s="409"/>
      <c r="F1008" s="390"/>
      <c r="G1008" s="1007"/>
      <c r="H1008" s="217"/>
      <c r="I1008" s="217"/>
      <c r="J1008" s="915"/>
      <c r="K1008" s="217"/>
      <c r="L1008" s="217"/>
      <c r="M1008" s="773"/>
    </row>
    <row r="1009" s="1123" customFormat="1" ht="19.5" customHeight="1" spans="1:13">
      <c r="A1009" s="1287"/>
      <c r="B1009" s="513"/>
      <c r="C1009" s="495"/>
      <c r="D1009" s="1207"/>
      <c r="E1009" s="409"/>
      <c r="F1009" s="390"/>
      <c r="G1009" s="1007"/>
      <c r="H1009" s="217"/>
      <c r="I1009" s="217"/>
      <c r="J1009" s="915"/>
      <c r="K1009" s="217"/>
      <c r="L1009" s="217"/>
      <c r="M1009" s="773"/>
    </row>
    <row r="1010" s="1123" customFormat="1" ht="19.5" customHeight="1" spans="1:13">
      <c r="A1010" s="1287"/>
      <c r="B1010" s="513"/>
      <c r="C1010" s="495"/>
      <c r="D1010" s="1207"/>
      <c r="E1010" s="409"/>
      <c r="F1010" s="390"/>
      <c r="G1010" s="1007"/>
      <c r="H1010" s="217"/>
      <c r="I1010" s="217"/>
      <c r="J1010" s="915"/>
      <c r="K1010" s="217"/>
      <c r="L1010" s="217"/>
      <c r="M1010" s="773"/>
    </row>
    <row r="1011" s="1123" customFormat="1" customHeight="1" spans="1:13">
      <c r="A1011" s="1287"/>
      <c r="B1011" s="513"/>
      <c r="C1011" s="495"/>
      <c r="D1011" s="1207"/>
      <c r="E1011" s="409"/>
      <c r="F1011" s="390"/>
      <c r="G1011" s="1007"/>
      <c r="H1011" s="217"/>
      <c r="I1011" s="217"/>
      <c r="J1011" s="915"/>
      <c r="K1011" s="217"/>
      <c r="L1011" s="217"/>
      <c r="M1011" s="773"/>
    </row>
    <row r="1012" s="1123" customFormat="1" customHeight="1" spans="1:13">
      <c r="A1012" s="1287"/>
      <c r="B1012" s="513"/>
      <c r="C1012" s="495"/>
      <c r="D1012" s="1207"/>
      <c r="E1012" s="409"/>
      <c r="F1012" s="390"/>
      <c r="G1012" s="1007"/>
      <c r="H1012" s="217"/>
      <c r="I1012" s="217"/>
      <c r="J1012" s="915"/>
      <c r="K1012" s="217"/>
      <c r="L1012" s="217"/>
      <c r="M1012" s="773"/>
    </row>
    <row r="1013" s="1123" customFormat="1" customHeight="1" spans="1:13">
      <c r="A1013" s="1287"/>
      <c r="B1013" s="513"/>
      <c r="C1013" s="495"/>
      <c r="D1013" s="1207"/>
      <c r="E1013" s="409"/>
      <c r="F1013" s="390"/>
      <c r="G1013" s="1007"/>
      <c r="H1013" s="217"/>
      <c r="I1013" s="217"/>
      <c r="J1013" s="915"/>
      <c r="K1013" s="217"/>
      <c r="L1013" s="217"/>
      <c r="M1013" s="773"/>
    </row>
    <row r="1014" s="1123" customFormat="1" customHeight="1" spans="1:13">
      <c r="A1014" s="1287"/>
      <c r="B1014" s="513"/>
      <c r="C1014" s="495"/>
      <c r="D1014" s="1207"/>
      <c r="E1014" s="409"/>
      <c r="F1014" s="390"/>
      <c r="G1014" s="1007"/>
      <c r="H1014" s="217"/>
      <c r="I1014" s="217"/>
      <c r="J1014" s="915"/>
      <c r="K1014" s="217"/>
      <c r="L1014" s="217"/>
      <c r="M1014" s="773"/>
    </row>
    <row r="1015" s="1123" customFormat="1" customHeight="1" spans="1:13">
      <c r="A1015" s="1287"/>
      <c r="B1015" s="513"/>
      <c r="C1015" s="495"/>
      <c r="D1015" s="1207"/>
      <c r="E1015" s="409"/>
      <c r="F1015" s="390"/>
      <c r="G1015" s="1007"/>
      <c r="H1015" s="217"/>
      <c r="I1015" s="217"/>
      <c r="J1015" s="915"/>
      <c r="K1015" s="217"/>
      <c r="L1015" s="217"/>
      <c r="M1015" s="773"/>
    </row>
    <row r="1016" s="1123" customFormat="1" customHeight="1" spans="1:13">
      <c r="A1016" s="1287"/>
      <c r="B1016" s="513"/>
      <c r="C1016" s="495"/>
      <c r="D1016" s="1207"/>
      <c r="E1016" s="409"/>
      <c r="F1016" s="390"/>
      <c r="G1016" s="1007"/>
      <c r="H1016" s="217"/>
      <c r="I1016" s="217"/>
      <c r="J1016" s="915"/>
      <c r="K1016" s="217"/>
      <c r="L1016" s="217"/>
      <c r="M1016" s="773"/>
    </row>
    <row r="1017" s="1123" customFormat="1" customHeight="1" spans="1:13">
      <c r="A1017" s="1287"/>
      <c r="B1017" s="513"/>
      <c r="C1017" s="495"/>
      <c r="D1017" s="1207"/>
      <c r="E1017" s="409"/>
      <c r="F1017" s="390"/>
      <c r="G1017" s="1007"/>
      <c r="H1017" s="217"/>
      <c r="I1017" s="217"/>
      <c r="J1017" s="915"/>
      <c r="K1017" s="217"/>
      <c r="L1017" s="217"/>
      <c r="M1017" s="773"/>
    </row>
    <row r="1018" s="1123" customFormat="1" customHeight="1" spans="1:13">
      <c r="A1018" s="1287"/>
      <c r="B1018" s="513"/>
      <c r="C1018" s="495"/>
      <c r="D1018" s="1207"/>
      <c r="E1018" s="409"/>
      <c r="F1018" s="390"/>
      <c r="G1018" s="1007"/>
      <c r="H1018" s="217"/>
      <c r="I1018" s="217"/>
      <c r="J1018" s="915"/>
      <c r="K1018" s="217"/>
      <c r="L1018" s="217"/>
      <c r="M1018" s="773"/>
    </row>
    <row r="1019" s="1123" customFormat="1" customHeight="1" spans="1:13">
      <c r="A1019" s="1287"/>
      <c r="B1019" s="513"/>
      <c r="C1019" s="495"/>
      <c r="D1019" s="1207"/>
      <c r="E1019" s="409"/>
      <c r="F1019" s="390"/>
      <c r="G1019" s="1007"/>
      <c r="H1019" s="217"/>
      <c r="I1019" s="217"/>
      <c r="J1019" s="915"/>
      <c r="K1019" s="217"/>
      <c r="L1019" s="217"/>
      <c r="M1019" s="773"/>
    </row>
    <row r="1020" s="1123" customFormat="1" customHeight="1" spans="1:13">
      <c r="A1020" s="1287"/>
      <c r="B1020" s="513"/>
      <c r="C1020" s="495"/>
      <c r="D1020" s="1207"/>
      <c r="E1020" s="409"/>
      <c r="F1020" s="390"/>
      <c r="G1020" s="1007"/>
      <c r="H1020" s="217"/>
      <c r="I1020" s="217"/>
      <c r="J1020" s="915"/>
      <c r="K1020" s="217"/>
      <c r="L1020" s="217"/>
      <c r="M1020" s="773"/>
    </row>
    <row r="1021" s="1123" customFormat="1" customHeight="1" spans="1:13">
      <c r="A1021" s="1287"/>
      <c r="B1021" s="513"/>
      <c r="C1021" s="495"/>
      <c r="D1021" s="1207"/>
      <c r="E1021" s="409"/>
      <c r="F1021" s="390"/>
      <c r="G1021" s="1007"/>
      <c r="H1021" s="217"/>
      <c r="I1021" s="217"/>
      <c r="J1021" s="915"/>
      <c r="K1021" s="217"/>
      <c r="L1021" s="217"/>
      <c r="M1021" s="773"/>
    </row>
    <row r="1022" s="1123" customFormat="1" customHeight="1" spans="1:13">
      <c r="A1022" s="1287"/>
      <c r="B1022" s="513"/>
      <c r="C1022" s="495"/>
      <c r="D1022" s="1207"/>
      <c r="E1022" s="409"/>
      <c r="F1022" s="390"/>
      <c r="G1022" s="1007"/>
      <c r="H1022" s="217"/>
      <c r="I1022" s="217"/>
      <c r="J1022" s="915"/>
      <c r="K1022" s="217"/>
      <c r="L1022" s="217"/>
      <c r="M1022" s="773"/>
    </row>
    <row r="1023" s="1123" customFormat="1" customHeight="1" spans="1:13">
      <c r="A1023" s="1287"/>
      <c r="B1023" s="513"/>
      <c r="C1023" s="495"/>
      <c r="D1023" s="1207"/>
      <c r="E1023" s="409"/>
      <c r="F1023" s="390"/>
      <c r="G1023" s="1007"/>
      <c r="H1023" s="217"/>
      <c r="I1023" s="217"/>
      <c r="J1023" s="915"/>
      <c r="K1023" s="217"/>
      <c r="L1023" s="217"/>
      <c r="M1023" s="773"/>
    </row>
    <row r="1024" s="1123" customFormat="1" customHeight="1" spans="1:13">
      <c r="A1024" s="1287"/>
      <c r="B1024" s="513"/>
      <c r="C1024" s="495"/>
      <c r="D1024" s="1207"/>
      <c r="E1024" s="409"/>
      <c r="F1024" s="390"/>
      <c r="G1024" s="1007"/>
      <c r="H1024" s="217"/>
      <c r="I1024" s="217"/>
      <c r="J1024" s="915"/>
      <c r="K1024" s="217"/>
      <c r="L1024" s="217"/>
      <c r="M1024" s="773"/>
    </row>
    <row r="1025" s="1123" customFormat="1" customHeight="1" spans="1:13">
      <c r="A1025" s="1287"/>
      <c r="B1025" s="513"/>
      <c r="C1025" s="495"/>
      <c r="D1025" s="1207"/>
      <c r="E1025" s="409"/>
      <c r="F1025" s="390"/>
      <c r="G1025" s="1007"/>
      <c r="H1025" s="217"/>
      <c r="I1025" s="217"/>
      <c r="J1025" s="915"/>
      <c r="K1025" s="217"/>
      <c r="L1025" s="217"/>
      <c r="M1025" s="773"/>
    </row>
    <row r="1026" s="1123" customFormat="1" customHeight="1" spans="1:13">
      <c r="A1026" s="1287"/>
      <c r="B1026" s="513"/>
      <c r="C1026" s="495"/>
      <c r="D1026" s="1207"/>
      <c r="E1026" s="409"/>
      <c r="F1026" s="390"/>
      <c r="G1026" s="1007"/>
      <c r="H1026" s="217"/>
      <c r="I1026" s="217"/>
      <c r="J1026" s="915"/>
      <c r="K1026" s="217"/>
      <c r="L1026" s="217"/>
      <c r="M1026" s="773"/>
    </row>
    <row r="1027" s="1123" customFormat="1" customHeight="1" spans="1:13">
      <c r="A1027" s="1287"/>
      <c r="B1027" s="513"/>
      <c r="C1027" s="495"/>
      <c r="D1027" s="1207"/>
      <c r="E1027" s="409"/>
      <c r="F1027" s="390"/>
      <c r="G1027" s="1007"/>
      <c r="H1027" s="217"/>
      <c r="I1027" s="217"/>
      <c r="J1027" s="915"/>
      <c r="K1027" s="217"/>
      <c r="L1027" s="217"/>
      <c r="M1027" s="773"/>
    </row>
    <row r="1028" s="1123" customFormat="1" customHeight="1" spans="1:13">
      <c r="A1028" s="1287"/>
      <c r="B1028" s="513"/>
      <c r="C1028" s="495"/>
      <c r="D1028" s="1207"/>
      <c r="E1028" s="409"/>
      <c r="F1028" s="390"/>
      <c r="G1028" s="1007"/>
      <c r="H1028" s="217"/>
      <c r="I1028" s="217"/>
      <c r="J1028" s="915"/>
      <c r="K1028" s="217"/>
      <c r="L1028" s="217"/>
      <c r="M1028" s="773"/>
    </row>
    <row r="1029" s="1123" customFormat="1" customHeight="1" spans="1:13">
      <c r="A1029" s="1287"/>
      <c r="B1029" s="513"/>
      <c r="C1029" s="495"/>
      <c r="D1029" s="1207"/>
      <c r="E1029" s="409"/>
      <c r="F1029" s="390"/>
      <c r="G1029" s="1007"/>
      <c r="H1029" s="217"/>
      <c r="I1029" s="217"/>
      <c r="J1029" s="915"/>
      <c r="K1029" s="217"/>
      <c r="L1029" s="217"/>
      <c r="M1029" s="773"/>
    </row>
    <row r="1030" s="1123" customFormat="1" customHeight="1" spans="1:13">
      <c r="A1030" s="1287"/>
      <c r="B1030" s="513"/>
      <c r="C1030" s="495"/>
      <c r="D1030" s="1207"/>
      <c r="E1030" s="409"/>
      <c r="F1030" s="390"/>
      <c r="G1030" s="1007"/>
      <c r="H1030" s="217"/>
      <c r="I1030" s="217"/>
      <c r="J1030" s="915"/>
      <c r="K1030" s="217"/>
      <c r="L1030" s="217"/>
      <c r="M1030" s="773"/>
    </row>
    <row r="1031" s="1123" customFormat="1" customHeight="1" spans="1:13">
      <c r="A1031" s="1287"/>
      <c r="B1031" s="513"/>
      <c r="C1031" s="495"/>
      <c r="D1031" s="1207"/>
      <c r="E1031" s="409"/>
      <c r="F1031" s="390"/>
      <c r="G1031" s="1007"/>
      <c r="H1031" s="217"/>
      <c r="I1031" s="217"/>
      <c r="J1031" s="915"/>
      <c r="K1031" s="217"/>
      <c r="L1031" s="217"/>
      <c r="M1031" s="773"/>
    </row>
    <row r="1032" s="1123" customFormat="1" customHeight="1" spans="1:13">
      <c r="A1032" s="1287"/>
      <c r="B1032" s="513"/>
      <c r="C1032" s="495"/>
      <c r="D1032" s="1207"/>
      <c r="E1032" s="409"/>
      <c r="F1032" s="390"/>
      <c r="G1032" s="1007"/>
      <c r="H1032" s="217"/>
      <c r="I1032" s="217"/>
      <c r="J1032" s="915"/>
      <c r="K1032" s="217"/>
      <c r="L1032" s="217"/>
      <c r="M1032" s="773"/>
    </row>
    <row r="1033" s="1123" customFormat="1" customHeight="1" spans="1:13">
      <c r="A1033" s="1287"/>
      <c r="B1033" s="513"/>
      <c r="C1033" s="495"/>
      <c r="D1033" s="1207"/>
      <c r="E1033" s="409"/>
      <c r="F1033" s="390"/>
      <c r="G1033" s="1007"/>
      <c r="H1033" s="217"/>
      <c r="I1033" s="217"/>
      <c r="J1033" s="915"/>
      <c r="K1033" s="217"/>
      <c r="L1033" s="217"/>
      <c r="M1033" s="773"/>
    </row>
    <row r="1034" s="1123" customFormat="1" customHeight="1" spans="1:13">
      <c r="A1034" s="1287"/>
      <c r="B1034" s="513"/>
      <c r="C1034" s="495"/>
      <c r="D1034" s="1207"/>
      <c r="E1034" s="409"/>
      <c r="F1034" s="390"/>
      <c r="G1034" s="1007"/>
      <c r="H1034" s="217"/>
      <c r="I1034" s="217"/>
      <c r="J1034" s="915"/>
      <c r="K1034" s="217"/>
      <c r="L1034" s="217"/>
      <c r="M1034" s="773"/>
    </row>
    <row r="1035" s="1123" customFormat="1" customHeight="1" spans="1:13">
      <c r="A1035" s="1287"/>
      <c r="B1035" s="513"/>
      <c r="C1035" s="495"/>
      <c r="D1035" s="1207"/>
      <c r="E1035" s="409"/>
      <c r="F1035" s="390"/>
      <c r="G1035" s="1007"/>
      <c r="H1035" s="217"/>
      <c r="I1035" s="217"/>
      <c r="J1035" s="915"/>
      <c r="K1035" s="217"/>
      <c r="L1035" s="217"/>
      <c r="M1035" s="773"/>
    </row>
    <row r="1036" s="1123" customFormat="1" customHeight="1" spans="1:13">
      <c r="A1036" s="1287"/>
      <c r="B1036" s="513"/>
      <c r="C1036" s="495"/>
      <c r="D1036" s="1207"/>
      <c r="E1036" s="409"/>
      <c r="F1036" s="390"/>
      <c r="G1036" s="1007"/>
      <c r="H1036" s="217"/>
      <c r="I1036" s="217"/>
      <c r="J1036" s="915"/>
      <c r="K1036" s="217"/>
      <c r="L1036" s="217"/>
      <c r="M1036" s="773"/>
    </row>
    <row r="1037" s="1123" customFormat="1" customHeight="1" spans="1:13">
      <c r="A1037" s="1287"/>
      <c r="B1037" s="513"/>
      <c r="C1037" s="495"/>
      <c r="D1037" s="1207"/>
      <c r="E1037" s="409"/>
      <c r="F1037" s="390"/>
      <c r="G1037" s="1007"/>
      <c r="H1037" s="217"/>
      <c r="I1037" s="217"/>
      <c r="J1037" s="915"/>
      <c r="K1037" s="217"/>
      <c r="L1037" s="217"/>
      <c r="M1037" s="773"/>
    </row>
    <row r="1038" s="1123" customFormat="1" customHeight="1" spans="1:13">
      <c r="A1038" s="1287"/>
      <c r="B1038" s="513"/>
      <c r="C1038" s="495"/>
      <c r="D1038" s="1207"/>
      <c r="E1038" s="409"/>
      <c r="F1038" s="390"/>
      <c r="G1038" s="1007"/>
      <c r="H1038" s="217"/>
      <c r="I1038" s="217"/>
      <c r="J1038" s="915"/>
      <c r="K1038" s="217"/>
      <c r="L1038" s="217"/>
      <c r="M1038" s="773"/>
    </row>
    <row r="1039" s="1123" customFormat="1" customHeight="1" spans="1:13">
      <c r="A1039" s="1287"/>
      <c r="B1039" s="513"/>
      <c r="C1039" s="495"/>
      <c r="D1039" s="1207"/>
      <c r="E1039" s="409"/>
      <c r="F1039" s="390"/>
      <c r="G1039" s="1007"/>
      <c r="H1039" s="217"/>
      <c r="I1039" s="217"/>
      <c r="J1039" s="915"/>
      <c r="K1039" s="217"/>
      <c r="L1039" s="217"/>
      <c r="M1039" s="773"/>
    </row>
    <row r="1040" s="1123" customFormat="1" customHeight="1" spans="1:13">
      <c r="A1040" s="1287"/>
      <c r="B1040" s="513"/>
      <c r="C1040" s="495"/>
      <c r="D1040" s="1207"/>
      <c r="E1040" s="409"/>
      <c r="F1040" s="390"/>
      <c r="G1040" s="1007"/>
      <c r="H1040" s="217"/>
      <c r="I1040" s="217"/>
      <c r="J1040" s="915"/>
      <c r="K1040" s="217"/>
      <c r="L1040" s="217"/>
      <c r="M1040" s="773"/>
    </row>
    <row r="1041" s="1123" customFormat="1" customHeight="1" spans="1:13">
      <c r="A1041" s="1287"/>
      <c r="B1041" s="513"/>
      <c r="C1041" s="495"/>
      <c r="D1041" s="1207"/>
      <c r="E1041" s="409"/>
      <c r="F1041" s="390"/>
      <c r="G1041" s="1007"/>
      <c r="H1041" s="217"/>
      <c r="I1041" s="217"/>
      <c r="J1041" s="915"/>
      <c r="K1041" s="217"/>
      <c r="L1041" s="217"/>
      <c r="M1041" s="773"/>
    </row>
    <row r="1042" s="1123" customFormat="1" customHeight="1" spans="1:13">
      <c r="A1042" s="1287"/>
      <c r="B1042" s="513"/>
      <c r="C1042" s="495"/>
      <c r="D1042" s="1207"/>
      <c r="E1042" s="409"/>
      <c r="F1042" s="390"/>
      <c r="G1042" s="1007"/>
      <c r="H1042" s="217"/>
      <c r="I1042" s="217"/>
      <c r="J1042" s="915"/>
      <c r="K1042" s="217"/>
      <c r="L1042" s="217"/>
      <c r="M1042" s="773"/>
    </row>
    <row r="1043" s="1123" customFormat="1" customHeight="1" spans="1:13">
      <c r="A1043" s="1287"/>
      <c r="B1043" s="513"/>
      <c r="C1043" s="495"/>
      <c r="D1043" s="1207"/>
      <c r="E1043" s="409"/>
      <c r="F1043" s="390"/>
      <c r="G1043" s="1007"/>
      <c r="H1043" s="217"/>
      <c r="I1043" s="217"/>
      <c r="J1043" s="915"/>
      <c r="K1043" s="217"/>
      <c r="L1043" s="217"/>
      <c r="M1043" s="773"/>
    </row>
    <row r="1044" s="1123" customFormat="1" customHeight="1" spans="1:13">
      <c r="A1044" s="1287"/>
      <c r="B1044" s="513"/>
      <c r="C1044" s="495"/>
      <c r="D1044" s="1207"/>
      <c r="E1044" s="409"/>
      <c r="F1044" s="390"/>
      <c r="G1044" s="1007"/>
      <c r="H1044" s="217"/>
      <c r="I1044" s="217"/>
      <c r="J1044" s="915"/>
      <c r="K1044" s="217"/>
      <c r="L1044" s="217"/>
      <c r="M1044" s="773"/>
    </row>
    <row r="1045" s="1123" customFormat="1" customHeight="1" spans="1:13">
      <c r="A1045" s="1287"/>
      <c r="B1045" s="513"/>
      <c r="C1045" s="495"/>
      <c r="D1045" s="1207"/>
      <c r="E1045" s="409"/>
      <c r="F1045" s="390"/>
      <c r="G1045" s="1007"/>
      <c r="H1045" s="217"/>
      <c r="I1045" s="217"/>
      <c r="J1045" s="915"/>
      <c r="K1045" s="217"/>
      <c r="L1045" s="217"/>
      <c r="M1045" s="773"/>
    </row>
    <row r="1046" s="1123" customFormat="1" customHeight="1" spans="1:13">
      <c r="A1046" s="1287"/>
      <c r="B1046" s="513"/>
      <c r="C1046" s="495"/>
      <c r="D1046" s="1207"/>
      <c r="E1046" s="409"/>
      <c r="F1046" s="390"/>
      <c r="G1046" s="1007"/>
      <c r="H1046" s="217"/>
      <c r="I1046" s="217"/>
      <c r="J1046" s="915"/>
      <c r="K1046" s="217"/>
      <c r="L1046" s="217"/>
      <c r="M1046" s="773"/>
    </row>
    <row r="1047" s="1123" customFormat="1" customHeight="1" spans="1:13">
      <c r="A1047" s="1287"/>
      <c r="B1047" s="513"/>
      <c r="C1047" s="495"/>
      <c r="D1047" s="1207"/>
      <c r="E1047" s="409"/>
      <c r="F1047" s="390"/>
      <c r="G1047" s="1007"/>
      <c r="H1047" s="217"/>
      <c r="I1047" s="217"/>
      <c r="J1047" s="915"/>
      <c r="K1047" s="217"/>
      <c r="L1047" s="217"/>
      <c r="M1047" s="773"/>
    </row>
    <row r="1048" s="1123" customFormat="1" customHeight="1" spans="1:13">
      <c r="A1048" s="1287"/>
      <c r="B1048" s="513"/>
      <c r="C1048" s="495"/>
      <c r="D1048" s="1207"/>
      <c r="E1048" s="409"/>
      <c r="F1048" s="390"/>
      <c r="G1048" s="1007"/>
      <c r="H1048" s="217"/>
      <c r="I1048" s="217"/>
      <c r="J1048" s="915"/>
      <c r="K1048" s="217"/>
      <c r="L1048" s="217"/>
      <c r="M1048" s="773"/>
    </row>
    <row r="1049" s="1123" customFormat="1" customHeight="1" spans="1:13">
      <c r="A1049" s="1287"/>
      <c r="B1049" s="513"/>
      <c r="C1049" s="495"/>
      <c r="D1049" s="1207"/>
      <c r="E1049" s="409"/>
      <c r="F1049" s="390"/>
      <c r="G1049" s="1007"/>
      <c r="H1049" s="217"/>
      <c r="I1049" s="217"/>
      <c r="J1049" s="915"/>
      <c r="K1049" s="217"/>
      <c r="L1049" s="217"/>
      <c r="M1049" s="773"/>
    </row>
    <row r="1050" s="1123" customFormat="1" customHeight="1" spans="1:13">
      <c r="A1050" s="1287"/>
      <c r="B1050" s="513"/>
      <c r="C1050" s="495"/>
      <c r="D1050" s="1207"/>
      <c r="E1050" s="409"/>
      <c r="F1050" s="390"/>
      <c r="G1050" s="1007"/>
      <c r="H1050" s="217"/>
      <c r="I1050" s="217"/>
      <c r="J1050" s="915"/>
      <c r="K1050" s="217"/>
      <c r="L1050" s="217"/>
      <c r="M1050" s="773"/>
    </row>
    <row r="1051" s="1123" customFormat="1" customHeight="1" spans="1:13">
      <c r="A1051" s="1287"/>
      <c r="B1051" s="513"/>
      <c r="C1051" s="495"/>
      <c r="D1051" s="1207"/>
      <c r="E1051" s="409"/>
      <c r="F1051" s="390"/>
      <c r="G1051" s="1007"/>
      <c r="H1051" s="217"/>
      <c r="I1051" s="217"/>
      <c r="J1051" s="915"/>
      <c r="K1051" s="217"/>
      <c r="L1051" s="217"/>
      <c r="M1051" s="773"/>
    </row>
    <row r="1052" s="1123" customFormat="1" customHeight="1" spans="1:13">
      <c r="A1052" s="1287"/>
      <c r="B1052" s="513"/>
      <c r="C1052" s="495"/>
      <c r="D1052" s="1207"/>
      <c r="E1052" s="409"/>
      <c r="F1052" s="390"/>
      <c r="G1052" s="1007"/>
      <c r="H1052" s="217"/>
      <c r="I1052" s="217"/>
      <c r="J1052" s="915"/>
      <c r="K1052" s="217"/>
      <c r="L1052" s="217"/>
      <c r="M1052" s="773"/>
    </row>
    <row r="1053" s="1123" customFormat="1" customHeight="1" spans="1:13">
      <c r="A1053" s="1287"/>
      <c r="B1053" s="513"/>
      <c r="C1053" s="495"/>
      <c r="D1053" s="1207"/>
      <c r="E1053" s="409"/>
      <c r="F1053" s="390"/>
      <c r="G1053" s="1007"/>
      <c r="H1053" s="217"/>
      <c r="I1053" s="217"/>
      <c r="J1053" s="915"/>
      <c r="K1053" s="217"/>
      <c r="L1053" s="217"/>
      <c r="M1053" s="773"/>
    </row>
    <row r="1054" s="1123" customFormat="1" customHeight="1" spans="1:13">
      <c r="A1054" s="1287"/>
      <c r="B1054" s="513"/>
      <c r="C1054" s="495"/>
      <c r="D1054" s="1207"/>
      <c r="E1054" s="409"/>
      <c r="F1054" s="390"/>
      <c r="G1054" s="1007"/>
      <c r="H1054" s="217"/>
      <c r="I1054" s="217"/>
      <c r="J1054" s="915"/>
      <c r="K1054" s="217"/>
      <c r="L1054" s="217"/>
      <c r="M1054" s="773"/>
    </row>
    <row r="1055" s="1123" customFormat="1" customHeight="1" spans="1:13">
      <c r="A1055" s="1287"/>
      <c r="B1055" s="513"/>
      <c r="C1055" s="495"/>
      <c r="D1055" s="1207"/>
      <c r="E1055" s="409"/>
      <c r="F1055" s="390"/>
      <c r="G1055" s="1007"/>
      <c r="H1055" s="217"/>
      <c r="I1055" s="217"/>
      <c r="J1055" s="915"/>
      <c r="K1055" s="217"/>
      <c r="L1055" s="217"/>
      <c r="M1055" s="773"/>
    </row>
    <row r="1056" s="1123" customFormat="1" customHeight="1" spans="1:13">
      <c r="A1056" s="1287"/>
      <c r="B1056" s="513"/>
      <c r="C1056" s="495"/>
      <c r="D1056" s="1207"/>
      <c r="E1056" s="409"/>
      <c r="F1056" s="390"/>
      <c r="G1056" s="1007"/>
      <c r="H1056" s="217"/>
      <c r="I1056" s="217"/>
      <c r="J1056" s="915"/>
      <c r="K1056" s="217"/>
      <c r="L1056" s="217"/>
      <c r="M1056" s="773"/>
    </row>
    <row r="1057" s="1123" customFormat="1" customHeight="1" spans="1:13">
      <c r="A1057" s="1287"/>
      <c r="B1057" s="513"/>
      <c r="C1057" s="495"/>
      <c r="D1057" s="1207"/>
      <c r="E1057" s="409"/>
      <c r="F1057" s="390"/>
      <c r="G1057" s="1007"/>
      <c r="H1057" s="217"/>
      <c r="I1057" s="217"/>
      <c r="J1057" s="915"/>
      <c r="K1057" s="217"/>
      <c r="L1057" s="217"/>
      <c r="M1057" s="773"/>
    </row>
    <row r="1058" s="1123" customFormat="1" customHeight="1" spans="1:13">
      <c r="A1058" s="1287"/>
      <c r="B1058" s="513"/>
      <c r="C1058" s="495"/>
      <c r="D1058" s="1207"/>
      <c r="E1058" s="409"/>
      <c r="F1058" s="390"/>
      <c r="G1058" s="1007"/>
      <c r="H1058" s="217"/>
      <c r="I1058" s="217"/>
      <c r="J1058" s="915"/>
      <c r="K1058" s="217"/>
      <c r="L1058" s="217"/>
      <c r="M1058" s="773"/>
    </row>
    <row r="1059" s="1123" customFormat="1" customHeight="1" spans="1:13">
      <c r="A1059" s="1287"/>
      <c r="B1059" s="513"/>
      <c r="C1059" s="495"/>
      <c r="D1059" s="1207"/>
      <c r="E1059" s="409"/>
      <c r="F1059" s="390"/>
      <c r="G1059" s="1007"/>
      <c r="H1059" s="217"/>
      <c r="I1059" s="217"/>
      <c r="J1059" s="915"/>
      <c r="K1059" s="217"/>
      <c r="L1059" s="217"/>
      <c r="M1059" s="773"/>
    </row>
    <row r="1060" s="1123" customFormat="1" customHeight="1" spans="1:13">
      <c r="A1060" s="1287"/>
      <c r="B1060" s="513"/>
      <c r="C1060" s="495"/>
      <c r="D1060" s="1207"/>
      <c r="E1060" s="409"/>
      <c r="F1060" s="390"/>
      <c r="G1060" s="1007"/>
      <c r="H1060" s="217"/>
      <c r="I1060" s="217"/>
      <c r="J1060" s="915"/>
      <c r="K1060" s="217"/>
      <c r="L1060" s="217"/>
      <c r="M1060" s="773"/>
    </row>
    <row r="1061" s="1123" customFormat="1" customHeight="1" spans="1:13">
      <c r="A1061" s="1287"/>
      <c r="B1061" s="513"/>
      <c r="C1061" s="495"/>
      <c r="D1061" s="1207"/>
      <c r="E1061" s="409"/>
      <c r="F1061" s="390"/>
      <c r="G1061" s="1007"/>
      <c r="H1061" s="217"/>
      <c r="I1061" s="217"/>
      <c r="J1061" s="915"/>
      <c r="K1061" s="217"/>
      <c r="L1061" s="217"/>
      <c r="M1061" s="773"/>
    </row>
    <row r="1062" s="1123" customFormat="1" customHeight="1" spans="1:13">
      <c r="A1062" s="1287"/>
      <c r="B1062" s="513"/>
      <c r="C1062" s="495"/>
      <c r="D1062" s="1207"/>
      <c r="E1062" s="409"/>
      <c r="F1062" s="390"/>
      <c r="G1062" s="1007"/>
      <c r="H1062" s="217"/>
      <c r="I1062" s="217"/>
      <c r="J1062" s="915"/>
      <c r="K1062" s="217"/>
      <c r="L1062" s="217"/>
      <c r="M1062" s="773"/>
    </row>
    <row r="1063" s="1123" customFormat="1" customHeight="1" spans="1:13">
      <c r="A1063" s="1287"/>
      <c r="B1063" s="513"/>
      <c r="C1063" s="495"/>
      <c r="D1063" s="1207"/>
      <c r="E1063" s="409"/>
      <c r="F1063" s="390"/>
      <c r="G1063" s="1007"/>
      <c r="H1063" s="217"/>
      <c r="I1063" s="217"/>
      <c r="J1063" s="915"/>
      <c r="K1063" s="217"/>
      <c r="L1063" s="217"/>
      <c r="M1063" s="773"/>
    </row>
    <row r="1064" s="1123" customFormat="1" customHeight="1" spans="1:13">
      <c r="A1064" s="1287"/>
      <c r="B1064" s="513"/>
      <c r="C1064" s="495"/>
      <c r="D1064" s="1207"/>
      <c r="E1064" s="409"/>
      <c r="F1064" s="390"/>
      <c r="G1064" s="1007"/>
      <c r="H1064" s="217"/>
      <c r="I1064" s="217"/>
      <c r="J1064" s="915"/>
      <c r="K1064" s="217"/>
      <c r="L1064" s="217"/>
      <c r="M1064" s="773"/>
    </row>
    <row r="1065" s="1123" customFormat="1" customHeight="1" spans="1:13">
      <c r="A1065" s="1287"/>
      <c r="B1065" s="513"/>
      <c r="C1065" s="495"/>
      <c r="D1065" s="1207"/>
      <c r="E1065" s="409"/>
      <c r="F1065" s="390"/>
      <c r="G1065" s="1007"/>
      <c r="H1065" s="217"/>
      <c r="I1065" s="217"/>
      <c r="J1065" s="915"/>
      <c r="K1065" s="217"/>
      <c r="L1065" s="217"/>
      <c r="M1065" s="773"/>
    </row>
    <row r="1066" s="1123" customFormat="1" customHeight="1" spans="1:13">
      <c r="A1066" s="1287"/>
      <c r="B1066" s="513"/>
      <c r="C1066" s="495"/>
      <c r="D1066" s="1207"/>
      <c r="E1066" s="409"/>
      <c r="F1066" s="390"/>
      <c r="G1066" s="1007"/>
      <c r="H1066" s="217"/>
      <c r="I1066" s="217"/>
      <c r="J1066" s="915"/>
      <c r="K1066" s="217"/>
      <c r="L1066" s="217"/>
      <c r="M1066" s="773"/>
    </row>
    <row r="1067" s="1123" customFormat="1" customHeight="1" spans="1:13">
      <c r="A1067" s="1287"/>
      <c r="B1067" s="513"/>
      <c r="C1067" s="495"/>
      <c r="D1067" s="1207"/>
      <c r="E1067" s="409"/>
      <c r="F1067" s="390"/>
      <c r="G1067" s="1007"/>
      <c r="H1067" s="217"/>
      <c r="I1067" s="217"/>
      <c r="J1067" s="915"/>
      <c r="K1067" s="217"/>
      <c r="L1067" s="217"/>
      <c r="M1067" s="773"/>
    </row>
    <row r="1068" s="1123" customFormat="1" customHeight="1" spans="1:13">
      <c r="A1068" s="1287"/>
      <c r="B1068" s="513"/>
      <c r="C1068" s="495"/>
      <c r="D1068" s="1207"/>
      <c r="E1068" s="409"/>
      <c r="F1068" s="390"/>
      <c r="G1068" s="1007"/>
      <c r="H1068" s="217"/>
      <c r="I1068" s="217"/>
      <c r="J1068" s="915"/>
      <c r="K1068" s="217"/>
      <c r="L1068" s="217"/>
      <c r="M1068" s="773"/>
    </row>
    <row r="1069" s="1123" customFormat="1" customHeight="1" spans="1:13">
      <c r="A1069" s="1287"/>
      <c r="B1069" s="513"/>
      <c r="C1069" s="495"/>
      <c r="D1069" s="1207"/>
      <c r="E1069" s="409"/>
      <c r="F1069" s="390"/>
      <c r="G1069" s="1007"/>
      <c r="H1069" s="217"/>
      <c r="I1069" s="217"/>
      <c r="J1069" s="915"/>
      <c r="K1069" s="217"/>
      <c r="L1069" s="217"/>
      <c r="M1069" s="773"/>
    </row>
    <row r="1070" s="1123" customFormat="1" customHeight="1" spans="1:13">
      <c r="A1070" s="1287"/>
      <c r="B1070" s="513"/>
      <c r="C1070" s="495"/>
      <c r="D1070" s="1207"/>
      <c r="E1070" s="409"/>
      <c r="F1070" s="390"/>
      <c r="G1070" s="1007"/>
      <c r="H1070" s="217"/>
      <c r="I1070" s="217"/>
      <c r="J1070" s="915"/>
      <c r="K1070" s="217"/>
      <c r="L1070" s="217"/>
      <c r="M1070" s="773"/>
    </row>
    <row r="1071" s="1123" customFormat="1" customHeight="1" spans="1:13">
      <c r="A1071" s="1287"/>
      <c r="B1071" s="513"/>
      <c r="C1071" s="495"/>
      <c r="D1071" s="1207"/>
      <c r="E1071" s="409"/>
      <c r="F1071" s="390"/>
      <c r="G1071" s="1007"/>
      <c r="H1071" s="217"/>
      <c r="I1071" s="217"/>
      <c r="J1071" s="915"/>
      <c r="K1071" s="217"/>
      <c r="L1071" s="217"/>
      <c r="M1071" s="773"/>
    </row>
    <row r="1072" s="1123" customFormat="1" customHeight="1" spans="1:13">
      <c r="A1072" s="1287"/>
      <c r="B1072" s="513"/>
      <c r="C1072" s="495"/>
      <c r="D1072" s="1207"/>
      <c r="E1072" s="409"/>
      <c r="F1072" s="390"/>
      <c r="G1072" s="1007"/>
      <c r="H1072" s="217"/>
      <c r="I1072" s="217"/>
      <c r="J1072" s="915"/>
      <c r="K1072" s="217"/>
      <c r="L1072" s="217"/>
      <c r="M1072" s="773"/>
    </row>
    <row r="1073" s="1123" customFormat="1" customHeight="1" spans="1:34">
      <c r="A1073" s="1287"/>
      <c r="B1073" s="513"/>
      <c r="C1073" s="495"/>
      <c r="D1073" s="1207"/>
      <c r="E1073" s="409"/>
      <c r="F1073" s="390"/>
      <c r="G1073" s="1007"/>
      <c r="H1073" s="217"/>
      <c r="I1073" s="217"/>
      <c r="J1073" s="915"/>
      <c r="K1073" s="217"/>
      <c r="L1073" s="217"/>
      <c r="M1073" s="773"/>
    </row>
    <row r="1074" s="1123" customFormat="1" customHeight="1" spans="1:34">
      <c r="A1074" s="1287"/>
      <c r="B1074" s="513"/>
      <c r="C1074" s="495"/>
      <c r="D1074" s="1207"/>
      <c r="E1074" s="409"/>
      <c r="F1074" s="390"/>
      <c r="G1074" s="1007"/>
      <c r="H1074" s="217"/>
      <c r="I1074" s="217"/>
      <c r="J1074" s="915"/>
      <c r="K1074" s="217"/>
      <c r="L1074" s="217"/>
      <c r="M1074" s="773"/>
    </row>
    <row r="1075" s="1123" customFormat="1" customHeight="1" spans="1:34">
      <c r="A1075" s="1287"/>
      <c r="B1075" s="513"/>
      <c r="C1075" s="495"/>
      <c r="D1075" s="1207"/>
      <c r="E1075" s="409"/>
      <c r="F1075" s="390"/>
      <c r="G1075" s="1007"/>
      <c r="H1075" s="217"/>
      <c r="I1075" s="217"/>
      <c r="J1075" s="915"/>
      <c r="K1075" s="217"/>
      <c r="L1075" s="217"/>
      <c r="M1075" s="773"/>
    </row>
    <row r="1076" s="1123" customFormat="1" customHeight="1" spans="1:34">
      <c r="A1076" s="1287"/>
      <c r="B1076" s="513"/>
      <c r="C1076" s="495"/>
      <c r="D1076" s="1207"/>
      <c r="E1076" s="409"/>
      <c r="F1076" s="390"/>
      <c r="G1076" s="1007"/>
      <c r="H1076" s="217"/>
      <c r="I1076" s="217"/>
      <c r="J1076" s="915"/>
      <c r="K1076" s="217"/>
      <c r="L1076" s="217"/>
      <c r="M1076" s="773"/>
    </row>
    <row r="1077" s="6" customFormat="1" customHeight="1" spans="1:34">
      <c r="A1077" s="1287"/>
      <c r="B1077" s="529"/>
      <c r="C1077" s="213"/>
      <c r="D1077" s="1198"/>
      <c r="E1077" s="409"/>
      <c r="F1077" s="465"/>
      <c r="G1077" s="1157"/>
      <c r="H1077" s="388"/>
      <c r="I1077" s="388"/>
      <c r="J1077" s="991"/>
      <c r="K1077" s="388"/>
      <c r="L1077" s="388"/>
      <c r="M1077" s="1302"/>
      <c r="N1077" s="738"/>
      <c r="O1077" s="738"/>
      <c r="P1077" s="738"/>
      <c r="Q1077" s="738"/>
      <c r="R1077" s="738"/>
      <c r="S1077" s="738"/>
      <c r="T1077" s="738"/>
      <c r="U1077" s="738"/>
      <c r="V1077" s="738"/>
      <c r="W1077" s="738"/>
      <c r="X1077" s="738"/>
      <c r="Y1077" s="738"/>
      <c r="Z1077" s="738"/>
      <c r="AA1077" s="738"/>
      <c r="AB1077" s="738"/>
      <c r="AC1077" s="738"/>
      <c r="AD1077" s="738"/>
      <c r="AE1077" s="738"/>
      <c r="AF1077" s="738"/>
      <c r="AG1077" s="738"/>
      <c r="AH1077" s="738"/>
    </row>
    <row r="1078" s="6" customFormat="1" customHeight="1" spans="1:34">
      <c r="A1078" s="1287"/>
      <c r="B1078" s="529"/>
      <c r="C1078" s="213"/>
      <c r="D1078" s="1198"/>
      <c r="E1078" s="409"/>
      <c r="F1078" s="465"/>
      <c r="G1078" s="1157"/>
      <c r="H1078" s="388"/>
      <c r="I1078" s="217"/>
      <c r="J1078" s="915"/>
      <c r="K1078" s="217"/>
      <c r="L1078" s="217"/>
      <c r="M1078" s="1302"/>
      <c r="N1078" s="738"/>
      <c r="O1078" s="738"/>
      <c r="P1078" s="738"/>
      <c r="Q1078" s="738"/>
      <c r="R1078" s="738"/>
      <c r="S1078" s="738"/>
      <c r="T1078" s="738"/>
      <c r="U1078" s="738"/>
      <c r="V1078" s="738"/>
      <c r="W1078" s="738"/>
      <c r="X1078" s="738"/>
      <c r="Y1078" s="738"/>
      <c r="Z1078" s="738"/>
      <c r="AA1078" s="738"/>
      <c r="AB1078" s="738"/>
      <c r="AC1078" s="738"/>
      <c r="AD1078" s="738"/>
      <c r="AE1078" s="738"/>
      <c r="AF1078" s="738"/>
      <c r="AG1078" s="738"/>
      <c r="AH1078" s="738"/>
    </row>
    <row r="1079" s="6" customFormat="1" customHeight="1" spans="1:34">
      <c r="A1079" s="1287"/>
      <c r="B1079" s="529"/>
      <c r="C1079" s="213"/>
      <c r="D1079" s="1198"/>
      <c r="E1079" s="409"/>
      <c r="F1079" s="465"/>
      <c r="G1079" s="1157"/>
      <c r="H1079" s="388"/>
      <c r="I1079" s="217"/>
      <c r="J1079" s="915"/>
      <c r="K1079" s="217"/>
      <c r="L1079" s="217"/>
      <c r="M1079" s="1302"/>
      <c r="N1079" s="738"/>
      <c r="O1079" s="738"/>
      <c r="P1079" s="738"/>
      <c r="Q1079" s="738"/>
      <c r="R1079" s="738"/>
      <c r="S1079" s="738"/>
      <c r="T1079" s="738"/>
      <c r="U1079" s="738"/>
      <c r="V1079" s="738"/>
      <c r="W1079" s="738"/>
      <c r="X1079" s="738"/>
      <c r="Y1079" s="738"/>
      <c r="Z1079" s="738"/>
      <c r="AA1079" s="738"/>
      <c r="AB1079" s="738"/>
      <c r="AC1079" s="738"/>
      <c r="AD1079" s="738"/>
      <c r="AE1079" s="738"/>
      <c r="AF1079" s="738"/>
      <c r="AG1079" s="738"/>
      <c r="AH1079" s="738"/>
    </row>
    <row r="1080" s="6" customFormat="1" customHeight="1" spans="1:34">
      <c r="A1080" s="1287"/>
      <c r="B1080" s="529"/>
      <c r="C1080" s="213"/>
      <c r="D1080" s="1198"/>
      <c r="E1080" s="409"/>
      <c r="F1080" s="465"/>
      <c r="G1080" s="1157"/>
      <c r="H1080" s="388"/>
      <c r="I1080" s="217"/>
      <c r="J1080" s="915"/>
      <c r="K1080" s="217"/>
      <c r="L1080" s="217"/>
      <c r="M1080" s="1302"/>
      <c r="N1080" s="738"/>
      <c r="O1080" s="738"/>
      <c r="P1080" s="738"/>
      <c r="Q1080" s="738"/>
      <c r="R1080" s="738"/>
      <c r="S1080" s="738"/>
      <c r="T1080" s="738"/>
      <c r="U1080" s="738"/>
      <c r="V1080" s="738"/>
      <c r="W1080" s="738"/>
      <c r="X1080" s="738"/>
      <c r="Y1080" s="738"/>
      <c r="Z1080" s="738"/>
      <c r="AA1080" s="738"/>
      <c r="AB1080" s="738"/>
      <c r="AC1080" s="738"/>
      <c r="AD1080" s="738"/>
      <c r="AE1080" s="738"/>
      <c r="AF1080" s="738"/>
      <c r="AG1080" s="738"/>
      <c r="AH1080" s="738"/>
    </row>
    <row r="1081" s="6" customFormat="1" customHeight="1" spans="1:34">
      <c r="A1081" s="1287"/>
      <c r="B1081" s="529"/>
      <c r="C1081" s="213"/>
      <c r="D1081" s="1198"/>
      <c r="E1081" s="409"/>
      <c r="F1081" s="465"/>
      <c r="G1081" s="1157"/>
      <c r="H1081" s="388"/>
      <c r="I1081" s="217"/>
      <c r="J1081" s="915"/>
      <c r="K1081" s="217"/>
      <c r="L1081" s="217"/>
      <c r="M1081" s="1302"/>
      <c r="N1081" s="738"/>
      <c r="O1081" s="738"/>
      <c r="P1081" s="738"/>
      <c r="Q1081" s="738"/>
      <c r="R1081" s="738"/>
      <c r="S1081" s="738"/>
      <c r="T1081" s="738"/>
      <c r="U1081" s="738"/>
      <c r="V1081" s="738"/>
      <c r="W1081" s="738"/>
      <c r="X1081" s="738"/>
      <c r="Y1081" s="738"/>
      <c r="Z1081" s="738"/>
      <c r="AA1081" s="738"/>
      <c r="AB1081" s="738"/>
      <c r="AC1081" s="738"/>
      <c r="AD1081" s="738"/>
      <c r="AE1081" s="738"/>
      <c r="AF1081" s="738"/>
      <c r="AG1081" s="738"/>
      <c r="AH1081" s="738"/>
    </row>
    <row r="1082" s="6" customFormat="1" customHeight="1" spans="1:34">
      <c r="A1082" s="1287"/>
      <c r="B1082" s="529"/>
      <c r="C1082" s="213"/>
      <c r="D1082" s="1198"/>
      <c r="E1082" s="409"/>
      <c r="F1082" s="465"/>
      <c r="G1082" s="1157"/>
      <c r="H1082" s="388"/>
      <c r="I1082" s="217"/>
      <c r="J1082" s="915"/>
      <c r="K1082" s="217"/>
      <c r="L1082" s="217"/>
      <c r="M1082" s="1302"/>
      <c r="N1082" s="738"/>
      <c r="O1082" s="738"/>
      <c r="P1082" s="738"/>
      <c r="Q1082" s="738"/>
      <c r="R1082" s="738"/>
      <c r="S1082" s="738"/>
      <c r="T1082" s="738"/>
      <c r="U1082" s="738"/>
      <c r="V1082" s="738"/>
      <c r="W1082" s="738"/>
      <c r="X1082" s="738"/>
      <c r="Y1082" s="738"/>
      <c r="Z1082" s="738"/>
      <c r="AA1082" s="738"/>
      <c r="AB1082" s="738"/>
      <c r="AC1082" s="738"/>
      <c r="AD1082" s="738"/>
      <c r="AE1082" s="738"/>
      <c r="AF1082" s="738"/>
      <c r="AG1082" s="738"/>
      <c r="AH1082" s="738"/>
    </row>
    <row r="1083" s="6" customFormat="1" customHeight="1" spans="1:34">
      <c r="A1083" s="1287"/>
      <c r="B1083" s="529"/>
      <c r="C1083" s="213"/>
      <c r="D1083" s="1198"/>
      <c r="E1083" s="409"/>
      <c r="F1083" s="465"/>
      <c r="G1083" s="1157"/>
      <c r="H1083" s="388"/>
      <c r="I1083" s="217"/>
      <c r="J1083" s="915"/>
      <c r="K1083" s="217"/>
      <c r="L1083" s="217"/>
      <c r="M1083" s="1302"/>
      <c r="N1083" s="738"/>
      <c r="O1083" s="738"/>
      <c r="P1083" s="738"/>
      <c r="Q1083" s="738"/>
      <c r="R1083" s="738"/>
      <c r="S1083" s="738"/>
      <c r="T1083" s="738"/>
      <c r="U1083" s="738"/>
      <c r="V1083" s="738"/>
      <c r="W1083" s="738"/>
      <c r="X1083" s="738"/>
      <c r="Y1083" s="738"/>
      <c r="Z1083" s="738"/>
      <c r="AA1083" s="738"/>
      <c r="AB1083" s="738"/>
      <c r="AC1083" s="738"/>
      <c r="AD1083" s="738"/>
      <c r="AE1083" s="738"/>
      <c r="AF1083" s="738"/>
      <c r="AG1083" s="738"/>
      <c r="AH1083" s="738"/>
    </row>
    <row r="1084" s="6" customFormat="1" customHeight="1" spans="1:34">
      <c r="A1084" s="1287"/>
      <c r="B1084" s="529"/>
      <c r="C1084" s="213"/>
      <c r="D1084" s="1198"/>
      <c r="E1084" s="409"/>
      <c r="F1084" s="465"/>
      <c r="G1084" s="1157"/>
      <c r="H1084" s="388"/>
      <c r="I1084" s="217"/>
      <c r="J1084" s="915"/>
      <c r="K1084" s="217"/>
      <c r="L1084" s="217"/>
      <c r="M1084" s="1302"/>
      <c r="N1084" s="738"/>
      <c r="O1084" s="738"/>
      <c r="P1084" s="738"/>
      <c r="Q1084" s="738"/>
      <c r="R1084" s="738"/>
      <c r="S1084" s="738"/>
      <c r="T1084" s="738"/>
      <c r="U1084" s="738"/>
      <c r="V1084" s="738"/>
      <c r="W1084" s="738"/>
      <c r="X1084" s="738"/>
      <c r="Y1084" s="738"/>
      <c r="Z1084" s="738"/>
      <c r="AA1084" s="738"/>
      <c r="AB1084" s="738"/>
      <c r="AC1084" s="738"/>
      <c r="AD1084" s="738"/>
      <c r="AE1084" s="738"/>
      <c r="AF1084" s="738"/>
      <c r="AG1084" s="738"/>
      <c r="AH1084" s="738"/>
    </row>
    <row r="1085" s="6" customFormat="1" customHeight="1" spans="1:34">
      <c r="A1085" s="1287"/>
      <c r="B1085" s="529"/>
      <c r="C1085" s="213"/>
      <c r="D1085" s="1198"/>
      <c r="E1085" s="409"/>
      <c r="F1085" s="465"/>
      <c r="G1085" s="1157"/>
      <c r="H1085" s="388"/>
      <c r="I1085" s="217"/>
      <c r="J1085" s="915"/>
      <c r="K1085" s="217"/>
      <c r="L1085" s="217"/>
      <c r="M1085" s="1302"/>
      <c r="N1085" s="738"/>
      <c r="O1085" s="738"/>
      <c r="P1085" s="738"/>
      <c r="Q1085" s="738"/>
      <c r="R1085" s="738"/>
      <c r="S1085" s="738"/>
      <c r="T1085" s="738"/>
      <c r="U1085" s="738"/>
      <c r="V1085" s="738"/>
      <c r="W1085" s="738"/>
      <c r="X1085" s="738"/>
      <c r="Y1085" s="738"/>
      <c r="Z1085" s="738"/>
      <c r="AA1085" s="738"/>
      <c r="AB1085" s="738"/>
      <c r="AC1085" s="738"/>
      <c r="AD1085" s="738"/>
      <c r="AE1085" s="738"/>
      <c r="AF1085" s="738"/>
      <c r="AG1085" s="738"/>
      <c r="AH1085" s="738"/>
    </row>
    <row r="1086" s="6" customFormat="1" customHeight="1" spans="1:34">
      <c r="A1086" s="1287"/>
      <c r="B1086" s="529"/>
      <c r="C1086" s="213"/>
      <c r="D1086" s="1198"/>
      <c r="E1086" s="409"/>
      <c r="F1086" s="465"/>
      <c r="G1086" s="1157"/>
      <c r="H1086" s="388"/>
      <c r="I1086" s="217"/>
      <c r="J1086" s="915"/>
      <c r="K1086" s="217"/>
      <c r="L1086" s="217"/>
      <c r="M1086" s="1302"/>
      <c r="N1086" s="738"/>
      <c r="O1086" s="738"/>
      <c r="P1086" s="738"/>
      <c r="Q1086" s="738"/>
      <c r="R1086" s="738"/>
      <c r="S1086" s="738"/>
      <c r="T1086" s="738"/>
      <c r="U1086" s="738"/>
      <c r="V1086" s="738"/>
      <c r="W1086" s="738"/>
      <c r="X1086" s="738"/>
      <c r="Y1086" s="738"/>
      <c r="Z1086" s="738"/>
      <c r="AA1086" s="738"/>
      <c r="AB1086" s="738"/>
      <c r="AC1086" s="738"/>
      <c r="AD1086" s="738"/>
      <c r="AE1086" s="738"/>
      <c r="AF1086" s="738"/>
      <c r="AG1086" s="738"/>
      <c r="AH1086" s="738"/>
    </row>
    <row r="1087" s="6" customFormat="1" customHeight="1" spans="1:34">
      <c r="A1087" s="1287"/>
      <c r="B1087" s="529"/>
      <c r="C1087" s="213"/>
      <c r="D1087" s="1198"/>
      <c r="E1087" s="409"/>
      <c r="F1087" s="465"/>
      <c r="G1087" s="1157"/>
      <c r="H1087" s="388"/>
      <c r="I1087" s="217"/>
      <c r="J1087" s="915"/>
      <c r="K1087" s="217"/>
      <c r="L1087" s="217"/>
      <c r="M1087" s="1302"/>
      <c r="N1087" s="738"/>
      <c r="O1087" s="738"/>
      <c r="P1087" s="738"/>
      <c r="Q1087" s="738"/>
      <c r="R1087" s="738"/>
      <c r="S1087" s="738"/>
      <c r="T1087" s="738"/>
      <c r="U1087" s="738"/>
      <c r="V1087" s="738"/>
      <c r="W1087" s="738"/>
      <c r="X1087" s="738"/>
      <c r="Y1087" s="738"/>
      <c r="Z1087" s="738"/>
      <c r="AA1087" s="738"/>
      <c r="AB1087" s="738"/>
      <c r="AC1087" s="738"/>
      <c r="AD1087" s="738"/>
      <c r="AE1087" s="738"/>
      <c r="AF1087" s="738"/>
      <c r="AG1087" s="738"/>
      <c r="AH1087" s="738"/>
    </row>
    <row r="1088" s="6" customFormat="1" customHeight="1" spans="1:34">
      <c r="A1088" s="1287"/>
      <c r="B1088" s="529"/>
      <c r="C1088" s="213"/>
      <c r="D1088" s="1198"/>
      <c r="E1088" s="409"/>
      <c r="F1088" s="465"/>
      <c r="G1088" s="1157"/>
      <c r="H1088" s="388"/>
      <c r="I1088" s="217"/>
      <c r="J1088" s="915"/>
      <c r="K1088" s="217"/>
      <c r="L1088" s="217"/>
      <c r="M1088" s="1302"/>
      <c r="N1088" s="738"/>
      <c r="O1088" s="738"/>
      <c r="P1088" s="738"/>
      <c r="Q1088" s="738"/>
      <c r="R1088" s="738"/>
      <c r="S1088" s="738"/>
      <c r="T1088" s="738"/>
      <c r="U1088" s="738"/>
      <c r="V1088" s="738"/>
      <c r="W1088" s="738"/>
      <c r="X1088" s="738"/>
      <c r="Y1088" s="738"/>
      <c r="Z1088" s="738"/>
      <c r="AA1088" s="738"/>
      <c r="AB1088" s="738"/>
      <c r="AC1088" s="738"/>
      <c r="AD1088" s="738"/>
      <c r="AE1088" s="738"/>
      <c r="AF1088" s="738"/>
      <c r="AG1088" s="738"/>
      <c r="AH1088" s="738"/>
    </row>
    <row r="1089" s="6" customFormat="1" customHeight="1" spans="1:34">
      <c r="A1089" s="1287"/>
      <c r="B1089" s="529"/>
      <c r="C1089" s="213"/>
      <c r="D1089" s="1198"/>
      <c r="E1089" s="409"/>
      <c r="F1089" s="465"/>
      <c r="G1089" s="1157"/>
      <c r="H1089" s="388"/>
      <c r="I1089" s="217"/>
      <c r="J1089" s="915"/>
      <c r="K1089" s="217"/>
      <c r="L1089" s="217"/>
      <c r="M1089" s="1302"/>
      <c r="N1089" s="738"/>
      <c r="O1089" s="738"/>
      <c r="P1089" s="738"/>
      <c r="Q1089" s="738"/>
      <c r="R1089" s="738"/>
      <c r="S1089" s="738"/>
      <c r="T1089" s="738"/>
      <c r="U1089" s="738"/>
      <c r="V1089" s="738"/>
      <c r="W1089" s="738"/>
      <c r="X1089" s="738"/>
      <c r="Y1089" s="738"/>
      <c r="Z1089" s="738"/>
      <c r="AA1089" s="738"/>
      <c r="AB1089" s="738"/>
      <c r="AC1089" s="738"/>
      <c r="AD1089" s="738"/>
      <c r="AE1089" s="738"/>
      <c r="AF1089" s="738"/>
      <c r="AG1089" s="738"/>
      <c r="AH1089" s="738"/>
    </row>
    <row r="1090" s="6" customFormat="1" customHeight="1" spans="1:34">
      <c r="A1090" s="1287"/>
      <c r="B1090" s="529"/>
      <c r="C1090" s="213"/>
      <c r="D1090" s="1198"/>
      <c r="E1090" s="409"/>
      <c r="F1090" s="465"/>
      <c r="G1090" s="1157"/>
      <c r="H1090" s="388"/>
      <c r="I1090" s="217"/>
      <c r="J1090" s="915"/>
      <c r="K1090" s="217"/>
      <c r="L1090" s="217"/>
      <c r="M1090" s="1302"/>
      <c r="N1090" s="738"/>
      <c r="O1090" s="738"/>
      <c r="P1090" s="738"/>
      <c r="Q1090" s="738"/>
      <c r="R1090" s="738"/>
      <c r="S1090" s="738"/>
      <c r="T1090" s="738"/>
      <c r="U1090" s="738"/>
      <c r="V1090" s="738"/>
      <c r="W1090" s="738"/>
      <c r="X1090" s="738"/>
      <c r="Y1090" s="738"/>
      <c r="Z1090" s="738"/>
      <c r="AA1090" s="738"/>
      <c r="AB1090" s="738"/>
      <c r="AC1090" s="738"/>
      <c r="AD1090" s="738"/>
      <c r="AE1090" s="738"/>
      <c r="AF1090" s="738"/>
      <c r="AG1090" s="738"/>
      <c r="AH1090" s="738"/>
    </row>
    <row r="1091" s="6" customFormat="1" customHeight="1" spans="1:34">
      <c r="A1091" s="1287"/>
      <c r="B1091" s="529"/>
      <c r="C1091" s="213"/>
      <c r="D1091" s="1198"/>
      <c r="E1091" s="409"/>
      <c r="F1091" s="465"/>
      <c r="G1091" s="1157"/>
      <c r="H1091" s="388"/>
      <c r="I1091" s="217"/>
      <c r="J1091" s="915"/>
      <c r="K1091" s="217"/>
      <c r="L1091" s="217"/>
      <c r="M1091" s="1302"/>
      <c r="N1091" s="738"/>
      <c r="O1091" s="738"/>
      <c r="P1091" s="738"/>
      <c r="Q1091" s="738"/>
      <c r="R1091" s="738"/>
      <c r="S1091" s="738"/>
      <c r="T1091" s="738"/>
      <c r="U1091" s="738"/>
      <c r="V1091" s="738"/>
      <c r="W1091" s="738"/>
      <c r="X1091" s="738"/>
      <c r="Y1091" s="738"/>
      <c r="Z1091" s="738"/>
      <c r="AA1091" s="738"/>
      <c r="AB1091" s="738"/>
      <c r="AC1091" s="738"/>
      <c r="AD1091" s="738"/>
      <c r="AE1091" s="738"/>
      <c r="AF1091" s="738"/>
      <c r="AG1091" s="738"/>
      <c r="AH1091" s="738"/>
    </row>
    <row r="1092" s="6" customFormat="1" customHeight="1" spans="1:34">
      <c r="A1092" s="1287"/>
      <c r="B1092" s="529"/>
      <c r="C1092" s="213"/>
      <c r="D1092" s="1198"/>
      <c r="E1092" s="409"/>
      <c r="F1092" s="465"/>
      <c r="G1092" s="1157"/>
      <c r="H1092" s="388"/>
      <c r="I1092" s="217"/>
      <c r="J1092" s="915"/>
      <c r="K1092" s="217"/>
      <c r="L1092" s="217"/>
      <c r="M1092" s="1302"/>
      <c r="N1092" s="738"/>
      <c r="O1092" s="738"/>
      <c r="P1092" s="738"/>
      <c r="Q1092" s="738"/>
      <c r="R1092" s="738"/>
      <c r="S1092" s="738"/>
      <c r="T1092" s="738"/>
      <c r="U1092" s="738"/>
      <c r="V1092" s="738"/>
      <c r="W1092" s="738"/>
      <c r="X1092" s="738"/>
      <c r="Y1092" s="738"/>
      <c r="Z1092" s="738"/>
      <c r="AA1092" s="738"/>
      <c r="AB1092" s="738"/>
      <c r="AC1092" s="738"/>
      <c r="AD1092" s="738"/>
      <c r="AE1092" s="738"/>
      <c r="AF1092" s="738"/>
      <c r="AG1092" s="738"/>
      <c r="AH1092" s="738"/>
    </row>
    <row r="1093" s="6" customFormat="1" customHeight="1" spans="1:34">
      <c r="A1093" s="1287"/>
      <c r="B1093" s="529"/>
      <c r="C1093" s="213"/>
      <c r="D1093" s="1198"/>
      <c r="E1093" s="409"/>
      <c r="F1093" s="465"/>
      <c r="G1093" s="1157"/>
      <c r="H1093" s="388"/>
      <c r="I1093" s="217"/>
      <c r="J1093" s="915"/>
      <c r="K1093" s="217"/>
      <c r="L1093" s="217"/>
      <c r="M1093" s="1302"/>
      <c r="N1093" s="738"/>
      <c r="O1093" s="738"/>
      <c r="P1093" s="738"/>
      <c r="Q1093" s="738"/>
      <c r="R1093" s="738"/>
      <c r="S1093" s="738"/>
      <c r="T1093" s="738"/>
      <c r="U1093" s="738"/>
      <c r="V1093" s="738"/>
      <c r="W1093" s="738"/>
      <c r="X1093" s="738"/>
      <c r="Y1093" s="738"/>
      <c r="Z1093" s="738"/>
      <c r="AA1093" s="738"/>
      <c r="AB1093" s="738"/>
      <c r="AC1093" s="738"/>
      <c r="AD1093" s="738"/>
      <c r="AE1093" s="738"/>
      <c r="AF1093" s="738"/>
      <c r="AG1093" s="738"/>
      <c r="AH1093" s="738"/>
    </row>
    <row r="1094" s="6" customFormat="1" customHeight="1" spans="1:34">
      <c r="A1094" s="1287"/>
      <c r="B1094" s="529"/>
      <c r="C1094" s="213"/>
      <c r="D1094" s="1198"/>
      <c r="E1094" s="409"/>
      <c r="F1094" s="465"/>
      <c r="G1094" s="1157"/>
      <c r="H1094" s="388"/>
      <c r="I1094" s="217"/>
      <c r="J1094" s="915"/>
      <c r="K1094" s="217"/>
      <c r="L1094" s="217"/>
      <c r="M1094" s="1302"/>
      <c r="N1094" s="738"/>
      <c r="O1094" s="738"/>
      <c r="P1094" s="738"/>
      <c r="Q1094" s="738"/>
      <c r="R1094" s="738"/>
      <c r="S1094" s="738"/>
      <c r="T1094" s="738"/>
      <c r="U1094" s="738"/>
      <c r="V1094" s="738"/>
      <c r="W1094" s="738"/>
      <c r="X1094" s="738"/>
      <c r="Y1094" s="738"/>
      <c r="Z1094" s="738"/>
      <c r="AA1094" s="738"/>
      <c r="AB1094" s="738"/>
      <c r="AC1094" s="738"/>
      <c r="AD1094" s="738"/>
      <c r="AE1094" s="738"/>
      <c r="AF1094" s="738"/>
      <c r="AG1094" s="738"/>
      <c r="AH1094" s="738"/>
    </row>
    <row r="1095" s="6" customFormat="1" customHeight="1" spans="1:34">
      <c r="A1095" s="1287"/>
      <c r="B1095" s="529"/>
      <c r="C1095" s="213"/>
      <c r="D1095" s="1198"/>
      <c r="E1095" s="409"/>
      <c r="F1095" s="465"/>
      <c r="G1095" s="1157"/>
      <c r="H1095" s="388"/>
      <c r="I1095" s="217"/>
      <c r="J1095" s="915"/>
      <c r="K1095" s="217"/>
      <c r="L1095" s="217"/>
      <c r="M1095" s="1302"/>
      <c r="N1095" s="738"/>
      <c r="O1095" s="738"/>
      <c r="P1095" s="738"/>
      <c r="Q1095" s="738"/>
      <c r="R1095" s="738"/>
      <c r="S1095" s="738"/>
      <c r="T1095" s="738"/>
      <c r="U1095" s="738"/>
      <c r="V1095" s="738"/>
      <c r="W1095" s="738"/>
      <c r="X1095" s="738"/>
      <c r="Y1095" s="738"/>
      <c r="Z1095" s="738"/>
      <c r="AA1095" s="738"/>
      <c r="AB1095" s="738"/>
      <c r="AC1095" s="738"/>
      <c r="AD1095" s="738"/>
      <c r="AE1095" s="738"/>
      <c r="AF1095" s="738"/>
      <c r="AG1095" s="738"/>
      <c r="AH1095" s="738"/>
    </row>
    <row r="1096" s="6" customFormat="1" customHeight="1" spans="1:34">
      <c r="A1096" s="1287"/>
      <c r="B1096" s="529"/>
      <c r="C1096" s="213"/>
      <c r="D1096" s="1198"/>
      <c r="E1096" s="409"/>
      <c r="F1096" s="465"/>
      <c r="G1096" s="1157"/>
      <c r="H1096" s="388"/>
      <c r="I1096" s="217"/>
      <c r="J1096" s="915"/>
      <c r="K1096" s="217"/>
      <c r="L1096" s="217"/>
      <c r="M1096" s="1302"/>
      <c r="N1096" s="738"/>
      <c r="O1096" s="738"/>
      <c r="P1096" s="738"/>
      <c r="Q1096" s="738"/>
      <c r="R1096" s="738"/>
      <c r="S1096" s="738"/>
      <c r="T1096" s="738"/>
      <c r="U1096" s="738"/>
      <c r="V1096" s="738"/>
      <c r="W1096" s="738"/>
      <c r="X1096" s="738"/>
      <c r="Y1096" s="738"/>
      <c r="Z1096" s="738"/>
      <c r="AA1096" s="738"/>
      <c r="AB1096" s="738"/>
      <c r="AC1096" s="738"/>
      <c r="AD1096" s="738"/>
      <c r="AE1096" s="738"/>
      <c r="AF1096" s="738"/>
      <c r="AG1096" s="738"/>
      <c r="AH1096" s="738"/>
    </row>
    <row r="1097" s="6" customFormat="1" customHeight="1" spans="1:34">
      <c r="A1097" s="1287"/>
      <c r="B1097" s="529"/>
      <c r="C1097" s="213"/>
      <c r="D1097" s="1198"/>
      <c r="E1097" s="409"/>
      <c r="F1097" s="465"/>
      <c r="G1097" s="1157"/>
      <c r="H1097" s="388"/>
      <c r="I1097" s="217"/>
      <c r="J1097" s="915"/>
      <c r="K1097" s="217"/>
      <c r="L1097" s="217"/>
      <c r="M1097" s="1302"/>
      <c r="N1097" s="738"/>
      <c r="O1097" s="738"/>
      <c r="P1097" s="738"/>
      <c r="Q1097" s="738"/>
      <c r="R1097" s="738"/>
      <c r="S1097" s="738"/>
      <c r="T1097" s="738"/>
      <c r="U1097" s="738"/>
      <c r="V1097" s="738"/>
      <c r="W1097" s="738"/>
      <c r="X1097" s="738"/>
      <c r="Y1097" s="738"/>
      <c r="Z1097" s="738"/>
      <c r="AA1097" s="738"/>
      <c r="AB1097" s="738"/>
      <c r="AC1097" s="738"/>
      <c r="AD1097" s="738"/>
      <c r="AE1097" s="738"/>
      <c r="AF1097" s="738"/>
      <c r="AG1097" s="738"/>
      <c r="AH1097" s="738"/>
    </row>
    <row r="1098" s="6" customFormat="1" customHeight="1" spans="1:34">
      <c r="A1098" s="1287"/>
      <c r="B1098" s="529"/>
      <c r="C1098" s="213"/>
      <c r="D1098" s="1198"/>
      <c r="E1098" s="409"/>
      <c r="F1098" s="465"/>
      <c r="G1098" s="1157"/>
      <c r="H1098" s="388"/>
      <c r="I1098" s="217"/>
      <c r="J1098" s="915"/>
      <c r="K1098" s="217"/>
      <c r="L1098" s="217"/>
      <c r="M1098" s="1302"/>
      <c r="N1098" s="738"/>
      <c r="O1098" s="738"/>
      <c r="P1098" s="738"/>
      <c r="Q1098" s="738"/>
      <c r="R1098" s="738"/>
      <c r="S1098" s="738"/>
      <c r="T1098" s="738"/>
      <c r="U1098" s="738"/>
      <c r="V1098" s="738"/>
      <c r="W1098" s="738"/>
      <c r="X1098" s="738"/>
      <c r="Y1098" s="738"/>
      <c r="Z1098" s="738"/>
      <c r="AA1098" s="738"/>
      <c r="AB1098" s="738"/>
      <c r="AC1098" s="738"/>
      <c r="AD1098" s="738"/>
      <c r="AE1098" s="738"/>
      <c r="AF1098" s="738"/>
      <c r="AG1098" s="738"/>
      <c r="AH1098" s="738"/>
    </row>
    <row r="1099" s="6" customFormat="1" customHeight="1" spans="1:34">
      <c r="A1099" s="1287"/>
      <c r="B1099" s="529"/>
      <c r="C1099" s="213"/>
      <c r="D1099" s="1198"/>
      <c r="E1099" s="409"/>
      <c r="F1099" s="465"/>
      <c r="G1099" s="1157"/>
      <c r="H1099" s="388"/>
      <c r="I1099" s="217"/>
      <c r="J1099" s="915"/>
      <c r="K1099" s="217"/>
      <c r="L1099" s="217"/>
      <c r="M1099" s="1302"/>
      <c r="N1099" s="738"/>
      <c r="O1099" s="738"/>
      <c r="P1099" s="738"/>
      <c r="Q1099" s="738"/>
      <c r="R1099" s="738"/>
      <c r="S1099" s="738"/>
      <c r="T1099" s="738"/>
      <c r="U1099" s="738"/>
      <c r="V1099" s="738"/>
      <c r="W1099" s="738"/>
      <c r="X1099" s="738"/>
      <c r="Y1099" s="738"/>
      <c r="Z1099" s="738"/>
      <c r="AA1099" s="738"/>
      <c r="AB1099" s="738"/>
      <c r="AC1099" s="738"/>
      <c r="AD1099" s="738"/>
      <c r="AE1099" s="738"/>
      <c r="AF1099" s="738"/>
      <c r="AG1099" s="738"/>
      <c r="AH1099" s="738"/>
    </row>
    <row r="1100" s="6" customFormat="1" customHeight="1" spans="1:34">
      <c r="A1100" s="1287"/>
      <c r="B1100" s="529"/>
      <c r="C1100" s="213"/>
      <c r="D1100" s="1198"/>
      <c r="E1100" s="409"/>
      <c r="F1100" s="465"/>
      <c r="G1100" s="1157"/>
      <c r="H1100" s="388"/>
      <c r="I1100" s="217"/>
      <c r="J1100" s="915"/>
      <c r="K1100" s="217"/>
      <c r="L1100" s="217"/>
      <c r="M1100" s="1302"/>
      <c r="N1100" s="738"/>
      <c r="O1100" s="738"/>
      <c r="P1100" s="738"/>
      <c r="Q1100" s="738"/>
      <c r="R1100" s="738"/>
      <c r="S1100" s="738"/>
      <c r="T1100" s="738"/>
      <c r="U1100" s="738"/>
      <c r="V1100" s="738"/>
      <c r="W1100" s="738"/>
      <c r="X1100" s="738"/>
      <c r="Y1100" s="738"/>
      <c r="Z1100" s="738"/>
      <c r="AA1100" s="738"/>
      <c r="AB1100" s="738"/>
      <c r="AC1100" s="738"/>
      <c r="AD1100" s="738"/>
      <c r="AE1100" s="738"/>
      <c r="AF1100" s="738"/>
      <c r="AG1100" s="738"/>
      <c r="AH1100" s="738"/>
    </row>
    <row r="1101" s="6" customFormat="1" customHeight="1" spans="1:34">
      <c r="A1101" s="1287"/>
      <c r="B1101" s="529"/>
      <c r="C1101" s="213"/>
      <c r="D1101" s="1198"/>
      <c r="E1101" s="409"/>
      <c r="F1101" s="465"/>
      <c r="G1101" s="1157"/>
      <c r="H1101" s="388"/>
      <c r="I1101" s="217"/>
      <c r="J1101" s="915"/>
      <c r="K1101" s="217"/>
      <c r="L1101" s="217"/>
      <c r="M1101" s="1302"/>
      <c r="N1101" s="738"/>
      <c r="O1101" s="738"/>
      <c r="P1101" s="738"/>
      <c r="Q1101" s="738"/>
      <c r="R1101" s="738"/>
      <c r="S1101" s="738"/>
      <c r="T1101" s="738"/>
      <c r="U1101" s="738"/>
      <c r="V1101" s="738"/>
      <c r="W1101" s="738"/>
      <c r="X1101" s="738"/>
      <c r="Y1101" s="738"/>
      <c r="Z1101" s="738"/>
      <c r="AA1101" s="738"/>
      <c r="AB1101" s="738"/>
      <c r="AC1101" s="738"/>
      <c r="AD1101" s="738"/>
      <c r="AE1101" s="738"/>
      <c r="AF1101" s="738"/>
      <c r="AG1101" s="738"/>
      <c r="AH1101" s="738"/>
    </row>
    <row r="1102" s="6" customFormat="1" customHeight="1" spans="1:34">
      <c r="A1102" s="1287"/>
      <c r="B1102" s="529"/>
      <c r="C1102" s="213"/>
      <c r="D1102" s="1198"/>
      <c r="E1102" s="409"/>
      <c r="F1102" s="465"/>
      <c r="G1102" s="1157"/>
      <c r="H1102" s="388"/>
      <c r="I1102" s="217"/>
      <c r="J1102" s="915"/>
      <c r="K1102" s="217"/>
      <c r="L1102" s="217"/>
      <c r="M1102" s="1302"/>
      <c r="N1102" s="738"/>
      <c r="O1102" s="738"/>
      <c r="P1102" s="738"/>
      <c r="Q1102" s="738"/>
      <c r="R1102" s="738"/>
      <c r="S1102" s="738"/>
      <c r="T1102" s="738"/>
      <c r="U1102" s="738"/>
      <c r="V1102" s="738"/>
      <c r="W1102" s="738"/>
      <c r="X1102" s="738"/>
      <c r="Y1102" s="738"/>
      <c r="Z1102" s="738"/>
      <c r="AA1102" s="738"/>
      <c r="AB1102" s="738"/>
      <c r="AC1102" s="738"/>
      <c r="AD1102" s="738"/>
      <c r="AE1102" s="738"/>
      <c r="AF1102" s="738"/>
      <c r="AG1102" s="738"/>
      <c r="AH1102" s="738"/>
    </row>
    <row r="1103" s="6" customFormat="1" customHeight="1" spans="1:34">
      <c r="A1103" s="1287"/>
      <c r="B1103" s="529"/>
      <c r="C1103" s="213"/>
      <c r="D1103" s="1198"/>
      <c r="E1103" s="409"/>
      <c r="F1103" s="465"/>
      <c r="G1103" s="1157"/>
      <c r="H1103" s="388"/>
      <c r="I1103" s="217"/>
      <c r="J1103" s="915"/>
      <c r="K1103" s="217"/>
      <c r="L1103" s="217"/>
      <c r="M1103" s="1302"/>
      <c r="N1103" s="738"/>
      <c r="O1103" s="738"/>
      <c r="P1103" s="738"/>
      <c r="Q1103" s="738"/>
      <c r="R1103" s="738"/>
      <c r="S1103" s="738"/>
      <c r="T1103" s="738"/>
      <c r="U1103" s="738"/>
      <c r="V1103" s="738"/>
      <c r="W1103" s="738"/>
      <c r="X1103" s="738"/>
      <c r="Y1103" s="738"/>
      <c r="Z1103" s="738"/>
      <c r="AA1103" s="738"/>
      <c r="AB1103" s="738"/>
      <c r="AC1103" s="738"/>
      <c r="AD1103" s="738"/>
      <c r="AE1103" s="738"/>
      <c r="AF1103" s="738"/>
      <c r="AG1103" s="738"/>
      <c r="AH1103" s="738"/>
    </row>
    <row r="1104" s="6" customFormat="1" customHeight="1" spans="1:34">
      <c r="A1104" s="1287"/>
      <c r="B1104" s="529"/>
      <c r="C1104" s="213"/>
      <c r="D1104" s="1198"/>
      <c r="E1104" s="409"/>
      <c r="F1104" s="465"/>
      <c r="G1104" s="1157"/>
      <c r="H1104" s="388"/>
      <c r="I1104" s="217"/>
      <c r="J1104" s="915"/>
      <c r="K1104" s="217"/>
      <c r="L1104" s="217"/>
      <c r="M1104" s="1302"/>
      <c r="N1104" s="738"/>
      <c r="O1104" s="738"/>
      <c r="P1104" s="738"/>
      <c r="Q1104" s="738"/>
      <c r="R1104" s="738"/>
      <c r="S1104" s="738"/>
      <c r="T1104" s="738"/>
      <c r="U1104" s="738"/>
      <c r="V1104" s="738"/>
      <c r="W1104" s="738"/>
      <c r="X1104" s="738"/>
      <c r="Y1104" s="738"/>
      <c r="Z1104" s="738"/>
      <c r="AA1104" s="738"/>
      <c r="AB1104" s="738"/>
      <c r="AC1104" s="738"/>
      <c r="AD1104" s="738"/>
      <c r="AE1104" s="738"/>
      <c r="AF1104" s="738"/>
      <c r="AG1104" s="738"/>
      <c r="AH1104" s="738"/>
    </row>
    <row r="1105" s="6" customFormat="1" customHeight="1" spans="1:34">
      <c r="A1105" s="1287"/>
      <c r="B1105" s="529"/>
      <c r="C1105" s="213"/>
      <c r="D1105" s="1198"/>
      <c r="E1105" s="409"/>
      <c r="F1105" s="465"/>
      <c r="G1105" s="1157"/>
      <c r="H1105" s="388"/>
      <c r="I1105" s="217"/>
      <c r="J1105" s="915"/>
      <c r="K1105" s="217"/>
      <c r="L1105" s="217"/>
      <c r="M1105" s="1302"/>
      <c r="N1105" s="738"/>
      <c r="O1105" s="738"/>
      <c r="P1105" s="738"/>
      <c r="Q1105" s="738"/>
      <c r="R1105" s="738"/>
      <c r="S1105" s="738"/>
      <c r="T1105" s="738"/>
      <c r="U1105" s="738"/>
      <c r="V1105" s="738"/>
      <c r="W1105" s="738"/>
      <c r="X1105" s="738"/>
      <c r="Y1105" s="738"/>
      <c r="Z1105" s="738"/>
      <c r="AA1105" s="738"/>
      <c r="AB1105" s="738"/>
      <c r="AC1105" s="738"/>
      <c r="AD1105" s="738"/>
      <c r="AE1105" s="738"/>
      <c r="AF1105" s="738"/>
      <c r="AG1105" s="738"/>
      <c r="AH1105" s="738"/>
    </row>
    <row r="1106" s="6" customFormat="1" customHeight="1" spans="1:34">
      <c r="A1106" s="1287"/>
      <c r="B1106" s="529"/>
      <c r="C1106" s="213"/>
      <c r="D1106" s="1198"/>
      <c r="E1106" s="409"/>
      <c r="F1106" s="465"/>
      <c r="G1106" s="1157"/>
      <c r="H1106" s="388"/>
      <c r="I1106" s="217"/>
      <c r="J1106" s="915"/>
      <c r="K1106" s="217"/>
      <c r="L1106" s="217"/>
      <c r="M1106" s="1302"/>
      <c r="N1106" s="738"/>
      <c r="O1106" s="738"/>
      <c r="P1106" s="738"/>
      <c r="Q1106" s="738"/>
      <c r="R1106" s="738"/>
      <c r="S1106" s="738"/>
      <c r="T1106" s="738"/>
      <c r="U1106" s="738"/>
      <c r="V1106" s="738"/>
      <c r="W1106" s="738"/>
      <c r="X1106" s="738"/>
      <c r="Y1106" s="738"/>
      <c r="Z1106" s="738"/>
      <c r="AA1106" s="738"/>
      <c r="AB1106" s="738"/>
      <c r="AC1106" s="738"/>
      <c r="AD1106" s="738"/>
      <c r="AE1106" s="738"/>
      <c r="AF1106" s="738"/>
      <c r="AG1106" s="738"/>
      <c r="AH1106" s="738"/>
    </row>
    <row r="1107" s="6" customFormat="1" customHeight="1" spans="1:34">
      <c r="A1107" s="1287"/>
      <c r="B1107" s="529"/>
      <c r="C1107" s="213"/>
      <c r="D1107" s="1198"/>
      <c r="E1107" s="409"/>
      <c r="F1107" s="465"/>
      <c r="G1107" s="1157"/>
      <c r="H1107" s="388"/>
      <c r="I1107" s="217"/>
      <c r="J1107" s="915"/>
      <c r="K1107" s="217"/>
      <c r="L1107" s="217"/>
      <c r="M1107" s="1302"/>
      <c r="N1107" s="738"/>
      <c r="O1107" s="738"/>
      <c r="P1107" s="738"/>
      <c r="Q1107" s="738"/>
      <c r="R1107" s="738"/>
      <c r="S1107" s="738"/>
      <c r="T1107" s="738"/>
      <c r="U1107" s="738"/>
      <c r="V1107" s="738"/>
      <c r="W1107" s="738"/>
      <c r="X1107" s="738"/>
      <c r="Y1107" s="738"/>
      <c r="Z1107" s="738"/>
      <c r="AA1107" s="738"/>
      <c r="AB1107" s="738"/>
      <c r="AC1107" s="738"/>
      <c r="AD1107" s="738"/>
      <c r="AE1107" s="738"/>
      <c r="AF1107" s="738"/>
      <c r="AG1107" s="738"/>
      <c r="AH1107" s="738"/>
    </row>
    <row r="1108" s="6" customFormat="1" customHeight="1" spans="1:34">
      <c r="A1108" s="1287"/>
      <c r="B1108" s="529"/>
      <c r="C1108" s="213"/>
      <c r="D1108" s="1198"/>
      <c r="E1108" s="409"/>
      <c r="F1108" s="465"/>
      <c r="G1108" s="1157"/>
      <c r="H1108" s="388"/>
      <c r="I1108" s="217"/>
      <c r="J1108" s="915"/>
      <c r="K1108" s="217"/>
      <c r="L1108" s="217"/>
      <c r="M1108" s="1302"/>
      <c r="N1108" s="738"/>
      <c r="O1108" s="738"/>
      <c r="P1108" s="738"/>
      <c r="Q1108" s="738"/>
      <c r="R1108" s="738"/>
      <c r="S1108" s="738"/>
      <c r="T1108" s="738"/>
      <c r="U1108" s="738"/>
      <c r="V1108" s="738"/>
      <c r="W1108" s="738"/>
      <c r="X1108" s="738"/>
      <c r="Y1108" s="738"/>
      <c r="Z1108" s="738"/>
      <c r="AA1108" s="738"/>
      <c r="AB1108" s="738"/>
      <c r="AC1108" s="738"/>
      <c r="AD1108" s="738"/>
      <c r="AE1108" s="738"/>
      <c r="AF1108" s="738"/>
      <c r="AG1108" s="738"/>
      <c r="AH1108" s="738"/>
    </row>
    <row r="1109" s="6" customFormat="1" customHeight="1" spans="1:34">
      <c r="A1109" s="1287"/>
      <c r="B1109" s="529"/>
      <c r="C1109" s="213"/>
      <c r="D1109" s="1198"/>
      <c r="E1109" s="409"/>
      <c r="F1109" s="465"/>
      <c r="G1109" s="1157"/>
      <c r="H1109" s="388"/>
      <c r="I1109" s="217"/>
      <c r="J1109" s="915"/>
      <c r="K1109" s="217"/>
      <c r="L1109" s="217"/>
      <c r="M1109" s="1302"/>
      <c r="N1109" s="738"/>
      <c r="O1109" s="738"/>
      <c r="P1109" s="738"/>
      <c r="Q1109" s="738"/>
      <c r="R1109" s="738"/>
      <c r="S1109" s="738"/>
      <c r="T1109" s="738"/>
      <c r="U1109" s="738"/>
      <c r="V1109" s="738"/>
      <c r="W1109" s="738"/>
      <c r="X1109" s="738"/>
      <c r="Y1109" s="738"/>
      <c r="Z1109" s="738"/>
      <c r="AA1109" s="738"/>
      <c r="AB1109" s="738"/>
      <c r="AC1109" s="738"/>
      <c r="AD1109" s="738"/>
      <c r="AE1109" s="738"/>
      <c r="AF1109" s="738"/>
      <c r="AG1109" s="738"/>
      <c r="AH1109" s="738"/>
    </row>
    <row r="1110" s="6" customFormat="1" customHeight="1" spans="1:34">
      <c r="A1110" s="1287"/>
      <c r="B1110" s="529"/>
      <c r="C1110" s="213"/>
      <c r="D1110" s="1198"/>
      <c r="E1110" s="409"/>
      <c r="F1110" s="465"/>
      <c r="G1110" s="1157"/>
      <c r="H1110" s="388"/>
      <c r="I1110" s="217"/>
      <c r="J1110" s="915"/>
      <c r="K1110" s="217"/>
      <c r="L1110" s="217"/>
      <c r="M1110" s="1302"/>
      <c r="N1110" s="738"/>
      <c r="O1110" s="738"/>
      <c r="P1110" s="738"/>
      <c r="Q1110" s="738"/>
      <c r="R1110" s="738"/>
      <c r="S1110" s="738"/>
      <c r="T1110" s="738"/>
      <c r="U1110" s="738"/>
      <c r="V1110" s="738"/>
      <c r="W1110" s="738"/>
      <c r="X1110" s="738"/>
      <c r="Y1110" s="738"/>
      <c r="Z1110" s="738"/>
      <c r="AA1110" s="738"/>
      <c r="AB1110" s="738"/>
      <c r="AC1110" s="738"/>
      <c r="AD1110" s="738"/>
      <c r="AE1110" s="738"/>
      <c r="AF1110" s="738"/>
      <c r="AG1110" s="738"/>
      <c r="AH1110" s="738"/>
    </row>
    <row r="1111" s="6" customFormat="1" customHeight="1" spans="1:34">
      <c r="A1111" s="1287"/>
      <c r="B1111" s="529"/>
      <c r="C1111" s="213"/>
      <c r="D1111" s="1198"/>
      <c r="E1111" s="409"/>
      <c r="F1111" s="465"/>
      <c r="G1111" s="1157"/>
      <c r="H1111" s="388"/>
      <c r="I1111" s="217"/>
      <c r="J1111" s="915"/>
      <c r="K1111" s="217"/>
      <c r="L1111" s="217"/>
      <c r="M1111" s="1302"/>
      <c r="N1111" s="738"/>
      <c r="O1111" s="738"/>
      <c r="P1111" s="738"/>
      <c r="Q1111" s="738"/>
      <c r="R1111" s="738"/>
      <c r="S1111" s="738"/>
      <c r="T1111" s="738"/>
      <c r="U1111" s="738"/>
      <c r="V1111" s="738"/>
      <c r="W1111" s="738"/>
      <c r="X1111" s="738"/>
      <c r="Y1111" s="738"/>
      <c r="Z1111" s="738"/>
      <c r="AA1111" s="738"/>
      <c r="AB1111" s="738"/>
      <c r="AC1111" s="738"/>
      <c r="AD1111" s="738"/>
      <c r="AE1111" s="738"/>
      <c r="AF1111" s="738"/>
      <c r="AG1111" s="738"/>
      <c r="AH1111" s="738"/>
    </row>
    <row r="1112" s="6" customFormat="1" customHeight="1" spans="1:34">
      <c r="A1112" s="1287"/>
      <c r="B1112" s="529"/>
      <c r="C1112" s="213"/>
      <c r="D1112" s="1198"/>
      <c r="E1112" s="409"/>
      <c r="F1112" s="465"/>
      <c r="G1112" s="1157"/>
      <c r="H1112" s="388"/>
      <c r="I1112" s="217"/>
      <c r="J1112" s="915"/>
      <c r="K1112" s="217"/>
      <c r="L1112" s="217"/>
      <c r="M1112" s="1302"/>
      <c r="N1112" s="738"/>
      <c r="O1112" s="738"/>
      <c r="P1112" s="738"/>
      <c r="Q1112" s="738"/>
      <c r="R1112" s="738"/>
      <c r="S1112" s="738"/>
      <c r="T1112" s="738"/>
      <c r="U1112" s="738"/>
      <c r="V1112" s="738"/>
      <c r="W1112" s="738"/>
      <c r="X1112" s="738"/>
      <c r="Y1112" s="738"/>
      <c r="Z1112" s="738"/>
      <c r="AA1112" s="738"/>
      <c r="AB1112" s="738"/>
      <c r="AC1112" s="738"/>
      <c r="AD1112" s="738"/>
      <c r="AE1112" s="738"/>
      <c r="AF1112" s="738"/>
      <c r="AG1112" s="738"/>
      <c r="AH1112" s="738"/>
    </row>
    <row r="1113" s="6" customFormat="1" customHeight="1" spans="1:34">
      <c r="A1113" s="1287"/>
      <c r="B1113" s="529"/>
      <c r="C1113" s="213"/>
      <c r="D1113" s="1198"/>
      <c r="E1113" s="409"/>
      <c r="F1113" s="465"/>
      <c r="G1113" s="1157"/>
      <c r="H1113" s="388"/>
      <c r="I1113" s="217"/>
      <c r="J1113" s="915"/>
      <c r="K1113" s="217"/>
      <c r="L1113" s="217"/>
      <c r="M1113" s="1302"/>
      <c r="N1113" s="738"/>
      <c r="O1113" s="738"/>
      <c r="P1113" s="738"/>
      <c r="Q1113" s="738"/>
      <c r="R1113" s="738"/>
      <c r="S1113" s="738"/>
      <c r="T1113" s="738"/>
      <c r="U1113" s="738"/>
      <c r="V1113" s="738"/>
      <c r="W1113" s="738"/>
      <c r="X1113" s="738"/>
      <c r="Y1113" s="738"/>
      <c r="Z1113" s="738"/>
      <c r="AA1113" s="738"/>
      <c r="AB1113" s="738"/>
      <c r="AC1113" s="738"/>
      <c r="AD1113" s="738"/>
      <c r="AE1113" s="738"/>
      <c r="AF1113" s="738"/>
      <c r="AG1113" s="738"/>
      <c r="AH1113" s="738"/>
    </row>
    <row r="1114" s="6" customFormat="1" customHeight="1" spans="1:34">
      <c r="A1114" s="1287"/>
      <c r="B1114" s="529"/>
      <c r="C1114" s="213"/>
      <c r="D1114" s="1198"/>
      <c r="E1114" s="409"/>
      <c r="F1114" s="465"/>
      <c r="G1114" s="1157"/>
      <c r="H1114" s="388"/>
      <c r="I1114" s="217"/>
      <c r="J1114" s="915"/>
      <c r="K1114" s="217"/>
      <c r="L1114" s="217"/>
      <c r="M1114" s="1302"/>
      <c r="N1114" s="738"/>
      <c r="O1114" s="738"/>
      <c r="P1114" s="738"/>
      <c r="Q1114" s="738"/>
      <c r="R1114" s="738"/>
      <c r="S1114" s="738"/>
      <c r="T1114" s="738"/>
      <c r="U1114" s="738"/>
      <c r="V1114" s="738"/>
      <c r="W1114" s="738"/>
      <c r="X1114" s="738"/>
      <c r="Y1114" s="738"/>
      <c r="Z1114" s="738"/>
      <c r="AA1114" s="738"/>
      <c r="AB1114" s="738"/>
      <c r="AC1114" s="738"/>
      <c r="AD1114" s="738"/>
      <c r="AE1114" s="738"/>
      <c r="AF1114" s="738"/>
      <c r="AG1114" s="738"/>
      <c r="AH1114" s="738"/>
    </row>
    <row r="1115" s="6" customFormat="1" customHeight="1" spans="1:34">
      <c r="A1115" s="1287"/>
      <c r="B1115" s="529"/>
      <c r="C1115" s="213"/>
      <c r="D1115" s="1198"/>
      <c r="E1115" s="409"/>
      <c r="F1115" s="465"/>
      <c r="G1115" s="1157"/>
      <c r="H1115" s="388"/>
      <c r="I1115" s="217"/>
      <c r="J1115" s="915"/>
      <c r="K1115" s="217"/>
      <c r="L1115" s="217"/>
      <c r="M1115" s="1302"/>
      <c r="N1115" s="738"/>
      <c r="O1115" s="738"/>
      <c r="P1115" s="738"/>
      <c r="Q1115" s="738"/>
      <c r="R1115" s="738"/>
      <c r="S1115" s="738"/>
      <c r="T1115" s="738"/>
      <c r="U1115" s="738"/>
      <c r="V1115" s="738"/>
      <c r="W1115" s="738"/>
      <c r="X1115" s="738"/>
      <c r="Y1115" s="738"/>
      <c r="Z1115" s="738"/>
      <c r="AA1115" s="738"/>
      <c r="AB1115" s="738"/>
      <c r="AC1115" s="738"/>
      <c r="AD1115" s="738"/>
      <c r="AE1115" s="738"/>
      <c r="AF1115" s="738"/>
      <c r="AG1115" s="738"/>
      <c r="AH1115" s="738"/>
    </row>
    <row r="1116" s="6" customFormat="1" customHeight="1" spans="1:34">
      <c r="A1116" s="1287"/>
      <c r="B1116" s="529"/>
      <c r="C1116" s="213"/>
      <c r="D1116" s="1198"/>
      <c r="E1116" s="409"/>
      <c r="F1116" s="465"/>
      <c r="G1116" s="1157"/>
      <c r="H1116" s="388"/>
      <c r="I1116" s="217"/>
      <c r="J1116" s="915"/>
      <c r="K1116" s="217"/>
      <c r="L1116" s="217"/>
      <c r="M1116" s="1302"/>
      <c r="N1116" s="738"/>
      <c r="O1116" s="738"/>
      <c r="P1116" s="738"/>
      <c r="Q1116" s="738"/>
      <c r="R1116" s="738"/>
      <c r="S1116" s="738"/>
      <c r="T1116" s="738"/>
      <c r="U1116" s="738"/>
      <c r="V1116" s="738"/>
      <c r="W1116" s="738"/>
      <c r="X1116" s="738"/>
      <c r="Y1116" s="738"/>
      <c r="Z1116" s="738"/>
      <c r="AA1116" s="738"/>
      <c r="AB1116" s="738"/>
      <c r="AC1116" s="738"/>
      <c r="AD1116" s="738"/>
      <c r="AE1116" s="738"/>
      <c r="AF1116" s="738"/>
      <c r="AG1116" s="738"/>
      <c r="AH1116" s="738"/>
    </row>
    <row r="1117" s="6" customFormat="1" customHeight="1" spans="1:34">
      <c r="A1117" s="1287"/>
      <c r="B1117" s="529"/>
      <c r="C1117" s="213"/>
      <c r="D1117" s="1198"/>
      <c r="E1117" s="409"/>
      <c r="F1117" s="465"/>
      <c r="G1117" s="1157"/>
      <c r="H1117" s="388"/>
      <c r="I1117" s="217"/>
      <c r="J1117" s="915"/>
      <c r="K1117" s="217"/>
      <c r="L1117" s="217"/>
      <c r="M1117" s="1302"/>
      <c r="N1117" s="738"/>
      <c r="O1117" s="738"/>
      <c r="P1117" s="738"/>
      <c r="Q1117" s="738"/>
      <c r="R1117" s="738"/>
      <c r="S1117" s="738"/>
      <c r="T1117" s="738"/>
      <c r="U1117" s="738"/>
      <c r="V1117" s="738"/>
      <c r="W1117" s="738"/>
      <c r="X1117" s="738"/>
      <c r="Y1117" s="738"/>
      <c r="Z1117" s="738"/>
      <c r="AA1117" s="738"/>
      <c r="AB1117" s="738"/>
      <c r="AC1117" s="738"/>
      <c r="AD1117" s="738"/>
      <c r="AE1117" s="738"/>
      <c r="AF1117" s="738"/>
      <c r="AG1117" s="738"/>
      <c r="AH1117" s="738"/>
    </row>
    <row r="1118" s="6" customFormat="1" customHeight="1" spans="1:34">
      <c r="A1118" s="1287"/>
      <c r="B1118" s="529"/>
      <c r="C1118" s="213"/>
      <c r="D1118" s="1198"/>
      <c r="E1118" s="409"/>
      <c r="F1118" s="465"/>
      <c r="G1118" s="1157"/>
      <c r="H1118" s="388"/>
      <c r="I1118" s="217"/>
      <c r="J1118" s="915"/>
      <c r="K1118" s="217"/>
      <c r="L1118" s="217"/>
      <c r="M1118" s="1302"/>
      <c r="N1118" s="738"/>
      <c r="O1118" s="738"/>
      <c r="P1118" s="738"/>
      <c r="Q1118" s="738"/>
      <c r="R1118" s="738"/>
      <c r="S1118" s="738"/>
      <c r="T1118" s="738"/>
      <c r="U1118" s="738"/>
      <c r="V1118" s="738"/>
      <c r="W1118" s="738"/>
      <c r="X1118" s="738"/>
      <c r="Y1118" s="738"/>
      <c r="Z1118" s="738"/>
      <c r="AA1118" s="738"/>
      <c r="AB1118" s="738"/>
      <c r="AC1118" s="738"/>
      <c r="AD1118" s="738"/>
      <c r="AE1118" s="738"/>
      <c r="AF1118" s="738"/>
      <c r="AG1118" s="738"/>
      <c r="AH1118" s="738"/>
    </row>
    <row r="1119" s="6" customFormat="1" customHeight="1" spans="1:34">
      <c r="A1119" s="1287"/>
      <c r="B1119" s="529"/>
      <c r="C1119" s="213"/>
      <c r="D1119" s="1198"/>
      <c r="E1119" s="409"/>
      <c r="F1119" s="465"/>
      <c r="G1119" s="1157"/>
      <c r="H1119" s="388"/>
      <c r="I1119" s="217"/>
      <c r="J1119" s="915"/>
      <c r="K1119" s="217"/>
      <c r="L1119" s="217"/>
      <c r="M1119" s="1302"/>
      <c r="N1119" s="738"/>
      <c r="O1119" s="738"/>
      <c r="P1119" s="738"/>
      <c r="Q1119" s="738"/>
      <c r="R1119" s="738"/>
      <c r="S1119" s="738"/>
      <c r="T1119" s="738"/>
      <c r="U1119" s="738"/>
      <c r="V1119" s="738"/>
      <c r="W1119" s="738"/>
      <c r="X1119" s="738"/>
      <c r="Y1119" s="738"/>
      <c r="Z1119" s="738"/>
      <c r="AA1119" s="738"/>
      <c r="AB1119" s="738"/>
      <c r="AC1119" s="738"/>
      <c r="AD1119" s="738"/>
      <c r="AE1119" s="738"/>
      <c r="AF1119" s="738"/>
      <c r="AG1119" s="738"/>
      <c r="AH1119" s="738"/>
    </row>
    <row r="1120" s="6" customFormat="1" customHeight="1" spans="1:34">
      <c r="A1120" s="1287"/>
      <c r="B1120" s="529"/>
      <c r="C1120" s="213"/>
      <c r="D1120" s="1198"/>
      <c r="E1120" s="409"/>
      <c r="F1120" s="465"/>
      <c r="G1120" s="1157"/>
      <c r="H1120" s="388"/>
      <c r="I1120" s="217"/>
      <c r="J1120" s="915"/>
      <c r="K1120" s="217"/>
      <c r="L1120" s="217"/>
      <c r="M1120" s="1302"/>
      <c r="N1120" s="738"/>
      <c r="O1120" s="738"/>
      <c r="P1120" s="738"/>
      <c r="Q1120" s="738"/>
      <c r="R1120" s="738"/>
      <c r="S1120" s="738"/>
      <c r="T1120" s="738"/>
      <c r="U1120" s="738"/>
      <c r="V1120" s="738"/>
      <c r="W1120" s="738"/>
      <c r="X1120" s="738"/>
      <c r="Y1120" s="738"/>
      <c r="Z1120" s="738"/>
      <c r="AA1120" s="738"/>
      <c r="AB1120" s="738"/>
      <c r="AC1120" s="738"/>
      <c r="AD1120" s="738"/>
      <c r="AE1120" s="738"/>
      <c r="AF1120" s="738"/>
      <c r="AG1120" s="738"/>
      <c r="AH1120" s="738"/>
    </row>
    <row r="1121" s="6" customFormat="1" customHeight="1" spans="1:34">
      <c r="A1121" s="1287"/>
      <c r="B1121" s="529"/>
      <c r="C1121" s="213"/>
      <c r="D1121" s="1198"/>
      <c r="E1121" s="409"/>
      <c r="F1121" s="465"/>
      <c r="G1121" s="1157"/>
      <c r="H1121" s="388"/>
      <c r="I1121" s="217"/>
      <c r="J1121" s="915"/>
      <c r="K1121" s="217"/>
      <c r="L1121" s="217"/>
      <c r="M1121" s="1302"/>
      <c r="N1121" s="738"/>
      <c r="O1121" s="738"/>
      <c r="P1121" s="738"/>
      <c r="Q1121" s="738"/>
      <c r="R1121" s="738"/>
      <c r="S1121" s="738"/>
      <c r="T1121" s="738"/>
      <c r="U1121" s="738"/>
      <c r="V1121" s="738"/>
      <c r="W1121" s="738"/>
      <c r="X1121" s="738"/>
      <c r="Y1121" s="738"/>
      <c r="Z1121" s="738"/>
      <c r="AA1121" s="738"/>
      <c r="AB1121" s="738"/>
      <c r="AC1121" s="738"/>
      <c r="AD1121" s="738"/>
      <c r="AE1121" s="738"/>
      <c r="AF1121" s="738"/>
      <c r="AG1121" s="738"/>
      <c r="AH1121" s="738"/>
    </row>
    <row r="1122" s="6" customFormat="1" customHeight="1" spans="1:34">
      <c r="A1122" s="1287"/>
      <c r="B1122" s="529"/>
      <c r="C1122" s="213"/>
      <c r="D1122" s="1198"/>
      <c r="E1122" s="409"/>
      <c r="F1122" s="465"/>
      <c r="G1122" s="1157"/>
      <c r="H1122" s="388"/>
      <c r="I1122" s="217"/>
      <c r="J1122" s="915"/>
      <c r="K1122" s="217"/>
      <c r="L1122" s="217"/>
      <c r="M1122" s="1302"/>
      <c r="N1122" s="738"/>
      <c r="O1122" s="738"/>
      <c r="P1122" s="738"/>
      <c r="Q1122" s="738"/>
      <c r="R1122" s="738"/>
      <c r="S1122" s="738"/>
      <c r="T1122" s="738"/>
      <c r="U1122" s="738"/>
      <c r="V1122" s="738"/>
      <c r="W1122" s="738"/>
      <c r="X1122" s="738"/>
      <c r="Y1122" s="738"/>
      <c r="Z1122" s="738"/>
      <c r="AA1122" s="738"/>
      <c r="AB1122" s="738"/>
      <c r="AC1122" s="738"/>
      <c r="AD1122" s="738"/>
      <c r="AE1122" s="738"/>
      <c r="AF1122" s="738"/>
      <c r="AG1122" s="738"/>
      <c r="AH1122" s="738"/>
    </row>
    <row r="1123" s="6" customFormat="1" customHeight="1" spans="1:34">
      <c r="A1123" s="1287"/>
      <c r="B1123" s="529"/>
      <c r="C1123" s="213"/>
      <c r="D1123" s="1198"/>
      <c r="E1123" s="409"/>
      <c r="F1123" s="465"/>
      <c r="G1123" s="1157"/>
      <c r="H1123" s="388"/>
      <c r="I1123" s="217"/>
      <c r="J1123" s="915"/>
      <c r="K1123" s="217"/>
      <c r="L1123" s="217"/>
      <c r="M1123" s="1302"/>
      <c r="N1123" s="738"/>
      <c r="O1123" s="738"/>
      <c r="P1123" s="738"/>
      <c r="Q1123" s="738"/>
      <c r="R1123" s="738"/>
      <c r="S1123" s="738"/>
      <c r="T1123" s="738"/>
      <c r="U1123" s="738"/>
      <c r="V1123" s="738"/>
      <c r="W1123" s="738"/>
      <c r="X1123" s="738"/>
      <c r="Y1123" s="738"/>
      <c r="Z1123" s="738"/>
      <c r="AA1123" s="738"/>
      <c r="AB1123" s="738"/>
      <c r="AC1123" s="738"/>
      <c r="AD1123" s="738"/>
      <c r="AE1123" s="738"/>
      <c r="AF1123" s="738"/>
      <c r="AG1123" s="738"/>
      <c r="AH1123" s="738"/>
    </row>
    <row r="1124" s="6" customFormat="1" customHeight="1" spans="1:34">
      <c r="A1124" s="1287"/>
      <c r="B1124" s="529"/>
      <c r="C1124" s="213"/>
      <c r="D1124" s="1198"/>
      <c r="E1124" s="409"/>
      <c r="F1124" s="465"/>
      <c r="G1124" s="1157"/>
      <c r="H1124" s="388"/>
      <c r="I1124" s="217"/>
      <c r="J1124" s="915"/>
      <c r="K1124" s="217"/>
      <c r="L1124" s="217"/>
      <c r="M1124" s="1302"/>
      <c r="N1124" s="738"/>
      <c r="O1124" s="738"/>
      <c r="P1124" s="738"/>
      <c r="Q1124" s="738"/>
      <c r="R1124" s="738"/>
      <c r="S1124" s="738"/>
      <c r="T1124" s="738"/>
      <c r="U1124" s="738"/>
      <c r="V1124" s="738"/>
      <c r="W1124" s="738"/>
      <c r="X1124" s="738"/>
      <c r="Y1124" s="738"/>
      <c r="Z1124" s="738"/>
      <c r="AA1124" s="738"/>
      <c r="AB1124" s="738"/>
      <c r="AC1124" s="738"/>
      <c r="AD1124" s="738"/>
      <c r="AE1124" s="738"/>
      <c r="AF1124" s="738"/>
      <c r="AG1124" s="738"/>
      <c r="AH1124" s="738"/>
    </row>
    <row r="1125" s="6" customFormat="1" customHeight="1" spans="1:34">
      <c r="A1125" s="1287"/>
      <c r="B1125" s="529"/>
      <c r="C1125" s="213"/>
      <c r="D1125" s="1198"/>
      <c r="E1125" s="409"/>
      <c r="F1125" s="465"/>
      <c r="G1125" s="1157"/>
      <c r="H1125" s="388"/>
      <c r="I1125" s="217"/>
      <c r="J1125" s="915"/>
      <c r="K1125" s="217"/>
      <c r="L1125" s="217"/>
      <c r="M1125" s="1302"/>
      <c r="N1125" s="738"/>
      <c r="O1125" s="738"/>
      <c r="P1125" s="738"/>
      <c r="Q1125" s="738"/>
      <c r="R1125" s="738"/>
      <c r="S1125" s="738"/>
      <c r="T1125" s="738"/>
      <c r="U1125" s="738"/>
      <c r="V1125" s="738"/>
      <c r="W1125" s="738"/>
      <c r="X1125" s="738"/>
      <c r="Y1125" s="738"/>
      <c r="Z1125" s="738"/>
      <c r="AA1125" s="738"/>
      <c r="AB1125" s="738"/>
      <c r="AC1125" s="738"/>
      <c r="AD1125" s="738"/>
      <c r="AE1125" s="738"/>
      <c r="AF1125" s="738"/>
      <c r="AG1125" s="738"/>
      <c r="AH1125" s="738"/>
    </row>
    <row r="1126" s="6" customFormat="1" customHeight="1" spans="1:34">
      <c r="A1126" s="1287"/>
      <c r="B1126" s="529"/>
      <c r="C1126" s="213"/>
      <c r="D1126" s="1198"/>
      <c r="E1126" s="409"/>
      <c r="F1126" s="465"/>
      <c r="G1126" s="1157"/>
      <c r="H1126" s="388"/>
      <c r="I1126" s="217"/>
      <c r="J1126" s="915"/>
      <c r="K1126" s="217"/>
      <c r="L1126" s="217"/>
      <c r="M1126" s="1302"/>
      <c r="N1126" s="738"/>
      <c r="O1126" s="738"/>
      <c r="P1126" s="738"/>
      <c r="Q1126" s="738"/>
      <c r="R1126" s="738"/>
      <c r="S1126" s="738"/>
      <c r="T1126" s="738"/>
      <c r="U1126" s="738"/>
      <c r="V1126" s="738"/>
      <c r="W1126" s="738"/>
      <c r="X1126" s="738"/>
      <c r="Y1126" s="738"/>
      <c r="Z1126" s="738"/>
      <c r="AA1126" s="738"/>
      <c r="AB1126" s="738"/>
      <c r="AC1126" s="738"/>
      <c r="AD1126" s="738"/>
      <c r="AE1126" s="738"/>
      <c r="AF1126" s="738"/>
      <c r="AG1126" s="738"/>
      <c r="AH1126" s="738"/>
    </row>
    <row r="1127" s="6" customFormat="1" customHeight="1" spans="1:34">
      <c r="A1127" s="1287"/>
      <c r="B1127" s="529"/>
      <c r="C1127" s="213"/>
      <c r="D1127" s="1198"/>
      <c r="E1127" s="409"/>
      <c r="F1127" s="465"/>
      <c r="G1127" s="1157"/>
      <c r="H1127" s="388"/>
      <c r="I1127" s="217"/>
      <c r="J1127" s="915"/>
      <c r="K1127" s="217"/>
      <c r="L1127" s="217"/>
      <c r="M1127" s="1302"/>
      <c r="N1127" s="738"/>
      <c r="O1127" s="738"/>
      <c r="P1127" s="738"/>
      <c r="Q1127" s="738"/>
      <c r="R1127" s="738"/>
      <c r="S1127" s="738"/>
      <c r="T1127" s="738"/>
      <c r="U1127" s="738"/>
      <c r="V1127" s="738"/>
      <c r="W1127" s="738"/>
      <c r="X1127" s="738"/>
      <c r="Y1127" s="738"/>
      <c r="Z1127" s="738"/>
      <c r="AA1127" s="738"/>
      <c r="AB1127" s="738"/>
      <c r="AC1127" s="738"/>
      <c r="AD1127" s="738"/>
      <c r="AE1127" s="738"/>
      <c r="AF1127" s="738"/>
      <c r="AG1127" s="738"/>
      <c r="AH1127" s="738"/>
    </row>
    <row r="1128" s="6" customFormat="1" customHeight="1" spans="1:34">
      <c r="A1128" s="1287"/>
      <c r="B1128" s="529"/>
      <c r="C1128" s="213"/>
      <c r="D1128" s="1198"/>
      <c r="E1128" s="409"/>
      <c r="F1128" s="465"/>
      <c r="G1128" s="1157"/>
      <c r="H1128" s="388"/>
      <c r="I1128" s="217"/>
      <c r="J1128" s="915"/>
      <c r="K1128" s="217"/>
      <c r="L1128" s="217"/>
      <c r="M1128" s="1302"/>
      <c r="N1128" s="738"/>
      <c r="O1128" s="738"/>
      <c r="P1128" s="738"/>
      <c r="Q1128" s="738"/>
      <c r="R1128" s="738"/>
      <c r="S1128" s="738"/>
      <c r="T1128" s="738"/>
      <c r="U1128" s="738"/>
      <c r="V1128" s="738"/>
      <c r="W1128" s="738"/>
      <c r="X1128" s="738"/>
      <c r="Y1128" s="738"/>
      <c r="Z1128" s="738"/>
      <c r="AA1128" s="738"/>
      <c r="AB1128" s="738"/>
      <c r="AC1128" s="738"/>
      <c r="AD1128" s="738"/>
      <c r="AE1128" s="738"/>
      <c r="AF1128" s="738"/>
      <c r="AG1128" s="738"/>
      <c r="AH1128" s="738"/>
    </row>
    <row r="1129" s="6" customFormat="1" customHeight="1" spans="1:34">
      <c r="A1129" s="1287"/>
      <c r="B1129" s="529"/>
      <c r="C1129" s="213"/>
      <c r="D1129" s="1198"/>
      <c r="E1129" s="409"/>
      <c r="F1129" s="465"/>
      <c r="G1129" s="1157"/>
      <c r="H1129" s="388"/>
      <c r="I1129" s="217"/>
      <c r="J1129" s="915"/>
      <c r="K1129" s="217"/>
      <c r="L1129" s="217"/>
      <c r="M1129" s="1302"/>
      <c r="N1129" s="738"/>
      <c r="O1129" s="738"/>
      <c r="P1129" s="738"/>
      <c r="Q1129" s="738"/>
      <c r="R1129" s="738"/>
      <c r="S1129" s="738"/>
      <c r="T1129" s="738"/>
      <c r="U1129" s="738"/>
      <c r="V1129" s="738"/>
      <c r="W1129" s="738"/>
      <c r="X1129" s="738"/>
      <c r="Y1129" s="738"/>
      <c r="Z1129" s="738"/>
      <c r="AA1129" s="738"/>
      <c r="AB1129" s="738"/>
      <c r="AC1129" s="738"/>
      <c r="AD1129" s="738"/>
      <c r="AE1129" s="738"/>
      <c r="AF1129" s="738"/>
      <c r="AG1129" s="738"/>
      <c r="AH1129" s="738"/>
    </row>
    <row r="1130" s="6" customFormat="1" customHeight="1" spans="1:34">
      <c r="A1130" s="1287"/>
      <c r="B1130" s="529"/>
      <c r="C1130" s="213"/>
      <c r="D1130" s="1198"/>
      <c r="E1130" s="409"/>
      <c r="F1130" s="465"/>
      <c r="G1130" s="1157"/>
      <c r="H1130" s="388"/>
      <c r="I1130" s="217"/>
      <c r="J1130" s="915"/>
      <c r="K1130" s="217"/>
      <c r="L1130" s="217"/>
      <c r="M1130" s="1302"/>
      <c r="N1130" s="738"/>
      <c r="O1130" s="738"/>
      <c r="P1130" s="738"/>
      <c r="Q1130" s="738"/>
      <c r="R1130" s="738"/>
      <c r="S1130" s="738"/>
      <c r="T1130" s="738"/>
      <c r="U1130" s="738"/>
      <c r="V1130" s="738"/>
      <c r="W1130" s="738"/>
      <c r="X1130" s="738"/>
      <c r="Y1130" s="738"/>
      <c r="Z1130" s="738"/>
      <c r="AA1130" s="738"/>
      <c r="AB1130" s="738"/>
      <c r="AC1130" s="738"/>
      <c r="AD1130" s="738"/>
      <c r="AE1130" s="738"/>
      <c r="AF1130" s="738"/>
      <c r="AG1130" s="738"/>
      <c r="AH1130" s="738"/>
    </row>
    <row r="1131" s="6" customFormat="1" customHeight="1" spans="1:34">
      <c r="A1131" s="1287"/>
      <c r="B1131" s="529"/>
      <c r="C1131" s="213"/>
      <c r="D1131" s="1198"/>
      <c r="E1131" s="409"/>
      <c r="F1131" s="465"/>
      <c r="G1131" s="1157"/>
      <c r="H1131" s="388"/>
      <c r="I1131" s="217"/>
      <c r="J1131" s="915"/>
      <c r="K1131" s="217"/>
      <c r="L1131" s="217"/>
      <c r="M1131" s="1302"/>
      <c r="N1131" s="738"/>
      <c r="O1131" s="738"/>
      <c r="P1131" s="738"/>
      <c r="Q1131" s="738"/>
      <c r="R1131" s="738"/>
      <c r="S1131" s="738"/>
      <c r="T1131" s="738"/>
      <c r="U1131" s="738"/>
      <c r="V1131" s="738"/>
      <c r="W1131" s="738"/>
      <c r="X1131" s="738"/>
      <c r="Y1131" s="738"/>
      <c r="Z1131" s="738"/>
      <c r="AA1131" s="738"/>
      <c r="AB1131" s="738"/>
      <c r="AC1131" s="738"/>
      <c r="AD1131" s="738"/>
      <c r="AE1131" s="738"/>
      <c r="AF1131" s="738"/>
      <c r="AG1131" s="738"/>
      <c r="AH1131" s="738"/>
    </row>
    <row r="1132" s="6" customFormat="1" customHeight="1" spans="1:34">
      <c r="A1132" s="1287"/>
      <c r="B1132" s="529"/>
      <c r="C1132" s="213"/>
      <c r="D1132" s="1198"/>
      <c r="E1132" s="409"/>
      <c r="F1132" s="465"/>
      <c r="G1132" s="1157"/>
      <c r="H1132" s="388"/>
      <c r="I1132" s="217"/>
      <c r="J1132" s="915"/>
      <c r="K1132" s="217"/>
      <c r="L1132" s="217"/>
      <c r="M1132" s="1302"/>
      <c r="N1132" s="738"/>
      <c r="O1132" s="738"/>
      <c r="P1132" s="738"/>
      <c r="Q1132" s="738"/>
      <c r="R1132" s="738"/>
      <c r="S1132" s="738"/>
      <c r="T1132" s="738"/>
      <c r="U1132" s="738"/>
      <c r="V1132" s="738"/>
      <c r="W1132" s="738"/>
      <c r="X1132" s="738"/>
      <c r="Y1132" s="738"/>
      <c r="Z1132" s="738"/>
      <c r="AA1132" s="738"/>
      <c r="AB1132" s="738"/>
      <c r="AC1132" s="738"/>
      <c r="AD1132" s="738"/>
      <c r="AE1132" s="738"/>
      <c r="AF1132" s="738"/>
      <c r="AG1132" s="738"/>
      <c r="AH1132" s="738"/>
    </row>
    <row r="1133" s="6" customFormat="1" customHeight="1" spans="1:34">
      <c r="A1133" s="1287"/>
      <c r="B1133" s="529"/>
      <c r="C1133" s="213"/>
      <c r="D1133" s="1198"/>
      <c r="E1133" s="409"/>
      <c r="F1133" s="465"/>
      <c r="G1133" s="1157"/>
      <c r="H1133" s="388"/>
      <c r="I1133" s="217"/>
      <c r="J1133" s="915"/>
      <c r="K1133" s="217"/>
      <c r="L1133" s="217"/>
      <c r="M1133" s="1302"/>
      <c r="N1133" s="738"/>
      <c r="O1133" s="738"/>
      <c r="P1133" s="738"/>
      <c r="Q1133" s="738"/>
      <c r="R1133" s="738"/>
      <c r="S1133" s="738"/>
      <c r="T1133" s="738"/>
      <c r="U1133" s="738"/>
      <c r="V1133" s="738"/>
      <c r="W1133" s="738"/>
      <c r="X1133" s="738"/>
      <c r="Y1133" s="738"/>
      <c r="Z1133" s="738"/>
      <c r="AA1133" s="738"/>
      <c r="AB1133" s="738"/>
      <c r="AC1133" s="738"/>
      <c r="AD1133" s="738"/>
      <c r="AE1133" s="738"/>
      <c r="AF1133" s="738"/>
      <c r="AG1133" s="738"/>
      <c r="AH1133" s="738"/>
    </row>
    <row r="1134" s="6" customFormat="1" customHeight="1" spans="1:34">
      <c r="A1134" s="1287"/>
      <c r="B1134" s="529"/>
      <c r="C1134" s="213"/>
      <c r="D1134" s="1198"/>
      <c r="E1134" s="409"/>
      <c r="F1134" s="465"/>
      <c r="G1134" s="1157"/>
      <c r="H1134" s="388"/>
      <c r="I1134" s="217"/>
      <c r="J1134" s="915"/>
      <c r="K1134" s="217"/>
      <c r="L1134" s="217"/>
      <c r="M1134" s="1302"/>
      <c r="N1134" s="738"/>
      <c r="O1134" s="738"/>
      <c r="P1134" s="738"/>
      <c r="Q1134" s="738"/>
      <c r="R1134" s="738"/>
      <c r="S1134" s="738"/>
      <c r="T1134" s="738"/>
      <c r="U1134" s="738"/>
      <c r="V1134" s="738"/>
      <c r="W1134" s="738"/>
      <c r="X1134" s="738"/>
      <c r="Y1134" s="738"/>
      <c r="Z1134" s="738"/>
      <c r="AA1134" s="738"/>
      <c r="AB1134" s="738"/>
      <c r="AC1134" s="738"/>
      <c r="AD1134" s="738"/>
      <c r="AE1134" s="738"/>
      <c r="AF1134" s="738"/>
      <c r="AG1134" s="738"/>
      <c r="AH1134" s="738"/>
    </row>
    <row r="1135" s="6" customFormat="1" customHeight="1" spans="1:34">
      <c r="A1135" s="1287"/>
      <c r="B1135" s="529"/>
      <c r="C1135" s="213"/>
      <c r="D1135" s="1198"/>
      <c r="E1135" s="409"/>
      <c r="F1135" s="465"/>
      <c r="G1135" s="1157"/>
      <c r="H1135" s="388"/>
      <c r="I1135" s="217"/>
      <c r="J1135" s="915"/>
      <c r="K1135" s="217"/>
      <c r="L1135" s="217"/>
      <c r="M1135" s="1302"/>
      <c r="N1135" s="738"/>
      <c r="O1135" s="738"/>
      <c r="P1135" s="738"/>
      <c r="Q1135" s="738"/>
      <c r="R1135" s="738"/>
      <c r="S1135" s="738"/>
      <c r="T1135" s="738"/>
      <c r="U1135" s="738"/>
      <c r="V1135" s="738"/>
      <c r="W1135" s="738"/>
      <c r="X1135" s="738"/>
      <c r="Y1135" s="738"/>
      <c r="Z1135" s="738"/>
      <c r="AA1135" s="738"/>
      <c r="AB1135" s="738"/>
      <c r="AC1135" s="738"/>
      <c r="AD1135" s="738"/>
      <c r="AE1135" s="738"/>
      <c r="AF1135" s="738"/>
      <c r="AG1135" s="738"/>
      <c r="AH1135" s="738"/>
    </row>
    <row r="1136" s="6" customFormat="1" customHeight="1" spans="1:34">
      <c r="A1136" s="1287"/>
      <c r="B1136" s="529"/>
      <c r="C1136" s="213"/>
      <c r="D1136" s="1198"/>
      <c r="E1136" s="409"/>
      <c r="F1136" s="465"/>
      <c r="G1136" s="1157"/>
      <c r="H1136" s="388"/>
      <c r="I1136" s="217"/>
      <c r="J1136" s="915"/>
      <c r="K1136" s="217"/>
      <c r="L1136" s="217"/>
      <c r="M1136" s="1302"/>
      <c r="N1136" s="738"/>
      <c r="O1136" s="738"/>
      <c r="P1136" s="738"/>
      <c r="Q1136" s="738"/>
      <c r="R1136" s="738"/>
      <c r="S1136" s="738"/>
      <c r="T1136" s="738"/>
      <c r="U1136" s="738"/>
      <c r="V1136" s="738"/>
      <c r="W1136" s="738"/>
      <c r="X1136" s="738"/>
      <c r="Y1136" s="738"/>
      <c r="Z1136" s="738"/>
      <c r="AA1136" s="738"/>
      <c r="AB1136" s="738"/>
      <c r="AC1136" s="738"/>
      <c r="AD1136" s="738"/>
      <c r="AE1136" s="738"/>
      <c r="AF1136" s="738"/>
      <c r="AG1136" s="738"/>
      <c r="AH1136" s="738"/>
    </row>
    <row r="1137" s="6" customFormat="1" customHeight="1" spans="1:34">
      <c r="A1137" s="1287"/>
      <c r="B1137" s="529"/>
      <c r="C1137" s="213"/>
      <c r="D1137" s="1198"/>
      <c r="E1137" s="409"/>
      <c r="F1137" s="465"/>
      <c r="G1137" s="1157"/>
      <c r="H1137" s="388"/>
      <c r="I1137" s="217"/>
      <c r="J1137" s="915"/>
      <c r="K1137" s="217"/>
      <c r="L1137" s="217"/>
      <c r="M1137" s="1302"/>
      <c r="N1137" s="738"/>
      <c r="O1137" s="738"/>
      <c r="P1137" s="738"/>
      <c r="Q1137" s="738"/>
      <c r="R1137" s="738"/>
      <c r="S1137" s="738"/>
      <c r="T1137" s="738"/>
      <c r="U1137" s="738"/>
      <c r="V1137" s="738"/>
      <c r="W1137" s="738"/>
      <c r="X1137" s="738"/>
      <c r="Y1137" s="738"/>
      <c r="Z1137" s="738"/>
      <c r="AA1137" s="738"/>
      <c r="AB1137" s="738"/>
      <c r="AC1137" s="738"/>
      <c r="AD1137" s="738"/>
      <c r="AE1137" s="738"/>
      <c r="AF1137" s="738"/>
      <c r="AG1137" s="738"/>
      <c r="AH1137" s="738"/>
    </row>
    <row r="1138" s="6" customFormat="1" customHeight="1" spans="1:34">
      <c r="A1138" s="1287"/>
      <c r="B1138" s="529"/>
      <c r="C1138" s="213"/>
      <c r="D1138" s="1198"/>
      <c r="E1138" s="409"/>
      <c r="F1138" s="465"/>
      <c r="G1138" s="1157"/>
      <c r="H1138" s="388"/>
      <c r="I1138" s="217"/>
      <c r="J1138" s="915"/>
      <c r="K1138" s="217"/>
      <c r="L1138" s="217"/>
      <c r="M1138" s="1302"/>
      <c r="N1138" s="738"/>
      <c r="O1138" s="738"/>
      <c r="P1138" s="738"/>
      <c r="Q1138" s="738"/>
      <c r="R1138" s="738"/>
      <c r="S1138" s="738"/>
      <c r="T1138" s="738"/>
      <c r="U1138" s="738"/>
      <c r="V1138" s="738"/>
      <c r="W1138" s="738"/>
      <c r="X1138" s="738"/>
      <c r="Y1138" s="738"/>
      <c r="Z1138" s="738"/>
      <c r="AA1138" s="738"/>
      <c r="AB1138" s="738"/>
      <c r="AC1138" s="738"/>
      <c r="AD1138" s="738"/>
      <c r="AE1138" s="738"/>
      <c r="AF1138" s="738"/>
      <c r="AG1138" s="738"/>
      <c r="AH1138" s="738"/>
    </row>
    <row r="1139" s="6" customFormat="1" customHeight="1" spans="1:34">
      <c r="A1139" s="1287"/>
      <c r="B1139" s="529"/>
      <c r="C1139" s="213"/>
      <c r="D1139" s="1198"/>
      <c r="E1139" s="409"/>
      <c r="F1139" s="465"/>
      <c r="G1139" s="1157"/>
      <c r="H1139" s="388"/>
      <c r="I1139" s="217"/>
      <c r="J1139" s="915"/>
      <c r="K1139" s="217"/>
      <c r="L1139" s="217"/>
      <c r="M1139" s="1302"/>
      <c r="N1139" s="738"/>
      <c r="O1139" s="738"/>
      <c r="P1139" s="738"/>
      <c r="Q1139" s="738"/>
      <c r="R1139" s="738"/>
      <c r="S1139" s="738"/>
      <c r="T1139" s="738"/>
      <c r="U1139" s="738"/>
      <c r="V1139" s="738"/>
      <c r="W1139" s="738"/>
      <c r="X1139" s="738"/>
      <c r="Y1139" s="738"/>
      <c r="Z1139" s="738"/>
      <c r="AA1139" s="738"/>
      <c r="AB1139" s="738"/>
      <c r="AC1139" s="738"/>
      <c r="AD1139" s="738"/>
      <c r="AE1139" s="738"/>
      <c r="AF1139" s="738"/>
      <c r="AG1139" s="738"/>
      <c r="AH1139" s="738"/>
    </row>
    <row r="1140" s="6" customFormat="1" customHeight="1" spans="1:34">
      <c r="A1140" s="1287"/>
      <c r="B1140" s="529"/>
      <c r="C1140" s="213"/>
      <c r="D1140" s="1198"/>
      <c r="E1140" s="409"/>
      <c r="F1140" s="465"/>
      <c r="G1140" s="1157"/>
      <c r="H1140" s="388"/>
      <c r="I1140" s="217"/>
      <c r="J1140" s="915"/>
      <c r="K1140" s="217"/>
      <c r="L1140" s="217"/>
      <c r="M1140" s="1302"/>
      <c r="N1140" s="738"/>
      <c r="O1140" s="738"/>
      <c r="P1140" s="738"/>
      <c r="Q1140" s="738"/>
      <c r="R1140" s="738"/>
      <c r="S1140" s="738"/>
      <c r="T1140" s="738"/>
      <c r="U1140" s="738"/>
      <c r="V1140" s="738"/>
      <c r="W1140" s="738"/>
      <c r="X1140" s="738"/>
      <c r="Y1140" s="738"/>
      <c r="Z1140" s="738"/>
      <c r="AA1140" s="738"/>
      <c r="AB1140" s="738"/>
      <c r="AC1140" s="738"/>
      <c r="AD1140" s="738"/>
      <c r="AE1140" s="738"/>
      <c r="AF1140" s="738"/>
      <c r="AG1140" s="738"/>
      <c r="AH1140" s="738"/>
    </row>
    <row r="1141" s="6" customFormat="1" customHeight="1" spans="1:34">
      <c r="A1141" s="1287"/>
      <c r="B1141" s="529"/>
      <c r="C1141" s="213"/>
      <c r="D1141" s="1198"/>
      <c r="E1141" s="409"/>
      <c r="F1141" s="465"/>
      <c r="G1141" s="1157"/>
      <c r="H1141" s="388"/>
      <c r="I1141" s="217"/>
      <c r="J1141" s="915"/>
      <c r="K1141" s="217"/>
      <c r="L1141" s="217"/>
      <c r="M1141" s="1302"/>
      <c r="N1141" s="738"/>
      <c r="O1141" s="738"/>
      <c r="P1141" s="738"/>
      <c r="Q1141" s="738"/>
      <c r="R1141" s="738"/>
      <c r="S1141" s="738"/>
      <c r="T1141" s="738"/>
      <c r="U1141" s="738"/>
      <c r="V1141" s="738"/>
      <c r="W1141" s="738"/>
      <c r="X1141" s="738"/>
      <c r="Y1141" s="738"/>
      <c r="Z1141" s="738"/>
      <c r="AA1141" s="738"/>
      <c r="AB1141" s="738"/>
      <c r="AC1141" s="738"/>
      <c r="AD1141" s="738"/>
      <c r="AE1141" s="738"/>
      <c r="AF1141" s="738"/>
      <c r="AG1141" s="738"/>
      <c r="AH1141" s="738"/>
    </row>
    <row r="1142" s="6" customFormat="1" customHeight="1" spans="1:34">
      <c r="A1142" s="1287"/>
      <c r="B1142" s="529"/>
      <c r="C1142" s="213"/>
      <c r="D1142" s="1198"/>
      <c r="E1142" s="409"/>
      <c r="F1142" s="465"/>
      <c r="G1142" s="1157"/>
      <c r="H1142" s="388"/>
      <c r="I1142" s="217"/>
      <c r="J1142" s="915"/>
      <c r="K1142" s="217"/>
      <c r="L1142" s="217"/>
      <c r="M1142" s="1302"/>
      <c r="N1142" s="738"/>
      <c r="O1142" s="738"/>
      <c r="P1142" s="738"/>
      <c r="Q1142" s="738"/>
      <c r="R1142" s="738"/>
      <c r="S1142" s="738"/>
      <c r="T1142" s="738"/>
      <c r="U1142" s="738"/>
      <c r="V1142" s="738"/>
      <c r="W1142" s="738"/>
      <c r="X1142" s="738"/>
      <c r="Y1142" s="738"/>
      <c r="Z1142" s="738"/>
      <c r="AA1142" s="738"/>
      <c r="AB1142" s="738"/>
      <c r="AC1142" s="738"/>
      <c r="AD1142" s="738"/>
      <c r="AE1142" s="738"/>
      <c r="AF1142" s="738"/>
      <c r="AG1142" s="738"/>
      <c r="AH1142" s="738"/>
    </row>
    <row r="1143" s="6" customFormat="1" customHeight="1" spans="1:34">
      <c r="A1143" s="1287"/>
      <c r="B1143" s="529"/>
      <c r="C1143" s="213"/>
      <c r="D1143" s="1198"/>
      <c r="E1143" s="409"/>
      <c r="F1143" s="465"/>
      <c r="G1143" s="1157"/>
      <c r="H1143" s="388"/>
      <c r="I1143" s="217"/>
      <c r="J1143" s="915"/>
      <c r="K1143" s="217"/>
      <c r="L1143" s="217"/>
      <c r="M1143" s="1302"/>
      <c r="N1143" s="738"/>
      <c r="O1143" s="738"/>
      <c r="P1143" s="738"/>
      <c r="Q1143" s="738"/>
      <c r="R1143" s="738"/>
      <c r="S1143" s="738"/>
      <c r="T1143" s="738"/>
      <c r="U1143" s="738"/>
      <c r="V1143" s="738"/>
      <c r="W1143" s="738"/>
      <c r="X1143" s="738"/>
      <c r="Y1143" s="738"/>
      <c r="Z1143" s="738"/>
      <c r="AA1143" s="738"/>
      <c r="AB1143" s="738"/>
      <c r="AC1143" s="738"/>
      <c r="AD1143" s="738"/>
      <c r="AE1143" s="738"/>
      <c r="AF1143" s="738"/>
      <c r="AG1143" s="738"/>
      <c r="AH1143" s="738"/>
    </row>
    <row r="1144" s="6" customFormat="1" customHeight="1" spans="1:34">
      <c r="A1144" s="1287"/>
      <c r="B1144" s="529"/>
      <c r="C1144" s="213"/>
      <c r="D1144" s="1198"/>
      <c r="E1144" s="409"/>
      <c r="F1144" s="465"/>
      <c r="G1144" s="1157"/>
      <c r="H1144" s="388"/>
      <c r="I1144" s="217"/>
      <c r="J1144" s="915"/>
      <c r="K1144" s="217"/>
      <c r="L1144" s="217"/>
      <c r="M1144" s="1302"/>
      <c r="N1144" s="738"/>
      <c r="O1144" s="738"/>
      <c r="P1144" s="738"/>
      <c r="Q1144" s="738"/>
      <c r="R1144" s="738"/>
      <c r="S1144" s="738"/>
      <c r="T1144" s="738"/>
      <c r="U1144" s="738"/>
      <c r="V1144" s="738"/>
      <c r="W1144" s="738"/>
      <c r="X1144" s="738"/>
      <c r="Y1144" s="738"/>
      <c r="Z1144" s="738"/>
      <c r="AA1144" s="738"/>
      <c r="AB1144" s="738"/>
      <c r="AC1144" s="738"/>
      <c r="AD1144" s="738"/>
      <c r="AE1144" s="738"/>
      <c r="AF1144" s="738"/>
      <c r="AG1144" s="738"/>
      <c r="AH1144" s="738"/>
    </row>
    <row r="1145" s="6" customFormat="1" customHeight="1" spans="1:34">
      <c r="A1145" s="1287"/>
      <c r="B1145" s="529"/>
      <c r="C1145" s="213"/>
      <c r="D1145" s="1198"/>
      <c r="E1145" s="409"/>
      <c r="F1145" s="465"/>
      <c r="G1145" s="1157"/>
      <c r="H1145" s="388"/>
      <c r="I1145" s="217"/>
      <c r="J1145" s="915"/>
      <c r="K1145" s="217"/>
      <c r="L1145" s="217"/>
      <c r="M1145" s="1302"/>
      <c r="N1145" s="738"/>
      <c r="O1145" s="738"/>
      <c r="P1145" s="738"/>
      <c r="Q1145" s="738"/>
      <c r="R1145" s="738"/>
      <c r="S1145" s="738"/>
      <c r="T1145" s="738"/>
      <c r="U1145" s="738"/>
      <c r="V1145" s="738"/>
      <c r="W1145" s="738"/>
      <c r="X1145" s="738"/>
      <c r="Y1145" s="738"/>
      <c r="Z1145" s="738"/>
      <c r="AA1145" s="738"/>
      <c r="AB1145" s="738"/>
      <c r="AC1145" s="738"/>
      <c r="AD1145" s="738"/>
      <c r="AE1145" s="738"/>
      <c r="AF1145" s="738"/>
      <c r="AG1145" s="738"/>
      <c r="AH1145" s="738"/>
    </row>
    <row r="1146" s="6" customFormat="1" customHeight="1" spans="1:34">
      <c r="A1146" s="1287"/>
      <c r="B1146" s="529"/>
      <c r="C1146" s="213"/>
      <c r="D1146" s="1198"/>
      <c r="E1146" s="409"/>
      <c r="F1146" s="465"/>
      <c r="G1146" s="1157"/>
      <c r="H1146" s="388"/>
      <c r="I1146" s="217"/>
      <c r="J1146" s="915"/>
      <c r="K1146" s="217"/>
      <c r="L1146" s="217"/>
      <c r="M1146" s="1302"/>
      <c r="N1146" s="738"/>
      <c r="O1146" s="738"/>
      <c r="P1146" s="738"/>
      <c r="Q1146" s="738"/>
      <c r="R1146" s="738"/>
      <c r="S1146" s="738"/>
      <c r="T1146" s="738"/>
      <c r="U1146" s="738"/>
      <c r="V1146" s="738"/>
      <c r="W1146" s="738"/>
      <c r="X1146" s="738"/>
      <c r="Y1146" s="738"/>
      <c r="Z1146" s="738"/>
      <c r="AA1146" s="738"/>
      <c r="AB1146" s="738"/>
      <c r="AC1146" s="738"/>
      <c r="AD1146" s="738"/>
      <c r="AE1146" s="738"/>
      <c r="AF1146" s="738"/>
      <c r="AG1146" s="738"/>
      <c r="AH1146" s="738"/>
    </row>
    <row r="1147" s="6" customFormat="1" customHeight="1" spans="1:34">
      <c r="A1147" s="1287"/>
      <c r="B1147" s="529"/>
      <c r="C1147" s="213"/>
      <c r="D1147" s="1198"/>
      <c r="E1147" s="409"/>
      <c r="F1147" s="465"/>
      <c r="G1147" s="1157"/>
      <c r="H1147" s="388"/>
      <c r="I1147" s="217"/>
      <c r="J1147" s="915"/>
      <c r="K1147" s="217"/>
      <c r="L1147" s="217"/>
      <c r="M1147" s="1302"/>
      <c r="N1147" s="738"/>
      <c r="O1147" s="738"/>
      <c r="P1147" s="738"/>
      <c r="Q1147" s="738"/>
      <c r="R1147" s="738"/>
      <c r="S1147" s="738"/>
      <c r="T1147" s="738"/>
      <c r="U1147" s="738"/>
      <c r="V1147" s="738"/>
      <c r="W1147" s="738"/>
      <c r="X1147" s="738"/>
      <c r="Y1147" s="738"/>
      <c r="Z1147" s="738"/>
      <c r="AA1147" s="738"/>
      <c r="AB1147" s="738"/>
      <c r="AC1147" s="738"/>
      <c r="AD1147" s="738"/>
      <c r="AE1147" s="738"/>
      <c r="AF1147" s="738"/>
      <c r="AG1147" s="738"/>
      <c r="AH1147" s="738"/>
    </row>
    <row r="1148" s="6" customFormat="1" customHeight="1" spans="1:34">
      <c r="A1148" s="1287"/>
      <c r="B1148" s="529"/>
      <c r="C1148" s="213"/>
      <c r="D1148" s="1198"/>
      <c r="E1148" s="409"/>
      <c r="F1148" s="465"/>
      <c r="G1148" s="1157"/>
      <c r="H1148" s="388"/>
      <c r="I1148" s="217"/>
      <c r="J1148" s="915"/>
      <c r="K1148" s="217"/>
      <c r="L1148" s="217"/>
      <c r="M1148" s="1302"/>
      <c r="N1148" s="738"/>
      <c r="O1148" s="738"/>
      <c r="P1148" s="738"/>
      <c r="Q1148" s="738"/>
      <c r="R1148" s="738"/>
      <c r="S1148" s="738"/>
      <c r="T1148" s="738"/>
      <c r="U1148" s="738"/>
      <c r="V1148" s="738"/>
      <c r="W1148" s="738"/>
      <c r="X1148" s="738"/>
      <c r="Y1148" s="738"/>
      <c r="Z1148" s="738"/>
      <c r="AA1148" s="738"/>
      <c r="AB1148" s="738"/>
      <c r="AC1148" s="738"/>
      <c r="AD1148" s="738"/>
      <c r="AE1148" s="738"/>
      <c r="AF1148" s="738"/>
      <c r="AG1148" s="738"/>
      <c r="AH1148" s="738"/>
    </row>
    <row r="1149" s="6" customFormat="1" customHeight="1" spans="1:34">
      <c r="A1149" s="1287"/>
      <c r="B1149" s="529"/>
      <c r="C1149" s="213"/>
      <c r="D1149" s="1198"/>
      <c r="E1149" s="409"/>
      <c r="F1149" s="465"/>
      <c r="G1149" s="1157"/>
      <c r="H1149" s="388"/>
      <c r="I1149" s="217"/>
      <c r="J1149" s="915"/>
      <c r="K1149" s="217"/>
      <c r="L1149" s="217"/>
      <c r="M1149" s="1302"/>
      <c r="N1149" s="738"/>
      <c r="O1149" s="738"/>
      <c r="P1149" s="738"/>
      <c r="Q1149" s="738"/>
      <c r="R1149" s="738"/>
      <c r="S1149" s="738"/>
      <c r="T1149" s="738"/>
      <c r="U1149" s="738"/>
      <c r="V1149" s="738"/>
      <c r="W1149" s="738"/>
      <c r="X1149" s="738"/>
      <c r="Y1149" s="738"/>
      <c r="Z1149" s="738"/>
      <c r="AA1149" s="738"/>
      <c r="AB1149" s="738"/>
      <c r="AC1149" s="738"/>
      <c r="AD1149" s="738"/>
      <c r="AE1149" s="738"/>
      <c r="AF1149" s="738"/>
      <c r="AG1149" s="738"/>
      <c r="AH1149" s="738"/>
    </row>
    <row r="1150" s="6" customFormat="1" customHeight="1" spans="1:34">
      <c r="A1150" s="1287"/>
      <c r="B1150" s="529"/>
      <c r="C1150" s="213"/>
      <c r="D1150" s="1198"/>
      <c r="E1150" s="409"/>
      <c r="F1150" s="465"/>
      <c r="G1150" s="1157"/>
      <c r="H1150" s="388"/>
      <c r="I1150" s="217"/>
      <c r="J1150" s="915"/>
      <c r="K1150" s="217"/>
      <c r="L1150" s="217"/>
      <c r="M1150" s="1302"/>
      <c r="N1150" s="738"/>
      <c r="O1150" s="738"/>
      <c r="P1150" s="738"/>
      <c r="Q1150" s="738"/>
      <c r="R1150" s="738"/>
      <c r="S1150" s="738"/>
      <c r="T1150" s="738"/>
      <c r="U1150" s="738"/>
      <c r="V1150" s="738"/>
      <c r="W1150" s="738"/>
      <c r="X1150" s="738"/>
      <c r="Y1150" s="738"/>
      <c r="Z1150" s="738"/>
      <c r="AA1150" s="738"/>
      <c r="AB1150" s="738"/>
      <c r="AC1150" s="738"/>
      <c r="AD1150" s="738"/>
      <c r="AE1150" s="738"/>
      <c r="AF1150" s="738"/>
      <c r="AG1150" s="738"/>
      <c r="AH1150" s="738"/>
    </row>
    <row r="1151" s="6" customFormat="1" customHeight="1" spans="1:34">
      <c r="A1151" s="1287"/>
      <c r="B1151" s="529"/>
      <c r="C1151" s="213"/>
      <c r="D1151" s="1198"/>
      <c r="E1151" s="409"/>
      <c r="F1151" s="465"/>
      <c r="G1151" s="1157"/>
      <c r="H1151" s="388"/>
      <c r="I1151" s="217"/>
      <c r="J1151" s="915"/>
      <c r="K1151" s="217"/>
      <c r="L1151" s="217"/>
      <c r="M1151" s="1302"/>
      <c r="N1151" s="738"/>
      <c r="O1151" s="738"/>
      <c r="P1151" s="738"/>
      <c r="Q1151" s="738"/>
      <c r="R1151" s="738"/>
      <c r="S1151" s="738"/>
      <c r="T1151" s="738"/>
      <c r="U1151" s="738"/>
      <c r="V1151" s="738"/>
      <c r="W1151" s="738"/>
      <c r="X1151" s="738"/>
      <c r="Y1151" s="738"/>
      <c r="Z1151" s="738"/>
      <c r="AA1151" s="738"/>
      <c r="AB1151" s="738"/>
      <c r="AC1151" s="738"/>
      <c r="AD1151" s="738"/>
      <c r="AE1151" s="738"/>
      <c r="AF1151" s="738"/>
      <c r="AG1151" s="738"/>
      <c r="AH1151" s="738"/>
    </row>
    <row r="1152" s="6" customFormat="1" customHeight="1" spans="1:34">
      <c r="A1152" s="1287"/>
      <c r="B1152" s="529"/>
      <c r="C1152" s="213"/>
      <c r="D1152" s="1198"/>
      <c r="E1152" s="409"/>
      <c r="F1152" s="465"/>
      <c r="G1152" s="1157"/>
      <c r="H1152" s="388"/>
      <c r="I1152" s="217"/>
      <c r="J1152" s="915"/>
      <c r="K1152" s="217"/>
      <c r="L1152" s="217"/>
      <c r="M1152" s="1302"/>
      <c r="N1152" s="738"/>
      <c r="O1152" s="738"/>
      <c r="P1152" s="738"/>
      <c r="Q1152" s="738"/>
      <c r="R1152" s="738"/>
      <c r="S1152" s="738"/>
      <c r="T1152" s="738"/>
      <c r="U1152" s="738"/>
      <c r="V1152" s="738"/>
      <c r="W1152" s="738"/>
      <c r="X1152" s="738"/>
      <c r="Y1152" s="738"/>
      <c r="Z1152" s="738"/>
      <c r="AA1152" s="738"/>
      <c r="AB1152" s="738"/>
      <c r="AC1152" s="738"/>
      <c r="AD1152" s="738"/>
      <c r="AE1152" s="738"/>
      <c r="AF1152" s="738"/>
      <c r="AG1152" s="738"/>
      <c r="AH1152" s="738"/>
    </row>
    <row r="1153" s="6" customFormat="1" customHeight="1" spans="1:34">
      <c r="A1153" s="1287"/>
      <c r="B1153" s="529"/>
      <c r="C1153" s="213"/>
      <c r="D1153" s="1198"/>
      <c r="E1153" s="409"/>
      <c r="F1153" s="465"/>
      <c r="G1153" s="1157"/>
      <c r="H1153" s="388"/>
      <c r="I1153" s="217"/>
      <c r="J1153" s="915"/>
      <c r="K1153" s="217"/>
      <c r="L1153" s="217"/>
      <c r="M1153" s="1302"/>
      <c r="N1153" s="738"/>
      <c r="O1153" s="738"/>
      <c r="P1153" s="738"/>
      <c r="Q1153" s="738"/>
      <c r="R1153" s="738"/>
      <c r="S1153" s="738"/>
      <c r="T1153" s="738"/>
      <c r="U1153" s="738"/>
      <c r="V1153" s="738"/>
      <c r="W1153" s="738"/>
      <c r="X1153" s="738"/>
      <c r="Y1153" s="738"/>
      <c r="Z1153" s="738"/>
      <c r="AA1153" s="738"/>
      <c r="AB1153" s="738"/>
      <c r="AC1153" s="738"/>
      <c r="AD1153" s="738"/>
      <c r="AE1153" s="738"/>
      <c r="AF1153" s="738"/>
      <c r="AG1153" s="738"/>
      <c r="AH1153" s="738"/>
    </row>
    <row r="1154" s="6" customFormat="1" customHeight="1" spans="1:34">
      <c r="A1154" s="1287"/>
      <c r="B1154" s="529"/>
      <c r="C1154" s="213"/>
      <c r="D1154" s="1198"/>
      <c r="E1154" s="409"/>
      <c r="F1154" s="465"/>
      <c r="G1154" s="1157"/>
      <c r="H1154" s="388"/>
      <c r="I1154" s="217"/>
      <c r="J1154" s="915"/>
      <c r="K1154" s="217"/>
      <c r="L1154" s="217"/>
      <c r="M1154" s="1302"/>
      <c r="N1154" s="738"/>
      <c r="O1154" s="738"/>
      <c r="P1154" s="738"/>
      <c r="Q1154" s="738"/>
      <c r="R1154" s="738"/>
      <c r="S1154" s="738"/>
      <c r="T1154" s="738"/>
      <c r="U1154" s="738"/>
      <c r="V1154" s="738"/>
      <c r="W1154" s="738"/>
      <c r="X1154" s="738"/>
      <c r="Y1154" s="738"/>
      <c r="Z1154" s="738"/>
      <c r="AA1154" s="738"/>
      <c r="AB1154" s="738"/>
      <c r="AC1154" s="738"/>
      <c r="AD1154" s="738"/>
      <c r="AE1154" s="738"/>
      <c r="AF1154" s="738"/>
      <c r="AG1154" s="738"/>
      <c r="AH1154" s="738"/>
    </row>
    <row r="1155" s="6" customFormat="1" customHeight="1" spans="1:34">
      <c r="A1155" s="1287"/>
      <c r="B1155" s="529"/>
      <c r="C1155" s="213"/>
      <c r="D1155" s="1198"/>
      <c r="E1155" s="409"/>
      <c r="F1155" s="465"/>
      <c r="G1155" s="1157"/>
      <c r="H1155" s="388"/>
      <c r="I1155" s="217"/>
      <c r="J1155" s="915"/>
      <c r="K1155" s="217"/>
      <c r="L1155" s="217"/>
      <c r="M1155" s="1302"/>
      <c r="N1155" s="738"/>
      <c r="O1155" s="738"/>
      <c r="P1155" s="738"/>
      <c r="Q1155" s="738"/>
      <c r="R1155" s="738"/>
      <c r="S1155" s="738"/>
      <c r="T1155" s="738"/>
      <c r="U1155" s="738"/>
      <c r="V1155" s="738"/>
      <c r="W1155" s="738"/>
      <c r="X1155" s="738"/>
      <c r="Y1155" s="738"/>
      <c r="Z1155" s="738"/>
      <c r="AA1155" s="738"/>
      <c r="AB1155" s="738"/>
      <c r="AC1155" s="738"/>
      <c r="AD1155" s="738"/>
      <c r="AE1155" s="738"/>
      <c r="AF1155" s="738"/>
      <c r="AG1155" s="738"/>
      <c r="AH1155" s="738"/>
    </row>
    <row r="1156" s="6" customFormat="1" customHeight="1" spans="1:34">
      <c r="A1156" s="1287"/>
      <c r="B1156" s="529"/>
      <c r="C1156" s="213"/>
      <c r="D1156" s="1198"/>
      <c r="E1156" s="409"/>
      <c r="F1156" s="465"/>
      <c r="G1156" s="1157"/>
      <c r="H1156" s="388"/>
      <c r="I1156" s="217"/>
      <c r="J1156" s="915"/>
      <c r="K1156" s="217"/>
      <c r="L1156" s="217"/>
      <c r="M1156" s="1302"/>
      <c r="N1156" s="738"/>
      <c r="O1156" s="738"/>
      <c r="P1156" s="738"/>
      <c r="Q1156" s="738"/>
      <c r="R1156" s="738"/>
      <c r="S1156" s="738"/>
      <c r="T1156" s="738"/>
      <c r="U1156" s="738"/>
      <c r="V1156" s="738"/>
      <c r="W1156" s="738"/>
      <c r="X1156" s="738"/>
      <c r="Y1156" s="738"/>
      <c r="Z1156" s="738"/>
      <c r="AA1156" s="738"/>
      <c r="AB1156" s="738"/>
      <c r="AC1156" s="738"/>
      <c r="AD1156" s="738"/>
      <c r="AE1156" s="738"/>
      <c r="AF1156" s="738"/>
      <c r="AG1156" s="738"/>
      <c r="AH1156" s="738"/>
    </row>
    <row r="1157" s="6" customFormat="1" customHeight="1" spans="1:34">
      <c r="A1157" s="1287"/>
      <c r="B1157" s="529"/>
      <c r="C1157" s="213"/>
      <c r="D1157" s="1198"/>
      <c r="E1157" s="409"/>
      <c r="F1157" s="465"/>
      <c r="G1157" s="1157"/>
      <c r="H1157" s="388"/>
      <c r="I1157" s="217"/>
      <c r="J1157" s="915"/>
      <c r="K1157" s="217"/>
      <c r="L1157" s="217"/>
      <c r="M1157" s="1302"/>
      <c r="N1157" s="738"/>
      <c r="O1157" s="738"/>
      <c r="P1157" s="738"/>
      <c r="Q1157" s="738"/>
      <c r="R1157" s="738"/>
      <c r="S1157" s="738"/>
      <c r="T1157" s="738"/>
      <c r="U1157" s="738"/>
      <c r="V1157" s="738"/>
      <c r="W1157" s="738"/>
      <c r="X1157" s="738"/>
      <c r="Y1157" s="738"/>
      <c r="Z1157" s="738"/>
      <c r="AA1157" s="738"/>
      <c r="AB1157" s="738"/>
      <c r="AC1157" s="738"/>
      <c r="AD1157" s="738"/>
      <c r="AE1157" s="738"/>
      <c r="AF1157" s="738"/>
      <c r="AG1157" s="738"/>
      <c r="AH1157" s="738"/>
    </row>
    <row r="1158" s="6" customFormat="1" customHeight="1" spans="1:34">
      <c r="A1158" s="1287"/>
      <c r="B1158" s="529"/>
      <c r="C1158" s="213"/>
      <c r="D1158" s="1198"/>
      <c r="E1158" s="409"/>
      <c r="F1158" s="465"/>
      <c r="G1158" s="1157"/>
      <c r="H1158" s="388"/>
      <c r="I1158" s="217"/>
      <c r="J1158" s="915"/>
      <c r="K1158" s="217"/>
      <c r="L1158" s="217"/>
      <c r="M1158" s="1302"/>
      <c r="N1158" s="738"/>
      <c r="O1158" s="738"/>
      <c r="P1158" s="738"/>
      <c r="Q1158" s="738"/>
      <c r="R1158" s="738"/>
      <c r="S1158" s="738"/>
      <c r="T1158" s="738"/>
      <c r="U1158" s="738"/>
      <c r="V1158" s="738"/>
      <c r="W1158" s="738"/>
      <c r="X1158" s="738"/>
      <c r="Y1158" s="738"/>
      <c r="Z1158" s="738"/>
      <c r="AA1158" s="738"/>
      <c r="AB1158" s="738"/>
      <c r="AC1158" s="738"/>
      <c r="AD1158" s="738"/>
      <c r="AE1158" s="738"/>
      <c r="AF1158" s="738"/>
      <c r="AG1158" s="738"/>
      <c r="AH1158" s="738"/>
    </row>
    <row r="1159" s="6" customFormat="1" customHeight="1" spans="1:34">
      <c r="A1159" s="1287"/>
      <c r="B1159" s="529"/>
      <c r="C1159" s="213"/>
      <c r="D1159" s="1198"/>
      <c r="E1159" s="409"/>
      <c r="F1159" s="465"/>
      <c r="G1159" s="1157"/>
      <c r="H1159" s="388"/>
      <c r="I1159" s="217"/>
      <c r="J1159" s="915"/>
      <c r="K1159" s="217"/>
      <c r="L1159" s="217"/>
      <c r="M1159" s="1302"/>
      <c r="N1159" s="738"/>
      <c r="O1159" s="738"/>
      <c r="P1159" s="738"/>
      <c r="Q1159" s="738"/>
      <c r="R1159" s="738"/>
      <c r="S1159" s="738"/>
      <c r="T1159" s="738"/>
      <c r="U1159" s="738"/>
      <c r="V1159" s="738"/>
      <c r="W1159" s="738"/>
      <c r="X1159" s="738"/>
      <c r="Y1159" s="738"/>
      <c r="Z1159" s="738"/>
      <c r="AA1159" s="738"/>
      <c r="AB1159" s="738"/>
      <c r="AC1159" s="738"/>
      <c r="AD1159" s="738"/>
      <c r="AE1159" s="738"/>
      <c r="AF1159" s="738"/>
      <c r="AG1159" s="738"/>
      <c r="AH1159" s="738"/>
    </row>
    <row r="1160" s="6" customFormat="1" customHeight="1" spans="1:34">
      <c r="A1160" s="1287"/>
      <c r="B1160" s="529"/>
      <c r="C1160" s="213"/>
      <c r="D1160" s="1198"/>
      <c r="E1160" s="409"/>
      <c r="F1160" s="465"/>
      <c r="G1160" s="1157"/>
      <c r="H1160" s="388"/>
      <c r="I1160" s="217"/>
      <c r="J1160" s="915"/>
      <c r="K1160" s="217"/>
      <c r="L1160" s="217"/>
      <c r="M1160" s="1302"/>
      <c r="N1160" s="738"/>
      <c r="O1160" s="738"/>
      <c r="P1160" s="738"/>
      <c r="Q1160" s="738"/>
      <c r="R1160" s="738"/>
      <c r="S1160" s="738"/>
      <c r="T1160" s="738"/>
      <c r="U1160" s="738"/>
      <c r="V1160" s="738"/>
      <c r="W1160" s="738"/>
      <c r="X1160" s="738"/>
      <c r="Y1160" s="738"/>
      <c r="Z1160" s="738"/>
      <c r="AA1160" s="738"/>
      <c r="AB1160" s="738"/>
      <c r="AC1160" s="738"/>
      <c r="AD1160" s="738"/>
      <c r="AE1160" s="738"/>
      <c r="AF1160" s="738"/>
      <c r="AG1160" s="738"/>
      <c r="AH1160" s="738"/>
    </row>
    <row r="1161" s="6" customFormat="1" customHeight="1" spans="1:34">
      <c r="A1161" s="1287"/>
      <c r="B1161" s="529"/>
      <c r="C1161" s="213"/>
      <c r="D1161" s="1198"/>
      <c r="E1161" s="409"/>
      <c r="F1161" s="465"/>
      <c r="G1161" s="1157"/>
      <c r="H1161" s="388"/>
      <c r="I1161" s="217"/>
      <c r="J1161" s="915"/>
      <c r="K1161" s="217"/>
      <c r="L1161" s="217"/>
      <c r="M1161" s="1302"/>
      <c r="N1161" s="738"/>
      <c r="O1161" s="738"/>
      <c r="P1161" s="738"/>
      <c r="Q1161" s="738"/>
      <c r="R1161" s="738"/>
      <c r="S1161" s="738"/>
      <c r="T1161" s="738"/>
      <c r="U1161" s="738"/>
      <c r="V1161" s="738"/>
      <c r="W1161" s="738"/>
      <c r="X1161" s="738"/>
      <c r="Y1161" s="738"/>
      <c r="Z1161" s="738"/>
      <c r="AA1161" s="738"/>
      <c r="AB1161" s="738"/>
      <c r="AC1161" s="738"/>
      <c r="AD1161" s="738"/>
      <c r="AE1161" s="738"/>
      <c r="AF1161" s="738"/>
      <c r="AG1161" s="738"/>
      <c r="AH1161" s="738"/>
    </row>
    <row r="1162" s="6" customFormat="1" customHeight="1" spans="1:34">
      <c r="A1162" s="1287"/>
      <c r="B1162" s="529"/>
      <c r="C1162" s="213"/>
      <c r="D1162" s="1198"/>
      <c r="E1162" s="409"/>
      <c r="F1162" s="465"/>
      <c r="G1162" s="1157"/>
      <c r="H1162" s="388"/>
      <c r="I1162" s="217"/>
      <c r="J1162" s="915"/>
      <c r="K1162" s="217"/>
      <c r="L1162" s="217"/>
      <c r="M1162" s="1302"/>
      <c r="N1162" s="738"/>
      <c r="O1162" s="738"/>
      <c r="P1162" s="738"/>
      <c r="Q1162" s="738"/>
      <c r="R1162" s="738"/>
      <c r="S1162" s="738"/>
      <c r="T1162" s="738"/>
      <c r="U1162" s="738"/>
      <c r="V1162" s="738"/>
      <c r="W1162" s="738"/>
      <c r="X1162" s="738"/>
      <c r="Y1162" s="738"/>
      <c r="Z1162" s="738"/>
      <c r="AA1162" s="738"/>
      <c r="AB1162" s="738"/>
      <c r="AC1162" s="738"/>
      <c r="AD1162" s="738"/>
      <c r="AE1162" s="738"/>
      <c r="AF1162" s="738"/>
      <c r="AG1162" s="738"/>
      <c r="AH1162" s="738"/>
    </row>
    <row r="1163" s="6" customFormat="1" customHeight="1" spans="1:34">
      <c r="A1163" s="1287"/>
      <c r="B1163" s="529"/>
      <c r="C1163" s="213"/>
      <c r="D1163" s="1198"/>
      <c r="E1163" s="409"/>
      <c r="F1163" s="465"/>
      <c r="G1163" s="1157"/>
      <c r="H1163" s="388"/>
      <c r="I1163" s="217"/>
      <c r="J1163" s="915"/>
      <c r="K1163" s="217"/>
      <c r="L1163" s="217"/>
      <c r="M1163" s="1302"/>
      <c r="N1163" s="738"/>
      <c r="O1163" s="738"/>
      <c r="P1163" s="738"/>
      <c r="Q1163" s="738"/>
      <c r="R1163" s="738"/>
      <c r="S1163" s="738"/>
      <c r="T1163" s="738"/>
      <c r="U1163" s="738"/>
      <c r="V1163" s="738"/>
      <c r="W1163" s="738"/>
      <c r="X1163" s="738"/>
      <c r="Y1163" s="738"/>
      <c r="Z1163" s="738"/>
      <c r="AA1163" s="738"/>
      <c r="AB1163" s="738"/>
      <c r="AC1163" s="738"/>
      <c r="AD1163" s="738"/>
      <c r="AE1163" s="738"/>
      <c r="AF1163" s="738"/>
      <c r="AG1163" s="738"/>
      <c r="AH1163" s="738"/>
    </row>
    <row r="1164" s="6" customFormat="1" customHeight="1" spans="1:34">
      <c r="A1164" s="1287"/>
      <c r="B1164" s="529"/>
      <c r="C1164" s="213"/>
      <c r="D1164" s="1198"/>
      <c r="E1164" s="409"/>
      <c r="F1164" s="465"/>
      <c r="G1164" s="1157"/>
      <c r="H1164" s="388"/>
      <c r="I1164" s="217"/>
      <c r="J1164" s="915"/>
      <c r="K1164" s="217"/>
      <c r="L1164" s="217"/>
      <c r="M1164" s="1302"/>
      <c r="N1164" s="738"/>
      <c r="O1164" s="738"/>
      <c r="P1164" s="738"/>
      <c r="Q1164" s="738"/>
      <c r="R1164" s="738"/>
      <c r="S1164" s="738"/>
      <c r="T1164" s="738"/>
      <c r="U1164" s="738"/>
      <c r="V1164" s="738"/>
      <c r="W1164" s="738"/>
      <c r="X1164" s="738"/>
      <c r="Y1164" s="738"/>
      <c r="Z1164" s="738"/>
      <c r="AA1164" s="738"/>
      <c r="AB1164" s="738"/>
      <c r="AC1164" s="738"/>
      <c r="AD1164" s="738"/>
      <c r="AE1164" s="738"/>
      <c r="AF1164" s="738"/>
      <c r="AG1164" s="738"/>
      <c r="AH1164" s="738"/>
    </row>
    <row r="1165" s="6" customFormat="1" customHeight="1" spans="1:34">
      <c r="A1165" s="1287"/>
      <c r="B1165" s="529"/>
      <c r="C1165" s="213"/>
      <c r="D1165" s="1198"/>
      <c r="E1165" s="409"/>
      <c r="F1165" s="465"/>
      <c r="G1165" s="1157"/>
      <c r="H1165" s="388"/>
      <c r="I1165" s="217"/>
      <c r="J1165" s="915"/>
      <c r="K1165" s="217"/>
      <c r="L1165" s="217"/>
      <c r="M1165" s="1302"/>
      <c r="N1165" s="738"/>
      <c r="O1165" s="738"/>
      <c r="P1165" s="738"/>
      <c r="Q1165" s="738"/>
      <c r="R1165" s="738"/>
      <c r="S1165" s="738"/>
      <c r="T1165" s="738"/>
      <c r="U1165" s="738"/>
      <c r="V1165" s="738"/>
      <c r="W1165" s="738"/>
      <c r="X1165" s="738"/>
      <c r="Y1165" s="738"/>
      <c r="Z1165" s="738"/>
      <c r="AA1165" s="738"/>
      <c r="AB1165" s="738"/>
      <c r="AC1165" s="738"/>
      <c r="AD1165" s="738"/>
      <c r="AE1165" s="738"/>
      <c r="AF1165" s="738"/>
      <c r="AG1165" s="738"/>
      <c r="AH1165" s="738"/>
    </row>
    <row r="1166" s="6" customFormat="1" customHeight="1" spans="1:34">
      <c r="A1166" s="1287"/>
      <c r="B1166" s="529"/>
      <c r="C1166" s="213"/>
      <c r="D1166" s="1198"/>
      <c r="E1166" s="409"/>
      <c r="F1166" s="465"/>
      <c r="G1166" s="1157"/>
      <c r="H1166" s="388"/>
      <c r="I1166" s="217"/>
      <c r="J1166" s="915"/>
      <c r="K1166" s="217"/>
      <c r="L1166" s="217"/>
      <c r="M1166" s="1302"/>
      <c r="N1166" s="738"/>
      <c r="O1166" s="738"/>
      <c r="P1166" s="738"/>
      <c r="Q1166" s="738"/>
      <c r="R1166" s="738"/>
      <c r="S1166" s="738"/>
      <c r="T1166" s="738"/>
      <c r="U1166" s="738"/>
      <c r="V1166" s="738"/>
      <c r="W1166" s="738"/>
      <c r="X1166" s="738"/>
      <c r="Y1166" s="738"/>
      <c r="Z1166" s="738"/>
      <c r="AA1166" s="738"/>
      <c r="AB1166" s="738"/>
      <c r="AC1166" s="738"/>
      <c r="AD1166" s="738"/>
      <c r="AE1166" s="738"/>
      <c r="AF1166" s="738"/>
      <c r="AG1166" s="738"/>
      <c r="AH1166" s="738"/>
    </row>
    <row r="1167" s="6" customFormat="1" customHeight="1" spans="1:34">
      <c r="A1167" s="1287"/>
      <c r="B1167" s="529"/>
      <c r="C1167" s="213"/>
      <c r="D1167" s="1198"/>
      <c r="E1167" s="409"/>
      <c r="F1167" s="465"/>
      <c r="G1167" s="1157"/>
      <c r="H1167" s="388"/>
      <c r="I1167" s="217"/>
      <c r="J1167" s="915"/>
      <c r="K1167" s="217"/>
      <c r="L1167" s="217"/>
      <c r="M1167" s="1302"/>
      <c r="N1167" s="738"/>
      <c r="O1167" s="738"/>
      <c r="P1167" s="738"/>
      <c r="Q1167" s="738"/>
      <c r="R1167" s="738"/>
      <c r="S1167" s="738"/>
      <c r="T1167" s="738"/>
      <c r="U1167" s="738"/>
      <c r="V1167" s="738"/>
      <c r="W1167" s="738"/>
      <c r="X1167" s="738"/>
      <c r="Y1167" s="738"/>
      <c r="Z1167" s="738"/>
      <c r="AA1167" s="738"/>
      <c r="AB1167" s="738"/>
      <c r="AC1167" s="738"/>
      <c r="AD1167" s="738"/>
      <c r="AE1167" s="738"/>
      <c r="AF1167" s="738"/>
      <c r="AG1167" s="738"/>
      <c r="AH1167" s="738"/>
    </row>
    <row r="1168" s="6" customFormat="1" customHeight="1" spans="1:34">
      <c r="A1168" s="1287"/>
      <c r="B1168" s="529"/>
      <c r="C1168" s="213"/>
      <c r="D1168" s="1198"/>
      <c r="E1168" s="409"/>
      <c r="F1168" s="465"/>
      <c r="G1168" s="1157"/>
      <c r="H1168" s="388"/>
      <c r="I1168" s="217"/>
      <c r="J1168" s="915"/>
      <c r="K1168" s="217"/>
      <c r="L1168" s="217"/>
      <c r="M1168" s="1302"/>
      <c r="N1168" s="738"/>
      <c r="O1168" s="738"/>
      <c r="P1168" s="738"/>
      <c r="Q1168" s="738"/>
      <c r="R1168" s="738"/>
      <c r="S1168" s="738"/>
      <c r="T1168" s="738"/>
      <c r="U1168" s="738"/>
      <c r="V1168" s="738"/>
      <c r="W1168" s="738"/>
      <c r="X1168" s="738"/>
      <c r="Y1168" s="738"/>
      <c r="Z1168" s="738"/>
      <c r="AA1168" s="738"/>
      <c r="AB1168" s="738"/>
      <c r="AC1168" s="738"/>
      <c r="AD1168" s="738"/>
      <c r="AE1168" s="738"/>
      <c r="AF1168" s="738"/>
      <c r="AG1168" s="738"/>
      <c r="AH1168" s="738"/>
    </row>
    <row r="1169" s="6" customFormat="1" customHeight="1" spans="1:34">
      <c r="A1169" s="1287"/>
      <c r="B1169" s="529"/>
      <c r="C1169" s="213"/>
      <c r="D1169" s="1198"/>
      <c r="E1169" s="409"/>
      <c r="F1169" s="465"/>
      <c r="G1169" s="1157"/>
      <c r="H1169" s="388"/>
      <c r="I1169" s="217"/>
      <c r="J1169" s="915"/>
      <c r="K1169" s="217"/>
      <c r="L1169" s="217"/>
      <c r="M1169" s="1302"/>
      <c r="N1169" s="738"/>
      <c r="O1169" s="738"/>
      <c r="P1169" s="738"/>
      <c r="Q1169" s="738"/>
      <c r="R1169" s="738"/>
      <c r="S1169" s="738"/>
      <c r="T1169" s="738"/>
      <c r="U1169" s="738"/>
      <c r="V1169" s="738"/>
      <c r="W1169" s="738"/>
      <c r="X1169" s="738"/>
      <c r="Y1169" s="738"/>
      <c r="Z1169" s="738"/>
      <c r="AA1169" s="738"/>
      <c r="AB1169" s="738"/>
      <c r="AC1169" s="738"/>
      <c r="AD1169" s="738"/>
      <c r="AE1169" s="738"/>
      <c r="AF1169" s="738"/>
      <c r="AG1169" s="738"/>
      <c r="AH1169" s="738"/>
    </row>
    <row r="1170" s="6" customFormat="1" customHeight="1" spans="1:34">
      <c r="A1170" s="1287"/>
      <c r="B1170" s="529"/>
      <c r="C1170" s="213"/>
      <c r="D1170" s="1198"/>
      <c r="E1170" s="409"/>
      <c r="F1170" s="465"/>
      <c r="G1170" s="1157"/>
      <c r="H1170" s="388"/>
      <c r="I1170" s="217"/>
      <c r="J1170" s="915"/>
      <c r="K1170" s="217"/>
      <c r="L1170" s="217"/>
      <c r="M1170" s="1302"/>
      <c r="N1170" s="738"/>
      <c r="O1170" s="738"/>
      <c r="P1170" s="738"/>
      <c r="Q1170" s="738"/>
      <c r="R1170" s="738"/>
      <c r="S1170" s="738"/>
      <c r="T1170" s="738"/>
      <c r="U1170" s="738"/>
      <c r="V1170" s="738"/>
      <c r="W1170" s="738"/>
      <c r="X1170" s="738"/>
      <c r="Y1170" s="738"/>
      <c r="Z1170" s="738"/>
      <c r="AA1170" s="738"/>
      <c r="AB1170" s="738"/>
      <c r="AC1170" s="738"/>
      <c r="AD1170" s="738"/>
      <c r="AE1170" s="738"/>
      <c r="AF1170" s="738"/>
      <c r="AG1170" s="738"/>
      <c r="AH1170" s="738"/>
    </row>
    <row r="1171" s="6" customFormat="1" customHeight="1" spans="1:34">
      <c r="A1171" s="1287"/>
      <c r="B1171" s="529"/>
      <c r="C1171" s="213"/>
      <c r="D1171" s="1198"/>
      <c r="E1171" s="409"/>
      <c r="F1171" s="465"/>
      <c r="G1171" s="1157"/>
      <c r="H1171" s="388"/>
      <c r="I1171" s="217"/>
      <c r="J1171" s="915"/>
      <c r="K1171" s="217"/>
      <c r="L1171" s="217"/>
      <c r="M1171" s="1302"/>
      <c r="N1171" s="738"/>
      <c r="O1171" s="738"/>
      <c r="P1171" s="738"/>
      <c r="Q1171" s="738"/>
      <c r="R1171" s="738"/>
      <c r="S1171" s="738"/>
      <c r="T1171" s="738"/>
      <c r="U1171" s="738"/>
      <c r="V1171" s="738"/>
      <c r="W1171" s="738"/>
      <c r="X1171" s="738"/>
      <c r="Y1171" s="738"/>
      <c r="Z1171" s="738"/>
      <c r="AA1171" s="738"/>
      <c r="AB1171" s="738"/>
      <c r="AC1171" s="738"/>
      <c r="AD1171" s="738"/>
      <c r="AE1171" s="738"/>
      <c r="AF1171" s="738"/>
      <c r="AG1171" s="738"/>
      <c r="AH1171" s="738"/>
    </row>
    <row r="1172" s="6" customFormat="1" customHeight="1" spans="1:34">
      <c r="A1172" s="1287"/>
      <c r="B1172" s="529"/>
      <c r="C1172" s="213"/>
      <c r="D1172" s="1198"/>
      <c r="E1172" s="409"/>
      <c r="F1172" s="465"/>
      <c r="G1172" s="1157"/>
      <c r="H1172" s="388"/>
      <c r="I1172" s="217"/>
      <c r="J1172" s="915"/>
      <c r="K1172" s="217"/>
      <c r="L1172" s="217"/>
      <c r="M1172" s="1302"/>
      <c r="N1172" s="738"/>
      <c r="O1172" s="738"/>
      <c r="P1172" s="738"/>
      <c r="Q1172" s="738"/>
      <c r="R1172" s="738"/>
      <c r="S1172" s="738"/>
      <c r="T1172" s="738"/>
      <c r="U1172" s="738"/>
      <c r="V1172" s="738"/>
      <c r="W1172" s="738"/>
      <c r="X1172" s="738"/>
      <c r="Y1172" s="738"/>
      <c r="Z1172" s="738"/>
      <c r="AA1172" s="738"/>
      <c r="AB1172" s="738"/>
      <c r="AC1172" s="738"/>
      <c r="AD1172" s="738"/>
      <c r="AE1172" s="738"/>
      <c r="AF1172" s="738"/>
      <c r="AG1172" s="738"/>
      <c r="AH1172" s="738"/>
    </row>
    <row r="1173" s="6" customFormat="1" customHeight="1" spans="1:34">
      <c r="A1173" s="1287"/>
      <c r="B1173" s="529"/>
      <c r="C1173" s="213"/>
      <c r="D1173" s="1198"/>
      <c r="E1173" s="409"/>
      <c r="F1173" s="337"/>
      <c r="G1173" s="1157"/>
      <c r="H1173" s="388"/>
      <c r="I1173" s="217"/>
      <c r="J1173" s="915"/>
      <c r="K1173" s="217"/>
      <c r="L1173" s="217"/>
      <c r="M1173" s="1302"/>
      <c r="N1173" s="738"/>
      <c r="O1173" s="738"/>
      <c r="P1173" s="738"/>
      <c r="Q1173" s="738"/>
      <c r="R1173" s="738"/>
      <c r="S1173" s="738"/>
      <c r="T1173" s="738"/>
      <c r="U1173" s="738"/>
      <c r="V1173" s="738"/>
      <c r="W1173" s="738"/>
      <c r="X1173" s="738"/>
      <c r="Y1173" s="738"/>
      <c r="Z1173" s="738"/>
      <c r="AA1173" s="738"/>
      <c r="AB1173" s="738"/>
      <c r="AC1173" s="738"/>
      <c r="AD1173" s="738"/>
      <c r="AE1173" s="738"/>
      <c r="AF1173" s="738"/>
      <c r="AG1173" s="738"/>
      <c r="AH1173" s="738"/>
    </row>
    <row r="1174" s="6" customFormat="1" customHeight="1" spans="1:34">
      <c r="A1174" s="1287"/>
      <c r="B1174" s="529"/>
      <c r="C1174" s="213"/>
      <c r="D1174" s="1198"/>
      <c r="E1174" s="409"/>
      <c r="F1174" s="465"/>
      <c r="G1174" s="1157"/>
      <c r="H1174" s="388"/>
      <c r="I1174" s="217"/>
      <c r="J1174" s="915"/>
      <c r="K1174" s="217"/>
      <c r="L1174" s="217"/>
      <c r="M1174" s="1302"/>
      <c r="N1174" s="738"/>
      <c r="O1174" s="738"/>
      <c r="P1174" s="738"/>
      <c r="Q1174" s="738"/>
      <c r="R1174" s="738"/>
      <c r="S1174" s="738"/>
      <c r="T1174" s="738"/>
      <c r="U1174" s="738"/>
      <c r="V1174" s="738"/>
      <c r="W1174" s="738"/>
      <c r="X1174" s="738"/>
      <c r="Y1174" s="738"/>
      <c r="Z1174" s="738"/>
      <c r="AA1174" s="738"/>
      <c r="AB1174" s="738"/>
      <c r="AC1174" s="738"/>
      <c r="AD1174" s="738"/>
      <c r="AE1174" s="738"/>
      <c r="AF1174" s="738"/>
      <c r="AG1174" s="738"/>
      <c r="AH1174" s="738"/>
    </row>
    <row r="1175" s="6" customFormat="1" customHeight="1" spans="1:34">
      <c r="A1175" s="1287"/>
      <c r="B1175" s="529"/>
      <c r="C1175" s="213"/>
      <c r="D1175" s="1198"/>
      <c r="E1175" s="409"/>
      <c r="F1175" s="465"/>
      <c r="G1175" s="1157"/>
      <c r="H1175" s="388"/>
      <c r="I1175" s="217"/>
      <c r="J1175" s="915"/>
      <c r="K1175" s="217"/>
      <c r="L1175" s="217"/>
      <c r="M1175" s="1302"/>
      <c r="N1175" s="738"/>
      <c r="O1175" s="738"/>
      <c r="P1175" s="738"/>
      <c r="Q1175" s="738"/>
      <c r="R1175" s="738"/>
      <c r="S1175" s="738"/>
      <c r="T1175" s="738"/>
      <c r="U1175" s="738"/>
      <c r="V1175" s="738"/>
      <c r="W1175" s="738"/>
      <c r="X1175" s="738"/>
      <c r="Y1175" s="738"/>
      <c r="Z1175" s="738"/>
      <c r="AA1175" s="738"/>
      <c r="AB1175" s="738"/>
      <c r="AC1175" s="738"/>
      <c r="AD1175" s="738"/>
      <c r="AE1175" s="738"/>
      <c r="AF1175" s="738"/>
      <c r="AG1175" s="738"/>
      <c r="AH1175" s="738"/>
    </row>
    <row r="1176" s="6" customFormat="1" customHeight="1" spans="1:34">
      <c r="A1176" s="1287"/>
      <c r="B1176" s="529"/>
      <c r="C1176" s="213"/>
      <c r="D1176" s="1198"/>
      <c r="E1176" s="409"/>
      <c r="F1176" s="465"/>
      <c r="G1176" s="1157"/>
      <c r="H1176" s="388"/>
      <c r="I1176" s="217"/>
      <c r="J1176" s="915"/>
      <c r="K1176" s="217"/>
      <c r="L1176" s="217"/>
      <c r="M1176" s="1302"/>
      <c r="N1176" s="738"/>
      <c r="O1176" s="738"/>
      <c r="P1176" s="738"/>
      <c r="Q1176" s="738"/>
      <c r="R1176" s="738"/>
      <c r="S1176" s="738"/>
      <c r="T1176" s="738"/>
      <c r="U1176" s="738"/>
      <c r="V1176" s="738"/>
      <c r="W1176" s="738"/>
      <c r="X1176" s="738"/>
      <c r="Y1176" s="738"/>
      <c r="Z1176" s="738"/>
      <c r="AA1176" s="738"/>
      <c r="AB1176" s="738"/>
      <c r="AC1176" s="738"/>
      <c r="AD1176" s="738"/>
      <c r="AE1176" s="738"/>
      <c r="AF1176" s="738"/>
      <c r="AG1176" s="738"/>
      <c r="AH1176" s="738"/>
    </row>
    <row r="1177" s="6" customFormat="1" customHeight="1" spans="1:34">
      <c r="A1177" s="1287"/>
      <c r="B1177" s="529"/>
      <c r="C1177" s="213"/>
      <c r="D1177" s="1198"/>
      <c r="E1177" s="409"/>
      <c r="F1177" s="465"/>
      <c r="G1177" s="1157"/>
      <c r="H1177" s="388"/>
      <c r="I1177" s="217"/>
      <c r="J1177" s="915"/>
      <c r="K1177" s="217"/>
      <c r="L1177" s="217"/>
      <c r="M1177" s="1302"/>
      <c r="N1177" s="738"/>
      <c r="O1177" s="738"/>
      <c r="P1177" s="738"/>
      <c r="Q1177" s="738"/>
      <c r="R1177" s="738"/>
      <c r="S1177" s="738"/>
      <c r="T1177" s="738"/>
      <c r="U1177" s="738"/>
      <c r="V1177" s="738"/>
      <c r="W1177" s="738"/>
      <c r="X1177" s="738"/>
      <c r="Y1177" s="738"/>
      <c r="Z1177" s="738"/>
      <c r="AA1177" s="738"/>
      <c r="AB1177" s="738"/>
      <c r="AC1177" s="738"/>
      <c r="AD1177" s="738"/>
      <c r="AE1177" s="738"/>
      <c r="AF1177" s="738"/>
      <c r="AG1177" s="738"/>
      <c r="AH1177" s="738"/>
    </row>
    <row r="1178" s="6" customFormat="1" customHeight="1" spans="1:34">
      <c r="A1178" s="1287"/>
      <c r="B1178" s="529"/>
      <c r="C1178" s="213"/>
      <c r="D1178" s="1198"/>
      <c r="E1178" s="409"/>
      <c r="F1178" s="465"/>
      <c r="G1178" s="1157"/>
      <c r="H1178" s="388"/>
      <c r="I1178" s="217"/>
      <c r="J1178" s="915"/>
      <c r="K1178" s="217"/>
      <c r="L1178" s="217"/>
      <c r="M1178" s="1302"/>
      <c r="N1178" s="738"/>
      <c r="O1178" s="738"/>
      <c r="P1178" s="738"/>
      <c r="Q1178" s="738"/>
      <c r="R1178" s="738"/>
      <c r="S1178" s="738"/>
      <c r="T1178" s="738"/>
      <c r="U1178" s="738"/>
      <c r="V1178" s="738"/>
      <c r="W1178" s="738"/>
      <c r="X1178" s="738"/>
      <c r="Y1178" s="738"/>
      <c r="Z1178" s="738"/>
      <c r="AA1178" s="738"/>
      <c r="AB1178" s="738"/>
      <c r="AC1178" s="738"/>
      <c r="AD1178" s="738"/>
      <c r="AE1178" s="738"/>
      <c r="AF1178" s="738"/>
      <c r="AG1178" s="738"/>
      <c r="AH1178" s="738"/>
    </row>
    <row r="1179" s="6" customFormat="1" customHeight="1" spans="1:34">
      <c r="A1179" s="1287"/>
      <c r="B1179" s="529"/>
      <c r="C1179" s="213"/>
      <c r="D1179" s="1198"/>
      <c r="E1179" s="409"/>
      <c r="F1179" s="465"/>
      <c r="G1179" s="1157"/>
      <c r="H1179" s="388"/>
      <c r="I1179" s="217"/>
      <c r="J1179" s="915"/>
      <c r="K1179" s="217"/>
      <c r="L1179" s="217"/>
      <c r="M1179" s="1302"/>
      <c r="N1179" s="738"/>
      <c r="O1179" s="738"/>
      <c r="P1179" s="738"/>
      <c r="Q1179" s="738"/>
      <c r="R1179" s="738"/>
      <c r="S1179" s="738"/>
      <c r="T1179" s="738"/>
      <c r="U1179" s="738"/>
      <c r="V1179" s="738"/>
      <c r="W1179" s="738"/>
      <c r="X1179" s="738"/>
      <c r="Y1179" s="738"/>
      <c r="Z1179" s="738"/>
      <c r="AA1179" s="738"/>
      <c r="AB1179" s="738"/>
      <c r="AC1179" s="738"/>
      <c r="AD1179" s="738"/>
      <c r="AE1179" s="738"/>
      <c r="AF1179" s="738"/>
      <c r="AG1179" s="738"/>
      <c r="AH1179" s="738"/>
    </row>
    <row r="1180" s="6" customFormat="1" customHeight="1" spans="1:34">
      <c r="A1180" s="1287"/>
      <c r="B1180" s="529"/>
      <c r="C1180" s="213"/>
      <c r="D1180" s="1198"/>
      <c r="E1180" s="409"/>
      <c r="F1180" s="465"/>
      <c r="G1180" s="1157"/>
      <c r="H1180" s="388"/>
      <c r="I1180" s="217"/>
      <c r="J1180" s="915"/>
      <c r="K1180" s="217"/>
      <c r="L1180" s="217"/>
      <c r="M1180" s="1302"/>
      <c r="N1180" s="738"/>
      <c r="O1180" s="738"/>
      <c r="P1180" s="738"/>
      <c r="Q1180" s="738"/>
      <c r="R1180" s="738"/>
      <c r="S1180" s="738"/>
      <c r="T1180" s="738"/>
      <c r="U1180" s="738"/>
      <c r="V1180" s="738"/>
      <c r="W1180" s="738"/>
      <c r="X1180" s="738"/>
      <c r="Y1180" s="738"/>
      <c r="Z1180" s="738"/>
      <c r="AA1180" s="738"/>
      <c r="AB1180" s="738"/>
      <c r="AC1180" s="738"/>
      <c r="AD1180" s="738"/>
      <c r="AE1180" s="738"/>
      <c r="AF1180" s="738"/>
      <c r="AG1180" s="738"/>
      <c r="AH1180" s="738"/>
    </row>
    <row r="1181" s="6" customFormat="1" customHeight="1" spans="1:34">
      <c r="A1181" s="1287"/>
      <c r="B1181" s="529"/>
      <c r="C1181" s="213"/>
      <c r="D1181" s="1198"/>
      <c r="E1181" s="409"/>
      <c r="F1181" s="465"/>
      <c r="G1181" s="1157"/>
      <c r="H1181" s="388"/>
      <c r="I1181" s="217"/>
      <c r="J1181" s="915"/>
      <c r="K1181" s="217"/>
      <c r="L1181" s="217"/>
      <c r="M1181" s="1302"/>
      <c r="N1181" s="738"/>
      <c r="O1181" s="738"/>
      <c r="P1181" s="738"/>
      <c r="Q1181" s="738"/>
      <c r="R1181" s="738"/>
      <c r="S1181" s="738"/>
      <c r="T1181" s="738"/>
      <c r="U1181" s="738"/>
      <c r="V1181" s="738"/>
      <c r="W1181" s="738"/>
      <c r="X1181" s="738"/>
      <c r="Y1181" s="738"/>
      <c r="Z1181" s="738"/>
      <c r="AA1181" s="738"/>
      <c r="AB1181" s="738"/>
      <c r="AC1181" s="738"/>
      <c r="AD1181" s="738"/>
      <c r="AE1181" s="738"/>
      <c r="AF1181" s="738"/>
      <c r="AG1181" s="738"/>
      <c r="AH1181" s="738"/>
    </row>
    <row r="1182" s="6" customFormat="1" customHeight="1" spans="1:34">
      <c r="A1182" s="1287"/>
      <c r="B1182" s="529"/>
      <c r="C1182" s="213"/>
      <c r="D1182" s="1198"/>
      <c r="E1182" s="409"/>
      <c r="F1182" s="465"/>
      <c r="G1182" s="1157"/>
      <c r="H1182" s="388"/>
      <c r="I1182" s="217"/>
      <c r="J1182" s="915"/>
      <c r="K1182" s="217"/>
      <c r="L1182" s="217"/>
      <c r="M1182" s="1302"/>
      <c r="N1182" s="738"/>
      <c r="O1182" s="738"/>
      <c r="P1182" s="738"/>
      <c r="Q1182" s="738"/>
      <c r="R1182" s="738"/>
      <c r="S1182" s="738"/>
      <c r="T1182" s="738"/>
      <c r="U1182" s="738"/>
      <c r="V1182" s="738"/>
      <c r="W1182" s="738"/>
      <c r="X1182" s="738"/>
      <c r="Y1182" s="738"/>
      <c r="Z1182" s="738"/>
      <c r="AA1182" s="738"/>
      <c r="AB1182" s="738"/>
      <c r="AC1182" s="738"/>
      <c r="AD1182" s="738"/>
      <c r="AE1182" s="738"/>
      <c r="AF1182" s="738"/>
      <c r="AG1182" s="738"/>
      <c r="AH1182" s="738"/>
    </row>
    <row r="1183" s="6" customFormat="1" customHeight="1" spans="1:34">
      <c r="A1183" s="1287"/>
      <c r="B1183" s="529"/>
      <c r="C1183" s="213"/>
      <c r="D1183" s="1198"/>
      <c r="E1183" s="409"/>
      <c r="F1183" s="465"/>
      <c r="G1183" s="1157"/>
      <c r="H1183" s="388"/>
      <c r="I1183" s="217"/>
      <c r="J1183" s="915"/>
      <c r="K1183" s="217"/>
      <c r="L1183" s="217"/>
      <c r="M1183" s="1302"/>
      <c r="N1183" s="738"/>
      <c r="O1183" s="738"/>
      <c r="P1183" s="738"/>
      <c r="Q1183" s="738"/>
      <c r="R1183" s="738"/>
      <c r="S1183" s="738"/>
      <c r="T1183" s="738"/>
      <c r="U1183" s="738"/>
      <c r="V1183" s="738"/>
      <c r="W1183" s="738"/>
      <c r="X1183" s="738"/>
      <c r="Y1183" s="738"/>
      <c r="Z1183" s="738"/>
      <c r="AA1183" s="738"/>
      <c r="AB1183" s="738"/>
      <c r="AC1183" s="738"/>
      <c r="AD1183" s="738"/>
      <c r="AE1183" s="738"/>
      <c r="AF1183" s="738"/>
      <c r="AG1183" s="738"/>
      <c r="AH1183" s="738"/>
    </row>
    <row r="1184" s="6" customFormat="1" customHeight="1" spans="1:34">
      <c r="A1184" s="1287"/>
      <c r="B1184" s="529"/>
      <c r="C1184" s="213"/>
      <c r="D1184" s="1198"/>
      <c r="E1184" s="409"/>
      <c r="F1184" s="465"/>
      <c r="G1184" s="1157"/>
      <c r="H1184" s="388"/>
      <c r="I1184" s="217"/>
      <c r="J1184" s="915"/>
      <c r="K1184" s="217"/>
      <c r="L1184" s="217"/>
      <c r="M1184" s="1302"/>
      <c r="N1184" s="738"/>
      <c r="O1184" s="738"/>
      <c r="P1184" s="738"/>
      <c r="Q1184" s="738"/>
      <c r="R1184" s="738"/>
      <c r="S1184" s="738"/>
      <c r="T1184" s="738"/>
      <c r="U1184" s="738"/>
      <c r="V1184" s="738"/>
      <c r="W1184" s="738"/>
      <c r="X1184" s="738"/>
      <c r="Y1184" s="738"/>
      <c r="Z1184" s="738"/>
      <c r="AA1184" s="738"/>
      <c r="AB1184" s="738"/>
      <c r="AC1184" s="738"/>
      <c r="AD1184" s="738"/>
      <c r="AE1184" s="738"/>
      <c r="AF1184" s="738"/>
      <c r="AG1184" s="738"/>
      <c r="AH1184" s="738"/>
    </row>
    <row r="1185" s="6" customFormat="1" customHeight="1" spans="1:34">
      <c r="A1185" s="1287"/>
      <c r="B1185" s="529"/>
      <c r="C1185" s="213"/>
      <c r="D1185" s="1198"/>
      <c r="E1185" s="409"/>
      <c r="F1185" s="465"/>
      <c r="G1185" s="1157"/>
      <c r="H1185" s="388"/>
      <c r="I1185" s="217"/>
      <c r="J1185" s="915"/>
      <c r="K1185" s="217"/>
      <c r="L1185" s="217"/>
      <c r="M1185" s="1302"/>
      <c r="N1185" s="738"/>
      <c r="O1185" s="738"/>
      <c r="P1185" s="738"/>
      <c r="Q1185" s="738"/>
      <c r="R1185" s="738"/>
      <c r="S1185" s="738"/>
      <c r="T1185" s="738"/>
      <c r="U1185" s="738"/>
      <c r="V1185" s="738"/>
      <c r="W1185" s="738"/>
      <c r="X1185" s="738"/>
      <c r="Y1185" s="738"/>
      <c r="Z1185" s="738"/>
      <c r="AA1185" s="738"/>
      <c r="AB1185" s="738"/>
      <c r="AC1185" s="738"/>
      <c r="AD1185" s="738"/>
      <c r="AE1185" s="738"/>
      <c r="AF1185" s="738"/>
      <c r="AG1185" s="738"/>
      <c r="AH1185" s="738"/>
    </row>
    <row r="1186" s="6" customFormat="1" customHeight="1" spans="1:34">
      <c r="A1186" s="1287"/>
      <c r="B1186" s="529"/>
      <c r="C1186" s="213"/>
      <c r="D1186" s="1198"/>
      <c r="E1186" s="409"/>
      <c r="F1186" s="465"/>
      <c r="G1186" s="1157"/>
      <c r="H1186" s="388"/>
      <c r="I1186" s="217"/>
      <c r="J1186" s="915"/>
      <c r="K1186" s="217"/>
      <c r="L1186" s="217"/>
      <c r="M1186" s="1302"/>
      <c r="N1186" s="738"/>
      <c r="O1186" s="738"/>
      <c r="P1186" s="738"/>
      <c r="Q1186" s="738"/>
      <c r="R1186" s="738"/>
      <c r="S1186" s="738"/>
      <c r="T1186" s="738"/>
      <c r="U1186" s="738"/>
      <c r="V1186" s="738"/>
      <c r="W1186" s="738"/>
      <c r="X1186" s="738"/>
      <c r="Y1186" s="738"/>
      <c r="Z1186" s="738"/>
      <c r="AA1186" s="738"/>
      <c r="AB1186" s="738"/>
      <c r="AC1186" s="738"/>
      <c r="AD1186" s="738"/>
      <c r="AE1186" s="738"/>
      <c r="AF1186" s="738"/>
      <c r="AG1186" s="738"/>
      <c r="AH1186" s="738"/>
    </row>
    <row r="1187" s="6" customFormat="1" customHeight="1" spans="1:34">
      <c r="A1187" s="1287"/>
      <c r="B1187" s="529"/>
      <c r="C1187" s="213"/>
      <c r="D1187" s="1198"/>
      <c r="E1187" s="409"/>
      <c r="F1187" s="465"/>
      <c r="G1187" s="1157"/>
      <c r="H1187" s="388"/>
      <c r="I1187" s="217"/>
      <c r="J1187" s="915"/>
      <c r="K1187" s="217"/>
      <c r="L1187" s="217"/>
      <c r="M1187" s="1302"/>
      <c r="N1187" s="738"/>
      <c r="O1187" s="738"/>
      <c r="P1187" s="738"/>
      <c r="Q1187" s="738"/>
      <c r="R1187" s="738"/>
      <c r="S1187" s="738"/>
      <c r="T1187" s="738"/>
      <c r="U1187" s="738"/>
      <c r="V1187" s="738"/>
      <c r="W1187" s="738"/>
      <c r="X1187" s="738"/>
      <c r="Y1187" s="738"/>
      <c r="Z1187" s="738"/>
      <c r="AA1187" s="738"/>
      <c r="AB1187" s="738"/>
      <c r="AC1187" s="738"/>
      <c r="AD1187" s="738"/>
      <c r="AE1187" s="738"/>
      <c r="AF1187" s="738"/>
      <c r="AG1187" s="738"/>
      <c r="AH1187" s="738"/>
    </row>
    <row r="1188" s="6" customFormat="1" customHeight="1" spans="1:34">
      <c r="A1188" s="1287"/>
      <c r="B1188" s="529"/>
      <c r="C1188" s="213"/>
      <c r="D1188" s="1198"/>
      <c r="E1188" s="409"/>
      <c r="F1188" s="465"/>
      <c r="G1188" s="1157"/>
      <c r="H1188" s="388"/>
      <c r="I1188" s="217"/>
      <c r="J1188" s="915"/>
      <c r="K1188" s="217"/>
      <c r="L1188" s="217"/>
      <c r="M1188" s="1302"/>
      <c r="N1188" s="738"/>
      <c r="O1188" s="738"/>
      <c r="P1188" s="738"/>
      <c r="Q1188" s="738"/>
      <c r="R1188" s="738"/>
      <c r="S1188" s="738"/>
      <c r="T1188" s="738"/>
      <c r="U1188" s="738"/>
      <c r="V1188" s="738"/>
      <c r="W1188" s="738"/>
      <c r="X1188" s="738"/>
      <c r="Y1188" s="738"/>
      <c r="Z1188" s="738"/>
      <c r="AA1188" s="738"/>
      <c r="AB1188" s="738"/>
      <c r="AC1188" s="738"/>
      <c r="AD1188" s="738"/>
      <c r="AE1188" s="738"/>
      <c r="AF1188" s="738"/>
      <c r="AG1188" s="738"/>
      <c r="AH1188" s="738"/>
    </row>
    <row r="1189" s="6" customFormat="1" customHeight="1" spans="1:34">
      <c r="A1189" s="1287"/>
      <c r="B1189" s="529"/>
      <c r="C1189" s="213"/>
      <c r="D1189" s="1198"/>
      <c r="E1189" s="409"/>
      <c r="F1189" s="465"/>
      <c r="G1189" s="1157"/>
      <c r="H1189" s="388"/>
      <c r="I1189" s="217"/>
      <c r="J1189" s="915"/>
      <c r="K1189" s="217"/>
      <c r="L1189" s="217"/>
      <c r="M1189" s="1302"/>
      <c r="N1189" s="738"/>
      <c r="O1189" s="738"/>
      <c r="P1189" s="738"/>
      <c r="Q1189" s="738"/>
      <c r="R1189" s="738"/>
      <c r="S1189" s="738"/>
      <c r="T1189" s="738"/>
      <c r="U1189" s="738"/>
      <c r="V1189" s="738"/>
      <c r="W1189" s="738"/>
      <c r="X1189" s="738"/>
      <c r="Y1189" s="738"/>
      <c r="Z1189" s="738"/>
      <c r="AA1189" s="738"/>
      <c r="AB1189" s="738"/>
      <c r="AC1189" s="738"/>
      <c r="AD1189" s="738"/>
      <c r="AE1189" s="738"/>
      <c r="AF1189" s="738"/>
      <c r="AG1189" s="738"/>
      <c r="AH1189" s="738"/>
    </row>
    <row r="1190" s="6" customFormat="1" customHeight="1" spans="1:34">
      <c r="A1190" s="1287"/>
      <c r="B1190" s="529"/>
      <c r="C1190" s="213"/>
      <c r="D1190" s="1198"/>
      <c r="E1190" s="409"/>
      <c r="F1190" s="465"/>
      <c r="G1190" s="1157"/>
      <c r="H1190" s="388"/>
      <c r="I1190" s="217"/>
      <c r="J1190" s="915"/>
      <c r="K1190" s="217"/>
      <c r="L1190" s="217"/>
      <c r="M1190" s="1302"/>
      <c r="N1190" s="738"/>
      <c r="O1190" s="738"/>
      <c r="P1190" s="738"/>
      <c r="Q1190" s="738"/>
      <c r="R1190" s="738"/>
      <c r="S1190" s="738"/>
      <c r="T1190" s="738"/>
      <c r="U1190" s="738"/>
      <c r="V1190" s="738"/>
      <c r="W1190" s="738"/>
      <c r="X1190" s="738"/>
      <c r="Y1190" s="738"/>
      <c r="Z1190" s="738"/>
      <c r="AA1190" s="738"/>
      <c r="AB1190" s="738"/>
      <c r="AC1190" s="738"/>
      <c r="AD1190" s="738"/>
      <c r="AE1190" s="738"/>
      <c r="AF1190" s="738"/>
      <c r="AG1190" s="738"/>
      <c r="AH1190" s="738"/>
    </row>
    <row r="1191" s="6" customFormat="1" customHeight="1" spans="1:34">
      <c r="A1191" s="1287"/>
      <c r="B1191" s="529"/>
      <c r="C1191" s="213"/>
      <c r="D1191" s="1198"/>
      <c r="E1191" s="409"/>
      <c r="F1191" s="465"/>
      <c r="G1191" s="1157"/>
      <c r="H1191" s="388"/>
      <c r="I1191" s="217"/>
      <c r="J1191" s="915"/>
      <c r="K1191" s="217"/>
      <c r="L1191" s="217"/>
      <c r="M1191" s="1302"/>
      <c r="N1191" s="738"/>
      <c r="O1191" s="738"/>
      <c r="P1191" s="738"/>
      <c r="Q1191" s="738"/>
      <c r="R1191" s="738"/>
      <c r="S1191" s="738"/>
      <c r="T1191" s="738"/>
      <c r="U1191" s="738"/>
      <c r="V1191" s="738"/>
      <c r="W1191" s="738"/>
      <c r="X1191" s="738"/>
      <c r="Y1191" s="738"/>
      <c r="Z1191" s="738"/>
      <c r="AA1191" s="738"/>
      <c r="AB1191" s="738"/>
      <c r="AC1191" s="738"/>
      <c r="AD1191" s="738"/>
      <c r="AE1191" s="738"/>
      <c r="AF1191" s="738"/>
      <c r="AG1191" s="738"/>
      <c r="AH1191" s="738"/>
    </row>
    <row r="1192" s="6" customFormat="1" customHeight="1" spans="1:34">
      <c r="A1192" s="1287"/>
      <c r="B1192" s="529"/>
      <c r="C1192" s="213"/>
      <c r="D1192" s="1198"/>
      <c r="E1192" s="409"/>
      <c r="F1192" s="465"/>
      <c r="G1192" s="1157"/>
      <c r="H1192" s="388"/>
      <c r="I1192" s="217"/>
      <c r="J1192" s="915"/>
      <c r="K1192" s="217"/>
      <c r="L1192" s="217"/>
      <c r="M1192" s="1302"/>
      <c r="N1192" s="738"/>
      <c r="O1192" s="738"/>
      <c r="P1192" s="738"/>
      <c r="Q1192" s="738"/>
      <c r="R1192" s="738"/>
      <c r="S1192" s="738"/>
      <c r="T1192" s="738"/>
      <c r="U1192" s="738"/>
      <c r="V1192" s="738"/>
      <c r="W1192" s="738"/>
      <c r="X1192" s="738"/>
      <c r="Y1192" s="738"/>
      <c r="Z1192" s="738"/>
      <c r="AA1192" s="738"/>
      <c r="AB1192" s="738"/>
      <c r="AC1192" s="738"/>
      <c r="AD1192" s="738"/>
      <c r="AE1192" s="738"/>
      <c r="AF1192" s="738"/>
      <c r="AG1192" s="738"/>
      <c r="AH1192" s="738"/>
    </row>
    <row r="1193" s="6" customFormat="1" customHeight="1" spans="1:34">
      <c r="A1193" s="1287"/>
      <c r="B1193" s="529"/>
      <c r="C1193" s="213"/>
      <c r="D1193" s="1198"/>
      <c r="E1193" s="409"/>
      <c r="F1193" s="465"/>
      <c r="G1193" s="1157"/>
      <c r="H1193" s="388"/>
      <c r="I1193" s="217"/>
      <c r="J1193" s="915"/>
      <c r="K1193" s="217"/>
      <c r="L1193" s="217"/>
      <c r="M1193" s="1302"/>
      <c r="N1193" s="738"/>
      <c r="O1193" s="738"/>
      <c r="P1193" s="738"/>
      <c r="Q1193" s="738"/>
      <c r="R1193" s="738"/>
      <c r="S1193" s="738"/>
      <c r="T1193" s="738"/>
      <c r="U1193" s="738"/>
      <c r="V1193" s="738"/>
      <c r="W1193" s="738"/>
      <c r="X1193" s="738"/>
      <c r="Y1193" s="738"/>
      <c r="Z1193" s="738"/>
      <c r="AA1193" s="738"/>
      <c r="AB1193" s="738"/>
      <c r="AC1193" s="738"/>
      <c r="AD1193" s="738"/>
      <c r="AE1193" s="738"/>
      <c r="AF1193" s="738"/>
      <c r="AG1193" s="738"/>
      <c r="AH1193" s="738"/>
    </row>
    <row r="1194" s="6" customFormat="1" customHeight="1" spans="1:34">
      <c r="A1194" s="1287"/>
      <c r="B1194" s="529"/>
      <c r="C1194" s="213"/>
      <c r="D1194" s="1198"/>
      <c r="E1194" s="409"/>
      <c r="F1194" s="465"/>
      <c r="G1194" s="1157"/>
      <c r="H1194" s="388"/>
      <c r="I1194" s="217"/>
      <c r="J1194" s="915"/>
      <c r="K1194" s="217"/>
      <c r="L1194" s="217"/>
      <c r="M1194" s="1302"/>
      <c r="N1194" s="738"/>
      <c r="O1194" s="738"/>
      <c r="P1194" s="738"/>
      <c r="Q1194" s="738"/>
      <c r="R1194" s="738"/>
      <c r="S1194" s="738"/>
      <c r="T1194" s="738"/>
      <c r="U1194" s="738"/>
      <c r="V1194" s="738"/>
      <c r="W1194" s="738"/>
      <c r="X1194" s="738"/>
      <c r="Y1194" s="738"/>
      <c r="Z1194" s="738"/>
      <c r="AA1194" s="738"/>
      <c r="AB1194" s="738"/>
      <c r="AC1194" s="738"/>
      <c r="AD1194" s="738"/>
      <c r="AE1194" s="738"/>
      <c r="AF1194" s="738"/>
      <c r="AG1194" s="738"/>
      <c r="AH1194" s="738"/>
    </row>
    <row r="1195" s="6" customFormat="1" customHeight="1" spans="1:34">
      <c r="A1195" s="1287"/>
      <c r="B1195" s="529"/>
      <c r="C1195" s="213"/>
      <c r="D1195" s="1198"/>
      <c r="E1195" s="409"/>
      <c r="F1195" s="465"/>
      <c r="G1195" s="1157"/>
      <c r="H1195" s="388"/>
      <c r="I1195" s="217"/>
      <c r="J1195" s="915"/>
      <c r="K1195" s="217"/>
      <c r="L1195" s="217"/>
      <c r="M1195" s="1302"/>
      <c r="N1195" s="738"/>
      <c r="O1195" s="738"/>
      <c r="P1195" s="738"/>
      <c r="Q1195" s="738"/>
      <c r="R1195" s="738"/>
      <c r="S1195" s="738"/>
      <c r="T1195" s="738"/>
      <c r="U1195" s="738"/>
      <c r="V1195" s="738"/>
      <c r="W1195" s="738"/>
      <c r="X1195" s="738"/>
      <c r="Y1195" s="738"/>
      <c r="Z1195" s="738"/>
      <c r="AA1195" s="738"/>
      <c r="AB1195" s="738"/>
      <c r="AC1195" s="738"/>
      <c r="AD1195" s="738"/>
      <c r="AE1195" s="738"/>
      <c r="AF1195" s="738"/>
      <c r="AG1195" s="738"/>
      <c r="AH1195" s="738"/>
    </row>
    <row r="1196" s="6" customFormat="1" customHeight="1" spans="1:34">
      <c r="A1196" s="1287"/>
      <c r="B1196" s="529"/>
      <c r="C1196" s="213"/>
      <c r="D1196" s="1198"/>
      <c r="E1196" s="409"/>
      <c r="F1196" s="465"/>
      <c r="G1196" s="1157"/>
      <c r="H1196" s="388"/>
      <c r="I1196" s="217"/>
      <c r="J1196" s="915"/>
      <c r="K1196" s="217"/>
      <c r="L1196" s="217"/>
      <c r="M1196" s="1302"/>
      <c r="N1196" s="738"/>
      <c r="O1196" s="738"/>
      <c r="P1196" s="738"/>
      <c r="Q1196" s="738"/>
      <c r="R1196" s="738"/>
      <c r="S1196" s="738"/>
      <c r="T1196" s="738"/>
      <c r="U1196" s="738"/>
      <c r="V1196" s="738"/>
      <c r="W1196" s="738"/>
      <c r="X1196" s="738"/>
      <c r="Y1196" s="738"/>
      <c r="Z1196" s="738"/>
      <c r="AA1196" s="738"/>
      <c r="AB1196" s="738"/>
      <c r="AC1196" s="738"/>
      <c r="AD1196" s="738"/>
      <c r="AE1196" s="738"/>
      <c r="AF1196" s="738"/>
      <c r="AG1196" s="738"/>
      <c r="AH1196" s="738"/>
    </row>
    <row r="1197" s="6" customFormat="1" customHeight="1" spans="1:34">
      <c r="A1197" s="1287"/>
      <c r="B1197" s="529"/>
      <c r="C1197" s="213"/>
      <c r="D1197" s="1198"/>
      <c r="E1197" s="409"/>
      <c r="F1197" s="465"/>
      <c r="G1197" s="1157"/>
      <c r="H1197" s="388"/>
      <c r="I1197" s="217"/>
      <c r="J1197" s="915"/>
      <c r="K1197" s="217"/>
      <c r="L1197" s="217"/>
      <c r="M1197" s="1302"/>
      <c r="N1197" s="738"/>
      <c r="O1197" s="738"/>
      <c r="P1197" s="738"/>
      <c r="Q1197" s="738"/>
      <c r="R1197" s="738"/>
      <c r="S1197" s="738"/>
      <c r="T1197" s="738"/>
      <c r="U1197" s="738"/>
      <c r="V1197" s="738"/>
      <c r="W1197" s="738"/>
      <c r="X1197" s="738"/>
      <c r="Y1197" s="738"/>
      <c r="Z1197" s="738"/>
      <c r="AA1197" s="738"/>
      <c r="AB1197" s="738"/>
      <c r="AC1197" s="738"/>
      <c r="AD1197" s="738"/>
      <c r="AE1197" s="738"/>
      <c r="AF1197" s="738"/>
      <c r="AG1197" s="738"/>
      <c r="AH1197" s="738"/>
    </row>
    <row r="1198" s="6" customFormat="1" customHeight="1" spans="1:34">
      <c r="A1198" s="1287"/>
      <c r="B1198" s="529"/>
      <c r="C1198" s="213"/>
      <c r="D1198" s="1198"/>
      <c r="E1198" s="409"/>
      <c r="F1198" s="465"/>
      <c r="G1198" s="1157"/>
      <c r="H1198" s="388"/>
      <c r="I1198" s="217"/>
      <c r="J1198" s="915"/>
      <c r="K1198" s="217"/>
      <c r="L1198" s="217"/>
      <c r="M1198" s="1302"/>
      <c r="N1198" s="738"/>
      <c r="O1198" s="738"/>
      <c r="P1198" s="738"/>
      <c r="Q1198" s="738"/>
      <c r="R1198" s="738"/>
      <c r="S1198" s="738"/>
      <c r="T1198" s="738"/>
      <c r="U1198" s="738"/>
      <c r="V1198" s="738"/>
      <c r="W1198" s="738"/>
      <c r="X1198" s="738"/>
      <c r="Y1198" s="738"/>
      <c r="Z1198" s="738"/>
      <c r="AA1198" s="738"/>
      <c r="AB1198" s="738"/>
      <c r="AC1198" s="738"/>
      <c r="AD1198" s="738"/>
      <c r="AE1198" s="738"/>
      <c r="AF1198" s="738"/>
      <c r="AG1198" s="738"/>
      <c r="AH1198" s="738"/>
    </row>
    <row r="1199" s="6" customFormat="1" customHeight="1" spans="1:34">
      <c r="A1199" s="1287"/>
      <c r="B1199" s="529"/>
      <c r="C1199" s="213"/>
      <c r="D1199" s="1198"/>
      <c r="E1199" s="409"/>
      <c r="F1199" s="465"/>
      <c r="G1199" s="1157"/>
      <c r="H1199" s="388"/>
      <c r="I1199" s="217"/>
      <c r="J1199" s="915"/>
      <c r="K1199" s="217"/>
      <c r="L1199" s="217"/>
      <c r="M1199" s="1302"/>
      <c r="N1199" s="738"/>
      <c r="O1199" s="738"/>
      <c r="P1199" s="738"/>
      <c r="Q1199" s="738"/>
      <c r="R1199" s="738"/>
      <c r="S1199" s="738"/>
      <c r="T1199" s="738"/>
      <c r="U1199" s="738"/>
      <c r="V1199" s="738"/>
      <c r="W1199" s="738"/>
      <c r="X1199" s="738"/>
      <c r="Y1199" s="738"/>
      <c r="Z1199" s="738"/>
      <c r="AA1199" s="738"/>
      <c r="AB1199" s="738"/>
      <c r="AC1199" s="738"/>
      <c r="AD1199" s="738"/>
      <c r="AE1199" s="738"/>
      <c r="AF1199" s="738"/>
      <c r="AG1199" s="738"/>
      <c r="AH1199" s="738"/>
    </row>
    <row r="1200" s="6" customFormat="1" customHeight="1" spans="1:34">
      <c r="A1200" s="1287"/>
      <c r="B1200" s="529"/>
      <c r="C1200" s="213"/>
      <c r="D1200" s="1198"/>
      <c r="E1200" s="409"/>
      <c r="F1200" s="465"/>
      <c r="G1200" s="1157"/>
      <c r="H1200" s="388"/>
      <c r="I1200" s="217"/>
      <c r="J1200" s="915"/>
      <c r="K1200" s="217"/>
      <c r="L1200" s="217"/>
      <c r="M1200" s="1302"/>
      <c r="N1200" s="738"/>
      <c r="O1200" s="738"/>
      <c r="P1200" s="738"/>
      <c r="Q1200" s="738"/>
      <c r="R1200" s="738"/>
      <c r="S1200" s="738"/>
      <c r="T1200" s="738"/>
      <c r="U1200" s="738"/>
      <c r="V1200" s="738"/>
      <c r="W1200" s="738"/>
      <c r="X1200" s="738"/>
      <c r="Y1200" s="738"/>
      <c r="Z1200" s="738"/>
      <c r="AA1200" s="738"/>
      <c r="AB1200" s="738"/>
      <c r="AC1200" s="738"/>
      <c r="AD1200" s="738"/>
      <c r="AE1200" s="738"/>
      <c r="AF1200" s="738"/>
      <c r="AG1200" s="738"/>
      <c r="AH1200" s="738"/>
    </row>
    <row r="1201" s="6" customFormat="1" customHeight="1" spans="1:34">
      <c r="A1201" s="1287"/>
      <c r="B1201" s="529"/>
      <c r="C1201" s="213"/>
      <c r="D1201" s="1198"/>
      <c r="E1201" s="409"/>
      <c r="F1201" s="465"/>
      <c r="G1201" s="1157"/>
      <c r="H1201" s="388"/>
      <c r="I1201" s="217"/>
      <c r="J1201" s="915"/>
      <c r="K1201" s="217"/>
      <c r="L1201" s="217"/>
      <c r="M1201" s="1302"/>
      <c r="N1201" s="738"/>
      <c r="O1201" s="738"/>
      <c r="P1201" s="738"/>
      <c r="Q1201" s="738"/>
      <c r="R1201" s="738"/>
      <c r="S1201" s="738"/>
      <c r="T1201" s="738"/>
      <c r="U1201" s="738"/>
      <c r="V1201" s="738"/>
      <c r="W1201" s="738"/>
      <c r="X1201" s="738"/>
      <c r="Y1201" s="738"/>
      <c r="Z1201" s="738"/>
      <c r="AA1201" s="738"/>
      <c r="AB1201" s="738"/>
      <c r="AC1201" s="738"/>
      <c r="AD1201" s="738"/>
      <c r="AE1201" s="738"/>
      <c r="AF1201" s="738"/>
      <c r="AG1201" s="738"/>
      <c r="AH1201" s="738"/>
    </row>
    <row r="1202" s="6" customFormat="1" customHeight="1" spans="1:34">
      <c r="A1202" s="1287"/>
      <c r="B1202" s="529"/>
      <c r="C1202" s="213"/>
      <c r="D1202" s="1198"/>
      <c r="E1202" s="409"/>
      <c r="F1202" s="465"/>
      <c r="G1202" s="1157"/>
      <c r="H1202" s="388"/>
      <c r="I1202" s="217"/>
      <c r="J1202" s="915"/>
      <c r="K1202" s="217"/>
      <c r="L1202" s="217"/>
      <c r="M1202" s="1302"/>
      <c r="N1202" s="738"/>
      <c r="O1202" s="738"/>
      <c r="P1202" s="738"/>
      <c r="Q1202" s="738"/>
      <c r="R1202" s="738"/>
      <c r="S1202" s="738"/>
      <c r="T1202" s="738"/>
      <c r="U1202" s="738"/>
      <c r="V1202" s="738"/>
      <c r="W1202" s="738"/>
      <c r="X1202" s="738"/>
      <c r="Y1202" s="738"/>
      <c r="Z1202" s="738"/>
      <c r="AA1202" s="738"/>
      <c r="AB1202" s="738"/>
      <c r="AC1202" s="738"/>
      <c r="AD1202" s="738"/>
      <c r="AE1202" s="738"/>
      <c r="AF1202" s="738"/>
      <c r="AG1202" s="738"/>
      <c r="AH1202" s="738"/>
    </row>
    <row r="1203" s="6" customFormat="1" customHeight="1" spans="1:34">
      <c r="A1203" s="1287"/>
      <c r="B1203" s="529"/>
      <c r="C1203" s="213"/>
      <c r="D1203" s="1198"/>
      <c r="E1203" s="409"/>
      <c r="F1203" s="465"/>
      <c r="G1203" s="1157"/>
      <c r="H1203" s="388"/>
      <c r="I1203" s="217"/>
      <c r="J1203" s="915"/>
      <c r="K1203" s="217"/>
      <c r="L1203" s="217"/>
      <c r="M1203" s="1302"/>
      <c r="N1203" s="738"/>
      <c r="O1203" s="738"/>
      <c r="P1203" s="738"/>
      <c r="Q1203" s="738"/>
      <c r="R1203" s="738"/>
      <c r="S1203" s="738"/>
      <c r="T1203" s="738"/>
      <c r="U1203" s="738"/>
      <c r="V1203" s="738"/>
      <c r="W1203" s="738"/>
      <c r="X1203" s="738"/>
      <c r="Y1203" s="738"/>
      <c r="Z1203" s="738"/>
      <c r="AA1203" s="738"/>
      <c r="AB1203" s="738"/>
      <c r="AC1203" s="738"/>
      <c r="AD1203" s="738"/>
      <c r="AE1203" s="738"/>
      <c r="AF1203" s="738"/>
      <c r="AG1203" s="738"/>
      <c r="AH1203" s="738"/>
    </row>
    <row r="1204" s="6" customFormat="1" customHeight="1" spans="1:34">
      <c r="A1204" s="1287"/>
      <c r="B1204" s="529"/>
      <c r="C1204" s="213"/>
      <c r="D1204" s="1198"/>
      <c r="E1204" s="409"/>
      <c r="F1204" s="465"/>
      <c r="G1204" s="1157"/>
      <c r="H1204" s="388"/>
      <c r="I1204" s="217"/>
      <c r="J1204" s="915"/>
      <c r="K1204" s="217"/>
      <c r="L1204" s="217"/>
      <c r="M1204" s="1302"/>
      <c r="N1204" s="738"/>
      <c r="O1204" s="738"/>
      <c r="P1204" s="738"/>
      <c r="Q1204" s="738"/>
      <c r="R1204" s="738"/>
      <c r="S1204" s="738"/>
      <c r="T1204" s="738"/>
      <c r="U1204" s="738"/>
      <c r="V1204" s="738"/>
      <c r="W1204" s="738"/>
      <c r="X1204" s="738"/>
      <c r="Y1204" s="738"/>
      <c r="Z1204" s="738"/>
      <c r="AA1204" s="738"/>
      <c r="AB1204" s="738"/>
      <c r="AC1204" s="738"/>
      <c r="AD1204" s="738"/>
      <c r="AE1204" s="738"/>
      <c r="AF1204" s="738"/>
      <c r="AG1204" s="738"/>
      <c r="AH1204" s="738"/>
    </row>
    <row r="1205" s="6" customFormat="1" customHeight="1" spans="1:34">
      <c r="A1205" s="1287"/>
      <c r="B1205" s="529"/>
      <c r="C1205" s="213"/>
      <c r="D1205" s="1198"/>
      <c r="E1205" s="409"/>
      <c r="F1205" s="465"/>
      <c r="G1205" s="1157"/>
      <c r="H1205" s="388"/>
      <c r="I1205" s="217"/>
      <c r="J1205" s="915"/>
      <c r="K1205" s="217"/>
      <c r="L1205" s="217"/>
      <c r="M1205" s="1302"/>
      <c r="N1205" s="738"/>
      <c r="O1205" s="738"/>
      <c r="P1205" s="738"/>
      <c r="Q1205" s="738"/>
      <c r="R1205" s="738"/>
      <c r="S1205" s="738"/>
      <c r="T1205" s="738"/>
      <c r="U1205" s="738"/>
      <c r="V1205" s="738"/>
      <c r="W1205" s="738"/>
      <c r="X1205" s="738"/>
      <c r="Y1205" s="738"/>
      <c r="Z1205" s="738"/>
      <c r="AA1205" s="738"/>
      <c r="AB1205" s="738"/>
      <c r="AC1205" s="738"/>
      <c r="AD1205" s="738"/>
      <c r="AE1205" s="738"/>
      <c r="AF1205" s="738"/>
      <c r="AG1205" s="738"/>
      <c r="AH1205" s="738"/>
    </row>
    <row r="1206" s="6" customFormat="1" customHeight="1" spans="1:34">
      <c r="A1206" s="1287"/>
      <c r="B1206" s="529"/>
      <c r="C1206" s="213"/>
      <c r="D1206" s="1198"/>
      <c r="E1206" s="409"/>
      <c r="F1206" s="465"/>
      <c r="G1206" s="1157"/>
      <c r="H1206" s="388"/>
      <c r="I1206" s="217"/>
      <c r="J1206" s="915"/>
      <c r="K1206" s="217"/>
      <c r="L1206" s="217"/>
      <c r="M1206" s="1302"/>
      <c r="N1206" s="738"/>
      <c r="O1206" s="738"/>
      <c r="P1206" s="738"/>
      <c r="Q1206" s="738"/>
      <c r="R1206" s="738"/>
      <c r="S1206" s="738"/>
      <c r="T1206" s="738"/>
      <c r="U1206" s="738"/>
      <c r="V1206" s="738"/>
      <c r="W1206" s="738"/>
      <c r="X1206" s="738"/>
      <c r="Y1206" s="738"/>
      <c r="Z1206" s="738"/>
      <c r="AA1206" s="738"/>
      <c r="AB1206" s="738"/>
      <c r="AC1206" s="738"/>
      <c r="AD1206" s="738"/>
      <c r="AE1206" s="738"/>
      <c r="AF1206" s="738"/>
      <c r="AG1206" s="738"/>
      <c r="AH1206" s="738"/>
    </row>
    <row r="1207" s="6" customFormat="1" customHeight="1" spans="1:34">
      <c r="A1207" s="1287"/>
      <c r="B1207" s="529"/>
      <c r="C1207" s="213"/>
      <c r="D1207" s="1198"/>
      <c r="E1207" s="409"/>
      <c r="F1207" s="465"/>
      <c r="G1207" s="1157"/>
      <c r="H1207" s="388"/>
      <c r="I1207" s="217"/>
      <c r="J1207" s="915"/>
      <c r="K1207" s="217"/>
      <c r="L1207" s="217"/>
      <c r="M1207" s="1302"/>
      <c r="N1207" s="738"/>
      <c r="O1207" s="738"/>
      <c r="P1207" s="738"/>
      <c r="Q1207" s="738"/>
      <c r="R1207" s="738"/>
      <c r="S1207" s="738"/>
      <c r="T1207" s="738"/>
      <c r="U1207" s="738"/>
      <c r="V1207" s="738"/>
      <c r="W1207" s="738"/>
      <c r="X1207" s="738"/>
      <c r="Y1207" s="738"/>
      <c r="Z1207" s="738"/>
      <c r="AA1207" s="738"/>
      <c r="AB1207" s="738"/>
      <c r="AC1207" s="738"/>
      <c r="AD1207" s="738"/>
      <c r="AE1207" s="738"/>
      <c r="AF1207" s="738"/>
      <c r="AG1207" s="738"/>
      <c r="AH1207" s="738"/>
    </row>
    <row r="1208" s="6" customFormat="1" customHeight="1" spans="1:34">
      <c r="A1208" s="1287"/>
      <c r="B1208" s="529"/>
      <c r="C1208" s="213"/>
      <c r="D1208" s="1198"/>
      <c r="E1208" s="409"/>
      <c r="F1208" s="465"/>
      <c r="G1208" s="1157"/>
      <c r="H1208" s="388"/>
      <c r="I1208" s="217"/>
      <c r="J1208" s="915"/>
      <c r="K1208" s="217"/>
      <c r="L1208" s="217"/>
      <c r="M1208" s="1302"/>
      <c r="N1208" s="738"/>
      <c r="O1208" s="738"/>
      <c r="P1208" s="738"/>
      <c r="Q1208" s="738"/>
      <c r="R1208" s="738"/>
      <c r="S1208" s="738"/>
      <c r="T1208" s="738"/>
      <c r="U1208" s="738"/>
      <c r="V1208" s="738"/>
      <c r="W1208" s="738"/>
      <c r="X1208" s="738"/>
      <c r="Y1208" s="738"/>
      <c r="Z1208" s="738"/>
      <c r="AA1208" s="738"/>
      <c r="AB1208" s="738"/>
      <c r="AC1208" s="738"/>
      <c r="AD1208" s="738"/>
      <c r="AE1208" s="738"/>
      <c r="AF1208" s="738"/>
      <c r="AG1208" s="738"/>
      <c r="AH1208" s="738"/>
    </row>
    <row r="1209" s="6" customFormat="1" customHeight="1" spans="1:34">
      <c r="A1209" s="1287"/>
      <c r="B1209" s="529"/>
      <c r="C1209" s="213"/>
      <c r="D1209" s="1198"/>
      <c r="E1209" s="409"/>
      <c r="F1209" s="465"/>
      <c r="G1209" s="1157"/>
      <c r="H1209" s="388"/>
      <c r="I1209" s="217"/>
      <c r="J1209" s="915"/>
      <c r="K1209" s="217"/>
      <c r="L1209" s="217"/>
      <c r="M1209" s="1302"/>
      <c r="N1209" s="738"/>
      <c r="O1209" s="738"/>
      <c r="P1209" s="738"/>
      <c r="Q1209" s="738"/>
      <c r="R1209" s="738"/>
      <c r="S1209" s="738"/>
      <c r="T1209" s="738"/>
      <c r="U1209" s="738"/>
      <c r="V1209" s="738"/>
      <c r="W1209" s="738"/>
      <c r="X1209" s="738"/>
      <c r="Y1209" s="738"/>
      <c r="Z1209" s="738"/>
      <c r="AA1209" s="738"/>
      <c r="AB1209" s="738"/>
      <c r="AC1209" s="738"/>
      <c r="AD1209" s="738"/>
      <c r="AE1209" s="738"/>
      <c r="AF1209" s="738"/>
      <c r="AG1209" s="738"/>
      <c r="AH1209" s="738"/>
    </row>
    <row r="1210" s="6" customFormat="1" customHeight="1" spans="1:34">
      <c r="A1210" s="1287"/>
      <c r="B1210" s="529"/>
      <c r="C1210" s="213"/>
      <c r="D1210" s="1198"/>
      <c r="E1210" s="409"/>
      <c r="F1210" s="465"/>
      <c r="G1210" s="1157"/>
      <c r="H1210" s="388"/>
      <c r="I1210" s="217"/>
      <c r="J1210" s="915"/>
      <c r="K1210" s="217"/>
      <c r="L1210" s="217"/>
      <c r="M1210" s="1302"/>
      <c r="N1210" s="738"/>
      <c r="O1210" s="738"/>
      <c r="P1210" s="738"/>
      <c r="Q1210" s="738"/>
      <c r="R1210" s="738"/>
      <c r="S1210" s="738"/>
      <c r="T1210" s="738"/>
      <c r="U1210" s="738"/>
      <c r="V1210" s="738"/>
      <c r="W1210" s="738"/>
      <c r="X1210" s="738"/>
      <c r="Y1210" s="738"/>
      <c r="Z1210" s="738"/>
      <c r="AA1210" s="738"/>
      <c r="AB1210" s="738"/>
      <c r="AC1210" s="738"/>
      <c r="AD1210" s="738"/>
      <c r="AE1210" s="738"/>
      <c r="AF1210" s="738"/>
      <c r="AG1210" s="738"/>
      <c r="AH1210" s="738"/>
    </row>
    <row r="1211" s="6" customFormat="1" customHeight="1" spans="1:34">
      <c r="A1211" s="1287"/>
      <c r="B1211" s="529"/>
      <c r="C1211" s="213"/>
      <c r="D1211" s="1198"/>
      <c r="E1211" s="409"/>
      <c r="F1211" s="465"/>
      <c r="G1211" s="1157"/>
      <c r="H1211" s="388"/>
      <c r="I1211" s="217"/>
      <c r="J1211" s="915"/>
      <c r="K1211" s="217"/>
      <c r="L1211" s="217"/>
      <c r="M1211" s="1302"/>
      <c r="N1211" s="738"/>
      <c r="O1211" s="738"/>
      <c r="P1211" s="738"/>
      <c r="Q1211" s="738"/>
      <c r="R1211" s="738"/>
      <c r="S1211" s="738"/>
      <c r="T1211" s="738"/>
      <c r="U1211" s="738"/>
      <c r="V1211" s="738"/>
      <c r="W1211" s="738"/>
      <c r="X1211" s="738"/>
      <c r="Y1211" s="738"/>
      <c r="Z1211" s="738"/>
      <c r="AA1211" s="738"/>
      <c r="AB1211" s="738"/>
      <c r="AC1211" s="738"/>
      <c r="AD1211" s="738"/>
      <c r="AE1211" s="738"/>
      <c r="AF1211" s="738"/>
      <c r="AG1211" s="738"/>
      <c r="AH1211" s="738"/>
    </row>
    <row r="1212" s="6" customFormat="1" customHeight="1" spans="1:34">
      <c r="A1212" s="1287"/>
      <c r="B1212" s="529"/>
      <c r="C1212" s="213"/>
      <c r="D1212" s="1198"/>
      <c r="E1212" s="409"/>
      <c r="F1212" s="465"/>
      <c r="G1212" s="1157"/>
      <c r="H1212" s="388"/>
      <c r="I1212" s="217"/>
      <c r="J1212" s="915"/>
      <c r="K1212" s="217"/>
      <c r="L1212" s="217"/>
      <c r="M1212" s="1302"/>
      <c r="N1212" s="738"/>
      <c r="O1212" s="738"/>
      <c r="P1212" s="738"/>
      <c r="Q1212" s="738"/>
      <c r="R1212" s="738"/>
      <c r="S1212" s="738"/>
      <c r="T1212" s="738"/>
      <c r="U1212" s="738"/>
      <c r="V1212" s="738"/>
      <c r="W1212" s="738"/>
      <c r="X1212" s="738"/>
      <c r="Y1212" s="738"/>
      <c r="Z1212" s="738"/>
      <c r="AA1212" s="738"/>
      <c r="AB1212" s="738"/>
      <c r="AC1212" s="738"/>
      <c r="AD1212" s="738"/>
      <c r="AE1212" s="738"/>
      <c r="AF1212" s="738"/>
      <c r="AG1212" s="738"/>
      <c r="AH1212" s="738"/>
    </row>
    <row r="1213" s="6" customFormat="1" customHeight="1" spans="1:34">
      <c r="A1213" s="1287"/>
      <c r="B1213" s="529"/>
      <c r="C1213" s="213"/>
      <c r="D1213" s="1198"/>
      <c r="E1213" s="409"/>
      <c r="F1213" s="465"/>
      <c r="G1213" s="1157"/>
      <c r="H1213" s="388"/>
      <c r="I1213" s="217"/>
      <c r="J1213" s="915"/>
      <c r="K1213" s="217"/>
      <c r="L1213" s="217"/>
      <c r="M1213" s="1302"/>
      <c r="N1213" s="738"/>
      <c r="O1213" s="738"/>
      <c r="P1213" s="738"/>
      <c r="Q1213" s="738"/>
      <c r="R1213" s="738"/>
      <c r="S1213" s="738"/>
      <c r="T1213" s="738"/>
      <c r="U1213" s="738"/>
      <c r="V1213" s="738"/>
      <c r="W1213" s="738"/>
      <c r="X1213" s="738"/>
      <c r="Y1213" s="738"/>
      <c r="Z1213" s="738"/>
      <c r="AA1213" s="738"/>
      <c r="AB1213" s="738"/>
      <c r="AC1213" s="738"/>
      <c r="AD1213" s="738"/>
      <c r="AE1213" s="738"/>
      <c r="AF1213" s="738"/>
      <c r="AG1213" s="738"/>
      <c r="AH1213" s="738"/>
    </row>
    <row r="1214" s="6" customFormat="1" customHeight="1" spans="1:34">
      <c r="A1214" s="1287"/>
      <c r="B1214" s="529"/>
      <c r="C1214" s="213"/>
      <c r="D1214" s="1198"/>
      <c r="E1214" s="409"/>
      <c r="F1214" s="465"/>
      <c r="G1214" s="1157"/>
      <c r="H1214" s="388"/>
      <c r="I1214" s="217"/>
      <c r="J1214" s="915"/>
      <c r="K1214" s="217"/>
      <c r="L1214" s="217"/>
      <c r="M1214" s="1302"/>
      <c r="N1214" s="738"/>
      <c r="O1214" s="738"/>
      <c r="P1214" s="738"/>
      <c r="Q1214" s="738"/>
      <c r="R1214" s="738"/>
      <c r="S1214" s="738"/>
      <c r="T1214" s="738"/>
      <c r="U1214" s="738"/>
      <c r="V1214" s="738"/>
      <c r="W1214" s="738"/>
      <c r="X1214" s="738"/>
      <c r="Y1214" s="738"/>
      <c r="Z1214" s="738"/>
      <c r="AA1214" s="738"/>
      <c r="AB1214" s="738"/>
      <c r="AC1214" s="738"/>
      <c r="AD1214" s="738"/>
      <c r="AE1214" s="738"/>
      <c r="AF1214" s="738"/>
      <c r="AG1214" s="738"/>
      <c r="AH1214" s="738"/>
    </row>
    <row r="1215" s="6" customFormat="1" customHeight="1" spans="1:34">
      <c r="A1215" s="1287"/>
      <c r="B1215" s="529"/>
      <c r="C1215" s="213"/>
      <c r="D1215" s="1198"/>
      <c r="E1215" s="409"/>
      <c r="F1215" s="465"/>
      <c r="G1215" s="1157"/>
      <c r="H1215" s="388"/>
      <c r="I1215" s="217"/>
      <c r="J1215" s="915"/>
      <c r="K1215" s="217"/>
      <c r="L1215" s="217"/>
      <c r="M1215" s="1302"/>
      <c r="N1215" s="738"/>
      <c r="O1215" s="738"/>
      <c r="P1215" s="738"/>
      <c r="Q1215" s="738"/>
      <c r="R1215" s="738"/>
      <c r="S1215" s="738"/>
      <c r="T1215" s="738"/>
      <c r="U1215" s="738"/>
      <c r="V1215" s="738"/>
      <c r="W1215" s="738"/>
      <c r="X1215" s="738"/>
      <c r="Y1215" s="738"/>
      <c r="Z1215" s="738"/>
      <c r="AA1215" s="738"/>
      <c r="AB1215" s="738"/>
      <c r="AC1215" s="738"/>
      <c r="AD1215" s="738"/>
      <c r="AE1215" s="738"/>
      <c r="AF1215" s="738"/>
      <c r="AG1215" s="738"/>
      <c r="AH1215" s="738"/>
    </row>
    <row r="1216" s="6" customFormat="1" customHeight="1" spans="1:34">
      <c r="A1216" s="1287"/>
      <c r="B1216" s="529"/>
      <c r="C1216" s="213"/>
      <c r="D1216" s="1198"/>
      <c r="E1216" s="409"/>
      <c r="F1216" s="465"/>
      <c r="G1216" s="1157"/>
      <c r="H1216" s="388"/>
      <c r="I1216" s="217"/>
      <c r="J1216" s="915"/>
      <c r="K1216" s="217"/>
      <c r="L1216" s="217"/>
      <c r="M1216" s="1302"/>
      <c r="N1216" s="738"/>
      <c r="O1216" s="738"/>
      <c r="P1216" s="738"/>
      <c r="Q1216" s="738"/>
      <c r="R1216" s="738"/>
      <c r="S1216" s="738"/>
      <c r="T1216" s="738"/>
      <c r="U1216" s="738"/>
      <c r="V1216" s="738"/>
      <c r="W1216" s="738"/>
      <c r="X1216" s="738"/>
      <c r="Y1216" s="738"/>
      <c r="Z1216" s="738"/>
      <c r="AA1216" s="738"/>
      <c r="AB1216" s="738"/>
      <c r="AC1216" s="738"/>
      <c r="AD1216" s="738"/>
      <c r="AE1216" s="738"/>
      <c r="AF1216" s="738"/>
      <c r="AG1216" s="738"/>
      <c r="AH1216" s="738"/>
    </row>
    <row r="1217" s="6" customFormat="1" customHeight="1" spans="1:34">
      <c r="A1217" s="1287"/>
      <c r="B1217" s="529"/>
      <c r="C1217" s="213"/>
      <c r="D1217" s="1198"/>
      <c r="E1217" s="409"/>
      <c r="F1217" s="465"/>
      <c r="G1217" s="1157"/>
      <c r="H1217" s="388"/>
      <c r="I1217" s="217"/>
      <c r="J1217" s="915"/>
      <c r="K1217" s="217"/>
      <c r="L1217" s="217"/>
      <c r="M1217" s="1302"/>
      <c r="N1217" s="738"/>
      <c r="O1217" s="738"/>
      <c r="P1217" s="738"/>
      <c r="Q1217" s="738"/>
      <c r="R1217" s="738"/>
      <c r="S1217" s="738"/>
      <c r="T1217" s="738"/>
      <c r="U1217" s="738"/>
      <c r="V1217" s="738"/>
      <c r="W1217" s="738"/>
      <c r="X1217" s="738"/>
      <c r="Y1217" s="738"/>
      <c r="Z1217" s="738"/>
      <c r="AA1217" s="738"/>
      <c r="AB1217" s="738"/>
      <c r="AC1217" s="738"/>
      <c r="AD1217" s="738"/>
      <c r="AE1217" s="738"/>
      <c r="AF1217" s="738"/>
      <c r="AG1217" s="738"/>
      <c r="AH1217" s="738"/>
    </row>
    <row r="1218" s="6" customFormat="1" customHeight="1" spans="1:34">
      <c r="A1218" s="1287"/>
      <c r="B1218" s="529"/>
      <c r="C1218" s="213"/>
      <c r="D1218" s="1198"/>
      <c r="E1218" s="409"/>
      <c r="F1218" s="465"/>
      <c r="G1218" s="1157"/>
      <c r="H1218" s="388"/>
      <c r="I1218" s="217"/>
      <c r="J1218" s="915"/>
      <c r="K1218" s="217"/>
      <c r="L1218" s="217"/>
      <c r="M1218" s="1302"/>
      <c r="N1218" s="738"/>
      <c r="O1218" s="738"/>
      <c r="P1218" s="738"/>
      <c r="Q1218" s="738"/>
      <c r="R1218" s="738"/>
      <c r="S1218" s="738"/>
      <c r="T1218" s="738"/>
      <c r="U1218" s="738"/>
      <c r="V1218" s="738"/>
      <c r="W1218" s="738"/>
      <c r="X1218" s="738"/>
      <c r="Y1218" s="738"/>
      <c r="Z1218" s="738"/>
      <c r="AA1218" s="738"/>
      <c r="AB1218" s="738"/>
      <c r="AC1218" s="738"/>
      <c r="AD1218" s="738"/>
      <c r="AE1218" s="738"/>
      <c r="AF1218" s="738"/>
      <c r="AG1218" s="738"/>
      <c r="AH1218" s="738"/>
    </row>
    <row r="1219" s="6" customFormat="1" customHeight="1" spans="1:34">
      <c r="A1219" s="1287"/>
      <c r="B1219" s="529"/>
      <c r="C1219" s="213"/>
      <c r="D1219" s="1198"/>
      <c r="E1219" s="409"/>
      <c r="F1219" s="465"/>
      <c r="G1219" s="1157"/>
      <c r="H1219" s="388"/>
      <c r="I1219" s="217"/>
      <c r="J1219" s="915"/>
      <c r="K1219" s="217"/>
      <c r="L1219" s="217"/>
      <c r="M1219" s="1302"/>
      <c r="N1219" s="738"/>
      <c r="O1219" s="738"/>
      <c r="P1219" s="738"/>
      <c r="Q1219" s="738"/>
      <c r="R1219" s="738"/>
      <c r="S1219" s="738"/>
      <c r="T1219" s="738"/>
      <c r="U1219" s="738"/>
      <c r="V1219" s="738"/>
      <c r="W1219" s="738"/>
      <c r="X1219" s="738"/>
      <c r="Y1219" s="738"/>
      <c r="Z1219" s="738"/>
      <c r="AA1219" s="738"/>
      <c r="AB1219" s="738"/>
      <c r="AC1219" s="738"/>
      <c r="AD1219" s="738"/>
      <c r="AE1219" s="738"/>
      <c r="AF1219" s="738"/>
      <c r="AG1219" s="738"/>
      <c r="AH1219" s="738"/>
    </row>
    <row r="1220" s="6" customFormat="1" customHeight="1" spans="1:34">
      <c r="A1220" s="1287"/>
      <c r="B1220" s="529"/>
      <c r="C1220" s="213"/>
      <c r="D1220" s="1198"/>
      <c r="E1220" s="409"/>
      <c r="F1220" s="465"/>
      <c r="G1220" s="1157"/>
      <c r="H1220" s="388"/>
      <c r="I1220" s="217"/>
      <c r="J1220" s="915"/>
      <c r="K1220" s="217"/>
      <c r="L1220" s="217"/>
      <c r="M1220" s="1302"/>
      <c r="N1220" s="738"/>
      <c r="O1220" s="738"/>
      <c r="P1220" s="738"/>
      <c r="Q1220" s="738"/>
      <c r="R1220" s="738"/>
      <c r="S1220" s="738"/>
      <c r="T1220" s="738"/>
      <c r="U1220" s="738"/>
      <c r="V1220" s="738"/>
      <c r="W1220" s="738"/>
      <c r="X1220" s="738"/>
      <c r="Y1220" s="738"/>
      <c r="Z1220" s="738"/>
      <c r="AA1220" s="738"/>
      <c r="AB1220" s="738"/>
      <c r="AC1220" s="738"/>
      <c r="AD1220" s="738"/>
      <c r="AE1220" s="738"/>
      <c r="AF1220" s="738"/>
      <c r="AG1220" s="738"/>
      <c r="AH1220" s="738"/>
    </row>
    <row r="1221" s="6" customFormat="1" customHeight="1" spans="1:34">
      <c r="A1221" s="1287"/>
      <c r="B1221" s="529"/>
      <c r="C1221" s="213"/>
      <c r="D1221" s="1198"/>
      <c r="E1221" s="409"/>
      <c r="F1221" s="465"/>
      <c r="G1221" s="1157"/>
      <c r="H1221" s="388"/>
      <c r="I1221" s="217"/>
      <c r="J1221" s="915"/>
      <c r="K1221" s="217"/>
      <c r="L1221" s="217"/>
      <c r="M1221" s="1302"/>
      <c r="N1221" s="738"/>
      <c r="O1221" s="738"/>
      <c r="P1221" s="738"/>
      <c r="Q1221" s="738"/>
      <c r="R1221" s="738"/>
      <c r="S1221" s="738"/>
      <c r="T1221" s="738"/>
      <c r="U1221" s="738"/>
      <c r="V1221" s="738"/>
      <c r="W1221" s="738"/>
      <c r="X1221" s="738"/>
      <c r="Y1221" s="738"/>
      <c r="Z1221" s="738"/>
      <c r="AA1221" s="738"/>
      <c r="AB1221" s="738"/>
      <c r="AC1221" s="738"/>
      <c r="AD1221" s="738"/>
      <c r="AE1221" s="738"/>
      <c r="AF1221" s="738"/>
      <c r="AG1221" s="738"/>
      <c r="AH1221" s="738"/>
    </row>
    <row r="1222" s="6" customFormat="1" customHeight="1" spans="1:34">
      <c r="A1222" s="1287"/>
      <c r="B1222" s="529"/>
      <c r="C1222" s="213"/>
      <c r="D1222" s="1198"/>
      <c r="E1222" s="409"/>
      <c r="F1222" s="465"/>
      <c r="G1222" s="1157"/>
      <c r="H1222" s="388"/>
      <c r="I1222" s="217"/>
      <c r="J1222" s="915"/>
      <c r="K1222" s="217"/>
      <c r="L1222" s="217"/>
      <c r="M1222" s="1302"/>
      <c r="N1222" s="738"/>
      <c r="O1222" s="738"/>
      <c r="P1222" s="738"/>
      <c r="Q1222" s="738"/>
      <c r="R1222" s="738"/>
      <c r="S1222" s="738"/>
      <c r="T1222" s="738"/>
      <c r="U1222" s="738"/>
      <c r="V1222" s="738"/>
      <c r="W1222" s="738"/>
      <c r="X1222" s="738"/>
      <c r="Y1222" s="738"/>
      <c r="Z1222" s="738"/>
      <c r="AA1222" s="738"/>
      <c r="AB1222" s="738"/>
      <c r="AC1222" s="738"/>
      <c r="AD1222" s="738"/>
      <c r="AE1222" s="738"/>
      <c r="AF1222" s="738"/>
      <c r="AG1222" s="738"/>
      <c r="AH1222" s="738"/>
    </row>
    <row r="1223" s="6" customFormat="1" customHeight="1" spans="1:34">
      <c r="A1223" s="1287"/>
      <c r="B1223" s="529"/>
      <c r="C1223" s="213"/>
      <c r="D1223" s="1198"/>
      <c r="E1223" s="409"/>
      <c r="F1223" s="465"/>
      <c r="G1223" s="1157"/>
      <c r="H1223" s="388"/>
      <c r="I1223" s="217"/>
      <c r="J1223" s="915"/>
      <c r="K1223" s="217"/>
      <c r="L1223" s="217"/>
      <c r="M1223" s="1302"/>
      <c r="N1223" s="738"/>
      <c r="O1223" s="738"/>
      <c r="P1223" s="738"/>
      <c r="Q1223" s="738"/>
      <c r="R1223" s="738"/>
      <c r="S1223" s="738"/>
      <c r="T1223" s="738"/>
      <c r="U1223" s="738"/>
      <c r="V1223" s="738"/>
      <c r="W1223" s="738"/>
      <c r="X1223" s="738"/>
      <c r="Y1223" s="738"/>
      <c r="Z1223" s="738"/>
      <c r="AA1223" s="738"/>
      <c r="AB1223" s="738"/>
      <c r="AC1223" s="738"/>
      <c r="AD1223" s="738"/>
      <c r="AE1223" s="738"/>
      <c r="AF1223" s="738"/>
      <c r="AG1223" s="738"/>
      <c r="AH1223" s="738"/>
    </row>
    <row r="1224" s="6" customFormat="1" customHeight="1" spans="1:34">
      <c r="A1224" s="1287"/>
      <c r="B1224" s="529"/>
      <c r="C1224" s="213"/>
      <c r="D1224" s="1198"/>
      <c r="E1224" s="409"/>
      <c r="F1224" s="465"/>
      <c r="G1224" s="1157"/>
      <c r="H1224" s="388"/>
      <c r="I1224" s="217"/>
      <c r="J1224" s="915"/>
      <c r="K1224" s="217"/>
      <c r="L1224" s="217"/>
      <c r="M1224" s="1302"/>
      <c r="N1224" s="738"/>
      <c r="O1224" s="738"/>
      <c r="P1224" s="738"/>
      <c r="Q1224" s="738"/>
      <c r="R1224" s="738"/>
      <c r="S1224" s="738"/>
      <c r="T1224" s="738"/>
      <c r="U1224" s="738"/>
      <c r="V1224" s="738"/>
      <c r="W1224" s="738"/>
      <c r="X1224" s="738"/>
      <c r="Y1224" s="738"/>
      <c r="Z1224" s="738"/>
      <c r="AA1224" s="738"/>
      <c r="AB1224" s="738"/>
      <c r="AC1224" s="738"/>
      <c r="AD1224" s="738"/>
      <c r="AE1224" s="738"/>
      <c r="AF1224" s="738"/>
      <c r="AG1224" s="738"/>
      <c r="AH1224" s="738"/>
    </row>
    <row r="1225" s="6" customFormat="1" customHeight="1" spans="1:34">
      <c r="A1225" s="1287"/>
      <c r="B1225" s="529"/>
      <c r="C1225" s="213"/>
      <c r="D1225" s="1198"/>
      <c r="E1225" s="409"/>
      <c r="F1225" s="465"/>
      <c r="G1225" s="1157"/>
      <c r="H1225" s="388"/>
      <c r="I1225" s="217"/>
      <c r="J1225" s="915"/>
      <c r="K1225" s="217"/>
      <c r="L1225" s="217"/>
      <c r="M1225" s="1302"/>
      <c r="N1225" s="738"/>
      <c r="O1225" s="738"/>
      <c r="P1225" s="738"/>
      <c r="Q1225" s="738"/>
      <c r="R1225" s="738"/>
      <c r="S1225" s="738"/>
      <c r="T1225" s="738"/>
      <c r="U1225" s="738"/>
      <c r="V1225" s="738"/>
      <c r="W1225" s="738"/>
      <c r="X1225" s="738"/>
      <c r="Y1225" s="738"/>
      <c r="Z1225" s="738"/>
      <c r="AA1225" s="738"/>
      <c r="AB1225" s="738"/>
      <c r="AC1225" s="738"/>
      <c r="AD1225" s="738"/>
      <c r="AE1225" s="738"/>
      <c r="AF1225" s="738"/>
      <c r="AG1225" s="738"/>
      <c r="AH1225" s="738"/>
    </row>
    <row r="1226" s="6" customFormat="1" customHeight="1" spans="1:34">
      <c r="A1226" s="1287"/>
      <c r="B1226" s="529"/>
      <c r="C1226" s="213"/>
      <c r="D1226" s="1198"/>
      <c r="E1226" s="409"/>
      <c r="F1226" s="465"/>
      <c r="G1226" s="1157"/>
      <c r="H1226" s="388"/>
      <c r="I1226" s="217"/>
      <c r="J1226" s="915"/>
      <c r="K1226" s="217"/>
      <c r="L1226" s="217"/>
      <c r="M1226" s="1302"/>
      <c r="N1226" s="738"/>
      <c r="O1226" s="738"/>
      <c r="P1226" s="738"/>
      <c r="Q1226" s="738"/>
      <c r="R1226" s="738"/>
      <c r="S1226" s="738"/>
      <c r="T1226" s="738"/>
      <c r="U1226" s="738"/>
      <c r="V1226" s="738"/>
      <c r="W1226" s="738"/>
      <c r="X1226" s="738"/>
      <c r="Y1226" s="738"/>
      <c r="Z1226" s="738"/>
      <c r="AA1226" s="738"/>
      <c r="AB1226" s="738"/>
      <c r="AC1226" s="738"/>
      <c r="AD1226" s="738"/>
      <c r="AE1226" s="738"/>
      <c r="AF1226" s="738"/>
      <c r="AG1226" s="738"/>
      <c r="AH1226" s="738"/>
    </row>
    <row r="1227" s="6" customFormat="1" customHeight="1" spans="1:34">
      <c r="A1227" s="1287"/>
      <c r="B1227" s="529"/>
      <c r="C1227" s="213"/>
      <c r="D1227" s="1198"/>
      <c r="E1227" s="409"/>
      <c r="F1227" s="465"/>
      <c r="G1227" s="1157"/>
      <c r="H1227" s="388"/>
      <c r="I1227" s="217"/>
      <c r="J1227" s="915"/>
      <c r="K1227" s="217"/>
      <c r="L1227" s="217"/>
      <c r="M1227" s="1302"/>
      <c r="N1227" s="738"/>
      <c r="O1227" s="738"/>
      <c r="P1227" s="738"/>
      <c r="Q1227" s="738"/>
      <c r="R1227" s="738"/>
      <c r="S1227" s="738"/>
      <c r="T1227" s="738"/>
      <c r="U1227" s="738"/>
      <c r="V1227" s="738"/>
      <c r="W1227" s="738"/>
      <c r="X1227" s="738"/>
      <c r="Y1227" s="738"/>
      <c r="Z1227" s="738"/>
      <c r="AA1227" s="738"/>
      <c r="AB1227" s="738"/>
      <c r="AC1227" s="738"/>
      <c r="AD1227" s="738"/>
      <c r="AE1227" s="738"/>
      <c r="AF1227" s="738"/>
      <c r="AG1227" s="738"/>
      <c r="AH1227" s="738"/>
    </row>
    <row r="1228" s="6" customFormat="1" customHeight="1" spans="1:34">
      <c r="A1228" s="1287"/>
      <c r="B1228" s="529"/>
      <c r="C1228" s="213"/>
      <c r="D1228" s="1198"/>
      <c r="E1228" s="409"/>
      <c r="F1228" s="465"/>
      <c r="G1228" s="1157"/>
      <c r="H1228" s="388"/>
      <c r="I1228" s="217"/>
      <c r="J1228" s="915"/>
      <c r="K1228" s="217"/>
      <c r="L1228" s="217"/>
      <c r="M1228" s="1302"/>
      <c r="N1228" s="738"/>
      <c r="O1228" s="738"/>
      <c r="P1228" s="738"/>
      <c r="Q1228" s="738"/>
      <c r="R1228" s="738"/>
      <c r="S1228" s="738"/>
      <c r="T1228" s="738"/>
      <c r="U1228" s="738"/>
      <c r="V1228" s="738"/>
      <c r="W1228" s="738"/>
      <c r="X1228" s="738"/>
      <c r="Y1228" s="738"/>
      <c r="Z1228" s="738"/>
      <c r="AA1228" s="738"/>
      <c r="AB1228" s="738"/>
      <c r="AC1228" s="738"/>
      <c r="AD1228" s="738"/>
      <c r="AE1228" s="738"/>
      <c r="AF1228" s="738"/>
      <c r="AG1228" s="738"/>
      <c r="AH1228" s="738"/>
    </row>
    <row r="1229" s="6" customFormat="1" customHeight="1" spans="1:34">
      <c r="A1229" s="1287"/>
      <c r="B1229" s="529"/>
      <c r="C1229" s="213"/>
      <c r="D1229" s="1198"/>
      <c r="E1229" s="409"/>
      <c r="F1229" s="465"/>
      <c r="G1229" s="1157"/>
      <c r="H1229" s="388"/>
      <c r="I1229" s="217"/>
      <c r="J1229" s="915"/>
      <c r="K1229" s="217"/>
      <c r="L1229" s="217"/>
      <c r="M1229" s="1302"/>
      <c r="N1229" s="738"/>
      <c r="O1229" s="738"/>
      <c r="P1229" s="738"/>
      <c r="Q1229" s="738"/>
      <c r="R1229" s="738"/>
      <c r="S1229" s="738"/>
      <c r="T1229" s="738"/>
      <c r="U1229" s="738"/>
      <c r="V1229" s="738"/>
      <c r="W1229" s="738"/>
      <c r="X1229" s="738"/>
      <c r="Y1229" s="738"/>
      <c r="Z1229" s="738"/>
      <c r="AA1229" s="738"/>
      <c r="AB1229" s="738"/>
      <c r="AC1229" s="738"/>
      <c r="AD1229" s="738"/>
      <c r="AE1229" s="738"/>
      <c r="AF1229" s="738"/>
      <c r="AG1229" s="738"/>
      <c r="AH1229" s="738"/>
    </row>
    <row r="1230" s="6" customFormat="1" customHeight="1" spans="1:34">
      <c r="A1230" s="1287"/>
      <c r="B1230" s="529"/>
      <c r="C1230" s="213"/>
      <c r="D1230" s="1198"/>
      <c r="E1230" s="409"/>
      <c r="F1230" s="465"/>
      <c r="G1230" s="1157"/>
      <c r="H1230" s="388"/>
      <c r="I1230" s="217"/>
      <c r="J1230" s="915"/>
      <c r="K1230" s="217"/>
      <c r="L1230" s="217"/>
      <c r="M1230" s="1302"/>
      <c r="N1230" s="738"/>
      <c r="O1230" s="738"/>
      <c r="P1230" s="738"/>
      <c r="Q1230" s="738"/>
      <c r="R1230" s="738"/>
      <c r="S1230" s="738"/>
      <c r="T1230" s="738"/>
      <c r="U1230" s="738"/>
      <c r="V1230" s="738"/>
      <c r="W1230" s="738"/>
      <c r="X1230" s="738"/>
      <c r="Y1230" s="738"/>
      <c r="Z1230" s="738"/>
      <c r="AA1230" s="738"/>
      <c r="AB1230" s="738"/>
      <c r="AC1230" s="738"/>
      <c r="AD1230" s="738"/>
      <c r="AE1230" s="738"/>
      <c r="AF1230" s="738"/>
      <c r="AG1230" s="738"/>
      <c r="AH1230" s="738"/>
    </row>
    <row r="1231" s="6" customFormat="1" customHeight="1" spans="1:34">
      <c r="A1231" s="1287"/>
      <c r="B1231" s="529"/>
      <c r="C1231" s="213"/>
      <c r="D1231" s="1198"/>
      <c r="E1231" s="409"/>
      <c r="F1231" s="465"/>
      <c r="G1231" s="1157"/>
      <c r="H1231" s="388"/>
      <c r="I1231" s="217"/>
      <c r="J1231" s="915"/>
      <c r="K1231" s="217"/>
      <c r="L1231" s="217"/>
      <c r="M1231" s="1302"/>
      <c r="N1231" s="738"/>
      <c r="O1231" s="738"/>
      <c r="P1231" s="738"/>
      <c r="Q1231" s="738"/>
      <c r="R1231" s="738"/>
      <c r="S1231" s="738"/>
      <c r="T1231" s="738"/>
      <c r="U1231" s="738"/>
      <c r="V1231" s="738"/>
      <c r="W1231" s="738"/>
      <c r="X1231" s="738"/>
      <c r="Y1231" s="738"/>
      <c r="Z1231" s="738"/>
      <c r="AA1231" s="738"/>
      <c r="AB1231" s="738"/>
      <c r="AC1231" s="738"/>
      <c r="AD1231" s="738"/>
      <c r="AE1231" s="738"/>
      <c r="AF1231" s="738"/>
      <c r="AG1231" s="738"/>
      <c r="AH1231" s="738"/>
    </row>
    <row r="1232" s="6" customFormat="1" customHeight="1" spans="1:34">
      <c r="A1232" s="1287"/>
      <c r="B1232" s="529"/>
      <c r="C1232" s="213"/>
      <c r="D1232" s="1198"/>
      <c r="E1232" s="409"/>
      <c r="F1232" s="465"/>
      <c r="G1232" s="1157"/>
      <c r="H1232" s="388"/>
      <c r="I1232" s="217"/>
      <c r="J1232" s="915"/>
      <c r="K1232" s="217"/>
      <c r="L1232" s="217"/>
      <c r="M1232" s="1302"/>
      <c r="N1232" s="738"/>
      <c r="O1232" s="738"/>
      <c r="P1232" s="738"/>
      <c r="Q1232" s="738"/>
      <c r="R1232" s="738"/>
      <c r="S1232" s="738"/>
      <c r="T1232" s="738"/>
      <c r="U1232" s="738"/>
      <c r="V1232" s="738"/>
      <c r="W1232" s="738"/>
      <c r="X1232" s="738"/>
      <c r="Y1232" s="738"/>
      <c r="Z1232" s="738"/>
      <c r="AA1232" s="738"/>
      <c r="AB1232" s="738"/>
      <c r="AC1232" s="738"/>
      <c r="AD1232" s="738"/>
      <c r="AE1232" s="738"/>
      <c r="AF1232" s="738"/>
      <c r="AG1232" s="738"/>
      <c r="AH1232" s="738"/>
    </row>
    <row r="1233" s="6" customFormat="1" customHeight="1" spans="1:34">
      <c r="A1233" s="1287"/>
      <c r="B1233" s="529"/>
      <c r="C1233" s="213"/>
      <c r="D1233" s="1198"/>
      <c r="E1233" s="409"/>
      <c r="F1233" s="465"/>
      <c r="G1233" s="1157"/>
      <c r="H1233" s="388"/>
      <c r="I1233" s="217"/>
      <c r="J1233" s="915"/>
      <c r="K1233" s="217"/>
      <c r="L1233" s="217"/>
      <c r="M1233" s="1302"/>
      <c r="N1233" s="738"/>
      <c r="O1233" s="738"/>
      <c r="P1233" s="738"/>
      <c r="Q1233" s="738"/>
      <c r="R1233" s="738"/>
      <c r="S1233" s="738"/>
      <c r="T1233" s="738"/>
      <c r="U1233" s="738"/>
      <c r="V1233" s="738"/>
      <c r="W1233" s="738"/>
      <c r="X1233" s="738"/>
      <c r="Y1233" s="738"/>
      <c r="Z1233" s="738"/>
      <c r="AA1233" s="738"/>
      <c r="AB1233" s="738"/>
      <c r="AC1233" s="738"/>
      <c r="AD1233" s="738"/>
      <c r="AE1233" s="738"/>
      <c r="AF1233" s="738"/>
      <c r="AG1233" s="738"/>
      <c r="AH1233" s="738"/>
    </row>
    <row r="1234" s="6" customFormat="1" customHeight="1" spans="1:34">
      <c r="A1234" s="1287"/>
      <c r="B1234" s="529"/>
      <c r="C1234" s="213"/>
      <c r="D1234" s="1198"/>
      <c r="E1234" s="409"/>
      <c r="F1234" s="465"/>
      <c r="G1234" s="1157"/>
      <c r="H1234" s="388"/>
      <c r="I1234" s="217"/>
      <c r="J1234" s="915"/>
      <c r="K1234" s="217"/>
      <c r="L1234" s="217"/>
      <c r="M1234" s="1302"/>
      <c r="N1234" s="738"/>
      <c r="O1234" s="738"/>
      <c r="P1234" s="738"/>
      <c r="Q1234" s="738"/>
      <c r="R1234" s="738"/>
      <c r="S1234" s="738"/>
      <c r="T1234" s="738"/>
      <c r="U1234" s="738"/>
      <c r="V1234" s="738"/>
      <c r="W1234" s="738"/>
      <c r="X1234" s="738"/>
      <c r="Y1234" s="738"/>
      <c r="Z1234" s="738"/>
      <c r="AA1234" s="738"/>
      <c r="AB1234" s="738"/>
      <c r="AC1234" s="738"/>
      <c r="AD1234" s="738"/>
      <c r="AE1234" s="738"/>
      <c r="AF1234" s="738"/>
      <c r="AG1234" s="738"/>
      <c r="AH1234" s="738"/>
    </row>
    <row r="1235" s="6" customFormat="1" customHeight="1" spans="1:34">
      <c r="A1235" s="1287"/>
      <c r="B1235" s="529"/>
      <c r="C1235" s="213"/>
      <c r="D1235" s="1198"/>
      <c r="E1235" s="409"/>
      <c r="F1235" s="465"/>
      <c r="G1235" s="1157"/>
      <c r="H1235" s="388"/>
      <c r="I1235" s="217"/>
      <c r="J1235" s="915"/>
      <c r="K1235" s="217"/>
      <c r="L1235" s="217"/>
      <c r="M1235" s="1302"/>
      <c r="N1235" s="738"/>
      <c r="O1235" s="738"/>
      <c r="P1235" s="738"/>
      <c r="Q1235" s="738"/>
      <c r="R1235" s="738"/>
      <c r="S1235" s="738"/>
      <c r="T1235" s="738"/>
      <c r="U1235" s="738"/>
      <c r="V1235" s="738"/>
      <c r="W1235" s="738"/>
      <c r="X1235" s="738"/>
      <c r="Y1235" s="738"/>
      <c r="Z1235" s="738"/>
      <c r="AA1235" s="738"/>
      <c r="AB1235" s="738"/>
      <c r="AC1235" s="738"/>
      <c r="AD1235" s="738"/>
      <c r="AE1235" s="738"/>
      <c r="AF1235" s="738"/>
      <c r="AG1235" s="738"/>
      <c r="AH1235" s="738"/>
    </row>
    <row r="1236" s="6" customFormat="1" customHeight="1" spans="1:34">
      <c r="A1236" s="1287"/>
      <c r="B1236" s="529"/>
      <c r="C1236" s="213"/>
      <c r="D1236" s="1198"/>
      <c r="E1236" s="409"/>
      <c r="F1236" s="465"/>
      <c r="G1236" s="1157"/>
      <c r="H1236" s="388"/>
      <c r="I1236" s="217"/>
      <c r="J1236" s="915"/>
      <c r="K1236" s="217"/>
      <c r="L1236" s="217"/>
      <c r="M1236" s="1302"/>
      <c r="N1236" s="738"/>
      <c r="O1236" s="738"/>
      <c r="P1236" s="738"/>
      <c r="Q1236" s="738"/>
      <c r="R1236" s="738"/>
      <c r="S1236" s="738"/>
      <c r="T1236" s="738"/>
      <c r="U1236" s="738"/>
      <c r="V1236" s="738"/>
      <c r="W1236" s="738"/>
      <c r="X1236" s="738"/>
      <c r="Y1236" s="738"/>
      <c r="Z1236" s="738"/>
      <c r="AA1236" s="738"/>
      <c r="AB1236" s="738"/>
      <c r="AC1236" s="738"/>
      <c r="AD1236" s="738"/>
      <c r="AE1236" s="738"/>
      <c r="AF1236" s="738"/>
      <c r="AG1236" s="738"/>
      <c r="AH1236" s="738"/>
    </row>
    <row r="1237" s="6" customFormat="1" customHeight="1" spans="1:34">
      <c r="A1237" s="1287"/>
      <c r="B1237" s="529"/>
      <c r="C1237" s="213"/>
      <c r="D1237" s="1198"/>
      <c r="E1237" s="409"/>
      <c r="F1237" s="465"/>
      <c r="G1237" s="1157"/>
      <c r="H1237" s="388"/>
      <c r="I1237" s="217"/>
      <c r="J1237" s="915"/>
      <c r="K1237" s="217"/>
      <c r="L1237" s="217"/>
      <c r="M1237" s="1302"/>
      <c r="N1237" s="738"/>
      <c r="O1237" s="738"/>
      <c r="P1237" s="738"/>
      <c r="Q1237" s="738"/>
      <c r="R1237" s="738"/>
      <c r="S1237" s="738"/>
      <c r="T1237" s="738"/>
      <c r="U1237" s="738"/>
      <c r="V1237" s="738"/>
      <c r="W1237" s="738"/>
      <c r="X1237" s="738"/>
      <c r="Y1237" s="738"/>
      <c r="Z1237" s="738"/>
      <c r="AA1237" s="738"/>
      <c r="AB1237" s="738"/>
      <c r="AC1237" s="738"/>
      <c r="AD1237" s="738"/>
      <c r="AE1237" s="738"/>
      <c r="AF1237" s="738"/>
      <c r="AG1237" s="738"/>
      <c r="AH1237" s="738"/>
    </row>
    <row r="1238" s="6" customFormat="1" customHeight="1" spans="1:34">
      <c r="A1238" s="1287"/>
      <c r="B1238" s="529"/>
      <c r="C1238" s="213"/>
      <c r="D1238" s="1198"/>
      <c r="E1238" s="409"/>
      <c r="F1238" s="465"/>
      <c r="G1238" s="1157"/>
      <c r="H1238" s="388"/>
      <c r="I1238" s="217"/>
      <c r="J1238" s="915"/>
      <c r="K1238" s="217"/>
      <c r="L1238" s="217"/>
      <c r="M1238" s="1302"/>
      <c r="N1238" s="738"/>
      <c r="O1238" s="738"/>
      <c r="P1238" s="738"/>
      <c r="Q1238" s="738"/>
      <c r="R1238" s="738"/>
      <c r="S1238" s="738"/>
      <c r="T1238" s="738"/>
      <c r="U1238" s="738"/>
      <c r="V1238" s="738"/>
      <c r="W1238" s="738"/>
      <c r="X1238" s="738"/>
      <c r="Y1238" s="738"/>
      <c r="Z1238" s="738"/>
      <c r="AA1238" s="738"/>
      <c r="AB1238" s="738"/>
      <c r="AC1238" s="738"/>
      <c r="AD1238" s="738"/>
      <c r="AE1238" s="738"/>
      <c r="AF1238" s="738"/>
      <c r="AG1238" s="738"/>
      <c r="AH1238" s="738"/>
    </row>
    <row r="1239" s="6" customFormat="1" customHeight="1" spans="1:34">
      <c r="A1239" s="1287"/>
      <c r="B1239" s="529"/>
      <c r="C1239" s="213"/>
      <c r="D1239" s="1198"/>
      <c r="E1239" s="409"/>
      <c r="F1239" s="465"/>
      <c r="G1239" s="1157"/>
      <c r="H1239" s="388"/>
      <c r="I1239" s="217"/>
      <c r="J1239" s="915"/>
      <c r="K1239" s="217"/>
      <c r="L1239" s="217"/>
      <c r="M1239" s="1302"/>
      <c r="N1239" s="738"/>
      <c r="O1239" s="738"/>
      <c r="P1239" s="738"/>
      <c r="Q1239" s="738"/>
      <c r="R1239" s="738"/>
      <c r="S1239" s="738"/>
      <c r="T1239" s="738"/>
      <c r="U1239" s="738"/>
      <c r="V1239" s="738"/>
      <c r="W1239" s="738"/>
      <c r="X1239" s="738"/>
      <c r="Y1239" s="738"/>
      <c r="Z1239" s="738"/>
      <c r="AA1239" s="738"/>
      <c r="AB1239" s="738"/>
      <c r="AC1239" s="738"/>
      <c r="AD1239" s="738"/>
      <c r="AE1239" s="738"/>
      <c r="AF1239" s="738"/>
      <c r="AG1239" s="738"/>
      <c r="AH1239" s="738"/>
    </row>
    <row r="1240" s="6" customFormat="1" customHeight="1" spans="1:34">
      <c r="A1240" s="1287"/>
      <c r="B1240" s="529"/>
      <c r="C1240" s="213"/>
      <c r="D1240" s="1198"/>
      <c r="E1240" s="409"/>
      <c r="F1240" s="465"/>
      <c r="G1240" s="1157"/>
      <c r="H1240" s="388"/>
      <c r="I1240" s="217"/>
      <c r="J1240" s="915"/>
      <c r="K1240" s="217"/>
      <c r="L1240" s="217"/>
      <c r="M1240" s="1302"/>
      <c r="N1240" s="738"/>
      <c r="O1240" s="738"/>
      <c r="P1240" s="738"/>
      <c r="Q1240" s="738"/>
      <c r="R1240" s="738"/>
      <c r="S1240" s="738"/>
      <c r="T1240" s="738"/>
      <c r="U1240" s="738"/>
      <c r="V1240" s="738"/>
      <c r="W1240" s="738"/>
      <c r="X1240" s="738"/>
      <c r="Y1240" s="738"/>
      <c r="Z1240" s="738"/>
      <c r="AA1240" s="738"/>
      <c r="AB1240" s="738"/>
      <c r="AC1240" s="738"/>
      <c r="AD1240" s="738"/>
      <c r="AE1240" s="738"/>
      <c r="AF1240" s="738"/>
      <c r="AG1240" s="738"/>
      <c r="AH1240" s="738"/>
    </row>
    <row r="1241" s="6" customFormat="1" customHeight="1" spans="1:34">
      <c r="A1241" s="1287"/>
      <c r="B1241" s="529"/>
      <c r="C1241" s="213"/>
      <c r="D1241" s="1198"/>
      <c r="E1241" s="409"/>
      <c r="F1241" s="465"/>
      <c r="G1241" s="1157"/>
      <c r="H1241" s="388"/>
      <c r="I1241" s="217"/>
      <c r="J1241" s="915"/>
      <c r="K1241" s="217"/>
      <c r="L1241" s="217"/>
      <c r="M1241" s="1302"/>
      <c r="N1241" s="738"/>
      <c r="O1241" s="738"/>
      <c r="P1241" s="738"/>
      <c r="Q1241" s="738"/>
      <c r="R1241" s="738"/>
      <c r="S1241" s="738"/>
      <c r="T1241" s="738"/>
      <c r="U1241" s="738"/>
      <c r="V1241" s="738"/>
      <c r="W1241" s="738"/>
      <c r="X1241" s="738"/>
      <c r="Y1241" s="738"/>
      <c r="Z1241" s="738"/>
      <c r="AA1241" s="738"/>
      <c r="AB1241" s="738"/>
      <c r="AC1241" s="738"/>
      <c r="AD1241" s="738"/>
      <c r="AE1241" s="738"/>
      <c r="AF1241" s="738"/>
      <c r="AG1241" s="738"/>
      <c r="AH1241" s="738"/>
    </row>
    <row r="1242" s="6" customFormat="1" customHeight="1" spans="1:34">
      <c r="A1242" s="1287"/>
      <c r="B1242" s="529"/>
      <c r="C1242" s="213"/>
      <c r="D1242" s="1198"/>
      <c r="E1242" s="409"/>
      <c r="F1242" s="465"/>
      <c r="G1242" s="1157"/>
      <c r="H1242" s="388"/>
      <c r="I1242" s="217"/>
      <c r="J1242" s="915"/>
      <c r="K1242" s="217"/>
      <c r="L1242" s="217"/>
      <c r="M1242" s="1302"/>
      <c r="N1242" s="738"/>
      <c r="O1242" s="738"/>
      <c r="P1242" s="738"/>
      <c r="Q1242" s="738"/>
      <c r="R1242" s="738"/>
      <c r="S1242" s="738"/>
      <c r="T1242" s="738"/>
      <c r="U1242" s="738"/>
      <c r="V1242" s="738"/>
      <c r="W1242" s="738"/>
      <c r="X1242" s="738"/>
      <c r="Y1242" s="738"/>
      <c r="Z1242" s="738"/>
      <c r="AA1242" s="738"/>
      <c r="AB1242" s="738"/>
      <c r="AC1242" s="738"/>
      <c r="AD1242" s="738"/>
      <c r="AE1242" s="738"/>
      <c r="AF1242" s="738"/>
      <c r="AG1242" s="738"/>
      <c r="AH1242" s="738"/>
    </row>
    <row r="1243" s="6" customFormat="1" customHeight="1" spans="1:34">
      <c r="A1243" s="1287"/>
      <c r="B1243" s="529"/>
      <c r="C1243" s="213"/>
      <c r="D1243" s="1198"/>
      <c r="E1243" s="409"/>
      <c r="F1243" s="465"/>
      <c r="G1243" s="1157"/>
      <c r="H1243" s="388"/>
      <c r="I1243" s="217"/>
      <c r="J1243" s="915"/>
      <c r="K1243" s="217"/>
      <c r="L1243" s="217"/>
      <c r="M1243" s="1302"/>
      <c r="N1243" s="738"/>
      <c r="O1243" s="738"/>
      <c r="P1243" s="738"/>
      <c r="Q1243" s="738"/>
      <c r="R1243" s="738"/>
      <c r="S1243" s="738"/>
      <c r="T1243" s="738"/>
      <c r="U1243" s="738"/>
      <c r="V1243" s="738"/>
      <c r="W1243" s="738"/>
      <c r="X1243" s="738"/>
      <c r="Y1243" s="738"/>
      <c r="Z1243" s="738"/>
      <c r="AA1243" s="738"/>
      <c r="AB1243" s="738"/>
      <c r="AC1243" s="738"/>
      <c r="AD1243" s="738"/>
      <c r="AE1243" s="738"/>
      <c r="AF1243" s="738"/>
      <c r="AG1243" s="738"/>
      <c r="AH1243" s="738"/>
    </row>
    <row r="1244" s="6" customFormat="1" customHeight="1" spans="1:34">
      <c r="A1244" s="1287"/>
      <c r="B1244" s="529"/>
      <c r="C1244" s="213"/>
      <c r="D1244" s="1198"/>
      <c r="E1244" s="409"/>
      <c r="F1244" s="465"/>
      <c r="G1244" s="1157"/>
      <c r="H1244" s="388"/>
      <c r="I1244" s="217"/>
      <c r="J1244" s="915"/>
      <c r="K1244" s="217"/>
      <c r="L1244" s="217"/>
      <c r="M1244" s="1302"/>
      <c r="N1244" s="738"/>
      <c r="O1244" s="738"/>
      <c r="P1244" s="738"/>
      <c r="Q1244" s="738"/>
      <c r="R1244" s="738"/>
      <c r="S1244" s="738"/>
      <c r="T1244" s="738"/>
      <c r="U1244" s="738"/>
      <c r="V1244" s="738"/>
      <c r="W1244" s="738"/>
      <c r="X1244" s="738"/>
      <c r="Y1244" s="738"/>
      <c r="Z1244" s="738"/>
      <c r="AA1244" s="738"/>
      <c r="AB1244" s="738"/>
      <c r="AC1244" s="738"/>
      <c r="AD1244" s="738"/>
      <c r="AE1244" s="738"/>
      <c r="AF1244" s="738"/>
      <c r="AG1244" s="738"/>
      <c r="AH1244" s="738"/>
    </row>
    <row r="1245" s="6" customFormat="1" customHeight="1" spans="1:34">
      <c r="A1245" s="1287"/>
      <c r="B1245" s="529"/>
      <c r="C1245" s="213"/>
      <c r="D1245" s="1198"/>
      <c r="E1245" s="409"/>
      <c r="F1245" s="465"/>
      <c r="G1245" s="1157"/>
      <c r="H1245" s="388"/>
      <c r="I1245" s="217"/>
      <c r="J1245" s="915"/>
      <c r="K1245" s="217"/>
      <c r="L1245" s="217"/>
      <c r="M1245" s="1302"/>
      <c r="N1245" s="738"/>
      <c r="O1245" s="738"/>
      <c r="P1245" s="738"/>
      <c r="Q1245" s="738"/>
      <c r="R1245" s="738"/>
      <c r="S1245" s="738"/>
      <c r="T1245" s="738"/>
      <c r="U1245" s="738"/>
      <c r="V1245" s="738"/>
      <c r="W1245" s="738"/>
      <c r="X1245" s="738"/>
      <c r="Y1245" s="738"/>
      <c r="Z1245" s="738"/>
      <c r="AA1245" s="738"/>
      <c r="AB1245" s="738"/>
      <c r="AC1245" s="738"/>
      <c r="AD1245" s="738"/>
      <c r="AE1245" s="738"/>
      <c r="AF1245" s="738"/>
      <c r="AG1245" s="738"/>
      <c r="AH1245" s="738"/>
    </row>
    <row r="1246" s="6" customFormat="1" customHeight="1" spans="1:34">
      <c r="A1246" s="1287"/>
      <c r="B1246" s="529"/>
      <c r="C1246" s="213"/>
      <c r="D1246" s="1198"/>
      <c r="E1246" s="409"/>
      <c r="F1246" s="465"/>
      <c r="G1246" s="1157"/>
      <c r="H1246" s="388"/>
      <c r="I1246" s="217"/>
      <c r="J1246" s="915"/>
      <c r="K1246" s="217"/>
      <c r="L1246" s="217"/>
      <c r="M1246" s="1302"/>
      <c r="N1246" s="738"/>
      <c r="O1246" s="738"/>
      <c r="P1246" s="738"/>
      <c r="Q1246" s="738"/>
      <c r="R1246" s="738"/>
      <c r="S1246" s="738"/>
      <c r="T1246" s="738"/>
      <c r="U1246" s="738"/>
      <c r="V1246" s="738"/>
      <c r="W1246" s="738"/>
      <c r="X1246" s="738"/>
      <c r="Y1246" s="738"/>
      <c r="Z1246" s="738"/>
      <c r="AA1246" s="738"/>
      <c r="AB1246" s="738"/>
      <c r="AC1246" s="738"/>
      <c r="AD1246" s="738"/>
      <c r="AE1246" s="738"/>
      <c r="AF1246" s="738"/>
      <c r="AG1246" s="738"/>
      <c r="AH1246" s="738"/>
    </row>
    <row r="1247" s="6" customFormat="1" customHeight="1" spans="1:34">
      <c r="A1247" s="1287"/>
      <c r="B1247" s="529"/>
      <c r="C1247" s="213"/>
      <c r="D1247" s="1198"/>
      <c r="E1247" s="409"/>
      <c r="F1247" s="465"/>
      <c r="G1247" s="1157"/>
      <c r="H1247" s="388"/>
      <c r="I1247" s="217"/>
      <c r="J1247" s="915"/>
      <c r="K1247" s="217"/>
      <c r="L1247" s="217"/>
      <c r="M1247" s="1302"/>
      <c r="N1247" s="738"/>
      <c r="O1247" s="738"/>
      <c r="P1247" s="738"/>
      <c r="Q1247" s="738"/>
      <c r="R1247" s="738"/>
      <c r="S1247" s="738"/>
      <c r="T1247" s="738"/>
      <c r="U1247" s="738"/>
      <c r="V1247" s="738"/>
      <c r="W1247" s="738"/>
      <c r="X1247" s="738"/>
      <c r="Y1247" s="738"/>
      <c r="Z1247" s="738"/>
      <c r="AA1247" s="738"/>
      <c r="AB1247" s="738"/>
      <c r="AC1247" s="738"/>
      <c r="AD1247" s="738"/>
      <c r="AE1247" s="738"/>
      <c r="AF1247" s="738"/>
      <c r="AG1247" s="738"/>
      <c r="AH1247" s="738"/>
    </row>
    <row r="1248" s="6" customFormat="1" customHeight="1" spans="1:34">
      <c r="A1248" s="1287"/>
      <c r="B1248" s="529"/>
      <c r="C1248" s="213"/>
      <c r="D1248" s="1198"/>
      <c r="E1248" s="409"/>
      <c r="F1248" s="465"/>
      <c r="G1248" s="1157"/>
      <c r="H1248" s="388"/>
      <c r="I1248" s="217"/>
      <c r="J1248" s="915"/>
      <c r="K1248" s="217"/>
      <c r="L1248" s="217"/>
      <c r="M1248" s="1302"/>
      <c r="N1248" s="738"/>
      <c r="O1248" s="738"/>
      <c r="P1248" s="738"/>
      <c r="Q1248" s="738"/>
      <c r="R1248" s="738"/>
      <c r="S1248" s="738"/>
      <c r="T1248" s="738"/>
      <c r="U1248" s="738"/>
      <c r="V1248" s="738"/>
      <c r="W1248" s="738"/>
      <c r="X1248" s="738"/>
      <c r="Y1248" s="738"/>
      <c r="Z1248" s="738"/>
      <c r="AA1248" s="738"/>
      <c r="AB1248" s="738"/>
      <c r="AC1248" s="738"/>
      <c r="AD1248" s="738"/>
      <c r="AE1248" s="738"/>
      <c r="AF1248" s="738"/>
      <c r="AG1248" s="738"/>
      <c r="AH1248" s="738"/>
    </row>
    <row r="1249" s="6" customFormat="1" customHeight="1" spans="1:34">
      <c r="A1249" s="1287"/>
      <c r="B1249" s="529"/>
      <c r="C1249" s="213"/>
      <c r="D1249" s="1198"/>
      <c r="E1249" s="409"/>
      <c r="F1249" s="465"/>
      <c r="G1249" s="1157"/>
      <c r="H1249" s="388"/>
      <c r="I1249" s="217"/>
      <c r="J1249" s="915"/>
      <c r="K1249" s="217"/>
      <c r="L1249" s="217"/>
      <c r="M1249" s="1302"/>
      <c r="N1249" s="738"/>
      <c r="O1249" s="738"/>
      <c r="P1249" s="738"/>
      <c r="Q1249" s="738"/>
      <c r="R1249" s="738"/>
      <c r="S1249" s="738"/>
      <c r="T1249" s="738"/>
      <c r="U1249" s="738"/>
      <c r="V1249" s="738"/>
      <c r="W1249" s="738"/>
      <c r="X1249" s="738"/>
      <c r="Y1249" s="738"/>
      <c r="Z1249" s="738"/>
      <c r="AA1249" s="738"/>
      <c r="AB1249" s="738"/>
      <c r="AC1249" s="738"/>
      <c r="AD1249" s="738"/>
      <c r="AE1249" s="738"/>
      <c r="AF1249" s="738"/>
      <c r="AG1249" s="738"/>
      <c r="AH1249" s="738"/>
    </row>
    <row r="1250" s="6" customFormat="1" customHeight="1" spans="1:34">
      <c r="A1250" s="1287"/>
      <c r="B1250" s="529"/>
      <c r="C1250" s="213"/>
      <c r="D1250" s="1198"/>
      <c r="E1250" s="409"/>
      <c r="F1250" s="465"/>
      <c r="G1250" s="1157"/>
      <c r="H1250" s="388"/>
      <c r="I1250" s="217"/>
      <c r="J1250" s="915"/>
      <c r="K1250" s="217"/>
      <c r="L1250" s="217"/>
      <c r="M1250" s="1302"/>
      <c r="N1250" s="738"/>
      <c r="O1250" s="738"/>
      <c r="P1250" s="738"/>
      <c r="Q1250" s="738"/>
      <c r="R1250" s="738"/>
      <c r="S1250" s="738"/>
      <c r="T1250" s="738"/>
      <c r="U1250" s="738"/>
      <c r="V1250" s="738"/>
      <c r="W1250" s="738"/>
      <c r="X1250" s="738"/>
      <c r="Y1250" s="738"/>
      <c r="Z1250" s="738"/>
      <c r="AA1250" s="738"/>
      <c r="AB1250" s="738"/>
      <c r="AC1250" s="738"/>
      <c r="AD1250" s="738"/>
      <c r="AE1250" s="738"/>
      <c r="AF1250" s="738"/>
      <c r="AG1250" s="738"/>
      <c r="AH1250" s="738"/>
    </row>
    <row r="1251" s="6" customFormat="1" customHeight="1" spans="1:34">
      <c r="A1251" s="1287"/>
      <c r="B1251" s="529"/>
      <c r="C1251" s="213"/>
      <c r="D1251" s="1198"/>
      <c r="E1251" s="409"/>
      <c r="F1251" s="465"/>
      <c r="G1251" s="1157"/>
      <c r="H1251" s="388"/>
      <c r="I1251" s="217"/>
      <c r="J1251" s="915"/>
      <c r="K1251" s="217"/>
      <c r="L1251" s="217"/>
      <c r="M1251" s="1302"/>
      <c r="N1251" s="738"/>
      <c r="O1251" s="738"/>
      <c r="P1251" s="738"/>
      <c r="Q1251" s="738"/>
      <c r="R1251" s="738"/>
      <c r="S1251" s="738"/>
      <c r="T1251" s="738"/>
      <c r="U1251" s="738"/>
      <c r="V1251" s="738"/>
      <c r="W1251" s="738"/>
      <c r="X1251" s="738"/>
      <c r="Y1251" s="738"/>
      <c r="Z1251" s="738"/>
      <c r="AA1251" s="738"/>
      <c r="AB1251" s="738"/>
      <c r="AC1251" s="738"/>
      <c r="AD1251" s="738"/>
      <c r="AE1251" s="738"/>
      <c r="AF1251" s="738"/>
      <c r="AG1251" s="738"/>
      <c r="AH1251" s="738"/>
    </row>
    <row r="1252" s="6" customFormat="1" customHeight="1" spans="1:34">
      <c r="A1252" s="1287"/>
      <c r="B1252" s="529"/>
      <c r="C1252" s="213"/>
      <c r="D1252" s="1198"/>
      <c r="E1252" s="409"/>
      <c r="F1252" s="465"/>
      <c r="G1252" s="1157"/>
      <c r="H1252" s="388"/>
      <c r="I1252" s="217"/>
      <c r="J1252" s="915"/>
      <c r="K1252" s="217"/>
      <c r="L1252" s="217"/>
      <c r="M1252" s="1302"/>
      <c r="N1252" s="738"/>
      <c r="O1252" s="738"/>
      <c r="P1252" s="738"/>
      <c r="Q1252" s="738"/>
      <c r="R1252" s="738"/>
      <c r="S1252" s="738"/>
      <c r="T1252" s="738"/>
      <c r="U1252" s="738"/>
      <c r="V1252" s="738"/>
      <c r="W1252" s="738"/>
      <c r="X1252" s="738"/>
      <c r="Y1252" s="738"/>
      <c r="Z1252" s="738"/>
      <c r="AA1252" s="738"/>
      <c r="AB1252" s="738"/>
      <c r="AC1252" s="738"/>
      <c r="AD1252" s="738"/>
      <c r="AE1252" s="738"/>
      <c r="AF1252" s="738"/>
      <c r="AG1252" s="738"/>
      <c r="AH1252" s="738"/>
    </row>
    <row r="1253" s="6" customFormat="1" customHeight="1" spans="1:34">
      <c r="A1253" s="1287"/>
      <c r="B1253" s="529"/>
      <c r="C1253" s="213"/>
      <c r="D1253" s="1198"/>
      <c r="E1253" s="409"/>
      <c r="F1253" s="465"/>
      <c r="G1253" s="1157"/>
      <c r="H1253" s="388"/>
      <c r="I1253" s="217"/>
      <c r="J1253" s="915"/>
      <c r="K1253" s="217"/>
      <c r="L1253" s="217"/>
      <c r="M1253" s="1302"/>
      <c r="N1253" s="738"/>
      <c r="O1253" s="738"/>
      <c r="P1253" s="738"/>
      <c r="Q1253" s="738"/>
      <c r="R1253" s="738"/>
      <c r="S1253" s="738"/>
      <c r="T1253" s="738"/>
      <c r="U1253" s="738"/>
      <c r="V1253" s="738"/>
      <c r="W1253" s="738"/>
      <c r="X1253" s="738"/>
      <c r="Y1253" s="738"/>
      <c r="Z1253" s="738"/>
      <c r="AA1253" s="738"/>
      <c r="AB1253" s="738"/>
      <c r="AC1253" s="738"/>
      <c r="AD1253" s="738"/>
      <c r="AE1253" s="738"/>
      <c r="AF1253" s="738"/>
      <c r="AG1253" s="738"/>
      <c r="AH1253" s="738"/>
    </row>
    <row r="1254" s="6" customFormat="1" customHeight="1" spans="1:34">
      <c r="A1254" s="1287"/>
      <c r="B1254" s="529"/>
      <c r="C1254" s="213"/>
      <c r="D1254" s="1198"/>
      <c r="E1254" s="409"/>
      <c r="F1254" s="465"/>
      <c r="G1254" s="1157"/>
      <c r="H1254" s="388"/>
      <c r="I1254" s="217"/>
      <c r="J1254" s="915"/>
      <c r="K1254" s="217"/>
      <c r="L1254" s="217"/>
      <c r="M1254" s="1302"/>
      <c r="N1254" s="738"/>
      <c r="O1254" s="738"/>
      <c r="P1254" s="738"/>
      <c r="Q1254" s="738"/>
      <c r="R1254" s="738"/>
      <c r="S1254" s="738"/>
      <c r="T1254" s="738"/>
      <c r="U1254" s="738"/>
      <c r="V1254" s="738"/>
      <c r="W1254" s="738"/>
      <c r="X1254" s="738"/>
      <c r="Y1254" s="738"/>
      <c r="Z1254" s="738"/>
      <c r="AA1254" s="738"/>
      <c r="AB1254" s="738"/>
      <c r="AC1254" s="738"/>
      <c r="AD1254" s="738"/>
      <c r="AE1254" s="738"/>
      <c r="AF1254" s="738"/>
      <c r="AG1254" s="738"/>
      <c r="AH1254" s="738"/>
    </row>
    <row r="1255" s="6" customFormat="1" customHeight="1" spans="1:34">
      <c r="A1255" s="1287"/>
      <c r="B1255" s="529"/>
      <c r="C1255" s="213"/>
      <c r="D1255" s="1198"/>
      <c r="E1255" s="409"/>
      <c r="F1255" s="465"/>
      <c r="G1255" s="1157"/>
      <c r="H1255" s="388"/>
      <c r="I1255" s="217"/>
      <c r="J1255" s="915"/>
      <c r="K1255" s="217"/>
      <c r="L1255" s="217"/>
      <c r="M1255" s="1302"/>
      <c r="N1255" s="738"/>
      <c r="O1255" s="738"/>
      <c r="P1255" s="738"/>
      <c r="Q1255" s="738"/>
      <c r="R1255" s="738"/>
      <c r="S1255" s="738"/>
      <c r="T1255" s="738"/>
      <c r="U1255" s="738"/>
      <c r="V1255" s="738"/>
      <c r="W1255" s="738"/>
      <c r="X1255" s="738"/>
      <c r="Y1255" s="738"/>
      <c r="Z1255" s="738"/>
      <c r="AA1255" s="738"/>
      <c r="AB1255" s="738"/>
      <c r="AC1255" s="738"/>
      <c r="AD1255" s="738"/>
      <c r="AE1255" s="738"/>
      <c r="AF1255" s="738"/>
      <c r="AG1255" s="738"/>
      <c r="AH1255" s="738"/>
    </row>
    <row r="1256" s="6" customFormat="1" customHeight="1" spans="1:34">
      <c r="A1256" s="1287"/>
      <c r="B1256" s="529"/>
      <c r="C1256" s="213"/>
      <c r="D1256" s="1198"/>
      <c r="E1256" s="409"/>
      <c r="F1256" s="465"/>
      <c r="G1256" s="1157"/>
      <c r="H1256" s="388"/>
      <c r="I1256" s="217"/>
      <c r="J1256" s="915"/>
      <c r="K1256" s="217"/>
      <c r="L1256" s="217"/>
      <c r="M1256" s="1302"/>
      <c r="N1256" s="738"/>
      <c r="O1256" s="738"/>
      <c r="P1256" s="738"/>
      <c r="Q1256" s="738"/>
      <c r="R1256" s="738"/>
      <c r="S1256" s="738"/>
      <c r="T1256" s="738"/>
      <c r="U1256" s="738"/>
      <c r="V1256" s="738"/>
      <c r="W1256" s="738"/>
      <c r="X1256" s="738"/>
      <c r="Y1256" s="738"/>
      <c r="Z1256" s="738"/>
      <c r="AA1256" s="738"/>
      <c r="AB1256" s="738"/>
      <c r="AC1256" s="738"/>
      <c r="AD1256" s="738"/>
      <c r="AE1256" s="738"/>
      <c r="AF1256" s="738"/>
      <c r="AG1256" s="738"/>
      <c r="AH1256" s="738"/>
    </row>
    <row r="1257" s="6" customFormat="1" customHeight="1" spans="1:34">
      <c r="A1257" s="1287"/>
      <c r="B1257" s="529"/>
      <c r="C1257" s="213"/>
      <c r="D1257" s="1198"/>
      <c r="E1257" s="409"/>
      <c r="F1257" s="465"/>
      <c r="G1257" s="1157"/>
      <c r="H1257" s="388"/>
      <c r="I1257" s="217"/>
      <c r="J1257" s="915"/>
      <c r="K1257" s="217"/>
      <c r="L1257" s="217"/>
      <c r="M1257" s="1302"/>
      <c r="N1257" s="738"/>
      <c r="O1257" s="738"/>
      <c r="P1257" s="738"/>
      <c r="Q1257" s="738"/>
      <c r="R1257" s="738"/>
      <c r="S1257" s="738"/>
      <c r="T1257" s="738"/>
      <c r="U1257" s="738"/>
      <c r="V1257" s="738"/>
      <c r="W1257" s="738"/>
      <c r="X1257" s="738"/>
      <c r="Y1257" s="738"/>
      <c r="Z1257" s="738"/>
      <c r="AA1257" s="738"/>
      <c r="AB1257" s="738"/>
      <c r="AC1257" s="738"/>
      <c r="AD1257" s="738"/>
      <c r="AE1257" s="738"/>
      <c r="AF1257" s="738"/>
      <c r="AG1257" s="738"/>
      <c r="AH1257" s="738"/>
    </row>
    <row r="1258" s="6" customFormat="1" customHeight="1" spans="1:34">
      <c r="A1258" s="1287"/>
      <c r="B1258" s="529"/>
      <c r="C1258" s="213"/>
      <c r="D1258" s="1198"/>
      <c r="E1258" s="409"/>
      <c r="F1258" s="465"/>
      <c r="G1258" s="1157"/>
      <c r="H1258" s="388"/>
      <c r="I1258" s="217"/>
      <c r="J1258" s="915"/>
      <c r="K1258" s="217"/>
      <c r="L1258" s="217"/>
      <c r="M1258" s="1302"/>
      <c r="N1258" s="738"/>
      <c r="O1258" s="738"/>
      <c r="P1258" s="738"/>
      <c r="Q1258" s="738"/>
      <c r="R1258" s="738"/>
      <c r="S1258" s="738"/>
      <c r="T1258" s="738"/>
      <c r="U1258" s="738"/>
      <c r="V1258" s="738"/>
      <c r="W1258" s="738"/>
      <c r="X1258" s="738"/>
      <c r="Y1258" s="738"/>
      <c r="Z1258" s="738"/>
      <c r="AA1258" s="738"/>
      <c r="AB1258" s="738"/>
      <c r="AC1258" s="738"/>
      <c r="AD1258" s="738"/>
      <c r="AE1258" s="738"/>
      <c r="AF1258" s="738"/>
      <c r="AG1258" s="738"/>
      <c r="AH1258" s="738"/>
    </row>
    <row r="1259" s="6" customFormat="1" customHeight="1" spans="1:34">
      <c r="A1259" s="1287"/>
      <c r="B1259" s="529"/>
      <c r="C1259" s="213"/>
      <c r="D1259" s="1198"/>
      <c r="E1259" s="409"/>
      <c r="F1259" s="465"/>
      <c r="G1259" s="1157"/>
      <c r="H1259" s="388"/>
      <c r="I1259" s="217"/>
      <c r="J1259" s="915"/>
      <c r="K1259" s="217"/>
      <c r="L1259" s="217"/>
      <c r="M1259" s="1302"/>
      <c r="N1259" s="738"/>
      <c r="O1259" s="738"/>
      <c r="P1259" s="738"/>
      <c r="Q1259" s="738"/>
      <c r="R1259" s="738"/>
      <c r="S1259" s="738"/>
      <c r="T1259" s="738"/>
      <c r="U1259" s="738"/>
      <c r="V1259" s="738"/>
      <c r="W1259" s="738"/>
      <c r="X1259" s="738"/>
      <c r="Y1259" s="738"/>
      <c r="Z1259" s="738"/>
      <c r="AA1259" s="738"/>
      <c r="AB1259" s="738"/>
      <c r="AC1259" s="738"/>
      <c r="AD1259" s="738"/>
      <c r="AE1259" s="738"/>
      <c r="AF1259" s="738"/>
      <c r="AG1259" s="738"/>
      <c r="AH1259" s="738"/>
    </row>
    <row r="1260" s="6" customFormat="1" customHeight="1" spans="1:34">
      <c r="A1260" s="1287"/>
      <c r="B1260" s="529"/>
      <c r="C1260" s="213"/>
      <c r="D1260" s="1198"/>
      <c r="E1260" s="409"/>
      <c r="F1260" s="465"/>
      <c r="G1260" s="1157"/>
      <c r="H1260" s="388"/>
      <c r="I1260" s="217"/>
      <c r="J1260" s="915"/>
      <c r="K1260" s="217"/>
      <c r="L1260" s="217"/>
      <c r="M1260" s="1302"/>
      <c r="N1260" s="738"/>
      <c r="O1260" s="738"/>
      <c r="P1260" s="738"/>
      <c r="Q1260" s="738"/>
      <c r="R1260" s="738"/>
      <c r="S1260" s="738"/>
      <c r="T1260" s="738"/>
      <c r="U1260" s="738"/>
      <c r="V1260" s="738"/>
      <c r="W1260" s="738"/>
      <c r="X1260" s="738"/>
      <c r="Y1260" s="738"/>
      <c r="Z1260" s="738"/>
      <c r="AA1260" s="738"/>
      <c r="AB1260" s="738"/>
      <c r="AC1260" s="738"/>
      <c r="AD1260" s="738"/>
      <c r="AE1260" s="738"/>
      <c r="AF1260" s="738"/>
      <c r="AG1260" s="738"/>
      <c r="AH1260" s="738"/>
    </row>
    <row r="1261" s="6" customFormat="1" customHeight="1" spans="1:34">
      <c r="A1261" s="1287"/>
      <c r="B1261" s="529"/>
      <c r="C1261" s="213"/>
      <c r="D1261" s="1198"/>
      <c r="E1261" s="409"/>
      <c r="F1261" s="465"/>
      <c r="G1261" s="1157"/>
      <c r="H1261" s="388"/>
      <c r="I1261" s="217"/>
      <c r="J1261" s="915"/>
      <c r="K1261" s="217"/>
      <c r="L1261" s="217"/>
      <c r="M1261" s="1302"/>
      <c r="N1261" s="738"/>
      <c r="O1261" s="738"/>
      <c r="P1261" s="738"/>
      <c r="Q1261" s="738"/>
      <c r="R1261" s="738"/>
      <c r="S1261" s="738"/>
      <c r="T1261" s="738"/>
      <c r="U1261" s="738"/>
      <c r="V1261" s="738"/>
      <c r="W1261" s="738"/>
      <c r="X1261" s="738"/>
      <c r="Y1261" s="738"/>
      <c r="Z1261" s="738"/>
      <c r="AA1261" s="738"/>
      <c r="AB1261" s="738"/>
      <c r="AC1261" s="738"/>
      <c r="AD1261" s="738"/>
      <c r="AE1261" s="738"/>
      <c r="AF1261" s="738"/>
      <c r="AG1261" s="738"/>
      <c r="AH1261" s="738"/>
    </row>
    <row r="1262" s="6" customFormat="1" customHeight="1" spans="1:34">
      <c r="A1262" s="1287"/>
      <c r="B1262" s="529"/>
      <c r="C1262" s="213"/>
      <c r="D1262" s="1198"/>
      <c r="E1262" s="409"/>
      <c r="F1262" s="465"/>
      <c r="G1262" s="1157"/>
      <c r="H1262" s="388"/>
      <c r="I1262" s="217"/>
      <c r="J1262" s="915"/>
      <c r="K1262" s="217"/>
      <c r="L1262" s="217"/>
      <c r="M1262" s="1302"/>
      <c r="N1262" s="738"/>
      <c r="O1262" s="738"/>
      <c r="P1262" s="738"/>
      <c r="Q1262" s="738"/>
      <c r="R1262" s="738"/>
      <c r="S1262" s="738"/>
      <c r="T1262" s="738"/>
      <c r="U1262" s="738"/>
      <c r="V1262" s="738"/>
      <c r="W1262" s="738"/>
      <c r="X1262" s="738"/>
      <c r="Y1262" s="738"/>
      <c r="Z1262" s="738"/>
      <c r="AA1262" s="738"/>
      <c r="AB1262" s="738"/>
      <c r="AC1262" s="738"/>
      <c r="AD1262" s="738"/>
      <c r="AE1262" s="738"/>
      <c r="AF1262" s="738"/>
      <c r="AG1262" s="738"/>
      <c r="AH1262" s="738"/>
    </row>
    <row r="1263" s="6" customFormat="1" customHeight="1" spans="1:34">
      <c r="A1263" s="1287"/>
      <c r="B1263" s="529"/>
      <c r="C1263" s="213"/>
      <c r="D1263" s="1198"/>
      <c r="E1263" s="409"/>
      <c r="F1263" s="465"/>
      <c r="G1263" s="1157"/>
      <c r="H1263" s="388"/>
      <c r="I1263" s="217"/>
      <c r="J1263" s="915"/>
      <c r="K1263" s="217"/>
      <c r="L1263" s="217"/>
      <c r="M1263" s="1302"/>
      <c r="N1263" s="738"/>
      <c r="O1263" s="738"/>
      <c r="P1263" s="738"/>
      <c r="Q1263" s="738"/>
      <c r="R1263" s="738"/>
      <c r="S1263" s="738"/>
      <c r="T1263" s="738"/>
      <c r="U1263" s="738"/>
      <c r="V1263" s="738"/>
      <c r="W1263" s="738"/>
      <c r="X1263" s="738"/>
      <c r="Y1263" s="738"/>
      <c r="Z1263" s="738"/>
      <c r="AA1263" s="738"/>
      <c r="AB1263" s="738"/>
      <c r="AC1263" s="738"/>
      <c r="AD1263" s="738"/>
      <c r="AE1263" s="738"/>
      <c r="AF1263" s="738"/>
      <c r="AG1263" s="738"/>
      <c r="AH1263" s="738"/>
    </row>
    <row r="1264" s="6" customFormat="1" customHeight="1" spans="1:34">
      <c r="A1264" s="1287"/>
      <c r="B1264" s="529"/>
      <c r="C1264" s="213"/>
      <c r="D1264" s="1198"/>
      <c r="E1264" s="409"/>
      <c r="F1264" s="465"/>
      <c r="G1264" s="1157"/>
      <c r="H1264" s="388"/>
      <c r="I1264" s="217"/>
      <c r="J1264" s="915"/>
      <c r="K1264" s="217"/>
      <c r="L1264" s="217"/>
      <c r="M1264" s="1302"/>
      <c r="N1264" s="738"/>
      <c r="O1264" s="738"/>
      <c r="P1264" s="738"/>
      <c r="Q1264" s="738"/>
      <c r="R1264" s="738"/>
      <c r="S1264" s="738"/>
      <c r="T1264" s="738"/>
      <c r="U1264" s="738"/>
      <c r="V1264" s="738"/>
      <c r="W1264" s="738"/>
      <c r="X1264" s="738"/>
      <c r="Y1264" s="738"/>
      <c r="Z1264" s="738"/>
      <c r="AA1264" s="738"/>
      <c r="AB1264" s="738"/>
      <c r="AC1264" s="738"/>
      <c r="AD1264" s="738"/>
      <c r="AE1264" s="738"/>
      <c r="AF1264" s="738"/>
      <c r="AG1264" s="738"/>
      <c r="AH1264" s="738"/>
    </row>
    <row r="1265" s="6" customFormat="1" customHeight="1" spans="1:34">
      <c r="A1265" s="1287"/>
      <c r="B1265" s="529"/>
      <c r="C1265" s="213"/>
      <c r="D1265" s="1198"/>
      <c r="E1265" s="409"/>
      <c r="F1265" s="465"/>
      <c r="G1265" s="1157"/>
      <c r="H1265" s="388"/>
      <c r="I1265" s="217"/>
      <c r="J1265" s="915"/>
      <c r="K1265" s="217"/>
      <c r="L1265" s="217"/>
      <c r="M1265" s="1302"/>
      <c r="N1265" s="738"/>
      <c r="O1265" s="738"/>
      <c r="P1265" s="738"/>
      <c r="Q1265" s="738"/>
      <c r="R1265" s="738"/>
      <c r="S1265" s="738"/>
      <c r="T1265" s="738"/>
      <c r="U1265" s="738"/>
      <c r="V1265" s="738"/>
      <c r="W1265" s="738"/>
      <c r="X1265" s="738"/>
      <c r="Y1265" s="738"/>
      <c r="Z1265" s="738"/>
      <c r="AA1265" s="738"/>
      <c r="AB1265" s="738"/>
      <c r="AC1265" s="738"/>
      <c r="AD1265" s="738"/>
      <c r="AE1265" s="738"/>
      <c r="AF1265" s="738"/>
      <c r="AG1265" s="738"/>
      <c r="AH1265" s="738"/>
    </row>
    <row r="1266" s="6" customFormat="1" customHeight="1" spans="1:34">
      <c r="A1266" s="1287"/>
      <c r="B1266" s="529"/>
      <c r="C1266" s="213"/>
      <c r="D1266" s="1198"/>
      <c r="E1266" s="409"/>
      <c r="F1266" s="465"/>
      <c r="G1266" s="1157"/>
      <c r="H1266" s="388"/>
      <c r="I1266" s="217"/>
      <c r="J1266" s="915"/>
      <c r="K1266" s="217"/>
      <c r="L1266" s="217"/>
      <c r="M1266" s="1302"/>
      <c r="N1266" s="738"/>
      <c r="O1266" s="738"/>
      <c r="P1266" s="738"/>
      <c r="Q1266" s="738"/>
      <c r="R1266" s="738"/>
      <c r="S1266" s="738"/>
      <c r="T1266" s="738"/>
      <c r="U1266" s="738"/>
      <c r="V1266" s="738"/>
      <c r="W1266" s="738"/>
      <c r="X1266" s="738"/>
      <c r="Y1266" s="738"/>
      <c r="Z1266" s="738"/>
      <c r="AA1266" s="738"/>
      <c r="AB1266" s="738"/>
      <c r="AC1266" s="738"/>
      <c r="AD1266" s="738"/>
      <c r="AE1266" s="738"/>
      <c r="AF1266" s="738"/>
      <c r="AG1266" s="738"/>
      <c r="AH1266" s="738"/>
    </row>
    <row r="1267" s="6" customFormat="1" customHeight="1" spans="1:34">
      <c r="A1267" s="1287"/>
      <c r="B1267" s="529"/>
      <c r="C1267" s="213"/>
      <c r="D1267" s="1198"/>
      <c r="E1267" s="409"/>
      <c r="F1267" s="465"/>
      <c r="G1267" s="1157"/>
      <c r="H1267" s="388"/>
      <c r="I1267" s="217"/>
      <c r="J1267" s="915"/>
      <c r="K1267" s="217"/>
      <c r="L1267" s="217"/>
      <c r="M1267" s="1302"/>
      <c r="N1267" s="738"/>
      <c r="O1267" s="738"/>
      <c r="P1267" s="738"/>
      <c r="Q1267" s="738"/>
      <c r="R1267" s="738"/>
      <c r="S1267" s="738"/>
      <c r="T1267" s="738"/>
      <c r="U1267" s="738"/>
      <c r="V1267" s="738"/>
      <c r="W1267" s="738"/>
      <c r="X1267" s="738"/>
      <c r="Y1267" s="738"/>
      <c r="Z1267" s="738"/>
      <c r="AA1267" s="738"/>
      <c r="AB1267" s="738"/>
      <c r="AC1267" s="738"/>
      <c r="AD1267" s="738"/>
      <c r="AE1267" s="738"/>
      <c r="AF1267" s="738"/>
      <c r="AG1267" s="738"/>
      <c r="AH1267" s="738"/>
    </row>
    <row r="1268" s="6" customFormat="1" customHeight="1" spans="1:34">
      <c r="A1268" s="1287"/>
      <c r="B1268" s="529"/>
      <c r="C1268" s="213"/>
      <c r="D1268" s="1198"/>
      <c r="E1268" s="409"/>
      <c r="F1268" s="465"/>
      <c r="G1268" s="1157"/>
      <c r="H1268" s="388"/>
      <c r="I1268" s="217"/>
      <c r="J1268" s="915"/>
      <c r="K1268" s="217"/>
      <c r="L1268" s="217"/>
      <c r="M1268" s="1302"/>
      <c r="N1268" s="738"/>
      <c r="O1268" s="738"/>
      <c r="P1268" s="738"/>
      <c r="Q1268" s="738"/>
      <c r="R1268" s="738"/>
      <c r="S1268" s="738"/>
      <c r="T1268" s="738"/>
      <c r="U1268" s="738"/>
      <c r="V1268" s="738"/>
      <c r="W1268" s="738"/>
      <c r="X1268" s="738"/>
      <c r="Y1268" s="738"/>
      <c r="Z1268" s="738"/>
      <c r="AA1268" s="738"/>
      <c r="AB1268" s="738"/>
      <c r="AC1268" s="738"/>
      <c r="AD1268" s="738"/>
      <c r="AE1268" s="738"/>
      <c r="AF1268" s="738"/>
      <c r="AG1268" s="738"/>
      <c r="AH1268" s="738"/>
    </row>
    <row r="1269" s="6" customFormat="1" customHeight="1" spans="1:34">
      <c r="A1269" s="1287"/>
      <c r="B1269" s="529"/>
      <c r="C1269" s="213"/>
      <c r="D1269" s="1198"/>
      <c r="E1269" s="409"/>
      <c r="F1269" s="465"/>
      <c r="G1269" s="1157"/>
      <c r="H1269" s="388"/>
      <c r="I1269" s="217"/>
      <c r="J1269" s="915"/>
      <c r="K1269" s="217"/>
      <c r="L1269" s="217"/>
      <c r="M1269" s="1302"/>
      <c r="N1269" s="738"/>
      <c r="O1269" s="738"/>
      <c r="P1269" s="738"/>
      <c r="Q1269" s="738"/>
      <c r="R1269" s="738"/>
      <c r="S1269" s="738"/>
      <c r="T1269" s="738"/>
      <c r="U1269" s="738"/>
      <c r="V1269" s="738"/>
      <c r="W1269" s="738"/>
      <c r="X1269" s="738"/>
      <c r="Y1269" s="738"/>
      <c r="Z1269" s="738"/>
      <c r="AA1269" s="738"/>
      <c r="AB1269" s="738"/>
      <c r="AC1269" s="738"/>
      <c r="AD1269" s="738"/>
      <c r="AE1269" s="738"/>
      <c r="AF1269" s="738"/>
      <c r="AG1269" s="738"/>
      <c r="AH1269" s="738"/>
    </row>
    <row r="1270" s="6" customFormat="1" customHeight="1" spans="1:34">
      <c r="A1270" s="1287"/>
      <c r="B1270" s="529"/>
      <c r="C1270" s="213"/>
      <c r="D1270" s="1198"/>
      <c r="E1270" s="409"/>
      <c r="F1270" s="465"/>
      <c r="G1270" s="1157"/>
      <c r="H1270" s="388"/>
      <c r="I1270" s="217"/>
      <c r="J1270" s="915"/>
      <c r="K1270" s="217"/>
      <c r="L1270" s="217"/>
      <c r="M1270" s="1302"/>
      <c r="N1270" s="738"/>
      <c r="O1270" s="738"/>
      <c r="P1270" s="738"/>
      <c r="Q1270" s="738"/>
      <c r="R1270" s="738"/>
      <c r="S1270" s="738"/>
      <c r="T1270" s="738"/>
      <c r="U1270" s="738"/>
      <c r="V1270" s="738"/>
      <c r="W1270" s="738"/>
      <c r="X1270" s="738"/>
      <c r="Y1270" s="738"/>
      <c r="Z1270" s="738"/>
      <c r="AA1270" s="738"/>
      <c r="AB1270" s="738"/>
      <c r="AC1270" s="738"/>
      <c r="AD1270" s="738"/>
      <c r="AE1270" s="738"/>
      <c r="AF1270" s="738"/>
      <c r="AG1270" s="738"/>
      <c r="AH1270" s="738"/>
    </row>
    <row r="1271" s="6" customFormat="1" customHeight="1" spans="1:34">
      <c r="A1271" s="1287"/>
      <c r="B1271" s="529"/>
      <c r="C1271" s="213"/>
      <c r="D1271" s="1198"/>
      <c r="E1271" s="409"/>
      <c r="F1271" s="465"/>
      <c r="G1271" s="1157"/>
      <c r="H1271" s="388"/>
      <c r="I1271" s="217"/>
      <c r="J1271" s="915"/>
      <c r="K1271" s="217"/>
      <c r="L1271" s="217"/>
      <c r="M1271" s="1302"/>
      <c r="N1271" s="738"/>
      <c r="O1271" s="738"/>
      <c r="P1271" s="738"/>
      <c r="Q1271" s="738"/>
      <c r="R1271" s="738"/>
      <c r="S1271" s="738"/>
      <c r="T1271" s="738"/>
      <c r="U1271" s="738"/>
      <c r="V1271" s="738"/>
      <c r="W1271" s="738"/>
      <c r="X1271" s="738"/>
      <c r="Y1271" s="738"/>
      <c r="Z1271" s="738"/>
      <c r="AA1271" s="738"/>
      <c r="AB1271" s="738"/>
      <c r="AC1271" s="738"/>
      <c r="AD1271" s="738"/>
      <c r="AE1271" s="738"/>
      <c r="AF1271" s="738"/>
      <c r="AG1271" s="738"/>
      <c r="AH1271" s="738"/>
    </row>
    <row r="1272" s="6" customFormat="1" customHeight="1" spans="1:34">
      <c r="A1272" s="1287"/>
      <c r="B1272" s="529"/>
      <c r="C1272" s="213"/>
      <c r="D1272" s="1198"/>
      <c r="E1272" s="409"/>
      <c r="F1272" s="465"/>
      <c r="G1272" s="1157"/>
      <c r="H1272" s="388"/>
      <c r="I1272" s="217"/>
      <c r="J1272" s="915"/>
      <c r="K1272" s="217"/>
      <c r="L1272" s="217"/>
      <c r="M1272" s="1302"/>
      <c r="N1272" s="738"/>
      <c r="O1272" s="738"/>
      <c r="P1272" s="738"/>
      <c r="Q1272" s="738"/>
      <c r="R1272" s="738"/>
      <c r="S1272" s="738"/>
      <c r="T1272" s="738"/>
      <c r="U1272" s="738"/>
      <c r="V1272" s="738"/>
      <c r="W1272" s="738"/>
      <c r="X1272" s="738"/>
      <c r="Y1272" s="738"/>
      <c r="Z1272" s="738"/>
      <c r="AA1272" s="738"/>
      <c r="AB1272" s="738"/>
      <c r="AC1272" s="738"/>
      <c r="AD1272" s="738"/>
      <c r="AE1272" s="738"/>
      <c r="AF1272" s="738"/>
      <c r="AG1272" s="738"/>
      <c r="AH1272" s="738"/>
    </row>
    <row r="1273" s="6" customFormat="1" customHeight="1" spans="1:34">
      <c r="A1273" s="1287"/>
      <c r="B1273" s="529"/>
      <c r="C1273" s="213"/>
      <c r="D1273" s="1198"/>
      <c r="E1273" s="409"/>
      <c r="F1273" s="465"/>
      <c r="G1273" s="1157"/>
      <c r="H1273" s="388"/>
      <c r="I1273" s="217"/>
      <c r="J1273" s="915"/>
      <c r="K1273" s="217"/>
      <c r="L1273" s="217"/>
      <c r="M1273" s="1302"/>
      <c r="N1273" s="738"/>
      <c r="O1273" s="738"/>
      <c r="P1273" s="738"/>
      <c r="Q1273" s="738"/>
      <c r="R1273" s="738"/>
      <c r="S1273" s="738"/>
      <c r="T1273" s="738"/>
      <c r="U1273" s="738"/>
      <c r="V1273" s="738"/>
      <c r="W1273" s="738"/>
      <c r="X1273" s="738"/>
      <c r="Y1273" s="738"/>
      <c r="Z1273" s="738"/>
      <c r="AA1273" s="738"/>
      <c r="AB1273" s="738"/>
      <c r="AC1273" s="738"/>
      <c r="AD1273" s="738"/>
      <c r="AE1273" s="738"/>
      <c r="AF1273" s="738"/>
      <c r="AG1273" s="738"/>
      <c r="AH1273" s="738"/>
    </row>
    <row r="1274" s="6" customFormat="1" customHeight="1" spans="1:34">
      <c r="A1274" s="1287"/>
      <c r="B1274" s="529"/>
      <c r="C1274" s="213"/>
      <c r="D1274" s="1198"/>
      <c r="E1274" s="409"/>
      <c r="F1274" s="465"/>
      <c r="G1274" s="1157"/>
      <c r="H1274" s="388"/>
      <c r="I1274" s="217"/>
      <c r="J1274" s="915"/>
      <c r="K1274" s="217"/>
      <c r="L1274" s="217"/>
      <c r="M1274" s="1302"/>
      <c r="N1274" s="738"/>
      <c r="O1274" s="738"/>
      <c r="P1274" s="738"/>
      <c r="Q1274" s="738"/>
      <c r="R1274" s="738"/>
      <c r="S1274" s="738"/>
      <c r="T1274" s="738"/>
      <c r="U1274" s="738"/>
      <c r="V1274" s="738"/>
      <c r="W1274" s="738"/>
      <c r="X1274" s="738"/>
      <c r="Y1274" s="738"/>
      <c r="Z1274" s="738"/>
      <c r="AA1274" s="738"/>
      <c r="AB1274" s="738"/>
      <c r="AC1274" s="738"/>
      <c r="AD1274" s="738"/>
      <c r="AE1274" s="738"/>
      <c r="AF1274" s="738"/>
      <c r="AG1274" s="738"/>
      <c r="AH1274" s="738"/>
    </row>
    <row r="1275" s="6" customFormat="1" customHeight="1" spans="1:34">
      <c r="A1275" s="1287"/>
      <c r="B1275" s="529"/>
      <c r="C1275" s="213"/>
      <c r="D1275" s="1198"/>
      <c r="E1275" s="409"/>
      <c r="F1275" s="465"/>
      <c r="G1275" s="1157"/>
      <c r="H1275" s="388"/>
      <c r="I1275" s="217"/>
      <c r="J1275" s="915"/>
      <c r="K1275" s="217"/>
      <c r="L1275" s="217"/>
      <c r="M1275" s="1302"/>
      <c r="N1275" s="738"/>
      <c r="O1275" s="738"/>
      <c r="P1275" s="738"/>
      <c r="Q1275" s="738"/>
      <c r="R1275" s="738"/>
      <c r="S1275" s="738"/>
      <c r="T1275" s="738"/>
      <c r="U1275" s="738"/>
      <c r="V1275" s="738"/>
      <c r="W1275" s="738"/>
      <c r="X1275" s="738"/>
      <c r="Y1275" s="738"/>
      <c r="Z1275" s="738"/>
      <c r="AA1275" s="738"/>
      <c r="AB1275" s="738"/>
      <c r="AC1275" s="738"/>
      <c r="AD1275" s="738"/>
      <c r="AE1275" s="738"/>
      <c r="AF1275" s="738"/>
      <c r="AG1275" s="738"/>
      <c r="AH1275" s="738"/>
    </row>
    <row r="1276" s="6" customFormat="1" customHeight="1" spans="1:34">
      <c r="A1276" s="1287"/>
      <c r="B1276" s="529"/>
      <c r="C1276" s="213"/>
      <c r="D1276" s="1198"/>
      <c r="E1276" s="409"/>
      <c r="F1276" s="465"/>
      <c r="G1276" s="1157"/>
      <c r="H1276" s="388"/>
      <c r="I1276" s="217"/>
      <c r="J1276" s="915"/>
      <c r="K1276" s="217"/>
      <c r="L1276" s="217"/>
      <c r="M1276" s="1302"/>
      <c r="N1276" s="738"/>
      <c r="O1276" s="738"/>
      <c r="P1276" s="738"/>
      <c r="Q1276" s="738"/>
      <c r="R1276" s="738"/>
      <c r="S1276" s="738"/>
      <c r="T1276" s="738"/>
      <c r="U1276" s="738"/>
      <c r="V1276" s="738"/>
      <c r="W1276" s="738"/>
      <c r="X1276" s="738"/>
      <c r="Y1276" s="738"/>
      <c r="Z1276" s="738"/>
      <c r="AA1276" s="738"/>
      <c r="AB1276" s="738"/>
      <c r="AC1276" s="738"/>
      <c r="AD1276" s="738"/>
      <c r="AE1276" s="738"/>
      <c r="AF1276" s="738"/>
      <c r="AG1276" s="738"/>
      <c r="AH1276" s="738"/>
    </row>
    <row r="1277" s="6" customFormat="1" customHeight="1" spans="1:34">
      <c r="A1277" s="1287"/>
      <c r="B1277" s="529"/>
      <c r="C1277" s="213"/>
      <c r="D1277" s="1198"/>
      <c r="E1277" s="409"/>
      <c r="F1277" s="465"/>
      <c r="G1277" s="1157"/>
      <c r="H1277" s="388"/>
      <c r="I1277" s="217"/>
      <c r="J1277" s="915"/>
      <c r="K1277" s="217"/>
      <c r="L1277" s="217"/>
      <c r="M1277" s="1302"/>
      <c r="N1277" s="738"/>
      <c r="O1277" s="738"/>
      <c r="P1277" s="738"/>
      <c r="Q1277" s="738"/>
      <c r="R1277" s="738"/>
      <c r="S1277" s="738"/>
      <c r="T1277" s="738"/>
      <c r="U1277" s="738"/>
      <c r="V1277" s="738"/>
      <c r="W1277" s="738"/>
      <c r="X1277" s="738"/>
      <c r="Y1277" s="738"/>
      <c r="Z1277" s="738"/>
      <c r="AA1277" s="738"/>
      <c r="AB1277" s="738"/>
      <c r="AC1277" s="738"/>
      <c r="AD1277" s="738"/>
      <c r="AE1277" s="738"/>
      <c r="AF1277" s="738"/>
      <c r="AG1277" s="738"/>
      <c r="AH1277" s="738"/>
    </row>
    <row r="1278" s="6" customFormat="1" customHeight="1" spans="1:34">
      <c r="A1278" s="1287"/>
      <c r="B1278" s="529"/>
      <c r="C1278" s="213"/>
      <c r="D1278" s="1198"/>
      <c r="E1278" s="409"/>
      <c r="F1278" s="465"/>
      <c r="G1278" s="1157"/>
      <c r="H1278" s="388"/>
      <c r="I1278" s="217"/>
      <c r="J1278" s="915"/>
      <c r="K1278" s="217"/>
      <c r="L1278" s="217"/>
      <c r="M1278" s="1302"/>
      <c r="N1278" s="738"/>
      <c r="O1278" s="738"/>
      <c r="P1278" s="738"/>
      <c r="Q1278" s="738"/>
      <c r="R1278" s="738"/>
      <c r="S1278" s="738"/>
      <c r="T1278" s="738"/>
      <c r="U1278" s="738"/>
      <c r="V1278" s="738"/>
      <c r="W1278" s="738"/>
      <c r="X1278" s="738"/>
      <c r="Y1278" s="738"/>
      <c r="Z1278" s="738"/>
      <c r="AA1278" s="738"/>
      <c r="AB1278" s="738"/>
      <c r="AC1278" s="738"/>
      <c r="AD1278" s="738"/>
      <c r="AE1278" s="738"/>
      <c r="AF1278" s="738"/>
      <c r="AG1278" s="738"/>
      <c r="AH1278" s="738"/>
    </row>
    <row r="1279" s="6" customFormat="1" customHeight="1" spans="1:34">
      <c r="A1279" s="1287"/>
      <c r="B1279" s="529"/>
      <c r="C1279" s="213"/>
      <c r="D1279" s="1198"/>
      <c r="E1279" s="409"/>
      <c r="F1279" s="465"/>
      <c r="G1279" s="1157"/>
      <c r="H1279" s="388"/>
      <c r="I1279" s="217"/>
      <c r="J1279" s="915"/>
      <c r="K1279" s="217"/>
      <c r="L1279" s="217"/>
      <c r="M1279" s="1302"/>
      <c r="N1279" s="738"/>
      <c r="O1279" s="738"/>
      <c r="P1279" s="738"/>
      <c r="Q1279" s="738"/>
      <c r="R1279" s="738"/>
      <c r="S1279" s="738"/>
      <c r="T1279" s="738"/>
      <c r="U1279" s="738"/>
      <c r="V1279" s="738"/>
      <c r="W1279" s="738"/>
      <c r="X1279" s="738"/>
      <c r="Y1279" s="738"/>
      <c r="Z1279" s="738"/>
      <c r="AA1279" s="738"/>
      <c r="AB1279" s="738"/>
      <c r="AC1279" s="738"/>
      <c r="AD1279" s="738"/>
      <c r="AE1279" s="738"/>
      <c r="AF1279" s="738"/>
      <c r="AG1279" s="738"/>
      <c r="AH1279" s="738"/>
    </row>
    <row r="1280" s="6" customFormat="1" customHeight="1" spans="1:34">
      <c r="A1280" s="1287"/>
      <c r="B1280" s="529"/>
      <c r="C1280" s="213"/>
      <c r="D1280" s="1198"/>
      <c r="E1280" s="409"/>
      <c r="F1280" s="465"/>
      <c r="G1280" s="1157"/>
      <c r="H1280" s="388"/>
      <c r="I1280" s="217"/>
      <c r="J1280" s="915"/>
      <c r="K1280" s="217"/>
      <c r="L1280" s="217"/>
      <c r="M1280" s="1302"/>
      <c r="N1280" s="738"/>
      <c r="O1280" s="738"/>
      <c r="P1280" s="738"/>
      <c r="Q1280" s="738"/>
      <c r="R1280" s="738"/>
      <c r="S1280" s="738"/>
      <c r="T1280" s="738"/>
      <c r="U1280" s="738"/>
      <c r="V1280" s="738"/>
      <c r="W1280" s="738"/>
      <c r="X1280" s="738"/>
      <c r="Y1280" s="738"/>
      <c r="Z1280" s="738"/>
      <c r="AA1280" s="738"/>
      <c r="AB1280" s="738"/>
      <c r="AC1280" s="738"/>
      <c r="AD1280" s="738"/>
      <c r="AE1280" s="738"/>
      <c r="AF1280" s="738"/>
      <c r="AG1280" s="738"/>
      <c r="AH1280" s="738"/>
    </row>
    <row r="1281" s="6" customFormat="1" customHeight="1" spans="1:34">
      <c r="A1281" s="1287"/>
      <c r="B1281" s="529"/>
      <c r="C1281" s="213"/>
      <c r="D1281" s="1198"/>
      <c r="E1281" s="409"/>
      <c r="F1281" s="465"/>
      <c r="G1281" s="1157"/>
      <c r="H1281" s="388"/>
      <c r="I1281" s="217"/>
      <c r="J1281" s="915"/>
      <c r="K1281" s="217"/>
      <c r="L1281" s="217"/>
      <c r="M1281" s="1302"/>
      <c r="N1281" s="738"/>
      <c r="O1281" s="738"/>
      <c r="P1281" s="738"/>
      <c r="Q1281" s="738"/>
      <c r="R1281" s="738"/>
      <c r="S1281" s="738"/>
      <c r="T1281" s="738"/>
      <c r="U1281" s="738"/>
      <c r="V1281" s="738"/>
      <c r="W1281" s="738"/>
      <c r="X1281" s="738"/>
      <c r="Y1281" s="738"/>
      <c r="Z1281" s="738"/>
      <c r="AA1281" s="738"/>
      <c r="AB1281" s="738"/>
      <c r="AC1281" s="738"/>
      <c r="AD1281" s="738"/>
      <c r="AE1281" s="738"/>
      <c r="AF1281" s="738"/>
      <c r="AG1281" s="738"/>
      <c r="AH1281" s="738"/>
    </row>
    <row r="1282" s="6" customFormat="1" customHeight="1" spans="1:34">
      <c r="A1282" s="1287"/>
      <c r="B1282" s="529"/>
      <c r="C1282" s="213"/>
      <c r="D1282" s="1198"/>
      <c r="E1282" s="409"/>
      <c r="F1282" s="465"/>
      <c r="G1282" s="1157"/>
      <c r="H1282" s="388"/>
      <c r="I1282" s="217"/>
      <c r="J1282" s="915"/>
      <c r="K1282" s="217"/>
      <c r="L1282" s="217"/>
      <c r="M1282" s="1302"/>
      <c r="N1282" s="738"/>
      <c r="O1282" s="738"/>
      <c r="P1282" s="738"/>
      <c r="Q1282" s="738"/>
      <c r="R1282" s="738"/>
      <c r="S1282" s="738"/>
      <c r="T1282" s="738"/>
      <c r="U1282" s="738"/>
      <c r="V1282" s="738"/>
      <c r="W1282" s="738"/>
      <c r="X1282" s="738"/>
      <c r="Y1282" s="738"/>
      <c r="Z1282" s="738"/>
      <c r="AA1282" s="738"/>
      <c r="AB1282" s="738"/>
      <c r="AC1282" s="738"/>
      <c r="AD1282" s="738"/>
      <c r="AE1282" s="738"/>
      <c r="AF1282" s="738"/>
      <c r="AG1282" s="738"/>
      <c r="AH1282" s="738"/>
    </row>
    <row r="1283" s="6" customFormat="1" customHeight="1" spans="1:34">
      <c r="A1283" s="1287"/>
      <c r="B1283" s="529"/>
      <c r="C1283" s="213"/>
      <c r="D1283" s="1198"/>
      <c r="E1283" s="409"/>
      <c r="F1283" s="465"/>
      <c r="G1283" s="1157"/>
      <c r="H1283" s="388"/>
      <c r="I1283" s="217"/>
      <c r="J1283" s="915"/>
      <c r="K1283" s="217"/>
      <c r="L1283" s="217"/>
      <c r="M1283" s="1302"/>
      <c r="N1283" s="738"/>
      <c r="O1283" s="738"/>
      <c r="P1283" s="738"/>
      <c r="Q1283" s="738"/>
      <c r="R1283" s="738"/>
      <c r="S1283" s="738"/>
      <c r="T1283" s="738"/>
      <c r="U1283" s="738"/>
      <c r="V1283" s="738"/>
      <c r="W1283" s="738"/>
      <c r="X1283" s="738"/>
      <c r="Y1283" s="738"/>
      <c r="Z1283" s="738"/>
      <c r="AA1283" s="738"/>
      <c r="AB1283" s="738"/>
      <c r="AC1283" s="738"/>
      <c r="AD1283" s="738"/>
      <c r="AE1283" s="738"/>
      <c r="AF1283" s="738"/>
      <c r="AG1283" s="738"/>
      <c r="AH1283" s="738"/>
    </row>
    <row r="1284" s="6" customFormat="1" customHeight="1" spans="1:34">
      <c r="A1284" s="1287"/>
      <c r="B1284" s="529"/>
      <c r="C1284" s="213"/>
      <c r="D1284" s="1198"/>
      <c r="E1284" s="409"/>
      <c r="F1284" s="465"/>
      <c r="G1284" s="1157"/>
      <c r="H1284" s="388"/>
      <c r="I1284" s="217"/>
      <c r="J1284" s="915"/>
      <c r="K1284" s="217"/>
      <c r="L1284" s="217"/>
      <c r="M1284" s="1302"/>
      <c r="N1284" s="738"/>
      <c r="O1284" s="738"/>
      <c r="P1284" s="738"/>
      <c r="Q1284" s="738"/>
      <c r="R1284" s="738"/>
      <c r="S1284" s="738"/>
      <c r="T1284" s="738"/>
      <c r="U1284" s="738"/>
      <c r="V1284" s="738"/>
      <c r="W1284" s="738"/>
      <c r="X1284" s="738"/>
      <c r="Y1284" s="738"/>
      <c r="Z1284" s="738"/>
      <c r="AA1284" s="738"/>
      <c r="AB1284" s="738"/>
      <c r="AC1284" s="738"/>
      <c r="AD1284" s="738"/>
      <c r="AE1284" s="738"/>
      <c r="AF1284" s="738"/>
      <c r="AG1284" s="738"/>
      <c r="AH1284" s="738"/>
    </row>
    <row r="1285" s="6" customFormat="1" customHeight="1" spans="1:34">
      <c r="A1285" s="1287"/>
      <c r="B1285" s="529"/>
      <c r="C1285" s="213"/>
      <c r="D1285" s="1198"/>
      <c r="E1285" s="409"/>
      <c r="F1285" s="465"/>
      <c r="G1285" s="1157"/>
      <c r="H1285" s="388"/>
      <c r="I1285" s="217"/>
      <c r="J1285" s="915"/>
      <c r="K1285" s="217"/>
      <c r="L1285" s="217"/>
      <c r="M1285" s="1302"/>
      <c r="N1285" s="738"/>
      <c r="O1285" s="738"/>
      <c r="P1285" s="738"/>
      <c r="Q1285" s="738"/>
      <c r="R1285" s="738"/>
      <c r="S1285" s="738"/>
      <c r="T1285" s="738"/>
      <c r="U1285" s="738"/>
      <c r="V1285" s="738"/>
      <c r="W1285" s="738"/>
      <c r="X1285" s="738"/>
      <c r="Y1285" s="738"/>
      <c r="Z1285" s="738"/>
      <c r="AA1285" s="738"/>
      <c r="AB1285" s="738"/>
      <c r="AC1285" s="738"/>
      <c r="AD1285" s="738"/>
      <c r="AE1285" s="738"/>
      <c r="AF1285" s="738"/>
      <c r="AG1285" s="738"/>
      <c r="AH1285" s="738"/>
    </row>
    <row r="1286" s="6" customFormat="1" customHeight="1" spans="1:34">
      <c r="A1286" s="1287"/>
      <c r="B1286" s="529"/>
      <c r="C1286" s="213"/>
      <c r="D1286" s="1198"/>
      <c r="E1286" s="409"/>
      <c r="F1286" s="465"/>
      <c r="G1286" s="1157"/>
      <c r="H1286" s="388"/>
      <c r="I1286" s="217"/>
      <c r="J1286" s="915"/>
      <c r="K1286" s="217"/>
      <c r="L1286" s="217"/>
      <c r="M1286" s="1302"/>
      <c r="N1286" s="738"/>
      <c r="O1286" s="738"/>
      <c r="P1286" s="738"/>
      <c r="Q1286" s="738"/>
      <c r="R1286" s="738"/>
      <c r="S1286" s="738"/>
      <c r="T1286" s="738"/>
      <c r="U1286" s="738"/>
      <c r="V1286" s="738"/>
      <c r="W1286" s="738"/>
      <c r="X1286" s="738"/>
      <c r="Y1286" s="738"/>
      <c r="Z1286" s="738"/>
      <c r="AA1286" s="738"/>
      <c r="AB1286" s="738"/>
      <c r="AC1286" s="738"/>
      <c r="AD1286" s="738"/>
      <c r="AE1286" s="738"/>
      <c r="AF1286" s="738"/>
      <c r="AG1286" s="738"/>
      <c r="AH1286" s="738"/>
    </row>
    <row r="1287" s="6" customFormat="1" customHeight="1" spans="1:34">
      <c r="A1287" s="1287"/>
      <c r="B1287" s="529"/>
      <c r="C1287" s="213"/>
      <c r="D1287" s="1198"/>
      <c r="E1287" s="409"/>
      <c r="F1287" s="465"/>
      <c r="G1287" s="1157"/>
      <c r="H1287" s="388"/>
      <c r="I1287" s="217"/>
      <c r="J1287" s="915"/>
      <c r="K1287" s="217"/>
      <c r="L1287" s="217"/>
      <c r="M1287" s="1302"/>
      <c r="N1287" s="738"/>
      <c r="O1287" s="738"/>
      <c r="P1287" s="738"/>
      <c r="Q1287" s="738"/>
      <c r="R1287" s="738"/>
      <c r="S1287" s="738"/>
      <c r="T1287" s="738"/>
      <c r="U1287" s="738"/>
      <c r="V1287" s="738"/>
      <c r="W1287" s="738"/>
      <c r="X1287" s="738"/>
      <c r="Y1287" s="738"/>
      <c r="Z1287" s="738"/>
      <c r="AA1287" s="738"/>
      <c r="AB1287" s="738"/>
      <c r="AC1287" s="738"/>
      <c r="AD1287" s="738"/>
      <c r="AE1287" s="738"/>
      <c r="AF1287" s="738"/>
      <c r="AG1287" s="738"/>
      <c r="AH1287" s="738"/>
    </row>
    <row r="1288" s="6" customFormat="1" customHeight="1" spans="1:34">
      <c r="A1288" s="1287"/>
      <c r="B1288" s="529"/>
      <c r="C1288" s="213"/>
      <c r="D1288" s="1198"/>
      <c r="E1288" s="409"/>
      <c r="F1288" s="465"/>
      <c r="G1288" s="1157"/>
      <c r="H1288" s="388"/>
      <c r="I1288" s="217"/>
      <c r="J1288" s="915"/>
      <c r="K1288" s="217"/>
      <c r="L1288" s="217"/>
      <c r="M1288" s="1302"/>
      <c r="N1288" s="738"/>
      <c r="O1288" s="738"/>
      <c r="P1288" s="738"/>
      <c r="Q1288" s="738"/>
      <c r="R1288" s="738"/>
      <c r="S1288" s="738"/>
      <c r="T1288" s="738"/>
      <c r="U1288" s="738"/>
      <c r="V1288" s="738"/>
      <c r="W1288" s="738"/>
      <c r="X1288" s="738"/>
      <c r="Y1288" s="738"/>
      <c r="Z1288" s="738"/>
      <c r="AA1288" s="738"/>
      <c r="AB1288" s="738"/>
      <c r="AC1288" s="738"/>
      <c r="AD1288" s="738"/>
      <c r="AE1288" s="738"/>
      <c r="AF1288" s="738"/>
      <c r="AG1288" s="738"/>
      <c r="AH1288" s="738"/>
    </row>
    <row r="1289" s="6" customFormat="1" customHeight="1" spans="1:34">
      <c r="A1289" s="1287"/>
      <c r="B1289" s="529"/>
      <c r="C1289" s="213"/>
      <c r="D1289" s="1198"/>
      <c r="E1289" s="409"/>
      <c r="F1289" s="465"/>
      <c r="G1289" s="1157"/>
      <c r="H1289" s="388"/>
      <c r="I1289" s="217"/>
      <c r="J1289" s="915"/>
      <c r="K1289" s="217"/>
      <c r="L1289" s="217"/>
      <c r="M1289" s="1302"/>
      <c r="N1289" s="738"/>
      <c r="O1289" s="738"/>
      <c r="P1289" s="738"/>
      <c r="Q1289" s="738"/>
      <c r="R1289" s="738"/>
      <c r="S1289" s="738"/>
      <c r="T1289" s="738"/>
      <c r="U1289" s="738"/>
      <c r="V1289" s="738"/>
      <c r="W1289" s="738"/>
      <c r="X1289" s="738"/>
      <c r="Y1289" s="738"/>
      <c r="Z1289" s="738"/>
      <c r="AA1289" s="738"/>
      <c r="AB1289" s="738"/>
      <c r="AC1289" s="738"/>
      <c r="AD1289" s="738"/>
      <c r="AE1289" s="738"/>
      <c r="AF1289" s="738"/>
      <c r="AG1289" s="738"/>
      <c r="AH1289" s="738"/>
    </row>
    <row r="1290" s="6" customFormat="1" customHeight="1" spans="1:34">
      <c r="A1290" s="1287"/>
      <c r="B1290" s="529"/>
      <c r="C1290" s="213"/>
      <c r="D1290" s="1198"/>
      <c r="E1290" s="409"/>
      <c r="F1290" s="465"/>
      <c r="G1290" s="1157"/>
      <c r="H1290" s="388"/>
      <c r="I1290" s="217"/>
      <c r="J1290" s="915"/>
      <c r="K1290" s="217"/>
      <c r="L1290" s="217"/>
      <c r="M1290" s="1302"/>
      <c r="N1290" s="738"/>
      <c r="O1290" s="738"/>
      <c r="P1290" s="738"/>
      <c r="Q1290" s="738"/>
      <c r="R1290" s="738"/>
      <c r="S1290" s="738"/>
      <c r="T1290" s="738"/>
      <c r="U1290" s="738"/>
      <c r="V1290" s="738"/>
      <c r="W1290" s="738"/>
      <c r="X1290" s="738"/>
      <c r="Y1290" s="738"/>
      <c r="Z1290" s="738"/>
      <c r="AA1290" s="738"/>
      <c r="AB1290" s="738"/>
      <c r="AC1290" s="738"/>
      <c r="AD1290" s="738"/>
      <c r="AE1290" s="738"/>
      <c r="AF1290" s="738"/>
      <c r="AG1290" s="738"/>
      <c r="AH1290" s="738"/>
    </row>
    <row r="1291" s="6" customFormat="1" customHeight="1" spans="1:34">
      <c r="A1291" s="1287"/>
      <c r="B1291" s="529"/>
      <c r="C1291" s="213"/>
      <c r="D1291" s="1198"/>
      <c r="E1291" s="409"/>
      <c r="F1291" s="465"/>
      <c r="G1291" s="1157"/>
      <c r="H1291" s="388"/>
      <c r="I1291" s="217"/>
      <c r="J1291" s="915"/>
      <c r="K1291" s="217"/>
      <c r="L1291" s="217"/>
      <c r="M1291" s="1302"/>
      <c r="N1291" s="738"/>
      <c r="O1291" s="738"/>
      <c r="P1291" s="738"/>
      <c r="Q1291" s="738"/>
      <c r="R1291" s="738"/>
      <c r="S1291" s="738"/>
      <c r="T1291" s="738"/>
      <c r="U1291" s="738"/>
      <c r="V1291" s="738"/>
      <c r="W1291" s="738"/>
      <c r="X1291" s="738"/>
      <c r="Y1291" s="738"/>
      <c r="Z1291" s="738"/>
      <c r="AA1291" s="738"/>
      <c r="AB1291" s="738"/>
      <c r="AC1291" s="738"/>
      <c r="AD1291" s="738"/>
      <c r="AE1291" s="738"/>
      <c r="AF1291" s="738"/>
      <c r="AG1291" s="738"/>
      <c r="AH1291" s="738"/>
    </row>
    <row r="1292" s="6" customFormat="1" customHeight="1" spans="1:34">
      <c r="A1292" s="1287"/>
      <c r="B1292" s="529"/>
      <c r="C1292" s="213"/>
      <c r="D1292" s="1198"/>
      <c r="E1292" s="409"/>
      <c r="F1292" s="465"/>
      <c r="G1292" s="1157"/>
      <c r="H1292" s="388"/>
      <c r="I1292" s="217"/>
      <c r="J1292" s="915"/>
      <c r="K1292" s="217"/>
      <c r="L1292" s="217"/>
      <c r="M1292" s="1302"/>
      <c r="N1292" s="738"/>
      <c r="O1292" s="738"/>
      <c r="P1292" s="738"/>
      <c r="Q1292" s="738"/>
      <c r="R1292" s="738"/>
      <c r="S1292" s="738"/>
      <c r="T1292" s="738"/>
      <c r="U1292" s="738"/>
      <c r="V1292" s="738"/>
      <c r="W1292" s="738"/>
      <c r="X1292" s="738"/>
      <c r="Y1292" s="738"/>
      <c r="Z1292" s="738"/>
      <c r="AA1292" s="738"/>
      <c r="AB1292" s="738"/>
      <c r="AC1292" s="738"/>
      <c r="AD1292" s="738"/>
      <c r="AE1292" s="738"/>
      <c r="AF1292" s="738"/>
      <c r="AG1292" s="738"/>
      <c r="AH1292" s="738"/>
    </row>
    <row r="1293" s="6" customFormat="1" customHeight="1" spans="1:34">
      <c r="A1293" s="1287"/>
      <c r="B1293" s="529"/>
      <c r="C1293" s="213"/>
      <c r="D1293" s="1198"/>
      <c r="E1293" s="409"/>
      <c r="F1293" s="465"/>
      <c r="G1293" s="1157"/>
      <c r="H1293" s="388"/>
      <c r="I1293" s="217"/>
      <c r="J1293" s="915"/>
      <c r="K1293" s="217"/>
      <c r="L1293" s="217"/>
      <c r="M1293" s="1302"/>
      <c r="N1293" s="738"/>
      <c r="O1293" s="738"/>
      <c r="P1293" s="738"/>
      <c r="Q1293" s="738"/>
      <c r="R1293" s="738"/>
      <c r="S1293" s="738"/>
      <c r="T1293" s="738"/>
      <c r="U1293" s="738"/>
      <c r="V1293" s="738"/>
      <c r="W1293" s="738"/>
      <c r="X1293" s="738"/>
      <c r="Y1293" s="738"/>
      <c r="Z1293" s="738"/>
      <c r="AA1293" s="738"/>
      <c r="AB1293" s="738"/>
      <c r="AC1293" s="738"/>
      <c r="AD1293" s="738"/>
      <c r="AE1293" s="738"/>
      <c r="AF1293" s="738"/>
      <c r="AG1293" s="738"/>
      <c r="AH1293" s="738"/>
    </row>
    <row r="1294" s="6" customFormat="1" customHeight="1" spans="1:34">
      <c r="A1294" s="1287"/>
      <c r="B1294" s="529"/>
      <c r="C1294" s="213"/>
      <c r="D1294" s="1198"/>
      <c r="E1294" s="409"/>
      <c r="F1294" s="465"/>
      <c r="G1294" s="1157"/>
      <c r="H1294" s="388"/>
      <c r="I1294" s="217"/>
      <c r="J1294" s="915"/>
      <c r="K1294" s="217"/>
      <c r="L1294" s="217"/>
      <c r="M1294" s="1302"/>
      <c r="N1294" s="738"/>
      <c r="O1294" s="738"/>
      <c r="P1294" s="738"/>
      <c r="Q1294" s="738"/>
      <c r="R1294" s="738"/>
      <c r="S1294" s="738"/>
      <c r="T1294" s="738"/>
      <c r="U1294" s="738"/>
      <c r="V1294" s="738"/>
      <c r="W1294" s="738"/>
      <c r="X1294" s="738"/>
      <c r="Y1294" s="738"/>
      <c r="Z1294" s="738"/>
      <c r="AA1294" s="738"/>
      <c r="AB1294" s="738"/>
      <c r="AC1294" s="738"/>
      <c r="AD1294" s="738"/>
      <c r="AE1294" s="738"/>
      <c r="AF1294" s="738"/>
      <c r="AG1294" s="738"/>
      <c r="AH1294" s="738"/>
    </row>
    <row r="1295" s="6" customFormat="1" customHeight="1" spans="1:34">
      <c r="A1295" s="1287"/>
      <c r="B1295" s="529"/>
      <c r="C1295" s="213"/>
      <c r="D1295" s="1198"/>
      <c r="E1295" s="409"/>
      <c r="F1295" s="465"/>
      <c r="G1295" s="1157"/>
      <c r="H1295" s="388"/>
      <c r="I1295" s="217"/>
      <c r="J1295" s="915"/>
      <c r="K1295" s="217"/>
      <c r="L1295" s="217"/>
      <c r="M1295" s="1302"/>
      <c r="N1295" s="738"/>
      <c r="O1295" s="738"/>
      <c r="P1295" s="738"/>
      <c r="Q1295" s="738"/>
      <c r="R1295" s="738"/>
      <c r="S1295" s="738"/>
      <c r="T1295" s="738"/>
      <c r="U1295" s="738"/>
      <c r="V1295" s="738"/>
      <c r="W1295" s="738"/>
      <c r="X1295" s="738"/>
      <c r="Y1295" s="738"/>
      <c r="Z1295" s="738"/>
      <c r="AA1295" s="738"/>
      <c r="AB1295" s="738"/>
      <c r="AC1295" s="738"/>
      <c r="AD1295" s="738"/>
      <c r="AE1295" s="738"/>
      <c r="AF1295" s="738"/>
      <c r="AG1295" s="738"/>
      <c r="AH1295" s="738"/>
    </row>
    <row r="1296" s="6" customFormat="1" customHeight="1" spans="1:34">
      <c r="A1296" s="1287"/>
      <c r="B1296" s="529"/>
      <c r="C1296" s="213"/>
      <c r="D1296" s="1198"/>
      <c r="E1296" s="409"/>
      <c r="F1296" s="465"/>
      <c r="G1296" s="1157"/>
      <c r="H1296" s="388"/>
      <c r="I1296" s="217"/>
      <c r="J1296" s="915"/>
      <c r="K1296" s="217"/>
      <c r="L1296" s="217"/>
      <c r="M1296" s="1302"/>
      <c r="N1296" s="738"/>
      <c r="O1296" s="738"/>
      <c r="P1296" s="738"/>
      <c r="Q1296" s="738"/>
      <c r="R1296" s="738"/>
      <c r="S1296" s="738"/>
      <c r="T1296" s="738"/>
      <c r="U1296" s="738"/>
      <c r="V1296" s="738"/>
      <c r="W1296" s="738"/>
      <c r="X1296" s="738"/>
      <c r="Y1296" s="738"/>
      <c r="Z1296" s="738"/>
      <c r="AA1296" s="738"/>
      <c r="AB1296" s="738"/>
      <c r="AC1296" s="738"/>
      <c r="AD1296" s="738"/>
      <c r="AE1296" s="738"/>
      <c r="AF1296" s="738"/>
      <c r="AG1296" s="738"/>
      <c r="AH1296" s="738"/>
    </row>
    <row r="1297" s="6" customFormat="1" customHeight="1" spans="1:34">
      <c r="A1297" s="1287"/>
      <c r="B1297" s="529"/>
      <c r="C1297" s="213"/>
      <c r="D1297" s="1198"/>
      <c r="E1297" s="409"/>
      <c r="F1297" s="465"/>
      <c r="G1297" s="1157"/>
      <c r="H1297" s="388"/>
      <c r="I1297" s="217"/>
      <c r="J1297" s="915"/>
      <c r="K1297" s="217"/>
      <c r="L1297" s="217"/>
      <c r="M1297" s="1302"/>
      <c r="N1297" s="738"/>
      <c r="O1297" s="738"/>
      <c r="P1297" s="738"/>
      <c r="Q1297" s="738"/>
      <c r="R1297" s="738"/>
      <c r="S1297" s="738"/>
      <c r="T1297" s="738"/>
      <c r="U1297" s="738"/>
      <c r="V1297" s="738"/>
      <c r="W1297" s="738"/>
      <c r="X1297" s="738"/>
      <c r="Y1297" s="738"/>
      <c r="Z1297" s="738"/>
      <c r="AA1297" s="738"/>
      <c r="AB1297" s="738"/>
      <c r="AC1297" s="738"/>
      <c r="AD1297" s="738"/>
      <c r="AE1297" s="738"/>
      <c r="AF1297" s="738"/>
      <c r="AG1297" s="738"/>
      <c r="AH1297" s="738"/>
    </row>
    <row r="1298" s="6" customFormat="1" customHeight="1" spans="1:34">
      <c r="A1298" s="1287"/>
      <c r="B1298" s="529"/>
      <c r="C1298" s="213"/>
      <c r="D1298" s="1198"/>
      <c r="E1298" s="409"/>
      <c r="F1298" s="465"/>
      <c r="G1298" s="1157"/>
      <c r="H1298" s="388"/>
      <c r="I1298" s="217"/>
      <c r="J1298" s="915"/>
      <c r="K1298" s="217"/>
      <c r="L1298" s="217"/>
      <c r="M1298" s="1302"/>
      <c r="N1298" s="738"/>
      <c r="O1298" s="738"/>
      <c r="P1298" s="738"/>
      <c r="Q1298" s="738"/>
      <c r="R1298" s="738"/>
      <c r="S1298" s="738"/>
      <c r="T1298" s="738"/>
      <c r="U1298" s="738"/>
      <c r="V1298" s="738"/>
      <c r="W1298" s="738"/>
      <c r="X1298" s="738"/>
      <c r="Y1298" s="738"/>
      <c r="Z1298" s="738"/>
      <c r="AA1298" s="738"/>
      <c r="AB1298" s="738"/>
      <c r="AC1298" s="738"/>
      <c r="AD1298" s="738"/>
      <c r="AE1298" s="738"/>
      <c r="AF1298" s="738"/>
      <c r="AG1298" s="738"/>
      <c r="AH1298" s="738"/>
    </row>
    <row r="1299" s="6" customFormat="1" customHeight="1" spans="1:34">
      <c r="A1299" s="1287"/>
      <c r="B1299" s="529"/>
      <c r="C1299" s="213"/>
      <c r="D1299" s="1198"/>
      <c r="E1299" s="409"/>
      <c r="F1299" s="465"/>
      <c r="G1299" s="1157"/>
      <c r="H1299" s="388"/>
      <c r="I1299" s="217"/>
      <c r="J1299" s="915"/>
      <c r="K1299" s="217"/>
      <c r="L1299" s="217"/>
      <c r="M1299" s="1302"/>
      <c r="N1299" s="738"/>
      <c r="O1299" s="738"/>
      <c r="P1299" s="738"/>
      <c r="Q1299" s="738"/>
      <c r="R1299" s="738"/>
      <c r="S1299" s="738"/>
      <c r="T1299" s="738"/>
      <c r="U1299" s="738"/>
      <c r="V1299" s="738"/>
      <c r="W1299" s="738"/>
      <c r="X1299" s="738"/>
      <c r="Y1299" s="738"/>
      <c r="Z1299" s="738"/>
      <c r="AA1299" s="738"/>
      <c r="AB1299" s="738"/>
      <c r="AC1299" s="738"/>
      <c r="AD1299" s="738"/>
      <c r="AE1299" s="738"/>
      <c r="AF1299" s="738"/>
      <c r="AG1299" s="738"/>
      <c r="AH1299" s="738"/>
    </row>
    <row r="1300" s="6" customFormat="1" customHeight="1" spans="1:34">
      <c r="A1300" s="1287"/>
      <c r="B1300" s="529"/>
      <c r="C1300" s="213"/>
      <c r="D1300" s="1198"/>
      <c r="E1300" s="409"/>
      <c r="F1300" s="465"/>
      <c r="G1300" s="1157"/>
      <c r="H1300" s="388"/>
      <c r="I1300" s="217"/>
      <c r="J1300" s="915"/>
      <c r="K1300" s="217"/>
      <c r="L1300" s="217"/>
      <c r="M1300" s="1302"/>
      <c r="N1300" s="738"/>
      <c r="O1300" s="738"/>
      <c r="P1300" s="738"/>
      <c r="Q1300" s="738"/>
      <c r="R1300" s="738"/>
      <c r="S1300" s="738"/>
      <c r="T1300" s="738"/>
      <c r="U1300" s="738"/>
      <c r="V1300" s="738"/>
      <c r="W1300" s="738"/>
      <c r="X1300" s="738"/>
      <c r="Y1300" s="738"/>
      <c r="Z1300" s="738"/>
      <c r="AA1300" s="738"/>
      <c r="AB1300" s="738"/>
      <c r="AC1300" s="738"/>
      <c r="AD1300" s="738"/>
      <c r="AE1300" s="738"/>
      <c r="AF1300" s="738"/>
      <c r="AG1300" s="738"/>
      <c r="AH1300" s="738"/>
    </row>
    <row r="1301" s="6" customFormat="1" customHeight="1" spans="1:34">
      <c r="A1301" s="1287"/>
      <c r="B1301" s="529"/>
      <c r="C1301" s="213"/>
      <c r="D1301" s="1198"/>
      <c r="E1301" s="409"/>
      <c r="F1301" s="465"/>
      <c r="G1301" s="1157"/>
      <c r="H1301" s="388"/>
      <c r="I1301" s="217"/>
      <c r="J1301" s="915"/>
      <c r="K1301" s="217"/>
      <c r="L1301" s="217"/>
      <c r="M1301" s="1302"/>
      <c r="N1301" s="738"/>
      <c r="O1301" s="738"/>
      <c r="P1301" s="738"/>
      <c r="Q1301" s="738"/>
      <c r="R1301" s="738"/>
      <c r="S1301" s="738"/>
      <c r="T1301" s="738"/>
      <c r="U1301" s="738"/>
      <c r="V1301" s="738"/>
      <c r="W1301" s="738"/>
      <c r="X1301" s="738"/>
      <c r="Y1301" s="738"/>
      <c r="Z1301" s="738"/>
      <c r="AA1301" s="738"/>
      <c r="AB1301" s="738"/>
      <c r="AC1301" s="738"/>
      <c r="AD1301" s="738"/>
      <c r="AE1301" s="738"/>
      <c r="AF1301" s="738"/>
      <c r="AG1301" s="738"/>
      <c r="AH1301" s="738"/>
    </row>
    <row r="1302" s="6" customFormat="1" customHeight="1" spans="1:34">
      <c r="A1302" s="1287"/>
      <c r="B1302" s="529"/>
      <c r="C1302" s="213"/>
      <c r="D1302" s="1198"/>
      <c r="E1302" s="409"/>
      <c r="F1302" s="465"/>
      <c r="G1302" s="1157"/>
      <c r="H1302" s="388"/>
      <c r="I1302" s="217"/>
      <c r="J1302" s="915"/>
      <c r="K1302" s="217"/>
      <c r="L1302" s="217"/>
      <c r="M1302" s="1302"/>
      <c r="N1302" s="738"/>
      <c r="O1302" s="738"/>
      <c r="P1302" s="738"/>
      <c r="Q1302" s="738"/>
      <c r="R1302" s="738"/>
      <c r="S1302" s="738"/>
      <c r="T1302" s="738"/>
      <c r="U1302" s="738"/>
      <c r="V1302" s="738"/>
      <c r="W1302" s="738"/>
      <c r="X1302" s="738"/>
      <c r="Y1302" s="738"/>
      <c r="Z1302" s="738"/>
      <c r="AA1302" s="738"/>
      <c r="AB1302" s="738"/>
      <c r="AC1302" s="738"/>
      <c r="AD1302" s="738"/>
      <c r="AE1302" s="738"/>
      <c r="AF1302" s="738"/>
      <c r="AG1302" s="738"/>
      <c r="AH1302" s="738"/>
    </row>
    <row r="1303" s="6" customFormat="1" customHeight="1" spans="1:34">
      <c r="A1303" s="1287"/>
      <c r="B1303" s="529"/>
      <c r="C1303" s="213"/>
      <c r="D1303" s="1198"/>
      <c r="E1303" s="409"/>
      <c r="F1303" s="465"/>
      <c r="G1303" s="1157"/>
      <c r="H1303" s="388"/>
      <c r="I1303" s="217"/>
      <c r="J1303" s="915"/>
      <c r="K1303" s="217"/>
      <c r="L1303" s="217"/>
      <c r="M1303" s="1302"/>
      <c r="N1303" s="738"/>
      <c r="O1303" s="738"/>
      <c r="P1303" s="738"/>
      <c r="Q1303" s="738"/>
      <c r="R1303" s="738"/>
      <c r="S1303" s="738"/>
      <c r="T1303" s="738"/>
      <c r="U1303" s="738"/>
      <c r="V1303" s="738"/>
      <c r="W1303" s="738"/>
      <c r="X1303" s="738"/>
      <c r="Y1303" s="738"/>
      <c r="Z1303" s="738"/>
      <c r="AA1303" s="738"/>
      <c r="AB1303" s="738"/>
      <c r="AC1303" s="738"/>
      <c r="AD1303" s="738"/>
      <c r="AE1303" s="738"/>
      <c r="AF1303" s="738"/>
      <c r="AG1303" s="738"/>
      <c r="AH1303" s="738"/>
    </row>
    <row r="1304" s="6" customFormat="1" customHeight="1" spans="1:34">
      <c r="A1304" s="1287"/>
      <c r="B1304" s="529"/>
      <c r="C1304" s="213"/>
      <c r="D1304" s="1198"/>
      <c r="E1304" s="409"/>
      <c r="F1304" s="465"/>
      <c r="G1304" s="1157"/>
      <c r="H1304" s="388"/>
      <c r="I1304" s="217"/>
      <c r="J1304" s="915"/>
      <c r="K1304" s="217"/>
      <c r="L1304" s="217"/>
      <c r="M1304" s="1302"/>
      <c r="N1304" s="738"/>
      <c r="O1304" s="738"/>
      <c r="P1304" s="738"/>
      <c r="Q1304" s="738"/>
      <c r="R1304" s="738"/>
      <c r="S1304" s="738"/>
      <c r="T1304" s="738"/>
      <c r="U1304" s="738"/>
      <c r="V1304" s="738"/>
      <c r="W1304" s="738"/>
      <c r="X1304" s="738"/>
      <c r="Y1304" s="738"/>
      <c r="Z1304" s="738"/>
      <c r="AA1304" s="738"/>
      <c r="AB1304" s="738"/>
      <c r="AC1304" s="738"/>
      <c r="AD1304" s="738"/>
      <c r="AE1304" s="738"/>
      <c r="AF1304" s="738"/>
      <c r="AG1304" s="738"/>
      <c r="AH1304" s="738"/>
    </row>
    <row r="1305" s="6" customFormat="1" customHeight="1" spans="1:34">
      <c r="A1305" s="1287"/>
      <c r="B1305" s="529"/>
      <c r="C1305" s="213"/>
      <c r="D1305" s="1198"/>
      <c r="E1305" s="409"/>
      <c r="F1305" s="465"/>
      <c r="G1305" s="1157"/>
      <c r="H1305" s="388"/>
      <c r="I1305" s="217"/>
      <c r="J1305" s="915"/>
      <c r="K1305" s="217"/>
      <c r="L1305" s="217"/>
      <c r="M1305" s="1302"/>
      <c r="N1305" s="738"/>
      <c r="O1305" s="738"/>
      <c r="P1305" s="738"/>
      <c r="Q1305" s="738"/>
      <c r="R1305" s="738"/>
      <c r="S1305" s="738"/>
      <c r="T1305" s="738"/>
      <c r="U1305" s="738"/>
      <c r="V1305" s="738"/>
      <c r="W1305" s="738"/>
      <c r="X1305" s="738"/>
      <c r="Y1305" s="738"/>
      <c r="Z1305" s="738"/>
      <c r="AA1305" s="738"/>
      <c r="AB1305" s="738"/>
      <c r="AC1305" s="738"/>
      <c r="AD1305" s="738"/>
      <c r="AE1305" s="738"/>
      <c r="AF1305" s="738"/>
      <c r="AG1305" s="738"/>
      <c r="AH1305" s="738"/>
    </row>
    <row r="1306" s="6" customFormat="1" customHeight="1" spans="1:34">
      <c r="A1306" s="1287"/>
      <c r="B1306" s="529"/>
      <c r="C1306" s="213"/>
      <c r="D1306" s="1198"/>
      <c r="E1306" s="409"/>
      <c r="F1306" s="465"/>
      <c r="G1306" s="1157"/>
      <c r="H1306" s="388"/>
      <c r="I1306" s="217"/>
      <c r="J1306" s="915"/>
      <c r="K1306" s="217"/>
      <c r="L1306" s="217"/>
      <c r="M1306" s="1302"/>
      <c r="N1306" s="738"/>
      <c r="O1306" s="738"/>
      <c r="P1306" s="738"/>
      <c r="Q1306" s="738"/>
      <c r="R1306" s="738"/>
      <c r="S1306" s="738"/>
      <c r="T1306" s="738"/>
      <c r="U1306" s="738"/>
      <c r="V1306" s="738"/>
      <c r="W1306" s="738"/>
      <c r="X1306" s="738"/>
      <c r="Y1306" s="738"/>
      <c r="Z1306" s="738"/>
      <c r="AA1306" s="738"/>
      <c r="AB1306" s="738"/>
      <c r="AC1306" s="738"/>
      <c r="AD1306" s="738"/>
      <c r="AE1306" s="738"/>
      <c r="AF1306" s="738"/>
      <c r="AG1306" s="738"/>
      <c r="AH1306" s="738"/>
    </row>
    <row r="1307" s="6" customFormat="1" customHeight="1" spans="1:34">
      <c r="A1307" s="1287"/>
      <c r="B1307" s="529"/>
      <c r="C1307" s="213"/>
      <c r="D1307" s="1198"/>
      <c r="E1307" s="409"/>
      <c r="F1307" s="465"/>
      <c r="G1307" s="1157"/>
      <c r="H1307" s="388"/>
      <c r="I1307" s="217"/>
      <c r="J1307" s="915"/>
      <c r="K1307" s="217"/>
      <c r="L1307" s="217"/>
      <c r="M1307" s="1302"/>
      <c r="N1307" s="738"/>
      <c r="O1307" s="738"/>
      <c r="P1307" s="738"/>
      <c r="Q1307" s="738"/>
      <c r="R1307" s="738"/>
      <c r="S1307" s="738"/>
      <c r="T1307" s="738"/>
      <c r="U1307" s="738"/>
      <c r="V1307" s="738"/>
      <c r="W1307" s="738"/>
      <c r="X1307" s="738"/>
      <c r="Y1307" s="738"/>
      <c r="Z1307" s="738"/>
      <c r="AA1307" s="738"/>
      <c r="AB1307" s="738"/>
      <c r="AC1307" s="738"/>
      <c r="AD1307" s="738"/>
      <c r="AE1307" s="738"/>
      <c r="AF1307" s="738"/>
      <c r="AG1307" s="738"/>
      <c r="AH1307" s="738"/>
    </row>
    <row r="1308" s="6" customFormat="1" customHeight="1" spans="1:34">
      <c r="A1308" s="1287"/>
      <c r="B1308" s="529"/>
      <c r="C1308" s="213"/>
      <c r="D1308" s="1198"/>
      <c r="E1308" s="409"/>
      <c r="F1308" s="465"/>
      <c r="G1308" s="1157"/>
      <c r="H1308" s="388"/>
      <c r="I1308" s="217"/>
      <c r="J1308" s="915"/>
      <c r="K1308" s="217"/>
      <c r="L1308" s="217"/>
      <c r="M1308" s="1302"/>
      <c r="N1308" s="738"/>
      <c r="O1308" s="738"/>
      <c r="P1308" s="738"/>
      <c r="Q1308" s="738"/>
      <c r="R1308" s="738"/>
      <c r="S1308" s="738"/>
      <c r="T1308" s="738"/>
      <c r="U1308" s="738"/>
      <c r="V1308" s="738"/>
      <c r="W1308" s="738"/>
      <c r="X1308" s="738"/>
      <c r="Y1308" s="738"/>
      <c r="Z1308" s="738"/>
      <c r="AA1308" s="738"/>
      <c r="AB1308" s="738"/>
      <c r="AC1308" s="738"/>
      <c r="AD1308" s="738"/>
      <c r="AE1308" s="738"/>
      <c r="AF1308" s="738"/>
      <c r="AG1308" s="738"/>
      <c r="AH1308" s="738"/>
    </row>
    <row r="1309" s="6" customFormat="1" customHeight="1" spans="1:34">
      <c r="A1309" s="1287"/>
      <c r="B1309" s="529"/>
      <c r="C1309" s="213"/>
      <c r="D1309" s="1198"/>
      <c r="E1309" s="409"/>
      <c r="F1309" s="465"/>
      <c r="G1309" s="1157"/>
      <c r="H1309" s="388"/>
      <c r="I1309" s="217"/>
      <c r="J1309" s="915"/>
      <c r="K1309" s="217"/>
      <c r="L1309" s="217"/>
      <c r="M1309" s="1302"/>
      <c r="N1309" s="738"/>
      <c r="O1309" s="738"/>
      <c r="P1309" s="738"/>
      <c r="Q1309" s="738"/>
      <c r="R1309" s="738"/>
      <c r="S1309" s="738"/>
      <c r="T1309" s="738"/>
      <c r="U1309" s="738"/>
      <c r="V1309" s="738"/>
      <c r="W1309" s="738"/>
      <c r="X1309" s="738"/>
      <c r="Y1309" s="738"/>
      <c r="Z1309" s="738"/>
      <c r="AA1309" s="738"/>
      <c r="AB1309" s="738"/>
      <c r="AC1309" s="738"/>
      <c r="AD1309" s="738"/>
      <c r="AE1309" s="738"/>
      <c r="AF1309" s="738"/>
      <c r="AG1309" s="738"/>
      <c r="AH1309" s="738"/>
    </row>
    <row r="1310" s="6" customFormat="1" customHeight="1" spans="1:34">
      <c r="A1310" s="1287"/>
      <c r="B1310" s="529"/>
      <c r="C1310" s="213"/>
      <c r="D1310" s="1198"/>
      <c r="E1310" s="409"/>
      <c r="F1310" s="465"/>
      <c r="G1310" s="1157"/>
      <c r="H1310" s="388"/>
      <c r="I1310" s="217"/>
      <c r="J1310" s="915"/>
      <c r="K1310" s="217"/>
      <c r="L1310" s="217"/>
      <c r="M1310" s="1302"/>
      <c r="N1310" s="738"/>
      <c r="O1310" s="738"/>
      <c r="P1310" s="738"/>
      <c r="Q1310" s="738"/>
      <c r="R1310" s="738"/>
      <c r="S1310" s="738"/>
      <c r="T1310" s="738"/>
      <c r="U1310" s="738"/>
      <c r="V1310" s="738"/>
      <c r="W1310" s="738"/>
      <c r="X1310" s="738"/>
      <c r="Y1310" s="738"/>
      <c r="Z1310" s="738"/>
      <c r="AA1310" s="738"/>
      <c r="AB1310" s="738"/>
      <c r="AC1310" s="738"/>
      <c r="AD1310" s="738"/>
      <c r="AE1310" s="738"/>
      <c r="AF1310" s="738"/>
      <c r="AG1310" s="738"/>
      <c r="AH1310" s="738"/>
    </row>
    <row r="1311" s="6" customFormat="1" customHeight="1" spans="1:34">
      <c r="A1311" s="1287"/>
      <c r="B1311" s="529"/>
      <c r="C1311" s="213"/>
      <c r="D1311" s="1198"/>
      <c r="E1311" s="409"/>
      <c r="F1311" s="465"/>
      <c r="G1311" s="1157"/>
      <c r="H1311" s="388"/>
      <c r="I1311" s="217"/>
      <c r="J1311" s="915"/>
      <c r="K1311" s="217"/>
      <c r="L1311" s="217"/>
      <c r="M1311" s="1302"/>
      <c r="N1311" s="738"/>
      <c r="O1311" s="738"/>
      <c r="P1311" s="738"/>
      <c r="Q1311" s="738"/>
      <c r="R1311" s="738"/>
      <c r="S1311" s="738"/>
      <c r="T1311" s="738"/>
      <c r="U1311" s="738"/>
      <c r="V1311" s="738"/>
      <c r="W1311" s="738"/>
      <c r="X1311" s="738"/>
      <c r="Y1311" s="738"/>
      <c r="Z1311" s="738"/>
      <c r="AA1311" s="738"/>
      <c r="AB1311" s="738"/>
      <c r="AC1311" s="738"/>
      <c r="AD1311" s="738"/>
      <c r="AE1311" s="738"/>
      <c r="AF1311" s="738"/>
      <c r="AG1311" s="738"/>
      <c r="AH1311" s="738"/>
    </row>
    <row r="1312" s="6" customFormat="1" customHeight="1" spans="1:34">
      <c r="A1312" s="1287"/>
      <c r="B1312" s="529"/>
      <c r="C1312" s="213"/>
      <c r="D1312" s="1198"/>
      <c r="E1312" s="409"/>
      <c r="F1312" s="465"/>
      <c r="G1312" s="1157"/>
      <c r="H1312" s="388"/>
      <c r="I1312" s="217"/>
      <c r="J1312" s="915"/>
      <c r="K1312" s="217"/>
      <c r="L1312" s="217"/>
      <c r="M1312" s="1302"/>
      <c r="N1312" s="738"/>
      <c r="O1312" s="738"/>
      <c r="P1312" s="738"/>
      <c r="Q1312" s="738"/>
      <c r="R1312" s="738"/>
      <c r="S1312" s="738"/>
      <c r="T1312" s="738"/>
      <c r="U1312" s="738"/>
      <c r="V1312" s="738"/>
      <c r="W1312" s="738"/>
      <c r="X1312" s="738"/>
      <c r="Y1312" s="738"/>
      <c r="Z1312" s="738"/>
      <c r="AA1312" s="738"/>
      <c r="AB1312" s="738"/>
      <c r="AC1312" s="738"/>
      <c r="AD1312" s="738"/>
      <c r="AE1312" s="738"/>
      <c r="AF1312" s="738"/>
      <c r="AG1312" s="738"/>
      <c r="AH1312" s="738"/>
    </row>
    <row r="1313" s="6" customFormat="1" customHeight="1" spans="1:34">
      <c r="A1313" s="1287"/>
      <c r="B1313" s="529"/>
      <c r="C1313" s="213"/>
      <c r="D1313" s="1198"/>
      <c r="E1313" s="409"/>
      <c r="F1313" s="465"/>
      <c r="G1313" s="1157"/>
      <c r="H1313" s="388"/>
      <c r="I1313" s="217"/>
      <c r="J1313" s="915"/>
      <c r="K1313" s="217"/>
      <c r="L1313" s="217"/>
      <c r="M1313" s="1302"/>
      <c r="N1313" s="738"/>
      <c r="O1313" s="738"/>
      <c r="P1313" s="738"/>
      <c r="Q1313" s="738"/>
      <c r="R1313" s="738"/>
      <c r="S1313" s="738"/>
      <c r="T1313" s="738"/>
      <c r="U1313" s="738"/>
      <c r="V1313" s="738"/>
      <c r="W1313" s="738"/>
      <c r="X1313" s="738"/>
      <c r="Y1313" s="738"/>
      <c r="Z1313" s="738"/>
      <c r="AA1313" s="738"/>
      <c r="AB1313" s="738"/>
      <c r="AC1313" s="738"/>
      <c r="AD1313" s="738"/>
      <c r="AE1313" s="738"/>
      <c r="AF1313" s="738"/>
      <c r="AG1313" s="738"/>
      <c r="AH1313" s="738"/>
    </row>
    <row r="1314" s="6" customFormat="1" customHeight="1" spans="1:34">
      <c r="A1314" s="1287"/>
      <c r="B1314" s="529"/>
      <c r="C1314" s="213"/>
      <c r="D1314" s="1198"/>
      <c r="E1314" s="409"/>
      <c r="F1314" s="465"/>
      <c r="G1314" s="1157"/>
      <c r="H1314" s="388"/>
      <c r="I1314" s="217"/>
      <c r="J1314" s="915"/>
      <c r="K1314" s="217"/>
      <c r="L1314" s="217"/>
      <c r="M1314" s="1302"/>
      <c r="N1314" s="738"/>
      <c r="O1314" s="738"/>
      <c r="P1314" s="738"/>
      <c r="Q1314" s="738"/>
      <c r="R1314" s="738"/>
      <c r="S1314" s="738"/>
      <c r="T1314" s="738"/>
      <c r="U1314" s="738"/>
      <c r="V1314" s="738"/>
      <c r="W1314" s="738"/>
      <c r="X1314" s="738"/>
      <c r="Y1314" s="738"/>
      <c r="Z1314" s="738"/>
      <c r="AA1314" s="738"/>
      <c r="AB1314" s="738"/>
      <c r="AC1314" s="738"/>
      <c r="AD1314" s="738"/>
      <c r="AE1314" s="738"/>
      <c r="AF1314" s="738"/>
      <c r="AG1314" s="738"/>
      <c r="AH1314" s="738"/>
    </row>
    <row r="1315" s="6" customFormat="1" customHeight="1" spans="1:34">
      <c r="A1315" s="1287"/>
      <c r="B1315" s="529"/>
      <c r="C1315" s="213"/>
      <c r="D1315" s="1198"/>
      <c r="E1315" s="409"/>
      <c r="F1315" s="465"/>
      <c r="G1315" s="1157"/>
      <c r="H1315" s="388"/>
      <c r="I1315" s="217"/>
      <c r="J1315" s="915"/>
      <c r="K1315" s="217"/>
      <c r="L1315" s="217"/>
      <c r="M1315" s="1302"/>
      <c r="N1315" s="738"/>
      <c r="O1315" s="738"/>
      <c r="P1315" s="738"/>
      <c r="Q1315" s="738"/>
      <c r="R1315" s="738"/>
      <c r="S1315" s="738"/>
      <c r="T1315" s="738"/>
      <c r="U1315" s="738"/>
      <c r="V1315" s="738"/>
      <c r="W1315" s="738"/>
      <c r="X1315" s="738"/>
      <c r="Y1315" s="738"/>
      <c r="Z1315" s="738"/>
      <c r="AA1315" s="738"/>
      <c r="AB1315" s="738"/>
      <c r="AC1315" s="738"/>
      <c r="AD1315" s="738"/>
      <c r="AE1315" s="738"/>
      <c r="AF1315" s="738"/>
      <c r="AG1315" s="738"/>
      <c r="AH1315" s="738"/>
    </row>
    <row r="1316" s="6" customFormat="1" customHeight="1" spans="1:34">
      <c r="A1316" s="1287"/>
      <c r="B1316" s="529"/>
      <c r="C1316" s="213"/>
      <c r="D1316" s="1198"/>
      <c r="E1316" s="409"/>
      <c r="F1316" s="465"/>
      <c r="G1316" s="1157"/>
      <c r="H1316" s="388"/>
      <c r="I1316" s="217"/>
      <c r="J1316" s="915"/>
      <c r="K1316" s="217"/>
      <c r="L1316" s="217"/>
      <c r="M1316" s="1302"/>
      <c r="N1316" s="738"/>
      <c r="O1316" s="738"/>
      <c r="P1316" s="738"/>
      <c r="Q1316" s="738"/>
      <c r="R1316" s="738"/>
      <c r="S1316" s="738"/>
      <c r="T1316" s="738"/>
      <c r="U1316" s="738"/>
      <c r="V1316" s="738"/>
      <c r="W1316" s="738"/>
      <c r="X1316" s="738"/>
      <c r="Y1316" s="738"/>
      <c r="Z1316" s="738"/>
      <c r="AA1316" s="738"/>
      <c r="AB1316" s="738"/>
      <c r="AC1316" s="738"/>
      <c r="AD1316" s="738"/>
      <c r="AE1316" s="738"/>
      <c r="AF1316" s="738"/>
      <c r="AG1316" s="738"/>
      <c r="AH1316" s="738"/>
    </row>
    <row r="1317" s="6" customFormat="1" customHeight="1" spans="1:34">
      <c r="A1317" s="1287"/>
      <c r="B1317" s="529"/>
      <c r="C1317" s="213"/>
      <c r="D1317" s="1198"/>
      <c r="E1317" s="409"/>
      <c r="F1317" s="465"/>
      <c r="G1317" s="1157"/>
      <c r="H1317" s="388"/>
      <c r="I1317" s="217"/>
      <c r="J1317" s="915"/>
      <c r="K1317" s="217"/>
      <c r="L1317" s="217"/>
      <c r="M1317" s="1302"/>
      <c r="N1317" s="738"/>
      <c r="O1317" s="738"/>
      <c r="P1317" s="738"/>
      <c r="Q1317" s="738"/>
      <c r="R1317" s="738"/>
      <c r="S1317" s="738"/>
      <c r="T1317" s="738"/>
      <c r="U1317" s="738"/>
      <c r="V1317" s="738"/>
      <c r="W1317" s="738"/>
      <c r="X1317" s="738"/>
      <c r="Y1317" s="738"/>
      <c r="Z1317" s="738"/>
      <c r="AA1317" s="738"/>
      <c r="AB1317" s="738"/>
      <c r="AC1317" s="738"/>
      <c r="AD1317" s="738"/>
      <c r="AE1317" s="738"/>
      <c r="AF1317" s="738"/>
      <c r="AG1317" s="738"/>
      <c r="AH1317" s="738"/>
    </row>
    <row r="1318" s="6" customFormat="1" customHeight="1" spans="1:34">
      <c r="A1318" s="1287"/>
      <c r="B1318" s="529"/>
      <c r="C1318" s="213"/>
      <c r="D1318" s="1198"/>
      <c r="E1318" s="409"/>
      <c r="F1318" s="465"/>
      <c r="G1318" s="1157"/>
      <c r="H1318" s="388"/>
      <c r="I1318" s="217"/>
      <c r="J1318" s="915"/>
      <c r="K1318" s="217"/>
      <c r="L1318" s="217"/>
      <c r="M1318" s="1302"/>
      <c r="N1318" s="738"/>
      <c r="O1318" s="738"/>
      <c r="P1318" s="738"/>
      <c r="Q1318" s="738"/>
      <c r="R1318" s="738"/>
      <c r="S1318" s="738"/>
      <c r="T1318" s="738"/>
      <c r="U1318" s="738"/>
      <c r="V1318" s="738"/>
      <c r="W1318" s="738"/>
      <c r="X1318" s="738"/>
      <c r="Y1318" s="738"/>
      <c r="Z1318" s="738"/>
      <c r="AA1318" s="738"/>
      <c r="AB1318" s="738"/>
      <c r="AC1318" s="738"/>
      <c r="AD1318" s="738"/>
      <c r="AE1318" s="738"/>
      <c r="AF1318" s="738"/>
      <c r="AG1318" s="738"/>
      <c r="AH1318" s="738"/>
    </row>
    <row r="1319" s="6" customFormat="1" customHeight="1" spans="1:34">
      <c r="A1319" s="1287"/>
      <c r="B1319" s="529"/>
      <c r="C1319" s="213"/>
      <c r="D1319" s="1198"/>
      <c r="E1319" s="409"/>
      <c r="F1319" s="465"/>
      <c r="G1319" s="1157"/>
      <c r="H1319" s="388"/>
      <c r="I1319" s="217"/>
      <c r="J1319" s="915"/>
      <c r="K1319" s="217"/>
      <c r="L1319" s="217"/>
      <c r="M1319" s="1302"/>
      <c r="N1319" s="738"/>
      <c r="O1319" s="738"/>
      <c r="P1319" s="738"/>
      <c r="Q1319" s="738"/>
      <c r="R1319" s="738"/>
      <c r="S1319" s="738"/>
      <c r="T1319" s="738"/>
      <c r="U1319" s="738"/>
      <c r="V1319" s="738"/>
      <c r="W1319" s="738"/>
      <c r="X1319" s="738"/>
      <c r="Y1319" s="738"/>
      <c r="Z1319" s="738"/>
      <c r="AA1319" s="738"/>
      <c r="AB1319" s="738"/>
      <c r="AC1319" s="738"/>
      <c r="AD1319" s="738"/>
      <c r="AE1319" s="738"/>
      <c r="AF1319" s="738"/>
      <c r="AG1319" s="738"/>
      <c r="AH1319" s="738"/>
    </row>
    <row r="1320" s="6" customFormat="1" customHeight="1" spans="1:34">
      <c r="A1320" s="1287"/>
      <c r="B1320" s="529"/>
      <c r="C1320" s="213"/>
      <c r="D1320" s="1198"/>
      <c r="E1320" s="409"/>
      <c r="F1320" s="465"/>
      <c r="G1320" s="1157"/>
      <c r="H1320" s="388"/>
      <c r="I1320" s="217"/>
      <c r="J1320" s="915"/>
      <c r="K1320" s="217"/>
      <c r="L1320" s="217"/>
      <c r="M1320" s="1302"/>
      <c r="N1320" s="738"/>
      <c r="O1320" s="738"/>
      <c r="P1320" s="738"/>
      <c r="Q1320" s="738"/>
      <c r="R1320" s="738"/>
      <c r="S1320" s="738"/>
      <c r="T1320" s="738"/>
      <c r="U1320" s="738"/>
      <c r="V1320" s="738"/>
      <c r="W1320" s="738"/>
      <c r="X1320" s="738"/>
      <c r="Y1320" s="738"/>
      <c r="Z1320" s="738"/>
      <c r="AA1320" s="738"/>
      <c r="AB1320" s="738"/>
      <c r="AC1320" s="738"/>
      <c r="AD1320" s="738"/>
      <c r="AE1320" s="738"/>
      <c r="AF1320" s="738"/>
      <c r="AG1320" s="738"/>
      <c r="AH1320" s="738"/>
    </row>
    <row r="1321" s="6" customFormat="1" customHeight="1" spans="1:34">
      <c r="A1321" s="1287"/>
      <c r="B1321" s="529"/>
      <c r="C1321" s="213"/>
      <c r="D1321" s="1198"/>
      <c r="E1321" s="409"/>
      <c r="F1321" s="465"/>
      <c r="G1321" s="1157"/>
      <c r="H1321" s="388"/>
      <c r="I1321" s="217"/>
      <c r="J1321" s="915"/>
      <c r="K1321" s="217"/>
      <c r="L1321" s="217"/>
      <c r="M1321" s="1302"/>
      <c r="N1321" s="738"/>
      <c r="O1321" s="738"/>
      <c r="P1321" s="738"/>
      <c r="Q1321" s="738"/>
      <c r="R1321" s="738"/>
      <c r="S1321" s="738"/>
      <c r="T1321" s="738"/>
      <c r="U1321" s="738"/>
      <c r="V1321" s="738"/>
      <c r="W1321" s="738"/>
      <c r="X1321" s="738"/>
      <c r="Y1321" s="738"/>
      <c r="Z1321" s="738"/>
      <c r="AA1321" s="738"/>
      <c r="AB1321" s="738"/>
      <c r="AC1321" s="738"/>
      <c r="AD1321" s="738"/>
      <c r="AE1321" s="738"/>
      <c r="AF1321" s="738"/>
      <c r="AG1321" s="738"/>
      <c r="AH1321" s="738"/>
    </row>
    <row r="1322" s="6" customFormat="1" customHeight="1" spans="1:34">
      <c r="A1322" s="1287"/>
      <c r="B1322" s="529"/>
      <c r="C1322" s="213"/>
      <c r="D1322" s="1198"/>
      <c r="E1322" s="409"/>
      <c r="F1322" s="465"/>
      <c r="G1322" s="1157"/>
      <c r="H1322" s="388"/>
      <c r="I1322" s="217"/>
      <c r="J1322" s="915"/>
      <c r="K1322" s="217"/>
      <c r="L1322" s="217"/>
      <c r="M1322" s="1302"/>
      <c r="N1322" s="738"/>
      <c r="O1322" s="738"/>
      <c r="P1322" s="738"/>
      <c r="Q1322" s="738"/>
      <c r="R1322" s="738"/>
      <c r="S1322" s="738"/>
      <c r="T1322" s="738"/>
      <c r="U1322" s="738"/>
      <c r="V1322" s="738"/>
      <c r="W1322" s="738"/>
      <c r="X1322" s="738"/>
      <c r="Y1322" s="738"/>
      <c r="Z1322" s="738"/>
      <c r="AA1322" s="738"/>
      <c r="AB1322" s="738"/>
      <c r="AC1322" s="738"/>
      <c r="AD1322" s="738"/>
      <c r="AE1322" s="738"/>
      <c r="AF1322" s="738"/>
      <c r="AG1322" s="738"/>
      <c r="AH1322" s="738"/>
    </row>
    <row r="1323" s="6" customFormat="1" customHeight="1" spans="1:34">
      <c r="A1323" s="1287"/>
      <c r="B1323" s="529"/>
      <c r="C1323" s="213"/>
      <c r="D1323" s="1198"/>
      <c r="E1323" s="409"/>
      <c r="F1323" s="465"/>
      <c r="G1323" s="1157"/>
      <c r="H1323" s="388"/>
      <c r="I1323" s="217"/>
      <c r="J1323" s="915"/>
      <c r="K1323" s="217"/>
      <c r="L1323" s="217"/>
      <c r="M1323" s="1302"/>
      <c r="N1323" s="738"/>
      <c r="O1323" s="738"/>
      <c r="P1323" s="738"/>
      <c r="Q1323" s="738"/>
      <c r="R1323" s="738"/>
      <c r="S1323" s="738"/>
      <c r="T1323" s="738"/>
      <c r="U1323" s="738"/>
      <c r="V1323" s="738"/>
      <c r="W1323" s="738"/>
      <c r="X1323" s="738"/>
      <c r="Y1323" s="738"/>
      <c r="Z1323" s="738"/>
      <c r="AA1323" s="738"/>
      <c r="AB1323" s="738"/>
      <c r="AC1323" s="738"/>
      <c r="AD1323" s="738"/>
      <c r="AE1323" s="738"/>
      <c r="AF1323" s="738"/>
      <c r="AG1323" s="738"/>
      <c r="AH1323" s="738"/>
    </row>
    <row r="1324" s="6" customFormat="1" customHeight="1" spans="1:34">
      <c r="A1324" s="1287"/>
      <c r="B1324" s="529"/>
      <c r="C1324" s="213"/>
      <c r="D1324" s="1198"/>
      <c r="E1324" s="409"/>
      <c r="F1324" s="465"/>
      <c r="G1324" s="1157"/>
      <c r="H1324" s="388"/>
      <c r="I1324" s="217"/>
      <c r="J1324" s="915"/>
      <c r="K1324" s="217"/>
      <c r="L1324" s="217"/>
      <c r="M1324" s="1302"/>
      <c r="N1324" s="738"/>
      <c r="O1324" s="738"/>
      <c r="P1324" s="738"/>
      <c r="Q1324" s="738"/>
      <c r="R1324" s="738"/>
      <c r="S1324" s="738"/>
      <c r="T1324" s="738"/>
      <c r="U1324" s="738"/>
      <c r="V1324" s="738"/>
      <c r="W1324" s="738"/>
      <c r="X1324" s="738"/>
      <c r="Y1324" s="738"/>
      <c r="Z1324" s="738"/>
      <c r="AA1324" s="738"/>
      <c r="AB1324" s="738"/>
      <c r="AC1324" s="738"/>
      <c r="AD1324" s="738"/>
      <c r="AE1324" s="738"/>
      <c r="AF1324" s="738"/>
      <c r="AG1324" s="738"/>
      <c r="AH1324" s="738"/>
    </row>
    <row r="1325" s="6" customFormat="1" customHeight="1" spans="1:34">
      <c r="A1325" s="1287"/>
      <c r="B1325" s="529"/>
      <c r="C1325" s="213"/>
      <c r="D1325" s="1198"/>
      <c r="E1325" s="409"/>
      <c r="F1325" s="465"/>
      <c r="G1325" s="1157"/>
      <c r="H1325" s="388"/>
      <c r="I1325" s="217"/>
      <c r="J1325" s="915"/>
      <c r="K1325" s="217"/>
      <c r="L1325" s="217"/>
      <c r="M1325" s="1302"/>
      <c r="N1325" s="738"/>
      <c r="O1325" s="738"/>
      <c r="P1325" s="738"/>
      <c r="Q1325" s="738"/>
      <c r="R1325" s="738"/>
      <c r="S1325" s="738"/>
      <c r="T1325" s="738"/>
      <c r="U1325" s="738"/>
      <c r="V1325" s="738"/>
      <c r="W1325" s="738"/>
      <c r="X1325" s="738"/>
      <c r="Y1325" s="738"/>
      <c r="Z1325" s="738"/>
      <c r="AA1325" s="738"/>
      <c r="AB1325" s="738"/>
      <c r="AC1325" s="738"/>
      <c r="AD1325" s="738"/>
      <c r="AE1325" s="738"/>
      <c r="AF1325" s="738"/>
      <c r="AG1325" s="738"/>
      <c r="AH1325" s="738"/>
    </row>
    <row r="1326" s="6" customFormat="1" customHeight="1" spans="1:34">
      <c r="A1326" s="1287"/>
      <c r="B1326" s="529"/>
      <c r="C1326" s="213"/>
      <c r="D1326" s="1198"/>
      <c r="E1326" s="409"/>
      <c r="F1326" s="465"/>
      <c r="G1326" s="1157"/>
      <c r="H1326" s="388"/>
      <c r="I1326" s="217"/>
      <c r="J1326" s="915"/>
      <c r="K1326" s="217"/>
      <c r="L1326" s="217"/>
      <c r="M1326" s="1302"/>
      <c r="N1326" s="738"/>
      <c r="O1326" s="738"/>
      <c r="P1326" s="738"/>
      <c r="Q1326" s="738"/>
      <c r="R1326" s="738"/>
      <c r="S1326" s="738"/>
      <c r="T1326" s="738"/>
      <c r="U1326" s="738"/>
      <c r="V1326" s="738"/>
      <c r="W1326" s="738"/>
      <c r="X1326" s="738"/>
      <c r="Y1326" s="738"/>
      <c r="Z1326" s="738"/>
      <c r="AA1326" s="738"/>
      <c r="AB1326" s="738"/>
      <c r="AC1326" s="738"/>
      <c r="AD1326" s="738"/>
      <c r="AE1326" s="738"/>
      <c r="AF1326" s="738"/>
      <c r="AG1326" s="738"/>
      <c r="AH1326" s="738"/>
    </row>
    <row r="1327" s="6" customFormat="1" customHeight="1" spans="1:34">
      <c r="A1327" s="1287"/>
      <c r="B1327" s="529"/>
      <c r="C1327" s="213"/>
      <c r="D1327" s="1198"/>
      <c r="E1327" s="409"/>
      <c r="F1327" s="465"/>
      <c r="G1327" s="1157"/>
      <c r="H1327" s="388"/>
      <c r="I1327" s="217"/>
      <c r="J1327" s="915"/>
      <c r="K1327" s="217"/>
      <c r="L1327" s="217"/>
      <c r="M1327" s="1302"/>
      <c r="N1327" s="738"/>
      <c r="O1327" s="738"/>
      <c r="P1327" s="738"/>
      <c r="Q1327" s="738"/>
      <c r="R1327" s="738"/>
      <c r="S1327" s="738"/>
      <c r="T1327" s="738"/>
      <c r="U1327" s="738"/>
      <c r="V1327" s="738"/>
      <c r="W1327" s="738"/>
      <c r="X1327" s="738"/>
      <c r="Y1327" s="738"/>
      <c r="Z1327" s="738"/>
      <c r="AA1327" s="738"/>
      <c r="AB1327" s="738"/>
      <c r="AC1327" s="738"/>
      <c r="AD1327" s="738"/>
      <c r="AE1327" s="738"/>
      <c r="AF1327" s="738"/>
      <c r="AG1327" s="738"/>
      <c r="AH1327" s="738"/>
    </row>
    <row r="1328" s="6" customFormat="1" customHeight="1" spans="1:34">
      <c r="A1328" s="1287"/>
      <c r="B1328" s="529"/>
      <c r="C1328" s="213"/>
      <c r="D1328" s="1198"/>
      <c r="E1328" s="409"/>
      <c r="F1328" s="465"/>
      <c r="G1328" s="1157"/>
      <c r="H1328" s="388"/>
      <c r="I1328" s="217"/>
      <c r="J1328" s="915"/>
      <c r="K1328" s="217"/>
      <c r="L1328" s="217"/>
      <c r="M1328" s="1302"/>
      <c r="N1328" s="738"/>
      <c r="O1328" s="738"/>
      <c r="P1328" s="738"/>
      <c r="Q1328" s="738"/>
      <c r="R1328" s="738"/>
      <c r="S1328" s="738"/>
      <c r="T1328" s="738"/>
      <c r="U1328" s="738"/>
      <c r="V1328" s="738"/>
      <c r="W1328" s="738"/>
      <c r="X1328" s="738"/>
      <c r="Y1328" s="738"/>
      <c r="Z1328" s="738"/>
      <c r="AA1328" s="738"/>
      <c r="AB1328" s="738"/>
      <c r="AC1328" s="738"/>
      <c r="AD1328" s="738"/>
      <c r="AE1328" s="738"/>
      <c r="AF1328" s="738"/>
      <c r="AG1328" s="738"/>
      <c r="AH1328" s="738"/>
    </row>
    <row r="1329" s="6" customFormat="1" customHeight="1" spans="1:34">
      <c r="A1329" s="1287"/>
      <c r="B1329" s="529"/>
      <c r="C1329" s="213"/>
      <c r="D1329" s="1198"/>
      <c r="E1329" s="409"/>
      <c r="F1329" s="465"/>
      <c r="G1329" s="1157"/>
      <c r="H1329" s="388"/>
      <c r="I1329" s="217"/>
      <c r="J1329" s="915"/>
      <c r="K1329" s="217"/>
      <c r="L1329" s="217"/>
      <c r="M1329" s="1302"/>
      <c r="N1329" s="738"/>
      <c r="O1329" s="738"/>
      <c r="P1329" s="738"/>
      <c r="Q1329" s="738"/>
      <c r="R1329" s="738"/>
      <c r="S1329" s="738"/>
      <c r="T1329" s="738"/>
      <c r="U1329" s="738"/>
      <c r="V1329" s="738"/>
      <c r="W1329" s="738"/>
      <c r="X1329" s="738"/>
      <c r="Y1329" s="738"/>
      <c r="Z1329" s="738"/>
      <c r="AA1329" s="738"/>
      <c r="AB1329" s="738"/>
      <c r="AC1329" s="738"/>
      <c r="AD1329" s="738"/>
      <c r="AE1329" s="738"/>
      <c r="AF1329" s="738"/>
      <c r="AG1329" s="738"/>
      <c r="AH1329" s="738"/>
    </row>
    <row r="1330" s="6" customFormat="1" customHeight="1" spans="1:34">
      <c r="A1330" s="1287"/>
      <c r="B1330" s="529"/>
      <c r="C1330" s="213"/>
      <c r="D1330" s="1198"/>
      <c r="E1330" s="409"/>
      <c r="F1330" s="465"/>
      <c r="G1330" s="1157"/>
      <c r="H1330" s="388"/>
      <c r="I1330" s="217"/>
      <c r="J1330" s="915"/>
      <c r="K1330" s="217"/>
      <c r="L1330" s="217"/>
      <c r="M1330" s="1302"/>
      <c r="N1330" s="738"/>
      <c r="O1330" s="738"/>
      <c r="P1330" s="738"/>
      <c r="Q1330" s="738"/>
      <c r="R1330" s="738"/>
      <c r="S1330" s="738"/>
      <c r="T1330" s="738"/>
      <c r="U1330" s="738"/>
      <c r="V1330" s="738"/>
      <c r="W1330" s="738"/>
      <c r="X1330" s="738"/>
      <c r="Y1330" s="738"/>
      <c r="Z1330" s="738"/>
      <c r="AA1330" s="738"/>
      <c r="AB1330" s="738"/>
      <c r="AC1330" s="738"/>
      <c r="AD1330" s="738"/>
      <c r="AE1330" s="738"/>
      <c r="AF1330" s="738"/>
      <c r="AG1330" s="738"/>
      <c r="AH1330" s="738"/>
    </row>
    <row r="1331" s="6" customFormat="1" customHeight="1" spans="1:34">
      <c r="A1331" s="1287"/>
      <c r="B1331" s="529"/>
      <c r="C1331" s="213"/>
      <c r="D1331" s="1198"/>
      <c r="E1331" s="409"/>
      <c r="F1331" s="465"/>
      <c r="G1331" s="1157"/>
      <c r="H1331" s="388"/>
      <c r="I1331" s="217"/>
      <c r="J1331" s="915"/>
      <c r="K1331" s="217"/>
      <c r="L1331" s="217"/>
      <c r="M1331" s="1302"/>
      <c r="N1331" s="738"/>
      <c r="O1331" s="738"/>
      <c r="P1331" s="738"/>
      <c r="Q1331" s="738"/>
      <c r="R1331" s="738"/>
      <c r="S1331" s="738"/>
      <c r="T1331" s="738"/>
      <c r="U1331" s="738"/>
      <c r="V1331" s="738"/>
      <c r="W1331" s="738"/>
      <c r="X1331" s="738"/>
      <c r="Y1331" s="738"/>
      <c r="Z1331" s="738"/>
      <c r="AA1331" s="738"/>
      <c r="AB1331" s="738"/>
      <c r="AC1331" s="738"/>
      <c r="AD1331" s="738"/>
      <c r="AE1331" s="738"/>
      <c r="AF1331" s="738"/>
      <c r="AG1331" s="738"/>
      <c r="AH1331" s="738"/>
    </row>
    <row r="1332" s="6" customFormat="1" customHeight="1" spans="1:34">
      <c r="A1332" s="1287"/>
      <c r="B1332" s="529"/>
      <c r="C1332" s="213"/>
      <c r="D1332" s="1198"/>
      <c r="E1332" s="409"/>
      <c r="F1332" s="465"/>
      <c r="G1332" s="1157"/>
      <c r="H1332" s="388"/>
      <c r="I1332" s="217"/>
      <c r="J1332" s="915"/>
      <c r="K1332" s="217"/>
      <c r="L1332" s="217"/>
      <c r="M1332" s="1302"/>
      <c r="N1332" s="738"/>
      <c r="O1332" s="738"/>
      <c r="P1332" s="738"/>
      <c r="Q1332" s="738"/>
      <c r="R1332" s="738"/>
      <c r="S1332" s="738"/>
      <c r="T1332" s="738"/>
      <c r="U1332" s="738"/>
      <c r="V1332" s="738"/>
      <c r="W1332" s="738"/>
      <c r="X1332" s="738"/>
      <c r="Y1332" s="738"/>
      <c r="Z1332" s="738"/>
      <c r="AA1332" s="738"/>
      <c r="AB1332" s="738"/>
      <c r="AC1332" s="738"/>
      <c r="AD1332" s="738"/>
      <c r="AE1332" s="738"/>
      <c r="AF1332" s="738"/>
      <c r="AG1332" s="738"/>
      <c r="AH1332" s="738"/>
    </row>
    <row r="1333" s="6" customFormat="1" customHeight="1" spans="1:34">
      <c r="A1333" s="1287"/>
      <c r="B1333" s="529"/>
      <c r="C1333" s="213"/>
      <c r="D1333" s="1198"/>
      <c r="E1333" s="409"/>
      <c r="F1333" s="465"/>
      <c r="G1333" s="1157"/>
      <c r="H1333" s="388"/>
      <c r="I1333" s="217"/>
      <c r="J1333" s="915"/>
      <c r="K1333" s="217"/>
      <c r="L1333" s="217"/>
      <c r="M1333" s="1302"/>
      <c r="N1333" s="738"/>
      <c r="O1333" s="738"/>
      <c r="P1333" s="738"/>
      <c r="Q1333" s="738"/>
      <c r="R1333" s="738"/>
      <c r="S1333" s="738"/>
      <c r="T1333" s="738"/>
      <c r="U1333" s="738"/>
      <c r="V1333" s="738"/>
      <c r="W1333" s="738"/>
      <c r="X1333" s="738"/>
      <c r="Y1333" s="738"/>
      <c r="Z1333" s="738"/>
      <c r="AA1333" s="738"/>
      <c r="AB1333" s="738"/>
      <c r="AC1333" s="738"/>
      <c r="AD1333" s="738"/>
      <c r="AE1333" s="738"/>
      <c r="AF1333" s="738"/>
      <c r="AG1333" s="738"/>
      <c r="AH1333" s="738"/>
    </row>
    <row r="1334" s="6" customFormat="1" customHeight="1" spans="1:34">
      <c r="A1334" s="1287"/>
      <c r="B1334" s="529"/>
      <c r="C1334" s="213"/>
      <c r="D1334" s="1198"/>
      <c r="E1334" s="409"/>
      <c r="F1334" s="465"/>
      <c r="G1334" s="1157"/>
      <c r="H1334" s="388"/>
      <c r="I1334" s="217"/>
      <c r="J1334" s="915"/>
      <c r="K1334" s="217"/>
      <c r="L1334" s="217"/>
      <c r="M1334" s="1302"/>
      <c r="N1334" s="738"/>
      <c r="O1334" s="738"/>
      <c r="P1334" s="738"/>
      <c r="Q1334" s="738"/>
      <c r="R1334" s="738"/>
      <c r="S1334" s="738"/>
      <c r="T1334" s="738"/>
      <c r="U1334" s="738"/>
      <c r="V1334" s="738"/>
      <c r="W1334" s="738"/>
      <c r="X1334" s="738"/>
      <c r="Y1334" s="738"/>
      <c r="Z1334" s="738"/>
      <c r="AA1334" s="738"/>
      <c r="AB1334" s="738"/>
      <c r="AC1334" s="738"/>
      <c r="AD1334" s="738"/>
      <c r="AE1334" s="738"/>
      <c r="AF1334" s="738"/>
      <c r="AG1334" s="738"/>
      <c r="AH1334" s="738"/>
    </row>
    <row r="1335" s="6" customFormat="1" customHeight="1" spans="1:34">
      <c r="A1335" s="1287"/>
      <c r="B1335" s="529"/>
      <c r="C1335" s="213"/>
      <c r="D1335" s="1198"/>
      <c r="E1335" s="409"/>
      <c r="F1335" s="465"/>
      <c r="G1335" s="1157"/>
      <c r="H1335" s="388"/>
      <c r="I1335" s="217"/>
      <c r="J1335" s="915"/>
      <c r="K1335" s="217"/>
      <c r="L1335" s="217"/>
      <c r="M1335" s="1302"/>
      <c r="N1335" s="738"/>
      <c r="O1335" s="738"/>
      <c r="P1335" s="738"/>
      <c r="Q1335" s="738"/>
      <c r="R1335" s="738"/>
      <c r="S1335" s="738"/>
      <c r="T1335" s="738"/>
      <c r="U1335" s="738"/>
      <c r="V1335" s="738"/>
      <c r="W1335" s="738"/>
      <c r="X1335" s="738"/>
      <c r="Y1335" s="738"/>
      <c r="Z1335" s="738"/>
      <c r="AA1335" s="738"/>
      <c r="AB1335" s="738"/>
      <c r="AC1335" s="738"/>
      <c r="AD1335" s="738"/>
      <c r="AE1335" s="738"/>
      <c r="AF1335" s="738"/>
      <c r="AG1335" s="738"/>
      <c r="AH1335" s="738"/>
    </row>
    <row r="1336" s="6" customFormat="1" customHeight="1" spans="1:34">
      <c r="A1336" s="1287"/>
      <c r="B1336" s="529"/>
      <c r="C1336" s="213"/>
      <c r="D1336" s="1198"/>
      <c r="E1336" s="409"/>
      <c r="F1336" s="465"/>
      <c r="G1336" s="1157"/>
      <c r="H1336" s="388"/>
      <c r="I1336" s="217"/>
      <c r="J1336" s="915"/>
      <c r="K1336" s="217"/>
      <c r="L1336" s="217"/>
      <c r="M1336" s="1302"/>
      <c r="N1336" s="738"/>
      <c r="O1336" s="738"/>
      <c r="P1336" s="738"/>
      <c r="Q1336" s="738"/>
      <c r="R1336" s="738"/>
      <c r="S1336" s="738"/>
      <c r="T1336" s="738"/>
      <c r="U1336" s="738"/>
      <c r="V1336" s="738"/>
      <c r="W1336" s="738"/>
      <c r="X1336" s="738"/>
      <c r="Y1336" s="738"/>
      <c r="Z1336" s="738"/>
      <c r="AA1336" s="738"/>
      <c r="AB1336" s="738"/>
      <c r="AC1336" s="738"/>
      <c r="AD1336" s="738"/>
      <c r="AE1336" s="738"/>
      <c r="AF1336" s="738"/>
      <c r="AG1336" s="738"/>
      <c r="AH1336" s="738"/>
    </row>
    <row r="1337" s="6" customFormat="1" customHeight="1" spans="1:34">
      <c r="A1337" s="1287"/>
      <c r="B1337" s="529"/>
      <c r="C1337" s="213"/>
      <c r="D1337" s="1198"/>
      <c r="E1337" s="409"/>
      <c r="F1337" s="465"/>
      <c r="G1337" s="1157"/>
      <c r="H1337" s="388"/>
      <c r="I1337" s="217"/>
      <c r="J1337" s="915"/>
      <c r="K1337" s="217"/>
      <c r="L1337" s="217"/>
      <c r="M1337" s="1302"/>
      <c r="N1337" s="738"/>
      <c r="O1337" s="738"/>
      <c r="P1337" s="738"/>
      <c r="Q1337" s="738"/>
      <c r="R1337" s="738"/>
      <c r="S1337" s="738"/>
      <c r="T1337" s="738"/>
      <c r="U1337" s="738"/>
      <c r="V1337" s="738"/>
      <c r="W1337" s="738"/>
      <c r="X1337" s="738"/>
      <c r="Y1337" s="738"/>
      <c r="Z1337" s="738"/>
      <c r="AA1337" s="738"/>
      <c r="AB1337" s="738"/>
      <c r="AC1337" s="738"/>
      <c r="AD1337" s="738"/>
      <c r="AE1337" s="738"/>
      <c r="AF1337" s="738"/>
      <c r="AG1337" s="738"/>
      <c r="AH1337" s="738"/>
    </row>
    <row r="1338" s="6" customFormat="1" customHeight="1" spans="1:34">
      <c r="A1338" s="1287"/>
      <c r="B1338" s="529"/>
      <c r="C1338" s="213"/>
      <c r="D1338" s="1198"/>
      <c r="E1338" s="409"/>
      <c r="F1338" s="465"/>
      <c r="G1338" s="1157"/>
      <c r="H1338" s="388"/>
      <c r="I1338" s="217"/>
      <c r="J1338" s="915"/>
      <c r="K1338" s="217"/>
      <c r="L1338" s="217"/>
      <c r="M1338" s="1302"/>
      <c r="N1338" s="738"/>
      <c r="O1338" s="738"/>
      <c r="P1338" s="738"/>
      <c r="Q1338" s="738"/>
      <c r="R1338" s="738"/>
      <c r="S1338" s="738"/>
      <c r="T1338" s="738"/>
      <c r="U1338" s="738"/>
      <c r="V1338" s="738"/>
      <c r="W1338" s="738"/>
      <c r="X1338" s="738"/>
      <c r="Y1338" s="738"/>
      <c r="Z1338" s="738"/>
      <c r="AA1338" s="738"/>
      <c r="AB1338" s="738"/>
      <c r="AC1338" s="738"/>
      <c r="AD1338" s="738"/>
      <c r="AE1338" s="738"/>
      <c r="AF1338" s="738"/>
      <c r="AG1338" s="738"/>
      <c r="AH1338" s="738"/>
    </row>
    <row r="1339" s="6" customFormat="1" customHeight="1" spans="1:34">
      <c r="A1339" s="1287"/>
      <c r="B1339" s="529"/>
      <c r="C1339" s="213"/>
      <c r="D1339" s="1198"/>
      <c r="E1339" s="409"/>
      <c r="F1339" s="465"/>
      <c r="G1339" s="1157"/>
      <c r="H1339" s="388"/>
      <c r="I1339" s="217"/>
      <c r="J1339" s="915"/>
      <c r="K1339" s="217"/>
      <c r="L1339" s="217"/>
      <c r="M1339" s="1302"/>
      <c r="N1339" s="738"/>
      <c r="O1339" s="738"/>
      <c r="P1339" s="738"/>
      <c r="Q1339" s="738"/>
      <c r="R1339" s="738"/>
      <c r="S1339" s="738"/>
      <c r="T1339" s="738"/>
      <c r="U1339" s="738"/>
      <c r="V1339" s="738"/>
      <c r="W1339" s="738"/>
      <c r="X1339" s="738"/>
      <c r="Y1339" s="738"/>
      <c r="Z1339" s="738"/>
      <c r="AA1339" s="738"/>
      <c r="AB1339" s="738"/>
      <c r="AC1339" s="738"/>
      <c r="AD1339" s="738"/>
      <c r="AE1339" s="738"/>
      <c r="AF1339" s="738"/>
      <c r="AG1339" s="738"/>
      <c r="AH1339" s="738"/>
    </row>
    <row r="1340" s="6" customFormat="1" customHeight="1" spans="1:34">
      <c r="A1340" s="1287"/>
      <c r="B1340" s="529"/>
      <c r="C1340" s="213"/>
      <c r="D1340" s="1198"/>
      <c r="E1340" s="409"/>
      <c r="F1340" s="465"/>
      <c r="G1340" s="1157"/>
      <c r="H1340" s="388"/>
      <c r="I1340" s="217"/>
      <c r="J1340" s="915"/>
      <c r="K1340" s="217"/>
      <c r="L1340" s="217"/>
      <c r="M1340" s="1302"/>
      <c r="N1340" s="738"/>
      <c r="O1340" s="738"/>
      <c r="P1340" s="738"/>
      <c r="Q1340" s="738"/>
      <c r="R1340" s="738"/>
      <c r="S1340" s="738"/>
      <c r="T1340" s="738"/>
      <c r="U1340" s="738"/>
      <c r="V1340" s="738"/>
      <c r="W1340" s="738"/>
      <c r="X1340" s="738"/>
      <c r="Y1340" s="738"/>
      <c r="Z1340" s="738"/>
      <c r="AA1340" s="738"/>
      <c r="AB1340" s="738"/>
      <c r="AC1340" s="738"/>
      <c r="AD1340" s="738"/>
      <c r="AE1340" s="738"/>
      <c r="AF1340" s="738"/>
      <c r="AG1340" s="738"/>
      <c r="AH1340" s="738"/>
    </row>
    <row r="1341" s="6" customFormat="1" customHeight="1" spans="1:34">
      <c r="A1341" s="1287"/>
      <c r="B1341" s="529"/>
      <c r="C1341" s="213"/>
      <c r="D1341" s="1198"/>
      <c r="E1341" s="409"/>
      <c r="F1341" s="465"/>
      <c r="G1341" s="1157"/>
      <c r="H1341" s="388"/>
      <c r="I1341" s="217"/>
      <c r="J1341" s="915"/>
      <c r="K1341" s="217"/>
      <c r="L1341" s="217"/>
      <c r="M1341" s="1302"/>
      <c r="N1341" s="738"/>
      <c r="O1341" s="738"/>
      <c r="P1341" s="738"/>
      <c r="Q1341" s="738"/>
      <c r="R1341" s="738"/>
      <c r="S1341" s="738"/>
      <c r="T1341" s="738"/>
      <c r="U1341" s="738"/>
      <c r="V1341" s="738"/>
      <c r="W1341" s="738"/>
      <c r="X1341" s="738"/>
      <c r="Y1341" s="738"/>
      <c r="Z1341" s="738"/>
      <c r="AA1341" s="738"/>
      <c r="AB1341" s="738"/>
      <c r="AC1341" s="738"/>
      <c r="AD1341" s="738"/>
      <c r="AE1341" s="738"/>
      <c r="AF1341" s="738"/>
      <c r="AG1341" s="738"/>
      <c r="AH1341" s="738"/>
    </row>
    <row r="1342" s="6" customFormat="1" customHeight="1" spans="1:34">
      <c r="A1342" s="1287"/>
      <c r="B1342" s="529"/>
      <c r="C1342" s="213"/>
      <c r="D1342" s="1198"/>
      <c r="E1342" s="409"/>
      <c r="F1342" s="465"/>
      <c r="G1342" s="1157"/>
      <c r="H1342" s="388"/>
      <c r="I1342" s="217"/>
      <c r="J1342" s="915"/>
      <c r="K1342" s="217"/>
      <c r="L1342" s="217"/>
      <c r="M1342" s="1302"/>
      <c r="N1342" s="738"/>
      <c r="O1342" s="738"/>
      <c r="P1342" s="738"/>
      <c r="Q1342" s="738"/>
      <c r="R1342" s="738"/>
      <c r="S1342" s="738"/>
      <c r="T1342" s="738"/>
      <c r="U1342" s="738"/>
      <c r="V1342" s="738"/>
      <c r="W1342" s="738"/>
      <c r="X1342" s="738"/>
      <c r="Y1342" s="738"/>
      <c r="Z1342" s="738"/>
      <c r="AA1342" s="738"/>
      <c r="AB1342" s="738"/>
      <c r="AC1342" s="738"/>
      <c r="AD1342" s="738"/>
      <c r="AE1342" s="738"/>
      <c r="AF1342" s="738"/>
      <c r="AG1342" s="738"/>
      <c r="AH1342" s="738"/>
    </row>
    <row r="1343" s="6" customFormat="1" customHeight="1" spans="1:34">
      <c r="A1343" s="1287"/>
      <c r="B1343" s="529"/>
      <c r="C1343" s="213"/>
      <c r="D1343" s="1198"/>
      <c r="E1343" s="409"/>
      <c r="F1343" s="465"/>
      <c r="G1343" s="1157"/>
      <c r="H1343" s="388"/>
      <c r="I1343" s="217"/>
      <c r="J1343" s="915"/>
      <c r="K1343" s="217"/>
      <c r="L1343" s="217"/>
      <c r="M1343" s="1302"/>
      <c r="N1343" s="738"/>
      <c r="O1343" s="738"/>
      <c r="P1343" s="738"/>
      <c r="Q1343" s="738"/>
      <c r="R1343" s="738"/>
      <c r="S1343" s="738"/>
      <c r="T1343" s="738"/>
      <c r="U1343" s="738"/>
      <c r="V1343" s="738"/>
      <c r="W1343" s="738"/>
      <c r="X1343" s="738"/>
      <c r="Y1343" s="738"/>
      <c r="Z1343" s="738"/>
      <c r="AA1343" s="738"/>
      <c r="AB1343" s="738"/>
      <c r="AC1343" s="738"/>
      <c r="AD1343" s="738"/>
      <c r="AE1343" s="738"/>
      <c r="AF1343" s="738"/>
      <c r="AG1343" s="738"/>
      <c r="AH1343" s="738"/>
    </row>
    <row r="1344" s="6" customFormat="1" customHeight="1" spans="1:34">
      <c r="A1344" s="1287"/>
      <c r="B1344" s="529"/>
      <c r="C1344" s="213"/>
      <c r="D1344" s="1198"/>
      <c r="E1344" s="409"/>
      <c r="F1344" s="465"/>
      <c r="G1344" s="1157"/>
      <c r="H1344" s="388"/>
      <c r="I1344" s="217"/>
      <c r="J1344" s="915"/>
      <c r="K1344" s="217"/>
      <c r="L1344" s="217"/>
      <c r="M1344" s="1302"/>
      <c r="N1344" s="738"/>
      <c r="O1344" s="738"/>
      <c r="P1344" s="738"/>
      <c r="Q1344" s="738"/>
      <c r="R1344" s="738"/>
      <c r="S1344" s="738"/>
      <c r="T1344" s="738"/>
      <c r="U1344" s="738"/>
      <c r="V1344" s="738"/>
      <c r="W1344" s="738"/>
      <c r="X1344" s="738"/>
      <c r="Y1344" s="738"/>
      <c r="Z1344" s="738"/>
      <c r="AA1344" s="738"/>
      <c r="AB1344" s="738"/>
      <c r="AC1344" s="738"/>
      <c r="AD1344" s="738"/>
      <c r="AE1344" s="738"/>
      <c r="AF1344" s="738"/>
      <c r="AG1344" s="738"/>
      <c r="AH1344" s="738"/>
    </row>
    <row r="1345" s="6" customFormat="1" customHeight="1" spans="1:34">
      <c r="A1345" s="1287"/>
      <c r="B1345" s="529"/>
      <c r="C1345" s="213"/>
      <c r="D1345" s="1198"/>
      <c r="E1345" s="409"/>
      <c r="F1345" s="465"/>
      <c r="G1345" s="1157"/>
      <c r="H1345" s="388"/>
      <c r="I1345" s="217"/>
      <c r="J1345" s="915"/>
      <c r="K1345" s="217"/>
      <c r="L1345" s="217"/>
      <c r="M1345" s="1302"/>
      <c r="N1345" s="738"/>
      <c r="O1345" s="738"/>
      <c r="P1345" s="738"/>
      <c r="Q1345" s="738"/>
      <c r="R1345" s="738"/>
      <c r="S1345" s="738"/>
      <c r="T1345" s="738"/>
      <c r="U1345" s="738"/>
      <c r="V1345" s="738"/>
      <c r="W1345" s="738"/>
      <c r="X1345" s="738"/>
      <c r="Y1345" s="738"/>
      <c r="Z1345" s="738"/>
      <c r="AA1345" s="738"/>
      <c r="AB1345" s="738"/>
      <c r="AC1345" s="738"/>
      <c r="AD1345" s="738"/>
      <c r="AE1345" s="738"/>
      <c r="AF1345" s="738"/>
      <c r="AG1345" s="738"/>
      <c r="AH1345" s="738"/>
    </row>
    <row r="1346" s="6" customFormat="1" customHeight="1" spans="1:34">
      <c r="A1346" s="1287"/>
      <c r="B1346" s="529"/>
      <c r="C1346" s="213"/>
      <c r="D1346" s="1198"/>
      <c r="E1346" s="409"/>
      <c r="F1346" s="465"/>
      <c r="G1346" s="1157"/>
      <c r="H1346" s="388"/>
      <c r="I1346" s="217"/>
      <c r="J1346" s="915"/>
      <c r="K1346" s="217"/>
      <c r="L1346" s="217"/>
      <c r="M1346" s="1302"/>
      <c r="N1346" s="738"/>
      <c r="O1346" s="738"/>
      <c r="P1346" s="738"/>
      <c r="Q1346" s="738"/>
      <c r="R1346" s="738"/>
      <c r="S1346" s="738"/>
      <c r="T1346" s="738"/>
      <c r="U1346" s="738"/>
      <c r="V1346" s="738"/>
      <c r="W1346" s="738"/>
      <c r="X1346" s="738"/>
      <c r="Y1346" s="738"/>
      <c r="Z1346" s="738"/>
      <c r="AA1346" s="738"/>
      <c r="AB1346" s="738"/>
      <c r="AC1346" s="738"/>
      <c r="AD1346" s="738"/>
      <c r="AE1346" s="738"/>
      <c r="AF1346" s="738"/>
      <c r="AG1346" s="738"/>
      <c r="AH1346" s="738"/>
    </row>
    <row r="1347" s="6" customFormat="1" customHeight="1" spans="1:34">
      <c r="A1347" s="1287"/>
      <c r="B1347" s="529"/>
      <c r="C1347" s="213"/>
      <c r="D1347" s="1198"/>
      <c r="E1347" s="409"/>
      <c r="F1347" s="465"/>
      <c r="G1347" s="1157"/>
      <c r="H1347" s="388"/>
      <c r="I1347" s="217"/>
      <c r="J1347" s="915"/>
      <c r="K1347" s="217"/>
      <c r="L1347" s="217"/>
      <c r="M1347" s="1302"/>
      <c r="N1347" s="738"/>
      <c r="O1347" s="738"/>
      <c r="P1347" s="738"/>
      <c r="Q1347" s="738"/>
      <c r="R1347" s="738"/>
      <c r="S1347" s="738"/>
      <c r="T1347" s="738"/>
      <c r="U1347" s="738"/>
      <c r="V1347" s="738"/>
      <c r="W1347" s="738"/>
      <c r="X1347" s="738"/>
      <c r="Y1347" s="738"/>
      <c r="Z1347" s="738"/>
      <c r="AA1347" s="738"/>
      <c r="AB1347" s="738"/>
      <c r="AC1347" s="738"/>
      <c r="AD1347" s="738"/>
      <c r="AE1347" s="738"/>
      <c r="AF1347" s="738"/>
      <c r="AG1347" s="738"/>
      <c r="AH1347" s="738"/>
    </row>
    <row r="1348" s="6" customFormat="1" customHeight="1" spans="1:34">
      <c r="A1348" s="1287"/>
      <c r="B1348" s="529"/>
      <c r="C1348" s="213"/>
      <c r="D1348" s="1198"/>
      <c r="E1348" s="409"/>
      <c r="F1348" s="465"/>
      <c r="G1348" s="1157"/>
      <c r="H1348" s="388"/>
      <c r="I1348" s="217"/>
      <c r="J1348" s="915"/>
      <c r="K1348" s="217"/>
      <c r="L1348" s="217"/>
      <c r="M1348" s="1302"/>
      <c r="N1348" s="738"/>
      <c r="O1348" s="738"/>
      <c r="P1348" s="738"/>
      <c r="Q1348" s="738"/>
      <c r="R1348" s="738"/>
      <c r="S1348" s="738"/>
      <c r="T1348" s="738"/>
      <c r="U1348" s="738"/>
      <c r="V1348" s="738"/>
      <c r="W1348" s="738"/>
      <c r="X1348" s="738"/>
      <c r="Y1348" s="738"/>
      <c r="Z1348" s="738"/>
      <c r="AA1348" s="738"/>
      <c r="AB1348" s="738"/>
      <c r="AC1348" s="738"/>
      <c r="AD1348" s="738"/>
      <c r="AE1348" s="738"/>
      <c r="AF1348" s="738"/>
      <c r="AG1348" s="738"/>
      <c r="AH1348" s="738"/>
    </row>
    <row r="1349" s="6" customFormat="1" customHeight="1" spans="1:34">
      <c r="A1349" s="1287"/>
      <c r="B1349" s="529"/>
      <c r="C1349" s="213"/>
      <c r="D1349" s="1198"/>
      <c r="E1349" s="409"/>
      <c r="F1349" s="465"/>
      <c r="G1349" s="1157"/>
      <c r="H1349" s="388"/>
      <c r="I1349" s="217"/>
      <c r="J1349" s="915"/>
      <c r="K1349" s="217"/>
      <c r="L1349" s="217"/>
      <c r="M1349" s="1302"/>
      <c r="N1349" s="738"/>
      <c r="O1349" s="738"/>
      <c r="P1349" s="738"/>
      <c r="Q1349" s="738"/>
      <c r="R1349" s="738"/>
      <c r="S1349" s="738"/>
      <c r="T1349" s="738"/>
      <c r="U1349" s="738"/>
      <c r="V1349" s="738"/>
      <c r="W1349" s="738"/>
      <c r="X1349" s="738"/>
      <c r="Y1349" s="738"/>
      <c r="Z1349" s="738"/>
      <c r="AA1349" s="738"/>
      <c r="AB1349" s="738"/>
      <c r="AC1349" s="738"/>
      <c r="AD1349" s="738"/>
      <c r="AE1349" s="738"/>
      <c r="AF1349" s="738"/>
      <c r="AG1349" s="738"/>
      <c r="AH1349" s="738"/>
    </row>
    <row r="1350" s="6" customFormat="1" customHeight="1" spans="1:34">
      <c r="A1350" s="1287"/>
      <c r="B1350" s="529"/>
      <c r="C1350" s="213"/>
      <c r="D1350" s="1198"/>
      <c r="E1350" s="409"/>
      <c r="F1350" s="465"/>
      <c r="G1350" s="1157"/>
      <c r="H1350" s="388"/>
      <c r="I1350" s="217"/>
      <c r="J1350" s="915"/>
      <c r="K1350" s="217"/>
      <c r="L1350" s="217"/>
      <c r="M1350" s="1302"/>
      <c r="N1350" s="738"/>
      <c r="O1350" s="738"/>
      <c r="P1350" s="738"/>
      <c r="Q1350" s="738"/>
      <c r="R1350" s="738"/>
      <c r="S1350" s="738"/>
      <c r="T1350" s="738"/>
      <c r="U1350" s="738"/>
      <c r="V1350" s="738"/>
      <c r="W1350" s="738"/>
      <c r="X1350" s="738"/>
      <c r="Y1350" s="738"/>
      <c r="Z1350" s="738"/>
      <c r="AA1350" s="738"/>
      <c r="AB1350" s="738"/>
      <c r="AC1350" s="738"/>
      <c r="AD1350" s="738"/>
      <c r="AE1350" s="738"/>
      <c r="AF1350" s="738"/>
      <c r="AG1350" s="738"/>
      <c r="AH1350" s="738"/>
    </row>
    <row r="1351" s="6" customFormat="1" customHeight="1" spans="1:34">
      <c r="A1351" s="1287"/>
      <c r="B1351" s="529"/>
      <c r="C1351" s="213"/>
      <c r="D1351" s="1198"/>
      <c r="E1351" s="409"/>
      <c r="F1351" s="465"/>
      <c r="G1351" s="1157"/>
      <c r="H1351" s="388"/>
      <c r="I1351" s="217"/>
      <c r="J1351" s="915"/>
      <c r="K1351" s="217"/>
      <c r="L1351" s="217"/>
      <c r="M1351" s="1302"/>
      <c r="N1351" s="738"/>
      <c r="O1351" s="738"/>
      <c r="P1351" s="738"/>
      <c r="Q1351" s="738"/>
      <c r="R1351" s="738"/>
      <c r="S1351" s="738"/>
      <c r="T1351" s="738"/>
      <c r="U1351" s="738"/>
      <c r="V1351" s="738"/>
      <c r="W1351" s="738"/>
      <c r="X1351" s="738"/>
      <c r="Y1351" s="738"/>
      <c r="Z1351" s="738"/>
      <c r="AA1351" s="738"/>
      <c r="AB1351" s="738"/>
      <c r="AC1351" s="738"/>
      <c r="AD1351" s="738"/>
      <c r="AE1351" s="738"/>
      <c r="AF1351" s="738"/>
      <c r="AG1351" s="738"/>
      <c r="AH1351" s="738"/>
    </row>
    <row r="1352" s="6" customFormat="1" customHeight="1" spans="1:34">
      <c r="A1352" s="1287"/>
      <c r="B1352" s="529"/>
      <c r="C1352" s="213"/>
      <c r="D1352" s="1198"/>
      <c r="E1352" s="409"/>
      <c r="F1352" s="465"/>
      <c r="G1352" s="1157"/>
      <c r="H1352" s="388"/>
      <c r="I1352" s="217"/>
      <c r="J1352" s="915"/>
      <c r="K1352" s="217"/>
      <c r="L1352" s="217"/>
      <c r="M1352" s="1302"/>
      <c r="N1352" s="738"/>
      <c r="O1352" s="738"/>
      <c r="P1352" s="738"/>
      <c r="Q1352" s="738"/>
      <c r="R1352" s="738"/>
      <c r="S1352" s="738"/>
      <c r="T1352" s="738"/>
      <c r="U1352" s="738"/>
      <c r="V1352" s="738"/>
      <c r="W1352" s="738"/>
      <c r="X1352" s="738"/>
      <c r="Y1352" s="738"/>
      <c r="Z1352" s="738"/>
      <c r="AA1352" s="738"/>
      <c r="AB1352" s="738"/>
      <c r="AC1352" s="738"/>
      <c r="AD1352" s="738"/>
      <c r="AE1352" s="738"/>
      <c r="AF1352" s="738"/>
      <c r="AG1352" s="738"/>
      <c r="AH1352" s="738"/>
    </row>
    <row r="1353" s="6" customFormat="1" customHeight="1" spans="1:34">
      <c r="A1353" s="1287"/>
      <c r="B1353" s="529"/>
      <c r="C1353" s="213"/>
      <c r="D1353" s="1198"/>
      <c r="E1353" s="409"/>
      <c r="F1353" s="465"/>
      <c r="G1353" s="1157"/>
      <c r="H1353" s="388"/>
      <c r="I1353" s="217"/>
      <c r="J1353" s="915"/>
      <c r="K1353" s="217"/>
      <c r="L1353" s="217"/>
      <c r="M1353" s="1302"/>
      <c r="N1353" s="738"/>
      <c r="O1353" s="738"/>
      <c r="P1353" s="738"/>
      <c r="Q1353" s="738"/>
      <c r="R1353" s="738"/>
      <c r="S1353" s="738"/>
      <c r="T1353" s="738"/>
      <c r="U1353" s="738"/>
      <c r="V1353" s="738"/>
      <c r="W1353" s="738"/>
      <c r="X1353" s="738"/>
      <c r="Y1353" s="738"/>
      <c r="Z1353" s="738"/>
      <c r="AA1353" s="738"/>
      <c r="AB1353" s="738"/>
      <c r="AC1353" s="738"/>
      <c r="AD1353" s="738"/>
      <c r="AE1353" s="738"/>
      <c r="AF1353" s="738"/>
      <c r="AG1353" s="738"/>
      <c r="AH1353" s="738"/>
    </row>
    <row r="1354" s="6" customFormat="1" customHeight="1" spans="1:34">
      <c r="A1354" s="1287"/>
      <c r="B1354" s="529"/>
      <c r="C1354" s="213"/>
      <c r="D1354" s="1198"/>
      <c r="E1354" s="409"/>
      <c r="F1354" s="465"/>
      <c r="G1354" s="1157"/>
      <c r="H1354" s="388"/>
      <c r="I1354" s="217"/>
      <c r="J1354" s="915"/>
      <c r="K1354" s="217"/>
      <c r="L1354" s="217"/>
      <c r="M1354" s="1302"/>
      <c r="N1354" s="738"/>
      <c r="O1354" s="738"/>
      <c r="P1354" s="738"/>
      <c r="Q1354" s="738"/>
      <c r="R1354" s="738"/>
      <c r="S1354" s="738"/>
      <c r="T1354" s="738"/>
      <c r="U1354" s="738"/>
      <c r="V1354" s="738"/>
      <c r="W1354" s="738"/>
      <c r="X1354" s="738"/>
      <c r="Y1354" s="738"/>
      <c r="Z1354" s="738"/>
      <c r="AA1354" s="738"/>
      <c r="AB1354" s="738"/>
      <c r="AC1354" s="738"/>
      <c r="AD1354" s="738"/>
      <c r="AE1354" s="738"/>
      <c r="AF1354" s="738"/>
      <c r="AG1354" s="738"/>
      <c r="AH1354" s="738"/>
    </row>
    <row r="1355" s="6" customFormat="1" customHeight="1" spans="1:34">
      <c r="A1355" s="1287"/>
      <c r="B1355" s="529"/>
      <c r="C1355" s="213"/>
      <c r="D1355" s="1198"/>
      <c r="E1355" s="409"/>
      <c r="F1355" s="465"/>
      <c r="G1355" s="1157"/>
      <c r="H1355" s="388"/>
      <c r="I1355" s="217"/>
      <c r="J1355" s="915"/>
      <c r="K1355" s="217"/>
      <c r="L1355" s="217"/>
      <c r="M1355" s="1302"/>
      <c r="N1355" s="738"/>
      <c r="O1355" s="738"/>
      <c r="P1355" s="738"/>
      <c r="Q1355" s="738"/>
      <c r="R1355" s="738"/>
      <c r="S1355" s="738"/>
      <c r="T1355" s="738"/>
      <c r="U1355" s="738"/>
      <c r="V1355" s="738"/>
      <c r="W1355" s="738"/>
      <c r="X1355" s="738"/>
      <c r="Y1355" s="738"/>
      <c r="Z1355" s="738"/>
      <c r="AA1355" s="738"/>
      <c r="AB1355" s="738"/>
      <c r="AC1355" s="738"/>
      <c r="AD1355" s="738"/>
      <c r="AE1355" s="738"/>
      <c r="AF1355" s="738"/>
      <c r="AG1355" s="738"/>
      <c r="AH1355" s="738"/>
    </row>
    <row r="1356" s="6" customFormat="1" customHeight="1" spans="1:34">
      <c r="A1356" s="1287"/>
      <c r="B1356" s="529"/>
      <c r="C1356" s="213"/>
      <c r="D1356" s="1198"/>
      <c r="E1356" s="409"/>
      <c r="F1356" s="465"/>
      <c r="G1356" s="1157"/>
      <c r="H1356" s="388"/>
      <c r="I1356" s="217"/>
      <c r="J1356" s="915"/>
      <c r="K1356" s="217"/>
      <c r="L1356" s="217"/>
      <c r="M1356" s="1302"/>
      <c r="N1356" s="738"/>
      <c r="O1356" s="738"/>
      <c r="P1356" s="738"/>
      <c r="Q1356" s="738"/>
      <c r="R1356" s="738"/>
      <c r="S1356" s="738"/>
      <c r="T1356" s="738"/>
      <c r="U1356" s="738"/>
      <c r="V1356" s="738"/>
      <c r="W1356" s="738"/>
      <c r="X1356" s="738"/>
      <c r="Y1356" s="738"/>
      <c r="Z1356" s="738"/>
      <c r="AA1356" s="738"/>
      <c r="AB1356" s="738"/>
      <c r="AC1356" s="738"/>
      <c r="AD1356" s="738"/>
      <c r="AE1356" s="738"/>
      <c r="AF1356" s="738"/>
      <c r="AG1356" s="738"/>
      <c r="AH1356" s="738"/>
    </row>
    <row r="1357" s="6" customFormat="1" customHeight="1" spans="1:34">
      <c r="A1357" s="1287"/>
      <c r="B1357" s="529"/>
      <c r="C1357" s="213"/>
      <c r="D1357" s="1198"/>
      <c r="E1357" s="409"/>
      <c r="F1357" s="465"/>
      <c r="G1357" s="1157"/>
      <c r="H1357" s="388"/>
      <c r="I1357" s="217"/>
      <c r="J1357" s="915"/>
      <c r="K1357" s="217"/>
      <c r="L1357" s="217"/>
      <c r="M1357" s="1302"/>
      <c r="N1357" s="738"/>
      <c r="O1357" s="738"/>
      <c r="P1357" s="738"/>
      <c r="Q1357" s="738"/>
      <c r="R1357" s="738"/>
      <c r="S1357" s="738"/>
      <c r="T1357" s="738"/>
      <c r="U1357" s="738"/>
      <c r="V1357" s="738"/>
      <c r="W1357" s="738"/>
      <c r="X1357" s="738"/>
      <c r="Y1357" s="738"/>
      <c r="Z1357" s="738"/>
      <c r="AA1357" s="738"/>
      <c r="AB1357" s="738"/>
      <c r="AC1357" s="738"/>
      <c r="AD1357" s="738"/>
      <c r="AE1357" s="738"/>
      <c r="AF1357" s="738"/>
      <c r="AG1357" s="738"/>
      <c r="AH1357" s="738"/>
    </row>
    <row r="1358" s="6" customFormat="1" customHeight="1" spans="1:34">
      <c r="A1358" s="1287"/>
      <c r="B1358" s="529"/>
      <c r="C1358" s="213"/>
      <c r="D1358" s="1198"/>
      <c r="E1358" s="409"/>
      <c r="F1358" s="465"/>
      <c r="G1358" s="1157"/>
      <c r="H1358" s="388"/>
      <c r="I1358" s="217"/>
      <c r="J1358" s="915"/>
      <c r="K1358" s="217"/>
      <c r="L1358" s="217"/>
      <c r="M1358" s="1302"/>
      <c r="N1358" s="738"/>
      <c r="O1358" s="738"/>
      <c r="P1358" s="738"/>
      <c r="Q1358" s="738"/>
      <c r="R1358" s="738"/>
      <c r="S1358" s="738"/>
      <c r="T1358" s="738"/>
      <c r="U1358" s="738"/>
      <c r="V1358" s="738"/>
      <c r="W1358" s="738"/>
      <c r="X1358" s="738"/>
      <c r="Y1358" s="738"/>
      <c r="Z1358" s="738"/>
      <c r="AA1358" s="738"/>
      <c r="AB1358" s="738"/>
      <c r="AC1358" s="738"/>
      <c r="AD1358" s="738"/>
      <c r="AE1358" s="738"/>
      <c r="AF1358" s="738"/>
      <c r="AG1358" s="738"/>
      <c r="AH1358" s="738"/>
    </row>
    <row r="1359" s="6" customFormat="1" customHeight="1" spans="1:34">
      <c r="A1359" s="1287"/>
      <c r="B1359" s="529"/>
      <c r="C1359" s="213"/>
      <c r="D1359" s="1198"/>
      <c r="E1359" s="409"/>
      <c r="F1359" s="465"/>
      <c r="G1359" s="1157"/>
      <c r="H1359" s="388"/>
      <c r="I1359" s="217"/>
      <c r="J1359" s="915"/>
      <c r="K1359" s="217"/>
      <c r="L1359" s="217"/>
      <c r="M1359" s="1302"/>
      <c r="N1359" s="738"/>
      <c r="O1359" s="738"/>
      <c r="P1359" s="738"/>
      <c r="Q1359" s="738"/>
      <c r="R1359" s="738"/>
      <c r="S1359" s="738"/>
      <c r="T1359" s="738"/>
      <c r="U1359" s="738"/>
      <c r="V1359" s="738"/>
      <c r="W1359" s="738"/>
      <c r="X1359" s="738"/>
      <c r="Y1359" s="738"/>
      <c r="Z1359" s="738"/>
      <c r="AA1359" s="738"/>
      <c r="AB1359" s="738"/>
      <c r="AC1359" s="738"/>
      <c r="AD1359" s="738"/>
      <c r="AE1359" s="738"/>
      <c r="AF1359" s="738"/>
      <c r="AG1359" s="738"/>
      <c r="AH1359" s="738"/>
    </row>
    <row r="1360" s="6" customFormat="1" customHeight="1" spans="1:34">
      <c r="A1360" s="1287"/>
      <c r="B1360" s="529"/>
      <c r="C1360" s="213"/>
      <c r="D1360" s="1198"/>
      <c r="E1360" s="409"/>
      <c r="F1360" s="465"/>
      <c r="G1360" s="1157"/>
      <c r="H1360" s="388"/>
      <c r="I1360" s="217"/>
      <c r="J1360" s="915"/>
      <c r="K1360" s="217"/>
      <c r="L1360" s="217"/>
      <c r="M1360" s="1302"/>
      <c r="N1360" s="738"/>
      <c r="O1360" s="738"/>
      <c r="P1360" s="738"/>
      <c r="Q1360" s="738"/>
      <c r="R1360" s="738"/>
      <c r="S1360" s="738"/>
      <c r="T1360" s="738"/>
      <c r="U1360" s="738"/>
      <c r="V1360" s="738"/>
      <c r="W1360" s="738"/>
      <c r="X1360" s="738"/>
      <c r="Y1360" s="738"/>
      <c r="Z1360" s="738"/>
      <c r="AA1360" s="738"/>
      <c r="AB1360" s="738"/>
      <c r="AC1360" s="738"/>
      <c r="AD1360" s="738"/>
      <c r="AE1360" s="738"/>
      <c r="AF1360" s="738"/>
      <c r="AG1360" s="738"/>
      <c r="AH1360" s="738"/>
    </row>
    <row r="1361" s="6" customFormat="1" customHeight="1" spans="1:34">
      <c r="A1361" s="1287"/>
      <c r="B1361" s="529"/>
      <c r="C1361" s="213"/>
      <c r="D1361" s="1198"/>
      <c r="E1361" s="409"/>
      <c r="F1361" s="465"/>
      <c r="G1361" s="1157"/>
      <c r="H1361" s="388"/>
      <c r="I1361" s="217"/>
      <c r="J1361" s="915"/>
      <c r="K1361" s="217"/>
      <c r="L1361" s="217"/>
      <c r="M1361" s="1302"/>
      <c r="N1361" s="738"/>
      <c r="O1361" s="738"/>
      <c r="P1361" s="738"/>
      <c r="Q1361" s="738"/>
      <c r="R1361" s="738"/>
      <c r="S1361" s="738"/>
      <c r="T1361" s="738"/>
      <c r="U1361" s="738"/>
      <c r="V1361" s="738"/>
      <c r="W1361" s="738"/>
      <c r="X1361" s="738"/>
      <c r="Y1361" s="738"/>
      <c r="Z1361" s="738"/>
      <c r="AA1361" s="738"/>
      <c r="AB1361" s="738"/>
      <c r="AC1361" s="738"/>
      <c r="AD1361" s="738"/>
      <c r="AE1361" s="738"/>
      <c r="AF1361" s="738"/>
      <c r="AG1361" s="738"/>
      <c r="AH1361" s="738"/>
    </row>
    <row r="1362" s="6" customFormat="1" customHeight="1" spans="1:34">
      <c r="A1362" s="1287"/>
      <c r="B1362" s="529"/>
      <c r="C1362" s="213"/>
      <c r="D1362" s="1198"/>
      <c r="E1362" s="409"/>
      <c r="F1362" s="465"/>
      <c r="G1362" s="1157"/>
      <c r="H1362" s="388"/>
      <c r="I1362" s="217"/>
      <c r="J1362" s="915"/>
      <c r="K1362" s="217"/>
      <c r="L1362" s="217"/>
      <c r="M1362" s="1302"/>
      <c r="N1362" s="738"/>
      <c r="O1362" s="738"/>
      <c r="P1362" s="738"/>
      <c r="Q1362" s="738"/>
      <c r="R1362" s="738"/>
      <c r="S1362" s="738"/>
      <c r="T1362" s="738"/>
      <c r="U1362" s="738"/>
      <c r="V1362" s="738"/>
      <c r="W1362" s="738"/>
      <c r="X1362" s="738"/>
      <c r="Y1362" s="738"/>
      <c r="Z1362" s="738"/>
      <c r="AA1362" s="738"/>
      <c r="AB1362" s="738"/>
      <c r="AC1362" s="738"/>
      <c r="AD1362" s="738"/>
      <c r="AE1362" s="738"/>
      <c r="AF1362" s="738"/>
      <c r="AG1362" s="738"/>
      <c r="AH1362" s="738"/>
    </row>
    <row r="1363" s="6" customFormat="1" customHeight="1" spans="1:34">
      <c r="A1363" s="1287"/>
      <c r="B1363" s="529"/>
      <c r="C1363" s="213"/>
      <c r="D1363" s="1198"/>
      <c r="E1363" s="409"/>
      <c r="F1363" s="465"/>
      <c r="G1363" s="1157"/>
      <c r="H1363" s="388"/>
      <c r="I1363" s="217"/>
      <c r="J1363" s="915"/>
      <c r="K1363" s="217"/>
      <c r="L1363" s="217"/>
      <c r="M1363" s="1302"/>
      <c r="N1363" s="738"/>
      <c r="O1363" s="738"/>
      <c r="P1363" s="738"/>
      <c r="Q1363" s="738"/>
      <c r="R1363" s="738"/>
      <c r="S1363" s="738"/>
      <c r="T1363" s="738"/>
      <c r="U1363" s="738"/>
      <c r="V1363" s="738"/>
      <c r="W1363" s="738"/>
      <c r="X1363" s="738"/>
      <c r="Y1363" s="738"/>
      <c r="Z1363" s="738"/>
      <c r="AA1363" s="738"/>
      <c r="AB1363" s="738"/>
      <c r="AC1363" s="738"/>
      <c r="AD1363" s="738"/>
      <c r="AE1363" s="738"/>
      <c r="AF1363" s="738"/>
      <c r="AG1363" s="738"/>
      <c r="AH1363" s="738"/>
    </row>
    <row r="1364" s="6" customFormat="1" customHeight="1" spans="1:34">
      <c r="A1364" s="1287"/>
      <c r="B1364" s="529"/>
      <c r="C1364" s="213"/>
      <c r="D1364" s="1198"/>
      <c r="E1364" s="409"/>
      <c r="F1364" s="465"/>
      <c r="G1364" s="1157"/>
      <c r="H1364" s="388"/>
      <c r="I1364" s="217"/>
      <c r="J1364" s="915"/>
      <c r="K1364" s="217"/>
      <c r="L1364" s="217"/>
      <c r="M1364" s="1302"/>
      <c r="N1364" s="738"/>
      <c r="O1364" s="738"/>
      <c r="P1364" s="738"/>
      <c r="Q1364" s="738"/>
      <c r="R1364" s="738"/>
      <c r="S1364" s="738"/>
      <c r="T1364" s="738"/>
      <c r="U1364" s="738"/>
      <c r="V1364" s="738"/>
      <c r="W1364" s="738"/>
      <c r="X1364" s="738"/>
      <c r="Y1364" s="738"/>
      <c r="Z1364" s="738"/>
      <c r="AA1364" s="738"/>
      <c r="AB1364" s="738"/>
      <c r="AC1364" s="738"/>
      <c r="AD1364" s="738"/>
      <c r="AE1364" s="738"/>
      <c r="AF1364" s="738"/>
      <c r="AG1364" s="738"/>
      <c r="AH1364" s="738"/>
    </row>
    <row r="1365" s="6" customFormat="1" customHeight="1" spans="1:34">
      <c r="A1365" s="1287"/>
      <c r="B1365" s="529"/>
      <c r="C1365" s="213"/>
      <c r="D1365" s="1198"/>
      <c r="E1365" s="409"/>
      <c r="F1365" s="465"/>
      <c r="G1365" s="1157"/>
      <c r="H1365" s="388"/>
      <c r="I1365" s="217"/>
      <c r="J1365" s="915"/>
      <c r="K1365" s="217"/>
      <c r="L1365" s="217"/>
      <c r="M1365" s="1302"/>
      <c r="N1365" s="738"/>
      <c r="O1365" s="738"/>
      <c r="P1365" s="738"/>
      <c r="Q1365" s="738"/>
      <c r="R1365" s="738"/>
      <c r="S1365" s="738"/>
      <c r="T1365" s="738"/>
      <c r="U1365" s="738"/>
      <c r="V1365" s="738"/>
      <c r="W1365" s="738"/>
      <c r="X1365" s="738"/>
      <c r="Y1365" s="738"/>
      <c r="Z1365" s="738"/>
      <c r="AA1365" s="738"/>
      <c r="AB1365" s="738"/>
      <c r="AC1365" s="738"/>
      <c r="AD1365" s="738"/>
      <c r="AE1365" s="738"/>
      <c r="AF1365" s="738"/>
      <c r="AG1365" s="738"/>
      <c r="AH1365" s="738"/>
    </row>
    <row r="1366" s="6" customFormat="1" customHeight="1" spans="1:34">
      <c r="A1366" s="1287"/>
      <c r="B1366" s="529"/>
      <c r="C1366" s="213"/>
      <c r="D1366" s="1198"/>
      <c r="E1366" s="409"/>
      <c r="F1366" s="465"/>
      <c r="G1366" s="1157"/>
      <c r="H1366" s="388"/>
      <c r="I1366" s="217"/>
      <c r="J1366" s="915"/>
      <c r="K1366" s="217"/>
      <c r="L1366" s="217"/>
      <c r="M1366" s="1302"/>
      <c r="N1366" s="738"/>
      <c r="O1366" s="738"/>
      <c r="P1366" s="738"/>
      <c r="Q1366" s="738"/>
      <c r="R1366" s="738"/>
      <c r="S1366" s="738"/>
      <c r="T1366" s="738"/>
      <c r="U1366" s="738"/>
      <c r="V1366" s="738"/>
      <c r="W1366" s="738"/>
      <c r="X1366" s="738"/>
      <c r="Y1366" s="738"/>
      <c r="Z1366" s="738"/>
      <c r="AA1366" s="738"/>
      <c r="AB1366" s="738"/>
      <c r="AC1366" s="738"/>
      <c r="AD1366" s="738"/>
      <c r="AE1366" s="738"/>
      <c r="AF1366" s="738"/>
      <c r="AG1366" s="738"/>
      <c r="AH1366" s="738"/>
    </row>
    <row r="1367" s="6" customFormat="1" customHeight="1" spans="1:34">
      <c r="A1367" s="1287"/>
      <c r="B1367" s="529"/>
      <c r="C1367" s="213"/>
      <c r="D1367" s="1198"/>
      <c r="E1367" s="409"/>
      <c r="F1367" s="465"/>
      <c r="G1367" s="1157"/>
      <c r="H1367" s="388"/>
      <c r="I1367" s="217"/>
      <c r="J1367" s="915"/>
      <c r="K1367" s="217"/>
      <c r="L1367" s="217"/>
      <c r="M1367" s="1302"/>
      <c r="N1367" s="738"/>
      <c r="O1367" s="738"/>
      <c r="P1367" s="738"/>
      <c r="Q1367" s="738"/>
      <c r="R1367" s="738"/>
      <c r="S1367" s="738"/>
      <c r="T1367" s="738"/>
      <c r="U1367" s="738"/>
      <c r="V1367" s="738"/>
      <c r="W1367" s="738"/>
      <c r="X1367" s="738"/>
      <c r="Y1367" s="738"/>
      <c r="Z1367" s="738"/>
      <c r="AA1367" s="738"/>
      <c r="AB1367" s="738"/>
      <c r="AC1367" s="738"/>
      <c r="AD1367" s="738"/>
      <c r="AE1367" s="738"/>
      <c r="AF1367" s="738"/>
      <c r="AG1367" s="738"/>
      <c r="AH1367" s="738"/>
    </row>
    <row r="1368" s="6" customFormat="1" customHeight="1" spans="1:34">
      <c r="A1368" s="1287"/>
      <c r="B1368" s="529"/>
      <c r="C1368" s="213"/>
      <c r="D1368" s="1198"/>
      <c r="E1368" s="409"/>
      <c r="F1368" s="465"/>
      <c r="G1368" s="1157"/>
      <c r="H1368" s="388"/>
      <c r="I1368" s="217"/>
      <c r="J1368" s="915"/>
      <c r="K1368" s="217"/>
      <c r="L1368" s="217"/>
      <c r="M1368" s="1302"/>
      <c r="N1368" s="738"/>
      <c r="O1368" s="738"/>
      <c r="P1368" s="738"/>
      <c r="Q1368" s="738"/>
      <c r="R1368" s="738"/>
      <c r="S1368" s="738"/>
      <c r="T1368" s="738"/>
      <c r="U1368" s="738"/>
      <c r="V1368" s="738"/>
      <c r="W1368" s="738"/>
      <c r="X1368" s="738"/>
      <c r="Y1368" s="738"/>
      <c r="Z1368" s="738"/>
      <c r="AA1368" s="738"/>
      <c r="AB1368" s="738"/>
      <c r="AC1368" s="738"/>
      <c r="AD1368" s="738"/>
      <c r="AE1368" s="738"/>
      <c r="AF1368" s="738"/>
      <c r="AG1368" s="738"/>
      <c r="AH1368" s="738"/>
    </row>
    <row r="1369" s="6" customFormat="1" customHeight="1" spans="1:34">
      <c r="A1369" s="1287"/>
      <c r="B1369" s="529"/>
      <c r="C1369" s="213"/>
      <c r="D1369" s="1198"/>
      <c r="E1369" s="409"/>
      <c r="F1369" s="465"/>
      <c r="G1369" s="1157"/>
      <c r="H1369" s="388"/>
      <c r="I1369" s="217"/>
      <c r="J1369" s="915"/>
      <c r="K1369" s="217"/>
      <c r="L1369" s="217"/>
      <c r="M1369" s="1302"/>
      <c r="N1369" s="738"/>
      <c r="O1369" s="738"/>
      <c r="P1369" s="738"/>
      <c r="Q1369" s="738"/>
      <c r="R1369" s="738"/>
      <c r="S1369" s="738"/>
      <c r="T1369" s="738"/>
      <c r="U1369" s="738"/>
      <c r="V1369" s="738"/>
      <c r="W1369" s="738"/>
      <c r="X1369" s="738"/>
      <c r="Y1369" s="738"/>
      <c r="Z1369" s="738"/>
      <c r="AA1369" s="738"/>
      <c r="AB1369" s="738"/>
      <c r="AC1369" s="738"/>
      <c r="AD1369" s="738"/>
      <c r="AE1369" s="738"/>
      <c r="AF1369" s="738"/>
      <c r="AG1369" s="738"/>
      <c r="AH1369" s="738"/>
    </row>
    <row r="1370" s="6" customFormat="1" customHeight="1" spans="1:34">
      <c r="A1370" s="1287"/>
      <c r="B1370" s="529"/>
      <c r="C1370" s="213"/>
      <c r="D1370" s="1198"/>
      <c r="E1370" s="409"/>
      <c r="F1370" s="465"/>
      <c r="G1370" s="1157"/>
      <c r="H1370" s="388"/>
      <c r="I1370" s="217"/>
      <c r="J1370" s="915"/>
      <c r="K1370" s="217"/>
      <c r="L1370" s="217"/>
      <c r="M1370" s="1302"/>
      <c r="N1370" s="738"/>
      <c r="O1370" s="738"/>
      <c r="P1370" s="738"/>
      <c r="Q1370" s="738"/>
      <c r="R1370" s="738"/>
      <c r="S1370" s="738"/>
      <c r="T1370" s="738"/>
      <c r="U1370" s="738"/>
      <c r="V1370" s="738"/>
      <c r="W1370" s="738"/>
      <c r="X1370" s="738"/>
      <c r="Y1370" s="738"/>
      <c r="Z1370" s="738"/>
      <c r="AA1370" s="738"/>
      <c r="AB1370" s="738"/>
      <c r="AC1370" s="738"/>
      <c r="AD1370" s="738"/>
      <c r="AE1370" s="738"/>
      <c r="AF1370" s="738"/>
      <c r="AG1370" s="738"/>
      <c r="AH1370" s="738"/>
    </row>
    <row r="1371" s="6" customFormat="1" customHeight="1" spans="1:34">
      <c r="A1371" s="1287"/>
      <c r="B1371" s="529"/>
      <c r="C1371" s="213"/>
      <c r="D1371" s="1198"/>
      <c r="E1371" s="409"/>
      <c r="F1371" s="465"/>
      <c r="G1371" s="1157"/>
      <c r="H1371" s="388"/>
      <c r="I1371" s="217"/>
      <c r="J1371" s="915"/>
      <c r="K1371" s="217"/>
      <c r="L1371" s="217"/>
      <c r="M1371" s="1302"/>
      <c r="N1371" s="738"/>
      <c r="O1371" s="738"/>
      <c r="P1371" s="738"/>
      <c r="Q1371" s="738"/>
      <c r="R1371" s="738"/>
      <c r="S1371" s="738"/>
      <c r="T1371" s="738"/>
      <c r="U1371" s="738"/>
      <c r="V1371" s="738"/>
      <c r="W1371" s="738"/>
      <c r="X1371" s="738"/>
      <c r="Y1371" s="738"/>
      <c r="Z1371" s="738"/>
      <c r="AA1371" s="738"/>
      <c r="AB1371" s="738"/>
      <c r="AC1371" s="738"/>
      <c r="AD1371" s="738"/>
      <c r="AE1371" s="738"/>
      <c r="AF1371" s="738"/>
      <c r="AG1371" s="738"/>
      <c r="AH1371" s="738"/>
    </row>
    <row r="1372" s="6" customFormat="1" customHeight="1" spans="1:34">
      <c r="A1372" s="1287"/>
      <c r="B1372" s="529"/>
      <c r="C1372" s="213"/>
      <c r="D1372" s="1198"/>
      <c r="E1372" s="409"/>
      <c r="F1372" s="465"/>
      <c r="G1372" s="1157"/>
      <c r="H1372" s="388"/>
      <c r="I1372" s="217"/>
      <c r="J1372" s="915"/>
      <c r="K1372" s="217"/>
      <c r="L1372" s="217"/>
      <c r="M1372" s="1302"/>
      <c r="N1372" s="738"/>
      <c r="O1372" s="738"/>
      <c r="P1372" s="738"/>
      <c r="Q1372" s="738"/>
      <c r="R1372" s="738"/>
      <c r="S1372" s="738"/>
      <c r="T1372" s="738"/>
      <c r="U1372" s="738"/>
      <c r="V1372" s="738"/>
      <c r="W1372" s="738"/>
      <c r="X1372" s="738"/>
      <c r="Y1372" s="738"/>
      <c r="Z1372" s="738"/>
      <c r="AA1372" s="738"/>
      <c r="AB1372" s="738"/>
      <c r="AC1372" s="738"/>
      <c r="AD1372" s="738"/>
      <c r="AE1372" s="738"/>
      <c r="AF1372" s="738"/>
      <c r="AG1372" s="738"/>
      <c r="AH1372" s="738"/>
    </row>
    <row r="1373" s="6" customFormat="1" customHeight="1" spans="1:34">
      <c r="A1373" s="1287"/>
      <c r="B1373" s="529"/>
      <c r="C1373" s="213"/>
      <c r="D1373" s="1198"/>
      <c r="E1373" s="409"/>
      <c r="F1373" s="465"/>
      <c r="G1373" s="1157"/>
      <c r="H1373" s="388"/>
      <c r="I1373" s="217"/>
      <c r="J1373" s="915"/>
      <c r="K1373" s="217"/>
      <c r="L1373" s="217"/>
      <c r="M1373" s="1302"/>
      <c r="N1373" s="738"/>
      <c r="O1373" s="738"/>
      <c r="P1373" s="738"/>
      <c r="Q1373" s="738"/>
      <c r="R1373" s="738"/>
      <c r="S1373" s="738"/>
      <c r="T1373" s="738"/>
      <c r="U1373" s="738"/>
      <c r="V1373" s="738"/>
      <c r="W1373" s="738"/>
      <c r="X1373" s="738"/>
      <c r="Y1373" s="738"/>
      <c r="Z1373" s="738"/>
      <c r="AA1373" s="738"/>
      <c r="AB1373" s="738"/>
      <c r="AC1373" s="738"/>
      <c r="AD1373" s="738"/>
      <c r="AE1373" s="738"/>
      <c r="AF1373" s="738"/>
      <c r="AG1373" s="738"/>
      <c r="AH1373" s="738"/>
    </row>
    <row r="1374" s="6" customFormat="1" customHeight="1" spans="1:34">
      <c r="A1374" s="1287"/>
      <c r="B1374" s="529"/>
      <c r="C1374" s="213"/>
      <c r="D1374" s="1198"/>
      <c r="E1374" s="409"/>
      <c r="F1374" s="465"/>
      <c r="G1374" s="1157"/>
      <c r="H1374" s="388"/>
      <c r="I1374" s="217"/>
      <c r="J1374" s="915"/>
      <c r="K1374" s="217"/>
      <c r="L1374" s="217"/>
      <c r="M1374" s="1302"/>
      <c r="N1374" s="738"/>
      <c r="O1374" s="738"/>
      <c r="P1374" s="738"/>
      <c r="Q1374" s="738"/>
      <c r="R1374" s="738"/>
      <c r="S1374" s="738"/>
      <c r="T1374" s="738"/>
      <c r="U1374" s="738"/>
      <c r="V1374" s="738"/>
      <c r="W1374" s="738"/>
      <c r="X1374" s="738"/>
      <c r="Y1374" s="738"/>
      <c r="Z1374" s="738"/>
      <c r="AA1374" s="738"/>
      <c r="AB1374" s="738"/>
      <c r="AC1374" s="738"/>
      <c r="AD1374" s="738"/>
      <c r="AE1374" s="738"/>
      <c r="AF1374" s="738"/>
      <c r="AG1374" s="738"/>
      <c r="AH1374" s="738"/>
    </row>
    <row r="1375" s="6" customFormat="1" customHeight="1" spans="1:34">
      <c r="A1375" s="1287"/>
      <c r="B1375" s="529"/>
      <c r="C1375" s="213"/>
      <c r="D1375" s="1198"/>
      <c r="E1375" s="409"/>
      <c r="F1375" s="465"/>
      <c r="G1375" s="1157"/>
      <c r="H1375" s="388"/>
      <c r="I1375" s="217"/>
      <c r="J1375" s="915"/>
      <c r="K1375" s="217"/>
      <c r="L1375" s="217"/>
      <c r="M1375" s="1302"/>
      <c r="N1375" s="738"/>
      <c r="O1375" s="738"/>
      <c r="P1375" s="738"/>
      <c r="Q1375" s="738"/>
      <c r="R1375" s="738"/>
      <c r="S1375" s="738"/>
      <c r="T1375" s="738"/>
      <c r="U1375" s="738"/>
      <c r="V1375" s="738"/>
      <c r="W1375" s="738"/>
      <c r="X1375" s="738"/>
      <c r="Y1375" s="738"/>
      <c r="Z1375" s="738"/>
      <c r="AA1375" s="738"/>
      <c r="AB1375" s="738"/>
      <c r="AC1375" s="738"/>
      <c r="AD1375" s="738"/>
      <c r="AE1375" s="738"/>
      <c r="AF1375" s="738"/>
      <c r="AG1375" s="738"/>
      <c r="AH1375" s="738"/>
    </row>
    <row r="1376" s="6" customFormat="1" customHeight="1" spans="1:34">
      <c r="A1376" s="1287"/>
      <c r="B1376" s="529"/>
      <c r="C1376" s="213"/>
      <c r="D1376" s="1198"/>
      <c r="E1376" s="409"/>
      <c r="F1376" s="465"/>
      <c r="G1376" s="1157"/>
      <c r="H1376" s="388"/>
      <c r="I1376" s="217"/>
      <c r="J1376" s="915"/>
      <c r="K1376" s="217"/>
      <c r="L1376" s="217"/>
      <c r="M1376" s="1302"/>
      <c r="N1376" s="738"/>
      <c r="O1376" s="738"/>
      <c r="P1376" s="738"/>
      <c r="Q1376" s="738"/>
      <c r="R1376" s="738"/>
      <c r="S1376" s="738"/>
      <c r="T1376" s="738"/>
      <c r="U1376" s="738"/>
      <c r="V1376" s="738"/>
      <c r="W1376" s="738"/>
      <c r="X1376" s="738"/>
      <c r="Y1376" s="738"/>
      <c r="Z1376" s="738"/>
      <c r="AA1376" s="738"/>
      <c r="AB1376" s="738"/>
      <c r="AC1376" s="738"/>
      <c r="AD1376" s="738"/>
      <c r="AE1376" s="738"/>
      <c r="AF1376" s="738"/>
      <c r="AG1376" s="738"/>
      <c r="AH1376" s="738"/>
    </row>
    <row r="1377" s="6" customFormat="1" customHeight="1" spans="1:34">
      <c r="A1377" s="1287"/>
      <c r="B1377" s="529"/>
      <c r="C1377" s="213"/>
      <c r="D1377" s="1198"/>
      <c r="E1377" s="409"/>
      <c r="F1377" s="465"/>
      <c r="G1377" s="1157"/>
      <c r="H1377" s="388"/>
      <c r="I1377" s="217"/>
      <c r="J1377" s="915"/>
      <c r="K1377" s="217"/>
      <c r="L1377" s="217"/>
      <c r="M1377" s="1302"/>
      <c r="N1377" s="738"/>
      <c r="O1377" s="738"/>
      <c r="P1377" s="738"/>
      <c r="Q1377" s="738"/>
      <c r="R1377" s="738"/>
      <c r="S1377" s="738"/>
      <c r="T1377" s="738"/>
      <c r="U1377" s="738"/>
      <c r="V1377" s="738"/>
      <c r="W1377" s="738"/>
      <c r="X1377" s="738"/>
      <c r="Y1377" s="738"/>
      <c r="Z1377" s="738"/>
      <c r="AA1377" s="738"/>
      <c r="AB1377" s="738"/>
      <c r="AC1377" s="738"/>
      <c r="AD1377" s="738"/>
      <c r="AE1377" s="738"/>
      <c r="AF1377" s="738"/>
      <c r="AG1377" s="738"/>
      <c r="AH1377" s="738"/>
    </row>
    <row r="1378" s="6" customFormat="1" customHeight="1" spans="1:34">
      <c r="A1378" s="1287"/>
      <c r="B1378" s="529"/>
      <c r="C1378" s="213"/>
      <c r="D1378" s="1198"/>
      <c r="E1378" s="409"/>
      <c r="F1378" s="465"/>
      <c r="G1378" s="1157"/>
      <c r="H1378" s="388"/>
      <c r="I1378" s="217"/>
      <c r="J1378" s="915"/>
      <c r="K1378" s="217"/>
      <c r="L1378" s="217"/>
      <c r="M1378" s="1302"/>
      <c r="N1378" s="738"/>
      <c r="O1378" s="738"/>
      <c r="P1378" s="738"/>
      <c r="Q1378" s="738"/>
      <c r="R1378" s="738"/>
      <c r="S1378" s="738"/>
      <c r="T1378" s="738"/>
      <c r="U1378" s="738"/>
      <c r="V1378" s="738"/>
      <c r="W1378" s="738"/>
      <c r="X1378" s="738"/>
      <c r="Y1378" s="738"/>
      <c r="Z1378" s="738"/>
      <c r="AA1378" s="738"/>
      <c r="AB1378" s="738"/>
      <c r="AC1378" s="738"/>
      <c r="AD1378" s="738"/>
      <c r="AE1378" s="738"/>
      <c r="AF1378" s="738"/>
      <c r="AG1378" s="738"/>
      <c r="AH1378" s="738"/>
    </row>
    <row r="1379" s="6" customFormat="1" customHeight="1" spans="1:34">
      <c r="A1379" s="1287"/>
      <c r="B1379" s="529"/>
      <c r="C1379" s="213"/>
      <c r="D1379" s="1198"/>
      <c r="E1379" s="409"/>
      <c r="F1379" s="465"/>
      <c r="G1379" s="1157"/>
      <c r="H1379" s="388"/>
      <c r="I1379" s="217"/>
      <c r="J1379" s="915"/>
      <c r="K1379" s="217"/>
      <c r="L1379" s="217"/>
      <c r="M1379" s="1302"/>
      <c r="N1379" s="738"/>
      <c r="O1379" s="738"/>
      <c r="P1379" s="738"/>
      <c r="Q1379" s="738"/>
      <c r="R1379" s="738"/>
      <c r="S1379" s="738"/>
      <c r="T1379" s="738"/>
      <c r="U1379" s="738"/>
      <c r="V1379" s="738"/>
      <c r="W1379" s="738"/>
      <c r="X1379" s="738"/>
      <c r="Y1379" s="738"/>
      <c r="Z1379" s="738"/>
      <c r="AA1379" s="738"/>
      <c r="AB1379" s="738"/>
      <c r="AC1379" s="738"/>
      <c r="AD1379" s="738"/>
      <c r="AE1379" s="738"/>
      <c r="AF1379" s="738"/>
      <c r="AG1379" s="738"/>
      <c r="AH1379" s="738"/>
    </row>
    <row r="1380" s="6" customFormat="1" customHeight="1" spans="1:34">
      <c r="A1380" s="1287"/>
      <c r="B1380" s="529"/>
      <c r="C1380" s="213"/>
      <c r="D1380" s="1198"/>
      <c r="E1380" s="409"/>
      <c r="F1380" s="465"/>
      <c r="G1380" s="1157"/>
      <c r="H1380" s="388"/>
      <c r="I1380" s="217"/>
      <c r="J1380" s="915"/>
      <c r="K1380" s="217"/>
      <c r="L1380" s="217"/>
      <c r="M1380" s="1302"/>
      <c r="N1380" s="738"/>
      <c r="O1380" s="738"/>
      <c r="P1380" s="738"/>
      <c r="Q1380" s="738"/>
      <c r="R1380" s="738"/>
      <c r="S1380" s="738"/>
      <c r="T1380" s="738"/>
      <c r="U1380" s="738"/>
      <c r="V1380" s="738"/>
      <c r="W1380" s="738"/>
      <c r="X1380" s="738"/>
      <c r="Y1380" s="738"/>
      <c r="Z1380" s="738"/>
      <c r="AA1380" s="738"/>
      <c r="AB1380" s="738"/>
      <c r="AC1380" s="738"/>
      <c r="AD1380" s="738"/>
      <c r="AE1380" s="738"/>
      <c r="AF1380" s="738"/>
      <c r="AG1380" s="738"/>
      <c r="AH1380" s="738"/>
    </row>
    <row r="1381" s="6" customFormat="1" customHeight="1" spans="1:34">
      <c r="A1381" s="1287"/>
      <c r="B1381" s="529"/>
      <c r="C1381" s="213"/>
      <c r="D1381" s="1198"/>
      <c r="E1381" s="409"/>
      <c r="F1381" s="465"/>
      <c r="G1381" s="1157"/>
      <c r="H1381" s="388"/>
      <c r="I1381" s="217"/>
      <c r="J1381" s="915"/>
      <c r="K1381" s="217"/>
      <c r="L1381" s="217"/>
      <c r="M1381" s="1302"/>
      <c r="N1381" s="738"/>
      <c r="O1381" s="738"/>
      <c r="P1381" s="738"/>
      <c r="Q1381" s="738"/>
      <c r="R1381" s="738"/>
      <c r="S1381" s="738"/>
      <c r="T1381" s="738"/>
      <c r="U1381" s="738"/>
      <c r="V1381" s="738"/>
      <c r="W1381" s="738"/>
      <c r="X1381" s="738"/>
      <c r="Y1381" s="738"/>
      <c r="Z1381" s="738"/>
      <c r="AA1381" s="738"/>
      <c r="AB1381" s="738"/>
      <c r="AC1381" s="738"/>
      <c r="AD1381" s="738"/>
      <c r="AE1381" s="738"/>
      <c r="AF1381" s="738"/>
      <c r="AG1381" s="738"/>
      <c r="AH1381" s="738"/>
    </row>
    <row r="1382" s="6" customFormat="1" customHeight="1" spans="1:34">
      <c r="A1382" s="1287"/>
      <c r="B1382" s="529"/>
      <c r="C1382" s="213"/>
      <c r="D1382" s="1198"/>
      <c r="E1382" s="409"/>
      <c r="F1382" s="465"/>
      <c r="G1382" s="1157"/>
      <c r="H1382" s="388"/>
      <c r="I1382" s="217"/>
      <c r="J1382" s="915"/>
      <c r="K1382" s="217"/>
      <c r="L1382" s="217"/>
      <c r="M1382" s="1302"/>
      <c r="N1382" s="738"/>
      <c r="O1382" s="738"/>
      <c r="P1382" s="738"/>
      <c r="Q1382" s="738"/>
      <c r="R1382" s="738"/>
      <c r="S1382" s="738"/>
      <c r="T1382" s="738"/>
      <c r="U1382" s="738"/>
      <c r="V1382" s="738"/>
      <c r="W1382" s="738"/>
      <c r="X1382" s="738"/>
      <c r="Y1382" s="738"/>
      <c r="Z1382" s="738"/>
      <c r="AA1382" s="738"/>
      <c r="AB1382" s="738"/>
      <c r="AC1382" s="738"/>
      <c r="AD1382" s="738"/>
      <c r="AE1382" s="738"/>
      <c r="AF1382" s="738"/>
      <c r="AG1382" s="738"/>
      <c r="AH1382" s="738"/>
    </row>
    <row r="1383" s="6" customFormat="1" customHeight="1" spans="1:34">
      <c r="A1383" s="1287"/>
      <c r="B1383" s="529"/>
      <c r="C1383" s="213"/>
      <c r="D1383" s="1198"/>
      <c r="E1383" s="409"/>
      <c r="F1383" s="465"/>
      <c r="G1383" s="1157"/>
      <c r="H1383" s="388"/>
      <c r="I1383" s="217"/>
      <c r="J1383" s="915"/>
      <c r="K1383" s="217"/>
      <c r="L1383" s="217"/>
      <c r="M1383" s="1302"/>
      <c r="N1383" s="738"/>
      <c r="O1383" s="738"/>
      <c r="P1383" s="738"/>
      <c r="Q1383" s="738"/>
      <c r="R1383" s="738"/>
      <c r="S1383" s="738"/>
      <c r="T1383" s="738"/>
      <c r="U1383" s="738"/>
      <c r="V1383" s="738"/>
      <c r="W1383" s="738"/>
      <c r="X1383" s="738"/>
      <c r="Y1383" s="738"/>
      <c r="Z1383" s="738"/>
      <c r="AA1383" s="738"/>
      <c r="AB1383" s="738"/>
      <c r="AC1383" s="738"/>
      <c r="AD1383" s="738"/>
      <c r="AE1383" s="738"/>
      <c r="AF1383" s="738"/>
      <c r="AG1383" s="738"/>
      <c r="AH1383" s="738"/>
    </row>
    <row r="1384" s="6" customFormat="1" customHeight="1" spans="1:34">
      <c r="A1384" s="1287"/>
      <c r="B1384" s="529"/>
      <c r="C1384" s="213"/>
      <c r="D1384" s="1198"/>
      <c r="E1384" s="409"/>
      <c r="F1384" s="465"/>
      <c r="G1384" s="1157"/>
      <c r="H1384" s="388"/>
      <c r="I1384" s="217"/>
      <c r="J1384" s="915"/>
      <c r="K1384" s="217"/>
      <c r="L1384" s="217"/>
      <c r="M1384" s="1302"/>
      <c r="N1384" s="738"/>
      <c r="O1384" s="738"/>
      <c r="P1384" s="738"/>
      <c r="Q1384" s="738"/>
      <c r="R1384" s="738"/>
      <c r="S1384" s="738"/>
      <c r="T1384" s="738"/>
      <c r="U1384" s="738"/>
      <c r="V1384" s="738"/>
      <c r="W1384" s="738"/>
      <c r="X1384" s="738"/>
      <c r="Y1384" s="738"/>
      <c r="Z1384" s="738"/>
      <c r="AA1384" s="738"/>
      <c r="AB1384" s="738"/>
      <c r="AC1384" s="738"/>
      <c r="AD1384" s="738"/>
      <c r="AE1384" s="738"/>
      <c r="AF1384" s="738"/>
      <c r="AG1384" s="738"/>
      <c r="AH1384" s="738"/>
    </row>
    <row r="1385" s="6" customFormat="1" customHeight="1" spans="1:34">
      <c r="A1385" s="1287"/>
      <c r="B1385" s="529"/>
      <c r="C1385" s="213"/>
      <c r="D1385" s="1198"/>
      <c r="E1385" s="409"/>
      <c r="F1385" s="465"/>
      <c r="G1385" s="1157"/>
      <c r="H1385" s="388"/>
      <c r="I1385" s="217"/>
      <c r="J1385" s="915"/>
      <c r="K1385" s="217"/>
      <c r="L1385" s="217"/>
      <c r="M1385" s="1302"/>
      <c r="N1385" s="738"/>
      <c r="O1385" s="738"/>
      <c r="P1385" s="738"/>
      <c r="Q1385" s="738"/>
      <c r="R1385" s="738"/>
      <c r="S1385" s="738"/>
      <c r="T1385" s="738"/>
      <c r="U1385" s="738"/>
      <c r="V1385" s="738"/>
      <c r="W1385" s="738"/>
      <c r="X1385" s="738"/>
      <c r="Y1385" s="738"/>
      <c r="Z1385" s="738"/>
      <c r="AA1385" s="738"/>
      <c r="AB1385" s="738"/>
      <c r="AC1385" s="738"/>
      <c r="AD1385" s="738"/>
      <c r="AE1385" s="738"/>
      <c r="AF1385" s="738"/>
      <c r="AG1385" s="738"/>
      <c r="AH1385" s="738"/>
    </row>
    <row r="1386" s="6" customFormat="1" customHeight="1" spans="1:34">
      <c r="A1386" s="1287"/>
      <c r="B1386" s="529"/>
      <c r="C1386" s="213"/>
      <c r="D1386" s="1198"/>
      <c r="E1386" s="409"/>
      <c r="F1386" s="465"/>
      <c r="G1386" s="1157"/>
      <c r="H1386" s="388"/>
      <c r="I1386" s="217"/>
      <c r="J1386" s="915"/>
      <c r="K1386" s="217"/>
      <c r="L1386" s="217"/>
      <c r="M1386" s="1302"/>
      <c r="N1386" s="738"/>
      <c r="O1386" s="738"/>
      <c r="P1386" s="738"/>
      <c r="Q1386" s="738"/>
      <c r="R1386" s="738"/>
      <c r="S1386" s="738"/>
      <c r="T1386" s="738"/>
      <c r="U1386" s="738"/>
      <c r="V1386" s="738"/>
      <c r="W1386" s="738"/>
      <c r="X1386" s="738"/>
      <c r="Y1386" s="738"/>
      <c r="Z1386" s="738"/>
      <c r="AA1386" s="738"/>
      <c r="AB1386" s="738"/>
      <c r="AC1386" s="738"/>
      <c r="AD1386" s="738"/>
      <c r="AE1386" s="738"/>
      <c r="AF1386" s="738"/>
      <c r="AG1386" s="738"/>
      <c r="AH1386" s="738"/>
    </row>
    <row r="1387" s="6" customFormat="1" customHeight="1" spans="1:34">
      <c r="A1387" s="1287"/>
      <c r="B1387" s="529"/>
      <c r="C1387" s="213"/>
      <c r="D1387" s="1198"/>
      <c r="E1387" s="409"/>
      <c r="F1387" s="465"/>
      <c r="G1387" s="1157"/>
      <c r="H1387" s="388"/>
      <c r="I1387" s="217"/>
      <c r="J1387" s="915"/>
      <c r="K1387" s="217"/>
      <c r="L1387" s="217"/>
      <c r="M1387" s="1302"/>
      <c r="N1387" s="738"/>
      <c r="O1387" s="738"/>
      <c r="P1387" s="738"/>
      <c r="Q1387" s="738"/>
      <c r="R1387" s="738"/>
      <c r="S1387" s="738"/>
      <c r="T1387" s="738"/>
      <c r="U1387" s="738"/>
      <c r="V1387" s="738"/>
      <c r="W1387" s="738"/>
      <c r="X1387" s="738"/>
      <c r="Y1387" s="738"/>
      <c r="Z1387" s="738"/>
      <c r="AA1387" s="738"/>
      <c r="AB1387" s="738"/>
      <c r="AC1387" s="738"/>
      <c r="AD1387" s="738"/>
      <c r="AE1387" s="738"/>
      <c r="AF1387" s="738"/>
      <c r="AG1387" s="738"/>
      <c r="AH1387" s="738"/>
    </row>
    <row r="1388" s="6" customFormat="1" customHeight="1" spans="1:34">
      <c r="A1388" s="1287"/>
      <c r="B1388" s="529"/>
      <c r="C1388" s="213"/>
      <c r="D1388" s="1198"/>
      <c r="E1388" s="409"/>
      <c r="F1388" s="465"/>
      <c r="G1388" s="1157"/>
      <c r="H1388" s="388"/>
      <c r="I1388" s="217"/>
      <c r="J1388" s="915"/>
      <c r="K1388" s="217"/>
      <c r="L1388" s="217"/>
      <c r="M1388" s="1302"/>
      <c r="N1388" s="738"/>
      <c r="O1388" s="738"/>
      <c r="P1388" s="738"/>
      <c r="Q1388" s="738"/>
      <c r="R1388" s="738"/>
      <c r="S1388" s="738"/>
      <c r="T1388" s="738"/>
      <c r="U1388" s="738"/>
      <c r="V1388" s="738"/>
      <c r="W1388" s="738"/>
      <c r="X1388" s="738"/>
      <c r="Y1388" s="738"/>
      <c r="Z1388" s="738"/>
      <c r="AA1388" s="738"/>
      <c r="AB1388" s="738"/>
      <c r="AC1388" s="738"/>
      <c r="AD1388" s="738"/>
      <c r="AE1388" s="738"/>
      <c r="AF1388" s="738"/>
      <c r="AG1388" s="738"/>
      <c r="AH1388" s="738"/>
    </row>
    <row r="1389" s="6" customFormat="1" customHeight="1" spans="1:34">
      <c r="A1389" s="1287"/>
      <c r="B1389" s="529"/>
      <c r="C1389" s="213"/>
      <c r="D1389" s="1198"/>
      <c r="E1389" s="409"/>
      <c r="F1389" s="465"/>
      <c r="G1389" s="1157"/>
      <c r="H1389" s="388"/>
      <c r="I1389" s="217"/>
      <c r="J1389" s="915"/>
      <c r="K1389" s="217"/>
      <c r="L1389" s="217"/>
      <c r="M1389" s="1302"/>
      <c r="N1389" s="738"/>
      <c r="O1389" s="738"/>
      <c r="P1389" s="738"/>
      <c r="Q1389" s="738"/>
      <c r="R1389" s="738"/>
      <c r="S1389" s="738"/>
      <c r="T1389" s="738"/>
      <c r="U1389" s="738"/>
      <c r="V1389" s="738"/>
      <c r="W1389" s="738"/>
      <c r="X1389" s="738"/>
      <c r="Y1389" s="738"/>
      <c r="Z1389" s="738"/>
      <c r="AA1389" s="738"/>
      <c r="AB1389" s="738"/>
      <c r="AC1389" s="738"/>
      <c r="AD1389" s="738"/>
      <c r="AE1389" s="738"/>
      <c r="AF1389" s="738"/>
      <c r="AG1389" s="738"/>
      <c r="AH1389" s="738"/>
    </row>
    <row r="1390" s="6" customFormat="1" customHeight="1" spans="1:34">
      <c r="A1390" s="1287"/>
      <c r="B1390" s="529"/>
      <c r="C1390" s="213"/>
      <c r="D1390" s="1198"/>
      <c r="E1390" s="409"/>
      <c r="F1390" s="465"/>
      <c r="G1390" s="1157"/>
      <c r="H1390" s="388"/>
      <c r="I1390" s="217"/>
      <c r="J1390" s="915"/>
      <c r="K1390" s="217"/>
      <c r="L1390" s="217"/>
      <c r="M1390" s="1302"/>
      <c r="N1390" s="738"/>
      <c r="O1390" s="738"/>
      <c r="P1390" s="738"/>
      <c r="Q1390" s="738"/>
      <c r="R1390" s="738"/>
      <c r="S1390" s="738"/>
      <c r="T1390" s="738"/>
      <c r="U1390" s="738"/>
      <c r="V1390" s="738"/>
      <c r="W1390" s="738"/>
      <c r="X1390" s="738"/>
      <c r="Y1390" s="738"/>
      <c r="Z1390" s="738"/>
      <c r="AA1390" s="738"/>
      <c r="AB1390" s="738"/>
      <c r="AC1390" s="738"/>
      <c r="AD1390" s="738"/>
      <c r="AE1390" s="738"/>
      <c r="AF1390" s="738"/>
      <c r="AG1390" s="738"/>
      <c r="AH1390" s="738"/>
    </row>
    <row r="1391" s="6" customFormat="1" customHeight="1" spans="1:34">
      <c r="A1391" s="1287"/>
      <c r="B1391" s="529"/>
      <c r="C1391" s="213"/>
      <c r="D1391" s="1198"/>
      <c r="E1391" s="409"/>
      <c r="F1391" s="465"/>
      <c r="G1391" s="1157"/>
      <c r="H1391" s="388"/>
      <c r="I1391" s="217"/>
      <c r="J1391" s="915"/>
      <c r="K1391" s="217"/>
      <c r="L1391" s="217"/>
      <c r="M1391" s="1302"/>
      <c r="N1391" s="738"/>
      <c r="O1391" s="738"/>
      <c r="P1391" s="738"/>
      <c r="Q1391" s="738"/>
      <c r="R1391" s="738"/>
      <c r="S1391" s="738"/>
      <c r="T1391" s="738"/>
      <c r="U1391" s="738"/>
      <c r="V1391" s="738"/>
      <c r="W1391" s="738"/>
      <c r="X1391" s="738"/>
      <c r="Y1391" s="738"/>
      <c r="Z1391" s="738"/>
      <c r="AA1391" s="738"/>
      <c r="AB1391" s="738"/>
      <c r="AC1391" s="738"/>
      <c r="AD1391" s="738"/>
      <c r="AE1391" s="738"/>
      <c r="AF1391" s="738"/>
      <c r="AG1391" s="738"/>
      <c r="AH1391" s="738"/>
    </row>
    <row r="1392" s="6" customFormat="1" customHeight="1" spans="1:34">
      <c r="A1392" s="1287"/>
      <c r="B1392" s="529"/>
      <c r="C1392" s="213"/>
      <c r="D1392" s="1198"/>
      <c r="E1392" s="409"/>
      <c r="F1392" s="465"/>
      <c r="G1392" s="1157"/>
      <c r="H1392" s="388"/>
      <c r="I1392" s="217"/>
      <c r="J1392" s="915"/>
      <c r="K1392" s="217"/>
      <c r="L1392" s="217"/>
      <c r="M1392" s="1302"/>
      <c r="N1392" s="738"/>
      <c r="O1392" s="738"/>
      <c r="P1392" s="738"/>
      <c r="Q1392" s="738"/>
      <c r="R1392" s="738"/>
      <c r="S1392" s="738"/>
      <c r="T1392" s="738"/>
      <c r="U1392" s="738"/>
      <c r="V1392" s="738"/>
      <c r="W1392" s="738"/>
      <c r="X1392" s="738"/>
      <c r="Y1392" s="738"/>
      <c r="Z1392" s="738"/>
      <c r="AA1392" s="738"/>
      <c r="AB1392" s="738"/>
      <c r="AC1392" s="738"/>
      <c r="AD1392" s="738"/>
      <c r="AE1392" s="738"/>
      <c r="AF1392" s="738"/>
      <c r="AG1392" s="738"/>
      <c r="AH1392" s="738"/>
    </row>
    <row r="1393" s="6" customFormat="1" customHeight="1" spans="1:34">
      <c r="A1393" s="1287"/>
      <c r="B1393" s="529"/>
      <c r="C1393" s="213"/>
      <c r="D1393" s="1198"/>
      <c r="E1393" s="409"/>
      <c r="F1393" s="465"/>
      <c r="G1393" s="1157"/>
      <c r="H1393" s="388"/>
      <c r="I1393" s="217"/>
      <c r="J1393" s="915"/>
      <c r="K1393" s="217"/>
      <c r="L1393" s="217"/>
      <c r="M1393" s="1302"/>
      <c r="N1393" s="738"/>
      <c r="O1393" s="738"/>
      <c r="P1393" s="738"/>
      <c r="Q1393" s="738"/>
      <c r="R1393" s="738"/>
      <c r="S1393" s="738"/>
      <c r="T1393" s="738"/>
      <c r="U1393" s="738"/>
      <c r="V1393" s="738"/>
      <c r="W1393" s="738"/>
      <c r="X1393" s="738"/>
      <c r="Y1393" s="738"/>
      <c r="Z1393" s="738"/>
      <c r="AA1393" s="738"/>
      <c r="AB1393" s="738"/>
      <c r="AC1393" s="738"/>
      <c r="AD1393" s="738"/>
      <c r="AE1393" s="738"/>
      <c r="AF1393" s="738"/>
      <c r="AG1393" s="738"/>
      <c r="AH1393" s="738"/>
    </row>
    <row r="1394" s="6" customFormat="1" customHeight="1" spans="1:34">
      <c r="A1394" s="1287"/>
      <c r="B1394" s="529"/>
      <c r="C1394" s="213"/>
      <c r="D1394" s="1198"/>
      <c r="E1394" s="409"/>
      <c r="F1394" s="465"/>
      <c r="G1394" s="1157"/>
      <c r="H1394" s="388"/>
      <c r="I1394" s="217"/>
      <c r="J1394" s="915"/>
      <c r="K1394" s="217"/>
      <c r="L1394" s="217"/>
      <c r="M1394" s="1302"/>
      <c r="N1394" s="738"/>
      <c r="O1394" s="738"/>
      <c r="P1394" s="738"/>
      <c r="Q1394" s="738"/>
      <c r="R1394" s="738"/>
      <c r="S1394" s="738"/>
      <c r="T1394" s="738"/>
      <c r="U1394" s="738"/>
      <c r="V1394" s="738"/>
      <c r="W1394" s="738"/>
      <c r="X1394" s="738"/>
      <c r="Y1394" s="738"/>
      <c r="Z1394" s="738"/>
      <c r="AA1394" s="738"/>
      <c r="AB1394" s="738"/>
      <c r="AC1394" s="738"/>
      <c r="AD1394" s="738"/>
      <c r="AE1394" s="738"/>
      <c r="AF1394" s="738"/>
      <c r="AG1394" s="738"/>
      <c r="AH1394" s="738"/>
    </row>
    <row r="1395" s="6" customFormat="1" customHeight="1" spans="1:34">
      <c r="A1395" s="1287"/>
      <c r="B1395" s="529"/>
      <c r="C1395" s="213"/>
      <c r="D1395" s="1198"/>
      <c r="E1395" s="409"/>
      <c r="F1395" s="465"/>
      <c r="G1395" s="1157"/>
      <c r="H1395" s="388"/>
      <c r="I1395" s="217"/>
      <c r="J1395" s="915"/>
      <c r="K1395" s="217"/>
      <c r="L1395" s="217"/>
      <c r="M1395" s="1302"/>
      <c r="N1395" s="738"/>
      <c r="O1395" s="738"/>
      <c r="P1395" s="738"/>
      <c r="Q1395" s="738"/>
      <c r="R1395" s="738"/>
      <c r="S1395" s="738"/>
      <c r="T1395" s="738"/>
      <c r="U1395" s="738"/>
      <c r="V1395" s="738"/>
      <c r="W1395" s="738"/>
      <c r="X1395" s="738"/>
      <c r="Y1395" s="738"/>
      <c r="Z1395" s="738"/>
      <c r="AA1395" s="738"/>
      <c r="AB1395" s="738"/>
      <c r="AC1395" s="738"/>
      <c r="AD1395" s="738"/>
      <c r="AE1395" s="738"/>
      <c r="AF1395" s="738"/>
      <c r="AG1395" s="738"/>
      <c r="AH1395" s="738"/>
    </row>
    <row r="1396" s="6" customFormat="1" customHeight="1" spans="1:34">
      <c r="A1396" s="1287"/>
      <c r="B1396" s="529"/>
      <c r="C1396" s="213"/>
      <c r="D1396" s="1198"/>
      <c r="E1396" s="409"/>
      <c r="F1396" s="465"/>
      <c r="G1396" s="1157"/>
      <c r="H1396" s="388"/>
      <c r="I1396" s="217"/>
      <c r="J1396" s="915"/>
      <c r="K1396" s="217"/>
      <c r="L1396" s="217"/>
      <c r="M1396" s="1302"/>
      <c r="N1396" s="738"/>
      <c r="O1396" s="738"/>
      <c r="P1396" s="738"/>
      <c r="Q1396" s="738"/>
      <c r="R1396" s="738"/>
      <c r="S1396" s="738"/>
      <c r="T1396" s="738"/>
      <c r="U1396" s="738"/>
      <c r="V1396" s="738"/>
      <c r="W1396" s="738"/>
      <c r="X1396" s="738"/>
      <c r="Y1396" s="738"/>
      <c r="Z1396" s="738"/>
      <c r="AA1396" s="738"/>
      <c r="AB1396" s="738"/>
      <c r="AC1396" s="738"/>
      <c r="AD1396" s="738"/>
      <c r="AE1396" s="738"/>
      <c r="AF1396" s="738"/>
      <c r="AG1396" s="738"/>
      <c r="AH1396" s="738"/>
    </row>
    <row r="1397" s="6" customFormat="1" customHeight="1" spans="1:34">
      <c r="A1397" s="1287"/>
      <c r="B1397" s="529"/>
      <c r="C1397" s="213"/>
      <c r="D1397" s="1198"/>
      <c r="E1397" s="409"/>
      <c r="F1397" s="465"/>
      <c r="G1397" s="1157"/>
      <c r="H1397" s="388"/>
      <c r="I1397" s="217"/>
      <c r="J1397" s="915"/>
      <c r="K1397" s="217"/>
      <c r="L1397" s="217"/>
      <c r="M1397" s="1302"/>
      <c r="N1397" s="738"/>
      <c r="O1397" s="738"/>
      <c r="P1397" s="738"/>
      <c r="Q1397" s="738"/>
      <c r="R1397" s="738"/>
      <c r="S1397" s="738"/>
      <c r="T1397" s="738"/>
      <c r="U1397" s="738"/>
      <c r="V1397" s="738"/>
      <c r="W1397" s="738"/>
      <c r="X1397" s="738"/>
      <c r="Y1397" s="738"/>
      <c r="Z1397" s="738"/>
      <c r="AA1397" s="738"/>
      <c r="AB1397" s="738"/>
      <c r="AC1397" s="738"/>
      <c r="AD1397" s="738"/>
      <c r="AE1397" s="738"/>
      <c r="AF1397" s="738"/>
      <c r="AG1397" s="738"/>
      <c r="AH1397" s="738"/>
    </row>
    <row r="1398" s="6" customFormat="1" customHeight="1" spans="1:34">
      <c r="A1398" s="1287"/>
      <c r="B1398" s="529"/>
      <c r="C1398" s="213"/>
      <c r="D1398" s="1198"/>
      <c r="E1398" s="409"/>
      <c r="F1398" s="465"/>
      <c r="G1398" s="1157"/>
      <c r="H1398" s="388"/>
      <c r="I1398" s="217"/>
      <c r="J1398" s="915"/>
      <c r="K1398" s="217"/>
      <c r="L1398" s="217"/>
      <c r="M1398" s="1302"/>
      <c r="N1398" s="738"/>
      <c r="O1398" s="738"/>
      <c r="P1398" s="738"/>
      <c r="Q1398" s="738"/>
      <c r="R1398" s="738"/>
      <c r="S1398" s="738"/>
      <c r="T1398" s="738"/>
      <c r="U1398" s="738"/>
      <c r="V1398" s="738"/>
      <c r="W1398" s="738"/>
      <c r="X1398" s="738"/>
      <c r="Y1398" s="738"/>
      <c r="Z1398" s="738"/>
      <c r="AA1398" s="738"/>
      <c r="AB1398" s="738"/>
      <c r="AC1398" s="738"/>
      <c r="AD1398" s="738"/>
      <c r="AE1398" s="738"/>
      <c r="AF1398" s="738"/>
      <c r="AG1398" s="738"/>
      <c r="AH1398" s="738"/>
    </row>
    <row r="1399" s="6" customFormat="1" customHeight="1" spans="1:34">
      <c r="A1399" s="1287"/>
      <c r="B1399" s="529"/>
      <c r="C1399" s="213"/>
      <c r="D1399" s="1198"/>
      <c r="E1399" s="409"/>
      <c r="F1399" s="465"/>
      <c r="G1399" s="1157"/>
      <c r="H1399" s="388"/>
      <c r="I1399" s="217"/>
      <c r="J1399" s="915"/>
      <c r="K1399" s="217"/>
      <c r="L1399" s="217"/>
      <c r="M1399" s="1302"/>
      <c r="N1399" s="738"/>
      <c r="O1399" s="738"/>
      <c r="P1399" s="738"/>
      <c r="Q1399" s="738"/>
      <c r="R1399" s="738"/>
      <c r="S1399" s="738"/>
      <c r="T1399" s="738"/>
      <c r="U1399" s="738"/>
      <c r="V1399" s="738"/>
      <c r="W1399" s="738"/>
      <c r="X1399" s="738"/>
      <c r="Y1399" s="738"/>
      <c r="Z1399" s="738"/>
      <c r="AA1399" s="738"/>
      <c r="AB1399" s="738"/>
      <c r="AC1399" s="738"/>
      <c r="AD1399" s="738"/>
      <c r="AE1399" s="738"/>
      <c r="AF1399" s="738"/>
      <c r="AG1399" s="738"/>
      <c r="AH1399" s="738"/>
    </row>
    <row r="1400" s="6" customFormat="1" customHeight="1" spans="1:34">
      <c r="A1400" s="1287"/>
      <c r="B1400" s="529"/>
      <c r="C1400" s="213"/>
      <c r="D1400" s="1198"/>
      <c r="E1400" s="409"/>
      <c r="F1400" s="465"/>
      <c r="G1400" s="1157"/>
      <c r="H1400" s="388"/>
      <c r="I1400" s="217"/>
      <c r="J1400" s="915"/>
      <c r="K1400" s="217"/>
      <c r="L1400" s="217"/>
      <c r="M1400" s="1302"/>
      <c r="N1400" s="738"/>
      <c r="O1400" s="738"/>
      <c r="P1400" s="738"/>
      <c r="Q1400" s="738"/>
      <c r="R1400" s="738"/>
      <c r="S1400" s="738"/>
      <c r="T1400" s="738"/>
      <c r="U1400" s="738"/>
      <c r="V1400" s="738"/>
      <c r="W1400" s="738"/>
      <c r="X1400" s="738"/>
      <c r="Y1400" s="738"/>
      <c r="Z1400" s="738"/>
      <c r="AA1400" s="738"/>
      <c r="AB1400" s="738"/>
      <c r="AC1400" s="738"/>
      <c r="AD1400" s="738"/>
      <c r="AE1400" s="738"/>
      <c r="AF1400" s="738"/>
      <c r="AG1400" s="738"/>
      <c r="AH1400" s="738"/>
    </row>
    <row r="1401" s="6" customFormat="1" customHeight="1" spans="1:34">
      <c r="A1401" s="1287"/>
      <c r="B1401" s="529"/>
      <c r="C1401" s="213"/>
      <c r="D1401" s="1198"/>
      <c r="E1401" s="409"/>
      <c r="F1401" s="465"/>
      <c r="G1401" s="1157"/>
      <c r="H1401" s="388"/>
      <c r="I1401" s="217"/>
      <c r="J1401" s="915"/>
      <c r="K1401" s="217"/>
      <c r="L1401" s="217"/>
      <c r="M1401" s="1302"/>
      <c r="N1401" s="738"/>
      <c r="O1401" s="738"/>
      <c r="P1401" s="738"/>
      <c r="Q1401" s="738"/>
      <c r="R1401" s="738"/>
      <c r="S1401" s="738"/>
      <c r="T1401" s="738"/>
      <c r="U1401" s="738"/>
      <c r="V1401" s="738"/>
      <c r="W1401" s="738"/>
      <c r="X1401" s="738"/>
      <c r="Y1401" s="738"/>
      <c r="Z1401" s="738"/>
      <c r="AA1401" s="738"/>
      <c r="AB1401" s="738"/>
      <c r="AC1401" s="738"/>
      <c r="AD1401" s="738"/>
      <c r="AE1401" s="738"/>
      <c r="AF1401" s="738"/>
      <c r="AG1401" s="738"/>
      <c r="AH1401" s="738"/>
    </row>
    <row r="1402" s="6" customFormat="1" customHeight="1" spans="1:34">
      <c r="A1402" s="1287"/>
      <c r="B1402" s="529"/>
      <c r="C1402" s="213"/>
      <c r="D1402" s="1198"/>
      <c r="E1402" s="409"/>
      <c r="F1402" s="465"/>
      <c r="G1402" s="1157"/>
      <c r="H1402" s="388"/>
      <c r="I1402" s="217"/>
      <c r="J1402" s="915"/>
      <c r="K1402" s="217"/>
      <c r="L1402" s="217"/>
      <c r="M1402" s="1302"/>
      <c r="N1402" s="738"/>
      <c r="O1402" s="738"/>
      <c r="P1402" s="738"/>
      <c r="Q1402" s="738"/>
      <c r="R1402" s="738"/>
      <c r="S1402" s="738"/>
      <c r="T1402" s="738"/>
      <c r="U1402" s="738"/>
      <c r="V1402" s="738"/>
      <c r="W1402" s="738"/>
      <c r="X1402" s="738"/>
      <c r="Y1402" s="738"/>
      <c r="Z1402" s="738"/>
      <c r="AA1402" s="738"/>
      <c r="AB1402" s="738"/>
      <c r="AC1402" s="738"/>
      <c r="AD1402" s="738"/>
      <c r="AE1402" s="738"/>
      <c r="AF1402" s="738"/>
      <c r="AG1402" s="738"/>
      <c r="AH1402" s="738"/>
    </row>
    <row r="1403" s="6" customFormat="1" customHeight="1" spans="1:34">
      <c r="A1403" s="1287"/>
      <c r="B1403" s="529"/>
      <c r="C1403" s="213"/>
      <c r="D1403" s="1198"/>
      <c r="E1403" s="409"/>
      <c r="F1403" s="465"/>
      <c r="G1403" s="1157"/>
      <c r="H1403" s="388"/>
      <c r="I1403" s="217"/>
      <c r="J1403" s="915"/>
      <c r="K1403" s="217"/>
      <c r="L1403" s="217"/>
      <c r="M1403" s="1302"/>
      <c r="N1403" s="738"/>
      <c r="O1403" s="738"/>
      <c r="P1403" s="738"/>
      <c r="Q1403" s="738"/>
      <c r="R1403" s="738"/>
      <c r="S1403" s="738"/>
      <c r="T1403" s="738"/>
      <c r="U1403" s="738"/>
      <c r="V1403" s="738"/>
      <c r="W1403" s="738"/>
      <c r="X1403" s="738"/>
      <c r="Y1403" s="738"/>
      <c r="Z1403" s="738"/>
      <c r="AA1403" s="738"/>
      <c r="AB1403" s="738"/>
      <c r="AC1403" s="738"/>
      <c r="AD1403" s="738"/>
      <c r="AE1403" s="738"/>
      <c r="AF1403" s="738"/>
      <c r="AG1403" s="738"/>
      <c r="AH1403" s="738"/>
    </row>
    <row r="1404" s="6" customFormat="1" customHeight="1" spans="1:34">
      <c r="A1404" s="1287"/>
      <c r="B1404" s="529"/>
      <c r="C1404" s="213"/>
      <c r="D1404" s="1198"/>
      <c r="E1404" s="409"/>
      <c r="F1404" s="465"/>
      <c r="G1404" s="1157"/>
      <c r="H1404" s="388"/>
      <c r="I1404" s="217"/>
      <c r="J1404" s="915"/>
      <c r="K1404" s="217"/>
      <c r="L1404" s="217"/>
      <c r="M1404" s="1302"/>
      <c r="N1404" s="738"/>
      <c r="O1404" s="738"/>
      <c r="P1404" s="738"/>
      <c r="Q1404" s="738"/>
      <c r="R1404" s="738"/>
      <c r="S1404" s="738"/>
      <c r="T1404" s="738"/>
      <c r="U1404" s="738"/>
      <c r="V1404" s="738"/>
      <c r="W1404" s="738"/>
      <c r="X1404" s="738"/>
      <c r="Y1404" s="738"/>
      <c r="Z1404" s="738"/>
      <c r="AA1404" s="738"/>
      <c r="AB1404" s="738"/>
      <c r="AC1404" s="738"/>
      <c r="AD1404" s="738"/>
      <c r="AE1404" s="738"/>
      <c r="AF1404" s="738"/>
      <c r="AG1404" s="738"/>
      <c r="AH1404" s="738"/>
    </row>
    <row r="1405" s="1119" customFormat="1" customHeight="1" spans="1:34">
      <c r="A1405" s="1287"/>
      <c r="B1405" s="529"/>
      <c r="C1405" s="1213"/>
      <c r="D1405" s="1209"/>
      <c r="E1405" s="492"/>
      <c r="F1405" s="953"/>
      <c r="G1405" s="1154"/>
      <c r="H1405" s="63"/>
      <c r="I1405" s="63"/>
      <c r="J1405" s="843"/>
      <c r="K1405" s="63"/>
      <c r="L1405" s="63"/>
      <c r="M1405" s="1208"/>
    </row>
    <row r="1406" s="1124" customFormat="1" customHeight="1" spans="1:34">
      <c r="A1406" s="1287"/>
      <c r="B1406" s="529"/>
      <c r="C1406" s="213"/>
      <c r="D1406" s="1198"/>
      <c r="E1406" s="492"/>
      <c r="F1406" s="953"/>
      <c r="G1406" s="1157"/>
      <c r="H1406" s="388"/>
      <c r="I1406" s="217"/>
      <c r="J1406" s="915"/>
      <c r="K1406" s="217"/>
      <c r="L1406" s="217"/>
      <c r="M1406" s="773"/>
    </row>
    <row r="1407" s="1124" customFormat="1" customHeight="1" spans="1:34">
      <c r="A1407" s="1287"/>
      <c r="B1407" s="529"/>
      <c r="C1407" s="213"/>
      <c r="D1407" s="1198"/>
      <c r="E1407" s="409"/>
      <c r="F1407" s="953"/>
      <c r="G1407" s="1157"/>
      <c r="H1407" s="388"/>
      <c r="I1407" s="217"/>
      <c r="J1407" s="915"/>
      <c r="K1407" s="217"/>
      <c r="L1407" s="217"/>
      <c r="M1407" s="773"/>
    </row>
    <row r="1408" s="1124" customFormat="1" customHeight="1" spans="1:34">
      <c r="A1408" s="1287"/>
      <c r="B1408" s="529"/>
      <c r="C1408" s="213"/>
      <c r="D1408" s="1198"/>
      <c r="E1408" s="492"/>
      <c r="F1408" s="953"/>
      <c r="G1408" s="1157"/>
      <c r="H1408" s="388"/>
      <c r="I1408" s="217"/>
      <c r="J1408" s="915"/>
      <c r="K1408" s="217"/>
      <c r="L1408" s="217"/>
      <c r="M1408" s="773"/>
    </row>
    <row r="1409" s="1124" customFormat="1" customHeight="1" spans="1:13">
      <c r="A1409" s="1287"/>
      <c r="B1409" s="529"/>
      <c r="C1409" s="213"/>
      <c r="D1409" s="1198"/>
      <c r="E1409" s="409"/>
      <c r="F1409" s="953"/>
      <c r="G1409" s="1157"/>
      <c r="H1409" s="388"/>
      <c r="I1409" s="217"/>
      <c r="J1409" s="915"/>
      <c r="K1409" s="217"/>
      <c r="L1409" s="217"/>
      <c r="M1409" s="773"/>
    </row>
    <row r="1410" s="1124" customFormat="1" customHeight="1" spans="1:13">
      <c r="A1410" s="1287"/>
      <c r="B1410" s="529"/>
      <c r="C1410" s="213"/>
      <c r="D1410" s="1198"/>
      <c r="E1410" s="409"/>
      <c r="F1410" s="953"/>
      <c r="G1410" s="1157"/>
      <c r="H1410" s="388"/>
      <c r="I1410" s="217"/>
      <c r="J1410" s="915"/>
      <c r="K1410" s="217"/>
      <c r="L1410" s="217"/>
      <c r="M1410" s="773"/>
    </row>
    <row r="1411" s="1124" customFormat="1" customHeight="1" spans="1:13">
      <c r="A1411" s="1287"/>
      <c r="B1411" s="529"/>
      <c r="C1411" s="213"/>
      <c r="D1411" s="1198"/>
      <c r="E1411" s="409"/>
      <c r="F1411" s="953"/>
      <c r="G1411" s="1157"/>
      <c r="H1411" s="388"/>
      <c r="I1411" s="217"/>
      <c r="J1411" s="915"/>
      <c r="K1411" s="217"/>
      <c r="L1411" s="217"/>
      <c r="M1411" s="773"/>
    </row>
    <row r="1412" s="1124" customFormat="1" customHeight="1" spans="1:13">
      <c r="A1412" s="1287"/>
      <c r="B1412" s="529"/>
      <c r="C1412" s="213"/>
      <c r="D1412" s="1198"/>
      <c r="E1412" s="409"/>
      <c r="F1412" s="953"/>
      <c r="G1412" s="1157"/>
      <c r="H1412" s="388"/>
      <c r="I1412" s="217"/>
      <c r="J1412" s="915"/>
      <c r="K1412" s="217"/>
      <c r="L1412" s="217"/>
      <c r="M1412" s="773"/>
    </row>
    <row r="1413" s="1124" customFormat="1" customHeight="1" spans="1:13">
      <c r="A1413" s="1287"/>
      <c r="B1413" s="529"/>
      <c r="C1413" s="213"/>
      <c r="D1413" s="1198"/>
      <c r="E1413" s="492"/>
      <c r="F1413" s="953"/>
      <c r="G1413" s="1157"/>
      <c r="H1413" s="388"/>
      <c r="I1413" s="217"/>
      <c r="J1413" s="915"/>
      <c r="K1413" s="217"/>
      <c r="L1413" s="217"/>
      <c r="M1413" s="773"/>
    </row>
    <row r="1414" s="1124" customFormat="1" customHeight="1" spans="1:13">
      <c r="A1414" s="1287"/>
      <c r="B1414" s="529"/>
      <c r="C1414" s="213"/>
      <c r="D1414" s="1198"/>
      <c r="E1414" s="409"/>
      <c r="F1414" s="953"/>
      <c r="G1414" s="1157"/>
      <c r="H1414" s="388"/>
      <c r="I1414" s="217"/>
      <c r="J1414" s="915"/>
      <c r="K1414" s="217"/>
      <c r="L1414" s="217"/>
      <c r="M1414" s="773"/>
    </row>
    <row r="1415" s="1124" customFormat="1" customHeight="1" spans="1:13">
      <c r="A1415" s="1287"/>
      <c r="B1415" s="529"/>
      <c r="C1415" s="213"/>
      <c r="D1415" s="1198"/>
      <c r="E1415" s="492"/>
      <c r="F1415" s="953"/>
      <c r="G1415" s="1157"/>
      <c r="H1415" s="388"/>
      <c r="I1415" s="217"/>
      <c r="J1415" s="915"/>
      <c r="K1415" s="217"/>
      <c r="L1415" s="217"/>
      <c r="M1415" s="773"/>
    </row>
    <row r="1416" s="1124" customFormat="1" customHeight="1" spans="1:13">
      <c r="A1416" s="1287"/>
      <c r="B1416" s="529"/>
      <c r="C1416" s="213"/>
      <c r="D1416" s="1198"/>
      <c r="E1416" s="409"/>
      <c r="F1416" s="953"/>
      <c r="G1416" s="1157"/>
      <c r="H1416" s="388"/>
      <c r="I1416" s="217"/>
      <c r="J1416" s="915"/>
      <c r="K1416" s="217"/>
      <c r="L1416" s="217"/>
      <c r="M1416" s="773"/>
    </row>
    <row r="1417" s="1124" customFormat="1" customHeight="1" spans="1:13">
      <c r="A1417" s="1287"/>
      <c r="B1417" s="529"/>
      <c r="C1417" s="213"/>
      <c r="D1417" s="1198"/>
      <c r="E1417" s="409"/>
      <c r="F1417" s="953"/>
      <c r="G1417" s="1157"/>
      <c r="H1417" s="388"/>
      <c r="I1417" s="217"/>
      <c r="J1417" s="915"/>
      <c r="K1417" s="217"/>
      <c r="L1417" s="217"/>
      <c r="M1417" s="773"/>
    </row>
    <row r="1418" s="1124" customFormat="1" customHeight="1" spans="1:13">
      <c r="A1418" s="1287"/>
      <c r="B1418" s="529"/>
      <c r="C1418" s="213"/>
      <c r="D1418" s="1198"/>
      <c r="E1418" s="409"/>
      <c r="F1418" s="953"/>
      <c r="G1418" s="1157"/>
      <c r="H1418" s="388"/>
      <c r="I1418" s="217"/>
      <c r="J1418" s="915"/>
      <c r="K1418" s="217"/>
      <c r="L1418" s="217"/>
      <c r="M1418" s="773"/>
    </row>
    <row r="1419" s="1124" customFormat="1" customHeight="1" spans="1:13">
      <c r="A1419" s="1287"/>
      <c r="B1419" s="529"/>
      <c r="C1419" s="213"/>
      <c r="D1419" s="1198"/>
      <c r="E1419" s="492"/>
      <c r="F1419" s="953"/>
      <c r="G1419" s="1157"/>
      <c r="H1419" s="388"/>
      <c r="I1419" s="217"/>
      <c r="J1419" s="915"/>
      <c r="K1419" s="217"/>
      <c r="L1419" s="217"/>
      <c r="M1419" s="773"/>
    </row>
    <row r="1420" s="1124" customFormat="1" customHeight="1" spans="1:13">
      <c r="A1420" s="1287"/>
      <c r="B1420" s="529"/>
      <c r="C1420" s="213"/>
      <c r="D1420" s="1198"/>
      <c r="E1420" s="409"/>
      <c r="F1420" s="953"/>
      <c r="G1420" s="1157"/>
      <c r="H1420" s="388"/>
      <c r="I1420" s="217"/>
      <c r="J1420" s="915"/>
      <c r="K1420" s="217"/>
      <c r="L1420" s="217"/>
      <c r="M1420" s="773"/>
    </row>
    <row r="1421" s="1124" customFormat="1" customHeight="1" spans="1:13">
      <c r="A1421" s="1287"/>
      <c r="B1421" s="529"/>
      <c r="C1421" s="213"/>
      <c r="D1421" s="1198"/>
      <c r="E1421" s="409"/>
      <c r="F1421" s="953"/>
      <c r="G1421" s="1157"/>
      <c r="H1421" s="388"/>
      <c r="I1421" s="217"/>
      <c r="J1421" s="915"/>
      <c r="K1421" s="217"/>
      <c r="L1421" s="217"/>
      <c r="M1421" s="773"/>
    </row>
    <row r="1422" s="1124" customFormat="1" customHeight="1" spans="1:13">
      <c r="A1422" s="1287"/>
      <c r="B1422" s="529"/>
      <c r="C1422" s="213"/>
      <c r="D1422" s="1198"/>
      <c r="E1422" s="409"/>
      <c r="F1422" s="953"/>
      <c r="G1422" s="1157"/>
      <c r="H1422" s="388"/>
      <c r="I1422" s="217"/>
      <c r="J1422" s="915"/>
      <c r="K1422" s="217"/>
      <c r="L1422" s="217"/>
      <c r="M1422" s="773"/>
    </row>
    <row r="1423" s="1124" customFormat="1" customHeight="1" spans="1:13">
      <c r="A1423" s="1287"/>
      <c r="B1423" s="529"/>
      <c r="C1423" s="213"/>
      <c r="D1423" s="1198"/>
      <c r="E1423" s="409"/>
      <c r="F1423" s="953"/>
      <c r="G1423" s="1157"/>
      <c r="H1423" s="388"/>
      <c r="I1423" s="217"/>
      <c r="J1423" s="915"/>
      <c r="K1423" s="217"/>
      <c r="L1423" s="217"/>
      <c r="M1423" s="773"/>
    </row>
    <row r="1424" s="1124" customFormat="1" customHeight="1" spans="1:13">
      <c r="A1424" s="1287"/>
      <c r="B1424" s="529"/>
      <c r="C1424" s="213"/>
      <c r="D1424" s="1198"/>
      <c r="E1424" s="409"/>
      <c r="F1424" s="953"/>
      <c r="G1424" s="1157"/>
      <c r="H1424" s="388"/>
      <c r="I1424" s="217"/>
      <c r="J1424" s="915"/>
      <c r="K1424" s="217"/>
      <c r="L1424" s="217"/>
      <c r="M1424" s="773"/>
    </row>
    <row r="1425" s="1124" customFormat="1" customHeight="1" spans="1:13">
      <c r="A1425" s="1287"/>
      <c r="B1425" s="529"/>
      <c r="C1425" s="213"/>
      <c r="D1425" s="1198"/>
      <c r="E1425" s="409"/>
      <c r="F1425" s="953"/>
      <c r="G1425" s="1157"/>
      <c r="H1425" s="388"/>
      <c r="I1425" s="217"/>
      <c r="J1425" s="915"/>
      <c r="K1425" s="217"/>
      <c r="L1425" s="217"/>
      <c r="M1425" s="773"/>
    </row>
    <row r="1426" s="1124" customFormat="1" customHeight="1" spans="1:13">
      <c r="A1426" s="1287"/>
      <c r="B1426" s="529"/>
      <c r="C1426" s="213"/>
      <c r="D1426" s="1198"/>
      <c r="E1426" s="409"/>
      <c r="F1426" s="953"/>
      <c r="G1426" s="1157"/>
      <c r="H1426" s="388"/>
      <c r="I1426" s="217"/>
      <c r="J1426" s="915"/>
      <c r="K1426" s="217"/>
      <c r="L1426" s="217"/>
      <c r="M1426" s="773"/>
    </row>
    <row r="1427" s="1124" customFormat="1" customHeight="1" spans="1:13">
      <c r="A1427" s="1287"/>
      <c r="B1427" s="529"/>
      <c r="C1427" s="213"/>
      <c r="D1427" s="1198"/>
      <c r="E1427" s="492"/>
      <c r="F1427" s="953"/>
      <c r="G1427" s="1157"/>
      <c r="H1427" s="388"/>
      <c r="I1427" s="217"/>
      <c r="J1427" s="915"/>
      <c r="K1427" s="217"/>
      <c r="L1427" s="217"/>
      <c r="M1427" s="1207"/>
    </row>
    <row r="1428" s="1124" customFormat="1" customHeight="1" spans="1:13">
      <c r="A1428" s="1287"/>
      <c r="B1428" s="529"/>
      <c r="C1428" s="213"/>
      <c r="D1428" s="1198"/>
      <c r="E1428" s="409"/>
      <c r="F1428" s="953"/>
      <c r="G1428" s="1157"/>
      <c r="H1428" s="388"/>
      <c r="I1428" s="217"/>
      <c r="J1428" s="915"/>
      <c r="K1428" s="217"/>
      <c r="L1428" s="217"/>
      <c r="M1428" s="773"/>
    </row>
    <row r="1429" s="1124" customFormat="1" customHeight="1" spans="1:13">
      <c r="A1429" s="1287"/>
      <c r="B1429" s="529"/>
      <c r="C1429" s="213"/>
      <c r="D1429" s="1198"/>
      <c r="E1429" s="409"/>
      <c r="F1429" s="953"/>
      <c r="G1429" s="1157"/>
      <c r="H1429" s="388"/>
      <c r="I1429" s="217"/>
      <c r="J1429" s="915"/>
      <c r="K1429" s="217"/>
      <c r="L1429" s="217"/>
      <c r="M1429" s="773"/>
    </row>
    <row r="1430" s="1124" customFormat="1" customHeight="1" spans="1:13">
      <c r="A1430" s="1287"/>
      <c r="B1430" s="529"/>
      <c r="C1430" s="213"/>
      <c r="D1430" s="1198"/>
      <c r="E1430" s="492"/>
      <c r="F1430" s="953"/>
      <c r="G1430" s="1157"/>
      <c r="H1430" s="388"/>
      <c r="I1430" s="217"/>
      <c r="J1430" s="915"/>
      <c r="K1430" s="217"/>
      <c r="L1430" s="217"/>
      <c r="M1430" s="773"/>
    </row>
    <row r="1431" s="1124" customFormat="1" customHeight="1" spans="1:13">
      <c r="A1431" s="1287"/>
      <c r="B1431" s="529"/>
      <c r="C1431" s="213"/>
      <c r="D1431" s="1198"/>
      <c r="E1431" s="409"/>
      <c r="F1431" s="953"/>
      <c r="G1431" s="1157"/>
      <c r="H1431" s="388"/>
      <c r="I1431" s="217"/>
      <c r="J1431" s="915"/>
      <c r="K1431" s="217"/>
      <c r="L1431" s="217"/>
      <c r="M1431" s="773"/>
    </row>
    <row r="1432" s="1124" customFormat="1" customHeight="1" spans="1:13">
      <c r="A1432" s="1287"/>
      <c r="B1432" s="529"/>
      <c r="C1432" s="213"/>
      <c r="D1432" s="1198"/>
      <c r="E1432" s="492"/>
      <c r="F1432" s="953"/>
      <c r="G1432" s="1157"/>
      <c r="H1432" s="388"/>
      <c r="I1432" s="217"/>
      <c r="J1432" s="915"/>
      <c r="K1432" s="217"/>
      <c r="L1432" s="217"/>
      <c r="M1432" s="1301"/>
    </row>
    <row r="1433" s="1124" customFormat="1" customHeight="1" spans="1:13">
      <c r="A1433" s="1287"/>
      <c r="B1433" s="529"/>
      <c r="C1433" s="213"/>
      <c r="D1433" s="1198"/>
      <c r="E1433" s="409"/>
      <c r="F1433" s="953"/>
      <c r="G1433" s="1157"/>
      <c r="H1433" s="388"/>
      <c r="I1433" s="217"/>
      <c r="J1433" s="915"/>
      <c r="K1433" s="217"/>
      <c r="L1433" s="217"/>
      <c r="M1433" s="1301"/>
    </row>
    <row r="1434" s="1124" customFormat="1" customHeight="1" spans="1:13">
      <c r="A1434" s="1287"/>
      <c r="B1434" s="529"/>
      <c r="C1434" s="213"/>
      <c r="D1434" s="1198"/>
      <c r="E1434" s="492"/>
      <c r="F1434" s="953"/>
      <c r="G1434" s="1157"/>
      <c r="H1434" s="388"/>
      <c r="I1434" s="217"/>
      <c r="J1434" s="915"/>
      <c r="K1434" s="217"/>
      <c r="L1434" s="217"/>
      <c r="M1434" s="1301"/>
    </row>
    <row r="1435" s="1124" customFormat="1" customHeight="1" spans="1:13">
      <c r="A1435" s="1287"/>
      <c r="B1435" s="529"/>
      <c r="C1435" s="213"/>
      <c r="D1435" s="1198"/>
      <c r="E1435" s="409"/>
      <c r="F1435" s="953"/>
      <c r="G1435" s="1157"/>
      <c r="H1435" s="388"/>
      <c r="I1435" s="217"/>
      <c r="J1435" s="915"/>
      <c r="K1435" s="217"/>
      <c r="L1435" s="217"/>
      <c r="M1435" s="1301"/>
    </row>
    <row r="1436" s="1124" customFormat="1" customHeight="1" spans="1:13">
      <c r="A1436" s="1287"/>
      <c r="B1436" s="529"/>
      <c r="C1436" s="213"/>
      <c r="D1436" s="1198"/>
      <c r="E1436" s="492"/>
      <c r="F1436" s="953"/>
      <c r="G1436" s="1157"/>
      <c r="H1436" s="388"/>
      <c r="I1436" s="217"/>
      <c r="J1436" s="915"/>
      <c r="K1436" s="217"/>
      <c r="L1436" s="217"/>
      <c r="M1436" s="1297"/>
    </row>
    <row r="1437" s="1124" customFormat="1" customHeight="1" spans="1:13">
      <c r="A1437" s="1287"/>
      <c r="B1437" s="529"/>
      <c r="C1437" s="213"/>
      <c r="D1437" s="1198"/>
      <c r="E1437" s="409"/>
      <c r="F1437" s="953"/>
      <c r="G1437" s="1157"/>
      <c r="H1437" s="388"/>
      <c r="I1437" s="217"/>
      <c r="J1437" s="915"/>
      <c r="K1437" s="217"/>
      <c r="L1437" s="217"/>
      <c r="M1437" s="1297"/>
    </row>
    <row r="1438" s="1124" customFormat="1" customHeight="1" spans="1:13">
      <c r="A1438" s="1287"/>
      <c r="B1438" s="529"/>
      <c r="C1438" s="213"/>
      <c r="D1438" s="1198"/>
      <c r="E1438" s="492"/>
      <c r="F1438" s="953"/>
      <c r="G1438" s="1157"/>
      <c r="H1438" s="388"/>
      <c r="I1438" s="217"/>
      <c r="J1438" s="915"/>
      <c r="K1438" s="217"/>
      <c r="L1438" s="217"/>
      <c r="M1438" s="1297"/>
    </row>
    <row r="1439" s="1124" customFormat="1" customHeight="1" spans="1:13">
      <c r="A1439" s="1287"/>
      <c r="B1439" s="529"/>
      <c r="C1439" s="213"/>
      <c r="D1439" s="1198"/>
      <c r="E1439" s="409"/>
      <c r="F1439" s="953"/>
      <c r="G1439" s="1157"/>
      <c r="H1439" s="388"/>
      <c r="I1439" s="217"/>
      <c r="J1439" s="915"/>
      <c r="K1439" s="217"/>
      <c r="L1439" s="217"/>
      <c r="M1439" s="1297"/>
    </row>
    <row r="1440" s="1124" customFormat="1" customHeight="1" spans="1:13">
      <c r="A1440" s="1287"/>
      <c r="B1440" s="529"/>
      <c r="C1440" s="213"/>
      <c r="D1440" s="1198"/>
      <c r="E1440" s="409"/>
      <c r="F1440" s="953"/>
      <c r="G1440" s="1157"/>
      <c r="H1440" s="388"/>
      <c r="I1440" s="217"/>
      <c r="J1440" s="915"/>
      <c r="K1440" s="217"/>
      <c r="L1440" s="217"/>
      <c r="M1440" s="1297"/>
    </row>
    <row r="1441" s="1124" customFormat="1" customHeight="1" spans="1:13">
      <c r="A1441" s="1287"/>
      <c r="B1441" s="529"/>
      <c r="C1441" s="213"/>
      <c r="D1441" s="1198"/>
      <c r="E1441" s="409"/>
      <c r="F1441" s="953"/>
      <c r="G1441" s="1157"/>
      <c r="H1441" s="388"/>
      <c r="I1441" s="217"/>
      <c r="J1441" s="915"/>
      <c r="K1441" s="217"/>
      <c r="L1441" s="217"/>
      <c r="M1441" s="1297"/>
    </row>
    <row r="1442" s="1124" customFormat="1" customHeight="1" spans="1:13">
      <c r="A1442" s="1287"/>
      <c r="B1442" s="529"/>
      <c r="C1442" s="213"/>
      <c r="D1442" s="1198"/>
      <c r="E1442" s="492"/>
      <c r="F1442" s="953"/>
      <c r="G1442" s="1157"/>
      <c r="H1442" s="388"/>
      <c r="I1442" s="217"/>
      <c r="J1442" s="915"/>
      <c r="K1442" s="217"/>
      <c r="L1442" s="217"/>
      <c r="M1442" s="1301"/>
    </row>
    <row r="1443" s="1124" customFormat="1" customHeight="1" spans="1:13">
      <c r="A1443" s="1287"/>
      <c r="B1443" s="529"/>
      <c r="C1443" s="213"/>
      <c r="D1443" s="1198"/>
      <c r="E1443" s="409"/>
      <c r="F1443" s="953"/>
      <c r="G1443" s="1157"/>
      <c r="H1443" s="388"/>
      <c r="I1443" s="217"/>
      <c r="J1443" s="915"/>
      <c r="K1443" s="217"/>
      <c r="L1443" s="217"/>
      <c r="M1443" s="1301"/>
    </row>
    <row r="1444" s="1124" customFormat="1" customHeight="1" spans="1:13">
      <c r="A1444" s="1287"/>
      <c r="B1444" s="529"/>
      <c r="C1444" s="213"/>
      <c r="D1444" s="1198"/>
      <c r="E1444" s="492"/>
      <c r="F1444" s="953"/>
      <c r="G1444" s="1157"/>
      <c r="H1444" s="388"/>
      <c r="I1444" s="217"/>
      <c r="J1444" s="915"/>
      <c r="K1444" s="217"/>
      <c r="L1444" s="217"/>
      <c r="M1444" s="1301"/>
    </row>
    <row r="1445" s="1124" customFormat="1" customHeight="1" spans="1:13">
      <c r="A1445" s="1287"/>
      <c r="B1445" s="529"/>
      <c r="C1445" s="213"/>
      <c r="D1445" s="1198"/>
      <c r="E1445" s="409"/>
      <c r="F1445" s="953"/>
      <c r="G1445" s="1157"/>
      <c r="H1445" s="388"/>
      <c r="I1445" s="217"/>
      <c r="J1445" s="915"/>
      <c r="K1445" s="217"/>
      <c r="L1445" s="217"/>
      <c r="M1445" s="1301"/>
    </row>
    <row r="1446" s="1124" customFormat="1" customHeight="1" spans="1:13">
      <c r="A1446" s="1287"/>
      <c r="B1446" s="529"/>
      <c r="C1446" s="213"/>
      <c r="D1446" s="1198"/>
      <c r="E1446" s="492"/>
      <c r="F1446" s="953"/>
      <c r="G1446" s="1157"/>
      <c r="H1446" s="388"/>
      <c r="I1446" s="217"/>
      <c r="J1446" s="915"/>
      <c r="K1446" s="217"/>
      <c r="L1446" s="217"/>
      <c r="M1446" s="1301"/>
    </row>
    <row r="1447" s="1124" customFormat="1" customHeight="1" spans="1:13">
      <c r="A1447" s="1287"/>
      <c r="B1447" s="529"/>
      <c r="C1447" s="213"/>
      <c r="D1447" s="1198"/>
      <c r="E1447" s="409"/>
      <c r="F1447" s="953"/>
      <c r="G1447" s="1157"/>
      <c r="H1447" s="388"/>
      <c r="I1447" s="217"/>
      <c r="J1447" s="915"/>
      <c r="K1447" s="217"/>
      <c r="L1447" s="217"/>
      <c r="M1447" s="1301"/>
    </row>
    <row r="1448" s="1124" customFormat="1" customHeight="1" spans="1:13">
      <c r="A1448" s="1287"/>
      <c r="B1448" s="529"/>
      <c r="C1448" s="213"/>
      <c r="D1448" s="1198"/>
      <c r="E1448" s="492"/>
      <c r="F1448" s="953"/>
      <c r="G1448" s="1157"/>
      <c r="H1448" s="388"/>
      <c r="I1448" s="217"/>
      <c r="J1448" s="915"/>
      <c r="K1448" s="217"/>
      <c r="L1448" s="217"/>
      <c r="M1448" s="1301"/>
    </row>
    <row r="1449" s="1124" customFormat="1" customHeight="1" spans="1:13">
      <c r="A1449" s="1287"/>
      <c r="B1449" s="529"/>
      <c r="C1449" s="213"/>
      <c r="D1449" s="1198"/>
      <c r="E1449" s="409"/>
      <c r="F1449" s="953"/>
      <c r="G1449" s="1157"/>
      <c r="H1449" s="388"/>
      <c r="I1449" s="217"/>
      <c r="J1449" s="915"/>
      <c r="K1449" s="217"/>
      <c r="L1449" s="217"/>
      <c r="M1449" s="1301"/>
    </row>
    <row r="1450" s="1124" customFormat="1" customHeight="1" spans="1:13">
      <c r="A1450" s="1287"/>
      <c r="B1450" s="529"/>
      <c r="C1450" s="213"/>
      <c r="D1450" s="1198"/>
      <c r="E1450" s="492"/>
      <c r="F1450" s="953"/>
      <c r="G1450" s="1157"/>
      <c r="H1450" s="388"/>
      <c r="I1450" s="217"/>
      <c r="J1450" s="915"/>
      <c r="K1450" s="217"/>
      <c r="L1450" s="217"/>
      <c r="M1450" s="1301"/>
    </row>
    <row r="1451" s="1124" customFormat="1" customHeight="1" spans="1:13">
      <c r="A1451" s="1287"/>
      <c r="B1451" s="529"/>
      <c r="C1451" s="213"/>
      <c r="D1451" s="1198"/>
      <c r="E1451" s="409"/>
      <c r="F1451" s="953"/>
      <c r="G1451" s="1157"/>
      <c r="H1451" s="388"/>
      <c r="I1451" s="217"/>
      <c r="J1451" s="915"/>
      <c r="K1451" s="217"/>
      <c r="L1451" s="217"/>
      <c r="M1451" s="1301"/>
    </row>
    <row r="1452" s="1124" customFormat="1" customHeight="1" spans="1:13">
      <c r="A1452" s="1287"/>
      <c r="B1452" s="529"/>
      <c r="C1452" s="213"/>
      <c r="D1452" s="1198"/>
      <c r="E1452" s="492"/>
      <c r="F1452" s="953"/>
      <c r="G1452" s="1157"/>
      <c r="H1452" s="388"/>
      <c r="I1452" s="217"/>
      <c r="J1452" s="915"/>
      <c r="K1452" s="217"/>
      <c r="L1452" s="217"/>
      <c r="M1452" s="1301"/>
    </row>
    <row r="1453" s="1124" customFormat="1" customHeight="1" spans="1:13">
      <c r="A1453" s="1287"/>
      <c r="B1453" s="529"/>
      <c r="C1453" s="213"/>
      <c r="D1453" s="1198"/>
      <c r="E1453" s="409"/>
      <c r="F1453" s="736"/>
      <c r="G1453" s="1157"/>
      <c r="H1453" s="388"/>
      <c r="I1453" s="217"/>
      <c r="J1453" s="915"/>
      <c r="K1453" s="217"/>
      <c r="L1453" s="217"/>
      <c r="M1453" s="1301"/>
    </row>
    <row r="1454" s="1124" customFormat="1" customHeight="1" spans="1:13">
      <c r="A1454" s="1287"/>
      <c r="B1454" s="529"/>
      <c r="C1454" s="213"/>
      <c r="D1454" s="1198"/>
      <c r="E1454" s="492"/>
      <c r="F1454" s="953"/>
      <c r="G1454" s="1157"/>
      <c r="H1454" s="388"/>
      <c r="I1454" s="217"/>
      <c r="J1454" s="915"/>
      <c r="K1454" s="217"/>
      <c r="L1454" s="217"/>
      <c r="M1454" s="773"/>
    </row>
    <row r="1455" s="1124" customFormat="1" customHeight="1" spans="1:13">
      <c r="A1455" s="1287"/>
      <c r="B1455" s="529"/>
      <c r="C1455" s="213"/>
      <c r="D1455" s="1198"/>
      <c r="E1455" s="409"/>
      <c r="F1455" s="953"/>
      <c r="G1455" s="1157"/>
      <c r="H1455" s="388"/>
      <c r="I1455" s="217"/>
      <c r="J1455" s="915"/>
      <c r="K1455" s="217"/>
      <c r="L1455" s="217"/>
      <c r="M1455" s="773"/>
    </row>
    <row r="1456" s="1124" customFormat="1" customHeight="1" spans="1:13">
      <c r="A1456" s="1287"/>
      <c r="B1456" s="529"/>
      <c r="C1456" s="213"/>
      <c r="D1456" s="1198"/>
      <c r="E1456" s="492"/>
      <c r="F1456" s="953"/>
      <c r="G1456" s="1157"/>
      <c r="H1456" s="388"/>
      <c r="I1456" s="217"/>
      <c r="J1456" s="915"/>
      <c r="K1456" s="217"/>
      <c r="L1456" s="217"/>
      <c r="M1456" s="773"/>
    </row>
    <row r="1457" s="1124" customFormat="1" customHeight="1" spans="1:13">
      <c r="A1457" s="1287"/>
      <c r="B1457" s="529"/>
      <c r="C1457" s="213"/>
      <c r="D1457" s="1198"/>
      <c r="E1457" s="409"/>
      <c r="F1457" s="953"/>
      <c r="G1457" s="1157"/>
      <c r="H1457" s="388"/>
      <c r="I1457" s="217"/>
      <c r="J1457" s="915"/>
      <c r="K1457" s="217"/>
      <c r="L1457" s="217"/>
      <c r="M1457" s="773"/>
    </row>
    <row r="1458" s="1124" customFormat="1" customHeight="1" spans="1:13">
      <c r="A1458" s="1287"/>
      <c r="B1458" s="529"/>
      <c r="C1458" s="213"/>
      <c r="D1458" s="1198"/>
      <c r="E1458" s="409"/>
      <c r="F1458" s="953"/>
      <c r="G1458" s="1157"/>
      <c r="H1458" s="388"/>
      <c r="I1458" s="217"/>
      <c r="J1458" s="915"/>
      <c r="K1458" s="217"/>
      <c r="L1458" s="217"/>
      <c r="M1458" s="773"/>
    </row>
    <row r="1459" s="1124" customFormat="1" customHeight="1" spans="1:13">
      <c r="A1459" s="1287"/>
      <c r="B1459" s="529"/>
      <c r="C1459" s="213"/>
      <c r="D1459" s="1198"/>
      <c r="E1459" s="409"/>
      <c r="F1459" s="953"/>
      <c r="G1459" s="1157"/>
      <c r="H1459" s="388"/>
      <c r="I1459" s="217"/>
      <c r="J1459" s="915"/>
      <c r="K1459" s="217"/>
      <c r="L1459" s="217"/>
      <c r="M1459" s="773"/>
    </row>
    <row r="1460" s="1124" customFormat="1" customHeight="1" spans="1:13">
      <c r="A1460" s="1287"/>
      <c r="B1460" s="529"/>
      <c r="C1460" s="213"/>
      <c r="D1460" s="1198"/>
      <c r="E1460" s="409"/>
      <c r="F1460" s="953"/>
      <c r="G1460" s="1157"/>
      <c r="H1460" s="388"/>
      <c r="I1460" s="217"/>
      <c r="J1460" s="915"/>
      <c r="K1460" s="217"/>
      <c r="L1460" s="217"/>
      <c r="M1460" s="773"/>
    </row>
    <row r="1461" s="1124" customFormat="1" customHeight="1" spans="1:13">
      <c r="A1461" s="1287"/>
      <c r="B1461" s="529"/>
      <c r="C1461" s="213"/>
      <c r="D1461" s="1198"/>
      <c r="E1461" s="492"/>
      <c r="F1461" s="953"/>
      <c r="G1461" s="1157"/>
      <c r="H1461" s="388"/>
      <c r="I1461" s="217"/>
      <c r="J1461" s="915"/>
      <c r="K1461" s="217"/>
      <c r="L1461" s="217"/>
      <c r="M1461" s="773"/>
    </row>
    <row r="1462" s="1124" customFormat="1" customHeight="1" spans="1:13">
      <c r="A1462" s="1287"/>
      <c r="B1462" s="529"/>
      <c r="C1462" s="213"/>
      <c r="D1462" s="1198"/>
      <c r="E1462" s="409"/>
      <c r="F1462" s="953"/>
      <c r="G1462" s="1157"/>
      <c r="H1462" s="388"/>
      <c r="I1462" s="217"/>
      <c r="J1462" s="915"/>
      <c r="K1462" s="217"/>
      <c r="L1462" s="217"/>
      <c r="M1462" s="773"/>
    </row>
    <row r="1463" s="1124" customFormat="1" customHeight="1" spans="1:13">
      <c r="A1463" s="1287"/>
      <c r="B1463" s="529"/>
      <c r="C1463" s="213"/>
      <c r="D1463" s="1198"/>
      <c r="E1463" s="492"/>
      <c r="F1463" s="953"/>
      <c r="G1463" s="1157"/>
      <c r="H1463" s="388"/>
      <c r="I1463" s="217"/>
      <c r="J1463" s="915"/>
      <c r="K1463" s="217"/>
      <c r="L1463" s="217"/>
      <c r="M1463" s="773"/>
    </row>
    <row r="1464" s="695" customFormat="1" customHeight="1" spans="1:13">
      <c r="A1464" s="1287"/>
      <c r="B1464" s="529"/>
      <c r="C1464" s="213"/>
      <c r="D1464" s="1198"/>
      <c r="E1464" s="409"/>
      <c r="F1464" s="390"/>
      <c r="G1464" s="1007"/>
      <c r="H1464" s="388"/>
      <c r="I1464" s="217"/>
      <c r="J1464" s="915"/>
      <c r="K1464" s="217"/>
      <c r="L1464" s="217"/>
      <c r="M1464" s="773"/>
    </row>
    <row r="1465" s="695" customFormat="1" customHeight="1" spans="1:13">
      <c r="A1465" s="1287"/>
      <c r="B1465" s="529"/>
      <c r="C1465" s="213"/>
      <c r="D1465" s="1198"/>
      <c r="E1465" s="409"/>
      <c r="F1465" s="390"/>
      <c r="G1465" s="1007"/>
      <c r="H1465" s="388"/>
      <c r="I1465" s="388"/>
      <c r="J1465" s="991"/>
      <c r="K1465" s="388"/>
      <c r="L1465" s="388"/>
      <c r="M1465" s="773"/>
    </row>
    <row r="1466" s="695" customFormat="1" customHeight="1" spans="1:13">
      <c r="A1466" s="1287"/>
      <c r="B1466" s="529"/>
      <c r="C1466" s="213"/>
      <c r="D1466" s="1198"/>
      <c r="E1466" s="409"/>
      <c r="F1466" s="390"/>
      <c r="G1466" s="1007"/>
      <c r="H1466" s="388"/>
      <c r="I1466" s="388"/>
      <c r="J1466" s="991"/>
      <c r="K1466" s="388"/>
      <c r="L1466" s="388"/>
      <c r="M1466" s="773"/>
    </row>
    <row r="1467" s="695" customFormat="1" customHeight="1" spans="1:13">
      <c r="A1467" s="1287"/>
      <c r="B1467" s="513"/>
      <c r="C1467" s="213"/>
      <c r="D1467" s="799"/>
      <c r="E1467" s="409"/>
      <c r="F1467" s="952"/>
      <c r="G1467" s="1007"/>
      <c r="H1467" s="388"/>
      <c r="I1467" s="388"/>
      <c r="J1467" s="991"/>
      <c r="K1467" s="388"/>
      <c r="L1467" s="388"/>
      <c r="M1467" s="773"/>
    </row>
    <row r="1468" s="695" customFormat="1" customHeight="1" spans="1:13">
      <c r="A1468" s="1287"/>
      <c r="B1468" s="529"/>
      <c r="C1468" s="213"/>
      <c r="D1468" s="1198"/>
      <c r="E1468" s="409"/>
      <c r="F1468" s="390"/>
      <c r="G1468" s="1007"/>
      <c r="H1468" s="388"/>
      <c r="I1468" s="388"/>
      <c r="J1468" s="991"/>
      <c r="K1468" s="388"/>
      <c r="L1468" s="388"/>
      <c r="M1468" s="773"/>
    </row>
    <row r="1469" s="695" customFormat="1" customHeight="1" spans="1:13">
      <c r="A1469" s="1287"/>
      <c r="B1469" s="513"/>
      <c r="C1469" s="213"/>
      <c r="D1469" s="799"/>
      <c r="E1469" s="409"/>
      <c r="F1469" s="390"/>
      <c r="G1469" s="1007"/>
      <c r="H1469" s="388"/>
      <c r="I1469" s="388"/>
      <c r="J1469" s="991"/>
      <c r="K1469" s="388"/>
      <c r="L1469" s="388"/>
      <c r="M1469" s="773"/>
    </row>
    <row r="1470" s="695" customFormat="1" customHeight="1" spans="1:13">
      <c r="A1470" s="1287"/>
      <c r="B1470" s="529"/>
      <c r="C1470" s="213"/>
      <c r="D1470" s="1198"/>
      <c r="E1470" s="409"/>
      <c r="F1470" s="390"/>
      <c r="G1470" s="1007"/>
      <c r="H1470" s="388"/>
      <c r="I1470" s="388"/>
      <c r="J1470" s="991"/>
      <c r="K1470" s="388"/>
      <c r="L1470" s="388"/>
      <c r="M1470" s="773"/>
    </row>
    <row r="1471" s="695" customFormat="1" customHeight="1" spans="1:13">
      <c r="A1471" s="1287"/>
      <c r="B1471" s="529"/>
      <c r="C1471" s="213"/>
      <c r="D1471" s="1198"/>
      <c r="E1471" s="409"/>
      <c r="F1471" s="390"/>
      <c r="G1471" s="1007"/>
      <c r="H1471" s="388"/>
      <c r="I1471" s="388"/>
      <c r="J1471" s="991"/>
      <c r="K1471" s="388"/>
      <c r="L1471" s="388"/>
      <c r="M1471" s="773"/>
    </row>
    <row r="1472" s="695" customFormat="1" customHeight="1" spans="1:13">
      <c r="A1472" s="1287"/>
      <c r="B1472" s="513"/>
      <c r="C1472" s="213"/>
      <c r="D1472" s="799"/>
      <c r="E1472" s="409"/>
      <c r="F1472" s="952"/>
      <c r="G1472" s="1007"/>
      <c r="H1472" s="388"/>
      <c r="I1472" s="388"/>
      <c r="J1472" s="991"/>
      <c r="K1472" s="388"/>
      <c r="L1472" s="388"/>
      <c r="M1472" s="773"/>
    </row>
    <row r="1473" s="695" customFormat="1" customHeight="1" spans="1:13">
      <c r="A1473" s="1287"/>
      <c r="B1473" s="529"/>
      <c r="C1473" s="213"/>
      <c r="D1473" s="1198"/>
      <c r="E1473" s="409"/>
      <c r="F1473" s="390"/>
      <c r="G1473" s="1007"/>
      <c r="H1473" s="388"/>
      <c r="I1473" s="388"/>
      <c r="J1473" s="991"/>
      <c r="K1473" s="388"/>
      <c r="L1473" s="388"/>
      <c r="M1473" s="773"/>
    </row>
    <row r="1474" s="695" customFormat="1" customHeight="1" spans="1:13">
      <c r="A1474" s="1287"/>
      <c r="B1474" s="513"/>
      <c r="C1474" s="213"/>
      <c r="D1474" s="799"/>
      <c r="E1474" s="409"/>
      <c r="F1474" s="390"/>
      <c r="G1474" s="1007"/>
      <c r="H1474" s="388"/>
      <c r="I1474" s="388"/>
      <c r="J1474" s="991"/>
      <c r="K1474" s="388"/>
      <c r="L1474" s="388"/>
      <c r="M1474" s="773"/>
    </row>
    <row r="1475" s="695" customFormat="1" customHeight="1" spans="1:13">
      <c r="A1475" s="1287"/>
      <c r="B1475" s="529"/>
      <c r="C1475" s="213"/>
      <c r="D1475" s="1198"/>
      <c r="E1475" s="409"/>
      <c r="F1475" s="390"/>
      <c r="G1475" s="1007"/>
      <c r="H1475" s="388"/>
      <c r="I1475" s="388"/>
      <c r="J1475" s="991"/>
      <c r="K1475" s="388"/>
      <c r="L1475" s="388"/>
      <c r="M1475" s="773"/>
    </row>
    <row r="1476" s="695" customFormat="1" customHeight="1" spans="1:13">
      <c r="A1476" s="1287"/>
      <c r="B1476" s="513"/>
      <c r="C1476" s="213"/>
      <c r="D1476" s="799"/>
      <c r="E1476" s="409"/>
      <c r="F1476" s="952"/>
      <c r="G1476" s="1007"/>
      <c r="H1476" s="388"/>
      <c r="I1476" s="388"/>
      <c r="J1476" s="991"/>
      <c r="K1476" s="388"/>
      <c r="L1476" s="388"/>
      <c r="M1476" s="773"/>
    </row>
    <row r="1477" s="695" customFormat="1" customHeight="1" spans="1:13">
      <c r="A1477" s="1287"/>
      <c r="B1477" s="529"/>
      <c r="C1477" s="213"/>
      <c r="D1477" s="1198"/>
      <c r="E1477" s="409"/>
      <c r="F1477" s="390"/>
      <c r="G1477" s="1007"/>
      <c r="H1477" s="388"/>
      <c r="I1477" s="388"/>
      <c r="J1477" s="991"/>
      <c r="K1477" s="388"/>
      <c r="L1477" s="388"/>
      <c r="M1477" s="773"/>
    </row>
    <row r="1478" s="695" customFormat="1" customHeight="1" spans="1:13">
      <c r="A1478" s="1287"/>
      <c r="B1478" s="529"/>
      <c r="C1478" s="213"/>
      <c r="D1478" s="1198"/>
      <c r="E1478" s="409"/>
      <c r="F1478" s="390"/>
      <c r="G1478" s="1007"/>
      <c r="H1478" s="388"/>
      <c r="I1478" s="388"/>
      <c r="J1478" s="991"/>
      <c r="K1478" s="388"/>
      <c r="L1478" s="388"/>
      <c r="M1478" s="773"/>
    </row>
    <row r="1479" s="695" customFormat="1" customHeight="1" spans="1:13">
      <c r="A1479" s="1287"/>
      <c r="B1479" s="529"/>
      <c r="C1479" s="213"/>
      <c r="D1479" s="1198"/>
      <c r="E1479" s="409"/>
      <c r="F1479" s="390"/>
      <c r="G1479" s="1007"/>
      <c r="H1479" s="388"/>
      <c r="I1479" s="388"/>
      <c r="J1479" s="991"/>
      <c r="K1479" s="388"/>
      <c r="L1479" s="388"/>
      <c r="M1479" s="773"/>
    </row>
    <row r="1480" s="695" customFormat="1" customHeight="1" spans="1:13">
      <c r="A1480" s="1287"/>
      <c r="B1480" s="529"/>
      <c r="C1480" s="213"/>
      <c r="D1480" s="1198"/>
      <c r="E1480" s="409"/>
      <c r="F1480" s="390"/>
      <c r="G1480" s="1007"/>
      <c r="H1480" s="388"/>
      <c r="I1480" s="388"/>
      <c r="J1480" s="991"/>
      <c r="K1480" s="388"/>
      <c r="L1480" s="388"/>
      <c r="M1480" s="773"/>
    </row>
    <row r="1481" s="695" customFormat="1" customHeight="1" spans="1:13">
      <c r="A1481" s="1287"/>
      <c r="B1481" s="513"/>
      <c r="C1481" s="213"/>
      <c r="D1481" s="799"/>
      <c r="E1481" s="409"/>
      <c r="F1481" s="390"/>
      <c r="G1481" s="1007"/>
      <c r="H1481" s="388"/>
      <c r="I1481" s="388"/>
      <c r="J1481" s="991"/>
      <c r="K1481" s="388"/>
      <c r="L1481" s="388"/>
      <c r="M1481" s="773"/>
    </row>
    <row r="1482" s="695" customFormat="1" customHeight="1" spans="1:13">
      <c r="A1482" s="1287"/>
      <c r="B1482" s="513"/>
      <c r="C1482" s="213"/>
      <c r="D1482" s="1198"/>
      <c r="E1482" s="409"/>
      <c r="F1482" s="390"/>
      <c r="G1482" s="1007"/>
      <c r="H1482" s="388"/>
      <c r="I1482" s="388"/>
      <c r="J1482" s="991"/>
      <c r="K1482" s="388"/>
      <c r="L1482" s="388"/>
      <c r="M1482" s="773"/>
    </row>
    <row r="1483" s="695" customFormat="1" customHeight="1" spans="1:13">
      <c r="A1483" s="1287"/>
      <c r="B1483" s="513"/>
      <c r="C1483" s="213"/>
      <c r="D1483" s="799"/>
      <c r="E1483" s="409"/>
      <c r="F1483" s="952"/>
      <c r="G1483" s="1007"/>
      <c r="H1483" s="388"/>
      <c r="I1483" s="388"/>
      <c r="J1483" s="991"/>
      <c r="K1483" s="388"/>
      <c r="L1483" s="388"/>
      <c r="M1483" s="773"/>
    </row>
    <row r="1484" s="695" customFormat="1" customHeight="1" spans="1:13">
      <c r="A1484" s="1287"/>
      <c r="B1484" s="529"/>
      <c r="C1484" s="213"/>
      <c r="D1484" s="1198"/>
      <c r="E1484" s="409"/>
      <c r="F1484" s="390"/>
      <c r="G1484" s="1007"/>
      <c r="H1484" s="388"/>
      <c r="I1484" s="388"/>
      <c r="J1484" s="991"/>
      <c r="K1484" s="388"/>
      <c r="L1484" s="388"/>
      <c r="M1484" s="773"/>
    </row>
    <row r="1485" s="695" customFormat="1" customHeight="1" spans="1:13">
      <c r="A1485" s="1287"/>
      <c r="B1485" s="513"/>
      <c r="C1485" s="213"/>
      <c r="D1485" s="799"/>
      <c r="E1485" s="409"/>
      <c r="F1485" s="390"/>
      <c r="G1485" s="1007"/>
      <c r="H1485" s="388"/>
      <c r="I1485" s="388"/>
      <c r="J1485" s="991"/>
      <c r="K1485" s="388"/>
      <c r="L1485" s="388"/>
      <c r="M1485" s="773"/>
    </row>
    <row r="1486" s="695" customFormat="1" customHeight="1" spans="1:13">
      <c r="A1486" s="1287"/>
      <c r="B1486" s="529"/>
      <c r="C1486" s="213"/>
      <c r="D1486" s="1198"/>
      <c r="E1486" s="409"/>
      <c r="F1486" s="390"/>
      <c r="G1486" s="1007"/>
      <c r="H1486" s="388"/>
      <c r="I1486" s="388"/>
      <c r="J1486" s="991"/>
      <c r="K1486" s="388"/>
      <c r="L1486" s="388"/>
      <c r="M1486" s="773"/>
    </row>
    <row r="1487" s="695" customFormat="1" customHeight="1" spans="1:13">
      <c r="A1487" s="1287"/>
      <c r="B1487" s="529"/>
      <c r="C1487" s="213"/>
      <c r="D1487" s="1198"/>
      <c r="E1487" s="409"/>
      <c r="F1487" s="390"/>
      <c r="G1487" s="1007"/>
      <c r="H1487" s="388"/>
      <c r="I1487" s="388"/>
      <c r="J1487" s="991"/>
      <c r="K1487" s="388"/>
      <c r="L1487" s="388"/>
      <c r="M1487" s="773"/>
    </row>
    <row r="1488" s="695" customFormat="1" customHeight="1" spans="1:13">
      <c r="A1488" s="1287"/>
      <c r="B1488" s="513"/>
      <c r="C1488" s="213"/>
      <c r="D1488" s="799"/>
      <c r="E1488" s="409"/>
      <c r="F1488" s="952"/>
      <c r="G1488" s="1007"/>
      <c r="H1488" s="388"/>
      <c r="I1488" s="388"/>
      <c r="J1488" s="991"/>
      <c r="K1488" s="388"/>
      <c r="L1488" s="388"/>
      <c r="M1488" s="773"/>
    </row>
    <row r="1489" s="695" customFormat="1" customHeight="1" spans="1:13">
      <c r="A1489" s="1287"/>
      <c r="B1489" s="529"/>
      <c r="C1489" s="213"/>
      <c r="D1489" s="1198"/>
      <c r="E1489" s="409"/>
      <c r="F1489" s="390"/>
      <c r="G1489" s="1007"/>
      <c r="H1489" s="388"/>
      <c r="I1489" s="388"/>
      <c r="J1489" s="991"/>
      <c r="K1489" s="388"/>
      <c r="L1489" s="388"/>
      <c r="M1489" s="773"/>
    </row>
    <row r="1490" s="695" customFormat="1" customHeight="1" spans="1:13">
      <c r="A1490" s="1287"/>
      <c r="B1490" s="513"/>
      <c r="C1490" s="213"/>
      <c r="D1490" s="799"/>
      <c r="E1490" s="409"/>
      <c r="F1490" s="390"/>
      <c r="G1490" s="1007"/>
      <c r="H1490" s="388"/>
      <c r="I1490" s="388"/>
      <c r="J1490" s="991"/>
      <c r="K1490" s="388"/>
      <c r="L1490" s="388"/>
      <c r="M1490" s="773"/>
    </row>
    <row r="1491" s="695" customFormat="1" customHeight="1" spans="1:13">
      <c r="A1491" s="1287"/>
      <c r="B1491" s="529"/>
      <c r="C1491" s="213"/>
      <c r="D1491" s="1198"/>
      <c r="E1491" s="409"/>
      <c r="F1491" s="390"/>
      <c r="G1491" s="1007"/>
      <c r="H1491" s="388"/>
      <c r="I1491" s="388"/>
      <c r="J1491" s="991"/>
      <c r="K1491" s="388"/>
      <c r="L1491" s="388"/>
      <c r="M1491" s="773"/>
    </row>
    <row r="1492" s="695" customFormat="1" customHeight="1" spans="1:13">
      <c r="A1492" s="1287"/>
      <c r="B1492" s="529"/>
      <c r="C1492" s="213"/>
      <c r="D1492" s="1198"/>
      <c r="E1492" s="409"/>
      <c r="F1492" s="390"/>
      <c r="G1492" s="1007"/>
      <c r="H1492" s="388"/>
      <c r="I1492" s="388"/>
      <c r="J1492" s="991"/>
      <c r="K1492" s="388"/>
      <c r="L1492" s="388"/>
      <c r="M1492" s="773"/>
    </row>
    <row r="1493" s="695" customFormat="1" customHeight="1" spans="1:13">
      <c r="A1493" s="1287"/>
      <c r="B1493" s="529"/>
      <c r="C1493" s="213"/>
      <c r="D1493" s="1198"/>
      <c r="E1493" s="409"/>
      <c r="F1493" s="390"/>
      <c r="G1493" s="1007"/>
      <c r="H1493" s="388"/>
      <c r="I1493" s="388"/>
      <c r="J1493" s="991"/>
      <c r="K1493" s="388"/>
      <c r="L1493" s="388"/>
      <c r="M1493" s="773"/>
    </row>
    <row r="1494" s="695" customFormat="1" customHeight="1" spans="1:13">
      <c r="A1494" s="1287"/>
      <c r="B1494" s="529"/>
      <c r="C1494" s="213"/>
      <c r="D1494" s="1198"/>
      <c r="E1494" s="409"/>
      <c r="F1494" s="390"/>
      <c r="G1494" s="1007"/>
      <c r="H1494" s="388"/>
      <c r="I1494" s="388"/>
      <c r="J1494" s="991"/>
      <c r="K1494" s="388"/>
      <c r="L1494" s="388"/>
      <c r="M1494" s="773"/>
    </row>
    <row r="1495" s="695" customFormat="1" customHeight="1" spans="1:13">
      <c r="A1495" s="1287"/>
      <c r="B1495" s="513"/>
      <c r="C1495" s="213"/>
      <c r="D1495" s="799"/>
      <c r="E1495" s="409"/>
      <c r="F1495" s="952"/>
      <c r="G1495" s="1007"/>
      <c r="H1495" s="388"/>
      <c r="I1495" s="388"/>
      <c r="J1495" s="991"/>
      <c r="K1495" s="388"/>
      <c r="L1495" s="388"/>
      <c r="M1495" s="773"/>
    </row>
    <row r="1496" s="695" customFormat="1" customHeight="1" spans="1:13">
      <c r="A1496" s="1287"/>
      <c r="B1496" s="529"/>
      <c r="C1496" s="213"/>
      <c r="D1496" s="1198"/>
      <c r="E1496" s="409"/>
      <c r="F1496" s="390"/>
      <c r="G1496" s="1007"/>
      <c r="H1496" s="388"/>
      <c r="I1496" s="388"/>
      <c r="J1496" s="991"/>
      <c r="K1496" s="388"/>
      <c r="L1496" s="388"/>
      <c r="M1496" s="773"/>
    </row>
    <row r="1497" s="695" customFormat="1" customHeight="1" spans="1:13">
      <c r="A1497" s="1287"/>
      <c r="B1497" s="513"/>
      <c r="C1497" s="213"/>
      <c r="D1497" s="799"/>
      <c r="E1497" s="409"/>
      <c r="F1497" s="390"/>
      <c r="G1497" s="1007"/>
      <c r="H1497" s="388"/>
      <c r="I1497" s="388"/>
      <c r="J1497" s="991"/>
      <c r="K1497" s="388"/>
      <c r="L1497" s="388"/>
      <c r="M1497" s="773"/>
    </row>
    <row r="1498" s="695" customFormat="1" customHeight="1" spans="1:13">
      <c r="A1498" s="1287"/>
      <c r="B1498" s="529"/>
      <c r="C1498" s="213"/>
      <c r="D1498" s="1198"/>
      <c r="E1498" s="409"/>
      <c r="F1498" s="390"/>
      <c r="G1498" s="1007"/>
      <c r="H1498" s="388"/>
      <c r="I1498" s="388"/>
      <c r="J1498" s="991"/>
      <c r="K1498" s="388"/>
      <c r="L1498" s="388"/>
      <c r="M1498" s="773"/>
    </row>
    <row r="1499" s="695" customFormat="1" customHeight="1" spans="1:13">
      <c r="A1499" s="1287"/>
      <c r="B1499" s="513"/>
      <c r="C1499" s="213"/>
      <c r="D1499" s="799"/>
      <c r="E1499" s="409"/>
      <c r="F1499" s="952"/>
      <c r="G1499" s="1007"/>
      <c r="H1499" s="388"/>
      <c r="I1499" s="388"/>
      <c r="J1499" s="991"/>
      <c r="K1499" s="388"/>
      <c r="L1499" s="388"/>
      <c r="M1499" s="773"/>
    </row>
    <row r="1500" s="695" customFormat="1" customHeight="1" spans="1:13">
      <c r="A1500" s="1287"/>
      <c r="B1500" s="529"/>
      <c r="C1500" s="213"/>
      <c r="D1500" s="1198"/>
      <c r="E1500" s="409"/>
      <c r="F1500" s="390"/>
      <c r="G1500" s="1007"/>
      <c r="H1500" s="388"/>
      <c r="I1500" s="388"/>
      <c r="J1500" s="991"/>
      <c r="K1500" s="388"/>
      <c r="L1500" s="388"/>
      <c r="M1500" s="773"/>
    </row>
    <row r="1501" s="695" customFormat="1" customHeight="1" spans="1:13">
      <c r="A1501" s="1287"/>
      <c r="B1501" s="529"/>
      <c r="C1501" s="213"/>
      <c r="D1501" s="1198"/>
      <c r="E1501" s="409"/>
      <c r="F1501" s="390"/>
      <c r="G1501" s="1007"/>
      <c r="H1501" s="388"/>
      <c r="I1501" s="388"/>
      <c r="J1501" s="991"/>
      <c r="K1501" s="388"/>
      <c r="L1501" s="388"/>
      <c r="M1501" s="773"/>
    </row>
    <row r="1502" s="695" customFormat="1" customHeight="1" spans="1:13">
      <c r="A1502" s="1287"/>
      <c r="B1502" s="513"/>
      <c r="C1502" s="213"/>
      <c r="D1502" s="799"/>
      <c r="E1502" s="409"/>
      <c r="F1502" s="390"/>
      <c r="G1502" s="1007"/>
      <c r="H1502" s="388"/>
      <c r="I1502" s="388"/>
      <c r="J1502" s="991"/>
      <c r="K1502" s="388"/>
      <c r="L1502" s="388"/>
      <c r="M1502" s="773"/>
    </row>
    <row r="1503" s="695" customFormat="1" customHeight="1" spans="1:13">
      <c r="A1503" s="1287"/>
      <c r="B1503" s="529"/>
      <c r="C1503" s="213"/>
      <c r="D1503" s="1198"/>
      <c r="E1503" s="409"/>
      <c r="F1503" s="390"/>
      <c r="G1503" s="1007"/>
      <c r="H1503" s="388"/>
      <c r="I1503" s="388"/>
      <c r="J1503" s="991"/>
      <c r="K1503" s="388"/>
      <c r="L1503" s="388"/>
      <c r="M1503" s="773"/>
    </row>
    <row r="1504" s="695" customFormat="1" customHeight="1" spans="1:13">
      <c r="A1504" s="1287"/>
      <c r="B1504" s="513"/>
      <c r="C1504" s="213"/>
      <c r="D1504" s="799"/>
      <c r="E1504" s="409"/>
      <c r="F1504" s="952"/>
      <c r="G1504" s="1007"/>
      <c r="H1504" s="388"/>
      <c r="I1504" s="388"/>
      <c r="J1504" s="991"/>
      <c r="K1504" s="388"/>
      <c r="L1504" s="388"/>
      <c r="M1504" s="773"/>
    </row>
    <row r="1505" s="695" customFormat="1" customHeight="1" spans="1:13">
      <c r="A1505" s="1287"/>
      <c r="B1505" s="529"/>
      <c r="C1505" s="213"/>
      <c r="D1505" s="1198"/>
      <c r="E1505" s="409"/>
      <c r="F1505" s="390"/>
      <c r="G1505" s="1007"/>
      <c r="H1505" s="388"/>
      <c r="I1505" s="388"/>
      <c r="J1505" s="991"/>
      <c r="K1505" s="388"/>
      <c r="L1505" s="388"/>
      <c r="M1505" s="773"/>
    </row>
    <row r="1506" s="695" customFormat="1" customHeight="1" spans="1:13">
      <c r="A1506" s="1287"/>
      <c r="B1506" s="513"/>
      <c r="C1506" s="213"/>
      <c r="D1506" s="799"/>
      <c r="E1506" s="409"/>
      <c r="F1506" s="952"/>
      <c r="G1506" s="1007"/>
      <c r="H1506" s="388"/>
      <c r="I1506" s="388"/>
      <c r="J1506" s="991"/>
      <c r="K1506" s="388"/>
      <c r="L1506" s="388"/>
      <c r="M1506" s="773"/>
    </row>
    <row r="1507" s="695" customFormat="1" customHeight="1" spans="1:13">
      <c r="A1507" s="1287"/>
      <c r="B1507" s="513"/>
      <c r="C1507" s="213"/>
      <c r="D1507" s="799"/>
      <c r="E1507" s="409"/>
      <c r="F1507" s="952"/>
      <c r="G1507" s="1007"/>
      <c r="H1507" s="388"/>
      <c r="I1507" s="388"/>
      <c r="J1507" s="991"/>
      <c r="K1507" s="388"/>
      <c r="L1507" s="388"/>
      <c r="M1507" s="773"/>
    </row>
    <row r="1508" s="695" customFormat="1" customHeight="1" spans="1:13">
      <c r="A1508" s="1287"/>
      <c r="B1508" s="513"/>
      <c r="C1508" s="213"/>
      <c r="D1508" s="799"/>
      <c r="E1508" s="409"/>
      <c r="F1508" s="390"/>
      <c r="G1508" s="1007"/>
      <c r="H1508" s="388"/>
      <c r="I1508" s="388"/>
      <c r="J1508" s="991"/>
      <c r="K1508" s="388"/>
      <c r="L1508" s="388"/>
      <c r="M1508" s="773"/>
    </row>
    <row r="1509" s="695" customFormat="1" customHeight="1" spans="1:13">
      <c r="A1509" s="1287"/>
      <c r="B1509" s="529"/>
      <c r="C1509" s="213"/>
      <c r="D1509" s="1198"/>
      <c r="E1509" s="409"/>
      <c r="F1509" s="390"/>
      <c r="G1509" s="1007"/>
      <c r="H1509" s="388"/>
      <c r="I1509" s="388"/>
      <c r="J1509" s="991"/>
      <c r="K1509" s="388"/>
      <c r="L1509" s="388"/>
      <c r="M1509" s="773"/>
    </row>
    <row r="1510" s="695" customFormat="1" customHeight="1" spans="1:13">
      <c r="A1510" s="1287"/>
      <c r="B1510" s="513"/>
      <c r="C1510" s="213"/>
      <c r="D1510" s="799"/>
      <c r="E1510" s="409"/>
      <c r="F1510" s="952"/>
      <c r="G1510" s="1007"/>
      <c r="H1510" s="388"/>
      <c r="I1510" s="388"/>
      <c r="J1510" s="991"/>
      <c r="K1510" s="388"/>
      <c r="L1510" s="388"/>
      <c r="M1510" s="773"/>
    </row>
    <row r="1511" s="695" customFormat="1" customHeight="1" spans="1:13">
      <c r="A1511" s="1287"/>
      <c r="B1511" s="529"/>
      <c r="C1511" s="213"/>
      <c r="D1511" s="1198"/>
      <c r="E1511" s="409"/>
      <c r="F1511" s="390"/>
      <c r="G1511" s="1007"/>
      <c r="H1511" s="388"/>
      <c r="I1511" s="388"/>
      <c r="J1511" s="991"/>
      <c r="K1511" s="388"/>
      <c r="L1511" s="388"/>
      <c r="M1511" s="773"/>
    </row>
    <row r="1512" s="695" customFormat="1" customHeight="1" spans="1:13">
      <c r="A1512" s="1287"/>
      <c r="B1512" s="513"/>
      <c r="C1512" s="213"/>
      <c r="D1512" s="799"/>
      <c r="E1512" s="409"/>
      <c r="F1512" s="390"/>
      <c r="G1512" s="1007"/>
      <c r="H1512" s="388"/>
      <c r="I1512" s="388"/>
      <c r="J1512" s="991"/>
      <c r="K1512" s="388"/>
      <c r="L1512" s="388"/>
      <c r="M1512" s="773"/>
    </row>
    <row r="1513" s="695" customFormat="1" customHeight="1" spans="1:13">
      <c r="A1513" s="1287"/>
      <c r="B1513" s="529"/>
      <c r="C1513" s="213"/>
      <c r="D1513" s="1198"/>
      <c r="E1513" s="409"/>
      <c r="F1513" s="390"/>
      <c r="G1513" s="1007"/>
      <c r="H1513" s="388"/>
      <c r="I1513" s="388"/>
      <c r="J1513" s="991"/>
      <c r="K1513" s="388"/>
      <c r="L1513" s="388"/>
      <c r="M1513" s="773"/>
    </row>
    <row r="1514" s="695" customFormat="1" customHeight="1" spans="1:13">
      <c r="A1514" s="1287"/>
      <c r="B1514" s="529"/>
      <c r="C1514" s="213"/>
      <c r="D1514" s="1198"/>
      <c r="E1514" s="409"/>
      <c r="F1514" s="390"/>
      <c r="G1514" s="1007"/>
      <c r="H1514" s="388"/>
      <c r="I1514" s="388"/>
      <c r="J1514" s="991"/>
      <c r="K1514" s="388"/>
      <c r="L1514" s="388"/>
      <c r="M1514" s="773"/>
    </row>
    <row r="1515" s="695" customFormat="1" customHeight="1" spans="1:13">
      <c r="A1515" s="1287"/>
      <c r="B1515" s="529"/>
      <c r="C1515" s="213"/>
      <c r="D1515" s="1198"/>
      <c r="E1515" s="409"/>
      <c r="F1515" s="390"/>
      <c r="G1515" s="1007"/>
      <c r="H1515" s="388"/>
      <c r="I1515" s="388"/>
      <c r="J1515" s="991"/>
      <c r="K1515" s="388"/>
      <c r="L1515" s="388"/>
      <c r="M1515" s="773"/>
    </row>
    <row r="1516" s="695" customFormat="1" customHeight="1" spans="1:13">
      <c r="A1516" s="1287"/>
      <c r="B1516" s="529"/>
      <c r="C1516" s="213"/>
      <c r="D1516" s="1198"/>
      <c r="E1516" s="409"/>
      <c r="F1516" s="390"/>
      <c r="G1516" s="1007"/>
      <c r="H1516" s="388"/>
      <c r="I1516" s="388"/>
      <c r="J1516" s="991"/>
      <c r="K1516" s="388"/>
      <c r="L1516" s="388"/>
      <c r="M1516" s="773"/>
    </row>
    <row r="1517" s="695" customFormat="1" customHeight="1" spans="1:13">
      <c r="A1517" s="1287"/>
      <c r="B1517" s="513"/>
      <c r="C1517" s="213"/>
      <c r="D1517" s="799"/>
      <c r="E1517" s="409"/>
      <c r="F1517" s="952"/>
      <c r="G1517" s="1007"/>
      <c r="H1517" s="388"/>
      <c r="I1517" s="388"/>
      <c r="J1517" s="991"/>
      <c r="K1517" s="388"/>
      <c r="L1517" s="388"/>
      <c r="M1517" s="773"/>
    </row>
    <row r="1518" s="695" customFormat="1" customHeight="1" spans="1:13">
      <c r="A1518" s="1287"/>
      <c r="B1518" s="529"/>
      <c r="C1518" s="213"/>
      <c r="D1518" s="1198"/>
      <c r="E1518" s="409"/>
      <c r="F1518" s="390"/>
      <c r="G1518" s="1007"/>
      <c r="H1518" s="388"/>
      <c r="I1518" s="388"/>
      <c r="J1518" s="991"/>
      <c r="K1518" s="388"/>
      <c r="L1518" s="388"/>
      <c r="M1518" s="773"/>
    </row>
    <row r="1519" s="695" customFormat="1" customHeight="1" spans="1:13">
      <c r="A1519" s="1287"/>
      <c r="B1519" s="513"/>
      <c r="C1519" s="213"/>
      <c r="D1519" s="799"/>
      <c r="E1519" s="409"/>
      <c r="F1519" s="390"/>
      <c r="G1519" s="1007"/>
      <c r="H1519" s="388"/>
      <c r="I1519" s="388"/>
      <c r="J1519" s="991"/>
      <c r="K1519" s="388"/>
      <c r="L1519" s="388"/>
      <c r="M1519" s="773"/>
    </row>
    <row r="1520" s="695" customFormat="1" customHeight="1" spans="1:13">
      <c r="A1520" s="1287"/>
      <c r="B1520" s="529"/>
      <c r="C1520" s="213"/>
      <c r="D1520" s="1198"/>
      <c r="E1520" s="409"/>
      <c r="F1520" s="390"/>
      <c r="G1520" s="1007"/>
      <c r="H1520" s="388"/>
      <c r="I1520" s="388"/>
      <c r="J1520" s="991"/>
      <c r="K1520" s="388"/>
      <c r="L1520" s="388"/>
      <c r="M1520" s="773"/>
    </row>
    <row r="1521" s="695" customFormat="1" customHeight="1" spans="1:13">
      <c r="A1521" s="1287"/>
      <c r="B1521" s="529"/>
      <c r="C1521" s="213"/>
      <c r="D1521" s="1198"/>
      <c r="E1521" s="409"/>
      <c r="F1521" s="390"/>
      <c r="G1521" s="1007"/>
      <c r="H1521" s="388"/>
      <c r="I1521" s="388"/>
      <c r="J1521" s="991"/>
      <c r="K1521" s="388"/>
      <c r="L1521" s="388"/>
      <c r="M1521" s="773"/>
    </row>
    <row r="1522" s="695" customFormat="1" customHeight="1" spans="1:13">
      <c r="A1522" s="1287"/>
      <c r="B1522" s="529"/>
      <c r="C1522" s="213"/>
      <c r="D1522" s="1198"/>
      <c r="E1522" s="409"/>
      <c r="F1522" s="390"/>
      <c r="G1522" s="1007"/>
      <c r="H1522" s="388"/>
      <c r="I1522" s="388"/>
      <c r="J1522" s="991"/>
      <c r="K1522" s="388"/>
      <c r="L1522" s="388"/>
      <c r="M1522" s="773"/>
    </row>
    <row r="1523" s="695" customFormat="1" customHeight="1" spans="1:13">
      <c r="A1523" s="1287"/>
      <c r="B1523" s="529"/>
      <c r="C1523" s="213"/>
      <c r="D1523" s="1198"/>
      <c r="E1523" s="409"/>
      <c r="F1523" s="390"/>
      <c r="G1523" s="1007"/>
      <c r="H1523" s="388"/>
      <c r="I1523" s="388"/>
      <c r="J1523" s="991"/>
      <c r="K1523" s="388"/>
      <c r="L1523" s="388"/>
      <c r="M1523" s="773"/>
    </row>
    <row r="1524" s="695" customFormat="1" customHeight="1" spans="1:13">
      <c r="A1524" s="1287"/>
      <c r="B1524" s="529"/>
      <c r="C1524" s="213"/>
      <c r="D1524" s="1198"/>
      <c r="E1524" s="409"/>
      <c r="F1524" s="390"/>
      <c r="G1524" s="1007"/>
      <c r="H1524" s="388"/>
      <c r="I1524" s="388"/>
      <c r="J1524" s="991"/>
      <c r="K1524" s="388"/>
      <c r="L1524" s="388"/>
      <c r="M1524" s="773"/>
    </row>
    <row r="1525" s="914" customFormat="1" ht="18.75" customHeight="1" spans="1:13">
      <c r="A1525" s="1287"/>
      <c r="B1525" s="513"/>
      <c r="C1525" s="213"/>
      <c r="D1525" s="799"/>
      <c r="E1525" s="409"/>
      <c r="F1525" s="952"/>
      <c r="G1525" s="1007"/>
      <c r="H1525" s="217"/>
      <c r="I1525" s="217"/>
      <c r="J1525" s="915"/>
      <c r="K1525" s="217"/>
      <c r="L1525" s="217"/>
      <c r="M1525" s="773"/>
    </row>
    <row r="1526" s="695" customFormat="1" customHeight="1" spans="1:13">
      <c r="A1526" s="1287"/>
      <c r="B1526" s="529"/>
      <c r="C1526" s="213"/>
      <c r="D1526" s="1198"/>
      <c r="E1526" s="409"/>
      <c r="F1526" s="390"/>
      <c r="G1526" s="1007"/>
      <c r="H1526" s="388"/>
      <c r="I1526" s="388"/>
      <c r="J1526" s="991"/>
      <c r="K1526" s="388"/>
      <c r="L1526" s="388"/>
      <c r="M1526" s="773"/>
    </row>
    <row r="1527" s="695" customFormat="1" customHeight="1" spans="1:13">
      <c r="A1527" s="1287"/>
      <c r="B1527" s="529"/>
      <c r="C1527" s="213"/>
      <c r="D1527" s="1198"/>
      <c r="E1527" s="409"/>
      <c r="F1527" s="390"/>
      <c r="G1527" s="1007"/>
      <c r="H1527" s="388"/>
      <c r="I1527" s="388"/>
      <c r="J1527" s="991"/>
      <c r="K1527" s="388"/>
      <c r="L1527" s="388"/>
      <c r="M1527" s="773"/>
    </row>
    <row r="1528" s="695" customFormat="1" customHeight="1" spans="1:13">
      <c r="A1528" s="1287"/>
      <c r="B1528" s="529"/>
      <c r="C1528" s="213"/>
      <c r="D1528" s="1198"/>
      <c r="E1528" s="409"/>
      <c r="F1528" s="390"/>
      <c r="G1528" s="1007"/>
      <c r="H1528" s="388"/>
      <c r="I1528" s="388"/>
      <c r="J1528" s="991"/>
      <c r="K1528" s="388"/>
      <c r="L1528" s="388"/>
      <c r="M1528" s="773"/>
    </row>
    <row r="1529" s="914" customFormat="1" ht="18.75" customHeight="1" spans="1:13">
      <c r="A1529" s="1287"/>
      <c r="B1529" s="513"/>
      <c r="C1529" s="213"/>
      <c r="D1529" s="799"/>
      <c r="E1529" s="409"/>
      <c r="F1529" s="959"/>
      <c r="G1529" s="1215"/>
      <c r="H1529" s="526"/>
      <c r="I1529" s="526"/>
      <c r="J1529" s="1216"/>
      <c r="K1529" s="526"/>
      <c r="L1529" s="526"/>
      <c r="M1529" s="773"/>
    </row>
    <row r="1530" s="914" customFormat="1" ht="18.75" customHeight="1" spans="1:13">
      <c r="A1530" s="1287"/>
      <c r="B1530" s="513"/>
      <c r="C1530" s="213"/>
      <c r="D1530" s="799"/>
      <c r="E1530" s="409"/>
      <c r="F1530" s="953"/>
      <c r="G1530" s="1007"/>
      <c r="H1530" s="217"/>
      <c r="I1530" s="217"/>
      <c r="J1530" s="915"/>
      <c r="K1530" s="217"/>
      <c r="L1530" s="217"/>
      <c r="M1530" s="773"/>
    </row>
    <row r="1531" s="914" customFormat="1" ht="18.75" customHeight="1" spans="1:13">
      <c r="A1531" s="1287"/>
      <c r="B1531" s="513"/>
      <c r="C1531" s="213"/>
      <c r="D1531" s="799"/>
      <c r="E1531" s="409"/>
      <c r="F1531" s="390"/>
      <c r="G1531" s="1215"/>
      <c r="H1531" s="526"/>
      <c r="I1531" s="526"/>
      <c r="J1531" s="1216"/>
      <c r="K1531" s="526"/>
      <c r="L1531" s="526"/>
      <c r="M1531" s="773"/>
    </row>
    <row r="1532" s="695" customFormat="1" customHeight="1" spans="1:13">
      <c r="A1532" s="1287"/>
      <c r="B1532" s="529"/>
      <c r="C1532" s="213"/>
      <c r="D1532" s="1198"/>
      <c r="E1532" s="409"/>
      <c r="F1532" s="390"/>
      <c r="G1532" s="1007"/>
      <c r="H1532" s="388"/>
      <c r="I1532" s="388"/>
      <c r="J1532" s="991"/>
      <c r="K1532" s="388"/>
      <c r="L1532" s="388"/>
      <c r="M1532" s="773"/>
    </row>
    <row r="1533" s="695" customFormat="1" customHeight="1" spans="1:13">
      <c r="A1533" s="1287"/>
      <c r="B1533" s="529"/>
      <c r="C1533" s="213"/>
      <c r="D1533" s="1198"/>
      <c r="E1533" s="409"/>
      <c r="F1533" s="390"/>
      <c r="G1533" s="1007"/>
      <c r="H1533" s="388"/>
      <c r="I1533" s="388"/>
      <c r="J1533" s="991"/>
      <c r="K1533" s="388"/>
      <c r="L1533" s="388"/>
      <c r="M1533" s="773"/>
    </row>
    <row r="1534" s="914" customFormat="1" ht="18.75" customHeight="1" spans="1:13">
      <c r="A1534" s="1287"/>
      <c r="B1534" s="513"/>
      <c r="C1534" s="213"/>
      <c r="D1534" s="799"/>
      <c r="E1534" s="409"/>
      <c r="F1534" s="952"/>
      <c r="G1534" s="1007"/>
      <c r="H1534" s="217"/>
      <c r="I1534" s="217"/>
      <c r="J1534" s="915"/>
      <c r="K1534" s="217"/>
      <c r="L1534" s="217"/>
      <c r="M1534" s="773"/>
    </row>
    <row r="1535" s="695" customFormat="1" customHeight="1" spans="1:13">
      <c r="A1535" s="1287"/>
      <c r="B1535" s="529"/>
      <c r="C1535" s="213"/>
      <c r="D1535" s="1198"/>
      <c r="E1535" s="409"/>
      <c r="F1535" s="390"/>
      <c r="G1535" s="1007"/>
      <c r="H1535" s="388"/>
      <c r="I1535" s="388"/>
      <c r="J1535" s="991"/>
      <c r="K1535" s="388"/>
      <c r="L1535" s="388"/>
      <c r="M1535" s="773"/>
    </row>
    <row r="1536" s="914" customFormat="1" ht="18.75" customHeight="1" spans="1:13">
      <c r="A1536" s="1287"/>
      <c r="B1536" s="513"/>
      <c r="C1536" s="213"/>
      <c r="D1536" s="799"/>
      <c r="E1536" s="409"/>
      <c r="F1536" s="390"/>
      <c r="G1536" s="1215"/>
      <c r="H1536" s="526"/>
      <c r="I1536" s="526"/>
      <c r="J1536" s="1216"/>
      <c r="K1536" s="526"/>
      <c r="L1536" s="526"/>
      <c r="M1536" s="773"/>
    </row>
    <row r="1537" s="695" customFormat="1" customHeight="1" spans="1:13">
      <c r="A1537" s="1287"/>
      <c r="B1537" s="529"/>
      <c r="C1537" s="213"/>
      <c r="D1537" s="1198"/>
      <c r="E1537" s="409"/>
      <c r="F1537" s="390"/>
      <c r="G1537" s="1007"/>
      <c r="H1537" s="388"/>
      <c r="I1537" s="388"/>
      <c r="J1537" s="991"/>
      <c r="K1537" s="388"/>
      <c r="L1537" s="388"/>
      <c r="M1537" s="773"/>
    </row>
    <row r="1538" s="695" customFormat="1" customHeight="1" spans="1:13">
      <c r="A1538" s="1287"/>
      <c r="B1538" s="529"/>
      <c r="C1538" s="213"/>
      <c r="D1538" s="1198"/>
      <c r="E1538" s="409"/>
      <c r="F1538" s="390"/>
      <c r="G1538" s="1007"/>
      <c r="H1538" s="388"/>
      <c r="I1538" s="388"/>
      <c r="J1538" s="991"/>
      <c r="K1538" s="388"/>
      <c r="L1538" s="388"/>
      <c r="M1538" s="773"/>
    </row>
    <row r="1539" s="914" customFormat="1" ht="18.75" customHeight="1" spans="1:13">
      <c r="A1539" s="1287"/>
      <c r="B1539" s="513"/>
      <c r="C1539" s="213"/>
      <c r="D1539" s="799"/>
      <c r="E1539" s="409"/>
      <c r="F1539" s="952"/>
      <c r="G1539" s="1007"/>
      <c r="H1539" s="217"/>
      <c r="I1539" s="217"/>
      <c r="J1539" s="915"/>
      <c r="K1539" s="217"/>
      <c r="L1539" s="217"/>
      <c r="M1539" s="773"/>
    </row>
    <row r="1540" s="695" customFormat="1" customHeight="1" spans="1:13">
      <c r="A1540" s="1287"/>
      <c r="B1540" s="529"/>
      <c r="C1540" s="213"/>
      <c r="D1540" s="1198"/>
      <c r="E1540" s="409"/>
      <c r="F1540" s="390"/>
      <c r="G1540" s="1007"/>
      <c r="H1540" s="388"/>
      <c r="I1540" s="388"/>
      <c r="J1540" s="991"/>
      <c r="K1540" s="388"/>
      <c r="L1540" s="388"/>
      <c r="M1540" s="773"/>
    </row>
    <row r="1541" s="914" customFormat="1" ht="18.75" customHeight="1" spans="1:13">
      <c r="A1541" s="1287"/>
      <c r="B1541" s="513"/>
      <c r="C1541" s="213"/>
      <c r="D1541" s="799"/>
      <c r="E1541" s="409"/>
      <c r="F1541" s="390"/>
      <c r="G1541" s="1215"/>
      <c r="H1541" s="526"/>
      <c r="I1541" s="526"/>
      <c r="J1541" s="1216"/>
      <c r="K1541" s="526"/>
      <c r="L1541" s="526"/>
      <c r="M1541" s="773"/>
    </row>
    <row r="1542" s="695" customFormat="1" customHeight="1" spans="1:13">
      <c r="A1542" s="1287"/>
      <c r="B1542" s="529"/>
      <c r="C1542" s="213"/>
      <c r="D1542" s="1198"/>
      <c r="E1542" s="409"/>
      <c r="F1542" s="390"/>
      <c r="G1542" s="1007"/>
      <c r="H1542" s="388"/>
      <c r="I1542" s="388"/>
      <c r="J1542" s="991"/>
      <c r="K1542" s="388"/>
      <c r="L1542" s="388"/>
      <c r="M1542" s="773"/>
    </row>
    <row r="1543" s="914" customFormat="1" ht="18.75" customHeight="1" spans="1:13">
      <c r="A1543" s="1287"/>
      <c r="B1543" s="513"/>
      <c r="C1543" s="213"/>
      <c r="D1543" s="799"/>
      <c r="E1543" s="409"/>
      <c r="F1543" s="952"/>
      <c r="G1543" s="1007"/>
      <c r="H1543" s="217"/>
      <c r="I1543" s="217"/>
      <c r="J1543" s="915"/>
      <c r="K1543" s="217"/>
      <c r="L1543" s="217"/>
      <c r="M1543" s="773"/>
    </row>
    <row r="1544" s="695" customFormat="1" customHeight="1" spans="1:13">
      <c r="A1544" s="1287"/>
      <c r="B1544" s="529"/>
      <c r="C1544" s="213"/>
      <c r="D1544" s="1198"/>
      <c r="E1544" s="409"/>
      <c r="F1544" s="390"/>
      <c r="G1544" s="1007"/>
      <c r="H1544" s="388"/>
      <c r="I1544" s="388"/>
      <c r="J1544" s="991"/>
      <c r="K1544" s="388"/>
      <c r="L1544" s="388"/>
      <c r="M1544" s="773"/>
    </row>
    <row r="1545" s="695" customFormat="1" customHeight="1" spans="1:13">
      <c r="A1545" s="1287"/>
      <c r="B1545" s="529"/>
      <c r="C1545" s="213"/>
      <c r="D1545" s="1198"/>
      <c r="E1545" s="409"/>
      <c r="F1545" s="390"/>
      <c r="G1545" s="1007"/>
      <c r="H1545" s="388"/>
      <c r="I1545" s="388"/>
      <c r="J1545" s="991"/>
      <c r="K1545" s="388"/>
      <c r="L1545" s="388"/>
      <c r="M1545" s="773"/>
    </row>
    <row r="1546" s="914" customFormat="1" ht="18.75" customHeight="1" spans="1:13">
      <c r="A1546" s="1287"/>
      <c r="B1546" s="513"/>
      <c r="C1546" s="213"/>
      <c r="D1546" s="799"/>
      <c r="E1546" s="409"/>
      <c r="F1546" s="390"/>
      <c r="G1546" s="1215"/>
      <c r="H1546" s="526"/>
      <c r="I1546" s="526"/>
      <c r="J1546" s="1216"/>
      <c r="K1546" s="526"/>
      <c r="L1546" s="526"/>
      <c r="M1546" s="773"/>
    </row>
    <row r="1547" s="695" customFormat="1" customHeight="1" spans="1:13">
      <c r="A1547" s="1287"/>
      <c r="B1547" s="529"/>
      <c r="C1547" s="213"/>
      <c r="D1547" s="1198"/>
      <c r="E1547" s="409"/>
      <c r="F1547" s="390"/>
      <c r="G1547" s="1007"/>
      <c r="H1547" s="388"/>
      <c r="I1547" s="388"/>
      <c r="J1547" s="991"/>
      <c r="K1547" s="388"/>
      <c r="L1547" s="388"/>
      <c r="M1547" s="773"/>
    </row>
    <row r="1548" s="914" customFormat="1" ht="18.75" customHeight="1" spans="1:13">
      <c r="A1548" s="1287"/>
      <c r="B1548" s="513"/>
      <c r="C1548" s="213"/>
      <c r="D1548" s="799"/>
      <c r="E1548" s="409"/>
      <c r="F1548" s="952"/>
      <c r="G1548" s="1007"/>
      <c r="H1548" s="217"/>
      <c r="I1548" s="217"/>
      <c r="J1548" s="915"/>
      <c r="K1548" s="217"/>
      <c r="L1548" s="217"/>
      <c r="M1548" s="773"/>
    </row>
    <row r="1549" s="695" customFormat="1" customHeight="1" spans="1:13">
      <c r="A1549" s="1287"/>
      <c r="B1549" s="529"/>
      <c r="C1549" s="213"/>
      <c r="D1549" s="1198"/>
      <c r="E1549" s="409"/>
      <c r="F1549" s="390"/>
      <c r="G1549" s="1007"/>
      <c r="H1549" s="388"/>
      <c r="I1549" s="388"/>
      <c r="J1549" s="991"/>
      <c r="K1549" s="388"/>
      <c r="L1549" s="388"/>
      <c r="M1549" s="773"/>
    </row>
    <row r="1550" s="914" customFormat="1" ht="18.75" customHeight="1" spans="1:13">
      <c r="A1550" s="1287"/>
      <c r="B1550" s="513"/>
      <c r="C1550" s="213"/>
      <c r="D1550" s="799"/>
      <c r="E1550" s="409"/>
      <c r="F1550" s="390"/>
      <c r="G1550" s="1215"/>
      <c r="H1550" s="526"/>
      <c r="I1550" s="526"/>
      <c r="J1550" s="1216"/>
      <c r="K1550" s="526"/>
      <c r="L1550" s="526"/>
      <c r="M1550" s="773"/>
    </row>
    <row r="1551" s="695" customFormat="1" customHeight="1" spans="1:13">
      <c r="A1551" s="1287"/>
      <c r="B1551" s="529"/>
      <c r="C1551" s="213"/>
      <c r="D1551" s="1198"/>
      <c r="E1551" s="409"/>
      <c r="F1551" s="390"/>
      <c r="G1551" s="1007"/>
      <c r="H1551" s="388"/>
      <c r="I1551" s="388"/>
      <c r="J1551" s="991"/>
      <c r="K1551" s="388"/>
      <c r="L1551" s="388"/>
      <c r="M1551" s="773"/>
    </row>
    <row r="1552" s="914" customFormat="1" ht="18.75" customHeight="1" spans="1:13">
      <c r="A1552" s="1287"/>
      <c r="B1552" s="513"/>
      <c r="C1552" s="213"/>
      <c r="D1552" s="799"/>
      <c r="E1552" s="409"/>
      <c r="F1552" s="952"/>
      <c r="G1552" s="1007"/>
      <c r="H1552" s="217"/>
      <c r="I1552" s="217"/>
      <c r="J1552" s="915"/>
      <c r="K1552" s="217"/>
      <c r="L1552" s="217"/>
      <c r="M1552" s="773"/>
    </row>
    <row r="1553" s="695" customFormat="1" customHeight="1" spans="1:13">
      <c r="A1553" s="1287"/>
      <c r="B1553" s="529"/>
      <c r="C1553" s="213"/>
      <c r="D1553" s="1198"/>
      <c r="E1553" s="409"/>
      <c r="F1553" s="390"/>
      <c r="G1553" s="1007"/>
      <c r="H1553" s="388"/>
      <c r="I1553" s="388"/>
      <c r="J1553" s="991"/>
      <c r="K1553" s="388"/>
      <c r="L1553" s="388"/>
      <c r="M1553" s="773"/>
    </row>
    <row r="1554" s="914" customFormat="1" ht="18.75" customHeight="1" spans="1:13">
      <c r="A1554" s="1287"/>
      <c r="B1554" s="513"/>
      <c r="C1554" s="213"/>
      <c r="D1554" s="799"/>
      <c r="E1554" s="409"/>
      <c r="F1554" s="390"/>
      <c r="G1554" s="1215"/>
      <c r="H1554" s="526"/>
      <c r="I1554" s="526"/>
      <c r="J1554" s="1216"/>
      <c r="K1554" s="526"/>
      <c r="L1554" s="526"/>
      <c r="M1554" s="773"/>
    </row>
    <row r="1555" s="695" customFormat="1" customHeight="1" spans="1:13">
      <c r="A1555" s="1287"/>
      <c r="B1555" s="529"/>
      <c r="C1555" s="213"/>
      <c r="D1555" s="1198"/>
      <c r="E1555" s="409"/>
      <c r="F1555" s="390"/>
      <c r="G1555" s="1007"/>
      <c r="H1555" s="388"/>
      <c r="I1555" s="388"/>
      <c r="J1555" s="991"/>
      <c r="K1555" s="388"/>
      <c r="L1555" s="388"/>
      <c r="M1555" s="773"/>
    </row>
    <row r="1556" s="914" customFormat="1" ht="18.75" customHeight="1" spans="1:13">
      <c r="A1556" s="1287"/>
      <c r="B1556" s="513"/>
      <c r="C1556" s="213"/>
      <c r="D1556" s="799"/>
      <c r="E1556" s="409"/>
      <c r="F1556" s="952"/>
      <c r="G1556" s="1007"/>
      <c r="H1556" s="217"/>
      <c r="I1556" s="217"/>
      <c r="J1556" s="915"/>
      <c r="K1556" s="217"/>
      <c r="L1556" s="217"/>
      <c r="M1556" s="773"/>
    </row>
    <row r="1557" s="695" customFormat="1" customHeight="1" spans="1:13">
      <c r="A1557" s="1287"/>
      <c r="B1557" s="529"/>
      <c r="C1557" s="213"/>
      <c r="D1557" s="1198"/>
      <c r="E1557" s="409"/>
      <c r="F1557" s="390"/>
      <c r="G1557" s="1007"/>
      <c r="H1557" s="388"/>
      <c r="I1557" s="388"/>
      <c r="J1557" s="991"/>
      <c r="K1557" s="388"/>
      <c r="L1557" s="388"/>
      <c r="M1557" s="773"/>
    </row>
    <row r="1558" s="695" customFormat="1" customHeight="1" spans="1:13">
      <c r="A1558" s="1287"/>
      <c r="B1558" s="529"/>
      <c r="C1558" s="213"/>
      <c r="D1558" s="1198"/>
      <c r="E1558" s="409"/>
      <c r="F1558" s="390"/>
      <c r="G1558" s="1007"/>
      <c r="H1558" s="388"/>
      <c r="I1558" s="388"/>
      <c r="J1558" s="991"/>
      <c r="K1558" s="388"/>
      <c r="L1558" s="388"/>
      <c r="M1558" s="773"/>
    </row>
    <row r="1559" s="695" customFormat="1" customHeight="1" spans="1:13">
      <c r="A1559" s="1287"/>
      <c r="B1559" s="529"/>
      <c r="C1559" s="213"/>
      <c r="D1559" s="1198"/>
      <c r="E1559" s="409"/>
      <c r="F1559" s="390"/>
      <c r="G1559" s="1007"/>
      <c r="H1559" s="388"/>
      <c r="I1559" s="388"/>
      <c r="J1559" s="991"/>
      <c r="K1559" s="388"/>
      <c r="L1559" s="388"/>
      <c r="M1559" s="773"/>
    </row>
    <row r="1560" s="695" customFormat="1" customHeight="1" spans="1:13">
      <c r="A1560" s="1287"/>
      <c r="B1560" s="529"/>
      <c r="C1560" s="213"/>
      <c r="D1560" s="1198"/>
      <c r="E1560" s="409"/>
      <c r="F1560" s="390"/>
      <c r="G1560" s="1007"/>
      <c r="H1560" s="388"/>
      <c r="I1560" s="388"/>
      <c r="J1560" s="991"/>
      <c r="K1560" s="388"/>
      <c r="L1560" s="388"/>
      <c r="M1560" s="773"/>
    </row>
    <row r="1561" s="914" customFormat="1" ht="18.75" customHeight="1" spans="1:13">
      <c r="A1561" s="1287"/>
      <c r="B1561" s="513"/>
      <c r="C1561" s="213"/>
      <c r="D1561" s="799"/>
      <c r="E1561" s="409"/>
      <c r="F1561" s="390"/>
      <c r="G1561" s="1215"/>
      <c r="H1561" s="526"/>
      <c r="I1561" s="526"/>
      <c r="J1561" s="1216"/>
      <c r="K1561" s="526"/>
      <c r="L1561" s="526"/>
      <c r="M1561" s="773"/>
    </row>
    <row r="1562" s="695" customFormat="1" customHeight="1" spans="1:13">
      <c r="A1562" s="1287"/>
      <c r="B1562" s="529"/>
      <c r="C1562" s="213"/>
      <c r="D1562" s="1198"/>
      <c r="E1562" s="409"/>
      <c r="F1562" s="390"/>
      <c r="G1562" s="1007"/>
      <c r="H1562" s="388"/>
      <c r="I1562" s="388"/>
      <c r="J1562" s="991"/>
      <c r="K1562" s="388"/>
      <c r="L1562" s="388"/>
      <c r="M1562" s="773"/>
    </row>
    <row r="1563" s="914" customFormat="1" ht="18.75" customHeight="1" spans="1:13">
      <c r="A1563" s="1287"/>
      <c r="B1563" s="513"/>
      <c r="C1563" s="213"/>
      <c r="D1563" s="799"/>
      <c r="E1563" s="409"/>
      <c r="F1563" s="952"/>
      <c r="G1563" s="1007"/>
      <c r="H1563" s="217"/>
      <c r="I1563" s="217"/>
      <c r="J1563" s="915"/>
      <c r="K1563" s="217"/>
      <c r="L1563" s="217"/>
      <c r="M1563" s="773"/>
    </row>
    <row r="1564" s="695" customFormat="1" customHeight="1" spans="1:13">
      <c r="A1564" s="1287"/>
      <c r="B1564" s="529"/>
      <c r="C1564" s="213"/>
      <c r="D1564" s="1198"/>
      <c r="E1564" s="409"/>
      <c r="F1564" s="390"/>
      <c r="G1564" s="1007"/>
      <c r="H1564" s="388"/>
      <c r="I1564" s="388"/>
      <c r="J1564" s="991"/>
      <c r="K1564" s="388"/>
      <c r="L1564" s="388"/>
      <c r="M1564" s="773"/>
    </row>
    <row r="1565" s="914" customFormat="1" ht="18.75" customHeight="1" spans="1:13">
      <c r="A1565" s="1287"/>
      <c r="B1565" s="513"/>
      <c r="C1565" s="213"/>
      <c r="D1565" s="799"/>
      <c r="E1565" s="409"/>
      <c r="F1565" s="390"/>
      <c r="G1565" s="1215"/>
      <c r="H1565" s="526"/>
      <c r="I1565" s="526"/>
      <c r="J1565" s="1216"/>
      <c r="K1565" s="526"/>
      <c r="L1565" s="526"/>
      <c r="M1565" s="773"/>
    </row>
    <row r="1566" s="695" customFormat="1" customHeight="1" spans="1:13">
      <c r="A1566" s="1287"/>
      <c r="B1566" s="529"/>
      <c r="C1566" s="213"/>
      <c r="D1566" s="1198"/>
      <c r="E1566" s="409"/>
      <c r="F1566" s="390"/>
      <c r="G1566" s="1007"/>
      <c r="H1566" s="388"/>
      <c r="I1566" s="388"/>
      <c r="J1566" s="991"/>
      <c r="K1566" s="388"/>
      <c r="L1566" s="388"/>
      <c r="M1566" s="773"/>
    </row>
    <row r="1567" s="914" customFormat="1" ht="18.75" customHeight="1" spans="1:13">
      <c r="A1567" s="1287"/>
      <c r="B1567" s="513"/>
      <c r="C1567" s="213"/>
      <c r="D1567" s="799"/>
      <c r="E1567" s="409"/>
      <c r="F1567" s="952"/>
      <c r="G1567" s="1007"/>
      <c r="H1567" s="217"/>
      <c r="I1567" s="217"/>
      <c r="J1567" s="915"/>
      <c r="K1567" s="217"/>
      <c r="L1567" s="217"/>
      <c r="M1567" s="773"/>
    </row>
    <row r="1568" s="695" customFormat="1" customHeight="1" spans="1:13">
      <c r="A1568" s="1287"/>
      <c r="B1568" s="529"/>
      <c r="C1568" s="213"/>
      <c r="D1568" s="1198"/>
      <c r="E1568" s="409"/>
      <c r="F1568" s="390"/>
      <c r="G1568" s="1007"/>
      <c r="H1568" s="388"/>
      <c r="I1568" s="388"/>
      <c r="J1568" s="991"/>
      <c r="K1568" s="388"/>
      <c r="L1568" s="388"/>
      <c r="M1568" s="773"/>
    </row>
    <row r="1569" s="914" customFormat="1" ht="18.75" customHeight="1" spans="1:13">
      <c r="A1569" s="1287"/>
      <c r="B1569" s="513"/>
      <c r="C1569" s="213"/>
      <c r="D1569" s="799"/>
      <c r="E1569" s="409"/>
      <c r="F1569" s="390"/>
      <c r="G1569" s="1215"/>
      <c r="H1569" s="526"/>
      <c r="I1569" s="526"/>
      <c r="J1569" s="1216"/>
      <c r="K1569" s="526"/>
      <c r="L1569" s="526"/>
      <c r="M1569" s="773"/>
    </row>
    <row r="1570" s="695" customFormat="1" customHeight="1" spans="1:13">
      <c r="A1570" s="1287"/>
      <c r="B1570" s="529"/>
      <c r="C1570" s="213"/>
      <c r="D1570" s="1198"/>
      <c r="E1570" s="409"/>
      <c r="F1570" s="390"/>
      <c r="G1570" s="1007"/>
      <c r="H1570" s="388"/>
      <c r="I1570" s="388"/>
      <c r="J1570" s="991"/>
      <c r="K1570" s="388"/>
      <c r="L1570" s="388"/>
      <c r="M1570" s="773"/>
    </row>
    <row r="1571" s="914" customFormat="1" ht="18.75" customHeight="1" spans="1:13">
      <c r="A1571" s="1287"/>
      <c r="B1571" s="513"/>
      <c r="C1571" s="213"/>
      <c r="D1571" s="799"/>
      <c r="E1571" s="409"/>
      <c r="F1571" s="952"/>
      <c r="G1571" s="1007"/>
      <c r="H1571" s="217"/>
      <c r="I1571" s="217"/>
      <c r="J1571" s="915"/>
      <c r="K1571" s="217"/>
      <c r="L1571" s="217"/>
      <c r="M1571" s="773"/>
    </row>
    <row r="1572" s="695" customFormat="1" customHeight="1" spans="1:13">
      <c r="A1572" s="1287"/>
      <c r="B1572" s="529"/>
      <c r="C1572" s="213"/>
      <c r="D1572" s="1198"/>
      <c r="E1572" s="409"/>
      <c r="F1572" s="390"/>
      <c r="G1572" s="1007"/>
      <c r="H1572" s="388"/>
      <c r="I1572" s="388"/>
      <c r="J1572" s="991"/>
      <c r="K1572" s="388"/>
      <c r="L1572" s="388"/>
      <c r="M1572" s="773"/>
    </row>
    <row r="1573" s="914" customFormat="1" ht="18.75" customHeight="1" spans="1:13">
      <c r="A1573" s="1287"/>
      <c r="B1573" s="513"/>
      <c r="C1573" s="213"/>
      <c r="D1573" s="799"/>
      <c r="E1573" s="409"/>
      <c r="F1573" s="390"/>
      <c r="G1573" s="1215"/>
      <c r="H1573" s="526"/>
      <c r="I1573" s="526"/>
      <c r="J1573" s="1216"/>
      <c r="K1573" s="526"/>
      <c r="L1573" s="526"/>
      <c r="M1573" s="773"/>
    </row>
    <row r="1574" s="695" customFormat="1" customHeight="1" spans="1:13">
      <c r="A1574" s="1287"/>
      <c r="B1574" s="529"/>
      <c r="C1574" s="213"/>
      <c r="D1574" s="1198"/>
      <c r="E1574" s="409"/>
      <c r="F1574" s="390"/>
      <c r="G1574" s="1007"/>
      <c r="H1574" s="388"/>
      <c r="I1574" s="388"/>
      <c r="J1574" s="991"/>
      <c r="K1574" s="388"/>
      <c r="L1574" s="388"/>
      <c r="M1574" s="773"/>
    </row>
    <row r="1575" s="695" customFormat="1" customHeight="1" spans="1:13">
      <c r="A1575" s="1287"/>
      <c r="B1575" s="529"/>
      <c r="C1575" s="213"/>
      <c r="D1575" s="1198"/>
      <c r="E1575" s="409"/>
      <c r="F1575" s="390"/>
      <c r="G1575" s="1007"/>
      <c r="H1575" s="388"/>
      <c r="I1575" s="388"/>
      <c r="J1575" s="991"/>
      <c r="K1575" s="388"/>
      <c r="L1575" s="388"/>
      <c r="M1575" s="773"/>
    </row>
    <row r="1576" s="914" customFormat="1" ht="18.75" customHeight="1" spans="1:13">
      <c r="A1576" s="1287"/>
      <c r="B1576" s="513"/>
      <c r="C1576" s="213"/>
      <c r="D1576" s="799"/>
      <c r="E1576" s="409"/>
      <c r="F1576" s="952"/>
      <c r="G1576" s="1007"/>
      <c r="H1576" s="217"/>
      <c r="I1576" s="217"/>
      <c r="J1576" s="915"/>
      <c r="K1576" s="217"/>
      <c r="L1576" s="217"/>
      <c r="M1576" s="773"/>
    </row>
    <row r="1577" s="695" customFormat="1" customHeight="1" spans="1:13">
      <c r="A1577" s="1287"/>
      <c r="B1577" s="529"/>
      <c r="C1577" s="213"/>
      <c r="D1577" s="1198"/>
      <c r="E1577" s="409"/>
      <c r="F1577" s="390"/>
      <c r="G1577" s="1007"/>
      <c r="H1577" s="388"/>
      <c r="I1577" s="388"/>
      <c r="J1577" s="991"/>
      <c r="K1577" s="388"/>
      <c r="L1577" s="388"/>
      <c r="M1577" s="773"/>
    </row>
    <row r="1578" s="914" customFormat="1" ht="18.75" customHeight="1" spans="1:13">
      <c r="A1578" s="1287"/>
      <c r="B1578" s="513"/>
      <c r="C1578" s="213"/>
      <c r="D1578" s="799"/>
      <c r="E1578" s="409"/>
      <c r="F1578" s="390"/>
      <c r="G1578" s="1215"/>
      <c r="H1578" s="526"/>
      <c r="I1578" s="526"/>
      <c r="J1578" s="1216"/>
      <c r="K1578" s="526"/>
      <c r="L1578" s="526"/>
      <c r="M1578" s="773"/>
    </row>
    <row r="1579" s="695" customFormat="1" customHeight="1" spans="1:13">
      <c r="A1579" s="1287"/>
      <c r="B1579" s="529"/>
      <c r="C1579" s="213"/>
      <c r="D1579" s="1198"/>
      <c r="E1579" s="409"/>
      <c r="F1579" s="390"/>
      <c r="G1579" s="1007"/>
      <c r="H1579" s="388"/>
      <c r="I1579" s="388"/>
      <c r="J1579" s="991"/>
      <c r="K1579" s="388"/>
      <c r="L1579" s="388"/>
      <c r="M1579" s="773"/>
    </row>
    <row r="1580" s="914" customFormat="1" ht="18.75" customHeight="1" spans="1:13">
      <c r="A1580" s="1287"/>
      <c r="B1580" s="513"/>
      <c r="C1580" s="213"/>
      <c r="D1580" s="799"/>
      <c r="E1580" s="409"/>
      <c r="F1580" s="952"/>
      <c r="G1580" s="1007"/>
      <c r="H1580" s="217"/>
      <c r="I1580" s="217"/>
      <c r="J1580" s="915"/>
      <c r="K1580" s="217"/>
      <c r="L1580" s="217"/>
      <c r="M1580" s="773"/>
    </row>
    <row r="1581" s="695" customFormat="1" customHeight="1" spans="1:13">
      <c r="A1581" s="1287"/>
      <c r="B1581" s="529"/>
      <c r="C1581" s="213"/>
      <c r="D1581" s="1198"/>
      <c r="E1581" s="409"/>
      <c r="F1581" s="390"/>
      <c r="G1581" s="1007"/>
      <c r="H1581" s="388"/>
      <c r="I1581" s="388"/>
      <c r="J1581" s="991"/>
      <c r="K1581" s="388"/>
      <c r="L1581" s="388"/>
      <c r="M1581" s="773"/>
    </row>
    <row r="1582" s="914" customFormat="1" ht="18.75" customHeight="1" spans="1:13">
      <c r="A1582" s="1287"/>
      <c r="B1582" s="513"/>
      <c r="C1582" s="213"/>
      <c r="D1582" s="799"/>
      <c r="E1582" s="409"/>
      <c r="F1582" s="390"/>
      <c r="G1582" s="1215"/>
      <c r="H1582" s="526"/>
      <c r="I1582" s="526"/>
      <c r="J1582" s="1216"/>
      <c r="K1582" s="526"/>
      <c r="L1582" s="526"/>
      <c r="M1582" s="773"/>
    </row>
    <row r="1583" s="695" customFormat="1" customHeight="1" spans="1:13">
      <c r="A1583" s="1287"/>
      <c r="B1583" s="529"/>
      <c r="C1583" s="213"/>
      <c r="D1583" s="1198"/>
      <c r="E1583" s="409"/>
      <c r="F1583" s="390"/>
      <c r="G1583" s="1007"/>
      <c r="H1583" s="388"/>
      <c r="I1583" s="388"/>
      <c r="J1583" s="991"/>
      <c r="K1583" s="388"/>
      <c r="L1583" s="388"/>
      <c r="M1583" s="773"/>
    </row>
    <row r="1584" s="914" customFormat="1" ht="18.75" customHeight="1" spans="1:13">
      <c r="A1584" s="1287"/>
      <c r="B1584" s="513"/>
      <c r="C1584" s="213"/>
      <c r="D1584" s="799"/>
      <c r="E1584" s="409"/>
      <c r="F1584" s="952"/>
      <c r="G1584" s="1007"/>
      <c r="H1584" s="217"/>
      <c r="I1584" s="217"/>
      <c r="J1584" s="915"/>
      <c r="K1584" s="217"/>
      <c r="L1584" s="217"/>
      <c r="M1584" s="773"/>
    </row>
    <row r="1585" s="695" customFormat="1" customHeight="1" spans="1:13">
      <c r="A1585" s="1287"/>
      <c r="B1585" s="529"/>
      <c r="C1585" s="213"/>
      <c r="D1585" s="1198"/>
      <c r="E1585" s="409"/>
      <c r="F1585" s="390"/>
      <c r="G1585" s="1007"/>
      <c r="H1585" s="388"/>
      <c r="I1585" s="388"/>
      <c r="J1585" s="991"/>
      <c r="K1585" s="388"/>
      <c r="L1585" s="388"/>
      <c r="M1585" s="773"/>
    </row>
    <row r="1586" s="695" customFormat="1" customHeight="1" spans="1:13">
      <c r="A1586" s="1287"/>
      <c r="B1586" s="529"/>
      <c r="C1586" s="213"/>
      <c r="D1586" s="1198"/>
      <c r="E1586" s="409"/>
      <c r="F1586" s="390"/>
      <c r="G1586" s="1007"/>
      <c r="H1586" s="388"/>
      <c r="I1586" s="388"/>
      <c r="J1586" s="991"/>
      <c r="K1586" s="388"/>
      <c r="L1586" s="388"/>
      <c r="M1586" s="773"/>
    </row>
    <row r="1587" s="914" customFormat="1" ht="18.75" customHeight="1" spans="1:13">
      <c r="A1587" s="1287"/>
      <c r="B1587" s="513"/>
      <c r="C1587" s="213"/>
      <c r="D1587" s="799"/>
      <c r="E1587" s="409"/>
      <c r="F1587" s="390"/>
      <c r="G1587" s="1215"/>
      <c r="H1587" s="526"/>
      <c r="I1587" s="526"/>
      <c r="J1587" s="1216"/>
      <c r="K1587" s="526"/>
      <c r="L1587" s="526"/>
      <c r="M1587" s="773"/>
    </row>
    <row r="1588" s="695" customFormat="1" customHeight="1" spans="1:13">
      <c r="A1588" s="1287"/>
      <c r="B1588" s="529"/>
      <c r="C1588" s="213"/>
      <c r="D1588" s="1198"/>
      <c r="E1588" s="409"/>
      <c r="F1588" s="390"/>
      <c r="G1588" s="1007"/>
      <c r="H1588" s="388"/>
      <c r="I1588" s="388"/>
      <c r="J1588" s="991"/>
      <c r="K1588" s="388"/>
      <c r="L1588" s="388"/>
      <c r="M1588" s="773"/>
    </row>
    <row r="1589" s="695" customFormat="1" customHeight="1" spans="1:13">
      <c r="A1589" s="1287"/>
      <c r="B1589" s="529"/>
      <c r="C1589" s="213"/>
      <c r="D1589" s="1198"/>
      <c r="E1589" s="409"/>
      <c r="F1589" s="390"/>
      <c r="G1589" s="1007"/>
      <c r="H1589" s="388"/>
      <c r="I1589" s="388"/>
      <c r="J1589" s="991"/>
      <c r="K1589" s="388"/>
      <c r="L1589" s="388"/>
      <c r="M1589" s="773"/>
    </row>
    <row r="1590" s="695" customFormat="1" customHeight="1" spans="1:13">
      <c r="A1590" s="1287"/>
      <c r="B1590" s="529"/>
      <c r="C1590" s="213"/>
      <c r="D1590" s="1198"/>
      <c r="E1590" s="409"/>
      <c r="F1590" s="390"/>
      <c r="G1590" s="1007"/>
      <c r="H1590" s="388"/>
      <c r="I1590" s="388"/>
      <c r="J1590" s="991"/>
      <c r="K1590" s="388"/>
      <c r="L1590" s="388"/>
      <c r="M1590" s="773"/>
    </row>
    <row r="1591" s="695" customFormat="1" customHeight="1" spans="1:13">
      <c r="A1591" s="1287"/>
      <c r="B1591" s="529"/>
      <c r="C1591" s="213"/>
      <c r="D1591" s="1198"/>
      <c r="E1591" s="409"/>
      <c r="F1591" s="390"/>
      <c r="G1591" s="1007"/>
      <c r="H1591" s="388"/>
      <c r="I1591" s="388"/>
      <c r="J1591" s="991"/>
      <c r="K1591" s="388"/>
      <c r="L1591" s="388"/>
      <c r="M1591" s="773"/>
    </row>
    <row r="1592" s="695" customFormat="1" customHeight="1" spans="1:13">
      <c r="A1592" s="1287"/>
      <c r="B1592" s="529"/>
      <c r="C1592" s="213"/>
      <c r="D1592" s="1198"/>
      <c r="E1592" s="409"/>
      <c r="F1592" s="390"/>
      <c r="G1592" s="1007"/>
      <c r="H1592" s="388"/>
      <c r="I1592" s="388"/>
      <c r="J1592" s="991"/>
      <c r="K1592" s="388"/>
      <c r="L1592" s="388"/>
      <c r="M1592" s="773"/>
    </row>
    <row r="1593" s="695" customFormat="1" customHeight="1" spans="1:13">
      <c r="A1593" s="1287"/>
      <c r="B1593" s="529"/>
      <c r="C1593" s="213"/>
      <c r="D1593" s="1198"/>
      <c r="E1593" s="409"/>
      <c r="F1593" s="390"/>
      <c r="G1593" s="1007"/>
      <c r="H1593" s="388"/>
      <c r="I1593" s="388"/>
      <c r="J1593" s="991"/>
      <c r="K1593" s="388"/>
      <c r="L1593" s="388"/>
      <c r="M1593" s="773"/>
    </row>
    <row r="1594" s="695" customFormat="1" customHeight="1" spans="1:13">
      <c r="A1594" s="1287"/>
      <c r="B1594" s="529"/>
      <c r="C1594" s="213"/>
      <c r="D1594" s="1198"/>
      <c r="E1594" s="409"/>
      <c r="F1594" s="390"/>
      <c r="G1594" s="1007"/>
      <c r="H1594" s="388"/>
      <c r="I1594" s="388"/>
      <c r="J1594" s="991"/>
      <c r="K1594" s="388"/>
      <c r="L1594" s="388"/>
      <c r="M1594" s="773"/>
    </row>
    <row r="1595" s="914" customFormat="1" ht="18.75" customHeight="1" spans="1:13">
      <c r="A1595" s="1287"/>
      <c r="B1595" s="513"/>
      <c r="C1595" s="213"/>
      <c r="D1595" s="799"/>
      <c r="E1595" s="409"/>
      <c r="F1595" s="952"/>
      <c r="G1595" s="1007"/>
      <c r="H1595" s="217"/>
      <c r="I1595" s="217"/>
      <c r="J1595" s="915"/>
      <c r="K1595" s="217"/>
      <c r="L1595" s="217"/>
      <c r="M1595" s="773"/>
    </row>
    <row r="1596" s="695" customFormat="1" customHeight="1" spans="1:13">
      <c r="A1596" s="1287"/>
      <c r="B1596" s="529"/>
      <c r="C1596" s="213"/>
      <c r="D1596" s="1198"/>
      <c r="E1596" s="409"/>
      <c r="F1596" s="390"/>
      <c r="G1596" s="1007"/>
      <c r="H1596" s="388"/>
      <c r="I1596" s="388"/>
      <c r="J1596" s="991"/>
      <c r="K1596" s="388"/>
      <c r="L1596" s="388"/>
      <c r="M1596" s="773"/>
    </row>
    <row r="1597" s="914" customFormat="1" ht="18.75" customHeight="1" spans="1:13">
      <c r="A1597" s="1287"/>
      <c r="B1597" s="513"/>
      <c r="C1597" s="213"/>
      <c r="D1597" s="799"/>
      <c r="E1597" s="409"/>
      <c r="F1597" s="390"/>
      <c r="G1597" s="1215"/>
      <c r="H1597" s="526"/>
      <c r="I1597" s="526"/>
      <c r="J1597" s="1216"/>
      <c r="K1597" s="526"/>
      <c r="L1597" s="526"/>
      <c r="M1597" s="773"/>
    </row>
    <row r="1598" s="695" customFormat="1" customHeight="1" spans="1:13">
      <c r="A1598" s="1287"/>
      <c r="B1598" s="529"/>
      <c r="C1598" s="213"/>
      <c r="D1598" s="1198"/>
      <c r="E1598" s="409"/>
      <c r="F1598" s="390"/>
      <c r="G1598" s="1007"/>
      <c r="H1598" s="388"/>
      <c r="I1598" s="388"/>
      <c r="J1598" s="991"/>
      <c r="K1598" s="388"/>
      <c r="L1598" s="388"/>
      <c r="M1598" s="773"/>
    </row>
    <row r="1599" s="914" customFormat="1" ht="18.75" customHeight="1" spans="1:13">
      <c r="A1599" s="1287"/>
      <c r="B1599" s="513"/>
      <c r="C1599" s="213"/>
      <c r="D1599" s="799"/>
      <c r="E1599" s="409"/>
      <c r="F1599" s="952"/>
      <c r="G1599" s="1007"/>
      <c r="H1599" s="217"/>
      <c r="I1599" s="388"/>
      <c r="J1599" s="991"/>
      <c r="K1599" s="388"/>
      <c r="L1599" s="388"/>
      <c r="M1599" s="773"/>
    </row>
    <row r="1600" s="914" customFormat="1" ht="18.75" customHeight="1" spans="1:13">
      <c r="A1600" s="1287"/>
      <c r="B1600" s="513"/>
      <c r="C1600" s="213"/>
      <c r="D1600" s="799"/>
      <c r="E1600" s="409"/>
      <c r="F1600" s="952"/>
      <c r="G1600" s="1007"/>
      <c r="H1600" s="217"/>
      <c r="I1600" s="388"/>
      <c r="J1600" s="991"/>
      <c r="K1600" s="388"/>
      <c r="L1600" s="388"/>
      <c r="M1600" s="773"/>
    </row>
    <row r="1601" s="914" customFormat="1" ht="18.75" customHeight="1" spans="1:13">
      <c r="A1601" s="1287"/>
      <c r="B1601" s="513"/>
      <c r="C1601" s="213"/>
      <c r="D1601" s="799"/>
      <c r="E1601" s="409"/>
      <c r="F1601" s="390"/>
      <c r="G1601" s="1215"/>
      <c r="H1601" s="526"/>
      <c r="I1601" s="388"/>
      <c r="J1601" s="991"/>
      <c r="K1601" s="388"/>
      <c r="L1601" s="388"/>
      <c r="M1601" s="773"/>
    </row>
    <row r="1602" s="914" customFormat="1" ht="18.75" customHeight="1" spans="1:13">
      <c r="A1602" s="1287"/>
      <c r="B1602" s="513"/>
      <c r="C1602" s="213"/>
      <c r="D1602" s="799"/>
      <c r="E1602" s="409"/>
      <c r="F1602" s="390"/>
      <c r="G1602" s="1215"/>
      <c r="H1602" s="526"/>
      <c r="I1602" s="388"/>
      <c r="J1602" s="991"/>
      <c r="K1602" s="388"/>
      <c r="L1602" s="388"/>
      <c r="M1602" s="773"/>
    </row>
    <row r="1603" s="914" customFormat="1" ht="18.75" customHeight="1" spans="1:13">
      <c r="A1603" s="1287"/>
      <c r="B1603" s="513"/>
      <c r="C1603" s="213"/>
      <c r="D1603" s="799"/>
      <c r="E1603" s="409"/>
      <c r="F1603" s="390"/>
      <c r="G1603" s="1215"/>
      <c r="H1603" s="526"/>
      <c r="I1603" s="388"/>
      <c r="J1603" s="991"/>
      <c r="K1603" s="388"/>
      <c r="L1603" s="388"/>
      <c r="M1603" s="773"/>
    </row>
    <row r="1604" s="914" customFormat="1" ht="18.75" customHeight="1" spans="1:13">
      <c r="A1604" s="1287"/>
      <c r="B1604" s="513"/>
      <c r="C1604" s="213"/>
      <c r="D1604" s="799"/>
      <c r="E1604" s="409"/>
      <c r="F1604" s="952"/>
      <c r="G1604" s="1007"/>
      <c r="H1604" s="217"/>
      <c r="I1604" s="388"/>
      <c r="J1604" s="991"/>
      <c r="K1604" s="388"/>
      <c r="L1604" s="388"/>
      <c r="M1604" s="773"/>
    </row>
    <row r="1605" s="914" customFormat="1" ht="18.75" customHeight="1" spans="1:13">
      <c r="A1605" s="1287"/>
      <c r="B1605" s="513"/>
      <c r="C1605" s="213"/>
      <c r="D1605" s="799"/>
      <c r="E1605" s="409"/>
      <c r="F1605" s="952"/>
      <c r="G1605" s="1007"/>
      <c r="H1605" s="217"/>
      <c r="I1605" s="388"/>
      <c r="J1605" s="991"/>
      <c r="K1605" s="388"/>
      <c r="L1605" s="388"/>
      <c r="M1605" s="773"/>
    </row>
    <row r="1606" s="914" customFormat="1" ht="18.75" customHeight="1" spans="1:13">
      <c r="A1606" s="1287"/>
      <c r="B1606" s="513"/>
      <c r="C1606" s="213"/>
      <c r="D1606" s="799"/>
      <c r="E1606" s="409"/>
      <c r="F1606" s="952"/>
      <c r="G1606" s="1007"/>
      <c r="H1606" s="217"/>
      <c r="I1606" s="388"/>
      <c r="J1606" s="991"/>
      <c r="K1606" s="388"/>
      <c r="L1606" s="388"/>
      <c r="M1606" s="773"/>
    </row>
    <row r="1607" s="914" customFormat="1" ht="18.75" customHeight="1" spans="1:13">
      <c r="A1607" s="1287"/>
      <c r="B1607" s="513"/>
      <c r="C1607" s="213"/>
      <c r="D1607" s="799"/>
      <c r="E1607" s="409"/>
      <c r="F1607" s="390"/>
      <c r="G1607" s="1215"/>
      <c r="H1607" s="526"/>
      <c r="I1607" s="388"/>
      <c r="J1607" s="991"/>
      <c r="K1607" s="388"/>
      <c r="L1607" s="388"/>
      <c r="M1607" s="773"/>
    </row>
    <row r="1608" s="914" customFormat="1" ht="18.75" customHeight="1" spans="1:13">
      <c r="A1608" s="1287"/>
      <c r="B1608" s="513"/>
      <c r="C1608" s="213"/>
      <c r="D1608" s="799"/>
      <c r="E1608" s="409"/>
      <c r="F1608" s="390"/>
      <c r="G1608" s="1215"/>
      <c r="H1608" s="526"/>
      <c r="I1608" s="388"/>
      <c r="J1608" s="991"/>
      <c r="K1608" s="388"/>
      <c r="L1608" s="388"/>
      <c r="M1608" s="773"/>
    </row>
    <row r="1609" s="914" customFormat="1" ht="18.75" customHeight="1" spans="1:13">
      <c r="A1609" s="1287"/>
      <c r="B1609" s="513"/>
      <c r="C1609" s="213"/>
      <c r="D1609" s="799"/>
      <c r="E1609" s="409"/>
      <c r="F1609" s="952"/>
      <c r="G1609" s="1007"/>
      <c r="H1609" s="217"/>
      <c r="I1609" s="388"/>
      <c r="J1609" s="991"/>
      <c r="K1609" s="388"/>
      <c r="L1609" s="388"/>
      <c r="M1609" s="773"/>
    </row>
    <row r="1610" s="914" customFormat="1" ht="18.75" customHeight="1" spans="1:13">
      <c r="A1610" s="1287"/>
      <c r="B1610" s="513"/>
      <c r="C1610" s="213"/>
      <c r="D1610" s="799"/>
      <c r="E1610" s="409"/>
      <c r="F1610" s="952"/>
      <c r="G1610" s="1007"/>
      <c r="H1610" s="217"/>
      <c r="I1610" s="388"/>
      <c r="J1610" s="991"/>
      <c r="K1610" s="388"/>
      <c r="L1610" s="388"/>
      <c r="M1610" s="773"/>
    </row>
    <row r="1611" s="914" customFormat="1" ht="18.75" customHeight="1" spans="1:13">
      <c r="A1611" s="1287"/>
      <c r="B1611" s="513"/>
      <c r="C1611" s="213"/>
      <c r="D1611" s="799"/>
      <c r="E1611" s="409"/>
      <c r="F1611" s="952"/>
      <c r="G1611" s="1007"/>
      <c r="H1611" s="217"/>
      <c r="I1611" s="388"/>
      <c r="J1611" s="991"/>
      <c r="K1611" s="388"/>
      <c r="L1611" s="388"/>
      <c r="M1611" s="773"/>
    </row>
    <row r="1612" s="914" customFormat="1" ht="18.75" customHeight="1" spans="1:13">
      <c r="A1612" s="1287"/>
      <c r="B1612" s="513"/>
      <c r="C1612" s="213"/>
      <c r="D1612" s="799"/>
      <c r="E1612" s="409"/>
      <c r="F1612" s="390"/>
      <c r="G1612" s="1215"/>
      <c r="H1612" s="526"/>
      <c r="I1612" s="388"/>
      <c r="J1612" s="991"/>
      <c r="K1612" s="388"/>
      <c r="L1612" s="388"/>
      <c r="M1612" s="773"/>
    </row>
    <row r="1613" s="914" customFormat="1" ht="18.75" customHeight="1" spans="1:13">
      <c r="A1613" s="1287"/>
      <c r="B1613" s="513"/>
      <c r="C1613" s="213"/>
      <c r="D1613" s="799"/>
      <c r="E1613" s="409"/>
      <c r="F1613" s="390"/>
      <c r="G1613" s="1215"/>
      <c r="H1613" s="526"/>
      <c r="I1613" s="388"/>
      <c r="J1613" s="991"/>
      <c r="K1613" s="388"/>
      <c r="L1613" s="388"/>
      <c r="M1613" s="773"/>
    </row>
    <row r="1614" s="914" customFormat="1" ht="18.75" customHeight="1" spans="1:13">
      <c r="A1614" s="1287"/>
      <c r="B1614" s="513"/>
      <c r="C1614" s="213"/>
      <c r="D1614" s="799"/>
      <c r="E1614" s="409"/>
      <c r="F1614" s="952"/>
      <c r="G1614" s="1007"/>
      <c r="H1614" s="217"/>
      <c r="I1614" s="388"/>
      <c r="J1614" s="991"/>
      <c r="K1614" s="388"/>
      <c r="L1614" s="388"/>
      <c r="M1614" s="773"/>
    </row>
    <row r="1615" s="914" customFormat="1" ht="18.75" customHeight="1" spans="1:13">
      <c r="A1615" s="1287"/>
      <c r="B1615" s="513"/>
      <c r="C1615" s="213"/>
      <c r="D1615" s="799"/>
      <c r="E1615" s="409"/>
      <c r="F1615" s="952"/>
      <c r="G1615" s="1007"/>
      <c r="H1615" s="217"/>
      <c r="I1615" s="388"/>
      <c r="J1615" s="991"/>
      <c r="K1615" s="388"/>
      <c r="L1615" s="388"/>
      <c r="M1615" s="773"/>
    </row>
    <row r="1616" s="914" customFormat="1" ht="18.75" customHeight="1" spans="1:13">
      <c r="A1616" s="1287"/>
      <c r="B1616" s="513"/>
      <c r="C1616" s="213"/>
      <c r="D1616" s="799"/>
      <c r="E1616" s="409"/>
      <c r="F1616" s="390"/>
      <c r="G1616" s="1215"/>
      <c r="H1616" s="526"/>
      <c r="I1616" s="388"/>
      <c r="J1616" s="991"/>
      <c r="K1616" s="388"/>
      <c r="L1616" s="388"/>
      <c r="M1616" s="773"/>
    </row>
    <row r="1617" s="914" customFormat="1" ht="18.75" customHeight="1" spans="1:13">
      <c r="A1617" s="1287"/>
      <c r="B1617" s="513"/>
      <c r="C1617" s="213"/>
      <c r="D1617" s="799"/>
      <c r="E1617" s="409"/>
      <c r="F1617" s="390"/>
      <c r="G1617" s="1215"/>
      <c r="H1617" s="526"/>
      <c r="I1617" s="388"/>
      <c r="J1617" s="991"/>
      <c r="K1617" s="388"/>
      <c r="L1617" s="388"/>
      <c r="M1617" s="773"/>
    </row>
    <row r="1618" s="914" customFormat="1" ht="18.75" customHeight="1" spans="1:13">
      <c r="A1618" s="1287"/>
      <c r="B1618" s="513"/>
      <c r="C1618" s="213"/>
      <c r="D1618" s="799"/>
      <c r="E1618" s="409"/>
      <c r="F1618" s="952"/>
      <c r="G1618" s="1007"/>
      <c r="H1618" s="217"/>
      <c r="I1618" s="388"/>
      <c r="J1618" s="991"/>
      <c r="K1618" s="388"/>
      <c r="L1618" s="388"/>
      <c r="M1618" s="773"/>
    </row>
    <row r="1619" s="914" customFormat="1" ht="18.75" customHeight="1" spans="1:13">
      <c r="A1619" s="1287"/>
      <c r="B1619" s="513"/>
      <c r="C1619" s="213"/>
      <c r="D1619" s="799"/>
      <c r="E1619" s="409"/>
      <c r="F1619" s="952"/>
      <c r="G1619" s="1007"/>
      <c r="H1619" s="217"/>
      <c r="I1619" s="388"/>
      <c r="J1619" s="991"/>
      <c r="K1619" s="388"/>
      <c r="L1619" s="388"/>
      <c r="M1619" s="773"/>
    </row>
    <row r="1620" s="914" customFormat="1" ht="18.75" customHeight="1" spans="1:13">
      <c r="A1620" s="1287"/>
      <c r="B1620" s="513"/>
      <c r="C1620" s="213"/>
      <c r="D1620" s="799"/>
      <c r="E1620" s="409"/>
      <c r="F1620" s="390"/>
      <c r="G1620" s="1215"/>
      <c r="H1620" s="526"/>
      <c r="I1620" s="388"/>
      <c r="J1620" s="991"/>
      <c r="K1620" s="388"/>
      <c r="L1620" s="388"/>
      <c r="M1620" s="773"/>
    </row>
    <row r="1621" s="914" customFormat="1" ht="18.75" customHeight="1" spans="1:13">
      <c r="A1621" s="1287"/>
      <c r="B1621" s="513"/>
      <c r="C1621" s="213"/>
      <c r="D1621" s="799"/>
      <c r="E1621" s="409"/>
      <c r="F1621" s="390"/>
      <c r="G1621" s="1215"/>
      <c r="H1621" s="526"/>
      <c r="I1621" s="388"/>
      <c r="J1621" s="991"/>
      <c r="K1621" s="388"/>
      <c r="L1621" s="388"/>
      <c r="M1621" s="773"/>
    </row>
    <row r="1622" s="914" customFormat="1" ht="18.75" customHeight="1" spans="1:13">
      <c r="A1622" s="1287"/>
      <c r="B1622" s="513"/>
      <c r="C1622" s="213"/>
      <c r="D1622" s="799"/>
      <c r="E1622" s="409"/>
      <c r="F1622" s="952"/>
      <c r="G1622" s="1007"/>
      <c r="H1622" s="217"/>
      <c r="I1622" s="388"/>
      <c r="J1622" s="991"/>
      <c r="K1622" s="388"/>
      <c r="L1622" s="388"/>
      <c r="M1622" s="773"/>
    </row>
    <row r="1623" s="914" customFormat="1" ht="18.75" customHeight="1" spans="1:13">
      <c r="A1623" s="1287"/>
      <c r="B1623" s="513"/>
      <c r="C1623" s="213"/>
      <c r="D1623" s="799"/>
      <c r="E1623" s="409"/>
      <c r="F1623" s="952"/>
      <c r="G1623" s="1007"/>
      <c r="H1623" s="217"/>
      <c r="I1623" s="388"/>
      <c r="J1623" s="991"/>
      <c r="K1623" s="388"/>
      <c r="L1623" s="388"/>
      <c r="M1623" s="773"/>
    </row>
    <row r="1624" s="914" customFormat="1" ht="18.75" customHeight="1" spans="1:13">
      <c r="A1624" s="1287"/>
      <c r="B1624" s="513"/>
      <c r="C1624" s="213"/>
      <c r="D1624" s="799"/>
      <c r="E1624" s="409"/>
      <c r="F1624" s="390"/>
      <c r="G1624" s="1215"/>
      <c r="H1624" s="526"/>
      <c r="I1624" s="388"/>
      <c r="J1624" s="991"/>
      <c r="K1624" s="388"/>
      <c r="L1624" s="388"/>
      <c r="M1624" s="773"/>
    </row>
    <row r="1625" s="914" customFormat="1" ht="18.75" customHeight="1" spans="1:13">
      <c r="A1625" s="1287"/>
      <c r="B1625" s="513"/>
      <c r="C1625" s="213"/>
      <c r="D1625" s="799"/>
      <c r="E1625" s="409"/>
      <c r="F1625" s="390"/>
      <c r="G1625" s="1215"/>
      <c r="H1625" s="526"/>
      <c r="I1625" s="388"/>
      <c r="J1625" s="991"/>
      <c r="K1625" s="388"/>
      <c r="L1625" s="388"/>
      <c r="M1625" s="773"/>
    </row>
    <row r="1626" s="914" customFormat="1" ht="18.75" customHeight="1" spans="1:13">
      <c r="A1626" s="1287"/>
      <c r="B1626" s="513"/>
      <c r="C1626" s="213"/>
      <c r="D1626" s="799"/>
      <c r="E1626" s="409"/>
      <c r="F1626" s="390"/>
      <c r="G1626" s="1215"/>
      <c r="H1626" s="526"/>
      <c r="I1626" s="388"/>
      <c r="J1626" s="991"/>
      <c r="K1626" s="388"/>
      <c r="L1626" s="388"/>
      <c r="M1626" s="773"/>
    </row>
    <row r="1627" s="914" customFormat="1" ht="18.75" customHeight="1" spans="1:13">
      <c r="A1627" s="1287"/>
      <c r="B1627" s="513"/>
      <c r="C1627" s="213"/>
      <c r="D1627" s="799"/>
      <c r="E1627" s="409"/>
      <c r="F1627" s="952"/>
      <c r="G1627" s="1007"/>
      <c r="H1627" s="217"/>
      <c r="I1627" s="388"/>
      <c r="J1627" s="991"/>
      <c r="K1627" s="388"/>
      <c r="L1627" s="388"/>
      <c r="M1627" s="773"/>
    </row>
    <row r="1628" s="914" customFormat="1" ht="18.75" customHeight="1" spans="1:13">
      <c r="A1628" s="1287"/>
      <c r="B1628" s="513"/>
      <c r="C1628" s="213"/>
      <c r="D1628" s="799"/>
      <c r="E1628" s="409"/>
      <c r="F1628" s="952"/>
      <c r="G1628" s="1007"/>
      <c r="H1628" s="217"/>
      <c r="I1628" s="388"/>
      <c r="J1628" s="991"/>
      <c r="K1628" s="388"/>
      <c r="L1628" s="388"/>
      <c r="M1628" s="773"/>
    </row>
    <row r="1629" s="914" customFormat="1" ht="18.75" customHeight="1" spans="1:13">
      <c r="A1629" s="1287"/>
      <c r="B1629" s="513"/>
      <c r="C1629" s="213"/>
      <c r="D1629" s="799"/>
      <c r="E1629" s="409"/>
      <c r="F1629" s="390"/>
      <c r="G1629" s="1215"/>
      <c r="H1629" s="526"/>
      <c r="I1629" s="388"/>
      <c r="J1629" s="991"/>
      <c r="K1629" s="388"/>
      <c r="L1629" s="388"/>
      <c r="M1629" s="773"/>
    </row>
    <row r="1630" s="914" customFormat="1" ht="18.75" customHeight="1" spans="1:13">
      <c r="A1630" s="1287"/>
      <c r="B1630" s="513"/>
      <c r="C1630" s="213"/>
      <c r="D1630" s="799"/>
      <c r="E1630" s="409"/>
      <c r="F1630" s="390"/>
      <c r="G1630" s="1215"/>
      <c r="H1630" s="526"/>
      <c r="I1630" s="388"/>
      <c r="J1630" s="991"/>
      <c r="K1630" s="388"/>
      <c r="L1630" s="388"/>
      <c r="M1630" s="773"/>
    </row>
    <row r="1631" s="914" customFormat="1" ht="18.75" customHeight="1" spans="1:13">
      <c r="A1631" s="1287"/>
      <c r="B1631" s="513"/>
      <c r="C1631" s="213"/>
      <c r="D1631" s="799"/>
      <c r="E1631" s="409"/>
      <c r="F1631" s="390"/>
      <c r="G1631" s="1215"/>
      <c r="H1631" s="526"/>
      <c r="I1631" s="388"/>
      <c r="J1631" s="991"/>
      <c r="K1631" s="388"/>
      <c r="L1631" s="388"/>
      <c r="M1631" s="773"/>
    </row>
    <row r="1632" s="914" customFormat="1" ht="18.75" customHeight="1" spans="1:13">
      <c r="A1632" s="1287"/>
      <c r="B1632" s="513"/>
      <c r="C1632" s="213"/>
      <c r="D1632" s="799"/>
      <c r="E1632" s="409"/>
      <c r="F1632" s="952"/>
      <c r="G1632" s="1007"/>
      <c r="H1632" s="217"/>
      <c r="I1632" s="388"/>
      <c r="J1632" s="991"/>
      <c r="K1632" s="388"/>
      <c r="L1632" s="388"/>
      <c r="M1632" s="773"/>
    </row>
    <row r="1633" s="914" customFormat="1" ht="18.75" customHeight="1" spans="1:13">
      <c r="A1633" s="1287"/>
      <c r="B1633" s="513"/>
      <c r="C1633" s="213"/>
      <c r="D1633" s="799"/>
      <c r="E1633" s="409"/>
      <c r="F1633" s="952"/>
      <c r="G1633" s="1007"/>
      <c r="H1633" s="217"/>
      <c r="I1633" s="388"/>
      <c r="J1633" s="991"/>
      <c r="K1633" s="388"/>
      <c r="L1633" s="388"/>
      <c r="M1633" s="773"/>
    </row>
    <row r="1634" s="914" customFormat="1" ht="18.75" customHeight="1" spans="1:13">
      <c r="A1634" s="1287"/>
      <c r="B1634" s="513"/>
      <c r="C1634" s="213"/>
      <c r="D1634" s="799"/>
      <c r="E1634" s="409"/>
      <c r="F1634" s="390"/>
      <c r="G1634" s="1215"/>
      <c r="H1634" s="526"/>
      <c r="I1634" s="388"/>
      <c r="J1634" s="991"/>
      <c r="K1634" s="388"/>
      <c r="L1634" s="388"/>
      <c r="M1634" s="773"/>
    </row>
    <row r="1635" s="695" customFormat="1" customHeight="1" spans="1:13">
      <c r="A1635" s="1287"/>
      <c r="B1635" s="513"/>
      <c r="C1635" s="213"/>
      <c r="D1635" s="1198"/>
      <c r="E1635" s="409"/>
      <c r="F1635" s="390"/>
      <c r="G1635" s="1007"/>
      <c r="H1635" s="388"/>
      <c r="I1635" s="388"/>
      <c r="J1635" s="991"/>
      <c r="K1635" s="388"/>
      <c r="L1635" s="388"/>
      <c r="M1635" s="773"/>
    </row>
    <row r="1636" s="695" customFormat="1" ht="18.75" customHeight="1" spans="1:13">
      <c r="A1636" s="1287"/>
      <c r="B1636" s="513"/>
      <c r="C1636" s="213"/>
      <c r="D1636" s="799"/>
      <c r="E1636" s="409"/>
      <c r="F1636" s="952"/>
      <c r="G1636" s="1007"/>
      <c r="H1636" s="217"/>
      <c r="I1636" s="217"/>
      <c r="J1636" s="915"/>
      <c r="K1636" s="217"/>
      <c r="L1636" s="217"/>
      <c r="M1636" s="773"/>
    </row>
    <row r="1637" s="695" customFormat="1" customHeight="1" spans="1:13">
      <c r="A1637" s="1287"/>
      <c r="B1637" s="513"/>
      <c r="C1637" s="213"/>
      <c r="D1637" s="1198"/>
      <c r="E1637" s="409"/>
      <c r="F1637" s="390"/>
      <c r="G1637" s="1007"/>
      <c r="H1637" s="388"/>
      <c r="I1637" s="388"/>
      <c r="J1637" s="991"/>
      <c r="K1637" s="388"/>
      <c r="L1637" s="388"/>
      <c r="M1637" s="773"/>
    </row>
    <row r="1638" s="695" customFormat="1" ht="18.75" customHeight="1" spans="1:13">
      <c r="A1638" s="1287"/>
      <c r="B1638" s="513"/>
      <c r="C1638" s="213"/>
      <c r="D1638" s="799"/>
      <c r="E1638" s="409"/>
      <c r="F1638" s="390"/>
      <c r="G1638" s="1215"/>
      <c r="H1638" s="526"/>
      <c r="I1638" s="526"/>
      <c r="J1638" s="1216"/>
      <c r="K1638" s="526"/>
      <c r="L1638" s="526"/>
      <c r="M1638" s="773"/>
    </row>
    <row r="1639" s="695" customFormat="1" customHeight="1" spans="1:13">
      <c r="A1639" s="1287"/>
      <c r="B1639" s="513"/>
      <c r="C1639" s="213"/>
      <c r="D1639" s="1198"/>
      <c r="E1639" s="409"/>
      <c r="F1639" s="390"/>
      <c r="G1639" s="1007"/>
      <c r="H1639" s="388"/>
      <c r="I1639" s="388"/>
      <c r="J1639" s="991"/>
      <c r="K1639" s="388"/>
      <c r="L1639" s="388"/>
      <c r="M1639" s="773"/>
    </row>
    <row r="1640" s="695" customFormat="1" ht="18.75" customHeight="1" spans="1:13">
      <c r="A1640" s="1287"/>
      <c r="B1640" s="513"/>
      <c r="C1640" s="213"/>
      <c r="D1640" s="799"/>
      <c r="E1640" s="409"/>
      <c r="F1640" s="952"/>
      <c r="G1640" s="1007"/>
      <c r="H1640" s="217"/>
      <c r="I1640" s="217"/>
      <c r="J1640" s="915"/>
      <c r="K1640" s="217"/>
      <c r="L1640" s="217"/>
      <c r="M1640" s="773"/>
    </row>
    <row r="1641" s="695" customFormat="1" customHeight="1" spans="1:13">
      <c r="A1641" s="1287"/>
      <c r="B1641" s="513"/>
      <c r="C1641" s="213"/>
      <c r="D1641" s="1198"/>
      <c r="E1641" s="409"/>
      <c r="F1641" s="390"/>
      <c r="G1641" s="1007"/>
      <c r="H1641" s="388"/>
      <c r="I1641" s="388"/>
      <c r="J1641" s="991"/>
      <c r="K1641" s="388"/>
      <c r="L1641" s="388"/>
      <c r="M1641" s="773"/>
    </row>
    <row r="1642" s="695" customFormat="1" customHeight="1" spans="1:13">
      <c r="A1642" s="1287"/>
      <c r="B1642" s="513"/>
      <c r="C1642" s="213"/>
      <c r="D1642" s="1198"/>
      <c r="E1642" s="409"/>
      <c r="F1642" s="390"/>
      <c r="G1642" s="1007"/>
      <c r="H1642" s="388"/>
      <c r="I1642" s="388"/>
      <c r="J1642" s="991"/>
      <c r="K1642" s="388"/>
      <c r="L1642" s="388"/>
      <c r="M1642" s="773"/>
    </row>
    <row r="1643" s="695" customFormat="1" ht="18.75" customHeight="1" spans="1:13">
      <c r="A1643" s="1287"/>
      <c r="B1643" s="513"/>
      <c r="C1643" s="213"/>
      <c r="D1643" s="799"/>
      <c r="E1643" s="409"/>
      <c r="F1643" s="390"/>
      <c r="G1643" s="1215"/>
      <c r="H1643" s="526"/>
      <c r="I1643" s="526"/>
      <c r="J1643" s="1216"/>
      <c r="K1643" s="526"/>
      <c r="L1643" s="526"/>
      <c r="M1643" s="773"/>
    </row>
    <row r="1644" s="695" customFormat="1" customHeight="1" spans="1:13">
      <c r="A1644" s="1287"/>
      <c r="B1644" s="513"/>
      <c r="C1644" s="213"/>
      <c r="D1644" s="1198"/>
      <c r="E1644" s="409"/>
      <c r="F1644" s="390"/>
      <c r="G1644" s="1007"/>
      <c r="H1644" s="388"/>
      <c r="I1644" s="388"/>
      <c r="J1644" s="991"/>
      <c r="K1644" s="388"/>
      <c r="L1644" s="388"/>
      <c r="M1644" s="773"/>
    </row>
    <row r="1645" s="695" customFormat="1" customHeight="1" spans="1:13">
      <c r="A1645" s="1287"/>
      <c r="B1645" s="513"/>
      <c r="C1645" s="213"/>
      <c r="D1645" s="1198"/>
      <c r="E1645" s="409"/>
      <c r="F1645" s="390"/>
      <c r="G1645" s="1007"/>
      <c r="H1645" s="388"/>
      <c r="I1645" s="388"/>
      <c r="J1645" s="991"/>
      <c r="K1645" s="388"/>
      <c r="L1645" s="388"/>
      <c r="M1645" s="773"/>
    </row>
    <row r="1646" s="695" customFormat="1" ht="18.75" customHeight="1" spans="1:13">
      <c r="A1646" s="1287"/>
      <c r="B1646" s="513"/>
      <c r="C1646" s="213"/>
      <c r="D1646" s="799"/>
      <c r="E1646" s="409"/>
      <c r="F1646" s="952"/>
      <c r="G1646" s="1007"/>
      <c r="H1646" s="217"/>
      <c r="I1646" s="217"/>
      <c r="J1646" s="915"/>
      <c r="K1646" s="217"/>
      <c r="L1646" s="217"/>
      <c r="M1646" s="773"/>
    </row>
    <row r="1647" s="695" customFormat="1" customHeight="1" spans="1:13">
      <c r="A1647" s="1287"/>
      <c r="B1647" s="513"/>
      <c r="C1647" s="213"/>
      <c r="D1647" s="1198"/>
      <c r="E1647" s="409"/>
      <c r="F1647" s="390"/>
      <c r="G1647" s="1007"/>
      <c r="H1647" s="388"/>
      <c r="I1647" s="388"/>
      <c r="J1647" s="991"/>
      <c r="K1647" s="388"/>
      <c r="L1647" s="388"/>
      <c r="M1647" s="773"/>
    </row>
    <row r="1648" s="695" customFormat="1" ht="18.75" customHeight="1" spans="1:13">
      <c r="A1648" s="1287"/>
      <c r="B1648" s="513"/>
      <c r="C1648" s="213"/>
      <c r="D1648" s="799"/>
      <c r="E1648" s="409"/>
      <c r="F1648" s="390"/>
      <c r="G1648" s="1215"/>
      <c r="H1648" s="526"/>
      <c r="I1648" s="526"/>
      <c r="J1648" s="1216"/>
      <c r="K1648" s="526"/>
      <c r="L1648" s="526"/>
      <c r="M1648" s="773"/>
    </row>
    <row r="1649" s="695" customFormat="1" customHeight="1" spans="1:13">
      <c r="A1649" s="1287"/>
      <c r="B1649" s="513"/>
      <c r="C1649" s="213"/>
      <c r="D1649" s="1198"/>
      <c r="E1649" s="409"/>
      <c r="F1649" s="390"/>
      <c r="G1649" s="1007"/>
      <c r="H1649" s="388"/>
      <c r="I1649" s="388"/>
      <c r="J1649" s="991"/>
      <c r="K1649" s="388"/>
      <c r="L1649" s="388"/>
      <c r="M1649" s="773"/>
    </row>
    <row r="1650" s="695" customFormat="1" ht="18.75" customHeight="1" spans="1:13">
      <c r="A1650" s="1287"/>
      <c r="B1650" s="513"/>
      <c r="C1650" s="213"/>
      <c r="D1650" s="799"/>
      <c r="E1650" s="409"/>
      <c r="F1650" s="952"/>
      <c r="G1650" s="1007"/>
      <c r="H1650" s="217"/>
      <c r="I1650" s="217"/>
      <c r="J1650" s="915"/>
      <c r="K1650" s="217"/>
      <c r="L1650" s="217"/>
      <c r="M1650" s="773"/>
    </row>
    <row r="1651" s="695" customFormat="1" customHeight="1" spans="1:13">
      <c r="A1651" s="1287"/>
      <c r="B1651" s="513"/>
      <c r="C1651" s="213"/>
      <c r="D1651" s="1198"/>
      <c r="E1651" s="409"/>
      <c r="F1651" s="390"/>
      <c r="G1651" s="1007"/>
      <c r="H1651" s="388"/>
      <c r="I1651" s="388"/>
      <c r="J1651" s="991"/>
      <c r="K1651" s="388"/>
      <c r="L1651" s="388"/>
      <c r="M1651" s="773"/>
    </row>
    <row r="1652" s="695" customFormat="1" ht="18.75" customHeight="1" spans="1:13">
      <c r="A1652" s="1287"/>
      <c r="B1652" s="513"/>
      <c r="C1652" s="213"/>
      <c r="D1652" s="799"/>
      <c r="E1652" s="409"/>
      <c r="F1652" s="390"/>
      <c r="G1652" s="1215"/>
      <c r="H1652" s="526"/>
      <c r="I1652" s="526"/>
      <c r="J1652" s="1216"/>
      <c r="K1652" s="526"/>
      <c r="L1652" s="526"/>
      <c r="M1652" s="773"/>
    </row>
    <row r="1653" s="695" customFormat="1" customHeight="1" spans="1:13">
      <c r="A1653" s="1287"/>
      <c r="B1653" s="513"/>
      <c r="C1653" s="213"/>
      <c r="D1653" s="1198"/>
      <c r="E1653" s="409"/>
      <c r="F1653" s="390"/>
      <c r="G1653" s="1007"/>
      <c r="H1653" s="388"/>
      <c r="I1653" s="388"/>
      <c r="J1653" s="991"/>
      <c r="K1653" s="388"/>
      <c r="L1653" s="388"/>
      <c r="M1653" s="773"/>
    </row>
    <row r="1654" s="695" customFormat="1" ht="18.75" customHeight="1" spans="1:13">
      <c r="A1654" s="1287"/>
      <c r="B1654" s="513"/>
      <c r="C1654" s="213"/>
      <c r="D1654" s="799"/>
      <c r="E1654" s="409"/>
      <c r="F1654" s="952"/>
      <c r="G1654" s="1007"/>
      <c r="H1654" s="217"/>
      <c r="I1654" s="217"/>
      <c r="J1654" s="915"/>
      <c r="K1654" s="217"/>
      <c r="L1654" s="217"/>
      <c r="M1654" s="773"/>
    </row>
    <row r="1655" s="695" customFormat="1" customHeight="1" spans="1:13">
      <c r="A1655" s="1287"/>
      <c r="B1655" s="513"/>
      <c r="C1655" s="213"/>
      <c r="D1655" s="1198"/>
      <c r="E1655" s="409"/>
      <c r="F1655" s="390"/>
      <c r="G1655" s="1007"/>
      <c r="H1655" s="388"/>
      <c r="I1655" s="388"/>
      <c r="J1655" s="991"/>
      <c r="K1655" s="388"/>
      <c r="L1655" s="388"/>
      <c r="M1655" s="773"/>
    </row>
    <row r="1656" s="695" customFormat="1" ht="18.75" customHeight="1" spans="1:13">
      <c r="A1656" s="1287"/>
      <c r="B1656" s="513"/>
      <c r="C1656" s="213"/>
      <c r="D1656" s="799"/>
      <c r="E1656" s="409"/>
      <c r="F1656" s="390"/>
      <c r="G1656" s="1215"/>
      <c r="H1656" s="526"/>
      <c r="I1656" s="526"/>
      <c r="J1656" s="1216"/>
      <c r="K1656" s="526"/>
      <c r="L1656" s="526"/>
      <c r="M1656" s="773"/>
    </row>
    <row r="1657" s="695" customFormat="1" customHeight="1" spans="1:13">
      <c r="A1657" s="1287"/>
      <c r="B1657" s="513"/>
      <c r="C1657" s="213"/>
      <c r="D1657" s="1198"/>
      <c r="E1657" s="409"/>
      <c r="F1657" s="390"/>
      <c r="G1657" s="1007"/>
      <c r="H1657" s="388"/>
      <c r="I1657" s="388"/>
      <c r="J1657" s="991"/>
      <c r="K1657" s="388"/>
      <c r="L1657" s="388"/>
      <c r="M1657" s="773"/>
    </row>
    <row r="1658" s="695" customFormat="1" ht="18.75" customHeight="1" spans="1:13">
      <c r="A1658" s="1287"/>
      <c r="B1658" s="513"/>
      <c r="C1658" s="213"/>
      <c r="D1658" s="799"/>
      <c r="E1658" s="409"/>
      <c r="F1658" s="952"/>
      <c r="G1658" s="1007"/>
      <c r="H1658" s="217"/>
      <c r="I1658" s="217"/>
      <c r="J1658" s="915"/>
      <c r="K1658" s="217"/>
      <c r="L1658" s="217"/>
      <c r="M1658" s="773"/>
    </row>
    <row r="1659" s="695" customFormat="1" customHeight="1" spans="1:13">
      <c r="A1659" s="1287"/>
      <c r="B1659" s="513"/>
      <c r="C1659" s="213"/>
      <c r="D1659" s="1198"/>
      <c r="E1659" s="409"/>
      <c r="F1659" s="390"/>
      <c r="G1659" s="1007"/>
      <c r="H1659" s="388"/>
      <c r="I1659" s="388"/>
      <c r="J1659" s="991"/>
      <c r="K1659" s="388"/>
      <c r="L1659" s="388"/>
      <c r="M1659" s="773"/>
    </row>
    <row r="1660" s="695" customFormat="1" ht="18.75" customHeight="1" spans="1:13">
      <c r="A1660" s="1287"/>
      <c r="B1660" s="513"/>
      <c r="C1660" s="213"/>
      <c r="D1660" s="799"/>
      <c r="E1660" s="409"/>
      <c r="F1660" s="390"/>
      <c r="G1660" s="1215"/>
      <c r="H1660" s="526"/>
      <c r="I1660" s="526"/>
      <c r="J1660" s="1216"/>
      <c r="K1660" s="526"/>
      <c r="L1660" s="526"/>
      <c r="M1660" s="773"/>
    </row>
    <row r="1661" s="695" customFormat="1" customHeight="1" spans="1:13">
      <c r="A1661" s="1287"/>
      <c r="B1661" s="513"/>
      <c r="C1661" s="213"/>
      <c r="D1661" s="1198"/>
      <c r="E1661" s="409"/>
      <c r="F1661" s="390"/>
      <c r="G1661" s="1007"/>
      <c r="H1661" s="388"/>
      <c r="I1661" s="388"/>
      <c r="J1661" s="991"/>
      <c r="K1661" s="388"/>
      <c r="L1661" s="388"/>
      <c r="M1661" s="773"/>
    </row>
    <row r="1662" s="695" customFormat="1" customHeight="1" spans="1:13">
      <c r="A1662" s="1287"/>
      <c r="B1662" s="513"/>
      <c r="C1662" s="213"/>
      <c r="D1662" s="1198"/>
      <c r="E1662" s="409"/>
      <c r="F1662" s="390"/>
      <c r="G1662" s="1007"/>
      <c r="H1662" s="388"/>
      <c r="I1662" s="388"/>
      <c r="J1662" s="991"/>
      <c r="K1662" s="388"/>
      <c r="L1662" s="388"/>
      <c r="M1662" s="773"/>
    </row>
    <row r="1663" s="695" customFormat="1" ht="18.75" customHeight="1" spans="1:13">
      <c r="A1663" s="1287"/>
      <c r="B1663" s="513"/>
      <c r="C1663" s="213"/>
      <c r="D1663" s="799"/>
      <c r="E1663" s="409"/>
      <c r="F1663" s="952"/>
      <c r="G1663" s="1007"/>
      <c r="H1663" s="217"/>
      <c r="I1663" s="388"/>
      <c r="J1663" s="991"/>
      <c r="K1663" s="388"/>
      <c r="L1663" s="388"/>
      <c r="M1663" s="1300"/>
    </row>
    <row r="1664" s="695" customFormat="1" customHeight="1" spans="1:13">
      <c r="A1664" s="1287"/>
      <c r="B1664" s="513"/>
      <c r="C1664" s="213"/>
      <c r="D1664" s="1198"/>
      <c r="E1664" s="409"/>
      <c r="F1664" s="390"/>
      <c r="G1664" s="1007"/>
      <c r="H1664" s="388"/>
      <c r="I1664" s="388"/>
      <c r="J1664" s="991"/>
      <c r="K1664" s="388"/>
      <c r="L1664" s="388"/>
      <c r="M1664" s="773"/>
    </row>
    <row r="1665" s="695" customFormat="1" customHeight="1" spans="1:13">
      <c r="A1665" s="1287"/>
      <c r="B1665" s="513"/>
      <c r="C1665" s="213"/>
      <c r="D1665" s="1198"/>
      <c r="E1665" s="409"/>
      <c r="F1665" s="390"/>
      <c r="G1665" s="1007"/>
      <c r="H1665" s="388"/>
      <c r="I1665" s="388"/>
      <c r="J1665" s="991"/>
      <c r="K1665" s="388"/>
      <c r="L1665" s="388"/>
      <c r="M1665" s="773"/>
    </row>
    <row r="1666" s="695" customFormat="1" ht="18.75" customHeight="1" spans="1:13">
      <c r="A1666" s="1287"/>
      <c r="B1666" s="513"/>
      <c r="C1666" s="213"/>
      <c r="D1666" s="799"/>
      <c r="E1666" s="409"/>
      <c r="F1666" s="390"/>
      <c r="G1666" s="1215"/>
      <c r="H1666" s="526"/>
      <c r="I1666" s="388"/>
      <c r="J1666" s="991"/>
      <c r="K1666" s="388"/>
      <c r="L1666" s="388"/>
      <c r="M1666" s="773"/>
    </row>
    <row r="1667" s="695" customFormat="1" customHeight="1" spans="1:13">
      <c r="A1667" s="1287"/>
      <c r="B1667" s="513"/>
      <c r="C1667" s="213"/>
      <c r="D1667" s="1198"/>
      <c r="E1667" s="409"/>
      <c r="F1667" s="390"/>
      <c r="G1667" s="1007"/>
      <c r="H1667" s="388"/>
      <c r="I1667" s="388"/>
      <c r="J1667" s="991"/>
      <c r="K1667" s="388"/>
      <c r="L1667" s="388"/>
      <c r="M1667" s="773"/>
    </row>
    <row r="1668" s="695" customFormat="1" customHeight="1" spans="1:13">
      <c r="A1668" s="1287"/>
      <c r="B1668" s="513"/>
      <c r="C1668" s="213"/>
      <c r="D1668" s="1198"/>
      <c r="E1668" s="409"/>
      <c r="F1668" s="390"/>
      <c r="G1668" s="1007"/>
      <c r="H1668" s="388"/>
      <c r="I1668" s="388"/>
      <c r="J1668" s="991"/>
      <c r="K1668" s="388"/>
      <c r="L1668" s="388"/>
      <c r="M1668" s="773"/>
    </row>
    <row r="1669" s="695" customFormat="1" ht="18.75" customHeight="1" spans="1:13">
      <c r="A1669" s="1287"/>
      <c r="B1669" s="513"/>
      <c r="C1669" s="213"/>
      <c r="D1669" s="799"/>
      <c r="E1669" s="409"/>
      <c r="F1669" s="952"/>
      <c r="G1669" s="1007"/>
      <c r="H1669" s="217"/>
      <c r="I1669" s="217"/>
      <c r="J1669" s="915"/>
      <c r="K1669" s="217"/>
      <c r="L1669" s="217"/>
      <c r="M1669" s="773"/>
    </row>
    <row r="1670" s="695" customFormat="1" customHeight="1" spans="1:13">
      <c r="A1670" s="1287"/>
      <c r="B1670" s="513"/>
      <c r="C1670" s="213"/>
      <c r="D1670" s="1198"/>
      <c r="E1670" s="409"/>
      <c r="F1670" s="390"/>
      <c r="G1670" s="1007"/>
      <c r="H1670" s="388"/>
      <c r="I1670" s="388"/>
      <c r="J1670" s="991"/>
      <c r="K1670" s="388"/>
      <c r="L1670" s="388"/>
      <c r="M1670" s="773"/>
    </row>
    <row r="1671" s="695" customFormat="1" ht="18.75" customHeight="1" spans="1:13">
      <c r="A1671" s="1287"/>
      <c r="B1671" s="513"/>
      <c r="C1671" s="213"/>
      <c r="D1671" s="799"/>
      <c r="E1671" s="409"/>
      <c r="F1671" s="390"/>
      <c r="G1671" s="1215"/>
      <c r="H1671" s="526"/>
      <c r="I1671" s="526"/>
      <c r="J1671" s="1216"/>
      <c r="K1671" s="526"/>
      <c r="L1671" s="526"/>
      <c r="M1671" s="773"/>
    </row>
    <row r="1672" s="695" customFormat="1" customHeight="1" spans="1:13">
      <c r="A1672" s="1287"/>
      <c r="B1672" s="513"/>
      <c r="C1672" s="213"/>
      <c r="D1672" s="1198"/>
      <c r="E1672" s="409"/>
      <c r="F1672" s="390"/>
      <c r="G1672" s="1007"/>
      <c r="H1672" s="388"/>
      <c r="I1672" s="388"/>
      <c r="J1672" s="991"/>
      <c r="K1672" s="388"/>
      <c r="L1672" s="388"/>
      <c r="M1672" s="773"/>
    </row>
    <row r="1673" s="695" customFormat="1" customHeight="1" spans="1:13">
      <c r="A1673" s="1287"/>
      <c r="B1673" s="513"/>
      <c r="C1673" s="213"/>
      <c r="D1673" s="1198"/>
      <c r="E1673" s="409"/>
      <c r="F1673" s="390"/>
      <c r="G1673" s="1007"/>
      <c r="H1673" s="388"/>
      <c r="I1673" s="388"/>
      <c r="J1673" s="991"/>
      <c r="K1673" s="388"/>
      <c r="L1673" s="388"/>
      <c r="M1673" s="773"/>
    </row>
    <row r="1674" s="695" customFormat="1" customHeight="1" spans="1:13">
      <c r="A1674" s="1287"/>
      <c r="B1674" s="513"/>
      <c r="C1674" s="213"/>
      <c r="D1674" s="1198"/>
      <c r="E1674" s="409"/>
      <c r="F1674" s="390"/>
      <c r="G1674" s="1007"/>
      <c r="H1674" s="388"/>
      <c r="I1674" s="388"/>
      <c r="J1674" s="991"/>
      <c r="K1674" s="388"/>
      <c r="L1674" s="388"/>
      <c r="M1674" s="773"/>
    </row>
    <row r="1675" s="695" customFormat="1" customHeight="1" spans="1:13">
      <c r="A1675" s="1287"/>
      <c r="B1675" s="513"/>
      <c r="C1675" s="213"/>
      <c r="D1675" s="1198"/>
      <c r="E1675" s="409"/>
      <c r="F1675" s="390"/>
      <c r="G1675" s="1007"/>
      <c r="H1675" s="388"/>
      <c r="I1675" s="388"/>
      <c r="J1675" s="991"/>
      <c r="K1675" s="388"/>
      <c r="L1675" s="388"/>
      <c r="M1675" s="773"/>
    </row>
    <row r="1676" s="695" customFormat="1" customHeight="1" spans="1:13">
      <c r="A1676" s="1287"/>
      <c r="B1676" s="513"/>
      <c r="C1676" s="213"/>
      <c r="D1676" s="1198"/>
      <c r="E1676" s="409"/>
      <c r="F1676" s="390"/>
      <c r="G1676" s="1007"/>
      <c r="H1676" s="388"/>
      <c r="I1676" s="388"/>
      <c r="J1676" s="991"/>
      <c r="K1676" s="388"/>
      <c r="L1676" s="388"/>
      <c r="M1676" s="773"/>
    </row>
    <row r="1677" s="695" customFormat="1" customHeight="1" spans="1:13">
      <c r="A1677" s="1287"/>
      <c r="B1677" s="513"/>
      <c r="C1677" s="213"/>
      <c r="D1677" s="1198"/>
      <c r="E1677" s="409"/>
      <c r="F1677" s="390"/>
      <c r="G1677" s="1007"/>
      <c r="H1677" s="388"/>
      <c r="I1677" s="388"/>
      <c r="J1677" s="991"/>
      <c r="K1677" s="388"/>
      <c r="L1677" s="388"/>
      <c r="M1677" s="773"/>
    </row>
    <row r="1678" s="695" customFormat="1" customHeight="1" spans="1:13">
      <c r="A1678" s="1287"/>
      <c r="B1678" s="513"/>
      <c r="C1678" s="213"/>
      <c r="D1678" s="1198"/>
      <c r="E1678" s="409"/>
      <c r="F1678" s="390"/>
      <c r="G1678" s="1007"/>
      <c r="H1678" s="388"/>
      <c r="I1678" s="388"/>
      <c r="J1678" s="991"/>
      <c r="K1678" s="388"/>
      <c r="L1678" s="388"/>
      <c r="M1678" s="773"/>
    </row>
    <row r="1679" s="695" customFormat="1" customHeight="1" spans="1:13">
      <c r="A1679" s="1287"/>
      <c r="B1679" s="513"/>
      <c r="C1679" s="213"/>
      <c r="D1679" s="1198"/>
      <c r="E1679" s="409"/>
      <c r="F1679" s="390"/>
      <c r="G1679" s="1007"/>
      <c r="H1679" s="388"/>
      <c r="I1679" s="388"/>
      <c r="J1679" s="991"/>
      <c r="K1679" s="388"/>
      <c r="L1679" s="388"/>
      <c r="M1679" s="773"/>
    </row>
    <row r="1680" s="695" customFormat="1" customHeight="1" spans="1:13">
      <c r="A1680" s="1287"/>
      <c r="B1680" s="513"/>
      <c r="C1680" s="213"/>
      <c r="D1680" s="1198"/>
      <c r="E1680" s="409"/>
      <c r="F1680" s="390"/>
      <c r="G1680" s="1007"/>
      <c r="H1680" s="388"/>
      <c r="I1680" s="388"/>
      <c r="J1680" s="991"/>
      <c r="K1680" s="388"/>
      <c r="L1680" s="388"/>
      <c r="M1680" s="773"/>
    </row>
    <row r="1681" s="695" customFormat="1" customHeight="1" spans="1:13">
      <c r="A1681" s="1287"/>
      <c r="B1681" s="513"/>
      <c r="C1681" s="213"/>
      <c r="D1681" s="1198"/>
      <c r="E1681" s="409"/>
      <c r="F1681" s="390"/>
      <c r="G1681" s="1007"/>
      <c r="H1681" s="388"/>
      <c r="I1681" s="388"/>
      <c r="J1681" s="991"/>
      <c r="K1681" s="388"/>
      <c r="L1681" s="388"/>
      <c r="M1681" s="773"/>
    </row>
    <row r="1682" s="695" customFormat="1" customHeight="1" spans="1:13">
      <c r="A1682" s="1287"/>
      <c r="B1682" s="513"/>
      <c r="C1682" s="213"/>
      <c r="D1682" s="1198"/>
      <c r="E1682" s="409"/>
      <c r="F1682" s="390"/>
      <c r="G1682" s="1007"/>
      <c r="H1682" s="388"/>
      <c r="I1682" s="388"/>
      <c r="J1682" s="991"/>
      <c r="K1682" s="388"/>
      <c r="L1682" s="388"/>
      <c r="M1682" s="773"/>
    </row>
    <row r="1683" s="695" customFormat="1" customHeight="1" spans="1:13">
      <c r="A1683" s="1287"/>
      <c r="B1683" s="513"/>
      <c r="C1683" s="213"/>
      <c r="D1683" s="1198"/>
      <c r="E1683" s="409"/>
      <c r="F1683" s="390"/>
      <c r="G1683" s="1007"/>
      <c r="H1683" s="388"/>
      <c r="I1683" s="388"/>
      <c r="J1683" s="991"/>
      <c r="K1683" s="388"/>
      <c r="L1683" s="388"/>
      <c r="M1683" s="773"/>
    </row>
    <row r="1684" s="695" customFormat="1" customHeight="1" spans="1:13">
      <c r="A1684" s="1287"/>
      <c r="B1684" s="513"/>
      <c r="C1684" s="213"/>
      <c r="D1684" s="1198"/>
      <c r="E1684" s="409"/>
      <c r="F1684" s="390"/>
      <c r="G1684" s="1007"/>
      <c r="H1684" s="388"/>
      <c r="I1684" s="388"/>
      <c r="J1684" s="991"/>
      <c r="K1684" s="388"/>
      <c r="L1684" s="388"/>
      <c r="M1684" s="773"/>
    </row>
    <row r="1685" s="695" customFormat="1" customHeight="1" spans="1:13">
      <c r="A1685" s="1287"/>
      <c r="B1685" s="513"/>
      <c r="C1685" s="213"/>
      <c r="D1685" s="1198"/>
      <c r="E1685" s="409"/>
      <c r="F1685" s="390"/>
      <c r="G1685" s="1007"/>
      <c r="H1685" s="388"/>
      <c r="I1685" s="388"/>
      <c r="J1685" s="991"/>
      <c r="K1685" s="388"/>
      <c r="L1685" s="388"/>
      <c r="M1685" s="773"/>
    </row>
    <row r="1686" s="695" customFormat="1" customHeight="1" spans="1:13">
      <c r="A1686" s="1287"/>
      <c r="B1686" s="513"/>
      <c r="C1686" s="213"/>
      <c r="D1686" s="1198"/>
      <c r="E1686" s="409"/>
      <c r="F1686" s="390"/>
      <c r="G1686" s="1007"/>
      <c r="H1686" s="388"/>
      <c r="I1686" s="388"/>
      <c r="J1686" s="991"/>
      <c r="K1686" s="388"/>
      <c r="L1686" s="388"/>
      <c r="M1686" s="773"/>
    </row>
    <row r="1687" s="695" customFormat="1" customHeight="1" spans="1:13">
      <c r="A1687" s="1287"/>
      <c r="B1687" s="513"/>
      <c r="C1687" s="213"/>
      <c r="D1687" s="1198"/>
      <c r="E1687" s="409"/>
      <c r="F1687" s="390"/>
      <c r="G1687" s="1007"/>
      <c r="H1687" s="388"/>
      <c r="I1687" s="388"/>
      <c r="J1687" s="991"/>
      <c r="K1687" s="388"/>
      <c r="L1687" s="388"/>
      <c r="M1687" s="773"/>
    </row>
    <row r="1688" s="695" customFormat="1" customHeight="1" spans="1:13">
      <c r="A1688" s="1287"/>
      <c r="B1688" s="513"/>
      <c r="C1688" s="213"/>
      <c r="D1688" s="1198"/>
      <c r="E1688" s="409"/>
      <c r="F1688" s="390"/>
      <c r="G1688" s="1007"/>
      <c r="H1688" s="388"/>
      <c r="I1688" s="388"/>
      <c r="J1688" s="991"/>
      <c r="K1688" s="388"/>
      <c r="L1688" s="388"/>
      <c r="M1688" s="773"/>
    </row>
    <row r="1689" s="695" customFormat="1" customHeight="1" spans="1:13">
      <c r="A1689" s="1287"/>
      <c r="B1689" s="513"/>
      <c r="C1689" s="213"/>
      <c r="D1689" s="1198"/>
      <c r="E1689" s="409"/>
      <c r="F1689" s="390"/>
      <c r="G1689" s="1007"/>
      <c r="H1689" s="388"/>
      <c r="I1689" s="388"/>
      <c r="J1689" s="991"/>
      <c r="K1689" s="388"/>
      <c r="L1689" s="388"/>
      <c r="M1689" s="773"/>
    </row>
    <row r="1690" s="695" customFormat="1" customHeight="1" spans="1:13">
      <c r="A1690" s="1287"/>
      <c r="B1690" s="513"/>
      <c r="C1690" s="213"/>
      <c r="D1690" s="1198"/>
      <c r="E1690" s="409"/>
      <c r="F1690" s="390"/>
      <c r="G1690" s="1007"/>
      <c r="H1690" s="388"/>
      <c r="I1690" s="388"/>
      <c r="J1690" s="991"/>
      <c r="K1690" s="388"/>
      <c r="L1690" s="388"/>
      <c r="M1690" s="773"/>
    </row>
    <row r="1691" s="695" customFormat="1" customHeight="1" spans="1:13">
      <c r="A1691" s="1287"/>
      <c r="B1691" s="513"/>
      <c r="C1691" s="213"/>
      <c r="D1691" s="1198"/>
      <c r="E1691" s="409"/>
      <c r="F1691" s="390"/>
      <c r="G1691" s="1007"/>
      <c r="H1691" s="388"/>
      <c r="I1691" s="388"/>
      <c r="J1691" s="991"/>
      <c r="K1691" s="388"/>
      <c r="L1691" s="388"/>
      <c r="M1691" s="773"/>
    </row>
    <row r="1692" s="695" customFormat="1" customHeight="1" spans="1:13">
      <c r="A1692" s="1287"/>
      <c r="B1692" s="513"/>
      <c r="C1692" s="213"/>
      <c r="D1692" s="1198"/>
      <c r="E1692" s="409"/>
      <c r="F1692" s="390"/>
      <c r="G1692" s="1007"/>
      <c r="H1692" s="388"/>
      <c r="I1692" s="388"/>
      <c r="J1692" s="991"/>
      <c r="K1692" s="388"/>
      <c r="L1692" s="388"/>
      <c r="M1692" s="773"/>
    </row>
    <row r="1693" s="695" customFormat="1" customHeight="1" spans="1:13">
      <c r="A1693" s="1287"/>
      <c r="B1693" s="513"/>
      <c r="C1693" s="213"/>
      <c r="D1693" s="1198"/>
      <c r="E1693" s="409"/>
      <c r="F1693" s="390"/>
      <c r="G1693" s="1007"/>
      <c r="H1693" s="388"/>
      <c r="I1693" s="388"/>
      <c r="J1693" s="991"/>
      <c r="K1693" s="388"/>
      <c r="L1693" s="388"/>
      <c r="M1693" s="773"/>
    </row>
    <row r="1694" s="695" customFormat="1" customHeight="1" spans="1:13">
      <c r="A1694" s="1287"/>
      <c r="B1694" s="513"/>
      <c r="C1694" s="213"/>
      <c r="D1694" s="1198"/>
      <c r="E1694" s="409"/>
      <c r="F1694" s="390"/>
      <c r="G1694" s="1007"/>
      <c r="H1694" s="388"/>
      <c r="I1694" s="388"/>
      <c r="J1694" s="991"/>
      <c r="K1694" s="388"/>
      <c r="L1694" s="388"/>
      <c r="M1694" s="773"/>
    </row>
    <row r="1695" s="695" customFormat="1" customHeight="1" spans="1:13">
      <c r="A1695" s="1287"/>
      <c r="B1695" s="513"/>
      <c r="C1695" s="213"/>
      <c r="D1695" s="1198"/>
      <c r="E1695" s="409"/>
      <c r="F1695" s="390"/>
      <c r="G1695" s="1007"/>
      <c r="H1695" s="388"/>
      <c r="I1695" s="388"/>
      <c r="J1695" s="991"/>
      <c r="K1695" s="388"/>
      <c r="L1695" s="388"/>
      <c r="M1695" s="773"/>
    </row>
    <row r="1696" s="695" customFormat="1" customHeight="1" spans="1:13">
      <c r="A1696" s="1287"/>
      <c r="B1696" s="513"/>
      <c r="C1696" s="213"/>
      <c r="D1696" s="1198"/>
      <c r="E1696" s="409"/>
      <c r="F1696" s="390"/>
      <c r="G1696" s="1007"/>
      <c r="H1696" s="388"/>
      <c r="I1696" s="388"/>
      <c r="J1696" s="991"/>
      <c r="K1696" s="388"/>
      <c r="L1696" s="388"/>
      <c r="M1696" s="773"/>
    </row>
    <row r="1697" s="695" customFormat="1" customHeight="1" spans="1:13">
      <c r="A1697" s="1287"/>
      <c r="B1697" s="513"/>
      <c r="C1697" s="213"/>
      <c r="D1697" s="1198"/>
      <c r="E1697" s="409"/>
      <c r="F1697" s="390"/>
      <c r="G1697" s="1007"/>
      <c r="H1697" s="388"/>
      <c r="I1697" s="388"/>
      <c r="J1697" s="991"/>
      <c r="K1697" s="388"/>
      <c r="L1697" s="388"/>
      <c r="M1697" s="773"/>
    </row>
    <row r="1698" s="695" customFormat="1" customHeight="1" spans="1:13">
      <c r="A1698" s="1287"/>
      <c r="B1698" s="513"/>
      <c r="C1698" s="213"/>
      <c r="D1698" s="1198"/>
      <c r="E1698" s="409"/>
      <c r="F1698" s="390"/>
      <c r="G1698" s="1007"/>
      <c r="H1698" s="388"/>
      <c r="I1698" s="388"/>
      <c r="J1698" s="991"/>
      <c r="K1698" s="388"/>
      <c r="L1698" s="388"/>
      <c r="M1698" s="773"/>
    </row>
    <row r="1699" s="695" customFormat="1" customHeight="1" spans="1:13">
      <c r="A1699" s="1287"/>
      <c r="B1699" s="513"/>
      <c r="C1699" s="213"/>
      <c r="D1699" s="1198"/>
      <c r="E1699" s="409"/>
      <c r="F1699" s="390"/>
      <c r="G1699" s="1007"/>
      <c r="H1699" s="388"/>
      <c r="I1699" s="388"/>
      <c r="J1699" s="991"/>
      <c r="K1699" s="388"/>
      <c r="L1699" s="388"/>
      <c r="M1699" s="773"/>
    </row>
    <row r="1700" s="695" customFormat="1" customHeight="1" spans="1:13">
      <c r="A1700" s="1287"/>
      <c r="B1700" s="513"/>
      <c r="C1700" s="213"/>
      <c r="D1700" s="1198"/>
      <c r="E1700" s="409"/>
      <c r="F1700" s="390"/>
      <c r="G1700" s="1007"/>
      <c r="H1700" s="388"/>
      <c r="I1700" s="388"/>
      <c r="J1700" s="991"/>
      <c r="K1700" s="388"/>
      <c r="L1700" s="388"/>
      <c r="M1700" s="773"/>
    </row>
    <row r="1701" s="695" customFormat="1" customHeight="1" spans="1:13">
      <c r="A1701" s="1287"/>
      <c r="B1701" s="513"/>
      <c r="C1701" s="213"/>
      <c r="D1701" s="1198"/>
      <c r="E1701" s="409"/>
      <c r="F1701" s="390"/>
      <c r="G1701" s="1007"/>
      <c r="H1701" s="388"/>
      <c r="I1701" s="388"/>
      <c r="J1701" s="991"/>
      <c r="K1701" s="388"/>
      <c r="L1701" s="388"/>
      <c r="M1701" s="773"/>
    </row>
    <row r="1702" s="695" customFormat="1" customHeight="1" spans="1:13">
      <c r="A1702" s="1287"/>
      <c r="B1702" s="513"/>
      <c r="C1702" s="213"/>
      <c r="D1702" s="1198"/>
      <c r="E1702" s="409"/>
      <c r="F1702" s="390"/>
      <c r="G1702" s="1007"/>
      <c r="H1702" s="388"/>
      <c r="I1702" s="388"/>
      <c r="J1702" s="991"/>
      <c r="K1702" s="388"/>
      <c r="L1702" s="388"/>
      <c r="M1702" s="773"/>
    </row>
    <row r="1703" s="695" customFormat="1" customHeight="1" spans="1:13">
      <c r="A1703" s="1287"/>
      <c r="B1703" s="513"/>
      <c r="C1703" s="213"/>
      <c r="D1703" s="1198"/>
      <c r="E1703" s="409"/>
      <c r="F1703" s="390"/>
      <c r="G1703" s="1007"/>
      <c r="H1703" s="388"/>
      <c r="I1703" s="388"/>
      <c r="J1703" s="991"/>
      <c r="K1703" s="388"/>
      <c r="L1703" s="388"/>
      <c r="M1703" s="773"/>
    </row>
    <row r="1704" s="695" customFormat="1" customHeight="1" spans="1:13">
      <c r="A1704" s="1287"/>
      <c r="B1704" s="513"/>
      <c r="C1704" s="213"/>
      <c r="D1704" s="1198"/>
      <c r="E1704" s="409"/>
      <c r="F1704" s="390"/>
      <c r="G1704" s="1007"/>
      <c r="H1704" s="388"/>
      <c r="I1704" s="388"/>
      <c r="J1704" s="991"/>
      <c r="K1704" s="388"/>
      <c r="L1704" s="388"/>
      <c r="M1704" s="773"/>
    </row>
    <row r="1705" s="695" customFormat="1" customHeight="1" spans="1:13">
      <c r="A1705" s="1287"/>
      <c r="B1705" s="513"/>
      <c r="C1705" s="213"/>
      <c r="D1705" s="1198"/>
      <c r="E1705" s="409"/>
      <c r="F1705" s="390"/>
      <c r="G1705" s="1007"/>
      <c r="H1705" s="388"/>
      <c r="I1705" s="388"/>
      <c r="J1705" s="991"/>
      <c r="K1705" s="388"/>
      <c r="L1705" s="388"/>
      <c r="M1705" s="773"/>
    </row>
    <row r="1706" s="695" customFormat="1" customHeight="1" spans="1:13">
      <c r="A1706" s="1287"/>
      <c r="B1706" s="513"/>
      <c r="C1706" s="213"/>
      <c r="D1706" s="1198"/>
      <c r="E1706" s="409"/>
      <c r="F1706" s="390"/>
      <c r="G1706" s="1007"/>
      <c r="H1706" s="388"/>
      <c r="I1706" s="388"/>
      <c r="J1706" s="991"/>
      <c r="K1706" s="388"/>
      <c r="L1706" s="388"/>
      <c r="M1706" s="773"/>
    </row>
    <row r="1707" s="695" customFormat="1" customHeight="1" spans="1:13">
      <c r="A1707" s="1287"/>
      <c r="B1707" s="513"/>
      <c r="C1707" s="213"/>
      <c r="D1707" s="1198"/>
      <c r="E1707" s="409"/>
      <c r="F1707" s="390"/>
      <c r="G1707" s="1007"/>
      <c r="H1707" s="388"/>
      <c r="I1707" s="388"/>
      <c r="J1707" s="991"/>
      <c r="K1707" s="388"/>
      <c r="L1707" s="388"/>
      <c r="M1707" s="773"/>
    </row>
    <row r="1708" s="695" customFormat="1" customHeight="1" spans="1:13">
      <c r="A1708" s="1287"/>
      <c r="B1708" s="513"/>
      <c r="C1708" s="213"/>
      <c r="D1708" s="1198"/>
      <c r="E1708" s="409"/>
      <c r="F1708" s="390"/>
      <c r="G1708" s="1007"/>
      <c r="H1708" s="388"/>
      <c r="I1708" s="388"/>
      <c r="J1708" s="991"/>
      <c r="K1708" s="388"/>
      <c r="L1708" s="388"/>
      <c r="M1708" s="773"/>
    </row>
    <row r="1709" s="695" customFormat="1" customHeight="1" spans="1:13">
      <c r="A1709" s="1287"/>
      <c r="B1709" s="513"/>
      <c r="C1709" s="213"/>
      <c r="D1709" s="1198"/>
      <c r="E1709" s="409"/>
      <c r="F1709" s="390"/>
      <c r="G1709" s="1007"/>
      <c r="H1709" s="388"/>
      <c r="I1709" s="388"/>
      <c r="J1709" s="991"/>
      <c r="K1709" s="388"/>
      <c r="L1709" s="388"/>
      <c r="M1709" s="773"/>
    </row>
    <row r="1710" s="695" customFormat="1" customHeight="1" spans="1:13">
      <c r="A1710" s="1287"/>
      <c r="B1710" s="513"/>
      <c r="C1710" s="213"/>
      <c r="D1710" s="1198"/>
      <c r="E1710" s="409"/>
      <c r="F1710" s="390"/>
      <c r="G1710" s="1007"/>
      <c r="H1710" s="388"/>
      <c r="I1710" s="388"/>
      <c r="J1710" s="991"/>
      <c r="K1710" s="388"/>
      <c r="L1710" s="388"/>
      <c r="M1710" s="773"/>
    </row>
    <row r="1711" s="695" customFormat="1" customHeight="1" spans="1:13">
      <c r="A1711" s="1287"/>
      <c r="B1711" s="513"/>
      <c r="C1711" s="213"/>
      <c r="D1711" s="1198"/>
      <c r="E1711" s="409"/>
      <c r="F1711" s="390"/>
      <c r="G1711" s="1007"/>
      <c r="H1711" s="388"/>
      <c r="I1711" s="388"/>
      <c r="J1711" s="991"/>
      <c r="K1711" s="388"/>
      <c r="L1711" s="388"/>
      <c r="M1711" s="773"/>
    </row>
    <row r="1712" s="695" customFormat="1" customHeight="1" spans="1:13">
      <c r="A1712" s="1287"/>
      <c r="B1712" s="513"/>
      <c r="C1712" s="213"/>
      <c r="D1712" s="1198"/>
      <c r="E1712" s="409"/>
      <c r="F1712" s="390"/>
      <c r="G1712" s="1007"/>
      <c r="H1712" s="388"/>
      <c r="I1712" s="388"/>
      <c r="J1712" s="991"/>
      <c r="K1712" s="388"/>
      <c r="L1712" s="388"/>
      <c r="M1712" s="773"/>
    </row>
    <row r="1713" s="695" customFormat="1" customHeight="1" spans="1:13">
      <c r="A1713" s="1287"/>
      <c r="B1713" s="513"/>
      <c r="C1713" s="213"/>
      <c r="D1713" s="1198"/>
      <c r="E1713" s="409"/>
      <c r="F1713" s="390"/>
      <c r="G1713" s="1007"/>
      <c r="H1713" s="388"/>
      <c r="I1713" s="388"/>
      <c r="J1713" s="991"/>
      <c r="K1713" s="388"/>
      <c r="L1713" s="388"/>
      <c r="M1713" s="773"/>
    </row>
    <row r="1714" s="695" customFormat="1" customHeight="1" spans="1:13">
      <c r="A1714" s="1287"/>
      <c r="B1714" s="513"/>
      <c r="C1714" s="213"/>
      <c r="D1714" s="1198"/>
      <c r="E1714" s="409"/>
      <c r="F1714" s="390"/>
      <c r="G1714" s="1007"/>
      <c r="H1714" s="388"/>
      <c r="I1714" s="388"/>
      <c r="J1714" s="991"/>
      <c r="K1714" s="388"/>
      <c r="L1714" s="388"/>
      <c r="M1714" s="773"/>
    </row>
    <row r="1715" s="695" customFormat="1" customHeight="1" spans="1:13">
      <c r="A1715" s="1287"/>
      <c r="B1715" s="513"/>
      <c r="C1715" s="213"/>
      <c r="D1715" s="1198"/>
      <c r="E1715" s="409"/>
      <c r="F1715" s="390"/>
      <c r="G1715" s="1007"/>
      <c r="H1715" s="388"/>
      <c r="I1715" s="388"/>
      <c r="J1715" s="991"/>
      <c r="K1715" s="388"/>
      <c r="L1715" s="388"/>
      <c r="M1715" s="773"/>
    </row>
    <row r="1716" s="695" customFormat="1" customHeight="1" spans="1:13">
      <c r="A1716" s="1287"/>
      <c r="B1716" s="513"/>
      <c r="C1716" s="213"/>
      <c r="D1716" s="1198"/>
      <c r="E1716" s="409"/>
      <c r="F1716" s="390"/>
      <c r="G1716" s="1007"/>
      <c r="H1716" s="388"/>
      <c r="I1716" s="388"/>
      <c r="J1716" s="991"/>
      <c r="K1716" s="388"/>
      <c r="L1716" s="388"/>
      <c r="M1716" s="773"/>
    </row>
    <row r="1717" s="695" customFormat="1" customHeight="1" spans="1:13">
      <c r="A1717" s="1287"/>
      <c r="B1717" s="513"/>
      <c r="C1717" s="213"/>
      <c r="D1717" s="1198"/>
      <c r="E1717" s="409"/>
      <c r="F1717" s="390"/>
      <c r="G1717" s="1007"/>
      <c r="H1717" s="388"/>
      <c r="I1717" s="388"/>
      <c r="J1717" s="991"/>
      <c r="K1717" s="388"/>
      <c r="L1717" s="388"/>
      <c r="M1717" s="773"/>
    </row>
    <row r="1718" s="695" customFormat="1" customHeight="1" spans="1:13">
      <c r="A1718" s="1287"/>
      <c r="B1718" s="513"/>
      <c r="C1718" s="213"/>
      <c r="D1718" s="1198"/>
      <c r="E1718" s="409"/>
      <c r="F1718" s="390"/>
      <c r="G1718" s="1007"/>
      <c r="H1718" s="388"/>
      <c r="I1718" s="388"/>
      <c r="J1718" s="991"/>
      <c r="K1718" s="388"/>
      <c r="L1718" s="388"/>
      <c r="M1718" s="773"/>
    </row>
    <row r="1719" s="695" customFormat="1" customHeight="1" spans="1:13">
      <c r="A1719" s="1287"/>
      <c r="B1719" s="513"/>
      <c r="C1719" s="213"/>
      <c r="D1719" s="1198"/>
      <c r="E1719" s="409"/>
      <c r="F1719" s="390"/>
      <c r="G1719" s="1007"/>
      <c r="H1719" s="388"/>
      <c r="I1719" s="388"/>
      <c r="J1719" s="991"/>
      <c r="K1719" s="388"/>
      <c r="L1719" s="388"/>
      <c r="M1719" s="773"/>
    </row>
    <row r="1720" s="695" customFormat="1" customHeight="1" spans="1:13">
      <c r="A1720" s="1287"/>
      <c r="B1720" s="529"/>
      <c r="C1720" s="213"/>
      <c r="D1720" s="1198"/>
      <c r="E1720" s="409"/>
      <c r="F1720" s="390"/>
      <c r="G1720" s="1007"/>
      <c r="H1720" s="388"/>
      <c r="I1720" s="388"/>
      <c r="J1720" s="991"/>
      <c r="K1720" s="388"/>
      <c r="L1720" s="388"/>
      <c r="M1720" s="773"/>
    </row>
    <row r="1721" s="695" customFormat="1" customHeight="1" spans="1:13">
      <c r="A1721" s="1287"/>
      <c r="B1721" s="513"/>
      <c r="C1721" s="213"/>
      <c r="D1721" s="1198"/>
      <c r="E1721" s="409"/>
      <c r="F1721" s="390"/>
      <c r="G1721" s="1007"/>
      <c r="H1721" s="388"/>
      <c r="I1721" s="388"/>
      <c r="J1721" s="991"/>
      <c r="K1721" s="388"/>
      <c r="L1721" s="388"/>
      <c r="M1721" s="773"/>
    </row>
    <row r="1722" s="695" customFormat="1" customHeight="1" spans="1:13">
      <c r="A1722" s="1287"/>
      <c r="B1722" s="529"/>
      <c r="C1722" s="213"/>
      <c r="D1722" s="1198"/>
      <c r="E1722" s="409"/>
      <c r="F1722" s="390"/>
      <c r="G1722" s="1007"/>
      <c r="H1722" s="388"/>
      <c r="I1722" s="388"/>
      <c r="J1722" s="991"/>
      <c r="K1722" s="388"/>
      <c r="L1722" s="388"/>
      <c r="M1722" s="773"/>
    </row>
    <row r="1723" s="695" customFormat="1" customHeight="1" spans="1:13">
      <c r="A1723" s="1287"/>
      <c r="B1723" s="513"/>
      <c r="C1723" s="213"/>
      <c r="D1723" s="1198"/>
      <c r="E1723" s="409"/>
      <c r="F1723" s="390"/>
      <c r="G1723" s="1007"/>
      <c r="H1723" s="388"/>
      <c r="I1723" s="388"/>
      <c r="J1723" s="991"/>
      <c r="K1723" s="388"/>
      <c r="L1723" s="388"/>
      <c r="M1723" s="773"/>
    </row>
    <row r="1724" s="695" customFormat="1" customHeight="1" spans="1:13">
      <c r="A1724" s="1287"/>
      <c r="B1724" s="529"/>
      <c r="C1724" s="213"/>
      <c r="D1724" s="1198"/>
      <c r="E1724" s="409"/>
      <c r="F1724" s="390"/>
      <c r="G1724" s="1007"/>
      <c r="H1724" s="388"/>
      <c r="I1724" s="388"/>
      <c r="J1724" s="991"/>
      <c r="K1724" s="388"/>
      <c r="L1724" s="388"/>
      <c r="M1724" s="773"/>
    </row>
    <row r="1725" s="695" customFormat="1" customHeight="1" spans="1:13">
      <c r="A1725" s="1287"/>
      <c r="B1725" s="513"/>
      <c r="C1725" s="213"/>
      <c r="D1725" s="1198"/>
      <c r="E1725" s="409"/>
      <c r="F1725" s="390"/>
      <c r="G1725" s="1007"/>
      <c r="H1725" s="388"/>
      <c r="I1725" s="388"/>
      <c r="J1725" s="991"/>
      <c r="K1725" s="388"/>
      <c r="L1725" s="388"/>
      <c r="M1725" s="773"/>
    </row>
    <row r="1726" s="695" customFormat="1" customHeight="1" spans="1:13">
      <c r="A1726" s="1287"/>
      <c r="B1726" s="513"/>
      <c r="C1726" s="213"/>
      <c r="D1726" s="1198"/>
      <c r="E1726" s="409"/>
      <c r="F1726" s="390"/>
      <c r="G1726" s="1007"/>
      <c r="H1726" s="388"/>
      <c r="I1726" s="388"/>
      <c r="J1726" s="991"/>
      <c r="K1726" s="388"/>
      <c r="L1726" s="388"/>
      <c r="M1726" s="773"/>
    </row>
    <row r="1727" s="695" customFormat="1" customHeight="1" spans="1:13">
      <c r="A1727" s="1287"/>
      <c r="B1727" s="529"/>
      <c r="C1727" s="213"/>
      <c r="D1727" s="1198"/>
      <c r="E1727" s="409"/>
      <c r="F1727" s="390"/>
      <c r="G1727" s="1007"/>
      <c r="H1727" s="388"/>
      <c r="I1727" s="388"/>
      <c r="J1727" s="991"/>
      <c r="K1727" s="388"/>
      <c r="L1727" s="388"/>
      <c r="M1727" s="773"/>
    </row>
    <row r="1728" s="695" customFormat="1" customHeight="1" spans="1:13">
      <c r="A1728" s="1287"/>
      <c r="B1728" s="513"/>
      <c r="C1728" s="213"/>
      <c r="D1728" s="1198"/>
      <c r="E1728" s="409"/>
      <c r="F1728" s="390"/>
      <c r="G1728" s="1007"/>
      <c r="H1728" s="388"/>
      <c r="I1728" s="388"/>
      <c r="J1728" s="991"/>
      <c r="K1728" s="388"/>
      <c r="L1728" s="388"/>
      <c r="M1728" s="773"/>
    </row>
    <row r="1729" s="695" customFormat="1" customHeight="1" spans="1:34">
      <c r="A1729" s="1287"/>
      <c r="B1729" s="513"/>
      <c r="C1729" s="213"/>
      <c r="D1729" s="1198"/>
      <c r="E1729" s="409"/>
      <c r="F1729" s="390"/>
      <c r="G1729" s="1007"/>
      <c r="H1729" s="388"/>
      <c r="I1729" s="388"/>
      <c r="J1729" s="991"/>
      <c r="K1729" s="388"/>
      <c r="L1729" s="388"/>
      <c r="M1729" s="773"/>
    </row>
    <row r="1730" s="695" customFormat="1" customHeight="1" spans="1:34">
      <c r="A1730" s="1287"/>
      <c r="B1730" s="513"/>
      <c r="C1730" s="213"/>
      <c r="D1730" s="1198"/>
      <c r="E1730" s="409"/>
      <c r="F1730" s="390"/>
      <c r="G1730" s="1007"/>
      <c r="H1730" s="388"/>
      <c r="I1730" s="388"/>
      <c r="J1730" s="991"/>
      <c r="K1730" s="388"/>
      <c r="L1730" s="388"/>
      <c r="M1730" s="773"/>
    </row>
    <row r="1731" s="695" customFormat="1" customHeight="1" spans="1:34">
      <c r="A1731" s="1287"/>
      <c r="B1731" s="513"/>
      <c r="C1731" s="213"/>
      <c r="D1731" s="1198"/>
      <c r="E1731" s="409"/>
      <c r="F1731" s="390"/>
      <c r="G1731" s="1007"/>
      <c r="H1731" s="388"/>
      <c r="I1731" s="388"/>
      <c r="J1731" s="991"/>
      <c r="K1731" s="388"/>
      <c r="L1731" s="388"/>
      <c r="M1731" s="773"/>
    </row>
    <row r="1732" s="695" customFormat="1" customHeight="1" spans="1:34">
      <c r="A1732" s="1287"/>
      <c r="B1732" s="529"/>
      <c r="C1732" s="213"/>
      <c r="D1732" s="1198"/>
      <c r="E1732" s="409"/>
      <c r="F1732" s="390"/>
      <c r="G1732" s="1007"/>
      <c r="H1732" s="388"/>
      <c r="I1732" s="388"/>
      <c r="J1732" s="991"/>
      <c r="K1732" s="388"/>
      <c r="L1732" s="388"/>
      <c r="M1732" s="773"/>
    </row>
    <row r="1733" s="695" customFormat="1" customHeight="1" spans="1:34">
      <c r="A1733" s="1287"/>
      <c r="B1733" s="529"/>
      <c r="C1733" s="213"/>
      <c r="D1733" s="1198"/>
      <c r="E1733" s="409"/>
      <c r="F1733" s="390"/>
      <c r="G1733" s="1007"/>
      <c r="H1733" s="388"/>
      <c r="I1733" s="388"/>
      <c r="J1733" s="991"/>
      <c r="K1733" s="388"/>
      <c r="L1733" s="388"/>
      <c r="M1733" s="773"/>
    </row>
    <row r="1734" s="695" customFormat="1" customHeight="1" spans="1:34">
      <c r="A1734" s="1287"/>
      <c r="B1734" s="513"/>
      <c r="C1734" s="213"/>
      <c r="D1734" s="1198"/>
      <c r="E1734" s="409"/>
      <c r="F1734" s="390"/>
      <c r="G1734" s="1007"/>
      <c r="H1734" s="388"/>
      <c r="I1734" s="388"/>
      <c r="J1734" s="991"/>
      <c r="K1734" s="388"/>
      <c r="L1734" s="388"/>
      <c r="M1734" s="1287"/>
    </row>
    <row r="1735" s="695" customFormat="1" ht="18.75" customHeight="1" spans="1:34">
      <c r="A1735" s="1287"/>
      <c r="B1735" s="513"/>
      <c r="C1735" s="213"/>
      <c r="D1735" s="799"/>
      <c r="E1735" s="409"/>
      <c r="F1735" s="952"/>
      <c r="G1735" s="1007"/>
      <c r="H1735" s="217"/>
      <c r="I1735" s="217"/>
      <c r="J1735" s="915"/>
      <c r="K1735" s="217"/>
      <c r="L1735" s="217"/>
      <c r="M1735" s="1301"/>
      <c r="N1735" s="765"/>
      <c r="O1735" s="765"/>
      <c r="P1735" s="765"/>
      <c r="Q1735" s="765"/>
      <c r="R1735" s="765"/>
      <c r="S1735" s="765"/>
      <c r="T1735" s="765"/>
      <c r="U1735" s="765"/>
      <c r="V1735" s="765"/>
      <c r="W1735" s="765"/>
      <c r="X1735" s="765"/>
      <c r="Y1735" s="765"/>
      <c r="Z1735" s="765"/>
      <c r="AA1735" s="765"/>
      <c r="AB1735" s="765"/>
      <c r="AC1735" s="765"/>
      <c r="AD1735" s="765"/>
      <c r="AE1735" s="765"/>
      <c r="AF1735" s="765"/>
      <c r="AG1735" s="765"/>
      <c r="AH1735" s="765"/>
    </row>
    <row r="1736" s="695" customFormat="1" ht="18.75" customHeight="1" spans="1:34">
      <c r="A1736" s="1287"/>
      <c r="B1736" s="513"/>
      <c r="C1736" s="213"/>
      <c r="D1736" s="799"/>
      <c r="E1736" s="409"/>
      <c r="F1736" s="952"/>
      <c r="G1736" s="1007"/>
      <c r="H1736" s="217"/>
      <c r="I1736" s="388"/>
      <c r="J1736" s="991"/>
      <c r="K1736" s="388"/>
      <c r="L1736" s="388"/>
      <c r="M1736" s="1301"/>
      <c r="N1736" s="765"/>
      <c r="O1736" s="765"/>
      <c r="P1736" s="765"/>
      <c r="Q1736" s="765"/>
      <c r="R1736" s="765"/>
      <c r="S1736" s="765"/>
      <c r="T1736" s="765"/>
      <c r="U1736" s="765"/>
      <c r="V1736" s="765"/>
      <c r="W1736" s="765"/>
      <c r="X1736" s="765"/>
      <c r="Y1736" s="765"/>
      <c r="Z1736" s="765"/>
      <c r="AA1736" s="765"/>
      <c r="AB1736" s="765"/>
      <c r="AC1736" s="765"/>
      <c r="AD1736" s="765"/>
      <c r="AE1736" s="765"/>
      <c r="AF1736" s="765"/>
      <c r="AG1736" s="765"/>
      <c r="AH1736" s="765"/>
    </row>
    <row r="1737" s="695" customFormat="1" ht="18.75" customHeight="1" spans="1:34">
      <c r="A1737" s="1287"/>
      <c r="B1737" s="513"/>
      <c r="C1737" s="213"/>
      <c r="D1737" s="799"/>
      <c r="E1737" s="409"/>
      <c r="F1737" s="952"/>
      <c r="G1737" s="1007"/>
      <c r="H1737" s="217"/>
      <c r="I1737" s="388"/>
      <c r="J1737" s="991"/>
      <c r="K1737" s="388"/>
      <c r="L1737" s="388"/>
      <c r="M1737" s="1301"/>
      <c r="N1737" s="765"/>
      <c r="O1737" s="765"/>
      <c r="P1737" s="765"/>
      <c r="Q1737" s="765"/>
      <c r="R1737" s="765"/>
      <c r="S1737" s="765"/>
      <c r="T1737" s="765"/>
      <c r="U1737" s="765"/>
      <c r="V1737" s="765"/>
      <c r="W1737" s="765"/>
      <c r="X1737" s="765"/>
      <c r="Y1737" s="765"/>
      <c r="Z1737" s="765"/>
      <c r="AA1737" s="765"/>
      <c r="AB1737" s="765"/>
      <c r="AC1737" s="765"/>
      <c r="AD1737" s="765"/>
      <c r="AE1737" s="765"/>
      <c r="AF1737" s="765"/>
      <c r="AG1737" s="765"/>
      <c r="AH1737" s="765"/>
    </row>
    <row r="1738" s="695" customFormat="1" ht="18.75" customHeight="1" spans="1:34">
      <c r="A1738" s="1287"/>
      <c r="B1738" s="513"/>
      <c r="C1738" s="213"/>
      <c r="D1738" s="799"/>
      <c r="E1738" s="409"/>
      <c r="F1738" s="952"/>
      <c r="G1738" s="1007"/>
      <c r="H1738" s="217"/>
      <c r="I1738" s="388"/>
      <c r="J1738" s="991"/>
      <c r="K1738" s="388"/>
      <c r="L1738" s="388"/>
      <c r="M1738" s="1301"/>
      <c r="N1738" s="765"/>
      <c r="O1738" s="765"/>
      <c r="P1738" s="765"/>
      <c r="Q1738" s="765"/>
      <c r="R1738" s="765"/>
      <c r="S1738" s="765"/>
      <c r="T1738" s="765"/>
      <c r="U1738" s="765"/>
      <c r="V1738" s="765"/>
      <c r="W1738" s="765"/>
      <c r="X1738" s="765"/>
      <c r="Y1738" s="765"/>
      <c r="Z1738" s="765"/>
      <c r="AA1738" s="765"/>
      <c r="AB1738" s="765"/>
      <c r="AC1738" s="765"/>
      <c r="AD1738" s="765"/>
      <c r="AE1738" s="765"/>
      <c r="AF1738" s="765"/>
      <c r="AG1738" s="765"/>
      <c r="AH1738" s="765"/>
    </row>
    <row r="1739" s="695" customFormat="1" ht="18.75" customHeight="1" spans="1:34">
      <c r="A1739" s="1287"/>
      <c r="B1739" s="513"/>
      <c r="C1739" s="213"/>
      <c r="D1739" s="799"/>
      <c r="E1739" s="409"/>
      <c r="F1739" s="952"/>
      <c r="G1739" s="1007"/>
      <c r="H1739" s="217"/>
      <c r="I1739" s="388"/>
      <c r="J1739" s="991"/>
      <c r="K1739" s="388"/>
      <c r="L1739" s="388"/>
      <c r="M1739" s="1301"/>
      <c r="N1739" s="765"/>
      <c r="O1739" s="765"/>
      <c r="P1739" s="765"/>
      <c r="Q1739" s="765"/>
      <c r="R1739" s="765"/>
      <c r="S1739" s="765"/>
      <c r="T1739" s="765"/>
      <c r="U1739" s="765"/>
      <c r="V1739" s="765"/>
      <c r="W1739" s="765"/>
      <c r="X1739" s="765"/>
      <c r="Y1739" s="765"/>
      <c r="Z1739" s="765"/>
      <c r="AA1739" s="765"/>
      <c r="AB1739" s="765"/>
      <c r="AC1739" s="765"/>
      <c r="AD1739" s="765"/>
      <c r="AE1739" s="765"/>
      <c r="AF1739" s="765"/>
      <c r="AG1739" s="765"/>
      <c r="AH1739" s="765"/>
    </row>
    <row r="1740" s="695" customFormat="1" ht="18.75" customHeight="1" spans="1:34">
      <c r="A1740" s="1287"/>
      <c r="B1740" s="513"/>
      <c r="C1740" s="213"/>
      <c r="D1740" s="799"/>
      <c r="E1740" s="409"/>
      <c r="F1740" s="952"/>
      <c r="G1740" s="1007"/>
      <c r="H1740" s="217"/>
      <c r="I1740" s="388"/>
      <c r="J1740" s="991"/>
      <c r="K1740" s="388"/>
      <c r="L1740" s="388"/>
      <c r="M1740" s="773"/>
      <c r="N1740" s="765"/>
      <c r="O1740" s="765"/>
      <c r="P1740" s="765"/>
      <c r="Q1740" s="765"/>
      <c r="R1740" s="765"/>
      <c r="S1740" s="765"/>
      <c r="T1740" s="765"/>
      <c r="U1740" s="765"/>
      <c r="V1740" s="765"/>
      <c r="W1740" s="765"/>
      <c r="X1740" s="765"/>
      <c r="Y1740" s="765"/>
      <c r="Z1740" s="765"/>
      <c r="AA1740" s="765"/>
      <c r="AB1740" s="765"/>
      <c r="AC1740" s="765"/>
      <c r="AD1740" s="765"/>
      <c r="AE1740" s="765"/>
      <c r="AF1740" s="765"/>
      <c r="AG1740" s="765"/>
      <c r="AH1740" s="765"/>
    </row>
    <row r="1741" s="695" customFormat="1" ht="18.75" customHeight="1" spans="1:34">
      <c r="A1741" s="1287"/>
      <c r="B1741" s="513"/>
      <c r="C1741" s="213"/>
      <c r="D1741" s="799"/>
      <c r="E1741" s="409"/>
      <c r="F1741" s="952"/>
      <c r="G1741" s="1007"/>
      <c r="H1741" s="217"/>
      <c r="I1741" s="388"/>
      <c r="J1741" s="991"/>
      <c r="K1741" s="388"/>
      <c r="L1741" s="388"/>
      <c r="M1741" s="773"/>
      <c r="N1741" s="765"/>
      <c r="O1741" s="765"/>
      <c r="P1741" s="765"/>
      <c r="Q1741" s="765"/>
      <c r="R1741" s="765"/>
      <c r="S1741" s="765"/>
      <c r="T1741" s="765"/>
      <c r="U1741" s="765"/>
      <c r="V1741" s="765"/>
      <c r="W1741" s="765"/>
      <c r="X1741" s="765"/>
      <c r="Y1741" s="765"/>
      <c r="Z1741" s="765"/>
      <c r="AA1741" s="765"/>
      <c r="AB1741" s="765"/>
      <c r="AC1741" s="765"/>
      <c r="AD1741" s="765"/>
      <c r="AE1741" s="765"/>
      <c r="AF1741" s="765"/>
      <c r="AG1741" s="765"/>
      <c r="AH1741" s="765"/>
    </row>
    <row r="1742" s="695" customFormat="1" ht="18.75" customHeight="1" spans="1:34">
      <c r="A1742" s="1287"/>
      <c r="B1742" s="513"/>
      <c r="C1742" s="213"/>
      <c r="D1742" s="799"/>
      <c r="E1742" s="409"/>
      <c r="F1742" s="952"/>
      <c r="G1742" s="1007"/>
      <c r="H1742" s="217"/>
      <c r="I1742" s="388"/>
      <c r="J1742" s="991"/>
      <c r="K1742" s="388"/>
      <c r="L1742" s="388"/>
      <c r="M1742" s="773"/>
      <c r="N1742" s="765"/>
      <c r="O1742" s="765"/>
      <c r="P1742" s="765"/>
      <c r="Q1742" s="765"/>
      <c r="R1742" s="765"/>
      <c r="S1742" s="765"/>
      <c r="T1742" s="765"/>
      <c r="U1742" s="765"/>
      <c r="V1742" s="765"/>
      <c r="W1742" s="765"/>
      <c r="X1742" s="765"/>
      <c r="Y1742" s="765"/>
      <c r="Z1742" s="765"/>
      <c r="AA1742" s="765"/>
      <c r="AB1742" s="765"/>
      <c r="AC1742" s="765"/>
      <c r="AD1742" s="765"/>
      <c r="AE1742" s="765"/>
      <c r="AF1742" s="765"/>
      <c r="AG1742" s="765"/>
      <c r="AH1742" s="765"/>
    </row>
    <row r="1743" s="695" customFormat="1" ht="18.75" customHeight="1" spans="1:34">
      <c r="A1743" s="1287"/>
      <c r="B1743" s="513"/>
      <c r="C1743" s="213"/>
      <c r="D1743" s="799"/>
      <c r="E1743" s="409"/>
      <c r="F1743" s="952"/>
      <c r="G1743" s="1007"/>
      <c r="H1743" s="217"/>
      <c r="I1743" s="388"/>
      <c r="J1743" s="991"/>
      <c r="K1743" s="388"/>
      <c r="L1743" s="388"/>
      <c r="M1743" s="773"/>
      <c r="N1743" s="765"/>
      <c r="O1743" s="765"/>
      <c r="P1743" s="765"/>
      <c r="Q1743" s="765"/>
      <c r="R1743" s="765"/>
      <c r="S1743" s="765"/>
      <c r="T1743" s="765"/>
      <c r="U1743" s="765"/>
      <c r="V1743" s="765"/>
      <c r="W1743" s="765"/>
      <c r="X1743" s="765"/>
      <c r="Y1743" s="765"/>
      <c r="Z1743" s="765"/>
      <c r="AA1743" s="765"/>
      <c r="AB1743" s="765"/>
      <c r="AC1743" s="765"/>
      <c r="AD1743" s="765"/>
      <c r="AE1743" s="765"/>
      <c r="AF1743" s="765"/>
      <c r="AG1743" s="765"/>
      <c r="AH1743" s="765"/>
    </row>
    <row r="1744" s="695" customFormat="1" ht="18.75" customHeight="1" spans="1:34">
      <c r="A1744" s="1287"/>
      <c r="B1744" s="513"/>
      <c r="C1744" s="213"/>
      <c r="D1744" s="799"/>
      <c r="E1744" s="409"/>
      <c r="F1744" s="952"/>
      <c r="G1744" s="1007"/>
      <c r="H1744" s="217"/>
      <c r="I1744" s="388"/>
      <c r="J1744" s="991"/>
      <c r="K1744" s="388"/>
      <c r="L1744" s="388"/>
      <c r="M1744" s="773"/>
      <c r="N1744" s="765"/>
      <c r="O1744" s="765"/>
      <c r="P1744" s="765"/>
      <c r="Q1744" s="765"/>
      <c r="R1744" s="765"/>
      <c r="S1744" s="765"/>
      <c r="T1744" s="765"/>
      <c r="U1744" s="765"/>
      <c r="V1744" s="765"/>
      <c r="W1744" s="765"/>
      <c r="X1744" s="765"/>
      <c r="Y1744" s="765"/>
      <c r="Z1744" s="765"/>
      <c r="AA1744" s="765"/>
      <c r="AB1744" s="765"/>
      <c r="AC1744" s="765"/>
      <c r="AD1744" s="765"/>
      <c r="AE1744" s="765"/>
      <c r="AF1744" s="765"/>
      <c r="AG1744" s="765"/>
      <c r="AH1744" s="765"/>
    </row>
    <row r="1745" s="695" customFormat="1" ht="18.75" customHeight="1" spans="1:34">
      <c r="A1745" s="1287"/>
      <c r="B1745" s="513"/>
      <c r="C1745" s="213"/>
      <c r="D1745" s="799"/>
      <c r="E1745" s="409"/>
      <c r="F1745" s="952"/>
      <c r="G1745" s="1007"/>
      <c r="H1745" s="217"/>
      <c r="I1745" s="388"/>
      <c r="J1745" s="991"/>
      <c r="K1745" s="388"/>
      <c r="L1745" s="388"/>
      <c r="M1745" s="773"/>
      <c r="N1745" s="765"/>
      <c r="O1745" s="765"/>
      <c r="P1745" s="765"/>
      <c r="Q1745" s="765"/>
      <c r="R1745" s="765"/>
      <c r="S1745" s="765"/>
      <c r="T1745" s="765"/>
      <c r="U1745" s="765"/>
      <c r="V1745" s="765"/>
      <c r="W1745" s="765"/>
      <c r="X1745" s="765"/>
      <c r="Y1745" s="765"/>
      <c r="Z1745" s="765"/>
      <c r="AA1745" s="765"/>
      <c r="AB1745" s="765"/>
      <c r="AC1745" s="765"/>
      <c r="AD1745" s="765"/>
      <c r="AE1745" s="765"/>
      <c r="AF1745" s="765"/>
      <c r="AG1745" s="765"/>
      <c r="AH1745" s="765"/>
    </row>
    <row r="1746" s="695" customFormat="1" ht="18.75" customHeight="1" spans="1:34">
      <c r="A1746" s="1287"/>
      <c r="B1746" s="513"/>
      <c r="C1746" s="213"/>
      <c r="D1746" s="799"/>
      <c r="E1746" s="409"/>
      <c r="F1746" s="952"/>
      <c r="G1746" s="1007"/>
      <c r="H1746" s="217"/>
      <c r="I1746" s="388"/>
      <c r="J1746" s="991"/>
      <c r="K1746" s="388"/>
      <c r="L1746" s="388"/>
      <c r="M1746" s="773"/>
      <c r="N1746" s="765"/>
      <c r="O1746" s="765"/>
      <c r="P1746" s="765"/>
      <c r="Q1746" s="765"/>
      <c r="R1746" s="765"/>
      <c r="S1746" s="765"/>
      <c r="T1746" s="765"/>
      <c r="U1746" s="765"/>
      <c r="V1746" s="765"/>
      <c r="W1746" s="765"/>
      <c r="X1746" s="765"/>
      <c r="Y1746" s="765"/>
      <c r="Z1746" s="765"/>
      <c r="AA1746" s="765"/>
      <c r="AB1746" s="765"/>
      <c r="AC1746" s="765"/>
      <c r="AD1746" s="765"/>
      <c r="AE1746" s="765"/>
      <c r="AF1746" s="765"/>
      <c r="AG1746" s="765"/>
      <c r="AH1746" s="765"/>
    </row>
    <row r="1747" s="695" customFormat="1" ht="18.75" customHeight="1" spans="1:34">
      <c r="A1747" s="1287"/>
      <c r="B1747" s="513"/>
      <c r="C1747" s="213"/>
      <c r="D1747" s="799"/>
      <c r="E1747" s="409"/>
      <c r="F1747" s="952"/>
      <c r="G1747" s="1007"/>
      <c r="H1747" s="217"/>
      <c r="I1747" s="388"/>
      <c r="J1747" s="991"/>
      <c r="K1747" s="388"/>
      <c r="L1747" s="388"/>
      <c r="M1747" s="773"/>
      <c r="N1747" s="765"/>
      <c r="O1747" s="765"/>
      <c r="P1747" s="765"/>
      <c r="Q1747" s="765"/>
      <c r="R1747" s="765"/>
      <c r="S1747" s="765"/>
      <c r="T1747" s="765"/>
      <c r="U1747" s="765"/>
      <c r="V1747" s="765"/>
      <c r="W1747" s="765"/>
      <c r="X1747" s="765"/>
      <c r="Y1747" s="765"/>
      <c r="Z1747" s="765"/>
      <c r="AA1747" s="765"/>
      <c r="AB1747" s="765"/>
      <c r="AC1747" s="765"/>
      <c r="AD1747" s="765"/>
      <c r="AE1747" s="765"/>
      <c r="AF1747" s="765"/>
      <c r="AG1747" s="765"/>
      <c r="AH1747" s="765"/>
    </row>
    <row r="1748" s="695" customFormat="1" ht="18.75" customHeight="1" spans="1:34">
      <c r="A1748" s="1287"/>
      <c r="B1748" s="513"/>
      <c r="C1748" s="213"/>
      <c r="D1748" s="799"/>
      <c r="E1748" s="409"/>
      <c r="F1748" s="952"/>
      <c r="G1748" s="1007"/>
      <c r="H1748" s="217"/>
      <c r="I1748" s="388"/>
      <c r="J1748" s="991"/>
      <c r="K1748" s="388"/>
      <c r="L1748" s="388"/>
      <c r="M1748" s="773"/>
      <c r="N1748" s="765"/>
      <c r="O1748" s="765"/>
      <c r="P1748" s="765"/>
      <c r="Q1748" s="765"/>
      <c r="R1748" s="765"/>
      <c r="S1748" s="765"/>
      <c r="T1748" s="765"/>
      <c r="U1748" s="765"/>
      <c r="V1748" s="765"/>
      <c r="W1748" s="765"/>
      <c r="X1748" s="765"/>
      <c r="Y1748" s="765"/>
      <c r="Z1748" s="765"/>
      <c r="AA1748" s="765"/>
      <c r="AB1748" s="765"/>
      <c r="AC1748" s="765"/>
      <c r="AD1748" s="765"/>
      <c r="AE1748" s="765"/>
      <c r="AF1748" s="765"/>
      <c r="AG1748" s="765"/>
      <c r="AH1748" s="765"/>
    </row>
    <row r="1749" s="695" customFormat="1" ht="18.75" customHeight="1" spans="1:34">
      <c r="A1749" s="1287"/>
      <c r="B1749" s="513"/>
      <c r="C1749" s="213"/>
      <c r="D1749" s="799"/>
      <c r="E1749" s="409"/>
      <c r="F1749" s="952"/>
      <c r="G1749" s="1007"/>
      <c r="H1749" s="217"/>
      <c r="I1749" s="388"/>
      <c r="J1749" s="991"/>
      <c r="K1749" s="388"/>
      <c r="L1749" s="388"/>
      <c r="M1749" s="773"/>
      <c r="N1749" s="765"/>
      <c r="O1749" s="765"/>
      <c r="P1749" s="765"/>
      <c r="Q1749" s="765"/>
      <c r="R1749" s="765"/>
      <c r="S1749" s="765"/>
      <c r="T1749" s="765"/>
      <c r="U1749" s="765"/>
      <c r="V1749" s="765"/>
      <c r="W1749" s="765"/>
      <c r="X1749" s="765"/>
      <c r="Y1749" s="765"/>
      <c r="Z1749" s="765"/>
      <c r="AA1749" s="765"/>
      <c r="AB1749" s="765"/>
      <c r="AC1749" s="765"/>
      <c r="AD1749" s="765"/>
      <c r="AE1749" s="765"/>
      <c r="AF1749" s="765"/>
      <c r="AG1749" s="765"/>
      <c r="AH1749" s="765"/>
    </row>
    <row r="1750" s="695" customFormat="1" ht="18.75" customHeight="1" spans="1:34">
      <c r="A1750" s="1287"/>
      <c r="B1750" s="513"/>
      <c r="C1750" s="213"/>
      <c r="D1750" s="799"/>
      <c r="E1750" s="409"/>
      <c r="F1750" s="952"/>
      <c r="G1750" s="1007"/>
      <c r="H1750" s="217"/>
      <c r="I1750" s="388"/>
      <c r="J1750" s="991"/>
      <c r="K1750" s="388"/>
      <c r="L1750" s="388"/>
      <c r="M1750" s="1297"/>
      <c r="N1750" s="765"/>
      <c r="O1750" s="765"/>
      <c r="P1750" s="765"/>
      <c r="Q1750" s="765"/>
      <c r="R1750" s="765"/>
      <c r="S1750" s="765"/>
      <c r="T1750" s="765"/>
      <c r="U1750" s="765"/>
      <c r="V1750" s="765"/>
      <c r="W1750" s="765"/>
      <c r="X1750" s="765"/>
      <c r="Y1750" s="765"/>
      <c r="Z1750" s="765"/>
      <c r="AA1750" s="765"/>
      <c r="AB1750" s="765"/>
      <c r="AC1750" s="765"/>
      <c r="AD1750" s="765"/>
      <c r="AE1750" s="765"/>
      <c r="AF1750" s="765"/>
      <c r="AG1750" s="765"/>
      <c r="AH1750" s="765"/>
    </row>
    <row r="1751" s="695" customFormat="1" ht="18.75" customHeight="1" spans="1:34">
      <c r="A1751" s="1287"/>
      <c r="B1751" s="513"/>
      <c r="C1751" s="213"/>
      <c r="D1751" s="799"/>
      <c r="E1751" s="409"/>
      <c r="F1751" s="952"/>
      <c r="G1751" s="1007"/>
      <c r="H1751" s="217"/>
      <c r="I1751" s="388"/>
      <c r="J1751" s="991"/>
      <c r="K1751" s="388"/>
      <c r="L1751" s="388"/>
      <c r="M1751" s="1297"/>
      <c r="N1751" s="765"/>
      <c r="O1751" s="765"/>
      <c r="P1751" s="765"/>
      <c r="Q1751" s="765"/>
      <c r="R1751" s="765"/>
      <c r="S1751" s="765"/>
      <c r="T1751" s="765"/>
      <c r="U1751" s="765"/>
      <c r="V1751" s="765"/>
      <c r="W1751" s="765"/>
      <c r="X1751" s="765"/>
      <c r="Y1751" s="765"/>
      <c r="Z1751" s="765"/>
      <c r="AA1751" s="765"/>
      <c r="AB1751" s="765"/>
      <c r="AC1751" s="765"/>
      <c r="AD1751" s="765"/>
      <c r="AE1751" s="765"/>
      <c r="AF1751" s="765"/>
      <c r="AG1751" s="765"/>
      <c r="AH1751" s="765"/>
    </row>
    <row r="1752" s="695" customFormat="1" ht="18.75" customHeight="1" spans="1:34">
      <c r="A1752" s="1287"/>
      <c r="B1752" s="513"/>
      <c r="C1752" s="213"/>
      <c r="D1752" s="799"/>
      <c r="E1752" s="409"/>
      <c r="F1752" s="952"/>
      <c r="G1752" s="1007"/>
      <c r="H1752" s="217"/>
      <c r="I1752" s="388"/>
      <c r="J1752" s="991"/>
      <c r="K1752" s="388"/>
      <c r="L1752" s="388"/>
      <c r="M1752" s="1301"/>
      <c r="N1752" s="765"/>
      <c r="O1752" s="765"/>
      <c r="P1752" s="765"/>
      <c r="Q1752" s="765"/>
      <c r="R1752" s="765"/>
      <c r="S1752" s="765"/>
      <c r="T1752" s="765"/>
      <c r="U1752" s="765"/>
      <c r="V1752" s="765"/>
      <c r="W1752" s="765"/>
      <c r="X1752" s="765"/>
      <c r="Y1752" s="765"/>
      <c r="Z1752" s="765"/>
      <c r="AA1752" s="765"/>
      <c r="AB1752" s="765"/>
      <c r="AC1752" s="765"/>
      <c r="AD1752" s="765"/>
      <c r="AE1752" s="765"/>
      <c r="AF1752" s="765"/>
      <c r="AG1752" s="765"/>
      <c r="AH1752" s="765"/>
    </row>
    <row r="1753" s="695" customFormat="1" ht="18.75" customHeight="1" spans="1:34">
      <c r="A1753" s="1287"/>
      <c r="B1753" s="513"/>
      <c r="C1753" s="213"/>
      <c r="D1753" s="799"/>
      <c r="E1753" s="409"/>
      <c r="F1753" s="952"/>
      <c r="G1753" s="1007"/>
      <c r="H1753" s="217"/>
      <c r="I1753" s="388"/>
      <c r="J1753" s="991"/>
      <c r="K1753" s="388"/>
      <c r="L1753" s="388"/>
      <c r="M1753" s="1301"/>
      <c r="N1753" s="765"/>
      <c r="O1753" s="765"/>
      <c r="P1753" s="765"/>
      <c r="Q1753" s="765"/>
      <c r="R1753" s="765"/>
      <c r="S1753" s="765"/>
      <c r="T1753" s="765"/>
      <c r="U1753" s="765"/>
      <c r="V1753" s="765"/>
      <c r="W1753" s="765"/>
      <c r="X1753" s="765"/>
      <c r="Y1753" s="765"/>
      <c r="Z1753" s="765"/>
      <c r="AA1753" s="765"/>
      <c r="AB1753" s="765"/>
      <c r="AC1753" s="765"/>
      <c r="AD1753" s="765"/>
      <c r="AE1753" s="765"/>
      <c r="AF1753" s="765"/>
      <c r="AG1753" s="765"/>
      <c r="AH1753" s="765"/>
    </row>
    <row r="1754" s="695" customFormat="1" ht="18.75" customHeight="1" spans="1:34">
      <c r="A1754" s="1287"/>
      <c r="B1754" s="513"/>
      <c r="C1754" s="213"/>
      <c r="D1754" s="799"/>
      <c r="E1754" s="409"/>
      <c r="F1754" s="952"/>
      <c r="G1754" s="1007"/>
      <c r="H1754" s="217"/>
      <c r="I1754" s="388"/>
      <c r="J1754" s="991"/>
      <c r="K1754" s="388"/>
      <c r="L1754" s="388"/>
      <c r="M1754" s="773"/>
      <c r="N1754" s="765"/>
      <c r="O1754" s="765"/>
      <c r="P1754" s="765"/>
      <c r="Q1754" s="765"/>
      <c r="R1754" s="765"/>
      <c r="S1754" s="765"/>
      <c r="T1754" s="765"/>
      <c r="U1754" s="765"/>
      <c r="V1754" s="765"/>
      <c r="W1754" s="765"/>
      <c r="X1754" s="765"/>
      <c r="Y1754" s="765"/>
      <c r="Z1754" s="765"/>
      <c r="AA1754" s="765"/>
      <c r="AB1754" s="765"/>
      <c r="AC1754" s="765"/>
      <c r="AD1754" s="765"/>
      <c r="AE1754" s="765"/>
      <c r="AF1754" s="765"/>
      <c r="AG1754" s="765"/>
      <c r="AH1754" s="765"/>
    </row>
    <row r="1755" s="695" customFormat="1" ht="18.75" customHeight="1" spans="1:34">
      <c r="A1755" s="1287"/>
      <c r="B1755" s="513"/>
      <c r="C1755" s="213"/>
      <c r="D1755" s="799"/>
      <c r="E1755" s="409"/>
      <c r="F1755" s="952"/>
      <c r="G1755" s="1007"/>
      <c r="H1755" s="217"/>
      <c r="I1755" s="388"/>
      <c r="J1755" s="991"/>
      <c r="K1755" s="388"/>
      <c r="L1755" s="388"/>
      <c r="M1755" s="773"/>
      <c r="N1755" s="765"/>
      <c r="O1755" s="765"/>
      <c r="P1755" s="765"/>
      <c r="Q1755" s="765"/>
      <c r="R1755" s="765"/>
      <c r="S1755" s="765"/>
      <c r="T1755" s="765"/>
      <c r="U1755" s="765"/>
      <c r="V1755" s="765"/>
      <c r="W1755" s="765"/>
      <c r="X1755" s="765"/>
      <c r="Y1755" s="765"/>
      <c r="Z1755" s="765"/>
      <c r="AA1755" s="765"/>
      <c r="AB1755" s="765"/>
      <c r="AC1755" s="765"/>
      <c r="AD1755" s="765"/>
      <c r="AE1755" s="765"/>
      <c r="AF1755" s="765"/>
      <c r="AG1755" s="765"/>
      <c r="AH1755" s="765"/>
    </row>
    <row r="1756" s="695" customFormat="1" ht="18.75" customHeight="1" spans="1:34">
      <c r="A1756" s="1287"/>
      <c r="B1756" s="513"/>
      <c r="C1756" s="213"/>
      <c r="D1756" s="799"/>
      <c r="E1756" s="409"/>
      <c r="F1756" s="952"/>
      <c r="G1756" s="1007"/>
      <c r="H1756" s="217"/>
      <c r="I1756" s="388"/>
      <c r="J1756" s="991"/>
      <c r="K1756" s="388"/>
      <c r="L1756" s="388"/>
      <c r="M1756" s="1301"/>
      <c r="N1756" s="765"/>
      <c r="O1756" s="765"/>
      <c r="P1756" s="765"/>
      <c r="Q1756" s="765"/>
      <c r="R1756" s="765"/>
      <c r="S1756" s="765"/>
      <c r="T1756" s="765"/>
      <c r="U1756" s="765"/>
      <c r="V1756" s="765"/>
      <c r="W1756" s="765"/>
      <c r="X1756" s="765"/>
      <c r="Y1756" s="765"/>
      <c r="Z1756" s="765"/>
      <c r="AA1756" s="765"/>
      <c r="AB1756" s="765"/>
      <c r="AC1756" s="765"/>
      <c r="AD1756" s="765"/>
      <c r="AE1756" s="765"/>
      <c r="AF1756" s="765"/>
      <c r="AG1756" s="765"/>
      <c r="AH1756" s="765"/>
    </row>
    <row r="1757" s="695" customFormat="1" ht="18.75" customHeight="1" spans="1:34">
      <c r="A1757" s="1287"/>
      <c r="B1757" s="513"/>
      <c r="C1757" s="213"/>
      <c r="D1757" s="799"/>
      <c r="E1757" s="409"/>
      <c r="F1757" s="952"/>
      <c r="G1757" s="1007"/>
      <c r="H1757" s="217"/>
      <c r="I1757" s="388"/>
      <c r="J1757" s="991"/>
      <c r="K1757" s="388"/>
      <c r="L1757" s="388"/>
      <c r="M1757" s="1301"/>
      <c r="N1757" s="765"/>
      <c r="O1757" s="765"/>
      <c r="P1757" s="765"/>
      <c r="Q1757" s="765"/>
      <c r="R1757" s="765"/>
      <c r="S1757" s="765"/>
      <c r="T1757" s="765"/>
      <c r="U1757" s="765"/>
      <c r="V1757" s="765"/>
      <c r="W1757" s="765"/>
      <c r="X1757" s="765"/>
      <c r="Y1757" s="765"/>
      <c r="Z1757" s="765"/>
      <c r="AA1757" s="765"/>
      <c r="AB1757" s="765"/>
      <c r="AC1757" s="765"/>
      <c r="AD1757" s="765"/>
      <c r="AE1757" s="765"/>
      <c r="AF1757" s="765"/>
      <c r="AG1757" s="765"/>
      <c r="AH1757" s="765"/>
    </row>
    <row r="1758" s="695" customFormat="1" ht="18.75" customHeight="1" spans="1:34">
      <c r="A1758" s="1287"/>
      <c r="B1758" s="513"/>
      <c r="C1758" s="213"/>
      <c r="D1758" s="799"/>
      <c r="E1758" s="409"/>
      <c r="F1758" s="952"/>
      <c r="G1758" s="1007"/>
      <c r="H1758" s="217"/>
      <c r="I1758" s="388"/>
      <c r="J1758" s="991"/>
      <c r="K1758" s="388"/>
      <c r="L1758" s="388"/>
      <c r="M1758" s="1301"/>
      <c r="N1758" s="765"/>
      <c r="O1758" s="765"/>
      <c r="P1758" s="765"/>
      <c r="Q1758" s="765"/>
      <c r="R1758" s="765"/>
      <c r="S1758" s="765"/>
      <c r="T1758" s="765"/>
      <c r="U1758" s="765"/>
      <c r="V1758" s="765"/>
      <c r="W1758" s="765"/>
      <c r="X1758" s="765"/>
      <c r="Y1758" s="765"/>
      <c r="Z1758" s="765"/>
      <c r="AA1758" s="765"/>
      <c r="AB1758" s="765"/>
      <c r="AC1758" s="765"/>
      <c r="AD1758" s="765"/>
      <c r="AE1758" s="765"/>
      <c r="AF1758" s="765"/>
      <c r="AG1758" s="765"/>
      <c r="AH1758" s="765"/>
    </row>
    <row r="1759" s="695" customFormat="1" ht="18.75" customHeight="1" spans="1:34">
      <c r="A1759" s="1287"/>
      <c r="B1759" s="513"/>
      <c r="C1759" s="213"/>
      <c r="D1759" s="799"/>
      <c r="E1759" s="409"/>
      <c r="F1759" s="952"/>
      <c r="G1759" s="1007"/>
      <c r="H1759" s="217"/>
      <c r="I1759" s="388"/>
      <c r="J1759" s="991"/>
      <c r="K1759" s="388"/>
      <c r="L1759" s="388"/>
      <c r="M1759" s="1301"/>
      <c r="N1759" s="765"/>
      <c r="O1759" s="765"/>
      <c r="P1759" s="765"/>
      <c r="Q1759" s="765"/>
      <c r="R1759" s="765"/>
      <c r="S1759" s="765"/>
      <c r="T1759" s="765"/>
      <c r="U1759" s="765"/>
      <c r="V1759" s="765"/>
      <c r="W1759" s="765"/>
      <c r="X1759" s="765"/>
      <c r="Y1759" s="765"/>
      <c r="Z1759" s="765"/>
      <c r="AA1759" s="765"/>
      <c r="AB1759" s="765"/>
      <c r="AC1759" s="765"/>
      <c r="AD1759" s="765"/>
      <c r="AE1759" s="765"/>
      <c r="AF1759" s="765"/>
      <c r="AG1759" s="765"/>
      <c r="AH1759" s="765"/>
    </row>
    <row r="1760" s="695" customFormat="1" ht="18.75" customHeight="1" spans="1:34">
      <c r="A1760" s="1287"/>
      <c r="B1760" s="513"/>
      <c r="C1760" s="213"/>
      <c r="D1760" s="799"/>
      <c r="E1760" s="409"/>
      <c r="F1760" s="952"/>
      <c r="G1760" s="1007"/>
      <c r="H1760" s="217"/>
      <c r="I1760" s="388"/>
      <c r="J1760" s="991"/>
      <c r="K1760" s="388"/>
      <c r="L1760" s="388"/>
      <c r="M1760" s="1301"/>
      <c r="N1760" s="765"/>
      <c r="O1760" s="765"/>
      <c r="P1760" s="765"/>
      <c r="Q1760" s="765"/>
      <c r="R1760" s="765"/>
      <c r="S1760" s="765"/>
      <c r="T1760" s="765"/>
      <c r="U1760" s="765"/>
      <c r="V1760" s="765"/>
      <c r="W1760" s="765"/>
      <c r="X1760" s="765"/>
      <c r="Y1760" s="765"/>
      <c r="Z1760" s="765"/>
      <c r="AA1760" s="765"/>
      <c r="AB1760" s="765"/>
      <c r="AC1760" s="765"/>
      <c r="AD1760" s="765"/>
      <c r="AE1760" s="765"/>
      <c r="AF1760" s="765"/>
      <c r="AG1760" s="765"/>
      <c r="AH1760" s="765"/>
    </row>
    <row r="1761" s="695" customFormat="1" ht="18.75" customHeight="1" spans="1:34">
      <c r="A1761" s="1287"/>
      <c r="B1761" s="513"/>
      <c r="C1761" s="213"/>
      <c r="D1761" s="799"/>
      <c r="E1761" s="409"/>
      <c r="F1761" s="952"/>
      <c r="G1761" s="1007"/>
      <c r="H1761" s="217"/>
      <c r="I1761" s="388"/>
      <c r="J1761" s="991"/>
      <c r="K1761" s="388"/>
      <c r="L1761" s="388"/>
      <c r="M1761" s="1301"/>
      <c r="N1761" s="765"/>
      <c r="O1761" s="765"/>
      <c r="P1761" s="765"/>
      <c r="Q1761" s="765"/>
      <c r="R1761" s="765"/>
      <c r="S1761" s="765"/>
      <c r="T1761" s="765"/>
      <c r="U1761" s="765"/>
      <c r="V1761" s="765"/>
      <c r="W1761" s="765"/>
      <c r="X1761" s="765"/>
      <c r="Y1761" s="765"/>
      <c r="Z1761" s="765"/>
      <c r="AA1761" s="765"/>
      <c r="AB1761" s="765"/>
      <c r="AC1761" s="765"/>
      <c r="AD1761" s="765"/>
      <c r="AE1761" s="765"/>
      <c r="AF1761" s="765"/>
      <c r="AG1761" s="765"/>
      <c r="AH1761" s="765"/>
    </row>
    <row r="1762" s="695" customFormat="1" ht="18.75" customHeight="1" spans="1:34">
      <c r="A1762" s="1287"/>
      <c r="B1762" s="513"/>
      <c r="C1762" s="213"/>
      <c r="D1762" s="799"/>
      <c r="E1762" s="409"/>
      <c r="F1762" s="952"/>
      <c r="G1762" s="1007"/>
      <c r="H1762" s="217"/>
      <c r="I1762" s="388"/>
      <c r="J1762" s="991"/>
      <c r="K1762" s="388"/>
      <c r="L1762" s="388"/>
      <c r="M1762" s="1301"/>
      <c r="N1762" s="765"/>
      <c r="O1762" s="765"/>
      <c r="P1762" s="765"/>
      <c r="Q1762" s="765"/>
      <c r="R1762" s="765"/>
      <c r="S1762" s="765"/>
      <c r="T1762" s="765"/>
      <c r="U1762" s="765"/>
      <c r="V1762" s="765"/>
      <c r="W1762" s="765"/>
      <c r="X1762" s="765"/>
      <c r="Y1762" s="765"/>
      <c r="Z1762" s="765"/>
      <c r="AA1762" s="765"/>
      <c r="AB1762" s="765"/>
      <c r="AC1762" s="765"/>
      <c r="AD1762" s="765"/>
      <c r="AE1762" s="765"/>
      <c r="AF1762" s="765"/>
      <c r="AG1762" s="765"/>
      <c r="AH1762" s="765"/>
    </row>
    <row r="1763" s="695" customFormat="1" ht="18.75" customHeight="1" spans="1:34">
      <c r="A1763" s="1287"/>
      <c r="B1763" s="513"/>
      <c r="C1763" s="213"/>
      <c r="D1763" s="799"/>
      <c r="E1763" s="409"/>
      <c r="F1763" s="952"/>
      <c r="G1763" s="1007"/>
      <c r="H1763" s="217"/>
      <c r="I1763" s="388"/>
      <c r="J1763" s="991"/>
      <c r="K1763" s="388"/>
      <c r="L1763" s="388"/>
      <c r="M1763" s="1301"/>
      <c r="N1763" s="765"/>
      <c r="O1763" s="765"/>
      <c r="P1763" s="765"/>
      <c r="Q1763" s="765"/>
      <c r="R1763" s="765"/>
      <c r="S1763" s="765"/>
      <c r="T1763" s="765"/>
      <c r="U1763" s="765"/>
      <c r="V1763" s="765"/>
      <c r="W1763" s="765"/>
      <c r="X1763" s="765"/>
      <c r="Y1763" s="765"/>
      <c r="Z1763" s="765"/>
      <c r="AA1763" s="765"/>
      <c r="AB1763" s="765"/>
      <c r="AC1763" s="765"/>
      <c r="AD1763" s="765"/>
      <c r="AE1763" s="765"/>
      <c r="AF1763" s="765"/>
      <c r="AG1763" s="765"/>
      <c r="AH1763" s="765"/>
    </row>
    <row r="1764" s="695" customFormat="1" ht="18.75" customHeight="1" spans="1:34">
      <c r="A1764" s="1287"/>
      <c r="B1764" s="513"/>
      <c r="C1764" s="213"/>
      <c r="D1764" s="799"/>
      <c r="E1764" s="409"/>
      <c r="F1764" s="952"/>
      <c r="G1764" s="1007"/>
      <c r="H1764" s="217"/>
      <c r="I1764" s="388"/>
      <c r="J1764" s="991"/>
      <c r="K1764" s="388"/>
      <c r="L1764" s="388"/>
      <c r="M1764" s="1301"/>
      <c r="N1764" s="765"/>
      <c r="O1764" s="765"/>
      <c r="P1764" s="765"/>
      <c r="Q1764" s="765"/>
      <c r="R1764" s="765"/>
      <c r="S1764" s="765"/>
      <c r="T1764" s="765"/>
      <c r="U1764" s="765"/>
      <c r="V1764" s="765"/>
      <c r="W1764" s="765"/>
      <c r="X1764" s="765"/>
      <c r="Y1764" s="765"/>
      <c r="Z1764" s="765"/>
      <c r="AA1764" s="765"/>
      <c r="AB1764" s="765"/>
      <c r="AC1764" s="765"/>
      <c r="AD1764" s="765"/>
      <c r="AE1764" s="765"/>
      <c r="AF1764" s="765"/>
      <c r="AG1764" s="765"/>
      <c r="AH1764" s="765"/>
    </row>
    <row r="1765" s="695" customFormat="1" ht="18.75" customHeight="1" spans="1:34">
      <c r="A1765" s="1287"/>
      <c r="B1765" s="513"/>
      <c r="C1765" s="213"/>
      <c r="D1765" s="799"/>
      <c r="E1765" s="409"/>
      <c r="F1765" s="952"/>
      <c r="G1765" s="1007"/>
      <c r="H1765" s="217"/>
      <c r="I1765" s="388"/>
      <c r="J1765" s="991"/>
      <c r="K1765" s="388"/>
      <c r="L1765" s="388"/>
      <c r="M1765" s="1301"/>
      <c r="N1765" s="765"/>
      <c r="O1765" s="765"/>
      <c r="P1765" s="765"/>
      <c r="Q1765" s="765"/>
      <c r="R1765" s="765"/>
      <c r="S1765" s="765"/>
      <c r="T1765" s="765"/>
      <c r="U1765" s="765"/>
      <c r="V1765" s="765"/>
      <c r="W1765" s="765"/>
      <c r="X1765" s="765"/>
      <c r="Y1765" s="765"/>
      <c r="Z1765" s="765"/>
      <c r="AA1765" s="765"/>
      <c r="AB1765" s="765"/>
      <c r="AC1765" s="765"/>
      <c r="AD1765" s="765"/>
      <c r="AE1765" s="765"/>
      <c r="AF1765" s="765"/>
      <c r="AG1765" s="765"/>
      <c r="AH1765" s="765"/>
    </row>
    <row r="1766" s="695" customFormat="1" ht="18.75" customHeight="1" spans="1:34">
      <c r="A1766" s="1287"/>
      <c r="B1766" s="513"/>
      <c r="C1766" s="213"/>
      <c r="D1766" s="799"/>
      <c r="E1766" s="409"/>
      <c r="F1766" s="952"/>
      <c r="G1766" s="1007"/>
      <c r="H1766" s="217"/>
      <c r="I1766" s="388"/>
      <c r="J1766" s="991"/>
      <c r="K1766" s="388"/>
      <c r="L1766" s="388"/>
      <c r="M1766" s="1301"/>
      <c r="N1766" s="765"/>
      <c r="O1766" s="765"/>
      <c r="P1766" s="765"/>
      <c r="Q1766" s="765"/>
      <c r="R1766" s="765"/>
      <c r="S1766" s="765"/>
      <c r="T1766" s="765"/>
      <c r="U1766" s="765"/>
      <c r="V1766" s="765"/>
      <c r="W1766" s="765"/>
      <c r="X1766" s="765"/>
      <c r="Y1766" s="765"/>
      <c r="Z1766" s="765"/>
      <c r="AA1766" s="765"/>
      <c r="AB1766" s="765"/>
      <c r="AC1766" s="765"/>
      <c r="AD1766" s="765"/>
      <c r="AE1766" s="765"/>
      <c r="AF1766" s="765"/>
      <c r="AG1766" s="765"/>
      <c r="AH1766" s="765"/>
    </row>
    <row r="1767" s="695" customFormat="1" ht="18.75" customHeight="1" spans="1:34">
      <c r="A1767" s="1287"/>
      <c r="B1767" s="513"/>
      <c r="C1767" s="213"/>
      <c r="D1767" s="799"/>
      <c r="E1767" s="409"/>
      <c r="F1767" s="952"/>
      <c r="G1767" s="1007"/>
      <c r="H1767" s="217"/>
      <c r="I1767" s="388"/>
      <c r="J1767" s="991"/>
      <c r="K1767" s="388"/>
      <c r="L1767" s="388"/>
      <c r="M1767" s="773"/>
    </row>
    <row r="1768" s="695" customFormat="1" ht="18.75" customHeight="1" spans="1:34">
      <c r="A1768" s="1287"/>
      <c r="B1768" s="513"/>
      <c r="C1768" s="213"/>
      <c r="D1768" s="799"/>
      <c r="E1768" s="409"/>
      <c r="F1768" s="952"/>
      <c r="G1768" s="1007"/>
      <c r="H1768" s="217"/>
      <c r="I1768" s="388"/>
      <c r="J1768" s="991"/>
      <c r="K1768" s="388"/>
      <c r="L1768" s="388"/>
      <c r="M1768" s="773"/>
    </row>
    <row r="1769" s="695" customFormat="1" ht="18.75" customHeight="1" spans="1:34">
      <c r="A1769" s="1287"/>
      <c r="B1769" s="513"/>
      <c r="C1769" s="213"/>
      <c r="D1769" s="799"/>
      <c r="E1769" s="409"/>
      <c r="F1769" s="952"/>
      <c r="G1769" s="1007"/>
      <c r="H1769" s="217"/>
      <c r="I1769" s="388"/>
      <c r="J1769" s="991"/>
      <c r="K1769" s="388"/>
      <c r="L1769" s="388"/>
      <c r="M1769" s="773"/>
    </row>
    <row r="1770" s="695" customFormat="1" ht="18.75" customHeight="1" spans="1:34">
      <c r="A1770" s="1287"/>
      <c r="B1770" s="513"/>
      <c r="C1770" s="213"/>
      <c r="D1770" s="799"/>
      <c r="E1770" s="409"/>
      <c r="F1770" s="952"/>
      <c r="G1770" s="1007"/>
      <c r="H1770" s="217"/>
      <c r="I1770" s="388"/>
      <c r="J1770" s="991"/>
      <c r="K1770" s="388"/>
      <c r="L1770" s="388"/>
      <c r="M1770" s="773"/>
    </row>
    <row r="1771" s="695" customFormat="1" ht="18.75" customHeight="1" spans="1:34">
      <c r="A1771" s="1287"/>
      <c r="B1771" s="513"/>
      <c r="C1771" s="213"/>
      <c r="D1771" s="799"/>
      <c r="E1771" s="409"/>
      <c r="F1771" s="952"/>
      <c r="G1771" s="1007"/>
      <c r="H1771" s="217"/>
      <c r="I1771" s="388"/>
      <c r="J1771" s="991"/>
      <c r="K1771" s="388"/>
      <c r="L1771" s="388"/>
      <c r="M1771" s="773"/>
    </row>
    <row r="1772" s="695" customFormat="1" ht="18.75" customHeight="1" spans="1:34">
      <c r="A1772" s="1287"/>
      <c r="B1772" s="513"/>
      <c r="C1772" s="213"/>
      <c r="D1772" s="799"/>
      <c r="E1772" s="409"/>
      <c r="F1772" s="952"/>
      <c r="G1772" s="1007"/>
      <c r="H1772" s="217"/>
      <c r="I1772" s="388"/>
      <c r="J1772" s="991"/>
      <c r="K1772" s="388"/>
      <c r="L1772" s="388"/>
      <c r="M1772" s="773"/>
    </row>
    <row r="1773" s="695" customFormat="1" ht="18.75" customHeight="1" spans="1:34">
      <c r="A1773" s="1287"/>
      <c r="B1773" s="513"/>
      <c r="C1773" s="213"/>
      <c r="D1773" s="799"/>
      <c r="E1773" s="409"/>
      <c r="F1773" s="952"/>
      <c r="G1773" s="1007"/>
      <c r="H1773" s="217"/>
      <c r="I1773" s="388"/>
      <c r="J1773" s="991"/>
      <c r="K1773" s="388"/>
      <c r="L1773" s="388"/>
      <c r="M1773" s="1301"/>
    </row>
    <row r="1774" s="695" customFormat="1" ht="18.75" customHeight="1" spans="1:34">
      <c r="A1774" s="1287"/>
      <c r="B1774" s="513"/>
      <c r="C1774" s="213"/>
      <c r="D1774" s="799"/>
      <c r="E1774" s="409"/>
      <c r="F1774" s="952"/>
      <c r="G1774" s="1007"/>
      <c r="H1774" s="217"/>
      <c r="I1774" s="388"/>
      <c r="J1774" s="991"/>
      <c r="K1774" s="388"/>
      <c r="L1774" s="388"/>
      <c r="M1774" s="1301"/>
    </row>
    <row r="1775" s="695" customFormat="1" ht="18.75" customHeight="1" spans="1:34">
      <c r="A1775" s="1287"/>
      <c r="B1775" s="513"/>
      <c r="C1775" s="213"/>
      <c r="D1775" s="799"/>
      <c r="E1775" s="409"/>
      <c r="F1775" s="952"/>
      <c r="G1775" s="1007"/>
      <c r="H1775" s="217"/>
      <c r="I1775" s="388"/>
      <c r="J1775" s="991"/>
      <c r="K1775" s="388"/>
      <c r="L1775" s="388"/>
      <c r="M1775" s="773"/>
    </row>
    <row r="1776" s="695" customFormat="1" ht="18.75" customHeight="1" spans="1:34">
      <c r="A1776" s="1287"/>
      <c r="B1776" s="513"/>
      <c r="C1776" s="213"/>
      <c r="D1776" s="799"/>
      <c r="E1776" s="409"/>
      <c r="F1776" s="952"/>
      <c r="G1776" s="1007"/>
      <c r="H1776" s="217"/>
      <c r="I1776" s="388"/>
      <c r="J1776" s="991"/>
      <c r="K1776" s="388"/>
      <c r="L1776" s="388"/>
      <c r="M1776" s="773"/>
    </row>
    <row r="1777" s="695" customFormat="1" ht="18.75" customHeight="1" spans="1:13">
      <c r="A1777" s="1287"/>
      <c r="B1777" s="513"/>
      <c r="C1777" s="213"/>
      <c r="D1777" s="799"/>
      <c r="E1777" s="409"/>
      <c r="F1777" s="952"/>
      <c r="G1777" s="1007"/>
      <c r="H1777" s="217"/>
      <c r="I1777" s="388"/>
      <c r="J1777" s="991"/>
      <c r="K1777" s="388"/>
      <c r="L1777" s="388"/>
      <c r="M1777" s="773"/>
    </row>
    <row r="1778" s="695" customFormat="1" ht="18.75" customHeight="1" spans="1:13">
      <c r="A1778" s="1287"/>
      <c r="B1778" s="513"/>
      <c r="C1778" s="213"/>
      <c r="D1778" s="799"/>
      <c r="E1778" s="409"/>
      <c r="F1778" s="952"/>
      <c r="G1778" s="1007"/>
      <c r="H1778" s="217"/>
      <c r="I1778" s="388"/>
      <c r="J1778" s="991"/>
      <c r="K1778" s="388"/>
      <c r="L1778" s="388"/>
      <c r="M1778" s="773"/>
    </row>
    <row r="1779" s="695" customFormat="1" ht="18.75" customHeight="1" spans="1:13">
      <c r="A1779" s="1287"/>
      <c r="B1779" s="513"/>
      <c r="C1779" s="213"/>
      <c r="D1779" s="799"/>
      <c r="E1779" s="409"/>
      <c r="F1779" s="952"/>
      <c r="G1779" s="1007"/>
      <c r="H1779" s="217"/>
      <c r="I1779" s="388"/>
      <c r="J1779" s="991"/>
      <c r="K1779" s="388"/>
      <c r="L1779" s="388"/>
      <c r="M1779" s="773"/>
    </row>
    <row r="1780" s="695" customFormat="1" ht="18.75" customHeight="1" spans="1:13">
      <c r="A1780" s="1287"/>
      <c r="B1780" s="513"/>
      <c r="C1780" s="213"/>
      <c r="D1780" s="799"/>
      <c r="E1780" s="409"/>
      <c r="F1780" s="952"/>
      <c r="G1780" s="1007"/>
      <c r="H1780" s="217"/>
      <c r="I1780" s="388"/>
      <c r="J1780" s="991"/>
      <c r="K1780" s="388"/>
      <c r="L1780" s="388"/>
      <c r="M1780" s="773"/>
    </row>
    <row r="1781" s="695" customFormat="1" ht="18.75" customHeight="1" spans="1:13">
      <c r="A1781" s="1287"/>
      <c r="B1781" s="513"/>
      <c r="C1781" s="213"/>
      <c r="D1781" s="799"/>
      <c r="E1781" s="409"/>
      <c r="F1781" s="952"/>
      <c r="G1781" s="1007"/>
      <c r="H1781" s="217"/>
      <c r="I1781" s="388"/>
      <c r="J1781" s="991"/>
      <c r="K1781" s="388"/>
      <c r="L1781" s="388"/>
      <c r="M1781" s="1301"/>
    </row>
    <row r="1782" s="695" customFormat="1" ht="18.75" customHeight="1" spans="1:13">
      <c r="A1782" s="1287"/>
      <c r="B1782" s="513"/>
      <c r="C1782" s="213"/>
      <c r="D1782" s="799"/>
      <c r="E1782" s="409"/>
      <c r="F1782" s="952"/>
      <c r="G1782" s="1007"/>
      <c r="H1782" s="217"/>
      <c r="I1782" s="388"/>
      <c r="J1782" s="991"/>
      <c r="K1782" s="388"/>
      <c r="L1782" s="388"/>
      <c r="M1782" s="1301"/>
    </row>
    <row r="1783" s="695" customFormat="1" ht="18.75" customHeight="1" spans="1:13">
      <c r="A1783" s="1287"/>
      <c r="B1783" s="513"/>
      <c r="C1783" s="213"/>
      <c r="D1783" s="799"/>
      <c r="E1783" s="409"/>
      <c r="F1783" s="952"/>
      <c r="G1783" s="1007"/>
      <c r="H1783" s="217"/>
      <c r="I1783" s="388"/>
      <c r="J1783" s="991"/>
      <c r="K1783" s="388"/>
      <c r="L1783" s="388"/>
      <c r="M1783" s="1301"/>
    </row>
    <row r="1784" s="695" customFormat="1" ht="18.75" customHeight="1" spans="1:13">
      <c r="A1784" s="1287"/>
      <c r="B1784" s="513"/>
      <c r="C1784" s="213"/>
      <c r="D1784" s="799"/>
      <c r="E1784" s="409"/>
      <c r="F1784" s="952"/>
      <c r="G1784" s="1007"/>
      <c r="H1784" s="217"/>
      <c r="I1784" s="388"/>
      <c r="J1784" s="991"/>
      <c r="K1784" s="388"/>
      <c r="L1784" s="388"/>
      <c r="M1784" s="1301"/>
    </row>
    <row r="1785" s="695" customFormat="1" ht="18.75" customHeight="1" spans="1:13">
      <c r="A1785" s="1287"/>
      <c r="B1785" s="513"/>
      <c r="C1785" s="213"/>
      <c r="D1785" s="799"/>
      <c r="E1785" s="409"/>
      <c r="F1785" s="952"/>
      <c r="G1785" s="1007"/>
      <c r="H1785" s="217"/>
      <c r="I1785" s="388"/>
      <c r="J1785" s="991"/>
      <c r="K1785" s="388"/>
      <c r="L1785" s="388"/>
      <c r="M1785" s="773"/>
    </row>
    <row r="1786" s="695" customFormat="1" ht="18.75" customHeight="1" spans="1:13">
      <c r="A1786" s="1287"/>
      <c r="B1786" s="513"/>
      <c r="C1786" s="213"/>
      <c r="D1786" s="799"/>
      <c r="E1786" s="409"/>
      <c r="F1786" s="952"/>
      <c r="G1786" s="1007"/>
      <c r="H1786" s="217"/>
      <c r="I1786" s="388"/>
      <c r="J1786" s="991"/>
      <c r="K1786" s="388"/>
      <c r="L1786" s="388"/>
      <c r="M1786" s="773"/>
    </row>
    <row r="1787" s="695" customFormat="1" ht="18.75" customHeight="1" spans="1:13">
      <c r="A1787" s="1287"/>
      <c r="B1787" s="513"/>
      <c r="C1787" s="213"/>
      <c r="D1787" s="799"/>
      <c r="E1787" s="409"/>
      <c r="F1787" s="390"/>
      <c r="G1787" s="1215"/>
      <c r="H1787" s="526"/>
      <c r="I1787" s="388"/>
      <c r="J1787" s="991"/>
      <c r="K1787" s="388"/>
      <c r="L1787" s="388"/>
      <c r="M1787" s="773"/>
    </row>
    <row r="1788" s="695" customFormat="1" ht="18.75" customHeight="1" spans="1:13">
      <c r="A1788" s="1287"/>
      <c r="B1788" s="513"/>
      <c r="C1788" s="213"/>
      <c r="D1788" s="799"/>
      <c r="E1788" s="409"/>
      <c r="F1788" s="390"/>
      <c r="G1788" s="1215"/>
      <c r="H1788" s="526"/>
      <c r="I1788" s="388"/>
      <c r="J1788" s="991"/>
      <c r="K1788" s="388"/>
      <c r="L1788" s="388"/>
      <c r="M1788" s="773"/>
    </row>
    <row r="1789" s="695" customFormat="1" ht="18.75" customHeight="1" spans="1:13">
      <c r="A1789" s="1287"/>
      <c r="B1789" s="513"/>
      <c r="C1789" s="213"/>
      <c r="D1789" s="799"/>
      <c r="E1789" s="409"/>
      <c r="F1789" s="390"/>
      <c r="G1789" s="1215"/>
      <c r="H1789" s="526"/>
      <c r="I1789" s="388"/>
      <c r="J1789" s="991"/>
      <c r="K1789" s="388"/>
      <c r="L1789" s="388"/>
      <c r="M1789" s="773"/>
    </row>
    <row r="1790" s="695" customFormat="1" ht="18.75" customHeight="1" spans="1:13">
      <c r="A1790" s="1287"/>
      <c r="B1790" s="513"/>
      <c r="C1790" s="213"/>
      <c r="D1790" s="799"/>
      <c r="E1790" s="409"/>
      <c r="F1790" s="390"/>
      <c r="G1790" s="1215"/>
      <c r="H1790" s="526"/>
      <c r="I1790" s="388"/>
      <c r="J1790" s="991"/>
      <c r="K1790" s="388"/>
      <c r="L1790" s="388"/>
      <c r="M1790" s="773"/>
    </row>
    <row r="1791" s="695" customFormat="1" ht="18.75" customHeight="1" spans="1:13">
      <c r="A1791" s="1287"/>
      <c r="B1791" s="513"/>
      <c r="C1791" s="213"/>
      <c r="D1791" s="799"/>
      <c r="E1791" s="409"/>
      <c r="F1791" s="390"/>
      <c r="G1791" s="1215"/>
      <c r="H1791" s="217"/>
      <c r="I1791" s="388"/>
      <c r="J1791" s="991"/>
      <c r="K1791" s="388"/>
      <c r="L1791" s="388"/>
      <c r="M1791" s="773"/>
    </row>
    <row r="1792" s="695" customFormat="1" ht="18.75" customHeight="1" spans="1:13">
      <c r="A1792" s="1287"/>
      <c r="B1792" s="513"/>
      <c r="C1792" s="213"/>
      <c r="D1792" s="1198"/>
      <c r="E1792" s="409"/>
      <c r="F1792" s="465"/>
      <c r="G1792" s="1215"/>
      <c r="H1792" s="217"/>
      <c r="I1792" s="388"/>
      <c r="J1792" s="991"/>
      <c r="K1792" s="388"/>
      <c r="L1792" s="388"/>
      <c r="M1792" s="773"/>
    </row>
    <row r="1793" s="695" customFormat="1" ht="18.75" customHeight="1" spans="1:34">
      <c r="A1793" s="1287"/>
      <c r="B1793" s="513"/>
      <c r="C1793" s="213"/>
      <c r="D1793" s="1198"/>
      <c r="E1793" s="409"/>
      <c r="F1793" s="465"/>
      <c r="G1793" s="1157"/>
      <c r="H1793" s="388"/>
      <c r="I1793" s="217"/>
      <c r="J1793" s="915"/>
      <c r="K1793" s="217"/>
      <c r="L1793" s="217"/>
      <c r="M1793" s="773"/>
    </row>
    <row r="1794" s="695" customFormat="1" ht="18.75" customHeight="1" spans="1:34">
      <c r="A1794" s="1287"/>
      <c r="B1794" s="513"/>
      <c r="C1794" s="213"/>
      <c r="D1794" s="1198"/>
      <c r="E1794" s="409"/>
      <c r="F1794" s="465"/>
      <c r="G1794" s="1157"/>
      <c r="H1794" s="388"/>
      <c r="I1794" s="217"/>
      <c r="J1794" s="915"/>
      <c r="K1794" s="217"/>
      <c r="L1794" s="217"/>
      <c r="M1794" s="773"/>
    </row>
    <row r="1795" s="695" customFormat="1" ht="18.75" customHeight="1" spans="1:34">
      <c r="A1795" s="1287"/>
      <c r="B1795" s="513"/>
      <c r="C1795" s="213"/>
      <c r="D1795" s="799"/>
      <c r="E1795" s="409"/>
      <c r="F1795" s="390"/>
      <c r="G1795" s="1215"/>
      <c r="H1795" s="526"/>
      <c r="I1795" s="388"/>
      <c r="J1795" s="991"/>
      <c r="K1795" s="388"/>
      <c r="L1795" s="388"/>
      <c r="M1795" s="773"/>
    </row>
    <row r="1796" s="695" customFormat="1" ht="18.75" customHeight="1" spans="1:34">
      <c r="A1796" s="1287"/>
      <c r="B1796" s="513"/>
      <c r="C1796" s="213"/>
      <c r="D1796" s="799"/>
      <c r="E1796" s="409"/>
      <c r="F1796" s="390"/>
      <c r="G1796" s="1215"/>
      <c r="H1796" s="526"/>
      <c r="I1796" s="388"/>
      <c r="J1796" s="991"/>
      <c r="K1796" s="388"/>
      <c r="L1796" s="388"/>
      <c r="M1796" s="773"/>
    </row>
    <row r="1797" s="695" customFormat="1" ht="18.75" customHeight="1" spans="1:34">
      <c r="A1797" s="1287"/>
      <c r="B1797" s="513"/>
      <c r="C1797" s="213"/>
      <c r="D1797" s="799"/>
      <c r="E1797" s="409"/>
      <c r="F1797" s="390"/>
      <c r="G1797" s="1215"/>
      <c r="H1797" s="526"/>
      <c r="I1797" s="388"/>
      <c r="J1797" s="991"/>
      <c r="K1797" s="388"/>
      <c r="L1797" s="388"/>
      <c r="M1797" s="773"/>
    </row>
    <row r="1798" s="695" customFormat="1" ht="18.75" customHeight="1" spans="1:34">
      <c r="A1798" s="1287"/>
      <c r="B1798" s="513"/>
      <c r="C1798" s="213"/>
      <c r="D1798" s="799"/>
      <c r="E1798" s="409"/>
      <c r="F1798" s="390"/>
      <c r="G1798" s="1215"/>
      <c r="H1798" s="526"/>
      <c r="I1798" s="388"/>
      <c r="J1798" s="991"/>
      <c r="K1798" s="388"/>
      <c r="L1798" s="388"/>
      <c r="M1798" s="773"/>
    </row>
    <row r="1799" s="695" customFormat="1" ht="18.75" customHeight="1" spans="1:34">
      <c r="A1799" s="1287"/>
      <c r="B1799" s="513"/>
      <c r="C1799" s="213"/>
      <c r="D1799" s="799"/>
      <c r="E1799" s="409"/>
      <c r="F1799" s="390"/>
      <c r="G1799" s="1215"/>
      <c r="H1799" s="526"/>
      <c r="I1799" s="388"/>
      <c r="J1799" s="991"/>
      <c r="K1799" s="388"/>
      <c r="L1799" s="388"/>
      <c r="M1799" s="773"/>
    </row>
    <row r="1800" s="695" customFormat="1" ht="18.75" customHeight="1" spans="1:34">
      <c r="A1800" s="1287"/>
      <c r="B1800" s="513"/>
      <c r="C1800" s="213"/>
      <c r="D1800" s="799"/>
      <c r="E1800" s="409"/>
      <c r="F1800" s="390"/>
      <c r="G1800" s="1215"/>
      <c r="H1800" s="526"/>
      <c r="I1800" s="388"/>
      <c r="J1800" s="991"/>
      <c r="K1800" s="388"/>
      <c r="L1800" s="388"/>
      <c r="M1800" s="773"/>
    </row>
    <row r="1801" s="695" customFormat="1" ht="18.75" customHeight="1" spans="1:34">
      <c r="A1801" s="1287"/>
      <c r="B1801" s="513"/>
      <c r="C1801" s="213"/>
      <c r="D1801" s="799"/>
      <c r="E1801" s="409"/>
      <c r="F1801" s="390"/>
      <c r="G1801" s="1215"/>
      <c r="H1801" s="526"/>
      <c r="I1801" s="388"/>
      <c r="J1801" s="991"/>
      <c r="K1801" s="388"/>
      <c r="L1801" s="388"/>
      <c r="M1801" s="773"/>
    </row>
    <row r="1802" s="695" customFormat="1" ht="18.75" customHeight="1" spans="1:34">
      <c r="A1802" s="1287"/>
      <c r="B1802" s="513"/>
      <c r="C1802" s="213"/>
      <c r="D1802" s="799"/>
      <c r="E1802" s="409"/>
      <c r="F1802" s="952"/>
      <c r="G1802" s="1215"/>
      <c r="H1802" s="526"/>
      <c r="I1802" s="388"/>
      <c r="J1802" s="991"/>
      <c r="K1802" s="388"/>
      <c r="L1802" s="388"/>
      <c r="M1802" s="773"/>
    </row>
    <row r="1803" s="695" customFormat="1" customHeight="1" spans="1:34">
      <c r="A1803" s="1287"/>
      <c r="B1803" s="513"/>
      <c r="C1803" s="213"/>
      <c r="D1803" s="1198"/>
      <c r="E1803" s="409"/>
      <c r="F1803" s="952"/>
      <c r="G1803" s="1157"/>
      <c r="H1803" s="388"/>
      <c r="I1803" s="388"/>
      <c r="J1803" s="991"/>
      <c r="K1803" s="388"/>
      <c r="L1803" s="388"/>
      <c r="M1803" s="1208"/>
      <c r="N1803" s="765"/>
      <c r="O1803" s="765"/>
      <c r="P1803" s="765"/>
      <c r="Q1803" s="765"/>
      <c r="R1803" s="765"/>
      <c r="S1803" s="765"/>
      <c r="T1803" s="765"/>
      <c r="U1803" s="765"/>
      <c r="V1803" s="765"/>
      <c r="W1803" s="765"/>
      <c r="X1803" s="765"/>
      <c r="Y1803" s="765"/>
      <c r="Z1803" s="765"/>
      <c r="AA1803" s="765"/>
      <c r="AB1803" s="765"/>
      <c r="AC1803" s="765"/>
      <c r="AD1803" s="765"/>
      <c r="AE1803" s="765"/>
      <c r="AF1803" s="765"/>
      <c r="AG1803" s="765"/>
      <c r="AH1803" s="765"/>
    </row>
    <row r="1804" s="695" customFormat="1" ht="18.75" customHeight="1" spans="1:34">
      <c r="A1804" s="1287"/>
      <c r="B1804" s="513"/>
      <c r="C1804" s="213"/>
      <c r="D1804" s="799"/>
      <c r="E1804" s="409"/>
      <c r="F1804" s="390"/>
      <c r="G1804" s="1215"/>
      <c r="H1804" s="526"/>
      <c r="I1804" s="388"/>
      <c r="J1804" s="991"/>
      <c r="K1804" s="388"/>
      <c r="L1804" s="388"/>
      <c r="M1804" s="773"/>
    </row>
    <row r="1805" s="695" customFormat="1" ht="18.75" customHeight="1" spans="1:34">
      <c r="A1805" s="1287"/>
      <c r="B1805" s="513"/>
      <c r="C1805" s="213"/>
      <c r="D1805" s="799"/>
      <c r="E1805" s="409"/>
      <c r="F1805" s="390"/>
      <c r="G1805" s="1215"/>
      <c r="H1805" s="526"/>
      <c r="I1805" s="388"/>
      <c r="J1805" s="991"/>
      <c r="K1805" s="388"/>
      <c r="L1805" s="388"/>
      <c r="M1805" s="773"/>
    </row>
    <row r="1806" s="695" customFormat="1" ht="18.75" customHeight="1" spans="1:34">
      <c r="A1806" s="1287"/>
      <c r="B1806" s="513"/>
      <c r="C1806" s="213"/>
      <c r="D1806" s="799"/>
      <c r="E1806" s="409"/>
      <c r="F1806" s="390"/>
      <c r="G1806" s="1215"/>
      <c r="H1806" s="526"/>
      <c r="I1806" s="388"/>
      <c r="J1806" s="991"/>
      <c r="K1806" s="388"/>
      <c r="L1806" s="388"/>
      <c r="M1806" s="773"/>
    </row>
    <row r="1807" s="695" customFormat="1" ht="18.75" customHeight="1" spans="1:34">
      <c r="A1807" s="1287"/>
      <c r="B1807" s="513"/>
      <c r="C1807" s="213"/>
      <c r="D1807" s="799"/>
      <c r="E1807" s="409"/>
      <c r="F1807" s="390"/>
      <c r="G1807" s="1215"/>
      <c r="H1807" s="526"/>
      <c r="I1807" s="388"/>
      <c r="J1807" s="991"/>
      <c r="K1807" s="388"/>
      <c r="L1807" s="388"/>
      <c r="M1807" s="773"/>
    </row>
    <row r="1808" s="695" customFormat="1" ht="18.75" customHeight="1" spans="1:34">
      <c r="A1808" s="1287"/>
      <c r="B1808" s="513"/>
      <c r="C1808" s="213"/>
      <c r="D1808" s="799"/>
      <c r="E1808" s="409"/>
      <c r="F1808" s="390"/>
      <c r="G1808" s="1215"/>
      <c r="H1808" s="526"/>
      <c r="I1808" s="388"/>
      <c r="J1808" s="991"/>
      <c r="K1808" s="388"/>
      <c r="L1808" s="388"/>
      <c r="M1808" s="773"/>
    </row>
    <row r="1809" s="695" customFormat="1" ht="18.75" customHeight="1" spans="1:13">
      <c r="A1809" s="1287"/>
      <c r="B1809" s="513"/>
      <c r="C1809" s="213"/>
      <c r="D1809" s="799"/>
      <c r="E1809" s="409"/>
      <c r="F1809" s="390"/>
      <c r="G1809" s="1215"/>
      <c r="H1809" s="526"/>
      <c r="I1809" s="388"/>
      <c r="J1809" s="991"/>
      <c r="K1809" s="388"/>
      <c r="L1809" s="388"/>
      <c r="M1809" s="773"/>
    </row>
    <row r="1810" s="695" customFormat="1" ht="18.75" customHeight="1" spans="1:13">
      <c r="A1810" s="1287"/>
      <c r="B1810" s="513"/>
      <c r="C1810" s="213"/>
      <c r="D1810" s="799"/>
      <c r="E1810" s="409"/>
      <c r="F1810" s="390"/>
      <c r="G1810" s="1215"/>
      <c r="H1810" s="526"/>
      <c r="I1810" s="388"/>
      <c r="J1810" s="991"/>
      <c r="K1810" s="388"/>
      <c r="L1810" s="388"/>
      <c r="M1810" s="773"/>
    </row>
    <row r="1811" s="695" customFormat="1" ht="18.75" customHeight="1" spans="1:13">
      <c r="A1811" s="1287"/>
      <c r="B1811" s="513"/>
      <c r="C1811" s="213"/>
      <c r="D1811" s="799"/>
      <c r="E1811" s="409"/>
      <c r="F1811" s="390"/>
      <c r="G1811" s="1215"/>
      <c r="H1811" s="526"/>
      <c r="I1811" s="388"/>
      <c r="J1811" s="991"/>
      <c r="K1811" s="388"/>
      <c r="L1811" s="388"/>
      <c r="M1811" s="773"/>
    </row>
    <row r="1812" s="695" customFormat="1" ht="18.75" customHeight="1" spans="1:13">
      <c r="A1812" s="1287"/>
      <c r="B1812" s="513"/>
      <c r="C1812" s="213"/>
      <c r="D1812" s="799"/>
      <c r="E1812" s="409"/>
      <c r="F1812" s="390"/>
      <c r="G1812" s="1215"/>
      <c r="H1812" s="526"/>
      <c r="I1812" s="388"/>
      <c r="J1812" s="991"/>
      <c r="K1812" s="388"/>
      <c r="L1812" s="388"/>
      <c r="M1812" s="773"/>
    </row>
    <row r="1813" s="695" customFormat="1" ht="18.75" customHeight="1" spans="1:13">
      <c r="A1813" s="1287"/>
      <c r="B1813" s="513"/>
      <c r="C1813" s="213"/>
      <c r="D1813" s="799"/>
      <c r="E1813" s="409"/>
      <c r="F1813" s="390"/>
      <c r="G1813" s="1215"/>
      <c r="H1813" s="526"/>
      <c r="I1813" s="388"/>
      <c r="J1813" s="991"/>
      <c r="K1813" s="388"/>
      <c r="L1813" s="388"/>
      <c r="M1813" s="773"/>
    </row>
    <row r="1814" s="695" customFormat="1" ht="18.75" customHeight="1" spans="1:13">
      <c r="A1814" s="1287"/>
      <c r="B1814" s="513"/>
      <c r="C1814" s="213"/>
      <c r="D1814" s="799"/>
      <c r="E1814" s="409"/>
      <c r="F1814" s="390"/>
      <c r="G1814" s="1215"/>
      <c r="H1814" s="526"/>
      <c r="I1814" s="388"/>
      <c r="J1814" s="991"/>
      <c r="K1814" s="388"/>
      <c r="L1814" s="388"/>
      <c r="M1814" s="773"/>
    </row>
    <row r="1815" s="695" customFormat="1" ht="18.75" customHeight="1" spans="1:13">
      <c r="A1815" s="1287"/>
      <c r="B1815" s="513"/>
      <c r="C1815" s="213"/>
      <c r="D1815" s="799"/>
      <c r="E1815" s="409"/>
      <c r="F1815" s="390"/>
      <c r="G1815" s="1215"/>
      <c r="H1815" s="526"/>
      <c r="I1815" s="388"/>
      <c r="J1815" s="991"/>
      <c r="K1815" s="388"/>
      <c r="L1815" s="388"/>
      <c r="M1815" s="773"/>
    </row>
    <row r="1816" s="695" customFormat="1" ht="18.75" customHeight="1" spans="1:13">
      <c r="A1816" s="1287"/>
      <c r="B1816" s="513"/>
      <c r="C1816" s="213"/>
      <c r="D1816" s="799"/>
      <c r="E1816" s="409"/>
      <c r="F1816" s="390"/>
      <c r="G1816" s="1215"/>
      <c r="H1816" s="526"/>
      <c r="I1816" s="388"/>
      <c r="J1816" s="991"/>
      <c r="K1816" s="388"/>
      <c r="L1816" s="388"/>
      <c r="M1816" s="773"/>
    </row>
    <row r="1817" s="695" customFormat="1" ht="18.75" customHeight="1" spans="1:13">
      <c r="A1817" s="1287"/>
      <c r="B1817" s="513"/>
      <c r="C1817" s="213"/>
      <c r="D1817" s="799"/>
      <c r="E1817" s="409"/>
      <c r="F1817" s="390"/>
      <c r="G1817" s="1215"/>
      <c r="H1817" s="526"/>
      <c r="I1817" s="388"/>
      <c r="J1817" s="991"/>
      <c r="K1817" s="388"/>
      <c r="L1817" s="388"/>
      <c r="M1817" s="773"/>
    </row>
    <row r="1818" s="695" customFormat="1" ht="18.75" customHeight="1" spans="1:13">
      <c r="A1818" s="1287"/>
      <c r="B1818" s="513"/>
      <c r="C1818" s="213"/>
      <c r="D1818" s="799"/>
      <c r="E1818" s="409"/>
      <c r="F1818" s="390"/>
      <c r="G1818" s="1215"/>
      <c r="H1818" s="526"/>
      <c r="I1818" s="388"/>
      <c r="J1818" s="991"/>
      <c r="K1818" s="388"/>
      <c r="L1818" s="388"/>
      <c r="M1818" s="773"/>
    </row>
    <row r="1819" s="695" customFormat="1" ht="18.75" customHeight="1" spans="1:13">
      <c r="A1819" s="1287"/>
      <c r="B1819" s="513"/>
      <c r="C1819" s="213"/>
      <c r="D1819" s="799"/>
      <c r="E1819" s="409"/>
      <c r="F1819" s="390"/>
      <c r="G1819" s="1215"/>
      <c r="H1819" s="526"/>
      <c r="I1819" s="388"/>
      <c r="J1819" s="991"/>
      <c r="K1819" s="388"/>
      <c r="L1819" s="388"/>
      <c r="M1819" s="773"/>
    </row>
    <row r="1820" s="695" customFormat="1" ht="18.75" customHeight="1" spans="1:13">
      <c r="A1820" s="1287"/>
      <c r="B1820" s="513"/>
      <c r="C1820" s="213"/>
      <c r="D1820" s="799"/>
      <c r="E1820" s="409"/>
      <c r="F1820" s="390"/>
      <c r="G1820" s="1215"/>
      <c r="H1820" s="526"/>
      <c r="I1820" s="388"/>
      <c r="J1820" s="991"/>
      <c r="K1820" s="388"/>
      <c r="L1820" s="388"/>
      <c r="M1820" s="773"/>
    </row>
    <row r="1821" s="695" customFormat="1" ht="18.75" customHeight="1" spans="1:13">
      <c r="A1821" s="1287"/>
      <c r="B1821" s="513"/>
      <c r="C1821" s="213"/>
      <c r="D1821" s="799"/>
      <c r="E1821" s="409"/>
      <c r="F1821" s="390"/>
      <c r="G1821" s="1215"/>
      <c r="H1821" s="526"/>
      <c r="I1821" s="388"/>
      <c r="J1821" s="991"/>
      <c r="K1821" s="388"/>
      <c r="L1821" s="388"/>
      <c r="M1821" s="773"/>
    </row>
    <row r="1822" s="695" customFormat="1" ht="18.75" customHeight="1" spans="1:13">
      <c r="A1822" s="1287"/>
      <c r="B1822" s="513"/>
      <c r="C1822" s="213"/>
      <c r="D1822" s="799"/>
      <c r="E1822" s="409"/>
      <c r="F1822" s="390"/>
      <c r="G1822" s="1215"/>
      <c r="H1822" s="526"/>
      <c r="I1822" s="388"/>
      <c r="J1822" s="991"/>
      <c r="K1822" s="388"/>
      <c r="L1822" s="388"/>
      <c r="M1822" s="773"/>
    </row>
    <row r="1823" s="695" customFormat="1" ht="18.75" customHeight="1" spans="1:13">
      <c r="A1823" s="1287"/>
      <c r="B1823" s="513"/>
      <c r="C1823" s="213"/>
      <c r="D1823" s="799"/>
      <c r="E1823" s="409"/>
      <c r="F1823" s="390"/>
      <c r="G1823" s="1215"/>
      <c r="H1823" s="526"/>
      <c r="I1823" s="388"/>
      <c r="J1823" s="991"/>
      <c r="K1823" s="388"/>
      <c r="L1823" s="388"/>
      <c r="M1823" s="773"/>
    </row>
    <row r="1824" s="695" customFormat="1" ht="18.75" customHeight="1" spans="1:13">
      <c r="A1824" s="1287"/>
      <c r="B1824" s="513"/>
      <c r="C1824" s="213"/>
      <c r="D1824" s="799"/>
      <c r="E1824" s="409"/>
      <c r="F1824" s="390"/>
      <c r="G1824" s="1215"/>
      <c r="H1824" s="526"/>
      <c r="I1824" s="388"/>
      <c r="J1824" s="991"/>
      <c r="K1824" s="388"/>
      <c r="L1824" s="388"/>
      <c r="M1824" s="773"/>
    </row>
    <row r="1825" s="695" customFormat="1" ht="18.75" customHeight="1" spans="1:13">
      <c r="A1825" s="1287"/>
      <c r="B1825" s="513"/>
      <c r="C1825" s="213"/>
      <c r="D1825" s="799"/>
      <c r="E1825" s="409"/>
      <c r="F1825" s="390"/>
      <c r="G1825" s="1215"/>
      <c r="H1825" s="526"/>
      <c r="I1825" s="388"/>
      <c r="J1825" s="991"/>
      <c r="K1825" s="388"/>
      <c r="L1825" s="388"/>
      <c r="M1825" s="773"/>
    </row>
    <row r="1826" s="695" customFormat="1" ht="18.75" customHeight="1" spans="1:13">
      <c r="A1826" s="1287"/>
      <c r="B1826" s="513"/>
      <c r="C1826" s="213"/>
      <c r="D1826" s="799"/>
      <c r="E1826" s="409"/>
      <c r="F1826" s="390"/>
      <c r="G1826" s="1215"/>
      <c r="H1826" s="526"/>
      <c r="I1826" s="388"/>
      <c r="J1826" s="991"/>
      <c r="K1826" s="388"/>
      <c r="L1826" s="388"/>
      <c r="M1826" s="773"/>
    </row>
    <row r="1827" s="695" customFormat="1" ht="18.75" customHeight="1" spans="1:13">
      <c r="A1827" s="1287"/>
      <c r="B1827" s="513"/>
      <c r="C1827" s="213"/>
      <c r="D1827" s="799"/>
      <c r="E1827" s="409"/>
      <c r="F1827" s="390"/>
      <c r="G1827" s="1215"/>
      <c r="H1827" s="526"/>
      <c r="I1827" s="388"/>
      <c r="J1827" s="991"/>
      <c r="K1827" s="388"/>
      <c r="L1827" s="388"/>
      <c r="M1827" s="773"/>
    </row>
    <row r="1828" s="695" customFormat="1" ht="18.75" customHeight="1" spans="1:13">
      <c r="A1828" s="1287"/>
      <c r="B1828" s="513"/>
      <c r="C1828" s="213"/>
      <c r="D1828" s="799"/>
      <c r="E1828" s="409"/>
      <c r="F1828" s="390"/>
      <c r="G1828" s="1215"/>
      <c r="H1828" s="526"/>
      <c r="I1828" s="388"/>
      <c r="J1828" s="991"/>
      <c r="K1828" s="388"/>
      <c r="L1828" s="388"/>
      <c r="M1828" s="773"/>
    </row>
    <row r="1829" s="695" customFormat="1" ht="18.75" customHeight="1" spans="1:13">
      <c r="A1829" s="1287"/>
      <c r="B1829" s="513"/>
      <c r="C1829" s="213"/>
      <c r="D1829" s="799"/>
      <c r="E1829" s="409"/>
      <c r="F1829" s="390"/>
      <c r="G1829" s="1215"/>
      <c r="H1829" s="526"/>
      <c r="I1829" s="388"/>
      <c r="J1829" s="991"/>
      <c r="K1829" s="388"/>
      <c r="L1829" s="388"/>
      <c r="M1829" s="773"/>
    </row>
    <row r="1830" s="695" customFormat="1" ht="18.75" customHeight="1" spans="1:13">
      <c r="A1830" s="1287"/>
      <c r="B1830" s="513"/>
      <c r="C1830" s="213"/>
      <c r="D1830" s="799"/>
      <c r="E1830" s="409"/>
      <c r="F1830" s="390"/>
      <c r="G1830" s="1215"/>
      <c r="H1830" s="526"/>
      <c r="I1830" s="388"/>
      <c r="J1830" s="991"/>
      <c r="K1830" s="388"/>
      <c r="L1830" s="388"/>
      <c r="M1830" s="773"/>
    </row>
    <row r="1831" s="695" customFormat="1" ht="18.75" customHeight="1" spans="1:13">
      <c r="A1831" s="1287"/>
      <c r="B1831" s="513"/>
      <c r="C1831" s="213"/>
      <c r="D1831" s="799"/>
      <c r="E1831" s="409"/>
      <c r="F1831" s="390"/>
      <c r="G1831" s="1215"/>
      <c r="H1831" s="526"/>
      <c r="I1831" s="388"/>
      <c r="J1831" s="991"/>
      <c r="K1831" s="388"/>
      <c r="L1831" s="388"/>
      <c r="M1831" s="773"/>
    </row>
    <row r="1832" s="695" customFormat="1" ht="18.75" customHeight="1" spans="1:13">
      <c r="A1832" s="1287"/>
      <c r="B1832" s="513"/>
      <c r="C1832" s="213"/>
      <c r="D1832" s="799"/>
      <c r="E1832" s="409"/>
      <c r="F1832" s="390"/>
      <c r="G1832" s="1215"/>
      <c r="H1832" s="526"/>
      <c r="I1832" s="388"/>
      <c r="J1832" s="991"/>
      <c r="K1832" s="388"/>
      <c r="L1832" s="388"/>
      <c r="M1832" s="773"/>
    </row>
    <row r="1833" s="695" customFormat="1" ht="18.75" customHeight="1" spans="1:13">
      <c r="A1833" s="1287"/>
      <c r="B1833" s="513"/>
      <c r="C1833" s="213"/>
      <c r="D1833" s="799"/>
      <c r="E1833" s="409"/>
      <c r="F1833" s="390"/>
      <c r="G1833" s="1215"/>
      <c r="H1833" s="526"/>
      <c r="I1833" s="388"/>
      <c r="J1833" s="991"/>
      <c r="K1833" s="388"/>
      <c r="L1833" s="388"/>
      <c r="M1833" s="773"/>
    </row>
    <row r="1834" s="695" customFormat="1" ht="18.75" customHeight="1" spans="1:13">
      <c r="A1834" s="1287"/>
      <c r="B1834" s="513"/>
      <c r="C1834" s="213"/>
      <c r="D1834" s="799"/>
      <c r="E1834" s="409"/>
      <c r="F1834" s="390"/>
      <c r="G1834" s="1215"/>
      <c r="H1834" s="526"/>
      <c r="I1834" s="388"/>
      <c r="J1834" s="991"/>
      <c r="K1834" s="388"/>
      <c r="L1834" s="388"/>
      <c r="M1834" s="773"/>
    </row>
    <row r="1835" s="695" customFormat="1" ht="18.75" customHeight="1" spans="1:13">
      <c r="A1835" s="1287"/>
      <c r="B1835" s="513"/>
      <c r="C1835" s="213"/>
      <c r="D1835" s="799"/>
      <c r="E1835" s="409"/>
      <c r="F1835" s="390"/>
      <c r="G1835" s="1215"/>
      <c r="H1835" s="526"/>
      <c r="I1835" s="388"/>
      <c r="J1835" s="991"/>
      <c r="K1835" s="388"/>
      <c r="L1835" s="388"/>
      <c r="M1835" s="773"/>
    </row>
    <row r="1836" s="695" customFormat="1" ht="18.75" customHeight="1" spans="1:13">
      <c r="A1836" s="1287"/>
      <c r="B1836" s="513"/>
      <c r="C1836" s="213"/>
      <c r="D1836" s="799"/>
      <c r="E1836" s="409"/>
      <c r="F1836" s="390"/>
      <c r="G1836" s="1215"/>
      <c r="H1836" s="526"/>
      <c r="I1836" s="388"/>
      <c r="J1836" s="991"/>
      <c r="K1836" s="388"/>
      <c r="L1836" s="388"/>
      <c r="M1836" s="773"/>
    </row>
    <row r="1837" s="695" customFormat="1" ht="18.75" customHeight="1" spans="1:13">
      <c r="A1837" s="1287"/>
      <c r="B1837" s="513"/>
      <c r="C1837" s="213"/>
      <c r="D1837" s="799"/>
      <c r="E1837" s="409"/>
      <c r="F1837" s="390"/>
      <c r="G1837" s="1215"/>
      <c r="H1837" s="526"/>
      <c r="I1837" s="388"/>
      <c r="J1837" s="991"/>
      <c r="K1837" s="388"/>
      <c r="L1837" s="388"/>
      <c r="M1837" s="773"/>
    </row>
    <row r="1838" s="695" customFormat="1" ht="18.75" customHeight="1" spans="1:13">
      <c r="A1838" s="1287"/>
      <c r="B1838" s="513"/>
      <c r="C1838" s="213"/>
      <c r="D1838" s="799"/>
      <c r="E1838" s="409"/>
      <c r="F1838" s="390"/>
      <c r="G1838" s="1215"/>
      <c r="H1838" s="526"/>
      <c r="I1838" s="388"/>
      <c r="J1838" s="991"/>
      <c r="K1838" s="388"/>
      <c r="L1838" s="388"/>
      <c r="M1838" s="773"/>
    </row>
    <row r="1839" s="695" customFormat="1" ht="18.75" customHeight="1" spans="1:13">
      <c r="A1839" s="1287"/>
      <c r="B1839" s="513"/>
      <c r="C1839" s="213"/>
      <c r="D1839" s="799"/>
      <c r="E1839" s="409"/>
      <c r="F1839" s="390"/>
      <c r="G1839" s="1215"/>
      <c r="H1839" s="526"/>
      <c r="I1839" s="388"/>
      <c r="J1839" s="991"/>
      <c r="K1839" s="388"/>
      <c r="L1839" s="388"/>
      <c r="M1839" s="773"/>
    </row>
    <row r="1840" s="695" customFormat="1" ht="18.75" customHeight="1" spans="1:13">
      <c r="A1840" s="1287"/>
      <c r="B1840" s="513"/>
      <c r="C1840" s="213"/>
      <c r="D1840" s="799"/>
      <c r="E1840" s="409"/>
      <c r="F1840" s="390"/>
      <c r="G1840" s="1215"/>
      <c r="H1840" s="526"/>
      <c r="I1840" s="388"/>
      <c r="J1840" s="991"/>
      <c r="K1840" s="388"/>
      <c r="L1840" s="388"/>
      <c r="M1840" s="773"/>
    </row>
    <row r="1841" s="695" customFormat="1" ht="18.75" customHeight="1" spans="1:13">
      <c r="A1841" s="1287"/>
      <c r="B1841" s="513"/>
      <c r="C1841" s="213"/>
      <c r="D1841" s="799"/>
      <c r="E1841" s="409"/>
      <c r="F1841" s="390"/>
      <c r="G1841" s="1215"/>
      <c r="H1841" s="526"/>
      <c r="I1841" s="388"/>
      <c r="J1841" s="991"/>
      <c r="K1841" s="388"/>
      <c r="L1841" s="388"/>
      <c r="M1841" s="773"/>
    </row>
    <row r="1842" s="695" customFormat="1" ht="18.75" customHeight="1" spans="1:13">
      <c r="A1842" s="1287"/>
      <c r="B1842" s="513"/>
      <c r="C1842" s="213"/>
      <c r="D1842" s="799"/>
      <c r="E1842" s="409"/>
      <c r="F1842" s="390"/>
      <c r="G1842" s="1215"/>
      <c r="H1842" s="526"/>
      <c r="I1842" s="388"/>
      <c r="J1842" s="991"/>
      <c r="K1842" s="388"/>
      <c r="L1842" s="388"/>
      <c r="M1842" s="773"/>
    </row>
    <row r="1843" s="695" customFormat="1" ht="18.75" customHeight="1" spans="1:13">
      <c r="A1843" s="1287"/>
      <c r="B1843" s="513"/>
      <c r="C1843" s="213"/>
      <c r="D1843" s="799"/>
      <c r="E1843" s="409"/>
      <c r="F1843" s="390"/>
      <c r="G1843" s="1215"/>
      <c r="H1843" s="526"/>
      <c r="I1843" s="388"/>
      <c r="J1843" s="991"/>
      <c r="K1843" s="388"/>
      <c r="L1843" s="388"/>
      <c r="M1843" s="773"/>
    </row>
    <row r="1844" s="695" customFormat="1" ht="18.75" customHeight="1" spans="1:13">
      <c r="A1844" s="1287"/>
      <c r="B1844" s="513"/>
      <c r="C1844" s="213"/>
      <c r="D1844" s="799"/>
      <c r="E1844" s="409"/>
      <c r="F1844" s="390"/>
      <c r="G1844" s="1215"/>
      <c r="H1844" s="526"/>
      <c r="I1844" s="388"/>
      <c r="J1844" s="991"/>
      <c r="K1844" s="388"/>
      <c r="L1844" s="388"/>
      <c r="M1844" s="773"/>
    </row>
    <row r="1845" s="695" customFormat="1" ht="18.75" customHeight="1" spans="1:13">
      <c r="A1845" s="1287"/>
      <c r="B1845" s="513"/>
      <c r="C1845" s="213"/>
      <c r="D1845" s="799"/>
      <c r="E1845" s="409"/>
      <c r="F1845" s="390"/>
      <c r="G1845" s="1215"/>
      <c r="H1845" s="526"/>
      <c r="I1845" s="388"/>
      <c r="J1845" s="991"/>
      <c r="K1845" s="388"/>
      <c r="L1845" s="388"/>
      <c r="M1845" s="773"/>
    </row>
    <row r="1846" s="695" customFormat="1" ht="18.75" customHeight="1" spans="1:13">
      <c r="A1846" s="1287"/>
      <c r="B1846" s="513"/>
      <c r="C1846" s="495"/>
      <c r="D1846" s="1207"/>
      <c r="E1846" s="409"/>
      <c r="F1846" s="390"/>
      <c r="G1846" s="1215"/>
      <c r="H1846" s="526"/>
      <c r="I1846" s="388"/>
      <c r="J1846" s="991"/>
      <c r="K1846" s="388"/>
      <c r="L1846" s="388"/>
      <c r="M1846" s="773"/>
    </row>
    <row r="1847" s="695" customFormat="1" ht="18.75" customHeight="1" spans="1:13">
      <c r="A1847" s="1287"/>
      <c r="B1847" s="513"/>
      <c r="C1847" s="495"/>
      <c r="D1847" s="1207"/>
      <c r="E1847" s="409"/>
      <c r="F1847" s="390"/>
      <c r="G1847" s="1215"/>
      <c r="H1847" s="526"/>
      <c r="I1847" s="388"/>
      <c r="J1847" s="991"/>
      <c r="K1847" s="388"/>
      <c r="L1847" s="388"/>
      <c r="M1847" s="773"/>
    </row>
    <row r="1848" s="695" customFormat="1" ht="18.75" customHeight="1" spans="1:13">
      <c r="A1848" s="1287"/>
      <c r="B1848" s="513"/>
      <c r="C1848" s="495"/>
      <c r="D1848" s="1207"/>
      <c r="E1848" s="409"/>
      <c r="F1848" s="390"/>
      <c r="G1848" s="1215"/>
      <c r="H1848" s="526"/>
      <c r="I1848" s="388"/>
      <c r="J1848" s="991"/>
      <c r="K1848" s="388"/>
      <c r="L1848" s="388"/>
      <c r="M1848" s="773"/>
    </row>
    <row r="1849" s="695" customFormat="1" ht="18.75" customHeight="1" spans="1:13">
      <c r="A1849" s="1287"/>
      <c r="B1849" s="513"/>
      <c r="C1849" s="495"/>
      <c r="D1849" s="1207"/>
      <c r="E1849" s="409"/>
      <c r="F1849" s="390"/>
      <c r="G1849" s="1215"/>
      <c r="H1849" s="526"/>
      <c r="I1849" s="388"/>
      <c r="J1849" s="991"/>
      <c r="K1849" s="388"/>
      <c r="L1849" s="388"/>
      <c r="M1849" s="773"/>
    </row>
    <row r="1850" s="695" customFormat="1" ht="18.75" customHeight="1" spans="1:13">
      <c r="A1850" s="1287"/>
      <c r="B1850" s="513"/>
      <c r="C1850" s="495"/>
      <c r="D1850" s="1207"/>
      <c r="E1850" s="409"/>
      <c r="F1850" s="952"/>
      <c r="G1850" s="1007"/>
      <c r="H1850" s="217"/>
      <c r="I1850" s="388"/>
      <c r="J1850" s="991"/>
      <c r="K1850" s="388"/>
      <c r="L1850" s="388"/>
      <c r="M1850" s="773"/>
    </row>
    <row r="1851" s="695" customFormat="1" ht="18.75" customHeight="1" spans="1:13">
      <c r="A1851" s="1287"/>
      <c r="B1851" s="513"/>
      <c r="C1851" s="495"/>
      <c r="D1851" s="1207"/>
      <c r="E1851" s="409"/>
      <c r="F1851" s="952"/>
      <c r="G1851" s="1007"/>
      <c r="H1851" s="217"/>
      <c r="I1851" s="388"/>
      <c r="J1851" s="991"/>
      <c r="K1851" s="388"/>
      <c r="L1851" s="388"/>
      <c r="M1851" s="773"/>
    </row>
    <row r="1852" s="695" customFormat="1" ht="18.75" customHeight="1" spans="1:13">
      <c r="A1852" s="1287"/>
      <c r="B1852" s="513"/>
      <c r="C1852" s="495"/>
      <c r="D1852" s="1207"/>
      <c r="E1852" s="409"/>
      <c r="F1852" s="390"/>
      <c r="G1852" s="1007"/>
      <c r="H1852" s="217"/>
      <c r="I1852" s="388"/>
      <c r="J1852" s="991"/>
      <c r="K1852" s="388"/>
      <c r="L1852" s="388"/>
      <c r="M1852" s="773"/>
    </row>
    <row r="1853" s="695" customFormat="1" ht="18.75" customHeight="1" spans="1:13">
      <c r="A1853" s="1287"/>
      <c r="B1853" s="513"/>
      <c r="C1853" s="495"/>
      <c r="D1853" s="1207"/>
      <c r="E1853" s="409"/>
      <c r="F1853" s="390"/>
      <c r="G1853" s="1215"/>
      <c r="H1853" s="526"/>
      <c r="I1853" s="388"/>
      <c r="J1853" s="991"/>
      <c r="K1853" s="388"/>
      <c r="L1853" s="388"/>
      <c r="M1853" s="773"/>
    </row>
    <row r="1854" s="695" customFormat="1" ht="18.75" customHeight="1" spans="1:13">
      <c r="A1854" s="1287"/>
      <c r="B1854" s="513"/>
      <c r="C1854" s="495"/>
      <c r="D1854" s="1207"/>
      <c r="E1854" s="409"/>
      <c r="F1854" s="390"/>
      <c r="G1854" s="1215"/>
      <c r="H1854" s="526"/>
      <c r="I1854" s="388"/>
      <c r="J1854" s="991"/>
      <c r="K1854" s="388"/>
      <c r="L1854" s="388"/>
      <c r="M1854" s="773"/>
    </row>
    <row r="1855" s="695" customFormat="1" ht="18.75" customHeight="1" spans="1:13">
      <c r="A1855" s="1287"/>
      <c r="B1855" s="513"/>
      <c r="C1855" s="495"/>
      <c r="D1855" s="1207"/>
      <c r="E1855" s="409"/>
      <c r="F1855" s="390"/>
      <c r="G1855" s="1215"/>
      <c r="H1855" s="526"/>
      <c r="I1855" s="388"/>
      <c r="J1855" s="991"/>
      <c r="K1855" s="388"/>
      <c r="L1855" s="388"/>
      <c r="M1855" s="773"/>
    </row>
    <row r="1856" s="695" customFormat="1" ht="18.75" customHeight="1" spans="1:13">
      <c r="A1856" s="1287"/>
      <c r="B1856" s="513"/>
      <c r="C1856" s="495"/>
      <c r="D1856" s="1207"/>
      <c r="E1856" s="409"/>
      <c r="F1856" s="390"/>
      <c r="G1856" s="1215"/>
      <c r="H1856" s="526"/>
      <c r="I1856" s="388"/>
      <c r="J1856" s="991"/>
      <c r="K1856" s="388"/>
      <c r="L1856" s="388"/>
      <c r="M1856" s="773"/>
    </row>
    <row r="1857" s="695" customFormat="1" ht="18.75" customHeight="1" spans="1:34">
      <c r="A1857" s="1287"/>
      <c r="B1857" s="513"/>
      <c r="C1857" s="495"/>
      <c r="D1857" s="1207"/>
      <c r="E1857" s="409"/>
      <c r="F1857" s="390"/>
      <c r="G1857" s="1215"/>
      <c r="H1857" s="526"/>
      <c r="I1857" s="388"/>
      <c r="J1857" s="991"/>
      <c r="K1857" s="388"/>
      <c r="L1857" s="388"/>
      <c r="M1857" s="1216"/>
    </row>
    <row r="1858" s="695" customFormat="1" ht="18.75" customHeight="1" spans="1:34">
      <c r="A1858" s="1287"/>
      <c r="B1858" s="513"/>
      <c r="C1858" s="495"/>
      <c r="D1858" s="1207"/>
      <c r="E1858" s="409"/>
      <c r="F1858" s="390"/>
      <c r="G1858" s="1215"/>
      <c r="H1858" s="526"/>
      <c r="I1858" s="388"/>
      <c r="J1858" s="991"/>
      <c r="K1858" s="388"/>
      <c r="L1858" s="388"/>
      <c r="M1858" s="1216"/>
    </row>
    <row r="1859" s="695" customFormat="1" ht="18.75" customHeight="1" spans="1:34">
      <c r="A1859" s="1287"/>
      <c r="B1859" s="513"/>
      <c r="C1859" s="495"/>
      <c r="D1859" s="1207"/>
      <c r="E1859" s="409"/>
      <c r="F1859" s="390"/>
      <c r="G1859" s="1215"/>
      <c r="H1859" s="526"/>
      <c r="I1859" s="388"/>
      <c r="J1859" s="991"/>
      <c r="K1859" s="388"/>
      <c r="L1859" s="388"/>
      <c r="M1859" s="1216"/>
    </row>
    <row r="1860" s="695" customFormat="1" ht="18.75" customHeight="1" spans="1:34">
      <c r="A1860" s="1287"/>
      <c r="B1860" s="513"/>
      <c r="C1860" s="495"/>
      <c r="D1860" s="1207"/>
      <c r="E1860" s="409"/>
      <c r="F1860" s="390"/>
      <c r="G1860" s="1215"/>
      <c r="H1860" s="526"/>
      <c r="I1860" s="388"/>
      <c r="J1860" s="991"/>
      <c r="K1860" s="388"/>
      <c r="L1860" s="388"/>
      <c r="M1860" s="773"/>
    </row>
    <row r="1861" s="695" customFormat="1" ht="18.75" customHeight="1" spans="1:34">
      <c r="A1861" s="1287"/>
      <c r="B1861" s="513"/>
      <c r="C1861" s="495"/>
      <c r="D1861" s="1207"/>
      <c r="E1861" s="409"/>
      <c r="F1861" s="390"/>
      <c r="G1861" s="1215"/>
      <c r="H1861" s="526"/>
      <c r="I1861" s="388"/>
      <c r="J1861" s="991"/>
      <c r="K1861" s="388"/>
      <c r="L1861" s="388"/>
      <c r="M1861" s="773"/>
    </row>
    <row r="1862" s="695" customFormat="1" ht="18.75" customHeight="1" spans="1:34">
      <c r="A1862" s="1287"/>
      <c r="B1862" s="513"/>
      <c r="C1862" s="495"/>
      <c r="D1862" s="1207"/>
      <c r="E1862" s="409"/>
      <c r="F1862" s="390"/>
      <c r="G1862" s="1215"/>
      <c r="H1862" s="526"/>
      <c r="I1862" s="388"/>
      <c r="J1862" s="991"/>
      <c r="K1862" s="388"/>
      <c r="L1862" s="388"/>
      <c r="M1862" s="773"/>
    </row>
    <row r="1863" s="695" customFormat="1" ht="18.75" customHeight="1" spans="1:34">
      <c r="A1863" s="1287"/>
      <c r="B1863" s="513"/>
      <c r="C1863" s="495"/>
      <c r="D1863" s="1207"/>
      <c r="E1863" s="409"/>
      <c r="F1863" s="390"/>
      <c r="G1863" s="1215"/>
      <c r="H1863" s="526"/>
      <c r="I1863" s="388"/>
      <c r="J1863" s="991"/>
      <c r="K1863" s="388"/>
      <c r="L1863" s="388"/>
      <c r="M1863" s="773"/>
    </row>
    <row r="1864" s="695" customFormat="1" ht="18.75" customHeight="1" spans="1:34">
      <c r="A1864" s="1287"/>
      <c r="B1864" s="513"/>
      <c r="C1864" s="495"/>
      <c r="D1864" s="1207"/>
      <c r="E1864" s="409"/>
      <c r="F1864" s="390"/>
      <c r="G1864" s="1215"/>
      <c r="H1864" s="526"/>
      <c r="I1864" s="388"/>
      <c r="J1864" s="991"/>
      <c r="K1864" s="388"/>
      <c r="L1864" s="388"/>
      <c r="M1864" s="773"/>
    </row>
    <row r="1865" s="695" customFormat="1" ht="18.75" customHeight="1" spans="1:34">
      <c r="A1865" s="1287"/>
      <c r="B1865" s="513"/>
      <c r="C1865" s="495"/>
      <c r="D1865" s="1207"/>
      <c r="E1865" s="409"/>
      <c r="F1865" s="390"/>
      <c r="G1865" s="1215"/>
      <c r="H1865" s="526"/>
      <c r="I1865" s="388"/>
      <c r="J1865" s="991"/>
      <c r="K1865" s="388"/>
      <c r="L1865" s="388"/>
      <c r="M1865" s="773"/>
    </row>
    <row r="1866" s="695" customFormat="1" customHeight="1" spans="1:34">
      <c r="A1866" s="1287"/>
      <c r="B1866" s="513"/>
      <c r="C1866" s="495"/>
      <c r="D1866" s="1198"/>
      <c r="E1866" s="409"/>
      <c r="F1866" s="952"/>
      <c r="G1866" s="1157"/>
      <c r="H1866" s="388"/>
      <c r="I1866" s="388"/>
      <c r="J1866" s="991"/>
      <c r="K1866" s="388"/>
      <c r="L1866" s="388"/>
      <c r="M1866" s="1301"/>
      <c r="N1866" s="765"/>
      <c r="O1866" s="765"/>
      <c r="P1866" s="765"/>
      <c r="Q1866" s="765"/>
      <c r="R1866" s="765"/>
      <c r="S1866" s="765"/>
      <c r="T1866" s="765"/>
      <c r="U1866" s="765"/>
      <c r="V1866" s="765"/>
      <c r="W1866" s="765"/>
      <c r="X1866" s="765"/>
      <c r="Y1866" s="765"/>
      <c r="Z1866" s="765"/>
      <c r="AA1866" s="765"/>
      <c r="AB1866" s="765"/>
      <c r="AC1866" s="765"/>
      <c r="AD1866" s="765"/>
      <c r="AE1866" s="765"/>
      <c r="AF1866" s="765"/>
      <c r="AG1866" s="765"/>
      <c r="AH1866" s="765"/>
    </row>
    <row r="1867" s="695" customFormat="1" ht="18.75" customHeight="1" spans="1:34">
      <c r="A1867" s="1287"/>
      <c r="B1867" s="513"/>
      <c r="C1867" s="495"/>
      <c r="D1867" s="1207"/>
      <c r="E1867" s="409"/>
      <c r="F1867" s="390"/>
      <c r="G1867" s="1215"/>
      <c r="H1867" s="526"/>
      <c r="I1867" s="388"/>
      <c r="J1867" s="991"/>
      <c r="K1867" s="388"/>
      <c r="L1867" s="388"/>
      <c r="M1867" s="773"/>
    </row>
    <row r="1868" s="695" customFormat="1" ht="18.75" customHeight="1" spans="1:34">
      <c r="A1868" s="1287"/>
      <c r="B1868" s="513"/>
      <c r="C1868" s="495"/>
      <c r="D1868" s="1207"/>
      <c r="E1868" s="409"/>
      <c r="F1868" s="390"/>
      <c r="G1868" s="1215"/>
      <c r="H1868" s="526"/>
      <c r="I1868" s="388"/>
      <c r="J1868" s="991"/>
      <c r="K1868" s="388"/>
      <c r="L1868" s="388"/>
      <c r="M1868" s="773"/>
    </row>
    <row r="1869" s="695" customFormat="1" ht="18.75" customHeight="1" spans="1:34">
      <c r="A1869" s="1287"/>
      <c r="B1869" s="513"/>
      <c r="C1869" s="495"/>
      <c r="D1869" s="1207"/>
      <c r="E1869" s="409"/>
      <c r="F1869" s="390"/>
      <c r="G1869" s="1215"/>
      <c r="H1869" s="526"/>
      <c r="I1869" s="388"/>
      <c r="J1869" s="991"/>
      <c r="K1869" s="388"/>
      <c r="L1869" s="388"/>
      <c r="M1869" s="773"/>
    </row>
    <row r="1870" s="695" customFormat="1" ht="18.75" customHeight="1" spans="1:34">
      <c r="A1870" s="1287"/>
      <c r="B1870" s="513"/>
      <c r="C1870" s="495"/>
      <c r="D1870" s="1207"/>
      <c r="E1870" s="409"/>
      <c r="F1870" s="390"/>
      <c r="G1870" s="1215"/>
      <c r="H1870" s="526"/>
      <c r="I1870" s="388"/>
      <c r="J1870" s="991"/>
      <c r="K1870" s="388"/>
      <c r="L1870" s="388"/>
      <c r="M1870" s="773"/>
    </row>
    <row r="1871" s="695" customFormat="1" ht="18.75" customHeight="1" spans="1:34">
      <c r="A1871" s="1287"/>
      <c r="B1871" s="513"/>
      <c r="C1871" s="495"/>
      <c r="D1871" s="1207"/>
      <c r="E1871" s="409"/>
      <c r="F1871" s="390"/>
      <c r="G1871" s="1215"/>
      <c r="H1871" s="526"/>
      <c r="I1871" s="388"/>
      <c r="J1871" s="991"/>
      <c r="K1871" s="388"/>
      <c r="L1871" s="388"/>
      <c r="M1871" s="773"/>
    </row>
    <row r="1872" s="695" customFormat="1" ht="18.75" customHeight="1" spans="1:34">
      <c r="A1872" s="1287"/>
      <c r="B1872" s="513"/>
      <c r="C1872" s="495"/>
      <c r="D1872" s="1207"/>
      <c r="E1872" s="409"/>
      <c r="F1872" s="390"/>
      <c r="G1872" s="1215"/>
      <c r="H1872" s="526"/>
      <c r="I1872" s="388"/>
      <c r="J1872" s="991"/>
      <c r="K1872" s="388"/>
      <c r="L1872" s="388"/>
      <c r="M1872" s="773"/>
    </row>
    <row r="1873" s="695" customFormat="1" ht="18.75" customHeight="1" spans="1:13">
      <c r="A1873" s="1287"/>
      <c r="B1873" s="513"/>
      <c r="C1873" s="495"/>
      <c r="D1873" s="1207"/>
      <c r="E1873" s="409"/>
      <c r="F1873" s="390"/>
      <c r="G1873" s="1215"/>
      <c r="H1873" s="526"/>
      <c r="I1873" s="388"/>
      <c r="J1873" s="991"/>
      <c r="K1873" s="388"/>
      <c r="L1873" s="388"/>
      <c r="M1873" s="773"/>
    </row>
    <row r="1874" s="695" customFormat="1" ht="18.75" customHeight="1" spans="1:13">
      <c r="A1874" s="1287"/>
      <c r="B1874" s="513"/>
      <c r="C1874" s="495"/>
      <c r="D1874" s="1207"/>
      <c r="E1874" s="409"/>
      <c r="F1874" s="390"/>
      <c r="G1874" s="1215"/>
      <c r="H1874" s="526"/>
      <c r="I1874" s="388"/>
      <c r="J1874" s="991"/>
      <c r="K1874" s="388"/>
      <c r="L1874" s="388"/>
      <c r="M1874" s="773"/>
    </row>
    <row r="1875" s="695" customFormat="1" ht="18.75" customHeight="1" spans="1:13">
      <c r="A1875" s="1287"/>
      <c r="B1875" s="513"/>
      <c r="C1875" s="495"/>
      <c r="D1875" s="1207"/>
      <c r="E1875" s="409"/>
      <c r="F1875" s="390"/>
      <c r="G1875" s="1215"/>
      <c r="H1875" s="526"/>
      <c r="I1875" s="388"/>
      <c r="J1875" s="991"/>
      <c r="K1875" s="388"/>
      <c r="L1875" s="388"/>
      <c r="M1875" s="773"/>
    </row>
    <row r="1876" s="695" customFormat="1" ht="18.75" customHeight="1" spans="1:13">
      <c r="A1876" s="1287"/>
      <c r="B1876" s="513"/>
      <c r="C1876" s="495"/>
      <c r="D1876" s="1207"/>
      <c r="E1876" s="409"/>
      <c r="F1876" s="390"/>
      <c r="G1876" s="1215"/>
      <c r="H1876" s="526"/>
      <c r="I1876" s="388"/>
      <c r="J1876" s="991"/>
      <c r="K1876" s="388"/>
      <c r="L1876" s="388"/>
      <c r="M1876" s="773"/>
    </row>
    <row r="1877" s="695" customFormat="1" ht="18.75" customHeight="1" spans="1:13">
      <c r="A1877" s="1287"/>
      <c r="B1877" s="513"/>
      <c r="C1877" s="495"/>
      <c r="D1877" s="1207"/>
      <c r="E1877" s="409"/>
      <c r="F1877" s="390"/>
      <c r="G1877" s="1215"/>
      <c r="H1877" s="526"/>
      <c r="I1877" s="388"/>
      <c r="J1877" s="991"/>
      <c r="K1877" s="388"/>
      <c r="L1877" s="388"/>
      <c r="M1877" s="773"/>
    </row>
    <row r="1878" s="695" customFormat="1" ht="18.75" customHeight="1" spans="1:13">
      <c r="A1878" s="1287"/>
      <c r="B1878" s="513"/>
      <c r="C1878" s="495"/>
      <c r="D1878" s="1207"/>
      <c r="E1878" s="409"/>
      <c r="F1878" s="390"/>
      <c r="G1878" s="1215"/>
      <c r="H1878" s="526"/>
      <c r="I1878" s="388"/>
      <c r="J1878" s="991"/>
      <c r="K1878" s="388"/>
      <c r="L1878" s="388"/>
      <c r="M1878" s="773"/>
    </row>
    <row r="1879" s="695" customFormat="1" ht="18.75" customHeight="1" spans="1:13">
      <c r="A1879" s="1287"/>
      <c r="B1879" s="513"/>
      <c r="C1879" s="495"/>
      <c r="D1879" s="1207"/>
      <c r="E1879" s="409"/>
      <c r="F1879" s="390"/>
      <c r="G1879" s="1215"/>
      <c r="H1879" s="526"/>
      <c r="I1879" s="388"/>
      <c r="J1879" s="991"/>
      <c r="K1879" s="388"/>
      <c r="L1879" s="388"/>
      <c r="M1879" s="773"/>
    </row>
    <row r="1880" s="695" customFormat="1" ht="18.75" customHeight="1" spans="1:13">
      <c r="A1880" s="1287"/>
      <c r="B1880" s="513"/>
      <c r="C1880" s="495"/>
      <c r="D1880" s="1207"/>
      <c r="E1880" s="409"/>
      <c r="F1880" s="390"/>
      <c r="G1880" s="1215"/>
      <c r="H1880" s="526"/>
      <c r="I1880" s="388"/>
      <c r="J1880" s="991"/>
      <c r="K1880" s="388"/>
      <c r="L1880" s="388"/>
      <c r="M1880" s="773"/>
    </row>
    <row r="1881" s="695" customFormat="1" ht="18.75" customHeight="1" spans="1:13">
      <c r="A1881" s="1287"/>
      <c r="B1881" s="513"/>
      <c r="C1881" s="495"/>
      <c r="D1881" s="1207"/>
      <c r="E1881" s="409"/>
      <c r="F1881" s="390"/>
      <c r="G1881" s="1215"/>
      <c r="H1881" s="526"/>
      <c r="I1881" s="388"/>
      <c r="J1881" s="991"/>
      <c r="K1881" s="388"/>
      <c r="L1881" s="388"/>
      <c r="M1881" s="773"/>
    </row>
    <row r="1882" s="695" customFormat="1" ht="18.75" customHeight="1" spans="1:13">
      <c r="A1882" s="1287"/>
      <c r="B1882" s="513"/>
      <c r="C1882" s="495"/>
      <c r="D1882" s="1207"/>
      <c r="E1882" s="409"/>
      <c r="F1882" s="390"/>
      <c r="G1882" s="1215"/>
      <c r="H1882" s="526"/>
      <c r="I1882" s="388"/>
      <c r="J1882" s="991"/>
      <c r="K1882" s="388"/>
      <c r="L1882" s="388"/>
      <c r="M1882" s="773"/>
    </row>
    <row r="1883" s="695" customFormat="1" ht="18.75" customHeight="1" spans="1:13">
      <c r="A1883" s="1287"/>
      <c r="B1883" s="513"/>
      <c r="C1883" s="495"/>
      <c r="D1883" s="1207"/>
      <c r="E1883" s="409"/>
      <c r="F1883" s="390"/>
      <c r="G1883" s="1215"/>
      <c r="H1883" s="526"/>
      <c r="I1883" s="388"/>
      <c r="J1883" s="991"/>
      <c r="K1883" s="388"/>
      <c r="L1883" s="388"/>
      <c r="M1883" s="773"/>
    </row>
    <row r="1884" s="695" customFormat="1" ht="18.75" customHeight="1" spans="1:13">
      <c r="A1884" s="1287"/>
      <c r="B1884" s="513"/>
      <c r="C1884" s="495"/>
      <c r="D1884" s="1207"/>
      <c r="E1884" s="409"/>
      <c r="F1884" s="390"/>
      <c r="G1884" s="1215"/>
      <c r="H1884" s="526"/>
      <c r="I1884" s="388"/>
      <c r="J1884" s="991"/>
      <c r="K1884" s="388"/>
      <c r="L1884" s="388"/>
      <c r="M1884" s="773"/>
    </row>
    <row r="1885" s="695" customFormat="1" ht="18.75" customHeight="1" spans="1:13">
      <c r="A1885" s="1287"/>
      <c r="B1885" s="513"/>
      <c r="C1885" s="495"/>
      <c r="D1885" s="1207"/>
      <c r="E1885" s="409"/>
      <c r="F1885" s="390"/>
      <c r="G1885" s="1215"/>
      <c r="H1885" s="526"/>
      <c r="I1885" s="388"/>
      <c r="J1885" s="991"/>
      <c r="K1885" s="388"/>
      <c r="L1885" s="388"/>
      <c r="M1885" s="773"/>
    </row>
    <row r="1886" s="695" customFormat="1" ht="18.75" customHeight="1" spans="1:13">
      <c r="A1886" s="1287"/>
      <c r="B1886" s="513"/>
      <c r="C1886" s="495"/>
      <c r="D1886" s="1207"/>
      <c r="E1886" s="409"/>
      <c r="F1886" s="390"/>
      <c r="G1886" s="1215"/>
      <c r="H1886" s="526"/>
      <c r="I1886" s="388"/>
      <c r="J1886" s="991"/>
      <c r="K1886" s="388"/>
      <c r="L1886" s="388"/>
      <c r="M1886" s="773"/>
    </row>
    <row r="1887" s="695" customFormat="1" ht="18.75" customHeight="1" spans="1:13">
      <c r="A1887" s="1287"/>
      <c r="B1887" s="513"/>
      <c r="C1887" s="495"/>
      <c r="D1887" s="1207"/>
      <c r="E1887" s="409"/>
      <c r="F1887" s="390"/>
      <c r="G1887" s="1215"/>
      <c r="H1887" s="526"/>
      <c r="I1887" s="388"/>
      <c r="J1887" s="991"/>
      <c r="K1887" s="388"/>
      <c r="L1887" s="388"/>
      <c r="M1887" s="1303"/>
    </row>
    <row r="1888" s="695" customFormat="1" ht="18.75" customHeight="1" spans="1:13">
      <c r="A1888" s="1287"/>
      <c r="B1888" s="513"/>
      <c r="C1888" s="495"/>
      <c r="D1888" s="1207"/>
      <c r="E1888" s="409"/>
      <c r="F1888" s="390"/>
      <c r="G1888" s="1215"/>
      <c r="H1888" s="526"/>
      <c r="I1888" s="388"/>
      <c r="J1888" s="991"/>
      <c r="K1888" s="388"/>
      <c r="L1888" s="388"/>
      <c r="M1888" s="1303"/>
    </row>
    <row r="1889" s="695" customFormat="1" ht="18.75" customHeight="1" spans="1:13">
      <c r="A1889" s="1287"/>
      <c r="B1889" s="513"/>
      <c r="C1889" s="495"/>
      <c r="D1889" s="1207"/>
      <c r="E1889" s="409"/>
      <c r="F1889" s="390"/>
      <c r="G1889" s="1215"/>
      <c r="H1889" s="526"/>
      <c r="I1889" s="388"/>
      <c r="J1889" s="991"/>
      <c r="K1889" s="388"/>
      <c r="L1889" s="388"/>
      <c r="M1889" s="1303"/>
    </row>
    <row r="1890" s="695" customFormat="1" ht="18.75" customHeight="1" spans="1:13">
      <c r="A1890" s="1287"/>
      <c r="B1890" s="513"/>
      <c r="C1890" s="495"/>
      <c r="D1890" s="1207"/>
      <c r="E1890" s="409"/>
      <c r="F1890" s="390"/>
      <c r="G1890" s="1215"/>
      <c r="H1890" s="526"/>
      <c r="I1890" s="388"/>
      <c r="J1890" s="991"/>
      <c r="K1890" s="388"/>
      <c r="L1890" s="388"/>
      <c r="M1890" s="1303"/>
    </row>
    <row r="1891" s="695" customFormat="1" ht="18.75" customHeight="1" spans="1:13">
      <c r="A1891" s="1287"/>
      <c r="B1891" s="513"/>
      <c r="C1891" s="495"/>
      <c r="D1891" s="1207"/>
      <c r="E1891" s="409"/>
      <c r="F1891" s="390"/>
      <c r="G1891" s="1215"/>
      <c r="H1891" s="526"/>
      <c r="I1891" s="388"/>
      <c r="J1891" s="991"/>
      <c r="K1891" s="388"/>
      <c r="L1891" s="388"/>
      <c r="M1891" s="1303"/>
    </row>
    <row r="1892" s="695" customFormat="1" ht="18.75" customHeight="1" spans="1:13">
      <c r="A1892" s="1287"/>
      <c r="B1892" s="513"/>
      <c r="C1892" s="495"/>
      <c r="D1892" s="1207"/>
      <c r="E1892" s="409"/>
      <c r="F1892" s="390"/>
      <c r="G1892" s="1215"/>
      <c r="H1892" s="526"/>
      <c r="I1892" s="388"/>
      <c r="J1892" s="991"/>
      <c r="K1892" s="388"/>
      <c r="L1892" s="388"/>
      <c r="M1892" s="1303"/>
    </row>
    <row r="1893" s="695" customFormat="1" ht="18.75" customHeight="1" spans="1:13">
      <c r="A1893" s="1287"/>
      <c r="B1893" s="513"/>
      <c r="C1893" s="495"/>
      <c r="D1893" s="1207"/>
      <c r="E1893" s="409"/>
      <c r="F1893" s="390"/>
      <c r="G1893" s="1215"/>
      <c r="H1893" s="526"/>
      <c r="I1893" s="388"/>
      <c r="J1893" s="991"/>
      <c r="K1893" s="388"/>
      <c r="L1893" s="388"/>
      <c r="M1893" s="1303"/>
    </row>
    <row r="1894" s="695" customFormat="1" ht="18.75" customHeight="1" spans="1:13">
      <c r="A1894" s="1287"/>
      <c r="B1894" s="513"/>
      <c r="C1894" s="495"/>
      <c r="D1894" s="1207"/>
      <c r="E1894" s="409"/>
      <c r="F1894" s="390"/>
      <c r="G1894" s="1215"/>
      <c r="H1894" s="526"/>
      <c r="I1894" s="388"/>
      <c r="J1894" s="991"/>
      <c r="K1894" s="388"/>
      <c r="L1894" s="388"/>
      <c r="M1894" s="1303"/>
    </row>
    <row r="1895" s="695" customFormat="1" ht="18.75" customHeight="1" spans="1:13">
      <c r="A1895" s="1287"/>
      <c r="B1895" s="513"/>
      <c r="C1895" s="495"/>
      <c r="D1895" s="1207"/>
      <c r="E1895" s="409"/>
      <c r="F1895" s="390"/>
      <c r="G1895" s="1215"/>
      <c r="H1895" s="526"/>
      <c r="I1895" s="388"/>
      <c r="J1895" s="991"/>
      <c r="K1895" s="388"/>
      <c r="L1895" s="388"/>
      <c r="M1895" s="773"/>
    </row>
    <row r="1896" s="695" customFormat="1" ht="18.75" customHeight="1" spans="1:13">
      <c r="A1896" s="1287"/>
      <c r="B1896" s="513"/>
      <c r="C1896" s="495"/>
      <c r="D1896" s="1207"/>
      <c r="E1896" s="409"/>
      <c r="F1896" s="390"/>
      <c r="G1896" s="1215"/>
      <c r="H1896" s="526"/>
      <c r="I1896" s="388"/>
      <c r="J1896" s="991"/>
      <c r="K1896" s="388"/>
      <c r="L1896" s="388"/>
      <c r="M1896" s="773"/>
    </row>
    <row r="1897" s="695" customFormat="1" ht="18.75" customHeight="1" spans="1:13">
      <c r="A1897" s="1287"/>
      <c r="B1897" s="513"/>
      <c r="C1897" s="495"/>
      <c r="D1897" s="1207"/>
      <c r="E1897" s="409"/>
      <c r="F1897" s="390"/>
      <c r="G1897" s="1215"/>
      <c r="H1897" s="526"/>
      <c r="I1897" s="388"/>
      <c r="J1897" s="991"/>
      <c r="K1897" s="388"/>
      <c r="L1897" s="388"/>
      <c r="M1897" s="773"/>
    </row>
    <row r="1898" s="695" customFormat="1" ht="18.75" customHeight="1" spans="1:13">
      <c r="A1898" s="1287"/>
      <c r="B1898" s="513"/>
      <c r="C1898" s="495"/>
      <c r="D1898" s="1207"/>
      <c r="E1898" s="409"/>
      <c r="F1898" s="390"/>
      <c r="G1898" s="1215"/>
      <c r="H1898" s="526"/>
      <c r="I1898" s="388"/>
      <c r="J1898" s="991"/>
      <c r="K1898" s="388"/>
      <c r="L1898" s="388"/>
      <c r="M1898" s="773"/>
    </row>
    <row r="1899" s="695" customFormat="1" ht="18.75" customHeight="1" spans="1:13">
      <c r="A1899" s="1287"/>
      <c r="B1899" s="513"/>
      <c r="C1899" s="495"/>
      <c r="D1899" s="1207"/>
      <c r="E1899" s="409"/>
      <c r="F1899" s="390"/>
      <c r="G1899" s="1215"/>
      <c r="H1899" s="526"/>
      <c r="I1899" s="388"/>
      <c r="J1899" s="991"/>
      <c r="K1899" s="388"/>
      <c r="L1899" s="388"/>
      <c r="M1899" s="773"/>
    </row>
    <row r="1900" s="695" customFormat="1" ht="18.75" customHeight="1" spans="1:13">
      <c r="A1900" s="1287"/>
      <c r="B1900" s="513"/>
      <c r="C1900" s="495"/>
      <c r="D1900" s="1207"/>
      <c r="E1900" s="409"/>
      <c r="F1900" s="952"/>
      <c r="G1900" s="1007"/>
      <c r="H1900" s="217"/>
      <c r="I1900" s="388"/>
      <c r="J1900" s="991"/>
      <c r="K1900" s="388"/>
      <c r="L1900" s="388"/>
      <c r="M1900" s="773"/>
    </row>
    <row r="1901" s="695" customFormat="1" ht="18.75" customHeight="1" spans="1:13">
      <c r="A1901" s="1287"/>
      <c r="B1901" s="513"/>
      <c r="C1901" s="495"/>
      <c r="D1901" s="1207"/>
      <c r="E1901" s="409"/>
      <c r="F1901" s="952"/>
      <c r="G1901" s="1007"/>
      <c r="H1901" s="217"/>
      <c r="I1901" s="388"/>
      <c r="J1901" s="991"/>
      <c r="K1901" s="388"/>
      <c r="L1901" s="388"/>
      <c r="M1901" s="773"/>
    </row>
    <row r="1902" s="695" customFormat="1" ht="18.75" customHeight="1" spans="1:13">
      <c r="A1902" s="1287"/>
      <c r="B1902" s="513"/>
      <c r="C1902" s="495"/>
      <c r="D1902" s="1207"/>
      <c r="E1902" s="409"/>
      <c r="F1902" s="952"/>
      <c r="G1902" s="1007"/>
      <c r="H1902" s="217"/>
      <c r="I1902" s="388"/>
      <c r="J1902" s="991"/>
      <c r="K1902" s="388"/>
      <c r="L1902" s="388"/>
      <c r="M1902" s="773"/>
    </row>
    <row r="1903" s="695" customFormat="1" ht="18.75" customHeight="1" spans="1:13">
      <c r="A1903" s="1287"/>
      <c r="B1903" s="513"/>
      <c r="C1903" s="495"/>
      <c r="D1903" s="1207"/>
      <c r="E1903" s="409"/>
      <c r="F1903" s="390"/>
      <c r="G1903" s="1215"/>
      <c r="H1903" s="526"/>
      <c r="I1903" s="388"/>
      <c r="J1903" s="991"/>
      <c r="K1903" s="388"/>
      <c r="L1903" s="388"/>
      <c r="M1903" s="773"/>
    </row>
    <row r="1904" s="695" customFormat="1" ht="18.75" customHeight="1" spans="1:13">
      <c r="A1904" s="1287"/>
      <c r="B1904" s="513"/>
      <c r="C1904" s="495"/>
      <c r="D1904" s="1207"/>
      <c r="E1904" s="409"/>
      <c r="F1904" s="390"/>
      <c r="G1904" s="1215"/>
      <c r="H1904" s="526"/>
      <c r="I1904" s="388"/>
      <c r="J1904" s="991"/>
      <c r="K1904" s="388"/>
      <c r="L1904" s="388"/>
      <c r="M1904" s="773"/>
    </row>
    <row r="1905" s="695" customFormat="1" ht="18.75" customHeight="1" spans="1:13">
      <c r="A1905" s="1287"/>
      <c r="B1905" s="513"/>
      <c r="C1905" s="495"/>
      <c r="D1905" s="1207"/>
      <c r="E1905" s="409"/>
      <c r="F1905" s="390"/>
      <c r="G1905" s="1215"/>
      <c r="H1905" s="526"/>
      <c r="I1905" s="388"/>
      <c r="J1905" s="991"/>
      <c r="K1905" s="388"/>
      <c r="L1905" s="388"/>
      <c r="M1905" s="773"/>
    </row>
    <row r="1906" s="695" customFormat="1" ht="18.75" customHeight="1" spans="1:13">
      <c r="A1906" s="1287"/>
      <c r="B1906" s="513"/>
      <c r="C1906" s="495"/>
      <c r="D1906" s="1207"/>
      <c r="E1906" s="409"/>
      <c r="F1906" s="390"/>
      <c r="G1906" s="1215"/>
      <c r="H1906" s="526"/>
      <c r="I1906" s="388"/>
      <c r="J1906" s="991"/>
      <c r="K1906" s="388"/>
      <c r="L1906" s="388"/>
      <c r="M1906" s="773"/>
    </row>
    <row r="1907" s="695" customFormat="1" ht="18.75" customHeight="1" spans="1:13">
      <c r="A1907" s="1287"/>
      <c r="B1907" s="513"/>
      <c r="C1907" s="495"/>
      <c r="D1907" s="1207"/>
      <c r="E1907" s="409"/>
      <c r="F1907" s="390"/>
      <c r="G1907" s="1215"/>
      <c r="H1907" s="526"/>
      <c r="I1907" s="388"/>
      <c r="J1907" s="991"/>
      <c r="K1907" s="388"/>
      <c r="L1907" s="388"/>
      <c r="M1907" s="773"/>
    </row>
    <row r="1908" s="695" customFormat="1" ht="18.75" customHeight="1" spans="1:13">
      <c r="A1908" s="1287"/>
      <c r="B1908" s="513"/>
      <c r="C1908" s="495"/>
      <c r="D1908" s="1207"/>
      <c r="E1908" s="409"/>
      <c r="F1908" s="390"/>
      <c r="G1908" s="1215"/>
      <c r="H1908" s="526"/>
      <c r="I1908" s="388"/>
      <c r="J1908" s="991"/>
      <c r="K1908" s="388"/>
      <c r="L1908" s="388"/>
      <c r="M1908" s="773"/>
    </row>
    <row r="1909" s="695" customFormat="1" ht="18.75" customHeight="1" spans="1:13">
      <c r="A1909" s="1287"/>
      <c r="B1909" s="513"/>
      <c r="C1909" s="495"/>
      <c r="D1909" s="1207"/>
      <c r="E1909" s="409"/>
      <c r="F1909" s="390"/>
      <c r="G1909" s="1215"/>
      <c r="H1909" s="526"/>
      <c r="I1909" s="388"/>
      <c r="J1909" s="991"/>
      <c r="K1909" s="388"/>
      <c r="L1909" s="388"/>
      <c r="M1909" s="773"/>
    </row>
    <row r="1910" s="695" customFormat="1" ht="18.75" customHeight="1" spans="1:13">
      <c r="A1910" s="1287"/>
      <c r="B1910" s="513"/>
      <c r="C1910" s="495"/>
      <c r="D1910" s="1207"/>
      <c r="E1910" s="409"/>
      <c r="F1910" s="390"/>
      <c r="G1910" s="1215"/>
      <c r="H1910" s="526"/>
      <c r="I1910" s="388"/>
      <c r="J1910" s="991"/>
      <c r="K1910" s="388"/>
      <c r="L1910" s="388"/>
      <c r="M1910" s="773"/>
    </row>
    <row r="1911" s="695" customFormat="1" ht="18.75" customHeight="1" spans="1:13">
      <c r="A1911" s="1287"/>
      <c r="B1911" s="513"/>
      <c r="C1911" s="495"/>
      <c r="D1911" s="1207"/>
      <c r="E1911" s="409"/>
      <c r="F1911" s="390"/>
      <c r="G1911" s="1215"/>
      <c r="H1911" s="526"/>
      <c r="I1911" s="388"/>
      <c r="J1911" s="991"/>
      <c r="K1911" s="388"/>
      <c r="L1911" s="388"/>
      <c r="M1911" s="773"/>
    </row>
    <row r="1912" s="695" customFormat="1" ht="18.75" customHeight="1" spans="1:13">
      <c r="A1912" s="1287"/>
      <c r="B1912" s="513"/>
      <c r="C1912" s="495"/>
      <c r="D1912" s="1207"/>
      <c r="E1912" s="409"/>
      <c r="F1912" s="390"/>
      <c r="G1912" s="1215"/>
      <c r="H1912" s="526"/>
      <c r="I1912" s="388"/>
      <c r="J1912" s="991"/>
      <c r="K1912" s="388"/>
      <c r="L1912" s="388"/>
      <c r="M1912" s="773"/>
    </row>
    <row r="1913" s="695" customFormat="1" ht="18.75" customHeight="1" spans="1:13">
      <c r="A1913" s="1287"/>
      <c r="B1913" s="513"/>
      <c r="C1913" s="495"/>
      <c r="D1913" s="1207"/>
      <c r="E1913" s="409"/>
      <c r="F1913" s="390"/>
      <c r="G1913" s="1215"/>
      <c r="H1913" s="526"/>
      <c r="I1913" s="388"/>
      <c r="J1913" s="991"/>
      <c r="K1913" s="388"/>
      <c r="L1913" s="388"/>
      <c r="M1913" s="773"/>
    </row>
    <row r="1914" s="695" customFormat="1" ht="18.75" customHeight="1" spans="1:13">
      <c r="A1914" s="1287"/>
      <c r="B1914" s="513"/>
      <c r="C1914" s="495"/>
      <c r="D1914" s="1207"/>
      <c r="E1914" s="409"/>
      <c r="F1914" s="390"/>
      <c r="G1914" s="1215"/>
      <c r="H1914" s="526"/>
      <c r="I1914" s="388"/>
      <c r="J1914" s="991"/>
      <c r="K1914" s="388"/>
      <c r="L1914" s="388"/>
      <c r="M1914" s="773"/>
    </row>
    <row r="1915" s="695" customFormat="1" ht="18.75" customHeight="1" spans="1:13">
      <c r="A1915" s="1287"/>
      <c r="B1915" s="513"/>
      <c r="C1915" s="495"/>
      <c r="D1915" s="1207"/>
      <c r="E1915" s="409"/>
      <c r="F1915" s="390"/>
      <c r="G1915" s="1215"/>
      <c r="H1915" s="526"/>
      <c r="I1915" s="388"/>
      <c r="J1915" s="991"/>
      <c r="K1915" s="388"/>
      <c r="L1915" s="388"/>
      <c r="M1915" s="773"/>
    </row>
    <row r="1916" s="695" customFormat="1" ht="18.75" customHeight="1" spans="1:13">
      <c r="A1916" s="1287"/>
      <c r="B1916" s="513"/>
      <c r="C1916" s="495"/>
      <c r="D1916" s="1207"/>
      <c r="E1916" s="409"/>
      <c r="F1916" s="390"/>
      <c r="G1916" s="1215"/>
      <c r="H1916" s="526"/>
      <c r="I1916" s="388"/>
      <c r="J1916" s="991"/>
      <c r="K1916" s="388"/>
      <c r="L1916" s="388"/>
      <c r="M1916" s="773"/>
    </row>
    <row r="1917" s="695" customFormat="1" ht="18.75" customHeight="1" spans="1:13">
      <c r="A1917" s="1287"/>
      <c r="B1917" s="513"/>
      <c r="C1917" s="495"/>
      <c r="D1917" s="1207"/>
      <c r="E1917" s="409"/>
      <c r="F1917" s="390"/>
      <c r="G1917" s="1215"/>
      <c r="H1917" s="526"/>
      <c r="I1917" s="388"/>
      <c r="J1917" s="991"/>
      <c r="K1917" s="388"/>
      <c r="L1917" s="388"/>
      <c r="M1917" s="773"/>
    </row>
    <row r="1918" s="695" customFormat="1" ht="18.75" customHeight="1" spans="1:13">
      <c r="A1918" s="1287"/>
      <c r="B1918" s="513"/>
      <c r="C1918" s="495"/>
      <c r="D1918" s="1207"/>
      <c r="E1918" s="409"/>
      <c r="F1918" s="390"/>
      <c r="G1918" s="1215"/>
      <c r="H1918" s="526"/>
      <c r="I1918" s="388"/>
      <c r="J1918" s="991"/>
      <c r="K1918" s="388"/>
      <c r="L1918" s="388"/>
      <c r="M1918" s="773"/>
    </row>
    <row r="1919" s="695" customFormat="1" ht="18.75" customHeight="1" spans="1:13">
      <c r="A1919" s="1287"/>
      <c r="B1919" s="513"/>
      <c r="C1919" s="495"/>
      <c r="D1919" s="1207"/>
      <c r="E1919" s="409"/>
      <c r="F1919" s="390"/>
      <c r="G1919" s="1215"/>
      <c r="H1919" s="526"/>
      <c r="I1919" s="388"/>
      <c r="J1919" s="991"/>
      <c r="K1919" s="388"/>
      <c r="L1919" s="388"/>
      <c r="M1919" s="773"/>
    </row>
    <row r="1920" s="695" customFormat="1" ht="18.75" customHeight="1" spans="1:13">
      <c r="A1920" s="1287"/>
      <c r="B1920" s="513"/>
      <c r="C1920" s="495"/>
      <c r="D1920" s="1207"/>
      <c r="E1920" s="409"/>
      <c r="F1920" s="390"/>
      <c r="G1920" s="1215"/>
      <c r="H1920" s="526"/>
      <c r="I1920" s="388"/>
      <c r="J1920" s="991"/>
      <c r="K1920" s="388"/>
      <c r="L1920" s="388"/>
      <c r="M1920" s="773"/>
    </row>
    <row r="1921" s="695" customFormat="1" ht="18.75" customHeight="1" spans="1:13">
      <c r="A1921" s="1287"/>
      <c r="B1921" s="513"/>
      <c r="C1921" s="495"/>
      <c r="D1921" s="1207"/>
      <c r="E1921" s="409"/>
      <c r="F1921" s="390"/>
      <c r="G1921" s="1215"/>
      <c r="H1921" s="526"/>
      <c r="I1921" s="388"/>
      <c r="J1921" s="991"/>
      <c r="K1921" s="388"/>
      <c r="L1921" s="388"/>
      <c r="M1921" s="773"/>
    </row>
    <row r="1922" s="695" customFormat="1" ht="18.75" customHeight="1" spans="1:13">
      <c r="A1922" s="1287"/>
      <c r="B1922" s="513"/>
      <c r="C1922" s="495"/>
      <c r="D1922" s="1207"/>
      <c r="E1922" s="409"/>
      <c r="F1922" s="390"/>
      <c r="G1922" s="1215"/>
      <c r="H1922" s="526"/>
      <c r="I1922" s="388"/>
      <c r="J1922" s="991"/>
      <c r="K1922" s="388"/>
      <c r="L1922" s="388"/>
      <c r="M1922" s="773"/>
    </row>
    <row r="1923" s="695" customFormat="1" ht="18.75" customHeight="1" spans="1:13">
      <c r="A1923" s="1287"/>
      <c r="B1923" s="513"/>
      <c r="C1923" s="495"/>
      <c r="D1923" s="1207"/>
      <c r="E1923" s="409"/>
      <c r="F1923" s="390"/>
      <c r="G1923" s="1215"/>
      <c r="H1923" s="526"/>
      <c r="I1923" s="388"/>
      <c r="J1923" s="991"/>
      <c r="K1923" s="388"/>
      <c r="L1923" s="388"/>
      <c r="M1923" s="773"/>
    </row>
    <row r="1924" s="695" customFormat="1" ht="18.75" customHeight="1" spans="1:13">
      <c r="A1924" s="1287"/>
      <c r="B1924" s="513"/>
      <c r="C1924" s="495"/>
      <c r="D1924" s="1207"/>
      <c r="E1924" s="409"/>
      <c r="F1924" s="390"/>
      <c r="G1924" s="1215"/>
      <c r="H1924" s="526"/>
      <c r="I1924" s="388"/>
      <c r="J1924" s="991"/>
      <c r="K1924" s="388"/>
      <c r="L1924" s="388"/>
      <c r="M1924" s="773"/>
    </row>
    <row r="1925" s="695" customFormat="1" ht="18.75" customHeight="1" spans="1:13">
      <c r="A1925" s="1287"/>
      <c r="B1925" s="513"/>
      <c r="C1925" s="495"/>
      <c r="D1925" s="1207"/>
      <c r="E1925" s="409"/>
      <c r="F1925" s="390"/>
      <c r="G1925" s="1215"/>
      <c r="H1925" s="526"/>
      <c r="I1925" s="388"/>
      <c r="J1925" s="991"/>
      <c r="K1925" s="388"/>
      <c r="L1925" s="388"/>
      <c r="M1925" s="773"/>
    </row>
    <row r="1926" s="695" customFormat="1" ht="18.75" customHeight="1" spans="1:13">
      <c r="A1926" s="1287"/>
      <c r="B1926" s="513"/>
      <c r="C1926" s="495"/>
      <c r="D1926" s="1207"/>
      <c r="E1926" s="409"/>
      <c r="F1926" s="390"/>
      <c r="G1926" s="1215"/>
      <c r="H1926" s="526"/>
      <c r="I1926" s="388"/>
      <c r="J1926" s="991"/>
      <c r="K1926" s="388"/>
      <c r="L1926" s="388"/>
      <c r="M1926" s="773"/>
    </row>
    <row r="1927" s="695" customFormat="1" ht="18.75" customHeight="1" spans="1:13">
      <c r="A1927" s="1287"/>
      <c r="B1927" s="513"/>
      <c r="C1927" s="495"/>
      <c r="D1927" s="1207"/>
      <c r="E1927" s="409"/>
      <c r="F1927" s="390"/>
      <c r="G1927" s="1215"/>
      <c r="H1927" s="526"/>
      <c r="I1927" s="388"/>
      <c r="J1927" s="991"/>
      <c r="K1927" s="388"/>
      <c r="L1927" s="388"/>
      <c r="M1927" s="773"/>
    </row>
    <row r="1928" s="695" customFormat="1" ht="18.75" customHeight="1" spans="1:13">
      <c r="A1928" s="1287"/>
      <c r="B1928" s="513"/>
      <c r="C1928" s="495"/>
      <c r="D1928" s="1207"/>
      <c r="E1928" s="409"/>
      <c r="F1928" s="390"/>
      <c r="G1928" s="1215"/>
      <c r="H1928" s="526"/>
      <c r="I1928" s="388"/>
      <c r="J1928" s="991"/>
      <c r="K1928" s="388"/>
      <c r="L1928" s="388"/>
      <c r="M1928" s="773"/>
    </row>
    <row r="1929" s="695" customFormat="1" ht="18.75" customHeight="1" spans="1:13">
      <c r="A1929" s="1287"/>
      <c r="B1929" s="513"/>
      <c r="C1929" s="495"/>
      <c r="D1929" s="1207"/>
      <c r="E1929" s="409"/>
      <c r="F1929" s="390"/>
      <c r="G1929" s="1215"/>
      <c r="H1929" s="526"/>
      <c r="I1929" s="388"/>
      <c r="J1929" s="991"/>
      <c r="K1929" s="388"/>
      <c r="L1929" s="388"/>
      <c r="M1929" s="773"/>
    </row>
    <row r="1930" s="695" customFormat="1" ht="18.75" customHeight="1" spans="1:13">
      <c r="A1930" s="1287"/>
      <c r="B1930" s="513"/>
      <c r="C1930" s="495"/>
      <c r="D1930" s="1207"/>
      <c r="E1930" s="409"/>
      <c r="F1930" s="390"/>
      <c r="G1930" s="1215"/>
      <c r="H1930" s="526"/>
      <c r="I1930" s="388"/>
      <c r="J1930" s="991"/>
      <c r="K1930" s="388"/>
      <c r="L1930" s="388"/>
      <c r="M1930" s="773"/>
    </row>
    <row r="1931" s="695" customFormat="1" ht="18.75" customHeight="1" spans="1:13">
      <c r="A1931" s="1287"/>
      <c r="B1931" s="513"/>
      <c r="C1931" s="495"/>
      <c r="D1931" s="1207"/>
      <c r="E1931" s="409"/>
      <c r="F1931" s="390"/>
      <c r="G1931" s="1215"/>
      <c r="H1931" s="526"/>
      <c r="I1931" s="388"/>
      <c r="J1931" s="991"/>
      <c r="K1931" s="388"/>
      <c r="L1931" s="388"/>
      <c r="M1931" s="773"/>
    </row>
    <row r="1932" s="695" customFormat="1" ht="18.75" customHeight="1" spans="1:13">
      <c r="A1932" s="1287"/>
      <c r="B1932" s="513"/>
      <c r="C1932" s="495"/>
      <c r="D1932" s="1207"/>
      <c r="E1932" s="409"/>
      <c r="F1932" s="952"/>
      <c r="G1932" s="1007"/>
      <c r="H1932" s="217"/>
      <c r="I1932" s="388"/>
      <c r="J1932" s="991"/>
      <c r="K1932" s="388"/>
      <c r="L1932" s="388"/>
      <c r="M1932" s="773"/>
    </row>
    <row r="1933" s="695" customFormat="1" ht="18.75" customHeight="1" spans="1:13">
      <c r="A1933" s="1287"/>
      <c r="B1933" s="513"/>
      <c r="C1933" s="495"/>
      <c r="D1933" s="1207"/>
      <c r="E1933" s="409"/>
      <c r="F1933" s="390"/>
      <c r="G1933" s="1215"/>
      <c r="H1933" s="526"/>
      <c r="I1933" s="388"/>
      <c r="J1933" s="991"/>
      <c r="K1933" s="388"/>
      <c r="L1933" s="388"/>
      <c r="M1933" s="773"/>
    </row>
    <row r="1934" s="695" customFormat="1" ht="18.75" customHeight="1" spans="1:13">
      <c r="A1934" s="1287"/>
      <c r="B1934" s="513"/>
      <c r="C1934" s="495"/>
      <c r="D1934" s="1207"/>
      <c r="E1934" s="409"/>
      <c r="F1934" s="390"/>
      <c r="G1934" s="1215"/>
      <c r="H1934" s="526"/>
      <c r="I1934" s="388"/>
      <c r="J1934" s="991"/>
      <c r="K1934" s="388"/>
      <c r="L1934" s="388"/>
      <c r="M1934" s="773"/>
    </row>
    <row r="1935" s="695" customFormat="1" ht="18.75" customHeight="1" spans="1:13">
      <c r="A1935" s="1287"/>
      <c r="B1935" s="513"/>
      <c r="C1935" s="495"/>
      <c r="D1935" s="1207"/>
      <c r="E1935" s="409"/>
      <c r="F1935" s="390"/>
      <c r="G1935" s="1215"/>
      <c r="H1935" s="526"/>
      <c r="I1935" s="388"/>
      <c r="J1935" s="991"/>
      <c r="K1935" s="388"/>
      <c r="L1935" s="388"/>
      <c r="M1935" s="773"/>
    </row>
    <row r="1936" s="695" customFormat="1" ht="18.75" customHeight="1" spans="1:13">
      <c r="A1936" s="1287"/>
      <c r="B1936" s="513"/>
      <c r="C1936" s="495"/>
      <c r="D1936" s="1207"/>
      <c r="E1936" s="409"/>
      <c r="F1936" s="390"/>
      <c r="G1936" s="1215"/>
      <c r="H1936" s="526"/>
      <c r="I1936" s="388"/>
      <c r="J1936" s="991"/>
      <c r="K1936" s="388"/>
      <c r="L1936" s="388"/>
      <c r="M1936" s="773"/>
    </row>
    <row r="1937" s="695" customFormat="1" ht="18.75" customHeight="1" spans="1:13">
      <c r="A1937" s="1287"/>
      <c r="B1937" s="513"/>
      <c r="C1937" s="495"/>
      <c r="D1937" s="1207"/>
      <c r="E1937" s="409"/>
      <c r="F1937" s="390"/>
      <c r="G1937" s="1215"/>
      <c r="H1937" s="526"/>
      <c r="I1937" s="388"/>
      <c r="J1937" s="991"/>
      <c r="K1937" s="388"/>
      <c r="L1937" s="388"/>
      <c r="M1937" s="773"/>
    </row>
    <row r="1938" s="695" customFormat="1" ht="18.75" customHeight="1" spans="1:13">
      <c r="A1938" s="1287"/>
      <c r="B1938" s="513"/>
      <c r="C1938" s="495"/>
      <c r="D1938" s="1207"/>
      <c r="E1938" s="409"/>
      <c r="F1938" s="390"/>
      <c r="G1938" s="1215"/>
      <c r="H1938" s="526"/>
      <c r="I1938" s="388"/>
      <c r="J1938" s="991"/>
      <c r="K1938" s="388"/>
      <c r="L1938" s="388"/>
      <c r="M1938" s="773"/>
    </row>
    <row r="1939" s="695" customFormat="1" ht="18.75" customHeight="1" spans="1:13">
      <c r="A1939" s="1287"/>
      <c r="B1939" s="513"/>
      <c r="C1939" s="495"/>
      <c r="D1939" s="1207"/>
      <c r="E1939" s="409"/>
      <c r="F1939" s="390"/>
      <c r="G1939" s="1215"/>
      <c r="H1939" s="526"/>
      <c r="I1939" s="388"/>
      <c r="J1939" s="991"/>
      <c r="K1939" s="388"/>
      <c r="L1939" s="388"/>
      <c r="M1939" s="773"/>
    </row>
    <row r="1940" s="695" customFormat="1" ht="18.75" customHeight="1" spans="1:13">
      <c r="A1940" s="1287"/>
      <c r="B1940" s="513"/>
      <c r="C1940" s="495"/>
      <c r="D1940" s="1207"/>
      <c r="E1940" s="409"/>
      <c r="F1940" s="390"/>
      <c r="G1940" s="1215"/>
      <c r="H1940" s="526"/>
      <c r="I1940" s="388"/>
      <c r="J1940" s="991"/>
      <c r="K1940" s="388"/>
      <c r="L1940" s="388"/>
      <c r="M1940" s="773"/>
    </row>
    <row r="1941" s="695" customFormat="1" ht="18.75" customHeight="1" spans="1:13">
      <c r="A1941" s="1287"/>
      <c r="B1941" s="513"/>
      <c r="C1941" s="495"/>
      <c r="D1941" s="1207"/>
      <c r="E1941" s="409"/>
      <c r="F1941" s="390"/>
      <c r="G1941" s="1215"/>
      <c r="H1941" s="526"/>
      <c r="I1941" s="388"/>
      <c r="J1941" s="991"/>
      <c r="K1941" s="388"/>
      <c r="L1941" s="388"/>
      <c r="M1941" s="773"/>
    </row>
    <row r="1942" s="695" customFormat="1" ht="18.75" customHeight="1" spans="1:13">
      <c r="A1942" s="1287"/>
      <c r="B1942" s="513"/>
      <c r="C1942" s="495"/>
      <c r="D1942" s="1207"/>
      <c r="E1942" s="409"/>
      <c r="F1942" s="390"/>
      <c r="G1942" s="1215"/>
      <c r="H1942" s="526"/>
      <c r="I1942" s="388"/>
      <c r="J1942" s="991"/>
      <c r="K1942" s="388"/>
      <c r="L1942" s="388"/>
      <c r="M1942" s="773"/>
    </row>
    <row r="1943" s="695" customFormat="1" ht="18.75" customHeight="1" spans="1:13">
      <c r="A1943" s="1287"/>
      <c r="B1943" s="513"/>
      <c r="C1943" s="495"/>
      <c r="D1943" s="1207"/>
      <c r="E1943" s="409"/>
      <c r="F1943" s="390"/>
      <c r="G1943" s="1215"/>
      <c r="H1943" s="526"/>
      <c r="I1943" s="388"/>
      <c r="J1943" s="991"/>
      <c r="K1943" s="388"/>
      <c r="L1943" s="388"/>
      <c r="M1943" s="773"/>
    </row>
    <row r="1944" s="695" customFormat="1" ht="18.75" customHeight="1" spans="1:13">
      <c r="A1944" s="1287"/>
      <c r="B1944" s="513"/>
      <c r="C1944" s="495"/>
      <c r="D1944" s="1207"/>
      <c r="E1944" s="409"/>
      <c r="F1944" s="390"/>
      <c r="G1944" s="1215"/>
      <c r="H1944" s="526"/>
      <c r="I1944" s="388"/>
      <c r="J1944" s="991"/>
      <c r="K1944" s="388"/>
      <c r="L1944" s="388"/>
      <c r="M1944" s="773"/>
    </row>
    <row r="1945" s="695" customFormat="1" ht="18.75" customHeight="1" spans="1:13">
      <c r="A1945" s="1287"/>
      <c r="B1945" s="513"/>
      <c r="C1945" s="495"/>
      <c r="D1945" s="1207"/>
      <c r="E1945" s="409"/>
      <c r="F1945" s="390"/>
      <c r="G1945" s="1215"/>
      <c r="H1945" s="526"/>
      <c r="I1945" s="388"/>
      <c r="J1945" s="991"/>
      <c r="K1945" s="388"/>
      <c r="L1945" s="388"/>
      <c r="M1945" s="773"/>
    </row>
    <row r="1946" s="695" customFormat="1" ht="18.75" customHeight="1" spans="1:13">
      <c r="A1946" s="1287"/>
      <c r="B1946" s="513"/>
      <c r="C1946" s="495"/>
      <c r="D1946" s="1207"/>
      <c r="E1946" s="409"/>
      <c r="F1946" s="390"/>
      <c r="G1946" s="1215"/>
      <c r="H1946" s="526"/>
      <c r="I1946" s="388"/>
      <c r="J1946" s="991"/>
      <c r="K1946" s="388"/>
      <c r="L1946" s="388"/>
      <c r="M1946" s="773"/>
    </row>
    <row r="1947" s="695" customFormat="1" ht="18.75" customHeight="1" spans="1:13">
      <c r="A1947" s="1287"/>
      <c r="B1947" s="513"/>
      <c r="C1947" s="495"/>
      <c r="D1947" s="1207"/>
      <c r="E1947" s="409"/>
      <c r="F1947" s="390"/>
      <c r="G1947" s="1215"/>
      <c r="H1947" s="526"/>
      <c r="I1947" s="388"/>
      <c r="J1947" s="991"/>
      <c r="K1947" s="388"/>
      <c r="L1947" s="388"/>
      <c r="M1947" s="773"/>
    </row>
    <row r="1948" s="695" customFormat="1" ht="18.75" customHeight="1" spans="1:13">
      <c r="A1948" s="1287"/>
      <c r="B1948" s="513"/>
      <c r="C1948" s="495"/>
      <c r="D1948" s="1207"/>
      <c r="E1948" s="409"/>
      <c r="F1948" s="390"/>
      <c r="G1948" s="1215"/>
      <c r="H1948" s="526"/>
      <c r="I1948" s="388"/>
      <c r="J1948" s="991"/>
      <c r="K1948" s="388"/>
      <c r="L1948" s="388"/>
      <c r="M1948" s="773"/>
    </row>
    <row r="1949" s="695" customFormat="1" ht="18.75" customHeight="1" spans="1:13">
      <c r="A1949" s="1287"/>
      <c r="B1949" s="513"/>
      <c r="C1949" s="495"/>
      <c r="D1949" s="1207"/>
      <c r="E1949" s="409"/>
      <c r="F1949" s="390"/>
      <c r="G1949" s="1215"/>
      <c r="H1949" s="526"/>
      <c r="I1949" s="388"/>
      <c r="J1949" s="991"/>
      <c r="K1949" s="388"/>
      <c r="L1949" s="388"/>
      <c r="M1949" s="1304"/>
    </row>
    <row r="1950" s="695" customFormat="1" ht="18.75" customHeight="1" spans="1:13">
      <c r="A1950" s="1287"/>
      <c r="B1950" s="513"/>
      <c r="C1950" s="495"/>
      <c r="D1950" s="1207"/>
      <c r="E1950" s="409"/>
      <c r="F1950" s="390"/>
      <c r="G1950" s="1215"/>
      <c r="H1950" s="526"/>
      <c r="I1950" s="388"/>
      <c r="J1950" s="991"/>
      <c r="K1950" s="388"/>
      <c r="L1950" s="388"/>
      <c r="M1950" s="1304"/>
    </row>
    <row r="1951" s="695" customFormat="1" ht="18.75" customHeight="1" spans="1:13">
      <c r="A1951" s="1287"/>
      <c r="B1951" s="513"/>
      <c r="C1951" s="495"/>
      <c r="D1951" s="1207"/>
      <c r="E1951" s="409"/>
      <c r="F1951" s="952"/>
      <c r="G1951" s="1215"/>
      <c r="H1951" s="526"/>
      <c r="I1951" s="388"/>
      <c r="J1951" s="991"/>
      <c r="K1951" s="388"/>
      <c r="L1951" s="388"/>
      <c r="M1951" s="1304"/>
    </row>
    <row r="1952" s="695" customFormat="1" ht="18.75" customHeight="1" spans="1:13">
      <c r="A1952" s="1287"/>
      <c r="B1952" s="513"/>
      <c r="C1952" s="495"/>
      <c r="D1952" s="1207"/>
      <c r="E1952" s="409"/>
      <c r="F1952" s="390"/>
      <c r="G1952" s="1215"/>
      <c r="H1952" s="526"/>
      <c r="I1952" s="388"/>
      <c r="J1952" s="991"/>
      <c r="K1952" s="388"/>
      <c r="L1952" s="388"/>
      <c r="M1952" s="773"/>
    </row>
    <row r="1953" s="695" customFormat="1" ht="18.75" customHeight="1" spans="1:13">
      <c r="A1953" s="1287"/>
      <c r="B1953" s="513"/>
      <c r="C1953" s="495"/>
      <c r="D1953" s="1207"/>
      <c r="E1953" s="409"/>
      <c r="F1953" s="390"/>
      <c r="G1953" s="1215"/>
      <c r="H1953" s="526"/>
      <c r="I1953" s="388"/>
      <c r="J1953" s="991"/>
      <c r="K1953" s="388"/>
      <c r="L1953" s="388"/>
      <c r="M1953" s="773"/>
    </row>
    <row r="1954" s="695" customFormat="1" ht="18.75" customHeight="1" spans="1:13">
      <c r="A1954" s="1287"/>
      <c r="B1954" s="513"/>
      <c r="C1954" s="495"/>
      <c r="D1954" s="1207"/>
      <c r="E1954" s="409"/>
      <c r="F1954" s="390"/>
      <c r="G1954" s="1215"/>
      <c r="H1954" s="526"/>
      <c r="I1954" s="388"/>
      <c r="J1954" s="991"/>
      <c r="K1954" s="388"/>
      <c r="L1954" s="388"/>
      <c r="M1954" s="773"/>
    </row>
    <row r="1955" s="695" customFormat="1" ht="18.75" customHeight="1" spans="1:13">
      <c r="A1955" s="1287"/>
      <c r="B1955" s="513"/>
      <c r="C1955" s="495"/>
      <c r="D1955" s="1207"/>
      <c r="E1955" s="409"/>
      <c r="F1955" s="390"/>
      <c r="G1955" s="1215"/>
      <c r="H1955" s="526"/>
      <c r="I1955" s="388"/>
      <c r="J1955" s="991"/>
      <c r="K1955" s="388"/>
      <c r="L1955" s="388"/>
      <c r="M1955" s="773"/>
    </row>
    <row r="1956" s="695" customFormat="1" ht="18.75" customHeight="1" spans="1:13">
      <c r="A1956" s="1287"/>
      <c r="B1956" s="513"/>
      <c r="C1956" s="495"/>
      <c r="D1956" s="1207"/>
      <c r="E1956" s="409"/>
      <c r="F1956" s="390"/>
      <c r="G1956" s="1215"/>
      <c r="H1956" s="526"/>
      <c r="I1956" s="388"/>
      <c r="J1956" s="991"/>
      <c r="K1956" s="388"/>
      <c r="L1956" s="388"/>
      <c r="M1956" s="773"/>
    </row>
    <row r="1957" s="695" customFormat="1" ht="18.75" customHeight="1" spans="1:13">
      <c r="A1957" s="1287"/>
      <c r="B1957" s="513"/>
      <c r="C1957" s="495"/>
      <c r="D1957" s="1207"/>
      <c r="E1957" s="409"/>
      <c r="F1957" s="390"/>
      <c r="G1957" s="1215"/>
      <c r="H1957" s="526"/>
      <c r="I1957" s="388"/>
      <c r="J1957" s="991"/>
      <c r="K1957" s="388"/>
      <c r="L1957" s="388"/>
      <c r="M1957" s="1304"/>
    </row>
    <row r="1958" s="695" customFormat="1" ht="18.75" customHeight="1" spans="1:13">
      <c r="A1958" s="1287"/>
      <c r="B1958" s="513"/>
      <c r="C1958" s="495"/>
      <c r="D1958" s="1207"/>
      <c r="E1958" s="409"/>
      <c r="F1958" s="390"/>
      <c r="G1958" s="1215"/>
      <c r="H1958" s="526"/>
      <c r="I1958" s="388"/>
      <c r="J1958" s="991"/>
      <c r="K1958" s="388"/>
      <c r="L1958" s="388"/>
      <c r="M1958" s="1304"/>
    </row>
    <row r="1959" s="695" customFormat="1" ht="18.75" customHeight="1" spans="1:13">
      <c r="A1959" s="1287"/>
      <c r="B1959" s="513"/>
      <c r="C1959" s="495"/>
      <c r="D1959" s="1207"/>
      <c r="E1959" s="409"/>
      <c r="F1959" s="390"/>
      <c r="G1959" s="1215"/>
      <c r="H1959" s="526"/>
      <c r="I1959" s="388"/>
      <c r="J1959" s="991"/>
      <c r="K1959" s="388"/>
      <c r="L1959" s="388"/>
      <c r="M1959" s="1304"/>
    </row>
    <row r="1960" s="695" customFormat="1" ht="18.75" customHeight="1" spans="1:13">
      <c r="A1960" s="1287"/>
      <c r="B1960" s="529"/>
      <c r="C1960" s="163"/>
      <c r="D1960" s="1198"/>
      <c r="E1960" s="409"/>
      <c r="F1960" s="390"/>
      <c r="G1960" s="1215"/>
      <c r="H1960" s="526"/>
      <c r="I1960" s="388"/>
      <c r="J1960" s="991"/>
      <c r="K1960" s="388"/>
      <c r="L1960" s="388"/>
      <c r="M1960" s="1304"/>
    </row>
    <row r="1961" s="695" customFormat="1" ht="18.75" customHeight="1" spans="1:13">
      <c r="A1961" s="1287"/>
      <c r="B1961" s="529"/>
      <c r="C1961" s="163"/>
      <c r="D1961" s="1198"/>
      <c r="E1961" s="409"/>
      <c r="F1961" s="676"/>
      <c r="G1961" s="1157"/>
      <c r="H1961" s="388"/>
      <c r="I1961" s="388"/>
      <c r="J1961" s="991"/>
      <c r="K1961" s="388"/>
      <c r="L1961" s="388"/>
      <c r="M1961" s="1304"/>
    </row>
    <row r="1962" s="695" customFormat="1" ht="18.75" customHeight="1" spans="1:13">
      <c r="A1962" s="1287"/>
      <c r="B1962" s="529"/>
      <c r="C1962" s="163"/>
      <c r="D1962" s="1198"/>
      <c r="E1962" s="409"/>
      <c r="F1962" s="676"/>
      <c r="G1962" s="1157"/>
      <c r="H1962" s="388"/>
      <c r="I1962" s="388"/>
      <c r="J1962" s="991"/>
      <c r="K1962" s="388"/>
      <c r="L1962" s="388"/>
      <c r="M1962" s="1304"/>
    </row>
    <row r="1963" s="695" customFormat="1" ht="18.75" customHeight="1" spans="1:13">
      <c r="A1963" s="1287"/>
      <c r="B1963" s="529"/>
      <c r="C1963" s="163"/>
      <c r="D1963" s="1198"/>
      <c r="E1963" s="409"/>
      <c r="F1963" s="676"/>
      <c r="G1963" s="1157"/>
      <c r="H1963" s="388"/>
      <c r="I1963" s="388"/>
      <c r="J1963" s="991"/>
      <c r="K1963" s="388"/>
      <c r="L1963" s="388"/>
      <c r="M1963" s="1304"/>
    </row>
    <row r="1964" s="695" customFormat="1" ht="18.75" customHeight="1" spans="1:13">
      <c r="A1964" s="1287"/>
      <c r="B1964" s="529"/>
      <c r="C1964" s="163"/>
      <c r="D1964" s="1198"/>
      <c r="E1964" s="409"/>
      <c r="F1964" s="676"/>
      <c r="G1964" s="1157"/>
      <c r="H1964" s="388"/>
      <c r="I1964" s="388"/>
      <c r="J1964" s="991"/>
      <c r="K1964" s="388"/>
      <c r="L1964" s="388"/>
      <c r="M1964" s="1304"/>
    </row>
    <row r="1965" s="695" customFormat="1" ht="18.75" customHeight="1" spans="1:13">
      <c r="A1965" s="1287"/>
      <c r="B1965" s="529"/>
      <c r="C1965" s="163"/>
      <c r="D1965" s="1198"/>
      <c r="E1965" s="409"/>
      <c r="F1965" s="676"/>
      <c r="G1965" s="1157"/>
      <c r="H1965" s="388"/>
      <c r="I1965" s="388"/>
      <c r="J1965" s="991"/>
      <c r="K1965" s="388"/>
      <c r="L1965" s="388"/>
      <c r="M1965" s="1304"/>
    </row>
    <row r="1966" s="695" customFormat="1" ht="18.75" customHeight="1" spans="1:13">
      <c r="A1966" s="1287"/>
      <c r="B1966" s="529"/>
      <c r="C1966" s="163"/>
      <c r="D1966" s="1198"/>
      <c r="E1966" s="409"/>
      <c r="F1966" s="676"/>
      <c r="G1966" s="1157"/>
      <c r="H1966" s="388"/>
      <c r="I1966" s="388"/>
      <c r="J1966" s="991"/>
      <c r="K1966" s="388"/>
      <c r="L1966" s="388"/>
      <c r="M1966" s="1304"/>
    </row>
    <row r="1967" s="695" customFormat="1" ht="18.75" customHeight="1" spans="1:13">
      <c r="A1967" s="1287"/>
      <c r="B1967" s="529"/>
      <c r="C1967" s="163"/>
      <c r="D1967" s="1198"/>
      <c r="E1967" s="409"/>
      <c r="F1967" s="676"/>
      <c r="G1967" s="1157"/>
      <c r="H1967" s="388"/>
      <c r="I1967" s="388"/>
      <c r="J1967" s="991"/>
      <c r="K1967" s="388"/>
      <c r="L1967" s="388"/>
      <c r="M1967" s="1304"/>
    </row>
    <row r="1968" s="695" customFormat="1" ht="18.75" customHeight="1" spans="1:13">
      <c r="A1968" s="1287"/>
      <c r="B1968" s="529"/>
      <c r="C1968" s="163"/>
      <c r="D1968" s="1198"/>
      <c r="E1968" s="409"/>
      <c r="F1968" s="676"/>
      <c r="G1968" s="1157"/>
      <c r="H1968" s="388"/>
      <c r="I1968" s="388"/>
      <c r="J1968" s="991"/>
      <c r="K1968" s="388"/>
      <c r="L1968" s="388"/>
      <c r="M1968" s="1304"/>
    </row>
    <row r="1969" s="695" customFormat="1" ht="18.75" customHeight="1" spans="1:34">
      <c r="A1969" s="1287"/>
      <c r="B1969" s="529"/>
      <c r="C1969" s="163"/>
      <c r="D1969" s="1198"/>
      <c r="E1969" s="409"/>
      <c r="F1969" s="676"/>
      <c r="G1969" s="1157"/>
      <c r="H1969" s="388"/>
      <c r="I1969" s="388"/>
      <c r="J1969" s="991"/>
      <c r="K1969" s="388"/>
      <c r="L1969" s="388"/>
      <c r="M1969" s="1304"/>
    </row>
    <row r="1970" s="695" customFormat="1" ht="18.75" customHeight="1" spans="1:34">
      <c r="A1970" s="1287"/>
      <c r="B1970" s="529"/>
      <c r="C1970" s="163"/>
      <c r="D1970" s="1198"/>
      <c r="E1970" s="409"/>
      <c r="F1970" s="676"/>
      <c r="G1970" s="1157"/>
      <c r="H1970" s="388"/>
      <c r="I1970" s="388"/>
      <c r="J1970" s="991"/>
      <c r="K1970" s="388"/>
      <c r="L1970" s="388"/>
      <c r="M1970" s="1287"/>
    </row>
    <row r="1971" s="695" customFormat="1" ht="18.75" customHeight="1" spans="1:34">
      <c r="A1971" s="1287"/>
      <c r="B1971" s="529"/>
      <c r="C1971" s="163"/>
      <c r="D1971" s="1198"/>
      <c r="E1971" s="409"/>
      <c r="F1971" s="676"/>
      <c r="G1971" s="1157"/>
      <c r="H1971" s="388"/>
      <c r="I1971" s="388"/>
      <c r="J1971" s="991"/>
      <c r="K1971" s="388"/>
      <c r="L1971" s="388"/>
      <c r="M1971" s="1287"/>
    </row>
    <row r="1972" s="695" customFormat="1" ht="18.75" customHeight="1" spans="1:34">
      <c r="A1972" s="1287"/>
      <c r="B1972" s="529"/>
      <c r="C1972" s="163"/>
      <c r="D1972" s="1198"/>
      <c r="E1972" s="409"/>
      <c r="F1972" s="676"/>
      <c r="G1972" s="1157"/>
      <c r="H1972" s="388"/>
      <c r="I1972" s="388"/>
      <c r="J1972" s="991"/>
      <c r="K1972" s="388"/>
      <c r="L1972" s="388"/>
      <c r="M1972" s="1287"/>
    </row>
    <row r="1973" s="695" customFormat="1" ht="18.75" customHeight="1" spans="1:34">
      <c r="A1973" s="1287"/>
      <c r="B1973" s="529"/>
      <c r="C1973" s="163"/>
      <c r="D1973" s="1198"/>
      <c r="E1973" s="409"/>
      <c r="F1973" s="676"/>
      <c r="G1973" s="1157"/>
      <c r="H1973" s="388"/>
      <c r="I1973" s="388"/>
      <c r="J1973" s="991"/>
      <c r="K1973" s="388"/>
      <c r="L1973" s="388"/>
      <c r="M1973" s="1287"/>
    </row>
    <row r="1974" s="695" customFormat="1" ht="18.75" customHeight="1" spans="1:34">
      <c r="A1974" s="1287"/>
      <c r="B1974" s="529"/>
      <c r="C1974" s="163"/>
      <c r="D1974" s="1198"/>
      <c r="E1974" s="409"/>
      <c r="F1974" s="676"/>
      <c r="G1974" s="1157"/>
      <c r="H1974" s="388"/>
      <c r="I1974" s="388"/>
      <c r="J1974" s="991"/>
      <c r="K1974" s="388"/>
      <c r="L1974" s="388"/>
      <c r="M1974" s="1287"/>
    </row>
    <row r="1975" s="695" customFormat="1" ht="18.75" customHeight="1" spans="1:34">
      <c r="A1975" s="1287"/>
      <c r="B1975" s="529"/>
      <c r="C1975" s="163"/>
      <c r="D1975" s="1198"/>
      <c r="E1975" s="409"/>
      <c r="F1975" s="676"/>
      <c r="G1975" s="1157"/>
      <c r="H1975" s="388"/>
      <c r="I1975" s="388"/>
      <c r="J1975" s="991"/>
      <c r="K1975" s="388"/>
      <c r="L1975" s="388"/>
      <c r="M1975" s="773"/>
    </row>
    <row r="1976" s="695" customFormat="1" ht="18.75" customHeight="1" spans="1:34">
      <c r="A1976" s="1287"/>
      <c r="B1976" s="529"/>
      <c r="C1976" s="163"/>
      <c r="D1976" s="1198"/>
      <c r="E1976" s="409"/>
      <c r="F1976" s="676"/>
      <c r="G1976" s="1157"/>
      <c r="H1976" s="388"/>
      <c r="I1976" s="388"/>
      <c r="J1976" s="991"/>
      <c r="K1976" s="388"/>
      <c r="L1976" s="388"/>
      <c r="M1976" s="773"/>
    </row>
    <row r="1977" s="695" customFormat="1" ht="18.75" customHeight="1" spans="1:34">
      <c r="A1977" s="1287"/>
      <c r="B1977" s="529"/>
      <c r="C1977" s="163"/>
      <c r="D1977" s="1198"/>
      <c r="E1977" s="409"/>
      <c r="F1977" s="676"/>
      <c r="G1977" s="1157"/>
      <c r="H1977" s="388"/>
      <c r="I1977" s="388"/>
      <c r="J1977" s="991"/>
      <c r="K1977" s="388"/>
      <c r="L1977" s="388"/>
      <c r="M1977" s="1287"/>
    </row>
    <row r="1978" s="695" customFormat="1" ht="18.75" customHeight="1" spans="1:34">
      <c r="A1978" s="1287"/>
      <c r="B1978" s="529"/>
      <c r="C1978" s="163"/>
      <c r="D1978" s="1198"/>
      <c r="E1978" s="409"/>
      <c r="F1978" s="676"/>
      <c r="G1978" s="1157"/>
      <c r="H1978" s="388"/>
      <c r="I1978" s="388"/>
      <c r="J1978" s="991"/>
      <c r="K1978" s="388"/>
      <c r="L1978" s="388"/>
      <c r="M1978" s="1287"/>
    </row>
    <row r="1979" s="695" customFormat="1" ht="18.75" customHeight="1" spans="1:34">
      <c r="A1979" s="1287"/>
      <c r="B1979" s="529"/>
      <c r="C1979" s="163"/>
      <c r="D1979" s="1198"/>
      <c r="E1979" s="409"/>
      <c r="F1979" s="676"/>
      <c r="G1979" s="1157"/>
      <c r="H1979" s="388"/>
      <c r="I1979" s="388"/>
      <c r="J1979" s="991"/>
      <c r="K1979" s="388"/>
      <c r="L1979" s="388"/>
      <c r="M1979" s="1287"/>
    </row>
    <row r="1980" s="695" customFormat="1" ht="18.75" customHeight="1" spans="1:34">
      <c r="A1980" s="1287"/>
      <c r="B1980" s="529"/>
      <c r="C1980" s="163"/>
      <c r="D1980" s="1198"/>
      <c r="E1980" s="409"/>
      <c r="F1980" s="676"/>
      <c r="G1980" s="1157"/>
      <c r="H1980" s="388"/>
      <c r="I1980" s="388"/>
      <c r="J1980" s="991"/>
      <c r="K1980" s="388"/>
      <c r="L1980" s="388"/>
      <c r="M1980" s="1287"/>
    </row>
    <row r="1981" s="695" customFormat="1" ht="18.75" customHeight="1" spans="1:34">
      <c r="A1981" s="1287"/>
      <c r="B1981" s="529"/>
      <c r="C1981" s="163"/>
      <c r="D1981" s="1198"/>
      <c r="E1981" s="409"/>
      <c r="F1981" s="676"/>
      <c r="G1981" s="1157"/>
      <c r="H1981" s="388"/>
      <c r="I1981" s="388"/>
      <c r="J1981" s="991"/>
      <c r="K1981" s="388"/>
      <c r="L1981" s="388"/>
      <c r="M1981" s="1287"/>
    </row>
    <row r="1982" s="695" customFormat="1" customHeight="1" spans="1:34">
      <c r="A1982" s="1287"/>
      <c r="B1982" s="529"/>
      <c r="C1982" s="163"/>
      <c r="D1982" s="1198"/>
      <c r="E1982" s="409"/>
      <c r="F1982" s="676"/>
      <c r="G1982" s="1157"/>
      <c r="H1982" s="388"/>
      <c r="I1982" s="388"/>
      <c r="J1982" s="991"/>
      <c r="K1982" s="388"/>
      <c r="L1982" s="388"/>
      <c r="M1982" s="1287"/>
    </row>
    <row r="1983" s="695" customFormat="1" customHeight="1" spans="1:34">
      <c r="A1983" s="1287"/>
      <c r="B1983" s="529"/>
      <c r="C1983" s="163"/>
      <c r="D1983" s="1198"/>
      <c r="E1983" s="409"/>
      <c r="F1983" s="952"/>
      <c r="G1983" s="1157"/>
      <c r="H1983" s="388"/>
      <c r="I1983" s="388"/>
      <c r="J1983" s="991"/>
      <c r="K1983" s="388"/>
      <c r="L1983" s="388"/>
      <c r="M1983" s="1301"/>
      <c r="N1983" s="765"/>
      <c r="O1983" s="765"/>
      <c r="P1983" s="765"/>
      <c r="Q1983" s="765"/>
      <c r="R1983" s="765"/>
      <c r="S1983" s="765"/>
      <c r="T1983" s="765"/>
      <c r="U1983" s="765"/>
      <c r="V1983" s="765"/>
      <c r="W1983" s="765"/>
      <c r="X1983" s="765"/>
      <c r="Y1983" s="765"/>
      <c r="Z1983" s="765"/>
      <c r="AA1983" s="765"/>
      <c r="AB1983" s="765"/>
      <c r="AC1983" s="765"/>
      <c r="AD1983" s="765"/>
      <c r="AE1983" s="765"/>
      <c r="AF1983" s="765"/>
      <c r="AG1983" s="765"/>
      <c r="AH1983" s="765"/>
    </row>
    <row r="1984" s="695" customFormat="1" customHeight="1" spans="1:34">
      <c r="A1984" s="1287"/>
      <c r="B1984" s="529"/>
      <c r="C1984" s="163"/>
      <c r="D1984" s="1198"/>
      <c r="E1984" s="409"/>
      <c r="F1984" s="676"/>
      <c r="G1984" s="1157"/>
      <c r="H1984" s="388"/>
      <c r="I1984" s="388"/>
      <c r="J1984" s="991"/>
      <c r="K1984" s="388"/>
      <c r="L1984" s="388"/>
      <c r="M1984" s="1287"/>
      <c r="N1984" s="765"/>
      <c r="O1984" s="765"/>
      <c r="P1984" s="765"/>
      <c r="Q1984" s="765"/>
      <c r="R1984" s="765"/>
      <c r="S1984" s="765"/>
      <c r="T1984" s="765"/>
      <c r="U1984" s="765"/>
      <c r="V1984" s="765"/>
      <c r="W1984" s="765"/>
      <c r="X1984" s="765"/>
      <c r="Y1984" s="765"/>
      <c r="Z1984" s="765"/>
      <c r="AA1984" s="765"/>
      <c r="AB1984" s="765"/>
      <c r="AC1984" s="765"/>
      <c r="AD1984" s="765"/>
      <c r="AE1984" s="765"/>
      <c r="AF1984" s="765"/>
      <c r="AG1984" s="765"/>
      <c r="AH1984" s="765"/>
    </row>
    <row r="1985" s="695" customFormat="1" customHeight="1" spans="1:34">
      <c r="A1985" s="1287"/>
      <c r="B1985" s="529"/>
      <c r="C1985" s="163"/>
      <c r="D1985" s="1198"/>
      <c r="E1985" s="409"/>
      <c r="F1985" s="676"/>
      <c r="G1985" s="1157"/>
      <c r="H1985" s="388"/>
      <c r="I1985" s="388"/>
      <c r="J1985" s="991"/>
      <c r="K1985" s="388"/>
      <c r="L1985" s="388"/>
      <c r="M1985" s="1287"/>
      <c r="N1985" s="765"/>
      <c r="O1985" s="765"/>
      <c r="P1985" s="765"/>
      <c r="Q1985" s="765"/>
      <c r="R1985" s="765"/>
      <c r="S1985" s="765"/>
      <c r="T1985" s="765"/>
      <c r="U1985" s="765"/>
      <c r="V1985" s="765"/>
      <c r="W1985" s="765"/>
      <c r="X1985" s="765"/>
      <c r="Y1985" s="765"/>
      <c r="Z1985" s="765"/>
      <c r="AA1985" s="765"/>
      <c r="AB1985" s="765"/>
      <c r="AC1985" s="765"/>
      <c r="AD1985" s="765"/>
      <c r="AE1985" s="765"/>
      <c r="AF1985" s="765"/>
      <c r="AG1985" s="765"/>
      <c r="AH1985" s="765"/>
    </row>
    <row r="1986" s="695" customFormat="1" customHeight="1" spans="1:34">
      <c r="A1986" s="1287"/>
      <c r="B1986" s="529"/>
      <c r="C1986" s="163"/>
      <c r="D1986" s="1198"/>
      <c r="E1986" s="409"/>
      <c r="F1986" s="676"/>
      <c r="G1986" s="1157"/>
      <c r="H1986" s="388"/>
      <c r="I1986" s="388"/>
      <c r="J1986" s="991"/>
      <c r="K1986" s="388"/>
      <c r="L1986" s="388"/>
      <c r="M1986" s="1287"/>
      <c r="N1986" s="765"/>
      <c r="O1986" s="765"/>
      <c r="P1986" s="765"/>
      <c r="Q1986" s="765"/>
      <c r="R1986" s="765"/>
      <c r="S1986" s="765"/>
      <c r="T1986" s="765"/>
      <c r="U1986" s="765"/>
      <c r="V1986" s="765"/>
      <c r="W1986" s="765"/>
      <c r="X1986" s="765"/>
      <c r="Y1986" s="765"/>
      <c r="Z1986" s="765"/>
      <c r="AA1986" s="765"/>
      <c r="AB1986" s="765"/>
      <c r="AC1986" s="765"/>
      <c r="AD1986" s="765"/>
      <c r="AE1986" s="765"/>
      <c r="AF1986" s="765"/>
      <c r="AG1986" s="765"/>
      <c r="AH1986" s="765"/>
    </row>
    <row r="1987" s="695" customFormat="1" customHeight="1" spans="1:34">
      <c r="A1987" s="1287"/>
      <c r="B1987" s="529"/>
      <c r="C1987" s="163"/>
      <c r="D1987" s="1198"/>
      <c r="E1987" s="409"/>
      <c r="F1987" s="676"/>
      <c r="G1987" s="1157"/>
      <c r="H1987" s="388"/>
      <c r="I1987" s="388"/>
      <c r="J1987" s="991"/>
      <c r="K1987" s="388"/>
      <c r="L1987" s="388"/>
      <c r="M1987" s="1287"/>
      <c r="N1987" s="765"/>
      <c r="O1987" s="765"/>
      <c r="P1987" s="765"/>
      <c r="Q1987" s="765"/>
      <c r="R1987" s="765"/>
      <c r="S1987" s="765"/>
      <c r="T1987" s="765"/>
      <c r="U1987" s="765"/>
      <c r="V1987" s="765"/>
      <c r="W1987" s="765"/>
      <c r="X1987" s="765"/>
      <c r="Y1987" s="765"/>
      <c r="Z1987" s="765"/>
      <c r="AA1987" s="765"/>
      <c r="AB1987" s="765"/>
      <c r="AC1987" s="765"/>
      <c r="AD1987" s="765"/>
      <c r="AE1987" s="765"/>
      <c r="AF1987" s="765"/>
      <c r="AG1987" s="765"/>
      <c r="AH1987" s="765"/>
    </row>
    <row r="1988" s="695" customFormat="1" customHeight="1" spans="1:34">
      <c r="A1988" s="1287"/>
      <c r="B1988" s="529"/>
      <c r="C1988" s="163"/>
      <c r="D1988" s="1198"/>
      <c r="E1988" s="409"/>
      <c r="F1988" s="676"/>
      <c r="G1988" s="1157"/>
      <c r="H1988" s="388"/>
      <c r="I1988" s="388"/>
      <c r="J1988" s="991"/>
      <c r="K1988" s="388"/>
      <c r="L1988" s="388"/>
      <c r="M1988" s="1287"/>
      <c r="N1988" s="765"/>
      <c r="O1988" s="765"/>
      <c r="P1988" s="765"/>
      <c r="Q1988" s="765"/>
      <c r="R1988" s="765"/>
      <c r="S1988" s="765"/>
      <c r="T1988" s="765"/>
      <c r="U1988" s="765"/>
      <c r="V1988" s="765"/>
      <c r="W1988" s="765"/>
      <c r="X1988" s="765"/>
      <c r="Y1988" s="765"/>
      <c r="Z1988" s="765"/>
      <c r="AA1988" s="765"/>
      <c r="AB1988" s="765"/>
      <c r="AC1988" s="765"/>
      <c r="AD1988" s="765"/>
      <c r="AE1988" s="765"/>
      <c r="AF1988" s="765"/>
      <c r="AG1988" s="765"/>
      <c r="AH1988" s="765"/>
    </row>
    <row r="1989" s="695" customFormat="1" customHeight="1" spans="1:34">
      <c r="A1989" s="1287"/>
      <c r="B1989" s="529"/>
      <c r="C1989" s="163"/>
      <c r="D1989" s="1198"/>
      <c r="E1989" s="409"/>
      <c r="F1989" s="676"/>
      <c r="G1989" s="1157"/>
      <c r="H1989" s="388"/>
      <c r="I1989" s="388"/>
      <c r="J1989" s="991"/>
      <c r="K1989" s="388"/>
      <c r="L1989" s="388"/>
      <c r="M1989" s="1287"/>
      <c r="N1989" s="765"/>
      <c r="O1989" s="765"/>
      <c r="P1989" s="765"/>
      <c r="Q1989" s="765"/>
      <c r="R1989" s="765"/>
      <c r="S1989" s="765"/>
      <c r="T1989" s="765"/>
      <c r="U1989" s="765"/>
      <c r="V1989" s="765"/>
      <c r="W1989" s="765"/>
      <c r="X1989" s="765"/>
      <c r="Y1989" s="765"/>
      <c r="Z1989" s="765"/>
      <c r="AA1989" s="765"/>
      <c r="AB1989" s="765"/>
      <c r="AC1989" s="765"/>
      <c r="AD1989" s="765"/>
      <c r="AE1989" s="765"/>
      <c r="AF1989" s="765"/>
      <c r="AG1989" s="765"/>
      <c r="AH1989" s="765"/>
    </row>
    <row r="1990" s="695" customFormat="1" customHeight="1" spans="1:34">
      <c r="A1990" s="1287"/>
      <c r="B1990" s="529"/>
      <c r="C1990" s="163"/>
      <c r="D1990" s="1198"/>
      <c r="E1990" s="409"/>
      <c r="F1990" s="676"/>
      <c r="G1990" s="1157"/>
      <c r="H1990" s="388"/>
      <c r="I1990" s="388"/>
      <c r="J1990" s="991"/>
      <c r="K1990" s="388"/>
      <c r="L1990" s="388"/>
      <c r="M1990" s="1287"/>
      <c r="N1990" s="765"/>
      <c r="O1990" s="765"/>
      <c r="P1990" s="765"/>
      <c r="Q1990" s="765"/>
      <c r="R1990" s="765"/>
      <c r="S1990" s="765"/>
      <c r="T1990" s="765"/>
      <c r="U1990" s="765"/>
      <c r="V1990" s="765"/>
      <c r="W1990" s="765"/>
      <c r="X1990" s="765"/>
      <c r="Y1990" s="765"/>
      <c r="Z1990" s="765"/>
      <c r="AA1990" s="765"/>
      <c r="AB1990" s="765"/>
      <c r="AC1990" s="765"/>
      <c r="AD1990" s="765"/>
      <c r="AE1990" s="765"/>
      <c r="AF1990" s="765"/>
      <c r="AG1990" s="765"/>
      <c r="AH1990" s="765"/>
    </row>
    <row r="1991" s="695" customFormat="1" customHeight="1" spans="1:34">
      <c r="A1991" s="1287"/>
      <c r="B1991" s="529"/>
      <c r="C1991" s="163"/>
      <c r="D1991" s="1198"/>
      <c r="E1991" s="409"/>
      <c r="F1991" s="676"/>
      <c r="G1991" s="1157"/>
      <c r="H1991" s="388"/>
      <c r="I1991" s="388"/>
      <c r="J1991" s="991"/>
      <c r="K1991" s="388"/>
      <c r="L1991" s="388"/>
      <c r="M1991" s="1287"/>
      <c r="N1991" s="765"/>
      <c r="O1991" s="765"/>
      <c r="P1991" s="765"/>
      <c r="Q1991" s="765"/>
      <c r="R1991" s="765"/>
      <c r="S1991" s="765"/>
      <c r="T1991" s="765"/>
      <c r="U1991" s="765"/>
      <c r="V1991" s="765"/>
      <c r="W1991" s="765"/>
      <c r="X1991" s="765"/>
      <c r="Y1991" s="765"/>
      <c r="Z1991" s="765"/>
      <c r="AA1991" s="765"/>
      <c r="AB1991" s="765"/>
      <c r="AC1991" s="765"/>
      <c r="AD1991" s="765"/>
      <c r="AE1991" s="765"/>
      <c r="AF1991" s="765"/>
      <c r="AG1991" s="765"/>
      <c r="AH1991" s="765"/>
    </row>
    <row r="1992" s="695" customFormat="1" customHeight="1" spans="1:34">
      <c r="A1992" s="1287"/>
      <c r="B1992" s="529"/>
      <c r="C1992" s="163"/>
      <c r="D1992" s="1198"/>
      <c r="E1992" s="409"/>
      <c r="F1992" s="676"/>
      <c r="G1992" s="1157"/>
      <c r="H1992" s="388"/>
      <c r="I1992" s="388"/>
      <c r="J1992" s="991"/>
      <c r="K1992" s="388"/>
      <c r="L1992" s="388"/>
      <c r="M1992" s="1287"/>
      <c r="N1992" s="765"/>
      <c r="O1992" s="765"/>
      <c r="P1992" s="765"/>
      <c r="Q1992" s="765"/>
      <c r="R1992" s="765"/>
      <c r="S1992" s="765"/>
      <c r="T1992" s="765"/>
      <c r="U1992" s="765"/>
      <c r="V1992" s="765"/>
      <c r="W1992" s="765"/>
      <c r="X1992" s="765"/>
      <c r="Y1992" s="765"/>
      <c r="Z1992" s="765"/>
      <c r="AA1992" s="765"/>
      <c r="AB1992" s="765"/>
      <c r="AC1992" s="765"/>
      <c r="AD1992" s="765"/>
      <c r="AE1992" s="765"/>
      <c r="AF1992" s="765"/>
      <c r="AG1992" s="765"/>
      <c r="AH1992" s="765"/>
    </row>
    <row r="1993" s="695" customFormat="1" customHeight="1" spans="1:34">
      <c r="A1993" s="1287"/>
      <c r="B1993" s="529"/>
      <c r="C1993" s="163"/>
      <c r="D1993" s="1198"/>
      <c r="E1993" s="409"/>
      <c r="F1993" s="676"/>
      <c r="G1993" s="1157"/>
      <c r="H1993" s="388"/>
      <c r="I1993" s="388"/>
      <c r="J1993" s="991"/>
      <c r="K1993" s="388"/>
      <c r="L1993" s="388"/>
      <c r="M1993" s="1287"/>
      <c r="N1993" s="765"/>
      <c r="O1993" s="765"/>
      <c r="P1993" s="765"/>
      <c r="Q1993" s="765"/>
      <c r="R1993" s="765"/>
      <c r="S1993" s="765"/>
      <c r="T1993" s="765"/>
      <c r="U1993" s="765"/>
      <c r="V1993" s="765"/>
      <c r="W1993" s="765"/>
      <c r="X1993" s="765"/>
      <c r="Y1993" s="765"/>
      <c r="Z1993" s="765"/>
      <c r="AA1993" s="765"/>
      <c r="AB1993" s="765"/>
      <c r="AC1993" s="765"/>
      <c r="AD1993" s="765"/>
      <c r="AE1993" s="765"/>
      <c r="AF1993" s="765"/>
      <c r="AG1993" s="765"/>
      <c r="AH1993" s="765"/>
    </row>
    <row r="1994" s="695" customFormat="1" customHeight="1" spans="1:34">
      <c r="A1994" s="1287"/>
      <c r="B1994" s="529"/>
      <c r="C1994" s="163"/>
      <c r="D1994" s="1198"/>
      <c r="E1994" s="409"/>
      <c r="F1994" s="676"/>
      <c r="G1994" s="1157"/>
      <c r="H1994" s="388"/>
      <c r="I1994" s="388"/>
      <c r="J1994" s="991"/>
      <c r="K1994" s="388"/>
      <c r="L1994" s="388"/>
      <c r="M1994" s="1287"/>
      <c r="N1994" s="765"/>
      <c r="O1994" s="765"/>
      <c r="P1994" s="765"/>
      <c r="Q1994" s="765"/>
      <c r="R1994" s="765"/>
      <c r="S1994" s="765"/>
      <c r="T1994" s="765"/>
      <c r="U1994" s="765"/>
      <c r="V1994" s="765"/>
      <c r="W1994" s="765"/>
      <c r="X1994" s="765"/>
      <c r="Y1994" s="765"/>
      <c r="Z1994" s="765"/>
      <c r="AA1994" s="765"/>
      <c r="AB1994" s="765"/>
      <c r="AC1994" s="765"/>
      <c r="AD1994" s="765"/>
      <c r="AE1994" s="765"/>
      <c r="AF1994" s="765"/>
      <c r="AG1994" s="765"/>
      <c r="AH1994" s="765"/>
    </row>
    <row r="1995" s="695" customFormat="1" customHeight="1" spans="1:34">
      <c r="A1995" s="1287"/>
      <c r="B1995" s="529"/>
      <c r="C1995" s="163"/>
      <c r="D1995" s="1198"/>
      <c r="E1995" s="409"/>
      <c r="F1995" s="676"/>
      <c r="G1995" s="1157"/>
      <c r="H1995" s="388"/>
      <c r="I1995" s="388"/>
      <c r="J1995" s="991"/>
      <c r="K1995" s="388"/>
      <c r="L1995" s="388"/>
      <c r="M1995" s="1287"/>
      <c r="N1995" s="765"/>
      <c r="O1995" s="765"/>
      <c r="P1995" s="765"/>
      <c r="Q1995" s="765"/>
      <c r="R1995" s="765"/>
      <c r="S1995" s="765"/>
      <c r="T1995" s="765"/>
      <c r="U1995" s="765"/>
      <c r="V1995" s="765"/>
      <c r="W1995" s="765"/>
      <c r="X1995" s="765"/>
      <c r="Y1995" s="765"/>
      <c r="Z1995" s="765"/>
      <c r="AA1995" s="765"/>
      <c r="AB1995" s="765"/>
      <c r="AC1995" s="765"/>
      <c r="AD1995" s="765"/>
      <c r="AE1995" s="765"/>
      <c r="AF1995" s="765"/>
      <c r="AG1995" s="765"/>
      <c r="AH1995" s="765"/>
    </row>
    <row r="1996" s="695" customFormat="1" customHeight="1" spans="1:34">
      <c r="A1996" s="1287"/>
      <c r="B1996" s="529"/>
      <c r="C1996" s="163"/>
      <c r="D1996" s="1198"/>
      <c r="E1996" s="409"/>
      <c r="F1996" s="676"/>
      <c r="G1996" s="1157"/>
      <c r="H1996" s="388"/>
      <c r="I1996" s="388"/>
      <c r="J1996" s="991"/>
      <c r="K1996" s="388"/>
      <c r="L1996" s="388"/>
      <c r="M1996" s="1287"/>
      <c r="N1996" s="765"/>
      <c r="O1996" s="765"/>
      <c r="P1996" s="765"/>
      <c r="Q1996" s="765"/>
      <c r="R1996" s="765"/>
      <c r="S1996" s="765"/>
      <c r="T1996" s="765"/>
      <c r="U1996" s="765"/>
      <c r="V1996" s="765"/>
      <c r="W1996" s="765"/>
      <c r="X1996" s="765"/>
      <c r="Y1996" s="765"/>
      <c r="Z1996" s="765"/>
      <c r="AA1996" s="765"/>
      <c r="AB1996" s="765"/>
      <c r="AC1996" s="765"/>
      <c r="AD1996" s="765"/>
      <c r="AE1996" s="765"/>
      <c r="AF1996" s="765"/>
      <c r="AG1996" s="765"/>
      <c r="AH1996" s="765"/>
    </row>
    <row r="1997" s="695" customFormat="1" customHeight="1" spans="1:34">
      <c r="A1997" s="1287"/>
      <c r="B1997" s="529"/>
      <c r="C1997" s="163"/>
      <c r="D1997" s="1198"/>
      <c r="E1997" s="409"/>
      <c r="F1997" s="676"/>
      <c r="G1997" s="1157"/>
      <c r="H1997" s="388"/>
      <c r="I1997" s="388"/>
      <c r="J1997" s="991"/>
      <c r="K1997" s="388"/>
      <c r="L1997" s="388"/>
      <c r="M1997" s="1287"/>
      <c r="N1997" s="765"/>
      <c r="O1997" s="765"/>
      <c r="P1997" s="765"/>
      <c r="Q1997" s="765"/>
      <c r="R1997" s="765"/>
      <c r="S1997" s="765"/>
      <c r="T1997" s="765"/>
      <c r="U1997" s="765"/>
      <c r="V1997" s="765"/>
      <c r="W1997" s="765"/>
      <c r="X1997" s="765"/>
      <c r="Y1997" s="765"/>
      <c r="Z1997" s="765"/>
      <c r="AA1997" s="765"/>
      <c r="AB1997" s="765"/>
      <c r="AC1997" s="765"/>
      <c r="AD1997" s="765"/>
      <c r="AE1997" s="765"/>
      <c r="AF1997" s="765"/>
      <c r="AG1997" s="765"/>
      <c r="AH1997" s="765"/>
    </row>
    <row r="1998" s="695" customFormat="1" customHeight="1" spans="1:34">
      <c r="A1998" s="1287"/>
      <c r="B1998" s="529"/>
      <c r="C1998" s="163"/>
      <c r="D1998" s="1198"/>
      <c r="E1998" s="409"/>
      <c r="F1998" s="676"/>
      <c r="G1998" s="1157"/>
      <c r="H1998" s="388"/>
      <c r="I1998" s="388"/>
      <c r="J1998" s="991"/>
      <c r="K1998" s="388"/>
      <c r="L1998" s="388"/>
      <c r="M1998" s="1287"/>
      <c r="N1998" s="765"/>
      <c r="O1998" s="765"/>
      <c r="P1998" s="765"/>
      <c r="Q1998" s="765"/>
      <c r="R1998" s="765"/>
      <c r="S1998" s="765"/>
      <c r="T1998" s="765"/>
      <c r="U1998" s="765"/>
      <c r="V1998" s="765"/>
      <c r="W1998" s="765"/>
      <c r="X1998" s="765"/>
      <c r="Y1998" s="765"/>
      <c r="Z1998" s="765"/>
      <c r="AA1998" s="765"/>
      <c r="AB1998" s="765"/>
      <c r="AC1998" s="765"/>
      <c r="AD1998" s="765"/>
      <c r="AE1998" s="765"/>
      <c r="AF1998" s="765"/>
      <c r="AG1998" s="765"/>
      <c r="AH1998" s="765"/>
    </row>
    <row r="1999" s="695" customFormat="1" customHeight="1" spans="1:34">
      <c r="A1999" s="1287"/>
      <c r="B1999" s="529"/>
      <c r="C1999" s="163"/>
      <c r="D1999" s="1198"/>
      <c r="E1999" s="409"/>
      <c r="F1999" s="676"/>
      <c r="G1999" s="1157"/>
      <c r="H1999" s="388"/>
      <c r="I1999" s="388"/>
      <c r="J1999" s="991"/>
      <c r="K1999" s="388"/>
      <c r="L1999" s="388"/>
      <c r="M1999" s="1287"/>
      <c r="N1999" s="765"/>
      <c r="O1999" s="765"/>
      <c r="P1999" s="765"/>
      <c r="Q1999" s="765"/>
      <c r="R1999" s="765"/>
      <c r="S1999" s="765"/>
      <c r="T1999" s="765"/>
      <c r="U1999" s="765"/>
      <c r="V1999" s="765"/>
      <c r="W1999" s="765"/>
      <c r="X1999" s="765"/>
      <c r="Y1999" s="765"/>
      <c r="Z1999" s="765"/>
      <c r="AA1999" s="765"/>
      <c r="AB1999" s="765"/>
      <c r="AC1999" s="765"/>
      <c r="AD1999" s="765"/>
      <c r="AE1999" s="765"/>
      <c r="AF1999" s="765"/>
      <c r="AG1999" s="765"/>
      <c r="AH1999" s="765"/>
    </row>
    <row r="2000" s="695" customFormat="1" customHeight="1" spans="1:34">
      <c r="A2000" s="1287"/>
      <c r="B2000" s="529"/>
      <c r="C2000" s="163"/>
      <c r="D2000" s="1198"/>
      <c r="E2000" s="409"/>
      <c r="F2000" s="676"/>
      <c r="G2000" s="1157"/>
      <c r="H2000" s="388"/>
      <c r="I2000" s="388"/>
      <c r="J2000" s="991"/>
      <c r="K2000" s="388"/>
      <c r="L2000" s="388"/>
      <c r="M2000" s="1287"/>
      <c r="N2000" s="765"/>
      <c r="O2000" s="765"/>
      <c r="P2000" s="765"/>
      <c r="Q2000" s="765"/>
      <c r="R2000" s="765"/>
      <c r="S2000" s="765"/>
      <c r="T2000" s="765"/>
      <c r="U2000" s="765"/>
      <c r="V2000" s="765"/>
      <c r="W2000" s="765"/>
      <c r="X2000" s="765"/>
      <c r="Y2000" s="765"/>
      <c r="Z2000" s="765"/>
      <c r="AA2000" s="765"/>
      <c r="AB2000" s="765"/>
      <c r="AC2000" s="765"/>
      <c r="AD2000" s="765"/>
      <c r="AE2000" s="765"/>
      <c r="AF2000" s="765"/>
      <c r="AG2000" s="765"/>
      <c r="AH2000" s="765"/>
    </row>
    <row r="2001" s="695" customFormat="1" customHeight="1" spans="1:34">
      <c r="A2001" s="1287"/>
      <c r="B2001" s="529"/>
      <c r="C2001" s="163"/>
      <c r="D2001" s="1198"/>
      <c r="E2001" s="409"/>
      <c r="F2001" s="676"/>
      <c r="G2001" s="1157"/>
      <c r="H2001" s="388"/>
      <c r="I2001" s="388"/>
      <c r="J2001" s="991"/>
      <c r="K2001" s="388"/>
      <c r="L2001" s="388"/>
      <c r="M2001" s="1287"/>
      <c r="N2001" s="765"/>
      <c r="O2001" s="765"/>
      <c r="P2001" s="765"/>
      <c r="Q2001" s="765"/>
      <c r="R2001" s="765"/>
      <c r="S2001" s="765"/>
      <c r="T2001" s="765"/>
      <c r="U2001" s="765"/>
      <c r="V2001" s="765"/>
      <c r="W2001" s="765"/>
      <c r="X2001" s="765"/>
      <c r="Y2001" s="765"/>
      <c r="Z2001" s="765"/>
      <c r="AA2001" s="765"/>
      <c r="AB2001" s="765"/>
      <c r="AC2001" s="765"/>
      <c r="AD2001" s="765"/>
      <c r="AE2001" s="765"/>
      <c r="AF2001" s="765"/>
      <c r="AG2001" s="765"/>
      <c r="AH2001" s="765"/>
    </row>
    <row r="2002" s="695" customFormat="1" customHeight="1" spans="1:34">
      <c r="A2002" s="1287"/>
      <c r="B2002" s="529"/>
      <c r="C2002" s="163"/>
      <c r="D2002" s="1198"/>
      <c r="E2002" s="409"/>
      <c r="F2002" s="676"/>
      <c r="G2002" s="1157"/>
      <c r="H2002" s="388"/>
      <c r="I2002" s="388"/>
      <c r="J2002" s="991"/>
      <c r="K2002" s="388"/>
      <c r="L2002" s="388"/>
      <c r="M2002" s="1287"/>
      <c r="N2002" s="765"/>
      <c r="O2002" s="765"/>
      <c r="P2002" s="765"/>
      <c r="Q2002" s="765"/>
      <c r="R2002" s="765"/>
      <c r="S2002" s="765"/>
      <c r="T2002" s="765"/>
      <c r="U2002" s="765"/>
      <c r="V2002" s="765"/>
      <c r="W2002" s="765"/>
      <c r="X2002" s="765"/>
      <c r="Y2002" s="765"/>
      <c r="Z2002" s="765"/>
      <c r="AA2002" s="765"/>
      <c r="AB2002" s="765"/>
      <c r="AC2002" s="765"/>
      <c r="AD2002" s="765"/>
      <c r="AE2002" s="765"/>
      <c r="AF2002" s="765"/>
      <c r="AG2002" s="765"/>
      <c r="AH2002" s="765"/>
    </row>
    <row r="2003" s="695" customFormat="1" customHeight="1" spans="1:34">
      <c r="A2003" s="1287"/>
      <c r="B2003" s="529"/>
      <c r="C2003" s="163"/>
      <c r="D2003" s="1198"/>
      <c r="E2003" s="409"/>
      <c r="F2003" s="676"/>
      <c r="G2003" s="1157"/>
      <c r="H2003" s="388"/>
      <c r="I2003" s="388"/>
      <c r="J2003" s="991"/>
      <c r="K2003" s="388"/>
      <c r="L2003" s="388"/>
      <c r="M2003" s="1287"/>
      <c r="N2003" s="765"/>
      <c r="O2003" s="765"/>
      <c r="P2003" s="765"/>
      <c r="Q2003" s="765"/>
      <c r="R2003" s="765"/>
      <c r="S2003" s="765"/>
      <c r="T2003" s="765"/>
      <c r="U2003" s="765"/>
      <c r="V2003" s="765"/>
      <c r="W2003" s="765"/>
      <c r="X2003" s="765"/>
      <c r="Y2003" s="765"/>
      <c r="Z2003" s="765"/>
      <c r="AA2003" s="765"/>
      <c r="AB2003" s="765"/>
      <c r="AC2003" s="765"/>
      <c r="AD2003" s="765"/>
      <c r="AE2003" s="765"/>
      <c r="AF2003" s="765"/>
      <c r="AG2003" s="765"/>
      <c r="AH2003" s="765"/>
    </row>
    <row r="2004" s="695" customFormat="1" customHeight="1" spans="1:34">
      <c r="A2004" s="1287"/>
      <c r="B2004" s="529"/>
      <c r="C2004" s="163"/>
      <c r="D2004" s="1198"/>
      <c r="E2004" s="409"/>
      <c r="F2004" s="676"/>
      <c r="G2004" s="1157"/>
      <c r="H2004" s="388"/>
      <c r="I2004" s="388"/>
      <c r="J2004" s="991"/>
      <c r="K2004" s="388"/>
      <c r="L2004" s="388"/>
      <c r="M2004" s="1287"/>
      <c r="N2004" s="765"/>
      <c r="O2004" s="765"/>
      <c r="P2004" s="765"/>
      <c r="Q2004" s="765"/>
      <c r="R2004" s="765"/>
      <c r="S2004" s="765"/>
      <c r="T2004" s="765"/>
      <c r="U2004" s="765"/>
      <c r="V2004" s="765"/>
      <c r="W2004" s="765"/>
      <c r="X2004" s="765"/>
      <c r="Y2004" s="765"/>
      <c r="Z2004" s="765"/>
      <c r="AA2004" s="765"/>
      <c r="AB2004" s="765"/>
      <c r="AC2004" s="765"/>
      <c r="AD2004" s="765"/>
      <c r="AE2004" s="765"/>
      <c r="AF2004" s="765"/>
      <c r="AG2004" s="765"/>
      <c r="AH2004" s="765"/>
    </row>
    <row r="2005" s="695" customFormat="1" customHeight="1" spans="1:34">
      <c r="A2005" s="1287"/>
      <c r="B2005" s="513"/>
      <c r="C2005" s="163"/>
      <c r="D2005" s="1198"/>
      <c r="E2005" s="409"/>
      <c r="F2005" s="676"/>
      <c r="G2005" s="1157"/>
      <c r="H2005" s="388"/>
      <c r="I2005" s="388"/>
      <c r="J2005" s="991"/>
      <c r="K2005" s="388"/>
      <c r="L2005" s="388"/>
      <c r="M2005" s="1287"/>
      <c r="N2005" s="765"/>
      <c r="O2005" s="765"/>
      <c r="P2005" s="765"/>
      <c r="Q2005" s="765"/>
      <c r="R2005" s="765"/>
      <c r="S2005" s="765"/>
      <c r="T2005" s="765"/>
      <c r="U2005" s="765"/>
      <c r="V2005" s="765"/>
      <c r="W2005" s="765"/>
      <c r="X2005" s="765"/>
      <c r="Y2005" s="765"/>
      <c r="Z2005" s="765"/>
      <c r="AA2005" s="765"/>
      <c r="AB2005" s="765"/>
      <c r="AC2005" s="765"/>
      <c r="AD2005" s="765"/>
      <c r="AE2005" s="765"/>
      <c r="AF2005" s="765"/>
      <c r="AG2005" s="765"/>
      <c r="AH2005" s="765"/>
    </row>
    <row r="2006" s="695" customFormat="1" customHeight="1" spans="1:34">
      <c r="A2006" s="1287"/>
      <c r="B2006" s="513"/>
      <c r="C2006" s="163"/>
      <c r="D2006" s="1198"/>
      <c r="E2006" s="409"/>
      <c r="F2006" s="676"/>
      <c r="G2006" s="1157"/>
      <c r="H2006" s="388"/>
      <c r="I2006" s="388"/>
      <c r="J2006" s="991"/>
      <c r="K2006" s="388"/>
      <c r="L2006" s="388"/>
      <c r="M2006" s="1287"/>
      <c r="N2006" s="765"/>
      <c r="O2006" s="765"/>
      <c r="P2006" s="765"/>
      <c r="Q2006" s="765"/>
      <c r="R2006" s="765"/>
      <c r="S2006" s="765"/>
      <c r="T2006" s="765"/>
      <c r="U2006" s="765"/>
      <c r="V2006" s="765"/>
      <c r="W2006" s="765"/>
      <c r="X2006" s="765"/>
      <c r="Y2006" s="765"/>
      <c r="Z2006" s="765"/>
      <c r="AA2006" s="765"/>
      <c r="AB2006" s="765"/>
      <c r="AC2006" s="765"/>
      <c r="AD2006" s="765"/>
      <c r="AE2006" s="765"/>
      <c r="AF2006" s="765"/>
      <c r="AG2006" s="765"/>
      <c r="AH2006" s="765"/>
    </row>
    <row r="2007" s="695" customFormat="1" customHeight="1" spans="1:34">
      <c r="A2007" s="1287"/>
      <c r="B2007" s="513"/>
      <c r="C2007" s="163"/>
      <c r="D2007" s="1198"/>
      <c r="E2007" s="409"/>
      <c r="F2007" s="676"/>
      <c r="G2007" s="1157"/>
      <c r="H2007" s="388"/>
      <c r="I2007" s="388"/>
      <c r="J2007" s="991"/>
      <c r="K2007" s="388"/>
      <c r="L2007" s="388"/>
      <c r="M2007" s="1287"/>
      <c r="N2007" s="765"/>
      <c r="O2007" s="765"/>
      <c r="P2007" s="765"/>
      <c r="Q2007" s="765"/>
      <c r="R2007" s="765"/>
      <c r="S2007" s="765"/>
      <c r="T2007" s="765"/>
      <c r="U2007" s="765"/>
      <c r="V2007" s="765"/>
      <c r="W2007" s="765"/>
      <c r="X2007" s="765"/>
      <c r="Y2007" s="765"/>
      <c r="Z2007" s="765"/>
      <c r="AA2007" s="765"/>
      <c r="AB2007" s="765"/>
      <c r="AC2007" s="765"/>
      <c r="AD2007" s="765"/>
      <c r="AE2007" s="765"/>
      <c r="AF2007" s="765"/>
      <c r="AG2007" s="765"/>
      <c r="AH2007" s="765"/>
    </row>
    <row r="2008" s="695" customFormat="1" customHeight="1" spans="1:34">
      <c r="A2008" s="1287"/>
      <c r="B2008" s="513"/>
      <c r="C2008" s="163"/>
      <c r="D2008" s="1198"/>
      <c r="E2008" s="409"/>
      <c r="F2008" s="676"/>
      <c r="G2008" s="1157"/>
      <c r="H2008" s="388"/>
      <c r="I2008" s="388"/>
      <c r="J2008" s="991"/>
      <c r="K2008" s="388"/>
      <c r="L2008" s="388"/>
      <c r="M2008" s="1287"/>
      <c r="N2008" s="765"/>
      <c r="O2008" s="765"/>
      <c r="P2008" s="765"/>
      <c r="Q2008" s="765"/>
      <c r="R2008" s="765"/>
      <c r="S2008" s="765"/>
      <c r="T2008" s="765"/>
      <c r="U2008" s="765"/>
      <c r="V2008" s="765"/>
      <c r="W2008" s="765"/>
      <c r="X2008" s="765"/>
      <c r="Y2008" s="765"/>
      <c r="Z2008" s="765"/>
      <c r="AA2008" s="765"/>
      <c r="AB2008" s="765"/>
      <c r="AC2008" s="765"/>
      <c r="AD2008" s="765"/>
      <c r="AE2008" s="765"/>
      <c r="AF2008" s="765"/>
      <c r="AG2008" s="765"/>
      <c r="AH2008" s="765"/>
    </row>
    <row r="2009" s="695" customFormat="1" customHeight="1" spans="1:34">
      <c r="A2009" s="1287"/>
      <c r="B2009" s="513"/>
      <c r="C2009" s="163"/>
      <c r="D2009" s="1198"/>
      <c r="E2009" s="409"/>
      <c r="F2009" s="676"/>
      <c r="G2009" s="1157"/>
      <c r="H2009" s="388"/>
      <c r="I2009" s="388"/>
      <c r="J2009" s="991"/>
      <c r="K2009" s="388"/>
      <c r="L2009" s="388"/>
      <c r="M2009" s="1287"/>
      <c r="N2009" s="765"/>
      <c r="O2009" s="765"/>
      <c r="P2009" s="765"/>
      <c r="Q2009" s="765"/>
      <c r="R2009" s="765"/>
      <c r="S2009" s="765"/>
      <c r="T2009" s="765"/>
      <c r="U2009" s="765"/>
      <c r="V2009" s="765"/>
      <c r="W2009" s="765"/>
      <c r="X2009" s="765"/>
      <c r="Y2009" s="765"/>
      <c r="Z2009" s="765"/>
      <c r="AA2009" s="765"/>
      <c r="AB2009" s="765"/>
      <c r="AC2009" s="765"/>
      <c r="AD2009" s="765"/>
      <c r="AE2009" s="765"/>
      <c r="AF2009" s="765"/>
      <c r="AG2009" s="765"/>
      <c r="AH2009" s="765"/>
    </row>
    <row r="2010" s="695" customFormat="1" customHeight="1" spans="1:34">
      <c r="A2010" s="1287"/>
      <c r="B2010" s="513"/>
      <c r="C2010" s="163"/>
      <c r="D2010" s="1198"/>
      <c r="E2010" s="409"/>
      <c r="F2010" s="676"/>
      <c r="G2010" s="1157"/>
      <c r="H2010" s="388"/>
      <c r="I2010" s="388"/>
      <c r="J2010" s="991"/>
      <c r="K2010" s="388"/>
      <c r="L2010" s="388"/>
      <c r="M2010" s="1287"/>
      <c r="N2010" s="765"/>
      <c r="O2010" s="765"/>
      <c r="P2010" s="765"/>
      <c r="Q2010" s="765"/>
      <c r="R2010" s="765"/>
      <c r="S2010" s="765"/>
      <c r="T2010" s="765"/>
      <c r="U2010" s="765"/>
      <c r="V2010" s="765"/>
      <c r="W2010" s="765"/>
      <c r="X2010" s="765"/>
      <c r="Y2010" s="765"/>
      <c r="Z2010" s="765"/>
      <c r="AA2010" s="765"/>
      <c r="AB2010" s="765"/>
      <c r="AC2010" s="765"/>
      <c r="AD2010" s="765"/>
      <c r="AE2010" s="765"/>
      <c r="AF2010" s="765"/>
      <c r="AG2010" s="765"/>
      <c r="AH2010" s="765"/>
    </row>
    <row r="2011" s="695" customFormat="1" customHeight="1" spans="1:34">
      <c r="A2011" s="1287"/>
      <c r="B2011" s="513"/>
      <c r="C2011" s="163"/>
      <c r="D2011" s="1198"/>
      <c r="E2011" s="409"/>
      <c r="F2011" s="676"/>
      <c r="G2011" s="1157"/>
      <c r="H2011" s="388"/>
      <c r="I2011" s="388"/>
      <c r="J2011" s="991"/>
      <c r="K2011" s="388"/>
      <c r="L2011" s="388"/>
      <c r="M2011" s="1287"/>
      <c r="N2011" s="765"/>
      <c r="O2011" s="765"/>
      <c r="P2011" s="765"/>
      <c r="Q2011" s="765"/>
      <c r="R2011" s="765"/>
      <c r="S2011" s="765"/>
      <c r="T2011" s="765"/>
      <c r="U2011" s="765"/>
      <c r="V2011" s="765"/>
      <c r="W2011" s="765"/>
      <c r="X2011" s="765"/>
      <c r="Y2011" s="765"/>
      <c r="Z2011" s="765"/>
      <c r="AA2011" s="765"/>
      <c r="AB2011" s="765"/>
      <c r="AC2011" s="765"/>
      <c r="AD2011" s="765"/>
      <c r="AE2011" s="765"/>
      <c r="AF2011" s="765"/>
      <c r="AG2011" s="765"/>
      <c r="AH2011" s="765"/>
    </row>
    <row r="2012" s="695" customFormat="1" customHeight="1" spans="1:34">
      <c r="A2012" s="1287"/>
      <c r="B2012" s="513"/>
      <c r="C2012" s="163"/>
      <c r="D2012" s="1198"/>
      <c r="E2012" s="409"/>
      <c r="F2012" s="676"/>
      <c r="G2012" s="1157"/>
      <c r="H2012" s="388"/>
      <c r="I2012" s="388"/>
      <c r="J2012" s="991"/>
      <c r="K2012" s="388"/>
      <c r="L2012" s="388"/>
      <c r="M2012" s="1287"/>
      <c r="N2012" s="765"/>
      <c r="O2012" s="765"/>
      <c r="P2012" s="765"/>
      <c r="Q2012" s="765"/>
      <c r="R2012" s="765"/>
      <c r="S2012" s="765"/>
      <c r="T2012" s="765"/>
      <c r="U2012" s="765"/>
      <c r="V2012" s="765"/>
      <c r="W2012" s="765"/>
      <c r="X2012" s="765"/>
      <c r="Y2012" s="765"/>
      <c r="Z2012" s="765"/>
      <c r="AA2012" s="765"/>
      <c r="AB2012" s="765"/>
      <c r="AC2012" s="765"/>
      <c r="AD2012" s="765"/>
      <c r="AE2012" s="765"/>
      <c r="AF2012" s="765"/>
      <c r="AG2012" s="765"/>
      <c r="AH2012" s="765"/>
    </row>
    <row r="2013" s="695" customFormat="1" customHeight="1" spans="1:34">
      <c r="A2013" s="1287"/>
      <c r="B2013" s="513"/>
      <c r="C2013" s="163"/>
      <c r="D2013" s="1198"/>
      <c r="E2013" s="409"/>
      <c r="F2013" s="676"/>
      <c r="G2013" s="1157"/>
      <c r="H2013" s="388"/>
      <c r="I2013" s="388"/>
      <c r="J2013" s="991"/>
      <c r="K2013" s="388"/>
      <c r="L2013" s="388"/>
      <c r="M2013" s="1287"/>
      <c r="N2013" s="765"/>
      <c r="O2013" s="765"/>
      <c r="P2013" s="765"/>
      <c r="Q2013" s="765"/>
      <c r="R2013" s="765"/>
      <c r="S2013" s="765"/>
      <c r="T2013" s="765"/>
      <c r="U2013" s="765"/>
      <c r="V2013" s="765"/>
      <c r="W2013" s="765"/>
      <c r="X2013" s="765"/>
      <c r="Y2013" s="765"/>
      <c r="Z2013" s="765"/>
      <c r="AA2013" s="765"/>
      <c r="AB2013" s="765"/>
      <c r="AC2013" s="765"/>
      <c r="AD2013" s="765"/>
      <c r="AE2013" s="765"/>
      <c r="AF2013" s="765"/>
      <c r="AG2013" s="765"/>
      <c r="AH2013" s="765"/>
    </row>
    <row r="2014" s="695" customFormat="1" customHeight="1" spans="1:34">
      <c r="A2014" s="1287"/>
      <c r="B2014" s="513"/>
      <c r="C2014" s="163"/>
      <c r="D2014" s="1198"/>
      <c r="E2014" s="409"/>
      <c r="F2014" s="676"/>
      <c r="G2014" s="1157"/>
      <c r="H2014" s="388"/>
      <c r="I2014" s="388"/>
      <c r="J2014" s="991"/>
      <c r="K2014" s="388"/>
      <c r="L2014" s="388"/>
      <c r="M2014" s="1287"/>
      <c r="N2014" s="765"/>
      <c r="O2014" s="765"/>
      <c r="P2014" s="765"/>
      <c r="Q2014" s="765"/>
      <c r="R2014" s="765"/>
      <c r="S2014" s="765"/>
      <c r="T2014" s="765"/>
      <c r="U2014" s="765"/>
      <c r="V2014" s="765"/>
      <c r="W2014" s="765"/>
      <c r="X2014" s="765"/>
      <c r="Y2014" s="765"/>
      <c r="Z2014" s="765"/>
      <c r="AA2014" s="765"/>
      <c r="AB2014" s="765"/>
      <c r="AC2014" s="765"/>
      <c r="AD2014" s="765"/>
      <c r="AE2014" s="765"/>
      <c r="AF2014" s="765"/>
      <c r="AG2014" s="765"/>
      <c r="AH2014" s="765"/>
    </row>
    <row r="2015" s="695" customFormat="1" customHeight="1" spans="1:34">
      <c r="A2015" s="1287"/>
      <c r="B2015" s="513"/>
      <c r="C2015" s="163"/>
      <c r="D2015" s="1198"/>
      <c r="E2015" s="409"/>
      <c r="F2015" s="676"/>
      <c r="G2015" s="1157"/>
      <c r="H2015" s="388"/>
      <c r="I2015" s="388"/>
      <c r="J2015" s="991"/>
      <c r="K2015" s="388"/>
      <c r="L2015" s="388"/>
      <c r="M2015" s="1287"/>
      <c r="N2015" s="765"/>
      <c r="O2015" s="765"/>
      <c r="P2015" s="765"/>
      <c r="Q2015" s="765"/>
      <c r="R2015" s="765"/>
      <c r="S2015" s="765"/>
      <c r="T2015" s="765"/>
      <c r="U2015" s="765"/>
      <c r="V2015" s="765"/>
      <c r="W2015" s="765"/>
      <c r="X2015" s="765"/>
      <c r="Y2015" s="765"/>
      <c r="Z2015" s="765"/>
      <c r="AA2015" s="765"/>
      <c r="AB2015" s="765"/>
      <c r="AC2015" s="765"/>
      <c r="AD2015" s="765"/>
      <c r="AE2015" s="765"/>
      <c r="AF2015" s="765"/>
      <c r="AG2015" s="765"/>
      <c r="AH2015" s="765"/>
    </row>
    <row r="2016" s="695" customFormat="1" customHeight="1" spans="1:34">
      <c r="A2016" s="1287"/>
      <c r="B2016" s="513"/>
      <c r="C2016" s="163"/>
      <c r="D2016" s="1198"/>
      <c r="E2016" s="409"/>
      <c r="F2016" s="676"/>
      <c r="G2016" s="1157"/>
      <c r="H2016" s="388"/>
      <c r="I2016" s="388"/>
      <c r="J2016" s="991"/>
      <c r="K2016" s="388"/>
      <c r="L2016" s="388"/>
      <c r="M2016" s="1287"/>
      <c r="N2016" s="765"/>
      <c r="O2016" s="765"/>
      <c r="P2016" s="765"/>
      <c r="Q2016" s="765"/>
      <c r="R2016" s="765"/>
      <c r="S2016" s="765"/>
      <c r="T2016" s="765"/>
      <c r="U2016" s="765"/>
      <c r="V2016" s="765"/>
      <c r="W2016" s="765"/>
      <c r="X2016" s="765"/>
      <c r="Y2016" s="765"/>
      <c r="Z2016" s="765"/>
      <c r="AA2016" s="765"/>
      <c r="AB2016" s="765"/>
      <c r="AC2016" s="765"/>
      <c r="AD2016" s="765"/>
      <c r="AE2016" s="765"/>
      <c r="AF2016" s="765"/>
      <c r="AG2016" s="765"/>
      <c r="AH2016" s="765"/>
    </row>
    <row r="2017" s="695" customFormat="1" customHeight="1" spans="1:34">
      <c r="A2017" s="1287"/>
      <c r="B2017" s="513"/>
      <c r="C2017" s="163"/>
      <c r="D2017" s="1198"/>
      <c r="E2017" s="409"/>
      <c r="F2017" s="676"/>
      <c r="G2017" s="1157"/>
      <c r="H2017" s="388"/>
      <c r="I2017" s="388"/>
      <c r="J2017" s="991"/>
      <c r="K2017" s="388"/>
      <c r="L2017" s="388"/>
      <c r="M2017" s="1287"/>
      <c r="N2017" s="765"/>
      <c r="O2017" s="765"/>
      <c r="P2017" s="765"/>
      <c r="Q2017" s="765"/>
      <c r="R2017" s="765"/>
      <c r="S2017" s="765"/>
      <c r="T2017" s="765"/>
      <c r="U2017" s="765"/>
      <c r="V2017" s="765"/>
      <c r="W2017" s="765"/>
      <c r="X2017" s="765"/>
      <c r="Y2017" s="765"/>
      <c r="Z2017" s="765"/>
      <c r="AA2017" s="765"/>
      <c r="AB2017" s="765"/>
      <c r="AC2017" s="765"/>
      <c r="AD2017" s="765"/>
      <c r="AE2017" s="765"/>
      <c r="AF2017" s="765"/>
      <c r="AG2017" s="765"/>
      <c r="AH2017" s="765"/>
    </row>
    <row r="2018" s="695" customFormat="1" customHeight="1" spans="1:34">
      <c r="A2018" s="1287"/>
      <c r="B2018" s="513"/>
      <c r="C2018" s="163"/>
      <c r="D2018" s="1198"/>
      <c r="E2018" s="409"/>
      <c r="F2018" s="676"/>
      <c r="G2018" s="1157"/>
      <c r="H2018" s="388"/>
      <c r="I2018" s="388"/>
      <c r="J2018" s="991"/>
      <c r="K2018" s="388"/>
      <c r="L2018" s="388"/>
      <c r="M2018" s="1287"/>
      <c r="N2018" s="765"/>
      <c r="O2018" s="765"/>
      <c r="P2018" s="765"/>
      <c r="Q2018" s="765"/>
      <c r="R2018" s="765"/>
      <c r="S2018" s="765"/>
      <c r="T2018" s="765"/>
      <c r="U2018" s="765"/>
      <c r="V2018" s="765"/>
      <c r="W2018" s="765"/>
      <c r="X2018" s="765"/>
      <c r="Y2018" s="765"/>
      <c r="Z2018" s="765"/>
      <c r="AA2018" s="765"/>
      <c r="AB2018" s="765"/>
      <c r="AC2018" s="765"/>
      <c r="AD2018" s="765"/>
      <c r="AE2018" s="765"/>
      <c r="AF2018" s="765"/>
      <c r="AG2018" s="765"/>
      <c r="AH2018" s="765"/>
    </row>
    <row r="2019" s="695" customFormat="1" customHeight="1" spans="1:34">
      <c r="A2019" s="1287"/>
      <c r="B2019" s="513"/>
      <c r="C2019" s="163"/>
      <c r="D2019" s="1198"/>
      <c r="E2019" s="409"/>
      <c r="F2019" s="676"/>
      <c r="G2019" s="1157"/>
      <c r="H2019" s="388"/>
      <c r="I2019" s="388"/>
      <c r="J2019" s="991"/>
      <c r="K2019" s="388"/>
      <c r="L2019" s="388"/>
      <c r="M2019" s="1287"/>
      <c r="N2019" s="765"/>
      <c r="O2019" s="765"/>
      <c r="P2019" s="765"/>
      <c r="Q2019" s="765"/>
      <c r="R2019" s="765"/>
      <c r="S2019" s="765"/>
      <c r="T2019" s="765"/>
      <c r="U2019" s="765"/>
      <c r="V2019" s="765"/>
      <c r="W2019" s="765"/>
      <c r="X2019" s="765"/>
      <c r="Y2019" s="765"/>
      <c r="Z2019" s="765"/>
      <c r="AA2019" s="765"/>
      <c r="AB2019" s="765"/>
      <c r="AC2019" s="765"/>
      <c r="AD2019" s="765"/>
      <c r="AE2019" s="765"/>
      <c r="AF2019" s="765"/>
      <c r="AG2019" s="765"/>
      <c r="AH2019" s="765"/>
    </row>
    <row r="2020" s="695" customFormat="1" customHeight="1" spans="1:34">
      <c r="A2020" s="1287"/>
      <c r="B2020" s="513"/>
      <c r="C2020" s="163"/>
      <c r="D2020" s="1198"/>
      <c r="E2020" s="409"/>
      <c r="F2020" s="676"/>
      <c r="G2020" s="1157"/>
      <c r="H2020" s="388"/>
      <c r="I2020" s="388"/>
      <c r="J2020" s="991"/>
      <c r="K2020" s="388"/>
      <c r="L2020" s="388"/>
      <c r="M2020" s="1287"/>
      <c r="N2020" s="765"/>
      <c r="O2020" s="765"/>
      <c r="P2020" s="765"/>
      <c r="Q2020" s="765"/>
      <c r="R2020" s="765"/>
      <c r="S2020" s="765"/>
      <c r="T2020" s="765"/>
      <c r="U2020" s="765"/>
      <c r="V2020" s="765"/>
      <c r="W2020" s="765"/>
      <c r="X2020" s="765"/>
      <c r="Y2020" s="765"/>
      <c r="Z2020" s="765"/>
      <c r="AA2020" s="765"/>
      <c r="AB2020" s="765"/>
      <c r="AC2020" s="765"/>
      <c r="AD2020" s="765"/>
      <c r="AE2020" s="765"/>
      <c r="AF2020" s="765"/>
      <c r="AG2020" s="765"/>
      <c r="AH2020" s="765"/>
    </row>
    <row r="2021" s="695" customFormat="1" customHeight="1" spans="1:34">
      <c r="A2021" s="1287"/>
      <c r="B2021" s="513"/>
      <c r="C2021" s="163"/>
      <c r="D2021" s="1198"/>
      <c r="E2021" s="409"/>
      <c r="F2021" s="676"/>
      <c r="G2021" s="1157"/>
      <c r="H2021" s="388"/>
      <c r="I2021" s="388"/>
      <c r="J2021" s="991"/>
      <c r="K2021" s="388"/>
      <c r="L2021" s="388"/>
      <c r="M2021" s="1287"/>
      <c r="N2021" s="765"/>
      <c r="O2021" s="765"/>
      <c r="P2021" s="765"/>
      <c r="Q2021" s="765"/>
      <c r="R2021" s="765"/>
      <c r="S2021" s="765"/>
      <c r="T2021" s="765"/>
      <c r="U2021" s="765"/>
      <c r="V2021" s="765"/>
      <c r="W2021" s="765"/>
      <c r="X2021" s="765"/>
      <c r="Y2021" s="765"/>
      <c r="Z2021" s="765"/>
      <c r="AA2021" s="765"/>
      <c r="AB2021" s="765"/>
      <c r="AC2021" s="765"/>
      <c r="AD2021" s="765"/>
      <c r="AE2021" s="765"/>
      <c r="AF2021" s="765"/>
      <c r="AG2021" s="765"/>
      <c r="AH2021" s="765"/>
    </row>
    <row r="2022" s="695" customFormat="1" customHeight="1" spans="1:34">
      <c r="A2022" s="1287"/>
      <c r="B2022" s="513"/>
      <c r="C2022" s="163"/>
      <c r="D2022" s="1198"/>
      <c r="E2022" s="409"/>
      <c r="F2022" s="676"/>
      <c r="G2022" s="1157"/>
      <c r="H2022" s="388"/>
      <c r="I2022" s="388"/>
      <c r="J2022" s="991"/>
      <c r="K2022" s="388"/>
      <c r="L2022" s="388"/>
      <c r="M2022" s="1287"/>
      <c r="N2022" s="765"/>
      <c r="O2022" s="765"/>
      <c r="P2022" s="765"/>
      <c r="Q2022" s="765"/>
      <c r="R2022" s="765"/>
      <c r="S2022" s="765"/>
      <c r="T2022" s="765"/>
      <c r="U2022" s="765"/>
      <c r="V2022" s="765"/>
      <c r="W2022" s="765"/>
      <c r="X2022" s="765"/>
      <c r="Y2022" s="765"/>
      <c r="Z2022" s="765"/>
      <c r="AA2022" s="765"/>
      <c r="AB2022" s="765"/>
      <c r="AC2022" s="765"/>
      <c r="AD2022" s="765"/>
      <c r="AE2022" s="765"/>
      <c r="AF2022" s="765"/>
      <c r="AG2022" s="765"/>
      <c r="AH2022" s="765"/>
    </row>
    <row r="2023" s="695" customFormat="1" customHeight="1" spans="1:34">
      <c r="A2023" s="1287"/>
      <c r="B2023" s="513"/>
      <c r="C2023" s="163"/>
      <c r="D2023" s="1198"/>
      <c r="E2023" s="409"/>
      <c r="F2023" s="676"/>
      <c r="G2023" s="1157"/>
      <c r="H2023" s="388"/>
      <c r="I2023" s="388"/>
      <c r="J2023" s="991"/>
      <c r="K2023" s="388"/>
      <c r="L2023" s="388"/>
      <c r="M2023" s="1287"/>
      <c r="N2023" s="765"/>
      <c r="O2023" s="765"/>
      <c r="P2023" s="765"/>
      <c r="Q2023" s="765"/>
      <c r="R2023" s="765"/>
      <c r="S2023" s="765"/>
      <c r="T2023" s="765"/>
      <c r="U2023" s="765"/>
      <c r="V2023" s="765"/>
      <c r="W2023" s="765"/>
      <c r="X2023" s="765"/>
      <c r="Y2023" s="765"/>
      <c r="Z2023" s="765"/>
      <c r="AA2023" s="765"/>
      <c r="AB2023" s="765"/>
      <c r="AC2023" s="765"/>
      <c r="AD2023" s="765"/>
      <c r="AE2023" s="765"/>
      <c r="AF2023" s="765"/>
      <c r="AG2023" s="765"/>
      <c r="AH2023" s="765"/>
    </row>
    <row r="2024" s="695" customFormat="1" customHeight="1" spans="1:34">
      <c r="A2024" s="1287"/>
      <c r="B2024" s="513"/>
      <c r="C2024" s="163"/>
      <c r="D2024" s="1198"/>
      <c r="E2024" s="409"/>
      <c r="F2024" s="676"/>
      <c r="G2024" s="1157"/>
      <c r="H2024" s="388"/>
      <c r="I2024" s="388"/>
      <c r="J2024" s="991"/>
      <c r="K2024" s="388"/>
      <c r="L2024" s="388"/>
      <c r="M2024" s="1287"/>
      <c r="N2024" s="765"/>
      <c r="O2024" s="765"/>
      <c r="P2024" s="765"/>
      <c r="Q2024" s="765"/>
      <c r="R2024" s="765"/>
      <c r="S2024" s="765"/>
      <c r="T2024" s="765"/>
      <c r="U2024" s="765"/>
      <c r="V2024" s="765"/>
      <c r="W2024" s="765"/>
      <c r="X2024" s="765"/>
      <c r="Y2024" s="765"/>
      <c r="Z2024" s="765"/>
      <c r="AA2024" s="765"/>
      <c r="AB2024" s="765"/>
      <c r="AC2024" s="765"/>
      <c r="AD2024" s="765"/>
      <c r="AE2024" s="765"/>
      <c r="AF2024" s="765"/>
      <c r="AG2024" s="765"/>
      <c r="AH2024" s="765"/>
    </row>
    <row r="2025" s="695" customFormat="1" customHeight="1" spans="1:34">
      <c r="A2025" s="1287"/>
      <c r="B2025" s="513"/>
      <c r="C2025" s="163"/>
      <c r="D2025" s="1198"/>
      <c r="E2025" s="409"/>
      <c r="F2025" s="676"/>
      <c r="G2025" s="1157"/>
      <c r="H2025" s="388"/>
      <c r="I2025" s="388"/>
      <c r="J2025" s="991"/>
      <c r="K2025" s="388"/>
      <c r="L2025" s="388"/>
      <c r="M2025" s="1287"/>
      <c r="N2025" s="765"/>
      <c r="O2025" s="765"/>
      <c r="P2025" s="765"/>
      <c r="Q2025" s="765"/>
      <c r="R2025" s="765"/>
      <c r="S2025" s="765"/>
      <c r="T2025" s="765"/>
      <c r="U2025" s="765"/>
      <c r="V2025" s="765"/>
      <c r="W2025" s="765"/>
      <c r="X2025" s="765"/>
      <c r="Y2025" s="765"/>
      <c r="Z2025" s="765"/>
      <c r="AA2025" s="765"/>
      <c r="AB2025" s="765"/>
      <c r="AC2025" s="765"/>
      <c r="AD2025" s="765"/>
      <c r="AE2025" s="765"/>
      <c r="AF2025" s="765"/>
      <c r="AG2025" s="765"/>
      <c r="AH2025" s="765"/>
    </row>
    <row r="2026" s="695" customFormat="1" customHeight="1" spans="1:34">
      <c r="A2026" s="1287"/>
      <c r="B2026" s="513"/>
      <c r="C2026" s="163"/>
      <c r="D2026" s="1198"/>
      <c r="E2026" s="409"/>
      <c r="F2026" s="676"/>
      <c r="G2026" s="1157"/>
      <c r="H2026" s="388"/>
      <c r="I2026" s="388"/>
      <c r="J2026" s="991"/>
      <c r="K2026" s="388"/>
      <c r="L2026" s="388"/>
      <c r="M2026" s="1287"/>
      <c r="N2026" s="765"/>
      <c r="O2026" s="765"/>
      <c r="P2026" s="765"/>
      <c r="Q2026" s="765"/>
      <c r="R2026" s="765"/>
      <c r="S2026" s="765"/>
      <c r="T2026" s="765"/>
      <c r="U2026" s="765"/>
      <c r="V2026" s="765"/>
      <c r="W2026" s="765"/>
      <c r="X2026" s="765"/>
      <c r="Y2026" s="765"/>
      <c r="Z2026" s="765"/>
      <c r="AA2026" s="765"/>
      <c r="AB2026" s="765"/>
      <c r="AC2026" s="765"/>
      <c r="AD2026" s="765"/>
      <c r="AE2026" s="765"/>
      <c r="AF2026" s="765"/>
      <c r="AG2026" s="765"/>
      <c r="AH2026" s="765"/>
    </row>
    <row r="2027" s="695" customFormat="1" customHeight="1" spans="1:34">
      <c r="A2027" s="1287"/>
      <c r="B2027" s="513"/>
      <c r="C2027" s="163"/>
      <c r="D2027" s="1198"/>
      <c r="E2027" s="409"/>
      <c r="F2027" s="676"/>
      <c r="G2027" s="1157"/>
      <c r="H2027" s="388"/>
      <c r="I2027" s="388"/>
      <c r="J2027" s="991"/>
      <c r="K2027" s="388"/>
      <c r="L2027" s="388"/>
      <c r="M2027" s="1287"/>
      <c r="N2027" s="765"/>
      <c r="O2027" s="765"/>
      <c r="P2027" s="765"/>
      <c r="Q2027" s="765"/>
      <c r="R2027" s="765"/>
      <c r="S2027" s="765"/>
      <c r="T2027" s="765"/>
      <c r="U2027" s="765"/>
      <c r="V2027" s="765"/>
      <c r="W2027" s="765"/>
      <c r="X2027" s="765"/>
      <c r="Y2027" s="765"/>
      <c r="Z2027" s="765"/>
      <c r="AA2027" s="765"/>
      <c r="AB2027" s="765"/>
      <c r="AC2027" s="765"/>
      <c r="AD2027" s="765"/>
      <c r="AE2027" s="765"/>
      <c r="AF2027" s="765"/>
      <c r="AG2027" s="765"/>
      <c r="AH2027" s="765"/>
    </row>
    <row r="2028" s="695" customFormat="1" customHeight="1" spans="1:34">
      <c r="A2028" s="1287"/>
      <c r="B2028" s="513"/>
      <c r="C2028" s="163"/>
      <c r="D2028" s="1198"/>
      <c r="E2028" s="409"/>
      <c r="F2028" s="676"/>
      <c r="G2028" s="1157"/>
      <c r="H2028" s="388"/>
      <c r="I2028" s="388"/>
      <c r="J2028" s="991"/>
      <c r="K2028" s="388"/>
      <c r="L2028" s="388"/>
      <c r="M2028" s="1287"/>
      <c r="N2028" s="765"/>
      <c r="O2028" s="765"/>
      <c r="P2028" s="765"/>
      <c r="Q2028" s="765"/>
      <c r="R2028" s="765"/>
      <c r="S2028" s="765"/>
      <c r="T2028" s="765"/>
      <c r="U2028" s="765"/>
      <c r="V2028" s="765"/>
      <c r="W2028" s="765"/>
      <c r="X2028" s="765"/>
      <c r="Y2028" s="765"/>
      <c r="Z2028" s="765"/>
      <c r="AA2028" s="765"/>
      <c r="AB2028" s="765"/>
      <c r="AC2028" s="765"/>
      <c r="AD2028" s="765"/>
      <c r="AE2028" s="765"/>
      <c r="AF2028" s="765"/>
      <c r="AG2028" s="765"/>
      <c r="AH2028" s="765"/>
    </row>
    <row r="2029" s="695" customFormat="1" customHeight="1" spans="1:34">
      <c r="A2029" s="1287"/>
      <c r="B2029" s="513"/>
      <c r="C2029" s="163"/>
      <c r="D2029" s="1198"/>
      <c r="E2029" s="409"/>
      <c r="F2029" s="676"/>
      <c r="G2029" s="1157"/>
      <c r="H2029" s="388"/>
      <c r="I2029" s="388"/>
      <c r="J2029" s="991"/>
      <c r="K2029" s="388"/>
      <c r="L2029" s="388"/>
      <c r="M2029" s="1287"/>
      <c r="N2029" s="765"/>
      <c r="O2029" s="765"/>
      <c r="P2029" s="765"/>
      <c r="Q2029" s="765"/>
      <c r="R2029" s="765"/>
      <c r="S2029" s="765"/>
      <c r="T2029" s="765"/>
      <c r="U2029" s="765"/>
      <c r="V2029" s="765"/>
      <c r="W2029" s="765"/>
      <c r="X2029" s="765"/>
      <c r="Y2029" s="765"/>
      <c r="Z2029" s="765"/>
      <c r="AA2029" s="765"/>
      <c r="AB2029" s="765"/>
      <c r="AC2029" s="765"/>
      <c r="AD2029" s="765"/>
      <c r="AE2029" s="765"/>
      <c r="AF2029" s="765"/>
      <c r="AG2029" s="765"/>
      <c r="AH2029" s="765"/>
    </row>
    <row r="2030" s="695" customFormat="1" customHeight="1" spans="1:34">
      <c r="A2030" s="1287"/>
      <c r="B2030" s="513"/>
      <c r="C2030" s="163"/>
      <c r="D2030" s="1198"/>
      <c r="E2030" s="409"/>
      <c r="F2030" s="676"/>
      <c r="G2030" s="1157"/>
      <c r="H2030" s="388"/>
      <c r="I2030" s="388"/>
      <c r="J2030" s="991"/>
      <c r="K2030" s="388"/>
      <c r="L2030" s="388"/>
      <c r="M2030" s="1287"/>
      <c r="N2030" s="765"/>
      <c r="O2030" s="765"/>
      <c r="P2030" s="765"/>
      <c r="Q2030" s="765"/>
      <c r="R2030" s="765"/>
      <c r="S2030" s="765"/>
      <c r="T2030" s="765"/>
      <c r="U2030" s="765"/>
      <c r="V2030" s="765"/>
      <c r="W2030" s="765"/>
      <c r="X2030" s="765"/>
      <c r="Y2030" s="765"/>
      <c r="Z2030" s="765"/>
      <c r="AA2030" s="765"/>
      <c r="AB2030" s="765"/>
      <c r="AC2030" s="765"/>
      <c r="AD2030" s="765"/>
      <c r="AE2030" s="765"/>
      <c r="AF2030" s="765"/>
      <c r="AG2030" s="765"/>
      <c r="AH2030" s="765"/>
    </row>
    <row r="2031" s="695" customFormat="1" customHeight="1" spans="1:34">
      <c r="A2031" s="1287"/>
      <c r="B2031" s="513"/>
      <c r="C2031" s="163"/>
      <c r="D2031" s="1198"/>
      <c r="E2031" s="409"/>
      <c r="F2031" s="676"/>
      <c r="G2031" s="1157"/>
      <c r="H2031" s="388"/>
      <c r="I2031" s="388"/>
      <c r="J2031" s="991"/>
      <c r="K2031" s="388"/>
      <c r="L2031" s="388"/>
      <c r="M2031" s="1287"/>
      <c r="N2031" s="765"/>
      <c r="O2031" s="765"/>
      <c r="P2031" s="765"/>
      <c r="Q2031" s="765"/>
      <c r="R2031" s="765"/>
      <c r="S2031" s="765"/>
      <c r="T2031" s="765"/>
      <c r="U2031" s="765"/>
      <c r="V2031" s="765"/>
      <c r="W2031" s="765"/>
      <c r="X2031" s="765"/>
      <c r="Y2031" s="765"/>
      <c r="Z2031" s="765"/>
      <c r="AA2031" s="765"/>
      <c r="AB2031" s="765"/>
      <c r="AC2031" s="765"/>
      <c r="AD2031" s="765"/>
      <c r="AE2031" s="765"/>
      <c r="AF2031" s="765"/>
      <c r="AG2031" s="765"/>
      <c r="AH2031" s="765"/>
    </row>
    <row r="2032" s="695" customFormat="1" customHeight="1" spans="1:34">
      <c r="A2032" s="1287"/>
      <c r="B2032" s="513"/>
      <c r="C2032" s="163"/>
      <c r="D2032" s="1198"/>
      <c r="E2032" s="409"/>
      <c r="F2032" s="952"/>
      <c r="G2032" s="1157"/>
      <c r="H2032" s="388"/>
      <c r="I2032" s="388"/>
      <c r="J2032" s="991"/>
      <c r="K2032" s="388"/>
      <c r="L2032" s="388"/>
      <c r="M2032" s="1301"/>
      <c r="N2032" s="765"/>
      <c r="O2032" s="765"/>
      <c r="P2032" s="765"/>
      <c r="Q2032" s="765"/>
      <c r="R2032" s="765"/>
      <c r="S2032" s="765"/>
      <c r="T2032" s="765"/>
      <c r="U2032" s="765"/>
      <c r="V2032" s="765"/>
      <c r="W2032" s="765"/>
      <c r="X2032" s="765"/>
      <c r="Y2032" s="765"/>
      <c r="Z2032" s="765"/>
      <c r="AA2032" s="765"/>
      <c r="AB2032" s="765"/>
      <c r="AC2032" s="765"/>
      <c r="AD2032" s="765"/>
      <c r="AE2032" s="765"/>
      <c r="AF2032" s="765"/>
      <c r="AG2032" s="765"/>
      <c r="AH2032" s="765"/>
    </row>
    <row r="2033" s="695" customFormat="1" customHeight="1" spans="1:34">
      <c r="A2033" s="1287"/>
      <c r="B2033" s="513"/>
      <c r="C2033" s="163"/>
      <c r="D2033" s="1198"/>
      <c r="E2033" s="409"/>
      <c r="F2033" s="952"/>
      <c r="G2033" s="1157"/>
      <c r="H2033" s="388"/>
      <c r="I2033" s="388"/>
      <c r="J2033" s="991"/>
      <c r="K2033" s="388"/>
      <c r="L2033" s="388"/>
      <c r="M2033" s="1301"/>
      <c r="N2033" s="765"/>
      <c r="O2033" s="765"/>
      <c r="P2033" s="765"/>
      <c r="Q2033" s="765"/>
      <c r="R2033" s="765"/>
      <c r="S2033" s="765"/>
      <c r="T2033" s="765"/>
      <c r="U2033" s="765"/>
      <c r="V2033" s="765"/>
      <c r="W2033" s="765"/>
      <c r="X2033" s="765"/>
      <c r="Y2033" s="765"/>
      <c r="Z2033" s="765"/>
      <c r="AA2033" s="765"/>
      <c r="AB2033" s="765"/>
      <c r="AC2033" s="765"/>
      <c r="AD2033" s="765"/>
      <c r="AE2033" s="765"/>
      <c r="AF2033" s="765"/>
      <c r="AG2033" s="765"/>
      <c r="AH2033" s="765"/>
    </row>
    <row r="2034" s="695" customFormat="1" customHeight="1" spans="1:34">
      <c r="A2034" s="1287"/>
      <c r="B2034" s="513"/>
      <c r="C2034" s="495"/>
      <c r="D2034" s="1198"/>
      <c r="E2034" s="409"/>
      <c r="F2034" s="952"/>
      <c r="G2034" s="1157"/>
      <c r="H2034" s="388"/>
      <c r="I2034" s="388"/>
      <c r="J2034" s="991"/>
      <c r="K2034" s="388"/>
      <c r="L2034" s="388"/>
      <c r="M2034" s="1301"/>
      <c r="N2034" s="765"/>
      <c r="O2034" s="765"/>
      <c r="P2034" s="765"/>
      <c r="Q2034" s="765"/>
      <c r="R2034" s="765"/>
      <c r="S2034" s="765"/>
      <c r="T2034" s="765"/>
      <c r="U2034" s="765"/>
      <c r="V2034" s="765"/>
      <c r="W2034" s="765"/>
      <c r="X2034" s="765"/>
      <c r="Y2034" s="765"/>
      <c r="Z2034" s="765"/>
      <c r="AA2034" s="765"/>
      <c r="AB2034" s="765"/>
      <c r="AC2034" s="765"/>
      <c r="AD2034" s="765"/>
      <c r="AE2034" s="765"/>
      <c r="AF2034" s="765"/>
      <c r="AG2034" s="765"/>
      <c r="AH2034" s="765"/>
    </row>
    <row r="2035" s="695" customFormat="1" customHeight="1" spans="1:34">
      <c r="A2035" s="1287"/>
      <c r="B2035" s="513"/>
      <c r="C2035" s="495"/>
      <c r="D2035" s="1198"/>
      <c r="E2035" s="409"/>
      <c r="F2035" s="952"/>
      <c r="G2035" s="1157"/>
      <c r="H2035" s="388"/>
      <c r="I2035" s="388"/>
      <c r="J2035" s="991"/>
      <c r="K2035" s="388"/>
      <c r="L2035" s="388"/>
      <c r="M2035" s="1301"/>
      <c r="N2035" s="765"/>
      <c r="O2035" s="765"/>
      <c r="P2035" s="765"/>
      <c r="Q2035" s="765"/>
      <c r="R2035" s="765"/>
      <c r="S2035" s="765"/>
      <c r="T2035" s="765"/>
      <c r="U2035" s="765"/>
      <c r="V2035" s="765"/>
      <c r="W2035" s="765"/>
      <c r="X2035" s="765"/>
      <c r="Y2035" s="765"/>
      <c r="Z2035" s="765"/>
      <c r="AA2035" s="765"/>
      <c r="AB2035" s="765"/>
      <c r="AC2035" s="765"/>
      <c r="AD2035" s="765"/>
      <c r="AE2035" s="765"/>
      <c r="AF2035" s="765"/>
      <c r="AG2035" s="765"/>
      <c r="AH2035" s="765"/>
    </row>
    <row r="2036" s="695" customFormat="1" customHeight="1" spans="1:34">
      <c r="A2036" s="1287"/>
      <c r="B2036" s="513"/>
      <c r="C2036" s="495"/>
      <c r="D2036" s="1198"/>
      <c r="E2036" s="409"/>
      <c r="F2036" s="952"/>
      <c r="G2036" s="1157"/>
      <c r="H2036" s="388"/>
      <c r="I2036" s="388"/>
      <c r="J2036" s="991"/>
      <c r="K2036" s="388"/>
      <c r="L2036" s="388"/>
      <c r="M2036" s="1301"/>
      <c r="N2036" s="765"/>
      <c r="O2036" s="765"/>
      <c r="P2036" s="765"/>
      <c r="Q2036" s="765"/>
      <c r="R2036" s="765"/>
      <c r="S2036" s="765"/>
      <c r="T2036" s="765"/>
      <c r="U2036" s="765"/>
      <c r="V2036" s="765"/>
      <c r="W2036" s="765"/>
      <c r="X2036" s="765"/>
      <c r="Y2036" s="765"/>
      <c r="Z2036" s="765"/>
      <c r="AA2036" s="765"/>
      <c r="AB2036" s="765"/>
      <c r="AC2036" s="765"/>
      <c r="AD2036" s="765"/>
      <c r="AE2036" s="765"/>
      <c r="AF2036" s="765"/>
      <c r="AG2036" s="765"/>
      <c r="AH2036" s="765"/>
    </row>
    <row r="2037" s="695" customFormat="1" customHeight="1" spans="1:34">
      <c r="A2037" s="1287"/>
      <c r="B2037" s="513"/>
      <c r="C2037" s="495"/>
      <c r="D2037" s="1198"/>
      <c r="E2037" s="409"/>
      <c r="F2037" s="952"/>
      <c r="G2037" s="1157"/>
      <c r="H2037" s="388"/>
      <c r="I2037" s="388"/>
      <c r="J2037" s="991"/>
      <c r="K2037" s="388"/>
      <c r="L2037" s="388"/>
      <c r="M2037" s="1301"/>
      <c r="N2037" s="765"/>
      <c r="O2037" s="765"/>
      <c r="P2037" s="765"/>
      <c r="Q2037" s="765"/>
      <c r="R2037" s="765"/>
      <c r="S2037" s="765"/>
      <c r="T2037" s="765"/>
      <c r="U2037" s="765"/>
      <c r="V2037" s="765"/>
      <c r="W2037" s="765"/>
      <c r="X2037" s="765"/>
      <c r="Y2037" s="765"/>
      <c r="Z2037" s="765"/>
      <c r="AA2037" s="765"/>
      <c r="AB2037" s="765"/>
      <c r="AC2037" s="765"/>
      <c r="AD2037" s="765"/>
      <c r="AE2037" s="765"/>
      <c r="AF2037" s="765"/>
      <c r="AG2037" s="765"/>
      <c r="AH2037" s="765"/>
    </row>
    <row r="2038" s="695" customFormat="1" customHeight="1" spans="1:34">
      <c r="A2038" s="1287"/>
      <c r="B2038" s="513"/>
      <c r="C2038" s="495"/>
      <c r="D2038" s="1198"/>
      <c r="E2038" s="409"/>
      <c r="F2038" s="952"/>
      <c r="G2038" s="1157"/>
      <c r="H2038" s="388"/>
      <c r="I2038" s="388"/>
      <c r="J2038" s="991"/>
      <c r="K2038" s="388"/>
      <c r="L2038" s="388"/>
      <c r="M2038" s="1301"/>
      <c r="N2038" s="765"/>
      <c r="O2038" s="765"/>
      <c r="P2038" s="765"/>
      <c r="Q2038" s="765"/>
      <c r="R2038" s="765"/>
      <c r="S2038" s="765"/>
      <c r="T2038" s="765"/>
      <c r="U2038" s="765"/>
      <c r="V2038" s="765"/>
      <c r="W2038" s="765"/>
      <c r="X2038" s="765"/>
      <c r="Y2038" s="765"/>
      <c r="Z2038" s="765"/>
      <c r="AA2038" s="765"/>
      <c r="AB2038" s="765"/>
      <c r="AC2038" s="765"/>
      <c r="AD2038" s="765"/>
      <c r="AE2038" s="765"/>
      <c r="AF2038" s="765"/>
      <c r="AG2038" s="765"/>
      <c r="AH2038" s="765"/>
    </row>
    <row r="2039" s="695" customFormat="1" customHeight="1" spans="1:34">
      <c r="A2039" s="1287"/>
      <c r="B2039" s="529"/>
      <c r="C2039" s="163"/>
      <c r="D2039" s="1198"/>
      <c r="E2039" s="409"/>
      <c r="F2039" s="676"/>
      <c r="G2039" s="1157"/>
      <c r="H2039" s="388"/>
      <c r="I2039" s="388"/>
      <c r="J2039" s="991"/>
      <c r="K2039" s="388"/>
      <c r="L2039" s="388"/>
      <c r="M2039" s="1305"/>
      <c r="N2039" s="765"/>
      <c r="O2039" s="765"/>
      <c r="P2039" s="765"/>
      <c r="Q2039" s="765"/>
      <c r="R2039" s="765"/>
      <c r="S2039" s="765"/>
      <c r="T2039" s="765"/>
      <c r="U2039" s="765"/>
      <c r="V2039" s="765"/>
      <c r="W2039" s="765"/>
      <c r="X2039" s="765"/>
      <c r="Y2039" s="765"/>
      <c r="Z2039" s="765"/>
      <c r="AA2039" s="765"/>
      <c r="AB2039" s="765"/>
      <c r="AC2039" s="765"/>
      <c r="AD2039" s="765"/>
      <c r="AE2039" s="765"/>
      <c r="AF2039" s="765"/>
      <c r="AG2039" s="765"/>
      <c r="AH2039" s="765"/>
    </row>
    <row r="2040" s="695" customFormat="1" customHeight="1" spans="1:34">
      <c r="A2040" s="1287"/>
      <c r="B2040" s="529"/>
      <c r="C2040" s="163"/>
      <c r="D2040" s="1198"/>
      <c r="E2040" s="409"/>
      <c r="F2040" s="676"/>
      <c r="G2040" s="1157"/>
      <c r="H2040" s="388"/>
      <c r="I2040" s="388"/>
      <c r="J2040" s="991"/>
      <c r="K2040" s="388"/>
      <c r="L2040" s="388"/>
      <c r="M2040" s="1305"/>
      <c r="N2040" s="765"/>
      <c r="O2040" s="765"/>
      <c r="P2040" s="765"/>
      <c r="Q2040" s="765"/>
      <c r="R2040" s="765"/>
      <c r="S2040" s="765"/>
      <c r="T2040" s="765"/>
      <c r="U2040" s="765"/>
      <c r="V2040" s="765"/>
      <c r="W2040" s="765"/>
      <c r="X2040" s="765"/>
      <c r="Y2040" s="765"/>
      <c r="Z2040" s="765"/>
      <c r="AA2040" s="765"/>
      <c r="AB2040" s="765"/>
      <c r="AC2040" s="765"/>
      <c r="AD2040" s="765"/>
      <c r="AE2040" s="765"/>
      <c r="AF2040" s="765"/>
      <c r="AG2040" s="765"/>
      <c r="AH2040" s="765"/>
    </row>
    <row r="2041" s="695" customFormat="1" customHeight="1" spans="1:34">
      <c r="A2041" s="1287"/>
      <c r="B2041" s="529"/>
      <c r="C2041" s="163"/>
      <c r="D2041" s="1198"/>
      <c r="E2041" s="409"/>
      <c r="F2041" s="676"/>
      <c r="G2041" s="1157"/>
      <c r="H2041" s="388"/>
      <c r="I2041" s="388"/>
      <c r="J2041" s="991"/>
      <c r="K2041" s="388"/>
      <c r="L2041" s="388"/>
      <c r="M2041" s="1305"/>
      <c r="N2041" s="765"/>
      <c r="O2041" s="765"/>
      <c r="P2041" s="765"/>
      <c r="Q2041" s="765"/>
      <c r="R2041" s="765"/>
      <c r="S2041" s="765"/>
      <c r="T2041" s="765"/>
      <c r="U2041" s="765"/>
      <c r="V2041" s="765"/>
      <c r="W2041" s="765"/>
      <c r="X2041" s="765"/>
      <c r="Y2041" s="765"/>
      <c r="Z2041" s="765"/>
      <c r="AA2041" s="765"/>
      <c r="AB2041" s="765"/>
      <c r="AC2041" s="765"/>
      <c r="AD2041" s="765"/>
      <c r="AE2041" s="765"/>
      <c r="AF2041" s="765"/>
      <c r="AG2041" s="765"/>
      <c r="AH2041" s="765"/>
    </row>
    <row r="2042" s="695" customFormat="1" customHeight="1" spans="1:34">
      <c r="A2042" s="1287"/>
      <c r="B2042" s="529"/>
      <c r="C2042" s="163"/>
      <c r="D2042" s="1198"/>
      <c r="E2042" s="409"/>
      <c r="F2042" s="676"/>
      <c r="G2042" s="1157"/>
      <c r="H2042" s="388"/>
      <c r="I2042" s="388"/>
      <c r="J2042" s="991"/>
      <c r="K2042" s="388"/>
      <c r="L2042" s="388"/>
      <c r="M2042" s="1305"/>
      <c r="N2042" s="765"/>
      <c r="O2042" s="765"/>
      <c r="P2042" s="765"/>
      <c r="Q2042" s="765"/>
      <c r="R2042" s="765"/>
      <c r="S2042" s="765"/>
      <c r="T2042" s="765"/>
      <c r="U2042" s="765"/>
      <c r="V2042" s="765"/>
      <c r="W2042" s="765"/>
      <c r="X2042" s="765"/>
      <c r="Y2042" s="765"/>
      <c r="Z2042" s="765"/>
      <c r="AA2042" s="765"/>
      <c r="AB2042" s="765"/>
      <c r="AC2042" s="765"/>
      <c r="AD2042" s="765"/>
      <c r="AE2042" s="765"/>
      <c r="AF2042" s="765"/>
      <c r="AG2042" s="765"/>
      <c r="AH2042" s="765"/>
    </row>
    <row r="2043" s="695" customFormat="1" customHeight="1" spans="1:34">
      <c r="A2043" s="1287"/>
      <c r="B2043" s="1224"/>
      <c r="C2043" s="239"/>
      <c r="D2043" s="1225"/>
      <c r="E2043" s="940"/>
      <c r="F2043" s="469"/>
      <c r="G2043" s="1157"/>
      <c r="H2043" s="388"/>
      <c r="I2043" s="388"/>
      <c r="J2043" s="991"/>
      <c r="K2043" s="388"/>
      <c r="L2043" s="388"/>
      <c r="M2043" s="1287"/>
      <c r="N2043" s="765"/>
      <c r="O2043" s="765"/>
      <c r="P2043" s="765"/>
      <c r="Q2043" s="765"/>
      <c r="R2043" s="765"/>
      <c r="S2043" s="765"/>
      <c r="T2043" s="765"/>
      <c r="U2043" s="765"/>
      <c r="V2043" s="765"/>
      <c r="W2043" s="765"/>
      <c r="X2043" s="765"/>
      <c r="Y2043" s="765"/>
      <c r="Z2043" s="765"/>
      <c r="AA2043" s="765"/>
      <c r="AB2043" s="765"/>
      <c r="AC2043" s="765"/>
      <c r="AD2043" s="765"/>
      <c r="AE2043" s="765"/>
      <c r="AF2043" s="765"/>
      <c r="AG2043" s="765"/>
      <c r="AH2043" s="765"/>
    </row>
    <row r="2044" s="695" customFormat="1" customHeight="1" spans="1:34">
      <c r="A2044" s="1287"/>
      <c r="B2044" s="529"/>
      <c r="C2044" s="163"/>
      <c r="D2044" s="1198"/>
      <c r="E2044" s="940"/>
      <c r="F2044" s="469"/>
      <c r="G2044" s="1157"/>
      <c r="H2044" s="388"/>
      <c r="I2044" s="388"/>
      <c r="J2044" s="991"/>
      <c r="K2044" s="388"/>
      <c r="L2044" s="388"/>
      <c r="M2044" s="1305"/>
      <c r="N2044" s="765"/>
      <c r="O2044" s="765"/>
      <c r="P2044" s="765"/>
      <c r="Q2044" s="765"/>
      <c r="R2044" s="765"/>
      <c r="S2044" s="765"/>
      <c r="T2044" s="765"/>
      <c r="U2044" s="765"/>
      <c r="V2044" s="765"/>
      <c r="W2044" s="765"/>
      <c r="X2044" s="765"/>
      <c r="Y2044" s="765"/>
      <c r="Z2044" s="765"/>
      <c r="AA2044" s="765"/>
      <c r="AB2044" s="765"/>
      <c r="AC2044" s="765"/>
      <c r="AD2044" s="765"/>
      <c r="AE2044" s="765"/>
      <c r="AF2044" s="765"/>
      <c r="AG2044" s="765"/>
      <c r="AH2044" s="765"/>
    </row>
    <row r="2045" s="695" customFormat="1" customHeight="1" spans="1:34">
      <c r="A2045" s="1287"/>
      <c r="B2045" s="529"/>
      <c r="C2045" s="163"/>
      <c r="D2045" s="1198"/>
      <c r="E2045" s="409"/>
      <c r="F2045" s="676"/>
      <c r="G2045" s="1157"/>
      <c r="H2045" s="388"/>
      <c r="I2045" s="388"/>
      <c r="J2045" s="991"/>
      <c r="K2045" s="388"/>
      <c r="L2045" s="388"/>
      <c r="M2045" s="1287"/>
      <c r="N2045" s="765"/>
      <c r="O2045" s="765"/>
      <c r="P2045" s="765"/>
      <c r="Q2045" s="765"/>
      <c r="R2045" s="765"/>
      <c r="S2045" s="765"/>
      <c r="T2045" s="765"/>
      <c r="U2045" s="765"/>
      <c r="V2045" s="765"/>
      <c r="W2045" s="765"/>
      <c r="X2045" s="765"/>
      <c r="Y2045" s="765"/>
      <c r="Z2045" s="765"/>
      <c r="AA2045" s="765"/>
      <c r="AB2045" s="765"/>
      <c r="AC2045" s="765"/>
      <c r="AD2045" s="765"/>
      <c r="AE2045" s="765"/>
      <c r="AF2045" s="765"/>
      <c r="AG2045" s="765"/>
      <c r="AH2045" s="765"/>
    </row>
    <row r="2046" s="695" customFormat="1" customHeight="1" spans="1:34">
      <c r="A2046" s="1287"/>
      <c r="B2046" s="529"/>
      <c r="C2046" s="163"/>
      <c r="D2046" s="1198"/>
      <c r="E2046" s="409"/>
      <c r="F2046" s="676"/>
      <c r="G2046" s="1157"/>
      <c r="H2046" s="388"/>
      <c r="I2046" s="388"/>
      <c r="J2046" s="991"/>
      <c r="K2046" s="388"/>
      <c r="L2046" s="388"/>
      <c r="M2046" s="1287"/>
      <c r="N2046" s="765"/>
      <c r="O2046" s="765"/>
      <c r="P2046" s="765"/>
      <c r="Q2046" s="765"/>
      <c r="R2046" s="765"/>
      <c r="S2046" s="765"/>
      <c r="T2046" s="765"/>
      <c r="U2046" s="765"/>
      <c r="V2046" s="765"/>
      <c r="W2046" s="765"/>
      <c r="X2046" s="765"/>
      <c r="Y2046" s="765"/>
      <c r="Z2046" s="765"/>
      <c r="AA2046" s="765"/>
      <c r="AB2046" s="765"/>
      <c r="AC2046" s="765"/>
      <c r="AD2046" s="765"/>
      <c r="AE2046" s="765"/>
      <c r="AF2046" s="765"/>
      <c r="AG2046" s="765"/>
      <c r="AH2046" s="765"/>
    </row>
    <row r="2047" s="695" customFormat="1" customHeight="1" spans="1:34">
      <c r="A2047" s="1287"/>
      <c r="B2047" s="529"/>
      <c r="C2047" s="163"/>
      <c r="D2047" s="1198"/>
      <c r="E2047" s="409"/>
      <c r="F2047" s="676"/>
      <c r="G2047" s="1157"/>
      <c r="H2047" s="388"/>
      <c r="I2047" s="388"/>
      <c r="J2047" s="991"/>
      <c r="K2047" s="388"/>
      <c r="L2047" s="388"/>
      <c r="M2047" s="1287"/>
      <c r="N2047" s="765"/>
      <c r="O2047" s="765"/>
      <c r="P2047" s="765"/>
      <c r="Q2047" s="765"/>
      <c r="R2047" s="765"/>
      <c r="S2047" s="765"/>
      <c r="T2047" s="765"/>
      <c r="U2047" s="765"/>
      <c r="V2047" s="765"/>
      <c r="W2047" s="765"/>
      <c r="X2047" s="765"/>
      <c r="Y2047" s="765"/>
      <c r="Z2047" s="765"/>
      <c r="AA2047" s="765"/>
      <c r="AB2047" s="765"/>
      <c r="AC2047" s="765"/>
      <c r="AD2047" s="765"/>
      <c r="AE2047" s="765"/>
      <c r="AF2047" s="765"/>
      <c r="AG2047" s="765"/>
      <c r="AH2047" s="765"/>
    </row>
    <row r="2048" s="695" customFormat="1" customHeight="1" spans="1:34">
      <c r="A2048" s="1287"/>
      <c r="B2048" s="529"/>
      <c r="C2048" s="163"/>
      <c r="D2048" s="1198"/>
      <c r="E2048" s="409"/>
      <c r="F2048" s="676"/>
      <c r="G2048" s="1157"/>
      <c r="H2048" s="388"/>
      <c r="I2048" s="388"/>
      <c r="J2048" s="991"/>
      <c r="K2048" s="388"/>
      <c r="L2048" s="388"/>
      <c r="M2048" s="1287"/>
      <c r="N2048" s="765"/>
      <c r="O2048" s="765"/>
      <c r="P2048" s="765"/>
      <c r="Q2048" s="765"/>
      <c r="R2048" s="765"/>
      <c r="S2048" s="765"/>
      <c r="T2048" s="765"/>
      <c r="U2048" s="765"/>
      <c r="V2048" s="765"/>
      <c r="W2048" s="765"/>
      <c r="X2048" s="765"/>
      <c r="Y2048" s="765"/>
      <c r="Z2048" s="765"/>
      <c r="AA2048" s="765"/>
      <c r="AB2048" s="765"/>
      <c r="AC2048" s="765"/>
      <c r="AD2048" s="765"/>
      <c r="AE2048" s="765"/>
      <c r="AF2048" s="765"/>
      <c r="AG2048" s="765"/>
      <c r="AH2048" s="765"/>
    </row>
    <row r="2049" s="695" customFormat="1" customHeight="1" spans="1:34">
      <c r="A2049" s="1287"/>
      <c r="B2049" s="529"/>
      <c r="C2049" s="163"/>
      <c r="D2049" s="1198"/>
      <c r="E2049" s="409"/>
      <c r="F2049" s="676"/>
      <c r="G2049" s="1157"/>
      <c r="H2049" s="388"/>
      <c r="I2049" s="388"/>
      <c r="J2049" s="991"/>
      <c r="K2049" s="388"/>
      <c r="L2049" s="388"/>
      <c r="M2049" s="1287"/>
      <c r="N2049" s="765"/>
      <c r="O2049" s="765"/>
      <c r="P2049" s="765"/>
      <c r="Q2049" s="765"/>
      <c r="R2049" s="765"/>
      <c r="S2049" s="765"/>
      <c r="T2049" s="765"/>
      <c r="U2049" s="765"/>
      <c r="V2049" s="765"/>
      <c r="W2049" s="765"/>
      <c r="X2049" s="765"/>
      <c r="Y2049" s="765"/>
      <c r="Z2049" s="765"/>
      <c r="AA2049" s="765"/>
      <c r="AB2049" s="765"/>
      <c r="AC2049" s="765"/>
      <c r="AD2049" s="765"/>
      <c r="AE2049" s="765"/>
      <c r="AF2049" s="765"/>
      <c r="AG2049" s="765"/>
      <c r="AH2049" s="765"/>
    </row>
    <row r="2050" s="695" customFormat="1" customHeight="1" spans="1:34">
      <c r="A2050" s="1287"/>
      <c r="B2050" s="529"/>
      <c r="C2050" s="163"/>
      <c r="D2050" s="1198"/>
      <c r="E2050" s="409"/>
      <c r="F2050" s="676"/>
      <c r="G2050" s="1157"/>
      <c r="H2050" s="388"/>
      <c r="I2050" s="388"/>
      <c r="J2050" s="991"/>
      <c r="K2050" s="388"/>
      <c r="L2050" s="388"/>
      <c r="M2050" s="1287"/>
      <c r="N2050" s="765"/>
      <c r="O2050" s="765"/>
      <c r="P2050" s="765"/>
      <c r="Q2050" s="765"/>
      <c r="R2050" s="765"/>
      <c r="S2050" s="765"/>
      <c r="T2050" s="765"/>
      <c r="U2050" s="765"/>
      <c r="V2050" s="765"/>
      <c r="W2050" s="765"/>
      <c r="X2050" s="765"/>
      <c r="Y2050" s="765"/>
      <c r="Z2050" s="765"/>
      <c r="AA2050" s="765"/>
      <c r="AB2050" s="765"/>
      <c r="AC2050" s="765"/>
      <c r="AD2050" s="765"/>
      <c r="AE2050" s="765"/>
      <c r="AF2050" s="765"/>
      <c r="AG2050" s="765"/>
      <c r="AH2050" s="765"/>
    </row>
    <row r="2051" s="695" customFormat="1" customHeight="1" spans="1:34">
      <c r="A2051" s="1287"/>
      <c r="B2051" s="529"/>
      <c r="C2051" s="163"/>
      <c r="D2051" s="1198"/>
      <c r="E2051" s="409"/>
      <c r="F2051" s="676"/>
      <c r="G2051" s="1157"/>
      <c r="H2051" s="388"/>
      <c r="I2051" s="388"/>
      <c r="J2051" s="991"/>
      <c r="K2051" s="388"/>
      <c r="L2051" s="388"/>
      <c r="M2051" s="1287"/>
      <c r="N2051" s="765"/>
      <c r="O2051" s="765"/>
      <c r="P2051" s="765"/>
      <c r="Q2051" s="765"/>
      <c r="R2051" s="765"/>
      <c r="S2051" s="765"/>
      <c r="T2051" s="765"/>
      <c r="U2051" s="765"/>
      <c r="V2051" s="765"/>
      <c r="W2051" s="765"/>
      <c r="X2051" s="765"/>
      <c r="Y2051" s="765"/>
      <c r="Z2051" s="765"/>
      <c r="AA2051" s="765"/>
      <c r="AB2051" s="765"/>
      <c r="AC2051" s="765"/>
      <c r="AD2051" s="765"/>
      <c r="AE2051" s="765"/>
      <c r="AF2051" s="765"/>
      <c r="AG2051" s="765"/>
      <c r="AH2051" s="765"/>
    </row>
    <row r="2052" s="695" customFormat="1" customHeight="1" spans="1:34">
      <c r="A2052" s="1287"/>
      <c r="B2052" s="529"/>
      <c r="C2052" s="163"/>
      <c r="D2052" s="1198"/>
      <c r="E2052" s="409"/>
      <c r="F2052" s="676"/>
      <c r="G2052" s="1157"/>
      <c r="H2052" s="388"/>
      <c r="I2052" s="388"/>
      <c r="J2052" s="991"/>
      <c r="K2052" s="388"/>
      <c r="L2052" s="388"/>
      <c r="M2052" s="1287"/>
      <c r="N2052" s="765"/>
      <c r="O2052" s="765"/>
      <c r="P2052" s="765"/>
      <c r="Q2052" s="765"/>
      <c r="R2052" s="765"/>
      <c r="S2052" s="765"/>
      <c r="T2052" s="765"/>
      <c r="U2052" s="765"/>
      <c r="V2052" s="765"/>
      <c r="W2052" s="765"/>
      <c r="X2052" s="765"/>
      <c r="Y2052" s="765"/>
      <c r="Z2052" s="765"/>
      <c r="AA2052" s="765"/>
      <c r="AB2052" s="765"/>
      <c r="AC2052" s="765"/>
      <c r="AD2052" s="765"/>
      <c r="AE2052" s="765"/>
      <c r="AF2052" s="765"/>
      <c r="AG2052" s="765"/>
      <c r="AH2052" s="765"/>
    </row>
    <row r="2053" s="695" customFormat="1" customHeight="1" spans="1:34">
      <c r="A2053" s="1287"/>
      <c r="B2053" s="529"/>
      <c r="C2053" s="163"/>
      <c r="D2053" s="1198"/>
      <c r="E2053" s="409"/>
      <c r="F2053" s="676"/>
      <c r="G2053" s="1157"/>
      <c r="H2053" s="388"/>
      <c r="I2053" s="388"/>
      <c r="J2053" s="991"/>
      <c r="K2053" s="388"/>
      <c r="L2053" s="388"/>
      <c r="M2053" s="1287"/>
      <c r="N2053" s="765"/>
      <c r="O2053" s="765"/>
      <c r="P2053" s="765"/>
      <c r="Q2053" s="765"/>
      <c r="R2053" s="765"/>
      <c r="S2053" s="765"/>
      <c r="T2053" s="765"/>
      <c r="U2053" s="765"/>
      <c r="V2053" s="765"/>
      <c r="W2053" s="765"/>
      <c r="X2053" s="765"/>
      <c r="Y2053" s="765"/>
      <c r="Z2053" s="765"/>
      <c r="AA2053" s="765"/>
      <c r="AB2053" s="765"/>
      <c r="AC2053" s="765"/>
      <c r="AD2053" s="765"/>
      <c r="AE2053" s="765"/>
      <c r="AF2053" s="765"/>
      <c r="AG2053" s="765"/>
      <c r="AH2053" s="765"/>
    </row>
    <row r="2054" s="695" customFormat="1" customHeight="1" spans="1:34">
      <c r="A2054" s="1287"/>
      <c r="B2054" s="529"/>
      <c r="C2054" s="163"/>
      <c r="D2054" s="1198"/>
      <c r="E2054" s="409"/>
      <c r="F2054" s="676"/>
      <c r="G2054" s="1157"/>
      <c r="H2054" s="388"/>
      <c r="I2054" s="388"/>
      <c r="J2054" s="991"/>
      <c r="K2054" s="388"/>
      <c r="L2054" s="388"/>
      <c r="M2054" s="1287"/>
      <c r="N2054" s="765"/>
      <c r="O2054" s="765"/>
      <c r="P2054" s="765"/>
      <c r="Q2054" s="765"/>
      <c r="R2054" s="765"/>
      <c r="S2054" s="765"/>
      <c r="T2054" s="765"/>
      <c r="U2054" s="765"/>
      <c r="V2054" s="765"/>
      <c r="W2054" s="765"/>
      <c r="X2054" s="765"/>
      <c r="Y2054" s="765"/>
      <c r="Z2054" s="765"/>
      <c r="AA2054" s="765"/>
      <c r="AB2054" s="765"/>
      <c r="AC2054" s="765"/>
      <c r="AD2054" s="765"/>
      <c r="AE2054" s="765"/>
      <c r="AF2054" s="765"/>
      <c r="AG2054" s="765"/>
      <c r="AH2054" s="765"/>
    </row>
    <row r="2055" s="695" customFormat="1" customHeight="1" spans="1:34">
      <c r="A2055" s="1287"/>
      <c r="B2055" s="529"/>
      <c r="C2055" s="163"/>
      <c r="D2055" s="1198"/>
      <c r="E2055" s="409"/>
      <c r="F2055" s="676"/>
      <c r="G2055" s="1157"/>
      <c r="H2055" s="388"/>
      <c r="I2055" s="388"/>
      <c r="J2055" s="991"/>
      <c r="K2055" s="388"/>
      <c r="L2055" s="388"/>
      <c r="M2055" s="1287"/>
      <c r="N2055" s="765"/>
      <c r="O2055" s="765"/>
      <c r="P2055" s="765"/>
      <c r="Q2055" s="765"/>
      <c r="R2055" s="765"/>
      <c r="S2055" s="765"/>
      <c r="T2055" s="765"/>
      <c r="U2055" s="765"/>
      <c r="V2055" s="765"/>
      <c r="W2055" s="765"/>
      <c r="X2055" s="765"/>
      <c r="Y2055" s="765"/>
      <c r="Z2055" s="765"/>
      <c r="AA2055" s="765"/>
      <c r="AB2055" s="765"/>
      <c r="AC2055" s="765"/>
      <c r="AD2055" s="765"/>
      <c r="AE2055" s="765"/>
      <c r="AF2055" s="765"/>
      <c r="AG2055" s="765"/>
      <c r="AH2055" s="765"/>
    </row>
    <row r="2056" s="695" customFormat="1" customHeight="1" spans="1:34">
      <c r="A2056" s="1287"/>
      <c r="B2056" s="529"/>
      <c r="C2056" s="163"/>
      <c r="D2056" s="1198"/>
      <c r="E2056" s="409"/>
      <c r="F2056" s="676"/>
      <c r="G2056" s="1157"/>
      <c r="H2056" s="388"/>
      <c r="I2056" s="388"/>
      <c r="J2056" s="991"/>
      <c r="K2056" s="388"/>
      <c r="L2056" s="388"/>
      <c r="M2056" s="1287"/>
      <c r="N2056" s="765"/>
      <c r="O2056" s="765"/>
      <c r="P2056" s="765"/>
      <c r="Q2056" s="765"/>
      <c r="R2056" s="765"/>
      <c r="S2056" s="765"/>
      <c r="T2056" s="765"/>
      <c r="U2056" s="765"/>
      <c r="V2056" s="765"/>
      <c r="W2056" s="765"/>
      <c r="X2056" s="765"/>
      <c r="Y2056" s="765"/>
      <c r="Z2056" s="765"/>
      <c r="AA2056" s="765"/>
      <c r="AB2056" s="765"/>
      <c r="AC2056" s="765"/>
      <c r="AD2056" s="765"/>
      <c r="AE2056" s="765"/>
      <c r="AF2056" s="765"/>
      <c r="AG2056" s="765"/>
      <c r="AH2056" s="765"/>
    </row>
    <row r="2057" s="695" customFormat="1" customHeight="1" spans="1:34">
      <c r="A2057" s="1287"/>
      <c r="B2057" s="529"/>
      <c r="C2057" s="163"/>
      <c r="D2057" s="1198"/>
      <c r="E2057" s="409"/>
      <c r="F2057" s="676"/>
      <c r="G2057" s="1157"/>
      <c r="H2057" s="388"/>
      <c r="I2057" s="388"/>
      <c r="J2057" s="991"/>
      <c r="K2057" s="388"/>
      <c r="L2057" s="388"/>
      <c r="M2057" s="1287"/>
      <c r="N2057" s="765"/>
      <c r="O2057" s="765"/>
      <c r="P2057" s="765"/>
      <c r="Q2057" s="765"/>
      <c r="R2057" s="765"/>
      <c r="S2057" s="765"/>
      <c r="T2057" s="765"/>
      <c r="U2057" s="765"/>
      <c r="V2057" s="765"/>
      <c r="W2057" s="765"/>
      <c r="X2057" s="765"/>
      <c r="Y2057" s="765"/>
      <c r="Z2057" s="765"/>
      <c r="AA2057" s="765"/>
      <c r="AB2057" s="765"/>
      <c r="AC2057" s="765"/>
      <c r="AD2057" s="765"/>
      <c r="AE2057" s="765"/>
      <c r="AF2057" s="765"/>
      <c r="AG2057" s="765"/>
      <c r="AH2057" s="765"/>
    </row>
    <row r="2058" s="695" customFormat="1" customHeight="1" spans="1:34">
      <c r="A2058" s="1287"/>
      <c r="B2058" s="529"/>
      <c r="C2058" s="163"/>
      <c r="D2058" s="1198"/>
      <c r="E2058" s="409"/>
      <c r="F2058" s="676"/>
      <c r="G2058" s="1157"/>
      <c r="H2058" s="388"/>
      <c r="I2058" s="388"/>
      <c r="J2058" s="991"/>
      <c r="K2058" s="388"/>
      <c r="L2058" s="388"/>
      <c r="M2058" s="1287"/>
      <c r="N2058" s="765"/>
      <c r="O2058" s="765"/>
      <c r="P2058" s="765"/>
      <c r="Q2058" s="765"/>
      <c r="R2058" s="765"/>
      <c r="S2058" s="765"/>
      <c r="T2058" s="765"/>
      <c r="U2058" s="765"/>
      <c r="V2058" s="765"/>
      <c r="W2058" s="765"/>
      <c r="X2058" s="765"/>
      <c r="Y2058" s="765"/>
      <c r="Z2058" s="765"/>
      <c r="AA2058" s="765"/>
      <c r="AB2058" s="765"/>
      <c r="AC2058" s="765"/>
      <c r="AD2058" s="765"/>
      <c r="AE2058" s="765"/>
      <c r="AF2058" s="765"/>
      <c r="AG2058" s="765"/>
      <c r="AH2058" s="765"/>
    </row>
    <row r="2059" s="695" customFormat="1" customHeight="1" spans="1:34">
      <c r="A2059" s="1287"/>
      <c r="B2059" s="529"/>
      <c r="C2059" s="163"/>
      <c r="D2059" s="1198"/>
      <c r="E2059" s="409"/>
      <c r="F2059" s="952"/>
      <c r="G2059" s="1157"/>
      <c r="H2059" s="388"/>
      <c r="I2059" s="388"/>
      <c r="J2059" s="991"/>
      <c r="K2059" s="388"/>
      <c r="L2059" s="388"/>
      <c r="M2059" s="1301"/>
      <c r="N2059" s="765"/>
      <c r="O2059" s="765"/>
      <c r="P2059" s="765"/>
      <c r="Q2059" s="765"/>
      <c r="R2059" s="765"/>
      <c r="S2059" s="765"/>
      <c r="T2059" s="765"/>
      <c r="U2059" s="765"/>
      <c r="V2059" s="765"/>
      <c r="W2059" s="765"/>
      <c r="X2059" s="765"/>
      <c r="Y2059" s="765"/>
      <c r="Z2059" s="765"/>
      <c r="AA2059" s="765"/>
      <c r="AB2059" s="765"/>
      <c r="AC2059" s="765"/>
      <c r="AD2059" s="765"/>
      <c r="AE2059" s="765"/>
      <c r="AF2059" s="765"/>
      <c r="AG2059" s="765"/>
      <c r="AH2059" s="765"/>
    </row>
    <row r="2060" s="695" customFormat="1" customHeight="1" spans="1:34">
      <c r="A2060" s="1287"/>
      <c r="B2060" s="513"/>
      <c r="C2060" s="495"/>
      <c r="D2060" s="1198"/>
      <c r="E2060" s="409"/>
      <c r="F2060" s="952"/>
      <c r="G2060" s="1157"/>
      <c r="H2060" s="388"/>
      <c r="I2060" s="388"/>
      <c r="J2060" s="991"/>
      <c r="K2060" s="388"/>
      <c r="L2060" s="388"/>
      <c r="M2060" s="1301"/>
      <c r="N2060" s="765"/>
      <c r="O2060" s="765"/>
      <c r="P2060" s="765"/>
      <c r="Q2060" s="765"/>
      <c r="R2060" s="765"/>
      <c r="S2060" s="765"/>
      <c r="T2060" s="765"/>
      <c r="U2060" s="765"/>
      <c r="V2060" s="765"/>
      <c r="W2060" s="765"/>
      <c r="X2060" s="765"/>
      <c r="Y2060" s="765"/>
      <c r="Z2060" s="765"/>
      <c r="AA2060" s="765"/>
      <c r="AB2060" s="765"/>
      <c r="AC2060" s="765"/>
      <c r="AD2060" s="765"/>
      <c r="AE2060" s="765"/>
      <c r="AF2060" s="765"/>
      <c r="AG2060" s="765"/>
      <c r="AH2060" s="765"/>
    </row>
    <row r="2061" s="695" customFormat="1" customHeight="1" spans="1:34">
      <c r="A2061" s="1287"/>
      <c r="B2061" s="513"/>
      <c r="C2061" s="495"/>
      <c r="D2061" s="1198"/>
      <c r="E2061" s="409"/>
      <c r="F2061" s="952"/>
      <c r="G2061" s="1157"/>
      <c r="H2061" s="388"/>
      <c r="I2061" s="388"/>
      <c r="J2061" s="991"/>
      <c r="K2061" s="388"/>
      <c r="L2061" s="388"/>
      <c r="M2061" s="1301"/>
      <c r="N2061" s="765"/>
      <c r="O2061" s="765"/>
      <c r="P2061" s="765"/>
      <c r="Q2061" s="765"/>
      <c r="R2061" s="765"/>
      <c r="S2061" s="765"/>
      <c r="T2061" s="765"/>
      <c r="U2061" s="765"/>
      <c r="V2061" s="765"/>
      <c r="W2061" s="765"/>
      <c r="X2061" s="765"/>
      <c r="Y2061" s="765"/>
      <c r="Z2061" s="765"/>
      <c r="AA2061" s="765"/>
      <c r="AB2061" s="765"/>
      <c r="AC2061" s="765"/>
      <c r="AD2061" s="765"/>
      <c r="AE2061" s="765"/>
      <c r="AF2061" s="765"/>
      <c r="AG2061" s="765"/>
      <c r="AH2061" s="765"/>
    </row>
    <row r="2062" s="695" customFormat="1" customHeight="1" spans="1:34">
      <c r="A2062" s="1287"/>
      <c r="B2062" s="513"/>
      <c r="C2062" s="495"/>
      <c r="D2062" s="1198"/>
      <c r="E2062" s="409"/>
      <c r="F2062" s="952"/>
      <c r="G2062" s="1157"/>
      <c r="H2062" s="388"/>
      <c r="I2062" s="388"/>
      <c r="J2062" s="991"/>
      <c r="K2062" s="388"/>
      <c r="L2062" s="388"/>
      <c r="M2062" s="1301"/>
      <c r="N2062" s="765"/>
      <c r="O2062" s="765"/>
      <c r="P2062" s="765"/>
      <c r="Q2062" s="765"/>
      <c r="R2062" s="765"/>
      <c r="S2062" s="765"/>
      <c r="T2062" s="765"/>
      <c r="U2062" s="765"/>
      <c r="V2062" s="765"/>
      <c r="W2062" s="765"/>
      <c r="X2062" s="765"/>
      <c r="Y2062" s="765"/>
      <c r="Z2062" s="765"/>
      <c r="AA2062" s="765"/>
      <c r="AB2062" s="765"/>
      <c r="AC2062" s="765"/>
      <c r="AD2062" s="765"/>
      <c r="AE2062" s="765"/>
      <c r="AF2062" s="765"/>
      <c r="AG2062" s="765"/>
      <c r="AH2062" s="765"/>
    </row>
    <row r="2063" s="695" customFormat="1" customHeight="1" spans="1:34">
      <c r="A2063" s="1287"/>
      <c r="B2063" s="513"/>
      <c r="C2063" s="495"/>
      <c r="D2063" s="1198"/>
      <c r="E2063" s="409"/>
      <c r="F2063" s="952"/>
      <c r="G2063" s="1157"/>
      <c r="H2063" s="388"/>
      <c r="I2063" s="388"/>
      <c r="J2063" s="991"/>
      <c r="K2063" s="388"/>
      <c r="L2063" s="388"/>
      <c r="M2063" s="1301"/>
      <c r="N2063" s="765"/>
      <c r="O2063" s="765"/>
      <c r="P2063" s="765"/>
      <c r="Q2063" s="765"/>
      <c r="R2063" s="765"/>
      <c r="S2063" s="765"/>
      <c r="T2063" s="765"/>
      <c r="U2063" s="765"/>
      <c r="V2063" s="765"/>
      <c r="W2063" s="765"/>
      <c r="X2063" s="765"/>
      <c r="Y2063" s="765"/>
      <c r="Z2063" s="765"/>
      <c r="AA2063" s="765"/>
      <c r="AB2063" s="765"/>
      <c r="AC2063" s="765"/>
      <c r="AD2063" s="765"/>
      <c r="AE2063" s="765"/>
      <c r="AF2063" s="765"/>
      <c r="AG2063" s="765"/>
      <c r="AH2063" s="765"/>
    </row>
    <row r="2064" s="695" customFormat="1" customHeight="1" spans="1:34">
      <c r="A2064" s="1287"/>
      <c r="B2064" s="513"/>
      <c r="C2064" s="495"/>
      <c r="D2064" s="1198"/>
      <c r="E2064" s="409"/>
      <c r="F2064" s="952"/>
      <c r="G2064" s="1157"/>
      <c r="H2064" s="388"/>
      <c r="I2064" s="388"/>
      <c r="J2064" s="991"/>
      <c r="K2064" s="388"/>
      <c r="L2064" s="388"/>
      <c r="M2064" s="1301"/>
      <c r="N2064" s="765"/>
      <c r="O2064" s="765"/>
      <c r="P2064" s="765"/>
      <c r="Q2064" s="765"/>
      <c r="R2064" s="765"/>
      <c r="S2064" s="765"/>
      <c r="T2064" s="765"/>
      <c r="U2064" s="765"/>
      <c r="V2064" s="765"/>
      <c r="W2064" s="765"/>
      <c r="X2064" s="765"/>
      <c r="Y2064" s="765"/>
      <c r="Z2064" s="765"/>
      <c r="AA2064" s="765"/>
      <c r="AB2064" s="765"/>
      <c r="AC2064" s="765"/>
      <c r="AD2064" s="765"/>
      <c r="AE2064" s="765"/>
      <c r="AF2064" s="765"/>
      <c r="AG2064" s="765"/>
      <c r="AH2064" s="765"/>
    </row>
    <row r="2065" s="695" customFormat="1" customHeight="1" spans="1:34">
      <c r="A2065" s="1287"/>
      <c r="B2065" s="513"/>
      <c r="C2065" s="495"/>
      <c r="D2065" s="1198"/>
      <c r="E2065" s="409"/>
      <c r="F2065" s="952"/>
      <c r="G2065" s="1157"/>
      <c r="H2065" s="388"/>
      <c r="I2065" s="388"/>
      <c r="J2065" s="991"/>
      <c r="K2065" s="388"/>
      <c r="L2065" s="388"/>
      <c r="M2065" s="1301"/>
      <c r="N2065" s="765"/>
      <c r="O2065" s="765"/>
      <c r="P2065" s="765"/>
      <c r="Q2065" s="765"/>
      <c r="R2065" s="765"/>
      <c r="S2065" s="765"/>
      <c r="T2065" s="765"/>
      <c r="U2065" s="765"/>
      <c r="V2065" s="765"/>
      <c r="W2065" s="765"/>
      <c r="X2065" s="765"/>
      <c r="Y2065" s="765"/>
      <c r="Z2065" s="765"/>
      <c r="AA2065" s="765"/>
      <c r="AB2065" s="765"/>
      <c r="AC2065" s="765"/>
      <c r="AD2065" s="765"/>
      <c r="AE2065" s="765"/>
      <c r="AF2065" s="765"/>
      <c r="AG2065" s="765"/>
      <c r="AH2065" s="765"/>
    </row>
    <row r="2066" s="695" customFormat="1" customHeight="1" spans="1:34">
      <c r="A2066" s="1287"/>
      <c r="B2066" s="513"/>
      <c r="C2066" s="495"/>
      <c r="D2066" s="1198"/>
      <c r="E2066" s="409"/>
      <c r="F2066" s="952"/>
      <c r="G2066" s="1157"/>
      <c r="H2066" s="388"/>
      <c r="I2066" s="388"/>
      <c r="J2066" s="991"/>
      <c r="K2066" s="388"/>
      <c r="L2066" s="388"/>
      <c r="M2066" s="1301"/>
      <c r="N2066" s="765"/>
      <c r="O2066" s="765"/>
      <c r="P2066" s="765"/>
      <c r="Q2066" s="765"/>
      <c r="R2066" s="765"/>
      <c r="S2066" s="765"/>
      <c r="T2066" s="765"/>
      <c r="U2066" s="765"/>
      <c r="V2066" s="765"/>
      <c r="W2066" s="765"/>
      <c r="X2066" s="765"/>
      <c r="Y2066" s="765"/>
      <c r="Z2066" s="765"/>
      <c r="AA2066" s="765"/>
      <c r="AB2066" s="765"/>
      <c r="AC2066" s="765"/>
      <c r="AD2066" s="765"/>
      <c r="AE2066" s="765"/>
      <c r="AF2066" s="765"/>
      <c r="AG2066" s="765"/>
      <c r="AH2066" s="765"/>
    </row>
    <row r="2067" s="695" customFormat="1" customHeight="1" spans="1:34">
      <c r="A2067" s="1287"/>
      <c r="B2067" s="513"/>
      <c r="C2067" s="495"/>
      <c r="D2067" s="1198"/>
      <c r="E2067" s="409"/>
      <c r="F2067" s="952"/>
      <c r="G2067" s="1157"/>
      <c r="H2067" s="388"/>
      <c r="I2067" s="388"/>
      <c r="J2067" s="991"/>
      <c r="K2067" s="388"/>
      <c r="L2067" s="388"/>
      <c r="M2067" s="1301"/>
      <c r="N2067" s="765"/>
      <c r="O2067" s="765"/>
      <c r="P2067" s="765"/>
      <c r="Q2067" s="765"/>
      <c r="R2067" s="765"/>
      <c r="S2067" s="765"/>
      <c r="T2067" s="765"/>
      <c r="U2067" s="765"/>
      <c r="V2067" s="765"/>
      <c r="W2067" s="765"/>
      <c r="X2067" s="765"/>
      <c r="Y2067" s="765"/>
      <c r="Z2067" s="765"/>
      <c r="AA2067" s="765"/>
      <c r="AB2067" s="765"/>
      <c r="AC2067" s="765"/>
      <c r="AD2067" s="765"/>
      <c r="AE2067" s="765"/>
      <c r="AF2067" s="765"/>
      <c r="AG2067" s="765"/>
      <c r="AH2067" s="765"/>
    </row>
    <row r="2068" s="695" customFormat="1" customHeight="1" spans="1:34">
      <c r="A2068" s="1287"/>
      <c r="B2068" s="513"/>
      <c r="C2068" s="495"/>
      <c r="D2068" s="1198"/>
      <c r="E2068" s="409"/>
      <c r="F2068" s="952"/>
      <c r="G2068" s="1157"/>
      <c r="H2068" s="388"/>
      <c r="I2068" s="388"/>
      <c r="J2068" s="991"/>
      <c r="K2068" s="388"/>
      <c r="L2068" s="388"/>
      <c r="M2068" s="1301"/>
      <c r="N2068" s="765"/>
      <c r="O2068" s="765"/>
      <c r="P2068" s="765"/>
      <c r="Q2068" s="765"/>
      <c r="R2068" s="765"/>
      <c r="S2068" s="765"/>
      <c r="T2068" s="765"/>
      <c r="U2068" s="765"/>
      <c r="V2068" s="765"/>
      <c r="W2068" s="765"/>
      <c r="X2068" s="765"/>
      <c r="Y2068" s="765"/>
      <c r="Z2068" s="765"/>
      <c r="AA2068" s="765"/>
      <c r="AB2068" s="765"/>
      <c r="AC2068" s="765"/>
      <c r="AD2068" s="765"/>
      <c r="AE2068" s="765"/>
      <c r="AF2068" s="765"/>
      <c r="AG2068" s="765"/>
      <c r="AH2068" s="765"/>
    </row>
    <row r="2069" s="695" customFormat="1" customHeight="1" spans="1:34">
      <c r="A2069" s="1287"/>
      <c r="B2069" s="513"/>
      <c r="C2069" s="495"/>
      <c r="D2069" s="1198"/>
      <c r="E2069" s="409"/>
      <c r="F2069" s="952"/>
      <c r="G2069" s="1157"/>
      <c r="H2069" s="388"/>
      <c r="I2069" s="388"/>
      <c r="J2069" s="991"/>
      <c r="K2069" s="388"/>
      <c r="L2069" s="388"/>
      <c r="M2069" s="1301"/>
      <c r="N2069" s="765"/>
      <c r="O2069" s="765"/>
      <c r="P2069" s="765"/>
      <c r="Q2069" s="765"/>
      <c r="R2069" s="765"/>
      <c r="S2069" s="765"/>
      <c r="T2069" s="765"/>
      <c r="U2069" s="765"/>
      <c r="V2069" s="765"/>
      <c r="W2069" s="765"/>
      <c r="X2069" s="765"/>
      <c r="Y2069" s="765"/>
      <c r="Z2069" s="765"/>
      <c r="AA2069" s="765"/>
      <c r="AB2069" s="765"/>
      <c r="AC2069" s="765"/>
      <c r="AD2069" s="765"/>
      <c r="AE2069" s="765"/>
      <c r="AF2069" s="765"/>
      <c r="AG2069" s="765"/>
      <c r="AH2069" s="765"/>
    </row>
    <row r="2070" s="695" customFormat="1" customHeight="1" spans="1:34">
      <c r="A2070" s="1287"/>
      <c r="B2070" s="513"/>
      <c r="C2070" s="495"/>
      <c r="D2070" s="1198"/>
      <c r="E2070" s="409"/>
      <c r="F2070" s="952"/>
      <c r="G2070" s="1157"/>
      <c r="H2070" s="388"/>
      <c r="I2070" s="388"/>
      <c r="J2070" s="991"/>
      <c r="K2070" s="388"/>
      <c r="L2070" s="388"/>
      <c r="M2070" s="1301"/>
      <c r="N2070" s="765"/>
      <c r="O2070" s="765"/>
      <c r="P2070" s="765"/>
      <c r="Q2070" s="765"/>
      <c r="R2070" s="765"/>
      <c r="S2070" s="765"/>
      <c r="T2070" s="765"/>
      <c r="U2070" s="765"/>
      <c r="V2070" s="765"/>
      <c r="W2070" s="765"/>
      <c r="X2070" s="765"/>
      <c r="Y2070" s="765"/>
      <c r="Z2070" s="765"/>
      <c r="AA2070" s="765"/>
      <c r="AB2070" s="765"/>
      <c r="AC2070" s="765"/>
      <c r="AD2070" s="765"/>
      <c r="AE2070" s="765"/>
      <c r="AF2070" s="765"/>
      <c r="AG2070" s="765"/>
      <c r="AH2070" s="765"/>
    </row>
    <row r="2071" s="695" customFormat="1" customHeight="1" spans="1:34">
      <c r="A2071" s="1287"/>
      <c r="B2071" s="513"/>
      <c r="C2071" s="495"/>
      <c r="D2071" s="1198"/>
      <c r="E2071" s="409"/>
      <c r="F2071" s="952"/>
      <c r="G2071" s="1157"/>
      <c r="H2071" s="388"/>
      <c r="I2071" s="388"/>
      <c r="J2071" s="991"/>
      <c r="K2071" s="388"/>
      <c r="L2071" s="388"/>
      <c r="M2071" s="1301"/>
      <c r="N2071" s="765"/>
      <c r="O2071" s="765"/>
      <c r="P2071" s="765"/>
      <c r="Q2071" s="765"/>
      <c r="R2071" s="765"/>
      <c r="S2071" s="765"/>
      <c r="T2071" s="765"/>
      <c r="U2071" s="765"/>
      <c r="V2071" s="765"/>
      <c r="W2071" s="765"/>
      <c r="X2071" s="765"/>
      <c r="Y2071" s="765"/>
      <c r="Z2071" s="765"/>
      <c r="AA2071" s="765"/>
      <c r="AB2071" s="765"/>
      <c r="AC2071" s="765"/>
      <c r="AD2071" s="765"/>
      <c r="AE2071" s="765"/>
      <c r="AF2071" s="765"/>
      <c r="AG2071" s="765"/>
      <c r="AH2071" s="765"/>
    </row>
    <row r="2072" s="695" customFormat="1" customHeight="1" spans="1:34">
      <c r="A2072" s="1287"/>
      <c r="B2072" s="513"/>
      <c r="C2072" s="495"/>
      <c r="D2072" s="1198"/>
      <c r="E2072" s="409"/>
      <c r="F2072" s="952"/>
      <c r="G2072" s="1157"/>
      <c r="H2072" s="388"/>
      <c r="I2072" s="388"/>
      <c r="J2072" s="991"/>
      <c r="K2072" s="388"/>
      <c r="L2072" s="388"/>
      <c r="M2072" s="1301"/>
      <c r="N2072" s="765"/>
      <c r="O2072" s="765"/>
      <c r="P2072" s="765"/>
      <c r="Q2072" s="765"/>
      <c r="R2072" s="765"/>
      <c r="S2072" s="765"/>
      <c r="T2072" s="765"/>
      <c r="U2072" s="765"/>
      <c r="V2072" s="765"/>
      <c r="W2072" s="765"/>
      <c r="X2072" s="765"/>
      <c r="Y2072" s="765"/>
      <c r="Z2072" s="765"/>
      <c r="AA2072" s="765"/>
      <c r="AB2072" s="765"/>
      <c r="AC2072" s="765"/>
      <c r="AD2072" s="765"/>
      <c r="AE2072" s="765"/>
      <c r="AF2072" s="765"/>
      <c r="AG2072" s="765"/>
      <c r="AH2072" s="765"/>
    </row>
    <row r="2073" s="695" customFormat="1" customHeight="1" spans="1:34">
      <c r="A2073" s="1287"/>
      <c r="B2073" s="513"/>
      <c r="C2073" s="495"/>
      <c r="D2073" s="1198"/>
      <c r="E2073" s="409"/>
      <c r="F2073" s="952"/>
      <c r="G2073" s="1157"/>
      <c r="H2073" s="388"/>
      <c r="I2073" s="388"/>
      <c r="J2073" s="991"/>
      <c r="K2073" s="388"/>
      <c r="L2073" s="388"/>
      <c r="M2073" s="1301"/>
      <c r="N2073" s="765"/>
      <c r="O2073" s="765"/>
      <c r="P2073" s="765"/>
      <c r="Q2073" s="765"/>
      <c r="R2073" s="765"/>
      <c r="S2073" s="765"/>
      <c r="T2073" s="765"/>
      <c r="U2073" s="765"/>
      <c r="V2073" s="765"/>
      <c r="W2073" s="765"/>
      <c r="X2073" s="765"/>
      <c r="Y2073" s="765"/>
      <c r="Z2073" s="765"/>
      <c r="AA2073" s="765"/>
      <c r="AB2073" s="765"/>
      <c r="AC2073" s="765"/>
      <c r="AD2073" s="765"/>
      <c r="AE2073" s="765"/>
      <c r="AF2073" s="765"/>
      <c r="AG2073" s="765"/>
      <c r="AH2073" s="765"/>
    </row>
    <row r="2074" s="695" customFormat="1" customHeight="1" spans="1:34">
      <c r="A2074" s="1287"/>
      <c r="B2074" s="513"/>
      <c r="C2074" s="495"/>
      <c r="D2074" s="1198"/>
      <c r="E2074" s="409"/>
      <c r="F2074" s="952"/>
      <c r="G2074" s="1157"/>
      <c r="H2074" s="388"/>
      <c r="I2074" s="388"/>
      <c r="J2074" s="991"/>
      <c r="K2074" s="388"/>
      <c r="L2074" s="388"/>
      <c r="M2074" s="1301"/>
      <c r="N2074" s="765"/>
      <c r="O2074" s="765"/>
      <c r="P2074" s="765"/>
      <c r="Q2074" s="765"/>
      <c r="R2074" s="765"/>
      <c r="S2074" s="765"/>
      <c r="T2074" s="765"/>
      <c r="U2074" s="765"/>
      <c r="V2074" s="765"/>
      <c r="W2074" s="765"/>
      <c r="X2074" s="765"/>
      <c r="Y2074" s="765"/>
      <c r="Z2074" s="765"/>
      <c r="AA2074" s="765"/>
      <c r="AB2074" s="765"/>
      <c r="AC2074" s="765"/>
      <c r="AD2074" s="765"/>
      <c r="AE2074" s="765"/>
      <c r="AF2074" s="765"/>
      <c r="AG2074" s="765"/>
      <c r="AH2074" s="765"/>
    </row>
    <row r="2075" s="695" customFormat="1" customHeight="1" spans="1:34">
      <c r="A2075" s="1287"/>
      <c r="B2075" s="513"/>
      <c r="C2075" s="495"/>
      <c r="D2075" s="1198"/>
      <c r="E2075" s="409"/>
      <c r="F2075" s="952"/>
      <c r="G2075" s="1157"/>
      <c r="H2075" s="388"/>
      <c r="I2075" s="388"/>
      <c r="J2075" s="991"/>
      <c r="K2075" s="388"/>
      <c r="L2075" s="388"/>
      <c r="M2075" s="1301"/>
      <c r="N2075" s="765"/>
      <c r="O2075" s="765"/>
      <c r="P2075" s="765"/>
      <c r="Q2075" s="765"/>
      <c r="R2075" s="765"/>
      <c r="S2075" s="765"/>
      <c r="T2075" s="765"/>
      <c r="U2075" s="765"/>
      <c r="V2075" s="765"/>
      <c r="W2075" s="765"/>
      <c r="X2075" s="765"/>
      <c r="Y2075" s="765"/>
      <c r="Z2075" s="765"/>
      <c r="AA2075" s="765"/>
      <c r="AB2075" s="765"/>
      <c r="AC2075" s="765"/>
      <c r="AD2075" s="765"/>
      <c r="AE2075" s="765"/>
      <c r="AF2075" s="765"/>
      <c r="AG2075" s="765"/>
      <c r="AH2075" s="765"/>
    </row>
    <row r="2076" s="695" customFormat="1" customHeight="1" spans="1:34">
      <c r="A2076" s="1287"/>
      <c r="B2076" s="513"/>
      <c r="C2076" s="495"/>
      <c r="D2076" s="1198"/>
      <c r="E2076" s="409"/>
      <c r="F2076" s="952"/>
      <c r="G2076" s="1157"/>
      <c r="H2076" s="388"/>
      <c r="I2076" s="388"/>
      <c r="J2076" s="991"/>
      <c r="K2076" s="388"/>
      <c r="L2076" s="388"/>
      <c r="M2076" s="1301"/>
      <c r="N2076" s="765"/>
      <c r="O2076" s="765"/>
      <c r="P2076" s="765"/>
      <c r="Q2076" s="765"/>
      <c r="R2076" s="765"/>
      <c r="S2076" s="765"/>
      <c r="T2076" s="765"/>
      <c r="U2076" s="765"/>
      <c r="V2076" s="765"/>
      <c r="W2076" s="765"/>
      <c r="X2076" s="765"/>
      <c r="Y2076" s="765"/>
      <c r="Z2076" s="765"/>
      <c r="AA2076" s="765"/>
      <c r="AB2076" s="765"/>
      <c r="AC2076" s="765"/>
      <c r="AD2076" s="765"/>
      <c r="AE2076" s="765"/>
      <c r="AF2076" s="765"/>
      <c r="AG2076" s="765"/>
      <c r="AH2076" s="765"/>
    </row>
    <row r="2077" s="695" customFormat="1" customHeight="1" spans="1:34">
      <c r="A2077" s="1287"/>
      <c r="B2077" s="513"/>
      <c r="C2077" s="495"/>
      <c r="D2077" s="1198"/>
      <c r="E2077" s="409"/>
      <c r="F2077" s="952"/>
      <c r="G2077" s="1157"/>
      <c r="H2077" s="388"/>
      <c r="I2077" s="388"/>
      <c r="J2077" s="991"/>
      <c r="K2077" s="388"/>
      <c r="L2077" s="388"/>
      <c r="M2077" s="1301"/>
      <c r="N2077" s="765"/>
      <c r="O2077" s="765"/>
      <c r="P2077" s="765"/>
      <c r="Q2077" s="765"/>
      <c r="R2077" s="765"/>
      <c r="S2077" s="765"/>
      <c r="T2077" s="765"/>
      <c r="U2077" s="765"/>
      <c r="V2077" s="765"/>
      <c r="W2077" s="765"/>
      <c r="X2077" s="765"/>
      <c r="Y2077" s="765"/>
      <c r="Z2077" s="765"/>
      <c r="AA2077" s="765"/>
      <c r="AB2077" s="765"/>
      <c r="AC2077" s="765"/>
      <c r="AD2077" s="765"/>
      <c r="AE2077" s="765"/>
      <c r="AF2077" s="765"/>
      <c r="AG2077" s="765"/>
      <c r="AH2077" s="765"/>
    </row>
    <row r="2078" s="695" customFormat="1" customHeight="1" spans="1:34">
      <c r="A2078" s="1287"/>
      <c r="B2078" s="513"/>
      <c r="C2078" s="495"/>
      <c r="D2078" s="1198"/>
      <c r="E2078" s="409"/>
      <c r="F2078" s="952"/>
      <c r="G2078" s="1157"/>
      <c r="H2078" s="388"/>
      <c r="I2078" s="388"/>
      <c r="J2078" s="991"/>
      <c r="K2078" s="388"/>
      <c r="L2078" s="388"/>
      <c r="M2078" s="1301"/>
      <c r="N2078" s="765"/>
      <c r="O2078" s="765"/>
      <c r="P2078" s="765"/>
      <c r="Q2078" s="765"/>
      <c r="R2078" s="765"/>
      <c r="S2078" s="765"/>
      <c r="T2078" s="765"/>
      <c r="U2078" s="765"/>
      <c r="V2078" s="765"/>
      <c r="W2078" s="765"/>
      <c r="X2078" s="765"/>
      <c r="Y2078" s="765"/>
      <c r="Z2078" s="765"/>
      <c r="AA2078" s="765"/>
      <c r="AB2078" s="765"/>
      <c r="AC2078" s="765"/>
      <c r="AD2078" s="765"/>
      <c r="AE2078" s="765"/>
      <c r="AF2078" s="765"/>
      <c r="AG2078" s="765"/>
      <c r="AH2078" s="765"/>
    </row>
    <row r="2079" s="695" customFormat="1" customHeight="1" spans="1:34">
      <c r="A2079" s="1287"/>
      <c r="B2079" s="513"/>
      <c r="C2079" s="495"/>
      <c r="D2079" s="1198"/>
      <c r="E2079" s="409"/>
      <c r="F2079" s="952"/>
      <c r="G2079" s="1157"/>
      <c r="H2079" s="388"/>
      <c r="I2079" s="388"/>
      <c r="J2079" s="991"/>
      <c r="K2079" s="388"/>
      <c r="L2079" s="388"/>
      <c r="M2079" s="1301"/>
      <c r="N2079" s="765"/>
      <c r="O2079" s="765"/>
      <c r="P2079" s="765"/>
      <c r="Q2079" s="765"/>
      <c r="R2079" s="765"/>
      <c r="S2079" s="765"/>
      <c r="T2079" s="765"/>
      <c r="U2079" s="765"/>
      <c r="V2079" s="765"/>
      <c r="W2079" s="765"/>
      <c r="X2079" s="765"/>
      <c r="Y2079" s="765"/>
      <c r="Z2079" s="765"/>
      <c r="AA2079" s="765"/>
      <c r="AB2079" s="765"/>
      <c r="AC2079" s="765"/>
      <c r="AD2079" s="765"/>
      <c r="AE2079" s="765"/>
      <c r="AF2079" s="765"/>
      <c r="AG2079" s="765"/>
      <c r="AH2079" s="765"/>
    </row>
    <row r="2080" s="695" customFormat="1" customHeight="1" spans="1:34">
      <c r="A2080" s="1287"/>
      <c r="B2080" s="513"/>
      <c r="C2080" s="495"/>
      <c r="D2080" s="1198"/>
      <c r="E2080" s="409"/>
      <c r="F2080" s="952"/>
      <c r="G2080" s="1157"/>
      <c r="H2080" s="388"/>
      <c r="I2080" s="388"/>
      <c r="J2080" s="991"/>
      <c r="K2080" s="388"/>
      <c r="L2080" s="388"/>
      <c r="M2080" s="1301"/>
      <c r="N2080" s="765"/>
      <c r="O2080" s="765"/>
      <c r="P2080" s="765"/>
      <c r="Q2080" s="765"/>
      <c r="R2080" s="765"/>
      <c r="S2080" s="765"/>
      <c r="T2080" s="765"/>
      <c r="U2080" s="765"/>
      <c r="V2080" s="765"/>
      <c r="W2080" s="765"/>
      <c r="X2080" s="765"/>
      <c r="Y2080" s="765"/>
      <c r="Z2080" s="765"/>
      <c r="AA2080" s="765"/>
      <c r="AB2080" s="765"/>
      <c r="AC2080" s="765"/>
      <c r="AD2080" s="765"/>
      <c r="AE2080" s="765"/>
      <c r="AF2080" s="765"/>
      <c r="AG2080" s="765"/>
      <c r="AH2080" s="765"/>
    </row>
    <row r="2081" s="695" customFormat="1" customHeight="1" spans="1:34">
      <c r="A2081" s="1287"/>
      <c r="B2081" s="513"/>
      <c r="C2081" s="495"/>
      <c r="D2081" s="1198"/>
      <c r="E2081" s="409"/>
      <c r="F2081" s="952"/>
      <c r="G2081" s="1157"/>
      <c r="H2081" s="388"/>
      <c r="I2081" s="388"/>
      <c r="J2081" s="991"/>
      <c r="K2081" s="388"/>
      <c r="L2081" s="388"/>
      <c r="M2081" s="1301"/>
      <c r="N2081" s="765"/>
      <c r="O2081" s="765"/>
      <c r="P2081" s="765"/>
      <c r="Q2081" s="765"/>
      <c r="R2081" s="765"/>
      <c r="S2081" s="765"/>
      <c r="T2081" s="765"/>
      <c r="U2081" s="765"/>
      <c r="V2081" s="765"/>
      <c r="W2081" s="765"/>
      <c r="X2081" s="765"/>
      <c r="Y2081" s="765"/>
      <c r="Z2081" s="765"/>
      <c r="AA2081" s="765"/>
      <c r="AB2081" s="765"/>
      <c r="AC2081" s="765"/>
      <c r="AD2081" s="765"/>
      <c r="AE2081" s="765"/>
      <c r="AF2081" s="765"/>
      <c r="AG2081" s="765"/>
      <c r="AH2081" s="765"/>
    </row>
    <row r="2082" s="695" customFormat="1" customHeight="1" spans="1:34">
      <c r="A2082" s="1287"/>
      <c r="B2082" s="513"/>
      <c r="C2082" s="495"/>
      <c r="D2082" s="1198"/>
      <c r="E2082" s="409"/>
      <c r="F2082" s="952"/>
      <c r="G2082" s="1157"/>
      <c r="H2082" s="388"/>
      <c r="I2082" s="388"/>
      <c r="J2082" s="991"/>
      <c r="K2082" s="388"/>
      <c r="L2082" s="388"/>
      <c r="M2082" s="1301"/>
      <c r="N2082" s="765"/>
      <c r="O2082" s="765"/>
      <c r="P2082" s="765"/>
      <c r="Q2082" s="765"/>
      <c r="R2082" s="765"/>
      <c r="S2082" s="765"/>
      <c r="T2082" s="765"/>
      <c r="U2082" s="765"/>
      <c r="V2082" s="765"/>
      <c r="W2082" s="765"/>
      <c r="X2082" s="765"/>
      <c r="Y2082" s="765"/>
      <c r="Z2082" s="765"/>
      <c r="AA2082" s="765"/>
      <c r="AB2082" s="765"/>
      <c r="AC2082" s="765"/>
      <c r="AD2082" s="765"/>
      <c r="AE2082" s="765"/>
      <c r="AF2082" s="765"/>
      <c r="AG2082" s="765"/>
      <c r="AH2082" s="765"/>
    </row>
    <row r="2083" s="695" customFormat="1" customHeight="1" spans="1:34">
      <c r="A2083" s="1287"/>
      <c r="B2083" s="513"/>
      <c r="C2083" s="495"/>
      <c r="D2083" s="1198"/>
      <c r="E2083" s="409"/>
      <c r="F2083" s="952"/>
      <c r="G2083" s="1157"/>
      <c r="H2083" s="388"/>
      <c r="I2083" s="388"/>
      <c r="J2083" s="991"/>
      <c r="K2083" s="388"/>
      <c r="L2083" s="388"/>
      <c r="M2083" s="1301"/>
      <c r="N2083" s="765"/>
      <c r="O2083" s="765"/>
      <c r="P2083" s="765"/>
      <c r="Q2083" s="765"/>
      <c r="R2083" s="765"/>
      <c r="S2083" s="765"/>
      <c r="T2083" s="765"/>
      <c r="U2083" s="765"/>
      <c r="V2083" s="765"/>
      <c r="W2083" s="765"/>
      <c r="X2083" s="765"/>
      <c r="Y2083" s="765"/>
      <c r="Z2083" s="765"/>
      <c r="AA2083" s="765"/>
      <c r="AB2083" s="765"/>
      <c r="AC2083" s="765"/>
      <c r="AD2083" s="765"/>
      <c r="AE2083" s="765"/>
      <c r="AF2083" s="765"/>
      <c r="AG2083" s="765"/>
      <c r="AH2083" s="765"/>
    </row>
    <row r="2084" s="695" customFormat="1" customHeight="1" spans="1:34">
      <c r="A2084" s="1287"/>
      <c r="B2084" s="513"/>
      <c r="C2084" s="495"/>
      <c r="D2084" s="1198"/>
      <c r="E2084" s="409"/>
      <c r="F2084" s="952"/>
      <c r="G2084" s="1157"/>
      <c r="H2084" s="388"/>
      <c r="I2084" s="388"/>
      <c r="J2084" s="991"/>
      <c r="K2084" s="388"/>
      <c r="L2084" s="388"/>
      <c r="M2084" s="1301"/>
      <c r="N2084" s="765"/>
      <c r="O2084" s="765"/>
      <c r="P2084" s="765"/>
      <c r="Q2084" s="765"/>
      <c r="R2084" s="765"/>
      <c r="S2084" s="765"/>
      <c r="T2084" s="765"/>
      <c r="U2084" s="765"/>
      <c r="V2084" s="765"/>
      <c r="W2084" s="765"/>
      <c r="X2084" s="765"/>
      <c r="Y2084" s="765"/>
      <c r="Z2084" s="765"/>
      <c r="AA2084" s="765"/>
      <c r="AB2084" s="765"/>
      <c r="AC2084" s="765"/>
      <c r="AD2084" s="765"/>
      <c r="AE2084" s="765"/>
      <c r="AF2084" s="765"/>
      <c r="AG2084" s="765"/>
      <c r="AH2084" s="765"/>
    </row>
    <row r="2085" s="695" customFormat="1" customHeight="1" spans="1:34">
      <c r="A2085" s="1287"/>
      <c r="B2085" s="513"/>
      <c r="C2085" s="495"/>
      <c r="D2085" s="1198"/>
      <c r="E2085" s="409"/>
      <c r="F2085" s="952"/>
      <c r="G2085" s="1157"/>
      <c r="H2085" s="388"/>
      <c r="I2085" s="388"/>
      <c r="J2085" s="991"/>
      <c r="K2085" s="388"/>
      <c r="L2085" s="388"/>
      <c r="M2085" s="1301"/>
      <c r="N2085" s="765"/>
      <c r="O2085" s="765"/>
      <c r="P2085" s="765"/>
      <c r="Q2085" s="765"/>
      <c r="R2085" s="765"/>
      <c r="S2085" s="765"/>
      <c r="T2085" s="765"/>
      <c r="U2085" s="765"/>
      <c r="V2085" s="765"/>
      <c r="W2085" s="765"/>
      <c r="X2085" s="765"/>
      <c r="Y2085" s="765"/>
      <c r="Z2085" s="765"/>
      <c r="AA2085" s="765"/>
      <c r="AB2085" s="765"/>
      <c r="AC2085" s="765"/>
      <c r="AD2085" s="765"/>
      <c r="AE2085" s="765"/>
      <c r="AF2085" s="765"/>
      <c r="AG2085" s="765"/>
      <c r="AH2085" s="765"/>
    </row>
    <row r="2086" s="695" customFormat="1" customHeight="1" spans="1:34">
      <c r="A2086" s="1287"/>
      <c r="B2086" s="513"/>
      <c r="C2086" s="495"/>
      <c r="D2086" s="1198"/>
      <c r="E2086" s="409"/>
      <c r="F2086" s="952"/>
      <c r="G2086" s="1157"/>
      <c r="H2086" s="388"/>
      <c r="I2086" s="388"/>
      <c r="J2086" s="991"/>
      <c r="K2086" s="388"/>
      <c r="L2086" s="388"/>
      <c r="M2086" s="1301"/>
      <c r="N2086" s="765"/>
      <c r="O2086" s="765"/>
      <c r="P2086" s="765"/>
      <c r="Q2086" s="765"/>
      <c r="R2086" s="765"/>
      <c r="S2086" s="765"/>
      <c r="T2086" s="765"/>
      <c r="U2086" s="765"/>
      <c r="V2086" s="765"/>
      <c r="W2086" s="765"/>
      <c r="X2086" s="765"/>
      <c r="Y2086" s="765"/>
      <c r="Z2086" s="765"/>
      <c r="AA2086" s="765"/>
      <c r="AB2086" s="765"/>
      <c r="AC2086" s="765"/>
      <c r="AD2086" s="765"/>
      <c r="AE2086" s="765"/>
      <c r="AF2086" s="765"/>
      <c r="AG2086" s="765"/>
      <c r="AH2086" s="765"/>
    </row>
    <row r="2087" s="695" customFormat="1" customHeight="1" spans="1:34">
      <c r="A2087" s="1287"/>
      <c r="B2087" s="513"/>
      <c r="C2087" s="495"/>
      <c r="D2087" s="1198"/>
      <c r="E2087" s="409"/>
      <c r="F2087" s="952"/>
      <c r="G2087" s="1157"/>
      <c r="H2087" s="388"/>
      <c r="I2087" s="388"/>
      <c r="J2087" s="991"/>
      <c r="K2087" s="388"/>
      <c r="L2087" s="388"/>
      <c r="M2087" s="1301"/>
      <c r="N2087" s="765"/>
      <c r="O2087" s="765"/>
      <c r="P2087" s="765"/>
      <c r="Q2087" s="765"/>
      <c r="R2087" s="765"/>
      <c r="S2087" s="765"/>
      <c r="T2087" s="765"/>
      <c r="U2087" s="765"/>
      <c r="V2087" s="765"/>
      <c r="W2087" s="765"/>
      <c r="X2087" s="765"/>
      <c r="Y2087" s="765"/>
      <c r="Z2087" s="765"/>
      <c r="AA2087" s="765"/>
      <c r="AB2087" s="765"/>
      <c r="AC2087" s="765"/>
      <c r="AD2087" s="765"/>
      <c r="AE2087" s="765"/>
      <c r="AF2087" s="765"/>
      <c r="AG2087" s="765"/>
      <c r="AH2087" s="765"/>
    </row>
    <row r="2088" s="695" customFormat="1" customHeight="1" spans="1:34">
      <c r="A2088" s="1287"/>
      <c r="B2088" s="513"/>
      <c r="C2088" s="495"/>
      <c r="D2088" s="1198"/>
      <c r="E2088" s="409"/>
      <c r="F2088" s="952"/>
      <c r="G2088" s="1157"/>
      <c r="H2088" s="388"/>
      <c r="I2088" s="388"/>
      <c r="J2088" s="991"/>
      <c r="K2088" s="388"/>
      <c r="L2088" s="388"/>
      <c r="M2088" s="1301"/>
      <c r="N2088" s="765"/>
      <c r="O2088" s="765"/>
      <c r="P2088" s="765"/>
      <c r="Q2088" s="765"/>
      <c r="R2088" s="765"/>
      <c r="S2088" s="765"/>
      <c r="T2088" s="765"/>
      <c r="U2088" s="765"/>
      <c r="V2088" s="765"/>
      <c r="W2088" s="765"/>
      <c r="X2088" s="765"/>
      <c r="Y2088" s="765"/>
      <c r="Z2088" s="765"/>
      <c r="AA2088" s="765"/>
      <c r="AB2088" s="765"/>
      <c r="AC2088" s="765"/>
      <c r="AD2088" s="765"/>
      <c r="AE2088" s="765"/>
      <c r="AF2088" s="765"/>
      <c r="AG2088" s="765"/>
      <c r="AH2088" s="765"/>
    </row>
    <row r="2089" s="695" customFormat="1" customHeight="1" spans="1:34">
      <c r="A2089" s="1287"/>
      <c r="B2089" s="513"/>
      <c r="C2089" s="495"/>
      <c r="D2089" s="1198"/>
      <c r="E2089" s="409"/>
      <c r="F2089" s="952"/>
      <c r="G2089" s="1157"/>
      <c r="H2089" s="388"/>
      <c r="I2089" s="388"/>
      <c r="J2089" s="991"/>
      <c r="K2089" s="388"/>
      <c r="L2089" s="388"/>
      <c r="M2089" s="1301"/>
      <c r="N2089" s="765"/>
      <c r="O2089" s="765"/>
      <c r="P2089" s="765"/>
      <c r="Q2089" s="765"/>
      <c r="R2089" s="765"/>
      <c r="S2089" s="765"/>
      <c r="T2089" s="765"/>
      <c r="U2089" s="765"/>
      <c r="V2089" s="765"/>
      <c r="W2089" s="765"/>
      <c r="X2089" s="765"/>
      <c r="Y2089" s="765"/>
      <c r="Z2089" s="765"/>
      <c r="AA2089" s="765"/>
      <c r="AB2089" s="765"/>
      <c r="AC2089" s="765"/>
      <c r="AD2089" s="765"/>
      <c r="AE2089" s="765"/>
      <c r="AF2089" s="765"/>
      <c r="AG2089" s="765"/>
      <c r="AH2089" s="765"/>
    </row>
    <row r="2090" s="695" customFormat="1" customHeight="1" spans="1:34">
      <c r="A2090" s="1287"/>
      <c r="B2090" s="513"/>
      <c r="C2090" s="495"/>
      <c r="D2090" s="1198"/>
      <c r="E2090" s="409"/>
      <c r="F2090" s="952"/>
      <c r="G2090" s="1157"/>
      <c r="H2090" s="388"/>
      <c r="I2090" s="388"/>
      <c r="J2090" s="991"/>
      <c r="K2090" s="388"/>
      <c r="L2090" s="388"/>
      <c r="M2090" s="1301"/>
      <c r="N2090" s="765"/>
      <c r="O2090" s="765"/>
      <c r="P2090" s="765"/>
      <c r="Q2090" s="765"/>
      <c r="R2090" s="765"/>
      <c r="S2090" s="765"/>
      <c r="T2090" s="765"/>
      <c r="U2090" s="765"/>
      <c r="V2090" s="765"/>
      <c r="W2090" s="765"/>
      <c r="X2090" s="765"/>
      <c r="Y2090" s="765"/>
      <c r="Z2090" s="765"/>
      <c r="AA2090" s="765"/>
      <c r="AB2090" s="765"/>
      <c r="AC2090" s="765"/>
      <c r="AD2090" s="765"/>
      <c r="AE2090" s="765"/>
      <c r="AF2090" s="765"/>
      <c r="AG2090" s="765"/>
      <c r="AH2090" s="765"/>
    </row>
    <row r="2091" s="695" customFormat="1" customHeight="1" spans="1:34">
      <c r="A2091" s="1287"/>
      <c r="B2091" s="513"/>
      <c r="C2091" s="495"/>
      <c r="D2091" s="1198"/>
      <c r="E2091" s="409"/>
      <c r="F2091" s="952"/>
      <c r="G2091" s="1157"/>
      <c r="H2091" s="388"/>
      <c r="I2091" s="388"/>
      <c r="J2091" s="991"/>
      <c r="K2091" s="388"/>
      <c r="L2091" s="388"/>
      <c r="M2091" s="1301"/>
      <c r="N2091" s="765"/>
      <c r="O2091" s="765"/>
      <c r="P2091" s="765"/>
      <c r="Q2091" s="765"/>
      <c r="R2091" s="765"/>
      <c r="S2091" s="765"/>
      <c r="T2091" s="765"/>
      <c r="U2091" s="765"/>
      <c r="V2091" s="765"/>
      <c r="W2091" s="765"/>
      <c r="X2091" s="765"/>
      <c r="Y2091" s="765"/>
      <c r="Z2091" s="765"/>
      <c r="AA2091" s="765"/>
      <c r="AB2091" s="765"/>
      <c r="AC2091" s="765"/>
      <c r="AD2091" s="765"/>
      <c r="AE2091" s="765"/>
      <c r="AF2091" s="765"/>
      <c r="AG2091" s="765"/>
      <c r="AH2091" s="765"/>
    </row>
    <row r="2092" s="695" customFormat="1" customHeight="1" spans="1:34">
      <c r="A2092" s="1287"/>
      <c r="B2092" s="513"/>
      <c r="C2092" s="495"/>
      <c r="D2092" s="1198"/>
      <c r="E2092" s="409"/>
      <c r="F2092" s="952"/>
      <c r="G2092" s="1157"/>
      <c r="H2092" s="388"/>
      <c r="I2092" s="388"/>
      <c r="J2092" s="991"/>
      <c r="K2092" s="388"/>
      <c r="L2092" s="388"/>
      <c r="M2092" s="1301"/>
      <c r="N2092" s="765"/>
      <c r="O2092" s="765"/>
      <c r="P2092" s="765"/>
      <c r="Q2092" s="765"/>
      <c r="R2092" s="765"/>
      <c r="S2092" s="765"/>
      <c r="T2092" s="765"/>
      <c r="U2092" s="765"/>
      <c r="V2092" s="765"/>
      <c r="W2092" s="765"/>
      <c r="X2092" s="765"/>
      <c r="Y2092" s="765"/>
      <c r="Z2092" s="765"/>
      <c r="AA2092" s="765"/>
      <c r="AB2092" s="765"/>
      <c r="AC2092" s="765"/>
      <c r="AD2092" s="765"/>
      <c r="AE2092" s="765"/>
      <c r="AF2092" s="765"/>
      <c r="AG2092" s="765"/>
      <c r="AH2092" s="765"/>
    </row>
    <row r="2093" s="695" customFormat="1" customHeight="1" spans="1:34">
      <c r="A2093" s="1287"/>
      <c r="B2093" s="513"/>
      <c r="C2093" s="495"/>
      <c r="D2093" s="1198"/>
      <c r="E2093" s="409"/>
      <c r="F2093" s="952"/>
      <c r="G2093" s="1157"/>
      <c r="H2093" s="388"/>
      <c r="I2093" s="388"/>
      <c r="J2093" s="991"/>
      <c r="K2093" s="388"/>
      <c r="L2093" s="388"/>
      <c r="M2093" s="1301"/>
      <c r="N2093" s="765"/>
      <c r="O2093" s="765"/>
      <c r="P2093" s="765"/>
      <c r="Q2093" s="765"/>
      <c r="R2093" s="765"/>
      <c r="S2093" s="765"/>
      <c r="T2093" s="765"/>
      <c r="U2093" s="765"/>
      <c r="V2093" s="765"/>
      <c r="W2093" s="765"/>
      <c r="X2093" s="765"/>
      <c r="Y2093" s="765"/>
      <c r="Z2093" s="765"/>
      <c r="AA2093" s="765"/>
      <c r="AB2093" s="765"/>
      <c r="AC2093" s="765"/>
      <c r="AD2093" s="765"/>
      <c r="AE2093" s="765"/>
      <c r="AF2093" s="765"/>
      <c r="AG2093" s="765"/>
      <c r="AH2093" s="765"/>
    </row>
    <row r="2094" s="695" customFormat="1" customHeight="1" spans="1:34">
      <c r="A2094" s="1287"/>
      <c r="B2094" s="513"/>
      <c r="C2094" s="495"/>
      <c r="D2094" s="1198"/>
      <c r="E2094" s="409"/>
      <c r="F2094" s="952"/>
      <c r="G2094" s="1157"/>
      <c r="H2094" s="388"/>
      <c r="I2094" s="388"/>
      <c r="J2094" s="991"/>
      <c r="K2094" s="388"/>
      <c r="L2094" s="388"/>
      <c r="M2094" s="1301"/>
      <c r="N2094" s="765"/>
      <c r="O2094" s="765"/>
      <c r="P2094" s="765"/>
      <c r="Q2094" s="765"/>
      <c r="R2094" s="765"/>
      <c r="S2094" s="765"/>
      <c r="T2094" s="765"/>
      <c r="U2094" s="765"/>
      <c r="V2094" s="765"/>
      <c r="W2094" s="765"/>
      <c r="X2094" s="765"/>
      <c r="Y2094" s="765"/>
      <c r="Z2094" s="765"/>
      <c r="AA2094" s="765"/>
      <c r="AB2094" s="765"/>
      <c r="AC2094" s="765"/>
      <c r="AD2094" s="765"/>
      <c r="AE2094" s="765"/>
      <c r="AF2094" s="765"/>
      <c r="AG2094" s="765"/>
      <c r="AH2094" s="765"/>
    </row>
    <row r="2095" s="695" customFormat="1" customHeight="1" spans="1:34">
      <c r="A2095" s="1287"/>
      <c r="B2095" s="513"/>
      <c r="C2095" s="495"/>
      <c r="D2095" s="1198"/>
      <c r="E2095" s="409"/>
      <c r="F2095" s="952"/>
      <c r="G2095" s="1157"/>
      <c r="H2095" s="388"/>
      <c r="I2095" s="388"/>
      <c r="J2095" s="991"/>
      <c r="K2095" s="388"/>
      <c r="L2095" s="388"/>
      <c r="M2095" s="1301"/>
      <c r="N2095" s="765"/>
      <c r="O2095" s="765"/>
      <c r="P2095" s="765"/>
      <c r="Q2095" s="765"/>
      <c r="R2095" s="765"/>
      <c r="S2095" s="765"/>
      <c r="T2095" s="765"/>
      <c r="U2095" s="765"/>
      <c r="V2095" s="765"/>
      <c r="W2095" s="765"/>
      <c r="X2095" s="765"/>
      <c r="Y2095" s="765"/>
      <c r="Z2095" s="765"/>
      <c r="AA2095" s="765"/>
      <c r="AB2095" s="765"/>
      <c r="AC2095" s="765"/>
      <c r="AD2095" s="765"/>
      <c r="AE2095" s="765"/>
      <c r="AF2095" s="765"/>
      <c r="AG2095" s="765"/>
      <c r="AH2095" s="765"/>
    </row>
    <row r="2096" s="695" customFormat="1" customHeight="1" spans="1:34">
      <c r="A2096" s="1287"/>
      <c r="B2096" s="513"/>
      <c r="C2096" s="495"/>
      <c r="D2096" s="1198"/>
      <c r="E2096" s="409"/>
      <c r="F2096" s="952"/>
      <c r="G2096" s="1157"/>
      <c r="H2096" s="388"/>
      <c r="I2096" s="388"/>
      <c r="J2096" s="991"/>
      <c r="K2096" s="388"/>
      <c r="L2096" s="388"/>
      <c r="M2096" s="1301"/>
      <c r="N2096" s="765"/>
      <c r="O2096" s="765"/>
      <c r="P2096" s="765"/>
      <c r="Q2096" s="765"/>
      <c r="R2096" s="765"/>
      <c r="S2096" s="765"/>
      <c r="T2096" s="765"/>
      <c r="U2096" s="765"/>
      <c r="V2096" s="765"/>
      <c r="W2096" s="765"/>
      <c r="X2096" s="765"/>
      <c r="Y2096" s="765"/>
      <c r="Z2096" s="765"/>
      <c r="AA2096" s="765"/>
      <c r="AB2096" s="765"/>
      <c r="AC2096" s="765"/>
      <c r="AD2096" s="765"/>
      <c r="AE2096" s="765"/>
      <c r="AF2096" s="765"/>
      <c r="AG2096" s="765"/>
      <c r="AH2096" s="765"/>
    </row>
    <row r="2097" s="695" customFormat="1" customHeight="1" spans="1:34">
      <c r="A2097" s="1287"/>
      <c r="B2097" s="513"/>
      <c r="C2097" s="495"/>
      <c r="D2097" s="1198"/>
      <c r="E2097" s="409"/>
      <c r="F2097" s="952"/>
      <c r="G2097" s="1157"/>
      <c r="H2097" s="388"/>
      <c r="I2097" s="388"/>
      <c r="J2097" s="991"/>
      <c r="K2097" s="388"/>
      <c r="L2097" s="388"/>
      <c r="M2097" s="1301"/>
      <c r="N2097" s="765"/>
      <c r="O2097" s="765"/>
      <c r="P2097" s="765"/>
      <c r="Q2097" s="765"/>
      <c r="R2097" s="765"/>
      <c r="S2097" s="765"/>
      <c r="T2097" s="765"/>
      <c r="U2097" s="765"/>
      <c r="V2097" s="765"/>
      <c r="W2097" s="765"/>
      <c r="X2097" s="765"/>
      <c r="Y2097" s="765"/>
      <c r="Z2097" s="765"/>
      <c r="AA2097" s="765"/>
      <c r="AB2097" s="765"/>
      <c r="AC2097" s="765"/>
      <c r="AD2097" s="765"/>
      <c r="AE2097" s="765"/>
      <c r="AF2097" s="765"/>
      <c r="AG2097" s="765"/>
      <c r="AH2097" s="765"/>
    </row>
    <row r="2098" s="695" customFormat="1" customHeight="1" spans="1:34">
      <c r="A2098" s="1287"/>
      <c r="B2098" s="513"/>
      <c r="C2098" s="495"/>
      <c r="D2098" s="1198"/>
      <c r="E2098" s="409"/>
      <c r="F2098" s="952"/>
      <c r="G2098" s="1157"/>
      <c r="H2098" s="388"/>
      <c r="I2098" s="388"/>
      <c r="J2098" s="991"/>
      <c r="K2098" s="388"/>
      <c r="L2098" s="388"/>
      <c r="M2098" s="1301"/>
      <c r="N2098" s="765"/>
      <c r="O2098" s="765"/>
      <c r="P2098" s="765"/>
      <c r="Q2098" s="765"/>
      <c r="R2098" s="765"/>
      <c r="S2098" s="765"/>
      <c r="T2098" s="765"/>
      <c r="U2098" s="765"/>
      <c r="V2098" s="765"/>
      <c r="W2098" s="765"/>
      <c r="X2098" s="765"/>
      <c r="Y2098" s="765"/>
      <c r="Z2098" s="765"/>
      <c r="AA2098" s="765"/>
      <c r="AB2098" s="765"/>
      <c r="AC2098" s="765"/>
      <c r="AD2098" s="765"/>
      <c r="AE2098" s="765"/>
      <c r="AF2098" s="765"/>
      <c r="AG2098" s="765"/>
      <c r="AH2098" s="765"/>
    </row>
    <row r="2099" s="695" customFormat="1" customHeight="1" spans="1:34">
      <c r="A2099" s="1287"/>
      <c r="B2099" s="513"/>
      <c r="C2099" s="495"/>
      <c r="D2099" s="1198"/>
      <c r="E2099" s="409"/>
      <c r="F2099" s="952"/>
      <c r="G2099" s="1157"/>
      <c r="H2099" s="388"/>
      <c r="I2099" s="388"/>
      <c r="J2099" s="991"/>
      <c r="K2099" s="388"/>
      <c r="L2099" s="388"/>
      <c r="M2099" s="1301"/>
      <c r="N2099" s="765"/>
      <c r="O2099" s="765"/>
      <c r="P2099" s="765"/>
      <c r="Q2099" s="765"/>
      <c r="R2099" s="765"/>
      <c r="S2099" s="765"/>
      <c r="T2099" s="765"/>
      <c r="U2099" s="765"/>
      <c r="V2099" s="765"/>
      <c r="W2099" s="765"/>
      <c r="X2099" s="765"/>
      <c r="Y2099" s="765"/>
      <c r="Z2099" s="765"/>
      <c r="AA2099" s="765"/>
      <c r="AB2099" s="765"/>
      <c r="AC2099" s="765"/>
      <c r="AD2099" s="765"/>
      <c r="AE2099" s="765"/>
      <c r="AF2099" s="765"/>
      <c r="AG2099" s="765"/>
      <c r="AH2099" s="765"/>
    </row>
    <row r="2100" s="695" customFormat="1" customHeight="1" spans="1:34">
      <c r="A2100" s="1287"/>
      <c r="B2100" s="513"/>
      <c r="C2100" s="495"/>
      <c r="D2100" s="1198"/>
      <c r="E2100" s="409"/>
      <c r="F2100" s="952"/>
      <c r="G2100" s="1157"/>
      <c r="H2100" s="388"/>
      <c r="I2100" s="388"/>
      <c r="J2100" s="991"/>
      <c r="K2100" s="388"/>
      <c r="L2100" s="388"/>
      <c r="M2100" s="1301"/>
      <c r="N2100" s="765"/>
      <c r="O2100" s="765"/>
      <c r="P2100" s="765"/>
      <c r="Q2100" s="765"/>
      <c r="R2100" s="765"/>
      <c r="S2100" s="765"/>
      <c r="T2100" s="765"/>
      <c r="U2100" s="765"/>
      <c r="V2100" s="765"/>
      <c r="W2100" s="765"/>
      <c r="X2100" s="765"/>
      <c r="Y2100" s="765"/>
      <c r="Z2100" s="765"/>
      <c r="AA2100" s="765"/>
      <c r="AB2100" s="765"/>
      <c r="AC2100" s="765"/>
      <c r="AD2100" s="765"/>
      <c r="AE2100" s="765"/>
      <c r="AF2100" s="765"/>
      <c r="AG2100" s="765"/>
      <c r="AH2100" s="765"/>
    </row>
    <row r="2101" s="695" customFormat="1" customHeight="1" spans="1:34">
      <c r="A2101" s="1287"/>
      <c r="B2101" s="513"/>
      <c r="C2101" s="495"/>
      <c r="D2101" s="1198"/>
      <c r="E2101" s="409"/>
      <c r="F2101" s="952"/>
      <c r="G2101" s="1157"/>
      <c r="H2101" s="388"/>
      <c r="I2101" s="388"/>
      <c r="J2101" s="991"/>
      <c r="K2101" s="388"/>
      <c r="L2101" s="388"/>
      <c r="M2101" s="1301"/>
      <c r="N2101" s="765"/>
      <c r="O2101" s="765"/>
      <c r="P2101" s="765"/>
      <c r="Q2101" s="765"/>
      <c r="R2101" s="765"/>
      <c r="S2101" s="765"/>
      <c r="T2101" s="765"/>
      <c r="U2101" s="765"/>
      <c r="V2101" s="765"/>
      <c r="W2101" s="765"/>
      <c r="X2101" s="765"/>
      <c r="Y2101" s="765"/>
      <c r="Z2101" s="765"/>
      <c r="AA2101" s="765"/>
      <c r="AB2101" s="765"/>
      <c r="AC2101" s="765"/>
      <c r="AD2101" s="765"/>
      <c r="AE2101" s="765"/>
      <c r="AF2101" s="765"/>
      <c r="AG2101" s="765"/>
      <c r="AH2101" s="765"/>
    </row>
    <row r="2102" s="695" customFormat="1" customHeight="1" spans="1:34">
      <c r="A2102" s="1287"/>
      <c r="B2102" s="513"/>
      <c r="C2102" s="495"/>
      <c r="D2102" s="1198"/>
      <c r="E2102" s="409"/>
      <c r="F2102" s="952"/>
      <c r="G2102" s="1157"/>
      <c r="H2102" s="388"/>
      <c r="I2102" s="388"/>
      <c r="J2102" s="991"/>
      <c r="K2102" s="388"/>
      <c r="L2102" s="388"/>
      <c r="M2102" s="1301"/>
      <c r="N2102" s="765"/>
      <c r="O2102" s="765"/>
      <c r="P2102" s="765"/>
      <c r="Q2102" s="765"/>
      <c r="R2102" s="765"/>
      <c r="S2102" s="765"/>
      <c r="T2102" s="765"/>
      <c r="U2102" s="765"/>
      <c r="V2102" s="765"/>
      <c r="W2102" s="765"/>
      <c r="X2102" s="765"/>
      <c r="Y2102" s="765"/>
      <c r="Z2102" s="765"/>
      <c r="AA2102" s="765"/>
      <c r="AB2102" s="765"/>
      <c r="AC2102" s="765"/>
      <c r="AD2102" s="765"/>
      <c r="AE2102" s="765"/>
      <c r="AF2102" s="765"/>
      <c r="AG2102" s="765"/>
      <c r="AH2102" s="765"/>
    </row>
    <row r="2103" s="695" customFormat="1" customHeight="1" spans="1:34">
      <c r="A2103" s="1287"/>
      <c r="B2103" s="513"/>
      <c r="C2103" s="495"/>
      <c r="D2103" s="1198"/>
      <c r="E2103" s="409"/>
      <c r="F2103" s="952"/>
      <c r="G2103" s="1157"/>
      <c r="H2103" s="388"/>
      <c r="I2103" s="388"/>
      <c r="J2103" s="991"/>
      <c r="K2103" s="388"/>
      <c r="L2103" s="388"/>
      <c r="M2103" s="1301"/>
      <c r="N2103" s="765"/>
      <c r="O2103" s="765"/>
      <c r="P2103" s="765"/>
      <c r="Q2103" s="765"/>
      <c r="R2103" s="765"/>
      <c r="S2103" s="765"/>
      <c r="T2103" s="765"/>
      <c r="U2103" s="765"/>
      <c r="V2103" s="765"/>
      <c r="W2103" s="765"/>
      <c r="X2103" s="765"/>
      <c r="Y2103" s="765"/>
      <c r="Z2103" s="765"/>
      <c r="AA2103" s="765"/>
      <c r="AB2103" s="765"/>
      <c r="AC2103" s="765"/>
      <c r="AD2103" s="765"/>
      <c r="AE2103" s="765"/>
      <c r="AF2103" s="765"/>
      <c r="AG2103" s="765"/>
      <c r="AH2103" s="765"/>
    </row>
    <row r="2104" s="695" customFormat="1" customHeight="1" spans="1:34">
      <c r="A2104" s="1287"/>
      <c r="B2104" s="513"/>
      <c r="C2104" s="495"/>
      <c r="D2104" s="1198"/>
      <c r="E2104" s="409"/>
      <c r="F2104" s="952"/>
      <c r="G2104" s="1157"/>
      <c r="H2104" s="388"/>
      <c r="I2104" s="388"/>
      <c r="J2104" s="991"/>
      <c r="K2104" s="388"/>
      <c r="L2104" s="388"/>
      <c r="M2104" s="1301"/>
      <c r="N2104" s="765"/>
      <c r="O2104" s="765"/>
      <c r="P2104" s="765"/>
      <c r="Q2104" s="765"/>
      <c r="R2104" s="765"/>
      <c r="S2104" s="765"/>
      <c r="T2104" s="765"/>
      <c r="U2104" s="765"/>
      <c r="V2104" s="765"/>
      <c r="W2104" s="765"/>
      <c r="X2104" s="765"/>
      <c r="Y2104" s="765"/>
      <c r="Z2104" s="765"/>
      <c r="AA2104" s="765"/>
      <c r="AB2104" s="765"/>
      <c r="AC2104" s="765"/>
      <c r="AD2104" s="765"/>
      <c r="AE2104" s="765"/>
      <c r="AF2104" s="765"/>
      <c r="AG2104" s="765"/>
      <c r="AH2104" s="765"/>
    </row>
    <row r="2105" s="695" customFormat="1" customHeight="1" spans="1:34">
      <c r="A2105" s="1287"/>
      <c r="B2105" s="513"/>
      <c r="C2105" s="495"/>
      <c r="D2105" s="1198"/>
      <c r="E2105" s="409"/>
      <c r="F2105" s="952"/>
      <c r="G2105" s="1157"/>
      <c r="H2105" s="388"/>
      <c r="I2105" s="388"/>
      <c r="J2105" s="991"/>
      <c r="K2105" s="388"/>
      <c r="L2105" s="388"/>
      <c r="M2105" s="1301"/>
      <c r="N2105" s="765"/>
      <c r="O2105" s="765"/>
      <c r="P2105" s="765"/>
      <c r="Q2105" s="765"/>
      <c r="R2105" s="765"/>
      <c r="S2105" s="765"/>
      <c r="T2105" s="765"/>
      <c r="U2105" s="765"/>
      <c r="V2105" s="765"/>
      <c r="W2105" s="765"/>
      <c r="X2105" s="765"/>
      <c r="Y2105" s="765"/>
      <c r="Z2105" s="765"/>
      <c r="AA2105" s="765"/>
      <c r="AB2105" s="765"/>
      <c r="AC2105" s="765"/>
      <c r="AD2105" s="765"/>
      <c r="AE2105" s="765"/>
      <c r="AF2105" s="765"/>
      <c r="AG2105" s="765"/>
      <c r="AH2105" s="765"/>
    </row>
    <row r="2106" s="695" customFormat="1" customHeight="1" spans="1:34">
      <c r="A2106" s="1287"/>
      <c r="B2106" s="513"/>
      <c r="C2106" s="495"/>
      <c r="D2106" s="1198"/>
      <c r="E2106" s="409"/>
      <c r="F2106" s="952"/>
      <c r="G2106" s="1157"/>
      <c r="H2106" s="388"/>
      <c r="I2106" s="388"/>
      <c r="J2106" s="991"/>
      <c r="K2106" s="388"/>
      <c r="L2106" s="388"/>
      <c r="M2106" s="1301"/>
      <c r="N2106" s="765"/>
      <c r="O2106" s="765"/>
      <c r="P2106" s="765"/>
      <c r="Q2106" s="765"/>
      <c r="R2106" s="765"/>
      <c r="S2106" s="765"/>
      <c r="T2106" s="765"/>
      <c r="U2106" s="765"/>
      <c r="V2106" s="765"/>
      <c r="W2106" s="765"/>
      <c r="X2106" s="765"/>
      <c r="Y2106" s="765"/>
      <c r="Z2106" s="765"/>
      <c r="AA2106" s="765"/>
      <c r="AB2106" s="765"/>
      <c r="AC2106" s="765"/>
      <c r="AD2106" s="765"/>
      <c r="AE2106" s="765"/>
      <c r="AF2106" s="765"/>
      <c r="AG2106" s="765"/>
      <c r="AH2106" s="765"/>
    </row>
    <row r="2107" s="695" customFormat="1" customHeight="1" spans="1:34">
      <c r="A2107" s="1287"/>
      <c r="B2107" s="513"/>
      <c r="C2107" s="495"/>
      <c r="D2107" s="1198"/>
      <c r="E2107" s="409"/>
      <c r="F2107" s="952"/>
      <c r="G2107" s="1157"/>
      <c r="H2107" s="388"/>
      <c r="I2107" s="388"/>
      <c r="J2107" s="991"/>
      <c r="K2107" s="388"/>
      <c r="L2107" s="388"/>
      <c r="M2107" s="1301"/>
      <c r="N2107" s="765"/>
      <c r="O2107" s="765"/>
      <c r="P2107" s="765"/>
      <c r="Q2107" s="765"/>
      <c r="R2107" s="765"/>
      <c r="S2107" s="765"/>
      <c r="T2107" s="765"/>
      <c r="U2107" s="765"/>
      <c r="V2107" s="765"/>
      <c r="W2107" s="765"/>
      <c r="X2107" s="765"/>
      <c r="Y2107" s="765"/>
      <c r="Z2107" s="765"/>
      <c r="AA2107" s="765"/>
      <c r="AB2107" s="765"/>
      <c r="AC2107" s="765"/>
      <c r="AD2107" s="765"/>
      <c r="AE2107" s="765"/>
      <c r="AF2107" s="765"/>
      <c r="AG2107" s="765"/>
      <c r="AH2107" s="765"/>
    </row>
    <row r="2108" s="695" customFormat="1" customHeight="1" spans="1:34">
      <c r="A2108" s="1287"/>
      <c r="B2108" s="513"/>
      <c r="C2108" s="495"/>
      <c r="D2108" s="1198"/>
      <c r="E2108" s="409"/>
      <c r="F2108" s="952"/>
      <c r="G2108" s="1157"/>
      <c r="H2108" s="388"/>
      <c r="I2108" s="388"/>
      <c r="J2108" s="991"/>
      <c r="K2108" s="388"/>
      <c r="L2108" s="388"/>
      <c r="M2108" s="1301"/>
      <c r="N2108" s="765"/>
      <c r="O2108" s="765"/>
      <c r="P2108" s="765"/>
      <c r="Q2108" s="765"/>
      <c r="R2108" s="765"/>
      <c r="S2108" s="765"/>
      <c r="T2108" s="765"/>
      <c r="U2108" s="765"/>
      <c r="V2108" s="765"/>
      <c r="W2108" s="765"/>
      <c r="X2108" s="765"/>
      <c r="Y2108" s="765"/>
      <c r="Z2108" s="765"/>
      <c r="AA2108" s="765"/>
      <c r="AB2108" s="765"/>
      <c r="AC2108" s="765"/>
      <c r="AD2108" s="765"/>
      <c r="AE2108" s="765"/>
      <c r="AF2108" s="765"/>
      <c r="AG2108" s="765"/>
      <c r="AH2108" s="765"/>
    </row>
    <row r="2109" s="695" customFormat="1" customHeight="1" spans="1:34">
      <c r="A2109" s="1287"/>
      <c r="B2109" s="513"/>
      <c r="C2109" s="495"/>
      <c r="D2109" s="1198"/>
      <c r="E2109" s="409"/>
      <c r="F2109" s="952"/>
      <c r="G2109" s="1157"/>
      <c r="H2109" s="388"/>
      <c r="I2109" s="388"/>
      <c r="J2109" s="991"/>
      <c r="K2109" s="388"/>
      <c r="L2109" s="388"/>
      <c r="M2109" s="1301"/>
      <c r="N2109" s="765"/>
      <c r="O2109" s="765"/>
      <c r="P2109" s="765"/>
      <c r="Q2109" s="765"/>
      <c r="R2109" s="765"/>
      <c r="S2109" s="765"/>
      <c r="T2109" s="765"/>
      <c r="U2109" s="765"/>
      <c r="V2109" s="765"/>
      <c r="W2109" s="765"/>
      <c r="X2109" s="765"/>
      <c r="Y2109" s="765"/>
      <c r="Z2109" s="765"/>
      <c r="AA2109" s="765"/>
      <c r="AB2109" s="765"/>
      <c r="AC2109" s="765"/>
      <c r="AD2109" s="765"/>
      <c r="AE2109" s="765"/>
      <c r="AF2109" s="765"/>
      <c r="AG2109" s="765"/>
      <c r="AH2109" s="765"/>
    </row>
    <row r="2110" s="695" customFormat="1" customHeight="1" spans="1:34">
      <c r="A2110" s="1287"/>
      <c r="B2110" s="513"/>
      <c r="C2110" s="495"/>
      <c r="D2110" s="1198"/>
      <c r="E2110" s="409"/>
      <c r="F2110" s="952"/>
      <c r="G2110" s="1157"/>
      <c r="H2110" s="388"/>
      <c r="I2110" s="388"/>
      <c r="J2110" s="991"/>
      <c r="K2110" s="388"/>
      <c r="L2110" s="388"/>
      <c r="M2110" s="1301"/>
      <c r="N2110" s="765"/>
      <c r="O2110" s="765"/>
      <c r="P2110" s="765"/>
      <c r="Q2110" s="765"/>
      <c r="R2110" s="765"/>
      <c r="S2110" s="765"/>
      <c r="T2110" s="765"/>
      <c r="U2110" s="765"/>
      <c r="V2110" s="765"/>
      <c r="W2110" s="765"/>
      <c r="X2110" s="765"/>
      <c r="Y2110" s="765"/>
      <c r="Z2110" s="765"/>
      <c r="AA2110" s="765"/>
      <c r="AB2110" s="765"/>
      <c r="AC2110" s="765"/>
      <c r="AD2110" s="765"/>
      <c r="AE2110" s="765"/>
      <c r="AF2110" s="765"/>
      <c r="AG2110" s="765"/>
      <c r="AH2110" s="765"/>
    </row>
    <row r="2111" s="695" customFormat="1" customHeight="1" spans="1:34">
      <c r="A2111" s="1287"/>
      <c r="B2111" s="513"/>
      <c r="C2111" s="495"/>
      <c r="D2111" s="1198"/>
      <c r="E2111" s="409"/>
      <c r="F2111" s="952"/>
      <c r="G2111" s="1157"/>
      <c r="H2111" s="388"/>
      <c r="I2111" s="388"/>
      <c r="J2111" s="991"/>
      <c r="K2111" s="388"/>
      <c r="L2111" s="388"/>
      <c r="M2111" s="1301"/>
      <c r="N2111" s="765"/>
      <c r="O2111" s="765"/>
      <c r="P2111" s="765"/>
      <c r="Q2111" s="765"/>
      <c r="R2111" s="765"/>
      <c r="S2111" s="765"/>
      <c r="T2111" s="765"/>
      <c r="U2111" s="765"/>
      <c r="V2111" s="765"/>
      <c r="W2111" s="765"/>
      <c r="X2111" s="765"/>
      <c r="Y2111" s="765"/>
      <c r="Z2111" s="765"/>
      <c r="AA2111" s="765"/>
      <c r="AB2111" s="765"/>
      <c r="AC2111" s="765"/>
      <c r="AD2111" s="765"/>
      <c r="AE2111" s="765"/>
      <c r="AF2111" s="765"/>
      <c r="AG2111" s="765"/>
      <c r="AH2111" s="765"/>
    </row>
    <row r="2112" s="695" customFormat="1" customHeight="1" spans="1:34">
      <c r="A2112" s="1287"/>
      <c r="B2112" s="513"/>
      <c r="C2112" s="495"/>
      <c r="D2112" s="1198"/>
      <c r="E2112" s="409"/>
      <c r="F2112" s="952"/>
      <c r="G2112" s="1157"/>
      <c r="H2112" s="388"/>
      <c r="I2112" s="388"/>
      <c r="J2112" s="991"/>
      <c r="K2112" s="388"/>
      <c r="L2112" s="388"/>
      <c r="M2112" s="1301"/>
      <c r="N2112" s="765"/>
      <c r="O2112" s="765"/>
      <c r="P2112" s="765"/>
      <c r="Q2112" s="765"/>
      <c r="R2112" s="765"/>
      <c r="S2112" s="765"/>
      <c r="T2112" s="765"/>
      <c r="U2112" s="765"/>
      <c r="V2112" s="765"/>
      <c r="W2112" s="765"/>
      <c r="X2112" s="765"/>
      <c r="Y2112" s="765"/>
      <c r="Z2112" s="765"/>
      <c r="AA2112" s="765"/>
      <c r="AB2112" s="765"/>
      <c r="AC2112" s="765"/>
      <c r="AD2112" s="765"/>
      <c r="AE2112" s="765"/>
      <c r="AF2112" s="765"/>
      <c r="AG2112" s="765"/>
      <c r="AH2112" s="765"/>
    </row>
    <row r="2113" s="695" customFormat="1" customHeight="1" spans="1:34">
      <c r="A2113" s="1287"/>
      <c r="B2113" s="513"/>
      <c r="C2113" s="495"/>
      <c r="D2113" s="1198"/>
      <c r="E2113" s="409"/>
      <c r="F2113" s="952"/>
      <c r="G2113" s="1157"/>
      <c r="H2113" s="388"/>
      <c r="I2113" s="388"/>
      <c r="J2113" s="991"/>
      <c r="K2113" s="388"/>
      <c r="L2113" s="388"/>
      <c r="M2113" s="1301"/>
      <c r="N2113" s="765"/>
      <c r="O2113" s="765"/>
      <c r="P2113" s="765"/>
      <c r="Q2113" s="765"/>
      <c r="R2113" s="765"/>
      <c r="S2113" s="765"/>
      <c r="T2113" s="765"/>
      <c r="U2113" s="765"/>
      <c r="V2113" s="765"/>
      <c r="W2113" s="765"/>
      <c r="X2113" s="765"/>
      <c r="Y2113" s="765"/>
      <c r="Z2113" s="765"/>
      <c r="AA2113" s="765"/>
      <c r="AB2113" s="765"/>
      <c r="AC2113" s="765"/>
      <c r="AD2113" s="765"/>
      <c r="AE2113" s="765"/>
      <c r="AF2113" s="765"/>
      <c r="AG2113" s="765"/>
      <c r="AH2113" s="765"/>
    </row>
    <row r="2114" s="695" customFormat="1" customHeight="1" spans="1:34">
      <c r="A2114" s="1287"/>
      <c r="B2114" s="513"/>
      <c r="C2114" s="495"/>
      <c r="D2114" s="1198"/>
      <c r="E2114" s="409"/>
      <c r="F2114" s="952"/>
      <c r="G2114" s="1157"/>
      <c r="H2114" s="388"/>
      <c r="I2114" s="388"/>
      <c r="J2114" s="991"/>
      <c r="K2114" s="388"/>
      <c r="L2114" s="388"/>
      <c r="M2114" s="1301"/>
      <c r="N2114" s="765"/>
      <c r="O2114" s="765"/>
      <c r="P2114" s="765"/>
      <c r="Q2114" s="765"/>
      <c r="R2114" s="765"/>
      <c r="S2114" s="765"/>
      <c r="T2114" s="765"/>
      <c r="U2114" s="765"/>
      <c r="V2114" s="765"/>
      <c r="W2114" s="765"/>
      <c r="X2114" s="765"/>
      <c r="Y2114" s="765"/>
      <c r="Z2114" s="765"/>
      <c r="AA2114" s="765"/>
      <c r="AB2114" s="765"/>
      <c r="AC2114" s="765"/>
      <c r="AD2114" s="765"/>
      <c r="AE2114" s="765"/>
      <c r="AF2114" s="765"/>
      <c r="AG2114" s="765"/>
      <c r="AH2114" s="765"/>
    </row>
    <row r="2115" s="695" customFormat="1" customHeight="1" spans="1:34">
      <c r="A2115" s="1287"/>
      <c r="B2115" s="513"/>
      <c r="C2115" s="495"/>
      <c r="D2115" s="1198"/>
      <c r="E2115" s="409"/>
      <c r="F2115" s="952"/>
      <c r="G2115" s="1157"/>
      <c r="H2115" s="388"/>
      <c r="I2115" s="388"/>
      <c r="J2115" s="991"/>
      <c r="K2115" s="388"/>
      <c r="L2115" s="388"/>
      <c r="M2115" s="1301"/>
      <c r="N2115" s="765"/>
      <c r="O2115" s="765"/>
      <c r="P2115" s="765"/>
      <c r="Q2115" s="765"/>
      <c r="R2115" s="765"/>
      <c r="S2115" s="765"/>
      <c r="T2115" s="765"/>
      <c r="U2115" s="765"/>
      <c r="V2115" s="765"/>
      <c r="W2115" s="765"/>
      <c r="X2115" s="765"/>
      <c r="Y2115" s="765"/>
      <c r="Z2115" s="765"/>
      <c r="AA2115" s="765"/>
      <c r="AB2115" s="765"/>
      <c r="AC2115" s="765"/>
      <c r="AD2115" s="765"/>
      <c r="AE2115" s="765"/>
      <c r="AF2115" s="765"/>
      <c r="AG2115" s="765"/>
      <c r="AH2115" s="765"/>
    </row>
    <row r="2116" s="695" customFormat="1" customHeight="1" spans="1:34">
      <c r="A2116" s="1287"/>
      <c r="B2116" s="513"/>
      <c r="C2116" s="495"/>
      <c r="D2116" s="1198"/>
      <c r="E2116" s="409"/>
      <c r="F2116" s="952"/>
      <c r="G2116" s="1157"/>
      <c r="H2116" s="388"/>
      <c r="I2116" s="388"/>
      <c r="J2116" s="991"/>
      <c r="K2116" s="388"/>
      <c r="L2116" s="388"/>
      <c r="M2116" s="1301"/>
      <c r="N2116" s="765"/>
      <c r="O2116" s="765"/>
      <c r="P2116" s="765"/>
      <c r="Q2116" s="765"/>
      <c r="R2116" s="765"/>
      <c r="S2116" s="765"/>
      <c r="T2116" s="765"/>
      <c r="U2116" s="765"/>
      <c r="V2116" s="765"/>
      <c r="W2116" s="765"/>
      <c r="X2116" s="765"/>
      <c r="Y2116" s="765"/>
      <c r="Z2116" s="765"/>
      <c r="AA2116" s="765"/>
      <c r="AB2116" s="765"/>
      <c r="AC2116" s="765"/>
      <c r="AD2116" s="765"/>
      <c r="AE2116" s="765"/>
      <c r="AF2116" s="765"/>
      <c r="AG2116" s="765"/>
      <c r="AH2116" s="765"/>
    </row>
    <row r="2117" s="695" customFormat="1" customHeight="1" spans="1:34">
      <c r="A2117" s="1287"/>
      <c r="B2117" s="513"/>
      <c r="C2117" s="495"/>
      <c r="D2117" s="1198"/>
      <c r="E2117" s="409"/>
      <c r="F2117" s="952"/>
      <c r="G2117" s="1157"/>
      <c r="H2117" s="388"/>
      <c r="I2117" s="388"/>
      <c r="J2117" s="991"/>
      <c r="K2117" s="388"/>
      <c r="L2117" s="388"/>
      <c r="M2117" s="1301"/>
      <c r="N2117" s="765"/>
      <c r="O2117" s="765"/>
      <c r="P2117" s="765"/>
      <c r="Q2117" s="765"/>
      <c r="R2117" s="765"/>
      <c r="S2117" s="765"/>
      <c r="T2117" s="765"/>
      <c r="U2117" s="765"/>
      <c r="V2117" s="765"/>
      <c r="W2117" s="765"/>
      <c r="X2117" s="765"/>
      <c r="Y2117" s="765"/>
      <c r="Z2117" s="765"/>
      <c r="AA2117" s="765"/>
      <c r="AB2117" s="765"/>
      <c r="AC2117" s="765"/>
      <c r="AD2117" s="765"/>
      <c r="AE2117" s="765"/>
      <c r="AF2117" s="765"/>
      <c r="AG2117" s="765"/>
      <c r="AH2117" s="765"/>
    </row>
    <row r="2118" s="695" customFormat="1" customHeight="1" spans="1:34">
      <c r="A2118" s="1287"/>
      <c r="B2118" s="513"/>
      <c r="C2118" s="495"/>
      <c r="D2118" s="1198"/>
      <c r="E2118" s="409"/>
      <c r="F2118" s="952"/>
      <c r="G2118" s="1157"/>
      <c r="H2118" s="388"/>
      <c r="I2118" s="388"/>
      <c r="J2118" s="991"/>
      <c r="K2118" s="388"/>
      <c r="L2118" s="388"/>
      <c r="M2118" s="1301"/>
      <c r="N2118" s="765"/>
      <c r="O2118" s="765"/>
      <c r="P2118" s="765"/>
      <c r="Q2118" s="765"/>
      <c r="R2118" s="765"/>
      <c r="S2118" s="765"/>
      <c r="T2118" s="765"/>
      <c r="U2118" s="765"/>
      <c r="V2118" s="765"/>
      <c r="W2118" s="765"/>
      <c r="X2118" s="765"/>
      <c r="Y2118" s="765"/>
      <c r="Z2118" s="765"/>
      <c r="AA2118" s="765"/>
      <c r="AB2118" s="765"/>
      <c r="AC2118" s="765"/>
      <c r="AD2118" s="765"/>
      <c r="AE2118" s="765"/>
      <c r="AF2118" s="765"/>
      <c r="AG2118" s="765"/>
      <c r="AH2118" s="765"/>
    </row>
    <row r="2119" s="695" customFormat="1" customHeight="1" spans="1:34">
      <c r="A2119" s="1287"/>
      <c r="B2119" s="513"/>
      <c r="C2119" s="495"/>
      <c r="D2119" s="1198"/>
      <c r="E2119" s="409"/>
      <c r="F2119" s="952"/>
      <c r="G2119" s="1157"/>
      <c r="H2119" s="388"/>
      <c r="I2119" s="388"/>
      <c r="J2119" s="991"/>
      <c r="K2119" s="388"/>
      <c r="L2119" s="388"/>
      <c r="M2119" s="1301"/>
      <c r="N2119" s="765"/>
      <c r="O2119" s="765"/>
      <c r="P2119" s="765"/>
      <c r="Q2119" s="765"/>
      <c r="R2119" s="765"/>
      <c r="S2119" s="765"/>
      <c r="T2119" s="765"/>
      <c r="U2119" s="765"/>
      <c r="V2119" s="765"/>
      <c r="W2119" s="765"/>
      <c r="X2119" s="765"/>
      <c r="Y2119" s="765"/>
      <c r="Z2119" s="765"/>
      <c r="AA2119" s="765"/>
      <c r="AB2119" s="765"/>
      <c r="AC2119" s="765"/>
      <c r="AD2119" s="765"/>
      <c r="AE2119" s="765"/>
      <c r="AF2119" s="765"/>
      <c r="AG2119" s="765"/>
      <c r="AH2119" s="765"/>
    </row>
    <row r="2120" s="695" customFormat="1" customHeight="1" spans="1:34">
      <c r="A2120" s="1287"/>
      <c r="B2120" s="513"/>
      <c r="C2120" s="495"/>
      <c r="D2120" s="1198"/>
      <c r="E2120" s="409"/>
      <c r="F2120" s="952"/>
      <c r="G2120" s="1157"/>
      <c r="H2120" s="388"/>
      <c r="I2120" s="388"/>
      <c r="J2120" s="991"/>
      <c r="K2120" s="388"/>
      <c r="L2120" s="388"/>
      <c r="M2120" s="1301"/>
      <c r="N2120" s="765"/>
      <c r="O2120" s="765"/>
      <c r="P2120" s="765"/>
      <c r="Q2120" s="765"/>
      <c r="R2120" s="765"/>
      <c r="S2120" s="765"/>
      <c r="T2120" s="765"/>
      <c r="U2120" s="765"/>
      <c r="V2120" s="765"/>
      <c r="W2120" s="765"/>
      <c r="X2120" s="765"/>
      <c r="Y2120" s="765"/>
      <c r="Z2120" s="765"/>
      <c r="AA2120" s="765"/>
      <c r="AB2120" s="765"/>
      <c r="AC2120" s="765"/>
      <c r="AD2120" s="765"/>
      <c r="AE2120" s="765"/>
      <c r="AF2120" s="765"/>
      <c r="AG2120" s="765"/>
      <c r="AH2120" s="765"/>
    </row>
    <row r="2121" s="695" customFormat="1" customHeight="1" spans="1:34">
      <c r="A2121" s="1287"/>
      <c r="B2121" s="513"/>
      <c r="C2121" s="495"/>
      <c r="D2121" s="1198"/>
      <c r="E2121" s="409"/>
      <c r="F2121" s="952"/>
      <c r="G2121" s="1157"/>
      <c r="H2121" s="388"/>
      <c r="I2121" s="388"/>
      <c r="J2121" s="991"/>
      <c r="K2121" s="388"/>
      <c r="L2121" s="388"/>
      <c r="M2121" s="1301"/>
      <c r="N2121" s="765"/>
      <c r="O2121" s="765"/>
      <c r="P2121" s="765"/>
      <c r="Q2121" s="765"/>
      <c r="R2121" s="765"/>
      <c r="S2121" s="765"/>
      <c r="T2121" s="765"/>
      <c r="U2121" s="765"/>
      <c r="V2121" s="765"/>
      <c r="W2121" s="765"/>
      <c r="X2121" s="765"/>
      <c r="Y2121" s="765"/>
      <c r="Z2121" s="765"/>
      <c r="AA2121" s="765"/>
      <c r="AB2121" s="765"/>
      <c r="AC2121" s="765"/>
      <c r="AD2121" s="765"/>
      <c r="AE2121" s="765"/>
      <c r="AF2121" s="765"/>
      <c r="AG2121" s="765"/>
      <c r="AH2121" s="765"/>
    </row>
    <row r="2122" s="695" customFormat="1" customHeight="1" spans="1:34">
      <c r="A2122" s="1287"/>
      <c r="B2122" s="513"/>
      <c r="C2122" s="495"/>
      <c r="D2122" s="1198"/>
      <c r="E2122" s="409"/>
      <c r="F2122" s="952"/>
      <c r="G2122" s="1157"/>
      <c r="H2122" s="388"/>
      <c r="I2122" s="388"/>
      <c r="J2122" s="991"/>
      <c r="K2122" s="388"/>
      <c r="L2122" s="388"/>
      <c r="M2122" s="1301"/>
      <c r="N2122" s="765"/>
      <c r="O2122" s="765"/>
      <c r="P2122" s="765"/>
      <c r="Q2122" s="765"/>
      <c r="R2122" s="765"/>
      <c r="S2122" s="765"/>
      <c r="T2122" s="765"/>
      <c r="U2122" s="765"/>
      <c r="V2122" s="765"/>
      <c r="W2122" s="765"/>
      <c r="X2122" s="765"/>
      <c r="Y2122" s="765"/>
      <c r="Z2122" s="765"/>
      <c r="AA2122" s="765"/>
      <c r="AB2122" s="765"/>
      <c r="AC2122" s="765"/>
      <c r="AD2122" s="765"/>
      <c r="AE2122" s="765"/>
      <c r="AF2122" s="765"/>
      <c r="AG2122" s="765"/>
      <c r="AH2122" s="765"/>
    </row>
    <row r="2123" s="695" customFormat="1" customHeight="1" spans="1:34">
      <c r="A2123" s="1287"/>
      <c r="B2123" s="513"/>
      <c r="C2123" s="495"/>
      <c r="D2123" s="1198"/>
      <c r="E2123" s="409"/>
      <c r="F2123" s="952"/>
      <c r="G2123" s="1157"/>
      <c r="H2123" s="388"/>
      <c r="I2123" s="388"/>
      <c r="J2123" s="991"/>
      <c r="K2123" s="388"/>
      <c r="L2123" s="388"/>
      <c r="M2123" s="1301"/>
      <c r="N2123" s="765"/>
      <c r="O2123" s="765"/>
      <c r="P2123" s="765"/>
      <c r="Q2123" s="765"/>
      <c r="R2123" s="765"/>
      <c r="S2123" s="765"/>
      <c r="T2123" s="765"/>
      <c r="U2123" s="765"/>
      <c r="V2123" s="765"/>
      <c r="W2123" s="765"/>
      <c r="X2123" s="765"/>
      <c r="Y2123" s="765"/>
      <c r="Z2123" s="765"/>
      <c r="AA2123" s="765"/>
      <c r="AB2123" s="765"/>
      <c r="AC2123" s="765"/>
      <c r="AD2123" s="765"/>
      <c r="AE2123" s="765"/>
      <c r="AF2123" s="765"/>
      <c r="AG2123" s="765"/>
      <c r="AH2123" s="765"/>
    </row>
    <row r="2124" s="695" customFormat="1" customHeight="1" spans="1:34">
      <c r="A2124" s="1287"/>
      <c r="B2124" s="513"/>
      <c r="C2124" s="495"/>
      <c r="D2124" s="1198"/>
      <c r="E2124" s="409"/>
      <c r="F2124" s="952"/>
      <c r="G2124" s="1157"/>
      <c r="H2124" s="388"/>
      <c r="I2124" s="388"/>
      <c r="J2124" s="991"/>
      <c r="K2124" s="388"/>
      <c r="L2124" s="388"/>
      <c r="M2124" s="1301"/>
      <c r="N2124" s="765"/>
      <c r="O2124" s="765"/>
      <c r="P2124" s="765"/>
      <c r="Q2124" s="765"/>
      <c r="R2124" s="765"/>
      <c r="S2124" s="765"/>
      <c r="T2124" s="765"/>
      <c r="U2124" s="765"/>
      <c r="V2124" s="765"/>
      <c r="W2124" s="765"/>
      <c r="X2124" s="765"/>
      <c r="Y2124" s="765"/>
      <c r="Z2124" s="765"/>
      <c r="AA2124" s="765"/>
      <c r="AB2124" s="765"/>
      <c r="AC2124" s="765"/>
      <c r="AD2124" s="765"/>
      <c r="AE2124" s="765"/>
      <c r="AF2124" s="765"/>
      <c r="AG2124" s="765"/>
      <c r="AH2124" s="765"/>
    </row>
    <row r="2125" s="695" customFormat="1" customHeight="1" spans="1:34">
      <c r="A2125" s="1287"/>
      <c r="B2125" s="513"/>
      <c r="C2125" s="495"/>
      <c r="D2125" s="1198"/>
      <c r="E2125" s="409"/>
      <c r="F2125" s="952"/>
      <c r="G2125" s="1157"/>
      <c r="H2125" s="388"/>
      <c r="I2125" s="388"/>
      <c r="J2125" s="991"/>
      <c r="K2125" s="388"/>
      <c r="L2125" s="388"/>
      <c r="M2125" s="1301"/>
      <c r="N2125" s="765"/>
      <c r="O2125" s="765"/>
      <c r="P2125" s="765"/>
      <c r="Q2125" s="765"/>
      <c r="R2125" s="765"/>
      <c r="S2125" s="765"/>
      <c r="T2125" s="765"/>
      <c r="U2125" s="765"/>
      <c r="V2125" s="765"/>
      <c r="W2125" s="765"/>
      <c r="X2125" s="765"/>
      <c r="Y2125" s="765"/>
      <c r="Z2125" s="765"/>
      <c r="AA2125" s="765"/>
      <c r="AB2125" s="765"/>
      <c r="AC2125" s="765"/>
      <c r="AD2125" s="765"/>
      <c r="AE2125" s="765"/>
      <c r="AF2125" s="765"/>
      <c r="AG2125" s="765"/>
      <c r="AH2125" s="765"/>
    </row>
    <row r="2126" s="695" customFormat="1" customHeight="1" spans="1:34">
      <c r="A2126" s="1287"/>
      <c r="B2126" s="513"/>
      <c r="C2126" s="495"/>
      <c r="D2126" s="1198"/>
      <c r="E2126" s="409"/>
      <c r="F2126" s="952"/>
      <c r="G2126" s="1157"/>
      <c r="H2126" s="388"/>
      <c r="I2126" s="388"/>
      <c r="J2126" s="991"/>
      <c r="K2126" s="388"/>
      <c r="L2126" s="388"/>
      <c r="M2126" s="1301"/>
      <c r="N2126" s="765"/>
      <c r="O2126" s="765"/>
      <c r="P2126" s="765"/>
      <c r="Q2126" s="765"/>
      <c r="R2126" s="765"/>
      <c r="S2126" s="765"/>
      <c r="T2126" s="765"/>
      <c r="U2126" s="765"/>
      <c r="V2126" s="765"/>
      <c r="W2126" s="765"/>
      <c r="X2126" s="765"/>
      <c r="Y2126" s="765"/>
      <c r="Z2126" s="765"/>
      <c r="AA2126" s="765"/>
      <c r="AB2126" s="765"/>
      <c r="AC2126" s="765"/>
      <c r="AD2126" s="765"/>
      <c r="AE2126" s="765"/>
      <c r="AF2126" s="765"/>
      <c r="AG2126" s="765"/>
      <c r="AH2126" s="765"/>
    </row>
    <row r="2127" s="695" customFormat="1" customHeight="1" spans="1:34">
      <c r="A2127" s="1287"/>
      <c r="B2127" s="513"/>
      <c r="C2127" s="495"/>
      <c r="D2127" s="1198"/>
      <c r="E2127" s="409"/>
      <c r="F2127" s="952"/>
      <c r="G2127" s="1157"/>
      <c r="H2127" s="388"/>
      <c r="I2127" s="388"/>
      <c r="J2127" s="991"/>
      <c r="K2127" s="388"/>
      <c r="L2127" s="388"/>
      <c r="M2127" s="1301"/>
      <c r="N2127" s="765"/>
      <c r="O2127" s="765"/>
      <c r="P2127" s="765"/>
      <c r="Q2127" s="765"/>
      <c r="R2127" s="765"/>
      <c r="S2127" s="765"/>
      <c r="T2127" s="765"/>
      <c r="U2127" s="765"/>
      <c r="V2127" s="765"/>
      <c r="W2127" s="765"/>
      <c r="X2127" s="765"/>
      <c r="Y2127" s="765"/>
      <c r="Z2127" s="765"/>
      <c r="AA2127" s="765"/>
      <c r="AB2127" s="765"/>
      <c r="AC2127" s="765"/>
      <c r="AD2127" s="765"/>
      <c r="AE2127" s="765"/>
      <c r="AF2127" s="765"/>
      <c r="AG2127" s="765"/>
      <c r="AH2127" s="765"/>
    </row>
    <row r="2128" s="695" customFormat="1" customHeight="1" spans="1:34">
      <c r="A2128" s="1287"/>
      <c r="B2128" s="513"/>
      <c r="C2128" s="495"/>
      <c r="D2128" s="1198"/>
      <c r="E2128" s="409"/>
      <c r="F2128" s="952"/>
      <c r="G2128" s="1157"/>
      <c r="H2128" s="388"/>
      <c r="I2128" s="388"/>
      <c r="J2128" s="991"/>
      <c r="K2128" s="388"/>
      <c r="L2128" s="388"/>
      <c r="M2128" s="1301"/>
      <c r="N2128" s="765"/>
      <c r="O2128" s="765"/>
      <c r="P2128" s="765"/>
      <c r="Q2128" s="765"/>
      <c r="R2128" s="765"/>
      <c r="S2128" s="765"/>
      <c r="T2128" s="765"/>
      <c r="U2128" s="765"/>
      <c r="V2128" s="765"/>
      <c r="W2128" s="765"/>
      <c r="X2128" s="765"/>
      <c r="Y2128" s="765"/>
      <c r="Z2128" s="765"/>
      <c r="AA2128" s="765"/>
      <c r="AB2128" s="765"/>
      <c r="AC2128" s="765"/>
      <c r="AD2128" s="765"/>
      <c r="AE2128" s="765"/>
      <c r="AF2128" s="765"/>
      <c r="AG2128" s="765"/>
      <c r="AH2128" s="765"/>
    </row>
    <row r="2129" s="695" customFormat="1" customHeight="1" spans="1:34">
      <c r="A2129" s="1287"/>
      <c r="B2129" s="513"/>
      <c r="C2129" s="495"/>
      <c r="D2129" s="1198"/>
      <c r="E2129" s="409"/>
      <c r="F2129" s="952"/>
      <c r="G2129" s="1157"/>
      <c r="H2129" s="388"/>
      <c r="I2129" s="388"/>
      <c r="J2129" s="991"/>
      <c r="K2129" s="388"/>
      <c r="L2129" s="388"/>
      <c r="M2129" s="1301"/>
      <c r="N2129" s="765"/>
      <c r="O2129" s="765"/>
      <c r="P2129" s="765"/>
      <c r="Q2129" s="765"/>
      <c r="R2129" s="765"/>
      <c r="S2129" s="765"/>
      <c r="T2129" s="765"/>
      <c r="U2129" s="765"/>
      <c r="V2129" s="765"/>
      <c r="W2129" s="765"/>
      <c r="X2129" s="765"/>
      <c r="Y2129" s="765"/>
      <c r="Z2129" s="765"/>
      <c r="AA2129" s="765"/>
      <c r="AB2129" s="765"/>
      <c r="AC2129" s="765"/>
      <c r="AD2129" s="765"/>
      <c r="AE2129" s="765"/>
      <c r="AF2129" s="765"/>
      <c r="AG2129" s="765"/>
      <c r="AH2129" s="765"/>
    </row>
    <row r="2130" s="695" customFormat="1" customHeight="1" spans="1:34">
      <c r="A2130" s="1287"/>
      <c r="B2130" s="513"/>
      <c r="C2130" s="495"/>
      <c r="D2130" s="1198"/>
      <c r="E2130" s="409"/>
      <c r="F2130" s="952"/>
      <c r="G2130" s="1157"/>
      <c r="H2130" s="388"/>
      <c r="I2130" s="388"/>
      <c r="J2130" s="991"/>
      <c r="K2130" s="388"/>
      <c r="L2130" s="388"/>
      <c r="M2130" s="1301"/>
      <c r="N2130" s="765"/>
      <c r="O2130" s="765"/>
      <c r="P2130" s="765"/>
      <c r="Q2130" s="765"/>
      <c r="R2130" s="765"/>
      <c r="S2130" s="765"/>
      <c r="T2130" s="765"/>
      <c r="U2130" s="765"/>
      <c r="V2130" s="765"/>
      <c r="W2130" s="765"/>
      <c r="X2130" s="765"/>
      <c r="Y2130" s="765"/>
      <c r="Z2130" s="765"/>
      <c r="AA2130" s="765"/>
      <c r="AB2130" s="765"/>
      <c r="AC2130" s="765"/>
      <c r="AD2130" s="765"/>
      <c r="AE2130" s="765"/>
      <c r="AF2130" s="765"/>
      <c r="AG2130" s="765"/>
      <c r="AH2130" s="765"/>
    </row>
    <row r="2131" s="695" customFormat="1" customHeight="1" spans="1:34">
      <c r="A2131" s="1287"/>
      <c r="B2131" s="513"/>
      <c r="C2131" s="495"/>
      <c r="D2131" s="1198"/>
      <c r="E2131" s="409"/>
      <c r="F2131" s="952"/>
      <c r="G2131" s="1157"/>
      <c r="H2131" s="388"/>
      <c r="I2131" s="388"/>
      <c r="J2131" s="991"/>
      <c r="K2131" s="388"/>
      <c r="L2131" s="388"/>
      <c r="M2131" s="1301"/>
      <c r="N2131" s="765"/>
      <c r="O2131" s="765"/>
      <c r="P2131" s="765"/>
      <c r="Q2131" s="765"/>
      <c r="R2131" s="765"/>
      <c r="S2131" s="765"/>
      <c r="T2131" s="765"/>
      <c r="U2131" s="765"/>
      <c r="V2131" s="765"/>
      <c r="W2131" s="765"/>
      <c r="X2131" s="765"/>
      <c r="Y2131" s="765"/>
      <c r="Z2131" s="765"/>
      <c r="AA2131" s="765"/>
      <c r="AB2131" s="765"/>
      <c r="AC2131" s="765"/>
      <c r="AD2131" s="765"/>
      <c r="AE2131" s="765"/>
      <c r="AF2131" s="765"/>
      <c r="AG2131" s="765"/>
      <c r="AH2131" s="765"/>
    </row>
    <row r="2132" s="695" customFormat="1" customHeight="1" spans="1:34">
      <c r="A2132" s="1287"/>
      <c r="B2132" s="513"/>
      <c r="C2132" s="495"/>
      <c r="D2132" s="1198"/>
      <c r="E2132" s="409"/>
      <c r="F2132" s="952"/>
      <c r="G2132" s="1157"/>
      <c r="H2132" s="388"/>
      <c r="I2132" s="388"/>
      <c r="J2132" s="991"/>
      <c r="K2132" s="388"/>
      <c r="L2132" s="388"/>
      <c r="M2132" s="1301"/>
      <c r="N2132" s="765"/>
      <c r="O2132" s="765"/>
      <c r="P2132" s="765"/>
      <c r="Q2132" s="765"/>
      <c r="R2132" s="765"/>
      <c r="S2132" s="765"/>
      <c r="T2132" s="765"/>
      <c r="U2132" s="765"/>
      <c r="V2132" s="765"/>
      <c r="W2132" s="765"/>
      <c r="X2132" s="765"/>
      <c r="Y2132" s="765"/>
      <c r="Z2132" s="765"/>
      <c r="AA2132" s="765"/>
      <c r="AB2132" s="765"/>
      <c r="AC2132" s="765"/>
      <c r="AD2132" s="765"/>
      <c r="AE2132" s="765"/>
      <c r="AF2132" s="765"/>
      <c r="AG2132" s="765"/>
      <c r="AH2132" s="765"/>
    </row>
    <row r="2133" s="695" customFormat="1" customHeight="1" spans="1:34">
      <c r="A2133" s="1287"/>
      <c r="B2133" s="513"/>
      <c r="C2133" s="495"/>
      <c r="D2133" s="1198"/>
      <c r="E2133" s="409"/>
      <c r="F2133" s="952"/>
      <c r="G2133" s="1157"/>
      <c r="H2133" s="388"/>
      <c r="I2133" s="388"/>
      <c r="J2133" s="991"/>
      <c r="K2133" s="388"/>
      <c r="L2133" s="388"/>
      <c r="M2133" s="1301"/>
      <c r="N2133" s="765"/>
      <c r="O2133" s="765"/>
      <c r="P2133" s="765"/>
      <c r="Q2133" s="765"/>
      <c r="R2133" s="765"/>
      <c r="S2133" s="765"/>
      <c r="T2133" s="765"/>
      <c r="U2133" s="765"/>
      <c r="V2133" s="765"/>
      <c r="W2133" s="765"/>
      <c r="X2133" s="765"/>
      <c r="Y2133" s="765"/>
      <c r="Z2133" s="765"/>
      <c r="AA2133" s="765"/>
      <c r="AB2133" s="765"/>
      <c r="AC2133" s="765"/>
      <c r="AD2133" s="765"/>
      <c r="AE2133" s="765"/>
      <c r="AF2133" s="765"/>
      <c r="AG2133" s="765"/>
      <c r="AH2133" s="765"/>
    </row>
    <row r="2134" s="695" customFormat="1" customHeight="1" spans="1:34">
      <c r="A2134" s="1287"/>
      <c r="B2134" s="513"/>
      <c r="C2134" s="495"/>
      <c r="D2134" s="1198"/>
      <c r="E2134" s="409"/>
      <c r="F2134" s="952"/>
      <c r="G2134" s="1157"/>
      <c r="H2134" s="388"/>
      <c r="I2134" s="388"/>
      <c r="J2134" s="991"/>
      <c r="K2134" s="388"/>
      <c r="L2134" s="388"/>
      <c r="M2134" s="1301"/>
      <c r="N2134" s="765"/>
      <c r="O2134" s="765"/>
      <c r="P2134" s="765"/>
      <c r="Q2134" s="765"/>
      <c r="R2134" s="765"/>
      <c r="S2134" s="765"/>
      <c r="T2134" s="765"/>
      <c r="U2134" s="765"/>
      <c r="V2134" s="765"/>
      <c r="W2134" s="765"/>
      <c r="X2134" s="765"/>
      <c r="Y2134" s="765"/>
      <c r="Z2134" s="765"/>
      <c r="AA2134" s="765"/>
      <c r="AB2134" s="765"/>
      <c r="AC2134" s="765"/>
      <c r="AD2134" s="765"/>
      <c r="AE2134" s="765"/>
      <c r="AF2134" s="765"/>
      <c r="AG2134" s="765"/>
      <c r="AH2134" s="765"/>
    </row>
    <row r="2135" s="695" customFormat="1" customHeight="1" spans="1:34">
      <c r="A2135" s="1287"/>
      <c r="B2135" s="513"/>
      <c r="C2135" s="495"/>
      <c r="D2135" s="1198"/>
      <c r="E2135" s="409"/>
      <c r="F2135" s="952"/>
      <c r="G2135" s="1157"/>
      <c r="H2135" s="388"/>
      <c r="I2135" s="388"/>
      <c r="J2135" s="991"/>
      <c r="K2135" s="388"/>
      <c r="L2135" s="388"/>
      <c r="M2135" s="1301"/>
      <c r="N2135" s="765"/>
      <c r="O2135" s="765"/>
      <c r="P2135" s="765"/>
      <c r="Q2135" s="765"/>
      <c r="R2135" s="765"/>
      <c r="S2135" s="765"/>
      <c r="T2135" s="765"/>
      <c r="U2135" s="765"/>
      <c r="V2135" s="765"/>
      <c r="W2135" s="765"/>
      <c r="X2135" s="765"/>
      <c r="Y2135" s="765"/>
      <c r="Z2135" s="765"/>
      <c r="AA2135" s="765"/>
      <c r="AB2135" s="765"/>
      <c r="AC2135" s="765"/>
      <c r="AD2135" s="765"/>
      <c r="AE2135" s="765"/>
      <c r="AF2135" s="765"/>
      <c r="AG2135" s="765"/>
      <c r="AH2135" s="765"/>
    </row>
    <row r="2136" s="695" customFormat="1" customHeight="1" spans="1:34">
      <c r="A2136" s="1287"/>
      <c r="B2136" s="513"/>
      <c r="C2136" s="495"/>
      <c r="D2136" s="1198"/>
      <c r="E2136" s="409"/>
      <c r="F2136" s="952"/>
      <c r="G2136" s="1157"/>
      <c r="H2136" s="388"/>
      <c r="I2136" s="388"/>
      <c r="J2136" s="991"/>
      <c r="K2136" s="388"/>
      <c r="L2136" s="388"/>
      <c r="M2136" s="1301"/>
      <c r="N2136" s="765"/>
      <c r="O2136" s="765"/>
      <c r="P2136" s="765"/>
      <c r="Q2136" s="765"/>
      <c r="R2136" s="765"/>
      <c r="S2136" s="765"/>
      <c r="T2136" s="765"/>
      <c r="U2136" s="765"/>
      <c r="V2136" s="765"/>
      <c r="W2136" s="765"/>
      <c r="X2136" s="765"/>
      <c r="Y2136" s="765"/>
      <c r="Z2136" s="765"/>
      <c r="AA2136" s="765"/>
      <c r="AB2136" s="765"/>
      <c r="AC2136" s="765"/>
      <c r="AD2136" s="765"/>
      <c r="AE2136" s="765"/>
      <c r="AF2136" s="765"/>
      <c r="AG2136" s="765"/>
      <c r="AH2136" s="765"/>
    </row>
    <row r="2137" s="695" customFormat="1" customHeight="1" spans="1:34">
      <c r="A2137" s="1287"/>
      <c r="B2137" s="513"/>
      <c r="C2137" s="495"/>
      <c r="D2137" s="1198"/>
      <c r="E2137" s="409"/>
      <c r="F2137" s="952"/>
      <c r="G2137" s="1157"/>
      <c r="H2137" s="388"/>
      <c r="I2137" s="388"/>
      <c r="J2137" s="991"/>
      <c r="K2137" s="388"/>
      <c r="L2137" s="388"/>
      <c r="M2137" s="1301"/>
      <c r="N2137" s="765"/>
      <c r="O2137" s="765"/>
      <c r="P2137" s="765"/>
      <c r="Q2137" s="765"/>
      <c r="R2137" s="765"/>
      <c r="S2137" s="765"/>
      <c r="T2137" s="765"/>
      <c r="U2137" s="765"/>
      <c r="V2137" s="765"/>
      <c r="W2137" s="765"/>
      <c r="X2137" s="765"/>
      <c r="Y2137" s="765"/>
      <c r="Z2137" s="765"/>
      <c r="AA2137" s="765"/>
      <c r="AB2137" s="765"/>
      <c r="AC2137" s="765"/>
      <c r="AD2137" s="765"/>
      <c r="AE2137" s="765"/>
      <c r="AF2137" s="765"/>
      <c r="AG2137" s="765"/>
      <c r="AH2137" s="765"/>
    </row>
    <row r="2138" s="695" customFormat="1" customHeight="1" spans="1:34">
      <c r="A2138" s="1287"/>
      <c r="B2138" s="513"/>
      <c r="C2138" s="495"/>
      <c r="D2138" s="1198"/>
      <c r="E2138" s="409"/>
      <c r="F2138" s="952"/>
      <c r="G2138" s="1157"/>
      <c r="H2138" s="388"/>
      <c r="I2138" s="388"/>
      <c r="J2138" s="991"/>
      <c r="K2138" s="388"/>
      <c r="L2138" s="388"/>
      <c r="M2138" s="1301"/>
      <c r="N2138" s="765"/>
      <c r="O2138" s="765"/>
      <c r="P2138" s="765"/>
      <c r="Q2138" s="765"/>
      <c r="R2138" s="765"/>
      <c r="S2138" s="765"/>
      <c r="T2138" s="765"/>
      <c r="U2138" s="765"/>
      <c r="V2138" s="765"/>
      <c r="W2138" s="765"/>
      <c r="X2138" s="765"/>
      <c r="Y2138" s="765"/>
      <c r="Z2138" s="765"/>
      <c r="AA2138" s="765"/>
      <c r="AB2138" s="765"/>
      <c r="AC2138" s="765"/>
      <c r="AD2138" s="765"/>
      <c r="AE2138" s="765"/>
      <c r="AF2138" s="765"/>
      <c r="AG2138" s="765"/>
      <c r="AH2138" s="765"/>
    </row>
    <row r="2139" s="695" customFormat="1" customHeight="1" spans="1:34">
      <c r="A2139" s="1287"/>
      <c r="B2139" s="513"/>
      <c r="C2139" s="495"/>
      <c r="D2139" s="1198"/>
      <c r="E2139" s="409"/>
      <c r="F2139" s="952"/>
      <c r="G2139" s="1157"/>
      <c r="H2139" s="388"/>
      <c r="I2139" s="388"/>
      <c r="J2139" s="991"/>
      <c r="K2139" s="388"/>
      <c r="L2139" s="388"/>
      <c r="M2139" s="1301"/>
      <c r="N2139" s="765"/>
      <c r="O2139" s="765"/>
      <c r="P2139" s="765"/>
      <c r="Q2139" s="765"/>
      <c r="R2139" s="765"/>
      <c r="S2139" s="765"/>
      <c r="T2139" s="765"/>
      <c r="U2139" s="765"/>
      <c r="V2139" s="765"/>
      <c r="W2139" s="765"/>
      <c r="X2139" s="765"/>
      <c r="Y2139" s="765"/>
      <c r="Z2139" s="765"/>
      <c r="AA2139" s="765"/>
      <c r="AB2139" s="765"/>
      <c r="AC2139" s="765"/>
      <c r="AD2139" s="765"/>
      <c r="AE2139" s="765"/>
      <c r="AF2139" s="765"/>
      <c r="AG2139" s="765"/>
      <c r="AH2139" s="765"/>
    </row>
    <row r="2140" s="695" customFormat="1" customHeight="1" spans="1:34">
      <c r="A2140" s="1287"/>
      <c r="B2140" s="513"/>
      <c r="C2140" s="495"/>
      <c r="D2140" s="1198"/>
      <c r="E2140" s="409"/>
      <c r="F2140" s="952"/>
      <c r="G2140" s="1157"/>
      <c r="H2140" s="388"/>
      <c r="I2140" s="388"/>
      <c r="J2140" s="991"/>
      <c r="K2140" s="388"/>
      <c r="L2140" s="388"/>
      <c r="M2140" s="1301"/>
      <c r="N2140" s="765"/>
      <c r="O2140" s="765"/>
      <c r="P2140" s="765"/>
      <c r="Q2140" s="765"/>
      <c r="R2140" s="765"/>
      <c r="S2140" s="765"/>
      <c r="T2140" s="765"/>
      <c r="U2140" s="765"/>
      <c r="V2140" s="765"/>
      <c r="W2140" s="765"/>
      <c r="X2140" s="765"/>
      <c r="Y2140" s="765"/>
      <c r="Z2140" s="765"/>
      <c r="AA2140" s="765"/>
      <c r="AB2140" s="765"/>
      <c r="AC2140" s="765"/>
      <c r="AD2140" s="765"/>
      <c r="AE2140" s="765"/>
      <c r="AF2140" s="765"/>
      <c r="AG2140" s="765"/>
      <c r="AH2140" s="765"/>
    </row>
    <row r="2141" s="695" customFormat="1" customHeight="1" spans="1:34">
      <c r="A2141" s="1287"/>
      <c r="B2141" s="513"/>
      <c r="C2141" s="495"/>
      <c r="D2141" s="1198"/>
      <c r="E2141" s="409"/>
      <c r="F2141" s="952"/>
      <c r="G2141" s="1157"/>
      <c r="H2141" s="388"/>
      <c r="I2141" s="388"/>
      <c r="J2141" s="991"/>
      <c r="K2141" s="388"/>
      <c r="L2141" s="388"/>
      <c r="M2141" s="1301"/>
      <c r="N2141" s="765"/>
      <c r="O2141" s="765"/>
      <c r="P2141" s="765"/>
      <c r="Q2141" s="765"/>
      <c r="R2141" s="765"/>
      <c r="S2141" s="765"/>
      <c r="T2141" s="765"/>
      <c r="U2141" s="765"/>
      <c r="V2141" s="765"/>
      <c r="W2141" s="765"/>
      <c r="X2141" s="765"/>
      <c r="Y2141" s="765"/>
      <c r="Z2141" s="765"/>
      <c r="AA2141" s="765"/>
      <c r="AB2141" s="765"/>
      <c r="AC2141" s="765"/>
      <c r="AD2141" s="765"/>
      <c r="AE2141" s="765"/>
      <c r="AF2141" s="765"/>
      <c r="AG2141" s="765"/>
      <c r="AH2141" s="765"/>
    </row>
    <row r="2142" s="695" customFormat="1" customHeight="1" spans="1:34">
      <c r="A2142" s="1287"/>
      <c r="B2142" s="513"/>
      <c r="C2142" s="495"/>
      <c r="D2142" s="1198"/>
      <c r="E2142" s="409"/>
      <c r="F2142" s="952"/>
      <c r="G2142" s="1157"/>
      <c r="H2142" s="388"/>
      <c r="I2142" s="388"/>
      <c r="J2142" s="991"/>
      <c r="K2142" s="388"/>
      <c r="L2142" s="388"/>
      <c r="M2142" s="1301"/>
      <c r="N2142" s="765"/>
      <c r="O2142" s="765"/>
      <c r="P2142" s="765"/>
      <c r="Q2142" s="765"/>
      <c r="R2142" s="765"/>
      <c r="S2142" s="765"/>
      <c r="T2142" s="765"/>
      <c r="U2142" s="765"/>
      <c r="V2142" s="765"/>
      <c r="W2142" s="765"/>
      <c r="X2142" s="765"/>
      <c r="Y2142" s="765"/>
      <c r="Z2142" s="765"/>
      <c r="AA2142" s="765"/>
      <c r="AB2142" s="765"/>
      <c r="AC2142" s="765"/>
      <c r="AD2142" s="765"/>
      <c r="AE2142" s="765"/>
      <c r="AF2142" s="765"/>
      <c r="AG2142" s="765"/>
      <c r="AH2142" s="765"/>
    </row>
    <row r="2143" s="695" customFormat="1" customHeight="1" spans="1:34">
      <c r="A2143" s="1287"/>
      <c r="B2143" s="513"/>
      <c r="C2143" s="495"/>
      <c r="D2143" s="1198"/>
      <c r="E2143" s="409"/>
      <c r="F2143" s="952"/>
      <c r="G2143" s="1157"/>
      <c r="H2143" s="388"/>
      <c r="I2143" s="388"/>
      <c r="J2143" s="991"/>
      <c r="K2143" s="388"/>
      <c r="L2143" s="388"/>
      <c r="M2143" s="1301"/>
      <c r="N2143" s="765"/>
      <c r="O2143" s="765"/>
      <c r="P2143" s="765"/>
      <c r="Q2143" s="765"/>
      <c r="R2143" s="765"/>
      <c r="S2143" s="765"/>
      <c r="T2143" s="765"/>
      <c r="U2143" s="765"/>
      <c r="V2143" s="765"/>
      <c r="W2143" s="765"/>
      <c r="X2143" s="765"/>
      <c r="Y2143" s="765"/>
      <c r="Z2143" s="765"/>
      <c r="AA2143" s="765"/>
      <c r="AB2143" s="765"/>
      <c r="AC2143" s="765"/>
      <c r="AD2143" s="765"/>
      <c r="AE2143" s="765"/>
      <c r="AF2143" s="765"/>
      <c r="AG2143" s="765"/>
      <c r="AH2143" s="765"/>
    </row>
    <row r="2144" s="695" customFormat="1" customHeight="1" spans="1:34">
      <c r="A2144" s="1287"/>
      <c r="B2144" s="513"/>
      <c r="C2144" s="495"/>
      <c r="D2144" s="1198"/>
      <c r="E2144" s="409"/>
      <c r="F2144" s="952"/>
      <c r="G2144" s="1157"/>
      <c r="H2144" s="388"/>
      <c r="I2144" s="388"/>
      <c r="J2144" s="991"/>
      <c r="K2144" s="388"/>
      <c r="L2144" s="388"/>
      <c r="M2144" s="1301"/>
      <c r="N2144" s="765"/>
      <c r="O2144" s="765"/>
      <c r="P2144" s="765"/>
      <c r="Q2144" s="765"/>
      <c r="R2144" s="765"/>
      <c r="S2144" s="765"/>
      <c r="T2144" s="765"/>
      <c r="U2144" s="765"/>
      <c r="V2144" s="765"/>
      <c r="W2144" s="765"/>
      <c r="X2144" s="765"/>
      <c r="Y2144" s="765"/>
      <c r="Z2144" s="765"/>
      <c r="AA2144" s="765"/>
      <c r="AB2144" s="765"/>
      <c r="AC2144" s="765"/>
      <c r="AD2144" s="765"/>
      <c r="AE2144" s="765"/>
      <c r="AF2144" s="765"/>
      <c r="AG2144" s="765"/>
      <c r="AH2144" s="765"/>
    </row>
    <row r="2145" s="695" customFormat="1" customHeight="1" spans="1:34">
      <c r="A2145" s="1287"/>
      <c r="B2145" s="513"/>
      <c r="C2145" s="495"/>
      <c r="D2145" s="1198"/>
      <c r="E2145" s="409"/>
      <c r="F2145" s="952"/>
      <c r="G2145" s="1157"/>
      <c r="H2145" s="388"/>
      <c r="I2145" s="388"/>
      <c r="J2145" s="991"/>
      <c r="K2145" s="388"/>
      <c r="L2145" s="388"/>
      <c r="M2145" s="1301"/>
      <c r="N2145" s="765"/>
      <c r="O2145" s="765"/>
      <c r="P2145" s="765"/>
      <c r="Q2145" s="765"/>
      <c r="R2145" s="765"/>
      <c r="S2145" s="765"/>
      <c r="T2145" s="765"/>
      <c r="U2145" s="765"/>
      <c r="V2145" s="765"/>
      <c r="W2145" s="765"/>
      <c r="X2145" s="765"/>
      <c r="Y2145" s="765"/>
      <c r="Z2145" s="765"/>
      <c r="AA2145" s="765"/>
      <c r="AB2145" s="765"/>
      <c r="AC2145" s="765"/>
      <c r="AD2145" s="765"/>
      <c r="AE2145" s="765"/>
      <c r="AF2145" s="765"/>
      <c r="AG2145" s="765"/>
      <c r="AH2145" s="765"/>
    </row>
    <row r="2146" s="695" customFormat="1" customHeight="1" spans="1:34">
      <c r="A2146" s="1287"/>
      <c r="B2146" s="513"/>
      <c r="C2146" s="495"/>
      <c r="D2146" s="1198"/>
      <c r="E2146" s="409"/>
      <c r="F2146" s="952"/>
      <c r="G2146" s="1157"/>
      <c r="H2146" s="388"/>
      <c r="I2146" s="388"/>
      <c r="J2146" s="991"/>
      <c r="K2146" s="388"/>
      <c r="L2146" s="388"/>
      <c r="M2146" s="1301"/>
      <c r="N2146" s="765"/>
      <c r="O2146" s="765"/>
      <c r="P2146" s="765"/>
      <c r="Q2146" s="765"/>
      <c r="R2146" s="765"/>
      <c r="S2146" s="765"/>
      <c r="T2146" s="765"/>
      <c r="U2146" s="765"/>
      <c r="V2146" s="765"/>
      <c r="W2146" s="765"/>
      <c r="X2146" s="765"/>
      <c r="Y2146" s="765"/>
      <c r="Z2146" s="765"/>
      <c r="AA2146" s="765"/>
      <c r="AB2146" s="765"/>
      <c r="AC2146" s="765"/>
      <c r="AD2146" s="765"/>
      <c r="AE2146" s="765"/>
      <c r="AF2146" s="765"/>
      <c r="AG2146" s="765"/>
      <c r="AH2146" s="765"/>
    </row>
    <row r="2147" s="695" customFormat="1" customHeight="1" spans="1:34">
      <c r="A2147" s="1287"/>
      <c r="B2147" s="513"/>
      <c r="C2147" s="495"/>
      <c r="D2147" s="1198"/>
      <c r="E2147" s="409"/>
      <c r="F2147" s="952"/>
      <c r="G2147" s="1157"/>
      <c r="H2147" s="388"/>
      <c r="I2147" s="388"/>
      <c r="J2147" s="991"/>
      <c r="K2147" s="388"/>
      <c r="L2147" s="388"/>
      <c r="M2147" s="1301"/>
      <c r="N2147" s="765"/>
      <c r="O2147" s="765"/>
      <c r="P2147" s="765"/>
      <c r="Q2147" s="765"/>
      <c r="R2147" s="765"/>
      <c r="S2147" s="765"/>
      <c r="T2147" s="765"/>
      <c r="U2147" s="765"/>
      <c r="V2147" s="765"/>
      <c r="W2147" s="765"/>
      <c r="X2147" s="765"/>
      <c r="Y2147" s="765"/>
      <c r="Z2147" s="765"/>
      <c r="AA2147" s="765"/>
      <c r="AB2147" s="765"/>
      <c r="AC2147" s="765"/>
      <c r="AD2147" s="765"/>
      <c r="AE2147" s="765"/>
      <c r="AF2147" s="765"/>
      <c r="AG2147" s="765"/>
      <c r="AH2147" s="765"/>
    </row>
    <row r="2148" s="695" customFormat="1" customHeight="1" spans="1:34">
      <c r="A2148" s="1287"/>
      <c r="B2148" s="513"/>
      <c r="C2148" s="495"/>
      <c r="D2148" s="1198"/>
      <c r="E2148" s="409"/>
      <c r="F2148" s="952"/>
      <c r="G2148" s="1157"/>
      <c r="H2148" s="388"/>
      <c r="I2148" s="388"/>
      <c r="J2148" s="991"/>
      <c r="K2148" s="388"/>
      <c r="L2148" s="388"/>
      <c r="M2148" s="1301"/>
      <c r="N2148" s="765"/>
      <c r="O2148" s="765"/>
      <c r="P2148" s="765"/>
      <c r="Q2148" s="765"/>
      <c r="R2148" s="765"/>
      <c r="S2148" s="765"/>
      <c r="T2148" s="765"/>
      <c r="U2148" s="765"/>
      <c r="V2148" s="765"/>
      <c r="W2148" s="765"/>
      <c r="X2148" s="765"/>
      <c r="Y2148" s="765"/>
      <c r="Z2148" s="765"/>
      <c r="AA2148" s="765"/>
      <c r="AB2148" s="765"/>
      <c r="AC2148" s="765"/>
      <c r="AD2148" s="765"/>
      <c r="AE2148" s="765"/>
      <c r="AF2148" s="765"/>
      <c r="AG2148" s="765"/>
      <c r="AH2148" s="765"/>
    </row>
    <row r="2149" s="695" customFormat="1" customHeight="1" spans="1:34">
      <c r="A2149" s="1287"/>
      <c r="B2149" s="513"/>
      <c r="C2149" s="495"/>
      <c r="D2149" s="1198"/>
      <c r="E2149" s="409"/>
      <c r="F2149" s="952"/>
      <c r="G2149" s="1157"/>
      <c r="H2149" s="388"/>
      <c r="I2149" s="388"/>
      <c r="J2149" s="991"/>
      <c r="K2149" s="388"/>
      <c r="L2149" s="388"/>
      <c r="M2149" s="1301"/>
      <c r="N2149" s="765"/>
      <c r="O2149" s="765"/>
      <c r="P2149" s="765"/>
      <c r="Q2149" s="765"/>
      <c r="R2149" s="765"/>
      <c r="S2149" s="765"/>
      <c r="T2149" s="765"/>
      <c r="U2149" s="765"/>
      <c r="V2149" s="765"/>
      <c r="W2149" s="765"/>
      <c r="X2149" s="765"/>
      <c r="Y2149" s="765"/>
      <c r="Z2149" s="765"/>
      <c r="AA2149" s="765"/>
      <c r="AB2149" s="765"/>
      <c r="AC2149" s="765"/>
      <c r="AD2149" s="765"/>
      <c r="AE2149" s="765"/>
      <c r="AF2149" s="765"/>
      <c r="AG2149" s="765"/>
      <c r="AH2149" s="765"/>
    </row>
    <row r="2150" s="695" customFormat="1" customHeight="1" spans="1:34">
      <c r="A2150" s="1287"/>
      <c r="B2150" s="513"/>
      <c r="C2150" s="495"/>
      <c r="D2150" s="1198"/>
      <c r="E2150" s="409"/>
      <c r="F2150" s="952"/>
      <c r="G2150" s="1157"/>
      <c r="H2150" s="388"/>
      <c r="I2150" s="388"/>
      <c r="J2150" s="991"/>
      <c r="K2150" s="388"/>
      <c r="L2150" s="388"/>
      <c r="M2150" s="1301"/>
      <c r="N2150" s="765"/>
      <c r="O2150" s="765"/>
      <c r="P2150" s="765"/>
      <c r="Q2150" s="765"/>
      <c r="R2150" s="765"/>
      <c r="S2150" s="765"/>
      <c r="T2150" s="765"/>
      <c r="U2150" s="765"/>
      <c r="V2150" s="765"/>
      <c r="W2150" s="765"/>
      <c r="X2150" s="765"/>
      <c r="Y2150" s="765"/>
      <c r="Z2150" s="765"/>
      <c r="AA2150" s="765"/>
      <c r="AB2150" s="765"/>
      <c r="AC2150" s="765"/>
      <c r="AD2150" s="765"/>
      <c r="AE2150" s="765"/>
      <c r="AF2150" s="765"/>
      <c r="AG2150" s="765"/>
      <c r="AH2150" s="765"/>
    </row>
    <row r="2151" s="695" customFormat="1" customHeight="1" spans="1:34">
      <c r="A2151" s="1287"/>
      <c r="B2151" s="513"/>
      <c r="C2151" s="495"/>
      <c r="D2151" s="1198"/>
      <c r="E2151" s="409"/>
      <c r="F2151" s="952"/>
      <c r="G2151" s="1157"/>
      <c r="H2151" s="388"/>
      <c r="I2151" s="388"/>
      <c r="J2151" s="991"/>
      <c r="K2151" s="388"/>
      <c r="L2151" s="388"/>
      <c r="M2151" s="1301"/>
      <c r="N2151" s="765"/>
      <c r="O2151" s="765"/>
      <c r="P2151" s="765"/>
      <c r="Q2151" s="765"/>
      <c r="R2151" s="765"/>
      <c r="S2151" s="765"/>
      <c r="T2151" s="765"/>
      <c r="U2151" s="765"/>
      <c r="V2151" s="765"/>
      <c r="W2151" s="765"/>
      <c r="X2151" s="765"/>
      <c r="Y2151" s="765"/>
      <c r="Z2151" s="765"/>
      <c r="AA2151" s="765"/>
      <c r="AB2151" s="765"/>
      <c r="AC2151" s="765"/>
      <c r="AD2151" s="765"/>
      <c r="AE2151" s="765"/>
      <c r="AF2151" s="765"/>
      <c r="AG2151" s="765"/>
      <c r="AH2151" s="765"/>
    </row>
    <row r="2152" s="695" customFormat="1" customHeight="1" spans="1:34">
      <c r="A2152" s="1287"/>
      <c r="B2152" s="513"/>
      <c r="C2152" s="495"/>
      <c r="D2152" s="1198"/>
      <c r="E2152" s="409"/>
      <c r="F2152" s="952"/>
      <c r="G2152" s="1157"/>
      <c r="H2152" s="388"/>
      <c r="I2152" s="388"/>
      <c r="J2152" s="991"/>
      <c r="K2152" s="388"/>
      <c r="L2152" s="388"/>
      <c r="M2152" s="1301"/>
      <c r="N2152" s="765"/>
      <c r="O2152" s="765"/>
      <c r="P2152" s="765"/>
      <c r="Q2152" s="765"/>
      <c r="R2152" s="765"/>
      <c r="S2152" s="765"/>
      <c r="T2152" s="765"/>
      <c r="U2152" s="765"/>
      <c r="V2152" s="765"/>
      <c r="W2152" s="765"/>
      <c r="X2152" s="765"/>
      <c r="Y2152" s="765"/>
      <c r="Z2152" s="765"/>
      <c r="AA2152" s="765"/>
      <c r="AB2152" s="765"/>
      <c r="AC2152" s="765"/>
      <c r="AD2152" s="765"/>
      <c r="AE2152" s="765"/>
      <c r="AF2152" s="765"/>
      <c r="AG2152" s="765"/>
      <c r="AH2152" s="765"/>
    </row>
    <row r="2153" s="695" customFormat="1" customHeight="1" spans="1:34">
      <c r="A2153" s="1287"/>
      <c r="B2153" s="513"/>
      <c r="C2153" s="495"/>
      <c r="D2153" s="1198"/>
      <c r="E2153" s="409"/>
      <c r="F2153" s="952"/>
      <c r="G2153" s="1157"/>
      <c r="H2153" s="388"/>
      <c r="I2153" s="388"/>
      <c r="J2153" s="991"/>
      <c r="K2153" s="388"/>
      <c r="L2153" s="388"/>
      <c r="M2153" s="773"/>
      <c r="N2153" s="765"/>
      <c r="O2153" s="765"/>
      <c r="P2153" s="765"/>
      <c r="Q2153" s="765"/>
      <c r="R2153" s="765"/>
      <c r="S2153" s="765"/>
      <c r="T2153" s="765"/>
      <c r="U2153" s="765"/>
      <c r="V2153" s="765"/>
      <c r="W2153" s="765"/>
      <c r="X2153" s="765"/>
      <c r="Y2153" s="765"/>
      <c r="Z2153" s="765"/>
      <c r="AA2153" s="765"/>
      <c r="AB2153" s="765"/>
      <c r="AC2153" s="765"/>
      <c r="AD2153" s="765"/>
      <c r="AE2153" s="765"/>
      <c r="AF2153" s="765"/>
      <c r="AG2153" s="765"/>
      <c r="AH2153" s="765"/>
    </row>
    <row r="2154" s="695" customFormat="1" customHeight="1" spans="1:34">
      <c r="A2154" s="1287"/>
      <c r="B2154" s="513"/>
      <c r="C2154" s="495"/>
      <c r="D2154" s="1198"/>
      <c r="E2154" s="409"/>
      <c r="F2154" s="952"/>
      <c r="G2154" s="1157"/>
      <c r="H2154" s="388"/>
      <c r="I2154" s="388"/>
      <c r="J2154" s="991"/>
      <c r="K2154" s="388"/>
      <c r="L2154" s="388"/>
      <c r="M2154" s="1301"/>
      <c r="N2154" s="765"/>
      <c r="O2154" s="765"/>
      <c r="P2154" s="765"/>
      <c r="Q2154" s="765"/>
      <c r="R2154" s="765"/>
      <c r="S2154" s="765"/>
      <c r="T2154" s="765"/>
      <c r="U2154" s="765"/>
      <c r="V2154" s="765"/>
      <c r="W2154" s="765"/>
      <c r="X2154" s="765"/>
      <c r="Y2154" s="765"/>
      <c r="Z2154" s="765"/>
      <c r="AA2154" s="765"/>
      <c r="AB2154" s="765"/>
      <c r="AC2154" s="765"/>
      <c r="AD2154" s="765"/>
      <c r="AE2154" s="765"/>
      <c r="AF2154" s="765"/>
      <c r="AG2154" s="765"/>
      <c r="AH2154" s="765"/>
    </row>
    <row r="2155" s="695" customFormat="1" customHeight="1" spans="1:34">
      <c r="A2155" s="1287"/>
      <c r="B2155" s="513"/>
      <c r="C2155" s="495"/>
      <c r="D2155" s="1198"/>
      <c r="E2155" s="409"/>
      <c r="F2155" s="952"/>
      <c r="G2155" s="1157"/>
      <c r="H2155" s="388"/>
      <c r="I2155" s="388"/>
      <c r="J2155" s="991"/>
      <c r="K2155" s="388"/>
      <c r="L2155" s="388"/>
      <c r="M2155" s="1301"/>
      <c r="N2155" s="765"/>
      <c r="O2155" s="765"/>
      <c r="P2155" s="765"/>
      <c r="Q2155" s="765"/>
      <c r="R2155" s="765"/>
      <c r="S2155" s="765"/>
      <c r="T2155" s="765"/>
      <c r="U2155" s="765"/>
      <c r="V2155" s="765"/>
      <c r="W2155" s="765"/>
      <c r="X2155" s="765"/>
      <c r="Y2155" s="765"/>
      <c r="Z2155" s="765"/>
      <c r="AA2155" s="765"/>
      <c r="AB2155" s="765"/>
      <c r="AC2155" s="765"/>
      <c r="AD2155" s="765"/>
      <c r="AE2155" s="765"/>
      <c r="AF2155" s="765"/>
      <c r="AG2155" s="765"/>
      <c r="AH2155" s="765"/>
    </row>
    <row r="2156" s="695" customFormat="1" customHeight="1" spans="1:34">
      <c r="A2156" s="1287"/>
      <c r="B2156" s="513"/>
      <c r="C2156" s="495"/>
      <c r="D2156" s="1198"/>
      <c r="E2156" s="409"/>
      <c r="F2156" s="952"/>
      <c r="G2156" s="1157"/>
      <c r="H2156" s="388"/>
      <c r="I2156" s="388"/>
      <c r="J2156" s="991"/>
      <c r="K2156" s="388"/>
      <c r="L2156" s="388"/>
      <c r="M2156" s="1301"/>
      <c r="N2156" s="765"/>
      <c r="O2156" s="765"/>
      <c r="P2156" s="765"/>
      <c r="Q2156" s="765"/>
      <c r="R2156" s="765"/>
      <c r="S2156" s="765"/>
      <c r="T2156" s="765"/>
      <c r="U2156" s="765"/>
      <c r="V2156" s="765"/>
      <c r="W2156" s="765"/>
      <c r="X2156" s="765"/>
      <c r="Y2156" s="765"/>
      <c r="Z2156" s="765"/>
      <c r="AA2156" s="765"/>
      <c r="AB2156" s="765"/>
      <c r="AC2156" s="765"/>
      <c r="AD2156" s="765"/>
      <c r="AE2156" s="765"/>
      <c r="AF2156" s="765"/>
      <c r="AG2156" s="765"/>
      <c r="AH2156" s="765"/>
    </row>
    <row r="2157" s="695" customFormat="1" customHeight="1" spans="1:34">
      <c r="A2157" s="1287"/>
      <c r="B2157" s="513"/>
      <c r="C2157" s="495"/>
      <c r="D2157" s="1198"/>
      <c r="E2157" s="409"/>
      <c r="F2157" s="952"/>
      <c r="G2157" s="1157"/>
      <c r="H2157" s="388"/>
      <c r="I2157" s="388"/>
      <c r="J2157" s="991"/>
      <c r="K2157" s="388"/>
      <c r="L2157" s="388"/>
      <c r="M2157" s="1301"/>
      <c r="N2157" s="765"/>
      <c r="O2157" s="765"/>
      <c r="P2157" s="765"/>
      <c r="Q2157" s="765"/>
      <c r="R2157" s="765"/>
      <c r="S2157" s="765"/>
      <c r="T2157" s="765"/>
      <c r="U2157" s="765"/>
      <c r="V2157" s="765"/>
      <c r="W2157" s="765"/>
      <c r="X2157" s="765"/>
      <c r="Y2157" s="765"/>
      <c r="Z2157" s="765"/>
      <c r="AA2157" s="765"/>
      <c r="AB2157" s="765"/>
      <c r="AC2157" s="765"/>
      <c r="AD2157" s="765"/>
      <c r="AE2157" s="765"/>
      <c r="AF2157" s="765"/>
      <c r="AG2157" s="765"/>
      <c r="AH2157" s="765"/>
    </row>
    <row r="2158" s="695" customFormat="1" customHeight="1" spans="1:34">
      <c r="A2158" s="1287"/>
      <c r="B2158" s="513"/>
      <c r="C2158" s="495"/>
      <c r="D2158" s="1198"/>
      <c r="E2158" s="409"/>
      <c r="F2158" s="952"/>
      <c r="G2158" s="1157"/>
      <c r="H2158" s="388"/>
      <c r="I2158" s="388"/>
      <c r="J2158" s="991"/>
      <c r="K2158" s="388"/>
      <c r="L2158" s="388"/>
      <c r="M2158" s="1301"/>
      <c r="N2158" s="765"/>
      <c r="O2158" s="765"/>
      <c r="P2158" s="765"/>
      <c r="Q2158" s="765"/>
      <c r="R2158" s="765"/>
      <c r="S2158" s="765"/>
      <c r="T2158" s="765"/>
      <c r="U2158" s="765"/>
      <c r="V2158" s="765"/>
      <c r="W2158" s="765"/>
      <c r="X2158" s="765"/>
      <c r="Y2158" s="765"/>
      <c r="Z2158" s="765"/>
      <c r="AA2158" s="765"/>
      <c r="AB2158" s="765"/>
      <c r="AC2158" s="765"/>
      <c r="AD2158" s="765"/>
      <c r="AE2158" s="765"/>
      <c r="AF2158" s="765"/>
      <c r="AG2158" s="765"/>
      <c r="AH2158" s="765"/>
    </row>
    <row r="2159" s="695" customFormat="1" customHeight="1" spans="1:34">
      <c r="A2159" s="1287"/>
      <c r="B2159" s="513"/>
      <c r="C2159" s="495"/>
      <c r="D2159" s="1198"/>
      <c r="E2159" s="409"/>
      <c r="F2159" s="952"/>
      <c r="G2159" s="1157"/>
      <c r="H2159" s="388"/>
      <c r="I2159" s="388"/>
      <c r="J2159" s="991"/>
      <c r="K2159" s="388"/>
      <c r="L2159" s="388"/>
      <c r="M2159" s="1301"/>
      <c r="N2159" s="765"/>
      <c r="O2159" s="765"/>
      <c r="P2159" s="765"/>
      <c r="Q2159" s="765"/>
      <c r="R2159" s="765"/>
      <c r="S2159" s="765"/>
      <c r="T2159" s="765"/>
      <c r="U2159" s="765"/>
      <c r="V2159" s="765"/>
      <c r="W2159" s="765"/>
      <c r="X2159" s="765"/>
      <c r="Y2159" s="765"/>
      <c r="Z2159" s="765"/>
      <c r="AA2159" s="765"/>
      <c r="AB2159" s="765"/>
      <c r="AC2159" s="765"/>
      <c r="AD2159" s="765"/>
      <c r="AE2159" s="765"/>
      <c r="AF2159" s="765"/>
      <c r="AG2159" s="765"/>
      <c r="AH2159" s="765"/>
    </row>
    <row r="2160" s="695" customFormat="1" customHeight="1" spans="1:34">
      <c r="A2160" s="1287"/>
      <c r="B2160" s="513"/>
      <c r="C2160" s="495"/>
      <c r="D2160" s="1198"/>
      <c r="E2160" s="409"/>
      <c r="F2160" s="952"/>
      <c r="G2160" s="1157"/>
      <c r="H2160" s="388"/>
      <c r="I2160" s="388"/>
      <c r="J2160" s="991"/>
      <c r="K2160" s="388"/>
      <c r="L2160" s="388"/>
      <c r="M2160" s="1301"/>
      <c r="N2160" s="765"/>
      <c r="O2160" s="765"/>
      <c r="P2160" s="765"/>
      <c r="Q2160" s="765"/>
      <c r="R2160" s="765"/>
      <c r="S2160" s="765"/>
      <c r="T2160" s="765"/>
      <c r="U2160" s="765"/>
      <c r="V2160" s="765"/>
      <c r="W2160" s="765"/>
      <c r="X2160" s="765"/>
      <c r="Y2160" s="765"/>
      <c r="Z2160" s="765"/>
      <c r="AA2160" s="765"/>
      <c r="AB2160" s="765"/>
      <c r="AC2160" s="765"/>
      <c r="AD2160" s="765"/>
      <c r="AE2160" s="765"/>
      <c r="AF2160" s="765"/>
      <c r="AG2160" s="765"/>
      <c r="AH2160" s="765"/>
    </row>
    <row r="2161" s="695" customFormat="1" customHeight="1" spans="1:34">
      <c r="A2161" s="1287"/>
      <c r="B2161" s="529"/>
      <c r="C2161" s="213"/>
      <c r="D2161" s="1198"/>
      <c r="E2161" s="409"/>
      <c r="F2161" s="952"/>
      <c r="G2161" s="1157"/>
      <c r="H2161" s="388"/>
      <c r="I2161" s="388"/>
      <c r="J2161" s="991"/>
      <c r="K2161" s="388"/>
      <c r="L2161" s="388"/>
      <c r="M2161" s="773"/>
      <c r="N2161" s="765"/>
      <c r="O2161" s="765"/>
      <c r="P2161" s="765"/>
      <c r="Q2161" s="765"/>
      <c r="R2161" s="765"/>
      <c r="S2161" s="765"/>
      <c r="T2161" s="765"/>
      <c r="U2161" s="765"/>
      <c r="V2161" s="765"/>
      <c r="W2161" s="765"/>
      <c r="X2161" s="765"/>
      <c r="Y2161" s="765"/>
      <c r="Z2161" s="765"/>
      <c r="AA2161" s="765"/>
      <c r="AB2161" s="765"/>
      <c r="AC2161" s="765"/>
      <c r="AD2161" s="765"/>
      <c r="AE2161" s="765"/>
      <c r="AF2161" s="765"/>
      <c r="AG2161" s="765"/>
      <c r="AH2161" s="765"/>
    </row>
    <row r="2162" s="695" customFormat="1" customHeight="1" spans="1:34">
      <c r="A2162" s="1287"/>
      <c r="B2162" s="529"/>
      <c r="C2162" s="213"/>
      <c r="D2162" s="1198"/>
      <c r="E2162" s="409"/>
      <c r="F2162" s="952"/>
      <c r="G2162" s="1157"/>
      <c r="H2162" s="388"/>
      <c r="I2162" s="388"/>
      <c r="J2162" s="991"/>
      <c r="K2162" s="388"/>
      <c r="L2162" s="388"/>
      <c r="M2162" s="773"/>
      <c r="N2162" s="765"/>
      <c r="O2162" s="765"/>
      <c r="P2162" s="765"/>
      <c r="Q2162" s="765"/>
      <c r="R2162" s="765"/>
      <c r="S2162" s="765"/>
      <c r="T2162" s="765"/>
      <c r="U2162" s="765"/>
      <c r="V2162" s="765"/>
      <c r="W2162" s="765"/>
      <c r="X2162" s="765"/>
      <c r="Y2162" s="765"/>
      <c r="Z2162" s="765"/>
      <c r="AA2162" s="765"/>
      <c r="AB2162" s="765"/>
      <c r="AC2162" s="765"/>
      <c r="AD2162" s="765"/>
      <c r="AE2162" s="765"/>
      <c r="AF2162" s="765"/>
      <c r="AG2162" s="765"/>
      <c r="AH2162" s="765"/>
    </row>
    <row r="2163" s="695" customFormat="1" customHeight="1" spans="1:34">
      <c r="A2163" s="1287"/>
      <c r="B2163" s="529"/>
      <c r="C2163" s="213"/>
      <c r="D2163" s="1198"/>
      <c r="E2163" s="409"/>
      <c r="F2163" s="952"/>
      <c r="G2163" s="1157"/>
      <c r="H2163" s="388"/>
      <c r="I2163" s="388"/>
      <c r="J2163" s="991"/>
      <c r="K2163" s="388"/>
      <c r="L2163" s="388"/>
      <c r="M2163" s="773"/>
      <c r="N2163" s="765"/>
      <c r="O2163" s="765"/>
      <c r="P2163" s="765"/>
      <c r="Q2163" s="765"/>
      <c r="R2163" s="765"/>
      <c r="S2163" s="765"/>
      <c r="T2163" s="765"/>
      <c r="U2163" s="765"/>
      <c r="V2163" s="765"/>
      <c r="W2163" s="765"/>
      <c r="X2163" s="765"/>
      <c r="Y2163" s="765"/>
      <c r="Z2163" s="765"/>
      <c r="AA2163" s="765"/>
      <c r="AB2163" s="765"/>
      <c r="AC2163" s="765"/>
      <c r="AD2163" s="765"/>
      <c r="AE2163" s="765"/>
      <c r="AF2163" s="765"/>
      <c r="AG2163" s="765"/>
      <c r="AH2163" s="765"/>
    </row>
    <row r="2164" s="695" customFormat="1" customHeight="1" spans="1:34">
      <c r="A2164" s="1287"/>
      <c r="B2164" s="529"/>
      <c r="C2164" s="213"/>
      <c r="D2164" s="1198"/>
      <c r="E2164" s="409"/>
      <c r="F2164" s="952"/>
      <c r="G2164" s="1157"/>
      <c r="H2164" s="388"/>
      <c r="I2164" s="388"/>
      <c r="J2164" s="991"/>
      <c r="K2164" s="388"/>
      <c r="L2164" s="388"/>
      <c r="M2164" s="773"/>
      <c r="N2164" s="765"/>
      <c r="O2164" s="765"/>
      <c r="P2164" s="765"/>
      <c r="Q2164" s="765"/>
      <c r="R2164" s="765"/>
      <c r="S2164" s="765"/>
      <c r="T2164" s="765"/>
      <c r="U2164" s="765"/>
      <c r="V2164" s="765"/>
      <c r="W2164" s="765"/>
      <c r="X2164" s="765"/>
      <c r="Y2164" s="765"/>
      <c r="Z2164" s="765"/>
      <c r="AA2164" s="765"/>
      <c r="AB2164" s="765"/>
      <c r="AC2164" s="765"/>
      <c r="AD2164" s="765"/>
      <c r="AE2164" s="765"/>
      <c r="AF2164" s="765"/>
      <c r="AG2164" s="765"/>
      <c r="AH2164" s="765"/>
    </row>
    <row r="2165" s="695" customFormat="1" customHeight="1" spans="1:34">
      <c r="A2165" s="1287"/>
      <c r="B2165" s="529"/>
      <c r="C2165" s="213"/>
      <c r="D2165" s="1198"/>
      <c r="E2165" s="409"/>
      <c r="F2165" s="952"/>
      <c r="G2165" s="1157"/>
      <c r="H2165" s="388"/>
      <c r="I2165" s="388"/>
      <c r="J2165" s="991"/>
      <c r="K2165" s="388"/>
      <c r="L2165" s="388"/>
      <c r="M2165" s="773"/>
      <c r="N2165" s="765"/>
      <c r="O2165" s="765"/>
      <c r="P2165" s="765"/>
      <c r="Q2165" s="765"/>
      <c r="R2165" s="765"/>
      <c r="S2165" s="765"/>
      <c r="T2165" s="765"/>
      <c r="U2165" s="765"/>
      <c r="V2165" s="765"/>
      <c r="W2165" s="765"/>
      <c r="X2165" s="765"/>
      <c r="Y2165" s="765"/>
      <c r="Z2165" s="765"/>
      <c r="AA2165" s="765"/>
      <c r="AB2165" s="765"/>
      <c r="AC2165" s="765"/>
      <c r="AD2165" s="765"/>
      <c r="AE2165" s="765"/>
      <c r="AF2165" s="765"/>
      <c r="AG2165" s="765"/>
      <c r="AH2165" s="765"/>
    </row>
    <row r="2166" s="695" customFormat="1" customHeight="1" spans="1:34">
      <c r="A2166" s="1287"/>
      <c r="B2166" s="529"/>
      <c r="C2166" s="213"/>
      <c r="D2166" s="1198"/>
      <c r="E2166" s="409"/>
      <c r="F2166" s="952"/>
      <c r="G2166" s="1157"/>
      <c r="H2166" s="388"/>
      <c r="I2166" s="388"/>
      <c r="J2166" s="991"/>
      <c r="K2166" s="388"/>
      <c r="L2166" s="388"/>
      <c r="M2166" s="773"/>
      <c r="N2166" s="765"/>
      <c r="O2166" s="765"/>
      <c r="P2166" s="765"/>
      <c r="Q2166" s="765"/>
      <c r="R2166" s="765"/>
      <c r="S2166" s="765"/>
      <c r="T2166" s="765"/>
      <c r="U2166" s="765"/>
      <c r="V2166" s="765"/>
      <c r="W2166" s="765"/>
      <c r="X2166" s="765"/>
      <c r="Y2166" s="765"/>
      <c r="Z2166" s="765"/>
      <c r="AA2166" s="765"/>
      <c r="AB2166" s="765"/>
      <c r="AC2166" s="765"/>
      <c r="AD2166" s="765"/>
      <c r="AE2166" s="765"/>
      <c r="AF2166" s="765"/>
      <c r="AG2166" s="765"/>
      <c r="AH2166" s="765"/>
    </row>
    <row r="2167" s="695" customFormat="1" customHeight="1" spans="1:34">
      <c r="A2167" s="1287"/>
      <c r="B2167" s="529"/>
      <c r="C2167" s="213"/>
      <c r="D2167" s="1198"/>
      <c r="E2167" s="409"/>
      <c r="F2167" s="952"/>
      <c r="G2167" s="1157"/>
      <c r="H2167" s="388"/>
      <c r="I2167" s="388"/>
      <c r="J2167" s="991"/>
      <c r="K2167" s="388"/>
      <c r="L2167" s="388"/>
      <c r="M2167" s="773"/>
      <c r="N2167" s="765"/>
      <c r="O2167" s="765"/>
      <c r="P2167" s="765"/>
      <c r="Q2167" s="765"/>
      <c r="R2167" s="765"/>
      <c r="S2167" s="765"/>
      <c r="T2167" s="765"/>
      <c r="U2167" s="765"/>
      <c r="V2167" s="765"/>
      <c r="W2167" s="765"/>
      <c r="X2167" s="765"/>
      <c r="Y2167" s="765"/>
      <c r="Z2167" s="765"/>
      <c r="AA2167" s="765"/>
      <c r="AB2167" s="765"/>
      <c r="AC2167" s="765"/>
      <c r="AD2167" s="765"/>
      <c r="AE2167" s="765"/>
      <c r="AF2167" s="765"/>
      <c r="AG2167" s="765"/>
      <c r="AH2167" s="765"/>
    </row>
    <row r="2168" s="695" customFormat="1" customHeight="1" spans="1:34">
      <c r="A2168" s="1287"/>
      <c r="B2168" s="529"/>
      <c r="C2168" s="213"/>
      <c r="D2168" s="1198"/>
      <c r="E2168" s="409"/>
      <c r="F2168" s="952"/>
      <c r="G2168" s="1157"/>
      <c r="H2168" s="388"/>
      <c r="I2168" s="388"/>
      <c r="J2168" s="991"/>
      <c r="K2168" s="388"/>
      <c r="L2168" s="388"/>
      <c r="M2168" s="773"/>
      <c r="N2168" s="765"/>
      <c r="O2168" s="765"/>
      <c r="P2168" s="765"/>
      <c r="Q2168" s="765"/>
      <c r="R2168" s="765"/>
      <c r="S2168" s="765"/>
      <c r="T2168" s="765"/>
      <c r="U2168" s="765"/>
      <c r="V2168" s="765"/>
      <c r="W2168" s="765"/>
      <c r="X2168" s="765"/>
      <c r="Y2168" s="765"/>
      <c r="Z2168" s="765"/>
      <c r="AA2168" s="765"/>
      <c r="AB2168" s="765"/>
      <c r="AC2168" s="765"/>
      <c r="AD2168" s="765"/>
      <c r="AE2168" s="765"/>
      <c r="AF2168" s="765"/>
      <c r="AG2168" s="765"/>
      <c r="AH2168" s="765"/>
    </row>
    <row r="2169" s="695" customFormat="1" customHeight="1" spans="1:34">
      <c r="A2169" s="1287"/>
      <c r="B2169" s="529"/>
      <c r="C2169" s="213"/>
      <c r="D2169" s="1198"/>
      <c r="E2169" s="409"/>
      <c r="F2169" s="952"/>
      <c r="G2169" s="1157"/>
      <c r="H2169" s="388"/>
      <c r="I2169" s="388"/>
      <c r="J2169" s="991"/>
      <c r="K2169" s="388"/>
      <c r="L2169" s="388"/>
      <c r="M2169" s="773"/>
      <c r="N2169" s="765"/>
      <c r="O2169" s="765"/>
      <c r="P2169" s="765"/>
      <c r="Q2169" s="765"/>
      <c r="R2169" s="765"/>
      <c r="S2169" s="765"/>
      <c r="T2169" s="765"/>
      <c r="U2169" s="765"/>
      <c r="V2169" s="765"/>
      <c r="W2169" s="765"/>
      <c r="X2169" s="765"/>
      <c r="Y2169" s="765"/>
      <c r="Z2169" s="765"/>
      <c r="AA2169" s="765"/>
      <c r="AB2169" s="765"/>
      <c r="AC2169" s="765"/>
      <c r="AD2169" s="765"/>
      <c r="AE2169" s="765"/>
      <c r="AF2169" s="765"/>
      <c r="AG2169" s="765"/>
      <c r="AH2169" s="765"/>
    </row>
    <row r="2170" s="695" customFormat="1" customHeight="1" spans="1:34">
      <c r="A2170" s="1287"/>
      <c r="B2170" s="529"/>
      <c r="C2170" s="213"/>
      <c r="D2170" s="1198"/>
      <c r="E2170" s="409"/>
      <c r="F2170" s="952"/>
      <c r="G2170" s="1157"/>
      <c r="H2170" s="388"/>
      <c r="I2170" s="388"/>
      <c r="J2170" s="991"/>
      <c r="K2170" s="388"/>
      <c r="L2170" s="388"/>
      <c r="M2170" s="773"/>
      <c r="N2170" s="765"/>
      <c r="O2170" s="765"/>
      <c r="P2170" s="765"/>
      <c r="Q2170" s="765"/>
      <c r="R2170" s="765"/>
      <c r="S2170" s="765"/>
      <c r="T2170" s="765"/>
      <c r="U2170" s="765"/>
      <c r="V2170" s="765"/>
      <c r="W2170" s="765"/>
      <c r="X2170" s="765"/>
      <c r="Y2170" s="765"/>
      <c r="Z2170" s="765"/>
      <c r="AA2170" s="765"/>
      <c r="AB2170" s="765"/>
      <c r="AC2170" s="765"/>
      <c r="AD2170" s="765"/>
      <c r="AE2170" s="765"/>
      <c r="AF2170" s="765"/>
      <c r="AG2170" s="765"/>
      <c r="AH2170" s="765"/>
    </row>
    <row r="2171" s="695" customFormat="1" customHeight="1" spans="1:34">
      <c r="A2171" s="1287"/>
      <c r="B2171" s="529"/>
      <c r="C2171" s="213"/>
      <c r="D2171" s="1198"/>
      <c r="E2171" s="409"/>
      <c r="F2171" s="952"/>
      <c r="G2171" s="1157"/>
      <c r="H2171" s="388"/>
      <c r="I2171" s="388"/>
      <c r="J2171" s="991"/>
      <c r="K2171" s="388"/>
      <c r="L2171" s="388"/>
      <c r="M2171" s="773"/>
      <c r="N2171" s="765"/>
      <c r="O2171" s="765"/>
      <c r="P2171" s="765"/>
      <c r="Q2171" s="765"/>
      <c r="R2171" s="765"/>
      <c r="S2171" s="765"/>
      <c r="T2171" s="765"/>
      <c r="U2171" s="765"/>
      <c r="V2171" s="765"/>
      <c r="W2171" s="765"/>
      <c r="X2171" s="765"/>
      <c r="Y2171" s="765"/>
      <c r="Z2171" s="765"/>
      <c r="AA2171" s="765"/>
      <c r="AB2171" s="765"/>
      <c r="AC2171" s="765"/>
      <c r="AD2171" s="765"/>
      <c r="AE2171" s="765"/>
      <c r="AF2171" s="765"/>
      <c r="AG2171" s="765"/>
      <c r="AH2171" s="765"/>
    </row>
    <row r="2172" s="695" customFormat="1" customHeight="1" spans="1:34">
      <c r="A2172" s="1287"/>
      <c r="B2172" s="529"/>
      <c r="C2172" s="213"/>
      <c r="D2172" s="1198"/>
      <c r="E2172" s="409"/>
      <c r="F2172" s="952"/>
      <c r="G2172" s="1157"/>
      <c r="H2172" s="388"/>
      <c r="I2172" s="388"/>
      <c r="J2172" s="991"/>
      <c r="K2172" s="388"/>
      <c r="L2172" s="388"/>
      <c r="M2172" s="773"/>
      <c r="N2172" s="765"/>
      <c r="O2172" s="765"/>
      <c r="P2172" s="765"/>
      <c r="Q2172" s="765"/>
      <c r="R2172" s="765"/>
      <c r="S2172" s="765"/>
      <c r="T2172" s="765"/>
      <c r="U2172" s="765"/>
      <c r="V2172" s="765"/>
      <c r="W2172" s="765"/>
      <c r="X2172" s="765"/>
      <c r="Y2172" s="765"/>
      <c r="Z2172" s="765"/>
      <c r="AA2172" s="765"/>
      <c r="AB2172" s="765"/>
      <c r="AC2172" s="765"/>
      <c r="AD2172" s="765"/>
      <c r="AE2172" s="765"/>
      <c r="AF2172" s="765"/>
      <c r="AG2172" s="765"/>
      <c r="AH2172" s="765"/>
    </row>
    <row r="2173" s="695" customFormat="1" customHeight="1" spans="1:34">
      <c r="A2173" s="1287"/>
      <c r="B2173" s="529"/>
      <c r="C2173" s="213"/>
      <c r="D2173" s="1198"/>
      <c r="E2173" s="409"/>
      <c r="F2173" s="952"/>
      <c r="G2173" s="1157"/>
      <c r="H2173" s="388"/>
      <c r="I2173" s="388"/>
      <c r="J2173" s="991"/>
      <c r="K2173" s="388"/>
      <c r="L2173" s="388"/>
      <c r="M2173" s="773"/>
      <c r="N2173" s="765"/>
      <c r="O2173" s="765"/>
      <c r="P2173" s="765"/>
      <c r="Q2173" s="765"/>
      <c r="R2173" s="765"/>
      <c r="S2173" s="765"/>
      <c r="T2173" s="765"/>
      <c r="U2173" s="765"/>
      <c r="V2173" s="765"/>
      <c r="W2173" s="765"/>
      <c r="X2173" s="765"/>
      <c r="Y2173" s="765"/>
      <c r="Z2173" s="765"/>
      <c r="AA2173" s="765"/>
      <c r="AB2173" s="765"/>
      <c r="AC2173" s="765"/>
      <c r="AD2173" s="765"/>
      <c r="AE2173" s="765"/>
      <c r="AF2173" s="765"/>
      <c r="AG2173" s="765"/>
      <c r="AH2173" s="765"/>
    </row>
    <row r="2174" s="695" customFormat="1" customHeight="1" spans="1:34">
      <c r="A2174" s="1287"/>
      <c r="B2174" s="529"/>
      <c r="C2174" s="213"/>
      <c r="D2174" s="1198"/>
      <c r="E2174" s="409"/>
      <c r="F2174" s="952"/>
      <c r="G2174" s="1157"/>
      <c r="H2174" s="388"/>
      <c r="I2174" s="388"/>
      <c r="J2174" s="991"/>
      <c r="K2174" s="388"/>
      <c r="L2174" s="388"/>
      <c r="M2174" s="773"/>
      <c r="N2174" s="765"/>
      <c r="O2174" s="765"/>
      <c r="P2174" s="765"/>
      <c r="Q2174" s="765"/>
      <c r="R2174" s="765"/>
      <c r="S2174" s="765"/>
      <c r="T2174" s="765"/>
      <c r="U2174" s="765"/>
      <c r="V2174" s="765"/>
      <c r="W2174" s="765"/>
      <c r="X2174" s="765"/>
      <c r="Y2174" s="765"/>
      <c r="Z2174" s="765"/>
      <c r="AA2174" s="765"/>
      <c r="AB2174" s="765"/>
      <c r="AC2174" s="765"/>
      <c r="AD2174" s="765"/>
      <c r="AE2174" s="765"/>
      <c r="AF2174" s="765"/>
      <c r="AG2174" s="765"/>
      <c r="AH2174" s="765"/>
    </row>
    <row r="2175" s="695" customFormat="1" customHeight="1" spans="1:34">
      <c r="A2175" s="1287"/>
      <c r="B2175" s="529"/>
      <c r="C2175" s="213"/>
      <c r="D2175" s="1198"/>
      <c r="E2175" s="409"/>
      <c r="F2175" s="952"/>
      <c r="G2175" s="1157"/>
      <c r="H2175" s="388"/>
      <c r="I2175" s="388"/>
      <c r="J2175" s="991"/>
      <c r="K2175" s="388"/>
      <c r="L2175" s="388"/>
      <c r="M2175" s="773"/>
      <c r="N2175" s="765"/>
      <c r="O2175" s="765"/>
      <c r="P2175" s="765"/>
      <c r="Q2175" s="765"/>
      <c r="R2175" s="765"/>
      <c r="S2175" s="765"/>
      <c r="T2175" s="765"/>
      <c r="U2175" s="765"/>
      <c r="V2175" s="765"/>
      <c r="W2175" s="765"/>
      <c r="X2175" s="765"/>
      <c r="Y2175" s="765"/>
      <c r="Z2175" s="765"/>
      <c r="AA2175" s="765"/>
      <c r="AB2175" s="765"/>
      <c r="AC2175" s="765"/>
      <c r="AD2175" s="765"/>
      <c r="AE2175" s="765"/>
      <c r="AF2175" s="765"/>
      <c r="AG2175" s="765"/>
      <c r="AH2175" s="765"/>
    </row>
    <row r="2176" s="695" customFormat="1" customHeight="1" spans="1:34">
      <c r="A2176" s="1287"/>
      <c r="B2176" s="529"/>
      <c r="C2176" s="213"/>
      <c r="D2176" s="1198"/>
      <c r="E2176" s="409"/>
      <c r="F2176" s="952"/>
      <c r="G2176" s="1157"/>
      <c r="H2176" s="388"/>
      <c r="I2176" s="388"/>
      <c r="J2176" s="991"/>
      <c r="K2176" s="388"/>
      <c r="L2176" s="388"/>
      <c r="M2176" s="1301"/>
      <c r="N2176" s="765"/>
      <c r="O2176" s="765"/>
      <c r="P2176" s="765"/>
      <c r="Q2176" s="765"/>
      <c r="R2176" s="765"/>
      <c r="S2176" s="765"/>
      <c r="T2176" s="765"/>
      <c r="U2176" s="765"/>
      <c r="V2176" s="765"/>
      <c r="W2176" s="765"/>
      <c r="X2176" s="765"/>
      <c r="Y2176" s="765"/>
      <c r="Z2176" s="765"/>
      <c r="AA2176" s="765"/>
      <c r="AB2176" s="765"/>
      <c r="AC2176" s="765"/>
      <c r="AD2176" s="765"/>
      <c r="AE2176" s="765"/>
      <c r="AF2176" s="765"/>
      <c r="AG2176" s="765"/>
      <c r="AH2176" s="765"/>
    </row>
    <row r="2177" s="695" customFormat="1" customHeight="1" spans="1:34">
      <c r="A2177" s="1287"/>
      <c r="B2177" s="529"/>
      <c r="C2177" s="213"/>
      <c r="D2177" s="1198"/>
      <c r="E2177" s="409"/>
      <c r="F2177" s="952"/>
      <c r="G2177" s="1157"/>
      <c r="H2177" s="388"/>
      <c r="I2177" s="388"/>
      <c r="J2177" s="991"/>
      <c r="K2177" s="388"/>
      <c r="L2177" s="388"/>
      <c r="M2177" s="1301"/>
      <c r="N2177" s="765"/>
      <c r="O2177" s="765"/>
      <c r="P2177" s="765"/>
      <c r="Q2177" s="765"/>
      <c r="R2177" s="765"/>
      <c r="S2177" s="765"/>
      <c r="T2177" s="765"/>
      <c r="U2177" s="765"/>
      <c r="V2177" s="765"/>
      <c r="W2177" s="765"/>
      <c r="X2177" s="765"/>
      <c r="Y2177" s="765"/>
      <c r="Z2177" s="765"/>
      <c r="AA2177" s="765"/>
      <c r="AB2177" s="765"/>
      <c r="AC2177" s="765"/>
      <c r="AD2177" s="765"/>
      <c r="AE2177" s="765"/>
      <c r="AF2177" s="765"/>
      <c r="AG2177" s="765"/>
      <c r="AH2177" s="765"/>
    </row>
    <row r="2178" s="695" customFormat="1" customHeight="1" spans="1:34">
      <c r="A2178" s="1287"/>
      <c r="B2178" s="529"/>
      <c r="C2178" s="213"/>
      <c r="D2178" s="1198"/>
      <c r="E2178" s="409"/>
      <c r="F2178" s="952"/>
      <c r="G2178" s="1157"/>
      <c r="H2178" s="388"/>
      <c r="I2178" s="388"/>
      <c r="J2178" s="991"/>
      <c r="K2178" s="388"/>
      <c r="L2178" s="388"/>
      <c r="M2178" s="1301"/>
      <c r="N2178" s="765"/>
      <c r="O2178" s="765"/>
      <c r="P2178" s="765"/>
      <c r="Q2178" s="765"/>
      <c r="R2178" s="765"/>
      <c r="S2178" s="765"/>
      <c r="T2178" s="765"/>
      <c r="U2178" s="765"/>
      <c r="V2178" s="765"/>
      <c r="W2178" s="765"/>
      <c r="X2178" s="765"/>
      <c r="Y2178" s="765"/>
      <c r="Z2178" s="765"/>
      <c r="AA2178" s="765"/>
      <c r="AB2178" s="765"/>
      <c r="AC2178" s="765"/>
      <c r="AD2178" s="765"/>
      <c r="AE2178" s="765"/>
      <c r="AF2178" s="765"/>
      <c r="AG2178" s="765"/>
      <c r="AH2178" s="765"/>
    </row>
    <row r="2179" s="695" customFormat="1" customHeight="1" spans="1:34">
      <c r="A2179" s="1287"/>
      <c r="B2179" s="529"/>
      <c r="C2179" s="213"/>
      <c r="D2179" s="1198"/>
      <c r="E2179" s="409"/>
      <c r="F2179" s="952"/>
      <c r="G2179" s="1157"/>
      <c r="H2179" s="388"/>
      <c r="I2179" s="388"/>
      <c r="J2179" s="991"/>
      <c r="K2179" s="388"/>
      <c r="L2179" s="388"/>
      <c r="M2179" s="1301"/>
      <c r="N2179" s="765"/>
      <c r="O2179" s="765"/>
      <c r="P2179" s="765"/>
      <c r="Q2179" s="765"/>
      <c r="R2179" s="765"/>
      <c r="S2179" s="765"/>
      <c r="T2179" s="765"/>
      <c r="U2179" s="765"/>
      <c r="V2179" s="765"/>
      <c r="W2179" s="765"/>
      <c r="X2179" s="765"/>
      <c r="Y2179" s="765"/>
      <c r="Z2179" s="765"/>
      <c r="AA2179" s="765"/>
      <c r="AB2179" s="765"/>
      <c r="AC2179" s="765"/>
      <c r="AD2179" s="765"/>
      <c r="AE2179" s="765"/>
      <c r="AF2179" s="765"/>
      <c r="AG2179" s="765"/>
      <c r="AH2179" s="765"/>
    </row>
    <row r="2180" s="695" customFormat="1" customHeight="1" spans="1:34">
      <c r="A2180" s="1287"/>
      <c r="B2180" s="529"/>
      <c r="C2180" s="213"/>
      <c r="D2180" s="1198"/>
      <c r="E2180" s="409"/>
      <c r="F2180" s="952"/>
      <c r="G2180" s="1157"/>
      <c r="H2180" s="388"/>
      <c r="I2180" s="388"/>
      <c r="J2180" s="991"/>
      <c r="K2180" s="388"/>
      <c r="L2180" s="388"/>
      <c r="M2180" s="1301"/>
      <c r="N2180" s="765"/>
      <c r="O2180" s="765"/>
      <c r="P2180" s="765"/>
      <c r="Q2180" s="765"/>
      <c r="R2180" s="765"/>
      <c r="S2180" s="765"/>
      <c r="T2180" s="765"/>
      <c r="U2180" s="765"/>
      <c r="V2180" s="765"/>
      <c r="W2180" s="765"/>
      <c r="X2180" s="765"/>
      <c r="Y2180" s="765"/>
      <c r="Z2180" s="765"/>
      <c r="AA2180" s="765"/>
      <c r="AB2180" s="765"/>
      <c r="AC2180" s="765"/>
      <c r="AD2180" s="765"/>
      <c r="AE2180" s="765"/>
      <c r="AF2180" s="765"/>
      <c r="AG2180" s="765"/>
      <c r="AH2180" s="765"/>
    </row>
    <row r="2181" s="695" customFormat="1" customHeight="1" spans="1:34">
      <c r="A2181" s="1287"/>
      <c r="B2181" s="529"/>
      <c r="C2181" s="213"/>
      <c r="D2181" s="1198"/>
      <c r="E2181" s="409"/>
      <c r="F2181" s="952"/>
      <c r="G2181" s="1157"/>
      <c r="H2181" s="388"/>
      <c r="I2181" s="388"/>
      <c r="J2181" s="991"/>
      <c r="K2181" s="388"/>
      <c r="L2181" s="388"/>
      <c r="M2181" s="1297"/>
      <c r="N2181" s="765"/>
      <c r="O2181" s="765"/>
      <c r="P2181" s="765"/>
      <c r="Q2181" s="765"/>
      <c r="R2181" s="765"/>
      <c r="S2181" s="765"/>
      <c r="T2181" s="765"/>
      <c r="U2181" s="765"/>
      <c r="V2181" s="765"/>
      <c r="W2181" s="765"/>
      <c r="X2181" s="765"/>
      <c r="Y2181" s="765"/>
      <c r="Z2181" s="765"/>
      <c r="AA2181" s="765"/>
      <c r="AB2181" s="765"/>
      <c r="AC2181" s="765"/>
      <c r="AD2181" s="765"/>
      <c r="AE2181" s="765"/>
      <c r="AF2181" s="765"/>
      <c r="AG2181" s="765"/>
      <c r="AH2181" s="765"/>
    </row>
    <row r="2182" s="695" customFormat="1" customHeight="1" spans="1:34">
      <c r="A2182" s="1287"/>
      <c r="B2182" s="529"/>
      <c r="C2182" s="213"/>
      <c r="D2182" s="1198"/>
      <c r="E2182" s="409"/>
      <c r="F2182" s="952"/>
      <c r="G2182" s="1157"/>
      <c r="H2182" s="388"/>
      <c r="I2182" s="388"/>
      <c r="J2182" s="991"/>
      <c r="K2182" s="388"/>
      <c r="L2182" s="388"/>
      <c r="M2182" s="773"/>
      <c r="N2182" s="765"/>
      <c r="O2182" s="765"/>
      <c r="P2182" s="765"/>
      <c r="Q2182" s="765"/>
      <c r="R2182" s="765"/>
      <c r="S2182" s="765"/>
      <c r="T2182" s="765"/>
      <c r="U2182" s="765"/>
      <c r="V2182" s="765"/>
      <c r="W2182" s="765"/>
      <c r="X2182" s="765"/>
      <c r="Y2182" s="765"/>
      <c r="Z2182" s="765"/>
      <c r="AA2182" s="765"/>
      <c r="AB2182" s="765"/>
      <c r="AC2182" s="765"/>
      <c r="AD2182" s="765"/>
      <c r="AE2182" s="765"/>
      <c r="AF2182" s="765"/>
      <c r="AG2182" s="765"/>
      <c r="AH2182" s="765"/>
    </row>
    <row r="2183" s="695" customFormat="1" customHeight="1" spans="1:34">
      <c r="A2183" s="1287"/>
      <c r="B2183" s="529"/>
      <c r="C2183" s="213"/>
      <c r="D2183" s="1198"/>
      <c r="E2183" s="409"/>
      <c r="F2183" s="952"/>
      <c r="G2183" s="1157"/>
      <c r="H2183" s="388"/>
      <c r="I2183" s="388"/>
      <c r="J2183" s="991"/>
      <c r="K2183" s="388"/>
      <c r="L2183" s="388"/>
      <c r="M2183" s="773"/>
      <c r="N2183" s="765"/>
      <c r="O2183" s="765"/>
      <c r="P2183" s="765"/>
      <c r="Q2183" s="765"/>
      <c r="R2183" s="765"/>
      <c r="S2183" s="765"/>
      <c r="T2183" s="765"/>
      <c r="U2183" s="765"/>
      <c r="V2183" s="765"/>
      <c r="W2183" s="765"/>
      <c r="X2183" s="765"/>
      <c r="Y2183" s="765"/>
      <c r="Z2183" s="765"/>
      <c r="AA2183" s="765"/>
      <c r="AB2183" s="765"/>
      <c r="AC2183" s="765"/>
      <c r="AD2183" s="765"/>
      <c r="AE2183" s="765"/>
      <c r="AF2183" s="765"/>
      <c r="AG2183" s="765"/>
      <c r="AH2183" s="765"/>
    </row>
    <row r="2184" s="695" customFormat="1" customHeight="1" spans="1:34">
      <c r="A2184" s="1287"/>
      <c r="B2184" s="529"/>
      <c r="C2184" s="213"/>
      <c r="D2184" s="1198"/>
      <c r="E2184" s="409"/>
      <c r="F2184" s="952"/>
      <c r="G2184" s="1157"/>
      <c r="H2184" s="388"/>
      <c r="I2184" s="388"/>
      <c r="J2184" s="991"/>
      <c r="K2184" s="388"/>
      <c r="L2184" s="388"/>
      <c r="M2184" s="1301"/>
      <c r="N2184" s="765"/>
      <c r="O2184" s="765"/>
      <c r="P2184" s="765"/>
      <c r="Q2184" s="765"/>
      <c r="R2184" s="765"/>
      <c r="S2184" s="765"/>
      <c r="T2184" s="765"/>
      <c r="U2184" s="765"/>
      <c r="V2184" s="765"/>
      <c r="W2184" s="765"/>
      <c r="X2184" s="765"/>
      <c r="Y2184" s="765"/>
      <c r="Z2184" s="765"/>
      <c r="AA2184" s="765"/>
      <c r="AB2184" s="765"/>
      <c r="AC2184" s="765"/>
      <c r="AD2184" s="765"/>
      <c r="AE2184" s="765"/>
      <c r="AF2184" s="765"/>
      <c r="AG2184" s="765"/>
      <c r="AH2184" s="765"/>
    </row>
    <row r="2185" s="695" customFormat="1" customHeight="1" spans="1:34">
      <c r="A2185" s="1287"/>
      <c r="B2185" s="529"/>
      <c r="C2185" s="213"/>
      <c r="D2185" s="1198"/>
      <c r="E2185" s="409"/>
      <c r="F2185" s="952"/>
      <c r="G2185" s="1157"/>
      <c r="H2185" s="388"/>
      <c r="I2185" s="388"/>
      <c r="J2185" s="991"/>
      <c r="K2185" s="388"/>
      <c r="L2185" s="388"/>
      <c r="M2185" s="773"/>
      <c r="N2185" s="765"/>
      <c r="O2185" s="765"/>
      <c r="P2185" s="765"/>
      <c r="Q2185" s="765"/>
      <c r="R2185" s="765"/>
      <c r="S2185" s="765"/>
      <c r="T2185" s="765"/>
      <c r="U2185" s="765"/>
      <c r="V2185" s="765"/>
      <c r="W2185" s="765"/>
      <c r="X2185" s="765"/>
      <c r="Y2185" s="765"/>
      <c r="Z2185" s="765"/>
      <c r="AA2185" s="765"/>
      <c r="AB2185" s="765"/>
      <c r="AC2185" s="765"/>
      <c r="AD2185" s="765"/>
      <c r="AE2185" s="765"/>
      <c r="AF2185" s="765"/>
      <c r="AG2185" s="765"/>
      <c r="AH2185" s="765"/>
    </row>
    <row r="2186" s="695" customFormat="1" customHeight="1" spans="1:34">
      <c r="A2186" s="1287"/>
      <c r="B2186" s="529"/>
      <c r="C2186" s="213"/>
      <c r="D2186" s="1198"/>
      <c r="E2186" s="409"/>
      <c r="F2186" s="952"/>
      <c r="G2186" s="1157"/>
      <c r="H2186" s="388"/>
      <c r="I2186" s="388"/>
      <c r="J2186" s="991"/>
      <c r="K2186" s="388"/>
      <c r="L2186" s="388"/>
      <c r="M2186" s="773"/>
      <c r="N2186" s="765"/>
      <c r="O2186" s="765"/>
      <c r="P2186" s="765"/>
      <c r="Q2186" s="765"/>
      <c r="R2186" s="765"/>
      <c r="S2186" s="765"/>
      <c r="T2186" s="765"/>
      <c r="U2186" s="765"/>
      <c r="V2186" s="765"/>
      <c r="W2186" s="765"/>
      <c r="X2186" s="765"/>
      <c r="Y2186" s="765"/>
      <c r="Z2186" s="765"/>
      <c r="AA2186" s="765"/>
      <c r="AB2186" s="765"/>
      <c r="AC2186" s="765"/>
      <c r="AD2186" s="765"/>
      <c r="AE2186" s="765"/>
      <c r="AF2186" s="765"/>
      <c r="AG2186" s="765"/>
      <c r="AH2186" s="765"/>
    </row>
    <row r="2187" s="695" customFormat="1" customHeight="1" spans="1:34">
      <c r="A2187" s="1287"/>
      <c r="B2187" s="529"/>
      <c r="C2187" s="213"/>
      <c r="D2187" s="1198"/>
      <c r="E2187" s="409"/>
      <c r="F2187" s="952"/>
      <c r="G2187" s="1157"/>
      <c r="H2187" s="388"/>
      <c r="I2187" s="388"/>
      <c r="J2187" s="991"/>
      <c r="K2187" s="388"/>
      <c r="L2187" s="388"/>
      <c r="M2187" s="773"/>
      <c r="N2187" s="765"/>
      <c r="O2187" s="765"/>
      <c r="P2187" s="765"/>
      <c r="Q2187" s="765"/>
      <c r="R2187" s="765"/>
      <c r="S2187" s="765"/>
      <c r="T2187" s="765"/>
      <c r="U2187" s="765"/>
      <c r="V2187" s="765"/>
      <c r="W2187" s="765"/>
      <c r="X2187" s="765"/>
      <c r="Y2187" s="765"/>
      <c r="Z2187" s="765"/>
      <c r="AA2187" s="765"/>
      <c r="AB2187" s="765"/>
      <c r="AC2187" s="765"/>
      <c r="AD2187" s="765"/>
      <c r="AE2187" s="765"/>
      <c r="AF2187" s="765"/>
      <c r="AG2187" s="765"/>
      <c r="AH2187" s="765"/>
    </row>
    <row r="2188" s="695" customFormat="1" customHeight="1" spans="1:34">
      <c r="A2188" s="1287"/>
      <c r="B2188" s="529"/>
      <c r="C2188" s="213"/>
      <c r="D2188" s="1198"/>
      <c r="E2188" s="409"/>
      <c r="F2188" s="952"/>
      <c r="G2188" s="1157"/>
      <c r="H2188" s="388"/>
      <c r="I2188" s="388"/>
      <c r="J2188" s="991"/>
      <c r="K2188" s="388"/>
      <c r="L2188" s="388"/>
      <c r="M2188" s="773"/>
      <c r="N2188" s="765"/>
      <c r="O2188" s="765"/>
      <c r="P2188" s="765"/>
      <c r="Q2188" s="765"/>
      <c r="R2188" s="765"/>
      <c r="S2188" s="765"/>
      <c r="T2188" s="765"/>
      <c r="U2188" s="765"/>
      <c r="V2188" s="765"/>
      <c r="W2188" s="765"/>
      <c r="X2188" s="765"/>
      <c r="Y2188" s="765"/>
      <c r="Z2188" s="765"/>
      <c r="AA2188" s="765"/>
      <c r="AB2188" s="765"/>
      <c r="AC2188" s="765"/>
      <c r="AD2188" s="765"/>
      <c r="AE2188" s="765"/>
      <c r="AF2188" s="765"/>
      <c r="AG2188" s="765"/>
      <c r="AH2188" s="765"/>
    </row>
    <row r="2189" s="695" customFormat="1" customHeight="1" spans="1:34">
      <c r="A2189" s="1287"/>
      <c r="B2189" s="529"/>
      <c r="C2189" s="213"/>
      <c r="D2189" s="1198"/>
      <c r="E2189" s="409"/>
      <c r="F2189" s="952"/>
      <c r="G2189" s="1157"/>
      <c r="H2189" s="388"/>
      <c r="I2189" s="388"/>
      <c r="J2189" s="991"/>
      <c r="K2189" s="388"/>
      <c r="L2189" s="388"/>
      <c r="M2189" s="773"/>
      <c r="N2189" s="765"/>
      <c r="O2189" s="765"/>
      <c r="P2189" s="765"/>
      <c r="Q2189" s="765"/>
      <c r="R2189" s="765"/>
      <c r="S2189" s="765"/>
      <c r="T2189" s="765"/>
      <c r="U2189" s="765"/>
      <c r="V2189" s="765"/>
      <c r="W2189" s="765"/>
      <c r="X2189" s="765"/>
      <c r="Y2189" s="765"/>
      <c r="Z2189" s="765"/>
      <c r="AA2189" s="765"/>
      <c r="AB2189" s="765"/>
      <c r="AC2189" s="765"/>
      <c r="AD2189" s="765"/>
      <c r="AE2189" s="765"/>
      <c r="AF2189" s="765"/>
      <c r="AG2189" s="765"/>
      <c r="AH2189" s="765"/>
    </row>
    <row r="2190" s="695" customFormat="1" customHeight="1" spans="1:34">
      <c r="A2190" s="1287"/>
      <c r="B2190" s="529"/>
      <c r="C2190" s="213"/>
      <c r="D2190" s="1198"/>
      <c r="E2190" s="409"/>
      <c r="F2190" s="952"/>
      <c r="G2190" s="1157"/>
      <c r="H2190" s="388"/>
      <c r="I2190" s="388"/>
      <c r="J2190" s="991"/>
      <c r="K2190" s="388"/>
      <c r="L2190" s="388"/>
      <c r="M2190" s="773"/>
      <c r="N2190" s="765"/>
      <c r="O2190" s="765"/>
      <c r="P2190" s="765"/>
      <c r="Q2190" s="765"/>
      <c r="R2190" s="765"/>
      <c r="S2190" s="765"/>
      <c r="T2190" s="765"/>
      <c r="U2190" s="765"/>
      <c r="V2190" s="765"/>
      <c r="W2190" s="765"/>
      <c r="X2190" s="765"/>
      <c r="Y2190" s="765"/>
      <c r="Z2190" s="765"/>
      <c r="AA2190" s="765"/>
      <c r="AB2190" s="765"/>
      <c r="AC2190" s="765"/>
      <c r="AD2190" s="765"/>
      <c r="AE2190" s="765"/>
      <c r="AF2190" s="765"/>
      <c r="AG2190" s="765"/>
      <c r="AH2190" s="765"/>
    </row>
    <row r="2191" s="695" customFormat="1" customHeight="1" spans="1:34">
      <c r="A2191" s="1287"/>
      <c r="B2191" s="529"/>
      <c r="C2191" s="213"/>
      <c r="D2191" s="1198"/>
      <c r="E2191" s="409"/>
      <c r="F2191" s="952"/>
      <c r="G2191" s="1157"/>
      <c r="H2191" s="388"/>
      <c r="I2191" s="388"/>
      <c r="J2191" s="991"/>
      <c r="K2191" s="388"/>
      <c r="L2191" s="388"/>
      <c r="M2191" s="773"/>
      <c r="N2191" s="765"/>
      <c r="O2191" s="765"/>
      <c r="P2191" s="765"/>
      <c r="Q2191" s="765"/>
      <c r="R2191" s="765"/>
      <c r="S2191" s="765"/>
      <c r="T2191" s="765"/>
      <c r="U2191" s="765"/>
      <c r="V2191" s="765"/>
      <c r="W2191" s="765"/>
      <c r="X2191" s="765"/>
      <c r="Y2191" s="765"/>
      <c r="Z2191" s="765"/>
      <c r="AA2191" s="765"/>
      <c r="AB2191" s="765"/>
      <c r="AC2191" s="765"/>
      <c r="AD2191" s="765"/>
      <c r="AE2191" s="765"/>
      <c r="AF2191" s="765"/>
      <c r="AG2191" s="765"/>
      <c r="AH2191" s="765"/>
    </row>
    <row r="2192" s="695" customFormat="1" customHeight="1" spans="1:34">
      <c r="A2192" s="1287"/>
      <c r="B2192" s="529"/>
      <c r="C2192" s="213"/>
      <c r="D2192" s="1198"/>
      <c r="E2192" s="409"/>
      <c r="F2192" s="952"/>
      <c r="G2192" s="1157"/>
      <c r="H2192" s="388"/>
      <c r="I2192" s="388"/>
      <c r="J2192" s="991"/>
      <c r="K2192" s="388"/>
      <c r="L2192" s="388"/>
      <c r="M2192" s="773"/>
      <c r="N2192" s="765"/>
      <c r="O2192" s="765"/>
      <c r="P2192" s="765"/>
      <c r="Q2192" s="765"/>
      <c r="R2192" s="765"/>
      <c r="S2192" s="765"/>
      <c r="T2192" s="765"/>
      <c r="U2192" s="765"/>
      <c r="V2192" s="765"/>
      <c r="W2192" s="765"/>
      <c r="X2192" s="765"/>
      <c r="Y2192" s="765"/>
      <c r="Z2192" s="765"/>
      <c r="AA2192" s="765"/>
      <c r="AB2192" s="765"/>
      <c r="AC2192" s="765"/>
      <c r="AD2192" s="765"/>
      <c r="AE2192" s="765"/>
      <c r="AF2192" s="765"/>
      <c r="AG2192" s="765"/>
      <c r="AH2192" s="765"/>
    </row>
    <row r="2193" s="695" customFormat="1" customHeight="1" spans="1:34">
      <c r="A2193" s="1287"/>
      <c r="B2193" s="529"/>
      <c r="C2193" s="213"/>
      <c r="D2193" s="1198"/>
      <c r="E2193" s="409"/>
      <c r="F2193" s="952"/>
      <c r="G2193" s="1157"/>
      <c r="H2193" s="388"/>
      <c r="I2193" s="388"/>
      <c r="J2193" s="991"/>
      <c r="K2193" s="388"/>
      <c r="L2193" s="388"/>
      <c r="M2193" s="773"/>
      <c r="N2193" s="765"/>
      <c r="O2193" s="765"/>
      <c r="P2193" s="765"/>
      <c r="Q2193" s="765"/>
      <c r="R2193" s="765"/>
      <c r="S2193" s="765"/>
      <c r="T2193" s="765"/>
      <c r="U2193" s="765"/>
      <c r="V2193" s="765"/>
      <c r="W2193" s="765"/>
      <c r="X2193" s="765"/>
      <c r="Y2193" s="765"/>
      <c r="Z2193" s="765"/>
      <c r="AA2193" s="765"/>
      <c r="AB2193" s="765"/>
      <c r="AC2193" s="765"/>
      <c r="AD2193" s="765"/>
      <c r="AE2193" s="765"/>
      <c r="AF2193" s="765"/>
      <c r="AG2193" s="765"/>
      <c r="AH2193" s="765"/>
    </row>
    <row r="2194" s="695" customFormat="1" customHeight="1" spans="1:34">
      <c r="A2194" s="1287"/>
      <c r="B2194" s="529"/>
      <c r="C2194" s="213"/>
      <c r="D2194" s="1198"/>
      <c r="E2194" s="409"/>
      <c r="F2194" s="952"/>
      <c r="G2194" s="1157"/>
      <c r="H2194" s="388"/>
      <c r="I2194" s="388"/>
      <c r="J2194" s="991"/>
      <c r="K2194" s="388"/>
      <c r="L2194" s="388"/>
      <c r="M2194" s="773"/>
      <c r="N2194" s="765"/>
      <c r="O2194" s="765"/>
      <c r="P2194" s="765"/>
      <c r="Q2194" s="765"/>
      <c r="R2194" s="765"/>
      <c r="S2194" s="765"/>
      <c r="T2194" s="765"/>
      <c r="U2194" s="765"/>
      <c r="V2194" s="765"/>
      <c r="W2194" s="765"/>
      <c r="X2194" s="765"/>
      <c r="Y2194" s="765"/>
      <c r="Z2194" s="765"/>
      <c r="AA2194" s="765"/>
      <c r="AB2194" s="765"/>
      <c r="AC2194" s="765"/>
      <c r="AD2194" s="765"/>
      <c r="AE2194" s="765"/>
      <c r="AF2194" s="765"/>
      <c r="AG2194" s="765"/>
      <c r="AH2194" s="765"/>
    </row>
    <row r="2195" s="695" customFormat="1" customHeight="1" spans="1:34">
      <c r="A2195" s="1287"/>
      <c r="B2195" s="529"/>
      <c r="C2195" s="213"/>
      <c r="D2195" s="1198"/>
      <c r="E2195" s="409"/>
      <c r="F2195" s="952"/>
      <c r="G2195" s="1157"/>
      <c r="H2195" s="388"/>
      <c r="I2195" s="388"/>
      <c r="J2195" s="991"/>
      <c r="K2195" s="388"/>
      <c r="L2195" s="388"/>
      <c r="M2195" s="773"/>
      <c r="N2195" s="765"/>
      <c r="O2195" s="765"/>
      <c r="P2195" s="765"/>
      <c r="Q2195" s="765"/>
      <c r="R2195" s="765"/>
      <c r="S2195" s="765"/>
      <c r="T2195" s="765"/>
      <c r="U2195" s="765"/>
      <c r="V2195" s="765"/>
      <c r="W2195" s="765"/>
      <c r="X2195" s="765"/>
      <c r="Y2195" s="765"/>
      <c r="Z2195" s="765"/>
      <c r="AA2195" s="765"/>
      <c r="AB2195" s="765"/>
      <c r="AC2195" s="765"/>
      <c r="AD2195" s="765"/>
      <c r="AE2195" s="765"/>
      <c r="AF2195" s="765"/>
      <c r="AG2195" s="765"/>
      <c r="AH2195" s="765"/>
    </row>
    <row r="2196" s="695" customFormat="1" customHeight="1" spans="1:34">
      <c r="A2196" s="1287"/>
      <c r="B2196" s="529"/>
      <c r="C2196" s="213"/>
      <c r="D2196" s="1198"/>
      <c r="E2196" s="409"/>
      <c r="F2196" s="952"/>
      <c r="G2196" s="1157"/>
      <c r="H2196" s="388"/>
      <c r="I2196" s="388"/>
      <c r="J2196" s="991"/>
      <c r="K2196" s="388"/>
      <c r="L2196" s="388"/>
      <c r="M2196" s="773"/>
      <c r="N2196" s="765"/>
      <c r="O2196" s="765"/>
      <c r="P2196" s="765"/>
      <c r="Q2196" s="765"/>
      <c r="R2196" s="765"/>
      <c r="S2196" s="765"/>
      <c r="T2196" s="765"/>
      <c r="U2196" s="765"/>
      <c r="V2196" s="765"/>
      <c r="W2196" s="765"/>
      <c r="X2196" s="765"/>
      <c r="Y2196" s="765"/>
      <c r="Z2196" s="765"/>
      <c r="AA2196" s="765"/>
      <c r="AB2196" s="765"/>
      <c r="AC2196" s="765"/>
      <c r="AD2196" s="765"/>
      <c r="AE2196" s="765"/>
      <c r="AF2196" s="765"/>
      <c r="AG2196" s="765"/>
      <c r="AH2196" s="765"/>
    </row>
    <row r="2197" s="695" customFormat="1" customHeight="1" spans="1:34">
      <c r="A2197" s="1287"/>
      <c r="B2197" s="529"/>
      <c r="C2197" s="213"/>
      <c r="D2197" s="1198"/>
      <c r="E2197" s="409"/>
      <c r="F2197" s="952"/>
      <c r="G2197" s="1157"/>
      <c r="H2197" s="388"/>
      <c r="I2197" s="388"/>
      <c r="J2197" s="991"/>
      <c r="K2197" s="388"/>
      <c r="L2197" s="388"/>
      <c r="M2197" s="773"/>
      <c r="N2197" s="765"/>
      <c r="O2197" s="765"/>
      <c r="P2197" s="765"/>
      <c r="Q2197" s="765"/>
      <c r="R2197" s="765"/>
      <c r="S2197" s="765"/>
      <c r="T2197" s="765"/>
      <c r="U2197" s="765"/>
      <c r="V2197" s="765"/>
      <c r="W2197" s="765"/>
      <c r="X2197" s="765"/>
      <c r="Y2197" s="765"/>
      <c r="Z2197" s="765"/>
      <c r="AA2197" s="765"/>
      <c r="AB2197" s="765"/>
      <c r="AC2197" s="765"/>
      <c r="AD2197" s="765"/>
      <c r="AE2197" s="765"/>
      <c r="AF2197" s="765"/>
      <c r="AG2197" s="765"/>
      <c r="AH2197" s="765"/>
    </row>
    <row r="2198" s="695" customFormat="1" customHeight="1" spans="1:34">
      <c r="A2198" s="1287"/>
      <c r="B2198" s="529"/>
      <c r="C2198" s="213"/>
      <c r="D2198" s="1198"/>
      <c r="E2198" s="409"/>
      <c r="F2198" s="952"/>
      <c r="G2198" s="1157"/>
      <c r="H2198" s="388"/>
      <c r="I2198" s="388"/>
      <c r="J2198" s="991"/>
      <c r="K2198" s="388"/>
      <c r="L2198" s="388"/>
      <c r="M2198" s="773"/>
      <c r="N2198" s="765"/>
      <c r="O2198" s="765"/>
      <c r="P2198" s="765"/>
      <c r="Q2198" s="765"/>
      <c r="R2198" s="765"/>
      <c r="S2198" s="765"/>
      <c r="T2198" s="765"/>
      <c r="U2198" s="765"/>
      <c r="V2198" s="765"/>
      <c r="W2198" s="765"/>
      <c r="X2198" s="765"/>
      <c r="Y2198" s="765"/>
      <c r="Z2198" s="765"/>
      <c r="AA2198" s="765"/>
      <c r="AB2198" s="765"/>
      <c r="AC2198" s="765"/>
      <c r="AD2198" s="765"/>
      <c r="AE2198" s="765"/>
      <c r="AF2198" s="765"/>
      <c r="AG2198" s="765"/>
      <c r="AH2198" s="765"/>
    </row>
    <row r="2199" s="695" customFormat="1" customHeight="1" spans="1:34">
      <c r="A2199" s="1287"/>
      <c r="B2199" s="529"/>
      <c r="C2199" s="213"/>
      <c r="D2199" s="1198"/>
      <c r="E2199" s="409"/>
      <c r="F2199" s="952"/>
      <c r="G2199" s="1157"/>
      <c r="H2199" s="388"/>
      <c r="I2199" s="388"/>
      <c r="J2199" s="991"/>
      <c r="K2199" s="388"/>
      <c r="L2199" s="388"/>
      <c r="M2199" s="773"/>
      <c r="N2199" s="765"/>
      <c r="O2199" s="765"/>
      <c r="P2199" s="765"/>
      <c r="Q2199" s="765"/>
      <c r="R2199" s="765"/>
      <c r="S2199" s="765"/>
      <c r="T2199" s="765"/>
      <c r="U2199" s="765"/>
      <c r="V2199" s="765"/>
      <c r="W2199" s="765"/>
      <c r="X2199" s="765"/>
      <c r="Y2199" s="765"/>
      <c r="Z2199" s="765"/>
      <c r="AA2199" s="765"/>
      <c r="AB2199" s="765"/>
      <c r="AC2199" s="765"/>
      <c r="AD2199" s="765"/>
      <c r="AE2199" s="765"/>
      <c r="AF2199" s="765"/>
      <c r="AG2199" s="765"/>
      <c r="AH2199" s="765"/>
    </row>
    <row r="2200" s="695" customFormat="1" customHeight="1" spans="1:34">
      <c r="A2200" s="1287"/>
      <c r="B2200" s="529"/>
      <c r="C2200" s="213"/>
      <c r="D2200" s="1198"/>
      <c r="E2200" s="409"/>
      <c r="F2200" s="952"/>
      <c r="G2200" s="1157"/>
      <c r="H2200" s="388"/>
      <c r="I2200" s="388"/>
      <c r="J2200" s="991"/>
      <c r="K2200" s="388"/>
      <c r="L2200" s="388"/>
      <c r="M2200" s="773"/>
      <c r="N2200" s="765"/>
      <c r="O2200" s="765"/>
      <c r="P2200" s="765"/>
      <c r="Q2200" s="765"/>
      <c r="R2200" s="765"/>
      <c r="S2200" s="765"/>
      <c r="T2200" s="765"/>
      <c r="U2200" s="765"/>
      <c r="V2200" s="765"/>
      <c r="W2200" s="765"/>
      <c r="X2200" s="765"/>
      <c r="Y2200" s="765"/>
      <c r="Z2200" s="765"/>
      <c r="AA2200" s="765"/>
      <c r="AB2200" s="765"/>
      <c r="AC2200" s="765"/>
      <c r="AD2200" s="765"/>
      <c r="AE2200" s="765"/>
      <c r="AF2200" s="765"/>
      <c r="AG2200" s="765"/>
      <c r="AH2200" s="765"/>
    </row>
    <row r="2201" s="695" customFormat="1" customHeight="1" spans="1:34">
      <c r="A2201" s="1287"/>
      <c r="B2201" s="513"/>
      <c r="C2201" s="213"/>
      <c r="D2201" s="799"/>
      <c r="E2201" s="409"/>
      <c r="F2201" s="952"/>
      <c r="G2201" s="1157"/>
      <c r="H2201" s="388"/>
      <c r="I2201" s="388"/>
      <c r="J2201" s="991"/>
      <c r="K2201" s="388"/>
      <c r="L2201" s="388"/>
      <c r="M2201" s="1301"/>
      <c r="N2201" s="765"/>
      <c r="O2201" s="765"/>
      <c r="P2201" s="765"/>
      <c r="Q2201" s="765"/>
      <c r="R2201" s="765"/>
      <c r="S2201" s="765"/>
      <c r="T2201" s="765"/>
      <c r="U2201" s="765"/>
      <c r="V2201" s="765"/>
      <c r="W2201" s="765"/>
      <c r="X2201" s="765"/>
      <c r="Y2201" s="765"/>
      <c r="Z2201" s="765"/>
      <c r="AA2201" s="765"/>
      <c r="AB2201" s="765"/>
      <c r="AC2201" s="765"/>
      <c r="AD2201" s="765"/>
      <c r="AE2201" s="765"/>
      <c r="AF2201" s="765"/>
      <c r="AG2201" s="765"/>
      <c r="AH2201" s="765"/>
    </row>
    <row r="2202" s="695" customFormat="1" customHeight="1" spans="1:34">
      <c r="A2202" s="1287"/>
      <c r="B2202" s="513"/>
      <c r="C2202" s="213"/>
      <c r="D2202" s="799"/>
      <c r="E2202" s="409"/>
      <c r="F2202" s="952"/>
      <c r="G2202" s="1157"/>
      <c r="H2202" s="388"/>
      <c r="I2202" s="388"/>
      <c r="J2202" s="991"/>
      <c r="K2202" s="388"/>
      <c r="L2202" s="388"/>
      <c r="M2202" s="1301"/>
      <c r="N2202" s="765"/>
      <c r="O2202" s="765"/>
      <c r="P2202" s="765"/>
      <c r="Q2202" s="765"/>
      <c r="R2202" s="765"/>
      <c r="S2202" s="765"/>
      <c r="T2202" s="765"/>
      <c r="U2202" s="765"/>
      <c r="V2202" s="765"/>
      <c r="W2202" s="765"/>
      <c r="X2202" s="765"/>
      <c r="Y2202" s="765"/>
      <c r="Z2202" s="765"/>
      <c r="AA2202" s="765"/>
      <c r="AB2202" s="765"/>
      <c r="AC2202" s="765"/>
      <c r="AD2202" s="765"/>
      <c r="AE2202" s="765"/>
      <c r="AF2202" s="765"/>
      <c r="AG2202" s="765"/>
      <c r="AH2202" s="765"/>
    </row>
    <row r="2203" s="695" customFormat="1" customHeight="1" spans="1:34">
      <c r="A2203" s="1287"/>
      <c r="B2203" s="513"/>
      <c r="C2203" s="213"/>
      <c r="D2203" s="799"/>
      <c r="E2203" s="409"/>
      <c r="F2203" s="952"/>
      <c r="G2203" s="1157"/>
      <c r="H2203" s="388"/>
      <c r="I2203" s="388"/>
      <c r="J2203" s="991"/>
      <c r="K2203" s="388"/>
      <c r="L2203" s="388"/>
      <c r="M2203" s="773"/>
      <c r="N2203" s="765"/>
      <c r="O2203" s="765"/>
      <c r="P2203" s="765"/>
      <c r="Q2203" s="765"/>
      <c r="R2203" s="765"/>
      <c r="S2203" s="765"/>
      <c r="T2203" s="765"/>
      <c r="U2203" s="765"/>
      <c r="V2203" s="765"/>
      <c r="W2203" s="765"/>
      <c r="X2203" s="765"/>
      <c r="Y2203" s="765"/>
      <c r="Z2203" s="765"/>
      <c r="AA2203" s="765"/>
      <c r="AB2203" s="765"/>
      <c r="AC2203" s="765"/>
      <c r="AD2203" s="765"/>
      <c r="AE2203" s="765"/>
      <c r="AF2203" s="765"/>
      <c r="AG2203" s="765"/>
      <c r="AH2203" s="765"/>
    </row>
    <row r="2204" s="695" customFormat="1" customHeight="1" spans="1:34">
      <c r="A2204" s="1287"/>
      <c r="B2204" s="513"/>
      <c r="C2204" s="213"/>
      <c r="D2204" s="799"/>
      <c r="E2204" s="409"/>
      <c r="F2204" s="952"/>
      <c r="G2204" s="1157"/>
      <c r="H2204" s="388"/>
      <c r="I2204" s="388"/>
      <c r="J2204" s="991"/>
      <c r="K2204" s="388"/>
      <c r="L2204" s="388"/>
      <c r="M2204" s="773"/>
      <c r="N2204" s="765"/>
      <c r="O2204" s="765"/>
      <c r="P2204" s="765"/>
      <c r="Q2204" s="765"/>
      <c r="R2204" s="765"/>
      <c r="S2204" s="765"/>
      <c r="T2204" s="765"/>
      <c r="U2204" s="765"/>
      <c r="V2204" s="765"/>
      <c r="W2204" s="765"/>
      <c r="X2204" s="765"/>
      <c r="Y2204" s="765"/>
      <c r="Z2204" s="765"/>
      <c r="AA2204" s="765"/>
      <c r="AB2204" s="765"/>
      <c r="AC2204" s="765"/>
      <c r="AD2204" s="765"/>
      <c r="AE2204" s="765"/>
      <c r="AF2204" s="765"/>
      <c r="AG2204" s="765"/>
      <c r="AH2204" s="765"/>
    </row>
    <row r="2205" s="695" customFormat="1" customHeight="1" spans="1:34">
      <c r="A2205" s="1287"/>
      <c r="B2205" s="513"/>
      <c r="C2205" s="213"/>
      <c r="D2205" s="799"/>
      <c r="E2205" s="409"/>
      <c r="F2205" s="952"/>
      <c r="G2205" s="1157"/>
      <c r="H2205" s="388"/>
      <c r="I2205" s="388"/>
      <c r="J2205" s="991"/>
      <c r="K2205" s="388"/>
      <c r="L2205" s="388"/>
      <c r="M2205" s="773"/>
      <c r="N2205" s="765"/>
      <c r="O2205" s="765"/>
      <c r="P2205" s="765"/>
      <c r="Q2205" s="765"/>
      <c r="R2205" s="765"/>
      <c r="S2205" s="765"/>
      <c r="T2205" s="765"/>
      <c r="U2205" s="765"/>
      <c r="V2205" s="765"/>
      <c r="W2205" s="765"/>
      <c r="X2205" s="765"/>
      <c r="Y2205" s="765"/>
      <c r="Z2205" s="765"/>
      <c r="AA2205" s="765"/>
      <c r="AB2205" s="765"/>
      <c r="AC2205" s="765"/>
      <c r="AD2205" s="765"/>
      <c r="AE2205" s="765"/>
      <c r="AF2205" s="765"/>
      <c r="AG2205" s="765"/>
      <c r="AH2205" s="765"/>
    </row>
    <row r="2206" s="695" customFormat="1" customHeight="1" spans="1:34">
      <c r="A2206" s="1287"/>
      <c r="B2206" s="513"/>
      <c r="C2206" s="213"/>
      <c r="D2206" s="799"/>
      <c r="E2206" s="409"/>
      <c r="F2206" s="952"/>
      <c r="G2206" s="1157"/>
      <c r="H2206" s="388"/>
      <c r="I2206" s="388"/>
      <c r="J2206" s="991"/>
      <c r="K2206" s="388"/>
      <c r="L2206" s="388"/>
      <c r="M2206" s="773"/>
      <c r="N2206" s="765"/>
      <c r="O2206" s="765"/>
      <c r="P2206" s="765"/>
      <c r="Q2206" s="765"/>
      <c r="R2206" s="765"/>
      <c r="S2206" s="765"/>
      <c r="T2206" s="765"/>
      <c r="U2206" s="765"/>
      <c r="V2206" s="765"/>
      <c r="W2206" s="765"/>
      <c r="X2206" s="765"/>
      <c r="Y2206" s="765"/>
      <c r="Z2206" s="765"/>
      <c r="AA2206" s="765"/>
      <c r="AB2206" s="765"/>
      <c r="AC2206" s="765"/>
      <c r="AD2206" s="765"/>
      <c r="AE2206" s="765"/>
      <c r="AF2206" s="765"/>
      <c r="AG2206" s="765"/>
      <c r="AH2206" s="765"/>
    </row>
    <row r="2207" s="695" customFormat="1" customHeight="1" spans="1:34">
      <c r="A2207" s="1287"/>
      <c r="B2207" s="513"/>
      <c r="C2207" s="213"/>
      <c r="D2207" s="799"/>
      <c r="E2207" s="409"/>
      <c r="F2207" s="952"/>
      <c r="G2207" s="1157"/>
      <c r="H2207" s="388"/>
      <c r="I2207" s="388"/>
      <c r="J2207" s="991"/>
      <c r="K2207" s="388"/>
      <c r="L2207" s="388"/>
      <c r="M2207" s="773"/>
      <c r="N2207" s="765"/>
      <c r="O2207" s="765"/>
      <c r="P2207" s="765"/>
      <c r="Q2207" s="765"/>
      <c r="R2207" s="765"/>
      <c r="S2207" s="765"/>
      <c r="T2207" s="765"/>
      <c r="U2207" s="765"/>
      <c r="V2207" s="765"/>
      <c r="W2207" s="765"/>
      <c r="X2207" s="765"/>
      <c r="Y2207" s="765"/>
      <c r="Z2207" s="765"/>
      <c r="AA2207" s="765"/>
      <c r="AB2207" s="765"/>
      <c r="AC2207" s="765"/>
      <c r="AD2207" s="765"/>
      <c r="AE2207" s="765"/>
      <c r="AF2207" s="765"/>
      <c r="AG2207" s="765"/>
      <c r="AH2207" s="765"/>
    </row>
    <row r="2208" s="695" customFormat="1" customHeight="1" spans="1:34">
      <c r="A2208" s="1287"/>
      <c r="B2208" s="513"/>
      <c r="C2208" s="213"/>
      <c r="D2208" s="799"/>
      <c r="E2208" s="409"/>
      <c r="F2208" s="952"/>
      <c r="G2208" s="1157"/>
      <c r="H2208" s="388"/>
      <c r="I2208" s="388"/>
      <c r="J2208" s="991"/>
      <c r="K2208" s="388"/>
      <c r="L2208" s="388"/>
      <c r="M2208" s="773"/>
      <c r="N2208" s="765"/>
      <c r="O2208" s="765"/>
      <c r="P2208" s="765"/>
      <c r="Q2208" s="765"/>
      <c r="R2208" s="765"/>
      <c r="S2208" s="765"/>
      <c r="T2208" s="765"/>
      <c r="U2208" s="765"/>
      <c r="V2208" s="765"/>
      <c r="W2208" s="765"/>
      <c r="X2208" s="765"/>
      <c r="Y2208" s="765"/>
      <c r="Z2208" s="765"/>
      <c r="AA2208" s="765"/>
      <c r="AB2208" s="765"/>
      <c r="AC2208" s="765"/>
      <c r="AD2208" s="765"/>
      <c r="AE2208" s="765"/>
      <c r="AF2208" s="765"/>
      <c r="AG2208" s="765"/>
      <c r="AH2208" s="765"/>
    </row>
    <row r="2209" s="695" customFormat="1" customHeight="1" spans="1:34">
      <c r="A2209" s="1287"/>
      <c r="B2209" s="513"/>
      <c r="C2209" s="213"/>
      <c r="D2209" s="799"/>
      <c r="E2209" s="409"/>
      <c r="F2209" s="952"/>
      <c r="G2209" s="1157"/>
      <c r="H2209" s="388"/>
      <c r="I2209" s="388"/>
      <c r="J2209" s="991"/>
      <c r="K2209" s="388"/>
      <c r="L2209" s="388"/>
      <c r="M2209" s="773"/>
      <c r="N2209" s="765"/>
      <c r="O2209" s="765"/>
      <c r="P2209" s="765"/>
      <c r="Q2209" s="765"/>
      <c r="R2209" s="765"/>
      <c r="S2209" s="765"/>
      <c r="T2209" s="765"/>
      <c r="U2209" s="765"/>
      <c r="V2209" s="765"/>
      <c r="W2209" s="765"/>
      <c r="X2209" s="765"/>
      <c r="Y2209" s="765"/>
      <c r="Z2209" s="765"/>
      <c r="AA2209" s="765"/>
      <c r="AB2209" s="765"/>
      <c r="AC2209" s="765"/>
      <c r="AD2209" s="765"/>
      <c r="AE2209" s="765"/>
      <c r="AF2209" s="765"/>
      <c r="AG2209" s="765"/>
      <c r="AH2209" s="765"/>
    </row>
    <row r="2210" s="695" customFormat="1" customHeight="1" spans="1:34">
      <c r="A2210" s="1287"/>
      <c r="B2210" s="513"/>
      <c r="C2210" s="213"/>
      <c r="D2210" s="799"/>
      <c r="E2210" s="409"/>
      <c r="F2210" s="952"/>
      <c r="G2210" s="1157"/>
      <c r="H2210" s="388"/>
      <c r="I2210" s="388"/>
      <c r="J2210" s="991"/>
      <c r="K2210" s="388"/>
      <c r="L2210" s="388"/>
      <c r="M2210" s="773"/>
      <c r="N2210" s="765"/>
      <c r="O2210" s="765"/>
      <c r="P2210" s="765"/>
      <c r="Q2210" s="765"/>
      <c r="R2210" s="765"/>
      <c r="S2210" s="765"/>
      <c r="T2210" s="765"/>
      <c r="U2210" s="765"/>
      <c r="V2210" s="765"/>
      <c r="W2210" s="765"/>
      <c r="X2210" s="765"/>
      <c r="Y2210" s="765"/>
      <c r="Z2210" s="765"/>
      <c r="AA2210" s="765"/>
      <c r="AB2210" s="765"/>
      <c r="AC2210" s="765"/>
      <c r="AD2210" s="765"/>
      <c r="AE2210" s="765"/>
      <c r="AF2210" s="765"/>
      <c r="AG2210" s="765"/>
      <c r="AH2210" s="765"/>
    </row>
    <row r="2211" s="695" customFormat="1" customHeight="1" spans="1:34">
      <c r="A2211" s="1287"/>
      <c r="B2211" s="513"/>
      <c r="C2211" s="213"/>
      <c r="D2211" s="799"/>
      <c r="E2211" s="409"/>
      <c r="F2211" s="952"/>
      <c r="G2211" s="1157"/>
      <c r="H2211" s="388"/>
      <c r="I2211" s="388"/>
      <c r="J2211" s="991"/>
      <c r="K2211" s="388"/>
      <c r="L2211" s="388"/>
      <c r="M2211" s="773"/>
      <c r="N2211" s="765"/>
      <c r="O2211" s="765"/>
      <c r="P2211" s="765"/>
      <c r="Q2211" s="765"/>
      <c r="R2211" s="765"/>
      <c r="S2211" s="765"/>
      <c r="T2211" s="765"/>
      <c r="U2211" s="765"/>
      <c r="V2211" s="765"/>
      <c r="W2211" s="765"/>
      <c r="X2211" s="765"/>
      <c r="Y2211" s="765"/>
      <c r="Z2211" s="765"/>
      <c r="AA2211" s="765"/>
      <c r="AB2211" s="765"/>
      <c r="AC2211" s="765"/>
      <c r="AD2211" s="765"/>
      <c r="AE2211" s="765"/>
      <c r="AF2211" s="765"/>
      <c r="AG2211" s="765"/>
      <c r="AH2211" s="765"/>
    </row>
    <row r="2212" s="695" customFormat="1" customHeight="1" spans="1:34">
      <c r="A2212" s="1287"/>
      <c r="B2212" s="513"/>
      <c r="C2212" s="213"/>
      <c r="D2212" s="799"/>
      <c r="E2212" s="409"/>
      <c r="F2212" s="952"/>
      <c r="G2212" s="1157"/>
      <c r="H2212" s="388"/>
      <c r="I2212" s="388"/>
      <c r="J2212" s="991"/>
      <c r="K2212" s="388"/>
      <c r="L2212" s="388"/>
      <c r="M2212" s="1301"/>
      <c r="N2212" s="765"/>
      <c r="O2212" s="765"/>
      <c r="P2212" s="765"/>
      <c r="Q2212" s="765"/>
      <c r="R2212" s="765"/>
      <c r="S2212" s="765"/>
      <c r="T2212" s="765"/>
      <c r="U2212" s="765"/>
      <c r="V2212" s="765"/>
      <c r="W2212" s="765"/>
      <c r="X2212" s="765"/>
      <c r="Y2212" s="765"/>
      <c r="Z2212" s="765"/>
      <c r="AA2212" s="765"/>
      <c r="AB2212" s="765"/>
      <c r="AC2212" s="765"/>
      <c r="AD2212" s="765"/>
      <c r="AE2212" s="765"/>
      <c r="AF2212" s="765"/>
      <c r="AG2212" s="765"/>
      <c r="AH2212" s="765"/>
    </row>
    <row r="2213" s="695" customFormat="1" customHeight="1" spans="1:34">
      <c r="A2213" s="1287"/>
      <c r="B2213" s="513"/>
      <c r="C2213" s="213"/>
      <c r="D2213" s="1198"/>
      <c r="E2213" s="409"/>
      <c r="F2213" s="952"/>
      <c r="G2213" s="1157"/>
      <c r="H2213" s="388"/>
      <c r="I2213" s="388"/>
      <c r="J2213" s="991"/>
      <c r="K2213" s="388"/>
      <c r="L2213" s="388"/>
      <c r="M2213" s="1301"/>
      <c r="N2213" s="765"/>
      <c r="O2213" s="765"/>
      <c r="P2213" s="765"/>
      <c r="Q2213" s="765"/>
      <c r="R2213" s="765"/>
      <c r="S2213" s="765"/>
      <c r="T2213" s="765"/>
      <c r="U2213" s="765"/>
      <c r="V2213" s="765"/>
      <c r="W2213" s="765"/>
      <c r="X2213" s="765"/>
      <c r="Y2213" s="765"/>
      <c r="Z2213" s="765"/>
      <c r="AA2213" s="765"/>
      <c r="AB2213" s="765"/>
      <c r="AC2213" s="765"/>
      <c r="AD2213" s="765"/>
      <c r="AE2213" s="765"/>
      <c r="AF2213" s="765"/>
      <c r="AG2213" s="765"/>
      <c r="AH2213" s="765"/>
    </row>
    <row r="2214" s="695" customFormat="1" customHeight="1" spans="1:34">
      <c r="A2214" s="1287"/>
      <c r="B2214" s="513"/>
      <c r="C2214" s="213"/>
      <c r="D2214" s="799"/>
      <c r="E2214" s="409"/>
      <c r="F2214" s="952"/>
      <c r="G2214" s="1157"/>
      <c r="H2214" s="388"/>
      <c r="I2214" s="388"/>
      <c r="J2214" s="991"/>
      <c r="K2214" s="388"/>
      <c r="L2214" s="388"/>
      <c r="M2214" s="1301"/>
      <c r="N2214" s="765"/>
      <c r="O2214" s="765"/>
      <c r="P2214" s="765"/>
      <c r="Q2214" s="765"/>
      <c r="R2214" s="765"/>
      <c r="S2214" s="765"/>
      <c r="T2214" s="765"/>
      <c r="U2214" s="765"/>
      <c r="V2214" s="765"/>
      <c r="W2214" s="765"/>
      <c r="X2214" s="765"/>
      <c r="Y2214" s="765"/>
      <c r="Z2214" s="765"/>
      <c r="AA2214" s="765"/>
      <c r="AB2214" s="765"/>
      <c r="AC2214" s="765"/>
      <c r="AD2214" s="765"/>
      <c r="AE2214" s="765"/>
      <c r="AF2214" s="765"/>
      <c r="AG2214" s="765"/>
      <c r="AH2214" s="765"/>
    </row>
    <row r="2215" s="695" customFormat="1" customHeight="1" spans="1:34">
      <c r="A2215" s="1287"/>
      <c r="B2215" s="513"/>
      <c r="C2215" s="213"/>
      <c r="D2215" s="799"/>
      <c r="E2215" s="409"/>
      <c r="F2215" s="952"/>
      <c r="G2215" s="1157"/>
      <c r="H2215" s="388"/>
      <c r="I2215" s="388"/>
      <c r="J2215" s="991"/>
      <c r="K2215" s="388"/>
      <c r="L2215" s="388"/>
      <c r="M2215" s="1301"/>
      <c r="N2215" s="765"/>
      <c r="O2215" s="765"/>
      <c r="P2215" s="765"/>
      <c r="Q2215" s="765"/>
      <c r="R2215" s="765"/>
      <c r="S2215" s="765"/>
      <c r="T2215" s="765"/>
      <c r="U2215" s="765"/>
      <c r="V2215" s="765"/>
      <c r="W2215" s="765"/>
      <c r="X2215" s="765"/>
      <c r="Y2215" s="765"/>
      <c r="Z2215" s="765"/>
      <c r="AA2215" s="765"/>
      <c r="AB2215" s="765"/>
      <c r="AC2215" s="765"/>
      <c r="AD2215" s="765"/>
      <c r="AE2215" s="765"/>
      <c r="AF2215" s="765"/>
      <c r="AG2215" s="765"/>
      <c r="AH2215" s="765"/>
    </row>
    <row r="2216" s="695" customFormat="1" customHeight="1" spans="1:34">
      <c r="A2216" s="1287"/>
      <c r="B2216" s="513"/>
      <c r="C2216" s="213"/>
      <c r="D2216" s="799"/>
      <c r="E2216" s="409"/>
      <c r="F2216" s="952"/>
      <c r="G2216" s="1157"/>
      <c r="H2216" s="388"/>
      <c r="I2216" s="388"/>
      <c r="J2216" s="991"/>
      <c r="K2216" s="388"/>
      <c r="L2216" s="388"/>
      <c r="M2216" s="1301"/>
      <c r="N2216" s="765"/>
      <c r="O2216" s="765"/>
      <c r="P2216" s="765"/>
      <c r="Q2216" s="765"/>
      <c r="R2216" s="765"/>
      <c r="S2216" s="765"/>
      <c r="T2216" s="765"/>
      <c r="U2216" s="765"/>
      <c r="V2216" s="765"/>
      <c r="W2216" s="765"/>
      <c r="X2216" s="765"/>
      <c r="Y2216" s="765"/>
      <c r="Z2216" s="765"/>
      <c r="AA2216" s="765"/>
      <c r="AB2216" s="765"/>
      <c r="AC2216" s="765"/>
      <c r="AD2216" s="765"/>
      <c r="AE2216" s="765"/>
      <c r="AF2216" s="765"/>
      <c r="AG2216" s="765"/>
      <c r="AH2216" s="765"/>
    </row>
    <row r="2217" s="695" customFormat="1" customHeight="1" spans="1:34">
      <c r="A2217" s="1287"/>
      <c r="B2217" s="513"/>
      <c r="C2217" s="213"/>
      <c r="D2217" s="799"/>
      <c r="E2217" s="409"/>
      <c r="F2217" s="952"/>
      <c r="G2217" s="1157"/>
      <c r="H2217" s="388"/>
      <c r="I2217" s="388"/>
      <c r="J2217" s="991"/>
      <c r="K2217" s="388"/>
      <c r="L2217" s="388"/>
      <c r="M2217" s="773"/>
      <c r="N2217" s="765"/>
      <c r="O2217" s="765"/>
      <c r="P2217" s="765"/>
      <c r="Q2217" s="765"/>
      <c r="R2217" s="765"/>
      <c r="S2217" s="765"/>
      <c r="T2217" s="765"/>
      <c r="U2217" s="765"/>
      <c r="V2217" s="765"/>
      <c r="W2217" s="765"/>
      <c r="X2217" s="765"/>
      <c r="Y2217" s="765"/>
      <c r="Z2217" s="765"/>
      <c r="AA2217" s="765"/>
      <c r="AB2217" s="765"/>
      <c r="AC2217" s="765"/>
      <c r="AD2217" s="765"/>
      <c r="AE2217" s="765"/>
      <c r="AF2217" s="765"/>
      <c r="AG2217" s="765"/>
      <c r="AH2217" s="765"/>
    </row>
    <row r="2218" s="695" customFormat="1" customHeight="1" spans="1:34">
      <c r="A2218" s="1287"/>
      <c r="B2218" s="513"/>
      <c r="C2218" s="213"/>
      <c r="D2218" s="799"/>
      <c r="E2218" s="409"/>
      <c r="F2218" s="952"/>
      <c r="G2218" s="1157"/>
      <c r="H2218" s="388"/>
      <c r="I2218" s="388"/>
      <c r="J2218" s="991"/>
      <c r="K2218" s="388"/>
      <c r="L2218" s="388"/>
      <c r="M2218" s="773"/>
      <c r="N2218" s="765"/>
      <c r="O2218" s="765"/>
      <c r="P2218" s="765"/>
      <c r="Q2218" s="765"/>
      <c r="R2218" s="765"/>
      <c r="S2218" s="765"/>
      <c r="T2218" s="765"/>
      <c r="U2218" s="765"/>
      <c r="V2218" s="765"/>
      <c r="W2218" s="765"/>
      <c r="X2218" s="765"/>
      <c r="Y2218" s="765"/>
      <c r="Z2218" s="765"/>
      <c r="AA2218" s="765"/>
      <c r="AB2218" s="765"/>
      <c r="AC2218" s="765"/>
      <c r="AD2218" s="765"/>
      <c r="AE2218" s="765"/>
      <c r="AF2218" s="765"/>
      <c r="AG2218" s="765"/>
      <c r="AH2218" s="765"/>
    </row>
    <row r="2219" s="695" customFormat="1" customHeight="1" spans="1:34">
      <c r="A2219" s="1287"/>
      <c r="B2219" s="513"/>
      <c r="C2219" s="213"/>
      <c r="D2219" s="799"/>
      <c r="E2219" s="409"/>
      <c r="F2219" s="952"/>
      <c r="G2219" s="1157"/>
      <c r="H2219" s="388"/>
      <c r="I2219" s="388"/>
      <c r="J2219" s="991"/>
      <c r="K2219" s="388"/>
      <c r="L2219" s="388"/>
      <c r="M2219" s="773"/>
      <c r="N2219" s="765"/>
      <c r="O2219" s="765"/>
      <c r="P2219" s="765"/>
      <c r="Q2219" s="765"/>
      <c r="R2219" s="765"/>
      <c r="S2219" s="765"/>
      <c r="T2219" s="765"/>
      <c r="U2219" s="765"/>
      <c r="V2219" s="765"/>
      <c r="W2219" s="765"/>
      <c r="X2219" s="765"/>
      <c r="Y2219" s="765"/>
      <c r="Z2219" s="765"/>
      <c r="AA2219" s="765"/>
      <c r="AB2219" s="765"/>
      <c r="AC2219" s="765"/>
      <c r="AD2219" s="765"/>
      <c r="AE2219" s="765"/>
      <c r="AF2219" s="765"/>
      <c r="AG2219" s="765"/>
      <c r="AH2219" s="765"/>
    </row>
    <row r="2220" s="695" customFormat="1" customHeight="1" spans="1:34">
      <c r="A2220" s="1287"/>
      <c r="B2220" s="513"/>
      <c r="C2220" s="213"/>
      <c r="D2220" s="799"/>
      <c r="E2220" s="409"/>
      <c r="F2220" s="952"/>
      <c r="G2220" s="1157"/>
      <c r="H2220" s="388"/>
      <c r="I2220" s="388"/>
      <c r="J2220" s="991"/>
      <c r="K2220" s="388"/>
      <c r="L2220" s="388"/>
      <c r="M2220" s="773"/>
      <c r="N2220" s="765"/>
      <c r="O2220" s="765"/>
      <c r="P2220" s="765"/>
      <c r="Q2220" s="765"/>
      <c r="R2220" s="765"/>
      <c r="S2220" s="765"/>
      <c r="T2220" s="765"/>
      <c r="U2220" s="765"/>
      <c r="V2220" s="765"/>
      <c r="W2220" s="765"/>
      <c r="X2220" s="765"/>
      <c r="Y2220" s="765"/>
      <c r="Z2220" s="765"/>
      <c r="AA2220" s="765"/>
      <c r="AB2220" s="765"/>
      <c r="AC2220" s="765"/>
      <c r="AD2220" s="765"/>
      <c r="AE2220" s="765"/>
      <c r="AF2220" s="765"/>
      <c r="AG2220" s="765"/>
      <c r="AH2220" s="765"/>
    </row>
    <row r="2221" s="695" customFormat="1" customHeight="1" spans="1:34">
      <c r="A2221" s="1287"/>
      <c r="B2221" s="513"/>
      <c r="C2221" s="213"/>
      <c r="D2221" s="799"/>
      <c r="E2221" s="409"/>
      <c r="F2221" s="952"/>
      <c r="G2221" s="1157"/>
      <c r="H2221" s="388"/>
      <c r="I2221" s="388"/>
      <c r="J2221" s="991"/>
      <c r="K2221" s="388"/>
      <c r="L2221" s="388"/>
      <c r="M2221" s="773"/>
      <c r="N2221" s="765"/>
      <c r="O2221" s="765"/>
      <c r="P2221" s="765"/>
      <c r="Q2221" s="765"/>
      <c r="R2221" s="765"/>
      <c r="S2221" s="765"/>
      <c r="T2221" s="765"/>
      <c r="U2221" s="765"/>
      <c r="V2221" s="765"/>
      <c r="W2221" s="765"/>
      <c r="X2221" s="765"/>
      <c r="Y2221" s="765"/>
      <c r="Z2221" s="765"/>
      <c r="AA2221" s="765"/>
      <c r="AB2221" s="765"/>
      <c r="AC2221" s="765"/>
      <c r="AD2221" s="765"/>
      <c r="AE2221" s="765"/>
      <c r="AF2221" s="765"/>
      <c r="AG2221" s="765"/>
      <c r="AH2221" s="765"/>
    </row>
    <row r="2222" s="695" customFormat="1" customHeight="1" spans="1:34">
      <c r="A2222" s="1287"/>
      <c r="B2222" s="513"/>
      <c r="C2222" s="213"/>
      <c r="D2222" s="799"/>
      <c r="E2222" s="409"/>
      <c r="F2222" s="952"/>
      <c r="G2222" s="1157"/>
      <c r="H2222" s="388"/>
      <c r="I2222" s="388"/>
      <c r="J2222" s="991"/>
      <c r="K2222" s="388"/>
      <c r="L2222" s="388"/>
      <c r="M2222" s="773"/>
      <c r="N2222" s="765"/>
      <c r="O2222" s="765"/>
      <c r="P2222" s="765"/>
      <c r="Q2222" s="765"/>
      <c r="R2222" s="765"/>
      <c r="S2222" s="765"/>
      <c r="T2222" s="765"/>
      <c r="U2222" s="765"/>
      <c r="V2222" s="765"/>
      <c r="W2222" s="765"/>
      <c r="X2222" s="765"/>
      <c r="Y2222" s="765"/>
      <c r="Z2222" s="765"/>
      <c r="AA2222" s="765"/>
      <c r="AB2222" s="765"/>
      <c r="AC2222" s="765"/>
      <c r="AD2222" s="765"/>
      <c r="AE2222" s="765"/>
      <c r="AF2222" s="765"/>
      <c r="AG2222" s="765"/>
      <c r="AH2222" s="765"/>
    </row>
    <row r="2223" s="695" customFormat="1" customHeight="1" spans="1:34">
      <c r="A2223" s="1287"/>
      <c r="B2223" s="513"/>
      <c r="C2223" s="213"/>
      <c r="D2223" s="799"/>
      <c r="E2223" s="409"/>
      <c r="F2223" s="952"/>
      <c r="G2223" s="1157"/>
      <c r="H2223" s="388"/>
      <c r="I2223" s="388"/>
      <c r="J2223" s="991"/>
      <c r="K2223" s="388"/>
      <c r="L2223" s="388"/>
      <c r="M2223" s="773"/>
      <c r="N2223" s="765"/>
      <c r="O2223" s="765"/>
      <c r="P2223" s="765"/>
      <c r="Q2223" s="765"/>
      <c r="R2223" s="765"/>
      <c r="S2223" s="765"/>
      <c r="T2223" s="765"/>
      <c r="U2223" s="765"/>
      <c r="V2223" s="765"/>
      <c r="W2223" s="765"/>
      <c r="X2223" s="765"/>
      <c r="Y2223" s="765"/>
      <c r="Z2223" s="765"/>
      <c r="AA2223" s="765"/>
      <c r="AB2223" s="765"/>
      <c r="AC2223" s="765"/>
      <c r="AD2223" s="765"/>
      <c r="AE2223" s="765"/>
      <c r="AF2223" s="765"/>
      <c r="AG2223" s="765"/>
      <c r="AH2223" s="765"/>
    </row>
    <row r="2224" s="695" customFormat="1" customHeight="1" spans="1:34">
      <c r="A2224" s="1287"/>
      <c r="B2224" s="513"/>
      <c r="C2224" s="213"/>
      <c r="D2224" s="799"/>
      <c r="E2224" s="409"/>
      <c r="F2224" s="952"/>
      <c r="G2224" s="1157"/>
      <c r="H2224" s="388"/>
      <c r="I2224" s="388"/>
      <c r="J2224" s="991"/>
      <c r="K2224" s="388"/>
      <c r="L2224" s="388"/>
      <c r="M2224" s="773"/>
      <c r="N2224" s="765"/>
      <c r="O2224" s="765"/>
      <c r="P2224" s="765"/>
      <c r="Q2224" s="765"/>
      <c r="R2224" s="765"/>
      <c r="S2224" s="765"/>
      <c r="T2224" s="765"/>
      <c r="U2224" s="765"/>
      <c r="V2224" s="765"/>
      <c r="W2224" s="765"/>
      <c r="X2224" s="765"/>
      <c r="Y2224" s="765"/>
      <c r="Z2224" s="765"/>
      <c r="AA2224" s="765"/>
      <c r="AB2224" s="765"/>
      <c r="AC2224" s="765"/>
      <c r="AD2224" s="765"/>
      <c r="AE2224" s="765"/>
      <c r="AF2224" s="765"/>
      <c r="AG2224" s="765"/>
      <c r="AH2224" s="765"/>
    </row>
    <row r="2225" s="695" customFormat="1" customHeight="1" spans="1:34">
      <c r="A2225" s="1287"/>
      <c r="B2225" s="513"/>
      <c r="C2225" s="213"/>
      <c r="D2225" s="799"/>
      <c r="E2225" s="409"/>
      <c r="F2225" s="952"/>
      <c r="G2225" s="1157"/>
      <c r="H2225" s="388"/>
      <c r="I2225" s="388"/>
      <c r="J2225" s="991"/>
      <c r="K2225" s="388"/>
      <c r="L2225" s="388"/>
      <c r="M2225" s="773"/>
      <c r="N2225" s="765"/>
      <c r="O2225" s="765"/>
      <c r="P2225" s="765"/>
      <c r="Q2225" s="765"/>
      <c r="R2225" s="765"/>
      <c r="S2225" s="765"/>
      <c r="T2225" s="765"/>
      <c r="U2225" s="765"/>
      <c r="V2225" s="765"/>
      <c r="W2225" s="765"/>
      <c r="X2225" s="765"/>
      <c r="Y2225" s="765"/>
      <c r="Z2225" s="765"/>
      <c r="AA2225" s="765"/>
      <c r="AB2225" s="765"/>
      <c r="AC2225" s="765"/>
      <c r="AD2225" s="765"/>
      <c r="AE2225" s="765"/>
      <c r="AF2225" s="765"/>
      <c r="AG2225" s="765"/>
      <c r="AH2225" s="765"/>
    </row>
    <row r="2226" s="695" customFormat="1" customHeight="1" spans="1:34">
      <c r="A2226" s="1287"/>
      <c r="B2226" s="513"/>
      <c r="C2226" s="213"/>
      <c r="D2226" s="799"/>
      <c r="E2226" s="409"/>
      <c r="F2226" s="952"/>
      <c r="G2226" s="1157"/>
      <c r="H2226" s="388"/>
      <c r="I2226" s="388"/>
      <c r="J2226" s="991"/>
      <c r="K2226" s="388"/>
      <c r="L2226" s="388"/>
      <c r="M2226" s="773"/>
      <c r="N2226" s="765"/>
      <c r="O2226" s="765"/>
      <c r="P2226" s="765"/>
      <c r="Q2226" s="765"/>
      <c r="R2226" s="765"/>
      <c r="S2226" s="765"/>
      <c r="T2226" s="765"/>
      <c r="U2226" s="765"/>
      <c r="V2226" s="765"/>
      <c r="W2226" s="765"/>
      <c r="X2226" s="765"/>
      <c r="Y2226" s="765"/>
      <c r="Z2226" s="765"/>
      <c r="AA2226" s="765"/>
      <c r="AB2226" s="765"/>
      <c r="AC2226" s="765"/>
      <c r="AD2226" s="765"/>
      <c r="AE2226" s="765"/>
      <c r="AF2226" s="765"/>
      <c r="AG2226" s="765"/>
      <c r="AH2226" s="765"/>
    </row>
    <row r="2227" s="695" customFormat="1" customHeight="1" spans="1:34">
      <c r="A2227" s="1287"/>
      <c r="B2227" s="513"/>
      <c r="C2227" s="213"/>
      <c r="D2227" s="799"/>
      <c r="E2227" s="409"/>
      <c r="F2227" s="952"/>
      <c r="G2227" s="1157"/>
      <c r="H2227" s="388"/>
      <c r="I2227" s="388"/>
      <c r="J2227" s="991"/>
      <c r="K2227" s="388"/>
      <c r="L2227" s="388"/>
      <c r="M2227" s="773"/>
      <c r="N2227" s="765"/>
      <c r="O2227" s="765"/>
      <c r="P2227" s="765"/>
      <c r="Q2227" s="765"/>
      <c r="R2227" s="765"/>
      <c r="S2227" s="765"/>
      <c r="T2227" s="765"/>
      <c r="U2227" s="765"/>
      <c r="V2227" s="765"/>
      <c r="W2227" s="765"/>
      <c r="X2227" s="765"/>
      <c r="Y2227" s="765"/>
      <c r="Z2227" s="765"/>
      <c r="AA2227" s="765"/>
      <c r="AB2227" s="765"/>
      <c r="AC2227" s="765"/>
      <c r="AD2227" s="765"/>
      <c r="AE2227" s="765"/>
      <c r="AF2227" s="765"/>
      <c r="AG2227" s="765"/>
      <c r="AH2227" s="765"/>
    </row>
    <row r="2228" s="695" customFormat="1" customHeight="1" spans="1:34">
      <c r="A2228" s="1287"/>
      <c r="B2228" s="513"/>
      <c r="C2228" s="213"/>
      <c r="D2228" s="799"/>
      <c r="E2228" s="409"/>
      <c r="F2228" s="952"/>
      <c r="G2228" s="1157"/>
      <c r="H2228" s="388"/>
      <c r="I2228" s="388"/>
      <c r="J2228" s="991"/>
      <c r="K2228" s="388"/>
      <c r="L2228" s="388"/>
      <c r="M2228" s="773"/>
      <c r="N2228" s="765"/>
      <c r="O2228" s="765"/>
      <c r="P2228" s="765"/>
      <c r="Q2228" s="765"/>
      <c r="R2228" s="765"/>
      <c r="S2228" s="765"/>
      <c r="T2228" s="765"/>
      <c r="U2228" s="765"/>
      <c r="V2228" s="765"/>
      <c r="W2228" s="765"/>
      <c r="X2228" s="765"/>
      <c r="Y2228" s="765"/>
      <c r="Z2228" s="765"/>
      <c r="AA2228" s="765"/>
      <c r="AB2228" s="765"/>
      <c r="AC2228" s="765"/>
      <c r="AD2228" s="765"/>
      <c r="AE2228" s="765"/>
      <c r="AF2228" s="765"/>
      <c r="AG2228" s="765"/>
      <c r="AH2228" s="765"/>
    </row>
    <row r="2229" s="695" customFormat="1" customHeight="1" spans="1:34">
      <c r="A2229" s="1287"/>
      <c r="B2229" s="513"/>
      <c r="C2229" s="213"/>
      <c r="D2229" s="799"/>
      <c r="E2229" s="409"/>
      <c r="F2229" s="952"/>
      <c r="G2229" s="1157"/>
      <c r="H2229" s="388"/>
      <c r="I2229" s="388"/>
      <c r="J2229" s="991"/>
      <c r="K2229" s="388"/>
      <c r="L2229" s="388"/>
      <c r="M2229" s="773"/>
      <c r="N2229" s="765"/>
      <c r="O2229" s="765"/>
      <c r="P2229" s="765"/>
      <c r="Q2229" s="765"/>
      <c r="R2229" s="765"/>
      <c r="S2229" s="765"/>
      <c r="T2229" s="765"/>
      <c r="U2229" s="765"/>
      <c r="V2229" s="765"/>
      <c r="W2229" s="765"/>
      <c r="X2229" s="765"/>
      <c r="Y2229" s="765"/>
      <c r="Z2229" s="765"/>
      <c r="AA2229" s="765"/>
      <c r="AB2229" s="765"/>
      <c r="AC2229" s="765"/>
      <c r="AD2229" s="765"/>
      <c r="AE2229" s="765"/>
      <c r="AF2229" s="765"/>
      <c r="AG2229" s="765"/>
      <c r="AH2229" s="765"/>
    </row>
    <row r="2230" s="695" customFormat="1" customHeight="1" spans="1:34">
      <c r="A2230" s="1287"/>
      <c r="B2230" s="513"/>
      <c r="C2230" s="213"/>
      <c r="D2230" s="799"/>
      <c r="E2230" s="409"/>
      <c r="F2230" s="952"/>
      <c r="G2230" s="1157"/>
      <c r="H2230" s="388"/>
      <c r="I2230" s="388"/>
      <c r="J2230" s="991"/>
      <c r="K2230" s="388"/>
      <c r="L2230" s="388"/>
      <c r="M2230" s="773"/>
      <c r="N2230" s="765"/>
      <c r="O2230" s="765"/>
      <c r="P2230" s="765"/>
      <c r="Q2230" s="765"/>
      <c r="R2230" s="765"/>
      <c r="S2230" s="765"/>
      <c r="T2230" s="765"/>
      <c r="U2230" s="765"/>
      <c r="V2230" s="765"/>
      <c r="W2230" s="765"/>
      <c r="X2230" s="765"/>
      <c r="Y2230" s="765"/>
      <c r="Z2230" s="765"/>
      <c r="AA2230" s="765"/>
      <c r="AB2230" s="765"/>
      <c r="AC2230" s="765"/>
      <c r="AD2230" s="765"/>
      <c r="AE2230" s="765"/>
      <c r="AF2230" s="765"/>
      <c r="AG2230" s="765"/>
      <c r="AH2230" s="765"/>
    </row>
    <row r="2231" s="695" customFormat="1" customHeight="1" spans="1:34">
      <c r="A2231" s="1287"/>
      <c r="B2231" s="513"/>
      <c r="C2231" s="213"/>
      <c r="D2231" s="799"/>
      <c r="E2231" s="409"/>
      <c r="F2231" s="952"/>
      <c r="G2231" s="1157"/>
      <c r="H2231" s="388"/>
      <c r="I2231" s="388"/>
      <c r="J2231" s="991"/>
      <c r="K2231" s="388"/>
      <c r="L2231" s="388"/>
      <c r="M2231" s="773"/>
      <c r="N2231" s="765"/>
      <c r="O2231" s="765"/>
      <c r="P2231" s="765"/>
      <c r="Q2231" s="765"/>
      <c r="R2231" s="765"/>
      <c r="S2231" s="765"/>
      <c r="T2231" s="765"/>
      <c r="U2231" s="765"/>
      <c r="V2231" s="765"/>
      <c r="W2231" s="765"/>
      <c r="X2231" s="765"/>
      <c r="Y2231" s="765"/>
      <c r="Z2231" s="765"/>
      <c r="AA2231" s="765"/>
      <c r="AB2231" s="765"/>
      <c r="AC2231" s="765"/>
      <c r="AD2231" s="765"/>
      <c r="AE2231" s="765"/>
      <c r="AF2231" s="765"/>
      <c r="AG2231" s="765"/>
      <c r="AH2231" s="765"/>
    </row>
    <row r="2232" s="695" customFormat="1" customHeight="1" spans="1:34">
      <c r="A2232" s="1287"/>
      <c r="B2232" s="513"/>
      <c r="C2232" s="213"/>
      <c r="D2232" s="799"/>
      <c r="E2232" s="409"/>
      <c r="F2232" s="952"/>
      <c r="G2232" s="1157"/>
      <c r="H2232" s="388"/>
      <c r="I2232" s="388"/>
      <c r="J2232" s="991"/>
      <c r="K2232" s="388"/>
      <c r="L2232" s="388"/>
      <c r="M2232" s="773"/>
      <c r="N2232" s="765"/>
      <c r="O2232" s="765"/>
      <c r="P2232" s="765"/>
      <c r="Q2232" s="765"/>
      <c r="R2232" s="765"/>
      <c r="S2232" s="765"/>
      <c r="T2232" s="765"/>
      <c r="U2232" s="765"/>
      <c r="V2232" s="765"/>
      <c r="W2232" s="765"/>
      <c r="X2232" s="765"/>
      <c r="Y2232" s="765"/>
      <c r="Z2232" s="765"/>
      <c r="AA2232" s="765"/>
      <c r="AB2232" s="765"/>
      <c r="AC2232" s="765"/>
      <c r="AD2232" s="765"/>
      <c r="AE2232" s="765"/>
      <c r="AF2232" s="765"/>
      <c r="AG2232" s="765"/>
      <c r="AH2232" s="765"/>
    </row>
    <row r="2233" s="695" customFormat="1" customHeight="1" spans="1:34">
      <c r="A2233" s="1287"/>
      <c r="B2233" s="513"/>
      <c r="C2233" s="213"/>
      <c r="D2233" s="799"/>
      <c r="E2233" s="409"/>
      <c r="F2233" s="952"/>
      <c r="G2233" s="1157"/>
      <c r="H2233" s="388"/>
      <c r="I2233" s="388"/>
      <c r="J2233" s="991"/>
      <c r="K2233" s="388"/>
      <c r="L2233" s="388"/>
      <c r="M2233" s="773"/>
      <c r="N2233" s="765"/>
      <c r="O2233" s="765"/>
      <c r="P2233" s="765"/>
      <c r="Q2233" s="765"/>
      <c r="R2233" s="765"/>
      <c r="S2233" s="765"/>
      <c r="T2233" s="765"/>
      <c r="U2233" s="765"/>
      <c r="V2233" s="765"/>
      <c r="W2233" s="765"/>
      <c r="X2233" s="765"/>
      <c r="Y2233" s="765"/>
      <c r="Z2233" s="765"/>
      <c r="AA2233" s="765"/>
      <c r="AB2233" s="765"/>
      <c r="AC2233" s="765"/>
      <c r="AD2233" s="765"/>
      <c r="AE2233" s="765"/>
      <c r="AF2233" s="765"/>
      <c r="AG2233" s="765"/>
      <c r="AH2233" s="765"/>
    </row>
    <row r="2234" s="695" customFormat="1" customHeight="1" spans="1:34">
      <c r="A2234" s="1287"/>
      <c r="B2234" s="513"/>
      <c r="C2234" s="213"/>
      <c r="D2234" s="799"/>
      <c r="E2234" s="409"/>
      <c r="F2234" s="952"/>
      <c r="G2234" s="1157"/>
      <c r="H2234" s="388"/>
      <c r="I2234" s="388"/>
      <c r="J2234" s="991"/>
      <c r="K2234" s="388"/>
      <c r="L2234" s="388"/>
      <c r="M2234" s="773"/>
      <c r="N2234" s="765"/>
      <c r="O2234" s="765"/>
      <c r="P2234" s="765"/>
      <c r="Q2234" s="765"/>
      <c r="R2234" s="765"/>
      <c r="S2234" s="765"/>
      <c r="T2234" s="765"/>
      <c r="U2234" s="765"/>
      <c r="V2234" s="765"/>
      <c r="W2234" s="765"/>
      <c r="X2234" s="765"/>
      <c r="Y2234" s="765"/>
      <c r="Z2234" s="765"/>
      <c r="AA2234" s="765"/>
      <c r="AB2234" s="765"/>
      <c r="AC2234" s="765"/>
      <c r="AD2234" s="765"/>
      <c r="AE2234" s="765"/>
      <c r="AF2234" s="765"/>
      <c r="AG2234" s="765"/>
      <c r="AH2234" s="765"/>
    </row>
    <row r="2235" s="695" customFormat="1" customHeight="1" spans="1:34">
      <c r="A2235" s="1287"/>
      <c r="B2235" s="513"/>
      <c r="C2235" s="213"/>
      <c r="D2235" s="799"/>
      <c r="E2235" s="409"/>
      <c r="F2235" s="952"/>
      <c r="G2235" s="1157"/>
      <c r="H2235" s="388"/>
      <c r="I2235" s="388"/>
      <c r="J2235" s="991"/>
      <c r="K2235" s="388"/>
      <c r="L2235" s="388"/>
      <c r="M2235" s="773"/>
      <c r="N2235" s="765"/>
      <c r="O2235" s="765"/>
      <c r="P2235" s="765"/>
      <c r="Q2235" s="765"/>
      <c r="R2235" s="765"/>
      <c r="S2235" s="765"/>
      <c r="T2235" s="765"/>
      <c r="U2235" s="765"/>
      <c r="V2235" s="765"/>
      <c r="W2235" s="765"/>
      <c r="X2235" s="765"/>
      <c r="Y2235" s="765"/>
      <c r="Z2235" s="765"/>
      <c r="AA2235" s="765"/>
      <c r="AB2235" s="765"/>
      <c r="AC2235" s="765"/>
      <c r="AD2235" s="765"/>
      <c r="AE2235" s="765"/>
      <c r="AF2235" s="765"/>
      <c r="AG2235" s="765"/>
      <c r="AH2235" s="765"/>
    </row>
    <row r="2236" s="695" customFormat="1" customHeight="1" spans="1:34">
      <c r="A2236" s="1287"/>
      <c r="B2236" s="513"/>
      <c r="C2236" s="213"/>
      <c r="D2236" s="799"/>
      <c r="E2236" s="409"/>
      <c r="F2236" s="952"/>
      <c r="G2236" s="1157"/>
      <c r="H2236" s="388"/>
      <c r="I2236" s="388"/>
      <c r="J2236" s="991"/>
      <c r="K2236" s="388"/>
      <c r="L2236" s="388"/>
      <c r="M2236" s="773"/>
      <c r="N2236" s="765"/>
      <c r="O2236" s="765"/>
      <c r="P2236" s="765"/>
      <c r="Q2236" s="765"/>
      <c r="R2236" s="765"/>
      <c r="S2236" s="765"/>
      <c r="T2236" s="765"/>
      <c r="U2236" s="765"/>
      <c r="V2236" s="765"/>
      <c r="W2236" s="765"/>
      <c r="X2236" s="765"/>
      <c r="Y2236" s="765"/>
      <c r="Z2236" s="765"/>
      <c r="AA2236" s="765"/>
      <c r="AB2236" s="765"/>
      <c r="AC2236" s="765"/>
      <c r="AD2236" s="765"/>
      <c r="AE2236" s="765"/>
      <c r="AF2236" s="765"/>
      <c r="AG2236" s="765"/>
      <c r="AH2236" s="765"/>
    </row>
    <row r="2237" s="695" customFormat="1" customHeight="1" spans="1:34">
      <c r="A2237" s="1287"/>
      <c r="B2237" s="513"/>
      <c r="C2237" s="213"/>
      <c r="D2237" s="799"/>
      <c r="E2237" s="409"/>
      <c r="F2237" s="952"/>
      <c r="G2237" s="1157"/>
      <c r="H2237" s="388"/>
      <c r="I2237" s="388"/>
      <c r="J2237" s="991"/>
      <c r="K2237" s="388"/>
      <c r="L2237" s="388"/>
      <c r="M2237" s="1301"/>
      <c r="N2237" s="765"/>
      <c r="O2237" s="765"/>
      <c r="P2237" s="765"/>
      <c r="Q2237" s="765"/>
      <c r="R2237" s="765"/>
      <c r="S2237" s="765"/>
      <c r="T2237" s="765"/>
      <c r="U2237" s="765"/>
      <c r="V2237" s="765"/>
      <c r="W2237" s="765"/>
      <c r="X2237" s="765"/>
      <c r="Y2237" s="765"/>
      <c r="Z2237" s="765"/>
      <c r="AA2237" s="765"/>
      <c r="AB2237" s="765"/>
      <c r="AC2237" s="765"/>
      <c r="AD2237" s="765"/>
      <c r="AE2237" s="765"/>
      <c r="AF2237" s="765"/>
      <c r="AG2237" s="765"/>
      <c r="AH2237" s="765"/>
    </row>
    <row r="2238" s="695" customFormat="1" customHeight="1" spans="1:34">
      <c r="A2238" s="1287"/>
      <c r="B2238" s="513"/>
      <c r="C2238" s="213"/>
      <c r="D2238" s="799"/>
      <c r="E2238" s="409"/>
      <c r="F2238" s="952"/>
      <c r="G2238" s="1157"/>
      <c r="H2238" s="388"/>
      <c r="I2238" s="388"/>
      <c r="J2238" s="991"/>
      <c r="K2238" s="388"/>
      <c r="L2238" s="388"/>
      <c r="M2238" s="773"/>
      <c r="N2238" s="765"/>
      <c r="O2238" s="765"/>
      <c r="P2238" s="765"/>
      <c r="Q2238" s="765"/>
      <c r="R2238" s="765"/>
      <c r="S2238" s="765"/>
      <c r="T2238" s="765"/>
      <c r="U2238" s="765"/>
      <c r="V2238" s="765"/>
      <c r="W2238" s="765"/>
      <c r="X2238" s="765"/>
      <c r="Y2238" s="765"/>
      <c r="Z2238" s="765"/>
      <c r="AA2238" s="765"/>
      <c r="AB2238" s="765"/>
      <c r="AC2238" s="765"/>
      <c r="AD2238" s="765"/>
      <c r="AE2238" s="765"/>
      <c r="AF2238" s="765"/>
      <c r="AG2238" s="765"/>
      <c r="AH2238" s="765"/>
    </row>
    <row r="2239" s="695" customFormat="1" customHeight="1" spans="1:34">
      <c r="A2239" s="1287"/>
      <c r="B2239" s="513"/>
      <c r="C2239" s="213"/>
      <c r="D2239" s="799"/>
      <c r="E2239" s="409"/>
      <c r="F2239" s="952"/>
      <c r="G2239" s="1157"/>
      <c r="H2239" s="388"/>
      <c r="I2239" s="388"/>
      <c r="J2239" s="991"/>
      <c r="K2239" s="388"/>
      <c r="L2239" s="388"/>
      <c r="M2239" s="773"/>
      <c r="N2239" s="765"/>
      <c r="O2239" s="765"/>
      <c r="P2239" s="765"/>
      <c r="Q2239" s="765"/>
      <c r="R2239" s="765"/>
      <c r="S2239" s="765"/>
      <c r="T2239" s="765"/>
      <c r="U2239" s="765"/>
      <c r="V2239" s="765"/>
      <c r="W2239" s="765"/>
      <c r="X2239" s="765"/>
      <c r="Y2239" s="765"/>
      <c r="Z2239" s="765"/>
      <c r="AA2239" s="765"/>
      <c r="AB2239" s="765"/>
      <c r="AC2239" s="765"/>
      <c r="AD2239" s="765"/>
      <c r="AE2239" s="765"/>
      <c r="AF2239" s="765"/>
      <c r="AG2239" s="765"/>
      <c r="AH2239" s="765"/>
    </row>
    <row r="2240" s="695" customFormat="1" customHeight="1" spans="1:34">
      <c r="A2240" s="1287"/>
      <c r="B2240" s="513"/>
      <c r="C2240" s="213"/>
      <c r="D2240" s="799"/>
      <c r="E2240" s="409"/>
      <c r="F2240" s="952"/>
      <c r="G2240" s="1157"/>
      <c r="H2240" s="388"/>
      <c r="I2240" s="388"/>
      <c r="J2240" s="991"/>
      <c r="K2240" s="388"/>
      <c r="L2240" s="388"/>
      <c r="M2240" s="773"/>
      <c r="N2240" s="765"/>
      <c r="O2240" s="765"/>
      <c r="P2240" s="765"/>
      <c r="Q2240" s="765"/>
      <c r="R2240" s="765"/>
      <c r="S2240" s="765"/>
      <c r="T2240" s="765"/>
      <c r="U2240" s="765"/>
      <c r="V2240" s="765"/>
      <c r="W2240" s="765"/>
      <c r="X2240" s="765"/>
      <c r="Y2240" s="765"/>
      <c r="Z2240" s="765"/>
      <c r="AA2240" s="765"/>
      <c r="AB2240" s="765"/>
      <c r="AC2240" s="765"/>
      <c r="AD2240" s="765"/>
      <c r="AE2240" s="765"/>
      <c r="AF2240" s="765"/>
      <c r="AG2240" s="765"/>
      <c r="AH2240" s="765"/>
    </row>
    <row r="2241" s="695" customFormat="1" customHeight="1" spans="1:34">
      <c r="A2241" s="1287"/>
      <c r="B2241" s="513"/>
      <c r="C2241" s="213"/>
      <c r="D2241" s="1198"/>
      <c r="E2241" s="409"/>
      <c r="F2241" s="952"/>
      <c r="G2241" s="1157"/>
      <c r="H2241" s="388"/>
      <c r="I2241" s="388"/>
      <c r="J2241" s="991"/>
      <c r="K2241" s="388"/>
      <c r="L2241" s="388"/>
      <c r="M2241" s="773"/>
      <c r="N2241" s="765"/>
      <c r="O2241" s="765"/>
      <c r="P2241" s="765"/>
      <c r="Q2241" s="765"/>
      <c r="R2241" s="765"/>
      <c r="S2241" s="765"/>
      <c r="T2241" s="765"/>
      <c r="U2241" s="765"/>
      <c r="V2241" s="765"/>
      <c r="W2241" s="765"/>
      <c r="X2241" s="765"/>
      <c r="Y2241" s="765"/>
      <c r="Z2241" s="765"/>
      <c r="AA2241" s="765"/>
      <c r="AB2241" s="765"/>
      <c r="AC2241" s="765"/>
      <c r="AD2241" s="765"/>
      <c r="AE2241" s="765"/>
      <c r="AF2241" s="765"/>
      <c r="AG2241" s="765"/>
      <c r="AH2241" s="765"/>
    </row>
    <row r="2242" s="695" customFormat="1" customHeight="1" spans="1:34">
      <c r="A2242" s="1287"/>
      <c r="B2242" s="513"/>
      <c r="C2242" s="213"/>
      <c r="D2242" s="1198"/>
      <c r="E2242" s="409"/>
      <c r="F2242" s="952"/>
      <c r="G2242" s="1157"/>
      <c r="H2242" s="388"/>
      <c r="I2242" s="388"/>
      <c r="J2242" s="991"/>
      <c r="K2242" s="388"/>
      <c r="L2242" s="388"/>
      <c r="M2242" s="773"/>
      <c r="N2242" s="765"/>
      <c r="O2242" s="765"/>
      <c r="P2242" s="765"/>
      <c r="Q2242" s="765"/>
      <c r="R2242" s="765"/>
      <c r="S2242" s="765"/>
      <c r="T2242" s="765"/>
      <c r="U2242" s="765"/>
      <c r="V2242" s="765"/>
      <c r="W2242" s="765"/>
      <c r="X2242" s="765"/>
      <c r="Y2242" s="765"/>
      <c r="Z2242" s="765"/>
      <c r="AA2242" s="765"/>
      <c r="AB2242" s="765"/>
      <c r="AC2242" s="765"/>
      <c r="AD2242" s="765"/>
      <c r="AE2242" s="765"/>
      <c r="AF2242" s="765"/>
      <c r="AG2242" s="765"/>
      <c r="AH2242" s="765"/>
    </row>
    <row r="2243" s="695" customFormat="1" customHeight="1" spans="1:34">
      <c r="A2243" s="1287"/>
      <c r="B2243" s="513"/>
      <c r="C2243" s="213"/>
      <c r="D2243" s="1198"/>
      <c r="E2243" s="409"/>
      <c r="F2243" s="952"/>
      <c r="G2243" s="1157"/>
      <c r="H2243" s="388"/>
      <c r="I2243" s="388"/>
      <c r="J2243" s="991"/>
      <c r="K2243" s="388"/>
      <c r="L2243" s="388"/>
      <c r="M2243" s="773"/>
      <c r="N2243" s="765"/>
      <c r="O2243" s="765"/>
      <c r="P2243" s="765"/>
      <c r="Q2243" s="765"/>
      <c r="R2243" s="765"/>
      <c r="S2243" s="765"/>
      <c r="T2243" s="765"/>
      <c r="U2243" s="765"/>
      <c r="V2243" s="765"/>
      <c r="W2243" s="765"/>
      <c r="X2243" s="765"/>
      <c r="Y2243" s="765"/>
      <c r="Z2243" s="765"/>
      <c r="AA2243" s="765"/>
      <c r="AB2243" s="765"/>
      <c r="AC2243" s="765"/>
      <c r="AD2243" s="765"/>
      <c r="AE2243" s="765"/>
      <c r="AF2243" s="765"/>
      <c r="AG2243" s="765"/>
      <c r="AH2243" s="765"/>
    </row>
    <row r="2244" s="695" customFormat="1" customHeight="1" spans="1:34">
      <c r="A2244" s="1287"/>
      <c r="B2244" s="513"/>
      <c r="C2244" s="213"/>
      <c r="D2244" s="1198"/>
      <c r="E2244" s="409"/>
      <c r="F2244" s="952"/>
      <c r="G2244" s="1157"/>
      <c r="H2244" s="388"/>
      <c r="I2244" s="388"/>
      <c r="J2244" s="991"/>
      <c r="K2244" s="388"/>
      <c r="L2244" s="388"/>
      <c r="M2244" s="773"/>
      <c r="N2244" s="765"/>
      <c r="O2244" s="765"/>
      <c r="P2244" s="765"/>
      <c r="Q2244" s="765"/>
      <c r="R2244" s="765"/>
      <c r="S2244" s="765"/>
      <c r="T2244" s="765"/>
      <c r="U2244" s="765"/>
      <c r="V2244" s="765"/>
      <c r="W2244" s="765"/>
      <c r="X2244" s="765"/>
      <c r="Y2244" s="765"/>
      <c r="Z2244" s="765"/>
      <c r="AA2244" s="765"/>
      <c r="AB2244" s="765"/>
      <c r="AC2244" s="765"/>
      <c r="AD2244" s="765"/>
      <c r="AE2244" s="765"/>
      <c r="AF2244" s="765"/>
      <c r="AG2244" s="765"/>
      <c r="AH2244" s="765"/>
    </row>
    <row r="2245" s="695" customFormat="1" customHeight="1" spans="1:34">
      <c r="A2245" s="1287"/>
      <c r="B2245" s="513"/>
      <c r="C2245" s="213"/>
      <c r="D2245" s="1198"/>
      <c r="E2245" s="409"/>
      <c r="F2245" s="952"/>
      <c r="G2245" s="1157"/>
      <c r="H2245" s="388"/>
      <c r="I2245" s="388"/>
      <c r="J2245" s="991"/>
      <c r="K2245" s="388"/>
      <c r="L2245" s="388"/>
      <c r="M2245" s="1301"/>
      <c r="N2245" s="765"/>
      <c r="O2245" s="765"/>
      <c r="P2245" s="765"/>
      <c r="Q2245" s="765"/>
      <c r="R2245" s="765"/>
      <c r="S2245" s="765"/>
      <c r="T2245" s="765"/>
      <c r="U2245" s="765"/>
      <c r="V2245" s="765"/>
      <c r="W2245" s="765"/>
      <c r="X2245" s="765"/>
      <c r="Y2245" s="765"/>
      <c r="Z2245" s="765"/>
      <c r="AA2245" s="765"/>
      <c r="AB2245" s="765"/>
      <c r="AC2245" s="765"/>
      <c r="AD2245" s="765"/>
      <c r="AE2245" s="765"/>
      <c r="AF2245" s="765"/>
      <c r="AG2245" s="765"/>
      <c r="AH2245" s="765"/>
    </row>
    <row r="2246" s="695" customFormat="1" customHeight="1" spans="1:34">
      <c r="A2246" s="1287"/>
      <c r="B2246" s="513"/>
      <c r="C2246" s="213"/>
      <c r="D2246" s="1198"/>
      <c r="E2246" s="409"/>
      <c r="F2246" s="952"/>
      <c r="G2246" s="1157"/>
      <c r="H2246" s="388"/>
      <c r="I2246" s="388"/>
      <c r="J2246" s="991"/>
      <c r="K2246" s="388"/>
      <c r="L2246" s="388"/>
      <c r="M2246" s="773"/>
      <c r="N2246" s="765"/>
      <c r="O2246" s="765"/>
      <c r="P2246" s="765"/>
      <c r="Q2246" s="765"/>
      <c r="R2246" s="765"/>
      <c r="S2246" s="765"/>
      <c r="T2246" s="765"/>
      <c r="U2246" s="765"/>
      <c r="V2246" s="765"/>
      <c r="W2246" s="765"/>
      <c r="X2246" s="765"/>
      <c r="Y2246" s="765"/>
      <c r="Z2246" s="765"/>
      <c r="AA2246" s="765"/>
      <c r="AB2246" s="765"/>
      <c r="AC2246" s="765"/>
      <c r="AD2246" s="765"/>
      <c r="AE2246" s="765"/>
      <c r="AF2246" s="765"/>
      <c r="AG2246" s="765"/>
      <c r="AH2246" s="765"/>
    </row>
    <row r="2247" s="695" customFormat="1" customHeight="1" spans="1:34">
      <c r="A2247" s="1287"/>
      <c r="B2247" s="513"/>
      <c r="C2247" s="213"/>
      <c r="D2247" s="1198"/>
      <c r="E2247" s="409"/>
      <c r="F2247" s="952"/>
      <c r="G2247" s="1157"/>
      <c r="H2247" s="388"/>
      <c r="I2247" s="388"/>
      <c r="J2247" s="991"/>
      <c r="K2247" s="388"/>
      <c r="L2247" s="388"/>
      <c r="M2247" s="773"/>
      <c r="N2247" s="765"/>
      <c r="O2247" s="765"/>
      <c r="P2247" s="765"/>
      <c r="Q2247" s="765"/>
      <c r="R2247" s="765"/>
      <c r="S2247" s="765"/>
      <c r="T2247" s="765"/>
      <c r="U2247" s="765"/>
      <c r="V2247" s="765"/>
      <c r="W2247" s="765"/>
      <c r="X2247" s="765"/>
      <c r="Y2247" s="765"/>
      <c r="Z2247" s="765"/>
      <c r="AA2247" s="765"/>
      <c r="AB2247" s="765"/>
      <c r="AC2247" s="765"/>
      <c r="AD2247" s="765"/>
      <c r="AE2247" s="765"/>
      <c r="AF2247" s="765"/>
      <c r="AG2247" s="765"/>
      <c r="AH2247" s="765"/>
    </row>
    <row r="2248" s="695" customFormat="1" customHeight="1" spans="1:34">
      <c r="A2248" s="1287"/>
      <c r="B2248" s="513"/>
      <c r="C2248" s="213"/>
      <c r="D2248" s="1198"/>
      <c r="E2248" s="409"/>
      <c r="F2248" s="952"/>
      <c r="G2248" s="1157"/>
      <c r="H2248" s="388"/>
      <c r="I2248" s="388"/>
      <c r="J2248" s="991"/>
      <c r="K2248" s="388"/>
      <c r="L2248" s="388"/>
      <c r="M2248" s="773"/>
      <c r="N2248" s="765"/>
      <c r="O2248" s="765"/>
      <c r="P2248" s="765"/>
      <c r="Q2248" s="765"/>
      <c r="R2248" s="765"/>
      <c r="S2248" s="765"/>
      <c r="T2248" s="765"/>
      <c r="U2248" s="765"/>
      <c r="V2248" s="765"/>
      <c r="W2248" s="765"/>
      <c r="X2248" s="765"/>
      <c r="Y2248" s="765"/>
      <c r="Z2248" s="765"/>
      <c r="AA2248" s="765"/>
      <c r="AB2248" s="765"/>
      <c r="AC2248" s="765"/>
      <c r="AD2248" s="765"/>
      <c r="AE2248" s="765"/>
      <c r="AF2248" s="765"/>
      <c r="AG2248" s="765"/>
      <c r="AH2248" s="765"/>
    </row>
    <row r="2249" s="695" customFormat="1" customHeight="1" spans="1:34">
      <c r="A2249" s="1287"/>
      <c r="B2249" s="513"/>
      <c r="C2249" s="213"/>
      <c r="D2249" s="1198"/>
      <c r="E2249" s="409"/>
      <c r="F2249" s="952"/>
      <c r="G2249" s="1157"/>
      <c r="H2249" s="388"/>
      <c r="I2249" s="388"/>
      <c r="J2249" s="991"/>
      <c r="K2249" s="388"/>
      <c r="L2249" s="388"/>
      <c r="M2249" s="773"/>
      <c r="N2249" s="765"/>
      <c r="O2249" s="765"/>
      <c r="P2249" s="765"/>
      <c r="Q2249" s="765"/>
      <c r="R2249" s="765"/>
      <c r="S2249" s="765"/>
      <c r="T2249" s="765"/>
      <c r="U2249" s="765"/>
      <c r="V2249" s="765"/>
      <c r="W2249" s="765"/>
      <c r="X2249" s="765"/>
      <c r="Y2249" s="765"/>
      <c r="Z2249" s="765"/>
      <c r="AA2249" s="765"/>
      <c r="AB2249" s="765"/>
      <c r="AC2249" s="765"/>
      <c r="AD2249" s="765"/>
      <c r="AE2249" s="765"/>
      <c r="AF2249" s="765"/>
      <c r="AG2249" s="765"/>
      <c r="AH2249" s="765"/>
    </row>
    <row r="2250" s="695" customFormat="1" customHeight="1" spans="1:34">
      <c r="A2250" s="1287"/>
      <c r="B2250" s="513"/>
      <c r="C2250" s="213"/>
      <c r="D2250" s="1198"/>
      <c r="E2250" s="409"/>
      <c r="F2250" s="952"/>
      <c r="G2250" s="1157"/>
      <c r="H2250" s="388"/>
      <c r="I2250" s="388"/>
      <c r="J2250" s="991"/>
      <c r="K2250" s="388"/>
      <c r="L2250" s="388"/>
      <c r="M2250" s="773"/>
      <c r="N2250" s="765"/>
      <c r="O2250" s="765"/>
      <c r="P2250" s="765"/>
      <c r="Q2250" s="765"/>
      <c r="R2250" s="765"/>
      <c r="S2250" s="765"/>
      <c r="T2250" s="765"/>
      <c r="U2250" s="765"/>
      <c r="V2250" s="765"/>
      <c r="W2250" s="765"/>
      <c r="X2250" s="765"/>
      <c r="Y2250" s="765"/>
      <c r="Z2250" s="765"/>
      <c r="AA2250" s="765"/>
      <c r="AB2250" s="765"/>
      <c r="AC2250" s="765"/>
      <c r="AD2250" s="765"/>
      <c r="AE2250" s="765"/>
      <c r="AF2250" s="765"/>
      <c r="AG2250" s="765"/>
      <c r="AH2250" s="765"/>
    </row>
    <row r="2251" s="695" customFormat="1" customHeight="1" spans="1:34">
      <c r="A2251" s="1287"/>
      <c r="B2251" s="513"/>
      <c r="C2251" s="213"/>
      <c r="D2251" s="1198"/>
      <c r="E2251" s="409"/>
      <c r="F2251" s="952"/>
      <c r="G2251" s="1157"/>
      <c r="H2251" s="388"/>
      <c r="I2251" s="388"/>
      <c r="J2251" s="991"/>
      <c r="K2251" s="388"/>
      <c r="L2251" s="388"/>
      <c r="M2251" s="773"/>
      <c r="N2251" s="765"/>
      <c r="O2251" s="765"/>
      <c r="P2251" s="765"/>
      <c r="Q2251" s="765"/>
      <c r="R2251" s="765"/>
      <c r="S2251" s="765"/>
      <c r="T2251" s="765"/>
      <c r="U2251" s="765"/>
      <c r="V2251" s="765"/>
      <c r="W2251" s="765"/>
      <c r="X2251" s="765"/>
      <c r="Y2251" s="765"/>
      <c r="Z2251" s="765"/>
      <c r="AA2251" s="765"/>
      <c r="AB2251" s="765"/>
      <c r="AC2251" s="765"/>
      <c r="AD2251" s="765"/>
      <c r="AE2251" s="765"/>
      <c r="AF2251" s="765"/>
      <c r="AG2251" s="765"/>
      <c r="AH2251" s="765"/>
    </row>
    <row r="2252" s="695" customFormat="1" customHeight="1" spans="1:34">
      <c r="A2252" s="1287"/>
      <c r="B2252" s="513"/>
      <c r="C2252" s="213"/>
      <c r="D2252" s="1198"/>
      <c r="E2252" s="409"/>
      <c r="F2252" s="952"/>
      <c r="G2252" s="1157"/>
      <c r="H2252" s="388"/>
      <c r="I2252" s="388"/>
      <c r="J2252" s="991"/>
      <c r="K2252" s="388"/>
      <c r="L2252" s="388"/>
      <c r="M2252" s="773"/>
      <c r="N2252" s="765"/>
      <c r="O2252" s="765"/>
      <c r="P2252" s="765"/>
      <c r="Q2252" s="765"/>
      <c r="R2252" s="765"/>
      <c r="S2252" s="765"/>
      <c r="T2252" s="765"/>
      <c r="U2252" s="765"/>
      <c r="V2252" s="765"/>
      <c r="W2252" s="765"/>
      <c r="X2252" s="765"/>
      <c r="Y2252" s="765"/>
      <c r="Z2252" s="765"/>
      <c r="AA2252" s="765"/>
      <c r="AB2252" s="765"/>
      <c r="AC2252" s="765"/>
      <c r="AD2252" s="765"/>
      <c r="AE2252" s="765"/>
      <c r="AF2252" s="765"/>
      <c r="AG2252" s="765"/>
      <c r="AH2252" s="765"/>
    </row>
    <row r="2253" s="695" customFormat="1" customHeight="1" spans="1:34">
      <c r="A2253" s="1287"/>
      <c r="B2253" s="513"/>
      <c r="C2253" s="213"/>
      <c r="D2253" s="1198"/>
      <c r="E2253" s="409"/>
      <c r="F2253" s="952"/>
      <c r="G2253" s="1157"/>
      <c r="H2253" s="388"/>
      <c r="I2253" s="388"/>
      <c r="J2253" s="991"/>
      <c r="K2253" s="388"/>
      <c r="L2253" s="388"/>
      <c r="M2253" s="773"/>
      <c r="N2253" s="765"/>
      <c r="O2253" s="765"/>
      <c r="P2253" s="765"/>
      <c r="Q2253" s="765"/>
      <c r="R2253" s="765"/>
      <c r="S2253" s="765"/>
      <c r="T2253" s="765"/>
      <c r="U2253" s="765"/>
      <c r="V2253" s="765"/>
      <c r="W2253" s="765"/>
      <c r="X2253" s="765"/>
      <c r="Y2253" s="765"/>
      <c r="Z2253" s="765"/>
      <c r="AA2253" s="765"/>
      <c r="AB2253" s="765"/>
      <c r="AC2253" s="765"/>
      <c r="AD2253" s="765"/>
      <c r="AE2253" s="765"/>
      <c r="AF2253" s="765"/>
      <c r="AG2253" s="765"/>
      <c r="AH2253" s="765"/>
    </row>
    <row r="2254" s="695" customFormat="1" customHeight="1" spans="1:34">
      <c r="A2254" s="1287"/>
      <c r="B2254" s="513"/>
      <c r="C2254" s="213"/>
      <c r="D2254" s="1198"/>
      <c r="E2254" s="409"/>
      <c r="F2254" s="952"/>
      <c r="G2254" s="1157"/>
      <c r="H2254" s="388"/>
      <c r="I2254" s="388"/>
      <c r="J2254" s="991"/>
      <c r="K2254" s="388"/>
      <c r="L2254" s="388"/>
      <c r="M2254" s="773"/>
      <c r="N2254" s="765"/>
      <c r="O2254" s="765"/>
      <c r="P2254" s="765"/>
      <c r="Q2254" s="765"/>
      <c r="R2254" s="765"/>
      <c r="S2254" s="765"/>
      <c r="T2254" s="765"/>
      <c r="U2254" s="765"/>
      <c r="V2254" s="765"/>
      <c r="W2254" s="765"/>
      <c r="X2254" s="765"/>
      <c r="Y2254" s="765"/>
      <c r="Z2254" s="765"/>
      <c r="AA2254" s="765"/>
      <c r="AB2254" s="765"/>
      <c r="AC2254" s="765"/>
      <c r="AD2254" s="765"/>
      <c r="AE2254" s="765"/>
      <c r="AF2254" s="765"/>
      <c r="AG2254" s="765"/>
      <c r="AH2254" s="765"/>
    </row>
    <row r="2255" s="695" customFormat="1" customHeight="1" spans="1:34">
      <c r="A2255" s="1287"/>
      <c r="B2255" s="513"/>
      <c r="C2255" s="213"/>
      <c r="D2255" s="1198"/>
      <c r="E2255" s="409"/>
      <c r="F2255" s="952"/>
      <c r="G2255" s="1157"/>
      <c r="H2255" s="388"/>
      <c r="I2255" s="388"/>
      <c r="J2255" s="991"/>
      <c r="K2255" s="388"/>
      <c r="L2255" s="388"/>
      <c r="M2255" s="1300"/>
      <c r="N2255" s="765"/>
      <c r="O2255" s="765"/>
      <c r="P2255" s="765"/>
      <c r="Q2255" s="765"/>
      <c r="R2255" s="765"/>
      <c r="S2255" s="765"/>
      <c r="T2255" s="765"/>
      <c r="U2255" s="765"/>
      <c r="V2255" s="765"/>
      <c r="W2255" s="765"/>
      <c r="X2255" s="765"/>
      <c r="Y2255" s="765"/>
      <c r="Z2255" s="765"/>
      <c r="AA2255" s="765"/>
      <c r="AB2255" s="765"/>
      <c r="AC2255" s="765"/>
      <c r="AD2255" s="765"/>
      <c r="AE2255" s="765"/>
      <c r="AF2255" s="765"/>
      <c r="AG2255" s="765"/>
      <c r="AH2255" s="765"/>
    </row>
    <row r="2256" s="695" customFormat="1" customHeight="1" spans="1:34">
      <c r="A2256" s="1287"/>
      <c r="B2256" s="513"/>
      <c r="C2256" s="213"/>
      <c r="D2256" s="1198"/>
      <c r="E2256" s="409"/>
      <c r="F2256" s="952"/>
      <c r="G2256" s="1157"/>
      <c r="H2256" s="388"/>
      <c r="I2256" s="388"/>
      <c r="J2256" s="991"/>
      <c r="K2256" s="388"/>
      <c r="L2256" s="388"/>
      <c r="M2256" s="773"/>
      <c r="N2256" s="765"/>
      <c r="O2256" s="765"/>
      <c r="P2256" s="765"/>
      <c r="Q2256" s="765"/>
      <c r="R2256" s="765"/>
      <c r="S2256" s="765"/>
      <c r="T2256" s="765"/>
      <c r="U2256" s="765"/>
      <c r="V2256" s="765"/>
      <c r="W2256" s="765"/>
      <c r="X2256" s="765"/>
      <c r="Y2256" s="765"/>
      <c r="Z2256" s="765"/>
      <c r="AA2256" s="765"/>
      <c r="AB2256" s="765"/>
      <c r="AC2256" s="765"/>
      <c r="AD2256" s="765"/>
      <c r="AE2256" s="765"/>
      <c r="AF2256" s="765"/>
      <c r="AG2256" s="765"/>
      <c r="AH2256" s="765"/>
    </row>
    <row r="2257" s="695" customFormat="1" customHeight="1" spans="1:34">
      <c r="A2257" s="1287"/>
      <c r="B2257" s="513"/>
      <c r="C2257" s="213"/>
      <c r="D2257" s="1198"/>
      <c r="E2257" s="409"/>
      <c r="F2257" s="952"/>
      <c r="G2257" s="1157"/>
      <c r="H2257" s="388"/>
      <c r="I2257" s="388"/>
      <c r="J2257" s="991"/>
      <c r="K2257" s="388"/>
      <c r="L2257" s="388"/>
      <c r="M2257" s="773"/>
      <c r="N2257" s="765"/>
      <c r="O2257" s="765"/>
      <c r="P2257" s="765"/>
      <c r="Q2257" s="765"/>
      <c r="R2257" s="765"/>
      <c r="S2257" s="765"/>
      <c r="T2257" s="765"/>
      <c r="U2257" s="765"/>
      <c r="V2257" s="765"/>
      <c r="W2257" s="765"/>
      <c r="X2257" s="765"/>
      <c r="Y2257" s="765"/>
      <c r="Z2257" s="765"/>
      <c r="AA2257" s="765"/>
      <c r="AB2257" s="765"/>
      <c r="AC2257" s="765"/>
      <c r="AD2257" s="765"/>
      <c r="AE2257" s="765"/>
      <c r="AF2257" s="765"/>
      <c r="AG2257" s="765"/>
      <c r="AH2257" s="765"/>
    </row>
    <row r="2258" s="695" customFormat="1" customHeight="1" spans="1:34">
      <c r="A2258" s="1287"/>
      <c r="B2258" s="513"/>
      <c r="C2258" s="213"/>
      <c r="D2258" s="1198"/>
      <c r="E2258" s="409"/>
      <c r="F2258" s="952"/>
      <c r="G2258" s="1157"/>
      <c r="H2258" s="388"/>
      <c r="I2258" s="388"/>
      <c r="J2258" s="991"/>
      <c r="K2258" s="388"/>
      <c r="L2258" s="388"/>
      <c r="M2258" s="773"/>
      <c r="N2258" s="765"/>
      <c r="O2258" s="765"/>
      <c r="P2258" s="765"/>
      <c r="Q2258" s="765"/>
      <c r="R2258" s="765"/>
      <c r="S2258" s="765"/>
      <c r="T2258" s="765"/>
      <c r="U2258" s="765"/>
      <c r="V2258" s="765"/>
      <c r="W2258" s="765"/>
      <c r="X2258" s="765"/>
      <c r="Y2258" s="765"/>
      <c r="Z2258" s="765"/>
      <c r="AA2258" s="765"/>
      <c r="AB2258" s="765"/>
      <c r="AC2258" s="765"/>
      <c r="AD2258" s="765"/>
      <c r="AE2258" s="765"/>
      <c r="AF2258" s="765"/>
      <c r="AG2258" s="765"/>
      <c r="AH2258" s="765"/>
    </row>
    <row r="2259" s="695" customFormat="1" customHeight="1" spans="1:34">
      <c r="A2259" s="1287"/>
      <c r="B2259" s="513"/>
      <c r="C2259" s="213"/>
      <c r="D2259" s="1198"/>
      <c r="E2259" s="409"/>
      <c r="F2259" s="952"/>
      <c r="G2259" s="1157"/>
      <c r="H2259" s="388"/>
      <c r="I2259" s="388"/>
      <c r="J2259" s="991"/>
      <c r="K2259" s="388"/>
      <c r="L2259" s="388"/>
      <c r="M2259" s="773"/>
      <c r="N2259" s="765"/>
      <c r="O2259" s="765"/>
      <c r="P2259" s="765"/>
      <c r="Q2259" s="765"/>
      <c r="R2259" s="765"/>
      <c r="S2259" s="765"/>
      <c r="T2259" s="765"/>
      <c r="U2259" s="765"/>
      <c r="V2259" s="765"/>
      <c r="W2259" s="765"/>
      <c r="X2259" s="765"/>
      <c r="Y2259" s="765"/>
      <c r="Z2259" s="765"/>
      <c r="AA2259" s="765"/>
      <c r="AB2259" s="765"/>
      <c r="AC2259" s="765"/>
      <c r="AD2259" s="765"/>
      <c r="AE2259" s="765"/>
      <c r="AF2259" s="765"/>
      <c r="AG2259" s="765"/>
      <c r="AH2259" s="765"/>
    </row>
    <row r="2260" s="695" customFormat="1" customHeight="1" spans="1:34">
      <c r="A2260" s="1287"/>
      <c r="B2260" s="513"/>
      <c r="C2260" s="213"/>
      <c r="D2260" s="1198"/>
      <c r="E2260" s="409"/>
      <c r="F2260" s="952"/>
      <c r="G2260" s="1157"/>
      <c r="H2260" s="388"/>
      <c r="I2260" s="388"/>
      <c r="J2260" s="991"/>
      <c r="K2260" s="388"/>
      <c r="L2260" s="388"/>
      <c r="M2260" s="773"/>
      <c r="N2260" s="765"/>
      <c r="O2260" s="765"/>
      <c r="P2260" s="765"/>
      <c r="Q2260" s="765"/>
      <c r="R2260" s="765"/>
      <c r="S2260" s="765"/>
      <c r="T2260" s="765"/>
      <c r="U2260" s="765"/>
      <c r="V2260" s="765"/>
      <c r="W2260" s="765"/>
      <c r="X2260" s="765"/>
      <c r="Y2260" s="765"/>
      <c r="Z2260" s="765"/>
      <c r="AA2260" s="765"/>
      <c r="AB2260" s="765"/>
      <c r="AC2260" s="765"/>
      <c r="AD2260" s="765"/>
      <c r="AE2260" s="765"/>
      <c r="AF2260" s="765"/>
      <c r="AG2260" s="765"/>
      <c r="AH2260" s="765"/>
    </row>
    <row r="2261" s="695" customFormat="1" customHeight="1" spans="1:34">
      <c r="A2261" s="1287"/>
      <c r="B2261" s="513"/>
      <c r="C2261" s="213"/>
      <c r="D2261" s="1198"/>
      <c r="E2261" s="409"/>
      <c r="F2261" s="952"/>
      <c r="G2261" s="1157"/>
      <c r="H2261" s="388"/>
      <c r="I2261" s="388"/>
      <c r="J2261" s="991"/>
      <c r="K2261" s="388"/>
      <c r="L2261" s="388"/>
      <c r="M2261" s="773"/>
      <c r="N2261" s="765"/>
      <c r="O2261" s="765"/>
      <c r="P2261" s="765"/>
      <c r="Q2261" s="765"/>
      <c r="R2261" s="765"/>
      <c r="S2261" s="765"/>
      <c r="T2261" s="765"/>
      <c r="U2261" s="765"/>
      <c r="V2261" s="765"/>
      <c r="W2261" s="765"/>
      <c r="X2261" s="765"/>
      <c r="Y2261" s="765"/>
      <c r="Z2261" s="765"/>
      <c r="AA2261" s="765"/>
      <c r="AB2261" s="765"/>
      <c r="AC2261" s="765"/>
      <c r="AD2261" s="765"/>
      <c r="AE2261" s="765"/>
      <c r="AF2261" s="765"/>
      <c r="AG2261" s="765"/>
      <c r="AH2261" s="765"/>
    </row>
    <row r="2262" s="695" customFormat="1" customHeight="1" spans="1:34">
      <c r="A2262" s="1287"/>
      <c r="B2262" s="513"/>
      <c r="C2262" s="213"/>
      <c r="D2262" s="1198"/>
      <c r="E2262" s="409"/>
      <c r="F2262" s="952"/>
      <c r="G2262" s="1157"/>
      <c r="H2262" s="388"/>
      <c r="I2262" s="388"/>
      <c r="J2262" s="991"/>
      <c r="K2262" s="388"/>
      <c r="L2262" s="388"/>
      <c r="M2262" s="773"/>
      <c r="N2262" s="765"/>
      <c r="O2262" s="765"/>
      <c r="P2262" s="765"/>
      <c r="Q2262" s="765"/>
      <c r="R2262" s="765"/>
      <c r="S2262" s="765"/>
      <c r="T2262" s="765"/>
      <c r="U2262" s="765"/>
      <c r="V2262" s="765"/>
      <c r="W2262" s="765"/>
      <c r="X2262" s="765"/>
      <c r="Y2262" s="765"/>
      <c r="Z2262" s="765"/>
      <c r="AA2262" s="765"/>
      <c r="AB2262" s="765"/>
      <c r="AC2262" s="765"/>
      <c r="AD2262" s="765"/>
      <c r="AE2262" s="765"/>
      <c r="AF2262" s="765"/>
      <c r="AG2262" s="765"/>
      <c r="AH2262" s="765"/>
    </row>
    <row r="2263" s="695" customFormat="1" customHeight="1" spans="1:34">
      <c r="A2263" s="1287"/>
      <c r="B2263" s="513"/>
      <c r="C2263" s="213"/>
      <c r="D2263" s="1198"/>
      <c r="E2263" s="409"/>
      <c r="F2263" s="952"/>
      <c r="G2263" s="1157"/>
      <c r="H2263" s="388"/>
      <c r="I2263" s="388"/>
      <c r="J2263" s="991"/>
      <c r="K2263" s="388"/>
      <c r="L2263" s="388"/>
      <c r="M2263" s="1301"/>
      <c r="N2263" s="765"/>
      <c r="O2263" s="765"/>
      <c r="P2263" s="765"/>
      <c r="Q2263" s="765"/>
      <c r="R2263" s="765"/>
      <c r="S2263" s="765"/>
      <c r="T2263" s="765"/>
      <c r="U2263" s="765"/>
      <c r="V2263" s="765"/>
      <c r="W2263" s="765"/>
      <c r="X2263" s="765"/>
      <c r="Y2263" s="765"/>
      <c r="Z2263" s="765"/>
      <c r="AA2263" s="765"/>
      <c r="AB2263" s="765"/>
      <c r="AC2263" s="765"/>
      <c r="AD2263" s="765"/>
      <c r="AE2263" s="765"/>
      <c r="AF2263" s="765"/>
      <c r="AG2263" s="765"/>
      <c r="AH2263" s="765"/>
    </row>
    <row r="2264" s="695" customFormat="1" customHeight="1" spans="1:34">
      <c r="A2264" s="1287"/>
      <c r="B2264" s="513"/>
      <c r="C2264" s="213"/>
      <c r="D2264" s="1198"/>
      <c r="E2264" s="409"/>
      <c r="F2264" s="952"/>
      <c r="G2264" s="1157"/>
      <c r="H2264" s="388"/>
      <c r="I2264" s="388"/>
      <c r="J2264" s="991"/>
      <c r="K2264" s="388"/>
      <c r="L2264" s="388"/>
      <c r="M2264" s="773"/>
      <c r="N2264" s="765"/>
      <c r="O2264" s="765"/>
      <c r="P2264" s="765"/>
      <c r="Q2264" s="765"/>
      <c r="R2264" s="765"/>
      <c r="S2264" s="765"/>
      <c r="T2264" s="765"/>
      <c r="U2264" s="765"/>
      <c r="V2264" s="765"/>
      <c r="W2264" s="765"/>
      <c r="X2264" s="765"/>
      <c r="Y2264" s="765"/>
      <c r="Z2264" s="765"/>
      <c r="AA2264" s="765"/>
      <c r="AB2264" s="765"/>
      <c r="AC2264" s="765"/>
      <c r="AD2264" s="765"/>
      <c r="AE2264" s="765"/>
      <c r="AF2264" s="765"/>
      <c r="AG2264" s="765"/>
      <c r="AH2264" s="765"/>
    </row>
    <row r="2265" s="695" customFormat="1" customHeight="1" spans="1:34">
      <c r="A2265" s="1287"/>
      <c r="B2265" s="513"/>
      <c r="C2265" s="213"/>
      <c r="D2265" s="1198"/>
      <c r="E2265" s="409"/>
      <c r="F2265" s="952"/>
      <c r="G2265" s="1157"/>
      <c r="H2265" s="388"/>
      <c r="I2265" s="388"/>
      <c r="J2265" s="991"/>
      <c r="K2265" s="388"/>
      <c r="L2265" s="388"/>
      <c r="M2265" s="773"/>
      <c r="N2265" s="765"/>
      <c r="O2265" s="765"/>
      <c r="P2265" s="765"/>
      <c r="Q2265" s="765"/>
      <c r="R2265" s="765"/>
      <c r="S2265" s="765"/>
      <c r="T2265" s="765"/>
      <c r="U2265" s="765"/>
      <c r="V2265" s="765"/>
      <c r="W2265" s="765"/>
      <c r="X2265" s="765"/>
      <c r="Y2265" s="765"/>
      <c r="Z2265" s="765"/>
      <c r="AA2265" s="765"/>
      <c r="AB2265" s="765"/>
      <c r="AC2265" s="765"/>
      <c r="AD2265" s="765"/>
      <c r="AE2265" s="765"/>
      <c r="AF2265" s="765"/>
      <c r="AG2265" s="765"/>
      <c r="AH2265" s="765"/>
    </row>
    <row r="2266" s="695" customFormat="1" customHeight="1" spans="1:34">
      <c r="A2266" s="1287"/>
      <c r="B2266" s="513"/>
      <c r="C2266" s="213"/>
      <c r="D2266" s="1198"/>
      <c r="E2266" s="409"/>
      <c r="F2266" s="952"/>
      <c r="G2266" s="1157"/>
      <c r="H2266" s="388"/>
      <c r="I2266" s="388"/>
      <c r="J2266" s="991"/>
      <c r="K2266" s="388"/>
      <c r="L2266" s="388"/>
      <c r="M2266" s="773"/>
      <c r="N2266" s="765"/>
      <c r="O2266" s="765"/>
      <c r="P2266" s="765"/>
      <c r="Q2266" s="765"/>
      <c r="R2266" s="765"/>
      <c r="S2266" s="765"/>
      <c r="T2266" s="765"/>
      <c r="U2266" s="765"/>
      <c r="V2266" s="765"/>
      <c r="W2266" s="765"/>
      <c r="X2266" s="765"/>
      <c r="Y2266" s="765"/>
      <c r="Z2266" s="765"/>
      <c r="AA2266" s="765"/>
      <c r="AB2266" s="765"/>
      <c r="AC2266" s="765"/>
      <c r="AD2266" s="765"/>
      <c r="AE2266" s="765"/>
      <c r="AF2266" s="765"/>
      <c r="AG2266" s="765"/>
      <c r="AH2266" s="765"/>
    </row>
    <row r="2267" s="695" customFormat="1" customHeight="1" spans="1:34">
      <c r="A2267" s="1287"/>
      <c r="B2267" s="513"/>
      <c r="C2267" s="213"/>
      <c r="D2267" s="1198"/>
      <c r="E2267" s="409"/>
      <c r="F2267" s="952"/>
      <c r="G2267" s="1157"/>
      <c r="H2267" s="388"/>
      <c r="I2267" s="388"/>
      <c r="J2267" s="991"/>
      <c r="K2267" s="388"/>
      <c r="L2267" s="388"/>
      <c r="M2267" s="773"/>
      <c r="N2267" s="765"/>
      <c r="O2267" s="765"/>
      <c r="P2267" s="765"/>
      <c r="Q2267" s="765"/>
      <c r="R2267" s="765"/>
      <c r="S2267" s="765"/>
      <c r="T2267" s="765"/>
      <c r="U2267" s="765"/>
      <c r="V2267" s="765"/>
      <c r="W2267" s="765"/>
      <c r="X2267" s="765"/>
      <c r="Y2267" s="765"/>
      <c r="Z2267" s="765"/>
      <c r="AA2267" s="765"/>
      <c r="AB2267" s="765"/>
      <c r="AC2267" s="765"/>
      <c r="AD2267" s="765"/>
      <c r="AE2267" s="765"/>
      <c r="AF2267" s="765"/>
      <c r="AG2267" s="765"/>
      <c r="AH2267" s="765"/>
    </row>
    <row r="2268" s="695" customFormat="1" customHeight="1" spans="1:34">
      <c r="A2268" s="1287"/>
      <c r="B2268" s="513"/>
      <c r="C2268" s="213"/>
      <c r="D2268" s="1198"/>
      <c r="E2268" s="409"/>
      <c r="F2268" s="952"/>
      <c r="G2268" s="1157"/>
      <c r="H2268" s="388"/>
      <c r="I2268" s="388"/>
      <c r="J2268" s="991"/>
      <c r="K2268" s="388"/>
      <c r="L2268" s="388"/>
      <c r="M2268" s="773"/>
      <c r="N2268" s="765"/>
      <c r="O2268" s="765"/>
      <c r="P2268" s="765"/>
      <c r="Q2268" s="765"/>
      <c r="R2268" s="765"/>
      <c r="S2268" s="765"/>
      <c r="T2268" s="765"/>
      <c r="U2268" s="765"/>
      <c r="V2268" s="765"/>
      <c r="W2268" s="765"/>
      <c r="X2268" s="765"/>
      <c r="Y2268" s="765"/>
      <c r="Z2268" s="765"/>
      <c r="AA2268" s="765"/>
      <c r="AB2268" s="765"/>
      <c r="AC2268" s="765"/>
      <c r="AD2268" s="765"/>
      <c r="AE2268" s="765"/>
      <c r="AF2268" s="765"/>
      <c r="AG2268" s="765"/>
      <c r="AH2268" s="765"/>
    </row>
    <row r="2269" s="695" customFormat="1" customHeight="1" spans="1:34">
      <c r="A2269" s="1287"/>
      <c r="B2269" s="513"/>
      <c r="C2269" s="213"/>
      <c r="D2269" s="1198"/>
      <c r="E2269" s="409"/>
      <c r="F2269" s="952"/>
      <c r="G2269" s="1157"/>
      <c r="H2269" s="388"/>
      <c r="I2269" s="388"/>
      <c r="J2269" s="991"/>
      <c r="K2269" s="388"/>
      <c r="L2269" s="388"/>
      <c r="M2269" s="773"/>
      <c r="N2269" s="765"/>
      <c r="O2269" s="765"/>
      <c r="P2269" s="765"/>
      <c r="Q2269" s="765"/>
      <c r="R2269" s="765"/>
      <c r="S2269" s="765"/>
      <c r="T2269" s="765"/>
      <c r="U2269" s="765"/>
      <c r="V2269" s="765"/>
      <c r="W2269" s="765"/>
      <c r="X2269" s="765"/>
      <c r="Y2269" s="765"/>
      <c r="Z2269" s="765"/>
      <c r="AA2269" s="765"/>
      <c r="AB2269" s="765"/>
      <c r="AC2269" s="765"/>
      <c r="AD2269" s="765"/>
      <c r="AE2269" s="765"/>
      <c r="AF2269" s="765"/>
      <c r="AG2269" s="765"/>
      <c r="AH2269" s="765"/>
    </row>
    <row r="2270" s="695" customFormat="1" customHeight="1" spans="1:34">
      <c r="A2270" s="1287"/>
      <c r="B2270" s="513"/>
      <c r="C2270" s="213"/>
      <c r="D2270" s="1198"/>
      <c r="E2270" s="409"/>
      <c r="F2270" s="952"/>
      <c r="G2270" s="1157"/>
      <c r="H2270" s="388"/>
      <c r="I2270" s="388"/>
      <c r="J2270" s="991"/>
      <c r="K2270" s="388"/>
      <c r="L2270" s="388"/>
      <c r="M2270" s="773"/>
      <c r="N2270" s="765"/>
      <c r="O2270" s="765"/>
      <c r="P2270" s="765"/>
      <c r="Q2270" s="765"/>
      <c r="R2270" s="765"/>
      <c r="S2270" s="765"/>
      <c r="T2270" s="765"/>
      <c r="U2270" s="765"/>
      <c r="V2270" s="765"/>
      <c r="W2270" s="765"/>
      <c r="X2270" s="765"/>
      <c r="Y2270" s="765"/>
      <c r="Z2270" s="765"/>
      <c r="AA2270" s="765"/>
      <c r="AB2270" s="765"/>
      <c r="AC2270" s="765"/>
      <c r="AD2270" s="765"/>
      <c r="AE2270" s="765"/>
      <c r="AF2270" s="765"/>
      <c r="AG2270" s="765"/>
      <c r="AH2270" s="765"/>
    </row>
    <row r="2271" s="695" customFormat="1" customHeight="1" spans="1:34">
      <c r="A2271" s="1287"/>
      <c r="B2271" s="513"/>
      <c r="C2271" s="213"/>
      <c r="D2271" s="1198"/>
      <c r="E2271" s="409"/>
      <c r="F2271" s="952"/>
      <c r="G2271" s="1157"/>
      <c r="H2271" s="388"/>
      <c r="I2271" s="388"/>
      <c r="J2271" s="991"/>
      <c r="K2271" s="388"/>
      <c r="L2271" s="388"/>
      <c r="M2271" s="773"/>
      <c r="N2271" s="765"/>
      <c r="O2271" s="765"/>
      <c r="P2271" s="765"/>
      <c r="Q2271" s="765"/>
      <c r="R2271" s="765"/>
      <c r="S2271" s="765"/>
      <c r="T2271" s="765"/>
      <c r="U2271" s="765"/>
      <c r="V2271" s="765"/>
      <c r="W2271" s="765"/>
      <c r="X2271" s="765"/>
      <c r="Y2271" s="765"/>
      <c r="Z2271" s="765"/>
      <c r="AA2271" s="765"/>
      <c r="AB2271" s="765"/>
      <c r="AC2271" s="765"/>
      <c r="AD2271" s="765"/>
      <c r="AE2271" s="765"/>
      <c r="AF2271" s="765"/>
      <c r="AG2271" s="765"/>
      <c r="AH2271" s="765"/>
    </row>
    <row r="2272" s="695" customFormat="1" customHeight="1" spans="1:34">
      <c r="A2272" s="1287"/>
      <c r="B2272" s="513"/>
      <c r="C2272" s="213"/>
      <c r="D2272" s="1198"/>
      <c r="E2272" s="409"/>
      <c r="F2272" s="952"/>
      <c r="G2272" s="1157"/>
      <c r="H2272" s="388"/>
      <c r="I2272" s="388"/>
      <c r="J2272" s="991"/>
      <c r="K2272" s="388"/>
      <c r="L2272" s="388"/>
      <c r="M2272" s="773"/>
      <c r="N2272" s="765"/>
      <c r="O2272" s="765"/>
      <c r="P2272" s="765"/>
      <c r="Q2272" s="765"/>
      <c r="R2272" s="765"/>
      <c r="S2272" s="765"/>
      <c r="T2272" s="765"/>
      <c r="U2272" s="765"/>
      <c r="V2272" s="765"/>
      <c r="W2272" s="765"/>
      <c r="X2272" s="765"/>
      <c r="Y2272" s="765"/>
      <c r="Z2272" s="765"/>
      <c r="AA2272" s="765"/>
      <c r="AB2272" s="765"/>
      <c r="AC2272" s="765"/>
      <c r="AD2272" s="765"/>
      <c r="AE2272" s="765"/>
      <c r="AF2272" s="765"/>
      <c r="AG2272" s="765"/>
      <c r="AH2272" s="765"/>
    </row>
    <row r="2273" s="695" customFormat="1" customHeight="1" spans="1:34">
      <c r="A2273" s="1287"/>
      <c r="B2273" s="513"/>
      <c r="C2273" s="213"/>
      <c r="D2273" s="1198"/>
      <c r="E2273" s="409"/>
      <c r="F2273" s="952"/>
      <c r="G2273" s="1157"/>
      <c r="H2273" s="388"/>
      <c r="I2273" s="388"/>
      <c r="J2273" s="991"/>
      <c r="K2273" s="388"/>
      <c r="L2273" s="388"/>
      <c r="M2273" s="773"/>
      <c r="N2273" s="765"/>
      <c r="O2273" s="765"/>
      <c r="P2273" s="765"/>
      <c r="Q2273" s="765"/>
      <c r="R2273" s="765"/>
      <c r="S2273" s="765"/>
      <c r="T2273" s="765"/>
      <c r="U2273" s="765"/>
      <c r="V2273" s="765"/>
      <c r="W2273" s="765"/>
      <c r="X2273" s="765"/>
      <c r="Y2273" s="765"/>
      <c r="Z2273" s="765"/>
      <c r="AA2273" s="765"/>
      <c r="AB2273" s="765"/>
      <c r="AC2273" s="765"/>
      <c r="AD2273" s="765"/>
      <c r="AE2273" s="765"/>
      <c r="AF2273" s="765"/>
      <c r="AG2273" s="765"/>
      <c r="AH2273" s="765"/>
    </row>
    <row r="2274" s="695" customFormat="1" customHeight="1" spans="1:34">
      <c r="A2274" s="1287"/>
      <c r="B2274" s="513"/>
      <c r="C2274" s="213"/>
      <c r="D2274" s="1198"/>
      <c r="E2274" s="409"/>
      <c r="F2274" s="952"/>
      <c r="G2274" s="1157"/>
      <c r="H2274" s="388"/>
      <c r="I2274" s="388"/>
      <c r="J2274" s="991"/>
      <c r="K2274" s="388"/>
      <c r="L2274" s="388"/>
      <c r="M2274" s="773"/>
      <c r="N2274" s="765"/>
      <c r="O2274" s="765"/>
      <c r="P2274" s="765"/>
      <c r="Q2274" s="765"/>
      <c r="R2274" s="765"/>
      <c r="S2274" s="765"/>
      <c r="T2274" s="765"/>
      <c r="U2274" s="765"/>
      <c r="V2274" s="765"/>
      <c r="W2274" s="765"/>
      <c r="X2274" s="765"/>
      <c r="Y2274" s="765"/>
      <c r="Z2274" s="765"/>
      <c r="AA2274" s="765"/>
      <c r="AB2274" s="765"/>
      <c r="AC2274" s="765"/>
      <c r="AD2274" s="765"/>
      <c r="AE2274" s="765"/>
      <c r="AF2274" s="765"/>
      <c r="AG2274" s="765"/>
      <c r="AH2274" s="765"/>
    </row>
    <row r="2275" s="695" customFormat="1" customHeight="1" spans="1:34">
      <c r="A2275" s="1287"/>
      <c r="B2275" s="513"/>
      <c r="C2275" s="213"/>
      <c r="D2275" s="1198"/>
      <c r="E2275" s="409"/>
      <c r="F2275" s="952"/>
      <c r="G2275" s="1157"/>
      <c r="H2275" s="388"/>
      <c r="I2275" s="388"/>
      <c r="J2275" s="991"/>
      <c r="K2275" s="388"/>
      <c r="L2275" s="388"/>
      <c r="M2275" s="1301"/>
      <c r="N2275" s="765"/>
      <c r="O2275" s="765"/>
      <c r="P2275" s="765"/>
      <c r="Q2275" s="765"/>
      <c r="R2275" s="765"/>
      <c r="S2275" s="765"/>
      <c r="T2275" s="765"/>
      <c r="U2275" s="765"/>
      <c r="V2275" s="765"/>
      <c r="W2275" s="765"/>
      <c r="X2275" s="765"/>
      <c r="Y2275" s="765"/>
      <c r="Z2275" s="765"/>
      <c r="AA2275" s="765"/>
      <c r="AB2275" s="765"/>
      <c r="AC2275" s="765"/>
      <c r="AD2275" s="765"/>
      <c r="AE2275" s="765"/>
      <c r="AF2275" s="765"/>
      <c r="AG2275" s="765"/>
      <c r="AH2275" s="765"/>
    </row>
    <row r="2276" s="695" customFormat="1" customHeight="1" spans="1:34">
      <c r="A2276" s="1287"/>
      <c r="B2276" s="513"/>
      <c r="C2276" s="213"/>
      <c r="D2276" s="1198"/>
      <c r="E2276" s="409"/>
      <c r="F2276" s="952"/>
      <c r="G2276" s="1157"/>
      <c r="H2276" s="388"/>
      <c r="I2276" s="388"/>
      <c r="J2276" s="991"/>
      <c r="K2276" s="388"/>
      <c r="L2276" s="388"/>
      <c r="M2276" s="773"/>
      <c r="N2276" s="765"/>
      <c r="O2276" s="765"/>
      <c r="P2276" s="765"/>
      <c r="Q2276" s="765"/>
      <c r="R2276" s="765"/>
      <c r="S2276" s="765"/>
      <c r="T2276" s="765"/>
      <c r="U2276" s="765"/>
      <c r="V2276" s="765"/>
      <c r="W2276" s="765"/>
      <c r="X2276" s="765"/>
      <c r="Y2276" s="765"/>
      <c r="Z2276" s="765"/>
      <c r="AA2276" s="765"/>
      <c r="AB2276" s="765"/>
      <c r="AC2276" s="765"/>
      <c r="AD2276" s="765"/>
      <c r="AE2276" s="765"/>
      <c r="AF2276" s="765"/>
      <c r="AG2276" s="765"/>
      <c r="AH2276" s="765"/>
    </row>
    <row r="2277" s="695" customFormat="1" customHeight="1" spans="1:34">
      <c r="A2277" s="1287"/>
      <c r="B2277" s="513"/>
      <c r="C2277" s="213"/>
      <c r="D2277" s="1198"/>
      <c r="E2277" s="409"/>
      <c r="F2277" s="952"/>
      <c r="G2277" s="1157"/>
      <c r="H2277" s="388"/>
      <c r="I2277" s="388"/>
      <c r="J2277" s="991"/>
      <c r="K2277" s="388"/>
      <c r="L2277" s="388"/>
      <c r="M2277" s="773"/>
      <c r="N2277" s="765"/>
      <c r="O2277" s="765"/>
      <c r="P2277" s="765"/>
      <c r="Q2277" s="765"/>
      <c r="R2277" s="765"/>
      <c r="S2277" s="765"/>
      <c r="T2277" s="765"/>
      <c r="U2277" s="765"/>
      <c r="V2277" s="765"/>
      <c r="W2277" s="765"/>
      <c r="X2277" s="765"/>
      <c r="Y2277" s="765"/>
      <c r="Z2277" s="765"/>
      <c r="AA2277" s="765"/>
      <c r="AB2277" s="765"/>
      <c r="AC2277" s="765"/>
      <c r="AD2277" s="765"/>
      <c r="AE2277" s="765"/>
      <c r="AF2277" s="765"/>
      <c r="AG2277" s="765"/>
      <c r="AH2277" s="765"/>
    </row>
    <row r="2278" s="695" customFormat="1" customHeight="1" spans="1:34">
      <c r="A2278" s="1287"/>
      <c r="B2278" s="513"/>
      <c r="C2278" s="213"/>
      <c r="D2278" s="1198"/>
      <c r="E2278" s="409"/>
      <c r="F2278" s="952"/>
      <c r="G2278" s="1157"/>
      <c r="H2278" s="388"/>
      <c r="I2278" s="388"/>
      <c r="J2278" s="991"/>
      <c r="K2278" s="388"/>
      <c r="L2278" s="388"/>
      <c r="M2278" s="773"/>
      <c r="N2278" s="765"/>
      <c r="O2278" s="765"/>
      <c r="P2278" s="765"/>
      <c r="Q2278" s="765"/>
      <c r="R2278" s="765"/>
      <c r="S2278" s="765"/>
      <c r="T2278" s="765"/>
      <c r="U2278" s="765"/>
      <c r="V2278" s="765"/>
      <c r="W2278" s="765"/>
      <c r="X2278" s="765"/>
      <c r="Y2278" s="765"/>
      <c r="Z2278" s="765"/>
      <c r="AA2278" s="765"/>
      <c r="AB2278" s="765"/>
      <c r="AC2278" s="765"/>
      <c r="AD2278" s="765"/>
      <c r="AE2278" s="765"/>
      <c r="AF2278" s="765"/>
      <c r="AG2278" s="765"/>
      <c r="AH2278" s="765"/>
    </row>
    <row r="2279" s="695" customFormat="1" customHeight="1" spans="1:34">
      <c r="A2279" s="1287"/>
      <c r="B2279" s="513"/>
      <c r="C2279" s="213"/>
      <c r="D2279" s="1198"/>
      <c r="E2279" s="409"/>
      <c r="F2279" s="952"/>
      <c r="G2279" s="1157"/>
      <c r="H2279" s="388"/>
      <c r="I2279" s="388"/>
      <c r="J2279" s="991"/>
      <c r="K2279" s="388"/>
      <c r="L2279" s="388"/>
      <c r="M2279" s="773"/>
      <c r="N2279" s="765"/>
      <c r="O2279" s="765"/>
      <c r="P2279" s="765"/>
      <c r="Q2279" s="765"/>
      <c r="R2279" s="765"/>
      <c r="S2279" s="765"/>
      <c r="T2279" s="765"/>
      <c r="U2279" s="765"/>
      <c r="V2279" s="765"/>
      <c r="W2279" s="765"/>
      <c r="X2279" s="765"/>
      <c r="Y2279" s="765"/>
      <c r="Z2279" s="765"/>
      <c r="AA2279" s="765"/>
      <c r="AB2279" s="765"/>
      <c r="AC2279" s="765"/>
      <c r="AD2279" s="765"/>
      <c r="AE2279" s="765"/>
      <c r="AF2279" s="765"/>
      <c r="AG2279" s="765"/>
      <c r="AH2279" s="765"/>
    </row>
    <row r="2280" s="695" customFormat="1" customHeight="1" spans="1:34">
      <c r="A2280" s="1287"/>
      <c r="B2280" s="513"/>
      <c r="C2280" s="213"/>
      <c r="D2280" s="1198"/>
      <c r="E2280" s="409"/>
      <c r="F2280" s="952"/>
      <c r="G2280" s="1157"/>
      <c r="H2280" s="388"/>
      <c r="I2280" s="388"/>
      <c r="J2280" s="991"/>
      <c r="K2280" s="388"/>
      <c r="L2280" s="388"/>
      <c r="M2280" s="773"/>
      <c r="N2280" s="765"/>
      <c r="O2280" s="765"/>
      <c r="P2280" s="765"/>
      <c r="Q2280" s="765"/>
      <c r="R2280" s="765"/>
      <c r="S2280" s="765"/>
      <c r="T2280" s="765"/>
      <c r="U2280" s="765"/>
      <c r="V2280" s="765"/>
      <c r="W2280" s="765"/>
      <c r="X2280" s="765"/>
      <c r="Y2280" s="765"/>
      <c r="Z2280" s="765"/>
      <c r="AA2280" s="765"/>
      <c r="AB2280" s="765"/>
      <c r="AC2280" s="765"/>
      <c r="AD2280" s="765"/>
      <c r="AE2280" s="765"/>
      <c r="AF2280" s="765"/>
      <c r="AG2280" s="765"/>
      <c r="AH2280" s="765"/>
    </row>
    <row r="2281" s="695" customFormat="1" customHeight="1" spans="1:34">
      <c r="A2281" s="1287"/>
      <c r="B2281" s="513"/>
      <c r="C2281" s="213"/>
      <c r="D2281" s="1198"/>
      <c r="E2281" s="409"/>
      <c r="F2281" s="952"/>
      <c r="G2281" s="1157"/>
      <c r="H2281" s="388"/>
      <c r="I2281" s="388"/>
      <c r="J2281" s="991"/>
      <c r="K2281" s="388"/>
      <c r="L2281" s="388"/>
      <c r="M2281" s="773"/>
      <c r="N2281" s="765"/>
      <c r="O2281" s="765"/>
      <c r="P2281" s="765"/>
      <c r="Q2281" s="765"/>
      <c r="R2281" s="765"/>
      <c r="S2281" s="765"/>
      <c r="T2281" s="765"/>
      <c r="U2281" s="765"/>
      <c r="V2281" s="765"/>
      <c r="W2281" s="765"/>
      <c r="X2281" s="765"/>
      <c r="Y2281" s="765"/>
      <c r="Z2281" s="765"/>
      <c r="AA2281" s="765"/>
      <c r="AB2281" s="765"/>
      <c r="AC2281" s="765"/>
      <c r="AD2281" s="765"/>
      <c r="AE2281" s="765"/>
      <c r="AF2281" s="765"/>
      <c r="AG2281" s="765"/>
      <c r="AH2281" s="765"/>
    </row>
    <row r="2282" s="695" customFormat="1" customHeight="1" spans="1:34">
      <c r="A2282" s="1287"/>
      <c r="B2282" s="513"/>
      <c r="C2282" s="213"/>
      <c r="D2282" s="1198"/>
      <c r="E2282" s="409"/>
      <c r="F2282" s="952"/>
      <c r="G2282" s="1157"/>
      <c r="H2282" s="388"/>
      <c r="I2282" s="388"/>
      <c r="J2282" s="991"/>
      <c r="K2282" s="388"/>
      <c r="L2282" s="388"/>
      <c r="M2282" s="773"/>
      <c r="N2282" s="765"/>
      <c r="O2282" s="765"/>
      <c r="P2282" s="765"/>
      <c r="Q2282" s="765"/>
      <c r="R2282" s="765"/>
      <c r="S2282" s="765"/>
      <c r="T2282" s="765"/>
      <c r="U2282" s="765"/>
      <c r="V2282" s="765"/>
      <c r="W2282" s="765"/>
      <c r="X2282" s="765"/>
      <c r="Y2282" s="765"/>
      <c r="Z2282" s="765"/>
      <c r="AA2282" s="765"/>
      <c r="AB2282" s="765"/>
      <c r="AC2282" s="765"/>
      <c r="AD2282" s="765"/>
      <c r="AE2282" s="765"/>
      <c r="AF2282" s="765"/>
      <c r="AG2282" s="765"/>
      <c r="AH2282" s="765"/>
    </row>
    <row r="2283" s="695" customFormat="1" customHeight="1" spans="1:34">
      <c r="A2283" s="1287"/>
      <c r="B2283" s="513"/>
      <c r="C2283" s="213"/>
      <c r="D2283" s="1198"/>
      <c r="E2283" s="409"/>
      <c r="F2283" s="952"/>
      <c r="G2283" s="1157"/>
      <c r="H2283" s="388"/>
      <c r="I2283" s="388"/>
      <c r="J2283" s="991"/>
      <c r="K2283" s="388"/>
      <c r="L2283" s="388"/>
      <c r="M2283" s="773"/>
      <c r="N2283" s="765"/>
      <c r="O2283" s="765"/>
      <c r="P2283" s="765"/>
      <c r="Q2283" s="765"/>
      <c r="R2283" s="765"/>
      <c r="S2283" s="765"/>
      <c r="T2283" s="765"/>
      <c r="U2283" s="765"/>
      <c r="V2283" s="765"/>
      <c r="W2283" s="765"/>
      <c r="X2283" s="765"/>
      <c r="Y2283" s="765"/>
      <c r="Z2283" s="765"/>
      <c r="AA2283" s="765"/>
      <c r="AB2283" s="765"/>
      <c r="AC2283" s="765"/>
      <c r="AD2283" s="765"/>
      <c r="AE2283" s="765"/>
      <c r="AF2283" s="765"/>
      <c r="AG2283" s="765"/>
      <c r="AH2283" s="765"/>
    </row>
    <row r="2284" s="695" customFormat="1" customHeight="1" spans="1:34">
      <c r="A2284" s="1287"/>
      <c r="B2284" s="513"/>
      <c r="C2284" s="213"/>
      <c r="D2284" s="1198"/>
      <c r="E2284" s="409"/>
      <c r="F2284" s="952"/>
      <c r="G2284" s="1157"/>
      <c r="H2284" s="388"/>
      <c r="I2284" s="388"/>
      <c r="J2284" s="991"/>
      <c r="K2284" s="388"/>
      <c r="L2284" s="388"/>
      <c r="M2284" s="1299"/>
      <c r="N2284" s="765"/>
      <c r="O2284" s="765"/>
      <c r="P2284" s="765"/>
      <c r="Q2284" s="765"/>
      <c r="R2284" s="765"/>
      <c r="S2284" s="765"/>
      <c r="T2284" s="765"/>
      <c r="U2284" s="765"/>
      <c r="V2284" s="765"/>
      <c r="W2284" s="765"/>
      <c r="X2284" s="765"/>
      <c r="Y2284" s="765"/>
      <c r="Z2284" s="765"/>
      <c r="AA2284" s="765"/>
      <c r="AB2284" s="765"/>
      <c r="AC2284" s="765"/>
      <c r="AD2284" s="765"/>
      <c r="AE2284" s="765"/>
      <c r="AF2284" s="765"/>
      <c r="AG2284" s="765"/>
      <c r="AH2284" s="765"/>
    </row>
    <row r="2285" s="695" customFormat="1" customHeight="1" spans="1:34">
      <c r="A2285" s="1287"/>
      <c r="B2285" s="513"/>
      <c r="C2285" s="213"/>
      <c r="D2285" s="1198"/>
      <c r="E2285" s="409"/>
      <c r="F2285" s="952"/>
      <c r="G2285" s="1157"/>
      <c r="H2285" s="388"/>
      <c r="I2285" s="388"/>
      <c r="J2285" s="991"/>
      <c r="K2285" s="388"/>
      <c r="L2285" s="388"/>
      <c r="M2285" s="1299"/>
      <c r="N2285" s="765"/>
      <c r="O2285" s="765"/>
      <c r="P2285" s="765"/>
      <c r="Q2285" s="765"/>
      <c r="R2285" s="765"/>
      <c r="S2285" s="765"/>
      <c r="T2285" s="765"/>
      <c r="U2285" s="765"/>
      <c r="V2285" s="765"/>
      <c r="W2285" s="765"/>
      <c r="X2285" s="765"/>
      <c r="Y2285" s="765"/>
      <c r="Z2285" s="765"/>
      <c r="AA2285" s="765"/>
      <c r="AB2285" s="765"/>
      <c r="AC2285" s="765"/>
      <c r="AD2285" s="765"/>
      <c r="AE2285" s="765"/>
      <c r="AF2285" s="765"/>
      <c r="AG2285" s="765"/>
      <c r="AH2285" s="765"/>
    </row>
    <row r="2286" s="695" customFormat="1" customHeight="1" spans="1:34">
      <c r="A2286" s="1287"/>
      <c r="B2286" s="513"/>
      <c r="C2286" s="213"/>
      <c r="D2286" s="1198"/>
      <c r="E2286" s="409"/>
      <c r="F2286" s="952"/>
      <c r="G2286" s="1157"/>
      <c r="H2286" s="388"/>
      <c r="I2286" s="388"/>
      <c r="J2286" s="991"/>
      <c r="K2286" s="388"/>
      <c r="L2286" s="388"/>
      <c r="M2286" s="1299"/>
      <c r="N2286" s="765"/>
      <c r="O2286" s="765"/>
      <c r="P2286" s="765"/>
      <c r="Q2286" s="765"/>
      <c r="R2286" s="765"/>
      <c r="S2286" s="765"/>
      <c r="T2286" s="765"/>
      <c r="U2286" s="765"/>
      <c r="V2286" s="765"/>
      <c r="W2286" s="765"/>
      <c r="X2286" s="765"/>
      <c r="Y2286" s="765"/>
      <c r="Z2286" s="765"/>
      <c r="AA2286" s="765"/>
      <c r="AB2286" s="765"/>
      <c r="AC2286" s="765"/>
      <c r="AD2286" s="765"/>
      <c r="AE2286" s="765"/>
      <c r="AF2286" s="765"/>
      <c r="AG2286" s="765"/>
      <c r="AH2286" s="765"/>
    </row>
    <row r="2287" s="695" customFormat="1" customHeight="1" spans="1:34">
      <c r="A2287" s="1287"/>
      <c r="B2287" s="513"/>
      <c r="C2287" s="213"/>
      <c r="D2287" s="1198"/>
      <c r="E2287" s="409"/>
      <c r="F2287" s="952"/>
      <c r="G2287" s="1157"/>
      <c r="H2287" s="388"/>
      <c r="I2287" s="388"/>
      <c r="J2287" s="991"/>
      <c r="K2287" s="388"/>
      <c r="L2287" s="388"/>
      <c r="M2287" s="1299"/>
      <c r="N2287" s="765"/>
      <c r="O2287" s="765"/>
      <c r="P2287" s="765"/>
      <c r="Q2287" s="765"/>
      <c r="R2287" s="765"/>
      <c r="S2287" s="765"/>
      <c r="T2287" s="765"/>
      <c r="U2287" s="765"/>
      <c r="V2287" s="765"/>
      <c r="W2287" s="765"/>
      <c r="X2287" s="765"/>
      <c r="Y2287" s="765"/>
      <c r="Z2287" s="765"/>
      <c r="AA2287" s="765"/>
      <c r="AB2287" s="765"/>
      <c r="AC2287" s="765"/>
      <c r="AD2287" s="765"/>
      <c r="AE2287" s="765"/>
      <c r="AF2287" s="765"/>
      <c r="AG2287" s="765"/>
      <c r="AH2287" s="765"/>
    </row>
    <row r="2288" s="695" customFormat="1" customHeight="1" spans="1:34">
      <c r="A2288" s="1287"/>
      <c r="B2288" s="513"/>
      <c r="C2288" s="213"/>
      <c r="D2288" s="1198"/>
      <c r="E2288" s="409"/>
      <c r="F2288" s="952"/>
      <c r="G2288" s="1157"/>
      <c r="H2288" s="388"/>
      <c r="I2288" s="388"/>
      <c r="J2288" s="991"/>
      <c r="K2288" s="388"/>
      <c r="L2288" s="388"/>
      <c r="M2288" s="1299"/>
      <c r="N2288" s="765"/>
      <c r="O2288" s="765"/>
      <c r="P2288" s="765"/>
      <c r="Q2288" s="765"/>
      <c r="R2288" s="765"/>
      <c r="S2288" s="765"/>
      <c r="T2288" s="765"/>
      <c r="U2288" s="765"/>
      <c r="V2288" s="765"/>
      <c r="W2288" s="765"/>
      <c r="X2288" s="765"/>
      <c r="Y2288" s="765"/>
      <c r="Z2288" s="765"/>
      <c r="AA2288" s="765"/>
      <c r="AB2288" s="765"/>
      <c r="AC2288" s="765"/>
      <c r="AD2288" s="765"/>
      <c r="AE2288" s="765"/>
      <c r="AF2288" s="765"/>
      <c r="AG2288" s="765"/>
      <c r="AH2288" s="765"/>
    </row>
    <row r="2289" s="695" customFormat="1" customHeight="1" spans="1:34">
      <c r="A2289" s="1287"/>
      <c r="B2289" s="513"/>
      <c r="C2289" s="213"/>
      <c r="D2289" s="1198"/>
      <c r="E2289" s="409"/>
      <c r="F2289" s="952"/>
      <c r="G2289" s="1157"/>
      <c r="H2289" s="388"/>
      <c r="I2289" s="388"/>
      <c r="J2289" s="991"/>
      <c r="K2289" s="388"/>
      <c r="L2289" s="388"/>
      <c r="M2289" s="1299"/>
      <c r="N2289" s="765"/>
      <c r="O2289" s="765"/>
      <c r="P2289" s="765"/>
      <c r="Q2289" s="765"/>
      <c r="R2289" s="765"/>
      <c r="S2289" s="765"/>
      <c r="T2289" s="765"/>
      <c r="U2289" s="765"/>
      <c r="V2289" s="765"/>
      <c r="W2289" s="765"/>
      <c r="X2289" s="765"/>
      <c r="Y2289" s="765"/>
      <c r="Z2289" s="765"/>
      <c r="AA2289" s="765"/>
      <c r="AB2289" s="765"/>
      <c r="AC2289" s="765"/>
      <c r="AD2289" s="765"/>
      <c r="AE2289" s="765"/>
      <c r="AF2289" s="765"/>
      <c r="AG2289" s="765"/>
      <c r="AH2289" s="765"/>
    </row>
    <row r="2290" s="695" customFormat="1" customHeight="1" spans="1:34">
      <c r="A2290" s="1287"/>
      <c r="B2290" s="513"/>
      <c r="C2290" s="213"/>
      <c r="D2290" s="1198"/>
      <c r="E2290" s="409"/>
      <c r="F2290" s="952"/>
      <c r="G2290" s="1157"/>
      <c r="H2290" s="388"/>
      <c r="I2290" s="388"/>
      <c r="J2290" s="991"/>
      <c r="K2290" s="388"/>
      <c r="L2290" s="388"/>
      <c r="M2290" s="773"/>
      <c r="N2290" s="765"/>
      <c r="O2290" s="765"/>
      <c r="P2290" s="765"/>
      <c r="Q2290" s="765"/>
      <c r="R2290" s="765"/>
      <c r="S2290" s="765"/>
      <c r="T2290" s="765"/>
      <c r="U2290" s="765"/>
      <c r="V2290" s="765"/>
      <c r="W2290" s="765"/>
      <c r="X2290" s="765"/>
      <c r="Y2290" s="765"/>
      <c r="Z2290" s="765"/>
      <c r="AA2290" s="765"/>
      <c r="AB2290" s="765"/>
      <c r="AC2290" s="765"/>
      <c r="AD2290" s="765"/>
      <c r="AE2290" s="765"/>
      <c r="AF2290" s="765"/>
      <c r="AG2290" s="765"/>
      <c r="AH2290" s="765"/>
    </row>
    <row r="2291" s="695" customFormat="1" customHeight="1" spans="1:34">
      <c r="A2291" s="1287"/>
      <c r="B2291" s="513"/>
      <c r="C2291" s="213"/>
      <c r="D2291" s="1198"/>
      <c r="E2291" s="409"/>
      <c r="F2291" s="952"/>
      <c r="G2291" s="1157"/>
      <c r="H2291" s="388"/>
      <c r="I2291" s="388"/>
      <c r="J2291" s="991"/>
      <c r="K2291" s="388"/>
      <c r="L2291" s="388"/>
      <c r="M2291" s="773"/>
      <c r="N2291" s="765"/>
      <c r="O2291" s="765"/>
      <c r="P2291" s="765"/>
      <c r="Q2291" s="765"/>
      <c r="R2291" s="765"/>
      <c r="S2291" s="765"/>
      <c r="T2291" s="765"/>
      <c r="U2291" s="765"/>
      <c r="V2291" s="765"/>
      <c r="W2291" s="765"/>
      <c r="X2291" s="765"/>
      <c r="Y2291" s="765"/>
      <c r="Z2291" s="765"/>
      <c r="AA2291" s="765"/>
      <c r="AB2291" s="765"/>
      <c r="AC2291" s="765"/>
      <c r="AD2291" s="765"/>
      <c r="AE2291" s="765"/>
      <c r="AF2291" s="765"/>
      <c r="AG2291" s="765"/>
      <c r="AH2291" s="765"/>
    </row>
    <row r="2292" s="695" customFormat="1" customHeight="1" spans="1:34">
      <c r="A2292" s="1287"/>
      <c r="B2292" s="513"/>
      <c r="C2292" s="213"/>
      <c r="D2292" s="1198"/>
      <c r="E2292" s="409"/>
      <c r="F2292" s="952"/>
      <c r="G2292" s="1157"/>
      <c r="H2292" s="388"/>
      <c r="I2292" s="388"/>
      <c r="J2292" s="991"/>
      <c r="K2292" s="388"/>
      <c r="L2292" s="388"/>
      <c r="M2292" s="773"/>
      <c r="N2292" s="765"/>
      <c r="O2292" s="765"/>
      <c r="P2292" s="765"/>
      <c r="Q2292" s="765"/>
      <c r="R2292" s="765"/>
      <c r="S2292" s="765"/>
      <c r="T2292" s="765"/>
      <c r="U2292" s="765"/>
      <c r="V2292" s="765"/>
      <c r="W2292" s="765"/>
      <c r="X2292" s="765"/>
      <c r="Y2292" s="765"/>
      <c r="Z2292" s="765"/>
      <c r="AA2292" s="765"/>
      <c r="AB2292" s="765"/>
      <c r="AC2292" s="765"/>
      <c r="AD2292" s="765"/>
      <c r="AE2292" s="765"/>
      <c r="AF2292" s="765"/>
      <c r="AG2292" s="765"/>
      <c r="AH2292" s="765"/>
    </row>
    <row r="2293" s="695" customFormat="1" customHeight="1" spans="1:34">
      <c r="A2293" s="1287"/>
      <c r="B2293" s="513"/>
      <c r="C2293" s="213"/>
      <c r="D2293" s="1198"/>
      <c r="E2293" s="409"/>
      <c r="F2293" s="952"/>
      <c r="G2293" s="1157"/>
      <c r="H2293" s="388"/>
      <c r="I2293" s="388"/>
      <c r="J2293" s="991"/>
      <c r="K2293" s="388"/>
      <c r="L2293" s="388"/>
      <c r="M2293" s="773"/>
      <c r="N2293" s="765"/>
      <c r="O2293" s="765"/>
      <c r="P2293" s="765"/>
      <c r="Q2293" s="765"/>
      <c r="R2293" s="765"/>
      <c r="S2293" s="765"/>
      <c r="T2293" s="765"/>
      <c r="U2293" s="765"/>
      <c r="V2293" s="765"/>
      <c r="W2293" s="765"/>
      <c r="X2293" s="765"/>
      <c r="Y2293" s="765"/>
      <c r="Z2293" s="765"/>
      <c r="AA2293" s="765"/>
      <c r="AB2293" s="765"/>
      <c r="AC2293" s="765"/>
      <c r="AD2293" s="765"/>
      <c r="AE2293" s="765"/>
      <c r="AF2293" s="765"/>
      <c r="AG2293" s="765"/>
      <c r="AH2293" s="765"/>
    </row>
    <row r="2294" s="695" customFormat="1" customHeight="1" spans="1:34">
      <c r="A2294" s="1287"/>
      <c r="B2294" s="513"/>
      <c r="C2294" s="213"/>
      <c r="D2294" s="1198"/>
      <c r="E2294" s="409"/>
      <c r="F2294" s="952"/>
      <c r="G2294" s="1157"/>
      <c r="H2294" s="388"/>
      <c r="I2294" s="388"/>
      <c r="J2294" s="991"/>
      <c r="K2294" s="388"/>
      <c r="L2294" s="388"/>
      <c r="M2294" s="773"/>
      <c r="N2294" s="765"/>
      <c r="O2294" s="765"/>
      <c r="P2294" s="765"/>
      <c r="Q2294" s="765"/>
      <c r="R2294" s="765"/>
      <c r="S2294" s="765"/>
      <c r="T2294" s="765"/>
      <c r="U2294" s="765"/>
      <c r="V2294" s="765"/>
      <c r="W2294" s="765"/>
      <c r="X2294" s="765"/>
      <c r="Y2294" s="765"/>
      <c r="Z2294" s="765"/>
      <c r="AA2294" s="765"/>
      <c r="AB2294" s="765"/>
      <c r="AC2294" s="765"/>
      <c r="AD2294" s="765"/>
      <c r="AE2294" s="765"/>
      <c r="AF2294" s="765"/>
      <c r="AG2294" s="765"/>
      <c r="AH2294" s="765"/>
    </row>
    <row r="2295" s="695" customFormat="1" customHeight="1" spans="1:34">
      <c r="A2295" s="1287"/>
      <c r="B2295" s="513"/>
      <c r="C2295" s="213"/>
      <c r="D2295" s="1198"/>
      <c r="E2295" s="409"/>
      <c r="F2295" s="952"/>
      <c r="G2295" s="1157"/>
      <c r="H2295" s="388"/>
      <c r="I2295" s="388"/>
      <c r="J2295" s="991"/>
      <c r="K2295" s="388"/>
      <c r="L2295" s="388"/>
      <c r="M2295" s="773"/>
      <c r="N2295" s="765"/>
      <c r="O2295" s="765"/>
      <c r="P2295" s="765"/>
      <c r="Q2295" s="765"/>
      <c r="R2295" s="765"/>
      <c r="S2295" s="765"/>
      <c r="T2295" s="765"/>
      <c r="U2295" s="765"/>
      <c r="V2295" s="765"/>
      <c r="W2295" s="765"/>
      <c r="X2295" s="765"/>
      <c r="Y2295" s="765"/>
      <c r="Z2295" s="765"/>
      <c r="AA2295" s="765"/>
      <c r="AB2295" s="765"/>
      <c r="AC2295" s="765"/>
      <c r="AD2295" s="765"/>
      <c r="AE2295" s="765"/>
      <c r="AF2295" s="765"/>
      <c r="AG2295" s="765"/>
      <c r="AH2295" s="765"/>
    </row>
    <row r="2296" s="695" customFormat="1" customHeight="1" spans="1:34">
      <c r="A2296" s="1287"/>
      <c r="B2296" s="513"/>
      <c r="C2296" s="213"/>
      <c r="D2296" s="1198"/>
      <c r="E2296" s="409"/>
      <c r="F2296" s="952"/>
      <c r="G2296" s="1157"/>
      <c r="H2296" s="388"/>
      <c r="I2296" s="388"/>
      <c r="J2296" s="991"/>
      <c r="K2296" s="388"/>
      <c r="L2296" s="388"/>
      <c r="M2296" s="773"/>
      <c r="N2296" s="765"/>
      <c r="O2296" s="765"/>
      <c r="P2296" s="765"/>
      <c r="Q2296" s="765"/>
      <c r="R2296" s="765"/>
      <c r="S2296" s="765"/>
      <c r="T2296" s="765"/>
      <c r="U2296" s="765"/>
      <c r="V2296" s="765"/>
      <c r="W2296" s="765"/>
      <c r="X2296" s="765"/>
      <c r="Y2296" s="765"/>
      <c r="Z2296" s="765"/>
      <c r="AA2296" s="765"/>
      <c r="AB2296" s="765"/>
      <c r="AC2296" s="765"/>
      <c r="AD2296" s="765"/>
      <c r="AE2296" s="765"/>
      <c r="AF2296" s="765"/>
      <c r="AG2296" s="765"/>
      <c r="AH2296" s="765"/>
    </row>
    <row r="2297" s="695" customFormat="1" customHeight="1" spans="1:34">
      <c r="A2297" s="1287"/>
      <c r="B2297" s="513"/>
      <c r="C2297" s="213"/>
      <c r="D2297" s="1198"/>
      <c r="E2297" s="409"/>
      <c r="F2297" s="952"/>
      <c r="G2297" s="1157"/>
      <c r="H2297" s="388"/>
      <c r="I2297" s="388"/>
      <c r="J2297" s="991"/>
      <c r="K2297" s="388"/>
      <c r="L2297" s="388"/>
      <c r="M2297" s="773"/>
      <c r="N2297" s="765"/>
      <c r="O2297" s="765"/>
      <c r="P2297" s="765"/>
      <c r="Q2297" s="765"/>
      <c r="R2297" s="765"/>
      <c r="S2297" s="765"/>
      <c r="T2297" s="765"/>
      <c r="U2297" s="765"/>
      <c r="V2297" s="765"/>
      <c r="W2297" s="765"/>
      <c r="X2297" s="765"/>
      <c r="Y2297" s="765"/>
      <c r="Z2297" s="765"/>
      <c r="AA2297" s="765"/>
      <c r="AB2297" s="765"/>
      <c r="AC2297" s="765"/>
      <c r="AD2297" s="765"/>
      <c r="AE2297" s="765"/>
      <c r="AF2297" s="765"/>
      <c r="AG2297" s="765"/>
      <c r="AH2297" s="765"/>
    </row>
    <row r="2298" s="695" customFormat="1" customHeight="1" spans="1:34">
      <c r="A2298" s="1287"/>
      <c r="B2298" s="513"/>
      <c r="C2298" s="213"/>
      <c r="D2298" s="1198"/>
      <c r="E2298" s="409"/>
      <c r="F2298" s="952"/>
      <c r="G2298" s="1157"/>
      <c r="H2298" s="388"/>
      <c r="I2298" s="388"/>
      <c r="J2298" s="991"/>
      <c r="K2298" s="388"/>
      <c r="L2298" s="388"/>
      <c r="M2298" s="773"/>
      <c r="N2298" s="765"/>
      <c r="O2298" s="765"/>
      <c r="P2298" s="765"/>
      <c r="Q2298" s="765"/>
      <c r="R2298" s="765"/>
      <c r="S2298" s="765"/>
      <c r="T2298" s="765"/>
      <c r="U2298" s="765"/>
      <c r="V2298" s="765"/>
      <c r="W2298" s="765"/>
      <c r="X2298" s="765"/>
      <c r="Y2298" s="765"/>
      <c r="Z2298" s="765"/>
      <c r="AA2298" s="765"/>
      <c r="AB2298" s="765"/>
      <c r="AC2298" s="765"/>
      <c r="AD2298" s="765"/>
      <c r="AE2298" s="765"/>
      <c r="AF2298" s="765"/>
      <c r="AG2298" s="765"/>
      <c r="AH2298" s="765"/>
    </row>
    <row r="2299" s="695" customFormat="1" customHeight="1" spans="1:34">
      <c r="A2299" s="1287"/>
      <c r="B2299" s="513"/>
      <c r="C2299" s="213"/>
      <c r="D2299" s="1198"/>
      <c r="E2299" s="409"/>
      <c r="F2299" s="952"/>
      <c r="G2299" s="1157"/>
      <c r="H2299" s="388"/>
      <c r="I2299" s="388"/>
      <c r="J2299" s="991"/>
      <c r="K2299" s="388"/>
      <c r="L2299" s="388"/>
      <c r="M2299" s="773"/>
      <c r="N2299" s="765"/>
      <c r="O2299" s="765"/>
      <c r="P2299" s="765"/>
      <c r="Q2299" s="765"/>
      <c r="R2299" s="765"/>
      <c r="S2299" s="765"/>
      <c r="T2299" s="765"/>
      <c r="U2299" s="765"/>
      <c r="V2299" s="765"/>
      <c r="W2299" s="765"/>
      <c r="X2299" s="765"/>
      <c r="Y2299" s="765"/>
      <c r="Z2299" s="765"/>
      <c r="AA2299" s="765"/>
      <c r="AB2299" s="765"/>
      <c r="AC2299" s="765"/>
      <c r="AD2299" s="765"/>
      <c r="AE2299" s="765"/>
      <c r="AF2299" s="765"/>
      <c r="AG2299" s="765"/>
      <c r="AH2299" s="765"/>
    </row>
    <row r="2300" s="695" customFormat="1" customHeight="1" spans="1:34">
      <c r="A2300" s="1287"/>
      <c r="B2300" s="513"/>
      <c r="C2300" s="213"/>
      <c r="D2300" s="1198"/>
      <c r="E2300" s="409"/>
      <c r="F2300" s="952"/>
      <c r="G2300" s="1157"/>
      <c r="H2300" s="388"/>
      <c r="I2300" s="388"/>
      <c r="J2300" s="991"/>
      <c r="K2300" s="388"/>
      <c r="L2300" s="388"/>
      <c r="M2300" s="773"/>
      <c r="N2300" s="765"/>
      <c r="O2300" s="765"/>
      <c r="P2300" s="765"/>
      <c r="Q2300" s="765"/>
      <c r="R2300" s="765"/>
      <c r="S2300" s="765"/>
      <c r="T2300" s="765"/>
      <c r="U2300" s="765"/>
      <c r="V2300" s="765"/>
      <c r="W2300" s="765"/>
      <c r="X2300" s="765"/>
      <c r="Y2300" s="765"/>
      <c r="Z2300" s="765"/>
      <c r="AA2300" s="765"/>
      <c r="AB2300" s="765"/>
      <c r="AC2300" s="765"/>
      <c r="AD2300" s="765"/>
      <c r="AE2300" s="765"/>
      <c r="AF2300" s="765"/>
      <c r="AG2300" s="765"/>
      <c r="AH2300" s="765"/>
    </row>
    <row r="2301" s="695" customFormat="1" customHeight="1" spans="1:34">
      <c r="A2301" s="1287"/>
      <c r="B2301" s="513"/>
      <c r="C2301" s="213"/>
      <c r="D2301" s="1198"/>
      <c r="E2301" s="409"/>
      <c r="F2301" s="952"/>
      <c r="G2301" s="1157"/>
      <c r="H2301" s="388"/>
      <c r="I2301" s="388"/>
      <c r="J2301" s="991"/>
      <c r="K2301" s="388"/>
      <c r="L2301" s="388"/>
      <c r="M2301" s="1301"/>
      <c r="N2301" s="765"/>
      <c r="O2301" s="765"/>
      <c r="P2301" s="765"/>
      <c r="Q2301" s="765"/>
      <c r="R2301" s="765"/>
      <c r="S2301" s="765"/>
      <c r="T2301" s="765"/>
      <c r="U2301" s="765"/>
      <c r="V2301" s="765"/>
      <c r="W2301" s="765"/>
      <c r="X2301" s="765"/>
      <c r="Y2301" s="765"/>
      <c r="Z2301" s="765"/>
      <c r="AA2301" s="765"/>
      <c r="AB2301" s="765"/>
      <c r="AC2301" s="765"/>
      <c r="AD2301" s="765"/>
      <c r="AE2301" s="765"/>
      <c r="AF2301" s="765"/>
      <c r="AG2301" s="765"/>
      <c r="AH2301" s="765"/>
    </row>
    <row r="2302" s="695" customFormat="1" customHeight="1" spans="1:34">
      <c r="A2302" s="1287"/>
      <c r="B2302" s="513"/>
      <c r="C2302" s="213"/>
      <c r="D2302" s="1198"/>
      <c r="E2302" s="409"/>
      <c r="F2302" s="952"/>
      <c r="G2302" s="1157"/>
      <c r="H2302" s="388"/>
      <c r="I2302" s="388"/>
      <c r="J2302" s="991"/>
      <c r="K2302" s="388"/>
      <c r="L2302" s="388"/>
      <c r="M2302" s="1301"/>
      <c r="N2302" s="765"/>
      <c r="O2302" s="765"/>
      <c r="P2302" s="765"/>
      <c r="Q2302" s="765"/>
      <c r="R2302" s="765"/>
      <c r="S2302" s="765"/>
      <c r="T2302" s="765"/>
      <c r="U2302" s="765"/>
      <c r="V2302" s="765"/>
      <c r="W2302" s="765"/>
      <c r="X2302" s="765"/>
      <c r="Y2302" s="765"/>
      <c r="Z2302" s="765"/>
      <c r="AA2302" s="765"/>
      <c r="AB2302" s="765"/>
      <c r="AC2302" s="765"/>
      <c r="AD2302" s="765"/>
      <c r="AE2302" s="765"/>
      <c r="AF2302" s="765"/>
      <c r="AG2302" s="765"/>
      <c r="AH2302" s="765"/>
    </row>
    <row r="2303" s="695" customFormat="1" customHeight="1" spans="1:34">
      <c r="A2303" s="1287"/>
      <c r="B2303" s="513"/>
      <c r="C2303" s="213"/>
      <c r="D2303" s="1198"/>
      <c r="E2303" s="409"/>
      <c r="F2303" s="952"/>
      <c r="G2303" s="1157"/>
      <c r="H2303" s="388"/>
      <c r="I2303" s="388"/>
      <c r="J2303" s="991"/>
      <c r="K2303" s="388"/>
      <c r="L2303" s="388"/>
      <c r="M2303" s="773"/>
      <c r="N2303" s="765"/>
      <c r="O2303" s="765"/>
      <c r="P2303" s="765"/>
      <c r="Q2303" s="765"/>
      <c r="R2303" s="765"/>
      <c r="S2303" s="765"/>
      <c r="T2303" s="765"/>
      <c r="U2303" s="765"/>
      <c r="V2303" s="765"/>
      <c r="W2303" s="765"/>
      <c r="X2303" s="765"/>
      <c r="Y2303" s="765"/>
      <c r="Z2303" s="765"/>
      <c r="AA2303" s="765"/>
      <c r="AB2303" s="765"/>
      <c r="AC2303" s="765"/>
      <c r="AD2303" s="765"/>
      <c r="AE2303" s="765"/>
      <c r="AF2303" s="765"/>
      <c r="AG2303" s="765"/>
      <c r="AH2303" s="765"/>
    </row>
    <row r="2304" s="695" customFormat="1" customHeight="1" spans="1:34">
      <c r="A2304" s="1287"/>
      <c r="B2304" s="513"/>
      <c r="C2304" s="213"/>
      <c r="D2304" s="1198"/>
      <c r="E2304" s="409"/>
      <c r="F2304" s="952"/>
      <c r="G2304" s="1157"/>
      <c r="H2304" s="388"/>
      <c r="I2304" s="388"/>
      <c r="J2304" s="991"/>
      <c r="K2304" s="388"/>
      <c r="L2304" s="388"/>
      <c r="M2304" s="773"/>
      <c r="N2304" s="765"/>
      <c r="O2304" s="765"/>
      <c r="P2304" s="765"/>
      <c r="Q2304" s="765"/>
      <c r="R2304" s="765"/>
      <c r="S2304" s="765"/>
      <c r="T2304" s="765"/>
      <c r="U2304" s="765"/>
      <c r="V2304" s="765"/>
      <c r="W2304" s="765"/>
      <c r="X2304" s="765"/>
      <c r="Y2304" s="765"/>
      <c r="Z2304" s="765"/>
      <c r="AA2304" s="765"/>
      <c r="AB2304" s="765"/>
      <c r="AC2304" s="765"/>
      <c r="AD2304" s="765"/>
      <c r="AE2304" s="765"/>
      <c r="AF2304" s="765"/>
      <c r="AG2304" s="765"/>
      <c r="AH2304" s="765"/>
    </row>
    <row r="2305" s="695" customFormat="1" customHeight="1" spans="1:34">
      <c r="A2305" s="1287"/>
      <c r="B2305" s="513"/>
      <c r="C2305" s="213"/>
      <c r="D2305" s="1198"/>
      <c r="E2305" s="409"/>
      <c r="F2305" s="952"/>
      <c r="G2305" s="1157"/>
      <c r="H2305" s="388"/>
      <c r="I2305" s="388"/>
      <c r="J2305" s="991"/>
      <c r="K2305" s="388"/>
      <c r="L2305" s="388"/>
      <c r="M2305" s="773"/>
      <c r="N2305" s="765"/>
      <c r="O2305" s="765"/>
      <c r="P2305" s="765"/>
      <c r="Q2305" s="765"/>
      <c r="R2305" s="765"/>
      <c r="S2305" s="765"/>
      <c r="T2305" s="765"/>
      <c r="U2305" s="765"/>
      <c r="V2305" s="765"/>
      <c r="W2305" s="765"/>
      <c r="X2305" s="765"/>
      <c r="Y2305" s="765"/>
      <c r="Z2305" s="765"/>
      <c r="AA2305" s="765"/>
      <c r="AB2305" s="765"/>
      <c r="AC2305" s="765"/>
      <c r="AD2305" s="765"/>
      <c r="AE2305" s="765"/>
      <c r="AF2305" s="765"/>
      <c r="AG2305" s="765"/>
      <c r="AH2305" s="765"/>
    </row>
    <row r="2306" s="695" customFormat="1" customHeight="1" spans="1:34">
      <c r="A2306" s="1287"/>
      <c r="B2306" s="513"/>
      <c r="C2306" s="213"/>
      <c r="D2306" s="1198"/>
      <c r="E2306" s="409"/>
      <c r="F2306" s="952"/>
      <c r="G2306" s="1157"/>
      <c r="H2306" s="388"/>
      <c r="I2306" s="388"/>
      <c r="J2306" s="991"/>
      <c r="K2306" s="388"/>
      <c r="L2306" s="388"/>
      <c r="M2306" s="773"/>
      <c r="N2306" s="765"/>
      <c r="O2306" s="765"/>
      <c r="P2306" s="765"/>
      <c r="Q2306" s="765"/>
      <c r="R2306" s="765"/>
      <c r="S2306" s="765"/>
      <c r="T2306" s="765"/>
      <c r="U2306" s="765"/>
      <c r="V2306" s="765"/>
      <c r="W2306" s="765"/>
      <c r="X2306" s="765"/>
      <c r="Y2306" s="765"/>
      <c r="Z2306" s="765"/>
      <c r="AA2306" s="765"/>
      <c r="AB2306" s="765"/>
      <c r="AC2306" s="765"/>
      <c r="AD2306" s="765"/>
      <c r="AE2306" s="765"/>
      <c r="AF2306" s="765"/>
      <c r="AG2306" s="765"/>
      <c r="AH2306" s="765"/>
    </row>
    <row r="2307" s="695" customFormat="1" customHeight="1" spans="1:34">
      <c r="A2307" s="1287"/>
      <c r="B2307" s="513"/>
      <c r="C2307" s="213"/>
      <c r="D2307" s="1198"/>
      <c r="E2307" s="409"/>
      <c r="F2307" s="952"/>
      <c r="G2307" s="1157"/>
      <c r="H2307" s="388"/>
      <c r="I2307" s="388"/>
      <c r="J2307" s="991"/>
      <c r="K2307" s="388"/>
      <c r="L2307" s="388"/>
      <c r="M2307" s="773"/>
      <c r="N2307" s="765"/>
      <c r="O2307" s="765"/>
      <c r="P2307" s="765"/>
      <c r="Q2307" s="765"/>
      <c r="R2307" s="765"/>
      <c r="S2307" s="765"/>
      <c r="T2307" s="765"/>
      <c r="U2307" s="765"/>
      <c r="V2307" s="765"/>
      <c r="W2307" s="765"/>
      <c r="X2307" s="765"/>
      <c r="Y2307" s="765"/>
      <c r="Z2307" s="765"/>
      <c r="AA2307" s="765"/>
      <c r="AB2307" s="765"/>
      <c r="AC2307" s="765"/>
      <c r="AD2307" s="765"/>
      <c r="AE2307" s="765"/>
      <c r="AF2307" s="765"/>
      <c r="AG2307" s="765"/>
      <c r="AH2307" s="765"/>
    </row>
    <row r="2308" s="695" customFormat="1" customHeight="1" spans="1:34">
      <c r="A2308" s="1287"/>
      <c r="B2308" s="513"/>
      <c r="C2308" s="213"/>
      <c r="D2308" s="1198"/>
      <c r="E2308" s="409"/>
      <c r="F2308" s="952"/>
      <c r="G2308" s="1157"/>
      <c r="H2308" s="388"/>
      <c r="I2308" s="388"/>
      <c r="J2308" s="991"/>
      <c r="K2308" s="388"/>
      <c r="L2308" s="388"/>
      <c r="M2308" s="773"/>
      <c r="N2308" s="765"/>
      <c r="O2308" s="765"/>
      <c r="P2308" s="765"/>
      <c r="Q2308" s="765"/>
      <c r="R2308" s="765"/>
      <c r="S2308" s="765"/>
      <c r="T2308" s="765"/>
      <c r="U2308" s="765"/>
      <c r="V2308" s="765"/>
      <c r="W2308" s="765"/>
      <c r="X2308" s="765"/>
      <c r="Y2308" s="765"/>
      <c r="Z2308" s="765"/>
      <c r="AA2308" s="765"/>
      <c r="AB2308" s="765"/>
      <c r="AC2308" s="765"/>
      <c r="AD2308" s="765"/>
      <c r="AE2308" s="765"/>
      <c r="AF2308" s="765"/>
      <c r="AG2308" s="765"/>
      <c r="AH2308" s="765"/>
    </row>
    <row r="2309" s="695" customFormat="1" customHeight="1" spans="1:34">
      <c r="A2309" s="1287"/>
      <c r="B2309" s="513"/>
      <c r="C2309" s="213"/>
      <c r="D2309" s="1198"/>
      <c r="E2309" s="409"/>
      <c r="F2309" s="952"/>
      <c r="G2309" s="1157"/>
      <c r="H2309" s="388"/>
      <c r="I2309" s="388"/>
      <c r="J2309" s="991"/>
      <c r="K2309" s="388"/>
      <c r="L2309" s="388"/>
      <c r="M2309" s="773"/>
      <c r="N2309" s="765"/>
      <c r="O2309" s="765"/>
      <c r="P2309" s="765"/>
      <c r="Q2309" s="765"/>
      <c r="R2309" s="765"/>
      <c r="S2309" s="765"/>
      <c r="T2309" s="765"/>
      <c r="U2309" s="765"/>
      <c r="V2309" s="765"/>
      <c r="W2309" s="765"/>
      <c r="X2309" s="765"/>
      <c r="Y2309" s="765"/>
      <c r="Z2309" s="765"/>
      <c r="AA2309" s="765"/>
      <c r="AB2309" s="765"/>
      <c r="AC2309" s="765"/>
      <c r="AD2309" s="765"/>
      <c r="AE2309" s="765"/>
      <c r="AF2309" s="765"/>
      <c r="AG2309" s="765"/>
      <c r="AH2309" s="765"/>
    </row>
    <row r="2310" s="695" customFormat="1" customHeight="1" spans="1:34">
      <c r="A2310" s="1287"/>
      <c r="B2310" s="513"/>
      <c r="C2310" s="213"/>
      <c r="D2310" s="1198"/>
      <c r="E2310" s="409"/>
      <c r="F2310" s="952"/>
      <c r="G2310" s="1157"/>
      <c r="H2310" s="388"/>
      <c r="I2310" s="388"/>
      <c r="J2310" s="991"/>
      <c r="K2310" s="388"/>
      <c r="L2310" s="388"/>
      <c r="M2310" s="773"/>
      <c r="N2310" s="765"/>
      <c r="O2310" s="765"/>
      <c r="P2310" s="765"/>
      <c r="Q2310" s="765"/>
      <c r="R2310" s="765"/>
      <c r="S2310" s="765"/>
      <c r="T2310" s="765"/>
      <c r="U2310" s="765"/>
      <c r="V2310" s="765"/>
      <c r="W2310" s="765"/>
      <c r="X2310" s="765"/>
      <c r="Y2310" s="765"/>
      <c r="Z2310" s="765"/>
      <c r="AA2310" s="765"/>
      <c r="AB2310" s="765"/>
      <c r="AC2310" s="765"/>
      <c r="AD2310" s="765"/>
      <c r="AE2310" s="765"/>
      <c r="AF2310" s="765"/>
      <c r="AG2310" s="765"/>
      <c r="AH2310" s="765"/>
    </row>
    <row r="2311" s="695" customFormat="1" customHeight="1" spans="1:34">
      <c r="A2311" s="1287"/>
      <c r="B2311" s="513"/>
      <c r="C2311" s="213"/>
      <c r="D2311" s="1198"/>
      <c r="E2311" s="409"/>
      <c r="F2311" s="952"/>
      <c r="G2311" s="1157"/>
      <c r="H2311" s="388"/>
      <c r="I2311" s="388"/>
      <c r="J2311" s="991"/>
      <c r="K2311" s="388"/>
      <c r="L2311" s="388"/>
      <c r="M2311" s="1301"/>
      <c r="N2311" s="765"/>
      <c r="O2311" s="765"/>
      <c r="P2311" s="765"/>
      <c r="Q2311" s="765"/>
      <c r="R2311" s="765"/>
      <c r="S2311" s="765"/>
      <c r="T2311" s="765"/>
      <c r="U2311" s="765"/>
      <c r="V2311" s="765"/>
      <c r="W2311" s="765"/>
      <c r="X2311" s="765"/>
      <c r="Y2311" s="765"/>
      <c r="Z2311" s="765"/>
      <c r="AA2311" s="765"/>
      <c r="AB2311" s="765"/>
      <c r="AC2311" s="765"/>
      <c r="AD2311" s="765"/>
      <c r="AE2311" s="765"/>
      <c r="AF2311" s="765"/>
      <c r="AG2311" s="765"/>
      <c r="AH2311" s="765"/>
    </row>
    <row r="2312" s="695" customFormat="1" customHeight="1" spans="1:34">
      <c r="A2312" s="1287"/>
      <c r="B2312" s="513"/>
      <c r="C2312" s="213"/>
      <c r="D2312" s="1198"/>
      <c r="E2312" s="409"/>
      <c r="F2312" s="952"/>
      <c r="G2312" s="1157"/>
      <c r="H2312" s="388"/>
      <c r="I2312" s="388"/>
      <c r="J2312" s="991"/>
      <c r="K2312" s="388"/>
      <c r="L2312" s="388"/>
      <c r="M2312" s="1301"/>
      <c r="N2312" s="765"/>
      <c r="O2312" s="765"/>
      <c r="P2312" s="765"/>
      <c r="Q2312" s="765"/>
      <c r="R2312" s="765"/>
      <c r="S2312" s="765"/>
      <c r="T2312" s="765"/>
      <c r="U2312" s="765"/>
      <c r="V2312" s="765"/>
      <c r="W2312" s="765"/>
      <c r="X2312" s="765"/>
      <c r="Y2312" s="765"/>
      <c r="Z2312" s="765"/>
      <c r="AA2312" s="765"/>
      <c r="AB2312" s="765"/>
      <c r="AC2312" s="765"/>
      <c r="AD2312" s="765"/>
      <c r="AE2312" s="765"/>
      <c r="AF2312" s="765"/>
      <c r="AG2312" s="765"/>
      <c r="AH2312" s="765"/>
    </row>
    <row r="2313" s="695" customFormat="1" customHeight="1" spans="1:34">
      <c r="A2313" s="1287"/>
      <c r="B2313" s="513"/>
      <c r="C2313" s="213"/>
      <c r="D2313" s="1198"/>
      <c r="E2313" s="409"/>
      <c r="F2313" s="952"/>
      <c r="G2313" s="1157"/>
      <c r="H2313" s="388"/>
      <c r="I2313" s="388"/>
      <c r="J2313" s="991"/>
      <c r="K2313" s="388"/>
      <c r="L2313" s="388"/>
      <c r="M2313" s="773"/>
      <c r="N2313" s="765"/>
      <c r="O2313" s="765"/>
      <c r="P2313" s="765"/>
      <c r="Q2313" s="765"/>
      <c r="R2313" s="765"/>
      <c r="S2313" s="765"/>
      <c r="T2313" s="765"/>
      <c r="U2313" s="765"/>
      <c r="V2313" s="765"/>
      <c r="W2313" s="765"/>
      <c r="X2313" s="765"/>
      <c r="Y2313" s="765"/>
      <c r="Z2313" s="765"/>
      <c r="AA2313" s="765"/>
      <c r="AB2313" s="765"/>
      <c r="AC2313" s="765"/>
      <c r="AD2313" s="765"/>
      <c r="AE2313" s="765"/>
      <c r="AF2313" s="765"/>
      <c r="AG2313" s="765"/>
      <c r="AH2313" s="765"/>
    </row>
    <row r="2314" s="695" customFormat="1" customHeight="1" spans="1:34">
      <c r="A2314" s="1287"/>
      <c r="B2314" s="513"/>
      <c r="C2314" s="213"/>
      <c r="D2314" s="1198"/>
      <c r="E2314" s="409"/>
      <c r="F2314" s="952"/>
      <c r="G2314" s="1157"/>
      <c r="H2314" s="388"/>
      <c r="I2314" s="388"/>
      <c r="J2314" s="991"/>
      <c r="K2314" s="388"/>
      <c r="L2314" s="388"/>
      <c r="M2314" s="773"/>
      <c r="N2314" s="765"/>
      <c r="O2314" s="765"/>
      <c r="P2314" s="765"/>
      <c r="Q2314" s="765"/>
      <c r="R2314" s="765"/>
      <c r="S2314" s="765"/>
      <c r="T2314" s="765"/>
      <c r="U2314" s="765"/>
      <c r="V2314" s="765"/>
      <c r="W2314" s="765"/>
      <c r="X2314" s="765"/>
      <c r="Y2314" s="765"/>
      <c r="Z2314" s="765"/>
      <c r="AA2314" s="765"/>
      <c r="AB2314" s="765"/>
      <c r="AC2314" s="765"/>
      <c r="AD2314" s="765"/>
      <c r="AE2314" s="765"/>
      <c r="AF2314" s="765"/>
      <c r="AG2314" s="765"/>
      <c r="AH2314" s="765"/>
    </row>
    <row r="2315" s="695" customFormat="1" customHeight="1" spans="1:34">
      <c r="A2315" s="1287"/>
      <c r="B2315" s="513"/>
      <c r="C2315" s="213"/>
      <c r="D2315" s="1198"/>
      <c r="E2315" s="409"/>
      <c r="F2315" s="952"/>
      <c r="G2315" s="1157"/>
      <c r="H2315" s="388"/>
      <c r="I2315" s="388"/>
      <c r="J2315" s="991"/>
      <c r="K2315" s="388"/>
      <c r="L2315" s="388"/>
      <c r="M2315" s="773"/>
      <c r="N2315" s="765"/>
      <c r="O2315" s="765"/>
      <c r="P2315" s="765"/>
      <c r="Q2315" s="765"/>
      <c r="R2315" s="765"/>
      <c r="S2315" s="765"/>
      <c r="T2315" s="765"/>
      <c r="U2315" s="765"/>
      <c r="V2315" s="765"/>
      <c r="W2315" s="765"/>
      <c r="X2315" s="765"/>
      <c r="Y2315" s="765"/>
      <c r="Z2315" s="765"/>
      <c r="AA2315" s="765"/>
      <c r="AB2315" s="765"/>
      <c r="AC2315" s="765"/>
      <c r="AD2315" s="765"/>
      <c r="AE2315" s="765"/>
      <c r="AF2315" s="765"/>
      <c r="AG2315" s="765"/>
      <c r="AH2315" s="765"/>
    </row>
    <row r="2316" s="695" customFormat="1" customHeight="1" spans="1:34">
      <c r="A2316" s="1287"/>
      <c r="B2316" s="513"/>
      <c r="C2316" s="213"/>
      <c r="D2316" s="1198"/>
      <c r="E2316" s="409"/>
      <c r="F2316" s="952"/>
      <c r="G2316" s="1157"/>
      <c r="H2316" s="388"/>
      <c r="I2316" s="388"/>
      <c r="J2316" s="991"/>
      <c r="K2316" s="388"/>
      <c r="L2316" s="388"/>
      <c r="M2316" s="773"/>
      <c r="N2316" s="765"/>
      <c r="O2316" s="765"/>
      <c r="P2316" s="765"/>
      <c r="Q2316" s="765"/>
      <c r="R2316" s="765"/>
      <c r="S2316" s="765"/>
      <c r="T2316" s="765"/>
      <c r="U2316" s="765"/>
      <c r="V2316" s="765"/>
      <c r="W2316" s="765"/>
      <c r="X2316" s="765"/>
      <c r="Y2316" s="765"/>
      <c r="Z2316" s="765"/>
      <c r="AA2316" s="765"/>
      <c r="AB2316" s="765"/>
      <c r="AC2316" s="765"/>
      <c r="AD2316" s="765"/>
      <c r="AE2316" s="765"/>
      <c r="AF2316" s="765"/>
      <c r="AG2316" s="765"/>
      <c r="AH2316" s="765"/>
    </row>
    <row r="2317" s="695" customFormat="1" customHeight="1" spans="1:34">
      <c r="A2317" s="1287"/>
      <c r="B2317" s="513"/>
      <c r="C2317" s="213"/>
      <c r="D2317" s="1198"/>
      <c r="E2317" s="409"/>
      <c r="F2317" s="952"/>
      <c r="G2317" s="1157"/>
      <c r="H2317" s="388"/>
      <c r="I2317" s="388"/>
      <c r="J2317" s="991"/>
      <c r="K2317" s="388"/>
      <c r="L2317" s="388"/>
      <c r="M2317" s="773"/>
      <c r="N2317" s="765"/>
      <c r="O2317" s="765"/>
      <c r="P2317" s="765"/>
      <c r="Q2317" s="765"/>
      <c r="R2317" s="765"/>
      <c r="S2317" s="765"/>
      <c r="T2317" s="765"/>
      <c r="U2317" s="765"/>
      <c r="V2317" s="765"/>
      <c r="W2317" s="765"/>
      <c r="X2317" s="765"/>
      <c r="Y2317" s="765"/>
      <c r="Z2317" s="765"/>
      <c r="AA2317" s="765"/>
      <c r="AB2317" s="765"/>
      <c r="AC2317" s="765"/>
      <c r="AD2317" s="765"/>
      <c r="AE2317" s="765"/>
      <c r="AF2317" s="765"/>
      <c r="AG2317" s="765"/>
      <c r="AH2317" s="765"/>
    </row>
    <row r="2318" s="695" customFormat="1" customHeight="1" spans="1:34">
      <c r="A2318" s="1287"/>
      <c r="B2318" s="513"/>
      <c r="C2318" s="213"/>
      <c r="D2318" s="1198"/>
      <c r="E2318" s="409"/>
      <c r="F2318" s="952"/>
      <c r="G2318" s="1157"/>
      <c r="H2318" s="388"/>
      <c r="I2318" s="388"/>
      <c r="J2318" s="991"/>
      <c r="K2318" s="388"/>
      <c r="L2318" s="388"/>
      <c r="M2318" s="773"/>
      <c r="N2318" s="765"/>
      <c r="O2318" s="765"/>
      <c r="P2318" s="765"/>
      <c r="Q2318" s="765"/>
      <c r="R2318" s="765"/>
      <c r="S2318" s="765"/>
      <c r="T2318" s="765"/>
      <c r="U2318" s="765"/>
      <c r="V2318" s="765"/>
      <c r="W2318" s="765"/>
      <c r="X2318" s="765"/>
      <c r="Y2318" s="765"/>
      <c r="Z2318" s="765"/>
      <c r="AA2318" s="765"/>
      <c r="AB2318" s="765"/>
      <c r="AC2318" s="765"/>
      <c r="AD2318" s="765"/>
      <c r="AE2318" s="765"/>
      <c r="AF2318" s="765"/>
      <c r="AG2318" s="765"/>
      <c r="AH2318" s="765"/>
    </row>
    <row r="2319" s="695" customFormat="1" customHeight="1" spans="1:34">
      <c r="A2319" s="1287"/>
      <c r="B2319" s="513"/>
      <c r="C2319" s="213"/>
      <c r="D2319" s="1198"/>
      <c r="E2319" s="409"/>
      <c r="F2319" s="952"/>
      <c r="G2319" s="1157"/>
      <c r="H2319" s="388"/>
      <c r="I2319" s="388"/>
      <c r="J2319" s="991"/>
      <c r="K2319" s="388"/>
      <c r="L2319" s="388"/>
      <c r="M2319" s="773"/>
      <c r="N2319" s="765"/>
      <c r="O2319" s="765"/>
      <c r="P2319" s="765"/>
      <c r="Q2319" s="765"/>
      <c r="R2319" s="765"/>
      <c r="S2319" s="765"/>
      <c r="T2319" s="765"/>
      <c r="U2319" s="765"/>
      <c r="V2319" s="765"/>
      <c r="W2319" s="765"/>
      <c r="X2319" s="765"/>
      <c r="Y2319" s="765"/>
      <c r="Z2319" s="765"/>
      <c r="AA2319" s="765"/>
      <c r="AB2319" s="765"/>
      <c r="AC2319" s="765"/>
      <c r="AD2319" s="765"/>
      <c r="AE2319" s="765"/>
      <c r="AF2319" s="765"/>
      <c r="AG2319" s="765"/>
      <c r="AH2319" s="765"/>
    </row>
    <row r="2320" s="695" customFormat="1" customHeight="1" spans="1:34">
      <c r="A2320" s="1287"/>
      <c r="B2320" s="513"/>
      <c r="C2320" s="213"/>
      <c r="D2320" s="1198"/>
      <c r="E2320" s="409"/>
      <c r="F2320" s="952"/>
      <c r="G2320" s="1157"/>
      <c r="H2320" s="388"/>
      <c r="I2320" s="388"/>
      <c r="J2320" s="991"/>
      <c r="K2320" s="388"/>
      <c r="L2320" s="388"/>
      <c r="M2320" s="773"/>
      <c r="N2320" s="765"/>
      <c r="O2320" s="765"/>
      <c r="P2320" s="765"/>
      <c r="Q2320" s="765"/>
      <c r="R2320" s="765"/>
      <c r="S2320" s="765"/>
      <c r="T2320" s="765"/>
      <c r="U2320" s="765"/>
      <c r="V2320" s="765"/>
      <c r="W2320" s="765"/>
      <c r="X2320" s="765"/>
      <c r="Y2320" s="765"/>
      <c r="Z2320" s="765"/>
      <c r="AA2320" s="765"/>
      <c r="AB2320" s="765"/>
      <c r="AC2320" s="765"/>
      <c r="AD2320" s="765"/>
      <c r="AE2320" s="765"/>
      <c r="AF2320" s="765"/>
      <c r="AG2320" s="765"/>
      <c r="AH2320" s="765"/>
    </row>
    <row r="2321" s="695" customFormat="1" customHeight="1" spans="1:34">
      <c r="A2321" s="1287"/>
      <c r="B2321" s="513"/>
      <c r="C2321" s="213"/>
      <c r="D2321" s="1198"/>
      <c r="E2321" s="409"/>
      <c r="F2321" s="952"/>
      <c r="G2321" s="1157"/>
      <c r="H2321" s="388"/>
      <c r="I2321" s="388"/>
      <c r="J2321" s="991"/>
      <c r="K2321" s="388"/>
      <c r="L2321" s="388"/>
      <c r="M2321" s="1301"/>
      <c r="N2321" s="765"/>
      <c r="O2321" s="765"/>
      <c r="P2321" s="765"/>
      <c r="Q2321" s="765"/>
      <c r="R2321" s="765"/>
      <c r="S2321" s="765"/>
      <c r="T2321" s="765"/>
      <c r="U2321" s="765"/>
      <c r="V2321" s="765"/>
      <c r="W2321" s="765"/>
      <c r="X2321" s="765"/>
      <c r="Y2321" s="765"/>
      <c r="Z2321" s="765"/>
      <c r="AA2321" s="765"/>
      <c r="AB2321" s="765"/>
      <c r="AC2321" s="765"/>
      <c r="AD2321" s="765"/>
      <c r="AE2321" s="765"/>
      <c r="AF2321" s="765"/>
      <c r="AG2321" s="765"/>
      <c r="AH2321" s="765"/>
    </row>
    <row r="2322" s="695" customFormat="1" customHeight="1" spans="1:34">
      <c r="A2322" s="1287"/>
      <c r="B2322" s="513"/>
      <c r="C2322" s="213"/>
      <c r="D2322" s="1198"/>
      <c r="E2322" s="409"/>
      <c r="F2322" s="952"/>
      <c r="G2322" s="1157"/>
      <c r="H2322" s="388"/>
      <c r="I2322" s="388"/>
      <c r="J2322" s="991"/>
      <c r="K2322" s="388"/>
      <c r="L2322" s="388"/>
      <c r="M2322" s="773"/>
      <c r="N2322" s="765"/>
      <c r="O2322" s="765"/>
      <c r="P2322" s="765"/>
      <c r="Q2322" s="765"/>
      <c r="R2322" s="765"/>
      <c r="S2322" s="765"/>
      <c r="T2322" s="765"/>
      <c r="U2322" s="765"/>
      <c r="V2322" s="765"/>
      <c r="W2322" s="765"/>
      <c r="X2322" s="765"/>
      <c r="Y2322" s="765"/>
      <c r="Z2322" s="765"/>
      <c r="AA2322" s="765"/>
      <c r="AB2322" s="765"/>
      <c r="AC2322" s="765"/>
      <c r="AD2322" s="765"/>
      <c r="AE2322" s="765"/>
      <c r="AF2322" s="765"/>
      <c r="AG2322" s="765"/>
      <c r="AH2322" s="765"/>
    </row>
    <row r="2323" s="695" customFormat="1" customHeight="1" spans="1:34">
      <c r="A2323" s="1287"/>
      <c r="B2323" s="513"/>
      <c r="C2323" s="213"/>
      <c r="D2323" s="1198"/>
      <c r="E2323" s="409"/>
      <c r="F2323" s="952"/>
      <c r="G2323" s="1157"/>
      <c r="H2323" s="388"/>
      <c r="I2323" s="388"/>
      <c r="J2323" s="991"/>
      <c r="K2323" s="388"/>
      <c r="L2323" s="388"/>
      <c r="M2323" s="773"/>
      <c r="N2323" s="765"/>
      <c r="O2323" s="765"/>
      <c r="P2323" s="765"/>
      <c r="Q2323" s="765"/>
      <c r="R2323" s="765"/>
      <c r="S2323" s="765"/>
      <c r="T2323" s="765"/>
      <c r="U2323" s="765"/>
      <c r="V2323" s="765"/>
      <c r="W2323" s="765"/>
      <c r="X2323" s="765"/>
      <c r="Y2323" s="765"/>
      <c r="Z2323" s="765"/>
      <c r="AA2323" s="765"/>
      <c r="AB2323" s="765"/>
      <c r="AC2323" s="765"/>
      <c r="AD2323" s="765"/>
      <c r="AE2323" s="765"/>
      <c r="AF2323" s="765"/>
      <c r="AG2323" s="765"/>
      <c r="AH2323" s="765"/>
    </row>
    <row r="2324" s="695" customFormat="1" customHeight="1" spans="1:34">
      <c r="A2324" s="1287"/>
      <c r="B2324" s="513"/>
      <c r="C2324" s="213"/>
      <c r="D2324" s="1198"/>
      <c r="E2324" s="409"/>
      <c r="F2324" s="952"/>
      <c r="G2324" s="1157"/>
      <c r="H2324" s="388"/>
      <c r="I2324" s="388"/>
      <c r="J2324" s="991"/>
      <c r="K2324" s="388"/>
      <c r="L2324" s="388"/>
      <c r="M2324" s="773"/>
      <c r="N2324" s="765"/>
      <c r="O2324" s="765"/>
      <c r="P2324" s="765"/>
      <c r="Q2324" s="765"/>
      <c r="R2324" s="765"/>
      <c r="S2324" s="765"/>
      <c r="T2324" s="765"/>
      <c r="U2324" s="765"/>
      <c r="V2324" s="765"/>
      <c r="W2324" s="765"/>
      <c r="X2324" s="765"/>
      <c r="Y2324" s="765"/>
      <c r="Z2324" s="765"/>
      <c r="AA2324" s="765"/>
      <c r="AB2324" s="765"/>
      <c r="AC2324" s="765"/>
      <c r="AD2324" s="765"/>
      <c r="AE2324" s="765"/>
      <c r="AF2324" s="765"/>
      <c r="AG2324" s="765"/>
      <c r="AH2324" s="765"/>
    </row>
    <row r="2325" s="695" customFormat="1" customHeight="1" spans="1:34">
      <c r="A2325" s="1287"/>
      <c r="B2325" s="513"/>
      <c r="C2325" s="213"/>
      <c r="D2325" s="1198"/>
      <c r="E2325" s="409"/>
      <c r="F2325" s="952"/>
      <c r="G2325" s="1157"/>
      <c r="H2325" s="388"/>
      <c r="I2325" s="388"/>
      <c r="J2325" s="991"/>
      <c r="K2325" s="388"/>
      <c r="L2325" s="388"/>
      <c r="M2325" s="773"/>
      <c r="N2325" s="765"/>
      <c r="O2325" s="765"/>
      <c r="P2325" s="765"/>
      <c r="Q2325" s="765"/>
      <c r="R2325" s="765"/>
      <c r="S2325" s="765"/>
      <c r="T2325" s="765"/>
      <c r="U2325" s="765"/>
      <c r="V2325" s="765"/>
      <c r="W2325" s="765"/>
      <c r="X2325" s="765"/>
      <c r="Y2325" s="765"/>
      <c r="Z2325" s="765"/>
      <c r="AA2325" s="765"/>
      <c r="AB2325" s="765"/>
      <c r="AC2325" s="765"/>
      <c r="AD2325" s="765"/>
      <c r="AE2325" s="765"/>
      <c r="AF2325" s="765"/>
      <c r="AG2325" s="765"/>
      <c r="AH2325" s="765"/>
    </row>
    <row r="2326" s="695" customFormat="1" customHeight="1" spans="1:34">
      <c r="A2326" s="1287"/>
      <c r="B2326" s="513"/>
      <c r="C2326" s="213"/>
      <c r="D2326" s="1198"/>
      <c r="E2326" s="409"/>
      <c r="F2326" s="952"/>
      <c r="G2326" s="1157"/>
      <c r="H2326" s="388"/>
      <c r="I2326" s="388"/>
      <c r="J2326" s="991"/>
      <c r="K2326" s="388"/>
      <c r="L2326" s="388"/>
      <c r="M2326" s="1301"/>
      <c r="N2326" s="765"/>
      <c r="O2326" s="765"/>
      <c r="P2326" s="765"/>
      <c r="Q2326" s="765"/>
      <c r="R2326" s="765"/>
      <c r="S2326" s="765"/>
      <c r="T2326" s="765"/>
      <c r="U2326" s="765"/>
      <c r="V2326" s="765"/>
      <c r="W2326" s="765"/>
      <c r="X2326" s="765"/>
      <c r="Y2326" s="765"/>
      <c r="Z2326" s="765"/>
      <c r="AA2326" s="765"/>
      <c r="AB2326" s="765"/>
      <c r="AC2326" s="765"/>
      <c r="AD2326" s="765"/>
      <c r="AE2326" s="765"/>
      <c r="AF2326" s="765"/>
      <c r="AG2326" s="765"/>
      <c r="AH2326" s="765"/>
    </row>
    <row r="2327" s="695" customFormat="1" customHeight="1" spans="1:34">
      <c r="A2327" s="1287"/>
      <c r="B2327" s="513"/>
      <c r="C2327" s="213"/>
      <c r="D2327" s="1198"/>
      <c r="E2327" s="409"/>
      <c r="F2327" s="952"/>
      <c r="G2327" s="1157"/>
      <c r="H2327" s="388"/>
      <c r="I2327" s="388"/>
      <c r="J2327" s="991"/>
      <c r="K2327" s="388"/>
      <c r="L2327" s="388"/>
      <c r="M2327" s="1301"/>
      <c r="N2327" s="765"/>
      <c r="O2327" s="765"/>
      <c r="P2327" s="765"/>
      <c r="Q2327" s="765"/>
      <c r="R2327" s="765"/>
      <c r="S2327" s="765"/>
      <c r="T2327" s="765"/>
      <c r="U2327" s="765"/>
      <c r="V2327" s="765"/>
      <c r="W2327" s="765"/>
      <c r="X2327" s="765"/>
      <c r="Y2327" s="765"/>
      <c r="Z2327" s="765"/>
      <c r="AA2327" s="765"/>
      <c r="AB2327" s="765"/>
      <c r="AC2327" s="765"/>
      <c r="AD2327" s="765"/>
      <c r="AE2327" s="765"/>
      <c r="AF2327" s="765"/>
      <c r="AG2327" s="765"/>
      <c r="AH2327" s="765"/>
    </row>
    <row r="2328" s="695" customFormat="1" customHeight="1" spans="1:34">
      <c r="A2328" s="1287"/>
      <c r="B2328" s="513"/>
      <c r="C2328" s="213"/>
      <c r="D2328" s="1198"/>
      <c r="E2328" s="409"/>
      <c r="F2328" s="952"/>
      <c r="G2328" s="1157"/>
      <c r="H2328" s="388"/>
      <c r="I2328" s="388"/>
      <c r="J2328" s="991"/>
      <c r="K2328" s="388"/>
      <c r="L2328" s="388"/>
      <c r="M2328" s="678"/>
      <c r="N2328" s="765"/>
      <c r="O2328" s="765"/>
      <c r="P2328" s="765"/>
      <c r="Q2328" s="765"/>
      <c r="R2328" s="765"/>
      <c r="S2328" s="765"/>
      <c r="T2328" s="765"/>
      <c r="U2328" s="765"/>
      <c r="V2328" s="765"/>
      <c r="W2328" s="765"/>
      <c r="X2328" s="765"/>
      <c r="Y2328" s="765"/>
      <c r="Z2328" s="765"/>
      <c r="AA2328" s="765"/>
      <c r="AB2328" s="765"/>
      <c r="AC2328" s="765"/>
      <c r="AD2328" s="765"/>
      <c r="AE2328" s="765"/>
      <c r="AF2328" s="765"/>
      <c r="AG2328" s="765"/>
      <c r="AH2328" s="765"/>
    </row>
    <row r="2329" s="695" customFormat="1" customHeight="1" spans="1:34">
      <c r="A2329" s="1287"/>
      <c r="B2329" s="513"/>
      <c r="C2329" s="213"/>
      <c r="D2329" s="1198"/>
      <c r="E2329" s="409"/>
      <c r="F2329" s="952"/>
      <c r="G2329" s="1157"/>
      <c r="H2329" s="388"/>
      <c r="I2329" s="388"/>
      <c r="J2329" s="991"/>
      <c r="K2329" s="388"/>
      <c r="L2329" s="388"/>
      <c r="M2329" s="678"/>
      <c r="N2329" s="765"/>
      <c r="O2329" s="765"/>
      <c r="P2329" s="765"/>
      <c r="Q2329" s="765"/>
      <c r="R2329" s="765"/>
      <c r="S2329" s="765"/>
      <c r="T2329" s="765"/>
      <c r="U2329" s="765"/>
      <c r="V2329" s="765"/>
      <c r="W2329" s="765"/>
      <c r="X2329" s="765"/>
      <c r="Y2329" s="765"/>
      <c r="Z2329" s="765"/>
      <c r="AA2329" s="765"/>
      <c r="AB2329" s="765"/>
      <c r="AC2329" s="765"/>
      <c r="AD2329" s="765"/>
      <c r="AE2329" s="765"/>
      <c r="AF2329" s="765"/>
      <c r="AG2329" s="765"/>
      <c r="AH2329" s="765"/>
    </row>
    <row r="2330" s="695" customFormat="1" customHeight="1" spans="1:34">
      <c r="A2330" s="1287"/>
      <c r="B2330" s="513"/>
      <c r="C2330" s="213"/>
      <c r="D2330" s="1198"/>
      <c r="E2330" s="409"/>
      <c r="F2330" s="952"/>
      <c r="G2330" s="1157"/>
      <c r="H2330" s="388"/>
      <c r="I2330" s="388"/>
      <c r="J2330" s="991"/>
      <c r="K2330" s="388"/>
      <c r="L2330" s="388"/>
      <c r="M2330" s="678"/>
      <c r="N2330" s="765"/>
      <c r="O2330" s="765"/>
      <c r="P2330" s="765"/>
      <c r="Q2330" s="765"/>
      <c r="R2330" s="765"/>
      <c r="S2330" s="765"/>
      <c r="T2330" s="765"/>
      <c r="U2330" s="765"/>
      <c r="V2330" s="765"/>
      <c r="W2330" s="765"/>
      <c r="X2330" s="765"/>
      <c r="Y2330" s="765"/>
      <c r="Z2330" s="765"/>
      <c r="AA2330" s="765"/>
      <c r="AB2330" s="765"/>
      <c r="AC2330" s="765"/>
      <c r="AD2330" s="765"/>
      <c r="AE2330" s="765"/>
      <c r="AF2330" s="765"/>
      <c r="AG2330" s="765"/>
      <c r="AH2330" s="765"/>
    </row>
    <row r="2331" s="695" customFormat="1" customHeight="1" spans="1:34">
      <c r="A2331" s="1287"/>
      <c r="B2331" s="513"/>
      <c r="C2331" s="213"/>
      <c r="D2331" s="1198"/>
      <c r="E2331" s="409"/>
      <c r="F2331" s="952"/>
      <c r="G2331" s="1157"/>
      <c r="H2331" s="388"/>
      <c r="I2331" s="388"/>
      <c r="J2331" s="991"/>
      <c r="K2331" s="388"/>
      <c r="L2331" s="388"/>
      <c r="M2331" s="678"/>
      <c r="N2331" s="765"/>
      <c r="O2331" s="765"/>
      <c r="P2331" s="765"/>
      <c r="Q2331" s="765"/>
      <c r="R2331" s="765"/>
      <c r="S2331" s="765"/>
      <c r="T2331" s="765"/>
      <c r="U2331" s="765"/>
      <c r="V2331" s="765"/>
      <c r="W2331" s="765"/>
      <c r="X2331" s="765"/>
      <c r="Y2331" s="765"/>
      <c r="Z2331" s="765"/>
      <c r="AA2331" s="765"/>
      <c r="AB2331" s="765"/>
      <c r="AC2331" s="765"/>
      <c r="AD2331" s="765"/>
      <c r="AE2331" s="765"/>
      <c r="AF2331" s="765"/>
      <c r="AG2331" s="765"/>
      <c r="AH2331" s="765"/>
    </row>
    <row r="2332" s="695" customFormat="1" customHeight="1" spans="1:34">
      <c r="A2332" s="1287"/>
      <c r="B2332" s="513"/>
      <c r="C2332" s="213"/>
      <c r="D2332" s="1198"/>
      <c r="E2332" s="409"/>
      <c r="F2332" s="952"/>
      <c r="G2332" s="1157"/>
      <c r="H2332" s="388"/>
      <c r="I2332" s="388"/>
      <c r="J2332" s="991"/>
      <c r="K2332" s="388"/>
      <c r="L2332" s="388"/>
      <c r="M2332" s="678"/>
      <c r="N2332" s="765"/>
      <c r="O2332" s="765"/>
      <c r="P2332" s="765"/>
      <c r="Q2332" s="765"/>
      <c r="R2332" s="765"/>
      <c r="S2332" s="765"/>
      <c r="T2332" s="765"/>
      <c r="U2332" s="765"/>
      <c r="V2332" s="765"/>
      <c r="W2332" s="765"/>
      <c r="X2332" s="765"/>
      <c r="Y2332" s="765"/>
      <c r="Z2332" s="765"/>
      <c r="AA2332" s="765"/>
      <c r="AB2332" s="765"/>
      <c r="AC2332" s="765"/>
      <c r="AD2332" s="765"/>
      <c r="AE2332" s="765"/>
      <c r="AF2332" s="765"/>
      <c r="AG2332" s="765"/>
      <c r="AH2332" s="765"/>
    </row>
    <row r="2333" s="695" customFormat="1" customHeight="1" spans="1:34">
      <c r="A2333" s="1287"/>
      <c r="B2333" s="513"/>
      <c r="C2333" s="213"/>
      <c r="D2333" s="1198"/>
      <c r="E2333" s="409"/>
      <c r="F2333" s="952"/>
      <c r="G2333" s="1157"/>
      <c r="H2333" s="388"/>
      <c r="I2333" s="388"/>
      <c r="J2333" s="991"/>
      <c r="K2333" s="388"/>
      <c r="L2333" s="388"/>
      <c r="M2333" s="678"/>
      <c r="N2333" s="765"/>
      <c r="O2333" s="765"/>
      <c r="P2333" s="765"/>
      <c r="Q2333" s="765"/>
      <c r="R2333" s="765"/>
      <c r="S2333" s="765"/>
      <c r="T2333" s="765"/>
      <c r="U2333" s="765"/>
      <c r="V2333" s="765"/>
      <c r="W2333" s="765"/>
      <c r="X2333" s="765"/>
      <c r="Y2333" s="765"/>
      <c r="Z2333" s="765"/>
      <c r="AA2333" s="765"/>
      <c r="AB2333" s="765"/>
      <c r="AC2333" s="765"/>
      <c r="AD2333" s="765"/>
      <c r="AE2333" s="765"/>
      <c r="AF2333" s="765"/>
      <c r="AG2333" s="765"/>
      <c r="AH2333" s="765"/>
    </row>
    <row r="2334" s="695" customFormat="1" customHeight="1" spans="1:34">
      <c r="A2334" s="1287"/>
      <c r="B2334" s="513"/>
      <c r="C2334" s="213"/>
      <c r="D2334" s="1198"/>
      <c r="E2334" s="409"/>
      <c r="F2334" s="952"/>
      <c r="G2334" s="1157"/>
      <c r="H2334" s="388"/>
      <c r="I2334" s="388"/>
      <c r="J2334" s="991"/>
      <c r="K2334" s="388"/>
      <c r="L2334" s="388"/>
      <c r="M2334" s="678"/>
      <c r="N2334" s="765"/>
      <c r="O2334" s="765"/>
      <c r="P2334" s="765"/>
      <c r="Q2334" s="765"/>
      <c r="R2334" s="765"/>
      <c r="S2334" s="765"/>
      <c r="T2334" s="765"/>
      <c r="U2334" s="765"/>
      <c r="V2334" s="765"/>
      <c r="W2334" s="765"/>
      <c r="X2334" s="765"/>
      <c r="Y2334" s="765"/>
      <c r="Z2334" s="765"/>
      <c r="AA2334" s="765"/>
      <c r="AB2334" s="765"/>
      <c r="AC2334" s="765"/>
      <c r="AD2334" s="765"/>
      <c r="AE2334" s="765"/>
      <c r="AF2334" s="765"/>
      <c r="AG2334" s="765"/>
      <c r="AH2334" s="765"/>
    </row>
    <row r="2335" s="695" customFormat="1" customHeight="1" spans="1:34">
      <c r="A2335" s="1287"/>
      <c r="B2335" s="513"/>
      <c r="C2335" s="213"/>
      <c r="D2335" s="1198"/>
      <c r="E2335" s="409"/>
      <c r="F2335" s="952"/>
      <c r="G2335" s="1157"/>
      <c r="H2335" s="388"/>
      <c r="I2335" s="388"/>
      <c r="J2335" s="991"/>
      <c r="K2335" s="388"/>
      <c r="L2335" s="388"/>
      <c r="M2335" s="678"/>
      <c r="N2335" s="765"/>
      <c r="O2335" s="765"/>
      <c r="P2335" s="765"/>
      <c r="Q2335" s="765"/>
      <c r="R2335" s="765"/>
      <c r="S2335" s="765"/>
      <c r="T2335" s="765"/>
      <c r="U2335" s="765"/>
      <c r="V2335" s="765"/>
      <c r="W2335" s="765"/>
      <c r="X2335" s="765"/>
      <c r="Y2335" s="765"/>
      <c r="Z2335" s="765"/>
      <c r="AA2335" s="765"/>
      <c r="AB2335" s="765"/>
      <c r="AC2335" s="765"/>
      <c r="AD2335" s="765"/>
      <c r="AE2335" s="765"/>
      <c r="AF2335" s="765"/>
      <c r="AG2335" s="765"/>
      <c r="AH2335" s="765"/>
    </row>
    <row r="2336" s="695" customFormat="1" customHeight="1" spans="1:34">
      <c r="A2336" s="1287"/>
      <c r="B2336" s="513"/>
      <c r="C2336" s="213"/>
      <c r="D2336" s="1198"/>
      <c r="E2336" s="409"/>
      <c r="F2336" s="952"/>
      <c r="G2336" s="1157"/>
      <c r="H2336" s="388"/>
      <c r="I2336" s="388"/>
      <c r="J2336" s="991"/>
      <c r="K2336" s="388"/>
      <c r="L2336" s="388"/>
      <c r="M2336" s="1301"/>
      <c r="N2336" s="765"/>
      <c r="O2336" s="765"/>
      <c r="P2336" s="765"/>
      <c r="Q2336" s="765"/>
      <c r="R2336" s="765"/>
      <c r="S2336" s="765"/>
      <c r="T2336" s="765"/>
      <c r="U2336" s="765"/>
      <c r="V2336" s="765"/>
      <c r="W2336" s="765"/>
      <c r="X2336" s="765"/>
      <c r="Y2336" s="765"/>
      <c r="Z2336" s="765"/>
      <c r="AA2336" s="765"/>
      <c r="AB2336" s="765"/>
      <c r="AC2336" s="765"/>
      <c r="AD2336" s="765"/>
      <c r="AE2336" s="765"/>
      <c r="AF2336" s="765"/>
      <c r="AG2336" s="765"/>
      <c r="AH2336" s="765"/>
    </row>
    <row r="2337" s="695" customFormat="1" customHeight="1" spans="1:34">
      <c r="A2337" s="1287"/>
      <c r="B2337" s="513"/>
      <c r="C2337" s="213"/>
      <c r="D2337" s="1198"/>
      <c r="E2337" s="409"/>
      <c r="F2337" s="952"/>
      <c r="G2337" s="1157"/>
      <c r="H2337" s="388"/>
      <c r="I2337" s="388"/>
      <c r="J2337" s="991"/>
      <c r="K2337" s="388"/>
      <c r="L2337" s="388"/>
      <c r="M2337" s="678"/>
      <c r="N2337" s="765"/>
      <c r="O2337" s="765"/>
      <c r="P2337" s="765"/>
      <c r="Q2337" s="765"/>
      <c r="R2337" s="765"/>
      <c r="S2337" s="765"/>
      <c r="T2337" s="765"/>
      <c r="U2337" s="765"/>
      <c r="V2337" s="765"/>
      <c r="W2337" s="765"/>
      <c r="X2337" s="765"/>
      <c r="Y2337" s="765"/>
      <c r="Z2337" s="765"/>
      <c r="AA2337" s="765"/>
      <c r="AB2337" s="765"/>
      <c r="AC2337" s="765"/>
      <c r="AD2337" s="765"/>
      <c r="AE2337" s="765"/>
      <c r="AF2337" s="765"/>
      <c r="AG2337" s="765"/>
      <c r="AH2337" s="765"/>
    </row>
    <row r="2338" s="695" customFormat="1" customHeight="1" spans="1:34">
      <c r="A2338" s="1287"/>
      <c r="B2338" s="513"/>
      <c r="C2338" s="213"/>
      <c r="D2338" s="1198"/>
      <c r="E2338" s="409"/>
      <c r="F2338" s="952"/>
      <c r="G2338" s="1157"/>
      <c r="H2338" s="388"/>
      <c r="I2338" s="388"/>
      <c r="J2338" s="991"/>
      <c r="K2338" s="388"/>
      <c r="L2338" s="388"/>
      <c r="M2338" s="678"/>
      <c r="N2338" s="765"/>
      <c r="O2338" s="765"/>
      <c r="P2338" s="765"/>
      <c r="Q2338" s="765"/>
      <c r="R2338" s="765"/>
      <c r="S2338" s="765"/>
      <c r="T2338" s="765"/>
      <c r="U2338" s="765"/>
      <c r="V2338" s="765"/>
      <c r="W2338" s="765"/>
      <c r="X2338" s="765"/>
      <c r="Y2338" s="765"/>
      <c r="Z2338" s="765"/>
      <c r="AA2338" s="765"/>
      <c r="AB2338" s="765"/>
      <c r="AC2338" s="765"/>
      <c r="AD2338" s="765"/>
      <c r="AE2338" s="765"/>
      <c r="AF2338" s="765"/>
      <c r="AG2338" s="765"/>
      <c r="AH2338" s="765"/>
    </row>
    <row r="2339" s="695" customFormat="1" customHeight="1" spans="1:34">
      <c r="A2339" s="1287"/>
      <c r="B2339" s="513"/>
      <c r="C2339" s="213"/>
      <c r="D2339" s="1198"/>
      <c r="E2339" s="409"/>
      <c r="F2339" s="952"/>
      <c r="G2339" s="1157"/>
      <c r="H2339" s="388"/>
      <c r="I2339" s="388"/>
      <c r="J2339" s="991"/>
      <c r="K2339" s="388"/>
      <c r="L2339" s="388"/>
      <c r="M2339" s="678"/>
      <c r="N2339" s="765"/>
      <c r="O2339" s="765"/>
      <c r="P2339" s="765"/>
      <c r="Q2339" s="765"/>
      <c r="R2339" s="765"/>
      <c r="S2339" s="765"/>
      <c r="T2339" s="765"/>
      <c r="U2339" s="765"/>
      <c r="V2339" s="765"/>
      <c r="W2339" s="765"/>
      <c r="X2339" s="765"/>
      <c r="Y2339" s="765"/>
      <c r="Z2339" s="765"/>
      <c r="AA2339" s="765"/>
      <c r="AB2339" s="765"/>
      <c r="AC2339" s="765"/>
      <c r="AD2339" s="765"/>
      <c r="AE2339" s="765"/>
      <c r="AF2339" s="765"/>
      <c r="AG2339" s="765"/>
      <c r="AH2339" s="765"/>
    </row>
    <row r="2340" s="695" customFormat="1" customHeight="1" spans="1:34">
      <c r="A2340" s="1287"/>
      <c r="B2340" s="513"/>
      <c r="C2340" s="213"/>
      <c r="D2340" s="1198"/>
      <c r="E2340" s="409"/>
      <c r="F2340" s="952"/>
      <c r="G2340" s="1157"/>
      <c r="H2340" s="388"/>
      <c r="I2340" s="388"/>
      <c r="J2340" s="991"/>
      <c r="K2340" s="388"/>
      <c r="L2340" s="388"/>
      <c r="M2340" s="678"/>
      <c r="N2340" s="765"/>
      <c r="O2340" s="765"/>
      <c r="P2340" s="765"/>
      <c r="Q2340" s="765"/>
      <c r="R2340" s="765"/>
      <c r="S2340" s="765"/>
      <c r="T2340" s="765"/>
      <c r="U2340" s="765"/>
      <c r="V2340" s="765"/>
      <c r="W2340" s="765"/>
      <c r="X2340" s="765"/>
      <c r="Y2340" s="765"/>
      <c r="Z2340" s="765"/>
      <c r="AA2340" s="765"/>
      <c r="AB2340" s="765"/>
      <c r="AC2340" s="765"/>
      <c r="AD2340" s="765"/>
      <c r="AE2340" s="765"/>
      <c r="AF2340" s="765"/>
      <c r="AG2340" s="765"/>
      <c r="AH2340" s="765"/>
    </row>
    <row r="2341" s="695" customFormat="1" customHeight="1" spans="1:34">
      <c r="A2341" s="1287"/>
      <c r="B2341" s="513"/>
      <c r="C2341" s="213"/>
      <c r="D2341" s="1198"/>
      <c r="E2341" s="409"/>
      <c r="F2341" s="952"/>
      <c r="G2341" s="1157"/>
      <c r="H2341" s="388"/>
      <c r="I2341" s="388"/>
      <c r="J2341" s="991"/>
      <c r="K2341" s="388"/>
      <c r="L2341" s="388"/>
      <c r="M2341" s="678"/>
      <c r="N2341" s="765"/>
      <c r="O2341" s="765"/>
      <c r="P2341" s="765"/>
      <c r="Q2341" s="765"/>
      <c r="R2341" s="765"/>
      <c r="S2341" s="765"/>
      <c r="T2341" s="765"/>
      <c r="U2341" s="765"/>
      <c r="V2341" s="765"/>
      <c r="W2341" s="765"/>
      <c r="X2341" s="765"/>
      <c r="Y2341" s="765"/>
      <c r="Z2341" s="765"/>
      <c r="AA2341" s="765"/>
      <c r="AB2341" s="765"/>
      <c r="AC2341" s="765"/>
      <c r="AD2341" s="765"/>
      <c r="AE2341" s="765"/>
      <c r="AF2341" s="765"/>
      <c r="AG2341" s="765"/>
      <c r="AH2341" s="765"/>
    </row>
    <row r="2342" s="695" customFormat="1" customHeight="1" spans="1:34">
      <c r="A2342" s="1287"/>
      <c r="B2342" s="513"/>
      <c r="C2342" s="213"/>
      <c r="D2342" s="1198"/>
      <c r="E2342" s="409"/>
      <c r="F2342" s="952"/>
      <c r="G2342" s="1157"/>
      <c r="H2342" s="388"/>
      <c r="I2342" s="388"/>
      <c r="J2342" s="991"/>
      <c r="K2342" s="388"/>
      <c r="L2342" s="388"/>
      <c r="M2342" s="678"/>
      <c r="N2342" s="765"/>
      <c r="O2342" s="765"/>
      <c r="P2342" s="765"/>
      <c r="Q2342" s="765"/>
      <c r="R2342" s="765"/>
      <c r="S2342" s="765"/>
      <c r="T2342" s="765"/>
      <c r="U2342" s="765"/>
      <c r="V2342" s="765"/>
      <c r="W2342" s="765"/>
      <c r="X2342" s="765"/>
      <c r="Y2342" s="765"/>
      <c r="Z2342" s="765"/>
      <c r="AA2342" s="765"/>
      <c r="AB2342" s="765"/>
      <c r="AC2342" s="765"/>
      <c r="AD2342" s="765"/>
      <c r="AE2342" s="765"/>
      <c r="AF2342" s="765"/>
      <c r="AG2342" s="765"/>
      <c r="AH2342" s="765"/>
    </row>
    <row r="2343" s="695" customFormat="1" customHeight="1" spans="1:34">
      <c r="A2343" s="1287"/>
      <c r="B2343" s="513"/>
      <c r="C2343" s="213"/>
      <c r="D2343" s="1198"/>
      <c r="E2343" s="409"/>
      <c r="F2343" s="952"/>
      <c r="G2343" s="1157"/>
      <c r="H2343" s="388"/>
      <c r="I2343" s="388"/>
      <c r="J2343" s="991"/>
      <c r="K2343" s="388"/>
      <c r="L2343" s="388"/>
      <c r="M2343" s="678"/>
      <c r="N2343" s="765"/>
      <c r="O2343" s="765"/>
      <c r="P2343" s="765"/>
      <c r="Q2343" s="765"/>
      <c r="R2343" s="765"/>
      <c r="S2343" s="765"/>
      <c r="T2343" s="765"/>
      <c r="U2343" s="765"/>
      <c r="V2343" s="765"/>
      <c r="W2343" s="765"/>
      <c r="X2343" s="765"/>
      <c r="Y2343" s="765"/>
      <c r="Z2343" s="765"/>
      <c r="AA2343" s="765"/>
      <c r="AB2343" s="765"/>
      <c r="AC2343" s="765"/>
      <c r="AD2343" s="765"/>
      <c r="AE2343" s="765"/>
      <c r="AF2343" s="765"/>
      <c r="AG2343" s="765"/>
      <c r="AH2343" s="765"/>
    </row>
    <row r="2344" s="695" customFormat="1" customHeight="1" spans="1:34">
      <c r="A2344" s="1287"/>
      <c r="B2344" s="513"/>
      <c r="C2344" s="213"/>
      <c r="D2344" s="1198"/>
      <c r="E2344" s="409"/>
      <c r="F2344" s="952"/>
      <c r="G2344" s="1157"/>
      <c r="H2344" s="388"/>
      <c r="I2344" s="388"/>
      <c r="J2344" s="991"/>
      <c r="K2344" s="388"/>
      <c r="L2344" s="388"/>
      <c r="M2344" s="678"/>
      <c r="N2344" s="765"/>
      <c r="O2344" s="765"/>
      <c r="P2344" s="765"/>
      <c r="Q2344" s="765"/>
      <c r="R2344" s="765"/>
      <c r="S2344" s="765"/>
      <c r="T2344" s="765"/>
      <c r="U2344" s="765"/>
      <c r="V2344" s="765"/>
      <c r="W2344" s="765"/>
      <c r="X2344" s="765"/>
      <c r="Y2344" s="765"/>
      <c r="Z2344" s="765"/>
      <c r="AA2344" s="765"/>
      <c r="AB2344" s="765"/>
      <c r="AC2344" s="765"/>
      <c r="AD2344" s="765"/>
      <c r="AE2344" s="765"/>
      <c r="AF2344" s="765"/>
      <c r="AG2344" s="765"/>
      <c r="AH2344" s="765"/>
    </row>
    <row r="2345" s="695" customFormat="1" customHeight="1" spans="1:34">
      <c r="A2345" s="1287"/>
      <c r="B2345" s="513"/>
      <c r="C2345" s="213"/>
      <c r="D2345" s="1198"/>
      <c r="E2345" s="409"/>
      <c r="F2345" s="952"/>
      <c r="G2345" s="1157"/>
      <c r="H2345" s="388"/>
      <c r="I2345" s="388"/>
      <c r="J2345" s="991"/>
      <c r="K2345" s="388"/>
      <c r="L2345" s="388"/>
      <c r="M2345" s="678"/>
      <c r="N2345" s="765"/>
      <c r="O2345" s="765"/>
      <c r="P2345" s="765"/>
      <c r="Q2345" s="765"/>
      <c r="R2345" s="765"/>
      <c r="S2345" s="765"/>
      <c r="T2345" s="765"/>
      <c r="U2345" s="765"/>
      <c r="V2345" s="765"/>
      <c r="W2345" s="765"/>
      <c r="X2345" s="765"/>
      <c r="Y2345" s="765"/>
      <c r="Z2345" s="765"/>
      <c r="AA2345" s="765"/>
      <c r="AB2345" s="765"/>
      <c r="AC2345" s="765"/>
      <c r="AD2345" s="765"/>
      <c r="AE2345" s="765"/>
      <c r="AF2345" s="765"/>
      <c r="AG2345" s="765"/>
      <c r="AH2345" s="765"/>
    </row>
    <row r="2346" s="695" customFormat="1" customHeight="1" spans="1:34">
      <c r="A2346" s="1287"/>
      <c r="B2346" s="513"/>
      <c r="C2346" s="213"/>
      <c r="D2346" s="1198"/>
      <c r="E2346" s="409"/>
      <c r="F2346" s="952"/>
      <c r="G2346" s="1157"/>
      <c r="H2346" s="388"/>
      <c r="I2346" s="388"/>
      <c r="J2346" s="991"/>
      <c r="K2346" s="388"/>
      <c r="L2346" s="388"/>
      <c r="M2346" s="678"/>
      <c r="N2346" s="765"/>
      <c r="O2346" s="765"/>
      <c r="P2346" s="765"/>
      <c r="Q2346" s="765"/>
      <c r="R2346" s="765"/>
      <c r="S2346" s="765"/>
      <c r="T2346" s="765"/>
      <c r="U2346" s="765"/>
      <c r="V2346" s="765"/>
      <c r="W2346" s="765"/>
      <c r="X2346" s="765"/>
      <c r="Y2346" s="765"/>
      <c r="Z2346" s="765"/>
      <c r="AA2346" s="765"/>
      <c r="AB2346" s="765"/>
      <c r="AC2346" s="765"/>
      <c r="AD2346" s="765"/>
      <c r="AE2346" s="765"/>
      <c r="AF2346" s="765"/>
      <c r="AG2346" s="765"/>
      <c r="AH2346" s="765"/>
    </row>
    <row r="2347" s="695" customFormat="1" customHeight="1" spans="1:34">
      <c r="A2347" s="1287"/>
      <c r="B2347" s="513"/>
      <c r="C2347" s="213"/>
      <c r="D2347" s="1198"/>
      <c r="E2347" s="409"/>
      <c r="F2347" s="952"/>
      <c r="G2347" s="1157"/>
      <c r="H2347" s="388"/>
      <c r="I2347" s="388"/>
      <c r="J2347" s="991"/>
      <c r="K2347" s="388"/>
      <c r="L2347" s="388"/>
      <c r="M2347" s="678"/>
      <c r="N2347" s="765"/>
      <c r="O2347" s="765"/>
      <c r="P2347" s="765"/>
      <c r="Q2347" s="765"/>
      <c r="R2347" s="765"/>
      <c r="S2347" s="765"/>
      <c r="T2347" s="765"/>
      <c r="U2347" s="765"/>
      <c r="V2347" s="765"/>
      <c r="W2347" s="765"/>
      <c r="X2347" s="765"/>
      <c r="Y2347" s="765"/>
      <c r="Z2347" s="765"/>
      <c r="AA2347" s="765"/>
      <c r="AB2347" s="765"/>
      <c r="AC2347" s="765"/>
      <c r="AD2347" s="765"/>
      <c r="AE2347" s="765"/>
      <c r="AF2347" s="765"/>
      <c r="AG2347" s="765"/>
      <c r="AH2347" s="765"/>
    </row>
    <row r="2348" s="695" customFormat="1" customHeight="1" spans="1:34">
      <c r="A2348" s="1287"/>
      <c r="B2348" s="513"/>
      <c r="C2348" s="213"/>
      <c r="D2348" s="1198"/>
      <c r="E2348" s="409"/>
      <c r="F2348" s="952"/>
      <c r="G2348" s="1157"/>
      <c r="H2348" s="388"/>
      <c r="I2348" s="388"/>
      <c r="J2348" s="991"/>
      <c r="K2348" s="388"/>
      <c r="L2348" s="388"/>
      <c r="M2348" s="678"/>
      <c r="N2348" s="765"/>
      <c r="O2348" s="765"/>
      <c r="P2348" s="765"/>
      <c r="Q2348" s="765"/>
      <c r="R2348" s="765"/>
      <c r="S2348" s="765"/>
      <c r="T2348" s="765"/>
      <c r="U2348" s="765"/>
      <c r="V2348" s="765"/>
      <c r="W2348" s="765"/>
      <c r="X2348" s="765"/>
      <c r="Y2348" s="765"/>
      <c r="Z2348" s="765"/>
      <c r="AA2348" s="765"/>
      <c r="AB2348" s="765"/>
      <c r="AC2348" s="765"/>
      <c r="AD2348" s="765"/>
      <c r="AE2348" s="765"/>
      <c r="AF2348" s="765"/>
      <c r="AG2348" s="765"/>
      <c r="AH2348" s="765"/>
    </row>
    <row r="2349" s="695" customFormat="1" customHeight="1" spans="1:34">
      <c r="A2349" s="1287"/>
      <c r="B2349" s="513"/>
      <c r="C2349" s="213"/>
      <c r="D2349" s="1198"/>
      <c r="E2349" s="409"/>
      <c r="F2349" s="952"/>
      <c r="G2349" s="1157"/>
      <c r="H2349" s="388"/>
      <c r="I2349" s="388"/>
      <c r="J2349" s="991"/>
      <c r="K2349" s="388"/>
      <c r="L2349" s="388"/>
      <c r="M2349" s="678"/>
      <c r="N2349" s="765"/>
      <c r="O2349" s="765"/>
      <c r="P2349" s="765"/>
      <c r="Q2349" s="765"/>
      <c r="R2349" s="765"/>
      <c r="S2349" s="765"/>
      <c r="T2349" s="765"/>
      <c r="U2349" s="765"/>
      <c r="V2349" s="765"/>
      <c r="W2349" s="765"/>
      <c r="X2349" s="765"/>
      <c r="Y2349" s="765"/>
      <c r="Z2349" s="765"/>
      <c r="AA2349" s="765"/>
      <c r="AB2349" s="765"/>
      <c r="AC2349" s="765"/>
      <c r="AD2349" s="765"/>
      <c r="AE2349" s="765"/>
      <c r="AF2349" s="765"/>
      <c r="AG2349" s="765"/>
      <c r="AH2349" s="765"/>
    </row>
    <row r="2350" s="695" customFormat="1" customHeight="1" spans="1:34">
      <c r="A2350" s="1287"/>
      <c r="B2350" s="513"/>
      <c r="C2350" s="213"/>
      <c r="D2350" s="1198"/>
      <c r="E2350" s="409"/>
      <c r="F2350" s="952"/>
      <c r="G2350" s="1157"/>
      <c r="H2350" s="388"/>
      <c r="I2350" s="388"/>
      <c r="J2350" s="991"/>
      <c r="K2350" s="388"/>
      <c r="L2350" s="388"/>
      <c r="M2350" s="678"/>
      <c r="N2350" s="765"/>
      <c r="O2350" s="765"/>
      <c r="P2350" s="765"/>
      <c r="Q2350" s="765"/>
      <c r="R2350" s="765"/>
      <c r="S2350" s="765"/>
      <c r="T2350" s="765"/>
      <c r="U2350" s="765"/>
      <c r="V2350" s="765"/>
      <c r="W2350" s="765"/>
      <c r="X2350" s="765"/>
      <c r="Y2350" s="765"/>
      <c r="Z2350" s="765"/>
      <c r="AA2350" s="765"/>
      <c r="AB2350" s="765"/>
      <c r="AC2350" s="765"/>
      <c r="AD2350" s="765"/>
      <c r="AE2350" s="765"/>
      <c r="AF2350" s="765"/>
      <c r="AG2350" s="765"/>
      <c r="AH2350" s="765"/>
    </row>
    <row r="2351" s="695" customFormat="1" customHeight="1" spans="1:34">
      <c r="A2351" s="1287"/>
      <c r="B2351" s="513"/>
      <c r="C2351" s="213"/>
      <c r="D2351" s="1198"/>
      <c r="E2351" s="409"/>
      <c r="F2351" s="952"/>
      <c r="G2351" s="1157"/>
      <c r="H2351" s="388"/>
      <c r="I2351" s="388"/>
      <c r="J2351" s="991"/>
      <c r="K2351" s="388"/>
      <c r="L2351" s="388"/>
      <c r="M2351" s="678"/>
      <c r="N2351" s="765"/>
      <c r="O2351" s="765"/>
      <c r="P2351" s="765"/>
      <c r="Q2351" s="765"/>
      <c r="R2351" s="765"/>
      <c r="S2351" s="765"/>
      <c r="T2351" s="765"/>
      <c r="U2351" s="765"/>
      <c r="V2351" s="765"/>
      <c r="W2351" s="765"/>
      <c r="X2351" s="765"/>
      <c r="Y2351" s="765"/>
      <c r="Z2351" s="765"/>
      <c r="AA2351" s="765"/>
      <c r="AB2351" s="765"/>
      <c r="AC2351" s="765"/>
      <c r="AD2351" s="765"/>
      <c r="AE2351" s="765"/>
      <c r="AF2351" s="765"/>
      <c r="AG2351" s="765"/>
      <c r="AH2351" s="765"/>
    </row>
    <row r="2352" s="695" customFormat="1" customHeight="1" spans="1:34">
      <c r="A2352" s="1287"/>
      <c r="B2352" s="513"/>
      <c r="C2352" s="213"/>
      <c r="D2352" s="1198"/>
      <c r="E2352" s="409"/>
      <c r="F2352" s="952"/>
      <c r="G2352" s="1157"/>
      <c r="H2352" s="388"/>
      <c r="I2352" s="388"/>
      <c r="J2352" s="991"/>
      <c r="K2352" s="388"/>
      <c r="L2352" s="388"/>
      <c r="M2352" s="678"/>
      <c r="N2352" s="765"/>
      <c r="O2352" s="765"/>
      <c r="P2352" s="765"/>
      <c r="Q2352" s="765"/>
      <c r="R2352" s="765"/>
      <c r="S2352" s="765"/>
      <c r="T2352" s="765"/>
      <c r="U2352" s="765"/>
      <c r="V2352" s="765"/>
      <c r="W2352" s="765"/>
      <c r="X2352" s="765"/>
      <c r="Y2352" s="765"/>
      <c r="Z2352" s="765"/>
      <c r="AA2352" s="765"/>
      <c r="AB2352" s="765"/>
      <c r="AC2352" s="765"/>
      <c r="AD2352" s="765"/>
      <c r="AE2352" s="765"/>
      <c r="AF2352" s="765"/>
      <c r="AG2352" s="765"/>
      <c r="AH2352" s="765"/>
    </row>
    <row r="2353" s="695" customFormat="1" customHeight="1" spans="1:34">
      <c r="A2353" s="1287"/>
      <c r="B2353" s="513"/>
      <c r="C2353" s="213"/>
      <c r="D2353" s="1198"/>
      <c r="E2353" s="409"/>
      <c r="F2353" s="952"/>
      <c r="G2353" s="1157"/>
      <c r="H2353" s="388"/>
      <c r="I2353" s="388"/>
      <c r="J2353" s="991"/>
      <c r="K2353" s="388"/>
      <c r="L2353" s="388"/>
      <c r="M2353" s="678"/>
      <c r="N2353" s="765"/>
      <c r="O2353" s="765"/>
      <c r="P2353" s="765"/>
      <c r="Q2353" s="765"/>
      <c r="R2353" s="765"/>
      <c r="S2353" s="765"/>
      <c r="T2353" s="765"/>
      <c r="U2353" s="765"/>
      <c r="V2353" s="765"/>
      <c r="W2353" s="765"/>
      <c r="X2353" s="765"/>
      <c r="Y2353" s="765"/>
      <c r="Z2353" s="765"/>
      <c r="AA2353" s="765"/>
      <c r="AB2353" s="765"/>
      <c r="AC2353" s="765"/>
      <c r="AD2353" s="765"/>
      <c r="AE2353" s="765"/>
      <c r="AF2353" s="765"/>
      <c r="AG2353" s="765"/>
      <c r="AH2353" s="765"/>
    </row>
    <row r="2354" s="695" customFormat="1" customHeight="1" spans="1:34">
      <c r="A2354" s="1287"/>
      <c r="B2354" s="513"/>
      <c r="C2354" s="213"/>
      <c r="D2354" s="1198"/>
      <c r="E2354" s="409"/>
      <c r="F2354" s="952"/>
      <c r="G2354" s="1157"/>
      <c r="H2354" s="388"/>
      <c r="I2354" s="388"/>
      <c r="J2354" s="991"/>
      <c r="K2354" s="388"/>
      <c r="L2354" s="388"/>
      <c r="M2354" s="678"/>
      <c r="N2354" s="765"/>
      <c r="O2354" s="765"/>
      <c r="P2354" s="765"/>
      <c r="Q2354" s="765"/>
      <c r="R2354" s="765"/>
      <c r="S2354" s="765"/>
      <c r="T2354" s="765"/>
      <c r="U2354" s="765"/>
      <c r="V2354" s="765"/>
      <c r="W2354" s="765"/>
      <c r="X2354" s="765"/>
      <c r="Y2354" s="765"/>
      <c r="Z2354" s="765"/>
      <c r="AA2354" s="765"/>
      <c r="AB2354" s="765"/>
      <c r="AC2354" s="765"/>
      <c r="AD2354" s="765"/>
      <c r="AE2354" s="765"/>
      <c r="AF2354" s="765"/>
      <c r="AG2354" s="765"/>
      <c r="AH2354" s="765"/>
    </row>
    <row r="2355" s="695" customFormat="1" customHeight="1" spans="1:34">
      <c r="A2355" s="1287"/>
      <c r="B2355" s="513"/>
      <c r="C2355" s="213"/>
      <c r="D2355" s="1198"/>
      <c r="E2355" s="409"/>
      <c r="F2355" s="952"/>
      <c r="G2355" s="1157"/>
      <c r="H2355" s="388"/>
      <c r="I2355" s="388"/>
      <c r="J2355" s="991"/>
      <c r="K2355" s="388"/>
      <c r="L2355" s="388"/>
      <c r="M2355" s="773"/>
      <c r="N2355" s="765"/>
      <c r="O2355" s="765"/>
      <c r="P2355" s="765"/>
      <c r="Q2355" s="765"/>
      <c r="R2355" s="765"/>
      <c r="S2355" s="765"/>
      <c r="T2355" s="765"/>
      <c r="U2355" s="765"/>
      <c r="V2355" s="765"/>
      <c r="W2355" s="765"/>
      <c r="X2355" s="765"/>
      <c r="Y2355" s="765"/>
      <c r="Z2355" s="765"/>
      <c r="AA2355" s="765"/>
      <c r="AB2355" s="765"/>
      <c r="AC2355" s="765"/>
      <c r="AD2355" s="765"/>
      <c r="AE2355" s="765"/>
      <c r="AF2355" s="765"/>
      <c r="AG2355" s="765"/>
      <c r="AH2355" s="765"/>
    </row>
    <row r="2356" s="695" customFormat="1" customHeight="1" spans="1:34">
      <c r="A2356" s="1287"/>
      <c r="B2356" s="513"/>
      <c r="C2356" s="213"/>
      <c r="D2356" s="1198"/>
      <c r="E2356" s="409"/>
      <c r="F2356" s="952"/>
      <c r="G2356" s="1157"/>
      <c r="H2356" s="388"/>
      <c r="I2356" s="388"/>
      <c r="J2356" s="991"/>
      <c r="K2356" s="388"/>
      <c r="L2356" s="388"/>
      <c r="M2356" s="678"/>
      <c r="N2356" s="765"/>
      <c r="O2356" s="765"/>
      <c r="P2356" s="765"/>
      <c r="Q2356" s="765"/>
      <c r="R2356" s="765"/>
      <c r="S2356" s="765"/>
      <c r="T2356" s="765"/>
      <c r="U2356" s="765"/>
      <c r="V2356" s="765"/>
      <c r="W2356" s="765"/>
      <c r="X2356" s="765"/>
      <c r="Y2356" s="765"/>
      <c r="Z2356" s="765"/>
      <c r="AA2356" s="765"/>
      <c r="AB2356" s="765"/>
      <c r="AC2356" s="765"/>
      <c r="AD2356" s="765"/>
      <c r="AE2356" s="765"/>
      <c r="AF2356" s="765"/>
      <c r="AG2356" s="765"/>
      <c r="AH2356" s="765"/>
    </row>
    <row r="2357" s="695" customFormat="1" customHeight="1" spans="1:34">
      <c r="A2357" s="1287"/>
      <c r="B2357" s="513"/>
      <c r="C2357" s="213"/>
      <c r="D2357" s="1198"/>
      <c r="E2357" s="409"/>
      <c r="F2357" s="952"/>
      <c r="G2357" s="1157"/>
      <c r="H2357" s="388"/>
      <c r="I2357" s="388"/>
      <c r="J2357" s="991"/>
      <c r="K2357" s="388"/>
      <c r="L2357" s="388"/>
      <c r="M2357" s="678"/>
      <c r="N2357" s="765"/>
      <c r="O2357" s="765"/>
      <c r="P2357" s="765"/>
      <c r="Q2357" s="765"/>
      <c r="R2357" s="765"/>
      <c r="S2357" s="765"/>
      <c r="T2357" s="765"/>
      <c r="U2357" s="765"/>
      <c r="V2357" s="765"/>
      <c r="W2357" s="765"/>
      <c r="X2357" s="765"/>
      <c r="Y2357" s="765"/>
      <c r="Z2357" s="765"/>
      <c r="AA2357" s="765"/>
      <c r="AB2357" s="765"/>
      <c r="AC2357" s="765"/>
      <c r="AD2357" s="765"/>
      <c r="AE2357" s="765"/>
      <c r="AF2357" s="765"/>
      <c r="AG2357" s="765"/>
      <c r="AH2357" s="765"/>
    </row>
    <row r="2358" s="695" customFormat="1" customHeight="1" spans="1:34">
      <c r="A2358" s="1287"/>
      <c r="B2358" s="513"/>
      <c r="C2358" s="213"/>
      <c r="D2358" s="1198"/>
      <c r="E2358" s="409"/>
      <c r="F2358" s="952"/>
      <c r="G2358" s="1157"/>
      <c r="H2358" s="388"/>
      <c r="I2358" s="388"/>
      <c r="J2358" s="991"/>
      <c r="K2358" s="388"/>
      <c r="L2358" s="388"/>
      <c r="M2358" s="678"/>
      <c r="N2358" s="765"/>
      <c r="O2358" s="765"/>
      <c r="P2358" s="765"/>
      <c r="Q2358" s="765"/>
      <c r="R2358" s="765"/>
      <c r="S2358" s="765"/>
      <c r="T2358" s="765"/>
      <c r="U2358" s="765"/>
      <c r="V2358" s="765"/>
      <c r="W2358" s="765"/>
      <c r="X2358" s="765"/>
      <c r="Y2358" s="765"/>
      <c r="Z2358" s="765"/>
      <c r="AA2358" s="765"/>
      <c r="AB2358" s="765"/>
      <c r="AC2358" s="765"/>
      <c r="AD2358" s="765"/>
      <c r="AE2358" s="765"/>
      <c r="AF2358" s="765"/>
      <c r="AG2358" s="765"/>
      <c r="AH2358" s="765"/>
    </row>
    <row r="2359" s="695" customFormat="1" customHeight="1" spans="1:34">
      <c r="A2359" s="1287"/>
      <c r="B2359" s="513"/>
      <c r="C2359" s="213"/>
      <c r="D2359" s="1198"/>
      <c r="E2359" s="409"/>
      <c r="F2359" s="952"/>
      <c r="G2359" s="1157"/>
      <c r="H2359" s="388"/>
      <c r="I2359" s="388"/>
      <c r="J2359" s="991"/>
      <c r="K2359" s="388"/>
      <c r="L2359" s="388"/>
      <c r="M2359" s="678"/>
      <c r="N2359" s="765"/>
      <c r="O2359" s="765"/>
      <c r="P2359" s="765"/>
      <c r="Q2359" s="765"/>
      <c r="R2359" s="765"/>
      <c r="S2359" s="765"/>
      <c r="T2359" s="765"/>
      <c r="U2359" s="765"/>
      <c r="V2359" s="765"/>
      <c r="W2359" s="765"/>
      <c r="X2359" s="765"/>
      <c r="Y2359" s="765"/>
      <c r="Z2359" s="765"/>
      <c r="AA2359" s="765"/>
      <c r="AB2359" s="765"/>
      <c r="AC2359" s="765"/>
      <c r="AD2359" s="765"/>
      <c r="AE2359" s="765"/>
      <c r="AF2359" s="765"/>
      <c r="AG2359" s="765"/>
      <c r="AH2359" s="765"/>
    </row>
    <row r="2360" s="695" customFormat="1" customHeight="1" spans="1:34">
      <c r="A2360" s="1287"/>
      <c r="B2360" s="513"/>
      <c r="C2360" s="213"/>
      <c r="D2360" s="1198"/>
      <c r="E2360" s="409"/>
      <c r="F2360" s="952"/>
      <c r="G2360" s="1157"/>
      <c r="H2360" s="388"/>
      <c r="I2360" s="388"/>
      <c r="J2360" s="991"/>
      <c r="K2360" s="388"/>
      <c r="L2360" s="388"/>
      <c r="M2360" s="678"/>
      <c r="N2360" s="765"/>
      <c r="O2360" s="765"/>
      <c r="P2360" s="765"/>
      <c r="Q2360" s="765"/>
      <c r="R2360" s="765"/>
      <c r="S2360" s="765"/>
      <c r="T2360" s="765"/>
      <c r="U2360" s="765"/>
      <c r="V2360" s="765"/>
      <c r="W2360" s="765"/>
      <c r="X2360" s="765"/>
      <c r="Y2360" s="765"/>
      <c r="Z2360" s="765"/>
      <c r="AA2360" s="765"/>
      <c r="AB2360" s="765"/>
      <c r="AC2360" s="765"/>
      <c r="AD2360" s="765"/>
      <c r="AE2360" s="765"/>
      <c r="AF2360" s="765"/>
      <c r="AG2360" s="765"/>
      <c r="AH2360" s="765"/>
    </row>
    <row r="2361" s="695" customFormat="1" customHeight="1" spans="1:34">
      <c r="A2361" s="1287"/>
      <c r="B2361" s="513"/>
      <c r="C2361" s="213"/>
      <c r="D2361" s="1198"/>
      <c r="E2361" s="409"/>
      <c r="F2361" s="952"/>
      <c r="G2361" s="1157"/>
      <c r="H2361" s="388"/>
      <c r="I2361" s="388"/>
      <c r="J2361" s="991"/>
      <c r="K2361" s="388"/>
      <c r="L2361" s="388"/>
      <c r="M2361" s="678"/>
      <c r="N2361" s="765"/>
      <c r="O2361" s="765"/>
      <c r="P2361" s="765"/>
      <c r="Q2361" s="765"/>
      <c r="R2361" s="765"/>
      <c r="S2361" s="765"/>
      <c r="T2361" s="765"/>
      <c r="U2361" s="765"/>
      <c r="V2361" s="765"/>
      <c r="W2361" s="765"/>
      <c r="X2361" s="765"/>
      <c r="Y2361" s="765"/>
      <c r="Z2361" s="765"/>
      <c r="AA2361" s="765"/>
      <c r="AB2361" s="765"/>
      <c r="AC2361" s="765"/>
      <c r="AD2361" s="765"/>
      <c r="AE2361" s="765"/>
      <c r="AF2361" s="765"/>
      <c r="AG2361" s="765"/>
      <c r="AH2361" s="765"/>
    </row>
    <row r="2362" s="695" customFormat="1" customHeight="1" spans="1:34">
      <c r="A2362" s="1287"/>
      <c r="B2362" s="513"/>
      <c r="C2362" s="213"/>
      <c r="D2362" s="1198"/>
      <c r="E2362" s="409"/>
      <c r="F2362" s="952"/>
      <c r="G2362" s="1157"/>
      <c r="H2362" s="388"/>
      <c r="I2362" s="388"/>
      <c r="J2362" s="991"/>
      <c r="K2362" s="388"/>
      <c r="L2362" s="388"/>
      <c r="M2362" s="678"/>
      <c r="N2362" s="765"/>
      <c r="O2362" s="765"/>
      <c r="P2362" s="765"/>
      <c r="Q2362" s="765"/>
      <c r="R2362" s="765"/>
      <c r="S2362" s="765"/>
      <c r="T2362" s="765"/>
      <c r="U2362" s="765"/>
      <c r="V2362" s="765"/>
      <c r="W2362" s="765"/>
      <c r="X2362" s="765"/>
      <c r="Y2362" s="765"/>
      <c r="Z2362" s="765"/>
      <c r="AA2362" s="765"/>
      <c r="AB2362" s="765"/>
      <c r="AC2362" s="765"/>
      <c r="AD2362" s="765"/>
      <c r="AE2362" s="765"/>
      <c r="AF2362" s="765"/>
      <c r="AG2362" s="765"/>
      <c r="AH2362" s="765"/>
    </row>
    <row r="2363" s="695" customFormat="1" customHeight="1" spans="1:34">
      <c r="A2363" s="1287"/>
      <c r="B2363" s="513"/>
      <c r="C2363" s="213"/>
      <c r="D2363" s="1198"/>
      <c r="E2363" s="409"/>
      <c r="F2363" s="952"/>
      <c r="G2363" s="1157"/>
      <c r="H2363" s="388"/>
      <c r="I2363" s="388"/>
      <c r="J2363" s="991"/>
      <c r="K2363" s="388"/>
      <c r="L2363" s="388"/>
      <c r="M2363" s="678"/>
      <c r="N2363" s="765"/>
      <c r="O2363" s="765"/>
      <c r="P2363" s="765"/>
      <c r="Q2363" s="765"/>
      <c r="R2363" s="765"/>
      <c r="S2363" s="765"/>
      <c r="T2363" s="765"/>
      <c r="U2363" s="765"/>
      <c r="V2363" s="765"/>
      <c r="W2363" s="765"/>
      <c r="X2363" s="765"/>
      <c r="Y2363" s="765"/>
      <c r="Z2363" s="765"/>
      <c r="AA2363" s="765"/>
      <c r="AB2363" s="765"/>
      <c r="AC2363" s="765"/>
      <c r="AD2363" s="765"/>
      <c r="AE2363" s="765"/>
      <c r="AF2363" s="765"/>
      <c r="AG2363" s="765"/>
      <c r="AH2363" s="765"/>
    </row>
    <row r="2364" s="695" customFormat="1" customHeight="1" spans="1:34">
      <c r="A2364" s="1287"/>
      <c r="B2364" s="513"/>
      <c r="C2364" s="213"/>
      <c r="D2364" s="1198"/>
      <c r="E2364" s="409"/>
      <c r="F2364" s="952"/>
      <c r="G2364" s="1157"/>
      <c r="H2364" s="388"/>
      <c r="I2364" s="388"/>
      <c r="J2364" s="991"/>
      <c r="K2364" s="388"/>
      <c r="L2364" s="388"/>
      <c r="M2364" s="678"/>
      <c r="N2364" s="765"/>
      <c r="O2364" s="765"/>
      <c r="P2364" s="765"/>
      <c r="Q2364" s="765"/>
      <c r="R2364" s="765"/>
      <c r="S2364" s="765"/>
      <c r="T2364" s="765"/>
      <c r="U2364" s="765"/>
      <c r="V2364" s="765"/>
      <c r="W2364" s="765"/>
      <c r="X2364" s="765"/>
      <c r="Y2364" s="765"/>
      <c r="Z2364" s="765"/>
      <c r="AA2364" s="765"/>
      <c r="AB2364" s="765"/>
      <c r="AC2364" s="765"/>
      <c r="AD2364" s="765"/>
      <c r="AE2364" s="765"/>
      <c r="AF2364" s="765"/>
      <c r="AG2364" s="765"/>
      <c r="AH2364" s="765"/>
    </row>
    <row r="2365" s="695" customFormat="1" customHeight="1" spans="1:34">
      <c r="A2365" s="1287"/>
      <c r="B2365" s="513"/>
      <c r="C2365" s="213"/>
      <c r="D2365" s="1198"/>
      <c r="E2365" s="409"/>
      <c r="F2365" s="952"/>
      <c r="G2365" s="1157"/>
      <c r="H2365" s="388"/>
      <c r="I2365" s="388"/>
      <c r="J2365" s="991"/>
      <c r="K2365" s="388"/>
      <c r="L2365" s="388"/>
      <c r="M2365" s="678"/>
      <c r="N2365" s="765"/>
      <c r="O2365" s="765"/>
      <c r="P2365" s="765"/>
      <c r="Q2365" s="765"/>
      <c r="R2365" s="765"/>
      <c r="S2365" s="765"/>
      <c r="T2365" s="765"/>
      <c r="U2365" s="765"/>
      <c r="V2365" s="765"/>
      <c r="W2365" s="765"/>
      <c r="X2365" s="765"/>
      <c r="Y2365" s="765"/>
      <c r="Z2365" s="765"/>
      <c r="AA2365" s="765"/>
      <c r="AB2365" s="765"/>
      <c r="AC2365" s="765"/>
      <c r="AD2365" s="765"/>
      <c r="AE2365" s="765"/>
      <c r="AF2365" s="765"/>
      <c r="AG2365" s="765"/>
      <c r="AH2365" s="765"/>
    </row>
    <row r="2366" s="695" customFormat="1" customHeight="1" spans="1:34">
      <c r="A2366" s="1287"/>
      <c r="B2366" s="513"/>
      <c r="C2366" s="213"/>
      <c r="D2366" s="1198"/>
      <c r="E2366" s="409"/>
      <c r="F2366" s="952"/>
      <c r="G2366" s="1157"/>
      <c r="H2366" s="388"/>
      <c r="I2366" s="388"/>
      <c r="J2366" s="991"/>
      <c r="K2366" s="388"/>
      <c r="L2366" s="388"/>
      <c r="M2366" s="678"/>
      <c r="N2366" s="765"/>
      <c r="O2366" s="765"/>
      <c r="P2366" s="765"/>
      <c r="Q2366" s="765"/>
      <c r="R2366" s="765"/>
      <c r="S2366" s="765"/>
      <c r="T2366" s="765"/>
      <c r="U2366" s="765"/>
      <c r="V2366" s="765"/>
      <c r="W2366" s="765"/>
      <c r="X2366" s="765"/>
      <c r="Y2366" s="765"/>
      <c r="Z2366" s="765"/>
      <c r="AA2366" s="765"/>
      <c r="AB2366" s="765"/>
      <c r="AC2366" s="765"/>
      <c r="AD2366" s="765"/>
      <c r="AE2366" s="765"/>
      <c r="AF2366" s="765"/>
      <c r="AG2366" s="765"/>
      <c r="AH2366" s="765"/>
    </row>
    <row r="2367" s="695" customFormat="1" customHeight="1" spans="1:34">
      <c r="A2367" s="1287"/>
      <c r="B2367" s="513"/>
      <c r="C2367" s="213"/>
      <c r="D2367" s="1198"/>
      <c r="E2367" s="409"/>
      <c r="F2367" s="952"/>
      <c r="G2367" s="1157"/>
      <c r="H2367" s="388"/>
      <c r="I2367" s="388"/>
      <c r="J2367" s="991"/>
      <c r="K2367" s="388"/>
      <c r="L2367" s="388"/>
      <c r="M2367" s="678"/>
      <c r="N2367" s="765"/>
      <c r="O2367" s="765"/>
      <c r="P2367" s="765"/>
      <c r="Q2367" s="765"/>
      <c r="R2367" s="765"/>
      <c r="S2367" s="765"/>
      <c r="T2367" s="765"/>
      <c r="U2367" s="765"/>
      <c r="V2367" s="765"/>
      <c r="W2367" s="765"/>
      <c r="X2367" s="765"/>
      <c r="Y2367" s="765"/>
      <c r="Z2367" s="765"/>
      <c r="AA2367" s="765"/>
      <c r="AB2367" s="765"/>
      <c r="AC2367" s="765"/>
      <c r="AD2367" s="765"/>
      <c r="AE2367" s="765"/>
      <c r="AF2367" s="765"/>
      <c r="AG2367" s="765"/>
      <c r="AH2367" s="765"/>
    </row>
    <row r="2368" s="695" customFormat="1" customHeight="1" spans="1:34">
      <c r="A2368" s="1287"/>
      <c r="B2368" s="513"/>
      <c r="C2368" s="213"/>
      <c r="D2368" s="1198"/>
      <c r="E2368" s="409"/>
      <c r="F2368" s="952"/>
      <c r="G2368" s="1157"/>
      <c r="H2368" s="388"/>
      <c r="I2368" s="388"/>
      <c r="J2368" s="991"/>
      <c r="K2368" s="388"/>
      <c r="L2368" s="388"/>
      <c r="M2368" s="678"/>
      <c r="N2368" s="765"/>
      <c r="O2368" s="765"/>
      <c r="P2368" s="765"/>
      <c r="Q2368" s="765"/>
      <c r="R2368" s="765"/>
      <c r="S2368" s="765"/>
      <c r="T2368" s="765"/>
      <c r="U2368" s="765"/>
      <c r="V2368" s="765"/>
      <c r="W2368" s="765"/>
      <c r="X2368" s="765"/>
      <c r="Y2368" s="765"/>
      <c r="Z2368" s="765"/>
      <c r="AA2368" s="765"/>
      <c r="AB2368" s="765"/>
      <c r="AC2368" s="765"/>
      <c r="AD2368" s="765"/>
      <c r="AE2368" s="765"/>
      <c r="AF2368" s="765"/>
      <c r="AG2368" s="765"/>
      <c r="AH2368" s="765"/>
    </row>
    <row r="2369" s="695" customFormat="1" customHeight="1" spans="1:34">
      <c r="A2369" s="1287"/>
      <c r="B2369" s="513"/>
      <c r="C2369" s="213"/>
      <c r="D2369" s="1198"/>
      <c r="E2369" s="409"/>
      <c r="F2369" s="952"/>
      <c r="G2369" s="1157"/>
      <c r="H2369" s="388"/>
      <c r="I2369" s="388"/>
      <c r="J2369" s="991"/>
      <c r="K2369" s="388"/>
      <c r="L2369" s="388"/>
      <c r="M2369" s="678"/>
      <c r="N2369" s="765"/>
      <c r="O2369" s="765"/>
      <c r="P2369" s="765"/>
      <c r="Q2369" s="765"/>
      <c r="R2369" s="765"/>
      <c r="S2369" s="765"/>
      <c r="T2369" s="765"/>
      <c r="U2369" s="765"/>
      <c r="V2369" s="765"/>
      <c r="W2369" s="765"/>
      <c r="X2369" s="765"/>
      <c r="Y2369" s="765"/>
      <c r="Z2369" s="765"/>
      <c r="AA2369" s="765"/>
      <c r="AB2369" s="765"/>
      <c r="AC2369" s="765"/>
      <c r="AD2369" s="765"/>
      <c r="AE2369" s="765"/>
      <c r="AF2369" s="765"/>
      <c r="AG2369" s="765"/>
      <c r="AH2369" s="765"/>
    </row>
    <row r="2370" s="695" customFormat="1" customHeight="1" spans="1:34">
      <c r="A2370" s="1287"/>
      <c r="B2370" s="513"/>
      <c r="C2370" s="213"/>
      <c r="D2370" s="1198"/>
      <c r="E2370" s="409"/>
      <c r="F2370" s="952"/>
      <c r="G2370" s="1157"/>
      <c r="H2370" s="388"/>
      <c r="I2370" s="388"/>
      <c r="J2370" s="991"/>
      <c r="K2370" s="388"/>
      <c r="L2370" s="388"/>
      <c r="M2370" s="678"/>
      <c r="N2370" s="765"/>
      <c r="O2370" s="765"/>
      <c r="P2370" s="765"/>
      <c r="Q2370" s="765"/>
      <c r="R2370" s="765"/>
      <c r="S2370" s="765"/>
      <c r="T2370" s="765"/>
      <c r="U2370" s="765"/>
      <c r="V2370" s="765"/>
      <c r="W2370" s="765"/>
      <c r="X2370" s="765"/>
      <c r="Y2370" s="765"/>
      <c r="Z2370" s="765"/>
      <c r="AA2370" s="765"/>
      <c r="AB2370" s="765"/>
      <c r="AC2370" s="765"/>
      <c r="AD2370" s="765"/>
      <c r="AE2370" s="765"/>
      <c r="AF2370" s="765"/>
      <c r="AG2370" s="765"/>
      <c r="AH2370" s="765"/>
    </row>
    <row r="2371" s="695" customFormat="1" customHeight="1" spans="1:34">
      <c r="A2371" s="1287"/>
      <c r="B2371" s="513"/>
      <c r="C2371" s="213"/>
      <c r="D2371" s="1198"/>
      <c r="E2371" s="409"/>
      <c r="F2371" s="952"/>
      <c r="G2371" s="1157"/>
      <c r="H2371" s="388"/>
      <c r="I2371" s="388"/>
      <c r="J2371" s="991"/>
      <c r="K2371" s="388"/>
      <c r="L2371" s="388"/>
      <c r="M2371" s="678"/>
      <c r="N2371" s="765"/>
      <c r="O2371" s="765"/>
      <c r="P2371" s="765"/>
      <c r="Q2371" s="765"/>
      <c r="R2371" s="765"/>
      <c r="S2371" s="765"/>
      <c r="T2371" s="765"/>
      <c r="U2371" s="765"/>
      <c r="V2371" s="765"/>
      <c r="W2371" s="765"/>
      <c r="X2371" s="765"/>
      <c r="Y2371" s="765"/>
      <c r="Z2371" s="765"/>
      <c r="AA2371" s="765"/>
      <c r="AB2371" s="765"/>
      <c r="AC2371" s="765"/>
      <c r="AD2371" s="765"/>
      <c r="AE2371" s="765"/>
      <c r="AF2371" s="765"/>
      <c r="AG2371" s="765"/>
      <c r="AH2371" s="765"/>
    </row>
    <row r="2372" s="695" customFormat="1" customHeight="1" spans="1:34">
      <c r="A2372" s="1287"/>
      <c r="B2372" s="513"/>
      <c r="C2372" s="213"/>
      <c r="D2372" s="1198"/>
      <c r="E2372" s="409"/>
      <c r="F2372" s="952"/>
      <c r="G2372" s="1157"/>
      <c r="H2372" s="388"/>
      <c r="I2372" s="388"/>
      <c r="J2372" s="991"/>
      <c r="K2372" s="388"/>
      <c r="L2372" s="388"/>
      <c r="M2372" s="678"/>
      <c r="N2372" s="765"/>
      <c r="O2372" s="765"/>
      <c r="P2372" s="765"/>
      <c r="Q2372" s="765"/>
      <c r="R2372" s="765"/>
      <c r="S2372" s="765"/>
      <c r="T2372" s="765"/>
      <c r="U2372" s="765"/>
      <c r="V2372" s="765"/>
      <c r="W2372" s="765"/>
      <c r="X2372" s="765"/>
      <c r="Y2372" s="765"/>
      <c r="Z2372" s="765"/>
      <c r="AA2372" s="765"/>
      <c r="AB2372" s="765"/>
      <c r="AC2372" s="765"/>
      <c r="AD2372" s="765"/>
      <c r="AE2372" s="765"/>
      <c r="AF2372" s="765"/>
      <c r="AG2372" s="765"/>
      <c r="AH2372" s="765"/>
    </row>
    <row r="2373" s="695" customFormat="1" customHeight="1" spans="1:34">
      <c r="A2373" s="1287"/>
      <c r="B2373" s="513"/>
      <c r="C2373" s="213"/>
      <c r="D2373" s="1198"/>
      <c r="E2373" s="409"/>
      <c r="F2373" s="952"/>
      <c r="G2373" s="1157"/>
      <c r="H2373" s="388"/>
      <c r="I2373" s="388"/>
      <c r="J2373" s="991"/>
      <c r="K2373" s="388"/>
      <c r="L2373" s="388"/>
      <c r="M2373" s="678"/>
      <c r="N2373" s="765"/>
      <c r="O2373" s="765"/>
      <c r="P2373" s="765"/>
      <c r="Q2373" s="765"/>
      <c r="R2373" s="765"/>
      <c r="S2373" s="765"/>
      <c r="T2373" s="765"/>
      <c r="U2373" s="765"/>
      <c r="V2373" s="765"/>
      <c r="W2373" s="765"/>
      <c r="X2373" s="765"/>
      <c r="Y2373" s="765"/>
      <c r="Z2373" s="765"/>
      <c r="AA2373" s="765"/>
      <c r="AB2373" s="765"/>
      <c r="AC2373" s="765"/>
      <c r="AD2373" s="765"/>
      <c r="AE2373" s="765"/>
      <c r="AF2373" s="765"/>
      <c r="AG2373" s="765"/>
      <c r="AH2373" s="765"/>
    </row>
    <row r="2374" s="695" customFormat="1" customHeight="1" spans="1:34">
      <c r="A2374" s="1287"/>
      <c r="B2374" s="513"/>
      <c r="C2374" s="213"/>
      <c r="D2374" s="1198"/>
      <c r="E2374" s="409"/>
      <c r="F2374" s="952"/>
      <c r="G2374" s="1157"/>
      <c r="H2374" s="388"/>
      <c r="I2374" s="388"/>
      <c r="J2374" s="991"/>
      <c r="K2374" s="388"/>
      <c r="L2374" s="388"/>
      <c r="M2374" s="678"/>
      <c r="N2374" s="765"/>
      <c r="O2374" s="765"/>
      <c r="P2374" s="765"/>
      <c r="Q2374" s="765"/>
      <c r="R2374" s="765"/>
      <c r="S2374" s="765"/>
      <c r="T2374" s="765"/>
      <c r="U2374" s="765"/>
      <c r="V2374" s="765"/>
      <c r="W2374" s="765"/>
      <c r="X2374" s="765"/>
      <c r="Y2374" s="765"/>
      <c r="Z2374" s="765"/>
      <c r="AA2374" s="765"/>
      <c r="AB2374" s="765"/>
      <c r="AC2374" s="765"/>
      <c r="AD2374" s="765"/>
      <c r="AE2374" s="765"/>
      <c r="AF2374" s="765"/>
      <c r="AG2374" s="765"/>
      <c r="AH2374" s="765"/>
    </row>
    <row r="2375" s="695" customFormat="1" customHeight="1" spans="1:34">
      <c r="A2375" s="1287"/>
      <c r="B2375" s="513"/>
      <c r="C2375" s="213"/>
      <c r="D2375" s="1198"/>
      <c r="E2375" s="409"/>
      <c r="F2375" s="952"/>
      <c r="G2375" s="1157"/>
      <c r="H2375" s="388"/>
      <c r="I2375" s="388"/>
      <c r="J2375" s="991"/>
      <c r="K2375" s="388"/>
      <c r="L2375" s="388"/>
      <c r="M2375" s="678"/>
      <c r="N2375" s="765"/>
      <c r="O2375" s="765"/>
      <c r="P2375" s="765"/>
      <c r="Q2375" s="765"/>
      <c r="R2375" s="765"/>
      <c r="S2375" s="765"/>
      <c r="T2375" s="765"/>
      <c r="U2375" s="765"/>
      <c r="V2375" s="765"/>
      <c r="W2375" s="765"/>
      <c r="X2375" s="765"/>
      <c r="Y2375" s="765"/>
      <c r="Z2375" s="765"/>
      <c r="AA2375" s="765"/>
      <c r="AB2375" s="765"/>
      <c r="AC2375" s="765"/>
      <c r="AD2375" s="765"/>
      <c r="AE2375" s="765"/>
      <c r="AF2375" s="765"/>
      <c r="AG2375" s="765"/>
      <c r="AH2375" s="765"/>
    </row>
    <row r="2376" s="695" customFormat="1" customHeight="1" spans="1:34">
      <c r="A2376" s="1287"/>
      <c r="B2376" s="513"/>
      <c r="C2376" s="213"/>
      <c r="D2376" s="1198"/>
      <c r="E2376" s="409"/>
      <c r="F2376" s="952"/>
      <c r="G2376" s="1157"/>
      <c r="H2376" s="388"/>
      <c r="I2376" s="388"/>
      <c r="J2376" s="991"/>
      <c r="K2376" s="388"/>
      <c r="L2376" s="388"/>
      <c r="M2376" s="678"/>
      <c r="N2376" s="765"/>
      <c r="O2376" s="765"/>
      <c r="P2376" s="765"/>
      <c r="Q2376" s="765"/>
      <c r="R2376" s="765"/>
      <c r="S2376" s="765"/>
      <c r="T2376" s="765"/>
      <c r="U2376" s="765"/>
      <c r="V2376" s="765"/>
      <c r="W2376" s="765"/>
      <c r="X2376" s="765"/>
      <c r="Y2376" s="765"/>
      <c r="Z2376" s="765"/>
      <c r="AA2376" s="765"/>
      <c r="AB2376" s="765"/>
      <c r="AC2376" s="765"/>
      <c r="AD2376" s="765"/>
      <c r="AE2376" s="765"/>
      <c r="AF2376" s="765"/>
      <c r="AG2376" s="765"/>
      <c r="AH2376" s="765"/>
    </row>
    <row r="2377" s="695" customFormat="1" customHeight="1" spans="1:34">
      <c r="A2377" s="1287"/>
      <c r="B2377" s="513"/>
      <c r="C2377" s="213"/>
      <c r="D2377" s="1198"/>
      <c r="E2377" s="409"/>
      <c r="F2377" s="952"/>
      <c r="G2377" s="1157"/>
      <c r="H2377" s="388"/>
      <c r="I2377" s="388"/>
      <c r="J2377" s="991"/>
      <c r="K2377" s="388"/>
      <c r="L2377" s="388"/>
      <c r="M2377" s="678"/>
      <c r="N2377" s="765"/>
      <c r="O2377" s="765"/>
      <c r="P2377" s="765"/>
      <c r="Q2377" s="765"/>
      <c r="R2377" s="765"/>
      <c r="S2377" s="765"/>
      <c r="T2377" s="765"/>
      <c r="U2377" s="765"/>
      <c r="V2377" s="765"/>
      <c r="W2377" s="765"/>
      <c r="X2377" s="765"/>
      <c r="Y2377" s="765"/>
      <c r="Z2377" s="765"/>
      <c r="AA2377" s="765"/>
      <c r="AB2377" s="765"/>
      <c r="AC2377" s="765"/>
      <c r="AD2377" s="765"/>
      <c r="AE2377" s="765"/>
      <c r="AF2377" s="765"/>
      <c r="AG2377" s="765"/>
      <c r="AH2377" s="765"/>
    </row>
    <row r="2378" s="695" customFormat="1" customHeight="1" spans="1:34">
      <c r="A2378" s="1287"/>
      <c r="B2378" s="513"/>
      <c r="C2378" s="213"/>
      <c r="D2378" s="1198"/>
      <c r="E2378" s="409"/>
      <c r="F2378" s="952"/>
      <c r="G2378" s="1157"/>
      <c r="H2378" s="388"/>
      <c r="I2378" s="388"/>
      <c r="J2378" s="991"/>
      <c r="K2378" s="388"/>
      <c r="L2378" s="388"/>
      <c r="M2378" s="678"/>
      <c r="N2378" s="765"/>
      <c r="O2378" s="765"/>
      <c r="P2378" s="765"/>
      <c r="Q2378" s="765"/>
      <c r="R2378" s="765"/>
      <c r="S2378" s="765"/>
      <c r="T2378" s="765"/>
      <c r="U2378" s="765"/>
      <c r="V2378" s="765"/>
      <c r="W2378" s="765"/>
      <c r="X2378" s="765"/>
      <c r="Y2378" s="765"/>
      <c r="Z2378" s="765"/>
      <c r="AA2378" s="765"/>
      <c r="AB2378" s="765"/>
      <c r="AC2378" s="765"/>
      <c r="AD2378" s="765"/>
      <c r="AE2378" s="765"/>
      <c r="AF2378" s="765"/>
      <c r="AG2378" s="765"/>
      <c r="AH2378" s="765"/>
    </row>
    <row r="2379" s="695" customFormat="1" customHeight="1" spans="1:34">
      <c r="A2379" s="1287"/>
      <c r="B2379" s="513"/>
      <c r="C2379" s="213"/>
      <c r="D2379" s="1198"/>
      <c r="E2379" s="409"/>
      <c r="F2379" s="952"/>
      <c r="G2379" s="1157"/>
      <c r="H2379" s="388"/>
      <c r="I2379" s="388"/>
      <c r="J2379" s="991"/>
      <c r="K2379" s="388"/>
      <c r="L2379" s="388"/>
      <c r="M2379" s="678"/>
      <c r="N2379" s="765"/>
      <c r="O2379" s="765"/>
      <c r="P2379" s="765"/>
      <c r="Q2379" s="765"/>
      <c r="R2379" s="765"/>
      <c r="S2379" s="765"/>
      <c r="T2379" s="765"/>
      <c r="U2379" s="765"/>
      <c r="V2379" s="765"/>
      <c r="W2379" s="765"/>
      <c r="X2379" s="765"/>
      <c r="Y2379" s="765"/>
      <c r="Z2379" s="765"/>
      <c r="AA2379" s="765"/>
      <c r="AB2379" s="765"/>
      <c r="AC2379" s="765"/>
      <c r="AD2379" s="765"/>
      <c r="AE2379" s="765"/>
      <c r="AF2379" s="765"/>
      <c r="AG2379" s="765"/>
      <c r="AH2379" s="765"/>
    </row>
    <row r="2380" s="695" customFormat="1" customHeight="1" spans="1:34">
      <c r="A2380" s="1287"/>
      <c r="B2380" s="513"/>
      <c r="C2380" s="213"/>
      <c r="D2380" s="1198"/>
      <c r="E2380" s="409"/>
      <c r="F2380" s="952"/>
      <c r="G2380" s="1157"/>
      <c r="H2380" s="388"/>
      <c r="I2380" s="388"/>
      <c r="J2380" s="991"/>
      <c r="K2380" s="388"/>
      <c r="L2380" s="388"/>
      <c r="M2380" s="678"/>
      <c r="N2380" s="765"/>
      <c r="O2380" s="765"/>
      <c r="P2380" s="765"/>
      <c r="Q2380" s="765"/>
      <c r="R2380" s="765"/>
      <c r="S2380" s="765"/>
      <c r="T2380" s="765"/>
      <c r="U2380" s="765"/>
      <c r="V2380" s="765"/>
      <c r="W2380" s="765"/>
      <c r="X2380" s="765"/>
      <c r="Y2380" s="765"/>
      <c r="Z2380" s="765"/>
      <c r="AA2380" s="765"/>
      <c r="AB2380" s="765"/>
      <c r="AC2380" s="765"/>
      <c r="AD2380" s="765"/>
      <c r="AE2380" s="765"/>
      <c r="AF2380" s="765"/>
      <c r="AG2380" s="765"/>
      <c r="AH2380" s="765"/>
    </row>
    <row r="2381" s="695" customFormat="1" customHeight="1" spans="1:34">
      <c r="A2381" s="1287"/>
      <c r="B2381" s="513"/>
      <c r="C2381" s="213"/>
      <c r="D2381" s="1198"/>
      <c r="E2381" s="409"/>
      <c r="F2381" s="952"/>
      <c r="G2381" s="1157"/>
      <c r="H2381" s="388"/>
      <c r="I2381" s="388"/>
      <c r="J2381" s="991"/>
      <c r="K2381" s="388"/>
      <c r="L2381" s="388"/>
      <c r="M2381" s="678"/>
      <c r="N2381" s="765"/>
      <c r="O2381" s="765"/>
      <c r="P2381" s="765"/>
      <c r="Q2381" s="765"/>
      <c r="R2381" s="765"/>
      <c r="S2381" s="765"/>
      <c r="T2381" s="765"/>
      <c r="U2381" s="765"/>
      <c r="V2381" s="765"/>
      <c r="W2381" s="765"/>
      <c r="X2381" s="765"/>
      <c r="Y2381" s="765"/>
      <c r="Z2381" s="765"/>
      <c r="AA2381" s="765"/>
      <c r="AB2381" s="765"/>
      <c r="AC2381" s="765"/>
      <c r="AD2381" s="765"/>
      <c r="AE2381" s="765"/>
      <c r="AF2381" s="765"/>
      <c r="AG2381" s="765"/>
      <c r="AH2381" s="765"/>
    </row>
    <row r="2382" s="695" customFormat="1" customHeight="1" spans="1:34">
      <c r="A2382" s="1287"/>
      <c r="B2382" s="513"/>
      <c r="C2382" s="213"/>
      <c r="D2382" s="1198"/>
      <c r="E2382" s="409"/>
      <c r="F2382" s="952"/>
      <c r="G2382" s="1157"/>
      <c r="H2382" s="388"/>
      <c r="I2382" s="388"/>
      <c r="J2382" s="991"/>
      <c r="K2382" s="388"/>
      <c r="L2382" s="388"/>
      <c r="M2382" s="678"/>
      <c r="N2382" s="765"/>
      <c r="O2382" s="765"/>
      <c r="P2382" s="765"/>
      <c r="Q2382" s="765"/>
      <c r="R2382" s="765"/>
      <c r="S2382" s="765"/>
      <c r="T2382" s="765"/>
      <c r="U2382" s="765"/>
      <c r="V2382" s="765"/>
      <c r="W2382" s="765"/>
      <c r="X2382" s="765"/>
      <c r="Y2382" s="765"/>
      <c r="Z2382" s="765"/>
      <c r="AA2382" s="765"/>
      <c r="AB2382" s="765"/>
      <c r="AC2382" s="765"/>
      <c r="AD2382" s="765"/>
      <c r="AE2382" s="765"/>
      <c r="AF2382" s="765"/>
      <c r="AG2382" s="765"/>
      <c r="AH2382" s="765"/>
    </row>
    <row r="2383" s="695" customFormat="1" customHeight="1" spans="1:34">
      <c r="A2383" s="1287"/>
      <c r="B2383" s="513"/>
      <c r="C2383" s="213"/>
      <c r="D2383" s="1198"/>
      <c r="E2383" s="409"/>
      <c r="F2383" s="952"/>
      <c r="G2383" s="1157"/>
      <c r="H2383" s="388"/>
      <c r="I2383" s="388"/>
      <c r="J2383" s="991"/>
      <c r="K2383" s="388"/>
      <c r="L2383" s="388"/>
      <c r="M2383" s="678"/>
      <c r="N2383" s="765"/>
      <c r="O2383" s="765"/>
      <c r="P2383" s="765"/>
      <c r="Q2383" s="765"/>
      <c r="R2383" s="765"/>
      <c r="S2383" s="765"/>
      <c r="T2383" s="765"/>
      <c r="U2383" s="765"/>
      <c r="V2383" s="765"/>
      <c r="W2383" s="765"/>
      <c r="X2383" s="765"/>
      <c r="Y2383" s="765"/>
      <c r="Z2383" s="765"/>
      <c r="AA2383" s="765"/>
      <c r="AB2383" s="765"/>
      <c r="AC2383" s="765"/>
      <c r="AD2383" s="765"/>
      <c r="AE2383" s="765"/>
      <c r="AF2383" s="765"/>
      <c r="AG2383" s="765"/>
      <c r="AH2383" s="765"/>
    </row>
    <row r="2384" s="695" customFormat="1" customHeight="1" spans="1:34">
      <c r="A2384" s="1287"/>
      <c r="B2384" s="513"/>
      <c r="C2384" s="213"/>
      <c r="D2384" s="1198"/>
      <c r="E2384" s="409"/>
      <c r="F2384" s="952"/>
      <c r="G2384" s="1157"/>
      <c r="H2384" s="388"/>
      <c r="I2384" s="388"/>
      <c r="J2384" s="991"/>
      <c r="K2384" s="388"/>
      <c r="L2384" s="388"/>
      <c r="M2384" s="678"/>
      <c r="N2384" s="765"/>
      <c r="O2384" s="765"/>
      <c r="P2384" s="765"/>
      <c r="Q2384" s="765"/>
      <c r="R2384" s="765"/>
      <c r="S2384" s="765"/>
      <c r="T2384" s="765"/>
      <c r="U2384" s="765"/>
      <c r="V2384" s="765"/>
      <c r="W2384" s="765"/>
      <c r="X2384" s="765"/>
      <c r="Y2384" s="765"/>
      <c r="Z2384" s="765"/>
      <c r="AA2384" s="765"/>
      <c r="AB2384" s="765"/>
      <c r="AC2384" s="765"/>
      <c r="AD2384" s="765"/>
      <c r="AE2384" s="765"/>
      <c r="AF2384" s="765"/>
      <c r="AG2384" s="765"/>
      <c r="AH2384" s="765"/>
    </row>
    <row r="2385" s="695" customFormat="1" customHeight="1" spans="1:34">
      <c r="A2385" s="1287"/>
      <c r="B2385" s="513"/>
      <c r="C2385" s="213"/>
      <c r="D2385" s="1198"/>
      <c r="E2385" s="409"/>
      <c r="F2385" s="952"/>
      <c r="G2385" s="1157"/>
      <c r="H2385" s="388"/>
      <c r="I2385" s="388"/>
      <c r="J2385" s="991"/>
      <c r="K2385" s="388"/>
      <c r="L2385" s="388"/>
      <c r="M2385" s="678"/>
      <c r="N2385" s="765"/>
      <c r="O2385" s="765"/>
      <c r="P2385" s="765"/>
      <c r="Q2385" s="765"/>
      <c r="R2385" s="765"/>
      <c r="S2385" s="765"/>
      <c r="T2385" s="765"/>
      <c r="U2385" s="765"/>
      <c r="V2385" s="765"/>
      <c r="W2385" s="765"/>
      <c r="X2385" s="765"/>
      <c r="Y2385" s="765"/>
      <c r="Z2385" s="765"/>
      <c r="AA2385" s="765"/>
      <c r="AB2385" s="765"/>
      <c r="AC2385" s="765"/>
      <c r="AD2385" s="765"/>
      <c r="AE2385" s="765"/>
      <c r="AF2385" s="765"/>
      <c r="AG2385" s="765"/>
      <c r="AH2385" s="765"/>
    </row>
    <row r="2386" s="695" customFormat="1" customHeight="1" spans="1:34">
      <c r="A2386" s="1287"/>
      <c r="B2386" s="513"/>
      <c r="C2386" s="213"/>
      <c r="D2386" s="1198"/>
      <c r="E2386" s="409"/>
      <c r="F2386" s="952"/>
      <c r="G2386" s="1157"/>
      <c r="H2386" s="388"/>
      <c r="I2386" s="388"/>
      <c r="J2386" s="991"/>
      <c r="K2386" s="388"/>
      <c r="L2386" s="388"/>
      <c r="M2386" s="678"/>
      <c r="N2386" s="765"/>
      <c r="O2386" s="765"/>
      <c r="P2386" s="765"/>
      <c r="Q2386" s="765"/>
      <c r="R2386" s="765"/>
      <c r="S2386" s="765"/>
      <c r="T2386" s="765"/>
      <c r="U2386" s="765"/>
      <c r="V2386" s="765"/>
      <c r="W2386" s="765"/>
      <c r="X2386" s="765"/>
      <c r="Y2386" s="765"/>
      <c r="Z2386" s="765"/>
      <c r="AA2386" s="765"/>
      <c r="AB2386" s="765"/>
      <c r="AC2386" s="765"/>
      <c r="AD2386" s="765"/>
      <c r="AE2386" s="765"/>
      <c r="AF2386" s="765"/>
      <c r="AG2386" s="765"/>
      <c r="AH2386" s="765"/>
    </row>
    <row r="2387" s="695" customFormat="1" customHeight="1" spans="1:34">
      <c r="A2387" s="1287"/>
      <c r="B2387" s="513"/>
      <c r="C2387" s="213"/>
      <c r="D2387" s="1198"/>
      <c r="E2387" s="409"/>
      <c r="F2387" s="952"/>
      <c r="G2387" s="1157"/>
      <c r="H2387" s="388"/>
      <c r="I2387" s="388"/>
      <c r="J2387" s="991"/>
      <c r="K2387" s="388"/>
      <c r="L2387" s="388"/>
      <c r="M2387" s="678"/>
      <c r="N2387" s="765"/>
      <c r="O2387" s="765"/>
      <c r="P2387" s="765"/>
      <c r="Q2387" s="765"/>
      <c r="R2387" s="765"/>
      <c r="S2387" s="765"/>
      <c r="T2387" s="765"/>
      <c r="U2387" s="765"/>
      <c r="V2387" s="765"/>
      <c r="W2387" s="765"/>
      <c r="X2387" s="765"/>
      <c r="Y2387" s="765"/>
      <c r="Z2387" s="765"/>
      <c r="AA2387" s="765"/>
      <c r="AB2387" s="765"/>
      <c r="AC2387" s="765"/>
      <c r="AD2387" s="765"/>
      <c r="AE2387" s="765"/>
      <c r="AF2387" s="765"/>
      <c r="AG2387" s="765"/>
      <c r="AH2387" s="765"/>
    </row>
    <row r="2388" s="695" customFormat="1" customHeight="1" spans="1:34">
      <c r="A2388" s="1287"/>
      <c r="B2388" s="513"/>
      <c r="C2388" s="213"/>
      <c r="D2388" s="1198"/>
      <c r="E2388" s="409"/>
      <c r="F2388" s="952"/>
      <c r="G2388" s="1157"/>
      <c r="H2388" s="388"/>
      <c r="I2388" s="388"/>
      <c r="J2388" s="991"/>
      <c r="K2388" s="388"/>
      <c r="L2388" s="388"/>
      <c r="M2388" s="678"/>
      <c r="N2388" s="765"/>
      <c r="O2388" s="765"/>
      <c r="P2388" s="765"/>
      <c r="Q2388" s="765"/>
      <c r="R2388" s="765"/>
      <c r="S2388" s="765"/>
      <c r="T2388" s="765"/>
      <c r="U2388" s="765"/>
      <c r="V2388" s="765"/>
      <c r="W2388" s="765"/>
      <c r="X2388" s="765"/>
      <c r="Y2388" s="765"/>
      <c r="Z2388" s="765"/>
      <c r="AA2388" s="765"/>
      <c r="AB2388" s="765"/>
      <c r="AC2388" s="765"/>
      <c r="AD2388" s="765"/>
      <c r="AE2388" s="765"/>
      <c r="AF2388" s="765"/>
      <c r="AG2388" s="765"/>
      <c r="AH2388" s="765"/>
    </row>
    <row r="2389" s="695" customFormat="1" customHeight="1" spans="1:34">
      <c r="A2389" s="1287"/>
      <c r="B2389" s="513"/>
      <c r="C2389" s="213"/>
      <c r="D2389" s="1198"/>
      <c r="E2389" s="409"/>
      <c r="F2389" s="952"/>
      <c r="G2389" s="1157"/>
      <c r="H2389" s="388"/>
      <c r="I2389" s="388"/>
      <c r="J2389" s="991"/>
      <c r="K2389" s="388"/>
      <c r="L2389" s="388"/>
      <c r="M2389" s="678"/>
      <c r="N2389" s="765"/>
      <c r="O2389" s="765"/>
      <c r="P2389" s="765"/>
      <c r="Q2389" s="765"/>
      <c r="R2389" s="765"/>
      <c r="S2389" s="765"/>
      <c r="T2389" s="765"/>
      <c r="U2389" s="765"/>
      <c r="V2389" s="765"/>
      <c r="W2389" s="765"/>
      <c r="X2389" s="765"/>
      <c r="Y2389" s="765"/>
      <c r="Z2389" s="765"/>
      <c r="AA2389" s="765"/>
      <c r="AB2389" s="765"/>
      <c r="AC2389" s="765"/>
      <c r="AD2389" s="765"/>
      <c r="AE2389" s="765"/>
      <c r="AF2389" s="765"/>
      <c r="AG2389" s="765"/>
      <c r="AH2389" s="765"/>
    </row>
    <row r="2390" s="695" customFormat="1" customHeight="1" spans="1:34">
      <c r="A2390" s="1287"/>
      <c r="B2390" s="513"/>
      <c r="C2390" s="213"/>
      <c r="D2390" s="1198"/>
      <c r="E2390" s="409"/>
      <c r="F2390" s="952"/>
      <c r="G2390" s="1157"/>
      <c r="H2390" s="388"/>
      <c r="I2390" s="388"/>
      <c r="J2390" s="991"/>
      <c r="K2390" s="388"/>
      <c r="L2390" s="388"/>
      <c r="M2390" s="678"/>
      <c r="N2390" s="765"/>
      <c r="O2390" s="765"/>
      <c r="P2390" s="765"/>
      <c r="Q2390" s="765"/>
      <c r="R2390" s="765"/>
      <c r="S2390" s="765"/>
      <c r="T2390" s="765"/>
      <c r="U2390" s="765"/>
      <c r="V2390" s="765"/>
      <c r="W2390" s="765"/>
      <c r="X2390" s="765"/>
      <c r="Y2390" s="765"/>
      <c r="Z2390" s="765"/>
      <c r="AA2390" s="765"/>
      <c r="AB2390" s="765"/>
      <c r="AC2390" s="765"/>
      <c r="AD2390" s="765"/>
      <c r="AE2390" s="765"/>
      <c r="AF2390" s="765"/>
      <c r="AG2390" s="765"/>
      <c r="AH2390" s="765"/>
    </row>
    <row r="2391" s="695" customFormat="1" customHeight="1" spans="1:34">
      <c r="A2391" s="1287"/>
      <c r="B2391" s="513"/>
      <c r="C2391" s="213"/>
      <c r="D2391" s="1198"/>
      <c r="E2391" s="409"/>
      <c r="F2391" s="952"/>
      <c r="G2391" s="1157"/>
      <c r="H2391" s="388"/>
      <c r="I2391" s="388"/>
      <c r="J2391" s="991"/>
      <c r="K2391" s="388"/>
      <c r="L2391" s="388"/>
      <c r="M2391" s="678"/>
      <c r="N2391" s="765"/>
      <c r="O2391" s="765"/>
      <c r="P2391" s="765"/>
      <c r="Q2391" s="765"/>
      <c r="R2391" s="765"/>
      <c r="S2391" s="765"/>
      <c r="T2391" s="765"/>
      <c r="U2391" s="765"/>
      <c r="V2391" s="765"/>
      <c r="W2391" s="765"/>
      <c r="X2391" s="765"/>
      <c r="Y2391" s="765"/>
      <c r="Z2391" s="765"/>
      <c r="AA2391" s="765"/>
      <c r="AB2391" s="765"/>
      <c r="AC2391" s="765"/>
      <c r="AD2391" s="765"/>
      <c r="AE2391" s="765"/>
      <c r="AF2391" s="765"/>
      <c r="AG2391" s="765"/>
      <c r="AH2391" s="765"/>
    </row>
    <row r="2392" s="695" customFormat="1" customHeight="1" spans="1:34">
      <c r="A2392" s="1287"/>
      <c r="B2392" s="513"/>
      <c r="C2392" s="213"/>
      <c r="D2392" s="1198"/>
      <c r="E2392" s="409"/>
      <c r="F2392" s="952"/>
      <c r="G2392" s="1157"/>
      <c r="H2392" s="388"/>
      <c r="I2392" s="388"/>
      <c r="J2392" s="991"/>
      <c r="K2392" s="388"/>
      <c r="L2392" s="388"/>
      <c r="M2392" s="678"/>
      <c r="N2392" s="765"/>
      <c r="O2392" s="765"/>
      <c r="P2392" s="765"/>
      <c r="Q2392" s="765"/>
      <c r="R2392" s="765"/>
      <c r="S2392" s="765"/>
      <c r="T2392" s="765"/>
      <c r="U2392" s="765"/>
      <c r="V2392" s="765"/>
      <c r="W2392" s="765"/>
      <c r="X2392" s="765"/>
      <c r="Y2392" s="765"/>
      <c r="Z2392" s="765"/>
      <c r="AA2392" s="765"/>
      <c r="AB2392" s="765"/>
      <c r="AC2392" s="765"/>
      <c r="AD2392" s="765"/>
      <c r="AE2392" s="765"/>
      <c r="AF2392" s="765"/>
      <c r="AG2392" s="765"/>
      <c r="AH2392" s="765"/>
    </row>
    <row r="2393" s="695" customFormat="1" customHeight="1" spans="1:34">
      <c r="A2393" s="1287"/>
      <c r="B2393" s="513"/>
      <c r="C2393" s="213"/>
      <c r="D2393" s="1198"/>
      <c r="E2393" s="409"/>
      <c r="F2393" s="952"/>
      <c r="G2393" s="1157"/>
      <c r="H2393" s="388"/>
      <c r="I2393" s="388"/>
      <c r="J2393" s="991"/>
      <c r="K2393" s="388"/>
      <c r="L2393" s="388"/>
      <c r="M2393" s="678"/>
      <c r="N2393" s="765"/>
      <c r="O2393" s="765"/>
      <c r="P2393" s="765"/>
      <c r="Q2393" s="765"/>
      <c r="R2393" s="765"/>
      <c r="S2393" s="765"/>
      <c r="T2393" s="765"/>
      <c r="U2393" s="765"/>
      <c r="V2393" s="765"/>
      <c r="W2393" s="765"/>
      <c r="X2393" s="765"/>
      <c r="Y2393" s="765"/>
      <c r="Z2393" s="765"/>
      <c r="AA2393" s="765"/>
      <c r="AB2393" s="765"/>
      <c r="AC2393" s="765"/>
      <c r="AD2393" s="765"/>
      <c r="AE2393" s="765"/>
      <c r="AF2393" s="765"/>
      <c r="AG2393" s="765"/>
      <c r="AH2393" s="765"/>
    </row>
    <row r="2394" s="695" customFormat="1" customHeight="1" spans="1:34">
      <c r="A2394" s="1287"/>
      <c r="B2394" s="513"/>
      <c r="C2394" s="213"/>
      <c r="D2394" s="1198"/>
      <c r="E2394" s="409"/>
      <c r="F2394" s="952"/>
      <c r="G2394" s="1157"/>
      <c r="H2394" s="388"/>
      <c r="I2394" s="388"/>
      <c r="J2394" s="991"/>
      <c r="K2394" s="388"/>
      <c r="L2394" s="388"/>
      <c r="M2394" s="678"/>
      <c r="N2394" s="765"/>
      <c r="O2394" s="765"/>
      <c r="P2394" s="765"/>
      <c r="Q2394" s="765"/>
      <c r="R2394" s="765"/>
      <c r="S2394" s="765"/>
      <c r="T2394" s="765"/>
      <c r="U2394" s="765"/>
      <c r="V2394" s="765"/>
      <c r="W2394" s="765"/>
      <c r="X2394" s="765"/>
      <c r="Y2394" s="765"/>
      <c r="Z2394" s="765"/>
      <c r="AA2394" s="765"/>
      <c r="AB2394" s="765"/>
      <c r="AC2394" s="765"/>
      <c r="AD2394" s="765"/>
      <c r="AE2394" s="765"/>
      <c r="AF2394" s="765"/>
      <c r="AG2394" s="765"/>
      <c r="AH2394" s="765"/>
    </row>
    <row r="2395" s="695" customFormat="1" customHeight="1" spans="1:34">
      <c r="A2395" s="1287"/>
      <c r="B2395" s="513"/>
      <c r="C2395" s="213"/>
      <c r="D2395" s="1198"/>
      <c r="E2395" s="409"/>
      <c r="F2395" s="952"/>
      <c r="G2395" s="1157"/>
      <c r="H2395" s="388"/>
      <c r="I2395" s="388"/>
      <c r="J2395" s="991"/>
      <c r="K2395" s="388"/>
      <c r="L2395" s="388"/>
      <c r="M2395" s="678"/>
      <c r="N2395" s="765"/>
      <c r="O2395" s="765"/>
      <c r="P2395" s="765"/>
      <c r="Q2395" s="765"/>
      <c r="R2395" s="765"/>
      <c r="S2395" s="765"/>
      <c r="T2395" s="765"/>
      <c r="U2395" s="765"/>
      <c r="V2395" s="765"/>
      <c r="W2395" s="765"/>
      <c r="X2395" s="765"/>
      <c r="Y2395" s="765"/>
      <c r="Z2395" s="765"/>
      <c r="AA2395" s="765"/>
      <c r="AB2395" s="765"/>
      <c r="AC2395" s="765"/>
      <c r="AD2395" s="765"/>
      <c r="AE2395" s="765"/>
      <c r="AF2395" s="765"/>
      <c r="AG2395" s="765"/>
      <c r="AH2395" s="765"/>
    </row>
    <row r="2396" s="695" customFormat="1" customHeight="1" spans="1:34">
      <c r="A2396" s="1287"/>
      <c r="B2396" s="513"/>
      <c r="C2396" s="213"/>
      <c r="D2396" s="1198"/>
      <c r="E2396" s="409"/>
      <c r="F2396" s="952"/>
      <c r="G2396" s="1157"/>
      <c r="H2396" s="388"/>
      <c r="I2396" s="388"/>
      <c r="J2396" s="991"/>
      <c r="K2396" s="388"/>
      <c r="L2396" s="388"/>
      <c r="M2396" s="678"/>
      <c r="N2396" s="765"/>
      <c r="O2396" s="765"/>
      <c r="P2396" s="765"/>
      <c r="Q2396" s="765"/>
      <c r="R2396" s="765"/>
      <c r="S2396" s="765"/>
      <c r="T2396" s="765"/>
      <c r="U2396" s="765"/>
      <c r="V2396" s="765"/>
      <c r="W2396" s="765"/>
      <c r="X2396" s="765"/>
      <c r="Y2396" s="765"/>
      <c r="Z2396" s="765"/>
      <c r="AA2396" s="765"/>
      <c r="AB2396" s="765"/>
      <c r="AC2396" s="765"/>
      <c r="AD2396" s="765"/>
      <c r="AE2396" s="765"/>
      <c r="AF2396" s="765"/>
      <c r="AG2396" s="765"/>
      <c r="AH2396" s="765"/>
    </row>
    <row r="2397" s="695" customFormat="1" customHeight="1" spans="1:34">
      <c r="A2397" s="1287"/>
      <c r="B2397" s="513"/>
      <c r="C2397" s="213"/>
      <c r="D2397" s="1198"/>
      <c r="E2397" s="409"/>
      <c r="F2397" s="952"/>
      <c r="G2397" s="1157"/>
      <c r="H2397" s="388"/>
      <c r="I2397" s="388"/>
      <c r="J2397" s="991"/>
      <c r="K2397" s="388"/>
      <c r="L2397" s="388"/>
      <c r="M2397" s="678"/>
      <c r="N2397" s="765"/>
      <c r="O2397" s="765"/>
      <c r="P2397" s="765"/>
      <c r="Q2397" s="765"/>
      <c r="R2397" s="765"/>
      <c r="S2397" s="765"/>
      <c r="T2397" s="765"/>
      <c r="U2397" s="765"/>
      <c r="V2397" s="765"/>
      <c r="W2397" s="765"/>
      <c r="X2397" s="765"/>
      <c r="Y2397" s="765"/>
      <c r="Z2397" s="765"/>
      <c r="AA2397" s="765"/>
      <c r="AB2397" s="765"/>
      <c r="AC2397" s="765"/>
      <c r="AD2397" s="765"/>
      <c r="AE2397" s="765"/>
      <c r="AF2397" s="765"/>
      <c r="AG2397" s="765"/>
      <c r="AH2397" s="765"/>
    </row>
    <row r="2398" s="695" customFormat="1" customHeight="1" spans="1:34">
      <c r="A2398" s="1287"/>
      <c r="B2398" s="513"/>
      <c r="C2398" s="213"/>
      <c r="D2398" s="1198"/>
      <c r="E2398" s="409"/>
      <c r="F2398" s="952"/>
      <c r="G2398" s="1157"/>
      <c r="H2398" s="388"/>
      <c r="I2398" s="388"/>
      <c r="J2398" s="991"/>
      <c r="K2398" s="388"/>
      <c r="L2398" s="388"/>
      <c r="M2398" s="678"/>
      <c r="N2398" s="765"/>
      <c r="O2398" s="765"/>
      <c r="P2398" s="765"/>
      <c r="Q2398" s="765"/>
      <c r="R2398" s="765"/>
      <c r="S2398" s="765"/>
      <c r="T2398" s="765"/>
      <c r="U2398" s="765"/>
      <c r="V2398" s="765"/>
      <c r="W2398" s="765"/>
      <c r="X2398" s="765"/>
      <c r="Y2398" s="765"/>
      <c r="Z2398" s="765"/>
      <c r="AA2398" s="765"/>
      <c r="AB2398" s="765"/>
      <c r="AC2398" s="765"/>
      <c r="AD2398" s="765"/>
      <c r="AE2398" s="765"/>
      <c r="AF2398" s="765"/>
      <c r="AG2398" s="765"/>
      <c r="AH2398" s="765"/>
    </row>
    <row r="2399" s="695" customFormat="1" customHeight="1" spans="1:34">
      <c r="A2399" s="1287"/>
      <c r="B2399" s="513"/>
      <c r="C2399" s="213"/>
      <c r="D2399" s="1198"/>
      <c r="E2399" s="409"/>
      <c r="F2399" s="952"/>
      <c r="G2399" s="1157"/>
      <c r="H2399" s="388"/>
      <c r="I2399" s="388"/>
      <c r="J2399" s="991"/>
      <c r="K2399" s="388"/>
      <c r="L2399" s="388"/>
      <c r="M2399" s="678"/>
      <c r="N2399" s="765"/>
      <c r="O2399" s="765"/>
      <c r="P2399" s="765"/>
      <c r="Q2399" s="765"/>
      <c r="R2399" s="765"/>
      <c r="S2399" s="765"/>
      <c r="T2399" s="765"/>
      <c r="U2399" s="765"/>
      <c r="V2399" s="765"/>
      <c r="W2399" s="765"/>
      <c r="X2399" s="765"/>
      <c r="Y2399" s="765"/>
      <c r="Z2399" s="765"/>
      <c r="AA2399" s="765"/>
      <c r="AB2399" s="765"/>
      <c r="AC2399" s="765"/>
      <c r="AD2399" s="765"/>
      <c r="AE2399" s="765"/>
      <c r="AF2399" s="765"/>
      <c r="AG2399" s="765"/>
      <c r="AH2399" s="765"/>
    </row>
    <row r="2400" s="695" customFormat="1" customHeight="1" spans="1:34">
      <c r="A2400" s="1287"/>
      <c r="B2400" s="513"/>
      <c r="C2400" s="213"/>
      <c r="D2400" s="1198"/>
      <c r="E2400" s="409"/>
      <c r="F2400" s="952"/>
      <c r="G2400" s="1157"/>
      <c r="H2400" s="388"/>
      <c r="I2400" s="388"/>
      <c r="J2400" s="991"/>
      <c r="K2400" s="388"/>
      <c r="L2400" s="388"/>
      <c r="M2400" s="678"/>
      <c r="N2400" s="765"/>
      <c r="O2400" s="765"/>
      <c r="P2400" s="765"/>
      <c r="Q2400" s="765"/>
      <c r="R2400" s="765"/>
      <c r="S2400" s="765"/>
      <c r="T2400" s="765"/>
      <c r="U2400" s="765"/>
      <c r="V2400" s="765"/>
      <c r="W2400" s="765"/>
      <c r="X2400" s="765"/>
      <c r="Y2400" s="765"/>
      <c r="Z2400" s="765"/>
      <c r="AA2400" s="765"/>
      <c r="AB2400" s="765"/>
      <c r="AC2400" s="765"/>
      <c r="AD2400" s="765"/>
      <c r="AE2400" s="765"/>
      <c r="AF2400" s="765"/>
      <c r="AG2400" s="765"/>
      <c r="AH2400" s="765"/>
    </row>
    <row r="2401" s="695" customFormat="1" customHeight="1" spans="1:34">
      <c r="A2401" s="1287"/>
      <c r="B2401" s="513"/>
      <c r="C2401" s="213"/>
      <c r="D2401" s="1198"/>
      <c r="E2401" s="409"/>
      <c r="F2401" s="952"/>
      <c r="G2401" s="1157"/>
      <c r="H2401" s="388"/>
      <c r="I2401" s="388"/>
      <c r="J2401" s="991"/>
      <c r="K2401" s="388"/>
      <c r="L2401" s="388"/>
      <c r="M2401" s="678"/>
      <c r="N2401" s="765"/>
      <c r="O2401" s="765"/>
      <c r="P2401" s="765"/>
      <c r="Q2401" s="765"/>
      <c r="R2401" s="765"/>
      <c r="S2401" s="765"/>
      <c r="T2401" s="765"/>
      <c r="U2401" s="765"/>
      <c r="V2401" s="765"/>
      <c r="W2401" s="765"/>
      <c r="X2401" s="765"/>
      <c r="Y2401" s="765"/>
      <c r="Z2401" s="765"/>
      <c r="AA2401" s="765"/>
      <c r="AB2401" s="765"/>
      <c r="AC2401" s="765"/>
      <c r="AD2401" s="765"/>
      <c r="AE2401" s="765"/>
      <c r="AF2401" s="765"/>
      <c r="AG2401" s="765"/>
      <c r="AH2401" s="765"/>
    </row>
    <row r="2402" s="695" customFormat="1" customHeight="1" spans="1:34">
      <c r="A2402" s="1287"/>
      <c r="B2402" s="513"/>
      <c r="C2402" s="213"/>
      <c r="D2402" s="1198"/>
      <c r="E2402" s="409"/>
      <c r="F2402" s="952"/>
      <c r="G2402" s="1157"/>
      <c r="H2402" s="388"/>
      <c r="I2402" s="388"/>
      <c r="J2402" s="991"/>
      <c r="K2402" s="388"/>
      <c r="L2402" s="388"/>
      <c r="M2402" s="678"/>
      <c r="N2402" s="765"/>
      <c r="O2402" s="765"/>
      <c r="P2402" s="765"/>
      <c r="Q2402" s="765"/>
      <c r="R2402" s="765"/>
      <c r="S2402" s="765"/>
      <c r="T2402" s="765"/>
      <c r="U2402" s="765"/>
      <c r="V2402" s="765"/>
      <c r="W2402" s="765"/>
      <c r="X2402" s="765"/>
      <c r="Y2402" s="765"/>
      <c r="Z2402" s="765"/>
      <c r="AA2402" s="765"/>
      <c r="AB2402" s="765"/>
      <c r="AC2402" s="765"/>
      <c r="AD2402" s="765"/>
      <c r="AE2402" s="765"/>
      <c r="AF2402" s="765"/>
      <c r="AG2402" s="765"/>
      <c r="AH2402" s="765"/>
    </row>
    <row r="2403" s="695" customFormat="1" customHeight="1" spans="1:34">
      <c r="A2403" s="1287"/>
      <c r="B2403" s="513"/>
      <c r="C2403" s="213"/>
      <c r="D2403" s="1198"/>
      <c r="E2403" s="409"/>
      <c r="F2403" s="952"/>
      <c r="G2403" s="1157"/>
      <c r="H2403" s="388"/>
      <c r="I2403" s="388"/>
      <c r="J2403" s="991"/>
      <c r="K2403" s="388"/>
      <c r="L2403" s="388"/>
      <c r="M2403" s="678"/>
      <c r="N2403" s="765"/>
      <c r="O2403" s="765"/>
      <c r="P2403" s="765"/>
      <c r="Q2403" s="765"/>
      <c r="R2403" s="765"/>
      <c r="S2403" s="765"/>
      <c r="T2403" s="765"/>
      <c r="U2403" s="765"/>
      <c r="V2403" s="765"/>
      <c r="W2403" s="765"/>
      <c r="X2403" s="765"/>
      <c r="Y2403" s="765"/>
      <c r="Z2403" s="765"/>
      <c r="AA2403" s="765"/>
      <c r="AB2403" s="765"/>
      <c r="AC2403" s="765"/>
      <c r="AD2403" s="765"/>
      <c r="AE2403" s="765"/>
      <c r="AF2403" s="765"/>
      <c r="AG2403" s="765"/>
      <c r="AH2403" s="765"/>
    </row>
    <row r="2404" s="695" customFormat="1" customHeight="1" spans="1:34">
      <c r="A2404" s="1287"/>
      <c r="B2404" s="513"/>
      <c r="C2404" s="213"/>
      <c r="D2404" s="1198"/>
      <c r="E2404" s="409"/>
      <c r="F2404" s="952"/>
      <c r="G2404" s="1157"/>
      <c r="H2404" s="388"/>
      <c r="I2404" s="388"/>
      <c r="J2404" s="991"/>
      <c r="K2404" s="388"/>
      <c r="L2404" s="388"/>
      <c r="M2404" s="678"/>
      <c r="N2404" s="765"/>
      <c r="O2404" s="765"/>
      <c r="P2404" s="765"/>
      <c r="Q2404" s="765"/>
      <c r="R2404" s="765"/>
      <c r="S2404" s="765"/>
      <c r="T2404" s="765"/>
      <c r="U2404" s="765"/>
      <c r="V2404" s="765"/>
      <c r="W2404" s="765"/>
      <c r="X2404" s="765"/>
      <c r="Y2404" s="765"/>
      <c r="Z2404" s="765"/>
      <c r="AA2404" s="765"/>
      <c r="AB2404" s="765"/>
      <c r="AC2404" s="765"/>
      <c r="AD2404" s="765"/>
      <c r="AE2404" s="765"/>
      <c r="AF2404" s="765"/>
      <c r="AG2404" s="765"/>
      <c r="AH2404" s="765"/>
    </row>
    <row r="2405" s="695" customFormat="1" customHeight="1" spans="1:34">
      <c r="A2405" s="1287"/>
      <c r="B2405" s="513"/>
      <c r="C2405" s="213"/>
      <c r="D2405" s="1198"/>
      <c r="E2405" s="409"/>
      <c r="F2405" s="952"/>
      <c r="G2405" s="1157"/>
      <c r="H2405" s="388"/>
      <c r="I2405" s="388"/>
      <c r="J2405" s="991"/>
      <c r="K2405" s="388"/>
      <c r="L2405" s="388"/>
      <c r="M2405" s="678"/>
      <c r="N2405" s="765"/>
      <c r="O2405" s="765"/>
      <c r="P2405" s="765"/>
      <c r="Q2405" s="765"/>
      <c r="R2405" s="765"/>
      <c r="S2405" s="765"/>
      <c r="T2405" s="765"/>
      <c r="U2405" s="765"/>
      <c r="V2405" s="765"/>
      <c r="W2405" s="765"/>
      <c r="X2405" s="765"/>
      <c r="Y2405" s="765"/>
      <c r="Z2405" s="765"/>
      <c r="AA2405" s="765"/>
      <c r="AB2405" s="765"/>
      <c r="AC2405" s="765"/>
      <c r="AD2405" s="765"/>
      <c r="AE2405" s="765"/>
      <c r="AF2405" s="765"/>
      <c r="AG2405" s="765"/>
      <c r="AH2405" s="765"/>
    </row>
    <row r="2406" s="695" customFormat="1" customHeight="1" spans="1:34">
      <c r="A2406" s="1287"/>
      <c r="B2406" s="513"/>
      <c r="C2406" s="213"/>
      <c r="D2406" s="1198"/>
      <c r="E2406" s="409"/>
      <c r="F2406" s="952"/>
      <c r="G2406" s="1157"/>
      <c r="H2406" s="388"/>
      <c r="I2406" s="388"/>
      <c r="J2406" s="991"/>
      <c r="K2406" s="388"/>
      <c r="L2406" s="388"/>
      <c r="M2406" s="678"/>
      <c r="N2406" s="765"/>
      <c r="O2406" s="765"/>
      <c r="P2406" s="765"/>
      <c r="Q2406" s="765"/>
      <c r="R2406" s="765"/>
      <c r="S2406" s="765"/>
      <c r="T2406" s="765"/>
      <c r="U2406" s="765"/>
      <c r="V2406" s="765"/>
      <c r="W2406" s="765"/>
      <c r="X2406" s="765"/>
      <c r="Y2406" s="765"/>
      <c r="Z2406" s="765"/>
      <c r="AA2406" s="765"/>
      <c r="AB2406" s="765"/>
      <c r="AC2406" s="765"/>
      <c r="AD2406" s="765"/>
      <c r="AE2406" s="765"/>
      <c r="AF2406" s="765"/>
      <c r="AG2406" s="765"/>
      <c r="AH2406" s="765"/>
    </row>
    <row r="2407" s="695" customFormat="1" customHeight="1" spans="1:34">
      <c r="A2407" s="1287"/>
      <c r="B2407" s="513"/>
      <c r="C2407" s="213"/>
      <c r="D2407" s="1198"/>
      <c r="E2407" s="409"/>
      <c r="F2407" s="952"/>
      <c r="G2407" s="1157"/>
      <c r="H2407" s="388"/>
      <c r="I2407" s="388"/>
      <c r="J2407" s="991"/>
      <c r="K2407" s="388"/>
      <c r="L2407" s="388"/>
      <c r="M2407" s="678"/>
      <c r="N2407" s="765"/>
      <c r="O2407" s="765"/>
      <c r="P2407" s="765"/>
      <c r="Q2407" s="765"/>
      <c r="R2407" s="765"/>
      <c r="S2407" s="765"/>
      <c r="T2407" s="765"/>
      <c r="U2407" s="765"/>
      <c r="V2407" s="765"/>
      <c r="W2407" s="765"/>
      <c r="X2407" s="765"/>
      <c r="Y2407" s="765"/>
      <c r="Z2407" s="765"/>
      <c r="AA2407" s="765"/>
      <c r="AB2407" s="765"/>
      <c r="AC2407" s="765"/>
      <c r="AD2407" s="765"/>
      <c r="AE2407" s="765"/>
      <c r="AF2407" s="765"/>
      <c r="AG2407" s="765"/>
      <c r="AH2407" s="765"/>
    </row>
    <row r="2408" s="695" customFormat="1" customHeight="1" spans="1:34">
      <c r="A2408" s="1287"/>
      <c r="B2408" s="513"/>
      <c r="C2408" s="213"/>
      <c r="D2408" s="1198"/>
      <c r="E2408" s="409"/>
      <c r="F2408" s="952"/>
      <c r="G2408" s="1157"/>
      <c r="H2408" s="388"/>
      <c r="I2408" s="388"/>
      <c r="J2408" s="991"/>
      <c r="K2408" s="388"/>
      <c r="L2408" s="388"/>
      <c r="M2408" s="678"/>
      <c r="N2408" s="765"/>
      <c r="O2408" s="765"/>
      <c r="P2408" s="765"/>
      <c r="Q2408" s="765"/>
      <c r="R2408" s="765"/>
      <c r="S2408" s="765"/>
      <c r="T2408" s="765"/>
      <c r="U2408" s="765"/>
      <c r="V2408" s="765"/>
      <c r="W2408" s="765"/>
      <c r="X2408" s="765"/>
      <c r="Y2408" s="765"/>
      <c r="Z2408" s="765"/>
      <c r="AA2408" s="765"/>
      <c r="AB2408" s="765"/>
      <c r="AC2408" s="765"/>
      <c r="AD2408" s="765"/>
      <c r="AE2408" s="765"/>
      <c r="AF2408" s="765"/>
      <c r="AG2408" s="765"/>
      <c r="AH2408" s="765"/>
    </row>
    <row r="2409" s="695" customFormat="1" customHeight="1" spans="1:34">
      <c r="A2409" s="1287"/>
      <c r="B2409" s="513"/>
      <c r="C2409" s="213"/>
      <c r="D2409" s="1198"/>
      <c r="E2409" s="409"/>
      <c r="F2409" s="952"/>
      <c r="G2409" s="1157"/>
      <c r="H2409" s="388"/>
      <c r="I2409" s="388"/>
      <c r="J2409" s="991"/>
      <c r="K2409" s="388"/>
      <c r="L2409" s="388"/>
      <c r="M2409" s="678"/>
      <c r="N2409" s="765"/>
      <c r="O2409" s="765"/>
      <c r="P2409" s="765"/>
      <c r="Q2409" s="765"/>
      <c r="R2409" s="765"/>
      <c r="S2409" s="765"/>
      <c r="T2409" s="765"/>
      <c r="U2409" s="765"/>
      <c r="V2409" s="765"/>
      <c r="W2409" s="765"/>
      <c r="X2409" s="765"/>
      <c r="Y2409" s="765"/>
      <c r="Z2409" s="765"/>
      <c r="AA2409" s="765"/>
      <c r="AB2409" s="765"/>
      <c r="AC2409" s="765"/>
      <c r="AD2409" s="765"/>
      <c r="AE2409" s="765"/>
      <c r="AF2409" s="765"/>
      <c r="AG2409" s="765"/>
      <c r="AH2409" s="765"/>
    </row>
    <row r="2410" s="695" customFormat="1" customHeight="1" spans="1:34">
      <c r="A2410" s="1287"/>
      <c r="B2410" s="513"/>
      <c r="C2410" s="213"/>
      <c r="D2410" s="1198"/>
      <c r="E2410" s="409"/>
      <c r="F2410" s="952"/>
      <c r="G2410" s="1157"/>
      <c r="H2410" s="388"/>
      <c r="I2410" s="388"/>
      <c r="J2410" s="991"/>
      <c r="K2410" s="388"/>
      <c r="L2410" s="388"/>
      <c r="M2410" s="678"/>
      <c r="N2410" s="765"/>
      <c r="O2410" s="765"/>
      <c r="P2410" s="765"/>
      <c r="Q2410" s="765"/>
      <c r="R2410" s="765"/>
      <c r="S2410" s="765"/>
      <c r="T2410" s="765"/>
      <c r="U2410" s="765"/>
      <c r="V2410" s="765"/>
      <c r="W2410" s="765"/>
      <c r="X2410" s="765"/>
      <c r="Y2410" s="765"/>
      <c r="Z2410" s="765"/>
      <c r="AA2410" s="765"/>
      <c r="AB2410" s="765"/>
      <c r="AC2410" s="765"/>
      <c r="AD2410" s="765"/>
      <c r="AE2410" s="765"/>
      <c r="AF2410" s="765"/>
      <c r="AG2410" s="765"/>
      <c r="AH2410" s="765"/>
    </row>
    <row r="2411" s="695" customFormat="1" customHeight="1" spans="1:34">
      <c r="A2411" s="1287"/>
      <c r="B2411" s="513"/>
      <c r="C2411" s="213"/>
      <c r="D2411" s="1198"/>
      <c r="E2411" s="409"/>
      <c r="F2411" s="952"/>
      <c r="G2411" s="1157"/>
      <c r="H2411" s="388"/>
      <c r="I2411" s="388"/>
      <c r="J2411" s="991"/>
      <c r="K2411" s="388"/>
      <c r="L2411" s="388"/>
      <c r="M2411" s="678"/>
      <c r="N2411" s="765"/>
      <c r="O2411" s="765"/>
      <c r="P2411" s="765"/>
      <c r="Q2411" s="765"/>
      <c r="R2411" s="765"/>
      <c r="S2411" s="765"/>
      <c r="T2411" s="765"/>
      <c r="U2411" s="765"/>
      <c r="V2411" s="765"/>
      <c r="W2411" s="765"/>
      <c r="X2411" s="765"/>
      <c r="Y2411" s="765"/>
      <c r="Z2411" s="765"/>
      <c r="AA2411" s="765"/>
      <c r="AB2411" s="765"/>
      <c r="AC2411" s="765"/>
      <c r="AD2411" s="765"/>
      <c r="AE2411" s="765"/>
      <c r="AF2411" s="765"/>
      <c r="AG2411" s="765"/>
      <c r="AH2411" s="765"/>
    </row>
    <row r="2412" s="695" customFormat="1" customHeight="1" spans="1:34">
      <c r="A2412" s="1287"/>
      <c r="B2412" s="513"/>
      <c r="C2412" s="213"/>
      <c r="D2412" s="1198"/>
      <c r="E2412" s="409"/>
      <c r="F2412" s="952"/>
      <c r="G2412" s="1157"/>
      <c r="H2412" s="388"/>
      <c r="I2412" s="388"/>
      <c r="J2412" s="991"/>
      <c r="K2412" s="388"/>
      <c r="L2412" s="388"/>
      <c r="M2412" s="678"/>
      <c r="N2412" s="765"/>
      <c r="O2412" s="765"/>
      <c r="P2412" s="765"/>
      <c r="Q2412" s="765"/>
      <c r="R2412" s="765"/>
      <c r="S2412" s="765"/>
      <c r="T2412" s="765"/>
      <c r="U2412" s="765"/>
      <c r="V2412" s="765"/>
      <c r="W2412" s="765"/>
      <c r="X2412" s="765"/>
      <c r="Y2412" s="765"/>
      <c r="Z2412" s="765"/>
      <c r="AA2412" s="765"/>
      <c r="AB2412" s="765"/>
      <c r="AC2412" s="765"/>
      <c r="AD2412" s="765"/>
      <c r="AE2412" s="765"/>
      <c r="AF2412" s="765"/>
      <c r="AG2412" s="765"/>
      <c r="AH2412" s="765"/>
    </row>
    <row r="2413" s="695" customFormat="1" customHeight="1" spans="1:34">
      <c r="A2413" s="1287"/>
      <c r="B2413" s="513"/>
      <c r="C2413" s="213"/>
      <c r="D2413" s="1198"/>
      <c r="E2413" s="409"/>
      <c r="F2413" s="952"/>
      <c r="G2413" s="1157"/>
      <c r="H2413" s="388"/>
      <c r="I2413" s="388"/>
      <c r="J2413" s="991"/>
      <c r="K2413" s="388"/>
      <c r="L2413" s="388"/>
      <c r="M2413" s="678"/>
      <c r="N2413" s="765"/>
      <c r="O2413" s="765"/>
      <c r="P2413" s="765"/>
      <c r="Q2413" s="765"/>
      <c r="R2413" s="765"/>
      <c r="S2413" s="765"/>
      <c r="T2413" s="765"/>
      <c r="U2413" s="765"/>
      <c r="V2413" s="765"/>
      <c r="W2413" s="765"/>
      <c r="X2413" s="765"/>
      <c r="Y2413" s="765"/>
      <c r="Z2413" s="765"/>
      <c r="AA2413" s="765"/>
      <c r="AB2413" s="765"/>
      <c r="AC2413" s="765"/>
      <c r="AD2413" s="765"/>
      <c r="AE2413" s="765"/>
      <c r="AF2413" s="765"/>
      <c r="AG2413" s="765"/>
      <c r="AH2413" s="765"/>
    </row>
    <row r="2414" s="695" customFormat="1" customHeight="1" spans="1:34">
      <c r="A2414" s="1287"/>
      <c r="B2414" s="513"/>
      <c r="C2414" s="213"/>
      <c r="D2414" s="1198"/>
      <c r="E2414" s="409"/>
      <c r="F2414" s="952"/>
      <c r="G2414" s="1157"/>
      <c r="H2414" s="388"/>
      <c r="I2414" s="388"/>
      <c r="J2414" s="991"/>
      <c r="K2414" s="388"/>
      <c r="L2414" s="388"/>
      <c r="M2414" s="678"/>
      <c r="N2414" s="765"/>
      <c r="O2414" s="765"/>
      <c r="P2414" s="765"/>
      <c r="Q2414" s="765"/>
      <c r="R2414" s="765"/>
      <c r="S2414" s="765"/>
      <c r="T2414" s="765"/>
      <c r="U2414" s="765"/>
      <c r="V2414" s="765"/>
      <c r="W2414" s="765"/>
      <c r="X2414" s="765"/>
      <c r="Y2414" s="765"/>
      <c r="Z2414" s="765"/>
      <c r="AA2414" s="765"/>
      <c r="AB2414" s="765"/>
      <c r="AC2414" s="765"/>
      <c r="AD2414" s="765"/>
      <c r="AE2414" s="765"/>
      <c r="AF2414" s="765"/>
      <c r="AG2414" s="765"/>
      <c r="AH2414" s="765"/>
    </row>
    <row r="2415" s="695" customFormat="1" customHeight="1" spans="1:34">
      <c r="A2415" s="1287"/>
      <c r="B2415" s="513"/>
      <c r="C2415" s="213"/>
      <c r="D2415" s="1198"/>
      <c r="E2415" s="409"/>
      <c r="F2415" s="952"/>
      <c r="G2415" s="1157"/>
      <c r="H2415" s="388"/>
      <c r="I2415" s="388"/>
      <c r="J2415" s="991"/>
      <c r="K2415" s="388"/>
      <c r="L2415" s="388"/>
      <c r="M2415" s="678"/>
      <c r="N2415" s="765"/>
      <c r="O2415" s="765"/>
      <c r="P2415" s="765"/>
      <c r="Q2415" s="765"/>
      <c r="R2415" s="765"/>
      <c r="S2415" s="765"/>
      <c r="T2415" s="765"/>
      <c r="U2415" s="765"/>
      <c r="V2415" s="765"/>
      <c r="W2415" s="765"/>
      <c r="X2415" s="765"/>
      <c r="Y2415" s="765"/>
      <c r="Z2415" s="765"/>
      <c r="AA2415" s="765"/>
      <c r="AB2415" s="765"/>
      <c r="AC2415" s="765"/>
      <c r="AD2415" s="765"/>
      <c r="AE2415" s="765"/>
      <c r="AF2415" s="765"/>
      <c r="AG2415" s="765"/>
      <c r="AH2415" s="765"/>
    </row>
    <row r="2416" s="695" customFormat="1" customHeight="1" spans="1:34">
      <c r="A2416" s="1287"/>
      <c r="B2416" s="513"/>
      <c r="C2416" s="213"/>
      <c r="D2416" s="1198"/>
      <c r="E2416" s="409"/>
      <c r="F2416" s="952"/>
      <c r="G2416" s="1157"/>
      <c r="H2416" s="388"/>
      <c r="I2416" s="388"/>
      <c r="J2416" s="991"/>
      <c r="K2416" s="388"/>
      <c r="L2416" s="388"/>
      <c r="M2416" s="678"/>
      <c r="N2416" s="765"/>
      <c r="O2416" s="765"/>
      <c r="P2416" s="765"/>
      <c r="Q2416" s="765"/>
      <c r="R2416" s="765"/>
      <c r="S2416" s="765"/>
      <c r="T2416" s="765"/>
      <c r="U2416" s="765"/>
      <c r="V2416" s="765"/>
      <c r="W2416" s="765"/>
      <c r="X2416" s="765"/>
      <c r="Y2416" s="765"/>
      <c r="Z2416" s="765"/>
      <c r="AA2416" s="765"/>
      <c r="AB2416" s="765"/>
      <c r="AC2416" s="765"/>
      <c r="AD2416" s="765"/>
      <c r="AE2416" s="765"/>
      <c r="AF2416" s="765"/>
      <c r="AG2416" s="765"/>
      <c r="AH2416" s="765"/>
    </row>
    <row r="2417" s="695" customFormat="1" customHeight="1" spans="1:34">
      <c r="A2417" s="1287"/>
      <c r="B2417" s="513"/>
      <c r="C2417" s="213"/>
      <c r="D2417" s="1198"/>
      <c r="E2417" s="409"/>
      <c r="F2417" s="952"/>
      <c r="G2417" s="1157"/>
      <c r="H2417" s="388"/>
      <c r="I2417" s="388"/>
      <c r="J2417" s="991"/>
      <c r="K2417" s="388"/>
      <c r="L2417" s="388"/>
      <c r="M2417" s="678"/>
      <c r="N2417" s="765"/>
      <c r="O2417" s="765"/>
      <c r="P2417" s="765"/>
      <c r="Q2417" s="765"/>
      <c r="R2417" s="765"/>
      <c r="S2417" s="765"/>
      <c r="T2417" s="765"/>
      <c r="U2417" s="765"/>
      <c r="V2417" s="765"/>
      <c r="W2417" s="765"/>
      <c r="X2417" s="765"/>
      <c r="Y2417" s="765"/>
      <c r="Z2417" s="765"/>
      <c r="AA2417" s="765"/>
      <c r="AB2417" s="765"/>
      <c r="AC2417" s="765"/>
      <c r="AD2417" s="765"/>
      <c r="AE2417" s="765"/>
      <c r="AF2417" s="765"/>
      <c r="AG2417" s="765"/>
      <c r="AH2417" s="765"/>
    </row>
    <row r="2418" s="695" customFormat="1" customHeight="1" spans="1:34">
      <c r="A2418" s="1287"/>
      <c r="B2418" s="513"/>
      <c r="C2418" s="213"/>
      <c r="D2418" s="1198"/>
      <c r="E2418" s="409"/>
      <c r="F2418" s="952"/>
      <c r="G2418" s="1157"/>
      <c r="H2418" s="388"/>
      <c r="I2418" s="388"/>
      <c r="J2418" s="991"/>
      <c r="K2418" s="388"/>
      <c r="L2418" s="388"/>
      <c r="M2418" s="678"/>
      <c r="N2418" s="765"/>
      <c r="O2418" s="765"/>
      <c r="P2418" s="765"/>
      <c r="Q2418" s="765"/>
      <c r="R2418" s="765"/>
      <c r="S2418" s="765"/>
      <c r="T2418" s="765"/>
      <c r="U2418" s="765"/>
      <c r="V2418" s="765"/>
      <c r="W2418" s="765"/>
      <c r="X2418" s="765"/>
      <c r="Y2418" s="765"/>
      <c r="Z2418" s="765"/>
      <c r="AA2418" s="765"/>
      <c r="AB2418" s="765"/>
      <c r="AC2418" s="765"/>
      <c r="AD2418" s="765"/>
      <c r="AE2418" s="765"/>
      <c r="AF2418" s="765"/>
      <c r="AG2418" s="765"/>
      <c r="AH2418" s="765"/>
    </row>
    <row r="2419" s="695" customFormat="1" customHeight="1" spans="1:34">
      <c r="A2419" s="1287"/>
      <c r="B2419" s="513"/>
      <c r="C2419" s="213"/>
      <c r="D2419" s="1198"/>
      <c r="E2419" s="409"/>
      <c r="F2419" s="952"/>
      <c r="G2419" s="1157"/>
      <c r="H2419" s="388"/>
      <c r="I2419" s="388"/>
      <c r="J2419" s="991"/>
      <c r="K2419" s="388"/>
      <c r="L2419" s="388"/>
      <c r="M2419" s="678"/>
      <c r="N2419" s="765"/>
      <c r="O2419" s="765"/>
      <c r="P2419" s="765"/>
      <c r="Q2419" s="765"/>
      <c r="R2419" s="765"/>
      <c r="S2419" s="765"/>
      <c r="T2419" s="765"/>
      <c r="U2419" s="765"/>
      <c r="V2419" s="765"/>
      <c r="W2419" s="765"/>
      <c r="X2419" s="765"/>
      <c r="Y2419" s="765"/>
      <c r="Z2419" s="765"/>
      <c r="AA2419" s="765"/>
      <c r="AB2419" s="765"/>
      <c r="AC2419" s="765"/>
      <c r="AD2419" s="765"/>
      <c r="AE2419" s="765"/>
      <c r="AF2419" s="765"/>
      <c r="AG2419" s="765"/>
      <c r="AH2419" s="765"/>
    </row>
    <row r="2420" s="695" customFormat="1" customHeight="1" spans="1:34">
      <c r="A2420" s="1287"/>
      <c r="B2420" s="513"/>
      <c r="C2420" s="213"/>
      <c r="D2420" s="1198"/>
      <c r="E2420" s="409"/>
      <c r="F2420" s="952"/>
      <c r="G2420" s="1157"/>
      <c r="H2420" s="388"/>
      <c r="I2420" s="388"/>
      <c r="J2420" s="991"/>
      <c r="K2420" s="388"/>
      <c r="L2420" s="388"/>
      <c r="M2420" s="678"/>
      <c r="N2420" s="765"/>
      <c r="O2420" s="765"/>
      <c r="P2420" s="765"/>
      <c r="Q2420" s="765"/>
      <c r="R2420" s="765"/>
      <c r="S2420" s="765"/>
      <c r="T2420" s="765"/>
      <c r="U2420" s="765"/>
      <c r="V2420" s="765"/>
      <c r="W2420" s="765"/>
      <c r="X2420" s="765"/>
      <c r="Y2420" s="765"/>
      <c r="Z2420" s="765"/>
      <c r="AA2420" s="765"/>
      <c r="AB2420" s="765"/>
      <c r="AC2420" s="765"/>
      <c r="AD2420" s="765"/>
      <c r="AE2420" s="765"/>
      <c r="AF2420" s="765"/>
      <c r="AG2420" s="765"/>
      <c r="AH2420" s="765"/>
    </row>
    <row r="2421" s="695" customFormat="1" customHeight="1" spans="1:34">
      <c r="A2421" s="1287"/>
      <c r="B2421" s="513"/>
      <c r="C2421" s="213"/>
      <c r="D2421" s="1198"/>
      <c r="E2421" s="409"/>
      <c r="F2421" s="952"/>
      <c r="G2421" s="1157"/>
      <c r="H2421" s="388"/>
      <c r="I2421" s="388"/>
      <c r="J2421" s="991"/>
      <c r="K2421" s="388"/>
      <c r="L2421" s="388"/>
      <c r="M2421" s="678"/>
      <c r="N2421" s="765"/>
      <c r="O2421" s="765"/>
      <c r="P2421" s="765"/>
      <c r="Q2421" s="765"/>
      <c r="R2421" s="765"/>
      <c r="S2421" s="765"/>
      <c r="T2421" s="765"/>
      <c r="U2421" s="765"/>
      <c r="V2421" s="765"/>
      <c r="W2421" s="765"/>
      <c r="X2421" s="765"/>
      <c r="Y2421" s="765"/>
      <c r="Z2421" s="765"/>
      <c r="AA2421" s="765"/>
      <c r="AB2421" s="765"/>
      <c r="AC2421" s="765"/>
      <c r="AD2421" s="765"/>
      <c r="AE2421" s="765"/>
      <c r="AF2421" s="765"/>
      <c r="AG2421" s="765"/>
      <c r="AH2421" s="765"/>
    </row>
    <row r="2422" s="695" customFormat="1" customHeight="1" spans="1:34">
      <c r="A2422" s="1287"/>
      <c r="B2422" s="513"/>
      <c r="C2422" s="213"/>
      <c r="D2422" s="1198"/>
      <c r="E2422" s="409"/>
      <c r="F2422" s="952"/>
      <c r="G2422" s="1157"/>
      <c r="H2422" s="388"/>
      <c r="I2422" s="388"/>
      <c r="J2422" s="991"/>
      <c r="K2422" s="388"/>
      <c r="L2422" s="388"/>
      <c r="M2422" s="678"/>
      <c r="N2422" s="765"/>
      <c r="O2422" s="765"/>
      <c r="P2422" s="765"/>
      <c r="Q2422" s="765"/>
      <c r="R2422" s="765"/>
      <c r="S2422" s="765"/>
      <c r="T2422" s="765"/>
      <c r="U2422" s="765"/>
      <c r="V2422" s="765"/>
      <c r="W2422" s="765"/>
      <c r="X2422" s="765"/>
      <c r="Y2422" s="765"/>
      <c r="Z2422" s="765"/>
      <c r="AA2422" s="765"/>
      <c r="AB2422" s="765"/>
      <c r="AC2422" s="765"/>
      <c r="AD2422" s="765"/>
      <c r="AE2422" s="765"/>
      <c r="AF2422" s="765"/>
      <c r="AG2422" s="765"/>
      <c r="AH2422" s="765"/>
    </row>
    <row r="2423" s="695" customFormat="1" customHeight="1" spans="1:34">
      <c r="A2423" s="1287"/>
      <c r="B2423" s="513"/>
      <c r="C2423" s="213"/>
      <c r="D2423" s="1198"/>
      <c r="E2423" s="409"/>
      <c r="F2423" s="952"/>
      <c r="G2423" s="1157"/>
      <c r="H2423" s="388"/>
      <c r="I2423" s="388"/>
      <c r="J2423" s="991"/>
      <c r="K2423" s="388"/>
      <c r="L2423" s="388"/>
      <c r="M2423" s="678"/>
      <c r="N2423" s="765"/>
      <c r="O2423" s="765"/>
      <c r="P2423" s="765"/>
      <c r="Q2423" s="765"/>
      <c r="R2423" s="765"/>
      <c r="S2423" s="765"/>
      <c r="T2423" s="765"/>
      <c r="U2423" s="765"/>
      <c r="V2423" s="765"/>
      <c r="W2423" s="765"/>
      <c r="X2423" s="765"/>
      <c r="Y2423" s="765"/>
      <c r="Z2423" s="765"/>
      <c r="AA2423" s="765"/>
      <c r="AB2423" s="765"/>
      <c r="AC2423" s="765"/>
      <c r="AD2423" s="765"/>
      <c r="AE2423" s="765"/>
      <c r="AF2423" s="765"/>
      <c r="AG2423" s="765"/>
      <c r="AH2423" s="765"/>
    </row>
    <row r="2424" s="695" customFormat="1" customHeight="1" spans="1:34">
      <c r="A2424" s="1287"/>
      <c r="B2424" s="513"/>
      <c r="C2424" s="213"/>
      <c r="D2424" s="1198"/>
      <c r="E2424" s="409"/>
      <c r="F2424" s="952"/>
      <c r="G2424" s="1157"/>
      <c r="H2424" s="388"/>
      <c r="I2424" s="388"/>
      <c r="J2424" s="991"/>
      <c r="K2424" s="388"/>
      <c r="L2424" s="388"/>
      <c r="M2424" s="773"/>
      <c r="N2424" s="765"/>
      <c r="O2424" s="765"/>
      <c r="P2424" s="765"/>
      <c r="Q2424" s="765"/>
      <c r="R2424" s="765"/>
      <c r="S2424" s="765"/>
      <c r="T2424" s="765"/>
      <c r="U2424" s="765"/>
      <c r="V2424" s="765"/>
      <c r="W2424" s="765"/>
      <c r="X2424" s="765"/>
      <c r="Y2424" s="765"/>
      <c r="Z2424" s="765"/>
      <c r="AA2424" s="765"/>
      <c r="AB2424" s="765"/>
      <c r="AC2424" s="765"/>
      <c r="AD2424" s="765"/>
      <c r="AE2424" s="765"/>
      <c r="AF2424" s="765"/>
      <c r="AG2424" s="765"/>
      <c r="AH2424" s="765"/>
    </row>
    <row r="2425" s="695" customFormat="1" customHeight="1" spans="1:34">
      <c r="A2425" s="1287"/>
      <c r="B2425" s="513"/>
      <c r="C2425" s="213"/>
      <c r="D2425" s="1198"/>
      <c r="E2425" s="409"/>
      <c r="F2425" s="952"/>
      <c r="G2425" s="1157"/>
      <c r="H2425" s="388"/>
      <c r="I2425" s="388"/>
      <c r="J2425" s="991"/>
      <c r="K2425" s="388"/>
      <c r="L2425" s="388"/>
      <c r="M2425" s="773"/>
      <c r="N2425" s="765"/>
      <c r="O2425" s="765"/>
      <c r="P2425" s="765"/>
      <c r="Q2425" s="765"/>
      <c r="R2425" s="765"/>
      <c r="S2425" s="765"/>
      <c r="T2425" s="765"/>
      <c r="U2425" s="765"/>
      <c r="V2425" s="765"/>
      <c r="W2425" s="765"/>
      <c r="X2425" s="765"/>
      <c r="Y2425" s="765"/>
      <c r="Z2425" s="765"/>
      <c r="AA2425" s="765"/>
      <c r="AB2425" s="765"/>
      <c r="AC2425" s="765"/>
      <c r="AD2425" s="765"/>
      <c r="AE2425" s="765"/>
      <c r="AF2425" s="765"/>
      <c r="AG2425" s="765"/>
      <c r="AH2425" s="765"/>
    </row>
    <row r="2426" s="695" customFormat="1" customHeight="1" spans="1:34">
      <c r="A2426" s="1287"/>
      <c r="B2426" s="513"/>
      <c r="C2426" s="213"/>
      <c r="D2426" s="1198"/>
      <c r="E2426" s="409"/>
      <c r="F2426" s="952"/>
      <c r="G2426" s="1157"/>
      <c r="H2426" s="388"/>
      <c r="I2426" s="388"/>
      <c r="J2426" s="991"/>
      <c r="K2426" s="388"/>
      <c r="L2426" s="388"/>
      <c r="M2426" s="773"/>
      <c r="N2426" s="765"/>
      <c r="O2426" s="765"/>
      <c r="P2426" s="765"/>
      <c r="Q2426" s="765"/>
      <c r="R2426" s="765"/>
      <c r="S2426" s="765"/>
      <c r="T2426" s="765"/>
      <c r="U2426" s="765"/>
      <c r="V2426" s="765"/>
      <c r="W2426" s="765"/>
      <c r="X2426" s="765"/>
      <c r="Y2426" s="765"/>
      <c r="Z2426" s="765"/>
      <c r="AA2426" s="765"/>
      <c r="AB2426" s="765"/>
      <c r="AC2426" s="765"/>
      <c r="AD2426" s="765"/>
      <c r="AE2426" s="765"/>
      <c r="AF2426" s="765"/>
      <c r="AG2426" s="765"/>
      <c r="AH2426" s="765"/>
    </row>
    <row r="2427" s="695" customFormat="1" customHeight="1" spans="1:34">
      <c r="A2427" s="1287"/>
      <c r="B2427" s="513"/>
      <c r="C2427" s="213"/>
      <c r="D2427" s="1198"/>
      <c r="E2427" s="409"/>
      <c r="F2427" s="952"/>
      <c r="G2427" s="1157"/>
      <c r="H2427" s="388"/>
      <c r="I2427" s="388"/>
      <c r="J2427" s="991"/>
      <c r="K2427" s="388"/>
      <c r="L2427" s="388"/>
      <c r="M2427" s="773"/>
      <c r="N2427" s="765"/>
      <c r="O2427" s="765"/>
      <c r="P2427" s="765"/>
      <c r="Q2427" s="765"/>
      <c r="R2427" s="765"/>
      <c r="S2427" s="765"/>
      <c r="T2427" s="765"/>
      <c r="U2427" s="765"/>
      <c r="V2427" s="765"/>
      <c r="W2427" s="765"/>
      <c r="X2427" s="765"/>
      <c r="Y2427" s="765"/>
      <c r="Z2427" s="765"/>
      <c r="AA2427" s="765"/>
      <c r="AB2427" s="765"/>
      <c r="AC2427" s="765"/>
      <c r="AD2427" s="765"/>
      <c r="AE2427" s="765"/>
      <c r="AF2427" s="765"/>
      <c r="AG2427" s="765"/>
      <c r="AH2427" s="765"/>
    </row>
    <row r="2428" s="695" customFormat="1" customHeight="1" spans="1:34">
      <c r="A2428" s="1287"/>
      <c r="B2428" s="513"/>
      <c r="C2428" s="799"/>
      <c r="D2428" s="799"/>
      <c r="E2428" s="409"/>
      <c r="F2428" s="952"/>
      <c r="G2428" s="1007"/>
      <c r="H2428" s="217"/>
      <c r="I2428" s="217"/>
      <c r="J2428" s="915"/>
      <c r="K2428" s="489"/>
      <c r="L2428" s="489"/>
      <c r="M2428" s="1301"/>
      <c r="N2428" s="765"/>
      <c r="O2428" s="765"/>
      <c r="P2428" s="765"/>
      <c r="Q2428" s="765"/>
      <c r="R2428" s="765"/>
      <c r="S2428" s="765"/>
      <c r="T2428" s="765"/>
      <c r="U2428" s="765"/>
      <c r="V2428" s="765"/>
      <c r="W2428" s="765"/>
      <c r="X2428" s="765"/>
      <c r="Y2428" s="765"/>
      <c r="Z2428" s="765"/>
      <c r="AA2428" s="765"/>
      <c r="AB2428" s="765"/>
      <c r="AC2428" s="765"/>
      <c r="AD2428" s="765"/>
      <c r="AE2428" s="765"/>
      <c r="AF2428" s="765"/>
      <c r="AG2428" s="765"/>
      <c r="AH2428" s="765"/>
    </row>
    <row r="2429" s="695" customFormat="1" customHeight="1" spans="1:34">
      <c r="A2429" s="1287"/>
      <c r="B2429" s="513"/>
      <c r="C2429" s="799"/>
      <c r="D2429" s="799"/>
      <c r="E2429" s="409"/>
      <c r="F2429" s="952"/>
      <c r="G2429" s="1007"/>
      <c r="H2429" s="217"/>
      <c r="I2429" s="388"/>
      <c r="J2429" s="991"/>
      <c r="K2429" s="388"/>
      <c r="L2429" s="388"/>
      <c r="M2429" s="1301"/>
      <c r="N2429" s="765"/>
      <c r="O2429" s="765"/>
      <c r="P2429" s="765"/>
      <c r="Q2429" s="765"/>
      <c r="R2429" s="765"/>
      <c r="S2429" s="765"/>
      <c r="T2429" s="765"/>
      <c r="U2429" s="765"/>
      <c r="V2429" s="765"/>
      <c r="W2429" s="765"/>
      <c r="X2429" s="765"/>
      <c r="Y2429" s="765"/>
      <c r="Z2429" s="765"/>
      <c r="AA2429" s="765"/>
      <c r="AB2429" s="765"/>
      <c r="AC2429" s="765"/>
      <c r="AD2429" s="765"/>
      <c r="AE2429" s="765"/>
      <c r="AF2429" s="765"/>
      <c r="AG2429" s="765"/>
      <c r="AH2429" s="765"/>
    </row>
    <row r="2430" s="695" customFormat="1" customHeight="1" spans="1:34">
      <c r="A2430" s="1287"/>
      <c r="B2430" s="513"/>
      <c r="C2430" s="799"/>
      <c r="D2430" s="799"/>
      <c r="E2430" s="409"/>
      <c r="F2430" s="952"/>
      <c r="G2430" s="1007"/>
      <c r="H2430" s="217"/>
      <c r="I2430" s="217"/>
      <c r="J2430" s="915"/>
      <c r="K2430" s="489"/>
      <c r="L2430" s="489"/>
      <c r="M2430" s="773"/>
      <c r="N2430" s="765"/>
      <c r="O2430" s="765"/>
      <c r="P2430" s="765"/>
      <c r="Q2430" s="765"/>
      <c r="R2430" s="765"/>
      <c r="S2430" s="765"/>
      <c r="T2430" s="765"/>
      <c r="U2430" s="765"/>
      <c r="V2430" s="765"/>
      <c r="W2430" s="765"/>
      <c r="X2430" s="765"/>
      <c r="Y2430" s="765"/>
      <c r="Z2430" s="765"/>
      <c r="AA2430" s="765"/>
      <c r="AB2430" s="765"/>
      <c r="AC2430" s="765"/>
      <c r="AD2430" s="765"/>
      <c r="AE2430" s="765"/>
      <c r="AF2430" s="765"/>
      <c r="AG2430" s="765"/>
      <c r="AH2430" s="765"/>
    </row>
    <row r="2431" s="695" customFormat="1" customHeight="1" spans="1:34">
      <c r="A2431" s="1287"/>
      <c r="B2431" s="513"/>
      <c r="C2431" s="799"/>
      <c r="D2431" s="799"/>
      <c r="E2431" s="409"/>
      <c r="F2431" s="952"/>
      <c r="G2431" s="1007"/>
      <c r="H2431" s="217"/>
      <c r="I2431" s="388"/>
      <c r="J2431" s="991"/>
      <c r="K2431" s="388"/>
      <c r="L2431" s="388"/>
      <c r="M2431" s="773"/>
      <c r="N2431" s="765"/>
      <c r="O2431" s="765"/>
      <c r="P2431" s="765"/>
      <c r="Q2431" s="765"/>
      <c r="R2431" s="765"/>
      <c r="S2431" s="765"/>
      <c r="T2431" s="765"/>
      <c r="U2431" s="765"/>
      <c r="V2431" s="765"/>
      <c r="W2431" s="765"/>
      <c r="X2431" s="765"/>
      <c r="Y2431" s="765"/>
      <c r="Z2431" s="765"/>
      <c r="AA2431" s="765"/>
      <c r="AB2431" s="765"/>
      <c r="AC2431" s="765"/>
      <c r="AD2431" s="765"/>
      <c r="AE2431" s="765"/>
      <c r="AF2431" s="765"/>
      <c r="AG2431" s="765"/>
      <c r="AH2431" s="765"/>
    </row>
    <row r="2432" s="695" customFormat="1" customHeight="1" spans="1:34">
      <c r="A2432" s="1287"/>
      <c r="B2432" s="513"/>
      <c r="C2432" s="799"/>
      <c r="D2432" s="799"/>
      <c r="E2432" s="409"/>
      <c r="F2432" s="952"/>
      <c r="G2432" s="1007"/>
      <c r="H2432" s="217"/>
      <c r="I2432" s="388"/>
      <c r="J2432" s="991"/>
      <c r="K2432" s="388"/>
      <c r="L2432" s="388"/>
      <c r="M2432" s="773"/>
      <c r="N2432" s="765"/>
      <c r="O2432" s="765"/>
      <c r="P2432" s="765"/>
      <c r="Q2432" s="765"/>
      <c r="R2432" s="765"/>
      <c r="S2432" s="765"/>
      <c r="T2432" s="765"/>
      <c r="U2432" s="765"/>
      <c r="V2432" s="765"/>
      <c r="W2432" s="765"/>
      <c r="X2432" s="765"/>
      <c r="Y2432" s="765"/>
      <c r="Z2432" s="765"/>
      <c r="AA2432" s="765"/>
      <c r="AB2432" s="765"/>
      <c r="AC2432" s="765"/>
      <c r="AD2432" s="765"/>
      <c r="AE2432" s="765"/>
      <c r="AF2432" s="765"/>
      <c r="AG2432" s="765"/>
      <c r="AH2432" s="765"/>
    </row>
    <row r="2433" s="695" customFormat="1" customHeight="1" spans="1:34">
      <c r="A2433" s="1287"/>
      <c r="B2433" s="513"/>
      <c r="C2433" s="799"/>
      <c r="D2433" s="799"/>
      <c r="E2433" s="409"/>
      <c r="F2433" s="952"/>
      <c r="G2433" s="1007"/>
      <c r="H2433" s="217"/>
      <c r="I2433" s="388"/>
      <c r="J2433" s="991"/>
      <c r="K2433" s="388"/>
      <c r="L2433" s="388"/>
      <c r="M2433" s="773"/>
      <c r="N2433" s="765"/>
      <c r="O2433" s="765"/>
      <c r="P2433" s="765"/>
      <c r="Q2433" s="765"/>
      <c r="R2433" s="765"/>
      <c r="S2433" s="765"/>
      <c r="T2433" s="765"/>
      <c r="U2433" s="765"/>
      <c r="V2433" s="765"/>
      <c r="W2433" s="765"/>
      <c r="X2433" s="765"/>
      <c r="Y2433" s="765"/>
      <c r="Z2433" s="765"/>
      <c r="AA2433" s="765"/>
      <c r="AB2433" s="765"/>
      <c r="AC2433" s="765"/>
      <c r="AD2433" s="765"/>
      <c r="AE2433" s="765"/>
      <c r="AF2433" s="765"/>
      <c r="AG2433" s="765"/>
      <c r="AH2433" s="765"/>
    </row>
    <row r="2434" s="695" customFormat="1" customHeight="1" spans="1:34">
      <c r="A2434" s="1287"/>
      <c r="B2434" s="513"/>
      <c r="C2434" s="799"/>
      <c r="D2434" s="799"/>
      <c r="E2434" s="409"/>
      <c r="F2434" s="952"/>
      <c r="G2434" s="1007"/>
      <c r="H2434" s="217"/>
      <c r="I2434" s="388"/>
      <c r="J2434" s="991"/>
      <c r="K2434" s="388"/>
      <c r="L2434" s="388"/>
      <c r="M2434" s="773"/>
      <c r="N2434" s="765"/>
      <c r="O2434" s="765"/>
      <c r="P2434" s="765"/>
      <c r="Q2434" s="765"/>
      <c r="R2434" s="765"/>
      <c r="S2434" s="765"/>
      <c r="T2434" s="765"/>
      <c r="U2434" s="765"/>
      <c r="V2434" s="765"/>
      <c r="W2434" s="765"/>
      <c r="X2434" s="765"/>
      <c r="Y2434" s="765"/>
      <c r="Z2434" s="765"/>
      <c r="AA2434" s="765"/>
      <c r="AB2434" s="765"/>
      <c r="AC2434" s="765"/>
      <c r="AD2434" s="765"/>
      <c r="AE2434" s="765"/>
      <c r="AF2434" s="765"/>
      <c r="AG2434" s="765"/>
      <c r="AH2434" s="765"/>
    </row>
    <row r="2435" s="695" customFormat="1" customHeight="1" spans="1:34">
      <c r="A2435" s="1287"/>
      <c r="B2435" s="513"/>
      <c r="C2435" s="799"/>
      <c r="D2435" s="799"/>
      <c r="E2435" s="409"/>
      <c r="F2435" s="952"/>
      <c r="G2435" s="1007"/>
      <c r="H2435" s="217"/>
      <c r="I2435" s="388"/>
      <c r="J2435" s="991"/>
      <c r="K2435" s="388"/>
      <c r="L2435" s="388"/>
      <c r="M2435" s="773"/>
      <c r="N2435" s="765"/>
      <c r="O2435" s="765"/>
      <c r="P2435" s="765"/>
      <c r="Q2435" s="765"/>
      <c r="R2435" s="765"/>
      <c r="S2435" s="765"/>
      <c r="T2435" s="765"/>
      <c r="U2435" s="765"/>
      <c r="V2435" s="765"/>
      <c r="W2435" s="765"/>
      <c r="X2435" s="765"/>
      <c r="Y2435" s="765"/>
      <c r="Z2435" s="765"/>
      <c r="AA2435" s="765"/>
      <c r="AB2435" s="765"/>
      <c r="AC2435" s="765"/>
      <c r="AD2435" s="765"/>
      <c r="AE2435" s="765"/>
      <c r="AF2435" s="765"/>
      <c r="AG2435" s="765"/>
      <c r="AH2435" s="765"/>
    </row>
    <row r="2436" s="695" customFormat="1" customHeight="1" spans="1:34">
      <c r="A2436" s="1287"/>
      <c r="B2436" s="513"/>
      <c r="C2436" s="799"/>
      <c r="D2436" s="799"/>
      <c r="E2436" s="409"/>
      <c r="F2436" s="952"/>
      <c r="G2436" s="1007"/>
      <c r="H2436" s="217"/>
      <c r="I2436" s="388"/>
      <c r="J2436" s="991"/>
      <c r="K2436" s="388"/>
      <c r="L2436" s="388"/>
      <c r="M2436" s="773"/>
      <c r="N2436" s="765"/>
      <c r="O2436" s="765"/>
      <c r="P2436" s="765"/>
      <c r="Q2436" s="765"/>
      <c r="R2436" s="765"/>
      <c r="S2436" s="765"/>
      <c r="T2436" s="765"/>
      <c r="U2436" s="765"/>
      <c r="V2436" s="765"/>
      <c r="W2436" s="765"/>
      <c r="X2436" s="765"/>
      <c r="Y2436" s="765"/>
      <c r="Z2436" s="765"/>
      <c r="AA2436" s="765"/>
      <c r="AB2436" s="765"/>
      <c r="AC2436" s="765"/>
      <c r="AD2436" s="765"/>
      <c r="AE2436" s="765"/>
      <c r="AF2436" s="765"/>
      <c r="AG2436" s="765"/>
      <c r="AH2436" s="765"/>
    </row>
    <row r="2437" s="695" customFormat="1" customHeight="1" spans="1:34">
      <c r="A2437" s="1287"/>
      <c r="B2437" s="513"/>
      <c r="C2437" s="799"/>
      <c r="D2437" s="799"/>
      <c r="E2437" s="409"/>
      <c r="F2437" s="952"/>
      <c r="G2437" s="1007"/>
      <c r="H2437" s="217"/>
      <c r="I2437" s="388"/>
      <c r="J2437" s="991"/>
      <c r="K2437" s="388"/>
      <c r="L2437" s="388"/>
      <c r="M2437" s="773"/>
      <c r="N2437" s="765"/>
      <c r="O2437" s="765"/>
      <c r="P2437" s="765"/>
      <c r="Q2437" s="765"/>
      <c r="R2437" s="765"/>
      <c r="S2437" s="765"/>
      <c r="T2437" s="765"/>
      <c r="U2437" s="765"/>
      <c r="V2437" s="765"/>
      <c r="W2437" s="765"/>
      <c r="X2437" s="765"/>
      <c r="Y2437" s="765"/>
      <c r="Z2437" s="765"/>
      <c r="AA2437" s="765"/>
      <c r="AB2437" s="765"/>
      <c r="AC2437" s="765"/>
      <c r="AD2437" s="765"/>
      <c r="AE2437" s="765"/>
      <c r="AF2437" s="765"/>
      <c r="AG2437" s="765"/>
      <c r="AH2437" s="765"/>
    </row>
    <row r="2438" s="695" customFormat="1" customHeight="1" spans="1:34">
      <c r="A2438" s="1287"/>
      <c r="B2438" s="513"/>
      <c r="C2438" s="799"/>
      <c r="D2438" s="799"/>
      <c r="E2438" s="409"/>
      <c r="F2438" s="952"/>
      <c r="G2438" s="1007"/>
      <c r="H2438" s="217"/>
      <c r="I2438" s="388"/>
      <c r="J2438" s="991"/>
      <c r="K2438" s="388"/>
      <c r="L2438" s="388"/>
      <c r="M2438" s="773"/>
      <c r="N2438" s="765"/>
      <c r="O2438" s="765"/>
      <c r="P2438" s="765"/>
      <c r="Q2438" s="765"/>
      <c r="R2438" s="765"/>
      <c r="S2438" s="765"/>
      <c r="T2438" s="765"/>
      <c r="U2438" s="765"/>
      <c r="V2438" s="765"/>
      <c r="W2438" s="765"/>
      <c r="X2438" s="765"/>
      <c r="Y2438" s="765"/>
      <c r="Z2438" s="765"/>
      <c r="AA2438" s="765"/>
      <c r="AB2438" s="765"/>
      <c r="AC2438" s="765"/>
      <c r="AD2438" s="765"/>
      <c r="AE2438" s="765"/>
      <c r="AF2438" s="765"/>
      <c r="AG2438" s="765"/>
      <c r="AH2438" s="765"/>
    </row>
    <row r="2439" s="695" customFormat="1" customHeight="1" spans="1:34">
      <c r="A2439" s="1287"/>
      <c r="B2439" s="513"/>
      <c r="C2439" s="799"/>
      <c r="D2439" s="799"/>
      <c r="E2439" s="409"/>
      <c r="F2439" s="952"/>
      <c r="G2439" s="1007"/>
      <c r="H2439" s="217"/>
      <c r="I2439" s="388"/>
      <c r="J2439" s="991"/>
      <c r="K2439" s="388"/>
      <c r="L2439" s="388"/>
      <c r="M2439" s="773"/>
      <c r="N2439" s="765"/>
      <c r="O2439" s="765"/>
      <c r="P2439" s="765"/>
      <c r="Q2439" s="765"/>
      <c r="R2439" s="765"/>
      <c r="S2439" s="765"/>
      <c r="T2439" s="765"/>
      <c r="U2439" s="765"/>
      <c r="V2439" s="765"/>
      <c r="W2439" s="765"/>
      <c r="X2439" s="765"/>
      <c r="Y2439" s="765"/>
      <c r="Z2439" s="765"/>
      <c r="AA2439" s="765"/>
      <c r="AB2439" s="765"/>
      <c r="AC2439" s="765"/>
      <c r="AD2439" s="765"/>
      <c r="AE2439" s="765"/>
      <c r="AF2439" s="765"/>
      <c r="AG2439" s="765"/>
      <c r="AH2439" s="765"/>
    </row>
    <row r="2440" s="695" customFormat="1" customHeight="1" spans="1:34">
      <c r="A2440" s="1287"/>
      <c r="B2440" s="513"/>
      <c r="C2440" s="799"/>
      <c r="D2440" s="799"/>
      <c r="E2440" s="409"/>
      <c r="F2440" s="952"/>
      <c r="G2440" s="1007"/>
      <c r="H2440" s="217"/>
      <c r="I2440" s="388"/>
      <c r="J2440" s="991"/>
      <c r="K2440" s="388"/>
      <c r="L2440" s="388"/>
      <c r="M2440" s="773"/>
      <c r="N2440" s="765"/>
      <c r="O2440" s="765"/>
      <c r="P2440" s="765"/>
      <c r="Q2440" s="765"/>
      <c r="R2440" s="765"/>
      <c r="S2440" s="765"/>
      <c r="T2440" s="765"/>
      <c r="U2440" s="765"/>
      <c r="V2440" s="765"/>
      <c r="W2440" s="765"/>
      <c r="X2440" s="765"/>
      <c r="Y2440" s="765"/>
      <c r="Z2440" s="765"/>
      <c r="AA2440" s="765"/>
      <c r="AB2440" s="765"/>
      <c r="AC2440" s="765"/>
      <c r="AD2440" s="765"/>
      <c r="AE2440" s="765"/>
      <c r="AF2440" s="765"/>
      <c r="AG2440" s="765"/>
      <c r="AH2440" s="765"/>
    </row>
    <row r="2441" s="695" customFormat="1" customHeight="1" spans="1:34">
      <c r="A2441" s="1287"/>
      <c r="B2441" s="513"/>
      <c r="C2441" s="799"/>
      <c r="D2441" s="799"/>
      <c r="E2441" s="409"/>
      <c r="F2441" s="952"/>
      <c r="G2441" s="1007"/>
      <c r="H2441" s="217"/>
      <c r="I2441" s="388"/>
      <c r="J2441" s="991"/>
      <c r="K2441" s="388"/>
      <c r="L2441" s="388"/>
      <c r="M2441" s="773"/>
      <c r="N2441" s="765"/>
      <c r="O2441" s="765"/>
      <c r="P2441" s="765"/>
      <c r="Q2441" s="765"/>
      <c r="R2441" s="765"/>
      <c r="S2441" s="765"/>
      <c r="T2441" s="765"/>
      <c r="U2441" s="765"/>
      <c r="V2441" s="765"/>
      <c r="W2441" s="765"/>
      <c r="X2441" s="765"/>
      <c r="Y2441" s="765"/>
      <c r="Z2441" s="765"/>
      <c r="AA2441" s="765"/>
      <c r="AB2441" s="765"/>
      <c r="AC2441" s="765"/>
      <c r="AD2441" s="765"/>
      <c r="AE2441" s="765"/>
      <c r="AF2441" s="765"/>
      <c r="AG2441" s="765"/>
      <c r="AH2441" s="765"/>
    </row>
    <row r="2442" s="695" customFormat="1" customHeight="1" spans="1:34">
      <c r="A2442" s="1287"/>
      <c r="B2442" s="513"/>
      <c r="C2442" s="799"/>
      <c r="D2442" s="799"/>
      <c r="E2442" s="409"/>
      <c r="F2442" s="952"/>
      <c r="G2442" s="1007"/>
      <c r="H2442" s="217"/>
      <c r="I2442" s="388"/>
      <c r="J2442" s="991"/>
      <c r="K2442" s="388"/>
      <c r="L2442" s="388"/>
      <c r="M2442" s="773"/>
      <c r="N2442" s="765"/>
      <c r="O2442" s="765"/>
      <c r="P2442" s="765"/>
      <c r="Q2442" s="765"/>
      <c r="R2442" s="765"/>
      <c r="S2442" s="765"/>
      <c r="T2442" s="765"/>
      <c r="U2442" s="765"/>
      <c r="V2442" s="765"/>
      <c r="W2442" s="765"/>
      <c r="X2442" s="765"/>
      <c r="Y2442" s="765"/>
      <c r="Z2442" s="765"/>
      <c r="AA2442" s="765"/>
      <c r="AB2442" s="765"/>
      <c r="AC2442" s="765"/>
      <c r="AD2442" s="765"/>
      <c r="AE2442" s="765"/>
      <c r="AF2442" s="765"/>
      <c r="AG2442" s="765"/>
      <c r="AH2442" s="765"/>
    </row>
    <row r="2443" s="695" customFormat="1" customHeight="1" spans="1:34">
      <c r="A2443" s="1287"/>
      <c r="B2443" s="513"/>
      <c r="C2443" s="799"/>
      <c r="D2443" s="799"/>
      <c r="E2443" s="409"/>
      <c r="F2443" s="952"/>
      <c r="G2443" s="1007"/>
      <c r="H2443" s="217"/>
      <c r="I2443" s="388"/>
      <c r="J2443" s="991"/>
      <c r="K2443" s="388"/>
      <c r="L2443" s="388"/>
      <c r="M2443" s="773"/>
      <c r="N2443" s="765"/>
      <c r="O2443" s="765"/>
      <c r="P2443" s="765"/>
      <c r="Q2443" s="765"/>
      <c r="R2443" s="765"/>
      <c r="S2443" s="765"/>
      <c r="T2443" s="765"/>
      <c r="U2443" s="765"/>
      <c r="V2443" s="765"/>
      <c r="W2443" s="765"/>
      <c r="X2443" s="765"/>
      <c r="Y2443" s="765"/>
      <c r="Z2443" s="765"/>
      <c r="AA2443" s="765"/>
      <c r="AB2443" s="765"/>
      <c r="AC2443" s="765"/>
      <c r="AD2443" s="765"/>
      <c r="AE2443" s="765"/>
      <c r="AF2443" s="765"/>
      <c r="AG2443" s="765"/>
      <c r="AH2443" s="765"/>
    </row>
    <row r="2444" s="695" customFormat="1" customHeight="1" spans="1:34">
      <c r="A2444" s="1287"/>
      <c r="B2444" s="513"/>
      <c r="C2444" s="799"/>
      <c r="D2444" s="799"/>
      <c r="E2444" s="409"/>
      <c r="F2444" s="952"/>
      <c r="G2444" s="1007"/>
      <c r="H2444" s="217"/>
      <c r="I2444" s="388"/>
      <c r="J2444" s="991"/>
      <c r="K2444" s="388"/>
      <c r="L2444" s="388"/>
      <c r="M2444" s="773"/>
      <c r="N2444" s="765"/>
      <c r="O2444" s="765"/>
      <c r="P2444" s="765"/>
      <c r="Q2444" s="765"/>
      <c r="R2444" s="765"/>
      <c r="S2444" s="765"/>
      <c r="T2444" s="765"/>
      <c r="U2444" s="765"/>
      <c r="V2444" s="765"/>
      <c r="W2444" s="765"/>
      <c r="X2444" s="765"/>
      <c r="Y2444" s="765"/>
      <c r="Z2444" s="765"/>
      <c r="AA2444" s="765"/>
      <c r="AB2444" s="765"/>
      <c r="AC2444" s="765"/>
      <c r="AD2444" s="765"/>
      <c r="AE2444" s="765"/>
      <c r="AF2444" s="765"/>
      <c r="AG2444" s="765"/>
      <c r="AH2444" s="765"/>
    </row>
    <row r="2445" s="695" customFormat="1" customHeight="1" spans="1:34">
      <c r="A2445" s="1287"/>
      <c r="B2445" s="513"/>
      <c r="C2445" s="799"/>
      <c r="D2445" s="799"/>
      <c r="E2445" s="409"/>
      <c r="F2445" s="952"/>
      <c r="G2445" s="1007"/>
      <c r="H2445" s="217"/>
      <c r="I2445" s="388"/>
      <c r="J2445" s="991"/>
      <c r="K2445" s="388"/>
      <c r="L2445" s="388"/>
      <c r="M2445" s="773"/>
      <c r="N2445" s="765"/>
      <c r="O2445" s="765"/>
      <c r="P2445" s="765"/>
      <c r="Q2445" s="765"/>
      <c r="R2445" s="765"/>
      <c r="S2445" s="765"/>
      <c r="T2445" s="765"/>
      <c r="U2445" s="765"/>
      <c r="V2445" s="765"/>
      <c r="W2445" s="765"/>
      <c r="X2445" s="765"/>
      <c r="Y2445" s="765"/>
      <c r="Z2445" s="765"/>
      <c r="AA2445" s="765"/>
      <c r="AB2445" s="765"/>
      <c r="AC2445" s="765"/>
      <c r="AD2445" s="765"/>
      <c r="AE2445" s="765"/>
      <c r="AF2445" s="765"/>
      <c r="AG2445" s="765"/>
      <c r="AH2445" s="765"/>
    </row>
    <row r="2446" s="695" customFormat="1" customHeight="1" spans="1:34">
      <c r="A2446" s="1287"/>
      <c r="B2446" s="513"/>
      <c r="C2446" s="799"/>
      <c r="D2446" s="799"/>
      <c r="E2446" s="409"/>
      <c r="F2446" s="952"/>
      <c r="G2446" s="1007"/>
      <c r="H2446" s="217"/>
      <c r="I2446" s="388"/>
      <c r="J2446" s="991"/>
      <c r="K2446" s="388"/>
      <c r="L2446" s="388"/>
      <c r="M2446" s="773"/>
      <c r="N2446" s="765"/>
      <c r="O2446" s="765"/>
      <c r="P2446" s="765"/>
      <c r="Q2446" s="765"/>
      <c r="R2446" s="765"/>
      <c r="S2446" s="765"/>
      <c r="T2446" s="765"/>
      <c r="U2446" s="765"/>
      <c r="V2446" s="765"/>
      <c r="W2446" s="765"/>
      <c r="X2446" s="765"/>
      <c r="Y2446" s="765"/>
      <c r="Z2446" s="765"/>
      <c r="AA2446" s="765"/>
      <c r="AB2446" s="765"/>
      <c r="AC2446" s="765"/>
      <c r="AD2446" s="765"/>
      <c r="AE2446" s="765"/>
      <c r="AF2446" s="765"/>
      <c r="AG2446" s="765"/>
      <c r="AH2446" s="765"/>
    </row>
    <row r="2447" s="695" customFormat="1" customHeight="1" spans="1:34">
      <c r="A2447" s="1287"/>
      <c r="B2447" s="513"/>
      <c r="C2447" s="799"/>
      <c r="D2447" s="799"/>
      <c r="E2447" s="409"/>
      <c r="F2447" s="952"/>
      <c r="G2447" s="1007"/>
      <c r="H2447" s="217"/>
      <c r="I2447" s="388"/>
      <c r="J2447" s="991"/>
      <c r="K2447" s="388"/>
      <c r="L2447" s="388"/>
      <c r="M2447" s="773"/>
      <c r="N2447" s="765"/>
      <c r="O2447" s="765"/>
      <c r="P2447" s="765"/>
      <c r="Q2447" s="765"/>
      <c r="R2447" s="765"/>
      <c r="S2447" s="765"/>
      <c r="T2447" s="765"/>
      <c r="U2447" s="765"/>
      <c r="V2447" s="765"/>
      <c r="W2447" s="765"/>
      <c r="X2447" s="765"/>
      <c r="Y2447" s="765"/>
      <c r="Z2447" s="765"/>
      <c r="AA2447" s="765"/>
      <c r="AB2447" s="765"/>
      <c r="AC2447" s="765"/>
      <c r="AD2447" s="765"/>
      <c r="AE2447" s="765"/>
      <c r="AF2447" s="765"/>
      <c r="AG2447" s="765"/>
      <c r="AH2447" s="765"/>
    </row>
    <row r="2448" s="695" customFormat="1" customHeight="1" spans="1:34">
      <c r="A2448" s="1287"/>
      <c r="B2448" s="513"/>
      <c r="C2448" s="799"/>
      <c r="D2448" s="799"/>
      <c r="E2448" s="409"/>
      <c r="F2448" s="952"/>
      <c r="G2448" s="1007"/>
      <c r="H2448" s="217"/>
      <c r="I2448" s="388"/>
      <c r="J2448" s="991"/>
      <c r="K2448" s="388"/>
      <c r="L2448" s="388"/>
      <c r="M2448" s="773"/>
      <c r="N2448" s="765"/>
      <c r="O2448" s="765"/>
      <c r="P2448" s="765"/>
      <c r="Q2448" s="765"/>
      <c r="R2448" s="765"/>
      <c r="S2448" s="765"/>
      <c r="T2448" s="765"/>
      <c r="U2448" s="765"/>
      <c r="V2448" s="765"/>
      <c r="W2448" s="765"/>
      <c r="X2448" s="765"/>
      <c r="Y2448" s="765"/>
      <c r="Z2448" s="765"/>
      <c r="AA2448" s="765"/>
      <c r="AB2448" s="765"/>
      <c r="AC2448" s="765"/>
      <c r="AD2448" s="765"/>
      <c r="AE2448" s="765"/>
      <c r="AF2448" s="765"/>
      <c r="AG2448" s="765"/>
      <c r="AH2448" s="765"/>
    </row>
    <row r="2449" s="695" customFormat="1" customHeight="1" spans="1:34">
      <c r="A2449" s="1287"/>
      <c r="B2449" s="513"/>
      <c r="C2449" s="799"/>
      <c r="D2449" s="799"/>
      <c r="E2449" s="409"/>
      <c r="F2449" s="952"/>
      <c r="G2449" s="1007"/>
      <c r="H2449" s="217"/>
      <c r="I2449" s="388"/>
      <c r="J2449" s="991"/>
      <c r="K2449" s="388"/>
      <c r="L2449" s="388"/>
      <c r="M2449" s="773"/>
      <c r="N2449" s="765"/>
      <c r="O2449" s="765"/>
      <c r="P2449" s="765"/>
      <c r="Q2449" s="765"/>
      <c r="R2449" s="765"/>
      <c r="S2449" s="765"/>
      <c r="T2449" s="765"/>
      <c r="U2449" s="765"/>
      <c r="V2449" s="765"/>
      <c r="W2449" s="765"/>
      <c r="X2449" s="765"/>
      <c r="Y2449" s="765"/>
      <c r="Z2449" s="765"/>
      <c r="AA2449" s="765"/>
      <c r="AB2449" s="765"/>
      <c r="AC2449" s="765"/>
      <c r="AD2449" s="765"/>
      <c r="AE2449" s="765"/>
      <c r="AF2449" s="765"/>
      <c r="AG2449" s="765"/>
      <c r="AH2449" s="765"/>
    </row>
    <row r="2450" s="695" customFormat="1" customHeight="1" spans="1:34">
      <c r="A2450" s="1287"/>
      <c r="B2450" s="513"/>
      <c r="C2450" s="799"/>
      <c r="D2450" s="799"/>
      <c r="E2450" s="409"/>
      <c r="F2450" s="952"/>
      <c r="G2450" s="1007"/>
      <c r="H2450" s="217"/>
      <c r="I2450" s="388"/>
      <c r="J2450" s="991"/>
      <c r="K2450" s="388"/>
      <c r="L2450" s="388"/>
      <c r="M2450" s="773"/>
      <c r="N2450" s="765"/>
      <c r="O2450" s="765"/>
      <c r="P2450" s="765"/>
      <c r="Q2450" s="765"/>
      <c r="R2450" s="765"/>
      <c r="S2450" s="765"/>
      <c r="T2450" s="765"/>
      <c r="U2450" s="765"/>
      <c r="V2450" s="765"/>
      <c r="W2450" s="765"/>
      <c r="X2450" s="765"/>
      <c r="Y2450" s="765"/>
      <c r="Z2450" s="765"/>
      <c r="AA2450" s="765"/>
      <c r="AB2450" s="765"/>
      <c r="AC2450" s="765"/>
      <c r="AD2450" s="765"/>
      <c r="AE2450" s="765"/>
      <c r="AF2450" s="765"/>
      <c r="AG2450" s="765"/>
      <c r="AH2450" s="765"/>
    </row>
    <row r="2451" s="695" customFormat="1" customHeight="1" spans="1:34">
      <c r="A2451" s="1287"/>
      <c r="B2451" s="513"/>
      <c r="C2451" s="799"/>
      <c r="D2451" s="799"/>
      <c r="E2451" s="409"/>
      <c r="F2451" s="952"/>
      <c r="G2451" s="1007"/>
      <c r="H2451" s="217"/>
      <c r="I2451" s="388"/>
      <c r="J2451" s="991"/>
      <c r="K2451" s="388"/>
      <c r="L2451" s="388"/>
      <c r="M2451" s="1306"/>
      <c r="N2451" s="765"/>
      <c r="O2451" s="765"/>
      <c r="P2451" s="765"/>
      <c r="Q2451" s="765"/>
      <c r="R2451" s="765"/>
      <c r="S2451" s="765"/>
      <c r="T2451" s="765"/>
      <c r="U2451" s="765"/>
      <c r="V2451" s="765"/>
      <c r="W2451" s="765"/>
      <c r="X2451" s="765"/>
      <c r="Y2451" s="765"/>
      <c r="Z2451" s="765"/>
      <c r="AA2451" s="765"/>
      <c r="AB2451" s="765"/>
      <c r="AC2451" s="765"/>
      <c r="AD2451" s="765"/>
      <c r="AE2451" s="765"/>
      <c r="AF2451" s="765"/>
      <c r="AG2451" s="765"/>
      <c r="AH2451" s="765"/>
    </row>
    <row r="2452" s="695" customFormat="1" customHeight="1" spans="1:34">
      <c r="A2452" s="1287"/>
      <c r="B2452" s="513"/>
      <c r="C2452" s="799"/>
      <c r="D2452" s="799"/>
      <c r="E2452" s="409"/>
      <c r="F2452" s="952"/>
      <c r="G2452" s="1007"/>
      <c r="H2452" s="217"/>
      <c r="I2452" s="388"/>
      <c r="J2452" s="991"/>
      <c r="K2452" s="388"/>
      <c r="L2452" s="388"/>
      <c r="M2452" s="1306"/>
      <c r="N2452" s="765"/>
      <c r="O2452" s="765"/>
      <c r="P2452" s="765"/>
      <c r="Q2452" s="765"/>
      <c r="R2452" s="765"/>
      <c r="S2452" s="765"/>
      <c r="T2452" s="765"/>
      <c r="U2452" s="765"/>
      <c r="V2452" s="765"/>
      <c r="W2452" s="765"/>
      <c r="X2452" s="765"/>
      <c r="Y2452" s="765"/>
      <c r="Z2452" s="765"/>
      <c r="AA2452" s="765"/>
      <c r="AB2452" s="765"/>
      <c r="AC2452" s="765"/>
      <c r="AD2452" s="765"/>
      <c r="AE2452" s="765"/>
      <c r="AF2452" s="765"/>
      <c r="AG2452" s="765"/>
      <c r="AH2452" s="765"/>
    </row>
    <row r="2453" s="695" customFormat="1" customHeight="1" spans="1:34">
      <c r="A2453" s="1287"/>
      <c r="B2453" s="513"/>
      <c r="C2453" s="799"/>
      <c r="D2453" s="799"/>
      <c r="E2453" s="409"/>
      <c r="F2453" s="952"/>
      <c r="G2453" s="1007"/>
      <c r="H2453" s="217"/>
      <c r="I2453" s="388"/>
      <c r="J2453" s="991"/>
      <c r="K2453" s="388"/>
      <c r="L2453" s="388"/>
      <c r="M2453" s="773"/>
      <c r="N2453" s="765"/>
      <c r="O2453" s="765"/>
      <c r="P2453" s="765"/>
      <c r="Q2453" s="765"/>
      <c r="R2453" s="765"/>
      <c r="S2453" s="765"/>
      <c r="T2453" s="765"/>
      <c r="U2453" s="765"/>
      <c r="V2453" s="765"/>
      <c r="W2453" s="765"/>
      <c r="X2453" s="765"/>
      <c r="Y2453" s="765"/>
      <c r="Z2453" s="765"/>
      <c r="AA2453" s="765"/>
      <c r="AB2453" s="765"/>
      <c r="AC2453" s="765"/>
      <c r="AD2453" s="765"/>
      <c r="AE2453" s="765"/>
      <c r="AF2453" s="765"/>
      <c r="AG2453" s="765"/>
      <c r="AH2453" s="765"/>
    </row>
    <row r="2454" s="695" customFormat="1" customHeight="1" spans="1:34">
      <c r="A2454" s="1287"/>
      <c r="B2454" s="513"/>
      <c r="C2454" s="799"/>
      <c r="D2454" s="799"/>
      <c r="E2454" s="409"/>
      <c r="F2454" s="952"/>
      <c r="G2454" s="1007"/>
      <c r="H2454" s="217"/>
      <c r="I2454" s="388"/>
      <c r="J2454" s="991"/>
      <c r="K2454" s="388"/>
      <c r="L2454" s="388"/>
      <c r="M2454" s="773"/>
      <c r="N2454" s="765"/>
      <c r="O2454" s="765"/>
      <c r="P2454" s="765"/>
      <c r="Q2454" s="765"/>
      <c r="R2454" s="765"/>
      <c r="S2454" s="765"/>
      <c r="T2454" s="765"/>
      <c r="U2454" s="765"/>
      <c r="V2454" s="765"/>
      <c r="W2454" s="765"/>
      <c r="X2454" s="765"/>
      <c r="Y2454" s="765"/>
      <c r="Z2454" s="765"/>
      <c r="AA2454" s="765"/>
      <c r="AB2454" s="765"/>
      <c r="AC2454" s="765"/>
      <c r="AD2454" s="765"/>
      <c r="AE2454" s="765"/>
      <c r="AF2454" s="765"/>
      <c r="AG2454" s="765"/>
      <c r="AH2454" s="765"/>
    </row>
    <row r="2455" s="695" customFormat="1" customHeight="1" spans="1:34">
      <c r="A2455" s="1287"/>
      <c r="B2455" s="513"/>
      <c r="C2455" s="799"/>
      <c r="D2455" s="799"/>
      <c r="E2455" s="409"/>
      <c r="F2455" s="952"/>
      <c r="G2455" s="1007"/>
      <c r="H2455" s="217"/>
      <c r="I2455" s="388"/>
      <c r="J2455" s="991"/>
      <c r="K2455" s="388"/>
      <c r="L2455" s="388"/>
      <c r="M2455" s="773"/>
      <c r="N2455" s="765"/>
      <c r="O2455" s="765"/>
      <c r="P2455" s="765"/>
      <c r="Q2455" s="765"/>
      <c r="R2455" s="765"/>
      <c r="S2455" s="765"/>
      <c r="T2455" s="765"/>
      <c r="U2455" s="765"/>
      <c r="V2455" s="765"/>
      <c r="W2455" s="765"/>
      <c r="X2455" s="765"/>
      <c r="Y2455" s="765"/>
      <c r="Z2455" s="765"/>
      <c r="AA2455" s="765"/>
      <c r="AB2455" s="765"/>
      <c r="AC2455" s="765"/>
      <c r="AD2455" s="765"/>
      <c r="AE2455" s="765"/>
      <c r="AF2455" s="765"/>
      <c r="AG2455" s="765"/>
      <c r="AH2455" s="765"/>
    </row>
    <row r="2456" s="695" customFormat="1" customHeight="1" spans="1:34">
      <c r="A2456" s="1287"/>
      <c r="B2456" s="513"/>
      <c r="C2456" s="799"/>
      <c r="D2456" s="799"/>
      <c r="E2456" s="409"/>
      <c r="F2456" s="952"/>
      <c r="G2456" s="1007"/>
      <c r="H2456" s="217"/>
      <c r="I2456" s="388"/>
      <c r="J2456" s="991"/>
      <c r="K2456" s="388"/>
      <c r="L2456" s="388"/>
      <c r="M2456" s="1306"/>
      <c r="N2456" s="765"/>
      <c r="O2456" s="765"/>
      <c r="P2456" s="765"/>
      <c r="Q2456" s="765"/>
      <c r="R2456" s="765"/>
      <c r="S2456" s="765"/>
      <c r="T2456" s="765"/>
      <c r="U2456" s="765"/>
      <c r="V2456" s="765"/>
      <c r="W2456" s="765"/>
      <c r="X2456" s="765"/>
      <c r="Y2456" s="765"/>
      <c r="Z2456" s="765"/>
      <c r="AA2456" s="765"/>
      <c r="AB2456" s="765"/>
      <c r="AC2456" s="765"/>
      <c r="AD2456" s="765"/>
      <c r="AE2456" s="765"/>
      <c r="AF2456" s="765"/>
      <c r="AG2456" s="765"/>
      <c r="AH2456" s="765"/>
    </row>
    <row r="2457" s="695" customFormat="1" customHeight="1" spans="1:34">
      <c r="A2457" s="1287"/>
      <c r="B2457" s="513"/>
      <c r="C2457" s="799"/>
      <c r="D2457" s="799"/>
      <c r="E2457" s="409"/>
      <c r="F2457" s="952"/>
      <c r="G2457" s="1007"/>
      <c r="H2457" s="217"/>
      <c r="I2457" s="388"/>
      <c r="J2457" s="991"/>
      <c r="K2457" s="388"/>
      <c r="L2457" s="388"/>
      <c r="M2457" s="1306"/>
      <c r="N2457" s="765"/>
      <c r="O2457" s="765"/>
      <c r="P2457" s="765"/>
      <c r="Q2457" s="765"/>
      <c r="R2457" s="765"/>
      <c r="S2457" s="765"/>
      <c r="T2457" s="765"/>
      <c r="U2457" s="765"/>
      <c r="V2457" s="765"/>
      <c r="W2457" s="765"/>
      <c r="X2457" s="765"/>
      <c r="Y2457" s="765"/>
      <c r="Z2457" s="765"/>
      <c r="AA2457" s="765"/>
      <c r="AB2457" s="765"/>
      <c r="AC2457" s="765"/>
      <c r="AD2457" s="765"/>
      <c r="AE2457" s="765"/>
      <c r="AF2457" s="765"/>
      <c r="AG2457" s="765"/>
      <c r="AH2457" s="765"/>
    </row>
    <row r="2458" s="695" customFormat="1" customHeight="1" spans="1:34">
      <c r="A2458" s="1287"/>
      <c r="B2458" s="513"/>
      <c r="C2458" s="799"/>
      <c r="D2458" s="799"/>
      <c r="E2458" s="409"/>
      <c r="F2458" s="952"/>
      <c r="G2458" s="1007"/>
      <c r="H2458" s="217"/>
      <c r="I2458" s="388"/>
      <c r="J2458" s="991"/>
      <c r="K2458" s="388"/>
      <c r="L2458" s="388"/>
      <c r="M2458" s="773"/>
      <c r="N2458" s="765"/>
      <c r="O2458" s="765"/>
      <c r="P2458" s="765"/>
      <c r="Q2458" s="765"/>
      <c r="R2458" s="765"/>
      <c r="S2458" s="765"/>
      <c r="T2458" s="765"/>
      <c r="U2458" s="765"/>
      <c r="V2458" s="765"/>
      <c r="W2458" s="765"/>
      <c r="X2458" s="765"/>
      <c r="Y2458" s="765"/>
      <c r="Z2458" s="765"/>
      <c r="AA2458" s="765"/>
      <c r="AB2458" s="765"/>
      <c r="AC2458" s="765"/>
      <c r="AD2458" s="765"/>
      <c r="AE2458" s="765"/>
      <c r="AF2458" s="765"/>
      <c r="AG2458" s="765"/>
      <c r="AH2458" s="765"/>
    </row>
    <row r="2459" s="695" customFormat="1" customHeight="1" spans="1:34">
      <c r="A2459" s="1287"/>
      <c r="B2459" s="513"/>
      <c r="C2459" s="799"/>
      <c r="D2459" s="799"/>
      <c r="E2459" s="409"/>
      <c r="F2459" s="952"/>
      <c r="G2459" s="1007"/>
      <c r="H2459" s="217"/>
      <c r="I2459" s="388"/>
      <c r="J2459" s="991"/>
      <c r="K2459" s="388"/>
      <c r="L2459" s="388"/>
      <c r="M2459" s="773"/>
      <c r="N2459" s="765"/>
      <c r="O2459" s="765"/>
      <c r="P2459" s="765"/>
      <c r="Q2459" s="765"/>
      <c r="R2459" s="765"/>
      <c r="S2459" s="765"/>
      <c r="T2459" s="765"/>
      <c r="U2459" s="765"/>
      <c r="V2459" s="765"/>
      <c r="W2459" s="765"/>
      <c r="X2459" s="765"/>
      <c r="Y2459" s="765"/>
      <c r="Z2459" s="765"/>
      <c r="AA2459" s="765"/>
      <c r="AB2459" s="765"/>
      <c r="AC2459" s="765"/>
      <c r="AD2459" s="765"/>
      <c r="AE2459" s="765"/>
      <c r="AF2459" s="765"/>
      <c r="AG2459" s="765"/>
      <c r="AH2459" s="765"/>
    </row>
    <row r="2460" s="695" customFormat="1" customHeight="1" spans="1:34">
      <c r="A2460" s="1287"/>
      <c r="B2460" s="513"/>
      <c r="C2460" s="799"/>
      <c r="D2460" s="799"/>
      <c r="E2460" s="409"/>
      <c r="F2460" s="952"/>
      <c r="G2460" s="1007"/>
      <c r="H2460" s="217"/>
      <c r="I2460" s="388"/>
      <c r="J2460" s="991"/>
      <c r="K2460" s="388"/>
      <c r="L2460" s="388"/>
      <c r="M2460" s="773"/>
      <c r="N2460" s="765"/>
      <c r="O2460" s="765"/>
      <c r="P2460" s="765"/>
      <c r="Q2460" s="765"/>
      <c r="R2460" s="765"/>
      <c r="S2460" s="765"/>
      <c r="T2460" s="765"/>
      <c r="U2460" s="765"/>
      <c r="V2460" s="765"/>
      <c r="W2460" s="765"/>
      <c r="X2460" s="765"/>
      <c r="Y2460" s="765"/>
      <c r="Z2460" s="765"/>
      <c r="AA2460" s="765"/>
      <c r="AB2460" s="765"/>
      <c r="AC2460" s="765"/>
      <c r="AD2460" s="765"/>
      <c r="AE2460" s="765"/>
      <c r="AF2460" s="765"/>
      <c r="AG2460" s="765"/>
      <c r="AH2460" s="765"/>
    </row>
    <row r="2461" s="695" customFormat="1" customHeight="1" spans="1:34">
      <c r="A2461" s="1287"/>
      <c r="B2461" s="513"/>
      <c r="C2461" s="799"/>
      <c r="D2461" s="799"/>
      <c r="E2461" s="409"/>
      <c r="F2461" s="952"/>
      <c r="G2461" s="1007"/>
      <c r="H2461" s="217"/>
      <c r="I2461" s="388"/>
      <c r="J2461" s="991"/>
      <c r="K2461" s="388"/>
      <c r="L2461" s="388"/>
      <c r="M2461" s="773"/>
    </row>
    <row r="2462" s="695" customFormat="1" customHeight="1" spans="1:34">
      <c r="A2462" s="1287"/>
      <c r="B2462" s="513"/>
      <c r="C2462" s="799"/>
      <c r="D2462" s="799"/>
      <c r="E2462" s="409"/>
      <c r="F2462" s="952"/>
      <c r="G2462" s="1007"/>
      <c r="H2462" s="217"/>
      <c r="I2462" s="388"/>
      <c r="J2462" s="991"/>
      <c r="K2462" s="388"/>
      <c r="L2462" s="388"/>
      <c r="M2462" s="773"/>
    </row>
    <row r="2463" s="695" customFormat="1" customHeight="1" spans="1:34">
      <c r="A2463" s="1287"/>
      <c r="B2463" s="513"/>
      <c r="C2463" s="799"/>
      <c r="D2463" s="799"/>
      <c r="E2463" s="409"/>
      <c r="F2463" s="952"/>
      <c r="G2463" s="1007"/>
      <c r="H2463" s="217"/>
      <c r="I2463" s="388"/>
      <c r="J2463" s="991"/>
      <c r="K2463" s="388"/>
      <c r="L2463" s="388"/>
      <c r="M2463" s="773"/>
    </row>
    <row r="2464" s="695" customFormat="1" customHeight="1" spans="1:34">
      <c r="A2464" s="1287"/>
      <c r="B2464" s="513"/>
      <c r="C2464" s="799"/>
      <c r="D2464" s="799"/>
      <c r="E2464" s="409"/>
      <c r="F2464" s="952"/>
      <c r="G2464" s="1007"/>
      <c r="H2464" s="217"/>
      <c r="I2464" s="388"/>
      <c r="J2464" s="991"/>
      <c r="K2464" s="388"/>
      <c r="L2464" s="388"/>
      <c r="M2464" s="773"/>
    </row>
    <row r="2465" s="695" customFormat="1" customHeight="1" spans="1:13">
      <c r="A2465" s="1287"/>
      <c r="B2465" s="513"/>
      <c r="C2465" s="799"/>
      <c r="D2465" s="799"/>
      <c r="E2465" s="409"/>
      <c r="F2465" s="952"/>
      <c r="G2465" s="1007"/>
      <c r="H2465" s="217"/>
      <c r="I2465" s="388"/>
      <c r="J2465" s="991"/>
      <c r="K2465" s="388"/>
      <c r="L2465" s="388"/>
      <c r="M2465" s="773"/>
    </row>
    <row r="2466" s="695" customFormat="1" customHeight="1" spans="1:13">
      <c r="A2466" s="1287"/>
      <c r="B2466" s="513"/>
      <c r="C2466" s="799"/>
      <c r="D2466" s="799"/>
      <c r="E2466" s="409"/>
      <c r="F2466" s="952"/>
      <c r="G2466" s="1007"/>
      <c r="H2466" s="217"/>
      <c r="I2466" s="388"/>
      <c r="J2466" s="991"/>
      <c r="K2466" s="388"/>
      <c r="L2466" s="388"/>
      <c r="M2466" s="773"/>
    </row>
    <row r="2467" s="695" customFormat="1" customHeight="1" spans="1:13">
      <c r="A2467" s="1287"/>
      <c r="B2467" s="513"/>
      <c r="C2467" s="799"/>
      <c r="D2467" s="799"/>
      <c r="E2467" s="409"/>
      <c r="F2467" s="952"/>
      <c r="G2467" s="1007"/>
      <c r="H2467" s="217"/>
      <c r="I2467" s="388"/>
      <c r="J2467" s="991"/>
      <c r="K2467" s="388"/>
      <c r="L2467" s="388"/>
      <c r="M2467" s="773"/>
    </row>
    <row r="2468" s="695" customFormat="1" customHeight="1" spans="1:13">
      <c r="A2468" s="1287"/>
      <c r="B2468" s="513"/>
      <c r="C2468" s="799"/>
      <c r="D2468" s="799"/>
      <c r="E2468" s="409"/>
      <c r="F2468" s="952"/>
      <c r="G2468" s="1007"/>
      <c r="H2468" s="217"/>
      <c r="I2468" s="388"/>
      <c r="J2468" s="991"/>
      <c r="K2468" s="388"/>
      <c r="L2468" s="388"/>
      <c r="M2468" s="773"/>
    </row>
    <row r="2469" s="695" customFormat="1" customHeight="1" spans="1:13">
      <c r="A2469" s="1287"/>
      <c r="B2469" s="513"/>
      <c r="C2469" s="799"/>
      <c r="D2469" s="799"/>
      <c r="E2469" s="409"/>
      <c r="F2469" s="952"/>
      <c r="G2469" s="1007"/>
      <c r="H2469" s="217"/>
      <c r="I2469" s="388"/>
      <c r="J2469" s="991"/>
      <c r="K2469" s="388"/>
      <c r="L2469" s="388"/>
      <c r="M2469" s="773"/>
    </row>
    <row r="2470" s="695" customFormat="1" customHeight="1" spans="1:13">
      <c r="A2470" s="1287"/>
      <c r="B2470" s="513"/>
      <c r="C2470" s="799"/>
      <c r="D2470" s="799"/>
      <c r="E2470" s="409"/>
      <c r="F2470" s="952"/>
      <c r="G2470" s="1007"/>
      <c r="H2470" s="217"/>
      <c r="I2470" s="388"/>
      <c r="J2470" s="991"/>
      <c r="K2470" s="388"/>
      <c r="L2470" s="388"/>
      <c r="M2470" s="773"/>
    </row>
    <row r="2471" s="695" customFormat="1" customHeight="1" spans="1:13">
      <c r="A2471" s="1287"/>
      <c r="B2471" s="513"/>
      <c r="C2471" s="799"/>
      <c r="D2471" s="799"/>
      <c r="E2471" s="409"/>
      <c r="F2471" s="952"/>
      <c r="G2471" s="1007"/>
      <c r="H2471" s="217"/>
      <c r="I2471" s="388"/>
      <c r="J2471" s="991"/>
      <c r="K2471" s="388"/>
      <c r="L2471" s="388"/>
      <c r="M2471" s="773"/>
    </row>
    <row r="2472" s="695" customFormat="1" customHeight="1" spans="1:13">
      <c r="A2472" s="1287"/>
      <c r="B2472" s="513"/>
      <c r="C2472" s="799"/>
      <c r="D2472" s="799"/>
      <c r="E2472" s="409"/>
      <c r="F2472" s="952"/>
      <c r="G2472" s="1007"/>
      <c r="H2472" s="217"/>
      <c r="I2472" s="388"/>
      <c r="J2472" s="991"/>
      <c r="K2472" s="388"/>
      <c r="L2472" s="388"/>
      <c r="M2472" s="773"/>
    </row>
    <row r="2473" s="695" customFormat="1" customHeight="1" spans="1:13">
      <c r="A2473" s="1287"/>
      <c r="B2473" s="513"/>
      <c r="C2473" s="799"/>
      <c r="D2473" s="799"/>
      <c r="E2473" s="409"/>
      <c r="F2473" s="952"/>
      <c r="G2473" s="1007"/>
      <c r="H2473" s="217"/>
      <c r="I2473" s="388"/>
      <c r="J2473" s="991"/>
      <c r="K2473" s="388"/>
      <c r="L2473" s="388"/>
      <c r="M2473" s="773"/>
    </row>
    <row r="2474" s="695" customFormat="1" customHeight="1" spans="1:13">
      <c r="A2474" s="1287"/>
      <c r="B2474" s="513"/>
      <c r="C2474" s="799"/>
      <c r="D2474" s="799"/>
      <c r="E2474" s="409"/>
      <c r="F2474" s="952"/>
      <c r="G2474" s="1007"/>
      <c r="H2474" s="217"/>
      <c r="I2474" s="388"/>
      <c r="J2474" s="991"/>
      <c r="K2474" s="388"/>
      <c r="L2474" s="388"/>
      <c r="M2474" s="773"/>
    </row>
    <row r="2475" s="695" customFormat="1" customHeight="1" spans="1:13">
      <c r="A2475" s="1287"/>
      <c r="B2475" s="513"/>
      <c r="C2475" s="799"/>
      <c r="D2475" s="799"/>
      <c r="E2475" s="409"/>
      <c r="F2475" s="952"/>
      <c r="G2475" s="1007"/>
      <c r="H2475" s="217"/>
      <c r="I2475" s="388"/>
      <c r="J2475" s="991"/>
      <c r="K2475" s="388"/>
      <c r="L2475" s="388"/>
      <c r="M2475" s="773"/>
    </row>
    <row r="2476" s="695" customFormat="1" customHeight="1" spans="1:13">
      <c r="A2476" s="1287"/>
      <c r="B2476" s="513"/>
      <c r="C2476" s="799"/>
      <c r="D2476" s="799"/>
      <c r="E2476" s="409"/>
      <c r="F2476" s="952"/>
      <c r="G2476" s="1007"/>
      <c r="H2476" s="217"/>
      <c r="I2476" s="388"/>
      <c r="J2476" s="991"/>
      <c r="K2476" s="388"/>
      <c r="L2476" s="388"/>
      <c r="M2476" s="773"/>
    </row>
    <row r="2477" s="695" customFormat="1" customHeight="1" spans="1:13">
      <c r="A2477" s="1287"/>
      <c r="B2477" s="513"/>
      <c r="C2477" s="799"/>
      <c r="D2477" s="799"/>
      <c r="E2477" s="409"/>
      <c r="F2477" s="952"/>
      <c r="G2477" s="1007"/>
      <c r="H2477" s="217"/>
      <c r="I2477" s="388"/>
      <c r="J2477" s="991"/>
      <c r="K2477" s="388"/>
      <c r="L2477" s="388"/>
      <c r="M2477" s="773"/>
    </row>
    <row r="2478" s="695" customFormat="1" customHeight="1" spans="1:13">
      <c r="A2478" s="1287"/>
      <c r="B2478" s="513"/>
      <c r="C2478" s="799"/>
      <c r="D2478" s="799"/>
      <c r="E2478" s="409"/>
      <c r="F2478" s="952"/>
      <c r="G2478" s="1007"/>
      <c r="H2478" s="217"/>
      <c r="I2478" s="388"/>
      <c r="J2478" s="991"/>
      <c r="K2478" s="388"/>
      <c r="L2478" s="388"/>
      <c r="M2478" s="773"/>
    </row>
    <row r="2479" s="695" customFormat="1" customHeight="1" spans="1:13">
      <c r="A2479" s="1287"/>
      <c r="B2479" s="513"/>
      <c r="C2479" s="799"/>
      <c r="D2479" s="799"/>
      <c r="E2479" s="409"/>
      <c r="F2479" s="952"/>
      <c r="G2479" s="1007"/>
      <c r="H2479" s="217"/>
      <c r="I2479" s="388"/>
      <c r="J2479" s="991"/>
      <c r="K2479" s="388"/>
      <c r="L2479" s="388"/>
      <c r="M2479" s="773"/>
    </row>
    <row r="2480" s="695" customFormat="1" customHeight="1" spans="1:13">
      <c r="A2480" s="1287"/>
      <c r="B2480" s="513"/>
      <c r="C2480" s="799"/>
      <c r="D2480" s="799"/>
      <c r="E2480" s="409"/>
      <c r="F2480" s="952"/>
      <c r="G2480" s="1007"/>
      <c r="H2480" s="217"/>
      <c r="I2480" s="388"/>
      <c r="J2480" s="991"/>
      <c r="K2480" s="388"/>
      <c r="L2480" s="388"/>
      <c r="M2480" s="773"/>
    </row>
    <row r="2481" s="695" customFormat="1" customHeight="1" spans="1:34">
      <c r="A2481" s="1287"/>
      <c r="B2481" s="513"/>
      <c r="C2481" s="799"/>
      <c r="D2481" s="799"/>
      <c r="E2481" s="409"/>
      <c r="F2481" s="952"/>
      <c r="G2481" s="1007"/>
      <c r="H2481" s="217"/>
      <c r="I2481" s="388"/>
      <c r="J2481" s="991"/>
      <c r="K2481" s="388"/>
      <c r="L2481" s="388"/>
      <c r="M2481" s="773"/>
    </row>
    <row r="2482" s="695" customFormat="1" customHeight="1" spans="1:34">
      <c r="A2482" s="1287"/>
      <c r="B2482" s="513"/>
      <c r="C2482" s="799"/>
      <c r="D2482" s="799"/>
      <c r="E2482" s="409"/>
      <c r="F2482" s="952"/>
      <c r="G2482" s="1007"/>
      <c r="H2482" s="217"/>
      <c r="I2482" s="388"/>
      <c r="J2482" s="991"/>
      <c r="K2482" s="388"/>
      <c r="L2482" s="388"/>
      <c r="M2482" s="773"/>
    </row>
    <row r="2483" s="695" customFormat="1" customHeight="1" spans="1:34">
      <c r="A2483" s="1287"/>
      <c r="B2483" s="513"/>
      <c r="C2483" s="799"/>
      <c r="D2483" s="799"/>
      <c r="E2483" s="409"/>
      <c r="F2483" s="390"/>
      <c r="G2483" s="1215"/>
      <c r="H2483" s="526"/>
      <c r="I2483" s="388"/>
      <c r="J2483" s="991"/>
      <c r="K2483" s="388"/>
      <c r="L2483" s="388"/>
      <c r="M2483" s="773"/>
    </row>
    <row r="2484" s="695" customFormat="1" customHeight="1" spans="1:34">
      <c r="A2484" s="1287"/>
      <c r="B2484" s="513"/>
      <c r="C2484" s="799"/>
      <c r="D2484" s="799"/>
      <c r="E2484" s="409"/>
      <c r="F2484" s="390"/>
      <c r="G2484" s="1215"/>
      <c r="H2484" s="526"/>
      <c r="I2484" s="388"/>
      <c r="J2484" s="991"/>
      <c r="K2484" s="388"/>
      <c r="L2484" s="388"/>
      <c r="M2484" s="773"/>
    </row>
    <row r="2485" s="695" customFormat="1" customHeight="1" spans="1:34">
      <c r="A2485" s="1287"/>
      <c r="B2485" s="513"/>
      <c r="C2485" s="799"/>
      <c r="D2485" s="799"/>
      <c r="E2485" s="409"/>
      <c r="F2485" s="390"/>
      <c r="G2485" s="1215"/>
      <c r="H2485" s="526"/>
      <c r="I2485" s="388"/>
      <c r="J2485" s="991"/>
      <c r="K2485" s="388"/>
      <c r="L2485" s="388"/>
      <c r="M2485" s="773"/>
    </row>
    <row r="2486" s="695" customFormat="1" customHeight="1" spans="1:34">
      <c r="A2486" s="1287"/>
      <c r="B2486" s="513"/>
      <c r="C2486" s="799"/>
      <c r="D2486" s="799"/>
      <c r="E2486" s="409"/>
      <c r="F2486" s="390"/>
      <c r="G2486" s="1215"/>
      <c r="H2486" s="526"/>
      <c r="I2486" s="388"/>
      <c r="J2486" s="991"/>
      <c r="K2486" s="388"/>
      <c r="L2486" s="388"/>
      <c r="M2486" s="773"/>
    </row>
    <row r="2487" s="695" customFormat="1" customHeight="1" spans="1:34">
      <c r="A2487" s="1287"/>
      <c r="B2487" s="513"/>
      <c r="C2487" s="799"/>
      <c r="D2487" s="799"/>
      <c r="E2487" s="409"/>
      <c r="F2487" s="390"/>
      <c r="G2487" s="1215"/>
      <c r="H2487" s="526"/>
      <c r="I2487" s="388"/>
      <c r="J2487" s="991"/>
      <c r="K2487" s="388"/>
      <c r="L2487" s="388"/>
      <c r="M2487" s="773"/>
    </row>
    <row r="2488" s="695" customFormat="1" customHeight="1" spans="1:34">
      <c r="A2488" s="1287"/>
      <c r="B2488" s="513"/>
      <c r="C2488" s="799"/>
      <c r="D2488" s="799"/>
      <c r="E2488" s="409"/>
      <c r="F2488" s="390"/>
      <c r="G2488" s="1215"/>
      <c r="H2488" s="526"/>
      <c r="I2488" s="388"/>
      <c r="J2488" s="991"/>
      <c r="K2488" s="388"/>
      <c r="L2488" s="388"/>
      <c r="M2488" s="773"/>
    </row>
    <row r="2489" s="695" customFormat="1" customHeight="1" spans="1:34">
      <c r="A2489" s="1287"/>
      <c r="B2489" s="513"/>
      <c r="C2489" s="799"/>
      <c r="D2489" s="799"/>
      <c r="E2489" s="409"/>
      <c r="F2489" s="390"/>
      <c r="G2489" s="1215"/>
      <c r="H2489" s="526"/>
      <c r="I2489" s="388"/>
      <c r="J2489" s="991"/>
      <c r="K2489" s="388"/>
      <c r="L2489" s="388"/>
      <c r="M2489" s="773"/>
    </row>
    <row r="2490" s="695" customFormat="1" customHeight="1" spans="1:34">
      <c r="A2490" s="1287"/>
      <c r="B2490" s="513"/>
      <c r="C2490" s="799"/>
      <c r="D2490" s="799"/>
      <c r="E2490" s="409"/>
      <c r="F2490" s="390"/>
      <c r="G2490" s="1215"/>
      <c r="H2490" s="526"/>
      <c r="I2490" s="388"/>
      <c r="J2490" s="991"/>
      <c r="K2490" s="388"/>
      <c r="L2490" s="388"/>
      <c r="M2490" s="773"/>
    </row>
    <row r="2491" s="695" customFormat="1" customHeight="1" spans="1:34">
      <c r="A2491" s="1287"/>
      <c r="B2491" s="513"/>
      <c r="C2491" s="799"/>
      <c r="D2491" s="799"/>
      <c r="E2491" s="409"/>
      <c r="F2491" s="390"/>
      <c r="G2491" s="1215"/>
      <c r="H2491" s="526"/>
      <c r="I2491" s="388"/>
      <c r="J2491" s="991"/>
      <c r="K2491" s="388"/>
      <c r="L2491" s="388"/>
      <c r="M2491" s="773"/>
    </row>
    <row r="2492" s="695" customFormat="1" customHeight="1" spans="1:34">
      <c r="A2492" s="1287"/>
      <c r="B2492" s="513"/>
      <c r="C2492" s="799"/>
      <c r="D2492" s="799"/>
      <c r="E2492" s="409"/>
      <c r="F2492" s="390"/>
      <c r="G2492" s="1215"/>
      <c r="H2492" s="526"/>
      <c r="I2492" s="388"/>
      <c r="J2492" s="991"/>
      <c r="K2492" s="388"/>
      <c r="L2492" s="388"/>
      <c r="M2492" s="773"/>
    </row>
    <row r="2493" s="695" customFormat="1" customHeight="1" spans="1:34">
      <c r="A2493" s="1287"/>
      <c r="B2493" s="513"/>
      <c r="C2493" s="799"/>
      <c r="D2493" s="799"/>
      <c r="E2493" s="409"/>
      <c r="F2493" s="390"/>
      <c r="G2493" s="1215"/>
      <c r="H2493" s="526"/>
      <c r="I2493" s="388"/>
      <c r="J2493" s="991"/>
      <c r="K2493" s="388"/>
      <c r="L2493" s="388"/>
      <c r="M2493" s="773"/>
    </row>
    <row r="2494" s="1124" customFormat="1" customHeight="1" spans="1:34">
      <c r="A2494" s="1287"/>
      <c r="B2494" s="513"/>
      <c r="C2494" s="799"/>
      <c r="D2494" s="1198"/>
      <c r="E2494" s="409"/>
      <c r="F2494" s="952"/>
      <c r="G2494" s="1157"/>
      <c r="H2494" s="388"/>
      <c r="I2494" s="388"/>
      <c r="J2494" s="991"/>
      <c r="K2494" s="388"/>
      <c r="L2494" s="388"/>
      <c r="M2494" s="773"/>
      <c r="N2494" s="763"/>
      <c r="O2494" s="763"/>
      <c r="P2494" s="763"/>
      <c r="Q2494" s="763"/>
      <c r="R2494" s="763"/>
      <c r="S2494" s="763"/>
      <c r="T2494" s="763"/>
      <c r="U2494" s="763"/>
      <c r="V2494" s="763"/>
      <c r="W2494" s="763"/>
      <c r="X2494" s="763"/>
      <c r="Y2494" s="763"/>
      <c r="Z2494" s="763"/>
      <c r="AA2494" s="763"/>
      <c r="AB2494" s="763"/>
      <c r="AC2494" s="763"/>
      <c r="AD2494" s="763"/>
      <c r="AE2494" s="763"/>
      <c r="AF2494" s="763"/>
      <c r="AG2494" s="763"/>
      <c r="AH2494" s="763"/>
    </row>
    <row r="2495" s="695" customFormat="1" customHeight="1" spans="1:34">
      <c r="A2495" s="1287"/>
      <c r="B2495" s="513"/>
      <c r="C2495" s="799"/>
      <c r="D2495" s="799"/>
      <c r="E2495" s="409"/>
      <c r="F2495" s="952"/>
      <c r="G2495" s="1007"/>
      <c r="H2495" s="217"/>
      <c r="I2495" s="388"/>
      <c r="J2495" s="915"/>
      <c r="K2495" s="388"/>
      <c r="L2495" s="388"/>
      <c r="M2495" s="773"/>
    </row>
    <row r="2496" s="695" customFormat="1" customHeight="1" spans="1:34">
      <c r="A2496" s="1287"/>
      <c r="B2496" s="513"/>
      <c r="C2496" s="799"/>
      <c r="D2496" s="799"/>
      <c r="E2496" s="409"/>
      <c r="F2496" s="952"/>
      <c r="G2496" s="1007"/>
      <c r="H2496" s="217"/>
      <c r="I2496" s="388"/>
      <c r="J2496" s="915"/>
      <c r="K2496" s="388"/>
      <c r="L2496" s="388"/>
      <c r="M2496" s="773"/>
    </row>
    <row r="2497" s="695" customFormat="1" customHeight="1" spans="1:13">
      <c r="A2497" s="1287"/>
      <c r="B2497" s="513"/>
      <c r="C2497" s="799"/>
      <c r="D2497" s="799"/>
      <c r="E2497" s="409"/>
      <c r="F2497" s="390"/>
      <c r="G2497" s="1215"/>
      <c r="H2497" s="526"/>
      <c r="I2497" s="388"/>
      <c r="J2497" s="1216"/>
      <c r="K2497" s="388"/>
      <c r="L2497" s="388"/>
      <c r="M2497" s="773"/>
    </row>
    <row r="2498" s="695" customFormat="1" customHeight="1" spans="1:13">
      <c r="A2498" s="1287"/>
      <c r="B2498" s="513"/>
      <c r="C2498" s="799"/>
      <c r="D2498" s="799"/>
      <c r="E2498" s="409"/>
      <c r="F2498" s="390"/>
      <c r="G2498" s="1215"/>
      <c r="H2498" s="526"/>
      <c r="I2498" s="388"/>
      <c r="J2498" s="1216"/>
      <c r="K2498" s="388"/>
      <c r="L2498" s="388"/>
      <c r="M2498" s="773"/>
    </row>
    <row r="2499" s="695" customFormat="1" customHeight="1" spans="1:13">
      <c r="A2499" s="1287"/>
      <c r="B2499" s="513"/>
      <c r="C2499" s="799"/>
      <c r="D2499" s="799"/>
      <c r="E2499" s="409"/>
      <c r="F2499" s="390"/>
      <c r="G2499" s="1215"/>
      <c r="H2499" s="526"/>
      <c r="I2499" s="388"/>
      <c r="J2499" s="1216"/>
      <c r="K2499" s="388"/>
      <c r="L2499" s="388"/>
      <c r="M2499" s="773"/>
    </row>
    <row r="2500" s="695" customFormat="1" customHeight="1" spans="1:13">
      <c r="A2500" s="1287"/>
      <c r="B2500" s="513"/>
      <c r="C2500" s="799"/>
      <c r="D2500" s="799"/>
      <c r="E2500" s="409"/>
      <c r="F2500" s="390"/>
      <c r="G2500" s="1215"/>
      <c r="H2500" s="526"/>
      <c r="I2500" s="388"/>
      <c r="J2500" s="1216"/>
      <c r="K2500" s="388"/>
      <c r="L2500" s="388"/>
      <c r="M2500" s="773"/>
    </row>
    <row r="2501" s="695" customFormat="1" customHeight="1" spans="1:13">
      <c r="A2501" s="1287"/>
      <c r="B2501" s="513"/>
      <c r="C2501" s="799"/>
      <c r="D2501" s="799"/>
      <c r="E2501" s="409"/>
      <c r="F2501" s="390"/>
      <c r="G2501" s="1215"/>
      <c r="H2501" s="526"/>
      <c r="I2501" s="388"/>
      <c r="J2501" s="1216"/>
      <c r="K2501" s="388"/>
      <c r="L2501" s="388"/>
      <c r="M2501" s="773"/>
    </row>
    <row r="2502" s="695" customFormat="1" customHeight="1" spans="1:13">
      <c r="A2502" s="1287"/>
      <c r="B2502" s="513"/>
      <c r="C2502" s="799"/>
      <c r="D2502" s="799"/>
      <c r="E2502" s="409"/>
      <c r="F2502" s="390"/>
      <c r="G2502" s="1215"/>
      <c r="H2502" s="526"/>
      <c r="I2502" s="388"/>
      <c r="J2502" s="991"/>
      <c r="K2502" s="388"/>
      <c r="L2502" s="388"/>
      <c r="M2502" s="773"/>
    </row>
    <row r="2503" s="695" customFormat="1" customHeight="1" spans="1:13">
      <c r="A2503" s="1287"/>
      <c r="B2503" s="513"/>
      <c r="C2503" s="799"/>
      <c r="D2503" s="799"/>
      <c r="E2503" s="409"/>
      <c r="F2503" s="952"/>
      <c r="G2503" s="1007"/>
      <c r="H2503" s="217"/>
      <c r="I2503" s="388"/>
      <c r="J2503" s="915"/>
      <c r="K2503" s="388"/>
      <c r="L2503" s="388"/>
      <c r="M2503" s="773"/>
    </row>
    <row r="2504" s="695" customFormat="1" customHeight="1" spans="1:13">
      <c r="A2504" s="1287"/>
      <c r="B2504" s="513"/>
      <c r="C2504" s="799"/>
      <c r="D2504" s="799"/>
      <c r="E2504" s="409"/>
      <c r="F2504" s="952"/>
      <c r="G2504" s="1007"/>
      <c r="H2504" s="217"/>
      <c r="I2504" s="388"/>
      <c r="J2504" s="915"/>
      <c r="K2504" s="388"/>
      <c r="L2504" s="388"/>
      <c r="M2504" s="773"/>
    </row>
    <row r="2505" s="695" customFormat="1" customHeight="1" spans="1:13">
      <c r="A2505" s="1287"/>
      <c r="B2505" s="513"/>
      <c r="C2505" s="799"/>
      <c r="D2505" s="799"/>
      <c r="E2505" s="409"/>
      <c r="F2505" s="952"/>
      <c r="G2505" s="1007"/>
      <c r="H2505" s="217"/>
      <c r="I2505" s="388"/>
      <c r="J2505" s="915"/>
      <c r="K2505" s="388"/>
      <c r="L2505" s="388"/>
      <c r="M2505" s="773"/>
    </row>
    <row r="2506" s="695" customFormat="1" customHeight="1" spans="1:13">
      <c r="A2506" s="1287"/>
      <c r="B2506" s="513"/>
      <c r="C2506" s="799"/>
      <c r="D2506" s="799"/>
      <c r="E2506" s="409"/>
      <c r="F2506" s="952"/>
      <c r="G2506" s="1007"/>
      <c r="H2506" s="217"/>
      <c r="I2506" s="388"/>
      <c r="J2506" s="915"/>
      <c r="K2506" s="388"/>
      <c r="L2506" s="388"/>
      <c r="M2506" s="773"/>
    </row>
    <row r="2507" s="695" customFormat="1" customHeight="1" spans="1:13">
      <c r="A2507" s="1287"/>
      <c r="B2507" s="513"/>
      <c r="C2507" s="799"/>
      <c r="D2507" s="799"/>
      <c r="E2507" s="409"/>
      <c r="F2507" s="390"/>
      <c r="G2507" s="1215"/>
      <c r="H2507" s="526"/>
      <c r="I2507" s="388"/>
      <c r="J2507" s="1216"/>
      <c r="K2507" s="388"/>
      <c r="L2507" s="388"/>
      <c r="M2507" s="773"/>
    </row>
    <row r="2508" s="695" customFormat="1" customHeight="1" spans="1:13">
      <c r="A2508" s="1287"/>
      <c r="B2508" s="513"/>
      <c r="C2508" s="799"/>
      <c r="D2508" s="799"/>
      <c r="E2508" s="409"/>
      <c r="F2508" s="390"/>
      <c r="G2508" s="1215"/>
      <c r="H2508" s="526"/>
      <c r="I2508" s="388"/>
      <c r="J2508" s="1216"/>
      <c r="K2508" s="388"/>
      <c r="L2508" s="388"/>
      <c r="M2508" s="773"/>
    </row>
    <row r="2509" s="695" customFormat="1" customHeight="1" spans="1:13">
      <c r="A2509" s="1287"/>
      <c r="B2509" s="513"/>
      <c r="C2509" s="799"/>
      <c r="D2509" s="799"/>
      <c r="E2509" s="409"/>
      <c r="F2509" s="390"/>
      <c r="G2509" s="1215"/>
      <c r="H2509" s="526"/>
      <c r="I2509" s="388"/>
      <c r="J2509" s="1216"/>
      <c r="K2509" s="388"/>
      <c r="L2509" s="388"/>
      <c r="M2509" s="1216"/>
    </row>
    <row r="2510" s="695" customFormat="1" customHeight="1" spans="1:13">
      <c r="A2510" s="1287"/>
      <c r="B2510" s="513"/>
      <c r="C2510" s="799"/>
      <c r="D2510" s="799"/>
      <c r="E2510" s="409"/>
      <c r="F2510" s="390"/>
      <c r="G2510" s="1215"/>
      <c r="H2510" s="526"/>
      <c r="I2510" s="388"/>
      <c r="J2510" s="1216"/>
      <c r="K2510" s="388"/>
      <c r="L2510" s="388"/>
      <c r="M2510" s="1216"/>
    </row>
    <row r="2511" s="695" customFormat="1" customHeight="1" spans="1:13">
      <c r="A2511" s="1287"/>
      <c r="B2511" s="513"/>
      <c r="C2511" s="799"/>
      <c r="D2511" s="799"/>
      <c r="E2511" s="409"/>
      <c r="F2511" s="390"/>
      <c r="G2511" s="1215"/>
      <c r="H2511" s="526"/>
      <c r="I2511" s="388"/>
      <c r="J2511" s="1216"/>
      <c r="K2511" s="388"/>
      <c r="L2511" s="388"/>
      <c r="M2511" s="1216"/>
    </row>
    <row r="2512" s="695" customFormat="1" customHeight="1" spans="1:13">
      <c r="A2512" s="1287"/>
      <c r="B2512" s="513"/>
      <c r="C2512" s="799"/>
      <c r="D2512" s="799"/>
      <c r="E2512" s="409"/>
      <c r="F2512" s="390"/>
      <c r="G2512" s="1215"/>
      <c r="H2512" s="526"/>
      <c r="I2512" s="388"/>
      <c r="J2512" s="1216"/>
      <c r="K2512" s="388"/>
      <c r="L2512" s="388"/>
      <c r="M2512" s="773"/>
    </row>
    <row r="2513" s="695" customFormat="1" customHeight="1" spans="1:13">
      <c r="A2513" s="1287"/>
      <c r="B2513" s="513"/>
      <c r="C2513" s="799"/>
      <c r="D2513" s="799"/>
      <c r="E2513" s="409"/>
      <c r="F2513" s="390"/>
      <c r="G2513" s="1215"/>
      <c r="H2513" s="526"/>
      <c r="I2513" s="388"/>
      <c r="J2513" s="1216"/>
      <c r="K2513" s="388"/>
      <c r="L2513" s="388"/>
      <c r="M2513" s="773"/>
    </row>
    <row r="2514" s="695" customFormat="1" customHeight="1" spans="1:13">
      <c r="A2514" s="1287"/>
      <c r="B2514" s="1229"/>
      <c r="C2514" s="799"/>
      <c r="D2514" s="799"/>
      <c r="E2514" s="810"/>
      <c r="F2514" s="921"/>
      <c r="G2514" s="332"/>
      <c r="H2514" s="126"/>
      <c r="I2514" s="126"/>
      <c r="J2514" s="1230"/>
      <c r="K2514" s="810"/>
      <c r="L2514" s="810"/>
      <c r="M2514" s="1307"/>
    </row>
    <row r="2515" s="695" customFormat="1" customHeight="1" spans="1:13">
      <c r="A2515" s="1287"/>
      <c r="B2515" s="513"/>
      <c r="C2515" s="799"/>
      <c r="D2515" s="799"/>
      <c r="E2515" s="409"/>
      <c r="F2515" s="390"/>
      <c r="G2515" s="1215"/>
      <c r="H2515" s="526"/>
      <c r="I2515" s="388"/>
      <c r="J2515" s="1216"/>
      <c r="K2515" s="388"/>
      <c r="L2515" s="388"/>
      <c r="M2515" s="773"/>
    </row>
    <row r="2516" s="695" customFormat="1" customHeight="1" spans="1:13">
      <c r="A2516" s="1287"/>
      <c r="B2516" s="513"/>
      <c r="C2516" s="799"/>
      <c r="D2516" s="799"/>
      <c r="E2516" s="409"/>
      <c r="F2516" s="390"/>
      <c r="G2516" s="1215"/>
      <c r="H2516" s="526"/>
      <c r="I2516" s="388"/>
      <c r="J2516" s="1216"/>
      <c r="K2516" s="388"/>
      <c r="L2516" s="388"/>
      <c r="M2516" s="773"/>
    </row>
    <row r="2517" s="695" customFormat="1" customHeight="1" spans="1:13">
      <c r="A2517" s="1287"/>
      <c r="B2517" s="513"/>
      <c r="C2517" s="799"/>
      <c r="D2517" s="799"/>
      <c r="E2517" s="409"/>
      <c r="F2517" s="390"/>
      <c r="G2517" s="1215"/>
      <c r="H2517" s="526"/>
      <c r="I2517" s="388"/>
      <c r="J2517" s="1216"/>
      <c r="K2517" s="388"/>
      <c r="L2517" s="388"/>
      <c r="M2517" s="773"/>
    </row>
    <row r="2518" s="695" customFormat="1" customHeight="1" spans="1:13">
      <c r="A2518" s="1287"/>
      <c r="B2518" s="513"/>
      <c r="C2518" s="799"/>
      <c r="D2518" s="799"/>
      <c r="E2518" s="409"/>
      <c r="F2518" s="390"/>
      <c r="G2518" s="1215"/>
      <c r="H2518" s="526"/>
      <c r="I2518" s="388"/>
      <c r="J2518" s="1216"/>
      <c r="K2518" s="388"/>
      <c r="L2518" s="388"/>
      <c r="M2518" s="773"/>
    </row>
    <row r="2519" s="695" customFormat="1" customHeight="1" spans="1:13">
      <c r="A2519" s="1287"/>
      <c r="B2519" s="513"/>
      <c r="C2519" s="799"/>
      <c r="D2519" s="799"/>
      <c r="E2519" s="409"/>
      <c r="F2519" s="390"/>
      <c r="G2519" s="1215"/>
      <c r="H2519" s="526"/>
      <c r="I2519" s="388"/>
      <c r="J2519" s="1216"/>
      <c r="K2519" s="388"/>
      <c r="L2519" s="388"/>
      <c r="M2519" s="1216"/>
    </row>
    <row r="2520" s="695" customFormat="1" customHeight="1" spans="1:13">
      <c r="A2520" s="1287"/>
      <c r="B2520" s="513"/>
      <c r="C2520" s="799"/>
      <c r="D2520" s="799"/>
      <c r="E2520" s="409"/>
      <c r="F2520" s="390"/>
      <c r="G2520" s="1215"/>
      <c r="H2520" s="526"/>
      <c r="I2520" s="388"/>
      <c r="J2520" s="1216"/>
      <c r="K2520" s="388"/>
      <c r="L2520" s="388"/>
      <c r="M2520" s="1216"/>
    </row>
    <row r="2521" s="695" customFormat="1" customHeight="1" spans="1:13">
      <c r="A2521" s="1287"/>
      <c r="B2521" s="513"/>
      <c r="C2521" s="799"/>
      <c r="D2521" s="799"/>
      <c r="E2521" s="409"/>
      <c r="F2521" s="390"/>
      <c r="G2521" s="1215"/>
      <c r="H2521" s="526"/>
      <c r="I2521" s="388"/>
      <c r="J2521" s="1216"/>
      <c r="K2521" s="388"/>
      <c r="L2521" s="388"/>
      <c r="M2521" s="773"/>
    </row>
    <row r="2522" s="695" customFormat="1" customHeight="1" spans="1:13">
      <c r="A2522" s="1287"/>
      <c r="B2522" s="513"/>
      <c r="C2522" s="799"/>
      <c r="D2522" s="799"/>
      <c r="E2522" s="409"/>
      <c r="F2522" s="390"/>
      <c r="G2522" s="1215"/>
      <c r="H2522" s="526"/>
      <c r="I2522" s="388"/>
      <c r="J2522" s="1216"/>
      <c r="K2522" s="388"/>
      <c r="L2522" s="388"/>
      <c r="M2522" s="773"/>
    </row>
    <row r="2523" s="695" customFormat="1" customHeight="1" spans="1:13">
      <c r="A2523" s="1287"/>
      <c r="B2523" s="513"/>
      <c r="C2523" s="799"/>
      <c r="D2523" s="799"/>
      <c r="E2523" s="409"/>
      <c r="F2523" s="390"/>
      <c r="G2523" s="1215"/>
      <c r="H2523" s="526"/>
      <c r="I2523" s="388"/>
      <c r="J2523" s="1216"/>
      <c r="K2523" s="388"/>
      <c r="L2523" s="388"/>
      <c r="M2523" s="773"/>
    </row>
    <row r="2524" s="695" customFormat="1" customHeight="1" spans="1:13">
      <c r="A2524" s="1287"/>
      <c r="B2524" s="513"/>
      <c r="C2524" s="799"/>
      <c r="D2524" s="799"/>
      <c r="E2524" s="409"/>
      <c r="F2524" s="390"/>
      <c r="G2524" s="1215"/>
      <c r="H2524" s="526"/>
      <c r="I2524" s="388"/>
      <c r="J2524" s="1216"/>
      <c r="K2524" s="388"/>
      <c r="L2524" s="388"/>
      <c r="M2524" s="773"/>
    </row>
    <row r="2525" s="695" customFormat="1" customHeight="1" spans="1:13">
      <c r="A2525" s="1287"/>
      <c r="B2525" s="513"/>
      <c r="C2525" s="799"/>
      <c r="D2525" s="799"/>
      <c r="E2525" s="409"/>
      <c r="F2525" s="390"/>
      <c r="G2525" s="1215"/>
      <c r="H2525" s="526"/>
      <c r="I2525" s="388"/>
      <c r="J2525" s="1216"/>
      <c r="K2525" s="388"/>
      <c r="L2525" s="388"/>
      <c r="M2525" s="773"/>
    </row>
    <row r="2526" s="695" customFormat="1" customHeight="1" spans="1:13">
      <c r="A2526" s="1287"/>
      <c r="B2526" s="513"/>
      <c r="C2526" s="799"/>
      <c r="D2526" s="799"/>
      <c r="E2526" s="409"/>
      <c r="F2526" s="390"/>
      <c r="G2526" s="1215"/>
      <c r="H2526" s="526"/>
      <c r="I2526" s="388"/>
      <c r="J2526" s="1216"/>
      <c r="K2526" s="388"/>
      <c r="L2526" s="388"/>
      <c r="M2526" s="773"/>
    </row>
    <row r="2527" s="695" customFormat="1" customHeight="1" spans="1:13">
      <c r="A2527" s="1287"/>
      <c r="B2527" s="513"/>
      <c r="C2527" s="799"/>
      <c r="D2527" s="799"/>
      <c r="E2527" s="409"/>
      <c r="F2527" s="390"/>
      <c r="G2527" s="1215"/>
      <c r="H2527" s="526"/>
      <c r="I2527" s="388"/>
      <c r="J2527" s="1216"/>
      <c r="K2527" s="388"/>
      <c r="L2527" s="388"/>
      <c r="M2527" s="773"/>
    </row>
    <row r="2528" s="695" customFormat="1" customHeight="1" spans="1:13">
      <c r="A2528" s="1287"/>
      <c r="B2528" s="513"/>
      <c r="C2528" s="799"/>
      <c r="D2528" s="799"/>
      <c r="E2528" s="409"/>
      <c r="F2528" s="390"/>
      <c r="G2528" s="1215"/>
      <c r="H2528" s="526"/>
      <c r="I2528" s="388"/>
      <c r="J2528" s="1216"/>
      <c r="K2528" s="388"/>
      <c r="L2528" s="388"/>
      <c r="M2528" s="773"/>
    </row>
    <row r="2529" s="695" customFormat="1" customHeight="1" spans="1:13">
      <c r="A2529" s="1287"/>
      <c r="B2529" s="513"/>
      <c r="C2529" s="799"/>
      <c r="D2529" s="799"/>
      <c r="E2529" s="409"/>
      <c r="F2529" s="390"/>
      <c r="G2529" s="1215"/>
      <c r="H2529" s="526"/>
      <c r="I2529" s="388"/>
      <c r="J2529" s="1216"/>
      <c r="K2529" s="388"/>
      <c r="L2529" s="388"/>
      <c r="M2529" s="773"/>
    </row>
    <row r="2530" s="695" customFormat="1" customHeight="1" spans="1:13">
      <c r="A2530" s="1287"/>
      <c r="B2530" s="513"/>
      <c r="C2530" s="799"/>
      <c r="D2530" s="799"/>
      <c r="E2530" s="409"/>
      <c r="F2530" s="390"/>
      <c r="G2530" s="1215"/>
      <c r="H2530" s="526"/>
      <c r="I2530" s="388"/>
      <c r="J2530" s="1216"/>
      <c r="K2530" s="388"/>
      <c r="L2530" s="388"/>
      <c r="M2530" s="773"/>
    </row>
    <row r="2531" s="695" customFormat="1" customHeight="1" spans="1:13">
      <c r="A2531" s="1287"/>
      <c r="B2531" s="513"/>
      <c r="C2531" s="799"/>
      <c r="D2531" s="799"/>
      <c r="E2531" s="409"/>
      <c r="F2531" s="390"/>
      <c r="G2531" s="1215"/>
      <c r="H2531" s="526"/>
      <c r="I2531" s="388"/>
      <c r="J2531" s="1216"/>
      <c r="K2531" s="388"/>
      <c r="L2531" s="388"/>
      <c r="M2531" s="773"/>
    </row>
    <row r="2532" s="695" customFormat="1" customHeight="1" spans="1:13">
      <c r="A2532" s="1287"/>
      <c r="B2532" s="513"/>
      <c r="C2532" s="799"/>
      <c r="D2532" s="799"/>
      <c r="E2532" s="409"/>
      <c r="F2532" s="390"/>
      <c r="G2532" s="1215"/>
      <c r="H2532" s="526"/>
      <c r="I2532" s="388"/>
      <c r="J2532" s="1216"/>
      <c r="K2532" s="388"/>
      <c r="L2532" s="388"/>
      <c r="M2532" s="773"/>
    </row>
    <row r="2533" s="695" customFormat="1" customHeight="1" spans="1:13">
      <c r="A2533" s="1287"/>
      <c r="B2533" s="513"/>
      <c r="C2533" s="799"/>
      <c r="D2533" s="799"/>
      <c r="E2533" s="409"/>
      <c r="F2533" s="390"/>
      <c r="G2533" s="1215"/>
      <c r="H2533" s="526"/>
      <c r="I2533" s="388"/>
      <c r="J2533" s="1216"/>
      <c r="K2533" s="388"/>
      <c r="L2533" s="388"/>
      <c r="M2533" s="773"/>
    </row>
    <row r="2534" s="695" customFormat="1" customHeight="1" spans="1:13">
      <c r="A2534" s="1287"/>
      <c r="B2534" s="513"/>
      <c r="C2534" s="799"/>
      <c r="D2534" s="799"/>
      <c r="E2534" s="409"/>
      <c r="F2534" s="390"/>
      <c r="G2534" s="1215"/>
      <c r="H2534" s="526"/>
      <c r="I2534" s="388"/>
      <c r="J2534" s="1216"/>
      <c r="K2534" s="388"/>
      <c r="L2534" s="388"/>
      <c r="M2534" s="773"/>
    </row>
    <row r="2535" s="695" customFormat="1" customHeight="1" spans="1:13">
      <c r="A2535" s="1287"/>
      <c r="B2535" s="513"/>
      <c r="C2535" s="799"/>
      <c r="D2535" s="799"/>
      <c r="E2535" s="409"/>
      <c r="F2535" s="390"/>
      <c r="G2535" s="1215"/>
      <c r="H2535" s="526"/>
      <c r="I2535" s="388"/>
      <c r="J2535" s="1216"/>
      <c r="K2535" s="388"/>
      <c r="L2535" s="388"/>
      <c r="M2535" s="773"/>
    </row>
    <row r="2536" s="695" customFormat="1" customHeight="1" spans="1:13">
      <c r="A2536" s="1287"/>
      <c r="B2536" s="513"/>
      <c r="C2536" s="799"/>
      <c r="D2536" s="799"/>
      <c r="E2536" s="409"/>
      <c r="F2536" s="390"/>
      <c r="G2536" s="1215"/>
      <c r="H2536" s="526"/>
      <c r="I2536" s="388"/>
      <c r="J2536" s="1216"/>
      <c r="K2536" s="388"/>
      <c r="L2536" s="388"/>
      <c r="M2536" s="773"/>
    </row>
    <row r="2537" s="695" customFormat="1" customHeight="1" spans="1:13">
      <c r="A2537" s="1287"/>
      <c r="B2537" s="513"/>
      <c r="C2537" s="799"/>
      <c r="D2537" s="799"/>
      <c r="E2537" s="409"/>
      <c r="F2537" s="390"/>
      <c r="G2537" s="1215"/>
      <c r="H2537" s="526"/>
      <c r="I2537" s="388"/>
      <c r="J2537" s="1216"/>
      <c r="K2537" s="388"/>
      <c r="L2537" s="388"/>
      <c r="M2537" s="773"/>
    </row>
    <row r="2538" s="695" customFormat="1" customHeight="1" spans="1:13">
      <c r="A2538" s="1287"/>
      <c r="B2538" s="513"/>
      <c r="C2538" s="799"/>
      <c r="D2538" s="799"/>
      <c r="E2538" s="409"/>
      <c r="F2538" s="390"/>
      <c r="G2538" s="1215"/>
      <c r="H2538" s="526"/>
      <c r="I2538" s="388"/>
      <c r="J2538" s="1216"/>
      <c r="K2538" s="388"/>
      <c r="L2538" s="388"/>
      <c r="M2538" s="773"/>
    </row>
    <row r="2539" s="695" customFormat="1" customHeight="1" spans="1:13">
      <c r="A2539" s="1287"/>
      <c r="B2539" s="513"/>
      <c r="C2539" s="799"/>
      <c r="D2539" s="799"/>
      <c r="E2539" s="409"/>
      <c r="F2539" s="390"/>
      <c r="G2539" s="1215"/>
      <c r="H2539" s="526"/>
      <c r="I2539" s="388"/>
      <c r="J2539" s="1216"/>
      <c r="K2539" s="388"/>
      <c r="L2539" s="388"/>
      <c r="M2539" s="773"/>
    </row>
    <row r="2540" s="695" customFormat="1" customHeight="1" spans="1:13">
      <c r="A2540" s="1287"/>
      <c r="B2540" s="513"/>
      <c r="C2540" s="799"/>
      <c r="D2540" s="799"/>
      <c r="E2540" s="409"/>
      <c r="F2540" s="390"/>
      <c r="G2540" s="1215"/>
      <c r="H2540" s="526"/>
      <c r="I2540" s="388"/>
      <c r="J2540" s="1216"/>
      <c r="K2540" s="388"/>
      <c r="L2540" s="388"/>
      <c r="M2540" s="773"/>
    </row>
    <row r="2541" s="695" customFormat="1" customHeight="1" spans="1:13">
      <c r="A2541" s="1287"/>
      <c r="B2541" s="513"/>
      <c r="C2541" s="799"/>
      <c r="D2541" s="799"/>
      <c r="E2541" s="409"/>
      <c r="F2541" s="390"/>
      <c r="G2541" s="1215"/>
      <c r="H2541" s="526"/>
      <c r="I2541" s="388"/>
      <c r="J2541" s="1216"/>
      <c r="K2541" s="388"/>
      <c r="L2541" s="388"/>
      <c r="M2541" s="773"/>
    </row>
    <row r="2542" s="695" customFormat="1" customHeight="1" spans="1:13">
      <c r="A2542" s="1287"/>
      <c r="B2542" s="513"/>
      <c r="C2542" s="799"/>
      <c r="D2542" s="799"/>
      <c r="E2542" s="409"/>
      <c r="F2542" s="390"/>
      <c r="G2542" s="1215"/>
      <c r="H2542" s="526"/>
      <c r="I2542" s="388"/>
      <c r="J2542" s="1216"/>
      <c r="K2542" s="388"/>
      <c r="L2542" s="388"/>
      <c r="M2542" s="773"/>
    </row>
    <row r="2543" s="695" customFormat="1" customHeight="1" spans="1:13">
      <c r="A2543" s="1287"/>
      <c r="B2543" s="513"/>
      <c r="C2543" s="799"/>
      <c r="D2543" s="799"/>
      <c r="E2543" s="409"/>
      <c r="F2543" s="390"/>
      <c r="G2543" s="1215"/>
      <c r="H2543" s="526"/>
      <c r="I2543" s="388"/>
      <c r="J2543" s="1216"/>
      <c r="K2543" s="388"/>
      <c r="L2543" s="388"/>
      <c r="M2543" s="773"/>
    </row>
    <row r="2544" s="695" customFormat="1" customHeight="1" spans="1:13">
      <c r="A2544" s="1287"/>
      <c r="B2544" s="513"/>
      <c r="C2544" s="1207"/>
      <c r="D2544" s="1207"/>
      <c r="E2544" s="409"/>
      <c r="F2544" s="390"/>
      <c r="G2544" s="1215"/>
      <c r="H2544" s="526"/>
      <c r="I2544" s="388"/>
      <c r="J2544" s="1216"/>
      <c r="K2544" s="388"/>
      <c r="L2544" s="388"/>
      <c r="M2544" s="773"/>
    </row>
    <row r="2545" s="695" customFormat="1" customHeight="1" spans="1:13">
      <c r="A2545" s="1287"/>
      <c r="B2545" s="513"/>
      <c r="C2545" s="1207"/>
      <c r="D2545" s="1207"/>
      <c r="E2545" s="409"/>
      <c r="F2545" s="390"/>
      <c r="G2545" s="1215"/>
      <c r="H2545" s="526"/>
      <c r="I2545" s="388"/>
      <c r="J2545" s="1216"/>
      <c r="K2545" s="388"/>
      <c r="L2545" s="388"/>
      <c r="M2545" s="773"/>
    </row>
    <row r="2546" s="695" customFormat="1" customHeight="1" spans="1:13">
      <c r="A2546" s="1287"/>
      <c r="B2546" s="513"/>
      <c r="C2546" s="1207"/>
      <c r="D2546" s="1207"/>
      <c r="E2546" s="409"/>
      <c r="F2546" s="390"/>
      <c r="G2546" s="1215"/>
      <c r="H2546" s="526"/>
      <c r="I2546" s="388"/>
      <c r="J2546" s="1216"/>
      <c r="K2546" s="388"/>
      <c r="L2546" s="388"/>
      <c r="M2546" s="773"/>
    </row>
    <row r="2547" s="695" customFormat="1" customHeight="1" spans="1:13">
      <c r="A2547" s="1287"/>
      <c r="B2547" s="513"/>
      <c r="C2547" s="1207"/>
      <c r="D2547" s="1207"/>
      <c r="E2547" s="409"/>
      <c r="F2547" s="390"/>
      <c r="G2547" s="1215"/>
      <c r="H2547" s="526"/>
      <c r="I2547" s="388"/>
      <c r="J2547" s="1216"/>
      <c r="K2547" s="388"/>
      <c r="L2547" s="388"/>
      <c r="M2547" s="773"/>
    </row>
    <row r="2548" s="695" customFormat="1" customHeight="1" spans="1:13">
      <c r="A2548" s="1287"/>
      <c r="B2548" s="513"/>
      <c r="C2548" s="1207"/>
      <c r="D2548" s="1207"/>
      <c r="E2548" s="409"/>
      <c r="F2548" s="390"/>
      <c r="G2548" s="1215"/>
      <c r="H2548" s="526"/>
      <c r="I2548" s="388"/>
      <c r="J2548" s="1216"/>
      <c r="K2548" s="388"/>
      <c r="L2548" s="388"/>
      <c r="M2548" s="773"/>
    </row>
    <row r="2549" s="695" customFormat="1" customHeight="1" spans="1:13">
      <c r="A2549" s="1287"/>
      <c r="B2549" s="513"/>
      <c r="C2549" s="1207"/>
      <c r="D2549" s="1207"/>
      <c r="E2549" s="409"/>
      <c r="F2549" s="390"/>
      <c r="G2549" s="1215"/>
      <c r="H2549" s="526"/>
      <c r="I2549" s="388"/>
      <c r="J2549" s="1216"/>
      <c r="K2549" s="388"/>
      <c r="L2549" s="388"/>
      <c r="M2549" s="773"/>
    </row>
    <row r="2550" s="695" customFormat="1" customHeight="1" spans="1:13">
      <c r="A2550" s="1287"/>
      <c r="B2550" s="513"/>
      <c r="C2550" s="1207"/>
      <c r="D2550" s="1207"/>
      <c r="E2550" s="409"/>
      <c r="F2550" s="390"/>
      <c r="G2550" s="1215"/>
      <c r="H2550" s="526"/>
      <c r="I2550" s="388"/>
      <c r="J2550" s="1216"/>
      <c r="K2550" s="388"/>
      <c r="L2550" s="388"/>
      <c r="M2550" s="773"/>
    </row>
    <row r="2551" s="695" customFormat="1" customHeight="1" spans="1:13">
      <c r="A2551" s="1287"/>
      <c r="B2551" s="513"/>
      <c r="C2551" s="1207"/>
      <c r="D2551" s="1207"/>
      <c r="E2551" s="409"/>
      <c r="F2551" s="390"/>
      <c r="G2551" s="1215"/>
      <c r="H2551" s="526"/>
      <c r="I2551" s="388"/>
      <c r="J2551" s="1216"/>
      <c r="K2551" s="388"/>
      <c r="L2551" s="388"/>
      <c r="M2551" s="773"/>
    </row>
    <row r="2552" s="695" customFormat="1" customHeight="1" spans="1:13">
      <c r="A2552" s="1287"/>
      <c r="B2552" s="513"/>
      <c r="C2552" s="1207"/>
      <c r="D2552" s="1207"/>
      <c r="E2552" s="409"/>
      <c r="F2552" s="390"/>
      <c r="G2552" s="1215"/>
      <c r="H2552" s="526"/>
      <c r="I2552" s="388"/>
      <c r="J2552" s="1216"/>
      <c r="K2552" s="388"/>
      <c r="L2552" s="388"/>
      <c r="M2552" s="773"/>
    </row>
    <row r="2553" s="695" customFormat="1" customHeight="1" spans="1:13">
      <c r="A2553" s="1287"/>
      <c r="B2553" s="513"/>
      <c r="C2553" s="1207"/>
      <c r="D2553" s="1207"/>
      <c r="E2553" s="409"/>
      <c r="F2553" s="390"/>
      <c r="G2553" s="1215"/>
      <c r="H2553" s="526"/>
      <c r="I2553" s="388"/>
      <c r="J2553" s="1216"/>
      <c r="K2553" s="388"/>
      <c r="L2553" s="388"/>
      <c r="M2553" s="773"/>
    </row>
    <row r="2554" s="695" customFormat="1" customHeight="1" spans="1:13">
      <c r="A2554" s="1287"/>
      <c r="B2554" s="513"/>
      <c r="C2554" s="1207"/>
      <c r="D2554" s="1207"/>
      <c r="E2554" s="409"/>
      <c r="F2554" s="390"/>
      <c r="G2554" s="1215"/>
      <c r="H2554" s="526"/>
      <c r="I2554" s="388"/>
      <c r="J2554" s="1216"/>
      <c r="K2554" s="388"/>
      <c r="L2554" s="388"/>
      <c r="M2554" s="773"/>
    </row>
    <row r="2555" s="695" customFormat="1" customHeight="1" spans="1:13">
      <c r="A2555" s="1287"/>
      <c r="B2555" s="513"/>
      <c r="C2555" s="1207"/>
      <c r="D2555" s="1207"/>
      <c r="E2555" s="409"/>
      <c r="F2555" s="390"/>
      <c r="G2555" s="1215"/>
      <c r="H2555" s="526"/>
      <c r="I2555" s="388"/>
      <c r="J2555" s="1216"/>
      <c r="K2555" s="388"/>
      <c r="L2555" s="388"/>
      <c r="M2555" s="773"/>
    </row>
    <row r="2556" s="695" customFormat="1" customHeight="1" spans="1:13">
      <c r="A2556" s="1287"/>
      <c r="B2556" s="513"/>
      <c r="C2556" s="1207"/>
      <c r="D2556" s="1207"/>
      <c r="E2556" s="409"/>
      <c r="F2556" s="390"/>
      <c r="G2556" s="1215"/>
      <c r="H2556" s="526"/>
      <c r="I2556" s="388"/>
      <c r="J2556" s="1216"/>
      <c r="K2556" s="388"/>
      <c r="L2556" s="388"/>
      <c r="M2556" s="773"/>
    </row>
    <row r="2557" s="695" customFormat="1" customHeight="1" spans="1:13">
      <c r="A2557" s="1287"/>
      <c r="B2557" s="513"/>
      <c r="C2557" s="1207"/>
      <c r="D2557" s="1207"/>
      <c r="E2557" s="409"/>
      <c r="F2557" s="390"/>
      <c r="G2557" s="1215"/>
      <c r="H2557" s="526"/>
      <c r="I2557" s="388"/>
      <c r="J2557" s="1216"/>
      <c r="K2557" s="388"/>
      <c r="L2557" s="388"/>
      <c r="M2557" s="773"/>
    </row>
    <row r="2558" s="695" customFormat="1" customHeight="1" spans="1:13">
      <c r="A2558" s="1287"/>
      <c r="B2558" s="513"/>
      <c r="C2558" s="1207"/>
      <c r="D2558" s="1207"/>
      <c r="E2558" s="409"/>
      <c r="F2558" s="390"/>
      <c r="G2558" s="1215"/>
      <c r="H2558" s="526"/>
      <c r="I2558" s="388"/>
      <c r="J2558" s="1216"/>
      <c r="K2558" s="388"/>
      <c r="L2558" s="388"/>
      <c r="M2558" s="773"/>
    </row>
    <row r="2559" s="695" customFormat="1" customHeight="1" spans="1:13">
      <c r="A2559" s="1287"/>
      <c r="B2559" s="513"/>
      <c r="C2559" s="1207"/>
      <c r="D2559" s="1207"/>
      <c r="E2559" s="409"/>
      <c r="F2559" s="390"/>
      <c r="G2559" s="1215"/>
      <c r="H2559" s="526"/>
      <c r="I2559" s="388"/>
      <c r="J2559" s="1216"/>
      <c r="K2559" s="388"/>
      <c r="L2559" s="388"/>
      <c r="M2559" s="773"/>
    </row>
    <row r="2560" s="695" customFormat="1" customHeight="1" spans="1:13">
      <c r="A2560" s="1287"/>
      <c r="B2560" s="513"/>
      <c r="C2560" s="1207"/>
      <c r="D2560" s="1207"/>
      <c r="E2560" s="409"/>
      <c r="F2560" s="390"/>
      <c r="G2560" s="1215"/>
      <c r="H2560" s="526"/>
      <c r="I2560" s="388"/>
      <c r="J2560" s="1216"/>
      <c r="K2560" s="388"/>
      <c r="L2560" s="388"/>
      <c r="M2560" s="773"/>
    </row>
    <row r="2561" s="695" customFormat="1" customHeight="1" spans="1:13">
      <c r="A2561" s="1287"/>
      <c r="B2561" s="513"/>
      <c r="C2561" s="1207"/>
      <c r="D2561" s="1207"/>
      <c r="E2561" s="409"/>
      <c r="F2561" s="390"/>
      <c r="G2561" s="1215"/>
      <c r="H2561" s="526"/>
      <c r="I2561" s="388"/>
      <c r="J2561" s="1216"/>
      <c r="K2561" s="388"/>
      <c r="L2561" s="388"/>
      <c r="M2561" s="773"/>
    </row>
    <row r="2562" s="695" customFormat="1" customHeight="1" spans="1:13">
      <c r="A2562" s="1287"/>
      <c r="B2562" s="513"/>
      <c r="C2562" s="1207"/>
      <c r="D2562" s="1207"/>
      <c r="E2562" s="409"/>
      <c r="F2562" s="390"/>
      <c r="G2562" s="1215"/>
      <c r="H2562" s="526"/>
      <c r="I2562" s="388"/>
      <c r="J2562" s="1216"/>
      <c r="K2562" s="388"/>
      <c r="L2562" s="388"/>
      <c r="M2562" s="773"/>
    </row>
    <row r="2563" s="695" customFormat="1" customHeight="1" spans="1:13">
      <c r="A2563" s="1287"/>
      <c r="B2563" s="513"/>
      <c r="C2563" s="1207"/>
      <c r="D2563" s="1207"/>
      <c r="E2563" s="409"/>
      <c r="F2563" s="390"/>
      <c r="G2563" s="1215"/>
      <c r="H2563" s="526"/>
      <c r="I2563" s="388"/>
      <c r="J2563" s="1216"/>
      <c r="K2563" s="388"/>
      <c r="L2563" s="388"/>
      <c r="M2563" s="773"/>
    </row>
    <row r="2564" s="695" customFormat="1" customHeight="1" spans="1:13">
      <c r="A2564" s="1287"/>
      <c r="B2564" s="513"/>
      <c r="C2564" s="1207"/>
      <c r="D2564" s="1207"/>
      <c r="E2564" s="409"/>
      <c r="F2564" s="390"/>
      <c r="G2564" s="1215"/>
      <c r="H2564" s="526"/>
      <c r="I2564" s="388"/>
      <c r="J2564" s="1216"/>
      <c r="K2564" s="388"/>
      <c r="L2564" s="388"/>
      <c r="M2564" s="773"/>
    </row>
    <row r="2565" s="695" customFormat="1" customHeight="1" spans="1:13">
      <c r="A2565" s="1287"/>
      <c r="B2565" s="513"/>
      <c r="C2565" s="1207"/>
      <c r="D2565" s="1207"/>
      <c r="E2565" s="810"/>
      <c r="F2565" s="390"/>
      <c r="G2565" s="1215"/>
      <c r="H2565" s="526"/>
      <c r="I2565" s="526"/>
      <c r="J2565" s="1216"/>
      <c r="K2565" s="359"/>
      <c r="L2565" s="359"/>
      <c r="M2565" s="773"/>
    </row>
    <row r="2566" s="695" customFormat="1" customHeight="1" spans="1:13">
      <c r="A2566" s="1287"/>
      <c r="B2566" s="513"/>
      <c r="C2566" s="1207"/>
      <c r="D2566" s="1207"/>
      <c r="E2566" s="409"/>
      <c r="F2566" s="390"/>
      <c r="G2566" s="1215"/>
      <c r="H2566" s="526"/>
      <c r="I2566" s="388"/>
      <c r="J2566" s="1216"/>
      <c r="K2566" s="388"/>
      <c r="L2566" s="388"/>
      <c r="M2566" s="773"/>
    </row>
    <row r="2567" s="695" customFormat="1" customHeight="1" spans="1:13">
      <c r="A2567" s="1287"/>
      <c r="B2567" s="513"/>
      <c r="C2567" s="1207"/>
      <c r="D2567" s="1207"/>
      <c r="E2567" s="409"/>
      <c r="F2567" s="390"/>
      <c r="G2567" s="1215"/>
      <c r="H2567" s="526"/>
      <c r="I2567" s="388"/>
      <c r="J2567" s="1216"/>
      <c r="K2567" s="388"/>
      <c r="L2567" s="388"/>
      <c r="M2567" s="773"/>
    </row>
    <row r="2568" s="695" customFormat="1" customHeight="1" spans="1:13">
      <c r="A2568" s="1287"/>
      <c r="B2568" s="513"/>
      <c r="C2568" s="1207"/>
      <c r="D2568" s="1207"/>
      <c r="E2568" s="409"/>
      <c r="F2568" s="390"/>
      <c r="G2568" s="1215"/>
      <c r="H2568" s="526"/>
      <c r="I2568" s="388"/>
      <c r="J2568" s="1216"/>
      <c r="K2568" s="388"/>
      <c r="L2568" s="388"/>
      <c r="M2568" s="773"/>
    </row>
    <row r="2569" s="695" customFormat="1" customHeight="1" spans="1:13">
      <c r="A2569" s="1287"/>
      <c r="B2569" s="513"/>
      <c r="C2569" s="1207"/>
      <c r="D2569" s="1207"/>
      <c r="E2569" s="409"/>
      <c r="F2569" s="390"/>
      <c r="G2569" s="1215"/>
      <c r="H2569" s="526"/>
      <c r="I2569" s="388"/>
      <c r="J2569" s="1216"/>
      <c r="K2569" s="388"/>
      <c r="L2569" s="388"/>
      <c r="M2569" s="773"/>
    </row>
    <row r="2570" s="695" customFormat="1" customHeight="1" spans="1:13">
      <c r="A2570" s="1287"/>
      <c r="B2570" s="513"/>
      <c r="C2570" s="1207"/>
      <c r="D2570" s="1207"/>
      <c r="E2570" s="409"/>
      <c r="F2570" s="390"/>
      <c r="G2570" s="1215"/>
      <c r="H2570" s="526"/>
      <c r="I2570" s="388"/>
      <c r="J2570" s="1216"/>
      <c r="K2570" s="388"/>
      <c r="L2570" s="388"/>
      <c r="M2570" s="773"/>
    </row>
    <row r="2571" s="695" customFormat="1" customHeight="1" spans="1:13">
      <c r="A2571" s="1287"/>
      <c r="B2571" s="513"/>
      <c r="C2571" s="1207"/>
      <c r="D2571" s="1207"/>
      <c r="E2571" s="409"/>
      <c r="F2571" s="390"/>
      <c r="G2571" s="1215"/>
      <c r="H2571" s="526"/>
      <c r="I2571" s="388"/>
      <c r="J2571" s="1216"/>
      <c r="K2571" s="388"/>
      <c r="L2571" s="388"/>
      <c r="M2571" s="773"/>
    </row>
    <row r="2572" s="695" customFormat="1" customHeight="1" spans="1:13">
      <c r="A2572" s="1287"/>
      <c r="B2572" s="513"/>
      <c r="C2572" s="1207"/>
      <c r="D2572" s="1207"/>
      <c r="E2572" s="409"/>
      <c r="F2572" s="390"/>
      <c r="G2572" s="1215"/>
      <c r="H2572" s="526"/>
      <c r="I2572" s="388"/>
      <c r="J2572" s="1216"/>
      <c r="K2572" s="388"/>
      <c r="L2572" s="388"/>
      <c r="M2572" s="773"/>
    </row>
    <row r="2573" s="695" customFormat="1" customHeight="1" spans="1:13">
      <c r="A2573" s="1287"/>
      <c r="B2573" s="513"/>
      <c r="C2573" s="1207"/>
      <c r="D2573" s="1207"/>
      <c r="E2573" s="409"/>
      <c r="F2573" s="390"/>
      <c r="G2573" s="1215"/>
      <c r="H2573" s="526"/>
      <c r="I2573" s="388"/>
      <c r="J2573" s="1216"/>
      <c r="K2573" s="388"/>
      <c r="L2573" s="388"/>
      <c r="M2573" s="773"/>
    </row>
    <row r="2574" s="695" customFormat="1" customHeight="1" spans="1:13">
      <c r="A2574" s="1287"/>
      <c r="B2574" s="513"/>
      <c r="C2574" s="1207"/>
      <c r="D2574" s="1207"/>
      <c r="E2574" s="409"/>
      <c r="F2574" s="390"/>
      <c r="G2574" s="1215"/>
      <c r="H2574" s="526"/>
      <c r="I2574" s="388"/>
      <c r="J2574" s="1216"/>
      <c r="K2574" s="388"/>
      <c r="L2574" s="388"/>
      <c r="M2574" s="773"/>
    </row>
    <row r="2575" s="695" customFormat="1" customHeight="1" spans="1:13">
      <c r="A2575" s="1287"/>
      <c r="B2575" s="513"/>
      <c r="C2575" s="1207"/>
      <c r="D2575" s="1207"/>
      <c r="E2575" s="409"/>
      <c r="F2575" s="390"/>
      <c r="G2575" s="1215"/>
      <c r="H2575" s="526"/>
      <c r="I2575" s="388"/>
      <c r="J2575" s="1216"/>
      <c r="K2575" s="388"/>
      <c r="L2575" s="388"/>
      <c r="M2575" s="773"/>
    </row>
    <row r="2576" s="695" customFormat="1" customHeight="1" spans="1:13">
      <c r="A2576" s="1287"/>
      <c r="B2576" s="513"/>
      <c r="C2576" s="1207"/>
      <c r="D2576" s="1207"/>
      <c r="E2576" s="409"/>
      <c r="F2576" s="390"/>
      <c r="G2576" s="1215"/>
      <c r="H2576" s="526"/>
      <c r="I2576" s="388"/>
      <c r="J2576" s="1216"/>
      <c r="K2576" s="388"/>
      <c r="L2576" s="388"/>
      <c r="M2576" s="773"/>
    </row>
    <row r="2577" s="695" customFormat="1" customHeight="1" spans="1:13">
      <c r="A2577" s="1287"/>
      <c r="B2577" s="513"/>
      <c r="C2577" s="1207"/>
      <c r="D2577" s="1207"/>
      <c r="E2577" s="409"/>
      <c r="F2577" s="390"/>
      <c r="G2577" s="1215"/>
      <c r="H2577" s="526"/>
      <c r="I2577" s="388"/>
      <c r="J2577" s="1216"/>
      <c r="K2577" s="388"/>
      <c r="L2577" s="388"/>
      <c r="M2577" s="773"/>
    </row>
    <row r="2578" s="695" customFormat="1" customHeight="1" spans="1:13">
      <c r="A2578" s="1287"/>
      <c r="B2578" s="513"/>
      <c r="C2578" s="1207"/>
      <c r="D2578" s="1207"/>
      <c r="E2578" s="409"/>
      <c r="F2578" s="390"/>
      <c r="G2578" s="1215"/>
      <c r="H2578" s="526"/>
      <c r="I2578" s="388"/>
      <c r="J2578" s="1216"/>
      <c r="K2578" s="388"/>
      <c r="L2578" s="388"/>
      <c r="M2578" s="773"/>
    </row>
    <row r="2579" s="695" customFormat="1" customHeight="1" spans="1:13">
      <c r="A2579" s="1287"/>
      <c r="B2579" s="513"/>
      <c r="C2579" s="1207"/>
      <c r="D2579" s="1207"/>
      <c r="E2579" s="409"/>
      <c r="F2579" s="390"/>
      <c r="G2579" s="1215"/>
      <c r="H2579" s="526"/>
      <c r="I2579" s="388"/>
      <c r="J2579" s="1216"/>
      <c r="K2579" s="388"/>
      <c r="L2579" s="388"/>
      <c r="M2579" s="773"/>
    </row>
    <row r="2580" s="695" customFormat="1" customHeight="1" spans="1:13">
      <c r="A2580" s="1287"/>
      <c r="B2580" s="513"/>
      <c r="C2580" s="1207"/>
      <c r="D2580" s="1207"/>
      <c r="E2580" s="409"/>
      <c r="F2580" s="390"/>
      <c r="G2580" s="1215"/>
      <c r="H2580" s="526"/>
      <c r="I2580" s="388"/>
      <c r="J2580" s="1216"/>
      <c r="K2580" s="388"/>
      <c r="L2580" s="388"/>
      <c r="M2580" s="773"/>
    </row>
    <row r="2581" s="695" customFormat="1" customHeight="1" spans="1:13">
      <c r="A2581" s="1287"/>
      <c r="B2581" s="513"/>
      <c r="C2581" s="1207"/>
      <c r="D2581" s="1207"/>
      <c r="E2581" s="409"/>
      <c r="F2581" s="390"/>
      <c r="G2581" s="1215"/>
      <c r="H2581" s="526"/>
      <c r="I2581" s="388"/>
      <c r="J2581" s="1216"/>
      <c r="K2581" s="388"/>
      <c r="L2581" s="388"/>
      <c r="M2581" s="773"/>
    </row>
    <row r="2582" s="695" customFormat="1" customHeight="1" spans="1:13">
      <c r="A2582" s="1287"/>
      <c r="B2582" s="513"/>
      <c r="C2582" s="1207"/>
      <c r="D2582" s="1207"/>
      <c r="E2582" s="409"/>
      <c r="F2582" s="390"/>
      <c r="G2582" s="1215"/>
      <c r="H2582" s="526"/>
      <c r="I2582" s="388"/>
      <c r="J2582" s="1216"/>
      <c r="K2582" s="388"/>
      <c r="L2582" s="388"/>
      <c r="M2582" s="773"/>
    </row>
    <row r="2583" s="695" customFormat="1" customHeight="1" spans="1:13">
      <c r="A2583" s="1287"/>
      <c r="B2583" s="513"/>
      <c r="C2583" s="1207"/>
      <c r="D2583" s="1207"/>
      <c r="E2583" s="409"/>
      <c r="F2583" s="390"/>
      <c r="G2583" s="1215"/>
      <c r="H2583" s="526"/>
      <c r="I2583" s="388"/>
      <c r="J2583" s="1216"/>
      <c r="K2583" s="388"/>
      <c r="L2583" s="388"/>
      <c r="M2583" s="773"/>
    </row>
    <row r="2584" s="695" customFormat="1" customHeight="1" spans="1:13">
      <c r="A2584" s="1287"/>
      <c r="B2584" s="513"/>
      <c r="C2584" s="1207"/>
      <c r="D2584" s="1207"/>
      <c r="E2584" s="409"/>
      <c r="F2584" s="390"/>
      <c r="G2584" s="1215"/>
      <c r="H2584" s="526"/>
      <c r="I2584" s="388"/>
      <c r="J2584" s="1216"/>
      <c r="K2584" s="388"/>
      <c r="L2584" s="388"/>
      <c r="M2584" s="773"/>
    </row>
    <row r="2585" s="695" customFormat="1" customHeight="1" spans="1:13">
      <c r="A2585" s="1287"/>
      <c r="B2585" s="513"/>
      <c r="C2585" s="1207"/>
      <c r="D2585" s="1207"/>
      <c r="E2585" s="409"/>
      <c r="F2585" s="390"/>
      <c r="G2585" s="1215"/>
      <c r="H2585" s="526"/>
      <c r="I2585" s="388"/>
      <c r="J2585" s="1216"/>
      <c r="K2585" s="388"/>
      <c r="L2585" s="388"/>
      <c r="M2585" s="773"/>
    </row>
    <row r="2586" s="695" customFormat="1" customHeight="1" spans="1:13">
      <c r="A2586" s="1287"/>
      <c r="B2586" s="513"/>
      <c r="C2586" s="1207"/>
      <c r="D2586" s="1207"/>
      <c r="E2586" s="409"/>
      <c r="F2586" s="390"/>
      <c r="G2586" s="1215"/>
      <c r="H2586" s="526"/>
      <c r="I2586" s="388"/>
      <c r="J2586" s="1216"/>
      <c r="K2586" s="388"/>
      <c r="L2586" s="388"/>
      <c r="M2586" s="773"/>
    </row>
    <row r="2587" s="695" customFormat="1" customHeight="1" spans="1:13">
      <c r="A2587" s="1287"/>
      <c r="B2587" s="513"/>
      <c r="C2587" s="1207"/>
      <c r="D2587" s="1207"/>
      <c r="E2587" s="409"/>
      <c r="F2587" s="390"/>
      <c r="G2587" s="1215"/>
      <c r="H2587" s="526"/>
      <c r="I2587" s="388"/>
      <c r="J2587" s="1216"/>
      <c r="K2587" s="388"/>
      <c r="L2587" s="388"/>
      <c r="M2587" s="773"/>
    </row>
    <row r="2588" s="695" customFormat="1" customHeight="1" spans="1:13">
      <c r="A2588" s="1287"/>
      <c r="B2588" s="513"/>
      <c r="C2588" s="1207"/>
      <c r="D2588" s="1207"/>
      <c r="E2588" s="409"/>
      <c r="F2588" s="390"/>
      <c r="G2588" s="1215"/>
      <c r="H2588" s="526"/>
      <c r="I2588" s="388"/>
      <c r="J2588" s="1216"/>
      <c r="K2588" s="388"/>
      <c r="L2588" s="388"/>
      <c r="M2588" s="773"/>
    </row>
    <row r="2589" s="695" customFormat="1" customHeight="1" spans="1:13">
      <c r="A2589" s="1287"/>
      <c r="B2589" s="513"/>
      <c r="C2589" s="1207"/>
      <c r="D2589" s="1207"/>
      <c r="E2589" s="409"/>
      <c r="F2589" s="390"/>
      <c r="G2589" s="1215"/>
      <c r="H2589" s="526"/>
      <c r="I2589" s="388"/>
      <c r="J2589" s="1216"/>
      <c r="K2589" s="388"/>
      <c r="L2589" s="388"/>
      <c r="M2589" s="773"/>
    </row>
    <row r="2590" s="695" customFormat="1" customHeight="1" spans="1:13">
      <c r="A2590" s="1287"/>
      <c r="B2590" s="513"/>
      <c r="C2590" s="1207"/>
      <c r="D2590" s="1207"/>
      <c r="E2590" s="409"/>
      <c r="F2590" s="390"/>
      <c r="G2590" s="1215"/>
      <c r="H2590" s="526"/>
      <c r="I2590" s="388"/>
      <c r="J2590" s="1216"/>
      <c r="K2590" s="388"/>
      <c r="L2590" s="388"/>
      <c r="M2590" s="773"/>
    </row>
    <row r="2591" s="695" customFormat="1" customHeight="1" spans="1:13">
      <c r="A2591" s="1287"/>
      <c r="B2591" s="513"/>
      <c r="C2591" s="1207"/>
      <c r="D2591" s="1207"/>
      <c r="E2591" s="409"/>
      <c r="F2591" s="390"/>
      <c r="G2591" s="1215"/>
      <c r="H2591" s="526"/>
      <c r="I2591" s="388"/>
      <c r="J2591" s="1216"/>
      <c r="K2591" s="388"/>
      <c r="L2591" s="388"/>
      <c r="M2591" s="773"/>
    </row>
    <row r="2592" s="695" customFormat="1" customHeight="1" spans="1:13">
      <c r="A2592" s="1287"/>
      <c r="B2592" s="513"/>
      <c r="C2592" s="1207"/>
      <c r="D2592" s="1207"/>
      <c r="E2592" s="409"/>
      <c r="F2592" s="390"/>
      <c r="G2592" s="1215"/>
      <c r="H2592" s="526"/>
      <c r="I2592" s="388"/>
      <c r="J2592" s="1216"/>
      <c r="K2592" s="388"/>
      <c r="L2592" s="388"/>
      <c r="M2592" s="773"/>
    </row>
    <row r="2593" s="695" customFormat="1" customHeight="1" spans="1:13">
      <c r="A2593" s="1287"/>
      <c r="B2593" s="513"/>
      <c r="C2593" s="1207"/>
      <c r="D2593" s="1207"/>
      <c r="E2593" s="409"/>
      <c r="F2593" s="390"/>
      <c r="G2593" s="1215"/>
      <c r="H2593" s="526"/>
      <c r="I2593" s="388"/>
      <c r="J2593" s="1216"/>
      <c r="K2593" s="388"/>
      <c r="L2593" s="388"/>
      <c r="M2593" s="773"/>
    </row>
    <row r="2594" s="695" customFormat="1" customHeight="1" spans="1:13">
      <c r="A2594" s="1287"/>
      <c r="B2594" s="513"/>
      <c r="C2594" s="1207"/>
      <c r="D2594" s="1207"/>
      <c r="E2594" s="409"/>
      <c r="F2594" s="390"/>
      <c r="G2594" s="1215"/>
      <c r="H2594" s="526"/>
      <c r="I2594" s="388"/>
      <c r="J2594" s="1216"/>
      <c r="K2594" s="388"/>
      <c r="L2594" s="388"/>
      <c r="M2594" s="773"/>
    </row>
    <row r="2595" s="695" customFormat="1" customHeight="1" spans="1:13">
      <c r="A2595" s="1287"/>
      <c r="B2595" s="513"/>
      <c r="C2595" s="1207"/>
      <c r="D2595" s="1207"/>
      <c r="E2595" s="409"/>
      <c r="F2595" s="390"/>
      <c r="G2595" s="1215"/>
      <c r="H2595" s="526"/>
      <c r="I2595" s="388"/>
      <c r="J2595" s="1216"/>
      <c r="K2595" s="388"/>
      <c r="L2595" s="388"/>
      <c r="M2595" s="773"/>
    </row>
    <row r="2596" s="695" customFormat="1" customHeight="1" spans="1:13">
      <c r="A2596" s="1287"/>
      <c r="B2596" s="513"/>
      <c r="C2596" s="1207"/>
      <c r="D2596" s="1207"/>
      <c r="E2596" s="409"/>
      <c r="F2596" s="390"/>
      <c r="G2596" s="1215"/>
      <c r="H2596" s="526"/>
      <c r="I2596" s="388"/>
      <c r="J2596" s="1216"/>
      <c r="K2596" s="388"/>
      <c r="L2596" s="388"/>
      <c r="M2596" s="773"/>
    </row>
    <row r="2597" s="695" customFormat="1" customHeight="1" spans="1:13">
      <c r="A2597" s="1287"/>
      <c r="B2597" s="513"/>
      <c r="C2597" s="1207"/>
      <c r="D2597" s="1207"/>
      <c r="E2597" s="409"/>
      <c r="F2597" s="390"/>
      <c r="G2597" s="1215"/>
      <c r="H2597" s="526"/>
      <c r="I2597" s="388"/>
      <c r="J2597" s="1216"/>
      <c r="K2597" s="388"/>
      <c r="L2597" s="388"/>
      <c r="M2597" s="773"/>
    </row>
    <row r="2598" s="695" customFormat="1" customHeight="1" spans="1:13">
      <c r="A2598" s="1287"/>
      <c r="B2598" s="513"/>
      <c r="C2598" s="1207"/>
      <c r="D2598" s="1207"/>
      <c r="E2598" s="409"/>
      <c r="F2598" s="390"/>
      <c r="G2598" s="1215"/>
      <c r="H2598" s="526"/>
      <c r="I2598" s="388"/>
      <c r="J2598" s="1216"/>
      <c r="K2598" s="388"/>
      <c r="L2598" s="388"/>
      <c r="M2598" s="773"/>
    </row>
    <row r="2599" s="695" customFormat="1" customHeight="1" spans="1:13">
      <c r="A2599" s="1287"/>
      <c r="B2599" s="513"/>
      <c r="C2599" s="1207"/>
      <c r="D2599" s="1207"/>
      <c r="E2599" s="409"/>
      <c r="F2599" s="390"/>
      <c r="G2599" s="1215"/>
      <c r="H2599" s="526"/>
      <c r="I2599" s="388"/>
      <c r="J2599" s="1216"/>
      <c r="K2599" s="388"/>
      <c r="L2599" s="388"/>
      <c r="M2599" s="773"/>
    </row>
    <row r="2600" s="695" customFormat="1" customHeight="1" spans="1:13">
      <c r="A2600" s="1287"/>
      <c r="B2600" s="513"/>
      <c r="C2600" s="1207"/>
      <c r="D2600" s="1207"/>
      <c r="E2600" s="409"/>
      <c r="F2600" s="390"/>
      <c r="G2600" s="1215"/>
      <c r="H2600" s="526"/>
      <c r="I2600" s="388"/>
      <c r="J2600" s="1216"/>
      <c r="K2600" s="388"/>
      <c r="L2600" s="388"/>
      <c r="M2600" s="773"/>
    </row>
    <row r="2601" s="695" customFormat="1" customHeight="1" spans="1:13">
      <c r="A2601" s="1287"/>
      <c r="B2601" s="513"/>
      <c r="C2601" s="1207"/>
      <c r="D2601" s="1207"/>
      <c r="E2601" s="409"/>
      <c r="F2601" s="390"/>
      <c r="G2601" s="1215"/>
      <c r="H2601" s="526"/>
      <c r="I2601" s="388"/>
      <c r="J2601" s="1216"/>
      <c r="K2601" s="388"/>
      <c r="L2601" s="388"/>
      <c r="M2601" s="773"/>
    </row>
    <row r="2602" s="695" customFormat="1" customHeight="1" spans="1:13">
      <c r="A2602" s="1287"/>
      <c r="B2602" s="513"/>
      <c r="C2602" s="1207"/>
      <c r="D2602" s="1207"/>
      <c r="E2602" s="409"/>
      <c r="F2602" s="390"/>
      <c r="G2602" s="1215"/>
      <c r="H2602" s="526"/>
      <c r="I2602" s="388"/>
      <c r="J2602" s="1216"/>
      <c r="K2602" s="388"/>
      <c r="L2602" s="388"/>
      <c r="M2602" s="773"/>
    </row>
    <row r="2603" s="695" customFormat="1" customHeight="1" spans="1:13">
      <c r="A2603" s="1287"/>
      <c r="B2603" s="513"/>
      <c r="C2603" s="1207"/>
      <c r="D2603" s="1207"/>
      <c r="E2603" s="409"/>
      <c r="F2603" s="390"/>
      <c r="G2603" s="1215"/>
      <c r="H2603" s="526"/>
      <c r="I2603" s="388"/>
      <c r="J2603" s="1216"/>
      <c r="K2603" s="388"/>
      <c r="L2603" s="388"/>
      <c r="M2603" s="773"/>
    </row>
    <row r="2604" s="695" customFormat="1" customHeight="1" spans="1:13">
      <c r="A2604" s="1287"/>
      <c r="B2604" s="513"/>
      <c r="C2604" s="1207"/>
      <c r="D2604" s="1207"/>
      <c r="E2604" s="409"/>
      <c r="F2604" s="390"/>
      <c r="G2604" s="1215"/>
      <c r="H2604" s="526"/>
      <c r="I2604" s="388"/>
      <c r="J2604" s="1216"/>
      <c r="K2604" s="388"/>
      <c r="L2604" s="388"/>
      <c r="M2604" s="773"/>
    </row>
    <row r="2605" s="695" customFormat="1" customHeight="1" spans="1:13">
      <c r="A2605" s="1287"/>
      <c r="B2605" s="513"/>
      <c r="C2605" s="1207"/>
      <c r="D2605" s="1207"/>
      <c r="E2605" s="409"/>
      <c r="F2605" s="390"/>
      <c r="G2605" s="1215"/>
      <c r="H2605" s="526"/>
      <c r="I2605" s="388"/>
      <c r="J2605" s="1216"/>
      <c r="K2605" s="388"/>
      <c r="L2605" s="388"/>
      <c r="M2605" s="773"/>
    </row>
    <row r="2606" s="695" customFormat="1" customHeight="1" spans="1:13">
      <c r="A2606" s="1287"/>
      <c r="B2606" s="513"/>
      <c r="C2606" s="1207"/>
      <c r="D2606" s="1207"/>
      <c r="E2606" s="409"/>
      <c r="F2606" s="390"/>
      <c r="G2606" s="1215"/>
      <c r="H2606" s="526"/>
      <c r="I2606" s="388"/>
      <c r="J2606" s="1216"/>
      <c r="K2606" s="388"/>
      <c r="L2606" s="388"/>
      <c r="M2606" s="773"/>
    </row>
    <row r="2607" s="695" customFormat="1" customHeight="1" spans="1:13">
      <c r="A2607" s="1287"/>
      <c r="B2607" s="513"/>
      <c r="C2607" s="1207"/>
      <c r="D2607" s="1207"/>
      <c r="E2607" s="409"/>
      <c r="F2607" s="390"/>
      <c r="G2607" s="1215"/>
      <c r="H2607" s="526"/>
      <c r="I2607" s="388"/>
      <c r="J2607" s="1216"/>
      <c r="K2607" s="388"/>
      <c r="L2607" s="388"/>
      <c r="M2607" s="773"/>
    </row>
    <row r="2608" s="695" customFormat="1" customHeight="1" spans="1:13">
      <c r="A2608" s="1287"/>
      <c r="B2608" s="513"/>
      <c r="C2608" s="1207"/>
      <c r="D2608" s="1207"/>
      <c r="E2608" s="409"/>
      <c r="F2608" s="390"/>
      <c r="G2608" s="1215"/>
      <c r="H2608" s="526"/>
      <c r="I2608" s="388"/>
      <c r="J2608" s="1216"/>
      <c r="K2608" s="388"/>
      <c r="L2608" s="388"/>
      <c r="M2608" s="773"/>
    </row>
    <row r="2609" s="695" customFormat="1" customHeight="1" spans="1:13">
      <c r="A2609" s="1287"/>
      <c r="B2609" s="513"/>
      <c r="C2609" s="1207"/>
      <c r="D2609" s="1207"/>
      <c r="E2609" s="810"/>
      <c r="F2609" s="390"/>
      <c r="G2609" s="1215"/>
      <c r="H2609" s="526"/>
      <c r="I2609" s="388"/>
      <c r="J2609" s="1216"/>
      <c r="K2609" s="388"/>
      <c r="L2609" s="388"/>
      <c r="M2609" s="773"/>
    </row>
    <row r="2610" s="695" customFormat="1" customHeight="1" spans="1:13">
      <c r="A2610" s="1287"/>
      <c r="B2610" s="513"/>
      <c r="C2610" s="1207"/>
      <c r="D2610" s="1207"/>
      <c r="E2610" s="409"/>
      <c r="F2610" s="390"/>
      <c r="G2610" s="1215"/>
      <c r="H2610" s="526"/>
      <c r="I2610" s="388"/>
      <c r="J2610" s="1216"/>
      <c r="K2610" s="388"/>
      <c r="L2610" s="388"/>
      <c r="M2610" s="773"/>
    </row>
    <row r="2611" s="695" customFormat="1" customHeight="1" spans="1:13">
      <c r="A2611" s="1287"/>
      <c r="B2611" s="513"/>
      <c r="C2611" s="1207"/>
      <c r="D2611" s="1207"/>
      <c r="E2611" s="409"/>
      <c r="F2611" s="390"/>
      <c r="G2611" s="1215"/>
      <c r="H2611" s="526"/>
      <c r="I2611" s="388"/>
      <c r="J2611" s="1216"/>
      <c r="K2611" s="388"/>
      <c r="L2611" s="388"/>
      <c r="M2611" s="773"/>
    </row>
    <row r="2612" s="695" customFormat="1" customHeight="1" spans="1:13">
      <c r="A2612" s="1287"/>
      <c r="B2612" s="513"/>
      <c r="C2612" s="1207"/>
      <c r="D2612" s="1207"/>
      <c r="E2612" s="409"/>
      <c r="F2612" s="390"/>
      <c r="G2612" s="1215"/>
      <c r="H2612" s="526"/>
      <c r="I2612" s="388"/>
      <c r="J2612" s="1216"/>
      <c r="K2612" s="388"/>
      <c r="L2612" s="388"/>
      <c r="M2612" s="773"/>
    </row>
    <row r="2613" s="695" customFormat="1" customHeight="1" spans="1:13">
      <c r="A2613" s="1287"/>
      <c r="B2613" s="513"/>
      <c r="C2613" s="1207"/>
      <c r="D2613" s="1207"/>
      <c r="E2613" s="409"/>
      <c r="F2613" s="390"/>
      <c r="G2613" s="1215"/>
      <c r="H2613" s="526"/>
      <c r="I2613" s="388"/>
      <c r="J2613" s="1216"/>
      <c r="K2613" s="388"/>
      <c r="L2613" s="388"/>
      <c r="M2613" s="773"/>
    </row>
    <row r="2614" s="695" customFormat="1" customHeight="1" spans="1:13">
      <c r="A2614" s="1287"/>
      <c r="B2614" s="513"/>
      <c r="C2614" s="1207"/>
      <c r="D2614" s="1207"/>
      <c r="E2614" s="409"/>
      <c r="F2614" s="390"/>
      <c r="G2614" s="1215"/>
      <c r="H2614" s="526"/>
      <c r="I2614" s="388"/>
      <c r="J2614" s="1216"/>
      <c r="K2614" s="388"/>
      <c r="L2614" s="388"/>
      <c r="M2614" s="773"/>
    </row>
    <row r="2615" s="695" customFormat="1" customHeight="1" spans="1:13">
      <c r="A2615" s="1287"/>
      <c r="B2615" s="513"/>
      <c r="C2615" s="1207"/>
      <c r="D2615" s="1207"/>
      <c r="E2615" s="409"/>
      <c r="F2615" s="390"/>
      <c r="G2615" s="1215"/>
      <c r="H2615" s="526"/>
      <c r="I2615" s="388"/>
      <c r="J2615" s="1216"/>
      <c r="K2615" s="388"/>
      <c r="L2615" s="388"/>
      <c r="M2615" s="773"/>
    </row>
    <row r="2616" s="695" customFormat="1" customHeight="1" spans="1:13">
      <c r="A2616" s="1287"/>
      <c r="B2616" s="513"/>
      <c r="C2616" s="1207"/>
      <c r="D2616" s="1207"/>
      <c r="E2616" s="409"/>
      <c r="F2616" s="390"/>
      <c r="G2616" s="1215"/>
      <c r="H2616" s="526"/>
      <c r="I2616" s="388"/>
      <c r="J2616" s="1216"/>
      <c r="K2616" s="388"/>
      <c r="L2616" s="388"/>
      <c r="M2616" s="773"/>
    </row>
    <row r="2617" s="695" customFormat="1" customHeight="1" spans="1:13">
      <c r="A2617" s="1287"/>
      <c r="B2617" s="513"/>
      <c r="C2617" s="1207"/>
      <c r="D2617" s="1207"/>
      <c r="E2617" s="409"/>
      <c r="F2617" s="390"/>
      <c r="G2617" s="1215"/>
      <c r="H2617" s="526"/>
      <c r="I2617" s="388"/>
      <c r="J2617" s="1216"/>
      <c r="K2617" s="388"/>
      <c r="L2617" s="388"/>
      <c r="M2617" s="773"/>
    </row>
    <row r="2618" s="695" customFormat="1" customHeight="1" spans="1:13">
      <c r="A2618" s="1287"/>
      <c r="B2618" s="513"/>
      <c r="C2618" s="1207"/>
      <c r="D2618" s="1207"/>
      <c r="E2618" s="409"/>
      <c r="F2618" s="390"/>
      <c r="G2618" s="1215"/>
      <c r="H2618" s="526"/>
      <c r="I2618" s="388"/>
      <c r="J2618" s="1216"/>
      <c r="K2618" s="388"/>
      <c r="L2618" s="388"/>
      <c r="M2618" s="773"/>
    </row>
    <row r="2619" s="695" customFormat="1" customHeight="1" spans="1:13">
      <c r="A2619" s="1287"/>
      <c r="B2619" s="513"/>
      <c r="C2619" s="1207"/>
      <c r="D2619" s="1207"/>
      <c r="E2619" s="409"/>
      <c r="F2619" s="390"/>
      <c r="G2619" s="1215"/>
      <c r="H2619" s="526"/>
      <c r="I2619" s="388"/>
      <c r="J2619" s="1216"/>
      <c r="K2619" s="388"/>
      <c r="L2619" s="388"/>
      <c r="M2619" s="773"/>
    </row>
    <row r="2620" s="695" customFormat="1" customHeight="1" spans="1:13">
      <c r="A2620" s="1287"/>
      <c r="B2620" s="513"/>
      <c r="C2620" s="1207"/>
      <c r="D2620" s="1207"/>
      <c r="E2620" s="409"/>
      <c r="F2620" s="390"/>
      <c r="G2620" s="1215"/>
      <c r="H2620" s="526"/>
      <c r="I2620" s="388"/>
      <c r="J2620" s="1216"/>
      <c r="K2620" s="388"/>
      <c r="L2620" s="388"/>
      <c r="M2620" s="773"/>
    </row>
    <row r="2621" s="695" customFormat="1" customHeight="1" spans="1:13">
      <c r="A2621" s="1287"/>
      <c r="B2621" s="513"/>
      <c r="C2621" s="1207"/>
      <c r="D2621" s="1207"/>
      <c r="E2621" s="409"/>
      <c r="F2621" s="390"/>
      <c r="G2621" s="1215"/>
      <c r="H2621" s="526"/>
      <c r="I2621" s="388"/>
      <c r="J2621" s="1216"/>
      <c r="K2621" s="388"/>
      <c r="L2621" s="388"/>
      <c r="M2621" s="773"/>
    </row>
    <row r="2622" s="695" customFormat="1" customHeight="1" spans="1:13">
      <c r="A2622" s="1287"/>
      <c r="B2622" s="513"/>
      <c r="C2622" s="1207"/>
      <c r="D2622" s="1207"/>
      <c r="E2622" s="409"/>
      <c r="F2622" s="390"/>
      <c r="G2622" s="1215"/>
      <c r="H2622" s="526"/>
      <c r="I2622" s="388"/>
      <c r="J2622" s="1216"/>
      <c r="K2622" s="388"/>
      <c r="L2622" s="388"/>
      <c r="M2622" s="773"/>
    </row>
    <row r="2623" s="695" customFormat="1" customHeight="1" spans="1:13">
      <c r="A2623" s="1287"/>
      <c r="B2623" s="513"/>
      <c r="C2623" s="1207"/>
      <c r="D2623" s="1207"/>
      <c r="E2623" s="409"/>
      <c r="F2623" s="390"/>
      <c r="G2623" s="1215"/>
      <c r="H2623" s="526"/>
      <c r="I2623" s="388"/>
      <c r="J2623" s="1216"/>
      <c r="K2623" s="388"/>
      <c r="L2623" s="388"/>
      <c r="M2623" s="773"/>
    </row>
    <row r="2624" s="695" customFormat="1" customHeight="1" spans="1:13">
      <c r="A2624" s="1287"/>
      <c r="B2624" s="513"/>
      <c r="C2624" s="1207"/>
      <c r="D2624" s="1207"/>
      <c r="E2624" s="409"/>
      <c r="F2624" s="390"/>
      <c r="G2624" s="1215"/>
      <c r="H2624" s="526"/>
      <c r="I2624" s="388"/>
      <c r="J2624" s="1216"/>
      <c r="K2624" s="388"/>
      <c r="L2624" s="388"/>
      <c r="M2624" s="773"/>
    </row>
    <row r="2625" s="695" customFormat="1" customHeight="1" spans="1:13">
      <c r="A2625" s="1287"/>
      <c r="B2625" s="513"/>
      <c r="C2625" s="1207"/>
      <c r="D2625" s="1207"/>
      <c r="E2625" s="409"/>
      <c r="F2625" s="390"/>
      <c r="G2625" s="1215"/>
      <c r="H2625" s="526"/>
      <c r="I2625" s="388"/>
      <c r="J2625" s="1216"/>
      <c r="K2625" s="388"/>
      <c r="L2625" s="388"/>
      <c r="M2625" s="773"/>
    </row>
    <row r="2626" s="695" customFormat="1" customHeight="1" spans="1:13">
      <c r="A2626" s="1287"/>
      <c r="B2626" s="529"/>
      <c r="C2626" s="1207"/>
      <c r="D2626" s="1207"/>
      <c r="E2626" s="409"/>
      <c r="F2626" s="390"/>
      <c r="G2626" s="1215"/>
      <c r="H2626" s="526"/>
      <c r="I2626" s="388"/>
      <c r="J2626" s="1216"/>
      <c r="K2626" s="388"/>
      <c r="L2626" s="388"/>
      <c r="M2626" s="773"/>
    </row>
    <row r="2627" s="695" customFormat="1" customHeight="1" spans="1:13">
      <c r="A2627" s="1287"/>
      <c r="B2627" s="529"/>
      <c r="C2627" s="1207"/>
      <c r="D2627" s="1207"/>
      <c r="E2627" s="409"/>
      <c r="F2627" s="390"/>
      <c r="G2627" s="1215"/>
      <c r="H2627" s="526"/>
      <c r="I2627" s="388"/>
      <c r="J2627" s="1216"/>
      <c r="K2627" s="388"/>
      <c r="L2627" s="388"/>
      <c r="M2627" s="773"/>
    </row>
    <row r="2628" s="695" customFormat="1" customHeight="1" spans="1:13">
      <c r="A2628" s="1287"/>
      <c r="B2628" s="529"/>
      <c r="C2628" s="1207"/>
      <c r="D2628" s="1207"/>
      <c r="E2628" s="409"/>
      <c r="F2628" s="390"/>
      <c r="G2628" s="1215"/>
      <c r="H2628" s="526"/>
      <c r="I2628" s="388"/>
      <c r="J2628" s="1216"/>
      <c r="K2628" s="388"/>
      <c r="L2628" s="388"/>
      <c r="M2628" s="773"/>
    </row>
    <row r="2629" s="695" customFormat="1" customHeight="1" spans="1:13">
      <c r="A2629" s="1287"/>
      <c r="B2629" s="529"/>
      <c r="C2629" s="1207"/>
      <c r="D2629" s="1207"/>
      <c r="E2629" s="409"/>
      <c r="F2629" s="390"/>
      <c r="G2629" s="1215"/>
      <c r="H2629" s="526"/>
      <c r="I2629" s="388"/>
      <c r="J2629" s="1216"/>
      <c r="K2629" s="388"/>
      <c r="L2629" s="388"/>
      <c r="M2629" s="773"/>
    </row>
    <row r="2630" s="695" customFormat="1" customHeight="1" spans="1:13">
      <c r="A2630" s="1287"/>
      <c r="B2630" s="529"/>
      <c r="C2630" s="1207"/>
      <c r="D2630" s="1207"/>
      <c r="E2630" s="409"/>
      <c r="F2630" s="390"/>
      <c r="G2630" s="1215"/>
      <c r="H2630" s="526"/>
      <c r="I2630" s="388"/>
      <c r="J2630" s="1216"/>
      <c r="K2630" s="388"/>
      <c r="L2630" s="388"/>
      <c r="M2630" s="773"/>
    </row>
    <row r="2631" s="695" customFormat="1" customHeight="1" spans="1:13">
      <c r="A2631" s="1287"/>
      <c r="B2631" s="529"/>
      <c r="C2631" s="1207"/>
      <c r="D2631" s="1207"/>
      <c r="E2631" s="409"/>
      <c r="F2631" s="390"/>
      <c r="G2631" s="1215"/>
      <c r="H2631" s="526"/>
      <c r="I2631" s="388"/>
      <c r="J2631" s="1216"/>
      <c r="K2631" s="388"/>
      <c r="L2631" s="388"/>
      <c r="M2631" s="773"/>
    </row>
    <row r="2632" s="695" customFormat="1" customHeight="1" spans="1:13">
      <c r="A2632" s="1287"/>
      <c r="B2632" s="513"/>
      <c r="C2632" s="1207"/>
      <c r="D2632" s="1207"/>
      <c r="E2632" s="409"/>
      <c r="F2632" s="390"/>
      <c r="G2632" s="1215"/>
      <c r="H2632" s="526"/>
      <c r="I2632" s="388"/>
      <c r="J2632" s="1216"/>
      <c r="K2632" s="388"/>
      <c r="L2632" s="388"/>
      <c r="M2632" s="773"/>
    </row>
    <row r="2633" s="695" customFormat="1" customHeight="1" spans="1:13">
      <c r="A2633" s="1287"/>
      <c r="B2633" s="513"/>
      <c r="C2633" s="1207"/>
      <c r="D2633" s="1207"/>
      <c r="E2633" s="409"/>
      <c r="F2633" s="390"/>
      <c r="G2633" s="1215"/>
      <c r="H2633" s="526"/>
      <c r="I2633" s="388"/>
      <c r="J2633" s="1216"/>
      <c r="K2633" s="388"/>
      <c r="L2633" s="388"/>
      <c r="M2633" s="773"/>
    </row>
    <row r="2634" s="695" customFormat="1" customHeight="1" spans="1:13">
      <c r="A2634" s="1287"/>
      <c r="B2634" s="513"/>
      <c r="C2634" s="1207"/>
      <c r="D2634" s="1207"/>
      <c r="E2634" s="409"/>
      <c r="F2634" s="390"/>
      <c r="G2634" s="1215"/>
      <c r="H2634" s="526"/>
      <c r="I2634" s="388"/>
      <c r="J2634" s="1216"/>
      <c r="K2634" s="388"/>
      <c r="L2634" s="388"/>
      <c r="M2634" s="773"/>
    </row>
    <row r="2635" s="695" customFormat="1" customHeight="1" spans="1:13">
      <c r="A2635" s="1287"/>
      <c r="B2635" s="513"/>
      <c r="C2635" s="1207"/>
      <c r="D2635" s="1207"/>
      <c r="E2635" s="409"/>
      <c r="F2635" s="390"/>
      <c r="G2635" s="1215"/>
      <c r="H2635" s="526"/>
      <c r="I2635" s="388"/>
      <c r="J2635" s="1216"/>
      <c r="K2635" s="388"/>
      <c r="L2635" s="388"/>
      <c r="M2635" s="773"/>
    </row>
    <row r="2636" s="695" customFormat="1" customHeight="1" spans="1:13">
      <c r="A2636" s="1287"/>
      <c r="B2636" s="513"/>
      <c r="C2636" s="1207"/>
      <c r="D2636" s="1207"/>
      <c r="E2636" s="409"/>
      <c r="F2636" s="390"/>
      <c r="G2636" s="1215"/>
      <c r="H2636" s="526"/>
      <c r="I2636" s="388"/>
      <c r="J2636" s="1216"/>
      <c r="K2636" s="388"/>
      <c r="L2636" s="388"/>
      <c r="M2636" s="773"/>
    </row>
    <row r="2637" s="695" customFormat="1" customHeight="1" spans="1:13">
      <c r="A2637" s="1287"/>
      <c r="B2637" s="513"/>
      <c r="C2637" s="1207"/>
      <c r="D2637" s="1207"/>
      <c r="E2637" s="409"/>
      <c r="F2637" s="390"/>
      <c r="G2637" s="1215"/>
      <c r="H2637" s="526"/>
      <c r="I2637" s="388"/>
      <c r="J2637" s="1216"/>
      <c r="K2637" s="388"/>
      <c r="L2637" s="388"/>
      <c r="M2637" s="773"/>
    </row>
    <row r="2638" s="695" customFormat="1" customHeight="1" spans="1:13">
      <c r="A2638" s="1287"/>
      <c r="B2638" s="513"/>
      <c r="C2638" s="1207"/>
      <c r="D2638" s="1207"/>
      <c r="E2638" s="409"/>
      <c r="F2638" s="390"/>
      <c r="G2638" s="1215"/>
      <c r="H2638" s="526"/>
      <c r="I2638" s="388"/>
      <c r="J2638" s="1216"/>
      <c r="K2638" s="388"/>
      <c r="L2638" s="388"/>
      <c r="M2638" s="773"/>
    </row>
    <row r="2639" s="695" customFormat="1" customHeight="1" spans="1:13">
      <c r="A2639" s="1287"/>
      <c r="B2639" s="513"/>
      <c r="C2639" s="1207"/>
      <c r="D2639" s="1207"/>
      <c r="E2639" s="409"/>
      <c r="F2639" s="390"/>
      <c r="G2639" s="1215"/>
      <c r="H2639" s="526"/>
      <c r="I2639" s="388"/>
      <c r="J2639" s="1216"/>
      <c r="K2639" s="388"/>
      <c r="L2639" s="388"/>
      <c r="M2639" s="773"/>
    </row>
    <row r="2640" s="695" customFormat="1" customHeight="1" spans="1:13">
      <c r="A2640" s="1287"/>
      <c r="B2640" s="513"/>
      <c r="C2640" s="1207"/>
      <c r="D2640" s="1207"/>
      <c r="E2640" s="409"/>
      <c r="F2640" s="390"/>
      <c r="G2640" s="1215"/>
      <c r="H2640" s="526"/>
      <c r="I2640" s="388"/>
      <c r="J2640" s="1216"/>
      <c r="K2640" s="388"/>
      <c r="L2640" s="388"/>
      <c r="M2640" s="773"/>
    </row>
    <row r="2641" s="695" customFormat="1" customHeight="1" spans="1:13">
      <c r="A2641" s="1287"/>
      <c r="B2641" s="513"/>
      <c r="C2641" s="1207"/>
      <c r="D2641" s="1207"/>
      <c r="E2641" s="409"/>
      <c r="F2641" s="390"/>
      <c r="G2641" s="1215"/>
      <c r="H2641" s="526"/>
      <c r="I2641" s="388"/>
      <c r="J2641" s="1216"/>
      <c r="K2641" s="388"/>
      <c r="L2641" s="388"/>
      <c r="M2641" s="773"/>
    </row>
    <row r="2642" s="695" customFormat="1" customHeight="1" spans="1:13">
      <c r="A2642" s="1287"/>
      <c r="B2642" s="513"/>
      <c r="C2642" s="1207"/>
      <c r="D2642" s="1207"/>
      <c r="E2642" s="810"/>
      <c r="F2642" s="390"/>
      <c r="G2642" s="1215"/>
      <c r="H2642" s="526"/>
      <c r="I2642" s="388"/>
      <c r="J2642" s="1216"/>
      <c r="K2642" s="388"/>
      <c r="L2642" s="388"/>
      <c r="M2642" s="773"/>
    </row>
    <row r="2643" s="695" customFormat="1" customHeight="1" spans="1:13">
      <c r="A2643" s="1287"/>
      <c r="B2643" s="513"/>
      <c r="C2643" s="1207"/>
      <c r="D2643" s="1207"/>
      <c r="E2643" s="810"/>
      <c r="F2643" s="390"/>
      <c r="G2643" s="1215"/>
      <c r="H2643" s="526"/>
      <c r="I2643" s="388"/>
      <c r="J2643" s="1216"/>
      <c r="K2643" s="388"/>
      <c r="L2643" s="388"/>
      <c r="M2643" s="773"/>
    </row>
    <row r="2644" s="695" customFormat="1" customHeight="1" spans="1:13">
      <c r="A2644" s="1287"/>
      <c r="B2644" s="513"/>
      <c r="C2644" s="1207"/>
      <c r="D2644" s="1207"/>
      <c r="E2644" s="810"/>
      <c r="F2644" s="390"/>
      <c r="G2644" s="1215"/>
      <c r="H2644" s="526"/>
      <c r="I2644" s="388"/>
      <c r="J2644" s="1216"/>
      <c r="K2644" s="388"/>
      <c r="L2644" s="388"/>
      <c r="M2644" s="773"/>
    </row>
    <row r="2645" s="695" customFormat="1" customHeight="1" spans="1:13">
      <c r="A2645" s="1287"/>
      <c r="B2645" s="513"/>
      <c r="C2645" s="1207"/>
      <c r="D2645" s="1207"/>
      <c r="E2645" s="409"/>
      <c r="F2645" s="390"/>
      <c r="G2645" s="1215"/>
      <c r="H2645" s="526"/>
      <c r="I2645" s="388"/>
      <c r="J2645" s="1216"/>
      <c r="K2645" s="388"/>
      <c r="L2645" s="388"/>
      <c r="M2645" s="773"/>
    </row>
    <row r="2646" s="695" customFormat="1" customHeight="1" spans="1:13">
      <c r="A2646" s="1287"/>
      <c r="B2646" s="513"/>
      <c r="C2646" s="1207"/>
      <c r="D2646" s="1207"/>
      <c r="E2646" s="409"/>
      <c r="F2646" s="390"/>
      <c r="G2646" s="1215"/>
      <c r="H2646" s="526"/>
      <c r="I2646" s="388"/>
      <c r="J2646" s="1216"/>
      <c r="K2646" s="388"/>
      <c r="L2646" s="388"/>
      <c r="M2646" s="773"/>
    </row>
    <row r="2647" s="695" customFormat="1" customHeight="1" spans="1:13">
      <c r="A2647" s="1287"/>
      <c r="B2647" s="513"/>
      <c r="C2647" s="1207"/>
      <c r="D2647" s="1207"/>
      <c r="E2647" s="409"/>
      <c r="F2647" s="390"/>
      <c r="G2647" s="1215"/>
      <c r="H2647" s="526"/>
      <c r="I2647" s="388"/>
      <c r="J2647" s="1216"/>
      <c r="K2647" s="388"/>
      <c r="L2647" s="388"/>
      <c r="M2647" s="773"/>
    </row>
    <row r="2648" s="695" customFormat="1" customHeight="1" spans="1:13">
      <c r="A2648" s="1287"/>
      <c r="B2648" s="513"/>
      <c r="C2648" s="1207"/>
      <c r="D2648" s="1207"/>
      <c r="E2648" s="409"/>
      <c r="F2648" s="390"/>
      <c r="G2648" s="1215"/>
      <c r="H2648" s="526"/>
      <c r="I2648" s="388"/>
      <c r="J2648" s="1216"/>
      <c r="K2648" s="388"/>
      <c r="L2648" s="388"/>
      <c r="M2648" s="773"/>
    </row>
    <row r="2649" s="695" customFormat="1" customHeight="1" spans="1:13">
      <c r="A2649" s="1287"/>
      <c r="B2649" s="513"/>
      <c r="C2649" s="1207"/>
      <c r="D2649" s="1207"/>
      <c r="E2649" s="409"/>
      <c r="F2649" s="390"/>
      <c r="G2649" s="1215"/>
      <c r="H2649" s="526"/>
      <c r="I2649" s="388"/>
      <c r="J2649" s="1216"/>
      <c r="K2649" s="388"/>
      <c r="L2649" s="388"/>
      <c r="M2649" s="773"/>
    </row>
    <row r="2650" s="695" customFormat="1" customHeight="1" spans="1:13">
      <c r="A2650" s="1287"/>
      <c r="B2650" s="513"/>
      <c r="C2650" s="1207"/>
      <c r="D2650" s="1207"/>
      <c r="E2650" s="409"/>
      <c r="F2650" s="390"/>
      <c r="G2650" s="1215"/>
      <c r="H2650" s="526"/>
      <c r="I2650" s="388"/>
      <c r="J2650" s="1216"/>
      <c r="K2650" s="388"/>
      <c r="L2650" s="388"/>
      <c r="M2650" s="773"/>
    </row>
    <row r="2651" s="695" customFormat="1" customHeight="1" spans="1:13">
      <c r="A2651" s="1287"/>
      <c r="B2651" s="513"/>
      <c r="C2651" s="1207"/>
      <c r="D2651" s="1207"/>
      <c r="E2651" s="409"/>
      <c r="F2651" s="390"/>
      <c r="G2651" s="1215"/>
      <c r="H2651" s="526"/>
      <c r="I2651" s="388"/>
      <c r="J2651" s="1216"/>
      <c r="K2651" s="388"/>
      <c r="L2651" s="388"/>
      <c r="M2651" s="773"/>
    </row>
    <row r="2652" s="695" customFormat="1" customHeight="1" spans="1:13">
      <c r="A2652" s="1287"/>
      <c r="B2652" s="513"/>
      <c r="C2652" s="1207"/>
      <c r="D2652" s="1207"/>
      <c r="E2652" s="409"/>
      <c r="F2652" s="390"/>
      <c r="G2652" s="1215"/>
      <c r="H2652" s="526"/>
      <c r="I2652" s="388"/>
      <c r="J2652" s="1216"/>
      <c r="K2652" s="388"/>
      <c r="L2652" s="388"/>
      <c r="M2652" s="773"/>
    </row>
    <row r="2653" s="695" customFormat="1" customHeight="1" spans="1:13">
      <c r="A2653" s="1287"/>
      <c r="B2653" s="513"/>
      <c r="C2653" s="1207"/>
      <c r="D2653" s="1207"/>
      <c r="E2653" s="409"/>
      <c r="F2653" s="390"/>
      <c r="G2653" s="1215"/>
      <c r="H2653" s="526"/>
      <c r="I2653" s="388"/>
      <c r="J2653" s="1216"/>
      <c r="K2653" s="388"/>
      <c r="L2653" s="388"/>
      <c r="M2653" s="773"/>
    </row>
    <row r="2654" s="695" customFormat="1" customHeight="1" spans="1:13">
      <c r="A2654" s="1287"/>
      <c r="B2654" s="513"/>
      <c r="C2654" s="1207"/>
      <c r="D2654" s="1207"/>
      <c r="E2654" s="409"/>
      <c r="F2654" s="390"/>
      <c r="G2654" s="1215"/>
      <c r="H2654" s="526"/>
      <c r="I2654" s="388"/>
      <c r="J2654" s="1216"/>
      <c r="K2654" s="388"/>
      <c r="L2654" s="388"/>
      <c r="M2654" s="773"/>
    </row>
    <row r="2655" s="695" customFormat="1" customHeight="1" spans="1:13">
      <c r="A2655" s="1287"/>
      <c r="B2655" s="513"/>
      <c r="C2655" s="1207"/>
      <c r="D2655" s="1207"/>
      <c r="E2655" s="409"/>
      <c r="F2655" s="390"/>
      <c r="G2655" s="1215"/>
      <c r="H2655" s="526"/>
      <c r="I2655" s="388"/>
      <c r="J2655" s="1216"/>
      <c r="K2655" s="388"/>
      <c r="L2655" s="388"/>
      <c r="M2655" s="773"/>
    </row>
    <row r="2656" s="695" customFormat="1" customHeight="1" spans="1:13">
      <c r="A2656" s="1287"/>
      <c r="B2656" s="513"/>
      <c r="C2656" s="1207"/>
      <c r="D2656" s="1207"/>
      <c r="E2656" s="1124"/>
      <c r="F2656" s="1235"/>
      <c r="G2656" s="1215"/>
      <c r="H2656" s="526"/>
      <c r="I2656" s="388"/>
      <c r="J2656" s="1216"/>
      <c r="K2656" s="388"/>
      <c r="L2656" s="388"/>
      <c r="M2656" s="773"/>
    </row>
    <row r="2657" s="695" customFormat="1" customHeight="1" spans="1:13">
      <c r="A2657" s="1287"/>
      <c r="B2657" s="513"/>
      <c r="C2657" s="1207"/>
      <c r="D2657" s="1207"/>
      <c r="E2657" s="409"/>
      <c r="F2657" s="390"/>
      <c r="G2657" s="1215"/>
      <c r="H2657" s="526"/>
      <c r="I2657" s="388"/>
      <c r="J2657" s="1216"/>
      <c r="K2657" s="388"/>
      <c r="L2657" s="388"/>
      <c r="M2657" s="773"/>
    </row>
    <row r="2658" s="695" customFormat="1" customHeight="1" spans="1:13">
      <c r="A2658" s="1287"/>
      <c r="B2658" s="513"/>
      <c r="C2658" s="1207"/>
      <c r="D2658" s="1207"/>
      <c r="E2658" s="409"/>
      <c r="F2658" s="390"/>
      <c r="G2658" s="1215"/>
      <c r="H2658" s="526"/>
      <c r="I2658" s="388"/>
      <c r="J2658" s="1216"/>
      <c r="K2658" s="388"/>
      <c r="L2658" s="388"/>
      <c r="M2658" s="773"/>
    </row>
    <row r="2659" s="695" customFormat="1" customHeight="1" spans="1:13">
      <c r="A2659" s="1287"/>
      <c r="B2659" s="513"/>
      <c r="C2659" s="1207"/>
      <c r="D2659" s="1207"/>
      <c r="E2659" s="409"/>
      <c r="F2659" s="390"/>
      <c r="G2659" s="1215"/>
      <c r="H2659" s="526"/>
      <c r="I2659" s="388"/>
      <c r="J2659" s="1216"/>
      <c r="K2659" s="388"/>
      <c r="L2659" s="388"/>
      <c r="M2659" s="773"/>
    </row>
    <row r="2660" s="695" customFormat="1" customHeight="1" spans="1:13">
      <c r="A2660" s="1287"/>
      <c r="B2660" s="513"/>
      <c r="C2660" s="1207"/>
      <c r="D2660" s="1207"/>
      <c r="E2660" s="409"/>
      <c r="F2660" s="390"/>
      <c r="G2660" s="1215"/>
      <c r="H2660" s="526"/>
      <c r="I2660" s="388"/>
      <c r="J2660" s="1216"/>
      <c r="K2660" s="388"/>
      <c r="L2660" s="388"/>
      <c r="M2660" s="773"/>
    </row>
    <row r="2661" s="695" customFormat="1" customHeight="1" spans="1:13">
      <c r="A2661" s="1287"/>
      <c r="B2661" s="513"/>
      <c r="C2661" s="1207"/>
      <c r="D2661" s="1207"/>
      <c r="E2661" s="409"/>
      <c r="F2661" s="390"/>
      <c r="G2661" s="1215"/>
      <c r="H2661" s="526"/>
      <c r="I2661" s="388"/>
      <c r="J2661" s="1216"/>
      <c r="K2661" s="388"/>
      <c r="L2661" s="388"/>
      <c r="M2661" s="773"/>
    </row>
    <row r="2662" s="695" customFormat="1" customHeight="1" spans="1:13">
      <c r="A2662" s="1287"/>
      <c r="B2662" s="513"/>
      <c r="C2662" s="1207"/>
      <c r="D2662" s="1207"/>
      <c r="E2662" s="409"/>
      <c r="F2662" s="390"/>
      <c r="G2662" s="1215"/>
      <c r="H2662" s="526"/>
      <c r="I2662" s="388"/>
      <c r="J2662" s="1216"/>
      <c r="K2662" s="388"/>
      <c r="L2662" s="388"/>
      <c r="M2662" s="773"/>
    </row>
    <row r="2663" s="695" customFormat="1" customHeight="1" spans="1:13">
      <c r="A2663" s="1287"/>
      <c r="B2663" s="513"/>
      <c r="C2663" s="1207"/>
      <c r="D2663" s="1207"/>
      <c r="E2663" s="810"/>
      <c r="F2663" s="390"/>
      <c r="G2663" s="1215"/>
      <c r="H2663" s="526"/>
      <c r="I2663" s="388"/>
      <c r="J2663" s="1216"/>
      <c r="K2663" s="388"/>
      <c r="L2663" s="388"/>
      <c r="M2663" s="773"/>
    </row>
    <row r="2664" s="695" customFormat="1" customHeight="1" spans="1:13">
      <c r="A2664" s="1287"/>
      <c r="B2664" s="513"/>
      <c r="C2664" s="1207"/>
      <c r="D2664" s="1207"/>
      <c r="E2664" s="409"/>
      <c r="F2664" s="390"/>
      <c r="G2664" s="1215"/>
      <c r="H2664" s="526"/>
      <c r="I2664" s="388"/>
      <c r="J2664" s="1216"/>
      <c r="K2664" s="388"/>
      <c r="L2664" s="388"/>
      <c r="M2664" s="773"/>
    </row>
    <row r="2665" s="695" customFormat="1" customHeight="1" spans="1:13">
      <c r="A2665" s="1287"/>
      <c r="B2665" s="513"/>
      <c r="C2665" s="1207"/>
      <c r="D2665" s="1207"/>
      <c r="E2665" s="409"/>
      <c r="F2665" s="390"/>
      <c r="G2665" s="1215"/>
      <c r="H2665" s="526"/>
      <c r="I2665" s="388"/>
      <c r="J2665" s="1216"/>
      <c r="K2665" s="388"/>
      <c r="L2665" s="388"/>
      <c r="M2665" s="773"/>
    </row>
    <row r="2666" s="695" customFormat="1" customHeight="1" spans="1:13">
      <c r="A2666" s="1287"/>
      <c r="B2666" s="513"/>
      <c r="C2666" s="1207"/>
      <c r="D2666" s="1236"/>
      <c r="E2666" s="1124"/>
      <c r="F2666" s="1235"/>
      <c r="G2666" s="1237"/>
      <c r="H2666" s="526"/>
      <c r="I2666" s="388"/>
      <c r="J2666" s="1216"/>
      <c r="K2666" s="388"/>
      <c r="L2666" s="388"/>
      <c r="M2666" s="773"/>
    </row>
    <row r="2667" s="695" customFormat="1" customHeight="1" spans="1:13">
      <c r="A2667" s="1287"/>
      <c r="B2667" s="529"/>
      <c r="C2667" s="1207"/>
      <c r="D2667" s="1207"/>
      <c r="E2667" s="409"/>
      <c r="F2667" s="390"/>
      <c r="G2667" s="1215"/>
      <c r="H2667" s="526"/>
      <c r="I2667" s="388"/>
      <c r="J2667" s="1216"/>
      <c r="K2667" s="388"/>
      <c r="L2667" s="388"/>
      <c r="M2667" s="773"/>
    </row>
    <row r="2668" s="695" customFormat="1" customHeight="1" spans="1:13">
      <c r="A2668" s="1287"/>
      <c r="B2668" s="529"/>
      <c r="C2668" s="1207"/>
      <c r="D2668" s="1207"/>
      <c r="E2668" s="409"/>
      <c r="F2668" s="390"/>
      <c r="G2668" s="1215"/>
      <c r="H2668" s="526"/>
      <c r="I2668" s="388"/>
      <c r="J2668" s="1216"/>
      <c r="K2668" s="388"/>
      <c r="L2668" s="388"/>
      <c r="M2668" s="773"/>
    </row>
    <row r="2669" s="695" customFormat="1" customHeight="1" spans="1:13">
      <c r="A2669" s="1287"/>
      <c r="B2669" s="529"/>
      <c r="C2669" s="1207"/>
      <c r="D2669" s="1207"/>
      <c r="E2669" s="409"/>
      <c r="F2669" s="390"/>
      <c r="G2669" s="1215"/>
      <c r="H2669" s="526"/>
      <c r="I2669" s="388"/>
      <c r="J2669" s="1216"/>
      <c r="K2669" s="388"/>
      <c r="L2669" s="388"/>
      <c r="M2669" s="773"/>
    </row>
    <row r="2670" s="695" customFormat="1" customHeight="1" spans="1:13">
      <c r="A2670" s="1287"/>
      <c r="B2670" s="529"/>
      <c r="C2670" s="1207"/>
      <c r="D2670" s="1207"/>
      <c r="E2670" s="409"/>
      <c r="F2670" s="390"/>
      <c r="G2670" s="1215"/>
      <c r="H2670" s="526"/>
      <c r="I2670" s="388"/>
      <c r="J2670" s="1216"/>
      <c r="K2670" s="388"/>
      <c r="L2670" s="388"/>
      <c r="M2670" s="773"/>
    </row>
    <row r="2671" s="695" customFormat="1" customHeight="1" spans="1:13">
      <c r="A2671" s="1287"/>
      <c r="B2671" s="529"/>
      <c r="C2671" s="1207"/>
      <c r="D2671" s="1207"/>
      <c r="E2671" s="409"/>
      <c r="F2671" s="390"/>
      <c r="G2671" s="1215"/>
      <c r="H2671" s="526"/>
      <c r="I2671" s="388"/>
      <c r="J2671" s="1216"/>
      <c r="K2671" s="388"/>
      <c r="L2671" s="388"/>
      <c r="M2671" s="773"/>
    </row>
    <row r="2672" s="695" customFormat="1" customHeight="1" spans="1:13">
      <c r="A2672" s="1287"/>
      <c r="B2672" s="529"/>
      <c r="C2672" s="1207"/>
      <c r="D2672" s="1207"/>
      <c r="E2672" s="409"/>
      <c r="F2672" s="390"/>
      <c r="G2672" s="1215"/>
      <c r="H2672" s="526"/>
      <c r="I2672" s="388"/>
      <c r="J2672" s="1216"/>
      <c r="K2672" s="388"/>
      <c r="L2672" s="388"/>
      <c r="M2672" s="773"/>
    </row>
    <row r="2673" s="695" customFormat="1" customHeight="1" spans="1:13">
      <c r="A2673" s="1287"/>
      <c r="B2673" s="529"/>
      <c r="C2673" s="1207"/>
      <c r="D2673" s="1207"/>
      <c r="E2673" s="409"/>
      <c r="F2673" s="390"/>
      <c r="G2673" s="1215"/>
      <c r="H2673" s="526"/>
      <c r="I2673" s="388"/>
      <c r="J2673" s="1216"/>
      <c r="K2673" s="388"/>
      <c r="L2673" s="388"/>
      <c r="M2673" s="773"/>
    </row>
    <row r="2674" s="695" customFormat="1" customHeight="1" spans="1:13">
      <c r="A2674" s="1287"/>
      <c r="B2674" s="529"/>
      <c r="C2674" s="1207"/>
      <c r="D2674" s="1207"/>
      <c r="E2674" s="409"/>
      <c r="F2674" s="390"/>
      <c r="G2674" s="1215"/>
      <c r="H2674" s="526"/>
      <c r="I2674" s="388"/>
      <c r="J2674" s="1216"/>
      <c r="K2674" s="388"/>
      <c r="L2674" s="388"/>
      <c r="M2674" s="773"/>
    </row>
    <row r="2675" s="695" customFormat="1" customHeight="1" spans="1:13">
      <c r="A2675" s="1287"/>
      <c r="B2675" s="513"/>
      <c r="C2675" s="1207"/>
      <c r="D2675" s="1207"/>
      <c r="E2675" s="409"/>
      <c r="F2675" s="390"/>
      <c r="G2675" s="1215"/>
      <c r="H2675" s="526"/>
      <c r="I2675" s="388"/>
      <c r="J2675" s="1216"/>
      <c r="K2675" s="388"/>
      <c r="L2675" s="388"/>
      <c r="M2675" s="773"/>
    </row>
    <row r="2676" s="695" customFormat="1" customHeight="1" spans="1:13">
      <c r="A2676" s="1287"/>
      <c r="B2676" s="513"/>
      <c r="C2676" s="1207"/>
      <c r="D2676" s="1207"/>
      <c r="E2676" s="409"/>
      <c r="F2676" s="390"/>
      <c r="G2676" s="1215"/>
      <c r="H2676" s="526"/>
      <c r="I2676" s="388"/>
      <c r="J2676" s="1216"/>
      <c r="K2676" s="388"/>
      <c r="L2676" s="388"/>
      <c r="M2676" s="773"/>
    </row>
    <row r="2677" s="695" customFormat="1" customHeight="1" spans="1:13">
      <c r="A2677" s="1287"/>
      <c r="B2677" s="513"/>
      <c r="C2677" s="1207"/>
      <c r="D2677" s="1207"/>
      <c r="E2677" s="409"/>
      <c r="F2677" s="390"/>
      <c r="G2677" s="1215"/>
      <c r="H2677" s="526"/>
      <c r="I2677" s="388"/>
      <c r="J2677" s="1216"/>
      <c r="K2677" s="388"/>
      <c r="L2677" s="388"/>
      <c r="M2677" s="773"/>
    </row>
    <row r="2678" s="695" customFormat="1" customHeight="1" spans="1:13">
      <c r="A2678" s="1287"/>
      <c r="B2678" s="513"/>
      <c r="C2678" s="1207"/>
      <c r="D2678" s="1207"/>
      <c r="E2678" s="409"/>
      <c r="F2678" s="390"/>
      <c r="G2678" s="1215"/>
      <c r="H2678" s="526"/>
      <c r="I2678" s="388"/>
      <c r="J2678" s="1216"/>
      <c r="K2678" s="388"/>
      <c r="L2678" s="388"/>
      <c r="M2678" s="773"/>
    </row>
    <row r="2679" s="695" customFormat="1" customHeight="1" spans="1:13">
      <c r="A2679" s="1287"/>
      <c r="B2679" s="513"/>
      <c r="C2679" s="1207"/>
      <c r="D2679" s="1207"/>
      <c r="E2679" s="409"/>
      <c r="F2679" s="390"/>
      <c r="G2679" s="1215"/>
      <c r="H2679" s="526"/>
      <c r="I2679" s="388"/>
      <c r="J2679" s="1216"/>
      <c r="K2679" s="388"/>
      <c r="L2679" s="388"/>
      <c r="M2679" s="773"/>
    </row>
    <row r="2680" s="695" customFormat="1" customHeight="1" spans="1:13">
      <c r="A2680" s="1287"/>
      <c r="B2680" s="513"/>
      <c r="C2680" s="1207"/>
      <c r="D2680" s="1207"/>
      <c r="E2680" s="409"/>
      <c r="F2680" s="390"/>
      <c r="G2680" s="1215"/>
      <c r="H2680" s="526"/>
      <c r="I2680" s="388"/>
      <c r="J2680" s="1216"/>
      <c r="K2680" s="388"/>
      <c r="L2680" s="388"/>
      <c r="M2680" s="773"/>
    </row>
    <row r="2681" s="695" customFormat="1" customHeight="1" spans="1:13">
      <c r="A2681" s="1287"/>
      <c r="B2681" s="513"/>
      <c r="C2681" s="1207"/>
      <c r="D2681" s="1207"/>
      <c r="E2681" s="409"/>
      <c r="F2681" s="390"/>
      <c r="G2681" s="1215"/>
      <c r="H2681" s="526"/>
      <c r="I2681" s="388"/>
      <c r="J2681" s="1216"/>
      <c r="K2681" s="388"/>
      <c r="L2681" s="388"/>
      <c r="M2681" s="773"/>
    </row>
    <row r="2682" s="695" customFormat="1" customHeight="1" spans="1:13">
      <c r="A2682" s="1287"/>
      <c r="B2682" s="513"/>
      <c r="C2682" s="1207"/>
      <c r="D2682" s="1207"/>
      <c r="E2682" s="409"/>
      <c r="F2682" s="390"/>
      <c r="G2682" s="1215"/>
      <c r="H2682" s="526"/>
      <c r="I2682" s="388"/>
      <c r="J2682" s="1216"/>
      <c r="K2682" s="388"/>
      <c r="L2682" s="388"/>
      <c r="M2682" s="773"/>
    </row>
    <row r="2683" s="695" customFormat="1" customHeight="1" spans="1:13">
      <c r="A2683" s="1287"/>
      <c r="B2683" s="513"/>
      <c r="C2683" s="1207"/>
      <c r="D2683" s="1207"/>
      <c r="E2683" s="409"/>
      <c r="F2683" s="390"/>
      <c r="G2683" s="1215"/>
      <c r="H2683" s="526"/>
      <c r="I2683" s="388"/>
      <c r="J2683" s="1216"/>
      <c r="K2683" s="388"/>
      <c r="L2683" s="388"/>
      <c r="M2683" s="773"/>
    </row>
    <row r="2684" s="695" customFormat="1" customHeight="1" spans="1:13">
      <c r="A2684" s="1287"/>
      <c r="B2684" s="513"/>
      <c r="C2684" s="1207"/>
      <c r="D2684" s="1207"/>
      <c r="E2684" s="409"/>
      <c r="F2684" s="390"/>
      <c r="G2684" s="1215"/>
      <c r="H2684" s="526"/>
      <c r="I2684" s="388"/>
      <c r="J2684" s="1216"/>
      <c r="K2684" s="388"/>
      <c r="L2684" s="388"/>
      <c r="M2684" s="773"/>
    </row>
    <row r="2685" s="695" customFormat="1" customHeight="1" spans="1:13">
      <c r="A2685" s="1287"/>
      <c r="B2685" s="513"/>
      <c r="C2685" s="1207"/>
      <c r="D2685" s="1207"/>
      <c r="E2685" s="409"/>
      <c r="F2685" s="390"/>
      <c r="G2685" s="1215"/>
      <c r="H2685" s="526"/>
      <c r="I2685" s="388"/>
      <c r="J2685" s="1216"/>
      <c r="K2685" s="388"/>
      <c r="L2685" s="388"/>
      <c r="M2685" s="773"/>
    </row>
    <row r="2686" s="695" customFormat="1" customHeight="1" spans="1:13">
      <c r="A2686" s="1287"/>
      <c r="B2686" s="513"/>
      <c r="C2686" s="1207"/>
      <c r="D2686" s="1207"/>
      <c r="E2686" s="409"/>
      <c r="F2686" s="390"/>
      <c r="G2686" s="1215"/>
      <c r="H2686" s="526"/>
      <c r="I2686" s="388"/>
      <c r="J2686" s="1216"/>
      <c r="K2686" s="388"/>
      <c r="L2686" s="388"/>
      <c r="M2686" s="773"/>
    </row>
    <row r="2687" s="695" customFormat="1" customHeight="1" spans="1:13">
      <c r="A2687" s="1287"/>
      <c r="B2687" s="513"/>
      <c r="C2687" s="1207"/>
      <c r="D2687" s="1207"/>
      <c r="E2687" s="409"/>
      <c r="F2687" s="390"/>
      <c r="G2687" s="1215"/>
      <c r="H2687" s="526"/>
      <c r="I2687" s="388"/>
      <c r="J2687" s="1216"/>
      <c r="K2687" s="388"/>
      <c r="L2687" s="388"/>
      <c r="M2687" s="773"/>
    </row>
    <row r="2688" s="695" customFormat="1" customHeight="1" spans="1:13">
      <c r="A2688" s="1287"/>
      <c r="B2688" s="513"/>
      <c r="C2688" s="1207"/>
      <c r="D2688" s="1207"/>
      <c r="E2688" s="409"/>
      <c r="F2688" s="390"/>
      <c r="G2688" s="1215"/>
      <c r="H2688" s="526"/>
      <c r="I2688" s="388"/>
      <c r="J2688" s="1216"/>
      <c r="K2688" s="388"/>
      <c r="L2688" s="388"/>
      <c r="M2688" s="773"/>
    </row>
    <row r="2689" s="695" customFormat="1" customHeight="1" spans="1:13">
      <c r="A2689" s="1287"/>
      <c r="B2689" s="513"/>
      <c r="C2689" s="1207"/>
      <c r="D2689" s="1207"/>
      <c r="E2689" s="409"/>
      <c r="F2689" s="390"/>
      <c r="G2689" s="1215"/>
      <c r="H2689" s="526"/>
      <c r="I2689" s="388"/>
      <c r="J2689" s="1216"/>
      <c r="K2689" s="388"/>
      <c r="L2689" s="388"/>
      <c r="M2689" s="773"/>
    </row>
    <row r="2690" s="695" customFormat="1" customHeight="1" spans="1:13">
      <c r="A2690" s="1287"/>
      <c r="B2690" s="513"/>
      <c r="C2690" s="1207"/>
      <c r="D2690" s="1207"/>
      <c r="E2690" s="409"/>
      <c r="F2690" s="390"/>
      <c r="G2690" s="1215"/>
      <c r="H2690" s="526"/>
      <c r="I2690" s="388"/>
      <c r="J2690" s="1216"/>
      <c r="K2690" s="388"/>
      <c r="L2690" s="388"/>
      <c r="M2690" s="773"/>
    </row>
    <row r="2691" s="695" customFormat="1" customHeight="1" spans="1:13">
      <c r="A2691" s="1287"/>
      <c r="B2691" s="513"/>
      <c r="C2691" s="1207"/>
      <c r="D2691" s="1207"/>
      <c r="E2691" s="409"/>
      <c r="F2691" s="390"/>
      <c r="G2691" s="1215"/>
      <c r="H2691" s="526"/>
      <c r="I2691" s="388"/>
      <c r="J2691" s="1216"/>
      <c r="K2691" s="388"/>
      <c r="L2691" s="388"/>
      <c r="M2691" s="773"/>
    </row>
    <row r="2692" s="695" customFormat="1" customHeight="1" spans="1:13">
      <c r="A2692" s="1287"/>
      <c r="B2692" s="513"/>
      <c r="C2692" s="1207"/>
      <c r="D2692" s="1207"/>
      <c r="E2692" s="409"/>
      <c r="F2692" s="390"/>
      <c r="G2692" s="1215"/>
      <c r="H2692" s="526"/>
      <c r="I2692" s="388"/>
      <c r="J2692" s="1216"/>
      <c r="K2692" s="388"/>
      <c r="L2692" s="388"/>
      <c r="M2692" s="773"/>
    </row>
    <row r="2693" s="695" customFormat="1" customHeight="1" spans="1:13">
      <c r="A2693" s="1287"/>
      <c r="B2693" s="513"/>
      <c r="C2693" s="1207"/>
      <c r="D2693" s="1207"/>
      <c r="E2693" s="409"/>
      <c r="F2693" s="390"/>
      <c r="G2693" s="1215"/>
      <c r="H2693" s="526"/>
      <c r="I2693" s="388"/>
      <c r="J2693" s="1216"/>
      <c r="K2693" s="388"/>
      <c r="L2693" s="388"/>
      <c r="M2693" s="773"/>
    </row>
    <row r="2694" s="695" customFormat="1" customHeight="1" spans="1:13">
      <c r="A2694" s="1287"/>
      <c r="B2694" s="513"/>
      <c r="C2694" s="1207"/>
      <c r="D2694" s="1207"/>
      <c r="E2694" s="409"/>
      <c r="F2694" s="390"/>
      <c r="G2694" s="1215"/>
      <c r="H2694" s="526"/>
      <c r="I2694" s="388"/>
      <c r="J2694" s="1216"/>
      <c r="K2694" s="388"/>
      <c r="L2694" s="388"/>
      <c r="M2694" s="773"/>
    </row>
    <row r="2695" s="695" customFormat="1" customHeight="1" spans="1:13">
      <c r="A2695" s="1287"/>
      <c r="B2695" s="513"/>
      <c r="C2695" s="1207"/>
      <c r="D2695" s="1207"/>
      <c r="E2695" s="409"/>
      <c r="F2695" s="390"/>
      <c r="G2695" s="1215"/>
      <c r="H2695" s="526"/>
      <c r="I2695" s="388"/>
      <c r="J2695" s="1216"/>
      <c r="K2695" s="388"/>
      <c r="L2695" s="388"/>
      <c r="M2695" s="773"/>
    </row>
    <row r="2696" s="695" customFormat="1" customHeight="1" spans="1:13">
      <c r="A2696" s="1287"/>
      <c r="B2696" s="529"/>
      <c r="C2696" s="1207"/>
      <c r="D2696" s="1207"/>
      <c r="E2696" s="409"/>
      <c r="F2696" s="390"/>
      <c r="G2696" s="1215"/>
      <c r="H2696" s="526"/>
      <c r="I2696" s="388"/>
      <c r="J2696" s="1216"/>
      <c r="K2696" s="388"/>
      <c r="L2696" s="388"/>
      <c r="M2696" s="773"/>
    </row>
    <row r="2697" s="695" customFormat="1" customHeight="1" spans="1:13">
      <c r="A2697" s="1287"/>
      <c r="B2697" s="529"/>
      <c r="C2697" s="1207"/>
      <c r="D2697" s="1207"/>
      <c r="E2697" s="409"/>
      <c r="F2697" s="390"/>
      <c r="G2697" s="1215"/>
      <c r="H2697" s="526"/>
      <c r="I2697" s="388"/>
      <c r="J2697" s="1216"/>
      <c r="K2697" s="388"/>
      <c r="L2697" s="388"/>
      <c r="M2697" s="773"/>
    </row>
    <row r="2698" s="695" customFormat="1" customHeight="1" spans="1:13">
      <c r="A2698" s="1287"/>
      <c r="B2698" s="529"/>
      <c r="C2698" s="1207"/>
      <c r="D2698" s="1207"/>
      <c r="E2698" s="409"/>
      <c r="F2698" s="390"/>
      <c r="G2698" s="1215"/>
      <c r="H2698" s="526"/>
      <c r="I2698" s="388"/>
      <c r="J2698" s="1216"/>
      <c r="K2698" s="388"/>
      <c r="L2698" s="388"/>
      <c r="M2698" s="773"/>
    </row>
    <row r="2699" s="695" customFormat="1" customHeight="1" spans="1:13">
      <c r="A2699" s="1287"/>
      <c r="B2699" s="529"/>
      <c r="C2699" s="1207"/>
      <c r="D2699" s="1207"/>
      <c r="E2699" s="409"/>
      <c r="F2699" s="390"/>
      <c r="G2699" s="1215"/>
      <c r="H2699" s="526"/>
      <c r="I2699" s="388"/>
      <c r="J2699" s="1216"/>
      <c r="K2699" s="388"/>
      <c r="L2699" s="388"/>
      <c r="M2699" s="773"/>
    </row>
    <row r="2700" s="695" customFormat="1" customHeight="1" spans="1:13">
      <c r="A2700" s="1287"/>
      <c r="B2700" s="529"/>
      <c r="C2700" s="1207"/>
      <c r="D2700" s="1207"/>
      <c r="E2700" s="409"/>
      <c r="F2700" s="390"/>
      <c r="G2700" s="1215"/>
      <c r="H2700" s="526"/>
      <c r="I2700" s="388"/>
      <c r="J2700" s="1216"/>
      <c r="K2700" s="388"/>
      <c r="L2700" s="388"/>
      <c r="M2700" s="773"/>
    </row>
    <row r="2701" s="695" customFormat="1" customHeight="1" spans="1:13">
      <c r="A2701" s="1287"/>
      <c r="B2701" s="529"/>
      <c r="C2701" s="1207"/>
      <c r="D2701" s="1207"/>
      <c r="E2701" s="409"/>
      <c r="F2701" s="390"/>
      <c r="G2701" s="1215"/>
      <c r="H2701" s="526"/>
      <c r="I2701" s="388"/>
      <c r="J2701" s="1216"/>
      <c r="K2701" s="388"/>
      <c r="L2701" s="388"/>
      <c r="M2701" s="773"/>
    </row>
    <row r="2702" s="695" customFormat="1" customHeight="1" spans="1:13">
      <c r="A2702" s="1287"/>
      <c r="B2702" s="529"/>
      <c r="C2702" s="1207"/>
      <c r="D2702" s="1207"/>
      <c r="E2702" s="409"/>
      <c r="F2702" s="390"/>
      <c r="G2702" s="1215"/>
      <c r="H2702" s="526"/>
      <c r="I2702" s="388"/>
      <c r="J2702" s="1216"/>
      <c r="K2702" s="388"/>
      <c r="L2702" s="388"/>
      <c r="M2702" s="773"/>
    </row>
    <row r="2703" s="695" customFormat="1" customHeight="1" spans="1:13">
      <c r="A2703" s="1287"/>
      <c r="B2703" s="529"/>
      <c r="C2703" s="1207"/>
      <c r="D2703" s="1207"/>
      <c r="E2703" s="409"/>
      <c r="F2703" s="390"/>
      <c r="G2703" s="1215"/>
      <c r="H2703" s="526"/>
      <c r="I2703" s="388"/>
      <c r="J2703" s="1216"/>
      <c r="K2703" s="388"/>
      <c r="L2703" s="388"/>
      <c r="M2703" s="773"/>
    </row>
    <row r="2704" s="695" customFormat="1" customHeight="1" spans="1:13">
      <c r="A2704" s="1287"/>
      <c r="B2704" s="529"/>
      <c r="C2704" s="1207"/>
      <c r="D2704" s="1207"/>
      <c r="E2704" s="409"/>
      <c r="F2704" s="390"/>
      <c r="G2704" s="1215"/>
      <c r="H2704" s="526"/>
      <c r="I2704" s="388"/>
      <c r="J2704" s="1216"/>
      <c r="K2704" s="388"/>
      <c r="L2704" s="388"/>
      <c r="M2704" s="773"/>
    </row>
    <row r="2705" s="695" customFormat="1" customHeight="1" spans="1:13">
      <c r="A2705" s="1287"/>
      <c r="B2705" s="529"/>
      <c r="C2705" s="1207"/>
      <c r="D2705" s="1207"/>
      <c r="E2705" s="409"/>
      <c r="F2705" s="390"/>
      <c r="G2705" s="1215"/>
      <c r="H2705" s="526"/>
      <c r="I2705" s="388"/>
      <c r="J2705" s="1216"/>
      <c r="K2705" s="388"/>
      <c r="L2705" s="388"/>
      <c r="M2705" s="773"/>
    </row>
    <row r="2706" s="695" customFormat="1" customHeight="1" spans="1:13">
      <c r="A2706" s="1287"/>
      <c r="B2706" s="529"/>
      <c r="C2706" s="1207"/>
      <c r="D2706" s="1207"/>
      <c r="E2706" s="409"/>
      <c r="F2706" s="390"/>
      <c r="G2706" s="1215"/>
      <c r="H2706" s="526"/>
      <c r="I2706" s="388"/>
      <c r="J2706" s="1216"/>
      <c r="K2706" s="388"/>
      <c r="L2706" s="388"/>
      <c r="M2706" s="773"/>
    </row>
    <row r="2707" s="695" customFormat="1" customHeight="1" spans="1:13">
      <c r="A2707" s="1287"/>
      <c r="B2707" s="529"/>
      <c r="C2707" s="1207"/>
      <c r="D2707" s="1207"/>
      <c r="E2707" s="409"/>
      <c r="F2707" s="390"/>
      <c r="G2707" s="1215"/>
      <c r="H2707" s="526"/>
      <c r="I2707" s="388"/>
      <c r="J2707" s="1216"/>
      <c r="K2707" s="388"/>
      <c r="L2707" s="388"/>
      <c r="M2707" s="773"/>
    </row>
    <row r="2708" s="695" customFormat="1" customHeight="1" spans="1:13">
      <c r="A2708" s="1287"/>
      <c r="B2708" s="529"/>
      <c r="C2708" s="1207"/>
      <c r="D2708" s="1207"/>
      <c r="E2708" s="409"/>
      <c r="F2708" s="390"/>
      <c r="G2708" s="1215"/>
      <c r="H2708" s="526"/>
      <c r="I2708" s="388"/>
      <c r="J2708" s="1216"/>
      <c r="K2708" s="388"/>
      <c r="L2708" s="388"/>
      <c r="M2708" s="773"/>
    </row>
    <row r="2709" s="695" customFormat="1" customHeight="1" spans="1:13">
      <c r="A2709" s="1287"/>
      <c r="B2709" s="529"/>
      <c r="C2709" s="1207"/>
      <c r="D2709" s="1207"/>
      <c r="E2709" s="409"/>
      <c r="F2709" s="390"/>
      <c r="G2709" s="1215"/>
      <c r="H2709" s="526"/>
      <c r="I2709" s="388"/>
      <c r="J2709" s="1216"/>
      <c r="K2709" s="388"/>
      <c r="L2709" s="388"/>
      <c r="M2709" s="773"/>
    </row>
    <row r="2710" s="695" customFormat="1" customHeight="1" spans="1:13">
      <c r="A2710" s="1287"/>
      <c r="B2710" s="513"/>
      <c r="C2710" s="1207"/>
      <c r="D2710" s="1207"/>
      <c r="E2710" s="409"/>
      <c r="F2710" s="390"/>
      <c r="G2710" s="1215"/>
      <c r="H2710" s="526"/>
      <c r="I2710" s="388"/>
      <c r="J2710" s="1216"/>
      <c r="K2710" s="388"/>
      <c r="L2710" s="388"/>
      <c r="M2710" s="773"/>
    </row>
    <row r="2711" s="695" customFormat="1" customHeight="1" spans="1:13">
      <c r="A2711" s="1287"/>
      <c r="B2711" s="513"/>
      <c r="C2711" s="1207"/>
      <c r="D2711" s="1207"/>
      <c r="E2711" s="409"/>
      <c r="F2711" s="390"/>
      <c r="G2711" s="1215"/>
      <c r="H2711" s="526"/>
      <c r="I2711" s="388"/>
      <c r="J2711" s="1216"/>
      <c r="K2711" s="388"/>
      <c r="L2711" s="388"/>
      <c r="M2711" s="773"/>
    </row>
    <row r="2712" s="695" customFormat="1" customHeight="1" spans="1:13">
      <c r="A2712" s="1287"/>
      <c r="B2712" s="513"/>
      <c r="C2712" s="1207"/>
      <c r="D2712" s="1207"/>
      <c r="E2712" s="409"/>
      <c r="F2712" s="390"/>
      <c r="G2712" s="1215"/>
      <c r="H2712" s="526"/>
      <c r="I2712" s="388"/>
      <c r="J2712" s="1216"/>
      <c r="K2712" s="388"/>
      <c r="L2712" s="388"/>
      <c r="M2712" s="773"/>
    </row>
    <row r="2713" s="695" customFormat="1" customHeight="1" spans="1:13">
      <c r="A2713" s="1287"/>
      <c r="B2713" s="513"/>
      <c r="C2713" s="1207"/>
      <c r="D2713" s="1207"/>
      <c r="E2713" s="409"/>
      <c r="F2713" s="390"/>
      <c r="G2713" s="1215"/>
      <c r="H2713" s="526"/>
      <c r="I2713" s="388"/>
      <c r="J2713" s="1216"/>
      <c r="K2713" s="388"/>
      <c r="L2713" s="388"/>
      <c r="M2713" s="773"/>
    </row>
    <row r="2714" s="695" customFormat="1" customHeight="1" spans="1:13">
      <c r="A2714" s="1287"/>
      <c r="B2714" s="513"/>
      <c r="C2714" s="1207"/>
      <c r="D2714" s="1207"/>
      <c r="E2714" s="409"/>
      <c r="F2714" s="390"/>
      <c r="G2714" s="1215"/>
      <c r="H2714" s="526"/>
      <c r="I2714" s="388"/>
      <c r="J2714" s="1216"/>
      <c r="K2714" s="388"/>
      <c r="L2714" s="388"/>
      <c r="M2714" s="773"/>
    </row>
    <row r="2715" s="695" customFormat="1" customHeight="1" spans="1:13">
      <c r="A2715" s="1287"/>
      <c r="B2715" s="513"/>
      <c r="C2715" s="1207"/>
      <c r="D2715" s="1207"/>
      <c r="E2715" s="409"/>
      <c r="F2715" s="390"/>
      <c r="G2715" s="1215"/>
      <c r="H2715" s="526"/>
      <c r="I2715" s="388"/>
      <c r="J2715" s="1216"/>
      <c r="K2715" s="388"/>
      <c r="L2715" s="388"/>
      <c r="M2715" s="773"/>
    </row>
    <row r="2716" s="695" customFormat="1" customHeight="1" spans="1:13">
      <c r="A2716" s="1287"/>
      <c r="B2716" s="513"/>
      <c r="C2716" s="1207"/>
      <c r="D2716" s="1207"/>
      <c r="E2716" s="409"/>
      <c r="F2716" s="390"/>
      <c r="G2716" s="1215"/>
      <c r="H2716" s="526"/>
      <c r="I2716" s="388"/>
      <c r="J2716" s="1216"/>
      <c r="K2716" s="388"/>
      <c r="L2716" s="388"/>
      <c r="M2716" s="773"/>
    </row>
    <row r="2717" s="695" customFormat="1" customHeight="1" spans="1:13">
      <c r="A2717" s="1287"/>
      <c r="B2717" s="513"/>
      <c r="C2717" s="1207"/>
      <c r="D2717" s="1207"/>
      <c r="E2717" s="409"/>
      <c r="F2717" s="390"/>
      <c r="G2717" s="1215"/>
      <c r="H2717" s="526"/>
      <c r="I2717" s="388"/>
      <c r="J2717" s="1216"/>
      <c r="K2717" s="388"/>
      <c r="L2717" s="388"/>
      <c r="M2717" s="773"/>
    </row>
    <row r="2718" s="695" customFormat="1" customHeight="1" spans="1:13">
      <c r="A2718" s="1287"/>
      <c r="B2718" s="513"/>
      <c r="C2718" s="1207"/>
      <c r="D2718" s="1207"/>
      <c r="E2718" s="409"/>
      <c r="F2718" s="390"/>
      <c r="G2718" s="1215"/>
      <c r="H2718" s="526"/>
      <c r="I2718" s="388"/>
      <c r="J2718" s="1216"/>
      <c r="K2718" s="388"/>
      <c r="L2718" s="388"/>
      <c r="M2718" s="773"/>
    </row>
    <row r="2719" s="695" customFormat="1" customHeight="1" spans="1:13">
      <c r="A2719" s="1287"/>
      <c r="B2719" s="513"/>
      <c r="C2719" s="1207"/>
      <c r="D2719" s="1207"/>
      <c r="E2719" s="409"/>
      <c r="F2719" s="390"/>
      <c r="G2719" s="1215"/>
      <c r="H2719" s="526"/>
      <c r="I2719" s="388"/>
      <c r="J2719" s="1216"/>
      <c r="K2719" s="388"/>
      <c r="L2719" s="388"/>
      <c r="M2719" s="773"/>
    </row>
    <row r="2720" s="695" customFormat="1" customHeight="1" spans="1:13">
      <c r="A2720" s="1287"/>
      <c r="B2720" s="513"/>
      <c r="C2720" s="1207"/>
      <c r="D2720" s="1207"/>
      <c r="E2720" s="409"/>
      <c r="F2720" s="390"/>
      <c r="G2720" s="1215"/>
      <c r="H2720" s="526"/>
      <c r="I2720" s="388"/>
      <c r="J2720" s="1216"/>
      <c r="K2720" s="388"/>
      <c r="L2720" s="388"/>
      <c r="M2720" s="773"/>
    </row>
    <row r="2721" s="695" customFormat="1" customHeight="1" spans="1:13">
      <c r="A2721" s="1287"/>
      <c r="B2721" s="513"/>
      <c r="C2721" s="1207"/>
      <c r="D2721" s="1207"/>
      <c r="E2721" s="409"/>
      <c r="F2721" s="390"/>
      <c r="G2721" s="1215"/>
      <c r="H2721" s="526"/>
      <c r="I2721" s="388"/>
      <c r="J2721" s="1216"/>
      <c r="K2721" s="388"/>
      <c r="L2721" s="388"/>
      <c r="M2721" s="773"/>
    </row>
    <row r="2722" s="695" customFormat="1" customHeight="1" spans="1:13">
      <c r="A2722" s="1287"/>
      <c r="B2722" s="513"/>
      <c r="C2722" s="1207"/>
      <c r="D2722" s="1207"/>
      <c r="E2722" s="409"/>
      <c r="F2722" s="390"/>
      <c r="G2722" s="1215"/>
      <c r="H2722" s="526"/>
      <c r="I2722" s="388"/>
      <c r="J2722" s="1216"/>
      <c r="K2722" s="388"/>
      <c r="L2722" s="388"/>
      <c r="M2722" s="773"/>
    </row>
    <row r="2723" s="695" customFormat="1" customHeight="1" spans="1:13">
      <c r="A2723" s="1287"/>
      <c r="B2723" s="529"/>
      <c r="C2723" s="1207"/>
      <c r="D2723" s="1207"/>
      <c r="E2723" s="409"/>
      <c r="F2723" s="390"/>
      <c r="G2723" s="1215"/>
      <c r="H2723" s="526"/>
      <c r="I2723" s="388"/>
      <c r="J2723" s="1216"/>
      <c r="K2723" s="388"/>
      <c r="L2723" s="388"/>
      <c r="M2723" s="773"/>
    </row>
    <row r="2724" s="695" customFormat="1" customHeight="1" spans="1:13">
      <c r="A2724" s="1287"/>
      <c r="B2724" s="529"/>
      <c r="C2724" s="1207"/>
      <c r="D2724" s="1207"/>
      <c r="E2724" s="409"/>
      <c r="F2724" s="390"/>
      <c r="G2724" s="1215"/>
      <c r="H2724" s="526"/>
      <c r="I2724" s="388"/>
      <c r="J2724" s="1216"/>
      <c r="K2724" s="388"/>
      <c r="L2724" s="388"/>
      <c r="M2724" s="773"/>
    </row>
    <row r="2725" s="695" customFormat="1" customHeight="1" spans="1:13">
      <c r="A2725" s="1287"/>
      <c r="B2725" s="529"/>
      <c r="C2725" s="1207"/>
      <c r="D2725" s="1207"/>
      <c r="E2725" s="409"/>
      <c r="F2725" s="390"/>
      <c r="G2725" s="1215"/>
      <c r="H2725" s="526"/>
      <c r="I2725" s="388"/>
      <c r="J2725" s="1216"/>
      <c r="K2725" s="388"/>
      <c r="L2725" s="388"/>
      <c r="M2725" s="773"/>
    </row>
    <row r="2726" s="695" customFormat="1" customHeight="1" spans="1:13">
      <c r="A2726" s="1287"/>
      <c r="B2726" s="529"/>
      <c r="C2726" s="1207"/>
      <c r="D2726" s="1207"/>
      <c r="E2726" s="409"/>
      <c r="F2726" s="390"/>
      <c r="G2726" s="1215"/>
      <c r="H2726" s="526"/>
      <c r="I2726" s="388"/>
      <c r="J2726" s="1216"/>
      <c r="K2726" s="388"/>
      <c r="L2726" s="388"/>
      <c r="M2726" s="773"/>
    </row>
    <row r="2727" s="695" customFormat="1" customHeight="1" spans="1:13">
      <c r="A2727" s="1287"/>
      <c r="B2727" s="529"/>
      <c r="C2727" s="1207"/>
      <c r="D2727" s="1207"/>
      <c r="E2727" s="409"/>
      <c r="F2727" s="390"/>
      <c r="G2727" s="1215"/>
      <c r="H2727" s="526"/>
      <c r="I2727" s="388"/>
      <c r="J2727" s="1216"/>
      <c r="K2727" s="388"/>
      <c r="L2727" s="388"/>
      <c r="M2727" s="773"/>
    </row>
    <row r="2728" s="695" customFormat="1" customHeight="1" spans="1:13">
      <c r="A2728" s="1287"/>
      <c r="B2728" s="529"/>
      <c r="C2728" s="1207"/>
      <c r="D2728" s="1207"/>
      <c r="E2728" s="409"/>
      <c r="F2728" s="390"/>
      <c r="G2728" s="1215"/>
      <c r="H2728" s="526"/>
      <c r="I2728" s="388"/>
      <c r="J2728" s="1216"/>
      <c r="K2728" s="388"/>
      <c r="L2728" s="388"/>
      <c r="M2728" s="773"/>
    </row>
    <row r="2729" s="695" customFormat="1" customHeight="1" spans="1:13">
      <c r="A2729" s="1287"/>
      <c r="B2729" s="529"/>
      <c r="C2729" s="1207"/>
      <c r="D2729" s="1207"/>
      <c r="E2729" s="409"/>
      <c r="F2729" s="390"/>
      <c r="G2729" s="1215"/>
      <c r="H2729" s="526"/>
      <c r="I2729" s="388"/>
      <c r="J2729" s="1216"/>
      <c r="K2729" s="388"/>
      <c r="L2729" s="388"/>
      <c r="M2729" s="773"/>
    </row>
    <row r="2730" s="695" customFormat="1" customHeight="1" spans="1:13">
      <c r="A2730" s="1287"/>
      <c r="B2730" s="529"/>
      <c r="C2730" s="1207"/>
      <c r="D2730" s="1207"/>
      <c r="E2730" s="409"/>
      <c r="F2730" s="390"/>
      <c r="G2730" s="1215"/>
      <c r="H2730" s="526"/>
      <c r="I2730" s="388"/>
      <c r="J2730" s="1216"/>
      <c r="K2730" s="388"/>
      <c r="L2730" s="388"/>
      <c r="M2730" s="773"/>
    </row>
    <row r="2731" s="695" customFormat="1" customHeight="1" spans="1:13">
      <c r="A2731" s="1287"/>
      <c r="B2731" s="529"/>
      <c r="C2731" s="1207"/>
      <c r="D2731" s="1207"/>
      <c r="E2731" s="409"/>
      <c r="F2731" s="390"/>
      <c r="G2731" s="1215"/>
      <c r="H2731" s="526"/>
      <c r="I2731" s="388"/>
      <c r="J2731" s="1216"/>
      <c r="K2731" s="388"/>
      <c r="L2731" s="388"/>
      <c r="M2731" s="773"/>
    </row>
    <row r="2732" s="695" customFormat="1" customHeight="1" spans="1:13">
      <c r="A2732" s="1287"/>
      <c r="B2732" s="529"/>
      <c r="C2732" s="1207"/>
      <c r="D2732" s="1207"/>
      <c r="E2732" s="409"/>
      <c r="F2732" s="390"/>
      <c r="G2732" s="1215"/>
      <c r="H2732" s="526"/>
      <c r="I2732" s="388"/>
      <c r="J2732" s="1216"/>
      <c r="K2732" s="388"/>
      <c r="L2732" s="388"/>
      <c r="M2732" s="773"/>
    </row>
    <row r="2733" s="695" customFormat="1" customHeight="1" spans="1:13">
      <c r="A2733" s="1287"/>
      <c r="B2733" s="529"/>
      <c r="C2733" s="1207"/>
      <c r="D2733" s="1207"/>
      <c r="E2733" s="409"/>
      <c r="F2733" s="390"/>
      <c r="G2733" s="1215"/>
      <c r="H2733" s="526"/>
      <c r="I2733" s="388"/>
      <c r="J2733" s="1216"/>
      <c r="K2733" s="388"/>
      <c r="L2733" s="388"/>
      <c r="M2733" s="773"/>
    </row>
    <row r="2734" s="695" customFormat="1" customHeight="1" spans="1:13">
      <c r="A2734" s="1287"/>
      <c r="B2734" s="529"/>
      <c r="C2734" s="1207"/>
      <c r="D2734" s="1207"/>
      <c r="E2734" s="409"/>
      <c r="F2734" s="390"/>
      <c r="G2734" s="1215"/>
      <c r="H2734" s="526"/>
      <c r="I2734" s="388"/>
      <c r="J2734" s="1216"/>
      <c r="K2734" s="388"/>
      <c r="L2734" s="388"/>
      <c r="M2734" s="773"/>
    </row>
    <row r="2735" s="695" customFormat="1" customHeight="1" spans="1:13">
      <c r="A2735" s="1287"/>
      <c r="B2735" s="529"/>
      <c r="C2735" s="1207"/>
      <c r="D2735" s="1207"/>
      <c r="E2735" s="409"/>
      <c r="F2735" s="390"/>
      <c r="G2735" s="1215"/>
      <c r="H2735" s="526"/>
      <c r="I2735" s="388"/>
      <c r="J2735" s="1216"/>
      <c r="K2735" s="388"/>
      <c r="L2735" s="388"/>
      <c r="M2735" s="773"/>
    </row>
    <row r="2736" s="695" customFormat="1" customHeight="1" spans="1:13">
      <c r="A2736" s="1287"/>
      <c r="B2736" s="529"/>
      <c r="C2736" s="1207"/>
      <c r="D2736" s="1207"/>
      <c r="E2736" s="409"/>
      <c r="F2736" s="390"/>
      <c r="G2736" s="1215"/>
      <c r="H2736" s="526"/>
      <c r="I2736" s="388"/>
      <c r="J2736" s="1216"/>
      <c r="K2736" s="388"/>
      <c r="L2736" s="388"/>
      <c r="M2736" s="773"/>
    </row>
    <row r="2737" s="695" customFormat="1" customHeight="1" spans="1:13">
      <c r="A2737" s="1287"/>
      <c r="B2737" s="529"/>
      <c r="C2737" s="1207"/>
      <c r="D2737" s="1207"/>
      <c r="E2737" s="409"/>
      <c r="F2737" s="390"/>
      <c r="G2737" s="1215"/>
      <c r="H2737" s="526"/>
      <c r="I2737" s="388"/>
      <c r="J2737" s="1216"/>
      <c r="K2737" s="388"/>
      <c r="L2737" s="388"/>
      <c r="M2737" s="773"/>
    </row>
    <row r="2738" s="695" customFormat="1" customHeight="1" spans="1:13">
      <c r="A2738" s="1287"/>
      <c r="B2738" s="513"/>
      <c r="C2738" s="1207"/>
      <c r="D2738" s="1207"/>
      <c r="E2738" s="409"/>
      <c r="F2738" s="390"/>
      <c r="G2738" s="1215"/>
      <c r="H2738" s="526"/>
      <c r="I2738" s="388"/>
      <c r="J2738" s="1216"/>
      <c r="K2738" s="388"/>
      <c r="L2738" s="388"/>
      <c r="M2738" s="773"/>
    </row>
    <row r="2739" s="695" customFormat="1" customHeight="1" spans="1:13">
      <c r="A2739" s="1287"/>
      <c r="B2739" s="513"/>
      <c r="C2739" s="1207"/>
      <c r="D2739" s="1207"/>
      <c r="E2739" s="409"/>
      <c r="F2739" s="390"/>
      <c r="G2739" s="1215"/>
      <c r="H2739" s="526"/>
      <c r="I2739" s="388"/>
      <c r="J2739" s="1216"/>
      <c r="K2739" s="388"/>
      <c r="L2739" s="388"/>
      <c r="M2739" s="773"/>
    </row>
    <row r="2740" s="695" customFormat="1" customHeight="1" spans="1:13">
      <c r="A2740" s="1287"/>
      <c r="B2740" s="513"/>
      <c r="C2740" s="1207"/>
      <c r="D2740" s="1207"/>
      <c r="E2740" s="409"/>
      <c r="F2740" s="390"/>
      <c r="G2740" s="1215"/>
      <c r="H2740" s="526"/>
      <c r="I2740" s="388"/>
      <c r="J2740" s="1216"/>
      <c r="K2740" s="388"/>
      <c r="L2740" s="388"/>
      <c r="M2740" s="773"/>
    </row>
    <row r="2741" s="695" customFormat="1" customHeight="1" spans="1:13">
      <c r="A2741" s="1287"/>
      <c r="B2741" s="513"/>
      <c r="C2741" s="1207"/>
      <c r="D2741" s="1207"/>
      <c r="E2741" s="409"/>
      <c r="F2741" s="390"/>
      <c r="G2741" s="1215"/>
      <c r="H2741" s="526"/>
      <c r="I2741" s="388"/>
      <c r="J2741" s="1216"/>
      <c r="K2741" s="388"/>
      <c r="L2741" s="388"/>
      <c r="M2741" s="773"/>
    </row>
    <row r="2742" s="695" customFormat="1" customHeight="1" spans="1:13">
      <c r="A2742" s="1287"/>
      <c r="B2742" s="513"/>
      <c r="C2742" s="1207"/>
      <c r="D2742" s="1207"/>
      <c r="E2742" s="409"/>
      <c r="F2742" s="390"/>
      <c r="G2742" s="1215"/>
      <c r="H2742" s="526"/>
      <c r="I2742" s="388"/>
      <c r="J2742" s="1216"/>
      <c r="K2742" s="388"/>
      <c r="L2742" s="388"/>
      <c r="M2742" s="773"/>
    </row>
    <row r="2743" s="695" customFormat="1" customHeight="1" spans="1:13">
      <c r="A2743" s="1287"/>
      <c r="B2743" s="513"/>
      <c r="C2743" s="1207"/>
      <c r="D2743" s="1207"/>
      <c r="E2743" s="409"/>
      <c r="F2743" s="390"/>
      <c r="G2743" s="1215"/>
      <c r="H2743" s="526"/>
      <c r="I2743" s="388"/>
      <c r="J2743" s="1216"/>
      <c r="K2743" s="388"/>
      <c r="L2743" s="388"/>
      <c r="M2743" s="773"/>
    </row>
    <row r="2744" s="695" customFormat="1" customHeight="1" spans="1:13">
      <c r="A2744" s="1287"/>
      <c r="B2744" s="513"/>
      <c r="C2744" s="1207"/>
      <c r="D2744" s="1207"/>
      <c r="E2744" s="409"/>
      <c r="F2744" s="390"/>
      <c r="G2744" s="1215"/>
      <c r="H2744" s="526"/>
      <c r="I2744" s="388"/>
      <c r="J2744" s="1216"/>
      <c r="K2744" s="388"/>
      <c r="L2744" s="388"/>
      <c r="M2744" s="773"/>
    </row>
    <row r="2745" s="695" customFormat="1" customHeight="1" spans="1:13">
      <c r="A2745" s="1287"/>
      <c r="B2745" s="513"/>
      <c r="C2745" s="1207"/>
      <c r="D2745" s="1207"/>
      <c r="E2745" s="409"/>
      <c r="F2745" s="390"/>
      <c r="G2745" s="1215"/>
      <c r="H2745" s="526"/>
      <c r="I2745" s="388"/>
      <c r="J2745" s="1216"/>
      <c r="K2745" s="388"/>
      <c r="L2745" s="388"/>
      <c r="M2745" s="773"/>
    </row>
    <row r="2746" s="695" customFormat="1" customHeight="1" spans="1:13">
      <c r="A2746" s="1287"/>
      <c r="B2746" s="513"/>
      <c r="C2746" s="1207"/>
      <c r="D2746" s="1207"/>
      <c r="E2746" s="409"/>
      <c r="F2746" s="390"/>
      <c r="G2746" s="1215"/>
      <c r="H2746" s="526"/>
      <c r="I2746" s="388"/>
      <c r="J2746" s="1216"/>
      <c r="K2746" s="388"/>
      <c r="L2746" s="388"/>
      <c r="M2746" s="773"/>
    </row>
    <row r="2747" s="695" customFormat="1" customHeight="1" spans="1:13">
      <c r="A2747" s="1287"/>
      <c r="B2747" s="513"/>
      <c r="C2747" s="1207"/>
      <c r="D2747" s="1207"/>
      <c r="E2747" s="409"/>
      <c r="F2747" s="390"/>
      <c r="G2747" s="1215"/>
      <c r="H2747" s="526"/>
      <c r="I2747" s="388"/>
      <c r="J2747" s="1216"/>
      <c r="K2747" s="388"/>
      <c r="L2747" s="388"/>
      <c r="M2747" s="773"/>
    </row>
    <row r="2748" s="695" customFormat="1" customHeight="1" spans="1:13">
      <c r="A2748" s="1287"/>
      <c r="B2748" s="513"/>
      <c r="C2748" s="1207"/>
      <c r="D2748" s="1207"/>
      <c r="E2748" s="409"/>
      <c r="F2748" s="390"/>
      <c r="G2748" s="1215"/>
      <c r="H2748" s="526"/>
      <c r="I2748" s="388"/>
      <c r="J2748" s="1216"/>
      <c r="K2748" s="388"/>
      <c r="L2748" s="388"/>
      <c r="M2748" s="773"/>
    </row>
    <row r="2749" s="695" customFormat="1" customHeight="1" spans="1:13">
      <c r="A2749" s="1287"/>
      <c r="B2749" s="513"/>
      <c r="C2749" s="1207"/>
      <c r="D2749" s="1207"/>
      <c r="E2749" s="409"/>
      <c r="F2749" s="390"/>
      <c r="G2749" s="1215"/>
      <c r="H2749" s="526"/>
      <c r="I2749" s="388"/>
      <c r="J2749" s="1216"/>
      <c r="K2749" s="388"/>
      <c r="L2749" s="388"/>
      <c r="M2749" s="773"/>
    </row>
    <row r="2750" s="695" customFormat="1" customHeight="1" spans="1:13">
      <c r="A2750" s="1287"/>
      <c r="B2750" s="513"/>
      <c r="C2750" s="1207"/>
      <c r="D2750" s="1207"/>
      <c r="E2750" s="409"/>
      <c r="F2750" s="390"/>
      <c r="G2750" s="1215"/>
      <c r="H2750" s="526"/>
      <c r="I2750" s="388"/>
      <c r="J2750" s="1216"/>
      <c r="K2750" s="388"/>
      <c r="L2750" s="388"/>
      <c r="M2750" s="773"/>
    </row>
    <row r="2751" s="695" customFormat="1" customHeight="1" spans="1:13">
      <c r="A2751" s="1287"/>
      <c r="B2751" s="513"/>
      <c r="C2751" s="1207"/>
      <c r="D2751" s="1207"/>
      <c r="E2751" s="409"/>
      <c r="F2751" s="390"/>
      <c r="G2751" s="1215"/>
      <c r="H2751" s="526"/>
      <c r="I2751" s="388"/>
      <c r="J2751" s="1216"/>
      <c r="K2751" s="388"/>
      <c r="L2751" s="388"/>
      <c r="M2751" s="773"/>
    </row>
    <row r="2752" s="695" customFormat="1" customHeight="1" spans="1:13">
      <c r="A2752" s="1287"/>
      <c r="B2752" s="513"/>
      <c r="C2752" s="1207"/>
      <c r="D2752" s="1207"/>
      <c r="E2752" s="409"/>
      <c r="F2752" s="390"/>
      <c r="G2752" s="1215"/>
      <c r="H2752" s="526"/>
      <c r="I2752" s="388"/>
      <c r="J2752" s="1216"/>
      <c r="K2752" s="388"/>
      <c r="L2752" s="388"/>
      <c r="M2752" s="773"/>
    </row>
    <row r="2753" s="695" customFormat="1" customHeight="1" spans="1:13">
      <c r="A2753" s="1287"/>
      <c r="B2753" s="513"/>
      <c r="C2753" s="1207"/>
      <c r="D2753" s="1207"/>
      <c r="E2753" s="409"/>
      <c r="F2753" s="390"/>
      <c r="G2753" s="1215"/>
      <c r="H2753" s="526"/>
      <c r="I2753" s="388"/>
      <c r="J2753" s="1216"/>
      <c r="K2753" s="388"/>
      <c r="L2753" s="388"/>
      <c r="M2753" s="773"/>
    </row>
    <row r="2754" s="695" customFormat="1" customHeight="1" spans="1:13">
      <c r="A2754" s="1287"/>
      <c r="B2754" s="513"/>
      <c r="C2754" s="1207"/>
      <c r="D2754" s="1207"/>
      <c r="E2754" s="409"/>
      <c r="F2754" s="390"/>
      <c r="G2754" s="1215"/>
      <c r="H2754" s="526"/>
      <c r="I2754" s="388"/>
      <c r="J2754" s="1216"/>
      <c r="K2754" s="388"/>
      <c r="L2754" s="388"/>
      <c r="M2754" s="773"/>
    </row>
    <row r="2755" s="695" customFormat="1" customHeight="1" spans="1:13">
      <c r="A2755" s="1287"/>
      <c r="B2755" s="513"/>
      <c r="C2755" s="1207"/>
      <c r="D2755" s="1207"/>
      <c r="E2755" s="409"/>
      <c r="F2755" s="390"/>
      <c r="G2755" s="1215"/>
      <c r="H2755" s="526"/>
      <c r="I2755" s="388"/>
      <c r="J2755" s="1216"/>
      <c r="K2755" s="388"/>
      <c r="L2755" s="388"/>
      <c r="M2755" s="773"/>
    </row>
    <row r="2756" s="695" customFormat="1" customHeight="1" spans="1:13">
      <c r="A2756" s="1287"/>
      <c r="B2756" s="513"/>
      <c r="C2756" s="1207"/>
      <c r="D2756" s="1207"/>
      <c r="E2756" s="409"/>
      <c r="F2756" s="390"/>
      <c r="G2756" s="1215"/>
      <c r="H2756" s="526"/>
      <c r="I2756" s="388"/>
      <c r="J2756" s="1216"/>
      <c r="K2756" s="388"/>
      <c r="L2756" s="388"/>
      <c r="M2756" s="773"/>
    </row>
    <row r="2757" s="695" customFormat="1" customHeight="1" spans="1:13">
      <c r="A2757" s="1287"/>
      <c r="B2757" s="513"/>
      <c r="C2757" s="1207"/>
      <c r="D2757" s="1207"/>
      <c r="E2757" s="409"/>
      <c r="F2757" s="390"/>
      <c r="G2757" s="1215"/>
      <c r="H2757" s="526"/>
      <c r="I2757" s="388"/>
      <c r="J2757" s="1216"/>
      <c r="K2757" s="388"/>
      <c r="L2757" s="388"/>
      <c r="M2757" s="773"/>
    </row>
    <row r="2758" s="695" customFormat="1" customHeight="1" spans="1:13">
      <c r="A2758" s="1287"/>
      <c r="B2758" s="513"/>
      <c r="C2758" s="1207"/>
      <c r="D2758" s="1207"/>
      <c r="E2758" s="409"/>
      <c r="F2758" s="390"/>
      <c r="G2758" s="1215"/>
      <c r="H2758" s="526"/>
      <c r="I2758" s="388"/>
      <c r="J2758" s="1216"/>
      <c r="K2758" s="388"/>
      <c r="L2758" s="388"/>
      <c r="M2758" s="773"/>
    </row>
    <row r="2759" s="695" customFormat="1" customHeight="1" spans="1:13">
      <c r="A2759" s="1287"/>
      <c r="B2759" s="513"/>
      <c r="C2759" s="1207"/>
      <c r="D2759" s="1207"/>
      <c r="E2759" s="409"/>
      <c r="F2759" s="390"/>
      <c r="G2759" s="1215"/>
      <c r="H2759" s="526"/>
      <c r="I2759" s="388"/>
      <c r="J2759" s="1216"/>
      <c r="K2759" s="388"/>
      <c r="L2759" s="388"/>
      <c r="M2759" s="773"/>
    </row>
    <row r="2760" s="695" customFormat="1" customHeight="1" spans="1:13">
      <c r="A2760" s="1287"/>
      <c r="B2760" s="513"/>
      <c r="C2760" s="1207"/>
      <c r="D2760" s="1207"/>
      <c r="E2760" s="409"/>
      <c r="F2760" s="390"/>
      <c r="G2760" s="1215"/>
      <c r="H2760" s="526"/>
      <c r="I2760" s="388"/>
      <c r="J2760" s="1216"/>
      <c r="K2760" s="388"/>
      <c r="L2760" s="388"/>
      <c r="M2760" s="773"/>
    </row>
    <row r="2761" s="695" customFormat="1" customHeight="1" spans="1:13">
      <c r="A2761" s="1287"/>
      <c r="B2761" s="513"/>
      <c r="C2761" s="1207"/>
      <c r="D2761" s="1207"/>
      <c r="E2761" s="409"/>
      <c r="F2761" s="390"/>
      <c r="G2761" s="1215"/>
      <c r="H2761" s="526"/>
      <c r="I2761" s="388"/>
      <c r="J2761" s="1216"/>
      <c r="K2761" s="388"/>
      <c r="L2761" s="388"/>
      <c r="M2761" s="773"/>
    </row>
    <row r="2762" s="695" customFormat="1" customHeight="1" spans="1:13">
      <c r="A2762" s="1287"/>
      <c r="B2762" s="529"/>
      <c r="C2762" s="1207"/>
      <c r="D2762" s="1207"/>
      <c r="E2762" s="409"/>
      <c r="F2762" s="390"/>
      <c r="G2762" s="1215"/>
      <c r="H2762" s="526"/>
      <c r="I2762" s="388"/>
      <c r="J2762" s="1216"/>
      <c r="K2762" s="388"/>
      <c r="L2762" s="388"/>
      <c r="M2762" s="773"/>
    </row>
    <row r="2763" s="695" customFormat="1" customHeight="1" spans="1:13">
      <c r="A2763" s="1287"/>
      <c r="B2763" s="529"/>
      <c r="C2763" s="1207"/>
      <c r="D2763" s="1207"/>
      <c r="E2763" s="409"/>
      <c r="F2763" s="390"/>
      <c r="G2763" s="1215"/>
      <c r="H2763" s="526"/>
      <c r="I2763" s="388"/>
      <c r="J2763" s="1216"/>
      <c r="K2763" s="388"/>
      <c r="L2763" s="388"/>
      <c r="M2763" s="773"/>
    </row>
    <row r="2764" s="695" customFormat="1" customHeight="1" spans="1:13">
      <c r="A2764" s="1287"/>
      <c r="B2764" s="529"/>
      <c r="C2764" s="1207"/>
      <c r="D2764" s="1207"/>
      <c r="E2764" s="409"/>
      <c r="F2764" s="390"/>
      <c r="G2764" s="1215"/>
      <c r="H2764" s="526"/>
      <c r="I2764" s="388"/>
      <c r="J2764" s="1216"/>
      <c r="K2764" s="388"/>
      <c r="L2764" s="388"/>
      <c r="M2764" s="773"/>
    </row>
    <row r="2765" s="695" customFormat="1" customHeight="1" spans="1:13">
      <c r="A2765" s="1287"/>
      <c r="B2765" s="529"/>
      <c r="C2765" s="1207"/>
      <c r="D2765" s="1207"/>
      <c r="E2765" s="409"/>
      <c r="F2765" s="390"/>
      <c r="G2765" s="1215"/>
      <c r="H2765" s="526"/>
      <c r="I2765" s="388"/>
      <c r="J2765" s="1216"/>
      <c r="K2765" s="388"/>
      <c r="L2765" s="388"/>
      <c r="M2765" s="773"/>
    </row>
    <row r="2766" s="695" customFormat="1" customHeight="1" spans="1:13">
      <c r="A2766" s="1287"/>
      <c r="B2766" s="529"/>
      <c r="C2766" s="1207"/>
      <c r="D2766" s="1207"/>
      <c r="E2766" s="409"/>
      <c r="F2766" s="390"/>
      <c r="G2766" s="1215"/>
      <c r="H2766" s="526"/>
      <c r="I2766" s="388"/>
      <c r="J2766" s="1216"/>
      <c r="K2766" s="388"/>
      <c r="L2766" s="388"/>
      <c r="M2766" s="773"/>
    </row>
    <row r="2767" s="695" customFormat="1" customHeight="1" spans="1:13">
      <c r="A2767" s="1287"/>
      <c r="B2767" s="529"/>
      <c r="C2767" s="1207"/>
      <c r="D2767" s="1207"/>
      <c r="E2767" s="409"/>
      <c r="F2767" s="390"/>
      <c r="G2767" s="1215"/>
      <c r="H2767" s="526"/>
      <c r="I2767" s="388"/>
      <c r="J2767" s="1216"/>
      <c r="K2767" s="388"/>
      <c r="L2767" s="388"/>
      <c r="M2767" s="773"/>
    </row>
    <row r="2768" s="695" customFormat="1" customHeight="1" spans="1:13">
      <c r="A2768" s="1287"/>
      <c r="B2768" s="529"/>
      <c r="C2768" s="1207"/>
      <c r="D2768" s="1207"/>
      <c r="E2768" s="409"/>
      <c r="F2768" s="390"/>
      <c r="G2768" s="1215"/>
      <c r="H2768" s="526"/>
      <c r="I2768" s="388"/>
      <c r="J2768" s="1216"/>
      <c r="K2768" s="388"/>
      <c r="L2768" s="388"/>
      <c r="M2768" s="773"/>
    </row>
    <row r="2769" s="695" customFormat="1" customHeight="1" spans="1:13">
      <c r="A2769" s="1287"/>
      <c r="B2769" s="529"/>
      <c r="C2769" s="1207"/>
      <c r="D2769" s="1207"/>
      <c r="E2769" s="409"/>
      <c r="F2769" s="390"/>
      <c r="G2769" s="1215"/>
      <c r="H2769" s="526"/>
      <c r="I2769" s="388"/>
      <c r="J2769" s="1216"/>
      <c r="K2769" s="388"/>
      <c r="L2769" s="388"/>
      <c r="M2769" s="773"/>
    </row>
    <row r="2770" s="695" customFormat="1" customHeight="1" spans="1:13">
      <c r="A2770" s="1287"/>
      <c r="B2770" s="529"/>
      <c r="C2770" s="1207"/>
      <c r="D2770" s="1207"/>
      <c r="E2770" s="409"/>
      <c r="F2770" s="390"/>
      <c r="G2770" s="1215"/>
      <c r="H2770" s="526"/>
      <c r="I2770" s="388"/>
      <c r="J2770" s="1216"/>
      <c r="K2770" s="388"/>
      <c r="L2770" s="388"/>
      <c r="M2770" s="773"/>
    </row>
    <row r="2771" s="695" customFormat="1" customHeight="1" spans="1:13">
      <c r="A2771" s="1287"/>
      <c r="B2771" s="529"/>
      <c r="C2771" s="1207"/>
      <c r="D2771" s="1207"/>
      <c r="E2771" s="409"/>
      <c r="F2771" s="390"/>
      <c r="G2771" s="1215"/>
      <c r="H2771" s="526"/>
      <c r="I2771" s="388"/>
      <c r="J2771" s="1216"/>
      <c r="K2771" s="388"/>
      <c r="L2771" s="388"/>
      <c r="M2771" s="773"/>
    </row>
    <row r="2772" s="695" customFormat="1" customHeight="1" spans="1:13">
      <c r="A2772" s="1287"/>
      <c r="B2772" s="529"/>
      <c r="C2772" s="1207"/>
      <c r="D2772" s="1207"/>
      <c r="E2772" s="409"/>
      <c r="F2772" s="390"/>
      <c r="G2772" s="1215"/>
      <c r="H2772" s="526"/>
      <c r="I2772" s="388"/>
      <c r="J2772" s="1216"/>
      <c r="K2772" s="388"/>
      <c r="L2772" s="388"/>
      <c r="M2772" s="773"/>
    </row>
    <row r="2773" s="695" customFormat="1" customHeight="1" spans="1:13">
      <c r="A2773" s="1287"/>
      <c r="B2773" s="529"/>
      <c r="C2773" s="1207"/>
      <c r="D2773" s="1207"/>
      <c r="E2773" s="409"/>
      <c r="F2773" s="390"/>
      <c r="G2773" s="1215"/>
      <c r="H2773" s="526"/>
      <c r="I2773" s="388"/>
      <c r="J2773" s="1216"/>
      <c r="K2773" s="388"/>
      <c r="L2773" s="388"/>
      <c r="M2773" s="773"/>
    </row>
    <row r="2774" s="695" customFormat="1" customHeight="1" spans="1:13">
      <c r="A2774" s="1287"/>
      <c r="B2774" s="513"/>
      <c r="C2774" s="1207"/>
      <c r="D2774" s="1207"/>
      <c r="E2774" s="409"/>
      <c r="F2774" s="390"/>
      <c r="G2774" s="1215"/>
      <c r="H2774" s="526"/>
      <c r="I2774" s="388"/>
      <c r="J2774" s="1216"/>
      <c r="K2774" s="388"/>
      <c r="L2774" s="388"/>
      <c r="M2774" s="773"/>
    </row>
    <row r="2775" s="695" customFormat="1" customHeight="1" spans="1:13">
      <c r="A2775" s="1287"/>
      <c r="B2775" s="513"/>
      <c r="C2775" s="1207"/>
      <c r="D2775" s="1207"/>
      <c r="E2775" s="409"/>
      <c r="F2775" s="390"/>
      <c r="G2775" s="1215"/>
      <c r="H2775" s="526"/>
      <c r="I2775" s="388"/>
      <c r="J2775" s="1216"/>
      <c r="K2775" s="388"/>
      <c r="L2775" s="388"/>
      <c r="M2775" s="773"/>
    </row>
    <row r="2776" s="695" customFormat="1" customHeight="1" spans="1:13">
      <c r="A2776" s="1287"/>
      <c r="B2776" s="513"/>
      <c r="C2776" s="1207"/>
      <c r="D2776" s="1207"/>
      <c r="E2776" s="409"/>
      <c r="F2776" s="390"/>
      <c r="G2776" s="1215"/>
      <c r="H2776" s="526"/>
      <c r="I2776" s="388"/>
      <c r="J2776" s="1216"/>
      <c r="K2776" s="388"/>
      <c r="L2776" s="388"/>
      <c r="M2776" s="773"/>
    </row>
    <row r="2777" s="695" customFormat="1" customHeight="1" spans="1:13">
      <c r="A2777" s="1287"/>
      <c r="B2777" s="513"/>
      <c r="C2777" s="1207"/>
      <c r="D2777" s="1207"/>
      <c r="E2777" s="409"/>
      <c r="F2777" s="390"/>
      <c r="G2777" s="1215"/>
      <c r="H2777" s="526"/>
      <c r="I2777" s="388"/>
      <c r="J2777" s="1216"/>
      <c r="K2777" s="388"/>
      <c r="L2777" s="388"/>
      <c r="M2777" s="773"/>
    </row>
    <row r="2778" s="695" customFormat="1" customHeight="1" spans="1:13">
      <c r="A2778" s="1287"/>
      <c r="B2778" s="513"/>
      <c r="C2778" s="1207"/>
      <c r="D2778" s="1207"/>
      <c r="E2778" s="409"/>
      <c r="F2778" s="390"/>
      <c r="G2778" s="1215"/>
      <c r="H2778" s="526"/>
      <c r="I2778" s="388"/>
      <c r="J2778" s="1216"/>
      <c r="K2778" s="388"/>
      <c r="L2778" s="388"/>
      <c r="M2778" s="773"/>
    </row>
    <row r="2779" s="695" customFormat="1" customHeight="1" spans="1:13">
      <c r="A2779" s="1287"/>
      <c r="B2779" s="513"/>
      <c r="C2779" s="1207"/>
      <c r="D2779" s="1207"/>
      <c r="E2779" s="409"/>
      <c r="F2779" s="390"/>
      <c r="G2779" s="1215"/>
      <c r="H2779" s="526"/>
      <c r="I2779" s="388"/>
      <c r="J2779" s="1216"/>
      <c r="K2779" s="388"/>
      <c r="L2779" s="388"/>
      <c r="M2779" s="773"/>
    </row>
    <row r="2780" s="695" customFormat="1" customHeight="1" spans="1:13">
      <c r="A2780" s="1287"/>
      <c r="B2780" s="513"/>
      <c r="C2780" s="1207"/>
      <c r="D2780" s="1207"/>
      <c r="E2780" s="409"/>
      <c r="F2780" s="390"/>
      <c r="G2780" s="1215"/>
      <c r="H2780" s="526"/>
      <c r="I2780" s="388"/>
      <c r="J2780" s="1216"/>
      <c r="K2780" s="388"/>
      <c r="L2780" s="388"/>
      <c r="M2780" s="773"/>
    </row>
    <row r="2781" s="695" customFormat="1" customHeight="1" spans="1:13">
      <c r="A2781" s="1287"/>
      <c r="B2781" s="513"/>
      <c r="C2781" s="1207"/>
      <c r="D2781" s="1207"/>
      <c r="E2781" s="409"/>
      <c r="F2781" s="390"/>
      <c r="G2781" s="1215"/>
      <c r="H2781" s="526"/>
      <c r="I2781" s="388"/>
      <c r="J2781" s="1216"/>
      <c r="K2781" s="388"/>
      <c r="L2781" s="388"/>
      <c r="M2781" s="773"/>
    </row>
    <row r="2782" s="695" customFormat="1" customHeight="1" spans="1:13">
      <c r="A2782" s="1287"/>
      <c r="B2782" s="513"/>
      <c r="C2782" s="1207"/>
      <c r="D2782" s="1207"/>
      <c r="E2782" s="409"/>
      <c r="F2782" s="390"/>
      <c r="G2782" s="1215"/>
      <c r="H2782" s="526"/>
      <c r="I2782" s="526"/>
      <c r="J2782" s="1216"/>
      <c r="K2782" s="388"/>
      <c r="L2782" s="388"/>
      <c r="M2782" s="773"/>
    </row>
    <row r="2783" s="695" customFormat="1" customHeight="1" spans="1:13">
      <c r="A2783" s="1287"/>
      <c r="B2783" s="513"/>
      <c r="C2783" s="1207"/>
      <c r="D2783" s="1207"/>
      <c r="E2783" s="409"/>
      <c r="F2783" s="390"/>
      <c r="G2783" s="1215"/>
      <c r="H2783" s="526"/>
      <c r="I2783" s="526"/>
      <c r="J2783" s="1216"/>
      <c r="K2783" s="388"/>
      <c r="L2783" s="388"/>
      <c r="M2783" s="773"/>
    </row>
    <row r="2784" s="695" customFormat="1" customHeight="1" spans="1:13">
      <c r="A2784" s="1287"/>
      <c r="B2784" s="513"/>
      <c r="C2784" s="773"/>
      <c r="D2784" s="1207"/>
      <c r="E2784" s="409"/>
      <c r="F2784" s="390"/>
      <c r="G2784" s="1215"/>
      <c r="H2784" s="526"/>
      <c r="I2784" s="526"/>
      <c r="J2784" s="1216"/>
      <c r="K2784" s="388"/>
      <c r="L2784" s="388"/>
      <c r="M2784" s="773"/>
    </row>
    <row r="2785" s="695" customFormat="1" customHeight="1" spans="1:13">
      <c r="A2785" s="1287"/>
      <c r="B2785" s="513"/>
      <c r="C2785" s="773"/>
      <c r="D2785" s="1207"/>
      <c r="E2785" s="409"/>
      <c r="F2785" s="390"/>
      <c r="G2785" s="1215"/>
      <c r="H2785" s="526"/>
      <c r="I2785" s="526"/>
      <c r="J2785" s="1216"/>
      <c r="K2785" s="388"/>
      <c r="L2785" s="388"/>
      <c r="M2785" s="773"/>
    </row>
    <row r="2786" s="695" customFormat="1" customHeight="1" spans="1:13">
      <c r="A2786" s="1287"/>
      <c r="B2786" s="513"/>
      <c r="C2786" s="773"/>
      <c r="D2786" s="1207"/>
      <c r="E2786" s="409"/>
      <c r="F2786" s="390"/>
      <c r="G2786" s="1215"/>
      <c r="H2786" s="526"/>
      <c r="I2786" s="526"/>
      <c r="J2786" s="1216"/>
      <c r="K2786" s="388"/>
      <c r="L2786" s="388"/>
      <c r="M2786" s="773"/>
    </row>
    <row r="2787" s="695" customFormat="1" customHeight="1" spans="1:13">
      <c r="A2787" s="1287"/>
      <c r="B2787" s="513"/>
      <c r="C2787" s="773"/>
      <c r="D2787" s="1207"/>
      <c r="E2787" s="409"/>
      <c r="F2787" s="390"/>
      <c r="G2787" s="1215"/>
      <c r="H2787" s="526"/>
      <c r="I2787" s="526"/>
      <c r="J2787" s="1216"/>
      <c r="K2787" s="388"/>
      <c r="L2787" s="388"/>
      <c r="M2787" s="773"/>
    </row>
    <row r="2788" s="695" customFormat="1" customHeight="1" spans="1:13">
      <c r="A2788" s="1287"/>
      <c r="B2788" s="513"/>
      <c r="C2788" s="773"/>
      <c r="D2788" s="1207"/>
      <c r="E2788" s="409"/>
      <c r="F2788" s="390"/>
      <c r="G2788" s="1215"/>
      <c r="H2788" s="526"/>
      <c r="I2788" s="526"/>
      <c r="J2788" s="1216"/>
      <c r="K2788" s="388"/>
      <c r="L2788" s="388"/>
      <c r="M2788" s="773"/>
    </row>
    <row r="2789" s="695" customFormat="1" customHeight="1" spans="1:13">
      <c r="A2789" s="1287"/>
      <c r="B2789" s="513"/>
      <c r="C2789" s="773"/>
      <c r="D2789" s="1207"/>
      <c r="E2789" s="409"/>
      <c r="F2789" s="390"/>
      <c r="G2789" s="1215"/>
      <c r="H2789" s="526"/>
      <c r="I2789" s="526"/>
      <c r="J2789" s="1216"/>
      <c r="K2789" s="388"/>
      <c r="L2789" s="388"/>
      <c r="M2789" s="773"/>
    </row>
    <row r="2790" s="695" customFormat="1" customHeight="1" spans="1:13">
      <c r="A2790" s="1287"/>
      <c r="B2790" s="513"/>
      <c r="C2790" s="773"/>
      <c r="D2790" s="1207"/>
      <c r="E2790" s="409"/>
      <c r="F2790" s="390"/>
      <c r="G2790" s="1215"/>
      <c r="H2790" s="526"/>
      <c r="I2790" s="526"/>
      <c r="J2790" s="1216"/>
      <c r="K2790" s="388"/>
      <c r="L2790" s="388"/>
      <c r="M2790" s="773"/>
    </row>
    <row r="2791" s="695" customFormat="1" customHeight="1" spans="1:13">
      <c r="A2791" s="1287"/>
      <c r="B2791" s="513"/>
      <c r="C2791" s="773"/>
      <c r="D2791" s="1207"/>
      <c r="E2791" s="409"/>
      <c r="F2791" s="390"/>
      <c r="G2791" s="1215"/>
      <c r="H2791" s="526"/>
      <c r="I2791" s="526"/>
      <c r="J2791" s="1216"/>
      <c r="K2791" s="388"/>
      <c r="L2791" s="388"/>
      <c r="M2791" s="773"/>
    </row>
    <row r="2792" s="695" customFormat="1" customHeight="1" spans="1:13">
      <c r="A2792" s="1287"/>
      <c r="B2792" s="513"/>
      <c r="C2792" s="773"/>
      <c r="D2792" s="1207"/>
      <c r="E2792" s="409"/>
      <c r="F2792" s="390"/>
      <c r="G2792" s="1215"/>
      <c r="H2792" s="526"/>
      <c r="I2792" s="526"/>
      <c r="J2792" s="1216"/>
      <c r="K2792" s="388"/>
      <c r="L2792" s="388"/>
      <c r="M2792" s="773"/>
    </row>
    <row r="2793" s="695" customFormat="1" customHeight="1" spans="1:13">
      <c r="A2793" s="1287"/>
      <c r="B2793" s="513"/>
      <c r="C2793" s="773"/>
      <c r="D2793" s="1207"/>
      <c r="E2793" s="409"/>
      <c r="F2793" s="390"/>
      <c r="G2793" s="1215"/>
      <c r="H2793" s="526"/>
      <c r="I2793" s="526"/>
      <c r="J2793" s="1216"/>
      <c r="K2793" s="388"/>
      <c r="L2793" s="388"/>
      <c r="M2793" s="773"/>
    </row>
    <row r="2794" s="695" customFormat="1" customHeight="1" spans="1:13">
      <c r="A2794" s="1287"/>
      <c r="B2794" s="529"/>
      <c r="C2794" s="773"/>
      <c r="D2794" s="1207"/>
      <c r="E2794" s="409"/>
      <c r="F2794" s="390"/>
      <c r="G2794" s="1215"/>
      <c r="H2794" s="526"/>
      <c r="I2794" s="526"/>
      <c r="J2794" s="1216"/>
      <c r="K2794" s="388"/>
      <c r="L2794" s="388"/>
      <c r="M2794" s="773"/>
    </row>
    <row r="2795" s="695" customFormat="1" customHeight="1" spans="1:13">
      <c r="A2795" s="1287"/>
      <c r="B2795" s="529"/>
      <c r="C2795" s="773"/>
      <c r="D2795" s="1207"/>
      <c r="E2795" s="409"/>
      <c r="F2795" s="390"/>
      <c r="G2795" s="1215"/>
      <c r="H2795" s="526"/>
      <c r="I2795" s="526"/>
      <c r="J2795" s="1216"/>
      <c r="K2795" s="388"/>
      <c r="L2795" s="388"/>
      <c r="M2795" s="773"/>
    </row>
    <row r="2796" s="695" customFormat="1" customHeight="1" spans="1:13">
      <c r="A2796" s="1287"/>
      <c r="B2796" s="529"/>
      <c r="C2796" s="773"/>
      <c r="D2796" s="1207"/>
      <c r="E2796" s="409"/>
      <c r="F2796" s="390"/>
      <c r="G2796" s="1215"/>
      <c r="H2796" s="526"/>
      <c r="I2796" s="526"/>
      <c r="J2796" s="1216"/>
      <c r="K2796" s="388"/>
      <c r="L2796" s="388"/>
      <c r="M2796" s="773"/>
    </row>
    <row r="2797" s="695" customFormat="1" customHeight="1" spans="1:13">
      <c r="A2797" s="1287"/>
      <c r="B2797" s="529"/>
      <c r="C2797" s="773"/>
      <c r="D2797" s="1207"/>
      <c r="E2797" s="409"/>
      <c r="F2797" s="390"/>
      <c r="G2797" s="1215"/>
      <c r="H2797" s="526"/>
      <c r="I2797" s="526"/>
      <c r="J2797" s="1216"/>
      <c r="K2797" s="388"/>
      <c r="L2797" s="388"/>
      <c r="M2797" s="773"/>
    </row>
    <row r="2798" s="695" customFormat="1" customHeight="1" spans="1:13">
      <c r="A2798" s="1287"/>
      <c r="B2798" s="529"/>
      <c r="C2798" s="773"/>
      <c r="D2798" s="1207"/>
      <c r="E2798" s="409"/>
      <c r="F2798" s="390"/>
      <c r="G2798" s="1215"/>
      <c r="H2798" s="526"/>
      <c r="I2798" s="526"/>
      <c r="J2798" s="1216"/>
      <c r="K2798" s="388"/>
      <c r="L2798" s="388"/>
      <c r="M2798" s="773"/>
    </row>
    <row r="2799" s="695" customFormat="1" customHeight="1" spans="1:13">
      <c r="A2799" s="1287"/>
      <c r="B2799" s="529"/>
      <c r="C2799" s="773"/>
      <c r="D2799" s="1207"/>
      <c r="E2799" s="409"/>
      <c r="F2799" s="390"/>
      <c r="G2799" s="1215"/>
      <c r="H2799" s="526"/>
      <c r="I2799" s="526"/>
      <c r="J2799" s="1216"/>
      <c r="K2799" s="388"/>
      <c r="L2799" s="388"/>
      <c r="M2799" s="773"/>
    </row>
    <row r="2800" s="695" customFormat="1" customHeight="1" spans="1:13">
      <c r="A2800" s="1287"/>
      <c r="B2800" s="529"/>
      <c r="C2800" s="773"/>
      <c r="D2800" s="1207"/>
      <c r="E2800" s="409"/>
      <c r="F2800" s="390"/>
      <c r="G2800" s="1215"/>
      <c r="H2800" s="526"/>
      <c r="I2800" s="526"/>
      <c r="J2800" s="1216"/>
      <c r="K2800" s="388"/>
      <c r="L2800" s="388"/>
      <c r="M2800" s="773"/>
    </row>
    <row r="2801" s="695" customFormat="1" customHeight="1" spans="1:13">
      <c r="A2801" s="1287"/>
      <c r="B2801" s="529"/>
      <c r="C2801" s="773"/>
      <c r="D2801" s="1207"/>
      <c r="E2801" s="409"/>
      <c r="F2801" s="390"/>
      <c r="G2801" s="1215"/>
      <c r="H2801" s="526"/>
      <c r="I2801" s="526"/>
      <c r="J2801" s="1216"/>
      <c r="K2801" s="388"/>
      <c r="L2801" s="388"/>
      <c r="M2801" s="773"/>
    </row>
    <row r="2802" s="695" customFormat="1" customHeight="1" spans="1:13">
      <c r="A2802" s="1287"/>
      <c r="B2802" s="529"/>
      <c r="C2802" s="773"/>
      <c r="D2802" s="1207"/>
      <c r="E2802" s="409"/>
      <c r="F2802" s="390"/>
      <c r="G2802" s="1215"/>
      <c r="H2802" s="526"/>
      <c r="I2802" s="526"/>
      <c r="J2802" s="1216"/>
      <c r="K2802" s="388"/>
      <c r="L2802" s="388"/>
      <c r="M2802" s="773"/>
    </row>
    <row r="2803" s="695" customFormat="1" customHeight="1" spans="1:13">
      <c r="A2803" s="1287"/>
      <c r="B2803" s="529"/>
      <c r="C2803" s="773"/>
      <c r="D2803" s="1207"/>
      <c r="E2803" s="409"/>
      <c r="F2803" s="390"/>
      <c r="G2803" s="1215"/>
      <c r="H2803" s="526"/>
      <c r="I2803" s="526"/>
      <c r="J2803" s="1216"/>
      <c r="K2803" s="388"/>
      <c r="L2803" s="388"/>
      <c r="M2803" s="773"/>
    </row>
    <row r="2804" s="695" customFormat="1" customHeight="1" spans="1:13">
      <c r="A2804" s="1287"/>
      <c r="B2804" s="529"/>
      <c r="C2804" s="773"/>
      <c r="D2804" s="1207"/>
      <c r="E2804" s="409"/>
      <c r="F2804" s="390"/>
      <c r="G2804" s="1215"/>
      <c r="H2804" s="526"/>
      <c r="I2804" s="526"/>
      <c r="J2804" s="1216"/>
      <c r="K2804" s="388"/>
      <c r="L2804" s="388"/>
      <c r="M2804" s="773"/>
    </row>
    <row r="2805" s="695" customFormat="1" customHeight="1" spans="1:13">
      <c r="A2805" s="1287"/>
      <c r="B2805" s="529"/>
      <c r="C2805" s="773"/>
      <c r="D2805" s="1207"/>
      <c r="E2805" s="409"/>
      <c r="F2805" s="390"/>
      <c r="G2805" s="1215"/>
      <c r="H2805" s="526"/>
      <c r="I2805" s="526"/>
      <c r="J2805" s="1216"/>
      <c r="K2805" s="388"/>
      <c r="L2805" s="388"/>
      <c r="M2805" s="773"/>
    </row>
    <row r="2806" s="695" customFormat="1" customHeight="1" spans="1:13">
      <c r="A2806" s="1287"/>
      <c r="B2806" s="513"/>
      <c r="C2806" s="773"/>
      <c r="D2806" s="1207"/>
      <c r="E2806" s="409"/>
      <c r="F2806" s="390"/>
      <c r="G2806" s="1215"/>
      <c r="H2806" s="526"/>
      <c r="I2806" s="526"/>
      <c r="J2806" s="1216"/>
      <c r="K2806" s="388"/>
      <c r="L2806" s="388"/>
      <c r="M2806" s="773"/>
    </row>
    <row r="2807" s="695" customFormat="1" customHeight="1" spans="1:13">
      <c r="A2807" s="1287"/>
      <c r="B2807" s="513"/>
      <c r="C2807" s="773"/>
      <c r="D2807" s="1207"/>
      <c r="E2807" s="409"/>
      <c r="F2807" s="390"/>
      <c r="G2807" s="1215"/>
      <c r="H2807" s="526"/>
      <c r="I2807" s="526"/>
      <c r="J2807" s="1216"/>
      <c r="K2807" s="388"/>
      <c r="L2807" s="388"/>
      <c r="M2807" s="773"/>
    </row>
    <row r="2808" s="695" customFormat="1" customHeight="1" spans="1:13">
      <c r="A2808" s="1287"/>
      <c r="B2808" s="513"/>
      <c r="C2808" s="773"/>
      <c r="D2808" s="1207"/>
      <c r="E2808" s="409"/>
      <c r="F2808" s="390"/>
      <c r="G2808" s="1215"/>
      <c r="H2808" s="526"/>
      <c r="I2808" s="526"/>
      <c r="J2808" s="1216"/>
      <c r="K2808" s="388"/>
      <c r="L2808" s="388"/>
      <c r="M2808" s="773"/>
    </row>
    <row r="2809" s="695" customFormat="1" customHeight="1" spans="1:13">
      <c r="A2809" s="1287"/>
      <c r="B2809" s="513"/>
      <c r="C2809" s="773"/>
      <c r="D2809" s="1207"/>
      <c r="E2809" s="409"/>
      <c r="F2809" s="390"/>
      <c r="G2809" s="1215"/>
      <c r="H2809" s="526"/>
      <c r="I2809" s="526"/>
      <c r="J2809" s="1216"/>
      <c r="K2809" s="388"/>
      <c r="L2809" s="388"/>
      <c r="M2809" s="773"/>
    </row>
    <row r="2810" s="695" customFormat="1" customHeight="1" spans="1:13">
      <c r="A2810" s="1287"/>
      <c r="B2810" s="513"/>
      <c r="C2810" s="773"/>
      <c r="D2810" s="1207"/>
      <c r="E2810" s="409"/>
      <c r="F2810" s="390"/>
      <c r="G2810" s="1215"/>
      <c r="H2810" s="526"/>
      <c r="I2810" s="526"/>
      <c r="J2810" s="1216"/>
      <c r="K2810" s="388"/>
      <c r="L2810" s="388"/>
      <c r="M2810" s="773"/>
    </row>
    <row r="2811" s="695" customFormat="1" customHeight="1" spans="1:13">
      <c r="A2811" s="1287"/>
      <c r="B2811" s="513"/>
      <c r="C2811" s="773"/>
      <c r="D2811" s="1207"/>
      <c r="E2811" s="409"/>
      <c r="F2811" s="390"/>
      <c r="G2811" s="1215"/>
      <c r="H2811" s="526"/>
      <c r="I2811" s="526"/>
      <c r="J2811" s="1216"/>
      <c r="K2811" s="388"/>
      <c r="L2811" s="388"/>
      <c r="M2811" s="773"/>
    </row>
    <row r="2812" s="695" customFormat="1" customHeight="1" spans="1:13">
      <c r="A2812" s="1287"/>
      <c r="B2812" s="513"/>
      <c r="C2812" s="773"/>
      <c r="D2812" s="1207"/>
      <c r="E2812" s="409"/>
      <c r="F2812" s="390"/>
      <c r="G2812" s="1215"/>
      <c r="H2812" s="526"/>
      <c r="I2812" s="526"/>
      <c r="J2812" s="1216"/>
      <c r="K2812" s="388"/>
      <c r="L2812" s="388"/>
      <c r="M2812" s="773"/>
    </row>
    <row r="2813" s="695" customFormat="1" customHeight="1" spans="1:13">
      <c r="A2813" s="1287"/>
      <c r="B2813" s="513"/>
      <c r="C2813" s="773"/>
      <c r="D2813" s="1207"/>
      <c r="E2813" s="409"/>
      <c r="F2813" s="390"/>
      <c r="G2813" s="1215"/>
      <c r="H2813" s="526"/>
      <c r="I2813" s="526"/>
      <c r="J2813" s="1216"/>
      <c r="K2813" s="388"/>
      <c r="L2813" s="388"/>
      <c r="M2813" s="773"/>
    </row>
    <row r="2814" s="695" customFormat="1" customHeight="1" spans="1:13">
      <c r="A2814" s="1287"/>
      <c r="B2814" s="513"/>
      <c r="C2814" s="773"/>
      <c r="D2814" s="1207"/>
      <c r="E2814" s="409"/>
      <c r="F2814" s="390"/>
      <c r="G2814" s="1215"/>
      <c r="H2814" s="526"/>
      <c r="I2814" s="526"/>
      <c r="J2814" s="1216"/>
      <c r="K2814" s="388"/>
      <c r="L2814" s="388"/>
      <c r="M2814" s="773"/>
    </row>
    <row r="2815" s="695" customFormat="1" customHeight="1" spans="1:13">
      <c r="A2815" s="1287"/>
      <c r="B2815" s="513"/>
      <c r="C2815" s="773"/>
      <c r="D2815" s="1207"/>
      <c r="E2815" s="409"/>
      <c r="F2815" s="390"/>
      <c r="G2815" s="1215"/>
      <c r="H2815" s="526"/>
      <c r="I2815" s="526"/>
      <c r="J2815" s="1216"/>
      <c r="K2815" s="388"/>
      <c r="L2815" s="388"/>
      <c r="M2815" s="773"/>
    </row>
    <row r="2816" s="695" customFormat="1" customHeight="1" spans="1:13">
      <c r="A2816" s="1287"/>
      <c r="B2816" s="513"/>
      <c r="C2816" s="773"/>
      <c r="D2816" s="1207"/>
      <c r="E2816" s="409"/>
      <c r="F2816" s="390"/>
      <c r="G2816" s="1215"/>
      <c r="H2816" s="526"/>
      <c r="I2816" s="526"/>
      <c r="J2816" s="1216"/>
      <c r="K2816" s="388"/>
      <c r="L2816" s="388"/>
      <c r="M2816" s="773"/>
    </row>
    <row r="2817" s="695" customFormat="1" customHeight="1" spans="1:13">
      <c r="A2817" s="1287"/>
      <c r="B2817" s="513"/>
      <c r="C2817" s="773"/>
      <c r="D2817" s="1207"/>
      <c r="E2817" s="409"/>
      <c r="F2817" s="390"/>
      <c r="G2817" s="1215"/>
      <c r="H2817" s="526"/>
      <c r="I2817" s="526"/>
      <c r="J2817" s="1216"/>
      <c r="K2817" s="388"/>
      <c r="L2817" s="388"/>
      <c r="M2817" s="773"/>
    </row>
    <row r="2818" s="695" customFormat="1" customHeight="1" spans="1:13">
      <c r="A2818" s="1287"/>
      <c r="B2818" s="513"/>
      <c r="C2818" s="773"/>
      <c r="D2818" s="1207"/>
      <c r="E2818" s="409"/>
      <c r="F2818" s="390"/>
      <c r="G2818" s="1215"/>
      <c r="H2818" s="526"/>
      <c r="I2818" s="526"/>
      <c r="J2818" s="1216"/>
      <c r="K2818" s="388"/>
      <c r="L2818" s="388"/>
      <c r="M2818" s="773"/>
    </row>
    <row r="2819" s="695" customFormat="1" customHeight="1" spans="1:13">
      <c r="A2819" s="1287"/>
      <c r="B2819" s="513"/>
      <c r="C2819" s="773"/>
      <c r="D2819" s="1207"/>
      <c r="E2819" s="409"/>
      <c r="F2819" s="390"/>
      <c r="G2819" s="1215"/>
      <c r="H2819" s="526"/>
      <c r="I2819" s="526"/>
      <c r="J2819" s="1216"/>
      <c r="K2819" s="388"/>
      <c r="L2819" s="388"/>
      <c r="M2819" s="773"/>
    </row>
    <row r="2820" s="695" customFormat="1" customHeight="1" spans="1:13">
      <c r="A2820" s="1287"/>
      <c r="B2820" s="513"/>
      <c r="C2820" s="773"/>
      <c r="D2820" s="1207"/>
      <c r="E2820" s="409"/>
      <c r="F2820" s="390"/>
      <c r="G2820" s="1215"/>
      <c r="H2820" s="526"/>
      <c r="I2820" s="526"/>
      <c r="J2820" s="1216"/>
      <c r="K2820" s="388"/>
      <c r="L2820" s="388"/>
      <c r="M2820" s="773"/>
    </row>
    <row r="2821" s="695" customFormat="1" customHeight="1" spans="1:13">
      <c r="A2821" s="1287"/>
      <c r="B2821" s="513"/>
      <c r="C2821" s="773"/>
      <c r="D2821" s="1207"/>
      <c r="E2821" s="409"/>
      <c r="F2821" s="390"/>
      <c r="G2821" s="1215"/>
      <c r="H2821" s="526"/>
      <c r="I2821" s="526"/>
      <c r="J2821" s="1216"/>
      <c r="K2821" s="388"/>
      <c r="L2821" s="388"/>
      <c r="M2821" s="773"/>
    </row>
    <row r="2822" s="695" customFormat="1" customHeight="1" spans="1:13">
      <c r="A2822" s="1287"/>
      <c r="B2822" s="513"/>
      <c r="C2822" s="773"/>
      <c r="D2822" s="1207"/>
      <c r="E2822" s="409"/>
      <c r="F2822" s="390"/>
      <c r="G2822" s="1215"/>
      <c r="H2822" s="526"/>
      <c r="I2822" s="526"/>
      <c r="J2822" s="1216"/>
      <c r="K2822" s="388"/>
      <c r="L2822" s="388"/>
      <c r="M2822" s="773"/>
    </row>
    <row r="2823" s="695" customFormat="1" customHeight="1" spans="1:13">
      <c r="A2823" s="1287"/>
      <c r="B2823" s="513"/>
      <c r="C2823" s="773"/>
      <c r="D2823" s="1207"/>
      <c r="E2823" s="409"/>
      <c r="F2823" s="390"/>
      <c r="G2823" s="1215"/>
      <c r="H2823" s="526"/>
      <c r="I2823" s="526"/>
      <c r="J2823" s="1216"/>
      <c r="K2823" s="388"/>
      <c r="L2823" s="388"/>
      <c r="M2823" s="773"/>
    </row>
    <row r="2824" s="695" customFormat="1" customHeight="1" spans="1:13">
      <c r="A2824" s="1287"/>
      <c r="B2824" s="513"/>
      <c r="C2824" s="773"/>
      <c r="D2824" s="1207"/>
      <c r="E2824" s="409"/>
      <c r="F2824" s="390"/>
      <c r="G2824" s="1215"/>
      <c r="H2824" s="526"/>
      <c r="I2824" s="526"/>
      <c r="J2824" s="1216"/>
      <c r="K2824" s="388"/>
      <c r="L2824" s="388"/>
      <c r="M2824" s="773"/>
    </row>
    <row r="2825" s="695" customFormat="1" customHeight="1" spans="1:13">
      <c r="A2825" s="1287"/>
      <c r="B2825" s="513"/>
      <c r="C2825" s="773"/>
      <c r="D2825" s="1207"/>
      <c r="E2825" s="409"/>
      <c r="F2825" s="390"/>
      <c r="G2825" s="1215"/>
      <c r="H2825" s="526"/>
      <c r="I2825" s="526"/>
      <c r="J2825" s="1216"/>
      <c r="K2825" s="388"/>
      <c r="L2825" s="388"/>
      <c r="M2825" s="773"/>
    </row>
    <row r="2826" s="695" customFormat="1" customHeight="1" spans="1:13">
      <c r="A2826" s="1287"/>
      <c r="B2826" s="529"/>
      <c r="C2826" s="773"/>
      <c r="D2826" s="1207"/>
      <c r="E2826" s="409"/>
      <c r="F2826" s="390"/>
      <c r="G2826" s="1215"/>
      <c r="H2826" s="526"/>
      <c r="I2826" s="526"/>
      <c r="J2826" s="1216"/>
      <c r="K2826" s="388"/>
      <c r="L2826" s="388"/>
      <c r="M2826" s="773"/>
    </row>
    <row r="2827" s="695" customFormat="1" customHeight="1" spans="1:13">
      <c r="A2827" s="1287"/>
      <c r="B2827" s="529"/>
      <c r="C2827" s="773"/>
      <c r="D2827" s="1207"/>
      <c r="E2827" s="409"/>
      <c r="F2827" s="390"/>
      <c r="G2827" s="1215"/>
      <c r="H2827" s="526"/>
      <c r="I2827" s="526"/>
      <c r="J2827" s="1216"/>
      <c r="K2827" s="388"/>
      <c r="L2827" s="388"/>
      <c r="M2827" s="773"/>
    </row>
    <row r="2828" s="695" customFormat="1" customHeight="1" spans="1:13">
      <c r="A2828" s="1287"/>
      <c r="B2828" s="529"/>
      <c r="C2828" s="773"/>
      <c r="D2828" s="1207"/>
      <c r="E2828" s="409"/>
      <c r="F2828" s="390"/>
      <c r="G2828" s="1215"/>
      <c r="H2828" s="526"/>
      <c r="I2828" s="526"/>
      <c r="J2828" s="1216"/>
      <c r="K2828" s="388"/>
      <c r="L2828" s="388"/>
      <c r="M2828" s="773"/>
    </row>
    <row r="2829" s="695" customFormat="1" customHeight="1" spans="1:13">
      <c r="A2829" s="1287"/>
      <c r="B2829" s="529"/>
      <c r="C2829" s="773"/>
      <c r="D2829" s="1207"/>
      <c r="E2829" s="409"/>
      <c r="F2829" s="390"/>
      <c r="G2829" s="1215"/>
      <c r="H2829" s="526"/>
      <c r="I2829" s="526"/>
      <c r="J2829" s="1216"/>
      <c r="K2829" s="388"/>
      <c r="L2829" s="388"/>
      <c r="M2829" s="773"/>
    </row>
    <row r="2830" s="695" customFormat="1" customHeight="1" spans="1:13">
      <c r="A2830" s="1287"/>
      <c r="B2830" s="529"/>
      <c r="C2830" s="773"/>
      <c r="D2830" s="1207"/>
      <c r="E2830" s="409"/>
      <c r="F2830" s="390"/>
      <c r="G2830" s="1215"/>
      <c r="H2830" s="526"/>
      <c r="I2830" s="526"/>
      <c r="J2830" s="1216"/>
      <c r="K2830" s="388"/>
      <c r="L2830" s="388"/>
      <c r="M2830" s="773"/>
    </row>
    <row r="2831" s="695" customFormat="1" customHeight="1" spans="1:13">
      <c r="A2831" s="1287"/>
      <c r="B2831" s="529"/>
      <c r="C2831" s="773"/>
      <c r="D2831" s="1207"/>
      <c r="E2831" s="409"/>
      <c r="F2831" s="390"/>
      <c r="G2831" s="1215"/>
      <c r="H2831" s="526"/>
      <c r="I2831" s="526"/>
      <c r="J2831" s="1216"/>
      <c r="K2831" s="388"/>
      <c r="L2831" s="388"/>
      <c r="M2831" s="773"/>
    </row>
    <row r="2832" s="695" customFormat="1" customHeight="1" spans="1:13">
      <c r="A2832" s="1287"/>
      <c r="B2832" s="529"/>
      <c r="C2832" s="773"/>
      <c r="D2832" s="1207"/>
      <c r="E2832" s="409"/>
      <c r="F2832" s="390"/>
      <c r="G2832" s="1215"/>
      <c r="H2832" s="526"/>
      <c r="I2832" s="526"/>
      <c r="J2832" s="1216"/>
      <c r="K2832" s="388"/>
      <c r="L2832" s="388"/>
      <c r="M2832" s="773"/>
    </row>
    <row r="2833" s="695" customFormat="1" customHeight="1" spans="1:13">
      <c r="A2833" s="1287"/>
      <c r="B2833" s="529"/>
      <c r="C2833" s="773"/>
      <c r="D2833" s="1207"/>
      <c r="E2833" s="409"/>
      <c r="F2833" s="390"/>
      <c r="G2833" s="1215"/>
      <c r="H2833" s="526"/>
      <c r="I2833" s="526"/>
      <c r="J2833" s="1216"/>
      <c r="K2833" s="388"/>
      <c r="L2833" s="388"/>
      <c r="M2833" s="773"/>
    </row>
    <row r="2834" s="695" customFormat="1" customHeight="1" spans="1:13">
      <c r="A2834" s="1287"/>
      <c r="B2834" s="529"/>
      <c r="C2834" s="773"/>
      <c r="D2834" s="1207"/>
      <c r="E2834" s="409"/>
      <c r="F2834" s="390"/>
      <c r="G2834" s="1215"/>
      <c r="H2834" s="526"/>
      <c r="I2834" s="526"/>
      <c r="J2834" s="1216"/>
      <c r="K2834" s="388"/>
      <c r="L2834" s="388"/>
      <c r="M2834" s="773"/>
    </row>
    <row r="2835" s="695" customFormat="1" customHeight="1" spans="1:13">
      <c r="A2835" s="1287"/>
      <c r="B2835" s="529"/>
      <c r="C2835" s="773"/>
      <c r="D2835" s="1207"/>
      <c r="E2835" s="495"/>
      <c r="F2835" s="390"/>
      <c r="G2835" s="1215"/>
      <c r="H2835" s="526"/>
      <c r="I2835" s="526"/>
      <c r="J2835" s="1216"/>
      <c r="K2835" s="388"/>
      <c r="L2835" s="388"/>
      <c r="M2835" s="773"/>
    </row>
    <row r="2836" s="1124" customFormat="1" customHeight="1" spans="1:13">
      <c r="A2836" s="1287"/>
      <c r="B2836" s="513"/>
      <c r="C2836" s="773"/>
      <c r="D2836" s="1236"/>
      <c r="E2836" s="409"/>
      <c r="F2836" s="390"/>
      <c r="G2836" s="1157"/>
      <c r="H2836" s="388"/>
      <c r="I2836" s="526"/>
      <c r="J2836" s="1216"/>
      <c r="K2836" s="388"/>
      <c r="L2836" s="388"/>
      <c r="M2836" s="773"/>
    </row>
    <row r="2837" s="1124" customFormat="1" customHeight="1" spans="1:13">
      <c r="A2837" s="1287"/>
      <c r="B2837" s="513"/>
      <c r="C2837" s="773"/>
      <c r="D2837" s="1207"/>
      <c r="E2837" s="409"/>
      <c r="F2837" s="390"/>
      <c r="G2837" s="1157"/>
      <c r="H2837" s="388"/>
      <c r="I2837" s="526"/>
      <c r="J2837" s="1216"/>
      <c r="K2837" s="388"/>
      <c r="L2837" s="388"/>
      <c r="M2837" s="773"/>
    </row>
    <row r="2838" s="1124" customFormat="1" customHeight="1" spans="1:13">
      <c r="A2838" s="1287"/>
      <c r="B2838" s="513"/>
      <c r="C2838" s="773"/>
      <c r="D2838" s="1207"/>
      <c r="E2838" s="409"/>
      <c r="F2838" s="390"/>
      <c r="G2838" s="1157"/>
      <c r="H2838" s="388"/>
      <c r="I2838" s="526"/>
      <c r="J2838" s="1216"/>
      <c r="K2838" s="388"/>
      <c r="L2838" s="388"/>
      <c r="M2838" s="773"/>
    </row>
    <row r="2839" s="1124" customFormat="1" customHeight="1" spans="1:13">
      <c r="A2839" s="1287"/>
      <c r="B2839" s="513"/>
      <c r="C2839" s="773"/>
      <c r="D2839" s="1207"/>
      <c r="E2839" s="409"/>
      <c r="F2839" s="390"/>
      <c r="G2839" s="1157"/>
      <c r="H2839" s="388"/>
      <c r="I2839" s="526"/>
      <c r="J2839" s="1216"/>
      <c r="K2839" s="388"/>
      <c r="L2839" s="388"/>
      <c r="M2839" s="773"/>
    </row>
    <row r="2840" s="1124" customFormat="1" customHeight="1" spans="1:13">
      <c r="A2840" s="1287"/>
      <c r="B2840" s="513"/>
      <c r="C2840" s="773"/>
      <c r="D2840" s="1207"/>
      <c r="E2840" s="409"/>
      <c r="F2840" s="390"/>
      <c r="G2840" s="1157"/>
      <c r="H2840" s="388"/>
      <c r="I2840" s="526"/>
      <c r="J2840" s="1216"/>
      <c r="K2840" s="388"/>
      <c r="L2840" s="388"/>
      <c r="M2840" s="773"/>
    </row>
    <row r="2841" s="1124" customFormat="1" customHeight="1" spans="1:13">
      <c r="A2841" s="1287"/>
      <c r="B2841" s="513"/>
      <c r="C2841" s="773"/>
      <c r="D2841" s="1207"/>
      <c r="E2841" s="409"/>
      <c r="F2841" s="390"/>
      <c r="G2841" s="1157"/>
      <c r="H2841" s="388"/>
      <c r="I2841" s="526"/>
      <c r="J2841" s="1216"/>
      <c r="K2841" s="388"/>
      <c r="L2841" s="388"/>
      <c r="M2841" s="773"/>
    </row>
    <row r="2842" s="1124" customFormat="1" customHeight="1" spans="1:13">
      <c r="A2842" s="1287"/>
      <c r="B2842" s="513"/>
      <c r="C2842" s="773"/>
      <c r="D2842" s="1207"/>
      <c r="E2842" s="409"/>
      <c r="F2842" s="390"/>
      <c r="G2842" s="1157"/>
      <c r="H2842" s="388"/>
      <c r="I2842" s="526"/>
      <c r="J2842" s="1216"/>
      <c r="K2842" s="388"/>
      <c r="L2842" s="388"/>
      <c r="M2842" s="773"/>
    </row>
    <row r="2843" s="1124" customFormat="1" customHeight="1" spans="1:13">
      <c r="A2843" s="1287"/>
      <c r="B2843" s="513"/>
      <c r="C2843" s="773"/>
      <c r="D2843" s="1207"/>
      <c r="E2843" s="409"/>
      <c r="F2843" s="390"/>
      <c r="G2843" s="1157"/>
      <c r="H2843" s="388"/>
      <c r="I2843" s="526"/>
      <c r="J2843" s="1216"/>
      <c r="K2843" s="388"/>
      <c r="L2843" s="388"/>
      <c r="M2843" s="773"/>
    </row>
    <row r="2844" s="1124" customFormat="1" customHeight="1" spans="1:13">
      <c r="A2844" s="1287"/>
      <c r="B2844" s="513"/>
      <c r="C2844" s="773"/>
      <c r="D2844" s="1207"/>
      <c r="E2844" s="409"/>
      <c r="F2844" s="390"/>
      <c r="G2844" s="1157"/>
      <c r="H2844" s="388"/>
      <c r="I2844" s="526"/>
      <c r="J2844" s="1216"/>
      <c r="K2844" s="388"/>
      <c r="L2844" s="388"/>
      <c r="M2844" s="773"/>
    </row>
    <row r="2845" s="1124" customFormat="1" customHeight="1" spans="1:13">
      <c r="A2845" s="1287"/>
      <c r="B2845" s="513"/>
      <c r="C2845" s="773"/>
      <c r="D2845" s="1207"/>
      <c r="E2845" s="409"/>
      <c r="F2845" s="390"/>
      <c r="G2845" s="1157"/>
      <c r="H2845" s="388"/>
      <c r="I2845" s="526"/>
      <c r="J2845" s="1216"/>
      <c r="K2845" s="388"/>
      <c r="L2845" s="388"/>
      <c r="M2845" s="773"/>
    </row>
    <row r="2846" s="1124" customFormat="1" customHeight="1" spans="1:13">
      <c r="A2846" s="1287"/>
      <c r="B2846" s="513"/>
      <c r="C2846" s="773"/>
      <c r="D2846" s="1207"/>
      <c r="E2846" s="409"/>
      <c r="F2846" s="390"/>
      <c r="G2846" s="1157"/>
      <c r="H2846" s="388"/>
      <c r="I2846" s="526"/>
      <c r="J2846" s="1216"/>
      <c r="K2846" s="388"/>
      <c r="L2846" s="388"/>
      <c r="M2846" s="773"/>
    </row>
    <row r="2847" s="1124" customFormat="1" customHeight="1" spans="1:13">
      <c r="A2847" s="1287"/>
      <c r="B2847" s="513"/>
      <c r="C2847" s="773"/>
      <c r="D2847" s="1207"/>
      <c r="E2847" s="409"/>
      <c r="F2847" s="390"/>
      <c r="G2847" s="1157"/>
      <c r="H2847" s="388"/>
      <c r="I2847" s="526"/>
      <c r="J2847" s="1216"/>
      <c r="K2847" s="388"/>
      <c r="L2847" s="388"/>
      <c r="M2847" s="773"/>
    </row>
    <row r="2848" s="1124" customFormat="1" customHeight="1" spans="1:13">
      <c r="A2848" s="1287"/>
      <c r="B2848" s="513"/>
      <c r="C2848" s="773"/>
      <c r="D2848" s="1207"/>
      <c r="E2848" s="409"/>
      <c r="F2848" s="390"/>
      <c r="G2848" s="1157"/>
      <c r="H2848" s="388"/>
      <c r="I2848" s="526"/>
      <c r="J2848" s="1216"/>
      <c r="K2848" s="388"/>
      <c r="L2848" s="388"/>
      <c r="M2848" s="773"/>
    </row>
    <row r="2849" s="1124" customFormat="1" customHeight="1" spans="1:13">
      <c r="A2849" s="1287"/>
      <c r="B2849" s="513"/>
      <c r="C2849" s="773"/>
      <c r="D2849" s="1207"/>
      <c r="E2849" s="409"/>
      <c r="F2849" s="390"/>
      <c r="G2849" s="1157"/>
      <c r="H2849" s="388"/>
      <c r="I2849" s="526"/>
      <c r="J2849" s="1216"/>
      <c r="K2849" s="388"/>
      <c r="L2849" s="388"/>
      <c r="M2849" s="773"/>
    </row>
    <row r="2850" s="1124" customFormat="1" customHeight="1" spans="1:13">
      <c r="A2850" s="1287"/>
      <c r="B2850" s="513"/>
      <c r="C2850" s="773"/>
      <c r="D2850" s="1207"/>
      <c r="E2850" s="409"/>
      <c r="F2850" s="390"/>
      <c r="G2850" s="1157"/>
      <c r="H2850" s="388"/>
      <c r="I2850" s="526"/>
      <c r="J2850" s="1216"/>
      <c r="K2850" s="388"/>
      <c r="L2850" s="388"/>
      <c r="M2850" s="773"/>
    </row>
    <row r="2851" s="1124" customFormat="1" customHeight="1" spans="1:13">
      <c r="A2851" s="1287"/>
      <c r="B2851" s="513"/>
      <c r="C2851" s="773"/>
      <c r="D2851" s="1207"/>
      <c r="E2851" s="409"/>
      <c r="F2851" s="390"/>
      <c r="G2851" s="1157"/>
      <c r="H2851" s="388"/>
      <c r="I2851" s="526"/>
      <c r="J2851" s="1216"/>
      <c r="K2851" s="388"/>
      <c r="L2851" s="388"/>
      <c r="M2851" s="773"/>
    </row>
    <row r="2852" s="1124" customFormat="1" customHeight="1" spans="1:13">
      <c r="A2852" s="1287"/>
      <c r="B2852" s="513"/>
      <c r="C2852" s="773"/>
      <c r="D2852" s="1207"/>
      <c r="E2852" s="409"/>
      <c r="F2852" s="390"/>
      <c r="G2852" s="1157"/>
      <c r="H2852" s="388"/>
      <c r="I2852" s="526"/>
      <c r="J2852" s="1216"/>
      <c r="K2852" s="388"/>
      <c r="L2852" s="388"/>
      <c r="M2852" s="773"/>
    </row>
    <row r="2853" s="1124" customFormat="1" customHeight="1" spans="1:13">
      <c r="A2853" s="1287"/>
      <c r="B2853" s="513"/>
      <c r="C2853" s="773"/>
      <c r="D2853" s="1207"/>
      <c r="E2853" s="409"/>
      <c r="F2853" s="390"/>
      <c r="G2853" s="1157"/>
      <c r="H2853" s="388"/>
      <c r="I2853" s="526"/>
      <c r="J2853" s="1216"/>
      <c r="K2853" s="388"/>
      <c r="L2853" s="388"/>
      <c r="M2853" s="773"/>
    </row>
    <row r="2854" s="1124" customFormat="1" customHeight="1" spans="1:13">
      <c r="A2854" s="1287"/>
      <c r="B2854" s="513"/>
      <c r="C2854" s="773"/>
      <c r="D2854" s="1207"/>
      <c r="E2854" s="409"/>
      <c r="F2854" s="390"/>
      <c r="G2854" s="1157"/>
      <c r="H2854" s="388"/>
      <c r="I2854" s="526"/>
      <c r="J2854" s="1216"/>
      <c r="K2854" s="388"/>
      <c r="L2854" s="388"/>
      <c r="M2854" s="773"/>
    </row>
    <row r="2855" s="1124" customFormat="1" customHeight="1" spans="1:13">
      <c r="A2855" s="1287"/>
      <c r="B2855" s="513"/>
      <c r="C2855" s="773"/>
      <c r="D2855" s="1207"/>
      <c r="E2855" s="409"/>
      <c r="F2855" s="390"/>
      <c r="G2855" s="1157"/>
      <c r="H2855" s="388"/>
      <c r="I2855" s="526"/>
      <c r="J2855" s="1216"/>
      <c r="K2855" s="388"/>
      <c r="L2855" s="388"/>
      <c r="M2855" s="773"/>
    </row>
    <row r="2856" s="1124" customFormat="1" customHeight="1" spans="1:13">
      <c r="A2856" s="1287"/>
      <c r="B2856" s="513"/>
      <c r="C2856" s="773"/>
      <c r="D2856" s="1207"/>
      <c r="E2856" s="409"/>
      <c r="F2856" s="390"/>
      <c r="G2856" s="1157"/>
      <c r="H2856" s="388"/>
      <c r="I2856" s="526"/>
      <c r="J2856" s="1216"/>
      <c r="K2856" s="388"/>
      <c r="L2856" s="388"/>
      <c r="M2856" s="773"/>
    </row>
    <row r="2857" s="1124" customFormat="1" customHeight="1" spans="1:13">
      <c r="A2857" s="1287"/>
      <c r="B2857" s="513"/>
      <c r="C2857" s="773"/>
      <c r="D2857" s="1207"/>
      <c r="E2857" s="409"/>
      <c r="F2857" s="390"/>
      <c r="G2857" s="1157"/>
      <c r="H2857" s="388"/>
      <c r="I2857" s="526"/>
      <c r="J2857" s="1216"/>
      <c r="K2857" s="388"/>
      <c r="L2857" s="388"/>
      <c r="M2857" s="773"/>
    </row>
    <row r="2858" s="1124" customFormat="1" customHeight="1" spans="1:13">
      <c r="A2858" s="1287"/>
      <c r="B2858" s="513"/>
      <c r="C2858" s="773"/>
      <c r="D2858" s="1207"/>
      <c r="E2858" s="409"/>
      <c r="F2858" s="390"/>
      <c r="G2858" s="1157"/>
      <c r="H2858" s="388"/>
      <c r="I2858" s="526"/>
      <c r="J2858" s="1216"/>
      <c r="K2858" s="388"/>
      <c r="L2858" s="388"/>
      <c r="M2858" s="773"/>
    </row>
    <row r="2859" s="1124" customFormat="1" customHeight="1" spans="1:13">
      <c r="A2859" s="1287"/>
      <c r="B2859" s="513"/>
      <c r="C2859" s="773"/>
      <c r="D2859" s="1207"/>
      <c r="E2859" s="409"/>
      <c r="F2859" s="390"/>
      <c r="G2859" s="1157"/>
      <c r="H2859" s="388"/>
      <c r="I2859" s="526"/>
      <c r="J2859" s="1216"/>
      <c r="K2859" s="388"/>
      <c r="L2859" s="388"/>
      <c r="M2859" s="773"/>
    </row>
    <row r="2860" s="1124" customFormat="1" customHeight="1" spans="1:13">
      <c r="A2860" s="1287"/>
      <c r="B2860" s="513"/>
      <c r="C2860" s="773"/>
      <c r="D2860" s="1207"/>
      <c r="E2860" s="409"/>
      <c r="F2860" s="390"/>
      <c r="G2860" s="1157"/>
      <c r="H2860" s="388"/>
      <c r="I2860" s="526"/>
      <c r="J2860" s="1216"/>
      <c r="K2860" s="388"/>
      <c r="L2860" s="388"/>
      <c r="M2860" s="773"/>
    </row>
    <row r="2861" s="1124" customFormat="1" customHeight="1" spans="1:13">
      <c r="A2861" s="1287"/>
      <c r="B2861" s="513"/>
      <c r="C2861" s="773"/>
      <c r="D2861" s="1207"/>
      <c r="E2861" s="409"/>
      <c r="F2861" s="390"/>
      <c r="G2861" s="1157"/>
      <c r="H2861" s="388"/>
      <c r="I2861" s="526"/>
      <c r="J2861" s="1216"/>
      <c r="K2861" s="388"/>
      <c r="L2861" s="388"/>
      <c r="M2861" s="773"/>
    </row>
    <row r="2862" s="1124" customFormat="1" customHeight="1" spans="1:13">
      <c r="A2862" s="1287"/>
      <c r="B2862" s="513"/>
      <c r="C2862" s="773"/>
      <c r="D2862" s="1207"/>
      <c r="E2862" s="409"/>
      <c r="F2862" s="390"/>
      <c r="G2862" s="1157"/>
      <c r="H2862" s="388"/>
      <c r="I2862" s="526"/>
      <c r="J2862" s="1216"/>
      <c r="K2862" s="388"/>
      <c r="L2862" s="388"/>
      <c r="M2862" s="773"/>
    </row>
    <row r="2863" s="1124" customFormat="1" customHeight="1" spans="1:13">
      <c r="A2863" s="1287"/>
      <c r="B2863" s="513"/>
      <c r="C2863" s="773"/>
      <c r="D2863" s="1207"/>
      <c r="E2863" s="409"/>
      <c r="F2863" s="390"/>
      <c r="G2863" s="1157"/>
      <c r="H2863" s="388"/>
      <c r="I2863" s="526"/>
      <c r="J2863" s="1216"/>
      <c r="K2863" s="388"/>
      <c r="L2863" s="388"/>
      <c r="M2863" s="773"/>
    </row>
    <row r="2864" s="1124" customFormat="1" customHeight="1" spans="1:13">
      <c r="A2864" s="1287"/>
      <c r="B2864" s="529"/>
      <c r="C2864" s="773"/>
      <c r="D2864" s="1207"/>
      <c r="E2864" s="409"/>
      <c r="F2864" s="390"/>
      <c r="G2864" s="1157"/>
      <c r="H2864" s="388"/>
      <c r="I2864" s="526"/>
      <c r="J2864" s="1216"/>
      <c r="K2864" s="388"/>
      <c r="L2864" s="388"/>
      <c r="M2864" s="773"/>
    </row>
    <row r="2865" s="1124" customFormat="1" customHeight="1" spans="1:13">
      <c r="A2865" s="1287"/>
      <c r="B2865" s="529"/>
      <c r="C2865" s="773"/>
      <c r="D2865" s="1207"/>
      <c r="E2865" s="409"/>
      <c r="F2865" s="390"/>
      <c r="G2865" s="1157"/>
      <c r="H2865" s="388"/>
      <c r="I2865" s="526"/>
      <c r="J2865" s="1216"/>
      <c r="K2865" s="388"/>
      <c r="L2865" s="388"/>
      <c r="M2865" s="773"/>
    </row>
    <row r="2866" s="1124" customFormat="1" customHeight="1" spans="1:13">
      <c r="A2866" s="1287"/>
      <c r="B2866" s="529"/>
      <c r="C2866" s="773"/>
      <c r="D2866" s="1207"/>
      <c r="E2866" s="409"/>
      <c r="F2866" s="390"/>
      <c r="G2866" s="1157"/>
      <c r="H2866" s="388"/>
      <c r="I2866" s="526"/>
      <c r="J2866" s="1216"/>
      <c r="K2866" s="388"/>
      <c r="L2866" s="388"/>
      <c r="M2866" s="773"/>
    </row>
    <row r="2867" s="1124" customFormat="1" customHeight="1" spans="1:13">
      <c r="A2867" s="1287"/>
      <c r="B2867" s="529"/>
      <c r="C2867" s="773"/>
      <c r="D2867" s="1207"/>
      <c r="E2867" s="409"/>
      <c r="F2867" s="390"/>
      <c r="G2867" s="1157"/>
      <c r="H2867" s="388"/>
      <c r="I2867" s="526"/>
      <c r="J2867" s="1216"/>
      <c r="K2867" s="388"/>
      <c r="L2867" s="388"/>
      <c r="M2867" s="773"/>
    </row>
    <row r="2868" s="1124" customFormat="1" customHeight="1" spans="1:13">
      <c r="A2868" s="1287"/>
      <c r="B2868" s="529"/>
      <c r="C2868" s="773"/>
      <c r="D2868" s="1207"/>
      <c r="E2868" s="409"/>
      <c r="F2868" s="390"/>
      <c r="G2868" s="1157"/>
      <c r="H2868" s="388"/>
      <c r="I2868" s="526"/>
      <c r="J2868" s="1216"/>
      <c r="K2868" s="388"/>
      <c r="L2868" s="388"/>
      <c r="M2868" s="773"/>
    </row>
    <row r="2869" s="1124" customFormat="1" customHeight="1" spans="1:13">
      <c r="A2869" s="1287"/>
      <c r="B2869" s="529"/>
      <c r="C2869" s="773"/>
      <c r="D2869" s="1207"/>
      <c r="E2869" s="409"/>
      <c r="F2869" s="390"/>
      <c r="G2869" s="1157"/>
      <c r="H2869" s="388"/>
      <c r="I2869" s="526"/>
      <c r="J2869" s="1216"/>
      <c r="K2869" s="388"/>
      <c r="L2869" s="388"/>
      <c r="M2869" s="773"/>
    </row>
    <row r="2870" s="1124" customFormat="1" customHeight="1" spans="1:13">
      <c r="A2870" s="1287"/>
      <c r="B2870" s="529"/>
      <c r="C2870" s="773"/>
      <c r="D2870" s="1207"/>
      <c r="E2870" s="409"/>
      <c r="F2870" s="390"/>
      <c r="G2870" s="1157"/>
      <c r="H2870" s="388"/>
      <c r="I2870" s="526"/>
      <c r="J2870" s="1216"/>
      <c r="K2870" s="388"/>
      <c r="L2870" s="388"/>
      <c r="M2870" s="773"/>
    </row>
    <row r="2871" s="1124" customFormat="1" customHeight="1" spans="1:13">
      <c r="A2871" s="1287"/>
      <c r="B2871" s="529"/>
      <c r="C2871" s="773"/>
      <c r="D2871" s="1207"/>
      <c r="E2871" s="409"/>
      <c r="F2871" s="390"/>
      <c r="G2871" s="1157"/>
      <c r="H2871" s="388"/>
      <c r="I2871" s="526"/>
      <c r="J2871" s="1216"/>
      <c r="K2871" s="388"/>
      <c r="L2871" s="388"/>
      <c r="M2871" s="773"/>
    </row>
    <row r="2872" s="1124" customFormat="1" customHeight="1" spans="1:13">
      <c r="A2872" s="1287"/>
      <c r="B2872" s="529"/>
      <c r="C2872" s="773"/>
      <c r="D2872" s="1207"/>
      <c r="E2872" s="409"/>
      <c r="F2872" s="390"/>
      <c r="G2872" s="1157"/>
      <c r="H2872" s="388"/>
      <c r="I2872" s="526"/>
      <c r="J2872" s="1216"/>
      <c r="K2872" s="388"/>
      <c r="L2872" s="388"/>
      <c r="M2872" s="773"/>
    </row>
    <row r="2873" s="1124" customFormat="1" customHeight="1" spans="1:13">
      <c r="A2873" s="1287"/>
      <c r="B2873" s="529"/>
      <c r="C2873" s="773"/>
      <c r="D2873" s="1207"/>
      <c r="E2873" s="409"/>
      <c r="F2873" s="390"/>
      <c r="G2873" s="1157"/>
      <c r="H2873" s="388"/>
      <c r="I2873" s="526"/>
      <c r="J2873" s="1216"/>
      <c r="K2873" s="388"/>
      <c r="L2873" s="388"/>
      <c r="M2873" s="773"/>
    </row>
    <row r="2874" s="1124" customFormat="1" customHeight="1" spans="1:13">
      <c r="A2874" s="1287"/>
      <c r="B2874" s="529"/>
      <c r="C2874" s="773"/>
      <c r="D2874" s="1207"/>
      <c r="E2874" s="409"/>
      <c r="F2874" s="390"/>
      <c r="G2874" s="1157"/>
      <c r="H2874" s="388"/>
      <c r="I2874" s="526"/>
      <c r="J2874" s="1216"/>
      <c r="K2874" s="388"/>
      <c r="L2874" s="388"/>
      <c r="M2874" s="773"/>
    </row>
    <row r="2875" s="1124" customFormat="1" customHeight="1" spans="1:13">
      <c r="A2875" s="1287"/>
      <c r="B2875" s="529"/>
      <c r="C2875" s="773"/>
      <c r="D2875" s="1207"/>
      <c r="E2875" s="409"/>
      <c r="F2875" s="390"/>
      <c r="G2875" s="1157"/>
      <c r="H2875" s="388"/>
      <c r="I2875" s="526"/>
      <c r="J2875" s="1216"/>
      <c r="K2875" s="388"/>
      <c r="L2875" s="388"/>
      <c r="M2875" s="773"/>
    </row>
    <row r="2876" s="1124" customFormat="1" customHeight="1" spans="1:13">
      <c r="A2876" s="1287"/>
      <c r="B2876" s="513"/>
      <c r="C2876" s="773"/>
      <c r="D2876" s="1207"/>
      <c r="E2876" s="409"/>
      <c r="F2876" s="390"/>
      <c r="G2876" s="1157"/>
      <c r="H2876" s="388"/>
      <c r="I2876" s="526"/>
      <c r="J2876" s="1216"/>
      <c r="K2876" s="388"/>
      <c r="L2876" s="388"/>
      <c r="M2876" s="773"/>
    </row>
    <row r="2877" s="1124" customFormat="1" customHeight="1" spans="1:13">
      <c r="A2877" s="1287"/>
      <c r="B2877" s="529"/>
      <c r="C2877" s="773"/>
      <c r="D2877" s="1207"/>
      <c r="E2877" s="409"/>
      <c r="F2877" s="390"/>
      <c r="G2877" s="1157"/>
      <c r="H2877" s="388"/>
      <c r="I2877" s="526"/>
      <c r="J2877" s="1216"/>
      <c r="K2877" s="388"/>
      <c r="L2877" s="388"/>
      <c r="M2877" s="773"/>
    </row>
    <row r="2878" s="1124" customFormat="1" customHeight="1" spans="1:13">
      <c r="A2878" s="1287"/>
      <c r="B2878" s="513"/>
      <c r="C2878" s="773"/>
      <c r="D2878" s="1207"/>
      <c r="E2878" s="409"/>
      <c r="F2878" s="390"/>
      <c r="G2878" s="1157"/>
      <c r="H2878" s="388"/>
      <c r="I2878" s="526"/>
      <c r="J2878" s="1216"/>
      <c r="K2878" s="388"/>
      <c r="L2878" s="388"/>
      <c r="M2878" s="1300"/>
    </row>
    <row r="2879" s="1124" customFormat="1" customHeight="1" spans="1:13">
      <c r="A2879" s="1287"/>
      <c r="B2879" s="513"/>
      <c r="C2879" s="773"/>
      <c r="D2879" s="1207"/>
      <c r="E2879" s="409"/>
      <c r="F2879" s="390"/>
      <c r="G2879" s="1157"/>
      <c r="H2879" s="388"/>
      <c r="I2879" s="526"/>
      <c r="J2879" s="1216"/>
      <c r="K2879" s="388"/>
      <c r="L2879" s="388"/>
      <c r="M2879" s="1300"/>
    </row>
    <row r="2880" s="1124" customFormat="1" customHeight="1" spans="1:13">
      <c r="A2880" s="1287"/>
      <c r="B2880" s="513"/>
      <c r="C2880" s="773"/>
      <c r="D2880" s="1207"/>
      <c r="E2880" s="409"/>
      <c r="F2880" s="390"/>
      <c r="G2880" s="1157"/>
      <c r="H2880" s="388"/>
      <c r="I2880" s="526"/>
      <c r="J2880" s="1216"/>
      <c r="K2880" s="388"/>
      <c r="L2880" s="388"/>
      <c r="M2880" s="773"/>
    </row>
    <row r="2881" s="1124" customFormat="1" customHeight="1" spans="1:34">
      <c r="A2881" s="1287"/>
      <c r="B2881" s="513"/>
      <c r="C2881" s="773"/>
      <c r="D2881" s="1207"/>
      <c r="E2881" s="409"/>
      <c r="F2881" s="390"/>
      <c r="G2881" s="1157"/>
      <c r="H2881" s="388"/>
      <c r="I2881" s="526"/>
      <c r="J2881" s="1216"/>
      <c r="K2881" s="388"/>
      <c r="L2881" s="388"/>
      <c r="M2881" s="773"/>
    </row>
    <row r="2882" s="1124" customFormat="1" customHeight="1" spans="1:34">
      <c r="A2882" s="1287"/>
      <c r="B2882" s="513"/>
      <c r="C2882" s="773"/>
      <c r="D2882" s="1207"/>
      <c r="E2882" s="409"/>
      <c r="F2882" s="390"/>
      <c r="G2882" s="1157"/>
      <c r="H2882" s="388"/>
      <c r="I2882" s="526"/>
      <c r="J2882" s="1216"/>
      <c r="K2882" s="388"/>
      <c r="L2882" s="388"/>
      <c r="M2882" s="773"/>
    </row>
    <row r="2883" s="1124" customFormat="1" customHeight="1" spans="1:34">
      <c r="A2883" s="1287"/>
      <c r="B2883" s="513"/>
      <c r="C2883" s="773"/>
      <c r="D2883" s="1207"/>
      <c r="E2883" s="409"/>
      <c r="F2883" s="390"/>
      <c r="G2883" s="1157"/>
      <c r="H2883" s="388"/>
      <c r="I2883" s="526"/>
      <c r="J2883" s="1216"/>
      <c r="K2883" s="388"/>
      <c r="L2883" s="388"/>
      <c r="M2883" s="773"/>
    </row>
    <row r="2884" s="1124" customFormat="1" customHeight="1" spans="1:34">
      <c r="A2884" s="1287"/>
      <c r="B2884" s="513"/>
      <c r="C2884" s="773"/>
      <c r="D2884" s="1207"/>
      <c r="E2884" s="409"/>
      <c r="F2884" s="390"/>
      <c r="G2884" s="1157"/>
      <c r="H2884" s="388"/>
      <c r="I2884" s="526"/>
      <c r="J2884" s="1216"/>
      <c r="K2884" s="388"/>
      <c r="L2884" s="388"/>
      <c r="M2884" s="773"/>
    </row>
    <row r="2885" s="1124" customFormat="1" customHeight="1" spans="1:34">
      <c r="A2885" s="1287"/>
      <c r="B2885" s="513"/>
      <c r="C2885" s="773"/>
      <c r="D2885" s="1207"/>
      <c r="E2885" s="409"/>
      <c r="F2885" s="390"/>
      <c r="G2885" s="1157"/>
      <c r="H2885" s="388"/>
      <c r="I2885" s="526"/>
      <c r="J2885" s="1216"/>
      <c r="K2885" s="388"/>
      <c r="L2885" s="388"/>
      <c r="M2885" s="773"/>
    </row>
    <row r="2886" s="1124" customFormat="1" customHeight="1" spans="1:34">
      <c r="A2886" s="1287"/>
      <c r="B2886" s="513"/>
      <c r="C2886" s="773"/>
      <c r="D2886" s="1207"/>
      <c r="E2886" s="409"/>
      <c r="F2886" s="390"/>
      <c r="G2886" s="1157"/>
      <c r="H2886" s="388"/>
      <c r="I2886" s="526"/>
      <c r="J2886" s="1216"/>
      <c r="K2886" s="388"/>
      <c r="L2886" s="388"/>
      <c r="M2886" s="773"/>
    </row>
    <row r="2887" s="1124" customFormat="1" customHeight="1" spans="1:34">
      <c r="A2887" s="1287"/>
      <c r="B2887" s="513"/>
      <c r="C2887" s="773"/>
      <c r="D2887" s="1207"/>
      <c r="E2887" s="409"/>
      <c r="F2887" s="390"/>
      <c r="G2887" s="1157"/>
      <c r="H2887" s="388"/>
      <c r="I2887" s="526"/>
      <c r="J2887" s="1216"/>
      <c r="K2887" s="388"/>
      <c r="L2887" s="388"/>
      <c r="M2887" s="773"/>
    </row>
    <row r="2888" s="1124" customFormat="1" customHeight="1" spans="1:34">
      <c r="A2888" s="1287"/>
      <c r="B2888" s="513"/>
      <c r="C2888" s="773"/>
      <c r="D2888" s="1207"/>
      <c r="E2888" s="409"/>
      <c r="F2888" s="390"/>
      <c r="G2888" s="1157"/>
      <c r="H2888" s="388"/>
      <c r="I2888" s="526"/>
      <c r="J2888" s="1216"/>
      <c r="K2888" s="388"/>
      <c r="L2888" s="388"/>
      <c r="M2888" s="773"/>
    </row>
    <row r="2889" s="1124" customFormat="1" customHeight="1" spans="1:34">
      <c r="A2889" s="1287"/>
      <c r="B2889" s="513"/>
      <c r="C2889" s="773"/>
      <c r="D2889" s="1207"/>
      <c r="E2889" s="409"/>
      <c r="F2889" s="390"/>
      <c r="G2889" s="1157"/>
      <c r="H2889" s="388"/>
      <c r="I2889" s="526"/>
      <c r="J2889" s="1216"/>
      <c r="K2889" s="388"/>
      <c r="L2889" s="388"/>
      <c r="M2889" s="773"/>
    </row>
    <row r="2890" s="1124" customFormat="1" customHeight="1" spans="1:34">
      <c r="A2890" s="1287"/>
      <c r="B2890" s="513"/>
      <c r="C2890" s="773"/>
      <c r="D2890" s="1198"/>
      <c r="E2890" s="409"/>
      <c r="F2890" s="952"/>
      <c r="G2890" s="1157"/>
      <c r="H2890" s="388"/>
      <c r="I2890" s="526"/>
      <c r="J2890" s="1216"/>
      <c r="K2890" s="388"/>
      <c r="L2890" s="388"/>
      <c r="M2890" s="773"/>
    </row>
    <row r="2891" s="695" customFormat="1" customHeight="1" spans="1:34">
      <c r="A2891" s="1287"/>
      <c r="B2891" s="513"/>
      <c r="C2891" s="799"/>
      <c r="D2891" s="799"/>
      <c r="E2891" s="409"/>
      <c r="F2891" s="952"/>
      <c r="G2891" s="1157"/>
      <c r="H2891" s="388"/>
      <c r="I2891" s="388"/>
      <c r="J2891" s="991"/>
      <c r="K2891" s="388"/>
      <c r="L2891" s="388"/>
      <c r="M2891" s="1301"/>
      <c r="N2891" s="765"/>
      <c r="O2891" s="765"/>
      <c r="P2891" s="765"/>
      <c r="Q2891" s="765"/>
      <c r="R2891" s="765"/>
      <c r="S2891" s="765"/>
      <c r="T2891" s="765"/>
      <c r="U2891" s="765"/>
      <c r="V2891" s="765"/>
      <c r="W2891" s="765"/>
      <c r="X2891" s="765"/>
      <c r="Y2891" s="765"/>
      <c r="Z2891" s="765"/>
      <c r="AA2891" s="765"/>
      <c r="AB2891" s="765"/>
      <c r="AC2891" s="765"/>
      <c r="AD2891" s="765"/>
      <c r="AE2891" s="765"/>
      <c r="AF2891" s="765"/>
      <c r="AG2891" s="765"/>
      <c r="AH2891" s="765"/>
    </row>
    <row r="2892" s="695" customFormat="1" customHeight="1" spans="1:34">
      <c r="A2892" s="1287"/>
      <c r="B2892" s="513"/>
      <c r="C2892" s="799"/>
      <c r="D2892" s="799"/>
      <c r="E2892" s="409"/>
      <c r="F2892" s="952"/>
      <c r="G2892" s="1157"/>
      <c r="H2892" s="388"/>
      <c r="I2892" s="526"/>
      <c r="J2892" s="1216"/>
      <c r="K2892" s="388"/>
      <c r="L2892" s="388"/>
      <c r="M2892" s="1301"/>
      <c r="N2892" s="765"/>
      <c r="O2892" s="765"/>
      <c r="P2892" s="765"/>
      <c r="Q2892" s="765"/>
      <c r="R2892" s="765"/>
      <c r="S2892" s="765"/>
      <c r="T2892" s="765"/>
      <c r="U2892" s="765"/>
      <c r="V2892" s="765"/>
      <c r="W2892" s="765"/>
      <c r="X2892" s="765"/>
      <c r="Y2892" s="765"/>
      <c r="Z2892" s="765"/>
      <c r="AA2892" s="765"/>
      <c r="AB2892" s="765"/>
      <c r="AC2892" s="765"/>
      <c r="AD2892" s="765"/>
      <c r="AE2892" s="765"/>
      <c r="AF2892" s="765"/>
      <c r="AG2892" s="765"/>
      <c r="AH2892" s="765"/>
    </row>
    <row r="2893" s="695" customFormat="1" customHeight="1" spans="1:34">
      <c r="A2893" s="1287"/>
      <c r="B2893" s="513"/>
      <c r="C2893" s="799"/>
      <c r="D2893" s="799"/>
      <c r="E2893" s="409"/>
      <c r="F2893" s="952"/>
      <c r="G2893" s="1157"/>
      <c r="H2893" s="388"/>
      <c r="I2893" s="526"/>
      <c r="J2893" s="1216"/>
      <c r="K2893" s="388"/>
      <c r="L2893" s="388"/>
      <c r="M2893" s="1301"/>
      <c r="N2893" s="765"/>
      <c r="O2893" s="765"/>
      <c r="P2893" s="765"/>
      <c r="Q2893" s="765"/>
      <c r="R2893" s="765"/>
      <c r="S2893" s="765"/>
      <c r="T2893" s="765"/>
      <c r="U2893" s="765"/>
      <c r="V2893" s="765"/>
      <c r="W2893" s="765"/>
      <c r="X2893" s="765"/>
      <c r="Y2893" s="765"/>
      <c r="Z2893" s="765"/>
      <c r="AA2893" s="765"/>
      <c r="AB2893" s="765"/>
      <c r="AC2893" s="765"/>
      <c r="AD2893" s="765"/>
      <c r="AE2893" s="765"/>
      <c r="AF2893" s="765"/>
      <c r="AG2893" s="765"/>
      <c r="AH2893" s="765"/>
    </row>
    <row r="2894" s="695" customFormat="1" customHeight="1" spans="1:34">
      <c r="A2894" s="1287"/>
      <c r="B2894" s="513"/>
      <c r="C2894" s="799"/>
      <c r="D2894" s="799"/>
      <c r="E2894" s="409"/>
      <c r="F2894" s="952"/>
      <c r="G2894" s="1157"/>
      <c r="H2894" s="388"/>
      <c r="I2894" s="526"/>
      <c r="J2894" s="1216"/>
      <c r="K2894" s="388"/>
      <c r="L2894" s="388"/>
      <c r="M2894" s="773"/>
      <c r="N2894" s="765"/>
      <c r="O2894" s="765"/>
      <c r="P2894" s="765"/>
      <c r="Q2894" s="765"/>
      <c r="R2894" s="765"/>
      <c r="S2894" s="765"/>
      <c r="T2894" s="765"/>
      <c r="U2894" s="765"/>
      <c r="V2894" s="765"/>
      <c r="W2894" s="765"/>
      <c r="X2894" s="765"/>
      <c r="Y2894" s="765"/>
      <c r="Z2894" s="765"/>
      <c r="AA2894" s="765"/>
      <c r="AB2894" s="765"/>
      <c r="AC2894" s="765"/>
      <c r="AD2894" s="765"/>
      <c r="AE2894" s="765"/>
      <c r="AF2894" s="765"/>
      <c r="AG2894" s="765"/>
      <c r="AH2894" s="765"/>
    </row>
    <row r="2895" s="695" customFormat="1" customHeight="1" spans="1:34">
      <c r="A2895" s="1287"/>
      <c r="B2895" s="513"/>
      <c r="C2895" s="799"/>
      <c r="D2895" s="799"/>
      <c r="E2895" s="409"/>
      <c r="F2895" s="952"/>
      <c r="G2895" s="1157"/>
      <c r="H2895" s="388"/>
      <c r="I2895" s="526"/>
      <c r="J2895" s="1216"/>
      <c r="K2895" s="388"/>
      <c r="L2895" s="388"/>
      <c r="M2895" s="773"/>
      <c r="N2895" s="765"/>
      <c r="O2895" s="765"/>
      <c r="P2895" s="765"/>
      <c r="Q2895" s="765"/>
      <c r="R2895" s="765"/>
      <c r="S2895" s="765"/>
      <c r="T2895" s="765"/>
      <c r="U2895" s="765"/>
      <c r="V2895" s="765"/>
      <c r="W2895" s="765"/>
      <c r="X2895" s="765"/>
      <c r="Y2895" s="765"/>
      <c r="Z2895" s="765"/>
      <c r="AA2895" s="765"/>
      <c r="AB2895" s="765"/>
      <c r="AC2895" s="765"/>
      <c r="AD2895" s="765"/>
      <c r="AE2895" s="765"/>
      <c r="AF2895" s="765"/>
      <c r="AG2895" s="765"/>
      <c r="AH2895" s="765"/>
    </row>
    <row r="2896" s="695" customFormat="1" customHeight="1" spans="1:34">
      <c r="A2896" s="1287"/>
      <c r="B2896" s="513"/>
      <c r="C2896" s="799"/>
      <c r="D2896" s="799"/>
      <c r="E2896" s="409"/>
      <c r="F2896" s="952"/>
      <c r="G2896" s="1157"/>
      <c r="H2896" s="388"/>
      <c r="I2896" s="526"/>
      <c r="J2896" s="1216"/>
      <c r="K2896" s="388"/>
      <c r="L2896" s="388"/>
      <c r="M2896" s="773"/>
      <c r="N2896" s="765"/>
      <c r="O2896" s="765"/>
      <c r="P2896" s="765"/>
      <c r="Q2896" s="765"/>
      <c r="R2896" s="765"/>
      <c r="S2896" s="765"/>
      <c r="T2896" s="765"/>
      <c r="U2896" s="765"/>
      <c r="V2896" s="765"/>
      <c r="W2896" s="765"/>
      <c r="X2896" s="765"/>
      <c r="Y2896" s="765"/>
      <c r="Z2896" s="765"/>
      <c r="AA2896" s="765"/>
      <c r="AB2896" s="765"/>
      <c r="AC2896" s="765"/>
      <c r="AD2896" s="765"/>
      <c r="AE2896" s="765"/>
      <c r="AF2896" s="765"/>
      <c r="AG2896" s="765"/>
      <c r="AH2896" s="765"/>
    </row>
    <row r="2897" s="695" customFormat="1" customHeight="1" spans="1:34">
      <c r="A2897" s="1287"/>
      <c r="B2897" s="513"/>
      <c r="C2897" s="799"/>
      <c r="D2897" s="799"/>
      <c r="E2897" s="409"/>
      <c r="F2897" s="952"/>
      <c r="G2897" s="1157"/>
      <c r="H2897" s="388"/>
      <c r="I2897" s="526"/>
      <c r="J2897" s="1216"/>
      <c r="K2897" s="388"/>
      <c r="L2897" s="388"/>
      <c r="M2897" s="773"/>
      <c r="N2897" s="765"/>
      <c r="O2897" s="765"/>
      <c r="P2897" s="765"/>
      <c r="Q2897" s="765"/>
      <c r="R2897" s="765"/>
      <c r="S2897" s="765"/>
      <c r="T2897" s="765"/>
      <c r="U2897" s="765"/>
      <c r="V2897" s="765"/>
      <c r="W2897" s="765"/>
      <c r="X2897" s="765"/>
      <c r="Y2897" s="765"/>
      <c r="Z2897" s="765"/>
      <c r="AA2897" s="765"/>
      <c r="AB2897" s="765"/>
      <c r="AC2897" s="765"/>
      <c r="AD2897" s="765"/>
      <c r="AE2897" s="765"/>
      <c r="AF2897" s="765"/>
      <c r="AG2897" s="765"/>
      <c r="AH2897" s="765"/>
    </row>
    <row r="2898" s="695" customFormat="1" customHeight="1" spans="1:34">
      <c r="A2898" s="1287"/>
      <c r="B2898" s="513"/>
      <c r="C2898" s="799"/>
      <c r="D2898" s="799"/>
      <c r="E2898" s="409"/>
      <c r="F2898" s="952"/>
      <c r="G2898" s="1157"/>
      <c r="H2898" s="388"/>
      <c r="I2898" s="526"/>
      <c r="J2898" s="1216"/>
      <c r="K2898" s="388"/>
      <c r="L2898" s="388"/>
      <c r="M2898" s="773"/>
      <c r="N2898" s="765"/>
      <c r="O2898" s="765"/>
      <c r="P2898" s="765"/>
      <c r="Q2898" s="765"/>
      <c r="R2898" s="765"/>
      <c r="S2898" s="765"/>
      <c r="T2898" s="765"/>
      <c r="U2898" s="765"/>
      <c r="V2898" s="765"/>
      <c r="W2898" s="765"/>
      <c r="X2898" s="765"/>
      <c r="Y2898" s="765"/>
      <c r="Z2898" s="765"/>
      <c r="AA2898" s="765"/>
      <c r="AB2898" s="765"/>
      <c r="AC2898" s="765"/>
      <c r="AD2898" s="765"/>
      <c r="AE2898" s="765"/>
      <c r="AF2898" s="765"/>
      <c r="AG2898" s="765"/>
      <c r="AH2898" s="765"/>
    </row>
    <row r="2899" s="695" customFormat="1" customHeight="1" spans="1:34">
      <c r="A2899" s="1287"/>
      <c r="B2899" s="513"/>
      <c r="C2899" s="799"/>
      <c r="D2899" s="799"/>
      <c r="E2899" s="409"/>
      <c r="F2899" s="952"/>
      <c r="G2899" s="1157"/>
      <c r="H2899" s="388"/>
      <c r="I2899" s="526"/>
      <c r="J2899" s="1216"/>
      <c r="K2899" s="388"/>
      <c r="L2899" s="388"/>
      <c r="M2899" s="773"/>
      <c r="N2899" s="765"/>
      <c r="O2899" s="765"/>
      <c r="P2899" s="765"/>
      <c r="Q2899" s="765"/>
      <c r="R2899" s="765"/>
      <c r="S2899" s="765"/>
      <c r="T2899" s="765"/>
      <c r="U2899" s="765"/>
      <c r="V2899" s="765"/>
      <c r="W2899" s="765"/>
      <c r="X2899" s="765"/>
      <c r="Y2899" s="765"/>
      <c r="Z2899" s="765"/>
      <c r="AA2899" s="765"/>
      <c r="AB2899" s="765"/>
      <c r="AC2899" s="765"/>
      <c r="AD2899" s="765"/>
      <c r="AE2899" s="765"/>
      <c r="AF2899" s="765"/>
      <c r="AG2899" s="765"/>
      <c r="AH2899" s="765"/>
    </row>
    <row r="2900" s="695" customFormat="1" customHeight="1" spans="1:34">
      <c r="A2900" s="1287"/>
      <c r="B2900" s="513"/>
      <c r="C2900" s="799"/>
      <c r="D2900" s="799"/>
      <c r="E2900" s="409"/>
      <c r="F2900" s="952"/>
      <c r="G2900" s="1157"/>
      <c r="H2900" s="388"/>
      <c r="I2900" s="526"/>
      <c r="J2900" s="1216"/>
      <c r="K2900" s="388"/>
      <c r="L2900" s="388"/>
      <c r="M2900" s="773"/>
      <c r="N2900" s="765"/>
      <c r="O2900" s="765"/>
      <c r="P2900" s="765"/>
      <c r="Q2900" s="765"/>
      <c r="R2900" s="765"/>
      <c r="S2900" s="765"/>
      <c r="T2900" s="765"/>
      <c r="U2900" s="765"/>
      <c r="V2900" s="765"/>
      <c r="W2900" s="765"/>
      <c r="X2900" s="765"/>
      <c r="Y2900" s="765"/>
      <c r="Z2900" s="765"/>
      <c r="AA2900" s="765"/>
      <c r="AB2900" s="765"/>
      <c r="AC2900" s="765"/>
      <c r="AD2900" s="765"/>
      <c r="AE2900" s="765"/>
      <c r="AF2900" s="765"/>
      <c r="AG2900" s="765"/>
      <c r="AH2900" s="765"/>
    </row>
    <row r="2901" s="695" customFormat="1" customHeight="1" spans="1:34">
      <c r="A2901" s="1287"/>
      <c r="B2901" s="513"/>
      <c r="C2901" s="799"/>
      <c r="D2901" s="799"/>
      <c r="E2901" s="409"/>
      <c r="F2901" s="952"/>
      <c r="G2901" s="1157"/>
      <c r="H2901" s="388"/>
      <c r="I2901" s="526"/>
      <c r="J2901" s="1216"/>
      <c r="K2901" s="388"/>
      <c r="L2901" s="388"/>
      <c r="M2901" s="773"/>
      <c r="N2901" s="765"/>
      <c r="O2901" s="765"/>
      <c r="P2901" s="765"/>
      <c r="Q2901" s="765"/>
      <c r="R2901" s="765"/>
      <c r="S2901" s="765"/>
      <c r="T2901" s="765"/>
      <c r="U2901" s="765"/>
      <c r="V2901" s="765"/>
      <c r="W2901" s="765"/>
      <c r="X2901" s="765"/>
      <c r="Y2901" s="765"/>
      <c r="Z2901" s="765"/>
      <c r="AA2901" s="765"/>
      <c r="AB2901" s="765"/>
      <c r="AC2901" s="765"/>
      <c r="AD2901" s="765"/>
      <c r="AE2901" s="765"/>
      <c r="AF2901" s="765"/>
      <c r="AG2901" s="765"/>
      <c r="AH2901" s="765"/>
    </row>
    <row r="2902" s="695" customFormat="1" customHeight="1" spans="1:34">
      <c r="A2902" s="1287"/>
      <c r="B2902" s="513"/>
      <c r="C2902" s="799"/>
      <c r="D2902" s="799"/>
      <c r="E2902" s="409"/>
      <c r="F2902" s="952"/>
      <c r="G2902" s="1157"/>
      <c r="H2902" s="388"/>
      <c r="I2902" s="526"/>
      <c r="J2902" s="1216"/>
      <c r="K2902" s="388"/>
      <c r="L2902" s="388"/>
      <c r="M2902" s="773"/>
      <c r="N2902" s="765"/>
      <c r="O2902" s="765"/>
      <c r="P2902" s="765"/>
      <c r="Q2902" s="765"/>
      <c r="R2902" s="765"/>
      <c r="S2902" s="765"/>
      <c r="T2902" s="765"/>
      <c r="U2902" s="765"/>
      <c r="V2902" s="765"/>
      <c r="W2902" s="765"/>
      <c r="X2902" s="765"/>
      <c r="Y2902" s="765"/>
      <c r="Z2902" s="765"/>
      <c r="AA2902" s="765"/>
      <c r="AB2902" s="765"/>
      <c r="AC2902" s="765"/>
      <c r="AD2902" s="765"/>
      <c r="AE2902" s="765"/>
      <c r="AF2902" s="765"/>
      <c r="AG2902" s="765"/>
      <c r="AH2902" s="765"/>
    </row>
    <row r="2903" s="695" customFormat="1" customHeight="1" spans="1:34">
      <c r="A2903" s="1287"/>
      <c r="B2903" s="513"/>
      <c r="C2903" s="799"/>
      <c r="D2903" s="799"/>
      <c r="E2903" s="409"/>
      <c r="F2903" s="952"/>
      <c r="G2903" s="1157"/>
      <c r="H2903" s="388"/>
      <c r="I2903" s="526"/>
      <c r="J2903" s="1216"/>
      <c r="K2903" s="388"/>
      <c r="L2903" s="388"/>
      <c r="M2903" s="773"/>
      <c r="N2903" s="765"/>
      <c r="O2903" s="765"/>
      <c r="P2903" s="765"/>
      <c r="Q2903" s="765"/>
      <c r="R2903" s="765"/>
      <c r="S2903" s="765"/>
      <c r="T2903" s="765"/>
      <c r="U2903" s="765"/>
      <c r="V2903" s="765"/>
      <c r="W2903" s="765"/>
      <c r="X2903" s="765"/>
      <c r="Y2903" s="765"/>
      <c r="Z2903" s="765"/>
      <c r="AA2903" s="765"/>
      <c r="AB2903" s="765"/>
      <c r="AC2903" s="765"/>
      <c r="AD2903" s="765"/>
      <c r="AE2903" s="765"/>
      <c r="AF2903" s="765"/>
      <c r="AG2903" s="765"/>
      <c r="AH2903" s="765"/>
    </row>
    <row r="2904" s="695" customFormat="1" customHeight="1" spans="1:34">
      <c r="A2904" s="1287"/>
      <c r="B2904" s="513"/>
      <c r="C2904" s="799"/>
      <c r="D2904" s="799"/>
      <c r="E2904" s="409"/>
      <c r="F2904" s="952"/>
      <c r="G2904" s="1157"/>
      <c r="H2904" s="388"/>
      <c r="I2904" s="526"/>
      <c r="J2904" s="1216"/>
      <c r="K2904" s="388"/>
      <c r="L2904" s="388"/>
      <c r="M2904" s="773"/>
      <c r="N2904" s="765"/>
      <c r="O2904" s="765"/>
      <c r="P2904" s="765"/>
      <c r="Q2904" s="765"/>
      <c r="R2904" s="765"/>
      <c r="S2904" s="765"/>
      <c r="T2904" s="765"/>
      <c r="U2904" s="765"/>
      <c r="V2904" s="765"/>
      <c r="W2904" s="765"/>
      <c r="X2904" s="765"/>
      <c r="Y2904" s="765"/>
      <c r="Z2904" s="765"/>
      <c r="AA2904" s="765"/>
      <c r="AB2904" s="765"/>
      <c r="AC2904" s="765"/>
      <c r="AD2904" s="765"/>
      <c r="AE2904" s="765"/>
      <c r="AF2904" s="765"/>
      <c r="AG2904" s="765"/>
      <c r="AH2904" s="765"/>
    </row>
    <row r="2905" s="695" customFormat="1" customHeight="1" spans="1:34">
      <c r="A2905" s="1287"/>
      <c r="B2905" s="513"/>
      <c r="C2905" s="799"/>
      <c r="D2905" s="799"/>
      <c r="E2905" s="409"/>
      <c r="F2905" s="952"/>
      <c r="G2905" s="1157"/>
      <c r="H2905" s="388"/>
      <c r="I2905" s="526"/>
      <c r="J2905" s="1216"/>
      <c r="K2905" s="388"/>
      <c r="L2905" s="388"/>
      <c r="M2905" s="773"/>
      <c r="N2905" s="765"/>
      <c r="O2905" s="765"/>
      <c r="P2905" s="765"/>
      <c r="Q2905" s="765"/>
      <c r="R2905" s="765"/>
      <c r="S2905" s="765"/>
      <c r="T2905" s="765"/>
      <c r="U2905" s="765"/>
      <c r="V2905" s="765"/>
      <c r="W2905" s="765"/>
      <c r="X2905" s="765"/>
      <c r="Y2905" s="765"/>
      <c r="Z2905" s="765"/>
      <c r="AA2905" s="765"/>
      <c r="AB2905" s="765"/>
      <c r="AC2905" s="765"/>
      <c r="AD2905" s="765"/>
      <c r="AE2905" s="765"/>
      <c r="AF2905" s="765"/>
      <c r="AG2905" s="765"/>
      <c r="AH2905" s="765"/>
    </row>
    <row r="2906" s="1124" customFormat="1" customHeight="1" spans="1:34">
      <c r="A2906" s="1287"/>
      <c r="B2906" s="513"/>
      <c r="C2906" s="799"/>
      <c r="D2906" s="799"/>
      <c r="E2906" s="409"/>
      <c r="F2906" s="952"/>
      <c r="G2906" s="1157"/>
      <c r="H2906" s="388"/>
      <c r="I2906" s="526"/>
      <c r="J2906" s="1216"/>
      <c r="K2906" s="388"/>
      <c r="L2906" s="388"/>
      <c r="M2906" s="773"/>
    </row>
    <row r="2907" s="1124" customFormat="1" customHeight="1" spans="1:34">
      <c r="A2907" s="1287"/>
      <c r="B2907" s="513"/>
      <c r="C2907" s="799"/>
      <c r="D2907" s="799"/>
      <c r="E2907" s="409"/>
      <c r="F2907" s="952"/>
      <c r="G2907" s="1157"/>
      <c r="H2907" s="388"/>
      <c r="I2907" s="526"/>
      <c r="J2907" s="1216"/>
      <c r="K2907" s="388"/>
      <c r="L2907" s="388"/>
      <c r="M2907" s="773"/>
    </row>
    <row r="2908" s="1124" customFormat="1" customHeight="1" spans="1:34">
      <c r="A2908" s="1287"/>
      <c r="B2908" s="513"/>
      <c r="C2908" s="799"/>
      <c r="D2908" s="799"/>
      <c r="E2908" s="409"/>
      <c r="F2908" s="952"/>
      <c r="G2908" s="1157"/>
      <c r="H2908" s="388"/>
      <c r="I2908" s="526"/>
      <c r="J2908" s="1216"/>
      <c r="K2908" s="388"/>
      <c r="L2908" s="388"/>
      <c r="M2908" s="1297"/>
    </row>
    <row r="2909" s="1124" customFormat="1" customHeight="1" spans="1:34">
      <c r="A2909" s="1287"/>
      <c r="B2909" s="513"/>
      <c r="C2909" s="799"/>
      <c r="D2909" s="799"/>
      <c r="E2909" s="409"/>
      <c r="F2909" s="952"/>
      <c r="G2909" s="1157"/>
      <c r="H2909" s="388"/>
      <c r="I2909" s="526"/>
      <c r="J2909" s="1216"/>
      <c r="K2909" s="388"/>
      <c r="L2909" s="388"/>
      <c r="M2909" s="1297"/>
    </row>
    <row r="2910" s="1124" customFormat="1" customHeight="1" spans="1:34">
      <c r="A2910" s="1287"/>
      <c r="B2910" s="513"/>
      <c r="C2910" s="799"/>
      <c r="D2910" s="799"/>
      <c r="E2910" s="409"/>
      <c r="F2910" s="952"/>
      <c r="G2910" s="1157"/>
      <c r="H2910" s="388"/>
      <c r="I2910" s="526"/>
      <c r="J2910" s="1216"/>
      <c r="K2910" s="388"/>
      <c r="L2910" s="388"/>
      <c r="M2910" s="773"/>
    </row>
    <row r="2911" s="1124" customFormat="1" customHeight="1" spans="1:34">
      <c r="A2911" s="1287"/>
      <c r="B2911" s="513"/>
      <c r="C2911" s="799"/>
      <c r="D2911" s="799"/>
      <c r="E2911" s="409"/>
      <c r="F2911" s="952"/>
      <c r="G2911" s="1157"/>
      <c r="H2911" s="388"/>
      <c r="I2911" s="526"/>
      <c r="J2911" s="1216"/>
      <c r="K2911" s="388"/>
      <c r="L2911" s="388"/>
      <c r="M2911" s="773"/>
    </row>
    <row r="2912" s="1124" customFormat="1" customHeight="1" spans="1:34">
      <c r="A2912" s="1287"/>
      <c r="B2912" s="513"/>
      <c r="C2912" s="799"/>
      <c r="D2912" s="799"/>
      <c r="E2912" s="409"/>
      <c r="F2912" s="952"/>
      <c r="G2912" s="1157"/>
      <c r="H2912" s="388"/>
      <c r="I2912" s="526"/>
      <c r="J2912" s="1216"/>
      <c r="K2912" s="388"/>
      <c r="L2912" s="388"/>
      <c r="M2912" s="773"/>
    </row>
    <row r="2913" s="1124" customFormat="1" customHeight="1" spans="1:34">
      <c r="A2913" s="1287"/>
      <c r="B2913" s="513"/>
      <c r="C2913" s="799"/>
      <c r="D2913" s="799"/>
      <c r="E2913" s="409"/>
      <c r="F2913" s="952"/>
      <c r="G2913" s="1157"/>
      <c r="H2913" s="388"/>
      <c r="I2913" s="526"/>
      <c r="J2913" s="1216"/>
      <c r="K2913" s="388"/>
      <c r="L2913" s="388"/>
      <c r="M2913" s="773"/>
    </row>
    <row r="2914" s="1124" customFormat="1" customHeight="1" spans="1:34">
      <c r="A2914" s="1287"/>
      <c r="B2914" s="513"/>
      <c r="C2914" s="799"/>
      <c r="D2914" s="799"/>
      <c r="E2914" s="409"/>
      <c r="F2914" s="952"/>
      <c r="G2914" s="1157"/>
      <c r="H2914" s="388"/>
      <c r="I2914" s="526"/>
      <c r="J2914" s="1216"/>
      <c r="K2914" s="388"/>
      <c r="L2914" s="388"/>
      <c r="M2914" s="773"/>
    </row>
    <row r="2915" s="1124" customFormat="1" customHeight="1" spans="1:34">
      <c r="A2915" s="1287"/>
      <c r="B2915" s="513"/>
      <c r="C2915" s="799"/>
      <c r="D2915" s="799"/>
      <c r="E2915" s="409"/>
      <c r="F2915" s="952"/>
      <c r="G2915" s="1157"/>
      <c r="H2915" s="388"/>
      <c r="I2915" s="526"/>
      <c r="J2915" s="1216"/>
      <c r="K2915" s="388"/>
      <c r="L2915" s="388"/>
      <c r="M2915" s="1306"/>
    </row>
    <row r="2916" s="1124" customFormat="1" customHeight="1" spans="1:34">
      <c r="A2916" s="1287"/>
      <c r="B2916" s="513"/>
      <c r="C2916" s="799"/>
      <c r="D2916" s="799"/>
      <c r="E2916" s="409"/>
      <c r="F2916" s="952"/>
      <c r="G2916" s="1157"/>
      <c r="H2916" s="388"/>
      <c r="I2916" s="526"/>
      <c r="J2916" s="1216"/>
      <c r="K2916" s="388"/>
      <c r="L2916" s="388"/>
      <c r="M2916" s="1306"/>
    </row>
    <row r="2917" s="695" customFormat="1" customHeight="1" spans="1:34">
      <c r="A2917" s="1287"/>
      <c r="B2917" s="513"/>
      <c r="C2917" s="799"/>
      <c r="D2917" s="799"/>
      <c r="E2917" s="409"/>
      <c r="F2917" s="952"/>
      <c r="G2917" s="1157"/>
      <c r="H2917" s="388"/>
      <c r="I2917" s="526"/>
      <c r="J2917" s="1216"/>
      <c r="K2917" s="388"/>
      <c r="L2917" s="388"/>
      <c r="M2917" s="773"/>
      <c r="N2917" s="765"/>
      <c r="O2917" s="765"/>
      <c r="P2917" s="765"/>
      <c r="Q2917" s="765"/>
      <c r="R2917" s="765"/>
      <c r="S2917" s="765"/>
      <c r="T2917" s="765"/>
      <c r="U2917" s="765"/>
      <c r="V2917" s="765"/>
      <c r="W2917" s="765"/>
      <c r="X2917" s="765"/>
      <c r="Y2917" s="765"/>
      <c r="Z2917" s="765"/>
      <c r="AA2917" s="765"/>
      <c r="AB2917" s="765"/>
      <c r="AC2917" s="765"/>
      <c r="AD2917" s="765"/>
      <c r="AE2917" s="765"/>
      <c r="AF2917" s="765"/>
      <c r="AG2917" s="765"/>
      <c r="AH2917" s="765"/>
    </row>
    <row r="2918" s="695" customFormat="1" customHeight="1" spans="1:34">
      <c r="A2918" s="1287"/>
      <c r="B2918" s="513"/>
      <c r="C2918" s="799"/>
      <c r="D2918" s="799"/>
      <c r="E2918" s="409"/>
      <c r="F2918" s="952"/>
      <c r="G2918" s="1157"/>
      <c r="H2918" s="388"/>
      <c r="I2918" s="526"/>
      <c r="J2918" s="1216"/>
      <c r="K2918" s="388"/>
      <c r="L2918" s="388"/>
      <c r="M2918" s="773"/>
      <c r="N2918" s="765"/>
      <c r="O2918" s="765"/>
      <c r="P2918" s="765"/>
      <c r="Q2918" s="765"/>
      <c r="R2918" s="765"/>
      <c r="S2918" s="765"/>
      <c r="T2918" s="765"/>
      <c r="U2918" s="765"/>
      <c r="V2918" s="765"/>
      <c r="W2918" s="765"/>
      <c r="X2918" s="765"/>
      <c r="Y2918" s="765"/>
      <c r="Z2918" s="765"/>
      <c r="AA2918" s="765"/>
      <c r="AB2918" s="765"/>
      <c r="AC2918" s="765"/>
      <c r="AD2918" s="765"/>
      <c r="AE2918" s="765"/>
      <c r="AF2918" s="765"/>
      <c r="AG2918" s="765"/>
      <c r="AH2918" s="765"/>
    </row>
    <row r="2919" s="695" customFormat="1" customHeight="1" spans="1:34">
      <c r="A2919" s="1287"/>
      <c r="B2919" s="513"/>
      <c r="C2919" s="799"/>
      <c r="D2919" s="799"/>
      <c r="E2919" s="409"/>
      <c r="F2919" s="952"/>
      <c r="G2919" s="1157"/>
      <c r="H2919" s="388"/>
      <c r="I2919" s="526"/>
      <c r="J2919" s="1216"/>
      <c r="K2919" s="388"/>
      <c r="L2919" s="388"/>
      <c r="M2919" s="773"/>
      <c r="N2919" s="765"/>
      <c r="O2919" s="765"/>
      <c r="P2919" s="765"/>
      <c r="Q2919" s="765"/>
      <c r="R2919" s="765"/>
      <c r="S2919" s="765"/>
      <c r="T2919" s="765"/>
      <c r="U2919" s="765"/>
      <c r="V2919" s="765"/>
      <c r="W2919" s="765"/>
      <c r="X2919" s="765"/>
      <c r="Y2919" s="765"/>
      <c r="Z2919" s="765"/>
      <c r="AA2919" s="765"/>
      <c r="AB2919" s="765"/>
      <c r="AC2919" s="765"/>
      <c r="AD2919" s="765"/>
      <c r="AE2919" s="765"/>
      <c r="AF2919" s="765"/>
      <c r="AG2919" s="765"/>
      <c r="AH2919" s="765"/>
    </row>
    <row r="2920" s="695" customFormat="1" customHeight="1" spans="1:34">
      <c r="A2920" s="1287"/>
      <c r="B2920" s="513"/>
      <c r="C2920" s="799"/>
      <c r="D2920" s="799"/>
      <c r="E2920" s="409"/>
      <c r="F2920" s="952"/>
      <c r="G2920" s="1157"/>
      <c r="H2920" s="388"/>
      <c r="I2920" s="526"/>
      <c r="J2920" s="1216"/>
      <c r="K2920" s="388"/>
      <c r="L2920" s="388"/>
      <c r="M2920" s="773"/>
      <c r="N2920" s="765"/>
      <c r="O2920" s="765"/>
      <c r="P2920" s="765"/>
      <c r="Q2920" s="765"/>
      <c r="R2920" s="765"/>
      <c r="S2920" s="765"/>
      <c r="T2920" s="765"/>
      <c r="U2920" s="765"/>
      <c r="V2920" s="765"/>
      <c r="W2920" s="765"/>
      <c r="X2920" s="765"/>
      <c r="Y2920" s="765"/>
      <c r="Z2920" s="765"/>
      <c r="AA2920" s="765"/>
      <c r="AB2920" s="765"/>
      <c r="AC2920" s="765"/>
      <c r="AD2920" s="765"/>
      <c r="AE2920" s="765"/>
      <c r="AF2920" s="765"/>
      <c r="AG2920" s="765"/>
      <c r="AH2920" s="765"/>
    </row>
    <row r="2921" s="695" customFormat="1" customHeight="1" spans="1:34">
      <c r="A2921" s="1287"/>
      <c r="B2921" s="513"/>
      <c r="C2921" s="799"/>
      <c r="D2921" s="799"/>
      <c r="E2921" s="409"/>
      <c r="F2921" s="952"/>
      <c r="G2921" s="1157"/>
      <c r="H2921" s="388"/>
      <c r="I2921" s="526"/>
      <c r="J2921" s="1216"/>
      <c r="K2921" s="388"/>
      <c r="L2921" s="388"/>
      <c r="M2921" s="773"/>
      <c r="N2921" s="765"/>
      <c r="O2921" s="765"/>
      <c r="P2921" s="765"/>
      <c r="Q2921" s="765"/>
      <c r="R2921" s="765"/>
      <c r="S2921" s="765"/>
      <c r="T2921" s="765"/>
      <c r="U2921" s="765"/>
      <c r="V2921" s="765"/>
      <c r="W2921" s="765"/>
      <c r="X2921" s="765"/>
      <c r="Y2921" s="765"/>
      <c r="Z2921" s="765"/>
      <c r="AA2921" s="765"/>
      <c r="AB2921" s="765"/>
      <c r="AC2921" s="765"/>
      <c r="AD2921" s="765"/>
      <c r="AE2921" s="765"/>
      <c r="AF2921" s="765"/>
      <c r="AG2921" s="765"/>
      <c r="AH2921" s="765"/>
    </row>
    <row r="2922" s="695" customFormat="1" customHeight="1" spans="1:34">
      <c r="A2922" s="1287"/>
      <c r="B2922" s="513"/>
      <c r="C2922" s="799"/>
      <c r="D2922" s="799"/>
      <c r="E2922" s="409"/>
      <c r="F2922" s="952"/>
      <c r="G2922" s="1157"/>
      <c r="H2922" s="388"/>
      <c r="I2922" s="526"/>
      <c r="J2922" s="1216"/>
      <c r="K2922" s="388"/>
      <c r="L2922" s="388"/>
      <c r="M2922" s="773"/>
      <c r="N2922" s="765"/>
      <c r="O2922" s="765"/>
      <c r="P2922" s="765"/>
      <c r="Q2922" s="765"/>
      <c r="R2922" s="765"/>
      <c r="S2922" s="765"/>
      <c r="T2922" s="765"/>
      <c r="U2922" s="765"/>
      <c r="V2922" s="765"/>
      <c r="W2922" s="765"/>
      <c r="X2922" s="765"/>
      <c r="Y2922" s="765"/>
      <c r="Z2922" s="765"/>
      <c r="AA2922" s="765"/>
      <c r="AB2922" s="765"/>
      <c r="AC2922" s="765"/>
      <c r="AD2922" s="765"/>
      <c r="AE2922" s="765"/>
      <c r="AF2922" s="765"/>
      <c r="AG2922" s="765"/>
      <c r="AH2922" s="765"/>
    </row>
    <row r="2923" s="695" customFormat="1" customHeight="1" spans="1:34">
      <c r="A2923" s="1287"/>
      <c r="B2923" s="513"/>
      <c r="C2923" s="799"/>
      <c r="D2923" s="799"/>
      <c r="E2923" s="409"/>
      <c r="F2923" s="952"/>
      <c r="G2923" s="1157"/>
      <c r="H2923" s="388"/>
      <c r="I2923" s="526"/>
      <c r="J2923" s="1216"/>
      <c r="K2923" s="388"/>
      <c r="L2923" s="388"/>
      <c r="M2923" s="773"/>
      <c r="N2923" s="765"/>
      <c r="O2923" s="765"/>
      <c r="P2923" s="765"/>
      <c r="Q2923" s="765"/>
      <c r="R2923" s="765"/>
      <c r="S2923" s="765"/>
      <c r="T2923" s="765"/>
      <c r="U2923" s="765"/>
      <c r="V2923" s="765"/>
      <c r="W2923" s="765"/>
      <c r="X2923" s="765"/>
      <c r="Y2923" s="765"/>
      <c r="Z2923" s="765"/>
      <c r="AA2923" s="765"/>
      <c r="AB2923" s="765"/>
      <c r="AC2923" s="765"/>
      <c r="AD2923" s="765"/>
      <c r="AE2923" s="765"/>
      <c r="AF2923" s="765"/>
      <c r="AG2923" s="765"/>
      <c r="AH2923" s="765"/>
    </row>
    <row r="2924" s="695" customFormat="1" customHeight="1" spans="1:34">
      <c r="A2924" s="1287"/>
      <c r="B2924" s="513"/>
      <c r="C2924" s="799"/>
      <c r="D2924" s="799"/>
      <c r="E2924" s="409"/>
      <c r="F2924" s="952"/>
      <c r="G2924" s="1157"/>
      <c r="H2924" s="388"/>
      <c r="I2924" s="526"/>
      <c r="J2924" s="1216"/>
      <c r="K2924" s="388"/>
      <c r="L2924" s="388"/>
      <c r="M2924" s="773"/>
      <c r="N2924" s="765"/>
      <c r="O2924" s="765"/>
      <c r="P2924" s="765"/>
      <c r="Q2924" s="765"/>
      <c r="R2924" s="765"/>
      <c r="S2924" s="765"/>
      <c r="T2924" s="765"/>
      <c r="U2924" s="765"/>
      <c r="V2924" s="765"/>
      <c r="W2924" s="765"/>
      <c r="X2924" s="765"/>
      <c r="Y2924" s="765"/>
      <c r="Z2924" s="765"/>
      <c r="AA2924" s="765"/>
      <c r="AB2924" s="765"/>
      <c r="AC2924" s="765"/>
      <c r="AD2924" s="765"/>
      <c r="AE2924" s="765"/>
      <c r="AF2924" s="765"/>
      <c r="AG2924" s="765"/>
      <c r="AH2924" s="765"/>
    </row>
    <row r="2925" s="695" customFormat="1" customHeight="1" spans="1:34">
      <c r="A2925" s="1287"/>
      <c r="B2925" s="513"/>
      <c r="C2925" s="799"/>
      <c r="D2925" s="799"/>
      <c r="E2925" s="409"/>
      <c r="F2925" s="952"/>
      <c r="G2925" s="1157"/>
      <c r="H2925" s="388"/>
      <c r="I2925" s="526"/>
      <c r="J2925" s="1216"/>
      <c r="K2925" s="388"/>
      <c r="L2925" s="388"/>
      <c r="M2925" s="773"/>
      <c r="N2925" s="765"/>
      <c r="O2925" s="765"/>
      <c r="P2925" s="765"/>
      <c r="Q2925" s="765"/>
      <c r="R2925" s="765"/>
      <c r="S2925" s="765"/>
      <c r="T2925" s="765"/>
      <c r="U2925" s="765"/>
      <c r="V2925" s="765"/>
      <c r="W2925" s="765"/>
      <c r="X2925" s="765"/>
      <c r="Y2925" s="765"/>
      <c r="Z2925" s="765"/>
      <c r="AA2925" s="765"/>
      <c r="AB2925" s="765"/>
      <c r="AC2925" s="765"/>
      <c r="AD2925" s="765"/>
      <c r="AE2925" s="765"/>
      <c r="AF2925" s="765"/>
      <c r="AG2925" s="765"/>
      <c r="AH2925" s="765"/>
    </row>
    <row r="2926" s="695" customFormat="1" customHeight="1" spans="1:34">
      <c r="A2926" s="1287"/>
      <c r="B2926" s="513"/>
      <c r="C2926" s="799"/>
      <c r="D2926" s="799"/>
      <c r="E2926" s="409"/>
      <c r="F2926" s="952"/>
      <c r="G2926" s="1157"/>
      <c r="H2926" s="388"/>
      <c r="I2926" s="526"/>
      <c r="J2926" s="1216"/>
      <c r="K2926" s="388"/>
      <c r="L2926" s="388"/>
      <c r="M2926" s="773"/>
      <c r="N2926" s="765"/>
      <c r="O2926" s="765"/>
      <c r="P2926" s="765"/>
      <c r="Q2926" s="765"/>
      <c r="R2926" s="765"/>
      <c r="S2926" s="765"/>
      <c r="T2926" s="765"/>
      <c r="U2926" s="765"/>
      <c r="V2926" s="765"/>
      <c r="W2926" s="765"/>
      <c r="X2926" s="765"/>
      <c r="Y2926" s="765"/>
      <c r="Z2926" s="765"/>
      <c r="AA2926" s="765"/>
      <c r="AB2926" s="765"/>
      <c r="AC2926" s="765"/>
      <c r="AD2926" s="765"/>
      <c r="AE2926" s="765"/>
      <c r="AF2926" s="765"/>
      <c r="AG2926" s="765"/>
      <c r="AH2926" s="765"/>
    </row>
    <row r="2927" s="695" customFormat="1" customHeight="1" spans="1:34">
      <c r="A2927" s="1287"/>
      <c r="B2927" s="513"/>
      <c r="C2927" s="799"/>
      <c r="D2927" s="799"/>
      <c r="E2927" s="409"/>
      <c r="F2927" s="952"/>
      <c r="G2927" s="1157"/>
      <c r="H2927" s="388"/>
      <c r="I2927" s="526"/>
      <c r="J2927" s="1216"/>
      <c r="K2927" s="388"/>
      <c r="L2927" s="388"/>
      <c r="M2927" s="773"/>
      <c r="N2927" s="765"/>
      <c r="O2927" s="765"/>
      <c r="P2927" s="765"/>
      <c r="Q2927" s="765"/>
      <c r="R2927" s="765"/>
      <c r="S2927" s="765"/>
      <c r="T2927" s="765"/>
      <c r="U2927" s="765"/>
      <c r="V2927" s="765"/>
      <c r="W2927" s="765"/>
      <c r="X2927" s="765"/>
      <c r="Y2927" s="765"/>
      <c r="Z2927" s="765"/>
      <c r="AA2927" s="765"/>
      <c r="AB2927" s="765"/>
      <c r="AC2927" s="765"/>
      <c r="AD2927" s="765"/>
      <c r="AE2927" s="765"/>
      <c r="AF2927" s="765"/>
      <c r="AG2927" s="765"/>
      <c r="AH2927" s="765"/>
    </row>
    <row r="2928" s="695" customFormat="1" customHeight="1" spans="1:34">
      <c r="A2928" s="1287"/>
      <c r="B2928" s="513"/>
      <c r="C2928" s="799"/>
      <c r="D2928" s="799"/>
      <c r="E2928" s="409"/>
      <c r="F2928" s="952"/>
      <c r="G2928" s="1157"/>
      <c r="H2928" s="388"/>
      <c r="I2928" s="526"/>
      <c r="J2928" s="1216"/>
      <c r="K2928" s="388"/>
      <c r="L2928" s="388"/>
      <c r="M2928" s="773"/>
      <c r="N2928" s="765"/>
      <c r="O2928" s="765"/>
      <c r="P2928" s="765"/>
      <c r="Q2928" s="765"/>
      <c r="R2928" s="765"/>
      <c r="S2928" s="765"/>
      <c r="T2928" s="765"/>
      <c r="U2928" s="765"/>
      <c r="V2928" s="765"/>
      <c r="W2928" s="765"/>
      <c r="X2928" s="765"/>
      <c r="Y2928" s="765"/>
      <c r="Z2928" s="765"/>
      <c r="AA2928" s="765"/>
      <c r="AB2928" s="765"/>
      <c r="AC2928" s="765"/>
      <c r="AD2928" s="765"/>
      <c r="AE2928" s="765"/>
      <c r="AF2928" s="765"/>
      <c r="AG2928" s="765"/>
      <c r="AH2928" s="765"/>
    </row>
    <row r="2929" s="695" customFormat="1" customHeight="1" spans="1:34">
      <c r="A2929" s="1287"/>
      <c r="B2929" s="513"/>
      <c r="C2929" s="799"/>
      <c r="D2929" s="799"/>
      <c r="E2929" s="409"/>
      <c r="F2929" s="952"/>
      <c r="G2929" s="1157"/>
      <c r="H2929" s="388"/>
      <c r="I2929" s="526"/>
      <c r="J2929" s="1216"/>
      <c r="K2929" s="388"/>
      <c r="L2929" s="388"/>
      <c r="M2929" s="773"/>
      <c r="N2929" s="765"/>
      <c r="O2929" s="765"/>
      <c r="P2929" s="765"/>
      <c r="Q2929" s="765"/>
      <c r="R2929" s="765"/>
      <c r="S2929" s="765"/>
      <c r="T2929" s="765"/>
      <c r="U2929" s="765"/>
      <c r="V2929" s="765"/>
      <c r="W2929" s="765"/>
      <c r="X2929" s="765"/>
      <c r="Y2929" s="765"/>
      <c r="Z2929" s="765"/>
      <c r="AA2929" s="765"/>
      <c r="AB2929" s="765"/>
      <c r="AC2929" s="765"/>
      <c r="AD2929" s="765"/>
      <c r="AE2929" s="765"/>
      <c r="AF2929" s="765"/>
      <c r="AG2929" s="765"/>
      <c r="AH2929" s="765"/>
    </row>
    <row r="2930" s="695" customFormat="1" customHeight="1" spans="1:34">
      <c r="A2930" s="1287"/>
      <c r="B2930" s="513"/>
      <c r="C2930" s="799"/>
      <c r="D2930" s="799"/>
      <c r="E2930" s="409"/>
      <c r="F2930" s="952"/>
      <c r="G2930" s="1157"/>
      <c r="H2930" s="388"/>
      <c r="I2930" s="526"/>
      <c r="J2930" s="1216"/>
      <c r="K2930" s="388"/>
      <c r="L2930" s="388"/>
      <c r="M2930" s="773"/>
      <c r="N2930" s="765"/>
      <c r="O2930" s="765"/>
      <c r="P2930" s="765"/>
      <c r="Q2930" s="765"/>
      <c r="R2930" s="765"/>
      <c r="S2930" s="765"/>
      <c r="T2930" s="765"/>
      <c r="U2930" s="765"/>
      <c r="V2930" s="765"/>
      <c r="W2930" s="765"/>
      <c r="X2930" s="765"/>
      <c r="Y2930" s="765"/>
      <c r="Z2930" s="765"/>
      <c r="AA2930" s="765"/>
      <c r="AB2930" s="765"/>
      <c r="AC2930" s="765"/>
      <c r="AD2930" s="765"/>
      <c r="AE2930" s="765"/>
      <c r="AF2930" s="765"/>
      <c r="AG2930" s="765"/>
      <c r="AH2930" s="765"/>
    </row>
    <row r="2931" s="695" customFormat="1" customHeight="1" spans="1:34">
      <c r="A2931" s="1287"/>
      <c r="B2931" s="513"/>
      <c r="C2931" s="799"/>
      <c r="D2931" s="799"/>
      <c r="E2931" s="409"/>
      <c r="F2931" s="952"/>
      <c r="G2931" s="1157"/>
      <c r="H2931" s="388"/>
      <c r="I2931" s="526"/>
      <c r="J2931" s="1216"/>
      <c r="K2931" s="388"/>
      <c r="L2931" s="388"/>
      <c r="M2931" s="773"/>
      <c r="N2931" s="765"/>
      <c r="O2931" s="765"/>
      <c r="P2931" s="765"/>
      <c r="Q2931" s="765"/>
      <c r="R2931" s="765"/>
      <c r="S2931" s="765"/>
      <c r="T2931" s="765"/>
      <c r="U2931" s="765"/>
      <c r="V2931" s="765"/>
      <c r="W2931" s="765"/>
      <c r="X2931" s="765"/>
      <c r="Y2931" s="765"/>
      <c r="Z2931" s="765"/>
      <c r="AA2931" s="765"/>
      <c r="AB2931" s="765"/>
      <c r="AC2931" s="765"/>
      <c r="AD2931" s="765"/>
      <c r="AE2931" s="765"/>
      <c r="AF2931" s="765"/>
      <c r="AG2931" s="765"/>
      <c r="AH2931" s="765"/>
    </row>
    <row r="2932" s="695" customFormat="1" customHeight="1" spans="1:34">
      <c r="A2932" s="1287"/>
      <c r="B2932" s="513"/>
      <c r="C2932" s="799"/>
      <c r="D2932" s="799"/>
      <c r="E2932" s="409"/>
      <c r="F2932" s="952"/>
      <c r="G2932" s="1157"/>
      <c r="H2932" s="388"/>
      <c r="I2932" s="526"/>
      <c r="J2932" s="1216"/>
      <c r="K2932" s="388"/>
      <c r="L2932" s="388"/>
      <c r="M2932" s="773"/>
      <c r="N2932" s="765"/>
      <c r="O2932" s="765"/>
      <c r="P2932" s="765"/>
      <c r="Q2932" s="765"/>
      <c r="R2932" s="765"/>
      <c r="S2932" s="765"/>
      <c r="T2932" s="765"/>
      <c r="U2932" s="765"/>
      <c r="V2932" s="765"/>
      <c r="W2932" s="765"/>
      <c r="X2932" s="765"/>
      <c r="Y2932" s="765"/>
      <c r="Z2932" s="765"/>
      <c r="AA2932" s="765"/>
      <c r="AB2932" s="765"/>
      <c r="AC2932" s="765"/>
      <c r="AD2932" s="765"/>
      <c r="AE2932" s="765"/>
      <c r="AF2932" s="765"/>
      <c r="AG2932" s="765"/>
      <c r="AH2932" s="765"/>
    </row>
    <row r="2933" s="695" customFormat="1" customHeight="1" spans="1:34">
      <c r="A2933" s="1287"/>
      <c r="B2933" s="513"/>
      <c r="C2933" s="799"/>
      <c r="D2933" s="799"/>
      <c r="E2933" s="409"/>
      <c r="F2933" s="952"/>
      <c r="G2933" s="1157"/>
      <c r="H2933" s="388"/>
      <c r="I2933" s="526"/>
      <c r="J2933" s="1216"/>
      <c r="K2933" s="388"/>
      <c r="L2933" s="388"/>
      <c r="M2933" s="773"/>
      <c r="N2933" s="765"/>
      <c r="O2933" s="765"/>
      <c r="P2933" s="765"/>
      <c r="Q2933" s="765"/>
      <c r="R2933" s="765"/>
      <c r="S2933" s="765"/>
      <c r="T2933" s="765"/>
      <c r="U2933" s="765"/>
      <c r="V2933" s="765"/>
      <c r="W2933" s="765"/>
      <c r="X2933" s="765"/>
      <c r="Y2933" s="765"/>
      <c r="Z2933" s="765"/>
      <c r="AA2933" s="765"/>
      <c r="AB2933" s="765"/>
      <c r="AC2933" s="765"/>
      <c r="AD2933" s="765"/>
      <c r="AE2933" s="765"/>
      <c r="AF2933" s="765"/>
      <c r="AG2933" s="765"/>
      <c r="AH2933" s="765"/>
    </row>
    <row r="2934" s="695" customFormat="1" customHeight="1" spans="1:34">
      <c r="A2934" s="1287"/>
      <c r="B2934" s="513"/>
      <c r="C2934" s="799"/>
      <c r="D2934" s="799"/>
      <c r="E2934" s="409"/>
      <c r="F2934" s="952"/>
      <c r="G2934" s="1157"/>
      <c r="H2934" s="388"/>
      <c r="I2934" s="526"/>
      <c r="J2934" s="1216"/>
      <c r="K2934" s="388"/>
      <c r="L2934" s="388"/>
      <c r="M2934" s="1301"/>
      <c r="N2934" s="765"/>
      <c r="O2934" s="765"/>
      <c r="P2934" s="765"/>
      <c r="Q2934" s="765"/>
      <c r="R2934" s="765"/>
      <c r="S2934" s="765"/>
      <c r="T2934" s="765"/>
      <c r="U2934" s="765"/>
      <c r="V2934" s="765"/>
      <c r="W2934" s="765"/>
      <c r="X2934" s="765"/>
      <c r="Y2934" s="765"/>
      <c r="Z2934" s="765"/>
      <c r="AA2934" s="765"/>
      <c r="AB2934" s="765"/>
      <c r="AC2934" s="765"/>
      <c r="AD2934" s="765"/>
      <c r="AE2934" s="765"/>
      <c r="AF2934" s="765"/>
      <c r="AG2934" s="765"/>
      <c r="AH2934" s="765"/>
    </row>
    <row r="2935" s="695" customFormat="1" customHeight="1" spans="1:34">
      <c r="A2935" s="1287"/>
      <c r="B2935" s="513"/>
      <c r="C2935" s="799"/>
      <c r="D2935" s="799"/>
      <c r="E2935" s="409"/>
      <c r="F2935" s="952"/>
      <c r="G2935" s="1157"/>
      <c r="H2935" s="388"/>
      <c r="I2935" s="526"/>
      <c r="J2935" s="1216"/>
      <c r="K2935" s="388"/>
      <c r="L2935" s="388"/>
      <c r="M2935" s="1301"/>
      <c r="N2935" s="765"/>
      <c r="O2935" s="765"/>
      <c r="P2935" s="765"/>
      <c r="Q2935" s="765"/>
      <c r="R2935" s="765"/>
      <c r="S2935" s="765"/>
      <c r="T2935" s="765"/>
      <c r="U2935" s="765"/>
      <c r="V2935" s="765"/>
      <c r="W2935" s="765"/>
      <c r="X2935" s="765"/>
      <c r="Y2935" s="765"/>
      <c r="Z2935" s="765"/>
      <c r="AA2935" s="765"/>
      <c r="AB2935" s="765"/>
      <c r="AC2935" s="765"/>
      <c r="AD2935" s="765"/>
      <c r="AE2935" s="765"/>
      <c r="AF2935" s="765"/>
      <c r="AG2935" s="765"/>
      <c r="AH2935" s="765"/>
    </row>
    <row r="2936" s="695" customFormat="1" customHeight="1" spans="1:34">
      <c r="A2936" s="1287"/>
      <c r="B2936" s="513"/>
      <c r="C2936" s="799"/>
      <c r="D2936" s="799"/>
      <c r="E2936" s="409"/>
      <c r="F2936" s="952"/>
      <c r="G2936" s="1157"/>
      <c r="H2936" s="388"/>
      <c r="I2936" s="526"/>
      <c r="J2936" s="1216"/>
      <c r="K2936" s="388"/>
      <c r="L2936" s="388"/>
      <c r="M2936" s="1301"/>
      <c r="N2936" s="765"/>
      <c r="O2936" s="765"/>
      <c r="P2936" s="765"/>
      <c r="Q2936" s="765"/>
      <c r="R2936" s="765"/>
      <c r="S2936" s="765"/>
      <c r="T2936" s="765"/>
      <c r="U2936" s="765"/>
      <c r="V2936" s="765"/>
      <c r="W2936" s="765"/>
      <c r="X2936" s="765"/>
      <c r="Y2936" s="765"/>
      <c r="Z2936" s="765"/>
      <c r="AA2936" s="765"/>
      <c r="AB2936" s="765"/>
      <c r="AC2936" s="765"/>
      <c r="AD2936" s="765"/>
      <c r="AE2936" s="765"/>
      <c r="AF2936" s="765"/>
      <c r="AG2936" s="765"/>
      <c r="AH2936" s="765"/>
    </row>
    <row r="2937" s="695" customFormat="1" customHeight="1" spans="1:34">
      <c r="A2937" s="1287"/>
      <c r="B2937" s="513"/>
      <c r="C2937" s="799"/>
      <c r="D2937" s="799"/>
      <c r="E2937" s="409"/>
      <c r="F2937" s="952"/>
      <c r="G2937" s="1157"/>
      <c r="H2937" s="388"/>
      <c r="I2937" s="526"/>
      <c r="J2937" s="1216"/>
      <c r="K2937" s="388"/>
      <c r="L2937" s="388"/>
      <c r="M2937" s="773"/>
      <c r="N2937" s="765"/>
      <c r="O2937" s="765"/>
      <c r="P2937" s="765"/>
      <c r="Q2937" s="765"/>
      <c r="R2937" s="765"/>
      <c r="S2937" s="765"/>
      <c r="T2937" s="765"/>
      <c r="U2937" s="765"/>
      <c r="V2937" s="765"/>
      <c r="W2937" s="765"/>
      <c r="X2937" s="765"/>
      <c r="Y2937" s="765"/>
      <c r="Z2937" s="765"/>
      <c r="AA2937" s="765"/>
      <c r="AB2937" s="765"/>
      <c r="AC2937" s="765"/>
      <c r="AD2937" s="765"/>
      <c r="AE2937" s="765"/>
      <c r="AF2937" s="765"/>
      <c r="AG2937" s="765"/>
      <c r="AH2937" s="765"/>
    </row>
    <row r="2938" s="695" customFormat="1" customHeight="1" spans="1:34">
      <c r="A2938" s="1287"/>
      <c r="B2938" s="513"/>
      <c r="C2938" s="799"/>
      <c r="D2938" s="799"/>
      <c r="E2938" s="409"/>
      <c r="F2938" s="952"/>
      <c r="G2938" s="1157"/>
      <c r="H2938" s="388"/>
      <c r="I2938" s="526"/>
      <c r="J2938" s="1216"/>
      <c r="K2938" s="388"/>
      <c r="L2938" s="388"/>
      <c r="M2938" s="773"/>
      <c r="N2938" s="765"/>
      <c r="O2938" s="765"/>
      <c r="P2938" s="765"/>
      <c r="Q2938" s="765"/>
      <c r="R2938" s="765"/>
      <c r="S2938" s="765"/>
      <c r="T2938" s="765"/>
      <c r="U2938" s="765"/>
      <c r="V2938" s="765"/>
      <c r="W2938" s="765"/>
      <c r="X2938" s="765"/>
      <c r="Y2938" s="765"/>
      <c r="Z2938" s="765"/>
      <c r="AA2938" s="765"/>
      <c r="AB2938" s="765"/>
      <c r="AC2938" s="765"/>
      <c r="AD2938" s="765"/>
      <c r="AE2938" s="765"/>
      <c r="AF2938" s="765"/>
      <c r="AG2938" s="765"/>
      <c r="AH2938" s="765"/>
    </row>
    <row r="2939" s="695" customFormat="1" customHeight="1" spans="1:34">
      <c r="A2939" s="1287"/>
      <c r="B2939" s="513"/>
      <c r="C2939" s="799"/>
      <c r="D2939" s="799"/>
      <c r="E2939" s="409"/>
      <c r="F2939" s="952"/>
      <c r="G2939" s="1157"/>
      <c r="H2939" s="388"/>
      <c r="I2939" s="526"/>
      <c r="J2939" s="1216"/>
      <c r="K2939" s="388"/>
      <c r="L2939" s="388"/>
      <c r="M2939" s="1301"/>
      <c r="N2939" s="765"/>
      <c r="O2939" s="765"/>
      <c r="P2939" s="765"/>
      <c r="Q2939" s="765"/>
      <c r="R2939" s="765"/>
      <c r="S2939" s="765"/>
      <c r="T2939" s="765"/>
      <c r="U2939" s="765"/>
      <c r="V2939" s="765"/>
      <c r="W2939" s="765"/>
      <c r="X2939" s="765"/>
      <c r="Y2939" s="765"/>
      <c r="Z2939" s="765"/>
      <c r="AA2939" s="765"/>
      <c r="AB2939" s="765"/>
      <c r="AC2939" s="765"/>
      <c r="AD2939" s="765"/>
      <c r="AE2939" s="765"/>
      <c r="AF2939" s="765"/>
      <c r="AG2939" s="765"/>
      <c r="AH2939" s="765"/>
    </row>
    <row r="2940" s="695" customFormat="1" customHeight="1" spans="1:34">
      <c r="A2940" s="1287"/>
      <c r="B2940" s="513"/>
      <c r="C2940" s="799"/>
      <c r="D2940" s="799"/>
      <c r="E2940" s="409"/>
      <c r="F2940" s="952"/>
      <c r="G2940" s="1157"/>
      <c r="H2940" s="388"/>
      <c r="I2940" s="526"/>
      <c r="J2940" s="1216"/>
      <c r="K2940" s="388"/>
      <c r="L2940" s="388"/>
      <c r="M2940" s="1301"/>
      <c r="N2940" s="765"/>
      <c r="O2940" s="765"/>
      <c r="P2940" s="765"/>
      <c r="Q2940" s="765"/>
      <c r="R2940" s="765"/>
      <c r="S2940" s="765"/>
      <c r="T2940" s="765"/>
      <c r="U2940" s="765"/>
      <c r="V2940" s="765"/>
      <c r="W2940" s="765"/>
      <c r="X2940" s="765"/>
      <c r="Y2940" s="765"/>
      <c r="Z2940" s="765"/>
      <c r="AA2940" s="765"/>
      <c r="AB2940" s="765"/>
      <c r="AC2940" s="765"/>
      <c r="AD2940" s="765"/>
      <c r="AE2940" s="765"/>
      <c r="AF2940" s="765"/>
      <c r="AG2940" s="765"/>
      <c r="AH2940" s="765"/>
    </row>
    <row r="2941" s="695" customFormat="1" customHeight="1" spans="1:34">
      <c r="A2941" s="1287"/>
      <c r="B2941" s="513"/>
      <c r="C2941" s="799"/>
      <c r="D2941" s="799"/>
      <c r="E2941" s="409"/>
      <c r="F2941" s="952"/>
      <c r="G2941" s="1157"/>
      <c r="H2941" s="388"/>
      <c r="I2941" s="526"/>
      <c r="J2941" s="1216"/>
      <c r="K2941" s="388"/>
      <c r="L2941" s="388"/>
      <c r="M2941" s="773"/>
      <c r="N2941" s="765"/>
      <c r="O2941" s="765"/>
      <c r="P2941" s="765"/>
      <c r="Q2941" s="765"/>
      <c r="R2941" s="765"/>
      <c r="S2941" s="765"/>
      <c r="T2941" s="765"/>
      <c r="U2941" s="765"/>
      <c r="V2941" s="765"/>
      <c r="W2941" s="765"/>
      <c r="X2941" s="765"/>
      <c r="Y2941" s="765"/>
      <c r="Z2941" s="765"/>
      <c r="AA2941" s="765"/>
      <c r="AB2941" s="765"/>
      <c r="AC2941" s="765"/>
      <c r="AD2941" s="765"/>
      <c r="AE2941" s="765"/>
      <c r="AF2941" s="765"/>
      <c r="AG2941" s="765"/>
      <c r="AH2941" s="765"/>
    </row>
    <row r="2942" s="695" customFormat="1" customHeight="1" spans="1:34">
      <c r="A2942" s="1287"/>
      <c r="B2942" s="513"/>
      <c r="C2942" s="799"/>
      <c r="D2942" s="799"/>
      <c r="E2942" s="409"/>
      <c r="F2942" s="952"/>
      <c r="G2942" s="1157"/>
      <c r="H2942" s="388"/>
      <c r="I2942" s="526"/>
      <c r="J2942" s="1216"/>
      <c r="K2942" s="388"/>
      <c r="L2942" s="388"/>
      <c r="M2942" s="773"/>
      <c r="N2942" s="765"/>
      <c r="O2942" s="765"/>
      <c r="P2942" s="765"/>
      <c r="Q2942" s="765"/>
      <c r="R2942" s="765"/>
      <c r="S2942" s="765"/>
      <c r="T2942" s="765"/>
      <c r="U2942" s="765"/>
      <c r="V2942" s="765"/>
      <c r="W2942" s="765"/>
      <c r="X2942" s="765"/>
      <c r="Y2942" s="765"/>
      <c r="Z2942" s="765"/>
      <c r="AA2942" s="765"/>
      <c r="AB2942" s="765"/>
      <c r="AC2942" s="765"/>
      <c r="AD2942" s="765"/>
      <c r="AE2942" s="765"/>
      <c r="AF2942" s="765"/>
      <c r="AG2942" s="765"/>
      <c r="AH2942" s="765"/>
    </row>
    <row r="2943" s="695" customFormat="1" customHeight="1" spans="1:34">
      <c r="A2943" s="1287"/>
      <c r="B2943" s="513"/>
      <c r="C2943" s="799"/>
      <c r="D2943" s="799"/>
      <c r="E2943" s="409"/>
      <c r="F2943" s="952"/>
      <c r="G2943" s="1157"/>
      <c r="H2943" s="388"/>
      <c r="I2943" s="526"/>
      <c r="J2943" s="1216"/>
      <c r="K2943" s="388"/>
      <c r="L2943" s="388"/>
      <c r="M2943" s="773"/>
      <c r="N2943" s="765"/>
      <c r="O2943" s="765"/>
      <c r="P2943" s="765"/>
      <c r="Q2943" s="765"/>
      <c r="R2943" s="765"/>
      <c r="S2943" s="765"/>
      <c r="T2943" s="765"/>
      <c r="U2943" s="765"/>
      <c r="V2943" s="765"/>
      <c r="W2943" s="765"/>
      <c r="X2943" s="765"/>
      <c r="Y2943" s="765"/>
      <c r="Z2943" s="765"/>
      <c r="AA2943" s="765"/>
      <c r="AB2943" s="765"/>
      <c r="AC2943" s="765"/>
      <c r="AD2943" s="765"/>
      <c r="AE2943" s="765"/>
      <c r="AF2943" s="765"/>
      <c r="AG2943" s="765"/>
      <c r="AH2943" s="765"/>
    </row>
    <row r="2944" s="695" customFormat="1" customHeight="1" spans="1:34">
      <c r="A2944" s="1287"/>
      <c r="B2944" s="513"/>
      <c r="C2944" s="799"/>
      <c r="D2944" s="799"/>
      <c r="E2944" s="409"/>
      <c r="F2944" s="952"/>
      <c r="G2944" s="1157"/>
      <c r="H2944" s="388"/>
      <c r="I2944" s="526"/>
      <c r="J2944" s="1216"/>
      <c r="K2944" s="388"/>
      <c r="L2944" s="388"/>
      <c r="M2944" s="773"/>
      <c r="N2944" s="765"/>
      <c r="O2944" s="765"/>
      <c r="P2944" s="765"/>
      <c r="Q2944" s="765"/>
      <c r="R2944" s="765"/>
      <c r="S2944" s="765"/>
      <c r="T2944" s="765"/>
      <c r="U2944" s="765"/>
      <c r="V2944" s="765"/>
      <c r="W2944" s="765"/>
      <c r="X2944" s="765"/>
      <c r="Y2944" s="765"/>
      <c r="Z2944" s="765"/>
      <c r="AA2944" s="765"/>
      <c r="AB2944" s="765"/>
      <c r="AC2944" s="765"/>
      <c r="AD2944" s="765"/>
      <c r="AE2944" s="765"/>
      <c r="AF2944" s="765"/>
      <c r="AG2944" s="765"/>
      <c r="AH2944" s="765"/>
    </row>
    <row r="2945" s="695" customFormat="1" customHeight="1" spans="1:34">
      <c r="A2945" s="1287"/>
      <c r="B2945" s="513"/>
      <c r="C2945" s="799"/>
      <c r="D2945" s="799"/>
      <c r="E2945" s="409"/>
      <c r="F2945" s="952"/>
      <c r="G2945" s="1157"/>
      <c r="H2945" s="388"/>
      <c r="I2945" s="526"/>
      <c r="J2945" s="1216"/>
      <c r="K2945" s="388"/>
      <c r="L2945" s="388"/>
      <c r="M2945" s="773"/>
      <c r="N2945" s="765"/>
      <c r="O2945" s="765"/>
      <c r="P2945" s="765"/>
      <c r="Q2945" s="765"/>
      <c r="R2945" s="765"/>
      <c r="S2945" s="765"/>
      <c r="T2945" s="765"/>
      <c r="U2945" s="765"/>
      <c r="V2945" s="765"/>
      <c r="W2945" s="765"/>
      <c r="X2945" s="765"/>
      <c r="Y2945" s="765"/>
      <c r="Z2945" s="765"/>
      <c r="AA2945" s="765"/>
      <c r="AB2945" s="765"/>
      <c r="AC2945" s="765"/>
      <c r="AD2945" s="765"/>
      <c r="AE2945" s="765"/>
      <c r="AF2945" s="765"/>
      <c r="AG2945" s="765"/>
      <c r="AH2945" s="765"/>
    </row>
    <row r="2946" s="695" customFormat="1" customHeight="1" spans="1:34">
      <c r="A2946" s="1287"/>
      <c r="B2946" s="513"/>
      <c r="C2946" s="799"/>
      <c r="D2946" s="799"/>
      <c r="E2946" s="409"/>
      <c r="F2946" s="952"/>
      <c r="G2946" s="1157"/>
      <c r="H2946" s="388"/>
      <c r="I2946" s="526"/>
      <c r="J2946" s="1216"/>
      <c r="K2946" s="388"/>
      <c r="L2946" s="388"/>
      <c r="M2946" s="773"/>
      <c r="N2946" s="765"/>
      <c r="O2946" s="765"/>
      <c r="P2946" s="765"/>
      <c r="Q2946" s="765"/>
      <c r="R2946" s="765"/>
      <c r="S2946" s="765"/>
      <c r="T2946" s="765"/>
      <c r="U2946" s="765"/>
      <c r="V2946" s="765"/>
      <c r="W2946" s="765"/>
      <c r="X2946" s="765"/>
      <c r="Y2946" s="765"/>
      <c r="Z2946" s="765"/>
      <c r="AA2946" s="765"/>
      <c r="AB2946" s="765"/>
      <c r="AC2946" s="765"/>
      <c r="AD2946" s="765"/>
      <c r="AE2946" s="765"/>
      <c r="AF2946" s="765"/>
      <c r="AG2946" s="765"/>
      <c r="AH2946" s="765"/>
    </row>
    <row r="2947" s="695" customFormat="1" customHeight="1" spans="1:34">
      <c r="A2947" s="1287"/>
      <c r="B2947" s="513"/>
      <c r="C2947" s="799"/>
      <c r="D2947" s="799"/>
      <c r="E2947" s="409"/>
      <c r="F2947" s="952"/>
      <c r="G2947" s="1157"/>
      <c r="H2947" s="388"/>
      <c r="I2947" s="526"/>
      <c r="J2947" s="1216"/>
      <c r="K2947" s="388"/>
      <c r="L2947" s="388"/>
      <c r="M2947" s="773"/>
      <c r="N2947" s="765"/>
      <c r="O2947" s="765"/>
      <c r="P2947" s="765"/>
      <c r="Q2947" s="765"/>
      <c r="R2947" s="765"/>
      <c r="S2947" s="765"/>
      <c r="T2947" s="765"/>
      <c r="U2947" s="765"/>
      <c r="V2947" s="765"/>
      <c r="W2947" s="765"/>
      <c r="X2947" s="765"/>
      <c r="Y2947" s="765"/>
      <c r="Z2947" s="765"/>
      <c r="AA2947" s="765"/>
      <c r="AB2947" s="765"/>
      <c r="AC2947" s="765"/>
      <c r="AD2947" s="765"/>
      <c r="AE2947" s="765"/>
      <c r="AF2947" s="765"/>
      <c r="AG2947" s="765"/>
      <c r="AH2947" s="765"/>
    </row>
    <row r="2948" s="695" customFormat="1" customHeight="1" spans="1:34">
      <c r="A2948" s="1287"/>
      <c r="B2948" s="513"/>
      <c r="C2948" s="799"/>
      <c r="D2948" s="799"/>
      <c r="E2948" s="409"/>
      <c r="F2948" s="952"/>
      <c r="G2948" s="1157"/>
      <c r="H2948" s="388"/>
      <c r="I2948" s="526"/>
      <c r="J2948" s="1216"/>
      <c r="K2948" s="388"/>
      <c r="L2948" s="388"/>
      <c r="M2948" s="773"/>
      <c r="N2948" s="765"/>
      <c r="O2948" s="765"/>
      <c r="P2948" s="765"/>
      <c r="Q2948" s="765"/>
      <c r="R2948" s="765"/>
      <c r="S2948" s="765"/>
      <c r="T2948" s="765"/>
      <c r="U2948" s="765"/>
      <c r="V2948" s="765"/>
      <c r="W2948" s="765"/>
      <c r="X2948" s="765"/>
      <c r="Y2948" s="765"/>
      <c r="Z2948" s="765"/>
      <c r="AA2948" s="765"/>
      <c r="AB2948" s="765"/>
      <c r="AC2948" s="765"/>
      <c r="AD2948" s="765"/>
      <c r="AE2948" s="765"/>
      <c r="AF2948" s="765"/>
      <c r="AG2948" s="765"/>
      <c r="AH2948" s="765"/>
    </row>
    <row r="2949" s="695" customFormat="1" customHeight="1" spans="1:34">
      <c r="A2949" s="1287"/>
      <c r="B2949" s="513"/>
      <c r="C2949" s="799"/>
      <c r="D2949" s="799"/>
      <c r="E2949" s="409"/>
      <c r="F2949" s="952"/>
      <c r="G2949" s="1157"/>
      <c r="H2949" s="388"/>
      <c r="I2949" s="526"/>
      <c r="J2949" s="1216"/>
      <c r="K2949" s="388"/>
      <c r="L2949" s="388"/>
      <c r="M2949" s="773"/>
      <c r="N2949" s="765"/>
      <c r="O2949" s="765"/>
      <c r="P2949" s="765"/>
      <c r="Q2949" s="765"/>
      <c r="R2949" s="765"/>
      <c r="S2949" s="765"/>
      <c r="T2949" s="765"/>
      <c r="U2949" s="765"/>
      <c r="V2949" s="765"/>
      <c r="W2949" s="765"/>
      <c r="X2949" s="765"/>
      <c r="Y2949" s="765"/>
      <c r="Z2949" s="765"/>
      <c r="AA2949" s="765"/>
      <c r="AB2949" s="765"/>
      <c r="AC2949" s="765"/>
      <c r="AD2949" s="765"/>
      <c r="AE2949" s="765"/>
      <c r="AF2949" s="765"/>
      <c r="AG2949" s="765"/>
      <c r="AH2949" s="765"/>
    </row>
    <row r="2950" s="695" customFormat="1" customHeight="1" spans="1:34">
      <c r="A2950" s="1287"/>
      <c r="B2950" s="513"/>
      <c r="C2950" s="799"/>
      <c r="D2950" s="799"/>
      <c r="E2950" s="409"/>
      <c r="F2950" s="390"/>
      <c r="G2950" s="1157"/>
      <c r="H2950" s="388"/>
      <c r="I2950" s="526"/>
      <c r="J2950" s="1216"/>
      <c r="K2950" s="388"/>
      <c r="L2950" s="388"/>
      <c r="M2950" s="773"/>
      <c r="N2950" s="765"/>
      <c r="O2950" s="765"/>
      <c r="P2950" s="765"/>
      <c r="Q2950" s="765"/>
      <c r="R2950" s="765"/>
      <c r="S2950" s="765"/>
      <c r="T2950" s="765"/>
      <c r="U2950" s="765"/>
      <c r="V2950" s="765"/>
      <c r="W2950" s="765"/>
      <c r="X2950" s="765"/>
      <c r="Y2950" s="765"/>
      <c r="Z2950" s="765"/>
      <c r="AA2950" s="765"/>
      <c r="AB2950" s="765"/>
      <c r="AC2950" s="765"/>
      <c r="AD2950" s="765"/>
      <c r="AE2950" s="765"/>
      <c r="AF2950" s="765"/>
      <c r="AG2950" s="765"/>
      <c r="AH2950" s="765"/>
    </row>
    <row r="2951" s="695" customFormat="1" customHeight="1" spans="1:34">
      <c r="A2951" s="1287"/>
      <c r="B2951" s="513"/>
      <c r="C2951" s="799"/>
      <c r="D2951" s="799"/>
      <c r="E2951" s="409"/>
      <c r="F2951" s="390"/>
      <c r="G2951" s="1157"/>
      <c r="H2951" s="388"/>
      <c r="I2951" s="526"/>
      <c r="J2951" s="1216"/>
      <c r="K2951" s="388"/>
      <c r="L2951" s="388"/>
      <c r="M2951" s="773"/>
      <c r="N2951" s="765"/>
      <c r="O2951" s="765"/>
      <c r="P2951" s="765"/>
      <c r="Q2951" s="765"/>
      <c r="R2951" s="765"/>
      <c r="S2951" s="765"/>
      <c r="T2951" s="765"/>
      <c r="U2951" s="765"/>
      <c r="V2951" s="765"/>
      <c r="W2951" s="765"/>
      <c r="X2951" s="765"/>
      <c r="Y2951" s="765"/>
      <c r="Z2951" s="765"/>
      <c r="AA2951" s="765"/>
      <c r="AB2951" s="765"/>
      <c r="AC2951" s="765"/>
      <c r="AD2951" s="765"/>
      <c r="AE2951" s="765"/>
      <c r="AF2951" s="765"/>
      <c r="AG2951" s="765"/>
      <c r="AH2951" s="765"/>
    </row>
    <row r="2952" s="695" customFormat="1" customHeight="1" spans="1:34">
      <c r="A2952" s="1287"/>
      <c r="B2952" s="513"/>
      <c r="C2952" s="799"/>
      <c r="D2952" s="799"/>
      <c r="E2952" s="409"/>
      <c r="F2952" s="390"/>
      <c r="G2952" s="1157"/>
      <c r="H2952" s="388"/>
      <c r="I2952" s="526"/>
      <c r="J2952" s="1216"/>
      <c r="K2952" s="388"/>
      <c r="L2952" s="388"/>
      <c r="M2952" s="773"/>
      <c r="N2952" s="765"/>
      <c r="O2952" s="765"/>
      <c r="P2952" s="765"/>
      <c r="Q2952" s="765"/>
      <c r="R2952" s="765"/>
      <c r="S2952" s="765"/>
      <c r="T2952" s="765"/>
      <c r="U2952" s="765"/>
      <c r="V2952" s="765"/>
      <c r="W2952" s="765"/>
      <c r="X2952" s="765"/>
      <c r="Y2952" s="765"/>
      <c r="Z2952" s="765"/>
      <c r="AA2952" s="765"/>
      <c r="AB2952" s="765"/>
      <c r="AC2952" s="765"/>
      <c r="AD2952" s="765"/>
      <c r="AE2952" s="765"/>
      <c r="AF2952" s="765"/>
      <c r="AG2952" s="765"/>
      <c r="AH2952" s="765"/>
    </row>
    <row r="2953" s="695" customFormat="1" customHeight="1" spans="1:34">
      <c r="A2953" s="1287"/>
      <c r="B2953" s="513"/>
      <c r="C2953" s="799"/>
      <c r="D2953" s="799"/>
      <c r="E2953" s="409"/>
      <c r="F2953" s="390"/>
      <c r="G2953" s="1157"/>
      <c r="H2953" s="388"/>
      <c r="I2953" s="526"/>
      <c r="J2953" s="1216"/>
      <c r="K2953" s="388"/>
      <c r="L2953" s="388"/>
      <c r="M2953" s="773"/>
      <c r="N2953" s="765"/>
      <c r="O2953" s="765"/>
      <c r="P2953" s="765"/>
      <c r="Q2953" s="765"/>
      <c r="R2953" s="765"/>
      <c r="S2953" s="765"/>
      <c r="T2953" s="765"/>
      <c r="U2953" s="765"/>
      <c r="V2953" s="765"/>
      <c r="W2953" s="765"/>
      <c r="X2953" s="765"/>
      <c r="Y2953" s="765"/>
      <c r="Z2953" s="765"/>
      <c r="AA2953" s="765"/>
      <c r="AB2953" s="765"/>
      <c r="AC2953" s="765"/>
      <c r="AD2953" s="765"/>
      <c r="AE2953" s="765"/>
      <c r="AF2953" s="765"/>
      <c r="AG2953" s="765"/>
      <c r="AH2953" s="765"/>
    </row>
    <row r="2954" s="695" customFormat="1" customHeight="1" spans="1:34">
      <c r="A2954" s="1287"/>
      <c r="B2954" s="513"/>
      <c r="C2954" s="799"/>
      <c r="D2954" s="799"/>
      <c r="E2954" s="409"/>
      <c r="F2954" s="390"/>
      <c r="G2954" s="1157"/>
      <c r="H2954" s="388"/>
      <c r="I2954" s="526"/>
      <c r="J2954" s="1216"/>
      <c r="K2954" s="388"/>
      <c r="L2954" s="388"/>
      <c r="M2954" s="773"/>
      <c r="N2954" s="765"/>
      <c r="O2954" s="765"/>
      <c r="P2954" s="765"/>
      <c r="Q2954" s="765"/>
      <c r="R2954" s="765"/>
      <c r="S2954" s="765"/>
      <c r="T2954" s="765"/>
      <c r="U2954" s="765"/>
      <c r="V2954" s="765"/>
      <c r="W2954" s="765"/>
      <c r="X2954" s="765"/>
      <c r="Y2954" s="765"/>
      <c r="Z2954" s="765"/>
      <c r="AA2954" s="765"/>
      <c r="AB2954" s="765"/>
      <c r="AC2954" s="765"/>
      <c r="AD2954" s="765"/>
      <c r="AE2954" s="765"/>
      <c r="AF2954" s="765"/>
      <c r="AG2954" s="765"/>
      <c r="AH2954" s="765"/>
    </row>
    <row r="2955" s="695" customFormat="1" customHeight="1" spans="1:34">
      <c r="A2955" s="1287"/>
      <c r="B2955" s="513"/>
      <c r="C2955" s="799"/>
      <c r="D2955" s="799"/>
      <c r="E2955" s="409"/>
      <c r="F2955" s="390"/>
      <c r="G2955" s="1157"/>
      <c r="H2955" s="388"/>
      <c r="I2955" s="526"/>
      <c r="J2955" s="1216"/>
      <c r="K2955" s="388"/>
      <c r="L2955" s="388"/>
      <c r="M2955" s="773"/>
      <c r="N2955" s="765"/>
      <c r="O2955" s="765"/>
      <c r="P2955" s="765"/>
      <c r="Q2955" s="765"/>
      <c r="R2955" s="765"/>
      <c r="S2955" s="765"/>
      <c r="T2955" s="765"/>
      <c r="U2955" s="765"/>
      <c r="V2955" s="765"/>
      <c r="W2955" s="765"/>
      <c r="X2955" s="765"/>
      <c r="Y2955" s="765"/>
      <c r="Z2955" s="765"/>
      <c r="AA2955" s="765"/>
      <c r="AB2955" s="765"/>
      <c r="AC2955" s="765"/>
      <c r="AD2955" s="765"/>
      <c r="AE2955" s="765"/>
      <c r="AF2955" s="765"/>
      <c r="AG2955" s="765"/>
      <c r="AH2955" s="765"/>
    </row>
    <row r="2956" s="695" customFormat="1" customHeight="1" spans="1:34">
      <c r="A2956" s="1287"/>
      <c r="B2956" s="513"/>
      <c r="C2956" s="799"/>
      <c r="D2956" s="799"/>
      <c r="E2956" s="409"/>
      <c r="F2956" s="390"/>
      <c r="G2956" s="1157"/>
      <c r="H2956" s="388"/>
      <c r="I2956" s="526"/>
      <c r="J2956" s="1216"/>
      <c r="K2956" s="388"/>
      <c r="L2956" s="388"/>
      <c r="M2956" s="773"/>
      <c r="N2956" s="765"/>
      <c r="O2956" s="765"/>
      <c r="P2956" s="765"/>
      <c r="Q2956" s="765"/>
      <c r="R2956" s="765"/>
      <c r="S2956" s="765"/>
      <c r="T2956" s="765"/>
      <c r="U2956" s="765"/>
      <c r="V2956" s="765"/>
      <c r="W2956" s="765"/>
      <c r="X2956" s="765"/>
      <c r="Y2956" s="765"/>
      <c r="Z2956" s="765"/>
      <c r="AA2956" s="765"/>
      <c r="AB2956" s="765"/>
      <c r="AC2956" s="765"/>
      <c r="AD2956" s="765"/>
      <c r="AE2956" s="765"/>
      <c r="AF2956" s="765"/>
      <c r="AG2956" s="765"/>
      <c r="AH2956" s="765"/>
    </row>
    <row r="2957" s="695" customFormat="1" customHeight="1" spans="1:34">
      <c r="A2957" s="1287"/>
      <c r="B2957" s="513"/>
      <c r="C2957" s="799"/>
      <c r="D2957" s="799"/>
      <c r="E2957" s="409"/>
      <c r="F2957" s="390"/>
      <c r="G2957" s="1157"/>
      <c r="H2957" s="388"/>
      <c r="I2957" s="526"/>
      <c r="J2957" s="1216"/>
      <c r="K2957" s="388"/>
      <c r="L2957" s="388"/>
      <c r="M2957" s="773"/>
      <c r="N2957" s="765"/>
      <c r="O2957" s="765"/>
      <c r="P2957" s="765"/>
      <c r="Q2957" s="765"/>
      <c r="R2957" s="765"/>
      <c r="S2957" s="765"/>
      <c r="T2957" s="765"/>
      <c r="U2957" s="765"/>
      <c r="V2957" s="765"/>
      <c r="W2957" s="765"/>
      <c r="X2957" s="765"/>
      <c r="Y2957" s="765"/>
      <c r="Z2957" s="765"/>
      <c r="AA2957" s="765"/>
      <c r="AB2957" s="765"/>
      <c r="AC2957" s="765"/>
      <c r="AD2957" s="765"/>
      <c r="AE2957" s="765"/>
      <c r="AF2957" s="765"/>
      <c r="AG2957" s="765"/>
      <c r="AH2957" s="765"/>
    </row>
    <row r="2958" s="695" customFormat="1" customHeight="1" spans="1:34">
      <c r="A2958" s="1287"/>
      <c r="B2958" s="513"/>
      <c r="C2958" s="799"/>
      <c r="D2958" s="799"/>
      <c r="E2958" s="409"/>
      <c r="F2958" s="390"/>
      <c r="G2958" s="1157"/>
      <c r="H2958" s="388"/>
      <c r="I2958" s="526"/>
      <c r="J2958" s="1216"/>
      <c r="K2958" s="388"/>
      <c r="L2958" s="388"/>
      <c r="M2958" s="773"/>
      <c r="N2958" s="765"/>
      <c r="O2958" s="765"/>
      <c r="P2958" s="765"/>
      <c r="Q2958" s="765"/>
      <c r="R2958" s="765"/>
      <c r="S2958" s="765"/>
      <c r="T2958" s="765"/>
      <c r="U2958" s="765"/>
      <c r="V2958" s="765"/>
      <c r="W2958" s="765"/>
      <c r="X2958" s="765"/>
      <c r="Y2958" s="765"/>
      <c r="Z2958" s="765"/>
      <c r="AA2958" s="765"/>
      <c r="AB2958" s="765"/>
      <c r="AC2958" s="765"/>
      <c r="AD2958" s="765"/>
      <c r="AE2958" s="765"/>
      <c r="AF2958" s="765"/>
      <c r="AG2958" s="765"/>
      <c r="AH2958" s="765"/>
    </row>
    <row r="2959" s="695" customFormat="1" customHeight="1" spans="1:34">
      <c r="A2959" s="1287"/>
      <c r="B2959" s="513"/>
      <c r="C2959" s="799"/>
      <c r="D2959" s="799"/>
      <c r="E2959" s="409"/>
      <c r="F2959" s="952"/>
      <c r="G2959" s="1157"/>
      <c r="H2959" s="388"/>
      <c r="I2959" s="526"/>
      <c r="J2959" s="1216"/>
      <c r="K2959" s="388"/>
      <c r="L2959" s="388"/>
      <c r="M2959" s="773"/>
      <c r="N2959" s="765"/>
      <c r="O2959" s="765"/>
      <c r="P2959" s="765"/>
      <c r="Q2959" s="765"/>
      <c r="R2959" s="765"/>
      <c r="S2959" s="765"/>
      <c r="T2959" s="765"/>
      <c r="U2959" s="765"/>
      <c r="V2959" s="765"/>
      <c r="W2959" s="765"/>
      <c r="X2959" s="765"/>
      <c r="Y2959" s="765"/>
      <c r="Z2959" s="765"/>
      <c r="AA2959" s="765"/>
      <c r="AB2959" s="765"/>
      <c r="AC2959" s="765"/>
      <c r="AD2959" s="765"/>
      <c r="AE2959" s="765"/>
      <c r="AF2959" s="765"/>
      <c r="AG2959" s="765"/>
      <c r="AH2959" s="765"/>
    </row>
    <row r="2960" s="695" customFormat="1" customHeight="1" spans="1:34">
      <c r="A2960" s="1287"/>
      <c r="B2960" s="513"/>
      <c r="C2960" s="799"/>
      <c r="D2960" s="799"/>
      <c r="E2960" s="409"/>
      <c r="F2960" s="952"/>
      <c r="G2960" s="1157"/>
      <c r="H2960" s="388"/>
      <c r="I2960" s="526"/>
      <c r="J2960" s="1216"/>
      <c r="K2960" s="388"/>
      <c r="L2960" s="388"/>
      <c r="M2960" s="773"/>
      <c r="N2960" s="765"/>
      <c r="O2960" s="765"/>
      <c r="P2960" s="765"/>
      <c r="Q2960" s="765"/>
      <c r="R2960" s="765"/>
      <c r="S2960" s="765"/>
      <c r="T2960" s="765"/>
      <c r="U2960" s="765"/>
      <c r="V2960" s="765"/>
      <c r="W2960" s="765"/>
      <c r="X2960" s="765"/>
      <c r="Y2960" s="765"/>
      <c r="Z2960" s="765"/>
      <c r="AA2960" s="765"/>
      <c r="AB2960" s="765"/>
      <c r="AC2960" s="765"/>
      <c r="AD2960" s="765"/>
      <c r="AE2960" s="765"/>
      <c r="AF2960" s="765"/>
      <c r="AG2960" s="765"/>
      <c r="AH2960" s="765"/>
    </row>
    <row r="2961" s="695" customFormat="1" customHeight="1" spans="1:34">
      <c r="A2961" s="1287"/>
      <c r="B2961" s="513"/>
      <c r="C2961" s="799"/>
      <c r="D2961" s="799"/>
      <c r="E2961" s="409"/>
      <c r="F2961" s="390"/>
      <c r="G2961" s="1157"/>
      <c r="H2961" s="388"/>
      <c r="I2961" s="526"/>
      <c r="J2961" s="1216"/>
      <c r="K2961" s="388"/>
      <c r="L2961" s="388"/>
      <c r="M2961" s="773"/>
      <c r="N2961" s="765"/>
      <c r="O2961" s="765"/>
      <c r="P2961" s="765"/>
      <c r="Q2961" s="765"/>
      <c r="R2961" s="765"/>
      <c r="S2961" s="765"/>
      <c r="T2961" s="765"/>
      <c r="U2961" s="765"/>
      <c r="V2961" s="765"/>
      <c r="W2961" s="765"/>
      <c r="X2961" s="765"/>
      <c r="Y2961" s="765"/>
      <c r="Z2961" s="765"/>
      <c r="AA2961" s="765"/>
      <c r="AB2961" s="765"/>
      <c r="AC2961" s="765"/>
      <c r="AD2961" s="765"/>
      <c r="AE2961" s="765"/>
      <c r="AF2961" s="765"/>
      <c r="AG2961" s="765"/>
      <c r="AH2961" s="765"/>
    </row>
    <row r="2962" s="695" customFormat="1" customHeight="1" spans="1:34">
      <c r="A2962" s="1287"/>
      <c r="B2962" s="513"/>
      <c r="C2962" s="799"/>
      <c r="D2962" s="799"/>
      <c r="E2962" s="409"/>
      <c r="F2962" s="390"/>
      <c r="G2962" s="1157"/>
      <c r="H2962" s="388"/>
      <c r="I2962" s="526"/>
      <c r="J2962" s="1216"/>
      <c r="K2962" s="388"/>
      <c r="L2962" s="388"/>
      <c r="M2962" s="773"/>
      <c r="N2962" s="765"/>
      <c r="O2962" s="765"/>
      <c r="P2962" s="765"/>
      <c r="Q2962" s="765"/>
      <c r="R2962" s="765"/>
      <c r="S2962" s="765"/>
      <c r="T2962" s="765"/>
      <c r="U2962" s="765"/>
      <c r="V2962" s="765"/>
      <c r="W2962" s="765"/>
      <c r="X2962" s="765"/>
      <c r="Y2962" s="765"/>
      <c r="Z2962" s="765"/>
      <c r="AA2962" s="765"/>
      <c r="AB2962" s="765"/>
      <c r="AC2962" s="765"/>
      <c r="AD2962" s="765"/>
      <c r="AE2962" s="765"/>
      <c r="AF2962" s="765"/>
      <c r="AG2962" s="765"/>
      <c r="AH2962" s="765"/>
    </row>
    <row r="2963" s="695" customFormat="1" customHeight="1" spans="1:34">
      <c r="A2963" s="1287"/>
      <c r="B2963" s="513"/>
      <c r="C2963" s="799"/>
      <c r="D2963" s="799"/>
      <c r="E2963" s="409"/>
      <c r="F2963" s="390"/>
      <c r="G2963" s="1157"/>
      <c r="H2963" s="388"/>
      <c r="I2963" s="526"/>
      <c r="J2963" s="1216"/>
      <c r="K2963" s="388"/>
      <c r="L2963" s="388"/>
      <c r="M2963" s="773"/>
      <c r="N2963" s="765"/>
      <c r="O2963" s="765"/>
      <c r="P2963" s="765"/>
      <c r="Q2963" s="765"/>
      <c r="R2963" s="765"/>
      <c r="S2963" s="765"/>
      <c r="T2963" s="765"/>
      <c r="U2963" s="765"/>
      <c r="V2963" s="765"/>
      <c r="W2963" s="765"/>
      <c r="X2963" s="765"/>
      <c r="Y2963" s="765"/>
      <c r="Z2963" s="765"/>
      <c r="AA2963" s="765"/>
      <c r="AB2963" s="765"/>
      <c r="AC2963" s="765"/>
      <c r="AD2963" s="765"/>
      <c r="AE2963" s="765"/>
      <c r="AF2963" s="765"/>
      <c r="AG2963" s="765"/>
      <c r="AH2963" s="765"/>
    </row>
    <row r="2964" s="695" customFormat="1" customHeight="1" spans="1:34">
      <c r="A2964" s="1287"/>
      <c r="B2964" s="513"/>
      <c r="C2964" s="799"/>
      <c r="D2964" s="799"/>
      <c r="E2964" s="409"/>
      <c r="F2964" s="390"/>
      <c r="G2964" s="1157"/>
      <c r="H2964" s="388"/>
      <c r="I2964" s="526"/>
      <c r="J2964" s="1216"/>
      <c r="K2964" s="388"/>
      <c r="L2964" s="388"/>
      <c r="M2964" s="773"/>
      <c r="N2964" s="765"/>
      <c r="O2964" s="765"/>
      <c r="P2964" s="765"/>
      <c r="Q2964" s="765"/>
      <c r="R2964" s="765"/>
      <c r="S2964" s="765"/>
      <c r="T2964" s="765"/>
      <c r="U2964" s="765"/>
      <c r="V2964" s="765"/>
      <c r="W2964" s="765"/>
      <c r="X2964" s="765"/>
      <c r="Y2964" s="765"/>
      <c r="Z2964" s="765"/>
      <c r="AA2964" s="765"/>
      <c r="AB2964" s="765"/>
      <c r="AC2964" s="765"/>
      <c r="AD2964" s="765"/>
      <c r="AE2964" s="765"/>
      <c r="AF2964" s="765"/>
      <c r="AG2964" s="765"/>
      <c r="AH2964" s="765"/>
    </row>
    <row r="2965" s="695" customFormat="1" customHeight="1" spans="1:34">
      <c r="A2965" s="1287"/>
      <c r="B2965" s="513"/>
      <c r="C2965" s="799"/>
      <c r="D2965" s="799"/>
      <c r="E2965" s="409"/>
      <c r="F2965" s="390"/>
      <c r="G2965" s="1157"/>
      <c r="H2965" s="388"/>
      <c r="I2965" s="526"/>
      <c r="J2965" s="1216"/>
      <c r="K2965" s="388"/>
      <c r="L2965" s="388"/>
      <c r="M2965" s="773"/>
      <c r="N2965" s="765"/>
      <c r="O2965" s="765"/>
      <c r="P2965" s="765"/>
      <c r="Q2965" s="765"/>
      <c r="R2965" s="765"/>
      <c r="S2965" s="765"/>
      <c r="T2965" s="765"/>
      <c r="U2965" s="765"/>
      <c r="V2965" s="765"/>
      <c r="W2965" s="765"/>
      <c r="X2965" s="765"/>
      <c r="Y2965" s="765"/>
      <c r="Z2965" s="765"/>
      <c r="AA2965" s="765"/>
      <c r="AB2965" s="765"/>
      <c r="AC2965" s="765"/>
      <c r="AD2965" s="765"/>
      <c r="AE2965" s="765"/>
      <c r="AF2965" s="765"/>
      <c r="AG2965" s="765"/>
      <c r="AH2965" s="765"/>
    </row>
    <row r="2966" s="695" customFormat="1" customHeight="1" spans="1:34">
      <c r="A2966" s="1287"/>
      <c r="B2966" s="513"/>
      <c r="C2966" s="799"/>
      <c r="D2966" s="799"/>
      <c r="E2966" s="409"/>
      <c r="F2966" s="390"/>
      <c r="G2966" s="1157"/>
      <c r="H2966" s="388"/>
      <c r="I2966" s="526"/>
      <c r="J2966" s="1216"/>
      <c r="K2966" s="388"/>
      <c r="L2966" s="388"/>
      <c r="M2966" s="773"/>
      <c r="N2966" s="765"/>
      <c r="O2966" s="765"/>
      <c r="P2966" s="765"/>
      <c r="Q2966" s="765"/>
      <c r="R2966" s="765"/>
      <c r="S2966" s="765"/>
      <c r="T2966" s="765"/>
      <c r="U2966" s="765"/>
      <c r="V2966" s="765"/>
      <c r="W2966" s="765"/>
      <c r="X2966" s="765"/>
      <c r="Y2966" s="765"/>
      <c r="Z2966" s="765"/>
      <c r="AA2966" s="765"/>
      <c r="AB2966" s="765"/>
      <c r="AC2966" s="765"/>
      <c r="AD2966" s="765"/>
      <c r="AE2966" s="765"/>
      <c r="AF2966" s="765"/>
      <c r="AG2966" s="765"/>
      <c r="AH2966" s="765"/>
    </row>
    <row r="2967" s="695" customFormat="1" customHeight="1" spans="1:34">
      <c r="A2967" s="1287"/>
      <c r="B2967" s="513"/>
      <c r="C2967" s="799"/>
      <c r="D2967" s="799"/>
      <c r="E2967" s="409"/>
      <c r="F2967" s="952"/>
      <c r="G2967" s="1157"/>
      <c r="H2967" s="388"/>
      <c r="I2967" s="526"/>
      <c r="J2967" s="1216"/>
      <c r="K2967" s="388"/>
      <c r="L2967" s="388"/>
      <c r="M2967" s="773"/>
      <c r="N2967" s="765"/>
      <c r="O2967" s="765"/>
      <c r="P2967" s="765"/>
      <c r="Q2967" s="765"/>
      <c r="R2967" s="765"/>
      <c r="S2967" s="765"/>
      <c r="T2967" s="765"/>
      <c r="U2967" s="765"/>
      <c r="V2967" s="765"/>
      <c r="W2967" s="765"/>
      <c r="X2967" s="765"/>
      <c r="Y2967" s="765"/>
      <c r="Z2967" s="765"/>
      <c r="AA2967" s="765"/>
      <c r="AB2967" s="765"/>
      <c r="AC2967" s="765"/>
      <c r="AD2967" s="765"/>
      <c r="AE2967" s="765"/>
      <c r="AF2967" s="765"/>
      <c r="AG2967" s="765"/>
      <c r="AH2967" s="765"/>
    </row>
    <row r="2968" s="695" customFormat="1" customHeight="1" spans="1:34">
      <c r="A2968" s="1287"/>
      <c r="B2968" s="513"/>
      <c r="C2968" s="799"/>
      <c r="D2968" s="799"/>
      <c r="E2968" s="409"/>
      <c r="F2968" s="952"/>
      <c r="G2968" s="1157"/>
      <c r="H2968" s="388"/>
      <c r="I2968" s="526"/>
      <c r="J2968" s="1216"/>
      <c r="K2968" s="388"/>
      <c r="L2968" s="388"/>
      <c r="M2968" s="773"/>
      <c r="N2968" s="765"/>
      <c r="O2968" s="765"/>
      <c r="P2968" s="765"/>
      <c r="Q2968" s="765"/>
      <c r="R2968" s="765"/>
      <c r="S2968" s="765"/>
      <c r="T2968" s="765"/>
      <c r="U2968" s="765"/>
      <c r="V2968" s="765"/>
      <c r="W2968" s="765"/>
      <c r="X2968" s="765"/>
      <c r="Y2968" s="765"/>
      <c r="Z2968" s="765"/>
      <c r="AA2968" s="765"/>
      <c r="AB2968" s="765"/>
      <c r="AC2968" s="765"/>
      <c r="AD2968" s="765"/>
      <c r="AE2968" s="765"/>
      <c r="AF2968" s="765"/>
      <c r="AG2968" s="765"/>
      <c r="AH2968" s="765"/>
    </row>
    <row r="2969" s="695" customFormat="1" customHeight="1" spans="1:34">
      <c r="A2969" s="1287"/>
      <c r="B2969" s="513"/>
      <c r="C2969" s="799"/>
      <c r="D2969" s="799"/>
      <c r="E2969" s="940"/>
      <c r="F2969" s="390"/>
      <c r="G2969" s="1157"/>
      <c r="H2969" s="388"/>
      <c r="I2969" s="526"/>
      <c r="J2969" s="1216"/>
      <c r="K2969" s="388"/>
      <c r="L2969" s="388"/>
      <c r="M2969" s="773"/>
      <c r="N2969" s="765"/>
      <c r="O2969" s="765"/>
      <c r="P2969" s="765"/>
      <c r="Q2969" s="765"/>
      <c r="R2969" s="765"/>
      <c r="S2969" s="765"/>
      <c r="T2969" s="765"/>
      <c r="U2969" s="765"/>
      <c r="V2969" s="765"/>
      <c r="W2969" s="765"/>
      <c r="X2969" s="765"/>
      <c r="Y2969" s="765"/>
      <c r="Z2969" s="765"/>
      <c r="AA2969" s="765"/>
      <c r="AB2969" s="765"/>
      <c r="AC2969" s="765"/>
      <c r="AD2969" s="765"/>
      <c r="AE2969" s="765"/>
      <c r="AF2969" s="765"/>
      <c r="AG2969" s="765"/>
      <c r="AH2969" s="765"/>
    </row>
    <row r="2970" s="695" customFormat="1" customHeight="1" spans="1:34">
      <c r="A2970" s="1287"/>
      <c r="B2970" s="513"/>
      <c r="C2970" s="799"/>
      <c r="D2970" s="799"/>
      <c r="E2970" s="409"/>
      <c r="F2970" s="390"/>
      <c r="G2970" s="1157"/>
      <c r="H2970" s="388"/>
      <c r="I2970" s="526"/>
      <c r="J2970" s="1216"/>
      <c r="K2970" s="388"/>
      <c r="L2970" s="388"/>
      <c r="M2970" s="773"/>
      <c r="N2970" s="765"/>
      <c r="O2970" s="765"/>
      <c r="P2970" s="765"/>
      <c r="Q2970" s="765"/>
      <c r="R2970" s="765"/>
      <c r="S2970" s="765"/>
      <c r="T2970" s="765"/>
      <c r="U2970" s="765"/>
      <c r="V2970" s="765"/>
      <c r="W2970" s="765"/>
      <c r="X2970" s="765"/>
      <c r="Y2970" s="765"/>
      <c r="Z2970" s="765"/>
      <c r="AA2970" s="765"/>
      <c r="AB2970" s="765"/>
      <c r="AC2970" s="765"/>
      <c r="AD2970" s="765"/>
      <c r="AE2970" s="765"/>
      <c r="AF2970" s="765"/>
      <c r="AG2970" s="765"/>
      <c r="AH2970" s="765"/>
    </row>
    <row r="2971" s="695" customFormat="1" customHeight="1" spans="1:34">
      <c r="A2971" s="1287"/>
      <c r="B2971" s="513"/>
      <c r="C2971" s="799"/>
      <c r="D2971" s="799"/>
      <c r="E2971" s="409"/>
      <c r="F2971" s="390"/>
      <c r="G2971" s="1157"/>
      <c r="H2971" s="388"/>
      <c r="I2971" s="526"/>
      <c r="J2971" s="1216"/>
      <c r="K2971" s="388"/>
      <c r="L2971" s="388"/>
      <c r="M2971" s="773"/>
      <c r="N2971" s="765"/>
      <c r="O2971" s="765"/>
      <c r="P2971" s="765"/>
      <c r="Q2971" s="765"/>
      <c r="R2971" s="765"/>
      <c r="S2971" s="765"/>
      <c r="T2971" s="765"/>
      <c r="U2971" s="765"/>
      <c r="V2971" s="765"/>
      <c r="W2971" s="765"/>
      <c r="X2971" s="765"/>
      <c r="Y2971" s="765"/>
      <c r="Z2971" s="765"/>
      <c r="AA2971" s="765"/>
      <c r="AB2971" s="765"/>
      <c r="AC2971" s="765"/>
      <c r="AD2971" s="765"/>
      <c r="AE2971" s="765"/>
      <c r="AF2971" s="765"/>
      <c r="AG2971" s="765"/>
      <c r="AH2971" s="765"/>
    </row>
    <row r="2972" s="695" customFormat="1" customHeight="1" spans="1:34">
      <c r="A2972" s="1287"/>
      <c r="B2972" s="513"/>
      <c r="C2972" s="799"/>
      <c r="D2972" s="799"/>
      <c r="E2972" s="409"/>
      <c r="F2972" s="390"/>
      <c r="G2972" s="1157"/>
      <c r="H2972" s="388"/>
      <c r="I2972" s="526"/>
      <c r="J2972" s="1216"/>
      <c r="K2972" s="388"/>
      <c r="L2972" s="388"/>
      <c r="M2972" s="773"/>
      <c r="N2972" s="765"/>
      <c r="O2972" s="765"/>
      <c r="P2972" s="765"/>
      <c r="Q2972" s="765"/>
      <c r="R2972" s="765"/>
      <c r="S2972" s="765"/>
      <c r="T2972" s="765"/>
      <c r="U2972" s="765"/>
      <c r="V2972" s="765"/>
      <c r="W2972" s="765"/>
      <c r="X2972" s="765"/>
      <c r="Y2972" s="765"/>
      <c r="Z2972" s="765"/>
      <c r="AA2972" s="765"/>
      <c r="AB2972" s="765"/>
      <c r="AC2972" s="765"/>
      <c r="AD2972" s="765"/>
      <c r="AE2972" s="765"/>
      <c r="AF2972" s="765"/>
      <c r="AG2972" s="765"/>
      <c r="AH2972" s="765"/>
    </row>
    <row r="2973" s="695" customFormat="1" customHeight="1" spans="1:34">
      <c r="A2973" s="1287"/>
      <c r="B2973" s="513"/>
      <c r="C2973" s="799"/>
      <c r="D2973" s="799"/>
      <c r="E2973" s="409"/>
      <c r="F2973" s="390"/>
      <c r="G2973" s="1157"/>
      <c r="H2973" s="388"/>
      <c r="I2973" s="526"/>
      <c r="J2973" s="1216"/>
      <c r="K2973" s="388"/>
      <c r="L2973" s="388"/>
      <c r="M2973" s="1216"/>
      <c r="N2973" s="765"/>
      <c r="O2973" s="765"/>
      <c r="P2973" s="765"/>
      <c r="Q2973" s="765"/>
      <c r="R2973" s="765"/>
      <c r="S2973" s="765"/>
      <c r="T2973" s="765"/>
      <c r="U2973" s="765"/>
      <c r="V2973" s="765"/>
      <c r="W2973" s="765"/>
      <c r="X2973" s="765"/>
      <c r="Y2973" s="765"/>
      <c r="Z2973" s="765"/>
      <c r="AA2973" s="765"/>
      <c r="AB2973" s="765"/>
      <c r="AC2973" s="765"/>
      <c r="AD2973" s="765"/>
      <c r="AE2973" s="765"/>
      <c r="AF2973" s="765"/>
      <c r="AG2973" s="765"/>
      <c r="AH2973" s="765"/>
    </row>
    <row r="2974" s="695" customFormat="1" customHeight="1" spans="1:34">
      <c r="A2974" s="1287"/>
      <c r="B2974" s="513"/>
      <c r="C2974" s="799"/>
      <c r="D2974" s="799"/>
      <c r="E2974" s="409"/>
      <c r="F2974" s="390"/>
      <c r="G2974" s="1157"/>
      <c r="H2974" s="388"/>
      <c r="I2974" s="526"/>
      <c r="J2974" s="1216"/>
      <c r="K2974" s="388"/>
      <c r="L2974" s="388"/>
      <c r="M2974" s="1216"/>
      <c r="N2974" s="765"/>
      <c r="O2974" s="765"/>
      <c r="P2974" s="765"/>
      <c r="Q2974" s="765"/>
      <c r="R2974" s="765"/>
      <c r="S2974" s="765"/>
      <c r="T2974" s="765"/>
      <c r="U2974" s="765"/>
      <c r="V2974" s="765"/>
      <c r="W2974" s="765"/>
      <c r="X2974" s="765"/>
      <c r="Y2974" s="765"/>
      <c r="Z2974" s="765"/>
      <c r="AA2974" s="765"/>
      <c r="AB2974" s="765"/>
      <c r="AC2974" s="765"/>
      <c r="AD2974" s="765"/>
      <c r="AE2974" s="765"/>
      <c r="AF2974" s="765"/>
      <c r="AG2974" s="765"/>
      <c r="AH2974" s="765"/>
    </row>
    <row r="2975" s="695" customFormat="1" customHeight="1" spans="1:34">
      <c r="A2975" s="1287"/>
      <c r="B2975" s="513"/>
      <c r="C2975" s="799"/>
      <c r="D2975" s="799"/>
      <c r="E2975" s="409"/>
      <c r="F2975" s="390"/>
      <c r="G2975" s="1157"/>
      <c r="H2975" s="388"/>
      <c r="I2975" s="526"/>
      <c r="J2975" s="1216"/>
      <c r="K2975" s="388"/>
      <c r="L2975" s="388"/>
      <c r="M2975" s="773"/>
    </row>
    <row r="2976" s="695" customFormat="1" customHeight="1" spans="1:34">
      <c r="A2976" s="1287"/>
      <c r="B2976" s="513"/>
      <c r="C2976" s="799"/>
      <c r="D2976" s="799"/>
      <c r="E2976" s="409"/>
      <c r="F2976" s="390"/>
      <c r="G2976" s="1157"/>
      <c r="H2976" s="388"/>
      <c r="I2976" s="526"/>
      <c r="J2976" s="1216"/>
      <c r="K2976" s="388"/>
      <c r="L2976" s="388"/>
      <c r="M2976" s="773"/>
    </row>
    <row r="2977" s="695" customFormat="1" customHeight="1" spans="1:13">
      <c r="A2977" s="1287"/>
      <c r="B2977" s="513"/>
      <c r="C2977" s="799"/>
      <c r="D2977" s="799"/>
      <c r="E2977" s="409"/>
      <c r="F2977" s="390"/>
      <c r="G2977" s="1157"/>
      <c r="H2977" s="388"/>
      <c r="I2977" s="526"/>
      <c r="J2977" s="1216"/>
      <c r="K2977" s="388"/>
      <c r="L2977" s="388"/>
      <c r="M2977" s="773"/>
    </row>
    <row r="2978" s="695" customFormat="1" customHeight="1" spans="1:13">
      <c r="A2978" s="1287"/>
      <c r="B2978" s="513"/>
      <c r="C2978" s="799"/>
      <c r="D2978" s="799"/>
      <c r="E2978" s="409"/>
      <c r="F2978" s="390"/>
      <c r="G2978" s="1157"/>
      <c r="H2978" s="388"/>
      <c r="I2978" s="526"/>
      <c r="J2978" s="1216"/>
      <c r="K2978" s="388"/>
      <c r="L2978" s="388"/>
      <c r="M2978" s="773"/>
    </row>
    <row r="2979" s="695" customFormat="1" customHeight="1" spans="1:13">
      <c r="A2979" s="1287"/>
      <c r="B2979" s="513"/>
      <c r="C2979" s="799"/>
      <c r="D2979" s="799"/>
      <c r="E2979" s="409"/>
      <c r="F2979" s="390"/>
      <c r="G2979" s="1157"/>
      <c r="H2979" s="388"/>
      <c r="I2979" s="526"/>
      <c r="J2979" s="1216"/>
      <c r="K2979" s="388"/>
      <c r="L2979" s="388"/>
      <c r="M2979" s="773"/>
    </row>
    <row r="2980" s="695" customFormat="1" customHeight="1" spans="1:13">
      <c r="A2980" s="1287"/>
      <c r="B2980" s="513"/>
      <c r="C2980" s="799"/>
      <c r="D2980" s="799"/>
      <c r="E2980" s="409"/>
      <c r="F2980" s="390"/>
      <c r="G2980" s="1157"/>
      <c r="H2980" s="388"/>
      <c r="I2980" s="526"/>
      <c r="J2980" s="1216"/>
      <c r="K2980" s="388"/>
      <c r="L2980" s="388"/>
      <c r="M2980" s="773"/>
    </row>
    <row r="2981" s="695" customFormat="1" customHeight="1" spans="1:13">
      <c r="A2981" s="1287"/>
      <c r="B2981" s="513"/>
      <c r="C2981" s="799"/>
      <c r="D2981" s="799"/>
      <c r="E2981" s="409"/>
      <c r="F2981" s="390"/>
      <c r="G2981" s="1157"/>
      <c r="H2981" s="388"/>
      <c r="I2981" s="526"/>
      <c r="J2981" s="1216"/>
      <c r="K2981" s="388"/>
      <c r="L2981" s="388"/>
      <c r="M2981" s="773"/>
    </row>
    <row r="2982" s="695" customFormat="1" customHeight="1" spans="1:13">
      <c r="A2982" s="1287"/>
      <c r="B2982" s="513"/>
      <c r="C2982" s="799"/>
      <c r="D2982" s="799"/>
      <c r="E2982" s="409"/>
      <c r="F2982" s="390"/>
      <c r="G2982" s="1157"/>
      <c r="H2982" s="388"/>
      <c r="I2982" s="526"/>
      <c r="J2982" s="1216"/>
      <c r="K2982" s="388"/>
      <c r="L2982" s="388"/>
      <c r="M2982" s="773"/>
    </row>
    <row r="2983" s="695" customFormat="1" customHeight="1" spans="1:13">
      <c r="A2983" s="1287"/>
      <c r="B2983" s="513"/>
      <c r="C2983" s="799"/>
      <c r="D2983" s="799"/>
      <c r="E2983" s="409"/>
      <c r="F2983" s="390"/>
      <c r="G2983" s="1157"/>
      <c r="H2983" s="388"/>
      <c r="I2983" s="526"/>
      <c r="J2983" s="1216"/>
      <c r="K2983" s="388"/>
      <c r="L2983" s="388"/>
      <c r="M2983" s="773"/>
    </row>
    <row r="2984" s="695" customFormat="1" customHeight="1" spans="1:13">
      <c r="A2984" s="1287"/>
      <c r="B2984" s="513"/>
      <c r="C2984" s="799"/>
      <c r="D2984" s="799"/>
      <c r="E2984" s="409"/>
      <c r="F2984" s="390"/>
      <c r="G2984" s="1157"/>
      <c r="H2984" s="388"/>
      <c r="I2984" s="526"/>
      <c r="J2984" s="1216"/>
      <c r="K2984" s="388"/>
      <c r="L2984" s="388"/>
      <c r="M2984" s="773"/>
    </row>
    <row r="2985" s="695" customFormat="1" customHeight="1" spans="1:13">
      <c r="A2985" s="1287"/>
      <c r="B2985" s="513"/>
      <c r="C2985" s="799"/>
      <c r="D2985" s="799"/>
      <c r="E2985" s="409"/>
      <c r="F2985" s="390"/>
      <c r="G2985" s="1157"/>
      <c r="H2985" s="388"/>
      <c r="I2985" s="526"/>
      <c r="J2985" s="1216"/>
      <c r="K2985" s="388"/>
      <c r="L2985" s="388"/>
      <c r="M2985" s="773"/>
    </row>
    <row r="2986" s="695" customFormat="1" customHeight="1" spans="1:13">
      <c r="A2986" s="1287"/>
      <c r="B2986" s="513"/>
      <c r="C2986" s="799"/>
      <c r="D2986" s="799"/>
      <c r="E2986" s="409"/>
      <c r="F2986" s="390"/>
      <c r="G2986" s="1157"/>
      <c r="H2986" s="388"/>
      <c r="I2986" s="526"/>
      <c r="J2986" s="1216"/>
      <c r="K2986" s="388"/>
      <c r="L2986" s="388"/>
      <c r="M2986" s="773"/>
    </row>
    <row r="2987" s="695" customFormat="1" customHeight="1" spans="1:13">
      <c r="A2987" s="1287"/>
      <c r="B2987" s="513"/>
      <c r="C2987" s="799"/>
      <c r="D2987" s="799"/>
      <c r="E2987" s="409"/>
      <c r="F2987" s="390"/>
      <c r="G2987" s="1157"/>
      <c r="H2987" s="388"/>
      <c r="I2987" s="526"/>
      <c r="J2987" s="1216"/>
      <c r="K2987" s="388"/>
      <c r="L2987" s="388"/>
      <c r="M2987" s="773"/>
    </row>
    <row r="2988" s="695" customFormat="1" customHeight="1" spans="1:13">
      <c r="A2988" s="1287"/>
      <c r="B2988" s="513"/>
      <c r="C2988" s="799"/>
      <c r="D2988" s="799"/>
      <c r="E2988" s="409"/>
      <c r="F2988" s="390"/>
      <c r="G2988" s="1157"/>
      <c r="H2988" s="388"/>
      <c r="I2988" s="526"/>
      <c r="J2988" s="1216"/>
      <c r="K2988" s="388"/>
      <c r="L2988" s="388"/>
      <c r="M2988" s="773"/>
    </row>
    <row r="2989" s="695" customFormat="1" customHeight="1" spans="1:13">
      <c r="A2989" s="1287"/>
      <c r="B2989" s="513"/>
      <c r="C2989" s="799"/>
      <c r="D2989" s="799"/>
      <c r="E2989" s="409"/>
      <c r="F2989" s="390"/>
      <c r="G2989" s="1157"/>
      <c r="H2989" s="388"/>
      <c r="I2989" s="526"/>
      <c r="J2989" s="1216"/>
      <c r="K2989" s="388"/>
      <c r="L2989" s="388"/>
      <c r="M2989" s="773"/>
    </row>
    <row r="2990" s="695" customFormat="1" customHeight="1" spans="1:13">
      <c r="A2990" s="1287"/>
      <c r="B2990" s="513"/>
      <c r="C2990" s="799"/>
      <c r="D2990" s="799"/>
      <c r="E2990" s="409"/>
      <c r="F2990" s="390"/>
      <c r="G2990" s="1157"/>
      <c r="H2990" s="388"/>
      <c r="I2990" s="526"/>
      <c r="J2990" s="1216"/>
      <c r="K2990" s="388"/>
      <c r="L2990" s="388"/>
      <c r="M2990" s="773"/>
    </row>
    <row r="2991" s="695" customFormat="1" customHeight="1" spans="1:13">
      <c r="A2991" s="1287"/>
      <c r="B2991" s="513"/>
      <c r="C2991" s="799"/>
      <c r="D2991" s="799"/>
      <c r="E2991" s="409"/>
      <c r="F2991" s="390"/>
      <c r="G2991" s="1157"/>
      <c r="H2991" s="388"/>
      <c r="I2991" s="526"/>
      <c r="J2991" s="1216"/>
      <c r="K2991" s="388"/>
      <c r="L2991" s="388"/>
      <c r="M2991" s="773"/>
    </row>
    <row r="2992" s="695" customFormat="1" customHeight="1" spans="1:13">
      <c r="A2992" s="1287"/>
      <c r="B2992" s="513"/>
      <c r="C2992" s="799"/>
      <c r="D2992" s="799"/>
      <c r="E2992" s="409"/>
      <c r="F2992" s="390"/>
      <c r="G2992" s="1157"/>
      <c r="H2992" s="388"/>
      <c r="I2992" s="526"/>
      <c r="J2992" s="1216"/>
      <c r="K2992" s="388"/>
      <c r="L2992" s="388"/>
      <c r="M2992" s="773"/>
    </row>
    <row r="2993" s="695" customFormat="1" customHeight="1" spans="1:13">
      <c r="A2993" s="1287"/>
      <c r="B2993" s="513"/>
      <c r="C2993" s="799"/>
      <c r="D2993" s="799"/>
      <c r="E2993" s="409"/>
      <c r="F2993" s="390"/>
      <c r="G2993" s="1157"/>
      <c r="H2993" s="388"/>
      <c r="I2993" s="526"/>
      <c r="J2993" s="1216"/>
      <c r="K2993" s="388"/>
      <c r="L2993" s="388"/>
      <c r="M2993" s="773"/>
    </row>
    <row r="2994" s="695" customFormat="1" customHeight="1" spans="1:13">
      <c r="A2994" s="1287"/>
      <c r="B2994" s="513"/>
      <c r="C2994" s="799"/>
      <c r="D2994" s="799"/>
      <c r="E2994" s="409"/>
      <c r="F2994" s="390"/>
      <c r="G2994" s="1157"/>
      <c r="H2994" s="388"/>
      <c r="I2994" s="526"/>
      <c r="J2994" s="1216"/>
      <c r="K2994" s="388"/>
      <c r="L2994" s="388"/>
      <c r="M2994" s="773"/>
    </row>
    <row r="2995" s="695" customFormat="1" customHeight="1" spans="1:13">
      <c r="A2995" s="1287"/>
      <c r="B2995" s="513"/>
      <c r="C2995" s="799"/>
      <c r="D2995" s="799"/>
      <c r="E2995" s="409"/>
      <c r="F2995" s="390"/>
      <c r="G2995" s="1157"/>
      <c r="H2995" s="388"/>
      <c r="I2995" s="526"/>
      <c r="J2995" s="1216"/>
      <c r="K2995" s="388"/>
      <c r="L2995" s="388"/>
      <c r="M2995" s="773"/>
    </row>
    <row r="2996" s="695" customFormat="1" customHeight="1" spans="1:13">
      <c r="A2996" s="1287"/>
      <c r="B2996" s="513"/>
      <c r="C2996" s="799"/>
      <c r="D2996" s="799"/>
      <c r="E2996" s="409"/>
      <c r="F2996" s="390"/>
      <c r="G2996" s="1157"/>
      <c r="H2996" s="388"/>
      <c r="I2996" s="526"/>
      <c r="J2996" s="1216"/>
      <c r="K2996" s="388"/>
      <c r="L2996" s="388"/>
      <c r="M2996" s="773"/>
    </row>
    <row r="2997" s="695" customFormat="1" customHeight="1" spans="1:13">
      <c r="A2997" s="1287"/>
      <c r="B2997" s="513"/>
      <c r="C2997" s="799"/>
      <c r="D2997" s="799"/>
      <c r="E2997" s="409"/>
      <c r="F2997" s="390"/>
      <c r="G2997" s="1157"/>
      <c r="H2997" s="388"/>
      <c r="I2997" s="526"/>
      <c r="J2997" s="1216"/>
      <c r="K2997" s="388"/>
      <c r="L2997" s="388"/>
      <c r="M2997" s="773"/>
    </row>
    <row r="2998" s="695" customFormat="1" customHeight="1" spans="1:13">
      <c r="A2998" s="1287"/>
      <c r="B2998" s="513"/>
      <c r="C2998" s="799"/>
      <c r="D2998" s="799"/>
      <c r="E2998" s="409"/>
      <c r="F2998" s="390"/>
      <c r="G2998" s="1157"/>
      <c r="H2998" s="388"/>
      <c r="I2998" s="526"/>
      <c r="J2998" s="1216"/>
      <c r="K2998" s="388"/>
      <c r="L2998" s="388"/>
      <c r="M2998" s="773"/>
    </row>
    <row r="2999" s="695" customFormat="1" customHeight="1" spans="1:13">
      <c r="A2999" s="1287"/>
      <c r="B2999" s="513"/>
      <c r="C2999" s="799"/>
      <c r="D2999" s="799"/>
      <c r="E2999" s="409"/>
      <c r="F2999" s="390"/>
      <c r="G2999" s="1157"/>
      <c r="H2999" s="388"/>
      <c r="I2999" s="526"/>
      <c r="J2999" s="1216"/>
      <c r="K2999" s="388"/>
      <c r="L2999" s="388"/>
      <c r="M2999" s="773"/>
    </row>
    <row r="3000" s="695" customFormat="1" customHeight="1" spans="1:13">
      <c r="A3000" s="1287"/>
      <c r="B3000" s="513"/>
      <c r="C3000" s="799"/>
      <c r="D3000" s="799"/>
      <c r="E3000" s="409"/>
      <c r="F3000" s="390"/>
      <c r="G3000" s="1157"/>
      <c r="H3000" s="388"/>
      <c r="I3000" s="526"/>
      <c r="J3000" s="1216"/>
      <c r="K3000" s="388"/>
      <c r="L3000" s="388"/>
      <c r="M3000" s="773"/>
    </row>
    <row r="3001" s="695" customFormat="1" customHeight="1" spans="1:13">
      <c r="A3001" s="1287"/>
      <c r="B3001" s="513"/>
      <c r="C3001" s="799"/>
      <c r="D3001" s="799"/>
      <c r="E3001" s="409"/>
      <c r="F3001" s="390"/>
      <c r="G3001" s="1157"/>
      <c r="H3001" s="388"/>
      <c r="I3001" s="526"/>
      <c r="J3001" s="1216"/>
      <c r="K3001" s="388"/>
      <c r="L3001" s="388"/>
      <c r="M3001" s="773"/>
    </row>
    <row r="3002" s="695" customFormat="1" customHeight="1" spans="1:13">
      <c r="A3002" s="1287"/>
      <c r="B3002" s="513"/>
      <c r="C3002" s="799"/>
      <c r="D3002" s="799"/>
      <c r="E3002" s="409"/>
      <c r="F3002" s="390"/>
      <c r="G3002" s="1157"/>
      <c r="H3002" s="388"/>
      <c r="I3002" s="526"/>
      <c r="J3002" s="1216"/>
      <c r="K3002" s="388"/>
      <c r="L3002" s="388"/>
      <c r="M3002" s="773"/>
    </row>
    <row r="3003" s="695" customFormat="1" customHeight="1" spans="1:13">
      <c r="A3003" s="1287"/>
      <c r="B3003" s="513"/>
      <c r="C3003" s="799"/>
      <c r="D3003" s="799"/>
      <c r="E3003" s="409"/>
      <c r="F3003" s="390"/>
      <c r="G3003" s="1157"/>
      <c r="H3003" s="388"/>
      <c r="I3003" s="526"/>
      <c r="J3003" s="1216"/>
      <c r="K3003" s="388"/>
      <c r="L3003" s="388"/>
      <c r="M3003" s="773"/>
    </row>
    <row r="3004" s="695" customFormat="1" customHeight="1" spans="1:13">
      <c r="A3004" s="1287"/>
      <c r="B3004" s="513"/>
      <c r="C3004" s="799"/>
      <c r="D3004" s="799"/>
      <c r="E3004" s="409"/>
      <c r="F3004" s="390"/>
      <c r="G3004" s="1157"/>
      <c r="H3004" s="388"/>
      <c r="I3004" s="526"/>
      <c r="J3004" s="1216"/>
      <c r="K3004" s="388"/>
      <c r="L3004" s="388"/>
      <c r="M3004" s="773"/>
    </row>
    <row r="3005" s="695" customFormat="1" customHeight="1" spans="1:13">
      <c r="A3005" s="1287"/>
      <c r="B3005" s="513"/>
      <c r="C3005" s="799"/>
      <c r="D3005" s="799"/>
      <c r="E3005" s="409"/>
      <c r="F3005" s="390"/>
      <c r="G3005" s="1157"/>
      <c r="H3005" s="388"/>
      <c r="I3005" s="526"/>
      <c r="J3005" s="1216"/>
      <c r="K3005" s="388"/>
      <c r="L3005" s="388"/>
      <c r="M3005" s="773"/>
    </row>
    <row r="3006" s="695" customFormat="1" customHeight="1" spans="1:13">
      <c r="A3006" s="1287"/>
      <c r="B3006" s="513"/>
      <c r="C3006" s="799"/>
      <c r="D3006" s="799"/>
      <c r="E3006" s="409"/>
      <c r="F3006" s="390"/>
      <c r="G3006" s="1157"/>
      <c r="H3006" s="388"/>
      <c r="I3006" s="526"/>
      <c r="J3006" s="1216"/>
      <c r="K3006" s="388"/>
      <c r="L3006" s="388"/>
      <c r="M3006" s="773"/>
    </row>
    <row r="3007" s="695" customFormat="1" customHeight="1" spans="1:13">
      <c r="A3007" s="1287"/>
      <c r="B3007" s="513"/>
      <c r="C3007" s="799"/>
      <c r="D3007" s="799"/>
      <c r="E3007" s="409"/>
      <c r="F3007" s="390"/>
      <c r="G3007" s="1157"/>
      <c r="H3007" s="388"/>
      <c r="I3007" s="526"/>
      <c r="J3007" s="1216"/>
      <c r="K3007" s="388"/>
      <c r="L3007" s="388"/>
      <c r="M3007" s="773"/>
    </row>
    <row r="3008" s="695" customFormat="1" customHeight="1" spans="1:13">
      <c r="A3008" s="1287"/>
      <c r="B3008" s="513"/>
      <c r="C3008" s="799"/>
      <c r="D3008" s="799"/>
      <c r="E3008" s="409"/>
      <c r="F3008" s="390"/>
      <c r="G3008" s="1157"/>
      <c r="H3008" s="388"/>
      <c r="I3008" s="526"/>
      <c r="J3008" s="1216"/>
      <c r="K3008" s="388"/>
      <c r="L3008" s="388"/>
      <c r="M3008" s="773"/>
    </row>
    <row r="3009" s="695" customFormat="1" customHeight="1" spans="1:13">
      <c r="A3009" s="1287"/>
      <c r="B3009" s="513"/>
      <c r="C3009" s="799"/>
      <c r="D3009" s="799"/>
      <c r="E3009" s="409"/>
      <c r="F3009" s="390"/>
      <c r="G3009" s="1157"/>
      <c r="H3009" s="388"/>
      <c r="I3009" s="526"/>
      <c r="J3009" s="1216"/>
      <c r="K3009" s="388"/>
      <c r="L3009" s="388"/>
      <c r="M3009" s="773"/>
    </row>
    <row r="3010" s="695" customFormat="1" customHeight="1" spans="1:13">
      <c r="A3010" s="1287"/>
      <c r="B3010" s="513"/>
      <c r="C3010" s="799"/>
      <c r="D3010" s="799"/>
      <c r="E3010" s="409"/>
      <c r="F3010" s="390"/>
      <c r="G3010" s="1157"/>
      <c r="H3010" s="388"/>
      <c r="I3010" s="526"/>
      <c r="J3010" s="1216"/>
      <c r="K3010" s="388"/>
      <c r="L3010" s="388"/>
      <c r="M3010" s="773"/>
    </row>
    <row r="3011" s="695" customFormat="1" customHeight="1" spans="1:13">
      <c r="A3011" s="1287"/>
      <c r="B3011" s="513"/>
      <c r="C3011" s="799"/>
      <c r="D3011" s="799"/>
      <c r="E3011" s="409"/>
      <c r="F3011" s="390"/>
      <c r="G3011" s="1157"/>
      <c r="H3011" s="388"/>
      <c r="I3011" s="526"/>
      <c r="J3011" s="1216"/>
      <c r="K3011" s="388"/>
      <c r="L3011" s="388"/>
      <c r="M3011" s="773"/>
    </row>
    <row r="3012" s="695" customFormat="1" customHeight="1" spans="1:13">
      <c r="A3012" s="1287"/>
      <c r="B3012" s="513"/>
      <c r="C3012" s="799"/>
      <c r="D3012" s="799"/>
      <c r="E3012" s="409"/>
      <c r="F3012" s="390"/>
      <c r="G3012" s="1157"/>
      <c r="H3012" s="388"/>
      <c r="I3012" s="526"/>
      <c r="J3012" s="1216"/>
      <c r="K3012" s="388"/>
      <c r="L3012" s="388"/>
      <c r="M3012" s="773"/>
    </row>
    <row r="3013" s="695" customFormat="1" customHeight="1" spans="1:13">
      <c r="A3013" s="1287"/>
      <c r="B3013" s="513"/>
      <c r="C3013" s="799"/>
      <c r="D3013" s="799"/>
      <c r="E3013" s="409"/>
      <c r="F3013" s="390"/>
      <c r="G3013" s="1157"/>
      <c r="H3013" s="388"/>
      <c r="I3013" s="526"/>
      <c r="J3013" s="1216"/>
      <c r="K3013" s="388"/>
      <c r="L3013" s="388"/>
      <c r="M3013" s="773"/>
    </row>
    <row r="3014" s="695" customFormat="1" customHeight="1" spans="1:13">
      <c r="A3014" s="1287"/>
      <c r="B3014" s="513"/>
      <c r="C3014" s="799"/>
      <c r="D3014" s="799"/>
      <c r="E3014" s="409"/>
      <c r="F3014" s="390"/>
      <c r="G3014" s="1157"/>
      <c r="H3014" s="388"/>
      <c r="I3014" s="526"/>
      <c r="J3014" s="1216"/>
      <c r="K3014" s="388"/>
      <c r="L3014" s="388"/>
      <c r="M3014" s="773"/>
    </row>
    <row r="3015" s="695" customFormat="1" customHeight="1" spans="1:13">
      <c r="A3015" s="1287"/>
      <c r="B3015" s="513"/>
      <c r="C3015" s="799"/>
      <c r="D3015" s="799"/>
      <c r="E3015" s="409"/>
      <c r="F3015" s="390"/>
      <c r="G3015" s="1157"/>
      <c r="H3015" s="388"/>
      <c r="I3015" s="526"/>
      <c r="J3015" s="1216"/>
      <c r="K3015" s="388"/>
      <c r="L3015" s="388"/>
      <c r="M3015" s="773"/>
    </row>
    <row r="3016" s="695" customFormat="1" customHeight="1" spans="1:13">
      <c r="A3016" s="1287"/>
      <c r="B3016" s="513"/>
      <c r="C3016" s="799"/>
      <c r="D3016" s="799"/>
      <c r="E3016" s="409"/>
      <c r="F3016" s="390"/>
      <c r="G3016" s="1157"/>
      <c r="H3016" s="388"/>
      <c r="I3016" s="526"/>
      <c r="J3016" s="1216"/>
      <c r="K3016" s="388"/>
      <c r="L3016" s="388"/>
      <c r="M3016" s="773"/>
    </row>
    <row r="3017" s="695" customFormat="1" customHeight="1" spans="1:13">
      <c r="A3017" s="1287"/>
      <c r="B3017" s="513"/>
      <c r="C3017" s="799"/>
      <c r="D3017" s="799"/>
      <c r="E3017" s="409"/>
      <c r="F3017" s="390"/>
      <c r="G3017" s="1157"/>
      <c r="H3017" s="388"/>
      <c r="I3017" s="526"/>
      <c r="J3017" s="1216"/>
      <c r="K3017" s="388"/>
      <c r="L3017" s="388"/>
      <c r="M3017" s="773"/>
    </row>
    <row r="3018" s="695" customFormat="1" customHeight="1" spans="1:13">
      <c r="A3018" s="1287"/>
      <c r="B3018" s="513"/>
      <c r="C3018" s="799"/>
      <c r="D3018" s="799"/>
      <c r="E3018" s="409"/>
      <c r="F3018" s="390"/>
      <c r="G3018" s="1157"/>
      <c r="H3018" s="388"/>
      <c r="I3018" s="526"/>
      <c r="J3018" s="1216"/>
      <c r="K3018" s="388"/>
      <c r="L3018" s="388"/>
      <c r="M3018" s="773"/>
    </row>
    <row r="3019" s="695" customFormat="1" customHeight="1" spans="1:13">
      <c r="A3019" s="1287"/>
      <c r="B3019" s="513"/>
      <c r="C3019" s="799"/>
      <c r="D3019" s="799"/>
      <c r="E3019" s="409"/>
      <c r="F3019" s="390"/>
      <c r="G3019" s="1157"/>
      <c r="H3019" s="388"/>
      <c r="I3019" s="526"/>
      <c r="J3019" s="1216"/>
      <c r="K3019" s="388"/>
      <c r="L3019" s="388"/>
      <c r="M3019" s="773"/>
    </row>
    <row r="3020" s="695" customFormat="1" customHeight="1" spans="1:13">
      <c r="A3020" s="1287"/>
      <c r="B3020" s="513"/>
      <c r="C3020" s="799"/>
      <c r="D3020" s="799"/>
      <c r="E3020" s="409"/>
      <c r="F3020" s="390"/>
      <c r="G3020" s="1157"/>
      <c r="H3020" s="388"/>
      <c r="I3020" s="526"/>
      <c r="J3020" s="1216"/>
      <c r="K3020" s="388"/>
      <c r="L3020" s="388"/>
      <c r="M3020" s="773"/>
    </row>
    <row r="3021" s="695" customFormat="1" customHeight="1" spans="1:13">
      <c r="A3021" s="1287"/>
      <c r="B3021" s="513"/>
      <c r="C3021" s="799"/>
      <c r="D3021" s="799"/>
      <c r="E3021" s="409"/>
      <c r="F3021" s="390"/>
      <c r="G3021" s="1157"/>
      <c r="H3021" s="388"/>
      <c r="I3021" s="526"/>
      <c r="J3021" s="1216"/>
      <c r="K3021" s="388"/>
      <c r="L3021" s="388"/>
      <c r="M3021" s="773"/>
    </row>
    <row r="3022" s="695" customFormat="1" customHeight="1" spans="1:13">
      <c r="A3022" s="1287"/>
      <c r="B3022" s="513"/>
      <c r="C3022" s="799"/>
      <c r="D3022" s="799"/>
      <c r="E3022" s="409"/>
      <c r="F3022" s="390"/>
      <c r="G3022" s="1157"/>
      <c r="H3022" s="388"/>
      <c r="I3022" s="526"/>
      <c r="J3022" s="1216"/>
      <c r="K3022" s="388"/>
      <c r="L3022" s="388"/>
      <c r="M3022" s="773"/>
    </row>
    <row r="3023" s="695" customFormat="1" customHeight="1" spans="1:13">
      <c r="A3023" s="1287"/>
      <c r="B3023" s="513"/>
      <c r="C3023" s="799"/>
      <c r="D3023" s="799"/>
      <c r="E3023" s="409"/>
      <c r="F3023" s="390"/>
      <c r="G3023" s="1157"/>
      <c r="H3023" s="388"/>
      <c r="I3023" s="526"/>
      <c r="J3023" s="1216"/>
      <c r="K3023" s="388"/>
      <c r="L3023" s="388"/>
      <c r="M3023" s="773"/>
    </row>
    <row r="3024" s="695" customFormat="1" customHeight="1" spans="1:13">
      <c r="A3024" s="1287"/>
      <c r="B3024" s="513"/>
      <c r="C3024" s="799"/>
      <c r="D3024" s="799"/>
      <c r="E3024" s="409"/>
      <c r="F3024" s="390"/>
      <c r="G3024" s="1157"/>
      <c r="H3024" s="388"/>
      <c r="I3024" s="526"/>
      <c r="J3024" s="1216"/>
      <c r="K3024" s="388"/>
      <c r="L3024" s="388"/>
      <c r="M3024" s="773"/>
    </row>
    <row r="3025" s="695" customFormat="1" customHeight="1" spans="1:13">
      <c r="A3025" s="1287"/>
      <c r="B3025" s="513"/>
      <c r="C3025" s="799"/>
      <c r="D3025" s="799"/>
      <c r="E3025" s="409"/>
      <c r="F3025" s="390"/>
      <c r="G3025" s="1157"/>
      <c r="H3025" s="388"/>
      <c r="I3025" s="526"/>
      <c r="J3025" s="1216"/>
      <c r="K3025" s="388"/>
      <c r="L3025" s="388"/>
      <c r="M3025" s="773"/>
    </row>
    <row r="3026" s="695" customFormat="1" customHeight="1" spans="1:13">
      <c r="A3026" s="1287"/>
      <c r="B3026" s="513"/>
      <c r="C3026" s="799"/>
      <c r="D3026" s="799"/>
      <c r="E3026" s="409"/>
      <c r="F3026" s="390"/>
      <c r="G3026" s="1157"/>
      <c r="H3026" s="388"/>
      <c r="I3026" s="526"/>
      <c r="J3026" s="1216"/>
      <c r="K3026" s="388"/>
      <c r="L3026" s="388"/>
      <c r="M3026" s="773"/>
    </row>
    <row r="3027" s="695" customFormat="1" customHeight="1" spans="1:13">
      <c r="A3027" s="1287"/>
      <c r="B3027" s="513"/>
      <c r="C3027" s="799"/>
      <c r="D3027" s="799"/>
      <c r="E3027" s="409"/>
      <c r="F3027" s="390"/>
      <c r="G3027" s="1157"/>
      <c r="H3027" s="388"/>
      <c r="I3027" s="526"/>
      <c r="J3027" s="1216"/>
      <c r="K3027" s="388"/>
      <c r="L3027" s="388"/>
      <c r="M3027" s="773"/>
    </row>
    <row r="3028" s="695" customFormat="1" customHeight="1" spans="1:13">
      <c r="A3028" s="1287"/>
      <c r="B3028" s="513"/>
      <c r="C3028" s="799"/>
      <c r="D3028" s="799"/>
      <c r="E3028" s="409"/>
      <c r="F3028" s="390"/>
      <c r="G3028" s="1157"/>
      <c r="H3028" s="388"/>
      <c r="I3028" s="526"/>
      <c r="J3028" s="1216"/>
      <c r="K3028" s="388"/>
      <c r="L3028" s="388"/>
      <c r="M3028" s="773"/>
    </row>
    <row r="3029" s="695" customFormat="1" customHeight="1" spans="1:13">
      <c r="A3029" s="1287"/>
      <c r="B3029" s="513"/>
      <c r="C3029" s="799"/>
      <c r="D3029" s="799"/>
      <c r="E3029" s="409"/>
      <c r="F3029" s="390"/>
      <c r="G3029" s="1157"/>
      <c r="H3029" s="388"/>
      <c r="I3029" s="526"/>
      <c r="J3029" s="1216"/>
      <c r="K3029" s="388"/>
      <c r="L3029" s="388"/>
      <c r="M3029" s="773"/>
    </row>
    <row r="3030" s="695" customFormat="1" customHeight="1" spans="1:13">
      <c r="A3030" s="1287"/>
      <c r="B3030" s="513"/>
      <c r="C3030" s="799"/>
      <c r="D3030" s="799"/>
      <c r="E3030" s="409"/>
      <c r="F3030" s="390"/>
      <c r="G3030" s="1157"/>
      <c r="H3030" s="388"/>
      <c r="I3030" s="526"/>
      <c r="J3030" s="1216"/>
      <c r="K3030" s="388"/>
      <c r="L3030" s="388"/>
      <c r="M3030" s="773"/>
    </row>
    <row r="3031" s="695" customFormat="1" customHeight="1" spans="1:13">
      <c r="A3031" s="1287"/>
      <c r="B3031" s="513"/>
      <c r="C3031" s="799"/>
      <c r="D3031" s="799"/>
      <c r="E3031" s="409"/>
      <c r="F3031" s="390"/>
      <c r="G3031" s="1157"/>
      <c r="H3031" s="388"/>
      <c r="I3031" s="526"/>
      <c r="J3031" s="1216"/>
      <c r="K3031" s="388"/>
      <c r="L3031" s="388"/>
      <c r="M3031" s="773"/>
    </row>
    <row r="3032" s="695" customFormat="1" customHeight="1" spans="1:13">
      <c r="A3032" s="1287"/>
      <c r="B3032" s="513"/>
      <c r="C3032" s="799"/>
      <c r="D3032" s="799"/>
      <c r="E3032" s="409"/>
      <c r="F3032" s="390"/>
      <c r="G3032" s="1157"/>
      <c r="H3032" s="388"/>
      <c r="I3032" s="526"/>
      <c r="J3032" s="1216"/>
      <c r="K3032" s="388"/>
      <c r="L3032" s="388"/>
      <c r="M3032" s="773"/>
    </row>
    <row r="3033" s="695" customFormat="1" customHeight="1" spans="1:13">
      <c r="A3033" s="1287"/>
      <c r="B3033" s="513"/>
      <c r="C3033" s="799"/>
      <c r="D3033" s="799"/>
      <c r="E3033" s="409"/>
      <c r="F3033" s="390"/>
      <c r="G3033" s="1157"/>
      <c r="H3033" s="388"/>
      <c r="I3033" s="526"/>
      <c r="J3033" s="1216"/>
      <c r="K3033" s="388"/>
      <c r="L3033" s="388"/>
      <c r="M3033" s="773"/>
    </row>
    <row r="3034" s="695" customFormat="1" customHeight="1" spans="1:13">
      <c r="A3034" s="1287"/>
      <c r="B3034" s="513"/>
      <c r="C3034" s="799"/>
      <c r="D3034" s="799"/>
      <c r="E3034" s="409"/>
      <c r="F3034" s="390"/>
      <c r="G3034" s="1157"/>
      <c r="H3034" s="388"/>
      <c r="I3034" s="526"/>
      <c r="J3034" s="1216"/>
      <c r="K3034" s="388"/>
      <c r="L3034" s="388"/>
      <c r="M3034" s="773"/>
    </row>
    <row r="3035" s="695" customFormat="1" customHeight="1" spans="1:13">
      <c r="A3035" s="1287"/>
      <c r="B3035" s="513"/>
      <c r="C3035" s="799"/>
      <c r="D3035" s="799"/>
      <c r="E3035" s="409"/>
      <c r="F3035" s="390"/>
      <c r="G3035" s="1157"/>
      <c r="H3035" s="388"/>
      <c r="I3035" s="526"/>
      <c r="J3035" s="1216"/>
      <c r="K3035" s="388"/>
      <c r="L3035" s="388"/>
      <c r="M3035" s="773"/>
    </row>
    <row r="3036" s="695" customFormat="1" customHeight="1" spans="1:13">
      <c r="A3036" s="1287"/>
      <c r="B3036" s="513"/>
      <c r="C3036" s="799"/>
      <c r="D3036" s="799"/>
      <c r="E3036" s="409"/>
      <c r="F3036" s="390"/>
      <c r="G3036" s="1157"/>
      <c r="H3036" s="388"/>
      <c r="I3036" s="526"/>
      <c r="J3036" s="1216"/>
      <c r="K3036" s="388"/>
      <c r="L3036" s="388"/>
      <c r="M3036" s="773"/>
    </row>
    <row r="3037" s="695" customFormat="1" customHeight="1" spans="1:13">
      <c r="A3037" s="1287"/>
      <c r="B3037" s="513"/>
      <c r="C3037" s="799"/>
      <c r="D3037" s="799"/>
      <c r="E3037" s="409"/>
      <c r="F3037" s="390"/>
      <c r="G3037" s="1157"/>
      <c r="H3037" s="388"/>
      <c r="I3037" s="526"/>
      <c r="J3037" s="1216"/>
      <c r="K3037" s="388"/>
      <c r="L3037" s="388"/>
      <c r="M3037" s="773"/>
    </row>
    <row r="3038" s="695" customFormat="1" customHeight="1" spans="1:13">
      <c r="A3038" s="1287"/>
      <c r="B3038" s="513"/>
      <c r="C3038" s="799"/>
      <c r="D3038" s="799"/>
      <c r="E3038" s="409"/>
      <c r="F3038" s="390"/>
      <c r="G3038" s="1157"/>
      <c r="H3038" s="388"/>
      <c r="I3038" s="526"/>
      <c r="J3038" s="1216"/>
      <c r="K3038" s="388"/>
      <c r="L3038" s="388"/>
      <c r="M3038" s="773"/>
    </row>
    <row r="3039" s="695" customFormat="1" customHeight="1" spans="1:13">
      <c r="A3039" s="1287"/>
      <c r="B3039" s="513"/>
      <c r="C3039" s="799"/>
      <c r="D3039" s="799"/>
      <c r="E3039" s="409"/>
      <c r="F3039" s="390"/>
      <c r="G3039" s="1157"/>
      <c r="H3039" s="388"/>
      <c r="I3039" s="526"/>
      <c r="J3039" s="1216"/>
      <c r="K3039" s="388"/>
      <c r="L3039" s="388"/>
      <c r="M3039" s="773"/>
    </row>
    <row r="3040" s="695" customFormat="1" customHeight="1" spans="1:13">
      <c r="A3040" s="1287"/>
      <c r="B3040" s="513"/>
      <c r="C3040" s="799"/>
      <c r="D3040" s="799"/>
      <c r="E3040" s="409"/>
      <c r="F3040" s="390"/>
      <c r="G3040" s="1157"/>
      <c r="H3040" s="388"/>
      <c r="I3040" s="526"/>
      <c r="J3040" s="1216"/>
      <c r="K3040" s="388"/>
      <c r="L3040" s="388"/>
      <c r="M3040" s="773"/>
    </row>
    <row r="3041" s="695" customFormat="1" customHeight="1" spans="1:13">
      <c r="A3041" s="1287"/>
      <c r="B3041" s="513"/>
      <c r="C3041" s="799"/>
      <c r="D3041" s="799"/>
      <c r="E3041" s="409"/>
      <c r="F3041" s="390"/>
      <c r="G3041" s="1157"/>
      <c r="H3041" s="388"/>
      <c r="I3041" s="526"/>
      <c r="J3041" s="1216"/>
      <c r="K3041" s="388"/>
      <c r="L3041" s="388"/>
      <c r="M3041" s="773"/>
    </row>
    <row r="3042" s="695" customFormat="1" customHeight="1" spans="1:13">
      <c r="A3042" s="1287"/>
      <c r="B3042" s="513"/>
      <c r="C3042" s="799"/>
      <c r="D3042" s="799"/>
      <c r="E3042" s="409"/>
      <c r="F3042" s="390"/>
      <c r="G3042" s="1157"/>
      <c r="H3042" s="388"/>
      <c r="I3042" s="526"/>
      <c r="J3042" s="1216"/>
      <c r="K3042" s="388"/>
      <c r="L3042" s="388"/>
      <c r="M3042" s="773"/>
    </row>
    <row r="3043" s="695" customFormat="1" customHeight="1" spans="1:13">
      <c r="A3043" s="1287"/>
      <c r="B3043" s="513"/>
      <c r="C3043" s="799"/>
      <c r="D3043" s="799"/>
      <c r="E3043" s="409"/>
      <c r="F3043" s="390"/>
      <c r="G3043" s="1157"/>
      <c r="H3043" s="388"/>
      <c r="I3043" s="526"/>
      <c r="J3043" s="1216"/>
      <c r="K3043" s="388"/>
      <c r="L3043" s="388"/>
      <c r="M3043" s="773"/>
    </row>
    <row r="3044" s="695" customFormat="1" customHeight="1" spans="1:13">
      <c r="A3044" s="1287"/>
      <c r="B3044" s="513"/>
      <c r="C3044" s="799"/>
      <c r="D3044" s="799"/>
      <c r="E3044" s="409"/>
      <c r="F3044" s="390"/>
      <c r="G3044" s="1157"/>
      <c r="H3044" s="388"/>
      <c r="I3044" s="526"/>
      <c r="J3044" s="1216"/>
      <c r="K3044" s="388"/>
      <c r="L3044" s="388"/>
      <c r="M3044" s="773"/>
    </row>
    <row r="3045" s="695" customFormat="1" customHeight="1" spans="1:13">
      <c r="A3045" s="1287"/>
      <c r="B3045" s="513"/>
      <c r="C3045" s="799"/>
      <c r="D3045" s="799"/>
      <c r="E3045" s="409"/>
      <c r="F3045" s="390"/>
      <c r="G3045" s="1157"/>
      <c r="H3045" s="388"/>
      <c r="I3045" s="526"/>
      <c r="J3045" s="1216"/>
      <c r="K3045" s="388"/>
      <c r="L3045" s="388"/>
      <c r="M3045" s="773"/>
    </row>
    <row r="3046" s="695" customFormat="1" customHeight="1" spans="1:13">
      <c r="A3046" s="1287"/>
      <c r="B3046" s="513"/>
      <c r="C3046" s="799"/>
      <c r="D3046" s="799"/>
      <c r="E3046" s="409"/>
      <c r="F3046" s="390"/>
      <c r="G3046" s="1157"/>
      <c r="H3046" s="388"/>
      <c r="I3046" s="526"/>
      <c r="J3046" s="1216"/>
      <c r="K3046" s="388"/>
      <c r="L3046" s="388"/>
      <c r="M3046" s="773"/>
    </row>
    <row r="3047" s="695" customFormat="1" customHeight="1" spans="1:13">
      <c r="A3047" s="1287"/>
      <c r="B3047" s="513"/>
      <c r="C3047" s="799"/>
      <c r="D3047" s="799"/>
      <c r="E3047" s="409"/>
      <c r="F3047" s="390"/>
      <c r="G3047" s="1157"/>
      <c r="H3047" s="388"/>
      <c r="I3047" s="526"/>
      <c r="J3047" s="1216"/>
      <c r="K3047" s="388"/>
      <c r="L3047" s="388"/>
      <c r="M3047" s="773"/>
    </row>
    <row r="3048" s="695" customFormat="1" customHeight="1" spans="1:13">
      <c r="A3048" s="1287"/>
      <c r="B3048" s="513"/>
      <c r="C3048" s="799"/>
      <c r="D3048" s="799"/>
      <c r="E3048" s="409"/>
      <c r="F3048" s="390"/>
      <c r="G3048" s="1157"/>
      <c r="H3048" s="388"/>
      <c r="I3048" s="526"/>
      <c r="J3048" s="1216"/>
      <c r="K3048" s="388"/>
      <c r="L3048" s="388"/>
      <c r="M3048" s="773"/>
    </row>
    <row r="3049" s="695" customFormat="1" customHeight="1" spans="1:13">
      <c r="A3049" s="1287"/>
      <c r="B3049" s="513"/>
      <c r="C3049" s="799"/>
      <c r="D3049" s="799"/>
      <c r="E3049" s="409"/>
      <c r="F3049" s="390"/>
      <c r="G3049" s="1157"/>
      <c r="H3049" s="388"/>
      <c r="I3049" s="526"/>
      <c r="J3049" s="1216"/>
      <c r="K3049" s="388"/>
      <c r="L3049" s="388"/>
      <c r="M3049" s="773"/>
    </row>
    <row r="3050" s="695" customFormat="1" customHeight="1" spans="1:13">
      <c r="A3050" s="1287"/>
      <c r="B3050" s="513"/>
      <c r="C3050" s="799"/>
      <c r="D3050" s="799"/>
      <c r="E3050" s="409"/>
      <c r="F3050" s="390"/>
      <c r="G3050" s="1157"/>
      <c r="H3050" s="388"/>
      <c r="I3050" s="526"/>
      <c r="J3050" s="1216"/>
      <c r="K3050" s="388"/>
      <c r="L3050" s="388"/>
      <c r="M3050" s="773"/>
    </row>
    <row r="3051" s="695" customFormat="1" customHeight="1" spans="1:13">
      <c r="A3051" s="1287"/>
      <c r="B3051" s="513"/>
      <c r="C3051" s="773"/>
      <c r="D3051" s="799"/>
      <c r="E3051" s="409"/>
      <c r="F3051" s="390"/>
      <c r="G3051" s="1157"/>
      <c r="H3051" s="388"/>
      <c r="I3051" s="526"/>
      <c r="J3051" s="1216"/>
      <c r="K3051" s="388"/>
      <c r="L3051" s="388"/>
      <c r="M3051" s="773"/>
    </row>
    <row r="3052" s="695" customFormat="1" customHeight="1" spans="1:13">
      <c r="A3052" s="1287"/>
      <c r="B3052" s="513"/>
      <c r="C3052" s="773"/>
      <c r="D3052" s="799"/>
      <c r="E3052" s="409"/>
      <c r="F3052" s="390"/>
      <c r="G3052" s="1157"/>
      <c r="H3052" s="388"/>
      <c r="I3052" s="526"/>
      <c r="J3052" s="1216"/>
      <c r="K3052" s="388"/>
      <c r="L3052" s="388"/>
      <c r="M3052" s="773"/>
    </row>
    <row r="3053" s="695" customFormat="1" customHeight="1" spans="1:13">
      <c r="A3053" s="1287"/>
      <c r="B3053" s="513"/>
      <c r="C3053" s="773"/>
      <c r="D3053" s="799"/>
      <c r="E3053" s="409"/>
      <c r="F3053" s="390"/>
      <c r="G3053" s="1157"/>
      <c r="H3053" s="388"/>
      <c r="I3053" s="526"/>
      <c r="J3053" s="1216"/>
      <c r="K3053" s="388"/>
      <c r="L3053" s="388"/>
      <c r="M3053" s="773"/>
    </row>
    <row r="3054" s="695" customFormat="1" customHeight="1" spans="1:13">
      <c r="A3054" s="1287"/>
      <c r="B3054" s="513"/>
      <c r="C3054" s="773"/>
      <c r="D3054" s="799"/>
      <c r="E3054" s="409"/>
      <c r="F3054" s="390"/>
      <c r="G3054" s="1157"/>
      <c r="H3054" s="388"/>
      <c r="I3054" s="526"/>
      <c r="J3054" s="1216"/>
      <c r="K3054" s="388"/>
      <c r="L3054" s="388"/>
      <c r="M3054" s="773"/>
    </row>
    <row r="3055" s="695" customFormat="1" customHeight="1" spans="1:13">
      <c r="A3055" s="1287"/>
      <c r="B3055" s="513"/>
      <c r="C3055" s="773"/>
      <c r="D3055" s="799"/>
      <c r="E3055" s="409"/>
      <c r="F3055" s="390"/>
      <c r="G3055" s="1157"/>
      <c r="H3055" s="388"/>
      <c r="I3055" s="526"/>
      <c r="J3055" s="1216"/>
      <c r="K3055" s="388"/>
      <c r="L3055" s="388"/>
      <c r="M3055" s="773"/>
    </row>
    <row r="3056" s="695" customFormat="1" customHeight="1" spans="1:13">
      <c r="A3056" s="1287"/>
      <c r="B3056" s="513"/>
      <c r="C3056" s="773"/>
      <c r="D3056" s="799"/>
      <c r="E3056" s="409"/>
      <c r="F3056" s="390"/>
      <c r="G3056" s="1157"/>
      <c r="H3056" s="388"/>
      <c r="I3056" s="526"/>
      <c r="J3056" s="1216"/>
      <c r="K3056" s="388"/>
      <c r="L3056" s="388"/>
      <c r="M3056" s="773"/>
    </row>
    <row r="3057" s="695" customFormat="1" customHeight="1" spans="1:13">
      <c r="A3057" s="1287"/>
      <c r="B3057" s="513"/>
      <c r="C3057" s="773"/>
      <c r="D3057" s="799"/>
      <c r="E3057" s="409"/>
      <c r="F3057" s="390"/>
      <c r="G3057" s="1157"/>
      <c r="H3057" s="388"/>
      <c r="I3057" s="526"/>
      <c r="J3057" s="1216"/>
      <c r="K3057" s="388"/>
      <c r="L3057" s="388"/>
      <c r="M3057" s="773"/>
    </row>
    <row r="3058" s="695" customFormat="1" customHeight="1" spans="1:13">
      <c r="A3058" s="1287"/>
      <c r="B3058" s="513"/>
      <c r="C3058" s="773"/>
      <c r="D3058" s="799"/>
      <c r="E3058" s="409"/>
      <c r="F3058" s="390"/>
      <c r="G3058" s="1157"/>
      <c r="H3058" s="388"/>
      <c r="I3058" s="526"/>
      <c r="J3058" s="1216"/>
      <c r="K3058" s="388"/>
      <c r="L3058" s="388"/>
      <c r="M3058" s="773"/>
    </row>
    <row r="3059" s="695" customFormat="1" customHeight="1" spans="1:13">
      <c r="A3059" s="1287"/>
      <c r="B3059" s="513"/>
      <c r="C3059" s="773"/>
      <c r="D3059" s="799"/>
      <c r="E3059" s="409"/>
      <c r="F3059" s="390"/>
      <c r="G3059" s="1157"/>
      <c r="H3059" s="388"/>
      <c r="I3059" s="526"/>
      <c r="J3059" s="1216"/>
      <c r="K3059" s="388"/>
      <c r="L3059" s="388"/>
      <c r="M3059" s="773"/>
    </row>
    <row r="3060" s="695" customFormat="1" customHeight="1" spans="1:13">
      <c r="A3060" s="1287"/>
      <c r="B3060" s="513"/>
      <c r="C3060" s="773"/>
      <c r="D3060" s="799"/>
      <c r="E3060" s="409"/>
      <c r="F3060" s="390"/>
      <c r="G3060" s="1157"/>
      <c r="H3060" s="388"/>
      <c r="I3060" s="526"/>
      <c r="J3060" s="1216"/>
      <c r="K3060" s="388"/>
      <c r="L3060" s="388"/>
      <c r="M3060" s="773"/>
    </row>
    <row r="3061" s="695" customFormat="1" customHeight="1" spans="1:13">
      <c r="A3061" s="1287"/>
      <c r="B3061" s="513"/>
      <c r="C3061" s="773"/>
      <c r="D3061" s="799"/>
      <c r="E3061" s="409"/>
      <c r="F3061" s="390"/>
      <c r="G3061" s="1157"/>
      <c r="H3061" s="388"/>
      <c r="I3061" s="526"/>
      <c r="J3061" s="1216"/>
      <c r="K3061" s="388"/>
      <c r="L3061" s="388"/>
      <c r="M3061" s="773"/>
    </row>
    <row r="3062" s="695" customFormat="1" customHeight="1" spans="1:13">
      <c r="A3062" s="1287"/>
      <c r="B3062" s="513"/>
      <c r="C3062" s="773"/>
      <c r="D3062" s="799"/>
      <c r="E3062" s="409"/>
      <c r="F3062" s="390"/>
      <c r="G3062" s="1157"/>
      <c r="H3062" s="388"/>
      <c r="I3062" s="526"/>
      <c r="J3062" s="1216"/>
      <c r="K3062" s="388"/>
      <c r="L3062" s="388"/>
      <c r="M3062" s="773"/>
    </row>
    <row r="3063" s="695" customFormat="1" customHeight="1" spans="1:13">
      <c r="A3063" s="1287"/>
      <c r="B3063" s="513"/>
      <c r="C3063" s="773"/>
      <c r="D3063" s="799"/>
      <c r="E3063" s="409"/>
      <c r="F3063" s="390"/>
      <c r="G3063" s="1157"/>
      <c r="H3063" s="388"/>
      <c r="I3063" s="526"/>
      <c r="J3063" s="1216"/>
      <c r="K3063" s="388"/>
      <c r="L3063" s="388"/>
      <c r="M3063" s="773"/>
    </row>
    <row r="3064" s="695" customFormat="1" customHeight="1" spans="1:13">
      <c r="A3064" s="1287"/>
      <c r="B3064" s="513"/>
      <c r="C3064" s="773"/>
      <c r="D3064" s="799"/>
      <c r="E3064" s="409"/>
      <c r="F3064" s="390"/>
      <c r="G3064" s="1157"/>
      <c r="H3064" s="388"/>
      <c r="I3064" s="526"/>
      <c r="J3064" s="1216"/>
      <c r="K3064" s="388"/>
      <c r="L3064" s="388"/>
      <c r="M3064" s="773"/>
    </row>
    <row r="3065" s="695" customFormat="1" customHeight="1" spans="1:13">
      <c r="A3065" s="1287"/>
      <c r="B3065" s="513"/>
      <c r="C3065" s="773"/>
      <c r="D3065" s="799"/>
      <c r="E3065" s="409"/>
      <c r="F3065" s="390"/>
      <c r="G3065" s="1157"/>
      <c r="H3065" s="388"/>
      <c r="I3065" s="526"/>
      <c r="J3065" s="1216"/>
      <c r="K3065" s="388"/>
      <c r="L3065" s="388"/>
      <c r="M3065" s="773"/>
    </row>
    <row r="3066" s="695" customFormat="1" customHeight="1" spans="1:13">
      <c r="A3066" s="1287"/>
      <c r="B3066" s="513"/>
      <c r="C3066" s="773"/>
      <c r="D3066" s="799"/>
      <c r="E3066" s="409"/>
      <c r="F3066" s="390"/>
      <c r="G3066" s="1157"/>
      <c r="H3066" s="388"/>
      <c r="I3066" s="526"/>
      <c r="J3066" s="1216"/>
      <c r="K3066" s="388"/>
      <c r="L3066" s="388"/>
      <c r="M3066" s="773"/>
    </row>
    <row r="3067" s="695" customFormat="1" customHeight="1" spans="1:13">
      <c r="A3067" s="1287"/>
      <c r="B3067" s="513"/>
      <c r="C3067" s="773"/>
      <c r="D3067" s="799"/>
      <c r="E3067" s="409"/>
      <c r="F3067" s="390"/>
      <c r="G3067" s="1157"/>
      <c r="H3067" s="388"/>
      <c r="I3067" s="526"/>
      <c r="J3067" s="1216"/>
      <c r="K3067" s="388"/>
      <c r="L3067" s="388"/>
      <c r="M3067" s="773"/>
    </row>
    <row r="3068" s="695" customFormat="1" customHeight="1" spans="1:13">
      <c r="A3068" s="1287"/>
      <c r="B3068" s="513"/>
      <c r="C3068" s="773"/>
      <c r="D3068" s="799"/>
      <c r="E3068" s="409"/>
      <c r="F3068" s="390"/>
      <c r="G3068" s="1157"/>
      <c r="H3068" s="388"/>
      <c r="I3068" s="526"/>
      <c r="J3068" s="1216"/>
      <c r="K3068" s="388"/>
      <c r="L3068" s="388"/>
      <c r="M3068" s="773"/>
    </row>
    <row r="3069" s="695" customFormat="1" customHeight="1" spans="1:13">
      <c r="A3069" s="1287"/>
      <c r="B3069" s="513"/>
      <c r="C3069" s="773"/>
      <c r="D3069" s="799"/>
      <c r="E3069" s="409"/>
      <c r="F3069" s="390"/>
      <c r="G3069" s="1157"/>
      <c r="H3069" s="388"/>
      <c r="I3069" s="526"/>
      <c r="J3069" s="1216"/>
      <c r="K3069" s="388"/>
      <c r="L3069" s="388"/>
      <c r="M3069" s="773"/>
    </row>
    <row r="3070" s="695" customFormat="1" customHeight="1" spans="1:13">
      <c r="A3070" s="1287"/>
      <c r="B3070" s="513"/>
      <c r="C3070" s="773"/>
      <c r="D3070" s="799"/>
      <c r="E3070" s="409"/>
      <c r="F3070" s="390"/>
      <c r="G3070" s="1157"/>
      <c r="H3070" s="388"/>
      <c r="I3070" s="526"/>
      <c r="J3070" s="1216"/>
      <c r="K3070" s="388"/>
      <c r="L3070" s="388"/>
      <c r="M3070" s="773"/>
    </row>
    <row r="3071" s="695" customFormat="1" customHeight="1" spans="1:13">
      <c r="A3071" s="1287"/>
      <c r="B3071" s="513"/>
      <c r="C3071" s="773"/>
      <c r="D3071" s="799"/>
      <c r="E3071" s="409"/>
      <c r="F3071" s="390"/>
      <c r="G3071" s="1157"/>
      <c r="H3071" s="388"/>
      <c r="I3071" s="526"/>
      <c r="J3071" s="1216"/>
      <c r="K3071" s="388"/>
      <c r="L3071" s="388"/>
      <c r="M3071" s="773"/>
    </row>
    <row r="3072" s="695" customFormat="1" customHeight="1" spans="1:13">
      <c r="A3072" s="1287"/>
      <c r="B3072" s="513"/>
      <c r="C3072" s="773"/>
      <c r="D3072" s="799"/>
      <c r="E3072" s="409"/>
      <c r="F3072" s="390"/>
      <c r="G3072" s="1157"/>
      <c r="H3072" s="388"/>
      <c r="I3072" s="526"/>
      <c r="J3072" s="1216"/>
      <c r="K3072" s="388"/>
      <c r="L3072" s="388"/>
      <c r="M3072" s="773"/>
    </row>
    <row r="3073" s="695" customFormat="1" customHeight="1" spans="1:13">
      <c r="A3073" s="1287"/>
      <c r="B3073" s="513"/>
      <c r="C3073" s="773"/>
      <c r="D3073" s="799"/>
      <c r="E3073" s="409"/>
      <c r="F3073" s="390"/>
      <c r="G3073" s="1157"/>
      <c r="H3073" s="388"/>
      <c r="I3073" s="526"/>
      <c r="J3073" s="1216"/>
      <c r="K3073" s="388"/>
      <c r="L3073" s="388"/>
      <c r="M3073" s="773"/>
    </row>
    <row r="3074" s="695" customFormat="1" customHeight="1" spans="1:13">
      <c r="A3074" s="1287"/>
      <c r="B3074" s="529"/>
      <c r="C3074" s="773"/>
      <c r="D3074" s="799"/>
      <c r="E3074" s="810"/>
      <c r="F3074" s="952"/>
      <c r="G3074" s="1157"/>
      <c r="H3074" s="388"/>
      <c r="I3074" s="526"/>
      <c r="J3074" s="1216"/>
      <c r="K3074" s="388"/>
      <c r="L3074" s="388"/>
      <c r="M3074" s="773"/>
    </row>
    <row r="3075" s="695" customFormat="1" customHeight="1" spans="1:13">
      <c r="A3075" s="1287"/>
      <c r="B3075" s="529"/>
      <c r="C3075" s="773"/>
      <c r="D3075" s="799"/>
      <c r="E3075" s="810"/>
      <c r="F3075" s="952"/>
      <c r="G3075" s="1157"/>
      <c r="H3075" s="388"/>
      <c r="I3075" s="526"/>
      <c r="J3075" s="1216"/>
      <c r="K3075" s="388"/>
      <c r="L3075" s="388"/>
      <c r="M3075" s="773"/>
    </row>
    <row r="3076" s="695" customFormat="1" customHeight="1" spans="1:13">
      <c r="A3076" s="1287"/>
      <c r="B3076" s="513"/>
      <c r="C3076" s="773"/>
      <c r="D3076" s="799"/>
      <c r="E3076" s="409"/>
      <c r="F3076" s="390"/>
      <c r="G3076" s="1157"/>
      <c r="H3076" s="388"/>
      <c r="I3076" s="526"/>
      <c r="J3076" s="1216"/>
      <c r="K3076" s="388"/>
      <c r="L3076" s="388"/>
      <c r="M3076" s="773"/>
    </row>
    <row r="3077" s="695" customFormat="1" customHeight="1" spans="1:13">
      <c r="A3077" s="1287"/>
      <c r="B3077" s="513"/>
      <c r="C3077" s="773"/>
      <c r="D3077" s="799"/>
      <c r="E3077" s="409"/>
      <c r="F3077" s="390"/>
      <c r="G3077" s="1157"/>
      <c r="H3077" s="388"/>
      <c r="I3077" s="526"/>
      <c r="J3077" s="1216"/>
      <c r="K3077" s="388"/>
      <c r="L3077" s="388"/>
      <c r="M3077" s="773"/>
    </row>
    <row r="3078" s="695" customFormat="1" customHeight="1" spans="1:13">
      <c r="A3078" s="1287"/>
      <c r="B3078" s="513"/>
      <c r="C3078" s="773"/>
      <c r="D3078" s="799"/>
      <c r="E3078" s="409"/>
      <c r="F3078" s="390"/>
      <c r="G3078" s="1157"/>
      <c r="H3078" s="388"/>
      <c r="I3078" s="526"/>
      <c r="J3078" s="1216"/>
      <c r="K3078" s="388"/>
      <c r="L3078" s="388"/>
      <c r="M3078" s="773"/>
    </row>
    <row r="3079" s="695" customFormat="1" customHeight="1" spans="1:13">
      <c r="A3079" s="1287"/>
      <c r="B3079" s="513"/>
      <c r="C3079" s="773"/>
      <c r="D3079" s="799"/>
      <c r="E3079" s="409"/>
      <c r="F3079" s="390"/>
      <c r="G3079" s="1157"/>
      <c r="H3079" s="388"/>
      <c r="I3079" s="526"/>
      <c r="J3079" s="1216"/>
      <c r="K3079" s="388"/>
      <c r="L3079" s="388"/>
      <c r="M3079" s="773"/>
    </row>
    <row r="3080" s="695" customFormat="1" customHeight="1" spans="1:13">
      <c r="A3080" s="1287"/>
      <c r="B3080" s="513"/>
      <c r="C3080" s="773"/>
      <c r="D3080" s="799"/>
      <c r="E3080" s="409"/>
      <c r="F3080" s="390"/>
      <c r="G3080" s="1157"/>
      <c r="H3080" s="388"/>
      <c r="I3080" s="526"/>
      <c r="J3080" s="1216"/>
      <c r="K3080" s="388"/>
      <c r="L3080" s="388"/>
      <c r="M3080" s="773"/>
    </row>
    <row r="3081" s="695" customFormat="1" customHeight="1" spans="1:13">
      <c r="A3081" s="1287"/>
      <c r="B3081" s="513"/>
      <c r="C3081" s="773"/>
      <c r="D3081" s="799"/>
      <c r="E3081" s="409"/>
      <c r="F3081" s="390"/>
      <c r="G3081" s="1157"/>
      <c r="H3081" s="388"/>
      <c r="I3081" s="526"/>
      <c r="J3081" s="1216"/>
      <c r="K3081" s="388"/>
      <c r="L3081" s="388"/>
      <c r="M3081" s="773"/>
    </row>
    <row r="3082" s="695" customFormat="1" customHeight="1" spans="1:13">
      <c r="A3082" s="1287"/>
      <c r="B3082" s="513"/>
      <c r="C3082" s="773"/>
      <c r="D3082" s="799"/>
      <c r="E3082" s="409"/>
      <c r="F3082" s="390"/>
      <c r="G3082" s="1157"/>
      <c r="H3082" s="388"/>
      <c r="I3082" s="526"/>
      <c r="J3082" s="1216"/>
      <c r="K3082" s="388"/>
      <c r="L3082" s="388"/>
      <c r="M3082" s="773"/>
    </row>
    <row r="3083" s="695" customFormat="1" customHeight="1" spans="1:13">
      <c r="A3083" s="1287"/>
      <c r="B3083" s="513"/>
      <c r="C3083" s="773"/>
      <c r="D3083" s="799"/>
      <c r="E3083" s="409"/>
      <c r="F3083" s="390"/>
      <c r="G3083" s="1157"/>
      <c r="H3083" s="388"/>
      <c r="I3083" s="526"/>
      <c r="J3083" s="1216"/>
      <c r="K3083" s="388"/>
      <c r="L3083" s="388"/>
      <c r="M3083" s="773"/>
    </row>
    <row r="3084" s="695" customFormat="1" customHeight="1" spans="1:13">
      <c r="A3084" s="1287"/>
      <c r="B3084" s="513"/>
      <c r="C3084" s="773"/>
      <c r="D3084" s="799"/>
      <c r="E3084" s="409"/>
      <c r="F3084" s="390"/>
      <c r="G3084" s="1157"/>
      <c r="H3084" s="388"/>
      <c r="I3084" s="526"/>
      <c r="J3084" s="1216"/>
      <c r="K3084" s="388"/>
      <c r="L3084" s="388"/>
      <c r="M3084" s="773"/>
    </row>
    <row r="3085" s="695" customFormat="1" customHeight="1" spans="1:13">
      <c r="A3085" s="1287"/>
      <c r="B3085" s="513"/>
      <c r="C3085" s="773"/>
      <c r="D3085" s="799"/>
      <c r="E3085" s="409"/>
      <c r="F3085" s="390"/>
      <c r="G3085" s="1157"/>
      <c r="H3085" s="388"/>
      <c r="I3085" s="526"/>
      <c r="J3085" s="1216"/>
      <c r="K3085" s="388"/>
      <c r="L3085" s="388"/>
      <c r="M3085" s="773"/>
    </row>
    <row r="3086" s="695" customFormat="1" customHeight="1" spans="1:13">
      <c r="A3086" s="1287"/>
      <c r="B3086" s="513"/>
      <c r="C3086" s="773"/>
      <c r="D3086" s="799"/>
      <c r="E3086" s="409"/>
      <c r="F3086" s="390"/>
      <c r="G3086" s="1157"/>
      <c r="H3086" s="388"/>
      <c r="I3086" s="526"/>
      <c r="J3086" s="1216"/>
      <c r="K3086" s="388"/>
      <c r="L3086" s="388"/>
      <c r="M3086" s="773"/>
    </row>
    <row r="3087" s="695" customFormat="1" customHeight="1" spans="1:13">
      <c r="A3087" s="1287"/>
      <c r="B3087" s="513"/>
      <c r="C3087" s="773"/>
      <c r="D3087" s="799"/>
      <c r="E3087" s="409"/>
      <c r="F3087" s="390"/>
      <c r="G3087" s="1157"/>
      <c r="H3087" s="388"/>
      <c r="I3087" s="526"/>
      <c r="J3087" s="1216"/>
      <c r="K3087" s="388"/>
      <c r="L3087" s="388"/>
      <c r="M3087" s="773"/>
    </row>
    <row r="3088" s="695" customFormat="1" customHeight="1" spans="1:13">
      <c r="A3088" s="1287"/>
      <c r="B3088" s="513"/>
      <c r="C3088" s="773"/>
      <c r="D3088" s="799"/>
      <c r="E3088" s="409"/>
      <c r="F3088" s="390"/>
      <c r="G3088" s="1157"/>
      <c r="H3088" s="388"/>
      <c r="I3088" s="526"/>
      <c r="J3088" s="1216"/>
      <c r="K3088" s="388"/>
      <c r="L3088" s="388"/>
      <c r="M3088" s="773"/>
    </row>
    <row r="3089" s="695" customFormat="1" customHeight="1" spans="1:13">
      <c r="A3089" s="1287"/>
      <c r="B3089" s="513"/>
      <c r="C3089" s="773"/>
      <c r="D3089" s="799"/>
      <c r="E3089" s="409"/>
      <c r="F3089" s="390"/>
      <c r="G3089" s="1157"/>
      <c r="H3089" s="388"/>
      <c r="I3089" s="526"/>
      <c r="J3089" s="1216"/>
      <c r="K3089" s="388"/>
      <c r="L3089" s="388"/>
      <c r="M3089" s="773"/>
    </row>
    <row r="3090" s="695" customFormat="1" customHeight="1" spans="1:13">
      <c r="A3090" s="1287"/>
      <c r="B3090" s="513"/>
      <c r="C3090" s="773"/>
      <c r="D3090" s="799"/>
      <c r="E3090" s="409"/>
      <c r="F3090" s="390"/>
      <c r="G3090" s="1157"/>
      <c r="H3090" s="388"/>
      <c r="I3090" s="526"/>
      <c r="J3090" s="1216"/>
      <c r="K3090" s="388"/>
      <c r="L3090" s="388"/>
      <c r="M3090" s="773"/>
    </row>
    <row r="3091" s="695" customFormat="1" customHeight="1" spans="1:13">
      <c r="A3091" s="1287"/>
      <c r="B3091" s="513"/>
      <c r="C3091" s="773"/>
      <c r="D3091" s="799"/>
      <c r="E3091" s="409"/>
      <c r="F3091" s="390"/>
      <c r="G3091" s="1157"/>
      <c r="H3091" s="388"/>
      <c r="I3091" s="526"/>
      <c r="J3091" s="1216"/>
      <c r="K3091" s="388"/>
      <c r="L3091" s="388"/>
      <c r="M3091" s="773"/>
    </row>
    <row r="3092" s="695" customFormat="1" customHeight="1" spans="1:13">
      <c r="A3092" s="1287"/>
      <c r="B3092" s="513"/>
      <c r="C3092" s="773"/>
      <c r="D3092" s="799"/>
      <c r="E3092" s="409"/>
      <c r="F3092" s="390"/>
      <c r="G3092" s="1157"/>
      <c r="H3092" s="388"/>
      <c r="I3092" s="526"/>
      <c r="J3092" s="1216"/>
      <c r="K3092" s="388"/>
      <c r="L3092" s="388"/>
      <c r="M3092" s="773"/>
    </row>
    <row r="3093" s="695" customFormat="1" customHeight="1" spans="1:13">
      <c r="A3093" s="1287"/>
      <c r="B3093" s="513"/>
      <c r="C3093" s="773"/>
      <c r="D3093" s="799"/>
      <c r="E3093" s="409"/>
      <c r="F3093" s="390"/>
      <c r="G3093" s="1157"/>
      <c r="H3093" s="388"/>
      <c r="I3093" s="526"/>
      <c r="J3093" s="1216"/>
      <c r="K3093" s="388"/>
      <c r="L3093" s="388"/>
      <c r="M3093" s="773"/>
    </row>
    <row r="3094" s="695" customFormat="1" customHeight="1" spans="1:13">
      <c r="A3094" s="1287"/>
      <c r="B3094" s="513"/>
      <c r="C3094" s="773"/>
      <c r="D3094" s="799"/>
      <c r="E3094" s="409"/>
      <c r="F3094" s="390"/>
      <c r="G3094" s="1157"/>
      <c r="H3094" s="388"/>
      <c r="I3094" s="526"/>
      <c r="J3094" s="1216"/>
      <c r="K3094" s="388"/>
      <c r="L3094" s="388"/>
      <c r="M3094" s="773"/>
    </row>
    <row r="3095" s="695" customFormat="1" customHeight="1" spans="1:13">
      <c r="A3095" s="1287"/>
      <c r="B3095" s="513"/>
      <c r="C3095" s="773"/>
      <c r="D3095" s="799"/>
      <c r="E3095" s="409"/>
      <c r="F3095" s="390"/>
      <c r="G3095" s="1157"/>
      <c r="H3095" s="388"/>
      <c r="I3095" s="526"/>
      <c r="J3095" s="1216"/>
      <c r="K3095" s="388"/>
      <c r="L3095" s="388"/>
      <c r="M3095" s="773"/>
    </row>
    <row r="3096" s="695" customFormat="1" customHeight="1" spans="1:13">
      <c r="A3096" s="1287"/>
      <c r="B3096" s="513"/>
      <c r="C3096" s="773"/>
      <c r="D3096" s="799"/>
      <c r="E3096" s="409"/>
      <c r="F3096" s="390"/>
      <c r="G3096" s="1157"/>
      <c r="H3096" s="388"/>
      <c r="I3096" s="526"/>
      <c r="J3096" s="1216"/>
      <c r="K3096" s="388"/>
      <c r="L3096" s="388"/>
      <c r="M3096" s="773"/>
    </row>
    <row r="3097" s="695" customFormat="1" customHeight="1" spans="1:13">
      <c r="A3097" s="1287"/>
      <c r="B3097" s="513"/>
      <c r="C3097" s="773"/>
      <c r="D3097" s="799"/>
      <c r="E3097" s="409"/>
      <c r="F3097" s="390"/>
      <c r="G3097" s="1157"/>
      <c r="H3097" s="388"/>
      <c r="I3097" s="526"/>
      <c r="J3097" s="1216"/>
      <c r="K3097" s="388"/>
      <c r="L3097" s="388"/>
      <c r="M3097" s="773"/>
    </row>
    <row r="3098" s="695" customFormat="1" customHeight="1" spans="1:13">
      <c r="A3098" s="1287"/>
      <c r="B3098" s="513"/>
      <c r="C3098" s="773"/>
      <c r="D3098" s="799"/>
      <c r="E3098" s="409"/>
      <c r="F3098" s="390"/>
      <c r="G3098" s="1157"/>
      <c r="H3098" s="388"/>
      <c r="I3098" s="526"/>
      <c r="J3098" s="1216"/>
      <c r="K3098" s="388"/>
      <c r="L3098" s="388"/>
      <c r="M3098" s="773"/>
    </row>
    <row r="3099" s="695" customFormat="1" customHeight="1" spans="1:13">
      <c r="A3099" s="1287"/>
      <c r="B3099" s="513"/>
      <c r="C3099" s="773"/>
      <c r="D3099" s="799"/>
      <c r="E3099" s="409"/>
      <c r="F3099" s="390"/>
      <c r="G3099" s="1157"/>
      <c r="H3099" s="388"/>
      <c r="I3099" s="526"/>
      <c r="J3099" s="1216"/>
      <c r="K3099" s="388"/>
      <c r="L3099" s="388"/>
      <c r="M3099" s="773"/>
    </row>
    <row r="3100" s="695" customFormat="1" customHeight="1" spans="1:13">
      <c r="A3100" s="1287"/>
      <c r="B3100" s="513"/>
      <c r="C3100" s="773"/>
      <c r="D3100" s="799"/>
      <c r="E3100" s="409"/>
      <c r="F3100" s="390"/>
      <c r="G3100" s="1157"/>
      <c r="H3100" s="388"/>
      <c r="I3100" s="526"/>
      <c r="J3100" s="1216"/>
      <c r="K3100" s="388"/>
      <c r="L3100" s="388"/>
      <c r="M3100" s="773"/>
    </row>
    <row r="3101" s="695" customFormat="1" customHeight="1" spans="1:13">
      <c r="A3101" s="1287"/>
      <c r="B3101" s="513"/>
      <c r="C3101" s="773"/>
      <c r="D3101" s="799"/>
      <c r="E3101" s="409"/>
      <c r="F3101" s="390"/>
      <c r="G3101" s="1157"/>
      <c r="H3101" s="388"/>
      <c r="I3101" s="526"/>
      <c r="J3101" s="1216"/>
      <c r="K3101" s="388"/>
      <c r="L3101" s="388"/>
      <c r="M3101" s="773"/>
    </row>
    <row r="3102" s="695" customFormat="1" customHeight="1" spans="1:13">
      <c r="A3102" s="1287"/>
      <c r="B3102" s="513"/>
      <c r="C3102" s="773"/>
      <c r="D3102" s="799"/>
      <c r="E3102" s="409"/>
      <c r="F3102" s="390"/>
      <c r="G3102" s="1157"/>
      <c r="H3102" s="388"/>
      <c r="I3102" s="526"/>
      <c r="J3102" s="1216"/>
      <c r="K3102" s="388"/>
      <c r="L3102" s="388"/>
      <c r="M3102" s="773"/>
    </row>
    <row r="3103" s="695" customFormat="1" customHeight="1" spans="1:13">
      <c r="A3103" s="1287"/>
      <c r="B3103" s="513"/>
      <c r="C3103" s="773"/>
      <c r="D3103" s="799"/>
      <c r="E3103" s="409"/>
      <c r="F3103" s="390"/>
      <c r="G3103" s="1157"/>
      <c r="H3103" s="388"/>
      <c r="I3103" s="526"/>
      <c r="J3103" s="1216"/>
      <c r="K3103" s="388"/>
      <c r="L3103" s="388"/>
      <c r="M3103" s="773"/>
    </row>
    <row r="3104" s="695" customFormat="1" customHeight="1" spans="1:13">
      <c r="A3104" s="1287"/>
      <c r="B3104" s="513"/>
      <c r="C3104" s="773"/>
      <c r="D3104" s="799"/>
      <c r="E3104" s="409"/>
      <c r="F3104" s="390"/>
      <c r="G3104" s="1157"/>
      <c r="H3104" s="388"/>
      <c r="I3104" s="526"/>
      <c r="J3104" s="1216"/>
      <c r="K3104" s="388"/>
      <c r="L3104" s="388"/>
      <c r="M3104" s="773"/>
    </row>
    <row r="3105" s="695" customFormat="1" customHeight="1" spans="1:13">
      <c r="A3105" s="1287"/>
      <c r="B3105" s="513"/>
      <c r="C3105" s="773"/>
      <c r="D3105" s="799"/>
      <c r="E3105" s="409"/>
      <c r="F3105" s="390"/>
      <c r="G3105" s="1157"/>
      <c r="H3105" s="388"/>
      <c r="I3105" s="526"/>
      <c r="J3105" s="1216"/>
      <c r="K3105" s="388"/>
      <c r="L3105" s="388"/>
      <c r="M3105" s="773"/>
    </row>
    <row r="3106" s="695" customFormat="1" customHeight="1" spans="1:13">
      <c r="A3106" s="1287"/>
      <c r="B3106" s="513"/>
      <c r="C3106" s="773"/>
      <c r="D3106" s="799"/>
      <c r="E3106" s="409"/>
      <c r="F3106" s="390"/>
      <c r="G3106" s="1157"/>
      <c r="H3106" s="388"/>
      <c r="I3106" s="526"/>
      <c r="J3106" s="1216"/>
      <c r="K3106" s="388"/>
      <c r="L3106" s="388"/>
      <c r="M3106" s="773"/>
    </row>
    <row r="3107" s="695" customFormat="1" customHeight="1" spans="1:13">
      <c r="A3107" s="1287"/>
      <c r="B3107" s="513"/>
      <c r="C3107" s="773"/>
      <c r="D3107" s="799"/>
      <c r="E3107" s="409"/>
      <c r="F3107" s="390"/>
      <c r="G3107" s="1157"/>
      <c r="H3107" s="388"/>
      <c r="I3107" s="526"/>
      <c r="J3107" s="1216"/>
      <c r="K3107" s="388"/>
      <c r="L3107" s="388"/>
      <c r="M3107" s="773"/>
    </row>
    <row r="3108" s="695" customFormat="1" customHeight="1" spans="1:13">
      <c r="A3108" s="1287"/>
      <c r="B3108" s="513"/>
      <c r="C3108" s="773"/>
      <c r="D3108" s="799"/>
      <c r="E3108" s="409"/>
      <c r="F3108" s="390"/>
      <c r="G3108" s="1157"/>
      <c r="H3108" s="388"/>
      <c r="I3108" s="526"/>
      <c r="J3108" s="1216"/>
      <c r="K3108" s="388"/>
      <c r="L3108" s="388"/>
      <c r="M3108" s="773"/>
    </row>
    <row r="3109" s="695" customFormat="1" customHeight="1" spans="1:13">
      <c r="A3109" s="1287"/>
      <c r="B3109" s="513"/>
      <c r="C3109" s="773"/>
      <c r="D3109" s="799"/>
      <c r="E3109" s="409"/>
      <c r="F3109" s="390"/>
      <c r="G3109" s="1157"/>
      <c r="H3109" s="388"/>
      <c r="I3109" s="526"/>
      <c r="J3109" s="1216"/>
      <c r="K3109" s="388"/>
      <c r="L3109" s="388"/>
      <c r="M3109" s="773"/>
    </row>
    <row r="3110" s="695" customFormat="1" customHeight="1" spans="1:13">
      <c r="A3110" s="1287"/>
      <c r="B3110" s="513"/>
      <c r="C3110" s="773"/>
      <c r="D3110" s="799"/>
      <c r="E3110" s="409"/>
      <c r="F3110" s="390"/>
      <c r="G3110" s="1157"/>
      <c r="H3110" s="388"/>
      <c r="I3110" s="526"/>
      <c r="J3110" s="1216"/>
      <c r="K3110" s="388"/>
      <c r="L3110" s="388"/>
      <c r="M3110" s="773"/>
    </row>
    <row r="3111" s="695" customFormat="1" customHeight="1" spans="1:13">
      <c r="A3111" s="1287"/>
      <c r="B3111" s="513"/>
      <c r="C3111" s="773"/>
      <c r="D3111" s="799"/>
      <c r="E3111" s="409"/>
      <c r="F3111" s="390"/>
      <c r="G3111" s="1157"/>
      <c r="H3111" s="388"/>
      <c r="I3111" s="526"/>
      <c r="J3111" s="1216"/>
      <c r="K3111" s="388"/>
      <c r="L3111" s="388"/>
      <c r="M3111" s="773"/>
    </row>
    <row r="3112" s="695" customFormat="1" customHeight="1" spans="1:13">
      <c r="A3112" s="1287"/>
      <c r="B3112" s="513"/>
      <c r="C3112" s="773"/>
      <c r="D3112" s="799"/>
      <c r="E3112" s="409"/>
      <c r="F3112" s="390"/>
      <c r="G3112" s="1157"/>
      <c r="H3112" s="388"/>
      <c r="I3112" s="526"/>
      <c r="J3112" s="1216"/>
      <c r="K3112" s="388"/>
      <c r="L3112" s="388"/>
      <c r="M3112" s="773"/>
    </row>
    <row r="3113" s="695" customFormat="1" customHeight="1" spans="1:13">
      <c r="A3113" s="1287"/>
      <c r="B3113" s="513"/>
      <c r="C3113" s="773"/>
      <c r="D3113" s="799"/>
      <c r="E3113" s="409"/>
      <c r="F3113" s="390"/>
      <c r="G3113" s="1157"/>
      <c r="H3113" s="388"/>
      <c r="I3113" s="526"/>
      <c r="J3113" s="1216"/>
      <c r="K3113" s="388"/>
      <c r="L3113" s="388"/>
      <c r="M3113" s="773"/>
    </row>
    <row r="3114" s="695" customFormat="1" customHeight="1" spans="1:13">
      <c r="A3114" s="1287"/>
      <c r="B3114" s="513"/>
      <c r="C3114" s="773"/>
      <c r="D3114" s="799"/>
      <c r="E3114" s="409"/>
      <c r="F3114" s="390"/>
      <c r="G3114" s="1157"/>
      <c r="H3114" s="388"/>
      <c r="I3114" s="526"/>
      <c r="J3114" s="1216"/>
      <c r="K3114" s="388"/>
      <c r="L3114" s="388"/>
      <c r="M3114" s="773"/>
    </row>
    <row r="3115" s="695" customFormat="1" customHeight="1" spans="1:13">
      <c r="A3115" s="1287"/>
      <c r="B3115" s="513"/>
      <c r="C3115" s="773"/>
      <c r="D3115" s="799"/>
      <c r="E3115" s="409"/>
      <c r="F3115" s="390"/>
      <c r="G3115" s="1157"/>
      <c r="H3115" s="388"/>
      <c r="I3115" s="526"/>
      <c r="J3115" s="1216"/>
      <c r="K3115" s="388"/>
      <c r="L3115" s="388"/>
      <c r="M3115" s="773"/>
    </row>
    <row r="3116" s="695" customFormat="1" customHeight="1" spans="1:13">
      <c r="A3116" s="1287"/>
      <c r="B3116" s="513"/>
      <c r="C3116" s="773"/>
      <c r="D3116" s="799"/>
      <c r="E3116" s="409"/>
      <c r="F3116" s="390"/>
      <c r="G3116" s="1157"/>
      <c r="H3116" s="388"/>
      <c r="I3116" s="526"/>
      <c r="J3116" s="1216"/>
      <c r="K3116" s="388"/>
      <c r="L3116" s="388"/>
      <c r="M3116" s="773"/>
    </row>
    <row r="3117" s="695" customFormat="1" customHeight="1" spans="1:13">
      <c r="A3117" s="1287"/>
      <c r="B3117" s="513"/>
      <c r="C3117" s="773"/>
      <c r="D3117" s="799"/>
      <c r="E3117" s="409"/>
      <c r="F3117" s="390"/>
      <c r="G3117" s="1157"/>
      <c r="H3117" s="388"/>
      <c r="I3117" s="526"/>
      <c r="J3117" s="1216"/>
      <c r="K3117" s="388"/>
      <c r="L3117" s="388"/>
      <c r="M3117" s="773"/>
    </row>
    <row r="3118" s="695" customFormat="1" customHeight="1" spans="1:13">
      <c r="A3118" s="1287"/>
      <c r="B3118" s="513"/>
      <c r="C3118" s="773"/>
      <c r="D3118" s="799"/>
      <c r="E3118" s="409"/>
      <c r="F3118" s="390"/>
      <c r="G3118" s="1157"/>
      <c r="H3118" s="388"/>
      <c r="I3118" s="526"/>
      <c r="J3118" s="1216"/>
      <c r="K3118" s="388"/>
      <c r="L3118" s="388"/>
      <c r="M3118" s="773"/>
    </row>
    <row r="3119" s="695" customFormat="1" customHeight="1" spans="1:13">
      <c r="A3119" s="1287"/>
      <c r="B3119" s="513"/>
      <c r="C3119" s="773"/>
      <c r="D3119" s="799"/>
      <c r="E3119" s="409"/>
      <c r="F3119" s="390"/>
      <c r="G3119" s="1157"/>
      <c r="H3119" s="388"/>
      <c r="I3119" s="526"/>
      <c r="J3119" s="1216"/>
      <c r="K3119" s="388"/>
      <c r="L3119" s="388"/>
      <c r="M3119" s="773"/>
    </row>
    <row r="3120" s="695" customFormat="1" customHeight="1" spans="1:13">
      <c r="A3120" s="1287"/>
      <c r="B3120" s="513"/>
      <c r="C3120" s="773"/>
      <c r="D3120" s="799"/>
      <c r="E3120" s="409"/>
      <c r="F3120" s="390"/>
      <c r="G3120" s="1157"/>
      <c r="H3120" s="388"/>
      <c r="I3120" s="526"/>
      <c r="J3120" s="1216"/>
      <c r="K3120" s="388"/>
      <c r="L3120" s="388"/>
      <c r="M3120" s="773"/>
    </row>
    <row r="3121" s="695" customFormat="1" customHeight="1" spans="1:13">
      <c r="A3121" s="1287"/>
      <c r="B3121" s="513"/>
      <c r="C3121" s="773"/>
      <c r="D3121" s="799"/>
      <c r="E3121" s="409"/>
      <c r="F3121" s="390"/>
      <c r="G3121" s="1157"/>
      <c r="H3121" s="388"/>
      <c r="I3121" s="526"/>
      <c r="J3121" s="1216"/>
      <c r="K3121" s="388"/>
      <c r="L3121" s="388"/>
      <c r="M3121" s="773"/>
    </row>
    <row r="3122" s="695" customFormat="1" customHeight="1" spans="1:13">
      <c r="A3122" s="1287"/>
      <c r="B3122" s="513"/>
      <c r="C3122" s="773"/>
      <c r="D3122" s="799"/>
      <c r="E3122" s="409"/>
      <c r="F3122" s="390"/>
      <c r="G3122" s="1157"/>
      <c r="H3122" s="388"/>
      <c r="I3122" s="526"/>
      <c r="J3122" s="1216"/>
      <c r="K3122" s="388"/>
      <c r="L3122" s="388"/>
      <c r="M3122" s="773"/>
    </row>
    <row r="3123" s="695" customFormat="1" customHeight="1" spans="1:13">
      <c r="A3123" s="1287"/>
      <c r="B3123" s="513"/>
      <c r="C3123" s="773"/>
      <c r="D3123" s="799"/>
      <c r="E3123" s="409"/>
      <c r="F3123" s="952"/>
      <c r="G3123" s="1157"/>
      <c r="H3123" s="388"/>
      <c r="I3123" s="526"/>
      <c r="J3123" s="1216"/>
      <c r="K3123" s="388"/>
      <c r="L3123" s="388"/>
      <c r="M3123" s="1287"/>
    </row>
    <row r="3124" s="695" customFormat="1" customHeight="1" spans="1:13">
      <c r="A3124" s="1287"/>
      <c r="B3124" s="513"/>
      <c r="C3124" s="773"/>
      <c r="D3124" s="799"/>
      <c r="E3124" s="409"/>
      <c r="F3124" s="399"/>
      <c r="G3124" s="1157"/>
      <c r="H3124" s="388"/>
      <c r="I3124" s="526"/>
      <c r="J3124" s="1216"/>
      <c r="K3124" s="388"/>
      <c r="L3124" s="388"/>
      <c r="M3124" s="1287"/>
    </row>
    <row r="3125" s="695" customFormat="1" customHeight="1" spans="1:13">
      <c r="A3125" s="1287"/>
      <c r="B3125" s="513"/>
      <c r="C3125" s="773"/>
      <c r="D3125" s="799"/>
      <c r="E3125" s="409"/>
      <c r="F3125" s="399"/>
      <c r="G3125" s="1157"/>
      <c r="H3125" s="388"/>
      <c r="I3125" s="526"/>
      <c r="J3125" s="1216"/>
      <c r="K3125" s="388"/>
      <c r="L3125" s="388"/>
      <c r="M3125" s="1287"/>
    </row>
    <row r="3126" s="695" customFormat="1" customHeight="1" spans="1:13">
      <c r="A3126" s="1287"/>
      <c r="B3126" s="513"/>
      <c r="C3126" s="773"/>
      <c r="D3126" s="799"/>
      <c r="E3126" s="409"/>
      <c r="F3126" s="399"/>
      <c r="G3126" s="1157"/>
      <c r="H3126" s="388"/>
      <c r="I3126" s="526"/>
      <c r="J3126" s="1216"/>
      <c r="K3126" s="388"/>
      <c r="L3126" s="388"/>
      <c r="M3126" s="1287"/>
    </row>
    <row r="3127" s="695" customFormat="1" customHeight="1" spans="1:13">
      <c r="A3127" s="1287"/>
      <c r="B3127" s="513"/>
      <c r="C3127" s="773"/>
      <c r="D3127" s="799"/>
      <c r="E3127" s="409"/>
      <c r="F3127" s="399"/>
      <c r="G3127" s="1157"/>
      <c r="H3127" s="388"/>
      <c r="I3127" s="526"/>
      <c r="J3127" s="1216"/>
      <c r="K3127" s="388"/>
      <c r="L3127" s="388"/>
      <c r="M3127" s="1287"/>
    </row>
    <row r="3128" s="695" customFormat="1" customHeight="1" spans="1:13">
      <c r="A3128" s="1287"/>
      <c r="B3128" s="513"/>
      <c r="C3128" s="773"/>
      <c r="D3128" s="799"/>
      <c r="E3128" s="409"/>
      <c r="F3128" s="399"/>
      <c r="G3128" s="1157"/>
      <c r="H3128" s="388"/>
      <c r="I3128" s="526"/>
      <c r="J3128" s="1216"/>
      <c r="K3128" s="388"/>
      <c r="L3128" s="388"/>
      <c r="M3128" s="1287"/>
    </row>
    <row r="3129" s="695" customFormat="1" customHeight="1" spans="1:13">
      <c r="A3129" s="1287"/>
      <c r="B3129" s="513"/>
      <c r="C3129" s="773"/>
      <c r="D3129" s="799"/>
      <c r="E3129" s="409"/>
      <c r="F3129" s="399"/>
      <c r="G3129" s="1157"/>
      <c r="H3129" s="388"/>
      <c r="I3129" s="526"/>
      <c r="J3129" s="1216"/>
      <c r="K3129" s="388"/>
      <c r="L3129" s="388"/>
      <c r="M3129" s="1287"/>
    </row>
    <row r="3130" s="695" customFormat="1" customHeight="1" spans="1:13">
      <c r="A3130" s="1287"/>
      <c r="B3130" s="513"/>
      <c r="C3130" s="773"/>
      <c r="D3130" s="799"/>
      <c r="E3130" s="409"/>
      <c r="F3130" s="390"/>
      <c r="G3130" s="1157"/>
      <c r="H3130" s="388"/>
      <c r="I3130" s="526"/>
      <c r="J3130" s="1216"/>
      <c r="K3130" s="388"/>
      <c r="L3130" s="388"/>
      <c r="M3130" s="773"/>
    </row>
    <row r="3131" s="695" customFormat="1" customHeight="1" spans="1:13">
      <c r="A3131" s="1287"/>
      <c r="B3131" s="513"/>
      <c r="C3131" s="773"/>
      <c r="D3131" s="799"/>
      <c r="E3131" s="409"/>
      <c r="F3131" s="399"/>
      <c r="G3131" s="1157"/>
      <c r="H3131" s="388"/>
      <c r="I3131" s="526"/>
      <c r="J3131" s="1216"/>
      <c r="K3131" s="388"/>
      <c r="L3131" s="388"/>
      <c r="M3131" s="1305"/>
    </row>
    <row r="3132" s="695" customFormat="1" customHeight="1" spans="1:13">
      <c r="A3132" s="1287"/>
      <c r="B3132" s="513"/>
      <c r="C3132" s="773"/>
      <c r="D3132" s="799"/>
      <c r="E3132" s="409"/>
      <c r="F3132" s="399"/>
      <c r="G3132" s="1157"/>
      <c r="H3132" s="388"/>
      <c r="I3132" s="526"/>
      <c r="J3132" s="1216"/>
      <c r="K3132" s="388"/>
      <c r="L3132" s="388"/>
      <c r="M3132" s="1305"/>
    </row>
    <row r="3133" s="695" customFormat="1" customHeight="1" spans="1:13">
      <c r="A3133" s="1287"/>
      <c r="B3133" s="513"/>
      <c r="C3133" s="773"/>
      <c r="D3133" s="799"/>
      <c r="E3133" s="409"/>
      <c r="F3133" s="399"/>
      <c r="G3133" s="1157"/>
      <c r="H3133" s="388"/>
      <c r="I3133" s="526"/>
      <c r="J3133" s="1216"/>
      <c r="K3133" s="388"/>
      <c r="L3133" s="388"/>
      <c r="M3133" s="1287"/>
    </row>
    <row r="3134" s="695" customFormat="1" customHeight="1" spans="1:13">
      <c r="A3134" s="1287"/>
      <c r="B3134" s="513"/>
      <c r="C3134" s="773"/>
      <c r="D3134" s="799"/>
      <c r="E3134" s="409"/>
      <c r="F3134" s="399"/>
      <c r="G3134" s="1157"/>
      <c r="H3134" s="388"/>
      <c r="I3134" s="526"/>
      <c r="J3134" s="1216"/>
      <c r="K3134" s="388"/>
      <c r="L3134" s="388"/>
      <c r="M3134" s="1287"/>
    </row>
    <row r="3135" s="695" customFormat="1" customHeight="1" spans="1:13">
      <c r="A3135" s="1287"/>
      <c r="B3135" s="513"/>
      <c r="C3135" s="773"/>
      <c r="D3135" s="799"/>
      <c r="E3135" s="409"/>
      <c r="F3135" s="399"/>
      <c r="G3135" s="1157"/>
      <c r="H3135" s="388"/>
      <c r="I3135" s="526"/>
      <c r="J3135" s="1216"/>
      <c r="K3135" s="388"/>
      <c r="L3135" s="388"/>
      <c r="M3135" s="1287"/>
    </row>
    <row r="3136" s="695" customFormat="1" customHeight="1" spans="1:13">
      <c r="A3136" s="1287"/>
      <c r="B3136" s="513"/>
      <c r="C3136" s="773"/>
      <c r="D3136" s="799"/>
      <c r="E3136" s="409"/>
      <c r="F3136" s="399"/>
      <c r="G3136" s="1157"/>
      <c r="H3136" s="388"/>
      <c r="I3136" s="526"/>
      <c r="J3136" s="1216"/>
      <c r="K3136" s="388"/>
      <c r="L3136" s="388"/>
      <c r="M3136" s="1287"/>
    </row>
    <row r="3137" s="695" customFormat="1" customHeight="1" spans="1:13">
      <c r="A3137" s="1287"/>
      <c r="B3137" s="513"/>
      <c r="C3137" s="773"/>
      <c r="D3137" s="799"/>
      <c r="E3137" s="409"/>
      <c r="F3137" s="399"/>
      <c r="G3137" s="1157"/>
      <c r="H3137" s="388"/>
      <c r="I3137" s="526"/>
      <c r="J3137" s="1216"/>
      <c r="K3137" s="388"/>
      <c r="L3137" s="388"/>
      <c r="M3137" s="1287"/>
    </row>
    <row r="3138" s="695" customFormat="1" customHeight="1" spans="1:13">
      <c r="A3138" s="1287"/>
      <c r="B3138" s="513"/>
      <c r="C3138" s="773"/>
      <c r="D3138" s="799"/>
      <c r="E3138" s="409"/>
      <c r="F3138" s="399"/>
      <c r="G3138" s="1157"/>
      <c r="H3138" s="388"/>
      <c r="I3138" s="526"/>
      <c r="J3138" s="1216"/>
      <c r="K3138" s="388"/>
      <c r="L3138" s="388"/>
      <c r="M3138" s="1287"/>
    </row>
    <row r="3139" s="695" customFormat="1" customHeight="1" spans="1:13">
      <c r="A3139" s="1287"/>
      <c r="B3139" s="513"/>
      <c r="C3139" s="773"/>
      <c r="D3139" s="799"/>
      <c r="E3139" s="409"/>
      <c r="F3139" s="390"/>
      <c r="G3139" s="1157"/>
      <c r="H3139" s="388"/>
      <c r="I3139" s="526"/>
      <c r="J3139" s="1216"/>
      <c r="K3139" s="388"/>
      <c r="L3139" s="388"/>
      <c r="M3139" s="773"/>
    </row>
    <row r="3140" s="695" customFormat="1" customHeight="1" spans="1:13">
      <c r="A3140" s="1287"/>
      <c r="B3140" s="513"/>
      <c r="C3140" s="773"/>
      <c r="D3140" s="799"/>
      <c r="E3140" s="409"/>
      <c r="F3140" s="399"/>
      <c r="G3140" s="1157"/>
      <c r="H3140" s="388"/>
      <c r="I3140" s="526"/>
      <c r="J3140" s="1216"/>
      <c r="K3140" s="388"/>
      <c r="L3140" s="388"/>
      <c r="M3140" s="1287"/>
    </row>
    <row r="3141" s="695" customFormat="1" customHeight="1" spans="1:13">
      <c r="A3141" s="1287"/>
      <c r="B3141" s="513"/>
      <c r="C3141" s="773"/>
      <c r="D3141" s="799"/>
      <c r="E3141" s="409"/>
      <c r="F3141" s="399"/>
      <c r="G3141" s="1157"/>
      <c r="H3141" s="388"/>
      <c r="I3141" s="526"/>
      <c r="J3141" s="1216"/>
      <c r="K3141" s="388"/>
      <c r="L3141" s="388"/>
      <c r="M3141" s="1287"/>
    </row>
    <row r="3142" s="695" customFormat="1" customHeight="1" spans="1:13">
      <c r="A3142" s="1287"/>
      <c r="B3142" s="513"/>
      <c r="C3142" s="773"/>
      <c r="D3142" s="799"/>
      <c r="E3142" s="409"/>
      <c r="F3142" s="399"/>
      <c r="G3142" s="1157"/>
      <c r="H3142" s="388"/>
      <c r="I3142" s="526"/>
      <c r="J3142" s="1216"/>
      <c r="K3142" s="388"/>
      <c r="L3142" s="388"/>
      <c r="M3142" s="1287"/>
    </row>
    <row r="3143" s="695" customFormat="1" customHeight="1" spans="1:13">
      <c r="A3143" s="1287"/>
      <c r="B3143" s="513"/>
      <c r="C3143" s="773"/>
      <c r="D3143" s="799"/>
      <c r="E3143" s="409"/>
      <c r="F3143" s="399"/>
      <c r="G3143" s="1157"/>
      <c r="H3143" s="388"/>
      <c r="I3143" s="526"/>
      <c r="J3143" s="1216"/>
      <c r="K3143" s="388"/>
      <c r="L3143" s="388"/>
      <c r="M3143" s="1287"/>
    </row>
    <row r="3144" s="695" customFormat="1" customHeight="1" spans="1:13">
      <c r="A3144" s="1287"/>
      <c r="B3144" s="513"/>
      <c r="C3144" s="773"/>
      <c r="D3144" s="799"/>
      <c r="E3144" s="409"/>
      <c r="F3144" s="399"/>
      <c r="G3144" s="1157"/>
      <c r="H3144" s="388"/>
      <c r="I3144" s="526"/>
      <c r="J3144" s="1216"/>
      <c r="K3144" s="388"/>
      <c r="L3144" s="388"/>
      <c r="M3144" s="1287"/>
    </row>
    <row r="3145" s="695" customFormat="1" customHeight="1" spans="1:13">
      <c r="A3145" s="1287"/>
      <c r="B3145" s="513"/>
      <c r="C3145" s="773"/>
      <c r="D3145" s="799"/>
      <c r="E3145" s="409"/>
      <c r="F3145" s="399"/>
      <c r="G3145" s="1157"/>
      <c r="H3145" s="388"/>
      <c r="I3145" s="526"/>
      <c r="J3145" s="1216"/>
      <c r="K3145" s="388"/>
      <c r="L3145" s="388"/>
      <c r="M3145" s="1287"/>
    </row>
    <row r="3146" s="695" customFormat="1" customHeight="1" spans="1:13">
      <c r="A3146" s="1287"/>
      <c r="B3146" s="513"/>
      <c r="C3146" s="773"/>
      <c r="D3146" s="799"/>
      <c r="E3146" s="409"/>
      <c r="F3146" s="399"/>
      <c r="G3146" s="1157"/>
      <c r="H3146" s="388"/>
      <c r="I3146" s="526"/>
      <c r="J3146" s="1216"/>
      <c r="K3146" s="388"/>
      <c r="L3146" s="388"/>
      <c r="M3146" s="1287"/>
    </row>
    <row r="3147" s="695" customFormat="1" customHeight="1" spans="1:13">
      <c r="A3147" s="1287"/>
      <c r="B3147" s="513"/>
      <c r="C3147" s="773"/>
      <c r="D3147" s="799"/>
      <c r="E3147" s="409"/>
      <c r="F3147" s="399"/>
      <c r="G3147" s="1157"/>
      <c r="H3147" s="388"/>
      <c r="I3147" s="526"/>
      <c r="J3147" s="1216"/>
      <c r="K3147" s="388"/>
      <c r="L3147" s="388"/>
      <c r="M3147" s="1287"/>
    </row>
    <row r="3148" s="695" customFormat="1" customHeight="1" spans="1:13">
      <c r="A3148" s="1287"/>
      <c r="B3148" s="513"/>
      <c r="C3148" s="773"/>
      <c r="D3148" s="799"/>
      <c r="E3148" s="409"/>
      <c r="F3148" s="399"/>
      <c r="G3148" s="1157"/>
      <c r="H3148" s="388"/>
      <c r="I3148" s="526"/>
      <c r="J3148" s="1216"/>
      <c r="K3148" s="388"/>
      <c r="L3148" s="388"/>
      <c r="M3148" s="1287"/>
    </row>
    <row r="3149" s="695" customFormat="1" customHeight="1" spans="1:13">
      <c r="A3149" s="1287"/>
      <c r="B3149" s="513"/>
      <c r="C3149" s="773"/>
      <c r="D3149" s="799"/>
      <c r="E3149" s="409"/>
      <c r="F3149" s="399"/>
      <c r="G3149" s="1157"/>
      <c r="H3149" s="388"/>
      <c r="I3149" s="526"/>
      <c r="J3149" s="1216"/>
      <c r="K3149" s="388"/>
      <c r="L3149" s="388"/>
      <c r="M3149" s="1287"/>
    </row>
    <row r="3150" s="695" customFormat="1" customHeight="1" spans="1:13">
      <c r="A3150" s="1287"/>
      <c r="B3150" s="513"/>
      <c r="C3150" s="773"/>
      <c r="D3150" s="799"/>
      <c r="E3150" s="409"/>
      <c r="F3150" s="399"/>
      <c r="G3150" s="1157"/>
      <c r="H3150" s="388"/>
      <c r="I3150" s="526"/>
      <c r="J3150" s="1216"/>
      <c r="K3150" s="388"/>
      <c r="L3150" s="388"/>
      <c r="M3150" s="1287"/>
    </row>
    <row r="3151" s="695" customFormat="1" customHeight="1" spans="1:13">
      <c r="A3151" s="1287"/>
      <c r="B3151" s="513"/>
      <c r="C3151" s="773"/>
      <c r="D3151" s="799"/>
      <c r="E3151" s="409"/>
      <c r="F3151" s="399"/>
      <c r="G3151" s="1157"/>
      <c r="H3151" s="388"/>
      <c r="I3151" s="526"/>
      <c r="J3151" s="1216"/>
      <c r="K3151" s="388"/>
      <c r="L3151" s="388"/>
      <c r="M3151" s="1287"/>
    </row>
    <row r="3152" s="695" customFormat="1" customHeight="1" spans="1:13">
      <c r="A3152" s="1287"/>
      <c r="B3152" s="513"/>
      <c r="C3152" s="773"/>
      <c r="D3152" s="799"/>
      <c r="E3152" s="409"/>
      <c r="F3152" s="399"/>
      <c r="G3152" s="1157"/>
      <c r="H3152" s="388"/>
      <c r="I3152" s="526"/>
      <c r="J3152" s="1216"/>
      <c r="K3152" s="388"/>
      <c r="L3152" s="388"/>
      <c r="M3152" s="1287"/>
    </row>
    <row r="3153" s="695" customFormat="1" customHeight="1" spans="1:13">
      <c r="A3153" s="1287"/>
      <c r="B3153" s="513"/>
      <c r="C3153" s="773"/>
      <c r="D3153" s="799"/>
      <c r="E3153" s="409"/>
      <c r="F3153" s="399"/>
      <c r="G3153" s="1157"/>
      <c r="H3153" s="388"/>
      <c r="I3153" s="526"/>
      <c r="J3153" s="1216"/>
      <c r="K3153" s="388"/>
      <c r="L3153" s="388"/>
      <c r="M3153" s="1287"/>
    </row>
    <row r="3154" s="695" customFormat="1" customHeight="1" spans="1:13">
      <c r="A3154" s="1287"/>
      <c r="B3154" s="513"/>
      <c r="C3154" s="773"/>
      <c r="D3154" s="799"/>
      <c r="E3154" s="409"/>
      <c r="F3154" s="399"/>
      <c r="G3154" s="1157"/>
      <c r="H3154" s="388"/>
      <c r="I3154" s="526"/>
      <c r="J3154" s="1216"/>
      <c r="K3154" s="388"/>
      <c r="L3154" s="388"/>
      <c r="M3154" s="1287"/>
    </row>
    <row r="3155" s="695" customFormat="1" customHeight="1" spans="1:13">
      <c r="A3155" s="1287"/>
      <c r="B3155" s="513"/>
      <c r="C3155" s="773"/>
      <c r="D3155" s="799"/>
      <c r="E3155" s="409"/>
      <c r="F3155" s="399"/>
      <c r="G3155" s="1157"/>
      <c r="H3155" s="388"/>
      <c r="I3155" s="526"/>
      <c r="J3155" s="1216"/>
      <c r="K3155" s="388"/>
      <c r="L3155" s="388"/>
      <c r="M3155" s="1287"/>
    </row>
    <row r="3156" s="695" customFormat="1" customHeight="1" spans="1:13">
      <c r="A3156" s="1287"/>
      <c r="B3156" s="513"/>
      <c r="C3156" s="773"/>
      <c r="D3156" s="799"/>
      <c r="E3156" s="409"/>
      <c r="F3156" s="399"/>
      <c r="G3156" s="1157"/>
      <c r="H3156" s="388"/>
      <c r="I3156" s="526"/>
      <c r="J3156" s="1216"/>
      <c r="K3156" s="388"/>
      <c r="L3156" s="388"/>
      <c r="M3156" s="1287"/>
    </row>
    <row r="3157" s="695" customFormat="1" customHeight="1" spans="1:13">
      <c r="A3157" s="1287"/>
      <c r="B3157" s="513"/>
      <c r="C3157" s="773"/>
      <c r="D3157" s="799"/>
      <c r="E3157" s="409"/>
      <c r="F3157" s="399"/>
      <c r="G3157" s="1157"/>
      <c r="H3157" s="388"/>
      <c r="I3157" s="526"/>
      <c r="J3157" s="1216"/>
      <c r="K3157" s="388"/>
      <c r="L3157" s="388"/>
      <c r="M3157" s="1287"/>
    </row>
    <row r="3158" s="695" customFormat="1" customHeight="1" spans="1:13">
      <c r="A3158" s="1287"/>
      <c r="B3158" s="513"/>
      <c r="C3158" s="773"/>
      <c r="D3158" s="799"/>
      <c r="E3158" s="409"/>
      <c r="F3158" s="399"/>
      <c r="G3158" s="1157"/>
      <c r="H3158" s="388"/>
      <c r="I3158" s="526"/>
      <c r="J3158" s="1216"/>
      <c r="K3158" s="388"/>
      <c r="L3158" s="388"/>
      <c r="M3158" s="1287"/>
    </row>
    <row r="3159" s="695" customFormat="1" customHeight="1" spans="1:13">
      <c r="A3159" s="1287"/>
      <c r="B3159" s="513"/>
      <c r="C3159" s="773"/>
      <c r="D3159" s="799"/>
      <c r="E3159" s="409"/>
      <c r="F3159" s="399"/>
      <c r="G3159" s="1157"/>
      <c r="H3159" s="388"/>
      <c r="I3159" s="526"/>
      <c r="J3159" s="1216"/>
      <c r="K3159" s="388"/>
      <c r="L3159" s="388"/>
      <c r="M3159" s="1287"/>
    </row>
    <row r="3160" s="695" customFormat="1" customHeight="1" spans="1:13">
      <c r="A3160" s="1287"/>
      <c r="B3160" s="513"/>
      <c r="C3160" s="773"/>
      <c r="D3160" s="799"/>
      <c r="E3160" s="409"/>
      <c r="F3160" s="399"/>
      <c r="G3160" s="1157"/>
      <c r="H3160" s="388"/>
      <c r="I3160" s="526"/>
      <c r="J3160" s="1216"/>
      <c r="K3160" s="388"/>
      <c r="L3160" s="388"/>
      <c r="M3160" s="1287"/>
    </row>
    <row r="3161" s="695" customFormat="1" customHeight="1" spans="1:13">
      <c r="A3161" s="1287"/>
      <c r="B3161" s="513"/>
      <c r="C3161" s="773"/>
      <c r="D3161" s="799"/>
      <c r="E3161" s="409"/>
      <c r="F3161" s="399"/>
      <c r="G3161" s="1157"/>
      <c r="H3161" s="388"/>
      <c r="I3161" s="526"/>
      <c r="J3161" s="1216"/>
      <c r="K3161" s="388"/>
      <c r="L3161" s="388"/>
      <c r="M3161" s="1287"/>
    </row>
    <row r="3162" s="695" customFormat="1" customHeight="1" spans="1:13">
      <c r="A3162" s="1287"/>
      <c r="B3162" s="513"/>
      <c r="C3162" s="773"/>
      <c r="D3162" s="799"/>
      <c r="E3162" s="409"/>
      <c r="F3162" s="399"/>
      <c r="G3162" s="1157"/>
      <c r="H3162" s="388"/>
      <c r="I3162" s="526"/>
      <c r="J3162" s="1216"/>
      <c r="K3162" s="388"/>
      <c r="L3162" s="388"/>
      <c r="M3162" s="1287"/>
    </row>
    <row r="3163" s="695" customFormat="1" customHeight="1" spans="1:13">
      <c r="A3163" s="1287"/>
      <c r="B3163" s="513"/>
      <c r="C3163" s="773"/>
      <c r="D3163" s="799"/>
      <c r="E3163" s="409"/>
      <c r="F3163" s="399"/>
      <c r="G3163" s="1157"/>
      <c r="H3163" s="388"/>
      <c r="I3163" s="526"/>
      <c r="J3163" s="1216"/>
      <c r="K3163" s="388"/>
      <c r="L3163" s="388"/>
      <c r="M3163" s="1287"/>
    </row>
    <row r="3164" s="695" customFormat="1" customHeight="1" spans="1:13">
      <c r="A3164" s="1287"/>
      <c r="B3164" s="513"/>
      <c r="C3164" s="773"/>
      <c r="D3164" s="799"/>
      <c r="E3164" s="1124"/>
      <c r="F3164" s="952"/>
      <c r="G3164" s="1157"/>
      <c r="H3164" s="388"/>
      <c r="I3164" s="526"/>
      <c r="J3164" s="1216"/>
      <c r="K3164" s="388"/>
      <c r="L3164" s="388"/>
      <c r="M3164" s="1287"/>
    </row>
    <row r="3165" s="695" customFormat="1" customHeight="1" spans="1:13">
      <c r="A3165" s="1287"/>
      <c r="B3165" s="513"/>
      <c r="C3165" s="773"/>
      <c r="D3165" s="799"/>
      <c r="E3165" s="409"/>
      <c r="F3165" s="399"/>
      <c r="G3165" s="1157"/>
      <c r="H3165" s="388"/>
      <c r="I3165" s="526"/>
      <c r="J3165" s="1216"/>
      <c r="K3165" s="388"/>
      <c r="L3165" s="388"/>
      <c r="M3165" s="1287"/>
    </row>
    <row r="3166" s="695" customFormat="1" customHeight="1" spans="1:13">
      <c r="A3166" s="1287"/>
      <c r="B3166" s="513"/>
      <c r="C3166" s="773"/>
      <c r="D3166" s="799"/>
      <c r="E3166" s="409"/>
      <c r="F3166" s="399"/>
      <c r="G3166" s="1157"/>
      <c r="H3166" s="388"/>
      <c r="I3166" s="526"/>
      <c r="J3166" s="1216"/>
      <c r="K3166" s="388"/>
      <c r="L3166" s="388"/>
      <c r="M3166" s="1287"/>
    </row>
    <row r="3167" s="695" customFormat="1" customHeight="1" spans="1:13">
      <c r="A3167" s="1287"/>
      <c r="B3167" s="513"/>
      <c r="C3167" s="773"/>
      <c r="D3167" s="799"/>
      <c r="E3167" s="409"/>
      <c r="F3167" s="399"/>
      <c r="G3167" s="1157"/>
      <c r="H3167" s="388"/>
      <c r="I3167" s="526"/>
      <c r="J3167" s="1216"/>
      <c r="K3167" s="388"/>
      <c r="L3167" s="388"/>
      <c r="M3167" s="1287"/>
    </row>
    <row r="3168" s="695" customFormat="1" customHeight="1" spans="1:13">
      <c r="A3168" s="1287"/>
      <c r="B3168" s="513"/>
      <c r="C3168" s="773"/>
      <c r="D3168" s="799"/>
      <c r="E3168" s="409"/>
      <c r="F3168" s="399"/>
      <c r="G3168" s="1157"/>
      <c r="H3168" s="388"/>
      <c r="I3168" s="526"/>
      <c r="J3168" s="1216"/>
      <c r="K3168" s="388"/>
      <c r="L3168" s="388"/>
      <c r="M3168" s="1287"/>
    </row>
    <row r="3169" s="695" customFormat="1" customHeight="1" spans="1:13">
      <c r="A3169" s="1287"/>
      <c r="B3169" s="513"/>
      <c r="C3169" s="773"/>
      <c r="D3169" s="799"/>
      <c r="E3169" s="409"/>
      <c r="F3169" s="399"/>
      <c r="G3169" s="1157"/>
      <c r="H3169" s="388"/>
      <c r="I3169" s="526"/>
      <c r="J3169" s="1216"/>
      <c r="K3169" s="388"/>
      <c r="L3169" s="388"/>
      <c r="M3169" s="1287"/>
    </row>
    <row r="3170" s="695" customFormat="1" customHeight="1" spans="1:13">
      <c r="A3170" s="1287"/>
      <c r="B3170" s="513"/>
      <c r="C3170" s="773"/>
      <c r="D3170" s="799"/>
      <c r="E3170" s="409"/>
      <c r="F3170" s="399"/>
      <c r="G3170" s="1157"/>
      <c r="H3170" s="388"/>
      <c r="I3170" s="526"/>
      <c r="J3170" s="1216"/>
      <c r="K3170" s="388"/>
      <c r="L3170" s="388"/>
      <c r="M3170" s="1287"/>
    </row>
    <row r="3171" s="695" customFormat="1" customHeight="1" spans="1:13">
      <c r="A3171" s="1287"/>
      <c r="B3171" s="513"/>
      <c r="C3171" s="773"/>
      <c r="D3171" s="799"/>
      <c r="E3171" s="409"/>
      <c r="F3171" s="399"/>
      <c r="G3171" s="1157"/>
      <c r="H3171" s="388"/>
      <c r="I3171" s="526"/>
      <c r="J3171" s="1216"/>
      <c r="K3171" s="388"/>
      <c r="L3171" s="388"/>
      <c r="M3171" s="1287"/>
    </row>
    <row r="3172" s="695" customFormat="1" customHeight="1" spans="1:13">
      <c r="A3172" s="1287"/>
      <c r="B3172" s="513"/>
      <c r="C3172" s="773"/>
      <c r="D3172" s="799"/>
      <c r="E3172" s="409"/>
      <c r="F3172" s="1238"/>
      <c r="G3172" s="1157"/>
      <c r="H3172" s="388"/>
      <c r="I3172" s="526"/>
      <c r="J3172" s="1216"/>
      <c r="K3172" s="388"/>
      <c r="L3172" s="388"/>
      <c r="M3172" s="1287"/>
    </row>
    <row r="3173" s="695" customFormat="1" customHeight="1" spans="1:13">
      <c r="A3173" s="1287"/>
      <c r="B3173" s="513"/>
      <c r="C3173" s="773"/>
      <c r="D3173" s="799"/>
      <c r="E3173" s="409"/>
      <c r="F3173" s="1238"/>
      <c r="G3173" s="1157"/>
      <c r="H3173" s="388"/>
      <c r="I3173" s="526"/>
      <c r="J3173" s="1216"/>
      <c r="K3173" s="388"/>
      <c r="L3173" s="388"/>
      <c r="M3173" s="1287"/>
    </row>
    <row r="3174" s="695" customFormat="1" customHeight="1" spans="1:13">
      <c r="A3174" s="1287"/>
      <c r="B3174" s="513"/>
      <c r="C3174" s="773"/>
      <c r="D3174" s="799"/>
      <c r="E3174" s="810"/>
      <c r="F3174" s="952"/>
      <c r="G3174" s="1157"/>
      <c r="H3174" s="388"/>
      <c r="I3174" s="526"/>
      <c r="J3174" s="1216"/>
      <c r="K3174" s="388"/>
      <c r="L3174" s="388"/>
      <c r="M3174" s="1287"/>
    </row>
    <row r="3175" s="695" customFormat="1" customHeight="1" spans="1:13">
      <c r="A3175" s="1287"/>
      <c r="B3175" s="513"/>
      <c r="C3175" s="773"/>
      <c r="D3175" s="799"/>
      <c r="E3175" s="810"/>
      <c r="F3175" s="952"/>
      <c r="G3175" s="1157"/>
      <c r="H3175" s="388"/>
      <c r="I3175" s="526"/>
      <c r="J3175" s="1216"/>
      <c r="K3175" s="388"/>
      <c r="L3175" s="388"/>
      <c r="M3175" s="1287"/>
    </row>
    <row r="3176" s="695" customFormat="1" customHeight="1" spans="1:13">
      <c r="A3176" s="1287"/>
      <c r="B3176" s="513"/>
      <c r="C3176" s="773"/>
      <c r="D3176" s="799"/>
      <c r="E3176" s="810"/>
      <c r="F3176" s="952"/>
      <c r="G3176" s="1157"/>
      <c r="H3176" s="388"/>
      <c r="I3176" s="526"/>
      <c r="J3176" s="1216"/>
      <c r="K3176" s="388"/>
      <c r="L3176" s="388"/>
      <c r="M3176" s="1287"/>
    </row>
    <row r="3177" s="695" customFormat="1" customHeight="1" spans="1:13">
      <c r="A3177" s="1287"/>
      <c r="B3177" s="513"/>
      <c r="C3177" s="773"/>
      <c r="D3177" s="799"/>
      <c r="E3177" s="409"/>
      <c r="F3177" s="399"/>
      <c r="G3177" s="1157"/>
      <c r="H3177" s="388"/>
      <c r="I3177" s="526"/>
      <c r="J3177" s="1216"/>
      <c r="K3177" s="388"/>
      <c r="L3177" s="388"/>
      <c r="M3177" s="1287"/>
    </row>
    <row r="3178" s="695" customFormat="1" customHeight="1" spans="1:13">
      <c r="A3178" s="1287"/>
      <c r="B3178" s="513"/>
      <c r="C3178" s="773"/>
      <c r="D3178" s="799"/>
      <c r="E3178" s="409"/>
      <c r="F3178" s="399"/>
      <c r="G3178" s="1157"/>
      <c r="H3178" s="388"/>
      <c r="I3178" s="526"/>
      <c r="J3178" s="1216"/>
      <c r="K3178" s="388"/>
      <c r="L3178" s="388"/>
      <c r="M3178" s="1287"/>
    </row>
    <row r="3179" s="695" customFormat="1" customHeight="1" spans="1:13">
      <c r="A3179" s="1287"/>
      <c r="B3179" s="513"/>
      <c r="C3179" s="773"/>
      <c r="D3179" s="799"/>
      <c r="E3179" s="409"/>
      <c r="F3179" s="399"/>
      <c r="G3179" s="1157"/>
      <c r="H3179" s="388"/>
      <c r="I3179" s="526"/>
      <c r="J3179" s="1216"/>
      <c r="K3179" s="388"/>
      <c r="L3179" s="388"/>
      <c r="M3179" s="1287"/>
    </row>
    <row r="3180" s="695" customFormat="1" customHeight="1" spans="1:13">
      <c r="A3180" s="1287"/>
      <c r="B3180" s="513"/>
      <c r="C3180" s="773"/>
      <c r="D3180" s="799"/>
      <c r="E3180" s="409"/>
      <c r="F3180" s="399"/>
      <c r="G3180" s="1157"/>
      <c r="H3180" s="388"/>
      <c r="I3180" s="526"/>
      <c r="J3180" s="1216"/>
      <c r="K3180" s="388"/>
      <c r="L3180" s="388"/>
      <c r="M3180" s="1287"/>
    </row>
    <row r="3181" s="695" customFormat="1" customHeight="1" spans="1:13">
      <c r="A3181" s="1287"/>
      <c r="B3181" s="513"/>
      <c r="C3181" s="773"/>
      <c r="D3181" s="799"/>
      <c r="E3181" s="409"/>
      <c r="F3181" s="399"/>
      <c r="G3181" s="1157"/>
      <c r="H3181" s="388"/>
      <c r="I3181" s="526"/>
      <c r="J3181" s="1216"/>
      <c r="K3181" s="388"/>
      <c r="L3181" s="388"/>
      <c r="M3181" s="1287"/>
    </row>
    <row r="3182" s="695" customFormat="1" customHeight="1" spans="1:13">
      <c r="A3182" s="1287"/>
      <c r="B3182" s="513"/>
      <c r="C3182" s="773"/>
      <c r="D3182" s="799"/>
      <c r="E3182" s="409"/>
      <c r="F3182" s="399"/>
      <c r="G3182" s="1157"/>
      <c r="H3182" s="388"/>
      <c r="I3182" s="526"/>
      <c r="J3182" s="1216"/>
      <c r="K3182" s="388"/>
      <c r="L3182" s="388"/>
      <c r="M3182" s="1287"/>
    </row>
    <row r="3183" s="695" customFormat="1" customHeight="1" spans="1:13">
      <c r="A3183" s="1287"/>
      <c r="B3183" s="513"/>
      <c r="C3183" s="773"/>
      <c r="D3183" s="799"/>
      <c r="E3183" s="409"/>
      <c r="F3183" s="399"/>
      <c r="G3183" s="1157"/>
      <c r="H3183" s="388"/>
      <c r="I3183" s="526"/>
      <c r="J3183" s="1216"/>
      <c r="K3183" s="388"/>
      <c r="L3183" s="388"/>
      <c r="M3183" s="1287"/>
    </row>
    <row r="3184" s="695" customFormat="1" customHeight="1" spans="1:13">
      <c r="A3184" s="1287"/>
      <c r="B3184" s="513"/>
      <c r="C3184" s="773"/>
      <c r="D3184" s="799"/>
      <c r="E3184" s="409"/>
      <c r="F3184" s="952"/>
      <c r="G3184" s="1157"/>
      <c r="H3184" s="388"/>
      <c r="I3184" s="526"/>
      <c r="J3184" s="1216"/>
      <c r="K3184" s="388"/>
      <c r="L3184" s="388"/>
      <c r="M3184" s="1287"/>
    </row>
    <row r="3185" s="1124" customFormat="1" customHeight="1" spans="1:27">
      <c r="A3185" s="1287"/>
      <c r="B3185" s="529"/>
      <c r="C3185" s="213"/>
      <c r="D3185" s="1198"/>
      <c r="E3185" s="409"/>
      <c r="F3185" s="952"/>
      <c r="G3185" s="1157"/>
      <c r="H3185" s="388"/>
      <c r="I3185" s="388"/>
      <c r="J3185" s="991"/>
      <c r="K3185" s="388"/>
      <c r="L3185" s="388"/>
      <c r="M3185" s="1308"/>
      <c r="N3185" s="763"/>
      <c r="O3185" s="763"/>
      <c r="P3185" s="763"/>
      <c r="Q3185" s="763"/>
      <c r="R3185" s="763"/>
      <c r="S3185" s="763"/>
      <c r="T3185" s="763"/>
      <c r="U3185" s="763"/>
      <c r="V3185" s="763"/>
      <c r="W3185" s="763"/>
      <c r="X3185" s="763"/>
      <c r="Y3185" s="763"/>
      <c r="Z3185" s="763"/>
      <c r="AA3185" s="763"/>
    </row>
    <row r="3186" s="1124" customFormat="1" customHeight="1" spans="1:27">
      <c r="A3186" s="1287"/>
      <c r="B3186" s="529"/>
      <c r="C3186" s="213"/>
      <c r="D3186" s="1198"/>
      <c r="E3186" s="409"/>
      <c r="F3186" s="952"/>
      <c r="G3186" s="1157"/>
      <c r="H3186" s="388"/>
      <c r="I3186" s="526"/>
      <c r="J3186" s="1216"/>
      <c r="K3186" s="388"/>
      <c r="L3186" s="388"/>
      <c r="M3186" s="1308"/>
      <c r="N3186" s="763"/>
      <c r="O3186" s="763"/>
      <c r="P3186" s="763"/>
      <c r="Q3186" s="763"/>
      <c r="R3186" s="763"/>
      <c r="S3186" s="763"/>
      <c r="T3186" s="763"/>
      <c r="U3186" s="763"/>
      <c r="V3186" s="763"/>
      <c r="W3186" s="763"/>
      <c r="X3186" s="763"/>
      <c r="Y3186" s="763"/>
      <c r="Z3186" s="763"/>
      <c r="AA3186" s="763"/>
    </row>
    <row r="3187" s="1124" customFormat="1" customHeight="1" spans="1:27">
      <c r="A3187" s="1287"/>
      <c r="B3187" s="529"/>
      <c r="C3187" s="213"/>
      <c r="D3187" s="1198"/>
      <c r="E3187" s="409"/>
      <c r="F3187" s="952"/>
      <c r="G3187" s="1157"/>
      <c r="H3187" s="388"/>
      <c r="I3187" s="526"/>
      <c r="J3187" s="1216"/>
      <c r="K3187" s="388"/>
      <c r="L3187" s="388"/>
      <c r="M3187" s="1309"/>
      <c r="N3187" s="763"/>
      <c r="O3187" s="763"/>
      <c r="P3187" s="763"/>
      <c r="Q3187" s="763"/>
      <c r="R3187" s="763"/>
      <c r="S3187" s="763"/>
      <c r="T3187" s="763"/>
      <c r="U3187" s="763"/>
      <c r="V3187" s="763"/>
      <c r="W3187" s="763"/>
      <c r="X3187" s="763"/>
      <c r="Y3187" s="763"/>
      <c r="Z3187" s="763"/>
      <c r="AA3187" s="763"/>
    </row>
    <row r="3188" s="1124" customFormat="1" customHeight="1" spans="1:27">
      <c r="A3188" s="1287"/>
      <c r="B3188" s="529"/>
      <c r="C3188" s="213"/>
      <c r="D3188" s="1198"/>
      <c r="E3188" s="409"/>
      <c r="F3188" s="952"/>
      <c r="G3188" s="1157"/>
      <c r="H3188" s="388"/>
      <c r="I3188" s="526"/>
      <c r="J3188" s="1216"/>
      <c r="K3188" s="388"/>
      <c r="L3188" s="388"/>
      <c r="M3188" s="1309"/>
      <c r="N3188" s="763"/>
      <c r="O3188" s="763"/>
      <c r="P3188" s="763"/>
      <c r="Q3188" s="763"/>
      <c r="R3188" s="763"/>
      <c r="S3188" s="763"/>
      <c r="T3188" s="763"/>
      <c r="U3188" s="763"/>
      <c r="V3188" s="763"/>
      <c r="W3188" s="763"/>
      <c r="X3188" s="763"/>
      <c r="Y3188" s="763"/>
      <c r="Z3188" s="763"/>
      <c r="AA3188" s="763"/>
    </row>
    <row r="3189" s="1124" customFormat="1" customHeight="1" spans="1:27">
      <c r="A3189" s="1287"/>
      <c r="B3189" s="529"/>
      <c r="C3189" s="213"/>
      <c r="D3189" s="1198"/>
      <c r="E3189" s="409"/>
      <c r="F3189" s="952"/>
      <c r="G3189" s="1157"/>
      <c r="H3189" s="388"/>
      <c r="I3189" s="526"/>
      <c r="J3189" s="1216"/>
      <c r="K3189" s="388"/>
      <c r="L3189" s="388"/>
      <c r="M3189" s="1309"/>
      <c r="N3189" s="763"/>
      <c r="O3189" s="763"/>
      <c r="P3189" s="763"/>
      <c r="Q3189" s="763"/>
      <c r="R3189" s="763"/>
      <c r="S3189" s="763"/>
      <c r="T3189" s="763"/>
      <c r="U3189" s="763"/>
      <c r="V3189" s="763"/>
      <c r="W3189" s="763"/>
      <c r="X3189" s="763"/>
      <c r="Y3189" s="763"/>
      <c r="Z3189" s="763"/>
      <c r="AA3189" s="763"/>
    </row>
    <row r="3190" s="1124" customFormat="1" customHeight="1" spans="1:27">
      <c r="A3190" s="1287"/>
      <c r="B3190" s="529"/>
      <c r="C3190" s="213"/>
      <c r="D3190" s="1198"/>
      <c r="E3190" s="409"/>
      <c r="F3190" s="952"/>
      <c r="G3190" s="1157"/>
      <c r="H3190" s="388"/>
      <c r="I3190" s="526"/>
      <c r="J3190" s="1216"/>
      <c r="K3190" s="388"/>
      <c r="L3190" s="388"/>
      <c r="M3190" s="1309"/>
      <c r="N3190" s="763"/>
      <c r="O3190" s="763"/>
      <c r="P3190" s="763"/>
      <c r="Q3190" s="763"/>
      <c r="R3190" s="763"/>
      <c r="S3190" s="763"/>
      <c r="T3190" s="763"/>
      <c r="U3190" s="763"/>
      <c r="V3190" s="763"/>
      <c r="W3190" s="763"/>
      <c r="X3190" s="763"/>
      <c r="Y3190" s="763"/>
      <c r="Z3190" s="763"/>
      <c r="AA3190" s="763"/>
    </row>
    <row r="3191" s="1124" customFormat="1" customHeight="1" spans="1:27">
      <c r="A3191" s="1287"/>
      <c r="B3191" s="529"/>
      <c r="C3191" s="213"/>
      <c r="D3191" s="1198"/>
      <c r="E3191" s="409"/>
      <c r="F3191" s="952"/>
      <c r="G3191" s="1157"/>
      <c r="H3191" s="388"/>
      <c r="I3191" s="526"/>
      <c r="J3191" s="1216"/>
      <c r="K3191" s="388"/>
      <c r="L3191" s="388"/>
      <c r="M3191" s="1309"/>
      <c r="N3191" s="763"/>
      <c r="O3191" s="763"/>
      <c r="P3191" s="763"/>
      <c r="Q3191" s="763"/>
      <c r="R3191" s="763"/>
      <c r="S3191" s="763"/>
      <c r="T3191" s="763"/>
      <c r="U3191" s="763"/>
      <c r="V3191" s="763"/>
      <c r="W3191" s="763"/>
      <c r="X3191" s="763"/>
      <c r="Y3191" s="763"/>
      <c r="Z3191" s="763"/>
      <c r="AA3191" s="763"/>
    </row>
    <row r="3192" s="1124" customFormat="1" customHeight="1" spans="1:27">
      <c r="A3192" s="1287"/>
      <c r="B3192" s="529"/>
      <c r="C3192" s="213"/>
      <c r="D3192" s="1198"/>
      <c r="E3192" s="409"/>
      <c r="F3192" s="952"/>
      <c r="G3192" s="1157"/>
      <c r="H3192" s="388"/>
      <c r="I3192" s="526"/>
      <c r="J3192" s="1216"/>
      <c r="K3192" s="388"/>
      <c r="L3192" s="388"/>
      <c r="M3192" s="1309"/>
      <c r="N3192" s="763"/>
      <c r="O3192" s="763"/>
      <c r="P3192" s="763"/>
      <c r="Q3192" s="763"/>
      <c r="R3192" s="763"/>
      <c r="S3192" s="763"/>
      <c r="T3192" s="763"/>
      <c r="U3192" s="763"/>
      <c r="V3192" s="763"/>
      <c r="W3192" s="763"/>
      <c r="X3192" s="763"/>
      <c r="Y3192" s="763"/>
      <c r="Z3192" s="763"/>
      <c r="AA3192" s="763"/>
    </row>
    <row r="3193" s="1124" customFormat="1" customHeight="1" spans="1:27">
      <c r="A3193" s="1287"/>
      <c r="B3193" s="529"/>
      <c r="C3193" s="213"/>
      <c r="D3193" s="1198"/>
      <c r="E3193" s="409"/>
      <c r="F3193" s="952"/>
      <c r="G3193" s="1157"/>
      <c r="H3193" s="388"/>
      <c r="I3193" s="526"/>
      <c r="J3193" s="1216"/>
      <c r="K3193" s="388"/>
      <c r="L3193" s="388"/>
      <c r="M3193" s="1309"/>
      <c r="N3193" s="763"/>
      <c r="O3193" s="763"/>
      <c r="P3193" s="763"/>
      <c r="Q3193" s="763"/>
      <c r="R3193" s="763"/>
      <c r="S3193" s="763"/>
      <c r="T3193" s="763"/>
      <c r="U3193" s="763"/>
      <c r="V3193" s="763"/>
      <c r="W3193" s="763"/>
      <c r="X3193" s="763"/>
      <c r="Y3193" s="763"/>
      <c r="Z3193" s="763"/>
      <c r="AA3193" s="763"/>
    </row>
    <row r="3194" s="1124" customFormat="1" customHeight="1" spans="1:27">
      <c r="A3194" s="1287"/>
      <c r="B3194" s="529"/>
      <c r="C3194" s="213"/>
      <c r="D3194" s="1198"/>
      <c r="E3194" s="409"/>
      <c r="F3194" s="952"/>
      <c r="G3194" s="1157"/>
      <c r="H3194" s="388"/>
      <c r="I3194" s="526"/>
      <c r="J3194" s="1216"/>
      <c r="K3194" s="388"/>
      <c r="L3194" s="388"/>
      <c r="M3194" s="1309"/>
      <c r="N3194" s="763"/>
      <c r="O3194" s="763"/>
      <c r="P3194" s="763"/>
      <c r="Q3194" s="763"/>
      <c r="R3194" s="763"/>
      <c r="S3194" s="763"/>
      <c r="T3194" s="763"/>
      <c r="U3194" s="763"/>
      <c r="V3194" s="763"/>
      <c r="W3194" s="763"/>
      <c r="X3194" s="763"/>
      <c r="Y3194" s="763"/>
      <c r="Z3194" s="763"/>
      <c r="AA3194" s="763"/>
    </row>
    <row r="3195" s="1124" customFormat="1" customHeight="1" spans="1:27">
      <c r="A3195" s="1287"/>
      <c r="B3195" s="529"/>
      <c r="C3195" s="213"/>
      <c r="D3195" s="1198"/>
      <c r="E3195" s="409"/>
      <c r="F3195" s="952"/>
      <c r="G3195" s="1157"/>
      <c r="H3195" s="388"/>
      <c r="I3195" s="526"/>
      <c r="J3195" s="1216"/>
      <c r="K3195" s="388"/>
      <c r="L3195" s="388"/>
      <c r="M3195" s="1297"/>
      <c r="N3195" s="763"/>
      <c r="O3195" s="763"/>
      <c r="P3195" s="763"/>
      <c r="Q3195" s="763"/>
      <c r="R3195" s="763"/>
      <c r="S3195" s="763"/>
      <c r="T3195" s="763"/>
      <c r="U3195" s="763"/>
      <c r="V3195" s="763"/>
      <c r="W3195" s="763"/>
      <c r="X3195" s="763"/>
      <c r="Y3195" s="763"/>
      <c r="Z3195" s="763"/>
      <c r="AA3195" s="763"/>
    </row>
    <row r="3196" s="1124" customFormat="1" customHeight="1" spans="1:27">
      <c r="A3196" s="1287"/>
      <c r="B3196" s="529"/>
      <c r="C3196" s="213"/>
      <c r="D3196" s="1198"/>
      <c r="E3196" s="409"/>
      <c r="F3196" s="952"/>
      <c r="G3196" s="1157"/>
      <c r="H3196" s="388"/>
      <c r="I3196" s="526"/>
      <c r="J3196" s="1216"/>
      <c r="K3196" s="388"/>
      <c r="L3196" s="388"/>
      <c r="M3196" s="1297"/>
      <c r="N3196" s="763"/>
      <c r="O3196" s="763"/>
      <c r="P3196" s="763"/>
      <c r="Q3196" s="763"/>
      <c r="R3196" s="763"/>
      <c r="S3196" s="763"/>
      <c r="T3196" s="763"/>
      <c r="U3196" s="763"/>
      <c r="V3196" s="763"/>
      <c r="W3196" s="763"/>
      <c r="X3196" s="763"/>
      <c r="Y3196" s="763"/>
      <c r="Z3196" s="763"/>
      <c r="AA3196" s="763"/>
    </row>
    <row r="3197" s="1124" customFormat="1" customHeight="1" spans="1:27">
      <c r="A3197" s="1287"/>
      <c r="B3197" s="529"/>
      <c r="C3197" s="213"/>
      <c r="D3197" s="1198"/>
      <c r="E3197" s="409"/>
      <c r="F3197" s="952"/>
      <c r="G3197" s="1157"/>
      <c r="H3197" s="388"/>
      <c r="I3197" s="526"/>
      <c r="J3197" s="1216"/>
      <c r="K3197" s="388"/>
      <c r="L3197" s="388"/>
      <c r="M3197" s="1309"/>
      <c r="N3197" s="763"/>
      <c r="O3197" s="763"/>
      <c r="P3197" s="763"/>
      <c r="Q3197" s="763"/>
      <c r="R3197" s="763"/>
      <c r="S3197" s="763"/>
      <c r="T3197" s="763"/>
      <c r="U3197" s="763"/>
      <c r="V3197" s="763"/>
      <c r="W3197" s="763"/>
      <c r="X3197" s="763"/>
      <c r="Y3197" s="763"/>
      <c r="Z3197" s="763"/>
      <c r="AA3197" s="763"/>
    </row>
    <row r="3198" s="1124" customFormat="1" customHeight="1" spans="1:27">
      <c r="A3198" s="1287"/>
      <c r="B3198" s="529"/>
      <c r="C3198" s="213"/>
      <c r="D3198" s="1198"/>
      <c r="E3198" s="409"/>
      <c r="F3198" s="952"/>
      <c r="G3198" s="1157"/>
      <c r="H3198" s="388"/>
      <c r="I3198" s="526"/>
      <c r="J3198" s="1216"/>
      <c r="K3198" s="388"/>
      <c r="L3198" s="388"/>
      <c r="M3198" s="1309"/>
      <c r="N3198" s="763"/>
      <c r="O3198" s="763"/>
      <c r="P3198" s="763"/>
      <c r="Q3198" s="763"/>
      <c r="R3198" s="763"/>
      <c r="S3198" s="763"/>
      <c r="T3198" s="763"/>
      <c r="U3198" s="763"/>
      <c r="V3198" s="763"/>
      <c r="W3198" s="763"/>
      <c r="X3198" s="763"/>
      <c r="Y3198" s="763"/>
      <c r="Z3198" s="763"/>
      <c r="AA3198" s="763"/>
    </row>
    <row r="3199" s="1124" customFormat="1" customHeight="1" spans="1:27">
      <c r="A3199" s="1287"/>
      <c r="B3199" s="529"/>
      <c r="C3199" s="213"/>
      <c r="D3199" s="1198"/>
      <c r="E3199" s="409"/>
      <c r="F3199" s="952"/>
      <c r="G3199" s="1157"/>
      <c r="H3199" s="388"/>
      <c r="I3199" s="526"/>
      <c r="J3199" s="1216"/>
      <c r="K3199" s="388"/>
      <c r="L3199" s="388"/>
      <c r="M3199" s="1309"/>
      <c r="N3199" s="763"/>
      <c r="O3199" s="763"/>
      <c r="P3199" s="763"/>
      <c r="Q3199" s="763"/>
      <c r="R3199" s="763"/>
      <c r="S3199" s="763"/>
      <c r="T3199" s="763"/>
      <c r="U3199" s="763"/>
      <c r="V3199" s="763"/>
      <c r="W3199" s="763"/>
      <c r="X3199" s="763"/>
      <c r="Y3199" s="763"/>
      <c r="Z3199" s="763"/>
      <c r="AA3199" s="763"/>
    </row>
    <row r="3200" s="1124" customFormat="1" customHeight="1" spans="1:27">
      <c r="A3200" s="1287"/>
      <c r="B3200" s="529"/>
      <c r="C3200" s="213"/>
      <c r="D3200" s="1198"/>
      <c r="E3200" s="409"/>
      <c r="F3200" s="952"/>
      <c r="G3200" s="1157"/>
      <c r="H3200" s="388"/>
      <c r="I3200" s="526"/>
      <c r="J3200" s="1216"/>
      <c r="K3200" s="388"/>
      <c r="L3200" s="388"/>
      <c r="M3200" s="1309"/>
      <c r="N3200" s="763"/>
      <c r="O3200" s="763"/>
      <c r="P3200" s="763"/>
      <c r="Q3200" s="763"/>
      <c r="R3200" s="763"/>
      <c r="S3200" s="763"/>
      <c r="T3200" s="763"/>
      <c r="U3200" s="763"/>
      <c r="V3200" s="763"/>
      <c r="W3200" s="763"/>
      <c r="X3200" s="763"/>
      <c r="Y3200" s="763"/>
      <c r="Z3200" s="763"/>
      <c r="AA3200" s="763"/>
    </row>
    <row r="3201" s="1124" customFormat="1" customHeight="1" spans="1:27">
      <c r="A3201" s="1287"/>
      <c r="B3201" s="529"/>
      <c r="C3201" s="213"/>
      <c r="D3201" s="1198"/>
      <c r="E3201" s="409"/>
      <c r="F3201" s="952"/>
      <c r="G3201" s="1157"/>
      <c r="H3201" s="388"/>
      <c r="I3201" s="526"/>
      <c r="J3201" s="1216"/>
      <c r="K3201" s="388"/>
      <c r="L3201" s="388"/>
      <c r="M3201" s="1306"/>
      <c r="N3201" s="763"/>
      <c r="O3201" s="763"/>
      <c r="P3201" s="763"/>
      <c r="Q3201" s="763"/>
      <c r="R3201" s="763"/>
      <c r="S3201" s="763"/>
      <c r="T3201" s="763"/>
      <c r="U3201" s="763"/>
      <c r="V3201" s="763"/>
      <c r="W3201" s="763"/>
      <c r="X3201" s="763"/>
      <c r="Y3201" s="763"/>
      <c r="Z3201" s="763"/>
      <c r="AA3201" s="763"/>
    </row>
    <row r="3202" s="1124" customFormat="1" customHeight="1" spans="1:27">
      <c r="A3202" s="1287"/>
      <c r="B3202" s="529"/>
      <c r="C3202" s="213"/>
      <c r="D3202" s="1198"/>
      <c r="E3202" s="409"/>
      <c r="F3202" s="952"/>
      <c r="G3202" s="1157"/>
      <c r="H3202" s="388"/>
      <c r="I3202" s="526"/>
      <c r="J3202" s="1216"/>
      <c r="K3202" s="388"/>
      <c r="L3202" s="388"/>
      <c r="M3202" s="1306"/>
      <c r="N3202" s="763"/>
      <c r="O3202" s="763"/>
      <c r="P3202" s="763"/>
      <c r="Q3202" s="763"/>
      <c r="R3202" s="763"/>
      <c r="S3202" s="763"/>
      <c r="T3202" s="763"/>
      <c r="U3202" s="763"/>
      <c r="V3202" s="763"/>
      <c r="W3202" s="763"/>
      <c r="X3202" s="763"/>
      <c r="Y3202" s="763"/>
      <c r="Z3202" s="763"/>
      <c r="AA3202" s="763"/>
    </row>
    <row r="3203" s="1124" customFormat="1" customHeight="1" spans="1:27">
      <c r="A3203" s="1287"/>
      <c r="B3203" s="529"/>
      <c r="C3203" s="213"/>
      <c r="D3203" s="1198"/>
      <c r="E3203" s="409"/>
      <c r="F3203" s="952"/>
      <c r="G3203" s="1157"/>
      <c r="H3203" s="388"/>
      <c r="I3203" s="526"/>
      <c r="J3203" s="1216"/>
      <c r="K3203" s="388"/>
      <c r="L3203" s="388"/>
      <c r="M3203" s="1309"/>
      <c r="N3203" s="763"/>
      <c r="O3203" s="763"/>
      <c r="P3203" s="763"/>
      <c r="Q3203" s="763"/>
      <c r="R3203" s="763"/>
      <c r="S3203" s="763"/>
      <c r="T3203" s="763"/>
      <c r="U3203" s="763"/>
      <c r="V3203" s="763"/>
      <c r="W3203" s="763"/>
      <c r="X3203" s="763"/>
      <c r="Y3203" s="763"/>
      <c r="Z3203" s="763"/>
      <c r="AA3203" s="763"/>
    </row>
    <row r="3204" s="1124" customFormat="1" customHeight="1" spans="1:27">
      <c r="A3204" s="1287"/>
      <c r="B3204" s="529"/>
      <c r="C3204" s="213"/>
      <c r="D3204" s="1198"/>
      <c r="E3204" s="409"/>
      <c r="F3204" s="952"/>
      <c r="G3204" s="1157"/>
      <c r="H3204" s="388"/>
      <c r="I3204" s="526"/>
      <c r="J3204" s="1216"/>
      <c r="K3204" s="388"/>
      <c r="L3204" s="388"/>
      <c r="M3204" s="1309"/>
      <c r="N3204" s="763"/>
      <c r="O3204" s="763"/>
      <c r="P3204" s="763"/>
      <c r="Q3204" s="763"/>
      <c r="R3204" s="763"/>
      <c r="S3204" s="763"/>
      <c r="T3204" s="763"/>
      <c r="U3204" s="763"/>
      <c r="V3204" s="763"/>
      <c r="W3204" s="763"/>
      <c r="X3204" s="763"/>
      <c r="Y3204" s="763"/>
      <c r="Z3204" s="763"/>
      <c r="AA3204" s="763"/>
    </row>
    <row r="3205" s="1124" customFormat="1" customHeight="1" spans="1:27">
      <c r="A3205" s="1287"/>
      <c r="B3205" s="529"/>
      <c r="C3205" s="213"/>
      <c r="D3205" s="1198"/>
      <c r="E3205" s="409"/>
      <c r="F3205" s="952"/>
      <c r="G3205" s="1157"/>
      <c r="H3205" s="388"/>
      <c r="I3205" s="526"/>
      <c r="J3205" s="1216"/>
      <c r="K3205" s="388"/>
      <c r="L3205" s="388"/>
      <c r="M3205" s="1309"/>
      <c r="N3205" s="763"/>
      <c r="O3205" s="763"/>
      <c r="P3205" s="763"/>
      <c r="Q3205" s="763"/>
      <c r="R3205" s="763"/>
      <c r="S3205" s="763"/>
      <c r="T3205" s="763"/>
      <c r="U3205" s="763"/>
      <c r="V3205" s="763"/>
      <c r="W3205" s="763"/>
      <c r="X3205" s="763"/>
      <c r="Y3205" s="763"/>
      <c r="Z3205" s="763"/>
      <c r="AA3205" s="763"/>
    </row>
    <row r="3206" s="1124" customFormat="1" customHeight="1" spans="1:27">
      <c r="A3206" s="1287"/>
      <c r="B3206" s="529"/>
      <c r="C3206" s="213"/>
      <c r="D3206" s="1198"/>
      <c r="E3206" s="409"/>
      <c r="F3206" s="952"/>
      <c r="G3206" s="1157"/>
      <c r="H3206" s="388"/>
      <c r="I3206" s="526"/>
      <c r="J3206" s="1216"/>
      <c r="K3206" s="388"/>
      <c r="L3206" s="388"/>
      <c r="M3206" s="1309"/>
      <c r="N3206" s="763"/>
      <c r="O3206" s="763"/>
      <c r="P3206" s="763"/>
      <c r="Q3206" s="763"/>
      <c r="R3206" s="763"/>
      <c r="S3206" s="763"/>
      <c r="T3206" s="763"/>
      <c r="U3206" s="763"/>
      <c r="V3206" s="763"/>
      <c r="W3206" s="763"/>
      <c r="X3206" s="763"/>
      <c r="Y3206" s="763"/>
      <c r="Z3206" s="763"/>
      <c r="AA3206" s="763"/>
    </row>
    <row r="3207" s="1124" customFormat="1" customHeight="1" spans="1:27">
      <c r="A3207" s="1287"/>
      <c r="B3207" s="529"/>
      <c r="C3207" s="213"/>
      <c r="D3207" s="1198"/>
      <c r="E3207" s="409"/>
      <c r="F3207" s="952"/>
      <c r="G3207" s="1157"/>
      <c r="H3207" s="388"/>
      <c r="I3207" s="526"/>
      <c r="J3207" s="1216"/>
      <c r="K3207" s="388"/>
      <c r="L3207" s="388"/>
      <c r="M3207" s="1309"/>
      <c r="N3207" s="763"/>
      <c r="O3207" s="763"/>
      <c r="P3207" s="763"/>
      <c r="Q3207" s="763"/>
      <c r="R3207" s="763"/>
      <c r="S3207" s="763"/>
      <c r="T3207" s="763"/>
      <c r="U3207" s="763"/>
      <c r="V3207" s="763"/>
      <c r="W3207" s="763"/>
      <c r="X3207" s="763"/>
      <c r="Y3207" s="763"/>
      <c r="Z3207" s="763"/>
      <c r="AA3207" s="763"/>
    </row>
    <row r="3208" s="1124" customFormat="1" customHeight="1" spans="1:27">
      <c r="A3208" s="1287"/>
      <c r="B3208" s="529"/>
      <c r="C3208" s="213"/>
      <c r="D3208" s="1198"/>
      <c r="E3208" s="409"/>
      <c r="F3208" s="952"/>
      <c r="G3208" s="1157"/>
      <c r="H3208" s="388"/>
      <c r="I3208" s="526"/>
      <c r="J3208" s="1216"/>
      <c r="K3208" s="388"/>
      <c r="L3208" s="388"/>
      <c r="M3208" s="1309"/>
      <c r="N3208" s="763"/>
      <c r="O3208" s="763"/>
      <c r="P3208" s="763"/>
      <c r="Q3208" s="763"/>
      <c r="R3208" s="763"/>
      <c r="S3208" s="763"/>
      <c r="T3208" s="763"/>
      <c r="U3208" s="763"/>
      <c r="V3208" s="763"/>
      <c r="W3208" s="763"/>
      <c r="X3208" s="763"/>
      <c r="Y3208" s="763"/>
      <c r="Z3208" s="763"/>
      <c r="AA3208" s="763"/>
    </row>
    <row r="3209" s="1124" customFormat="1" customHeight="1" spans="1:27">
      <c r="A3209" s="1287"/>
      <c r="B3209" s="529"/>
      <c r="C3209" s="213"/>
      <c r="D3209" s="1198"/>
      <c r="E3209" s="409"/>
      <c r="F3209" s="952"/>
      <c r="G3209" s="1157"/>
      <c r="H3209" s="388"/>
      <c r="I3209" s="526"/>
      <c r="J3209" s="1216"/>
      <c r="K3209" s="388"/>
      <c r="L3209" s="388"/>
      <c r="M3209" s="1309"/>
      <c r="N3209" s="763"/>
      <c r="O3209" s="763"/>
      <c r="P3209" s="763"/>
      <c r="Q3209" s="763"/>
      <c r="R3209" s="763"/>
      <c r="S3209" s="763"/>
      <c r="T3209" s="763"/>
      <c r="U3209" s="763"/>
      <c r="V3209" s="763"/>
      <c r="W3209" s="763"/>
      <c r="X3209" s="763"/>
      <c r="Y3209" s="763"/>
      <c r="Z3209" s="763"/>
      <c r="AA3209" s="763"/>
    </row>
    <row r="3210" s="1124" customFormat="1" customHeight="1" spans="1:27">
      <c r="A3210" s="1287"/>
      <c r="B3210" s="529"/>
      <c r="C3210" s="213"/>
      <c r="D3210" s="1198"/>
      <c r="E3210" s="409"/>
      <c r="F3210" s="952"/>
      <c r="G3210" s="1157"/>
      <c r="H3210" s="388"/>
      <c r="I3210" s="526"/>
      <c r="J3210" s="1216"/>
      <c r="K3210" s="388"/>
      <c r="L3210" s="388"/>
      <c r="M3210" s="1309"/>
      <c r="N3210" s="763"/>
      <c r="O3210" s="763"/>
      <c r="P3210" s="763"/>
      <c r="Q3210" s="763"/>
      <c r="R3210" s="763"/>
      <c r="S3210" s="763"/>
      <c r="T3210" s="763"/>
      <c r="U3210" s="763"/>
      <c r="V3210" s="763"/>
      <c r="W3210" s="763"/>
      <c r="X3210" s="763"/>
      <c r="Y3210" s="763"/>
      <c r="Z3210" s="763"/>
      <c r="AA3210" s="763"/>
    </row>
    <row r="3211" s="1124" customFormat="1" customHeight="1" spans="1:27">
      <c r="A3211" s="1287"/>
      <c r="B3211" s="529"/>
      <c r="C3211" s="213"/>
      <c r="D3211" s="1198"/>
      <c r="E3211" s="409"/>
      <c r="F3211" s="952"/>
      <c r="G3211" s="1157"/>
      <c r="H3211" s="388"/>
      <c r="I3211" s="526"/>
      <c r="J3211" s="1216"/>
      <c r="K3211" s="388"/>
      <c r="L3211" s="388"/>
      <c r="M3211" s="1309"/>
      <c r="N3211" s="763"/>
      <c r="O3211" s="763"/>
      <c r="P3211" s="763"/>
      <c r="Q3211" s="763"/>
      <c r="R3211" s="763"/>
      <c r="S3211" s="763"/>
      <c r="T3211" s="763"/>
      <c r="U3211" s="763"/>
      <c r="V3211" s="763"/>
      <c r="W3211" s="763"/>
      <c r="X3211" s="763"/>
      <c r="Y3211" s="763"/>
      <c r="Z3211" s="763"/>
      <c r="AA3211" s="763"/>
    </row>
    <row r="3212" s="1124" customFormat="1" customHeight="1" spans="1:27">
      <c r="A3212" s="1287"/>
      <c r="B3212" s="529"/>
      <c r="C3212" s="213"/>
      <c r="D3212" s="1198"/>
      <c r="E3212" s="409"/>
      <c r="F3212" s="952"/>
      <c r="G3212" s="1157"/>
      <c r="H3212" s="388"/>
      <c r="I3212" s="526"/>
      <c r="J3212" s="1216"/>
      <c r="K3212" s="388"/>
      <c r="L3212" s="388"/>
      <c r="M3212" s="1309"/>
      <c r="N3212" s="763"/>
      <c r="O3212" s="763"/>
      <c r="P3212" s="763"/>
      <c r="Q3212" s="763"/>
      <c r="R3212" s="763"/>
      <c r="S3212" s="763"/>
      <c r="T3212" s="763"/>
      <c r="U3212" s="763"/>
      <c r="V3212" s="763"/>
      <c r="W3212" s="763"/>
      <c r="X3212" s="763"/>
      <c r="Y3212" s="763"/>
      <c r="Z3212" s="763"/>
      <c r="AA3212" s="763"/>
    </row>
    <row r="3213" s="1124" customFormat="1" customHeight="1" spans="1:27">
      <c r="A3213" s="1287"/>
      <c r="B3213" s="529"/>
      <c r="C3213" s="213"/>
      <c r="D3213" s="1198"/>
      <c r="E3213" s="409"/>
      <c r="F3213" s="952"/>
      <c r="G3213" s="1157"/>
      <c r="H3213" s="388"/>
      <c r="I3213" s="526"/>
      <c r="J3213" s="1216"/>
      <c r="K3213" s="388"/>
      <c r="L3213" s="388"/>
      <c r="M3213" s="1309"/>
      <c r="N3213" s="763"/>
      <c r="O3213" s="763"/>
      <c r="P3213" s="763"/>
      <c r="Q3213" s="763"/>
      <c r="R3213" s="763"/>
      <c r="S3213" s="763"/>
      <c r="T3213" s="763"/>
      <c r="U3213" s="763"/>
      <c r="V3213" s="763"/>
      <c r="W3213" s="763"/>
      <c r="X3213" s="763"/>
      <c r="Y3213" s="763"/>
      <c r="Z3213" s="763"/>
      <c r="AA3213" s="763"/>
    </row>
    <row r="3214" s="1124" customFormat="1" customHeight="1" spans="1:27">
      <c r="A3214" s="1287"/>
      <c r="B3214" s="529"/>
      <c r="C3214" s="213"/>
      <c r="D3214" s="1198"/>
      <c r="E3214" s="409"/>
      <c r="F3214" s="952"/>
      <c r="G3214" s="1157"/>
      <c r="H3214" s="388"/>
      <c r="I3214" s="526"/>
      <c r="J3214" s="1216"/>
      <c r="K3214" s="388"/>
      <c r="L3214" s="388"/>
      <c r="M3214" s="1309"/>
      <c r="N3214" s="763"/>
      <c r="O3214" s="763"/>
      <c r="P3214" s="763"/>
      <c r="Q3214" s="763"/>
      <c r="R3214" s="763"/>
      <c r="S3214" s="763"/>
      <c r="T3214" s="763"/>
      <c r="U3214" s="763"/>
      <c r="V3214" s="763"/>
      <c r="W3214" s="763"/>
      <c r="X3214" s="763"/>
      <c r="Y3214" s="763"/>
      <c r="Z3214" s="763"/>
      <c r="AA3214" s="763"/>
    </row>
    <row r="3215" s="1124" customFormat="1" customHeight="1" spans="1:27">
      <c r="A3215" s="1287"/>
      <c r="B3215" s="529"/>
      <c r="C3215" s="213"/>
      <c r="D3215" s="1198"/>
      <c r="E3215" s="409"/>
      <c r="F3215" s="952"/>
      <c r="G3215" s="1157"/>
      <c r="H3215" s="388"/>
      <c r="I3215" s="526"/>
      <c r="J3215" s="1216"/>
      <c r="K3215" s="388"/>
      <c r="L3215" s="388"/>
      <c r="M3215" s="1308"/>
      <c r="N3215" s="763"/>
      <c r="O3215" s="763"/>
      <c r="P3215" s="763"/>
      <c r="Q3215" s="763"/>
      <c r="R3215" s="763"/>
      <c r="S3215" s="763"/>
      <c r="T3215" s="763"/>
      <c r="U3215" s="763"/>
      <c r="V3215" s="763"/>
      <c r="W3215" s="763"/>
      <c r="X3215" s="763"/>
      <c r="Y3215" s="763"/>
      <c r="Z3215" s="763"/>
      <c r="AA3215" s="763"/>
    </row>
    <row r="3216" s="1124" customFormat="1" customHeight="1" spans="1:27">
      <c r="A3216" s="1287"/>
      <c r="B3216" s="529"/>
      <c r="C3216" s="213"/>
      <c r="D3216" s="1198"/>
      <c r="E3216" s="409"/>
      <c r="F3216" s="952"/>
      <c r="G3216" s="1157"/>
      <c r="H3216" s="388"/>
      <c r="I3216" s="526"/>
      <c r="J3216" s="1216"/>
      <c r="K3216" s="388"/>
      <c r="L3216" s="388"/>
      <c r="M3216" s="1308"/>
      <c r="N3216" s="763"/>
      <c r="O3216" s="763"/>
      <c r="P3216" s="763"/>
      <c r="Q3216" s="763"/>
      <c r="R3216" s="763"/>
      <c r="S3216" s="763"/>
      <c r="T3216" s="763"/>
      <c r="U3216" s="763"/>
      <c r="V3216" s="763"/>
      <c r="W3216" s="763"/>
      <c r="X3216" s="763"/>
      <c r="Y3216" s="763"/>
      <c r="Z3216" s="763"/>
      <c r="AA3216" s="763"/>
    </row>
    <row r="3217" s="1124" customFormat="1" customHeight="1" spans="1:27">
      <c r="A3217" s="1287"/>
      <c r="B3217" s="529"/>
      <c r="C3217" s="213"/>
      <c r="D3217" s="1198"/>
      <c r="E3217" s="409"/>
      <c r="F3217" s="952"/>
      <c r="G3217" s="1157"/>
      <c r="H3217" s="388"/>
      <c r="I3217" s="526"/>
      <c r="J3217" s="1216"/>
      <c r="K3217" s="388"/>
      <c r="L3217" s="388"/>
      <c r="M3217" s="1309"/>
      <c r="N3217" s="763"/>
      <c r="O3217" s="763"/>
      <c r="P3217" s="763"/>
      <c r="Q3217" s="763"/>
      <c r="R3217" s="763"/>
      <c r="S3217" s="763"/>
      <c r="T3217" s="763"/>
      <c r="U3217" s="763"/>
      <c r="V3217" s="763"/>
      <c r="W3217" s="763"/>
      <c r="X3217" s="763"/>
      <c r="Y3217" s="763"/>
      <c r="Z3217" s="763"/>
      <c r="AA3217" s="763"/>
    </row>
    <row r="3218" s="1124" customFormat="1" customHeight="1" spans="1:27">
      <c r="A3218" s="1287"/>
      <c r="B3218" s="529"/>
      <c r="C3218" s="213"/>
      <c r="D3218" s="1198"/>
      <c r="E3218" s="409"/>
      <c r="F3218" s="952"/>
      <c r="G3218" s="1157"/>
      <c r="H3218" s="388"/>
      <c r="I3218" s="526"/>
      <c r="J3218" s="1216"/>
      <c r="K3218" s="388"/>
      <c r="L3218" s="388"/>
      <c r="M3218" s="1309"/>
      <c r="N3218" s="763"/>
      <c r="O3218" s="763"/>
      <c r="P3218" s="763"/>
      <c r="Q3218" s="763"/>
      <c r="R3218" s="763"/>
      <c r="S3218" s="763"/>
      <c r="T3218" s="763"/>
      <c r="U3218" s="763"/>
      <c r="V3218" s="763"/>
      <c r="W3218" s="763"/>
      <c r="X3218" s="763"/>
      <c r="Y3218" s="763"/>
      <c r="Z3218" s="763"/>
      <c r="AA3218" s="763"/>
    </row>
    <row r="3219" s="1124" customFormat="1" customHeight="1" spans="1:27">
      <c r="A3219" s="1287"/>
      <c r="B3219" s="529"/>
      <c r="C3219" s="213"/>
      <c r="D3219" s="1198"/>
      <c r="E3219" s="409"/>
      <c r="F3219" s="952"/>
      <c r="G3219" s="1157"/>
      <c r="H3219" s="388"/>
      <c r="I3219" s="526"/>
      <c r="J3219" s="1216"/>
      <c r="K3219" s="388"/>
      <c r="L3219" s="388"/>
      <c r="M3219" s="1308"/>
      <c r="N3219" s="763"/>
      <c r="O3219" s="763"/>
      <c r="P3219" s="763"/>
      <c r="Q3219" s="763"/>
      <c r="R3219" s="763"/>
      <c r="S3219" s="763"/>
      <c r="T3219" s="763"/>
      <c r="U3219" s="763"/>
      <c r="V3219" s="763"/>
      <c r="W3219" s="763"/>
      <c r="X3219" s="763"/>
      <c r="Y3219" s="763"/>
      <c r="Z3219" s="763"/>
      <c r="AA3219" s="763"/>
    </row>
    <row r="3220" s="1124" customFormat="1" customHeight="1" spans="1:27">
      <c r="A3220" s="1287"/>
      <c r="B3220" s="529"/>
      <c r="C3220" s="213"/>
      <c r="D3220" s="1198"/>
      <c r="E3220" s="409"/>
      <c r="F3220" s="952"/>
      <c r="G3220" s="1157"/>
      <c r="H3220" s="388"/>
      <c r="I3220" s="526"/>
      <c r="J3220" s="1216"/>
      <c r="K3220" s="388"/>
      <c r="L3220" s="388"/>
      <c r="M3220" s="1309"/>
      <c r="N3220" s="763"/>
      <c r="O3220" s="763"/>
      <c r="P3220" s="763"/>
      <c r="Q3220" s="763"/>
      <c r="R3220" s="763"/>
      <c r="S3220" s="763"/>
      <c r="T3220" s="763"/>
      <c r="U3220" s="763"/>
      <c r="V3220" s="763"/>
      <c r="W3220" s="763"/>
      <c r="X3220" s="763"/>
      <c r="Y3220" s="763"/>
      <c r="Z3220" s="763"/>
      <c r="AA3220" s="763"/>
    </row>
    <row r="3221" s="1124" customFormat="1" customHeight="1" spans="1:27">
      <c r="A3221" s="1287"/>
      <c r="B3221" s="529"/>
      <c r="C3221" s="213"/>
      <c r="D3221" s="1198"/>
      <c r="E3221" s="409"/>
      <c r="F3221" s="952"/>
      <c r="G3221" s="1157"/>
      <c r="H3221" s="388"/>
      <c r="I3221" s="526"/>
      <c r="J3221" s="1216"/>
      <c r="K3221" s="388"/>
      <c r="L3221" s="388"/>
      <c r="M3221" s="1309"/>
      <c r="N3221" s="763"/>
      <c r="O3221" s="763"/>
      <c r="P3221" s="763"/>
      <c r="Q3221" s="763"/>
      <c r="R3221" s="763"/>
      <c r="S3221" s="763"/>
      <c r="T3221" s="763"/>
      <c r="U3221" s="763"/>
      <c r="V3221" s="763"/>
      <c r="W3221" s="763"/>
      <c r="X3221" s="763"/>
      <c r="Y3221" s="763"/>
      <c r="Z3221" s="763"/>
      <c r="AA3221" s="763"/>
    </row>
    <row r="3222" s="1124" customFormat="1" customHeight="1" spans="1:27">
      <c r="A3222" s="1287"/>
      <c r="B3222" s="529"/>
      <c r="C3222" s="213"/>
      <c r="D3222" s="1198"/>
      <c r="E3222" s="409"/>
      <c r="F3222" s="952"/>
      <c r="G3222" s="1157"/>
      <c r="H3222" s="388"/>
      <c r="I3222" s="526"/>
      <c r="J3222" s="1216"/>
      <c r="K3222" s="388"/>
      <c r="L3222" s="388"/>
      <c r="M3222" s="1309"/>
      <c r="N3222" s="763"/>
      <c r="O3222" s="763"/>
      <c r="P3222" s="763"/>
      <c r="Q3222" s="763"/>
      <c r="R3222" s="763"/>
      <c r="S3222" s="763"/>
      <c r="T3222" s="763"/>
      <c r="U3222" s="763"/>
      <c r="V3222" s="763"/>
      <c r="W3222" s="763"/>
      <c r="X3222" s="763"/>
      <c r="Y3222" s="763"/>
      <c r="Z3222" s="763"/>
      <c r="AA3222" s="763"/>
    </row>
    <row r="3223" s="1124" customFormat="1" customHeight="1" spans="1:27">
      <c r="A3223" s="1287"/>
      <c r="B3223" s="529"/>
      <c r="C3223" s="213"/>
      <c r="D3223" s="1198"/>
      <c r="E3223" s="409"/>
      <c r="F3223" s="952"/>
      <c r="G3223" s="1157"/>
      <c r="H3223" s="388"/>
      <c r="I3223" s="526"/>
      <c r="J3223" s="1216"/>
      <c r="K3223" s="388"/>
      <c r="L3223" s="388"/>
      <c r="M3223" s="1309"/>
      <c r="N3223" s="763"/>
      <c r="O3223" s="763"/>
      <c r="P3223" s="763"/>
      <c r="Q3223" s="763"/>
      <c r="R3223" s="763"/>
      <c r="S3223" s="763"/>
      <c r="T3223" s="763"/>
      <c r="U3223" s="763"/>
      <c r="V3223" s="763"/>
      <c r="W3223" s="763"/>
      <c r="X3223" s="763"/>
      <c r="Y3223" s="763"/>
      <c r="Z3223" s="763"/>
      <c r="AA3223" s="763"/>
    </row>
    <row r="3224" s="1124" customFormat="1" customHeight="1" spans="1:27">
      <c r="A3224" s="1287"/>
      <c r="B3224" s="529"/>
      <c r="C3224" s="213"/>
      <c r="D3224" s="1198"/>
      <c r="E3224" s="409"/>
      <c r="F3224" s="952"/>
      <c r="G3224" s="1157"/>
      <c r="H3224" s="388"/>
      <c r="I3224" s="526"/>
      <c r="J3224" s="1216"/>
      <c r="K3224" s="388"/>
      <c r="L3224" s="388"/>
      <c r="M3224" s="1309"/>
      <c r="N3224" s="763"/>
      <c r="O3224" s="763"/>
      <c r="P3224" s="763"/>
      <c r="Q3224" s="763"/>
      <c r="R3224" s="763"/>
      <c r="S3224" s="763"/>
      <c r="T3224" s="763"/>
      <c r="U3224" s="763"/>
      <c r="V3224" s="763"/>
      <c r="W3224" s="763"/>
      <c r="X3224" s="763"/>
      <c r="Y3224" s="763"/>
      <c r="Z3224" s="763"/>
      <c r="AA3224" s="763"/>
    </row>
    <row r="3225" s="1124" customFormat="1" customHeight="1" spans="1:27">
      <c r="A3225" s="1287"/>
      <c r="B3225" s="529"/>
      <c r="C3225" s="213"/>
      <c r="D3225" s="1198"/>
      <c r="E3225" s="409"/>
      <c r="F3225" s="952"/>
      <c r="G3225" s="1157"/>
      <c r="H3225" s="388"/>
      <c r="I3225" s="526"/>
      <c r="J3225" s="1216"/>
      <c r="K3225" s="388"/>
      <c r="L3225" s="388"/>
      <c r="M3225" s="1309"/>
      <c r="N3225" s="763"/>
      <c r="O3225" s="763"/>
      <c r="P3225" s="763"/>
      <c r="Q3225" s="763"/>
      <c r="R3225" s="763"/>
      <c r="S3225" s="763"/>
      <c r="T3225" s="763"/>
      <c r="U3225" s="763"/>
      <c r="V3225" s="763"/>
      <c r="W3225" s="763"/>
      <c r="X3225" s="763"/>
      <c r="Y3225" s="763"/>
      <c r="Z3225" s="763"/>
      <c r="AA3225" s="763"/>
    </row>
    <row r="3226" s="1124" customFormat="1" customHeight="1" spans="1:27">
      <c r="A3226" s="1287"/>
      <c r="B3226" s="529"/>
      <c r="C3226" s="213"/>
      <c r="D3226" s="1198"/>
      <c r="E3226" s="409"/>
      <c r="F3226" s="952"/>
      <c r="G3226" s="1157"/>
      <c r="H3226" s="388"/>
      <c r="I3226" s="526"/>
      <c r="J3226" s="1216"/>
      <c r="K3226" s="388"/>
      <c r="L3226" s="388"/>
      <c r="M3226" s="1309"/>
      <c r="N3226" s="763"/>
      <c r="O3226" s="763"/>
      <c r="P3226" s="763"/>
      <c r="Q3226" s="763"/>
      <c r="R3226" s="763"/>
      <c r="S3226" s="763"/>
      <c r="T3226" s="763"/>
      <c r="U3226" s="763"/>
      <c r="V3226" s="763"/>
      <c r="W3226" s="763"/>
      <c r="X3226" s="763"/>
      <c r="Y3226" s="763"/>
      <c r="Z3226" s="763"/>
      <c r="AA3226" s="763"/>
    </row>
    <row r="3227" s="1124" customFormat="1" customHeight="1" spans="1:27">
      <c r="A3227" s="1287"/>
      <c r="B3227" s="529"/>
      <c r="C3227" s="213"/>
      <c r="D3227" s="1198"/>
      <c r="E3227" s="409"/>
      <c r="F3227" s="952"/>
      <c r="G3227" s="1157"/>
      <c r="H3227" s="388"/>
      <c r="I3227" s="526"/>
      <c r="J3227" s="1216"/>
      <c r="K3227" s="388"/>
      <c r="L3227" s="388"/>
      <c r="M3227" s="1309"/>
      <c r="N3227" s="763"/>
      <c r="O3227" s="763"/>
      <c r="P3227" s="763"/>
      <c r="Q3227" s="763"/>
      <c r="R3227" s="763"/>
      <c r="S3227" s="763"/>
      <c r="T3227" s="763"/>
      <c r="U3227" s="763"/>
      <c r="V3227" s="763"/>
      <c r="W3227" s="763"/>
      <c r="X3227" s="763"/>
      <c r="Y3227" s="763"/>
      <c r="Z3227" s="763"/>
      <c r="AA3227" s="763"/>
    </row>
    <row r="3228" s="1124" customFormat="1" customHeight="1" spans="1:27">
      <c r="A3228" s="1287"/>
      <c r="B3228" s="529"/>
      <c r="C3228" s="213"/>
      <c r="D3228" s="1198"/>
      <c r="E3228" s="409"/>
      <c r="F3228" s="952"/>
      <c r="G3228" s="1157"/>
      <c r="H3228" s="388"/>
      <c r="I3228" s="526"/>
      <c r="J3228" s="1216"/>
      <c r="K3228" s="388"/>
      <c r="L3228" s="388"/>
      <c r="M3228" s="1309"/>
      <c r="N3228" s="763"/>
      <c r="O3228" s="763"/>
      <c r="P3228" s="763"/>
      <c r="Q3228" s="763"/>
      <c r="R3228" s="763"/>
      <c r="S3228" s="763"/>
      <c r="T3228" s="763"/>
      <c r="U3228" s="763"/>
      <c r="V3228" s="763"/>
      <c r="W3228" s="763"/>
      <c r="X3228" s="763"/>
      <c r="Y3228" s="763"/>
      <c r="Z3228" s="763"/>
      <c r="AA3228" s="763"/>
    </row>
    <row r="3229" s="1124" customFormat="1" customHeight="1" spans="1:27">
      <c r="A3229" s="1287"/>
      <c r="B3229" s="529"/>
      <c r="C3229" s="213"/>
      <c r="D3229" s="1198"/>
      <c r="E3229" s="409"/>
      <c r="F3229" s="952"/>
      <c r="G3229" s="1157"/>
      <c r="H3229" s="388"/>
      <c r="I3229" s="526"/>
      <c r="J3229" s="1216"/>
      <c r="K3229" s="388"/>
      <c r="L3229" s="388"/>
      <c r="M3229" s="1309"/>
      <c r="N3229" s="763"/>
      <c r="O3229" s="763"/>
      <c r="P3229" s="763"/>
      <c r="Q3229" s="763"/>
      <c r="R3229" s="763"/>
      <c r="S3229" s="763"/>
      <c r="T3229" s="763"/>
      <c r="U3229" s="763"/>
      <c r="V3229" s="763"/>
      <c r="W3229" s="763"/>
      <c r="X3229" s="763"/>
      <c r="Y3229" s="763"/>
      <c r="Z3229" s="763"/>
      <c r="AA3229" s="763"/>
    </row>
    <row r="3230" s="1124" customFormat="1" customHeight="1" spans="1:27">
      <c r="A3230" s="1287"/>
      <c r="B3230" s="529"/>
      <c r="C3230" s="213"/>
      <c r="D3230" s="1198"/>
      <c r="E3230" s="409"/>
      <c r="F3230" s="952"/>
      <c r="G3230" s="1157"/>
      <c r="H3230" s="388"/>
      <c r="I3230" s="526"/>
      <c r="J3230" s="1216"/>
      <c r="K3230" s="388"/>
      <c r="L3230" s="388"/>
      <c r="M3230" s="1309"/>
      <c r="N3230" s="763"/>
      <c r="O3230" s="763"/>
      <c r="P3230" s="763"/>
      <c r="Q3230" s="763"/>
      <c r="R3230" s="763"/>
      <c r="S3230" s="763"/>
      <c r="T3230" s="763"/>
      <c r="U3230" s="763"/>
      <c r="V3230" s="763"/>
      <c r="W3230" s="763"/>
      <c r="X3230" s="763"/>
      <c r="Y3230" s="763"/>
      <c r="Z3230" s="763"/>
      <c r="AA3230" s="763"/>
    </row>
    <row r="3231" s="1124" customFormat="1" customHeight="1" spans="1:27">
      <c r="A3231" s="1287"/>
      <c r="B3231" s="529"/>
      <c r="C3231" s="213"/>
      <c r="D3231" s="1198"/>
      <c r="E3231" s="409"/>
      <c r="F3231" s="952"/>
      <c r="G3231" s="1157"/>
      <c r="H3231" s="388"/>
      <c r="I3231" s="526"/>
      <c r="J3231" s="1216"/>
      <c r="K3231" s="388"/>
      <c r="L3231" s="388"/>
      <c r="M3231" s="1309"/>
      <c r="N3231" s="763"/>
      <c r="O3231" s="763"/>
      <c r="P3231" s="763"/>
      <c r="Q3231" s="763"/>
      <c r="R3231" s="763"/>
      <c r="S3231" s="763"/>
      <c r="T3231" s="763"/>
      <c r="U3231" s="763"/>
      <c r="V3231" s="763"/>
      <c r="W3231" s="763"/>
      <c r="X3231" s="763"/>
      <c r="Y3231" s="763"/>
      <c r="Z3231" s="763"/>
      <c r="AA3231" s="763"/>
    </row>
    <row r="3232" s="1124" customFormat="1" customHeight="1" spans="1:27">
      <c r="A3232" s="1287"/>
      <c r="B3232" s="529"/>
      <c r="C3232" s="213"/>
      <c r="D3232" s="1198"/>
      <c r="E3232" s="409"/>
      <c r="F3232" s="952"/>
      <c r="G3232" s="1157"/>
      <c r="H3232" s="388"/>
      <c r="I3232" s="526"/>
      <c r="J3232" s="1216"/>
      <c r="K3232" s="388"/>
      <c r="L3232" s="388"/>
      <c r="M3232" s="1309"/>
      <c r="N3232" s="763"/>
      <c r="O3232" s="763"/>
      <c r="P3232" s="763"/>
      <c r="Q3232" s="763"/>
      <c r="R3232" s="763"/>
      <c r="S3232" s="763"/>
      <c r="T3232" s="763"/>
      <c r="U3232" s="763"/>
      <c r="V3232" s="763"/>
      <c r="W3232" s="763"/>
      <c r="X3232" s="763"/>
      <c r="Y3232" s="763"/>
      <c r="Z3232" s="763"/>
      <c r="AA3232" s="763"/>
    </row>
    <row r="3233" s="1124" customFormat="1" customHeight="1" spans="1:27">
      <c r="A3233" s="1287"/>
      <c r="B3233" s="529"/>
      <c r="C3233" s="213"/>
      <c r="D3233" s="1198"/>
      <c r="E3233" s="409"/>
      <c r="F3233" s="952"/>
      <c r="G3233" s="1157"/>
      <c r="H3233" s="388"/>
      <c r="I3233" s="526"/>
      <c r="J3233" s="1216"/>
      <c r="K3233" s="388"/>
      <c r="L3233" s="388"/>
      <c r="M3233" s="1309"/>
      <c r="N3233" s="763"/>
      <c r="O3233" s="763"/>
      <c r="P3233" s="763"/>
      <c r="Q3233" s="763"/>
      <c r="R3233" s="763"/>
      <c r="S3233" s="763"/>
      <c r="T3233" s="763"/>
      <c r="U3233" s="763"/>
      <c r="V3233" s="763"/>
      <c r="W3233" s="763"/>
      <c r="X3233" s="763"/>
      <c r="Y3233" s="763"/>
      <c r="Z3233" s="763"/>
      <c r="AA3233" s="763"/>
    </row>
    <row r="3234" s="1124" customFormat="1" customHeight="1" spans="1:27">
      <c r="A3234" s="1287"/>
      <c r="B3234" s="529"/>
      <c r="C3234" s="213"/>
      <c r="D3234" s="1198"/>
      <c r="E3234" s="409"/>
      <c r="F3234" s="952"/>
      <c r="G3234" s="1157"/>
      <c r="H3234" s="388"/>
      <c r="I3234" s="526"/>
      <c r="J3234" s="1216"/>
      <c r="K3234" s="388"/>
      <c r="L3234" s="388"/>
      <c r="M3234" s="1309"/>
      <c r="N3234" s="763"/>
      <c r="O3234" s="763"/>
      <c r="P3234" s="763"/>
      <c r="Q3234" s="763"/>
      <c r="R3234" s="763"/>
      <c r="S3234" s="763"/>
      <c r="T3234" s="763"/>
      <c r="U3234" s="763"/>
      <c r="V3234" s="763"/>
      <c r="W3234" s="763"/>
      <c r="X3234" s="763"/>
      <c r="Y3234" s="763"/>
      <c r="Z3234" s="763"/>
      <c r="AA3234" s="763"/>
    </row>
    <row r="3235" s="1124" customFormat="1" customHeight="1" spans="1:27">
      <c r="A3235" s="1287"/>
      <c r="B3235" s="529"/>
      <c r="C3235" s="213"/>
      <c r="D3235" s="1198"/>
      <c r="E3235" s="409"/>
      <c r="F3235" s="952"/>
      <c r="G3235" s="1157"/>
      <c r="H3235" s="388"/>
      <c r="I3235" s="526"/>
      <c r="J3235" s="1216"/>
      <c r="K3235" s="388"/>
      <c r="L3235" s="388"/>
      <c r="M3235" s="1309"/>
      <c r="N3235" s="763"/>
      <c r="O3235" s="763"/>
      <c r="P3235" s="763"/>
      <c r="Q3235" s="763"/>
      <c r="R3235" s="763"/>
      <c r="S3235" s="763"/>
      <c r="T3235" s="763"/>
      <c r="U3235" s="763"/>
      <c r="V3235" s="763"/>
      <c r="W3235" s="763"/>
      <c r="X3235" s="763"/>
      <c r="Y3235" s="763"/>
      <c r="Z3235" s="763"/>
      <c r="AA3235" s="763"/>
    </row>
    <row r="3236" s="1124" customFormat="1" customHeight="1" spans="1:27">
      <c r="A3236" s="1287"/>
      <c r="B3236" s="529"/>
      <c r="C3236" s="213"/>
      <c r="D3236" s="1198"/>
      <c r="E3236" s="409"/>
      <c r="F3236" s="952"/>
      <c r="G3236" s="1157"/>
      <c r="H3236" s="388"/>
      <c r="I3236" s="526"/>
      <c r="J3236" s="1216"/>
      <c r="K3236" s="388"/>
      <c r="L3236" s="388"/>
      <c r="M3236" s="1309"/>
      <c r="N3236" s="763"/>
      <c r="O3236" s="763"/>
      <c r="P3236" s="763"/>
      <c r="Q3236" s="763"/>
      <c r="R3236" s="763"/>
      <c r="S3236" s="763"/>
      <c r="T3236" s="763"/>
      <c r="U3236" s="763"/>
      <c r="V3236" s="763"/>
      <c r="W3236" s="763"/>
      <c r="X3236" s="763"/>
      <c r="Y3236" s="763"/>
      <c r="Z3236" s="763"/>
      <c r="AA3236" s="763"/>
    </row>
    <row r="3237" s="1124" customFormat="1" customHeight="1" spans="1:27">
      <c r="A3237" s="1287"/>
      <c r="B3237" s="529"/>
      <c r="C3237" s="213"/>
      <c r="D3237" s="1198"/>
      <c r="E3237" s="409"/>
      <c r="F3237" s="952"/>
      <c r="G3237" s="1157"/>
      <c r="H3237" s="388"/>
      <c r="I3237" s="526"/>
      <c r="J3237" s="1216"/>
      <c r="K3237" s="388"/>
      <c r="L3237" s="388"/>
      <c r="M3237" s="1309"/>
      <c r="N3237" s="763"/>
      <c r="O3237" s="763"/>
      <c r="P3237" s="763"/>
      <c r="Q3237" s="763"/>
      <c r="R3237" s="763"/>
      <c r="S3237" s="763"/>
      <c r="T3237" s="763"/>
      <c r="U3237" s="763"/>
      <c r="V3237" s="763"/>
      <c r="W3237" s="763"/>
      <c r="X3237" s="763"/>
      <c r="Y3237" s="763"/>
      <c r="Z3237" s="763"/>
      <c r="AA3237" s="763"/>
    </row>
    <row r="3238" s="1124" customFormat="1" customHeight="1" spans="1:27">
      <c r="A3238" s="1287"/>
      <c r="B3238" s="529"/>
      <c r="C3238" s="213"/>
      <c r="D3238" s="1198"/>
      <c r="E3238" s="409"/>
      <c r="F3238" s="952"/>
      <c r="G3238" s="1157"/>
      <c r="H3238" s="388"/>
      <c r="I3238" s="526"/>
      <c r="J3238" s="1216"/>
      <c r="K3238" s="388"/>
      <c r="L3238" s="388"/>
      <c r="M3238" s="1309"/>
      <c r="N3238" s="763"/>
      <c r="O3238" s="763"/>
      <c r="P3238" s="763"/>
      <c r="Q3238" s="763"/>
      <c r="R3238" s="763"/>
      <c r="S3238" s="763"/>
      <c r="T3238" s="763"/>
      <c r="U3238" s="763"/>
      <c r="V3238" s="763"/>
      <c r="W3238" s="763"/>
      <c r="X3238" s="763"/>
      <c r="Y3238" s="763"/>
      <c r="Z3238" s="763"/>
      <c r="AA3238" s="763"/>
    </row>
    <row r="3239" s="1124" customFormat="1" customHeight="1" spans="1:27">
      <c r="A3239" s="1287"/>
      <c r="B3239" s="529"/>
      <c r="C3239" s="213"/>
      <c r="D3239" s="1198"/>
      <c r="E3239" s="409"/>
      <c r="F3239" s="952"/>
      <c r="G3239" s="1157"/>
      <c r="H3239" s="388"/>
      <c r="I3239" s="526"/>
      <c r="J3239" s="1216"/>
      <c r="K3239" s="388"/>
      <c r="L3239" s="388"/>
      <c r="M3239" s="1309"/>
      <c r="N3239" s="763"/>
      <c r="O3239" s="763"/>
      <c r="P3239" s="763"/>
      <c r="Q3239" s="763"/>
      <c r="R3239" s="763"/>
      <c r="S3239" s="763"/>
      <c r="T3239" s="763"/>
      <c r="U3239" s="763"/>
      <c r="V3239" s="763"/>
      <c r="W3239" s="763"/>
      <c r="X3239" s="763"/>
      <c r="Y3239" s="763"/>
      <c r="Z3239" s="763"/>
      <c r="AA3239" s="763"/>
    </row>
    <row r="3240" s="1124" customFormat="1" customHeight="1" spans="1:27">
      <c r="A3240" s="1287"/>
      <c r="B3240" s="529"/>
      <c r="C3240" s="213"/>
      <c r="D3240" s="1198"/>
      <c r="E3240" s="409"/>
      <c r="F3240" s="952"/>
      <c r="G3240" s="1157"/>
      <c r="H3240" s="388"/>
      <c r="I3240" s="526"/>
      <c r="J3240" s="1216"/>
      <c r="K3240" s="388"/>
      <c r="L3240" s="388"/>
      <c r="M3240" s="1309"/>
      <c r="N3240" s="763"/>
      <c r="O3240" s="763"/>
      <c r="P3240" s="763"/>
      <c r="Q3240" s="763"/>
      <c r="R3240" s="763"/>
      <c r="S3240" s="763"/>
      <c r="T3240" s="763"/>
      <c r="U3240" s="763"/>
      <c r="V3240" s="763"/>
      <c r="W3240" s="763"/>
      <c r="X3240" s="763"/>
      <c r="Y3240" s="763"/>
      <c r="Z3240" s="763"/>
      <c r="AA3240" s="763"/>
    </row>
    <row r="3241" s="1124" customFormat="1" customHeight="1" spans="1:27">
      <c r="A3241" s="1287"/>
      <c r="B3241" s="529"/>
      <c r="C3241" s="213"/>
      <c r="D3241" s="1198"/>
      <c r="E3241" s="409"/>
      <c r="F3241" s="952"/>
      <c r="G3241" s="1157"/>
      <c r="H3241" s="388"/>
      <c r="I3241" s="526"/>
      <c r="J3241" s="1216"/>
      <c r="K3241" s="388"/>
      <c r="L3241" s="388"/>
      <c r="M3241" s="1309"/>
      <c r="N3241" s="763"/>
      <c r="O3241" s="763"/>
      <c r="P3241" s="763"/>
      <c r="Q3241" s="763"/>
      <c r="R3241" s="763"/>
      <c r="S3241" s="763"/>
      <c r="T3241" s="763"/>
      <c r="U3241" s="763"/>
      <c r="V3241" s="763"/>
      <c r="W3241" s="763"/>
      <c r="X3241" s="763"/>
      <c r="Y3241" s="763"/>
      <c r="Z3241" s="763"/>
      <c r="AA3241" s="763"/>
    </row>
    <row r="3242" s="1124" customFormat="1" customHeight="1" spans="1:27">
      <c r="A3242" s="1287"/>
      <c r="B3242" s="529"/>
      <c r="C3242" s="213"/>
      <c r="D3242" s="1198"/>
      <c r="E3242" s="409"/>
      <c r="F3242" s="952"/>
      <c r="G3242" s="1157"/>
      <c r="H3242" s="388"/>
      <c r="I3242" s="526"/>
      <c r="J3242" s="1216"/>
      <c r="K3242" s="388"/>
      <c r="L3242" s="388"/>
      <c r="M3242" s="1309"/>
      <c r="N3242" s="763"/>
      <c r="O3242" s="763"/>
      <c r="P3242" s="763"/>
      <c r="Q3242" s="763"/>
      <c r="R3242" s="763"/>
      <c r="S3242" s="763"/>
      <c r="T3242" s="763"/>
      <c r="U3242" s="763"/>
      <c r="V3242" s="763"/>
      <c r="W3242" s="763"/>
      <c r="X3242" s="763"/>
      <c r="Y3242" s="763"/>
      <c r="Z3242" s="763"/>
      <c r="AA3242" s="763"/>
    </row>
    <row r="3243" s="1124" customFormat="1" customHeight="1" spans="1:27">
      <c r="A3243" s="1287"/>
      <c r="B3243" s="529"/>
      <c r="C3243" s="213"/>
      <c r="D3243" s="1198"/>
      <c r="E3243" s="409"/>
      <c r="F3243" s="952"/>
      <c r="G3243" s="1157"/>
      <c r="H3243" s="388"/>
      <c r="I3243" s="526"/>
      <c r="J3243" s="1216"/>
      <c r="K3243" s="388"/>
      <c r="L3243" s="388"/>
      <c r="M3243" s="1309"/>
      <c r="N3243" s="763"/>
      <c r="O3243" s="763"/>
      <c r="P3243" s="763"/>
      <c r="Q3243" s="763"/>
      <c r="R3243" s="763"/>
      <c r="S3243" s="763"/>
      <c r="T3243" s="763"/>
      <c r="U3243" s="763"/>
      <c r="V3243" s="763"/>
      <c r="W3243" s="763"/>
      <c r="X3243" s="763"/>
      <c r="Y3243" s="763"/>
      <c r="Z3243" s="763"/>
      <c r="AA3243" s="763"/>
    </row>
    <row r="3244" s="1124" customFormat="1" customHeight="1" spans="1:27">
      <c r="A3244" s="1287"/>
      <c r="B3244" s="529"/>
      <c r="C3244" s="213"/>
      <c r="D3244" s="1198"/>
      <c r="E3244" s="409"/>
      <c r="F3244" s="952"/>
      <c r="G3244" s="1157"/>
      <c r="H3244" s="388"/>
      <c r="I3244" s="526"/>
      <c r="J3244" s="1216"/>
      <c r="K3244" s="388"/>
      <c r="L3244" s="388"/>
      <c r="M3244" s="1309"/>
      <c r="N3244" s="763"/>
      <c r="O3244" s="763"/>
      <c r="P3244" s="763"/>
      <c r="Q3244" s="763"/>
      <c r="R3244" s="763"/>
      <c r="S3244" s="763"/>
      <c r="T3244" s="763"/>
      <c r="U3244" s="763"/>
      <c r="V3244" s="763"/>
      <c r="W3244" s="763"/>
      <c r="X3244" s="763"/>
      <c r="Y3244" s="763"/>
      <c r="Z3244" s="763"/>
      <c r="AA3244" s="763"/>
    </row>
    <row r="3245" s="1124" customFormat="1" customHeight="1" spans="1:27">
      <c r="A3245" s="1287"/>
      <c r="B3245" s="529"/>
      <c r="C3245" s="213"/>
      <c r="D3245" s="1198"/>
      <c r="E3245" s="409"/>
      <c r="F3245" s="952"/>
      <c r="G3245" s="1157"/>
      <c r="H3245" s="388"/>
      <c r="I3245" s="526"/>
      <c r="J3245" s="1216"/>
      <c r="K3245" s="388"/>
      <c r="L3245" s="388"/>
      <c r="M3245" s="1309"/>
      <c r="N3245" s="763"/>
      <c r="O3245" s="763"/>
      <c r="P3245" s="763"/>
      <c r="Q3245" s="763"/>
      <c r="R3245" s="763"/>
      <c r="S3245" s="763"/>
      <c r="T3245" s="763"/>
      <c r="U3245" s="763"/>
      <c r="V3245" s="763"/>
      <c r="W3245" s="763"/>
      <c r="X3245" s="763"/>
      <c r="Y3245" s="763"/>
      <c r="Z3245" s="763"/>
      <c r="AA3245" s="763"/>
    </row>
    <row r="3246" s="1124" customFormat="1" customHeight="1" spans="1:27">
      <c r="A3246" s="1287"/>
      <c r="B3246" s="529"/>
      <c r="C3246" s="213"/>
      <c r="D3246" s="1198"/>
      <c r="E3246" s="409"/>
      <c r="F3246" s="952"/>
      <c r="G3246" s="1157"/>
      <c r="H3246" s="388"/>
      <c r="I3246" s="526"/>
      <c r="J3246" s="1216"/>
      <c r="K3246" s="388"/>
      <c r="L3246" s="388"/>
      <c r="M3246" s="1309"/>
      <c r="N3246" s="763"/>
      <c r="O3246" s="763"/>
      <c r="P3246" s="763"/>
      <c r="Q3246" s="763"/>
      <c r="R3246" s="763"/>
      <c r="S3246" s="763"/>
      <c r="T3246" s="763"/>
      <c r="U3246" s="763"/>
      <c r="V3246" s="763"/>
      <c r="W3246" s="763"/>
      <c r="X3246" s="763"/>
      <c r="Y3246" s="763"/>
      <c r="Z3246" s="763"/>
      <c r="AA3246" s="763"/>
    </row>
    <row r="3247" s="1124" customFormat="1" customHeight="1" spans="1:27">
      <c r="A3247" s="1287"/>
      <c r="B3247" s="529"/>
      <c r="C3247" s="213"/>
      <c r="D3247" s="1198"/>
      <c r="E3247" s="409"/>
      <c r="F3247" s="952"/>
      <c r="G3247" s="1157"/>
      <c r="H3247" s="388"/>
      <c r="I3247" s="526"/>
      <c r="J3247" s="1216"/>
      <c r="K3247" s="388"/>
      <c r="L3247" s="388"/>
      <c r="M3247" s="1309"/>
      <c r="N3247" s="763"/>
      <c r="O3247" s="763"/>
      <c r="P3247" s="763"/>
      <c r="Q3247" s="763"/>
      <c r="R3247" s="763"/>
      <c r="S3247" s="763"/>
      <c r="T3247" s="763"/>
      <c r="U3247" s="763"/>
      <c r="V3247" s="763"/>
      <c r="W3247" s="763"/>
      <c r="X3247" s="763"/>
      <c r="Y3247" s="763"/>
      <c r="Z3247" s="763"/>
      <c r="AA3247" s="763"/>
    </row>
    <row r="3248" s="1124" customFormat="1" customHeight="1" spans="1:27">
      <c r="A3248" s="1287"/>
      <c r="B3248" s="529"/>
      <c r="C3248" s="213"/>
      <c r="D3248" s="1198"/>
      <c r="E3248" s="409"/>
      <c r="F3248" s="952"/>
      <c r="G3248" s="1157"/>
      <c r="H3248" s="388"/>
      <c r="I3248" s="526"/>
      <c r="J3248" s="1216"/>
      <c r="K3248" s="388"/>
      <c r="L3248" s="388"/>
      <c r="M3248" s="1309"/>
      <c r="N3248" s="763"/>
      <c r="O3248" s="763"/>
      <c r="P3248" s="763"/>
      <c r="Q3248" s="763"/>
      <c r="R3248" s="763"/>
      <c r="S3248" s="763"/>
      <c r="T3248" s="763"/>
      <c r="U3248" s="763"/>
      <c r="V3248" s="763"/>
      <c r="W3248" s="763"/>
      <c r="X3248" s="763"/>
      <c r="Y3248" s="763"/>
      <c r="Z3248" s="763"/>
      <c r="AA3248" s="763"/>
    </row>
    <row r="3249" s="1124" customFormat="1" customHeight="1" spans="1:27">
      <c r="A3249" s="1287"/>
      <c r="B3249" s="529"/>
      <c r="C3249" s="213"/>
      <c r="D3249" s="1198"/>
      <c r="E3249" s="409"/>
      <c r="F3249" s="952"/>
      <c r="G3249" s="1157"/>
      <c r="H3249" s="388"/>
      <c r="I3249" s="526"/>
      <c r="J3249" s="1216"/>
      <c r="K3249" s="388"/>
      <c r="L3249" s="388"/>
      <c r="M3249" s="1216"/>
      <c r="N3249" s="763"/>
      <c r="O3249" s="763"/>
      <c r="P3249" s="763"/>
      <c r="Q3249" s="763"/>
      <c r="R3249" s="763"/>
      <c r="S3249" s="763"/>
      <c r="T3249" s="763"/>
      <c r="U3249" s="763"/>
      <c r="V3249" s="763"/>
      <c r="W3249" s="763"/>
      <c r="X3249" s="763"/>
      <c r="Y3249" s="763"/>
      <c r="Z3249" s="763"/>
      <c r="AA3249" s="763"/>
    </row>
    <row r="3250" s="1124" customFormat="1" customHeight="1" spans="1:27">
      <c r="A3250" s="1287"/>
      <c r="B3250" s="529"/>
      <c r="C3250" s="213"/>
      <c r="D3250" s="1198"/>
      <c r="E3250" s="409"/>
      <c r="F3250" s="952"/>
      <c r="G3250" s="1157"/>
      <c r="H3250" s="388"/>
      <c r="I3250" s="526"/>
      <c r="J3250" s="1216"/>
      <c r="K3250" s="388"/>
      <c r="L3250" s="388"/>
      <c r="M3250" s="1216"/>
      <c r="N3250" s="763"/>
      <c r="O3250" s="763"/>
      <c r="P3250" s="763"/>
      <c r="Q3250" s="763"/>
      <c r="R3250" s="763"/>
      <c r="S3250" s="763"/>
      <c r="T3250" s="763"/>
      <c r="U3250" s="763"/>
      <c r="V3250" s="763"/>
      <c r="W3250" s="763"/>
      <c r="X3250" s="763"/>
      <c r="Y3250" s="763"/>
      <c r="Z3250" s="763"/>
      <c r="AA3250" s="763"/>
    </row>
    <row r="3251" s="1124" customFormat="1" customHeight="1" spans="1:27">
      <c r="A3251" s="1287"/>
      <c r="B3251" s="529"/>
      <c r="C3251" s="213"/>
      <c r="D3251" s="1198"/>
      <c r="E3251" s="409"/>
      <c r="F3251" s="952"/>
      <c r="G3251" s="1157"/>
      <c r="H3251" s="388"/>
      <c r="I3251" s="526"/>
      <c r="J3251" s="1216"/>
      <c r="K3251" s="388"/>
      <c r="L3251" s="388"/>
      <c r="M3251" s="1309"/>
      <c r="N3251" s="763"/>
      <c r="O3251" s="763"/>
      <c r="P3251" s="763"/>
      <c r="Q3251" s="763"/>
      <c r="R3251" s="763"/>
      <c r="S3251" s="763"/>
      <c r="T3251" s="763"/>
      <c r="U3251" s="763"/>
      <c r="V3251" s="763"/>
      <c r="W3251" s="763"/>
      <c r="X3251" s="763"/>
      <c r="Y3251" s="763"/>
      <c r="Z3251" s="763"/>
      <c r="AA3251" s="763"/>
    </row>
    <row r="3252" s="1124" customFormat="1" customHeight="1" spans="1:27">
      <c r="A3252" s="1287"/>
      <c r="B3252" s="529"/>
      <c r="C3252" s="213"/>
      <c r="D3252" s="1198"/>
      <c r="E3252" s="409"/>
      <c r="F3252" s="952"/>
      <c r="G3252" s="1157"/>
      <c r="H3252" s="388"/>
      <c r="I3252" s="526"/>
      <c r="J3252" s="1216"/>
      <c r="K3252" s="388"/>
      <c r="L3252" s="388"/>
      <c r="M3252" s="1309"/>
      <c r="N3252" s="763"/>
      <c r="O3252" s="763"/>
      <c r="P3252" s="763"/>
      <c r="Q3252" s="763"/>
      <c r="R3252" s="763"/>
      <c r="S3252" s="763"/>
      <c r="T3252" s="763"/>
      <c r="U3252" s="763"/>
      <c r="V3252" s="763"/>
      <c r="W3252" s="763"/>
      <c r="X3252" s="763"/>
      <c r="Y3252" s="763"/>
      <c r="Z3252" s="763"/>
      <c r="AA3252" s="763"/>
    </row>
    <row r="3253" s="1124" customFormat="1" customHeight="1" spans="1:27">
      <c r="A3253" s="1287"/>
      <c r="B3253" s="529"/>
      <c r="C3253" s="213"/>
      <c r="D3253" s="1198"/>
      <c r="E3253" s="409"/>
      <c r="F3253" s="952"/>
      <c r="G3253" s="1157"/>
      <c r="H3253" s="388"/>
      <c r="I3253" s="526"/>
      <c r="J3253" s="1216"/>
      <c r="K3253" s="388"/>
      <c r="L3253" s="388"/>
      <c r="M3253" s="1309"/>
      <c r="N3253" s="763"/>
      <c r="O3253" s="763"/>
      <c r="P3253" s="763"/>
      <c r="Q3253" s="763"/>
      <c r="R3253" s="763"/>
      <c r="S3253" s="763"/>
      <c r="T3253" s="763"/>
      <c r="U3253" s="763"/>
      <c r="V3253" s="763"/>
      <c r="W3253" s="763"/>
      <c r="X3253" s="763"/>
      <c r="Y3253" s="763"/>
      <c r="Z3253" s="763"/>
      <c r="AA3253" s="763"/>
    </row>
    <row r="3254" s="1124" customFormat="1" customHeight="1" spans="1:27">
      <c r="A3254" s="1287"/>
      <c r="B3254" s="529"/>
      <c r="C3254" s="213"/>
      <c r="D3254" s="1198"/>
      <c r="E3254" s="409"/>
      <c r="F3254" s="952"/>
      <c r="G3254" s="1157"/>
      <c r="H3254" s="388"/>
      <c r="I3254" s="526"/>
      <c r="J3254" s="1216"/>
      <c r="K3254" s="388"/>
      <c r="L3254" s="388"/>
      <c r="M3254" s="1309"/>
      <c r="N3254" s="763"/>
      <c r="O3254" s="763"/>
      <c r="P3254" s="763"/>
      <c r="Q3254" s="763"/>
      <c r="R3254" s="763"/>
      <c r="S3254" s="763"/>
      <c r="T3254" s="763"/>
      <c r="U3254" s="763"/>
      <c r="V3254" s="763"/>
      <c r="W3254" s="763"/>
      <c r="X3254" s="763"/>
      <c r="Y3254" s="763"/>
      <c r="Z3254" s="763"/>
      <c r="AA3254" s="763"/>
    </row>
    <row r="3255" s="1124" customFormat="1" customHeight="1" spans="1:27">
      <c r="A3255" s="1287"/>
      <c r="B3255" s="529"/>
      <c r="C3255" s="213"/>
      <c r="D3255" s="1198"/>
      <c r="E3255" s="409"/>
      <c r="F3255" s="952"/>
      <c r="G3255" s="1157"/>
      <c r="H3255" s="388"/>
      <c r="I3255" s="526"/>
      <c r="J3255" s="1216"/>
      <c r="K3255" s="388"/>
      <c r="L3255" s="388"/>
      <c r="M3255" s="1309"/>
      <c r="N3255" s="763"/>
      <c r="O3255" s="763"/>
      <c r="P3255" s="763"/>
      <c r="Q3255" s="763"/>
      <c r="R3255" s="763"/>
      <c r="S3255" s="763"/>
      <c r="T3255" s="763"/>
      <c r="U3255" s="763"/>
      <c r="V3255" s="763"/>
      <c r="W3255" s="763"/>
      <c r="X3255" s="763"/>
      <c r="Y3255" s="763"/>
      <c r="Z3255" s="763"/>
      <c r="AA3255" s="763"/>
    </row>
    <row r="3256" s="1124" customFormat="1" customHeight="1" spans="1:27">
      <c r="A3256" s="1287"/>
      <c r="B3256" s="529"/>
      <c r="C3256" s="213"/>
      <c r="D3256" s="1198"/>
      <c r="E3256" s="409"/>
      <c r="F3256" s="952"/>
      <c r="G3256" s="1157"/>
      <c r="H3256" s="388"/>
      <c r="I3256" s="526"/>
      <c r="J3256" s="1216"/>
      <c r="K3256" s="388"/>
      <c r="L3256" s="388"/>
      <c r="M3256" s="1309"/>
      <c r="N3256" s="763"/>
      <c r="O3256" s="763"/>
      <c r="P3256" s="763"/>
      <c r="Q3256" s="763"/>
      <c r="R3256" s="763"/>
      <c r="S3256" s="763"/>
      <c r="T3256" s="763"/>
      <c r="U3256" s="763"/>
      <c r="V3256" s="763"/>
      <c r="W3256" s="763"/>
      <c r="X3256" s="763"/>
      <c r="Y3256" s="763"/>
      <c r="Z3256" s="763"/>
      <c r="AA3256" s="763"/>
    </row>
    <row r="3257" s="1124" customFormat="1" customHeight="1" spans="1:27">
      <c r="A3257" s="1287"/>
      <c r="B3257" s="529"/>
      <c r="C3257" s="213"/>
      <c r="D3257" s="1198"/>
      <c r="E3257" s="409"/>
      <c r="F3257" s="952"/>
      <c r="G3257" s="1157"/>
      <c r="H3257" s="388"/>
      <c r="I3257" s="526"/>
      <c r="J3257" s="1216"/>
      <c r="K3257" s="388"/>
      <c r="L3257" s="388"/>
      <c r="M3257" s="1309"/>
      <c r="N3257" s="763"/>
      <c r="O3257" s="763"/>
      <c r="P3257" s="763"/>
      <c r="Q3257" s="763"/>
      <c r="R3257" s="763"/>
      <c r="S3257" s="763"/>
      <c r="T3257" s="763"/>
      <c r="U3257" s="763"/>
      <c r="V3257" s="763"/>
      <c r="W3257" s="763"/>
      <c r="X3257" s="763"/>
      <c r="Y3257" s="763"/>
      <c r="Z3257" s="763"/>
      <c r="AA3257" s="763"/>
    </row>
    <row r="3258" s="1124" customFormat="1" customHeight="1" spans="1:27">
      <c r="A3258" s="1287"/>
      <c r="B3258" s="529"/>
      <c r="C3258" s="213"/>
      <c r="D3258" s="1198"/>
      <c r="E3258" s="409"/>
      <c r="F3258" s="952"/>
      <c r="G3258" s="1157"/>
      <c r="H3258" s="388"/>
      <c r="I3258" s="526"/>
      <c r="J3258" s="1216"/>
      <c r="K3258" s="388"/>
      <c r="L3258" s="388"/>
      <c r="M3258" s="1309"/>
      <c r="N3258" s="763"/>
      <c r="O3258" s="763"/>
      <c r="P3258" s="763"/>
      <c r="Q3258" s="763"/>
      <c r="R3258" s="763"/>
      <c r="S3258" s="763"/>
      <c r="T3258" s="763"/>
      <c r="U3258" s="763"/>
      <c r="V3258" s="763"/>
      <c r="W3258" s="763"/>
      <c r="X3258" s="763"/>
      <c r="Y3258" s="763"/>
      <c r="Z3258" s="763"/>
      <c r="AA3258" s="763"/>
    </row>
    <row r="3259" s="1124" customFormat="1" customHeight="1" spans="1:27">
      <c r="A3259" s="1287"/>
      <c r="B3259" s="529"/>
      <c r="C3259" s="213"/>
      <c r="D3259" s="1198"/>
      <c r="E3259" s="409"/>
      <c r="F3259" s="952"/>
      <c r="G3259" s="1157"/>
      <c r="H3259" s="388"/>
      <c r="I3259" s="526"/>
      <c r="J3259" s="1216"/>
      <c r="K3259" s="388"/>
      <c r="L3259" s="388"/>
      <c r="M3259" s="1309"/>
      <c r="N3259" s="763"/>
      <c r="O3259" s="763"/>
      <c r="P3259" s="763"/>
      <c r="Q3259" s="763"/>
      <c r="R3259" s="763"/>
      <c r="S3259" s="763"/>
      <c r="T3259" s="763"/>
      <c r="U3259" s="763"/>
      <c r="V3259" s="763"/>
      <c r="W3259" s="763"/>
      <c r="X3259" s="763"/>
      <c r="Y3259" s="763"/>
      <c r="Z3259" s="763"/>
      <c r="AA3259" s="763"/>
    </row>
    <row r="3260" s="1124" customFormat="1" customHeight="1" spans="1:27">
      <c r="A3260" s="1287"/>
      <c r="B3260" s="529"/>
      <c r="C3260" s="213"/>
      <c r="D3260" s="1198"/>
      <c r="E3260" s="409"/>
      <c r="F3260" s="952"/>
      <c r="G3260" s="1157"/>
      <c r="H3260" s="388"/>
      <c r="I3260" s="526"/>
      <c r="J3260" s="1216"/>
      <c r="K3260" s="388"/>
      <c r="L3260" s="388"/>
      <c r="M3260" s="1309"/>
      <c r="N3260" s="763"/>
      <c r="O3260" s="763"/>
      <c r="P3260" s="763"/>
      <c r="Q3260" s="763"/>
      <c r="R3260" s="763"/>
      <c r="S3260" s="763"/>
      <c r="T3260" s="763"/>
      <c r="U3260" s="763"/>
      <c r="V3260" s="763"/>
      <c r="W3260" s="763"/>
      <c r="X3260" s="763"/>
      <c r="Y3260" s="763"/>
      <c r="Z3260" s="763"/>
      <c r="AA3260" s="763"/>
    </row>
    <row r="3261" s="1124" customFormat="1" customHeight="1" spans="1:27">
      <c r="A3261" s="1287"/>
      <c r="B3261" s="529"/>
      <c r="C3261" s="213"/>
      <c r="D3261" s="1198"/>
      <c r="E3261" s="409"/>
      <c r="F3261" s="952"/>
      <c r="G3261" s="1157"/>
      <c r="H3261" s="388"/>
      <c r="I3261" s="526"/>
      <c r="J3261" s="1216"/>
      <c r="K3261" s="388"/>
      <c r="L3261" s="388"/>
      <c r="M3261" s="1309"/>
      <c r="N3261" s="763"/>
      <c r="O3261" s="763"/>
      <c r="P3261" s="763"/>
      <c r="Q3261" s="763"/>
      <c r="R3261" s="763"/>
      <c r="S3261" s="763"/>
      <c r="T3261" s="763"/>
      <c r="U3261" s="763"/>
      <c r="V3261" s="763"/>
      <c r="W3261" s="763"/>
      <c r="X3261" s="763"/>
      <c r="Y3261" s="763"/>
      <c r="Z3261" s="763"/>
      <c r="AA3261" s="763"/>
    </row>
    <row r="3262" s="1124" customFormat="1" customHeight="1" spans="1:27">
      <c r="A3262" s="1287"/>
      <c r="B3262" s="529"/>
      <c r="C3262" s="213"/>
      <c r="D3262" s="1198"/>
      <c r="E3262" s="409"/>
      <c r="F3262" s="952"/>
      <c r="G3262" s="1157"/>
      <c r="H3262" s="388"/>
      <c r="I3262" s="526"/>
      <c r="J3262" s="1216"/>
      <c r="K3262" s="388"/>
      <c r="L3262" s="388"/>
      <c r="M3262" s="1309"/>
      <c r="N3262" s="763"/>
      <c r="O3262" s="763"/>
      <c r="P3262" s="763"/>
      <c r="Q3262" s="763"/>
      <c r="R3262" s="763"/>
      <c r="S3262" s="763"/>
      <c r="T3262" s="763"/>
      <c r="U3262" s="763"/>
      <c r="V3262" s="763"/>
      <c r="W3262" s="763"/>
      <c r="X3262" s="763"/>
      <c r="Y3262" s="763"/>
      <c r="Z3262" s="763"/>
      <c r="AA3262" s="763"/>
    </row>
    <row r="3263" s="1124" customFormat="1" customHeight="1" spans="1:27">
      <c r="A3263" s="1287"/>
      <c r="B3263" s="529"/>
      <c r="C3263" s="213"/>
      <c r="D3263" s="1198"/>
      <c r="E3263" s="409"/>
      <c r="F3263" s="952"/>
      <c r="G3263" s="1157"/>
      <c r="H3263" s="388"/>
      <c r="I3263" s="526"/>
      <c r="J3263" s="1216"/>
      <c r="K3263" s="388"/>
      <c r="L3263" s="388"/>
      <c r="M3263" s="1309"/>
      <c r="N3263" s="763"/>
      <c r="O3263" s="763"/>
      <c r="P3263" s="763"/>
      <c r="Q3263" s="763"/>
      <c r="R3263" s="763"/>
      <c r="S3263" s="763"/>
      <c r="T3263" s="763"/>
      <c r="U3263" s="763"/>
      <c r="V3263" s="763"/>
      <c r="W3263" s="763"/>
      <c r="X3263" s="763"/>
      <c r="Y3263" s="763"/>
      <c r="Z3263" s="763"/>
      <c r="AA3263" s="763"/>
    </row>
    <row r="3264" s="1124" customFormat="1" customHeight="1" spans="1:27">
      <c r="A3264" s="1287"/>
      <c r="B3264" s="529"/>
      <c r="C3264" s="213"/>
      <c r="D3264" s="1198"/>
      <c r="E3264" s="409"/>
      <c r="F3264" s="952"/>
      <c r="G3264" s="1157"/>
      <c r="H3264" s="388"/>
      <c r="I3264" s="526"/>
      <c r="J3264" s="1216"/>
      <c r="K3264" s="388"/>
      <c r="L3264" s="388"/>
      <c r="M3264" s="1309"/>
      <c r="N3264" s="763"/>
      <c r="O3264" s="763"/>
      <c r="P3264" s="763"/>
      <c r="Q3264" s="763"/>
      <c r="R3264" s="763"/>
      <c r="S3264" s="763"/>
      <c r="T3264" s="763"/>
      <c r="U3264" s="763"/>
      <c r="V3264" s="763"/>
      <c r="W3264" s="763"/>
      <c r="X3264" s="763"/>
      <c r="Y3264" s="763"/>
      <c r="Z3264" s="763"/>
      <c r="AA3264" s="763"/>
    </row>
    <row r="3265" s="1124" customFormat="1" customHeight="1" spans="1:27">
      <c r="A3265" s="1287"/>
      <c r="B3265" s="529"/>
      <c r="C3265" s="213"/>
      <c r="D3265" s="1198"/>
      <c r="E3265" s="409"/>
      <c r="F3265" s="952"/>
      <c r="G3265" s="1157"/>
      <c r="H3265" s="388"/>
      <c r="I3265" s="526"/>
      <c r="J3265" s="1216"/>
      <c r="K3265" s="388"/>
      <c r="L3265" s="388"/>
      <c r="M3265" s="1309"/>
      <c r="N3265" s="763"/>
      <c r="O3265" s="763"/>
      <c r="P3265" s="763"/>
      <c r="Q3265" s="763"/>
      <c r="R3265" s="763"/>
      <c r="S3265" s="763"/>
      <c r="T3265" s="763"/>
      <c r="U3265" s="763"/>
      <c r="V3265" s="763"/>
      <c r="W3265" s="763"/>
      <c r="X3265" s="763"/>
      <c r="Y3265" s="763"/>
      <c r="Z3265" s="763"/>
      <c r="AA3265" s="763"/>
    </row>
    <row r="3266" s="1124" customFormat="1" customHeight="1" spans="1:27">
      <c r="A3266" s="1287"/>
      <c r="B3266" s="529"/>
      <c r="C3266" s="213"/>
      <c r="D3266" s="1198"/>
      <c r="E3266" s="409"/>
      <c r="F3266" s="952"/>
      <c r="G3266" s="1157"/>
      <c r="H3266" s="388"/>
      <c r="I3266" s="526"/>
      <c r="J3266" s="1216"/>
      <c r="K3266" s="388"/>
      <c r="L3266" s="388"/>
      <c r="M3266" s="1309"/>
      <c r="N3266" s="763"/>
      <c r="O3266" s="763"/>
      <c r="P3266" s="763"/>
      <c r="Q3266" s="763"/>
      <c r="R3266" s="763"/>
      <c r="S3266" s="763"/>
      <c r="T3266" s="763"/>
      <c r="U3266" s="763"/>
      <c r="V3266" s="763"/>
      <c r="W3266" s="763"/>
      <c r="X3266" s="763"/>
      <c r="Y3266" s="763"/>
      <c r="Z3266" s="763"/>
      <c r="AA3266" s="763"/>
    </row>
    <row r="3267" s="1124" customFormat="1" customHeight="1" spans="1:27">
      <c r="A3267" s="1287"/>
      <c r="B3267" s="529"/>
      <c r="C3267" s="213"/>
      <c r="D3267" s="1198"/>
      <c r="E3267" s="409"/>
      <c r="F3267" s="952"/>
      <c r="G3267" s="1157"/>
      <c r="H3267" s="388"/>
      <c r="I3267" s="526"/>
      <c r="J3267" s="1216"/>
      <c r="K3267" s="388"/>
      <c r="L3267" s="388"/>
      <c r="M3267" s="1309"/>
      <c r="N3267" s="763"/>
      <c r="O3267" s="763"/>
      <c r="P3267" s="763"/>
      <c r="Q3267" s="763"/>
      <c r="R3267" s="763"/>
      <c r="S3267" s="763"/>
      <c r="T3267" s="763"/>
      <c r="U3267" s="763"/>
      <c r="V3267" s="763"/>
      <c r="W3267" s="763"/>
      <c r="X3267" s="763"/>
      <c r="Y3267" s="763"/>
      <c r="Z3267" s="763"/>
      <c r="AA3267" s="763"/>
    </row>
    <row r="3268" s="1124" customFormat="1" customHeight="1" spans="1:27">
      <c r="A3268" s="1287"/>
      <c r="B3268" s="529"/>
      <c r="C3268" s="213"/>
      <c r="D3268" s="1198"/>
      <c r="E3268" s="409"/>
      <c r="F3268" s="952"/>
      <c r="G3268" s="1157"/>
      <c r="H3268" s="388"/>
      <c r="I3268" s="526"/>
      <c r="J3268" s="1216"/>
      <c r="K3268" s="388"/>
      <c r="L3268" s="388"/>
      <c r="M3268" s="1309"/>
      <c r="N3268" s="763"/>
      <c r="O3268" s="763"/>
      <c r="P3268" s="763"/>
      <c r="Q3268" s="763"/>
      <c r="R3268" s="763"/>
      <c r="S3268" s="763"/>
      <c r="T3268" s="763"/>
      <c r="U3268" s="763"/>
      <c r="V3268" s="763"/>
      <c r="W3268" s="763"/>
      <c r="X3268" s="763"/>
      <c r="Y3268" s="763"/>
      <c r="Z3268" s="763"/>
      <c r="AA3268" s="763"/>
    </row>
    <row r="3269" s="1124" customFormat="1" customHeight="1" spans="1:27">
      <c r="A3269" s="1287"/>
      <c r="B3269" s="529"/>
      <c r="C3269" s="213"/>
      <c r="D3269" s="1198"/>
      <c r="E3269" s="409"/>
      <c r="F3269" s="952"/>
      <c r="G3269" s="1157"/>
      <c r="H3269" s="388"/>
      <c r="I3269" s="526"/>
      <c r="J3269" s="1216"/>
      <c r="K3269" s="388"/>
      <c r="L3269" s="388"/>
      <c r="M3269" s="1309"/>
      <c r="N3269" s="763"/>
      <c r="O3269" s="763"/>
      <c r="P3269" s="763"/>
      <c r="Q3269" s="763"/>
      <c r="R3269" s="763"/>
      <c r="S3269" s="763"/>
      <c r="T3269" s="763"/>
      <c r="U3269" s="763"/>
      <c r="V3269" s="763"/>
      <c r="W3269" s="763"/>
      <c r="X3269" s="763"/>
      <c r="Y3269" s="763"/>
      <c r="Z3269" s="763"/>
      <c r="AA3269" s="763"/>
    </row>
    <row r="3270" s="1124" customFormat="1" customHeight="1" spans="1:27">
      <c r="A3270" s="1287"/>
      <c r="B3270" s="529"/>
      <c r="C3270" s="213"/>
      <c r="D3270" s="1198"/>
      <c r="E3270" s="409"/>
      <c r="F3270" s="952"/>
      <c r="G3270" s="1157"/>
      <c r="H3270" s="388"/>
      <c r="I3270" s="526"/>
      <c r="J3270" s="1216"/>
      <c r="K3270" s="388"/>
      <c r="L3270" s="388"/>
      <c r="M3270" s="1309"/>
      <c r="N3270" s="763"/>
      <c r="O3270" s="763"/>
      <c r="P3270" s="763"/>
      <c r="Q3270" s="763"/>
      <c r="R3270" s="763"/>
      <c r="S3270" s="763"/>
      <c r="T3270" s="763"/>
      <c r="U3270" s="763"/>
      <c r="V3270" s="763"/>
      <c r="W3270" s="763"/>
      <c r="X3270" s="763"/>
      <c r="Y3270" s="763"/>
      <c r="Z3270" s="763"/>
      <c r="AA3270" s="763"/>
    </row>
    <row r="3271" s="1124" customFormat="1" customHeight="1" spans="1:27">
      <c r="A3271" s="1287"/>
      <c r="B3271" s="529"/>
      <c r="C3271" s="213"/>
      <c r="D3271" s="1198"/>
      <c r="E3271" s="409"/>
      <c r="F3271" s="952"/>
      <c r="G3271" s="1157"/>
      <c r="H3271" s="388"/>
      <c r="I3271" s="526"/>
      <c r="J3271" s="1216"/>
      <c r="K3271" s="388"/>
      <c r="L3271" s="388"/>
      <c r="M3271" s="1309"/>
      <c r="N3271" s="763"/>
      <c r="O3271" s="763"/>
      <c r="P3271" s="763"/>
      <c r="Q3271" s="763"/>
      <c r="R3271" s="763"/>
      <c r="S3271" s="763"/>
      <c r="T3271" s="763"/>
      <c r="U3271" s="763"/>
      <c r="V3271" s="763"/>
      <c r="W3271" s="763"/>
      <c r="X3271" s="763"/>
      <c r="Y3271" s="763"/>
      <c r="Z3271" s="763"/>
      <c r="AA3271" s="763"/>
    </row>
    <row r="3272" s="1124" customFormat="1" customHeight="1" spans="1:27">
      <c r="A3272" s="1287"/>
      <c r="B3272" s="529"/>
      <c r="C3272" s="213"/>
      <c r="D3272" s="1198"/>
      <c r="E3272" s="409"/>
      <c r="F3272" s="952"/>
      <c r="G3272" s="1157"/>
      <c r="H3272" s="388"/>
      <c r="I3272" s="526"/>
      <c r="J3272" s="1216"/>
      <c r="K3272" s="388"/>
      <c r="L3272" s="388"/>
      <c r="M3272" s="1309"/>
      <c r="N3272" s="763"/>
      <c r="O3272" s="763"/>
      <c r="P3272" s="763"/>
      <c r="Q3272" s="763"/>
      <c r="R3272" s="763"/>
      <c r="S3272" s="763"/>
      <c r="T3272" s="763"/>
      <c r="U3272" s="763"/>
      <c r="V3272" s="763"/>
      <c r="W3272" s="763"/>
      <c r="X3272" s="763"/>
      <c r="Y3272" s="763"/>
      <c r="Z3272" s="763"/>
      <c r="AA3272" s="763"/>
    </row>
    <row r="3273" s="1124" customFormat="1" customHeight="1" spans="1:27">
      <c r="A3273" s="1287"/>
      <c r="B3273" s="529"/>
      <c r="C3273" s="213"/>
      <c r="D3273" s="1198"/>
      <c r="E3273" s="409"/>
      <c r="F3273" s="952"/>
      <c r="G3273" s="1157"/>
      <c r="H3273" s="388"/>
      <c r="I3273" s="526"/>
      <c r="J3273" s="1216"/>
      <c r="K3273" s="388"/>
      <c r="L3273" s="388"/>
      <c r="M3273" s="1309"/>
      <c r="N3273" s="763"/>
      <c r="O3273" s="763"/>
      <c r="P3273" s="763"/>
      <c r="Q3273" s="763"/>
      <c r="R3273" s="763"/>
      <c r="S3273" s="763"/>
      <c r="T3273" s="763"/>
      <c r="U3273" s="763"/>
      <c r="V3273" s="763"/>
      <c r="W3273" s="763"/>
      <c r="X3273" s="763"/>
      <c r="Y3273" s="763"/>
      <c r="Z3273" s="763"/>
      <c r="AA3273" s="763"/>
    </row>
    <row r="3274" s="1124" customFormat="1" customHeight="1" spans="1:27">
      <c r="A3274" s="1287"/>
      <c r="B3274" s="529"/>
      <c r="C3274" s="213"/>
      <c r="D3274" s="1198"/>
      <c r="E3274" s="409"/>
      <c r="F3274" s="952"/>
      <c r="G3274" s="1157"/>
      <c r="H3274" s="388"/>
      <c r="I3274" s="526"/>
      <c r="J3274" s="1216"/>
      <c r="K3274" s="388"/>
      <c r="L3274" s="388"/>
      <c r="M3274" s="1309"/>
      <c r="N3274" s="763"/>
      <c r="O3274" s="763"/>
      <c r="P3274" s="763"/>
      <c r="Q3274" s="763"/>
      <c r="R3274" s="763"/>
      <c r="S3274" s="763"/>
      <c r="T3274" s="763"/>
      <c r="U3274" s="763"/>
      <c r="V3274" s="763"/>
      <c r="W3274" s="763"/>
      <c r="X3274" s="763"/>
      <c r="Y3274" s="763"/>
      <c r="Z3274" s="763"/>
      <c r="AA3274" s="763"/>
    </row>
    <row r="3275" s="1124" customFormat="1" customHeight="1" spans="1:27">
      <c r="A3275" s="1287"/>
      <c r="B3275" s="529"/>
      <c r="C3275" s="213"/>
      <c r="D3275" s="1198"/>
      <c r="E3275" s="409"/>
      <c r="F3275" s="952"/>
      <c r="G3275" s="1157"/>
      <c r="H3275" s="388"/>
      <c r="I3275" s="526"/>
      <c r="J3275" s="1216"/>
      <c r="K3275" s="388"/>
      <c r="L3275" s="388"/>
      <c r="M3275" s="1309"/>
      <c r="N3275" s="763"/>
      <c r="O3275" s="763"/>
      <c r="P3275" s="763"/>
      <c r="Q3275" s="763"/>
      <c r="R3275" s="763"/>
      <c r="S3275" s="763"/>
      <c r="T3275" s="763"/>
      <c r="U3275" s="763"/>
      <c r="V3275" s="763"/>
      <c r="W3275" s="763"/>
      <c r="X3275" s="763"/>
      <c r="Y3275" s="763"/>
      <c r="Z3275" s="763"/>
      <c r="AA3275" s="763"/>
    </row>
    <row r="3276" s="1124" customFormat="1" customHeight="1" spans="1:27">
      <c r="A3276" s="1287"/>
      <c r="B3276" s="529"/>
      <c r="C3276" s="213"/>
      <c r="D3276" s="1198"/>
      <c r="E3276" s="409"/>
      <c r="F3276" s="952"/>
      <c r="G3276" s="1157"/>
      <c r="H3276" s="388"/>
      <c r="I3276" s="526"/>
      <c r="J3276" s="1216"/>
      <c r="K3276" s="388"/>
      <c r="L3276" s="388"/>
      <c r="M3276" s="1309"/>
      <c r="N3276" s="763"/>
      <c r="O3276" s="763"/>
      <c r="P3276" s="763"/>
      <c r="Q3276" s="763"/>
      <c r="R3276" s="763"/>
      <c r="S3276" s="763"/>
      <c r="T3276" s="763"/>
      <c r="U3276" s="763"/>
      <c r="V3276" s="763"/>
      <c r="W3276" s="763"/>
      <c r="X3276" s="763"/>
      <c r="Y3276" s="763"/>
      <c r="Z3276" s="763"/>
      <c r="AA3276" s="763"/>
    </row>
    <row r="3277" s="1124" customFormat="1" customHeight="1" spans="1:27">
      <c r="A3277" s="1287"/>
      <c r="B3277" s="529"/>
      <c r="C3277" s="213"/>
      <c r="D3277" s="1198"/>
      <c r="E3277" s="409"/>
      <c r="F3277" s="952"/>
      <c r="G3277" s="1157"/>
      <c r="H3277" s="388"/>
      <c r="I3277" s="526"/>
      <c r="J3277" s="1216"/>
      <c r="K3277" s="388"/>
      <c r="L3277" s="388"/>
      <c r="M3277" s="1309"/>
      <c r="N3277" s="763"/>
      <c r="O3277" s="763"/>
      <c r="P3277" s="763"/>
      <c r="Q3277" s="763"/>
      <c r="R3277" s="763"/>
      <c r="S3277" s="763"/>
      <c r="T3277" s="763"/>
      <c r="U3277" s="763"/>
      <c r="V3277" s="763"/>
      <c r="W3277" s="763"/>
      <c r="X3277" s="763"/>
      <c r="Y3277" s="763"/>
      <c r="Z3277" s="763"/>
      <c r="AA3277" s="763"/>
    </row>
    <row r="3278" s="1124" customFormat="1" customHeight="1" spans="1:27">
      <c r="A3278" s="1287"/>
      <c r="B3278" s="529"/>
      <c r="C3278" s="213"/>
      <c r="D3278" s="1198"/>
      <c r="E3278" s="409"/>
      <c r="F3278" s="952"/>
      <c r="G3278" s="1157"/>
      <c r="H3278" s="388"/>
      <c r="I3278" s="526"/>
      <c r="J3278" s="1216"/>
      <c r="K3278" s="388"/>
      <c r="L3278" s="388"/>
      <c r="M3278" s="1309"/>
      <c r="N3278" s="763"/>
      <c r="O3278" s="763"/>
      <c r="P3278" s="763"/>
      <c r="Q3278" s="763"/>
      <c r="R3278" s="763"/>
      <c r="S3278" s="763"/>
      <c r="T3278" s="763"/>
      <c r="U3278" s="763"/>
      <c r="V3278" s="763"/>
      <c r="W3278" s="763"/>
      <c r="X3278" s="763"/>
      <c r="Y3278" s="763"/>
      <c r="Z3278" s="763"/>
      <c r="AA3278" s="763"/>
    </row>
    <row r="3279" s="1124" customFormat="1" customHeight="1" spans="1:27">
      <c r="A3279" s="1287"/>
      <c r="B3279" s="529"/>
      <c r="C3279" s="213"/>
      <c r="D3279" s="1198"/>
      <c r="E3279" s="409"/>
      <c r="F3279" s="952"/>
      <c r="G3279" s="1157"/>
      <c r="H3279" s="388"/>
      <c r="I3279" s="526"/>
      <c r="J3279" s="1216"/>
      <c r="K3279" s="388"/>
      <c r="L3279" s="388"/>
      <c r="M3279" s="1309"/>
      <c r="N3279" s="763"/>
      <c r="O3279" s="763"/>
      <c r="P3279" s="763"/>
      <c r="Q3279" s="763"/>
      <c r="R3279" s="763"/>
      <c r="S3279" s="763"/>
      <c r="T3279" s="763"/>
      <c r="U3279" s="763"/>
      <c r="V3279" s="763"/>
      <c r="W3279" s="763"/>
      <c r="X3279" s="763"/>
      <c r="Y3279" s="763"/>
      <c r="Z3279" s="763"/>
      <c r="AA3279" s="763"/>
    </row>
    <row r="3280" s="1124" customFormat="1" customHeight="1" spans="1:27">
      <c r="A3280" s="1287"/>
      <c r="B3280" s="529"/>
      <c r="C3280" s="213"/>
      <c r="D3280" s="1198"/>
      <c r="E3280" s="409"/>
      <c r="F3280" s="952"/>
      <c r="G3280" s="1157"/>
      <c r="H3280" s="388"/>
      <c r="I3280" s="526"/>
      <c r="J3280" s="1216"/>
      <c r="K3280" s="388"/>
      <c r="L3280" s="388"/>
      <c r="M3280" s="1309"/>
      <c r="N3280" s="763"/>
      <c r="O3280" s="763"/>
      <c r="P3280" s="763"/>
      <c r="Q3280" s="763"/>
      <c r="R3280" s="763"/>
      <c r="S3280" s="763"/>
      <c r="T3280" s="763"/>
      <c r="U3280" s="763"/>
      <c r="V3280" s="763"/>
      <c r="W3280" s="763"/>
      <c r="X3280" s="763"/>
      <c r="Y3280" s="763"/>
      <c r="Z3280" s="763"/>
      <c r="AA3280" s="763"/>
    </row>
    <row r="3281" s="1124" customFormat="1" customHeight="1" spans="1:27">
      <c r="A3281" s="1287"/>
      <c r="B3281" s="529"/>
      <c r="C3281" s="213"/>
      <c r="D3281" s="1198"/>
      <c r="E3281" s="409"/>
      <c r="F3281" s="952"/>
      <c r="G3281" s="1157"/>
      <c r="H3281" s="388"/>
      <c r="I3281" s="526"/>
      <c r="J3281" s="1216"/>
      <c r="K3281" s="388"/>
      <c r="L3281" s="388"/>
      <c r="M3281" s="1309"/>
      <c r="N3281" s="763"/>
      <c r="O3281" s="763"/>
      <c r="P3281" s="763"/>
      <c r="Q3281" s="763"/>
      <c r="R3281" s="763"/>
      <c r="S3281" s="763"/>
      <c r="T3281" s="763"/>
      <c r="U3281" s="763"/>
      <c r="V3281" s="763"/>
      <c r="W3281" s="763"/>
      <c r="X3281" s="763"/>
      <c r="Y3281" s="763"/>
      <c r="Z3281" s="763"/>
      <c r="AA3281" s="763"/>
    </row>
    <row r="3282" s="1124" customFormat="1" customHeight="1" spans="1:27">
      <c r="A3282" s="1287"/>
      <c r="B3282" s="529"/>
      <c r="C3282" s="213"/>
      <c r="D3282" s="1198"/>
      <c r="E3282" s="409"/>
      <c r="F3282" s="952"/>
      <c r="G3282" s="1157"/>
      <c r="H3282" s="388"/>
      <c r="I3282" s="526"/>
      <c r="J3282" s="1216"/>
      <c r="K3282" s="388"/>
      <c r="L3282" s="388"/>
      <c r="M3282" s="1309"/>
      <c r="N3282" s="763"/>
      <c r="O3282" s="763"/>
      <c r="P3282" s="763"/>
      <c r="Q3282" s="763"/>
      <c r="R3282" s="763"/>
      <c r="S3282" s="763"/>
      <c r="T3282" s="763"/>
      <c r="U3282" s="763"/>
      <c r="V3282" s="763"/>
      <c r="W3282" s="763"/>
      <c r="X3282" s="763"/>
      <c r="Y3282" s="763"/>
      <c r="Z3282" s="763"/>
      <c r="AA3282" s="763"/>
    </row>
    <row r="3283" s="1124" customFormat="1" customHeight="1" spans="1:27">
      <c r="A3283" s="1287"/>
      <c r="B3283" s="529"/>
      <c r="C3283" s="213"/>
      <c r="D3283" s="1198"/>
      <c r="E3283" s="409"/>
      <c r="F3283" s="952"/>
      <c r="G3283" s="1157"/>
      <c r="H3283" s="388"/>
      <c r="I3283" s="526"/>
      <c r="J3283" s="1216"/>
      <c r="K3283" s="388"/>
      <c r="L3283" s="388"/>
      <c r="M3283" s="1309"/>
      <c r="N3283" s="763"/>
      <c r="O3283" s="763"/>
      <c r="P3283" s="763"/>
      <c r="Q3283" s="763"/>
      <c r="R3283" s="763"/>
      <c r="S3283" s="763"/>
      <c r="T3283" s="763"/>
      <c r="U3283" s="763"/>
      <c r="V3283" s="763"/>
      <c r="W3283" s="763"/>
      <c r="X3283" s="763"/>
      <c r="Y3283" s="763"/>
      <c r="Z3283" s="763"/>
      <c r="AA3283" s="763"/>
    </row>
    <row r="3284" s="1124" customFormat="1" customHeight="1" spans="1:27">
      <c r="A3284" s="1287"/>
      <c r="B3284" s="529"/>
      <c r="C3284" s="213"/>
      <c r="D3284" s="1198"/>
      <c r="E3284" s="409"/>
      <c r="F3284" s="952"/>
      <c r="G3284" s="1157"/>
      <c r="H3284" s="388"/>
      <c r="I3284" s="526"/>
      <c r="J3284" s="1216"/>
      <c r="K3284" s="388"/>
      <c r="L3284" s="388"/>
      <c r="M3284" s="1309"/>
      <c r="N3284" s="763"/>
      <c r="O3284" s="763"/>
      <c r="P3284" s="763"/>
      <c r="Q3284" s="763"/>
      <c r="R3284" s="763"/>
      <c r="S3284" s="763"/>
      <c r="T3284" s="763"/>
      <c r="U3284" s="763"/>
      <c r="V3284" s="763"/>
      <c r="W3284" s="763"/>
      <c r="X3284" s="763"/>
      <c r="Y3284" s="763"/>
      <c r="Z3284" s="763"/>
      <c r="AA3284" s="763"/>
    </row>
    <row r="3285" s="1124" customFormat="1" customHeight="1" spans="1:27">
      <c r="A3285" s="1287"/>
      <c r="B3285" s="529"/>
      <c r="C3285" s="213"/>
      <c r="D3285" s="1198"/>
      <c r="E3285" s="409"/>
      <c r="F3285" s="952"/>
      <c r="G3285" s="1157"/>
      <c r="H3285" s="388"/>
      <c r="I3285" s="526"/>
      <c r="J3285" s="1216"/>
      <c r="K3285" s="388"/>
      <c r="L3285" s="388"/>
      <c r="M3285" s="1309"/>
      <c r="N3285" s="763"/>
      <c r="O3285" s="763"/>
      <c r="P3285" s="763"/>
      <c r="Q3285" s="763"/>
      <c r="R3285" s="763"/>
      <c r="S3285" s="763"/>
      <c r="T3285" s="763"/>
      <c r="U3285" s="763"/>
      <c r="V3285" s="763"/>
      <c r="W3285" s="763"/>
      <c r="X3285" s="763"/>
      <c r="Y3285" s="763"/>
      <c r="Z3285" s="763"/>
      <c r="AA3285" s="763"/>
    </row>
    <row r="3286" s="1124" customFormat="1" customHeight="1" spans="1:27">
      <c r="A3286" s="1287"/>
      <c r="B3286" s="529"/>
      <c r="C3286" s="213"/>
      <c r="D3286" s="1198"/>
      <c r="E3286" s="409"/>
      <c r="F3286" s="952"/>
      <c r="G3286" s="1157"/>
      <c r="H3286" s="388"/>
      <c r="I3286" s="526"/>
      <c r="J3286" s="1216"/>
      <c r="K3286" s="388"/>
      <c r="L3286" s="388"/>
      <c r="M3286" s="1309"/>
      <c r="N3286" s="763"/>
      <c r="O3286" s="763"/>
      <c r="P3286" s="763"/>
      <c r="Q3286" s="763"/>
      <c r="R3286" s="763"/>
      <c r="S3286" s="763"/>
      <c r="T3286" s="763"/>
      <c r="U3286" s="763"/>
      <c r="V3286" s="763"/>
      <c r="W3286" s="763"/>
      <c r="X3286" s="763"/>
      <c r="Y3286" s="763"/>
      <c r="Z3286" s="763"/>
      <c r="AA3286" s="763"/>
    </row>
    <row r="3287" s="1124" customFormat="1" customHeight="1" spans="1:27">
      <c r="A3287" s="1287"/>
      <c r="B3287" s="529"/>
      <c r="C3287" s="213"/>
      <c r="D3287" s="1198"/>
      <c r="E3287" s="409"/>
      <c r="F3287" s="952"/>
      <c r="G3287" s="1157"/>
      <c r="H3287" s="388"/>
      <c r="I3287" s="526"/>
      <c r="J3287" s="1216"/>
      <c r="K3287" s="388"/>
      <c r="L3287" s="388"/>
      <c r="M3287" s="1309"/>
      <c r="N3287" s="763"/>
      <c r="O3287" s="763"/>
      <c r="P3287" s="763"/>
      <c r="Q3287" s="763"/>
      <c r="R3287" s="763"/>
      <c r="S3287" s="763"/>
      <c r="T3287" s="763"/>
      <c r="U3287" s="763"/>
      <c r="V3287" s="763"/>
      <c r="W3287" s="763"/>
      <c r="X3287" s="763"/>
      <c r="Y3287" s="763"/>
      <c r="Z3287" s="763"/>
      <c r="AA3287" s="763"/>
    </row>
    <row r="3288" s="1124" customFormat="1" customHeight="1" spans="1:27">
      <c r="A3288" s="1287"/>
      <c r="B3288" s="529"/>
      <c r="C3288" s="213"/>
      <c r="D3288" s="1198"/>
      <c r="E3288" s="409"/>
      <c r="F3288" s="952"/>
      <c r="G3288" s="1157"/>
      <c r="H3288" s="388"/>
      <c r="I3288" s="526"/>
      <c r="J3288" s="1216"/>
      <c r="K3288" s="388"/>
      <c r="L3288" s="388"/>
      <c r="M3288" s="1309"/>
      <c r="N3288" s="763"/>
      <c r="O3288" s="763"/>
      <c r="P3288" s="763"/>
      <c r="Q3288" s="763"/>
      <c r="R3288" s="763"/>
      <c r="S3288" s="763"/>
      <c r="T3288" s="763"/>
      <c r="U3288" s="763"/>
      <c r="V3288" s="763"/>
      <c r="W3288" s="763"/>
      <c r="X3288" s="763"/>
      <c r="Y3288" s="763"/>
      <c r="Z3288" s="763"/>
      <c r="AA3288" s="763"/>
    </row>
    <row r="3289" s="1124" customFormat="1" customHeight="1" spans="1:27">
      <c r="A3289" s="1287"/>
      <c r="B3289" s="529"/>
      <c r="C3289" s="213"/>
      <c r="D3289" s="1198"/>
      <c r="E3289" s="409"/>
      <c r="F3289" s="952"/>
      <c r="G3289" s="1157"/>
      <c r="H3289" s="388"/>
      <c r="I3289" s="526"/>
      <c r="J3289" s="1216"/>
      <c r="K3289" s="388"/>
      <c r="L3289" s="388"/>
      <c r="M3289" s="1309"/>
      <c r="N3289" s="763"/>
      <c r="O3289" s="763"/>
      <c r="P3289" s="763"/>
      <c r="Q3289" s="763"/>
      <c r="R3289" s="763"/>
      <c r="S3289" s="763"/>
      <c r="T3289" s="763"/>
      <c r="U3289" s="763"/>
      <c r="V3289" s="763"/>
      <c r="W3289" s="763"/>
      <c r="X3289" s="763"/>
      <c r="Y3289" s="763"/>
      <c r="Z3289" s="763"/>
      <c r="AA3289" s="763"/>
    </row>
    <row r="3290" s="1124" customFormat="1" customHeight="1" spans="1:27">
      <c r="A3290" s="1287"/>
      <c r="B3290" s="529"/>
      <c r="C3290" s="213"/>
      <c r="D3290" s="1198"/>
      <c r="E3290" s="409"/>
      <c r="F3290" s="952"/>
      <c r="G3290" s="1157"/>
      <c r="H3290" s="388"/>
      <c r="I3290" s="526"/>
      <c r="J3290" s="1216"/>
      <c r="K3290" s="388"/>
      <c r="L3290" s="388"/>
      <c r="M3290" s="1301"/>
      <c r="N3290" s="763"/>
      <c r="O3290" s="763"/>
      <c r="P3290" s="763"/>
      <c r="Q3290" s="763"/>
      <c r="R3290" s="763"/>
      <c r="S3290" s="763"/>
      <c r="T3290" s="763"/>
      <c r="U3290" s="763"/>
      <c r="V3290" s="763"/>
      <c r="W3290" s="763"/>
      <c r="X3290" s="763"/>
      <c r="Y3290" s="763"/>
      <c r="Z3290" s="763"/>
      <c r="AA3290" s="763"/>
    </row>
    <row r="3291" s="1124" customFormat="1" customHeight="1" spans="1:27">
      <c r="A3291" s="1287"/>
      <c r="B3291" s="529"/>
      <c r="C3291" s="213"/>
      <c r="D3291" s="1198"/>
      <c r="E3291" s="409"/>
      <c r="F3291" s="952"/>
      <c r="G3291" s="1157"/>
      <c r="H3291" s="388"/>
      <c r="I3291" s="388"/>
      <c r="J3291" s="991"/>
      <c r="K3291" s="388"/>
      <c r="L3291" s="388"/>
      <c r="M3291" s="1301"/>
      <c r="N3291" s="763"/>
      <c r="O3291" s="763"/>
      <c r="P3291" s="763"/>
      <c r="Q3291" s="763"/>
      <c r="R3291" s="763"/>
      <c r="S3291" s="763"/>
      <c r="T3291" s="763"/>
      <c r="U3291" s="763"/>
      <c r="V3291" s="763"/>
      <c r="W3291" s="763"/>
      <c r="X3291" s="763"/>
      <c r="Y3291" s="763"/>
      <c r="Z3291" s="763"/>
      <c r="AA3291" s="763"/>
    </row>
    <row r="3292" hidden="1" customHeight="1" spans="1:27">
      <c r="B3292" s="1201">
        <v>46387</v>
      </c>
      <c r="C3292" s="1167" t="s">
        <v>659</v>
      </c>
      <c r="D3292" s="1168"/>
      <c r="E3292" s="1169"/>
      <c r="F3292" s="626"/>
      <c r="G3292" s="1170">
        <f>SUBTOTAL(9,G3185:G3291)</f>
        <v>0</v>
      </c>
      <c r="H3292" s="1144"/>
      <c r="I3292" s="1144">
        <f>SUBTOTAL(9,I3185:I3291)</f>
        <v>0</v>
      </c>
      <c r="J3292" s="1171">
        <f>SUBTOTAL(9,J3185:J3291)</f>
        <v>0</v>
      </c>
      <c r="K3292" s="1144">
        <f>SUBTOTAL(9,K3185:K3291)</f>
        <v>0</v>
      </c>
      <c r="L3292" s="1144"/>
      <c r="M3292" s="1310" t="e">
        <f>ROUND(K3292-#REF!-#REF!,2)</f>
        <v>#REF!</v>
      </c>
    </row>
  </sheetData>
  <autoFilter xmlns:etc="http://www.wps.cn/officeDocument/2017/etCustomData" ref="A3:AV515" etc:filterBottomFollowUsedRange="0">
    <extLst/>
  </autoFilter>
  <mergeCells count="1">
    <mergeCell ref="B1:M1"/>
  </mergeCells>
  <pageMargins left="0.511811024" right="0.511811024" top="0.787401575" bottom="0.787401575" header="0.31496062" footer="0.31496062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I45"/>
  <sheetViews>
    <sheetView topLeftCell="A3" workbookViewId="0">
      <selection activeCell="AI21" sqref="AI21"/>
    </sheetView>
  </sheetViews>
  <sheetFormatPr defaultColWidth="9" defaultRowHeight="18" customHeight="1"/>
  <cols>
    <col min="1" max="1" width="11.375" style="1239" customWidth="1"/>
    <col min="2" max="2" width="9.75" style="1239" customWidth="1"/>
    <col min="3" max="3" width="20.5" style="1239" customWidth="1"/>
    <col min="4" max="4" width="12.625" style="1240" customWidth="1"/>
    <col min="5" max="6" width="12.125" style="1240" customWidth="1"/>
    <col min="7" max="9" width="9.5" style="1240" hidden="1" customWidth="1"/>
    <col min="10" max="11" width="11.625" style="1240" hidden="1" customWidth="1"/>
    <col min="12" max="13" width="11.625" style="1239" hidden="1" customWidth="1"/>
    <col min="14" max="15" width="12.25" style="1239" hidden="1" customWidth="1"/>
    <col min="16" max="16" width="10.25" style="1239" hidden="1" customWidth="1"/>
    <col min="17" max="17" width="15.125" style="693" hidden="1" customWidth="1"/>
    <col min="18" max="19" width="14.125" style="1241" customWidth="1"/>
    <col min="20" max="21" width="15" style="1241" hidden="1" customWidth="1"/>
    <col min="22" max="22" width="14.125" style="1241" hidden="1" customWidth="1"/>
    <col min="23" max="23" width="14.125" style="1242" hidden="1" customWidth="1"/>
    <col min="24" max="24" width="16.125" style="1242" hidden="1" customWidth="1"/>
    <col min="25" max="25" width="14.125" style="1242" hidden="1" customWidth="1"/>
    <col min="26" max="26" width="15.125" style="1242" hidden="1" customWidth="1"/>
    <col min="27" max="29" width="15" style="1242" hidden="1" customWidth="1"/>
    <col min="30" max="30" width="15.125" style="1242" customWidth="1"/>
    <col min="31" max="31" width="12.25" style="1242" customWidth="1"/>
    <col min="32" max="32" width="14.125" style="1242" customWidth="1"/>
    <col min="33" max="33" width="12.25" style="1240" customWidth="1"/>
    <col min="34" max="35" width="12.25" style="1239" customWidth="1"/>
    <col min="36" max="16384" width="9" style="1239"/>
  </cols>
  <sheetData>
    <row r="1" ht="22.5" hidden="1" spans="1:35">
      <c r="A1" s="1243" t="s">
        <v>660</v>
      </c>
      <c r="B1" s="1243"/>
      <c r="C1" s="1243"/>
      <c r="D1" s="1243"/>
      <c r="E1" s="1243"/>
      <c r="F1" s="1243"/>
      <c r="G1" s="1243"/>
      <c r="H1" s="1243"/>
      <c r="I1" s="1243"/>
      <c r="J1" s="1243"/>
      <c r="K1" s="1243"/>
      <c r="L1" s="1243"/>
      <c r="M1" s="1243"/>
      <c r="N1" s="1243"/>
      <c r="O1" s="1243"/>
      <c r="P1" s="1243"/>
      <c r="Q1" s="1244" t="s">
        <v>660</v>
      </c>
      <c r="R1" s="1244"/>
      <c r="S1" s="1244"/>
      <c r="T1" s="1244"/>
      <c r="U1" s="1244"/>
      <c r="V1" s="1244"/>
      <c r="W1" s="1244"/>
      <c r="X1" s="1244"/>
      <c r="Y1" s="1244"/>
      <c r="Z1" s="1244"/>
      <c r="AA1" s="1244"/>
      <c r="AB1" s="1244"/>
      <c r="AC1" s="1244"/>
      <c r="AD1" s="1245"/>
      <c r="AE1" s="1245"/>
      <c r="AF1" s="1245"/>
    </row>
    <row r="2" hidden="1" customHeight="1" spans="1:35">
      <c r="A2" s="1243"/>
      <c r="B2" s="1243"/>
      <c r="C2" s="1243"/>
      <c r="D2" s="1242">
        <f t="shared" ref="D2:P2" si="0">D6+D7-D8-D9-D10</f>
        <v>0.0100000000093132</v>
      </c>
      <c r="E2" s="1242">
        <f t="shared" si="0"/>
        <v>0</v>
      </c>
      <c r="F2" s="1242">
        <f t="shared" si="0"/>
        <v>0</v>
      </c>
      <c r="G2" s="1242">
        <f t="shared" si="0"/>
        <v>0.02</v>
      </c>
      <c r="H2" s="1242">
        <f t="shared" si="0"/>
        <v>-0.01</v>
      </c>
      <c r="I2" s="1242">
        <f t="shared" si="0"/>
        <v>-0.01</v>
      </c>
      <c r="J2" s="1242">
        <f t="shared" si="0"/>
        <v>0.01</v>
      </c>
      <c r="K2" s="1242">
        <f t="shared" si="0"/>
        <v>0</v>
      </c>
      <c r="L2" s="1242">
        <f t="shared" si="0"/>
        <v>0.01</v>
      </c>
      <c r="M2" s="1242">
        <f t="shared" si="0"/>
        <v>0</v>
      </c>
      <c r="N2" s="1242">
        <f t="shared" si="0"/>
        <v>0.01</v>
      </c>
      <c r="O2" s="1242">
        <f t="shared" si="0"/>
        <v>-0.01</v>
      </c>
      <c r="P2" s="1242">
        <f t="shared" si="0"/>
        <v>-0.01</v>
      </c>
      <c r="Q2" s="1241">
        <f>SUM(J6:J7)</f>
        <v>0</v>
      </c>
      <c r="AD2" s="1242">
        <f>903577.57-5980</f>
        <v>897597.57</v>
      </c>
    </row>
    <row r="3" s="1239" customFormat="1" customHeight="1" spans="1:35">
      <c r="A3" s="1246" t="s">
        <v>661</v>
      </c>
      <c r="B3" s="1246"/>
      <c r="C3" s="1246"/>
      <c r="D3" s="1247"/>
      <c r="Q3" s="1248" t="s">
        <v>662</v>
      </c>
      <c r="R3" s="1249">
        <v>1.289</v>
      </c>
      <c r="S3" s="1249">
        <v>1.3247</v>
      </c>
      <c r="T3" s="1249">
        <v>1.341</v>
      </c>
      <c r="U3" s="1249"/>
      <c r="V3" s="1250"/>
      <c r="W3" s="1250"/>
      <c r="X3" s="1250"/>
      <c r="Y3" s="1251"/>
      <c r="Z3" s="1252"/>
      <c r="AA3" s="1253"/>
      <c r="AB3" s="1253"/>
      <c r="AC3" s="1253"/>
      <c r="AD3" s="1254"/>
      <c r="AE3" s="1254"/>
      <c r="AF3" s="1254"/>
      <c r="AG3" s="1240"/>
    </row>
    <row r="4" customHeight="1" spans="1:35">
      <c r="A4" s="1255" t="s">
        <v>1</v>
      </c>
      <c r="B4" s="1255"/>
      <c r="C4" s="1256" t="s">
        <v>663</v>
      </c>
      <c r="D4" s="1257" t="s">
        <v>664</v>
      </c>
      <c r="E4" s="1257" t="s">
        <v>14</v>
      </c>
      <c r="F4" s="1257" t="s">
        <v>434</v>
      </c>
      <c r="G4" s="1257" t="s">
        <v>665</v>
      </c>
      <c r="H4" s="1257" t="s">
        <v>666</v>
      </c>
      <c r="I4" s="1257" t="s">
        <v>667</v>
      </c>
      <c r="J4" s="1257" t="s">
        <v>668</v>
      </c>
      <c r="K4" s="1257" t="s">
        <v>669</v>
      </c>
      <c r="L4" s="1256" t="s">
        <v>670</v>
      </c>
      <c r="M4" s="1256" t="s">
        <v>671</v>
      </c>
      <c r="N4" s="1256" t="s">
        <v>672</v>
      </c>
      <c r="O4" s="1256" t="s">
        <v>673</v>
      </c>
      <c r="P4" s="1256" t="s">
        <v>674</v>
      </c>
      <c r="Q4" s="1258" t="s">
        <v>664</v>
      </c>
      <c r="R4" s="1258" t="s">
        <v>14</v>
      </c>
      <c r="S4" s="1258" t="s">
        <v>434</v>
      </c>
      <c r="T4" s="1258" t="s">
        <v>665</v>
      </c>
      <c r="U4" s="1258" t="s">
        <v>666</v>
      </c>
      <c r="V4" s="1258" t="s">
        <v>667</v>
      </c>
      <c r="W4" s="1257" t="s">
        <v>668</v>
      </c>
      <c r="X4" s="1257" t="s">
        <v>669</v>
      </c>
      <c r="Y4" s="1257" t="s">
        <v>670</v>
      </c>
      <c r="Z4" s="1257" t="s">
        <v>671</v>
      </c>
      <c r="AA4" s="1259" t="s">
        <v>672</v>
      </c>
      <c r="AB4" s="1259" t="s">
        <v>673</v>
      </c>
      <c r="AC4" s="1257" t="s">
        <v>674</v>
      </c>
      <c r="AD4" s="1260"/>
      <c r="AE4" s="1260"/>
      <c r="AF4" s="1260"/>
    </row>
    <row r="5" customHeight="1" spans="1:35">
      <c r="A5" s="1261" t="s">
        <v>675</v>
      </c>
      <c r="B5" s="1261"/>
      <c r="C5" s="1262"/>
      <c r="D5" s="1263"/>
      <c r="E5" s="1263"/>
      <c r="F5" s="1263"/>
      <c r="G5" s="1263"/>
      <c r="H5" s="1263"/>
      <c r="I5" s="1263"/>
      <c r="J5" s="1263"/>
      <c r="K5" s="1263"/>
      <c r="L5" s="1262"/>
      <c r="M5" s="1262"/>
      <c r="N5" s="1262"/>
      <c r="O5" s="1262"/>
      <c r="P5" s="1262"/>
      <c r="Q5" s="1264"/>
      <c r="R5" s="1264"/>
      <c r="S5" s="1264"/>
      <c r="T5" s="1264"/>
      <c r="U5" s="1264"/>
      <c r="V5" s="1264"/>
      <c r="W5" s="1263"/>
      <c r="X5" s="1263"/>
      <c r="Y5" s="1263"/>
      <c r="Z5" s="1263"/>
      <c r="AA5" s="1259"/>
      <c r="AB5" s="1259"/>
      <c r="AC5" s="1263"/>
      <c r="AD5" s="1260"/>
      <c r="AE5" s="1260"/>
      <c r="AF5" s="1260"/>
    </row>
    <row r="6" customHeight="1" spans="1:35">
      <c r="A6" s="1265" t="s">
        <v>676</v>
      </c>
      <c r="B6" s="1265"/>
      <c r="C6" s="1265" t="s">
        <v>677</v>
      </c>
      <c r="D6" s="1266">
        <f t="shared" ref="D6:D45" si="1">SUM(E6:P6)</f>
        <v>3265169.58</v>
      </c>
      <c r="E6" s="1266">
        <f t="shared" ref="E6:P6" si="2">E11+E16+E21+E26+E31+E36+E41</f>
        <v>1776835.52</v>
      </c>
      <c r="F6" s="1266">
        <f t="shared" si="2"/>
        <v>1488334.06</v>
      </c>
      <c r="G6" s="1266">
        <f t="shared" si="2"/>
        <v>0</v>
      </c>
      <c r="H6" s="1266">
        <f t="shared" si="2"/>
        <v>0</v>
      </c>
      <c r="I6" s="1266">
        <f t="shared" si="2"/>
        <v>0</v>
      </c>
      <c r="J6" s="1266">
        <f t="shared" si="2"/>
        <v>0</v>
      </c>
      <c r="K6" s="1266">
        <f t="shared" si="2"/>
        <v>0</v>
      </c>
      <c r="L6" s="1266">
        <f t="shared" si="2"/>
        <v>0</v>
      </c>
      <c r="M6" s="1266">
        <f t="shared" si="2"/>
        <v>0</v>
      </c>
      <c r="N6" s="1266">
        <f t="shared" si="2"/>
        <v>0</v>
      </c>
      <c r="O6" s="1266">
        <f t="shared" si="2"/>
        <v>0</v>
      </c>
      <c r="P6" s="1266">
        <f t="shared" si="2"/>
        <v>0</v>
      </c>
      <c r="Q6" s="1267">
        <f t="shared" ref="Q6:Q45" si="3">SUM(R6:AC6)</f>
        <v>2501985.80576</v>
      </c>
      <c r="R6" s="1267">
        <f t="shared" ref="R6:Z6" si="4">R11+R16+R21+R26+R31+R36+R41</f>
        <v>1378460.44</v>
      </c>
      <c r="S6" s="1267">
        <f t="shared" si="4"/>
        <v>1123525.36576</v>
      </c>
      <c r="T6" s="1267">
        <f t="shared" si="4"/>
        <v>0</v>
      </c>
      <c r="U6" s="1267">
        <f t="shared" si="4"/>
        <v>0</v>
      </c>
      <c r="V6" s="1267">
        <f t="shared" si="4"/>
        <v>0</v>
      </c>
      <c r="W6" s="1267">
        <f t="shared" si="4"/>
        <v>0</v>
      </c>
      <c r="X6" s="1267">
        <f t="shared" si="4"/>
        <v>0</v>
      </c>
      <c r="Y6" s="1267">
        <f t="shared" si="4"/>
        <v>0</v>
      </c>
      <c r="Z6" s="1267">
        <f t="shared" si="4"/>
        <v>0</v>
      </c>
      <c r="AA6" s="1267">
        <f>AC11+AC16+AC21+AC26+AC31+AC36+AC41</f>
        <v>0</v>
      </c>
      <c r="AB6" s="1267">
        <f>AB11+AB16+AB21+AB26+AB31+AB36+AB41</f>
        <v>0</v>
      </c>
      <c r="AC6" s="1267">
        <f>AC11+AC16+AC21+AC26+AC31+AC36+AC41</f>
        <v>0</v>
      </c>
      <c r="AD6" s="1267">
        <f>S6+S7</f>
        <v>1124862.68</v>
      </c>
      <c r="AE6" s="1268">
        <f>F6+F7</f>
        <v>1490105.6</v>
      </c>
      <c r="AF6" s="1269">
        <f>Y6+Y7</f>
        <v>0</v>
      </c>
      <c r="AI6" s="1240"/>
    </row>
    <row r="7" customHeight="1" spans="1:35">
      <c r="A7" s="1265" t="s">
        <v>676</v>
      </c>
      <c r="B7" s="1265"/>
      <c r="C7" s="1265" t="s">
        <v>678</v>
      </c>
      <c r="D7" s="1266">
        <f t="shared" si="1"/>
        <v>3836.84</v>
      </c>
      <c r="E7" s="1270">
        <f t="shared" ref="E7:P7" si="5">E12+E17+E22+E27+E32+E37+E42</f>
        <v>2065.3</v>
      </c>
      <c r="F7" s="1270">
        <f t="shared" si="5"/>
        <v>1771.54</v>
      </c>
      <c r="G7" s="1270">
        <f t="shared" si="5"/>
        <v>0</v>
      </c>
      <c r="H7" s="1270">
        <f t="shared" si="5"/>
        <v>0</v>
      </c>
      <c r="I7" s="1270">
        <f t="shared" si="5"/>
        <v>0</v>
      </c>
      <c r="J7" s="1270">
        <f t="shared" si="5"/>
        <v>0</v>
      </c>
      <c r="K7" s="1270">
        <f t="shared" si="5"/>
        <v>0</v>
      </c>
      <c r="L7" s="1270">
        <f t="shared" si="5"/>
        <v>0</v>
      </c>
      <c r="M7" s="1270">
        <f t="shared" si="5"/>
        <v>0</v>
      </c>
      <c r="N7" s="1270">
        <f t="shared" si="5"/>
        <v>0</v>
      </c>
      <c r="O7" s="1270">
        <f t="shared" si="5"/>
        <v>0</v>
      </c>
      <c r="P7" s="1270">
        <f t="shared" si="5"/>
        <v>0</v>
      </c>
      <c r="Q7" s="1267">
        <f t="shared" si="3"/>
        <v>2939.56424</v>
      </c>
      <c r="R7" s="1267">
        <f t="shared" ref="R7:Z7" si="6">R12+R17+R22+R27+R32+R37+R42</f>
        <v>1602.25</v>
      </c>
      <c r="S7" s="1267">
        <f t="shared" si="6"/>
        <v>1337.31424</v>
      </c>
      <c r="T7" s="1267">
        <f t="shared" si="6"/>
        <v>0</v>
      </c>
      <c r="U7" s="1267">
        <f t="shared" si="6"/>
        <v>0</v>
      </c>
      <c r="V7" s="1267">
        <f t="shared" si="6"/>
        <v>0</v>
      </c>
      <c r="W7" s="1267">
        <f t="shared" si="6"/>
        <v>0</v>
      </c>
      <c r="X7" s="1267">
        <f t="shared" si="6"/>
        <v>0</v>
      </c>
      <c r="Y7" s="1267">
        <f t="shared" si="6"/>
        <v>0</v>
      </c>
      <c r="Z7" s="1267">
        <f t="shared" si="6"/>
        <v>0</v>
      </c>
      <c r="AA7" s="1267">
        <f>AC12+AC17+AC22+AC27+AC32+AC37+AC42</f>
        <v>0</v>
      </c>
      <c r="AB7" s="1267">
        <f>AB12+AB17+AB22+AB27+AB32+AB37+AB42</f>
        <v>0</v>
      </c>
      <c r="AC7" s="1267">
        <f>AC12+AC17+AC22+AC27+AC32+AC37+AC42</f>
        <v>0</v>
      </c>
      <c r="AD7" s="1268"/>
      <c r="AE7" s="1268"/>
      <c r="AF7" s="1268"/>
      <c r="AI7" s="1240"/>
    </row>
    <row r="8" customHeight="1" spans="1:35">
      <c r="A8" s="1271" t="s">
        <v>676</v>
      </c>
      <c r="B8" s="1271"/>
      <c r="C8" s="1271" t="s">
        <v>679</v>
      </c>
      <c r="D8" s="1272">
        <f t="shared" si="1"/>
        <v>1893079.62</v>
      </c>
      <c r="E8" s="1273">
        <f t="shared" ref="E8:P8" si="7">E13+E18+E23+E28+E33+E38+E43</f>
        <v>1016233.34</v>
      </c>
      <c r="F8" s="1273">
        <f t="shared" si="7"/>
        <v>876846.29</v>
      </c>
      <c r="G8" s="1273">
        <f t="shared" si="7"/>
        <v>-0.01</v>
      </c>
      <c r="H8" s="1273">
        <f t="shared" si="7"/>
        <v>0</v>
      </c>
      <c r="I8" s="1273">
        <f t="shared" si="7"/>
        <v>0</v>
      </c>
      <c r="J8" s="1273">
        <f t="shared" si="7"/>
        <v>0</v>
      </c>
      <c r="K8" s="1273">
        <f t="shared" si="7"/>
        <v>0</v>
      </c>
      <c r="L8" s="1273">
        <f t="shared" si="7"/>
        <v>0</v>
      </c>
      <c r="M8" s="1273">
        <f t="shared" si="7"/>
        <v>0</v>
      </c>
      <c r="N8" s="1273">
        <f t="shared" si="7"/>
        <v>0</v>
      </c>
      <c r="O8" s="1273">
        <f t="shared" si="7"/>
        <v>0</v>
      </c>
      <c r="P8" s="1273">
        <f t="shared" si="7"/>
        <v>0</v>
      </c>
      <c r="Q8" s="1274">
        <f t="shared" si="3"/>
        <v>1450309.59</v>
      </c>
      <c r="R8" s="1274">
        <f t="shared" ref="R8:Z8" si="8">R13+R18+R23+R28+R33+R38+R43</f>
        <v>788388.94</v>
      </c>
      <c r="S8" s="1274">
        <f t="shared" si="8"/>
        <v>661920.65</v>
      </c>
      <c r="T8" s="1274">
        <f t="shared" si="8"/>
        <v>0</v>
      </c>
      <c r="U8" s="1274">
        <f t="shared" si="8"/>
        <v>0</v>
      </c>
      <c r="V8" s="1274">
        <f t="shared" si="8"/>
        <v>0</v>
      </c>
      <c r="W8" s="1274">
        <f t="shared" si="8"/>
        <v>0</v>
      </c>
      <c r="X8" s="1274">
        <f t="shared" si="8"/>
        <v>0</v>
      </c>
      <c r="Y8" s="1274">
        <f t="shared" si="8"/>
        <v>0</v>
      </c>
      <c r="Z8" s="1274">
        <f t="shared" si="8"/>
        <v>0</v>
      </c>
      <c r="AA8" s="1274">
        <f>AC13+AC18+AC23+AC28+AC33+AC38+AC43</f>
        <v>0</v>
      </c>
      <c r="AB8" s="1274">
        <f>AB13+AB18+AB23+AB28+AB33+AB38+AB43</f>
        <v>0</v>
      </c>
      <c r="AC8" s="1274">
        <f>AC13+AC18+AC23+AC28+AC33+AC38+AC43</f>
        <v>0</v>
      </c>
      <c r="AD8" s="1275"/>
      <c r="AE8" s="1275"/>
      <c r="AF8" s="1275"/>
      <c r="AI8" s="1240"/>
    </row>
    <row r="9" customHeight="1" spans="1:35">
      <c r="A9" s="1271" t="s">
        <v>676</v>
      </c>
      <c r="B9" s="1271"/>
      <c r="C9" s="1271" t="s">
        <v>680</v>
      </c>
      <c r="D9" s="1272">
        <f t="shared" si="1"/>
        <v>313698.19</v>
      </c>
      <c r="E9" s="1273">
        <f t="shared" ref="E9:P9" si="9">E14+E19+E24+E29+E34+E39+E44</f>
        <v>175650.41</v>
      </c>
      <c r="F9" s="1273">
        <f t="shared" si="9"/>
        <v>138047.78</v>
      </c>
      <c r="G9" s="1273">
        <f t="shared" si="9"/>
        <v>-0.01</v>
      </c>
      <c r="H9" s="1273">
        <f t="shared" si="9"/>
        <v>0.01</v>
      </c>
      <c r="I9" s="1273">
        <f t="shared" si="9"/>
        <v>0.01</v>
      </c>
      <c r="J9" s="1273">
        <f t="shared" si="9"/>
        <v>-0.01</v>
      </c>
      <c r="K9" s="1273">
        <f t="shared" si="9"/>
        <v>0</v>
      </c>
      <c r="L9" s="1273">
        <f t="shared" si="9"/>
        <v>-0.01</v>
      </c>
      <c r="M9" s="1273">
        <f t="shared" si="9"/>
        <v>0</v>
      </c>
      <c r="N9" s="1273">
        <f t="shared" si="9"/>
        <v>-0.01</v>
      </c>
      <c r="O9" s="1273">
        <f t="shared" si="9"/>
        <v>0.01</v>
      </c>
      <c r="P9" s="1273">
        <f t="shared" si="9"/>
        <v>0.01</v>
      </c>
      <c r="Q9" s="1274">
        <f t="shared" si="3"/>
        <v>240479.33</v>
      </c>
      <c r="R9" s="1274">
        <f t="shared" ref="R9:Z9" si="10">R14+R19+R24+R29+R34+R39+R44</f>
        <v>136268.73</v>
      </c>
      <c r="S9" s="1274">
        <f t="shared" si="10"/>
        <v>104210.6</v>
      </c>
      <c r="T9" s="1274">
        <f t="shared" si="10"/>
        <v>0</v>
      </c>
      <c r="U9" s="1274">
        <f t="shared" si="10"/>
        <v>0</v>
      </c>
      <c r="V9" s="1274">
        <f t="shared" si="10"/>
        <v>0</v>
      </c>
      <c r="W9" s="1274">
        <f t="shared" si="10"/>
        <v>0</v>
      </c>
      <c r="X9" s="1274">
        <f t="shared" si="10"/>
        <v>0</v>
      </c>
      <c r="Y9" s="1274">
        <f t="shared" si="10"/>
        <v>0</v>
      </c>
      <c r="Z9" s="1274">
        <f t="shared" si="10"/>
        <v>0</v>
      </c>
      <c r="AA9" s="1274">
        <f>AC14+AC19+AC24+AC29+AC34+AC39+AC44</f>
        <v>0</v>
      </c>
      <c r="AB9" s="1274">
        <f>AB14+AB19+AB24+AB29+AB34+AB39+AB44</f>
        <v>0</v>
      </c>
      <c r="AC9" s="1274">
        <f>AC14+AC19+AC24+AC29+AC34+AC39+AC44</f>
        <v>0</v>
      </c>
      <c r="AD9" s="1275">
        <f>S9-S7</f>
        <v>102873.28576</v>
      </c>
      <c r="AE9" s="1275"/>
      <c r="AF9" s="1276"/>
      <c r="AI9" s="1240"/>
    </row>
    <row r="10" customHeight="1" spans="1:35">
      <c r="A10" s="1271" t="s">
        <v>676</v>
      </c>
      <c r="B10" s="1271"/>
      <c r="C10" s="1271" t="s">
        <v>681</v>
      </c>
      <c r="D10" s="1272">
        <f t="shared" si="1"/>
        <v>1062228.6</v>
      </c>
      <c r="E10" s="1273">
        <f t="shared" ref="E10:P10" si="11">E15+E20+E25+E30+E35+E40+E45</f>
        <v>587017.07</v>
      </c>
      <c r="F10" s="1273">
        <f t="shared" si="11"/>
        <v>475211.53</v>
      </c>
      <c r="G10" s="1273">
        <f t="shared" si="11"/>
        <v>0</v>
      </c>
      <c r="H10" s="1273">
        <f t="shared" si="11"/>
        <v>0</v>
      </c>
      <c r="I10" s="1273">
        <f t="shared" si="11"/>
        <v>0</v>
      </c>
      <c r="J10" s="1273">
        <f t="shared" si="11"/>
        <v>0</v>
      </c>
      <c r="K10" s="1273">
        <f t="shared" si="11"/>
        <v>0</v>
      </c>
      <c r="L10" s="1273">
        <f t="shared" si="11"/>
        <v>0</v>
      </c>
      <c r="M10" s="1273">
        <f t="shared" si="11"/>
        <v>0</v>
      </c>
      <c r="N10" s="1273">
        <f t="shared" si="11"/>
        <v>0</v>
      </c>
      <c r="O10" s="1273">
        <f t="shared" si="11"/>
        <v>0</v>
      </c>
      <c r="P10" s="1273">
        <f t="shared" si="11"/>
        <v>0</v>
      </c>
      <c r="Q10" s="1274">
        <f t="shared" si="3"/>
        <v>814136.45</v>
      </c>
      <c r="R10" s="1274">
        <f t="shared" ref="R10:Z10" si="12">R15+R20+R25+R30+R35+R40+R45</f>
        <v>455405.02</v>
      </c>
      <c r="S10" s="1274">
        <f t="shared" si="12"/>
        <v>358731.43</v>
      </c>
      <c r="T10" s="1274">
        <f t="shared" si="12"/>
        <v>0</v>
      </c>
      <c r="U10" s="1274">
        <f t="shared" si="12"/>
        <v>0</v>
      </c>
      <c r="V10" s="1274">
        <f t="shared" si="12"/>
        <v>0</v>
      </c>
      <c r="W10" s="1274">
        <f t="shared" si="12"/>
        <v>0</v>
      </c>
      <c r="X10" s="1274">
        <f t="shared" si="12"/>
        <v>0</v>
      </c>
      <c r="Y10" s="1274">
        <f t="shared" si="12"/>
        <v>0</v>
      </c>
      <c r="Z10" s="1274">
        <f t="shared" si="12"/>
        <v>0</v>
      </c>
      <c r="AA10" s="1274">
        <f>AC15+AC20+AC25+AC30+AC35+AC40+AC45</f>
        <v>0</v>
      </c>
      <c r="AB10" s="1274">
        <f>AB15+AB20+AB25+AB30+AB35+AB40+AB45</f>
        <v>0</v>
      </c>
      <c r="AC10" s="1274">
        <f>AC15+AC20+AC25+AC30+AC35+AC40+AC45</f>
        <v>0</v>
      </c>
      <c r="AD10" s="1275"/>
      <c r="AE10" s="1275"/>
      <c r="AF10" s="1275"/>
      <c r="AI10" s="1240"/>
    </row>
    <row r="11" customHeight="1" spans="1:35">
      <c r="A11" s="1277" t="s">
        <v>682</v>
      </c>
      <c r="B11" s="1278" t="s">
        <v>683</v>
      </c>
      <c r="C11" s="1265" t="s">
        <v>677</v>
      </c>
      <c r="D11" s="1266">
        <f t="shared" si="1"/>
        <v>2861588.7</v>
      </c>
      <c r="E11" s="1279">
        <f>ROUND(R11*$R$3,2)</f>
        <v>1529653.41</v>
      </c>
      <c r="F11" s="1279">
        <f t="shared" ref="F11:F22" si="13">ROUND(S11*$S$3,2)</f>
        <v>1331935.29</v>
      </c>
      <c r="G11" s="1279">
        <f>ROUND(T11*$T$3,2)</f>
        <v>0</v>
      </c>
      <c r="H11" s="1279">
        <f>ROUND(U11*$U$3,2)</f>
        <v>0</v>
      </c>
      <c r="I11" s="1279">
        <f>ROUND(V11*V$3,2)</f>
        <v>0</v>
      </c>
      <c r="J11" s="1279">
        <f t="shared" ref="J11:J33" si="14">ROUND(W11*W$3,2)</f>
        <v>0</v>
      </c>
      <c r="K11" s="1279">
        <f t="shared" ref="K11:K45" si="15">ROUND(X11*X$3,2)</f>
        <v>0</v>
      </c>
      <c r="L11" s="1279">
        <f>ROUND(Y11*Y$3,2)</f>
        <v>0</v>
      </c>
      <c r="M11" s="1279">
        <f t="shared" ref="M11:M45" si="16">ROUND(Z11*Z$3,2)</f>
        <v>0</v>
      </c>
      <c r="N11" s="1279">
        <f t="shared" ref="N11:N33" si="17">ROUND(AC11*AC$3,2)</f>
        <v>0</v>
      </c>
      <c r="O11" s="1279">
        <f>ROUND(AB11*AB$3,2)</f>
        <v>0</v>
      </c>
      <c r="P11" s="1279">
        <f>ROUND(AC11*AC$3,2)</f>
        <v>0</v>
      </c>
      <c r="Q11" s="1280">
        <f t="shared" si="3"/>
        <v>2192159.59</v>
      </c>
      <c r="R11" s="1280">
        <f>'销售帐 -ARGOTECH'!$L390</f>
        <v>1186697.76</v>
      </c>
      <c r="S11" s="1280">
        <f>'销售帐 -ARGOTECH'!$L691</f>
        <v>1005461.83</v>
      </c>
      <c r="T11" s="1280">
        <f>'销售帐 -ARGOTECH'!$L798</f>
        <v>0</v>
      </c>
      <c r="U11" s="1280">
        <f>'销售帐 -ARGOTECH'!$L993</f>
        <v>0</v>
      </c>
      <c r="V11" s="1280">
        <f>'销售帐 -ARGOTECH'!$L1286</f>
        <v>0</v>
      </c>
      <c r="W11" s="1280">
        <f>'销售帐 -ARGOTECH'!$L1615</f>
        <v>0</v>
      </c>
      <c r="X11" s="1280">
        <f>'销售帐 -ARGOTECH'!$L1946</f>
        <v>0</v>
      </c>
      <c r="Y11" s="1280">
        <f>'销售帐 -ARGOTECH'!$L2272</f>
        <v>0</v>
      </c>
      <c r="Z11" s="1280">
        <f>'销售帐 -ARGOTECH'!$L2641</f>
        <v>0</v>
      </c>
      <c r="AA11" s="1280">
        <f>'销售帐 -ARGOTECH'!$L3105</f>
        <v>0</v>
      </c>
      <c r="AB11" s="1280">
        <f>'销售帐 -ARGOTECH'!$L3400</f>
        <v>0</v>
      </c>
      <c r="AC11" s="1280">
        <f>'销售帐 -ARGOTECH'!$L3508</f>
        <v>0</v>
      </c>
      <c r="AD11" s="1267">
        <f>S11+S12</f>
        <v>1006603.66</v>
      </c>
      <c r="AE11" s="1268">
        <f>F11+F12</f>
        <v>1333447.87</v>
      </c>
      <c r="AF11" s="1269">
        <f>Y11+Y12</f>
        <v>0</v>
      </c>
      <c r="AI11" s="1240"/>
    </row>
    <row r="12" customHeight="1" spans="1:35">
      <c r="A12" s="1277" t="s">
        <v>682</v>
      </c>
      <c r="B12" s="1278" t="s">
        <v>683</v>
      </c>
      <c r="C12" s="1265" t="s">
        <v>678</v>
      </c>
      <c r="D12" s="1266">
        <f t="shared" si="1"/>
        <v>2991.32</v>
      </c>
      <c r="E12" s="1279">
        <f>ROUND(R12*$R$3,2)</f>
        <v>1478.74</v>
      </c>
      <c r="F12" s="1279">
        <f t="shared" si="13"/>
        <v>1512.58</v>
      </c>
      <c r="G12" s="1279">
        <f>ROUND(T12*$T$3,2)</f>
        <v>0</v>
      </c>
      <c r="H12" s="1279">
        <f>ROUND(U12*$U$3,2)</f>
        <v>0</v>
      </c>
      <c r="I12" s="1279">
        <f>ROUND(V12*V$3,2)</f>
        <v>0</v>
      </c>
      <c r="J12" s="1279">
        <f t="shared" si="14"/>
        <v>0</v>
      </c>
      <c r="K12" s="1279">
        <f t="shared" si="15"/>
        <v>0</v>
      </c>
      <c r="L12" s="1279">
        <f>ROUND(Y12*Y$3,2)</f>
        <v>0</v>
      </c>
      <c r="M12" s="1279">
        <f t="shared" si="16"/>
        <v>0</v>
      </c>
      <c r="N12" s="1279">
        <f t="shared" si="17"/>
        <v>0</v>
      </c>
      <c r="O12" s="1279">
        <f>ROUND(AB12*AB$3,2)</f>
        <v>0</v>
      </c>
      <c r="P12" s="1279">
        <f>ROUND(AC12*AC$3,2)</f>
        <v>0</v>
      </c>
      <c r="Q12" s="1280">
        <f t="shared" si="3"/>
        <v>2289.03</v>
      </c>
      <c r="R12" s="1280">
        <f>'销售帐 -ARGOTECH'!$R390</f>
        <v>1147.2</v>
      </c>
      <c r="S12" s="1280">
        <f>'销售帐 -ARGOTECH'!$R691</f>
        <v>1141.83</v>
      </c>
      <c r="T12" s="1280">
        <f>'销售帐 -ARGOTECH'!$R798</f>
        <v>0</v>
      </c>
      <c r="U12" s="1280">
        <f>'销售帐 -ARGOTECH'!$R993</f>
        <v>0</v>
      </c>
      <c r="V12" s="1280">
        <f>'销售帐 -ARGOTECH'!$R1286</f>
        <v>0</v>
      </c>
      <c r="W12" s="1280">
        <f>'销售帐 -ARGOTECH'!$R1615</f>
        <v>0</v>
      </c>
      <c r="X12" s="1280">
        <f>'销售帐 -ARGOTECH'!$R1946</f>
        <v>0</v>
      </c>
      <c r="Y12" s="1280">
        <f>'销售帐 -ARGOTECH'!$R2272</f>
        <v>0</v>
      </c>
      <c r="Z12" s="1280">
        <f>'销售帐 -ARGOTECH'!$R2641</f>
        <v>0</v>
      </c>
      <c r="AA12" s="1280">
        <f>'销售帐 -ARGOTECH'!$R3105</f>
        <v>0</v>
      </c>
      <c r="AB12" s="1280">
        <f>'销售帐 -ARGOTECH'!$R3400</f>
        <v>0</v>
      </c>
      <c r="AC12" s="1280">
        <f>'销售帐 -ARGOTECH'!$R3508</f>
        <v>0</v>
      </c>
      <c r="AD12" s="1268"/>
      <c r="AE12" s="1268"/>
      <c r="AF12" s="1268"/>
      <c r="AI12" s="1240"/>
    </row>
    <row r="13" customHeight="1" spans="1:35">
      <c r="A13" s="1281" t="s">
        <v>682</v>
      </c>
      <c r="B13" s="1261" t="s">
        <v>683</v>
      </c>
      <c r="C13" s="1271" t="s">
        <v>679</v>
      </c>
      <c r="D13" s="1272">
        <f t="shared" si="1"/>
        <v>1674833.59</v>
      </c>
      <c r="E13" s="470">
        <f>ROUND(R13*$R$3,2)</f>
        <v>892598.28</v>
      </c>
      <c r="F13" s="470">
        <f t="shared" si="13"/>
        <v>782235.31</v>
      </c>
      <c r="G13" s="470">
        <f>ROUND(T13*$T$3,2)</f>
        <v>0</v>
      </c>
      <c r="H13" s="470">
        <f>ROUND(U13*$U$3,2)</f>
        <v>0</v>
      </c>
      <c r="I13" s="470">
        <f>ROUND(V13*V$3,2)</f>
        <v>0</v>
      </c>
      <c r="J13" s="470">
        <f t="shared" si="14"/>
        <v>0</v>
      </c>
      <c r="K13" s="470">
        <f t="shared" si="15"/>
        <v>0</v>
      </c>
      <c r="L13" s="470">
        <f>ROUND(Y13*Y$3,2)</f>
        <v>0</v>
      </c>
      <c r="M13" s="470">
        <f t="shared" si="16"/>
        <v>0</v>
      </c>
      <c r="N13" s="470">
        <f t="shared" si="17"/>
        <v>0</v>
      </c>
      <c r="O13" s="470">
        <f>ROUND(AB13*AB$3,2)</f>
        <v>0</v>
      </c>
      <c r="P13" s="470">
        <f>ROUND(AC13*AC$3,2)</f>
        <v>0</v>
      </c>
      <c r="Q13" s="1282">
        <f t="shared" si="3"/>
        <v>1282973.42</v>
      </c>
      <c r="R13" s="1282">
        <f>'销售帐 -ARGOTECH'!$O390</f>
        <v>692473.45</v>
      </c>
      <c r="S13" s="1282">
        <f>'销售帐 -ARGOTECH'!$O691</f>
        <v>590499.97</v>
      </c>
      <c r="T13" s="1282">
        <f>'销售帐 -ARGOTECH'!$O798</f>
        <v>0</v>
      </c>
      <c r="U13" s="1282">
        <f>'销售帐 -ARGOTECH'!$O993</f>
        <v>0</v>
      </c>
      <c r="V13" s="1282">
        <f>'销售帐 -ARGOTECH'!$O1286</f>
        <v>0</v>
      </c>
      <c r="W13" s="1282">
        <f>'销售帐 -ARGOTECH'!$O1615</f>
        <v>0</v>
      </c>
      <c r="X13" s="1282">
        <f>'销售帐 -ARGOTECH'!$O1946</f>
        <v>0</v>
      </c>
      <c r="Y13" s="1282">
        <f>'销售帐 -ARGOTECH'!$O2272</f>
        <v>0</v>
      </c>
      <c r="Z13" s="1282">
        <f>'销售帐 -ARGOTECH'!$O2641</f>
        <v>0</v>
      </c>
      <c r="AA13" s="1282">
        <f>'销售帐 -ARGOTECH'!$O3105</f>
        <v>0</v>
      </c>
      <c r="AB13" s="1282">
        <f>'销售帐 -ARGOTECH'!$O3400</f>
        <v>0</v>
      </c>
      <c r="AC13" s="1282">
        <f>'销售帐 -ARGOTECH'!$O3508</f>
        <v>0</v>
      </c>
      <c r="AD13" s="1275"/>
      <c r="AE13" s="1275"/>
      <c r="AF13" s="1275"/>
      <c r="AI13" s="1240"/>
    </row>
    <row r="14" customHeight="1" spans="1:35">
      <c r="A14" s="1281" t="s">
        <v>682</v>
      </c>
      <c r="B14" s="1261" t="s">
        <v>683</v>
      </c>
      <c r="C14" s="1271" t="s">
        <v>680</v>
      </c>
      <c r="D14" s="1272">
        <f t="shared" si="1"/>
        <v>267979.78</v>
      </c>
      <c r="E14" s="470">
        <f>ROUND(R14*$R$3,2)+0.01</f>
        <v>141204.89</v>
      </c>
      <c r="F14" s="470">
        <f t="shared" si="13"/>
        <v>126774.85</v>
      </c>
      <c r="G14" s="470">
        <f>ROUND(T14*$T$3,2)-0.01</f>
        <v>-0.01</v>
      </c>
      <c r="H14" s="353">
        <f>ROUND(U14*$U$3,2)+0.01</f>
        <v>0.01</v>
      </c>
      <c r="I14" s="470">
        <f>ROUND(V14*V$3,2)+0.01</f>
        <v>0.01</v>
      </c>
      <c r="J14" s="470">
        <f t="shared" si="14"/>
        <v>0</v>
      </c>
      <c r="K14" s="470">
        <f t="shared" si="15"/>
        <v>0</v>
      </c>
      <c r="L14" s="470">
        <f>ROUND(Y14*Y$3,2)+0.01</f>
        <v>0.01</v>
      </c>
      <c r="M14" s="470">
        <f t="shared" si="16"/>
        <v>0</v>
      </c>
      <c r="N14" s="470">
        <f t="shared" si="17"/>
        <v>0</v>
      </c>
      <c r="O14" s="470">
        <f>ROUND(AB14*AB$3,2)+0.01</f>
        <v>0.01</v>
      </c>
      <c r="P14" s="470">
        <f>ROUND(AC14*AC$3,2)+0.01</f>
        <v>0.01</v>
      </c>
      <c r="Q14" s="1282">
        <f t="shared" si="3"/>
        <v>205246.87</v>
      </c>
      <c r="R14" s="1282">
        <f>'销售帐 -ARGOTECH'!$P390</f>
        <v>109546.07</v>
      </c>
      <c r="S14" s="1282">
        <f>'销售帐 -ARGOTECH'!$P691</f>
        <v>95700.8</v>
      </c>
      <c r="T14" s="1282">
        <f>'销售帐 -ARGOTECH'!$P798</f>
        <v>0</v>
      </c>
      <c r="U14" s="1282">
        <f>'销售帐 -ARGOTECH'!$P993</f>
        <v>0</v>
      </c>
      <c r="V14" s="1282">
        <f>'销售帐 -ARGOTECH'!$P1286</f>
        <v>0</v>
      </c>
      <c r="W14" s="1282">
        <f>'销售帐 -ARGOTECH'!$P1615</f>
        <v>0</v>
      </c>
      <c r="X14" s="1282">
        <f>'销售帐 -ARGOTECH'!$P1946</f>
        <v>0</v>
      </c>
      <c r="Y14" s="1282">
        <f>'销售帐 -ARGOTECH'!$P2272</f>
        <v>0</v>
      </c>
      <c r="Z14" s="1282">
        <f>'销售帐 -ARGOTECH'!$P2641</f>
        <v>0</v>
      </c>
      <c r="AA14" s="1282">
        <f>'销售帐 -ARGOTECH'!$P3105</f>
        <v>0</v>
      </c>
      <c r="AB14" s="1282">
        <f>'销售帐 -ARGOTECH'!$P3400</f>
        <v>0</v>
      </c>
      <c r="AC14" s="1282">
        <f>'销售帐 -ARGOTECH'!$P3508</f>
        <v>0</v>
      </c>
      <c r="AD14" s="1275">
        <f>S14-S12</f>
        <v>94558.97</v>
      </c>
      <c r="AE14" s="1275"/>
      <c r="AF14" s="1276">
        <f>R14-R12</f>
        <v>108398.87</v>
      </c>
      <c r="AI14" s="1240"/>
    </row>
    <row r="15" customHeight="1" spans="1:35">
      <c r="A15" s="1281" t="s">
        <v>682</v>
      </c>
      <c r="B15" s="1261" t="s">
        <v>683</v>
      </c>
      <c r="C15" s="1271" t="s">
        <v>681</v>
      </c>
      <c r="D15" s="1272">
        <f t="shared" si="1"/>
        <v>921766.7</v>
      </c>
      <c r="E15" s="470">
        <f>ROUND(R15*$R$3,2)</f>
        <v>497328.99</v>
      </c>
      <c r="F15" s="470">
        <f t="shared" si="13"/>
        <v>424437.71</v>
      </c>
      <c r="G15" s="470">
        <f>ROUND(T15*$T$3,2)</f>
        <v>0</v>
      </c>
      <c r="H15" s="470">
        <f t="shared" ref="H15:H45" si="18">ROUND(U15*$U$3,2)</f>
        <v>0</v>
      </c>
      <c r="I15" s="470">
        <f t="shared" ref="I15:I45" si="19">ROUND(V15*V$3,2)</f>
        <v>0</v>
      </c>
      <c r="J15" s="470">
        <f t="shared" si="14"/>
        <v>0</v>
      </c>
      <c r="K15" s="470">
        <f t="shared" si="15"/>
        <v>0</v>
      </c>
      <c r="L15" s="470">
        <f t="shared" ref="L15:L28" si="20">ROUND(Y15*Y$3,2)</f>
        <v>0</v>
      </c>
      <c r="M15" s="470">
        <f t="shared" si="16"/>
        <v>0</v>
      </c>
      <c r="N15" s="470">
        <f t="shared" si="17"/>
        <v>0</v>
      </c>
      <c r="O15" s="470">
        <f t="shared" ref="O15:O45" si="21">ROUND(AB15*AB$3,2)</f>
        <v>0</v>
      </c>
      <c r="P15" s="470">
        <f t="shared" ref="P15:P45" si="22">ROUND(AC15*AC$3,2)</f>
        <v>0</v>
      </c>
      <c r="Q15" s="1282">
        <f t="shared" si="3"/>
        <v>706228.33</v>
      </c>
      <c r="R15" s="1282">
        <f>'销售帐 -ARGOTECH'!M390+'销售帐 -ARGOTECH'!N390</f>
        <v>385825.44</v>
      </c>
      <c r="S15" s="1282">
        <f>'销售帐 -ARGOTECH'!$N691+'销售帐 -ARGOTECH'!M691</f>
        <v>320402.89</v>
      </c>
      <c r="T15" s="1282">
        <f>'销售帐 -ARGOTECH'!$N798</f>
        <v>0</v>
      </c>
      <c r="U15" s="1282">
        <f>'销售帐 -ARGOTECH'!$N993</f>
        <v>0</v>
      </c>
      <c r="V15" s="1282">
        <f>'销售帐 -ARGOTECH'!$N1286</f>
        <v>0</v>
      </c>
      <c r="W15" s="1282">
        <f>'销售帐 -ARGOTECH'!$N1615</f>
        <v>0</v>
      </c>
      <c r="X15" s="1282">
        <f>'销售帐 -ARGOTECH'!$N1946</f>
        <v>0</v>
      </c>
      <c r="Y15" s="1282">
        <f>'销售帐 -ARGOTECH'!$N2272</f>
        <v>0</v>
      </c>
      <c r="Z15" s="1282">
        <f>'销售帐 -ARGOTECH'!$N2641</f>
        <v>0</v>
      </c>
      <c r="AA15" s="1282">
        <f>'销售帐 -ARGOTECH'!$N3105</f>
        <v>0</v>
      </c>
      <c r="AB15" s="1282">
        <f>'销售帐 -ARGOTECH'!$N3400</f>
        <v>0</v>
      </c>
      <c r="AC15" s="1282">
        <f>'销售帐 -ARGOTECH'!$N3508</f>
        <v>0</v>
      </c>
      <c r="AD15" s="1275"/>
      <c r="AE15" s="1275"/>
      <c r="AF15" s="1275"/>
      <c r="AI15" s="1240"/>
    </row>
    <row r="16" customHeight="1" spans="1:35">
      <c r="A16" s="1277" t="s">
        <v>684</v>
      </c>
      <c r="B16" s="1278" t="s">
        <v>685</v>
      </c>
      <c r="C16" s="1265" t="s">
        <v>677</v>
      </c>
      <c r="D16" s="1266">
        <f t="shared" si="1"/>
        <v>58803.38</v>
      </c>
      <c r="E16" s="1279">
        <f>ROUND(R16*$R$3,2)</f>
        <v>20735.09</v>
      </c>
      <c r="F16" s="1279">
        <f t="shared" si="13"/>
        <v>38068.29</v>
      </c>
      <c r="G16" s="1279">
        <f>ROUND(T16*$T$3,2)</f>
        <v>0</v>
      </c>
      <c r="H16" s="1279">
        <f t="shared" si="18"/>
        <v>0</v>
      </c>
      <c r="I16" s="1279">
        <f t="shared" si="19"/>
        <v>0</v>
      </c>
      <c r="J16" s="1279">
        <f t="shared" si="14"/>
        <v>0</v>
      </c>
      <c r="K16" s="1279">
        <f t="shared" si="15"/>
        <v>0</v>
      </c>
      <c r="L16" s="1279">
        <f t="shared" si="20"/>
        <v>0</v>
      </c>
      <c r="M16" s="1279">
        <f t="shared" si="16"/>
        <v>0</v>
      </c>
      <c r="N16" s="1279">
        <f t="shared" si="17"/>
        <v>0</v>
      </c>
      <c r="O16" s="1279">
        <f t="shared" si="21"/>
        <v>0</v>
      </c>
      <c r="P16" s="1279">
        <f t="shared" si="22"/>
        <v>0</v>
      </c>
      <c r="Q16" s="1280">
        <f t="shared" si="3"/>
        <v>44823.47</v>
      </c>
      <c r="R16" s="1280">
        <f>销售帐CAIYA!L23</f>
        <v>16086.18</v>
      </c>
      <c r="S16" s="1280">
        <f>销售帐CAIYA!$L47</f>
        <v>28737.29</v>
      </c>
      <c r="T16" s="1280">
        <f>销售帐CAIYA!$L55</f>
        <v>0</v>
      </c>
      <c r="U16" s="1280">
        <f>销售帐CAIYA!$L60</f>
        <v>0</v>
      </c>
      <c r="V16" s="1280">
        <f>销售帐CAIYA!$L65</f>
        <v>0</v>
      </c>
      <c r="W16" s="1280">
        <f>销售帐CAIYA!$L80</f>
        <v>0</v>
      </c>
      <c r="X16" s="1280">
        <f>销售帐CAIYA!$L92</f>
        <v>0</v>
      </c>
      <c r="Y16" s="1280">
        <f>销售帐CAIYA!$L106</f>
        <v>0</v>
      </c>
      <c r="Z16" s="1280">
        <f>销售帐CAIYA!$L116</f>
        <v>0</v>
      </c>
      <c r="AA16" s="1280">
        <f>销售帐CAIYA!$L125</f>
        <v>0</v>
      </c>
      <c r="AB16" s="1280">
        <f>销售帐CAIYA!$L153</f>
        <v>0</v>
      </c>
      <c r="AC16" s="1280">
        <f>销售帐CAIYA!$L161</f>
        <v>0</v>
      </c>
      <c r="AD16" s="1267">
        <f>S16+S17</f>
        <v>28800.3</v>
      </c>
      <c r="AE16" s="1268">
        <f>F16+F17</f>
        <v>38151.76</v>
      </c>
      <c r="AF16" s="1269">
        <f>Y16+Y17</f>
        <v>0</v>
      </c>
      <c r="AI16" s="1240"/>
    </row>
    <row r="17" customHeight="1" spans="1:35">
      <c r="A17" s="1277" t="s">
        <v>684</v>
      </c>
      <c r="B17" s="1278" t="s">
        <v>685</v>
      </c>
      <c r="C17" s="1265" t="s">
        <v>678</v>
      </c>
      <c r="D17" s="1266">
        <f t="shared" si="1"/>
        <v>83.47</v>
      </c>
      <c r="E17" s="1279">
        <f>ROUND(R17*$R$3,2)</f>
        <v>0</v>
      </c>
      <c r="F17" s="1279">
        <f t="shared" si="13"/>
        <v>83.47</v>
      </c>
      <c r="G17" s="1279">
        <f>ROUND(T17*$T$3,2)</f>
        <v>0</v>
      </c>
      <c r="H17" s="1279">
        <f t="shared" si="18"/>
        <v>0</v>
      </c>
      <c r="I17" s="1279">
        <f t="shared" si="19"/>
        <v>0</v>
      </c>
      <c r="J17" s="1279">
        <f t="shared" si="14"/>
        <v>0</v>
      </c>
      <c r="K17" s="1279">
        <f t="shared" si="15"/>
        <v>0</v>
      </c>
      <c r="L17" s="1279">
        <f t="shared" si="20"/>
        <v>0</v>
      </c>
      <c r="M17" s="1279">
        <f t="shared" si="16"/>
        <v>0</v>
      </c>
      <c r="N17" s="1279">
        <f t="shared" si="17"/>
        <v>0</v>
      </c>
      <c r="O17" s="1279">
        <f t="shared" si="21"/>
        <v>0</v>
      </c>
      <c r="P17" s="1279">
        <f t="shared" si="22"/>
        <v>0</v>
      </c>
      <c r="Q17" s="1280">
        <f t="shared" si="3"/>
        <v>63.01</v>
      </c>
      <c r="R17" s="1280">
        <f>销售帐CAIYA!Q23</f>
        <v>0</v>
      </c>
      <c r="S17" s="1280">
        <f>销售帐CAIYA!$R47</f>
        <v>63.01</v>
      </c>
      <c r="T17" s="1280">
        <f>销售帐CAIYA!$Q55</f>
        <v>0</v>
      </c>
      <c r="U17" s="1280">
        <f>销售帐CAIYA!$Q60</f>
        <v>0</v>
      </c>
      <c r="V17" s="1280">
        <f>销售帐CAIYA!$Q65</f>
        <v>0</v>
      </c>
      <c r="W17" s="1280">
        <f>销售帐CAIYA!$Q80</f>
        <v>0</v>
      </c>
      <c r="X17" s="1280">
        <f>销售帐CAIYA!$Q92</f>
        <v>0</v>
      </c>
      <c r="Y17" s="1280">
        <f>销售帐CAIYA!$Q106</f>
        <v>0</v>
      </c>
      <c r="Z17" s="1280">
        <f>销售帐CAIYA!$Q116</f>
        <v>0</v>
      </c>
      <c r="AA17" s="1280">
        <f>销售帐CAIYA!$Q125</f>
        <v>0</v>
      </c>
      <c r="AB17" s="1280">
        <f>销售帐CAIYA!$Q153</f>
        <v>0</v>
      </c>
      <c r="AC17" s="1280">
        <f>销售帐CAIYA!$Q161</f>
        <v>0</v>
      </c>
      <c r="AD17" s="1268"/>
      <c r="AE17" s="1268"/>
      <c r="AF17" s="1268"/>
      <c r="AI17" s="1240"/>
    </row>
    <row r="18" customHeight="1" spans="1:35">
      <c r="A18" s="1281" t="s">
        <v>684</v>
      </c>
      <c r="B18" s="1261" t="s">
        <v>685</v>
      </c>
      <c r="C18" s="1271" t="s">
        <v>679</v>
      </c>
      <c r="D18" s="1272">
        <f t="shared" si="1"/>
        <v>32423.32</v>
      </c>
      <c r="E18" s="470">
        <f>ROUND(R18*$R$3,2)</f>
        <v>10455.41</v>
      </c>
      <c r="F18" s="470">
        <f t="shared" si="13"/>
        <v>21967.92</v>
      </c>
      <c r="G18" s="470">
        <f>ROUND(T18*$T$3,2)-0.01</f>
        <v>-0.01</v>
      </c>
      <c r="H18" s="470">
        <f t="shared" si="18"/>
        <v>0</v>
      </c>
      <c r="I18" s="470">
        <f t="shared" si="19"/>
        <v>0</v>
      </c>
      <c r="J18" s="470">
        <f t="shared" si="14"/>
        <v>0</v>
      </c>
      <c r="K18" s="470">
        <f t="shared" si="15"/>
        <v>0</v>
      </c>
      <c r="L18" s="470">
        <f t="shared" si="20"/>
        <v>0</v>
      </c>
      <c r="M18" s="470">
        <f t="shared" si="16"/>
        <v>0</v>
      </c>
      <c r="N18" s="470">
        <f t="shared" si="17"/>
        <v>0</v>
      </c>
      <c r="O18" s="470">
        <f t="shared" si="21"/>
        <v>0</v>
      </c>
      <c r="P18" s="470">
        <f t="shared" si="22"/>
        <v>0</v>
      </c>
      <c r="Q18" s="1282">
        <f t="shared" si="3"/>
        <v>24694.58</v>
      </c>
      <c r="R18" s="1282">
        <f>销售帐CAIYA!O23</f>
        <v>8111.26</v>
      </c>
      <c r="S18" s="1282">
        <f>销售帐CAIYA!$O47</f>
        <v>16583.32</v>
      </c>
      <c r="T18" s="1282">
        <f>销售帐CAIYA!$O55</f>
        <v>0</v>
      </c>
      <c r="U18" s="1282">
        <f>销售帐CAIYA!$O60</f>
        <v>0</v>
      </c>
      <c r="V18" s="1282">
        <f>销售帐CAIYA!$O65</f>
        <v>0</v>
      </c>
      <c r="W18" s="1282">
        <f>销售帐CAIYA!$O80</f>
        <v>0</v>
      </c>
      <c r="X18" s="1282">
        <f>销售帐CAIYA!$O92</f>
        <v>0</v>
      </c>
      <c r="Y18" s="1282">
        <f>销售帐CAIYA!$O106</f>
        <v>0</v>
      </c>
      <c r="Z18" s="1282">
        <f>销售帐CAIYA!$O116</f>
        <v>0</v>
      </c>
      <c r="AA18" s="1282">
        <f>销售帐CAIYA!$O125</f>
        <v>0</v>
      </c>
      <c r="AB18" s="1282">
        <f>销售帐CAIYA!$O153</f>
        <v>0</v>
      </c>
      <c r="AC18" s="1282">
        <f>销售帐CAIYA!$O161</f>
        <v>0</v>
      </c>
      <c r="AD18" s="1275"/>
      <c r="AE18" s="1275"/>
      <c r="AF18" s="1275"/>
      <c r="AI18" s="1240"/>
    </row>
    <row r="19" customHeight="1" spans="1:35">
      <c r="A19" s="1281" t="s">
        <v>684</v>
      </c>
      <c r="B19" s="1261" t="s">
        <v>685</v>
      </c>
      <c r="C19" s="1271" t="s">
        <v>680</v>
      </c>
      <c r="D19" s="1272">
        <f t="shared" si="1"/>
        <v>3521.85</v>
      </c>
      <c r="E19" s="470">
        <f>ROUND(R19*$R$3,2)</f>
        <v>0</v>
      </c>
      <c r="F19" s="470">
        <f t="shared" si="13"/>
        <v>3521.85</v>
      </c>
      <c r="G19" s="470">
        <f t="shared" ref="G19:G45" si="23">ROUND(T19*$T$3,2)</f>
        <v>0</v>
      </c>
      <c r="H19" s="470">
        <f t="shared" si="18"/>
        <v>0</v>
      </c>
      <c r="I19" s="470">
        <f t="shared" si="19"/>
        <v>0</v>
      </c>
      <c r="J19" s="470">
        <f t="shared" si="14"/>
        <v>0</v>
      </c>
      <c r="K19" s="470">
        <f t="shared" si="15"/>
        <v>0</v>
      </c>
      <c r="L19" s="470">
        <f t="shared" si="20"/>
        <v>0</v>
      </c>
      <c r="M19" s="470">
        <f t="shared" si="16"/>
        <v>0</v>
      </c>
      <c r="N19" s="470">
        <f t="shared" si="17"/>
        <v>0</v>
      </c>
      <c r="O19" s="470">
        <f t="shared" si="21"/>
        <v>0</v>
      </c>
      <c r="P19" s="470">
        <f t="shared" si="22"/>
        <v>0</v>
      </c>
      <c r="Q19" s="1282">
        <f t="shared" si="3"/>
        <v>2658.6</v>
      </c>
      <c r="R19" s="1282">
        <f>销售帐CAIYA!P23</f>
        <v>0</v>
      </c>
      <c r="S19" s="1282">
        <f>销售帐CAIYA!$P47</f>
        <v>2658.6</v>
      </c>
      <c r="T19" s="1282">
        <f>销售帐CAIYA!$P55</f>
        <v>0</v>
      </c>
      <c r="U19" s="1282">
        <f>销售帐CAIYA!$P60</f>
        <v>0</v>
      </c>
      <c r="V19" s="1282">
        <f>销售帐CAIYA!$P65</f>
        <v>0</v>
      </c>
      <c r="W19" s="1282">
        <f>销售帐CAIYA!$P80</f>
        <v>0</v>
      </c>
      <c r="X19" s="1282">
        <f>销售帐CAIYA!$P92</f>
        <v>0</v>
      </c>
      <c r="Y19" s="1282">
        <f>销售帐CAIYA!$P106</f>
        <v>0</v>
      </c>
      <c r="Z19" s="1282">
        <f>销售帐CAIYA!$P116</f>
        <v>0</v>
      </c>
      <c r="AA19" s="1282">
        <f>销售帐CAIYA!$P125</f>
        <v>0</v>
      </c>
      <c r="AB19" s="1282">
        <f>销售帐CAIYA!$P153</f>
        <v>0</v>
      </c>
      <c r="AC19" s="1282">
        <f>销售帐CAIYA!$P161</f>
        <v>0</v>
      </c>
      <c r="AD19" s="1275">
        <f>S19-S17</f>
        <v>2595.59</v>
      </c>
      <c r="AE19" s="1275"/>
      <c r="AF19" s="1276">
        <f>R19-R17</f>
        <v>0</v>
      </c>
      <c r="AI19" s="1240"/>
    </row>
    <row r="20" customHeight="1" spans="1:35">
      <c r="A20" s="1281" t="s">
        <v>684</v>
      </c>
      <c r="B20" s="1261" t="s">
        <v>685</v>
      </c>
      <c r="C20" s="1271" t="s">
        <v>681</v>
      </c>
      <c r="D20" s="1272">
        <f t="shared" si="1"/>
        <v>22941.67</v>
      </c>
      <c r="E20" s="470">
        <f>ROUND(R20*$R$3,2)+0.01</f>
        <v>10279.68</v>
      </c>
      <c r="F20" s="470">
        <f t="shared" si="13"/>
        <v>12661.99</v>
      </c>
      <c r="G20" s="470">
        <f t="shared" si="23"/>
        <v>0</v>
      </c>
      <c r="H20" s="470">
        <f t="shared" si="18"/>
        <v>0</v>
      </c>
      <c r="I20" s="470">
        <f t="shared" si="19"/>
        <v>0</v>
      </c>
      <c r="J20" s="470">
        <f t="shared" si="14"/>
        <v>0</v>
      </c>
      <c r="K20" s="470">
        <f t="shared" si="15"/>
        <v>0</v>
      </c>
      <c r="L20" s="470">
        <f t="shared" si="20"/>
        <v>0</v>
      </c>
      <c r="M20" s="470">
        <f t="shared" si="16"/>
        <v>0</v>
      </c>
      <c r="N20" s="470">
        <f t="shared" si="17"/>
        <v>0</v>
      </c>
      <c r="O20" s="470">
        <f t="shared" si="21"/>
        <v>0</v>
      </c>
      <c r="P20" s="470">
        <f t="shared" si="22"/>
        <v>0</v>
      </c>
      <c r="Q20" s="1282">
        <f t="shared" si="3"/>
        <v>17533.3</v>
      </c>
      <c r="R20" s="1282">
        <f>销售帐CAIYA!M23+销售帐CAIYA!N23</f>
        <v>7974.92</v>
      </c>
      <c r="S20" s="1282">
        <f>销售帐CAIYA!$M55+销售帐CAIYA!$N47</f>
        <v>9558.38</v>
      </c>
      <c r="T20" s="1282">
        <f>销售帐CAIYA!$M60+销售帐CAIYA!$N55</f>
        <v>0</v>
      </c>
      <c r="U20" s="1282">
        <f>销售帐CAIYA!$M60+销售帐CAIYA!$N60</f>
        <v>0</v>
      </c>
      <c r="V20" s="1282">
        <f>销售帐CAIYA!$M65+销售帐CAIYA!$N65</f>
        <v>0</v>
      </c>
      <c r="W20" s="1282">
        <f>销售帐CAIYA!$M80+销售帐CAIYA!$N80</f>
        <v>0</v>
      </c>
      <c r="X20" s="1282">
        <f>销售帐CAIYA!$M92+销售帐CAIYA!$N92</f>
        <v>0</v>
      </c>
      <c r="Y20" s="1282">
        <f>销售帐CAIYA!$M106+销售帐CAIYA!$N106</f>
        <v>0</v>
      </c>
      <c r="Z20" s="1282">
        <f>销售帐CAIYA!$M116+销售帐CAIYA!$N116</f>
        <v>0</v>
      </c>
      <c r="AA20" s="1282">
        <f>销售帐CAIYA!$M125+销售帐CAIYA!$N125</f>
        <v>0</v>
      </c>
      <c r="AB20" s="1282">
        <f>销售帐CAIYA!$M153+销售帐CAIYA!$N153</f>
        <v>0</v>
      </c>
      <c r="AC20" s="1282">
        <f>销售帐CAIYA!$M161+销售帐CAIYA!$N161</f>
        <v>0</v>
      </c>
      <c r="AD20" s="1275"/>
      <c r="AE20" s="1275"/>
      <c r="AF20" s="1275"/>
      <c r="AI20" s="1240"/>
    </row>
    <row r="21" customHeight="1" spans="1:35">
      <c r="A21" s="1277" t="s">
        <v>686</v>
      </c>
      <c r="B21" s="1278" t="s">
        <v>687</v>
      </c>
      <c r="C21" s="1265" t="s">
        <v>677</v>
      </c>
      <c r="D21" s="1266">
        <f t="shared" si="1"/>
        <v>0</v>
      </c>
      <c r="E21" s="1279">
        <f t="shared" ref="E21:E35" si="24">ROUND(R21*$R$3,2)</f>
        <v>0</v>
      </c>
      <c r="F21" s="1279">
        <f t="shared" si="13"/>
        <v>0</v>
      </c>
      <c r="G21" s="1279">
        <f t="shared" si="23"/>
        <v>0</v>
      </c>
      <c r="H21" s="1279">
        <f t="shared" si="18"/>
        <v>0</v>
      </c>
      <c r="I21" s="1279">
        <f t="shared" si="19"/>
        <v>0</v>
      </c>
      <c r="J21" s="1279">
        <f t="shared" si="14"/>
        <v>0</v>
      </c>
      <c r="K21" s="1279">
        <f t="shared" si="15"/>
        <v>0</v>
      </c>
      <c r="L21" s="1279">
        <f t="shared" si="20"/>
        <v>0</v>
      </c>
      <c r="M21" s="1279">
        <f t="shared" si="16"/>
        <v>0</v>
      </c>
      <c r="N21" s="1279">
        <f t="shared" si="17"/>
        <v>0</v>
      </c>
      <c r="O21" s="1279">
        <f t="shared" si="21"/>
        <v>0</v>
      </c>
      <c r="P21" s="1279">
        <f t="shared" si="22"/>
        <v>0</v>
      </c>
      <c r="Q21" s="1280">
        <f t="shared" si="3"/>
        <v>0</v>
      </c>
      <c r="R21" s="1280">
        <f>'销售帐 - COMPBRASIL'!$L27</f>
        <v>0</v>
      </c>
      <c r="S21" s="1280">
        <f>'销售帐 - COMPBRASIL'!$L35</f>
        <v>0</v>
      </c>
      <c r="T21" s="1280">
        <f>'销售帐 - COMPBRASIL'!$L40</f>
        <v>0</v>
      </c>
      <c r="U21" s="1280">
        <f>'销售帐 - COMPBRASIL'!$L82</f>
        <v>0</v>
      </c>
      <c r="V21" s="1280">
        <f>'销售帐 - COMPBRASIL'!$L270</f>
        <v>0</v>
      </c>
      <c r="W21" s="1280">
        <f>'销售帐 - COMPBRASIL'!$L387</f>
        <v>0</v>
      </c>
      <c r="X21" s="1280">
        <f>'销售帐 - COMPBRASIL'!$L479</f>
        <v>0</v>
      </c>
      <c r="Y21" s="1280">
        <f>'销售帐 - COMPBRASIL'!$L578</f>
        <v>0</v>
      </c>
      <c r="Z21" s="1280">
        <f>'销售帐 - COMPBRASIL'!$L645</f>
        <v>0</v>
      </c>
      <c r="AA21" s="1280">
        <f>'销售帐 - COMPBRASIL'!$L733</f>
        <v>0</v>
      </c>
      <c r="AB21" s="1280">
        <f>'销售帐 - COMPBRASIL'!$L798</f>
        <v>0</v>
      </c>
      <c r="AC21" s="1280">
        <f>'销售帐 - COMPBRASIL'!$L809</f>
        <v>0</v>
      </c>
      <c r="AD21" s="1268"/>
      <c r="AE21" s="1268">
        <f>E21+E22</f>
        <v>0</v>
      </c>
      <c r="AF21" s="1269">
        <f>Y21+Y22</f>
        <v>0</v>
      </c>
      <c r="AI21" s="1240"/>
    </row>
    <row r="22" customHeight="1" spans="1:35">
      <c r="A22" s="1277" t="s">
        <v>686</v>
      </c>
      <c r="B22" s="1278" t="s">
        <v>687</v>
      </c>
      <c r="C22" s="1265" t="s">
        <v>678</v>
      </c>
      <c r="D22" s="1266">
        <f t="shared" si="1"/>
        <v>0</v>
      </c>
      <c r="E22" s="1279">
        <f t="shared" si="24"/>
        <v>0</v>
      </c>
      <c r="F22" s="1279">
        <f t="shared" si="13"/>
        <v>0</v>
      </c>
      <c r="G22" s="1279">
        <f t="shared" si="23"/>
        <v>0</v>
      </c>
      <c r="H22" s="1279">
        <f t="shared" si="18"/>
        <v>0</v>
      </c>
      <c r="I22" s="1279">
        <f t="shared" si="19"/>
        <v>0</v>
      </c>
      <c r="J22" s="1279">
        <f t="shared" si="14"/>
        <v>0</v>
      </c>
      <c r="K22" s="1279">
        <f t="shared" si="15"/>
        <v>0</v>
      </c>
      <c r="L22" s="1279">
        <f t="shared" si="20"/>
        <v>0</v>
      </c>
      <c r="M22" s="1279">
        <f t="shared" si="16"/>
        <v>0</v>
      </c>
      <c r="N22" s="1279">
        <f t="shared" si="17"/>
        <v>0</v>
      </c>
      <c r="O22" s="1279">
        <f t="shared" si="21"/>
        <v>0</v>
      </c>
      <c r="P22" s="1279">
        <f t="shared" si="22"/>
        <v>0</v>
      </c>
      <c r="Q22" s="1280">
        <f t="shared" si="3"/>
        <v>0</v>
      </c>
      <c r="R22" s="1280">
        <f>'销售帐 - COMPBRASIL'!$Q27</f>
        <v>0</v>
      </c>
      <c r="S22" s="1280">
        <f>'销售帐 - COMPBRASIL'!$Q35</f>
        <v>0</v>
      </c>
      <c r="T22" s="1280">
        <f>'销售帐 - COMPBRASIL'!$Q40</f>
        <v>0</v>
      </c>
      <c r="U22" s="1280">
        <f>'销售帐 - COMPBRASIL'!$Q82</f>
        <v>0</v>
      </c>
      <c r="V22" s="1280">
        <f>'销售帐 - COMPBRASIL'!$Q270</f>
        <v>0</v>
      </c>
      <c r="W22" s="1280">
        <f>'销售帐 - COMPBRASIL'!$Q387</f>
        <v>0</v>
      </c>
      <c r="X22" s="1280">
        <f>'销售帐 - COMPBRASIL'!$Q479</f>
        <v>0</v>
      </c>
      <c r="Y22" s="1280">
        <f>'销售帐 - COMPBRASIL'!$Q578</f>
        <v>0</v>
      </c>
      <c r="Z22" s="1280">
        <f>'销售帐 - COMPBRASIL'!$Q645</f>
        <v>0</v>
      </c>
      <c r="AA22" s="1280">
        <f>'销售帐 - COMPBRASIL'!$Q733</f>
        <v>0</v>
      </c>
      <c r="AB22" s="1280">
        <f>'销售帐 - COMPBRASIL'!$Q798</f>
        <v>0</v>
      </c>
      <c r="AC22" s="1280">
        <f>'销售帐 - COMPBRASIL'!$Q809</f>
        <v>0</v>
      </c>
      <c r="AD22" s="1268"/>
      <c r="AE22" s="1268"/>
      <c r="AF22" s="1268"/>
      <c r="AI22" s="1240"/>
    </row>
    <row r="23" customHeight="1" spans="1:35">
      <c r="A23" s="1281" t="s">
        <v>686</v>
      </c>
      <c r="B23" s="1261" t="s">
        <v>687</v>
      </c>
      <c r="C23" s="1271" t="s">
        <v>679</v>
      </c>
      <c r="D23" s="1272">
        <f t="shared" si="1"/>
        <v>0.01</v>
      </c>
      <c r="E23" s="470">
        <f t="shared" si="24"/>
        <v>0</v>
      </c>
      <c r="F23" s="470">
        <f>ROUND(S23*$S$3,2)+0.01</f>
        <v>0.01</v>
      </c>
      <c r="G23" s="470">
        <f t="shared" si="23"/>
        <v>0</v>
      </c>
      <c r="H23" s="470">
        <f t="shared" si="18"/>
        <v>0</v>
      </c>
      <c r="I23" s="470">
        <f t="shared" si="19"/>
        <v>0</v>
      </c>
      <c r="J23" s="470">
        <f t="shared" si="14"/>
        <v>0</v>
      </c>
      <c r="K23" s="470">
        <f t="shared" si="15"/>
        <v>0</v>
      </c>
      <c r="L23" s="470">
        <f t="shared" si="20"/>
        <v>0</v>
      </c>
      <c r="M23" s="470">
        <f t="shared" si="16"/>
        <v>0</v>
      </c>
      <c r="N23" s="470">
        <f t="shared" si="17"/>
        <v>0</v>
      </c>
      <c r="O23" s="353">
        <f t="shared" si="21"/>
        <v>0</v>
      </c>
      <c r="P23" s="470">
        <f t="shared" si="22"/>
        <v>0</v>
      </c>
      <c r="Q23" s="1282">
        <f t="shared" si="3"/>
        <v>0</v>
      </c>
      <c r="R23" s="1282">
        <f>'销售帐 - COMPBRASIL'!$O27</f>
        <v>0</v>
      </c>
      <c r="S23" s="1282">
        <f>'销售帐 - COMPBRASIL'!$O35</f>
        <v>0</v>
      </c>
      <c r="T23" s="1282">
        <f>'销售帐 - COMPBRASIL'!$O40</f>
        <v>0</v>
      </c>
      <c r="U23" s="1282">
        <f>'销售帐 - COMPBRASIL'!$O82</f>
        <v>0</v>
      </c>
      <c r="V23" s="1282">
        <f>'销售帐 - COMPBRASIL'!$O270</f>
        <v>0</v>
      </c>
      <c r="W23" s="1282">
        <f>'销售帐 - COMPBRASIL'!$O387</f>
        <v>0</v>
      </c>
      <c r="X23" s="1282">
        <f>'销售帐 - COMPBRASIL'!$O479</f>
        <v>0</v>
      </c>
      <c r="Y23" s="1282">
        <f>'销售帐 - COMPBRASIL'!$O578</f>
        <v>0</v>
      </c>
      <c r="Z23" s="1282">
        <f>'销售帐 - COMPBRASIL'!$O645</f>
        <v>0</v>
      </c>
      <c r="AA23" s="1282">
        <f>'销售帐 - COMPBRASIL'!$O733</f>
        <v>0</v>
      </c>
      <c r="AB23" s="1282">
        <f>'销售帐 - COMPBRASIL'!$O798</f>
        <v>0</v>
      </c>
      <c r="AC23" s="1282">
        <f>'销售帐 - COMPBRASIL'!$O809</f>
        <v>0</v>
      </c>
      <c r="AD23" s="1275"/>
      <c r="AE23" s="1275"/>
      <c r="AF23" s="1275"/>
      <c r="AI23" s="1240"/>
    </row>
    <row r="24" customHeight="1" spans="1:35">
      <c r="A24" s="1281" t="s">
        <v>686</v>
      </c>
      <c r="B24" s="1261" t="s">
        <v>687</v>
      </c>
      <c r="C24" s="1271" t="s">
        <v>680</v>
      </c>
      <c r="D24" s="1272">
        <f t="shared" si="1"/>
        <v>0</v>
      </c>
      <c r="E24" s="470">
        <f t="shared" si="24"/>
        <v>0</v>
      </c>
      <c r="F24" s="470">
        <f t="shared" ref="F24:F45" si="25">ROUND(S24*$S$3,2)</f>
        <v>0</v>
      </c>
      <c r="G24" s="470">
        <f t="shared" si="23"/>
        <v>0</v>
      </c>
      <c r="H24" s="470">
        <f t="shared" si="18"/>
        <v>0</v>
      </c>
      <c r="I24" s="470">
        <f t="shared" si="19"/>
        <v>0</v>
      </c>
      <c r="J24" s="470">
        <f t="shared" si="14"/>
        <v>0</v>
      </c>
      <c r="K24" s="470">
        <f t="shared" si="15"/>
        <v>0</v>
      </c>
      <c r="L24" s="470">
        <f t="shared" si="20"/>
        <v>0</v>
      </c>
      <c r="M24" s="470">
        <f t="shared" si="16"/>
        <v>0</v>
      </c>
      <c r="N24" s="470">
        <f t="shared" si="17"/>
        <v>0</v>
      </c>
      <c r="O24" s="353">
        <f t="shared" si="21"/>
        <v>0</v>
      </c>
      <c r="P24" s="470">
        <f t="shared" si="22"/>
        <v>0</v>
      </c>
      <c r="Q24" s="1282">
        <f t="shared" si="3"/>
        <v>0</v>
      </c>
      <c r="R24" s="1282">
        <f>'销售帐 - COMPBRASIL'!$P27</f>
        <v>0</v>
      </c>
      <c r="S24" s="1282">
        <f>'销售帐 - COMPBRASIL'!$P35</f>
        <v>0</v>
      </c>
      <c r="T24" s="1282">
        <f>'销售帐 - COMPBRASIL'!$P40</f>
        <v>0</v>
      </c>
      <c r="U24" s="1282">
        <f>'销售帐 - COMPBRASIL'!$P82</f>
        <v>0</v>
      </c>
      <c r="V24" s="1282">
        <f>'销售帐 - COMPBRASIL'!$P270</f>
        <v>0</v>
      </c>
      <c r="W24" s="1282">
        <f>'销售帐 - COMPBRASIL'!$P387</f>
        <v>0</v>
      </c>
      <c r="X24" s="1282">
        <f>'销售帐 - COMPBRASIL'!$P479</f>
        <v>0</v>
      </c>
      <c r="Y24" s="1282">
        <f>'销售帐 - COMPBRASIL'!$P578</f>
        <v>0</v>
      </c>
      <c r="Z24" s="1282">
        <f>'销售帐 - COMPBRASIL'!$P645</f>
        <v>0</v>
      </c>
      <c r="AA24" s="1282">
        <f>'销售帐 - COMPBRASIL'!$P733</f>
        <v>0</v>
      </c>
      <c r="AB24" s="1282">
        <f>'销售帐 - COMPBRASIL'!$P798</f>
        <v>0</v>
      </c>
      <c r="AC24" s="1282">
        <f>'销售帐 - COMPBRASIL'!$P809</f>
        <v>0</v>
      </c>
      <c r="AD24" s="1275">
        <f>R24-R22</f>
        <v>0</v>
      </c>
      <c r="AE24" s="1275"/>
      <c r="AF24" s="1276"/>
      <c r="AI24" s="1240"/>
    </row>
    <row r="25" customHeight="1" spans="1:35">
      <c r="A25" s="1281" t="s">
        <v>686</v>
      </c>
      <c r="B25" s="1261" t="s">
        <v>687</v>
      </c>
      <c r="C25" s="1271" t="s">
        <v>681</v>
      </c>
      <c r="D25" s="1272">
        <f t="shared" si="1"/>
        <v>0</v>
      </c>
      <c r="E25" s="470">
        <f t="shared" si="24"/>
        <v>0</v>
      </c>
      <c r="F25" s="470">
        <f t="shared" si="25"/>
        <v>0</v>
      </c>
      <c r="G25" s="470">
        <f t="shared" si="23"/>
        <v>0</v>
      </c>
      <c r="H25" s="470">
        <f t="shared" si="18"/>
        <v>0</v>
      </c>
      <c r="I25" s="470">
        <f t="shared" si="19"/>
        <v>0</v>
      </c>
      <c r="J25" s="470">
        <f t="shared" si="14"/>
        <v>0</v>
      </c>
      <c r="K25" s="470">
        <f t="shared" si="15"/>
        <v>0</v>
      </c>
      <c r="L25" s="470">
        <f t="shared" si="20"/>
        <v>0</v>
      </c>
      <c r="M25" s="470">
        <f t="shared" si="16"/>
        <v>0</v>
      </c>
      <c r="N25" s="470">
        <f t="shared" si="17"/>
        <v>0</v>
      </c>
      <c r="O25" s="353">
        <f t="shared" si="21"/>
        <v>0</v>
      </c>
      <c r="P25" s="470">
        <f t="shared" si="22"/>
        <v>0</v>
      </c>
      <c r="Q25" s="1282">
        <f t="shared" si="3"/>
        <v>0</v>
      </c>
      <c r="R25" s="1282">
        <f>'销售帐 - COMPBRASIL'!$M27+'销售帐 - COMPBRASIL'!$N27</f>
        <v>0</v>
      </c>
      <c r="S25" s="1282">
        <f>'销售帐 - COMPBRASIL'!$M35+'销售帐 - COMPBRASIL'!$N35</f>
        <v>0</v>
      </c>
      <c r="T25" s="1282">
        <f>'销售帐 - COMPBRASIL'!$M40+'销售帐 - COMPBRASIL'!$N40</f>
        <v>0</v>
      </c>
      <c r="U25" s="1282">
        <f>'销售帐 - COMPBRASIL'!$M82+'销售帐 - COMPBRASIL'!$N82</f>
        <v>0</v>
      </c>
      <c r="V25" s="1282">
        <f>'销售帐 - COMPBRASIL'!$M270+'销售帐 - COMPBRASIL'!$N270</f>
        <v>0</v>
      </c>
      <c r="W25" s="1282">
        <f>'销售帐 - COMPBRASIL'!$M387+'销售帐 - COMPBRASIL'!$N387</f>
        <v>0</v>
      </c>
      <c r="X25" s="1282">
        <f>'销售帐 - COMPBRASIL'!$M479+'销售帐 - COMPBRASIL'!$N479</f>
        <v>0</v>
      </c>
      <c r="Y25" s="1282">
        <f>'销售帐 - COMPBRASIL'!$M578+'销售帐 - COMPBRASIL'!$N578</f>
        <v>0</v>
      </c>
      <c r="Z25" s="1282">
        <f>'销售帐 - COMPBRASIL'!$M645+'销售帐 - COMPBRASIL'!$N645</f>
        <v>0</v>
      </c>
      <c r="AA25" s="1282">
        <f>'销售帐 - COMPBRASIL'!$M733+'销售帐 - COMPBRASIL'!$N733</f>
        <v>0</v>
      </c>
      <c r="AB25" s="1282">
        <f>'销售帐 - COMPBRASIL'!$M798+'销售帐 - COMPBRASIL'!$N798</f>
        <v>0</v>
      </c>
      <c r="AC25" s="1282">
        <f>'销售帐 - COMPBRASIL'!$M809+'销售帐 - COMPBRASIL'!$N809</f>
        <v>0</v>
      </c>
      <c r="AD25" s="1275"/>
      <c r="AE25" s="1275"/>
      <c r="AF25" s="1275"/>
      <c r="AI25" s="1240"/>
    </row>
    <row r="26" customHeight="1" spans="1:35">
      <c r="A26" s="1277" t="s">
        <v>688</v>
      </c>
      <c r="B26" s="1278" t="s">
        <v>689</v>
      </c>
      <c r="C26" s="1265" t="s">
        <v>677</v>
      </c>
      <c r="D26" s="1266">
        <f t="shared" si="1"/>
        <v>13025.99</v>
      </c>
      <c r="E26" s="1279">
        <f t="shared" si="24"/>
        <v>13025.99</v>
      </c>
      <c r="F26" s="1279">
        <f t="shared" si="25"/>
        <v>0</v>
      </c>
      <c r="G26" s="1279">
        <f t="shared" si="23"/>
        <v>0</v>
      </c>
      <c r="H26" s="1279">
        <f t="shared" si="18"/>
        <v>0</v>
      </c>
      <c r="I26" s="1279">
        <f t="shared" si="19"/>
        <v>0</v>
      </c>
      <c r="J26" s="1279">
        <f t="shared" si="14"/>
        <v>0</v>
      </c>
      <c r="K26" s="1279">
        <f t="shared" si="15"/>
        <v>0</v>
      </c>
      <c r="L26" s="1279">
        <f t="shared" si="20"/>
        <v>0</v>
      </c>
      <c r="M26" s="1279">
        <f t="shared" si="16"/>
        <v>0</v>
      </c>
      <c r="N26" s="1279">
        <f t="shared" si="17"/>
        <v>0</v>
      </c>
      <c r="O26" s="1279">
        <f t="shared" si="21"/>
        <v>0</v>
      </c>
      <c r="P26" s="1279">
        <f t="shared" si="22"/>
        <v>0</v>
      </c>
      <c r="Q26" s="1280">
        <f t="shared" si="3"/>
        <v>10105.5</v>
      </c>
      <c r="R26" s="1280">
        <f>销售帐DEYUN!$L13</f>
        <v>10105.5</v>
      </c>
      <c r="S26" s="1280">
        <f>销售帐DEYUN!$L17</f>
        <v>0</v>
      </c>
      <c r="T26" s="1280">
        <f>销售帐DEYUN!L23</f>
        <v>0</v>
      </c>
      <c r="U26" s="1280"/>
      <c r="V26" s="1280">
        <f>销售帐DEYUN!$L32</f>
        <v>0</v>
      </c>
      <c r="W26" s="1280">
        <f>销售帐DEYUN!$L37</f>
        <v>0</v>
      </c>
      <c r="X26" s="1280">
        <f>销售帐DEYUN!$L48</f>
        <v>0</v>
      </c>
      <c r="Y26" s="1280">
        <f>销售帐DEYUN!$L61</f>
        <v>0</v>
      </c>
      <c r="Z26" s="1280">
        <f>销售帐DEYUN!$L74</f>
        <v>0</v>
      </c>
      <c r="AA26" s="1280">
        <f>销售帐DEYUN!$L86</f>
        <v>0</v>
      </c>
      <c r="AB26" s="1280">
        <f>销售帐DEYUN!$L96</f>
        <v>0</v>
      </c>
      <c r="AC26" s="1280">
        <f>销售帐DEYUN!$L107</f>
        <v>0</v>
      </c>
      <c r="AD26" s="1267">
        <f>S26+S27</f>
        <v>0</v>
      </c>
      <c r="AE26" s="1268">
        <f>F26+F27</f>
        <v>0</v>
      </c>
      <c r="AF26" s="1269">
        <f>Y26+Y27</f>
        <v>0</v>
      </c>
      <c r="AI26" s="1240"/>
    </row>
    <row r="27" customHeight="1" spans="1:35">
      <c r="A27" s="1277" t="s">
        <v>688</v>
      </c>
      <c r="B27" s="1278" t="s">
        <v>689</v>
      </c>
      <c r="C27" s="1265" t="s">
        <v>678</v>
      </c>
      <c r="D27" s="1266">
        <f t="shared" si="1"/>
        <v>0</v>
      </c>
      <c r="E27" s="1279">
        <f t="shared" si="24"/>
        <v>0</v>
      </c>
      <c r="F27" s="1279">
        <f t="shared" si="25"/>
        <v>0</v>
      </c>
      <c r="G27" s="1279">
        <f t="shared" si="23"/>
        <v>0</v>
      </c>
      <c r="H27" s="1279">
        <f t="shared" si="18"/>
        <v>0</v>
      </c>
      <c r="I27" s="1279">
        <f t="shared" si="19"/>
        <v>0</v>
      </c>
      <c r="J27" s="1279">
        <f t="shared" si="14"/>
        <v>0</v>
      </c>
      <c r="K27" s="1279">
        <f t="shared" si="15"/>
        <v>0</v>
      </c>
      <c r="L27" s="1279">
        <f t="shared" si="20"/>
        <v>0</v>
      </c>
      <c r="M27" s="1279">
        <f t="shared" si="16"/>
        <v>0</v>
      </c>
      <c r="N27" s="1279">
        <f t="shared" si="17"/>
        <v>0</v>
      </c>
      <c r="O27" s="1279">
        <f t="shared" si="21"/>
        <v>0</v>
      </c>
      <c r="P27" s="1279">
        <f t="shared" si="22"/>
        <v>0</v>
      </c>
      <c r="Q27" s="1280">
        <f t="shared" si="3"/>
        <v>0</v>
      </c>
      <c r="R27" s="1280">
        <f>销售帐DEYUN!$Q13</f>
        <v>0</v>
      </c>
      <c r="S27" s="1280">
        <f>销售帐DEYUN!$Q17</f>
        <v>0</v>
      </c>
      <c r="T27" s="1280">
        <f>销售帐DEYUN!Q23</f>
        <v>0</v>
      </c>
      <c r="U27" s="1280"/>
      <c r="V27" s="1280">
        <f>销售帐DEYUN!$Q32</f>
        <v>0</v>
      </c>
      <c r="W27" s="1280">
        <f>销售帐DEYUN!$Q37</f>
        <v>0</v>
      </c>
      <c r="X27" s="1280">
        <f>销售帐DEYUN!$Q48</f>
        <v>0</v>
      </c>
      <c r="Y27" s="1280">
        <f>销售帐DEYUN!$Q61</f>
        <v>0</v>
      </c>
      <c r="Z27" s="1280">
        <f>销售帐DEYUN!$Q74</f>
        <v>0</v>
      </c>
      <c r="AA27" s="1280">
        <f>销售帐DEYUN!$Q86</f>
        <v>0</v>
      </c>
      <c r="AB27" s="1280">
        <f>销售帐DEYUN!$Q96</f>
        <v>0</v>
      </c>
      <c r="AC27" s="1280">
        <f>销售帐DEYUN!$Q107</f>
        <v>0</v>
      </c>
      <c r="AD27" s="1268"/>
      <c r="AE27" s="1268"/>
      <c r="AF27" s="1268"/>
      <c r="AI27" s="1240"/>
    </row>
    <row r="28" customHeight="1" spans="1:35">
      <c r="A28" s="1281" t="s">
        <v>688</v>
      </c>
      <c r="B28" s="1261" t="s">
        <v>689</v>
      </c>
      <c r="C28" s="1271" t="s">
        <v>679</v>
      </c>
      <c r="D28" s="1272">
        <f t="shared" si="1"/>
        <v>13025.99</v>
      </c>
      <c r="E28" s="470">
        <f t="shared" si="24"/>
        <v>13025.99</v>
      </c>
      <c r="F28" s="470">
        <f t="shared" si="25"/>
        <v>0</v>
      </c>
      <c r="G28" s="470">
        <f t="shared" si="23"/>
        <v>0</v>
      </c>
      <c r="H28" s="470">
        <f t="shared" si="18"/>
        <v>0</v>
      </c>
      <c r="I28" s="470">
        <f t="shared" si="19"/>
        <v>0</v>
      </c>
      <c r="J28" s="470">
        <f t="shared" si="14"/>
        <v>0</v>
      </c>
      <c r="K28" s="470">
        <f t="shared" si="15"/>
        <v>0</v>
      </c>
      <c r="L28" s="470">
        <f t="shared" si="20"/>
        <v>0</v>
      </c>
      <c r="M28" s="470">
        <f t="shared" si="16"/>
        <v>0</v>
      </c>
      <c r="N28" s="470">
        <f t="shared" si="17"/>
        <v>0</v>
      </c>
      <c r="O28" s="353">
        <f t="shared" si="21"/>
        <v>0</v>
      </c>
      <c r="P28" s="470">
        <f t="shared" si="22"/>
        <v>0</v>
      </c>
      <c r="Q28" s="1282">
        <f t="shared" si="3"/>
        <v>10105.5</v>
      </c>
      <c r="R28" s="1282">
        <f>销售帐DEYUN!$O13</f>
        <v>10105.5</v>
      </c>
      <c r="S28" s="1282">
        <f>销售帐DEYUN!$O17</f>
        <v>0</v>
      </c>
      <c r="T28" s="1282">
        <f>销售帐DEYUN!O23</f>
        <v>0</v>
      </c>
      <c r="U28" s="1282"/>
      <c r="V28" s="1282">
        <f>销售帐DEYUN!$O32</f>
        <v>0</v>
      </c>
      <c r="W28" s="1282">
        <f>销售帐DEYUN!$O37</f>
        <v>0</v>
      </c>
      <c r="X28" s="1282">
        <f>销售帐DEYUN!$O48</f>
        <v>0</v>
      </c>
      <c r="Y28" s="1282">
        <f>销售帐DEYUN!$O61</f>
        <v>0</v>
      </c>
      <c r="Z28" s="1282">
        <f>销售帐DEYUN!$O74</f>
        <v>0</v>
      </c>
      <c r="AA28" s="1282">
        <f>销售帐DEYUN!$O86</f>
        <v>0</v>
      </c>
      <c r="AB28" s="1282">
        <f>销售帐DEYUN!$O96</f>
        <v>0</v>
      </c>
      <c r="AC28" s="1282">
        <f>销售帐DEYUN!$O107</f>
        <v>0</v>
      </c>
      <c r="AD28" s="1275"/>
      <c r="AE28" s="1275"/>
      <c r="AF28" s="1275"/>
      <c r="AI28" s="1240"/>
    </row>
    <row r="29" customHeight="1" spans="1:35">
      <c r="A29" s="1281" t="s">
        <v>688</v>
      </c>
      <c r="B29" s="1261" t="s">
        <v>689</v>
      </c>
      <c r="C29" s="1271" t="s">
        <v>680</v>
      </c>
      <c r="D29" s="1272">
        <f t="shared" si="1"/>
        <v>-0.01</v>
      </c>
      <c r="E29" s="470">
        <f t="shared" si="24"/>
        <v>0</v>
      </c>
      <c r="F29" s="470">
        <f t="shared" si="25"/>
        <v>0</v>
      </c>
      <c r="G29" s="470">
        <f t="shared" si="23"/>
        <v>0</v>
      </c>
      <c r="H29" s="470">
        <f t="shared" si="18"/>
        <v>0</v>
      </c>
      <c r="I29" s="470">
        <f t="shared" si="19"/>
        <v>0</v>
      </c>
      <c r="J29" s="470">
        <f t="shared" si="14"/>
        <v>0</v>
      </c>
      <c r="K29" s="470">
        <f t="shared" si="15"/>
        <v>0</v>
      </c>
      <c r="L29" s="470">
        <f>ROUND(Y29*Y$3,2)-0.01</f>
        <v>-0.01</v>
      </c>
      <c r="M29" s="470">
        <f t="shared" si="16"/>
        <v>0</v>
      </c>
      <c r="N29" s="470">
        <f t="shared" si="17"/>
        <v>0</v>
      </c>
      <c r="O29" s="353">
        <f t="shared" si="21"/>
        <v>0</v>
      </c>
      <c r="P29" s="470">
        <f t="shared" si="22"/>
        <v>0</v>
      </c>
      <c r="Q29" s="1282">
        <f t="shared" si="3"/>
        <v>0</v>
      </c>
      <c r="R29" s="1282">
        <f>销售帐DEYUN!$P13</f>
        <v>0</v>
      </c>
      <c r="S29" s="1282">
        <f>销售帐DEYUN!$P17</f>
        <v>0</v>
      </c>
      <c r="T29" s="1282">
        <f>销售帐DEYUN!P23</f>
        <v>0</v>
      </c>
      <c r="U29" s="1282"/>
      <c r="V29" s="1282">
        <f>销售帐DEYUN!$P32</f>
        <v>0</v>
      </c>
      <c r="W29" s="1282">
        <f>销售帐DEYUN!$P37</f>
        <v>0</v>
      </c>
      <c r="X29" s="1282">
        <f>销售帐DEYUN!$P48</f>
        <v>0</v>
      </c>
      <c r="Y29" s="1282">
        <f>销售帐DEYUN!$P61</f>
        <v>0</v>
      </c>
      <c r="Z29" s="1282">
        <f>销售帐DEYUN!$P74</f>
        <v>0</v>
      </c>
      <c r="AA29" s="1282">
        <f>销售帐DEYUN!$P86</f>
        <v>0</v>
      </c>
      <c r="AB29" s="1282">
        <f>销售帐DEYUN!$P96</f>
        <v>0</v>
      </c>
      <c r="AC29" s="1282">
        <f>销售帐DEYUN!$P107</f>
        <v>0</v>
      </c>
      <c r="AD29" s="1275">
        <f>S29-S27</f>
        <v>0</v>
      </c>
      <c r="AE29" s="1275"/>
      <c r="AF29" s="1276">
        <f>R29-R27</f>
        <v>0</v>
      </c>
      <c r="AI29" s="1240"/>
    </row>
    <row r="30" customHeight="1" spans="1:35">
      <c r="A30" s="1281" t="s">
        <v>688</v>
      </c>
      <c r="B30" s="1261" t="s">
        <v>689</v>
      </c>
      <c r="C30" s="1271" t="s">
        <v>681</v>
      </c>
      <c r="D30" s="1272">
        <f t="shared" si="1"/>
        <v>0</v>
      </c>
      <c r="E30" s="470">
        <f t="shared" si="24"/>
        <v>0</v>
      </c>
      <c r="F30" s="470">
        <f t="shared" si="25"/>
        <v>0</v>
      </c>
      <c r="G30" s="470">
        <f t="shared" si="23"/>
        <v>0</v>
      </c>
      <c r="H30" s="470">
        <f t="shared" si="18"/>
        <v>0</v>
      </c>
      <c r="I30" s="470">
        <f t="shared" si="19"/>
        <v>0</v>
      </c>
      <c r="J30" s="470">
        <f t="shared" si="14"/>
        <v>0</v>
      </c>
      <c r="K30" s="470">
        <f t="shared" si="15"/>
        <v>0</v>
      </c>
      <c r="L30" s="470">
        <f>ROUND(Y30*Y$3,2)</f>
        <v>0</v>
      </c>
      <c r="M30" s="470">
        <f t="shared" si="16"/>
        <v>0</v>
      </c>
      <c r="N30" s="470">
        <f t="shared" si="17"/>
        <v>0</v>
      </c>
      <c r="O30" s="353">
        <f t="shared" si="21"/>
        <v>0</v>
      </c>
      <c r="P30" s="470">
        <f t="shared" si="22"/>
        <v>0</v>
      </c>
      <c r="Q30" s="1282">
        <f t="shared" si="3"/>
        <v>0</v>
      </c>
      <c r="R30" s="1282">
        <f>销售帐DEYUN!$M13+销售帐DEYUN!$N13</f>
        <v>0</v>
      </c>
      <c r="S30" s="1282">
        <f>销售帐DEYUN!$M17+销售帐DEYUN!$N17</f>
        <v>0</v>
      </c>
      <c r="T30" s="1282">
        <f>销售帐DEYUN!M23+销售帐DEYUN!N23</f>
        <v>0</v>
      </c>
      <c r="U30" s="1282"/>
      <c r="V30" s="1282">
        <f>销售帐DEYUN!$M32+销售帐DEYUN!$N32</f>
        <v>0</v>
      </c>
      <c r="W30" s="1282">
        <f>销售帐DEYUN!$M37+销售帐DEYUN!$N37</f>
        <v>0</v>
      </c>
      <c r="X30" s="1282">
        <f>销售帐DEYUN!$M48+销售帐DEYUN!$N48</f>
        <v>0</v>
      </c>
      <c r="Y30" s="1282">
        <f>销售帐DEYUN!$M61+销售帐DEYUN!$N61</f>
        <v>0</v>
      </c>
      <c r="Z30" s="1282">
        <f>销售帐DEYUN!$M74+销售帐DEYUN!$N74</f>
        <v>0</v>
      </c>
      <c r="AA30" s="1282">
        <f>销售帐DEYUN!$M86+销售帐DEYUN!$N86</f>
        <v>0</v>
      </c>
      <c r="AB30" s="1282">
        <f>销售帐DEYUN!$M96+销售帐DEYUN!$N96</f>
        <v>0</v>
      </c>
      <c r="AC30" s="1282">
        <f>销售帐DEYUN!$M107+销售帐DEYUN!$N107</f>
        <v>0</v>
      </c>
      <c r="AD30" s="1275"/>
      <c r="AE30" s="1275"/>
      <c r="AF30" s="1275"/>
      <c r="AI30" s="1240"/>
    </row>
    <row r="31" customHeight="1" spans="1:35">
      <c r="A31" s="1277" t="s">
        <v>690</v>
      </c>
      <c r="B31" s="1278" t="s">
        <v>691</v>
      </c>
      <c r="C31" s="1265" t="s">
        <v>677</v>
      </c>
      <c r="D31" s="1266">
        <f t="shared" si="1"/>
        <v>281344.77</v>
      </c>
      <c r="E31" s="1279">
        <f t="shared" si="24"/>
        <v>163676.64</v>
      </c>
      <c r="F31" s="1279">
        <f t="shared" si="25"/>
        <v>117668.13</v>
      </c>
      <c r="G31" s="1279">
        <f t="shared" si="23"/>
        <v>0</v>
      </c>
      <c r="H31" s="1279">
        <f t="shared" si="18"/>
        <v>0</v>
      </c>
      <c r="I31" s="1279">
        <f t="shared" si="19"/>
        <v>0</v>
      </c>
      <c r="J31" s="1279">
        <f t="shared" si="14"/>
        <v>0</v>
      </c>
      <c r="K31" s="1279">
        <f t="shared" si="15"/>
        <v>0</v>
      </c>
      <c r="L31" s="1279">
        <f>ROUND(Y31*Y$3,2)</f>
        <v>0</v>
      </c>
      <c r="M31" s="1279">
        <f t="shared" si="16"/>
        <v>0</v>
      </c>
      <c r="N31" s="1279">
        <f t="shared" si="17"/>
        <v>0</v>
      </c>
      <c r="O31" s="1279">
        <f t="shared" si="21"/>
        <v>0</v>
      </c>
      <c r="P31" s="1279">
        <f t="shared" si="22"/>
        <v>0</v>
      </c>
      <c r="Q31" s="1280">
        <f t="shared" si="3"/>
        <v>215805.79576</v>
      </c>
      <c r="R31" s="1280">
        <f>'销售帐 MARTELUX'!$L100</f>
        <v>126979.55</v>
      </c>
      <c r="S31" s="1280">
        <f>'销售帐 MARTELUX'!$L172</f>
        <v>88826.24576</v>
      </c>
      <c r="T31" s="1280">
        <f>'销售帐 MARTELUX'!L335</f>
        <v>0</v>
      </c>
      <c r="U31" s="1280">
        <f>'销售帐 MARTELUX'!$L446</f>
        <v>0</v>
      </c>
      <c r="V31" s="1280">
        <f>'销售帐 MARTELUX'!$L610</f>
        <v>0</v>
      </c>
      <c r="W31" s="1280">
        <f>'销售帐 MARTELUX'!$L839</f>
        <v>0</v>
      </c>
      <c r="X31" s="1280">
        <f>'销售帐 MARTELUX'!$L1080</f>
        <v>0</v>
      </c>
      <c r="Y31" s="1280">
        <f>'销售帐 MARTELUX'!$L1351</f>
        <v>0</v>
      </c>
      <c r="Z31" s="1280">
        <f>'销售帐 MARTELUX'!$L1557</f>
        <v>0</v>
      </c>
      <c r="AA31" s="1280">
        <f>'销售帐 MARTELUX'!$L1742</f>
        <v>0</v>
      </c>
      <c r="AB31" s="1280">
        <f>'销售帐 MARTELUX'!$L1895</f>
        <v>0</v>
      </c>
      <c r="AC31" s="1280">
        <f>'销售帐 MARTELUX'!$L1929</f>
        <v>0</v>
      </c>
      <c r="AD31" s="1267">
        <f>S31+S32</f>
        <v>88958.72</v>
      </c>
      <c r="AE31" s="1268">
        <f>F31+F32</f>
        <v>117843.62</v>
      </c>
      <c r="AF31" s="1269">
        <f>Y31+Y32</f>
        <v>0</v>
      </c>
      <c r="AI31" s="1240"/>
    </row>
    <row r="32" customHeight="1" spans="1:35">
      <c r="A32" s="1277" t="s">
        <v>690</v>
      </c>
      <c r="B32" s="1278" t="s">
        <v>691</v>
      </c>
      <c r="C32" s="1265" t="s">
        <v>678</v>
      </c>
      <c r="D32" s="1266">
        <f t="shared" si="1"/>
        <v>596.34</v>
      </c>
      <c r="E32" s="1279">
        <f t="shared" si="24"/>
        <v>420.85</v>
      </c>
      <c r="F32" s="1279">
        <f t="shared" si="25"/>
        <v>175.49</v>
      </c>
      <c r="G32" s="1279">
        <f t="shared" si="23"/>
        <v>0</v>
      </c>
      <c r="H32" s="1279">
        <f t="shared" si="18"/>
        <v>0</v>
      </c>
      <c r="I32" s="1279">
        <f t="shared" si="19"/>
        <v>0</v>
      </c>
      <c r="J32" s="1279">
        <f t="shared" si="14"/>
        <v>0</v>
      </c>
      <c r="K32" s="1279">
        <f t="shared" si="15"/>
        <v>0</v>
      </c>
      <c r="L32" s="1279">
        <f>ROUND(Y32*Y$3,2)</f>
        <v>0</v>
      </c>
      <c r="M32" s="1279">
        <f t="shared" si="16"/>
        <v>0</v>
      </c>
      <c r="N32" s="1279">
        <f t="shared" si="17"/>
        <v>0</v>
      </c>
      <c r="O32" s="1279">
        <f t="shared" si="21"/>
        <v>0</v>
      </c>
      <c r="P32" s="1279">
        <f t="shared" si="22"/>
        <v>0</v>
      </c>
      <c r="Q32" s="1280">
        <f t="shared" si="3"/>
        <v>458.96424</v>
      </c>
      <c r="R32" s="1280">
        <f>'销售帐 MARTELUX'!$R100</f>
        <v>326.49</v>
      </c>
      <c r="S32" s="1280">
        <f>'销售帐 MARTELUX'!$R172</f>
        <v>132.47424</v>
      </c>
      <c r="T32" s="1280">
        <f>'销售帐 MARTELUX'!R335</f>
        <v>0</v>
      </c>
      <c r="U32" s="1280">
        <f>'销售帐 MARTELUX'!$R446</f>
        <v>0</v>
      </c>
      <c r="V32" s="1280">
        <f>'销售帐 MARTELUX'!$R610</f>
        <v>0</v>
      </c>
      <c r="W32" s="1280">
        <f>'销售帐 MARTELUX'!$R839</f>
        <v>0</v>
      </c>
      <c r="X32" s="1280">
        <f>'销售帐 MARTELUX'!$R1080</f>
        <v>0</v>
      </c>
      <c r="Y32" s="1280">
        <f>'销售帐 MARTELUX'!$R1351</f>
        <v>0</v>
      </c>
      <c r="Z32" s="1280">
        <f>'销售帐 MARTELUX'!$R1557</f>
        <v>0</v>
      </c>
      <c r="AA32" s="1280">
        <f>'销售帐 MARTELUX'!$R1742</f>
        <v>0</v>
      </c>
      <c r="AB32" s="1280">
        <f>'销售帐 MARTELUX'!$R1895</f>
        <v>0</v>
      </c>
      <c r="AC32" s="1280">
        <f>'销售帐 MARTELUX'!$R1929</f>
        <v>0</v>
      </c>
      <c r="AD32" s="1268"/>
      <c r="AE32" s="1268"/>
      <c r="AF32" s="1268"/>
      <c r="AI32" s="1240"/>
    </row>
    <row r="33" customHeight="1" spans="1:35">
      <c r="A33" s="1281" t="s">
        <v>690</v>
      </c>
      <c r="B33" s="1261" t="s">
        <v>691</v>
      </c>
      <c r="C33" s="1271" t="s">
        <v>679</v>
      </c>
      <c r="D33" s="1272">
        <f t="shared" si="1"/>
        <v>151631.33</v>
      </c>
      <c r="E33" s="470">
        <f t="shared" si="24"/>
        <v>78988.28</v>
      </c>
      <c r="F33" s="470">
        <f t="shared" si="25"/>
        <v>72643.05</v>
      </c>
      <c r="G33" s="470">
        <f t="shared" si="23"/>
        <v>0</v>
      </c>
      <c r="H33" s="470">
        <f t="shared" si="18"/>
        <v>0</v>
      </c>
      <c r="I33" s="470">
        <f t="shared" si="19"/>
        <v>0</v>
      </c>
      <c r="J33" s="470">
        <f t="shared" si="14"/>
        <v>0</v>
      </c>
      <c r="K33" s="470">
        <f t="shared" si="15"/>
        <v>0</v>
      </c>
      <c r="L33" s="470">
        <f>ROUND(Y33*Y$3,2)</f>
        <v>0</v>
      </c>
      <c r="M33" s="470">
        <f t="shared" si="16"/>
        <v>0</v>
      </c>
      <c r="N33" s="470">
        <f t="shared" si="17"/>
        <v>0</v>
      </c>
      <c r="O33" s="470">
        <f t="shared" si="21"/>
        <v>0</v>
      </c>
      <c r="P33" s="470">
        <f t="shared" si="22"/>
        <v>0</v>
      </c>
      <c r="Q33" s="1282">
        <f t="shared" si="3"/>
        <v>116116.09</v>
      </c>
      <c r="R33" s="1282">
        <f>'销售帐 MARTELUX'!$O100</f>
        <v>61278.73</v>
      </c>
      <c r="S33" s="1282">
        <f>'销售帐 MARTELUX'!$O172</f>
        <v>54837.36</v>
      </c>
      <c r="T33" s="1282">
        <f>'销售帐 MARTELUX'!O335</f>
        <v>0</v>
      </c>
      <c r="U33" s="1282">
        <f>'销售帐 MARTELUX'!$O446</f>
        <v>0</v>
      </c>
      <c r="V33" s="1282">
        <f>'销售帐 MARTELUX'!$O610</f>
        <v>0</v>
      </c>
      <c r="W33" s="1282">
        <f>'销售帐 MARTELUX'!$O839</f>
        <v>0</v>
      </c>
      <c r="X33" s="1282">
        <f>'销售帐 MARTELUX'!$O1080</f>
        <v>0</v>
      </c>
      <c r="Y33" s="1282">
        <f>'销售帐 MARTELUX'!$O1351</f>
        <v>0</v>
      </c>
      <c r="Z33" s="1282">
        <f>'销售帐 MARTELUX'!$O1557</f>
        <v>0</v>
      </c>
      <c r="AA33" s="1282">
        <f>'销售帐 MARTELUX'!$O1742</f>
        <v>0</v>
      </c>
      <c r="AB33" s="1282">
        <f>'销售帐 MARTELUX'!$O1895</f>
        <v>0</v>
      </c>
      <c r="AC33" s="1282">
        <f>'销售帐 MARTELUX'!$O1929</f>
        <v>0</v>
      </c>
      <c r="AD33" s="1275"/>
      <c r="AE33" s="1275"/>
      <c r="AF33" s="1275"/>
      <c r="AI33" s="1240"/>
    </row>
    <row r="34" customHeight="1" spans="1:35">
      <c r="A34" s="1281" t="s">
        <v>690</v>
      </c>
      <c r="B34" s="1261" t="s">
        <v>691</v>
      </c>
      <c r="C34" s="1271" t="s">
        <v>680</v>
      </c>
      <c r="D34" s="1272">
        <f t="shared" si="1"/>
        <v>34113.07</v>
      </c>
      <c r="E34" s="470">
        <f t="shared" si="24"/>
        <v>26362.02</v>
      </c>
      <c r="F34" s="470">
        <f t="shared" si="25"/>
        <v>7751.08</v>
      </c>
      <c r="G34" s="470">
        <f t="shared" si="23"/>
        <v>0</v>
      </c>
      <c r="H34" s="470">
        <f t="shared" si="18"/>
        <v>0</v>
      </c>
      <c r="I34" s="470">
        <f t="shared" si="19"/>
        <v>0</v>
      </c>
      <c r="J34" s="470">
        <f>ROUND(W34*W$3,2)-0.01</f>
        <v>-0.01</v>
      </c>
      <c r="K34" s="470">
        <f t="shared" si="15"/>
        <v>0</v>
      </c>
      <c r="L34" s="470">
        <f>ROUND(Y34*Y$3,2)-0.01</f>
        <v>-0.01</v>
      </c>
      <c r="M34" s="470">
        <f t="shared" si="16"/>
        <v>0</v>
      </c>
      <c r="N34" s="470">
        <f>ROUND(AC34*AC$3,2)-0.01</f>
        <v>-0.01</v>
      </c>
      <c r="O34" s="470">
        <f t="shared" si="21"/>
        <v>0</v>
      </c>
      <c r="P34" s="470">
        <f t="shared" si="22"/>
        <v>0</v>
      </c>
      <c r="Q34" s="1282">
        <f t="shared" si="3"/>
        <v>26302.73</v>
      </c>
      <c r="R34" s="1282">
        <f>'销售帐 MARTELUX'!$P100</f>
        <v>20451.53</v>
      </c>
      <c r="S34" s="1282">
        <f>'销售帐 MARTELUX'!$P172</f>
        <v>5851.2</v>
      </c>
      <c r="T34" s="1282">
        <f>'销售帐 MARTELUX'!P335</f>
        <v>0</v>
      </c>
      <c r="U34" s="1282">
        <f>'销售帐 MARTELUX'!$P446</f>
        <v>0</v>
      </c>
      <c r="V34" s="1282">
        <f>'销售帐 MARTELUX'!$P610</f>
        <v>0</v>
      </c>
      <c r="W34" s="1282">
        <f>'销售帐 MARTELUX'!$P839</f>
        <v>0</v>
      </c>
      <c r="X34" s="1282">
        <f>'销售帐 MARTELUX'!$P1080</f>
        <v>0</v>
      </c>
      <c r="Y34" s="1282">
        <f>'销售帐 MARTELUX'!$P1351</f>
        <v>0</v>
      </c>
      <c r="Z34" s="1282">
        <f>'销售帐 MARTELUX'!$P1557</f>
        <v>0</v>
      </c>
      <c r="AA34" s="1282">
        <f>'销售帐 MARTELUX'!$P1742</f>
        <v>0</v>
      </c>
      <c r="AB34" s="1282">
        <f>'销售帐 MARTELUX'!$P1895</f>
        <v>0</v>
      </c>
      <c r="AC34" s="1282">
        <f>'销售帐 MARTELUX'!$P1929</f>
        <v>0</v>
      </c>
      <c r="AD34" s="1275">
        <f>S34-S32</f>
        <v>5718.72576</v>
      </c>
      <c r="AE34" s="1275"/>
      <c r="AF34" s="1276">
        <f>R34-R32</f>
        <v>20125.04</v>
      </c>
      <c r="AI34" s="1240"/>
    </row>
    <row r="35" customHeight="1" spans="1:35">
      <c r="A35" s="1281" t="s">
        <v>690</v>
      </c>
      <c r="B35" s="1261" t="s">
        <v>691</v>
      </c>
      <c r="C35" s="1271" t="s">
        <v>681</v>
      </c>
      <c r="D35" s="1272">
        <f t="shared" si="1"/>
        <v>96196.66</v>
      </c>
      <c r="E35" s="470">
        <f t="shared" si="24"/>
        <v>58747.18</v>
      </c>
      <c r="F35" s="470">
        <f t="shared" si="25"/>
        <v>37449.48</v>
      </c>
      <c r="G35" s="470">
        <f t="shared" si="23"/>
        <v>0</v>
      </c>
      <c r="H35" s="470">
        <f t="shared" si="18"/>
        <v>0</v>
      </c>
      <c r="I35" s="470">
        <f t="shared" si="19"/>
        <v>0</v>
      </c>
      <c r="J35" s="470">
        <f t="shared" ref="J35:J45" si="26">ROUND(W35*W$3,2)</f>
        <v>0</v>
      </c>
      <c r="K35" s="470">
        <f t="shared" si="15"/>
        <v>0</v>
      </c>
      <c r="L35" s="470">
        <f t="shared" ref="L35:L45" si="27">ROUND(Y35*Y$3,2)</f>
        <v>0</v>
      </c>
      <c r="M35" s="470">
        <f t="shared" si="16"/>
        <v>0</v>
      </c>
      <c r="N35" s="470">
        <f t="shared" ref="N35:N45" si="28">ROUND(AC35*AC$3,2)</f>
        <v>0</v>
      </c>
      <c r="O35" s="470">
        <f t="shared" si="21"/>
        <v>0</v>
      </c>
      <c r="P35" s="470">
        <f t="shared" si="22"/>
        <v>0</v>
      </c>
      <c r="Q35" s="1282">
        <f t="shared" si="3"/>
        <v>73845.94</v>
      </c>
      <c r="R35" s="1282">
        <f>'销售帐 MARTELUX'!$M100+'销售帐 MARTELUX'!$N100</f>
        <v>45575.78</v>
      </c>
      <c r="S35" s="1282">
        <f>'销售帐 MARTELUX'!$M172+'销售帐 MARTELUX'!$N172</f>
        <v>28270.16</v>
      </c>
      <c r="T35" s="1282">
        <f>'销售帐 MARTELUX'!M335+'销售帐 MARTELUX'!N335</f>
        <v>0</v>
      </c>
      <c r="U35" s="1282">
        <f>'销售帐 MARTELUX'!$M446+'销售帐 MARTELUX'!$N446</f>
        <v>0</v>
      </c>
      <c r="V35" s="1282">
        <f>'销售帐 MARTELUX'!$M610+'销售帐 MARTELUX'!$N610</f>
        <v>0</v>
      </c>
      <c r="W35" s="1282">
        <f>'销售帐 MARTELUX'!$M839+'销售帐 MARTELUX'!$N839</f>
        <v>0</v>
      </c>
      <c r="X35" s="1282">
        <f>'销售帐 MARTELUX'!$M1080+'销售帐 MARTELUX'!$N1080</f>
        <v>0</v>
      </c>
      <c r="Y35" s="1282">
        <f>'销售帐 MARTELUX'!$M1351+'销售帐 MARTELUX'!$N1351</f>
        <v>0</v>
      </c>
      <c r="Z35" s="1282">
        <f>'销售帐 MARTELUX'!$M1557+'销售帐 MARTELUX'!$N1557</f>
        <v>0</v>
      </c>
      <c r="AA35" s="1282">
        <f>'销售帐 MARTELUX'!$M1742+'销售帐 MARTELUX'!$N1742</f>
        <v>0</v>
      </c>
      <c r="AB35" s="1282">
        <f>'销售帐 MARTELUX'!$M1895+'销售帐 MARTELUX'!$N1895</f>
        <v>0</v>
      </c>
      <c r="AC35" s="1282">
        <f>'销售帐 MARTELUX'!$M1929+'销售帐 MARTELUX'!$N1929</f>
        <v>0</v>
      </c>
      <c r="AD35" s="1275"/>
      <c r="AE35" s="1275"/>
      <c r="AF35" s="1275"/>
      <c r="AI35" s="1240"/>
    </row>
    <row r="36" customHeight="1" spans="1:35">
      <c r="A36" s="1277" t="s">
        <v>692</v>
      </c>
      <c r="B36" s="1278" t="s">
        <v>693</v>
      </c>
      <c r="C36" s="1265" t="s">
        <v>677</v>
      </c>
      <c r="D36" s="1266">
        <f t="shared" si="1"/>
        <v>50406.74</v>
      </c>
      <c r="E36" s="1279">
        <f>ROUND(R36*$R$3,2)+0.01</f>
        <v>49744.39</v>
      </c>
      <c r="F36" s="1279">
        <f t="shared" si="25"/>
        <v>662.35</v>
      </c>
      <c r="G36" s="1279">
        <f t="shared" si="23"/>
        <v>0</v>
      </c>
      <c r="H36" s="1279">
        <f t="shared" si="18"/>
        <v>0</v>
      </c>
      <c r="I36" s="1279">
        <f t="shared" si="19"/>
        <v>0</v>
      </c>
      <c r="J36" s="1279">
        <f t="shared" si="26"/>
        <v>0</v>
      </c>
      <c r="K36" s="1279">
        <f t="shared" si="15"/>
        <v>0</v>
      </c>
      <c r="L36" s="1279">
        <f t="shared" si="27"/>
        <v>0</v>
      </c>
      <c r="M36" s="1279">
        <f t="shared" si="16"/>
        <v>0</v>
      </c>
      <c r="N36" s="1279">
        <f t="shared" si="28"/>
        <v>0</v>
      </c>
      <c r="O36" s="1279">
        <f t="shared" si="21"/>
        <v>0</v>
      </c>
      <c r="P36" s="1279">
        <f t="shared" si="22"/>
        <v>0</v>
      </c>
      <c r="Q36" s="1280">
        <f t="shared" si="3"/>
        <v>44995.53</v>
      </c>
      <c r="R36" s="1280">
        <f>'销售帐NORTE TOOLS'!L32</f>
        <v>38591.45</v>
      </c>
      <c r="S36" s="1280">
        <f>'销售帐NORTE TOOLS'!L37</f>
        <v>500</v>
      </c>
      <c r="T36" s="1280">
        <f>'销售帐NORTE TOOLS'!L70</f>
        <v>0</v>
      </c>
      <c r="U36" s="1280">
        <f>'销售帐NORTE TOOLS'!L89</f>
        <v>0</v>
      </c>
      <c r="V36" s="1280">
        <f>'销售帐NORTE TOOLS'!L102</f>
        <v>0</v>
      </c>
      <c r="W36" s="1280">
        <f>'销售帐NORTE TOOLS'!L135</f>
        <v>0</v>
      </c>
      <c r="X36" s="1280">
        <f>'销售帐NORTE TOOLS'!L178</f>
        <v>0</v>
      </c>
      <c r="Y36" s="1280">
        <f>'销售帐NORTE TOOLS'!L235</f>
        <v>0</v>
      </c>
      <c r="Z36" s="1280">
        <f>'销售帐NORTE TOOLS'!L257</f>
        <v>0</v>
      </c>
      <c r="AA36" s="1280">
        <f>'[1]销售帐NORTE TOOLS'!$L10</f>
        <v>5904.08</v>
      </c>
      <c r="AB36" s="1280">
        <f>'销售帐NORTE TOOLS'!L289</f>
        <v>0</v>
      </c>
      <c r="AC36" s="1280">
        <v>0</v>
      </c>
      <c r="AD36" s="1267">
        <f>S36+S37</f>
        <v>500</v>
      </c>
      <c r="AE36" s="1268">
        <f>F36+F37</f>
        <v>662.35</v>
      </c>
      <c r="AF36" s="1269">
        <f>Y36+Y37</f>
        <v>0</v>
      </c>
      <c r="AI36" s="1240"/>
    </row>
    <row r="37" customHeight="1" spans="1:35">
      <c r="A37" s="1277" t="s">
        <v>692</v>
      </c>
      <c r="B37" s="1278" t="s">
        <v>693</v>
      </c>
      <c r="C37" s="1265" t="s">
        <v>678</v>
      </c>
      <c r="D37" s="1266">
        <f t="shared" si="1"/>
        <v>165.71</v>
      </c>
      <c r="E37" s="1279">
        <f>ROUND(R37*$R$3,2)</f>
        <v>165.71</v>
      </c>
      <c r="F37" s="1279">
        <f t="shared" si="25"/>
        <v>0</v>
      </c>
      <c r="G37" s="1279">
        <f t="shared" si="23"/>
        <v>0</v>
      </c>
      <c r="H37" s="1279">
        <f t="shared" si="18"/>
        <v>0</v>
      </c>
      <c r="I37" s="1279">
        <f t="shared" si="19"/>
        <v>0</v>
      </c>
      <c r="J37" s="1279">
        <f t="shared" si="26"/>
        <v>0</v>
      </c>
      <c r="K37" s="1279">
        <f t="shared" si="15"/>
        <v>0</v>
      </c>
      <c r="L37" s="1279">
        <f t="shared" si="27"/>
        <v>0</v>
      </c>
      <c r="M37" s="1279">
        <f t="shared" si="16"/>
        <v>0</v>
      </c>
      <c r="N37" s="1279">
        <f t="shared" si="28"/>
        <v>0</v>
      </c>
      <c r="O37" s="1279">
        <f t="shared" si="21"/>
        <v>0</v>
      </c>
      <c r="P37" s="1279">
        <f t="shared" si="22"/>
        <v>0</v>
      </c>
      <c r="Q37" s="1280">
        <f t="shared" si="3"/>
        <v>204.48</v>
      </c>
      <c r="R37" s="1280">
        <f>'销售帐NORTE TOOLS'!R32</f>
        <v>128.56</v>
      </c>
      <c r="S37" s="1280">
        <f>'销售帐NORTE TOOLS'!R37</f>
        <v>0</v>
      </c>
      <c r="T37" s="1280">
        <f>'销售帐NORTE TOOLS'!R70</f>
        <v>0</v>
      </c>
      <c r="U37" s="1280">
        <f>'销售帐NORTE TOOLS'!R89</f>
        <v>0</v>
      </c>
      <c r="V37" s="1280">
        <f>'销售帐NORTE TOOLS'!R102</f>
        <v>0</v>
      </c>
      <c r="W37" s="1280">
        <f>'销售帐NORTE TOOLS'!R135</f>
        <v>0</v>
      </c>
      <c r="X37" s="1280">
        <f>'销售帐NORTE TOOLS'!R178</f>
        <v>0</v>
      </c>
      <c r="Y37" s="1280">
        <f>'销售帐NORTE TOOLS'!R235</f>
        <v>0</v>
      </c>
      <c r="Z37" s="1280">
        <f>'销售帐NORTE TOOLS'!R257</f>
        <v>0</v>
      </c>
      <c r="AA37" s="1280">
        <f>'[1]销售帐NORTE TOOLS'!$R10</f>
        <v>75.92</v>
      </c>
      <c r="AB37" s="1280">
        <f>'销售帐NORTE TOOLS'!Q289</f>
        <v>0</v>
      </c>
      <c r="AC37" s="1280">
        <v>0</v>
      </c>
      <c r="AD37" s="1268"/>
      <c r="AE37" s="1268"/>
      <c r="AF37" s="1268"/>
      <c r="AI37" s="1240"/>
    </row>
    <row r="38" customHeight="1" spans="1:35">
      <c r="A38" s="1281" t="s">
        <v>692</v>
      </c>
      <c r="B38" s="1261" t="s">
        <v>693</v>
      </c>
      <c r="C38" s="1271" t="s">
        <v>679</v>
      </c>
      <c r="D38" s="1272">
        <f t="shared" si="1"/>
        <v>21165.38</v>
      </c>
      <c r="E38" s="470">
        <f>ROUND(R38*$R$3,2)</f>
        <v>21165.38</v>
      </c>
      <c r="F38" s="470">
        <f t="shared" si="25"/>
        <v>0</v>
      </c>
      <c r="G38" s="470">
        <f t="shared" si="23"/>
        <v>0</v>
      </c>
      <c r="H38" s="470">
        <f t="shared" si="18"/>
        <v>0</v>
      </c>
      <c r="I38" s="470">
        <f t="shared" si="19"/>
        <v>0</v>
      </c>
      <c r="J38" s="470">
        <f t="shared" si="26"/>
        <v>0</v>
      </c>
      <c r="K38" s="470">
        <f t="shared" si="15"/>
        <v>0</v>
      </c>
      <c r="L38" s="470">
        <f t="shared" si="27"/>
        <v>0</v>
      </c>
      <c r="M38" s="470">
        <f t="shared" si="16"/>
        <v>0</v>
      </c>
      <c r="N38" s="470">
        <f t="shared" si="28"/>
        <v>0</v>
      </c>
      <c r="O38" s="353">
        <f t="shared" si="21"/>
        <v>0</v>
      </c>
      <c r="P38" s="470">
        <f t="shared" si="22"/>
        <v>0</v>
      </c>
      <c r="Q38" s="1282">
        <f t="shared" si="3"/>
        <v>16420</v>
      </c>
      <c r="R38" s="1282">
        <f>'销售帐NORTE TOOLS'!O32</f>
        <v>16420</v>
      </c>
      <c r="S38" s="1282">
        <f>'销售帐NORTE TOOLS'!O37</f>
        <v>0</v>
      </c>
      <c r="T38" s="1282">
        <f>'销售帐NORTE TOOLS'!O70</f>
        <v>0</v>
      </c>
      <c r="U38" s="1282">
        <f>'销售帐NORTE TOOLS'!O89</f>
        <v>0</v>
      </c>
      <c r="V38" s="1282">
        <f>'销售帐NORTE TOOLS'!O102</f>
        <v>0</v>
      </c>
      <c r="W38" s="1282">
        <f>'销售帐NORTE TOOLS'!O135</f>
        <v>0</v>
      </c>
      <c r="X38" s="1282">
        <f>'销售帐NORTE TOOLS'!O178</f>
        <v>0</v>
      </c>
      <c r="Y38" s="1282">
        <f>'销售帐NORTE TOOLS'!O235</f>
        <v>0</v>
      </c>
      <c r="Z38" s="1282">
        <f>'销售帐NORTE TOOLS'!O257</f>
        <v>0</v>
      </c>
      <c r="AA38" s="1282">
        <f>'[1]销售帐NORTE TOOLS'!$O10</f>
        <v>0</v>
      </c>
      <c r="AB38" s="1282">
        <f>'销售帐NORTE TOOLS'!O289</f>
        <v>0</v>
      </c>
      <c r="AC38" s="1282">
        <v>0</v>
      </c>
      <c r="AD38" s="1275"/>
      <c r="AE38" s="1275"/>
      <c r="AF38" s="1275"/>
      <c r="AI38" s="1240"/>
    </row>
    <row r="39" customHeight="1" spans="1:35">
      <c r="A39" s="1281" t="s">
        <v>692</v>
      </c>
      <c r="B39" s="1261" t="s">
        <v>693</v>
      </c>
      <c r="C39" s="1271" t="s">
        <v>680</v>
      </c>
      <c r="D39" s="1272">
        <f t="shared" si="1"/>
        <v>8083.5</v>
      </c>
      <c r="E39" s="470">
        <f>ROUND(R39*$R$3,2)+0.01</f>
        <v>8083.5</v>
      </c>
      <c r="F39" s="470">
        <f t="shared" si="25"/>
        <v>0</v>
      </c>
      <c r="G39" s="470">
        <f t="shared" si="23"/>
        <v>0</v>
      </c>
      <c r="H39" s="470">
        <f t="shared" si="18"/>
        <v>0</v>
      </c>
      <c r="I39" s="470">
        <f t="shared" si="19"/>
        <v>0</v>
      </c>
      <c r="J39" s="470">
        <f t="shared" si="26"/>
        <v>0</v>
      </c>
      <c r="K39" s="470">
        <f t="shared" si="15"/>
        <v>0</v>
      </c>
      <c r="L39" s="470">
        <f t="shared" si="27"/>
        <v>0</v>
      </c>
      <c r="M39" s="470">
        <f t="shared" si="16"/>
        <v>0</v>
      </c>
      <c r="N39" s="470">
        <f t="shared" si="28"/>
        <v>0</v>
      </c>
      <c r="O39" s="353">
        <f t="shared" si="21"/>
        <v>0</v>
      </c>
      <c r="P39" s="470">
        <f t="shared" si="22"/>
        <v>0</v>
      </c>
      <c r="Q39" s="1282">
        <f t="shared" si="3"/>
        <v>9751.13</v>
      </c>
      <c r="R39" s="1282">
        <f>'销售帐NORTE TOOLS'!P32</f>
        <v>6271.13</v>
      </c>
      <c r="S39" s="1282">
        <f>'销售帐NORTE TOOLS'!P37</f>
        <v>0</v>
      </c>
      <c r="T39" s="1282">
        <f>'销售帐NORTE TOOLS'!P70</f>
        <v>0</v>
      </c>
      <c r="U39" s="1282">
        <f>'销售帐NORTE TOOLS'!P89</f>
        <v>0</v>
      </c>
      <c r="V39" s="1282">
        <f>'销售帐NORTE TOOLS'!P102</f>
        <v>0</v>
      </c>
      <c r="W39" s="1282">
        <f>'销售帐NORTE TOOLS'!P135</f>
        <v>0</v>
      </c>
      <c r="X39" s="1282">
        <f>'销售帐NORTE TOOLS'!P178</f>
        <v>0</v>
      </c>
      <c r="Y39" s="1282">
        <f>'销售帐NORTE TOOLS'!P235</f>
        <v>0</v>
      </c>
      <c r="Z39" s="1282">
        <f>'销售帐NORTE TOOLS'!P257</f>
        <v>0</v>
      </c>
      <c r="AA39" s="1282">
        <f>'[1]销售帐NORTE TOOLS'!$P10</f>
        <v>3480</v>
      </c>
      <c r="AB39" s="1282">
        <f>'销售帐NORTE TOOLS'!P289</f>
        <v>0</v>
      </c>
      <c r="AC39" s="1282">
        <v>0</v>
      </c>
      <c r="AD39" s="1275">
        <f>S39-S37</f>
        <v>0</v>
      </c>
      <c r="AE39" s="1275">
        <f>Y39-Y37</f>
        <v>0</v>
      </c>
      <c r="AF39" s="1276">
        <f>R39-R37</f>
        <v>6142.57</v>
      </c>
      <c r="AI39" s="1240"/>
    </row>
    <row r="40" customHeight="1" spans="1:35">
      <c r="A40" s="1281" t="s">
        <v>692</v>
      </c>
      <c r="B40" s="1261" t="s">
        <v>693</v>
      </c>
      <c r="C40" s="1271" t="s">
        <v>681</v>
      </c>
      <c r="D40" s="1272">
        <f t="shared" si="1"/>
        <v>21323.57</v>
      </c>
      <c r="E40" s="470">
        <f>ROUND(R40*$R$3,2)-0.01</f>
        <v>20661.22</v>
      </c>
      <c r="F40" s="470">
        <f t="shared" si="25"/>
        <v>662.35</v>
      </c>
      <c r="G40" s="470">
        <f t="shared" si="23"/>
        <v>0</v>
      </c>
      <c r="H40" s="470">
        <f t="shared" si="18"/>
        <v>0</v>
      </c>
      <c r="I40" s="470">
        <f t="shared" si="19"/>
        <v>0</v>
      </c>
      <c r="J40" s="470">
        <f t="shared" si="26"/>
        <v>0</v>
      </c>
      <c r="K40" s="470">
        <f t="shared" si="15"/>
        <v>0</v>
      </c>
      <c r="L40" s="470">
        <f t="shared" si="27"/>
        <v>0</v>
      </c>
      <c r="M40" s="470">
        <f t="shared" si="16"/>
        <v>0</v>
      </c>
      <c r="N40" s="470">
        <f t="shared" si="28"/>
        <v>0</v>
      </c>
      <c r="O40" s="353">
        <f t="shared" si="21"/>
        <v>0</v>
      </c>
      <c r="P40" s="470">
        <f t="shared" si="22"/>
        <v>0</v>
      </c>
      <c r="Q40" s="1282">
        <f t="shared" si="3"/>
        <v>19028.88</v>
      </c>
      <c r="R40" s="1282">
        <f>'销售帐NORTE TOOLS'!M32+'销售帐NORTE TOOLS'!N32</f>
        <v>16028.88</v>
      </c>
      <c r="S40" s="1282">
        <f>'销售帐NORTE TOOLS'!M37+'销售帐NORTE TOOLS'!N37</f>
        <v>500</v>
      </c>
      <c r="T40" s="1282">
        <f>'销售帐NORTE TOOLS'!M70+'销售帐NORTE TOOLS'!N70</f>
        <v>0</v>
      </c>
      <c r="U40" s="1282">
        <f>'销售帐NORTE TOOLS'!M89+'销售帐NORTE TOOLS'!N89</f>
        <v>0</v>
      </c>
      <c r="V40" s="1282">
        <f>'销售帐NORTE TOOLS'!N102</f>
        <v>0</v>
      </c>
      <c r="W40" s="1282">
        <f>'销售帐NORTE TOOLS'!N135</f>
        <v>0</v>
      </c>
      <c r="X40" s="1282">
        <f>'销售帐NORTE TOOLS'!N178</f>
        <v>0</v>
      </c>
      <c r="Y40" s="1282">
        <f>'销售帐NORTE TOOLS'!M235+'销售帐NORTE TOOLS'!N235</f>
        <v>0</v>
      </c>
      <c r="Z40" s="1282">
        <f>'销售帐NORTE TOOLS'!M257+'销售帐NORTE TOOLS'!N257</f>
        <v>0</v>
      </c>
      <c r="AA40" s="1282">
        <f>'[1]销售帐NORTE TOOLS'!$M10+'[1]销售帐NORTE TOOLS'!$N10</f>
        <v>2500</v>
      </c>
      <c r="AB40" s="1282">
        <f>'销售帐NORTE TOOLS'!N289</f>
        <v>0</v>
      </c>
      <c r="AC40" s="1282">
        <v>0</v>
      </c>
      <c r="AD40" s="1275"/>
      <c r="AE40" s="1275"/>
      <c r="AF40" s="1275"/>
      <c r="AI40" s="1240"/>
    </row>
    <row r="41" customHeight="1" spans="1:35">
      <c r="A41" s="1277" t="s">
        <v>694</v>
      </c>
      <c r="B41" s="1278" t="s">
        <v>695</v>
      </c>
      <c r="C41" s="1265" t="s">
        <v>677</v>
      </c>
      <c r="D41" s="1266">
        <f t="shared" si="1"/>
        <v>0</v>
      </c>
      <c r="E41" s="1279">
        <f>ROUND(R41*$R$3,2)</f>
        <v>0</v>
      </c>
      <c r="F41" s="1279">
        <f t="shared" si="25"/>
        <v>0</v>
      </c>
      <c r="G41" s="1279">
        <f t="shared" si="23"/>
        <v>0</v>
      </c>
      <c r="H41" s="1279">
        <f t="shared" si="18"/>
        <v>0</v>
      </c>
      <c r="I41" s="1279">
        <f t="shared" si="19"/>
        <v>0</v>
      </c>
      <c r="J41" s="1279">
        <f t="shared" si="26"/>
        <v>0</v>
      </c>
      <c r="K41" s="1279">
        <f t="shared" si="15"/>
        <v>0</v>
      </c>
      <c r="L41" s="1279">
        <f t="shared" si="27"/>
        <v>0</v>
      </c>
      <c r="M41" s="1279">
        <f t="shared" si="16"/>
        <v>0</v>
      </c>
      <c r="N41" s="1279">
        <f t="shared" si="28"/>
        <v>0</v>
      </c>
      <c r="O41" s="1279">
        <f t="shared" si="21"/>
        <v>0</v>
      </c>
      <c r="P41" s="1279">
        <f t="shared" si="22"/>
        <v>0</v>
      </c>
      <c r="Q41" s="1280">
        <f t="shared" si="3"/>
        <v>0</v>
      </c>
      <c r="R41" s="1280">
        <f>'销售帐 - ZHEMAX'!$L5</f>
        <v>0</v>
      </c>
      <c r="S41" s="1280">
        <f>'销售帐 - ZHEMAX'!$L8</f>
        <v>0</v>
      </c>
      <c r="T41" s="1280">
        <f>'销售帐 - ZHEMAX'!L15</f>
        <v>0</v>
      </c>
      <c r="U41" s="1280">
        <f>'销售帐 - ZHEMAX'!$L26</f>
        <v>0</v>
      </c>
      <c r="V41" s="1280">
        <f>'销售帐 - ZHEMAX'!$L79</f>
        <v>0</v>
      </c>
      <c r="W41" s="1280">
        <f>'销售帐 - ZHEMAX'!$L128</f>
        <v>0</v>
      </c>
      <c r="X41" s="1280">
        <f>'销售帐 - ZHEMAX'!$L143</f>
        <v>0</v>
      </c>
      <c r="Y41" s="1280">
        <f>'销售帐 - ZHEMAX'!$L166</f>
        <v>0</v>
      </c>
      <c r="Z41" s="1280">
        <f>'销售帐 - ZHEMAX'!$L173</f>
        <v>0</v>
      </c>
      <c r="AA41" s="1280">
        <f>'销售帐 - ZHEMAX'!$L176</f>
        <v>0</v>
      </c>
      <c r="AB41" s="1280">
        <f>'销售帐 - ZHEMAX'!$L179</f>
        <v>0</v>
      </c>
      <c r="AC41" s="1280">
        <f>'销售帐 - ZHEMAX'!$L198</f>
        <v>0</v>
      </c>
      <c r="AD41" s="1268"/>
      <c r="AE41" s="1268">
        <f>E41+E42</f>
        <v>0</v>
      </c>
      <c r="AF41" s="1269">
        <f>Y41+Y42</f>
        <v>0</v>
      </c>
      <c r="AI41" s="1240"/>
    </row>
    <row r="42" customHeight="1" spans="1:35">
      <c r="A42" s="1277" t="s">
        <v>694</v>
      </c>
      <c r="B42" s="1278" t="s">
        <v>695</v>
      </c>
      <c r="C42" s="1265" t="s">
        <v>678</v>
      </c>
      <c r="D42" s="1266">
        <f t="shared" si="1"/>
        <v>0</v>
      </c>
      <c r="E42" s="1279">
        <f>ROUND(R42*$R$3,2)</f>
        <v>0</v>
      </c>
      <c r="F42" s="1279">
        <f t="shared" si="25"/>
        <v>0</v>
      </c>
      <c r="G42" s="1279">
        <f t="shared" si="23"/>
        <v>0</v>
      </c>
      <c r="H42" s="1279">
        <f t="shared" si="18"/>
        <v>0</v>
      </c>
      <c r="I42" s="1279">
        <f t="shared" si="19"/>
        <v>0</v>
      </c>
      <c r="J42" s="1279">
        <f t="shared" si="26"/>
        <v>0</v>
      </c>
      <c r="K42" s="1279">
        <f t="shared" si="15"/>
        <v>0</v>
      </c>
      <c r="L42" s="1279">
        <f t="shared" si="27"/>
        <v>0</v>
      </c>
      <c r="M42" s="1279">
        <f t="shared" si="16"/>
        <v>0</v>
      </c>
      <c r="N42" s="1279">
        <f t="shared" si="28"/>
        <v>0</v>
      </c>
      <c r="O42" s="1279">
        <f t="shared" si="21"/>
        <v>0</v>
      </c>
      <c r="P42" s="1279">
        <f t="shared" si="22"/>
        <v>0</v>
      </c>
      <c r="Q42" s="1280">
        <f t="shared" si="3"/>
        <v>0</v>
      </c>
      <c r="R42" s="1280">
        <f>'销售帐 - ZHEMAX'!$Q5</f>
        <v>0</v>
      </c>
      <c r="S42" s="1280">
        <f>'销售帐 - ZHEMAX'!$Q8</f>
        <v>0</v>
      </c>
      <c r="T42" s="1280">
        <f>'销售帐 - ZHEMAX'!Q15</f>
        <v>0</v>
      </c>
      <c r="U42" s="1280">
        <f>'销售帐 - ZHEMAX'!$Q26</f>
        <v>0</v>
      </c>
      <c r="V42" s="1280">
        <f>'销售帐 - ZHEMAX'!$Q79</f>
        <v>0</v>
      </c>
      <c r="W42" s="1280">
        <f>'销售帐 - ZHEMAX'!$Q128</f>
        <v>0</v>
      </c>
      <c r="X42" s="1280">
        <f>'销售帐 - ZHEMAX'!$Q143</f>
        <v>0</v>
      </c>
      <c r="Y42" s="1280">
        <f>'销售帐 - ZHEMAX'!$Q166</f>
        <v>0</v>
      </c>
      <c r="Z42" s="1280">
        <f>'销售帐 - ZHEMAX'!$Q173</f>
        <v>0</v>
      </c>
      <c r="AA42" s="1280">
        <f>'销售帐 - ZHEMAX'!$Q176</f>
        <v>0</v>
      </c>
      <c r="AB42" s="1280">
        <f>'销售帐 - ZHEMAX'!$Q179</f>
        <v>0</v>
      </c>
      <c r="AC42" s="1280">
        <f>'销售帐 - ZHEMAX'!$Q198</f>
        <v>0</v>
      </c>
      <c r="AD42" s="1268"/>
      <c r="AE42" s="1268"/>
      <c r="AF42" s="1268"/>
      <c r="AI42" s="1240"/>
    </row>
    <row r="43" customHeight="1" spans="1:35">
      <c r="A43" s="1281" t="s">
        <v>694</v>
      </c>
      <c r="B43" s="1261" t="s">
        <v>695</v>
      </c>
      <c r="C43" s="1271" t="s">
        <v>679</v>
      </c>
      <c r="D43" s="470">
        <f t="shared" si="1"/>
        <v>0</v>
      </c>
      <c r="E43" s="470">
        <f>ROUND(R43*$R$3,2)</f>
        <v>0</v>
      </c>
      <c r="F43" s="470">
        <f t="shared" si="25"/>
        <v>0</v>
      </c>
      <c r="G43" s="470">
        <f t="shared" si="23"/>
        <v>0</v>
      </c>
      <c r="H43" s="470">
        <f t="shared" si="18"/>
        <v>0</v>
      </c>
      <c r="I43" s="470">
        <f t="shared" si="19"/>
        <v>0</v>
      </c>
      <c r="J43" s="470">
        <f t="shared" si="26"/>
        <v>0</v>
      </c>
      <c r="K43" s="470">
        <f t="shared" si="15"/>
        <v>0</v>
      </c>
      <c r="L43" s="470">
        <f t="shared" si="27"/>
        <v>0</v>
      </c>
      <c r="M43" s="470">
        <f t="shared" si="16"/>
        <v>0</v>
      </c>
      <c r="N43" s="470">
        <f t="shared" si="28"/>
        <v>0</v>
      </c>
      <c r="O43" s="353">
        <f t="shared" si="21"/>
        <v>0</v>
      </c>
      <c r="P43" s="470">
        <f t="shared" si="22"/>
        <v>0</v>
      </c>
      <c r="Q43" s="1282">
        <f t="shared" si="3"/>
        <v>0</v>
      </c>
      <c r="R43" s="1282">
        <f>'销售帐 - ZHEMAX'!$O5</f>
        <v>0</v>
      </c>
      <c r="S43" s="1282">
        <f>'销售帐 - ZHEMAX'!$O8</f>
        <v>0</v>
      </c>
      <c r="T43" s="1282">
        <f>'销售帐 - ZHEMAX'!O15</f>
        <v>0</v>
      </c>
      <c r="U43" s="1282">
        <f>'销售帐 - ZHEMAX'!$O26</f>
        <v>0</v>
      </c>
      <c r="V43" s="1282">
        <f>'销售帐 - ZHEMAX'!$O79</f>
        <v>0</v>
      </c>
      <c r="W43" s="1282">
        <f>'销售帐 - ZHEMAX'!$O128</f>
        <v>0</v>
      </c>
      <c r="X43" s="1282">
        <f>'销售帐 - ZHEMAX'!$O143</f>
        <v>0</v>
      </c>
      <c r="Y43" s="1282">
        <f>'销售帐 - ZHEMAX'!$O166</f>
        <v>0</v>
      </c>
      <c r="Z43" s="1282">
        <f>'销售帐 - ZHEMAX'!$O173</f>
        <v>0</v>
      </c>
      <c r="AA43" s="1282">
        <f>'销售帐 - ZHEMAX'!$O176</f>
        <v>0</v>
      </c>
      <c r="AB43" s="1282">
        <f>'销售帐 - ZHEMAX'!$O179</f>
        <v>0</v>
      </c>
      <c r="AC43" s="1282">
        <f>'销售帐 - ZHEMAX'!$O198</f>
        <v>0</v>
      </c>
      <c r="AD43" s="1275"/>
      <c r="AE43" s="1275"/>
      <c r="AF43" s="1275"/>
      <c r="AI43" s="1240"/>
    </row>
    <row r="44" customHeight="1" spans="1:35">
      <c r="A44" s="1281" t="s">
        <v>694</v>
      </c>
      <c r="B44" s="1261" t="s">
        <v>695</v>
      </c>
      <c r="C44" s="1271" t="s">
        <v>680</v>
      </c>
      <c r="D44" s="470">
        <f t="shared" si="1"/>
        <v>0</v>
      </c>
      <c r="E44" s="470">
        <f>ROUND(R44*$R$3,2)</f>
        <v>0</v>
      </c>
      <c r="F44" s="470">
        <f t="shared" si="25"/>
        <v>0</v>
      </c>
      <c r="G44" s="470">
        <f t="shared" si="23"/>
        <v>0</v>
      </c>
      <c r="H44" s="470">
        <f t="shared" si="18"/>
        <v>0</v>
      </c>
      <c r="I44" s="470">
        <f t="shared" si="19"/>
        <v>0</v>
      </c>
      <c r="J44" s="470">
        <f t="shared" si="26"/>
        <v>0</v>
      </c>
      <c r="K44" s="470">
        <f t="shared" si="15"/>
        <v>0</v>
      </c>
      <c r="L44" s="470">
        <f t="shared" si="27"/>
        <v>0</v>
      </c>
      <c r="M44" s="470">
        <f t="shared" si="16"/>
        <v>0</v>
      </c>
      <c r="N44" s="470">
        <f t="shared" si="28"/>
        <v>0</v>
      </c>
      <c r="O44" s="353">
        <f t="shared" si="21"/>
        <v>0</v>
      </c>
      <c r="P44" s="470">
        <f t="shared" si="22"/>
        <v>0</v>
      </c>
      <c r="Q44" s="1282">
        <f t="shared" si="3"/>
        <v>0</v>
      </c>
      <c r="R44" s="1282">
        <f>'销售帐 - ZHEMAX'!$P5</f>
        <v>0</v>
      </c>
      <c r="S44" s="1282">
        <f>'销售帐 - ZHEMAX'!$P8</f>
        <v>0</v>
      </c>
      <c r="T44" s="1282">
        <f>'销售帐 - ZHEMAX'!P15</f>
        <v>0</v>
      </c>
      <c r="U44" s="1282">
        <f>'销售帐 - ZHEMAX'!$P26</f>
        <v>0</v>
      </c>
      <c r="V44" s="1282">
        <f>'销售帐 - ZHEMAX'!$P79</f>
        <v>0</v>
      </c>
      <c r="W44" s="1282">
        <f>'销售帐 - ZHEMAX'!$P128</f>
        <v>0</v>
      </c>
      <c r="X44" s="1282">
        <f>'销售帐 - ZHEMAX'!$P143</f>
        <v>0</v>
      </c>
      <c r="Y44" s="1282">
        <f>'销售帐 - ZHEMAX'!$P166</f>
        <v>0</v>
      </c>
      <c r="Z44" s="1282">
        <f>'销售帐 - ZHEMAX'!$P173</f>
        <v>0</v>
      </c>
      <c r="AA44" s="1282">
        <f>'销售帐 - ZHEMAX'!$P176</f>
        <v>0</v>
      </c>
      <c r="AB44" s="1282">
        <f>'销售帐 - ZHEMAX'!$P179</f>
        <v>0</v>
      </c>
      <c r="AC44" s="1282">
        <f>'销售帐 - ZHEMAX'!$P198</f>
        <v>0</v>
      </c>
      <c r="AD44" s="1275"/>
      <c r="AE44" s="1275"/>
      <c r="AF44" s="1276"/>
      <c r="AI44" s="1240"/>
    </row>
    <row r="45" customHeight="1" spans="1:35">
      <c r="A45" s="1281" t="s">
        <v>694</v>
      </c>
      <c r="B45" s="1261" t="s">
        <v>695</v>
      </c>
      <c r="C45" s="1271" t="s">
        <v>681</v>
      </c>
      <c r="D45" s="470">
        <f t="shared" si="1"/>
        <v>0</v>
      </c>
      <c r="E45" s="470">
        <f>ROUND(R45*$R$3,2)</f>
        <v>0</v>
      </c>
      <c r="F45" s="470">
        <f t="shared" si="25"/>
        <v>0</v>
      </c>
      <c r="G45" s="470">
        <f t="shared" si="23"/>
        <v>0</v>
      </c>
      <c r="H45" s="470">
        <f t="shared" si="18"/>
        <v>0</v>
      </c>
      <c r="I45" s="470">
        <f t="shared" si="19"/>
        <v>0</v>
      </c>
      <c r="J45" s="470">
        <f t="shared" si="26"/>
        <v>0</v>
      </c>
      <c r="K45" s="470">
        <f t="shared" si="15"/>
        <v>0</v>
      </c>
      <c r="L45" s="470">
        <f t="shared" si="27"/>
        <v>0</v>
      </c>
      <c r="M45" s="470">
        <f t="shared" si="16"/>
        <v>0</v>
      </c>
      <c r="N45" s="470">
        <f t="shared" si="28"/>
        <v>0</v>
      </c>
      <c r="O45" s="353">
        <f t="shared" si="21"/>
        <v>0</v>
      </c>
      <c r="P45" s="470">
        <f t="shared" si="22"/>
        <v>0</v>
      </c>
      <c r="Q45" s="1282">
        <f t="shared" si="3"/>
        <v>0</v>
      </c>
      <c r="R45" s="1282">
        <f>'销售帐 - ZHEMAX'!$M5+'销售帐 - ZHEMAX'!$N5</f>
        <v>0</v>
      </c>
      <c r="S45" s="1282">
        <f>'销售帐 - ZHEMAX'!$M8+'销售帐 - ZHEMAX'!$N8</f>
        <v>0</v>
      </c>
      <c r="T45" s="1282">
        <f>'销售帐 - ZHEMAX'!M15+'销售帐 - ZHEMAX'!N15</f>
        <v>0</v>
      </c>
      <c r="U45" s="1282">
        <f>'销售帐 - ZHEMAX'!$M26+'销售帐 - ZHEMAX'!$N26</f>
        <v>0</v>
      </c>
      <c r="V45" s="1282">
        <f>'销售帐 - ZHEMAX'!$M79+'销售帐 - ZHEMAX'!$N79</f>
        <v>0</v>
      </c>
      <c r="W45" s="1282">
        <f>'销售帐 - ZHEMAX'!$M128+'销售帐 - ZHEMAX'!$N128</f>
        <v>0</v>
      </c>
      <c r="X45" s="1282">
        <f>'销售帐 - ZHEMAX'!$M143+'销售帐 - ZHEMAX'!$N143</f>
        <v>0</v>
      </c>
      <c r="Y45" s="1282">
        <f>'销售帐 - ZHEMAX'!$M166+'销售帐 - ZHEMAX'!$N166</f>
        <v>0</v>
      </c>
      <c r="Z45" s="1282">
        <f>'销售帐 - ZHEMAX'!$M173+'销售帐 - ZHEMAX'!$N173</f>
        <v>0</v>
      </c>
      <c r="AA45" s="1282">
        <f>'销售帐 - ZHEMAX'!$M176+'销售帐 - ZHEMAX'!$N176</f>
        <v>0</v>
      </c>
      <c r="AB45" s="1282">
        <f>'销售帐 - ZHEMAX'!$M179+'销售帐 - ZHEMAX'!$N179</f>
        <v>0</v>
      </c>
      <c r="AC45" s="1282">
        <f>'销售帐 - ZHEMAX'!$M198+'销售帐 - ZHEMAX'!$N198</f>
        <v>0</v>
      </c>
      <c r="AD45" s="1275"/>
      <c r="AE45" s="1275"/>
      <c r="AF45" s="1275"/>
      <c r="AI45" s="1240"/>
    </row>
  </sheetData>
  <autoFilter xmlns:etc="http://www.wps.cn/officeDocument/2017/etCustomData" ref="A5:AH45" etc:filterBottomFollowUsedRange="0">
    <extLst/>
  </autoFilter>
  <mergeCells count="29">
    <mergeCell ref="A1:P1"/>
    <mergeCell ref="Q1:AC1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</mergeCells>
  <pageMargins left="0.7" right="0.7" top="0.75" bottom="0.75" header="0.3" footer="0.3"/>
  <pageSetup paperSize="9" orientation="portrait"/>
  <headerFooter/>
  <ignoredErrors>
    <ignoredError sqref="Q6:Q1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3508"/>
  <sheetViews>
    <sheetView showZeros="0" tabSelected="1" workbookViewId="0">
      <pane xSplit="5" ySplit="3" topLeftCell="AV24" activePane="bottomRight" state="frozen"/>
      <selection/>
      <selection pane="topRight"/>
      <selection pane="bottomLeft"/>
      <selection pane="bottomRight" activeCell="BC39" sqref="BC39:BC40"/>
    </sheetView>
  </sheetViews>
  <sheetFormatPr defaultColWidth="9" defaultRowHeight="18" customHeight="1"/>
  <cols>
    <col min="1" max="1" width="8" style="1125" customWidth="1"/>
    <col min="2" max="2" width="8.875" style="1126" customWidth="1"/>
    <col min="3" max="3" width="13.125" style="1127" customWidth="1"/>
    <col min="4" max="4" width="17.875" style="1128" customWidth="1"/>
    <col min="5" max="5" width="48" style="578" customWidth="1"/>
    <col min="6" max="6" width="5.25" style="1129" customWidth="1"/>
    <col min="7" max="7" width="9.375" style="1130" customWidth="1"/>
    <col min="8" max="8" width="11.625" style="1130" customWidth="1"/>
    <col min="9" max="9" width="6.5" style="1131" customWidth="1"/>
    <col min="10" max="10" width="12.125" style="1130" customWidth="1"/>
    <col min="11" max="11" width="5.375" style="1132" customWidth="1"/>
    <col min="12" max="12" width="12.125" style="1130" customWidth="1"/>
    <col min="13" max="13" width="8.375" style="1130" customWidth="1"/>
    <col min="14" max="14" width="10.125" style="568" customWidth="1"/>
    <col min="15" max="15" width="12.125" style="568" customWidth="1"/>
    <col min="16" max="16" width="10.125" style="1130" customWidth="1"/>
    <col min="17" max="17" width="9.75" style="37" hidden="1" customWidth="1"/>
    <col min="18" max="18" width="8.125" style="568" customWidth="1"/>
    <col min="19" max="19" width="7.75" style="1133" customWidth="1"/>
    <col min="20" max="20" width="84.5" style="1128" customWidth="1"/>
    <col min="21" max="25" width="9" style="10" customWidth="1"/>
    <col min="26" max="54" width="9" style="10"/>
    <col min="55" max="55" width="13.125" style="698" customWidth="1"/>
    <col min="56" max="56" width="21.875" style="11" customWidth="1"/>
    <col min="57" max="57" width="9" style="10"/>
    <col min="58" max="59" width="14" style="10" customWidth="1"/>
    <col min="60" max="16384" width="9" style="10"/>
  </cols>
  <sheetData>
    <row r="1" s="1119" customFormat="1" customHeight="1" spans="1:56">
      <c r="A1" s="1134" t="s">
        <v>696</v>
      </c>
      <c r="B1" s="1135"/>
      <c r="C1" s="1136"/>
      <c r="D1" s="1137"/>
      <c r="E1" s="595"/>
      <c r="F1" s="1138"/>
      <c r="G1" s="1139"/>
      <c r="H1" s="1139"/>
      <c r="I1" s="1140"/>
      <c r="J1" s="1139"/>
      <c r="K1" s="1141"/>
      <c r="L1" s="1139"/>
      <c r="M1" s="1139"/>
      <c r="N1" s="1142"/>
      <c r="O1" s="1143"/>
      <c r="P1" s="1144"/>
      <c r="Q1" s="1139"/>
      <c r="R1" s="1145"/>
      <c r="S1" s="1146"/>
      <c r="T1" s="1137"/>
      <c r="U1" s="1147"/>
      <c r="V1" s="1147"/>
      <c r="W1" s="1147"/>
      <c r="X1" s="1147"/>
      <c r="Y1" s="1147"/>
      <c r="Z1" s="1147"/>
      <c r="AA1" s="1147"/>
      <c r="AB1" s="1147"/>
      <c r="AC1" s="1147"/>
      <c r="AD1" s="1147"/>
      <c r="AE1" s="1147"/>
      <c r="AF1" s="1147"/>
      <c r="AG1" s="1147"/>
      <c r="AH1" s="1147"/>
      <c r="AI1" s="1147"/>
      <c r="AJ1" s="1147"/>
      <c r="AK1" s="1147"/>
      <c r="AL1" s="1147"/>
      <c r="AM1" s="1147"/>
      <c r="AN1" s="1147"/>
      <c r="AO1" s="1147"/>
      <c r="AP1" s="1147"/>
      <c r="AQ1" s="1147"/>
      <c r="BC1" s="1148"/>
      <c r="BD1" s="12"/>
    </row>
    <row r="2" s="1119" customFormat="1" customHeight="1" spans="1:56">
      <c r="A2" s="1149" t="s">
        <v>683</v>
      </c>
      <c r="B2" s="1135"/>
      <c r="C2" s="1136"/>
      <c r="D2" s="707">
        <f>L2+R2-M2-N2-O2-P2</f>
        <v>-9.02218744158745e-10</v>
      </c>
      <c r="E2" s="595"/>
      <c r="F2" s="1138">
        <f>SUBTOTAL(9,F4:F4284)</f>
        <v>2587</v>
      </c>
      <c r="G2" s="1139"/>
      <c r="H2" s="1139">
        <f>SUBTOTAL(9,H4:H4284)</f>
        <v>2190983.47</v>
      </c>
      <c r="I2" s="1140"/>
      <c r="J2" s="1139">
        <f t="shared" ref="J2:P2" si="0">SUBTOTAL(9,J4:J4284)</f>
        <v>2194448.62</v>
      </c>
      <c r="K2" s="1141">
        <f t="shared" si="0"/>
        <v>2587</v>
      </c>
      <c r="L2" s="1139">
        <f t="shared" si="0"/>
        <v>2192159.59</v>
      </c>
      <c r="M2" s="1145">
        <f t="shared" si="0"/>
        <v>4939</v>
      </c>
      <c r="N2" s="1145">
        <f t="shared" si="0"/>
        <v>701289.33</v>
      </c>
      <c r="O2" s="1145">
        <f t="shared" si="0"/>
        <v>1282973.42</v>
      </c>
      <c r="P2" s="1139">
        <f t="shared" si="0"/>
        <v>205246.87</v>
      </c>
      <c r="Q2" s="1139"/>
      <c r="R2" s="1145">
        <f>SUBTOTAL(9,R4:R4284)</f>
        <v>2289.03</v>
      </c>
      <c r="S2" s="1146"/>
      <c r="T2" s="1150">
        <f>J2-L2-R2</f>
        <v>2.61479726759717e-10</v>
      </c>
      <c r="U2" s="1147"/>
      <c r="V2" s="1147"/>
      <c r="W2" s="1147"/>
      <c r="X2" s="1147"/>
      <c r="Y2" s="1147"/>
      <c r="Z2" s="1147"/>
      <c r="AA2" s="1147"/>
      <c r="AB2" s="1147"/>
      <c r="AC2" s="1147"/>
      <c r="AD2" s="1147"/>
      <c r="AE2" s="1147"/>
      <c r="AF2" s="1147"/>
      <c r="AG2" s="1147"/>
      <c r="AH2" s="1147"/>
      <c r="AI2" s="1147"/>
      <c r="AJ2" s="1147"/>
      <c r="AK2" s="1147"/>
      <c r="AL2" s="1147"/>
      <c r="AM2" s="1147"/>
      <c r="AN2" s="1147"/>
      <c r="AO2" s="1147"/>
      <c r="AP2" s="1147"/>
      <c r="AQ2" s="1147"/>
      <c r="BC2" s="1148"/>
      <c r="BD2" s="12"/>
    </row>
    <row r="3" s="1120" customFormat="1" customHeight="1" spans="1:56">
      <c r="A3" s="1151" t="s">
        <v>2</v>
      </c>
      <c r="B3" s="59" t="s">
        <v>3</v>
      </c>
      <c r="C3" s="1152" t="s">
        <v>4</v>
      </c>
      <c r="D3" s="1153" t="s">
        <v>5</v>
      </c>
      <c r="E3" s="711" t="s">
        <v>6</v>
      </c>
      <c r="F3" s="1154" t="s">
        <v>7</v>
      </c>
      <c r="G3" s="63" t="s">
        <v>8</v>
      </c>
      <c r="H3" s="63" t="s">
        <v>9</v>
      </c>
      <c r="I3" s="843" t="s">
        <v>10</v>
      </c>
      <c r="J3" s="63" t="s">
        <v>11</v>
      </c>
      <c r="K3" s="1155" t="s">
        <v>7</v>
      </c>
      <c r="L3" s="68" t="s">
        <v>697</v>
      </c>
      <c r="M3" s="68" t="s">
        <v>698</v>
      </c>
      <c r="N3" s="68" t="s">
        <v>699</v>
      </c>
      <c r="O3" s="68" t="s">
        <v>700</v>
      </c>
      <c r="P3" s="68" t="s">
        <v>701</v>
      </c>
      <c r="Q3" s="68" t="s">
        <v>702</v>
      </c>
      <c r="R3" s="65" t="s">
        <v>703</v>
      </c>
      <c r="S3" s="713" t="s">
        <v>704</v>
      </c>
      <c r="T3" s="1153" t="s">
        <v>705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BC3" s="1148"/>
      <c r="BD3" s="571"/>
    </row>
    <row r="4" s="695" customFormat="1" customHeight="1" spans="1:56">
      <c r="A4" s="513">
        <v>46027</v>
      </c>
      <c r="B4" s="799" t="s">
        <v>15</v>
      </c>
      <c r="C4" s="799"/>
      <c r="D4" s="866" t="s">
        <v>706</v>
      </c>
      <c r="E4" s="1156" t="s">
        <v>707</v>
      </c>
      <c r="F4" s="1157"/>
      <c r="G4" s="388"/>
      <c r="H4" s="388"/>
      <c r="I4" s="991"/>
      <c r="J4" s="388"/>
      <c r="K4" s="662">
        <v>1</v>
      </c>
      <c r="L4" s="388">
        <f t="shared" ref="L4:L11" si="1">M4+P4+O4+N4-R4</f>
        <v>1135.75</v>
      </c>
      <c r="M4" s="388"/>
      <c r="N4" s="217">
        <v>1135.75</v>
      </c>
      <c r="O4" s="215"/>
      <c r="P4" s="388"/>
      <c r="Q4" s="388"/>
      <c r="R4" s="215"/>
      <c r="S4" s="1158"/>
      <c r="T4" s="394" t="s">
        <v>708</v>
      </c>
      <c r="U4" s="765"/>
      <c r="V4" s="765"/>
      <c r="W4" s="765"/>
      <c r="X4" s="765"/>
      <c r="Y4" s="765"/>
      <c r="Z4" s="765"/>
      <c r="AA4" s="765"/>
      <c r="AB4" s="765"/>
      <c r="AC4" s="765"/>
      <c r="AD4" s="765"/>
      <c r="AE4" s="765"/>
      <c r="AF4" s="765"/>
      <c r="AG4" s="765"/>
      <c r="AH4" s="765"/>
      <c r="AI4" s="765"/>
      <c r="AJ4" s="765"/>
      <c r="AK4" s="765"/>
      <c r="BC4" s="1311" t="s">
        <v>709</v>
      </c>
      <c r="BD4" s="492" t="s">
        <v>710</v>
      </c>
    </row>
    <row r="5" s="695" customFormat="1" customHeight="1" spans="1:56">
      <c r="A5" s="513">
        <v>46027</v>
      </c>
      <c r="B5" s="799" t="s">
        <v>15</v>
      </c>
      <c r="C5" s="1159" t="s">
        <v>16</v>
      </c>
      <c r="D5" s="409" t="str">
        <f>VLOOKUP(C5,$BC:$BD,2,0)</f>
        <v>1500W-4</v>
      </c>
      <c r="E5" s="1160" t="s">
        <v>18</v>
      </c>
      <c r="F5" s="1157">
        <v>1</v>
      </c>
      <c r="G5" s="388">
        <v>1100</v>
      </c>
      <c r="H5" s="388">
        <f t="shared" ref="H5:H68" si="2">F5*G5</f>
        <v>1100</v>
      </c>
      <c r="I5" s="991">
        <v>0.0325</v>
      </c>
      <c r="J5" s="388">
        <f>ROUND(H5+H5*I5,2)</f>
        <v>1135.75</v>
      </c>
      <c r="K5" s="662"/>
      <c r="L5" s="388">
        <f t="shared" si="1"/>
        <v>0</v>
      </c>
      <c r="M5" s="388"/>
      <c r="N5" s="217"/>
      <c r="O5" s="215"/>
      <c r="P5" s="388"/>
      <c r="Q5" s="388"/>
      <c r="R5" s="215"/>
      <c r="S5" s="1158"/>
      <c r="T5" s="394"/>
      <c r="U5" s="765"/>
      <c r="V5" s="765"/>
      <c r="W5" s="765"/>
      <c r="X5" s="765"/>
      <c r="Y5" s="765"/>
      <c r="Z5" s="765"/>
      <c r="AA5" s="765"/>
      <c r="AB5" s="765"/>
      <c r="AC5" s="765"/>
      <c r="AD5" s="765"/>
      <c r="AE5" s="765"/>
      <c r="AF5" s="765"/>
      <c r="AG5" s="765"/>
      <c r="AH5" s="765"/>
      <c r="AI5" s="765"/>
      <c r="AJ5" s="765"/>
      <c r="AK5" s="765"/>
      <c r="BC5" s="337" t="s">
        <v>165</v>
      </c>
      <c r="BD5" s="887" t="s">
        <v>166</v>
      </c>
    </row>
    <row r="6" s="824" customFormat="1" customHeight="1" spans="1:56">
      <c r="A6" s="513">
        <v>46027</v>
      </c>
      <c r="B6" s="799" t="s">
        <v>20</v>
      </c>
      <c r="C6" s="799"/>
      <c r="D6" s="866" t="s">
        <v>706</v>
      </c>
      <c r="E6" s="1156" t="s">
        <v>711</v>
      </c>
      <c r="F6" s="1157"/>
      <c r="G6" s="388"/>
      <c r="H6" s="388">
        <f t="shared" si="2"/>
        <v>0</v>
      </c>
      <c r="I6" s="915"/>
      <c r="J6" s="63">
        <f>ROUND((H6*I6+H6),2)</f>
        <v>0</v>
      </c>
      <c r="K6" s="662">
        <v>1</v>
      </c>
      <c r="L6" s="388">
        <f t="shared" si="1"/>
        <v>552.22</v>
      </c>
      <c r="M6" s="388"/>
      <c r="N6" s="217">
        <v>552.22</v>
      </c>
      <c r="O6" s="215"/>
      <c r="P6" s="388"/>
      <c r="Q6" s="388"/>
      <c r="R6" s="215"/>
      <c r="S6" s="1158"/>
      <c r="T6" s="359" t="s">
        <v>712</v>
      </c>
      <c r="U6" s="964"/>
      <c r="V6" s="964"/>
      <c r="W6" s="964"/>
      <c r="X6" s="964"/>
      <c r="Y6" s="964"/>
      <c r="Z6" s="964"/>
      <c r="AA6" s="964"/>
      <c r="AB6" s="964"/>
      <c r="AC6" s="964"/>
      <c r="AD6" s="964"/>
      <c r="AE6" s="964"/>
      <c r="AF6" s="964"/>
      <c r="AG6" s="964"/>
      <c r="AH6" s="964"/>
      <c r="AI6" s="964"/>
      <c r="AJ6" s="964"/>
      <c r="AK6" s="964"/>
      <c r="BC6" s="337" t="s">
        <v>713</v>
      </c>
      <c r="BD6" s="887" t="s">
        <v>714</v>
      </c>
    </row>
    <row r="7" s="824" customFormat="1" customHeight="1" spans="1:56">
      <c r="A7" s="513">
        <v>46027</v>
      </c>
      <c r="B7" s="799" t="s">
        <v>20</v>
      </c>
      <c r="C7" s="1159" t="s">
        <v>21</v>
      </c>
      <c r="D7" s="409" t="str">
        <f>VLOOKUP(C7,$BC:$BD,2,0)</f>
        <v>COMP 750W 220V</v>
      </c>
      <c r="E7" s="1156" t="s">
        <v>23</v>
      </c>
      <c r="F7" s="1157">
        <v>1</v>
      </c>
      <c r="G7" s="388">
        <v>534.84</v>
      </c>
      <c r="H7" s="388">
        <f t="shared" si="2"/>
        <v>534.84</v>
      </c>
      <c r="I7" s="991">
        <v>0.0325</v>
      </c>
      <c r="J7" s="388">
        <f>ROUND(H7+H7*I7,2)</f>
        <v>552.22</v>
      </c>
      <c r="K7" s="662"/>
      <c r="L7" s="388">
        <f t="shared" si="1"/>
        <v>0</v>
      </c>
      <c r="M7" s="388"/>
      <c r="N7" s="217"/>
      <c r="O7" s="215"/>
      <c r="P7" s="388"/>
      <c r="Q7" s="388"/>
      <c r="R7" s="215"/>
      <c r="S7" s="1158"/>
      <c r="T7" s="359"/>
      <c r="U7" s="964"/>
      <c r="V7" s="964"/>
      <c r="W7" s="964"/>
      <c r="X7" s="964"/>
      <c r="Y7" s="964"/>
      <c r="Z7" s="964"/>
      <c r="AA7" s="964"/>
      <c r="AB7" s="964"/>
      <c r="AC7" s="964"/>
      <c r="AD7" s="964"/>
      <c r="AE7" s="964"/>
      <c r="AF7" s="964"/>
      <c r="AG7" s="964"/>
      <c r="AH7" s="964"/>
      <c r="AI7" s="964"/>
      <c r="AJ7" s="964"/>
      <c r="AK7" s="964"/>
      <c r="BC7" s="482" t="s">
        <v>36</v>
      </c>
      <c r="BD7" s="492" t="s">
        <v>34</v>
      </c>
    </row>
    <row r="8" s="824" customFormat="1" customHeight="1" spans="1:56">
      <c r="A8" s="513">
        <v>46027</v>
      </c>
      <c r="B8" s="799" t="s">
        <v>24</v>
      </c>
      <c r="C8" s="799"/>
      <c r="D8" s="866" t="s">
        <v>706</v>
      </c>
      <c r="E8" s="1161" t="s">
        <v>715</v>
      </c>
      <c r="F8" s="1157"/>
      <c r="G8" s="388"/>
      <c r="H8" s="388">
        <f t="shared" si="2"/>
        <v>0</v>
      </c>
      <c r="I8" s="991"/>
      <c r="J8" s="388">
        <f>ROUND(H8+H8*I8,2)</f>
        <v>0</v>
      </c>
      <c r="K8" s="662">
        <v>1</v>
      </c>
      <c r="L8" s="388">
        <f t="shared" si="1"/>
        <v>583</v>
      </c>
      <c r="M8" s="388"/>
      <c r="N8" s="217">
        <f>484.5+98.5</f>
        <v>583</v>
      </c>
      <c r="O8" s="215"/>
      <c r="P8" s="388"/>
      <c r="Q8" s="388"/>
      <c r="R8" s="199"/>
      <c r="S8" s="1158"/>
      <c r="T8" s="394" t="s">
        <v>712</v>
      </c>
      <c r="U8" s="964"/>
      <c r="V8" s="964"/>
      <c r="W8" s="964"/>
      <c r="X8" s="964"/>
      <c r="Y8" s="964"/>
      <c r="Z8" s="964"/>
      <c r="AA8" s="964"/>
      <c r="AB8" s="964"/>
      <c r="AC8" s="964"/>
      <c r="AD8" s="964"/>
      <c r="AE8" s="964"/>
      <c r="AF8" s="964"/>
      <c r="AG8" s="964"/>
      <c r="AH8" s="964"/>
      <c r="AI8" s="964"/>
      <c r="AJ8" s="964"/>
      <c r="AK8" s="964"/>
      <c r="BC8" s="1312" t="s">
        <v>716</v>
      </c>
      <c r="BD8" s="492" t="s">
        <v>717</v>
      </c>
    </row>
    <row r="9" s="824" customFormat="1" customHeight="1" spans="1:56">
      <c r="A9" s="513">
        <v>46027</v>
      </c>
      <c r="B9" s="799" t="s">
        <v>24</v>
      </c>
      <c r="C9" s="1159" t="s">
        <v>25</v>
      </c>
      <c r="D9" s="409" t="str">
        <f>VLOOKUP(C9,$BC:$BD,2,0)</f>
        <v>COMP 550W 110V</v>
      </c>
      <c r="E9" s="1156" t="s">
        <v>27</v>
      </c>
      <c r="F9" s="1157">
        <v>1</v>
      </c>
      <c r="G9" s="388">
        <v>469.25</v>
      </c>
      <c r="H9" s="388">
        <f t="shared" si="2"/>
        <v>469.25</v>
      </c>
      <c r="I9" s="991">
        <v>0.0325</v>
      </c>
      <c r="J9" s="388">
        <f>ROUND(H9+H9*I9,2)+98.5</f>
        <v>583</v>
      </c>
      <c r="K9" s="662"/>
      <c r="L9" s="388">
        <f t="shared" si="1"/>
        <v>0</v>
      </c>
      <c r="M9" s="388"/>
      <c r="N9" s="217"/>
      <c r="O9" s="215"/>
      <c r="P9" s="388"/>
      <c r="Q9" s="388"/>
      <c r="R9" s="215"/>
      <c r="S9" s="1158"/>
      <c r="T9" s="394"/>
      <c r="U9" s="964"/>
      <c r="V9" s="964"/>
      <c r="W9" s="964"/>
      <c r="X9" s="964"/>
      <c r="Y9" s="964"/>
      <c r="Z9" s="964"/>
      <c r="AA9" s="964"/>
      <c r="AB9" s="964"/>
      <c r="AC9" s="964"/>
      <c r="AD9" s="964"/>
      <c r="AE9" s="964"/>
      <c r="AF9" s="964"/>
      <c r="AG9" s="964"/>
      <c r="AH9" s="964"/>
      <c r="AI9" s="964"/>
      <c r="AJ9" s="964"/>
      <c r="AK9" s="964"/>
      <c r="BC9" s="482" t="s">
        <v>718</v>
      </c>
      <c r="BD9" s="492" t="s">
        <v>719</v>
      </c>
    </row>
    <row r="10" s="824" customFormat="1" customHeight="1" spans="1:56">
      <c r="A10" s="513">
        <v>46027</v>
      </c>
      <c r="B10" s="799" t="s">
        <v>28</v>
      </c>
      <c r="C10" s="799"/>
      <c r="D10" s="866" t="s">
        <v>706</v>
      </c>
      <c r="E10" s="1161" t="s">
        <v>720</v>
      </c>
      <c r="F10" s="1157"/>
      <c r="G10" s="388"/>
      <c r="H10" s="388">
        <f t="shared" si="2"/>
        <v>0</v>
      </c>
      <c r="I10" s="991"/>
      <c r="J10" s="388">
        <f t="shared" ref="J10:J73" si="3">ROUND(H10+H10*I10,2)</f>
        <v>0</v>
      </c>
      <c r="K10" s="662">
        <v>1</v>
      </c>
      <c r="L10" s="388">
        <f t="shared" si="1"/>
        <v>645.33</v>
      </c>
      <c r="M10" s="388"/>
      <c r="N10" s="217"/>
      <c r="O10" s="215"/>
      <c r="P10" s="388">
        <v>661</v>
      </c>
      <c r="Q10" s="388"/>
      <c r="R10" s="199">
        <f>ROUND(P10*S10,2)</f>
        <v>15.67</v>
      </c>
      <c r="S10" s="1158">
        <v>0.0237</v>
      </c>
      <c r="T10" s="359" t="s">
        <v>712</v>
      </c>
      <c r="U10" s="964"/>
      <c r="V10" s="964"/>
      <c r="W10" s="964"/>
      <c r="X10" s="964"/>
      <c r="Y10" s="964"/>
      <c r="Z10" s="964"/>
      <c r="AA10" s="964"/>
      <c r="AB10" s="964"/>
      <c r="AC10" s="964"/>
      <c r="AD10" s="964"/>
      <c r="AE10" s="964"/>
      <c r="AF10" s="964"/>
      <c r="AG10" s="964"/>
      <c r="AH10" s="964"/>
      <c r="AI10" s="964"/>
      <c r="AJ10" s="964"/>
      <c r="AK10" s="964"/>
      <c r="BC10" s="300" t="s">
        <v>721</v>
      </c>
      <c r="BD10" s="793" t="s">
        <v>39</v>
      </c>
    </row>
    <row r="11" s="824" customFormat="1" customHeight="1" spans="1:56">
      <c r="A11" s="513">
        <v>46027</v>
      </c>
      <c r="B11" s="799" t="s">
        <v>28</v>
      </c>
      <c r="C11" s="1159" t="s">
        <v>29</v>
      </c>
      <c r="D11" s="409" t="str">
        <f>VLOOKUP(C11,$BC:$BD,2,0)</f>
        <v>1100 8L</v>
      </c>
      <c r="E11" s="1161" t="s">
        <v>31</v>
      </c>
      <c r="F11" s="1157">
        <v>1</v>
      </c>
      <c r="G11" s="388">
        <v>661</v>
      </c>
      <c r="H11" s="388">
        <f t="shared" si="2"/>
        <v>661</v>
      </c>
      <c r="I11" s="991"/>
      <c r="J11" s="388">
        <f t="shared" si="3"/>
        <v>661</v>
      </c>
      <c r="K11" s="662"/>
      <c r="L11" s="388">
        <f t="shared" si="1"/>
        <v>0</v>
      </c>
      <c r="M11" s="388"/>
      <c r="N11" s="217"/>
      <c r="O11" s="215"/>
      <c r="P11" s="388"/>
      <c r="Q11" s="388"/>
      <c r="R11" s="215"/>
      <c r="S11" s="1158"/>
      <c r="T11" s="359"/>
      <c r="U11" s="964"/>
      <c r="V11" s="964"/>
      <c r="W11" s="964"/>
      <c r="X11" s="964"/>
      <c r="Y11" s="964"/>
      <c r="Z11" s="964"/>
      <c r="AA11" s="964"/>
      <c r="AB11" s="964"/>
      <c r="AC11" s="964"/>
      <c r="AD11" s="964"/>
      <c r="AE11" s="964"/>
      <c r="AF11" s="964"/>
      <c r="AG11" s="964"/>
      <c r="AH11" s="964"/>
      <c r="AI11" s="964"/>
      <c r="AJ11" s="964"/>
      <c r="AK11" s="964"/>
      <c r="BC11" s="482" t="s">
        <v>45</v>
      </c>
      <c r="BD11" s="492" t="s">
        <v>46</v>
      </c>
    </row>
    <row r="12" s="824" customFormat="1" customHeight="1" spans="1:56">
      <c r="A12" s="513">
        <v>46028</v>
      </c>
      <c r="B12" s="799" t="s">
        <v>722</v>
      </c>
      <c r="C12" s="799"/>
      <c r="D12" s="866" t="s">
        <v>723</v>
      </c>
      <c r="E12" s="1156" t="s">
        <v>724</v>
      </c>
      <c r="F12" s="1157"/>
      <c r="G12" s="388"/>
      <c r="H12" s="388">
        <f t="shared" si="2"/>
        <v>0</v>
      </c>
      <c r="I12" s="991"/>
      <c r="J12" s="388">
        <f t="shared" si="3"/>
        <v>0</v>
      </c>
      <c r="K12" s="662"/>
      <c r="L12" s="388"/>
      <c r="M12" s="388"/>
      <c r="N12" s="217"/>
      <c r="O12" s="215"/>
      <c r="P12" s="388"/>
      <c r="Q12" s="388"/>
      <c r="R12" s="215"/>
      <c r="S12" s="1158"/>
      <c r="T12" s="394" t="s">
        <v>725</v>
      </c>
      <c r="U12" s="964"/>
      <c r="V12" s="964"/>
      <c r="W12" s="964"/>
      <c r="X12" s="964"/>
      <c r="Y12" s="964"/>
      <c r="Z12" s="964"/>
      <c r="AA12" s="964"/>
      <c r="AB12" s="964"/>
      <c r="AC12" s="964"/>
      <c r="AD12" s="964"/>
      <c r="AE12" s="964"/>
      <c r="AF12" s="964"/>
      <c r="AG12" s="964"/>
      <c r="AH12" s="964"/>
      <c r="AI12" s="964"/>
      <c r="AJ12" s="964"/>
      <c r="AK12" s="964"/>
      <c r="BC12" s="300" t="s">
        <v>726</v>
      </c>
      <c r="BD12" s="793" t="s">
        <v>727</v>
      </c>
    </row>
    <row r="13" s="824" customFormat="1" customHeight="1" spans="1:56">
      <c r="A13" s="513">
        <v>46028</v>
      </c>
      <c r="B13" s="799" t="s">
        <v>32</v>
      </c>
      <c r="C13" s="799"/>
      <c r="D13" s="866" t="s">
        <v>706</v>
      </c>
      <c r="E13" s="1161" t="s">
        <v>728</v>
      </c>
      <c r="F13" s="1157"/>
      <c r="G13" s="388"/>
      <c r="H13" s="388">
        <f t="shared" si="2"/>
        <v>0</v>
      </c>
      <c r="I13" s="991"/>
      <c r="J13" s="388">
        <f t="shared" si="3"/>
        <v>0</v>
      </c>
      <c r="K13" s="662">
        <v>9</v>
      </c>
      <c r="L13" s="388">
        <f t="shared" ref="L13:L76" si="4">M13+P13+O13+N13-R13</f>
        <v>570</v>
      </c>
      <c r="M13" s="388"/>
      <c r="N13" s="217">
        <v>570</v>
      </c>
      <c r="O13" s="215"/>
      <c r="P13" s="388"/>
      <c r="Q13" s="388"/>
      <c r="R13" s="215"/>
      <c r="S13" s="1158"/>
      <c r="T13" s="359" t="s">
        <v>729</v>
      </c>
      <c r="U13" s="964"/>
      <c r="V13" s="964"/>
      <c r="W13" s="964"/>
      <c r="X13" s="964"/>
      <c r="Y13" s="964"/>
      <c r="Z13" s="964"/>
      <c r="AA13" s="964"/>
      <c r="AB13" s="964"/>
      <c r="AC13" s="964"/>
      <c r="AD13" s="964"/>
      <c r="AE13" s="964"/>
      <c r="AF13" s="964"/>
      <c r="AG13" s="964"/>
      <c r="AH13" s="964"/>
      <c r="AI13" s="964"/>
      <c r="AJ13" s="964"/>
      <c r="AK13" s="964"/>
      <c r="BC13" s="337" t="s">
        <v>730</v>
      </c>
      <c r="BD13" s="887" t="s">
        <v>731</v>
      </c>
    </row>
    <row r="14" s="824" customFormat="1" customHeight="1" spans="1:56">
      <c r="A14" s="513">
        <v>46028</v>
      </c>
      <c r="B14" s="799" t="s">
        <v>32</v>
      </c>
      <c r="C14" s="799" t="s">
        <v>33</v>
      </c>
      <c r="D14" s="409" t="str">
        <f>VLOOKUP(C14,$BC:$BD,2,0)</f>
        <v>配件</v>
      </c>
      <c r="E14" s="1161" t="s">
        <v>35</v>
      </c>
      <c r="F14" s="1157">
        <v>1</v>
      </c>
      <c r="G14" s="388">
        <v>450</v>
      </c>
      <c r="H14" s="388">
        <f t="shared" si="2"/>
        <v>450</v>
      </c>
      <c r="I14" s="991"/>
      <c r="J14" s="388">
        <f t="shared" si="3"/>
        <v>450</v>
      </c>
      <c r="K14" s="662"/>
      <c r="L14" s="388">
        <f t="shared" si="4"/>
        <v>0</v>
      </c>
      <c r="M14" s="388"/>
      <c r="N14" s="217"/>
      <c r="O14" s="215"/>
      <c r="P14" s="388"/>
      <c r="Q14" s="388"/>
      <c r="R14" s="215"/>
      <c r="S14" s="1158"/>
      <c r="T14" s="359"/>
      <c r="U14" s="964"/>
      <c r="V14" s="964"/>
      <c r="W14" s="964"/>
      <c r="X14" s="964"/>
      <c r="Y14" s="964"/>
      <c r="Z14" s="964"/>
      <c r="AA14" s="964"/>
      <c r="AB14" s="964"/>
      <c r="AC14" s="964"/>
      <c r="AD14" s="964"/>
      <c r="AE14" s="964"/>
      <c r="AF14" s="964"/>
      <c r="AG14" s="964"/>
      <c r="AH14" s="964"/>
      <c r="AI14" s="964"/>
      <c r="AJ14" s="964"/>
      <c r="AK14" s="964"/>
      <c r="BC14" s="482" t="s">
        <v>732</v>
      </c>
      <c r="BD14" s="492" t="s">
        <v>99</v>
      </c>
    </row>
    <row r="15" s="824" customFormat="1" customHeight="1" spans="1:56">
      <c r="A15" s="513">
        <v>46028</v>
      </c>
      <c r="B15" s="799" t="s">
        <v>32</v>
      </c>
      <c r="C15" s="799" t="s">
        <v>36</v>
      </c>
      <c r="D15" s="409" t="str">
        <f>VLOOKUP(C15,$BC:$BD,2,0)</f>
        <v>配件</v>
      </c>
      <c r="E15" s="1161" t="s">
        <v>35</v>
      </c>
      <c r="F15" s="1157">
        <v>8</v>
      </c>
      <c r="G15" s="388">
        <v>15</v>
      </c>
      <c r="H15" s="388">
        <f t="shared" si="2"/>
        <v>120</v>
      </c>
      <c r="I15" s="991"/>
      <c r="J15" s="388">
        <f t="shared" si="3"/>
        <v>120</v>
      </c>
      <c r="K15" s="662"/>
      <c r="L15" s="388">
        <f t="shared" si="4"/>
        <v>0</v>
      </c>
      <c r="M15" s="388"/>
      <c r="N15" s="217"/>
      <c r="O15" s="215"/>
      <c r="P15" s="388"/>
      <c r="Q15" s="388"/>
      <c r="R15" s="215"/>
      <c r="S15" s="1158"/>
      <c r="T15" s="359"/>
      <c r="U15" s="964"/>
      <c r="V15" s="964"/>
      <c r="W15" s="964"/>
      <c r="X15" s="964"/>
      <c r="Y15" s="964"/>
      <c r="Z15" s="964"/>
      <c r="AA15" s="964"/>
      <c r="AB15" s="964"/>
      <c r="AC15" s="964"/>
      <c r="AD15" s="964"/>
      <c r="AE15" s="964"/>
      <c r="AF15" s="964"/>
      <c r="AG15" s="964"/>
      <c r="AH15" s="964"/>
      <c r="AI15" s="964"/>
      <c r="AJ15" s="964"/>
      <c r="AK15" s="964"/>
      <c r="BC15" s="482" t="s">
        <v>65</v>
      </c>
      <c r="BD15" s="492" t="s">
        <v>66</v>
      </c>
    </row>
    <row r="16" s="824" customFormat="1" customHeight="1" spans="1:56">
      <c r="A16" s="513">
        <v>46028</v>
      </c>
      <c r="B16" s="799" t="s">
        <v>37</v>
      </c>
      <c r="C16" s="799"/>
      <c r="D16" s="536" t="s">
        <v>706</v>
      </c>
      <c r="E16" s="1156" t="s">
        <v>733</v>
      </c>
      <c r="F16" s="1157"/>
      <c r="G16" s="388"/>
      <c r="H16" s="388">
        <f t="shared" si="2"/>
        <v>0</v>
      </c>
      <c r="I16" s="991"/>
      <c r="J16" s="388">
        <f t="shared" si="3"/>
        <v>0</v>
      </c>
      <c r="K16" s="662">
        <v>5</v>
      </c>
      <c r="L16" s="388">
        <f t="shared" si="4"/>
        <v>4462.71</v>
      </c>
      <c r="M16" s="388"/>
      <c r="N16" s="217"/>
      <c r="O16" s="215"/>
      <c r="P16" s="388">
        <v>4495.53</v>
      </c>
      <c r="Q16" s="388"/>
      <c r="R16" s="199">
        <f>ROUND(P16*S16,2)</f>
        <v>32.82</v>
      </c>
      <c r="S16" s="1158">
        <v>0.0073</v>
      </c>
      <c r="T16" s="359" t="s">
        <v>729</v>
      </c>
      <c r="U16" s="964"/>
      <c r="V16" s="964"/>
      <c r="W16" s="964"/>
      <c r="X16" s="964"/>
      <c r="Y16" s="964"/>
      <c r="Z16" s="964"/>
      <c r="AA16" s="964"/>
      <c r="AB16" s="964"/>
      <c r="AC16" s="964"/>
      <c r="AD16" s="964"/>
      <c r="AE16" s="964"/>
      <c r="AF16" s="964"/>
      <c r="AG16" s="964"/>
      <c r="AH16" s="964"/>
      <c r="AI16" s="964"/>
      <c r="AJ16" s="964"/>
      <c r="AK16" s="964"/>
      <c r="BC16" s="482" t="s">
        <v>270</v>
      </c>
      <c r="BD16" s="492" t="s">
        <v>271</v>
      </c>
    </row>
    <row r="17" s="824" customFormat="1" customHeight="1" spans="1:56">
      <c r="A17" s="513">
        <v>46028</v>
      </c>
      <c r="B17" s="799" t="s">
        <v>37</v>
      </c>
      <c r="C17" s="799" t="s">
        <v>38</v>
      </c>
      <c r="D17" s="409" t="str">
        <f>VLOOKUP(C17,$BC:$BD,2,0)</f>
        <v>1100*2 50L</v>
      </c>
      <c r="E17" s="1156" t="s">
        <v>40</v>
      </c>
      <c r="F17" s="1157">
        <v>1</v>
      </c>
      <c r="G17" s="388">
        <v>1524</v>
      </c>
      <c r="H17" s="388">
        <f t="shared" si="2"/>
        <v>1524</v>
      </c>
      <c r="I17" s="991"/>
      <c r="J17" s="388">
        <f t="shared" si="3"/>
        <v>1524</v>
      </c>
      <c r="K17" s="662"/>
      <c r="L17" s="388">
        <f t="shared" si="4"/>
        <v>0</v>
      </c>
      <c r="M17" s="388"/>
      <c r="N17" s="217"/>
      <c r="O17" s="215"/>
      <c r="P17" s="388"/>
      <c r="Q17" s="388"/>
      <c r="R17" s="215"/>
      <c r="S17" s="1158"/>
      <c r="T17" s="359"/>
      <c r="U17" s="964"/>
      <c r="V17" s="964"/>
      <c r="W17" s="964"/>
      <c r="X17" s="964"/>
      <c r="Y17" s="964"/>
      <c r="Z17" s="964"/>
      <c r="AA17" s="964"/>
      <c r="AB17" s="964"/>
      <c r="AC17" s="964"/>
      <c r="AD17" s="964"/>
      <c r="AE17" s="964"/>
      <c r="AF17" s="964"/>
      <c r="AG17" s="964"/>
      <c r="AH17" s="964"/>
      <c r="AI17" s="964"/>
      <c r="AJ17" s="964"/>
      <c r="AK17" s="964"/>
      <c r="BC17" s="482" t="s">
        <v>268</v>
      </c>
      <c r="BD17" s="492" t="s">
        <v>269</v>
      </c>
    </row>
    <row r="18" s="824" customFormat="1" customHeight="1" spans="1:56">
      <c r="A18" s="513">
        <v>46028</v>
      </c>
      <c r="B18" s="799" t="s">
        <v>37</v>
      </c>
      <c r="C18" s="799" t="s">
        <v>41</v>
      </c>
      <c r="D18" s="409" t="str">
        <f>VLOOKUP(C18,$BC:$BD,2,0)</f>
        <v>BM-1902 25L 127V</v>
      </c>
      <c r="E18" s="1156" t="s">
        <v>40</v>
      </c>
      <c r="F18" s="1157">
        <v>1</v>
      </c>
      <c r="G18" s="388">
        <v>640</v>
      </c>
      <c r="H18" s="388">
        <f t="shared" si="2"/>
        <v>640</v>
      </c>
      <c r="I18" s="991"/>
      <c r="J18" s="388">
        <f t="shared" si="3"/>
        <v>640</v>
      </c>
      <c r="K18" s="662"/>
      <c r="L18" s="388">
        <f t="shared" si="4"/>
        <v>0</v>
      </c>
      <c r="M18" s="388"/>
      <c r="N18" s="217"/>
      <c r="O18" s="215"/>
      <c r="P18" s="388"/>
      <c r="Q18" s="388"/>
      <c r="R18" s="215"/>
      <c r="S18" s="1158"/>
      <c r="T18" s="359"/>
      <c r="U18" s="964"/>
      <c r="V18" s="964"/>
      <c r="W18" s="964"/>
      <c r="X18" s="964"/>
      <c r="Y18" s="964"/>
      <c r="Z18" s="964"/>
      <c r="AA18" s="964"/>
      <c r="AB18" s="964"/>
      <c r="AC18" s="964"/>
      <c r="AD18" s="964"/>
      <c r="AE18" s="964"/>
      <c r="AF18" s="964"/>
      <c r="AG18" s="964"/>
      <c r="AH18" s="964"/>
      <c r="AI18" s="964"/>
      <c r="AJ18" s="964"/>
      <c r="AK18" s="964"/>
      <c r="BC18" s="482" t="s">
        <v>734</v>
      </c>
      <c r="BD18" s="492" t="s">
        <v>203</v>
      </c>
    </row>
    <row r="19" s="824" customFormat="1" customHeight="1" spans="1:56">
      <c r="A19" s="513">
        <v>46028</v>
      </c>
      <c r="B19" s="799" t="s">
        <v>37</v>
      </c>
      <c r="C19" s="799" t="s">
        <v>43</v>
      </c>
      <c r="D19" s="409" t="str">
        <f>VLOOKUP(C19,$BC:$BD,2,0)</f>
        <v>1200- 8L</v>
      </c>
      <c r="E19" s="1156" t="s">
        <v>40</v>
      </c>
      <c r="F19" s="1157">
        <v>2</v>
      </c>
      <c r="G19" s="388">
        <v>714.57</v>
      </c>
      <c r="H19" s="388">
        <f t="shared" si="2"/>
        <v>1429.14</v>
      </c>
      <c r="I19" s="991"/>
      <c r="J19" s="388">
        <f t="shared" si="3"/>
        <v>1429.14</v>
      </c>
      <c r="K19" s="662"/>
      <c r="L19" s="388">
        <f t="shared" si="4"/>
        <v>0</v>
      </c>
      <c r="M19" s="388"/>
      <c r="N19" s="217"/>
      <c r="O19" s="215"/>
      <c r="P19" s="388"/>
      <c r="Q19" s="388"/>
      <c r="R19" s="215"/>
      <c r="S19" s="1158"/>
      <c r="T19" s="359"/>
      <c r="U19" s="964"/>
      <c r="V19" s="964"/>
      <c r="W19" s="964"/>
      <c r="X19" s="964"/>
      <c r="Y19" s="964"/>
      <c r="Z19" s="964"/>
      <c r="AA19" s="964"/>
      <c r="AB19" s="964"/>
      <c r="AC19" s="964"/>
      <c r="AD19" s="964"/>
      <c r="AE19" s="964"/>
      <c r="AF19" s="964"/>
      <c r="AG19" s="964"/>
      <c r="AH19" s="964"/>
      <c r="AI19" s="964"/>
      <c r="AJ19" s="964"/>
      <c r="AK19" s="964"/>
      <c r="BC19" s="482" t="s">
        <v>202</v>
      </c>
      <c r="BD19" s="793" t="s">
        <v>203</v>
      </c>
    </row>
    <row r="20" s="824" customFormat="1" customHeight="1" spans="1:56">
      <c r="A20" s="513">
        <v>46028</v>
      </c>
      <c r="B20" s="799" t="s">
        <v>37</v>
      </c>
      <c r="C20" s="799" t="s">
        <v>45</v>
      </c>
      <c r="D20" s="409" t="str">
        <f>VLOOKUP(C20,$BC:$BD,2,0)</f>
        <v>1200 25L</v>
      </c>
      <c r="E20" s="1156" t="s">
        <v>40</v>
      </c>
      <c r="F20" s="1157">
        <v>1</v>
      </c>
      <c r="G20" s="388">
        <v>902.39</v>
      </c>
      <c r="H20" s="388">
        <f t="shared" si="2"/>
        <v>902.39</v>
      </c>
      <c r="I20" s="991"/>
      <c r="J20" s="388">
        <f t="shared" si="3"/>
        <v>902.39</v>
      </c>
      <c r="K20" s="662"/>
      <c r="L20" s="388">
        <f t="shared" si="4"/>
        <v>0</v>
      </c>
      <c r="M20" s="388"/>
      <c r="N20" s="217"/>
      <c r="O20" s="215"/>
      <c r="P20" s="388"/>
      <c r="Q20" s="388"/>
      <c r="R20" s="215"/>
      <c r="S20" s="1158"/>
      <c r="T20" s="359"/>
      <c r="U20" s="964"/>
      <c r="V20" s="964"/>
      <c r="W20" s="964"/>
      <c r="X20" s="964"/>
      <c r="Y20" s="964"/>
      <c r="Z20" s="964"/>
      <c r="AA20" s="964"/>
      <c r="AB20" s="964"/>
      <c r="AC20" s="964"/>
      <c r="AD20" s="964"/>
      <c r="AE20" s="964"/>
      <c r="AF20" s="964"/>
      <c r="AG20" s="964"/>
      <c r="AH20" s="964"/>
      <c r="AI20" s="964"/>
      <c r="AJ20" s="964"/>
      <c r="AK20" s="964"/>
      <c r="BC20" s="482" t="s">
        <v>735</v>
      </c>
      <c r="BD20" s="492" t="s">
        <v>736</v>
      </c>
    </row>
    <row r="21" s="824" customFormat="1" customHeight="1" spans="1:56">
      <c r="A21" s="513">
        <v>46028</v>
      </c>
      <c r="B21" s="799" t="s">
        <v>737</v>
      </c>
      <c r="C21" s="799"/>
      <c r="D21" s="536" t="s">
        <v>738</v>
      </c>
      <c r="E21" s="1156" t="s">
        <v>739</v>
      </c>
      <c r="F21" s="1157"/>
      <c r="G21" s="388"/>
      <c r="H21" s="388">
        <f t="shared" si="2"/>
        <v>0</v>
      </c>
      <c r="I21" s="991"/>
      <c r="J21" s="388">
        <f t="shared" si="3"/>
        <v>0</v>
      </c>
      <c r="K21" s="662"/>
      <c r="L21" s="388">
        <f t="shared" si="4"/>
        <v>0</v>
      </c>
      <c r="M21" s="388"/>
      <c r="N21" s="217"/>
      <c r="O21" s="215"/>
      <c r="P21" s="388"/>
      <c r="Q21" s="388"/>
      <c r="R21" s="215"/>
      <c r="S21" s="1158"/>
      <c r="T21" s="394"/>
      <c r="U21" s="964"/>
      <c r="V21" s="964"/>
      <c r="W21" s="964"/>
      <c r="X21" s="964"/>
      <c r="Y21" s="964"/>
      <c r="Z21" s="964"/>
      <c r="AA21" s="964"/>
      <c r="AB21" s="964"/>
      <c r="AC21" s="964"/>
      <c r="AD21" s="964"/>
      <c r="AE21" s="964"/>
      <c r="AF21" s="964"/>
      <c r="AG21" s="964"/>
      <c r="AH21" s="964"/>
      <c r="AI21" s="964"/>
      <c r="AJ21" s="964"/>
      <c r="AK21" s="964"/>
      <c r="BC21" s="337" t="s">
        <v>740</v>
      </c>
      <c r="BD21" s="492" t="s">
        <v>736</v>
      </c>
    </row>
    <row r="22" s="824" customFormat="1" customHeight="1" spans="1:56">
      <c r="A22" s="513">
        <v>46028</v>
      </c>
      <c r="B22" s="799" t="s">
        <v>47</v>
      </c>
      <c r="C22" s="799"/>
      <c r="D22" s="536" t="s">
        <v>706</v>
      </c>
      <c r="E22" s="1156" t="s">
        <v>741</v>
      </c>
      <c r="F22" s="1157"/>
      <c r="G22" s="388"/>
      <c r="H22" s="388">
        <f t="shared" si="2"/>
        <v>0</v>
      </c>
      <c r="I22" s="991"/>
      <c r="J22" s="388">
        <f t="shared" si="3"/>
        <v>0</v>
      </c>
      <c r="K22" s="662">
        <v>2</v>
      </c>
      <c r="L22" s="388">
        <f t="shared" si="4"/>
        <v>1206.4</v>
      </c>
      <c r="M22" s="388"/>
      <c r="N22" s="217">
        <v>1206.4</v>
      </c>
      <c r="O22" s="215"/>
      <c r="P22" s="388"/>
      <c r="Q22" s="388"/>
      <c r="R22" s="215"/>
      <c r="S22" s="1158"/>
      <c r="T22" s="359" t="s">
        <v>729</v>
      </c>
      <c r="U22" s="964"/>
      <c r="V22" s="964"/>
      <c r="W22" s="964"/>
      <c r="X22" s="964"/>
      <c r="Y22" s="964"/>
      <c r="Z22" s="964"/>
      <c r="AA22" s="964"/>
      <c r="AB22" s="964"/>
      <c r="AC22" s="964"/>
      <c r="AD22" s="964"/>
      <c r="AE22" s="964"/>
      <c r="AF22" s="964"/>
      <c r="AG22" s="964"/>
      <c r="AH22" s="964"/>
      <c r="AI22" s="964"/>
      <c r="AJ22" s="964"/>
      <c r="AK22" s="964"/>
      <c r="BC22" s="482" t="s">
        <v>742</v>
      </c>
      <c r="BD22" s="492" t="s">
        <v>89</v>
      </c>
    </row>
    <row r="23" s="824" customFormat="1" customHeight="1" spans="1:56">
      <c r="A23" s="513">
        <v>46028</v>
      </c>
      <c r="B23" s="799" t="s">
        <v>47</v>
      </c>
      <c r="C23" s="799" t="s">
        <v>21</v>
      </c>
      <c r="D23" s="409" t="str">
        <f>VLOOKUP(C23,$BC:$BD,2,0)</f>
        <v>COMP 750W 220V</v>
      </c>
      <c r="E23" s="1156" t="s">
        <v>48</v>
      </c>
      <c r="F23" s="1157">
        <v>2</v>
      </c>
      <c r="G23" s="388">
        <v>603.2</v>
      </c>
      <c r="H23" s="388">
        <f t="shared" si="2"/>
        <v>1206.4</v>
      </c>
      <c r="I23" s="991"/>
      <c r="J23" s="388">
        <f t="shared" si="3"/>
        <v>1206.4</v>
      </c>
      <c r="K23" s="662"/>
      <c r="L23" s="388">
        <f t="shared" si="4"/>
        <v>0</v>
      </c>
      <c r="M23" s="388"/>
      <c r="N23" s="217"/>
      <c r="O23" s="215"/>
      <c r="P23" s="388"/>
      <c r="Q23" s="388"/>
      <c r="R23" s="215"/>
      <c r="S23" s="1158"/>
      <c r="T23" s="359"/>
      <c r="U23" s="964"/>
      <c r="V23" s="964"/>
      <c r="W23" s="964"/>
      <c r="X23" s="964"/>
      <c r="Y23" s="964"/>
      <c r="Z23" s="964"/>
      <c r="AA23" s="964"/>
      <c r="AB23" s="964"/>
      <c r="AC23" s="964"/>
      <c r="AD23" s="964"/>
      <c r="AE23" s="964"/>
      <c r="AF23" s="964"/>
      <c r="AG23" s="964"/>
      <c r="AH23" s="964"/>
      <c r="AI23" s="964"/>
      <c r="AJ23" s="964"/>
      <c r="AK23" s="964"/>
      <c r="BC23" s="337" t="s">
        <v>140</v>
      </c>
      <c r="BD23" s="492" t="s">
        <v>42</v>
      </c>
    </row>
    <row r="24" s="824" customFormat="1" customHeight="1" spans="1:56">
      <c r="A24" s="513">
        <v>46028</v>
      </c>
      <c r="B24" s="799" t="s">
        <v>49</v>
      </c>
      <c r="C24" s="799"/>
      <c r="D24" s="536" t="s">
        <v>706</v>
      </c>
      <c r="E24" s="1156" t="s">
        <v>743</v>
      </c>
      <c r="F24" s="1157"/>
      <c r="G24" s="388"/>
      <c r="H24" s="388">
        <f t="shared" si="2"/>
        <v>0</v>
      </c>
      <c r="I24" s="991"/>
      <c r="J24" s="388">
        <f t="shared" si="3"/>
        <v>0</v>
      </c>
      <c r="K24" s="662">
        <v>1</v>
      </c>
      <c r="L24" s="388">
        <f t="shared" si="4"/>
        <v>390.52</v>
      </c>
      <c r="M24" s="388"/>
      <c r="N24" s="217"/>
      <c r="O24" s="215"/>
      <c r="P24" s="388">
        <v>400</v>
      </c>
      <c r="Q24" s="388"/>
      <c r="R24" s="199">
        <f>ROUND(P24*S24,2)</f>
        <v>9.48</v>
      </c>
      <c r="S24" s="1158">
        <v>0.0237</v>
      </c>
      <c r="T24" s="359" t="s">
        <v>729</v>
      </c>
      <c r="U24" s="964"/>
      <c r="V24" s="964"/>
      <c r="W24" s="964"/>
      <c r="X24" s="964"/>
      <c r="Y24" s="964"/>
      <c r="Z24" s="964"/>
      <c r="AA24" s="964"/>
      <c r="AB24" s="964"/>
      <c r="AC24" s="964"/>
      <c r="AD24" s="964"/>
      <c r="AE24" s="964"/>
      <c r="AF24" s="964"/>
      <c r="AG24" s="964"/>
      <c r="AH24" s="964"/>
      <c r="AI24" s="964"/>
      <c r="AJ24" s="964"/>
      <c r="AK24" s="964"/>
      <c r="BC24" s="171" t="s">
        <v>88</v>
      </c>
      <c r="BD24" s="492" t="s">
        <v>89</v>
      </c>
    </row>
    <row r="25" s="824" customFormat="1" customHeight="1" spans="1:56">
      <c r="A25" s="513">
        <v>46028</v>
      </c>
      <c r="B25" s="799" t="s">
        <v>49</v>
      </c>
      <c r="C25" s="799" t="s">
        <v>33</v>
      </c>
      <c r="D25" s="409" t="str">
        <f>VLOOKUP(C25,$BC:$BD,2,0)</f>
        <v>配件</v>
      </c>
      <c r="E25" s="1156" t="s">
        <v>50</v>
      </c>
      <c r="F25" s="1157">
        <v>1</v>
      </c>
      <c r="G25" s="388">
        <v>400</v>
      </c>
      <c r="H25" s="388">
        <f t="shared" si="2"/>
        <v>400</v>
      </c>
      <c r="I25" s="991"/>
      <c r="J25" s="388">
        <f t="shared" si="3"/>
        <v>400</v>
      </c>
      <c r="K25" s="662"/>
      <c r="L25" s="388">
        <f t="shared" si="4"/>
        <v>0</v>
      </c>
      <c r="M25" s="388"/>
      <c r="N25" s="217"/>
      <c r="O25" s="215"/>
      <c r="P25" s="388"/>
      <c r="Q25" s="388"/>
      <c r="R25" s="215"/>
      <c r="S25" s="1158"/>
      <c r="T25" s="359"/>
      <c r="U25" s="964"/>
      <c r="V25" s="964"/>
      <c r="W25" s="964"/>
      <c r="X25" s="964"/>
      <c r="Y25" s="964"/>
      <c r="Z25" s="964"/>
      <c r="AA25" s="964"/>
      <c r="AB25" s="964"/>
      <c r="AC25" s="964"/>
      <c r="AD25" s="964"/>
      <c r="AE25" s="964"/>
      <c r="AF25" s="964"/>
      <c r="AG25" s="964"/>
      <c r="AH25" s="964"/>
      <c r="AI25" s="964"/>
      <c r="AJ25" s="964"/>
      <c r="AK25" s="964"/>
      <c r="BC25" s="163" t="s">
        <v>744</v>
      </c>
      <c r="BD25" s="492" t="s">
        <v>42</v>
      </c>
    </row>
    <row r="26" s="824" customFormat="1" customHeight="1" spans="1:56">
      <c r="A26" s="513">
        <v>46027</v>
      </c>
      <c r="B26" s="799" t="s">
        <v>51</v>
      </c>
      <c r="C26" s="799"/>
      <c r="D26" s="536" t="s">
        <v>706</v>
      </c>
      <c r="E26" s="1161" t="s">
        <v>745</v>
      </c>
      <c r="F26" s="1157"/>
      <c r="G26" s="388"/>
      <c r="H26" s="388">
        <f t="shared" si="2"/>
        <v>0</v>
      </c>
      <c r="I26" s="991"/>
      <c r="J26" s="388">
        <f t="shared" si="3"/>
        <v>0</v>
      </c>
      <c r="K26" s="662">
        <v>7</v>
      </c>
      <c r="L26" s="388">
        <f t="shared" si="4"/>
        <v>4736.39</v>
      </c>
      <c r="M26" s="388"/>
      <c r="N26" s="217">
        <v>4736.39</v>
      </c>
      <c r="O26" s="215"/>
      <c r="P26" s="388"/>
      <c r="Q26" s="388"/>
      <c r="R26" s="215"/>
      <c r="S26" s="1158"/>
      <c r="T26" s="359" t="s">
        <v>729</v>
      </c>
      <c r="U26" s="964"/>
      <c r="V26" s="964"/>
      <c r="W26" s="964"/>
      <c r="X26" s="964"/>
      <c r="Y26" s="964"/>
      <c r="Z26" s="964"/>
      <c r="AA26" s="964"/>
      <c r="AB26" s="964"/>
      <c r="AC26" s="964"/>
      <c r="AD26" s="964"/>
      <c r="AE26" s="964"/>
      <c r="AF26" s="964"/>
      <c r="AG26" s="964"/>
      <c r="AH26" s="964"/>
      <c r="AI26" s="964"/>
      <c r="AJ26" s="964"/>
      <c r="AK26" s="964"/>
      <c r="BC26" s="163" t="s">
        <v>205</v>
      </c>
      <c r="BD26" s="492" t="s">
        <v>89</v>
      </c>
    </row>
    <row r="27" s="824" customFormat="1" customHeight="1" spans="1:56">
      <c r="A27" s="513">
        <v>46028</v>
      </c>
      <c r="B27" s="799" t="s">
        <v>51</v>
      </c>
      <c r="C27" s="799" t="s">
        <v>52</v>
      </c>
      <c r="D27" s="409" t="str">
        <f>VLOOKUP(C27,$BC:$BD,2,0)</f>
        <v>1500W-2</v>
      </c>
      <c r="E27" s="1161" t="s">
        <v>54</v>
      </c>
      <c r="F27" s="1157">
        <v>6</v>
      </c>
      <c r="G27" s="388">
        <v>639</v>
      </c>
      <c r="H27" s="388">
        <f t="shared" si="2"/>
        <v>3834</v>
      </c>
      <c r="I27" s="991"/>
      <c r="J27" s="388">
        <f t="shared" si="3"/>
        <v>3834</v>
      </c>
      <c r="K27" s="662"/>
      <c r="L27" s="388">
        <f t="shared" si="4"/>
        <v>0</v>
      </c>
      <c r="M27" s="388"/>
      <c r="N27" s="217"/>
      <c r="O27" s="215"/>
      <c r="P27" s="388"/>
      <c r="Q27" s="388"/>
      <c r="R27" s="215"/>
      <c r="S27" s="1158"/>
      <c r="T27" s="359"/>
      <c r="U27" s="964"/>
      <c r="V27" s="964"/>
      <c r="W27" s="964"/>
      <c r="X27" s="964"/>
      <c r="Y27" s="964"/>
      <c r="Z27" s="964"/>
      <c r="AA27" s="964"/>
      <c r="AB27" s="964"/>
      <c r="AC27" s="964"/>
      <c r="AD27" s="964"/>
      <c r="AE27" s="964"/>
      <c r="AF27" s="964"/>
      <c r="AG27" s="964"/>
      <c r="AH27" s="964"/>
      <c r="AI27" s="964"/>
      <c r="AJ27" s="964"/>
      <c r="AK27" s="964"/>
      <c r="BC27" s="171" t="s">
        <v>41</v>
      </c>
      <c r="BD27" s="492" t="s">
        <v>42</v>
      </c>
    </row>
    <row r="28" s="824" customFormat="1" customHeight="1" spans="1:56">
      <c r="A28" s="513">
        <v>46028</v>
      </c>
      <c r="B28" s="799" t="s">
        <v>51</v>
      </c>
      <c r="C28" s="799" t="s">
        <v>45</v>
      </c>
      <c r="D28" s="409" t="str">
        <f>VLOOKUP(C28,$BC:$BD,2,0)</f>
        <v>1200 25L</v>
      </c>
      <c r="E28" s="1161" t="s">
        <v>54</v>
      </c>
      <c r="F28" s="1157">
        <v>1</v>
      </c>
      <c r="G28" s="388">
        <v>902.39</v>
      </c>
      <c r="H28" s="388">
        <f t="shared" si="2"/>
        <v>902.39</v>
      </c>
      <c r="I28" s="991"/>
      <c r="J28" s="388">
        <f t="shared" si="3"/>
        <v>902.39</v>
      </c>
      <c r="K28" s="662"/>
      <c r="L28" s="388">
        <f t="shared" si="4"/>
        <v>0</v>
      </c>
      <c r="M28" s="388"/>
      <c r="N28" s="217"/>
      <c r="O28" s="215"/>
      <c r="P28" s="388"/>
      <c r="Q28" s="388"/>
      <c r="R28" s="215"/>
      <c r="S28" s="1158"/>
      <c r="T28" s="359"/>
      <c r="U28" s="964"/>
      <c r="V28" s="964"/>
      <c r="W28" s="964"/>
      <c r="X28" s="964"/>
      <c r="Y28" s="964"/>
      <c r="Z28" s="964"/>
      <c r="AA28" s="964"/>
      <c r="AB28" s="964"/>
      <c r="AC28" s="964"/>
      <c r="AD28" s="964"/>
      <c r="AE28" s="964"/>
      <c r="AF28" s="964"/>
      <c r="AG28" s="964"/>
      <c r="AH28" s="964"/>
      <c r="AI28" s="964"/>
      <c r="AJ28" s="964"/>
      <c r="AK28" s="964"/>
      <c r="BC28" s="213" t="s">
        <v>111</v>
      </c>
      <c r="BD28" s="492" t="s">
        <v>112</v>
      </c>
    </row>
    <row r="29" s="824" customFormat="1" customHeight="1" spans="1:56">
      <c r="A29" s="513">
        <v>46028</v>
      </c>
      <c r="B29" s="799" t="s">
        <v>55</v>
      </c>
      <c r="C29" s="799"/>
      <c r="D29" s="536" t="s">
        <v>706</v>
      </c>
      <c r="E29" s="1161" t="s">
        <v>711</v>
      </c>
      <c r="F29" s="1157"/>
      <c r="G29" s="388"/>
      <c r="H29" s="388">
        <f t="shared" si="2"/>
        <v>0</v>
      </c>
      <c r="I29" s="991"/>
      <c r="J29" s="388">
        <f t="shared" si="3"/>
        <v>0</v>
      </c>
      <c r="K29" s="662">
        <v>1</v>
      </c>
      <c r="L29" s="388">
        <f t="shared" si="4"/>
        <v>552.22</v>
      </c>
      <c r="M29" s="388"/>
      <c r="N29" s="217">
        <v>552.22</v>
      </c>
      <c r="O29" s="215"/>
      <c r="P29" s="388"/>
      <c r="Q29" s="388"/>
      <c r="R29" s="215"/>
      <c r="S29" s="1158"/>
      <c r="T29" s="359" t="s">
        <v>729</v>
      </c>
      <c r="U29" s="964"/>
      <c r="V29" s="964"/>
      <c r="W29" s="964"/>
      <c r="X29" s="964"/>
      <c r="Y29" s="964"/>
      <c r="Z29" s="964"/>
      <c r="AA29" s="964"/>
      <c r="AB29" s="964"/>
      <c r="AC29" s="964"/>
      <c r="AD29" s="964"/>
      <c r="AE29" s="964"/>
      <c r="AF29" s="964"/>
      <c r="AG29" s="964"/>
      <c r="AH29" s="964"/>
      <c r="AI29" s="964"/>
      <c r="AJ29" s="964"/>
      <c r="AK29" s="964"/>
      <c r="BC29" s="213" t="s">
        <v>190</v>
      </c>
      <c r="BD29" s="492" t="s">
        <v>191</v>
      </c>
    </row>
    <row r="30" s="824" customFormat="1" customHeight="1" spans="1:56">
      <c r="A30" s="513">
        <v>46028</v>
      </c>
      <c r="B30" s="799" t="s">
        <v>55</v>
      </c>
      <c r="C30" s="799" t="s">
        <v>21</v>
      </c>
      <c r="D30" s="409" t="str">
        <f>VLOOKUP(C30,$BC:$BD,2,0)</f>
        <v>COMP 750W 220V</v>
      </c>
      <c r="E30" s="1161" t="s">
        <v>23</v>
      </c>
      <c r="F30" s="1157">
        <v>1</v>
      </c>
      <c r="G30" s="388">
        <v>534.84</v>
      </c>
      <c r="H30" s="388">
        <f t="shared" si="2"/>
        <v>534.84</v>
      </c>
      <c r="I30" s="991">
        <v>0.0325</v>
      </c>
      <c r="J30" s="388">
        <f t="shared" si="3"/>
        <v>552.22</v>
      </c>
      <c r="K30" s="662"/>
      <c r="L30" s="388">
        <f t="shared" si="4"/>
        <v>0</v>
      </c>
      <c r="M30" s="388"/>
      <c r="N30" s="217"/>
      <c r="O30" s="215"/>
      <c r="P30" s="388"/>
      <c r="Q30" s="388"/>
      <c r="R30" s="215"/>
      <c r="S30" s="1158"/>
      <c r="T30" s="359"/>
      <c r="U30" s="964"/>
      <c r="V30" s="964"/>
      <c r="W30" s="964"/>
      <c r="X30" s="964"/>
      <c r="Y30" s="964"/>
      <c r="Z30" s="964"/>
      <c r="AA30" s="964"/>
      <c r="AB30" s="964"/>
      <c r="AC30" s="964"/>
      <c r="AD30" s="964"/>
      <c r="AE30" s="964"/>
      <c r="AF30" s="964"/>
      <c r="AG30" s="964"/>
      <c r="AH30" s="964"/>
      <c r="AI30" s="964"/>
      <c r="AJ30" s="964"/>
      <c r="AK30" s="964"/>
      <c r="BC30" s="213" t="s">
        <v>188</v>
      </c>
      <c r="BD30" s="492" t="s">
        <v>189</v>
      </c>
    </row>
    <row r="31" s="824" customFormat="1" customHeight="1" spans="1:56">
      <c r="A31" s="513">
        <v>46029</v>
      </c>
      <c r="B31" s="799" t="s">
        <v>56</v>
      </c>
      <c r="C31" s="799"/>
      <c r="D31" s="536" t="s">
        <v>706</v>
      </c>
      <c r="E31" s="1156" t="s">
        <v>746</v>
      </c>
      <c r="F31" s="1157"/>
      <c r="G31" s="388"/>
      <c r="H31" s="388">
        <f t="shared" si="2"/>
        <v>0</v>
      </c>
      <c r="I31" s="991"/>
      <c r="J31" s="388">
        <f t="shared" si="3"/>
        <v>0</v>
      </c>
      <c r="K31" s="662">
        <v>20</v>
      </c>
      <c r="L31" s="388">
        <f t="shared" si="4"/>
        <v>13180</v>
      </c>
      <c r="M31" s="388"/>
      <c r="N31" s="217"/>
      <c r="O31" s="215">
        <v>13180</v>
      </c>
      <c r="P31" s="217"/>
      <c r="Q31" s="217"/>
      <c r="R31" s="215"/>
      <c r="S31" s="1158"/>
      <c r="T31" s="666" t="s">
        <v>747</v>
      </c>
      <c r="U31" s="964"/>
      <c r="V31" s="964"/>
      <c r="W31" s="964"/>
      <c r="X31" s="964"/>
      <c r="Y31" s="964"/>
      <c r="Z31" s="964"/>
      <c r="AA31" s="964"/>
      <c r="AB31" s="964"/>
      <c r="AC31" s="964"/>
      <c r="AD31" s="964"/>
      <c r="AE31" s="964"/>
      <c r="AF31" s="964"/>
      <c r="AG31" s="964"/>
      <c r="AH31" s="964"/>
      <c r="AI31" s="964"/>
      <c r="AJ31" s="964"/>
      <c r="AK31" s="964"/>
      <c r="BC31" s="213" t="s">
        <v>573</v>
      </c>
      <c r="BD31" s="492" t="s">
        <v>187</v>
      </c>
    </row>
    <row r="32" s="824" customFormat="1" customHeight="1" spans="1:56">
      <c r="A32" s="513">
        <v>46029</v>
      </c>
      <c r="B32" s="799" t="s">
        <v>56</v>
      </c>
      <c r="C32" s="799" t="s">
        <v>29</v>
      </c>
      <c r="D32" s="409" t="str">
        <f>VLOOKUP(C32,$BC:$BD,2,0)</f>
        <v>1100 8L</v>
      </c>
      <c r="E32" s="1156" t="s">
        <v>57</v>
      </c>
      <c r="F32" s="1157">
        <v>20</v>
      </c>
      <c r="G32" s="388">
        <v>659</v>
      </c>
      <c r="H32" s="388">
        <f t="shared" si="2"/>
        <v>13180</v>
      </c>
      <c r="I32" s="991"/>
      <c r="J32" s="388">
        <f t="shared" si="3"/>
        <v>13180</v>
      </c>
      <c r="K32" s="662"/>
      <c r="L32" s="388">
        <f t="shared" si="4"/>
        <v>0</v>
      </c>
      <c r="M32" s="388"/>
      <c r="N32" s="217"/>
      <c r="O32" s="215"/>
      <c r="P32" s="217"/>
      <c r="Q32" s="217"/>
      <c r="R32" s="215"/>
      <c r="S32" s="1158"/>
      <c r="T32" s="666"/>
      <c r="U32" s="964"/>
      <c r="V32" s="964"/>
      <c r="W32" s="964"/>
      <c r="X32" s="964"/>
      <c r="Y32" s="964"/>
      <c r="Z32" s="964"/>
      <c r="AA32" s="964"/>
      <c r="AB32" s="964"/>
      <c r="AC32" s="964"/>
      <c r="AD32" s="964"/>
      <c r="AE32" s="964"/>
      <c r="AF32" s="964"/>
      <c r="AG32" s="964"/>
      <c r="AH32" s="964"/>
      <c r="AI32" s="964"/>
      <c r="AJ32" s="964"/>
      <c r="AK32" s="964"/>
      <c r="BC32" s="213" t="s">
        <v>186</v>
      </c>
      <c r="BD32" s="409" t="s">
        <v>187</v>
      </c>
    </row>
    <row r="33" s="824" customFormat="1" customHeight="1" spans="1:56">
      <c r="A33" s="513">
        <v>46029</v>
      </c>
      <c r="B33" s="799" t="s">
        <v>58</v>
      </c>
      <c r="C33" s="799"/>
      <c r="D33" s="536" t="s">
        <v>706</v>
      </c>
      <c r="E33" s="1156" t="s">
        <v>733</v>
      </c>
      <c r="F33" s="1157"/>
      <c r="G33" s="388"/>
      <c r="H33" s="388">
        <f t="shared" si="2"/>
        <v>0</v>
      </c>
      <c r="I33" s="991"/>
      <c r="J33" s="388">
        <f t="shared" si="3"/>
        <v>0</v>
      </c>
      <c r="K33" s="662">
        <v>6</v>
      </c>
      <c r="L33" s="388">
        <f t="shared" si="4"/>
        <v>4256.12</v>
      </c>
      <c r="M33" s="388"/>
      <c r="N33" s="217"/>
      <c r="O33" s="215"/>
      <c r="P33" s="217">
        <v>4287.42</v>
      </c>
      <c r="Q33" s="217"/>
      <c r="R33" s="199">
        <f>ROUND(P33*S33,2)</f>
        <v>31.3</v>
      </c>
      <c r="S33" s="1158">
        <v>0.0073</v>
      </c>
      <c r="T33" s="666" t="s">
        <v>748</v>
      </c>
      <c r="U33" s="964"/>
      <c r="V33" s="964"/>
      <c r="W33" s="964"/>
      <c r="X33" s="964"/>
      <c r="Y33" s="964"/>
      <c r="Z33" s="964"/>
      <c r="AA33" s="964"/>
      <c r="AB33" s="964"/>
      <c r="AC33" s="964"/>
      <c r="AD33" s="964"/>
      <c r="AE33" s="964"/>
      <c r="AF33" s="964"/>
      <c r="AG33" s="964"/>
      <c r="AH33" s="964"/>
      <c r="AI33" s="964"/>
      <c r="AJ33" s="964"/>
      <c r="AK33" s="964"/>
      <c r="BC33" s="482" t="s">
        <v>749</v>
      </c>
      <c r="BD33" s="492" t="s">
        <v>750</v>
      </c>
    </row>
    <row r="34" s="824" customFormat="1" customHeight="1" spans="1:56">
      <c r="A34" s="513">
        <v>46029</v>
      </c>
      <c r="B34" s="799" t="s">
        <v>58</v>
      </c>
      <c r="C34" s="799" t="s">
        <v>43</v>
      </c>
      <c r="D34" s="409" t="str">
        <f>VLOOKUP(C34,$BC:$BD,2,0)</f>
        <v>1200- 8L</v>
      </c>
      <c r="E34" s="1156" t="s">
        <v>40</v>
      </c>
      <c r="F34" s="1157">
        <v>6</v>
      </c>
      <c r="G34" s="388">
        <v>714.57</v>
      </c>
      <c r="H34" s="388">
        <f t="shared" si="2"/>
        <v>4287.42</v>
      </c>
      <c r="I34" s="991"/>
      <c r="J34" s="388">
        <f t="shared" si="3"/>
        <v>4287.42</v>
      </c>
      <c r="K34" s="662"/>
      <c r="L34" s="388">
        <f t="shared" si="4"/>
        <v>0</v>
      </c>
      <c r="M34" s="388"/>
      <c r="N34" s="217"/>
      <c r="O34" s="215"/>
      <c r="P34" s="217"/>
      <c r="Q34" s="217"/>
      <c r="R34" s="215"/>
      <c r="S34" s="1158"/>
      <c r="T34" s="666"/>
      <c r="U34" s="964"/>
      <c r="V34" s="964"/>
      <c r="W34" s="964"/>
      <c r="X34" s="964"/>
      <c r="Y34" s="964"/>
      <c r="Z34" s="964"/>
      <c r="AA34" s="964"/>
      <c r="AB34" s="964"/>
      <c r="AC34" s="964"/>
      <c r="AD34" s="964"/>
      <c r="AE34" s="964"/>
      <c r="AF34" s="964"/>
      <c r="AG34" s="964"/>
      <c r="AH34" s="964"/>
      <c r="AI34" s="964"/>
      <c r="AJ34" s="964"/>
      <c r="AK34" s="964"/>
      <c r="BC34" s="300" t="s">
        <v>33</v>
      </c>
      <c r="BD34" s="793" t="s">
        <v>34</v>
      </c>
    </row>
    <row r="35" s="824" customFormat="1" customHeight="1" spans="1:56">
      <c r="A35" s="513">
        <v>46029</v>
      </c>
      <c r="B35" s="799" t="s">
        <v>59</v>
      </c>
      <c r="C35" s="799"/>
      <c r="D35" s="536" t="s">
        <v>706</v>
      </c>
      <c r="E35" s="1156" t="s">
        <v>751</v>
      </c>
      <c r="F35" s="1157"/>
      <c r="G35" s="388"/>
      <c r="H35" s="388">
        <f t="shared" si="2"/>
        <v>0</v>
      </c>
      <c r="I35" s="991"/>
      <c r="J35" s="388">
        <f t="shared" si="3"/>
        <v>0</v>
      </c>
      <c r="K35" s="662">
        <v>1</v>
      </c>
      <c r="L35" s="388">
        <f t="shared" si="4"/>
        <v>1050.28</v>
      </c>
      <c r="M35" s="388"/>
      <c r="N35" s="217"/>
      <c r="O35" s="215"/>
      <c r="P35" s="388">
        <v>1058</v>
      </c>
      <c r="Q35" s="388"/>
      <c r="R35" s="199">
        <f>ROUND(P35*S35,2)</f>
        <v>7.72</v>
      </c>
      <c r="S35" s="1158">
        <v>0.0073</v>
      </c>
      <c r="T35" s="877" t="s">
        <v>748</v>
      </c>
      <c r="U35" s="964"/>
      <c r="V35" s="964"/>
      <c r="W35" s="964"/>
      <c r="X35" s="964"/>
      <c r="Y35" s="964"/>
      <c r="Z35" s="964"/>
      <c r="AA35" s="964"/>
      <c r="AB35" s="964"/>
      <c r="AC35" s="964"/>
      <c r="AD35" s="964"/>
      <c r="AE35" s="964"/>
      <c r="AF35" s="964"/>
      <c r="AG35" s="964"/>
      <c r="AH35" s="964"/>
      <c r="AI35" s="964"/>
      <c r="AJ35" s="964"/>
      <c r="AK35" s="964"/>
      <c r="BC35" s="300" t="s">
        <v>60</v>
      </c>
      <c r="BD35" s="793" t="s">
        <v>17</v>
      </c>
    </row>
    <row r="36" s="824" customFormat="1" customHeight="1" spans="1:56">
      <c r="A36" s="513">
        <v>46029</v>
      </c>
      <c r="B36" s="799" t="s">
        <v>59</v>
      </c>
      <c r="C36" s="799" t="s">
        <v>60</v>
      </c>
      <c r="D36" s="409" t="str">
        <f>VLOOKUP(C36,$BC:$BD,2,0)</f>
        <v>1500W-4</v>
      </c>
      <c r="E36" s="1156" t="s">
        <v>61</v>
      </c>
      <c r="F36" s="1157">
        <v>1</v>
      </c>
      <c r="G36" s="388">
        <v>1058</v>
      </c>
      <c r="H36" s="388">
        <f t="shared" si="2"/>
        <v>1058</v>
      </c>
      <c r="I36" s="991"/>
      <c r="J36" s="388">
        <f t="shared" si="3"/>
        <v>1058</v>
      </c>
      <c r="K36" s="662"/>
      <c r="L36" s="388">
        <f t="shared" si="4"/>
        <v>0</v>
      </c>
      <c r="M36" s="388"/>
      <c r="N36" s="217"/>
      <c r="O36" s="215"/>
      <c r="P36" s="388"/>
      <c r="Q36" s="388"/>
      <c r="R36" s="215"/>
      <c r="S36" s="1158"/>
      <c r="T36" s="877"/>
      <c r="U36" s="964"/>
      <c r="V36" s="964"/>
      <c r="W36" s="964"/>
      <c r="X36" s="964"/>
      <c r="Y36" s="964"/>
      <c r="Z36" s="964"/>
      <c r="AA36" s="964"/>
      <c r="AB36" s="964"/>
      <c r="AC36" s="964"/>
      <c r="AD36" s="964"/>
      <c r="AE36" s="964"/>
      <c r="AF36" s="964"/>
      <c r="AG36" s="964"/>
      <c r="AH36" s="964"/>
      <c r="AI36" s="964"/>
      <c r="AJ36" s="964"/>
      <c r="AK36" s="964"/>
      <c r="BC36" s="482" t="s">
        <v>505</v>
      </c>
      <c r="BD36" s="492" t="s">
        <v>506</v>
      </c>
    </row>
    <row r="37" s="824" customFormat="1" customHeight="1" spans="1:56">
      <c r="A37" s="513">
        <v>46028</v>
      </c>
      <c r="B37" s="799" t="s">
        <v>62</v>
      </c>
      <c r="C37" s="799"/>
      <c r="D37" s="536" t="s">
        <v>706</v>
      </c>
      <c r="E37" s="1156" t="s">
        <v>752</v>
      </c>
      <c r="F37" s="1157"/>
      <c r="G37" s="388"/>
      <c r="H37" s="388">
        <f t="shared" si="2"/>
        <v>0</v>
      </c>
      <c r="I37" s="991"/>
      <c r="J37" s="388">
        <f t="shared" si="3"/>
        <v>0</v>
      </c>
      <c r="K37" s="662">
        <v>22</v>
      </c>
      <c r="L37" s="388">
        <f t="shared" si="4"/>
        <v>5354.93</v>
      </c>
      <c r="M37" s="388"/>
      <c r="N37" s="217">
        <v>5354.93</v>
      </c>
      <c r="O37" s="215"/>
      <c r="P37" s="388"/>
      <c r="Q37" s="388"/>
      <c r="R37" s="215"/>
      <c r="S37" s="1158"/>
      <c r="T37" s="902" t="s">
        <v>748</v>
      </c>
      <c r="U37" s="964"/>
      <c r="V37" s="964"/>
      <c r="W37" s="964"/>
      <c r="X37" s="964"/>
      <c r="Y37" s="964"/>
      <c r="Z37" s="964"/>
      <c r="AA37" s="964"/>
      <c r="AB37" s="964"/>
      <c r="AC37" s="964"/>
      <c r="AD37" s="964"/>
      <c r="AE37" s="964"/>
      <c r="AF37" s="964"/>
      <c r="AG37" s="964"/>
      <c r="AH37" s="964"/>
      <c r="AI37" s="964"/>
      <c r="AJ37" s="964"/>
      <c r="AK37" s="964"/>
      <c r="BC37" s="213" t="s">
        <v>548</v>
      </c>
      <c r="BD37" s="492" t="s">
        <v>506</v>
      </c>
    </row>
    <row r="38" s="824" customFormat="1" customHeight="1" spans="1:56">
      <c r="A38" s="513">
        <v>46029</v>
      </c>
      <c r="B38" s="799" t="s">
        <v>62</v>
      </c>
      <c r="C38" s="799" t="s">
        <v>63</v>
      </c>
      <c r="D38" s="409" t="str">
        <f>VLOOKUP(C38,$BC:$BD,2,0)</f>
        <v>1500W-4</v>
      </c>
      <c r="E38" s="1156" t="s">
        <v>64</v>
      </c>
      <c r="F38" s="1157">
        <v>2</v>
      </c>
      <c r="G38" s="388">
        <v>1058</v>
      </c>
      <c r="H38" s="388">
        <f t="shared" si="2"/>
        <v>2116</v>
      </c>
      <c r="I38" s="991">
        <v>0.0325</v>
      </c>
      <c r="J38" s="388">
        <f t="shared" si="3"/>
        <v>2184.77</v>
      </c>
      <c r="K38" s="662"/>
      <c r="L38" s="388">
        <f t="shared" si="4"/>
        <v>0</v>
      </c>
      <c r="M38" s="388"/>
      <c r="N38" s="217"/>
      <c r="O38" s="215"/>
      <c r="P38" s="388"/>
      <c r="Q38" s="388"/>
      <c r="R38" s="215"/>
      <c r="S38" s="1158"/>
      <c r="T38" s="902"/>
      <c r="U38" s="964"/>
      <c r="V38" s="964"/>
      <c r="W38" s="964"/>
      <c r="X38" s="964"/>
      <c r="Y38" s="964"/>
      <c r="Z38" s="964"/>
      <c r="AA38" s="964"/>
      <c r="AB38" s="964"/>
      <c r="AC38" s="964"/>
      <c r="AD38" s="964"/>
      <c r="AE38" s="964"/>
      <c r="AF38" s="964"/>
      <c r="AG38" s="964"/>
      <c r="AH38" s="964"/>
      <c r="AI38" s="964"/>
      <c r="AJ38" s="964"/>
      <c r="AK38" s="964"/>
      <c r="BC38" s="213" t="s">
        <v>560</v>
      </c>
      <c r="BD38" s="492" t="s">
        <v>76</v>
      </c>
    </row>
    <row r="39" s="824" customFormat="1" customHeight="1" spans="1:56">
      <c r="A39" s="513">
        <v>46029</v>
      </c>
      <c r="B39" s="799" t="s">
        <v>62</v>
      </c>
      <c r="C39" s="799" t="s">
        <v>65</v>
      </c>
      <c r="D39" s="409" t="str">
        <f>VLOOKUP(C39,$BC:$BD,2,0)</f>
        <v>USK-750W</v>
      </c>
      <c r="E39" s="1156" t="s">
        <v>64</v>
      </c>
      <c r="F39" s="1157">
        <v>4</v>
      </c>
      <c r="G39" s="388">
        <v>632</v>
      </c>
      <c r="H39" s="388">
        <f t="shared" si="2"/>
        <v>2528</v>
      </c>
      <c r="I39" s="991">
        <v>0.0325</v>
      </c>
      <c r="J39" s="388">
        <f t="shared" si="3"/>
        <v>2610.16</v>
      </c>
      <c r="K39" s="662"/>
      <c r="L39" s="388">
        <f t="shared" si="4"/>
        <v>0</v>
      </c>
      <c r="M39" s="388"/>
      <c r="N39" s="217"/>
      <c r="O39" s="215"/>
      <c r="P39" s="388"/>
      <c r="Q39" s="388"/>
      <c r="R39" s="215"/>
      <c r="S39" s="1158"/>
      <c r="T39" s="902"/>
      <c r="U39" s="964"/>
      <c r="V39" s="964"/>
      <c r="W39" s="964"/>
      <c r="X39" s="964"/>
      <c r="Y39" s="964"/>
      <c r="Z39" s="964"/>
      <c r="AA39" s="964"/>
      <c r="AB39" s="964"/>
      <c r="AC39" s="964"/>
      <c r="AD39" s="964"/>
      <c r="AE39" s="964"/>
      <c r="AF39" s="964"/>
      <c r="AG39" s="964"/>
      <c r="AH39" s="964"/>
      <c r="AI39" s="964"/>
      <c r="AJ39" s="964"/>
      <c r="AK39" s="964"/>
      <c r="BC39" s="482" t="s">
        <v>753</v>
      </c>
      <c r="BD39" s="492" t="s">
        <v>76</v>
      </c>
    </row>
    <row r="40" s="824" customFormat="1" customHeight="1" spans="1:56">
      <c r="A40" s="513">
        <v>46029</v>
      </c>
      <c r="B40" s="799" t="s">
        <v>62</v>
      </c>
      <c r="C40" s="799" t="s">
        <v>67</v>
      </c>
      <c r="D40" s="409" t="s">
        <v>34</v>
      </c>
      <c r="E40" s="1156" t="s">
        <v>64</v>
      </c>
      <c r="F40" s="1157">
        <v>10</v>
      </c>
      <c r="G40" s="388">
        <v>20</v>
      </c>
      <c r="H40" s="388">
        <f t="shared" si="2"/>
        <v>200</v>
      </c>
      <c r="I40" s="991"/>
      <c r="J40" s="388">
        <f t="shared" si="3"/>
        <v>200</v>
      </c>
      <c r="K40" s="662"/>
      <c r="L40" s="388">
        <f t="shared" si="4"/>
        <v>0</v>
      </c>
      <c r="M40" s="388"/>
      <c r="N40" s="217"/>
      <c r="O40" s="215"/>
      <c r="P40" s="388"/>
      <c r="Q40" s="388"/>
      <c r="R40" s="215"/>
      <c r="S40" s="1158"/>
      <c r="T40" s="902"/>
      <c r="U40" s="964"/>
      <c r="V40" s="964"/>
      <c r="W40" s="964"/>
      <c r="X40" s="964"/>
      <c r="Y40" s="964"/>
      <c r="Z40" s="964"/>
      <c r="AA40" s="964"/>
      <c r="AB40" s="964"/>
      <c r="AC40" s="964"/>
      <c r="AD40" s="964"/>
      <c r="AE40" s="964"/>
      <c r="AF40" s="964"/>
      <c r="AG40" s="964"/>
      <c r="AH40" s="964"/>
      <c r="AI40" s="964"/>
      <c r="AJ40" s="964"/>
      <c r="AK40" s="964"/>
      <c r="BC40" s="163" t="s">
        <v>75</v>
      </c>
      <c r="BD40" s="492" t="s">
        <v>76</v>
      </c>
    </row>
    <row r="41" s="824" customFormat="1" customHeight="1" spans="1:56">
      <c r="A41" s="513">
        <v>46029</v>
      </c>
      <c r="B41" s="799" t="s">
        <v>62</v>
      </c>
      <c r="C41" s="1162" t="s">
        <v>36</v>
      </c>
      <c r="D41" s="409" t="str">
        <f>VLOOKUP(C41,$BC:$BD,2,0)</f>
        <v>配件</v>
      </c>
      <c r="E41" s="1156" t="s">
        <v>64</v>
      </c>
      <c r="F41" s="1157">
        <v>6</v>
      </c>
      <c r="G41" s="388">
        <v>60</v>
      </c>
      <c r="H41" s="388">
        <f t="shared" si="2"/>
        <v>360</v>
      </c>
      <c r="I41" s="991"/>
      <c r="J41" s="388">
        <f t="shared" si="3"/>
        <v>360</v>
      </c>
      <c r="K41" s="662"/>
      <c r="L41" s="388">
        <f t="shared" si="4"/>
        <v>0</v>
      </c>
      <c r="M41" s="388"/>
      <c r="N41" s="217"/>
      <c r="O41" s="215"/>
      <c r="P41" s="388"/>
      <c r="Q41" s="388"/>
      <c r="R41" s="215"/>
      <c r="S41" s="1158"/>
      <c r="T41" s="902"/>
      <c r="U41" s="964"/>
      <c r="V41" s="964"/>
      <c r="W41" s="964"/>
      <c r="X41" s="964"/>
      <c r="Y41" s="964"/>
      <c r="Z41" s="964"/>
      <c r="AA41" s="964"/>
      <c r="AB41" s="964"/>
      <c r="AC41" s="964"/>
      <c r="AD41" s="964"/>
      <c r="AE41" s="964"/>
      <c r="AF41" s="964"/>
      <c r="AG41" s="964"/>
      <c r="AH41" s="964"/>
      <c r="AI41" s="964"/>
      <c r="AJ41" s="964"/>
      <c r="AK41" s="964"/>
      <c r="BC41" s="213" t="s">
        <v>120</v>
      </c>
      <c r="BD41" s="492" t="s">
        <v>76</v>
      </c>
    </row>
    <row r="42" s="824" customFormat="1" customHeight="1" spans="1:56">
      <c r="A42" s="513">
        <v>46030</v>
      </c>
      <c r="B42" s="799" t="s">
        <v>68</v>
      </c>
      <c r="C42" s="799"/>
      <c r="D42" s="536" t="s">
        <v>706</v>
      </c>
      <c r="E42" s="1156" t="s">
        <v>754</v>
      </c>
      <c r="F42" s="1157"/>
      <c r="G42" s="388"/>
      <c r="H42" s="388">
        <f t="shared" si="2"/>
        <v>0</v>
      </c>
      <c r="I42" s="991"/>
      <c r="J42" s="388">
        <f t="shared" si="3"/>
        <v>0</v>
      </c>
      <c r="K42" s="662">
        <v>1</v>
      </c>
      <c r="L42" s="388">
        <f t="shared" si="4"/>
        <v>665</v>
      </c>
      <c r="M42" s="388"/>
      <c r="N42" s="217">
        <v>665</v>
      </c>
      <c r="O42" s="215"/>
      <c r="P42" s="388"/>
      <c r="Q42" s="388"/>
      <c r="R42" s="215"/>
      <c r="S42" s="1158"/>
      <c r="T42" s="394" t="s">
        <v>755</v>
      </c>
      <c r="U42" s="964"/>
      <c r="V42" s="964"/>
      <c r="W42" s="964"/>
      <c r="X42" s="964"/>
      <c r="Y42" s="964"/>
      <c r="Z42" s="964"/>
      <c r="AA42" s="964"/>
      <c r="AB42" s="964"/>
      <c r="AC42" s="964"/>
      <c r="AD42" s="964"/>
      <c r="AE42" s="964"/>
      <c r="AF42" s="964"/>
      <c r="AG42" s="964"/>
      <c r="AH42" s="964"/>
      <c r="AI42" s="964"/>
      <c r="AJ42" s="964"/>
      <c r="AK42" s="964"/>
      <c r="BC42" s="213" t="s">
        <v>289</v>
      </c>
      <c r="BD42" s="492" t="s">
        <v>290</v>
      </c>
    </row>
    <row r="43" s="824" customFormat="1" customHeight="1" spans="1:56">
      <c r="A43" s="513">
        <v>46030</v>
      </c>
      <c r="B43" s="799" t="s">
        <v>68</v>
      </c>
      <c r="C43" s="1162" t="s">
        <v>29</v>
      </c>
      <c r="D43" s="409" t="str">
        <f>VLOOKUP(C43,$BC:$BD,2,0)</f>
        <v>1100 8L</v>
      </c>
      <c r="E43" s="1156" t="s">
        <v>69</v>
      </c>
      <c r="F43" s="1157">
        <v>1</v>
      </c>
      <c r="G43" s="388">
        <v>665</v>
      </c>
      <c r="H43" s="388">
        <f t="shared" si="2"/>
        <v>665</v>
      </c>
      <c r="I43" s="991"/>
      <c r="J43" s="388">
        <f t="shared" si="3"/>
        <v>665</v>
      </c>
      <c r="K43" s="662"/>
      <c r="L43" s="388">
        <f t="shared" si="4"/>
        <v>0</v>
      </c>
      <c r="M43" s="388"/>
      <c r="N43" s="217"/>
      <c r="O43" s="215"/>
      <c r="P43" s="388"/>
      <c r="Q43" s="388"/>
      <c r="R43" s="215"/>
      <c r="S43" s="1158"/>
      <c r="T43" s="394"/>
      <c r="U43" s="964"/>
      <c r="V43" s="964"/>
      <c r="W43" s="964"/>
      <c r="X43" s="964"/>
      <c r="Y43" s="964"/>
      <c r="Z43" s="964"/>
      <c r="AA43" s="964"/>
      <c r="AB43" s="964"/>
      <c r="AC43" s="964"/>
      <c r="AD43" s="964"/>
      <c r="AE43" s="964"/>
      <c r="AF43" s="964"/>
      <c r="AG43" s="964"/>
      <c r="AH43" s="964"/>
      <c r="AI43" s="964"/>
      <c r="AJ43" s="964"/>
      <c r="AK43" s="964"/>
      <c r="BC43" s="482" t="s">
        <v>756</v>
      </c>
      <c r="BD43" s="492" t="s">
        <v>79</v>
      </c>
    </row>
    <row r="44" s="824" customFormat="1" customHeight="1" spans="1:56">
      <c r="A44" s="513">
        <v>46029</v>
      </c>
      <c r="B44" s="799" t="s">
        <v>70</v>
      </c>
      <c r="C44" s="799"/>
      <c r="D44" s="536" t="s">
        <v>706</v>
      </c>
      <c r="E44" s="1163" t="s">
        <v>757</v>
      </c>
      <c r="F44" s="1157"/>
      <c r="G44" s="388"/>
      <c r="H44" s="388">
        <f t="shared" si="2"/>
        <v>0</v>
      </c>
      <c r="I44" s="991"/>
      <c r="J44" s="388">
        <f t="shared" si="3"/>
        <v>0</v>
      </c>
      <c r="K44" s="662">
        <v>1</v>
      </c>
      <c r="L44" s="388">
        <f t="shared" si="4"/>
        <v>1749.06</v>
      </c>
      <c r="M44" s="388"/>
      <c r="N44" s="217">
        <v>1749.06</v>
      </c>
      <c r="O44" s="215"/>
      <c r="P44" s="388"/>
      <c r="Q44" s="388"/>
      <c r="R44" s="215"/>
      <c r="S44" s="1158"/>
      <c r="T44" s="359" t="s">
        <v>748</v>
      </c>
      <c r="U44" s="964"/>
      <c r="V44" s="964"/>
      <c r="W44" s="964"/>
      <c r="X44" s="964"/>
      <c r="Y44" s="964"/>
      <c r="Z44" s="964"/>
      <c r="AA44" s="964"/>
      <c r="AB44" s="964"/>
      <c r="AC44" s="964"/>
      <c r="AD44" s="964"/>
      <c r="AE44" s="964"/>
      <c r="AF44" s="964"/>
      <c r="AG44" s="964"/>
      <c r="AH44" s="964"/>
      <c r="AI44" s="964"/>
      <c r="AJ44" s="964"/>
      <c r="AK44" s="964"/>
      <c r="BC44" s="337" t="s">
        <v>758</v>
      </c>
      <c r="BD44" s="887" t="s">
        <v>759</v>
      </c>
    </row>
    <row r="45" s="824" customFormat="1" customHeight="1" spans="1:56">
      <c r="A45" s="513">
        <v>46030</v>
      </c>
      <c r="B45" s="799" t="s">
        <v>70</v>
      </c>
      <c r="C45" s="799" t="s">
        <v>71</v>
      </c>
      <c r="D45" s="409" t="str">
        <f>VLOOKUP(C45,$BC:$BD,2,0)</f>
        <v>1500 50L</v>
      </c>
      <c r="E45" s="1163" t="s">
        <v>73</v>
      </c>
      <c r="F45" s="1157">
        <v>1</v>
      </c>
      <c r="G45" s="388">
        <v>1694</v>
      </c>
      <c r="H45" s="388">
        <f t="shared" si="2"/>
        <v>1694</v>
      </c>
      <c r="I45" s="991">
        <v>0.0325</v>
      </c>
      <c r="J45" s="388">
        <f t="shared" si="3"/>
        <v>1749.06</v>
      </c>
      <c r="K45" s="662"/>
      <c r="L45" s="388">
        <f t="shared" si="4"/>
        <v>0</v>
      </c>
      <c r="M45" s="388"/>
      <c r="N45" s="217"/>
      <c r="O45" s="215"/>
      <c r="P45" s="388"/>
      <c r="Q45" s="388"/>
      <c r="R45" s="215"/>
      <c r="S45" s="1158"/>
      <c r="T45" s="359"/>
      <c r="U45" s="964"/>
      <c r="V45" s="964"/>
      <c r="W45" s="964"/>
      <c r="X45" s="964"/>
      <c r="Y45" s="964"/>
      <c r="Z45" s="964"/>
      <c r="AA45" s="964"/>
      <c r="AB45" s="964"/>
      <c r="AC45" s="964"/>
      <c r="AD45" s="964"/>
      <c r="AE45" s="964"/>
      <c r="AF45" s="964"/>
      <c r="AG45" s="964"/>
      <c r="AH45" s="964"/>
      <c r="AI45" s="964"/>
      <c r="AJ45" s="964"/>
      <c r="AK45" s="964"/>
      <c r="BC45" s="337" t="s">
        <v>760</v>
      </c>
      <c r="BD45" s="887" t="s">
        <v>99</v>
      </c>
    </row>
    <row r="46" s="824" customFormat="1" customHeight="1" spans="1:56">
      <c r="A46" s="513">
        <v>46029</v>
      </c>
      <c r="B46" s="799" t="s">
        <v>74</v>
      </c>
      <c r="C46" s="799"/>
      <c r="D46" s="536" t="s">
        <v>706</v>
      </c>
      <c r="E46" s="1156" t="s">
        <v>761</v>
      </c>
      <c r="F46" s="1157"/>
      <c r="G46" s="388"/>
      <c r="H46" s="388">
        <f t="shared" si="2"/>
        <v>0</v>
      </c>
      <c r="I46" s="991"/>
      <c r="J46" s="388">
        <f t="shared" si="3"/>
        <v>0</v>
      </c>
      <c r="K46" s="662">
        <v>7</v>
      </c>
      <c r="L46" s="388">
        <f t="shared" si="4"/>
        <v>7439</v>
      </c>
      <c r="M46" s="388"/>
      <c r="N46" s="217">
        <v>7439</v>
      </c>
      <c r="O46" s="215"/>
      <c r="P46" s="388"/>
      <c r="Q46" s="388"/>
      <c r="R46" s="215"/>
      <c r="S46" s="1158"/>
      <c r="T46" s="359" t="s">
        <v>748</v>
      </c>
      <c r="U46" s="964"/>
      <c r="V46" s="964"/>
      <c r="W46" s="964"/>
      <c r="X46" s="964"/>
      <c r="Y46" s="964"/>
      <c r="Z46" s="964"/>
      <c r="AA46" s="964"/>
      <c r="AB46" s="964"/>
      <c r="AC46" s="964"/>
      <c r="AD46" s="964"/>
      <c r="AE46" s="964"/>
      <c r="AF46" s="964"/>
      <c r="AG46" s="964"/>
      <c r="AH46" s="964"/>
      <c r="AI46" s="964"/>
      <c r="AJ46" s="964"/>
      <c r="AK46" s="964"/>
      <c r="BC46" s="482" t="s">
        <v>446</v>
      </c>
      <c r="BD46" s="492" t="s">
        <v>447</v>
      </c>
    </row>
    <row r="47" s="824" customFormat="1" customHeight="1" spans="1:56">
      <c r="A47" s="513">
        <v>46030</v>
      </c>
      <c r="B47" s="799" t="s">
        <v>74</v>
      </c>
      <c r="C47" s="799" t="s">
        <v>75</v>
      </c>
      <c r="D47" s="409" t="str">
        <f>VLOOKUP(C47,$BC:$BD,2,0)</f>
        <v>750-25L</v>
      </c>
      <c r="E47" s="1156" t="s">
        <v>77</v>
      </c>
      <c r="F47" s="1157">
        <v>5</v>
      </c>
      <c r="G47" s="388">
        <v>846</v>
      </c>
      <c r="H47" s="388">
        <f t="shared" si="2"/>
        <v>4230</v>
      </c>
      <c r="I47" s="991"/>
      <c r="J47" s="388">
        <f t="shared" si="3"/>
        <v>4230</v>
      </c>
      <c r="K47" s="662"/>
      <c r="L47" s="388">
        <f t="shared" si="4"/>
        <v>0</v>
      </c>
      <c r="M47" s="388"/>
      <c r="N47" s="217"/>
      <c r="O47" s="215"/>
      <c r="P47" s="388"/>
      <c r="Q47" s="388"/>
      <c r="R47" s="215"/>
      <c r="S47" s="1158"/>
      <c r="T47" s="359"/>
      <c r="U47" s="964"/>
      <c r="V47" s="964"/>
      <c r="W47" s="964"/>
      <c r="X47" s="964"/>
      <c r="Y47" s="964"/>
      <c r="Z47" s="964"/>
      <c r="AA47" s="964"/>
      <c r="AB47" s="964"/>
      <c r="AC47" s="964"/>
      <c r="AD47" s="964"/>
      <c r="AE47" s="964"/>
      <c r="AF47" s="964"/>
      <c r="AG47" s="964"/>
      <c r="AH47" s="964"/>
      <c r="AI47" s="964"/>
      <c r="AJ47" s="964"/>
      <c r="AK47" s="964"/>
      <c r="BC47" s="163" t="s">
        <v>762</v>
      </c>
      <c r="BD47" s="492" t="s">
        <v>719</v>
      </c>
    </row>
    <row r="48" s="824" customFormat="1" customHeight="1" spans="1:56">
      <c r="A48" s="513">
        <v>46030</v>
      </c>
      <c r="B48" s="799" t="s">
        <v>74</v>
      </c>
      <c r="C48" s="799" t="s">
        <v>78</v>
      </c>
      <c r="D48" s="409" t="str">
        <f>VLOOKUP(C48,$BC:$BD,2,0)</f>
        <v>550*2-50L</v>
      </c>
      <c r="E48" s="1156" t="s">
        <v>77</v>
      </c>
      <c r="F48" s="1157">
        <v>1</v>
      </c>
      <c r="G48" s="388">
        <v>1685</v>
      </c>
      <c r="H48" s="388">
        <f t="shared" si="2"/>
        <v>1685</v>
      </c>
      <c r="I48" s="991"/>
      <c r="J48" s="388">
        <f t="shared" si="3"/>
        <v>1685</v>
      </c>
      <c r="K48" s="662"/>
      <c r="L48" s="388">
        <f t="shared" si="4"/>
        <v>0</v>
      </c>
      <c r="M48" s="388"/>
      <c r="N48" s="217"/>
      <c r="O48" s="215"/>
      <c r="P48" s="388"/>
      <c r="Q48" s="388"/>
      <c r="R48" s="215"/>
      <c r="S48" s="1158"/>
      <c r="T48" s="359"/>
      <c r="U48" s="964"/>
      <c r="V48" s="964"/>
      <c r="W48" s="964"/>
      <c r="X48" s="964"/>
      <c r="Y48" s="964"/>
      <c r="Z48" s="964"/>
      <c r="AA48" s="964"/>
      <c r="AB48" s="964"/>
      <c r="AC48" s="964"/>
      <c r="AD48" s="964"/>
      <c r="AE48" s="964"/>
      <c r="AF48" s="964"/>
      <c r="AG48" s="964"/>
      <c r="AH48" s="964"/>
      <c r="AI48" s="964"/>
      <c r="AJ48" s="964"/>
      <c r="AK48" s="964"/>
      <c r="BC48" s="337" t="s">
        <v>763</v>
      </c>
      <c r="BD48" s="887" t="s">
        <v>714</v>
      </c>
    </row>
    <row r="49" s="824" customFormat="1" customHeight="1" spans="1:56">
      <c r="A49" s="513">
        <v>46030</v>
      </c>
      <c r="B49" s="799" t="s">
        <v>74</v>
      </c>
      <c r="C49" s="799" t="s">
        <v>38</v>
      </c>
      <c r="D49" s="409" t="str">
        <f>VLOOKUP(C49,$BC:$BD,2,0)</f>
        <v>1100*2 50L</v>
      </c>
      <c r="E49" s="1156" t="s">
        <v>77</v>
      </c>
      <c r="F49" s="1157">
        <v>1</v>
      </c>
      <c r="G49" s="388">
        <v>1524</v>
      </c>
      <c r="H49" s="388">
        <f t="shared" si="2"/>
        <v>1524</v>
      </c>
      <c r="I49" s="991"/>
      <c r="J49" s="388">
        <f t="shared" si="3"/>
        <v>1524</v>
      </c>
      <c r="K49" s="662"/>
      <c r="L49" s="388">
        <f t="shared" si="4"/>
        <v>0</v>
      </c>
      <c r="M49" s="388"/>
      <c r="N49" s="217"/>
      <c r="O49" s="215"/>
      <c r="P49" s="388"/>
      <c r="Q49" s="388"/>
      <c r="R49" s="215"/>
      <c r="S49" s="1158"/>
      <c r="T49" s="359"/>
      <c r="U49" s="964"/>
      <c r="V49" s="964"/>
      <c r="W49" s="964"/>
      <c r="X49" s="964"/>
      <c r="Y49" s="964"/>
      <c r="Z49" s="964"/>
      <c r="AA49" s="964"/>
      <c r="AB49" s="964"/>
      <c r="AC49" s="964"/>
      <c r="AD49" s="964"/>
      <c r="AE49" s="964"/>
      <c r="AF49" s="964"/>
      <c r="AG49" s="964"/>
      <c r="AH49" s="964"/>
      <c r="AI49" s="964"/>
      <c r="AJ49" s="964"/>
      <c r="AK49" s="964"/>
      <c r="BC49" s="337" t="s">
        <v>764</v>
      </c>
      <c r="BD49" s="1081" t="s">
        <v>765</v>
      </c>
    </row>
    <row r="50" s="824" customFormat="1" customHeight="1" spans="1:56">
      <c r="A50" s="513">
        <v>46030</v>
      </c>
      <c r="B50" s="799" t="s">
        <v>80</v>
      </c>
      <c r="C50" s="799"/>
      <c r="D50" s="536" t="s">
        <v>706</v>
      </c>
      <c r="E50" s="1156" t="s">
        <v>766</v>
      </c>
      <c r="F50" s="1157"/>
      <c r="G50" s="388"/>
      <c r="H50" s="388">
        <f t="shared" si="2"/>
        <v>0</v>
      </c>
      <c r="I50" s="991"/>
      <c r="J50" s="388">
        <f t="shared" si="3"/>
        <v>0</v>
      </c>
      <c r="K50" s="662">
        <v>7</v>
      </c>
      <c r="L50" s="388">
        <f t="shared" si="4"/>
        <v>210</v>
      </c>
      <c r="M50" s="388"/>
      <c r="N50" s="217">
        <v>210</v>
      </c>
      <c r="O50" s="215"/>
      <c r="P50" s="388"/>
      <c r="Q50" s="388"/>
      <c r="R50" s="215"/>
      <c r="S50" s="1158"/>
      <c r="T50" s="359" t="s">
        <v>755</v>
      </c>
      <c r="U50" s="964"/>
      <c r="V50" s="964"/>
      <c r="W50" s="964"/>
      <c r="X50" s="964"/>
      <c r="Y50" s="964"/>
      <c r="Z50" s="964"/>
      <c r="AA50" s="964"/>
      <c r="AB50" s="964"/>
      <c r="AC50" s="964"/>
      <c r="AD50" s="964"/>
      <c r="AE50" s="964"/>
      <c r="AF50" s="964"/>
      <c r="AG50" s="964"/>
      <c r="AH50" s="964"/>
      <c r="AI50" s="964"/>
      <c r="AJ50" s="964"/>
      <c r="AK50" s="964"/>
      <c r="BC50" s="337" t="s">
        <v>489</v>
      </c>
      <c r="BD50" s="1081" t="s">
        <v>490</v>
      </c>
    </row>
    <row r="51" s="824" customFormat="1" customHeight="1" spans="1:56">
      <c r="A51" s="513">
        <v>46030</v>
      </c>
      <c r="B51" s="799" t="s">
        <v>80</v>
      </c>
      <c r="C51" s="799" t="s">
        <v>33</v>
      </c>
      <c r="D51" s="409" t="str">
        <f>VLOOKUP(C51,$BC:$BD,2,0)</f>
        <v>配件</v>
      </c>
      <c r="E51" s="1156" t="s">
        <v>81</v>
      </c>
      <c r="F51" s="1157">
        <v>2</v>
      </c>
      <c r="G51" s="388">
        <v>15</v>
      </c>
      <c r="H51" s="388">
        <f t="shared" si="2"/>
        <v>30</v>
      </c>
      <c r="I51" s="991"/>
      <c r="J51" s="388">
        <f t="shared" si="3"/>
        <v>30</v>
      </c>
      <c r="K51" s="662"/>
      <c r="L51" s="388">
        <f t="shared" si="4"/>
        <v>0</v>
      </c>
      <c r="M51" s="388"/>
      <c r="N51" s="217"/>
      <c r="O51" s="215"/>
      <c r="P51" s="388"/>
      <c r="Q51" s="388"/>
      <c r="R51" s="215"/>
      <c r="S51" s="1158"/>
      <c r="T51" s="359"/>
      <c r="U51" s="964"/>
      <c r="V51" s="964"/>
      <c r="W51" s="964"/>
      <c r="X51" s="964"/>
      <c r="Y51" s="964"/>
      <c r="Z51" s="964"/>
      <c r="AA51" s="964"/>
      <c r="AB51" s="964"/>
      <c r="AC51" s="964"/>
      <c r="AD51" s="964"/>
      <c r="AE51" s="964"/>
      <c r="AF51" s="964"/>
      <c r="AG51" s="964"/>
      <c r="AH51" s="964"/>
      <c r="AI51" s="964"/>
      <c r="AJ51" s="964"/>
      <c r="AK51" s="964"/>
      <c r="BC51" s="482" t="s">
        <v>52</v>
      </c>
      <c r="BD51" s="1081" t="s">
        <v>53</v>
      </c>
    </row>
    <row r="52" s="824" customFormat="1" customHeight="1" spans="1:56">
      <c r="A52" s="513">
        <v>46030</v>
      </c>
      <c r="B52" s="799" t="s">
        <v>80</v>
      </c>
      <c r="C52" s="799" t="s">
        <v>33</v>
      </c>
      <c r="D52" s="409" t="str">
        <f>VLOOKUP(C52,$BC:$BD,2,0)</f>
        <v>配件</v>
      </c>
      <c r="E52" s="1156" t="s">
        <v>81</v>
      </c>
      <c r="F52" s="1157">
        <v>2</v>
      </c>
      <c r="G52" s="388">
        <v>40</v>
      </c>
      <c r="H52" s="388">
        <f t="shared" si="2"/>
        <v>80</v>
      </c>
      <c r="I52" s="991"/>
      <c r="J52" s="388">
        <f t="shared" si="3"/>
        <v>80</v>
      </c>
      <c r="K52" s="662"/>
      <c r="L52" s="388">
        <f t="shared" si="4"/>
        <v>0</v>
      </c>
      <c r="M52" s="388"/>
      <c r="N52" s="217"/>
      <c r="O52" s="215"/>
      <c r="P52" s="388"/>
      <c r="Q52" s="388"/>
      <c r="R52" s="215"/>
      <c r="S52" s="1158"/>
      <c r="T52" s="359"/>
      <c r="U52" s="964"/>
      <c r="V52" s="964"/>
      <c r="W52" s="964"/>
      <c r="X52" s="964"/>
      <c r="Y52" s="964"/>
      <c r="Z52" s="964"/>
      <c r="AA52" s="964"/>
      <c r="AB52" s="964"/>
      <c r="AC52" s="964"/>
      <c r="AD52" s="964"/>
      <c r="AE52" s="964"/>
      <c r="AF52" s="964"/>
      <c r="AG52" s="964"/>
      <c r="AH52" s="964"/>
      <c r="AI52" s="964"/>
      <c r="AJ52" s="964"/>
      <c r="AK52" s="964"/>
      <c r="BC52" s="482" t="s">
        <v>21</v>
      </c>
      <c r="BD52" s="1081" t="s">
        <v>22</v>
      </c>
    </row>
    <row r="53" s="824" customFormat="1" customHeight="1" spans="1:56">
      <c r="A53" s="513">
        <v>46030</v>
      </c>
      <c r="B53" s="799" t="s">
        <v>80</v>
      </c>
      <c r="C53" s="799" t="s">
        <v>33</v>
      </c>
      <c r="D53" s="409" t="str">
        <f>VLOOKUP(C53,$BC:$BD,2,0)</f>
        <v>配件</v>
      </c>
      <c r="E53" s="1156" t="s">
        <v>81</v>
      </c>
      <c r="F53" s="1157">
        <v>2</v>
      </c>
      <c r="G53" s="388">
        <v>10</v>
      </c>
      <c r="H53" s="388">
        <f t="shared" si="2"/>
        <v>20</v>
      </c>
      <c r="I53" s="991"/>
      <c r="J53" s="388">
        <f t="shared" si="3"/>
        <v>20</v>
      </c>
      <c r="K53" s="662"/>
      <c r="L53" s="388">
        <f t="shared" si="4"/>
        <v>0</v>
      </c>
      <c r="M53" s="388"/>
      <c r="N53" s="217"/>
      <c r="O53" s="215"/>
      <c r="P53" s="388"/>
      <c r="Q53" s="388"/>
      <c r="R53" s="215"/>
      <c r="S53" s="1158"/>
      <c r="T53" s="359"/>
      <c r="U53" s="964"/>
      <c r="V53" s="964"/>
      <c r="W53" s="964"/>
      <c r="X53" s="964"/>
      <c r="Y53" s="964"/>
      <c r="Z53" s="964"/>
      <c r="AA53" s="964"/>
      <c r="AB53" s="964"/>
      <c r="AC53" s="964"/>
      <c r="AD53" s="964"/>
      <c r="AE53" s="964"/>
      <c r="AF53" s="964"/>
      <c r="AG53" s="964"/>
      <c r="AH53" s="964"/>
      <c r="AI53" s="964"/>
      <c r="AJ53" s="964"/>
      <c r="AK53" s="964"/>
      <c r="BC53" s="337" t="s">
        <v>25</v>
      </c>
      <c r="BD53" s="1081" t="s">
        <v>26</v>
      </c>
    </row>
    <row r="54" s="824" customFormat="1" customHeight="1" spans="1:56">
      <c r="A54" s="513">
        <v>46030</v>
      </c>
      <c r="B54" s="799" t="s">
        <v>80</v>
      </c>
      <c r="C54" s="799" t="s">
        <v>33</v>
      </c>
      <c r="D54" s="409" t="str">
        <f>VLOOKUP(C54,$BC:$BD,2,0)</f>
        <v>配件</v>
      </c>
      <c r="E54" s="1156" t="s">
        <v>81</v>
      </c>
      <c r="F54" s="1157">
        <v>1</v>
      </c>
      <c r="G54" s="388">
        <v>80</v>
      </c>
      <c r="H54" s="388">
        <f t="shared" si="2"/>
        <v>80</v>
      </c>
      <c r="I54" s="991"/>
      <c r="J54" s="388">
        <f t="shared" si="3"/>
        <v>80</v>
      </c>
      <c r="K54" s="662"/>
      <c r="L54" s="388">
        <f t="shared" si="4"/>
        <v>0</v>
      </c>
      <c r="M54" s="388"/>
      <c r="N54" s="217"/>
      <c r="O54" s="215"/>
      <c r="P54" s="388"/>
      <c r="Q54" s="388"/>
      <c r="R54" s="215"/>
      <c r="S54" s="1158"/>
      <c r="T54" s="359"/>
      <c r="U54" s="964"/>
      <c r="V54" s="964"/>
      <c r="W54" s="964"/>
      <c r="X54" s="964"/>
      <c r="Y54" s="964"/>
      <c r="Z54" s="964"/>
      <c r="AA54" s="964"/>
      <c r="AB54" s="964"/>
      <c r="AC54" s="964"/>
      <c r="AD54" s="964"/>
      <c r="AE54" s="964"/>
      <c r="AF54" s="964"/>
      <c r="AG54" s="964"/>
      <c r="AH54" s="964"/>
      <c r="AI54" s="964"/>
      <c r="AJ54" s="964"/>
      <c r="AK54" s="964"/>
      <c r="BC54" s="337" t="s">
        <v>38</v>
      </c>
      <c r="BD54" s="1081" t="s">
        <v>39</v>
      </c>
    </row>
    <row r="55" s="824" customFormat="1" customHeight="1" spans="1:56">
      <c r="A55" s="513">
        <v>46030</v>
      </c>
      <c r="B55" s="799" t="s">
        <v>82</v>
      </c>
      <c r="C55" s="799"/>
      <c r="D55" s="536" t="s">
        <v>706</v>
      </c>
      <c r="E55" s="1156" t="s">
        <v>733</v>
      </c>
      <c r="F55" s="1157"/>
      <c r="G55" s="388"/>
      <c r="H55" s="388">
        <f t="shared" si="2"/>
        <v>0</v>
      </c>
      <c r="I55" s="991"/>
      <c r="J55" s="388">
        <f t="shared" si="3"/>
        <v>0</v>
      </c>
      <c r="K55" s="662">
        <v>3</v>
      </c>
      <c r="L55" s="388">
        <f t="shared" si="4"/>
        <v>2110.48</v>
      </c>
      <c r="M55" s="388"/>
      <c r="N55" s="217"/>
      <c r="O55" s="215"/>
      <c r="P55" s="388">
        <v>2126</v>
      </c>
      <c r="Q55" s="388"/>
      <c r="R55" s="199">
        <f>ROUND(P55*S55,2)</f>
        <v>15.52</v>
      </c>
      <c r="S55" s="1158">
        <v>0.0073</v>
      </c>
      <c r="T55" s="934" t="s">
        <v>755</v>
      </c>
      <c r="U55" s="964"/>
      <c r="V55" s="964"/>
      <c r="W55" s="964"/>
      <c r="X55" s="964"/>
      <c r="Y55" s="964"/>
      <c r="Z55" s="964"/>
      <c r="AA55" s="964"/>
      <c r="AB55" s="964"/>
      <c r="AC55" s="964"/>
      <c r="AD55" s="964"/>
      <c r="AE55" s="964"/>
      <c r="AF55" s="964"/>
      <c r="AG55" s="964"/>
      <c r="AH55" s="964"/>
      <c r="AI55" s="964"/>
      <c r="AJ55" s="964"/>
      <c r="AK55" s="964"/>
      <c r="BC55" s="337" t="s">
        <v>274</v>
      </c>
      <c r="BD55" s="1081" t="s">
        <v>767</v>
      </c>
    </row>
    <row r="56" s="824" customFormat="1" customHeight="1" spans="1:56">
      <c r="A56" s="513">
        <v>46030</v>
      </c>
      <c r="B56" s="799" t="s">
        <v>82</v>
      </c>
      <c r="C56" s="799" t="s">
        <v>75</v>
      </c>
      <c r="D56" s="409" t="str">
        <f>VLOOKUP(C56,$BC:$BD,2,0)</f>
        <v>750-25L</v>
      </c>
      <c r="E56" s="1156" t="s">
        <v>40</v>
      </c>
      <c r="F56" s="1157">
        <v>1</v>
      </c>
      <c r="G56" s="388">
        <v>846</v>
      </c>
      <c r="H56" s="388">
        <f t="shared" si="2"/>
        <v>846</v>
      </c>
      <c r="I56" s="991"/>
      <c r="J56" s="388">
        <f t="shared" si="3"/>
        <v>846</v>
      </c>
      <c r="K56" s="662"/>
      <c r="L56" s="388">
        <f t="shared" si="4"/>
        <v>0</v>
      </c>
      <c r="M56" s="388"/>
      <c r="N56" s="217"/>
      <c r="O56" s="215"/>
      <c r="P56" s="388"/>
      <c r="Q56" s="388"/>
      <c r="R56" s="215"/>
      <c r="S56" s="1158"/>
      <c r="T56" s="934"/>
      <c r="U56" s="964"/>
      <c r="V56" s="964"/>
      <c r="W56" s="964"/>
      <c r="X56" s="964"/>
      <c r="Y56" s="964"/>
      <c r="Z56" s="964"/>
      <c r="AA56" s="964"/>
      <c r="AB56" s="964"/>
      <c r="AC56" s="964"/>
      <c r="AD56" s="964"/>
      <c r="AE56" s="964"/>
      <c r="AF56" s="964"/>
      <c r="AG56" s="964"/>
      <c r="AH56" s="964"/>
      <c r="AI56" s="964"/>
      <c r="AJ56" s="964"/>
      <c r="AK56" s="964"/>
      <c r="BC56" s="337" t="s">
        <v>546</v>
      </c>
      <c r="BD56" s="1081" t="s">
        <v>547</v>
      </c>
    </row>
    <row r="57" s="824" customFormat="1" customHeight="1" spans="1:56">
      <c r="A57" s="513">
        <v>46030</v>
      </c>
      <c r="B57" s="799" t="s">
        <v>82</v>
      </c>
      <c r="C57" s="799" t="s">
        <v>41</v>
      </c>
      <c r="D57" s="409" t="str">
        <f>VLOOKUP(C57,$BC:$BD,2,0)</f>
        <v>BM-1902 25L 127V</v>
      </c>
      <c r="E57" s="1156" t="s">
        <v>40</v>
      </c>
      <c r="F57" s="1157">
        <v>2</v>
      </c>
      <c r="G57" s="388">
        <v>640</v>
      </c>
      <c r="H57" s="388">
        <f t="shared" si="2"/>
        <v>1280</v>
      </c>
      <c r="I57" s="991"/>
      <c r="J57" s="388">
        <f t="shared" si="3"/>
        <v>1280</v>
      </c>
      <c r="K57" s="662"/>
      <c r="L57" s="388">
        <f t="shared" si="4"/>
        <v>0</v>
      </c>
      <c r="M57" s="388"/>
      <c r="N57" s="217"/>
      <c r="O57" s="215"/>
      <c r="P57" s="388"/>
      <c r="Q57" s="388"/>
      <c r="R57" s="215"/>
      <c r="S57" s="1158"/>
      <c r="T57" s="934"/>
      <c r="U57" s="964"/>
      <c r="V57" s="964"/>
      <c r="W57" s="964"/>
      <c r="X57" s="964"/>
      <c r="Y57" s="964"/>
      <c r="Z57" s="964"/>
      <c r="AA57" s="964"/>
      <c r="AB57" s="964"/>
      <c r="AC57" s="964"/>
      <c r="AD57" s="964"/>
      <c r="AE57" s="964"/>
      <c r="AF57" s="964"/>
      <c r="AG57" s="964"/>
      <c r="AH57" s="964"/>
      <c r="AI57" s="964"/>
      <c r="AJ57" s="964"/>
      <c r="AK57" s="964"/>
      <c r="BC57" s="337" t="s">
        <v>29</v>
      </c>
      <c r="BD57" s="492" t="s">
        <v>30</v>
      </c>
    </row>
    <row r="58" s="824" customFormat="1" customHeight="1" spans="1:56">
      <c r="A58" s="513">
        <v>46030</v>
      </c>
      <c r="B58" s="799" t="s">
        <v>83</v>
      </c>
      <c r="C58" s="799"/>
      <c r="D58" s="536" t="s">
        <v>706</v>
      </c>
      <c r="E58" s="1161" t="s">
        <v>84</v>
      </c>
      <c r="F58" s="1157"/>
      <c r="G58" s="388"/>
      <c r="H58" s="388">
        <f t="shared" si="2"/>
        <v>0</v>
      </c>
      <c r="I58" s="991"/>
      <c r="J58" s="388">
        <f t="shared" si="3"/>
        <v>0</v>
      </c>
      <c r="K58" s="662">
        <v>1</v>
      </c>
      <c r="L58" s="388">
        <f t="shared" si="4"/>
        <v>1098.5</v>
      </c>
      <c r="M58" s="388"/>
      <c r="N58" s="217">
        <v>1098.5</v>
      </c>
      <c r="O58" s="215"/>
      <c r="P58" s="388"/>
      <c r="Q58" s="388"/>
      <c r="R58" s="215"/>
      <c r="S58" s="1158"/>
      <c r="T58" s="908" t="s">
        <v>748</v>
      </c>
      <c r="U58" s="964"/>
      <c r="V58" s="964"/>
      <c r="W58" s="964"/>
      <c r="X58" s="964"/>
      <c r="Y58" s="964"/>
      <c r="Z58" s="964"/>
      <c r="AA58" s="964"/>
      <c r="AB58" s="964"/>
      <c r="AC58" s="964"/>
      <c r="AD58" s="964"/>
      <c r="AE58" s="964"/>
      <c r="AF58" s="964"/>
      <c r="AG58" s="964"/>
      <c r="AH58" s="964"/>
      <c r="AI58" s="964"/>
      <c r="AJ58" s="964"/>
      <c r="AK58" s="964"/>
      <c r="BC58" s="337" t="s">
        <v>768</v>
      </c>
      <c r="BD58" s="492" t="s">
        <v>769</v>
      </c>
    </row>
    <row r="59" s="824" customFormat="1" customHeight="1" spans="1:56">
      <c r="A59" s="513">
        <v>46030</v>
      </c>
      <c r="B59" s="799" t="s">
        <v>83</v>
      </c>
      <c r="C59" s="799" t="s">
        <v>16</v>
      </c>
      <c r="D59" s="409" t="str">
        <f>VLOOKUP(C59,$BC:$BD,2,0)</f>
        <v>1500W-4</v>
      </c>
      <c r="E59" s="1161" t="s">
        <v>84</v>
      </c>
      <c r="F59" s="1157">
        <v>1</v>
      </c>
      <c r="G59" s="388">
        <v>1063.92</v>
      </c>
      <c r="H59" s="388">
        <f t="shared" si="2"/>
        <v>1063.92</v>
      </c>
      <c r="I59" s="991">
        <v>0.0325</v>
      </c>
      <c r="J59" s="388">
        <f t="shared" si="3"/>
        <v>1098.5</v>
      </c>
      <c r="K59" s="662"/>
      <c r="L59" s="388">
        <f t="shared" si="4"/>
        <v>0</v>
      </c>
      <c r="M59" s="388"/>
      <c r="N59" s="217"/>
      <c r="O59" s="215"/>
      <c r="P59" s="388"/>
      <c r="Q59" s="388"/>
      <c r="R59" s="215"/>
      <c r="S59" s="1158"/>
      <c r="T59" s="908"/>
      <c r="U59" s="964"/>
      <c r="V59" s="964"/>
      <c r="W59" s="964"/>
      <c r="X59" s="964"/>
      <c r="Y59" s="964"/>
      <c r="Z59" s="964"/>
      <c r="AA59" s="964"/>
      <c r="AB59" s="964"/>
      <c r="AC59" s="964"/>
      <c r="AD59" s="964"/>
      <c r="AE59" s="964"/>
      <c r="AF59" s="964"/>
      <c r="AG59" s="964"/>
      <c r="AH59" s="964"/>
      <c r="AI59" s="964"/>
      <c r="AJ59" s="964"/>
      <c r="AK59" s="964"/>
      <c r="BC59" s="337" t="s">
        <v>16</v>
      </c>
      <c r="BD59" s="1081" t="s">
        <v>17</v>
      </c>
    </row>
    <row r="60" s="824" customFormat="1" customHeight="1" spans="1:56">
      <c r="A60" s="513">
        <v>46030</v>
      </c>
      <c r="B60" s="799" t="s">
        <v>85</v>
      </c>
      <c r="C60" s="799"/>
      <c r="D60" s="536" t="s">
        <v>706</v>
      </c>
      <c r="E60" s="1161" t="s">
        <v>770</v>
      </c>
      <c r="F60" s="1157"/>
      <c r="G60" s="388"/>
      <c r="H60" s="388">
        <f t="shared" si="2"/>
        <v>0</v>
      </c>
      <c r="I60" s="991"/>
      <c r="J60" s="388">
        <f t="shared" si="3"/>
        <v>0</v>
      </c>
      <c r="K60" s="662">
        <v>3</v>
      </c>
      <c r="L60" s="388">
        <f t="shared" si="4"/>
        <v>3377</v>
      </c>
      <c r="M60" s="388"/>
      <c r="N60" s="217">
        <v>3377</v>
      </c>
      <c r="O60" s="215"/>
      <c r="P60" s="388"/>
      <c r="Q60" s="388"/>
      <c r="R60" s="215"/>
      <c r="S60" s="1158"/>
      <c r="T60" s="934" t="s">
        <v>755</v>
      </c>
      <c r="U60" s="964"/>
      <c r="V60" s="964"/>
      <c r="W60" s="964"/>
      <c r="X60" s="964"/>
      <c r="Y60" s="964"/>
      <c r="Z60" s="964"/>
      <c r="AA60" s="964"/>
      <c r="AB60" s="964"/>
      <c r="AC60" s="964"/>
      <c r="AD60" s="964"/>
      <c r="AE60" s="964"/>
      <c r="AF60" s="964"/>
      <c r="AG60" s="964"/>
      <c r="AH60" s="964"/>
      <c r="AI60" s="964"/>
      <c r="AJ60" s="964"/>
      <c r="AK60" s="964"/>
      <c r="BC60" s="337" t="s">
        <v>63</v>
      </c>
      <c r="BD60" s="1081" t="s">
        <v>17</v>
      </c>
    </row>
    <row r="61" s="824" customFormat="1" customHeight="1" spans="1:56">
      <c r="A61" s="513">
        <v>46030</v>
      </c>
      <c r="B61" s="799" t="s">
        <v>85</v>
      </c>
      <c r="C61" s="799" t="s">
        <v>75</v>
      </c>
      <c r="D61" s="409" t="str">
        <f>VLOOKUP(C61,$BC:$BD,2,0)</f>
        <v>750-25L</v>
      </c>
      <c r="E61" s="1161" t="s">
        <v>86</v>
      </c>
      <c r="F61" s="1157">
        <v>2</v>
      </c>
      <c r="G61" s="388">
        <v>846</v>
      </c>
      <c r="H61" s="388">
        <f t="shared" si="2"/>
        <v>1692</v>
      </c>
      <c r="I61" s="991"/>
      <c r="J61" s="388">
        <f t="shared" si="3"/>
        <v>1692</v>
      </c>
      <c r="K61" s="662"/>
      <c r="L61" s="388">
        <f t="shared" si="4"/>
        <v>0</v>
      </c>
      <c r="M61" s="388"/>
      <c r="N61" s="217"/>
      <c r="O61" s="215"/>
      <c r="P61" s="388"/>
      <c r="Q61" s="388"/>
      <c r="R61" s="215"/>
      <c r="S61" s="1158"/>
      <c r="T61" s="934"/>
      <c r="U61" s="964"/>
      <c r="V61" s="964"/>
      <c r="W61" s="964"/>
      <c r="X61" s="964"/>
      <c r="Y61" s="964"/>
      <c r="Z61" s="964"/>
      <c r="AA61" s="964"/>
      <c r="AB61" s="964"/>
      <c r="AC61" s="964"/>
      <c r="AD61" s="964"/>
      <c r="AE61" s="964"/>
      <c r="AF61" s="964"/>
      <c r="AG61" s="964"/>
      <c r="AH61" s="964"/>
      <c r="AI61" s="964"/>
      <c r="AJ61" s="964"/>
      <c r="AK61" s="964"/>
      <c r="BC61" s="171" t="s">
        <v>71</v>
      </c>
      <c r="BD61" s="1081" t="s">
        <v>72</v>
      </c>
    </row>
    <row r="62" s="824" customFormat="1" customHeight="1" spans="1:56">
      <c r="A62" s="513">
        <v>46030</v>
      </c>
      <c r="B62" s="799" t="s">
        <v>85</v>
      </c>
      <c r="C62" s="799" t="s">
        <v>78</v>
      </c>
      <c r="D62" s="409" t="str">
        <f>VLOOKUP(C62,$BC:$BD,2,0)</f>
        <v>550*2-50L</v>
      </c>
      <c r="E62" s="1161" t="s">
        <v>86</v>
      </c>
      <c r="F62" s="1157">
        <v>1</v>
      </c>
      <c r="G62" s="388">
        <v>1685</v>
      </c>
      <c r="H62" s="388">
        <f t="shared" si="2"/>
        <v>1685</v>
      </c>
      <c r="I62" s="991"/>
      <c r="J62" s="388">
        <f t="shared" si="3"/>
        <v>1685</v>
      </c>
      <c r="K62" s="662"/>
      <c r="L62" s="388">
        <f t="shared" si="4"/>
        <v>0</v>
      </c>
      <c r="M62" s="388"/>
      <c r="N62" s="217"/>
      <c r="O62" s="215"/>
      <c r="P62" s="388"/>
      <c r="Q62" s="388"/>
      <c r="R62" s="215"/>
      <c r="S62" s="1158"/>
      <c r="T62" s="934"/>
      <c r="U62" s="964"/>
      <c r="V62" s="964"/>
      <c r="W62" s="964"/>
      <c r="X62" s="964"/>
      <c r="Y62" s="964"/>
      <c r="Z62" s="964"/>
      <c r="AA62" s="964"/>
      <c r="AB62" s="964"/>
      <c r="AC62" s="964"/>
      <c r="AD62" s="964"/>
      <c r="AE62" s="964"/>
      <c r="AF62" s="964"/>
      <c r="AG62" s="964"/>
      <c r="AH62" s="964"/>
      <c r="AI62" s="964"/>
      <c r="AJ62" s="964"/>
      <c r="AK62" s="964"/>
      <c r="BC62" s="171" t="s">
        <v>285</v>
      </c>
      <c r="BD62" s="1081" t="s">
        <v>286</v>
      </c>
    </row>
    <row r="63" s="824" customFormat="1" customHeight="1" spans="1:56">
      <c r="A63" s="513">
        <v>46030</v>
      </c>
      <c r="B63" s="799" t="s">
        <v>87</v>
      </c>
      <c r="C63" s="799"/>
      <c r="D63" s="536" t="s">
        <v>706</v>
      </c>
      <c r="E63" s="1156" t="s">
        <v>771</v>
      </c>
      <c r="F63" s="1157"/>
      <c r="G63" s="388"/>
      <c r="H63" s="388">
        <f t="shared" si="2"/>
        <v>0</v>
      </c>
      <c r="I63" s="991"/>
      <c r="J63" s="388">
        <f t="shared" si="3"/>
        <v>0</v>
      </c>
      <c r="K63" s="662">
        <v>2</v>
      </c>
      <c r="L63" s="388">
        <f t="shared" si="4"/>
        <v>1284</v>
      </c>
      <c r="M63" s="388"/>
      <c r="N63" s="217">
        <v>1284</v>
      </c>
      <c r="O63" s="215"/>
      <c r="P63" s="388"/>
      <c r="Q63" s="388"/>
      <c r="R63" s="215"/>
      <c r="S63" s="1158"/>
      <c r="T63" s="908" t="s">
        <v>755</v>
      </c>
      <c r="U63" s="964"/>
      <c r="V63" s="964"/>
      <c r="W63" s="964"/>
      <c r="X63" s="964"/>
      <c r="Y63" s="964"/>
      <c r="Z63" s="964"/>
      <c r="AA63" s="964"/>
      <c r="AB63" s="964"/>
      <c r="AC63" s="964"/>
      <c r="AD63" s="964"/>
      <c r="AE63" s="964"/>
      <c r="AF63" s="964"/>
      <c r="AG63" s="964"/>
      <c r="AH63" s="964"/>
      <c r="AI63" s="964"/>
      <c r="AJ63" s="964"/>
      <c r="AK63" s="964"/>
      <c r="BC63" s="171" t="s">
        <v>772</v>
      </c>
      <c r="BD63" s="1081" t="s">
        <v>773</v>
      </c>
    </row>
    <row r="64" s="824" customFormat="1" customHeight="1" spans="1:56">
      <c r="A64" s="513">
        <v>46030</v>
      </c>
      <c r="B64" s="799" t="s">
        <v>87</v>
      </c>
      <c r="C64" s="799" t="s">
        <v>88</v>
      </c>
      <c r="D64" s="409" t="str">
        <f>VLOOKUP(C64,$BC:$BD,2,0)</f>
        <v>BM-1902-25L 220V</v>
      </c>
      <c r="E64" s="1156" t="s">
        <v>90</v>
      </c>
      <c r="F64" s="1157">
        <v>2</v>
      </c>
      <c r="G64" s="388">
        <v>642</v>
      </c>
      <c r="H64" s="388">
        <f t="shared" si="2"/>
        <v>1284</v>
      </c>
      <c r="I64" s="991"/>
      <c r="J64" s="388">
        <f t="shared" si="3"/>
        <v>1284</v>
      </c>
      <c r="K64" s="662"/>
      <c r="L64" s="388">
        <f t="shared" si="4"/>
        <v>0</v>
      </c>
      <c r="M64" s="388"/>
      <c r="N64" s="217"/>
      <c r="O64" s="215"/>
      <c r="P64" s="388"/>
      <c r="Q64" s="388"/>
      <c r="R64" s="215"/>
      <c r="S64" s="1158"/>
      <c r="T64" s="908"/>
      <c r="U64" s="964"/>
      <c r="V64" s="964"/>
      <c r="W64" s="964"/>
      <c r="X64" s="964"/>
      <c r="Y64" s="964"/>
      <c r="Z64" s="964"/>
      <c r="AA64" s="964"/>
      <c r="AB64" s="964"/>
      <c r="AC64" s="964"/>
      <c r="AD64" s="964"/>
      <c r="AE64" s="964"/>
      <c r="AF64" s="964"/>
      <c r="AG64" s="964"/>
      <c r="AH64" s="964"/>
      <c r="AI64" s="964"/>
      <c r="AJ64" s="964"/>
      <c r="AK64" s="964"/>
      <c r="BC64" s="163" t="s">
        <v>78</v>
      </c>
      <c r="BD64" s="492" t="s">
        <v>79</v>
      </c>
    </row>
    <row r="65" s="824" customFormat="1" customHeight="1" spans="1:59">
      <c r="A65" s="513">
        <v>46029</v>
      </c>
      <c r="B65" s="799" t="s">
        <v>91</v>
      </c>
      <c r="C65" s="799"/>
      <c r="D65" s="536" t="s">
        <v>706</v>
      </c>
      <c r="E65" s="1161" t="s">
        <v>774</v>
      </c>
      <c r="F65" s="1157"/>
      <c r="G65" s="388"/>
      <c r="H65" s="388">
        <f t="shared" si="2"/>
        <v>0</v>
      </c>
      <c r="I65" s="991"/>
      <c r="J65" s="388">
        <f t="shared" si="3"/>
        <v>0</v>
      </c>
      <c r="K65" s="662">
        <v>20</v>
      </c>
      <c r="L65" s="388">
        <f t="shared" si="4"/>
        <v>563.54</v>
      </c>
      <c r="M65" s="388"/>
      <c r="N65" s="217">
        <v>563.54</v>
      </c>
      <c r="O65" s="215"/>
      <c r="P65" s="388"/>
      <c r="Q65" s="388"/>
      <c r="R65" s="215"/>
      <c r="S65" s="1158"/>
      <c r="T65" s="359" t="s">
        <v>748</v>
      </c>
      <c r="U65" s="964"/>
      <c r="V65" s="964"/>
      <c r="W65" s="964"/>
      <c r="X65" s="964"/>
      <c r="Y65" s="964"/>
      <c r="Z65" s="964"/>
      <c r="AA65" s="964"/>
      <c r="AB65" s="964"/>
      <c r="AC65" s="964"/>
      <c r="AD65" s="964"/>
      <c r="AE65" s="964"/>
      <c r="AF65" s="964"/>
      <c r="AG65" s="964"/>
      <c r="AH65" s="964"/>
      <c r="AI65" s="964"/>
      <c r="AJ65" s="964"/>
      <c r="AK65" s="964"/>
      <c r="BC65" s="163" t="s">
        <v>158</v>
      </c>
      <c r="BD65" s="492" t="s">
        <v>79</v>
      </c>
    </row>
    <row r="66" s="824" customFormat="1" customHeight="1" spans="1:59">
      <c r="A66" s="513">
        <v>46030</v>
      </c>
      <c r="B66" s="799" t="s">
        <v>91</v>
      </c>
      <c r="C66" s="799" t="s">
        <v>92</v>
      </c>
      <c r="D66" s="409" t="str">
        <f>VLOOKUP(C66,$BC:$BD,2,0)</f>
        <v>E71T-GS 1KG 0.8MM</v>
      </c>
      <c r="E66" s="1161" t="s">
        <v>94</v>
      </c>
      <c r="F66" s="1157">
        <v>20</v>
      </c>
      <c r="G66" s="388">
        <v>27.29</v>
      </c>
      <c r="H66" s="388">
        <f t="shared" si="2"/>
        <v>545.8</v>
      </c>
      <c r="I66" s="991">
        <v>0.0325</v>
      </c>
      <c r="J66" s="388">
        <f t="shared" si="3"/>
        <v>563.54</v>
      </c>
      <c r="K66" s="662"/>
      <c r="L66" s="388">
        <f t="shared" si="4"/>
        <v>0</v>
      </c>
      <c r="M66" s="388"/>
      <c r="N66" s="217"/>
      <c r="O66" s="215"/>
      <c r="P66" s="388"/>
      <c r="Q66" s="388"/>
      <c r="R66" s="215"/>
      <c r="S66" s="1158"/>
      <c r="T66" s="359"/>
      <c r="U66" s="964"/>
      <c r="V66" s="964"/>
      <c r="W66" s="964"/>
      <c r="X66" s="964"/>
      <c r="Y66" s="964"/>
      <c r="Z66" s="964"/>
      <c r="AA66" s="964"/>
      <c r="AB66" s="964"/>
      <c r="AC66" s="964"/>
      <c r="AD66" s="964"/>
      <c r="AE66" s="964"/>
      <c r="AF66" s="964"/>
      <c r="AG66" s="964"/>
      <c r="AH66" s="964"/>
      <c r="AI66" s="964"/>
      <c r="AJ66" s="964"/>
      <c r="AK66" s="964"/>
      <c r="BC66" s="163" t="s">
        <v>104</v>
      </c>
      <c r="BD66" s="887" t="s">
        <v>99</v>
      </c>
    </row>
    <row r="67" s="824" customFormat="1" customHeight="1" spans="1:59">
      <c r="A67" s="513">
        <v>46030</v>
      </c>
      <c r="B67" s="799" t="s">
        <v>95</v>
      </c>
      <c r="C67" s="799"/>
      <c r="D67" s="536" t="s">
        <v>706</v>
      </c>
      <c r="E67" s="1156" t="s">
        <v>775</v>
      </c>
      <c r="F67" s="1157"/>
      <c r="G67" s="388"/>
      <c r="H67" s="388">
        <f t="shared" si="2"/>
        <v>0</v>
      </c>
      <c r="I67" s="991"/>
      <c r="J67" s="388">
        <f t="shared" si="3"/>
        <v>0</v>
      </c>
      <c r="K67" s="662">
        <v>3</v>
      </c>
      <c r="L67" s="388">
        <f t="shared" si="4"/>
        <v>4572</v>
      </c>
      <c r="M67" s="388"/>
      <c r="N67" s="217">
        <v>4572</v>
      </c>
      <c r="O67" s="215"/>
      <c r="P67" s="388"/>
      <c r="Q67" s="388"/>
      <c r="R67" s="215"/>
      <c r="S67" s="1158"/>
      <c r="T67" s="359" t="s">
        <v>755</v>
      </c>
      <c r="U67" s="964"/>
      <c r="V67" s="964"/>
      <c r="W67" s="964"/>
      <c r="X67" s="964"/>
      <c r="Y67" s="964"/>
      <c r="Z67" s="964"/>
      <c r="AA67" s="964"/>
      <c r="AB67" s="964"/>
      <c r="AC67" s="964"/>
      <c r="AD67" s="964"/>
      <c r="AE67" s="964"/>
      <c r="AF67" s="964"/>
      <c r="AG67" s="964"/>
      <c r="AH67" s="964"/>
      <c r="AI67" s="964"/>
      <c r="AJ67" s="964"/>
      <c r="AK67" s="964"/>
      <c r="BC67" s="163" t="s">
        <v>532</v>
      </c>
      <c r="BD67" s="1081" t="s">
        <v>72</v>
      </c>
    </row>
    <row r="68" s="824" customFormat="1" customHeight="1" spans="1:59">
      <c r="A68" s="513">
        <v>46030</v>
      </c>
      <c r="B68" s="799" t="s">
        <v>95</v>
      </c>
      <c r="C68" s="799" t="s">
        <v>38</v>
      </c>
      <c r="D68" s="409" t="str">
        <f>VLOOKUP(C68,$BC:$BD,2,0)</f>
        <v>1100*2 50L</v>
      </c>
      <c r="E68" s="1156" t="s">
        <v>96</v>
      </c>
      <c r="F68" s="1157">
        <v>3</v>
      </c>
      <c r="G68" s="388">
        <v>1524</v>
      </c>
      <c r="H68" s="388">
        <f t="shared" si="2"/>
        <v>4572</v>
      </c>
      <c r="I68" s="991"/>
      <c r="J68" s="388">
        <f t="shared" si="3"/>
        <v>4572</v>
      </c>
      <c r="K68" s="662"/>
      <c r="L68" s="388">
        <f t="shared" si="4"/>
        <v>0</v>
      </c>
      <c r="M68" s="388"/>
      <c r="N68" s="217"/>
      <c r="O68" s="215"/>
      <c r="P68" s="388"/>
      <c r="Q68" s="388"/>
      <c r="R68" s="215"/>
      <c r="S68" s="1158"/>
      <c r="T68" s="359"/>
      <c r="U68" s="964"/>
      <c r="V68" s="964"/>
      <c r="W68" s="964"/>
      <c r="X68" s="964"/>
      <c r="Y68" s="964"/>
      <c r="Z68" s="964"/>
      <c r="AA68" s="964"/>
      <c r="AB68" s="964"/>
      <c r="AC68" s="964"/>
      <c r="AD68" s="964"/>
      <c r="AE68" s="964"/>
      <c r="AF68" s="964"/>
      <c r="AG68" s="964"/>
      <c r="AH68" s="964"/>
      <c r="AI68" s="964"/>
      <c r="AJ68" s="964"/>
      <c r="AK68" s="964"/>
      <c r="BC68" s="163" t="s">
        <v>154</v>
      </c>
      <c r="BD68" s="1081" t="s">
        <v>155</v>
      </c>
    </row>
    <row r="69" s="824" customFormat="1" customHeight="1" spans="1:59">
      <c r="A69" s="513">
        <v>46030</v>
      </c>
      <c r="B69" s="799" t="s">
        <v>97</v>
      </c>
      <c r="C69" s="799"/>
      <c r="D69" s="536" t="s">
        <v>706</v>
      </c>
      <c r="E69" s="1161" t="s">
        <v>776</v>
      </c>
      <c r="F69" s="1157"/>
      <c r="G69" s="388"/>
      <c r="H69" s="388">
        <f t="shared" ref="H69:H132" si="5">F69*G69</f>
        <v>0</v>
      </c>
      <c r="I69" s="991"/>
      <c r="J69" s="388">
        <f t="shared" si="3"/>
        <v>0</v>
      </c>
      <c r="K69" s="662">
        <v>1</v>
      </c>
      <c r="L69" s="388">
        <f t="shared" si="4"/>
        <v>1487.06</v>
      </c>
      <c r="M69" s="388"/>
      <c r="N69" s="217"/>
      <c r="O69" s="215"/>
      <c r="P69" s="388">
        <v>1498</v>
      </c>
      <c r="Q69" s="388"/>
      <c r="R69" s="199">
        <f>ROUND(P69*S69,2)</f>
        <v>10.94</v>
      </c>
      <c r="S69" s="1158">
        <v>0.0073</v>
      </c>
      <c r="T69" s="950" t="s">
        <v>755</v>
      </c>
      <c r="U69" s="964"/>
      <c r="V69" s="964"/>
      <c r="W69" s="964"/>
      <c r="X69" s="964"/>
      <c r="Y69" s="964"/>
      <c r="Z69" s="964"/>
      <c r="AA69" s="964"/>
      <c r="AB69" s="964"/>
      <c r="AC69" s="964"/>
      <c r="AD69" s="964"/>
      <c r="AE69" s="964"/>
      <c r="AF69" s="964"/>
      <c r="AG69" s="964"/>
      <c r="AH69" s="964"/>
      <c r="AI69" s="964"/>
      <c r="AJ69" s="964"/>
      <c r="AK69" s="964"/>
      <c r="BC69" s="163" t="s">
        <v>98</v>
      </c>
      <c r="BD69" s="887" t="s">
        <v>99</v>
      </c>
    </row>
    <row r="70" s="824" customFormat="1" customHeight="1" spans="1:59">
      <c r="A70" s="513">
        <v>46030</v>
      </c>
      <c r="B70" s="799" t="s">
        <v>97</v>
      </c>
      <c r="C70" s="799" t="s">
        <v>98</v>
      </c>
      <c r="D70" s="409" t="str">
        <f>VLOOKUP(C70,$BC:$BD,2,0)</f>
        <v>1200*2-50L</v>
      </c>
      <c r="E70" s="1161" t="s">
        <v>100</v>
      </c>
      <c r="F70" s="1157">
        <v>1</v>
      </c>
      <c r="G70" s="388">
        <v>1498</v>
      </c>
      <c r="H70" s="388">
        <f t="shared" si="5"/>
        <v>1498</v>
      </c>
      <c r="I70" s="991"/>
      <c r="J70" s="388">
        <f t="shared" si="3"/>
        <v>1498</v>
      </c>
      <c r="K70" s="662"/>
      <c r="L70" s="388">
        <f t="shared" si="4"/>
        <v>0</v>
      </c>
      <c r="M70" s="388"/>
      <c r="N70" s="217"/>
      <c r="O70" s="215"/>
      <c r="P70" s="388"/>
      <c r="Q70" s="388"/>
      <c r="R70" s="215"/>
      <c r="S70" s="1158"/>
      <c r="T70" s="950"/>
      <c r="U70" s="964"/>
      <c r="V70" s="964"/>
      <c r="W70" s="964"/>
      <c r="X70" s="964"/>
      <c r="Y70" s="964"/>
      <c r="Z70" s="964"/>
      <c r="AA70" s="964"/>
      <c r="AB70" s="964"/>
      <c r="AC70" s="964"/>
      <c r="AD70" s="964"/>
      <c r="AE70" s="964"/>
      <c r="AF70" s="964"/>
      <c r="AG70" s="964"/>
      <c r="AH70" s="964"/>
      <c r="AI70" s="964"/>
      <c r="AJ70" s="964"/>
      <c r="AK70" s="964"/>
      <c r="BC70" s="171" t="s">
        <v>92</v>
      </c>
      <c r="BD70" s="492" t="s">
        <v>93</v>
      </c>
    </row>
    <row r="71" s="824" customFormat="1" customHeight="1" spans="1:59">
      <c r="A71" s="513">
        <v>46030</v>
      </c>
      <c r="B71" s="799" t="s">
        <v>777</v>
      </c>
      <c r="C71" s="799"/>
      <c r="D71" s="533" t="s">
        <v>778</v>
      </c>
      <c r="E71" s="1161" t="s">
        <v>779</v>
      </c>
      <c r="F71" s="1157"/>
      <c r="G71" s="388"/>
      <c r="H71" s="388">
        <f t="shared" si="5"/>
        <v>0</v>
      </c>
      <c r="I71" s="991"/>
      <c r="J71" s="388">
        <f t="shared" si="3"/>
        <v>0</v>
      </c>
      <c r="K71" s="662"/>
      <c r="L71" s="388">
        <f t="shared" si="4"/>
        <v>0</v>
      </c>
      <c r="M71" s="388"/>
      <c r="N71" s="217"/>
      <c r="O71" s="215"/>
      <c r="P71" s="388"/>
      <c r="Q71" s="388"/>
      <c r="R71" s="215"/>
      <c r="S71" s="1158"/>
      <c r="T71" s="664"/>
      <c r="U71" s="964"/>
      <c r="V71" s="964"/>
      <c r="W71" s="964"/>
      <c r="X71" s="964"/>
      <c r="Y71" s="964"/>
      <c r="Z71" s="964"/>
      <c r="AA71" s="964"/>
      <c r="AB71" s="964"/>
      <c r="AC71" s="964"/>
      <c r="AD71" s="964"/>
      <c r="AE71" s="964"/>
      <c r="AF71" s="964"/>
      <c r="AG71" s="964"/>
      <c r="AH71" s="964"/>
      <c r="AI71" s="964"/>
      <c r="AJ71" s="964"/>
      <c r="AK71" s="964"/>
      <c r="BC71" s="213" t="s">
        <v>129</v>
      </c>
      <c r="BD71" s="492" t="s">
        <v>130</v>
      </c>
    </row>
    <row r="72" s="824" customFormat="1" customHeight="1" spans="1:59">
      <c r="A72" s="513">
        <v>46030</v>
      </c>
      <c r="B72" s="799" t="s">
        <v>780</v>
      </c>
      <c r="C72" s="799"/>
      <c r="D72" s="533" t="s">
        <v>778</v>
      </c>
      <c r="E72" s="1161" t="s">
        <v>779</v>
      </c>
      <c r="F72" s="1157"/>
      <c r="G72" s="388"/>
      <c r="H72" s="388">
        <f t="shared" si="5"/>
        <v>0</v>
      </c>
      <c r="I72" s="991"/>
      <c r="J72" s="388">
        <f t="shared" si="3"/>
        <v>0</v>
      </c>
      <c r="K72" s="662"/>
      <c r="L72" s="388">
        <f t="shared" si="4"/>
        <v>0</v>
      </c>
      <c r="M72" s="388"/>
      <c r="N72" s="217"/>
      <c r="O72" s="215"/>
      <c r="P72" s="388"/>
      <c r="Q72" s="388"/>
      <c r="R72" s="215"/>
      <c r="S72" s="1158"/>
      <c r="T72" s="394"/>
      <c r="BC72" s="213" t="s">
        <v>217</v>
      </c>
      <c r="BD72" s="492" t="s">
        <v>76</v>
      </c>
    </row>
    <row r="73" s="824" customFormat="1" customHeight="1" spans="1:59">
      <c r="A73" s="513">
        <v>46030</v>
      </c>
      <c r="B73" s="799" t="s">
        <v>781</v>
      </c>
      <c r="C73" s="799"/>
      <c r="D73" s="533" t="s">
        <v>778</v>
      </c>
      <c r="E73" s="1161" t="s">
        <v>779</v>
      </c>
      <c r="F73" s="1157"/>
      <c r="G73" s="388"/>
      <c r="H73" s="388">
        <f t="shared" si="5"/>
        <v>0</v>
      </c>
      <c r="I73" s="991"/>
      <c r="J73" s="388">
        <f t="shared" si="3"/>
        <v>0</v>
      </c>
      <c r="K73" s="662"/>
      <c r="L73" s="388">
        <f t="shared" si="4"/>
        <v>0</v>
      </c>
      <c r="M73" s="388"/>
      <c r="N73" s="217"/>
      <c r="O73" s="215"/>
      <c r="P73" s="388"/>
      <c r="Q73" s="388"/>
      <c r="R73" s="215"/>
      <c r="S73" s="1158"/>
      <c r="T73" s="359"/>
      <c r="BC73" s="213" t="s">
        <v>198</v>
      </c>
      <c r="BD73" s="492" t="s">
        <v>199</v>
      </c>
    </row>
    <row r="74" s="824" customFormat="1" customHeight="1" spans="1:59">
      <c r="A74" s="513">
        <v>46030</v>
      </c>
      <c r="B74" s="799" t="s">
        <v>101</v>
      </c>
      <c r="C74" s="799"/>
      <c r="D74" s="536" t="s">
        <v>706</v>
      </c>
      <c r="E74" s="1161" t="s">
        <v>102</v>
      </c>
      <c r="F74" s="1157"/>
      <c r="G74" s="388"/>
      <c r="H74" s="388">
        <f t="shared" si="5"/>
        <v>0</v>
      </c>
      <c r="I74" s="991"/>
      <c r="J74" s="388">
        <f t="shared" ref="J74:J137" si="6">ROUND(H74+H74*I74,2)</f>
        <v>0</v>
      </c>
      <c r="K74" s="662">
        <v>1</v>
      </c>
      <c r="L74" s="388">
        <f t="shared" si="4"/>
        <v>1685</v>
      </c>
      <c r="M74" s="388"/>
      <c r="N74" s="217">
        <v>1685</v>
      </c>
      <c r="O74" s="215"/>
      <c r="P74" s="388"/>
      <c r="Q74" s="388"/>
      <c r="R74" s="215"/>
      <c r="S74" s="1158"/>
      <c r="T74" s="394" t="s">
        <v>782</v>
      </c>
      <c r="BC74" s="213" t="s">
        <v>196</v>
      </c>
      <c r="BD74" s="492" t="s">
        <v>197</v>
      </c>
    </row>
    <row r="75" s="824" customFormat="1" customHeight="1" spans="1:59">
      <c r="A75" s="513">
        <v>46030</v>
      </c>
      <c r="B75" s="799" t="s">
        <v>101</v>
      </c>
      <c r="C75" s="799" t="s">
        <v>78</v>
      </c>
      <c r="D75" s="409" t="str">
        <f>VLOOKUP(C75,$BC:$BD,2,0)</f>
        <v>550*2-50L</v>
      </c>
      <c r="E75" s="1161" t="s">
        <v>102</v>
      </c>
      <c r="F75" s="1157">
        <v>1</v>
      </c>
      <c r="G75" s="388">
        <v>1685</v>
      </c>
      <c r="H75" s="388">
        <f t="shared" si="5"/>
        <v>1685</v>
      </c>
      <c r="I75" s="991"/>
      <c r="J75" s="388">
        <f t="shared" si="6"/>
        <v>1685</v>
      </c>
      <c r="K75" s="662"/>
      <c r="L75" s="388">
        <f t="shared" si="4"/>
        <v>0</v>
      </c>
      <c r="M75" s="388"/>
      <c r="N75" s="217"/>
      <c r="O75" s="215"/>
      <c r="P75" s="388"/>
      <c r="Q75" s="388"/>
      <c r="R75" s="215"/>
      <c r="S75" s="1158"/>
      <c r="T75" s="394"/>
      <c r="BC75" s="213" t="s">
        <v>194</v>
      </c>
      <c r="BD75" s="492" t="s">
        <v>195</v>
      </c>
    </row>
    <row r="76" s="824" customFormat="1" customHeight="1" spans="1:59">
      <c r="A76" s="513">
        <v>46030</v>
      </c>
      <c r="B76" s="799" t="s">
        <v>103</v>
      </c>
      <c r="C76" s="799"/>
      <c r="D76" s="536" t="s">
        <v>706</v>
      </c>
      <c r="E76" s="1161" t="s">
        <v>733</v>
      </c>
      <c r="F76" s="1157"/>
      <c r="G76" s="388"/>
      <c r="H76" s="388">
        <f t="shared" si="5"/>
        <v>0</v>
      </c>
      <c r="I76" s="991"/>
      <c r="J76" s="388">
        <f t="shared" si="6"/>
        <v>0</v>
      </c>
      <c r="K76" s="662">
        <v>1</v>
      </c>
      <c r="L76" s="388">
        <f t="shared" si="4"/>
        <v>1487.06</v>
      </c>
      <c r="M76" s="388"/>
      <c r="N76" s="217"/>
      <c r="O76" s="215"/>
      <c r="P76" s="388">
        <v>1498</v>
      </c>
      <c r="Q76" s="388"/>
      <c r="R76" s="199">
        <f>ROUND(P76*S76,2)</f>
        <v>10.94</v>
      </c>
      <c r="S76" s="1158">
        <v>0.0073</v>
      </c>
      <c r="T76" s="359" t="s">
        <v>782</v>
      </c>
      <c r="BC76" s="213" t="s">
        <v>192</v>
      </c>
      <c r="BD76" s="492" t="s">
        <v>193</v>
      </c>
    </row>
    <row r="77" s="824" customFormat="1" customHeight="1" spans="1:59">
      <c r="A77" s="513">
        <v>46030</v>
      </c>
      <c r="B77" s="799" t="s">
        <v>103</v>
      </c>
      <c r="C77" s="799" t="s">
        <v>104</v>
      </c>
      <c r="D77" s="409" t="str">
        <f>VLOOKUP(C77,$BC:$BD,2,0)</f>
        <v>1200*2-50L</v>
      </c>
      <c r="E77" s="1161" t="s">
        <v>40</v>
      </c>
      <c r="F77" s="1157">
        <v>1</v>
      </c>
      <c r="G77" s="388">
        <v>1498</v>
      </c>
      <c r="H77" s="388">
        <f t="shared" si="5"/>
        <v>1498</v>
      </c>
      <c r="I77" s="991"/>
      <c r="J77" s="388">
        <f t="shared" si="6"/>
        <v>1498</v>
      </c>
      <c r="K77" s="662"/>
      <c r="L77" s="388">
        <f>M77+P77+O77+N77-R77</f>
        <v>0</v>
      </c>
      <c r="M77" s="388"/>
      <c r="N77" s="217"/>
      <c r="O77" s="215"/>
      <c r="P77" s="388"/>
      <c r="Q77" s="388"/>
      <c r="R77" s="215"/>
      <c r="S77" s="1158"/>
      <c r="T77" s="359"/>
      <c r="BC77" s="213" t="s">
        <v>43</v>
      </c>
      <c r="BD77" s="492" t="s">
        <v>44</v>
      </c>
      <c r="BE77" s="695"/>
      <c r="BF77" s="695"/>
      <c r="BG77" s="695"/>
    </row>
    <row r="78" s="695" customFormat="1" customHeight="1" spans="1:59">
      <c r="A78" s="513">
        <v>46030</v>
      </c>
      <c r="B78" s="799" t="s">
        <v>783</v>
      </c>
      <c r="C78" s="799"/>
      <c r="D78" s="536" t="s">
        <v>723</v>
      </c>
      <c r="E78" s="1161" t="s">
        <v>724</v>
      </c>
      <c r="F78" s="1157"/>
      <c r="G78" s="388"/>
      <c r="H78" s="388">
        <f t="shared" si="5"/>
        <v>0</v>
      </c>
      <c r="I78" s="991"/>
      <c r="J78" s="388">
        <f t="shared" si="6"/>
        <v>0</v>
      </c>
      <c r="K78" s="662"/>
      <c r="L78" s="388"/>
      <c r="M78" s="388"/>
      <c r="N78" s="217"/>
      <c r="O78" s="215"/>
      <c r="P78" s="388"/>
      <c r="Q78" s="388"/>
      <c r="R78" s="215"/>
      <c r="S78" s="1158"/>
      <c r="T78" s="394" t="s">
        <v>784</v>
      </c>
      <c r="BC78" s="213" t="s">
        <v>287</v>
      </c>
      <c r="BD78" s="492" t="s">
        <v>288</v>
      </c>
      <c r="BE78" s="824"/>
      <c r="BF78" s="824"/>
      <c r="BG78" s="824"/>
    </row>
    <row r="79" s="824" customFormat="1" customHeight="1" spans="1:59">
      <c r="A79" s="513">
        <v>46030</v>
      </c>
      <c r="B79" s="799" t="s">
        <v>105</v>
      </c>
      <c r="C79" s="799"/>
      <c r="D79" s="536" t="s">
        <v>706</v>
      </c>
      <c r="E79" s="1161" t="s">
        <v>785</v>
      </c>
      <c r="F79" s="1157"/>
      <c r="G79" s="388"/>
      <c r="H79" s="388">
        <f t="shared" si="5"/>
        <v>0</v>
      </c>
      <c r="I79" s="991"/>
      <c r="J79" s="388">
        <f t="shared" si="6"/>
        <v>0</v>
      </c>
      <c r="K79" s="662">
        <v>3</v>
      </c>
      <c r="L79" s="388">
        <f t="shared" ref="L79:L142" si="7">M79+P79+O79+N79-R79</f>
        <v>2558.7</v>
      </c>
      <c r="M79" s="388"/>
      <c r="N79" s="217">
        <v>2558.7</v>
      </c>
      <c r="O79" s="215"/>
      <c r="P79" s="388"/>
      <c r="Q79" s="388"/>
      <c r="R79" s="215"/>
      <c r="S79" s="1158"/>
      <c r="T79" s="359" t="s">
        <v>755</v>
      </c>
      <c r="BC79" s="213" t="s">
        <v>297</v>
      </c>
      <c r="BD79" s="492" t="s">
        <v>298</v>
      </c>
    </row>
    <row r="80" s="824" customFormat="1" customHeight="1" spans="1:59">
      <c r="A80" s="513">
        <v>46030</v>
      </c>
      <c r="B80" s="799" t="s">
        <v>105</v>
      </c>
      <c r="C80" s="799" t="s">
        <v>75</v>
      </c>
      <c r="D80" s="409" t="str">
        <f>VLOOKUP(C80,$BC:$BD,2,0)</f>
        <v>750-25L</v>
      </c>
      <c r="E80" s="1161" t="s">
        <v>106</v>
      </c>
      <c r="F80" s="1157">
        <v>3</v>
      </c>
      <c r="G80" s="388">
        <v>852.9</v>
      </c>
      <c r="H80" s="388">
        <f t="shared" si="5"/>
        <v>2558.7</v>
      </c>
      <c r="I80" s="991"/>
      <c r="J80" s="388">
        <f t="shared" si="6"/>
        <v>2558.7</v>
      </c>
      <c r="K80" s="662"/>
      <c r="L80" s="388">
        <f t="shared" si="7"/>
        <v>0</v>
      </c>
      <c r="M80" s="388"/>
      <c r="N80" s="217"/>
      <c r="O80" s="215"/>
      <c r="P80" s="388"/>
      <c r="Q80" s="388"/>
      <c r="R80" s="215"/>
      <c r="S80" s="1158"/>
      <c r="T80" s="359"/>
      <c r="BC80" s="213" t="s">
        <v>301</v>
      </c>
      <c r="BD80" s="492" t="s">
        <v>302</v>
      </c>
    </row>
    <row r="81" s="824" customFormat="1" customHeight="1" spans="1:56">
      <c r="A81" s="513">
        <v>46031</v>
      </c>
      <c r="B81" s="799" t="s">
        <v>107</v>
      </c>
      <c r="C81" s="799"/>
      <c r="D81" s="536" t="s">
        <v>706</v>
      </c>
      <c r="E81" s="1161" t="s">
        <v>786</v>
      </c>
      <c r="F81" s="1157"/>
      <c r="G81" s="388"/>
      <c r="H81" s="388">
        <f t="shared" si="5"/>
        <v>0</v>
      </c>
      <c r="I81" s="991"/>
      <c r="J81" s="388">
        <f t="shared" si="6"/>
        <v>0</v>
      </c>
      <c r="K81" s="662">
        <v>1</v>
      </c>
      <c r="L81" s="388">
        <f t="shared" si="7"/>
        <v>660</v>
      </c>
      <c r="M81" s="388"/>
      <c r="N81" s="217">
        <v>660</v>
      </c>
      <c r="O81" s="215"/>
      <c r="P81" s="388"/>
      <c r="Q81" s="388"/>
      <c r="R81" s="215"/>
      <c r="S81" s="1158"/>
      <c r="T81" s="394" t="s">
        <v>787</v>
      </c>
      <c r="BC81" s="213" t="s">
        <v>449</v>
      </c>
      <c r="BD81" s="492" t="s">
        <v>450</v>
      </c>
    </row>
    <row r="82" s="824" customFormat="1" customHeight="1" spans="1:56">
      <c r="A82" s="513">
        <v>46031</v>
      </c>
      <c r="B82" s="799" t="s">
        <v>107</v>
      </c>
      <c r="C82" s="799" t="s">
        <v>29</v>
      </c>
      <c r="D82" s="409" t="str">
        <f>VLOOKUP(C82,$BC:$BD,2,0)</f>
        <v>1100 8L</v>
      </c>
      <c r="E82" s="1161" t="s">
        <v>108</v>
      </c>
      <c r="F82" s="1157">
        <v>1</v>
      </c>
      <c r="G82" s="388">
        <v>660</v>
      </c>
      <c r="H82" s="388">
        <f t="shared" si="5"/>
        <v>660</v>
      </c>
      <c r="I82" s="991"/>
      <c r="J82" s="388">
        <f t="shared" si="6"/>
        <v>660</v>
      </c>
      <c r="K82" s="662"/>
      <c r="L82" s="388">
        <f t="shared" si="7"/>
        <v>0</v>
      </c>
      <c r="M82" s="388"/>
      <c r="N82" s="217"/>
      <c r="O82" s="215"/>
      <c r="P82" s="388"/>
      <c r="Q82" s="388"/>
      <c r="R82" s="215"/>
      <c r="S82" s="1158"/>
      <c r="T82" s="394"/>
      <c r="BC82" s="213" t="s">
        <v>494</v>
      </c>
      <c r="BD82" s="492" t="s">
        <v>495</v>
      </c>
    </row>
    <row r="83" s="824" customFormat="1" customHeight="1" spans="1:56">
      <c r="A83" s="513">
        <v>46031</v>
      </c>
      <c r="B83" s="799" t="s">
        <v>109</v>
      </c>
      <c r="C83" s="799"/>
      <c r="D83" s="536" t="s">
        <v>706</v>
      </c>
      <c r="E83" s="1161" t="s">
        <v>786</v>
      </c>
      <c r="F83" s="1157"/>
      <c r="G83" s="388"/>
      <c r="H83" s="388">
        <f t="shared" si="5"/>
        <v>0</v>
      </c>
      <c r="I83" s="991"/>
      <c r="J83" s="388">
        <f t="shared" si="6"/>
        <v>0</v>
      </c>
      <c r="K83" s="662">
        <v>1</v>
      </c>
      <c r="L83" s="388">
        <f t="shared" si="7"/>
        <v>660</v>
      </c>
      <c r="M83" s="388"/>
      <c r="N83" s="217">
        <v>660</v>
      </c>
      <c r="O83" s="215"/>
      <c r="P83" s="388"/>
      <c r="Q83" s="388"/>
      <c r="R83" s="215"/>
      <c r="S83" s="1158"/>
      <c r="T83" s="359" t="s">
        <v>788</v>
      </c>
      <c r="BC83" s="1164"/>
      <c r="BD83" s="573"/>
    </row>
    <row r="84" s="824" customFormat="1" customHeight="1" spans="1:56">
      <c r="A84" s="513">
        <v>46031</v>
      </c>
      <c r="B84" s="799" t="s">
        <v>109</v>
      </c>
      <c r="C84" s="799" t="s">
        <v>29</v>
      </c>
      <c r="D84" s="409" t="str">
        <f>VLOOKUP(C84,$BC:$BD,2,0)</f>
        <v>1100 8L</v>
      </c>
      <c r="E84" s="1161" t="s">
        <v>108</v>
      </c>
      <c r="F84" s="1157">
        <v>1</v>
      </c>
      <c r="G84" s="388">
        <v>660</v>
      </c>
      <c r="H84" s="388">
        <f t="shared" si="5"/>
        <v>660</v>
      </c>
      <c r="I84" s="991"/>
      <c r="J84" s="388">
        <f t="shared" si="6"/>
        <v>660</v>
      </c>
      <c r="K84" s="662"/>
      <c r="L84" s="388">
        <f t="shared" si="7"/>
        <v>0</v>
      </c>
      <c r="M84" s="388"/>
      <c r="N84" s="217"/>
      <c r="O84" s="215"/>
      <c r="P84" s="388"/>
      <c r="Q84" s="388"/>
      <c r="R84" s="215"/>
      <c r="S84" s="1158"/>
      <c r="T84" s="359"/>
      <c r="BC84" s="1164"/>
      <c r="BD84" s="573"/>
    </row>
    <row r="85" s="824" customFormat="1" customHeight="1" spans="1:56">
      <c r="A85" s="513">
        <v>46031</v>
      </c>
      <c r="B85" s="799" t="s">
        <v>789</v>
      </c>
      <c r="C85" s="799"/>
      <c r="D85" s="536" t="s">
        <v>738</v>
      </c>
      <c r="E85" s="1161" t="s">
        <v>790</v>
      </c>
      <c r="F85" s="1157"/>
      <c r="G85" s="388"/>
      <c r="H85" s="388">
        <f t="shared" si="5"/>
        <v>0</v>
      </c>
      <c r="I85" s="991"/>
      <c r="J85" s="388">
        <f t="shared" si="6"/>
        <v>0</v>
      </c>
      <c r="K85" s="662"/>
      <c r="L85" s="388">
        <f t="shared" si="7"/>
        <v>0</v>
      </c>
      <c r="M85" s="388"/>
      <c r="N85" s="217"/>
      <c r="O85" s="215"/>
      <c r="P85" s="388"/>
      <c r="Q85" s="388"/>
      <c r="R85" s="215"/>
      <c r="S85" s="1158"/>
      <c r="T85" s="679"/>
      <c r="BC85" s="1164"/>
      <c r="BD85" s="573"/>
    </row>
    <row r="86" s="824" customFormat="1" customHeight="1" spans="1:56">
      <c r="A86" s="513">
        <v>46034</v>
      </c>
      <c r="B86" s="799" t="s">
        <v>110</v>
      </c>
      <c r="C86" s="799"/>
      <c r="D86" s="536" t="s">
        <v>706</v>
      </c>
      <c r="E86" s="1161" t="s">
        <v>733</v>
      </c>
      <c r="F86" s="1157"/>
      <c r="G86" s="388"/>
      <c r="H86" s="388">
        <f t="shared" si="5"/>
        <v>0</v>
      </c>
      <c r="I86" s="991"/>
      <c r="J86" s="388">
        <f t="shared" si="6"/>
        <v>0</v>
      </c>
      <c r="K86" s="662">
        <v>6</v>
      </c>
      <c r="L86" s="388">
        <f t="shared" si="7"/>
        <v>4072.44</v>
      </c>
      <c r="M86" s="388"/>
      <c r="N86" s="217"/>
      <c r="O86" s="215"/>
      <c r="P86" s="388">
        <v>4102.39</v>
      </c>
      <c r="Q86" s="388"/>
      <c r="R86" s="199">
        <f>ROUND(P86*S86,2)</f>
        <v>29.95</v>
      </c>
      <c r="S86" s="1158">
        <v>0.0073</v>
      </c>
      <c r="T86" s="666" t="s">
        <v>791</v>
      </c>
      <c r="BC86" s="1164"/>
      <c r="BD86" s="573"/>
    </row>
    <row r="87" s="824" customFormat="1" customHeight="1" spans="1:56">
      <c r="A87" s="513">
        <v>46034</v>
      </c>
      <c r="B87" s="799" t="s">
        <v>110</v>
      </c>
      <c r="C87" s="799" t="s">
        <v>111</v>
      </c>
      <c r="D87" s="409" t="str">
        <f>VLOOKUP(C87,$BC:$BD,2,0)</f>
        <v>BM-1902 25L</v>
      </c>
      <c r="E87" s="1161" t="s">
        <v>40</v>
      </c>
      <c r="F87" s="1157">
        <v>1</v>
      </c>
      <c r="G87" s="388">
        <v>640</v>
      </c>
      <c r="H87" s="388">
        <f t="shared" si="5"/>
        <v>640</v>
      </c>
      <c r="I87" s="991"/>
      <c r="J87" s="388">
        <f t="shared" si="6"/>
        <v>640</v>
      </c>
      <c r="K87" s="662"/>
      <c r="L87" s="388">
        <f t="shared" si="7"/>
        <v>0</v>
      </c>
      <c r="M87" s="388"/>
      <c r="N87" s="217"/>
      <c r="O87" s="215"/>
      <c r="P87" s="388"/>
      <c r="Q87" s="388"/>
      <c r="R87" s="215"/>
      <c r="S87" s="1158"/>
      <c r="T87" s="666"/>
      <c r="BC87" s="1164"/>
      <c r="BD87" s="573"/>
    </row>
    <row r="88" s="824" customFormat="1" customHeight="1" spans="1:56">
      <c r="A88" s="513">
        <v>46034</v>
      </c>
      <c r="B88" s="799" t="s">
        <v>110</v>
      </c>
      <c r="C88" s="799" t="s">
        <v>41</v>
      </c>
      <c r="D88" s="409" t="str">
        <f>VLOOKUP(C88,$BC:$BD,2,0)</f>
        <v>BM-1902 25L 127V</v>
      </c>
      <c r="E88" s="1161" t="s">
        <v>40</v>
      </c>
      <c r="F88" s="1157">
        <v>2</v>
      </c>
      <c r="G88" s="388">
        <v>640</v>
      </c>
      <c r="H88" s="388">
        <f t="shared" si="5"/>
        <v>1280</v>
      </c>
      <c r="I88" s="991"/>
      <c r="J88" s="388">
        <f t="shared" si="6"/>
        <v>1280</v>
      </c>
      <c r="K88" s="662"/>
      <c r="L88" s="388">
        <f t="shared" si="7"/>
        <v>0</v>
      </c>
      <c r="M88" s="388"/>
      <c r="N88" s="217"/>
      <c r="O88" s="215"/>
      <c r="P88" s="388"/>
      <c r="Q88" s="388"/>
      <c r="R88" s="215"/>
      <c r="S88" s="1158"/>
      <c r="T88" s="666"/>
      <c r="BC88" s="1164"/>
      <c r="BD88" s="573"/>
    </row>
    <row r="89" s="824" customFormat="1" customHeight="1" spans="1:56">
      <c r="A89" s="513">
        <v>46034</v>
      </c>
      <c r="B89" s="799" t="s">
        <v>110</v>
      </c>
      <c r="C89" s="799" t="s">
        <v>45</v>
      </c>
      <c r="D89" s="409" t="str">
        <f>VLOOKUP(C89,$BC:$BD,2,0)</f>
        <v>1200 25L</v>
      </c>
      <c r="E89" s="1161" t="s">
        <v>40</v>
      </c>
      <c r="F89" s="1157">
        <v>1</v>
      </c>
      <c r="G89" s="388">
        <v>902.39</v>
      </c>
      <c r="H89" s="388">
        <f t="shared" si="5"/>
        <v>902.39</v>
      </c>
      <c r="I89" s="991"/>
      <c r="J89" s="388">
        <f t="shared" si="6"/>
        <v>902.39</v>
      </c>
      <c r="K89" s="662"/>
      <c r="L89" s="388">
        <f t="shared" si="7"/>
        <v>0</v>
      </c>
      <c r="M89" s="388"/>
      <c r="N89" s="217"/>
      <c r="O89" s="215"/>
      <c r="P89" s="388"/>
      <c r="Q89" s="388"/>
      <c r="R89" s="215"/>
      <c r="S89" s="1158"/>
      <c r="T89" s="666"/>
      <c r="BC89" s="1164"/>
      <c r="BD89" s="573"/>
    </row>
    <row r="90" s="824" customFormat="1" customHeight="1" spans="1:56">
      <c r="A90" s="513">
        <v>46034</v>
      </c>
      <c r="B90" s="799" t="s">
        <v>110</v>
      </c>
      <c r="C90" s="799" t="s">
        <v>43</v>
      </c>
      <c r="D90" s="409" t="str">
        <f>VLOOKUP(C90,$BC:$BD,2,0)</f>
        <v>1200- 8L</v>
      </c>
      <c r="E90" s="1161" t="s">
        <v>40</v>
      </c>
      <c r="F90" s="1157">
        <v>2</v>
      </c>
      <c r="G90" s="388">
        <v>640</v>
      </c>
      <c r="H90" s="388">
        <f t="shared" si="5"/>
        <v>1280</v>
      </c>
      <c r="I90" s="991"/>
      <c r="J90" s="388">
        <f t="shared" si="6"/>
        <v>1280</v>
      </c>
      <c r="K90" s="662"/>
      <c r="L90" s="388">
        <f t="shared" si="7"/>
        <v>0</v>
      </c>
      <c r="M90" s="388"/>
      <c r="N90" s="217"/>
      <c r="O90" s="215"/>
      <c r="P90" s="388"/>
      <c r="Q90" s="388"/>
      <c r="R90" s="215"/>
      <c r="S90" s="1158"/>
      <c r="T90" s="666"/>
      <c r="BC90" s="1164"/>
      <c r="BD90" s="573"/>
    </row>
    <row r="91" s="824" customFormat="1" customHeight="1" spans="1:56">
      <c r="A91" s="513">
        <v>46031</v>
      </c>
      <c r="B91" s="799" t="s">
        <v>113</v>
      </c>
      <c r="C91" s="799"/>
      <c r="D91" s="536" t="s">
        <v>706</v>
      </c>
      <c r="E91" s="1161" t="s">
        <v>792</v>
      </c>
      <c r="F91" s="1157"/>
      <c r="G91" s="388"/>
      <c r="H91" s="388">
        <f t="shared" si="5"/>
        <v>0</v>
      </c>
      <c r="I91" s="991"/>
      <c r="J91" s="388">
        <f t="shared" si="6"/>
        <v>0</v>
      </c>
      <c r="K91" s="662">
        <v>12</v>
      </c>
      <c r="L91" s="388">
        <f t="shared" si="7"/>
        <v>288</v>
      </c>
      <c r="M91" s="388"/>
      <c r="N91" s="217">
        <v>288</v>
      </c>
      <c r="O91" s="215"/>
      <c r="P91" s="388"/>
      <c r="Q91" s="388"/>
      <c r="R91" s="215"/>
      <c r="S91" s="1158"/>
      <c r="T91" s="394">
        <v>46031</v>
      </c>
      <c r="BC91" s="1164"/>
      <c r="BD91" s="573"/>
    </row>
    <row r="92" s="824" customFormat="1" customHeight="1" spans="1:56">
      <c r="A92" s="513">
        <v>46034</v>
      </c>
      <c r="B92" s="799" t="s">
        <v>113</v>
      </c>
      <c r="C92" s="799" t="s">
        <v>114</v>
      </c>
      <c r="D92" s="409" t="s">
        <v>34</v>
      </c>
      <c r="E92" s="1161" t="s">
        <v>115</v>
      </c>
      <c r="F92" s="1157">
        <v>4</v>
      </c>
      <c r="G92" s="388">
        <v>27</v>
      </c>
      <c r="H92" s="388">
        <f t="shared" si="5"/>
        <v>108</v>
      </c>
      <c r="I92" s="991"/>
      <c r="J92" s="388">
        <f t="shared" si="6"/>
        <v>108</v>
      </c>
      <c r="K92" s="662"/>
      <c r="L92" s="388">
        <f t="shared" si="7"/>
        <v>0</v>
      </c>
      <c r="M92" s="388"/>
      <c r="N92" s="217"/>
      <c r="O92" s="215"/>
      <c r="P92" s="388"/>
      <c r="Q92" s="388"/>
      <c r="R92" s="215"/>
      <c r="S92" s="1158"/>
      <c r="T92" s="394"/>
      <c r="BC92" s="1164"/>
      <c r="BD92" s="573"/>
    </row>
    <row r="93" s="824" customFormat="1" customHeight="1" spans="1:56">
      <c r="A93" s="513">
        <v>46034</v>
      </c>
      <c r="B93" s="799" t="s">
        <v>113</v>
      </c>
      <c r="C93" s="799" t="s">
        <v>114</v>
      </c>
      <c r="D93" s="409" t="s">
        <v>34</v>
      </c>
      <c r="E93" s="1161" t="s">
        <v>115</v>
      </c>
      <c r="F93" s="1157">
        <v>4</v>
      </c>
      <c r="G93" s="388">
        <v>15</v>
      </c>
      <c r="H93" s="388">
        <f t="shared" si="5"/>
        <v>60</v>
      </c>
      <c r="I93" s="991"/>
      <c r="J93" s="388">
        <f t="shared" si="6"/>
        <v>60</v>
      </c>
      <c r="K93" s="662"/>
      <c r="L93" s="388">
        <f t="shared" si="7"/>
        <v>0</v>
      </c>
      <c r="M93" s="388"/>
      <c r="N93" s="217"/>
      <c r="O93" s="215"/>
      <c r="P93" s="388"/>
      <c r="Q93" s="388"/>
      <c r="R93" s="215"/>
      <c r="S93" s="1158"/>
      <c r="T93" s="394"/>
      <c r="BC93" s="1164"/>
      <c r="BD93" s="573"/>
    </row>
    <row r="94" s="824" customFormat="1" customHeight="1" spans="1:56">
      <c r="A94" s="513">
        <v>46034</v>
      </c>
      <c r="B94" s="799" t="s">
        <v>113</v>
      </c>
      <c r="C94" s="799" t="s">
        <v>114</v>
      </c>
      <c r="D94" s="409" t="s">
        <v>34</v>
      </c>
      <c r="E94" s="1161" t="s">
        <v>115</v>
      </c>
      <c r="F94" s="1157">
        <v>4</v>
      </c>
      <c r="G94" s="388">
        <v>30</v>
      </c>
      <c r="H94" s="388">
        <f t="shared" si="5"/>
        <v>120</v>
      </c>
      <c r="I94" s="991"/>
      <c r="J94" s="388">
        <f t="shared" si="6"/>
        <v>120</v>
      </c>
      <c r="K94" s="662"/>
      <c r="L94" s="388">
        <f t="shared" si="7"/>
        <v>0</v>
      </c>
      <c r="M94" s="388"/>
      <c r="N94" s="217"/>
      <c r="O94" s="215"/>
      <c r="P94" s="388"/>
      <c r="Q94" s="388"/>
      <c r="R94" s="215"/>
      <c r="S94" s="1158"/>
      <c r="T94" s="394"/>
      <c r="BC94" s="1164"/>
      <c r="BD94" s="573"/>
    </row>
    <row r="95" s="824" customFormat="1" customHeight="1" spans="1:56">
      <c r="A95" s="513">
        <v>46034</v>
      </c>
      <c r="B95" s="799" t="s">
        <v>116</v>
      </c>
      <c r="C95" s="799"/>
      <c r="D95" s="536" t="s">
        <v>706</v>
      </c>
      <c r="E95" s="1161" t="s">
        <v>793</v>
      </c>
      <c r="F95" s="1157"/>
      <c r="G95" s="388"/>
      <c r="H95" s="388">
        <f t="shared" si="5"/>
        <v>0</v>
      </c>
      <c r="I95" s="991"/>
      <c r="J95" s="388">
        <f t="shared" si="6"/>
        <v>0</v>
      </c>
      <c r="K95" s="662">
        <v>1</v>
      </c>
      <c r="L95" s="388">
        <f t="shared" si="7"/>
        <v>1524</v>
      </c>
      <c r="M95" s="388"/>
      <c r="N95" s="217">
        <v>1524</v>
      </c>
      <c r="O95" s="215"/>
      <c r="P95" s="388"/>
      <c r="Q95" s="388"/>
      <c r="R95" s="215"/>
      <c r="S95" s="1158"/>
      <c r="T95" s="359">
        <v>46034</v>
      </c>
      <c r="BC95" s="1164"/>
      <c r="BD95" s="573"/>
    </row>
    <row r="96" s="824" customFormat="1" customHeight="1" spans="1:56">
      <c r="A96" s="513">
        <v>46034</v>
      </c>
      <c r="B96" s="799" t="s">
        <v>116</v>
      </c>
      <c r="C96" s="799" t="s">
        <v>38</v>
      </c>
      <c r="D96" s="409" t="str">
        <f>VLOOKUP(C96,$BC:$BD,2,0)</f>
        <v>1100*2 50L</v>
      </c>
      <c r="E96" s="1161" t="s">
        <v>117</v>
      </c>
      <c r="F96" s="1157">
        <v>1</v>
      </c>
      <c r="G96" s="388">
        <v>1524</v>
      </c>
      <c r="H96" s="388">
        <f t="shared" si="5"/>
        <v>1524</v>
      </c>
      <c r="I96" s="991"/>
      <c r="J96" s="388">
        <f t="shared" si="6"/>
        <v>1524</v>
      </c>
      <c r="K96" s="662"/>
      <c r="L96" s="388">
        <f t="shared" si="7"/>
        <v>0</v>
      </c>
      <c r="M96" s="388"/>
      <c r="N96" s="217"/>
      <c r="O96" s="215"/>
      <c r="P96" s="388"/>
      <c r="Q96" s="388"/>
      <c r="R96" s="215"/>
      <c r="S96" s="1158"/>
      <c r="T96" s="359"/>
      <c r="BC96" s="1164"/>
      <c r="BD96" s="573"/>
    </row>
    <row r="97" s="824" customFormat="1" customHeight="1" spans="1:56">
      <c r="A97" s="513">
        <v>46034</v>
      </c>
      <c r="B97" s="799" t="s">
        <v>794</v>
      </c>
      <c r="C97" s="799"/>
      <c r="D97" s="536" t="s">
        <v>738</v>
      </c>
      <c r="E97" s="1161" t="s">
        <v>790</v>
      </c>
      <c r="F97" s="1157"/>
      <c r="G97" s="388"/>
      <c r="H97" s="388">
        <f t="shared" si="5"/>
        <v>0</v>
      </c>
      <c r="I97" s="991"/>
      <c r="J97" s="388">
        <f t="shared" si="6"/>
        <v>0</v>
      </c>
      <c r="K97" s="662"/>
      <c r="L97" s="388">
        <f t="shared" si="7"/>
        <v>0</v>
      </c>
      <c r="M97" s="388"/>
      <c r="N97" s="217"/>
      <c r="O97" s="215"/>
      <c r="P97" s="217"/>
      <c r="Q97" s="217"/>
      <c r="R97" s="215"/>
      <c r="S97" s="1158"/>
      <c r="T97" s="359"/>
      <c r="BC97" s="1164"/>
      <c r="BD97" s="573"/>
    </row>
    <row r="98" s="824" customFormat="1" customHeight="1" spans="1:56">
      <c r="A98" s="513">
        <v>46034</v>
      </c>
      <c r="B98" s="799" t="s">
        <v>795</v>
      </c>
      <c r="C98" s="799"/>
      <c r="D98" s="536" t="s">
        <v>796</v>
      </c>
      <c r="E98" s="1161" t="s">
        <v>797</v>
      </c>
      <c r="F98" s="1157"/>
      <c r="G98" s="388"/>
      <c r="H98" s="388">
        <f t="shared" si="5"/>
        <v>0</v>
      </c>
      <c r="I98" s="991"/>
      <c r="J98" s="388">
        <f t="shared" si="6"/>
        <v>0</v>
      </c>
      <c r="K98" s="662"/>
      <c r="L98" s="388">
        <f t="shared" si="7"/>
        <v>0</v>
      </c>
      <c r="M98" s="388"/>
      <c r="N98" s="217"/>
      <c r="O98" s="215"/>
      <c r="P98" s="217"/>
      <c r="Q98" s="217"/>
      <c r="R98" s="215"/>
      <c r="S98" s="1158"/>
      <c r="T98" s="359"/>
      <c r="BC98" s="1164"/>
      <c r="BD98" s="573"/>
    </row>
    <row r="99" s="824" customFormat="1" customHeight="1" spans="1:56">
      <c r="A99" s="513">
        <v>46034</v>
      </c>
      <c r="B99" s="799" t="s">
        <v>118</v>
      </c>
      <c r="C99" s="799"/>
      <c r="D99" s="536" t="s">
        <v>706</v>
      </c>
      <c r="E99" s="1161" t="s">
        <v>776</v>
      </c>
      <c r="F99" s="1157"/>
      <c r="G99" s="388"/>
      <c r="H99" s="388">
        <f t="shared" si="5"/>
        <v>0</v>
      </c>
      <c r="I99" s="991"/>
      <c r="J99" s="388">
        <f t="shared" si="6"/>
        <v>0</v>
      </c>
      <c r="K99" s="662">
        <v>1</v>
      </c>
      <c r="L99" s="388">
        <f t="shared" si="7"/>
        <v>530.94</v>
      </c>
      <c r="M99" s="388"/>
      <c r="N99" s="217"/>
      <c r="O99" s="215"/>
      <c r="P99" s="388">
        <v>534.84</v>
      </c>
      <c r="Q99" s="388"/>
      <c r="R99" s="199">
        <f>ROUND(P99*S99,2)</f>
        <v>3.9</v>
      </c>
      <c r="S99" s="1158">
        <v>0.0073</v>
      </c>
      <c r="T99" s="394" t="s">
        <v>798</v>
      </c>
      <c r="BC99" s="1164"/>
      <c r="BD99" s="573"/>
    </row>
    <row r="100" s="824" customFormat="1" customHeight="1" spans="1:56">
      <c r="A100" s="513">
        <v>46035</v>
      </c>
      <c r="B100" s="799" t="s">
        <v>118</v>
      </c>
      <c r="C100" s="799" t="s">
        <v>21</v>
      </c>
      <c r="D100" s="409" t="str">
        <f>VLOOKUP(C100,$BC:$BD,2,0)</f>
        <v>COMP 750W 220V</v>
      </c>
      <c r="E100" s="1161" t="s">
        <v>100</v>
      </c>
      <c r="F100" s="1157">
        <v>1</v>
      </c>
      <c r="G100" s="388">
        <v>534.84</v>
      </c>
      <c r="H100" s="388">
        <f t="shared" si="5"/>
        <v>534.84</v>
      </c>
      <c r="I100" s="991"/>
      <c r="J100" s="388">
        <f t="shared" si="6"/>
        <v>534.84</v>
      </c>
      <c r="K100" s="662"/>
      <c r="L100" s="388">
        <f t="shared" si="7"/>
        <v>0</v>
      </c>
      <c r="M100" s="388"/>
      <c r="N100" s="217"/>
      <c r="O100" s="215"/>
      <c r="P100" s="388"/>
      <c r="Q100" s="388"/>
      <c r="R100" s="215"/>
      <c r="S100" s="1158"/>
      <c r="T100" s="394"/>
      <c r="BC100" s="1164"/>
      <c r="BD100" s="573"/>
    </row>
    <row r="101" s="824" customFormat="1" customHeight="1" spans="1:56">
      <c r="A101" s="513">
        <v>46034</v>
      </c>
      <c r="B101" s="799" t="s">
        <v>799</v>
      </c>
      <c r="C101" s="799"/>
      <c r="D101" s="536" t="s">
        <v>796</v>
      </c>
      <c r="E101" s="1161" t="s">
        <v>797</v>
      </c>
      <c r="F101" s="1157"/>
      <c r="G101" s="388"/>
      <c r="H101" s="388">
        <f t="shared" si="5"/>
        <v>0</v>
      </c>
      <c r="I101" s="991"/>
      <c r="J101" s="388">
        <f t="shared" si="6"/>
        <v>0</v>
      </c>
      <c r="K101" s="662"/>
      <c r="L101" s="388">
        <f t="shared" si="7"/>
        <v>0</v>
      </c>
      <c r="M101" s="388"/>
      <c r="N101" s="217"/>
      <c r="O101" s="215"/>
      <c r="P101" s="388"/>
      <c r="Q101" s="388"/>
      <c r="R101" s="215"/>
      <c r="S101" s="1158"/>
      <c r="T101" s="359"/>
      <c r="BC101" s="1164"/>
      <c r="BD101" s="573"/>
    </row>
    <row r="102" s="824" customFormat="1" customHeight="1" spans="1:56">
      <c r="A102" s="513">
        <v>46035</v>
      </c>
      <c r="B102" s="799" t="s">
        <v>119</v>
      </c>
      <c r="C102" s="799"/>
      <c r="D102" s="536" t="s">
        <v>706</v>
      </c>
      <c r="E102" s="1161" t="s">
        <v>800</v>
      </c>
      <c r="F102" s="1157"/>
      <c r="G102" s="388"/>
      <c r="H102" s="388">
        <f t="shared" si="5"/>
        <v>0</v>
      </c>
      <c r="I102" s="991"/>
      <c r="J102" s="388">
        <f t="shared" si="6"/>
        <v>0</v>
      </c>
      <c r="K102" s="662">
        <v>3</v>
      </c>
      <c r="L102" s="388">
        <f t="shared" si="7"/>
        <v>2146.39</v>
      </c>
      <c r="M102" s="388"/>
      <c r="N102" s="217">
        <v>2146.39</v>
      </c>
      <c r="O102" s="215"/>
      <c r="P102" s="217"/>
      <c r="Q102" s="217"/>
      <c r="R102" s="215"/>
      <c r="S102" s="1158"/>
      <c r="T102" s="359" t="s">
        <v>798</v>
      </c>
      <c r="BC102" s="1164"/>
      <c r="BD102" s="573"/>
    </row>
    <row r="103" s="824" customFormat="1" customHeight="1" spans="1:56">
      <c r="A103" s="513">
        <v>46035</v>
      </c>
      <c r="B103" s="799" t="s">
        <v>119</v>
      </c>
      <c r="C103" s="799" t="s">
        <v>120</v>
      </c>
      <c r="D103" s="409" t="str">
        <f>VLOOKUP(C103,$BC:$BD,2,0)</f>
        <v>750-25L</v>
      </c>
      <c r="E103" s="1161" t="s">
        <v>108</v>
      </c>
      <c r="F103" s="1157">
        <v>1</v>
      </c>
      <c r="G103" s="388">
        <v>846</v>
      </c>
      <c r="H103" s="388">
        <f t="shared" si="5"/>
        <v>846</v>
      </c>
      <c r="I103" s="991"/>
      <c r="J103" s="388">
        <f t="shared" si="6"/>
        <v>846</v>
      </c>
      <c r="K103" s="662"/>
      <c r="L103" s="388">
        <f t="shared" si="7"/>
        <v>0</v>
      </c>
      <c r="M103" s="388"/>
      <c r="N103" s="217"/>
      <c r="O103" s="215"/>
      <c r="P103" s="217"/>
      <c r="Q103" s="217"/>
      <c r="R103" s="215"/>
      <c r="S103" s="1158"/>
      <c r="T103" s="359"/>
      <c r="BC103" s="1164"/>
      <c r="BD103" s="573"/>
    </row>
    <row r="104" s="824" customFormat="1" customHeight="1" spans="1:56">
      <c r="A104" s="513">
        <v>46035</v>
      </c>
      <c r="B104" s="799" t="s">
        <v>119</v>
      </c>
      <c r="C104" s="799" t="s">
        <v>41</v>
      </c>
      <c r="D104" s="409" t="str">
        <f>VLOOKUP(C104,$BC:$BD,2,0)</f>
        <v>BM-1902 25L 127V</v>
      </c>
      <c r="E104" s="1161" t="s">
        <v>108</v>
      </c>
      <c r="F104" s="1157">
        <v>1</v>
      </c>
      <c r="G104" s="388">
        <v>640</v>
      </c>
      <c r="H104" s="388">
        <f t="shared" si="5"/>
        <v>640</v>
      </c>
      <c r="I104" s="991"/>
      <c r="J104" s="388">
        <f t="shared" si="6"/>
        <v>640</v>
      </c>
      <c r="K104" s="662"/>
      <c r="L104" s="388">
        <f t="shared" si="7"/>
        <v>0</v>
      </c>
      <c r="M104" s="388"/>
      <c r="N104" s="217"/>
      <c r="O104" s="215"/>
      <c r="P104" s="217"/>
      <c r="Q104" s="217"/>
      <c r="R104" s="215"/>
      <c r="S104" s="1158"/>
      <c r="T104" s="359"/>
      <c r="BC104" s="1164"/>
      <c r="BD104" s="573"/>
    </row>
    <row r="105" s="824" customFormat="1" customHeight="1" spans="1:56">
      <c r="A105" s="513">
        <v>46035</v>
      </c>
      <c r="B105" s="799" t="s">
        <v>119</v>
      </c>
      <c r="C105" s="799" t="s">
        <v>29</v>
      </c>
      <c r="D105" s="409" t="str">
        <f>VLOOKUP(C105,$BC:$BD,2,0)</f>
        <v>1100 8L</v>
      </c>
      <c r="E105" s="1161" t="s">
        <v>108</v>
      </c>
      <c r="F105" s="1157">
        <v>1</v>
      </c>
      <c r="G105" s="388">
        <v>660.39</v>
      </c>
      <c r="H105" s="388">
        <f t="shared" si="5"/>
        <v>660.39</v>
      </c>
      <c r="I105" s="991"/>
      <c r="J105" s="388">
        <f t="shared" si="6"/>
        <v>660.39</v>
      </c>
      <c r="K105" s="662"/>
      <c r="L105" s="388">
        <f t="shared" si="7"/>
        <v>0</v>
      </c>
      <c r="M105" s="388"/>
      <c r="N105" s="217"/>
      <c r="O105" s="215"/>
      <c r="P105" s="217"/>
      <c r="Q105" s="217"/>
      <c r="R105" s="215"/>
      <c r="S105" s="1158"/>
      <c r="T105" s="359"/>
      <c r="BC105" s="1164"/>
      <c r="BD105" s="573"/>
    </row>
    <row r="106" s="824" customFormat="1" customHeight="1" spans="1:56">
      <c r="A106" s="513">
        <v>46034</v>
      </c>
      <c r="B106" s="799" t="s">
        <v>121</v>
      </c>
      <c r="C106" s="799"/>
      <c r="D106" s="536" t="s">
        <v>706</v>
      </c>
      <c r="E106" s="1161" t="s">
        <v>733</v>
      </c>
      <c r="F106" s="1157"/>
      <c r="G106" s="388"/>
      <c r="H106" s="388">
        <f t="shared" si="5"/>
        <v>0</v>
      </c>
      <c r="I106" s="991"/>
      <c r="J106" s="388">
        <f t="shared" si="6"/>
        <v>0</v>
      </c>
      <c r="K106" s="662">
        <v>10</v>
      </c>
      <c r="L106" s="388">
        <f t="shared" si="7"/>
        <v>6636.08</v>
      </c>
      <c r="M106" s="388"/>
      <c r="N106" s="217"/>
      <c r="O106" s="215"/>
      <c r="P106" s="217">
        <v>6684.88</v>
      </c>
      <c r="Q106" s="217"/>
      <c r="R106" s="199">
        <f>ROUND(P106*S106,2)</f>
        <v>48.8</v>
      </c>
      <c r="S106" s="1158">
        <v>0.0073</v>
      </c>
      <c r="T106" s="359" t="s">
        <v>798</v>
      </c>
      <c r="BC106" s="1164"/>
      <c r="BD106" s="573"/>
    </row>
    <row r="107" s="824" customFormat="1" customHeight="1" spans="1:56">
      <c r="A107" s="513">
        <v>46035</v>
      </c>
      <c r="B107" s="799" t="s">
        <v>121</v>
      </c>
      <c r="C107" s="799" t="s">
        <v>29</v>
      </c>
      <c r="D107" s="409" t="str">
        <f>VLOOKUP(C107,$BC:$BD,2,0)</f>
        <v>1100 8L</v>
      </c>
      <c r="E107" s="1161" t="s">
        <v>40</v>
      </c>
      <c r="F107" s="1157">
        <v>3</v>
      </c>
      <c r="G107" s="388">
        <v>660.39</v>
      </c>
      <c r="H107" s="388">
        <f t="shared" si="5"/>
        <v>1981.17</v>
      </c>
      <c r="I107" s="991"/>
      <c r="J107" s="388">
        <f t="shared" si="6"/>
        <v>1981.17</v>
      </c>
      <c r="K107" s="662"/>
      <c r="L107" s="388">
        <f t="shared" si="7"/>
        <v>0</v>
      </c>
      <c r="M107" s="388"/>
      <c r="N107" s="217"/>
      <c r="O107" s="215"/>
      <c r="P107" s="217"/>
      <c r="Q107" s="217"/>
      <c r="R107" s="215"/>
      <c r="S107" s="1158"/>
      <c r="T107" s="359"/>
      <c r="BC107" s="1164"/>
      <c r="BD107" s="573"/>
    </row>
    <row r="108" s="824" customFormat="1" customHeight="1" spans="1:56">
      <c r="A108" s="513">
        <v>46035</v>
      </c>
      <c r="B108" s="799" t="s">
        <v>121</v>
      </c>
      <c r="C108" s="799" t="s">
        <v>43</v>
      </c>
      <c r="D108" s="409" t="str">
        <f>VLOOKUP(C108,$BC:$BD,2,0)</f>
        <v>1200- 8L</v>
      </c>
      <c r="E108" s="1161" t="s">
        <v>40</v>
      </c>
      <c r="F108" s="1157">
        <v>3</v>
      </c>
      <c r="G108" s="388">
        <v>714.57</v>
      </c>
      <c r="H108" s="388">
        <f t="shared" si="5"/>
        <v>2143.71</v>
      </c>
      <c r="I108" s="991"/>
      <c r="J108" s="388">
        <f t="shared" si="6"/>
        <v>2143.71</v>
      </c>
      <c r="K108" s="662"/>
      <c r="L108" s="388">
        <f t="shared" si="7"/>
        <v>0</v>
      </c>
      <c r="M108" s="388"/>
      <c r="N108" s="217"/>
      <c r="O108" s="215"/>
      <c r="P108" s="217"/>
      <c r="Q108" s="217"/>
      <c r="R108" s="215"/>
      <c r="S108" s="1158"/>
      <c r="T108" s="359"/>
      <c r="BC108" s="1164"/>
      <c r="BD108" s="573"/>
    </row>
    <row r="109" s="824" customFormat="1" customHeight="1" spans="1:56">
      <c r="A109" s="513">
        <v>46035</v>
      </c>
      <c r="B109" s="799" t="s">
        <v>121</v>
      </c>
      <c r="C109" s="799" t="s">
        <v>41</v>
      </c>
      <c r="D109" s="409" t="str">
        <f>VLOOKUP(C109,$BC:$BD,2,0)</f>
        <v>BM-1902 25L 127V</v>
      </c>
      <c r="E109" s="1161" t="s">
        <v>40</v>
      </c>
      <c r="F109" s="1157">
        <v>2</v>
      </c>
      <c r="G109" s="388">
        <v>640</v>
      </c>
      <c r="H109" s="388">
        <f t="shared" si="5"/>
        <v>1280</v>
      </c>
      <c r="I109" s="991"/>
      <c r="J109" s="388">
        <f t="shared" si="6"/>
        <v>1280</v>
      </c>
      <c r="K109" s="662"/>
      <c r="L109" s="388">
        <f t="shared" si="7"/>
        <v>0</v>
      </c>
      <c r="M109" s="388"/>
      <c r="N109" s="217"/>
      <c r="O109" s="215"/>
      <c r="P109" s="217"/>
      <c r="Q109" s="217"/>
      <c r="R109" s="215"/>
      <c r="S109" s="1158"/>
      <c r="T109" s="359"/>
      <c r="BC109" s="1164"/>
      <c r="BD109" s="573"/>
    </row>
    <row r="110" s="824" customFormat="1" customHeight="1" spans="1:56">
      <c r="A110" s="513">
        <v>46035</v>
      </c>
      <c r="B110" s="799" t="s">
        <v>121</v>
      </c>
      <c r="C110" s="799" t="s">
        <v>111</v>
      </c>
      <c r="D110" s="409" t="str">
        <f>VLOOKUP(C110,$BC:$BD,2,0)</f>
        <v>BM-1902 25L</v>
      </c>
      <c r="E110" s="1161" t="s">
        <v>40</v>
      </c>
      <c r="F110" s="1157">
        <v>2</v>
      </c>
      <c r="G110" s="388">
        <v>640</v>
      </c>
      <c r="H110" s="388">
        <f t="shared" si="5"/>
        <v>1280</v>
      </c>
      <c r="I110" s="991"/>
      <c r="J110" s="388">
        <f t="shared" si="6"/>
        <v>1280</v>
      </c>
      <c r="K110" s="662"/>
      <c r="L110" s="388">
        <f t="shared" si="7"/>
        <v>0</v>
      </c>
      <c r="M110" s="388"/>
      <c r="N110" s="217"/>
      <c r="O110" s="215"/>
      <c r="P110" s="217"/>
      <c r="Q110" s="217"/>
      <c r="R110" s="215"/>
      <c r="S110" s="1158"/>
      <c r="T110" s="359"/>
      <c r="BC110" s="1164"/>
      <c r="BD110" s="573"/>
    </row>
    <row r="111" s="824" customFormat="1" customHeight="1" spans="1:56">
      <c r="A111" s="513">
        <v>46035</v>
      </c>
      <c r="B111" s="799" t="s">
        <v>122</v>
      </c>
      <c r="C111" s="799"/>
      <c r="D111" s="536" t="s">
        <v>706</v>
      </c>
      <c r="E111" s="1161" t="s">
        <v>801</v>
      </c>
      <c r="F111" s="1157"/>
      <c r="G111" s="388"/>
      <c r="H111" s="388">
        <f t="shared" si="5"/>
        <v>0</v>
      </c>
      <c r="I111" s="991"/>
      <c r="J111" s="388">
        <f t="shared" si="6"/>
        <v>0</v>
      </c>
      <c r="K111" s="662">
        <v>1</v>
      </c>
      <c r="L111" s="388">
        <f t="shared" si="7"/>
        <v>539.13</v>
      </c>
      <c r="M111" s="388"/>
      <c r="N111" s="217"/>
      <c r="O111" s="215"/>
      <c r="P111" s="217">
        <v>552.22</v>
      </c>
      <c r="Q111" s="217"/>
      <c r="R111" s="199">
        <f>ROUND(P111*S111,2)</f>
        <v>13.09</v>
      </c>
      <c r="S111" s="1158">
        <v>0.0237</v>
      </c>
      <c r="T111" s="359" t="s">
        <v>798</v>
      </c>
      <c r="BC111" s="1164"/>
      <c r="BD111" s="573"/>
    </row>
    <row r="112" s="824" customFormat="1" customHeight="1" spans="1:56">
      <c r="A112" s="513">
        <v>46035</v>
      </c>
      <c r="B112" s="799" t="s">
        <v>122</v>
      </c>
      <c r="C112" s="799" t="s">
        <v>21</v>
      </c>
      <c r="D112" s="409" t="str">
        <f>VLOOKUP(C112,$BC:$BD,2,0)</f>
        <v>COMP 750W 220V</v>
      </c>
      <c r="E112" s="1161" t="s">
        <v>123</v>
      </c>
      <c r="F112" s="1157">
        <v>1</v>
      </c>
      <c r="G112" s="388">
        <v>534.84</v>
      </c>
      <c r="H112" s="388">
        <f t="shared" si="5"/>
        <v>534.84</v>
      </c>
      <c r="I112" s="991">
        <v>0.0325</v>
      </c>
      <c r="J112" s="388">
        <f t="shared" si="6"/>
        <v>552.22</v>
      </c>
      <c r="K112" s="662"/>
      <c r="L112" s="388">
        <f t="shared" si="7"/>
        <v>0</v>
      </c>
      <c r="M112" s="388"/>
      <c r="N112" s="217"/>
      <c r="O112" s="215"/>
      <c r="P112" s="217"/>
      <c r="Q112" s="217"/>
      <c r="R112" s="215"/>
      <c r="S112" s="1158"/>
      <c r="T112" s="359"/>
      <c r="BC112" s="1164"/>
      <c r="BD112" s="573"/>
    </row>
    <row r="113" s="824" customFormat="1" customHeight="1" spans="1:56">
      <c r="A113" s="513">
        <v>46035</v>
      </c>
      <c r="B113" s="799" t="s">
        <v>124</v>
      </c>
      <c r="C113" s="799"/>
      <c r="D113" s="536" t="s">
        <v>706</v>
      </c>
      <c r="E113" s="1161" t="s">
        <v>802</v>
      </c>
      <c r="F113" s="1157"/>
      <c r="G113" s="388"/>
      <c r="H113" s="388">
        <f t="shared" si="5"/>
        <v>0</v>
      </c>
      <c r="I113" s="991"/>
      <c r="J113" s="388">
        <f t="shared" si="6"/>
        <v>0</v>
      </c>
      <c r="K113" s="662">
        <v>2</v>
      </c>
      <c r="L113" s="388">
        <f t="shared" si="7"/>
        <v>3296</v>
      </c>
      <c r="M113" s="388"/>
      <c r="N113" s="217"/>
      <c r="O113" s="215">
        <v>3296</v>
      </c>
      <c r="P113" s="217"/>
      <c r="Q113" s="217"/>
      <c r="R113" s="215"/>
      <c r="S113" s="1158"/>
      <c r="T113" s="359" t="s">
        <v>803</v>
      </c>
      <c r="BC113" s="1164"/>
      <c r="BD113" s="573"/>
    </row>
    <row r="114" s="824" customFormat="1" customHeight="1" spans="1:56">
      <c r="A114" s="513">
        <v>46035</v>
      </c>
      <c r="B114" s="799" t="s">
        <v>124</v>
      </c>
      <c r="C114" s="799" t="s">
        <v>98</v>
      </c>
      <c r="D114" s="409" t="str">
        <f>VLOOKUP(C114,$BC:$BD,2,0)</f>
        <v>1200*2-50L</v>
      </c>
      <c r="E114" s="1161" t="s">
        <v>125</v>
      </c>
      <c r="F114" s="1157">
        <v>2</v>
      </c>
      <c r="G114" s="388">
        <v>1648</v>
      </c>
      <c r="H114" s="388">
        <f t="shared" si="5"/>
        <v>3296</v>
      </c>
      <c r="I114" s="991"/>
      <c r="J114" s="388">
        <f t="shared" si="6"/>
        <v>3296</v>
      </c>
      <c r="K114" s="662"/>
      <c r="L114" s="388">
        <f t="shared" si="7"/>
        <v>0</v>
      </c>
      <c r="M114" s="388"/>
      <c r="N114" s="217"/>
      <c r="O114" s="215"/>
      <c r="P114" s="217"/>
      <c r="Q114" s="217"/>
      <c r="R114" s="215"/>
      <c r="S114" s="1158"/>
      <c r="T114" s="359"/>
      <c r="BC114" s="1164"/>
      <c r="BD114" s="573"/>
    </row>
    <row r="115" s="824" customFormat="1" customHeight="1" spans="1:56">
      <c r="A115" s="513">
        <v>46035</v>
      </c>
      <c r="B115" s="799" t="s">
        <v>126</v>
      </c>
      <c r="C115" s="799"/>
      <c r="D115" s="536" t="s">
        <v>706</v>
      </c>
      <c r="E115" s="1161" t="s">
        <v>804</v>
      </c>
      <c r="F115" s="1157"/>
      <c r="G115" s="388"/>
      <c r="H115" s="388">
        <f t="shared" si="5"/>
        <v>0</v>
      </c>
      <c r="I115" s="991"/>
      <c r="J115" s="388">
        <f t="shared" si="6"/>
        <v>0</v>
      </c>
      <c r="K115" s="662">
        <v>1</v>
      </c>
      <c r="L115" s="388">
        <f t="shared" si="7"/>
        <v>1092.39</v>
      </c>
      <c r="M115" s="388"/>
      <c r="N115" s="217">
        <v>1092.39</v>
      </c>
      <c r="O115" s="215"/>
      <c r="P115" s="388"/>
      <c r="Q115" s="388"/>
      <c r="R115" s="215"/>
      <c r="S115" s="1158"/>
      <c r="T115" s="394" t="s">
        <v>798</v>
      </c>
      <c r="BC115" s="1164"/>
      <c r="BD115" s="573"/>
    </row>
    <row r="116" s="824" customFormat="1" customHeight="1" spans="1:56">
      <c r="A116" s="513">
        <v>46035</v>
      </c>
      <c r="B116" s="799" t="s">
        <v>126</v>
      </c>
      <c r="C116" s="799" t="s">
        <v>16</v>
      </c>
      <c r="D116" s="409" t="str">
        <f>VLOOKUP(C116,$BC:$BD,2,0)</f>
        <v>1500W-4</v>
      </c>
      <c r="E116" s="1161" t="s">
        <v>127</v>
      </c>
      <c r="F116" s="1157">
        <v>1</v>
      </c>
      <c r="G116" s="388">
        <v>1058</v>
      </c>
      <c r="H116" s="388">
        <f t="shared" si="5"/>
        <v>1058</v>
      </c>
      <c r="I116" s="991">
        <v>0.0325</v>
      </c>
      <c r="J116" s="388">
        <f t="shared" si="6"/>
        <v>1092.39</v>
      </c>
      <c r="K116" s="662"/>
      <c r="L116" s="388">
        <f t="shared" si="7"/>
        <v>0</v>
      </c>
      <c r="M116" s="388"/>
      <c r="N116" s="217"/>
      <c r="O116" s="215"/>
      <c r="P116" s="388"/>
      <c r="Q116" s="388"/>
      <c r="R116" s="215"/>
      <c r="S116" s="1158"/>
      <c r="T116" s="394"/>
      <c r="BC116" s="1164"/>
      <c r="BD116" s="573"/>
    </row>
    <row r="117" s="824" customFormat="1" customHeight="1" spans="1:56">
      <c r="A117" s="513">
        <v>46034</v>
      </c>
      <c r="B117" s="799" t="s">
        <v>128</v>
      </c>
      <c r="C117" s="799"/>
      <c r="D117" s="536" t="s">
        <v>706</v>
      </c>
      <c r="E117" s="1161" t="s">
        <v>805</v>
      </c>
      <c r="F117" s="1157"/>
      <c r="G117" s="388"/>
      <c r="H117" s="388">
        <f t="shared" si="5"/>
        <v>0</v>
      </c>
      <c r="I117" s="991"/>
      <c r="J117" s="388">
        <f t="shared" si="6"/>
        <v>0</v>
      </c>
      <c r="K117" s="662">
        <v>2</v>
      </c>
      <c r="L117" s="388">
        <f t="shared" si="7"/>
        <v>2766.5</v>
      </c>
      <c r="M117" s="388"/>
      <c r="N117" s="217"/>
      <c r="O117" s="215"/>
      <c r="P117" s="388">
        <v>2786.84</v>
      </c>
      <c r="Q117" s="388"/>
      <c r="R117" s="199">
        <f>ROUND(P117*S117,2)</f>
        <v>20.34</v>
      </c>
      <c r="S117" s="1158">
        <v>0.0073</v>
      </c>
      <c r="T117" s="359" t="s">
        <v>798</v>
      </c>
      <c r="BC117" s="1164"/>
      <c r="BD117" s="573"/>
    </row>
    <row r="118" s="824" customFormat="1" customHeight="1" spans="1:56">
      <c r="A118" s="513">
        <v>46035</v>
      </c>
      <c r="B118" s="799" t="s">
        <v>128</v>
      </c>
      <c r="C118" s="799" t="s">
        <v>129</v>
      </c>
      <c r="D118" s="409" t="str">
        <f>VLOOKUP(C118,$BC:$BD,2,0)</f>
        <v>1500 - 50L</v>
      </c>
      <c r="E118" s="1161" t="s">
        <v>131</v>
      </c>
      <c r="F118" s="1157">
        <v>1</v>
      </c>
      <c r="G118" s="388">
        <v>1694.45</v>
      </c>
      <c r="H118" s="388">
        <f t="shared" si="5"/>
        <v>1694.45</v>
      </c>
      <c r="I118" s="991"/>
      <c r="J118" s="388">
        <f t="shared" si="6"/>
        <v>1694.45</v>
      </c>
      <c r="K118" s="662"/>
      <c r="L118" s="388">
        <f t="shared" si="7"/>
        <v>0</v>
      </c>
      <c r="M118" s="388"/>
      <c r="N118" s="217"/>
      <c r="O118" s="215"/>
      <c r="P118" s="388"/>
      <c r="Q118" s="388"/>
      <c r="R118" s="215"/>
      <c r="S118" s="1158"/>
      <c r="T118" s="359"/>
      <c r="BC118" s="1164"/>
      <c r="BD118" s="573"/>
    </row>
    <row r="119" s="824" customFormat="1" customHeight="1" spans="1:56">
      <c r="A119" s="513">
        <v>46035</v>
      </c>
      <c r="B119" s="799" t="s">
        <v>128</v>
      </c>
      <c r="C119" s="799" t="s">
        <v>16</v>
      </c>
      <c r="D119" s="409" t="str">
        <f>VLOOKUP(C119,$BC:$BD,2,0)</f>
        <v>1500W-4</v>
      </c>
      <c r="E119" s="1161" t="s">
        <v>131</v>
      </c>
      <c r="F119" s="1157">
        <v>1</v>
      </c>
      <c r="G119" s="388">
        <v>1058</v>
      </c>
      <c r="H119" s="388">
        <f t="shared" si="5"/>
        <v>1058</v>
      </c>
      <c r="I119" s="991">
        <v>0.0325</v>
      </c>
      <c r="J119" s="388">
        <f t="shared" si="6"/>
        <v>1092.39</v>
      </c>
      <c r="K119" s="662"/>
      <c r="L119" s="388">
        <f t="shared" si="7"/>
        <v>0</v>
      </c>
      <c r="M119" s="388"/>
      <c r="N119" s="217"/>
      <c r="O119" s="215"/>
      <c r="P119" s="388"/>
      <c r="Q119" s="388"/>
      <c r="R119" s="215"/>
      <c r="S119" s="1158"/>
      <c r="T119" s="359"/>
      <c r="BC119" s="1164"/>
      <c r="BD119" s="573"/>
    </row>
    <row r="120" s="824" customFormat="1" customHeight="1" spans="1:56">
      <c r="A120" s="513">
        <v>46034</v>
      </c>
      <c r="B120" s="799" t="s">
        <v>806</v>
      </c>
      <c r="C120" s="799"/>
      <c r="D120" s="536" t="s">
        <v>796</v>
      </c>
      <c r="E120" s="1161"/>
      <c r="F120" s="1157"/>
      <c r="G120" s="388"/>
      <c r="H120" s="388">
        <f t="shared" si="5"/>
        <v>0</v>
      </c>
      <c r="I120" s="991"/>
      <c r="J120" s="388">
        <f t="shared" si="6"/>
        <v>0</v>
      </c>
      <c r="K120" s="662"/>
      <c r="L120" s="388">
        <f t="shared" si="7"/>
        <v>0</v>
      </c>
      <c r="M120" s="388"/>
      <c r="N120" s="217"/>
      <c r="O120" s="215"/>
      <c r="P120" s="388"/>
      <c r="Q120" s="388"/>
      <c r="R120" s="215"/>
      <c r="S120" s="1158"/>
      <c r="T120" s="394"/>
      <c r="BC120" s="1164"/>
      <c r="BD120" s="573"/>
    </row>
    <row r="121" s="824" customFormat="1" customHeight="1" spans="1:56">
      <c r="A121" s="513">
        <v>46034</v>
      </c>
      <c r="B121" s="799" t="s">
        <v>132</v>
      </c>
      <c r="C121" s="799"/>
      <c r="D121" s="536" t="s">
        <v>706</v>
      </c>
      <c r="E121" s="1161" t="s">
        <v>133</v>
      </c>
      <c r="F121" s="1157"/>
      <c r="G121" s="388"/>
      <c r="H121" s="388">
        <f t="shared" si="5"/>
        <v>0</v>
      </c>
      <c r="I121" s="991"/>
      <c r="J121" s="388">
        <f t="shared" si="6"/>
        <v>0</v>
      </c>
      <c r="K121" s="662">
        <v>1</v>
      </c>
      <c r="L121" s="388">
        <f t="shared" si="7"/>
        <v>1694.45</v>
      </c>
      <c r="M121" s="388"/>
      <c r="N121" s="217">
        <v>1694.45</v>
      </c>
      <c r="O121" s="215"/>
      <c r="P121" s="388"/>
      <c r="Q121" s="388"/>
      <c r="R121" s="215"/>
      <c r="S121" s="1158"/>
      <c r="T121" s="359" t="s">
        <v>807</v>
      </c>
      <c r="BC121" s="1164"/>
      <c r="BD121" s="573"/>
    </row>
    <row r="122" s="824" customFormat="1" customHeight="1" spans="1:56">
      <c r="A122" s="513">
        <v>46035</v>
      </c>
      <c r="B122" s="799" t="s">
        <v>132</v>
      </c>
      <c r="C122" s="799" t="s">
        <v>129</v>
      </c>
      <c r="D122" s="409" t="str">
        <f>VLOOKUP(C122,$BC:$BD,2,0)</f>
        <v>1500 - 50L</v>
      </c>
      <c r="E122" s="1161" t="s">
        <v>133</v>
      </c>
      <c r="F122" s="1157">
        <v>1</v>
      </c>
      <c r="G122" s="388">
        <v>1694.45</v>
      </c>
      <c r="H122" s="388">
        <f t="shared" si="5"/>
        <v>1694.45</v>
      </c>
      <c r="I122" s="991"/>
      <c r="J122" s="388">
        <f t="shared" si="6"/>
        <v>1694.45</v>
      </c>
      <c r="K122" s="662"/>
      <c r="L122" s="388">
        <f t="shared" si="7"/>
        <v>0</v>
      </c>
      <c r="M122" s="388"/>
      <c r="N122" s="217"/>
      <c r="O122" s="215"/>
      <c r="P122" s="388"/>
      <c r="Q122" s="388"/>
      <c r="R122" s="215"/>
      <c r="S122" s="1158"/>
      <c r="T122" s="359"/>
      <c r="BC122" s="1164"/>
      <c r="BD122" s="573"/>
    </row>
    <row r="123" s="824" customFormat="1" customHeight="1" spans="1:56">
      <c r="A123" s="513">
        <v>46035</v>
      </c>
      <c r="B123" s="799" t="s">
        <v>134</v>
      </c>
      <c r="C123" s="799"/>
      <c r="D123" s="536" t="s">
        <v>706</v>
      </c>
      <c r="E123" s="1161" t="s">
        <v>106</v>
      </c>
      <c r="F123" s="1157"/>
      <c r="G123" s="388"/>
      <c r="H123" s="388">
        <f t="shared" si="5"/>
        <v>0</v>
      </c>
      <c r="I123" s="991"/>
      <c r="J123" s="388">
        <f t="shared" si="6"/>
        <v>0</v>
      </c>
      <c r="K123" s="662">
        <v>7</v>
      </c>
      <c r="L123" s="388">
        <f t="shared" si="7"/>
        <v>5593.66</v>
      </c>
      <c r="M123" s="388"/>
      <c r="N123" s="217">
        <v>5593.66</v>
      </c>
      <c r="O123" s="215"/>
      <c r="P123" s="388"/>
      <c r="Q123" s="388"/>
      <c r="R123" s="215"/>
      <c r="S123" s="1158"/>
      <c r="T123" s="394" t="s">
        <v>807</v>
      </c>
      <c r="BC123" s="1164"/>
      <c r="BD123" s="573"/>
    </row>
    <row r="124" s="824" customFormat="1" customHeight="1" spans="1:56">
      <c r="A124" s="513">
        <v>46035</v>
      </c>
      <c r="B124" s="799" t="s">
        <v>134</v>
      </c>
      <c r="C124" s="799" t="s">
        <v>120</v>
      </c>
      <c r="D124" s="409" t="str">
        <f>VLOOKUP(C124,$BC:$BD,2,0)</f>
        <v>750-25L</v>
      </c>
      <c r="E124" s="1161" t="s">
        <v>106</v>
      </c>
      <c r="F124" s="1157">
        <v>5</v>
      </c>
      <c r="G124" s="388">
        <v>852.9</v>
      </c>
      <c r="H124" s="388">
        <f t="shared" si="5"/>
        <v>4264.5</v>
      </c>
      <c r="I124" s="991"/>
      <c r="J124" s="388">
        <f t="shared" si="6"/>
        <v>4264.5</v>
      </c>
      <c r="K124" s="662"/>
      <c r="L124" s="388">
        <f t="shared" si="7"/>
        <v>0</v>
      </c>
      <c r="M124" s="388"/>
      <c r="N124" s="217"/>
      <c r="O124" s="215"/>
      <c r="P124" s="388"/>
      <c r="Q124" s="388"/>
      <c r="R124" s="215"/>
      <c r="S124" s="1158"/>
      <c r="T124" s="394"/>
      <c r="BC124" s="1164"/>
      <c r="BD124" s="573"/>
    </row>
    <row r="125" s="824" customFormat="1" customHeight="1" spans="1:56">
      <c r="A125" s="513">
        <v>46035</v>
      </c>
      <c r="B125" s="799" t="s">
        <v>134</v>
      </c>
      <c r="C125" s="799" t="s">
        <v>29</v>
      </c>
      <c r="D125" s="409" t="str">
        <f>VLOOKUP(C125,$BC:$BD,2,0)</f>
        <v>1100 8L</v>
      </c>
      <c r="E125" s="1161" t="s">
        <v>106</v>
      </c>
      <c r="F125" s="1157">
        <v>2</v>
      </c>
      <c r="G125" s="388">
        <v>664.58</v>
      </c>
      <c r="H125" s="388">
        <f t="shared" si="5"/>
        <v>1329.16</v>
      </c>
      <c r="I125" s="991"/>
      <c r="J125" s="388">
        <f t="shared" si="6"/>
        <v>1329.16</v>
      </c>
      <c r="K125" s="662"/>
      <c r="L125" s="388">
        <f t="shared" si="7"/>
        <v>0</v>
      </c>
      <c r="M125" s="388"/>
      <c r="N125" s="217"/>
      <c r="O125" s="215"/>
      <c r="P125" s="388"/>
      <c r="Q125" s="388"/>
      <c r="R125" s="215"/>
      <c r="S125" s="1158"/>
      <c r="T125" s="394"/>
      <c r="BC125" s="1164"/>
      <c r="BD125" s="573"/>
    </row>
    <row r="126" s="824" customFormat="1" customHeight="1" spans="1:56">
      <c r="A126" s="513">
        <v>46036</v>
      </c>
      <c r="B126" s="799" t="s">
        <v>135</v>
      </c>
      <c r="C126" s="799"/>
      <c r="D126" s="536" t="s">
        <v>706</v>
      </c>
      <c r="E126" s="1161" t="s">
        <v>136</v>
      </c>
      <c r="F126" s="1157"/>
      <c r="G126" s="388"/>
      <c r="H126" s="388">
        <f t="shared" si="5"/>
        <v>0</v>
      </c>
      <c r="I126" s="991"/>
      <c r="J126" s="388">
        <f t="shared" si="6"/>
        <v>0</v>
      </c>
      <c r="K126" s="662">
        <v>2</v>
      </c>
      <c r="L126" s="388">
        <f t="shared" si="7"/>
        <v>3060</v>
      </c>
      <c r="M126" s="388"/>
      <c r="N126" s="217">
        <v>3060</v>
      </c>
      <c r="O126" s="215"/>
      <c r="P126" s="388"/>
      <c r="Q126" s="388"/>
      <c r="R126" s="215"/>
      <c r="S126" s="1158"/>
      <c r="T126" s="359" t="s">
        <v>808</v>
      </c>
      <c r="BC126" s="1164"/>
      <c r="BD126" s="573"/>
    </row>
    <row r="127" s="824" customFormat="1" customHeight="1" spans="1:56">
      <c r="A127" s="513">
        <v>46036</v>
      </c>
      <c r="B127" s="799" t="s">
        <v>135</v>
      </c>
      <c r="C127" s="799" t="s">
        <v>38</v>
      </c>
      <c r="D127" s="409" t="str">
        <f>VLOOKUP(C127,$BC:$BD,2,0)</f>
        <v>1100*2 50L</v>
      </c>
      <c r="E127" s="1161" t="s">
        <v>136</v>
      </c>
      <c r="F127" s="1157">
        <v>2</v>
      </c>
      <c r="G127" s="388">
        <v>1530</v>
      </c>
      <c r="H127" s="388">
        <f t="shared" si="5"/>
        <v>3060</v>
      </c>
      <c r="I127" s="991"/>
      <c r="J127" s="388">
        <f t="shared" si="6"/>
        <v>3060</v>
      </c>
      <c r="K127" s="662"/>
      <c r="L127" s="388">
        <f t="shared" si="7"/>
        <v>0</v>
      </c>
      <c r="M127" s="388"/>
      <c r="N127" s="217"/>
      <c r="O127" s="215"/>
      <c r="P127" s="388"/>
      <c r="Q127" s="388"/>
      <c r="R127" s="215"/>
      <c r="S127" s="1158"/>
      <c r="T127" s="359"/>
      <c r="BC127" s="1164"/>
      <c r="BD127" s="573"/>
    </row>
    <row r="128" s="824" customFormat="1" customHeight="1" spans="1:56">
      <c r="A128" s="513">
        <v>46036</v>
      </c>
      <c r="B128" s="799" t="s">
        <v>137</v>
      </c>
      <c r="C128" s="799"/>
      <c r="D128" s="536" t="s">
        <v>706</v>
      </c>
      <c r="E128" s="1161" t="s">
        <v>138</v>
      </c>
      <c r="F128" s="1157"/>
      <c r="G128" s="388"/>
      <c r="H128" s="388">
        <f t="shared" si="5"/>
        <v>0</v>
      </c>
      <c r="I128" s="991"/>
      <c r="J128" s="388">
        <f t="shared" si="6"/>
        <v>0</v>
      </c>
      <c r="K128" s="662">
        <v>5</v>
      </c>
      <c r="L128" s="388">
        <f t="shared" si="7"/>
        <v>7490</v>
      </c>
      <c r="M128" s="388"/>
      <c r="N128" s="217">
        <v>7490</v>
      </c>
      <c r="O128" s="215"/>
      <c r="P128" s="388"/>
      <c r="Q128" s="388"/>
      <c r="R128" s="215"/>
      <c r="S128" s="1158"/>
      <c r="T128" s="394" t="s">
        <v>808</v>
      </c>
      <c r="BC128" s="1164"/>
      <c r="BD128" s="573"/>
    </row>
    <row r="129" s="824" customFormat="1" customHeight="1" spans="1:56">
      <c r="A129" s="513">
        <v>46036</v>
      </c>
      <c r="B129" s="799" t="s">
        <v>137</v>
      </c>
      <c r="C129" s="799" t="s">
        <v>98</v>
      </c>
      <c r="D129" s="409" t="str">
        <f>VLOOKUP(C129,$BC:$BD,2,0)</f>
        <v>1200*2-50L</v>
      </c>
      <c r="E129" s="1161" t="s">
        <v>138</v>
      </c>
      <c r="F129" s="1157">
        <v>5</v>
      </c>
      <c r="G129" s="388">
        <v>1498</v>
      </c>
      <c r="H129" s="388">
        <f t="shared" si="5"/>
        <v>7490</v>
      </c>
      <c r="I129" s="991"/>
      <c r="J129" s="388">
        <f t="shared" si="6"/>
        <v>7490</v>
      </c>
      <c r="K129" s="662"/>
      <c r="L129" s="388">
        <f t="shared" si="7"/>
        <v>0</v>
      </c>
      <c r="M129" s="388"/>
      <c r="N129" s="217"/>
      <c r="O129" s="215"/>
      <c r="P129" s="388"/>
      <c r="Q129" s="388"/>
      <c r="R129" s="215"/>
      <c r="S129" s="1158"/>
      <c r="T129" s="394"/>
      <c r="BC129" s="1164"/>
      <c r="BD129" s="573"/>
    </row>
    <row r="130" s="824" customFormat="1" customHeight="1" spans="1:56">
      <c r="A130" s="513">
        <v>46036</v>
      </c>
      <c r="B130" s="799" t="s">
        <v>139</v>
      </c>
      <c r="C130" s="799"/>
      <c r="D130" s="536" t="s">
        <v>706</v>
      </c>
      <c r="E130" s="1161" t="s">
        <v>800</v>
      </c>
      <c r="F130" s="1157"/>
      <c r="G130" s="388"/>
      <c r="H130" s="388">
        <f t="shared" si="5"/>
        <v>0</v>
      </c>
      <c r="I130" s="991"/>
      <c r="J130" s="388">
        <f t="shared" si="6"/>
        <v>0</v>
      </c>
      <c r="K130" s="662">
        <v>3</v>
      </c>
      <c r="L130" s="388">
        <f t="shared" si="7"/>
        <v>1920</v>
      </c>
      <c r="M130" s="388"/>
      <c r="N130" s="217">
        <v>1920</v>
      </c>
      <c r="O130" s="215"/>
      <c r="P130" s="388"/>
      <c r="Q130" s="388"/>
      <c r="R130" s="215"/>
      <c r="S130" s="1158"/>
      <c r="T130" s="359" t="s">
        <v>808</v>
      </c>
      <c r="BC130" s="1164"/>
      <c r="BD130" s="573"/>
    </row>
    <row r="131" s="824" customFormat="1" customHeight="1" spans="1:56">
      <c r="A131" s="513">
        <v>46036</v>
      </c>
      <c r="B131" s="799" t="s">
        <v>139</v>
      </c>
      <c r="C131" s="799" t="s">
        <v>140</v>
      </c>
      <c r="D131" s="409" t="str">
        <f>VLOOKUP(C131,$BC:$BD,2,0)</f>
        <v>BM-1902 25L 127V</v>
      </c>
      <c r="E131" s="1161" t="s">
        <v>108</v>
      </c>
      <c r="F131" s="1157">
        <v>3</v>
      </c>
      <c r="G131" s="388">
        <v>640</v>
      </c>
      <c r="H131" s="388">
        <f t="shared" si="5"/>
        <v>1920</v>
      </c>
      <c r="I131" s="991"/>
      <c r="J131" s="388">
        <f t="shared" si="6"/>
        <v>1920</v>
      </c>
      <c r="K131" s="662"/>
      <c r="L131" s="388">
        <f t="shared" si="7"/>
        <v>0</v>
      </c>
      <c r="M131" s="388"/>
      <c r="N131" s="217"/>
      <c r="O131" s="215"/>
      <c r="P131" s="388"/>
      <c r="Q131" s="388"/>
      <c r="R131" s="215"/>
      <c r="S131" s="1158"/>
      <c r="T131" s="359"/>
      <c r="BC131" s="1164"/>
      <c r="BD131" s="573"/>
    </row>
    <row r="132" s="824" customFormat="1" customHeight="1" spans="1:56">
      <c r="A132" s="513">
        <v>46035</v>
      </c>
      <c r="B132" s="799" t="s">
        <v>809</v>
      </c>
      <c r="C132" s="799"/>
      <c r="D132" s="536" t="s">
        <v>723</v>
      </c>
      <c r="E132" s="1161" t="s">
        <v>724</v>
      </c>
      <c r="F132" s="1157"/>
      <c r="G132" s="388"/>
      <c r="H132" s="388">
        <f t="shared" si="5"/>
        <v>0</v>
      </c>
      <c r="I132" s="991"/>
      <c r="J132" s="388">
        <f t="shared" si="6"/>
        <v>0</v>
      </c>
      <c r="K132" s="662"/>
      <c r="L132" s="388">
        <f t="shared" si="7"/>
        <v>0</v>
      </c>
      <c r="M132" s="388"/>
      <c r="N132" s="217"/>
      <c r="O132" s="215"/>
      <c r="P132" s="388"/>
      <c r="Q132" s="388"/>
      <c r="R132" s="215"/>
      <c r="S132" s="1158"/>
      <c r="T132" s="359"/>
      <c r="BC132" s="1164"/>
      <c r="BD132" s="573"/>
    </row>
    <row r="133" s="824" customFormat="1" customHeight="1" spans="1:56">
      <c r="A133" s="513">
        <v>46035</v>
      </c>
      <c r="B133" s="799" t="s">
        <v>141</v>
      </c>
      <c r="C133" s="799"/>
      <c r="D133" s="536" t="s">
        <v>706</v>
      </c>
      <c r="E133" s="1161" t="s">
        <v>733</v>
      </c>
      <c r="F133" s="1157"/>
      <c r="G133" s="388"/>
      <c r="H133" s="388">
        <f t="shared" ref="H133:H196" si="8">F133*G133</f>
        <v>0</v>
      </c>
      <c r="I133" s="991"/>
      <c r="J133" s="388">
        <f t="shared" si="6"/>
        <v>0</v>
      </c>
      <c r="K133" s="662">
        <v>9</v>
      </c>
      <c r="L133" s="388">
        <f t="shared" si="7"/>
        <v>7905.86</v>
      </c>
      <c r="M133" s="388"/>
      <c r="N133" s="217"/>
      <c r="O133" s="215"/>
      <c r="P133" s="217">
        <v>7964</v>
      </c>
      <c r="Q133" s="388"/>
      <c r="R133" s="199">
        <f>ROUND(P133*S133,2)</f>
        <v>58.14</v>
      </c>
      <c r="S133" s="1158">
        <v>0.0073</v>
      </c>
      <c r="T133" s="359" t="s">
        <v>798</v>
      </c>
      <c r="BC133" s="1164"/>
      <c r="BD133" s="573"/>
    </row>
    <row r="134" s="824" customFormat="1" customHeight="1" spans="1:56">
      <c r="A134" s="513">
        <v>46036</v>
      </c>
      <c r="B134" s="799" t="s">
        <v>141</v>
      </c>
      <c r="C134" s="799" t="s">
        <v>38</v>
      </c>
      <c r="D134" s="409" t="str">
        <f>VLOOKUP(C134,$BC:$BD,2,0)</f>
        <v>1100*2 50L</v>
      </c>
      <c r="E134" s="1161" t="s">
        <v>40</v>
      </c>
      <c r="F134" s="1157">
        <v>2</v>
      </c>
      <c r="G134" s="388">
        <v>1524</v>
      </c>
      <c r="H134" s="388">
        <f t="shared" si="8"/>
        <v>3048</v>
      </c>
      <c r="I134" s="991"/>
      <c r="J134" s="388">
        <f t="shared" si="6"/>
        <v>3048</v>
      </c>
      <c r="K134" s="662"/>
      <c r="L134" s="388">
        <f t="shared" si="7"/>
        <v>0</v>
      </c>
      <c r="M134" s="388"/>
      <c r="N134" s="217"/>
      <c r="O134" s="215"/>
      <c r="P134" s="388"/>
      <c r="Q134" s="388"/>
      <c r="R134" s="215"/>
      <c r="S134" s="1158"/>
      <c r="T134" s="359"/>
      <c r="BC134" s="1164"/>
      <c r="BD134" s="573"/>
    </row>
    <row r="135" s="824" customFormat="1" customHeight="1" spans="1:56">
      <c r="A135" s="513">
        <v>46036</v>
      </c>
      <c r="B135" s="799" t="s">
        <v>141</v>
      </c>
      <c r="C135" s="799" t="s">
        <v>29</v>
      </c>
      <c r="D135" s="409" t="str">
        <f>VLOOKUP(C135,$BC:$BD,2,0)</f>
        <v>1100 8L</v>
      </c>
      <c r="E135" s="1161" t="s">
        <v>40</v>
      </c>
      <c r="F135" s="1157">
        <v>5</v>
      </c>
      <c r="G135" s="388">
        <v>660</v>
      </c>
      <c r="H135" s="388">
        <f t="shared" si="8"/>
        <v>3300</v>
      </c>
      <c r="I135" s="991"/>
      <c r="J135" s="388">
        <f t="shared" si="6"/>
        <v>3300</v>
      </c>
      <c r="K135" s="662"/>
      <c r="L135" s="388">
        <f t="shared" si="7"/>
        <v>0</v>
      </c>
      <c r="M135" s="388"/>
      <c r="N135" s="217"/>
      <c r="O135" s="215"/>
      <c r="P135" s="388"/>
      <c r="Q135" s="388"/>
      <c r="R135" s="215"/>
      <c r="S135" s="1158"/>
      <c r="T135" s="359"/>
      <c r="BC135" s="1164"/>
      <c r="BD135" s="573"/>
    </row>
    <row r="136" s="824" customFormat="1" customHeight="1" spans="1:56">
      <c r="A136" s="513">
        <v>46036</v>
      </c>
      <c r="B136" s="799" t="s">
        <v>141</v>
      </c>
      <c r="C136" s="799" t="s">
        <v>43</v>
      </c>
      <c r="D136" s="409" t="str">
        <f>VLOOKUP(C136,$BC:$BD,2,0)</f>
        <v>1200- 8L</v>
      </c>
      <c r="E136" s="1161" t="s">
        <v>40</v>
      </c>
      <c r="F136" s="1157">
        <v>1</v>
      </c>
      <c r="G136" s="388">
        <v>714</v>
      </c>
      <c r="H136" s="388">
        <f t="shared" si="8"/>
        <v>714</v>
      </c>
      <c r="I136" s="991"/>
      <c r="J136" s="388">
        <f t="shared" si="6"/>
        <v>714</v>
      </c>
      <c r="K136" s="662"/>
      <c r="L136" s="388">
        <f t="shared" si="7"/>
        <v>0</v>
      </c>
      <c r="M136" s="388"/>
      <c r="N136" s="217"/>
      <c r="O136" s="215"/>
      <c r="P136" s="388"/>
      <c r="Q136" s="388"/>
      <c r="R136" s="215"/>
      <c r="S136" s="1158"/>
      <c r="T136" s="359"/>
      <c r="BC136" s="1164"/>
      <c r="BD136" s="573"/>
    </row>
    <row r="137" s="824" customFormat="1" customHeight="1" spans="1:56">
      <c r="A137" s="513">
        <v>46036</v>
      </c>
      <c r="B137" s="799" t="s">
        <v>141</v>
      </c>
      <c r="C137" s="799" t="s">
        <v>45</v>
      </c>
      <c r="D137" s="409" t="str">
        <f>VLOOKUP(C137,$BC:$BD,2,0)</f>
        <v>1200 25L</v>
      </c>
      <c r="E137" s="1161" t="s">
        <v>40</v>
      </c>
      <c r="F137" s="1157">
        <v>1</v>
      </c>
      <c r="G137" s="388">
        <v>902</v>
      </c>
      <c r="H137" s="388">
        <f t="shared" si="8"/>
        <v>902</v>
      </c>
      <c r="I137" s="991"/>
      <c r="J137" s="388">
        <f t="shared" si="6"/>
        <v>902</v>
      </c>
      <c r="K137" s="662"/>
      <c r="L137" s="388">
        <f t="shared" si="7"/>
        <v>0</v>
      </c>
      <c r="M137" s="388"/>
      <c r="N137" s="217"/>
      <c r="O137" s="215"/>
      <c r="P137" s="388"/>
      <c r="Q137" s="388"/>
      <c r="R137" s="215"/>
      <c r="S137" s="1158"/>
      <c r="T137" s="359"/>
      <c r="BC137" s="1164"/>
      <c r="BD137" s="573"/>
    </row>
    <row r="138" s="824" customFormat="1" customHeight="1" spans="1:56">
      <c r="A138" s="529">
        <v>46036</v>
      </c>
      <c r="B138" s="799" t="s">
        <v>810</v>
      </c>
      <c r="C138" s="799"/>
      <c r="D138" s="533" t="s">
        <v>778</v>
      </c>
      <c r="E138" s="1161" t="s">
        <v>779</v>
      </c>
      <c r="F138" s="1157"/>
      <c r="G138" s="388"/>
      <c r="H138" s="388">
        <f t="shared" si="8"/>
        <v>0</v>
      </c>
      <c r="I138" s="991"/>
      <c r="J138" s="388">
        <f t="shared" ref="J138:J201" si="9">ROUND(H138+H138*I138,2)</f>
        <v>0</v>
      </c>
      <c r="K138" s="662"/>
      <c r="L138" s="388">
        <f t="shared" si="7"/>
        <v>0</v>
      </c>
      <c r="M138" s="388"/>
      <c r="N138" s="217"/>
      <c r="O138" s="215"/>
      <c r="P138" s="388"/>
      <c r="Q138" s="388"/>
      <c r="R138" s="215"/>
      <c r="S138" s="1158"/>
      <c r="T138" s="359"/>
      <c r="BC138" s="1164"/>
      <c r="BD138" s="573"/>
    </row>
    <row r="139" s="824" customFormat="1" customHeight="1" spans="1:56">
      <c r="A139" s="529">
        <v>46036</v>
      </c>
      <c r="B139" s="799" t="s">
        <v>811</v>
      </c>
      <c r="C139" s="799"/>
      <c r="D139" s="533" t="s">
        <v>778</v>
      </c>
      <c r="E139" s="1161" t="s">
        <v>779</v>
      </c>
      <c r="F139" s="1157"/>
      <c r="G139" s="388"/>
      <c r="H139" s="388">
        <f t="shared" si="8"/>
        <v>0</v>
      </c>
      <c r="I139" s="991"/>
      <c r="J139" s="388">
        <f t="shared" si="9"/>
        <v>0</v>
      </c>
      <c r="K139" s="662"/>
      <c r="L139" s="388">
        <f t="shared" si="7"/>
        <v>0</v>
      </c>
      <c r="M139" s="388"/>
      <c r="N139" s="217"/>
      <c r="O139" s="215"/>
      <c r="P139" s="388"/>
      <c r="Q139" s="388"/>
      <c r="R139" s="215"/>
      <c r="S139" s="1158"/>
      <c r="T139" s="359"/>
      <c r="BC139" s="1164"/>
      <c r="BD139" s="573"/>
    </row>
    <row r="140" s="824" customFormat="1" customHeight="1" spans="1:56">
      <c r="A140" s="513">
        <v>46035</v>
      </c>
      <c r="B140" s="799" t="s">
        <v>142</v>
      </c>
      <c r="C140" s="799"/>
      <c r="D140" s="536" t="s">
        <v>706</v>
      </c>
      <c r="E140" s="1161" t="s">
        <v>812</v>
      </c>
      <c r="F140" s="1157"/>
      <c r="G140" s="388"/>
      <c r="H140" s="388">
        <f t="shared" si="8"/>
        <v>0</v>
      </c>
      <c r="I140" s="991"/>
      <c r="J140" s="388">
        <f t="shared" si="9"/>
        <v>0</v>
      </c>
      <c r="K140" s="662">
        <v>2</v>
      </c>
      <c r="L140" s="388">
        <f t="shared" si="7"/>
        <v>3596.7</v>
      </c>
      <c r="M140" s="388"/>
      <c r="N140" s="217"/>
      <c r="O140" s="215">
        <v>3596.7</v>
      </c>
      <c r="P140" s="388"/>
      <c r="Q140" s="388"/>
      <c r="R140" s="215"/>
      <c r="S140" s="1158"/>
      <c r="T140" s="359" t="s">
        <v>813</v>
      </c>
      <c r="BC140" s="1164"/>
      <c r="BD140" s="573"/>
    </row>
    <row r="141" s="824" customFormat="1" customHeight="1" spans="1:56">
      <c r="A141" s="529">
        <v>46036</v>
      </c>
      <c r="B141" s="799" t="s">
        <v>142</v>
      </c>
      <c r="C141" s="799" t="s">
        <v>129</v>
      </c>
      <c r="D141" s="409" t="str">
        <f>VLOOKUP(C141,$BC:$BD,2,0)</f>
        <v>1500 - 50L</v>
      </c>
      <c r="E141" s="1161" t="s">
        <v>143</v>
      </c>
      <c r="F141" s="1157">
        <v>1</v>
      </c>
      <c r="G141" s="388">
        <v>1948.7</v>
      </c>
      <c r="H141" s="388">
        <f t="shared" si="8"/>
        <v>1948.7</v>
      </c>
      <c r="I141" s="991"/>
      <c r="J141" s="388">
        <f t="shared" si="9"/>
        <v>1948.7</v>
      </c>
      <c r="K141" s="662"/>
      <c r="L141" s="388">
        <f t="shared" si="7"/>
        <v>0</v>
      </c>
      <c r="M141" s="388"/>
      <c r="N141" s="217"/>
      <c r="O141" s="215"/>
      <c r="P141" s="388"/>
      <c r="Q141" s="388"/>
      <c r="R141" s="215"/>
      <c r="S141" s="1158"/>
      <c r="T141" s="359"/>
      <c r="BC141" s="1164"/>
      <c r="BD141" s="573"/>
    </row>
    <row r="142" s="824" customFormat="1" customHeight="1" spans="1:56">
      <c r="A142" s="529">
        <v>46036</v>
      </c>
      <c r="B142" s="799" t="s">
        <v>142</v>
      </c>
      <c r="C142" s="799" t="s">
        <v>98</v>
      </c>
      <c r="D142" s="409" t="str">
        <f>VLOOKUP(C142,$BC:$BD,2,0)</f>
        <v>1200*2-50L</v>
      </c>
      <c r="E142" s="1161" t="s">
        <v>143</v>
      </c>
      <c r="F142" s="1157">
        <v>1</v>
      </c>
      <c r="G142" s="388">
        <v>1648</v>
      </c>
      <c r="H142" s="388">
        <f t="shared" si="8"/>
        <v>1648</v>
      </c>
      <c r="I142" s="991"/>
      <c r="J142" s="388">
        <f t="shared" si="9"/>
        <v>1648</v>
      </c>
      <c r="K142" s="662"/>
      <c r="L142" s="388">
        <f t="shared" si="7"/>
        <v>0</v>
      </c>
      <c r="M142" s="388"/>
      <c r="N142" s="217"/>
      <c r="O142" s="215"/>
      <c r="P142" s="388"/>
      <c r="Q142" s="388"/>
      <c r="R142" s="215"/>
      <c r="S142" s="1158"/>
      <c r="T142" s="359"/>
      <c r="BC142" s="1164"/>
      <c r="BD142" s="573"/>
    </row>
    <row r="143" s="824" customFormat="1" customHeight="1" spans="1:56">
      <c r="A143" s="513">
        <v>46036</v>
      </c>
      <c r="B143" s="799" t="s">
        <v>144</v>
      </c>
      <c r="C143" s="799"/>
      <c r="D143" s="536" t="s">
        <v>706</v>
      </c>
      <c r="E143" s="1161" t="s">
        <v>814</v>
      </c>
      <c r="F143" s="1157"/>
      <c r="G143" s="388"/>
      <c r="H143" s="388">
        <f t="shared" si="8"/>
        <v>0</v>
      </c>
      <c r="I143" s="991"/>
      <c r="J143" s="388">
        <f t="shared" si="9"/>
        <v>0</v>
      </c>
      <c r="K143" s="662">
        <v>2</v>
      </c>
      <c r="L143" s="388">
        <f t="shared" ref="L143:L148" si="10">M143+P143+O143+N143-R143</f>
        <v>2184.77</v>
      </c>
      <c r="M143" s="388"/>
      <c r="N143" s="217">
        <v>2184.77</v>
      </c>
      <c r="O143" s="215"/>
      <c r="P143" s="388"/>
      <c r="Q143" s="388"/>
      <c r="R143" s="215"/>
      <c r="S143" s="1158"/>
      <c r="T143" s="359" t="s">
        <v>808</v>
      </c>
      <c r="BC143" s="1164"/>
      <c r="BD143" s="573"/>
    </row>
    <row r="144" s="824" customFormat="1" customHeight="1" spans="1:56">
      <c r="A144" s="513">
        <v>46036</v>
      </c>
      <c r="B144" s="799" t="s">
        <v>144</v>
      </c>
      <c r="C144" s="799" t="s">
        <v>16</v>
      </c>
      <c r="D144" s="409" t="str">
        <f>VLOOKUP(C144,$BC:$BD,2,0)</f>
        <v>1500W-4</v>
      </c>
      <c r="E144" s="1161" t="s">
        <v>145</v>
      </c>
      <c r="F144" s="1157">
        <v>2</v>
      </c>
      <c r="G144" s="388">
        <v>1058</v>
      </c>
      <c r="H144" s="388">
        <f t="shared" si="8"/>
        <v>2116</v>
      </c>
      <c r="I144" s="991">
        <v>0.0325</v>
      </c>
      <c r="J144" s="388">
        <f t="shared" si="9"/>
        <v>2184.77</v>
      </c>
      <c r="K144" s="662"/>
      <c r="L144" s="388">
        <f t="shared" si="10"/>
        <v>0</v>
      </c>
      <c r="M144" s="388"/>
      <c r="N144" s="217"/>
      <c r="O144" s="215"/>
      <c r="P144" s="388"/>
      <c r="Q144" s="388"/>
      <c r="R144" s="215"/>
      <c r="S144" s="1158"/>
      <c r="T144" s="359"/>
      <c r="BC144" s="1164"/>
      <c r="BD144" s="573"/>
    </row>
    <row r="145" s="824" customFormat="1" customHeight="1" spans="1:56">
      <c r="A145" s="513">
        <v>46037</v>
      </c>
      <c r="B145" s="799" t="s">
        <v>146</v>
      </c>
      <c r="C145" s="799"/>
      <c r="D145" s="536" t="s">
        <v>706</v>
      </c>
      <c r="E145" s="1161" t="s">
        <v>815</v>
      </c>
      <c r="F145" s="1157"/>
      <c r="G145" s="388"/>
      <c r="H145" s="388">
        <f t="shared" si="8"/>
        <v>0</v>
      </c>
      <c r="I145" s="991"/>
      <c r="J145" s="388">
        <f t="shared" si="9"/>
        <v>0</v>
      </c>
      <c r="K145" s="662">
        <v>12</v>
      </c>
      <c r="L145" s="388">
        <f t="shared" si="10"/>
        <v>10080</v>
      </c>
      <c r="M145" s="388"/>
      <c r="N145" s="217">
        <v>10080</v>
      </c>
      <c r="O145" s="215"/>
      <c r="P145" s="388"/>
      <c r="Q145" s="388"/>
      <c r="R145" s="215"/>
      <c r="S145" s="1158"/>
      <c r="T145" s="359" t="s">
        <v>816</v>
      </c>
      <c r="BC145" s="1164"/>
      <c r="BD145" s="573"/>
    </row>
    <row r="146" s="824" customFormat="1" customHeight="1" spans="1:56">
      <c r="A146" s="513">
        <v>46037</v>
      </c>
      <c r="B146" s="799" t="s">
        <v>146</v>
      </c>
      <c r="C146" s="799" t="s">
        <v>120</v>
      </c>
      <c r="D146" s="409" t="str">
        <f>VLOOKUP(C146,$BC:$BD,2,0)</f>
        <v>750-25L</v>
      </c>
      <c r="E146" s="1161" t="s">
        <v>77</v>
      </c>
      <c r="F146" s="1157">
        <v>12</v>
      </c>
      <c r="G146" s="388">
        <v>840</v>
      </c>
      <c r="H146" s="388">
        <f t="shared" si="8"/>
        <v>10080</v>
      </c>
      <c r="I146" s="991"/>
      <c r="J146" s="388">
        <f t="shared" si="9"/>
        <v>10080</v>
      </c>
      <c r="K146" s="662"/>
      <c r="L146" s="388">
        <f t="shared" si="10"/>
        <v>0</v>
      </c>
      <c r="M146" s="388"/>
      <c r="N146" s="217"/>
      <c r="O146" s="215"/>
      <c r="P146" s="388"/>
      <c r="Q146" s="388"/>
      <c r="R146" s="215"/>
      <c r="S146" s="1158"/>
      <c r="T146" s="359"/>
      <c r="BC146" s="1164"/>
      <c r="BD146" s="573"/>
    </row>
    <row r="147" s="824" customFormat="1" customHeight="1" spans="1:56">
      <c r="A147" s="513">
        <v>46030</v>
      </c>
      <c r="B147" s="799" t="s">
        <v>147</v>
      </c>
      <c r="C147" s="799"/>
      <c r="D147" s="536" t="s">
        <v>706</v>
      </c>
      <c r="E147" s="1161" t="s">
        <v>817</v>
      </c>
      <c r="F147" s="1157"/>
      <c r="G147" s="388"/>
      <c r="H147" s="388">
        <f t="shared" si="8"/>
        <v>0</v>
      </c>
      <c r="I147" s="991"/>
      <c r="J147" s="388">
        <f t="shared" si="9"/>
        <v>0</v>
      </c>
      <c r="K147" s="662">
        <v>2</v>
      </c>
      <c r="L147" s="388">
        <f t="shared" si="10"/>
        <v>3379.45</v>
      </c>
      <c r="M147" s="388"/>
      <c r="N147" s="217">
        <v>3379.45</v>
      </c>
      <c r="O147" s="215"/>
      <c r="P147" s="388"/>
      <c r="Q147" s="388"/>
      <c r="R147" s="215"/>
      <c r="S147" s="1158"/>
      <c r="T147" s="359">
        <v>46036</v>
      </c>
      <c r="BC147" s="1164"/>
      <c r="BD147" s="573"/>
    </row>
    <row r="148" s="824" customFormat="1" customHeight="1" spans="1:56">
      <c r="A148" s="513">
        <v>46037</v>
      </c>
      <c r="B148" s="799" t="s">
        <v>147</v>
      </c>
      <c r="C148" s="799" t="s">
        <v>129</v>
      </c>
      <c r="D148" s="409" t="str">
        <f>VLOOKUP(C148,$BC:$BD,2,0)</f>
        <v>1500 - 50L</v>
      </c>
      <c r="E148" s="1161" t="s">
        <v>148</v>
      </c>
      <c r="F148" s="1157">
        <v>1</v>
      </c>
      <c r="G148" s="388">
        <v>1694.45</v>
      </c>
      <c r="H148" s="388">
        <f t="shared" si="8"/>
        <v>1694.45</v>
      </c>
      <c r="I148" s="991"/>
      <c r="J148" s="388">
        <f t="shared" si="9"/>
        <v>1694.45</v>
      </c>
      <c r="K148" s="662"/>
      <c r="L148" s="388">
        <f t="shared" si="10"/>
        <v>0</v>
      </c>
      <c r="M148" s="388"/>
      <c r="N148" s="217"/>
      <c r="O148" s="215"/>
      <c r="P148" s="388"/>
      <c r="Q148" s="388"/>
      <c r="R148" s="215"/>
      <c r="S148" s="1158"/>
      <c r="T148" s="359"/>
      <c r="BC148" s="1164"/>
      <c r="BD148" s="573"/>
    </row>
    <row r="149" s="824" customFormat="1" customHeight="1" spans="1:56">
      <c r="A149" s="513">
        <v>46037</v>
      </c>
      <c r="B149" s="799" t="s">
        <v>147</v>
      </c>
      <c r="C149" s="799" t="s">
        <v>78</v>
      </c>
      <c r="D149" s="409" t="str">
        <f>VLOOKUP(C149,$BC:$BD,2,0)</f>
        <v>550*2-50L</v>
      </c>
      <c r="E149" s="1161" t="s">
        <v>148</v>
      </c>
      <c r="F149" s="1157">
        <v>1</v>
      </c>
      <c r="G149" s="388">
        <v>1685</v>
      </c>
      <c r="H149" s="388">
        <f t="shared" si="8"/>
        <v>1685</v>
      </c>
      <c r="I149" s="991"/>
      <c r="J149" s="388">
        <f t="shared" si="9"/>
        <v>1685</v>
      </c>
      <c r="K149" s="662"/>
      <c r="L149" s="388"/>
      <c r="M149" s="388"/>
      <c r="N149" s="217"/>
      <c r="O149" s="215"/>
      <c r="P149" s="388"/>
      <c r="Q149" s="388"/>
      <c r="R149" s="215"/>
      <c r="S149" s="1158"/>
      <c r="T149" s="359"/>
      <c r="BC149" s="1164"/>
      <c r="BD149" s="573"/>
    </row>
    <row r="150" s="824" customFormat="1" customHeight="1" spans="1:56">
      <c r="A150" s="513">
        <v>46037</v>
      </c>
      <c r="B150" s="799" t="s">
        <v>149</v>
      </c>
      <c r="C150" s="799"/>
      <c r="D150" s="536" t="s">
        <v>706</v>
      </c>
      <c r="E150" s="1161" t="s">
        <v>818</v>
      </c>
      <c r="F150" s="1157"/>
      <c r="G150" s="388"/>
      <c r="H150" s="388">
        <f t="shared" si="8"/>
        <v>0</v>
      </c>
      <c r="I150" s="991"/>
      <c r="J150" s="388">
        <f t="shared" si="9"/>
        <v>0</v>
      </c>
      <c r="K150" s="662">
        <v>1</v>
      </c>
      <c r="L150" s="388">
        <f t="shared" ref="L150:L155" si="11">M150+P150+O150+N150-R150</f>
        <v>900</v>
      </c>
      <c r="M150" s="388"/>
      <c r="N150" s="217">
        <v>900</v>
      </c>
      <c r="O150" s="215"/>
      <c r="P150" s="388"/>
      <c r="Q150" s="388"/>
      <c r="R150" s="215"/>
      <c r="S150" s="1158"/>
      <c r="T150" s="359" t="s">
        <v>816</v>
      </c>
      <c r="BC150" s="1164"/>
      <c r="BD150" s="573"/>
    </row>
    <row r="151" s="824" customFormat="1" customHeight="1" spans="1:56">
      <c r="A151" s="513">
        <v>46037</v>
      </c>
      <c r="B151" s="799" t="s">
        <v>149</v>
      </c>
      <c r="C151" s="799" t="s">
        <v>120</v>
      </c>
      <c r="D151" s="409" t="str">
        <f>VLOOKUP(C151,$BC:$BD,2,0)</f>
        <v>750-25L</v>
      </c>
      <c r="E151" s="1161" t="s">
        <v>150</v>
      </c>
      <c r="F151" s="1157">
        <v>1</v>
      </c>
      <c r="G151" s="388">
        <v>900</v>
      </c>
      <c r="H151" s="388">
        <f t="shared" si="8"/>
        <v>900</v>
      </c>
      <c r="I151" s="991"/>
      <c r="J151" s="388">
        <f t="shared" si="9"/>
        <v>900</v>
      </c>
      <c r="K151" s="662"/>
      <c r="L151" s="388">
        <f t="shared" si="11"/>
        <v>0</v>
      </c>
      <c r="M151" s="388"/>
      <c r="N151" s="217"/>
      <c r="O151" s="215"/>
      <c r="P151" s="388"/>
      <c r="Q151" s="388"/>
      <c r="R151" s="215"/>
      <c r="S151" s="1158"/>
      <c r="T151" s="359"/>
      <c r="BC151" s="1164"/>
      <c r="BD151" s="573"/>
    </row>
    <row r="152" s="824" customFormat="1" customHeight="1" spans="1:56">
      <c r="A152" s="513">
        <v>46036</v>
      </c>
      <c r="B152" s="799" t="s">
        <v>151</v>
      </c>
      <c r="C152" s="799"/>
      <c r="D152" s="536" t="s">
        <v>706</v>
      </c>
      <c r="E152" s="1161" t="s">
        <v>819</v>
      </c>
      <c r="F152" s="1157"/>
      <c r="G152" s="388"/>
      <c r="H152" s="388">
        <f t="shared" si="8"/>
        <v>0</v>
      </c>
      <c r="I152" s="991"/>
      <c r="J152" s="388">
        <f t="shared" si="9"/>
        <v>0</v>
      </c>
      <c r="K152" s="662">
        <v>1</v>
      </c>
      <c r="L152" s="388">
        <f t="shared" si="11"/>
        <v>1092.39</v>
      </c>
      <c r="M152" s="388"/>
      <c r="N152" s="217">
        <v>1092.39</v>
      </c>
      <c r="O152" s="215"/>
      <c r="P152" s="388"/>
      <c r="Q152" s="388"/>
      <c r="R152" s="215"/>
      <c r="S152" s="1158"/>
      <c r="T152" s="359" t="s">
        <v>820</v>
      </c>
      <c r="BC152" s="1164"/>
      <c r="BD152" s="573"/>
    </row>
    <row r="153" s="824" customFormat="1" customHeight="1" spans="1:56">
      <c r="A153" s="513">
        <v>46037</v>
      </c>
      <c r="B153" s="799" t="s">
        <v>151</v>
      </c>
      <c r="C153" s="799" t="s">
        <v>16</v>
      </c>
      <c r="D153" s="409" t="str">
        <f>VLOOKUP(C153,$BC:$BD,2,0)</f>
        <v>1500W-4</v>
      </c>
      <c r="E153" s="1161" t="s">
        <v>152</v>
      </c>
      <c r="F153" s="1157">
        <v>1</v>
      </c>
      <c r="G153" s="388">
        <v>1058</v>
      </c>
      <c r="H153" s="388">
        <f t="shared" si="8"/>
        <v>1058</v>
      </c>
      <c r="I153" s="991">
        <v>0.0325</v>
      </c>
      <c r="J153" s="388">
        <f t="shared" si="9"/>
        <v>1092.39</v>
      </c>
      <c r="K153" s="662"/>
      <c r="L153" s="388">
        <f t="shared" si="11"/>
        <v>0</v>
      </c>
      <c r="M153" s="388"/>
      <c r="N153" s="217"/>
      <c r="O153" s="215"/>
      <c r="P153" s="388"/>
      <c r="Q153" s="388"/>
      <c r="R153" s="215"/>
      <c r="S153" s="1158"/>
      <c r="T153" s="359"/>
      <c r="BC153" s="1164"/>
      <c r="BD153" s="573"/>
    </row>
    <row r="154" s="824" customFormat="1" customHeight="1" spans="1:56">
      <c r="A154" s="513">
        <v>46037</v>
      </c>
      <c r="B154" s="799" t="s">
        <v>153</v>
      </c>
      <c r="C154" s="799"/>
      <c r="D154" s="536" t="s">
        <v>706</v>
      </c>
      <c r="E154" s="1161" t="s">
        <v>733</v>
      </c>
      <c r="F154" s="1157"/>
      <c r="G154" s="388"/>
      <c r="H154" s="388">
        <f t="shared" si="8"/>
        <v>0</v>
      </c>
      <c r="I154" s="991"/>
      <c r="J154" s="388">
        <f t="shared" si="9"/>
        <v>0</v>
      </c>
      <c r="K154" s="662">
        <v>22</v>
      </c>
      <c r="L154" s="388">
        <f t="shared" si="11"/>
        <v>1869.79</v>
      </c>
      <c r="M154" s="388"/>
      <c r="N154" s="217"/>
      <c r="O154" s="215"/>
      <c r="P154" s="388">
        <v>1883.54</v>
      </c>
      <c r="Q154" s="388"/>
      <c r="R154" s="199">
        <f>ROUND(P154*S154,2)</f>
        <v>13.75</v>
      </c>
      <c r="S154" s="1158">
        <v>0.0073</v>
      </c>
      <c r="T154" s="359" t="s">
        <v>816</v>
      </c>
      <c r="BC154" s="1164"/>
      <c r="BD154" s="573"/>
    </row>
    <row r="155" s="824" customFormat="1" customHeight="1" spans="1:56">
      <c r="A155" s="513">
        <v>46037</v>
      </c>
      <c r="B155" s="799" t="s">
        <v>153</v>
      </c>
      <c r="C155" s="799" t="s">
        <v>29</v>
      </c>
      <c r="D155" s="409" t="str">
        <f>VLOOKUP(C155,$BC:$BD,2,0)</f>
        <v>1100 8L</v>
      </c>
      <c r="E155" s="1161" t="s">
        <v>40</v>
      </c>
      <c r="F155" s="1157">
        <v>2</v>
      </c>
      <c r="G155" s="388">
        <v>660</v>
      </c>
      <c r="H155" s="388">
        <f t="shared" si="8"/>
        <v>1320</v>
      </c>
      <c r="I155" s="991"/>
      <c r="J155" s="388">
        <f t="shared" si="9"/>
        <v>1320</v>
      </c>
      <c r="K155" s="662"/>
      <c r="L155" s="388">
        <f t="shared" si="11"/>
        <v>0</v>
      </c>
      <c r="M155" s="388"/>
      <c r="N155" s="217"/>
      <c r="O155" s="215"/>
      <c r="P155" s="388"/>
      <c r="Q155" s="388"/>
      <c r="R155" s="215"/>
      <c r="S155" s="1158"/>
      <c r="T155" s="359"/>
      <c r="BC155" s="1164"/>
      <c r="BD155" s="573"/>
    </row>
    <row r="156" s="824" customFormat="1" customHeight="1" spans="1:56">
      <c r="A156" s="513">
        <v>46037</v>
      </c>
      <c r="B156" s="799" t="s">
        <v>153</v>
      </c>
      <c r="C156" s="799" t="s">
        <v>154</v>
      </c>
      <c r="D156" s="409" t="str">
        <f>VLOOKUP(C156,$BC:$BD,2,0)</f>
        <v>E71T-GS 1KG 1MM</v>
      </c>
      <c r="E156" s="1161" t="s">
        <v>40</v>
      </c>
      <c r="F156" s="1157">
        <v>20</v>
      </c>
      <c r="G156" s="388">
        <v>27.29</v>
      </c>
      <c r="H156" s="388">
        <f t="shared" si="8"/>
        <v>545.8</v>
      </c>
      <c r="I156" s="991">
        <v>0.0325</v>
      </c>
      <c r="J156" s="388">
        <f t="shared" si="9"/>
        <v>563.54</v>
      </c>
      <c r="K156" s="662"/>
      <c r="L156" s="388"/>
      <c r="M156" s="388"/>
      <c r="N156" s="217"/>
      <c r="O156" s="215"/>
      <c r="P156" s="388"/>
      <c r="Q156" s="388"/>
      <c r="R156" s="215"/>
      <c r="S156" s="1158"/>
      <c r="T156" s="359"/>
      <c r="BC156" s="1164"/>
      <c r="BD156" s="573"/>
    </row>
    <row r="157" s="824" customFormat="1" customHeight="1" spans="1:56">
      <c r="A157" s="513">
        <v>46037</v>
      </c>
      <c r="B157" s="799" t="s">
        <v>156</v>
      </c>
      <c r="C157" s="799"/>
      <c r="D157" s="536" t="s">
        <v>706</v>
      </c>
      <c r="E157" s="1161" t="s">
        <v>821</v>
      </c>
      <c r="F157" s="1157"/>
      <c r="G157" s="388"/>
      <c r="H157" s="388">
        <f t="shared" si="8"/>
        <v>0</v>
      </c>
      <c r="I157" s="991"/>
      <c r="J157" s="388">
        <f t="shared" si="9"/>
        <v>0</v>
      </c>
      <c r="K157" s="662">
        <v>8</v>
      </c>
      <c r="L157" s="388">
        <f>M157+P157+O157+N157-R157</f>
        <v>9285</v>
      </c>
      <c r="M157" s="388"/>
      <c r="N157" s="217">
        <v>9285</v>
      </c>
      <c r="O157" s="215"/>
      <c r="P157" s="388"/>
      <c r="Q157" s="388"/>
      <c r="R157" s="215"/>
      <c r="S157" s="1158"/>
      <c r="T157" s="359" t="s">
        <v>816</v>
      </c>
      <c r="BC157" s="1164"/>
      <c r="BD157" s="573"/>
    </row>
    <row r="158" s="824" customFormat="1" customHeight="1" spans="1:56">
      <c r="A158" s="513">
        <v>46037</v>
      </c>
      <c r="B158" s="799" t="s">
        <v>156</v>
      </c>
      <c r="C158" s="799" t="s">
        <v>120</v>
      </c>
      <c r="D158" s="409" t="str">
        <f>VLOOKUP(C158,$BC:$BD,2,0)</f>
        <v>750-25L</v>
      </c>
      <c r="E158" s="1161" t="s">
        <v>157</v>
      </c>
      <c r="F158" s="1157">
        <v>5</v>
      </c>
      <c r="G158" s="388">
        <v>846</v>
      </c>
      <c r="H158" s="388">
        <f t="shared" si="8"/>
        <v>4230</v>
      </c>
      <c r="I158" s="991"/>
      <c r="J158" s="388">
        <f t="shared" si="9"/>
        <v>4230</v>
      </c>
      <c r="K158" s="662"/>
      <c r="L158" s="388">
        <f>M158+P158+O158+N158-R158</f>
        <v>0</v>
      </c>
      <c r="M158" s="388"/>
      <c r="N158" s="217"/>
      <c r="O158" s="215"/>
      <c r="P158" s="388"/>
      <c r="Q158" s="388"/>
      <c r="R158" s="215"/>
      <c r="S158" s="1158"/>
      <c r="T158" s="359"/>
      <c r="BC158" s="1164"/>
      <c r="BD158" s="573"/>
    </row>
    <row r="159" s="824" customFormat="1" customHeight="1" spans="1:56">
      <c r="A159" s="513">
        <v>46037</v>
      </c>
      <c r="B159" s="799" t="s">
        <v>156</v>
      </c>
      <c r="C159" s="799" t="s">
        <v>158</v>
      </c>
      <c r="D159" s="409" t="str">
        <f>VLOOKUP(C159,$BC:$BD,2,0)</f>
        <v>550*2-50L</v>
      </c>
      <c r="E159" s="1161" t="s">
        <v>157</v>
      </c>
      <c r="F159" s="1157">
        <v>3</v>
      </c>
      <c r="G159" s="388">
        <v>1685</v>
      </c>
      <c r="H159" s="388">
        <f t="shared" si="8"/>
        <v>5055</v>
      </c>
      <c r="I159" s="991"/>
      <c r="J159" s="388">
        <f t="shared" si="9"/>
        <v>5055</v>
      </c>
      <c r="K159" s="662"/>
      <c r="L159" s="388"/>
      <c r="M159" s="388"/>
      <c r="N159" s="217"/>
      <c r="O159" s="215"/>
      <c r="P159" s="388"/>
      <c r="Q159" s="388"/>
      <c r="R159" s="215"/>
      <c r="S159" s="1158"/>
      <c r="T159" s="359"/>
      <c r="BC159" s="1164"/>
      <c r="BD159" s="573"/>
    </row>
    <row r="160" s="824" customFormat="1" customHeight="1" spans="1:56">
      <c r="A160" s="513">
        <v>46037</v>
      </c>
      <c r="B160" s="799" t="s">
        <v>159</v>
      </c>
      <c r="C160" s="799"/>
      <c r="D160" s="536" t="s">
        <v>706</v>
      </c>
      <c r="E160" s="1161" t="s">
        <v>800</v>
      </c>
      <c r="F160" s="1157"/>
      <c r="G160" s="388"/>
      <c r="H160" s="388">
        <f t="shared" si="8"/>
        <v>0</v>
      </c>
      <c r="I160" s="991"/>
      <c r="J160" s="388">
        <f t="shared" si="9"/>
        <v>0</v>
      </c>
      <c r="K160" s="662">
        <v>4</v>
      </c>
      <c r="L160" s="388">
        <f>M160+P160+O160+N160-R160</f>
        <v>2972</v>
      </c>
      <c r="M160" s="388"/>
      <c r="N160" s="217">
        <v>2972</v>
      </c>
      <c r="O160" s="215"/>
      <c r="P160" s="388"/>
      <c r="Q160" s="388"/>
      <c r="R160" s="215"/>
      <c r="S160" s="1158"/>
      <c r="T160" s="359" t="s">
        <v>816</v>
      </c>
      <c r="BC160" s="1164"/>
      <c r="BD160" s="573"/>
    </row>
    <row r="161" s="824" customFormat="1" customHeight="1" spans="1:56">
      <c r="A161" s="513">
        <v>46037</v>
      </c>
      <c r="B161" s="799" t="s">
        <v>159</v>
      </c>
      <c r="C161" s="799" t="s">
        <v>120</v>
      </c>
      <c r="D161" s="409" t="str">
        <f>VLOOKUP(C161,$BC:$BD,2,0)</f>
        <v>750-25L</v>
      </c>
      <c r="E161" s="1161" t="s">
        <v>108</v>
      </c>
      <c r="F161" s="1157">
        <v>2</v>
      </c>
      <c r="G161" s="388">
        <v>846</v>
      </c>
      <c r="H161" s="388">
        <f t="shared" si="8"/>
        <v>1692</v>
      </c>
      <c r="I161" s="991"/>
      <c r="J161" s="388">
        <f t="shared" si="9"/>
        <v>1692</v>
      </c>
      <c r="K161" s="662"/>
      <c r="L161" s="388">
        <f>M161+P161+O161+N161-R161</f>
        <v>0</v>
      </c>
      <c r="M161" s="388"/>
      <c r="N161" s="217"/>
      <c r="O161" s="215"/>
      <c r="P161" s="388"/>
      <c r="Q161" s="388"/>
      <c r="R161" s="215"/>
      <c r="S161" s="1158"/>
      <c r="T161" s="359"/>
      <c r="BC161" s="1164"/>
      <c r="BD161" s="573"/>
    </row>
    <row r="162" s="824" customFormat="1" customHeight="1" spans="1:56">
      <c r="A162" s="513">
        <v>46037</v>
      </c>
      <c r="B162" s="799" t="s">
        <v>159</v>
      </c>
      <c r="C162" s="799" t="s">
        <v>41</v>
      </c>
      <c r="D162" s="409" t="str">
        <f>VLOOKUP(C162,$BC:$BD,2,0)</f>
        <v>BM-1902 25L 127V</v>
      </c>
      <c r="E162" s="1161" t="s">
        <v>108</v>
      </c>
      <c r="F162" s="1157">
        <v>2</v>
      </c>
      <c r="G162" s="388">
        <v>640</v>
      </c>
      <c r="H162" s="388">
        <f t="shared" si="8"/>
        <v>1280</v>
      </c>
      <c r="I162" s="991"/>
      <c r="J162" s="388">
        <f t="shared" si="9"/>
        <v>1280</v>
      </c>
      <c r="K162" s="662"/>
      <c r="L162" s="388"/>
      <c r="M162" s="388"/>
      <c r="N162" s="217"/>
      <c r="O162" s="215"/>
      <c r="P162" s="388"/>
      <c r="Q162" s="388"/>
      <c r="R162" s="215"/>
      <c r="S162" s="1158"/>
      <c r="T162" s="359"/>
      <c r="BC162" s="1164"/>
      <c r="BD162" s="573"/>
    </row>
    <row r="163" s="824" customFormat="1" customHeight="1" spans="1:56">
      <c r="A163" s="513">
        <v>46037</v>
      </c>
      <c r="B163" s="799" t="s">
        <v>160</v>
      </c>
      <c r="C163" s="799"/>
      <c r="D163" s="536" t="s">
        <v>706</v>
      </c>
      <c r="E163" s="1161" t="s">
        <v>822</v>
      </c>
      <c r="F163" s="1157"/>
      <c r="G163" s="388"/>
      <c r="H163" s="388">
        <f t="shared" si="8"/>
        <v>0</v>
      </c>
      <c r="I163" s="991"/>
      <c r="J163" s="388">
        <f t="shared" si="9"/>
        <v>0</v>
      </c>
      <c r="K163" s="662">
        <v>2</v>
      </c>
      <c r="L163" s="388">
        <f t="shared" ref="L163:L174" si="12">M163+P163+O163+N163-R163</f>
        <v>2184.77</v>
      </c>
      <c r="M163" s="388"/>
      <c r="N163" s="217"/>
      <c r="O163" s="215">
        <v>2184.77</v>
      </c>
      <c r="P163" s="388"/>
      <c r="Q163" s="388"/>
      <c r="R163" s="215"/>
      <c r="S163" s="1158"/>
      <c r="T163" s="359" t="s">
        <v>816</v>
      </c>
      <c r="BC163" s="1164"/>
      <c r="BD163" s="573"/>
    </row>
    <row r="164" s="824" customFormat="1" customHeight="1" spans="1:56">
      <c r="A164" s="513">
        <v>46037</v>
      </c>
      <c r="B164" s="799" t="s">
        <v>160</v>
      </c>
      <c r="C164" s="799" t="s">
        <v>16</v>
      </c>
      <c r="D164" s="409" t="str">
        <f>VLOOKUP(C164,$BC:$BD,2,0)</f>
        <v>1500W-4</v>
      </c>
      <c r="E164" s="1161" t="s">
        <v>161</v>
      </c>
      <c r="F164" s="1157">
        <v>2</v>
      </c>
      <c r="G164" s="388">
        <v>1058</v>
      </c>
      <c r="H164" s="388">
        <f t="shared" si="8"/>
        <v>2116</v>
      </c>
      <c r="I164" s="991">
        <v>0.0325</v>
      </c>
      <c r="J164" s="388">
        <f t="shared" si="9"/>
        <v>2184.77</v>
      </c>
      <c r="K164" s="662"/>
      <c r="L164" s="388">
        <f t="shared" si="12"/>
        <v>0</v>
      </c>
      <c r="M164" s="388"/>
      <c r="N164" s="217"/>
      <c r="O164" s="215"/>
      <c r="P164" s="388"/>
      <c r="Q164" s="388"/>
      <c r="R164" s="215"/>
      <c r="S164" s="1158"/>
      <c r="T164" s="359"/>
      <c r="BC164" s="1164"/>
      <c r="BD164" s="573"/>
    </row>
    <row r="165" s="824" customFormat="1" customHeight="1" spans="1:56">
      <c r="A165" s="513">
        <v>46037</v>
      </c>
      <c r="B165" s="799" t="s">
        <v>823</v>
      </c>
      <c r="C165" s="799"/>
      <c r="D165" s="536" t="s">
        <v>738</v>
      </c>
      <c r="E165" s="1161" t="s">
        <v>790</v>
      </c>
      <c r="F165" s="1157"/>
      <c r="G165" s="388"/>
      <c r="H165" s="388">
        <f t="shared" si="8"/>
        <v>0</v>
      </c>
      <c r="I165" s="991"/>
      <c r="J165" s="388">
        <f t="shared" si="9"/>
        <v>0</v>
      </c>
      <c r="K165" s="662"/>
      <c r="L165" s="388">
        <f t="shared" si="12"/>
        <v>0</v>
      </c>
      <c r="M165" s="388"/>
      <c r="N165" s="217"/>
      <c r="O165" s="215"/>
      <c r="P165" s="388"/>
      <c r="Q165" s="388"/>
      <c r="R165" s="215"/>
      <c r="S165" s="1158"/>
      <c r="T165" s="359"/>
      <c r="BC165" s="1164"/>
      <c r="BD165" s="573"/>
    </row>
    <row r="166" s="824" customFormat="1" customHeight="1" spans="1:56">
      <c r="A166" s="513">
        <v>46037</v>
      </c>
      <c r="B166" s="799" t="s">
        <v>824</v>
      </c>
      <c r="C166" s="799"/>
      <c r="D166" s="536" t="s">
        <v>738</v>
      </c>
      <c r="E166" s="1161" t="s">
        <v>790</v>
      </c>
      <c r="F166" s="1157"/>
      <c r="G166" s="388"/>
      <c r="H166" s="388">
        <f t="shared" si="8"/>
        <v>0</v>
      </c>
      <c r="I166" s="991"/>
      <c r="J166" s="388">
        <f t="shared" si="9"/>
        <v>0</v>
      </c>
      <c r="K166" s="662"/>
      <c r="L166" s="388">
        <f t="shared" si="12"/>
        <v>0</v>
      </c>
      <c r="M166" s="388"/>
      <c r="N166" s="217"/>
      <c r="O166" s="215"/>
      <c r="P166" s="388"/>
      <c r="Q166" s="388"/>
      <c r="R166" s="215"/>
      <c r="S166" s="1158"/>
      <c r="T166" s="359"/>
      <c r="BC166" s="1164"/>
      <c r="BD166" s="573"/>
    </row>
    <row r="167" s="824" customFormat="1" customHeight="1" spans="1:56">
      <c r="A167" s="513">
        <v>46037</v>
      </c>
      <c r="B167" s="799" t="s">
        <v>162</v>
      </c>
      <c r="C167" s="799"/>
      <c r="D167" s="536" t="s">
        <v>706</v>
      </c>
      <c r="E167" s="1161" t="s">
        <v>825</v>
      </c>
      <c r="F167" s="1157"/>
      <c r="G167" s="388"/>
      <c r="H167" s="388">
        <f t="shared" si="8"/>
        <v>0</v>
      </c>
      <c r="I167" s="991"/>
      <c r="J167" s="388">
        <f t="shared" si="9"/>
        <v>0</v>
      </c>
      <c r="K167" s="662">
        <v>22</v>
      </c>
      <c r="L167" s="388">
        <f t="shared" si="12"/>
        <v>18000.18</v>
      </c>
      <c r="M167" s="388"/>
      <c r="N167" s="217">
        <v>18000.18</v>
      </c>
      <c r="O167" s="215"/>
      <c r="P167" s="388"/>
      <c r="Q167" s="388"/>
      <c r="R167" s="215"/>
      <c r="S167" s="1158"/>
      <c r="T167" s="359" t="s">
        <v>755</v>
      </c>
      <c r="BC167" s="1164"/>
      <c r="BD167" s="573"/>
    </row>
    <row r="168" s="824" customFormat="1" customHeight="1" spans="1:56">
      <c r="A168" s="513">
        <v>46037</v>
      </c>
      <c r="B168" s="799" t="s">
        <v>162</v>
      </c>
      <c r="C168" s="799" t="s">
        <v>120</v>
      </c>
      <c r="D168" s="409" t="str">
        <f>VLOOKUP(C168,$BC:$BD,2,0)</f>
        <v>750-25L</v>
      </c>
      <c r="E168" s="1161" t="s">
        <v>163</v>
      </c>
      <c r="F168" s="1157">
        <v>22</v>
      </c>
      <c r="G168" s="388">
        <v>818.19</v>
      </c>
      <c r="H168" s="388">
        <f t="shared" si="8"/>
        <v>18000.18</v>
      </c>
      <c r="I168" s="991"/>
      <c r="J168" s="388">
        <f t="shared" si="9"/>
        <v>18000.18</v>
      </c>
      <c r="K168" s="662"/>
      <c r="L168" s="388">
        <f t="shared" si="12"/>
        <v>0</v>
      </c>
      <c r="M168" s="388"/>
      <c r="N168" s="217"/>
      <c r="O168" s="215"/>
      <c r="P168" s="388"/>
      <c r="Q168" s="388"/>
      <c r="R168" s="215"/>
      <c r="S168" s="1158"/>
      <c r="T168" s="359"/>
      <c r="BC168" s="1164"/>
      <c r="BD168" s="573"/>
    </row>
    <row r="169" s="824" customFormat="1" customHeight="1" spans="1:56">
      <c r="A169" s="513">
        <v>46037</v>
      </c>
      <c r="B169" s="799" t="s">
        <v>164</v>
      </c>
      <c r="C169" s="799"/>
      <c r="D169" s="536" t="s">
        <v>706</v>
      </c>
      <c r="E169" s="1161" t="s">
        <v>826</v>
      </c>
      <c r="F169" s="1157"/>
      <c r="G169" s="388"/>
      <c r="H169" s="388">
        <f t="shared" si="8"/>
        <v>0</v>
      </c>
      <c r="I169" s="991"/>
      <c r="J169" s="388">
        <f t="shared" si="9"/>
        <v>0</v>
      </c>
      <c r="K169" s="662">
        <v>1</v>
      </c>
      <c r="L169" s="388">
        <f t="shared" si="12"/>
        <v>600</v>
      </c>
      <c r="M169" s="388"/>
      <c r="N169" s="217">
        <v>600</v>
      </c>
      <c r="O169" s="215"/>
      <c r="P169" s="388"/>
      <c r="Q169" s="388"/>
      <c r="R169" s="215"/>
      <c r="S169" s="1158"/>
      <c r="T169" s="359" t="s">
        <v>827</v>
      </c>
      <c r="BC169" s="1164"/>
      <c r="BD169" s="573"/>
    </row>
    <row r="170" s="824" customFormat="1" customHeight="1" spans="1:56">
      <c r="A170" s="513">
        <v>46037</v>
      </c>
      <c r="B170" s="799" t="s">
        <v>164</v>
      </c>
      <c r="C170" s="799" t="s">
        <v>165</v>
      </c>
      <c r="D170" s="409" t="str">
        <f>VLOOKUP(C170,$BC:$BD,2,0)</f>
        <v>1200W-2</v>
      </c>
      <c r="E170" s="1161" t="s">
        <v>167</v>
      </c>
      <c r="F170" s="1157">
        <v>1</v>
      </c>
      <c r="G170" s="388">
        <v>600</v>
      </c>
      <c r="H170" s="388">
        <f t="shared" si="8"/>
        <v>600</v>
      </c>
      <c r="I170" s="991"/>
      <c r="J170" s="388">
        <f t="shared" si="9"/>
        <v>600</v>
      </c>
      <c r="K170" s="662"/>
      <c r="L170" s="388">
        <f t="shared" si="12"/>
        <v>0</v>
      </c>
      <c r="M170" s="388"/>
      <c r="N170" s="217"/>
      <c r="O170" s="215"/>
      <c r="P170" s="388"/>
      <c r="Q170" s="388"/>
      <c r="R170" s="215"/>
      <c r="S170" s="1158"/>
      <c r="T170" s="359"/>
      <c r="BC170" s="1164"/>
      <c r="BD170" s="573"/>
    </row>
    <row r="171" s="824" customFormat="1" customHeight="1" spans="1:56">
      <c r="A171" s="513">
        <v>46037</v>
      </c>
      <c r="B171" s="799" t="s">
        <v>168</v>
      </c>
      <c r="C171" s="799"/>
      <c r="D171" s="536" t="s">
        <v>706</v>
      </c>
      <c r="E171" s="1161" t="s">
        <v>828</v>
      </c>
      <c r="F171" s="1157"/>
      <c r="G171" s="388"/>
      <c r="H171" s="388">
        <f t="shared" si="8"/>
        <v>0</v>
      </c>
      <c r="I171" s="991"/>
      <c r="J171" s="388">
        <f t="shared" si="9"/>
        <v>0</v>
      </c>
      <c r="K171" s="662">
        <v>1</v>
      </c>
      <c r="L171" s="388">
        <f t="shared" si="12"/>
        <v>548.19</v>
      </c>
      <c r="M171" s="388"/>
      <c r="N171" s="217"/>
      <c r="O171" s="215"/>
      <c r="P171" s="388">
        <v>552.22</v>
      </c>
      <c r="Q171" s="388"/>
      <c r="R171" s="199">
        <f>ROUND(P171*S171,2)</f>
        <v>4.03</v>
      </c>
      <c r="S171" s="1158">
        <v>0.0073</v>
      </c>
      <c r="T171" s="359" t="s">
        <v>816</v>
      </c>
      <c r="BC171" s="1164"/>
      <c r="BD171" s="573"/>
    </row>
    <row r="172" s="824" customFormat="1" customHeight="1" spans="1:56">
      <c r="A172" s="513">
        <v>46037</v>
      </c>
      <c r="B172" s="799" t="s">
        <v>168</v>
      </c>
      <c r="C172" s="799" t="s">
        <v>21</v>
      </c>
      <c r="D172" s="409" t="str">
        <f>VLOOKUP(C172,$BC:$BD,2,0)</f>
        <v>COMP 750W 220V</v>
      </c>
      <c r="E172" s="1161" t="s">
        <v>169</v>
      </c>
      <c r="F172" s="1157">
        <v>1</v>
      </c>
      <c r="G172" s="388">
        <v>534.84</v>
      </c>
      <c r="H172" s="388">
        <f t="shared" si="8"/>
        <v>534.84</v>
      </c>
      <c r="I172" s="991">
        <v>0.0325</v>
      </c>
      <c r="J172" s="388">
        <f t="shared" si="9"/>
        <v>552.22</v>
      </c>
      <c r="K172" s="662"/>
      <c r="L172" s="388">
        <f t="shared" si="12"/>
        <v>0</v>
      </c>
      <c r="M172" s="388"/>
      <c r="N172" s="217"/>
      <c r="O172" s="215"/>
      <c r="P172" s="388"/>
      <c r="Q172" s="388"/>
      <c r="R172" s="215"/>
      <c r="S172" s="1158"/>
      <c r="T172" s="359"/>
      <c r="BC172" s="1164"/>
      <c r="BD172" s="573"/>
    </row>
    <row r="173" s="824" customFormat="1" customHeight="1" spans="1:56">
      <c r="A173" s="513">
        <v>46036</v>
      </c>
      <c r="B173" s="799" t="s">
        <v>170</v>
      </c>
      <c r="C173" s="799"/>
      <c r="D173" s="536" t="s">
        <v>706</v>
      </c>
      <c r="E173" s="1161" t="s">
        <v>733</v>
      </c>
      <c r="F173" s="1157"/>
      <c r="G173" s="388"/>
      <c r="H173" s="388">
        <f t="shared" si="8"/>
        <v>0</v>
      </c>
      <c r="I173" s="991"/>
      <c r="J173" s="388">
        <f t="shared" si="9"/>
        <v>0</v>
      </c>
      <c r="K173" s="662">
        <v>40</v>
      </c>
      <c r="L173" s="388">
        <f t="shared" si="12"/>
        <v>25600</v>
      </c>
      <c r="M173" s="388"/>
      <c r="N173" s="217"/>
      <c r="O173" s="215">
        <v>25600</v>
      </c>
      <c r="P173" s="388"/>
      <c r="Q173" s="388"/>
      <c r="R173" s="215"/>
      <c r="S173" s="1158"/>
      <c r="T173" s="359" t="s">
        <v>829</v>
      </c>
      <c r="BC173" s="1164"/>
      <c r="BD173" s="573"/>
    </row>
    <row r="174" s="824" customFormat="1" customHeight="1" spans="1:56">
      <c r="A174" s="513">
        <v>46038</v>
      </c>
      <c r="B174" s="799" t="s">
        <v>170</v>
      </c>
      <c r="C174" s="799" t="s">
        <v>41</v>
      </c>
      <c r="D174" s="409" t="str">
        <f>VLOOKUP(C174,$BC:$BD,2,0)</f>
        <v>BM-1902 25L 127V</v>
      </c>
      <c r="E174" s="1161" t="s">
        <v>40</v>
      </c>
      <c r="F174" s="1157">
        <v>20</v>
      </c>
      <c r="G174" s="388">
        <v>640</v>
      </c>
      <c r="H174" s="388">
        <f t="shared" si="8"/>
        <v>12800</v>
      </c>
      <c r="I174" s="991"/>
      <c r="J174" s="388">
        <f t="shared" si="9"/>
        <v>12800</v>
      </c>
      <c r="K174" s="662"/>
      <c r="L174" s="388">
        <f t="shared" si="12"/>
        <v>0</v>
      </c>
      <c r="M174" s="388"/>
      <c r="N174" s="217"/>
      <c r="O174" s="215"/>
      <c r="P174" s="388"/>
      <c r="Q174" s="388"/>
      <c r="R174" s="215"/>
      <c r="S174" s="1158"/>
      <c r="T174" s="359"/>
      <c r="BC174" s="1164"/>
      <c r="BD174" s="573"/>
    </row>
    <row r="175" s="824" customFormat="1" customHeight="1" spans="1:56">
      <c r="A175" s="513">
        <v>46038</v>
      </c>
      <c r="B175" s="799" t="s">
        <v>170</v>
      </c>
      <c r="C175" s="799" t="s">
        <v>111</v>
      </c>
      <c r="D175" s="409" t="str">
        <f>VLOOKUP(C175,$BC:$BD,2,0)</f>
        <v>BM-1902 25L</v>
      </c>
      <c r="E175" s="1161" t="s">
        <v>40</v>
      </c>
      <c r="F175" s="1157">
        <v>20</v>
      </c>
      <c r="G175" s="388">
        <v>640</v>
      </c>
      <c r="H175" s="388">
        <f t="shared" si="8"/>
        <v>12800</v>
      </c>
      <c r="I175" s="991"/>
      <c r="J175" s="388">
        <f t="shared" si="9"/>
        <v>12800</v>
      </c>
      <c r="K175" s="662"/>
      <c r="L175" s="388"/>
      <c r="M175" s="388"/>
      <c r="N175" s="217"/>
      <c r="O175" s="215"/>
      <c r="P175" s="388"/>
      <c r="Q175" s="388"/>
      <c r="R175" s="215"/>
      <c r="S175" s="1158"/>
      <c r="T175" s="359"/>
      <c r="BC175" s="1164"/>
      <c r="BD175" s="573"/>
    </row>
    <row r="176" s="824" customFormat="1" customHeight="1" spans="1:56">
      <c r="A176" s="513">
        <v>46037</v>
      </c>
      <c r="B176" s="799" t="s">
        <v>171</v>
      </c>
      <c r="C176" s="799"/>
      <c r="D176" s="536" t="s">
        <v>706</v>
      </c>
      <c r="E176" s="1161" t="s">
        <v>830</v>
      </c>
      <c r="F176" s="1157"/>
      <c r="G176" s="388"/>
      <c r="H176" s="388">
        <f t="shared" si="8"/>
        <v>0</v>
      </c>
      <c r="I176" s="991"/>
      <c r="J176" s="388">
        <f t="shared" si="9"/>
        <v>0</v>
      </c>
      <c r="K176" s="662">
        <v>1</v>
      </c>
      <c r="L176" s="388">
        <f t="shared" ref="L176:L183" si="13">M176+P176+O176+N176-R176</f>
        <v>1685</v>
      </c>
      <c r="M176" s="388"/>
      <c r="N176" s="217">
        <v>1685</v>
      </c>
      <c r="O176" s="215"/>
      <c r="P176" s="388"/>
      <c r="Q176" s="388"/>
      <c r="R176" s="215"/>
      <c r="S176" s="1158"/>
      <c r="T176" s="359" t="s">
        <v>816</v>
      </c>
      <c r="BC176" s="1164"/>
      <c r="BD176" s="573"/>
    </row>
    <row r="177" s="824" customFormat="1" customHeight="1" spans="1:56">
      <c r="A177" s="513">
        <v>46038</v>
      </c>
      <c r="B177" s="799" t="s">
        <v>171</v>
      </c>
      <c r="C177" s="799" t="s">
        <v>78</v>
      </c>
      <c r="D177" s="409" t="str">
        <f>VLOOKUP(C177,$BC:$BD,2,0)</f>
        <v>550*2-50L</v>
      </c>
      <c r="E177" s="1161" t="s">
        <v>172</v>
      </c>
      <c r="F177" s="1157">
        <v>1</v>
      </c>
      <c r="G177" s="388">
        <v>1685</v>
      </c>
      <c r="H177" s="388">
        <f t="shared" si="8"/>
        <v>1685</v>
      </c>
      <c r="I177" s="991"/>
      <c r="J177" s="388">
        <f t="shared" si="9"/>
        <v>1685</v>
      </c>
      <c r="K177" s="662"/>
      <c r="L177" s="388">
        <f t="shared" si="13"/>
        <v>0</v>
      </c>
      <c r="M177" s="388"/>
      <c r="N177" s="217"/>
      <c r="O177" s="215"/>
      <c r="P177" s="388"/>
      <c r="Q177" s="388"/>
      <c r="R177" s="215"/>
      <c r="S177" s="1158"/>
      <c r="T177" s="359"/>
      <c r="BC177" s="1164"/>
      <c r="BD177" s="573"/>
    </row>
    <row r="178" s="824" customFormat="1" customHeight="1" spans="1:56">
      <c r="A178" s="513">
        <v>46038</v>
      </c>
      <c r="B178" s="799" t="s">
        <v>173</v>
      </c>
      <c r="C178" s="799"/>
      <c r="D178" s="536" t="s">
        <v>706</v>
      </c>
      <c r="E178" s="1161" t="s">
        <v>831</v>
      </c>
      <c r="F178" s="1157"/>
      <c r="G178" s="388"/>
      <c r="H178" s="388">
        <f t="shared" si="8"/>
        <v>0</v>
      </c>
      <c r="I178" s="991"/>
      <c r="J178" s="388">
        <f t="shared" si="9"/>
        <v>0</v>
      </c>
      <c r="K178" s="662">
        <v>1</v>
      </c>
      <c r="L178" s="388">
        <f t="shared" si="13"/>
        <v>1694.45</v>
      </c>
      <c r="M178" s="388"/>
      <c r="N178" s="217">
        <v>1694.45</v>
      </c>
      <c r="O178" s="215"/>
      <c r="P178" s="388"/>
      <c r="Q178" s="388"/>
      <c r="R178" s="215"/>
      <c r="S178" s="1158"/>
      <c r="T178" s="359" t="s">
        <v>832</v>
      </c>
      <c r="BC178" s="1164"/>
      <c r="BD178" s="573"/>
    </row>
    <row r="179" s="824" customFormat="1" customHeight="1" spans="1:56">
      <c r="A179" s="513">
        <v>46038</v>
      </c>
      <c r="B179" s="799" t="s">
        <v>173</v>
      </c>
      <c r="C179" s="799" t="s">
        <v>129</v>
      </c>
      <c r="D179" s="409" t="str">
        <f>VLOOKUP(C179,$BC:$BD,2,0)</f>
        <v>1500 - 50L</v>
      </c>
      <c r="E179" s="1161" t="s">
        <v>833</v>
      </c>
      <c r="F179" s="1157">
        <v>1</v>
      </c>
      <c r="G179" s="388">
        <v>1694.45</v>
      </c>
      <c r="H179" s="388">
        <f t="shared" si="8"/>
        <v>1694.45</v>
      </c>
      <c r="I179" s="991"/>
      <c r="J179" s="388">
        <f t="shared" si="9"/>
        <v>1694.45</v>
      </c>
      <c r="K179" s="662"/>
      <c r="L179" s="388">
        <f t="shared" si="13"/>
        <v>0</v>
      </c>
      <c r="M179" s="388"/>
      <c r="N179" s="217"/>
      <c r="O179" s="215"/>
      <c r="P179" s="388"/>
      <c r="Q179" s="388"/>
      <c r="R179" s="215"/>
      <c r="S179" s="1158"/>
      <c r="T179" s="359"/>
      <c r="BC179" s="1164"/>
      <c r="BD179" s="573"/>
    </row>
    <row r="180" s="824" customFormat="1" customHeight="1" spans="1:56">
      <c r="A180" s="513">
        <v>46037</v>
      </c>
      <c r="B180" s="799" t="s">
        <v>175</v>
      </c>
      <c r="C180" s="799"/>
      <c r="D180" s="536" t="s">
        <v>706</v>
      </c>
      <c r="E180" s="1161" t="s">
        <v>834</v>
      </c>
      <c r="F180" s="1157"/>
      <c r="G180" s="388"/>
      <c r="H180" s="388">
        <f t="shared" si="8"/>
        <v>0</v>
      </c>
      <c r="I180" s="991"/>
      <c r="J180" s="388">
        <f t="shared" si="9"/>
        <v>0</v>
      </c>
      <c r="K180" s="662">
        <v>3</v>
      </c>
      <c r="L180" s="388">
        <f t="shared" si="13"/>
        <v>1920</v>
      </c>
      <c r="M180" s="388"/>
      <c r="N180" s="217">
        <v>1920</v>
      </c>
      <c r="O180" s="215"/>
      <c r="P180" s="388"/>
      <c r="Q180" s="388"/>
      <c r="R180" s="215"/>
      <c r="S180" s="1158"/>
      <c r="T180" s="359" t="s">
        <v>832</v>
      </c>
      <c r="BC180" s="1164"/>
      <c r="BD180" s="573"/>
    </row>
    <row r="181" s="824" customFormat="1" customHeight="1" spans="1:56">
      <c r="A181" s="513">
        <v>46038</v>
      </c>
      <c r="B181" s="799" t="s">
        <v>175</v>
      </c>
      <c r="C181" s="799" t="s">
        <v>111</v>
      </c>
      <c r="D181" s="409" t="str">
        <f>VLOOKUP(C181,$BC:$BD,2,0)</f>
        <v>BM-1902 25L</v>
      </c>
      <c r="E181" s="1161" t="s">
        <v>176</v>
      </c>
      <c r="F181" s="1157">
        <v>3</v>
      </c>
      <c r="G181" s="388">
        <v>640</v>
      </c>
      <c r="H181" s="388">
        <f t="shared" si="8"/>
        <v>1920</v>
      </c>
      <c r="I181" s="991"/>
      <c r="J181" s="388">
        <f t="shared" si="9"/>
        <v>1920</v>
      </c>
      <c r="K181" s="662"/>
      <c r="L181" s="388">
        <f t="shared" si="13"/>
        <v>0</v>
      </c>
      <c r="M181" s="388"/>
      <c r="N181" s="217"/>
      <c r="O181" s="215"/>
      <c r="P181" s="388"/>
      <c r="Q181" s="388"/>
      <c r="R181" s="215"/>
      <c r="S181" s="1158"/>
      <c r="T181" s="359"/>
      <c r="BC181" s="1164"/>
      <c r="BD181" s="573"/>
    </row>
    <row r="182" s="824" customFormat="1" customHeight="1" spans="1:56">
      <c r="A182" s="513">
        <v>46037</v>
      </c>
      <c r="B182" s="799" t="s">
        <v>177</v>
      </c>
      <c r="C182" s="799"/>
      <c r="D182" s="536" t="s">
        <v>706</v>
      </c>
      <c r="E182" s="1161" t="s">
        <v>835</v>
      </c>
      <c r="F182" s="1157"/>
      <c r="G182" s="388"/>
      <c r="H182" s="388">
        <f t="shared" si="8"/>
        <v>0</v>
      </c>
      <c r="I182" s="991"/>
      <c r="J182" s="388">
        <f t="shared" si="9"/>
        <v>0</v>
      </c>
      <c r="K182" s="662">
        <v>8</v>
      </c>
      <c r="L182" s="388">
        <f t="shared" si="13"/>
        <v>8290</v>
      </c>
      <c r="M182" s="388"/>
      <c r="N182" s="217">
        <v>8290</v>
      </c>
      <c r="O182" s="215"/>
      <c r="P182" s="388"/>
      <c r="Q182" s="388"/>
      <c r="R182" s="215"/>
      <c r="S182" s="1158"/>
      <c r="T182" s="359" t="s">
        <v>832</v>
      </c>
      <c r="BC182" s="1164"/>
      <c r="BD182" s="573"/>
    </row>
    <row r="183" s="824" customFormat="1" customHeight="1" spans="1:56">
      <c r="A183" s="513">
        <v>46038</v>
      </c>
      <c r="B183" s="799" t="s">
        <v>177</v>
      </c>
      <c r="C183" s="799" t="s">
        <v>120</v>
      </c>
      <c r="D183" s="409" t="str">
        <f>VLOOKUP(C183,$BC:$BD,2,0)</f>
        <v>750-25L</v>
      </c>
      <c r="E183" s="1161" t="s">
        <v>178</v>
      </c>
      <c r="F183" s="1157">
        <v>6</v>
      </c>
      <c r="G183" s="388">
        <v>820</v>
      </c>
      <c r="H183" s="388">
        <f t="shared" si="8"/>
        <v>4920</v>
      </c>
      <c r="I183" s="991"/>
      <c r="J183" s="388">
        <f t="shared" si="9"/>
        <v>4920</v>
      </c>
      <c r="K183" s="662"/>
      <c r="L183" s="388">
        <f t="shared" si="13"/>
        <v>0</v>
      </c>
      <c r="M183" s="388"/>
      <c r="N183" s="217"/>
      <c r="O183" s="215"/>
      <c r="P183" s="388"/>
      <c r="Q183" s="388"/>
      <c r="R183" s="215"/>
      <c r="S183" s="1158"/>
      <c r="T183" s="359"/>
      <c r="BC183" s="1164"/>
      <c r="BD183" s="573"/>
    </row>
    <row r="184" s="824" customFormat="1" customHeight="1" spans="1:56">
      <c r="A184" s="513">
        <v>46038</v>
      </c>
      <c r="B184" s="799" t="s">
        <v>177</v>
      </c>
      <c r="C184" s="799" t="s">
        <v>78</v>
      </c>
      <c r="D184" s="409" t="str">
        <f>VLOOKUP(C184,$BC:$BD,2,0)</f>
        <v>550*2-50L</v>
      </c>
      <c r="E184" s="1161" t="s">
        <v>178</v>
      </c>
      <c r="F184" s="1157">
        <v>2</v>
      </c>
      <c r="G184" s="388">
        <v>1685</v>
      </c>
      <c r="H184" s="388">
        <f t="shared" si="8"/>
        <v>3370</v>
      </c>
      <c r="I184" s="991"/>
      <c r="J184" s="388">
        <f t="shared" si="9"/>
        <v>3370</v>
      </c>
      <c r="K184" s="662"/>
      <c r="L184" s="388"/>
      <c r="M184" s="388"/>
      <c r="N184" s="217"/>
      <c r="O184" s="215"/>
      <c r="P184" s="388"/>
      <c r="Q184" s="388"/>
      <c r="R184" s="215"/>
      <c r="S184" s="1158"/>
      <c r="T184" s="359"/>
      <c r="BC184" s="1164"/>
      <c r="BD184" s="573"/>
    </row>
    <row r="185" s="824" customFormat="1" customHeight="1" spans="1:56">
      <c r="A185" s="513">
        <v>46037</v>
      </c>
      <c r="B185" s="799" t="s">
        <v>179</v>
      </c>
      <c r="C185" s="799"/>
      <c r="D185" s="536" t="s">
        <v>706</v>
      </c>
      <c r="E185" s="1161" t="s">
        <v>836</v>
      </c>
      <c r="F185" s="1157"/>
      <c r="G185" s="388"/>
      <c r="H185" s="388">
        <f t="shared" si="8"/>
        <v>0</v>
      </c>
      <c r="I185" s="991"/>
      <c r="J185" s="388">
        <f t="shared" si="9"/>
        <v>0</v>
      </c>
      <c r="K185" s="662">
        <v>5</v>
      </c>
      <c r="L185" s="388">
        <f>M185+P185+O185+N185-R185</f>
        <v>4418.29</v>
      </c>
      <c r="M185" s="388"/>
      <c r="N185" s="217"/>
      <c r="O185" s="215">
        <v>4418.29</v>
      </c>
      <c r="P185" s="388"/>
      <c r="Q185" s="388"/>
      <c r="R185" s="215"/>
      <c r="S185" s="1158"/>
      <c r="T185" s="359" t="s">
        <v>837</v>
      </c>
      <c r="BC185" s="1164"/>
      <c r="BD185" s="573"/>
    </row>
    <row r="186" s="824" customFormat="1" customHeight="1" spans="1:56">
      <c r="A186" s="513">
        <v>46038</v>
      </c>
      <c r="B186" s="799" t="s">
        <v>179</v>
      </c>
      <c r="C186" s="799" t="s">
        <v>21</v>
      </c>
      <c r="D186" s="409" t="str">
        <f>VLOOKUP(C186,$BC:$BD,2,0)</f>
        <v>COMP 750W 220V</v>
      </c>
      <c r="E186" s="1161" t="s">
        <v>180</v>
      </c>
      <c r="F186" s="1157">
        <v>3</v>
      </c>
      <c r="G186" s="388">
        <v>615.07</v>
      </c>
      <c r="H186" s="388">
        <f t="shared" si="8"/>
        <v>1845.21</v>
      </c>
      <c r="I186" s="991">
        <v>0.0325</v>
      </c>
      <c r="J186" s="388">
        <f t="shared" si="9"/>
        <v>1905.18</v>
      </c>
      <c r="K186" s="662"/>
      <c r="L186" s="388">
        <f>M186+P186+O186+N186-R186</f>
        <v>0</v>
      </c>
      <c r="M186" s="388"/>
      <c r="N186" s="217"/>
      <c r="O186" s="215"/>
      <c r="P186" s="388"/>
      <c r="Q186" s="388"/>
      <c r="R186" s="215"/>
      <c r="S186" s="1158"/>
      <c r="T186" s="359"/>
      <c r="BC186" s="1164"/>
      <c r="BD186" s="573"/>
    </row>
    <row r="187" s="824" customFormat="1" customHeight="1" spans="1:56">
      <c r="A187" s="513">
        <v>46038</v>
      </c>
      <c r="B187" s="799" t="s">
        <v>179</v>
      </c>
      <c r="C187" s="799" t="s">
        <v>16</v>
      </c>
      <c r="D187" s="409" t="str">
        <f>VLOOKUP(C187,$BC:$BD,2,0)</f>
        <v>1500W-4</v>
      </c>
      <c r="E187" s="1161" t="s">
        <v>180</v>
      </c>
      <c r="F187" s="1157">
        <v>2</v>
      </c>
      <c r="G187" s="388">
        <v>1217</v>
      </c>
      <c r="H187" s="388">
        <f t="shared" si="8"/>
        <v>2434</v>
      </c>
      <c r="I187" s="991">
        <v>0.0325</v>
      </c>
      <c r="J187" s="388">
        <f t="shared" si="9"/>
        <v>2513.11</v>
      </c>
      <c r="K187" s="662"/>
      <c r="L187" s="388"/>
      <c r="M187" s="388"/>
      <c r="N187" s="217"/>
      <c r="O187" s="215"/>
      <c r="P187" s="388"/>
      <c r="Q187" s="388"/>
      <c r="R187" s="215"/>
      <c r="S187" s="1158"/>
      <c r="T187" s="359"/>
      <c r="BC187" s="1164"/>
      <c r="BD187" s="573"/>
    </row>
    <row r="188" s="824" customFormat="1" customHeight="1" spans="1:56">
      <c r="A188" s="513">
        <v>46038</v>
      </c>
      <c r="B188" s="799" t="s">
        <v>181</v>
      </c>
      <c r="C188" s="799"/>
      <c r="D188" s="536" t="s">
        <v>706</v>
      </c>
      <c r="E188" s="1161" t="s">
        <v>838</v>
      </c>
      <c r="F188" s="1157"/>
      <c r="G188" s="388"/>
      <c r="H188" s="388">
        <f t="shared" si="8"/>
        <v>0</v>
      </c>
      <c r="I188" s="991"/>
      <c r="J188" s="388">
        <f t="shared" si="9"/>
        <v>0</v>
      </c>
      <c r="K188" s="662">
        <v>4</v>
      </c>
      <c r="L188" s="388">
        <f t="shared" ref="L188:L195" si="14">M188+P188+O188+N188-R188</f>
        <v>2089.28</v>
      </c>
      <c r="M188" s="388"/>
      <c r="N188" s="217"/>
      <c r="O188" s="215"/>
      <c r="P188" s="388">
        <v>2140</v>
      </c>
      <c r="Q188" s="388"/>
      <c r="R188" s="199">
        <f>ROUND(P188*S188,2)</f>
        <v>50.72</v>
      </c>
      <c r="S188" s="1158">
        <v>0.0237</v>
      </c>
      <c r="T188" s="359" t="s">
        <v>832</v>
      </c>
      <c r="BC188" s="1164"/>
      <c r="BD188" s="573"/>
    </row>
    <row r="189" s="824" customFormat="1" customHeight="1" spans="1:56">
      <c r="A189" s="513">
        <v>46038</v>
      </c>
      <c r="B189" s="799" t="s">
        <v>181</v>
      </c>
      <c r="C189" s="799" t="s">
        <v>21</v>
      </c>
      <c r="D189" s="409" t="str">
        <f>VLOOKUP(C189,$BC:$BD,2,0)</f>
        <v>COMP 750W 220V</v>
      </c>
      <c r="E189" s="1161" t="s">
        <v>182</v>
      </c>
      <c r="F189" s="1157">
        <v>4</v>
      </c>
      <c r="G189" s="388">
        <v>535</v>
      </c>
      <c r="H189" s="388">
        <f t="shared" si="8"/>
        <v>2140</v>
      </c>
      <c r="I189" s="991"/>
      <c r="J189" s="388">
        <f t="shared" si="9"/>
        <v>2140</v>
      </c>
      <c r="K189" s="662"/>
      <c r="L189" s="388">
        <f t="shared" si="14"/>
        <v>0</v>
      </c>
      <c r="M189" s="388"/>
      <c r="N189" s="217"/>
      <c r="O189" s="215"/>
      <c r="P189" s="388"/>
      <c r="Q189" s="388"/>
      <c r="R189" s="215"/>
      <c r="S189" s="1158"/>
      <c r="T189" s="359"/>
      <c r="BC189" s="1164"/>
      <c r="BD189" s="573"/>
    </row>
    <row r="190" s="824" customFormat="1" customHeight="1" spans="1:56">
      <c r="A190" s="513">
        <v>46038</v>
      </c>
      <c r="B190" s="799" t="s">
        <v>183</v>
      </c>
      <c r="C190" s="799"/>
      <c r="D190" s="536" t="s">
        <v>706</v>
      </c>
      <c r="E190" s="1161" t="s">
        <v>800</v>
      </c>
      <c r="F190" s="1157"/>
      <c r="G190" s="388"/>
      <c r="H190" s="388">
        <f t="shared" si="8"/>
        <v>0</v>
      </c>
      <c r="I190" s="991"/>
      <c r="J190" s="388">
        <f t="shared" si="9"/>
        <v>0</v>
      </c>
      <c r="K190" s="662">
        <v>1</v>
      </c>
      <c r="L190" s="388">
        <f t="shared" si="14"/>
        <v>660.39</v>
      </c>
      <c r="M190" s="388"/>
      <c r="N190" s="217">
        <v>660.39</v>
      </c>
      <c r="O190" s="215"/>
      <c r="P190" s="388"/>
      <c r="Q190" s="388"/>
      <c r="R190" s="215"/>
      <c r="S190" s="1158"/>
      <c r="T190" s="359" t="s">
        <v>839</v>
      </c>
      <c r="BC190" s="1164"/>
      <c r="BD190" s="573"/>
    </row>
    <row r="191" s="824" customFormat="1" customHeight="1" spans="1:56">
      <c r="A191" s="513">
        <v>46038</v>
      </c>
      <c r="B191" s="799" t="s">
        <v>183</v>
      </c>
      <c r="C191" s="799" t="s">
        <v>29</v>
      </c>
      <c r="D191" s="409" t="str">
        <f>VLOOKUP(C191,$BC:$BD,2,0)</f>
        <v>1100 8L</v>
      </c>
      <c r="E191" s="1161" t="s">
        <v>108</v>
      </c>
      <c r="F191" s="1157">
        <v>1</v>
      </c>
      <c r="G191" s="388">
        <v>660.39</v>
      </c>
      <c r="H191" s="388">
        <f t="shared" si="8"/>
        <v>660.39</v>
      </c>
      <c r="I191" s="991"/>
      <c r="J191" s="388">
        <f t="shared" si="9"/>
        <v>660.39</v>
      </c>
      <c r="K191" s="662"/>
      <c r="L191" s="388">
        <f t="shared" si="14"/>
        <v>0</v>
      </c>
      <c r="M191" s="388"/>
      <c r="N191" s="217"/>
      <c r="O191" s="215"/>
      <c r="P191" s="388"/>
      <c r="Q191" s="388"/>
      <c r="R191" s="215"/>
      <c r="S191" s="1158"/>
      <c r="T191" s="359"/>
      <c r="BC191" s="1164"/>
      <c r="BD191" s="573"/>
    </row>
    <row r="192" s="824" customFormat="1" customHeight="1" spans="1:56">
      <c r="A192" s="513">
        <v>46038</v>
      </c>
      <c r="B192" s="799" t="s">
        <v>184</v>
      </c>
      <c r="C192" s="799"/>
      <c r="D192" s="536" t="s">
        <v>706</v>
      </c>
      <c r="E192" s="1161" t="s">
        <v>814</v>
      </c>
      <c r="F192" s="1157"/>
      <c r="G192" s="388"/>
      <c r="H192" s="388">
        <f t="shared" si="8"/>
        <v>0</v>
      </c>
      <c r="I192" s="991"/>
      <c r="J192" s="388">
        <f t="shared" si="9"/>
        <v>0</v>
      </c>
      <c r="K192" s="662">
        <v>1</v>
      </c>
      <c r="L192" s="388">
        <f t="shared" si="14"/>
        <v>1498</v>
      </c>
      <c r="M192" s="388"/>
      <c r="N192" s="217">
        <v>1498</v>
      </c>
      <c r="O192" s="215"/>
      <c r="P192" s="388"/>
      <c r="Q192" s="388"/>
      <c r="R192" s="215"/>
      <c r="S192" s="1158"/>
      <c r="T192" s="359" t="s">
        <v>832</v>
      </c>
      <c r="BC192" s="1164"/>
      <c r="BD192" s="573"/>
    </row>
    <row r="193" s="824" customFormat="1" customHeight="1" spans="1:56">
      <c r="A193" s="513">
        <v>46038</v>
      </c>
      <c r="B193" s="799" t="s">
        <v>184</v>
      </c>
      <c r="C193" s="799" t="s">
        <v>98</v>
      </c>
      <c r="D193" s="409" t="str">
        <f>VLOOKUP(C193,$BC:$BD,2,0)</f>
        <v>1200*2-50L</v>
      </c>
      <c r="E193" s="1161" t="s">
        <v>145</v>
      </c>
      <c r="F193" s="1157">
        <v>1</v>
      </c>
      <c r="G193" s="388">
        <v>1498</v>
      </c>
      <c r="H193" s="388">
        <f t="shared" si="8"/>
        <v>1498</v>
      </c>
      <c r="I193" s="991"/>
      <c r="J193" s="388">
        <f t="shared" si="9"/>
        <v>1498</v>
      </c>
      <c r="K193" s="662"/>
      <c r="L193" s="388">
        <f t="shared" si="14"/>
        <v>0</v>
      </c>
      <c r="M193" s="388"/>
      <c r="N193" s="217"/>
      <c r="O193" s="215"/>
      <c r="P193" s="388"/>
      <c r="Q193" s="388"/>
      <c r="R193" s="215"/>
      <c r="S193" s="1158"/>
      <c r="T193" s="359"/>
      <c r="BC193" s="1164"/>
      <c r="BD193" s="573"/>
    </row>
    <row r="194" s="824" customFormat="1" customHeight="1" spans="1:56">
      <c r="A194" s="513">
        <v>46038</v>
      </c>
      <c r="B194" s="799" t="s">
        <v>185</v>
      </c>
      <c r="C194" s="799"/>
      <c r="D194" s="536" t="s">
        <v>706</v>
      </c>
      <c r="E194" s="1161" t="s">
        <v>840</v>
      </c>
      <c r="F194" s="1157"/>
      <c r="G194" s="388"/>
      <c r="H194" s="388">
        <f t="shared" si="8"/>
        <v>0</v>
      </c>
      <c r="I194" s="991"/>
      <c r="J194" s="388">
        <f t="shared" si="9"/>
        <v>0</v>
      </c>
      <c r="K194" s="662">
        <v>244</v>
      </c>
      <c r="L194" s="388">
        <f t="shared" si="14"/>
        <v>253311.84</v>
      </c>
      <c r="M194" s="388"/>
      <c r="N194" s="217">
        <v>149576.4</v>
      </c>
      <c r="O194" s="215">
        <v>103735.44</v>
      </c>
      <c r="P194" s="388"/>
      <c r="Q194" s="388"/>
      <c r="R194" s="215"/>
      <c r="S194" s="1158"/>
      <c r="T194" s="359" t="s">
        <v>841</v>
      </c>
      <c r="BC194" s="1164"/>
      <c r="BD194" s="573"/>
    </row>
    <row r="195" s="824" customFormat="1" customHeight="1" spans="1:56">
      <c r="A195" s="513">
        <v>46038</v>
      </c>
      <c r="B195" s="799" t="s">
        <v>185</v>
      </c>
      <c r="C195" s="213" t="s">
        <v>186</v>
      </c>
      <c r="D195" s="409" t="str">
        <f t="shared" ref="D195:D201" si="15">VLOOKUP(C195,$BC:$BD,2,0)</f>
        <v>BM-1902-50L 127V E</v>
      </c>
      <c r="E195" s="1161" t="s">
        <v>57</v>
      </c>
      <c r="F195" s="1157">
        <v>28</v>
      </c>
      <c r="G195" s="388">
        <v>916.56</v>
      </c>
      <c r="H195" s="388">
        <f t="shared" si="8"/>
        <v>25663.68</v>
      </c>
      <c r="I195" s="991"/>
      <c r="J195" s="388">
        <f t="shared" si="9"/>
        <v>25663.68</v>
      </c>
      <c r="K195" s="662"/>
      <c r="L195" s="388">
        <f t="shared" si="14"/>
        <v>0</v>
      </c>
      <c r="M195" s="388"/>
      <c r="N195" s="217"/>
      <c r="O195" s="215"/>
      <c r="P195" s="388"/>
      <c r="Q195" s="388"/>
      <c r="R195" s="215"/>
      <c r="S195" s="1158"/>
      <c r="T195" s="359"/>
      <c r="BC195" s="1164"/>
      <c r="BD195" s="573"/>
    </row>
    <row r="196" s="824" customFormat="1" customHeight="1" spans="1:56">
      <c r="A196" s="513">
        <v>46038</v>
      </c>
      <c r="B196" s="799" t="s">
        <v>185</v>
      </c>
      <c r="C196" s="799" t="s">
        <v>188</v>
      </c>
      <c r="D196" s="409" t="str">
        <f t="shared" si="15"/>
        <v>BM-1902-50L 220V E</v>
      </c>
      <c r="E196" s="1161" t="s">
        <v>57</v>
      </c>
      <c r="F196" s="1157">
        <v>36</v>
      </c>
      <c r="G196" s="388">
        <v>931.56</v>
      </c>
      <c r="H196" s="388">
        <f t="shared" si="8"/>
        <v>33536.16</v>
      </c>
      <c r="I196" s="991"/>
      <c r="J196" s="388">
        <f t="shared" si="9"/>
        <v>33536.16</v>
      </c>
      <c r="K196" s="662"/>
      <c r="L196" s="388"/>
      <c r="M196" s="388"/>
      <c r="N196" s="217"/>
      <c r="O196" s="215"/>
      <c r="P196" s="388"/>
      <c r="Q196" s="388"/>
      <c r="R196" s="215"/>
      <c r="S196" s="1158"/>
      <c r="T196" s="359"/>
      <c r="BC196" s="1164"/>
      <c r="BD196" s="573"/>
    </row>
    <row r="197" s="824" customFormat="1" customHeight="1" spans="1:56">
      <c r="A197" s="513">
        <v>46038</v>
      </c>
      <c r="B197" s="799" t="s">
        <v>185</v>
      </c>
      <c r="C197" s="799" t="s">
        <v>190</v>
      </c>
      <c r="D197" s="409" t="str">
        <f t="shared" si="15"/>
        <v>BM-1902-25L 220V E</v>
      </c>
      <c r="E197" s="1161" t="s">
        <v>57</v>
      </c>
      <c r="F197" s="1157">
        <v>36</v>
      </c>
      <c r="G197" s="388">
        <v>694</v>
      </c>
      <c r="H197" s="388">
        <f t="shared" ref="H197:H260" si="16">F197*G197</f>
        <v>24984</v>
      </c>
      <c r="I197" s="991"/>
      <c r="J197" s="388">
        <f t="shared" si="9"/>
        <v>24984</v>
      </c>
      <c r="K197" s="662"/>
      <c r="L197" s="388"/>
      <c r="M197" s="388"/>
      <c r="N197" s="217"/>
      <c r="O197" s="215"/>
      <c r="P197" s="388"/>
      <c r="Q197" s="388"/>
      <c r="R197" s="215"/>
      <c r="S197" s="1158"/>
      <c r="T197" s="359"/>
      <c r="BC197" s="1164"/>
      <c r="BD197" s="573"/>
    </row>
    <row r="198" s="824" customFormat="1" customHeight="1" spans="1:56">
      <c r="A198" s="513">
        <v>46038</v>
      </c>
      <c r="B198" s="799" t="s">
        <v>185</v>
      </c>
      <c r="C198" s="799" t="s">
        <v>192</v>
      </c>
      <c r="D198" s="409" t="str">
        <f t="shared" si="15"/>
        <v>1100*2 50L 220V E</v>
      </c>
      <c r="E198" s="1161" t="s">
        <v>57</v>
      </c>
      <c r="F198" s="1157">
        <v>36</v>
      </c>
      <c r="G198" s="388">
        <v>1524</v>
      </c>
      <c r="H198" s="388">
        <f t="shared" si="16"/>
        <v>54864</v>
      </c>
      <c r="I198" s="991"/>
      <c r="J198" s="388">
        <f t="shared" si="9"/>
        <v>54864</v>
      </c>
      <c r="K198" s="662"/>
      <c r="L198" s="388"/>
      <c r="M198" s="388"/>
      <c r="N198" s="217"/>
      <c r="O198" s="215"/>
      <c r="P198" s="388"/>
      <c r="Q198" s="388"/>
      <c r="R198" s="215"/>
      <c r="S198" s="1158"/>
      <c r="T198" s="359"/>
      <c r="BC198" s="1164"/>
      <c r="BD198" s="573"/>
    </row>
    <row r="199" s="824" customFormat="1" customHeight="1" spans="1:56">
      <c r="A199" s="513">
        <v>46038</v>
      </c>
      <c r="B199" s="799" t="s">
        <v>185</v>
      </c>
      <c r="C199" s="799" t="s">
        <v>194</v>
      </c>
      <c r="D199" s="409" t="str">
        <f t="shared" si="15"/>
        <v>1100*2 50L 127V E</v>
      </c>
      <c r="E199" s="1161" t="s">
        <v>57</v>
      </c>
      <c r="F199" s="1157">
        <v>36</v>
      </c>
      <c r="G199" s="388">
        <v>1524</v>
      </c>
      <c r="H199" s="388">
        <f t="shared" si="16"/>
        <v>54864</v>
      </c>
      <c r="I199" s="991"/>
      <c r="J199" s="388">
        <f t="shared" si="9"/>
        <v>54864</v>
      </c>
      <c r="K199" s="662"/>
      <c r="L199" s="388"/>
      <c r="M199" s="388"/>
      <c r="N199" s="217"/>
      <c r="O199" s="215"/>
      <c r="P199" s="388"/>
      <c r="Q199" s="388"/>
      <c r="R199" s="215"/>
      <c r="S199" s="1158"/>
      <c r="T199" s="359"/>
      <c r="BC199" s="1164"/>
      <c r="BD199" s="573"/>
    </row>
    <row r="200" s="824" customFormat="1" customHeight="1" spans="1:56">
      <c r="A200" s="513">
        <v>46038</v>
      </c>
      <c r="B200" s="799" t="s">
        <v>185</v>
      </c>
      <c r="C200" s="799" t="s">
        <v>196</v>
      </c>
      <c r="D200" s="409" t="str">
        <f t="shared" si="15"/>
        <v>1100-25L - 220V E</v>
      </c>
      <c r="E200" s="1161" t="s">
        <v>57</v>
      </c>
      <c r="F200" s="1157">
        <v>36</v>
      </c>
      <c r="G200" s="388">
        <v>825</v>
      </c>
      <c r="H200" s="388">
        <f t="shared" si="16"/>
        <v>29700</v>
      </c>
      <c r="I200" s="991"/>
      <c r="J200" s="388">
        <f t="shared" si="9"/>
        <v>29700</v>
      </c>
      <c r="K200" s="662"/>
      <c r="L200" s="388"/>
      <c r="M200" s="388"/>
      <c r="N200" s="217"/>
      <c r="O200" s="215"/>
      <c r="P200" s="388"/>
      <c r="Q200" s="388"/>
      <c r="R200" s="215"/>
      <c r="S200" s="1158"/>
      <c r="T200" s="359"/>
      <c r="BC200" s="1164"/>
      <c r="BD200" s="573"/>
    </row>
    <row r="201" s="824" customFormat="1" customHeight="1" spans="1:56">
      <c r="A201" s="513">
        <v>46038</v>
      </c>
      <c r="B201" s="799" t="s">
        <v>185</v>
      </c>
      <c r="C201" s="799" t="s">
        <v>198</v>
      </c>
      <c r="D201" s="409" t="str">
        <f t="shared" si="15"/>
        <v>1100-25L - 127V E</v>
      </c>
      <c r="E201" s="1161" t="s">
        <v>57</v>
      </c>
      <c r="F201" s="1157">
        <v>36</v>
      </c>
      <c r="G201" s="388">
        <v>825</v>
      </c>
      <c r="H201" s="388">
        <f t="shared" si="16"/>
        <v>29700</v>
      </c>
      <c r="I201" s="991"/>
      <c r="J201" s="388">
        <f t="shared" si="9"/>
        <v>29700</v>
      </c>
      <c r="K201" s="662"/>
      <c r="L201" s="388"/>
      <c r="M201" s="388"/>
      <c r="N201" s="217"/>
      <c r="O201" s="215"/>
      <c r="P201" s="388"/>
      <c r="Q201" s="388"/>
      <c r="R201" s="215"/>
      <c r="S201" s="1158"/>
      <c r="T201" s="359"/>
      <c r="BC201" s="1164"/>
      <c r="BD201" s="573"/>
    </row>
    <row r="202" s="824" customFormat="1" customHeight="1" spans="1:56">
      <c r="A202" s="513">
        <v>46041</v>
      </c>
      <c r="B202" s="799" t="s">
        <v>200</v>
      </c>
      <c r="C202" s="799"/>
      <c r="D202" s="536" t="s">
        <v>706</v>
      </c>
      <c r="E202" s="1161" t="s">
        <v>733</v>
      </c>
      <c r="F202" s="1157"/>
      <c r="G202" s="388"/>
      <c r="H202" s="388">
        <f t="shared" si="16"/>
        <v>0</v>
      </c>
      <c r="I202" s="991"/>
      <c r="J202" s="388">
        <f t="shared" ref="J202:J219" si="17">ROUND(H202+H202*I202,2)</f>
        <v>0</v>
      </c>
      <c r="K202" s="662">
        <v>6</v>
      </c>
      <c r="L202" s="388">
        <f>M202+P202+O202+N202-R202</f>
        <v>4332.14</v>
      </c>
      <c r="M202" s="388"/>
      <c r="N202" s="217"/>
      <c r="O202" s="215"/>
      <c r="P202" s="388">
        <v>4364</v>
      </c>
      <c r="Q202" s="388"/>
      <c r="R202" s="199">
        <f>ROUND(P202*S202,2)</f>
        <v>31.86</v>
      </c>
      <c r="S202" s="1158">
        <v>0.0073</v>
      </c>
      <c r="T202" s="359" t="s">
        <v>842</v>
      </c>
      <c r="BC202" s="1164"/>
      <c r="BD202" s="573"/>
    </row>
    <row r="203" s="824" customFormat="1" customHeight="1" spans="1:56">
      <c r="A203" s="513">
        <v>46041</v>
      </c>
      <c r="B203" s="799" t="s">
        <v>200</v>
      </c>
      <c r="C203" s="799" t="s">
        <v>29</v>
      </c>
      <c r="D203" s="409" t="str">
        <f>VLOOKUP(C203,$BC:$BD,2,0)</f>
        <v>1100 8L</v>
      </c>
      <c r="E203" s="1161" t="s">
        <v>40</v>
      </c>
      <c r="F203" s="1157">
        <v>2</v>
      </c>
      <c r="G203" s="388">
        <v>660</v>
      </c>
      <c r="H203" s="388">
        <f t="shared" si="16"/>
        <v>1320</v>
      </c>
      <c r="I203" s="991"/>
      <c r="J203" s="388">
        <f t="shared" si="17"/>
        <v>1320</v>
      </c>
      <c r="K203" s="662"/>
      <c r="L203" s="388">
        <f>M203+P203+O203+N203-R203</f>
        <v>0</v>
      </c>
      <c r="M203" s="388"/>
      <c r="N203" s="217"/>
      <c r="O203" s="215"/>
      <c r="P203" s="388"/>
      <c r="Q203" s="388"/>
      <c r="R203" s="215"/>
      <c r="S203" s="1158"/>
      <c r="T203" s="359"/>
      <c r="BC203" s="1164"/>
      <c r="BD203" s="573"/>
    </row>
    <row r="204" s="824" customFormat="1" customHeight="1" spans="1:56">
      <c r="A204" s="513">
        <v>46041</v>
      </c>
      <c r="B204" s="799" t="s">
        <v>200</v>
      </c>
      <c r="C204" s="799" t="s">
        <v>43</v>
      </c>
      <c r="D204" s="409" t="str">
        <f>VLOOKUP(C204,$BC:$BD,2,0)</f>
        <v>1200- 8L</v>
      </c>
      <c r="E204" s="1161" t="s">
        <v>40</v>
      </c>
      <c r="F204" s="1157">
        <v>3</v>
      </c>
      <c r="G204" s="388">
        <v>714</v>
      </c>
      <c r="H204" s="388">
        <f t="shared" si="16"/>
        <v>2142</v>
      </c>
      <c r="I204" s="991"/>
      <c r="J204" s="388">
        <f t="shared" si="17"/>
        <v>2142</v>
      </c>
      <c r="K204" s="662"/>
      <c r="L204" s="388"/>
      <c r="M204" s="388"/>
      <c r="N204" s="217"/>
      <c r="O204" s="215"/>
      <c r="P204" s="388"/>
      <c r="Q204" s="388"/>
      <c r="R204" s="215"/>
      <c r="S204" s="1158"/>
      <c r="T204" s="359"/>
      <c r="BC204" s="1164"/>
      <c r="BD204" s="573"/>
    </row>
    <row r="205" s="824" customFormat="1" customHeight="1" spans="1:56">
      <c r="A205" s="513">
        <v>46041</v>
      </c>
      <c r="B205" s="799" t="s">
        <v>200</v>
      </c>
      <c r="C205" s="799" t="s">
        <v>45</v>
      </c>
      <c r="D205" s="409" t="str">
        <f>VLOOKUP(C205,$BC:$BD,2,0)</f>
        <v>1200 25L</v>
      </c>
      <c r="E205" s="1161" t="s">
        <v>40</v>
      </c>
      <c r="F205" s="1157">
        <v>1</v>
      </c>
      <c r="G205" s="388">
        <v>902</v>
      </c>
      <c r="H205" s="388">
        <f t="shared" si="16"/>
        <v>902</v>
      </c>
      <c r="I205" s="991"/>
      <c r="J205" s="388">
        <f t="shared" si="17"/>
        <v>902</v>
      </c>
      <c r="K205" s="662"/>
      <c r="L205" s="388"/>
      <c r="M205" s="388"/>
      <c r="N205" s="217"/>
      <c r="O205" s="215"/>
      <c r="P205" s="388"/>
      <c r="Q205" s="388"/>
      <c r="R205" s="215"/>
      <c r="S205" s="1158"/>
      <c r="T205" s="359"/>
      <c r="BC205" s="1164"/>
      <c r="BD205" s="573"/>
    </row>
    <row r="206" s="824" customFormat="1" customHeight="1" spans="1:56">
      <c r="A206" s="513">
        <v>46041</v>
      </c>
      <c r="B206" s="799" t="s">
        <v>201</v>
      </c>
      <c r="C206" s="799"/>
      <c r="D206" s="536" t="s">
        <v>706</v>
      </c>
      <c r="E206" s="1161" t="s">
        <v>800</v>
      </c>
      <c r="F206" s="1157"/>
      <c r="G206" s="388"/>
      <c r="H206" s="388">
        <f t="shared" si="16"/>
        <v>0</v>
      </c>
      <c r="I206" s="991"/>
      <c r="J206" s="388">
        <f t="shared" si="17"/>
        <v>0</v>
      </c>
      <c r="K206" s="662">
        <v>5</v>
      </c>
      <c r="L206" s="388">
        <f>M206+P206+O206+N206-R206</f>
        <v>3584.97</v>
      </c>
      <c r="M206" s="388"/>
      <c r="N206" s="217"/>
      <c r="O206" s="215"/>
      <c r="P206" s="388">
        <v>3672</v>
      </c>
      <c r="Q206" s="388"/>
      <c r="R206" s="199">
        <f>ROUND(P206*S206,2)</f>
        <v>87.03</v>
      </c>
      <c r="S206" s="1158">
        <v>0.0237</v>
      </c>
      <c r="T206" s="359"/>
      <c r="BC206" s="1164"/>
      <c r="BD206" s="573"/>
    </row>
    <row r="207" s="824" customFormat="1" customHeight="1" spans="1:56">
      <c r="A207" s="513">
        <v>46041</v>
      </c>
      <c r="B207" s="799" t="s">
        <v>201</v>
      </c>
      <c r="C207" s="799" t="s">
        <v>111</v>
      </c>
      <c r="D207" s="409" t="str">
        <f>VLOOKUP(C207,$BC:$BD,2,0)</f>
        <v>BM-1902 25L</v>
      </c>
      <c r="E207" s="1161" t="s">
        <v>108</v>
      </c>
      <c r="F207" s="1157">
        <v>1</v>
      </c>
      <c r="G207" s="388">
        <v>660</v>
      </c>
      <c r="H207" s="388">
        <f t="shared" si="16"/>
        <v>660</v>
      </c>
      <c r="I207" s="991"/>
      <c r="J207" s="388">
        <f t="shared" si="17"/>
        <v>660</v>
      </c>
      <c r="K207" s="662"/>
      <c r="L207" s="388">
        <f>M207+P207+O207+N207-R207</f>
        <v>0</v>
      </c>
      <c r="M207" s="388"/>
      <c r="N207" s="217"/>
      <c r="O207" s="215"/>
      <c r="P207" s="388"/>
      <c r="Q207" s="388"/>
      <c r="R207" s="215"/>
      <c r="S207" s="1158"/>
      <c r="T207" s="359"/>
      <c r="BC207" s="1164"/>
      <c r="BD207" s="573"/>
    </row>
    <row r="208" s="824" customFormat="1" customHeight="1" spans="1:56">
      <c r="A208" s="513">
        <v>46041</v>
      </c>
      <c r="B208" s="799" t="s">
        <v>201</v>
      </c>
      <c r="C208" s="799" t="s">
        <v>202</v>
      </c>
      <c r="D208" s="409" t="str">
        <f>VLOOKUP(C208,$BC:$BD,2,0)</f>
        <v>BM-1902-25L/127V</v>
      </c>
      <c r="E208" s="1161" t="s">
        <v>108</v>
      </c>
      <c r="F208" s="1157">
        <v>2</v>
      </c>
      <c r="G208" s="388">
        <v>660</v>
      </c>
      <c r="H208" s="388">
        <f t="shared" si="16"/>
        <v>1320</v>
      </c>
      <c r="I208" s="991"/>
      <c r="J208" s="388">
        <f t="shared" si="17"/>
        <v>1320</v>
      </c>
      <c r="K208" s="662"/>
      <c r="L208" s="388"/>
      <c r="M208" s="388"/>
      <c r="N208" s="217"/>
      <c r="O208" s="215"/>
      <c r="P208" s="388"/>
      <c r="Q208" s="388"/>
      <c r="R208" s="215"/>
      <c r="S208" s="1158"/>
      <c r="T208" s="359"/>
      <c r="BC208" s="1164"/>
      <c r="BD208" s="573"/>
    </row>
    <row r="209" s="824" customFormat="1" customHeight="1" spans="1:56">
      <c r="A209" s="513">
        <v>46041</v>
      </c>
      <c r="B209" s="799" t="s">
        <v>201</v>
      </c>
      <c r="C209" s="799" t="s">
        <v>120</v>
      </c>
      <c r="D209" s="409" t="str">
        <f>VLOOKUP(C209,$BC:$BD,2,0)</f>
        <v>750-25L</v>
      </c>
      <c r="E209" s="1161" t="s">
        <v>108</v>
      </c>
      <c r="F209" s="1157">
        <v>2</v>
      </c>
      <c r="G209" s="388">
        <v>846</v>
      </c>
      <c r="H209" s="388">
        <f t="shared" si="16"/>
        <v>1692</v>
      </c>
      <c r="I209" s="991"/>
      <c r="J209" s="388">
        <f t="shared" si="17"/>
        <v>1692</v>
      </c>
      <c r="K209" s="662"/>
      <c r="L209" s="388"/>
      <c r="M209" s="388"/>
      <c r="N209" s="217"/>
      <c r="O209" s="215"/>
      <c r="P209" s="388"/>
      <c r="Q209" s="388"/>
      <c r="R209" s="215"/>
      <c r="S209" s="1158"/>
      <c r="T209" s="359"/>
      <c r="BC209" s="1164"/>
      <c r="BD209" s="573"/>
    </row>
    <row r="210" s="824" customFormat="1" customHeight="1" spans="1:56">
      <c r="A210" s="513">
        <v>46038</v>
      </c>
      <c r="B210" s="799" t="s">
        <v>204</v>
      </c>
      <c r="C210" s="799"/>
      <c r="D210" s="536" t="s">
        <v>706</v>
      </c>
      <c r="E210" s="1161" t="s">
        <v>843</v>
      </c>
      <c r="F210" s="1157"/>
      <c r="G210" s="388"/>
      <c r="H210" s="388">
        <f t="shared" si="16"/>
        <v>0</v>
      </c>
      <c r="I210" s="991"/>
      <c r="J210" s="388">
        <f t="shared" si="17"/>
        <v>0</v>
      </c>
      <c r="K210" s="662">
        <v>12</v>
      </c>
      <c r="L210" s="388">
        <f t="shared" ref="L210:L217" si="18">M210+P210+O210+N210-R210</f>
        <v>7680</v>
      </c>
      <c r="M210" s="388"/>
      <c r="N210" s="217"/>
      <c r="O210" s="215">
        <v>7680</v>
      </c>
      <c r="P210" s="388"/>
      <c r="Q210" s="388"/>
      <c r="R210" s="215"/>
      <c r="S210" s="1158"/>
      <c r="T210" s="359" t="s">
        <v>844</v>
      </c>
      <c r="BC210" s="1164"/>
      <c r="BD210" s="573"/>
    </row>
    <row r="211" s="824" customFormat="1" customHeight="1" spans="1:56">
      <c r="A211" s="513">
        <v>46041</v>
      </c>
      <c r="B211" s="799" t="s">
        <v>204</v>
      </c>
      <c r="C211" s="799" t="s">
        <v>205</v>
      </c>
      <c r="D211" s="409" t="str">
        <f>VLOOKUP(C211,$BC:$BD,2,0)</f>
        <v>BM-1902-25L 220V</v>
      </c>
      <c r="E211" s="1161" t="s">
        <v>206</v>
      </c>
      <c r="F211" s="1157">
        <v>12</v>
      </c>
      <c r="G211" s="388">
        <v>640</v>
      </c>
      <c r="H211" s="388">
        <f t="shared" si="16"/>
        <v>7680</v>
      </c>
      <c r="I211" s="991"/>
      <c r="J211" s="388">
        <f t="shared" si="17"/>
        <v>7680</v>
      </c>
      <c r="K211" s="662"/>
      <c r="L211" s="388">
        <f t="shared" si="18"/>
        <v>0</v>
      </c>
      <c r="M211" s="388"/>
      <c r="N211" s="217"/>
      <c r="O211" s="215"/>
      <c r="P211" s="388"/>
      <c r="Q211" s="388"/>
      <c r="R211" s="215"/>
      <c r="S211" s="1158"/>
      <c r="T211" s="359"/>
      <c r="BC211" s="1164"/>
      <c r="BD211" s="573"/>
    </row>
    <row r="212" s="824" customFormat="1" customHeight="1" spans="1:56">
      <c r="A212" s="513">
        <v>46038</v>
      </c>
      <c r="B212" s="799" t="s">
        <v>207</v>
      </c>
      <c r="C212" s="799"/>
      <c r="D212" s="536" t="s">
        <v>706</v>
      </c>
      <c r="E212" s="1161" t="s">
        <v>845</v>
      </c>
      <c r="F212" s="1157"/>
      <c r="G212" s="388"/>
      <c r="H212" s="388">
        <f t="shared" si="16"/>
        <v>0</v>
      </c>
      <c r="I212" s="991"/>
      <c r="J212" s="388">
        <f t="shared" si="17"/>
        <v>0</v>
      </c>
      <c r="K212" s="662">
        <v>15</v>
      </c>
      <c r="L212" s="388">
        <f t="shared" si="18"/>
        <v>9600</v>
      </c>
      <c r="M212" s="388"/>
      <c r="N212" s="217"/>
      <c r="O212" s="215">
        <v>9600</v>
      </c>
      <c r="P212" s="388"/>
      <c r="Q212" s="388"/>
      <c r="R212" s="215"/>
      <c r="S212" s="1158"/>
      <c r="T212" s="359" t="s">
        <v>832</v>
      </c>
      <c r="BC212" s="1164"/>
      <c r="BD212" s="573"/>
    </row>
    <row r="213" s="824" customFormat="1" customHeight="1" spans="1:56">
      <c r="A213" s="513">
        <v>46041</v>
      </c>
      <c r="B213" s="799" t="s">
        <v>207</v>
      </c>
      <c r="C213" s="799" t="s">
        <v>205</v>
      </c>
      <c r="D213" s="409" t="str">
        <f>VLOOKUP(C213,$BC:$BD,2,0)</f>
        <v>BM-1902-25L 220V</v>
      </c>
      <c r="E213" s="1161" t="s">
        <v>208</v>
      </c>
      <c r="F213" s="1157">
        <v>15</v>
      </c>
      <c r="G213" s="388">
        <v>640</v>
      </c>
      <c r="H213" s="388">
        <f t="shared" si="16"/>
        <v>9600</v>
      </c>
      <c r="I213" s="991"/>
      <c r="J213" s="388">
        <f t="shared" si="17"/>
        <v>9600</v>
      </c>
      <c r="K213" s="662"/>
      <c r="L213" s="388">
        <f t="shared" si="18"/>
        <v>0</v>
      </c>
      <c r="M213" s="388"/>
      <c r="N213" s="217"/>
      <c r="O213" s="215"/>
      <c r="P213" s="388"/>
      <c r="Q213" s="388"/>
      <c r="R213" s="215"/>
      <c r="S213" s="1158"/>
      <c r="T213" s="359"/>
      <c r="BC213" s="1164"/>
      <c r="BD213" s="573"/>
    </row>
    <row r="214" s="824" customFormat="1" customHeight="1" spans="1:56">
      <c r="A214" s="513">
        <v>46041</v>
      </c>
      <c r="B214" s="799" t="s">
        <v>209</v>
      </c>
      <c r="C214" s="799"/>
      <c r="D214" s="536" t="s">
        <v>706</v>
      </c>
      <c r="E214" s="1161" t="s">
        <v>800</v>
      </c>
      <c r="F214" s="1157"/>
      <c r="G214" s="388"/>
      <c r="H214" s="388">
        <f t="shared" si="16"/>
        <v>0</v>
      </c>
      <c r="I214" s="991"/>
      <c r="J214" s="388">
        <f t="shared" si="17"/>
        <v>0</v>
      </c>
      <c r="K214" s="662">
        <v>1</v>
      </c>
      <c r="L214" s="388">
        <f t="shared" si="18"/>
        <v>660.39</v>
      </c>
      <c r="M214" s="388"/>
      <c r="N214" s="217">
        <v>660.39</v>
      </c>
      <c r="O214" s="215"/>
      <c r="P214" s="388"/>
      <c r="Q214" s="388"/>
      <c r="R214" s="215"/>
      <c r="S214" s="1158"/>
      <c r="T214" s="359" t="s">
        <v>846</v>
      </c>
      <c r="BC214" s="1164"/>
      <c r="BD214" s="573"/>
    </row>
    <row r="215" s="824" customFormat="1" customHeight="1" spans="1:56">
      <c r="A215" s="513">
        <v>46041</v>
      </c>
      <c r="B215" s="799" t="s">
        <v>209</v>
      </c>
      <c r="C215" s="799" t="s">
        <v>29</v>
      </c>
      <c r="D215" s="409" t="str">
        <f>VLOOKUP(C215,$BC:$BD,2,0)</f>
        <v>1100 8L</v>
      </c>
      <c r="E215" s="1161" t="s">
        <v>108</v>
      </c>
      <c r="F215" s="1157">
        <v>1</v>
      </c>
      <c r="G215" s="388">
        <v>660.39</v>
      </c>
      <c r="H215" s="388">
        <f t="shared" si="16"/>
        <v>660.39</v>
      </c>
      <c r="I215" s="991"/>
      <c r="J215" s="388">
        <f t="shared" si="17"/>
        <v>660.39</v>
      </c>
      <c r="K215" s="662"/>
      <c r="L215" s="388">
        <f t="shared" si="18"/>
        <v>0</v>
      </c>
      <c r="M215" s="388"/>
      <c r="N215" s="217"/>
      <c r="O215" s="215"/>
      <c r="P215" s="388"/>
      <c r="Q215" s="388"/>
      <c r="R215" s="215"/>
      <c r="S215" s="1158"/>
      <c r="T215" s="359"/>
      <c r="BC215" s="1164"/>
      <c r="BD215" s="573"/>
    </row>
    <row r="216" s="824" customFormat="1" customHeight="1" spans="1:56">
      <c r="A216" s="513">
        <v>46041</v>
      </c>
      <c r="B216" s="799" t="s">
        <v>210</v>
      </c>
      <c r="C216" s="799"/>
      <c r="D216" s="536" t="s">
        <v>706</v>
      </c>
      <c r="E216" s="1161" t="s">
        <v>211</v>
      </c>
      <c r="F216" s="1157"/>
      <c r="G216" s="388"/>
      <c r="H216" s="388">
        <f t="shared" si="16"/>
        <v>0</v>
      </c>
      <c r="I216" s="991"/>
      <c r="J216" s="388">
        <f t="shared" si="17"/>
        <v>0</v>
      </c>
      <c r="K216" s="662">
        <v>5</v>
      </c>
      <c r="L216" s="388">
        <f t="shared" si="18"/>
        <v>5069</v>
      </c>
      <c r="M216" s="388"/>
      <c r="N216" s="217"/>
      <c r="O216" s="215">
        <v>5069</v>
      </c>
      <c r="P216" s="388"/>
      <c r="Q216" s="388"/>
      <c r="R216" s="215"/>
      <c r="S216" s="1158"/>
      <c r="T216" s="359" t="s">
        <v>847</v>
      </c>
      <c r="BC216" s="1164"/>
      <c r="BD216" s="573"/>
    </row>
    <row r="217" s="824" customFormat="1" customHeight="1" spans="1:56">
      <c r="A217" s="513">
        <v>46041</v>
      </c>
      <c r="B217" s="799" t="s">
        <v>210</v>
      </c>
      <c r="C217" s="799" t="s">
        <v>78</v>
      </c>
      <c r="D217" s="409" t="str">
        <f>VLOOKUP(C217,$BC:$BD,2,0)</f>
        <v>550*2-50L</v>
      </c>
      <c r="E217" s="1161" t="s">
        <v>211</v>
      </c>
      <c r="F217" s="1157">
        <v>1</v>
      </c>
      <c r="G217" s="388">
        <v>1685</v>
      </c>
      <c r="H217" s="388">
        <f t="shared" si="16"/>
        <v>1685</v>
      </c>
      <c r="I217" s="991"/>
      <c r="J217" s="388">
        <f t="shared" si="17"/>
        <v>1685</v>
      </c>
      <c r="K217" s="662"/>
      <c r="L217" s="388">
        <f t="shared" si="18"/>
        <v>0</v>
      </c>
      <c r="M217" s="388"/>
      <c r="N217" s="217"/>
      <c r="O217" s="215"/>
      <c r="P217" s="388"/>
      <c r="Q217" s="388"/>
      <c r="R217" s="215"/>
      <c r="S217" s="1158"/>
      <c r="T217" s="359"/>
      <c r="BC217" s="1164"/>
      <c r="BD217" s="573"/>
    </row>
    <row r="218" s="824" customFormat="1" customHeight="1" spans="1:56">
      <c r="A218" s="513">
        <v>46041</v>
      </c>
      <c r="B218" s="799" t="s">
        <v>210</v>
      </c>
      <c r="C218" s="799" t="s">
        <v>120</v>
      </c>
      <c r="D218" s="409" t="str">
        <f>VLOOKUP(C218,$BC:$BD,2,0)</f>
        <v>750-25L</v>
      </c>
      <c r="E218" s="1161" t="s">
        <v>211</v>
      </c>
      <c r="F218" s="1157">
        <v>4</v>
      </c>
      <c r="G218" s="388">
        <v>846</v>
      </c>
      <c r="H218" s="388">
        <f t="shared" si="16"/>
        <v>3384</v>
      </c>
      <c r="I218" s="991"/>
      <c r="J218" s="388">
        <f t="shared" si="17"/>
        <v>3384</v>
      </c>
      <c r="K218" s="662"/>
      <c r="L218" s="388"/>
      <c r="M218" s="388"/>
      <c r="N218" s="217"/>
      <c r="O218" s="215"/>
      <c r="P218" s="388"/>
      <c r="Q218" s="388"/>
      <c r="R218" s="215"/>
      <c r="S218" s="1158"/>
      <c r="T218" s="359"/>
      <c r="BC218" s="1164"/>
      <c r="BD218" s="573"/>
    </row>
    <row r="219" s="824" customFormat="1" customHeight="1" spans="1:56">
      <c r="A219" s="513">
        <v>46041</v>
      </c>
      <c r="B219" s="799" t="s">
        <v>212</v>
      </c>
      <c r="C219" s="799"/>
      <c r="D219" s="536" t="s">
        <v>706</v>
      </c>
      <c r="E219" s="1161" t="s">
        <v>213</v>
      </c>
      <c r="F219" s="1157"/>
      <c r="G219" s="388"/>
      <c r="H219" s="388">
        <f t="shared" si="16"/>
        <v>0</v>
      </c>
      <c r="I219" s="991"/>
      <c r="J219" s="388">
        <f t="shared" si="17"/>
        <v>0</v>
      </c>
      <c r="K219" s="662">
        <v>8</v>
      </c>
      <c r="L219" s="388">
        <f>M219+P219+O219+N219-R219</f>
        <v>120.4</v>
      </c>
      <c r="M219" s="388"/>
      <c r="N219" s="217">
        <v>120.4</v>
      </c>
      <c r="O219" s="215"/>
      <c r="P219" s="388"/>
      <c r="Q219" s="388"/>
      <c r="R219" s="215"/>
      <c r="S219" s="1158"/>
      <c r="T219" s="359" t="s">
        <v>832</v>
      </c>
      <c r="BC219" s="1164"/>
      <c r="BD219" s="573"/>
    </row>
    <row r="220" s="824" customFormat="1" customHeight="1" spans="1:56">
      <c r="A220" s="513">
        <v>46041</v>
      </c>
      <c r="B220" s="799" t="s">
        <v>212</v>
      </c>
      <c r="C220" s="799" t="s">
        <v>33</v>
      </c>
      <c r="D220" s="409" t="str">
        <f>VLOOKUP(C220,$BC:$BD,2,0)</f>
        <v>配件</v>
      </c>
      <c r="E220" s="1161" t="s">
        <v>213</v>
      </c>
      <c r="F220" s="1157">
        <v>8</v>
      </c>
      <c r="G220" s="388">
        <v>10</v>
      </c>
      <c r="H220" s="388">
        <f t="shared" si="16"/>
        <v>80</v>
      </c>
      <c r="I220" s="991"/>
      <c r="J220" s="388">
        <f>ROUND(H220+H220*I220,2)+40.4</f>
        <v>120.4</v>
      </c>
      <c r="K220" s="662"/>
      <c r="L220" s="388">
        <f>M220+P220+O220+N220-R220</f>
        <v>0</v>
      </c>
      <c r="M220" s="388"/>
      <c r="N220" s="217"/>
      <c r="O220" s="215"/>
      <c r="P220" s="388"/>
      <c r="Q220" s="388"/>
      <c r="R220" s="215"/>
      <c r="S220" s="1158"/>
      <c r="T220" s="359"/>
      <c r="BC220" s="1164"/>
      <c r="BD220" s="573"/>
    </row>
    <row r="221" s="824" customFormat="1" customHeight="1" spans="1:56">
      <c r="A221" s="513">
        <v>46041</v>
      </c>
      <c r="B221" s="799" t="s">
        <v>214</v>
      </c>
      <c r="C221" s="799"/>
      <c r="D221" s="536" t="s">
        <v>706</v>
      </c>
      <c r="E221" s="1161" t="s">
        <v>802</v>
      </c>
      <c r="F221" s="1157"/>
      <c r="G221" s="388"/>
      <c r="H221" s="388">
        <f t="shared" si="16"/>
        <v>0</v>
      </c>
      <c r="I221" s="991"/>
      <c r="J221" s="388">
        <f t="shared" ref="J221:J251" si="19">ROUND(H221+H221*I221,2)</f>
        <v>0</v>
      </c>
      <c r="K221" s="662">
        <v>2</v>
      </c>
      <c r="L221" s="388">
        <f>M221+P221+O221+N221-R221</f>
        <v>2989</v>
      </c>
      <c r="M221" s="388"/>
      <c r="N221" s="217"/>
      <c r="O221" s="215">
        <v>2989</v>
      </c>
      <c r="P221" s="388"/>
      <c r="Q221" s="388"/>
      <c r="R221" s="215"/>
      <c r="S221" s="1158"/>
      <c r="T221" s="359" t="s">
        <v>848</v>
      </c>
      <c r="BC221" s="1164"/>
      <c r="BD221" s="573"/>
    </row>
    <row r="222" s="824" customFormat="1" customHeight="1" spans="1:56">
      <c r="A222" s="513">
        <v>46041</v>
      </c>
      <c r="B222" s="799" t="s">
        <v>214</v>
      </c>
      <c r="C222" s="799" t="s">
        <v>45</v>
      </c>
      <c r="D222" s="409" t="str">
        <f>VLOOKUP(C222,$BC:$BD,2,0)</f>
        <v>1200 25L</v>
      </c>
      <c r="E222" s="1161" t="s">
        <v>125</v>
      </c>
      <c r="F222" s="1157">
        <v>1</v>
      </c>
      <c r="G222" s="388">
        <v>1038</v>
      </c>
      <c r="H222" s="388">
        <f t="shared" si="16"/>
        <v>1038</v>
      </c>
      <c r="I222" s="991"/>
      <c r="J222" s="388">
        <f t="shared" si="19"/>
        <v>1038</v>
      </c>
      <c r="K222" s="662"/>
      <c r="L222" s="388">
        <f>M222+P222+O222+N222-R222</f>
        <v>0</v>
      </c>
      <c r="M222" s="388"/>
      <c r="N222" s="217"/>
      <c r="O222" s="215"/>
      <c r="P222" s="388"/>
      <c r="Q222" s="388"/>
      <c r="R222" s="215"/>
      <c r="S222" s="1158"/>
      <c r="T222" s="359"/>
      <c r="BC222" s="1164"/>
      <c r="BD222" s="573"/>
    </row>
    <row r="223" s="824" customFormat="1" customHeight="1" spans="1:56">
      <c r="A223" s="513">
        <v>46041</v>
      </c>
      <c r="B223" s="799" t="s">
        <v>214</v>
      </c>
      <c r="C223" s="799" t="s">
        <v>78</v>
      </c>
      <c r="D223" s="409" t="str">
        <f>VLOOKUP(C223,$BC:$BD,2,0)</f>
        <v>550*2-50L</v>
      </c>
      <c r="E223" s="1161" t="s">
        <v>125</v>
      </c>
      <c r="F223" s="1157">
        <v>1</v>
      </c>
      <c r="G223" s="388">
        <v>1951</v>
      </c>
      <c r="H223" s="388">
        <f t="shared" si="16"/>
        <v>1951</v>
      </c>
      <c r="I223" s="991"/>
      <c r="J223" s="388">
        <f t="shared" si="19"/>
        <v>1951</v>
      </c>
      <c r="K223" s="662"/>
      <c r="L223" s="388"/>
      <c r="M223" s="388"/>
      <c r="N223" s="217"/>
      <c r="O223" s="215"/>
      <c r="P223" s="388"/>
      <c r="Q223" s="388"/>
      <c r="R223" s="215"/>
      <c r="S223" s="1158"/>
      <c r="T223" s="359"/>
      <c r="BC223" s="1164"/>
      <c r="BD223" s="573"/>
    </row>
    <row r="224" s="824" customFormat="1" customHeight="1" spans="1:56">
      <c r="A224" s="513">
        <v>46041</v>
      </c>
      <c r="B224" s="799" t="s">
        <v>215</v>
      </c>
      <c r="C224" s="799"/>
      <c r="D224" s="536" t="s">
        <v>706</v>
      </c>
      <c r="E224" s="1161" t="s">
        <v>849</v>
      </c>
      <c r="F224" s="1157"/>
      <c r="G224" s="388"/>
      <c r="H224" s="388">
        <f t="shared" si="16"/>
        <v>0</v>
      </c>
      <c r="I224" s="991"/>
      <c r="J224" s="388">
        <f t="shared" si="19"/>
        <v>0</v>
      </c>
      <c r="K224" s="662">
        <v>9</v>
      </c>
      <c r="L224" s="388">
        <f>M224+P224+O224+N224-R224</f>
        <v>11004</v>
      </c>
      <c r="M224" s="388"/>
      <c r="N224" s="217"/>
      <c r="O224" s="215">
        <v>11004</v>
      </c>
      <c r="P224" s="388"/>
      <c r="Q224" s="388"/>
      <c r="R224" s="215"/>
      <c r="S224" s="1158"/>
      <c r="T224" s="359" t="s">
        <v>850</v>
      </c>
      <c r="BC224" s="1164"/>
      <c r="BD224" s="573"/>
    </row>
    <row r="225" s="824" customFormat="1" customHeight="1" spans="1:56">
      <c r="A225" s="513">
        <v>46042</v>
      </c>
      <c r="B225" s="799" t="s">
        <v>215</v>
      </c>
      <c r="C225" s="799" t="s">
        <v>38</v>
      </c>
      <c r="D225" s="409" t="str">
        <f>VLOOKUP(C225,$BC:$BD,2,0)</f>
        <v>1100*2 50L</v>
      </c>
      <c r="E225" s="1161" t="s">
        <v>216</v>
      </c>
      <c r="F225" s="1157">
        <v>5</v>
      </c>
      <c r="G225" s="388">
        <v>1524</v>
      </c>
      <c r="H225" s="388">
        <f t="shared" si="16"/>
        <v>7620</v>
      </c>
      <c r="I225" s="991"/>
      <c r="J225" s="388">
        <f t="shared" si="19"/>
        <v>7620</v>
      </c>
      <c r="K225" s="662"/>
      <c r="L225" s="388">
        <f>M225+P225+O225+N225-R225</f>
        <v>0</v>
      </c>
      <c r="M225" s="388"/>
      <c r="N225" s="217"/>
      <c r="O225" s="215"/>
      <c r="P225" s="388"/>
      <c r="Q225" s="388"/>
      <c r="R225" s="215"/>
      <c r="S225" s="1158"/>
      <c r="T225" s="359"/>
      <c r="BC225" s="1164"/>
      <c r="BD225" s="573"/>
    </row>
    <row r="226" s="824" customFormat="1" customHeight="1" spans="1:56">
      <c r="A226" s="513">
        <v>46042</v>
      </c>
      <c r="B226" s="799" t="s">
        <v>215</v>
      </c>
      <c r="C226" s="799" t="s">
        <v>217</v>
      </c>
      <c r="D226" s="409" t="str">
        <f>VLOOKUP(C226,$BC:$BD,2,0)</f>
        <v>750-25L</v>
      </c>
      <c r="E226" s="1161" t="s">
        <v>216</v>
      </c>
      <c r="F226" s="1157">
        <v>4</v>
      </c>
      <c r="G226" s="388">
        <v>846</v>
      </c>
      <c r="H226" s="388">
        <f t="shared" si="16"/>
        <v>3384</v>
      </c>
      <c r="I226" s="991"/>
      <c r="J226" s="388">
        <f t="shared" si="19"/>
        <v>3384</v>
      </c>
      <c r="K226" s="662"/>
      <c r="L226" s="388"/>
      <c r="M226" s="388"/>
      <c r="N226" s="217"/>
      <c r="O226" s="215"/>
      <c r="P226" s="388"/>
      <c r="Q226" s="388"/>
      <c r="R226" s="215"/>
      <c r="S226" s="1158"/>
      <c r="T226" s="359"/>
      <c r="BC226" s="1164"/>
      <c r="BD226" s="573"/>
    </row>
    <row r="227" s="824" customFormat="1" customHeight="1" spans="1:56">
      <c r="A227" s="513">
        <v>46042</v>
      </c>
      <c r="B227" s="799" t="s">
        <v>851</v>
      </c>
      <c r="C227" s="799"/>
      <c r="D227" s="536" t="s">
        <v>723</v>
      </c>
      <c r="E227" s="1161" t="s">
        <v>724</v>
      </c>
      <c r="F227" s="1157"/>
      <c r="G227" s="388"/>
      <c r="H227" s="388">
        <f t="shared" si="16"/>
        <v>0</v>
      </c>
      <c r="I227" s="991"/>
      <c r="J227" s="388">
        <f t="shared" si="19"/>
        <v>0</v>
      </c>
      <c r="K227" s="662"/>
      <c r="L227" s="388"/>
      <c r="M227" s="388"/>
      <c r="N227" s="217"/>
      <c r="O227" s="215"/>
      <c r="P227" s="388"/>
      <c r="Q227" s="388"/>
      <c r="R227" s="215"/>
      <c r="S227" s="1158"/>
      <c r="T227" s="359" t="s">
        <v>852</v>
      </c>
      <c r="BC227" s="1164"/>
      <c r="BD227" s="573"/>
    </row>
    <row r="228" s="824" customFormat="1" customHeight="1" spans="1:56">
      <c r="A228" s="513">
        <v>46042</v>
      </c>
      <c r="B228" s="799" t="s">
        <v>218</v>
      </c>
      <c r="C228" s="799"/>
      <c r="D228" s="536" t="s">
        <v>706</v>
      </c>
      <c r="E228" s="1161" t="s">
        <v>786</v>
      </c>
      <c r="F228" s="1157"/>
      <c r="G228" s="388"/>
      <c r="H228" s="388">
        <f t="shared" si="16"/>
        <v>0</v>
      </c>
      <c r="I228" s="991"/>
      <c r="J228" s="388">
        <f t="shared" si="19"/>
        <v>0</v>
      </c>
      <c r="K228" s="662">
        <v>4</v>
      </c>
      <c r="L228" s="388">
        <f>M228+P228+O228+N228-R228</f>
        <v>2766</v>
      </c>
      <c r="M228" s="388"/>
      <c r="N228" s="217">
        <v>2766</v>
      </c>
      <c r="O228" s="215"/>
      <c r="P228" s="388"/>
      <c r="Q228" s="388"/>
      <c r="R228" s="215"/>
      <c r="S228" s="1158"/>
      <c r="T228" s="359" t="s">
        <v>853</v>
      </c>
      <c r="BC228" s="1164"/>
      <c r="BD228" s="573"/>
    </row>
    <row r="229" s="824" customFormat="1" customHeight="1" spans="1:56">
      <c r="A229" s="513">
        <v>46042</v>
      </c>
      <c r="B229" s="799" t="s">
        <v>218</v>
      </c>
      <c r="C229" s="799" t="s">
        <v>120</v>
      </c>
      <c r="D229" s="409" t="str">
        <f>VLOOKUP(C229,$BC:$BD,2,0)</f>
        <v>750-25L</v>
      </c>
      <c r="E229" s="1161" t="s">
        <v>108</v>
      </c>
      <c r="F229" s="1157">
        <v>1</v>
      </c>
      <c r="G229" s="388">
        <v>846</v>
      </c>
      <c r="H229" s="388">
        <f t="shared" si="16"/>
        <v>846</v>
      </c>
      <c r="I229" s="991"/>
      <c r="J229" s="388">
        <f t="shared" si="19"/>
        <v>846</v>
      </c>
      <c r="K229" s="662"/>
      <c r="L229" s="388">
        <f>M229+P229+O229+N229-R229</f>
        <v>0</v>
      </c>
      <c r="M229" s="388"/>
      <c r="N229" s="217"/>
      <c r="O229" s="215"/>
      <c r="P229" s="388"/>
      <c r="Q229" s="388"/>
      <c r="R229" s="215"/>
      <c r="S229" s="1158"/>
      <c r="T229" s="359"/>
      <c r="BC229" s="1164"/>
      <c r="BD229" s="573"/>
    </row>
    <row r="230" s="824" customFormat="1" customHeight="1" spans="1:56">
      <c r="A230" s="513">
        <v>46042</v>
      </c>
      <c r="B230" s="799" t="s">
        <v>218</v>
      </c>
      <c r="C230" s="799" t="s">
        <v>202</v>
      </c>
      <c r="D230" s="409" t="str">
        <f>VLOOKUP(C230,$BC:$BD,2,0)</f>
        <v>BM-1902-25L/127V</v>
      </c>
      <c r="E230" s="1161" t="s">
        <v>108</v>
      </c>
      <c r="F230" s="1157">
        <v>2</v>
      </c>
      <c r="G230" s="388">
        <v>640</v>
      </c>
      <c r="H230" s="388">
        <f t="shared" si="16"/>
        <v>1280</v>
      </c>
      <c r="I230" s="991"/>
      <c r="J230" s="388">
        <f t="shared" si="19"/>
        <v>1280</v>
      </c>
      <c r="K230" s="662"/>
      <c r="L230" s="388"/>
      <c r="M230" s="388"/>
      <c r="N230" s="217"/>
      <c r="O230" s="215"/>
      <c r="P230" s="388"/>
      <c r="Q230" s="388"/>
      <c r="R230" s="215"/>
      <c r="S230" s="1158"/>
      <c r="T230" s="359"/>
      <c r="BC230" s="1164"/>
      <c r="BD230" s="573"/>
    </row>
    <row r="231" s="824" customFormat="1" customHeight="1" spans="1:56">
      <c r="A231" s="513">
        <v>46042</v>
      </c>
      <c r="B231" s="799" t="s">
        <v>218</v>
      </c>
      <c r="C231" s="799" t="s">
        <v>205</v>
      </c>
      <c r="D231" s="409" t="str">
        <f>VLOOKUP(C231,$BC:$BD,2,0)</f>
        <v>BM-1902-25L 220V</v>
      </c>
      <c r="E231" s="1161" t="s">
        <v>108</v>
      </c>
      <c r="F231" s="1157">
        <v>1</v>
      </c>
      <c r="G231" s="388">
        <v>640</v>
      </c>
      <c r="H231" s="388">
        <f t="shared" si="16"/>
        <v>640</v>
      </c>
      <c r="I231" s="991"/>
      <c r="J231" s="388">
        <f t="shared" si="19"/>
        <v>640</v>
      </c>
      <c r="K231" s="662"/>
      <c r="L231" s="388"/>
      <c r="M231" s="388"/>
      <c r="N231" s="217"/>
      <c r="O231" s="215"/>
      <c r="P231" s="388"/>
      <c r="Q231" s="388"/>
      <c r="R231" s="215"/>
      <c r="S231" s="1158"/>
      <c r="T231" s="359"/>
      <c r="BC231" s="1164"/>
      <c r="BD231" s="573"/>
    </row>
    <row r="232" s="824" customFormat="1" customHeight="1" spans="1:56">
      <c r="A232" s="513">
        <v>46042</v>
      </c>
      <c r="B232" s="799" t="s">
        <v>219</v>
      </c>
      <c r="C232" s="799"/>
      <c r="D232" s="536" t="s">
        <v>706</v>
      </c>
      <c r="E232" s="1161" t="s">
        <v>733</v>
      </c>
      <c r="F232" s="1157"/>
      <c r="G232" s="388"/>
      <c r="H232" s="388">
        <f t="shared" si="16"/>
        <v>0</v>
      </c>
      <c r="I232" s="991"/>
      <c r="J232" s="388">
        <f t="shared" si="19"/>
        <v>0</v>
      </c>
      <c r="K232" s="662">
        <v>7</v>
      </c>
      <c r="L232" s="388">
        <f>M232+P232+O232+N232-R232</f>
        <v>4747.09</v>
      </c>
      <c r="M232" s="388"/>
      <c r="N232" s="217"/>
      <c r="O232" s="215"/>
      <c r="P232" s="388">
        <v>4782</v>
      </c>
      <c r="Q232" s="388"/>
      <c r="R232" s="199">
        <f>ROUND(P232*S232,2)</f>
        <v>34.91</v>
      </c>
      <c r="S232" s="1158">
        <v>0.0073</v>
      </c>
      <c r="T232" s="359" t="s">
        <v>854</v>
      </c>
      <c r="BC232" s="1164"/>
      <c r="BD232" s="573"/>
    </row>
    <row r="233" s="824" customFormat="1" customHeight="1" spans="1:56">
      <c r="A233" s="513">
        <v>46042</v>
      </c>
      <c r="B233" s="799" t="s">
        <v>219</v>
      </c>
      <c r="C233" s="799" t="s">
        <v>29</v>
      </c>
      <c r="D233" s="409" t="str">
        <f>VLOOKUP(C233,$BC:$BD,2,0)</f>
        <v>1100 8L</v>
      </c>
      <c r="E233" s="1161" t="s">
        <v>40</v>
      </c>
      <c r="F233" s="1157">
        <v>4</v>
      </c>
      <c r="G233" s="388">
        <v>660</v>
      </c>
      <c r="H233" s="388">
        <f t="shared" si="16"/>
        <v>2640</v>
      </c>
      <c r="I233" s="991"/>
      <c r="J233" s="388">
        <f t="shared" si="19"/>
        <v>2640</v>
      </c>
      <c r="K233" s="662"/>
      <c r="L233" s="388">
        <f>M233+P233+O233+N233-R233</f>
        <v>0</v>
      </c>
      <c r="M233" s="388"/>
      <c r="N233" s="217"/>
      <c r="O233" s="215"/>
      <c r="P233" s="388"/>
      <c r="Q233" s="388"/>
      <c r="R233" s="215"/>
      <c r="S233" s="1158"/>
      <c r="T233" s="359"/>
      <c r="BC233" s="1164"/>
      <c r="BD233" s="573"/>
    </row>
    <row r="234" s="824" customFormat="1" customHeight="1" spans="1:56">
      <c r="A234" s="513">
        <v>46042</v>
      </c>
      <c r="B234" s="799" t="s">
        <v>219</v>
      </c>
      <c r="C234" s="799" t="s">
        <v>43</v>
      </c>
      <c r="D234" s="409" t="str">
        <f>VLOOKUP(C234,$BC:$BD,2,0)</f>
        <v>1200- 8L</v>
      </c>
      <c r="E234" s="1161" t="s">
        <v>40</v>
      </c>
      <c r="F234" s="1157">
        <v>3</v>
      </c>
      <c r="G234" s="388">
        <v>714</v>
      </c>
      <c r="H234" s="388">
        <f t="shared" si="16"/>
        <v>2142</v>
      </c>
      <c r="I234" s="991"/>
      <c r="J234" s="388">
        <f t="shared" si="19"/>
        <v>2142</v>
      </c>
      <c r="K234" s="662"/>
      <c r="L234" s="388"/>
      <c r="M234" s="388"/>
      <c r="N234" s="217"/>
      <c r="O234" s="215"/>
      <c r="P234" s="388"/>
      <c r="Q234" s="388"/>
      <c r="R234" s="215"/>
      <c r="S234" s="1158"/>
      <c r="T234" s="359"/>
      <c r="BC234" s="1164"/>
      <c r="BD234" s="573"/>
    </row>
    <row r="235" s="824" customFormat="1" customHeight="1" spans="1:56">
      <c r="A235" s="513">
        <v>46043</v>
      </c>
      <c r="B235" s="799" t="s">
        <v>220</v>
      </c>
      <c r="C235" s="799"/>
      <c r="D235" s="536" t="s">
        <v>706</v>
      </c>
      <c r="E235" s="1161" t="s">
        <v>855</v>
      </c>
      <c r="F235" s="1157"/>
      <c r="G235" s="388"/>
      <c r="H235" s="388">
        <f t="shared" si="16"/>
        <v>0</v>
      </c>
      <c r="I235" s="991"/>
      <c r="J235" s="388">
        <f t="shared" si="19"/>
        <v>0</v>
      </c>
      <c r="K235" s="662">
        <v>1</v>
      </c>
      <c r="L235" s="388">
        <f t="shared" ref="L235:L244" si="20">M235+P235+O235+N235-R235</f>
        <v>1727.07</v>
      </c>
      <c r="M235" s="388"/>
      <c r="N235" s="217"/>
      <c r="O235" s="215"/>
      <c r="P235" s="388">
        <v>1769</v>
      </c>
      <c r="Q235" s="388"/>
      <c r="R235" s="199">
        <f>ROUND(P235*S235,2)</f>
        <v>41.93</v>
      </c>
      <c r="S235" s="1158">
        <v>0.0237</v>
      </c>
      <c r="T235" s="359" t="s">
        <v>856</v>
      </c>
      <c r="BC235" s="1164"/>
      <c r="BD235" s="573"/>
    </row>
    <row r="236" s="824" customFormat="1" customHeight="1" spans="1:56">
      <c r="A236" s="513">
        <v>46043</v>
      </c>
      <c r="B236" s="799" t="s">
        <v>220</v>
      </c>
      <c r="C236" s="799" t="s">
        <v>78</v>
      </c>
      <c r="D236" s="409" t="str">
        <f>VLOOKUP(C236,$BC:$BD,2,0)</f>
        <v>550*2-50L</v>
      </c>
      <c r="E236" s="1161" t="s">
        <v>102</v>
      </c>
      <c r="F236" s="1157">
        <v>1</v>
      </c>
      <c r="G236" s="388">
        <v>1769</v>
      </c>
      <c r="H236" s="388">
        <f t="shared" si="16"/>
        <v>1769</v>
      </c>
      <c r="I236" s="991"/>
      <c r="J236" s="388">
        <f t="shared" si="19"/>
        <v>1769</v>
      </c>
      <c r="K236" s="662"/>
      <c r="L236" s="388">
        <f t="shared" si="20"/>
        <v>0</v>
      </c>
      <c r="M236" s="388"/>
      <c r="N236" s="217"/>
      <c r="O236" s="215"/>
      <c r="P236" s="388"/>
      <c r="Q236" s="388"/>
      <c r="R236" s="215"/>
      <c r="S236" s="1158"/>
      <c r="T236" s="359"/>
      <c r="BC236" s="1164"/>
      <c r="BD236" s="573"/>
    </row>
    <row r="237" s="824" customFormat="1" customHeight="1" spans="1:56">
      <c r="A237" s="513">
        <v>46043</v>
      </c>
      <c r="B237" s="799" t="s">
        <v>221</v>
      </c>
      <c r="C237" s="799"/>
      <c r="D237" s="536" t="s">
        <v>706</v>
      </c>
      <c r="E237" s="1161" t="s">
        <v>857</v>
      </c>
      <c r="F237" s="1157"/>
      <c r="G237" s="388"/>
      <c r="H237" s="388">
        <f t="shared" si="16"/>
        <v>0</v>
      </c>
      <c r="I237" s="991"/>
      <c r="J237" s="388">
        <f t="shared" si="19"/>
        <v>0</v>
      </c>
      <c r="K237" s="662">
        <v>1</v>
      </c>
      <c r="L237" s="388">
        <f t="shared" si="20"/>
        <v>1498</v>
      </c>
      <c r="M237" s="388"/>
      <c r="N237" s="217">
        <v>1498</v>
      </c>
      <c r="O237" s="215"/>
      <c r="P237" s="388"/>
      <c r="Q237" s="388"/>
      <c r="R237" s="215"/>
      <c r="S237" s="1158"/>
      <c r="T237" s="359" t="s">
        <v>856</v>
      </c>
      <c r="BC237" s="1164"/>
      <c r="BD237" s="573"/>
    </row>
    <row r="238" s="824" customFormat="1" customHeight="1" spans="1:56">
      <c r="A238" s="513">
        <v>46043</v>
      </c>
      <c r="B238" s="799" t="s">
        <v>221</v>
      </c>
      <c r="C238" s="799" t="s">
        <v>98</v>
      </c>
      <c r="D238" s="409" t="str">
        <f>VLOOKUP(C238,$BC:$BD,2,0)</f>
        <v>1200*2-50L</v>
      </c>
      <c r="E238" s="1161" t="s">
        <v>222</v>
      </c>
      <c r="F238" s="1157">
        <v>1</v>
      </c>
      <c r="G238" s="388">
        <v>1498</v>
      </c>
      <c r="H238" s="388">
        <f t="shared" si="16"/>
        <v>1498</v>
      </c>
      <c r="I238" s="991"/>
      <c r="J238" s="388">
        <f t="shared" si="19"/>
        <v>1498</v>
      </c>
      <c r="K238" s="662"/>
      <c r="L238" s="388">
        <f t="shared" si="20"/>
        <v>0</v>
      </c>
      <c r="M238" s="388"/>
      <c r="N238" s="217"/>
      <c r="O238" s="215"/>
      <c r="P238" s="388"/>
      <c r="Q238" s="388"/>
      <c r="R238" s="215"/>
      <c r="S238" s="1158"/>
      <c r="T238" s="359"/>
      <c r="BC238" s="1164"/>
      <c r="BD238" s="573"/>
    </row>
    <row r="239" s="824" customFormat="1" customHeight="1" spans="1:56">
      <c r="A239" s="513">
        <v>46042</v>
      </c>
      <c r="B239" s="799" t="s">
        <v>223</v>
      </c>
      <c r="C239" s="799"/>
      <c r="D239" s="536" t="s">
        <v>706</v>
      </c>
      <c r="E239" s="1161" t="s">
        <v>858</v>
      </c>
      <c r="F239" s="1157"/>
      <c r="G239" s="388"/>
      <c r="H239" s="388">
        <f t="shared" si="16"/>
        <v>0</v>
      </c>
      <c r="I239" s="991"/>
      <c r="J239" s="388">
        <f t="shared" si="19"/>
        <v>0</v>
      </c>
      <c r="K239" s="662">
        <v>1</v>
      </c>
      <c r="L239" s="388">
        <f t="shared" si="20"/>
        <v>1694</v>
      </c>
      <c r="M239" s="388"/>
      <c r="N239" s="217">
        <v>1694</v>
      </c>
      <c r="O239" s="215"/>
      <c r="P239" s="388"/>
      <c r="Q239" s="388"/>
      <c r="R239" s="215"/>
      <c r="S239" s="1158"/>
      <c r="T239" s="359" t="s">
        <v>859</v>
      </c>
      <c r="BC239" s="1164"/>
      <c r="BD239" s="573"/>
    </row>
    <row r="240" s="824" customFormat="1" customHeight="1" spans="1:56">
      <c r="A240" s="513">
        <v>46042</v>
      </c>
      <c r="B240" s="799" t="s">
        <v>223</v>
      </c>
      <c r="C240" s="799" t="s">
        <v>129</v>
      </c>
      <c r="D240" s="409" t="str">
        <f>VLOOKUP(C240,$BC:$BD,2,0)</f>
        <v>1500 - 50L</v>
      </c>
      <c r="E240" s="1161" t="s">
        <v>224</v>
      </c>
      <c r="F240" s="1157">
        <v>1</v>
      </c>
      <c r="G240" s="388">
        <v>1694</v>
      </c>
      <c r="H240" s="388">
        <f t="shared" si="16"/>
        <v>1694</v>
      </c>
      <c r="I240" s="991"/>
      <c r="J240" s="388">
        <f t="shared" si="19"/>
        <v>1694</v>
      </c>
      <c r="K240" s="662"/>
      <c r="L240" s="388">
        <f t="shared" si="20"/>
        <v>0</v>
      </c>
      <c r="M240" s="388"/>
      <c r="N240" s="217"/>
      <c r="O240" s="215"/>
      <c r="P240" s="388"/>
      <c r="Q240" s="388"/>
      <c r="R240" s="215"/>
      <c r="S240" s="1158"/>
      <c r="T240" s="359"/>
      <c r="BC240" s="1164"/>
      <c r="BD240" s="573"/>
    </row>
    <row r="241" s="824" customFormat="1" customHeight="1" spans="1:56">
      <c r="A241" s="513">
        <v>46042</v>
      </c>
      <c r="B241" s="799" t="s">
        <v>860</v>
      </c>
      <c r="C241" s="799"/>
      <c r="D241" s="536" t="s">
        <v>796</v>
      </c>
      <c r="E241" s="1161" t="s">
        <v>797</v>
      </c>
      <c r="F241" s="1157"/>
      <c r="G241" s="388"/>
      <c r="H241" s="388">
        <f t="shared" si="16"/>
        <v>0</v>
      </c>
      <c r="I241" s="991"/>
      <c r="J241" s="388">
        <f t="shared" si="19"/>
        <v>0</v>
      </c>
      <c r="K241" s="662"/>
      <c r="L241" s="388">
        <f t="shared" si="20"/>
        <v>0</v>
      </c>
      <c r="M241" s="388"/>
      <c r="N241" s="217"/>
      <c r="O241" s="215"/>
      <c r="P241" s="388"/>
      <c r="Q241" s="388"/>
      <c r="R241" s="215"/>
      <c r="S241" s="1158"/>
      <c r="T241" s="359"/>
      <c r="BC241" s="1164"/>
      <c r="BD241" s="573"/>
    </row>
    <row r="242" s="824" customFormat="1" customHeight="1" spans="1:56">
      <c r="A242" s="513">
        <v>46042</v>
      </c>
      <c r="B242" s="799" t="s">
        <v>861</v>
      </c>
      <c r="C242" s="799"/>
      <c r="D242" s="536" t="s">
        <v>796</v>
      </c>
      <c r="E242" s="1161" t="s">
        <v>797</v>
      </c>
      <c r="F242" s="1157"/>
      <c r="G242" s="388"/>
      <c r="H242" s="388">
        <f t="shared" si="16"/>
        <v>0</v>
      </c>
      <c r="I242" s="991"/>
      <c r="J242" s="388">
        <f t="shared" si="19"/>
        <v>0</v>
      </c>
      <c r="K242" s="662"/>
      <c r="L242" s="388">
        <f t="shared" si="20"/>
        <v>0</v>
      </c>
      <c r="M242" s="388"/>
      <c r="N242" s="217"/>
      <c r="O242" s="215"/>
      <c r="P242" s="388"/>
      <c r="Q242" s="388"/>
      <c r="R242" s="215"/>
      <c r="S242" s="1158"/>
      <c r="T242" s="359"/>
      <c r="BC242" s="1164"/>
      <c r="BD242" s="573"/>
    </row>
    <row r="243" s="824" customFormat="1" customHeight="1" spans="1:56">
      <c r="A243" s="513">
        <v>46043</v>
      </c>
      <c r="B243" s="799" t="s">
        <v>225</v>
      </c>
      <c r="C243" s="799"/>
      <c r="D243" s="536" t="s">
        <v>706</v>
      </c>
      <c r="E243" s="1161" t="s">
        <v>733</v>
      </c>
      <c r="F243" s="1157"/>
      <c r="G243" s="388"/>
      <c r="H243" s="388">
        <f t="shared" si="16"/>
        <v>0</v>
      </c>
      <c r="I243" s="991"/>
      <c r="J243" s="388">
        <f t="shared" si="19"/>
        <v>0</v>
      </c>
      <c r="K243" s="662">
        <v>6</v>
      </c>
      <c r="L243" s="388">
        <f t="shared" si="20"/>
        <v>4038.3</v>
      </c>
      <c r="M243" s="388"/>
      <c r="N243" s="217"/>
      <c r="O243" s="215"/>
      <c r="P243" s="388">
        <v>4068</v>
      </c>
      <c r="Q243" s="388"/>
      <c r="R243" s="199">
        <f>ROUND(P243*S243,2)</f>
        <v>29.7</v>
      </c>
      <c r="S243" s="1158">
        <v>0.0073</v>
      </c>
      <c r="T243" s="359" t="s">
        <v>856</v>
      </c>
      <c r="BC243" s="1164"/>
      <c r="BD243" s="573"/>
    </row>
    <row r="244" s="824" customFormat="1" customHeight="1" spans="1:56">
      <c r="A244" s="513">
        <v>46043</v>
      </c>
      <c r="B244" s="799" t="s">
        <v>225</v>
      </c>
      <c r="C244" s="799" t="s">
        <v>29</v>
      </c>
      <c r="D244" s="409" t="str">
        <f>VLOOKUP(C244,$BC:$BD,2,0)</f>
        <v>1100 8L</v>
      </c>
      <c r="E244" s="1161" t="s">
        <v>40</v>
      </c>
      <c r="F244" s="1157">
        <v>4</v>
      </c>
      <c r="G244" s="388">
        <v>660</v>
      </c>
      <c r="H244" s="388">
        <f t="shared" si="16"/>
        <v>2640</v>
      </c>
      <c r="I244" s="991"/>
      <c r="J244" s="388">
        <f t="shared" si="19"/>
        <v>2640</v>
      </c>
      <c r="K244" s="662"/>
      <c r="L244" s="388">
        <f t="shared" si="20"/>
        <v>0</v>
      </c>
      <c r="M244" s="388"/>
      <c r="N244" s="217"/>
      <c r="O244" s="215"/>
      <c r="P244" s="388"/>
      <c r="Q244" s="388"/>
      <c r="R244" s="215"/>
      <c r="S244" s="1158"/>
      <c r="T244" s="359"/>
      <c r="BC244" s="1164"/>
      <c r="BD244" s="573"/>
    </row>
    <row r="245" s="824" customFormat="1" customHeight="1" spans="1:56">
      <c r="A245" s="513">
        <v>46043</v>
      </c>
      <c r="B245" s="799" t="s">
        <v>225</v>
      </c>
      <c r="C245" s="799" t="s">
        <v>43</v>
      </c>
      <c r="D245" s="409" t="str">
        <f>VLOOKUP(C245,$BC:$BD,2,0)</f>
        <v>1200- 8L</v>
      </c>
      <c r="E245" s="1161" t="s">
        <v>40</v>
      </c>
      <c r="F245" s="1157">
        <v>2</v>
      </c>
      <c r="G245" s="388">
        <v>714</v>
      </c>
      <c r="H245" s="388">
        <f t="shared" si="16"/>
        <v>1428</v>
      </c>
      <c r="I245" s="991"/>
      <c r="J245" s="388">
        <f t="shared" si="19"/>
        <v>1428</v>
      </c>
      <c r="K245" s="662"/>
      <c r="L245" s="388"/>
      <c r="M245" s="388"/>
      <c r="N245" s="217"/>
      <c r="O245" s="215"/>
      <c r="P245" s="388"/>
      <c r="Q245" s="388"/>
      <c r="R245" s="215"/>
      <c r="S245" s="1158"/>
      <c r="T245" s="359"/>
      <c r="BC245" s="1164"/>
      <c r="BD245" s="573"/>
    </row>
    <row r="246" s="824" customFormat="1" customHeight="1" spans="1:56">
      <c r="A246" s="513">
        <v>46042</v>
      </c>
      <c r="B246" s="799" t="s">
        <v>226</v>
      </c>
      <c r="C246" s="799"/>
      <c r="D246" s="536" t="s">
        <v>706</v>
      </c>
      <c r="E246" s="1161" t="s">
        <v>733</v>
      </c>
      <c r="F246" s="1157"/>
      <c r="G246" s="388"/>
      <c r="H246" s="388">
        <f t="shared" si="16"/>
        <v>0</v>
      </c>
      <c r="I246" s="991"/>
      <c r="J246" s="388">
        <f t="shared" si="19"/>
        <v>0</v>
      </c>
      <c r="K246" s="662">
        <v>1</v>
      </c>
      <c r="L246" s="388">
        <f>M246+P246+O246+N246-R246</f>
        <v>1512.87</v>
      </c>
      <c r="M246" s="388"/>
      <c r="N246" s="217"/>
      <c r="O246" s="215"/>
      <c r="P246" s="388">
        <v>1524</v>
      </c>
      <c r="Q246" s="388"/>
      <c r="R246" s="199">
        <f>ROUND(P246*S246,2)</f>
        <v>11.13</v>
      </c>
      <c r="S246" s="1158">
        <v>0.0073</v>
      </c>
      <c r="T246" s="359" t="s">
        <v>856</v>
      </c>
      <c r="BC246" s="1164"/>
      <c r="BD246" s="573"/>
    </row>
    <row r="247" s="824" customFormat="1" customHeight="1" spans="1:56">
      <c r="A247" s="513">
        <v>46043</v>
      </c>
      <c r="B247" s="799" t="s">
        <v>226</v>
      </c>
      <c r="C247" s="799" t="s">
        <v>38</v>
      </c>
      <c r="D247" s="409" t="str">
        <f>VLOOKUP(C247,$BC:$BD,2,0)</f>
        <v>1100*2 50L</v>
      </c>
      <c r="E247" s="1161" t="s">
        <v>40</v>
      </c>
      <c r="F247" s="1157">
        <v>1</v>
      </c>
      <c r="G247" s="388">
        <v>1524</v>
      </c>
      <c r="H247" s="388">
        <f t="shared" si="16"/>
        <v>1524</v>
      </c>
      <c r="I247" s="991"/>
      <c r="J247" s="388">
        <f t="shared" si="19"/>
        <v>1524</v>
      </c>
      <c r="K247" s="662"/>
      <c r="L247" s="388">
        <f>M247+P247+O247+N247-R247</f>
        <v>0</v>
      </c>
      <c r="M247" s="388"/>
      <c r="N247" s="217"/>
      <c r="O247" s="215"/>
      <c r="P247" s="388"/>
      <c r="Q247" s="388"/>
      <c r="R247" s="215"/>
      <c r="S247" s="1158"/>
      <c r="T247" s="359"/>
      <c r="BC247" s="1164"/>
      <c r="BD247" s="573"/>
    </row>
    <row r="248" s="824" customFormat="1" customHeight="1" spans="1:56">
      <c r="A248" s="513">
        <v>46043</v>
      </c>
      <c r="B248" s="799" t="s">
        <v>227</v>
      </c>
      <c r="C248" s="799"/>
      <c r="D248" s="536" t="s">
        <v>706</v>
      </c>
      <c r="E248" s="1161" t="s">
        <v>754</v>
      </c>
      <c r="F248" s="1157"/>
      <c r="G248" s="388"/>
      <c r="H248" s="388">
        <f t="shared" si="16"/>
        <v>0</v>
      </c>
      <c r="I248" s="991"/>
      <c r="J248" s="388">
        <f t="shared" si="19"/>
        <v>0</v>
      </c>
      <c r="K248" s="662">
        <v>2</v>
      </c>
      <c r="L248" s="388">
        <f>M248+P248+O248+N248-R248</f>
        <v>1796</v>
      </c>
      <c r="M248" s="388"/>
      <c r="N248" s="217"/>
      <c r="O248" s="215">
        <v>1796</v>
      </c>
      <c r="P248" s="388"/>
      <c r="Q248" s="388"/>
      <c r="R248" s="215"/>
      <c r="S248" s="1158"/>
      <c r="T248" s="359" t="s">
        <v>850</v>
      </c>
      <c r="BC248" s="1164"/>
      <c r="BD248" s="573"/>
    </row>
    <row r="249" s="824" customFormat="1" customHeight="1" spans="1:56">
      <c r="A249" s="513">
        <v>46043</v>
      </c>
      <c r="B249" s="799" t="s">
        <v>227</v>
      </c>
      <c r="C249" s="799" t="s">
        <v>120</v>
      </c>
      <c r="D249" s="409" t="str">
        <f>VLOOKUP(C249,$BC:$BD,2,0)</f>
        <v>750-25L</v>
      </c>
      <c r="E249" s="1161" t="s">
        <v>69</v>
      </c>
      <c r="F249" s="1157">
        <v>1</v>
      </c>
      <c r="G249" s="388">
        <v>1018</v>
      </c>
      <c r="H249" s="388">
        <f t="shared" si="16"/>
        <v>1018</v>
      </c>
      <c r="I249" s="991"/>
      <c r="J249" s="388">
        <f t="shared" si="19"/>
        <v>1018</v>
      </c>
      <c r="K249" s="662"/>
      <c r="L249" s="388">
        <f>M249+P249+O249+N249-R249</f>
        <v>0</v>
      </c>
      <c r="M249" s="388"/>
      <c r="N249" s="217"/>
      <c r="O249" s="215"/>
      <c r="P249" s="388"/>
      <c r="Q249" s="388"/>
      <c r="R249" s="215"/>
      <c r="S249" s="1158"/>
      <c r="T249" s="359"/>
      <c r="BC249" s="1164"/>
      <c r="BD249" s="573"/>
    </row>
    <row r="250" s="824" customFormat="1" customHeight="1" spans="1:56">
      <c r="A250" s="513">
        <v>46043</v>
      </c>
      <c r="B250" s="799" t="s">
        <v>227</v>
      </c>
      <c r="C250" s="799" t="s">
        <v>29</v>
      </c>
      <c r="D250" s="409" t="str">
        <f>VLOOKUP(C250,$BC:$BD,2,0)</f>
        <v>1100 8L</v>
      </c>
      <c r="E250" s="1161" t="s">
        <v>69</v>
      </c>
      <c r="F250" s="1157">
        <v>1</v>
      </c>
      <c r="G250" s="388">
        <v>778</v>
      </c>
      <c r="H250" s="388">
        <f t="shared" si="16"/>
        <v>778</v>
      </c>
      <c r="I250" s="991"/>
      <c r="J250" s="388">
        <f t="shared" si="19"/>
        <v>778</v>
      </c>
      <c r="K250" s="662"/>
      <c r="L250" s="388"/>
      <c r="M250" s="388"/>
      <c r="N250" s="217"/>
      <c r="O250" s="215"/>
      <c r="P250" s="388"/>
      <c r="Q250" s="388"/>
      <c r="R250" s="215"/>
      <c r="S250" s="1158"/>
      <c r="T250" s="359"/>
      <c r="BC250" s="1164"/>
      <c r="BD250" s="573"/>
    </row>
    <row r="251" s="824" customFormat="1" customHeight="1" spans="1:56">
      <c r="A251" s="513">
        <v>46043</v>
      </c>
      <c r="B251" s="799" t="s">
        <v>228</v>
      </c>
      <c r="C251" s="799"/>
      <c r="D251" s="536" t="s">
        <v>706</v>
      </c>
      <c r="E251" s="1161" t="s">
        <v>862</v>
      </c>
      <c r="F251" s="1157"/>
      <c r="G251" s="388"/>
      <c r="H251" s="388">
        <f t="shared" si="16"/>
        <v>0</v>
      </c>
      <c r="I251" s="991"/>
      <c r="J251" s="388">
        <f t="shared" si="19"/>
        <v>0</v>
      </c>
      <c r="K251" s="662">
        <v>1</v>
      </c>
      <c r="L251" s="388">
        <f t="shared" ref="L251:L256" si="21">M251+P251+O251+N251-R251</f>
        <v>123.9</v>
      </c>
      <c r="M251" s="388"/>
      <c r="N251" s="217">
        <v>123.9</v>
      </c>
      <c r="O251" s="215"/>
      <c r="P251" s="388"/>
      <c r="Q251" s="388"/>
      <c r="R251" s="215"/>
      <c r="S251" s="1158"/>
      <c r="T251" s="359" t="s">
        <v>856</v>
      </c>
      <c r="BC251" s="1164"/>
      <c r="BD251" s="573"/>
    </row>
    <row r="252" s="824" customFormat="1" customHeight="1" spans="1:56">
      <c r="A252" s="513">
        <v>46043</v>
      </c>
      <c r="B252" s="799" t="s">
        <v>228</v>
      </c>
      <c r="C252" s="799" t="s">
        <v>33</v>
      </c>
      <c r="D252" s="409" t="str">
        <f>VLOOKUP(C252,$BC:$BD,2,0)</f>
        <v>配件</v>
      </c>
      <c r="E252" s="1161" t="s">
        <v>229</v>
      </c>
      <c r="F252" s="1157">
        <v>1</v>
      </c>
      <c r="G252" s="388">
        <v>60</v>
      </c>
      <c r="H252" s="388">
        <f t="shared" si="16"/>
        <v>60</v>
      </c>
      <c r="I252" s="991"/>
      <c r="J252" s="388">
        <f>ROUND(H252+H252*I252,2)+63.9</f>
        <v>123.9</v>
      </c>
      <c r="K252" s="662"/>
      <c r="L252" s="388">
        <f t="shared" si="21"/>
        <v>0</v>
      </c>
      <c r="M252" s="388"/>
      <c r="N252" s="217"/>
      <c r="O252" s="215"/>
      <c r="P252" s="388"/>
      <c r="Q252" s="388"/>
      <c r="R252" s="215"/>
      <c r="S252" s="1158"/>
      <c r="T252" s="359"/>
      <c r="BC252" s="1164"/>
      <c r="BD252" s="573"/>
    </row>
    <row r="253" s="824" customFormat="1" customHeight="1" spans="1:56">
      <c r="A253" s="513">
        <v>46043</v>
      </c>
      <c r="B253" s="799" t="s">
        <v>230</v>
      </c>
      <c r="C253" s="799"/>
      <c r="D253" s="536" t="s">
        <v>706</v>
      </c>
      <c r="E253" s="1161" t="s">
        <v>800</v>
      </c>
      <c r="F253" s="1157"/>
      <c r="G253" s="388"/>
      <c r="H253" s="388">
        <f t="shared" si="16"/>
        <v>0</v>
      </c>
      <c r="I253" s="991"/>
      <c r="J253" s="388">
        <f t="shared" ref="J253:J266" si="22">ROUND(H253+H253*I253,2)</f>
        <v>0</v>
      </c>
      <c r="K253" s="662">
        <v>1</v>
      </c>
      <c r="L253" s="388">
        <f t="shared" si="21"/>
        <v>640</v>
      </c>
      <c r="M253" s="388"/>
      <c r="N253" s="217">
        <v>640</v>
      </c>
      <c r="O253" s="215"/>
      <c r="P253" s="388"/>
      <c r="Q253" s="388"/>
      <c r="R253" s="215"/>
      <c r="S253" s="1158"/>
      <c r="T253" s="359" t="s">
        <v>856</v>
      </c>
      <c r="BC253" s="1164"/>
      <c r="BD253" s="573"/>
    </row>
    <row r="254" s="824" customFormat="1" customHeight="1" spans="1:56">
      <c r="A254" s="513">
        <v>46043</v>
      </c>
      <c r="B254" s="799" t="s">
        <v>230</v>
      </c>
      <c r="C254" s="799" t="s">
        <v>205</v>
      </c>
      <c r="D254" s="409" t="str">
        <f>VLOOKUP(C254,$BC:$BD,2,0)</f>
        <v>BM-1902-25L 220V</v>
      </c>
      <c r="E254" s="1161" t="s">
        <v>108</v>
      </c>
      <c r="F254" s="1157">
        <v>1</v>
      </c>
      <c r="G254" s="388">
        <v>640</v>
      </c>
      <c r="H254" s="388">
        <f t="shared" si="16"/>
        <v>640</v>
      </c>
      <c r="I254" s="991"/>
      <c r="J254" s="388">
        <f t="shared" si="22"/>
        <v>640</v>
      </c>
      <c r="K254" s="662"/>
      <c r="L254" s="388">
        <f t="shared" si="21"/>
        <v>0</v>
      </c>
      <c r="M254" s="388"/>
      <c r="N254" s="217"/>
      <c r="O254" s="215"/>
      <c r="P254" s="388"/>
      <c r="Q254" s="388"/>
      <c r="R254" s="215"/>
      <c r="S254" s="1158"/>
      <c r="T254" s="359"/>
      <c r="BC254" s="1164"/>
      <c r="BD254" s="573"/>
    </row>
    <row r="255" s="824" customFormat="1" customHeight="1" spans="1:56">
      <c r="A255" s="513">
        <v>46042</v>
      </c>
      <c r="B255" s="799" t="s">
        <v>231</v>
      </c>
      <c r="C255" s="799"/>
      <c r="D255" s="536" t="s">
        <v>706</v>
      </c>
      <c r="E255" s="1161" t="s">
        <v>863</v>
      </c>
      <c r="F255" s="1157"/>
      <c r="G255" s="388"/>
      <c r="H255" s="388">
        <f t="shared" si="16"/>
        <v>0</v>
      </c>
      <c r="I255" s="991"/>
      <c r="J255" s="388">
        <f t="shared" si="22"/>
        <v>0</v>
      </c>
      <c r="K255" s="662">
        <v>7</v>
      </c>
      <c r="L255" s="388">
        <f t="shared" si="21"/>
        <v>5593.66</v>
      </c>
      <c r="M255" s="388"/>
      <c r="N255" s="217">
        <v>5593.66</v>
      </c>
      <c r="O255" s="215"/>
      <c r="P255" s="388"/>
      <c r="Q255" s="388"/>
      <c r="R255" s="215"/>
      <c r="S255" s="1158"/>
      <c r="T255" s="359" t="s">
        <v>853</v>
      </c>
      <c r="BC255" s="1164"/>
      <c r="BD255" s="573"/>
    </row>
    <row r="256" s="824" customFormat="1" customHeight="1" spans="1:56">
      <c r="A256" s="513">
        <v>46043</v>
      </c>
      <c r="B256" s="799" t="s">
        <v>231</v>
      </c>
      <c r="C256" s="799" t="s">
        <v>29</v>
      </c>
      <c r="D256" s="409" t="str">
        <f>VLOOKUP(C256,$BC:$BD,2,0)</f>
        <v>1100 8L</v>
      </c>
      <c r="E256" s="1161" t="s">
        <v>94</v>
      </c>
      <c r="F256" s="1157">
        <v>2</v>
      </c>
      <c r="G256" s="388">
        <v>664.58</v>
      </c>
      <c r="H256" s="388">
        <f t="shared" si="16"/>
        <v>1329.16</v>
      </c>
      <c r="I256" s="991"/>
      <c r="J256" s="388">
        <f t="shared" si="22"/>
        <v>1329.16</v>
      </c>
      <c r="K256" s="662"/>
      <c r="L256" s="388">
        <f t="shared" si="21"/>
        <v>0</v>
      </c>
      <c r="M256" s="388"/>
      <c r="N256" s="217"/>
      <c r="O256" s="215"/>
      <c r="P256" s="388"/>
      <c r="Q256" s="388"/>
      <c r="R256" s="215"/>
      <c r="S256" s="1158"/>
      <c r="T256" s="359"/>
      <c r="BC256" s="1164"/>
      <c r="BD256" s="573"/>
    </row>
    <row r="257" s="824" customFormat="1" customHeight="1" spans="1:56">
      <c r="A257" s="513">
        <v>46043</v>
      </c>
      <c r="B257" s="799" t="s">
        <v>231</v>
      </c>
      <c r="C257" s="799" t="s">
        <v>120</v>
      </c>
      <c r="D257" s="409" t="str">
        <f>VLOOKUP(C257,$BC:$BD,2,0)</f>
        <v>750-25L</v>
      </c>
      <c r="E257" s="1161" t="s">
        <v>94</v>
      </c>
      <c r="F257" s="1157">
        <v>5</v>
      </c>
      <c r="G257" s="388">
        <v>852.9</v>
      </c>
      <c r="H257" s="388">
        <f t="shared" si="16"/>
        <v>4264.5</v>
      </c>
      <c r="I257" s="991"/>
      <c r="J257" s="388">
        <f t="shared" si="22"/>
        <v>4264.5</v>
      </c>
      <c r="K257" s="662"/>
      <c r="L257" s="388"/>
      <c r="M257" s="388"/>
      <c r="N257" s="217"/>
      <c r="O257" s="215"/>
      <c r="P257" s="388"/>
      <c r="Q257" s="388"/>
      <c r="R257" s="215"/>
      <c r="S257" s="1158"/>
      <c r="T257" s="359"/>
      <c r="BC257" s="1164"/>
      <c r="BD257" s="573"/>
    </row>
    <row r="258" s="824" customFormat="1" customHeight="1" spans="1:56">
      <c r="A258" s="513">
        <v>46043</v>
      </c>
      <c r="B258" s="799" t="s">
        <v>232</v>
      </c>
      <c r="C258" s="799"/>
      <c r="D258" s="536" t="s">
        <v>706</v>
      </c>
      <c r="E258" s="1161" t="s">
        <v>812</v>
      </c>
      <c r="F258" s="1157"/>
      <c r="G258" s="388"/>
      <c r="H258" s="388">
        <f t="shared" si="16"/>
        <v>0</v>
      </c>
      <c r="I258" s="991"/>
      <c r="J258" s="388">
        <f t="shared" si="22"/>
        <v>0</v>
      </c>
      <c r="K258" s="662">
        <v>2</v>
      </c>
      <c r="L258" s="388">
        <f>M258+P258+O258+N258-R258</f>
        <v>2889.7</v>
      </c>
      <c r="M258" s="388"/>
      <c r="N258" s="217"/>
      <c r="O258" s="215">
        <v>2889.7</v>
      </c>
      <c r="P258" s="388"/>
      <c r="Q258" s="388"/>
      <c r="R258" s="215"/>
      <c r="S258" s="1158"/>
      <c r="T258" s="359" t="s">
        <v>864</v>
      </c>
      <c r="BC258" s="1164"/>
      <c r="BD258" s="573"/>
    </row>
    <row r="259" s="824" customFormat="1" customHeight="1" spans="1:56">
      <c r="A259" s="513">
        <v>46043</v>
      </c>
      <c r="B259" s="799" t="s">
        <v>232</v>
      </c>
      <c r="C259" s="799" t="s">
        <v>129</v>
      </c>
      <c r="D259" s="409" t="str">
        <f>VLOOKUP(C259,$BC:$BD,2,0)</f>
        <v>1500 - 50L</v>
      </c>
      <c r="E259" s="1161" t="s">
        <v>143</v>
      </c>
      <c r="F259" s="1157">
        <v>1</v>
      </c>
      <c r="G259" s="388">
        <v>1948.7</v>
      </c>
      <c r="H259" s="388">
        <f t="shared" si="16"/>
        <v>1948.7</v>
      </c>
      <c r="I259" s="991"/>
      <c r="J259" s="388">
        <f t="shared" si="22"/>
        <v>1948.7</v>
      </c>
      <c r="K259" s="662"/>
      <c r="L259" s="388">
        <f>M259+P259+O259+N259-R259</f>
        <v>0</v>
      </c>
      <c r="M259" s="388"/>
      <c r="N259" s="217"/>
      <c r="O259" s="215"/>
      <c r="P259" s="388"/>
      <c r="Q259" s="388"/>
      <c r="R259" s="215"/>
      <c r="S259" s="1158"/>
      <c r="T259" s="359"/>
      <c r="BC259" s="1164"/>
      <c r="BD259" s="573"/>
    </row>
    <row r="260" s="824" customFormat="1" customHeight="1" spans="1:56">
      <c r="A260" s="513">
        <v>46043</v>
      </c>
      <c r="B260" s="799" t="s">
        <v>232</v>
      </c>
      <c r="C260" s="799" t="s">
        <v>120</v>
      </c>
      <c r="D260" s="409" t="str">
        <f>VLOOKUP(C260,$BC:$BD,2,0)</f>
        <v>750-25L</v>
      </c>
      <c r="E260" s="1161" t="s">
        <v>143</v>
      </c>
      <c r="F260" s="1157">
        <v>1</v>
      </c>
      <c r="G260" s="388">
        <v>941</v>
      </c>
      <c r="H260" s="388">
        <f t="shared" si="16"/>
        <v>941</v>
      </c>
      <c r="I260" s="991"/>
      <c r="J260" s="388">
        <f t="shared" si="22"/>
        <v>941</v>
      </c>
      <c r="K260" s="662"/>
      <c r="L260" s="388"/>
      <c r="M260" s="388"/>
      <c r="N260" s="217"/>
      <c r="O260" s="215"/>
      <c r="P260" s="388"/>
      <c r="Q260" s="388"/>
      <c r="R260" s="215"/>
      <c r="S260" s="1158"/>
      <c r="T260" s="359"/>
      <c r="BC260" s="1164"/>
      <c r="BD260" s="573"/>
    </row>
    <row r="261" s="824" customFormat="1" customHeight="1" spans="1:56">
      <c r="A261" s="513">
        <v>46043</v>
      </c>
      <c r="B261" s="799" t="s">
        <v>233</v>
      </c>
      <c r="C261" s="799"/>
      <c r="D261" s="536" t="s">
        <v>706</v>
      </c>
      <c r="E261" s="1161" t="s">
        <v>865</v>
      </c>
      <c r="F261" s="1157"/>
      <c r="G261" s="388"/>
      <c r="H261" s="388">
        <f t="shared" ref="H261:H324" si="23">F261*G261</f>
        <v>0</v>
      </c>
      <c r="I261" s="991"/>
      <c r="J261" s="388">
        <f t="shared" si="22"/>
        <v>0</v>
      </c>
      <c r="K261" s="662">
        <v>4</v>
      </c>
      <c r="L261" s="388">
        <f>M261+P261+O261+N261-R261</f>
        <v>1154.9</v>
      </c>
      <c r="M261" s="388"/>
      <c r="N261" s="217"/>
      <c r="O261" s="215"/>
      <c r="P261" s="388">
        <v>1163.39</v>
      </c>
      <c r="Q261" s="388"/>
      <c r="R261" s="199">
        <f>ROUND(P261*S261,2)</f>
        <v>8.49</v>
      </c>
      <c r="S261" s="1158">
        <v>0.0073</v>
      </c>
      <c r="T261" s="359" t="s">
        <v>856</v>
      </c>
      <c r="BC261" s="1164"/>
      <c r="BD261" s="573"/>
    </row>
    <row r="262" s="824" customFormat="1" customHeight="1" spans="1:56">
      <c r="A262" s="513">
        <v>46043</v>
      </c>
      <c r="B262" s="799" t="s">
        <v>233</v>
      </c>
      <c r="C262" s="799" t="s">
        <v>16</v>
      </c>
      <c r="D262" s="409" t="str">
        <f>VLOOKUP(C262,$BC:$BD,2,0)</f>
        <v>1500W-4</v>
      </c>
      <c r="E262" s="1161" t="s">
        <v>234</v>
      </c>
      <c r="F262" s="1157">
        <v>1</v>
      </c>
      <c r="G262" s="388">
        <v>1058</v>
      </c>
      <c r="H262" s="388">
        <f t="shared" si="23"/>
        <v>1058</v>
      </c>
      <c r="I262" s="991">
        <v>0.0325</v>
      </c>
      <c r="J262" s="388">
        <f t="shared" si="22"/>
        <v>1092.39</v>
      </c>
      <c r="K262" s="662"/>
      <c r="L262" s="388">
        <f>M262+P262+O262+N262-R262</f>
        <v>0</v>
      </c>
      <c r="M262" s="388"/>
      <c r="N262" s="217"/>
      <c r="O262" s="215"/>
      <c r="P262" s="388"/>
      <c r="Q262" s="388"/>
      <c r="R262" s="215"/>
      <c r="S262" s="1158"/>
      <c r="T262" s="359"/>
      <c r="BC262" s="1164"/>
      <c r="BD262" s="573"/>
    </row>
    <row r="263" s="824" customFormat="1" customHeight="1" spans="1:56">
      <c r="A263" s="513">
        <v>46043</v>
      </c>
      <c r="B263" s="799" t="s">
        <v>233</v>
      </c>
      <c r="C263" s="799" t="s">
        <v>33</v>
      </c>
      <c r="D263" s="409" t="str">
        <f>VLOOKUP(C263,$BC:$BD,2,0)</f>
        <v>配件</v>
      </c>
      <c r="E263" s="1161" t="s">
        <v>234</v>
      </c>
      <c r="F263" s="1157">
        <v>1</v>
      </c>
      <c r="G263" s="388">
        <v>26</v>
      </c>
      <c r="H263" s="388">
        <f t="shared" si="23"/>
        <v>26</v>
      </c>
      <c r="I263" s="991"/>
      <c r="J263" s="388">
        <f t="shared" si="22"/>
        <v>26</v>
      </c>
      <c r="K263" s="662"/>
      <c r="L263" s="388"/>
      <c r="M263" s="388"/>
      <c r="N263" s="217"/>
      <c r="O263" s="215"/>
      <c r="P263" s="388"/>
      <c r="Q263" s="388"/>
      <c r="R263" s="215"/>
      <c r="S263" s="1158"/>
      <c r="T263" s="359"/>
      <c r="BC263" s="1164"/>
      <c r="BD263" s="573"/>
    </row>
    <row r="264" s="824" customFormat="1" customHeight="1" spans="1:56">
      <c r="A264" s="513">
        <v>46043</v>
      </c>
      <c r="B264" s="799" t="s">
        <v>233</v>
      </c>
      <c r="C264" s="799" t="s">
        <v>33</v>
      </c>
      <c r="D264" s="409" t="str">
        <f>VLOOKUP(C264,$BC:$BD,2,0)</f>
        <v>配件</v>
      </c>
      <c r="E264" s="1161" t="s">
        <v>234</v>
      </c>
      <c r="F264" s="1157">
        <v>1</v>
      </c>
      <c r="G264" s="388">
        <v>26</v>
      </c>
      <c r="H264" s="388">
        <f t="shared" si="23"/>
        <v>26</v>
      </c>
      <c r="I264" s="991"/>
      <c r="J264" s="388">
        <f t="shared" si="22"/>
        <v>26</v>
      </c>
      <c r="K264" s="662"/>
      <c r="L264" s="388"/>
      <c r="M264" s="388"/>
      <c r="N264" s="217"/>
      <c r="O264" s="215"/>
      <c r="P264" s="388"/>
      <c r="Q264" s="388"/>
      <c r="R264" s="215"/>
      <c r="S264" s="1158"/>
      <c r="T264" s="359"/>
      <c r="BC264" s="1164"/>
      <c r="BD264" s="573"/>
    </row>
    <row r="265" s="824" customFormat="1" customHeight="1" spans="1:56">
      <c r="A265" s="513">
        <v>46043</v>
      </c>
      <c r="B265" s="799" t="s">
        <v>233</v>
      </c>
      <c r="C265" s="799" t="s">
        <v>33</v>
      </c>
      <c r="D265" s="409" t="str">
        <f>VLOOKUP(C265,$BC:$BD,2,0)</f>
        <v>配件</v>
      </c>
      <c r="E265" s="1161" t="s">
        <v>234</v>
      </c>
      <c r="F265" s="1157">
        <v>1</v>
      </c>
      <c r="G265" s="388">
        <v>19</v>
      </c>
      <c r="H265" s="388">
        <f t="shared" si="23"/>
        <v>19</v>
      </c>
      <c r="I265" s="991"/>
      <c r="J265" s="388">
        <f t="shared" si="22"/>
        <v>19</v>
      </c>
      <c r="K265" s="662"/>
      <c r="L265" s="388"/>
      <c r="M265" s="388"/>
      <c r="N265" s="217"/>
      <c r="O265" s="215"/>
      <c r="P265" s="388"/>
      <c r="Q265" s="388"/>
      <c r="R265" s="215"/>
      <c r="S265" s="1158"/>
      <c r="T265" s="359"/>
      <c r="BC265" s="1164"/>
      <c r="BD265" s="573"/>
    </row>
    <row r="266" s="824" customFormat="1" customHeight="1" spans="1:56">
      <c r="A266" s="513">
        <v>46030</v>
      </c>
      <c r="B266" s="799" t="s">
        <v>235</v>
      </c>
      <c r="C266" s="799"/>
      <c r="D266" s="536" t="s">
        <v>706</v>
      </c>
      <c r="E266" s="1161" t="s">
        <v>866</v>
      </c>
      <c r="F266" s="1157"/>
      <c r="G266" s="388"/>
      <c r="H266" s="388">
        <f t="shared" si="23"/>
        <v>0</v>
      </c>
      <c r="I266" s="991"/>
      <c r="J266" s="388">
        <f t="shared" si="22"/>
        <v>0</v>
      </c>
      <c r="K266" s="662">
        <v>8</v>
      </c>
      <c r="L266" s="388">
        <f t="shared" ref="L266:L274" si="24">M266+P266+O266+N266-R266</f>
        <v>6768</v>
      </c>
      <c r="M266" s="388"/>
      <c r="N266" s="217">
        <v>6768</v>
      </c>
      <c r="O266" s="215"/>
      <c r="P266" s="388"/>
      <c r="Q266" s="388"/>
      <c r="R266" s="215"/>
      <c r="S266" s="1158"/>
      <c r="T266" s="359"/>
      <c r="BC266" s="1164"/>
      <c r="BD266" s="573"/>
    </row>
    <row r="267" s="824" customFormat="1" customHeight="1" spans="1:56">
      <c r="A267" s="513">
        <v>46044</v>
      </c>
      <c r="B267" s="799" t="s">
        <v>235</v>
      </c>
      <c r="C267" s="799" t="s">
        <v>217</v>
      </c>
      <c r="D267" s="409" t="str">
        <f>VLOOKUP(C267,$BC:$BD,2,0)</f>
        <v>750-25L</v>
      </c>
      <c r="E267" s="1161" t="s">
        <v>236</v>
      </c>
      <c r="F267" s="1157">
        <v>8</v>
      </c>
      <c r="G267" s="388">
        <v>846</v>
      </c>
      <c r="H267" s="388">
        <f t="shared" si="23"/>
        <v>6768</v>
      </c>
      <c r="I267" s="991"/>
      <c r="J267" s="388">
        <v>6768</v>
      </c>
      <c r="K267" s="662"/>
      <c r="L267" s="388">
        <f t="shared" si="24"/>
        <v>0</v>
      </c>
      <c r="M267" s="388"/>
      <c r="N267" s="217"/>
      <c r="O267" s="215"/>
      <c r="P267" s="388"/>
      <c r="Q267" s="388"/>
      <c r="R267" s="215"/>
      <c r="S267" s="1158"/>
      <c r="T267" s="359"/>
      <c r="BC267" s="1164"/>
      <c r="BD267" s="573"/>
    </row>
    <row r="268" s="824" customFormat="1" customHeight="1" spans="1:56">
      <c r="A268" s="513">
        <v>46044</v>
      </c>
      <c r="B268" s="799" t="s">
        <v>237</v>
      </c>
      <c r="C268" s="799"/>
      <c r="D268" s="536" t="s">
        <v>706</v>
      </c>
      <c r="E268" s="1161" t="s">
        <v>867</v>
      </c>
      <c r="F268" s="1157"/>
      <c r="G268" s="388"/>
      <c r="H268" s="388">
        <f t="shared" si="23"/>
        <v>0</v>
      </c>
      <c r="I268" s="991"/>
      <c r="J268" s="388">
        <f t="shared" ref="J268:J280" si="25">ROUND(H268+H268*I268,2)</f>
        <v>0</v>
      </c>
      <c r="K268" s="662">
        <v>6</v>
      </c>
      <c r="L268" s="388">
        <f t="shared" si="24"/>
        <v>4332.14</v>
      </c>
      <c r="M268" s="388"/>
      <c r="N268" s="217"/>
      <c r="O268" s="215"/>
      <c r="P268" s="388">
        <v>4364</v>
      </c>
      <c r="Q268" s="388"/>
      <c r="R268" s="199">
        <f>ROUND(P268*S268,2)</f>
        <v>31.86</v>
      </c>
      <c r="S268" s="1158">
        <v>0.0073</v>
      </c>
      <c r="T268" s="359" t="s">
        <v>868</v>
      </c>
      <c r="BC268" s="1164"/>
      <c r="BD268" s="573"/>
    </row>
    <row r="269" s="824" customFormat="1" customHeight="1" spans="1:56">
      <c r="A269" s="513">
        <v>46044</v>
      </c>
      <c r="B269" s="799" t="s">
        <v>237</v>
      </c>
      <c r="C269" s="799" t="s">
        <v>29</v>
      </c>
      <c r="D269" s="409" t="str">
        <f>VLOOKUP(C269,$BC:$BD,2,0)</f>
        <v>1100 8L</v>
      </c>
      <c r="E269" s="1161" t="s">
        <v>238</v>
      </c>
      <c r="F269" s="1157">
        <v>2</v>
      </c>
      <c r="G269" s="388">
        <v>660</v>
      </c>
      <c r="H269" s="388">
        <f t="shared" si="23"/>
        <v>1320</v>
      </c>
      <c r="I269" s="991"/>
      <c r="J269" s="388">
        <f t="shared" si="25"/>
        <v>1320</v>
      </c>
      <c r="K269" s="662"/>
      <c r="L269" s="388">
        <f t="shared" si="24"/>
        <v>0</v>
      </c>
      <c r="M269" s="388"/>
      <c r="N269" s="217"/>
      <c r="O269" s="215"/>
      <c r="P269" s="388"/>
      <c r="Q269" s="388"/>
      <c r="R269" s="215"/>
      <c r="S269" s="1158"/>
      <c r="T269" s="359"/>
      <c r="BC269" s="1164"/>
      <c r="BD269" s="573"/>
    </row>
    <row r="270" s="824" customFormat="1" customHeight="1" spans="1:56">
      <c r="A270" s="513">
        <v>46044</v>
      </c>
      <c r="B270" s="799" t="s">
        <v>237</v>
      </c>
      <c r="C270" s="799" t="s">
        <v>43</v>
      </c>
      <c r="D270" s="409" t="str">
        <f>VLOOKUP(C270,$BC:$BD,2,0)</f>
        <v>1200- 8L</v>
      </c>
      <c r="E270" s="1161" t="s">
        <v>238</v>
      </c>
      <c r="F270" s="1157">
        <v>3</v>
      </c>
      <c r="G270" s="388">
        <v>714</v>
      </c>
      <c r="H270" s="388">
        <f t="shared" si="23"/>
        <v>2142</v>
      </c>
      <c r="I270" s="991"/>
      <c r="J270" s="388">
        <f t="shared" si="25"/>
        <v>2142</v>
      </c>
      <c r="K270" s="662"/>
      <c r="L270" s="388">
        <f t="shared" si="24"/>
        <v>0</v>
      </c>
      <c r="M270" s="388"/>
      <c r="N270" s="217"/>
      <c r="O270" s="215"/>
      <c r="P270" s="388"/>
      <c r="Q270" s="388"/>
      <c r="R270" s="215"/>
      <c r="S270" s="1158"/>
      <c r="T270" s="359"/>
      <c r="BC270" s="1164"/>
      <c r="BD270" s="573"/>
    </row>
    <row r="271" s="824" customFormat="1" customHeight="1" spans="1:56">
      <c r="A271" s="513">
        <v>46044</v>
      </c>
      <c r="B271" s="799" t="s">
        <v>237</v>
      </c>
      <c r="C271" s="799" t="s">
        <v>45</v>
      </c>
      <c r="D271" s="409" t="str">
        <f>VLOOKUP(C271,$BC:$BD,2,0)</f>
        <v>1200 25L</v>
      </c>
      <c r="E271" s="1161" t="s">
        <v>238</v>
      </c>
      <c r="F271" s="1157">
        <v>1</v>
      </c>
      <c r="G271" s="388">
        <v>902</v>
      </c>
      <c r="H271" s="388">
        <f t="shared" si="23"/>
        <v>902</v>
      </c>
      <c r="I271" s="991"/>
      <c r="J271" s="388">
        <f t="shared" si="25"/>
        <v>902</v>
      </c>
      <c r="K271" s="662"/>
      <c r="L271" s="388">
        <f t="shared" si="24"/>
        <v>0</v>
      </c>
      <c r="M271" s="388"/>
      <c r="N271" s="217"/>
      <c r="O271" s="215"/>
      <c r="P271" s="388"/>
      <c r="Q271" s="388"/>
      <c r="R271" s="215"/>
      <c r="S271" s="1158"/>
      <c r="T271" s="359"/>
      <c r="BC271" s="1164"/>
      <c r="BD271" s="573"/>
    </row>
    <row r="272" s="824" customFormat="1" customHeight="1" spans="1:56">
      <c r="A272" s="513">
        <v>46044</v>
      </c>
      <c r="B272" s="799" t="s">
        <v>869</v>
      </c>
      <c r="C272" s="799"/>
      <c r="D272" s="536" t="s">
        <v>796</v>
      </c>
      <c r="E272" s="1161" t="s">
        <v>797</v>
      </c>
      <c r="F272" s="1157"/>
      <c r="G272" s="388"/>
      <c r="H272" s="388">
        <f t="shared" si="23"/>
        <v>0</v>
      </c>
      <c r="I272" s="991"/>
      <c r="J272" s="388">
        <f t="shared" si="25"/>
        <v>0</v>
      </c>
      <c r="K272" s="662"/>
      <c r="L272" s="388">
        <f t="shared" si="24"/>
        <v>0</v>
      </c>
      <c r="M272" s="388"/>
      <c r="N272" s="217"/>
      <c r="O272" s="215"/>
      <c r="P272" s="388"/>
      <c r="Q272" s="388"/>
      <c r="R272" s="215"/>
      <c r="S272" s="1158"/>
      <c r="T272" s="359"/>
      <c r="BC272" s="1164"/>
      <c r="BD272" s="573"/>
    </row>
    <row r="273" s="824" customFormat="1" customHeight="1" spans="1:56">
      <c r="A273" s="513">
        <v>46044</v>
      </c>
      <c r="B273" s="799" t="s">
        <v>239</v>
      </c>
      <c r="C273" s="799"/>
      <c r="D273" s="536" t="s">
        <v>706</v>
      </c>
      <c r="E273" s="1161" t="s">
        <v>870</v>
      </c>
      <c r="F273" s="1157"/>
      <c r="G273" s="388"/>
      <c r="H273" s="388">
        <f t="shared" si="23"/>
        <v>0</v>
      </c>
      <c r="I273" s="991"/>
      <c r="J273" s="388">
        <f t="shared" si="25"/>
        <v>0</v>
      </c>
      <c r="K273" s="662">
        <v>300</v>
      </c>
      <c r="L273" s="388">
        <f t="shared" si="24"/>
        <v>192000</v>
      </c>
      <c r="M273" s="388"/>
      <c r="N273" s="217"/>
      <c r="O273" s="217">
        <v>192000</v>
      </c>
      <c r="P273" s="388"/>
      <c r="Q273" s="388"/>
      <c r="R273" s="215"/>
      <c r="S273" s="1158"/>
      <c r="T273" s="359" t="s">
        <v>871</v>
      </c>
      <c r="BC273" s="1164"/>
      <c r="BD273" s="573"/>
    </row>
    <row r="274" s="824" customFormat="1" customHeight="1" spans="1:56">
      <c r="A274" s="513">
        <v>46044</v>
      </c>
      <c r="B274" s="799" t="s">
        <v>239</v>
      </c>
      <c r="C274" s="799" t="s">
        <v>41</v>
      </c>
      <c r="D274" s="409" t="str">
        <f>VLOOKUP(C274,$BC:$BD,2,0)</f>
        <v>BM-1902 25L 127V</v>
      </c>
      <c r="E274" s="1161" t="s">
        <v>240</v>
      </c>
      <c r="F274" s="1157">
        <v>100</v>
      </c>
      <c r="G274" s="388">
        <v>640</v>
      </c>
      <c r="H274" s="388">
        <f t="shared" si="23"/>
        <v>64000</v>
      </c>
      <c r="I274" s="991"/>
      <c r="J274" s="388">
        <f t="shared" si="25"/>
        <v>64000</v>
      </c>
      <c r="K274" s="662"/>
      <c r="L274" s="388">
        <f t="shared" si="24"/>
        <v>0</v>
      </c>
      <c r="M274" s="388"/>
      <c r="N274" s="217"/>
      <c r="O274" s="215"/>
      <c r="P274" s="388"/>
      <c r="Q274" s="388"/>
      <c r="R274" s="215"/>
      <c r="S274" s="1158"/>
      <c r="T274" s="359"/>
      <c r="BC274" s="1164"/>
      <c r="BD274" s="573"/>
    </row>
    <row r="275" s="824" customFormat="1" customHeight="1" spans="1:56">
      <c r="A275" s="513">
        <v>46044</v>
      </c>
      <c r="B275" s="799" t="s">
        <v>239</v>
      </c>
      <c r="C275" s="799" t="s">
        <v>88</v>
      </c>
      <c r="D275" s="409" t="str">
        <f>VLOOKUP(C275,$BC:$BD,2,0)</f>
        <v>BM-1902-25L 220V</v>
      </c>
      <c r="E275" s="1161" t="s">
        <v>240</v>
      </c>
      <c r="F275" s="1157">
        <v>200</v>
      </c>
      <c r="G275" s="388">
        <v>640</v>
      </c>
      <c r="H275" s="388">
        <f t="shared" si="23"/>
        <v>128000</v>
      </c>
      <c r="I275" s="991"/>
      <c r="J275" s="388">
        <f t="shared" si="25"/>
        <v>128000</v>
      </c>
      <c r="K275" s="662"/>
      <c r="L275" s="388"/>
      <c r="M275" s="388"/>
      <c r="N275" s="217"/>
      <c r="O275" s="215"/>
      <c r="P275" s="388"/>
      <c r="Q275" s="388"/>
      <c r="R275" s="215"/>
      <c r="S275" s="1158"/>
      <c r="T275" s="359"/>
      <c r="BC275" s="1164"/>
      <c r="BD275" s="573"/>
    </row>
    <row r="276" s="824" customFormat="1" customHeight="1" spans="1:56">
      <c r="A276" s="513">
        <v>46044</v>
      </c>
      <c r="B276" s="799" t="s">
        <v>241</v>
      </c>
      <c r="C276" s="799"/>
      <c r="D276" s="536" t="s">
        <v>706</v>
      </c>
      <c r="E276" s="1161" t="s">
        <v>733</v>
      </c>
      <c r="F276" s="1157"/>
      <c r="G276" s="388"/>
      <c r="H276" s="388">
        <f t="shared" si="23"/>
        <v>0</v>
      </c>
      <c r="I276" s="991"/>
      <c r="J276" s="388">
        <f t="shared" si="25"/>
        <v>0</v>
      </c>
      <c r="K276" s="662">
        <v>2</v>
      </c>
      <c r="L276" s="388">
        <f t="shared" ref="L276:L285" si="26">M276+P276+O276+N276-R276</f>
        <v>3048</v>
      </c>
      <c r="M276" s="388"/>
      <c r="N276" s="217"/>
      <c r="O276" s="215">
        <v>3048</v>
      </c>
      <c r="P276" s="388"/>
      <c r="Q276" s="388"/>
      <c r="R276" s="215"/>
      <c r="S276" s="1158"/>
      <c r="T276" s="359" t="s">
        <v>747</v>
      </c>
      <c r="BC276" s="1164"/>
      <c r="BD276" s="573"/>
    </row>
    <row r="277" s="824" customFormat="1" customHeight="1" spans="1:56">
      <c r="A277" s="513">
        <v>46044</v>
      </c>
      <c r="B277" s="799" t="s">
        <v>241</v>
      </c>
      <c r="C277" s="799" t="s">
        <v>38</v>
      </c>
      <c r="D277" s="409" t="str">
        <f>VLOOKUP(C277,$BC:$BD,2,0)</f>
        <v>1100*2 50L</v>
      </c>
      <c r="E277" s="1161" t="s">
        <v>40</v>
      </c>
      <c r="F277" s="1157">
        <v>2</v>
      </c>
      <c r="G277" s="388">
        <v>1524</v>
      </c>
      <c r="H277" s="388">
        <f t="shared" si="23"/>
        <v>3048</v>
      </c>
      <c r="I277" s="991"/>
      <c r="J277" s="388">
        <f t="shared" si="25"/>
        <v>3048</v>
      </c>
      <c r="K277" s="662"/>
      <c r="L277" s="388">
        <f t="shared" si="26"/>
        <v>0</v>
      </c>
      <c r="M277" s="388"/>
      <c r="N277" s="217"/>
      <c r="O277" s="215"/>
      <c r="P277" s="388"/>
      <c r="Q277" s="388"/>
      <c r="R277" s="215"/>
      <c r="S277" s="1158"/>
      <c r="T277" s="359"/>
      <c r="BC277" s="1164"/>
      <c r="BD277" s="573"/>
    </row>
    <row r="278" s="824" customFormat="1" customHeight="1" spans="1:56">
      <c r="A278" s="513">
        <v>46044</v>
      </c>
      <c r="B278" s="799" t="s">
        <v>242</v>
      </c>
      <c r="C278" s="799"/>
      <c r="D278" s="536" t="s">
        <v>706</v>
      </c>
      <c r="E278" s="1161" t="s">
        <v>872</v>
      </c>
      <c r="F278" s="1157"/>
      <c r="G278" s="388"/>
      <c r="H278" s="388">
        <f t="shared" si="23"/>
        <v>0</v>
      </c>
      <c r="I278" s="991"/>
      <c r="J278" s="388">
        <f t="shared" si="25"/>
        <v>0</v>
      </c>
      <c r="K278" s="662">
        <v>2</v>
      </c>
      <c r="L278" s="388">
        <f t="shared" si="26"/>
        <v>2184.77</v>
      </c>
      <c r="M278" s="388"/>
      <c r="N278" s="217">
        <v>2184.77</v>
      </c>
      <c r="O278" s="215"/>
      <c r="P278" s="388"/>
      <c r="Q278" s="388"/>
      <c r="R278" s="215"/>
      <c r="S278" s="1158"/>
      <c r="T278" s="359" t="s">
        <v>868</v>
      </c>
      <c r="BC278" s="1164"/>
      <c r="BD278" s="573"/>
    </row>
    <row r="279" s="824" customFormat="1" customHeight="1" spans="1:56">
      <c r="A279" s="513">
        <v>46044</v>
      </c>
      <c r="B279" s="799" t="s">
        <v>242</v>
      </c>
      <c r="C279" s="799" t="s">
        <v>16</v>
      </c>
      <c r="D279" s="409" t="str">
        <f>VLOOKUP(C279,$BC:$BD,2,0)</f>
        <v>1500W-4</v>
      </c>
      <c r="E279" s="1161" t="s">
        <v>243</v>
      </c>
      <c r="F279" s="1157">
        <v>2</v>
      </c>
      <c r="G279" s="388">
        <v>1058</v>
      </c>
      <c r="H279" s="388">
        <f t="shared" si="23"/>
        <v>2116</v>
      </c>
      <c r="I279" s="991">
        <v>0.0325</v>
      </c>
      <c r="J279" s="388">
        <f t="shared" si="25"/>
        <v>2184.77</v>
      </c>
      <c r="K279" s="662"/>
      <c r="L279" s="388">
        <f t="shared" si="26"/>
        <v>0</v>
      </c>
      <c r="M279" s="388"/>
      <c r="N279" s="217"/>
      <c r="O279" s="215"/>
      <c r="P279" s="388"/>
      <c r="Q279" s="388"/>
      <c r="R279" s="215"/>
      <c r="S279" s="1158"/>
      <c r="T279" s="359"/>
      <c r="BC279" s="1164"/>
      <c r="BD279" s="573"/>
    </row>
    <row r="280" s="824" customFormat="1" customHeight="1" spans="1:56">
      <c r="A280" s="513">
        <v>46044</v>
      </c>
      <c r="B280" s="799" t="s">
        <v>244</v>
      </c>
      <c r="C280" s="799"/>
      <c r="D280" s="536" t="s">
        <v>706</v>
      </c>
      <c r="E280" s="1161" t="s">
        <v>873</v>
      </c>
      <c r="F280" s="1157"/>
      <c r="G280" s="388"/>
      <c r="H280" s="388">
        <f t="shared" si="23"/>
        <v>0</v>
      </c>
      <c r="I280" s="991"/>
      <c r="J280" s="388">
        <f t="shared" si="25"/>
        <v>0</v>
      </c>
      <c r="K280" s="662">
        <v>1</v>
      </c>
      <c r="L280" s="388">
        <f t="shared" si="26"/>
        <v>1084.41</v>
      </c>
      <c r="M280" s="388"/>
      <c r="N280" s="217"/>
      <c r="O280" s="215"/>
      <c r="P280" s="388">
        <v>1092.38</v>
      </c>
      <c r="Q280" s="388"/>
      <c r="R280" s="199">
        <f>ROUND(P280*S280,2)</f>
        <v>7.97</v>
      </c>
      <c r="S280" s="1158">
        <v>0.0073</v>
      </c>
      <c r="T280" s="359" t="s">
        <v>868</v>
      </c>
      <c r="BC280" s="1164"/>
      <c r="BD280" s="573"/>
    </row>
    <row r="281" s="824" customFormat="1" customHeight="1" spans="1:56">
      <c r="A281" s="513">
        <v>46044</v>
      </c>
      <c r="B281" s="799" t="s">
        <v>244</v>
      </c>
      <c r="C281" s="799" t="s">
        <v>16</v>
      </c>
      <c r="D281" s="409" t="str">
        <f>VLOOKUP(C281,$BC:$BD,2,0)</f>
        <v>1500W-4</v>
      </c>
      <c r="E281" s="1161" t="s">
        <v>245</v>
      </c>
      <c r="F281" s="1157">
        <v>1</v>
      </c>
      <c r="G281" s="388">
        <v>1058</v>
      </c>
      <c r="H281" s="388">
        <f t="shared" si="23"/>
        <v>1058</v>
      </c>
      <c r="I281" s="991">
        <v>0.0325</v>
      </c>
      <c r="J281" s="388">
        <f>ROUND(H281+H281*I281,2)-0.01</f>
        <v>1092.38</v>
      </c>
      <c r="K281" s="662"/>
      <c r="L281" s="388">
        <f t="shared" si="26"/>
        <v>0</v>
      </c>
      <c r="M281" s="388"/>
      <c r="N281" s="217"/>
      <c r="O281" s="215"/>
      <c r="P281" s="388"/>
      <c r="Q281" s="388"/>
      <c r="R281" s="215"/>
      <c r="S281" s="1158"/>
      <c r="T281" s="359"/>
      <c r="BC281" s="1164"/>
      <c r="BD281" s="573"/>
    </row>
    <row r="282" s="824" customFormat="1" customHeight="1" spans="1:56">
      <c r="A282" s="513">
        <v>46044</v>
      </c>
      <c r="B282" s="799" t="s">
        <v>246</v>
      </c>
      <c r="C282" s="799"/>
      <c r="D282" s="536" t="s">
        <v>706</v>
      </c>
      <c r="E282" s="1161" t="s">
        <v>874</v>
      </c>
      <c r="F282" s="1157"/>
      <c r="G282" s="388"/>
      <c r="H282" s="388">
        <f t="shared" si="23"/>
        <v>0</v>
      </c>
      <c r="I282" s="991"/>
      <c r="J282" s="388">
        <f t="shared" ref="J282:J345" si="27">ROUND(H282+H282*I282,2)</f>
        <v>0</v>
      </c>
      <c r="K282" s="662">
        <v>10</v>
      </c>
      <c r="L282" s="388">
        <f t="shared" si="26"/>
        <v>16850</v>
      </c>
      <c r="M282" s="388"/>
      <c r="N282" s="217">
        <v>16850</v>
      </c>
      <c r="O282" s="215"/>
      <c r="P282" s="388"/>
      <c r="Q282" s="388"/>
      <c r="R282" s="215"/>
      <c r="S282" s="1158"/>
      <c r="T282" s="359" t="s">
        <v>868</v>
      </c>
      <c r="BC282" s="1164"/>
      <c r="BD282" s="573"/>
    </row>
    <row r="283" s="824" customFormat="1" customHeight="1" spans="1:56">
      <c r="A283" s="513">
        <v>46044</v>
      </c>
      <c r="B283" s="799" t="s">
        <v>246</v>
      </c>
      <c r="C283" s="799" t="s">
        <v>78</v>
      </c>
      <c r="D283" s="409" t="str">
        <f>VLOOKUP(C283,$BC:$BD,2,0)</f>
        <v>550*2-50L</v>
      </c>
      <c r="E283" s="1161" t="s">
        <v>247</v>
      </c>
      <c r="F283" s="1157">
        <v>10</v>
      </c>
      <c r="G283" s="388">
        <v>1685</v>
      </c>
      <c r="H283" s="388">
        <f t="shared" si="23"/>
        <v>16850</v>
      </c>
      <c r="I283" s="991"/>
      <c r="J283" s="388">
        <f t="shared" si="27"/>
        <v>16850</v>
      </c>
      <c r="K283" s="662"/>
      <c r="L283" s="388">
        <f t="shared" si="26"/>
        <v>0</v>
      </c>
      <c r="M283" s="388"/>
      <c r="N283" s="217"/>
      <c r="O283" s="215"/>
      <c r="P283" s="388"/>
      <c r="Q283" s="388"/>
      <c r="R283" s="215"/>
      <c r="S283" s="1158"/>
      <c r="T283" s="359"/>
      <c r="BC283" s="1164"/>
      <c r="BD283" s="573"/>
    </row>
    <row r="284" s="824" customFormat="1" customHeight="1" spans="1:56">
      <c r="A284" s="513">
        <v>46045</v>
      </c>
      <c r="B284" s="799" t="s">
        <v>248</v>
      </c>
      <c r="C284" s="799"/>
      <c r="D284" s="536" t="s">
        <v>706</v>
      </c>
      <c r="E284" s="1161" t="s">
        <v>875</v>
      </c>
      <c r="F284" s="1157"/>
      <c r="G284" s="388"/>
      <c r="H284" s="388">
        <f t="shared" si="23"/>
        <v>0</v>
      </c>
      <c r="I284" s="991"/>
      <c r="J284" s="388">
        <f t="shared" si="27"/>
        <v>0</v>
      </c>
      <c r="K284" s="662">
        <v>216</v>
      </c>
      <c r="L284" s="388">
        <f t="shared" si="26"/>
        <v>227648.16</v>
      </c>
      <c r="M284" s="388"/>
      <c r="N284" s="217"/>
      <c r="O284" s="215">
        <v>227648.16</v>
      </c>
      <c r="P284" s="388"/>
      <c r="Q284" s="388"/>
      <c r="R284" s="215"/>
      <c r="S284" s="1158"/>
      <c r="T284" s="359" t="s">
        <v>876</v>
      </c>
      <c r="BC284" s="1164"/>
      <c r="BD284" s="573"/>
    </row>
    <row r="285" s="824" customFormat="1" customHeight="1" spans="1:56">
      <c r="A285" s="513">
        <v>46045</v>
      </c>
      <c r="B285" s="799" t="s">
        <v>248</v>
      </c>
      <c r="C285" s="799" t="s">
        <v>198</v>
      </c>
      <c r="D285" s="409" t="str">
        <f t="shared" ref="D285:D290" si="28">VLOOKUP(C285,$BC:$BD,2,0)</f>
        <v>1100-25L - 127V E</v>
      </c>
      <c r="E285" s="1161" t="s">
        <v>57</v>
      </c>
      <c r="F285" s="1157">
        <v>36</v>
      </c>
      <c r="G285" s="388">
        <v>825</v>
      </c>
      <c r="H285" s="388">
        <f t="shared" si="23"/>
        <v>29700</v>
      </c>
      <c r="I285" s="991"/>
      <c r="J285" s="388">
        <f t="shared" si="27"/>
        <v>29700</v>
      </c>
      <c r="K285" s="662"/>
      <c r="L285" s="388">
        <f t="shared" si="26"/>
        <v>0</v>
      </c>
      <c r="M285" s="388"/>
      <c r="N285" s="217"/>
      <c r="O285" s="215"/>
      <c r="P285" s="388"/>
      <c r="Q285" s="388"/>
      <c r="R285" s="215"/>
      <c r="S285" s="1158"/>
      <c r="T285" s="359"/>
      <c r="BC285" s="1164"/>
      <c r="BD285" s="573"/>
    </row>
    <row r="286" s="824" customFormat="1" customHeight="1" spans="1:56">
      <c r="A286" s="513">
        <v>46045</v>
      </c>
      <c r="B286" s="799" t="s">
        <v>248</v>
      </c>
      <c r="C286" s="799" t="s">
        <v>196</v>
      </c>
      <c r="D286" s="409" t="str">
        <f t="shared" si="28"/>
        <v>1100-25L - 220V E</v>
      </c>
      <c r="E286" s="1161" t="s">
        <v>57</v>
      </c>
      <c r="F286" s="1157">
        <v>36</v>
      </c>
      <c r="G286" s="388">
        <v>825</v>
      </c>
      <c r="H286" s="388">
        <f t="shared" si="23"/>
        <v>29700</v>
      </c>
      <c r="I286" s="991"/>
      <c r="J286" s="388">
        <f t="shared" si="27"/>
        <v>29700</v>
      </c>
      <c r="K286" s="662"/>
      <c r="L286" s="388"/>
      <c r="M286" s="388"/>
      <c r="N286" s="217"/>
      <c r="O286" s="215"/>
      <c r="P286" s="388"/>
      <c r="Q286" s="388"/>
      <c r="R286" s="215"/>
      <c r="S286" s="1158"/>
      <c r="T286" s="359"/>
      <c r="BC286" s="1164"/>
      <c r="BD286" s="573"/>
    </row>
    <row r="287" s="824" customFormat="1" customHeight="1" spans="1:56">
      <c r="A287" s="513">
        <v>46045</v>
      </c>
      <c r="B287" s="799" t="s">
        <v>248</v>
      </c>
      <c r="C287" s="799" t="s">
        <v>194</v>
      </c>
      <c r="D287" s="409" t="str">
        <f t="shared" si="28"/>
        <v>1100*2 50L 127V E</v>
      </c>
      <c r="E287" s="1161" t="s">
        <v>57</v>
      </c>
      <c r="F287" s="1157">
        <v>36</v>
      </c>
      <c r="G287" s="388">
        <v>1524</v>
      </c>
      <c r="H287" s="388">
        <f t="shared" si="23"/>
        <v>54864</v>
      </c>
      <c r="I287" s="991"/>
      <c r="J287" s="388">
        <f t="shared" si="27"/>
        <v>54864</v>
      </c>
      <c r="K287" s="662"/>
      <c r="L287" s="388"/>
      <c r="M287" s="388"/>
      <c r="N287" s="217"/>
      <c r="O287" s="215"/>
      <c r="P287" s="388"/>
      <c r="Q287" s="388"/>
      <c r="R287" s="215"/>
      <c r="S287" s="1158"/>
      <c r="T287" s="359"/>
      <c r="BC287" s="1164"/>
      <c r="BD287" s="573"/>
    </row>
    <row r="288" s="824" customFormat="1" customHeight="1" spans="1:56">
      <c r="A288" s="513">
        <v>46045</v>
      </c>
      <c r="B288" s="799" t="s">
        <v>248</v>
      </c>
      <c r="C288" s="799" t="s">
        <v>192</v>
      </c>
      <c r="D288" s="409" t="str">
        <f t="shared" si="28"/>
        <v>1100*2 50L 220V E</v>
      </c>
      <c r="E288" s="1161" t="s">
        <v>57</v>
      </c>
      <c r="F288" s="1157">
        <v>36</v>
      </c>
      <c r="G288" s="388">
        <v>1524</v>
      </c>
      <c r="H288" s="388">
        <f t="shared" si="23"/>
        <v>54864</v>
      </c>
      <c r="I288" s="991"/>
      <c r="J288" s="388">
        <f t="shared" si="27"/>
        <v>54864</v>
      </c>
      <c r="K288" s="662"/>
      <c r="L288" s="388"/>
      <c r="M288" s="388"/>
      <c r="N288" s="217"/>
      <c r="O288" s="215"/>
      <c r="P288" s="388"/>
      <c r="Q288" s="388"/>
      <c r="R288" s="215"/>
      <c r="S288" s="1158"/>
      <c r="T288" s="359"/>
      <c r="BC288" s="1164"/>
      <c r="BD288" s="573"/>
    </row>
    <row r="289" s="824" customFormat="1" customHeight="1" spans="1:56">
      <c r="A289" s="513">
        <v>46045</v>
      </c>
      <c r="B289" s="799" t="s">
        <v>248</v>
      </c>
      <c r="C289" s="799" t="s">
        <v>190</v>
      </c>
      <c r="D289" s="409" t="str">
        <f t="shared" si="28"/>
        <v>BM-1902-25L 220V E</v>
      </c>
      <c r="E289" s="1161" t="s">
        <v>57</v>
      </c>
      <c r="F289" s="1157">
        <v>36</v>
      </c>
      <c r="G289" s="388">
        <v>694</v>
      </c>
      <c r="H289" s="388">
        <f t="shared" si="23"/>
        <v>24984</v>
      </c>
      <c r="I289" s="991"/>
      <c r="J289" s="388">
        <f t="shared" si="27"/>
        <v>24984</v>
      </c>
      <c r="K289" s="662"/>
      <c r="L289" s="388"/>
      <c r="M289" s="388"/>
      <c r="N289" s="217"/>
      <c r="O289" s="215"/>
      <c r="P289" s="388"/>
      <c r="Q289" s="388"/>
      <c r="R289" s="215"/>
      <c r="S289" s="1158"/>
      <c r="T289" s="359"/>
      <c r="BC289" s="1164"/>
      <c r="BD289" s="573"/>
    </row>
    <row r="290" s="824" customFormat="1" customHeight="1" spans="1:56">
      <c r="A290" s="513">
        <v>46045</v>
      </c>
      <c r="B290" s="799" t="s">
        <v>248</v>
      </c>
      <c r="C290" s="799" t="s">
        <v>188</v>
      </c>
      <c r="D290" s="409" t="str">
        <f t="shared" si="28"/>
        <v>BM-1902-50L 220V E</v>
      </c>
      <c r="E290" s="1161" t="s">
        <v>57</v>
      </c>
      <c r="F290" s="1157">
        <v>36</v>
      </c>
      <c r="G290" s="388">
        <v>931.56</v>
      </c>
      <c r="H290" s="388">
        <f t="shared" si="23"/>
        <v>33536.16</v>
      </c>
      <c r="I290" s="991"/>
      <c r="J290" s="388">
        <f t="shared" si="27"/>
        <v>33536.16</v>
      </c>
      <c r="K290" s="662"/>
      <c r="L290" s="388"/>
      <c r="M290" s="388"/>
      <c r="N290" s="217"/>
      <c r="O290" s="215"/>
      <c r="P290" s="388"/>
      <c r="Q290" s="388"/>
      <c r="R290" s="215"/>
      <c r="S290" s="1158"/>
      <c r="T290" s="359"/>
      <c r="BC290" s="1164"/>
      <c r="BD290" s="573"/>
    </row>
    <row r="291" s="824" customFormat="1" customHeight="1" spans="1:56">
      <c r="A291" s="513">
        <v>46045</v>
      </c>
      <c r="B291" s="799" t="s">
        <v>249</v>
      </c>
      <c r="C291" s="799"/>
      <c r="D291" s="536" t="s">
        <v>706</v>
      </c>
      <c r="E291" s="1161" t="s">
        <v>867</v>
      </c>
      <c r="F291" s="1157"/>
      <c r="G291" s="388"/>
      <c r="H291" s="388">
        <f t="shared" si="23"/>
        <v>0</v>
      </c>
      <c r="I291" s="991"/>
      <c r="J291" s="388">
        <f t="shared" si="27"/>
        <v>0</v>
      </c>
      <c r="K291" s="662">
        <v>6</v>
      </c>
      <c r="L291" s="388">
        <f>M291+P291+O291+N291-R291</f>
        <v>3931.09</v>
      </c>
      <c r="M291" s="388"/>
      <c r="N291" s="217"/>
      <c r="O291" s="215"/>
      <c r="P291" s="388">
        <v>3960</v>
      </c>
      <c r="Q291" s="388"/>
      <c r="R291" s="199">
        <f>ROUND(P291*S291,2)</f>
        <v>28.91</v>
      </c>
      <c r="S291" s="1158">
        <v>0.0073</v>
      </c>
      <c r="T291" s="359" t="s">
        <v>877</v>
      </c>
      <c r="BC291" s="1164"/>
      <c r="BD291" s="573"/>
    </row>
    <row r="292" s="824" customFormat="1" customHeight="1" spans="1:56">
      <c r="A292" s="513">
        <v>46045</v>
      </c>
      <c r="B292" s="799" t="s">
        <v>249</v>
      </c>
      <c r="C292" s="799" t="s">
        <v>29</v>
      </c>
      <c r="D292" s="409" t="str">
        <f>VLOOKUP(C292,$BC:$BD,2,0)</f>
        <v>1100 8L</v>
      </c>
      <c r="E292" s="1161" t="s">
        <v>238</v>
      </c>
      <c r="F292" s="1157">
        <v>6</v>
      </c>
      <c r="G292" s="388">
        <v>660</v>
      </c>
      <c r="H292" s="388">
        <f t="shared" si="23"/>
        <v>3960</v>
      </c>
      <c r="I292" s="991"/>
      <c r="J292" s="388">
        <f t="shared" si="27"/>
        <v>3960</v>
      </c>
      <c r="K292" s="662"/>
      <c r="L292" s="388">
        <f>M292+P292+O292+N292-R292</f>
        <v>0</v>
      </c>
      <c r="M292" s="388"/>
      <c r="N292" s="217"/>
      <c r="O292" s="215"/>
      <c r="P292" s="388"/>
      <c r="Q292" s="388"/>
      <c r="R292" s="215"/>
      <c r="S292" s="1158"/>
      <c r="T292" s="359"/>
      <c r="BC292" s="1164"/>
      <c r="BD292" s="573"/>
    </row>
    <row r="293" s="824" customFormat="1" customHeight="1" spans="1:56">
      <c r="A293" s="513">
        <v>46045</v>
      </c>
      <c r="B293" s="799" t="s">
        <v>250</v>
      </c>
      <c r="C293" s="799"/>
      <c r="D293" s="536" t="s">
        <v>706</v>
      </c>
      <c r="E293" s="1161" t="s">
        <v>733</v>
      </c>
      <c r="F293" s="1157"/>
      <c r="G293" s="388"/>
      <c r="H293" s="388">
        <f t="shared" si="23"/>
        <v>0</v>
      </c>
      <c r="I293" s="991"/>
      <c r="J293" s="388">
        <f t="shared" si="27"/>
        <v>0</v>
      </c>
      <c r="K293" s="662">
        <v>5</v>
      </c>
      <c r="L293" s="388">
        <f>M293+P293+O293+N293-R293</f>
        <v>4103.82</v>
      </c>
      <c r="M293" s="388"/>
      <c r="N293" s="217"/>
      <c r="O293" s="215"/>
      <c r="P293" s="388">
        <v>4134</v>
      </c>
      <c r="Q293" s="388"/>
      <c r="R293" s="199">
        <f>ROUND(P293*S293,2)</f>
        <v>30.18</v>
      </c>
      <c r="S293" s="1158">
        <v>0.0073</v>
      </c>
      <c r="T293" s="359" t="s">
        <v>877</v>
      </c>
      <c r="BC293" s="1164"/>
      <c r="BD293" s="573"/>
    </row>
    <row r="294" s="824" customFormat="1" customHeight="1" spans="1:56">
      <c r="A294" s="513">
        <v>46045</v>
      </c>
      <c r="B294" s="799" t="s">
        <v>250</v>
      </c>
      <c r="C294" s="799" t="s">
        <v>43</v>
      </c>
      <c r="D294" s="409" t="str">
        <f>VLOOKUP(C294,$BC:$BD,2,0)</f>
        <v>1200- 8L</v>
      </c>
      <c r="E294" s="1161" t="s">
        <v>40</v>
      </c>
      <c r="F294" s="1157">
        <v>2</v>
      </c>
      <c r="G294" s="388">
        <v>714</v>
      </c>
      <c r="H294" s="388">
        <f t="shared" si="23"/>
        <v>1428</v>
      </c>
      <c r="I294" s="991"/>
      <c r="J294" s="388">
        <f t="shared" si="27"/>
        <v>1428</v>
      </c>
      <c r="K294" s="662"/>
      <c r="L294" s="388">
        <f>M294+P294+O294+N294-R294</f>
        <v>0</v>
      </c>
      <c r="M294" s="388"/>
      <c r="N294" s="217"/>
      <c r="O294" s="215"/>
      <c r="P294" s="388"/>
      <c r="Q294" s="388"/>
      <c r="R294" s="215"/>
      <c r="S294" s="1158"/>
      <c r="T294" s="359"/>
      <c r="BC294" s="1164"/>
      <c r="BD294" s="573"/>
    </row>
    <row r="295" s="824" customFormat="1" customHeight="1" spans="1:56">
      <c r="A295" s="513">
        <v>46045</v>
      </c>
      <c r="B295" s="799" t="s">
        <v>250</v>
      </c>
      <c r="C295" s="799" t="s">
        <v>45</v>
      </c>
      <c r="D295" s="409" t="str">
        <f>VLOOKUP(C295,$BC:$BD,2,0)</f>
        <v>1200 25L</v>
      </c>
      <c r="E295" s="1161" t="s">
        <v>40</v>
      </c>
      <c r="F295" s="1157">
        <v>3</v>
      </c>
      <c r="G295" s="388">
        <v>902</v>
      </c>
      <c r="H295" s="388">
        <f t="shared" si="23"/>
        <v>2706</v>
      </c>
      <c r="I295" s="991"/>
      <c r="J295" s="388">
        <f t="shared" si="27"/>
        <v>2706</v>
      </c>
      <c r="K295" s="662"/>
      <c r="L295" s="388"/>
      <c r="M295" s="388"/>
      <c r="N295" s="217"/>
      <c r="O295" s="215"/>
      <c r="P295" s="388"/>
      <c r="Q295" s="388"/>
      <c r="R295" s="215"/>
      <c r="S295" s="1158"/>
      <c r="T295" s="359"/>
      <c r="BC295" s="1164"/>
      <c r="BD295" s="573"/>
    </row>
    <row r="296" s="824" customFormat="1" customHeight="1" spans="1:56">
      <c r="A296" s="513">
        <v>46045</v>
      </c>
      <c r="B296" s="799" t="s">
        <v>251</v>
      </c>
      <c r="C296" s="799"/>
      <c r="D296" s="536" t="s">
        <v>706</v>
      </c>
      <c r="E296" s="1161" t="s">
        <v>878</v>
      </c>
      <c r="F296" s="1157"/>
      <c r="G296" s="388"/>
      <c r="H296" s="388">
        <f t="shared" si="23"/>
        <v>0</v>
      </c>
      <c r="I296" s="991"/>
      <c r="J296" s="388">
        <f t="shared" si="27"/>
        <v>0</v>
      </c>
      <c r="K296" s="662">
        <v>1</v>
      </c>
      <c r="L296" s="388">
        <f t="shared" ref="L296:L303" si="29">M296+P296+O296+N296-R296</f>
        <v>1498</v>
      </c>
      <c r="M296" s="388"/>
      <c r="N296" s="217">
        <v>1498</v>
      </c>
      <c r="O296" s="215"/>
      <c r="P296" s="388"/>
      <c r="Q296" s="388"/>
      <c r="R296" s="215"/>
      <c r="S296" s="1158"/>
      <c r="T296" s="359" t="s">
        <v>877</v>
      </c>
      <c r="BC296" s="1164"/>
      <c r="BD296" s="573"/>
    </row>
    <row r="297" s="824" customFormat="1" customHeight="1" spans="1:56">
      <c r="A297" s="513">
        <v>46045</v>
      </c>
      <c r="B297" s="799" t="s">
        <v>251</v>
      </c>
      <c r="C297" s="799" t="s">
        <v>98</v>
      </c>
      <c r="D297" s="409" t="str">
        <f>VLOOKUP(C297,$BC:$BD,2,0)</f>
        <v>1200*2-50L</v>
      </c>
      <c r="E297" s="1161" t="s">
        <v>252</v>
      </c>
      <c r="F297" s="1157">
        <v>1</v>
      </c>
      <c r="G297" s="388">
        <v>1498</v>
      </c>
      <c r="H297" s="388">
        <f t="shared" si="23"/>
        <v>1498</v>
      </c>
      <c r="I297" s="991"/>
      <c r="J297" s="388">
        <f t="shared" si="27"/>
        <v>1498</v>
      </c>
      <c r="K297" s="662"/>
      <c r="L297" s="388">
        <f t="shared" si="29"/>
        <v>0</v>
      </c>
      <c r="M297" s="388"/>
      <c r="N297" s="217"/>
      <c r="O297" s="215"/>
      <c r="P297" s="388"/>
      <c r="Q297" s="388"/>
      <c r="R297" s="215"/>
      <c r="S297" s="1158"/>
      <c r="T297" s="359"/>
      <c r="BC297" s="1164"/>
      <c r="BD297" s="573"/>
    </row>
    <row r="298" s="824" customFormat="1" customHeight="1" spans="1:56">
      <c r="A298" s="513">
        <v>46045</v>
      </c>
      <c r="B298" s="799" t="s">
        <v>253</v>
      </c>
      <c r="C298" s="799"/>
      <c r="D298" s="536" t="s">
        <v>706</v>
      </c>
      <c r="E298" s="1161" t="s">
        <v>879</v>
      </c>
      <c r="F298" s="1157"/>
      <c r="G298" s="388"/>
      <c r="H298" s="388">
        <f t="shared" si="23"/>
        <v>0</v>
      </c>
      <c r="I298" s="991"/>
      <c r="J298" s="388">
        <f t="shared" si="27"/>
        <v>0</v>
      </c>
      <c r="K298" s="662">
        <v>1</v>
      </c>
      <c r="L298" s="388">
        <f t="shared" si="29"/>
        <v>680</v>
      </c>
      <c r="M298" s="388"/>
      <c r="N298" s="217">
        <v>680</v>
      </c>
      <c r="O298" s="215"/>
      <c r="P298" s="388"/>
      <c r="Q298" s="388"/>
      <c r="R298" s="215"/>
      <c r="S298" s="1158"/>
      <c r="T298" s="359" t="s">
        <v>877</v>
      </c>
      <c r="BC298" s="1164"/>
      <c r="BD298" s="573"/>
    </row>
    <row r="299" s="824" customFormat="1" customHeight="1" spans="1:56">
      <c r="A299" s="513">
        <v>46045</v>
      </c>
      <c r="B299" s="799" t="s">
        <v>253</v>
      </c>
      <c r="C299" s="799" t="s">
        <v>205</v>
      </c>
      <c r="D299" s="409" t="str">
        <f>VLOOKUP(C299,$BC:$BD,2,0)</f>
        <v>BM-1902-25L 220V</v>
      </c>
      <c r="E299" s="1161" t="s">
        <v>254</v>
      </c>
      <c r="F299" s="1157">
        <v>1</v>
      </c>
      <c r="G299" s="388">
        <v>680</v>
      </c>
      <c r="H299" s="388">
        <f t="shared" si="23"/>
        <v>680</v>
      </c>
      <c r="I299" s="991"/>
      <c r="J299" s="388">
        <f t="shared" si="27"/>
        <v>680</v>
      </c>
      <c r="K299" s="662"/>
      <c r="L299" s="388">
        <f t="shared" si="29"/>
        <v>0</v>
      </c>
      <c r="M299" s="388"/>
      <c r="N299" s="217"/>
      <c r="O299" s="215"/>
      <c r="P299" s="388"/>
      <c r="Q299" s="388"/>
      <c r="R299" s="215"/>
      <c r="S299" s="1158"/>
      <c r="T299" s="359"/>
      <c r="BC299" s="1164"/>
      <c r="BD299" s="573"/>
    </row>
    <row r="300" s="824" customFormat="1" customHeight="1" spans="1:56">
      <c r="A300" s="513">
        <v>46045</v>
      </c>
      <c r="B300" s="799" t="s">
        <v>255</v>
      </c>
      <c r="C300" s="799"/>
      <c r="D300" s="536" t="s">
        <v>706</v>
      </c>
      <c r="E300" s="1161" t="s">
        <v>751</v>
      </c>
      <c r="F300" s="1157"/>
      <c r="G300" s="388"/>
      <c r="H300" s="388">
        <f t="shared" si="23"/>
        <v>0</v>
      </c>
      <c r="I300" s="991"/>
      <c r="J300" s="388">
        <f t="shared" si="27"/>
        <v>0</v>
      </c>
      <c r="K300" s="662">
        <v>1</v>
      </c>
      <c r="L300" s="388">
        <f t="shared" si="29"/>
        <v>1700</v>
      </c>
      <c r="M300" s="388"/>
      <c r="N300" s="217">
        <v>1700</v>
      </c>
      <c r="O300" s="215"/>
      <c r="P300" s="388"/>
      <c r="Q300" s="388"/>
      <c r="R300" s="215"/>
      <c r="S300" s="1158"/>
      <c r="T300" s="359" t="s">
        <v>877</v>
      </c>
      <c r="BC300" s="1164"/>
      <c r="BD300" s="573"/>
    </row>
    <row r="301" s="824" customFormat="1" customHeight="1" spans="1:56">
      <c r="A301" s="513">
        <v>46045</v>
      </c>
      <c r="B301" s="799" t="s">
        <v>255</v>
      </c>
      <c r="C301" s="799" t="s">
        <v>129</v>
      </c>
      <c r="D301" s="409" t="str">
        <f>VLOOKUP(C301,$BC:$BD,2,0)</f>
        <v>1500 - 50L</v>
      </c>
      <c r="E301" s="1161" t="s">
        <v>61</v>
      </c>
      <c r="F301" s="1157">
        <v>1</v>
      </c>
      <c r="G301" s="388">
        <v>1700</v>
      </c>
      <c r="H301" s="388">
        <f t="shared" si="23"/>
        <v>1700</v>
      </c>
      <c r="I301" s="991"/>
      <c r="J301" s="388">
        <f t="shared" si="27"/>
        <v>1700</v>
      </c>
      <c r="K301" s="662"/>
      <c r="L301" s="388">
        <f t="shared" si="29"/>
        <v>0</v>
      </c>
      <c r="M301" s="388"/>
      <c r="N301" s="217"/>
      <c r="O301" s="215"/>
      <c r="P301" s="388"/>
      <c r="Q301" s="388"/>
      <c r="R301" s="215"/>
      <c r="S301" s="1158"/>
      <c r="T301" s="359"/>
      <c r="BC301" s="1164"/>
      <c r="BD301" s="573"/>
    </row>
    <row r="302" s="824" customFormat="1" customHeight="1" spans="1:56">
      <c r="A302" s="513">
        <v>46045</v>
      </c>
      <c r="B302" s="799" t="s">
        <v>256</v>
      </c>
      <c r="C302" s="799"/>
      <c r="D302" s="536" t="s">
        <v>706</v>
      </c>
      <c r="E302" s="1161" t="s">
        <v>802</v>
      </c>
      <c r="F302" s="1157"/>
      <c r="G302" s="388"/>
      <c r="H302" s="388">
        <f t="shared" si="23"/>
        <v>0</v>
      </c>
      <c r="I302" s="991"/>
      <c r="J302" s="388">
        <f t="shared" si="27"/>
        <v>0</v>
      </c>
      <c r="K302" s="662">
        <v>4</v>
      </c>
      <c r="L302" s="388">
        <f t="shared" si="29"/>
        <v>3617.55</v>
      </c>
      <c r="M302" s="388"/>
      <c r="N302" s="217"/>
      <c r="O302" s="215">
        <v>3617.55</v>
      </c>
      <c r="P302" s="388"/>
      <c r="Q302" s="388"/>
      <c r="R302" s="215"/>
      <c r="S302" s="1158"/>
      <c r="T302" s="359" t="s">
        <v>880</v>
      </c>
      <c r="BC302" s="1164"/>
      <c r="BD302" s="573"/>
    </row>
    <row r="303" s="824" customFormat="1" customHeight="1" spans="1:56">
      <c r="A303" s="513">
        <v>46045</v>
      </c>
      <c r="B303" s="799" t="s">
        <v>256</v>
      </c>
      <c r="C303" s="799" t="s">
        <v>16</v>
      </c>
      <c r="D303" s="409" t="str">
        <f>VLOOKUP(C303,$BC:$BD,2,0)</f>
        <v>1500W-4</v>
      </c>
      <c r="E303" s="1161" t="s">
        <v>125</v>
      </c>
      <c r="F303" s="1157">
        <v>2</v>
      </c>
      <c r="G303" s="388">
        <v>1217</v>
      </c>
      <c r="H303" s="388">
        <f t="shared" si="23"/>
        <v>2434</v>
      </c>
      <c r="I303" s="991">
        <v>0.0325</v>
      </c>
      <c r="J303" s="388">
        <f t="shared" si="27"/>
        <v>2513.11</v>
      </c>
      <c r="K303" s="662"/>
      <c r="L303" s="388">
        <f t="shared" si="29"/>
        <v>0</v>
      </c>
      <c r="M303" s="388"/>
      <c r="N303" s="217"/>
      <c r="O303" s="215"/>
      <c r="P303" s="388"/>
      <c r="Q303" s="388"/>
      <c r="R303" s="215"/>
      <c r="S303" s="1158"/>
      <c r="T303" s="359"/>
      <c r="BC303" s="1164"/>
      <c r="BD303" s="573"/>
    </row>
    <row r="304" s="824" customFormat="1" customHeight="1" spans="1:56">
      <c r="A304" s="513">
        <v>46045</v>
      </c>
      <c r="B304" s="799" t="s">
        <v>256</v>
      </c>
      <c r="C304" s="799" t="s">
        <v>21</v>
      </c>
      <c r="D304" s="409" t="str">
        <f>VLOOKUP(C304,$BC:$BD,2,0)</f>
        <v>COMP 750W 220V</v>
      </c>
      <c r="E304" s="1161" t="s">
        <v>125</v>
      </c>
      <c r="F304" s="1157">
        <v>2</v>
      </c>
      <c r="G304" s="388">
        <v>534.84</v>
      </c>
      <c r="H304" s="388">
        <f t="shared" si="23"/>
        <v>1069.68</v>
      </c>
      <c r="I304" s="991">
        <v>0.0325</v>
      </c>
      <c r="J304" s="388">
        <f t="shared" si="27"/>
        <v>1104.44</v>
      </c>
      <c r="K304" s="662"/>
      <c r="L304" s="388"/>
      <c r="M304" s="388"/>
      <c r="N304" s="217"/>
      <c r="O304" s="215"/>
      <c r="P304" s="388"/>
      <c r="Q304" s="388"/>
      <c r="R304" s="215"/>
      <c r="S304" s="1158"/>
      <c r="T304" s="359"/>
      <c r="BC304" s="1164"/>
      <c r="BD304" s="573"/>
    </row>
    <row r="305" s="824" customFormat="1" customHeight="1" spans="1:56">
      <c r="A305" s="513">
        <v>46044</v>
      </c>
      <c r="B305" s="799" t="s">
        <v>257</v>
      </c>
      <c r="C305" s="799"/>
      <c r="D305" s="536" t="s">
        <v>706</v>
      </c>
      <c r="E305" s="1161" t="s">
        <v>881</v>
      </c>
      <c r="F305" s="1157"/>
      <c r="G305" s="388"/>
      <c r="H305" s="388">
        <f t="shared" si="23"/>
        <v>0</v>
      </c>
      <c r="I305" s="991"/>
      <c r="J305" s="388">
        <f t="shared" si="27"/>
        <v>0</v>
      </c>
      <c r="K305" s="662">
        <v>40</v>
      </c>
      <c r="L305" s="388">
        <f t="shared" ref="L305:L310" si="30">M305+P305+O305+N305-R305</f>
        <v>63600</v>
      </c>
      <c r="M305" s="388"/>
      <c r="N305" s="217"/>
      <c r="O305" s="215">
        <v>63600</v>
      </c>
      <c r="P305" s="388"/>
      <c r="Q305" s="388"/>
      <c r="R305" s="215"/>
      <c r="S305" s="1158"/>
      <c r="T305" s="359" t="s">
        <v>880</v>
      </c>
      <c r="BC305" s="1164"/>
      <c r="BD305" s="573"/>
    </row>
    <row r="306" s="824" customFormat="1" customHeight="1" spans="1:56">
      <c r="A306" s="513">
        <v>46045</v>
      </c>
      <c r="B306" s="799" t="s">
        <v>257</v>
      </c>
      <c r="C306" s="799" t="s">
        <v>98</v>
      </c>
      <c r="D306" s="409" t="str">
        <f>VLOOKUP(C306,$BC:$BD,2,0)</f>
        <v>1200*2-50L</v>
      </c>
      <c r="E306" s="1161" t="s">
        <v>258</v>
      </c>
      <c r="F306" s="1157">
        <v>40</v>
      </c>
      <c r="G306" s="388">
        <v>1590</v>
      </c>
      <c r="H306" s="388">
        <f t="shared" si="23"/>
        <v>63600</v>
      </c>
      <c r="I306" s="991"/>
      <c r="J306" s="388">
        <f t="shared" si="27"/>
        <v>63600</v>
      </c>
      <c r="K306" s="662"/>
      <c r="L306" s="388">
        <f t="shared" si="30"/>
        <v>0</v>
      </c>
      <c r="M306" s="388"/>
      <c r="N306" s="217"/>
      <c r="O306" s="215"/>
      <c r="P306" s="388"/>
      <c r="Q306" s="388"/>
      <c r="R306" s="215"/>
      <c r="S306" s="1158"/>
      <c r="T306" s="359"/>
      <c r="BC306" s="1164"/>
      <c r="BD306" s="573"/>
    </row>
    <row r="307" s="824" customFormat="1" customHeight="1" spans="1:56">
      <c r="A307" s="513">
        <v>46048</v>
      </c>
      <c r="B307" s="799" t="s">
        <v>259</v>
      </c>
      <c r="C307" s="799"/>
      <c r="D307" s="536" t="s">
        <v>706</v>
      </c>
      <c r="E307" s="1161" t="s">
        <v>882</v>
      </c>
      <c r="F307" s="1157"/>
      <c r="G307" s="388"/>
      <c r="H307" s="388">
        <f t="shared" si="23"/>
        <v>0</v>
      </c>
      <c r="I307" s="991"/>
      <c r="J307" s="388">
        <f t="shared" si="27"/>
        <v>0</v>
      </c>
      <c r="K307" s="662">
        <v>1</v>
      </c>
      <c r="L307" s="388">
        <f t="shared" si="30"/>
        <v>480.96</v>
      </c>
      <c r="M307" s="388"/>
      <c r="N307" s="217"/>
      <c r="O307" s="215"/>
      <c r="P307" s="388">
        <v>484.5</v>
      </c>
      <c r="Q307" s="388"/>
      <c r="R307" s="199">
        <f>ROUND(P307*S307,2)</f>
        <v>3.54</v>
      </c>
      <c r="S307" s="1158">
        <v>0.0073</v>
      </c>
      <c r="T307" s="359" t="s">
        <v>883</v>
      </c>
      <c r="BC307" s="1164"/>
      <c r="BD307" s="573"/>
    </row>
    <row r="308" s="824" customFormat="1" customHeight="1" spans="1:56">
      <c r="A308" s="513">
        <v>46048</v>
      </c>
      <c r="B308" s="799" t="s">
        <v>259</v>
      </c>
      <c r="C308" s="799" t="s">
        <v>25</v>
      </c>
      <c r="D308" s="409" t="str">
        <f>VLOOKUP(C308,$BC:$BD,2,0)</f>
        <v>COMP 550W 110V</v>
      </c>
      <c r="E308" s="1161" t="s">
        <v>260</v>
      </c>
      <c r="F308" s="1157">
        <v>1</v>
      </c>
      <c r="G308" s="388">
        <v>469.25</v>
      </c>
      <c r="H308" s="388">
        <f t="shared" si="23"/>
        <v>469.25</v>
      </c>
      <c r="I308" s="991">
        <v>0.0325</v>
      </c>
      <c r="J308" s="388">
        <f t="shared" si="27"/>
        <v>484.5</v>
      </c>
      <c r="K308" s="662"/>
      <c r="L308" s="388">
        <f t="shared" si="30"/>
        <v>0</v>
      </c>
      <c r="M308" s="388"/>
      <c r="N308" s="217"/>
      <c r="O308" s="215"/>
      <c r="P308" s="388"/>
      <c r="Q308" s="388"/>
      <c r="R308" s="215"/>
      <c r="S308" s="1158"/>
      <c r="T308" s="359"/>
      <c r="BC308" s="1164"/>
      <c r="BD308" s="573"/>
    </row>
    <row r="309" s="824" customFormat="1" customHeight="1" spans="1:56">
      <c r="A309" s="513">
        <v>46048</v>
      </c>
      <c r="B309" s="799" t="s">
        <v>261</v>
      </c>
      <c r="C309" s="799"/>
      <c r="D309" s="536" t="s">
        <v>706</v>
      </c>
      <c r="E309" s="1161" t="s">
        <v>785</v>
      </c>
      <c r="F309" s="1157"/>
      <c r="G309" s="388"/>
      <c r="H309" s="388">
        <f t="shared" si="23"/>
        <v>0</v>
      </c>
      <c r="I309" s="991"/>
      <c r="J309" s="388">
        <f t="shared" si="27"/>
        <v>0</v>
      </c>
      <c r="K309" s="662">
        <v>5</v>
      </c>
      <c r="L309" s="388">
        <f t="shared" si="30"/>
        <v>3699.54</v>
      </c>
      <c r="M309" s="388"/>
      <c r="N309" s="217">
        <v>3699.54</v>
      </c>
      <c r="O309" s="215"/>
      <c r="P309" s="388"/>
      <c r="Q309" s="388"/>
      <c r="R309" s="215"/>
      <c r="S309" s="1158"/>
      <c r="T309" s="1165" t="s">
        <v>884</v>
      </c>
      <c r="BC309" s="1164"/>
      <c r="BD309" s="573"/>
    </row>
    <row r="310" s="824" customFormat="1" customHeight="1" spans="1:56">
      <c r="A310" s="513">
        <v>46048</v>
      </c>
      <c r="B310" s="799" t="s">
        <v>261</v>
      </c>
      <c r="C310" s="799" t="s">
        <v>29</v>
      </c>
      <c r="D310" s="409" t="str">
        <f>VLOOKUP(C310,$BC:$BD,2,0)</f>
        <v>1100 8L</v>
      </c>
      <c r="E310" s="1161" t="s">
        <v>106</v>
      </c>
      <c r="F310" s="1157">
        <v>3</v>
      </c>
      <c r="G310" s="388">
        <v>664.58</v>
      </c>
      <c r="H310" s="388">
        <f t="shared" si="23"/>
        <v>1993.74</v>
      </c>
      <c r="I310" s="991"/>
      <c r="J310" s="388">
        <f t="shared" si="27"/>
        <v>1993.74</v>
      </c>
      <c r="K310" s="662"/>
      <c r="L310" s="388">
        <f t="shared" si="30"/>
        <v>0</v>
      </c>
      <c r="M310" s="388"/>
      <c r="N310" s="217"/>
      <c r="O310" s="215"/>
      <c r="P310" s="388"/>
      <c r="Q310" s="388"/>
      <c r="R310" s="215"/>
      <c r="S310" s="1158"/>
      <c r="T310" s="359"/>
      <c r="BC310" s="1164"/>
      <c r="BD310" s="573"/>
    </row>
    <row r="311" s="824" customFormat="1" customHeight="1" spans="1:56">
      <c r="A311" s="513">
        <v>46048</v>
      </c>
      <c r="B311" s="799" t="s">
        <v>261</v>
      </c>
      <c r="C311" s="799" t="s">
        <v>120</v>
      </c>
      <c r="D311" s="409" t="str">
        <f>VLOOKUP(C311,$BC:$BD,2,0)</f>
        <v>750-25L</v>
      </c>
      <c r="E311" s="1161" t="s">
        <v>106</v>
      </c>
      <c r="F311" s="1157">
        <v>2</v>
      </c>
      <c r="G311" s="388">
        <v>852.9</v>
      </c>
      <c r="H311" s="388">
        <f t="shared" si="23"/>
        <v>1705.8</v>
      </c>
      <c r="I311" s="991"/>
      <c r="J311" s="388">
        <f t="shared" si="27"/>
        <v>1705.8</v>
      </c>
      <c r="K311" s="662"/>
      <c r="L311" s="388"/>
      <c r="M311" s="388"/>
      <c r="N311" s="217"/>
      <c r="O311" s="215"/>
      <c r="P311" s="388"/>
      <c r="Q311" s="388"/>
      <c r="R311" s="215"/>
      <c r="S311" s="1158"/>
      <c r="T311" s="359"/>
      <c r="BC311" s="1164"/>
      <c r="BD311" s="573"/>
    </row>
    <row r="312" s="824" customFormat="1" customHeight="1" spans="1:56">
      <c r="A312" s="513">
        <v>46045</v>
      </c>
      <c r="B312" s="799" t="s">
        <v>262</v>
      </c>
      <c r="C312" s="799"/>
      <c r="D312" s="536" t="s">
        <v>706</v>
      </c>
      <c r="E312" s="1313" t="s">
        <v>785</v>
      </c>
      <c r="F312" s="1157"/>
      <c r="G312" s="388"/>
      <c r="H312" s="388">
        <f t="shared" si="23"/>
        <v>0</v>
      </c>
      <c r="I312" s="991"/>
      <c r="J312" s="388">
        <f t="shared" si="27"/>
        <v>0</v>
      </c>
      <c r="K312" s="662">
        <v>5</v>
      </c>
      <c r="L312" s="388">
        <f>M312+P312+O312+N312-R312</f>
        <v>3699.54</v>
      </c>
      <c r="M312" s="388"/>
      <c r="N312" s="217">
        <v>3699.54</v>
      </c>
      <c r="O312" s="215"/>
      <c r="P312" s="388"/>
      <c r="Q312" s="388"/>
      <c r="R312" s="215"/>
      <c r="S312" s="1158"/>
      <c r="T312" s="359" t="s">
        <v>877</v>
      </c>
      <c r="BC312" s="1164"/>
      <c r="BD312" s="573"/>
    </row>
    <row r="313" s="824" customFormat="1" customHeight="1" spans="1:56">
      <c r="A313" s="513">
        <v>46048</v>
      </c>
      <c r="B313" s="799" t="s">
        <v>262</v>
      </c>
      <c r="C313" s="799" t="s">
        <v>29</v>
      </c>
      <c r="D313" s="409" t="str">
        <f>VLOOKUP(C313,$BC:$BD,2,0)</f>
        <v>1100 8L</v>
      </c>
      <c r="E313" s="1161" t="s">
        <v>106</v>
      </c>
      <c r="F313" s="1157">
        <v>3</v>
      </c>
      <c r="G313" s="388">
        <v>664.58</v>
      </c>
      <c r="H313" s="388">
        <f t="shared" si="23"/>
        <v>1993.74</v>
      </c>
      <c r="I313" s="991"/>
      <c r="J313" s="388">
        <f t="shared" si="27"/>
        <v>1993.74</v>
      </c>
      <c r="K313" s="662"/>
      <c r="L313" s="388">
        <f>M313+P313+O313+N313-R313</f>
        <v>0</v>
      </c>
      <c r="M313" s="388"/>
      <c r="N313" s="217"/>
      <c r="O313" s="215"/>
      <c r="P313" s="388"/>
      <c r="Q313" s="388"/>
      <c r="R313" s="215"/>
      <c r="S313" s="1158"/>
      <c r="T313" s="359"/>
      <c r="BC313" s="1164"/>
      <c r="BD313" s="573"/>
    </row>
    <row r="314" s="824" customFormat="1" customHeight="1" spans="1:56">
      <c r="A314" s="513">
        <v>46048</v>
      </c>
      <c r="B314" s="799" t="s">
        <v>262</v>
      </c>
      <c r="C314" s="799" t="s">
        <v>120</v>
      </c>
      <c r="D314" s="409" t="str">
        <f>VLOOKUP(C314,$BC:$BD,2,0)</f>
        <v>750-25L</v>
      </c>
      <c r="E314" s="1161" t="s">
        <v>106</v>
      </c>
      <c r="F314" s="1157">
        <v>2</v>
      </c>
      <c r="G314" s="388">
        <v>852.9</v>
      </c>
      <c r="H314" s="388">
        <f t="shared" si="23"/>
        <v>1705.8</v>
      </c>
      <c r="I314" s="991"/>
      <c r="J314" s="388">
        <f t="shared" si="27"/>
        <v>1705.8</v>
      </c>
      <c r="K314" s="662"/>
      <c r="L314" s="388"/>
      <c r="M314" s="388"/>
      <c r="N314" s="217"/>
      <c r="O314" s="215"/>
      <c r="P314" s="388"/>
      <c r="Q314" s="388"/>
      <c r="R314" s="215"/>
      <c r="S314" s="1158"/>
      <c r="T314" s="359"/>
      <c r="BC314" s="1164"/>
      <c r="BD314" s="573"/>
    </row>
    <row r="315" s="824" customFormat="1" customHeight="1" spans="1:56">
      <c r="A315" s="513">
        <v>46045</v>
      </c>
      <c r="B315" s="799" t="s">
        <v>263</v>
      </c>
      <c r="C315" s="799"/>
      <c r="D315" s="536" t="s">
        <v>706</v>
      </c>
      <c r="E315" s="1161" t="s">
        <v>885</v>
      </c>
      <c r="F315" s="1157"/>
      <c r="G315" s="388"/>
      <c r="H315" s="388">
        <f t="shared" si="23"/>
        <v>0</v>
      </c>
      <c r="I315" s="991"/>
      <c r="J315" s="388">
        <f t="shared" si="27"/>
        <v>0</v>
      </c>
      <c r="K315" s="662">
        <v>1</v>
      </c>
      <c r="L315" s="388">
        <f>M315+P315+O315+N315-R315</f>
        <v>1092.39</v>
      </c>
      <c r="M315" s="388"/>
      <c r="N315" s="217">
        <v>1092.39</v>
      </c>
      <c r="O315" s="215"/>
      <c r="P315" s="388"/>
      <c r="Q315" s="388"/>
      <c r="R315" s="215"/>
      <c r="S315" s="1158"/>
      <c r="T315" s="359" t="s">
        <v>877</v>
      </c>
      <c r="BC315" s="1164"/>
      <c r="BD315" s="573"/>
    </row>
    <row r="316" s="824" customFormat="1" customHeight="1" spans="1:56">
      <c r="A316" s="513">
        <v>46048</v>
      </c>
      <c r="B316" s="799" t="s">
        <v>263</v>
      </c>
      <c r="C316" s="799" t="s">
        <v>16</v>
      </c>
      <c r="D316" s="409" t="str">
        <f>VLOOKUP(C316,$BC:$BD,2,0)</f>
        <v>1500W-4</v>
      </c>
      <c r="E316" s="1161" t="s">
        <v>264</v>
      </c>
      <c r="F316" s="1157">
        <v>1</v>
      </c>
      <c r="G316" s="388">
        <v>1058</v>
      </c>
      <c r="H316" s="388">
        <f t="shared" si="23"/>
        <v>1058</v>
      </c>
      <c r="I316" s="991">
        <v>0.0325</v>
      </c>
      <c r="J316" s="388">
        <f t="shared" si="27"/>
        <v>1092.39</v>
      </c>
      <c r="K316" s="662"/>
      <c r="L316" s="388">
        <f>M316+P316+O316+N316-R316</f>
        <v>0</v>
      </c>
      <c r="M316" s="388"/>
      <c r="N316" s="217"/>
      <c r="O316" s="215"/>
      <c r="P316" s="388"/>
      <c r="Q316" s="388"/>
      <c r="R316" s="215"/>
      <c r="S316" s="1158"/>
      <c r="T316" s="359"/>
      <c r="BC316" s="1164"/>
      <c r="BD316" s="573"/>
    </row>
    <row r="317" s="824" customFormat="1" customHeight="1" spans="1:56">
      <c r="A317" s="513">
        <v>46048</v>
      </c>
      <c r="B317" s="799" t="s">
        <v>265</v>
      </c>
      <c r="C317" s="799"/>
      <c r="D317" s="536" t="s">
        <v>706</v>
      </c>
      <c r="E317" s="1161" t="s">
        <v>733</v>
      </c>
      <c r="F317" s="1157"/>
      <c r="G317" s="388"/>
      <c r="H317" s="388">
        <f t="shared" si="23"/>
        <v>0</v>
      </c>
      <c r="I317" s="991"/>
      <c r="J317" s="388">
        <f t="shared" si="27"/>
        <v>0</v>
      </c>
      <c r="K317" s="662">
        <v>5</v>
      </c>
      <c r="L317" s="388">
        <f>M317+P317+O317+N317-R317</f>
        <v>5179.91</v>
      </c>
      <c r="M317" s="388"/>
      <c r="N317" s="217"/>
      <c r="O317" s="215"/>
      <c r="P317" s="388">
        <v>5218</v>
      </c>
      <c r="Q317" s="388"/>
      <c r="R317" s="199">
        <f>ROUND(P317*S317,2)</f>
        <v>38.09</v>
      </c>
      <c r="S317" s="1158">
        <v>0.0073</v>
      </c>
      <c r="T317" s="359" t="s">
        <v>883</v>
      </c>
      <c r="BC317" s="1164"/>
      <c r="BD317" s="573"/>
    </row>
    <row r="318" s="824" customFormat="1" customHeight="1" spans="1:56">
      <c r="A318" s="513">
        <v>46048</v>
      </c>
      <c r="B318" s="799" t="s">
        <v>265</v>
      </c>
      <c r="C318" s="799" t="s">
        <v>104</v>
      </c>
      <c r="D318" s="409" t="str">
        <f>VLOOKUP(C318,$BC:$BD,2,0)</f>
        <v>1200*2-50L</v>
      </c>
      <c r="E318" s="1161" t="s">
        <v>40</v>
      </c>
      <c r="F318" s="1157">
        <v>2</v>
      </c>
      <c r="G318" s="388">
        <v>1498</v>
      </c>
      <c r="H318" s="388">
        <f t="shared" si="23"/>
        <v>2996</v>
      </c>
      <c r="I318" s="991"/>
      <c r="J318" s="388">
        <f t="shared" si="27"/>
        <v>2996</v>
      </c>
      <c r="K318" s="662"/>
      <c r="L318" s="388">
        <f>M318+P318+O318+N318-R318</f>
        <v>0</v>
      </c>
      <c r="M318" s="388"/>
      <c r="N318" s="217"/>
      <c r="O318" s="215"/>
      <c r="P318" s="388"/>
      <c r="Q318" s="388"/>
      <c r="R318" s="215"/>
      <c r="S318" s="1158"/>
      <c r="T318" s="359"/>
      <c r="BC318" s="1164"/>
      <c r="BD318" s="573"/>
    </row>
    <row r="319" s="824" customFormat="1" customHeight="1" spans="1:56">
      <c r="A319" s="513">
        <v>46048</v>
      </c>
      <c r="B319" s="799" t="s">
        <v>265</v>
      </c>
      <c r="C319" s="799" t="s">
        <v>29</v>
      </c>
      <c r="D319" s="409" t="str">
        <f>VLOOKUP(C319,$BC:$BD,2,0)</f>
        <v>1100 8L</v>
      </c>
      <c r="E319" s="1161" t="s">
        <v>40</v>
      </c>
      <c r="F319" s="1157">
        <v>2</v>
      </c>
      <c r="G319" s="388">
        <v>660</v>
      </c>
      <c r="H319" s="388">
        <f t="shared" si="23"/>
        <v>1320</v>
      </c>
      <c r="I319" s="991"/>
      <c r="J319" s="388">
        <f t="shared" si="27"/>
        <v>1320</v>
      </c>
      <c r="K319" s="662"/>
      <c r="L319" s="388"/>
      <c r="M319" s="388"/>
      <c r="N319" s="217"/>
      <c r="O319" s="215"/>
      <c r="P319" s="388"/>
      <c r="Q319" s="388"/>
      <c r="R319" s="215"/>
      <c r="S319" s="1158"/>
      <c r="T319" s="359"/>
      <c r="BC319" s="1164"/>
      <c r="BD319" s="573"/>
    </row>
    <row r="320" s="824" customFormat="1" customHeight="1" spans="1:56">
      <c r="A320" s="513">
        <v>46048</v>
      </c>
      <c r="B320" s="799" t="s">
        <v>265</v>
      </c>
      <c r="C320" s="799" t="s">
        <v>45</v>
      </c>
      <c r="D320" s="409" t="str">
        <f>VLOOKUP(C320,$BC:$BD,2,0)</f>
        <v>1200 25L</v>
      </c>
      <c r="E320" s="1161" t="s">
        <v>40</v>
      </c>
      <c r="F320" s="1157">
        <v>1</v>
      </c>
      <c r="G320" s="388">
        <v>902</v>
      </c>
      <c r="H320" s="388">
        <f t="shared" si="23"/>
        <v>902</v>
      </c>
      <c r="I320" s="991"/>
      <c r="J320" s="388">
        <f t="shared" si="27"/>
        <v>902</v>
      </c>
      <c r="K320" s="662"/>
      <c r="L320" s="388"/>
      <c r="M320" s="388"/>
      <c r="N320" s="217"/>
      <c r="O320" s="215"/>
      <c r="P320" s="388"/>
      <c r="Q320" s="388"/>
      <c r="R320" s="215"/>
      <c r="S320" s="1158"/>
      <c r="T320" s="359"/>
      <c r="BC320" s="1164"/>
      <c r="BD320" s="573"/>
    </row>
    <row r="321" s="824" customFormat="1" customHeight="1" spans="1:56">
      <c r="A321" s="513">
        <v>46048</v>
      </c>
      <c r="B321" s="799" t="s">
        <v>886</v>
      </c>
      <c r="C321" s="799"/>
      <c r="D321" s="536" t="s">
        <v>723</v>
      </c>
      <c r="E321" s="1161" t="s">
        <v>724</v>
      </c>
      <c r="F321" s="1157"/>
      <c r="G321" s="388"/>
      <c r="H321" s="388">
        <f t="shared" si="23"/>
        <v>0</v>
      </c>
      <c r="I321" s="991"/>
      <c r="J321" s="388">
        <f t="shared" si="27"/>
        <v>0</v>
      </c>
      <c r="K321" s="662"/>
      <c r="L321" s="388"/>
      <c r="M321" s="388"/>
      <c r="N321" s="217"/>
      <c r="O321" s="215"/>
      <c r="P321" s="388"/>
      <c r="Q321" s="388"/>
      <c r="R321" s="215"/>
      <c r="S321" s="1158"/>
      <c r="T321" s="359" t="s">
        <v>887</v>
      </c>
      <c r="BC321" s="1164"/>
      <c r="BD321" s="573"/>
    </row>
    <row r="322" s="824" customFormat="1" customHeight="1" spans="1:56">
      <c r="A322" s="513">
        <v>46049</v>
      </c>
      <c r="B322" s="799" t="s">
        <v>888</v>
      </c>
      <c r="C322" s="799"/>
      <c r="D322" s="536" t="s">
        <v>796</v>
      </c>
      <c r="E322" s="1161" t="s">
        <v>797</v>
      </c>
      <c r="F322" s="1157"/>
      <c r="G322" s="388"/>
      <c r="H322" s="388">
        <f t="shared" si="23"/>
        <v>0</v>
      </c>
      <c r="I322" s="991"/>
      <c r="J322" s="388">
        <f t="shared" si="27"/>
        <v>0</v>
      </c>
      <c r="K322" s="662"/>
      <c r="L322" s="388">
        <f>M322+P322+O322+N322-R322</f>
        <v>0</v>
      </c>
      <c r="M322" s="388"/>
      <c r="N322" s="217"/>
      <c r="O322" s="215"/>
      <c r="P322" s="388"/>
      <c r="Q322" s="388"/>
      <c r="R322" s="215"/>
      <c r="S322" s="1158"/>
      <c r="T322" s="359"/>
      <c r="BC322" s="1164"/>
      <c r="BD322" s="573"/>
    </row>
    <row r="323" s="824" customFormat="1" customHeight="1" spans="1:56">
      <c r="A323" s="513">
        <v>46049</v>
      </c>
      <c r="B323" s="799" t="s">
        <v>889</v>
      </c>
      <c r="C323" s="799"/>
      <c r="D323" s="536" t="s">
        <v>796</v>
      </c>
      <c r="E323" s="1161" t="s">
        <v>797</v>
      </c>
      <c r="F323" s="1157"/>
      <c r="G323" s="388"/>
      <c r="H323" s="388">
        <f t="shared" si="23"/>
        <v>0</v>
      </c>
      <c r="I323" s="991"/>
      <c r="J323" s="388">
        <f t="shared" si="27"/>
        <v>0</v>
      </c>
      <c r="K323" s="662"/>
      <c r="L323" s="388">
        <f>M323+P323+O323+N323-R323</f>
        <v>0</v>
      </c>
      <c r="M323" s="388"/>
      <c r="N323" s="217"/>
      <c r="O323" s="215"/>
      <c r="P323" s="388"/>
      <c r="Q323" s="388"/>
      <c r="R323" s="215"/>
      <c r="S323" s="1158"/>
      <c r="T323" s="359"/>
      <c r="BC323" s="1164"/>
      <c r="BD323" s="573"/>
    </row>
    <row r="324" s="824" customFormat="1" customHeight="1" spans="1:56">
      <c r="A324" s="513">
        <v>46049</v>
      </c>
      <c r="B324" s="799" t="s">
        <v>890</v>
      </c>
      <c r="C324" s="799"/>
      <c r="D324" s="536" t="s">
        <v>796</v>
      </c>
      <c r="E324" s="1161" t="s">
        <v>797</v>
      </c>
      <c r="F324" s="1157"/>
      <c r="G324" s="388"/>
      <c r="H324" s="388">
        <f t="shared" si="23"/>
        <v>0</v>
      </c>
      <c r="I324" s="991"/>
      <c r="J324" s="388">
        <f t="shared" si="27"/>
        <v>0</v>
      </c>
      <c r="K324" s="662"/>
      <c r="L324" s="388">
        <f>M324+P324+O324+N324-R324</f>
        <v>0</v>
      </c>
      <c r="M324" s="388"/>
      <c r="N324" s="217"/>
      <c r="O324" s="215"/>
      <c r="P324" s="388"/>
      <c r="Q324" s="388"/>
      <c r="R324" s="215"/>
      <c r="S324" s="1158"/>
      <c r="T324" s="359"/>
      <c r="BC324" s="1164"/>
      <c r="BD324" s="573"/>
    </row>
    <row r="325" s="824" customFormat="1" customHeight="1" spans="1:56">
      <c r="A325" s="513">
        <v>46043</v>
      </c>
      <c r="B325" s="799" t="s">
        <v>266</v>
      </c>
      <c r="C325" s="799"/>
      <c r="D325" s="536" t="s">
        <v>706</v>
      </c>
      <c r="E325" s="1161" t="s">
        <v>891</v>
      </c>
      <c r="F325" s="1157"/>
      <c r="G325" s="388"/>
      <c r="H325" s="388">
        <f t="shared" ref="H325:H385" si="31">F325*G325</f>
        <v>0</v>
      </c>
      <c r="I325" s="991"/>
      <c r="J325" s="388">
        <f t="shared" si="27"/>
        <v>0</v>
      </c>
      <c r="K325" s="662">
        <v>14</v>
      </c>
      <c r="L325" s="388">
        <f>M325+P325+O325+N325-R325</f>
        <v>8438.57</v>
      </c>
      <c r="M325" s="388"/>
      <c r="N325" s="217"/>
      <c r="O325" s="215"/>
      <c r="P325" s="388">
        <f>5000+3643.42</f>
        <v>8643.42</v>
      </c>
      <c r="Q325" s="388"/>
      <c r="R325" s="199">
        <f>ROUND(P325*S325,2)</f>
        <v>204.85</v>
      </c>
      <c r="S325" s="1158">
        <v>0.0237</v>
      </c>
      <c r="T325" s="359" t="s">
        <v>892</v>
      </c>
      <c r="BC325" s="1164"/>
      <c r="BD325" s="573"/>
    </row>
    <row r="326" s="824" customFormat="1" customHeight="1" spans="1:56">
      <c r="A326" s="513">
        <v>46050</v>
      </c>
      <c r="B326" s="799" t="s">
        <v>266</v>
      </c>
      <c r="C326" s="799" t="s">
        <v>29</v>
      </c>
      <c r="D326" s="409" t="str">
        <f>VLOOKUP(C326,$BC:$BD,2,0)</f>
        <v>1100 8L</v>
      </c>
      <c r="E326" s="1161" t="s">
        <v>267</v>
      </c>
      <c r="F326" s="1157">
        <v>6</v>
      </c>
      <c r="G326" s="388">
        <v>660</v>
      </c>
      <c r="H326" s="388">
        <f t="shared" si="31"/>
        <v>3960</v>
      </c>
      <c r="I326" s="991"/>
      <c r="J326" s="388">
        <f t="shared" si="27"/>
        <v>3960</v>
      </c>
      <c r="K326" s="662"/>
      <c r="L326" s="388">
        <f>M326+P326+O326+N326-R326</f>
        <v>0</v>
      </c>
      <c r="M326" s="388"/>
      <c r="N326" s="217"/>
      <c r="O326" s="215"/>
      <c r="P326" s="388"/>
      <c r="Q326" s="388"/>
      <c r="R326" s="215"/>
      <c r="S326" s="1158"/>
      <c r="T326" s="359"/>
      <c r="BC326" s="1164"/>
      <c r="BD326" s="573"/>
    </row>
    <row r="327" s="824" customFormat="1" customHeight="1" spans="1:56">
      <c r="A327" s="513">
        <v>46050</v>
      </c>
      <c r="B327" s="799" t="s">
        <v>266</v>
      </c>
      <c r="C327" s="799" t="s">
        <v>268</v>
      </c>
      <c r="D327" s="409" t="str">
        <f>VLOOKUP(C327,$BC:$BD,2,0)</f>
        <v>COMP-750W</v>
      </c>
      <c r="E327" s="1161" t="s">
        <v>267</v>
      </c>
      <c r="F327" s="1157">
        <v>6</v>
      </c>
      <c r="G327" s="388">
        <v>580</v>
      </c>
      <c r="H327" s="388">
        <f t="shared" si="31"/>
        <v>3480</v>
      </c>
      <c r="I327" s="991">
        <v>0.0325</v>
      </c>
      <c r="J327" s="388">
        <f t="shared" si="27"/>
        <v>3593.1</v>
      </c>
      <c r="K327" s="662"/>
      <c r="L327" s="388"/>
      <c r="M327" s="388"/>
      <c r="N327" s="217"/>
      <c r="O327" s="215"/>
      <c r="P327" s="388"/>
      <c r="Q327" s="388"/>
      <c r="R327" s="215"/>
      <c r="S327" s="1158"/>
      <c r="T327" s="359"/>
      <c r="BC327" s="1164"/>
      <c r="BD327" s="573"/>
    </row>
    <row r="328" s="824" customFormat="1" customHeight="1" spans="1:56">
      <c r="A328" s="513">
        <v>46050</v>
      </c>
      <c r="B328" s="799" t="s">
        <v>266</v>
      </c>
      <c r="C328" s="799" t="s">
        <v>270</v>
      </c>
      <c r="D328" s="409" t="str">
        <f>VLOOKUP(C328,$BC:$BD,2,0)</f>
        <v>COMP-550W</v>
      </c>
      <c r="E328" s="1161" t="s">
        <v>267</v>
      </c>
      <c r="F328" s="1157">
        <v>2</v>
      </c>
      <c r="G328" s="388">
        <v>528</v>
      </c>
      <c r="H328" s="388">
        <f t="shared" si="31"/>
        <v>1056</v>
      </c>
      <c r="I328" s="991">
        <v>0.0325</v>
      </c>
      <c r="J328" s="388">
        <f t="shared" si="27"/>
        <v>1090.32</v>
      </c>
      <c r="K328" s="662"/>
      <c r="L328" s="388"/>
      <c r="M328" s="388"/>
      <c r="N328" s="217"/>
      <c r="O328" s="215"/>
      <c r="P328" s="388"/>
      <c r="Q328" s="388"/>
      <c r="R328" s="215"/>
      <c r="S328" s="1158"/>
      <c r="T328" s="359"/>
      <c r="BC328" s="1164"/>
      <c r="BD328" s="573"/>
    </row>
    <row r="329" s="824" customFormat="1" customHeight="1" spans="1:56">
      <c r="A329" s="513">
        <v>46041</v>
      </c>
      <c r="B329" s="799" t="s">
        <v>272</v>
      </c>
      <c r="C329" s="799"/>
      <c r="D329" s="536" t="s">
        <v>706</v>
      </c>
      <c r="E329" s="1161" t="s">
        <v>893</v>
      </c>
      <c r="F329" s="1157"/>
      <c r="G329" s="388"/>
      <c r="H329" s="388">
        <f t="shared" si="31"/>
        <v>0</v>
      </c>
      <c r="I329" s="991"/>
      <c r="J329" s="388">
        <f t="shared" si="27"/>
        <v>0</v>
      </c>
      <c r="K329" s="662">
        <v>7</v>
      </c>
      <c r="L329" s="388">
        <f>M329+P329+O329+N329-R329</f>
        <v>5328.36</v>
      </c>
      <c r="M329" s="388"/>
      <c r="N329" s="217">
        <v>4000</v>
      </c>
      <c r="O329" s="215">
        <v>1328.36</v>
      </c>
      <c r="P329" s="388"/>
      <c r="Q329" s="388"/>
      <c r="R329" s="215"/>
      <c r="S329" s="1158"/>
      <c r="T329" s="359" t="s">
        <v>894</v>
      </c>
      <c r="BC329" s="1164"/>
      <c r="BD329" s="573"/>
    </row>
    <row r="330" s="824" customFormat="1" customHeight="1" spans="1:56">
      <c r="A330" s="513">
        <v>46050</v>
      </c>
      <c r="B330" s="799" t="s">
        <v>272</v>
      </c>
      <c r="C330" s="799" t="s">
        <v>120</v>
      </c>
      <c r="D330" s="409" t="str">
        <f>VLOOKUP(C330,$BC:$BD,2,0)</f>
        <v>750-25L</v>
      </c>
      <c r="E330" s="1161" t="s">
        <v>273</v>
      </c>
      <c r="F330" s="1157">
        <v>3</v>
      </c>
      <c r="G330" s="388">
        <v>846</v>
      </c>
      <c r="H330" s="388">
        <f t="shared" si="31"/>
        <v>2538</v>
      </c>
      <c r="I330" s="991"/>
      <c r="J330" s="388">
        <f t="shared" si="27"/>
        <v>2538</v>
      </c>
      <c r="K330" s="662"/>
      <c r="L330" s="388">
        <f>M330+P330+O330+N330-R330</f>
        <v>0</v>
      </c>
      <c r="M330" s="388"/>
      <c r="N330" s="217"/>
      <c r="O330" s="215"/>
      <c r="P330" s="388"/>
      <c r="Q330" s="388"/>
      <c r="R330" s="215"/>
      <c r="S330" s="1158"/>
      <c r="T330" s="359"/>
      <c r="BC330" s="1164"/>
      <c r="BD330" s="573"/>
    </row>
    <row r="331" s="824" customFormat="1" customHeight="1" spans="1:56">
      <c r="A331" s="513">
        <v>46050</v>
      </c>
      <c r="B331" s="799" t="s">
        <v>272</v>
      </c>
      <c r="C331" s="799" t="s">
        <v>63</v>
      </c>
      <c r="D331" s="409" t="str">
        <f>VLOOKUP(C331,$BC:$BD,2,0)</f>
        <v>1500W-4</v>
      </c>
      <c r="E331" s="1161" t="s">
        <v>273</v>
      </c>
      <c r="F331" s="1157">
        <v>1</v>
      </c>
      <c r="G331" s="388">
        <v>1098</v>
      </c>
      <c r="H331" s="388">
        <f t="shared" si="31"/>
        <v>1098</v>
      </c>
      <c r="I331" s="991">
        <v>0.0325</v>
      </c>
      <c r="J331" s="388">
        <f t="shared" si="27"/>
        <v>1133.69</v>
      </c>
      <c r="K331" s="662"/>
      <c r="L331" s="388"/>
      <c r="M331" s="388"/>
      <c r="N331" s="217"/>
      <c r="O331" s="215"/>
      <c r="P331" s="388"/>
      <c r="Q331" s="388"/>
      <c r="R331" s="215"/>
      <c r="S331" s="1158"/>
      <c r="T331" s="359"/>
      <c r="BC331" s="1164"/>
      <c r="BD331" s="573"/>
    </row>
    <row r="332" s="824" customFormat="1" customHeight="1" spans="1:56">
      <c r="A332" s="513">
        <v>46050</v>
      </c>
      <c r="B332" s="799" t="s">
        <v>272</v>
      </c>
      <c r="C332" s="799" t="s">
        <v>274</v>
      </c>
      <c r="D332" s="409" t="str">
        <f>VLOOKUP(C332,$BC:$BD,2,0)</f>
        <v>COMP750W 220V</v>
      </c>
      <c r="E332" s="1161" t="s">
        <v>273</v>
      </c>
      <c r="F332" s="1157">
        <v>3</v>
      </c>
      <c r="G332" s="388">
        <v>534.84</v>
      </c>
      <c r="H332" s="388">
        <f t="shared" si="31"/>
        <v>1604.52</v>
      </c>
      <c r="I332" s="991">
        <v>0.0325</v>
      </c>
      <c r="J332" s="388">
        <f t="shared" si="27"/>
        <v>1656.67</v>
      </c>
      <c r="K332" s="662"/>
      <c r="L332" s="388"/>
      <c r="M332" s="388"/>
      <c r="N332" s="217"/>
      <c r="O332" s="215"/>
      <c r="P332" s="388"/>
      <c r="Q332" s="388"/>
      <c r="R332" s="215"/>
      <c r="S332" s="1158"/>
      <c r="T332" s="359"/>
      <c r="BC332" s="1164"/>
      <c r="BD332" s="573"/>
    </row>
    <row r="333" s="824" customFormat="1" customHeight="1" spans="1:56">
      <c r="A333" s="513">
        <v>46048</v>
      </c>
      <c r="B333" s="799" t="s">
        <v>275</v>
      </c>
      <c r="C333" s="799"/>
      <c r="D333" s="536" t="s">
        <v>706</v>
      </c>
      <c r="E333" s="1161" t="s">
        <v>895</v>
      </c>
      <c r="F333" s="1157"/>
      <c r="G333" s="388"/>
      <c r="H333" s="388">
        <f t="shared" si="31"/>
        <v>0</v>
      </c>
      <c r="I333" s="991"/>
      <c r="J333" s="388">
        <f t="shared" si="27"/>
        <v>0</v>
      </c>
      <c r="K333" s="662">
        <v>2</v>
      </c>
      <c r="L333" s="388">
        <f>M333+P333+O333+N333-R333</f>
        <v>3320.6</v>
      </c>
      <c r="M333" s="388"/>
      <c r="N333" s="217">
        <v>50</v>
      </c>
      <c r="O333" s="215"/>
      <c r="P333" s="388">
        <v>3350</v>
      </c>
      <c r="Q333" s="388"/>
      <c r="R333" s="199">
        <f>ROUND(P333*S333,2)</f>
        <v>79.4</v>
      </c>
      <c r="S333" s="1158">
        <v>0.0237</v>
      </c>
      <c r="T333" s="359" t="s">
        <v>896</v>
      </c>
      <c r="BC333" s="1164"/>
      <c r="BD333" s="573"/>
    </row>
    <row r="334" s="824" customFormat="1" customHeight="1" spans="1:56">
      <c r="A334" s="513">
        <v>46050</v>
      </c>
      <c r="B334" s="799" t="s">
        <v>275</v>
      </c>
      <c r="C334" s="799" t="s">
        <v>129</v>
      </c>
      <c r="D334" s="409" t="str">
        <f>VLOOKUP(C334,$BC:$BD,2,0)</f>
        <v>1500 - 50L</v>
      </c>
      <c r="E334" s="1161" t="s">
        <v>276</v>
      </c>
      <c r="F334" s="1157">
        <v>2</v>
      </c>
      <c r="G334" s="388">
        <v>1700</v>
      </c>
      <c r="H334" s="388">
        <f t="shared" si="31"/>
        <v>3400</v>
      </c>
      <c r="I334" s="991"/>
      <c r="J334" s="388">
        <f t="shared" si="27"/>
        <v>3400</v>
      </c>
      <c r="K334" s="662"/>
      <c r="L334" s="388">
        <f>M334+P334+O334+N334-R334</f>
        <v>0</v>
      </c>
      <c r="M334" s="388"/>
      <c r="N334" s="217"/>
      <c r="O334" s="215"/>
      <c r="P334" s="388"/>
      <c r="Q334" s="388"/>
      <c r="R334" s="215"/>
      <c r="S334" s="1158"/>
      <c r="T334" s="359"/>
      <c r="BC334" s="1164"/>
      <c r="BD334" s="573"/>
    </row>
    <row r="335" s="824" customFormat="1" customHeight="1" spans="1:56">
      <c r="A335" s="513">
        <v>46049</v>
      </c>
      <c r="B335" s="799" t="s">
        <v>277</v>
      </c>
      <c r="C335" s="799"/>
      <c r="D335" s="536" t="s">
        <v>706</v>
      </c>
      <c r="E335" s="1161" t="s">
        <v>897</v>
      </c>
      <c r="F335" s="1157"/>
      <c r="G335" s="388"/>
      <c r="H335" s="388">
        <f t="shared" si="31"/>
        <v>0</v>
      </c>
      <c r="I335" s="991"/>
      <c r="J335" s="388">
        <f t="shared" si="27"/>
        <v>0</v>
      </c>
      <c r="K335" s="662">
        <v>12</v>
      </c>
      <c r="L335" s="388">
        <f>M335+P335+O335+N335-R335</f>
        <v>2700.45</v>
      </c>
      <c r="M335" s="388"/>
      <c r="N335" s="217">
        <v>2700.45</v>
      </c>
      <c r="O335" s="215"/>
      <c r="P335" s="388"/>
      <c r="Q335" s="388"/>
      <c r="R335" s="215"/>
      <c r="S335" s="1158"/>
      <c r="T335" s="359" t="s">
        <v>898</v>
      </c>
      <c r="BC335" s="1164"/>
      <c r="BD335" s="573"/>
    </row>
    <row r="336" s="824" customFormat="1" customHeight="1" spans="1:56">
      <c r="A336" s="513">
        <v>46050</v>
      </c>
      <c r="B336" s="799" t="s">
        <v>277</v>
      </c>
      <c r="C336" s="799" t="s">
        <v>120</v>
      </c>
      <c r="D336" s="409" t="str">
        <f>VLOOKUP(C336,$BC:$BD,2,0)</f>
        <v>750-25L</v>
      </c>
      <c r="E336" s="1161" t="s">
        <v>278</v>
      </c>
      <c r="F336" s="1157">
        <v>1</v>
      </c>
      <c r="G336" s="388">
        <v>846</v>
      </c>
      <c r="H336" s="388">
        <f t="shared" si="31"/>
        <v>846</v>
      </c>
      <c r="I336" s="991"/>
      <c r="J336" s="388">
        <f t="shared" si="27"/>
        <v>846</v>
      </c>
      <c r="K336" s="662"/>
      <c r="L336" s="388">
        <f>M336+P336+O336+N336-R336</f>
        <v>0</v>
      </c>
      <c r="M336" s="388"/>
      <c r="N336" s="217"/>
      <c r="O336" s="215"/>
      <c r="P336" s="388"/>
      <c r="Q336" s="388"/>
      <c r="R336" s="215"/>
      <c r="S336" s="1158"/>
      <c r="T336" s="359"/>
      <c r="BC336" s="1164"/>
      <c r="BD336" s="573"/>
    </row>
    <row r="337" s="824" customFormat="1" customHeight="1" spans="1:56">
      <c r="A337" s="513">
        <v>46050</v>
      </c>
      <c r="B337" s="799" t="s">
        <v>277</v>
      </c>
      <c r="C337" s="799" t="s">
        <v>129</v>
      </c>
      <c r="D337" s="409" t="str">
        <f>VLOOKUP(C337,$BC:$BD,2,0)</f>
        <v>1500 - 50L</v>
      </c>
      <c r="E337" s="1161" t="s">
        <v>278</v>
      </c>
      <c r="F337" s="1157">
        <v>1</v>
      </c>
      <c r="G337" s="388">
        <v>1694.45</v>
      </c>
      <c r="H337" s="388">
        <f t="shared" si="31"/>
        <v>1694.45</v>
      </c>
      <c r="I337" s="991"/>
      <c r="J337" s="388">
        <f t="shared" si="27"/>
        <v>1694.45</v>
      </c>
      <c r="K337" s="662"/>
      <c r="L337" s="388"/>
      <c r="M337" s="388"/>
      <c r="N337" s="217"/>
      <c r="O337" s="215"/>
      <c r="P337" s="388"/>
      <c r="Q337" s="388"/>
      <c r="R337" s="215"/>
      <c r="S337" s="1158"/>
      <c r="T337" s="359"/>
      <c r="BC337" s="1164"/>
      <c r="BD337" s="573"/>
    </row>
    <row r="338" s="824" customFormat="1" customHeight="1" spans="1:56">
      <c r="A338" s="513">
        <v>46050</v>
      </c>
      <c r="B338" s="799" t="s">
        <v>277</v>
      </c>
      <c r="C338" s="799" t="s">
        <v>33</v>
      </c>
      <c r="D338" s="409" t="str">
        <f>VLOOKUP(C338,$BC:$BD,2,0)</f>
        <v>配件</v>
      </c>
      <c r="E338" s="1161" t="s">
        <v>278</v>
      </c>
      <c r="F338" s="1157">
        <v>10</v>
      </c>
      <c r="G338" s="388">
        <v>16</v>
      </c>
      <c r="H338" s="388">
        <f t="shared" si="31"/>
        <v>160</v>
      </c>
      <c r="I338" s="991"/>
      <c r="J338" s="388">
        <f t="shared" si="27"/>
        <v>160</v>
      </c>
      <c r="K338" s="662"/>
      <c r="L338" s="388"/>
      <c r="M338" s="388"/>
      <c r="N338" s="217"/>
      <c r="O338" s="215"/>
      <c r="P338" s="388"/>
      <c r="Q338" s="388"/>
      <c r="R338" s="215"/>
      <c r="S338" s="1158"/>
      <c r="T338" s="359"/>
      <c r="BC338" s="1164"/>
      <c r="BD338" s="573"/>
    </row>
    <row r="339" s="824" customFormat="1" customHeight="1" spans="1:56">
      <c r="A339" s="513">
        <v>46050</v>
      </c>
      <c r="B339" s="799" t="s">
        <v>279</v>
      </c>
      <c r="C339" s="799"/>
      <c r="D339" s="536" t="s">
        <v>706</v>
      </c>
      <c r="E339" s="1161" t="s">
        <v>733</v>
      </c>
      <c r="F339" s="1157"/>
      <c r="G339" s="388"/>
      <c r="H339" s="388">
        <f t="shared" si="31"/>
        <v>0</v>
      </c>
      <c r="I339" s="991"/>
      <c r="J339" s="388">
        <f t="shared" si="27"/>
        <v>0</v>
      </c>
      <c r="K339" s="662">
        <v>5</v>
      </c>
      <c r="L339" s="388">
        <f>M339+P339+O339+N339-R339</f>
        <v>4939.68</v>
      </c>
      <c r="M339" s="388"/>
      <c r="N339" s="217"/>
      <c r="O339" s="215"/>
      <c r="P339" s="388">
        <v>4976</v>
      </c>
      <c r="Q339" s="388"/>
      <c r="R339" s="199">
        <f>ROUND(P339*S339,2)</f>
        <v>36.32</v>
      </c>
      <c r="S339" s="1158">
        <v>0.0073</v>
      </c>
      <c r="T339" s="359" t="s">
        <v>899</v>
      </c>
      <c r="BC339" s="1164"/>
      <c r="BD339" s="573"/>
    </row>
    <row r="340" s="824" customFormat="1" customHeight="1" spans="1:56">
      <c r="A340" s="513">
        <v>46050</v>
      </c>
      <c r="B340" s="799" t="s">
        <v>279</v>
      </c>
      <c r="C340" s="799" t="s">
        <v>98</v>
      </c>
      <c r="D340" s="409" t="str">
        <f>VLOOKUP(C340,$BC:$BD,2,0)</f>
        <v>1200*2-50L</v>
      </c>
      <c r="E340" s="1161" t="s">
        <v>40</v>
      </c>
      <c r="F340" s="1157">
        <v>2</v>
      </c>
      <c r="G340" s="388">
        <v>1498</v>
      </c>
      <c r="H340" s="388">
        <f t="shared" si="31"/>
        <v>2996</v>
      </c>
      <c r="I340" s="991"/>
      <c r="J340" s="388">
        <f t="shared" si="27"/>
        <v>2996</v>
      </c>
      <c r="K340" s="662"/>
      <c r="L340" s="388">
        <f>M340+P340+O340+N340-R340</f>
        <v>0</v>
      </c>
      <c r="M340" s="388"/>
      <c r="N340" s="217"/>
      <c r="O340" s="215"/>
      <c r="P340" s="388"/>
      <c r="Q340" s="388"/>
      <c r="R340" s="215"/>
      <c r="S340" s="1158"/>
      <c r="T340" s="359"/>
      <c r="BC340" s="1164"/>
      <c r="BD340" s="573"/>
    </row>
    <row r="341" s="824" customFormat="1" customHeight="1" spans="1:56">
      <c r="A341" s="513">
        <v>46050</v>
      </c>
      <c r="B341" s="799" t="s">
        <v>279</v>
      </c>
      <c r="C341" s="799" t="s">
        <v>29</v>
      </c>
      <c r="D341" s="409" t="str">
        <f>VLOOKUP(C341,$BC:$BD,2,0)</f>
        <v>1100 8L</v>
      </c>
      <c r="E341" s="1161" t="s">
        <v>40</v>
      </c>
      <c r="F341" s="1157">
        <v>3</v>
      </c>
      <c r="G341" s="388">
        <v>660</v>
      </c>
      <c r="H341" s="388">
        <f t="shared" si="31"/>
        <v>1980</v>
      </c>
      <c r="I341" s="991"/>
      <c r="J341" s="388">
        <f t="shared" si="27"/>
        <v>1980</v>
      </c>
      <c r="K341" s="662"/>
      <c r="L341" s="388"/>
      <c r="M341" s="388"/>
      <c r="N341" s="217"/>
      <c r="O341" s="215"/>
      <c r="P341" s="388"/>
      <c r="Q341" s="388"/>
      <c r="R341" s="215"/>
      <c r="S341" s="1158"/>
      <c r="T341" s="359"/>
      <c r="BC341" s="1164"/>
      <c r="BD341" s="573"/>
    </row>
    <row r="342" s="824" customFormat="1" customHeight="1" spans="1:56">
      <c r="A342" s="513">
        <v>46050</v>
      </c>
      <c r="B342" s="799" t="s">
        <v>280</v>
      </c>
      <c r="C342" s="799"/>
      <c r="D342" s="536" t="s">
        <v>706</v>
      </c>
      <c r="E342" s="1161" t="s">
        <v>733</v>
      </c>
      <c r="F342" s="1157"/>
      <c r="G342" s="388"/>
      <c r="H342" s="388">
        <f t="shared" si="31"/>
        <v>0</v>
      </c>
      <c r="I342" s="991"/>
      <c r="J342" s="388">
        <f t="shared" si="27"/>
        <v>0</v>
      </c>
      <c r="K342" s="662">
        <v>1</v>
      </c>
      <c r="L342" s="388">
        <f t="shared" ref="L342:L349" si="32">M342+P342+O342+N342-R342</f>
        <v>708.79</v>
      </c>
      <c r="M342" s="388"/>
      <c r="N342" s="217"/>
      <c r="O342" s="215"/>
      <c r="P342" s="388">
        <v>714</v>
      </c>
      <c r="Q342" s="388"/>
      <c r="R342" s="199">
        <f>ROUND(P342*S342,2)</f>
        <v>5.21</v>
      </c>
      <c r="S342" s="1158">
        <v>0.0073</v>
      </c>
      <c r="T342" s="359" t="s">
        <v>899</v>
      </c>
      <c r="BC342" s="698"/>
      <c r="BD342" s="573"/>
    </row>
    <row r="343" s="824" customFormat="1" customHeight="1" spans="1:56">
      <c r="A343" s="513">
        <v>46050</v>
      </c>
      <c r="B343" s="799" t="s">
        <v>280</v>
      </c>
      <c r="C343" s="799" t="s">
        <v>43</v>
      </c>
      <c r="D343" s="409" t="str">
        <f>VLOOKUP(C343,$BC:$BD,2,0)</f>
        <v>1200- 8L</v>
      </c>
      <c r="E343" s="1161" t="s">
        <v>40</v>
      </c>
      <c r="F343" s="1157">
        <v>1</v>
      </c>
      <c r="G343" s="388">
        <v>714</v>
      </c>
      <c r="H343" s="388">
        <f t="shared" si="31"/>
        <v>714</v>
      </c>
      <c r="I343" s="991"/>
      <c r="J343" s="388">
        <f t="shared" si="27"/>
        <v>714</v>
      </c>
      <c r="K343" s="662"/>
      <c r="L343" s="388">
        <f t="shared" si="32"/>
        <v>0</v>
      </c>
      <c r="M343" s="388"/>
      <c r="N343" s="217"/>
      <c r="O343" s="215"/>
      <c r="P343" s="388"/>
      <c r="Q343" s="388"/>
      <c r="R343" s="215"/>
      <c r="S343" s="1158"/>
      <c r="T343" s="359"/>
      <c r="BC343" s="1148"/>
      <c r="BD343" s="11"/>
    </row>
    <row r="344" s="824" customFormat="1" customHeight="1" spans="1:56">
      <c r="A344" s="513">
        <v>46050</v>
      </c>
      <c r="B344" s="799" t="s">
        <v>281</v>
      </c>
      <c r="C344" s="799"/>
      <c r="D344" s="536" t="s">
        <v>706</v>
      </c>
      <c r="E344" s="1161" t="s">
        <v>900</v>
      </c>
      <c r="F344" s="1157"/>
      <c r="G344" s="388"/>
      <c r="H344" s="388">
        <f t="shared" si="31"/>
        <v>0</v>
      </c>
      <c r="I344" s="991"/>
      <c r="J344" s="388">
        <f t="shared" si="27"/>
        <v>0</v>
      </c>
      <c r="K344" s="662">
        <v>1</v>
      </c>
      <c r="L344" s="388">
        <f t="shared" si="32"/>
        <v>552.22</v>
      </c>
      <c r="M344" s="388"/>
      <c r="N344" s="217">
        <v>552.22</v>
      </c>
      <c r="O344" s="215"/>
      <c r="P344" s="388"/>
      <c r="Q344" s="388"/>
      <c r="R344" s="215"/>
      <c r="S344" s="1158"/>
      <c r="T344" s="359" t="s">
        <v>898</v>
      </c>
      <c r="BC344" s="1148"/>
      <c r="BD344" s="12"/>
    </row>
    <row r="345" s="824" customFormat="1" customHeight="1" spans="1:56">
      <c r="A345" s="513">
        <v>46050</v>
      </c>
      <c r="B345" s="799" t="s">
        <v>281</v>
      </c>
      <c r="C345" s="799" t="s">
        <v>21</v>
      </c>
      <c r="D345" s="409" t="str">
        <f>VLOOKUP(C345,$BC:$BD,2,0)</f>
        <v>COMP 750W 220V</v>
      </c>
      <c r="E345" s="1161" t="s">
        <v>152</v>
      </c>
      <c r="F345" s="1157">
        <v>1</v>
      </c>
      <c r="G345" s="388">
        <v>534.84</v>
      </c>
      <c r="H345" s="388">
        <f t="shared" si="31"/>
        <v>534.84</v>
      </c>
      <c r="I345" s="991">
        <v>0.0325</v>
      </c>
      <c r="J345" s="388">
        <f t="shared" si="27"/>
        <v>552.22</v>
      </c>
      <c r="K345" s="662"/>
      <c r="L345" s="388">
        <f t="shared" si="32"/>
        <v>0</v>
      </c>
      <c r="M345" s="388"/>
      <c r="N345" s="217"/>
      <c r="O345" s="215"/>
      <c r="P345" s="388"/>
      <c r="Q345" s="388"/>
      <c r="R345" s="215"/>
      <c r="S345" s="1158"/>
      <c r="T345" s="359"/>
      <c r="BC345" s="1148"/>
      <c r="BD345" s="12"/>
    </row>
    <row r="346" s="824" customFormat="1" customHeight="1" spans="1:56">
      <c r="A346" s="513">
        <v>46050</v>
      </c>
      <c r="B346" s="799" t="s">
        <v>282</v>
      </c>
      <c r="C346" s="799"/>
      <c r="D346" s="536" t="s">
        <v>706</v>
      </c>
      <c r="E346" s="1161" t="s">
        <v>800</v>
      </c>
      <c r="F346" s="1157"/>
      <c r="G346" s="388"/>
      <c r="H346" s="388">
        <f t="shared" si="31"/>
        <v>0</v>
      </c>
      <c r="I346" s="991"/>
      <c r="J346" s="388">
        <f t="shared" ref="J346:J385" si="33">ROUND(H346+H346*I346,2)</f>
        <v>0</v>
      </c>
      <c r="K346" s="662">
        <v>1</v>
      </c>
      <c r="L346" s="388">
        <f t="shared" si="32"/>
        <v>846</v>
      </c>
      <c r="M346" s="388"/>
      <c r="N346" s="217">
        <v>846</v>
      </c>
      <c r="O346" s="215"/>
      <c r="P346" s="388"/>
      <c r="Q346" s="388"/>
      <c r="R346" s="215"/>
      <c r="S346" s="1158"/>
      <c r="T346" s="359" t="s">
        <v>899</v>
      </c>
      <c r="BC346" s="1148"/>
      <c r="BD346" s="12"/>
    </row>
    <row r="347" s="824" customFormat="1" customHeight="1" spans="1:56">
      <c r="A347" s="513">
        <v>46050</v>
      </c>
      <c r="B347" s="799" t="s">
        <v>282</v>
      </c>
      <c r="C347" s="799" t="s">
        <v>120</v>
      </c>
      <c r="D347" s="409" t="str">
        <f>VLOOKUP(C347,$BC:$BD,2,0)</f>
        <v>750-25L</v>
      </c>
      <c r="E347" s="1161" t="s">
        <v>108</v>
      </c>
      <c r="F347" s="1157">
        <v>1</v>
      </c>
      <c r="G347" s="388">
        <v>846</v>
      </c>
      <c r="H347" s="388">
        <f t="shared" si="31"/>
        <v>846</v>
      </c>
      <c r="I347" s="991"/>
      <c r="J347" s="388">
        <f t="shared" si="33"/>
        <v>846</v>
      </c>
      <c r="K347" s="662"/>
      <c r="L347" s="388">
        <f t="shared" si="32"/>
        <v>0</v>
      </c>
      <c r="M347" s="388"/>
      <c r="N347" s="217"/>
      <c r="O347" s="215"/>
      <c r="P347" s="388"/>
      <c r="Q347" s="388"/>
      <c r="R347" s="215"/>
      <c r="S347" s="1158"/>
      <c r="T347" s="359"/>
      <c r="BC347" s="1148"/>
      <c r="BD347" s="12"/>
    </row>
    <row r="348" s="824" customFormat="1" customHeight="1" spans="1:56">
      <c r="A348" s="513">
        <v>46049</v>
      </c>
      <c r="B348" s="799" t="s">
        <v>283</v>
      </c>
      <c r="C348" s="799"/>
      <c r="D348" s="536" t="s">
        <v>706</v>
      </c>
      <c r="E348" s="1161" t="s">
        <v>901</v>
      </c>
      <c r="F348" s="1157"/>
      <c r="G348" s="388"/>
      <c r="H348" s="388">
        <f t="shared" si="31"/>
        <v>0</v>
      </c>
      <c r="I348" s="991"/>
      <c r="J348" s="388">
        <f t="shared" si="33"/>
        <v>0</v>
      </c>
      <c r="K348" s="662">
        <v>28</v>
      </c>
      <c r="L348" s="388">
        <f t="shared" si="32"/>
        <v>22320.16</v>
      </c>
      <c r="M348" s="388"/>
      <c r="N348" s="217">
        <v>22320.16</v>
      </c>
      <c r="O348" s="215"/>
      <c r="P348" s="388"/>
      <c r="Q348" s="388"/>
      <c r="R348" s="215"/>
      <c r="S348" s="1158"/>
      <c r="T348" s="359" t="s">
        <v>898</v>
      </c>
      <c r="BC348" s="1148"/>
      <c r="BD348" s="12"/>
    </row>
    <row r="349" s="824" customFormat="1" customHeight="1" spans="1:56">
      <c r="A349" s="513">
        <v>46050</v>
      </c>
      <c r="B349" s="799" t="s">
        <v>283</v>
      </c>
      <c r="C349" s="799" t="s">
        <v>120</v>
      </c>
      <c r="D349" s="409" t="str">
        <f>VLOOKUP(C349,$BC:$BD,2,0)</f>
        <v>750-25L</v>
      </c>
      <c r="E349" s="1161" t="s">
        <v>284</v>
      </c>
      <c r="F349" s="1157">
        <v>6</v>
      </c>
      <c r="G349" s="388">
        <v>846.36</v>
      </c>
      <c r="H349" s="388">
        <f t="shared" si="31"/>
        <v>5078.16</v>
      </c>
      <c r="I349" s="991"/>
      <c r="J349" s="388">
        <f t="shared" si="33"/>
        <v>5078.16</v>
      </c>
      <c r="K349" s="662"/>
      <c r="L349" s="388">
        <f t="shared" si="32"/>
        <v>0</v>
      </c>
      <c r="M349" s="388"/>
      <c r="N349" s="217"/>
      <c r="O349" s="215"/>
      <c r="P349" s="388"/>
      <c r="Q349" s="388"/>
      <c r="R349" s="215"/>
      <c r="S349" s="1158"/>
      <c r="T349" s="359"/>
      <c r="BC349" s="1148"/>
      <c r="BD349" s="12"/>
    </row>
    <row r="350" s="824" customFormat="1" customHeight="1" spans="1:56">
      <c r="A350" s="513">
        <v>46050</v>
      </c>
      <c r="B350" s="799" t="s">
        <v>283</v>
      </c>
      <c r="C350" s="799" t="s">
        <v>285</v>
      </c>
      <c r="D350" s="409" t="str">
        <f>VLOOKUP(C350,$BC:$BD,2,0)</f>
        <v>1100 2-50L</v>
      </c>
      <c r="E350" s="1161" t="s">
        <v>284</v>
      </c>
      <c r="F350" s="1157">
        <v>2</v>
      </c>
      <c r="G350" s="388">
        <v>1524</v>
      </c>
      <c r="H350" s="388">
        <f t="shared" si="31"/>
        <v>3048</v>
      </c>
      <c r="I350" s="991"/>
      <c r="J350" s="388">
        <f t="shared" si="33"/>
        <v>3048</v>
      </c>
      <c r="K350" s="662"/>
      <c r="L350" s="388"/>
      <c r="M350" s="388"/>
      <c r="N350" s="217"/>
      <c r="O350" s="215"/>
      <c r="P350" s="388"/>
      <c r="Q350" s="388"/>
      <c r="R350" s="215"/>
      <c r="S350" s="1158"/>
      <c r="T350" s="359"/>
      <c r="BC350" s="1148"/>
      <c r="BD350" s="12"/>
    </row>
    <row r="351" s="824" customFormat="1" customHeight="1" spans="1:56">
      <c r="A351" s="513">
        <v>46050</v>
      </c>
      <c r="B351" s="799" t="s">
        <v>283</v>
      </c>
      <c r="C351" s="799" t="s">
        <v>287</v>
      </c>
      <c r="D351" s="409" t="str">
        <f>VLOOKUP(C351,$BC:$BD,2,0)</f>
        <v>BM-1902-25L-220V</v>
      </c>
      <c r="E351" s="1161" t="s">
        <v>284</v>
      </c>
      <c r="F351" s="1157">
        <v>12</v>
      </c>
      <c r="G351" s="388">
        <v>680</v>
      </c>
      <c r="H351" s="388">
        <f t="shared" si="31"/>
        <v>8160</v>
      </c>
      <c r="I351" s="991"/>
      <c r="J351" s="388">
        <f t="shared" si="33"/>
        <v>8160</v>
      </c>
      <c r="K351" s="662"/>
      <c r="L351" s="388"/>
      <c r="M351" s="388"/>
      <c r="N351" s="217"/>
      <c r="O351" s="215"/>
      <c r="P351" s="388"/>
      <c r="Q351" s="388"/>
      <c r="R351" s="215"/>
      <c r="S351" s="1158"/>
      <c r="T351" s="359"/>
      <c r="BC351" s="1148"/>
      <c r="BD351" s="12"/>
    </row>
    <row r="352" s="824" customFormat="1" customHeight="1" spans="1:56">
      <c r="A352" s="513">
        <v>46050</v>
      </c>
      <c r="B352" s="799" t="s">
        <v>283</v>
      </c>
      <c r="C352" s="799" t="s">
        <v>202</v>
      </c>
      <c r="D352" s="409" t="str">
        <f>VLOOKUP(C352,$BC:$BD,2,0)</f>
        <v>BM-1902-25L/127V</v>
      </c>
      <c r="E352" s="1161" t="s">
        <v>284</v>
      </c>
      <c r="F352" s="1157">
        <v>6</v>
      </c>
      <c r="G352" s="388">
        <v>680</v>
      </c>
      <c r="H352" s="388">
        <f t="shared" si="31"/>
        <v>4080</v>
      </c>
      <c r="I352" s="991"/>
      <c r="J352" s="388">
        <f t="shared" si="33"/>
        <v>4080</v>
      </c>
      <c r="K352" s="662"/>
      <c r="L352" s="388"/>
      <c r="M352" s="388"/>
      <c r="N352" s="217"/>
      <c r="O352" s="215"/>
      <c r="P352" s="388"/>
      <c r="Q352" s="388"/>
      <c r="R352" s="215"/>
      <c r="S352" s="1158"/>
      <c r="T352" s="359"/>
      <c r="BC352" s="1148"/>
      <c r="BD352" s="12"/>
    </row>
    <row r="353" s="824" customFormat="1" customHeight="1" spans="1:56">
      <c r="A353" s="513">
        <v>46050</v>
      </c>
      <c r="B353" s="799" t="s">
        <v>283</v>
      </c>
      <c r="C353" s="799" t="s">
        <v>289</v>
      </c>
      <c r="D353" s="409" t="str">
        <f>VLOOKUP(C353,$BC:$BD,2,0)</f>
        <v>750-30L</v>
      </c>
      <c r="E353" s="1161" t="s">
        <v>284</v>
      </c>
      <c r="F353" s="1157">
        <v>2</v>
      </c>
      <c r="G353" s="388">
        <v>977</v>
      </c>
      <c r="H353" s="388">
        <f t="shared" si="31"/>
        <v>1954</v>
      </c>
      <c r="I353" s="991"/>
      <c r="J353" s="388">
        <f t="shared" si="33"/>
        <v>1954</v>
      </c>
      <c r="K353" s="662"/>
      <c r="L353" s="388"/>
      <c r="M353" s="388"/>
      <c r="N353" s="217"/>
      <c r="O353" s="215"/>
      <c r="P353" s="388"/>
      <c r="Q353" s="388"/>
      <c r="R353" s="215"/>
      <c r="S353" s="1158"/>
      <c r="T353" s="359"/>
      <c r="BC353" s="1148"/>
      <c r="BD353" s="12"/>
    </row>
    <row r="354" s="824" customFormat="1" customHeight="1" spans="1:56">
      <c r="A354" s="513">
        <v>46050</v>
      </c>
      <c r="B354" s="799" t="s">
        <v>291</v>
      </c>
      <c r="C354" s="799"/>
      <c r="D354" s="536" t="s">
        <v>706</v>
      </c>
      <c r="E354" s="1161" t="s">
        <v>902</v>
      </c>
      <c r="F354" s="1157"/>
      <c r="G354" s="388"/>
      <c r="H354" s="388">
        <f t="shared" si="31"/>
        <v>0</v>
      </c>
      <c r="I354" s="991"/>
      <c r="J354" s="388">
        <f t="shared" si="33"/>
        <v>0</v>
      </c>
      <c r="K354" s="662">
        <v>1</v>
      </c>
      <c r="L354" s="388">
        <f t="shared" ref="L354:L360" si="34">M354+P354+O354+N354-R354</f>
        <v>480.96</v>
      </c>
      <c r="M354" s="388"/>
      <c r="N354" s="217"/>
      <c r="O354" s="215"/>
      <c r="P354" s="388">
        <v>484.5</v>
      </c>
      <c r="Q354" s="388"/>
      <c r="R354" s="199">
        <f>ROUND(P354*S354,2)</f>
        <v>3.54</v>
      </c>
      <c r="S354" s="1158">
        <v>0.0073</v>
      </c>
      <c r="T354" s="359" t="s">
        <v>903</v>
      </c>
      <c r="BC354" s="1148"/>
      <c r="BD354" s="12"/>
    </row>
    <row r="355" s="824" customFormat="1" customHeight="1" spans="1:56">
      <c r="A355" s="513">
        <v>46050</v>
      </c>
      <c r="B355" s="799" t="s">
        <v>291</v>
      </c>
      <c r="C355" s="799" t="s">
        <v>25</v>
      </c>
      <c r="D355" s="409" t="str">
        <f>VLOOKUP(C355,$BC:$BD,2,0)</f>
        <v>COMP 550W 110V</v>
      </c>
      <c r="E355" s="1161" t="s">
        <v>292</v>
      </c>
      <c r="F355" s="1157">
        <v>1</v>
      </c>
      <c r="G355" s="388">
        <v>469.25</v>
      </c>
      <c r="H355" s="388">
        <f t="shared" si="31"/>
        <v>469.25</v>
      </c>
      <c r="I355" s="991">
        <v>0.0325</v>
      </c>
      <c r="J355" s="388">
        <f t="shared" si="33"/>
        <v>484.5</v>
      </c>
      <c r="K355" s="662"/>
      <c r="L355" s="388">
        <f t="shared" si="34"/>
        <v>0</v>
      </c>
      <c r="M355" s="388"/>
      <c r="N355" s="217"/>
      <c r="O355" s="215"/>
      <c r="P355" s="388"/>
      <c r="Q355" s="388"/>
      <c r="R355" s="215"/>
      <c r="S355" s="1158"/>
      <c r="T355" s="359"/>
      <c r="BC355" s="1148"/>
      <c r="BD355" s="12"/>
    </row>
    <row r="356" s="824" customFormat="1" customHeight="1" spans="1:56">
      <c r="A356" s="513">
        <v>46050</v>
      </c>
      <c r="B356" s="799" t="s">
        <v>904</v>
      </c>
      <c r="C356" s="799"/>
      <c r="D356" s="536" t="s">
        <v>796</v>
      </c>
      <c r="E356" s="1161" t="s">
        <v>797</v>
      </c>
      <c r="F356" s="1157"/>
      <c r="G356" s="388"/>
      <c r="H356" s="388">
        <f t="shared" si="31"/>
        <v>0</v>
      </c>
      <c r="I356" s="991"/>
      <c r="J356" s="388">
        <f t="shared" si="33"/>
        <v>0</v>
      </c>
      <c r="K356" s="662"/>
      <c r="L356" s="388">
        <f t="shared" si="34"/>
        <v>0</v>
      </c>
      <c r="M356" s="388"/>
      <c r="N356" s="217"/>
      <c r="O356" s="215"/>
      <c r="P356" s="388"/>
      <c r="Q356" s="388"/>
      <c r="R356" s="215"/>
      <c r="S356" s="1158"/>
      <c r="T356" s="359"/>
      <c r="BC356" s="1148"/>
      <c r="BD356" s="12"/>
    </row>
    <row r="357" s="824" customFormat="1" customHeight="1" spans="1:56">
      <c r="A357" s="513">
        <v>46050</v>
      </c>
      <c r="B357" s="799" t="s">
        <v>905</v>
      </c>
      <c r="C357" s="799"/>
      <c r="D357" s="536" t="s">
        <v>796</v>
      </c>
      <c r="E357" s="1161" t="s">
        <v>797</v>
      </c>
      <c r="F357" s="1157"/>
      <c r="G357" s="388"/>
      <c r="H357" s="388">
        <f t="shared" si="31"/>
        <v>0</v>
      </c>
      <c r="I357" s="991"/>
      <c r="J357" s="388">
        <f t="shared" si="33"/>
        <v>0</v>
      </c>
      <c r="K357" s="662"/>
      <c r="L357" s="388">
        <f t="shared" si="34"/>
        <v>0</v>
      </c>
      <c r="M357" s="388"/>
      <c r="N357" s="217"/>
      <c r="O357" s="215"/>
      <c r="P357" s="388"/>
      <c r="Q357" s="388"/>
      <c r="R357" s="215"/>
      <c r="S357" s="1158"/>
      <c r="T357" s="359"/>
      <c r="BC357" s="1148"/>
      <c r="BD357" s="12"/>
    </row>
    <row r="358" s="824" customFormat="1" customHeight="1" spans="1:56">
      <c r="A358" s="513">
        <v>46050</v>
      </c>
      <c r="B358" s="799" t="s">
        <v>906</v>
      </c>
      <c r="C358" s="799"/>
      <c r="D358" s="536" t="s">
        <v>796</v>
      </c>
      <c r="E358" s="1161" t="s">
        <v>163</v>
      </c>
      <c r="F358" s="1157"/>
      <c r="G358" s="388"/>
      <c r="H358" s="388">
        <f t="shared" si="31"/>
        <v>0</v>
      </c>
      <c r="I358" s="991"/>
      <c r="J358" s="388">
        <f t="shared" si="33"/>
        <v>0</v>
      </c>
      <c r="K358" s="662"/>
      <c r="L358" s="388">
        <f t="shared" si="34"/>
        <v>0</v>
      </c>
      <c r="M358" s="388"/>
      <c r="N358" s="217"/>
      <c r="O358" s="215"/>
      <c r="P358" s="388"/>
      <c r="Q358" s="388"/>
      <c r="R358" s="215"/>
      <c r="S358" s="1158"/>
      <c r="T358" s="359"/>
      <c r="BC358" s="1148"/>
      <c r="BD358" s="12"/>
    </row>
    <row r="359" s="824" customFormat="1" customHeight="1" spans="1:56">
      <c r="A359" s="513">
        <v>46050</v>
      </c>
      <c r="B359" s="799" t="s">
        <v>293</v>
      </c>
      <c r="C359" s="799"/>
      <c r="D359" s="536" t="s">
        <v>706</v>
      </c>
      <c r="E359" s="1161" t="s">
        <v>907</v>
      </c>
      <c r="F359" s="1157"/>
      <c r="G359" s="388"/>
      <c r="H359" s="388">
        <f t="shared" si="31"/>
        <v>0</v>
      </c>
      <c r="I359" s="991"/>
      <c r="J359" s="388">
        <f t="shared" si="33"/>
        <v>0</v>
      </c>
      <c r="K359" s="662">
        <v>3</v>
      </c>
      <c r="L359" s="388">
        <f t="shared" si="34"/>
        <v>4006.74</v>
      </c>
      <c r="M359" s="388"/>
      <c r="N359" s="217"/>
      <c r="O359" s="215">
        <v>4006.74</v>
      </c>
      <c r="P359" s="388"/>
      <c r="Q359" s="388"/>
      <c r="R359" s="215"/>
      <c r="S359" s="1158"/>
      <c r="T359" s="359" t="s">
        <v>908</v>
      </c>
      <c r="BC359" s="1148"/>
      <c r="BD359" s="12"/>
    </row>
    <row r="360" s="824" customFormat="1" customHeight="1" spans="1:56">
      <c r="A360" s="513">
        <v>46051</v>
      </c>
      <c r="B360" s="799" t="s">
        <v>293</v>
      </c>
      <c r="C360" s="799" t="s">
        <v>78</v>
      </c>
      <c r="D360" s="409" t="str">
        <f>VLOOKUP(C360,$BC:$BD,2,0)</f>
        <v>550*2-50L</v>
      </c>
      <c r="E360" s="1161" t="s">
        <v>294</v>
      </c>
      <c r="F360" s="1157">
        <v>1</v>
      </c>
      <c r="G360" s="388">
        <v>1853.86</v>
      </c>
      <c r="H360" s="388">
        <f t="shared" si="31"/>
        <v>1853.86</v>
      </c>
      <c r="I360" s="991"/>
      <c r="J360" s="388">
        <f t="shared" si="33"/>
        <v>1853.86</v>
      </c>
      <c r="K360" s="662"/>
      <c r="L360" s="388">
        <f t="shared" si="34"/>
        <v>0</v>
      </c>
      <c r="M360" s="388"/>
      <c r="N360" s="217"/>
      <c r="O360" s="215"/>
      <c r="P360" s="388"/>
      <c r="Q360" s="388"/>
      <c r="R360" s="215"/>
      <c r="S360" s="1158"/>
      <c r="T360" s="359"/>
      <c r="BC360" s="1148"/>
      <c r="BD360" s="12"/>
    </row>
    <row r="361" s="824" customFormat="1" customHeight="1" spans="1:56">
      <c r="A361" s="513">
        <v>46051</v>
      </c>
      <c r="B361" s="799" t="s">
        <v>293</v>
      </c>
      <c r="C361" s="799" t="s">
        <v>289</v>
      </c>
      <c r="D361" s="409" t="str">
        <f>VLOOKUP(C361,$BC:$BD,2,0)</f>
        <v>750-30L</v>
      </c>
      <c r="E361" s="1161" t="s">
        <v>294</v>
      </c>
      <c r="F361" s="1157">
        <v>2</v>
      </c>
      <c r="G361" s="388">
        <v>1076.44</v>
      </c>
      <c r="H361" s="388">
        <f t="shared" si="31"/>
        <v>2152.88</v>
      </c>
      <c r="I361" s="991"/>
      <c r="J361" s="388">
        <f t="shared" si="33"/>
        <v>2152.88</v>
      </c>
      <c r="K361" s="662"/>
      <c r="L361" s="388"/>
      <c r="M361" s="388"/>
      <c r="N361" s="217"/>
      <c r="O361" s="215"/>
      <c r="P361" s="388"/>
      <c r="Q361" s="388"/>
      <c r="R361" s="215"/>
      <c r="S361" s="1158"/>
      <c r="T361" s="359"/>
      <c r="BC361" s="1148"/>
      <c r="BD361" s="12"/>
    </row>
    <row r="362" s="824" customFormat="1" customHeight="1" spans="1:56">
      <c r="A362" s="513">
        <v>46050</v>
      </c>
      <c r="B362" s="799" t="s">
        <v>295</v>
      </c>
      <c r="C362" s="799"/>
      <c r="D362" s="536" t="s">
        <v>706</v>
      </c>
      <c r="E362" s="1161" t="s">
        <v>909</v>
      </c>
      <c r="F362" s="1157"/>
      <c r="G362" s="388"/>
      <c r="H362" s="388">
        <f t="shared" si="31"/>
        <v>0</v>
      </c>
      <c r="I362" s="991"/>
      <c r="J362" s="388">
        <f t="shared" si="33"/>
        <v>0</v>
      </c>
      <c r="K362" s="662">
        <v>2</v>
      </c>
      <c r="L362" s="388">
        <f>M362+P362+O362+N362-R362</f>
        <v>61.96</v>
      </c>
      <c r="M362" s="388"/>
      <c r="N362" s="217"/>
      <c r="O362" s="215">
        <v>61.96</v>
      </c>
      <c r="P362" s="388"/>
      <c r="Q362" s="388"/>
      <c r="R362" s="215"/>
      <c r="S362" s="1158"/>
      <c r="T362" s="359" t="s">
        <v>910</v>
      </c>
      <c r="BC362" s="1148"/>
      <c r="BD362" s="12"/>
    </row>
    <row r="363" s="824" customFormat="1" customHeight="1" spans="1:56">
      <c r="A363" s="513">
        <v>46051</v>
      </c>
      <c r="B363" s="799" t="s">
        <v>295</v>
      </c>
      <c r="C363" s="799" t="s">
        <v>92</v>
      </c>
      <c r="D363" s="409" t="str">
        <f>VLOOKUP(C363,$BC:$BD,2,0)</f>
        <v>E71T-GS 1KG 0.8MM</v>
      </c>
      <c r="E363" s="1161" t="s">
        <v>296</v>
      </c>
      <c r="F363" s="1157">
        <v>1</v>
      </c>
      <c r="G363" s="388">
        <v>30</v>
      </c>
      <c r="H363" s="388">
        <f t="shared" si="31"/>
        <v>30</v>
      </c>
      <c r="I363" s="991">
        <v>0.0325</v>
      </c>
      <c r="J363" s="388">
        <f t="shared" si="33"/>
        <v>30.98</v>
      </c>
      <c r="K363" s="662"/>
      <c r="L363" s="388">
        <f>M363+P363+O363+N363-R363</f>
        <v>0</v>
      </c>
      <c r="M363" s="388"/>
      <c r="N363" s="217"/>
      <c r="O363" s="215"/>
      <c r="P363" s="388"/>
      <c r="Q363" s="388"/>
      <c r="R363" s="215"/>
      <c r="S363" s="1158"/>
      <c r="T363" s="359"/>
      <c r="BC363" s="1148"/>
      <c r="BD363" s="12"/>
    </row>
    <row r="364" s="824" customFormat="1" customHeight="1" spans="1:56">
      <c r="A364" s="513">
        <v>46051</v>
      </c>
      <c r="B364" s="799" t="s">
        <v>295</v>
      </c>
      <c r="C364" s="799" t="s">
        <v>297</v>
      </c>
      <c r="D364" s="409" t="str">
        <f>VLOOKUP(C364,$BC:$BD,2,0)</f>
        <v>ER70S-6 1KG 0.8MM</v>
      </c>
      <c r="E364" s="1161" t="s">
        <v>296</v>
      </c>
      <c r="F364" s="1157">
        <v>1</v>
      </c>
      <c r="G364" s="388">
        <v>30</v>
      </c>
      <c r="H364" s="388">
        <f t="shared" si="31"/>
        <v>30</v>
      </c>
      <c r="I364" s="991">
        <v>0.0325</v>
      </c>
      <c r="J364" s="388">
        <f t="shared" si="33"/>
        <v>30.98</v>
      </c>
      <c r="K364" s="662"/>
      <c r="L364" s="388"/>
      <c r="M364" s="388"/>
      <c r="N364" s="217"/>
      <c r="O364" s="215"/>
      <c r="P364" s="388"/>
      <c r="Q364" s="388"/>
      <c r="R364" s="215"/>
      <c r="S364" s="1158"/>
      <c r="T364" s="359"/>
      <c r="BC364" s="1148"/>
      <c r="BD364" s="12"/>
    </row>
    <row r="365" s="824" customFormat="1" customHeight="1" spans="1:56">
      <c r="A365" s="513">
        <v>46049</v>
      </c>
      <c r="B365" s="799" t="s">
        <v>299</v>
      </c>
      <c r="C365" s="799"/>
      <c r="D365" s="536" t="s">
        <v>706</v>
      </c>
      <c r="E365" s="1161" t="s">
        <v>911</v>
      </c>
      <c r="F365" s="1157"/>
      <c r="G365" s="388"/>
      <c r="H365" s="388">
        <f t="shared" si="31"/>
        <v>0</v>
      </c>
      <c r="I365" s="991"/>
      <c r="J365" s="388">
        <f t="shared" si="33"/>
        <v>0</v>
      </c>
      <c r="K365" s="662">
        <v>4</v>
      </c>
      <c r="L365" s="388">
        <f>M365+P365+O365+N365-R365</f>
        <v>123.78</v>
      </c>
      <c r="M365" s="388"/>
      <c r="N365" s="217"/>
      <c r="O365" s="215">
        <v>123.78</v>
      </c>
      <c r="P365" s="388"/>
      <c r="Q365" s="388"/>
      <c r="R365" s="215"/>
      <c r="S365" s="1158"/>
      <c r="T365" s="359" t="s">
        <v>912</v>
      </c>
      <c r="BC365" s="1148"/>
      <c r="BD365" s="12"/>
    </row>
    <row r="366" s="824" customFormat="1" customHeight="1" spans="1:56">
      <c r="A366" s="513">
        <v>46051</v>
      </c>
      <c r="B366" s="799" t="s">
        <v>299</v>
      </c>
      <c r="C366" s="799" t="s">
        <v>92</v>
      </c>
      <c r="D366" s="409" t="str">
        <f>VLOOKUP(C366,$BC:$BD,2,0)</f>
        <v>E71T-GS 1KG 0.8MM</v>
      </c>
      <c r="E366" s="1166" t="s">
        <v>300</v>
      </c>
      <c r="F366" s="1157">
        <v>1</v>
      </c>
      <c r="G366" s="388">
        <v>30.01</v>
      </c>
      <c r="H366" s="388">
        <f t="shared" si="31"/>
        <v>30.01</v>
      </c>
      <c r="I366" s="991">
        <v>0.0325</v>
      </c>
      <c r="J366" s="388">
        <f t="shared" si="33"/>
        <v>30.99</v>
      </c>
      <c r="K366" s="662"/>
      <c r="L366" s="388">
        <f>M366+P366+O366+N366-R366</f>
        <v>0</v>
      </c>
      <c r="M366" s="388"/>
      <c r="N366" s="217"/>
      <c r="O366" s="215"/>
      <c r="P366" s="388"/>
      <c r="Q366" s="388"/>
      <c r="R366" s="215"/>
      <c r="S366" s="1158"/>
      <c r="T366" s="359"/>
      <c r="BC366" s="1148"/>
      <c r="BD366" s="12"/>
    </row>
    <row r="367" s="824" customFormat="1" customHeight="1" spans="1:56">
      <c r="A367" s="513">
        <v>46051</v>
      </c>
      <c r="B367" s="799" t="s">
        <v>299</v>
      </c>
      <c r="C367" s="799" t="s">
        <v>154</v>
      </c>
      <c r="D367" s="409" t="str">
        <f>VLOOKUP(C367,$BC:$BD,2,0)</f>
        <v>E71T-GS 1KG 1MM</v>
      </c>
      <c r="E367" s="1166" t="s">
        <v>300</v>
      </c>
      <c r="F367" s="1157">
        <v>1</v>
      </c>
      <c r="G367" s="388">
        <v>29.26</v>
      </c>
      <c r="H367" s="388">
        <f t="shared" si="31"/>
        <v>29.26</v>
      </c>
      <c r="I367" s="991">
        <v>0.0325</v>
      </c>
      <c r="J367" s="388">
        <f t="shared" si="33"/>
        <v>30.21</v>
      </c>
      <c r="K367" s="662"/>
      <c r="L367" s="388"/>
      <c r="M367" s="388"/>
      <c r="N367" s="217"/>
      <c r="O367" s="215"/>
      <c r="P367" s="388"/>
      <c r="Q367" s="388"/>
      <c r="R367" s="215"/>
      <c r="S367" s="1158"/>
      <c r="T367" s="359"/>
      <c r="BC367" s="1148"/>
      <c r="BD367" s="12"/>
    </row>
    <row r="368" s="824" customFormat="1" customHeight="1" spans="1:56">
      <c r="A368" s="513">
        <v>46051</v>
      </c>
      <c r="B368" s="799" t="s">
        <v>299</v>
      </c>
      <c r="C368" s="799" t="s">
        <v>297</v>
      </c>
      <c r="D368" s="409" t="str">
        <f>VLOOKUP(C368,$BC:$BD,2,0)</f>
        <v>ER70S-6 1KG 0.8MM</v>
      </c>
      <c r="E368" s="1166" t="s">
        <v>300</v>
      </c>
      <c r="F368" s="1157">
        <v>1</v>
      </c>
      <c r="G368" s="388">
        <v>30.87</v>
      </c>
      <c r="H368" s="388">
        <f t="shared" si="31"/>
        <v>30.87</v>
      </c>
      <c r="I368" s="991">
        <v>0.0325</v>
      </c>
      <c r="J368" s="388">
        <f t="shared" si="33"/>
        <v>31.87</v>
      </c>
      <c r="K368" s="662"/>
      <c r="L368" s="388"/>
      <c r="M368" s="388"/>
      <c r="N368" s="217"/>
      <c r="O368" s="215"/>
      <c r="P368" s="388"/>
      <c r="Q368" s="388"/>
      <c r="R368" s="215"/>
      <c r="S368" s="1158"/>
      <c r="T368" s="359"/>
      <c r="BC368" s="1148"/>
      <c r="BD368" s="12"/>
    </row>
    <row r="369" s="824" customFormat="1" customHeight="1" spans="1:56">
      <c r="A369" s="513">
        <v>46051</v>
      </c>
      <c r="B369" s="799" t="s">
        <v>299</v>
      </c>
      <c r="C369" s="799" t="s">
        <v>301</v>
      </c>
      <c r="D369" s="409" t="str">
        <f>VLOOKUP(C369,$BC:$BD,2,0)</f>
        <v>ER70S-6 1KG 1.0MM</v>
      </c>
      <c r="E369" s="1166" t="s">
        <v>300</v>
      </c>
      <c r="F369" s="1157">
        <v>1</v>
      </c>
      <c r="G369" s="388">
        <v>29.74</v>
      </c>
      <c r="H369" s="388">
        <f t="shared" si="31"/>
        <v>29.74</v>
      </c>
      <c r="I369" s="991">
        <v>0.0325</v>
      </c>
      <c r="J369" s="388">
        <f t="shared" si="33"/>
        <v>30.71</v>
      </c>
      <c r="K369" s="662"/>
      <c r="L369" s="388"/>
      <c r="M369" s="388"/>
      <c r="N369" s="217"/>
      <c r="O369" s="215"/>
      <c r="P369" s="388"/>
      <c r="Q369" s="388"/>
      <c r="R369" s="215"/>
      <c r="S369" s="1158"/>
      <c r="T369" s="359"/>
      <c r="BC369" s="1148"/>
      <c r="BD369" s="12"/>
    </row>
    <row r="370" s="824" customFormat="1" customHeight="1" spans="1:56">
      <c r="A370" s="513">
        <v>46051</v>
      </c>
      <c r="B370" s="799" t="s">
        <v>303</v>
      </c>
      <c r="C370" s="799"/>
      <c r="D370" s="536" t="s">
        <v>706</v>
      </c>
      <c r="E370" s="1161" t="s">
        <v>800</v>
      </c>
      <c r="F370" s="1157"/>
      <c r="G370" s="388"/>
      <c r="H370" s="388">
        <f t="shared" si="31"/>
        <v>0</v>
      </c>
      <c r="I370" s="991"/>
      <c r="J370" s="388">
        <f t="shared" si="33"/>
        <v>0</v>
      </c>
      <c r="K370" s="662">
        <v>1</v>
      </c>
      <c r="L370" s="388">
        <f>M370+P370+O370+N370-R370</f>
        <v>640</v>
      </c>
      <c r="M370" s="388"/>
      <c r="N370" s="217">
        <v>640</v>
      </c>
      <c r="O370" s="215"/>
      <c r="P370" s="388"/>
      <c r="Q370" s="388"/>
      <c r="R370" s="215"/>
      <c r="S370" s="1158"/>
      <c r="T370" s="359" t="s">
        <v>913</v>
      </c>
      <c r="BC370" s="1148"/>
      <c r="BD370" s="12"/>
    </row>
    <row r="371" s="824" customFormat="1" customHeight="1" spans="1:56">
      <c r="A371" s="513">
        <v>46051</v>
      </c>
      <c r="B371" s="799" t="s">
        <v>303</v>
      </c>
      <c r="C371" s="799" t="s">
        <v>202</v>
      </c>
      <c r="D371" s="409" t="str">
        <f>VLOOKUP(C371,$BC:$BD,2,0)</f>
        <v>BM-1902-25L/127V</v>
      </c>
      <c r="E371" s="1161" t="s">
        <v>108</v>
      </c>
      <c r="F371" s="1157">
        <v>1</v>
      </c>
      <c r="G371" s="388">
        <v>640</v>
      </c>
      <c r="H371" s="388">
        <f t="shared" si="31"/>
        <v>640</v>
      </c>
      <c r="I371" s="991"/>
      <c r="J371" s="388">
        <f t="shared" si="33"/>
        <v>640</v>
      </c>
      <c r="K371" s="662"/>
      <c r="L371" s="388">
        <f>M371+P371+O371+N371-R371</f>
        <v>0</v>
      </c>
      <c r="M371" s="388"/>
      <c r="N371" s="217"/>
      <c r="O371" s="215"/>
      <c r="P371" s="388"/>
      <c r="Q371" s="388"/>
      <c r="R371" s="215"/>
      <c r="S371" s="1158"/>
      <c r="T371" s="359"/>
      <c r="BC371" s="1148"/>
      <c r="BD371" s="12"/>
    </row>
    <row r="372" s="824" customFormat="1" customHeight="1" spans="1:56">
      <c r="A372" s="513">
        <v>46045</v>
      </c>
      <c r="B372" s="799" t="s">
        <v>304</v>
      </c>
      <c r="C372" s="799"/>
      <c r="D372" s="536" t="s">
        <v>706</v>
      </c>
      <c r="E372" s="1161" t="s">
        <v>914</v>
      </c>
      <c r="F372" s="1157"/>
      <c r="G372" s="388"/>
      <c r="H372" s="388">
        <f t="shared" si="31"/>
        <v>0</v>
      </c>
      <c r="I372" s="991"/>
      <c r="J372" s="388">
        <f t="shared" si="33"/>
        <v>0</v>
      </c>
      <c r="K372" s="662">
        <v>13</v>
      </c>
      <c r="L372" s="388">
        <f>M372+P372+O372+N372-R372</f>
        <v>16758</v>
      </c>
      <c r="M372" s="388"/>
      <c r="N372" s="217">
        <v>16758</v>
      </c>
      <c r="O372" s="215"/>
      <c r="P372" s="388"/>
      <c r="Q372" s="388"/>
      <c r="R372" s="215"/>
      <c r="S372" s="1158"/>
      <c r="T372" s="359" t="s">
        <v>913</v>
      </c>
      <c r="BC372" s="1148"/>
      <c r="BD372" s="12"/>
    </row>
    <row r="373" s="824" customFormat="1" customHeight="1" spans="1:56">
      <c r="A373" s="513">
        <v>46051</v>
      </c>
      <c r="B373" s="799" t="s">
        <v>304</v>
      </c>
      <c r="C373" s="799" t="s">
        <v>98</v>
      </c>
      <c r="D373" s="409" t="str">
        <f>VLOOKUP(C373,$BC:$BD,2,0)</f>
        <v>1200*2-50L</v>
      </c>
      <c r="E373" s="1161" t="s">
        <v>305</v>
      </c>
      <c r="F373" s="1157">
        <v>10</v>
      </c>
      <c r="G373" s="388">
        <v>1422</v>
      </c>
      <c r="H373" s="388">
        <f t="shared" si="31"/>
        <v>14220</v>
      </c>
      <c r="I373" s="991"/>
      <c r="J373" s="388">
        <f t="shared" si="33"/>
        <v>14220</v>
      </c>
      <c r="K373" s="662"/>
      <c r="L373" s="388">
        <f>M373+P373+O373+N373-R373</f>
        <v>0</v>
      </c>
      <c r="M373" s="388"/>
      <c r="N373" s="217"/>
      <c r="O373" s="215"/>
      <c r="P373" s="388"/>
      <c r="Q373" s="388"/>
      <c r="R373" s="215"/>
      <c r="S373" s="1158"/>
      <c r="T373" s="359"/>
      <c r="BC373" s="1148"/>
      <c r="BD373" s="12"/>
    </row>
    <row r="374" s="824" customFormat="1" customHeight="1" spans="1:56">
      <c r="A374" s="513">
        <v>46051</v>
      </c>
      <c r="B374" s="799" t="s">
        <v>304</v>
      </c>
      <c r="C374" s="799" t="s">
        <v>120</v>
      </c>
      <c r="D374" s="409" t="str">
        <f>VLOOKUP(C374,$BC:$BD,2,0)</f>
        <v>750-25L</v>
      </c>
      <c r="E374" s="1161" t="s">
        <v>305</v>
      </c>
      <c r="F374" s="1157">
        <v>3</v>
      </c>
      <c r="G374" s="388">
        <v>846</v>
      </c>
      <c r="H374" s="388">
        <f t="shared" si="31"/>
        <v>2538</v>
      </c>
      <c r="I374" s="991"/>
      <c r="J374" s="388">
        <f t="shared" si="33"/>
        <v>2538</v>
      </c>
      <c r="K374" s="662"/>
      <c r="L374" s="388"/>
      <c r="M374" s="388"/>
      <c r="N374" s="217"/>
      <c r="O374" s="215"/>
      <c r="P374" s="388"/>
      <c r="Q374" s="388"/>
      <c r="R374" s="215"/>
      <c r="S374" s="1158"/>
      <c r="T374" s="359"/>
      <c r="BC374" s="1148"/>
      <c r="BD374" s="12"/>
    </row>
    <row r="375" s="824" customFormat="1" customHeight="1" spans="1:56">
      <c r="A375" s="513">
        <v>46051</v>
      </c>
      <c r="B375" s="799" t="s">
        <v>306</v>
      </c>
      <c r="C375" s="799"/>
      <c r="D375" s="536" t="s">
        <v>706</v>
      </c>
      <c r="E375" s="1161" t="s">
        <v>915</v>
      </c>
      <c r="F375" s="1157"/>
      <c r="G375" s="388"/>
      <c r="H375" s="388">
        <f t="shared" si="31"/>
        <v>0</v>
      </c>
      <c r="I375" s="991"/>
      <c r="J375" s="388">
        <f t="shared" si="33"/>
        <v>0</v>
      </c>
      <c r="K375" s="662">
        <v>1</v>
      </c>
      <c r="L375" s="388">
        <f t="shared" ref="L375:L381" si="35">M375+P375+O375+N375-R375</f>
        <v>680</v>
      </c>
      <c r="M375" s="388"/>
      <c r="N375" s="217">
        <v>680</v>
      </c>
      <c r="O375" s="215"/>
      <c r="P375" s="388"/>
      <c r="Q375" s="388"/>
      <c r="R375" s="215"/>
      <c r="S375" s="1158"/>
      <c r="T375" s="359" t="s">
        <v>913</v>
      </c>
      <c r="BC375" s="1148"/>
      <c r="BD375" s="12"/>
    </row>
    <row r="376" s="824" customFormat="1" customHeight="1" spans="1:56">
      <c r="A376" s="513">
        <v>46051</v>
      </c>
      <c r="B376" s="799" t="s">
        <v>306</v>
      </c>
      <c r="C376" s="799" t="s">
        <v>205</v>
      </c>
      <c r="D376" s="409" t="str">
        <f>VLOOKUP(C376,$BC:$BD,2,0)</f>
        <v>BM-1902-25L 220V</v>
      </c>
      <c r="E376" s="1161" t="s">
        <v>254</v>
      </c>
      <c r="F376" s="1157">
        <v>1</v>
      </c>
      <c r="G376" s="388">
        <v>680</v>
      </c>
      <c r="H376" s="388">
        <f t="shared" si="31"/>
        <v>680</v>
      </c>
      <c r="I376" s="991"/>
      <c r="J376" s="388">
        <f t="shared" si="33"/>
        <v>680</v>
      </c>
      <c r="K376" s="662"/>
      <c r="L376" s="388">
        <f t="shared" si="35"/>
        <v>0</v>
      </c>
      <c r="M376" s="388"/>
      <c r="N376" s="217"/>
      <c r="O376" s="215"/>
      <c r="P376" s="388"/>
      <c r="Q376" s="388"/>
      <c r="R376" s="215"/>
      <c r="S376" s="1158"/>
      <c r="T376" s="359"/>
      <c r="BC376" s="1148"/>
      <c r="BD376" s="12"/>
    </row>
    <row r="377" s="824" customFormat="1" customHeight="1" spans="1:56">
      <c r="A377" s="513">
        <v>46051</v>
      </c>
      <c r="B377" s="799" t="s">
        <v>307</v>
      </c>
      <c r="C377" s="799"/>
      <c r="D377" s="536" t="s">
        <v>706</v>
      </c>
      <c r="E377" s="1161" t="s">
        <v>916</v>
      </c>
      <c r="F377" s="1157"/>
      <c r="G377" s="388"/>
      <c r="H377" s="388">
        <f t="shared" si="31"/>
        <v>0</v>
      </c>
      <c r="I377" s="991"/>
      <c r="J377" s="388">
        <f t="shared" si="33"/>
        <v>0</v>
      </c>
      <c r="K377" s="662">
        <v>1</v>
      </c>
      <c r="L377" s="388">
        <f t="shared" si="35"/>
        <v>1694</v>
      </c>
      <c r="M377" s="388"/>
      <c r="N377" s="217">
        <v>1694</v>
      </c>
      <c r="O377" s="215"/>
      <c r="P377" s="388"/>
      <c r="Q377" s="388"/>
      <c r="R377" s="215"/>
      <c r="S377" s="1158"/>
      <c r="T377" s="359" t="s">
        <v>913</v>
      </c>
      <c r="BC377" s="1148"/>
      <c r="BD377" s="12"/>
    </row>
    <row r="378" s="824" customFormat="1" customHeight="1" spans="1:56">
      <c r="A378" s="513">
        <v>46051</v>
      </c>
      <c r="B378" s="799" t="s">
        <v>307</v>
      </c>
      <c r="C378" s="799" t="s">
        <v>129</v>
      </c>
      <c r="D378" s="409" t="str">
        <f>VLOOKUP(C378,$BC:$BD,2,0)</f>
        <v>1500 - 50L</v>
      </c>
      <c r="E378" s="1161" t="s">
        <v>308</v>
      </c>
      <c r="F378" s="1157">
        <v>1</v>
      </c>
      <c r="G378" s="388">
        <v>1694</v>
      </c>
      <c r="H378" s="388">
        <f t="shared" si="31"/>
        <v>1694</v>
      </c>
      <c r="I378" s="991"/>
      <c r="J378" s="388">
        <f t="shared" si="33"/>
        <v>1694</v>
      </c>
      <c r="K378" s="662"/>
      <c r="L378" s="388">
        <f t="shared" si="35"/>
        <v>0</v>
      </c>
      <c r="M378" s="388"/>
      <c r="N378" s="217"/>
      <c r="O378" s="215"/>
      <c r="P378" s="388"/>
      <c r="Q378" s="388"/>
      <c r="R378" s="215"/>
      <c r="S378" s="1158"/>
      <c r="T378" s="359"/>
      <c r="BC378" s="1148"/>
      <c r="BD378" s="12"/>
    </row>
    <row r="379" s="824" customFormat="1" customHeight="1" spans="1:56">
      <c r="A379" s="513">
        <v>46052</v>
      </c>
      <c r="B379" s="799" t="s">
        <v>309</v>
      </c>
      <c r="C379" s="799"/>
      <c r="D379" s="536" t="s">
        <v>706</v>
      </c>
      <c r="E379" s="1161" t="s">
        <v>800</v>
      </c>
      <c r="F379" s="1157"/>
      <c r="G379" s="388"/>
      <c r="H379" s="388">
        <f t="shared" si="31"/>
        <v>0</v>
      </c>
      <c r="I379" s="991"/>
      <c r="J379" s="388">
        <f t="shared" si="33"/>
        <v>0</v>
      </c>
      <c r="K379" s="662">
        <v>4</v>
      </c>
      <c r="L379" s="388">
        <f t="shared" si="35"/>
        <v>3384</v>
      </c>
      <c r="M379" s="388"/>
      <c r="N379" s="217">
        <v>3384</v>
      </c>
      <c r="O379" s="215"/>
      <c r="P379" s="388"/>
      <c r="Q379" s="388"/>
      <c r="R379" s="215"/>
      <c r="S379" s="1158"/>
      <c r="T379" s="359" t="s">
        <v>917</v>
      </c>
      <c r="BC379" s="1148"/>
      <c r="BD379" s="12"/>
    </row>
    <row r="380" s="824" customFormat="1" customHeight="1" spans="1:56">
      <c r="A380" s="513">
        <v>46052</v>
      </c>
      <c r="B380" s="799" t="s">
        <v>309</v>
      </c>
      <c r="C380" s="799" t="s">
        <v>120</v>
      </c>
      <c r="D380" s="409" t="str">
        <f>VLOOKUP(C380,$BC:$BD,2,0)</f>
        <v>750-25L</v>
      </c>
      <c r="E380" s="1161" t="s">
        <v>108</v>
      </c>
      <c r="F380" s="1157">
        <v>4</v>
      </c>
      <c r="G380" s="388">
        <v>846</v>
      </c>
      <c r="H380" s="388">
        <f t="shared" si="31"/>
        <v>3384</v>
      </c>
      <c r="I380" s="991"/>
      <c r="J380" s="388">
        <f t="shared" si="33"/>
        <v>3384</v>
      </c>
      <c r="K380" s="662"/>
      <c r="L380" s="388">
        <f t="shared" si="35"/>
        <v>0</v>
      </c>
      <c r="M380" s="388"/>
      <c r="N380" s="217"/>
      <c r="O380" s="215"/>
      <c r="P380" s="388"/>
      <c r="Q380" s="388"/>
      <c r="R380" s="215"/>
      <c r="S380" s="1158"/>
      <c r="T380" s="359"/>
      <c r="BC380" s="1148"/>
      <c r="BD380" s="12"/>
    </row>
    <row r="381" s="824" customFormat="1" customHeight="1" spans="1:56">
      <c r="A381" s="513">
        <v>46052</v>
      </c>
      <c r="B381" s="799" t="s">
        <v>310</v>
      </c>
      <c r="C381" s="799"/>
      <c r="D381" s="536" t="s">
        <v>706</v>
      </c>
      <c r="E381" s="1161" t="s">
        <v>733</v>
      </c>
      <c r="F381" s="1157"/>
      <c r="G381" s="388"/>
      <c r="H381" s="388">
        <f t="shared" si="31"/>
        <v>0</v>
      </c>
      <c r="I381" s="991"/>
      <c r="J381" s="388">
        <f t="shared" si="33"/>
        <v>0</v>
      </c>
      <c r="K381" s="662">
        <v>9</v>
      </c>
      <c r="L381" s="388">
        <f t="shared" si="35"/>
        <v>7502.83</v>
      </c>
      <c r="M381" s="388"/>
      <c r="N381" s="217"/>
      <c r="O381" s="215"/>
      <c r="P381" s="388">
        <v>7558</v>
      </c>
      <c r="Q381" s="388"/>
      <c r="R381" s="199">
        <f>ROUND(P381*S381,2)</f>
        <v>55.17</v>
      </c>
      <c r="S381" s="1158">
        <v>0.0073</v>
      </c>
      <c r="T381" s="359" t="s">
        <v>917</v>
      </c>
      <c r="BC381" s="1148"/>
      <c r="BD381" s="12"/>
    </row>
    <row r="382" s="824" customFormat="1" customHeight="1" spans="1:56">
      <c r="A382" s="513">
        <v>46052</v>
      </c>
      <c r="B382" s="799" t="s">
        <v>310</v>
      </c>
      <c r="C382" s="799" t="s">
        <v>98</v>
      </c>
      <c r="D382" s="409" t="str">
        <f>VLOOKUP(C382,$BC:$BD,2,0)</f>
        <v>1200*2-50L</v>
      </c>
      <c r="E382" s="1161" t="s">
        <v>40</v>
      </c>
      <c r="F382" s="1157">
        <v>1</v>
      </c>
      <c r="G382" s="388">
        <v>1498</v>
      </c>
      <c r="H382" s="388">
        <f t="shared" si="31"/>
        <v>1498</v>
      </c>
      <c r="I382" s="991"/>
      <c r="J382" s="388">
        <f t="shared" si="33"/>
        <v>1498</v>
      </c>
      <c r="K382" s="662"/>
      <c r="L382" s="388"/>
      <c r="M382" s="388"/>
      <c r="N382" s="217"/>
      <c r="O382" s="215"/>
      <c r="P382" s="388"/>
      <c r="Q382" s="388"/>
      <c r="R382" s="199"/>
      <c r="S382" s="1158"/>
      <c r="T382" s="359"/>
      <c r="BC382" s="1148"/>
      <c r="BD382" s="12"/>
    </row>
    <row r="383" s="824" customFormat="1" customHeight="1" spans="1:56">
      <c r="A383" s="513">
        <v>46052</v>
      </c>
      <c r="B383" s="799" t="s">
        <v>310</v>
      </c>
      <c r="C383" s="799" t="s">
        <v>43</v>
      </c>
      <c r="D383" s="409" t="str">
        <f>VLOOKUP(C383,$BC:$BD,2,0)</f>
        <v>1200- 8L</v>
      </c>
      <c r="E383" s="1161" t="s">
        <v>40</v>
      </c>
      <c r="F383" s="1157">
        <v>1</v>
      </c>
      <c r="G383" s="388">
        <v>714</v>
      </c>
      <c r="H383" s="388">
        <f t="shared" si="31"/>
        <v>714</v>
      </c>
      <c r="I383" s="991"/>
      <c r="J383" s="388">
        <f t="shared" si="33"/>
        <v>714</v>
      </c>
      <c r="K383" s="662"/>
      <c r="L383" s="388"/>
      <c r="M383" s="388"/>
      <c r="N383" s="217"/>
      <c r="O383" s="215"/>
      <c r="P383" s="388"/>
      <c r="Q383" s="388"/>
      <c r="R383" s="199"/>
      <c r="S383" s="1158"/>
      <c r="T383" s="359"/>
      <c r="BC383" s="1148"/>
      <c r="BD383" s="12"/>
    </row>
    <row r="384" s="824" customFormat="1" customHeight="1" spans="1:56">
      <c r="A384" s="513">
        <v>46052</v>
      </c>
      <c r="B384" s="799" t="s">
        <v>310</v>
      </c>
      <c r="C384" s="799" t="s">
        <v>45</v>
      </c>
      <c r="D384" s="409" t="str">
        <f>VLOOKUP(C384,$BC:$BD,2,0)</f>
        <v>1200 25L</v>
      </c>
      <c r="E384" s="1161" t="s">
        <v>40</v>
      </c>
      <c r="F384" s="1157">
        <v>3</v>
      </c>
      <c r="G384" s="388">
        <v>902</v>
      </c>
      <c r="H384" s="388">
        <f t="shared" si="31"/>
        <v>2706</v>
      </c>
      <c r="I384" s="991"/>
      <c r="J384" s="388">
        <f t="shared" si="33"/>
        <v>2706</v>
      </c>
      <c r="K384" s="662"/>
      <c r="L384" s="388"/>
      <c r="M384" s="388"/>
      <c r="N384" s="217"/>
      <c r="O384" s="215"/>
      <c r="P384" s="388"/>
      <c r="Q384" s="388"/>
      <c r="R384" s="199"/>
      <c r="S384" s="1158"/>
      <c r="T384" s="359"/>
      <c r="BC384" s="1148"/>
      <c r="BD384" s="12"/>
    </row>
    <row r="385" s="824" customFormat="1" customHeight="1" spans="1:59">
      <c r="A385" s="513">
        <v>46052</v>
      </c>
      <c r="B385" s="799" t="s">
        <v>310</v>
      </c>
      <c r="C385" s="799" t="s">
        <v>29</v>
      </c>
      <c r="D385" s="409" t="str">
        <f>VLOOKUP(C385,$BC:$BD,2,0)</f>
        <v>1100 8L</v>
      </c>
      <c r="E385" s="1161" t="s">
        <v>40</v>
      </c>
      <c r="F385" s="1157">
        <v>4</v>
      </c>
      <c r="G385" s="388">
        <v>660</v>
      </c>
      <c r="H385" s="388">
        <f t="shared" si="31"/>
        <v>2640</v>
      </c>
      <c r="I385" s="991"/>
      <c r="J385" s="388">
        <f t="shared" si="33"/>
        <v>2640</v>
      </c>
      <c r="K385" s="662"/>
      <c r="L385" s="388"/>
      <c r="M385" s="388"/>
      <c r="N385" s="217"/>
      <c r="O385" s="215"/>
      <c r="P385" s="388"/>
      <c r="Q385" s="388"/>
      <c r="R385" s="199"/>
      <c r="S385" s="1158"/>
      <c r="T385" s="359"/>
      <c r="BC385" s="1148"/>
      <c r="BD385" s="12"/>
    </row>
    <row r="386" s="824" customFormat="1" customHeight="1" spans="1:59">
      <c r="A386" s="513">
        <v>46052</v>
      </c>
      <c r="B386" s="799" t="s">
        <v>918</v>
      </c>
      <c r="C386" s="799"/>
      <c r="D386" s="536" t="s">
        <v>706</v>
      </c>
      <c r="E386" s="1161" t="s">
        <v>919</v>
      </c>
      <c r="F386" s="1157"/>
      <c r="G386" s="388"/>
      <c r="H386" s="388"/>
      <c r="I386" s="991"/>
      <c r="J386" s="388"/>
      <c r="K386" s="662">
        <v>1</v>
      </c>
      <c r="L386" s="388">
        <f>M386+P386+O386+N386-R386</f>
        <v>1092.39</v>
      </c>
      <c r="M386" s="388"/>
      <c r="N386" s="217">
        <v>1092.39</v>
      </c>
      <c r="O386" s="215"/>
      <c r="P386" s="388"/>
      <c r="Q386" s="388"/>
      <c r="R386" s="199"/>
      <c r="S386" s="1158"/>
      <c r="T386" s="883" t="s">
        <v>917</v>
      </c>
      <c r="BC386" s="1148"/>
      <c r="BD386" s="12"/>
    </row>
    <row r="387" s="824" customFormat="1" customHeight="1" spans="1:59">
      <c r="A387" s="513">
        <v>46052</v>
      </c>
      <c r="B387" s="799" t="s">
        <v>918</v>
      </c>
      <c r="C387" s="799" t="s">
        <v>16</v>
      </c>
      <c r="D387" s="409" t="str">
        <f>VLOOKUP(C387,$BC:$BD,2,0)</f>
        <v>1500W-4</v>
      </c>
      <c r="E387" s="1161" t="s">
        <v>919</v>
      </c>
      <c r="F387" s="1157">
        <v>1</v>
      </c>
      <c r="G387" s="388">
        <v>1058</v>
      </c>
      <c r="H387" s="388">
        <f>F387*G387</f>
        <v>1058</v>
      </c>
      <c r="I387" s="991">
        <v>0.0325</v>
      </c>
      <c r="J387" s="388">
        <f>ROUND(H387+H387*I387,2)</f>
        <v>1092.39</v>
      </c>
      <c r="K387" s="662"/>
      <c r="L387" s="388"/>
      <c r="M387" s="388"/>
      <c r="N387" s="217"/>
      <c r="O387" s="215"/>
      <c r="P387" s="388"/>
      <c r="Q387" s="388"/>
      <c r="R387" s="199"/>
      <c r="S387" s="1158"/>
      <c r="T387" s="359"/>
      <c r="BC387" s="1148"/>
      <c r="BD387" s="12"/>
    </row>
    <row r="388" s="824" customFormat="1" customHeight="1" spans="1:59">
      <c r="A388" s="513">
        <v>46052</v>
      </c>
      <c r="B388" s="799" t="s">
        <v>920</v>
      </c>
      <c r="C388" s="799"/>
      <c r="D388" s="536" t="s">
        <v>921</v>
      </c>
      <c r="E388" s="1161" t="s">
        <v>797</v>
      </c>
      <c r="F388" s="1157"/>
      <c r="G388" s="388"/>
      <c r="H388" s="388">
        <f>F388*G388</f>
        <v>0</v>
      </c>
      <c r="I388" s="991"/>
      <c r="J388" s="388">
        <f>ROUND(H388+H388*I388,2)</f>
        <v>0</v>
      </c>
      <c r="K388" s="662"/>
      <c r="L388" s="388">
        <f>M388+P388+O388+N388-R388</f>
        <v>0</v>
      </c>
      <c r="M388" s="388"/>
      <c r="N388" s="217"/>
      <c r="O388" s="215"/>
      <c r="P388" s="388"/>
      <c r="Q388" s="388"/>
      <c r="R388" s="215"/>
      <c r="S388" s="1158"/>
      <c r="T388" s="359"/>
      <c r="BC388" s="1148"/>
      <c r="BD388" s="12"/>
    </row>
    <row r="389" s="824" customFormat="1" customHeight="1" spans="1:59">
      <c r="A389" s="513">
        <v>46052</v>
      </c>
      <c r="B389" s="799" t="s">
        <v>922</v>
      </c>
      <c r="C389" s="799"/>
      <c r="D389" s="536" t="s">
        <v>723</v>
      </c>
      <c r="E389" s="1161" t="s">
        <v>724</v>
      </c>
      <c r="F389" s="1157"/>
      <c r="G389" s="388"/>
      <c r="H389" s="388">
        <f>F389*G389</f>
        <v>0</v>
      </c>
      <c r="I389" s="991"/>
      <c r="J389" s="388">
        <f>ROUND(H389+H389*I389,2)</f>
        <v>0</v>
      </c>
      <c r="K389" s="662"/>
      <c r="L389" s="388"/>
      <c r="M389" s="388"/>
      <c r="N389" s="217"/>
      <c r="O389" s="215"/>
      <c r="P389" s="388"/>
      <c r="Q389" s="388"/>
      <c r="R389" s="215"/>
      <c r="S389" s="1158"/>
      <c r="T389" s="359" t="s">
        <v>917</v>
      </c>
      <c r="BC389" s="1148"/>
      <c r="BD389" s="12"/>
      <c r="BE389" s="10"/>
      <c r="BF389" s="10"/>
      <c r="BG389" s="10"/>
    </row>
    <row r="390" customHeight="1" spans="1:59">
      <c r="A390" s="1092">
        <v>46053</v>
      </c>
      <c r="B390" s="1167" t="s">
        <v>659</v>
      </c>
      <c r="C390" s="1168"/>
      <c r="D390" s="1169"/>
      <c r="E390" s="626"/>
      <c r="F390" s="1170">
        <f>SUBTOTAL(9,F4:F389)</f>
        <v>1420</v>
      </c>
      <c r="G390" s="1144"/>
      <c r="H390" s="1144">
        <f>SUBTOTAL(9,H4:H389)</f>
        <v>1186256.61</v>
      </c>
      <c r="I390" s="1171"/>
      <c r="J390" s="1144">
        <f t="shared" ref="J390:P390" si="36">SUBTOTAL(9,J4:J389)</f>
        <v>1187844.96</v>
      </c>
      <c r="K390" s="1172">
        <f t="shared" si="36"/>
        <v>1420</v>
      </c>
      <c r="L390" s="1144">
        <f t="shared" si="36"/>
        <v>1186697.76</v>
      </c>
      <c r="M390" s="1144">
        <f t="shared" si="36"/>
        <v>0</v>
      </c>
      <c r="N390" s="1173">
        <f t="shared" si="36"/>
        <v>385825.44</v>
      </c>
      <c r="O390" s="1173">
        <f t="shared" si="36"/>
        <v>692473.45</v>
      </c>
      <c r="P390" s="1144">
        <f t="shared" si="36"/>
        <v>109546.07</v>
      </c>
      <c r="Q390" s="1144"/>
      <c r="R390" s="1173">
        <f>SUBTOTAL(9,R4:R389)</f>
        <v>1147.2</v>
      </c>
      <c r="S390" s="1174"/>
      <c r="T390" s="1175">
        <f>J390-L390-R390</f>
        <v>-2.79214873444289e-10</v>
      </c>
      <c r="BC390" s="1176"/>
      <c r="BD390" s="1121"/>
      <c r="BE390" s="1121"/>
      <c r="BF390" s="1121"/>
      <c r="BG390" s="1121"/>
    </row>
    <row r="391" s="1121" customFormat="1" customHeight="1" spans="1:59">
      <c r="A391" s="513">
        <v>46055</v>
      </c>
      <c r="B391" s="1177" t="s">
        <v>435</v>
      </c>
      <c r="C391" s="213"/>
      <c r="D391" s="1178" t="s">
        <v>706</v>
      </c>
      <c r="E391" s="562" t="s">
        <v>436</v>
      </c>
      <c r="F391" s="1179"/>
      <c r="G391" s="388"/>
      <c r="H391" s="388"/>
      <c r="I391" s="897"/>
      <c r="J391" s="388"/>
      <c r="K391" s="662">
        <v>5</v>
      </c>
      <c r="L391" s="388">
        <f>M391+P391+O391+N391-R391</f>
        <v>3300</v>
      </c>
      <c r="M391" s="388"/>
      <c r="N391" s="217">
        <v>3300</v>
      </c>
      <c r="O391" s="215"/>
      <c r="P391" s="388"/>
      <c r="Q391" s="1180"/>
      <c r="R391" s="1181"/>
      <c r="S391" s="1181"/>
      <c r="T391" s="562" t="s">
        <v>923</v>
      </c>
      <c r="U391" s="1121"/>
      <c r="V391" s="1121"/>
      <c r="W391" s="1121"/>
      <c r="X391" s="1121"/>
      <c r="Y391" s="1121"/>
      <c r="Z391" s="1121"/>
      <c r="AA391" s="1121"/>
      <c r="AB391" s="1121"/>
      <c r="AC391" s="1121"/>
      <c r="AD391" s="1121"/>
      <c r="AE391" s="1121"/>
      <c r="AF391" s="1121"/>
      <c r="AG391" s="1121"/>
      <c r="AH391" s="1121"/>
      <c r="AI391" s="1121"/>
      <c r="AJ391" s="1121"/>
      <c r="AK391" s="1121"/>
      <c r="AL391" s="1121"/>
      <c r="AM391" s="1121"/>
      <c r="AN391" s="1121"/>
      <c r="AO391" s="1121"/>
      <c r="AP391" s="1121"/>
      <c r="AQ391" s="1121"/>
      <c r="BC391" s="1176"/>
    </row>
    <row r="392" s="1121" customFormat="1" customHeight="1" spans="1:59">
      <c r="A392" s="513">
        <v>46055</v>
      </c>
      <c r="B392" s="1177" t="s">
        <v>435</v>
      </c>
      <c r="C392" s="213" t="s">
        <v>29</v>
      </c>
      <c r="D392" s="1178" t="str">
        <f>VLOOKUP(C392,$BC:$BD,2,0)</f>
        <v>1100 8L</v>
      </c>
      <c r="E392" s="562" t="s">
        <v>436</v>
      </c>
      <c r="F392" s="1179">
        <v>5</v>
      </c>
      <c r="G392" s="388">
        <v>660</v>
      </c>
      <c r="H392" s="388">
        <f t="shared" ref="H392:H455" si="37">F392*G392</f>
        <v>3300</v>
      </c>
      <c r="I392" s="897"/>
      <c r="J392" s="388">
        <f t="shared" ref="J392:J426" si="38">ROUND(H392+H392*I392,2)</f>
        <v>3300</v>
      </c>
      <c r="K392" s="662"/>
      <c r="L392" s="388">
        <f>M392+P392+O392+N392-R392</f>
        <v>0</v>
      </c>
      <c r="M392" s="388"/>
      <c r="N392" s="217"/>
      <c r="O392" s="215"/>
      <c r="P392" s="388"/>
      <c r="Q392" s="1180"/>
      <c r="R392" s="1181"/>
      <c r="S392" s="1181"/>
      <c r="T392" s="562"/>
      <c r="BC392" s="1176"/>
    </row>
    <row r="393" s="1121" customFormat="1" customHeight="1" spans="1:59">
      <c r="A393" s="513">
        <v>46054</v>
      </c>
      <c r="B393" s="1177" t="s">
        <v>437</v>
      </c>
      <c r="C393" s="213"/>
      <c r="D393" s="1178" t="s">
        <v>706</v>
      </c>
      <c r="E393" s="562" t="s">
        <v>924</v>
      </c>
      <c r="F393" s="1182"/>
      <c r="G393" s="388"/>
      <c r="H393" s="388">
        <f t="shared" si="37"/>
        <v>0</v>
      </c>
      <c r="I393" s="897"/>
      <c r="J393" s="388">
        <f t="shared" si="38"/>
        <v>0</v>
      </c>
      <c r="K393" s="662">
        <v>40</v>
      </c>
      <c r="L393" s="388">
        <f>M393+P393+O393+N393-R393</f>
        <v>36460</v>
      </c>
      <c r="M393" s="388"/>
      <c r="N393" s="217"/>
      <c r="O393" s="215">
        <v>36460</v>
      </c>
      <c r="P393" s="388"/>
      <c r="Q393" s="1180"/>
      <c r="R393" s="1181"/>
      <c r="S393" s="1181"/>
      <c r="T393" s="562" t="s">
        <v>925</v>
      </c>
      <c r="BC393" s="1176"/>
    </row>
    <row r="394" s="1121" customFormat="1" customHeight="1" spans="1:59">
      <c r="A394" s="513">
        <v>46055</v>
      </c>
      <c r="B394" s="1177" t="s">
        <v>437</v>
      </c>
      <c r="C394" s="163" t="s">
        <v>120</v>
      </c>
      <c r="D394" s="1178" t="str">
        <f>VLOOKUP(C394,$BC:$BD,2,0)</f>
        <v>750-25L</v>
      </c>
      <c r="E394" s="562" t="s">
        <v>438</v>
      </c>
      <c r="F394" s="1182">
        <v>20</v>
      </c>
      <c r="G394" s="388">
        <v>846</v>
      </c>
      <c r="H394" s="388">
        <f t="shared" si="37"/>
        <v>16920</v>
      </c>
      <c r="I394" s="897"/>
      <c r="J394" s="388">
        <f t="shared" si="38"/>
        <v>16920</v>
      </c>
      <c r="K394" s="662"/>
      <c r="L394" s="388">
        <f>M394+P394+O394+N394-R394</f>
        <v>0</v>
      </c>
      <c r="M394" s="388"/>
      <c r="N394" s="217"/>
      <c r="O394" s="215"/>
      <c r="P394" s="388"/>
      <c r="Q394" s="1180"/>
      <c r="R394" s="1181"/>
      <c r="S394" s="1181"/>
      <c r="T394" s="562"/>
      <c r="BC394" s="1176"/>
    </row>
    <row r="395" s="1121" customFormat="1" customHeight="1" spans="1:59">
      <c r="A395" s="513">
        <v>46055</v>
      </c>
      <c r="B395" s="1177" t="s">
        <v>437</v>
      </c>
      <c r="C395" s="163" t="s">
        <v>289</v>
      </c>
      <c r="D395" s="1178" t="str">
        <f>VLOOKUP(C395,$BC:$BD,2,0)</f>
        <v>750-30L</v>
      </c>
      <c r="E395" s="562" t="s">
        <v>438</v>
      </c>
      <c r="F395" s="1182">
        <v>20</v>
      </c>
      <c r="G395" s="388">
        <v>977</v>
      </c>
      <c r="H395" s="388">
        <f t="shared" si="37"/>
        <v>19540</v>
      </c>
      <c r="I395" s="897"/>
      <c r="J395" s="388">
        <f t="shared" si="38"/>
        <v>19540</v>
      </c>
      <c r="K395" s="662"/>
      <c r="L395" s="388"/>
      <c r="M395" s="388"/>
      <c r="N395" s="217"/>
      <c r="O395" s="215"/>
      <c r="P395" s="388"/>
      <c r="Q395" s="1180"/>
      <c r="R395" s="1181"/>
      <c r="S395" s="1181"/>
      <c r="T395" s="562"/>
      <c r="BC395" s="1176"/>
    </row>
    <row r="396" s="1121" customFormat="1" customHeight="1" spans="1:59">
      <c r="A396" s="513">
        <v>46055</v>
      </c>
      <c r="B396" s="1177" t="s">
        <v>926</v>
      </c>
      <c r="C396" s="213"/>
      <c r="D396" s="1178" t="s">
        <v>738</v>
      </c>
      <c r="E396" s="562" t="s">
        <v>927</v>
      </c>
      <c r="F396" s="1183"/>
      <c r="G396" s="526"/>
      <c r="H396" s="388">
        <f t="shared" si="37"/>
        <v>0</v>
      </c>
      <c r="I396" s="897"/>
      <c r="J396" s="388">
        <f t="shared" si="38"/>
        <v>0</v>
      </c>
      <c r="K396" s="662"/>
      <c r="L396" s="388">
        <f t="shared" ref="L396:L403" si="39">M396+P396+O396+N396-R396</f>
        <v>0</v>
      </c>
      <c r="M396" s="217"/>
      <c r="N396" s="217"/>
      <c r="O396" s="217"/>
      <c r="P396" s="217"/>
      <c r="Q396" s="1184"/>
      <c r="R396" s="1184"/>
      <c r="S396" s="1184"/>
      <c r="T396" s="1185"/>
      <c r="U396" s="1121"/>
      <c r="V396" s="1121"/>
      <c r="W396" s="1121"/>
      <c r="X396" s="1121"/>
      <c r="Y396" s="1121"/>
      <c r="Z396" s="1121"/>
      <c r="AA396" s="1121"/>
      <c r="AB396" s="1121"/>
      <c r="AC396" s="1121"/>
      <c r="AD396" s="1121"/>
      <c r="AE396" s="1121"/>
      <c r="AF396" s="1121"/>
      <c r="AG396" s="1121"/>
      <c r="AH396" s="1121"/>
      <c r="AI396" s="1121"/>
      <c r="AJ396" s="1121"/>
      <c r="AK396" s="1121"/>
      <c r="AL396" s="1121"/>
      <c r="AM396" s="1121"/>
      <c r="AN396" s="1121"/>
      <c r="AO396" s="1121"/>
      <c r="AP396" s="1121"/>
      <c r="AQ396" s="1121"/>
      <c r="BC396" s="1176"/>
    </row>
    <row r="397" s="1121" customFormat="1" customHeight="1" spans="1:59">
      <c r="A397" s="513">
        <v>46055</v>
      </c>
      <c r="B397" s="1177" t="s">
        <v>439</v>
      </c>
      <c r="C397" s="213"/>
      <c r="D397" s="1178" t="s">
        <v>706</v>
      </c>
      <c r="E397" s="562" t="s">
        <v>928</v>
      </c>
      <c r="F397" s="1183"/>
      <c r="G397" s="526"/>
      <c r="H397" s="388">
        <f t="shared" si="37"/>
        <v>0</v>
      </c>
      <c r="I397" s="897"/>
      <c r="J397" s="388">
        <f t="shared" si="38"/>
        <v>0</v>
      </c>
      <c r="K397" s="662">
        <v>5</v>
      </c>
      <c r="L397" s="388">
        <f t="shared" si="39"/>
        <v>4107.79</v>
      </c>
      <c r="M397" s="217"/>
      <c r="N397" s="217"/>
      <c r="O397" s="217"/>
      <c r="P397" s="217">
        <v>4138</v>
      </c>
      <c r="Q397" s="1184"/>
      <c r="R397" s="217">
        <f>ROUND(P397*S397,2)</f>
        <v>30.21</v>
      </c>
      <c r="S397" s="688">
        <v>0.0073</v>
      </c>
      <c r="T397" s="1185" t="s">
        <v>923</v>
      </c>
      <c r="U397" s="1121"/>
      <c r="V397" s="1121"/>
      <c r="W397" s="1121"/>
      <c r="X397" s="1121"/>
      <c r="Y397" s="1121"/>
      <c r="Z397" s="1121"/>
      <c r="AA397" s="1121"/>
      <c r="AB397" s="1121"/>
      <c r="AC397" s="1121"/>
      <c r="AD397" s="1121"/>
      <c r="AE397" s="1121"/>
      <c r="AF397" s="1121"/>
      <c r="AG397" s="1121"/>
      <c r="AH397" s="1121"/>
      <c r="AI397" s="1121"/>
      <c r="AJ397" s="1121"/>
      <c r="AK397" s="1121"/>
      <c r="AL397" s="1121"/>
      <c r="AM397" s="1121"/>
      <c r="AN397" s="1121"/>
      <c r="AO397" s="1121"/>
      <c r="AP397" s="1121"/>
      <c r="AQ397" s="1121"/>
      <c r="BC397" s="1176"/>
    </row>
    <row r="398" s="1121" customFormat="1" customHeight="1" spans="1:59">
      <c r="A398" s="513">
        <v>46055</v>
      </c>
      <c r="B398" s="1177" t="s">
        <v>439</v>
      </c>
      <c r="C398" s="213" t="s">
        <v>29</v>
      </c>
      <c r="D398" s="409" t="str">
        <f>VLOOKUP(C398,$BC:$BD,2,0)</f>
        <v>1100 8L</v>
      </c>
      <c r="E398" s="562" t="s">
        <v>40</v>
      </c>
      <c r="F398" s="1183">
        <v>4</v>
      </c>
      <c r="G398" s="526">
        <v>660</v>
      </c>
      <c r="H398" s="388">
        <f t="shared" si="37"/>
        <v>2640</v>
      </c>
      <c r="I398" s="897"/>
      <c r="J398" s="388">
        <f t="shared" si="38"/>
        <v>2640</v>
      </c>
      <c r="K398" s="662"/>
      <c r="L398" s="388">
        <f t="shared" si="39"/>
        <v>0</v>
      </c>
      <c r="M398" s="217"/>
      <c r="N398" s="217"/>
      <c r="O398" s="217"/>
      <c r="P398" s="217"/>
      <c r="Q398" s="1184"/>
      <c r="R398" s="1184"/>
      <c r="S398" s="1184"/>
      <c r="T398" s="1185"/>
      <c r="U398" s="1121"/>
      <c r="V398" s="1121"/>
      <c r="W398" s="1121"/>
      <c r="X398" s="1121"/>
      <c r="Y398" s="1121"/>
      <c r="Z398" s="1121"/>
      <c r="AA398" s="1121"/>
      <c r="AB398" s="1121"/>
      <c r="AC398" s="1121"/>
      <c r="AD398" s="1121"/>
      <c r="AE398" s="1121"/>
      <c r="AF398" s="1121"/>
      <c r="AG398" s="1121"/>
      <c r="AH398" s="1121"/>
      <c r="AI398" s="1121"/>
      <c r="AJ398" s="1121"/>
      <c r="AK398" s="1121"/>
      <c r="AL398" s="1121"/>
      <c r="AM398" s="1121"/>
      <c r="AN398" s="1121"/>
      <c r="AO398" s="1121"/>
      <c r="AP398" s="1121"/>
      <c r="AQ398" s="1121"/>
      <c r="BC398" s="1176"/>
    </row>
    <row r="399" s="1121" customFormat="1" customHeight="1" spans="1:59">
      <c r="A399" s="513">
        <v>46055</v>
      </c>
      <c r="B399" s="1177" t="s">
        <v>439</v>
      </c>
      <c r="C399" s="213" t="s">
        <v>98</v>
      </c>
      <c r="D399" s="409" t="str">
        <f>VLOOKUP(C399,$BC:$BD,2,0)</f>
        <v>1200*2-50L</v>
      </c>
      <c r="E399" s="562" t="s">
        <v>40</v>
      </c>
      <c r="F399" s="1183">
        <v>1</v>
      </c>
      <c r="G399" s="526">
        <v>1498</v>
      </c>
      <c r="H399" s="388">
        <f t="shared" si="37"/>
        <v>1498</v>
      </c>
      <c r="I399" s="897"/>
      <c r="J399" s="388">
        <f t="shared" si="38"/>
        <v>1498</v>
      </c>
      <c r="K399" s="662"/>
      <c r="L399" s="388">
        <f t="shared" si="39"/>
        <v>0</v>
      </c>
      <c r="M399" s="217"/>
      <c r="N399" s="217"/>
      <c r="O399" s="217"/>
      <c r="P399" s="217"/>
      <c r="Q399" s="1184"/>
      <c r="R399" s="1184"/>
      <c r="S399" s="1184"/>
      <c r="T399" s="1185"/>
      <c r="U399" s="1121"/>
      <c r="V399" s="1121"/>
      <c r="W399" s="1121"/>
      <c r="X399" s="1121"/>
      <c r="Y399" s="1121"/>
      <c r="Z399" s="1121"/>
      <c r="AA399" s="1121"/>
      <c r="AB399" s="1121"/>
      <c r="AC399" s="1121"/>
      <c r="AD399" s="1121"/>
      <c r="AE399" s="1121"/>
      <c r="AF399" s="1121"/>
      <c r="AG399" s="1121"/>
      <c r="AH399" s="1121"/>
      <c r="AI399" s="1121"/>
      <c r="AJ399" s="1121"/>
      <c r="AK399" s="1121"/>
      <c r="AL399" s="1121"/>
      <c r="AM399" s="1121"/>
      <c r="AN399" s="1121"/>
      <c r="AO399" s="1121"/>
      <c r="AP399" s="1121"/>
      <c r="AQ399" s="1121"/>
      <c r="BC399" s="1176"/>
    </row>
    <row r="400" s="1121" customFormat="1" customHeight="1" spans="1:59">
      <c r="A400" s="513">
        <v>46055</v>
      </c>
      <c r="B400" s="1177" t="s">
        <v>440</v>
      </c>
      <c r="C400" s="213"/>
      <c r="D400" s="1178" t="s">
        <v>706</v>
      </c>
      <c r="E400" s="562" t="s">
        <v>929</v>
      </c>
      <c r="F400" s="1183"/>
      <c r="G400" s="526"/>
      <c r="H400" s="388">
        <f t="shared" si="37"/>
        <v>0</v>
      </c>
      <c r="I400" s="897"/>
      <c r="J400" s="388">
        <f t="shared" si="38"/>
        <v>0</v>
      </c>
      <c r="K400" s="662">
        <v>3</v>
      </c>
      <c r="L400" s="388">
        <f t="shared" si="39"/>
        <v>3277.16</v>
      </c>
      <c r="M400" s="217"/>
      <c r="N400" s="217">
        <v>3277.16</v>
      </c>
      <c r="O400" s="217"/>
      <c r="P400" s="217"/>
      <c r="Q400" s="1184"/>
      <c r="R400" s="1184"/>
      <c r="S400" s="1184"/>
      <c r="T400" s="1185" t="s">
        <v>923</v>
      </c>
      <c r="U400" s="1121"/>
      <c r="V400" s="1121"/>
      <c r="W400" s="1121"/>
      <c r="X400" s="1121"/>
      <c r="Y400" s="1121"/>
      <c r="Z400" s="1121"/>
      <c r="AA400" s="1121"/>
      <c r="AB400" s="1121"/>
      <c r="AC400" s="1121"/>
      <c r="AD400" s="1121"/>
      <c r="AE400" s="1121"/>
      <c r="AF400" s="1121"/>
      <c r="AG400" s="1121"/>
      <c r="AH400" s="1121"/>
      <c r="AI400" s="1121"/>
      <c r="AJ400" s="1121"/>
      <c r="AK400" s="1121"/>
      <c r="AL400" s="1121"/>
      <c r="AM400" s="1121"/>
      <c r="AN400" s="1121"/>
      <c r="AO400" s="1121"/>
      <c r="AP400" s="1121"/>
      <c r="AQ400" s="1121"/>
      <c r="BC400" s="1176"/>
    </row>
    <row r="401" s="1121" customFormat="1" customHeight="1" spans="1:55">
      <c r="A401" s="513">
        <v>46055</v>
      </c>
      <c r="B401" s="1177" t="s">
        <v>440</v>
      </c>
      <c r="C401" s="213" t="s">
        <v>16</v>
      </c>
      <c r="D401" s="409" t="str">
        <f>VLOOKUP(C401,$BC:$BD,2,0)</f>
        <v>1500W-4</v>
      </c>
      <c r="E401" s="562" t="s">
        <v>441</v>
      </c>
      <c r="F401" s="1183">
        <v>3</v>
      </c>
      <c r="G401" s="526">
        <v>1058</v>
      </c>
      <c r="H401" s="388">
        <f t="shared" si="37"/>
        <v>3174</v>
      </c>
      <c r="I401" s="897">
        <v>0.0325</v>
      </c>
      <c r="J401" s="388">
        <f t="shared" si="38"/>
        <v>3277.16</v>
      </c>
      <c r="K401" s="662"/>
      <c r="L401" s="388">
        <f t="shared" si="39"/>
        <v>0</v>
      </c>
      <c r="M401" s="217"/>
      <c r="N401" s="217"/>
      <c r="O401" s="217"/>
      <c r="P401" s="217"/>
      <c r="Q401" s="1184"/>
      <c r="R401" s="1184"/>
      <c r="S401" s="1184"/>
      <c r="T401" s="1185"/>
      <c r="U401" s="1121"/>
      <c r="V401" s="1121"/>
      <c r="W401" s="1121"/>
      <c r="X401" s="1121"/>
      <c r="Y401" s="1121"/>
      <c r="Z401" s="1121"/>
      <c r="AA401" s="1121"/>
      <c r="AB401" s="1121"/>
      <c r="AC401" s="1121"/>
      <c r="AD401" s="1121"/>
      <c r="AE401" s="1121"/>
      <c r="AF401" s="1121"/>
      <c r="AG401" s="1121"/>
      <c r="AH401" s="1121"/>
      <c r="AI401" s="1121"/>
      <c r="AJ401" s="1121"/>
      <c r="AK401" s="1121"/>
      <c r="AL401" s="1121"/>
      <c r="AM401" s="1121"/>
      <c r="AN401" s="1121"/>
      <c r="AO401" s="1121"/>
      <c r="AP401" s="1121"/>
      <c r="AQ401" s="1121"/>
      <c r="BC401" s="1176"/>
    </row>
    <row r="402" s="1121" customFormat="1" customHeight="1" spans="1:55">
      <c r="A402" s="513">
        <v>46055</v>
      </c>
      <c r="B402" s="1177" t="s">
        <v>442</v>
      </c>
      <c r="C402" s="213"/>
      <c r="D402" s="1178" t="s">
        <v>706</v>
      </c>
      <c r="E402" s="1178" t="s">
        <v>800</v>
      </c>
      <c r="F402" s="1186"/>
      <c r="G402" s="217"/>
      <c r="H402" s="388">
        <f t="shared" si="37"/>
        <v>0</v>
      </c>
      <c r="I402" s="897"/>
      <c r="J402" s="388">
        <f t="shared" si="38"/>
        <v>0</v>
      </c>
      <c r="K402" s="662">
        <v>3</v>
      </c>
      <c r="L402" s="388">
        <f t="shared" si="39"/>
        <v>2206</v>
      </c>
      <c r="M402" s="217"/>
      <c r="N402" s="217">
        <v>2206</v>
      </c>
      <c r="O402" s="217"/>
      <c r="P402" s="217"/>
      <c r="Q402" s="1184"/>
      <c r="R402" s="1184"/>
      <c r="S402" s="1184"/>
      <c r="T402" s="1185" t="s">
        <v>923</v>
      </c>
      <c r="U402" s="1187"/>
      <c r="V402" s="1187"/>
      <c r="W402" s="1187"/>
      <c r="X402" s="1187"/>
      <c r="Y402" s="1187"/>
      <c r="Z402" s="1187"/>
      <c r="AA402" s="1187"/>
      <c r="AB402" s="1187"/>
      <c r="AC402" s="1187"/>
      <c r="AD402" s="1187"/>
      <c r="AE402" s="1187"/>
      <c r="AF402" s="1187"/>
      <c r="AG402" s="1187"/>
      <c r="AH402" s="1187"/>
      <c r="AI402" s="1187"/>
      <c r="AJ402" s="1187"/>
      <c r="AK402" s="1187"/>
      <c r="AL402" s="1187"/>
      <c r="AM402" s="1187"/>
      <c r="AN402" s="1187"/>
      <c r="AO402" s="1187"/>
      <c r="AP402" s="1187"/>
      <c r="AQ402" s="1187"/>
      <c r="AR402" s="1121"/>
      <c r="BC402" s="1176"/>
    </row>
    <row r="403" s="1121" customFormat="1" customHeight="1" spans="1:55">
      <c r="A403" s="513">
        <v>46055</v>
      </c>
      <c r="B403" s="1177" t="s">
        <v>442</v>
      </c>
      <c r="C403" s="213" t="s">
        <v>205</v>
      </c>
      <c r="D403" s="409" t="str">
        <f>VLOOKUP(C403,$BC:$BD,2,0)</f>
        <v>BM-1902-25L 220V</v>
      </c>
      <c r="E403" s="1178" t="s">
        <v>108</v>
      </c>
      <c r="F403" s="1186">
        <v>2</v>
      </c>
      <c r="G403" s="217">
        <v>680</v>
      </c>
      <c r="H403" s="388">
        <f t="shared" si="37"/>
        <v>1360</v>
      </c>
      <c r="I403" s="897"/>
      <c r="J403" s="388">
        <f t="shared" si="38"/>
        <v>1360</v>
      </c>
      <c r="K403" s="662"/>
      <c r="L403" s="388">
        <f t="shared" si="39"/>
        <v>0</v>
      </c>
      <c r="M403" s="217"/>
      <c r="N403" s="217"/>
      <c r="O403" s="217"/>
      <c r="P403" s="217"/>
      <c r="Q403" s="1184"/>
      <c r="R403" s="1184"/>
      <c r="S403" s="1184"/>
      <c r="T403" s="1185"/>
      <c r="U403" s="1187"/>
      <c r="V403" s="1187"/>
      <c r="W403" s="1187"/>
      <c r="X403" s="1187"/>
      <c r="Y403" s="1187"/>
      <c r="Z403" s="1187"/>
      <c r="AA403" s="1187"/>
      <c r="AB403" s="1187"/>
      <c r="AC403" s="1187"/>
      <c r="AD403" s="1187"/>
      <c r="AE403" s="1187"/>
      <c r="AF403" s="1187"/>
      <c r="AG403" s="1187"/>
      <c r="AH403" s="1187"/>
      <c r="AI403" s="1187"/>
      <c r="AJ403" s="1187"/>
      <c r="AK403" s="1187"/>
      <c r="AL403" s="1187"/>
      <c r="AM403" s="1187"/>
      <c r="AN403" s="1187"/>
      <c r="AO403" s="1187"/>
      <c r="AP403" s="1187"/>
      <c r="AQ403" s="1187"/>
      <c r="BC403" s="1176"/>
    </row>
    <row r="404" s="1121" customFormat="1" customHeight="1" spans="1:55">
      <c r="A404" s="513">
        <v>46055</v>
      </c>
      <c r="B404" s="1177" t="s">
        <v>442</v>
      </c>
      <c r="C404" s="213" t="s">
        <v>120</v>
      </c>
      <c r="D404" s="409" t="str">
        <f>VLOOKUP(C404,$BC:$BD,2,0)</f>
        <v>750-25L</v>
      </c>
      <c r="E404" s="1178" t="s">
        <v>108</v>
      </c>
      <c r="F404" s="1186">
        <v>1</v>
      </c>
      <c r="G404" s="217">
        <v>846</v>
      </c>
      <c r="H404" s="388">
        <f t="shared" si="37"/>
        <v>846</v>
      </c>
      <c r="I404" s="897"/>
      <c r="J404" s="388">
        <f t="shared" si="38"/>
        <v>846</v>
      </c>
      <c r="K404" s="662"/>
      <c r="L404" s="388"/>
      <c r="M404" s="217"/>
      <c r="N404" s="217"/>
      <c r="O404" s="217"/>
      <c r="P404" s="217"/>
      <c r="Q404" s="1184"/>
      <c r="R404" s="1184"/>
      <c r="S404" s="1184"/>
      <c r="T404" s="1185"/>
      <c r="U404" s="1187"/>
      <c r="V404" s="1187"/>
      <c r="W404" s="1187"/>
      <c r="X404" s="1187"/>
      <c r="Y404" s="1187"/>
      <c r="Z404" s="1187"/>
      <c r="AA404" s="1187"/>
      <c r="AB404" s="1187"/>
      <c r="AC404" s="1187"/>
      <c r="AD404" s="1187"/>
      <c r="AE404" s="1187"/>
      <c r="AF404" s="1187"/>
      <c r="AG404" s="1187"/>
      <c r="AH404" s="1187"/>
      <c r="AI404" s="1187"/>
      <c r="AJ404" s="1187"/>
      <c r="AK404" s="1187"/>
      <c r="AL404" s="1187"/>
      <c r="AM404" s="1187"/>
      <c r="AN404" s="1187"/>
      <c r="AO404" s="1187"/>
      <c r="AP404" s="1187"/>
      <c r="AQ404" s="1187"/>
      <c r="BC404" s="1176"/>
    </row>
    <row r="405" s="1121" customFormat="1" customHeight="1" spans="1:55">
      <c r="A405" s="513">
        <v>46056</v>
      </c>
      <c r="B405" s="1177" t="s">
        <v>443</v>
      </c>
      <c r="C405" s="213"/>
      <c r="D405" s="1178" t="s">
        <v>706</v>
      </c>
      <c r="E405" s="1178" t="s">
        <v>930</v>
      </c>
      <c r="F405" s="1186"/>
      <c r="G405" s="217"/>
      <c r="H405" s="388">
        <f t="shared" si="37"/>
        <v>0</v>
      </c>
      <c r="I405" s="897"/>
      <c r="J405" s="388">
        <f t="shared" si="38"/>
        <v>0</v>
      </c>
      <c r="K405" s="662">
        <v>1</v>
      </c>
      <c r="L405" s="388">
        <f>M405+P405+O405+N405-R405</f>
        <v>1092.39</v>
      </c>
      <c r="M405" s="217"/>
      <c r="N405" s="217">
        <v>1092.39</v>
      </c>
      <c r="O405" s="217"/>
      <c r="P405" s="217"/>
      <c r="Q405" s="1184"/>
      <c r="R405" s="1184"/>
      <c r="S405" s="1184"/>
      <c r="T405" s="1185" t="s">
        <v>923</v>
      </c>
      <c r="U405" s="1187"/>
      <c r="V405" s="1187"/>
      <c r="W405" s="1187"/>
      <c r="X405" s="1187"/>
      <c r="Y405" s="1187"/>
      <c r="Z405" s="1187"/>
      <c r="AA405" s="1187"/>
      <c r="AB405" s="1187"/>
      <c r="AC405" s="1187"/>
      <c r="AD405" s="1187"/>
      <c r="AE405" s="1187"/>
      <c r="AF405" s="1187"/>
      <c r="AG405" s="1187"/>
      <c r="AH405" s="1187"/>
      <c r="AI405" s="1187"/>
      <c r="AJ405" s="1187"/>
      <c r="AK405" s="1187"/>
      <c r="AL405" s="1187"/>
      <c r="AM405" s="1187"/>
      <c r="AN405" s="1187"/>
      <c r="AO405" s="1187"/>
      <c r="AP405" s="1187"/>
      <c r="AQ405" s="1187"/>
      <c r="BC405" s="1176"/>
    </row>
    <row r="406" s="1121" customFormat="1" customHeight="1" spans="1:55">
      <c r="A406" s="513">
        <v>46056</v>
      </c>
      <c r="B406" s="1177" t="s">
        <v>443</v>
      </c>
      <c r="C406" s="213" t="s">
        <v>16</v>
      </c>
      <c r="D406" s="409" t="str">
        <f>VLOOKUP(C406,$BC:$BD,2,0)</f>
        <v>1500W-4</v>
      </c>
      <c r="E406" s="1178" t="s">
        <v>23</v>
      </c>
      <c r="F406" s="1186">
        <v>1</v>
      </c>
      <c r="G406" s="217">
        <v>1058</v>
      </c>
      <c r="H406" s="388">
        <f t="shared" si="37"/>
        <v>1058</v>
      </c>
      <c r="I406" s="897">
        <v>0.0325</v>
      </c>
      <c r="J406" s="388">
        <f t="shared" si="38"/>
        <v>1092.39</v>
      </c>
      <c r="K406" s="662"/>
      <c r="L406" s="388">
        <f>M406+P406+O406+N406-R406</f>
        <v>0</v>
      </c>
      <c r="M406" s="217"/>
      <c r="N406" s="217"/>
      <c r="O406" s="217"/>
      <c r="P406" s="217"/>
      <c r="Q406" s="1184"/>
      <c r="R406" s="1184"/>
      <c r="S406" s="1184"/>
      <c r="T406" s="1185"/>
      <c r="U406" s="1187"/>
      <c r="V406" s="1187"/>
      <c r="W406" s="1187"/>
      <c r="X406" s="1187"/>
      <c r="Y406" s="1187"/>
      <c r="Z406" s="1187"/>
      <c r="AA406" s="1187"/>
      <c r="AB406" s="1187"/>
      <c r="AC406" s="1187"/>
      <c r="AD406" s="1187"/>
      <c r="AE406" s="1187"/>
      <c r="AF406" s="1187"/>
      <c r="AG406" s="1187"/>
      <c r="AH406" s="1187"/>
      <c r="AI406" s="1187"/>
      <c r="AJ406" s="1187"/>
      <c r="AK406" s="1187"/>
      <c r="AL406" s="1187"/>
      <c r="AM406" s="1187"/>
      <c r="AN406" s="1187"/>
      <c r="AO406" s="1187"/>
      <c r="AP406" s="1187"/>
      <c r="AQ406" s="1187"/>
      <c r="BC406" s="1176"/>
    </row>
    <row r="407" s="1121" customFormat="1" customHeight="1" spans="1:55">
      <c r="A407" s="513">
        <v>46056</v>
      </c>
      <c r="B407" s="1177" t="s">
        <v>444</v>
      </c>
      <c r="C407" s="213"/>
      <c r="D407" s="1178" t="s">
        <v>706</v>
      </c>
      <c r="E407" s="1178" t="s">
        <v>800</v>
      </c>
      <c r="F407" s="1186"/>
      <c r="G407" s="217"/>
      <c r="H407" s="388">
        <f t="shared" si="37"/>
        <v>0</v>
      </c>
      <c r="I407" s="897"/>
      <c r="J407" s="388">
        <f t="shared" si="38"/>
        <v>0</v>
      </c>
      <c r="K407" s="662">
        <v>1</v>
      </c>
      <c r="L407" s="388">
        <f>M407+P407+O407+N407-R407</f>
        <v>846</v>
      </c>
      <c r="M407" s="217"/>
      <c r="N407" s="217">
        <v>846</v>
      </c>
      <c r="O407" s="217"/>
      <c r="P407" s="217"/>
      <c r="Q407" s="1184"/>
      <c r="R407" s="1184"/>
      <c r="S407" s="1184"/>
      <c r="T407" s="1185" t="s">
        <v>931</v>
      </c>
      <c r="U407" s="1187"/>
      <c r="V407" s="1187"/>
      <c r="W407" s="1187"/>
      <c r="X407" s="1187"/>
      <c r="Y407" s="1187"/>
      <c r="Z407" s="1187"/>
      <c r="AA407" s="1187"/>
      <c r="AB407" s="1187"/>
      <c r="AC407" s="1187"/>
      <c r="AD407" s="1187"/>
      <c r="AE407" s="1187"/>
      <c r="AF407" s="1187"/>
      <c r="AG407" s="1187"/>
      <c r="AH407" s="1187"/>
      <c r="AI407" s="1187"/>
      <c r="AJ407" s="1187"/>
      <c r="AK407" s="1187"/>
      <c r="AL407" s="1187"/>
      <c r="AM407" s="1187"/>
      <c r="AN407" s="1187"/>
      <c r="AO407" s="1187"/>
      <c r="AP407" s="1187"/>
      <c r="AQ407" s="1187"/>
      <c r="BC407" s="1176"/>
    </row>
    <row r="408" s="1121" customFormat="1" customHeight="1" spans="1:55">
      <c r="A408" s="513">
        <v>46056</v>
      </c>
      <c r="B408" s="1177" t="s">
        <v>444</v>
      </c>
      <c r="C408" s="213" t="s">
        <v>120</v>
      </c>
      <c r="D408" s="409" t="str">
        <f>VLOOKUP(C408,$BC:$BD,2,0)</f>
        <v>750-25L</v>
      </c>
      <c r="E408" s="1178" t="s">
        <v>108</v>
      </c>
      <c r="F408" s="1186">
        <v>1</v>
      </c>
      <c r="G408" s="217">
        <v>846</v>
      </c>
      <c r="H408" s="388">
        <f t="shared" si="37"/>
        <v>846</v>
      </c>
      <c r="I408" s="897"/>
      <c r="J408" s="388">
        <f t="shared" si="38"/>
        <v>846</v>
      </c>
      <c r="K408" s="662"/>
      <c r="L408" s="388">
        <f>M408+P408+O408+N408-R408</f>
        <v>0</v>
      </c>
      <c r="M408" s="217"/>
      <c r="N408" s="217"/>
      <c r="O408" s="217"/>
      <c r="P408" s="217"/>
      <c r="Q408" s="1184"/>
      <c r="R408" s="1184"/>
      <c r="S408" s="1184"/>
      <c r="T408" s="1185"/>
      <c r="U408" s="1187"/>
      <c r="V408" s="1187"/>
      <c r="W408" s="1187"/>
      <c r="X408" s="1187"/>
      <c r="Y408" s="1187"/>
      <c r="Z408" s="1187"/>
      <c r="AA408" s="1187"/>
      <c r="AB408" s="1187"/>
      <c r="AC408" s="1187"/>
      <c r="AD408" s="1187"/>
      <c r="AE408" s="1187"/>
      <c r="AF408" s="1187"/>
      <c r="AG408" s="1187"/>
      <c r="AH408" s="1187"/>
      <c r="AI408" s="1187"/>
      <c r="AJ408" s="1187"/>
      <c r="AK408" s="1187"/>
      <c r="AL408" s="1187"/>
      <c r="AM408" s="1187"/>
      <c r="AN408" s="1187"/>
      <c r="AO408" s="1187"/>
      <c r="AP408" s="1187"/>
      <c r="AQ408" s="1187"/>
      <c r="BC408" s="1176"/>
    </row>
    <row r="409" s="1121" customFormat="1" customHeight="1" spans="1:55">
      <c r="A409" s="513">
        <v>46056</v>
      </c>
      <c r="B409" s="1177" t="s">
        <v>445</v>
      </c>
      <c r="C409" s="213"/>
      <c r="D409" s="1178" t="s">
        <v>706</v>
      </c>
      <c r="E409" s="1178" t="s">
        <v>928</v>
      </c>
      <c r="F409" s="1186"/>
      <c r="G409" s="217"/>
      <c r="H409" s="388">
        <f t="shared" si="37"/>
        <v>0</v>
      </c>
      <c r="I409" s="897"/>
      <c r="J409" s="388">
        <f t="shared" si="38"/>
        <v>0</v>
      </c>
      <c r="K409" s="662">
        <v>6</v>
      </c>
      <c r="L409" s="388">
        <f>M409+P409+O409+N409-R409</f>
        <v>4091.91</v>
      </c>
      <c r="M409" s="217"/>
      <c r="N409" s="217"/>
      <c r="O409" s="217"/>
      <c r="P409" s="217">
        <v>4122</v>
      </c>
      <c r="Q409" s="1184"/>
      <c r="R409" s="217">
        <f>ROUND(P409*S409,2)</f>
        <v>30.09</v>
      </c>
      <c r="S409" s="688">
        <v>0.0073</v>
      </c>
      <c r="T409" s="1185" t="s">
        <v>931</v>
      </c>
      <c r="U409" s="1187"/>
      <c r="V409" s="1187"/>
      <c r="W409" s="1187"/>
      <c r="X409" s="1187"/>
      <c r="Y409" s="1187"/>
      <c r="Z409" s="1187"/>
      <c r="AA409" s="1187"/>
      <c r="AB409" s="1187"/>
      <c r="AC409" s="1187"/>
      <c r="AD409" s="1187"/>
      <c r="AE409" s="1187"/>
      <c r="AF409" s="1187"/>
      <c r="AG409" s="1187"/>
      <c r="AH409" s="1187"/>
      <c r="AI409" s="1187"/>
      <c r="AJ409" s="1187"/>
      <c r="AK409" s="1187"/>
      <c r="AL409" s="1187"/>
      <c r="AM409" s="1187"/>
      <c r="AN409" s="1187"/>
      <c r="AO409" s="1187"/>
      <c r="AP409" s="1187"/>
      <c r="AQ409" s="1187"/>
      <c r="BC409" s="1176"/>
    </row>
    <row r="410" s="1121" customFormat="1" customHeight="1" spans="1:55">
      <c r="A410" s="513">
        <v>46056</v>
      </c>
      <c r="B410" s="1177" t="s">
        <v>445</v>
      </c>
      <c r="C410" s="213" t="s">
        <v>446</v>
      </c>
      <c r="D410" s="409" t="str">
        <f>VLOOKUP(C410,$BC:$BD,2,0)</f>
        <v>1100-8L</v>
      </c>
      <c r="E410" s="1178" t="s">
        <v>40</v>
      </c>
      <c r="F410" s="1186">
        <v>3</v>
      </c>
      <c r="G410" s="217">
        <v>660</v>
      </c>
      <c r="H410" s="388">
        <f t="shared" si="37"/>
        <v>1980</v>
      </c>
      <c r="I410" s="897"/>
      <c r="J410" s="388">
        <f t="shared" si="38"/>
        <v>1980</v>
      </c>
      <c r="K410" s="662"/>
      <c r="L410" s="388"/>
      <c r="M410" s="217"/>
      <c r="N410" s="217"/>
      <c r="O410" s="217"/>
      <c r="P410" s="217"/>
      <c r="Q410" s="1184"/>
      <c r="R410" s="1184"/>
      <c r="S410" s="1184"/>
      <c r="T410" s="1185"/>
      <c r="U410" s="1187"/>
      <c r="V410" s="1187"/>
      <c r="W410" s="1187"/>
      <c r="X410" s="1187"/>
      <c r="Y410" s="1187"/>
      <c r="Z410" s="1187"/>
      <c r="AA410" s="1187"/>
      <c r="AB410" s="1187"/>
      <c r="AC410" s="1187"/>
      <c r="AD410" s="1187"/>
      <c r="AE410" s="1187"/>
      <c r="AF410" s="1187"/>
      <c r="AG410" s="1187"/>
      <c r="AH410" s="1187"/>
      <c r="AI410" s="1187"/>
      <c r="AJ410" s="1187"/>
      <c r="AK410" s="1187"/>
      <c r="AL410" s="1187"/>
      <c r="AM410" s="1187"/>
      <c r="AN410" s="1187"/>
      <c r="AO410" s="1187"/>
      <c r="AP410" s="1187"/>
      <c r="AQ410" s="1187"/>
      <c r="BC410" s="1176"/>
    </row>
    <row r="411" s="1121" customFormat="1" customHeight="1" spans="1:55">
      <c r="A411" s="513">
        <v>46056</v>
      </c>
      <c r="B411" s="1177" t="s">
        <v>445</v>
      </c>
      <c r="C411" s="213" t="s">
        <v>43</v>
      </c>
      <c r="D411" s="409" t="str">
        <f>VLOOKUP(C411,$BC:$BD,2,0)</f>
        <v>1200- 8L</v>
      </c>
      <c r="E411" s="1178" t="s">
        <v>40</v>
      </c>
      <c r="F411" s="1186">
        <v>3</v>
      </c>
      <c r="G411" s="217">
        <v>714</v>
      </c>
      <c r="H411" s="388">
        <f t="shared" si="37"/>
        <v>2142</v>
      </c>
      <c r="I411" s="897"/>
      <c r="J411" s="388">
        <f t="shared" si="38"/>
        <v>2142</v>
      </c>
      <c r="K411" s="662"/>
      <c r="L411" s="388"/>
      <c r="M411" s="217"/>
      <c r="N411" s="217"/>
      <c r="O411" s="217"/>
      <c r="P411" s="217"/>
      <c r="Q411" s="1184"/>
      <c r="R411" s="1184"/>
      <c r="S411" s="1184"/>
      <c r="T411" s="1185"/>
      <c r="U411" s="1187"/>
      <c r="V411" s="1187"/>
      <c r="W411" s="1187"/>
      <c r="X411" s="1187"/>
      <c r="Y411" s="1187"/>
      <c r="Z411" s="1187"/>
      <c r="AA411" s="1187"/>
      <c r="AB411" s="1187"/>
      <c r="AC411" s="1187"/>
      <c r="AD411" s="1187"/>
      <c r="AE411" s="1187"/>
      <c r="AF411" s="1187"/>
      <c r="AG411" s="1187"/>
      <c r="AH411" s="1187"/>
      <c r="AI411" s="1187"/>
      <c r="AJ411" s="1187"/>
      <c r="AK411" s="1187"/>
      <c r="AL411" s="1187"/>
      <c r="AM411" s="1187"/>
      <c r="AN411" s="1187"/>
      <c r="AO411" s="1187"/>
      <c r="AP411" s="1187"/>
      <c r="AQ411" s="1187"/>
      <c r="BC411" s="1176"/>
    </row>
    <row r="412" s="1121" customFormat="1" customHeight="1" spans="1:55">
      <c r="A412" s="513">
        <v>46056</v>
      </c>
      <c r="B412" s="1177" t="s">
        <v>932</v>
      </c>
      <c r="C412" s="213"/>
      <c r="D412" s="1188" t="s">
        <v>778</v>
      </c>
      <c r="E412" s="562" t="s">
        <v>933</v>
      </c>
      <c r="F412" s="1183"/>
      <c r="G412" s="526"/>
      <c r="H412" s="388">
        <f t="shared" si="37"/>
        <v>0</v>
      </c>
      <c r="I412" s="897"/>
      <c r="J412" s="388">
        <f t="shared" si="38"/>
        <v>0</v>
      </c>
      <c r="K412" s="662"/>
      <c r="L412" s="388">
        <f>M412+P412+O412+N412-R412</f>
        <v>0</v>
      </c>
      <c r="M412" s="217"/>
      <c r="N412" s="217"/>
      <c r="O412" s="217"/>
      <c r="P412" s="217"/>
      <c r="Q412" s="1184"/>
      <c r="R412" s="1184"/>
      <c r="S412" s="1184"/>
      <c r="T412" s="1189"/>
      <c r="U412" s="1187"/>
      <c r="V412" s="1187"/>
      <c r="W412" s="1187"/>
      <c r="X412" s="1187"/>
      <c r="Y412" s="1187"/>
      <c r="Z412" s="1187"/>
      <c r="AA412" s="1187"/>
      <c r="AB412" s="1187"/>
      <c r="AC412" s="1187"/>
      <c r="AD412" s="1187"/>
      <c r="AE412" s="1187"/>
      <c r="AF412" s="1187"/>
      <c r="AG412" s="1187"/>
      <c r="AH412" s="1187"/>
      <c r="AI412" s="1187"/>
      <c r="AJ412" s="1187"/>
      <c r="AK412" s="1187"/>
      <c r="AL412" s="1187"/>
      <c r="AM412" s="1187"/>
      <c r="AN412" s="1187"/>
      <c r="AO412" s="1187"/>
      <c r="AP412" s="1187"/>
      <c r="AQ412" s="1187"/>
      <c r="BC412" s="1176"/>
    </row>
    <row r="413" s="1121" customFormat="1" customHeight="1" spans="1:55">
      <c r="A413" s="513">
        <v>46057</v>
      </c>
      <c r="B413" s="1177" t="s">
        <v>448</v>
      </c>
      <c r="C413" s="213"/>
      <c r="D413" s="1178" t="s">
        <v>706</v>
      </c>
      <c r="E413" s="1178" t="s">
        <v>928</v>
      </c>
      <c r="F413" s="1186"/>
      <c r="G413" s="217"/>
      <c r="H413" s="388">
        <f t="shared" si="37"/>
        <v>0</v>
      </c>
      <c r="I413" s="897"/>
      <c r="J413" s="388">
        <f t="shared" si="38"/>
        <v>0</v>
      </c>
      <c r="K413" s="662">
        <v>32</v>
      </c>
      <c r="L413" s="388">
        <f>M413+P413+O413+N413-R413</f>
        <v>21736</v>
      </c>
      <c r="M413" s="217"/>
      <c r="N413" s="217"/>
      <c r="O413" s="217">
        <v>21736</v>
      </c>
      <c r="P413" s="217"/>
      <c r="Q413" s="1184"/>
      <c r="R413" s="1184"/>
      <c r="S413" s="1184"/>
      <c r="T413" s="1185" t="s">
        <v>934</v>
      </c>
      <c r="U413" s="1187"/>
      <c r="V413" s="1187"/>
      <c r="W413" s="1187"/>
      <c r="X413" s="1187"/>
      <c r="Y413" s="1187"/>
      <c r="Z413" s="1187"/>
      <c r="AA413" s="1187"/>
      <c r="AB413" s="1187"/>
      <c r="AC413" s="1187"/>
      <c r="AD413" s="1187"/>
      <c r="AE413" s="1187"/>
      <c r="AF413" s="1187"/>
      <c r="AG413" s="1187"/>
      <c r="AH413" s="1187"/>
      <c r="AI413" s="1187"/>
      <c r="AJ413" s="1187"/>
      <c r="AK413" s="1187"/>
      <c r="AL413" s="1187"/>
      <c r="AM413" s="1187"/>
      <c r="AN413" s="1187"/>
      <c r="AO413" s="1187"/>
      <c r="AP413" s="1187"/>
      <c r="AQ413" s="1187"/>
      <c r="BC413" s="1176"/>
    </row>
    <row r="414" s="1121" customFormat="1" customHeight="1" spans="1:55">
      <c r="A414" s="513">
        <v>46057</v>
      </c>
      <c r="B414" s="1177" t="s">
        <v>448</v>
      </c>
      <c r="C414" s="213" t="s">
        <v>205</v>
      </c>
      <c r="D414" s="409" t="str">
        <f>VLOOKUP(C414,$BC:$BD,2,0)</f>
        <v>BM-1902-25L 220V</v>
      </c>
      <c r="E414" s="1178" t="s">
        <v>40</v>
      </c>
      <c r="F414" s="1186">
        <v>10</v>
      </c>
      <c r="G414" s="217">
        <v>680</v>
      </c>
      <c r="H414" s="388">
        <f t="shared" si="37"/>
        <v>6800</v>
      </c>
      <c r="I414" s="897"/>
      <c r="J414" s="388">
        <f t="shared" si="38"/>
        <v>6800</v>
      </c>
      <c r="K414" s="662"/>
      <c r="L414" s="388">
        <f>M414+P414+O414+N414-R414</f>
        <v>0</v>
      </c>
      <c r="M414" s="217"/>
      <c r="N414" s="217"/>
      <c r="O414" s="217"/>
      <c r="P414" s="217"/>
      <c r="Q414" s="1184"/>
      <c r="R414" s="1184"/>
      <c r="S414" s="1184"/>
      <c r="T414" s="1185"/>
      <c r="U414" s="1187"/>
      <c r="V414" s="1187"/>
      <c r="W414" s="1187"/>
      <c r="X414" s="1187"/>
      <c r="Y414" s="1187"/>
      <c r="Z414" s="1187"/>
      <c r="AA414" s="1187"/>
      <c r="AB414" s="1187"/>
      <c r="AC414" s="1187"/>
      <c r="AD414" s="1187"/>
      <c r="AE414" s="1187"/>
      <c r="AF414" s="1187"/>
      <c r="AG414" s="1187"/>
      <c r="AH414" s="1187"/>
      <c r="AI414" s="1187"/>
      <c r="AJ414" s="1187"/>
      <c r="AK414" s="1187"/>
      <c r="AL414" s="1187"/>
      <c r="AM414" s="1187"/>
      <c r="AN414" s="1187"/>
      <c r="AO414" s="1187"/>
      <c r="AP414" s="1187"/>
      <c r="AQ414" s="1187"/>
      <c r="BC414" s="1176"/>
    </row>
    <row r="415" s="1121" customFormat="1" customHeight="1" spans="1:55">
      <c r="A415" s="513">
        <v>46057</v>
      </c>
      <c r="B415" s="1177" t="s">
        <v>448</v>
      </c>
      <c r="C415" s="213" t="s">
        <v>449</v>
      </c>
      <c r="D415" s="409" t="str">
        <f>VLOOKUP(C415,$BC:$BD,2,0)</f>
        <v>BM-1902-25L-127V</v>
      </c>
      <c r="E415" s="1178" t="s">
        <v>40</v>
      </c>
      <c r="F415" s="1186">
        <v>10</v>
      </c>
      <c r="G415" s="217">
        <v>680</v>
      </c>
      <c r="H415" s="388">
        <f t="shared" si="37"/>
        <v>6800</v>
      </c>
      <c r="I415" s="897"/>
      <c r="J415" s="388">
        <f t="shared" si="38"/>
        <v>6800</v>
      </c>
      <c r="K415" s="662"/>
      <c r="L415" s="388"/>
      <c r="M415" s="217"/>
      <c r="N415" s="217"/>
      <c r="O415" s="217"/>
      <c r="P415" s="217"/>
      <c r="Q415" s="1184"/>
      <c r="R415" s="1184"/>
      <c r="S415" s="1184"/>
      <c r="T415" s="1185"/>
      <c r="U415" s="1187"/>
      <c r="V415" s="1187"/>
      <c r="W415" s="1187"/>
      <c r="X415" s="1187"/>
      <c r="Y415" s="1187"/>
      <c r="Z415" s="1187"/>
      <c r="AA415" s="1187"/>
      <c r="AB415" s="1187"/>
      <c r="AC415" s="1187"/>
      <c r="AD415" s="1187"/>
      <c r="AE415" s="1187"/>
      <c r="AF415" s="1187"/>
      <c r="AG415" s="1187"/>
      <c r="AH415" s="1187"/>
      <c r="AI415" s="1187"/>
      <c r="AJ415" s="1187"/>
      <c r="AK415" s="1187"/>
      <c r="AL415" s="1187"/>
      <c r="AM415" s="1187"/>
      <c r="AN415" s="1187"/>
      <c r="AO415" s="1187"/>
      <c r="AP415" s="1187"/>
      <c r="AQ415" s="1187"/>
      <c r="BC415" s="1176"/>
    </row>
    <row r="416" s="1121" customFormat="1" customHeight="1" spans="1:55">
      <c r="A416" s="513">
        <v>46057</v>
      </c>
      <c r="B416" s="1177" t="s">
        <v>448</v>
      </c>
      <c r="C416" s="213" t="s">
        <v>446</v>
      </c>
      <c r="D416" s="409" t="str">
        <f>VLOOKUP(C416,$BC:$BD,2,0)</f>
        <v>1100-8L</v>
      </c>
      <c r="E416" s="1178" t="s">
        <v>40</v>
      </c>
      <c r="F416" s="1186">
        <v>8</v>
      </c>
      <c r="G416" s="217">
        <v>660</v>
      </c>
      <c r="H416" s="388">
        <f t="shared" si="37"/>
        <v>5280</v>
      </c>
      <c r="I416" s="897"/>
      <c r="J416" s="388">
        <f t="shared" si="38"/>
        <v>5280</v>
      </c>
      <c r="K416" s="662"/>
      <c r="L416" s="388"/>
      <c r="M416" s="217"/>
      <c r="N416" s="217"/>
      <c r="O416" s="217"/>
      <c r="P416" s="217"/>
      <c r="Q416" s="1184"/>
      <c r="R416" s="1184"/>
      <c r="S416" s="1184"/>
      <c r="T416" s="1185"/>
      <c r="U416" s="1187"/>
      <c r="V416" s="1187"/>
      <c r="W416" s="1187"/>
      <c r="X416" s="1187"/>
      <c r="Y416" s="1187"/>
      <c r="Z416" s="1187"/>
      <c r="AA416" s="1187"/>
      <c r="AB416" s="1187"/>
      <c r="AC416" s="1187"/>
      <c r="AD416" s="1187"/>
      <c r="AE416" s="1187"/>
      <c r="AF416" s="1187"/>
      <c r="AG416" s="1187"/>
      <c r="AH416" s="1187"/>
      <c r="AI416" s="1187"/>
      <c r="AJ416" s="1187"/>
      <c r="AK416" s="1187"/>
      <c r="AL416" s="1187"/>
      <c r="AM416" s="1187"/>
      <c r="AN416" s="1187"/>
      <c r="AO416" s="1187"/>
      <c r="AP416" s="1187"/>
      <c r="AQ416" s="1187"/>
      <c r="BC416" s="1176"/>
    </row>
    <row r="417" s="1121" customFormat="1" customHeight="1" spans="1:55">
      <c r="A417" s="513">
        <v>46057</v>
      </c>
      <c r="B417" s="1177" t="s">
        <v>448</v>
      </c>
      <c r="C417" s="213" t="s">
        <v>43</v>
      </c>
      <c r="D417" s="409" t="str">
        <f>VLOOKUP(C417,$BC:$BD,2,0)</f>
        <v>1200- 8L</v>
      </c>
      <c r="E417" s="1178" t="s">
        <v>40</v>
      </c>
      <c r="F417" s="1186">
        <v>4</v>
      </c>
      <c r="G417" s="217">
        <v>714</v>
      </c>
      <c r="H417" s="388">
        <f t="shared" si="37"/>
        <v>2856</v>
      </c>
      <c r="I417" s="897"/>
      <c r="J417" s="388">
        <f t="shared" si="38"/>
        <v>2856</v>
      </c>
      <c r="K417" s="662"/>
      <c r="L417" s="388"/>
      <c r="M417" s="217"/>
      <c r="N417" s="217"/>
      <c r="O417" s="217"/>
      <c r="P417" s="217"/>
      <c r="Q417" s="1184"/>
      <c r="R417" s="1184"/>
      <c r="S417" s="1184"/>
      <c r="T417" s="1185"/>
      <c r="U417" s="1187"/>
      <c r="V417" s="1187"/>
      <c r="W417" s="1187"/>
      <c r="X417" s="1187"/>
      <c r="Y417" s="1187"/>
      <c r="Z417" s="1187"/>
      <c r="AA417" s="1187"/>
      <c r="AB417" s="1187"/>
      <c r="AC417" s="1187"/>
      <c r="AD417" s="1187"/>
      <c r="AE417" s="1187"/>
      <c r="AF417" s="1187"/>
      <c r="AG417" s="1187"/>
      <c r="AH417" s="1187"/>
      <c r="AI417" s="1187"/>
      <c r="AJ417" s="1187"/>
      <c r="AK417" s="1187"/>
      <c r="AL417" s="1187"/>
      <c r="AM417" s="1187"/>
      <c r="AN417" s="1187"/>
      <c r="AO417" s="1187"/>
      <c r="AP417" s="1187"/>
      <c r="AQ417" s="1187"/>
      <c r="BC417" s="1176"/>
    </row>
    <row r="418" s="1121" customFormat="1" customHeight="1" spans="1:55">
      <c r="A418" s="513">
        <v>46056</v>
      </c>
      <c r="B418" s="1177" t="s">
        <v>935</v>
      </c>
      <c r="C418" s="213"/>
      <c r="D418" s="1178" t="s">
        <v>738</v>
      </c>
      <c r="E418" s="562" t="s">
        <v>927</v>
      </c>
      <c r="F418" s="1183"/>
      <c r="G418" s="526"/>
      <c r="H418" s="388">
        <f t="shared" si="37"/>
        <v>0</v>
      </c>
      <c r="I418" s="897"/>
      <c r="J418" s="388">
        <f t="shared" si="38"/>
        <v>0</v>
      </c>
      <c r="K418" s="662"/>
      <c r="L418" s="388">
        <f t="shared" ref="L418:L439" si="40">M418+P418+O418+N418-R418</f>
        <v>0</v>
      </c>
      <c r="M418" s="217"/>
      <c r="N418" s="217"/>
      <c r="O418" s="217"/>
      <c r="P418" s="217"/>
      <c r="Q418" s="1184"/>
      <c r="R418" s="1184"/>
      <c r="S418" s="1184"/>
      <c r="T418" s="1185"/>
      <c r="U418" s="1187"/>
      <c r="V418" s="1187"/>
      <c r="W418" s="1187"/>
      <c r="X418" s="1187"/>
      <c r="Y418" s="1187"/>
      <c r="Z418" s="1187"/>
      <c r="AA418" s="1187"/>
      <c r="AB418" s="1187"/>
      <c r="AC418" s="1187"/>
      <c r="AD418" s="1187"/>
      <c r="AE418" s="1187"/>
      <c r="AF418" s="1187"/>
      <c r="AG418" s="1187"/>
      <c r="AH418" s="1187"/>
      <c r="AI418" s="1187"/>
      <c r="AJ418" s="1187"/>
      <c r="AK418" s="1187"/>
      <c r="AL418" s="1187"/>
      <c r="AM418" s="1187"/>
      <c r="AN418" s="1187"/>
      <c r="AO418" s="1187"/>
      <c r="AP418" s="1187"/>
      <c r="AQ418" s="1187"/>
      <c r="BC418" s="1176"/>
    </row>
    <row r="419" s="1121" customFormat="1" customHeight="1" spans="1:55">
      <c r="A419" s="513">
        <v>46057</v>
      </c>
      <c r="B419" s="1177" t="s">
        <v>451</v>
      </c>
      <c r="C419" s="213"/>
      <c r="D419" s="1178" t="s">
        <v>706</v>
      </c>
      <c r="E419" s="562" t="s">
        <v>936</v>
      </c>
      <c r="F419" s="1190"/>
      <c r="G419" s="526"/>
      <c r="H419" s="388">
        <f t="shared" si="37"/>
        <v>0</v>
      </c>
      <c r="I419" s="897"/>
      <c r="J419" s="388">
        <f t="shared" si="38"/>
        <v>0</v>
      </c>
      <c r="K419" s="662">
        <v>6</v>
      </c>
      <c r="L419" s="388">
        <f t="shared" si="40"/>
        <v>5117.4</v>
      </c>
      <c r="M419" s="217"/>
      <c r="N419" s="217">
        <v>5117.4</v>
      </c>
      <c r="O419" s="217"/>
      <c r="P419" s="217"/>
      <c r="Q419" s="1184"/>
      <c r="R419" s="1184"/>
      <c r="S419" s="1184"/>
      <c r="T419" s="1185" t="s">
        <v>937</v>
      </c>
      <c r="U419" s="1187"/>
      <c r="V419" s="1187"/>
      <c r="W419" s="1187"/>
      <c r="X419" s="1187"/>
      <c r="Y419" s="1187"/>
      <c r="Z419" s="1187"/>
      <c r="AA419" s="1187"/>
      <c r="AB419" s="1187"/>
      <c r="AC419" s="1187"/>
      <c r="AD419" s="1187"/>
      <c r="AE419" s="1187"/>
      <c r="AF419" s="1187"/>
      <c r="AG419" s="1187"/>
      <c r="AH419" s="1187"/>
      <c r="AI419" s="1187"/>
      <c r="AJ419" s="1187"/>
      <c r="AK419" s="1187"/>
      <c r="AL419" s="1187"/>
      <c r="AM419" s="1187"/>
      <c r="AN419" s="1187"/>
      <c r="AO419" s="1187"/>
      <c r="AP419" s="1187"/>
      <c r="AQ419" s="1187"/>
      <c r="BC419" s="1176"/>
    </row>
    <row r="420" s="1121" customFormat="1" customHeight="1" spans="1:55">
      <c r="A420" s="513">
        <v>46057</v>
      </c>
      <c r="B420" s="1177" t="s">
        <v>451</v>
      </c>
      <c r="C420" s="213" t="s">
        <v>120</v>
      </c>
      <c r="D420" s="409" t="str">
        <f>VLOOKUP(C420,$BC:$BD,2,0)</f>
        <v>750-25L</v>
      </c>
      <c r="E420" s="562" t="s">
        <v>106</v>
      </c>
      <c r="F420" s="1183">
        <v>6</v>
      </c>
      <c r="G420" s="526">
        <v>852.9</v>
      </c>
      <c r="H420" s="388">
        <f t="shared" si="37"/>
        <v>5117.4</v>
      </c>
      <c r="I420" s="897"/>
      <c r="J420" s="388">
        <f t="shared" si="38"/>
        <v>5117.4</v>
      </c>
      <c r="K420" s="662"/>
      <c r="L420" s="388">
        <f t="shared" si="40"/>
        <v>0</v>
      </c>
      <c r="M420" s="217"/>
      <c r="N420" s="217"/>
      <c r="O420" s="217"/>
      <c r="P420" s="217"/>
      <c r="Q420" s="1184"/>
      <c r="R420" s="1184"/>
      <c r="S420" s="1184"/>
      <c r="T420" s="1185"/>
      <c r="U420" s="1187"/>
      <c r="V420" s="1187"/>
      <c r="W420" s="1187"/>
      <c r="X420" s="1187"/>
      <c r="Y420" s="1187"/>
      <c r="Z420" s="1187"/>
      <c r="AA420" s="1187"/>
      <c r="AB420" s="1187"/>
      <c r="AC420" s="1187"/>
      <c r="AD420" s="1187"/>
      <c r="AE420" s="1187"/>
      <c r="AF420" s="1187"/>
      <c r="AG420" s="1187"/>
      <c r="AH420" s="1187"/>
      <c r="AI420" s="1187"/>
      <c r="AJ420" s="1187"/>
      <c r="AK420" s="1187"/>
      <c r="AL420" s="1187"/>
      <c r="AM420" s="1187"/>
      <c r="AN420" s="1187"/>
      <c r="AO420" s="1187"/>
      <c r="AP420" s="1187"/>
      <c r="AQ420" s="1187"/>
      <c r="BC420" s="1176"/>
    </row>
    <row r="421" s="1121" customFormat="1" customHeight="1" spans="1:55">
      <c r="A421" s="513">
        <v>46057</v>
      </c>
      <c r="B421" s="1177" t="s">
        <v>452</v>
      </c>
      <c r="C421" s="213"/>
      <c r="D421" s="1178" t="s">
        <v>706</v>
      </c>
      <c r="E421" s="1178" t="s">
        <v>800</v>
      </c>
      <c r="F421" s="1186"/>
      <c r="G421" s="217"/>
      <c r="H421" s="388">
        <f t="shared" si="37"/>
        <v>0</v>
      </c>
      <c r="I421" s="897"/>
      <c r="J421" s="388">
        <f t="shared" si="38"/>
        <v>0</v>
      </c>
      <c r="K421" s="662">
        <v>2</v>
      </c>
      <c r="L421" s="388">
        <f t="shared" si="40"/>
        <v>1692</v>
      </c>
      <c r="M421" s="217"/>
      <c r="N421" s="217">
        <v>1692</v>
      </c>
      <c r="O421" s="217"/>
      <c r="P421" s="217"/>
      <c r="Q421" s="1184"/>
      <c r="R421" s="1184"/>
      <c r="S421" s="1184"/>
      <c r="T421" s="1185" t="s">
        <v>937</v>
      </c>
      <c r="U421" s="1121"/>
      <c r="V421" s="1121"/>
      <c r="W421" s="1121"/>
      <c r="X421" s="1121"/>
      <c r="Y421" s="1121"/>
      <c r="Z421" s="1121"/>
      <c r="AA421" s="1121"/>
      <c r="AB421" s="1121"/>
      <c r="AC421" s="1121"/>
      <c r="AD421" s="1121"/>
      <c r="AE421" s="1121"/>
      <c r="AF421" s="1121"/>
      <c r="AG421" s="1121"/>
      <c r="AH421" s="1121"/>
      <c r="AI421" s="1121"/>
      <c r="AJ421" s="1121"/>
      <c r="AK421" s="1121"/>
      <c r="AL421" s="1121"/>
      <c r="AM421" s="1121"/>
      <c r="AN421" s="1121"/>
      <c r="AO421" s="1121"/>
      <c r="AP421" s="1121"/>
      <c r="AQ421" s="1121"/>
      <c r="BC421" s="1176"/>
    </row>
    <row r="422" s="1121" customFormat="1" customHeight="1" spans="1:55">
      <c r="A422" s="513">
        <v>46057</v>
      </c>
      <c r="B422" s="1177" t="s">
        <v>452</v>
      </c>
      <c r="C422" s="213" t="s">
        <v>120</v>
      </c>
      <c r="D422" s="409" t="str">
        <f>VLOOKUP(C422,$BC:$BD,2,0)</f>
        <v>750-25L</v>
      </c>
      <c r="E422" s="1178" t="s">
        <v>108</v>
      </c>
      <c r="F422" s="1186">
        <v>2</v>
      </c>
      <c r="G422" s="217">
        <v>846</v>
      </c>
      <c r="H422" s="388">
        <f t="shared" si="37"/>
        <v>1692</v>
      </c>
      <c r="I422" s="897"/>
      <c r="J422" s="388">
        <f t="shared" si="38"/>
        <v>1692</v>
      </c>
      <c r="K422" s="662"/>
      <c r="L422" s="388">
        <f t="shared" si="40"/>
        <v>0</v>
      </c>
      <c r="M422" s="217"/>
      <c r="N422" s="217"/>
      <c r="O422" s="217"/>
      <c r="P422" s="217"/>
      <c r="Q422" s="1184"/>
      <c r="R422" s="1184"/>
      <c r="S422" s="1184"/>
      <c r="T422" s="1185"/>
      <c r="U422" s="1121"/>
      <c r="V422" s="1121"/>
      <c r="W422" s="1121"/>
      <c r="X422" s="1121"/>
      <c r="Y422" s="1121"/>
      <c r="Z422" s="1121"/>
      <c r="AA422" s="1121"/>
      <c r="AB422" s="1121"/>
      <c r="AC422" s="1121"/>
      <c r="AD422" s="1121"/>
      <c r="AE422" s="1121"/>
      <c r="AF422" s="1121"/>
      <c r="AG422" s="1121"/>
      <c r="AH422" s="1121"/>
      <c r="AI422" s="1121"/>
      <c r="AJ422" s="1121"/>
      <c r="AK422" s="1121"/>
      <c r="AL422" s="1121"/>
      <c r="AM422" s="1121"/>
      <c r="AN422" s="1121"/>
      <c r="AO422" s="1121"/>
      <c r="AP422" s="1121"/>
      <c r="AQ422" s="1121"/>
      <c r="BC422" s="1176"/>
    </row>
    <row r="423" s="1121" customFormat="1" customHeight="1" spans="1:55">
      <c r="A423" s="513">
        <v>46057</v>
      </c>
      <c r="B423" s="1177" t="s">
        <v>938</v>
      </c>
      <c r="C423" s="213"/>
      <c r="D423" s="1178" t="s">
        <v>738</v>
      </c>
      <c r="E423" s="562" t="s">
        <v>927</v>
      </c>
      <c r="F423" s="1183"/>
      <c r="G423" s="526"/>
      <c r="H423" s="388">
        <f t="shared" si="37"/>
        <v>0</v>
      </c>
      <c r="I423" s="897"/>
      <c r="J423" s="388">
        <f t="shared" si="38"/>
        <v>0</v>
      </c>
      <c r="K423" s="662"/>
      <c r="L423" s="388">
        <f t="shared" si="40"/>
        <v>0</v>
      </c>
      <c r="M423" s="217"/>
      <c r="N423" s="217"/>
      <c r="O423" s="217"/>
      <c r="P423" s="217"/>
      <c r="Q423" s="1184"/>
      <c r="R423" s="1184"/>
      <c r="S423" s="1184"/>
      <c r="T423" s="1185" t="s">
        <v>939</v>
      </c>
      <c r="U423" s="1121"/>
      <c r="V423" s="1121"/>
      <c r="W423" s="1121"/>
      <c r="X423" s="1121"/>
      <c r="Y423" s="1121"/>
      <c r="Z423" s="1121"/>
      <c r="AA423" s="1121"/>
      <c r="AB423" s="1121"/>
      <c r="AC423" s="1121"/>
      <c r="AD423" s="1121"/>
      <c r="AE423" s="1121"/>
      <c r="AF423" s="1121"/>
      <c r="AG423" s="1121"/>
      <c r="AH423" s="1121"/>
      <c r="AI423" s="1121"/>
      <c r="AJ423" s="1121"/>
      <c r="AK423" s="1121"/>
      <c r="AL423" s="1121"/>
      <c r="AM423" s="1121"/>
      <c r="AN423" s="1121"/>
      <c r="AO423" s="1121"/>
      <c r="AP423" s="1121"/>
      <c r="AQ423" s="1121"/>
      <c r="BC423" s="1176"/>
    </row>
    <row r="424" s="1121" customFormat="1" customHeight="1" spans="1:55">
      <c r="A424" s="513">
        <v>46057</v>
      </c>
      <c r="B424" s="1177" t="s">
        <v>453</v>
      </c>
      <c r="C424" s="213"/>
      <c r="D424" s="1178" t="s">
        <v>706</v>
      </c>
      <c r="E424" s="1178" t="s">
        <v>940</v>
      </c>
      <c r="F424" s="1186"/>
      <c r="G424" s="217"/>
      <c r="H424" s="388">
        <f t="shared" si="37"/>
        <v>0</v>
      </c>
      <c r="I424" s="897"/>
      <c r="J424" s="388">
        <f t="shared" si="38"/>
        <v>0</v>
      </c>
      <c r="K424" s="662">
        <v>1</v>
      </c>
      <c r="L424" s="388">
        <f t="shared" si="40"/>
        <v>1694.45</v>
      </c>
      <c r="M424" s="217"/>
      <c r="N424" s="217">
        <v>1694.45</v>
      </c>
      <c r="O424" s="217"/>
      <c r="P424" s="217"/>
      <c r="Q424" s="1184"/>
      <c r="R424" s="1184"/>
      <c r="S424" s="1184"/>
      <c r="T424" s="1185" t="s">
        <v>937</v>
      </c>
      <c r="U424" s="1121"/>
      <c r="V424" s="1121"/>
      <c r="W424" s="1121"/>
      <c r="X424" s="1121"/>
      <c r="Y424" s="1121"/>
      <c r="Z424" s="1121"/>
      <c r="AA424" s="1121"/>
      <c r="AB424" s="1121"/>
      <c r="AC424" s="1121"/>
      <c r="AD424" s="1121"/>
      <c r="AE424" s="1121"/>
      <c r="AF424" s="1121"/>
      <c r="AG424" s="1121"/>
      <c r="AH424" s="1121"/>
      <c r="AI424" s="1121"/>
      <c r="AJ424" s="1121"/>
      <c r="AK424" s="1121"/>
      <c r="AL424" s="1121"/>
      <c r="AM424" s="1121"/>
      <c r="AN424" s="1121"/>
      <c r="AO424" s="1121"/>
      <c r="AP424" s="1121"/>
      <c r="AQ424" s="1121"/>
      <c r="BC424" s="1176"/>
    </row>
    <row r="425" s="1121" customFormat="1" customHeight="1" spans="1:55">
      <c r="A425" s="513">
        <v>46057</v>
      </c>
      <c r="B425" s="1177" t="s">
        <v>453</v>
      </c>
      <c r="C425" s="213" t="s">
        <v>129</v>
      </c>
      <c r="D425" s="409" t="str">
        <f>VLOOKUP(C425,$BC:$BD,2,0)</f>
        <v>1500 - 50L</v>
      </c>
      <c r="E425" s="1178" t="s">
        <v>454</v>
      </c>
      <c r="F425" s="1186">
        <v>1</v>
      </c>
      <c r="G425" s="217">
        <v>1694.45</v>
      </c>
      <c r="H425" s="388">
        <f t="shared" si="37"/>
        <v>1694.45</v>
      </c>
      <c r="I425" s="897"/>
      <c r="J425" s="388">
        <f t="shared" si="38"/>
        <v>1694.45</v>
      </c>
      <c r="K425" s="662"/>
      <c r="L425" s="388">
        <f t="shared" si="40"/>
        <v>0</v>
      </c>
      <c r="M425" s="217"/>
      <c r="N425" s="217"/>
      <c r="O425" s="217"/>
      <c r="P425" s="217"/>
      <c r="Q425" s="1184"/>
      <c r="R425" s="1184"/>
      <c r="S425" s="1184"/>
      <c r="T425" s="1185"/>
      <c r="U425" s="1121"/>
      <c r="V425" s="1121"/>
      <c r="W425" s="1121"/>
      <c r="X425" s="1121"/>
      <c r="Y425" s="1121"/>
      <c r="Z425" s="1121"/>
      <c r="AA425" s="1121"/>
      <c r="AB425" s="1121"/>
      <c r="AC425" s="1121"/>
      <c r="AD425" s="1121"/>
      <c r="AE425" s="1121"/>
      <c r="AF425" s="1121"/>
      <c r="AG425" s="1121"/>
      <c r="AH425" s="1121"/>
      <c r="AI425" s="1121"/>
      <c r="AJ425" s="1121"/>
      <c r="AK425" s="1121"/>
      <c r="AL425" s="1121"/>
      <c r="AM425" s="1121"/>
      <c r="AN425" s="1121"/>
      <c r="AO425" s="1121"/>
      <c r="AP425" s="1121"/>
      <c r="AQ425" s="1121"/>
      <c r="BC425" s="1176"/>
    </row>
    <row r="426" s="1121" customFormat="1" customHeight="1" spans="1:55">
      <c r="A426" s="513">
        <v>46057</v>
      </c>
      <c r="B426" s="1177" t="s">
        <v>455</v>
      </c>
      <c r="C426" s="213"/>
      <c r="D426" s="1178" t="s">
        <v>706</v>
      </c>
      <c r="E426" s="1178" t="s">
        <v>941</v>
      </c>
      <c r="F426" s="1186"/>
      <c r="G426" s="217"/>
      <c r="H426" s="388">
        <f t="shared" si="37"/>
        <v>0</v>
      </c>
      <c r="I426" s="897"/>
      <c r="J426" s="388">
        <f t="shared" si="38"/>
        <v>0</v>
      </c>
      <c r="K426" s="662">
        <v>2</v>
      </c>
      <c r="L426" s="388">
        <f t="shared" si="40"/>
        <v>184.6</v>
      </c>
      <c r="M426" s="217"/>
      <c r="N426" s="217">
        <f>72+112.6</f>
        <v>184.6</v>
      </c>
      <c r="O426" s="217"/>
      <c r="P426" s="217"/>
      <c r="Q426" s="1184"/>
      <c r="R426" s="1184"/>
      <c r="S426" s="1184"/>
      <c r="T426" s="1189" t="s">
        <v>937</v>
      </c>
      <c r="U426" s="1121"/>
      <c r="V426" s="1121"/>
      <c r="W426" s="1121"/>
      <c r="X426" s="1121"/>
      <c r="Y426" s="1121"/>
      <c r="Z426" s="1121"/>
      <c r="AA426" s="1121"/>
      <c r="AB426" s="1121"/>
      <c r="AC426" s="1121"/>
      <c r="AD426" s="1121"/>
      <c r="AE426" s="1121"/>
      <c r="AF426" s="1121"/>
      <c r="AG426" s="1121"/>
      <c r="AH426" s="1121"/>
      <c r="AI426" s="1121"/>
      <c r="AJ426" s="1121"/>
      <c r="AK426" s="1121"/>
      <c r="AL426" s="1121"/>
      <c r="AM426" s="1121"/>
      <c r="AN426" s="1121"/>
      <c r="AO426" s="1121"/>
      <c r="AP426" s="1121"/>
      <c r="AQ426" s="1121"/>
      <c r="BC426" s="1176"/>
    </row>
    <row r="427" s="1121" customFormat="1" customHeight="1" spans="1:55">
      <c r="A427" s="513">
        <v>46057</v>
      </c>
      <c r="B427" s="1177" t="s">
        <v>455</v>
      </c>
      <c r="C427" s="213" t="s">
        <v>33</v>
      </c>
      <c r="D427" s="409" t="str">
        <f>VLOOKUP(C427,$BC:$BD,2,0)</f>
        <v>配件</v>
      </c>
      <c r="E427" s="1178" t="s">
        <v>456</v>
      </c>
      <c r="F427" s="1186">
        <v>2</v>
      </c>
      <c r="G427" s="217">
        <v>36</v>
      </c>
      <c r="H427" s="388">
        <f t="shared" si="37"/>
        <v>72</v>
      </c>
      <c r="I427" s="897"/>
      <c r="J427" s="388">
        <f>ROUND(H427+H427*I427,2)+112.6</f>
        <v>184.6</v>
      </c>
      <c r="K427" s="662"/>
      <c r="L427" s="388">
        <f t="shared" si="40"/>
        <v>0</v>
      </c>
      <c r="M427" s="217"/>
      <c r="N427" s="217"/>
      <c r="O427" s="217"/>
      <c r="P427" s="217"/>
      <c r="Q427" s="1184"/>
      <c r="R427" s="1184"/>
      <c r="S427" s="1184"/>
      <c r="T427" s="1189"/>
      <c r="U427" s="1121"/>
      <c r="V427" s="1121"/>
      <c r="W427" s="1121"/>
      <c r="X427" s="1121"/>
      <c r="Y427" s="1121"/>
      <c r="Z427" s="1121"/>
      <c r="AA427" s="1121"/>
      <c r="AB427" s="1121"/>
      <c r="AC427" s="1121"/>
      <c r="AD427" s="1121"/>
      <c r="AE427" s="1121"/>
      <c r="AF427" s="1121"/>
      <c r="AG427" s="1121"/>
      <c r="AH427" s="1121"/>
      <c r="AI427" s="1121"/>
      <c r="AJ427" s="1121"/>
      <c r="AK427" s="1121"/>
      <c r="AL427" s="1121"/>
      <c r="AM427" s="1121"/>
      <c r="AN427" s="1121"/>
      <c r="AO427" s="1121"/>
      <c r="AP427" s="1121"/>
      <c r="AQ427" s="1121"/>
      <c r="BC427" s="1176"/>
    </row>
    <row r="428" s="1121" customFormat="1" customHeight="1" spans="1:55">
      <c r="A428" s="513">
        <v>46056</v>
      </c>
      <c r="B428" s="1177" t="s">
        <v>457</v>
      </c>
      <c r="C428" s="213"/>
      <c r="D428" s="1178" t="s">
        <v>706</v>
      </c>
      <c r="E428" s="1178" t="s">
        <v>942</v>
      </c>
      <c r="F428" s="1186"/>
      <c r="G428" s="217"/>
      <c r="H428" s="388">
        <f t="shared" si="37"/>
        <v>0</v>
      </c>
      <c r="I428" s="897"/>
      <c r="J428" s="388">
        <f t="shared" ref="J428:J491" si="41">ROUND(H428+H428*I428,2)</f>
        <v>0</v>
      </c>
      <c r="K428" s="662">
        <v>3</v>
      </c>
      <c r="L428" s="388">
        <f t="shared" si="40"/>
        <v>4905</v>
      </c>
      <c r="M428" s="217"/>
      <c r="N428" s="217">
        <v>4905</v>
      </c>
      <c r="O428" s="217"/>
      <c r="P428" s="217"/>
      <c r="Q428" s="1184"/>
      <c r="R428" s="1184"/>
      <c r="S428" s="1184"/>
      <c r="T428" s="1185" t="s">
        <v>931</v>
      </c>
      <c r="U428" s="1121"/>
      <c r="V428" s="1121"/>
      <c r="W428" s="1121"/>
      <c r="X428" s="1121"/>
      <c r="Y428" s="1121"/>
      <c r="Z428" s="1121"/>
      <c r="AA428" s="1121"/>
      <c r="AB428" s="1121"/>
      <c r="AC428" s="1121"/>
      <c r="AD428" s="1121"/>
      <c r="AE428" s="1121"/>
      <c r="AF428" s="1121"/>
      <c r="AG428" s="1121"/>
      <c r="AH428" s="1121"/>
      <c r="AI428" s="1121"/>
      <c r="AJ428" s="1121"/>
      <c r="AK428" s="1121"/>
      <c r="AL428" s="1121"/>
      <c r="AM428" s="1121"/>
      <c r="AN428" s="1121"/>
      <c r="AO428" s="1121"/>
      <c r="AP428" s="1121"/>
      <c r="AQ428" s="1121"/>
      <c r="BC428" s="1176"/>
    </row>
    <row r="429" s="1121" customFormat="1" customHeight="1" spans="1:55">
      <c r="A429" s="513">
        <v>46057</v>
      </c>
      <c r="B429" s="1177" t="s">
        <v>457</v>
      </c>
      <c r="C429" s="213" t="s">
        <v>158</v>
      </c>
      <c r="D429" s="409" t="str">
        <f>VLOOKUP(C429,$BC:$BD,2,0)</f>
        <v>550*2-50L</v>
      </c>
      <c r="E429" s="1178" t="s">
        <v>458</v>
      </c>
      <c r="F429" s="1186">
        <v>3</v>
      </c>
      <c r="G429" s="217">
        <v>1635</v>
      </c>
      <c r="H429" s="388">
        <f t="shared" si="37"/>
        <v>4905</v>
      </c>
      <c r="I429" s="897"/>
      <c r="J429" s="388">
        <f t="shared" si="41"/>
        <v>4905</v>
      </c>
      <c r="K429" s="662"/>
      <c r="L429" s="388">
        <f t="shared" si="40"/>
        <v>0</v>
      </c>
      <c r="M429" s="217"/>
      <c r="N429" s="217"/>
      <c r="O429" s="217"/>
      <c r="P429" s="217"/>
      <c r="Q429" s="1184"/>
      <c r="R429" s="1184"/>
      <c r="S429" s="1184"/>
      <c r="T429" s="1185"/>
      <c r="U429" s="1121"/>
      <c r="V429" s="1121"/>
      <c r="W429" s="1121"/>
      <c r="X429" s="1121"/>
      <c r="Y429" s="1121"/>
      <c r="Z429" s="1121"/>
      <c r="AA429" s="1121"/>
      <c r="AB429" s="1121"/>
      <c r="AC429" s="1121"/>
      <c r="AD429" s="1121"/>
      <c r="AE429" s="1121"/>
      <c r="AF429" s="1121"/>
      <c r="AG429" s="1121"/>
      <c r="AH429" s="1121"/>
      <c r="AI429" s="1121"/>
      <c r="AJ429" s="1121"/>
      <c r="AK429" s="1121"/>
      <c r="AL429" s="1121"/>
      <c r="AM429" s="1121"/>
      <c r="AN429" s="1121"/>
      <c r="AO429" s="1121"/>
      <c r="AP429" s="1121"/>
      <c r="AQ429" s="1121"/>
      <c r="BC429" s="1176"/>
    </row>
    <row r="430" s="1121" customFormat="1" customHeight="1" spans="1:55">
      <c r="A430" s="513">
        <v>46057</v>
      </c>
      <c r="B430" s="1177" t="s">
        <v>459</v>
      </c>
      <c r="C430" s="213"/>
      <c r="D430" s="1178" t="s">
        <v>706</v>
      </c>
      <c r="E430" s="1178" t="s">
        <v>800</v>
      </c>
      <c r="F430" s="1186"/>
      <c r="G430" s="217"/>
      <c r="H430" s="388">
        <f t="shared" si="37"/>
        <v>0</v>
      </c>
      <c r="I430" s="897"/>
      <c r="J430" s="388">
        <f t="shared" si="41"/>
        <v>0</v>
      </c>
      <c r="K430" s="662">
        <v>1</v>
      </c>
      <c r="L430" s="388">
        <f t="shared" si="40"/>
        <v>846</v>
      </c>
      <c r="M430" s="217"/>
      <c r="N430" s="217">
        <v>846</v>
      </c>
      <c r="O430" s="217"/>
      <c r="P430" s="217"/>
      <c r="Q430" s="1184"/>
      <c r="R430" s="1184"/>
      <c r="S430" s="1184"/>
      <c r="T430" s="1189" t="s">
        <v>937</v>
      </c>
      <c r="U430" s="1121"/>
      <c r="V430" s="1121"/>
      <c r="W430" s="1121"/>
      <c r="X430" s="1121"/>
      <c r="Y430" s="1121"/>
      <c r="Z430" s="1121"/>
      <c r="AA430" s="1121"/>
      <c r="AB430" s="1121"/>
      <c r="AC430" s="1121"/>
      <c r="AD430" s="1121"/>
      <c r="AE430" s="1121"/>
      <c r="AF430" s="1121"/>
      <c r="AG430" s="1121"/>
      <c r="AH430" s="1121"/>
      <c r="AI430" s="1121"/>
      <c r="AJ430" s="1121"/>
      <c r="AK430" s="1121"/>
      <c r="AL430" s="1121"/>
      <c r="AM430" s="1121"/>
      <c r="AN430" s="1121"/>
      <c r="AO430" s="1121"/>
      <c r="AP430" s="1121"/>
      <c r="AQ430" s="1121"/>
      <c r="BC430" s="1176"/>
    </row>
    <row r="431" s="1121" customFormat="1" customHeight="1" spans="1:55">
      <c r="A431" s="513">
        <v>46057</v>
      </c>
      <c r="B431" s="1177" t="s">
        <v>459</v>
      </c>
      <c r="C431" s="213" t="s">
        <v>120</v>
      </c>
      <c r="D431" s="409" t="str">
        <f>VLOOKUP(C431,$BC:$BD,2,0)</f>
        <v>750-25L</v>
      </c>
      <c r="E431" s="1178" t="s">
        <v>108</v>
      </c>
      <c r="F431" s="1186">
        <v>1</v>
      </c>
      <c r="G431" s="217">
        <v>846</v>
      </c>
      <c r="H431" s="388">
        <f t="shared" si="37"/>
        <v>846</v>
      </c>
      <c r="I431" s="897"/>
      <c r="J431" s="388">
        <f t="shared" si="41"/>
        <v>846</v>
      </c>
      <c r="K431" s="662"/>
      <c r="L431" s="388">
        <f t="shared" si="40"/>
        <v>0</v>
      </c>
      <c r="M431" s="217"/>
      <c r="N431" s="217"/>
      <c r="O431" s="217"/>
      <c r="P431" s="217"/>
      <c r="Q431" s="1184"/>
      <c r="R431" s="1184"/>
      <c r="S431" s="1184"/>
      <c r="T431" s="1189"/>
      <c r="U431" s="1121"/>
      <c r="V431" s="1121"/>
      <c r="W431" s="1121"/>
      <c r="X431" s="1121"/>
      <c r="Y431" s="1121"/>
      <c r="Z431" s="1121"/>
      <c r="AA431" s="1121"/>
      <c r="AB431" s="1121"/>
      <c r="AC431" s="1121"/>
      <c r="AD431" s="1121"/>
      <c r="AE431" s="1121"/>
      <c r="AF431" s="1121"/>
      <c r="AG431" s="1121"/>
      <c r="AH431" s="1121"/>
      <c r="AI431" s="1121"/>
      <c r="AJ431" s="1121"/>
      <c r="AK431" s="1121"/>
      <c r="AL431" s="1121"/>
      <c r="AM431" s="1121"/>
      <c r="AN431" s="1121"/>
      <c r="AO431" s="1121"/>
      <c r="AP431" s="1121"/>
      <c r="AQ431" s="1121"/>
      <c r="BC431" s="1176"/>
    </row>
    <row r="432" s="1121" customFormat="1" customHeight="1" spans="1:55">
      <c r="A432" s="513">
        <v>46057</v>
      </c>
      <c r="B432" s="1177" t="s">
        <v>460</v>
      </c>
      <c r="C432" s="213"/>
      <c r="D432" s="1178" t="s">
        <v>706</v>
      </c>
      <c r="E432" s="1178" t="s">
        <v>943</v>
      </c>
      <c r="F432" s="1186"/>
      <c r="G432" s="217"/>
      <c r="H432" s="388">
        <f t="shared" si="37"/>
        <v>0</v>
      </c>
      <c r="I432" s="897"/>
      <c r="J432" s="388">
        <f t="shared" si="41"/>
        <v>0</v>
      </c>
      <c r="K432" s="662">
        <v>100</v>
      </c>
      <c r="L432" s="388">
        <f t="shared" si="40"/>
        <v>97700</v>
      </c>
      <c r="M432" s="217"/>
      <c r="N432" s="217">
        <v>97700</v>
      </c>
      <c r="O432" s="217"/>
      <c r="P432" s="217"/>
      <c r="Q432" s="1184"/>
      <c r="R432" s="1184"/>
      <c r="S432" s="1184"/>
      <c r="T432" s="1185" t="s">
        <v>937</v>
      </c>
      <c r="BC432" s="1176"/>
    </row>
    <row r="433" s="1121" customFormat="1" customHeight="1" spans="1:55">
      <c r="A433" s="513">
        <v>46057</v>
      </c>
      <c r="B433" s="1177" t="s">
        <v>460</v>
      </c>
      <c r="C433" s="213" t="s">
        <v>289</v>
      </c>
      <c r="D433" s="409" t="str">
        <f>VLOOKUP(C433,$BC:$BD,2,0)</f>
        <v>750-30L</v>
      </c>
      <c r="E433" s="1178" t="s">
        <v>461</v>
      </c>
      <c r="F433" s="1186">
        <v>100</v>
      </c>
      <c r="G433" s="217">
        <v>977</v>
      </c>
      <c r="H433" s="388">
        <f t="shared" si="37"/>
        <v>97700</v>
      </c>
      <c r="I433" s="897"/>
      <c r="J433" s="388">
        <f t="shared" si="41"/>
        <v>97700</v>
      </c>
      <c r="K433" s="662"/>
      <c r="L433" s="388">
        <f t="shared" si="40"/>
        <v>0</v>
      </c>
      <c r="M433" s="217"/>
      <c r="N433" s="217"/>
      <c r="O433" s="217"/>
      <c r="P433" s="217"/>
      <c r="Q433" s="1184"/>
      <c r="R433" s="1184"/>
      <c r="S433" s="1184"/>
      <c r="T433" s="1185"/>
      <c r="BC433" s="1176"/>
    </row>
    <row r="434" s="1121" customFormat="1" customHeight="1" spans="1:55">
      <c r="A434" s="513">
        <v>46058</v>
      </c>
      <c r="B434" s="1177" t="s">
        <v>462</v>
      </c>
      <c r="C434" s="213"/>
      <c r="D434" s="1178" t="s">
        <v>706</v>
      </c>
      <c r="E434" s="1178" t="s">
        <v>944</v>
      </c>
      <c r="F434" s="1186"/>
      <c r="G434" s="217"/>
      <c r="H434" s="388">
        <f t="shared" si="37"/>
        <v>0</v>
      </c>
      <c r="I434" s="897"/>
      <c r="J434" s="388">
        <f t="shared" si="41"/>
        <v>0</v>
      </c>
      <c r="K434" s="662">
        <v>1</v>
      </c>
      <c r="L434" s="388">
        <f t="shared" si="40"/>
        <v>1685</v>
      </c>
      <c r="M434" s="217"/>
      <c r="N434" s="217">
        <v>1685</v>
      </c>
      <c r="O434" s="217"/>
      <c r="P434" s="217"/>
      <c r="Q434" s="1184"/>
      <c r="R434" s="1184"/>
      <c r="S434" s="1184"/>
      <c r="T434" s="1185" t="s">
        <v>945</v>
      </c>
      <c r="BC434" s="1176"/>
    </row>
    <row r="435" s="1121" customFormat="1" customHeight="1" spans="1:55">
      <c r="A435" s="513">
        <v>46058</v>
      </c>
      <c r="B435" s="1177" t="s">
        <v>462</v>
      </c>
      <c r="C435" s="213" t="s">
        <v>78</v>
      </c>
      <c r="D435" s="409" t="str">
        <f>VLOOKUP(C435,$BC:$BD,2,0)</f>
        <v>550*2-50L</v>
      </c>
      <c r="E435" s="1178" t="s">
        <v>102</v>
      </c>
      <c r="F435" s="1186">
        <v>1</v>
      </c>
      <c r="G435" s="217">
        <v>1685</v>
      </c>
      <c r="H435" s="388">
        <f t="shared" si="37"/>
        <v>1685</v>
      </c>
      <c r="I435" s="897"/>
      <c r="J435" s="388">
        <f t="shared" si="41"/>
        <v>1685</v>
      </c>
      <c r="K435" s="662"/>
      <c r="L435" s="388">
        <f t="shared" si="40"/>
        <v>0</v>
      </c>
      <c r="M435" s="217"/>
      <c r="N435" s="217"/>
      <c r="O435" s="217"/>
      <c r="P435" s="217"/>
      <c r="Q435" s="1184"/>
      <c r="R435" s="1184"/>
      <c r="S435" s="1184"/>
      <c r="T435" s="1185"/>
      <c r="BC435" s="1176"/>
    </row>
    <row r="436" s="1121" customFormat="1" customHeight="1" spans="1:55">
      <c r="A436" s="513">
        <v>46058</v>
      </c>
      <c r="B436" s="1177" t="s">
        <v>463</v>
      </c>
      <c r="C436" s="213"/>
      <c r="D436" s="1178" t="s">
        <v>706</v>
      </c>
      <c r="E436" s="1178" t="s">
        <v>825</v>
      </c>
      <c r="F436" s="1186"/>
      <c r="G436" s="217"/>
      <c r="H436" s="388">
        <f t="shared" si="37"/>
        <v>0</v>
      </c>
      <c r="I436" s="897"/>
      <c r="J436" s="388">
        <f t="shared" si="41"/>
        <v>0</v>
      </c>
      <c r="K436" s="662">
        <v>3</v>
      </c>
      <c r="L436" s="388">
        <f t="shared" si="40"/>
        <v>4350</v>
      </c>
      <c r="M436" s="217"/>
      <c r="N436" s="217">
        <v>4350</v>
      </c>
      <c r="O436" s="217"/>
      <c r="P436" s="217"/>
      <c r="Q436" s="1184"/>
      <c r="R436" s="1184"/>
      <c r="S436" s="1184"/>
      <c r="T436" s="1185" t="s">
        <v>945</v>
      </c>
      <c r="BC436" s="1176"/>
    </row>
    <row r="437" s="1121" customFormat="1" customHeight="1" spans="1:55">
      <c r="A437" s="513">
        <v>46058</v>
      </c>
      <c r="B437" s="1177" t="s">
        <v>463</v>
      </c>
      <c r="C437" s="213" t="s">
        <v>98</v>
      </c>
      <c r="D437" s="409" t="str">
        <f>VLOOKUP(C437,$BC:$BD,2,0)</f>
        <v>1200*2-50L</v>
      </c>
      <c r="E437" s="1178" t="s">
        <v>163</v>
      </c>
      <c r="F437" s="1186">
        <v>3</v>
      </c>
      <c r="G437" s="217">
        <v>1450</v>
      </c>
      <c r="H437" s="388">
        <f t="shared" si="37"/>
        <v>4350</v>
      </c>
      <c r="I437" s="897"/>
      <c r="J437" s="388">
        <f t="shared" si="41"/>
        <v>4350</v>
      </c>
      <c r="K437" s="662"/>
      <c r="L437" s="388">
        <f t="shared" si="40"/>
        <v>0</v>
      </c>
      <c r="M437" s="217"/>
      <c r="N437" s="217"/>
      <c r="O437" s="217"/>
      <c r="P437" s="217"/>
      <c r="Q437" s="1184"/>
      <c r="R437" s="1184"/>
      <c r="S437" s="1184"/>
      <c r="T437" s="1185"/>
      <c r="BC437" s="1176"/>
    </row>
    <row r="438" s="1121" customFormat="1" customHeight="1" spans="1:55">
      <c r="A438" s="513">
        <v>46058</v>
      </c>
      <c r="B438" s="1177" t="s">
        <v>464</v>
      </c>
      <c r="C438" s="213"/>
      <c r="D438" s="1178" t="s">
        <v>706</v>
      </c>
      <c r="E438" s="562" t="s">
        <v>800</v>
      </c>
      <c r="F438" s="1183"/>
      <c r="G438" s="526"/>
      <c r="H438" s="388">
        <f t="shared" si="37"/>
        <v>0</v>
      </c>
      <c r="I438" s="897"/>
      <c r="J438" s="388">
        <f t="shared" si="41"/>
        <v>0</v>
      </c>
      <c r="K438" s="662">
        <v>2</v>
      </c>
      <c r="L438" s="388">
        <f t="shared" si="40"/>
        <v>1506</v>
      </c>
      <c r="M438" s="217"/>
      <c r="N438" s="217">
        <v>1506</v>
      </c>
      <c r="O438" s="217"/>
      <c r="P438" s="217"/>
      <c r="Q438" s="1184"/>
      <c r="R438" s="1184"/>
      <c r="S438" s="1184"/>
      <c r="T438" s="1185" t="s">
        <v>945</v>
      </c>
      <c r="BC438" s="1176"/>
    </row>
    <row r="439" s="1121" customFormat="1" customHeight="1" spans="1:55">
      <c r="A439" s="513">
        <v>46058</v>
      </c>
      <c r="B439" s="1177" t="s">
        <v>464</v>
      </c>
      <c r="C439" s="213" t="s">
        <v>446</v>
      </c>
      <c r="D439" s="409" t="str">
        <f>VLOOKUP(C439,$BC:$BD,2,0)</f>
        <v>1100-8L</v>
      </c>
      <c r="E439" s="562" t="s">
        <v>108</v>
      </c>
      <c r="F439" s="1183">
        <v>1</v>
      </c>
      <c r="G439" s="526">
        <v>660</v>
      </c>
      <c r="H439" s="388">
        <f t="shared" si="37"/>
        <v>660</v>
      </c>
      <c r="I439" s="897"/>
      <c r="J439" s="388">
        <f t="shared" si="41"/>
        <v>660</v>
      </c>
      <c r="K439" s="662"/>
      <c r="L439" s="388">
        <f t="shared" si="40"/>
        <v>0</v>
      </c>
      <c r="M439" s="217"/>
      <c r="N439" s="217"/>
      <c r="O439" s="217"/>
      <c r="P439" s="217"/>
      <c r="Q439" s="1184"/>
      <c r="R439" s="1184"/>
      <c r="S439" s="1184"/>
      <c r="T439" s="1185"/>
      <c r="BC439" s="1176"/>
    </row>
    <row r="440" s="1121" customFormat="1" customHeight="1" spans="1:55">
      <c r="A440" s="513">
        <v>46058</v>
      </c>
      <c r="B440" s="1177" t="s">
        <v>464</v>
      </c>
      <c r="C440" s="213" t="s">
        <v>120</v>
      </c>
      <c r="D440" s="409" t="str">
        <f>VLOOKUP(C440,$BC:$BD,2,0)</f>
        <v>750-25L</v>
      </c>
      <c r="E440" s="562" t="s">
        <v>108</v>
      </c>
      <c r="F440" s="1183">
        <v>1</v>
      </c>
      <c r="G440" s="526">
        <v>846</v>
      </c>
      <c r="H440" s="388">
        <f t="shared" si="37"/>
        <v>846</v>
      </c>
      <c r="I440" s="897"/>
      <c r="J440" s="388">
        <f t="shared" si="41"/>
        <v>846</v>
      </c>
      <c r="K440" s="662"/>
      <c r="L440" s="388"/>
      <c r="M440" s="217"/>
      <c r="N440" s="217"/>
      <c r="O440" s="217"/>
      <c r="P440" s="217"/>
      <c r="Q440" s="1184"/>
      <c r="R440" s="1184"/>
      <c r="S440" s="1184"/>
      <c r="T440" s="1185"/>
      <c r="BC440" s="1176"/>
    </row>
    <row r="441" s="1121" customFormat="1" customHeight="1" spans="1:55">
      <c r="A441" s="513">
        <v>46058</v>
      </c>
      <c r="B441" s="1177" t="s">
        <v>946</v>
      </c>
      <c r="C441" s="213"/>
      <c r="D441" s="1178" t="s">
        <v>738</v>
      </c>
      <c r="E441" s="562" t="s">
        <v>927</v>
      </c>
      <c r="F441" s="1183"/>
      <c r="G441" s="526"/>
      <c r="H441" s="388">
        <f t="shared" si="37"/>
        <v>0</v>
      </c>
      <c r="I441" s="897"/>
      <c r="J441" s="388">
        <f t="shared" si="41"/>
        <v>0</v>
      </c>
      <c r="K441" s="662"/>
      <c r="L441" s="388">
        <f>M441+P441+O441+N441-R441</f>
        <v>0</v>
      </c>
      <c r="M441" s="217"/>
      <c r="N441" s="217"/>
      <c r="O441" s="217"/>
      <c r="P441" s="217"/>
      <c r="Q441" s="1184"/>
      <c r="R441" s="1184"/>
      <c r="S441" s="1184"/>
      <c r="T441" s="1185"/>
      <c r="BC441" s="1176"/>
    </row>
    <row r="442" s="1121" customFormat="1" customHeight="1" spans="1:55">
      <c r="A442" s="513">
        <v>46058</v>
      </c>
      <c r="B442" s="1177" t="s">
        <v>465</v>
      </c>
      <c r="C442" s="213"/>
      <c r="D442" s="1178" t="s">
        <v>706</v>
      </c>
      <c r="E442" s="562" t="s">
        <v>743</v>
      </c>
      <c r="F442" s="1183"/>
      <c r="G442" s="526"/>
      <c r="H442" s="388">
        <f t="shared" si="37"/>
        <v>0</v>
      </c>
      <c r="I442" s="897"/>
      <c r="J442" s="388">
        <f t="shared" si="41"/>
        <v>0</v>
      </c>
      <c r="K442" s="662">
        <v>10</v>
      </c>
      <c r="L442" s="388">
        <f>M442+P442+O442+N442-R442</f>
        <v>5223.2</v>
      </c>
      <c r="M442" s="217"/>
      <c r="N442" s="217"/>
      <c r="O442" s="217"/>
      <c r="P442" s="217">
        <v>5350</v>
      </c>
      <c r="Q442" s="1184"/>
      <c r="R442" s="217">
        <f>ROUND(P442*S442,2)</f>
        <v>126.8</v>
      </c>
      <c r="S442" s="688">
        <v>0.0237</v>
      </c>
      <c r="T442" s="1185" t="s">
        <v>945</v>
      </c>
      <c r="BC442" s="1176"/>
    </row>
    <row r="443" s="1121" customFormat="1" customHeight="1" spans="1:55">
      <c r="A443" s="513">
        <v>46058</v>
      </c>
      <c r="B443" s="1177" t="s">
        <v>465</v>
      </c>
      <c r="C443" s="213" t="s">
        <v>21</v>
      </c>
      <c r="D443" s="409" t="str">
        <f>VLOOKUP(C443,$BC:$BD,2,0)</f>
        <v>COMP 750W 220V</v>
      </c>
      <c r="E443" s="562" t="s">
        <v>466</v>
      </c>
      <c r="F443" s="1183">
        <v>10</v>
      </c>
      <c r="G443" s="526">
        <v>535</v>
      </c>
      <c r="H443" s="388">
        <f t="shared" si="37"/>
        <v>5350</v>
      </c>
      <c r="I443" s="897"/>
      <c r="J443" s="388">
        <f t="shared" si="41"/>
        <v>5350</v>
      </c>
      <c r="K443" s="662"/>
      <c r="L443" s="388">
        <f>M443+P443+O443+N443-R443</f>
        <v>0</v>
      </c>
      <c r="M443" s="217"/>
      <c r="N443" s="217"/>
      <c r="O443" s="217"/>
      <c r="P443" s="217"/>
      <c r="Q443" s="1184"/>
      <c r="R443" s="1184"/>
      <c r="S443" s="1184"/>
      <c r="T443" s="1185"/>
      <c r="BC443" s="1176"/>
    </row>
    <row r="444" s="1121" customFormat="1" customHeight="1" spans="1:55">
      <c r="A444" s="513">
        <v>46058</v>
      </c>
      <c r="B444" s="1177" t="s">
        <v>467</v>
      </c>
      <c r="C444" s="213"/>
      <c r="D444" s="1178" t="s">
        <v>706</v>
      </c>
      <c r="E444" s="1178" t="s">
        <v>875</v>
      </c>
      <c r="F444" s="1186"/>
      <c r="G444" s="217"/>
      <c r="H444" s="388">
        <f t="shared" si="37"/>
        <v>0</v>
      </c>
      <c r="I444" s="897"/>
      <c r="J444" s="388">
        <f t="shared" si="41"/>
        <v>0</v>
      </c>
      <c r="K444" s="662">
        <v>200</v>
      </c>
      <c r="L444" s="388">
        <f>M444+P444+O444+N444-R444</f>
        <v>208836</v>
      </c>
      <c r="M444" s="217"/>
      <c r="N444" s="217"/>
      <c r="O444" s="217">
        <v>208836</v>
      </c>
      <c r="P444" s="217"/>
      <c r="Q444" s="1184"/>
      <c r="R444" s="1184"/>
      <c r="S444" s="1184"/>
      <c r="T444" s="1185" t="s">
        <v>939</v>
      </c>
      <c r="BC444" s="1176"/>
    </row>
    <row r="445" s="1121" customFormat="1" customHeight="1" spans="1:55">
      <c r="A445" s="513">
        <v>46058</v>
      </c>
      <c r="B445" s="1177" t="s">
        <v>467</v>
      </c>
      <c r="C445" s="213" t="s">
        <v>198</v>
      </c>
      <c r="D445" s="409" t="str">
        <f t="shared" ref="D445:D450" si="42">VLOOKUP(C445,$BC:$BD,2,0)</f>
        <v>1100-25L - 127V E</v>
      </c>
      <c r="E445" s="1178" t="s">
        <v>468</v>
      </c>
      <c r="F445" s="1186">
        <v>28</v>
      </c>
      <c r="G445" s="217">
        <v>825</v>
      </c>
      <c r="H445" s="388">
        <f t="shared" si="37"/>
        <v>23100</v>
      </c>
      <c r="I445" s="897"/>
      <c r="J445" s="388">
        <f t="shared" si="41"/>
        <v>23100</v>
      </c>
      <c r="K445" s="662"/>
      <c r="L445" s="388">
        <f>M445+P445+O445+N445-R445</f>
        <v>0</v>
      </c>
      <c r="M445" s="217"/>
      <c r="N445" s="217"/>
      <c r="O445" s="217"/>
      <c r="P445" s="217"/>
      <c r="Q445" s="1184"/>
      <c r="R445" s="1184"/>
      <c r="S445" s="1184"/>
      <c r="T445" s="1185"/>
      <c r="BC445" s="1176"/>
    </row>
    <row r="446" s="1121" customFormat="1" customHeight="1" spans="1:55">
      <c r="A446" s="513">
        <v>46058</v>
      </c>
      <c r="B446" s="1177" t="s">
        <v>467</v>
      </c>
      <c r="C446" s="213" t="s">
        <v>196</v>
      </c>
      <c r="D446" s="409" t="str">
        <f t="shared" si="42"/>
        <v>1100-25L - 220V E</v>
      </c>
      <c r="E446" s="1178" t="s">
        <v>468</v>
      </c>
      <c r="F446" s="1186">
        <v>36</v>
      </c>
      <c r="G446" s="217">
        <v>825</v>
      </c>
      <c r="H446" s="388">
        <f t="shared" si="37"/>
        <v>29700</v>
      </c>
      <c r="I446" s="897"/>
      <c r="J446" s="388">
        <f t="shared" si="41"/>
        <v>29700</v>
      </c>
      <c r="K446" s="662"/>
      <c r="L446" s="388"/>
      <c r="M446" s="217"/>
      <c r="N446" s="217"/>
      <c r="O446" s="217"/>
      <c r="P446" s="217"/>
      <c r="Q446" s="1184"/>
      <c r="R446" s="1184"/>
      <c r="S446" s="1184"/>
      <c r="T446" s="1185"/>
      <c r="BC446" s="1176"/>
    </row>
    <row r="447" s="1121" customFormat="1" customHeight="1" spans="1:55">
      <c r="A447" s="513">
        <v>46058</v>
      </c>
      <c r="B447" s="1177" t="s">
        <v>467</v>
      </c>
      <c r="C447" s="213" t="s">
        <v>194</v>
      </c>
      <c r="D447" s="409" t="str">
        <f t="shared" si="42"/>
        <v>1100*2 50L 127V E</v>
      </c>
      <c r="E447" s="1178" t="s">
        <v>468</v>
      </c>
      <c r="F447" s="1186">
        <v>28</v>
      </c>
      <c r="G447" s="217">
        <v>1524</v>
      </c>
      <c r="H447" s="388">
        <f t="shared" si="37"/>
        <v>42672</v>
      </c>
      <c r="I447" s="897"/>
      <c r="J447" s="388">
        <f t="shared" si="41"/>
        <v>42672</v>
      </c>
      <c r="K447" s="662"/>
      <c r="L447" s="388"/>
      <c r="M447" s="217"/>
      <c r="N447" s="217"/>
      <c r="O447" s="217"/>
      <c r="P447" s="217"/>
      <c r="Q447" s="1184"/>
      <c r="R447" s="1184"/>
      <c r="S447" s="1184"/>
      <c r="T447" s="1185"/>
      <c r="BC447" s="1176"/>
    </row>
    <row r="448" s="1121" customFormat="1" customHeight="1" spans="1:55">
      <c r="A448" s="513">
        <v>46058</v>
      </c>
      <c r="B448" s="1177" t="s">
        <v>467</v>
      </c>
      <c r="C448" s="213" t="s">
        <v>192</v>
      </c>
      <c r="D448" s="409" t="str">
        <f t="shared" si="42"/>
        <v>1100*2 50L 220V E</v>
      </c>
      <c r="E448" s="1178" t="s">
        <v>468</v>
      </c>
      <c r="F448" s="1186">
        <v>36</v>
      </c>
      <c r="G448" s="217">
        <v>1524</v>
      </c>
      <c r="H448" s="388">
        <f t="shared" si="37"/>
        <v>54864</v>
      </c>
      <c r="I448" s="897"/>
      <c r="J448" s="388">
        <f t="shared" si="41"/>
        <v>54864</v>
      </c>
      <c r="K448" s="662"/>
      <c r="L448" s="388"/>
      <c r="M448" s="217"/>
      <c r="N448" s="217"/>
      <c r="O448" s="217"/>
      <c r="P448" s="217"/>
      <c r="Q448" s="1184"/>
      <c r="R448" s="1184"/>
      <c r="S448" s="1184"/>
      <c r="T448" s="1185"/>
      <c r="BC448" s="1176"/>
    </row>
    <row r="449" s="1121" customFormat="1" customHeight="1" spans="1:55">
      <c r="A449" s="513">
        <v>46058</v>
      </c>
      <c r="B449" s="1177" t="s">
        <v>467</v>
      </c>
      <c r="C449" s="213" t="s">
        <v>190</v>
      </c>
      <c r="D449" s="409" t="str">
        <f t="shared" si="42"/>
        <v>BM-1902-25L 220V E</v>
      </c>
      <c r="E449" s="1178" t="s">
        <v>468</v>
      </c>
      <c r="F449" s="1186">
        <v>36</v>
      </c>
      <c r="G449" s="217">
        <v>694</v>
      </c>
      <c r="H449" s="388">
        <f t="shared" si="37"/>
        <v>24984</v>
      </c>
      <c r="I449" s="897"/>
      <c r="J449" s="388">
        <f t="shared" si="41"/>
        <v>24984</v>
      </c>
      <c r="K449" s="662"/>
      <c r="L449" s="388"/>
      <c r="M449" s="217"/>
      <c r="N449" s="217"/>
      <c r="O449" s="217"/>
      <c r="P449" s="217"/>
      <c r="Q449" s="1184"/>
      <c r="R449" s="1184"/>
      <c r="S449" s="1184"/>
      <c r="T449" s="1185"/>
      <c r="BC449" s="1176"/>
    </row>
    <row r="450" s="1121" customFormat="1" customHeight="1" spans="1:55">
      <c r="A450" s="513">
        <v>46058</v>
      </c>
      <c r="B450" s="1177" t="s">
        <v>467</v>
      </c>
      <c r="C450" s="213" t="s">
        <v>188</v>
      </c>
      <c r="D450" s="409" t="str">
        <f t="shared" si="42"/>
        <v>BM-1902-50L 220V E</v>
      </c>
      <c r="E450" s="1178" t="s">
        <v>468</v>
      </c>
      <c r="F450" s="1186">
        <v>36</v>
      </c>
      <c r="G450" s="217">
        <v>931</v>
      </c>
      <c r="H450" s="388">
        <f t="shared" si="37"/>
        <v>33516</v>
      </c>
      <c r="I450" s="897"/>
      <c r="J450" s="388">
        <f t="shared" si="41"/>
        <v>33516</v>
      </c>
      <c r="K450" s="662"/>
      <c r="L450" s="388"/>
      <c r="M450" s="217"/>
      <c r="N450" s="217"/>
      <c r="O450" s="217"/>
      <c r="P450" s="217"/>
      <c r="Q450" s="1184"/>
      <c r="R450" s="1184"/>
      <c r="S450" s="1184"/>
      <c r="T450" s="1185"/>
      <c r="BC450" s="1176"/>
    </row>
    <row r="451" s="1121" customFormat="1" customHeight="1" spans="1:55">
      <c r="A451" s="513">
        <v>46058</v>
      </c>
      <c r="B451" s="1177" t="s">
        <v>469</v>
      </c>
      <c r="C451" s="213"/>
      <c r="D451" s="1178" t="s">
        <v>706</v>
      </c>
      <c r="E451" s="1178" t="s">
        <v>800</v>
      </c>
      <c r="F451" s="1186"/>
      <c r="G451" s="217"/>
      <c r="H451" s="388">
        <f t="shared" si="37"/>
        <v>0</v>
      </c>
      <c r="I451" s="897"/>
      <c r="J451" s="388">
        <f t="shared" si="41"/>
        <v>0</v>
      </c>
      <c r="K451" s="662">
        <v>1</v>
      </c>
      <c r="L451" s="388">
        <f>M451+P451+O451+N451-R451</f>
        <v>846</v>
      </c>
      <c r="M451" s="217"/>
      <c r="N451" s="217">
        <v>846</v>
      </c>
      <c r="O451" s="217"/>
      <c r="P451" s="217"/>
      <c r="Q451" s="1184"/>
      <c r="R451" s="1184"/>
      <c r="S451" s="1184"/>
      <c r="T451" s="1185" t="s">
        <v>945</v>
      </c>
      <c r="BC451" s="1176"/>
    </row>
    <row r="452" s="1121" customFormat="1" customHeight="1" spans="1:55">
      <c r="A452" s="513">
        <v>46058</v>
      </c>
      <c r="B452" s="1177" t="s">
        <v>469</v>
      </c>
      <c r="C452" s="213" t="s">
        <v>120</v>
      </c>
      <c r="D452" s="409" t="str">
        <f>VLOOKUP(C452,$BC:$BD,2,0)</f>
        <v>750-25L</v>
      </c>
      <c r="E452" s="1178" t="s">
        <v>108</v>
      </c>
      <c r="F452" s="1186">
        <v>1</v>
      </c>
      <c r="G452" s="217">
        <v>846</v>
      </c>
      <c r="H452" s="388">
        <f t="shared" si="37"/>
        <v>846</v>
      </c>
      <c r="I452" s="897"/>
      <c r="J452" s="388">
        <f t="shared" si="41"/>
        <v>846</v>
      </c>
      <c r="K452" s="662"/>
      <c r="L452" s="388">
        <f>M452+P452+O452+N452-R452</f>
        <v>0</v>
      </c>
      <c r="M452" s="217"/>
      <c r="N452" s="217"/>
      <c r="O452" s="217"/>
      <c r="P452" s="217"/>
      <c r="Q452" s="1184"/>
      <c r="R452" s="1184"/>
      <c r="S452" s="1184"/>
      <c r="T452" s="1185"/>
      <c r="BC452" s="1176"/>
    </row>
    <row r="453" s="1121" customFormat="1" customHeight="1" spans="1:55">
      <c r="A453" s="513">
        <v>46058</v>
      </c>
      <c r="B453" s="1177" t="s">
        <v>470</v>
      </c>
      <c r="C453" s="213"/>
      <c r="D453" s="1178" t="s">
        <v>706</v>
      </c>
      <c r="E453" s="562" t="s">
        <v>947</v>
      </c>
      <c r="F453" s="1183"/>
      <c r="G453" s="526"/>
      <c r="H453" s="388">
        <f t="shared" si="37"/>
        <v>0</v>
      </c>
      <c r="I453" s="897"/>
      <c r="J453" s="388">
        <f t="shared" si="41"/>
        <v>0</v>
      </c>
      <c r="K453" s="662">
        <v>3</v>
      </c>
      <c r="L453" s="388">
        <f>M453+P453+O453+N453-R453</f>
        <v>4224.45</v>
      </c>
      <c r="M453" s="217"/>
      <c r="N453" s="217">
        <v>4224.45</v>
      </c>
      <c r="O453" s="217"/>
      <c r="P453" s="217"/>
      <c r="Q453" s="1184"/>
      <c r="R453" s="1184"/>
      <c r="S453" s="1184"/>
      <c r="T453" s="1185" t="s">
        <v>945</v>
      </c>
      <c r="BC453" s="1176"/>
    </row>
    <row r="454" s="1121" customFormat="1" customHeight="1" spans="1:55">
      <c r="A454" s="513">
        <v>46058</v>
      </c>
      <c r="B454" s="1177" t="s">
        <v>470</v>
      </c>
      <c r="C454" s="213" t="s">
        <v>78</v>
      </c>
      <c r="D454" s="409" t="str">
        <f>VLOOKUP(C454,$BC:$BD,2,0)</f>
        <v>550*2-50L</v>
      </c>
      <c r="E454" s="562" t="s">
        <v>148</v>
      </c>
      <c r="F454" s="1183">
        <v>1</v>
      </c>
      <c r="G454" s="526">
        <v>1684</v>
      </c>
      <c r="H454" s="388">
        <f t="shared" si="37"/>
        <v>1684</v>
      </c>
      <c r="I454" s="897"/>
      <c r="J454" s="388">
        <f t="shared" si="41"/>
        <v>1684</v>
      </c>
      <c r="K454" s="662"/>
      <c r="L454" s="388">
        <f>M454+P454+O454+N454-R454</f>
        <v>0</v>
      </c>
      <c r="M454" s="217"/>
      <c r="N454" s="217"/>
      <c r="O454" s="217"/>
      <c r="P454" s="217"/>
      <c r="Q454" s="1184"/>
      <c r="R454" s="1184"/>
      <c r="S454" s="1184"/>
      <c r="T454" s="1185"/>
      <c r="BC454" s="1176"/>
    </row>
    <row r="455" s="1121" customFormat="1" customHeight="1" spans="1:55">
      <c r="A455" s="513">
        <v>46058</v>
      </c>
      <c r="B455" s="1177" t="s">
        <v>470</v>
      </c>
      <c r="C455" s="213" t="s">
        <v>129</v>
      </c>
      <c r="D455" s="409" t="str">
        <f>VLOOKUP(C455,$BC:$BD,2,0)</f>
        <v>1500 - 50L</v>
      </c>
      <c r="E455" s="562" t="s">
        <v>148</v>
      </c>
      <c r="F455" s="1183">
        <v>1</v>
      </c>
      <c r="G455" s="526">
        <v>1694.45</v>
      </c>
      <c r="H455" s="388">
        <f t="shared" si="37"/>
        <v>1694.45</v>
      </c>
      <c r="I455" s="897"/>
      <c r="J455" s="388">
        <f t="shared" si="41"/>
        <v>1694.45</v>
      </c>
      <c r="K455" s="662"/>
      <c r="L455" s="388"/>
      <c r="M455" s="217"/>
      <c r="N455" s="217"/>
      <c r="O455" s="217"/>
      <c r="P455" s="217"/>
      <c r="Q455" s="1184"/>
      <c r="R455" s="1184"/>
      <c r="S455" s="1184"/>
      <c r="T455" s="1185"/>
      <c r="BC455" s="1176"/>
    </row>
    <row r="456" s="1121" customFormat="1" customHeight="1" spans="1:55">
      <c r="A456" s="513">
        <v>46058</v>
      </c>
      <c r="B456" s="1177" t="s">
        <v>470</v>
      </c>
      <c r="C456" s="213" t="s">
        <v>120</v>
      </c>
      <c r="D456" s="409" t="str">
        <f>VLOOKUP(C456,$BC:$BD,2,0)</f>
        <v>750-25L</v>
      </c>
      <c r="E456" s="562" t="s">
        <v>148</v>
      </c>
      <c r="F456" s="1183">
        <v>1</v>
      </c>
      <c r="G456" s="526">
        <v>846</v>
      </c>
      <c r="H456" s="388">
        <f t="shared" ref="H456:H519" si="43">F456*G456</f>
        <v>846</v>
      </c>
      <c r="I456" s="897"/>
      <c r="J456" s="388">
        <f t="shared" si="41"/>
        <v>846</v>
      </c>
      <c r="K456" s="662"/>
      <c r="L456" s="388"/>
      <c r="M456" s="217"/>
      <c r="N456" s="217"/>
      <c r="O456" s="217"/>
      <c r="P456" s="217"/>
      <c r="Q456" s="1184"/>
      <c r="R456" s="1184"/>
      <c r="S456" s="1184"/>
      <c r="T456" s="1185"/>
      <c r="BC456" s="1176"/>
    </row>
    <row r="457" s="1121" customFormat="1" customHeight="1" spans="1:55">
      <c r="A457" s="513">
        <v>46058</v>
      </c>
      <c r="B457" s="1177" t="s">
        <v>471</v>
      </c>
      <c r="C457" s="213"/>
      <c r="D457" s="1178" t="s">
        <v>706</v>
      </c>
      <c r="E457" s="562" t="s">
        <v>948</v>
      </c>
      <c r="F457" s="1183"/>
      <c r="G457" s="526"/>
      <c r="H457" s="388">
        <f t="shared" si="43"/>
        <v>0</v>
      </c>
      <c r="I457" s="897"/>
      <c r="J457" s="388">
        <f t="shared" si="41"/>
        <v>0</v>
      </c>
      <c r="K457" s="662">
        <v>12</v>
      </c>
      <c r="L457" s="388">
        <f>M457+P457+O457+N457-R457</f>
        <v>134</v>
      </c>
      <c r="M457" s="217"/>
      <c r="N457" s="217">
        <v>134</v>
      </c>
      <c r="O457" s="217"/>
      <c r="P457" s="217"/>
      <c r="Q457" s="1184"/>
      <c r="R457" s="1184"/>
      <c r="S457" s="1184"/>
      <c r="T457" s="1185" t="s">
        <v>945</v>
      </c>
      <c r="BC457" s="1176"/>
    </row>
    <row r="458" s="1121" customFormat="1" customHeight="1" spans="1:55">
      <c r="A458" s="513">
        <v>46058</v>
      </c>
      <c r="B458" s="1177" t="s">
        <v>471</v>
      </c>
      <c r="C458" s="213" t="s">
        <v>33</v>
      </c>
      <c r="D458" s="409" t="str">
        <f>VLOOKUP(C458,$BC:$BD,2,0)</f>
        <v>配件</v>
      </c>
      <c r="E458" s="562" t="s">
        <v>472</v>
      </c>
      <c r="F458" s="1183">
        <v>4</v>
      </c>
      <c r="G458" s="526">
        <v>20.5</v>
      </c>
      <c r="H458" s="388">
        <f t="shared" si="43"/>
        <v>82</v>
      </c>
      <c r="I458" s="897"/>
      <c r="J458" s="388">
        <f t="shared" si="41"/>
        <v>82</v>
      </c>
      <c r="K458" s="662"/>
      <c r="L458" s="388">
        <f>M458+P458+O458+N458-R458</f>
        <v>0</v>
      </c>
      <c r="M458" s="217"/>
      <c r="N458" s="217"/>
      <c r="O458" s="217"/>
      <c r="P458" s="217"/>
      <c r="Q458" s="1184"/>
      <c r="R458" s="1184"/>
      <c r="S458" s="1184"/>
      <c r="T458" s="1185"/>
      <c r="BC458" s="1176"/>
    </row>
    <row r="459" s="1121" customFormat="1" customHeight="1" spans="1:55">
      <c r="A459" s="513">
        <v>46058</v>
      </c>
      <c r="B459" s="1177" t="s">
        <v>471</v>
      </c>
      <c r="C459" s="213" t="s">
        <v>33</v>
      </c>
      <c r="D459" s="409" t="str">
        <f>VLOOKUP(C459,$BC:$BD,2,0)</f>
        <v>配件</v>
      </c>
      <c r="E459" s="562" t="s">
        <v>472</v>
      </c>
      <c r="F459" s="1183">
        <v>4</v>
      </c>
      <c r="G459" s="526">
        <v>6</v>
      </c>
      <c r="H459" s="388">
        <f t="shared" si="43"/>
        <v>24</v>
      </c>
      <c r="I459" s="897"/>
      <c r="J459" s="388">
        <f t="shared" si="41"/>
        <v>24</v>
      </c>
      <c r="K459" s="662"/>
      <c r="L459" s="388"/>
      <c r="M459" s="217"/>
      <c r="N459" s="217"/>
      <c r="O459" s="217"/>
      <c r="P459" s="217"/>
      <c r="Q459" s="1184"/>
      <c r="R459" s="1184"/>
      <c r="S459" s="1184"/>
      <c r="T459" s="1185"/>
      <c r="BC459" s="1176"/>
    </row>
    <row r="460" s="1121" customFormat="1" customHeight="1" spans="1:55">
      <c r="A460" s="513">
        <v>46058</v>
      </c>
      <c r="B460" s="1177" t="s">
        <v>471</v>
      </c>
      <c r="C460" s="213" t="s">
        <v>33</v>
      </c>
      <c r="D460" s="409" t="str">
        <f>VLOOKUP(C460,$BC:$BD,2,0)</f>
        <v>配件</v>
      </c>
      <c r="E460" s="562" t="s">
        <v>472</v>
      </c>
      <c r="F460" s="1183">
        <v>4</v>
      </c>
      <c r="G460" s="526">
        <v>7</v>
      </c>
      <c r="H460" s="388">
        <f t="shared" si="43"/>
        <v>28</v>
      </c>
      <c r="I460" s="897"/>
      <c r="J460" s="388">
        <f t="shared" si="41"/>
        <v>28</v>
      </c>
      <c r="K460" s="662"/>
      <c r="L460" s="388"/>
      <c r="M460" s="217"/>
      <c r="N460" s="217"/>
      <c r="O460" s="217"/>
      <c r="P460" s="217"/>
      <c r="Q460" s="1184"/>
      <c r="R460" s="1184"/>
      <c r="S460" s="1184"/>
      <c r="T460" s="1185"/>
      <c r="BC460" s="1176"/>
    </row>
    <row r="461" s="1121" customFormat="1" customHeight="1" spans="1:55">
      <c r="A461" s="513">
        <v>46059</v>
      </c>
      <c r="B461" s="1177" t="s">
        <v>473</v>
      </c>
      <c r="C461" s="213"/>
      <c r="D461" s="1178" t="s">
        <v>706</v>
      </c>
      <c r="E461" s="562" t="s">
        <v>800</v>
      </c>
      <c r="F461" s="1183"/>
      <c r="G461" s="526"/>
      <c r="H461" s="388">
        <f t="shared" si="43"/>
        <v>0</v>
      </c>
      <c r="I461" s="897"/>
      <c r="J461" s="388">
        <f t="shared" si="41"/>
        <v>0</v>
      </c>
      <c r="K461" s="662">
        <v>1</v>
      </c>
      <c r="L461" s="388">
        <f>M461+P461+O461+N461-R461</f>
        <v>846</v>
      </c>
      <c r="M461" s="217"/>
      <c r="N461" s="217">
        <v>846</v>
      </c>
      <c r="O461" s="217"/>
      <c r="P461" s="217"/>
      <c r="Q461" s="1184"/>
      <c r="R461" s="1184"/>
      <c r="S461" s="1184"/>
      <c r="T461" s="1185" t="s">
        <v>949</v>
      </c>
      <c r="U461" s="1121"/>
      <c r="V461" s="1121"/>
      <c r="W461" s="1121"/>
      <c r="X461" s="1121"/>
      <c r="Y461" s="1121"/>
      <c r="Z461" s="1121"/>
      <c r="AA461" s="1121"/>
      <c r="AB461" s="1121"/>
      <c r="AC461" s="1121"/>
      <c r="AD461" s="1121"/>
      <c r="AE461" s="1121"/>
      <c r="AF461" s="1121"/>
      <c r="AG461" s="1121"/>
      <c r="AH461" s="1121"/>
      <c r="AI461" s="1121"/>
      <c r="AJ461" s="1121"/>
      <c r="AK461" s="1121"/>
      <c r="AL461" s="1121"/>
      <c r="AM461" s="1121"/>
      <c r="AN461" s="1121"/>
      <c r="AO461" s="1121"/>
      <c r="AP461" s="1121"/>
      <c r="AQ461" s="1121"/>
      <c r="BC461" s="1176"/>
    </row>
    <row r="462" s="1121" customFormat="1" customHeight="1" spans="1:55">
      <c r="A462" s="513">
        <v>46059</v>
      </c>
      <c r="B462" s="1177" t="s">
        <v>473</v>
      </c>
      <c r="C462" s="213" t="s">
        <v>120</v>
      </c>
      <c r="D462" s="409" t="str">
        <f>VLOOKUP(C462,$BC:$BD,2,0)</f>
        <v>750-25L</v>
      </c>
      <c r="E462" s="562" t="s">
        <v>108</v>
      </c>
      <c r="F462" s="1183">
        <v>1</v>
      </c>
      <c r="G462" s="526">
        <v>846</v>
      </c>
      <c r="H462" s="388">
        <f t="shared" si="43"/>
        <v>846</v>
      </c>
      <c r="I462" s="897"/>
      <c r="J462" s="388">
        <f t="shared" si="41"/>
        <v>846</v>
      </c>
      <c r="K462" s="662"/>
      <c r="L462" s="388">
        <f>M462+P462+O462+N462-R462</f>
        <v>0</v>
      </c>
      <c r="M462" s="217"/>
      <c r="N462" s="217"/>
      <c r="O462" s="217"/>
      <c r="P462" s="217"/>
      <c r="Q462" s="1184"/>
      <c r="R462" s="1184"/>
      <c r="S462" s="1184"/>
      <c r="T462" s="1185"/>
      <c r="BC462" s="1176"/>
    </row>
    <row r="463" s="1121" customFormat="1" customHeight="1" spans="1:55">
      <c r="A463" s="513">
        <v>46059</v>
      </c>
      <c r="B463" s="1177" t="s">
        <v>950</v>
      </c>
      <c r="C463" s="213"/>
      <c r="D463" s="1178" t="s">
        <v>723</v>
      </c>
      <c r="E463" s="1178" t="s">
        <v>951</v>
      </c>
      <c r="F463" s="1186"/>
      <c r="G463" s="217"/>
      <c r="H463" s="388">
        <f t="shared" si="43"/>
        <v>0</v>
      </c>
      <c r="I463" s="897"/>
      <c r="J463" s="388">
        <f t="shared" si="41"/>
        <v>0</v>
      </c>
      <c r="K463" s="662"/>
      <c r="L463" s="388"/>
      <c r="M463" s="217"/>
      <c r="N463" s="217"/>
      <c r="O463" s="217"/>
      <c r="P463" s="217"/>
      <c r="Q463" s="1184"/>
      <c r="R463" s="1184"/>
      <c r="S463" s="1184"/>
      <c r="T463" s="1185" t="s">
        <v>952</v>
      </c>
      <c r="U463" s="1121"/>
      <c r="V463" s="1121"/>
      <c r="W463" s="1121"/>
      <c r="X463" s="1121"/>
      <c r="Y463" s="1121"/>
      <c r="Z463" s="1121"/>
      <c r="AA463" s="1121"/>
      <c r="AB463" s="1121"/>
      <c r="AC463" s="1121"/>
      <c r="AD463" s="1121"/>
      <c r="AE463" s="1121"/>
      <c r="AF463" s="1121"/>
      <c r="AG463" s="1121"/>
      <c r="AH463" s="1121"/>
      <c r="AI463" s="1121"/>
      <c r="AJ463" s="1121"/>
      <c r="AK463" s="1121"/>
      <c r="AL463" s="1121"/>
      <c r="AM463" s="1121"/>
      <c r="AN463" s="1121"/>
      <c r="AO463" s="1121"/>
      <c r="AP463" s="1121"/>
      <c r="AQ463" s="1121"/>
      <c r="BC463" s="1176"/>
    </row>
    <row r="464" s="1121" customFormat="1" customHeight="1" spans="1:55">
      <c r="A464" s="513">
        <v>46059</v>
      </c>
      <c r="B464" s="1177" t="s">
        <v>474</v>
      </c>
      <c r="C464" s="213"/>
      <c r="D464" s="1178" t="s">
        <v>706</v>
      </c>
      <c r="E464" s="562" t="s">
        <v>953</v>
      </c>
      <c r="F464" s="1183"/>
      <c r="G464" s="526"/>
      <c r="H464" s="388">
        <f t="shared" si="43"/>
        <v>0</v>
      </c>
      <c r="I464" s="897"/>
      <c r="J464" s="388">
        <f t="shared" si="41"/>
        <v>0</v>
      </c>
      <c r="K464" s="662">
        <v>4</v>
      </c>
      <c r="L464" s="388">
        <f t="shared" ref="L464:L492" si="44">M464+P464+O464+N464-R464</f>
        <v>3908</v>
      </c>
      <c r="M464" s="217"/>
      <c r="N464" s="217">
        <v>1954</v>
      </c>
      <c r="O464" s="217">
        <v>1954</v>
      </c>
      <c r="P464" s="217"/>
      <c r="Q464" s="1184"/>
      <c r="R464" s="1184"/>
      <c r="S464" s="1184"/>
      <c r="T464" s="1185" t="s">
        <v>954</v>
      </c>
      <c r="BC464" s="1176"/>
    </row>
    <row r="465" s="1121" customFormat="1" customHeight="1" spans="1:55">
      <c r="A465" s="513">
        <v>46059</v>
      </c>
      <c r="B465" s="1177" t="s">
        <v>474</v>
      </c>
      <c r="C465" s="213" t="s">
        <v>289</v>
      </c>
      <c r="D465" s="409" t="str">
        <f>VLOOKUP(C465,$BC:$BD,2,0)</f>
        <v>750-30L</v>
      </c>
      <c r="E465" s="562" t="s">
        <v>475</v>
      </c>
      <c r="F465" s="1183">
        <v>4</v>
      </c>
      <c r="G465" s="526">
        <v>977</v>
      </c>
      <c r="H465" s="388">
        <f t="shared" si="43"/>
        <v>3908</v>
      </c>
      <c r="I465" s="897"/>
      <c r="J465" s="388">
        <f t="shared" si="41"/>
        <v>3908</v>
      </c>
      <c r="K465" s="662"/>
      <c r="L465" s="388">
        <f t="shared" si="44"/>
        <v>0</v>
      </c>
      <c r="M465" s="217"/>
      <c r="N465" s="217"/>
      <c r="O465" s="217"/>
      <c r="P465" s="217"/>
      <c r="Q465" s="1184"/>
      <c r="R465" s="1184"/>
      <c r="S465" s="1184"/>
      <c r="T465" s="1185"/>
      <c r="BC465" s="1176"/>
    </row>
    <row r="466" s="1121" customFormat="1" customHeight="1" spans="1:55">
      <c r="A466" s="513">
        <v>46059</v>
      </c>
      <c r="B466" s="1177" t="s">
        <v>476</v>
      </c>
      <c r="C466" s="213"/>
      <c r="D466" s="1178" t="s">
        <v>706</v>
      </c>
      <c r="E466" s="562" t="s">
        <v>955</v>
      </c>
      <c r="F466" s="1183"/>
      <c r="G466" s="526"/>
      <c r="H466" s="388">
        <f t="shared" si="43"/>
        <v>0</v>
      </c>
      <c r="I466" s="897"/>
      <c r="J466" s="388">
        <f t="shared" si="41"/>
        <v>0</v>
      </c>
      <c r="K466" s="662">
        <v>1</v>
      </c>
      <c r="L466" s="388">
        <f t="shared" si="44"/>
        <v>846</v>
      </c>
      <c r="M466" s="217"/>
      <c r="N466" s="217">
        <v>846</v>
      </c>
      <c r="O466" s="217"/>
      <c r="P466" s="217"/>
      <c r="Q466" s="1184"/>
      <c r="R466" s="1184"/>
      <c r="S466" s="1184"/>
      <c r="T466" s="1185" t="s">
        <v>949</v>
      </c>
      <c r="BC466" s="1176"/>
    </row>
    <row r="467" s="1121" customFormat="1" customHeight="1" spans="1:55">
      <c r="A467" s="513">
        <v>46059</v>
      </c>
      <c r="B467" s="1177" t="s">
        <v>476</v>
      </c>
      <c r="C467" s="213" t="s">
        <v>120</v>
      </c>
      <c r="D467" s="409" t="str">
        <f>VLOOKUP(C467,$BC:$BD,2,0)</f>
        <v>750-25L</v>
      </c>
      <c r="E467" s="562" t="s">
        <v>117</v>
      </c>
      <c r="F467" s="1183">
        <v>1</v>
      </c>
      <c r="G467" s="526">
        <v>846</v>
      </c>
      <c r="H467" s="388">
        <f t="shared" si="43"/>
        <v>846</v>
      </c>
      <c r="I467" s="897"/>
      <c r="J467" s="388">
        <f t="shared" si="41"/>
        <v>846</v>
      </c>
      <c r="K467" s="662"/>
      <c r="L467" s="388">
        <f t="shared" si="44"/>
        <v>0</v>
      </c>
      <c r="M467" s="217"/>
      <c r="N467" s="217"/>
      <c r="O467" s="217"/>
      <c r="P467" s="217"/>
      <c r="Q467" s="1184"/>
      <c r="R467" s="1184"/>
      <c r="S467" s="1184"/>
      <c r="T467" s="1185"/>
      <c r="BC467" s="1176"/>
    </row>
    <row r="468" s="1121" customFormat="1" customHeight="1" spans="1:55">
      <c r="A468" s="513">
        <v>46059</v>
      </c>
      <c r="B468" s="1177" t="s">
        <v>477</v>
      </c>
      <c r="C468" s="213"/>
      <c r="D468" s="1178" t="s">
        <v>706</v>
      </c>
      <c r="E468" s="562" t="s">
        <v>857</v>
      </c>
      <c r="F468" s="1183"/>
      <c r="G468" s="526"/>
      <c r="H468" s="388">
        <f t="shared" si="43"/>
        <v>0</v>
      </c>
      <c r="I468" s="897"/>
      <c r="J468" s="388">
        <f t="shared" si="41"/>
        <v>0</v>
      </c>
      <c r="K468" s="662">
        <v>1</v>
      </c>
      <c r="L468" s="388">
        <f t="shared" si="44"/>
        <v>1694.45</v>
      </c>
      <c r="M468" s="217"/>
      <c r="N468" s="217">
        <v>1694.45</v>
      </c>
      <c r="O468" s="217"/>
      <c r="P468" s="217"/>
      <c r="Q468" s="1184"/>
      <c r="R468" s="1184"/>
      <c r="S468" s="1184"/>
      <c r="T468" s="1185" t="s">
        <v>945</v>
      </c>
      <c r="BC468" s="1176"/>
    </row>
    <row r="469" s="1121" customFormat="1" customHeight="1" spans="1:55">
      <c r="A469" s="513">
        <v>46059</v>
      </c>
      <c r="B469" s="1177" t="s">
        <v>477</v>
      </c>
      <c r="C469" s="213" t="s">
        <v>129</v>
      </c>
      <c r="D469" s="409" t="str">
        <f>VLOOKUP(C469,$BC:$BD,2,0)</f>
        <v>1500 - 50L</v>
      </c>
      <c r="E469" s="562" t="s">
        <v>478</v>
      </c>
      <c r="F469" s="1183">
        <v>1</v>
      </c>
      <c r="G469" s="526">
        <v>1694.45</v>
      </c>
      <c r="H469" s="388">
        <f t="shared" si="43"/>
        <v>1694.45</v>
      </c>
      <c r="I469" s="897"/>
      <c r="J469" s="388">
        <f t="shared" si="41"/>
        <v>1694.45</v>
      </c>
      <c r="K469" s="662"/>
      <c r="L469" s="388">
        <f t="shared" si="44"/>
        <v>0</v>
      </c>
      <c r="M469" s="217"/>
      <c r="N469" s="217"/>
      <c r="O469" s="217"/>
      <c r="P469" s="217"/>
      <c r="Q469" s="1184"/>
      <c r="R469" s="1184"/>
      <c r="S469" s="1184"/>
      <c r="T469" s="1185"/>
      <c r="BC469" s="1176"/>
    </row>
    <row r="470" s="1121" customFormat="1" customHeight="1" spans="1:55">
      <c r="A470" s="513">
        <v>46059</v>
      </c>
      <c r="B470" s="1177" t="s">
        <v>479</v>
      </c>
      <c r="C470" s="213"/>
      <c r="D470" s="1178" t="s">
        <v>706</v>
      </c>
      <c r="E470" s="562" t="s">
        <v>928</v>
      </c>
      <c r="F470" s="1183"/>
      <c r="G470" s="526"/>
      <c r="H470" s="388">
        <f t="shared" si="43"/>
        <v>0</v>
      </c>
      <c r="I470" s="897"/>
      <c r="J470" s="388">
        <f t="shared" si="41"/>
        <v>0</v>
      </c>
      <c r="K470" s="662">
        <v>2</v>
      </c>
      <c r="L470" s="388">
        <f t="shared" si="44"/>
        <v>2974.13</v>
      </c>
      <c r="M470" s="217"/>
      <c r="N470" s="217"/>
      <c r="O470" s="217"/>
      <c r="P470" s="217">
        <v>2996</v>
      </c>
      <c r="Q470" s="1184"/>
      <c r="R470" s="217">
        <f>ROUND(P470*S470,2)</f>
        <v>21.87</v>
      </c>
      <c r="S470" s="688">
        <v>0.0073</v>
      </c>
      <c r="T470" s="1185" t="s">
        <v>949</v>
      </c>
      <c r="BC470" s="1176"/>
    </row>
    <row r="471" s="1121" customFormat="1" customHeight="1" spans="1:55">
      <c r="A471" s="513">
        <v>46059</v>
      </c>
      <c r="B471" s="1177" t="s">
        <v>479</v>
      </c>
      <c r="C471" s="213" t="s">
        <v>98</v>
      </c>
      <c r="D471" s="409" t="str">
        <f>VLOOKUP(C471,$BC:$BD,2,0)</f>
        <v>1200*2-50L</v>
      </c>
      <c r="E471" s="562" t="s">
        <v>40</v>
      </c>
      <c r="F471" s="1183">
        <v>2</v>
      </c>
      <c r="G471" s="526">
        <v>1498</v>
      </c>
      <c r="H471" s="388">
        <f t="shared" si="43"/>
        <v>2996</v>
      </c>
      <c r="I471" s="897"/>
      <c r="J471" s="388">
        <f t="shared" si="41"/>
        <v>2996</v>
      </c>
      <c r="K471" s="662"/>
      <c r="L471" s="388">
        <f t="shared" si="44"/>
        <v>0</v>
      </c>
      <c r="M471" s="217"/>
      <c r="N471" s="217"/>
      <c r="O471" s="217"/>
      <c r="P471" s="217"/>
      <c r="Q471" s="1184"/>
      <c r="R471" s="1184"/>
      <c r="S471" s="1184"/>
      <c r="T471" s="1185"/>
      <c r="BC471" s="1176"/>
    </row>
    <row r="472" s="1121" customFormat="1" customHeight="1" spans="1:55">
      <c r="A472" s="513">
        <v>46059</v>
      </c>
      <c r="B472" s="1177" t="s">
        <v>480</v>
      </c>
      <c r="C472" s="213"/>
      <c r="D472" s="1178" t="s">
        <v>706</v>
      </c>
      <c r="E472" s="562" t="s">
        <v>865</v>
      </c>
      <c r="F472" s="1183"/>
      <c r="G472" s="526"/>
      <c r="H472" s="388">
        <f t="shared" si="43"/>
        <v>0</v>
      </c>
      <c r="I472" s="897"/>
      <c r="J472" s="388">
        <f t="shared" si="41"/>
        <v>0</v>
      </c>
      <c r="K472" s="662">
        <v>4</v>
      </c>
      <c r="L472" s="388">
        <f t="shared" si="44"/>
        <v>2220.44</v>
      </c>
      <c r="M472" s="217"/>
      <c r="N472" s="217"/>
      <c r="O472" s="217"/>
      <c r="P472" s="217">
        <v>2236.77</v>
      </c>
      <c r="Q472" s="1184"/>
      <c r="R472" s="217">
        <f>ROUND(P472*S472,2)</f>
        <v>16.33</v>
      </c>
      <c r="S472" s="688">
        <v>0.0073</v>
      </c>
      <c r="T472" s="1185" t="s">
        <v>949</v>
      </c>
      <c r="BC472" s="1176"/>
    </row>
    <row r="473" s="1121" customFormat="1" customHeight="1" spans="1:55">
      <c r="A473" s="513">
        <v>46059</v>
      </c>
      <c r="B473" s="1177" t="s">
        <v>480</v>
      </c>
      <c r="C473" s="213" t="s">
        <v>16</v>
      </c>
      <c r="D473" s="409" t="str">
        <f>VLOOKUP(C473,$BC:$BD,2,0)</f>
        <v>1500W-4</v>
      </c>
      <c r="E473" s="562" t="s">
        <v>481</v>
      </c>
      <c r="F473" s="1183">
        <v>2</v>
      </c>
      <c r="G473" s="526">
        <v>1058</v>
      </c>
      <c r="H473" s="388">
        <f t="shared" si="43"/>
        <v>2116</v>
      </c>
      <c r="I473" s="897">
        <v>0.0325</v>
      </c>
      <c r="J473" s="388">
        <f t="shared" si="41"/>
        <v>2184.77</v>
      </c>
      <c r="K473" s="662"/>
      <c r="L473" s="388">
        <f t="shared" si="44"/>
        <v>0</v>
      </c>
      <c r="M473" s="217"/>
      <c r="N473" s="217"/>
      <c r="O473" s="217"/>
      <c r="P473" s="217"/>
      <c r="Q473" s="1184"/>
      <c r="R473" s="1184"/>
      <c r="S473" s="1184"/>
      <c r="T473" s="1185"/>
      <c r="BC473" s="1176"/>
    </row>
    <row r="474" s="1121" customFormat="1" customHeight="1" spans="1:55">
      <c r="A474" s="513">
        <v>46059</v>
      </c>
      <c r="B474" s="1177" t="s">
        <v>480</v>
      </c>
      <c r="C474" s="213" t="s">
        <v>33</v>
      </c>
      <c r="D474" s="409" t="str">
        <f>VLOOKUP(C474,$BC:$BD,2,0)</f>
        <v>配件</v>
      </c>
      <c r="E474" s="562" t="s">
        <v>481</v>
      </c>
      <c r="F474" s="1183">
        <v>2</v>
      </c>
      <c r="G474" s="526">
        <v>26</v>
      </c>
      <c r="H474" s="388">
        <f t="shared" si="43"/>
        <v>52</v>
      </c>
      <c r="I474" s="897"/>
      <c r="J474" s="388">
        <f t="shared" si="41"/>
        <v>52</v>
      </c>
      <c r="K474" s="662"/>
      <c r="L474" s="388">
        <f t="shared" si="44"/>
        <v>0</v>
      </c>
      <c r="M474" s="217"/>
      <c r="N474" s="217"/>
      <c r="O474" s="217"/>
      <c r="P474" s="217"/>
      <c r="Q474" s="1184"/>
      <c r="R474" s="1184"/>
      <c r="S474" s="1184"/>
      <c r="T474" s="1185"/>
      <c r="BC474" s="1176"/>
    </row>
    <row r="475" s="1121" customFormat="1" customHeight="1" spans="1:55">
      <c r="A475" s="513">
        <v>46062</v>
      </c>
      <c r="B475" s="1177" t="s">
        <v>956</v>
      </c>
      <c r="C475" s="213"/>
      <c r="D475" s="1188" t="s">
        <v>778</v>
      </c>
      <c r="E475" s="562" t="s">
        <v>933</v>
      </c>
      <c r="F475" s="1183"/>
      <c r="G475" s="526"/>
      <c r="H475" s="388">
        <f t="shared" si="43"/>
        <v>0</v>
      </c>
      <c r="I475" s="897"/>
      <c r="J475" s="388">
        <f t="shared" si="41"/>
        <v>0</v>
      </c>
      <c r="K475" s="662"/>
      <c r="L475" s="388">
        <f t="shared" si="44"/>
        <v>0</v>
      </c>
      <c r="M475" s="217"/>
      <c r="N475" s="217"/>
      <c r="O475" s="217"/>
      <c r="P475" s="217"/>
      <c r="Q475" s="1184"/>
      <c r="R475" s="1184"/>
      <c r="S475" s="1184"/>
      <c r="T475" s="1185"/>
      <c r="BC475" s="1176"/>
    </row>
    <row r="476" s="1121" customFormat="1" customHeight="1" spans="1:55">
      <c r="A476" s="513">
        <v>46062</v>
      </c>
      <c r="B476" s="1177" t="s">
        <v>482</v>
      </c>
      <c r="C476" s="213"/>
      <c r="D476" s="1178" t="s">
        <v>706</v>
      </c>
      <c r="E476" s="562" t="s">
        <v>800</v>
      </c>
      <c r="F476" s="1183"/>
      <c r="G476" s="526"/>
      <c r="H476" s="388">
        <f t="shared" si="43"/>
        <v>0</v>
      </c>
      <c r="I476" s="897"/>
      <c r="J476" s="388">
        <f t="shared" si="41"/>
        <v>0</v>
      </c>
      <c r="K476" s="662">
        <v>3</v>
      </c>
      <c r="L476" s="388">
        <f t="shared" si="44"/>
        <v>2166</v>
      </c>
      <c r="M476" s="217"/>
      <c r="N476" s="217">
        <v>2166</v>
      </c>
      <c r="O476" s="217"/>
      <c r="P476" s="217"/>
      <c r="Q476" s="1184"/>
      <c r="R476" s="1184"/>
      <c r="S476" s="1184"/>
      <c r="T476" s="1185" t="s">
        <v>925</v>
      </c>
      <c r="BC476" s="1176"/>
    </row>
    <row r="477" s="1121" customFormat="1" customHeight="1" spans="1:55">
      <c r="A477" s="513">
        <v>46062</v>
      </c>
      <c r="B477" s="1177" t="s">
        <v>482</v>
      </c>
      <c r="C477" s="213" t="s">
        <v>120</v>
      </c>
      <c r="D477" s="409" t="str">
        <f>VLOOKUP(C477,$BC:$BD,2,0)</f>
        <v>750-25L</v>
      </c>
      <c r="E477" s="562" t="s">
        <v>108</v>
      </c>
      <c r="F477" s="1183">
        <v>1</v>
      </c>
      <c r="G477" s="526">
        <v>846</v>
      </c>
      <c r="H477" s="388">
        <f t="shared" si="43"/>
        <v>846</v>
      </c>
      <c r="I477" s="897"/>
      <c r="J477" s="388">
        <f t="shared" si="41"/>
        <v>846</v>
      </c>
      <c r="K477" s="662"/>
      <c r="L477" s="388">
        <f t="shared" si="44"/>
        <v>0</v>
      </c>
      <c r="M477" s="217"/>
      <c r="N477" s="217"/>
      <c r="O477" s="217"/>
      <c r="P477" s="217"/>
      <c r="Q477" s="1184"/>
      <c r="R477" s="1184"/>
      <c r="S477" s="1184"/>
      <c r="T477" s="1185"/>
      <c r="BC477" s="1176"/>
    </row>
    <row r="478" s="1121" customFormat="1" customHeight="1" spans="1:55">
      <c r="A478" s="513">
        <v>46062</v>
      </c>
      <c r="B478" s="1177" t="s">
        <v>482</v>
      </c>
      <c r="C478" s="213" t="s">
        <v>446</v>
      </c>
      <c r="D478" s="409" t="str">
        <f>VLOOKUP(C478,$BC:$BD,2,0)</f>
        <v>1100-8L</v>
      </c>
      <c r="E478" s="562" t="s">
        <v>108</v>
      </c>
      <c r="F478" s="1183">
        <v>2</v>
      </c>
      <c r="G478" s="526">
        <v>660</v>
      </c>
      <c r="H478" s="388">
        <f t="shared" si="43"/>
        <v>1320</v>
      </c>
      <c r="I478" s="897"/>
      <c r="J478" s="388">
        <f t="shared" si="41"/>
        <v>1320</v>
      </c>
      <c r="K478" s="662"/>
      <c r="L478" s="388">
        <f t="shared" si="44"/>
        <v>0</v>
      </c>
      <c r="M478" s="217"/>
      <c r="N478" s="217"/>
      <c r="O478" s="217"/>
      <c r="P478" s="217"/>
      <c r="Q478" s="1184"/>
      <c r="R478" s="1184"/>
      <c r="S478" s="1184"/>
      <c r="T478" s="1185"/>
      <c r="BC478" s="1176"/>
    </row>
    <row r="479" s="1121" customFormat="1" customHeight="1" spans="1:55">
      <c r="A479" s="513">
        <v>46062</v>
      </c>
      <c r="B479" s="1177" t="s">
        <v>483</v>
      </c>
      <c r="C479" s="213"/>
      <c r="D479" s="1178" t="s">
        <v>706</v>
      </c>
      <c r="E479" s="562" t="s">
        <v>957</v>
      </c>
      <c r="F479" s="1183"/>
      <c r="G479" s="526"/>
      <c r="H479" s="388">
        <f t="shared" si="43"/>
        <v>0</v>
      </c>
      <c r="I479" s="897"/>
      <c r="J479" s="388">
        <f t="shared" si="41"/>
        <v>0</v>
      </c>
      <c r="K479" s="662">
        <v>2</v>
      </c>
      <c r="L479" s="388">
        <f t="shared" si="44"/>
        <v>3896</v>
      </c>
      <c r="M479" s="217"/>
      <c r="N479" s="217"/>
      <c r="O479" s="217">
        <v>3896</v>
      </c>
      <c r="P479" s="217"/>
      <c r="Q479" s="1184"/>
      <c r="R479" s="1184"/>
      <c r="S479" s="1184"/>
      <c r="T479" s="1185" t="s">
        <v>958</v>
      </c>
      <c r="BC479" s="1176"/>
    </row>
    <row r="480" s="1121" customFormat="1" customHeight="1" spans="1:55">
      <c r="A480" s="513">
        <v>46062</v>
      </c>
      <c r="B480" s="1177" t="s">
        <v>483</v>
      </c>
      <c r="C480" s="213" t="s">
        <v>129</v>
      </c>
      <c r="D480" s="409" t="str">
        <f>VLOOKUP(C480,$BC:$BD,2,0)</f>
        <v>1500 - 50L</v>
      </c>
      <c r="E480" s="562" t="s">
        <v>484</v>
      </c>
      <c r="F480" s="1183">
        <v>2</v>
      </c>
      <c r="G480" s="526">
        <v>1948</v>
      </c>
      <c r="H480" s="388">
        <f t="shared" si="43"/>
        <v>3896</v>
      </c>
      <c r="I480" s="897"/>
      <c r="J480" s="388">
        <f t="shared" si="41"/>
        <v>3896</v>
      </c>
      <c r="K480" s="662"/>
      <c r="L480" s="388">
        <f t="shared" si="44"/>
        <v>0</v>
      </c>
      <c r="M480" s="217"/>
      <c r="N480" s="217"/>
      <c r="O480" s="217"/>
      <c r="P480" s="217"/>
      <c r="Q480" s="1184"/>
      <c r="R480" s="1184"/>
      <c r="S480" s="1184"/>
      <c r="T480" s="1185"/>
      <c r="BC480" s="1176"/>
    </row>
    <row r="481" s="1121" customFormat="1" customHeight="1" spans="1:55">
      <c r="A481" s="513">
        <v>46062</v>
      </c>
      <c r="B481" s="1177" t="s">
        <v>485</v>
      </c>
      <c r="C481" s="213"/>
      <c r="D481" s="1178" t="s">
        <v>706</v>
      </c>
      <c r="E481" s="562" t="s">
        <v>928</v>
      </c>
      <c r="F481" s="1183"/>
      <c r="G481" s="526"/>
      <c r="H481" s="388">
        <f t="shared" si="43"/>
        <v>0</v>
      </c>
      <c r="I481" s="897"/>
      <c r="J481" s="388">
        <f t="shared" si="41"/>
        <v>0</v>
      </c>
      <c r="K481" s="662">
        <v>22</v>
      </c>
      <c r="L481" s="388">
        <f t="shared" si="44"/>
        <v>18032</v>
      </c>
      <c r="M481" s="217"/>
      <c r="N481" s="217"/>
      <c r="O481" s="217">
        <v>18032</v>
      </c>
      <c r="P481" s="217"/>
      <c r="Q481" s="1184"/>
      <c r="R481" s="1184"/>
      <c r="S481" s="1184"/>
      <c r="T481" s="1185" t="s">
        <v>959</v>
      </c>
      <c r="BC481" s="1176"/>
    </row>
    <row r="482" s="1121" customFormat="1" customHeight="1" spans="1:55">
      <c r="A482" s="513">
        <v>46062</v>
      </c>
      <c r="B482" s="1177" t="s">
        <v>485</v>
      </c>
      <c r="C482" s="213" t="s">
        <v>446</v>
      </c>
      <c r="D482" s="409" t="str">
        <f>VLOOKUP(C482,$BC:$BD,2,0)</f>
        <v>1100-8L</v>
      </c>
      <c r="E482" s="562" t="s">
        <v>40</v>
      </c>
      <c r="F482" s="1183">
        <v>10</v>
      </c>
      <c r="G482" s="526">
        <v>660</v>
      </c>
      <c r="H482" s="388">
        <f t="shared" si="43"/>
        <v>6600</v>
      </c>
      <c r="I482" s="897"/>
      <c r="J482" s="388">
        <f t="shared" si="41"/>
        <v>6600</v>
      </c>
      <c r="K482" s="662"/>
      <c r="L482" s="388">
        <f t="shared" si="44"/>
        <v>0</v>
      </c>
      <c r="M482" s="217"/>
      <c r="N482" s="217"/>
      <c r="O482" s="217"/>
      <c r="P482" s="217"/>
      <c r="Q482" s="1184"/>
      <c r="R482" s="1184"/>
      <c r="S482" s="1184"/>
      <c r="T482" s="1185"/>
      <c r="BC482" s="1176"/>
    </row>
    <row r="483" s="1121" customFormat="1" customHeight="1" spans="1:55">
      <c r="A483" s="513">
        <v>46062</v>
      </c>
      <c r="B483" s="1177" t="s">
        <v>485</v>
      </c>
      <c r="C483" s="213" t="s">
        <v>98</v>
      </c>
      <c r="D483" s="409" t="str">
        <f>VLOOKUP(C483,$BC:$BD,2,0)</f>
        <v>1200*2-50L</v>
      </c>
      <c r="E483" s="562" t="s">
        <v>40</v>
      </c>
      <c r="F483" s="1183">
        <v>4</v>
      </c>
      <c r="G483" s="526">
        <v>1498</v>
      </c>
      <c r="H483" s="388">
        <f t="shared" si="43"/>
        <v>5992</v>
      </c>
      <c r="I483" s="897"/>
      <c r="J483" s="388">
        <f t="shared" si="41"/>
        <v>5992</v>
      </c>
      <c r="K483" s="662"/>
      <c r="L483" s="388">
        <f t="shared" si="44"/>
        <v>0</v>
      </c>
      <c r="M483" s="217"/>
      <c r="N483" s="217"/>
      <c r="O483" s="217"/>
      <c r="P483" s="217"/>
      <c r="Q483" s="1184"/>
      <c r="R483" s="1184"/>
      <c r="S483" s="1184"/>
      <c r="T483" s="1185"/>
      <c r="BC483" s="1176"/>
    </row>
    <row r="484" s="1121" customFormat="1" customHeight="1" spans="1:55">
      <c r="A484" s="513">
        <v>46062</v>
      </c>
      <c r="B484" s="1177" t="s">
        <v>485</v>
      </c>
      <c r="C484" s="213" t="s">
        <v>205</v>
      </c>
      <c r="D484" s="409" t="str">
        <f>VLOOKUP(C484,$BC:$BD,2,0)</f>
        <v>BM-1902-25L 220V</v>
      </c>
      <c r="E484" s="562" t="s">
        <v>40</v>
      </c>
      <c r="F484" s="1183">
        <v>8</v>
      </c>
      <c r="G484" s="526">
        <v>680</v>
      </c>
      <c r="H484" s="388">
        <f t="shared" si="43"/>
        <v>5440</v>
      </c>
      <c r="I484" s="897"/>
      <c r="J484" s="388">
        <f t="shared" si="41"/>
        <v>5440</v>
      </c>
      <c r="K484" s="662"/>
      <c r="L484" s="388">
        <f t="shared" si="44"/>
        <v>0</v>
      </c>
      <c r="M484" s="217"/>
      <c r="N484" s="217"/>
      <c r="O484" s="217"/>
      <c r="P484" s="217"/>
      <c r="Q484" s="1184"/>
      <c r="R484" s="1184"/>
      <c r="S484" s="1184"/>
      <c r="T484" s="1185"/>
      <c r="BC484" s="1176"/>
    </row>
    <row r="485" s="1121" customFormat="1" customHeight="1" spans="1:55">
      <c r="A485" s="513">
        <v>46062</v>
      </c>
      <c r="B485" s="1177" t="s">
        <v>960</v>
      </c>
      <c r="C485" s="213"/>
      <c r="D485" s="1178" t="s">
        <v>738</v>
      </c>
      <c r="E485" s="1178" t="s">
        <v>927</v>
      </c>
      <c r="F485" s="1186"/>
      <c r="G485" s="217"/>
      <c r="H485" s="388">
        <f t="shared" si="43"/>
        <v>0</v>
      </c>
      <c r="I485" s="897"/>
      <c r="J485" s="388">
        <f t="shared" si="41"/>
        <v>0</v>
      </c>
      <c r="K485" s="662"/>
      <c r="L485" s="388">
        <f t="shared" si="44"/>
        <v>0</v>
      </c>
      <c r="M485" s="217"/>
      <c r="N485" s="217"/>
      <c r="O485" s="217"/>
      <c r="P485" s="217"/>
      <c r="Q485" s="1184"/>
      <c r="R485" s="1184"/>
      <c r="S485" s="1184"/>
      <c r="T485" s="1185"/>
      <c r="BC485" s="1176"/>
    </row>
    <row r="486" s="1121" customFormat="1" customHeight="1" spans="1:55">
      <c r="A486" s="513">
        <v>46062</v>
      </c>
      <c r="B486" s="1177" t="s">
        <v>486</v>
      </c>
      <c r="C486" s="213"/>
      <c r="D486" s="1178" t="s">
        <v>706</v>
      </c>
      <c r="E486" s="562" t="s">
        <v>928</v>
      </c>
      <c r="F486" s="1183"/>
      <c r="G486" s="526"/>
      <c r="H486" s="388">
        <f t="shared" si="43"/>
        <v>0</v>
      </c>
      <c r="I486" s="897"/>
      <c r="J486" s="388">
        <f t="shared" si="41"/>
        <v>0</v>
      </c>
      <c r="K486" s="662">
        <v>3</v>
      </c>
      <c r="L486" s="388">
        <f t="shared" si="44"/>
        <v>3629.31</v>
      </c>
      <c r="M486" s="217"/>
      <c r="N486" s="217"/>
      <c r="O486" s="217"/>
      <c r="P486" s="217">
        <v>3656</v>
      </c>
      <c r="Q486" s="1184"/>
      <c r="R486" s="217">
        <f>ROUND(P486*S486,2)</f>
        <v>26.69</v>
      </c>
      <c r="S486" s="688">
        <v>0.0073</v>
      </c>
      <c r="T486" s="1185" t="s">
        <v>925</v>
      </c>
      <c r="BC486" s="1176"/>
    </row>
    <row r="487" s="1121" customFormat="1" customHeight="1" spans="1:55">
      <c r="A487" s="513">
        <v>46062</v>
      </c>
      <c r="B487" s="1177" t="s">
        <v>486</v>
      </c>
      <c r="C487" s="213" t="s">
        <v>98</v>
      </c>
      <c r="D487" s="409" t="str">
        <f>VLOOKUP(C487,$BC:$BD,2,0)</f>
        <v>1200*2-50L</v>
      </c>
      <c r="E487" s="562" t="s">
        <v>40</v>
      </c>
      <c r="F487" s="1183">
        <v>2</v>
      </c>
      <c r="G487" s="526">
        <v>1498</v>
      </c>
      <c r="H487" s="388">
        <f t="shared" si="43"/>
        <v>2996</v>
      </c>
      <c r="I487" s="897"/>
      <c r="J487" s="388">
        <f t="shared" si="41"/>
        <v>2996</v>
      </c>
      <c r="K487" s="662"/>
      <c r="L487" s="388">
        <f t="shared" si="44"/>
        <v>0</v>
      </c>
      <c r="M487" s="217"/>
      <c r="N487" s="217"/>
      <c r="O487" s="217"/>
      <c r="P487" s="217"/>
      <c r="Q487" s="1184"/>
      <c r="R487" s="1184"/>
      <c r="S487" s="1184"/>
      <c r="T487" s="1185"/>
      <c r="BC487" s="1176"/>
    </row>
    <row r="488" s="1121" customFormat="1" customHeight="1" spans="1:55">
      <c r="A488" s="513">
        <v>46062</v>
      </c>
      <c r="B488" s="1177" t="s">
        <v>486</v>
      </c>
      <c r="C488" s="213" t="s">
        <v>446</v>
      </c>
      <c r="D488" s="409" t="str">
        <f>VLOOKUP(C488,$BC:$BD,2,0)</f>
        <v>1100-8L</v>
      </c>
      <c r="E488" s="562" t="s">
        <v>40</v>
      </c>
      <c r="F488" s="1183">
        <v>1</v>
      </c>
      <c r="G488" s="526">
        <v>660</v>
      </c>
      <c r="H488" s="388">
        <f t="shared" si="43"/>
        <v>660</v>
      </c>
      <c r="I488" s="897"/>
      <c r="J488" s="388">
        <f t="shared" si="41"/>
        <v>660</v>
      </c>
      <c r="K488" s="662"/>
      <c r="L488" s="388">
        <f t="shared" si="44"/>
        <v>0</v>
      </c>
      <c r="M488" s="217"/>
      <c r="N488" s="217"/>
      <c r="O488" s="217"/>
      <c r="P488" s="217"/>
      <c r="Q488" s="1184"/>
      <c r="R488" s="1184"/>
      <c r="S488" s="1184"/>
      <c r="T488" s="1185"/>
      <c r="BC488" s="1176"/>
    </row>
    <row r="489" s="1121" customFormat="1" customHeight="1" spans="1:55">
      <c r="A489" s="513">
        <v>46062</v>
      </c>
      <c r="B489" s="1177" t="s">
        <v>487</v>
      </c>
      <c r="C489" s="213"/>
      <c r="D489" s="1178" t="s">
        <v>706</v>
      </c>
      <c r="E489" s="562" t="s">
        <v>936</v>
      </c>
      <c r="F489" s="1183"/>
      <c r="G489" s="526"/>
      <c r="H489" s="388">
        <f t="shared" si="43"/>
        <v>0</v>
      </c>
      <c r="I489" s="897"/>
      <c r="J489" s="388">
        <f t="shared" si="41"/>
        <v>0</v>
      </c>
      <c r="K489" s="662">
        <v>3</v>
      </c>
      <c r="L489" s="388">
        <f t="shared" si="44"/>
        <v>1993.74</v>
      </c>
      <c r="M489" s="217"/>
      <c r="N489" s="217">
        <v>1993.74</v>
      </c>
      <c r="O489" s="217"/>
      <c r="P489" s="217"/>
      <c r="Q489" s="1184"/>
      <c r="R489" s="1184"/>
      <c r="S489" s="1184"/>
      <c r="T489" s="1185" t="s">
        <v>925</v>
      </c>
      <c r="BC489" s="1176"/>
    </row>
    <row r="490" s="1121" customFormat="1" customHeight="1" spans="1:55">
      <c r="A490" s="513">
        <v>46062</v>
      </c>
      <c r="B490" s="1177" t="s">
        <v>487</v>
      </c>
      <c r="C490" s="213" t="s">
        <v>446</v>
      </c>
      <c r="D490" s="409" t="str">
        <f>VLOOKUP(C490,$BC:$BD,2,0)</f>
        <v>1100-8L</v>
      </c>
      <c r="E490" s="562" t="s">
        <v>106</v>
      </c>
      <c r="F490" s="1183">
        <v>3</v>
      </c>
      <c r="G490" s="526">
        <v>664.58</v>
      </c>
      <c r="H490" s="388">
        <f t="shared" si="43"/>
        <v>1993.74</v>
      </c>
      <c r="I490" s="897"/>
      <c r="J490" s="388">
        <f t="shared" si="41"/>
        <v>1993.74</v>
      </c>
      <c r="K490" s="662"/>
      <c r="L490" s="388">
        <f t="shared" si="44"/>
        <v>0</v>
      </c>
      <c r="M490" s="217"/>
      <c r="N490" s="217"/>
      <c r="O490" s="217"/>
      <c r="P490" s="217"/>
      <c r="Q490" s="1184"/>
      <c r="R490" s="1184"/>
      <c r="S490" s="1184"/>
      <c r="T490" s="1185"/>
      <c r="BC490" s="1176"/>
    </row>
    <row r="491" s="1121" customFormat="1" customHeight="1" spans="1:55">
      <c r="A491" s="513">
        <v>46062</v>
      </c>
      <c r="B491" s="1177" t="s">
        <v>488</v>
      </c>
      <c r="C491" s="213"/>
      <c r="D491" s="1178" t="s">
        <v>706</v>
      </c>
      <c r="E491" s="562" t="s">
        <v>961</v>
      </c>
      <c r="F491" s="1190"/>
      <c r="G491" s="526"/>
      <c r="H491" s="388">
        <f t="shared" si="43"/>
        <v>0</v>
      </c>
      <c r="I491" s="897"/>
      <c r="J491" s="388">
        <f t="shared" si="41"/>
        <v>0</v>
      </c>
      <c r="K491" s="662">
        <v>4</v>
      </c>
      <c r="L491" s="388">
        <f t="shared" si="44"/>
        <v>1048.67</v>
      </c>
      <c r="M491" s="217"/>
      <c r="N491" s="217">
        <v>1021.1</v>
      </c>
      <c r="O491" s="217"/>
      <c r="P491" s="217">
        <v>28</v>
      </c>
      <c r="Q491" s="1184"/>
      <c r="R491" s="217">
        <f>ROUND(P491*S491,2)</f>
        <v>0.43</v>
      </c>
      <c r="S491" s="688">
        <v>0.0153</v>
      </c>
      <c r="T491" s="1185" t="s">
        <v>925</v>
      </c>
      <c r="BC491" s="1176"/>
    </row>
    <row r="492" s="1121" customFormat="1" customHeight="1" spans="1:55">
      <c r="A492" s="513">
        <v>46062</v>
      </c>
      <c r="B492" s="1177" t="s">
        <v>488</v>
      </c>
      <c r="C492" s="213" t="s">
        <v>489</v>
      </c>
      <c r="D492" s="409" t="str">
        <f>VLOOKUP(C492,$BC:$BD,2,0)</f>
        <v>USK-550W-127V</v>
      </c>
      <c r="E492" s="562" t="s">
        <v>491</v>
      </c>
      <c r="F492" s="1183">
        <v>2</v>
      </c>
      <c r="G492" s="526">
        <v>494.48</v>
      </c>
      <c r="H492" s="388">
        <f t="shared" si="43"/>
        <v>988.96</v>
      </c>
      <c r="I492" s="897">
        <v>0.0325</v>
      </c>
      <c r="J492" s="388">
        <f t="shared" ref="J492:J555" si="45">ROUND(H492+H492*I492,2)</f>
        <v>1021.1</v>
      </c>
      <c r="K492" s="662"/>
      <c r="L492" s="388">
        <f t="shared" si="44"/>
        <v>0</v>
      </c>
      <c r="M492" s="217"/>
      <c r="N492" s="217"/>
      <c r="O492" s="217"/>
      <c r="P492" s="217"/>
      <c r="Q492" s="1184"/>
      <c r="R492" s="1184"/>
      <c r="S492" s="1184"/>
      <c r="T492" s="1185"/>
      <c r="BC492" s="1176"/>
    </row>
    <row r="493" s="1121" customFormat="1" customHeight="1" spans="1:55">
      <c r="A493" s="513">
        <v>46062</v>
      </c>
      <c r="B493" s="1177" t="s">
        <v>488</v>
      </c>
      <c r="C493" s="213" t="s">
        <v>33</v>
      </c>
      <c r="D493" s="409" t="str">
        <f>VLOOKUP(C493,$BC:$BD,2,0)</f>
        <v>配件</v>
      </c>
      <c r="E493" s="562" t="s">
        <v>491</v>
      </c>
      <c r="F493" s="1183">
        <v>2</v>
      </c>
      <c r="G493" s="526">
        <v>14</v>
      </c>
      <c r="H493" s="388">
        <f t="shared" si="43"/>
        <v>28</v>
      </c>
      <c r="I493" s="897"/>
      <c r="J493" s="388">
        <f t="shared" si="45"/>
        <v>28</v>
      </c>
      <c r="K493" s="662"/>
      <c r="L493" s="388"/>
      <c r="M493" s="217"/>
      <c r="N493" s="217"/>
      <c r="O493" s="217"/>
      <c r="P493" s="217"/>
      <c r="Q493" s="1184"/>
      <c r="R493" s="1184"/>
      <c r="S493" s="1184"/>
      <c r="T493" s="1185"/>
      <c r="BC493" s="1176"/>
    </row>
    <row r="494" s="1121" customFormat="1" customHeight="1" spans="1:55">
      <c r="A494" s="513">
        <v>46062</v>
      </c>
      <c r="B494" s="1177" t="s">
        <v>492</v>
      </c>
      <c r="C494" s="213"/>
      <c r="D494" s="1178" t="s">
        <v>706</v>
      </c>
      <c r="E494" s="562" t="s">
        <v>822</v>
      </c>
      <c r="F494" s="1183"/>
      <c r="G494" s="526"/>
      <c r="H494" s="388">
        <f t="shared" si="43"/>
        <v>0</v>
      </c>
      <c r="I494" s="897"/>
      <c r="J494" s="388">
        <f t="shared" si="45"/>
        <v>0</v>
      </c>
      <c r="K494" s="662">
        <v>2</v>
      </c>
      <c r="L494" s="388">
        <f>M494+P494+O494+N494-R494</f>
        <v>2184.77</v>
      </c>
      <c r="M494" s="217"/>
      <c r="N494" s="217"/>
      <c r="O494" s="217">
        <v>2184.77</v>
      </c>
      <c r="P494" s="217"/>
      <c r="Q494" s="1184"/>
      <c r="R494" s="1184"/>
      <c r="S494" s="1184"/>
      <c r="T494" s="1185" t="s">
        <v>962</v>
      </c>
      <c r="BC494" s="1176"/>
    </row>
    <row r="495" s="1121" customFormat="1" customHeight="1" spans="1:55">
      <c r="A495" s="513">
        <v>46062</v>
      </c>
      <c r="B495" s="1177" t="s">
        <v>492</v>
      </c>
      <c r="C495" s="213" t="s">
        <v>16</v>
      </c>
      <c r="D495" s="409" t="str">
        <f>VLOOKUP(C495,$BC:$BD,2,0)</f>
        <v>1500W-4</v>
      </c>
      <c r="E495" s="562" t="s">
        <v>161</v>
      </c>
      <c r="F495" s="1183">
        <v>2</v>
      </c>
      <c r="G495" s="526">
        <v>1058</v>
      </c>
      <c r="H495" s="388">
        <f t="shared" si="43"/>
        <v>2116</v>
      </c>
      <c r="I495" s="897">
        <v>0.0325</v>
      </c>
      <c r="J495" s="388">
        <f t="shared" si="45"/>
        <v>2184.77</v>
      </c>
      <c r="K495" s="662"/>
      <c r="L495" s="217"/>
      <c r="M495" s="217"/>
      <c r="N495" s="217"/>
      <c r="O495" s="217"/>
      <c r="P495" s="217"/>
      <c r="Q495" s="1184"/>
      <c r="R495" s="1184"/>
      <c r="S495" s="1184"/>
      <c r="T495" s="1185"/>
      <c r="BC495" s="1176"/>
    </row>
    <row r="496" s="1121" customFormat="1" customHeight="1" spans="1:55">
      <c r="A496" s="513">
        <v>46062</v>
      </c>
      <c r="B496" s="1177" t="s">
        <v>963</v>
      </c>
      <c r="C496" s="213"/>
      <c r="D496" s="1178" t="s">
        <v>738</v>
      </c>
      <c r="E496" s="562" t="s">
        <v>927</v>
      </c>
      <c r="F496" s="1183"/>
      <c r="G496" s="526"/>
      <c r="H496" s="388">
        <f t="shared" si="43"/>
        <v>0</v>
      </c>
      <c r="I496" s="897"/>
      <c r="J496" s="388">
        <f t="shared" si="45"/>
        <v>0</v>
      </c>
      <c r="K496" s="774"/>
      <c r="L496" s="217"/>
      <c r="M496" s="526"/>
      <c r="N496" s="526"/>
      <c r="O496" s="526"/>
      <c r="P496" s="526"/>
      <c r="Q496" s="1191"/>
      <c r="R496" s="1191"/>
      <c r="S496" s="1191"/>
      <c r="T496" s="1185"/>
      <c r="BC496" s="1176"/>
    </row>
    <row r="497" s="1121" customFormat="1" customHeight="1" spans="1:55">
      <c r="A497" s="513">
        <v>46063</v>
      </c>
      <c r="B497" s="1177" t="s">
        <v>493</v>
      </c>
      <c r="C497" s="213"/>
      <c r="D497" s="1178" t="s">
        <v>706</v>
      </c>
      <c r="E497" s="562" t="s">
        <v>964</v>
      </c>
      <c r="F497" s="1183"/>
      <c r="G497" s="526"/>
      <c r="H497" s="388">
        <f t="shared" si="43"/>
        <v>0</v>
      </c>
      <c r="I497" s="897"/>
      <c r="J497" s="388">
        <f t="shared" si="45"/>
        <v>0</v>
      </c>
      <c r="K497" s="774">
        <v>150</v>
      </c>
      <c r="L497" s="217">
        <f>SUM(M497+N497+O497+P497-Q497-R497)</f>
        <v>104100</v>
      </c>
      <c r="M497" s="526"/>
      <c r="N497" s="526"/>
      <c r="O497" s="526">
        <v>104100</v>
      </c>
      <c r="P497" s="526"/>
      <c r="Q497" s="1191"/>
      <c r="R497" s="1191"/>
      <c r="S497" s="1191"/>
      <c r="T497" s="1185" t="s">
        <v>965</v>
      </c>
      <c r="BC497" s="1176"/>
    </row>
    <row r="498" s="1121" customFormat="1" customHeight="1" spans="1:55">
      <c r="A498" s="513">
        <v>46063</v>
      </c>
      <c r="B498" s="1177" t="s">
        <v>493</v>
      </c>
      <c r="C498" s="213" t="s">
        <v>494</v>
      </c>
      <c r="D498" s="409" t="str">
        <f>VLOOKUP(C498,$BC:$BD,2,0)</f>
        <v>BM-1902-25L 127V E</v>
      </c>
      <c r="E498" s="562" t="s">
        <v>57</v>
      </c>
      <c r="F498" s="1183">
        <v>150</v>
      </c>
      <c r="G498" s="526">
        <v>694</v>
      </c>
      <c r="H498" s="388">
        <f t="shared" si="43"/>
        <v>104100</v>
      </c>
      <c r="I498" s="897"/>
      <c r="J498" s="388">
        <f t="shared" si="45"/>
        <v>104100</v>
      </c>
      <c r="K498" s="774"/>
      <c r="L498" s="217"/>
      <c r="M498" s="526"/>
      <c r="N498" s="526"/>
      <c r="O498" s="526"/>
      <c r="P498" s="526"/>
      <c r="Q498" s="1191"/>
      <c r="R498" s="1191"/>
      <c r="S498" s="1191"/>
      <c r="T498" s="1185"/>
      <c r="BC498" s="1176"/>
    </row>
    <row r="499" s="1121" customFormat="1" customHeight="1" spans="1:55">
      <c r="A499" s="513">
        <v>46063</v>
      </c>
      <c r="B499" s="1177" t="s">
        <v>496</v>
      </c>
      <c r="C499" s="213"/>
      <c r="D499" s="1178" t="s">
        <v>706</v>
      </c>
      <c r="E499" s="562" t="s">
        <v>966</v>
      </c>
      <c r="F499" s="1183"/>
      <c r="G499" s="526"/>
      <c r="H499" s="388">
        <f t="shared" si="43"/>
        <v>0</v>
      </c>
      <c r="I499" s="897"/>
      <c r="J499" s="388">
        <f t="shared" si="45"/>
        <v>0</v>
      </c>
      <c r="K499" s="774">
        <v>1</v>
      </c>
      <c r="L499" s="217">
        <f>SUM(M499+N499+O499+P499-Q499-R499)</f>
        <v>1778</v>
      </c>
      <c r="M499" s="526"/>
      <c r="N499" s="526">
        <v>1778</v>
      </c>
      <c r="O499" s="526"/>
      <c r="P499" s="526"/>
      <c r="Q499" s="1191"/>
      <c r="R499" s="1191"/>
      <c r="S499" s="1191"/>
      <c r="T499" s="1185" t="s">
        <v>925</v>
      </c>
      <c r="BC499" s="1176"/>
    </row>
    <row r="500" s="1121" customFormat="1" customHeight="1" spans="1:55">
      <c r="A500" s="513">
        <v>46063</v>
      </c>
      <c r="B500" s="1177" t="s">
        <v>496</v>
      </c>
      <c r="C500" s="213" t="s">
        <v>129</v>
      </c>
      <c r="D500" s="409" t="str">
        <f>VLOOKUP(C500,$BC:$BD,2,0)</f>
        <v>1500 - 50L</v>
      </c>
      <c r="E500" s="562" t="s">
        <v>497</v>
      </c>
      <c r="F500" s="1183">
        <v>1</v>
      </c>
      <c r="G500" s="526">
        <v>1778</v>
      </c>
      <c r="H500" s="388">
        <f t="shared" si="43"/>
        <v>1778</v>
      </c>
      <c r="I500" s="897"/>
      <c r="J500" s="388">
        <f t="shared" si="45"/>
        <v>1778</v>
      </c>
      <c r="K500" s="774"/>
      <c r="L500" s="217"/>
      <c r="M500" s="526"/>
      <c r="N500" s="526"/>
      <c r="O500" s="526"/>
      <c r="P500" s="526"/>
      <c r="Q500" s="1191"/>
      <c r="R500" s="1191"/>
      <c r="S500" s="1191"/>
      <c r="T500" s="1185"/>
      <c r="BC500" s="1176"/>
    </row>
    <row r="501" s="1121" customFormat="1" customHeight="1" spans="1:55">
      <c r="A501" s="513">
        <v>46063</v>
      </c>
      <c r="B501" s="1177" t="s">
        <v>498</v>
      </c>
      <c r="C501" s="213"/>
      <c r="D501" s="1178" t="s">
        <v>706</v>
      </c>
      <c r="E501" s="562" t="s">
        <v>919</v>
      </c>
      <c r="F501" s="1183"/>
      <c r="G501" s="526"/>
      <c r="H501" s="388">
        <f t="shared" si="43"/>
        <v>0</v>
      </c>
      <c r="I501" s="897"/>
      <c r="J501" s="388">
        <f t="shared" si="45"/>
        <v>0</v>
      </c>
      <c r="K501" s="774">
        <v>1</v>
      </c>
      <c r="L501" s="217">
        <f>SUM(M501+N501+O501+P501-Q501-R501)</f>
        <v>1092.39</v>
      </c>
      <c r="M501" s="526"/>
      <c r="N501" s="526">
        <v>1092.39</v>
      </c>
      <c r="O501" s="526"/>
      <c r="P501" s="526"/>
      <c r="Q501" s="1191"/>
      <c r="R501" s="1191"/>
      <c r="S501" s="1191"/>
      <c r="T501" s="1185" t="s">
        <v>925</v>
      </c>
      <c r="BC501" s="1176"/>
    </row>
    <row r="502" s="1121" customFormat="1" customHeight="1" spans="1:55">
      <c r="A502" s="513">
        <v>46063</v>
      </c>
      <c r="B502" s="1177" t="s">
        <v>498</v>
      </c>
      <c r="C502" s="213" t="s">
        <v>16</v>
      </c>
      <c r="D502" s="409" t="str">
        <f>VLOOKUP(C502,$BC:$BD,2,0)</f>
        <v>1500W-4</v>
      </c>
      <c r="E502" s="562" t="s">
        <v>382</v>
      </c>
      <c r="F502" s="1183">
        <v>1</v>
      </c>
      <c r="G502" s="526">
        <v>1058</v>
      </c>
      <c r="H502" s="388">
        <f t="shared" si="43"/>
        <v>1058</v>
      </c>
      <c r="I502" s="897">
        <v>0.0325</v>
      </c>
      <c r="J502" s="388">
        <f t="shared" si="45"/>
        <v>1092.39</v>
      </c>
      <c r="K502" s="774"/>
      <c r="L502" s="217"/>
      <c r="M502" s="526"/>
      <c r="N502" s="526"/>
      <c r="O502" s="526"/>
      <c r="P502" s="526"/>
      <c r="Q502" s="1191"/>
      <c r="R502" s="1191"/>
      <c r="S502" s="1191"/>
      <c r="T502" s="1185"/>
      <c r="BC502" s="1176"/>
    </row>
    <row r="503" s="1121" customFormat="1" customHeight="1" spans="1:55">
      <c r="A503" s="513">
        <v>46063</v>
      </c>
      <c r="B503" s="1177" t="s">
        <v>499</v>
      </c>
      <c r="C503" s="213"/>
      <c r="D503" s="1178" t="s">
        <v>706</v>
      </c>
      <c r="E503" s="562" t="s">
        <v>967</v>
      </c>
      <c r="F503" s="1183"/>
      <c r="G503" s="526"/>
      <c r="H503" s="388">
        <f t="shared" si="43"/>
        <v>0</v>
      </c>
      <c r="I503" s="897"/>
      <c r="J503" s="388">
        <f t="shared" si="45"/>
        <v>0</v>
      </c>
      <c r="K503" s="774">
        <v>8</v>
      </c>
      <c r="L503" s="217">
        <f>SUM(M503+N503+O503+P503-Q503-R503)</f>
        <v>6396</v>
      </c>
      <c r="M503" s="526"/>
      <c r="N503" s="526">
        <v>6396</v>
      </c>
      <c r="O503" s="526"/>
      <c r="P503" s="526"/>
      <c r="Q503" s="1191"/>
      <c r="R503" s="1191"/>
      <c r="S503" s="1191"/>
      <c r="T503" s="1185" t="s">
        <v>925</v>
      </c>
      <c r="BC503" s="1176"/>
    </row>
    <row r="504" s="1121" customFormat="1" customHeight="1" spans="1:55">
      <c r="A504" s="513">
        <v>46063</v>
      </c>
      <c r="B504" s="1177" t="s">
        <v>499</v>
      </c>
      <c r="C504" s="213" t="s">
        <v>120</v>
      </c>
      <c r="D504" s="409" t="str">
        <f>VLOOKUP(C504,$BC:$BD,2,0)</f>
        <v>750-25L</v>
      </c>
      <c r="E504" s="562" t="s">
        <v>178</v>
      </c>
      <c r="F504" s="1183">
        <v>6</v>
      </c>
      <c r="G504" s="526">
        <v>846</v>
      </c>
      <c r="H504" s="388">
        <f t="shared" si="43"/>
        <v>5076</v>
      </c>
      <c r="I504" s="897"/>
      <c r="J504" s="388">
        <f t="shared" si="45"/>
        <v>5076</v>
      </c>
      <c r="K504" s="774"/>
      <c r="L504" s="217"/>
      <c r="M504" s="526"/>
      <c r="N504" s="526"/>
      <c r="O504" s="526"/>
      <c r="P504" s="526"/>
      <c r="Q504" s="1191"/>
      <c r="R504" s="1191"/>
      <c r="S504" s="1191"/>
      <c r="T504" s="1185"/>
      <c r="BC504" s="1176"/>
    </row>
    <row r="505" s="1121" customFormat="1" customHeight="1" spans="1:55">
      <c r="A505" s="513">
        <v>46063</v>
      </c>
      <c r="B505" s="1177" t="s">
        <v>499</v>
      </c>
      <c r="C505" s="213" t="s">
        <v>446</v>
      </c>
      <c r="D505" s="409" t="str">
        <f>VLOOKUP(C505,$BC:$BD,2,0)</f>
        <v>1100-8L</v>
      </c>
      <c r="E505" s="562" t="s">
        <v>178</v>
      </c>
      <c r="F505" s="1183">
        <v>2</v>
      </c>
      <c r="G505" s="526">
        <v>660</v>
      </c>
      <c r="H505" s="388">
        <f t="shared" si="43"/>
        <v>1320</v>
      </c>
      <c r="I505" s="897"/>
      <c r="J505" s="388">
        <f t="shared" si="45"/>
        <v>1320</v>
      </c>
      <c r="K505" s="774"/>
      <c r="L505" s="217"/>
      <c r="M505" s="526"/>
      <c r="N505" s="526"/>
      <c r="O505" s="526"/>
      <c r="P505" s="526"/>
      <c r="Q505" s="1191"/>
      <c r="R505" s="1191"/>
      <c r="S505" s="1191"/>
      <c r="T505" s="1185"/>
      <c r="BC505" s="1176"/>
    </row>
    <row r="506" s="1121" customFormat="1" customHeight="1" spans="1:55">
      <c r="A506" s="513">
        <v>46063</v>
      </c>
      <c r="B506" s="1177" t="s">
        <v>500</v>
      </c>
      <c r="C506" s="213"/>
      <c r="D506" s="1178" t="s">
        <v>706</v>
      </c>
      <c r="E506" s="562" t="s">
        <v>800</v>
      </c>
      <c r="F506" s="1183"/>
      <c r="G506" s="526"/>
      <c r="H506" s="388">
        <f t="shared" si="43"/>
        <v>0</v>
      </c>
      <c r="I506" s="897"/>
      <c r="J506" s="388">
        <f t="shared" si="45"/>
        <v>0</v>
      </c>
      <c r="K506" s="774">
        <v>2</v>
      </c>
      <c r="L506" s="217">
        <f>SUM(M506+N506+O506+P506-Q506-R506)</f>
        <v>1506</v>
      </c>
      <c r="M506" s="526"/>
      <c r="N506" s="526">
        <v>1506</v>
      </c>
      <c r="O506" s="526"/>
      <c r="P506" s="526"/>
      <c r="Q506" s="1191"/>
      <c r="R506" s="1191"/>
      <c r="S506" s="1191"/>
      <c r="T506" s="1185" t="s">
        <v>968</v>
      </c>
      <c r="BC506" s="1176"/>
    </row>
    <row r="507" s="1121" customFormat="1" customHeight="1" spans="1:55">
      <c r="A507" s="513">
        <v>46063</v>
      </c>
      <c r="B507" s="1177" t="s">
        <v>500</v>
      </c>
      <c r="C507" s="213" t="s">
        <v>120</v>
      </c>
      <c r="D507" s="409" t="str">
        <f>VLOOKUP(C507,$BC:$BD,2,0)</f>
        <v>750-25L</v>
      </c>
      <c r="E507" s="562" t="s">
        <v>108</v>
      </c>
      <c r="F507" s="1183">
        <v>1</v>
      </c>
      <c r="G507" s="526">
        <v>846</v>
      </c>
      <c r="H507" s="388">
        <f t="shared" si="43"/>
        <v>846</v>
      </c>
      <c r="I507" s="897"/>
      <c r="J507" s="388">
        <f t="shared" si="45"/>
        <v>846</v>
      </c>
      <c r="K507" s="774"/>
      <c r="L507" s="217"/>
      <c r="M507" s="526"/>
      <c r="N507" s="526"/>
      <c r="O507" s="526"/>
      <c r="P507" s="526"/>
      <c r="Q507" s="1191"/>
      <c r="R507" s="1191"/>
      <c r="S507" s="1191"/>
      <c r="T507" s="1185"/>
      <c r="BC507" s="1176"/>
    </row>
    <row r="508" s="1121" customFormat="1" customHeight="1" spans="1:55">
      <c r="A508" s="513">
        <v>46063</v>
      </c>
      <c r="B508" s="1177" t="s">
        <v>500</v>
      </c>
      <c r="C508" s="213" t="s">
        <v>446</v>
      </c>
      <c r="D508" s="409" t="str">
        <f>VLOOKUP(C508,$BC:$BD,2,0)</f>
        <v>1100-8L</v>
      </c>
      <c r="E508" s="562" t="s">
        <v>108</v>
      </c>
      <c r="F508" s="1183">
        <v>1</v>
      </c>
      <c r="G508" s="526">
        <v>660</v>
      </c>
      <c r="H508" s="388">
        <f t="shared" si="43"/>
        <v>660</v>
      </c>
      <c r="I508" s="897"/>
      <c r="J508" s="388">
        <f t="shared" si="45"/>
        <v>660</v>
      </c>
      <c r="K508" s="774"/>
      <c r="L508" s="217"/>
      <c r="M508" s="526"/>
      <c r="N508" s="526"/>
      <c r="O508" s="526"/>
      <c r="P508" s="526"/>
      <c r="Q508" s="1191"/>
      <c r="R508" s="1191"/>
      <c r="S508" s="1191"/>
      <c r="T508" s="1185"/>
      <c r="BC508" s="1176"/>
    </row>
    <row r="509" s="1121" customFormat="1" customHeight="1" spans="1:55">
      <c r="A509" s="513">
        <v>46063</v>
      </c>
      <c r="B509" s="1177" t="s">
        <v>501</v>
      </c>
      <c r="C509" s="213"/>
      <c r="D509" s="1178" t="s">
        <v>706</v>
      </c>
      <c r="E509" s="562" t="s">
        <v>969</v>
      </c>
      <c r="F509" s="1183"/>
      <c r="G509" s="526"/>
      <c r="H509" s="388">
        <f t="shared" si="43"/>
        <v>0</v>
      </c>
      <c r="I509" s="897"/>
      <c r="J509" s="388">
        <f t="shared" si="45"/>
        <v>0</v>
      </c>
      <c r="K509" s="774">
        <v>1</v>
      </c>
      <c r="L509" s="217">
        <f>SUM(M509+N509+O509+P509-Q509-R509)</f>
        <v>839.82</v>
      </c>
      <c r="M509" s="526"/>
      <c r="N509" s="526"/>
      <c r="O509" s="526"/>
      <c r="P509" s="526">
        <v>846</v>
      </c>
      <c r="Q509" s="1191"/>
      <c r="R509" s="217">
        <f>ROUND(P509*S509,2)</f>
        <v>6.18</v>
      </c>
      <c r="S509" s="905">
        <v>0.0073</v>
      </c>
      <c r="T509" s="1185" t="s">
        <v>968</v>
      </c>
      <c r="BC509" s="1176"/>
    </row>
    <row r="510" s="1121" customFormat="1" customHeight="1" spans="1:55">
      <c r="A510" s="513">
        <v>46063</v>
      </c>
      <c r="B510" s="1177" t="s">
        <v>501</v>
      </c>
      <c r="C510" s="213" t="s">
        <v>120</v>
      </c>
      <c r="D510" s="409" t="str">
        <f>VLOOKUP(C510,$BC:$BD,2,0)</f>
        <v>750-25L</v>
      </c>
      <c r="E510" s="562" t="s">
        <v>502</v>
      </c>
      <c r="F510" s="1183">
        <v>1</v>
      </c>
      <c r="G510" s="526">
        <v>846</v>
      </c>
      <c r="H510" s="388">
        <f t="shared" si="43"/>
        <v>846</v>
      </c>
      <c r="I510" s="897"/>
      <c r="J510" s="388">
        <f t="shared" si="45"/>
        <v>846</v>
      </c>
      <c r="K510" s="774"/>
      <c r="L510" s="217"/>
      <c r="M510" s="526"/>
      <c r="N510" s="526"/>
      <c r="O510" s="526"/>
      <c r="P510" s="526"/>
      <c r="Q510" s="1191"/>
      <c r="R510" s="1191"/>
      <c r="S510" s="1191"/>
      <c r="T510" s="1185"/>
      <c r="BC510" s="1176"/>
    </row>
    <row r="511" s="1121" customFormat="1" customHeight="1" spans="1:55">
      <c r="A511" s="513">
        <v>46063</v>
      </c>
      <c r="B511" s="1177" t="s">
        <v>503</v>
      </c>
      <c r="C511" s="213"/>
      <c r="D511" s="1178" t="s">
        <v>706</v>
      </c>
      <c r="E511" s="562" t="s">
        <v>969</v>
      </c>
      <c r="F511" s="1183"/>
      <c r="G511" s="526"/>
      <c r="H511" s="388">
        <f t="shared" si="43"/>
        <v>0</v>
      </c>
      <c r="I511" s="897"/>
      <c r="J511" s="388">
        <f t="shared" si="45"/>
        <v>0</v>
      </c>
      <c r="K511" s="774">
        <v>1</v>
      </c>
      <c r="L511" s="217">
        <f>SUM(M511+N511+O511+P511-Q511-R511)</f>
        <v>1672.7</v>
      </c>
      <c r="M511" s="526"/>
      <c r="N511" s="526"/>
      <c r="O511" s="526"/>
      <c r="P511" s="526">
        <v>1685</v>
      </c>
      <c r="Q511" s="1191"/>
      <c r="R511" s="217">
        <f>ROUND(P511*S511,2)</f>
        <v>12.3</v>
      </c>
      <c r="S511" s="905">
        <v>0.0073</v>
      </c>
      <c r="T511" s="1185" t="s">
        <v>968</v>
      </c>
      <c r="BC511" s="1176"/>
    </row>
    <row r="512" s="1121" customFormat="1" customHeight="1" spans="1:55">
      <c r="A512" s="513">
        <v>46063</v>
      </c>
      <c r="B512" s="1177" t="s">
        <v>503</v>
      </c>
      <c r="C512" s="213" t="s">
        <v>78</v>
      </c>
      <c r="D512" s="409" t="str">
        <f>VLOOKUP(C512,$BC:$BD,2,0)</f>
        <v>550*2-50L</v>
      </c>
      <c r="E512" s="562" t="s">
        <v>502</v>
      </c>
      <c r="F512" s="1183">
        <v>1</v>
      </c>
      <c r="G512" s="526">
        <v>1685</v>
      </c>
      <c r="H512" s="388">
        <f t="shared" si="43"/>
        <v>1685</v>
      </c>
      <c r="I512" s="897"/>
      <c r="J512" s="388">
        <f t="shared" si="45"/>
        <v>1685</v>
      </c>
      <c r="K512" s="774"/>
      <c r="L512" s="217"/>
      <c r="M512" s="526"/>
      <c r="N512" s="526"/>
      <c r="O512" s="526"/>
      <c r="P512" s="526"/>
      <c r="Q512" s="1191"/>
      <c r="R512" s="1191"/>
      <c r="S512" s="1191"/>
      <c r="T512" s="1185"/>
      <c r="BC512" s="1176"/>
    </row>
    <row r="513" s="1121" customFormat="1" customHeight="1" spans="1:55">
      <c r="A513" s="513">
        <v>46064</v>
      </c>
      <c r="B513" s="1177" t="s">
        <v>504</v>
      </c>
      <c r="C513" s="213"/>
      <c r="D513" s="1178" t="s">
        <v>706</v>
      </c>
      <c r="E513" s="562" t="s">
        <v>970</v>
      </c>
      <c r="F513" s="1183"/>
      <c r="G513" s="526"/>
      <c r="H513" s="388">
        <f t="shared" si="43"/>
        <v>0</v>
      </c>
      <c r="I513" s="897"/>
      <c r="J513" s="388">
        <f t="shared" si="45"/>
        <v>0</v>
      </c>
      <c r="K513" s="774">
        <v>10</v>
      </c>
      <c r="L513" s="217">
        <f>SUM(M513+N513+O513+P513-Q513-R513)</f>
        <v>6270</v>
      </c>
      <c r="M513" s="526"/>
      <c r="N513" s="526"/>
      <c r="O513" s="526">
        <v>6270</v>
      </c>
      <c r="P513" s="526"/>
      <c r="Q513" s="1191"/>
      <c r="R513" s="1191"/>
      <c r="S513" s="1191"/>
      <c r="T513" s="1185" t="s">
        <v>971</v>
      </c>
      <c r="BC513" s="1176"/>
    </row>
    <row r="514" s="1121" customFormat="1" customHeight="1" spans="1:55">
      <c r="A514" s="513">
        <v>46064</v>
      </c>
      <c r="B514" s="1177" t="s">
        <v>504</v>
      </c>
      <c r="C514" s="213" t="s">
        <v>505</v>
      </c>
      <c r="D514" s="409" t="str">
        <f>VLOOKUP(C514,$BC:$BD,2,0)</f>
        <v>550-8L</v>
      </c>
      <c r="E514" s="562" t="s">
        <v>216</v>
      </c>
      <c r="F514" s="1183">
        <v>10</v>
      </c>
      <c r="G514" s="526">
        <v>627</v>
      </c>
      <c r="H514" s="388">
        <f t="shared" si="43"/>
        <v>6270</v>
      </c>
      <c r="I514" s="897"/>
      <c r="J514" s="388">
        <f t="shared" si="45"/>
        <v>6270</v>
      </c>
      <c r="K514" s="774"/>
      <c r="L514" s="217"/>
      <c r="M514" s="526"/>
      <c r="N514" s="526"/>
      <c r="O514" s="526"/>
      <c r="P514" s="526"/>
      <c r="Q514" s="1191"/>
      <c r="R514" s="1191"/>
      <c r="S514" s="1191"/>
      <c r="T514" s="1185"/>
      <c r="BC514" s="1176"/>
    </row>
    <row r="515" s="1121" customFormat="1" customHeight="1" spans="1:55">
      <c r="A515" s="513">
        <v>46064</v>
      </c>
      <c r="B515" s="1177" t="s">
        <v>507</v>
      </c>
      <c r="C515" s="213"/>
      <c r="D515" s="1178" t="s">
        <v>706</v>
      </c>
      <c r="E515" s="562" t="s">
        <v>953</v>
      </c>
      <c r="F515" s="1183"/>
      <c r="G515" s="526"/>
      <c r="H515" s="388">
        <f t="shared" si="43"/>
        <v>0</v>
      </c>
      <c r="I515" s="897"/>
      <c r="J515" s="388">
        <f t="shared" si="45"/>
        <v>0</v>
      </c>
      <c r="K515" s="774">
        <v>1</v>
      </c>
      <c r="L515" s="217">
        <f>SUM(M515+N515+O515+P515-Q515-R515)</f>
        <v>977</v>
      </c>
      <c r="M515" s="526"/>
      <c r="N515" s="526"/>
      <c r="O515" s="526">
        <v>977</v>
      </c>
      <c r="P515" s="526"/>
      <c r="Q515" s="1191"/>
      <c r="R515" s="1191"/>
      <c r="S515" s="1191"/>
      <c r="T515" s="1185" t="s">
        <v>971</v>
      </c>
      <c r="BC515" s="1176"/>
    </row>
    <row r="516" s="1121" customFormat="1" customHeight="1" spans="1:55">
      <c r="A516" s="513">
        <v>46064</v>
      </c>
      <c r="B516" s="1177" t="s">
        <v>507</v>
      </c>
      <c r="C516" s="213" t="s">
        <v>289</v>
      </c>
      <c r="D516" s="409" t="str">
        <f>VLOOKUP(C516,$BC:$BD,2,0)</f>
        <v>750-30L</v>
      </c>
      <c r="E516" s="562" t="s">
        <v>475</v>
      </c>
      <c r="F516" s="1183">
        <v>1</v>
      </c>
      <c r="G516" s="526">
        <v>977</v>
      </c>
      <c r="H516" s="388">
        <f t="shared" si="43"/>
        <v>977</v>
      </c>
      <c r="I516" s="897"/>
      <c r="J516" s="388">
        <f t="shared" si="45"/>
        <v>977</v>
      </c>
      <c r="K516" s="774"/>
      <c r="L516" s="217"/>
      <c r="M516" s="526"/>
      <c r="N516" s="526"/>
      <c r="O516" s="526"/>
      <c r="P516" s="526"/>
      <c r="Q516" s="1191"/>
      <c r="R516" s="1191"/>
      <c r="S516" s="1191"/>
      <c r="T516" s="1185"/>
      <c r="BC516" s="1176"/>
    </row>
    <row r="517" s="1121" customFormat="1" customHeight="1" spans="1:55">
      <c r="A517" s="513">
        <v>46064</v>
      </c>
      <c r="B517" s="1177" t="s">
        <v>508</v>
      </c>
      <c r="C517" s="213"/>
      <c r="D517" s="1178" t="s">
        <v>706</v>
      </c>
      <c r="E517" s="562" t="s">
        <v>928</v>
      </c>
      <c r="F517" s="1183"/>
      <c r="G517" s="526"/>
      <c r="H517" s="388">
        <f t="shared" si="43"/>
        <v>0</v>
      </c>
      <c r="I517" s="897"/>
      <c r="J517" s="388">
        <f t="shared" si="45"/>
        <v>0</v>
      </c>
      <c r="K517" s="774">
        <v>3</v>
      </c>
      <c r="L517" s="217">
        <f>SUM(M517+N517+O517+P517-Q517-R517)</f>
        <v>2150.19</v>
      </c>
      <c r="M517" s="526"/>
      <c r="N517" s="526"/>
      <c r="O517" s="526"/>
      <c r="P517" s="526">
        <v>2166</v>
      </c>
      <c r="Q517" s="1191"/>
      <c r="R517" s="217">
        <f>ROUND(P517*S517,2)</f>
        <v>15.81</v>
      </c>
      <c r="S517" s="905">
        <v>0.0073</v>
      </c>
      <c r="T517" s="1185" t="s">
        <v>972</v>
      </c>
      <c r="BC517" s="1176"/>
    </row>
    <row r="518" s="1121" customFormat="1" customHeight="1" spans="1:55">
      <c r="A518" s="513">
        <v>46064</v>
      </c>
      <c r="B518" s="1177" t="s">
        <v>508</v>
      </c>
      <c r="C518" s="213" t="s">
        <v>120</v>
      </c>
      <c r="D518" s="409" t="str">
        <f>VLOOKUP(C518,$BC:$BD,2,0)</f>
        <v>750-25L</v>
      </c>
      <c r="E518" s="562" t="s">
        <v>40</v>
      </c>
      <c r="F518" s="1183">
        <v>1</v>
      </c>
      <c r="G518" s="526">
        <v>846</v>
      </c>
      <c r="H518" s="388">
        <f t="shared" si="43"/>
        <v>846</v>
      </c>
      <c r="I518" s="897"/>
      <c r="J518" s="388">
        <f t="shared" si="45"/>
        <v>846</v>
      </c>
      <c r="K518" s="774"/>
      <c r="L518" s="217"/>
      <c r="M518" s="526"/>
      <c r="N518" s="526"/>
      <c r="O518" s="526"/>
      <c r="P518" s="526"/>
      <c r="Q518" s="1191"/>
      <c r="R518" s="1191"/>
      <c r="S518" s="1191"/>
      <c r="T518" s="1185"/>
      <c r="BC518" s="1176"/>
    </row>
    <row r="519" s="1121" customFormat="1" customHeight="1" spans="1:55">
      <c r="A519" s="513">
        <v>46064</v>
      </c>
      <c r="B519" s="1177" t="s">
        <v>508</v>
      </c>
      <c r="C519" s="213" t="s">
        <v>446</v>
      </c>
      <c r="D519" s="409" t="str">
        <f>VLOOKUP(C519,$BC:$BD,2,0)</f>
        <v>1100-8L</v>
      </c>
      <c r="E519" s="562" t="s">
        <v>40</v>
      </c>
      <c r="F519" s="1183">
        <v>2</v>
      </c>
      <c r="G519" s="526">
        <v>660</v>
      </c>
      <c r="H519" s="388">
        <f t="shared" si="43"/>
        <v>1320</v>
      </c>
      <c r="I519" s="897"/>
      <c r="J519" s="388">
        <f t="shared" si="45"/>
        <v>1320</v>
      </c>
      <c r="K519" s="774"/>
      <c r="L519" s="217"/>
      <c r="M519" s="526"/>
      <c r="N519" s="526"/>
      <c r="O519" s="526"/>
      <c r="P519" s="526"/>
      <c r="Q519" s="1191"/>
      <c r="R519" s="1191"/>
      <c r="S519" s="1191"/>
      <c r="T519" s="1185"/>
      <c r="BC519" s="1176"/>
    </row>
    <row r="520" s="1121" customFormat="1" customHeight="1" spans="1:55">
      <c r="A520" s="513">
        <v>46064</v>
      </c>
      <c r="B520" s="1177" t="s">
        <v>509</v>
      </c>
      <c r="C520" s="213"/>
      <c r="D520" s="1178" t="s">
        <v>706</v>
      </c>
      <c r="E520" s="562" t="s">
        <v>973</v>
      </c>
      <c r="F520" s="1183"/>
      <c r="G520" s="526"/>
      <c r="H520" s="388">
        <f t="shared" ref="H520:H583" si="46">F520*G520</f>
        <v>0</v>
      </c>
      <c r="I520" s="897"/>
      <c r="J520" s="388">
        <f t="shared" si="45"/>
        <v>0</v>
      </c>
      <c r="K520" s="774">
        <v>1</v>
      </c>
      <c r="L520" s="217">
        <f>SUM(M520+N520+O520+P520-Q520-R520)</f>
        <v>552.22</v>
      </c>
      <c r="M520" s="526"/>
      <c r="N520" s="526">
        <v>552.22</v>
      </c>
      <c r="O520" s="526"/>
      <c r="P520" s="526"/>
      <c r="Q520" s="1191"/>
      <c r="R520" s="1191"/>
      <c r="S520" s="1191"/>
      <c r="T520" s="1185" t="s">
        <v>925</v>
      </c>
      <c r="BC520" s="1176"/>
    </row>
    <row r="521" s="1121" customFormat="1" customHeight="1" spans="1:55">
      <c r="A521" s="513">
        <v>46064</v>
      </c>
      <c r="B521" s="1177" t="s">
        <v>509</v>
      </c>
      <c r="C521" s="213" t="s">
        <v>21</v>
      </c>
      <c r="D521" s="409" t="str">
        <f>VLOOKUP(C521,$BC:$BD,2,0)</f>
        <v>COMP 750W 220V</v>
      </c>
      <c r="E521" s="562" t="s">
        <v>278</v>
      </c>
      <c r="F521" s="1183">
        <v>1</v>
      </c>
      <c r="G521" s="526">
        <v>534.84</v>
      </c>
      <c r="H521" s="388">
        <f t="shared" si="46"/>
        <v>534.84</v>
      </c>
      <c r="I521" s="897">
        <v>0.0325</v>
      </c>
      <c r="J521" s="388">
        <f t="shared" si="45"/>
        <v>552.22</v>
      </c>
      <c r="K521" s="774"/>
      <c r="L521" s="217"/>
      <c r="M521" s="526"/>
      <c r="N521" s="526"/>
      <c r="O521" s="526"/>
      <c r="P521" s="526"/>
      <c r="Q521" s="1191"/>
      <c r="R521" s="1191"/>
      <c r="S521" s="1191"/>
      <c r="T521" s="1185"/>
      <c r="BC521" s="1176"/>
    </row>
    <row r="522" s="1121" customFormat="1" customHeight="1" spans="1:55">
      <c r="A522" s="513">
        <v>46064</v>
      </c>
      <c r="B522" s="1177" t="s">
        <v>510</v>
      </c>
      <c r="C522" s="213"/>
      <c r="D522" s="1178" t="s">
        <v>706</v>
      </c>
      <c r="E522" s="562" t="s">
        <v>974</v>
      </c>
      <c r="F522" s="1183"/>
      <c r="G522" s="526"/>
      <c r="H522" s="388">
        <f t="shared" si="46"/>
        <v>0</v>
      </c>
      <c r="I522" s="897"/>
      <c r="J522" s="388">
        <f t="shared" si="45"/>
        <v>0</v>
      </c>
      <c r="K522" s="774">
        <v>5</v>
      </c>
      <c r="L522" s="217">
        <f>SUM(M522+N522+O522+P522-Q522-R522)</f>
        <v>1624.36</v>
      </c>
      <c r="M522" s="526"/>
      <c r="N522" s="526">
        <v>1624.36</v>
      </c>
      <c r="O522" s="526"/>
      <c r="P522" s="526"/>
      <c r="Q522" s="1191"/>
      <c r="R522" s="1191"/>
      <c r="S522" s="1191"/>
      <c r="T522" s="1185" t="s">
        <v>972</v>
      </c>
      <c r="BC522" s="1176"/>
    </row>
    <row r="523" s="1121" customFormat="1" customHeight="1" spans="1:55">
      <c r="A523" s="513">
        <v>46064</v>
      </c>
      <c r="B523" s="1177" t="s">
        <v>510</v>
      </c>
      <c r="C523" s="213" t="s">
        <v>16</v>
      </c>
      <c r="D523" s="409" t="str">
        <f>VLOOKUP(C523,$BC:$BD,2,0)</f>
        <v>1500W-4</v>
      </c>
      <c r="E523" s="562" t="s">
        <v>278</v>
      </c>
      <c r="F523" s="1183">
        <v>1</v>
      </c>
      <c r="G523" s="526">
        <v>989</v>
      </c>
      <c r="H523" s="388">
        <f t="shared" si="46"/>
        <v>989</v>
      </c>
      <c r="I523" s="897">
        <v>0.0325</v>
      </c>
      <c r="J523" s="388">
        <f t="shared" si="45"/>
        <v>1021.14</v>
      </c>
      <c r="K523" s="774"/>
      <c r="L523" s="217"/>
      <c r="M523" s="526"/>
      <c r="N523" s="526"/>
      <c r="O523" s="526"/>
      <c r="P523" s="526"/>
      <c r="Q523" s="1191"/>
      <c r="R523" s="1191"/>
      <c r="S523" s="1191"/>
      <c r="T523" s="1185"/>
      <c r="BC523" s="1176"/>
    </row>
    <row r="524" s="1121" customFormat="1" customHeight="1" spans="1:55">
      <c r="A524" s="513">
        <v>46064</v>
      </c>
      <c r="B524" s="1177" t="s">
        <v>510</v>
      </c>
      <c r="C524" s="213" t="s">
        <v>21</v>
      </c>
      <c r="D524" s="409" t="str">
        <f>VLOOKUP(C524,$BC:$BD,2,0)</f>
        <v>COMP 750W 220V</v>
      </c>
      <c r="E524" s="562" t="s">
        <v>278</v>
      </c>
      <c r="F524" s="1183">
        <v>1</v>
      </c>
      <c r="G524" s="526">
        <v>534.84</v>
      </c>
      <c r="H524" s="388">
        <f t="shared" si="46"/>
        <v>534.84</v>
      </c>
      <c r="I524" s="897">
        <v>0.0325</v>
      </c>
      <c r="J524" s="388">
        <f t="shared" si="45"/>
        <v>552.22</v>
      </c>
      <c r="K524" s="774"/>
      <c r="L524" s="217"/>
      <c r="M524" s="526"/>
      <c r="N524" s="526"/>
      <c r="O524" s="526"/>
      <c r="P524" s="526"/>
      <c r="Q524" s="1191"/>
      <c r="R524" s="1191"/>
      <c r="S524" s="1191"/>
      <c r="T524" s="1185"/>
      <c r="BC524" s="1176"/>
    </row>
    <row r="525" s="1121" customFormat="1" customHeight="1" spans="1:55">
      <c r="A525" s="513">
        <v>46064</v>
      </c>
      <c r="B525" s="1177" t="s">
        <v>510</v>
      </c>
      <c r="C525" s="213" t="s">
        <v>33</v>
      </c>
      <c r="D525" s="409" t="str">
        <f>VLOOKUP(C525,$BC:$BD,2,0)</f>
        <v>配件</v>
      </c>
      <c r="E525" s="562" t="s">
        <v>278</v>
      </c>
      <c r="F525" s="1183">
        <v>3</v>
      </c>
      <c r="G525" s="526">
        <v>17</v>
      </c>
      <c r="H525" s="388">
        <f t="shared" si="46"/>
        <v>51</v>
      </c>
      <c r="I525" s="897"/>
      <c r="J525" s="388">
        <f t="shared" si="45"/>
        <v>51</v>
      </c>
      <c r="K525" s="774"/>
      <c r="L525" s="217"/>
      <c r="M525" s="526"/>
      <c r="N525" s="526"/>
      <c r="O525" s="526"/>
      <c r="P525" s="526"/>
      <c r="Q525" s="1191"/>
      <c r="R525" s="1191"/>
      <c r="S525" s="1191"/>
      <c r="T525" s="1185"/>
      <c r="BC525" s="1176"/>
    </row>
    <row r="526" s="1121" customFormat="1" customHeight="1" spans="1:55">
      <c r="A526" s="513">
        <v>46064</v>
      </c>
      <c r="B526" s="1177" t="s">
        <v>511</v>
      </c>
      <c r="C526" s="213"/>
      <c r="D526" s="1178" t="s">
        <v>706</v>
      </c>
      <c r="E526" s="562" t="s">
        <v>800</v>
      </c>
      <c r="F526" s="1183"/>
      <c r="G526" s="526"/>
      <c r="H526" s="388">
        <f t="shared" si="46"/>
        <v>0</v>
      </c>
      <c r="I526" s="897"/>
      <c r="J526" s="388">
        <f t="shared" si="45"/>
        <v>0</v>
      </c>
      <c r="K526" s="774">
        <v>2</v>
      </c>
      <c r="L526" s="217">
        <f>SUM(M526+N526+O526+P526-Q526-R526)</f>
        <v>1692</v>
      </c>
      <c r="M526" s="526"/>
      <c r="N526" s="526">
        <v>1692</v>
      </c>
      <c r="O526" s="526"/>
      <c r="P526" s="526"/>
      <c r="Q526" s="1191"/>
      <c r="R526" s="1191"/>
      <c r="S526" s="1191"/>
      <c r="T526" s="1185" t="s">
        <v>972</v>
      </c>
      <c r="BC526" s="1176"/>
    </row>
    <row r="527" s="1121" customFormat="1" customHeight="1" spans="1:55">
      <c r="A527" s="513">
        <v>46064</v>
      </c>
      <c r="B527" s="1177" t="s">
        <v>511</v>
      </c>
      <c r="C527" s="213" t="s">
        <v>120</v>
      </c>
      <c r="D527" s="409" t="str">
        <f>VLOOKUP(C527,$BC:$BD,2,0)</f>
        <v>750-25L</v>
      </c>
      <c r="E527" s="562" t="s">
        <v>108</v>
      </c>
      <c r="F527" s="1183">
        <v>2</v>
      </c>
      <c r="G527" s="526">
        <v>846</v>
      </c>
      <c r="H527" s="388">
        <f t="shared" si="46"/>
        <v>1692</v>
      </c>
      <c r="I527" s="897"/>
      <c r="J527" s="388">
        <f t="shared" si="45"/>
        <v>1692</v>
      </c>
      <c r="K527" s="774"/>
      <c r="L527" s="217"/>
      <c r="M527" s="526"/>
      <c r="N527" s="526"/>
      <c r="O527" s="526"/>
      <c r="P527" s="526"/>
      <c r="Q527" s="1191"/>
      <c r="R527" s="1191"/>
      <c r="S527" s="1191"/>
      <c r="T527" s="1185"/>
      <c r="BC527" s="1176"/>
    </row>
    <row r="528" s="1121" customFormat="1" customHeight="1" spans="1:55">
      <c r="A528" s="513">
        <v>46064</v>
      </c>
      <c r="B528" s="1177" t="s">
        <v>512</v>
      </c>
      <c r="C528" s="213"/>
      <c r="D528" s="1178" t="s">
        <v>706</v>
      </c>
      <c r="E528" s="562" t="s">
        <v>975</v>
      </c>
      <c r="F528" s="1183"/>
      <c r="G528" s="526"/>
      <c r="H528" s="388">
        <f t="shared" si="46"/>
        <v>0</v>
      </c>
      <c r="I528" s="897"/>
      <c r="J528" s="388">
        <f t="shared" si="45"/>
        <v>0</v>
      </c>
      <c r="K528" s="774">
        <v>30</v>
      </c>
      <c r="L528" s="217">
        <f>SUM(M528+N528+O528+P528-R528)</f>
        <v>30045.75</v>
      </c>
      <c r="M528" s="526"/>
      <c r="N528" s="526">
        <v>30045.75</v>
      </c>
      <c r="O528" s="526"/>
      <c r="P528" s="526"/>
      <c r="Q528" s="1191"/>
      <c r="R528" s="1191"/>
      <c r="S528" s="1191"/>
      <c r="T528" s="1185" t="s">
        <v>968</v>
      </c>
      <c r="BC528" s="1176"/>
    </row>
    <row r="529" s="1121" customFormat="1" customHeight="1" spans="1:55">
      <c r="A529" s="513">
        <v>46064</v>
      </c>
      <c r="B529" s="1177" t="s">
        <v>512</v>
      </c>
      <c r="C529" s="213" t="s">
        <v>63</v>
      </c>
      <c r="D529" s="409" t="str">
        <f>VLOOKUP(C529,$BC:$BD,2,0)</f>
        <v>1500W-4</v>
      </c>
      <c r="E529" s="562" t="s">
        <v>513</v>
      </c>
      <c r="F529" s="1183">
        <v>30</v>
      </c>
      <c r="G529" s="526">
        <v>970</v>
      </c>
      <c r="H529" s="388">
        <f t="shared" si="46"/>
        <v>29100</v>
      </c>
      <c r="I529" s="897">
        <v>0.0325</v>
      </c>
      <c r="J529" s="388">
        <f t="shared" si="45"/>
        <v>30045.75</v>
      </c>
      <c r="K529" s="774"/>
      <c r="L529" s="217"/>
      <c r="M529" s="526"/>
      <c r="N529" s="526"/>
      <c r="O529" s="526"/>
      <c r="P529" s="526"/>
      <c r="Q529" s="1191"/>
      <c r="R529" s="1191"/>
      <c r="S529" s="1191"/>
      <c r="T529" s="1185"/>
      <c r="BC529" s="1176"/>
    </row>
    <row r="530" s="1121" customFormat="1" customHeight="1" spans="1:55">
      <c r="A530" s="513">
        <v>46064</v>
      </c>
      <c r="B530" s="1177" t="s">
        <v>514</v>
      </c>
      <c r="C530" s="213"/>
      <c r="D530" s="1178" t="s">
        <v>706</v>
      </c>
      <c r="E530" s="562" t="s">
        <v>976</v>
      </c>
      <c r="F530" s="1183"/>
      <c r="G530" s="526"/>
      <c r="H530" s="388">
        <f t="shared" si="46"/>
        <v>0</v>
      </c>
      <c r="I530" s="897"/>
      <c r="J530" s="388">
        <f t="shared" si="45"/>
        <v>0</v>
      </c>
      <c r="K530" s="774">
        <v>3</v>
      </c>
      <c r="L530" s="217">
        <f>SUM(M530+N530+O530+P530-R530)</f>
        <v>2098.09</v>
      </c>
      <c r="M530" s="526"/>
      <c r="N530" s="526"/>
      <c r="O530" s="526"/>
      <c r="P530" s="526">
        <v>2142</v>
      </c>
      <c r="Q530" s="1191"/>
      <c r="R530" s="217">
        <f>ROUND(P530*S530,2)</f>
        <v>43.91</v>
      </c>
      <c r="S530" s="905">
        <v>0.0205</v>
      </c>
      <c r="T530" s="1185" t="s">
        <v>972</v>
      </c>
      <c r="BC530" s="1176"/>
    </row>
    <row r="531" s="1121" customFormat="1" customHeight="1" spans="1:55">
      <c r="A531" s="513">
        <v>46064</v>
      </c>
      <c r="B531" s="1177" t="s">
        <v>514</v>
      </c>
      <c r="C531" s="213" t="s">
        <v>205</v>
      </c>
      <c r="D531" s="409" t="str">
        <f>VLOOKUP(C531,$BC:$BD,2,0)</f>
        <v>BM-1902-25L 220V</v>
      </c>
      <c r="E531" s="562" t="s">
        <v>515</v>
      </c>
      <c r="F531" s="1183">
        <v>3</v>
      </c>
      <c r="G531" s="526">
        <v>714</v>
      </c>
      <c r="H531" s="388">
        <f t="shared" si="46"/>
        <v>2142</v>
      </c>
      <c r="I531" s="897"/>
      <c r="J531" s="388">
        <f t="shared" si="45"/>
        <v>2142</v>
      </c>
      <c r="K531" s="774"/>
      <c r="L531" s="217"/>
      <c r="M531" s="526"/>
      <c r="N531" s="526"/>
      <c r="O531" s="526"/>
      <c r="P531" s="526"/>
      <c r="Q531" s="1191"/>
      <c r="R531" s="1191"/>
      <c r="S531" s="1191"/>
      <c r="T531" s="1185"/>
      <c r="BC531" s="1176"/>
    </row>
    <row r="532" s="1121" customFormat="1" customHeight="1" spans="1:55">
      <c r="A532" s="513">
        <v>46065</v>
      </c>
      <c r="B532" s="1177" t="s">
        <v>977</v>
      </c>
      <c r="C532" s="213"/>
      <c r="D532" s="1178" t="s">
        <v>723</v>
      </c>
      <c r="E532" s="562" t="s">
        <v>951</v>
      </c>
      <c r="F532" s="1183"/>
      <c r="G532" s="526"/>
      <c r="H532" s="388">
        <f t="shared" si="46"/>
        <v>0</v>
      </c>
      <c r="I532" s="897"/>
      <c r="J532" s="388">
        <f t="shared" si="45"/>
        <v>0</v>
      </c>
      <c r="K532" s="774"/>
      <c r="L532" s="217"/>
      <c r="M532" s="526"/>
      <c r="N532" s="526"/>
      <c r="O532" s="526"/>
      <c r="P532" s="526"/>
      <c r="Q532" s="1191"/>
      <c r="R532" s="1191"/>
      <c r="S532" s="1191"/>
      <c r="T532" s="1185" t="s">
        <v>978</v>
      </c>
      <c r="BC532" s="1176"/>
    </row>
    <row r="533" s="1121" customFormat="1" customHeight="1" spans="1:55">
      <c r="A533" s="513">
        <v>46065</v>
      </c>
      <c r="B533" s="1177" t="s">
        <v>516</v>
      </c>
      <c r="C533" s="213"/>
      <c r="D533" s="1178" t="s">
        <v>706</v>
      </c>
      <c r="E533" s="562" t="s">
        <v>800</v>
      </c>
      <c r="F533" s="1183"/>
      <c r="G533" s="526"/>
      <c r="H533" s="388">
        <f t="shared" si="46"/>
        <v>0</v>
      </c>
      <c r="I533" s="897"/>
      <c r="J533" s="388">
        <f t="shared" si="45"/>
        <v>0</v>
      </c>
      <c r="K533" s="774">
        <v>2</v>
      </c>
      <c r="L533" s="217">
        <f>SUM(M533+N533+O533+P533-R533)</f>
        <v>1320</v>
      </c>
      <c r="M533" s="526"/>
      <c r="N533" s="526">
        <v>1320</v>
      </c>
      <c r="O533" s="526"/>
      <c r="P533" s="526"/>
      <c r="Q533" s="1191"/>
      <c r="R533" s="1191"/>
      <c r="S533" s="1191"/>
      <c r="T533" s="1185" t="s">
        <v>979</v>
      </c>
      <c r="BC533" s="1176"/>
    </row>
    <row r="534" s="1121" customFormat="1" customHeight="1" spans="1:55">
      <c r="A534" s="513">
        <v>46065</v>
      </c>
      <c r="B534" s="1177" t="s">
        <v>516</v>
      </c>
      <c r="C534" s="213" t="s">
        <v>446</v>
      </c>
      <c r="D534" s="409" t="str">
        <f>VLOOKUP(C534,$BC:$BD,2,0)</f>
        <v>1100-8L</v>
      </c>
      <c r="E534" s="562" t="s">
        <v>108</v>
      </c>
      <c r="F534" s="1183">
        <v>2</v>
      </c>
      <c r="G534" s="526">
        <v>660</v>
      </c>
      <c r="H534" s="388">
        <f t="shared" si="46"/>
        <v>1320</v>
      </c>
      <c r="I534" s="897"/>
      <c r="J534" s="388">
        <f t="shared" si="45"/>
        <v>1320</v>
      </c>
      <c r="K534" s="774"/>
      <c r="L534" s="217"/>
      <c r="M534" s="526"/>
      <c r="N534" s="526"/>
      <c r="O534" s="526"/>
      <c r="P534" s="526"/>
      <c r="Q534" s="1191"/>
      <c r="R534" s="1191"/>
      <c r="S534" s="1191"/>
      <c r="T534" s="1185"/>
      <c r="BC534" s="1176"/>
    </row>
    <row r="535" s="1121" customFormat="1" customHeight="1" spans="1:55">
      <c r="A535" s="513">
        <v>46065</v>
      </c>
      <c r="B535" s="1177" t="s">
        <v>517</v>
      </c>
      <c r="C535" s="213"/>
      <c r="D535" s="1178" t="s">
        <v>706</v>
      </c>
      <c r="E535" s="562" t="s">
        <v>980</v>
      </c>
      <c r="F535" s="1183"/>
      <c r="G535" s="526"/>
      <c r="H535" s="388">
        <f t="shared" si="46"/>
        <v>0</v>
      </c>
      <c r="I535" s="897"/>
      <c r="J535" s="388">
        <f t="shared" si="45"/>
        <v>0</v>
      </c>
      <c r="K535" s="774">
        <v>6</v>
      </c>
      <c r="L535" s="217">
        <f>SUM(M535+N535+O535+P535-R535)</f>
        <v>54</v>
      </c>
      <c r="M535" s="526">
        <v>54</v>
      </c>
      <c r="N535" s="526"/>
      <c r="O535" s="526"/>
      <c r="P535" s="526"/>
      <c r="Q535" s="1191"/>
      <c r="R535" s="1191"/>
      <c r="S535" s="1191"/>
      <c r="T535" s="1185" t="s">
        <v>979</v>
      </c>
      <c r="BC535" s="1176"/>
    </row>
    <row r="536" s="1121" customFormat="1" customHeight="1" spans="1:55">
      <c r="A536" s="513">
        <v>46065</v>
      </c>
      <c r="B536" s="1177" t="s">
        <v>517</v>
      </c>
      <c r="C536" s="213" t="s">
        <v>33</v>
      </c>
      <c r="D536" s="409" t="str">
        <f>VLOOKUP(C536,$BC:$BD,2,0)</f>
        <v>配件</v>
      </c>
      <c r="E536" s="562" t="s">
        <v>518</v>
      </c>
      <c r="F536" s="1183">
        <v>4</v>
      </c>
      <c r="G536" s="526">
        <v>7.5</v>
      </c>
      <c r="H536" s="388">
        <f t="shared" si="46"/>
        <v>30</v>
      </c>
      <c r="I536" s="897"/>
      <c r="J536" s="388">
        <f t="shared" si="45"/>
        <v>30</v>
      </c>
      <c r="K536" s="774"/>
      <c r="L536" s="217"/>
      <c r="M536" s="526"/>
      <c r="N536" s="526"/>
      <c r="O536" s="526"/>
      <c r="P536" s="526"/>
      <c r="Q536" s="1191"/>
      <c r="R536" s="1191"/>
      <c r="S536" s="1191"/>
      <c r="T536" s="1185"/>
      <c r="BC536" s="1176"/>
    </row>
    <row r="537" s="1121" customFormat="1" customHeight="1" spans="1:55">
      <c r="A537" s="513">
        <v>46065</v>
      </c>
      <c r="B537" s="1177" t="s">
        <v>517</v>
      </c>
      <c r="C537" s="213" t="s">
        <v>33</v>
      </c>
      <c r="D537" s="409" t="str">
        <f>VLOOKUP(C537,$BC:$BD,2,0)</f>
        <v>配件</v>
      </c>
      <c r="E537" s="562" t="s">
        <v>518</v>
      </c>
      <c r="F537" s="1183">
        <v>2</v>
      </c>
      <c r="G537" s="526">
        <v>12</v>
      </c>
      <c r="H537" s="388">
        <f t="shared" si="46"/>
        <v>24</v>
      </c>
      <c r="I537" s="897"/>
      <c r="J537" s="388">
        <f t="shared" si="45"/>
        <v>24</v>
      </c>
      <c r="K537" s="774"/>
      <c r="L537" s="217"/>
      <c r="M537" s="526"/>
      <c r="N537" s="526"/>
      <c r="O537" s="526"/>
      <c r="P537" s="526"/>
      <c r="Q537" s="1191"/>
      <c r="R537" s="1191"/>
      <c r="S537" s="1191"/>
      <c r="T537" s="1185"/>
      <c r="BC537" s="1176"/>
    </row>
    <row r="538" s="1121" customFormat="1" customHeight="1" spans="1:55">
      <c r="A538" s="513">
        <v>46065</v>
      </c>
      <c r="B538" s="1177" t="s">
        <v>519</v>
      </c>
      <c r="C538" s="213"/>
      <c r="D538" s="1178" t="s">
        <v>706</v>
      </c>
      <c r="E538" s="562" t="s">
        <v>981</v>
      </c>
      <c r="F538" s="1183"/>
      <c r="G538" s="526"/>
      <c r="H538" s="388">
        <f t="shared" si="46"/>
        <v>0</v>
      </c>
      <c r="I538" s="897"/>
      <c r="J538" s="388">
        <f t="shared" si="45"/>
        <v>0</v>
      </c>
      <c r="K538" s="774">
        <v>1</v>
      </c>
      <c r="L538" s="217">
        <f>SUM(M538+N538+O538+P538-R538)</f>
        <v>1685</v>
      </c>
      <c r="M538" s="526"/>
      <c r="N538" s="526">
        <v>1685</v>
      </c>
      <c r="O538" s="526"/>
      <c r="P538" s="526"/>
      <c r="Q538" s="1191"/>
      <c r="R538" s="1191"/>
      <c r="S538" s="1191"/>
      <c r="T538" s="1185" t="s">
        <v>979</v>
      </c>
      <c r="BC538" s="1176"/>
    </row>
    <row r="539" s="1121" customFormat="1" customHeight="1" spans="1:55">
      <c r="A539" s="513">
        <v>46065</v>
      </c>
      <c r="B539" s="1177" t="s">
        <v>519</v>
      </c>
      <c r="C539" s="213" t="s">
        <v>78</v>
      </c>
      <c r="D539" s="409" t="str">
        <f>VLOOKUP(C539,$BC:$BD,2,0)</f>
        <v>550*2-50L</v>
      </c>
      <c r="E539" s="562" t="s">
        <v>252</v>
      </c>
      <c r="F539" s="1183">
        <v>1</v>
      </c>
      <c r="G539" s="526">
        <v>1685</v>
      </c>
      <c r="H539" s="388">
        <f t="shared" si="46"/>
        <v>1685</v>
      </c>
      <c r="I539" s="897"/>
      <c r="J539" s="388">
        <f t="shared" si="45"/>
        <v>1685</v>
      </c>
      <c r="K539" s="774"/>
      <c r="L539" s="217"/>
      <c r="M539" s="526"/>
      <c r="N539" s="526"/>
      <c r="O539" s="526"/>
      <c r="P539" s="526"/>
      <c r="Q539" s="1191"/>
      <c r="R539" s="1191"/>
      <c r="S539" s="1191"/>
      <c r="T539" s="1185"/>
      <c r="BC539" s="1176"/>
    </row>
    <row r="540" s="1121" customFormat="1" customHeight="1" spans="1:55">
      <c r="A540" s="513">
        <v>46065</v>
      </c>
      <c r="B540" s="1177" t="s">
        <v>520</v>
      </c>
      <c r="C540" s="213"/>
      <c r="D540" s="1178" t="s">
        <v>706</v>
      </c>
      <c r="E540" s="562" t="s">
        <v>800</v>
      </c>
      <c r="F540" s="1183"/>
      <c r="G540" s="526"/>
      <c r="H540" s="388">
        <f t="shared" si="46"/>
        <v>0</v>
      </c>
      <c r="I540" s="897"/>
      <c r="J540" s="388">
        <f t="shared" si="45"/>
        <v>0</v>
      </c>
      <c r="K540" s="774">
        <v>1</v>
      </c>
      <c r="L540" s="217">
        <f>SUM(M540+N540+O540+P540-R540)</f>
        <v>680</v>
      </c>
      <c r="M540" s="526"/>
      <c r="N540" s="526">
        <v>680</v>
      </c>
      <c r="O540" s="526"/>
      <c r="P540" s="526"/>
      <c r="Q540" s="1191"/>
      <c r="R540" s="1191"/>
      <c r="S540" s="1191"/>
      <c r="T540" s="1185" t="s">
        <v>979</v>
      </c>
      <c r="BC540" s="1176"/>
    </row>
    <row r="541" s="1121" customFormat="1" customHeight="1" spans="1:55">
      <c r="A541" s="513">
        <v>46065</v>
      </c>
      <c r="B541" s="1177" t="s">
        <v>520</v>
      </c>
      <c r="C541" s="213" t="s">
        <v>205</v>
      </c>
      <c r="D541" s="409" t="str">
        <f>VLOOKUP(C541,$BC:$BD,2,0)</f>
        <v>BM-1902-25L 220V</v>
      </c>
      <c r="E541" s="562" t="s">
        <v>108</v>
      </c>
      <c r="F541" s="1183">
        <v>1</v>
      </c>
      <c r="G541" s="526">
        <v>680</v>
      </c>
      <c r="H541" s="388">
        <f t="shared" si="46"/>
        <v>680</v>
      </c>
      <c r="I541" s="897"/>
      <c r="J541" s="388">
        <f t="shared" si="45"/>
        <v>680</v>
      </c>
      <c r="K541" s="774"/>
      <c r="L541" s="217"/>
      <c r="M541" s="526"/>
      <c r="N541" s="526"/>
      <c r="O541" s="526"/>
      <c r="P541" s="526"/>
      <c r="Q541" s="1191"/>
      <c r="R541" s="1191"/>
      <c r="S541" s="1191"/>
      <c r="T541" s="1185"/>
      <c r="BC541" s="1176"/>
    </row>
    <row r="542" s="1121" customFormat="1" customHeight="1" spans="1:55">
      <c r="A542" s="513">
        <v>46066</v>
      </c>
      <c r="B542" s="1177" t="s">
        <v>521</v>
      </c>
      <c r="C542" s="213"/>
      <c r="D542" s="1178" t="s">
        <v>706</v>
      </c>
      <c r="E542" s="562" t="s">
        <v>982</v>
      </c>
      <c r="F542" s="1183"/>
      <c r="G542" s="526"/>
      <c r="H542" s="388">
        <f t="shared" si="46"/>
        <v>0</v>
      </c>
      <c r="I542" s="897"/>
      <c r="J542" s="388">
        <f t="shared" si="45"/>
        <v>0</v>
      </c>
      <c r="K542" s="774">
        <v>5</v>
      </c>
      <c r="L542" s="217">
        <f>SUM(M542+N542+O542+P542-R542)</f>
        <v>3554</v>
      </c>
      <c r="M542" s="526"/>
      <c r="N542" s="526">
        <v>3554</v>
      </c>
      <c r="O542" s="526"/>
      <c r="P542" s="526"/>
      <c r="Q542" s="1191"/>
      <c r="R542" s="1191"/>
      <c r="S542" s="1191"/>
      <c r="T542" s="1185" t="s">
        <v>979</v>
      </c>
      <c r="BC542" s="1176"/>
    </row>
    <row r="543" s="1121" customFormat="1" customHeight="1" spans="1:55">
      <c r="A543" s="513">
        <v>46066</v>
      </c>
      <c r="B543" s="1177" t="s">
        <v>521</v>
      </c>
      <c r="C543" s="213" t="s">
        <v>25</v>
      </c>
      <c r="D543" s="409" t="str">
        <f>VLOOKUP(C543,$BC:$BD,2,0)</f>
        <v>COMP 550W 110V</v>
      </c>
      <c r="E543" s="562" t="s">
        <v>522</v>
      </c>
      <c r="F543" s="1183">
        <v>2</v>
      </c>
      <c r="G543" s="526">
        <v>469.25</v>
      </c>
      <c r="H543" s="388">
        <f t="shared" si="46"/>
        <v>938.5</v>
      </c>
      <c r="I543" s="897">
        <v>0.0325</v>
      </c>
      <c r="J543" s="388">
        <f t="shared" si="45"/>
        <v>969</v>
      </c>
      <c r="K543" s="774"/>
      <c r="L543" s="217"/>
      <c r="M543" s="526"/>
      <c r="N543" s="526"/>
      <c r="O543" s="526"/>
      <c r="P543" s="526"/>
      <c r="Q543" s="1191"/>
      <c r="R543" s="1191"/>
      <c r="S543" s="1191"/>
      <c r="T543" s="1185"/>
      <c r="BC543" s="1176"/>
    </row>
    <row r="544" s="1121" customFormat="1" customHeight="1" spans="1:55">
      <c r="A544" s="513">
        <v>46066</v>
      </c>
      <c r="B544" s="1177" t="s">
        <v>521</v>
      </c>
      <c r="C544" s="213" t="s">
        <v>33</v>
      </c>
      <c r="D544" s="409" t="str">
        <f>VLOOKUP(C544,$BC:$BD,2,0)</f>
        <v>配件</v>
      </c>
      <c r="E544" s="562" t="s">
        <v>522</v>
      </c>
      <c r="F544" s="1183">
        <v>2</v>
      </c>
      <c r="G544" s="526">
        <v>450</v>
      </c>
      <c r="H544" s="388">
        <f t="shared" si="46"/>
        <v>900</v>
      </c>
      <c r="I544" s="897"/>
      <c r="J544" s="388">
        <f t="shared" si="45"/>
        <v>900</v>
      </c>
      <c r="K544" s="774"/>
      <c r="L544" s="217"/>
      <c r="M544" s="526"/>
      <c r="N544" s="526"/>
      <c r="O544" s="526"/>
      <c r="P544" s="526"/>
      <c r="Q544" s="1191"/>
      <c r="R544" s="1191"/>
      <c r="S544" s="1191"/>
      <c r="T544" s="1185"/>
      <c r="BC544" s="1176"/>
    </row>
    <row r="545" s="1121" customFormat="1" customHeight="1" spans="1:55">
      <c r="A545" s="513">
        <v>46066</v>
      </c>
      <c r="B545" s="1177" t="s">
        <v>521</v>
      </c>
      <c r="C545" s="213" t="s">
        <v>78</v>
      </c>
      <c r="D545" s="409" t="str">
        <f>VLOOKUP(C545,$BC:$BD,2,0)</f>
        <v>550*2-50L</v>
      </c>
      <c r="E545" s="562" t="s">
        <v>522</v>
      </c>
      <c r="F545" s="1183">
        <v>1</v>
      </c>
      <c r="G545" s="526">
        <v>1685</v>
      </c>
      <c r="H545" s="388">
        <f t="shared" si="46"/>
        <v>1685</v>
      </c>
      <c r="I545" s="897"/>
      <c r="J545" s="388">
        <f t="shared" si="45"/>
        <v>1685</v>
      </c>
      <c r="K545" s="774"/>
      <c r="L545" s="217"/>
      <c r="M545" s="526"/>
      <c r="N545" s="526"/>
      <c r="O545" s="526"/>
      <c r="P545" s="526"/>
      <c r="Q545" s="1191"/>
      <c r="R545" s="1191"/>
      <c r="S545" s="1191"/>
      <c r="T545" s="1185"/>
      <c r="BC545" s="1176"/>
    </row>
    <row r="546" s="1121" customFormat="1" customHeight="1" spans="1:55">
      <c r="A546" s="513">
        <v>46066</v>
      </c>
      <c r="B546" s="1177" t="s">
        <v>523</v>
      </c>
      <c r="C546" s="213"/>
      <c r="D546" s="1178" t="s">
        <v>706</v>
      </c>
      <c r="E546" s="562" t="s">
        <v>857</v>
      </c>
      <c r="F546" s="1183"/>
      <c r="G546" s="526"/>
      <c r="H546" s="388">
        <f t="shared" si="46"/>
        <v>0</v>
      </c>
      <c r="I546" s="897"/>
      <c r="J546" s="388">
        <f t="shared" si="45"/>
        <v>0</v>
      </c>
      <c r="K546" s="774">
        <v>1</v>
      </c>
      <c r="L546" s="217">
        <f>SUM(M546+N546+O546+P546-R546)</f>
        <v>1671.71</v>
      </c>
      <c r="M546" s="526"/>
      <c r="N546" s="526"/>
      <c r="O546" s="526"/>
      <c r="P546" s="526">
        <v>1684</v>
      </c>
      <c r="Q546" s="1191"/>
      <c r="R546" s="217">
        <f>ROUND(P546*S546,2)</f>
        <v>12.29</v>
      </c>
      <c r="S546" s="905">
        <v>0.0073</v>
      </c>
      <c r="T546" s="1185" t="s">
        <v>983</v>
      </c>
      <c r="BC546" s="1176"/>
    </row>
    <row r="547" s="1121" customFormat="1" customHeight="1" spans="1:55">
      <c r="A547" s="513">
        <v>46066</v>
      </c>
      <c r="B547" s="1177" t="s">
        <v>523</v>
      </c>
      <c r="C547" s="213" t="s">
        <v>78</v>
      </c>
      <c r="D547" s="409" t="str">
        <f>VLOOKUP(C547,$BC:$BD,2,0)</f>
        <v>550*2-50L</v>
      </c>
      <c r="E547" s="562" t="s">
        <v>478</v>
      </c>
      <c r="F547" s="1183">
        <v>1</v>
      </c>
      <c r="G547" s="526">
        <v>1684</v>
      </c>
      <c r="H547" s="388">
        <f t="shared" si="46"/>
        <v>1684</v>
      </c>
      <c r="I547" s="897"/>
      <c r="J547" s="388">
        <f t="shared" si="45"/>
        <v>1684</v>
      </c>
      <c r="K547" s="774"/>
      <c r="L547" s="217">
        <f>SUM(M547+N547+O547+P547-R547)</f>
        <v>0</v>
      </c>
      <c r="M547" s="526"/>
      <c r="N547" s="526"/>
      <c r="O547" s="526"/>
      <c r="P547" s="526"/>
      <c r="Q547" s="1191"/>
      <c r="R547" s="1191"/>
      <c r="S547" s="1191"/>
      <c r="T547" s="1185"/>
      <c r="BC547" s="1176"/>
    </row>
    <row r="548" s="1121" customFormat="1" customHeight="1" spans="1:55">
      <c r="A548" s="513">
        <v>46066</v>
      </c>
      <c r="B548" s="1177" t="s">
        <v>524</v>
      </c>
      <c r="C548" s="213"/>
      <c r="D548" s="1178" t="s">
        <v>706</v>
      </c>
      <c r="E548" s="562" t="s">
        <v>984</v>
      </c>
      <c r="F548" s="1183"/>
      <c r="G548" s="526"/>
      <c r="H548" s="388">
        <f t="shared" si="46"/>
        <v>0</v>
      </c>
      <c r="I548" s="897"/>
      <c r="J548" s="388">
        <f t="shared" si="45"/>
        <v>0</v>
      </c>
      <c r="K548" s="774">
        <v>1</v>
      </c>
      <c r="L548" s="217">
        <f>SUM(M548+N548+O548+P548-R548)</f>
        <v>1526.61</v>
      </c>
      <c r="M548" s="526"/>
      <c r="N548" s="526">
        <v>1526.61</v>
      </c>
      <c r="O548" s="526"/>
      <c r="P548" s="526"/>
      <c r="Q548" s="1191"/>
      <c r="R548" s="1191"/>
      <c r="S548" s="1191"/>
      <c r="T548" s="1185" t="s">
        <v>979</v>
      </c>
      <c r="BC548" s="1176"/>
    </row>
    <row r="549" s="1121" customFormat="1" customHeight="1" spans="1:55">
      <c r="A549" s="513">
        <v>46066</v>
      </c>
      <c r="B549" s="1177" t="s">
        <v>524</v>
      </c>
      <c r="C549" s="213" t="s">
        <v>38</v>
      </c>
      <c r="D549" s="409" t="str">
        <f>VLOOKUP(C549,$BC:$BD,2,0)</f>
        <v>1100*2 50L</v>
      </c>
      <c r="E549" s="562" t="s">
        <v>525</v>
      </c>
      <c r="F549" s="1183">
        <v>1</v>
      </c>
      <c r="G549" s="526">
        <v>1526.61</v>
      </c>
      <c r="H549" s="388">
        <f t="shared" si="46"/>
        <v>1526.61</v>
      </c>
      <c r="I549" s="897"/>
      <c r="J549" s="388">
        <f t="shared" si="45"/>
        <v>1526.61</v>
      </c>
      <c r="K549" s="774"/>
      <c r="L549" s="217"/>
      <c r="M549" s="526"/>
      <c r="N549" s="526"/>
      <c r="O549" s="526"/>
      <c r="P549" s="526"/>
      <c r="Q549" s="1191"/>
      <c r="R549" s="1191"/>
      <c r="S549" s="1191"/>
      <c r="T549" s="1185"/>
      <c r="BC549" s="1176"/>
    </row>
    <row r="550" s="1121" customFormat="1" customHeight="1" spans="1:55">
      <c r="A550" s="513">
        <v>46066</v>
      </c>
      <c r="B550" s="1177" t="s">
        <v>526</v>
      </c>
      <c r="C550" s="213"/>
      <c r="D550" s="1178" t="s">
        <v>706</v>
      </c>
      <c r="E550" s="562" t="s">
        <v>928</v>
      </c>
      <c r="F550" s="1183"/>
      <c r="G550" s="526"/>
      <c r="H550" s="388">
        <f t="shared" si="46"/>
        <v>0</v>
      </c>
      <c r="I550" s="897"/>
      <c r="J550" s="388">
        <f t="shared" si="45"/>
        <v>0</v>
      </c>
      <c r="K550" s="774">
        <v>3</v>
      </c>
      <c r="L550" s="217">
        <f>SUM(M550+N550+O550+P550-R550)</f>
        <v>2519.47</v>
      </c>
      <c r="M550" s="526"/>
      <c r="N550" s="526"/>
      <c r="O550" s="526"/>
      <c r="P550" s="526">
        <v>2538</v>
      </c>
      <c r="Q550" s="1191"/>
      <c r="R550" s="217">
        <f>ROUND(P550*S550,2)</f>
        <v>18.53</v>
      </c>
      <c r="S550" s="905">
        <v>0.0073</v>
      </c>
      <c r="T550" s="1185" t="s">
        <v>983</v>
      </c>
      <c r="BC550" s="1176"/>
    </row>
    <row r="551" s="1121" customFormat="1" customHeight="1" spans="1:55">
      <c r="A551" s="513">
        <v>46066</v>
      </c>
      <c r="B551" s="1177" t="s">
        <v>526</v>
      </c>
      <c r="C551" s="213" t="s">
        <v>120</v>
      </c>
      <c r="D551" s="409" t="str">
        <f>VLOOKUP(C551,$BC:$BD,2,0)</f>
        <v>750-25L</v>
      </c>
      <c r="E551" s="562" t="s">
        <v>40</v>
      </c>
      <c r="F551" s="1183">
        <v>3</v>
      </c>
      <c r="G551" s="526">
        <v>846</v>
      </c>
      <c r="H551" s="388">
        <f t="shared" si="46"/>
        <v>2538</v>
      </c>
      <c r="I551" s="897"/>
      <c r="J551" s="388">
        <f t="shared" si="45"/>
        <v>2538</v>
      </c>
      <c r="K551" s="774"/>
      <c r="L551" s="217"/>
      <c r="M551" s="526"/>
      <c r="N551" s="526"/>
      <c r="O551" s="526"/>
      <c r="P551" s="526"/>
      <c r="Q551" s="1191"/>
      <c r="R551" s="1191"/>
      <c r="S551" s="1191"/>
      <c r="T551" s="1185"/>
      <c r="BC551" s="1176"/>
    </row>
    <row r="552" s="1121" customFormat="1" customHeight="1" spans="1:55">
      <c r="A552" s="513">
        <v>46071</v>
      </c>
      <c r="B552" s="1177" t="s">
        <v>527</v>
      </c>
      <c r="C552" s="213"/>
      <c r="D552" s="1178" t="s">
        <v>706</v>
      </c>
      <c r="E552" s="562" t="s">
        <v>985</v>
      </c>
      <c r="F552" s="1183"/>
      <c r="G552" s="526"/>
      <c r="H552" s="388">
        <f t="shared" si="46"/>
        <v>0</v>
      </c>
      <c r="I552" s="897"/>
      <c r="J552" s="388">
        <f t="shared" si="45"/>
        <v>0</v>
      </c>
      <c r="K552" s="774">
        <v>10</v>
      </c>
      <c r="L552" s="217">
        <f>SUM(M552+N552+O552+P552-R552)</f>
        <v>7492</v>
      </c>
      <c r="M552" s="526"/>
      <c r="N552" s="526"/>
      <c r="O552" s="526">
        <v>7492</v>
      </c>
      <c r="P552" s="526"/>
      <c r="Q552" s="1191"/>
      <c r="R552" s="1191"/>
      <c r="S552" s="1191"/>
      <c r="T552" s="1185" t="s">
        <v>986</v>
      </c>
      <c r="BC552" s="1176"/>
    </row>
    <row r="553" s="1121" customFormat="1" customHeight="1" spans="1:55">
      <c r="A553" s="513">
        <v>46071</v>
      </c>
      <c r="B553" s="1177" t="s">
        <v>527</v>
      </c>
      <c r="C553" s="213" t="s">
        <v>205</v>
      </c>
      <c r="D553" s="409" t="str">
        <f>VLOOKUP(C553,$BC:$BD,2,0)</f>
        <v>BM-1902-25L 220V</v>
      </c>
      <c r="E553" s="562" t="s">
        <v>528</v>
      </c>
      <c r="F553" s="1183">
        <v>10</v>
      </c>
      <c r="G553" s="526">
        <v>749.2</v>
      </c>
      <c r="H553" s="388">
        <f t="shared" si="46"/>
        <v>7492</v>
      </c>
      <c r="I553" s="897"/>
      <c r="J553" s="388">
        <f t="shared" si="45"/>
        <v>7492</v>
      </c>
      <c r="K553" s="774"/>
      <c r="L553" s="217"/>
      <c r="M553" s="526"/>
      <c r="N553" s="526"/>
      <c r="O553" s="526"/>
      <c r="P553" s="526"/>
      <c r="Q553" s="1191"/>
      <c r="R553" s="1191"/>
      <c r="S553" s="1191"/>
      <c r="T553" s="1185"/>
      <c r="BC553" s="1176"/>
    </row>
    <row r="554" s="1121" customFormat="1" customHeight="1" spans="1:55">
      <c r="A554" s="513">
        <v>46071</v>
      </c>
      <c r="B554" s="1177" t="s">
        <v>529</v>
      </c>
      <c r="C554" s="213"/>
      <c r="D554" s="1178" t="s">
        <v>706</v>
      </c>
      <c r="E554" s="562" t="s">
        <v>987</v>
      </c>
      <c r="F554" s="1183"/>
      <c r="G554" s="526"/>
      <c r="H554" s="388">
        <f t="shared" si="46"/>
        <v>0</v>
      </c>
      <c r="I554" s="897"/>
      <c r="J554" s="388">
        <f t="shared" si="45"/>
        <v>0</v>
      </c>
      <c r="K554" s="774">
        <v>5</v>
      </c>
      <c r="L554" s="217">
        <f>SUM(M554+N554+O554+P554-R554)</f>
        <v>3221.79</v>
      </c>
      <c r="M554" s="526"/>
      <c r="N554" s="526"/>
      <c r="O554" s="526"/>
      <c r="P554" s="526">
        <v>3300</v>
      </c>
      <c r="Q554" s="1191"/>
      <c r="R554" s="217">
        <f>ROUND(P554*S554,2)</f>
        <v>78.21</v>
      </c>
      <c r="S554" s="905">
        <v>0.0237</v>
      </c>
      <c r="T554" s="1185" t="s">
        <v>988</v>
      </c>
      <c r="BC554" s="1176"/>
    </row>
    <row r="555" s="1121" customFormat="1" customHeight="1" spans="1:55">
      <c r="A555" s="513">
        <v>46071</v>
      </c>
      <c r="B555" s="1177" t="s">
        <v>529</v>
      </c>
      <c r="C555" s="213" t="s">
        <v>446</v>
      </c>
      <c r="D555" s="409" t="str">
        <f>VLOOKUP(C555,$BC:$BD,2,0)</f>
        <v>1100-8L</v>
      </c>
      <c r="E555" s="562" t="s">
        <v>530</v>
      </c>
      <c r="F555" s="1183">
        <v>5</v>
      </c>
      <c r="G555" s="526">
        <v>660</v>
      </c>
      <c r="H555" s="388">
        <f t="shared" si="46"/>
        <v>3300</v>
      </c>
      <c r="I555" s="897"/>
      <c r="J555" s="388">
        <f t="shared" si="45"/>
        <v>3300</v>
      </c>
      <c r="K555" s="774"/>
      <c r="L555" s="217"/>
      <c r="M555" s="526"/>
      <c r="N555" s="526"/>
      <c r="O555" s="526"/>
      <c r="P555" s="526"/>
      <c r="Q555" s="1191"/>
      <c r="R555" s="1191"/>
      <c r="S555" s="1191"/>
      <c r="T555" s="1185"/>
      <c r="BC555" s="1176"/>
    </row>
    <row r="556" s="1121" customFormat="1" customHeight="1" spans="1:55">
      <c r="A556" s="513">
        <v>46071</v>
      </c>
      <c r="B556" s="1177" t="s">
        <v>531</v>
      </c>
      <c r="C556" s="213"/>
      <c r="D556" s="1178" t="s">
        <v>706</v>
      </c>
      <c r="E556" s="562" t="s">
        <v>989</v>
      </c>
      <c r="F556" s="1183"/>
      <c r="G556" s="526"/>
      <c r="H556" s="388">
        <f t="shared" si="46"/>
        <v>0</v>
      </c>
      <c r="I556" s="897"/>
      <c r="J556" s="388">
        <f t="shared" ref="J556:J619" si="47">ROUND(H556+H556*I556,2)</f>
        <v>0</v>
      </c>
      <c r="K556" s="774">
        <v>22</v>
      </c>
      <c r="L556" s="217">
        <f>SUM(M556+N556+O556+P556-R556)</f>
        <v>37268</v>
      </c>
      <c r="M556" s="526"/>
      <c r="N556" s="526">
        <v>37268</v>
      </c>
      <c r="O556" s="526"/>
      <c r="P556" s="526"/>
      <c r="Q556" s="1191"/>
      <c r="R556" s="1191"/>
      <c r="S556" s="1191"/>
      <c r="T556" s="1185" t="s">
        <v>988</v>
      </c>
      <c r="BC556" s="1176"/>
    </row>
    <row r="557" s="1121" customFormat="1" customHeight="1" spans="1:55">
      <c r="A557" s="513">
        <v>46071</v>
      </c>
      <c r="B557" s="1177" t="s">
        <v>531</v>
      </c>
      <c r="C557" s="213" t="s">
        <v>532</v>
      </c>
      <c r="D557" s="409" t="str">
        <f>VLOOKUP(C557,$BC:$BD,2,0)</f>
        <v>1500 50L</v>
      </c>
      <c r="E557" s="562" t="s">
        <v>533</v>
      </c>
      <c r="F557" s="1183">
        <v>22</v>
      </c>
      <c r="G557" s="526">
        <v>1694</v>
      </c>
      <c r="H557" s="388">
        <f t="shared" si="46"/>
        <v>37268</v>
      </c>
      <c r="I557" s="897"/>
      <c r="J557" s="388">
        <f t="shared" si="47"/>
        <v>37268</v>
      </c>
      <c r="K557" s="774"/>
      <c r="L557" s="217"/>
      <c r="M557" s="526"/>
      <c r="N557" s="526"/>
      <c r="O557" s="526"/>
      <c r="P557" s="526"/>
      <c r="Q557" s="1191"/>
      <c r="R557" s="1191"/>
      <c r="S557" s="1191"/>
      <c r="T557" s="1185"/>
      <c r="BC557" s="1176"/>
    </row>
    <row r="558" s="1121" customFormat="1" customHeight="1" spans="1:55">
      <c r="A558" s="513">
        <v>46071</v>
      </c>
      <c r="B558" s="1177" t="s">
        <v>534</v>
      </c>
      <c r="C558" s="213"/>
      <c r="D558" s="1178" t="s">
        <v>706</v>
      </c>
      <c r="E558" s="562" t="s">
        <v>990</v>
      </c>
      <c r="F558" s="1183"/>
      <c r="G558" s="526"/>
      <c r="H558" s="388">
        <f t="shared" si="46"/>
        <v>0</v>
      </c>
      <c r="I558" s="897"/>
      <c r="J558" s="388">
        <f t="shared" si="47"/>
        <v>0</v>
      </c>
      <c r="K558" s="774">
        <v>1</v>
      </c>
      <c r="L558" s="217">
        <f>SUM(M558+N558+O558+P558-R558)</f>
        <v>846</v>
      </c>
      <c r="M558" s="526"/>
      <c r="N558" s="526">
        <v>846</v>
      </c>
      <c r="O558" s="526"/>
      <c r="P558" s="526"/>
      <c r="Q558" s="1191"/>
      <c r="R558" s="1191"/>
      <c r="S558" s="1191"/>
      <c r="T558" s="1185" t="s">
        <v>988</v>
      </c>
      <c r="BC558" s="1176"/>
    </row>
    <row r="559" s="1121" customFormat="1" customHeight="1" spans="1:55">
      <c r="A559" s="513">
        <v>46071</v>
      </c>
      <c r="B559" s="1177" t="s">
        <v>534</v>
      </c>
      <c r="C559" s="213" t="s">
        <v>120</v>
      </c>
      <c r="D559" s="409" t="str">
        <f>VLOOKUP(C559,$BC:$BD,2,0)</f>
        <v>750-25L</v>
      </c>
      <c r="E559" s="562" t="s">
        <v>69</v>
      </c>
      <c r="F559" s="1183">
        <v>1</v>
      </c>
      <c r="G559" s="526">
        <v>846</v>
      </c>
      <c r="H559" s="388">
        <f t="shared" si="46"/>
        <v>846</v>
      </c>
      <c r="I559" s="897"/>
      <c r="J559" s="388">
        <f t="shared" si="47"/>
        <v>846</v>
      </c>
      <c r="K559" s="774"/>
      <c r="L559" s="217"/>
      <c r="M559" s="526"/>
      <c r="N559" s="526"/>
      <c r="O559" s="526"/>
      <c r="P559" s="526"/>
      <c r="Q559" s="1191"/>
      <c r="R559" s="1191"/>
      <c r="S559" s="1191"/>
      <c r="T559" s="1185"/>
      <c r="BC559" s="1176"/>
    </row>
    <row r="560" s="1121" customFormat="1" customHeight="1" spans="1:55">
      <c r="A560" s="513">
        <v>46071</v>
      </c>
      <c r="B560" s="1177" t="s">
        <v>535</v>
      </c>
      <c r="C560" s="213"/>
      <c r="D560" s="1178" t="s">
        <v>706</v>
      </c>
      <c r="E560" s="562" t="s">
        <v>928</v>
      </c>
      <c r="F560" s="1183"/>
      <c r="G560" s="526"/>
      <c r="H560" s="388">
        <f t="shared" si="46"/>
        <v>0</v>
      </c>
      <c r="I560" s="897"/>
      <c r="J560" s="388">
        <f t="shared" si="47"/>
        <v>0</v>
      </c>
      <c r="K560" s="774">
        <v>10</v>
      </c>
      <c r="L560" s="217">
        <f>SUM(M560+N560+O560+P560-R560)</f>
        <v>7324.14</v>
      </c>
      <c r="M560" s="526"/>
      <c r="N560" s="526"/>
      <c r="O560" s="526"/>
      <c r="P560" s="526">
        <v>7378</v>
      </c>
      <c r="Q560" s="1191"/>
      <c r="R560" s="217">
        <f>ROUND(P560*S560,2)</f>
        <v>53.86</v>
      </c>
      <c r="S560" s="905">
        <v>0.0073</v>
      </c>
      <c r="T560" s="1185" t="s">
        <v>988</v>
      </c>
      <c r="BC560" s="1176"/>
    </row>
    <row r="561" s="1121" customFormat="1" customHeight="1" spans="1:55">
      <c r="A561" s="513">
        <v>46071</v>
      </c>
      <c r="B561" s="1177" t="s">
        <v>535</v>
      </c>
      <c r="C561" s="213" t="s">
        <v>446</v>
      </c>
      <c r="D561" s="409" t="str">
        <f>VLOOKUP(C561,$BC:$BD,2,0)</f>
        <v>1100-8L</v>
      </c>
      <c r="E561" s="562" t="s">
        <v>40</v>
      </c>
      <c r="F561" s="1183">
        <v>5</v>
      </c>
      <c r="G561" s="526">
        <v>660</v>
      </c>
      <c r="H561" s="388">
        <f t="shared" si="46"/>
        <v>3300</v>
      </c>
      <c r="I561" s="897"/>
      <c r="J561" s="388">
        <f t="shared" si="47"/>
        <v>3300</v>
      </c>
      <c r="K561" s="774"/>
      <c r="L561" s="217"/>
      <c r="M561" s="526"/>
      <c r="N561" s="526"/>
      <c r="O561" s="526"/>
      <c r="P561" s="526"/>
      <c r="Q561" s="1191"/>
      <c r="R561" s="1191"/>
      <c r="S561" s="1191"/>
      <c r="T561" s="1185"/>
      <c r="BC561" s="1176"/>
    </row>
    <row r="562" s="1121" customFormat="1" customHeight="1" spans="1:55">
      <c r="A562" s="513">
        <v>46071</v>
      </c>
      <c r="B562" s="1177" t="s">
        <v>535</v>
      </c>
      <c r="C562" s="213" t="s">
        <v>120</v>
      </c>
      <c r="D562" s="409" t="str">
        <f>VLOOKUP(C562,$BC:$BD,2,0)</f>
        <v>750-25L</v>
      </c>
      <c r="E562" s="562" t="s">
        <v>40</v>
      </c>
      <c r="F562" s="1183">
        <v>1</v>
      </c>
      <c r="G562" s="526">
        <v>846</v>
      </c>
      <c r="H562" s="388">
        <f t="shared" si="46"/>
        <v>846</v>
      </c>
      <c r="I562" s="897"/>
      <c r="J562" s="388">
        <f t="shared" si="47"/>
        <v>846</v>
      </c>
      <c r="K562" s="774"/>
      <c r="L562" s="217"/>
      <c r="M562" s="526"/>
      <c r="N562" s="526"/>
      <c r="O562" s="526"/>
      <c r="P562" s="526"/>
      <c r="Q562" s="1191"/>
      <c r="R562" s="1191"/>
      <c r="S562" s="1191"/>
      <c r="T562" s="1185"/>
      <c r="BC562" s="1176"/>
    </row>
    <row r="563" s="1121" customFormat="1" customHeight="1" spans="1:55">
      <c r="A563" s="513">
        <v>46071</v>
      </c>
      <c r="B563" s="1177" t="s">
        <v>535</v>
      </c>
      <c r="C563" s="213" t="s">
        <v>45</v>
      </c>
      <c r="D563" s="409" t="str">
        <f>VLOOKUP(C563,$BC:$BD,2,0)</f>
        <v>1200 25L</v>
      </c>
      <c r="E563" s="562" t="s">
        <v>40</v>
      </c>
      <c r="F563" s="1183">
        <v>2</v>
      </c>
      <c r="G563" s="526">
        <v>902</v>
      </c>
      <c r="H563" s="388">
        <f t="shared" si="46"/>
        <v>1804</v>
      </c>
      <c r="I563" s="897"/>
      <c r="J563" s="388">
        <f t="shared" si="47"/>
        <v>1804</v>
      </c>
      <c r="K563" s="774"/>
      <c r="L563" s="217"/>
      <c r="M563" s="526"/>
      <c r="N563" s="526"/>
      <c r="O563" s="526"/>
      <c r="P563" s="526"/>
      <c r="Q563" s="1191"/>
      <c r="R563" s="1191"/>
      <c r="S563" s="1191"/>
      <c r="T563" s="1185"/>
      <c r="BC563" s="1176"/>
    </row>
    <row r="564" s="1121" customFormat="1" customHeight="1" spans="1:55">
      <c r="A564" s="513">
        <v>46071</v>
      </c>
      <c r="B564" s="1177" t="s">
        <v>535</v>
      </c>
      <c r="C564" s="213" t="s">
        <v>43</v>
      </c>
      <c r="D564" s="409" t="str">
        <f>VLOOKUP(C564,$BC:$BD,2,0)</f>
        <v>1200- 8L</v>
      </c>
      <c r="E564" s="562" t="s">
        <v>40</v>
      </c>
      <c r="F564" s="1183">
        <v>2</v>
      </c>
      <c r="G564" s="526">
        <v>714</v>
      </c>
      <c r="H564" s="388">
        <f t="shared" si="46"/>
        <v>1428</v>
      </c>
      <c r="I564" s="897"/>
      <c r="J564" s="388">
        <f t="shared" si="47"/>
        <v>1428</v>
      </c>
      <c r="K564" s="774"/>
      <c r="L564" s="217"/>
      <c r="M564" s="526"/>
      <c r="N564" s="526"/>
      <c r="O564" s="526"/>
      <c r="P564" s="526"/>
      <c r="Q564" s="1191"/>
      <c r="R564" s="1191"/>
      <c r="S564" s="1191"/>
      <c r="T564" s="1185"/>
      <c r="BC564" s="1176"/>
    </row>
    <row r="565" s="1121" customFormat="1" customHeight="1" spans="1:55">
      <c r="A565" s="513">
        <v>46071</v>
      </c>
      <c r="B565" s="1177" t="s">
        <v>536</v>
      </c>
      <c r="C565" s="213"/>
      <c r="D565" s="1178" t="s">
        <v>706</v>
      </c>
      <c r="E565" s="562" t="s">
        <v>991</v>
      </c>
      <c r="F565" s="1183"/>
      <c r="G565" s="526"/>
      <c r="H565" s="388">
        <f t="shared" si="46"/>
        <v>0</v>
      </c>
      <c r="I565" s="897"/>
      <c r="J565" s="388">
        <f t="shared" si="47"/>
        <v>0</v>
      </c>
      <c r="K565" s="774">
        <v>12</v>
      </c>
      <c r="L565" s="217">
        <f>SUM(M565+N565+O565+P565-R565)</f>
        <v>10156.32</v>
      </c>
      <c r="M565" s="526"/>
      <c r="N565" s="526">
        <v>10156.32</v>
      </c>
      <c r="O565" s="526"/>
      <c r="P565" s="526"/>
      <c r="Q565" s="1191"/>
      <c r="R565" s="1191"/>
      <c r="S565" s="1191"/>
      <c r="T565" s="1185" t="s">
        <v>988</v>
      </c>
      <c r="BC565" s="1176"/>
    </row>
    <row r="566" s="1121" customFormat="1" customHeight="1" spans="1:55">
      <c r="A566" s="513">
        <v>46071</v>
      </c>
      <c r="B566" s="1177" t="s">
        <v>536</v>
      </c>
      <c r="C566" s="213" t="s">
        <v>120</v>
      </c>
      <c r="D566" s="409" t="str">
        <f>VLOOKUP(C566,$BC:$BD,2,0)</f>
        <v>750-25L</v>
      </c>
      <c r="E566" s="562" t="s">
        <v>284</v>
      </c>
      <c r="F566" s="1183">
        <v>12</v>
      </c>
      <c r="G566" s="526">
        <v>846.36</v>
      </c>
      <c r="H566" s="388">
        <f t="shared" si="46"/>
        <v>10156.32</v>
      </c>
      <c r="I566" s="897"/>
      <c r="J566" s="388">
        <f t="shared" si="47"/>
        <v>10156.32</v>
      </c>
      <c r="K566" s="774"/>
      <c r="L566" s="217"/>
      <c r="M566" s="526"/>
      <c r="N566" s="526"/>
      <c r="O566" s="526"/>
      <c r="P566" s="526"/>
      <c r="Q566" s="1191"/>
      <c r="R566" s="1191"/>
      <c r="S566" s="1191"/>
      <c r="T566" s="1185"/>
      <c r="BC566" s="1176"/>
    </row>
    <row r="567" s="1121" customFormat="1" customHeight="1" spans="1:55">
      <c r="A567" s="513">
        <v>46071</v>
      </c>
      <c r="B567" s="1177" t="s">
        <v>537</v>
      </c>
      <c r="C567" s="213"/>
      <c r="D567" s="1178" t="s">
        <v>706</v>
      </c>
      <c r="E567" s="562" t="s">
        <v>873</v>
      </c>
      <c r="F567" s="1183"/>
      <c r="G567" s="526"/>
      <c r="H567" s="388">
        <f t="shared" si="46"/>
        <v>0</v>
      </c>
      <c r="I567" s="897"/>
      <c r="J567" s="388">
        <f t="shared" si="47"/>
        <v>0</v>
      </c>
      <c r="K567" s="774">
        <v>1</v>
      </c>
      <c r="L567" s="217">
        <f>SUM(M567+N567+O567+P567-R567)</f>
        <v>1084.42</v>
      </c>
      <c r="M567" s="526"/>
      <c r="N567" s="526"/>
      <c r="O567" s="526"/>
      <c r="P567" s="526">
        <v>1092.39</v>
      </c>
      <c r="Q567" s="1191"/>
      <c r="R567" s="217">
        <f>ROUND(P567*S567,2)</f>
        <v>7.97</v>
      </c>
      <c r="S567" s="905">
        <v>0.0073</v>
      </c>
      <c r="T567" s="1185" t="s">
        <v>988</v>
      </c>
      <c r="BC567" s="1176"/>
    </row>
    <row r="568" s="1121" customFormat="1" customHeight="1" spans="1:55">
      <c r="A568" s="513">
        <v>46071</v>
      </c>
      <c r="B568" s="1177" t="s">
        <v>537</v>
      </c>
      <c r="C568" s="213" t="s">
        <v>16</v>
      </c>
      <c r="D568" s="409" t="str">
        <f>VLOOKUP(C568,$BC:$BD,2,0)</f>
        <v>1500W-4</v>
      </c>
      <c r="E568" s="562" t="s">
        <v>245</v>
      </c>
      <c r="F568" s="1183">
        <v>1</v>
      </c>
      <c r="G568" s="526">
        <v>1058</v>
      </c>
      <c r="H568" s="388">
        <f t="shared" si="46"/>
        <v>1058</v>
      </c>
      <c r="I568" s="897">
        <v>0.0325</v>
      </c>
      <c r="J568" s="388">
        <f t="shared" si="47"/>
        <v>1092.39</v>
      </c>
      <c r="K568" s="774"/>
      <c r="L568" s="217"/>
      <c r="M568" s="526"/>
      <c r="N568" s="526"/>
      <c r="O568" s="526"/>
      <c r="P568" s="526"/>
      <c r="Q568" s="1191"/>
      <c r="R568" s="1191"/>
      <c r="S568" s="1191"/>
      <c r="T568" s="1185"/>
      <c r="BC568" s="1176"/>
    </row>
    <row r="569" s="1121" customFormat="1" customHeight="1" spans="1:55">
      <c r="A569" s="513">
        <v>46071</v>
      </c>
      <c r="B569" s="1177" t="s">
        <v>538</v>
      </c>
      <c r="C569" s="213"/>
      <c r="D569" s="1178" t="s">
        <v>706</v>
      </c>
      <c r="E569" s="562" t="s">
        <v>990</v>
      </c>
      <c r="F569" s="1183"/>
      <c r="G569" s="526"/>
      <c r="H569" s="388">
        <f t="shared" si="46"/>
        <v>0</v>
      </c>
      <c r="I569" s="897"/>
      <c r="J569" s="388">
        <f t="shared" si="47"/>
        <v>0</v>
      </c>
      <c r="K569" s="774">
        <v>1</v>
      </c>
      <c r="L569" s="217">
        <f>SUM(M569+N569+O569+P569-R569)</f>
        <v>846</v>
      </c>
      <c r="M569" s="526"/>
      <c r="N569" s="526">
        <v>846</v>
      </c>
      <c r="O569" s="526"/>
      <c r="P569" s="526"/>
      <c r="Q569" s="1191"/>
      <c r="R569" s="1191"/>
      <c r="S569" s="1191"/>
      <c r="T569" s="1185" t="s">
        <v>988</v>
      </c>
      <c r="BC569" s="1176"/>
    </row>
    <row r="570" s="1121" customFormat="1" customHeight="1" spans="1:55">
      <c r="A570" s="513">
        <v>46071</v>
      </c>
      <c r="B570" s="1177" t="s">
        <v>538</v>
      </c>
      <c r="C570" s="213" t="s">
        <v>120</v>
      </c>
      <c r="D570" s="409" t="str">
        <f>VLOOKUP(C570,$BC:$BD,2,0)</f>
        <v>750-25L</v>
      </c>
      <c r="E570" s="562" t="s">
        <v>69</v>
      </c>
      <c r="F570" s="1183">
        <v>1</v>
      </c>
      <c r="G570" s="526">
        <v>846</v>
      </c>
      <c r="H570" s="388">
        <f t="shared" si="46"/>
        <v>846</v>
      </c>
      <c r="I570" s="897"/>
      <c r="J570" s="388">
        <f t="shared" si="47"/>
        <v>846</v>
      </c>
      <c r="K570" s="774"/>
      <c r="L570" s="217"/>
      <c r="M570" s="526"/>
      <c r="N570" s="526"/>
      <c r="O570" s="526"/>
      <c r="P570" s="526"/>
      <c r="Q570" s="1191"/>
      <c r="R570" s="1191"/>
      <c r="S570" s="1191"/>
      <c r="T570" s="1185"/>
      <c r="BC570" s="1176"/>
    </row>
    <row r="571" s="1121" customFormat="1" customHeight="1" spans="1:55">
      <c r="A571" s="513">
        <v>46072</v>
      </c>
      <c r="B571" s="1177" t="s">
        <v>539</v>
      </c>
      <c r="C571" s="213"/>
      <c r="D571" s="1178" t="s">
        <v>706</v>
      </c>
      <c r="E571" s="562" t="s">
        <v>992</v>
      </c>
      <c r="F571" s="1183"/>
      <c r="G571" s="526"/>
      <c r="H571" s="388">
        <f t="shared" si="46"/>
        <v>0</v>
      </c>
      <c r="I571" s="897"/>
      <c r="J571" s="388">
        <f t="shared" si="47"/>
        <v>0</v>
      </c>
      <c r="K571" s="774">
        <v>1</v>
      </c>
      <c r="L571" s="217">
        <f>SUM(M571+N571+O571+P571-R571)</f>
        <v>1727.32</v>
      </c>
      <c r="M571" s="526"/>
      <c r="N571" s="526"/>
      <c r="O571" s="526"/>
      <c r="P571" s="526">
        <v>1769.25</v>
      </c>
      <c r="Q571" s="1191"/>
      <c r="R571" s="217">
        <f>ROUND(P571*S571,2)</f>
        <v>41.93</v>
      </c>
      <c r="S571" s="905">
        <v>0.0237</v>
      </c>
      <c r="T571" s="1185" t="s">
        <v>988</v>
      </c>
      <c r="BC571" s="1176"/>
    </row>
    <row r="572" s="1121" customFormat="1" customHeight="1" spans="1:55">
      <c r="A572" s="513">
        <v>46072</v>
      </c>
      <c r="B572" s="1177" t="s">
        <v>539</v>
      </c>
      <c r="C572" s="213" t="s">
        <v>78</v>
      </c>
      <c r="D572" s="409" t="str">
        <f>VLOOKUP(C572,$BC:$BD,2,0)</f>
        <v>550*2-50L</v>
      </c>
      <c r="E572" s="562" t="s">
        <v>540</v>
      </c>
      <c r="F572" s="1183">
        <v>1</v>
      </c>
      <c r="G572" s="526">
        <v>1769.25</v>
      </c>
      <c r="H572" s="388">
        <f t="shared" si="46"/>
        <v>1769.25</v>
      </c>
      <c r="I572" s="897"/>
      <c r="J572" s="388">
        <f t="shared" si="47"/>
        <v>1769.25</v>
      </c>
      <c r="K572" s="774"/>
      <c r="L572" s="217"/>
      <c r="M572" s="526"/>
      <c r="N572" s="526"/>
      <c r="O572" s="526"/>
      <c r="P572" s="526"/>
      <c r="Q572" s="1191"/>
      <c r="R572" s="1191"/>
      <c r="S572" s="1191"/>
      <c r="T572" s="1185"/>
      <c r="BC572" s="1176"/>
    </row>
    <row r="573" s="1121" customFormat="1" customHeight="1" spans="1:55">
      <c r="A573" s="513">
        <v>46072</v>
      </c>
      <c r="B573" s="1177" t="s">
        <v>541</v>
      </c>
      <c r="C573" s="213"/>
      <c r="D573" s="1178" t="s">
        <v>706</v>
      </c>
      <c r="E573" s="562" t="s">
        <v>993</v>
      </c>
      <c r="F573" s="1183"/>
      <c r="G573" s="526"/>
      <c r="H573" s="388">
        <f t="shared" si="46"/>
        <v>0</v>
      </c>
      <c r="I573" s="897"/>
      <c r="J573" s="388">
        <f t="shared" si="47"/>
        <v>0</v>
      </c>
      <c r="K573" s="774">
        <v>1</v>
      </c>
      <c r="L573" s="217">
        <f>SUM(M573+N573+O573+P573-R573)</f>
        <v>1001.54</v>
      </c>
      <c r="M573" s="526"/>
      <c r="N573" s="526"/>
      <c r="O573" s="526"/>
      <c r="P573" s="526">
        <v>1025.85</v>
      </c>
      <c r="Q573" s="1191"/>
      <c r="R573" s="217">
        <f>ROUND(P573*S573,2)</f>
        <v>24.31</v>
      </c>
      <c r="S573" s="905">
        <v>0.0237</v>
      </c>
      <c r="T573" s="1185" t="s">
        <v>988</v>
      </c>
      <c r="BC573" s="1176"/>
    </row>
    <row r="574" s="1121" customFormat="1" customHeight="1" spans="1:55">
      <c r="A574" s="513">
        <v>46072</v>
      </c>
      <c r="B574" s="1177" t="s">
        <v>541</v>
      </c>
      <c r="C574" s="213" t="s">
        <v>289</v>
      </c>
      <c r="D574" s="409" t="str">
        <f>VLOOKUP(C574,$BC:$BD,2,0)</f>
        <v>750-30L</v>
      </c>
      <c r="E574" s="562" t="s">
        <v>542</v>
      </c>
      <c r="F574" s="1183">
        <v>1</v>
      </c>
      <c r="G574" s="526">
        <v>1025.85</v>
      </c>
      <c r="H574" s="388">
        <f t="shared" si="46"/>
        <v>1025.85</v>
      </c>
      <c r="I574" s="897"/>
      <c r="J574" s="388">
        <f t="shared" si="47"/>
        <v>1025.85</v>
      </c>
      <c r="K574" s="774"/>
      <c r="L574" s="217"/>
      <c r="M574" s="526"/>
      <c r="N574" s="526"/>
      <c r="O574" s="526"/>
      <c r="P574" s="526"/>
      <c r="Q574" s="1191"/>
      <c r="R574" s="1191"/>
      <c r="S574" s="1191"/>
      <c r="T574" s="1185"/>
      <c r="BC574" s="1176"/>
    </row>
    <row r="575" s="1121" customFormat="1" customHeight="1" spans="1:55">
      <c r="A575" s="513">
        <v>46072</v>
      </c>
      <c r="B575" s="1177" t="s">
        <v>543</v>
      </c>
      <c r="C575" s="213"/>
      <c r="D575" s="1178" t="s">
        <v>706</v>
      </c>
      <c r="E575" s="562" t="s">
        <v>994</v>
      </c>
      <c r="F575" s="1183"/>
      <c r="G575" s="526"/>
      <c r="H575" s="388">
        <f t="shared" si="46"/>
        <v>0</v>
      </c>
      <c r="I575" s="897"/>
      <c r="J575" s="388">
        <f t="shared" si="47"/>
        <v>0</v>
      </c>
      <c r="K575" s="774">
        <v>2</v>
      </c>
      <c r="L575" s="217">
        <f>SUM(M575+N575+O575+P575-R575)</f>
        <v>2492</v>
      </c>
      <c r="M575" s="526"/>
      <c r="N575" s="526">
        <v>2492</v>
      </c>
      <c r="O575" s="526"/>
      <c r="P575" s="526"/>
      <c r="Q575" s="1191"/>
      <c r="R575" s="1191"/>
      <c r="S575" s="1191"/>
      <c r="T575" s="1185" t="s">
        <v>988</v>
      </c>
      <c r="BC575" s="1176"/>
    </row>
    <row r="576" s="1121" customFormat="1" customHeight="1" spans="1:55">
      <c r="A576" s="513">
        <v>46072</v>
      </c>
      <c r="B576" s="1177" t="s">
        <v>543</v>
      </c>
      <c r="C576" s="213" t="s">
        <v>129</v>
      </c>
      <c r="D576" s="409" t="str">
        <f>VLOOKUP(C576,$BC:$BD,2,0)</f>
        <v>1500 - 50L</v>
      </c>
      <c r="E576" s="562" t="s">
        <v>544</v>
      </c>
      <c r="F576" s="1183">
        <v>1</v>
      </c>
      <c r="G576" s="526">
        <v>1778</v>
      </c>
      <c r="H576" s="388">
        <f t="shared" si="46"/>
        <v>1778</v>
      </c>
      <c r="I576" s="897"/>
      <c r="J576" s="388">
        <f t="shared" si="47"/>
        <v>1778</v>
      </c>
      <c r="K576" s="774"/>
      <c r="L576" s="217"/>
      <c r="M576" s="526"/>
      <c r="N576" s="526"/>
      <c r="O576" s="526"/>
      <c r="P576" s="526"/>
      <c r="Q576" s="1191"/>
      <c r="R576" s="1191"/>
      <c r="S576" s="1191"/>
      <c r="T576" s="1185"/>
      <c r="BC576" s="1176"/>
    </row>
    <row r="577" s="1121" customFormat="1" customHeight="1" spans="1:55">
      <c r="A577" s="513">
        <v>46072</v>
      </c>
      <c r="B577" s="1177" t="s">
        <v>543</v>
      </c>
      <c r="C577" s="213" t="s">
        <v>43</v>
      </c>
      <c r="D577" s="409" t="str">
        <f>VLOOKUP(C577,$BC:$BD,2,0)</f>
        <v>1200- 8L</v>
      </c>
      <c r="E577" s="562" t="s">
        <v>544</v>
      </c>
      <c r="F577" s="1183">
        <v>1</v>
      </c>
      <c r="G577" s="526">
        <v>714</v>
      </c>
      <c r="H577" s="388">
        <f t="shared" si="46"/>
        <v>714</v>
      </c>
      <c r="I577" s="897"/>
      <c r="J577" s="388">
        <f t="shared" si="47"/>
        <v>714</v>
      </c>
      <c r="K577" s="774"/>
      <c r="L577" s="217"/>
      <c r="M577" s="526"/>
      <c r="N577" s="526"/>
      <c r="O577" s="526"/>
      <c r="P577" s="526"/>
      <c r="Q577" s="1191"/>
      <c r="R577" s="1191"/>
      <c r="S577" s="1191"/>
      <c r="T577" s="1185"/>
      <c r="BC577" s="1176"/>
    </row>
    <row r="578" s="1121" customFormat="1" customHeight="1" spans="1:55">
      <c r="A578" s="513">
        <v>46072</v>
      </c>
      <c r="B578" s="1177" t="s">
        <v>545</v>
      </c>
      <c r="C578" s="213"/>
      <c r="D578" s="1178" t="s">
        <v>706</v>
      </c>
      <c r="E578" s="562" t="s">
        <v>928</v>
      </c>
      <c r="F578" s="1183"/>
      <c r="G578" s="526"/>
      <c r="H578" s="388">
        <f t="shared" si="46"/>
        <v>0</v>
      </c>
      <c r="I578" s="897"/>
      <c r="J578" s="388">
        <f t="shared" si="47"/>
        <v>0</v>
      </c>
      <c r="K578" s="774">
        <v>30</v>
      </c>
      <c r="L578" s="217">
        <f>SUM(M578+N578+O578+P578-R578)</f>
        <v>21995</v>
      </c>
      <c r="M578" s="526"/>
      <c r="N578" s="526"/>
      <c r="O578" s="526">
        <v>21995</v>
      </c>
      <c r="P578" s="526"/>
      <c r="Q578" s="1191"/>
      <c r="R578" s="1191"/>
      <c r="S578" s="1191"/>
      <c r="T578" s="1185" t="s">
        <v>995</v>
      </c>
      <c r="BC578" s="1176"/>
    </row>
    <row r="579" s="1121" customFormat="1" customHeight="1" spans="1:55">
      <c r="A579" s="513">
        <v>46072</v>
      </c>
      <c r="B579" s="1177" t="s">
        <v>545</v>
      </c>
      <c r="C579" s="213" t="s">
        <v>446</v>
      </c>
      <c r="D579" s="409" t="str">
        <f t="shared" ref="D579:D586" si="48">VLOOKUP(C579,$BC:$BD,2,0)</f>
        <v>1100-8L</v>
      </c>
      <c r="E579" s="562" t="s">
        <v>40</v>
      </c>
      <c r="F579" s="1183">
        <v>10</v>
      </c>
      <c r="G579" s="526">
        <v>660</v>
      </c>
      <c r="H579" s="388">
        <f t="shared" si="46"/>
        <v>6600</v>
      </c>
      <c r="I579" s="897"/>
      <c r="J579" s="388">
        <f t="shared" si="47"/>
        <v>6600</v>
      </c>
      <c r="K579" s="774"/>
      <c r="L579" s="217"/>
      <c r="M579" s="526"/>
      <c r="N579" s="526"/>
      <c r="O579" s="526"/>
      <c r="P579" s="526"/>
      <c r="Q579" s="1191"/>
      <c r="R579" s="1191"/>
      <c r="S579" s="1191"/>
      <c r="T579" s="1185"/>
      <c r="BC579" s="1176"/>
    </row>
    <row r="580" s="1121" customFormat="1" customHeight="1" spans="1:55">
      <c r="A580" s="513">
        <v>46072</v>
      </c>
      <c r="B580" s="1177" t="s">
        <v>545</v>
      </c>
      <c r="C580" s="213" t="s">
        <v>43</v>
      </c>
      <c r="D580" s="409" t="str">
        <f t="shared" si="48"/>
        <v>1200- 8L</v>
      </c>
      <c r="E580" s="562" t="s">
        <v>40</v>
      </c>
      <c r="F580" s="1183">
        <v>2</v>
      </c>
      <c r="G580" s="526">
        <v>714</v>
      </c>
      <c r="H580" s="388">
        <f t="shared" si="46"/>
        <v>1428</v>
      </c>
      <c r="I580" s="897"/>
      <c r="J580" s="388">
        <f t="shared" si="47"/>
        <v>1428</v>
      </c>
      <c r="K580" s="774"/>
      <c r="L580" s="217"/>
      <c r="M580" s="526"/>
      <c r="N580" s="526"/>
      <c r="O580" s="526"/>
      <c r="P580" s="526"/>
      <c r="Q580" s="1191"/>
      <c r="R580" s="1191"/>
      <c r="S580" s="1191"/>
      <c r="T580" s="1185"/>
      <c r="BC580" s="1176"/>
    </row>
    <row r="581" s="1121" customFormat="1" customHeight="1" spans="1:55">
      <c r="A581" s="513">
        <v>46072</v>
      </c>
      <c r="B581" s="1177" t="s">
        <v>545</v>
      </c>
      <c r="C581" s="213" t="s">
        <v>45</v>
      </c>
      <c r="D581" s="409" t="str">
        <f t="shared" si="48"/>
        <v>1200 25L</v>
      </c>
      <c r="E581" s="562" t="s">
        <v>40</v>
      </c>
      <c r="F581" s="1183">
        <v>1</v>
      </c>
      <c r="G581" s="526">
        <v>902</v>
      </c>
      <c r="H581" s="388">
        <f t="shared" si="46"/>
        <v>902</v>
      </c>
      <c r="I581" s="897"/>
      <c r="J581" s="388">
        <f t="shared" si="47"/>
        <v>902</v>
      </c>
      <c r="K581" s="774"/>
      <c r="L581" s="217"/>
      <c r="M581" s="526"/>
      <c r="N581" s="526"/>
      <c r="O581" s="526"/>
      <c r="P581" s="526"/>
      <c r="Q581" s="1191"/>
      <c r="R581" s="1191"/>
      <c r="S581" s="1191"/>
      <c r="T581" s="1185"/>
      <c r="BC581" s="1176"/>
    </row>
    <row r="582" s="1121" customFormat="1" customHeight="1" spans="1:55">
      <c r="A582" s="513">
        <v>46072</v>
      </c>
      <c r="B582" s="1177" t="s">
        <v>545</v>
      </c>
      <c r="C582" s="213" t="s">
        <v>98</v>
      </c>
      <c r="D582" s="409" t="str">
        <f t="shared" si="48"/>
        <v>1200*2-50L</v>
      </c>
      <c r="E582" s="562" t="s">
        <v>40</v>
      </c>
      <c r="F582" s="1183">
        <v>1</v>
      </c>
      <c r="G582" s="526">
        <v>1498</v>
      </c>
      <c r="H582" s="388">
        <f t="shared" si="46"/>
        <v>1498</v>
      </c>
      <c r="I582" s="897"/>
      <c r="J582" s="388">
        <f t="shared" si="47"/>
        <v>1498</v>
      </c>
      <c r="K582" s="774"/>
      <c r="L582" s="217"/>
      <c r="M582" s="526"/>
      <c r="N582" s="526"/>
      <c r="O582" s="526"/>
      <c r="P582" s="526"/>
      <c r="Q582" s="1191"/>
      <c r="R582" s="1191"/>
      <c r="S582" s="1191"/>
      <c r="T582" s="1185"/>
      <c r="BC582" s="1176"/>
    </row>
    <row r="583" s="1121" customFormat="1" customHeight="1" spans="1:55">
      <c r="A583" s="513">
        <v>46072</v>
      </c>
      <c r="B583" s="1177" t="s">
        <v>545</v>
      </c>
      <c r="C583" s="213" t="s">
        <v>120</v>
      </c>
      <c r="D583" s="409" t="str">
        <f t="shared" si="48"/>
        <v>750-25L</v>
      </c>
      <c r="E583" s="562" t="s">
        <v>40</v>
      </c>
      <c r="F583" s="1183">
        <v>4</v>
      </c>
      <c r="G583" s="526">
        <v>846</v>
      </c>
      <c r="H583" s="388">
        <f t="shared" si="46"/>
        <v>3384</v>
      </c>
      <c r="I583" s="897"/>
      <c r="J583" s="388">
        <f t="shared" si="47"/>
        <v>3384</v>
      </c>
      <c r="K583" s="774"/>
      <c r="L583" s="217"/>
      <c r="M583" s="526"/>
      <c r="N583" s="526"/>
      <c r="O583" s="526"/>
      <c r="P583" s="526"/>
      <c r="Q583" s="1191"/>
      <c r="R583" s="1191"/>
      <c r="S583" s="1191"/>
      <c r="T583" s="1185"/>
      <c r="BC583" s="1176"/>
    </row>
    <row r="584" s="1121" customFormat="1" customHeight="1" spans="1:55">
      <c r="A584" s="513">
        <v>46072</v>
      </c>
      <c r="B584" s="1177" t="s">
        <v>545</v>
      </c>
      <c r="C584" s="213" t="s">
        <v>205</v>
      </c>
      <c r="D584" s="409" t="str">
        <f t="shared" si="48"/>
        <v>BM-1902-25L 220V</v>
      </c>
      <c r="E584" s="562" t="s">
        <v>40</v>
      </c>
      <c r="F584" s="1183">
        <v>9</v>
      </c>
      <c r="G584" s="526">
        <v>680</v>
      </c>
      <c r="H584" s="388">
        <f t="shared" ref="H584:H647" si="49">F584*G584</f>
        <v>6120</v>
      </c>
      <c r="I584" s="897"/>
      <c r="J584" s="388">
        <f t="shared" si="47"/>
        <v>6120</v>
      </c>
      <c r="K584" s="774"/>
      <c r="L584" s="217"/>
      <c r="M584" s="526"/>
      <c r="N584" s="526"/>
      <c r="O584" s="526"/>
      <c r="P584" s="526"/>
      <c r="Q584" s="1191"/>
      <c r="R584" s="1191"/>
      <c r="S584" s="1191"/>
      <c r="T584" s="1185"/>
      <c r="BC584" s="1176"/>
    </row>
    <row r="585" s="1121" customFormat="1" customHeight="1" spans="1:55">
      <c r="A585" s="513">
        <v>46072</v>
      </c>
      <c r="B585" s="1177" t="s">
        <v>545</v>
      </c>
      <c r="C585" s="213" t="s">
        <v>546</v>
      </c>
      <c r="D585" s="409" t="str">
        <f t="shared" si="48"/>
        <v>1100 8L 127V</v>
      </c>
      <c r="E585" s="562" t="s">
        <v>40</v>
      </c>
      <c r="F585" s="1183">
        <v>2</v>
      </c>
      <c r="G585" s="526">
        <v>660</v>
      </c>
      <c r="H585" s="388">
        <f t="shared" si="49"/>
        <v>1320</v>
      </c>
      <c r="I585" s="897"/>
      <c r="J585" s="388">
        <f t="shared" si="47"/>
        <v>1320</v>
      </c>
      <c r="K585" s="774"/>
      <c r="L585" s="217"/>
      <c r="M585" s="526"/>
      <c r="N585" s="526"/>
      <c r="O585" s="526"/>
      <c r="P585" s="526"/>
      <c r="Q585" s="1191"/>
      <c r="R585" s="1191"/>
      <c r="S585" s="1191"/>
      <c r="T585" s="1185"/>
      <c r="BC585" s="1176"/>
    </row>
    <row r="586" s="1121" customFormat="1" customHeight="1" spans="1:55">
      <c r="A586" s="513">
        <v>46072</v>
      </c>
      <c r="B586" s="1177" t="s">
        <v>545</v>
      </c>
      <c r="C586" s="213" t="s">
        <v>548</v>
      </c>
      <c r="D586" s="409" t="str">
        <f t="shared" si="48"/>
        <v>550-8L</v>
      </c>
      <c r="E586" s="562" t="s">
        <v>40</v>
      </c>
      <c r="F586" s="1183">
        <v>1</v>
      </c>
      <c r="G586" s="526">
        <v>743</v>
      </c>
      <c r="H586" s="388">
        <f t="shared" si="49"/>
        <v>743</v>
      </c>
      <c r="I586" s="897"/>
      <c r="J586" s="388">
        <f t="shared" si="47"/>
        <v>743</v>
      </c>
      <c r="K586" s="774"/>
      <c r="L586" s="217"/>
      <c r="M586" s="526"/>
      <c r="N586" s="526"/>
      <c r="O586" s="526"/>
      <c r="P586" s="526"/>
      <c r="Q586" s="1191"/>
      <c r="R586" s="1191"/>
      <c r="S586" s="1191"/>
      <c r="T586" s="1185"/>
      <c r="BC586" s="1176"/>
    </row>
    <row r="587" s="1121" customFormat="1" customHeight="1" spans="1:55">
      <c r="A587" s="513">
        <v>46072</v>
      </c>
      <c r="B587" s="1177" t="s">
        <v>549</v>
      </c>
      <c r="C587" s="213"/>
      <c r="D587" s="1178" t="s">
        <v>706</v>
      </c>
      <c r="E587" s="562" t="s">
        <v>928</v>
      </c>
      <c r="F587" s="1183"/>
      <c r="G587" s="526"/>
      <c r="H587" s="388">
        <f t="shared" si="49"/>
        <v>0</v>
      </c>
      <c r="I587" s="897"/>
      <c r="J587" s="388">
        <f t="shared" si="47"/>
        <v>0</v>
      </c>
      <c r="K587" s="774">
        <v>5</v>
      </c>
      <c r="L587" s="217">
        <f>SUM(M587+N587+O587+P587-R587)</f>
        <v>3992.64</v>
      </c>
      <c r="M587" s="526"/>
      <c r="N587" s="526"/>
      <c r="O587" s="526"/>
      <c r="P587" s="526">
        <v>4022</v>
      </c>
      <c r="Q587" s="1191"/>
      <c r="R587" s="217">
        <f>ROUND(P587*S587,2)</f>
        <v>29.36</v>
      </c>
      <c r="S587" s="905">
        <v>0.0073</v>
      </c>
      <c r="T587" s="1185" t="s">
        <v>996</v>
      </c>
      <c r="BC587" s="1176"/>
    </row>
    <row r="588" s="1121" customFormat="1" customHeight="1" spans="1:55">
      <c r="A588" s="513">
        <v>46072</v>
      </c>
      <c r="B588" s="1177" t="s">
        <v>549</v>
      </c>
      <c r="C588" s="213" t="s">
        <v>43</v>
      </c>
      <c r="D588" s="409" t="str">
        <f>VLOOKUP(C588,$BC:$BD,2,0)</f>
        <v>1200- 8L</v>
      </c>
      <c r="E588" s="562" t="s">
        <v>40</v>
      </c>
      <c r="F588" s="1183">
        <v>2</v>
      </c>
      <c r="G588" s="526">
        <v>714</v>
      </c>
      <c r="H588" s="388">
        <f t="shared" si="49"/>
        <v>1428</v>
      </c>
      <c r="I588" s="897"/>
      <c r="J588" s="388">
        <f t="shared" si="47"/>
        <v>1428</v>
      </c>
      <c r="K588" s="774"/>
      <c r="L588" s="217"/>
      <c r="M588" s="526"/>
      <c r="N588" s="526"/>
      <c r="O588" s="526"/>
      <c r="P588" s="526"/>
      <c r="Q588" s="1191"/>
      <c r="R588" s="1191"/>
      <c r="S588" s="1191"/>
      <c r="T588" s="1185"/>
      <c r="BC588" s="1176"/>
    </row>
    <row r="589" s="1121" customFormat="1" customHeight="1" spans="1:55">
      <c r="A589" s="513">
        <v>46072</v>
      </c>
      <c r="B589" s="1177" t="s">
        <v>549</v>
      </c>
      <c r="C589" s="213" t="s">
        <v>45</v>
      </c>
      <c r="D589" s="409" t="str">
        <f>VLOOKUP(C589,$BC:$BD,2,0)</f>
        <v>1200 25L</v>
      </c>
      <c r="E589" s="562" t="s">
        <v>40</v>
      </c>
      <c r="F589" s="1183">
        <v>1</v>
      </c>
      <c r="G589" s="526">
        <v>902</v>
      </c>
      <c r="H589" s="388">
        <f t="shared" si="49"/>
        <v>902</v>
      </c>
      <c r="I589" s="897"/>
      <c r="J589" s="388">
        <f t="shared" si="47"/>
        <v>902</v>
      </c>
      <c r="K589" s="774"/>
      <c r="L589" s="217"/>
      <c r="M589" s="526"/>
      <c r="N589" s="526"/>
      <c r="O589" s="526"/>
      <c r="P589" s="526"/>
      <c r="Q589" s="1191"/>
      <c r="R589" s="1191"/>
      <c r="S589" s="1191"/>
      <c r="T589" s="1185"/>
      <c r="BC589" s="1176"/>
    </row>
    <row r="590" s="1121" customFormat="1" customHeight="1" spans="1:55">
      <c r="A590" s="513">
        <v>46072</v>
      </c>
      <c r="B590" s="1177" t="s">
        <v>549</v>
      </c>
      <c r="C590" s="213" t="s">
        <v>120</v>
      </c>
      <c r="D590" s="409" t="str">
        <f>VLOOKUP(C590,$BC:$BD,2,0)</f>
        <v>750-25L</v>
      </c>
      <c r="E590" s="562" t="s">
        <v>40</v>
      </c>
      <c r="F590" s="1183">
        <v>2</v>
      </c>
      <c r="G590" s="526">
        <v>846</v>
      </c>
      <c r="H590" s="388">
        <f t="shared" si="49"/>
        <v>1692</v>
      </c>
      <c r="I590" s="897"/>
      <c r="J590" s="388">
        <f t="shared" si="47"/>
        <v>1692</v>
      </c>
      <c r="K590" s="774"/>
      <c r="L590" s="217"/>
      <c r="M590" s="526"/>
      <c r="N590" s="526"/>
      <c r="O590" s="526"/>
      <c r="P590" s="526"/>
      <c r="Q590" s="1191"/>
      <c r="R590" s="1191"/>
      <c r="S590" s="1191"/>
      <c r="T590" s="1185"/>
      <c r="BC590" s="1176"/>
    </row>
    <row r="591" s="1121" customFormat="1" customHeight="1" spans="1:55">
      <c r="A591" s="513">
        <v>46072</v>
      </c>
      <c r="B591" s="1177" t="s">
        <v>550</v>
      </c>
      <c r="C591" s="213"/>
      <c r="D591" s="1178" t="s">
        <v>706</v>
      </c>
      <c r="E591" s="562" t="s">
        <v>997</v>
      </c>
      <c r="F591" s="1183"/>
      <c r="G591" s="526"/>
      <c r="H591" s="388">
        <f t="shared" si="49"/>
        <v>0</v>
      </c>
      <c r="I591" s="897"/>
      <c r="J591" s="388">
        <f t="shared" si="47"/>
        <v>0</v>
      </c>
      <c r="K591" s="774">
        <v>3</v>
      </c>
      <c r="L591" s="217">
        <f t="shared" ref="L591:L597" si="50">SUM(M591+N591+O591+P591-R591)</f>
        <v>3277.16</v>
      </c>
      <c r="M591" s="526"/>
      <c r="N591" s="526">
        <v>3277.16</v>
      </c>
      <c r="O591" s="526"/>
      <c r="P591" s="526"/>
      <c r="Q591" s="1191"/>
      <c r="R591" s="1191"/>
      <c r="S591" s="1191"/>
      <c r="T591" s="1185" t="s">
        <v>996</v>
      </c>
      <c r="BC591" s="1176"/>
    </row>
    <row r="592" s="1121" customFormat="1" customHeight="1" spans="1:55">
      <c r="A592" s="513">
        <v>46072</v>
      </c>
      <c r="B592" s="1177" t="s">
        <v>550</v>
      </c>
      <c r="C592" s="213" t="s">
        <v>63</v>
      </c>
      <c r="D592" s="409" t="str">
        <f>VLOOKUP(C592,$BC:$BD,2,0)</f>
        <v>1500W-4</v>
      </c>
      <c r="E592" s="562" t="s">
        <v>551</v>
      </c>
      <c r="F592" s="1183">
        <v>3</v>
      </c>
      <c r="G592" s="526">
        <v>1058</v>
      </c>
      <c r="H592" s="388">
        <f t="shared" si="49"/>
        <v>3174</v>
      </c>
      <c r="I592" s="897">
        <v>0.0325</v>
      </c>
      <c r="J592" s="388">
        <f t="shared" si="47"/>
        <v>3277.16</v>
      </c>
      <c r="K592" s="774"/>
      <c r="L592" s="217">
        <f t="shared" si="50"/>
        <v>0</v>
      </c>
      <c r="M592" s="526"/>
      <c r="N592" s="526"/>
      <c r="O592" s="526"/>
      <c r="P592" s="526"/>
      <c r="Q592" s="1191"/>
      <c r="R592" s="1191"/>
      <c r="S592" s="1191"/>
      <c r="T592" s="1185"/>
      <c r="BC592" s="1176"/>
    </row>
    <row r="593" s="1121" customFormat="1" customHeight="1" spans="1:55">
      <c r="A593" s="513">
        <v>46072</v>
      </c>
      <c r="B593" s="1177" t="s">
        <v>552</v>
      </c>
      <c r="C593" s="213"/>
      <c r="D593" s="1178" t="s">
        <v>706</v>
      </c>
      <c r="E593" s="562" t="s">
        <v>919</v>
      </c>
      <c r="F593" s="1183"/>
      <c r="G593" s="526"/>
      <c r="H593" s="388">
        <f t="shared" si="49"/>
        <v>0</v>
      </c>
      <c r="I593" s="897"/>
      <c r="J593" s="388">
        <f t="shared" si="47"/>
        <v>0</v>
      </c>
      <c r="K593" s="774">
        <v>1</v>
      </c>
      <c r="L593" s="217">
        <f t="shared" si="50"/>
        <v>552.22</v>
      </c>
      <c r="M593" s="526"/>
      <c r="N593" s="526">
        <v>552.22</v>
      </c>
      <c r="O593" s="526"/>
      <c r="P593" s="526"/>
      <c r="Q593" s="1191"/>
      <c r="R593" s="1191"/>
      <c r="S593" s="1191"/>
      <c r="T593" s="1185" t="s">
        <v>996</v>
      </c>
      <c r="BC593" s="1176"/>
    </row>
    <row r="594" s="1121" customFormat="1" customHeight="1" spans="1:55">
      <c r="A594" s="513">
        <v>46072</v>
      </c>
      <c r="B594" s="1177" t="s">
        <v>552</v>
      </c>
      <c r="C594" s="213" t="s">
        <v>21</v>
      </c>
      <c r="D594" s="409" t="str">
        <f>VLOOKUP(C594,$BC:$BD,2,0)</f>
        <v>COMP 750W 220V</v>
      </c>
      <c r="E594" s="562" t="s">
        <v>382</v>
      </c>
      <c r="F594" s="1183">
        <v>1</v>
      </c>
      <c r="G594" s="526">
        <v>534.84</v>
      </c>
      <c r="H594" s="388">
        <f t="shared" si="49"/>
        <v>534.84</v>
      </c>
      <c r="I594" s="897">
        <v>0.0325</v>
      </c>
      <c r="J594" s="388">
        <f t="shared" si="47"/>
        <v>552.22</v>
      </c>
      <c r="K594" s="774"/>
      <c r="L594" s="217">
        <f t="shared" si="50"/>
        <v>0</v>
      </c>
      <c r="M594" s="526"/>
      <c r="N594" s="526"/>
      <c r="O594" s="526"/>
      <c r="P594" s="526"/>
      <c r="Q594" s="1191"/>
      <c r="R594" s="1191"/>
      <c r="S594" s="1191"/>
      <c r="T594" s="1185"/>
      <c r="BC594" s="1176"/>
    </row>
    <row r="595" s="1121" customFormat="1" customHeight="1" spans="1:55">
      <c r="A595" s="513">
        <v>46072</v>
      </c>
      <c r="B595" s="1177" t="s">
        <v>553</v>
      </c>
      <c r="C595" s="213"/>
      <c r="D595" s="1178" t="s">
        <v>706</v>
      </c>
      <c r="E595" s="562" t="s">
        <v>895</v>
      </c>
      <c r="F595" s="1183"/>
      <c r="G595" s="526"/>
      <c r="H595" s="388">
        <f t="shared" si="49"/>
        <v>0</v>
      </c>
      <c r="I595" s="897"/>
      <c r="J595" s="388">
        <f t="shared" si="47"/>
        <v>0</v>
      </c>
      <c r="K595" s="774">
        <v>1</v>
      </c>
      <c r="L595" s="217">
        <f t="shared" si="50"/>
        <v>1068.51</v>
      </c>
      <c r="M595" s="526"/>
      <c r="N595" s="526"/>
      <c r="O595" s="526"/>
      <c r="P595" s="526">
        <v>1094.45</v>
      </c>
      <c r="Q595" s="1191"/>
      <c r="R595" s="217">
        <f>ROUND(P595*S595,2)</f>
        <v>25.94</v>
      </c>
      <c r="S595" s="905">
        <v>0.0237</v>
      </c>
      <c r="T595" s="1185" t="s">
        <v>996</v>
      </c>
      <c r="BC595" s="1176"/>
    </row>
    <row r="596" s="1121" customFormat="1" customHeight="1" spans="1:55">
      <c r="A596" s="513">
        <v>46072</v>
      </c>
      <c r="B596" s="1177" t="s">
        <v>553</v>
      </c>
      <c r="C596" s="213" t="s">
        <v>63</v>
      </c>
      <c r="D596" s="409" t="str">
        <f>VLOOKUP(C596,$BC:$BD,2,0)</f>
        <v>1500W-4</v>
      </c>
      <c r="E596" s="562" t="s">
        <v>276</v>
      </c>
      <c r="F596" s="1183">
        <v>1</v>
      </c>
      <c r="G596" s="526">
        <v>1060</v>
      </c>
      <c r="H596" s="388">
        <f t="shared" si="49"/>
        <v>1060</v>
      </c>
      <c r="I596" s="897">
        <v>0.0325</v>
      </c>
      <c r="J596" s="388">
        <f t="shared" si="47"/>
        <v>1094.45</v>
      </c>
      <c r="K596" s="774"/>
      <c r="L596" s="217">
        <f t="shared" si="50"/>
        <v>0</v>
      </c>
      <c r="M596" s="526"/>
      <c r="N596" s="526"/>
      <c r="O596" s="526"/>
      <c r="P596" s="526"/>
      <c r="Q596" s="1191"/>
      <c r="R596" s="1191"/>
      <c r="S596" s="1191"/>
      <c r="T596" s="1185"/>
      <c r="BC596" s="1176"/>
    </row>
    <row r="597" s="1121" customFormat="1" customHeight="1" spans="1:55">
      <c r="A597" s="513">
        <v>46072</v>
      </c>
      <c r="B597" s="1177" t="s">
        <v>554</v>
      </c>
      <c r="C597" s="213"/>
      <c r="D597" s="1178" t="s">
        <v>706</v>
      </c>
      <c r="E597" s="562" t="s">
        <v>969</v>
      </c>
      <c r="F597" s="1183"/>
      <c r="G597" s="526"/>
      <c r="H597" s="388">
        <f t="shared" si="49"/>
        <v>0</v>
      </c>
      <c r="I597" s="897"/>
      <c r="J597" s="388">
        <f t="shared" si="47"/>
        <v>0</v>
      </c>
      <c r="K597" s="774">
        <v>1</v>
      </c>
      <c r="L597" s="217">
        <f t="shared" si="50"/>
        <v>1672.7</v>
      </c>
      <c r="M597" s="526"/>
      <c r="N597" s="526"/>
      <c r="O597" s="526"/>
      <c r="P597" s="526">
        <v>1685</v>
      </c>
      <c r="Q597" s="1191"/>
      <c r="R597" s="217">
        <f>ROUND(P597*S597,2)</f>
        <v>12.3</v>
      </c>
      <c r="S597" s="905">
        <v>0.0073</v>
      </c>
      <c r="T597" s="1185" t="s">
        <v>996</v>
      </c>
      <c r="BC597" s="1176"/>
    </row>
    <row r="598" s="1121" customFormat="1" customHeight="1" spans="1:55">
      <c r="A598" s="513">
        <v>46072</v>
      </c>
      <c r="B598" s="1177" t="s">
        <v>554</v>
      </c>
      <c r="C598" s="213" t="s">
        <v>78</v>
      </c>
      <c r="D598" s="409" t="str">
        <f>VLOOKUP(C598,$BC:$BD,2,0)</f>
        <v>550*2-50L</v>
      </c>
      <c r="E598" s="562" t="s">
        <v>502</v>
      </c>
      <c r="F598" s="1183">
        <v>1</v>
      </c>
      <c r="G598" s="526">
        <v>1685</v>
      </c>
      <c r="H598" s="388">
        <f t="shared" si="49"/>
        <v>1685</v>
      </c>
      <c r="I598" s="897"/>
      <c r="J598" s="388">
        <f t="shared" si="47"/>
        <v>1685</v>
      </c>
      <c r="K598" s="774"/>
      <c r="L598" s="217"/>
      <c r="M598" s="526"/>
      <c r="N598" s="526"/>
      <c r="O598" s="526"/>
      <c r="P598" s="526"/>
      <c r="Q598" s="1191"/>
      <c r="R598" s="1191"/>
      <c r="S598" s="1191"/>
      <c r="T598" s="1185"/>
      <c r="BC598" s="1176"/>
    </row>
    <row r="599" s="1121" customFormat="1" customHeight="1" spans="1:55">
      <c r="A599" s="513">
        <v>46073</v>
      </c>
      <c r="B599" s="1177" t="s">
        <v>555</v>
      </c>
      <c r="C599" s="213"/>
      <c r="D599" s="1178" t="s">
        <v>706</v>
      </c>
      <c r="E599" s="562" t="s">
        <v>936</v>
      </c>
      <c r="F599" s="1183"/>
      <c r="G599" s="526"/>
      <c r="H599" s="388">
        <f t="shared" si="49"/>
        <v>0</v>
      </c>
      <c r="I599" s="897"/>
      <c r="J599" s="388">
        <f t="shared" si="47"/>
        <v>0</v>
      </c>
      <c r="K599" s="774">
        <v>5</v>
      </c>
      <c r="L599" s="217">
        <f>SUM(M599+N599+O599+P599-R599)</f>
        <v>3322.9</v>
      </c>
      <c r="M599" s="526"/>
      <c r="N599" s="526">
        <v>3322.9</v>
      </c>
      <c r="O599" s="526"/>
      <c r="P599" s="526"/>
      <c r="Q599" s="1191"/>
      <c r="R599" s="1191"/>
      <c r="S599" s="1191"/>
      <c r="T599" s="1185" t="s">
        <v>983</v>
      </c>
      <c r="BC599" s="1176"/>
    </row>
    <row r="600" s="1121" customFormat="1" customHeight="1" spans="1:55">
      <c r="A600" s="513">
        <v>46073</v>
      </c>
      <c r="B600" s="1177" t="s">
        <v>555</v>
      </c>
      <c r="C600" s="213" t="s">
        <v>446</v>
      </c>
      <c r="D600" s="409" t="str">
        <f>VLOOKUP(C600,$BC:$BD,2,0)</f>
        <v>1100-8L</v>
      </c>
      <c r="E600" s="562" t="s">
        <v>106</v>
      </c>
      <c r="F600" s="1183">
        <v>5</v>
      </c>
      <c r="G600" s="526">
        <v>664.58</v>
      </c>
      <c r="H600" s="388">
        <f t="shared" si="49"/>
        <v>3322.9</v>
      </c>
      <c r="I600" s="897"/>
      <c r="J600" s="388">
        <f t="shared" si="47"/>
        <v>3322.9</v>
      </c>
      <c r="K600" s="774"/>
      <c r="L600" s="217"/>
      <c r="M600" s="526"/>
      <c r="N600" s="526"/>
      <c r="O600" s="526"/>
      <c r="P600" s="526"/>
      <c r="Q600" s="1191"/>
      <c r="R600" s="1191"/>
      <c r="S600" s="1191"/>
      <c r="T600" s="1185"/>
      <c r="BC600" s="1176"/>
    </row>
    <row r="601" s="1121" customFormat="1" customHeight="1" spans="1:55">
      <c r="A601" s="513">
        <v>46073</v>
      </c>
      <c r="B601" s="1177" t="s">
        <v>556</v>
      </c>
      <c r="C601" s="213"/>
      <c r="D601" s="1178" t="s">
        <v>706</v>
      </c>
      <c r="E601" s="562" t="s">
        <v>998</v>
      </c>
      <c r="F601" s="1183"/>
      <c r="G601" s="526"/>
      <c r="H601" s="388">
        <f t="shared" si="49"/>
        <v>0</v>
      </c>
      <c r="I601" s="897"/>
      <c r="J601" s="388">
        <f t="shared" si="47"/>
        <v>0</v>
      </c>
      <c r="K601" s="774">
        <v>1</v>
      </c>
      <c r="L601" s="217">
        <f>SUM(M601+N601+O601+P601-R601)</f>
        <v>1684</v>
      </c>
      <c r="M601" s="526"/>
      <c r="N601" s="526">
        <v>1684</v>
      </c>
      <c r="O601" s="526"/>
      <c r="P601" s="526"/>
      <c r="Q601" s="1191"/>
      <c r="R601" s="1191"/>
      <c r="S601" s="1191"/>
      <c r="T601" s="1185" t="s">
        <v>996</v>
      </c>
      <c r="BC601" s="1176"/>
    </row>
    <row r="602" s="1121" customFormat="1" customHeight="1" spans="1:55">
      <c r="A602" s="513">
        <v>46073</v>
      </c>
      <c r="B602" s="1177" t="s">
        <v>556</v>
      </c>
      <c r="C602" s="213" t="s">
        <v>78</v>
      </c>
      <c r="D602" s="409" t="str">
        <f>VLOOKUP(C602,$BC:$BD,2,0)</f>
        <v>550*2-50L</v>
      </c>
      <c r="E602" s="562" t="s">
        <v>557</v>
      </c>
      <c r="F602" s="1183">
        <v>1</v>
      </c>
      <c r="G602" s="526">
        <v>1684</v>
      </c>
      <c r="H602" s="388">
        <f t="shared" si="49"/>
        <v>1684</v>
      </c>
      <c r="I602" s="897"/>
      <c r="J602" s="388">
        <f t="shared" si="47"/>
        <v>1684</v>
      </c>
      <c r="K602" s="774"/>
      <c r="L602" s="217">
        <f>SUM(M602+N602+O602+P602-R602)</f>
        <v>0</v>
      </c>
      <c r="M602" s="526"/>
      <c r="N602" s="526"/>
      <c r="O602" s="526"/>
      <c r="P602" s="526"/>
      <c r="Q602" s="1191"/>
      <c r="R602" s="1191"/>
      <c r="S602" s="1191"/>
      <c r="T602" s="1185"/>
      <c r="BC602" s="1176"/>
    </row>
    <row r="603" s="1121" customFormat="1" customHeight="1" spans="1:55">
      <c r="A603" s="513">
        <v>46073</v>
      </c>
      <c r="B603" s="1177" t="s">
        <v>558</v>
      </c>
      <c r="C603" s="213"/>
      <c r="D603" s="1178" t="s">
        <v>706</v>
      </c>
      <c r="E603" s="562" t="s">
        <v>928</v>
      </c>
      <c r="F603" s="1183"/>
      <c r="G603" s="526"/>
      <c r="H603" s="388">
        <f t="shared" si="49"/>
        <v>0</v>
      </c>
      <c r="I603" s="897"/>
      <c r="J603" s="388">
        <f t="shared" si="47"/>
        <v>0</v>
      </c>
      <c r="K603" s="774">
        <v>8</v>
      </c>
      <c r="L603" s="217">
        <f>SUM(M603+N603+O603+P603-R603)</f>
        <v>5664.35</v>
      </c>
      <c r="M603" s="526"/>
      <c r="N603" s="526"/>
      <c r="O603" s="526"/>
      <c r="P603" s="526">
        <v>5706</v>
      </c>
      <c r="Q603" s="1191"/>
      <c r="R603" s="217">
        <f>ROUND(P603*S603,2)</f>
        <v>41.65</v>
      </c>
      <c r="S603" s="905">
        <v>0.0073</v>
      </c>
      <c r="T603" s="1185" t="s">
        <v>999</v>
      </c>
      <c r="BC603" s="1176"/>
    </row>
    <row r="604" s="1121" customFormat="1" customHeight="1" spans="1:55">
      <c r="A604" s="513">
        <v>46073</v>
      </c>
      <c r="B604" s="1177" t="s">
        <v>558</v>
      </c>
      <c r="C604" s="213" t="s">
        <v>446</v>
      </c>
      <c r="D604" s="409" t="str">
        <f>VLOOKUP(C604,$BC:$BD,2,0)</f>
        <v>1100-8L</v>
      </c>
      <c r="E604" s="562" t="s">
        <v>40</v>
      </c>
      <c r="F604" s="1183">
        <v>4</v>
      </c>
      <c r="G604" s="526">
        <v>660</v>
      </c>
      <c r="H604" s="388">
        <f t="shared" si="49"/>
        <v>2640</v>
      </c>
      <c r="I604" s="897"/>
      <c r="J604" s="388">
        <f t="shared" si="47"/>
        <v>2640</v>
      </c>
      <c r="K604" s="774"/>
      <c r="L604" s="217"/>
      <c r="M604" s="526"/>
      <c r="N604" s="526"/>
      <c r="O604" s="526"/>
      <c r="P604" s="526"/>
      <c r="Q604" s="1191"/>
      <c r="R604" s="1191"/>
      <c r="S604" s="1191"/>
      <c r="T604" s="1185"/>
      <c r="BC604" s="1176"/>
    </row>
    <row r="605" s="1121" customFormat="1" customHeight="1" spans="1:55">
      <c r="A605" s="513">
        <v>46073</v>
      </c>
      <c r="B605" s="1177" t="s">
        <v>558</v>
      </c>
      <c r="C605" s="213" t="s">
        <v>546</v>
      </c>
      <c r="D605" s="409" t="str">
        <f>VLOOKUP(C605,$BC:$BD,2,0)</f>
        <v>1100 8L 127V</v>
      </c>
      <c r="E605" s="562" t="s">
        <v>40</v>
      </c>
      <c r="F605" s="1183">
        <v>1</v>
      </c>
      <c r="G605" s="526">
        <v>660</v>
      </c>
      <c r="H605" s="388">
        <f t="shared" si="49"/>
        <v>660</v>
      </c>
      <c r="I605" s="897"/>
      <c r="J605" s="388">
        <f t="shared" si="47"/>
        <v>660</v>
      </c>
      <c r="K605" s="774"/>
      <c r="L605" s="217"/>
      <c r="M605" s="526"/>
      <c r="N605" s="526"/>
      <c r="O605" s="526"/>
      <c r="P605" s="526"/>
      <c r="Q605" s="1191"/>
      <c r="R605" s="1191"/>
      <c r="S605" s="1191"/>
      <c r="T605" s="1185"/>
      <c r="BC605" s="1176"/>
    </row>
    <row r="606" s="1121" customFormat="1" customHeight="1" spans="1:55">
      <c r="A606" s="513">
        <v>46073</v>
      </c>
      <c r="B606" s="1177" t="s">
        <v>558</v>
      </c>
      <c r="C606" s="213" t="s">
        <v>43</v>
      </c>
      <c r="D606" s="409" t="str">
        <f>VLOOKUP(C606,$BC:$BD,2,0)</f>
        <v>1200- 8L</v>
      </c>
      <c r="E606" s="562" t="s">
        <v>40</v>
      </c>
      <c r="F606" s="1183">
        <v>1</v>
      </c>
      <c r="G606" s="526">
        <v>714</v>
      </c>
      <c r="H606" s="388">
        <f t="shared" si="49"/>
        <v>714</v>
      </c>
      <c r="I606" s="897"/>
      <c r="J606" s="388">
        <f t="shared" si="47"/>
        <v>714</v>
      </c>
      <c r="K606" s="774"/>
      <c r="L606" s="217"/>
      <c r="M606" s="526"/>
      <c r="N606" s="526"/>
      <c r="O606" s="526"/>
      <c r="P606" s="526"/>
      <c r="Q606" s="1191"/>
      <c r="R606" s="1191"/>
      <c r="S606" s="1191"/>
      <c r="T606" s="1185"/>
      <c r="BC606" s="1176"/>
    </row>
    <row r="607" s="1121" customFormat="1" customHeight="1" spans="1:55">
      <c r="A607" s="513">
        <v>46073</v>
      </c>
      <c r="B607" s="1177" t="s">
        <v>558</v>
      </c>
      <c r="C607" s="213" t="s">
        <v>120</v>
      </c>
      <c r="D607" s="409" t="str">
        <f>VLOOKUP(C607,$BC:$BD,2,0)</f>
        <v>750-25L</v>
      </c>
      <c r="E607" s="562" t="s">
        <v>40</v>
      </c>
      <c r="F607" s="1183">
        <v>2</v>
      </c>
      <c r="G607" s="526">
        <v>846</v>
      </c>
      <c r="H607" s="388">
        <f t="shared" si="49"/>
        <v>1692</v>
      </c>
      <c r="I607" s="897"/>
      <c r="J607" s="388">
        <f t="shared" si="47"/>
        <v>1692</v>
      </c>
      <c r="K607" s="774"/>
      <c r="L607" s="217"/>
      <c r="M607" s="526"/>
      <c r="N607" s="526"/>
      <c r="O607" s="526"/>
      <c r="P607" s="526"/>
      <c r="Q607" s="1191"/>
      <c r="R607" s="1191"/>
      <c r="S607" s="1191"/>
      <c r="T607" s="1185"/>
      <c r="BC607" s="1176"/>
    </row>
    <row r="608" s="1121" customFormat="1" customHeight="1" spans="1:55">
      <c r="A608" s="513">
        <v>46073</v>
      </c>
      <c r="B608" s="1177" t="s">
        <v>1000</v>
      </c>
      <c r="C608" s="213"/>
      <c r="D608" s="1178" t="s">
        <v>723</v>
      </c>
      <c r="E608" s="562" t="s">
        <v>951</v>
      </c>
      <c r="F608" s="1183"/>
      <c r="G608" s="526"/>
      <c r="H608" s="388">
        <f t="shared" si="49"/>
        <v>0</v>
      </c>
      <c r="I608" s="897"/>
      <c r="J608" s="388">
        <f t="shared" si="47"/>
        <v>0</v>
      </c>
      <c r="K608" s="774"/>
      <c r="L608" s="217"/>
      <c r="M608" s="526"/>
      <c r="N608" s="526"/>
      <c r="O608" s="526"/>
      <c r="P608" s="526"/>
      <c r="Q608" s="1191"/>
      <c r="R608" s="1191"/>
      <c r="S608" s="1191"/>
      <c r="T608" s="1185" t="s">
        <v>1001</v>
      </c>
      <c r="BC608" s="1176"/>
    </row>
    <row r="609" s="1121" customFormat="1" customHeight="1" spans="1:55">
      <c r="A609" s="513">
        <v>46073</v>
      </c>
      <c r="B609" s="1177" t="s">
        <v>559</v>
      </c>
      <c r="C609" s="213"/>
      <c r="D609" s="1178" t="s">
        <v>706</v>
      </c>
      <c r="E609" s="562" t="s">
        <v>1002</v>
      </c>
      <c r="F609" s="1183"/>
      <c r="G609" s="526"/>
      <c r="H609" s="388">
        <f t="shared" si="49"/>
        <v>0</v>
      </c>
      <c r="I609" s="897"/>
      <c r="J609" s="388">
        <f t="shared" si="47"/>
        <v>0</v>
      </c>
      <c r="K609" s="774">
        <v>20</v>
      </c>
      <c r="L609" s="217">
        <f>SUM(M609+N609+O609+P609-R609)</f>
        <v>16927.2</v>
      </c>
      <c r="M609" s="526"/>
      <c r="N609" s="526">
        <v>16927.2</v>
      </c>
      <c r="O609" s="526"/>
      <c r="P609" s="526"/>
      <c r="Q609" s="1191"/>
      <c r="R609" s="1191"/>
      <c r="S609" s="1191"/>
      <c r="T609" s="1185" t="s">
        <v>999</v>
      </c>
      <c r="BC609" s="1176"/>
    </row>
    <row r="610" s="1121" customFormat="1" customHeight="1" spans="1:55">
      <c r="A610" s="513">
        <v>46073</v>
      </c>
      <c r="B610" s="1177" t="s">
        <v>559</v>
      </c>
      <c r="C610" s="213" t="s">
        <v>560</v>
      </c>
      <c r="D610" s="409" t="str">
        <f>VLOOKUP(C610,$BC:$BD,2,0)</f>
        <v>750-25L</v>
      </c>
      <c r="E610" s="562" t="s">
        <v>561</v>
      </c>
      <c r="F610" s="1183">
        <v>20</v>
      </c>
      <c r="G610" s="526">
        <v>846.36</v>
      </c>
      <c r="H610" s="388">
        <f t="shared" si="49"/>
        <v>16927.2</v>
      </c>
      <c r="I610" s="897"/>
      <c r="J610" s="388">
        <f t="shared" si="47"/>
        <v>16927.2</v>
      </c>
      <c r="K610" s="774"/>
      <c r="L610" s="217"/>
      <c r="M610" s="526"/>
      <c r="N610" s="526"/>
      <c r="O610" s="526"/>
      <c r="P610" s="526"/>
      <c r="Q610" s="1191"/>
      <c r="R610" s="1191"/>
      <c r="S610" s="1191"/>
      <c r="T610" s="1185"/>
      <c r="BC610" s="1176"/>
    </row>
    <row r="611" s="1121" customFormat="1" customHeight="1" spans="1:55">
      <c r="A611" s="513">
        <v>46076</v>
      </c>
      <c r="B611" s="1177" t="s">
        <v>562</v>
      </c>
      <c r="C611" s="213"/>
      <c r="D611" s="1178" t="s">
        <v>706</v>
      </c>
      <c r="E611" s="562" t="s">
        <v>821</v>
      </c>
      <c r="F611" s="1183"/>
      <c r="G611" s="526"/>
      <c r="H611" s="388">
        <f t="shared" si="49"/>
        <v>0</v>
      </c>
      <c r="I611" s="897"/>
      <c r="J611" s="388">
        <f t="shared" si="47"/>
        <v>0</v>
      </c>
      <c r="K611" s="774">
        <v>5</v>
      </c>
      <c r="L611" s="217">
        <f>SUM(M611+N611+O611+P611-R611)</f>
        <v>8425</v>
      </c>
      <c r="M611" s="526"/>
      <c r="N611" s="526">
        <v>8425</v>
      </c>
      <c r="O611" s="526"/>
      <c r="P611" s="526"/>
      <c r="Q611" s="1191"/>
      <c r="R611" s="1191"/>
      <c r="S611" s="1191"/>
      <c r="T611" s="1185" t="s">
        <v>999</v>
      </c>
      <c r="BC611" s="1176"/>
    </row>
    <row r="612" s="1121" customFormat="1" customHeight="1" spans="1:55">
      <c r="A612" s="513">
        <v>46076</v>
      </c>
      <c r="B612" s="1177" t="s">
        <v>562</v>
      </c>
      <c r="C612" s="213" t="s">
        <v>78</v>
      </c>
      <c r="D612" s="409" t="str">
        <f>VLOOKUP(C612,$BC:$BD,2,0)</f>
        <v>550*2-50L</v>
      </c>
      <c r="E612" s="562" t="s">
        <v>157</v>
      </c>
      <c r="F612" s="1183">
        <v>5</v>
      </c>
      <c r="G612" s="526">
        <v>1685</v>
      </c>
      <c r="H612" s="388">
        <f t="shared" si="49"/>
        <v>8425</v>
      </c>
      <c r="I612" s="897"/>
      <c r="J612" s="388">
        <f t="shared" si="47"/>
        <v>8425</v>
      </c>
      <c r="K612" s="774"/>
      <c r="L612" s="217"/>
      <c r="M612" s="526"/>
      <c r="N612" s="526"/>
      <c r="O612" s="526"/>
      <c r="P612" s="526"/>
      <c r="Q612" s="1191"/>
      <c r="R612" s="1191"/>
      <c r="S612" s="1191"/>
      <c r="T612" s="1185"/>
      <c r="BC612" s="1176"/>
    </row>
    <row r="613" s="1121" customFormat="1" customHeight="1" spans="1:55">
      <c r="A613" s="513">
        <v>46076</v>
      </c>
      <c r="B613" s="1177" t="s">
        <v>563</v>
      </c>
      <c r="C613" s="213"/>
      <c r="D613" s="1178" t="s">
        <v>706</v>
      </c>
      <c r="E613" s="562" t="s">
        <v>928</v>
      </c>
      <c r="F613" s="1183"/>
      <c r="G613" s="526"/>
      <c r="H613" s="388">
        <f t="shared" si="49"/>
        <v>0</v>
      </c>
      <c r="I613" s="897"/>
      <c r="J613" s="388">
        <f t="shared" si="47"/>
        <v>0</v>
      </c>
      <c r="K613" s="774">
        <v>9</v>
      </c>
      <c r="L613" s="217">
        <f>SUM(M613+N613+O613+P613-R613)</f>
        <v>6855.59</v>
      </c>
      <c r="M613" s="526"/>
      <c r="N613" s="526"/>
      <c r="O613" s="526"/>
      <c r="P613" s="526">
        <v>6906</v>
      </c>
      <c r="Q613" s="1191"/>
      <c r="R613" s="217">
        <f>ROUND(P613*S613,2)</f>
        <v>50.41</v>
      </c>
      <c r="S613" s="905">
        <v>0.0073</v>
      </c>
      <c r="T613" s="1185" t="s">
        <v>1003</v>
      </c>
      <c r="BC613" s="1176"/>
    </row>
    <row r="614" s="1121" customFormat="1" customHeight="1" spans="1:55">
      <c r="A614" s="513">
        <v>46076</v>
      </c>
      <c r="B614" s="1177" t="s">
        <v>563</v>
      </c>
      <c r="C614" s="213" t="s">
        <v>446</v>
      </c>
      <c r="D614" s="409" t="str">
        <f>VLOOKUP(C614,$BC:$BD,2,0)</f>
        <v>1100-8L</v>
      </c>
      <c r="E614" s="562" t="s">
        <v>40</v>
      </c>
      <c r="F614" s="1183">
        <v>4</v>
      </c>
      <c r="G614" s="526">
        <v>660</v>
      </c>
      <c r="H614" s="388">
        <f t="shared" si="49"/>
        <v>2640</v>
      </c>
      <c r="I614" s="897"/>
      <c r="J614" s="388">
        <f t="shared" si="47"/>
        <v>2640</v>
      </c>
      <c r="K614" s="774"/>
      <c r="L614" s="217"/>
      <c r="M614" s="526"/>
      <c r="N614" s="526"/>
      <c r="O614" s="526"/>
      <c r="P614" s="526"/>
      <c r="Q614" s="1191"/>
      <c r="R614" s="1191"/>
      <c r="S614" s="1191"/>
      <c r="T614" s="1185"/>
      <c r="BC614" s="1176"/>
    </row>
    <row r="615" s="1121" customFormat="1" customHeight="1" spans="1:55">
      <c r="A615" s="513">
        <v>46076</v>
      </c>
      <c r="B615" s="1177" t="s">
        <v>563</v>
      </c>
      <c r="C615" s="213" t="s">
        <v>45</v>
      </c>
      <c r="D615" s="409" t="str">
        <f>VLOOKUP(C615,$BC:$BD,2,0)</f>
        <v>1200 25L</v>
      </c>
      <c r="E615" s="562" t="s">
        <v>40</v>
      </c>
      <c r="F615" s="1183">
        <v>3</v>
      </c>
      <c r="G615" s="526">
        <v>902</v>
      </c>
      <c r="H615" s="388">
        <f t="shared" si="49"/>
        <v>2706</v>
      </c>
      <c r="I615" s="897"/>
      <c r="J615" s="388">
        <f t="shared" si="47"/>
        <v>2706</v>
      </c>
      <c r="K615" s="774"/>
      <c r="L615" s="217"/>
      <c r="M615" s="526"/>
      <c r="N615" s="526"/>
      <c r="O615" s="526"/>
      <c r="P615" s="526"/>
      <c r="Q615" s="1191"/>
      <c r="R615" s="1191"/>
      <c r="S615" s="1191"/>
      <c r="T615" s="1185"/>
      <c r="BC615" s="1176"/>
    </row>
    <row r="616" s="1121" customFormat="1" customHeight="1" spans="1:55">
      <c r="A616" s="513">
        <v>46076</v>
      </c>
      <c r="B616" s="1177" t="s">
        <v>563</v>
      </c>
      <c r="C616" s="213" t="s">
        <v>43</v>
      </c>
      <c r="D616" s="409" t="str">
        <f>VLOOKUP(C616,$BC:$BD,2,0)</f>
        <v>1200- 8L</v>
      </c>
      <c r="E616" s="562" t="s">
        <v>40</v>
      </c>
      <c r="F616" s="1183">
        <v>1</v>
      </c>
      <c r="G616" s="526">
        <v>714</v>
      </c>
      <c r="H616" s="388">
        <f t="shared" si="49"/>
        <v>714</v>
      </c>
      <c r="I616" s="897"/>
      <c r="J616" s="388">
        <f t="shared" si="47"/>
        <v>714</v>
      </c>
      <c r="K616" s="774"/>
      <c r="L616" s="217"/>
      <c r="M616" s="526"/>
      <c r="N616" s="526"/>
      <c r="O616" s="526"/>
      <c r="P616" s="526"/>
      <c r="Q616" s="1191"/>
      <c r="R616" s="1191"/>
      <c r="S616" s="1191"/>
      <c r="T616" s="1185"/>
      <c r="BC616" s="1176"/>
    </row>
    <row r="617" s="1121" customFormat="1" customHeight="1" spans="1:55">
      <c r="A617" s="513">
        <v>46076</v>
      </c>
      <c r="B617" s="1177" t="s">
        <v>563</v>
      </c>
      <c r="C617" s="213" t="s">
        <v>120</v>
      </c>
      <c r="D617" s="409" t="str">
        <f>VLOOKUP(C617,$BC:$BD,2,0)</f>
        <v>750-25L</v>
      </c>
      <c r="E617" s="562" t="s">
        <v>40</v>
      </c>
      <c r="F617" s="1183">
        <v>1</v>
      </c>
      <c r="G617" s="526">
        <v>846</v>
      </c>
      <c r="H617" s="388">
        <f t="shared" si="49"/>
        <v>846</v>
      </c>
      <c r="I617" s="897"/>
      <c r="J617" s="388">
        <f t="shared" si="47"/>
        <v>846</v>
      </c>
      <c r="K617" s="774"/>
      <c r="L617" s="217"/>
      <c r="M617" s="526"/>
      <c r="N617" s="526"/>
      <c r="O617" s="526"/>
      <c r="P617" s="526"/>
      <c r="Q617" s="1191"/>
      <c r="R617" s="1191"/>
      <c r="S617" s="1191"/>
      <c r="T617" s="1185"/>
      <c r="BC617" s="1176"/>
    </row>
    <row r="618" s="1121" customFormat="1" customHeight="1" spans="1:55">
      <c r="A618" s="513">
        <v>46076</v>
      </c>
      <c r="B618" s="1177" t="s">
        <v>564</v>
      </c>
      <c r="C618" s="213"/>
      <c r="D618" s="1178" t="s">
        <v>706</v>
      </c>
      <c r="E618" s="562" t="s">
        <v>928</v>
      </c>
      <c r="F618" s="1183"/>
      <c r="G618" s="526"/>
      <c r="H618" s="388">
        <f t="shared" si="49"/>
        <v>0</v>
      </c>
      <c r="I618" s="897"/>
      <c r="J618" s="388">
        <f t="shared" si="47"/>
        <v>0</v>
      </c>
      <c r="K618" s="774">
        <v>20</v>
      </c>
      <c r="L618" s="217">
        <f>SUM(M618+N618+O618+P618-R618)</f>
        <v>13200</v>
      </c>
      <c r="M618" s="526"/>
      <c r="N618" s="526"/>
      <c r="O618" s="526">
        <v>13200</v>
      </c>
      <c r="P618" s="526"/>
      <c r="Q618" s="1191"/>
      <c r="R618" s="1191"/>
      <c r="S618" s="1191"/>
      <c r="T618" s="1185" t="s">
        <v>1004</v>
      </c>
      <c r="BC618" s="1176"/>
    </row>
    <row r="619" s="1121" customFormat="1" customHeight="1" spans="1:55">
      <c r="A619" s="513">
        <v>46076</v>
      </c>
      <c r="B619" s="1177" t="s">
        <v>564</v>
      </c>
      <c r="C619" s="213" t="s">
        <v>446</v>
      </c>
      <c r="D619" s="409" t="str">
        <f>VLOOKUP(C619,$BC:$BD,2,0)</f>
        <v>1100-8L</v>
      </c>
      <c r="E619" s="562" t="s">
        <v>40</v>
      </c>
      <c r="F619" s="1183">
        <v>20</v>
      </c>
      <c r="G619" s="526">
        <v>660</v>
      </c>
      <c r="H619" s="388">
        <f t="shared" si="49"/>
        <v>13200</v>
      </c>
      <c r="I619" s="897"/>
      <c r="J619" s="388">
        <f t="shared" si="47"/>
        <v>13200</v>
      </c>
      <c r="K619" s="774"/>
      <c r="L619" s="217"/>
      <c r="M619" s="526"/>
      <c r="N619" s="526"/>
      <c r="O619" s="526"/>
      <c r="P619" s="526"/>
      <c r="Q619" s="1191"/>
      <c r="R619" s="1191"/>
      <c r="S619" s="1191"/>
      <c r="T619" s="1185"/>
      <c r="BC619" s="1176"/>
    </row>
    <row r="620" s="1121" customFormat="1" customHeight="1" spans="1:55">
      <c r="A620" s="513">
        <v>46077</v>
      </c>
      <c r="B620" s="1177" t="s">
        <v>565</v>
      </c>
      <c r="C620" s="213"/>
      <c r="D620" s="1178" t="s">
        <v>706</v>
      </c>
      <c r="E620" s="562" t="s">
        <v>881</v>
      </c>
      <c r="F620" s="1183"/>
      <c r="G620" s="526"/>
      <c r="H620" s="388">
        <f t="shared" si="49"/>
        <v>0</v>
      </c>
      <c r="I620" s="897"/>
      <c r="J620" s="388">
        <f t="shared" ref="J620:J683" si="51">ROUND(H620+H620*I620,2)</f>
        <v>0</v>
      </c>
      <c r="K620" s="774">
        <v>20</v>
      </c>
      <c r="L620" s="217">
        <f>SUM(M620+N620+O620+P620-R620)</f>
        <v>21500</v>
      </c>
      <c r="M620" s="526"/>
      <c r="N620" s="526"/>
      <c r="O620" s="526">
        <v>21500</v>
      </c>
      <c r="P620" s="526"/>
      <c r="Q620" s="1191"/>
      <c r="R620" s="1191"/>
      <c r="S620" s="1191"/>
      <c r="T620" s="1185" t="s">
        <v>1005</v>
      </c>
      <c r="BC620" s="1176"/>
    </row>
    <row r="621" s="1121" customFormat="1" customHeight="1" spans="1:55">
      <c r="A621" s="513">
        <v>46077</v>
      </c>
      <c r="B621" s="1177" t="s">
        <v>565</v>
      </c>
      <c r="C621" s="213" t="s">
        <v>289</v>
      </c>
      <c r="D621" s="409" t="str">
        <f>VLOOKUP(C621,$BC:$BD,2,0)</f>
        <v>750-30L</v>
      </c>
      <c r="E621" s="562" t="s">
        <v>258</v>
      </c>
      <c r="F621" s="1183">
        <v>20</v>
      </c>
      <c r="G621" s="526">
        <v>1075</v>
      </c>
      <c r="H621" s="388">
        <f t="shared" si="49"/>
        <v>21500</v>
      </c>
      <c r="I621" s="897"/>
      <c r="J621" s="388">
        <f t="shared" si="51"/>
        <v>21500</v>
      </c>
      <c r="K621" s="774"/>
      <c r="L621" s="217"/>
      <c r="M621" s="526"/>
      <c r="N621" s="526"/>
      <c r="O621" s="526"/>
      <c r="P621" s="526"/>
      <c r="Q621" s="1191"/>
      <c r="R621" s="1191"/>
      <c r="S621" s="1191"/>
      <c r="T621" s="1185"/>
      <c r="BC621" s="1176"/>
    </row>
    <row r="622" s="1121" customFormat="1" customHeight="1" spans="1:55">
      <c r="A622" s="513">
        <v>46077</v>
      </c>
      <c r="B622" s="1177" t="s">
        <v>1006</v>
      </c>
      <c r="C622" s="213"/>
      <c r="D622" s="1188" t="s">
        <v>778</v>
      </c>
      <c r="E622" s="562" t="s">
        <v>933</v>
      </c>
      <c r="F622" s="1183"/>
      <c r="G622" s="526"/>
      <c r="H622" s="388">
        <f t="shared" si="49"/>
        <v>0</v>
      </c>
      <c r="I622" s="897"/>
      <c r="J622" s="388">
        <f t="shared" si="51"/>
        <v>0</v>
      </c>
      <c r="K622" s="774"/>
      <c r="L622" s="217">
        <f>SUM(M622+N622+O622+P622-R622)</f>
        <v>0</v>
      </c>
      <c r="M622" s="526"/>
      <c r="N622" s="526"/>
      <c r="O622" s="526"/>
      <c r="P622" s="526"/>
      <c r="Q622" s="1191"/>
      <c r="R622" s="1191"/>
      <c r="S622" s="1191"/>
      <c r="T622" s="1185"/>
      <c r="BC622" s="1176"/>
    </row>
    <row r="623" s="1121" customFormat="1" customHeight="1" spans="1:55">
      <c r="A623" s="513">
        <v>46077</v>
      </c>
      <c r="B623" s="1177" t="s">
        <v>566</v>
      </c>
      <c r="C623" s="213"/>
      <c r="D623" s="1178" t="s">
        <v>706</v>
      </c>
      <c r="E623" s="562" t="s">
        <v>928</v>
      </c>
      <c r="F623" s="1183"/>
      <c r="G623" s="526"/>
      <c r="H623" s="388">
        <f t="shared" si="49"/>
        <v>0</v>
      </c>
      <c r="I623" s="897"/>
      <c r="J623" s="388">
        <f t="shared" si="51"/>
        <v>0</v>
      </c>
      <c r="K623" s="774">
        <v>1</v>
      </c>
      <c r="L623" s="217">
        <f>SUM(M623+N623+O623+P623-R623)</f>
        <v>1682.08</v>
      </c>
      <c r="M623" s="526"/>
      <c r="N623" s="526"/>
      <c r="O623" s="526"/>
      <c r="P623" s="526">
        <v>1694.45</v>
      </c>
      <c r="Q623" s="1191"/>
      <c r="R623" s="217">
        <f>ROUND(P623*S623,2)</f>
        <v>12.37</v>
      </c>
      <c r="S623" s="905">
        <v>0.0073</v>
      </c>
      <c r="T623" s="1185" t="s">
        <v>1007</v>
      </c>
      <c r="BC623" s="1176"/>
    </row>
    <row r="624" s="1121" customFormat="1" customHeight="1" spans="1:55">
      <c r="A624" s="513">
        <v>46077</v>
      </c>
      <c r="B624" s="1177" t="s">
        <v>566</v>
      </c>
      <c r="C624" s="213" t="s">
        <v>129</v>
      </c>
      <c r="D624" s="409" t="str">
        <f>VLOOKUP(C624,$BC:$BD,2,0)</f>
        <v>1500 - 50L</v>
      </c>
      <c r="E624" s="562" t="s">
        <v>40</v>
      </c>
      <c r="F624" s="1183">
        <v>1</v>
      </c>
      <c r="G624" s="526">
        <v>1694.45</v>
      </c>
      <c r="H624" s="388">
        <f t="shared" si="49"/>
        <v>1694.45</v>
      </c>
      <c r="I624" s="897"/>
      <c r="J624" s="388">
        <f t="shared" si="51"/>
        <v>1694.45</v>
      </c>
      <c r="K624" s="774"/>
      <c r="L624" s="217"/>
      <c r="M624" s="526"/>
      <c r="N624" s="526"/>
      <c r="O624" s="526"/>
      <c r="P624" s="526"/>
      <c r="Q624" s="1191"/>
      <c r="R624" s="1191"/>
      <c r="S624" s="1191"/>
      <c r="T624" s="1185"/>
      <c r="BC624" s="1176"/>
    </row>
    <row r="625" s="1121" customFormat="1" customHeight="1" spans="1:55">
      <c r="A625" s="513">
        <v>46077</v>
      </c>
      <c r="B625" s="1177" t="s">
        <v>1008</v>
      </c>
      <c r="C625" s="213"/>
      <c r="D625" s="1178" t="s">
        <v>738</v>
      </c>
      <c r="E625" s="562" t="s">
        <v>1009</v>
      </c>
      <c r="F625" s="1183"/>
      <c r="G625" s="526"/>
      <c r="H625" s="388">
        <f t="shared" si="49"/>
        <v>0</v>
      </c>
      <c r="I625" s="897"/>
      <c r="J625" s="388">
        <f t="shared" si="51"/>
        <v>0</v>
      </c>
      <c r="K625" s="774"/>
      <c r="L625" s="217">
        <f>SUM(M625+N625+O625+P625-R625)</f>
        <v>0</v>
      </c>
      <c r="M625" s="526"/>
      <c r="N625" s="526"/>
      <c r="O625" s="526"/>
      <c r="P625" s="526"/>
      <c r="Q625" s="1191"/>
      <c r="R625" s="1191"/>
      <c r="S625" s="1191"/>
      <c r="T625" s="1185"/>
      <c r="BC625" s="1176"/>
    </row>
    <row r="626" s="1121" customFormat="1" customHeight="1" spans="1:55">
      <c r="A626" s="513">
        <v>46077</v>
      </c>
      <c r="B626" s="1177" t="s">
        <v>567</v>
      </c>
      <c r="C626" s="213"/>
      <c r="D626" s="1178" t="s">
        <v>706</v>
      </c>
      <c r="E626" s="562" t="s">
        <v>1010</v>
      </c>
      <c r="F626" s="1183"/>
      <c r="G626" s="526"/>
      <c r="H626" s="388">
        <f t="shared" si="49"/>
        <v>0</v>
      </c>
      <c r="I626" s="897"/>
      <c r="J626" s="388">
        <f t="shared" si="51"/>
        <v>0</v>
      </c>
      <c r="K626" s="774">
        <v>1</v>
      </c>
      <c r="L626" s="217">
        <f>SUM(M626+N626+O626+P626-R626)</f>
        <v>1094.45</v>
      </c>
      <c r="M626" s="526"/>
      <c r="N626" s="526">
        <v>1094.45</v>
      </c>
      <c r="O626" s="526"/>
      <c r="P626" s="526"/>
      <c r="Q626" s="1191"/>
      <c r="R626" s="1191"/>
      <c r="S626" s="1191"/>
      <c r="T626" s="1185" t="s">
        <v>996</v>
      </c>
      <c r="BC626" s="1176"/>
    </row>
    <row r="627" s="1121" customFormat="1" customHeight="1" spans="1:55">
      <c r="A627" s="513">
        <v>46077</v>
      </c>
      <c r="B627" s="1177" t="s">
        <v>567</v>
      </c>
      <c r="C627" s="213" t="s">
        <v>63</v>
      </c>
      <c r="D627" s="409" t="str">
        <f>VLOOKUP(C627,$BC:$BD,2,0)</f>
        <v>1500W-4</v>
      </c>
      <c r="E627" s="562" t="s">
        <v>568</v>
      </c>
      <c r="F627" s="1183">
        <v>1</v>
      </c>
      <c r="G627" s="526">
        <v>1060</v>
      </c>
      <c r="H627" s="388">
        <f t="shared" si="49"/>
        <v>1060</v>
      </c>
      <c r="I627" s="897">
        <v>0.0325</v>
      </c>
      <c r="J627" s="388">
        <f t="shared" si="51"/>
        <v>1094.45</v>
      </c>
      <c r="K627" s="774"/>
      <c r="L627" s="217"/>
      <c r="M627" s="526"/>
      <c r="N627" s="526"/>
      <c r="O627" s="526"/>
      <c r="P627" s="526"/>
      <c r="Q627" s="1191"/>
      <c r="R627" s="1191"/>
      <c r="S627" s="1191"/>
      <c r="T627" s="1185"/>
      <c r="BC627" s="1176"/>
    </row>
    <row r="628" s="1121" customFormat="1" customHeight="1" spans="1:55">
      <c r="A628" s="513">
        <v>46077</v>
      </c>
      <c r="B628" s="1177" t="s">
        <v>569</v>
      </c>
      <c r="C628" s="213"/>
      <c r="D628" s="1178" t="s">
        <v>706</v>
      </c>
      <c r="E628" s="562" t="s">
        <v>1011</v>
      </c>
      <c r="F628" s="1183"/>
      <c r="G628" s="526"/>
      <c r="H628" s="388">
        <f t="shared" si="49"/>
        <v>0</v>
      </c>
      <c r="I628" s="897"/>
      <c r="J628" s="388">
        <f t="shared" si="51"/>
        <v>0</v>
      </c>
      <c r="K628" s="774">
        <v>25</v>
      </c>
      <c r="L628" s="217">
        <f>SUM(M628+N628+O628+P628-R628)</f>
        <v>3949.29</v>
      </c>
      <c r="M628" s="526"/>
      <c r="N628" s="526">
        <v>3949.29</v>
      </c>
      <c r="O628" s="526"/>
      <c r="P628" s="526"/>
      <c r="Q628" s="1191"/>
      <c r="R628" s="1191"/>
      <c r="S628" s="1191"/>
      <c r="T628" s="1185" t="s">
        <v>1007</v>
      </c>
      <c r="BC628" s="1176"/>
    </row>
    <row r="629" s="1121" customFormat="1" customHeight="1" spans="1:55">
      <c r="A629" s="513">
        <v>46077</v>
      </c>
      <c r="B629" s="1177" t="s">
        <v>569</v>
      </c>
      <c r="C629" s="213" t="s">
        <v>205</v>
      </c>
      <c r="D629" s="409" t="str">
        <f>VLOOKUP(C629,$BC:$BD,2,0)</f>
        <v>BM-1902-25L 220V</v>
      </c>
      <c r="E629" s="562" t="s">
        <v>570</v>
      </c>
      <c r="F629" s="1183">
        <v>5</v>
      </c>
      <c r="G629" s="526">
        <v>680</v>
      </c>
      <c r="H629" s="388">
        <f t="shared" si="49"/>
        <v>3400</v>
      </c>
      <c r="I629" s="897"/>
      <c r="J629" s="388">
        <f t="shared" si="51"/>
        <v>3400</v>
      </c>
      <c r="K629" s="774"/>
      <c r="L629" s="217"/>
      <c r="M629" s="526"/>
      <c r="N629" s="526"/>
      <c r="O629" s="526"/>
      <c r="P629" s="526"/>
      <c r="Q629" s="1191"/>
      <c r="R629" s="1191"/>
      <c r="S629" s="1191"/>
      <c r="T629" s="1185"/>
      <c r="BC629" s="1176"/>
    </row>
    <row r="630" s="1121" customFormat="1" customHeight="1" spans="1:55">
      <c r="A630" s="513">
        <v>46077</v>
      </c>
      <c r="B630" s="1177" t="s">
        <v>569</v>
      </c>
      <c r="C630" s="213" t="s">
        <v>154</v>
      </c>
      <c r="D630" s="409" t="str">
        <f>VLOOKUP(C630,$BC:$BD,2,0)</f>
        <v>E71T-GS 1KG 1MM</v>
      </c>
      <c r="E630" s="562" t="s">
        <v>570</v>
      </c>
      <c r="F630" s="1183">
        <v>20</v>
      </c>
      <c r="G630" s="526">
        <v>26.6</v>
      </c>
      <c r="H630" s="388">
        <f t="shared" si="49"/>
        <v>532</v>
      </c>
      <c r="I630" s="897">
        <v>0.0325</v>
      </c>
      <c r="J630" s="388">
        <f t="shared" si="51"/>
        <v>549.29</v>
      </c>
      <c r="K630" s="774"/>
      <c r="L630" s="217"/>
      <c r="M630" s="526"/>
      <c r="N630" s="526"/>
      <c r="O630" s="526"/>
      <c r="P630" s="526"/>
      <c r="Q630" s="1191"/>
      <c r="R630" s="1191"/>
      <c r="S630" s="1191"/>
      <c r="T630" s="1185"/>
      <c r="BC630" s="1176"/>
    </row>
    <row r="631" s="1121" customFormat="1" customHeight="1" spans="1:55">
      <c r="A631" s="513">
        <v>46077</v>
      </c>
      <c r="B631" s="1177" t="s">
        <v>1012</v>
      </c>
      <c r="C631" s="213"/>
      <c r="D631" s="1178" t="s">
        <v>738</v>
      </c>
      <c r="E631" s="562" t="s">
        <v>1009</v>
      </c>
      <c r="F631" s="1183"/>
      <c r="G631" s="526"/>
      <c r="H631" s="388">
        <f t="shared" si="49"/>
        <v>0</v>
      </c>
      <c r="I631" s="897"/>
      <c r="J631" s="388">
        <f t="shared" si="51"/>
        <v>0</v>
      </c>
      <c r="K631" s="774"/>
      <c r="L631" s="217"/>
      <c r="M631" s="526"/>
      <c r="N631" s="526"/>
      <c r="O631" s="526"/>
      <c r="P631" s="526"/>
      <c r="Q631" s="1191"/>
      <c r="R631" s="1191"/>
      <c r="S631" s="1191"/>
      <c r="T631" s="1185"/>
      <c r="BC631" s="1176"/>
    </row>
    <row r="632" s="1121" customFormat="1" customHeight="1" spans="1:55">
      <c r="A632" s="513">
        <v>46077</v>
      </c>
      <c r="B632" s="1177" t="s">
        <v>571</v>
      </c>
      <c r="C632" s="213"/>
      <c r="D632" s="1178" t="s">
        <v>706</v>
      </c>
      <c r="E632" s="562" t="s">
        <v>800</v>
      </c>
      <c r="F632" s="1183"/>
      <c r="G632" s="526"/>
      <c r="H632" s="388">
        <f t="shared" si="49"/>
        <v>0</v>
      </c>
      <c r="I632" s="897"/>
      <c r="J632" s="388">
        <f t="shared" si="51"/>
        <v>0</v>
      </c>
      <c r="K632" s="774">
        <v>3</v>
      </c>
      <c r="L632" s="217">
        <f>SUM(M632+N632+O632+P632-R632)</f>
        <v>2352</v>
      </c>
      <c r="M632" s="526"/>
      <c r="N632" s="526">
        <v>2352</v>
      </c>
      <c r="O632" s="526"/>
      <c r="P632" s="526"/>
      <c r="Q632" s="1191"/>
      <c r="R632" s="1191"/>
      <c r="S632" s="1191"/>
      <c r="T632" s="1185" t="s">
        <v>1007</v>
      </c>
      <c r="BC632" s="1176"/>
    </row>
    <row r="633" s="1121" customFormat="1" customHeight="1" spans="1:55">
      <c r="A633" s="513">
        <v>46077</v>
      </c>
      <c r="B633" s="1177" t="s">
        <v>571</v>
      </c>
      <c r="C633" s="213" t="s">
        <v>120</v>
      </c>
      <c r="D633" s="409" t="str">
        <f>VLOOKUP(C633,$BC:$BD,2,0)</f>
        <v>750-25L</v>
      </c>
      <c r="E633" s="562" t="s">
        <v>108</v>
      </c>
      <c r="F633" s="1183">
        <v>2</v>
      </c>
      <c r="G633" s="526">
        <v>846</v>
      </c>
      <c r="H633" s="388">
        <f t="shared" si="49"/>
        <v>1692</v>
      </c>
      <c r="I633" s="897"/>
      <c r="J633" s="388">
        <f t="shared" si="51"/>
        <v>1692</v>
      </c>
      <c r="K633" s="774"/>
      <c r="L633" s="217">
        <f>SUM(M633+N633+O633+P633-R633)</f>
        <v>0</v>
      </c>
      <c r="M633" s="526"/>
      <c r="N633" s="526"/>
      <c r="O633" s="526"/>
      <c r="P633" s="526"/>
      <c r="Q633" s="1191"/>
      <c r="R633" s="1191"/>
      <c r="S633" s="1191"/>
      <c r="T633" s="1185"/>
      <c r="BC633" s="1176"/>
    </row>
    <row r="634" s="1121" customFormat="1" customHeight="1" spans="1:55">
      <c r="A634" s="513">
        <v>46077</v>
      </c>
      <c r="B634" s="1177" t="s">
        <v>571</v>
      </c>
      <c r="C634" s="213" t="s">
        <v>446</v>
      </c>
      <c r="D634" s="409" t="str">
        <f>VLOOKUP(C634,$BC:$BD,2,0)</f>
        <v>1100-8L</v>
      </c>
      <c r="E634" s="562" t="s">
        <v>108</v>
      </c>
      <c r="F634" s="1183">
        <v>1</v>
      </c>
      <c r="G634" s="526">
        <v>660</v>
      </c>
      <c r="H634" s="388">
        <f t="shared" si="49"/>
        <v>660</v>
      </c>
      <c r="I634" s="897"/>
      <c r="J634" s="388">
        <f t="shared" si="51"/>
        <v>660</v>
      </c>
      <c r="K634" s="774"/>
      <c r="L634" s="217">
        <f>SUM(M634+N634+O634+P634-R634)</f>
        <v>0</v>
      </c>
      <c r="M634" s="526"/>
      <c r="N634" s="526"/>
      <c r="O634" s="526"/>
      <c r="P634" s="526"/>
      <c r="Q634" s="1191"/>
      <c r="R634" s="1191"/>
      <c r="S634" s="1191"/>
      <c r="T634" s="1185"/>
      <c r="BC634" s="1176"/>
    </row>
    <row r="635" s="1121" customFormat="1" customHeight="1" spans="1:55">
      <c r="A635" s="513">
        <v>46077</v>
      </c>
      <c r="B635" s="1177" t="s">
        <v>572</v>
      </c>
      <c r="C635" s="213"/>
      <c r="D635" s="1178" t="s">
        <v>706</v>
      </c>
      <c r="E635" s="562" t="s">
        <v>875</v>
      </c>
      <c r="F635" s="1183"/>
      <c r="G635" s="526"/>
      <c r="H635" s="388">
        <f t="shared" si="49"/>
        <v>0</v>
      </c>
      <c r="I635" s="897"/>
      <c r="J635" s="388">
        <f t="shared" si="51"/>
        <v>0</v>
      </c>
      <c r="K635" s="774">
        <v>120</v>
      </c>
      <c r="L635" s="217">
        <f>SUM(M635+N635+O635+P635-R635)</f>
        <v>109987.2</v>
      </c>
      <c r="M635" s="526"/>
      <c r="N635" s="526"/>
      <c r="O635" s="526">
        <v>109987.2</v>
      </c>
      <c r="P635" s="526"/>
      <c r="Q635" s="1191"/>
      <c r="R635" s="1191"/>
      <c r="S635" s="1191"/>
      <c r="T635" s="1185" t="s">
        <v>965</v>
      </c>
      <c r="BC635" s="1176"/>
    </row>
    <row r="636" s="1121" customFormat="1" customHeight="1" spans="1:55">
      <c r="A636" s="513">
        <v>46077</v>
      </c>
      <c r="B636" s="1177" t="s">
        <v>572</v>
      </c>
      <c r="C636" s="213" t="s">
        <v>573</v>
      </c>
      <c r="D636" s="409" t="str">
        <f>VLOOKUP(C636,$BC:$BD,2,0)</f>
        <v>BM-1902-50L 127V E</v>
      </c>
      <c r="E636" s="562" t="s">
        <v>57</v>
      </c>
      <c r="F636" s="1183">
        <v>120</v>
      </c>
      <c r="G636" s="526">
        <v>916.56</v>
      </c>
      <c r="H636" s="388">
        <f t="shared" si="49"/>
        <v>109987.2</v>
      </c>
      <c r="I636" s="897"/>
      <c r="J636" s="388">
        <f t="shared" si="51"/>
        <v>109987.2</v>
      </c>
      <c r="K636" s="774"/>
      <c r="L636" s="217">
        <f>SUM(M636+N636+O636+P636-R636)</f>
        <v>0</v>
      </c>
      <c r="M636" s="526"/>
      <c r="N636" s="526"/>
      <c r="O636" s="526"/>
      <c r="P636" s="526"/>
      <c r="Q636" s="1191"/>
      <c r="R636" s="1191"/>
      <c r="S636" s="1191"/>
      <c r="T636" s="1185"/>
      <c r="BC636" s="1176"/>
    </row>
    <row r="637" s="1121" customFormat="1" customHeight="1" spans="1:55">
      <c r="A637" s="513">
        <v>46077</v>
      </c>
      <c r="B637" s="1177" t="s">
        <v>1013</v>
      </c>
      <c r="C637" s="213" t="s">
        <v>738</v>
      </c>
      <c r="D637" s="1178" t="s">
        <v>706</v>
      </c>
      <c r="E637" s="562" t="s">
        <v>1014</v>
      </c>
      <c r="F637" s="1183"/>
      <c r="G637" s="526"/>
      <c r="H637" s="388">
        <f t="shared" si="49"/>
        <v>0</v>
      </c>
      <c r="I637" s="897"/>
      <c r="J637" s="388">
        <f t="shared" si="51"/>
        <v>0</v>
      </c>
      <c r="K637" s="774"/>
      <c r="L637" s="217"/>
      <c r="M637" s="526"/>
      <c r="N637" s="526"/>
      <c r="O637" s="526"/>
      <c r="P637" s="526"/>
      <c r="Q637" s="1191"/>
      <c r="R637" s="1191"/>
      <c r="S637" s="1191"/>
      <c r="T637" s="1185" t="s">
        <v>1007</v>
      </c>
      <c r="BC637" s="1176"/>
    </row>
    <row r="638" s="1121" customFormat="1" customHeight="1" spans="1:55">
      <c r="A638" s="513">
        <v>46077</v>
      </c>
      <c r="B638" s="1177" t="s">
        <v>1015</v>
      </c>
      <c r="C638" s="213"/>
      <c r="D638" s="1178" t="s">
        <v>723</v>
      </c>
      <c r="E638" s="562" t="s">
        <v>951</v>
      </c>
      <c r="F638" s="1183"/>
      <c r="G638" s="526"/>
      <c r="H638" s="388">
        <f t="shared" si="49"/>
        <v>0</v>
      </c>
      <c r="I638" s="897"/>
      <c r="J638" s="388">
        <f t="shared" si="51"/>
        <v>0</v>
      </c>
      <c r="K638" s="774"/>
      <c r="L638" s="217"/>
      <c r="M638" s="526"/>
      <c r="N638" s="526"/>
      <c r="O638" s="526"/>
      <c r="P638" s="526"/>
      <c r="Q638" s="1191"/>
      <c r="R638" s="1191"/>
      <c r="S638" s="1191"/>
      <c r="T638" s="1185" t="s">
        <v>1016</v>
      </c>
      <c r="BC638" s="1176"/>
    </row>
    <row r="639" s="1121" customFormat="1" customHeight="1" spans="1:55">
      <c r="A639" s="513">
        <v>46078</v>
      </c>
      <c r="B639" s="1177" t="s">
        <v>574</v>
      </c>
      <c r="C639" s="213"/>
      <c r="D639" s="1178" t="s">
        <v>706</v>
      </c>
      <c r="E639" s="562" t="s">
        <v>1017</v>
      </c>
      <c r="F639" s="1183"/>
      <c r="G639" s="526"/>
      <c r="H639" s="388">
        <f t="shared" si="49"/>
        <v>0</v>
      </c>
      <c r="I639" s="897"/>
      <c r="J639" s="388">
        <f t="shared" si="51"/>
        <v>0</v>
      </c>
      <c r="K639" s="774">
        <v>2</v>
      </c>
      <c r="L639" s="217">
        <f>SUM(M639+N639+O639+P639-R639)</f>
        <v>2757.12</v>
      </c>
      <c r="M639" s="526"/>
      <c r="N639" s="526"/>
      <c r="O639" s="526"/>
      <c r="P639" s="526">
        <v>2777.39</v>
      </c>
      <c r="Q639" s="1191"/>
      <c r="R639" s="217">
        <f>ROUND(P639*S639,2)</f>
        <v>20.27</v>
      </c>
      <c r="S639" s="905">
        <v>0.0073</v>
      </c>
      <c r="T639" s="1185" t="s">
        <v>1018</v>
      </c>
      <c r="BC639" s="1176"/>
    </row>
    <row r="640" s="1121" customFormat="1" customHeight="1" spans="1:55">
      <c r="A640" s="513">
        <v>46078</v>
      </c>
      <c r="B640" s="1177" t="s">
        <v>574</v>
      </c>
      <c r="C640" s="213" t="s">
        <v>16</v>
      </c>
      <c r="D640" s="409" t="str">
        <f>VLOOKUP(C640,$BC:$BD,2,0)</f>
        <v>1500W-4</v>
      </c>
      <c r="E640" s="562" t="s">
        <v>575</v>
      </c>
      <c r="F640" s="1183">
        <v>1</v>
      </c>
      <c r="G640" s="526">
        <v>1058</v>
      </c>
      <c r="H640" s="388">
        <f t="shared" si="49"/>
        <v>1058</v>
      </c>
      <c r="I640" s="897">
        <v>0.0325</v>
      </c>
      <c r="J640" s="388">
        <f t="shared" si="51"/>
        <v>1092.39</v>
      </c>
      <c r="K640" s="774"/>
      <c r="L640" s="217"/>
      <c r="M640" s="526"/>
      <c r="N640" s="526"/>
      <c r="O640" s="526"/>
      <c r="P640" s="526"/>
      <c r="Q640" s="1191"/>
      <c r="R640" s="1191"/>
      <c r="S640" s="1191"/>
      <c r="T640" s="1185"/>
      <c r="BC640" s="1176"/>
    </row>
    <row r="641" s="1121" customFormat="1" customHeight="1" spans="1:55">
      <c r="A641" s="513">
        <v>46078</v>
      </c>
      <c r="B641" s="1177" t="s">
        <v>574</v>
      </c>
      <c r="C641" s="213" t="s">
        <v>78</v>
      </c>
      <c r="D641" s="409" t="str">
        <f>VLOOKUP(C641,$BC:$BD,2,0)</f>
        <v>550*2-50L</v>
      </c>
      <c r="E641" s="562" t="s">
        <v>575</v>
      </c>
      <c r="F641" s="1183">
        <v>1</v>
      </c>
      <c r="G641" s="526">
        <v>1685</v>
      </c>
      <c r="H641" s="388">
        <f t="shared" si="49"/>
        <v>1685</v>
      </c>
      <c r="I641" s="897"/>
      <c r="J641" s="388">
        <f t="shared" si="51"/>
        <v>1685</v>
      </c>
      <c r="K641" s="774"/>
      <c r="L641" s="217"/>
      <c r="M641" s="526"/>
      <c r="N641" s="526"/>
      <c r="O641" s="526"/>
      <c r="P641" s="526"/>
      <c r="Q641" s="1191"/>
      <c r="R641" s="1191"/>
      <c r="S641" s="1191"/>
      <c r="T641" s="1185"/>
      <c r="BC641" s="1176"/>
    </row>
    <row r="642" s="1121" customFormat="1" customHeight="1" spans="1:55">
      <c r="A642" s="513">
        <v>46078</v>
      </c>
      <c r="B642" s="1177" t="s">
        <v>576</v>
      </c>
      <c r="C642" s="213"/>
      <c r="D642" s="1178" t="s">
        <v>706</v>
      </c>
      <c r="E642" s="562" t="s">
        <v>1019</v>
      </c>
      <c r="F642" s="1183"/>
      <c r="G642" s="526"/>
      <c r="H642" s="388">
        <f t="shared" si="49"/>
        <v>0</v>
      </c>
      <c r="I642" s="897"/>
      <c r="J642" s="388">
        <f t="shared" si="51"/>
        <v>0</v>
      </c>
      <c r="K642" s="774">
        <v>1</v>
      </c>
      <c r="L642" s="217">
        <f>SUM(M642+N642+O642+P642-R642)</f>
        <v>1952.6</v>
      </c>
      <c r="M642" s="526"/>
      <c r="N642" s="526"/>
      <c r="O642" s="526"/>
      <c r="P642" s="526">
        <v>2000</v>
      </c>
      <c r="Q642" s="1191"/>
      <c r="R642" s="217">
        <f>ROUND(P642*S642,2)</f>
        <v>47.4</v>
      </c>
      <c r="S642" s="905">
        <v>0.0237</v>
      </c>
      <c r="T642" s="1185" t="s">
        <v>971</v>
      </c>
      <c r="BC642" s="1176"/>
    </row>
    <row r="643" s="1121" customFormat="1" customHeight="1" spans="1:55">
      <c r="A643" s="513">
        <v>46078</v>
      </c>
      <c r="B643" s="1177" t="s">
        <v>576</v>
      </c>
      <c r="C643" s="213" t="s">
        <v>158</v>
      </c>
      <c r="D643" s="409" t="str">
        <f>VLOOKUP(C643,$BC:$BD,2,0)</f>
        <v>550*2-50L</v>
      </c>
      <c r="E643" s="562" t="s">
        <v>577</v>
      </c>
      <c r="F643" s="1183">
        <v>1</v>
      </c>
      <c r="G643" s="526">
        <v>2000</v>
      </c>
      <c r="H643" s="388">
        <f t="shared" si="49"/>
        <v>2000</v>
      </c>
      <c r="I643" s="897"/>
      <c r="J643" s="388">
        <f t="shared" si="51"/>
        <v>2000</v>
      </c>
      <c r="K643" s="774"/>
      <c r="L643" s="217"/>
      <c r="M643" s="526"/>
      <c r="N643" s="526"/>
      <c r="O643" s="526"/>
      <c r="P643" s="526"/>
      <c r="Q643" s="1191"/>
      <c r="R643" s="1191"/>
      <c r="S643" s="1191"/>
      <c r="T643" s="1185"/>
      <c r="BC643" s="1176"/>
    </row>
    <row r="644" s="1121" customFormat="1" customHeight="1" spans="1:55">
      <c r="A644" s="513">
        <v>46078</v>
      </c>
      <c r="B644" s="1177" t="s">
        <v>578</v>
      </c>
      <c r="C644" s="213"/>
      <c r="D644" s="1178" t="s">
        <v>706</v>
      </c>
      <c r="E644" s="562" t="s">
        <v>800</v>
      </c>
      <c r="F644" s="1183"/>
      <c r="G644" s="526"/>
      <c r="H644" s="388">
        <f t="shared" si="49"/>
        <v>0</v>
      </c>
      <c r="I644" s="897"/>
      <c r="J644" s="388">
        <f t="shared" si="51"/>
        <v>0</v>
      </c>
      <c r="K644" s="774">
        <v>1</v>
      </c>
      <c r="L644" s="217">
        <f>SUM(M644+N644+O644+P644-R644)</f>
        <v>660</v>
      </c>
      <c r="M644" s="526"/>
      <c r="N644" s="526">
        <v>660</v>
      </c>
      <c r="O644" s="526"/>
      <c r="P644" s="526"/>
      <c r="Q644" s="1191"/>
      <c r="R644" s="1191"/>
      <c r="S644" s="1191"/>
      <c r="T644" s="1185" t="s">
        <v>971</v>
      </c>
      <c r="BC644" s="1176"/>
    </row>
    <row r="645" s="1121" customFormat="1" customHeight="1" spans="1:55">
      <c r="A645" s="513">
        <v>46078</v>
      </c>
      <c r="B645" s="1177" t="s">
        <v>578</v>
      </c>
      <c r="C645" s="213" t="s">
        <v>446</v>
      </c>
      <c r="D645" s="409" t="str">
        <f>VLOOKUP(C645,$BC:$BD,2,0)</f>
        <v>1100-8L</v>
      </c>
      <c r="E645" s="562" t="s">
        <v>108</v>
      </c>
      <c r="F645" s="1183">
        <v>1</v>
      </c>
      <c r="G645" s="526">
        <v>660</v>
      </c>
      <c r="H645" s="388">
        <f t="shared" si="49"/>
        <v>660</v>
      </c>
      <c r="I645" s="897"/>
      <c r="J645" s="388">
        <f t="shared" si="51"/>
        <v>660</v>
      </c>
      <c r="K645" s="774"/>
      <c r="L645" s="217"/>
      <c r="M645" s="526"/>
      <c r="N645" s="526"/>
      <c r="O645" s="526"/>
      <c r="P645" s="526"/>
      <c r="Q645" s="1191"/>
      <c r="R645" s="1191"/>
      <c r="S645" s="1191"/>
      <c r="T645" s="1185"/>
      <c r="BC645" s="1176"/>
    </row>
    <row r="646" s="1121" customFormat="1" customHeight="1" spans="1:55">
      <c r="A646" s="513">
        <v>46079</v>
      </c>
      <c r="B646" s="1177" t="s">
        <v>579</v>
      </c>
      <c r="C646" s="213"/>
      <c r="D646" s="1178" t="s">
        <v>706</v>
      </c>
      <c r="E646" s="562" t="s">
        <v>987</v>
      </c>
      <c r="F646" s="1183"/>
      <c r="G646" s="526"/>
      <c r="H646" s="388">
        <f t="shared" si="49"/>
        <v>0</v>
      </c>
      <c r="I646" s="897"/>
      <c r="J646" s="388">
        <f t="shared" si="51"/>
        <v>0</v>
      </c>
      <c r="K646" s="774">
        <v>4</v>
      </c>
      <c r="L646" s="217">
        <f>SUM(M646+N646+O646+P646-R646)</f>
        <v>6943.45</v>
      </c>
      <c r="M646" s="526"/>
      <c r="N646" s="526"/>
      <c r="O646" s="526"/>
      <c r="P646" s="526">
        <v>7112</v>
      </c>
      <c r="Q646" s="1191"/>
      <c r="R646" s="217">
        <f>ROUND(P646*S646,2)</f>
        <v>168.55</v>
      </c>
      <c r="S646" s="905">
        <v>0.0237</v>
      </c>
      <c r="T646" s="1185" t="s">
        <v>971</v>
      </c>
      <c r="BC646" s="1176"/>
    </row>
    <row r="647" s="1121" customFormat="1" customHeight="1" spans="1:55">
      <c r="A647" s="513">
        <v>46079</v>
      </c>
      <c r="B647" s="1177" t="s">
        <v>579</v>
      </c>
      <c r="C647" s="213" t="s">
        <v>129</v>
      </c>
      <c r="D647" s="409" t="str">
        <f>VLOOKUP(C647,$BC:$BD,2,0)</f>
        <v>1500 - 50L</v>
      </c>
      <c r="E647" s="562" t="s">
        <v>530</v>
      </c>
      <c r="F647" s="1183">
        <v>4</v>
      </c>
      <c r="G647" s="526">
        <v>1778</v>
      </c>
      <c r="H647" s="388">
        <f t="shared" si="49"/>
        <v>7112</v>
      </c>
      <c r="I647" s="897"/>
      <c r="J647" s="388">
        <f t="shared" si="51"/>
        <v>7112</v>
      </c>
      <c r="K647" s="774"/>
      <c r="L647" s="217"/>
      <c r="M647" s="526"/>
      <c r="N647" s="526"/>
      <c r="O647" s="526"/>
      <c r="P647" s="526"/>
      <c r="Q647" s="1191"/>
      <c r="R647" s="1191"/>
      <c r="S647" s="1191"/>
      <c r="T647" s="1185"/>
      <c r="BC647" s="1176"/>
    </row>
    <row r="648" s="1121" customFormat="1" customHeight="1" spans="1:55">
      <c r="A648" s="513">
        <v>46079</v>
      </c>
      <c r="B648" s="1177" t="s">
        <v>580</v>
      </c>
      <c r="C648" s="213"/>
      <c r="D648" s="1178" t="s">
        <v>706</v>
      </c>
      <c r="E648" s="562" t="s">
        <v>990</v>
      </c>
      <c r="F648" s="1183"/>
      <c r="G648" s="526"/>
      <c r="H648" s="388">
        <f t="shared" ref="H648:H690" si="52">F648*G648</f>
        <v>0</v>
      </c>
      <c r="I648" s="897"/>
      <c r="J648" s="388">
        <f t="shared" si="51"/>
        <v>0</v>
      </c>
      <c r="K648" s="774">
        <v>1</v>
      </c>
      <c r="L648" s="217">
        <f>SUM(M648+N648+O648+P648-R648)</f>
        <v>846</v>
      </c>
      <c r="M648" s="526"/>
      <c r="N648" s="526">
        <v>846</v>
      </c>
      <c r="O648" s="526"/>
      <c r="P648" s="526"/>
      <c r="Q648" s="1191"/>
      <c r="R648" s="1191"/>
      <c r="S648" s="1191"/>
      <c r="T648" s="1185" t="s">
        <v>1020</v>
      </c>
      <c r="BC648" s="1176"/>
    </row>
    <row r="649" s="1121" customFormat="1" customHeight="1" spans="1:55">
      <c r="A649" s="513">
        <v>46079</v>
      </c>
      <c r="B649" s="1177" t="s">
        <v>580</v>
      </c>
      <c r="C649" s="213" t="s">
        <v>120</v>
      </c>
      <c r="D649" s="409" t="str">
        <f>VLOOKUP(C649,$BC:$BD,2,0)</f>
        <v>750-25L</v>
      </c>
      <c r="E649" s="562" t="s">
        <v>69</v>
      </c>
      <c r="F649" s="1183">
        <v>1</v>
      </c>
      <c r="G649" s="526">
        <v>846</v>
      </c>
      <c r="H649" s="388">
        <f t="shared" si="52"/>
        <v>846</v>
      </c>
      <c r="I649" s="897"/>
      <c r="J649" s="388">
        <f t="shared" si="51"/>
        <v>846</v>
      </c>
      <c r="K649" s="774"/>
      <c r="L649" s="217"/>
      <c r="M649" s="526"/>
      <c r="N649" s="526"/>
      <c r="O649" s="526"/>
      <c r="P649" s="526"/>
      <c r="Q649" s="1191"/>
      <c r="R649" s="1191"/>
      <c r="S649" s="1191"/>
      <c r="T649" s="1185"/>
      <c r="BC649" s="1176"/>
    </row>
    <row r="650" s="1121" customFormat="1" customHeight="1" spans="1:55">
      <c r="A650" s="513">
        <v>46079</v>
      </c>
      <c r="B650" s="1177" t="s">
        <v>1021</v>
      </c>
      <c r="C650" s="213"/>
      <c r="D650" s="1188" t="s">
        <v>778</v>
      </c>
      <c r="E650" s="562" t="s">
        <v>933</v>
      </c>
      <c r="F650" s="1183"/>
      <c r="G650" s="526"/>
      <c r="H650" s="388">
        <f t="shared" si="52"/>
        <v>0</v>
      </c>
      <c r="I650" s="897"/>
      <c r="J650" s="388">
        <f t="shared" si="51"/>
        <v>0</v>
      </c>
      <c r="K650" s="774"/>
      <c r="L650" s="217">
        <f>SUM(M650+N650+O650+P650-R650)</f>
        <v>0</v>
      </c>
      <c r="M650" s="526"/>
      <c r="N650" s="526"/>
      <c r="O650" s="526"/>
      <c r="P650" s="526"/>
      <c r="Q650" s="1191"/>
      <c r="R650" s="1191"/>
      <c r="S650" s="1191"/>
      <c r="T650" s="1185"/>
      <c r="BC650" s="1176"/>
    </row>
    <row r="651" s="1121" customFormat="1" customHeight="1" spans="1:55">
      <c r="A651" s="513">
        <v>46079</v>
      </c>
      <c r="B651" s="1177" t="s">
        <v>581</v>
      </c>
      <c r="C651" s="213"/>
      <c r="D651" s="1178" t="s">
        <v>706</v>
      </c>
      <c r="E651" s="562" t="s">
        <v>1022</v>
      </c>
      <c r="F651" s="1183"/>
      <c r="G651" s="526"/>
      <c r="H651" s="388">
        <f t="shared" si="52"/>
        <v>0</v>
      </c>
      <c r="I651" s="897"/>
      <c r="J651" s="388">
        <f t="shared" si="51"/>
        <v>0</v>
      </c>
      <c r="K651" s="774">
        <v>1</v>
      </c>
      <c r="L651" s="217">
        <f>SUM(M651+N651+O651+P651-R651)</f>
        <v>1727.32</v>
      </c>
      <c r="M651" s="526"/>
      <c r="N651" s="526"/>
      <c r="O651" s="526"/>
      <c r="P651" s="526">
        <v>1769.25</v>
      </c>
      <c r="Q651" s="1191"/>
      <c r="R651" s="217">
        <f>ROUND(P651*S651,2)</f>
        <v>41.93</v>
      </c>
      <c r="S651" s="905">
        <v>0.0237</v>
      </c>
      <c r="T651" s="1185" t="s">
        <v>1020</v>
      </c>
      <c r="BC651" s="1176"/>
    </row>
    <row r="652" s="1121" customFormat="1" customHeight="1" spans="1:55">
      <c r="A652" s="513">
        <v>46079</v>
      </c>
      <c r="B652" s="1177" t="s">
        <v>581</v>
      </c>
      <c r="C652" s="213" t="s">
        <v>78</v>
      </c>
      <c r="D652" s="409" t="str">
        <f>VLOOKUP(C652,$BC:$BD,2,0)</f>
        <v>550*2-50L</v>
      </c>
      <c r="E652" s="562" t="s">
        <v>582</v>
      </c>
      <c r="F652" s="1183">
        <v>1</v>
      </c>
      <c r="G652" s="526">
        <v>1769.25</v>
      </c>
      <c r="H652" s="388">
        <f t="shared" si="52"/>
        <v>1769.25</v>
      </c>
      <c r="I652" s="897"/>
      <c r="J652" s="388">
        <f t="shared" si="51"/>
        <v>1769.25</v>
      </c>
      <c r="K652" s="774"/>
      <c r="L652" s="217"/>
      <c r="M652" s="526"/>
      <c r="N652" s="526"/>
      <c r="O652" s="526"/>
      <c r="P652" s="526"/>
      <c r="Q652" s="1191"/>
      <c r="R652" s="1191"/>
      <c r="S652" s="1191"/>
      <c r="T652" s="1185"/>
      <c r="BC652" s="1176"/>
    </row>
    <row r="653" s="1121" customFormat="1" customHeight="1" spans="1:55">
      <c r="A653" s="513">
        <v>46080</v>
      </c>
      <c r="B653" s="1177" t="s">
        <v>583</v>
      </c>
      <c r="C653" s="213"/>
      <c r="D653" s="1178" t="s">
        <v>706</v>
      </c>
      <c r="E653" s="562" t="s">
        <v>867</v>
      </c>
      <c r="F653" s="1183"/>
      <c r="G653" s="526"/>
      <c r="H653" s="388">
        <f t="shared" si="52"/>
        <v>0</v>
      </c>
      <c r="I653" s="897"/>
      <c r="J653" s="388">
        <f t="shared" si="51"/>
        <v>0</v>
      </c>
      <c r="K653" s="774">
        <v>2</v>
      </c>
      <c r="L653" s="217">
        <f>SUM(M653+N653+O653+P653-R653)</f>
        <v>1550.6</v>
      </c>
      <c r="M653" s="526"/>
      <c r="N653" s="526"/>
      <c r="O653" s="526"/>
      <c r="P653" s="526">
        <v>1562</v>
      </c>
      <c r="Q653" s="1191"/>
      <c r="R653" s="217">
        <f>ROUND(P653*S653,2)</f>
        <v>11.4</v>
      </c>
      <c r="S653" s="905">
        <v>0.0073</v>
      </c>
      <c r="T653" s="1185" t="s">
        <v>1023</v>
      </c>
      <c r="BC653" s="1176"/>
    </row>
    <row r="654" s="1121" customFormat="1" customHeight="1" spans="1:55">
      <c r="A654" s="513">
        <v>46080</v>
      </c>
      <c r="B654" s="1177" t="s">
        <v>583</v>
      </c>
      <c r="C654" s="213" t="s">
        <v>45</v>
      </c>
      <c r="D654" s="409" t="str">
        <f>VLOOKUP(C654,$BC:$BD,2,0)</f>
        <v>1200 25L</v>
      </c>
      <c r="E654" s="562" t="s">
        <v>238</v>
      </c>
      <c r="F654" s="1183">
        <v>1</v>
      </c>
      <c r="G654" s="526">
        <v>902</v>
      </c>
      <c r="H654" s="388">
        <f t="shared" si="52"/>
        <v>902</v>
      </c>
      <c r="I654" s="897"/>
      <c r="J654" s="388">
        <f t="shared" si="51"/>
        <v>902</v>
      </c>
      <c r="K654" s="774"/>
      <c r="L654" s="217"/>
      <c r="M654" s="526"/>
      <c r="N654" s="526"/>
      <c r="O654" s="526"/>
      <c r="P654" s="526"/>
      <c r="Q654" s="1191"/>
      <c r="R654" s="1191"/>
      <c r="S654" s="1191"/>
      <c r="T654" s="1185"/>
      <c r="BC654" s="1176"/>
    </row>
    <row r="655" s="1121" customFormat="1" customHeight="1" spans="1:55">
      <c r="A655" s="513">
        <v>46080</v>
      </c>
      <c r="B655" s="1177" t="s">
        <v>583</v>
      </c>
      <c r="C655" s="213" t="s">
        <v>446</v>
      </c>
      <c r="D655" s="409" t="str">
        <f>VLOOKUP(C655,$BC:$BD,2,0)</f>
        <v>1100-8L</v>
      </c>
      <c r="E655" s="562" t="s">
        <v>238</v>
      </c>
      <c r="F655" s="1183">
        <v>1</v>
      </c>
      <c r="G655" s="526">
        <v>660</v>
      </c>
      <c r="H655" s="388">
        <f t="shared" si="52"/>
        <v>660</v>
      </c>
      <c r="I655" s="897"/>
      <c r="J655" s="388">
        <f t="shared" si="51"/>
        <v>660</v>
      </c>
      <c r="K655" s="774"/>
      <c r="L655" s="217"/>
      <c r="M655" s="526"/>
      <c r="N655" s="526"/>
      <c r="O655" s="526"/>
      <c r="P655" s="526"/>
      <c r="Q655" s="1191"/>
      <c r="R655" s="1191"/>
      <c r="S655" s="1191"/>
      <c r="T655" s="1185"/>
      <c r="BC655" s="1176"/>
    </row>
    <row r="656" s="1121" customFormat="1" customHeight="1" spans="1:55">
      <c r="A656" s="513">
        <v>46080</v>
      </c>
      <c r="B656" s="1177" t="s">
        <v>584</v>
      </c>
      <c r="C656" s="213"/>
      <c r="D656" s="1178" t="s">
        <v>706</v>
      </c>
      <c r="E656" s="562" t="s">
        <v>928</v>
      </c>
      <c r="F656" s="1183"/>
      <c r="G656" s="526"/>
      <c r="H656" s="388">
        <f t="shared" si="52"/>
        <v>0</v>
      </c>
      <c r="I656" s="897"/>
      <c r="J656" s="388">
        <f t="shared" si="51"/>
        <v>0</v>
      </c>
      <c r="K656" s="774">
        <v>7</v>
      </c>
      <c r="L656" s="217">
        <f>SUM(M656+N656+O656+P656-R656)</f>
        <v>6486.3</v>
      </c>
      <c r="M656" s="526"/>
      <c r="N656" s="526"/>
      <c r="O656" s="526"/>
      <c r="P656" s="526">
        <v>6534</v>
      </c>
      <c r="Q656" s="1191"/>
      <c r="R656" s="217">
        <f>ROUND(P656*S656,2)</f>
        <v>47.7</v>
      </c>
      <c r="S656" s="905">
        <v>0.0073</v>
      </c>
      <c r="T656" s="1185" t="s">
        <v>1024</v>
      </c>
      <c r="BC656" s="1176"/>
    </row>
    <row r="657" s="1121" customFormat="1" customHeight="1" spans="1:55">
      <c r="A657" s="513">
        <v>46080</v>
      </c>
      <c r="B657" s="1177" t="s">
        <v>584</v>
      </c>
      <c r="C657" s="213" t="s">
        <v>98</v>
      </c>
      <c r="D657" s="409" t="str">
        <f>VLOOKUP(C657,$BC:$BD,2,0)</f>
        <v>1200*2-50L</v>
      </c>
      <c r="E657" s="562" t="s">
        <v>40</v>
      </c>
      <c r="F657" s="1183">
        <v>3</v>
      </c>
      <c r="G657" s="526">
        <v>1498</v>
      </c>
      <c r="H657" s="388">
        <f t="shared" si="52"/>
        <v>4494</v>
      </c>
      <c r="I657" s="897"/>
      <c r="J657" s="388">
        <f t="shared" si="51"/>
        <v>4494</v>
      </c>
      <c r="K657" s="774"/>
      <c r="L657" s="217"/>
      <c r="M657" s="526"/>
      <c r="N657" s="526"/>
      <c r="O657" s="526"/>
      <c r="P657" s="526"/>
      <c r="Q657" s="1191"/>
      <c r="R657" s="1191"/>
      <c r="S657" s="1191"/>
      <c r="T657" s="1185"/>
      <c r="BC657" s="1176"/>
    </row>
    <row r="658" s="1121" customFormat="1" customHeight="1" spans="1:55">
      <c r="A658" s="513">
        <v>46080</v>
      </c>
      <c r="B658" s="1177" t="s">
        <v>584</v>
      </c>
      <c r="C658" s="213" t="s">
        <v>446</v>
      </c>
      <c r="D658" s="409" t="str">
        <f>VLOOKUP(C658,$BC:$BD,2,0)</f>
        <v>1100-8L</v>
      </c>
      <c r="E658" s="562" t="s">
        <v>40</v>
      </c>
      <c r="F658" s="1183">
        <v>1</v>
      </c>
      <c r="G658" s="526">
        <v>660</v>
      </c>
      <c r="H658" s="388">
        <f t="shared" si="52"/>
        <v>660</v>
      </c>
      <c r="I658" s="897"/>
      <c r="J658" s="388">
        <f t="shared" si="51"/>
        <v>660</v>
      </c>
      <c r="K658" s="774"/>
      <c r="L658" s="217"/>
      <c r="M658" s="526"/>
      <c r="N658" s="526"/>
      <c r="O658" s="526"/>
      <c r="P658" s="526"/>
      <c r="Q658" s="1191"/>
      <c r="R658" s="1191"/>
      <c r="S658" s="1191"/>
      <c r="T658" s="1185"/>
      <c r="BC658" s="1176"/>
    </row>
    <row r="659" s="1121" customFormat="1" customHeight="1" spans="1:55">
      <c r="A659" s="513">
        <v>46080</v>
      </c>
      <c r="B659" s="1177" t="s">
        <v>584</v>
      </c>
      <c r="C659" s="213" t="s">
        <v>546</v>
      </c>
      <c r="D659" s="409" t="str">
        <f>VLOOKUP(C659,$BC:$BD,2,0)</f>
        <v>1100 8L 127V</v>
      </c>
      <c r="E659" s="562" t="s">
        <v>40</v>
      </c>
      <c r="F659" s="1183">
        <v>2</v>
      </c>
      <c r="G659" s="526">
        <v>660</v>
      </c>
      <c r="H659" s="388">
        <f t="shared" si="52"/>
        <v>1320</v>
      </c>
      <c r="I659" s="897"/>
      <c r="J659" s="388">
        <f t="shared" si="51"/>
        <v>1320</v>
      </c>
      <c r="K659" s="774"/>
      <c r="L659" s="217"/>
      <c r="M659" s="526"/>
      <c r="N659" s="526"/>
      <c r="O659" s="526"/>
      <c r="P659" s="526"/>
      <c r="Q659" s="1191"/>
      <c r="R659" s="1191"/>
      <c r="S659" s="1191"/>
      <c r="T659" s="1185"/>
      <c r="BC659" s="1176"/>
    </row>
    <row r="660" s="1121" customFormat="1" customHeight="1" spans="1:55">
      <c r="A660" s="513">
        <v>46080</v>
      </c>
      <c r="B660" s="1177" t="s">
        <v>584</v>
      </c>
      <c r="C660" s="213" t="s">
        <v>33</v>
      </c>
      <c r="D660" s="409" t="str">
        <f>VLOOKUP(C660,$BC:$BD,2,0)</f>
        <v>配件</v>
      </c>
      <c r="E660" s="562" t="s">
        <v>40</v>
      </c>
      <c r="F660" s="1183">
        <v>1</v>
      </c>
      <c r="G660" s="526">
        <v>60</v>
      </c>
      <c r="H660" s="388">
        <f t="shared" si="52"/>
        <v>60</v>
      </c>
      <c r="I660" s="897"/>
      <c r="J660" s="388">
        <f t="shared" si="51"/>
        <v>60</v>
      </c>
      <c r="K660" s="774"/>
      <c r="L660" s="217"/>
      <c r="M660" s="526"/>
      <c r="N660" s="526"/>
      <c r="O660" s="526"/>
      <c r="P660" s="526"/>
      <c r="Q660" s="1191"/>
      <c r="R660" s="1191"/>
      <c r="S660" s="1191"/>
      <c r="T660" s="1185"/>
      <c r="BC660" s="1176"/>
    </row>
    <row r="661" s="1121" customFormat="1" customHeight="1" spans="1:55">
      <c r="A661" s="513">
        <v>46080</v>
      </c>
      <c r="B661" s="1177" t="s">
        <v>585</v>
      </c>
      <c r="C661" s="213"/>
      <c r="D661" s="1178" t="s">
        <v>706</v>
      </c>
      <c r="E661" s="562" t="s">
        <v>928</v>
      </c>
      <c r="F661" s="1183"/>
      <c r="G661" s="526"/>
      <c r="H661" s="388">
        <f t="shared" si="52"/>
        <v>0</v>
      </c>
      <c r="I661" s="897"/>
      <c r="J661" s="388">
        <f t="shared" si="51"/>
        <v>0</v>
      </c>
      <c r="K661" s="774">
        <v>1</v>
      </c>
      <c r="L661" s="217">
        <f>SUM(M661+N661+O661+P661-R661)</f>
        <v>1487.06</v>
      </c>
      <c r="M661" s="526"/>
      <c r="N661" s="526"/>
      <c r="O661" s="526"/>
      <c r="P661" s="526">
        <v>1498</v>
      </c>
      <c r="Q661" s="1191"/>
      <c r="R661" s="217">
        <f>ROUND(P661*S661,2)</f>
        <v>10.94</v>
      </c>
      <c r="S661" s="905">
        <v>0.0073</v>
      </c>
      <c r="T661" s="1185" t="s">
        <v>1024</v>
      </c>
      <c r="BC661" s="1176"/>
    </row>
    <row r="662" s="1121" customFormat="1" customHeight="1" spans="1:55">
      <c r="A662" s="513">
        <v>46080</v>
      </c>
      <c r="B662" s="1177" t="s">
        <v>585</v>
      </c>
      <c r="C662" s="213" t="s">
        <v>98</v>
      </c>
      <c r="D662" s="409" t="str">
        <f>VLOOKUP(C662,$BC:$BD,2,0)</f>
        <v>1200*2-50L</v>
      </c>
      <c r="E662" s="562" t="s">
        <v>40</v>
      </c>
      <c r="F662" s="1183">
        <v>1</v>
      </c>
      <c r="G662" s="526">
        <v>1498</v>
      </c>
      <c r="H662" s="388">
        <f t="shared" si="52"/>
        <v>1498</v>
      </c>
      <c r="I662" s="897"/>
      <c r="J662" s="388">
        <f t="shared" si="51"/>
        <v>1498</v>
      </c>
      <c r="K662" s="774"/>
      <c r="L662" s="217"/>
      <c r="M662" s="526"/>
      <c r="N662" s="526"/>
      <c r="O662" s="526"/>
      <c r="P662" s="526"/>
      <c r="Q662" s="1191"/>
      <c r="R662" s="1191"/>
      <c r="S662" s="1191"/>
      <c r="T662" s="1185"/>
      <c r="BC662" s="1176"/>
    </row>
    <row r="663" s="1121" customFormat="1" customHeight="1" spans="1:55">
      <c r="A663" s="513">
        <v>46080</v>
      </c>
      <c r="B663" s="1177" t="s">
        <v>586</v>
      </c>
      <c r="C663" s="213"/>
      <c r="D663" s="1178" t="s">
        <v>706</v>
      </c>
      <c r="E663" s="562" t="s">
        <v>800</v>
      </c>
      <c r="F663" s="1183"/>
      <c r="G663" s="526"/>
      <c r="H663" s="388">
        <f t="shared" si="52"/>
        <v>0</v>
      </c>
      <c r="I663" s="897"/>
      <c r="J663" s="388">
        <f t="shared" si="51"/>
        <v>0</v>
      </c>
      <c r="K663" s="774">
        <v>4</v>
      </c>
      <c r="L663" s="217">
        <f>SUM(M663+N663+O663+P663-R663)</f>
        <v>2826</v>
      </c>
      <c r="M663" s="526"/>
      <c r="N663" s="526">
        <v>2826</v>
      </c>
      <c r="O663" s="526"/>
      <c r="P663" s="526"/>
      <c r="Q663" s="1191"/>
      <c r="R663" s="1191"/>
      <c r="S663" s="1191"/>
      <c r="T663" s="1185" t="s">
        <v>1024</v>
      </c>
      <c r="BC663" s="1176"/>
    </row>
    <row r="664" s="1121" customFormat="1" customHeight="1" spans="1:55">
      <c r="A664" s="513">
        <v>46080</v>
      </c>
      <c r="B664" s="1177" t="s">
        <v>586</v>
      </c>
      <c r="C664" s="213" t="s">
        <v>446</v>
      </c>
      <c r="D664" s="409" t="str">
        <f>VLOOKUP(C664,$BC:$BD,2,0)</f>
        <v>1100-8L</v>
      </c>
      <c r="E664" s="562" t="s">
        <v>108</v>
      </c>
      <c r="F664" s="1183">
        <v>3</v>
      </c>
      <c r="G664" s="526">
        <v>660</v>
      </c>
      <c r="H664" s="388">
        <f t="shared" si="52"/>
        <v>1980</v>
      </c>
      <c r="I664" s="897"/>
      <c r="J664" s="388">
        <f t="shared" si="51"/>
        <v>1980</v>
      </c>
      <c r="K664" s="774"/>
      <c r="L664" s="217"/>
      <c r="M664" s="526"/>
      <c r="N664" s="526"/>
      <c r="O664" s="526"/>
      <c r="P664" s="526"/>
      <c r="Q664" s="1191"/>
      <c r="R664" s="1191"/>
      <c r="S664" s="1191"/>
      <c r="T664" s="1185"/>
      <c r="BC664" s="1176"/>
    </row>
    <row r="665" s="1121" customFormat="1" customHeight="1" spans="1:55">
      <c r="A665" s="513">
        <v>46080</v>
      </c>
      <c r="B665" s="1177" t="s">
        <v>586</v>
      </c>
      <c r="C665" s="213" t="s">
        <v>120</v>
      </c>
      <c r="D665" s="409" t="str">
        <f>VLOOKUP(C665,$BC:$BD,2,0)</f>
        <v>750-25L</v>
      </c>
      <c r="E665" s="562" t="s">
        <v>108</v>
      </c>
      <c r="F665" s="1183">
        <v>1</v>
      </c>
      <c r="G665" s="526">
        <v>846</v>
      </c>
      <c r="H665" s="388">
        <f t="shared" si="52"/>
        <v>846</v>
      </c>
      <c r="I665" s="897"/>
      <c r="J665" s="388">
        <f t="shared" si="51"/>
        <v>846</v>
      </c>
      <c r="K665" s="774"/>
      <c r="L665" s="217"/>
      <c r="M665" s="526"/>
      <c r="N665" s="526"/>
      <c r="O665" s="526"/>
      <c r="P665" s="526"/>
      <c r="Q665" s="1191"/>
      <c r="R665" s="1191"/>
      <c r="S665" s="1191"/>
      <c r="T665" s="1185"/>
      <c r="BC665" s="1176"/>
    </row>
    <row r="666" s="1121" customFormat="1" customHeight="1" spans="1:55">
      <c r="A666" s="513">
        <v>46080</v>
      </c>
      <c r="B666" s="1177" t="s">
        <v>587</v>
      </c>
      <c r="C666" s="213"/>
      <c r="D666" s="1178" t="s">
        <v>706</v>
      </c>
      <c r="E666" s="562" t="s">
        <v>928</v>
      </c>
      <c r="F666" s="1183"/>
      <c r="G666" s="526"/>
      <c r="H666" s="388">
        <f t="shared" si="52"/>
        <v>0</v>
      </c>
      <c r="I666" s="897"/>
      <c r="J666" s="388">
        <f t="shared" si="51"/>
        <v>0</v>
      </c>
      <c r="K666" s="774">
        <v>18</v>
      </c>
      <c r="L666" s="217">
        <f>SUM(M666+N666+O666+P666-R666)</f>
        <v>11880</v>
      </c>
      <c r="M666" s="526"/>
      <c r="N666" s="526"/>
      <c r="O666" s="526">
        <v>11880</v>
      </c>
      <c r="P666" s="526"/>
      <c r="Q666" s="1191"/>
      <c r="R666" s="1191"/>
      <c r="S666" s="1191"/>
      <c r="T666" s="1185" t="s">
        <v>1025</v>
      </c>
      <c r="BC666" s="1176"/>
    </row>
    <row r="667" s="1121" customFormat="1" customHeight="1" spans="1:55">
      <c r="A667" s="513">
        <v>46080</v>
      </c>
      <c r="B667" s="1177" t="s">
        <v>587</v>
      </c>
      <c r="C667" s="213" t="s">
        <v>446</v>
      </c>
      <c r="D667" s="409" t="str">
        <f>VLOOKUP(C667,$BC:$BD,2,0)</f>
        <v>1100-8L</v>
      </c>
      <c r="E667" s="562" t="s">
        <v>40</v>
      </c>
      <c r="F667" s="1183">
        <v>16</v>
      </c>
      <c r="G667" s="526">
        <v>660</v>
      </c>
      <c r="H667" s="388">
        <f t="shared" si="52"/>
        <v>10560</v>
      </c>
      <c r="I667" s="897"/>
      <c r="J667" s="388">
        <f t="shared" si="51"/>
        <v>10560</v>
      </c>
      <c r="K667" s="774"/>
      <c r="L667" s="217"/>
      <c r="M667" s="526"/>
      <c r="N667" s="526"/>
      <c r="O667" s="526"/>
      <c r="P667" s="526"/>
      <c r="Q667" s="1191"/>
      <c r="R667" s="1191"/>
      <c r="S667" s="1191"/>
      <c r="T667" s="1185"/>
      <c r="BC667" s="1176"/>
    </row>
    <row r="668" s="1121" customFormat="1" customHeight="1" spans="1:55">
      <c r="A668" s="513">
        <v>46080</v>
      </c>
      <c r="B668" s="1177" t="s">
        <v>587</v>
      </c>
      <c r="C668" s="213" t="s">
        <v>546</v>
      </c>
      <c r="D668" s="409" t="str">
        <f>VLOOKUP(C668,$BC:$BD,2,0)</f>
        <v>1100 8L 127V</v>
      </c>
      <c r="E668" s="562" t="s">
        <v>40</v>
      </c>
      <c r="F668" s="1183">
        <v>2</v>
      </c>
      <c r="G668" s="526">
        <v>660</v>
      </c>
      <c r="H668" s="388">
        <f t="shared" si="52"/>
        <v>1320</v>
      </c>
      <c r="I668" s="897"/>
      <c r="J668" s="388">
        <f t="shared" si="51"/>
        <v>1320</v>
      </c>
      <c r="K668" s="774"/>
      <c r="L668" s="217"/>
      <c r="M668" s="526"/>
      <c r="N668" s="526"/>
      <c r="O668" s="526"/>
      <c r="P668" s="526"/>
      <c r="Q668" s="1191"/>
      <c r="R668" s="1191"/>
      <c r="S668" s="1191"/>
      <c r="T668" s="1185"/>
      <c r="BC668" s="1176"/>
    </row>
    <row r="669" s="1121" customFormat="1" customHeight="1" spans="1:55">
      <c r="A669" s="513">
        <v>46080</v>
      </c>
      <c r="B669" s="1177" t="s">
        <v>588</v>
      </c>
      <c r="C669" s="213"/>
      <c r="D669" s="1178" t="s">
        <v>706</v>
      </c>
      <c r="E669" s="562" t="s">
        <v>1026</v>
      </c>
      <c r="F669" s="1183"/>
      <c r="G669" s="526"/>
      <c r="H669" s="388">
        <f t="shared" si="52"/>
        <v>0</v>
      </c>
      <c r="I669" s="897"/>
      <c r="J669" s="388">
        <f t="shared" si="51"/>
        <v>0</v>
      </c>
      <c r="K669" s="774">
        <v>1</v>
      </c>
      <c r="L669" s="217">
        <f>SUM(M669+N669+O669+P669-R669)</f>
        <v>1780</v>
      </c>
      <c r="M669" s="526"/>
      <c r="N669" s="526">
        <v>1780</v>
      </c>
      <c r="O669" s="526"/>
      <c r="P669" s="526"/>
      <c r="Q669" s="1191"/>
      <c r="R669" s="1191"/>
      <c r="S669" s="1191"/>
      <c r="T669" s="1185" t="s">
        <v>1020</v>
      </c>
      <c r="BC669" s="1176"/>
    </row>
    <row r="670" s="1121" customFormat="1" customHeight="1" spans="1:55">
      <c r="A670" s="513">
        <v>46080</v>
      </c>
      <c r="B670" s="1177" t="s">
        <v>588</v>
      </c>
      <c r="C670" s="213" t="s">
        <v>129</v>
      </c>
      <c r="D670" s="409" t="str">
        <f>VLOOKUP(C670,$BC:$BD,2,0)</f>
        <v>1500 - 50L</v>
      </c>
      <c r="E670" s="562" t="s">
        <v>96</v>
      </c>
      <c r="F670" s="1183">
        <v>1</v>
      </c>
      <c r="G670" s="526">
        <v>1780</v>
      </c>
      <c r="H670" s="388">
        <f t="shared" si="52"/>
        <v>1780</v>
      </c>
      <c r="I670" s="897"/>
      <c r="J670" s="388">
        <f t="shared" si="51"/>
        <v>1780</v>
      </c>
      <c r="K670" s="774"/>
      <c r="L670" s="217"/>
      <c r="M670" s="526"/>
      <c r="N670" s="526"/>
      <c r="O670" s="526"/>
      <c r="P670" s="526"/>
      <c r="Q670" s="1191"/>
      <c r="R670" s="1191"/>
      <c r="S670" s="1191"/>
      <c r="T670" s="1185"/>
      <c r="BC670" s="1176"/>
    </row>
    <row r="671" s="1121" customFormat="1" customHeight="1" spans="1:55">
      <c r="A671" s="513">
        <v>46080</v>
      </c>
      <c r="B671" s="1177" t="s">
        <v>589</v>
      </c>
      <c r="C671" s="213"/>
      <c r="D671" s="1178" t="s">
        <v>706</v>
      </c>
      <c r="E671" s="562" t="s">
        <v>1027</v>
      </c>
      <c r="F671" s="1183"/>
      <c r="G671" s="526"/>
      <c r="H671" s="388">
        <f t="shared" si="52"/>
        <v>0</v>
      </c>
      <c r="I671" s="897"/>
      <c r="J671" s="388">
        <f t="shared" si="51"/>
        <v>0</v>
      </c>
      <c r="K671" s="774">
        <v>10</v>
      </c>
      <c r="L671" s="217">
        <f>SUM(M671+N671+O671+P671-R671)</f>
        <v>9770</v>
      </c>
      <c r="M671" s="526"/>
      <c r="N671" s="526">
        <v>9770</v>
      </c>
      <c r="O671" s="526"/>
      <c r="P671" s="526"/>
      <c r="Q671" s="1191"/>
      <c r="R671" s="1191"/>
      <c r="S671" s="1191"/>
      <c r="T671" s="1185" t="s">
        <v>1028</v>
      </c>
      <c r="BC671" s="1176"/>
    </row>
    <row r="672" s="1121" customFormat="1" customHeight="1" spans="1:55">
      <c r="A672" s="513">
        <v>46080</v>
      </c>
      <c r="B672" s="1177" t="s">
        <v>589</v>
      </c>
      <c r="C672" s="213" t="s">
        <v>289</v>
      </c>
      <c r="D672" s="409" t="str">
        <f>VLOOKUP(C672,$BC:$BD,2,0)</f>
        <v>750-30L</v>
      </c>
      <c r="E672" s="562" t="s">
        <v>590</v>
      </c>
      <c r="F672" s="1183">
        <v>10</v>
      </c>
      <c r="G672" s="526">
        <v>977</v>
      </c>
      <c r="H672" s="388">
        <f t="shared" si="52"/>
        <v>9770</v>
      </c>
      <c r="I672" s="897"/>
      <c r="J672" s="388">
        <f t="shared" si="51"/>
        <v>9770</v>
      </c>
      <c r="K672" s="774"/>
      <c r="L672" s="217"/>
      <c r="M672" s="526"/>
      <c r="N672" s="526"/>
      <c r="O672" s="526"/>
      <c r="P672" s="526"/>
      <c r="Q672" s="1191"/>
      <c r="R672" s="1191"/>
      <c r="S672" s="1191"/>
      <c r="T672" s="1185"/>
      <c r="BC672" s="1176"/>
    </row>
    <row r="673" s="1121" customFormat="1" customHeight="1" spans="1:55">
      <c r="A673" s="513">
        <v>46080</v>
      </c>
      <c r="B673" s="1177" t="s">
        <v>591</v>
      </c>
      <c r="C673" s="213"/>
      <c r="D673" s="1178" t="s">
        <v>706</v>
      </c>
      <c r="E673" s="562" t="s">
        <v>955</v>
      </c>
      <c r="F673" s="1183"/>
      <c r="G673" s="526"/>
      <c r="H673" s="388">
        <f t="shared" si="52"/>
        <v>0</v>
      </c>
      <c r="I673" s="897"/>
      <c r="J673" s="388">
        <f t="shared" si="51"/>
        <v>0</v>
      </c>
      <c r="K673" s="774">
        <v>2</v>
      </c>
      <c r="L673" s="217">
        <f>SUM(M673+N673+O673+P673-R673)</f>
        <v>2996</v>
      </c>
      <c r="M673" s="526"/>
      <c r="N673" s="526">
        <v>2996</v>
      </c>
      <c r="O673" s="526"/>
      <c r="P673" s="526"/>
      <c r="Q673" s="1191"/>
      <c r="R673" s="1191"/>
      <c r="S673" s="1191"/>
      <c r="T673" s="1185" t="s">
        <v>1024</v>
      </c>
      <c r="BC673" s="1176"/>
    </row>
    <row r="674" s="1121" customFormat="1" customHeight="1" spans="1:55">
      <c r="A674" s="513">
        <v>46080</v>
      </c>
      <c r="B674" s="1177" t="s">
        <v>591</v>
      </c>
      <c r="C674" s="213" t="s">
        <v>98</v>
      </c>
      <c r="D674" s="409" t="str">
        <f>VLOOKUP(C674,$BC:$BD,2,0)</f>
        <v>1200*2-50L</v>
      </c>
      <c r="E674" s="562" t="s">
        <v>117</v>
      </c>
      <c r="F674" s="1183">
        <v>2</v>
      </c>
      <c r="G674" s="526">
        <v>1498</v>
      </c>
      <c r="H674" s="388">
        <f t="shared" si="52"/>
        <v>2996</v>
      </c>
      <c r="I674" s="897"/>
      <c r="J674" s="388">
        <f t="shared" si="51"/>
        <v>2996</v>
      </c>
      <c r="K674" s="774"/>
      <c r="L674" s="217"/>
      <c r="M674" s="526"/>
      <c r="N674" s="526"/>
      <c r="O674" s="526"/>
      <c r="P674" s="526"/>
      <c r="Q674" s="1191"/>
      <c r="R674" s="1191"/>
      <c r="S674" s="1191"/>
      <c r="T674" s="1185"/>
      <c r="BC674" s="1176"/>
    </row>
    <row r="675" s="1121" customFormat="1" customHeight="1" spans="1:55">
      <c r="A675" s="513">
        <v>46080</v>
      </c>
      <c r="B675" s="1177" t="s">
        <v>592</v>
      </c>
      <c r="C675" s="213"/>
      <c r="D675" s="1178" t="s">
        <v>706</v>
      </c>
      <c r="E675" s="562" t="s">
        <v>1029</v>
      </c>
      <c r="F675" s="1183"/>
      <c r="G675" s="526"/>
      <c r="H675" s="388">
        <f t="shared" si="52"/>
        <v>0</v>
      </c>
      <c r="I675" s="897"/>
      <c r="J675" s="388">
        <f t="shared" si="51"/>
        <v>0</v>
      </c>
      <c r="K675" s="774">
        <v>12</v>
      </c>
      <c r="L675" s="217">
        <f>SUM(M675+N675+O675+P675-R675)</f>
        <v>352</v>
      </c>
      <c r="M675" s="526"/>
      <c r="N675" s="526">
        <v>352</v>
      </c>
      <c r="O675" s="526"/>
      <c r="P675" s="526"/>
      <c r="Q675" s="1191"/>
      <c r="R675" s="1191"/>
      <c r="S675" s="1191"/>
      <c r="T675" s="1185" t="s">
        <v>1024</v>
      </c>
      <c r="BC675" s="1176"/>
    </row>
    <row r="676" s="1121" customFormat="1" customHeight="1" spans="1:55">
      <c r="A676" s="513">
        <v>46080</v>
      </c>
      <c r="B676" s="1177" t="s">
        <v>592</v>
      </c>
      <c r="C676" s="213" t="s">
        <v>33</v>
      </c>
      <c r="D676" s="409" t="str">
        <f>VLOOKUP(C676,$BC:$BD,2,0)</f>
        <v>配件</v>
      </c>
      <c r="E676" s="562" t="s">
        <v>593</v>
      </c>
      <c r="F676" s="1183">
        <v>4</v>
      </c>
      <c r="G676" s="526">
        <v>10</v>
      </c>
      <c r="H676" s="388">
        <f t="shared" si="52"/>
        <v>40</v>
      </c>
      <c r="I676" s="897"/>
      <c r="J676" s="388">
        <f t="shared" si="51"/>
        <v>40</v>
      </c>
      <c r="K676" s="774"/>
      <c r="L676" s="217"/>
      <c r="M676" s="526"/>
      <c r="N676" s="526"/>
      <c r="O676" s="526"/>
      <c r="P676" s="526"/>
      <c r="Q676" s="1191"/>
      <c r="R676" s="1191"/>
      <c r="S676" s="1191"/>
      <c r="T676" s="1185"/>
      <c r="BC676" s="1176"/>
    </row>
    <row r="677" s="1121" customFormat="1" customHeight="1" spans="1:55">
      <c r="A677" s="513">
        <v>46080</v>
      </c>
      <c r="B677" s="1177" t="s">
        <v>592</v>
      </c>
      <c r="C677" s="213" t="s">
        <v>33</v>
      </c>
      <c r="D677" s="409" t="str">
        <f>VLOOKUP(C677,$BC:$BD,2,0)</f>
        <v>配件</v>
      </c>
      <c r="E677" s="562" t="s">
        <v>593</v>
      </c>
      <c r="F677" s="1183">
        <v>4</v>
      </c>
      <c r="G677" s="526">
        <v>10</v>
      </c>
      <c r="H677" s="388">
        <f t="shared" si="52"/>
        <v>40</v>
      </c>
      <c r="I677" s="897"/>
      <c r="J677" s="388">
        <f t="shared" si="51"/>
        <v>40</v>
      </c>
      <c r="K677" s="774"/>
      <c r="L677" s="217"/>
      <c r="M677" s="526"/>
      <c r="N677" s="526"/>
      <c r="O677" s="526"/>
      <c r="P677" s="526"/>
      <c r="Q677" s="1191"/>
      <c r="R677" s="1191"/>
      <c r="S677" s="1191"/>
      <c r="T677" s="1185"/>
      <c r="BC677" s="1176"/>
    </row>
    <row r="678" s="1121" customFormat="1" customHeight="1" spans="1:55">
      <c r="A678" s="513">
        <v>46080</v>
      </c>
      <c r="B678" s="1177" t="s">
        <v>592</v>
      </c>
      <c r="C678" s="213" t="s">
        <v>33</v>
      </c>
      <c r="D678" s="409" t="str">
        <f>VLOOKUP(C678,$BC:$BD,2,0)</f>
        <v>配件</v>
      </c>
      <c r="E678" s="562" t="s">
        <v>593</v>
      </c>
      <c r="F678" s="1183">
        <v>4</v>
      </c>
      <c r="G678" s="526">
        <v>68</v>
      </c>
      <c r="H678" s="388">
        <f t="shared" si="52"/>
        <v>272</v>
      </c>
      <c r="I678" s="897"/>
      <c r="J678" s="388">
        <f t="shared" si="51"/>
        <v>272</v>
      </c>
      <c r="K678" s="774"/>
      <c r="L678" s="217"/>
      <c r="M678" s="526"/>
      <c r="N678" s="526"/>
      <c r="O678" s="526"/>
      <c r="P678" s="526"/>
      <c r="Q678" s="1191"/>
      <c r="R678" s="1191"/>
      <c r="S678" s="1191"/>
      <c r="T678" s="1185"/>
      <c r="BC678" s="1176"/>
    </row>
    <row r="679" s="1121" customFormat="1" customHeight="1" spans="1:55">
      <c r="A679" s="513">
        <v>46080</v>
      </c>
      <c r="B679" s="1177" t="s">
        <v>594</v>
      </c>
      <c r="C679" s="213"/>
      <c r="D679" s="1178" t="s">
        <v>706</v>
      </c>
      <c r="E679" s="562" t="s">
        <v>1014</v>
      </c>
      <c r="F679" s="1183"/>
      <c r="G679" s="526"/>
      <c r="H679" s="388">
        <f t="shared" si="52"/>
        <v>0</v>
      </c>
      <c r="I679" s="897"/>
      <c r="J679" s="388">
        <f t="shared" si="51"/>
        <v>0</v>
      </c>
      <c r="K679" s="774">
        <v>13</v>
      </c>
      <c r="L679" s="217">
        <f>SUM(M679+N679+O679+P679-R679)</f>
        <v>3461.28</v>
      </c>
      <c r="M679" s="526"/>
      <c r="N679" s="526">
        <v>3461.28</v>
      </c>
      <c r="O679" s="526"/>
      <c r="P679" s="526"/>
      <c r="Q679" s="1191"/>
      <c r="R679" s="1191"/>
      <c r="S679" s="1191"/>
      <c r="T679" s="1185" t="s">
        <v>1030</v>
      </c>
      <c r="BC679" s="1176"/>
    </row>
    <row r="680" s="1121" customFormat="1" customHeight="1" spans="1:55">
      <c r="A680" s="513">
        <v>46080</v>
      </c>
      <c r="B680" s="1177" t="s">
        <v>594</v>
      </c>
      <c r="C680" s="213" t="s">
        <v>21</v>
      </c>
      <c r="D680" s="409" t="str">
        <f>VLOOKUP(C680,$BC:$BD,2,0)</f>
        <v>COMP 750W 220V</v>
      </c>
      <c r="E680" s="562" t="s">
        <v>595</v>
      </c>
      <c r="F680" s="1183">
        <v>4</v>
      </c>
      <c r="G680" s="526">
        <v>534.84</v>
      </c>
      <c r="H680" s="388">
        <f t="shared" si="52"/>
        <v>2139.36</v>
      </c>
      <c r="I680" s="897">
        <v>0.0325</v>
      </c>
      <c r="J680" s="388">
        <f t="shared" si="51"/>
        <v>2208.89</v>
      </c>
      <c r="K680" s="774"/>
      <c r="L680" s="217"/>
      <c r="M680" s="526"/>
      <c r="N680" s="526"/>
      <c r="O680" s="526"/>
      <c r="P680" s="526"/>
      <c r="Q680" s="1191"/>
      <c r="R680" s="1191"/>
      <c r="S680" s="1191"/>
      <c r="T680" s="1185"/>
      <c r="BC680" s="1176"/>
    </row>
    <row r="681" s="1121" customFormat="1" customHeight="1" spans="1:55">
      <c r="A681" s="513">
        <v>46080</v>
      </c>
      <c r="B681" s="1177" t="s">
        <v>594</v>
      </c>
      <c r="C681" s="213" t="s">
        <v>16</v>
      </c>
      <c r="D681" s="409" t="str">
        <f>VLOOKUP(C681,$BC:$BD,2,0)</f>
        <v>1500W-4</v>
      </c>
      <c r="E681" s="562" t="s">
        <v>595</v>
      </c>
      <c r="F681" s="1183">
        <v>1</v>
      </c>
      <c r="G681" s="526">
        <v>1058</v>
      </c>
      <c r="H681" s="388">
        <f t="shared" si="52"/>
        <v>1058</v>
      </c>
      <c r="I681" s="897">
        <v>0.0325</v>
      </c>
      <c r="J681" s="388">
        <f t="shared" si="51"/>
        <v>1092.39</v>
      </c>
      <c r="K681" s="774"/>
      <c r="L681" s="217"/>
      <c r="M681" s="526"/>
      <c r="N681" s="526"/>
      <c r="O681" s="526"/>
      <c r="P681" s="526"/>
      <c r="Q681" s="1191"/>
      <c r="R681" s="1191"/>
      <c r="S681" s="1191"/>
      <c r="T681" s="1185"/>
      <c r="BC681" s="1176"/>
    </row>
    <row r="682" s="1121" customFormat="1" customHeight="1" spans="1:55">
      <c r="A682" s="513">
        <v>46080</v>
      </c>
      <c r="B682" s="1177" t="s">
        <v>594</v>
      </c>
      <c r="C682" s="213" t="s">
        <v>33</v>
      </c>
      <c r="D682" s="409" t="str">
        <f>VLOOKUP(C682,$BC:$BD,2,0)</f>
        <v>配件</v>
      </c>
      <c r="E682" s="562" t="s">
        <v>595</v>
      </c>
      <c r="F682" s="1183">
        <v>4</v>
      </c>
      <c r="G682" s="526">
        <v>30</v>
      </c>
      <c r="H682" s="388">
        <f t="shared" si="52"/>
        <v>120</v>
      </c>
      <c r="I682" s="897"/>
      <c r="J682" s="388">
        <f t="shared" si="51"/>
        <v>120</v>
      </c>
      <c r="K682" s="774"/>
      <c r="L682" s="217"/>
      <c r="M682" s="526"/>
      <c r="N682" s="526"/>
      <c r="O682" s="526"/>
      <c r="P682" s="526"/>
      <c r="Q682" s="1191"/>
      <c r="R682" s="1191"/>
      <c r="S682" s="1191"/>
      <c r="T682" s="1185"/>
      <c r="BC682" s="1176"/>
    </row>
    <row r="683" s="1121" customFormat="1" customHeight="1" spans="1:55">
      <c r="A683" s="513">
        <v>46080</v>
      </c>
      <c r="B683" s="1177" t="s">
        <v>594</v>
      </c>
      <c r="C683" s="213" t="s">
        <v>33</v>
      </c>
      <c r="D683" s="409" t="str">
        <f>VLOOKUP(C683,$BC:$BD,2,0)</f>
        <v>配件</v>
      </c>
      <c r="E683" s="562" t="s">
        <v>595</v>
      </c>
      <c r="F683" s="1183">
        <v>4</v>
      </c>
      <c r="G683" s="526">
        <v>10</v>
      </c>
      <c r="H683" s="388">
        <f t="shared" si="52"/>
        <v>40</v>
      </c>
      <c r="I683" s="897"/>
      <c r="J683" s="388">
        <f t="shared" si="51"/>
        <v>40</v>
      </c>
      <c r="K683" s="774"/>
      <c r="L683" s="217"/>
      <c r="M683" s="526"/>
      <c r="N683" s="526"/>
      <c r="O683" s="526"/>
      <c r="P683" s="526"/>
      <c r="Q683" s="1191"/>
      <c r="R683" s="1191"/>
      <c r="S683" s="1191"/>
      <c r="T683" s="1185"/>
      <c r="BC683" s="1176"/>
    </row>
    <row r="684" s="1121" customFormat="1" customHeight="1" spans="1:55">
      <c r="A684" s="513">
        <v>46080</v>
      </c>
      <c r="B684" s="1177" t="s">
        <v>596</v>
      </c>
      <c r="C684" s="213"/>
      <c r="D684" s="1178" t="s">
        <v>706</v>
      </c>
      <c r="E684" s="562" t="s">
        <v>928</v>
      </c>
      <c r="F684" s="1183"/>
      <c r="G684" s="526"/>
      <c r="H684" s="388">
        <f t="shared" si="52"/>
        <v>0</v>
      </c>
      <c r="I684" s="897"/>
      <c r="J684" s="388">
        <f t="shared" ref="J684:J690" si="53">ROUND(H684+H684*I684,2)</f>
        <v>0</v>
      </c>
      <c r="K684" s="774">
        <v>2</v>
      </c>
      <c r="L684" s="217">
        <f>SUM(M684+N684+O684+P684-R684)</f>
        <v>1310.36</v>
      </c>
      <c r="M684" s="526"/>
      <c r="N684" s="526"/>
      <c r="O684" s="526"/>
      <c r="P684" s="526">
        <v>1320</v>
      </c>
      <c r="Q684" s="1191"/>
      <c r="R684" s="217">
        <f>ROUND(P684*S684,2)</f>
        <v>9.64</v>
      </c>
      <c r="S684" s="905">
        <v>0.0073</v>
      </c>
      <c r="T684" s="1185" t="s">
        <v>1024</v>
      </c>
      <c r="BC684" s="1176"/>
    </row>
    <row r="685" s="1121" customFormat="1" customHeight="1" spans="1:55">
      <c r="A685" s="513">
        <v>46080</v>
      </c>
      <c r="B685" s="1177" t="s">
        <v>596</v>
      </c>
      <c r="C685" s="213" t="s">
        <v>446</v>
      </c>
      <c r="D685" s="409" t="str">
        <f>VLOOKUP(C685,$BC:$BD,2,0)</f>
        <v>1100-8L</v>
      </c>
      <c r="E685" s="562" t="s">
        <v>40</v>
      </c>
      <c r="F685" s="1183">
        <v>2</v>
      </c>
      <c r="G685" s="526">
        <v>660</v>
      </c>
      <c r="H685" s="388">
        <f t="shared" si="52"/>
        <v>1320</v>
      </c>
      <c r="I685" s="897"/>
      <c r="J685" s="388">
        <f t="shared" si="53"/>
        <v>1320</v>
      </c>
      <c r="K685" s="774"/>
      <c r="L685" s="217"/>
      <c r="M685" s="526"/>
      <c r="N685" s="526"/>
      <c r="O685" s="526"/>
      <c r="P685" s="526"/>
      <c r="Q685" s="1191"/>
      <c r="R685" s="1191"/>
      <c r="S685" s="1191"/>
      <c r="T685" s="1185"/>
      <c r="BC685" s="1176"/>
    </row>
    <row r="686" s="1121" customFormat="1" customHeight="1" spans="1:55">
      <c r="A686" s="513">
        <v>46080</v>
      </c>
      <c r="B686" s="1177" t="s">
        <v>1031</v>
      </c>
      <c r="C686" s="213"/>
      <c r="D686" s="1178" t="s">
        <v>723</v>
      </c>
      <c r="E686" s="562" t="s">
        <v>951</v>
      </c>
      <c r="F686" s="1183"/>
      <c r="G686" s="526"/>
      <c r="H686" s="388">
        <f t="shared" si="52"/>
        <v>0</v>
      </c>
      <c r="I686" s="897"/>
      <c r="J686" s="388">
        <f t="shared" si="53"/>
        <v>0</v>
      </c>
      <c r="K686" s="774"/>
      <c r="L686" s="217"/>
      <c r="M686" s="526"/>
      <c r="N686" s="526"/>
      <c r="O686" s="526"/>
      <c r="P686" s="526"/>
      <c r="Q686" s="1191"/>
      <c r="R686" s="1191"/>
      <c r="S686" s="1191"/>
      <c r="T686" s="1185" t="s">
        <v>1032</v>
      </c>
      <c r="BC686" s="1176"/>
    </row>
    <row r="687" s="1121" customFormat="1" customHeight="1" spans="1:55">
      <c r="A687" s="513">
        <v>46055</v>
      </c>
      <c r="B687" s="1177" t="s">
        <v>597</v>
      </c>
      <c r="C687" s="213"/>
      <c r="D687" s="1178" t="s">
        <v>706</v>
      </c>
      <c r="E687" s="562" t="s">
        <v>966</v>
      </c>
      <c r="F687" s="1183"/>
      <c r="G687" s="526"/>
      <c r="H687" s="388">
        <f t="shared" si="52"/>
        <v>0</v>
      </c>
      <c r="I687" s="897"/>
      <c r="J687" s="388">
        <f t="shared" si="53"/>
        <v>0</v>
      </c>
      <c r="K687" s="774">
        <v>1</v>
      </c>
      <c r="L687" s="217">
        <f>SUM(M687+N687+O687+P687-R687)</f>
        <v>1822.75</v>
      </c>
      <c r="M687" s="526"/>
      <c r="N687" s="526"/>
      <c r="O687" s="526"/>
      <c r="P687" s="526">
        <v>1867</v>
      </c>
      <c r="Q687" s="1191"/>
      <c r="R687" s="217">
        <f>ROUND(P687*S687,2)</f>
        <v>44.25</v>
      </c>
      <c r="S687" s="905">
        <v>0.0237</v>
      </c>
      <c r="T687" s="1185" t="s">
        <v>1024</v>
      </c>
      <c r="BC687" s="1176"/>
    </row>
    <row r="688" s="1121" customFormat="1" customHeight="1" spans="1:55">
      <c r="A688" s="513">
        <v>46055</v>
      </c>
      <c r="B688" s="1177" t="s">
        <v>597</v>
      </c>
      <c r="C688" s="213" t="s">
        <v>129</v>
      </c>
      <c r="D688" s="409" t="str">
        <f>VLOOKUP(C688,$BC:$BD,2,0)</f>
        <v>1500 - 50L</v>
      </c>
      <c r="E688" s="562" t="s">
        <v>497</v>
      </c>
      <c r="F688" s="1183">
        <v>1</v>
      </c>
      <c r="G688" s="526">
        <v>1867</v>
      </c>
      <c r="H688" s="388">
        <f t="shared" si="52"/>
        <v>1867</v>
      </c>
      <c r="I688" s="897"/>
      <c r="J688" s="388">
        <f t="shared" si="53"/>
        <v>1867</v>
      </c>
      <c r="K688" s="774"/>
      <c r="L688" s="217"/>
      <c r="M688" s="526"/>
      <c r="N688" s="526"/>
      <c r="O688" s="526"/>
      <c r="P688" s="526"/>
      <c r="Q688" s="1191"/>
      <c r="R688" s="1191"/>
      <c r="S688" s="1191"/>
      <c r="T688" s="1185"/>
      <c r="BC688" s="1176"/>
    </row>
    <row r="689" s="1121" customFormat="1" customHeight="1" spans="1:59">
      <c r="A689" s="513">
        <v>46080</v>
      </c>
      <c r="B689" s="1177" t="s">
        <v>598</v>
      </c>
      <c r="C689" s="213"/>
      <c r="D689" s="1178" t="s">
        <v>706</v>
      </c>
      <c r="E689" s="562" t="s">
        <v>599</v>
      </c>
      <c r="F689" s="1183"/>
      <c r="G689" s="526"/>
      <c r="H689" s="388">
        <f t="shared" si="52"/>
        <v>0</v>
      </c>
      <c r="I689" s="897"/>
      <c r="J689" s="388">
        <f t="shared" si="53"/>
        <v>0</v>
      </c>
      <c r="K689" s="774">
        <v>5</v>
      </c>
      <c r="L689" s="217">
        <f>SUM(M689+N689+O689+P689-R689)</f>
        <v>4885</v>
      </c>
      <c r="M689" s="526">
        <v>4885</v>
      </c>
      <c r="N689" s="526"/>
      <c r="O689" s="526"/>
      <c r="P689" s="526"/>
      <c r="Q689" s="1191"/>
      <c r="R689" s="1191"/>
      <c r="S689" s="1191"/>
      <c r="T689" s="1185" t="s">
        <v>1033</v>
      </c>
      <c r="BC689" s="1176"/>
      <c r="BD689" s="1121"/>
      <c r="BE689" s="1122"/>
      <c r="BF689" s="1122"/>
      <c r="BG689" s="1122"/>
    </row>
    <row r="690" s="1122" customFormat="1" customHeight="1" spans="1:59">
      <c r="A690" s="513">
        <v>46080</v>
      </c>
      <c r="B690" s="1177" t="s">
        <v>598</v>
      </c>
      <c r="C690" s="163" t="s">
        <v>289</v>
      </c>
      <c r="D690" s="409" t="str">
        <f>VLOOKUP(C690,$BC:$BD,2,0)</f>
        <v>750-30L</v>
      </c>
      <c r="E690" s="562" t="s">
        <v>599</v>
      </c>
      <c r="F690" s="1182">
        <v>5</v>
      </c>
      <c r="G690" s="388">
        <v>977</v>
      </c>
      <c r="H690" s="388">
        <f t="shared" si="52"/>
        <v>4885</v>
      </c>
      <c r="I690" s="897"/>
      <c r="J690" s="388">
        <f t="shared" si="53"/>
        <v>4885</v>
      </c>
      <c r="K690" s="660"/>
      <c r="L690" s="388"/>
      <c r="M690" s="295"/>
      <c r="N690" s="215"/>
      <c r="O690" s="215"/>
      <c r="P690" s="295"/>
      <c r="Q690" s="1192"/>
      <c r="R690" s="1181"/>
      <c r="S690" s="1181"/>
      <c r="T690" s="1185"/>
      <c r="U690" s="1193"/>
      <c r="V690" s="1193"/>
      <c r="W690" s="1193"/>
      <c r="X690" s="1193"/>
      <c r="Y690" s="1193"/>
      <c r="Z690" s="1193"/>
      <c r="AA690" s="1193"/>
      <c r="AB690" s="1193"/>
      <c r="AC690" s="1193"/>
      <c r="AD690" s="1193"/>
      <c r="AE690" s="1193"/>
      <c r="AF690" s="1193"/>
      <c r="AG690" s="1193"/>
      <c r="AH690" s="1193"/>
      <c r="AI690" s="1193"/>
      <c r="AJ690" s="1193"/>
      <c r="AK690" s="1193"/>
      <c r="AL690" s="1193"/>
      <c r="AM690" s="1193"/>
      <c r="AN690" s="1193"/>
      <c r="AO690" s="1193"/>
      <c r="AP690" s="1193"/>
      <c r="AQ690" s="1193"/>
      <c r="BC690" s="1148"/>
      <c r="BD690" s="12"/>
      <c r="BE690" s="10"/>
      <c r="BF690" s="10"/>
      <c r="BG690" s="10"/>
    </row>
    <row r="691" customHeight="1" spans="1:59">
      <c r="A691" s="1194">
        <v>46081</v>
      </c>
      <c r="B691" s="1167" t="s">
        <v>659</v>
      </c>
      <c r="C691" s="1195"/>
      <c r="D691" s="1169"/>
      <c r="E691" s="626"/>
      <c r="F691" s="1170">
        <f>SUBTOTAL(9,F391:F690)</f>
        <v>1167</v>
      </c>
      <c r="G691" s="1144"/>
      <c r="H691" s="1144">
        <f>SUBTOTAL(9,H391:H690)</f>
        <v>1004726.86</v>
      </c>
      <c r="I691" s="1171">
        <f>SUBTOTAL(9,I391:I506)</f>
        <v>0.195</v>
      </c>
      <c r="J691" s="1144">
        <f t="shared" ref="J691:P691" si="54">SUBTOTAL(9,J391:J690)</f>
        <v>1006603.66</v>
      </c>
      <c r="K691" s="1172">
        <f t="shared" si="54"/>
        <v>1167</v>
      </c>
      <c r="L691" s="1173">
        <f t="shared" si="54"/>
        <v>1005461.83</v>
      </c>
      <c r="M691" s="1173">
        <f t="shared" si="54"/>
        <v>4939</v>
      </c>
      <c r="N691" s="1173">
        <f t="shared" si="54"/>
        <v>315463.89</v>
      </c>
      <c r="O691" s="1173">
        <f t="shared" si="54"/>
        <v>590499.97</v>
      </c>
      <c r="P691" s="1173">
        <f t="shared" si="54"/>
        <v>95700.8</v>
      </c>
      <c r="Q691" s="1196"/>
      <c r="R691" s="1173">
        <f>SUBTOTAL(9,R391:R690)</f>
        <v>1141.83</v>
      </c>
      <c r="S691" s="1174"/>
      <c r="T691" s="1197">
        <f>J691-L691-R691</f>
        <v>1.90766513696872e-10</v>
      </c>
      <c r="AA691" s="738"/>
      <c r="BC691" s="1148"/>
      <c r="BD691" s="12"/>
      <c r="BE691" s="6"/>
      <c r="BF691" s="6"/>
      <c r="BG691" s="6"/>
    </row>
    <row r="692" s="6" customFormat="1" customHeight="1" spans="1:59">
      <c r="A692" s="529"/>
      <c r="B692" s="213"/>
      <c r="C692" s="1198"/>
      <c r="D692" s="479"/>
      <c r="E692" s="465"/>
      <c r="F692" s="1157"/>
      <c r="G692" s="388"/>
      <c r="H692" s="388"/>
      <c r="I692" s="991"/>
      <c r="J692" s="388"/>
      <c r="K692" s="660"/>
      <c r="L692" s="388"/>
      <c r="M692" s="217"/>
      <c r="N692" s="217"/>
      <c r="O692" s="215"/>
      <c r="P692" s="388"/>
      <c r="Q692" s="388"/>
      <c r="R692" s="215"/>
      <c r="S692" s="1158"/>
      <c r="T692" s="1199"/>
      <c r="U692" s="738"/>
      <c r="V692" s="738"/>
      <c r="W692" s="738"/>
      <c r="X692" s="738"/>
      <c r="Y692" s="738"/>
      <c r="Z692" s="738"/>
      <c r="AA692" s="738"/>
      <c r="AB692" s="738"/>
      <c r="AC692" s="738"/>
      <c r="AD692" s="738"/>
      <c r="AE692" s="738"/>
      <c r="AF692" s="738"/>
      <c r="AG692" s="738"/>
      <c r="AH692" s="738"/>
      <c r="AI692" s="738"/>
      <c r="AJ692" s="738"/>
      <c r="AK692" s="738"/>
      <c r="AL692" s="738"/>
      <c r="AM692" s="738"/>
      <c r="BC692" s="1148"/>
      <c r="BD692" s="12"/>
    </row>
    <row r="693" s="6" customFormat="1" customHeight="1" spans="1:59">
      <c r="A693" s="529"/>
      <c r="B693" s="213"/>
      <c r="C693" s="1198"/>
      <c r="D693" s="479"/>
      <c r="E693" s="465"/>
      <c r="F693" s="1157"/>
      <c r="G693" s="388"/>
      <c r="H693" s="273"/>
      <c r="I693" s="991"/>
      <c r="J693" s="388"/>
      <c r="K693" s="660"/>
      <c r="L693" s="388"/>
      <c r="M693" s="217"/>
      <c r="N693" s="217"/>
      <c r="O693" s="215"/>
      <c r="P693" s="388"/>
      <c r="Q693" s="388"/>
      <c r="R693" s="215"/>
      <c r="S693" s="1158"/>
      <c r="T693" s="1199"/>
      <c r="U693" s="738"/>
      <c r="V693" s="738"/>
      <c r="W693" s="738"/>
      <c r="X693" s="738"/>
      <c r="Y693" s="738"/>
      <c r="Z693" s="738"/>
      <c r="AA693" s="738"/>
      <c r="AB693" s="738"/>
      <c r="AC693" s="738"/>
      <c r="AD693" s="738"/>
      <c r="AE693" s="738"/>
      <c r="AF693" s="738"/>
      <c r="AG693" s="738"/>
      <c r="AH693" s="738"/>
      <c r="AI693" s="738"/>
      <c r="AJ693" s="738"/>
      <c r="AK693" s="738"/>
      <c r="AL693" s="738"/>
      <c r="AM693" s="738"/>
      <c r="BC693" s="1148"/>
      <c r="BD693" s="12"/>
    </row>
    <row r="694" s="6" customFormat="1" customHeight="1" spans="1:59">
      <c r="A694" s="529"/>
      <c r="B694" s="213"/>
      <c r="C694" s="1198"/>
      <c r="D694" s="479"/>
      <c r="E694" s="465"/>
      <c r="F694" s="1157"/>
      <c r="G694" s="388"/>
      <c r="H694" s="388"/>
      <c r="I694" s="915"/>
      <c r="J694" s="63"/>
      <c r="K694" s="660"/>
      <c r="L694" s="388"/>
      <c r="M694" s="217"/>
      <c r="N694" s="217"/>
      <c r="O694" s="215"/>
      <c r="P694" s="388"/>
      <c r="Q694" s="388"/>
      <c r="R694" s="215"/>
      <c r="S694" s="1158"/>
      <c r="T694" s="1199"/>
      <c r="U694" s="738"/>
      <c r="V694" s="738"/>
      <c r="W694" s="738"/>
      <c r="X694" s="738"/>
      <c r="Y694" s="738"/>
      <c r="Z694" s="738"/>
      <c r="AA694" s="738"/>
      <c r="AB694" s="738"/>
      <c r="AC694" s="738"/>
      <c r="AD694" s="738"/>
      <c r="AE694" s="738"/>
      <c r="AF694" s="738"/>
      <c r="AG694" s="738"/>
      <c r="AH694" s="738"/>
      <c r="AI694" s="738"/>
      <c r="AJ694" s="738"/>
      <c r="AK694" s="738"/>
      <c r="AL694" s="738"/>
      <c r="AM694" s="738"/>
      <c r="BC694" s="1148"/>
      <c r="BD694" s="12"/>
    </row>
    <row r="695" s="6" customFormat="1" customHeight="1" spans="1:59">
      <c r="A695" s="529"/>
      <c r="B695" s="213"/>
      <c r="C695" s="1198"/>
      <c r="D695" s="479"/>
      <c r="E695" s="465"/>
      <c r="F695" s="1157"/>
      <c r="G695" s="388"/>
      <c r="H695" s="273"/>
      <c r="I695" s="991"/>
      <c r="J695" s="388"/>
      <c r="K695" s="660"/>
      <c r="L695" s="388"/>
      <c r="M695" s="217"/>
      <c r="N695" s="217"/>
      <c r="O695" s="215"/>
      <c r="P695" s="388"/>
      <c r="Q695" s="388"/>
      <c r="R695" s="215"/>
      <c r="S695" s="1158"/>
      <c r="T695" s="1199"/>
      <c r="U695" s="738"/>
      <c r="V695" s="738"/>
      <c r="W695" s="738"/>
      <c r="X695" s="738"/>
      <c r="Y695" s="738"/>
      <c r="Z695" s="738"/>
      <c r="AA695" s="738"/>
      <c r="AB695" s="738"/>
      <c r="AC695" s="738"/>
      <c r="AD695" s="738"/>
      <c r="AE695" s="738"/>
      <c r="AF695" s="738"/>
      <c r="AG695" s="738"/>
      <c r="AH695" s="738"/>
      <c r="AI695" s="738"/>
      <c r="AJ695" s="738"/>
      <c r="AK695" s="738"/>
      <c r="AL695" s="738"/>
      <c r="AM695" s="738"/>
      <c r="BC695" s="1148"/>
      <c r="BD695" s="12"/>
    </row>
    <row r="696" s="6" customFormat="1" customHeight="1" spans="1:59">
      <c r="A696" s="529"/>
      <c r="B696" s="213"/>
      <c r="C696" s="1198"/>
      <c r="D696" s="479"/>
      <c r="E696" s="465"/>
      <c r="F696" s="1157"/>
      <c r="G696" s="388"/>
      <c r="H696" s="388"/>
      <c r="I696" s="991"/>
      <c r="J696" s="388"/>
      <c r="K696" s="660"/>
      <c r="L696" s="388"/>
      <c r="M696" s="217"/>
      <c r="N696" s="217"/>
      <c r="O696" s="215"/>
      <c r="P696" s="388"/>
      <c r="Q696" s="388"/>
      <c r="R696" s="215"/>
      <c r="S696" s="1158"/>
      <c r="T696" s="753"/>
      <c r="U696" s="738"/>
      <c r="V696" s="738"/>
      <c r="W696" s="738"/>
      <c r="X696" s="738"/>
      <c r="Y696" s="738"/>
      <c r="Z696" s="738"/>
      <c r="AA696" s="738"/>
      <c r="AB696" s="738"/>
      <c r="AC696" s="738"/>
      <c r="AD696" s="738"/>
      <c r="AE696" s="738"/>
      <c r="AF696" s="738"/>
      <c r="AG696" s="738"/>
      <c r="AH696" s="738"/>
      <c r="AI696" s="738"/>
      <c r="AJ696" s="738"/>
      <c r="AK696" s="738"/>
      <c r="AL696" s="738"/>
      <c r="AM696" s="738"/>
      <c r="BC696" s="1148"/>
      <c r="BD696" s="12"/>
    </row>
    <row r="697" s="6" customFormat="1" customHeight="1" spans="1:59">
      <c r="A697" s="529"/>
      <c r="B697" s="213"/>
      <c r="C697" s="1198"/>
      <c r="D697" s="479"/>
      <c r="E697" s="465"/>
      <c r="F697" s="1157"/>
      <c r="G697" s="388"/>
      <c r="H697" s="273"/>
      <c r="I697" s="991"/>
      <c r="J697" s="388"/>
      <c r="K697" s="660"/>
      <c r="L697" s="388"/>
      <c r="M697" s="217"/>
      <c r="N697" s="217"/>
      <c r="O697" s="215"/>
      <c r="P697" s="388"/>
      <c r="Q697" s="388"/>
      <c r="R697" s="215"/>
      <c r="S697" s="1158"/>
      <c r="T697" s="753"/>
      <c r="U697" s="738"/>
      <c r="V697" s="738"/>
      <c r="W697" s="738"/>
      <c r="X697" s="738"/>
      <c r="Y697" s="738"/>
      <c r="Z697" s="738"/>
      <c r="AA697" s="738"/>
      <c r="AB697" s="738"/>
      <c r="AC697" s="738"/>
      <c r="AD697" s="738"/>
      <c r="AE697" s="738"/>
      <c r="AF697" s="738"/>
      <c r="AG697" s="738"/>
      <c r="AH697" s="738"/>
      <c r="AI697" s="738"/>
      <c r="AJ697" s="738"/>
      <c r="AK697" s="738"/>
      <c r="AL697" s="738"/>
      <c r="AM697" s="738"/>
      <c r="BC697" s="1148"/>
      <c r="BD697" s="12"/>
    </row>
    <row r="698" s="6" customFormat="1" customHeight="1" spans="1:59">
      <c r="A698" s="529"/>
      <c r="B698" s="213"/>
      <c r="C698" s="1198"/>
      <c r="D698" s="479"/>
      <c r="E698" s="465"/>
      <c r="F698" s="1157"/>
      <c r="G698" s="388"/>
      <c r="H698" s="388"/>
      <c r="I698" s="915"/>
      <c r="J698" s="63"/>
      <c r="K698" s="660"/>
      <c r="L698" s="388"/>
      <c r="M698" s="217"/>
      <c r="N698" s="217"/>
      <c r="O698" s="215"/>
      <c r="P698" s="388"/>
      <c r="Q698" s="388"/>
      <c r="R698" s="215"/>
      <c r="S698" s="1158"/>
      <c r="T698" s="753"/>
      <c r="U698" s="738"/>
      <c r="V698" s="738"/>
      <c r="W698" s="738"/>
      <c r="X698" s="738"/>
      <c r="Y698" s="738"/>
      <c r="Z698" s="738"/>
      <c r="AA698" s="738"/>
      <c r="AB698" s="738"/>
      <c r="AC698" s="738"/>
      <c r="AD698" s="738"/>
      <c r="AE698" s="738"/>
      <c r="AF698" s="738"/>
      <c r="AG698" s="738"/>
      <c r="AH698" s="738"/>
      <c r="AI698" s="738"/>
      <c r="AJ698" s="738"/>
      <c r="AK698" s="738"/>
      <c r="AL698" s="738"/>
      <c r="AM698" s="738"/>
      <c r="BC698" s="1148"/>
      <c r="BD698" s="12"/>
    </row>
    <row r="699" s="6" customFormat="1" customHeight="1" spans="1:59">
      <c r="A699" s="529"/>
      <c r="B699" s="213"/>
      <c r="C699" s="1198"/>
      <c r="D699" s="479"/>
      <c r="E699" s="465"/>
      <c r="F699" s="1157"/>
      <c r="G699" s="388"/>
      <c r="H699" s="273"/>
      <c r="I699" s="991"/>
      <c r="J699" s="388"/>
      <c r="K699" s="660"/>
      <c r="L699" s="388"/>
      <c r="M699" s="217"/>
      <c r="N699" s="217"/>
      <c r="O699" s="215"/>
      <c r="P699" s="388"/>
      <c r="Q699" s="388"/>
      <c r="R699" s="215"/>
      <c r="S699" s="1158"/>
      <c r="T699" s="753"/>
      <c r="U699" s="738"/>
      <c r="V699" s="738"/>
      <c r="W699" s="738"/>
      <c r="X699" s="738"/>
      <c r="Y699" s="738"/>
      <c r="Z699" s="738"/>
      <c r="AA699" s="738"/>
      <c r="AB699" s="738"/>
      <c r="AC699" s="738"/>
      <c r="AD699" s="738"/>
      <c r="AE699" s="738"/>
      <c r="AF699" s="738"/>
      <c r="AG699" s="738"/>
      <c r="AH699" s="738"/>
      <c r="AI699" s="738"/>
      <c r="AJ699" s="738"/>
      <c r="AK699" s="738"/>
      <c r="AL699" s="738"/>
      <c r="AM699" s="738"/>
      <c r="BC699" s="1148"/>
      <c r="BD699" s="12"/>
    </row>
    <row r="700" s="6" customFormat="1" customHeight="1" spans="1:59">
      <c r="A700" s="529"/>
      <c r="B700" s="213"/>
      <c r="C700" s="1198"/>
      <c r="D700" s="479"/>
      <c r="E700" s="465"/>
      <c r="F700" s="1157"/>
      <c r="G700" s="388"/>
      <c r="H700" s="388"/>
      <c r="I700" s="991"/>
      <c r="J700" s="388"/>
      <c r="K700" s="660"/>
      <c r="L700" s="388"/>
      <c r="M700" s="217"/>
      <c r="N700" s="217"/>
      <c r="O700" s="215"/>
      <c r="P700" s="217"/>
      <c r="Q700" s="217"/>
      <c r="R700" s="215"/>
      <c r="S700" s="1158"/>
      <c r="T700" s="753"/>
      <c r="U700" s="738"/>
      <c r="V700" s="738"/>
      <c r="W700" s="738"/>
      <c r="X700" s="738"/>
      <c r="Y700" s="738"/>
      <c r="Z700" s="738"/>
      <c r="AA700" s="738"/>
      <c r="AB700" s="738"/>
      <c r="AC700" s="738"/>
      <c r="AD700" s="738"/>
      <c r="AE700" s="738"/>
      <c r="AF700" s="738"/>
      <c r="AG700" s="738"/>
      <c r="AH700" s="738"/>
      <c r="AI700" s="738"/>
      <c r="AJ700" s="738"/>
      <c r="AK700" s="738"/>
      <c r="AL700" s="738"/>
      <c r="AM700" s="738"/>
      <c r="BC700" s="1148"/>
      <c r="BD700" s="12"/>
    </row>
    <row r="701" s="6" customFormat="1" customHeight="1" spans="1:59">
      <c r="A701" s="529"/>
      <c r="B701" s="213"/>
      <c r="C701" s="1198"/>
      <c r="D701" s="479"/>
      <c r="E701" s="465"/>
      <c r="F701" s="1157"/>
      <c r="G701" s="388"/>
      <c r="H701" s="273"/>
      <c r="I701" s="991"/>
      <c r="J701" s="388"/>
      <c r="K701" s="660"/>
      <c r="L701" s="388"/>
      <c r="M701" s="217"/>
      <c r="N701" s="217"/>
      <c r="O701" s="215"/>
      <c r="P701" s="217"/>
      <c r="Q701" s="217"/>
      <c r="R701" s="215"/>
      <c r="S701" s="1158"/>
      <c r="T701" s="753"/>
      <c r="U701" s="738"/>
      <c r="V701" s="738"/>
      <c r="W701" s="738"/>
      <c r="X701" s="738"/>
      <c r="Y701" s="738"/>
      <c r="Z701" s="738"/>
      <c r="AA701" s="738"/>
      <c r="AB701" s="738"/>
      <c r="AC701" s="738"/>
      <c r="AD701" s="738"/>
      <c r="AE701" s="738"/>
      <c r="AF701" s="738"/>
      <c r="AG701" s="738"/>
      <c r="AH701" s="738"/>
      <c r="AI701" s="738"/>
      <c r="AJ701" s="738"/>
      <c r="AK701" s="738"/>
      <c r="AL701" s="738"/>
      <c r="AM701" s="738"/>
      <c r="BC701" s="1148"/>
      <c r="BD701" s="12"/>
    </row>
    <row r="702" s="6" customFormat="1" customHeight="1" spans="1:59">
      <c r="A702" s="529"/>
      <c r="B702" s="213"/>
      <c r="C702" s="1198"/>
      <c r="D702" s="479"/>
      <c r="E702" s="465"/>
      <c r="F702" s="1157"/>
      <c r="G702" s="388"/>
      <c r="H702" s="388"/>
      <c r="I702" s="915"/>
      <c r="J702" s="63"/>
      <c r="K702" s="660"/>
      <c r="L702" s="388"/>
      <c r="M702" s="217"/>
      <c r="N702" s="217"/>
      <c r="O702" s="215"/>
      <c r="P702" s="388"/>
      <c r="Q702" s="388"/>
      <c r="R702" s="215"/>
      <c r="S702" s="1158"/>
      <c r="T702" s="753"/>
      <c r="U702" s="738"/>
      <c r="V702" s="738"/>
      <c r="W702" s="738"/>
      <c r="X702" s="738"/>
      <c r="Y702" s="738"/>
      <c r="Z702" s="738"/>
      <c r="AA702" s="738"/>
      <c r="AB702" s="738"/>
      <c r="AC702" s="738"/>
      <c r="AD702" s="738"/>
      <c r="AE702" s="738"/>
      <c r="AF702" s="738"/>
      <c r="AG702" s="738"/>
      <c r="AH702" s="738"/>
      <c r="AI702" s="738"/>
      <c r="AJ702" s="738"/>
      <c r="AK702" s="738"/>
      <c r="AL702" s="738"/>
      <c r="AM702" s="738"/>
      <c r="BC702" s="1148"/>
      <c r="BD702" s="12"/>
    </row>
    <row r="703" s="6" customFormat="1" customHeight="1" spans="1:59">
      <c r="A703" s="529"/>
      <c r="B703" s="213"/>
      <c r="C703" s="1198"/>
      <c r="D703" s="479"/>
      <c r="E703" s="465"/>
      <c r="F703" s="1157"/>
      <c r="G703" s="388"/>
      <c r="H703" s="273"/>
      <c r="I703" s="991"/>
      <c r="J703" s="388"/>
      <c r="K703" s="660"/>
      <c r="L703" s="388"/>
      <c r="M703" s="217"/>
      <c r="N703" s="217"/>
      <c r="O703" s="215"/>
      <c r="P703" s="388"/>
      <c r="Q703" s="388"/>
      <c r="R703" s="215"/>
      <c r="S703" s="1158"/>
      <c r="T703" s="753"/>
      <c r="U703" s="738"/>
      <c r="V703" s="738"/>
      <c r="W703" s="738"/>
      <c r="X703" s="738"/>
      <c r="Y703" s="738"/>
      <c r="Z703" s="738"/>
      <c r="AA703" s="738"/>
      <c r="AB703" s="738"/>
      <c r="AC703" s="738"/>
      <c r="AD703" s="738"/>
      <c r="AE703" s="738"/>
      <c r="AF703" s="738"/>
      <c r="AG703" s="738"/>
      <c r="AH703" s="738"/>
      <c r="AI703" s="738"/>
      <c r="AJ703" s="738"/>
      <c r="AK703" s="738"/>
      <c r="AL703" s="738"/>
      <c r="AM703" s="738"/>
      <c r="BC703" s="1148"/>
      <c r="BD703" s="12"/>
    </row>
    <row r="704" s="6" customFormat="1" customHeight="1" spans="1:59">
      <c r="A704" s="529"/>
      <c r="B704" s="213"/>
      <c r="C704" s="1198"/>
      <c r="D704" s="479"/>
      <c r="E704" s="465"/>
      <c r="F704" s="1157"/>
      <c r="G704" s="388"/>
      <c r="H704" s="388"/>
      <c r="I704" s="991"/>
      <c r="J704" s="388"/>
      <c r="K704" s="660"/>
      <c r="L704" s="388"/>
      <c r="M704" s="217"/>
      <c r="N704" s="217"/>
      <c r="O704" s="215"/>
      <c r="P704" s="388"/>
      <c r="Q704" s="388"/>
      <c r="R704" s="215"/>
      <c r="S704" s="1158"/>
      <c r="T704" s="753"/>
      <c r="U704" s="738"/>
      <c r="V704" s="738"/>
      <c r="W704" s="738"/>
      <c r="X704" s="738"/>
      <c r="Y704" s="738"/>
      <c r="Z704" s="738"/>
      <c r="AA704" s="738"/>
      <c r="AB704" s="738"/>
      <c r="AC704" s="738"/>
      <c r="AD704" s="738"/>
      <c r="AE704" s="738"/>
      <c r="AF704" s="738"/>
      <c r="AG704" s="738"/>
      <c r="AH704" s="738"/>
      <c r="AI704" s="738"/>
      <c r="AJ704" s="738"/>
      <c r="AK704" s="738"/>
      <c r="AL704" s="738"/>
      <c r="AM704" s="738"/>
      <c r="BC704" s="1148"/>
      <c r="BD704" s="12"/>
    </row>
    <row r="705" s="6" customFormat="1" customHeight="1" spans="1:56">
      <c r="A705" s="529"/>
      <c r="B705" s="213"/>
      <c r="C705" s="1198"/>
      <c r="D705" s="479"/>
      <c r="E705" s="465"/>
      <c r="F705" s="1157"/>
      <c r="G705" s="388"/>
      <c r="H705" s="273"/>
      <c r="I705" s="991"/>
      <c r="J705" s="388"/>
      <c r="K705" s="660"/>
      <c r="L705" s="388"/>
      <c r="M705" s="217"/>
      <c r="N705" s="217"/>
      <c r="O705" s="215"/>
      <c r="P705" s="388"/>
      <c r="Q705" s="388"/>
      <c r="R705" s="215"/>
      <c r="S705" s="1158"/>
      <c r="T705" s="753"/>
      <c r="U705" s="738"/>
      <c r="V705" s="738"/>
      <c r="W705" s="738"/>
      <c r="X705" s="738"/>
      <c r="Y705" s="738"/>
      <c r="Z705" s="738"/>
      <c r="AA705" s="738"/>
      <c r="AB705" s="738"/>
      <c r="AC705" s="738"/>
      <c r="AD705" s="738"/>
      <c r="AE705" s="738"/>
      <c r="AF705" s="738"/>
      <c r="AG705" s="738"/>
      <c r="AH705" s="738"/>
      <c r="AI705" s="738"/>
      <c r="AJ705" s="738"/>
      <c r="AK705" s="738"/>
      <c r="AL705" s="738"/>
      <c r="AM705" s="738"/>
      <c r="BC705" s="1148"/>
      <c r="BD705" s="12"/>
    </row>
    <row r="706" s="6" customFormat="1" customHeight="1" spans="1:56">
      <c r="A706" s="529"/>
      <c r="B706" s="213"/>
      <c r="C706" s="1198"/>
      <c r="D706" s="479"/>
      <c r="E706" s="465"/>
      <c r="F706" s="1157"/>
      <c r="G706" s="388"/>
      <c r="H706" s="273"/>
      <c r="I706" s="991"/>
      <c r="J706" s="388"/>
      <c r="K706" s="660"/>
      <c r="L706" s="388"/>
      <c r="M706" s="217"/>
      <c r="N706" s="217"/>
      <c r="O706" s="215"/>
      <c r="P706" s="388"/>
      <c r="Q706" s="388"/>
      <c r="R706" s="215"/>
      <c r="S706" s="1158"/>
      <c r="T706" s="753"/>
      <c r="U706" s="738"/>
      <c r="V706" s="738"/>
      <c r="W706" s="738"/>
      <c r="X706" s="738"/>
      <c r="Y706" s="738"/>
      <c r="Z706" s="738"/>
      <c r="AA706" s="738"/>
      <c r="AB706" s="738"/>
      <c r="AC706" s="738"/>
      <c r="AD706" s="738"/>
      <c r="AE706" s="738"/>
      <c r="AF706" s="738"/>
      <c r="AG706" s="738"/>
      <c r="AH706" s="738"/>
      <c r="AI706" s="738"/>
      <c r="AJ706" s="738"/>
      <c r="AK706" s="738"/>
      <c r="AL706" s="738"/>
      <c r="AM706" s="738"/>
      <c r="BC706" s="1148"/>
      <c r="BD706" s="12"/>
    </row>
    <row r="707" s="6" customFormat="1" customHeight="1" spans="1:56">
      <c r="A707" s="529"/>
      <c r="B707" s="213"/>
      <c r="C707" s="1198"/>
      <c r="D707" s="479"/>
      <c r="E707" s="465"/>
      <c r="F707" s="1157"/>
      <c r="G707" s="388"/>
      <c r="H707" s="388"/>
      <c r="I707" s="915"/>
      <c r="J707" s="63"/>
      <c r="K707" s="660"/>
      <c r="L707" s="388"/>
      <c r="M707" s="217"/>
      <c r="N707" s="217"/>
      <c r="O707" s="215"/>
      <c r="P707" s="388"/>
      <c r="Q707" s="388"/>
      <c r="R707" s="215"/>
      <c r="S707" s="1158"/>
      <c r="T707" s="753"/>
      <c r="U707" s="738"/>
      <c r="V707" s="738"/>
      <c r="W707" s="738"/>
      <c r="X707" s="738"/>
      <c r="Y707" s="738"/>
      <c r="Z707" s="738"/>
      <c r="AA707" s="738"/>
      <c r="AB707" s="738"/>
      <c r="AC707" s="738"/>
      <c r="AD707" s="738"/>
      <c r="AE707" s="738"/>
      <c r="AF707" s="738"/>
      <c r="AG707" s="738"/>
      <c r="AH707" s="738"/>
      <c r="AI707" s="738"/>
      <c r="AJ707" s="738"/>
      <c r="AK707" s="738"/>
      <c r="AL707" s="738"/>
      <c r="AM707" s="738"/>
      <c r="BC707" s="1148"/>
      <c r="BD707" s="12"/>
    </row>
    <row r="708" s="6" customFormat="1" customHeight="1" spans="1:56">
      <c r="A708" s="529"/>
      <c r="B708" s="213"/>
      <c r="C708" s="1198"/>
      <c r="D708" s="479"/>
      <c r="E708" s="465"/>
      <c r="F708" s="1157"/>
      <c r="G708" s="388"/>
      <c r="H708" s="273"/>
      <c r="I708" s="991"/>
      <c r="J708" s="388"/>
      <c r="K708" s="660"/>
      <c r="L708" s="388"/>
      <c r="M708" s="217"/>
      <c r="N708" s="217"/>
      <c r="O708" s="215"/>
      <c r="P708" s="388"/>
      <c r="Q708" s="388"/>
      <c r="R708" s="215"/>
      <c r="S708" s="1158"/>
      <c r="T708" s="753"/>
      <c r="U708" s="738"/>
      <c r="V708" s="738"/>
      <c r="W708" s="738"/>
      <c r="X708" s="738"/>
      <c r="Y708" s="738"/>
      <c r="Z708" s="738"/>
      <c r="AA708" s="738"/>
      <c r="AB708" s="738"/>
      <c r="AC708" s="738"/>
      <c r="AD708" s="738"/>
      <c r="AE708" s="738"/>
      <c r="AF708" s="738"/>
      <c r="AG708" s="738"/>
      <c r="AH708" s="738"/>
      <c r="AI708" s="738"/>
      <c r="AJ708" s="738"/>
      <c r="AK708" s="738"/>
      <c r="AL708" s="738"/>
      <c r="AM708" s="738"/>
      <c r="BC708" s="1148"/>
      <c r="BD708" s="12"/>
    </row>
    <row r="709" s="6" customFormat="1" customHeight="1" spans="1:56">
      <c r="A709" s="529"/>
      <c r="B709" s="213"/>
      <c r="C709" s="1198"/>
      <c r="D709" s="479"/>
      <c r="E709" s="465"/>
      <c r="F709" s="1157"/>
      <c r="G709" s="388"/>
      <c r="H709" s="388"/>
      <c r="I709" s="991"/>
      <c r="J709" s="388"/>
      <c r="K709" s="660"/>
      <c r="L709" s="388"/>
      <c r="M709" s="217"/>
      <c r="N709" s="217"/>
      <c r="O709" s="215"/>
      <c r="P709" s="388"/>
      <c r="Q709" s="388"/>
      <c r="R709" s="215"/>
      <c r="S709" s="1158"/>
      <c r="T709" s="753"/>
      <c r="U709" s="738"/>
      <c r="V709" s="738"/>
      <c r="W709" s="738"/>
      <c r="X709" s="738"/>
      <c r="Y709" s="738"/>
      <c r="Z709" s="738"/>
      <c r="AA709" s="738"/>
      <c r="AB709" s="738"/>
      <c r="AC709" s="738"/>
      <c r="AD709" s="738"/>
      <c r="AE709" s="738"/>
      <c r="AF709" s="738"/>
      <c r="AG709" s="738"/>
      <c r="AH709" s="738"/>
      <c r="AI709" s="738"/>
      <c r="AJ709" s="738"/>
      <c r="AK709" s="738"/>
      <c r="AL709" s="738"/>
      <c r="AM709" s="738"/>
      <c r="BC709" s="1148"/>
      <c r="BD709" s="12"/>
    </row>
    <row r="710" s="6" customFormat="1" customHeight="1" spans="1:56">
      <c r="A710" s="529"/>
      <c r="B710" s="213"/>
      <c r="C710" s="1198"/>
      <c r="D710" s="479"/>
      <c r="E710" s="465"/>
      <c r="F710" s="1157"/>
      <c r="G710" s="388"/>
      <c r="H710" s="273"/>
      <c r="I710" s="991"/>
      <c r="J710" s="388"/>
      <c r="K710" s="660"/>
      <c r="L710" s="388"/>
      <c r="M710" s="217"/>
      <c r="N710" s="217"/>
      <c r="O710" s="215"/>
      <c r="P710" s="388"/>
      <c r="Q710" s="388"/>
      <c r="R710" s="215"/>
      <c r="S710" s="1158"/>
      <c r="T710" s="753"/>
      <c r="U710" s="738"/>
      <c r="V710" s="738"/>
      <c r="W710" s="738"/>
      <c r="X710" s="738"/>
      <c r="Y710" s="738"/>
      <c r="Z710" s="738"/>
      <c r="AA710" s="738"/>
      <c r="AB710" s="738"/>
      <c r="AC710" s="738"/>
      <c r="AD710" s="738"/>
      <c r="AE710" s="738"/>
      <c r="AF710" s="738"/>
      <c r="AG710" s="738"/>
      <c r="AH710" s="738"/>
      <c r="AI710" s="738"/>
      <c r="AJ710" s="738"/>
      <c r="AK710" s="738"/>
      <c r="AL710" s="738"/>
      <c r="AM710" s="738"/>
      <c r="BC710" s="1148"/>
      <c r="BD710" s="12"/>
    </row>
    <row r="711" s="6" customFormat="1" customHeight="1" spans="1:56">
      <c r="A711" s="529"/>
      <c r="B711" s="213"/>
      <c r="C711" s="1198"/>
      <c r="D711" s="479"/>
      <c r="E711" s="465"/>
      <c r="F711" s="1157"/>
      <c r="G711" s="388"/>
      <c r="H711" s="273"/>
      <c r="I711" s="991"/>
      <c r="J711" s="388"/>
      <c r="K711" s="660"/>
      <c r="L711" s="388"/>
      <c r="M711" s="217"/>
      <c r="N711" s="217"/>
      <c r="O711" s="215"/>
      <c r="P711" s="388"/>
      <c r="Q711" s="388"/>
      <c r="R711" s="215"/>
      <c r="S711" s="1158"/>
      <c r="T711" s="753"/>
      <c r="U711" s="738"/>
      <c r="V711" s="738"/>
      <c r="W711" s="738"/>
      <c r="X711" s="738"/>
      <c r="Y711" s="738"/>
      <c r="Z711" s="738"/>
      <c r="AA711" s="738"/>
      <c r="AB711" s="738"/>
      <c r="AC711" s="738"/>
      <c r="AD711" s="738"/>
      <c r="AE711" s="738"/>
      <c r="AF711" s="738"/>
      <c r="AG711" s="738"/>
      <c r="AH711" s="738"/>
      <c r="AI711" s="738"/>
      <c r="AJ711" s="738"/>
      <c r="AK711" s="738"/>
      <c r="AL711" s="738"/>
      <c r="AM711" s="738"/>
      <c r="BC711" s="1148"/>
      <c r="BD711" s="12"/>
    </row>
    <row r="712" s="6" customFormat="1" customHeight="1" spans="1:56">
      <c r="A712" s="529"/>
      <c r="B712" s="213"/>
      <c r="C712" s="1198"/>
      <c r="D712" s="479"/>
      <c r="E712" s="465"/>
      <c r="F712" s="1157"/>
      <c r="G712" s="388"/>
      <c r="H712" s="273"/>
      <c r="I712" s="991"/>
      <c r="J712" s="388"/>
      <c r="K712" s="660"/>
      <c r="L712" s="388"/>
      <c r="M712" s="217"/>
      <c r="N712" s="217"/>
      <c r="O712" s="215"/>
      <c r="P712" s="388"/>
      <c r="Q712" s="388"/>
      <c r="R712" s="215"/>
      <c r="S712" s="1158"/>
      <c r="T712" s="753"/>
      <c r="U712" s="738"/>
      <c r="V712" s="738"/>
      <c r="W712" s="738"/>
      <c r="X712" s="738"/>
      <c r="Y712" s="738"/>
      <c r="Z712" s="738"/>
      <c r="AA712" s="738"/>
      <c r="AB712" s="738"/>
      <c r="AC712" s="738"/>
      <c r="AD712" s="738"/>
      <c r="AE712" s="738"/>
      <c r="AF712" s="738"/>
      <c r="AG712" s="738"/>
      <c r="AH712" s="738"/>
      <c r="AI712" s="738"/>
      <c r="AJ712" s="738"/>
      <c r="AK712" s="738"/>
      <c r="AL712" s="738"/>
      <c r="AM712" s="738"/>
      <c r="BC712" s="1148"/>
      <c r="BD712" s="12"/>
    </row>
    <row r="713" s="6" customFormat="1" customHeight="1" spans="1:56">
      <c r="A713" s="529"/>
      <c r="B713" s="213"/>
      <c r="C713" s="1198"/>
      <c r="D713" s="479"/>
      <c r="E713" s="465"/>
      <c r="F713" s="1157"/>
      <c r="G713" s="388"/>
      <c r="H713" s="273"/>
      <c r="I713" s="991"/>
      <c r="J713" s="388"/>
      <c r="K713" s="660"/>
      <c r="L713" s="388"/>
      <c r="M713" s="217"/>
      <c r="N713" s="217"/>
      <c r="O713" s="215"/>
      <c r="P713" s="388"/>
      <c r="Q713" s="388"/>
      <c r="R713" s="215"/>
      <c r="S713" s="1158"/>
      <c r="T713" s="753"/>
      <c r="U713" s="738"/>
      <c r="V713" s="738"/>
      <c r="W713" s="738"/>
      <c r="X713" s="738"/>
      <c r="Y713" s="738"/>
      <c r="Z713" s="738"/>
      <c r="AA713" s="738"/>
      <c r="AB713" s="738"/>
      <c r="AC713" s="738"/>
      <c r="AD713" s="738"/>
      <c r="AE713" s="738"/>
      <c r="AF713" s="738"/>
      <c r="AG713" s="738"/>
      <c r="AH713" s="738"/>
      <c r="AI713" s="738"/>
      <c r="AJ713" s="738"/>
      <c r="AK713" s="738"/>
      <c r="AL713" s="738"/>
      <c r="AM713" s="738"/>
      <c r="BC713" s="1148"/>
      <c r="BD713" s="12"/>
    </row>
    <row r="714" s="6" customFormat="1" customHeight="1" spans="1:56">
      <c r="A714" s="529"/>
      <c r="B714" s="213"/>
      <c r="C714" s="1198"/>
      <c r="D714" s="479"/>
      <c r="E714" s="465"/>
      <c r="F714" s="1157"/>
      <c r="G714" s="388"/>
      <c r="H714" s="273"/>
      <c r="I714" s="991"/>
      <c r="J714" s="388"/>
      <c r="K714" s="660"/>
      <c r="L714" s="388"/>
      <c r="M714" s="217"/>
      <c r="N714" s="217"/>
      <c r="O714" s="215"/>
      <c r="P714" s="388"/>
      <c r="Q714" s="388"/>
      <c r="R714" s="215"/>
      <c r="S714" s="1158"/>
      <c r="T714" s="753"/>
      <c r="U714" s="738"/>
      <c r="V714" s="738"/>
      <c r="W714" s="738"/>
      <c r="X714" s="738"/>
      <c r="Y714" s="738"/>
      <c r="Z714" s="738"/>
      <c r="AA714" s="738"/>
      <c r="AB714" s="738"/>
      <c r="AC714" s="738"/>
      <c r="AD714" s="738"/>
      <c r="AE714" s="738"/>
      <c r="AF714" s="738"/>
      <c r="AG714" s="738"/>
      <c r="AH714" s="738"/>
      <c r="AI714" s="738"/>
      <c r="AJ714" s="738"/>
      <c r="AK714" s="738"/>
      <c r="AL714" s="738"/>
      <c r="AM714" s="738"/>
      <c r="BC714" s="1148"/>
      <c r="BD714" s="12"/>
    </row>
    <row r="715" s="6" customFormat="1" customHeight="1" spans="1:56">
      <c r="A715" s="529"/>
      <c r="B715" s="213"/>
      <c r="C715" s="1198"/>
      <c r="D715" s="479"/>
      <c r="E715" s="465"/>
      <c r="F715" s="1157"/>
      <c r="G715" s="388"/>
      <c r="H715" s="273"/>
      <c r="I715" s="991"/>
      <c r="J715" s="388"/>
      <c r="K715" s="660"/>
      <c r="L715" s="388"/>
      <c r="M715" s="217"/>
      <c r="N715" s="388"/>
      <c r="O715" s="215"/>
      <c r="P715" s="217"/>
      <c r="Q715" s="217"/>
      <c r="R715" s="215"/>
      <c r="S715" s="1158"/>
      <c r="T715" s="877"/>
      <c r="U715" s="738"/>
      <c r="V715" s="738"/>
      <c r="W715" s="738"/>
      <c r="X715" s="738"/>
      <c r="Y715" s="738"/>
      <c r="Z715" s="738"/>
      <c r="AA715" s="738"/>
      <c r="AB715" s="738"/>
      <c r="AC715" s="738"/>
      <c r="AD715" s="738"/>
      <c r="AE715" s="738"/>
      <c r="AF715" s="738"/>
      <c r="AG715" s="738"/>
      <c r="AH715" s="738"/>
      <c r="AI715" s="738"/>
      <c r="AJ715" s="738"/>
      <c r="AK715" s="738"/>
      <c r="AL715" s="738"/>
      <c r="AM715" s="738"/>
      <c r="BC715" s="1148"/>
      <c r="BD715" s="12"/>
    </row>
    <row r="716" s="6" customFormat="1" customHeight="1" spans="1:56">
      <c r="A716" s="529"/>
      <c r="B716" s="213"/>
      <c r="C716" s="1198"/>
      <c r="D716" s="479"/>
      <c r="E716" s="465"/>
      <c r="F716" s="1157"/>
      <c r="G716" s="388"/>
      <c r="H716" s="273"/>
      <c r="I716" s="991"/>
      <c r="J716" s="388"/>
      <c r="K716" s="660"/>
      <c r="L716" s="388"/>
      <c r="M716" s="217"/>
      <c r="N716" s="388"/>
      <c r="O716" s="215"/>
      <c r="P716" s="217"/>
      <c r="Q716" s="217"/>
      <c r="R716" s="215"/>
      <c r="S716" s="1158"/>
      <c r="T716" s="877"/>
      <c r="U716" s="738"/>
      <c r="V716" s="738"/>
      <c r="W716" s="738"/>
      <c r="X716" s="738"/>
      <c r="Y716" s="738"/>
      <c r="Z716" s="738"/>
      <c r="AA716" s="738"/>
      <c r="AB716" s="738"/>
      <c r="AC716" s="738"/>
      <c r="AD716" s="738"/>
      <c r="AE716" s="738"/>
      <c r="AF716" s="738"/>
      <c r="AG716" s="738"/>
      <c r="AH716" s="738"/>
      <c r="AI716" s="738"/>
      <c r="AJ716" s="738"/>
      <c r="AK716" s="738"/>
      <c r="AL716" s="738"/>
      <c r="AM716" s="738"/>
      <c r="BC716" s="1148"/>
      <c r="BD716" s="12"/>
    </row>
    <row r="717" s="6" customFormat="1" customHeight="1" spans="1:56">
      <c r="A717" s="529"/>
      <c r="B717" s="213"/>
      <c r="C717" s="1198"/>
      <c r="D717" s="479"/>
      <c r="E717" s="465"/>
      <c r="F717" s="1157"/>
      <c r="G717" s="388"/>
      <c r="H717" s="273"/>
      <c r="I717" s="991"/>
      <c r="J717" s="388"/>
      <c r="K717" s="660"/>
      <c r="L717" s="388"/>
      <c r="M717" s="217"/>
      <c r="N717" s="388"/>
      <c r="O717" s="215"/>
      <c r="P717" s="217"/>
      <c r="Q717" s="217"/>
      <c r="R717" s="215"/>
      <c r="S717" s="1158"/>
      <c r="T717" s="877"/>
      <c r="U717" s="738"/>
      <c r="V717" s="738"/>
      <c r="W717" s="738"/>
      <c r="X717" s="738"/>
      <c r="Y717" s="738"/>
      <c r="Z717" s="738"/>
      <c r="AA717" s="738"/>
      <c r="AB717" s="738"/>
      <c r="AC717" s="738"/>
      <c r="AD717" s="738"/>
      <c r="AE717" s="738"/>
      <c r="AF717" s="738"/>
      <c r="AG717" s="738"/>
      <c r="AH717" s="738"/>
      <c r="AI717" s="738"/>
      <c r="AJ717" s="738"/>
      <c r="AK717" s="738"/>
      <c r="AL717" s="738"/>
      <c r="AM717" s="738"/>
      <c r="BC717" s="1148"/>
      <c r="BD717" s="12"/>
    </row>
    <row r="718" s="6" customFormat="1" customHeight="1" spans="1:56">
      <c r="A718" s="529"/>
      <c r="B718" s="213"/>
      <c r="C718" s="1198"/>
      <c r="D718" s="479"/>
      <c r="E718" s="465"/>
      <c r="F718" s="1157"/>
      <c r="G718" s="388"/>
      <c r="H718" s="273"/>
      <c r="I718" s="991"/>
      <c r="J718" s="388"/>
      <c r="K718" s="660"/>
      <c r="L718" s="388"/>
      <c r="M718" s="217"/>
      <c r="N718" s="388"/>
      <c r="O718" s="215"/>
      <c r="P718" s="217"/>
      <c r="Q718" s="217"/>
      <c r="R718" s="215"/>
      <c r="S718" s="1158"/>
      <c r="T718" s="877"/>
      <c r="U718" s="738"/>
      <c r="V718" s="738"/>
      <c r="W718" s="738"/>
      <c r="X718" s="738"/>
      <c r="Y718" s="738"/>
      <c r="Z718" s="738"/>
      <c r="AA718" s="738"/>
      <c r="AB718" s="738"/>
      <c r="AC718" s="738"/>
      <c r="AD718" s="738"/>
      <c r="AE718" s="738"/>
      <c r="AF718" s="738"/>
      <c r="AG718" s="738"/>
      <c r="AH718" s="738"/>
      <c r="AI718" s="738"/>
      <c r="AJ718" s="738"/>
      <c r="AK718" s="738"/>
      <c r="AL718" s="738"/>
      <c r="AM718" s="738"/>
      <c r="BC718" s="1148"/>
      <c r="BD718" s="12"/>
    </row>
    <row r="719" s="6" customFormat="1" customHeight="1" spans="1:56">
      <c r="A719" s="529"/>
      <c r="B719" s="213"/>
      <c r="C719" s="1198"/>
      <c r="D719" s="479"/>
      <c r="E719" s="465"/>
      <c r="F719" s="1157"/>
      <c r="G719" s="388"/>
      <c r="H719" s="273"/>
      <c r="I719" s="991"/>
      <c r="J719" s="388"/>
      <c r="K719" s="660"/>
      <c r="L719" s="388"/>
      <c r="M719" s="217"/>
      <c r="N719" s="217"/>
      <c r="O719" s="215"/>
      <c r="P719" s="388"/>
      <c r="Q719" s="388"/>
      <c r="R719" s="215"/>
      <c r="S719" s="1158"/>
      <c r="T719" s="753"/>
      <c r="U719" s="738"/>
      <c r="V719" s="738"/>
      <c r="W719" s="738"/>
      <c r="X719" s="738"/>
      <c r="Y719" s="738"/>
      <c r="Z719" s="738"/>
      <c r="AA719" s="738"/>
      <c r="AB719" s="738"/>
      <c r="AC719" s="738"/>
      <c r="AD719" s="738"/>
      <c r="AE719" s="738"/>
      <c r="AF719" s="738"/>
      <c r="AG719" s="738"/>
      <c r="AH719" s="738"/>
      <c r="AI719" s="738"/>
      <c r="AJ719" s="738"/>
      <c r="AK719" s="738"/>
      <c r="AL719" s="738"/>
      <c r="AM719" s="738"/>
      <c r="BC719" s="1148"/>
      <c r="BD719" s="12"/>
    </row>
    <row r="720" s="6" customFormat="1" customHeight="1" spans="1:56">
      <c r="A720" s="529"/>
      <c r="B720" s="213"/>
      <c r="C720" s="1198"/>
      <c r="D720" s="479"/>
      <c r="E720" s="465"/>
      <c r="F720" s="1157"/>
      <c r="G720" s="388"/>
      <c r="H720" s="273"/>
      <c r="I720" s="991"/>
      <c r="J720" s="388"/>
      <c r="K720" s="660"/>
      <c r="L720" s="388"/>
      <c r="M720" s="217"/>
      <c r="N720" s="217"/>
      <c r="O720" s="215"/>
      <c r="P720" s="388"/>
      <c r="Q720" s="388"/>
      <c r="R720" s="215"/>
      <c r="S720" s="1158"/>
      <c r="T720" s="753"/>
      <c r="U720" s="738"/>
      <c r="V720" s="738"/>
      <c r="W720" s="738"/>
      <c r="X720" s="738"/>
      <c r="Y720" s="738"/>
      <c r="Z720" s="738"/>
      <c r="AA720" s="738"/>
      <c r="AB720" s="738"/>
      <c r="AC720" s="738"/>
      <c r="AD720" s="738"/>
      <c r="AE720" s="738"/>
      <c r="AF720" s="738"/>
      <c r="AG720" s="738"/>
      <c r="AH720" s="738"/>
      <c r="AI720" s="738"/>
      <c r="AJ720" s="738"/>
      <c r="AK720" s="738"/>
      <c r="AL720" s="738"/>
      <c r="AM720" s="738"/>
      <c r="BC720" s="1148"/>
      <c r="BD720" s="12"/>
    </row>
    <row r="721" s="6" customFormat="1" customHeight="1" spans="1:56">
      <c r="A721" s="529"/>
      <c r="B721" s="213"/>
      <c r="C721" s="1198"/>
      <c r="D721" s="479"/>
      <c r="E721" s="465"/>
      <c r="F721" s="1157"/>
      <c r="G721" s="388"/>
      <c r="H721" s="273"/>
      <c r="I721" s="991"/>
      <c r="J721" s="388"/>
      <c r="K721" s="660"/>
      <c r="L721" s="388"/>
      <c r="M721" s="217"/>
      <c r="N721" s="217"/>
      <c r="O721" s="215"/>
      <c r="P721" s="388"/>
      <c r="Q721" s="388"/>
      <c r="R721" s="215"/>
      <c r="S721" s="1158"/>
      <c r="T721" s="753"/>
      <c r="U721" s="738"/>
      <c r="V721" s="738"/>
      <c r="W721" s="738"/>
      <c r="X721" s="738"/>
      <c r="Y721" s="738"/>
      <c r="Z721" s="738"/>
      <c r="AA721" s="738"/>
      <c r="AB721" s="738"/>
      <c r="AC721" s="738"/>
      <c r="AD721" s="738"/>
      <c r="AE721" s="738"/>
      <c r="AF721" s="738"/>
      <c r="AG721" s="738"/>
      <c r="AH721" s="738"/>
      <c r="AI721" s="738"/>
      <c r="AJ721" s="738"/>
      <c r="AK721" s="738"/>
      <c r="AL721" s="738"/>
      <c r="AM721" s="738"/>
      <c r="BC721" s="1148"/>
      <c r="BD721" s="12"/>
    </row>
    <row r="722" s="6" customFormat="1" customHeight="1" spans="1:56">
      <c r="A722" s="529"/>
      <c r="B722" s="213"/>
      <c r="C722" s="1198"/>
      <c r="D722" s="479"/>
      <c r="E722" s="465"/>
      <c r="F722" s="1157"/>
      <c r="G722" s="388"/>
      <c r="H722" s="273"/>
      <c r="I722" s="991"/>
      <c r="J722" s="388"/>
      <c r="K722" s="660"/>
      <c r="L722" s="388"/>
      <c r="M722" s="217"/>
      <c r="N722" s="217"/>
      <c r="O722" s="215"/>
      <c r="P722" s="388"/>
      <c r="Q722" s="388"/>
      <c r="R722" s="215"/>
      <c r="S722" s="1158"/>
      <c r="T722" s="753"/>
      <c r="U722" s="738"/>
      <c r="V722" s="738"/>
      <c r="W722" s="738"/>
      <c r="X722" s="738"/>
      <c r="Y722" s="738"/>
      <c r="Z722" s="738"/>
      <c r="AA722" s="738"/>
      <c r="AB722" s="738"/>
      <c r="AC722" s="738"/>
      <c r="AD722" s="738"/>
      <c r="AE722" s="738"/>
      <c r="AF722" s="738"/>
      <c r="AG722" s="738"/>
      <c r="AH722" s="738"/>
      <c r="AI722" s="738"/>
      <c r="AJ722" s="738"/>
      <c r="AK722" s="738"/>
      <c r="AL722" s="738"/>
      <c r="AM722" s="738"/>
      <c r="BC722" s="1148"/>
      <c r="BD722" s="12"/>
    </row>
    <row r="723" s="6" customFormat="1" customHeight="1" spans="1:56">
      <c r="A723" s="529"/>
      <c r="B723" s="213"/>
      <c r="C723" s="1198"/>
      <c r="D723" s="479"/>
      <c r="E723" s="465"/>
      <c r="F723" s="1157"/>
      <c r="G723" s="388"/>
      <c r="H723" s="273"/>
      <c r="I723" s="991"/>
      <c r="J723" s="388"/>
      <c r="K723" s="660"/>
      <c r="L723" s="388"/>
      <c r="M723" s="217"/>
      <c r="N723" s="217"/>
      <c r="O723" s="215"/>
      <c r="P723" s="388"/>
      <c r="Q723" s="388"/>
      <c r="R723" s="215"/>
      <c r="S723" s="1158"/>
      <c r="T723" s="753"/>
      <c r="U723" s="738"/>
      <c r="V723" s="738"/>
      <c r="W723" s="738"/>
      <c r="X723" s="738"/>
      <c r="Y723" s="738"/>
      <c r="Z723" s="738"/>
      <c r="AA723" s="738"/>
      <c r="AB723" s="738"/>
      <c r="AC723" s="738"/>
      <c r="AD723" s="738"/>
      <c r="AE723" s="738"/>
      <c r="AF723" s="738"/>
      <c r="AG723" s="738"/>
      <c r="AH723" s="738"/>
      <c r="AI723" s="738"/>
      <c r="AJ723" s="738"/>
      <c r="AK723" s="738"/>
      <c r="AL723" s="738"/>
      <c r="AM723" s="738"/>
      <c r="BC723" s="1148"/>
      <c r="BD723" s="12"/>
    </row>
    <row r="724" s="6" customFormat="1" customHeight="1" spans="1:56">
      <c r="A724" s="529"/>
      <c r="B724" s="213"/>
      <c r="C724" s="1198"/>
      <c r="D724" s="479"/>
      <c r="E724" s="465"/>
      <c r="F724" s="1157"/>
      <c r="G724" s="388"/>
      <c r="H724" s="273"/>
      <c r="I724" s="991"/>
      <c r="J724" s="388"/>
      <c r="K724" s="660"/>
      <c r="L724" s="388"/>
      <c r="M724" s="217"/>
      <c r="N724" s="217"/>
      <c r="O724" s="215"/>
      <c r="P724" s="388"/>
      <c r="Q724" s="388"/>
      <c r="R724" s="215"/>
      <c r="S724" s="1158"/>
      <c r="T724" s="753"/>
      <c r="U724" s="738"/>
      <c r="V724" s="738"/>
      <c r="W724" s="738"/>
      <c r="X724" s="738"/>
      <c r="Y724" s="738"/>
      <c r="Z724" s="738"/>
      <c r="AA724" s="738"/>
      <c r="AB724" s="738"/>
      <c r="AC724" s="738"/>
      <c r="AD724" s="738"/>
      <c r="AE724" s="738"/>
      <c r="AF724" s="738"/>
      <c r="AG724" s="738"/>
      <c r="AH724" s="738"/>
      <c r="AI724" s="738"/>
      <c r="AJ724" s="738"/>
      <c r="AK724" s="738"/>
      <c r="AL724" s="738"/>
      <c r="AM724" s="738"/>
      <c r="BC724" s="1148"/>
      <c r="BD724" s="12"/>
    </row>
    <row r="725" s="6" customFormat="1" customHeight="1" spans="1:56">
      <c r="A725" s="529"/>
      <c r="B725" s="213"/>
      <c r="C725" s="1198"/>
      <c r="D725" s="479"/>
      <c r="E725" s="465"/>
      <c r="F725" s="1157"/>
      <c r="G725" s="388"/>
      <c r="H725" s="273"/>
      <c r="I725" s="991"/>
      <c r="J725" s="388"/>
      <c r="K725" s="660"/>
      <c r="L725" s="388"/>
      <c r="M725" s="217"/>
      <c r="N725" s="217"/>
      <c r="O725" s="215"/>
      <c r="P725" s="388"/>
      <c r="Q725" s="388"/>
      <c r="R725" s="215"/>
      <c r="S725" s="1158"/>
      <c r="T725" s="753"/>
      <c r="U725" s="738"/>
      <c r="V725" s="738"/>
      <c r="W725" s="738"/>
      <c r="X725" s="738"/>
      <c r="Y725" s="738"/>
      <c r="Z725" s="738"/>
      <c r="AA725" s="738"/>
      <c r="AB725" s="738"/>
      <c r="AC725" s="738"/>
      <c r="AD725" s="738"/>
      <c r="AE725" s="738"/>
      <c r="AF725" s="738"/>
      <c r="AG725" s="738"/>
      <c r="AH725" s="738"/>
      <c r="AI725" s="738"/>
      <c r="AJ725" s="738"/>
      <c r="AK725" s="738"/>
      <c r="AL725" s="738"/>
      <c r="AM725" s="738"/>
      <c r="BC725" s="1148"/>
      <c r="BD725" s="12"/>
    </row>
    <row r="726" s="6" customFormat="1" customHeight="1" spans="1:56">
      <c r="A726" s="529"/>
      <c r="B726" s="213"/>
      <c r="C726" s="1198"/>
      <c r="D726" s="479"/>
      <c r="E726" s="465"/>
      <c r="F726" s="1157"/>
      <c r="G726" s="388"/>
      <c r="H726" s="273"/>
      <c r="I726" s="991"/>
      <c r="J726" s="388"/>
      <c r="K726" s="660"/>
      <c r="L726" s="388"/>
      <c r="M726" s="217"/>
      <c r="N726" s="217"/>
      <c r="O726" s="215"/>
      <c r="P726" s="388"/>
      <c r="Q726" s="388"/>
      <c r="R726" s="215"/>
      <c r="S726" s="1158"/>
      <c r="T726" s="753"/>
      <c r="U726" s="738"/>
      <c r="V726" s="738"/>
      <c r="W726" s="738"/>
      <c r="X726" s="738"/>
      <c r="Y726" s="738"/>
      <c r="Z726" s="738"/>
      <c r="AA726" s="738"/>
      <c r="AB726" s="738"/>
      <c r="AC726" s="738"/>
      <c r="AD726" s="738"/>
      <c r="AE726" s="738"/>
      <c r="AF726" s="738"/>
      <c r="AG726" s="738"/>
      <c r="AH726" s="738"/>
      <c r="AI726" s="738"/>
      <c r="AJ726" s="738"/>
      <c r="AK726" s="738"/>
      <c r="AL726" s="738"/>
      <c r="AM726" s="738"/>
      <c r="BC726" s="1148"/>
      <c r="BD726" s="12"/>
    </row>
    <row r="727" s="6" customFormat="1" customHeight="1" spans="1:56">
      <c r="A727" s="529"/>
      <c r="B727" s="213"/>
      <c r="C727" s="1198"/>
      <c r="D727" s="479"/>
      <c r="E727" s="465"/>
      <c r="F727" s="1157"/>
      <c r="G727" s="388"/>
      <c r="H727" s="273"/>
      <c r="I727" s="991"/>
      <c r="J727" s="388"/>
      <c r="K727" s="660"/>
      <c r="L727" s="388"/>
      <c r="M727" s="217"/>
      <c r="N727" s="217"/>
      <c r="O727" s="215"/>
      <c r="P727" s="388"/>
      <c r="Q727" s="388"/>
      <c r="R727" s="215"/>
      <c r="S727" s="1158"/>
      <c r="T727" s="934"/>
      <c r="U727" s="738"/>
      <c r="V727" s="738"/>
      <c r="W727" s="738"/>
      <c r="X727" s="738"/>
      <c r="Y727" s="738"/>
      <c r="Z727" s="738"/>
      <c r="AA727" s="738"/>
      <c r="AB727" s="738"/>
      <c r="AC727" s="738"/>
      <c r="AD727" s="738"/>
      <c r="AE727" s="738"/>
      <c r="AF727" s="738"/>
      <c r="AG727" s="738"/>
      <c r="AH727" s="738"/>
      <c r="AI727" s="738"/>
      <c r="AJ727" s="738"/>
      <c r="AK727" s="738"/>
      <c r="AL727" s="738"/>
      <c r="AM727" s="738"/>
      <c r="BC727" s="1148"/>
      <c r="BD727" s="12"/>
    </row>
    <row r="728" s="6" customFormat="1" customHeight="1" spans="1:56">
      <c r="A728" s="529"/>
      <c r="B728" s="213"/>
      <c r="C728" s="1198"/>
      <c r="D728" s="479"/>
      <c r="E728" s="465"/>
      <c r="F728" s="1157"/>
      <c r="G728" s="388"/>
      <c r="H728" s="273"/>
      <c r="I728" s="991"/>
      <c r="J728" s="388"/>
      <c r="K728" s="660"/>
      <c r="L728" s="388"/>
      <c r="M728" s="217"/>
      <c r="N728" s="217"/>
      <c r="O728" s="215"/>
      <c r="P728" s="388"/>
      <c r="Q728" s="388"/>
      <c r="R728" s="215"/>
      <c r="S728" s="1158"/>
      <c r="T728" s="934"/>
      <c r="U728" s="738"/>
      <c r="V728" s="738"/>
      <c r="W728" s="738"/>
      <c r="X728" s="738"/>
      <c r="Y728" s="738"/>
      <c r="Z728" s="738"/>
      <c r="AA728" s="738"/>
      <c r="AB728" s="738"/>
      <c r="AC728" s="738"/>
      <c r="AD728" s="738"/>
      <c r="AE728" s="738"/>
      <c r="AF728" s="738"/>
      <c r="AG728" s="738"/>
      <c r="AH728" s="738"/>
      <c r="AI728" s="738"/>
      <c r="AJ728" s="738"/>
      <c r="AK728" s="738"/>
      <c r="AL728" s="738"/>
      <c r="AM728" s="738"/>
      <c r="BC728" s="698"/>
      <c r="BD728" s="12"/>
    </row>
    <row r="729" s="6" customFormat="1" customHeight="1" spans="1:56">
      <c r="A729" s="529"/>
      <c r="B729" s="213"/>
      <c r="C729" s="1198"/>
      <c r="D729" s="479"/>
      <c r="E729" s="465"/>
      <c r="F729" s="1157"/>
      <c r="G729" s="388"/>
      <c r="H729" s="273"/>
      <c r="I729" s="991"/>
      <c r="J729" s="388"/>
      <c r="K729" s="660"/>
      <c r="L729" s="388"/>
      <c r="M729" s="217"/>
      <c r="N729" s="217"/>
      <c r="O729" s="215"/>
      <c r="P729" s="388"/>
      <c r="Q729" s="388"/>
      <c r="R729" s="215"/>
      <c r="S729" s="1158"/>
      <c r="T729" s="934"/>
      <c r="U729" s="738"/>
      <c r="V729" s="738"/>
      <c r="W729" s="738"/>
      <c r="X729" s="738"/>
      <c r="Y729" s="738"/>
      <c r="Z729" s="738"/>
      <c r="AA729" s="738"/>
      <c r="AB729" s="738"/>
      <c r="AC729" s="738"/>
      <c r="AD729" s="738"/>
      <c r="AE729" s="738"/>
      <c r="AF729" s="738"/>
      <c r="AG729" s="738"/>
      <c r="AH729" s="738"/>
      <c r="AI729" s="738"/>
      <c r="AJ729" s="738"/>
      <c r="AK729" s="738"/>
      <c r="AL729" s="738"/>
      <c r="AM729" s="738"/>
      <c r="BC729" s="1126"/>
      <c r="BD729" s="11"/>
    </row>
    <row r="730" s="6" customFormat="1" customHeight="1" spans="1:56">
      <c r="A730" s="529"/>
      <c r="B730" s="213"/>
      <c r="C730" s="1198"/>
      <c r="D730" s="479"/>
      <c r="E730" s="465"/>
      <c r="F730" s="1157"/>
      <c r="G730" s="388"/>
      <c r="H730" s="273"/>
      <c r="I730" s="991"/>
      <c r="J730" s="388"/>
      <c r="K730" s="660"/>
      <c r="L730" s="388"/>
      <c r="M730" s="217"/>
      <c r="N730" s="217"/>
      <c r="O730" s="215"/>
      <c r="P730" s="388"/>
      <c r="Q730" s="388"/>
      <c r="R730" s="215"/>
      <c r="S730" s="1158"/>
      <c r="T730" s="934"/>
      <c r="U730" s="738"/>
      <c r="V730" s="738"/>
      <c r="W730" s="738"/>
      <c r="X730" s="738"/>
      <c r="Y730" s="738"/>
      <c r="Z730" s="738"/>
      <c r="AA730" s="738"/>
      <c r="AB730" s="738"/>
      <c r="AC730" s="738"/>
      <c r="AD730" s="738"/>
      <c r="AE730" s="738"/>
      <c r="AF730" s="738"/>
      <c r="AG730" s="738"/>
      <c r="AH730" s="738"/>
      <c r="AI730" s="738"/>
      <c r="AJ730" s="738"/>
      <c r="AK730" s="738"/>
      <c r="AL730" s="738"/>
      <c r="AM730" s="738"/>
      <c r="BC730" s="1126"/>
      <c r="BD730" s="1200"/>
    </row>
    <row r="731" s="6" customFormat="1" customHeight="1" spans="1:56">
      <c r="A731" s="529"/>
      <c r="B731" s="213"/>
      <c r="C731" s="1198"/>
      <c r="D731" s="479"/>
      <c r="E731" s="465"/>
      <c r="F731" s="1157"/>
      <c r="G731" s="388"/>
      <c r="H731" s="273"/>
      <c r="I731" s="991"/>
      <c r="J731" s="388"/>
      <c r="K731" s="660"/>
      <c r="L731" s="388"/>
      <c r="M731" s="217"/>
      <c r="N731" s="217"/>
      <c r="O731" s="215"/>
      <c r="P731" s="217"/>
      <c r="Q731" s="217"/>
      <c r="R731" s="215"/>
      <c r="S731" s="1158"/>
      <c r="T731" s="753"/>
      <c r="U731" s="738"/>
      <c r="V731" s="738"/>
      <c r="W731" s="738"/>
      <c r="X731" s="738"/>
      <c r="Y731" s="738"/>
      <c r="Z731" s="738"/>
      <c r="AA731" s="738"/>
      <c r="AB731" s="738"/>
      <c r="AC731" s="738"/>
      <c r="AD731" s="738"/>
      <c r="AE731" s="738"/>
      <c r="AF731" s="738"/>
      <c r="AG731" s="738"/>
      <c r="AH731" s="738"/>
      <c r="AI731" s="738"/>
      <c r="AJ731" s="738"/>
      <c r="AK731" s="738"/>
      <c r="AL731" s="738"/>
      <c r="AM731" s="738"/>
      <c r="BC731" s="1126"/>
      <c r="BD731" s="1200"/>
    </row>
    <row r="732" s="6" customFormat="1" customHeight="1" spans="1:56">
      <c r="A732" s="529"/>
      <c r="B732" s="213"/>
      <c r="C732" s="1198"/>
      <c r="D732" s="479"/>
      <c r="E732" s="465"/>
      <c r="F732" s="1157"/>
      <c r="G732" s="388"/>
      <c r="H732" s="273"/>
      <c r="I732" s="991"/>
      <c r="J732" s="388"/>
      <c r="K732" s="660"/>
      <c r="L732" s="388"/>
      <c r="M732" s="217"/>
      <c r="N732" s="217"/>
      <c r="O732" s="215"/>
      <c r="P732" s="217"/>
      <c r="Q732" s="217"/>
      <c r="R732" s="215"/>
      <c r="S732" s="1158"/>
      <c r="T732" s="753"/>
      <c r="U732" s="738"/>
      <c r="V732" s="738"/>
      <c r="W732" s="738"/>
      <c r="X732" s="738"/>
      <c r="Y732" s="738"/>
      <c r="Z732" s="738"/>
      <c r="AA732" s="738"/>
      <c r="AB732" s="738"/>
      <c r="AC732" s="738"/>
      <c r="AD732" s="738"/>
      <c r="AE732" s="738"/>
      <c r="AF732" s="738"/>
      <c r="AG732" s="738"/>
      <c r="AH732" s="738"/>
      <c r="AI732" s="738"/>
      <c r="AJ732" s="738"/>
      <c r="AK732" s="738"/>
      <c r="AL732" s="738"/>
      <c r="AM732" s="738"/>
      <c r="BC732" s="1126"/>
      <c r="BD732" s="1200"/>
    </row>
    <row r="733" s="6" customFormat="1" customHeight="1" spans="1:56">
      <c r="A733" s="529"/>
      <c r="B733" s="213"/>
      <c r="C733" s="1198"/>
      <c r="D733" s="479"/>
      <c r="E733" s="465"/>
      <c r="F733" s="1157"/>
      <c r="G733" s="388"/>
      <c r="H733" s="273"/>
      <c r="I733" s="991"/>
      <c r="J733" s="388"/>
      <c r="K733" s="660"/>
      <c r="L733" s="388"/>
      <c r="M733" s="217"/>
      <c r="N733" s="217"/>
      <c r="O733" s="215"/>
      <c r="P733" s="217"/>
      <c r="Q733" s="217"/>
      <c r="R733" s="215"/>
      <c r="S733" s="1158"/>
      <c r="T733" s="753"/>
      <c r="U733" s="738"/>
      <c r="V733" s="738"/>
      <c r="W733" s="738"/>
      <c r="X733" s="738"/>
      <c r="Y733" s="738"/>
      <c r="Z733" s="738"/>
      <c r="AA733" s="738"/>
      <c r="AB733" s="738"/>
      <c r="AC733" s="738"/>
      <c r="AD733" s="738"/>
      <c r="AE733" s="738"/>
      <c r="AF733" s="738"/>
      <c r="AG733" s="738"/>
      <c r="AH733" s="738"/>
      <c r="AI733" s="738"/>
      <c r="AJ733" s="738"/>
      <c r="AK733" s="738"/>
      <c r="AL733" s="738"/>
      <c r="AM733" s="738"/>
      <c r="BC733" s="1126"/>
      <c r="BD733" s="1200"/>
    </row>
    <row r="734" s="6" customFormat="1" customHeight="1" spans="1:56">
      <c r="A734" s="529"/>
      <c r="B734" s="213"/>
      <c r="C734" s="1198"/>
      <c r="D734" s="479"/>
      <c r="E734" s="465"/>
      <c r="F734" s="1157"/>
      <c r="G734" s="388"/>
      <c r="H734" s="273"/>
      <c r="I734" s="991"/>
      <c r="J734" s="388"/>
      <c r="K734" s="660"/>
      <c r="L734" s="388"/>
      <c r="M734" s="217"/>
      <c r="N734" s="217"/>
      <c r="O734" s="215"/>
      <c r="P734" s="388"/>
      <c r="Q734" s="388"/>
      <c r="R734" s="215"/>
      <c r="S734" s="1158"/>
      <c r="T734" s="753"/>
      <c r="U734" s="738"/>
      <c r="V734" s="738"/>
      <c r="W734" s="738"/>
      <c r="X734" s="738"/>
      <c r="Y734" s="738"/>
      <c r="Z734" s="738"/>
      <c r="AA734" s="738"/>
      <c r="AB734" s="738"/>
      <c r="AC734" s="738"/>
      <c r="AD734" s="738"/>
      <c r="AE734" s="738"/>
      <c r="AF734" s="738"/>
      <c r="AG734" s="738"/>
      <c r="AH734" s="738"/>
      <c r="AI734" s="738"/>
      <c r="AJ734" s="738"/>
      <c r="AK734" s="738"/>
      <c r="AL734" s="738"/>
      <c r="AM734" s="738"/>
      <c r="BC734" s="1126"/>
      <c r="BD734" s="1200"/>
    </row>
    <row r="735" s="6" customFormat="1" customHeight="1" spans="1:56">
      <c r="A735" s="529"/>
      <c r="B735" s="213"/>
      <c r="C735" s="1198"/>
      <c r="D735" s="479"/>
      <c r="E735" s="465"/>
      <c r="F735" s="1157"/>
      <c r="G735" s="388"/>
      <c r="H735" s="388"/>
      <c r="I735" s="991"/>
      <c r="J735" s="388"/>
      <c r="K735" s="660"/>
      <c r="L735" s="388"/>
      <c r="M735" s="217"/>
      <c r="N735" s="217"/>
      <c r="O735" s="215"/>
      <c r="P735" s="388"/>
      <c r="Q735" s="388"/>
      <c r="R735" s="215"/>
      <c r="S735" s="1158"/>
      <c r="T735" s="753"/>
      <c r="U735" s="738"/>
      <c r="V735" s="738"/>
      <c r="W735" s="738"/>
      <c r="X735" s="738"/>
      <c r="Y735" s="738"/>
      <c r="Z735" s="738"/>
      <c r="AA735" s="738"/>
      <c r="AB735" s="738"/>
      <c r="AC735" s="738"/>
      <c r="AD735" s="738"/>
      <c r="AE735" s="738"/>
      <c r="AF735" s="738"/>
      <c r="AG735" s="738"/>
      <c r="AH735" s="738"/>
      <c r="AI735" s="738"/>
      <c r="AJ735" s="738"/>
      <c r="AK735" s="738"/>
      <c r="AL735" s="738"/>
      <c r="AM735" s="738"/>
      <c r="BC735" s="1126"/>
      <c r="BD735" s="1200"/>
    </row>
    <row r="736" s="6" customFormat="1" customHeight="1" spans="1:56">
      <c r="A736" s="529"/>
      <c r="B736" s="213"/>
      <c r="C736" s="1198"/>
      <c r="D736" s="479"/>
      <c r="E736" s="465"/>
      <c r="F736" s="1157"/>
      <c r="G736" s="388"/>
      <c r="H736" s="388"/>
      <c r="I736" s="991"/>
      <c r="J736" s="388"/>
      <c r="K736" s="660"/>
      <c r="L736" s="388"/>
      <c r="M736" s="217"/>
      <c r="N736" s="217"/>
      <c r="O736" s="215"/>
      <c r="P736" s="388"/>
      <c r="Q736" s="388"/>
      <c r="R736" s="215"/>
      <c r="S736" s="1158"/>
      <c r="T736" s="753"/>
      <c r="U736" s="738"/>
      <c r="V736" s="738"/>
      <c r="W736" s="738"/>
      <c r="X736" s="738"/>
      <c r="Y736" s="738"/>
      <c r="Z736" s="738"/>
      <c r="AA736" s="738"/>
      <c r="AB736" s="738"/>
      <c r="AC736" s="738"/>
      <c r="AD736" s="738"/>
      <c r="AE736" s="738"/>
      <c r="AF736" s="738"/>
      <c r="AG736" s="738"/>
      <c r="AH736" s="738"/>
      <c r="AI736" s="738"/>
      <c r="AJ736" s="738"/>
      <c r="AK736" s="738"/>
      <c r="AL736" s="738"/>
      <c r="AM736" s="738"/>
      <c r="BC736" s="1126"/>
      <c r="BD736" s="1200"/>
    </row>
    <row r="737" s="6" customFormat="1" customHeight="1" spans="1:56">
      <c r="A737" s="529"/>
      <c r="B737" s="213"/>
      <c r="C737" s="1198"/>
      <c r="D737" s="479"/>
      <c r="E737" s="465"/>
      <c r="F737" s="1157"/>
      <c r="G737" s="388"/>
      <c r="H737" s="388"/>
      <c r="I737" s="991"/>
      <c r="J737" s="388"/>
      <c r="K737" s="660"/>
      <c r="L737" s="388"/>
      <c r="M737" s="217"/>
      <c r="N737" s="217"/>
      <c r="O737" s="215"/>
      <c r="P737" s="388"/>
      <c r="Q737" s="388"/>
      <c r="R737" s="215"/>
      <c r="S737" s="1158"/>
      <c r="T737" s="753"/>
      <c r="U737" s="738"/>
      <c r="V737" s="738"/>
      <c r="W737" s="738"/>
      <c r="X737" s="738"/>
      <c r="Y737" s="738"/>
      <c r="Z737" s="738"/>
      <c r="AA737" s="738"/>
      <c r="AB737" s="738"/>
      <c r="AC737" s="738"/>
      <c r="AD737" s="738"/>
      <c r="AE737" s="738"/>
      <c r="AF737" s="738"/>
      <c r="AG737" s="738"/>
      <c r="AH737" s="738"/>
      <c r="AI737" s="738"/>
      <c r="AJ737" s="738"/>
      <c r="AK737" s="738"/>
      <c r="AL737" s="738"/>
      <c r="AM737" s="738"/>
      <c r="BC737" s="1126"/>
      <c r="BD737" s="1200"/>
    </row>
    <row r="738" s="6" customFormat="1" customHeight="1" spans="1:56">
      <c r="A738" s="529"/>
      <c r="B738" s="213"/>
      <c r="C738" s="1198"/>
      <c r="D738" s="479"/>
      <c r="E738" s="465"/>
      <c r="F738" s="1157"/>
      <c r="G738" s="388"/>
      <c r="H738" s="273"/>
      <c r="I738" s="991"/>
      <c r="J738" s="388"/>
      <c r="K738" s="660"/>
      <c r="L738" s="388"/>
      <c r="M738" s="217"/>
      <c r="N738" s="217"/>
      <c r="O738" s="215"/>
      <c r="P738" s="388"/>
      <c r="Q738" s="388"/>
      <c r="R738" s="215"/>
      <c r="S738" s="1158"/>
      <c r="T738" s="753"/>
      <c r="U738" s="738"/>
      <c r="V738" s="738"/>
      <c r="W738" s="738"/>
      <c r="X738" s="738"/>
      <c r="Y738" s="738"/>
      <c r="Z738" s="738"/>
      <c r="AA738" s="738"/>
      <c r="AB738" s="738"/>
      <c r="AC738" s="738"/>
      <c r="AD738" s="738"/>
      <c r="AE738" s="738"/>
      <c r="AF738" s="738"/>
      <c r="AG738" s="738"/>
      <c r="AH738" s="738"/>
      <c r="AI738" s="738"/>
      <c r="AJ738" s="738"/>
      <c r="AK738" s="738"/>
      <c r="AL738" s="738"/>
      <c r="AM738" s="738"/>
      <c r="BC738" s="1126"/>
      <c r="BD738" s="1200"/>
    </row>
    <row r="739" s="6" customFormat="1" customHeight="1" spans="1:56">
      <c r="A739" s="529"/>
      <c r="B739" s="213"/>
      <c r="C739" s="1198"/>
      <c r="D739" s="479"/>
      <c r="E739" s="465"/>
      <c r="F739" s="1157"/>
      <c r="G739" s="388"/>
      <c r="H739" s="388"/>
      <c r="I739" s="915"/>
      <c r="J739" s="63"/>
      <c r="K739" s="660"/>
      <c r="L739" s="388"/>
      <c r="M739" s="217"/>
      <c r="N739" s="217"/>
      <c r="O739" s="215"/>
      <c r="P739" s="388"/>
      <c r="Q739" s="388"/>
      <c r="R739" s="215"/>
      <c r="S739" s="1158"/>
      <c r="T739" s="753"/>
      <c r="U739" s="738"/>
      <c r="V739" s="738"/>
      <c r="W739" s="738"/>
      <c r="X739" s="738"/>
      <c r="Y739" s="738"/>
      <c r="Z739" s="738"/>
      <c r="AA739" s="738"/>
      <c r="AB739" s="738"/>
      <c r="AC739" s="738"/>
      <c r="AD739" s="738"/>
      <c r="AE739" s="738"/>
      <c r="AF739" s="738"/>
      <c r="AG739" s="738"/>
      <c r="AH739" s="738"/>
      <c r="AI739" s="738"/>
      <c r="AJ739" s="738"/>
      <c r="AK739" s="738"/>
      <c r="AL739" s="738"/>
      <c r="AM739" s="738"/>
      <c r="BC739" s="1126"/>
      <c r="BD739" s="1200"/>
    </row>
    <row r="740" s="6" customFormat="1" customHeight="1" spans="1:56">
      <c r="A740" s="529"/>
      <c r="B740" s="213"/>
      <c r="C740" s="1198"/>
      <c r="D740" s="479"/>
      <c r="E740" s="465"/>
      <c r="F740" s="1157"/>
      <c r="G740" s="388"/>
      <c r="H740" s="273"/>
      <c r="I740" s="991"/>
      <c r="J740" s="388"/>
      <c r="K740" s="660"/>
      <c r="L740" s="388"/>
      <c r="M740" s="217"/>
      <c r="N740" s="217"/>
      <c r="O740" s="215"/>
      <c r="P740" s="388"/>
      <c r="Q740" s="388"/>
      <c r="R740" s="215"/>
      <c r="S740" s="1158"/>
      <c r="T740" s="753"/>
      <c r="U740" s="738"/>
      <c r="V740" s="738"/>
      <c r="W740" s="738"/>
      <c r="X740" s="738"/>
      <c r="Y740" s="738"/>
      <c r="Z740" s="738"/>
      <c r="AA740" s="738"/>
      <c r="AB740" s="738"/>
      <c r="AC740" s="738"/>
      <c r="AD740" s="738"/>
      <c r="AE740" s="738"/>
      <c r="AF740" s="738"/>
      <c r="AG740" s="738"/>
      <c r="AH740" s="738"/>
      <c r="AI740" s="738"/>
      <c r="AJ740" s="738"/>
      <c r="AK740" s="738"/>
      <c r="AL740" s="738"/>
      <c r="AM740" s="738"/>
      <c r="BC740" s="1126"/>
      <c r="BD740" s="1200"/>
    </row>
    <row r="741" s="6" customFormat="1" customHeight="1" spans="1:56">
      <c r="A741" s="529"/>
      <c r="B741" s="213"/>
      <c r="C741" s="1198"/>
      <c r="D741" s="479"/>
      <c r="E741" s="465"/>
      <c r="F741" s="1157"/>
      <c r="G741" s="388"/>
      <c r="H741" s="388"/>
      <c r="I741" s="991"/>
      <c r="J741" s="388"/>
      <c r="K741" s="660"/>
      <c r="L741" s="388"/>
      <c r="M741" s="217"/>
      <c r="N741" s="217"/>
      <c r="O741" s="215"/>
      <c r="P741" s="388"/>
      <c r="Q741" s="388"/>
      <c r="R741" s="215"/>
      <c r="S741" s="1158"/>
      <c r="T741" s="753"/>
      <c r="BC741" s="1126"/>
      <c r="BD741" s="1200"/>
    </row>
    <row r="742" s="6" customFormat="1" customHeight="1" spans="1:56">
      <c r="A742" s="529"/>
      <c r="B742" s="213"/>
      <c r="C742" s="1198"/>
      <c r="D742" s="479"/>
      <c r="E742" s="465"/>
      <c r="F742" s="1157"/>
      <c r="G742" s="388"/>
      <c r="H742" s="273"/>
      <c r="I742" s="991"/>
      <c r="J742" s="388"/>
      <c r="K742" s="660"/>
      <c r="L742" s="388"/>
      <c r="M742" s="217"/>
      <c r="N742" s="217"/>
      <c r="O742" s="215"/>
      <c r="P742" s="388"/>
      <c r="Q742" s="388"/>
      <c r="R742" s="215"/>
      <c r="S742" s="1158"/>
      <c r="T742" s="753"/>
      <c r="BC742" s="1126"/>
      <c r="BD742" s="1200"/>
    </row>
    <row r="743" s="6" customFormat="1" customHeight="1" spans="1:56">
      <c r="A743" s="529"/>
      <c r="B743" s="213"/>
      <c r="C743" s="1198"/>
      <c r="D743" s="479"/>
      <c r="E743" s="465"/>
      <c r="F743" s="1157"/>
      <c r="G743" s="388"/>
      <c r="H743" s="388"/>
      <c r="I743" s="915"/>
      <c r="J743" s="63"/>
      <c r="K743" s="660"/>
      <c r="L743" s="388"/>
      <c r="M743" s="217"/>
      <c r="N743" s="217"/>
      <c r="O743" s="215"/>
      <c r="P743" s="388"/>
      <c r="Q743" s="388"/>
      <c r="R743" s="215"/>
      <c r="S743" s="1158"/>
      <c r="T743" s="753"/>
      <c r="BC743" s="1126"/>
      <c r="BD743" s="1200"/>
    </row>
    <row r="744" s="6" customFormat="1" customHeight="1" spans="1:56">
      <c r="A744" s="529"/>
      <c r="B744" s="213"/>
      <c r="C744" s="1198"/>
      <c r="D744" s="479"/>
      <c r="E744" s="465"/>
      <c r="F744" s="1157"/>
      <c r="G744" s="388"/>
      <c r="H744" s="273"/>
      <c r="I744" s="991"/>
      <c r="J744" s="388"/>
      <c r="K744" s="660"/>
      <c r="L744" s="388"/>
      <c r="M744" s="217"/>
      <c r="N744" s="217"/>
      <c r="O744" s="215"/>
      <c r="P744" s="388"/>
      <c r="Q744" s="388"/>
      <c r="R744" s="215"/>
      <c r="S744" s="1158"/>
      <c r="T744" s="753"/>
      <c r="BC744" s="1126"/>
      <c r="BD744" s="1200"/>
    </row>
    <row r="745" s="6" customFormat="1" customHeight="1" spans="1:56">
      <c r="A745" s="529"/>
      <c r="B745" s="213"/>
      <c r="C745" s="1198"/>
      <c r="D745" s="479"/>
      <c r="E745" s="465"/>
      <c r="F745" s="1157"/>
      <c r="G745" s="388"/>
      <c r="H745" s="388"/>
      <c r="I745" s="915"/>
      <c r="J745" s="63"/>
      <c r="K745" s="660"/>
      <c r="L745" s="388"/>
      <c r="M745" s="217"/>
      <c r="N745" s="217"/>
      <c r="O745" s="215"/>
      <c r="P745" s="217"/>
      <c r="Q745" s="217"/>
      <c r="R745" s="215"/>
      <c r="S745" s="1158"/>
      <c r="T745" s="753"/>
      <c r="BC745" s="1126"/>
      <c r="BD745" s="1200"/>
    </row>
    <row r="746" s="6" customFormat="1" customHeight="1" spans="1:56">
      <c r="A746" s="529"/>
      <c r="B746" s="213"/>
      <c r="C746" s="1198"/>
      <c r="D746" s="479"/>
      <c r="E746" s="465"/>
      <c r="F746" s="1157"/>
      <c r="G746" s="388"/>
      <c r="H746" s="273"/>
      <c r="I746" s="991"/>
      <c r="J746" s="388"/>
      <c r="K746" s="660"/>
      <c r="L746" s="388"/>
      <c r="M746" s="217"/>
      <c r="N746" s="217"/>
      <c r="O746" s="215"/>
      <c r="P746" s="217"/>
      <c r="Q746" s="217"/>
      <c r="R746" s="215"/>
      <c r="S746" s="1158"/>
      <c r="T746" s="753"/>
      <c r="BC746" s="1126"/>
      <c r="BD746" s="1200"/>
    </row>
    <row r="747" s="6" customFormat="1" customHeight="1" spans="1:56">
      <c r="A747" s="529"/>
      <c r="B747" s="213"/>
      <c r="C747" s="1198"/>
      <c r="D747" s="479"/>
      <c r="E747" s="465"/>
      <c r="F747" s="1157"/>
      <c r="G747" s="388"/>
      <c r="H747" s="388"/>
      <c r="I747" s="991"/>
      <c r="J747" s="388"/>
      <c r="K747" s="660"/>
      <c r="L747" s="388"/>
      <c r="M747" s="217"/>
      <c r="N747" s="217"/>
      <c r="O747" s="215"/>
      <c r="P747" s="388"/>
      <c r="Q747" s="388"/>
      <c r="R747" s="215"/>
      <c r="S747" s="1158"/>
      <c r="T747" s="753"/>
      <c r="BC747" s="1126"/>
      <c r="BD747" s="1200"/>
    </row>
    <row r="748" s="6" customFormat="1" customHeight="1" spans="1:56">
      <c r="A748" s="529"/>
      <c r="B748" s="213"/>
      <c r="C748" s="1198"/>
      <c r="D748" s="479"/>
      <c r="E748" s="465"/>
      <c r="F748" s="1157"/>
      <c r="G748" s="388"/>
      <c r="H748" s="273"/>
      <c r="I748" s="991"/>
      <c r="J748" s="388"/>
      <c r="K748" s="660"/>
      <c r="L748" s="388"/>
      <c r="M748" s="217"/>
      <c r="N748" s="217"/>
      <c r="O748" s="215"/>
      <c r="P748" s="388"/>
      <c r="Q748" s="388"/>
      <c r="R748" s="215"/>
      <c r="S748" s="1158"/>
      <c r="T748" s="753"/>
      <c r="BC748" s="1126"/>
      <c r="BD748" s="1200"/>
    </row>
    <row r="749" s="6" customFormat="1" customHeight="1" spans="1:56">
      <c r="A749" s="529"/>
      <c r="B749" s="213"/>
      <c r="C749" s="1198"/>
      <c r="D749" s="479"/>
      <c r="E749" s="465"/>
      <c r="F749" s="1157"/>
      <c r="G749" s="388"/>
      <c r="H749" s="388"/>
      <c r="I749" s="915"/>
      <c r="J749" s="63"/>
      <c r="K749" s="660"/>
      <c r="L749" s="388"/>
      <c r="M749" s="217"/>
      <c r="N749" s="204"/>
      <c r="O749" s="215"/>
      <c r="P749" s="217"/>
      <c r="Q749" s="217"/>
      <c r="R749" s="215"/>
      <c r="S749" s="1158"/>
      <c r="T749" s="753"/>
      <c r="BC749" s="1126"/>
      <c r="BD749" s="1200"/>
    </row>
    <row r="750" s="6" customFormat="1" customHeight="1" spans="1:56">
      <c r="A750" s="529"/>
      <c r="B750" s="213"/>
      <c r="C750" s="1198"/>
      <c r="D750" s="479"/>
      <c r="E750" s="465"/>
      <c r="F750" s="1157"/>
      <c r="G750" s="388"/>
      <c r="H750" s="273"/>
      <c r="I750" s="991"/>
      <c r="J750" s="388"/>
      <c r="K750" s="660"/>
      <c r="L750" s="388"/>
      <c r="M750" s="217"/>
      <c r="N750" s="204"/>
      <c r="O750" s="215"/>
      <c r="P750" s="217"/>
      <c r="Q750" s="217"/>
      <c r="R750" s="215"/>
      <c r="S750" s="1158"/>
      <c r="T750" s="753"/>
      <c r="BC750" s="1126"/>
      <c r="BD750" s="1200"/>
    </row>
    <row r="751" s="6" customFormat="1" customHeight="1" spans="1:56">
      <c r="A751" s="529"/>
      <c r="B751" s="213"/>
      <c r="C751" s="1198"/>
      <c r="D751" s="479"/>
      <c r="E751" s="465"/>
      <c r="F751" s="1157"/>
      <c r="G751" s="388"/>
      <c r="H751" s="388"/>
      <c r="I751" s="991"/>
      <c r="J751" s="388"/>
      <c r="K751" s="660"/>
      <c r="L751" s="388"/>
      <c r="M751" s="217"/>
      <c r="N751" s="204"/>
      <c r="O751" s="215"/>
      <c r="P751" s="217"/>
      <c r="Q751" s="217"/>
      <c r="R751" s="215"/>
      <c r="S751" s="1158"/>
      <c r="T751" s="753"/>
      <c r="BC751" s="1126"/>
      <c r="BD751" s="1200"/>
    </row>
    <row r="752" s="6" customFormat="1" customHeight="1" spans="1:56">
      <c r="A752" s="529"/>
      <c r="B752" s="213"/>
      <c r="C752" s="1198"/>
      <c r="D752" s="479"/>
      <c r="E752" s="465"/>
      <c r="F752" s="1157"/>
      <c r="G752" s="388"/>
      <c r="H752" s="273"/>
      <c r="I752" s="991"/>
      <c r="J752" s="388"/>
      <c r="K752" s="660"/>
      <c r="L752" s="388"/>
      <c r="M752" s="217"/>
      <c r="N752" s="204"/>
      <c r="O752" s="215"/>
      <c r="P752" s="217"/>
      <c r="Q752" s="217"/>
      <c r="R752" s="215"/>
      <c r="S752" s="1158"/>
      <c r="T752" s="753"/>
      <c r="BC752" s="1126"/>
      <c r="BD752" s="1200"/>
    </row>
    <row r="753" s="6" customFormat="1" customHeight="1" spans="1:56">
      <c r="A753" s="529"/>
      <c r="B753" s="213"/>
      <c r="C753" s="1198"/>
      <c r="D753" s="479"/>
      <c r="E753" s="465"/>
      <c r="F753" s="1157"/>
      <c r="G753" s="388"/>
      <c r="H753" s="388"/>
      <c r="I753" s="915"/>
      <c r="J753" s="63"/>
      <c r="K753" s="660"/>
      <c r="L753" s="388"/>
      <c r="M753" s="217"/>
      <c r="N753" s="204"/>
      <c r="O753" s="215"/>
      <c r="P753" s="217"/>
      <c r="Q753" s="217"/>
      <c r="R753" s="215"/>
      <c r="S753" s="1158"/>
      <c r="T753" s="753"/>
      <c r="BC753" s="1126"/>
      <c r="BD753" s="1200"/>
    </row>
    <row r="754" s="6" customFormat="1" customHeight="1" spans="1:56">
      <c r="A754" s="529"/>
      <c r="B754" s="213"/>
      <c r="C754" s="1198"/>
      <c r="D754" s="479"/>
      <c r="E754" s="465"/>
      <c r="F754" s="1157"/>
      <c r="G754" s="388"/>
      <c r="H754" s="273"/>
      <c r="I754" s="991"/>
      <c r="J754" s="388"/>
      <c r="K754" s="660"/>
      <c r="L754" s="388"/>
      <c r="M754" s="217"/>
      <c r="N754" s="204"/>
      <c r="O754" s="215"/>
      <c r="P754" s="217"/>
      <c r="Q754" s="217"/>
      <c r="R754" s="215"/>
      <c r="S754" s="1158"/>
      <c r="T754" s="753"/>
      <c r="BC754" s="1126"/>
      <c r="BD754" s="1200"/>
    </row>
    <row r="755" s="6" customFormat="1" customHeight="1" spans="1:56">
      <c r="A755" s="529"/>
      <c r="B755" s="213"/>
      <c r="C755" s="1198"/>
      <c r="D755" s="479"/>
      <c r="E755" s="465"/>
      <c r="F755" s="1157"/>
      <c r="G755" s="388"/>
      <c r="H755" s="388"/>
      <c r="I755" s="915"/>
      <c r="J755" s="63"/>
      <c r="K755" s="660"/>
      <c r="L755" s="388"/>
      <c r="M755" s="217"/>
      <c r="N755" s="217"/>
      <c r="O755" s="215"/>
      <c r="P755" s="388"/>
      <c r="Q755" s="388"/>
      <c r="R755" s="215"/>
      <c r="S755" s="1158"/>
      <c r="T755" s="753"/>
      <c r="BC755" s="1126"/>
      <c r="BD755" s="1200"/>
    </row>
    <row r="756" s="6" customFormat="1" customHeight="1" spans="1:56">
      <c r="A756" s="529"/>
      <c r="B756" s="213"/>
      <c r="C756" s="1198"/>
      <c r="D756" s="479"/>
      <c r="E756" s="465"/>
      <c r="F756" s="1157"/>
      <c r="G756" s="388"/>
      <c r="H756" s="273"/>
      <c r="I756" s="991"/>
      <c r="J756" s="388"/>
      <c r="K756" s="660"/>
      <c r="L756" s="388"/>
      <c r="M756" s="217"/>
      <c r="N756" s="217"/>
      <c r="O756" s="215"/>
      <c r="P756" s="388"/>
      <c r="Q756" s="388"/>
      <c r="R756" s="215"/>
      <c r="S756" s="1158"/>
      <c r="T756" s="753"/>
      <c r="BC756" s="1126"/>
      <c r="BD756" s="1200"/>
    </row>
    <row r="757" s="6" customFormat="1" customHeight="1" spans="1:56">
      <c r="A757" s="529"/>
      <c r="B757" s="213"/>
      <c r="C757" s="1198"/>
      <c r="D757" s="479"/>
      <c r="E757" s="465"/>
      <c r="F757" s="1157"/>
      <c r="G757" s="388"/>
      <c r="H757" s="388"/>
      <c r="I757" s="915"/>
      <c r="J757" s="63"/>
      <c r="K757" s="660"/>
      <c r="L757" s="388"/>
      <c r="M757" s="217"/>
      <c r="N757" s="204"/>
      <c r="O757" s="215"/>
      <c r="P757" s="217"/>
      <c r="Q757" s="217"/>
      <c r="R757" s="215"/>
      <c r="S757" s="1158"/>
      <c r="T757" s="753"/>
      <c r="BC757" s="1126"/>
      <c r="BD757" s="1200"/>
    </row>
    <row r="758" s="6" customFormat="1" customHeight="1" spans="1:56">
      <c r="A758" s="529"/>
      <c r="B758" s="213"/>
      <c r="C758" s="1198"/>
      <c r="D758" s="479"/>
      <c r="E758" s="465"/>
      <c r="F758" s="1157"/>
      <c r="G758" s="388"/>
      <c r="H758" s="273"/>
      <c r="I758" s="991"/>
      <c r="J758" s="388"/>
      <c r="K758" s="660"/>
      <c r="L758" s="388"/>
      <c r="M758" s="217"/>
      <c r="N758" s="204"/>
      <c r="O758" s="215"/>
      <c r="P758" s="217"/>
      <c r="Q758" s="217"/>
      <c r="R758" s="215"/>
      <c r="S758" s="1158"/>
      <c r="T758" s="753"/>
      <c r="BC758" s="1126"/>
      <c r="BD758" s="1200"/>
    </row>
    <row r="759" s="6" customFormat="1" customHeight="1" spans="1:56">
      <c r="A759" s="529"/>
      <c r="B759" s="213"/>
      <c r="C759" s="1198"/>
      <c r="D759" s="479"/>
      <c r="E759" s="465"/>
      <c r="F759" s="1157"/>
      <c r="G759" s="388"/>
      <c r="H759" s="273"/>
      <c r="I759" s="991"/>
      <c r="J759" s="388"/>
      <c r="K759" s="660"/>
      <c r="L759" s="388"/>
      <c r="M759" s="217"/>
      <c r="N759" s="204"/>
      <c r="O759" s="215"/>
      <c r="P759" s="217"/>
      <c r="Q759" s="217"/>
      <c r="R759" s="215"/>
      <c r="S759" s="1158"/>
      <c r="T759" s="753"/>
      <c r="BC759" s="1126"/>
      <c r="BD759" s="1200"/>
    </row>
    <row r="760" s="6" customFormat="1" customHeight="1" spans="1:56">
      <c r="A760" s="529"/>
      <c r="B760" s="213"/>
      <c r="C760" s="1198"/>
      <c r="D760" s="479"/>
      <c r="E760" s="465"/>
      <c r="F760" s="1157"/>
      <c r="G760" s="388"/>
      <c r="H760" s="388"/>
      <c r="I760" s="991"/>
      <c r="J760" s="388"/>
      <c r="K760" s="660"/>
      <c r="L760" s="388"/>
      <c r="M760" s="217"/>
      <c r="N760" s="217"/>
      <c r="O760" s="215"/>
      <c r="P760" s="388"/>
      <c r="Q760" s="388"/>
      <c r="R760" s="215"/>
      <c r="S760" s="1158"/>
      <c r="T760" s="753"/>
      <c r="BC760" s="1126"/>
      <c r="BD760" s="1200"/>
    </row>
    <row r="761" s="6" customFormat="1" customHeight="1" spans="1:56">
      <c r="A761" s="529"/>
      <c r="B761" s="213"/>
      <c r="C761" s="1198"/>
      <c r="D761" s="479"/>
      <c r="E761" s="465"/>
      <c r="F761" s="1157"/>
      <c r="G761" s="388"/>
      <c r="H761" s="273"/>
      <c r="I761" s="991"/>
      <c r="J761" s="388"/>
      <c r="K761" s="660"/>
      <c r="L761" s="388"/>
      <c r="M761" s="217"/>
      <c r="N761" s="217"/>
      <c r="O761" s="215"/>
      <c r="P761" s="388"/>
      <c r="Q761" s="388"/>
      <c r="R761" s="215"/>
      <c r="S761" s="1158"/>
      <c r="T761" s="753"/>
      <c r="BC761" s="1126"/>
      <c r="BD761" s="1200"/>
    </row>
    <row r="762" s="6" customFormat="1" customHeight="1" spans="1:56">
      <c r="A762" s="529"/>
      <c r="B762" s="213"/>
      <c r="C762" s="1198"/>
      <c r="D762" s="479"/>
      <c r="E762" s="465"/>
      <c r="F762" s="1157"/>
      <c r="G762" s="388"/>
      <c r="H762" s="388"/>
      <c r="I762" s="915"/>
      <c r="J762" s="63"/>
      <c r="K762" s="660"/>
      <c r="L762" s="388"/>
      <c r="M762" s="217"/>
      <c r="N762" s="217"/>
      <c r="O762" s="215"/>
      <c r="P762" s="388"/>
      <c r="Q762" s="388"/>
      <c r="R762" s="215"/>
      <c r="S762" s="1158"/>
      <c r="T762" s="753"/>
      <c r="BC762" s="1126"/>
      <c r="BD762" s="1200"/>
    </row>
    <row r="763" s="6" customFormat="1" customHeight="1" spans="1:56">
      <c r="A763" s="529"/>
      <c r="B763" s="213"/>
      <c r="C763" s="1198"/>
      <c r="D763" s="479"/>
      <c r="E763" s="465"/>
      <c r="F763" s="1157"/>
      <c r="G763" s="388"/>
      <c r="H763" s="273"/>
      <c r="I763" s="991"/>
      <c r="J763" s="388"/>
      <c r="K763" s="660"/>
      <c r="L763" s="388"/>
      <c r="M763" s="217"/>
      <c r="N763" s="217"/>
      <c r="O763" s="215"/>
      <c r="P763" s="388"/>
      <c r="Q763" s="388"/>
      <c r="R763" s="215"/>
      <c r="S763" s="1158"/>
      <c r="T763" s="753"/>
      <c r="BC763" s="1126"/>
      <c r="BD763" s="1200"/>
    </row>
    <row r="764" s="6" customFormat="1" customHeight="1" spans="1:56">
      <c r="A764" s="529"/>
      <c r="B764" s="213"/>
      <c r="C764" s="1198"/>
      <c r="D764" s="479"/>
      <c r="E764" s="465"/>
      <c r="F764" s="1157"/>
      <c r="G764" s="388"/>
      <c r="H764" s="388"/>
      <c r="I764" s="991"/>
      <c r="J764" s="388"/>
      <c r="K764" s="660"/>
      <c r="L764" s="388"/>
      <c r="M764" s="217"/>
      <c r="N764" s="204"/>
      <c r="O764" s="215"/>
      <c r="P764" s="217"/>
      <c r="Q764" s="217"/>
      <c r="R764" s="215"/>
      <c r="S764" s="1158"/>
      <c r="T764" s="753"/>
      <c r="BC764" s="1126"/>
      <c r="BD764" s="1200"/>
    </row>
    <row r="765" s="6" customFormat="1" customHeight="1" spans="1:56">
      <c r="A765" s="529"/>
      <c r="B765" s="213"/>
      <c r="C765" s="1198"/>
      <c r="D765" s="479"/>
      <c r="E765" s="465"/>
      <c r="F765" s="1157"/>
      <c r="G765" s="388"/>
      <c r="H765" s="273"/>
      <c r="I765" s="991"/>
      <c r="J765" s="388"/>
      <c r="K765" s="660"/>
      <c r="L765" s="388"/>
      <c r="M765" s="217"/>
      <c r="N765" s="204"/>
      <c r="O765" s="215"/>
      <c r="P765" s="217"/>
      <c r="Q765" s="217"/>
      <c r="R765" s="215"/>
      <c r="S765" s="1158"/>
      <c r="T765" s="753"/>
      <c r="BC765" s="1126"/>
      <c r="BD765" s="1200"/>
    </row>
    <row r="766" s="6" customFormat="1" customHeight="1" spans="1:56">
      <c r="A766" s="529"/>
      <c r="B766" s="213"/>
      <c r="C766" s="1198"/>
      <c r="D766" s="479"/>
      <c r="E766" s="465"/>
      <c r="F766" s="1157"/>
      <c r="G766" s="388"/>
      <c r="H766" s="388"/>
      <c r="I766" s="915"/>
      <c r="J766" s="63"/>
      <c r="K766" s="660"/>
      <c r="L766" s="388"/>
      <c r="M766" s="217"/>
      <c r="N766" s="204"/>
      <c r="O766" s="215"/>
      <c r="P766" s="217"/>
      <c r="Q766" s="217"/>
      <c r="R766" s="215"/>
      <c r="S766" s="1158"/>
      <c r="T766" s="1199"/>
      <c r="BC766" s="1126"/>
      <c r="BD766" s="1200"/>
    </row>
    <row r="767" s="6" customFormat="1" customHeight="1" spans="1:56">
      <c r="A767" s="529"/>
      <c r="B767" s="213"/>
      <c r="C767" s="1198"/>
      <c r="D767" s="479"/>
      <c r="E767" s="465"/>
      <c r="F767" s="1157"/>
      <c r="G767" s="388"/>
      <c r="H767" s="273"/>
      <c r="I767" s="991"/>
      <c r="J767" s="388"/>
      <c r="K767" s="660"/>
      <c r="L767" s="388"/>
      <c r="M767" s="217"/>
      <c r="N767" s="204"/>
      <c r="O767" s="215"/>
      <c r="P767" s="217"/>
      <c r="Q767" s="217"/>
      <c r="R767" s="215"/>
      <c r="S767" s="1158"/>
      <c r="T767" s="1199"/>
      <c r="BC767" s="21"/>
      <c r="BD767" s="1200"/>
    </row>
    <row r="768" s="6" customFormat="1" customHeight="1" spans="1:56">
      <c r="A768" s="529"/>
      <c r="B768" s="213"/>
      <c r="C768" s="1198"/>
      <c r="D768" s="479"/>
      <c r="E768" s="465"/>
      <c r="F768" s="1157"/>
      <c r="G768" s="388"/>
      <c r="H768" s="388"/>
      <c r="I768" s="991"/>
      <c r="J768" s="388"/>
      <c r="K768" s="660"/>
      <c r="L768" s="388"/>
      <c r="M768" s="217"/>
      <c r="N768" s="217"/>
      <c r="O768" s="215"/>
      <c r="P768" s="217"/>
      <c r="Q768" s="217"/>
      <c r="R768" s="215"/>
      <c r="S768" s="1158"/>
      <c r="T768" s="753"/>
      <c r="BC768" s="21"/>
      <c r="BD768" s="1123"/>
    </row>
    <row r="769" s="6" customFormat="1" customHeight="1" spans="1:56">
      <c r="A769" s="529"/>
      <c r="B769" s="213"/>
      <c r="C769" s="1198"/>
      <c r="D769" s="479"/>
      <c r="E769" s="465"/>
      <c r="F769" s="1157"/>
      <c r="G769" s="388"/>
      <c r="H769" s="273"/>
      <c r="I769" s="991"/>
      <c r="J769" s="388"/>
      <c r="K769" s="660"/>
      <c r="L769" s="388"/>
      <c r="M769" s="217"/>
      <c r="N769" s="217"/>
      <c r="O769" s="215"/>
      <c r="P769" s="217"/>
      <c r="Q769" s="217"/>
      <c r="R769" s="215"/>
      <c r="S769" s="1158"/>
      <c r="T769" s="753"/>
      <c r="BC769" s="1126"/>
      <c r="BD769" s="1123"/>
    </row>
    <row r="770" s="6" customFormat="1" customHeight="1" spans="1:56">
      <c r="A770" s="529"/>
      <c r="B770" s="213"/>
      <c r="C770" s="1198"/>
      <c r="D770" s="479"/>
      <c r="E770" s="465"/>
      <c r="F770" s="1157"/>
      <c r="G770" s="388"/>
      <c r="H770" s="388"/>
      <c r="I770" s="915"/>
      <c r="J770" s="63"/>
      <c r="K770" s="660"/>
      <c r="L770" s="388"/>
      <c r="M770" s="217"/>
      <c r="N770" s="217"/>
      <c r="O770" s="215"/>
      <c r="P770" s="217"/>
      <c r="Q770" s="217"/>
      <c r="R770" s="215"/>
      <c r="S770" s="1158"/>
      <c r="T770" s="753"/>
      <c r="BC770" s="1126"/>
      <c r="BD770" s="1200"/>
    </row>
    <row r="771" s="6" customFormat="1" customHeight="1" spans="1:56">
      <c r="A771" s="529"/>
      <c r="B771" s="213"/>
      <c r="C771" s="1198"/>
      <c r="D771" s="479"/>
      <c r="E771" s="465"/>
      <c r="F771" s="1157"/>
      <c r="G771" s="388"/>
      <c r="H771" s="273"/>
      <c r="I771" s="991"/>
      <c r="J771" s="388"/>
      <c r="K771" s="660"/>
      <c r="L771" s="388"/>
      <c r="M771" s="217"/>
      <c r="N771" s="217"/>
      <c r="O771" s="215"/>
      <c r="P771" s="217"/>
      <c r="Q771" s="217"/>
      <c r="R771" s="215"/>
      <c r="S771" s="1158"/>
      <c r="T771" s="753"/>
      <c r="BC771" s="1126"/>
      <c r="BD771" s="1200"/>
    </row>
    <row r="772" s="6" customFormat="1" customHeight="1" spans="1:56">
      <c r="A772" s="529"/>
      <c r="B772" s="213"/>
      <c r="C772" s="1198"/>
      <c r="D772" s="479"/>
      <c r="E772" s="465"/>
      <c r="F772" s="1157"/>
      <c r="G772" s="388"/>
      <c r="H772" s="388"/>
      <c r="I772" s="991"/>
      <c r="J772" s="388"/>
      <c r="K772" s="660"/>
      <c r="L772" s="388"/>
      <c r="M772" s="217"/>
      <c r="N772" s="217"/>
      <c r="O772" s="215"/>
      <c r="P772" s="388"/>
      <c r="Q772" s="388"/>
      <c r="R772" s="215"/>
      <c r="S772" s="1158"/>
      <c r="T772" s="753"/>
      <c r="BC772" s="1126"/>
      <c r="BD772" s="1200"/>
    </row>
    <row r="773" s="6" customFormat="1" customHeight="1" spans="1:56">
      <c r="A773" s="529"/>
      <c r="B773" s="213"/>
      <c r="C773" s="1198"/>
      <c r="D773" s="479"/>
      <c r="E773" s="465"/>
      <c r="F773" s="1157"/>
      <c r="G773" s="388"/>
      <c r="H773" s="273"/>
      <c r="I773" s="991"/>
      <c r="J773" s="388"/>
      <c r="K773" s="660"/>
      <c r="L773" s="388"/>
      <c r="M773" s="217"/>
      <c r="N773" s="217"/>
      <c r="O773" s="215"/>
      <c r="P773" s="388"/>
      <c r="Q773" s="388"/>
      <c r="R773" s="215"/>
      <c r="S773" s="1158"/>
      <c r="T773" s="753"/>
      <c r="BC773" s="1126"/>
      <c r="BD773" s="1200"/>
    </row>
    <row r="774" s="6" customFormat="1" customHeight="1" spans="1:56">
      <c r="A774" s="529"/>
      <c r="B774" s="213"/>
      <c r="C774" s="1198"/>
      <c r="D774" s="479"/>
      <c r="E774" s="465"/>
      <c r="F774" s="1157"/>
      <c r="G774" s="388"/>
      <c r="H774" s="388"/>
      <c r="I774" s="915"/>
      <c r="J774" s="63"/>
      <c r="K774" s="660"/>
      <c r="L774" s="388"/>
      <c r="M774" s="217"/>
      <c r="N774" s="217"/>
      <c r="O774" s="215"/>
      <c r="P774" s="388"/>
      <c r="Q774" s="388"/>
      <c r="R774" s="215"/>
      <c r="S774" s="1158"/>
      <c r="T774" s="753"/>
      <c r="BC774" s="1126"/>
      <c r="BD774" s="1200"/>
    </row>
    <row r="775" s="6" customFormat="1" customHeight="1" spans="1:56">
      <c r="A775" s="529"/>
      <c r="B775" s="213"/>
      <c r="C775" s="1198"/>
      <c r="D775" s="479"/>
      <c r="E775" s="465"/>
      <c r="F775" s="1157"/>
      <c r="G775" s="388"/>
      <c r="H775" s="273"/>
      <c r="I775" s="991"/>
      <c r="J775" s="388"/>
      <c r="K775" s="660"/>
      <c r="L775" s="388"/>
      <c r="M775" s="217"/>
      <c r="N775" s="217"/>
      <c r="O775" s="215"/>
      <c r="P775" s="388"/>
      <c r="Q775" s="388"/>
      <c r="R775" s="215"/>
      <c r="S775" s="1158"/>
      <c r="T775" s="753"/>
      <c r="BC775" s="1126"/>
      <c r="BD775" s="1200"/>
    </row>
    <row r="776" s="6" customFormat="1" customHeight="1" spans="1:56">
      <c r="A776" s="529"/>
      <c r="B776" s="213"/>
      <c r="C776" s="1198"/>
      <c r="D776" s="479"/>
      <c r="E776" s="465"/>
      <c r="F776" s="1157"/>
      <c r="G776" s="388"/>
      <c r="H776" s="388"/>
      <c r="I776" s="915"/>
      <c r="J776" s="63"/>
      <c r="K776" s="660"/>
      <c r="L776" s="388"/>
      <c r="M776" s="217"/>
      <c r="N776" s="204"/>
      <c r="O776" s="215"/>
      <c r="P776" s="217"/>
      <c r="Q776" s="217"/>
      <c r="R776" s="215"/>
      <c r="S776" s="1158"/>
      <c r="T776" s="753"/>
      <c r="BC776" s="1126"/>
      <c r="BD776" s="1200"/>
    </row>
    <row r="777" s="6" customFormat="1" customHeight="1" spans="1:56">
      <c r="A777" s="529"/>
      <c r="B777" s="213"/>
      <c r="C777" s="1198"/>
      <c r="D777" s="479"/>
      <c r="E777" s="465"/>
      <c r="F777" s="1157"/>
      <c r="G777" s="388"/>
      <c r="H777" s="273"/>
      <c r="I777" s="991"/>
      <c r="J777" s="388"/>
      <c r="K777" s="660"/>
      <c r="L777" s="388"/>
      <c r="M777" s="217"/>
      <c r="N777" s="204"/>
      <c r="O777" s="215"/>
      <c r="P777" s="217"/>
      <c r="Q777" s="217"/>
      <c r="R777" s="215"/>
      <c r="S777" s="1158"/>
      <c r="T777" s="753"/>
      <c r="BC777" s="1126"/>
      <c r="BD777" s="1200"/>
    </row>
    <row r="778" s="6" customFormat="1" customHeight="1" spans="1:56">
      <c r="A778" s="529"/>
      <c r="B778" s="213"/>
      <c r="C778" s="1198"/>
      <c r="D778" s="479"/>
      <c r="E778" s="465"/>
      <c r="F778" s="1157"/>
      <c r="G778" s="388"/>
      <c r="H778" s="388"/>
      <c r="I778" s="915"/>
      <c r="J778" s="63"/>
      <c r="K778" s="660"/>
      <c r="L778" s="388"/>
      <c r="M778" s="217"/>
      <c r="N778" s="217"/>
      <c r="O778" s="215"/>
      <c r="P778" s="388"/>
      <c r="Q778" s="388"/>
      <c r="R778" s="215"/>
      <c r="S778" s="1158"/>
      <c r="T778" s="753"/>
      <c r="BC778" s="1126"/>
      <c r="BD778" s="1200"/>
    </row>
    <row r="779" s="6" customFormat="1" customHeight="1" spans="1:56">
      <c r="A779" s="529"/>
      <c r="B779" s="213"/>
      <c r="C779" s="1198"/>
      <c r="D779" s="479"/>
      <c r="E779" s="465"/>
      <c r="F779" s="1157"/>
      <c r="G779" s="388"/>
      <c r="H779" s="273"/>
      <c r="I779" s="991"/>
      <c r="J779" s="388"/>
      <c r="K779" s="660"/>
      <c r="L779" s="388"/>
      <c r="M779" s="217"/>
      <c r="N779" s="217"/>
      <c r="O779" s="215"/>
      <c r="P779" s="388"/>
      <c r="Q779" s="388"/>
      <c r="R779" s="215"/>
      <c r="S779" s="1158"/>
      <c r="T779" s="753"/>
      <c r="BC779" s="1126"/>
      <c r="BD779" s="1200"/>
    </row>
    <row r="780" s="6" customFormat="1" customHeight="1" spans="1:56">
      <c r="A780" s="529"/>
      <c r="B780" s="213"/>
      <c r="C780" s="1198"/>
      <c r="D780" s="479"/>
      <c r="E780" s="478"/>
      <c r="F780" s="1157"/>
      <c r="G780" s="388"/>
      <c r="H780" s="388"/>
      <c r="I780" s="991"/>
      <c r="J780" s="388"/>
      <c r="K780" s="660"/>
      <c r="L780" s="388"/>
      <c r="M780" s="217"/>
      <c r="N780" s="388"/>
      <c r="O780" s="295"/>
      <c r="P780" s="217"/>
      <c r="Q780" s="217"/>
      <c r="R780" s="215"/>
      <c r="S780" s="1158"/>
      <c r="T780" s="753"/>
      <c r="BC780" s="1126"/>
      <c r="BD780" s="1200"/>
    </row>
    <row r="781" s="6" customFormat="1" customHeight="1" spans="1:56">
      <c r="A781" s="529"/>
      <c r="B781" s="213"/>
      <c r="C781" s="1198"/>
      <c r="D781" s="479"/>
      <c r="E781" s="478"/>
      <c r="F781" s="1157"/>
      <c r="G781" s="388"/>
      <c r="H781" s="273"/>
      <c r="I781" s="991"/>
      <c r="J781" s="388"/>
      <c r="K781" s="660"/>
      <c r="L781" s="388"/>
      <c r="M781" s="217"/>
      <c r="N781" s="388"/>
      <c r="O781" s="295"/>
      <c r="P781" s="217"/>
      <c r="Q781" s="217"/>
      <c r="R781" s="215"/>
      <c r="S781" s="1158"/>
      <c r="T781" s="753"/>
      <c r="BC781" s="1126"/>
      <c r="BD781" s="1200"/>
    </row>
    <row r="782" s="6" customFormat="1" customHeight="1" spans="1:56">
      <c r="A782" s="529"/>
      <c r="B782" s="213"/>
      <c r="C782" s="1198"/>
      <c r="D782" s="479"/>
      <c r="E782" s="478"/>
      <c r="F782" s="1157"/>
      <c r="G782" s="388"/>
      <c r="H782" s="273"/>
      <c r="I782" s="991"/>
      <c r="J782" s="388"/>
      <c r="K782" s="660"/>
      <c r="L782" s="388"/>
      <c r="M782" s="217"/>
      <c r="N782" s="388"/>
      <c r="O782" s="295"/>
      <c r="P782" s="217"/>
      <c r="Q782" s="217"/>
      <c r="R782" s="215"/>
      <c r="S782" s="1158"/>
      <c r="T782" s="753"/>
      <c r="BC782" s="1126"/>
      <c r="BD782" s="1200"/>
    </row>
    <row r="783" s="6" customFormat="1" customHeight="1" spans="1:56">
      <c r="A783" s="529"/>
      <c r="B783" s="213"/>
      <c r="C783" s="1198"/>
      <c r="D783" s="479"/>
      <c r="E783" s="478"/>
      <c r="F783" s="1157"/>
      <c r="G783" s="388"/>
      <c r="H783" s="273"/>
      <c r="I783" s="991"/>
      <c r="J783" s="388"/>
      <c r="K783" s="660"/>
      <c r="L783" s="388"/>
      <c r="M783" s="217"/>
      <c r="N783" s="388"/>
      <c r="O783" s="295"/>
      <c r="P783" s="217"/>
      <c r="Q783" s="217"/>
      <c r="R783" s="215"/>
      <c r="S783" s="1158"/>
      <c r="T783" s="753"/>
      <c r="BC783" s="1126"/>
      <c r="BD783" s="1200"/>
    </row>
    <row r="784" s="6" customFormat="1" customHeight="1" spans="1:56">
      <c r="A784" s="529"/>
      <c r="B784" s="213"/>
      <c r="C784" s="1198"/>
      <c r="D784" s="479"/>
      <c r="E784" s="478"/>
      <c r="F784" s="1157"/>
      <c r="G784" s="388"/>
      <c r="H784" s="273"/>
      <c r="I784" s="991"/>
      <c r="J784" s="388"/>
      <c r="K784" s="660"/>
      <c r="L784" s="388"/>
      <c r="M784" s="217"/>
      <c r="N784" s="388"/>
      <c r="O784" s="295"/>
      <c r="P784" s="217"/>
      <c r="Q784" s="217"/>
      <c r="R784" s="215"/>
      <c r="S784" s="1158"/>
      <c r="T784" s="753"/>
      <c r="BC784" s="1126"/>
      <c r="BD784" s="1200"/>
    </row>
    <row r="785" s="6" customFormat="1" customHeight="1" spans="1:59">
      <c r="A785" s="529"/>
      <c r="B785" s="213"/>
      <c r="C785" s="1198"/>
      <c r="D785" s="479"/>
      <c r="E785" s="478"/>
      <c r="F785" s="1157"/>
      <c r="G785" s="388"/>
      <c r="H785" s="273"/>
      <c r="I785" s="991"/>
      <c r="J785" s="388"/>
      <c r="K785" s="660"/>
      <c r="L785" s="388"/>
      <c r="M785" s="217"/>
      <c r="N785" s="388"/>
      <c r="O785" s="295"/>
      <c r="P785" s="217"/>
      <c r="Q785" s="217"/>
      <c r="R785" s="215"/>
      <c r="S785" s="1158"/>
      <c r="T785" s="753"/>
      <c r="BC785" s="1126"/>
      <c r="BD785" s="1200"/>
    </row>
    <row r="786" s="6" customFormat="1" customHeight="1" spans="1:59">
      <c r="A786" s="529"/>
      <c r="B786" s="213"/>
      <c r="C786" s="1198"/>
      <c r="D786" s="479"/>
      <c r="E786" s="478"/>
      <c r="F786" s="1157"/>
      <c r="G786" s="388"/>
      <c r="H786" s="388"/>
      <c r="I786" s="991"/>
      <c r="J786" s="388"/>
      <c r="K786" s="660"/>
      <c r="L786" s="388"/>
      <c r="M786" s="217"/>
      <c r="N786" s="204"/>
      <c r="O786" s="215"/>
      <c r="P786" s="217"/>
      <c r="Q786" s="217"/>
      <c r="R786" s="215"/>
      <c r="S786" s="1158"/>
      <c r="T786" s="753"/>
      <c r="BC786" s="1126"/>
      <c r="BD786" s="1200"/>
    </row>
    <row r="787" s="6" customFormat="1" customHeight="1" spans="1:59">
      <c r="A787" s="529"/>
      <c r="B787" s="213"/>
      <c r="C787" s="1198"/>
      <c r="D787" s="479"/>
      <c r="E787" s="478"/>
      <c r="F787" s="1157"/>
      <c r="G787" s="388"/>
      <c r="H787" s="273"/>
      <c r="I787" s="991"/>
      <c r="J787" s="388"/>
      <c r="K787" s="660"/>
      <c r="L787" s="388"/>
      <c r="M787" s="217"/>
      <c r="N787" s="204"/>
      <c r="O787" s="215"/>
      <c r="P787" s="217"/>
      <c r="Q787" s="217"/>
      <c r="R787" s="215"/>
      <c r="S787" s="1158"/>
      <c r="T787" s="753"/>
      <c r="BC787" s="1126"/>
      <c r="BD787" s="1200"/>
    </row>
    <row r="788" s="6" customFormat="1" customHeight="1" spans="1:59">
      <c r="A788" s="529"/>
      <c r="B788" s="213"/>
      <c r="C788" s="1198"/>
      <c r="D788" s="479"/>
      <c r="E788" s="478"/>
      <c r="F788" s="1157"/>
      <c r="G788" s="388"/>
      <c r="H788" s="388"/>
      <c r="I788" s="915"/>
      <c r="J788" s="63"/>
      <c r="K788" s="660"/>
      <c r="L788" s="388"/>
      <c r="M788" s="217"/>
      <c r="N788" s="217"/>
      <c r="O788" s="215"/>
      <c r="P788" s="388"/>
      <c r="Q788" s="388"/>
      <c r="R788" s="215"/>
      <c r="S788" s="1158"/>
      <c r="T788" s="753"/>
      <c r="BC788" s="1126"/>
      <c r="BD788" s="1200"/>
    </row>
    <row r="789" s="6" customFormat="1" customHeight="1" spans="1:59">
      <c r="A789" s="529"/>
      <c r="B789" s="213"/>
      <c r="C789" s="1198"/>
      <c r="D789" s="479"/>
      <c r="E789" s="478"/>
      <c r="F789" s="1157"/>
      <c r="G789" s="388"/>
      <c r="H789" s="273"/>
      <c r="I789" s="991"/>
      <c r="J789" s="388"/>
      <c r="K789" s="660"/>
      <c r="L789" s="388"/>
      <c r="M789" s="217"/>
      <c r="N789" s="217"/>
      <c r="O789" s="215"/>
      <c r="P789" s="388"/>
      <c r="Q789" s="388"/>
      <c r="R789" s="215"/>
      <c r="S789" s="1158"/>
      <c r="T789" s="753"/>
      <c r="BC789" s="1126"/>
      <c r="BD789" s="1200"/>
    </row>
    <row r="790" s="6" customFormat="1" customHeight="1" spans="1:59">
      <c r="A790" s="529"/>
      <c r="B790" s="213"/>
      <c r="C790" s="1198"/>
      <c r="D790" s="479"/>
      <c r="E790" s="478"/>
      <c r="F790" s="1157"/>
      <c r="G790" s="388"/>
      <c r="H790" s="388"/>
      <c r="I790" s="991"/>
      <c r="J790" s="388"/>
      <c r="K790" s="660"/>
      <c r="L790" s="388"/>
      <c r="M790" s="217"/>
      <c r="N790" s="204"/>
      <c r="O790" s="215"/>
      <c r="P790" s="217"/>
      <c r="Q790" s="217"/>
      <c r="R790" s="215"/>
      <c r="S790" s="1158"/>
      <c r="T790" s="753"/>
      <c r="BC790" s="1126"/>
      <c r="BD790" s="1200"/>
    </row>
    <row r="791" s="6" customFormat="1" customHeight="1" spans="1:59">
      <c r="A791" s="529"/>
      <c r="B791" s="213"/>
      <c r="C791" s="1198"/>
      <c r="D791" s="479"/>
      <c r="E791" s="478"/>
      <c r="F791" s="1157"/>
      <c r="G791" s="388"/>
      <c r="H791" s="273"/>
      <c r="I791" s="991"/>
      <c r="J791" s="388"/>
      <c r="K791" s="660"/>
      <c r="L791" s="388"/>
      <c r="M791" s="217"/>
      <c r="N791" s="217"/>
      <c r="O791" s="215"/>
      <c r="P791" s="388"/>
      <c r="Q791" s="388"/>
      <c r="R791" s="215"/>
      <c r="S791" s="1158"/>
      <c r="T791" s="753"/>
      <c r="BC791" s="1126"/>
      <c r="BD791" s="1200"/>
    </row>
    <row r="792" s="6" customFormat="1" customHeight="1" spans="1:59">
      <c r="A792" s="529"/>
      <c r="B792" s="213"/>
      <c r="C792" s="1198"/>
      <c r="D792" s="479"/>
      <c r="E792" s="478"/>
      <c r="F792" s="1157"/>
      <c r="G792" s="388"/>
      <c r="H792" s="388"/>
      <c r="I792" s="991"/>
      <c r="J792" s="388"/>
      <c r="K792" s="660"/>
      <c r="L792" s="388"/>
      <c r="M792" s="217"/>
      <c r="N792" s="217"/>
      <c r="O792" s="215"/>
      <c r="P792" s="388"/>
      <c r="Q792" s="388"/>
      <c r="R792" s="215"/>
      <c r="S792" s="1158"/>
      <c r="T792" s="753"/>
      <c r="BC792" s="1126"/>
      <c r="BD792" s="1200"/>
    </row>
    <row r="793" s="6" customFormat="1" customHeight="1" spans="1:59">
      <c r="A793" s="529"/>
      <c r="B793" s="213"/>
      <c r="C793" s="1198"/>
      <c r="D793" s="479"/>
      <c r="E793" s="478"/>
      <c r="F793" s="1157"/>
      <c r="G793" s="388"/>
      <c r="H793" s="273"/>
      <c r="I793" s="991"/>
      <c r="J793" s="388"/>
      <c r="K793" s="660"/>
      <c r="L793" s="388"/>
      <c r="M793" s="217"/>
      <c r="N793" s="217"/>
      <c r="O793" s="215"/>
      <c r="P793" s="388"/>
      <c r="Q793" s="388"/>
      <c r="R793" s="215"/>
      <c r="S793" s="1158"/>
      <c r="T793" s="753"/>
      <c r="BC793" s="1126"/>
      <c r="BD793" s="1200"/>
    </row>
    <row r="794" s="6" customFormat="1" customHeight="1" spans="1:59">
      <c r="A794" s="529"/>
      <c r="B794" s="213"/>
      <c r="C794" s="1198"/>
      <c r="D794" s="479"/>
      <c r="E794" s="478"/>
      <c r="F794" s="1157"/>
      <c r="G794" s="388"/>
      <c r="H794" s="388"/>
      <c r="I794" s="991"/>
      <c r="J794" s="388"/>
      <c r="K794" s="660"/>
      <c r="L794" s="388"/>
      <c r="M794" s="217"/>
      <c r="N794" s="217"/>
      <c r="O794" s="215"/>
      <c r="P794" s="217"/>
      <c r="Q794" s="217"/>
      <c r="R794" s="215"/>
      <c r="S794" s="1158"/>
      <c r="T794" s="753"/>
      <c r="BC794" s="1126"/>
      <c r="BD794" s="1200"/>
    </row>
    <row r="795" s="6" customFormat="1" customHeight="1" spans="1:59">
      <c r="A795" s="529"/>
      <c r="B795" s="213"/>
      <c r="C795" s="1198"/>
      <c r="D795" s="479"/>
      <c r="E795" s="478"/>
      <c r="F795" s="1157"/>
      <c r="G795" s="388"/>
      <c r="H795" s="273"/>
      <c r="I795" s="991"/>
      <c r="J795" s="388"/>
      <c r="K795" s="660"/>
      <c r="L795" s="388"/>
      <c r="M795" s="217"/>
      <c r="N795" s="217"/>
      <c r="O795" s="215"/>
      <c r="P795" s="388"/>
      <c r="Q795" s="388"/>
      <c r="R795" s="215"/>
      <c r="S795" s="1158"/>
      <c r="T795" s="753"/>
      <c r="BC795" s="1126"/>
      <c r="BD795" s="1200"/>
    </row>
    <row r="796" s="6" customFormat="1" customHeight="1" spans="1:59">
      <c r="A796" s="529"/>
      <c r="B796" s="213"/>
      <c r="C796" s="1198"/>
      <c r="D796" s="479"/>
      <c r="E796" s="478"/>
      <c r="F796" s="1157"/>
      <c r="G796" s="388"/>
      <c r="H796" s="388"/>
      <c r="I796" s="991"/>
      <c r="J796" s="388"/>
      <c r="K796" s="660"/>
      <c r="L796" s="388"/>
      <c r="M796" s="217"/>
      <c r="N796" s="217"/>
      <c r="O796" s="215"/>
      <c r="P796" s="388"/>
      <c r="Q796" s="388"/>
      <c r="R796" s="215"/>
      <c r="S796" s="1158"/>
      <c r="T796" s="753"/>
      <c r="BC796" s="1126"/>
      <c r="BD796" s="1200"/>
    </row>
    <row r="797" s="6" customFormat="1" customHeight="1" spans="1:59">
      <c r="A797" s="529"/>
      <c r="B797" s="213"/>
      <c r="C797" s="1198"/>
      <c r="D797" s="479"/>
      <c r="E797" s="478"/>
      <c r="F797" s="1157"/>
      <c r="G797" s="388"/>
      <c r="H797" s="273"/>
      <c r="I797" s="991"/>
      <c r="J797" s="388"/>
      <c r="K797" s="660"/>
      <c r="L797" s="388"/>
      <c r="M797" s="217"/>
      <c r="N797" s="217"/>
      <c r="O797" s="215"/>
      <c r="P797" s="388"/>
      <c r="Q797" s="388"/>
      <c r="R797" s="215"/>
      <c r="S797" s="1158"/>
      <c r="T797" s="753"/>
      <c r="BC797" s="1126"/>
      <c r="BD797" s="1200"/>
      <c r="BE797" s="10"/>
      <c r="BF797" s="10"/>
      <c r="BG797" s="10"/>
    </row>
    <row r="798" customHeight="1" spans="1:59">
      <c r="A798" s="1201">
        <v>46112</v>
      </c>
      <c r="B798" s="1167" t="s">
        <v>659</v>
      </c>
      <c r="C798" s="1168"/>
      <c r="D798" s="1169"/>
      <c r="E798" s="626"/>
      <c r="F798" s="1170">
        <f>SUBTOTAL(9,F692:F797)</f>
        <v>0</v>
      </c>
      <c r="G798" s="1144"/>
      <c r="H798" s="1144">
        <f t="shared" ref="H798:P798" si="55">SUBTOTAL(9,H692:H797)</f>
        <v>0</v>
      </c>
      <c r="I798" s="1171">
        <f t="shared" si="55"/>
        <v>0</v>
      </c>
      <c r="J798" s="1144">
        <f t="shared" si="55"/>
        <v>0</v>
      </c>
      <c r="K798" s="1172">
        <f t="shared" si="55"/>
        <v>0</v>
      </c>
      <c r="L798" s="1144">
        <f t="shared" si="55"/>
        <v>0</v>
      </c>
      <c r="M798" s="1202">
        <f t="shared" si="55"/>
        <v>0</v>
      </c>
      <c r="N798" s="1203">
        <f t="shared" si="55"/>
        <v>0</v>
      </c>
      <c r="O798" s="1173">
        <f t="shared" si="55"/>
        <v>0</v>
      </c>
      <c r="P798" s="1144">
        <f t="shared" si="55"/>
        <v>0</v>
      </c>
      <c r="Q798" s="63"/>
      <c r="R798" s="1173">
        <f>SUBTOTAL(9,R692:R797)</f>
        <v>0</v>
      </c>
      <c r="S798" s="1174"/>
      <c r="T798" s="1204">
        <f>J798-L798-R798</f>
        <v>0</v>
      </c>
      <c r="BC798" s="1126"/>
      <c r="BD798" s="1200"/>
      <c r="BE798" s="1119"/>
      <c r="BF798" s="1119"/>
      <c r="BG798" s="1119"/>
    </row>
    <row r="799" s="1119" customFormat="1" customHeight="1" spans="1:59">
      <c r="A799" s="529"/>
      <c r="B799" s="213"/>
      <c r="C799" s="1198"/>
      <c r="D799" s="479"/>
      <c r="E799" s="465"/>
      <c r="F799" s="1157"/>
      <c r="G799" s="388"/>
      <c r="H799" s="388"/>
      <c r="I799" s="991"/>
      <c r="J799" s="388"/>
      <c r="K799" s="660"/>
      <c r="L799" s="388"/>
      <c r="M799" s="388"/>
      <c r="N799" s="215"/>
      <c r="O799" s="215"/>
      <c r="P799" s="217"/>
      <c r="Q799" s="217"/>
      <c r="R799" s="215"/>
      <c r="S799" s="1158"/>
      <c r="T799" s="394"/>
      <c r="U799" s="754"/>
      <c r="V799" s="754"/>
      <c r="W799" s="754"/>
      <c r="X799" s="754"/>
      <c r="Y799" s="754"/>
      <c r="Z799" s="754"/>
      <c r="AA799" s="754"/>
      <c r="AB799" s="754"/>
      <c r="AC799" s="754"/>
      <c r="AD799" s="754"/>
      <c r="AE799" s="754"/>
      <c r="AF799" s="754"/>
      <c r="AG799" s="754"/>
      <c r="AH799" s="754"/>
      <c r="AI799" s="754"/>
      <c r="AJ799" s="754"/>
      <c r="AK799" s="754"/>
      <c r="AL799" s="754"/>
      <c r="AM799" s="754"/>
      <c r="AN799" s="754"/>
      <c r="AO799" s="754"/>
      <c r="AP799" s="754"/>
      <c r="AQ799" s="754"/>
      <c r="BC799" s="1126"/>
      <c r="BD799" s="1200"/>
    </row>
    <row r="800" s="1119" customFormat="1" customHeight="1" spans="1:59">
      <c r="A800" s="529"/>
      <c r="B800" s="213"/>
      <c r="C800" s="1198"/>
      <c r="D800" s="479"/>
      <c r="E800" s="465"/>
      <c r="F800" s="1157"/>
      <c r="G800" s="388"/>
      <c r="H800" s="388"/>
      <c r="I800" s="991"/>
      <c r="J800" s="388"/>
      <c r="K800" s="660"/>
      <c r="L800" s="388"/>
      <c r="M800" s="388"/>
      <c r="N800" s="388"/>
      <c r="O800" s="215"/>
      <c r="P800" s="217"/>
      <c r="Q800" s="217"/>
      <c r="R800" s="215"/>
      <c r="S800" s="1158"/>
      <c r="T800" s="903"/>
      <c r="U800" s="754"/>
      <c r="V800" s="754"/>
      <c r="W800" s="754"/>
      <c r="X800" s="754"/>
      <c r="Y800" s="754"/>
      <c r="Z800" s="754"/>
      <c r="AA800" s="754"/>
      <c r="AB800" s="754"/>
      <c r="AC800" s="754"/>
      <c r="AD800" s="754"/>
      <c r="AE800" s="754"/>
      <c r="AF800" s="754"/>
      <c r="AG800" s="754"/>
      <c r="AH800" s="754"/>
      <c r="AI800" s="754"/>
      <c r="AJ800" s="754"/>
      <c r="AK800" s="754"/>
      <c r="AL800" s="754"/>
      <c r="AM800" s="754"/>
      <c r="AN800" s="754"/>
      <c r="AO800" s="754"/>
      <c r="AP800" s="754"/>
      <c r="AQ800" s="754"/>
      <c r="BC800" s="1126"/>
      <c r="BD800" s="1200"/>
    </row>
    <row r="801" s="1119" customFormat="1" customHeight="1" spans="1:56">
      <c r="A801" s="529"/>
      <c r="B801" s="213"/>
      <c r="C801" s="1198"/>
      <c r="D801" s="479"/>
      <c r="E801" s="465"/>
      <c r="F801" s="1157"/>
      <c r="G801" s="388"/>
      <c r="H801" s="388"/>
      <c r="I801" s="991"/>
      <c r="J801" s="388"/>
      <c r="K801" s="660"/>
      <c r="L801" s="388"/>
      <c r="M801" s="388"/>
      <c r="N801" s="215"/>
      <c r="O801" s="215"/>
      <c r="P801" s="388"/>
      <c r="Q801" s="388"/>
      <c r="R801" s="215"/>
      <c r="S801" s="1158"/>
      <c r="T801" s="394"/>
      <c r="U801" s="754"/>
      <c r="V801" s="754"/>
      <c r="W801" s="754"/>
      <c r="X801" s="754"/>
      <c r="Y801" s="754"/>
      <c r="Z801" s="754"/>
      <c r="AA801" s="754"/>
      <c r="AB801" s="754"/>
      <c r="AC801" s="754"/>
      <c r="AD801" s="754"/>
      <c r="AE801" s="754"/>
      <c r="AF801" s="754"/>
      <c r="AG801" s="754"/>
      <c r="AH801" s="754"/>
      <c r="AI801" s="754"/>
      <c r="AJ801" s="754"/>
      <c r="AK801" s="754"/>
      <c r="AL801" s="754"/>
      <c r="AM801" s="754"/>
      <c r="AN801" s="754"/>
      <c r="AO801" s="754"/>
      <c r="AP801" s="754"/>
      <c r="AQ801" s="754"/>
      <c r="BC801" s="1126"/>
      <c r="BD801" s="1200"/>
    </row>
    <row r="802" s="1119" customFormat="1" customHeight="1" spans="1:56">
      <c r="A802" s="529"/>
      <c r="B802" s="213"/>
      <c r="C802" s="1198"/>
      <c r="D802" s="479"/>
      <c r="E802" s="465"/>
      <c r="F802" s="1157"/>
      <c r="G802" s="388"/>
      <c r="H802" s="388"/>
      <c r="I802" s="991"/>
      <c r="J802" s="388"/>
      <c r="K802" s="660"/>
      <c r="L802" s="388"/>
      <c r="M802" s="388"/>
      <c r="N802" s="217"/>
      <c r="O802" s="215"/>
      <c r="P802" s="388"/>
      <c r="Q802" s="388"/>
      <c r="R802" s="215"/>
      <c r="S802" s="1158"/>
      <c r="T802" s="657"/>
      <c r="U802" s="754"/>
      <c r="V802" s="754"/>
      <c r="W802" s="754"/>
      <c r="X802" s="754"/>
      <c r="Y802" s="754"/>
      <c r="Z802" s="754"/>
      <c r="AA802" s="754"/>
      <c r="AB802" s="754"/>
      <c r="AC802" s="754"/>
      <c r="AD802" s="754"/>
      <c r="AE802" s="754"/>
      <c r="AF802" s="754"/>
      <c r="AG802" s="754"/>
      <c r="AH802" s="754"/>
      <c r="AI802" s="754"/>
      <c r="AJ802" s="754"/>
      <c r="AK802" s="754"/>
      <c r="AL802" s="754"/>
      <c r="AM802" s="754"/>
      <c r="AN802" s="754"/>
      <c r="AO802" s="754"/>
      <c r="AP802" s="754"/>
      <c r="AQ802" s="754"/>
      <c r="BC802" s="1126"/>
      <c r="BD802" s="1200"/>
    </row>
    <row r="803" s="1119" customFormat="1" customHeight="1" spans="1:56">
      <c r="A803" s="529"/>
      <c r="B803" s="213"/>
      <c r="C803" s="1198"/>
      <c r="D803" s="479"/>
      <c r="E803" s="465"/>
      <c r="F803" s="1157"/>
      <c r="G803" s="388"/>
      <c r="H803" s="388"/>
      <c r="I803" s="991"/>
      <c r="J803" s="388"/>
      <c r="K803" s="660"/>
      <c r="L803" s="388"/>
      <c r="M803" s="388"/>
      <c r="N803" s="217"/>
      <c r="O803" s="215"/>
      <c r="P803" s="215"/>
      <c r="Q803" s="215"/>
      <c r="R803" s="215"/>
      <c r="S803" s="1158"/>
      <c r="T803" s="877"/>
      <c r="U803" s="754"/>
      <c r="V803" s="754"/>
      <c r="W803" s="754"/>
      <c r="X803" s="754"/>
      <c r="Y803" s="754"/>
      <c r="Z803" s="754"/>
      <c r="AA803" s="754"/>
      <c r="AB803" s="754"/>
      <c r="AC803" s="754"/>
      <c r="AD803" s="754"/>
      <c r="AE803" s="754"/>
      <c r="AF803" s="754"/>
      <c r="AG803" s="754"/>
      <c r="AH803" s="754"/>
      <c r="AI803" s="754"/>
      <c r="AJ803" s="754"/>
      <c r="AK803" s="754"/>
      <c r="AL803" s="754"/>
      <c r="AM803" s="754"/>
      <c r="AN803" s="754"/>
      <c r="AO803" s="754"/>
      <c r="AP803" s="754"/>
      <c r="AQ803" s="754"/>
      <c r="BC803" s="1126"/>
      <c r="BD803" s="1200"/>
    </row>
    <row r="804" s="1119" customFormat="1" customHeight="1" spans="1:56">
      <c r="A804" s="529"/>
      <c r="B804" s="213"/>
      <c r="C804" s="1198"/>
      <c r="D804" s="479"/>
      <c r="E804" s="465"/>
      <c r="F804" s="1157"/>
      <c r="G804" s="388"/>
      <c r="H804" s="388"/>
      <c r="I804" s="991"/>
      <c r="J804" s="388"/>
      <c r="K804" s="660"/>
      <c r="L804" s="388"/>
      <c r="M804" s="388"/>
      <c r="N804" s="217"/>
      <c r="O804" s="215"/>
      <c r="P804" s="388"/>
      <c r="Q804" s="388"/>
      <c r="R804" s="215"/>
      <c r="S804" s="1158"/>
      <c r="T804" s="657"/>
      <c r="U804" s="754"/>
      <c r="V804" s="754"/>
      <c r="W804" s="754"/>
      <c r="X804" s="754"/>
      <c r="Y804" s="754"/>
      <c r="Z804" s="754"/>
      <c r="AA804" s="754"/>
      <c r="AB804" s="754"/>
      <c r="AC804" s="754"/>
      <c r="AD804" s="754"/>
      <c r="AE804" s="754"/>
      <c r="AF804" s="754"/>
      <c r="AG804" s="754"/>
      <c r="AH804" s="754"/>
      <c r="AI804" s="754"/>
      <c r="AJ804" s="754"/>
      <c r="AK804" s="754"/>
      <c r="AL804" s="754"/>
      <c r="AM804" s="754"/>
      <c r="AN804" s="754"/>
      <c r="AO804" s="754"/>
      <c r="AP804" s="754"/>
      <c r="AQ804" s="754"/>
      <c r="BC804" s="1126"/>
      <c r="BD804" s="1200"/>
    </row>
    <row r="805" s="1119" customFormat="1" customHeight="1" spans="1:56">
      <c r="A805" s="529"/>
      <c r="B805" s="213"/>
      <c r="C805" s="1198"/>
      <c r="D805" s="479"/>
      <c r="E805" s="465"/>
      <c r="F805" s="1157"/>
      <c r="G805" s="388"/>
      <c r="H805" s="388"/>
      <c r="I805" s="991"/>
      <c r="J805" s="388"/>
      <c r="K805" s="660"/>
      <c r="L805" s="388"/>
      <c r="M805" s="388"/>
      <c r="N805" s="215"/>
      <c r="O805" s="215"/>
      <c r="P805" s="388"/>
      <c r="Q805" s="388"/>
      <c r="R805" s="215"/>
      <c r="S805" s="1158"/>
      <c r="T805" s="394"/>
      <c r="U805" s="754"/>
      <c r="V805" s="754"/>
      <c r="W805" s="754"/>
      <c r="X805" s="754"/>
      <c r="Y805" s="754"/>
      <c r="Z805" s="754"/>
      <c r="AA805" s="754"/>
      <c r="AB805" s="754"/>
      <c r="AC805" s="754"/>
      <c r="AD805" s="754"/>
      <c r="AE805" s="754"/>
      <c r="AF805" s="754"/>
      <c r="AG805" s="754"/>
      <c r="AH805" s="754"/>
      <c r="AI805" s="754"/>
      <c r="AJ805" s="754"/>
      <c r="AK805" s="754"/>
      <c r="AL805" s="754"/>
      <c r="AM805" s="754"/>
      <c r="AN805" s="754"/>
      <c r="AO805" s="754"/>
      <c r="AP805" s="754"/>
      <c r="AQ805" s="754"/>
      <c r="BC805" s="1126"/>
      <c r="BD805" s="1200"/>
    </row>
    <row r="806" s="1119" customFormat="1" customHeight="1" spans="1:56">
      <c r="A806" s="529"/>
      <c r="B806" s="213"/>
      <c r="C806" s="1198"/>
      <c r="D806" s="479"/>
      <c r="E806" s="465"/>
      <c r="F806" s="1157"/>
      <c r="G806" s="388"/>
      <c r="H806" s="388"/>
      <c r="I806" s="991"/>
      <c r="J806" s="388"/>
      <c r="K806" s="660"/>
      <c r="L806" s="388"/>
      <c r="M806" s="388"/>
      <c r="N806" s="217"/>
      <c r="O806" s="215"/>
      <c r="P806" s="388"/>
      <c r="Q806" s="388"/>
      <c r="R806" s="215"/>
      <c r="S806" s="1158"/>
      <c r="T806" s="657"/>
      <c r="U806" s="754"/>
      <c r="V806" s="754"/>
      <c r="W806" s="754"/>
      <c r="X806" s="754"/>
      <c r="Y806" s="754"/>
      <c r="Z806" s="754"/>
      <c r="AA806" s="754"/>
      <c r="AB806" s="754"/>
      <c r="AC806" s="754"/>
      <c r="AD806" s="754"/>
      <c r="AE806" s="754"/>
      <c r="AF806" s="754"/>
      <c r="AG806" s="754"/>
      <c r="AH806" s="754"/>
      <c r="AI806" s="754"/>
      <c r="AJ806" s="754"/>
      <c r="AK806" s="754"/>
      <c r="AL806" s="754"/>
      <c r="AM806" s="754"/>
      <c r="AN806" s="754"/>
      <c r="AO806" s="754"/>
      <c r="AP806" s="754"/>
      <c r="AQ806" s="754"/>
      <c r="BC806" s="1126"/>
      <c r="BD806" s="1200"/>
    </row>
    <row r="807" s="1119" customFormat="1" customHeight="1" spans="1:56">
      <c r="A807" s="529"/>
      <c r="B807" s="213"/>
      <c r="C807" s="1198"/>
      <c r="D807" s="479"/>
      <c r="E807" s="465"/>
      <c r="F807" s="1157"/>
      <c r="G807" s="388"/>
      <c r="H807" s="388"/>
      <c r="I807" s="991"/>
      <c r="J807" s="388"/>
      <c r="K807" s="660"/>
      <c r="L807" s="388"/>
      <c r="M807" s="388"/>
      <c r="N807" s="215"/>
      <c r="O807" s="215"/>
      <c r="P807" s="217"/>
      <c r="Q807" s="217"/>
      <c r="R807" s="215"/>
      <c r="S807" s="1158"/>
      <c r="T807" s="394"/>
      <c r="U807" s="754"/>
      <c r="V807" s="754"/>
      <c r="W807" s="754"/>
      <c r="X807" s="754"/>
      <c r="Y807" s="754"/>
      <c r="Z807" s="754"/>
      <c r="AA807" s="754"/>
      <c r="AB807" s="754"/>
      <c r="AC807" s="754"/>
      <c r="AD807" s="754"/>
      <c r="AE807" s="754"/>
      <c r="AF807" s="754"/>
      <c r="AG807" s="754"/>
      <c r="AH807" s="754"/>
      <c r="AI807" s="754"/>
      <c r="AJ807" s="754"/>
      <c r="AK807" s="754"/>
      <c r="AL807" s="754"/>
      <c r="AM807" s="754"/>
      <c r="AN807" s="754"/>
      <c r="AO807" s="754"/>
      <c r="AP807" s="754"/>
      <c r="AQ807" s="754"/>
      <c r="BC807" s="1126"/>
      <c r="BD807" s="1200"/>
    </row>
    <row r="808" s="1119" customFormat="1" customHeight="1" spans="1:56">
      <c r="A808" s="529"/>
      <c r="B808" s="213"/>
      <c r="C808" s="1198"/>
      <c r="D808" s="479"/>
      <c r="E808" s="465"/>
      <c r="F808" s="1157"/>
      <c r="G808" s="388"/>
      <c r="H808" s="388"/>
      <c r="I808" s="991"/>
      <c r="J808" s="388"/>
      <c r="K808" s="660"/>
      <c r="L808" s="388"/>
      <c r="M808" s="388"/>
      <c r="N808" s="388"/>
      <c r="O808" s="215"/>
      <c r="P808" s="217"/>
      <c r="Q808" s="217"/>
      <c r="R808" s="215"/>
      <c r="S808" s="1158"/>
      <c r="T808" s="902"/>
      <c r="U808" s="754"/>
      <c r="V808" s="754"/>
      <c r="W808" s="754"/>
      <c r="X808" s="754"/>
      <c r="Y808" s="754"/>
      <c r="Z808" s="754"/>
      <c r="AA808" s="754"/>
      <c r="AB808" s="754"/>
      <c r="AC808" s="754"/>
      <c r="AD808" s="754"/>
      <c r="AE808" s="754"/>
      <c r="AF808" s="754"/>
      <c r="AG808" s="754"/>
      <c r="AH808" s="754"/>
      <c r="AI808" s="754"/>
      <c r="AJ808" s="754"/>
      <c r="AK808" s="754"/>
      <c r="AL808" s="754"/>
      <c r="AM808" s="754"/>
      <c r="AN808" s="754"/>
      <c r="AO808" s="754"/>
      <c r="AP808" s="754"/>
      <c r="AQ808" s="754"/>
      <c r="BC808" s="1126"/>
      <c r="BD808" s="1200"/>
    </row>
    <row r="809" s="1119" customFormat="1" customHeight="1" spans="1:56">
      <c r="A809" s="529"/>
      <c r="B809" s="213"/>
      <c r="C809" s="1198"/>
      <c r="D809" s="479"/>
      <c r="E809" s="921"/>
      <c r="F809" s="1157"/>
      <c r="G809" s="388"/>
      <c r="H809" s="388"/>
      <c r="I809" s="991"/>
      <c r="J809" s="388"/>
      <c r="K809" s="660"/>
      <c r="L809" s="388"/>
      <c r="M809" s="388"/>
      <c r="N809" s="388"/>
      <c r="O809" s="215"/>
      <c r="P809" s="217"/>
      <c r="Q809" s="217"/>
      <c r="R809" s="215"/>
      <c r="S809" s="1158"/>
      <c r="T809" s="942"/>
      <c r="U809" s="754"/>
      <c r="V809" s="754"/>
      <c r="W809" s="754"/>
      <c r="X809" s="754"/>
      <c r="Y809" s="754"/>
      <c r="Z809" s="754"/>
      <c r="AA809" s="754"/>
      <c r="AB809" s="754"/>
      <c r="AC809" s="754"/>
      <c r="AD809" s="754"/>
      <c r="AE809" s="754"/>
      <c r="AF809" s="754"/>
      <c r="AG809" s="754"/>
      <c r="AH809" s="754"/>
      <c r="AI809" s="754"/>
      <c r="AJ809" s="754"/>
      <c r="AK809" s="754"/>
      <c r="AL809" s="754"/>
      <c r="AM809" s="754"/>
      <c r="AN809" s="754"/>
      <c r="AO809" s="754"/>
      <c r="AP809" s="754"/>
      <c r="AQ809" s="754"/>
      <c r="BC809" s="1126"/>
      <c r="BD809" s="1200"/>
    </row>
    <row r="810" s="1119" customFormat="1" customHeight="1" spans="1:56">
      <c r="A810" s="529"/>
      <c r="B810" s="213"/>
      <c r="C810" s="1198"/>
      <c r="D810" s="479"/>
      <c r="E810" s="921"/>
      <c r="F810" s="1157"/>
      <c r="G810" s="388"/>
      <c r="H810" s="388"/>
      <c r="I810" s="991"/>
      <c r="J810" s="388"/>
      <c r="K810" s="660"/>
      <c r="L810" s="388"/>
      <c r="M810" s="388"/>
      <c r="N810" s="388"/>
      <c r="O810" s="215"/>
      <c r="P810" s="217"/>
      <c r="Q810" s="217"/>
      <c r="R810" s="215"/>
      <c r="S810" s="1158"/>
      <c r="T810" s="942"/>
      <c r="U810" s="754"/>
      <c r="V810" s="754"/>
      <c r="W810" s="754"/>
      <c r="X810" s="754"/>
      <c r="Y810" s="754"/>
      <c r="Z810" s="754"/>
      <c r="AA810" s="754"/>
      <c r="AB810" s="754"/>
      <c r="AC810" s="754"/>
      <c r="AD810" s="754"/>
      <c r="AE810" s="754"/>
      <c r="AF810" s="754"/>
      <c r="AG810" s="754"/>
      <c r="AH810" s="754"/>
      <c r="AI810" s="754"/>
      <c r="AJ810" s="754"/>
      <c r="AK810" s="754"/>
      <c r="AL810" s="754"/>
      <c r="AM810" s="754"/>
      <c r="AN810" s="754"/>
      <c r="AO810" s="754"/>
      <c r="AP810" s="754"/>
      <c r="AQ810" s="754"/>
      <c r="BC810" s="1126"/>
      <c r="BD810" s="1200"/>
    </row>
    <row r="811" s="1119" customFormat="1" customHeight="1" spans="1:56">
      <c r="A811" s="529"/>
      <c r="B811" s="213"/>
      <c r="C811" s="1198"/>
      <c r="D811" s="479"/>
      <c r="E811" s="465"/>
      <c r="F811" s="1157"/>
      <c r="G811" s="388"/>
      <c r="H811" s="388"/>
      <c r="I811" s="915"/>
      <c r="J811" s="63"/>
      <c r="K811" s="660"/>
      <c r="L811" s="388"/>
      <c r="M811" s="388"/>
      <c r="N811" s="215"/>
      <c r="O811" s="215"/>
      <c r="P811" s="217"/>
      <c r="Q811" s="217"/>
      <c r="R811" s="215"/>
      <c r="S811" s="1158"/>
      <c r="T811" s="877"/>
      <c r="U811" s="754"/>
      <c r="V811" s="754"/>
      <c r="W811" s="754"/>
      <c r="X811" s="754"/>
      <c r="Y811" s="754"/>
      <c r="Z811" s="754"/>
      <c r="AA811" s="754"/>
      <c r="AB811" s="754"/>
      <c r="AC811" s="754"/>
      <c r="AD811" s="754"/>
      <c r="AE811" s="754"/>
      <c r="AF811" s="754"/>
      <c r="AG811" s="754"/>
      <c r="AH811" s="754"/>
      <c r="AI811" s="754"/>
      <c r="AJ811" s="754"/>
      <c r="AK811" s="754"/>
      <c r="AL811" s="754"/>
      <c r="AM811" s="754"/>
      <c r="AN811" s="754"/>
      <c r="AO811" s="754"/>
      <c r="AP811" s="754"/>
      <c r="AQ811" s="754"/>
      <c r="BC811" s="1126"/>
      <c r="BD811" s="1200"/>
    </row>
    <row r="812" s="1119" customFormat="1" customHeight="1" spans="1:56">
      <c r="A812" s="529"/>
      <c r="B812" s="213"/>
      <c r="C812" s="1198"/>
      <c r="D812" s="479"/>
      <c r="E812" s="465"/>
      <c r="F812" s="1157"/>
      <c r="G812" s="388"/>
      <c r="H812" s="388"/>
      <c r="I812" s="991"/>
      <c r="J812" s="388"/>
      <c r="K812" s="660"/>
      <c r="L812" s="388"/>
      <c r="M812" s="388"/>
      <c r="N812" s="217"/>
      <c r="O812" s="215"/>
      <c r="P812" s="388"/>
      <c r="Q812" s="388"/>
      <c r="R812" s="215"/>
      <c r="S812" s="1158"/>
      <c r="T812" s="657"/>
      <c r="U812" s="754"/>
      <c r="V812" s="754"/>
      <c r="W812" s="754"/>
      <c r="X812" s="754"/>
      <c r="Y812" s="754"/>
      <c r="Z812" s="754"/>
      <c r="AA812" s="754"/>
      <c r="AB812" s="754"/>
      <c r="AC812" s="754"/>
      <c r="AD812" s="754"/>
      <c r="AE812" s="754"/>
      <c r="AF812" s="754"/>
      <c r="AG812" s="754"/>
      <c r="AH812" s="754"/>
      <c r="AI812" s="754"/>
      <c r="AJ812" s="754"/>
      <c r="AK812" s="754"/>
      <c r="AL812" s="754"/>
      <c r="AM812" s="754"/>
      <c r="AN812" s="754"/>
      <c r="AO812" s="754"/>
      <c r="AP812" s="754"/>
      <c r="AQ812" s="754"/>
      <c r="BC812" s="1126"/>
      <c r="BD812" s="1200"/>
    </row>
    <row r="813" s="1119" customFormat="1" customHeight="1" spans="1:56">
      <c r="A813" s="529"/>
      <c r="B813" s="213"/>
      <c r="C813" s="1198"/>
      <c r="D813" s="479"/>
      <c r="E813" s="465"/>
      <c r="F813" s="1157"/>
      <c r="G813" s="388"/>
      <c r="H813" s="388"/>
      <c r="I813" s="915"/>
      <c r="J813" s="63"/>
      <c r="K813" s="660"/>
      <c r="L813" s="388"/>
      <c r="M813" s="388"/>
      <c r="N813" s="217"/>
      <c r="O813" s="215"/>
      <c r="P813" s="215"/>
      <c r="Q813" s="215"/>
      <c r="R813" s="215"/>
      <c r="S813" s="1158"/>
      <c r="T813" s="877"/>
      <c r="U813" s="754"/>
      <c r="V813" s="754"/>
      <c r="W813" s="754"/>
      <c r="X813" s="754"/>
      <c r="Y813" s="754"/>
      <c r="Z813" s="754"/>
      <c r="AA813" s="754"/>
      <c r="AB813" s="754"/>
      <c r="AC813" s="754"/>
      <c r="AD813" s="754"/>
      <c r="AE813" s="754"/>
      <c r="AF813" s="754"/>
      <c r="AG813" s="754"/>
      <c r="AH813" s="754"/>
      <c r="AI813" s="754"/>
      <c r="AJ813" s="754"/>
      <c r="AK813" s="754"/>
      <c r="AL813" s="754"/>
      <c r="AM813" s="754"/>
      <c r="AN813" s="754"/>
      <c r="AO813" s="754"/>
      <c r="AP813" s="754"/>
      <c r="AQ813" s="754"/>
      <c r="BC813" s="1126"/>
      <c r="BD813" s="1200"/>
    </row>
    <row r="814" s="1119" customFormat="1" customHeight="1" spans="1:56">
      <c r="A814" s="529"/>
      <c r="B814" s="213"/>
      <c r="C814" s="1198"/>
      <c r="D814" s="479"/>
      <c r="E814" s="465"/>
      <c r="F814" s="1157"/>
      <c r="G814" s="388"/>
      <c r="H814" s="388"/>
      <c r="I814" s="991"/>
      <c r="J814" s="388"/>
      <c r="K814" s="660"/>
      <c r="L814" s="388"/>
      <c r="M814" s="388"/>
      <c r="N814" s="217"/>
      <c r="O814" s="215"/>
      <c r="P814" s="388"/>
      <c r="Q814" s="388"/>
      <c r="R814" s="215"/>
      <c r="S814" s="1158"/>
      <c r="T814" s="657"/>
      <c r="U814" s="754"/>
      <c r="V814" s="754"/>
      <c r="W814" s="754"/>
      <c r="X814" s="754"/>
      <c r="Y814" s="754"/>
      <c r="Z814" s="754"/>
      <c r="AA814" s="754"/>
      <c r="AB814" s="754"/>
      <c r="AC814" s="754"/>
      <c r="AD814" s="754"/>
      <c r="AE814" s="754"/>
      <c r="AF814" s="754"/>
      <c r="AG814" s="754"/>
      <c r="AH814" s="754"/>
      <c r="AI814" s="754"/>
      <c r="AJ814" s="754"/>
      <c r="AK814" s="754"/>
      <c r="AL814" s="754"/>
      <c r="AM814" s="754"/>
      <c r="AN814" s="754"/>
      <c r="AO814" s="754"/>
      <c r="AP814" s="754"/>
      <c r="AQ814" s="754"/>
      <c r="BC814" s="1126"/>
      <c r="BD814" s="1200"/>
    </row>
    <row r="815" s="1119" customFormat="1" customHeight="1" spans="1:56">
      <c r="A815" s="529"/>
      <c r="B815" s="213"/>
      <c r="C815" s="1198"/>
      <c r="D815" s="479"/>
      <c r="E815" s="465"/>
      <c r="F815" s="1157"/>
      <c r="G815" s="388"/>
      <c r="H815" s="388"/>
      <c r="I815" s="991"/>
      <c r="J815" s="388"/>
      <c r="K815" s="660"/>
      <c r="L815" s="388"/>
      <c r="M815" s="388"/>
      <c r="N815" s="217"/>
      <c r="O815" s="215"/>
      <c r="P815" s="388"/>
      <c r="Q815" s="388"/>
      <c r="R815" s="215"/>
      <c r="S815" s="1158"/>
      <c r="T815" s="657"/>
      <c r="U815" s="754"/>
      <c r="V815" s="754"/>
      <c r="W815" s="754"/>
      <c r="X815" s="754"/>
      <c r="Y815" s="754"/>
      <c r="Z815" s="754"/>
      <c r="AA815" s="754"/>
      <c r="AB815" s="754"/>
      <c r="AC815" s="754"/>
      <c r="AD815" s="754"/>
      <c r="AE815" s="754"/>
      <c r="AF815" s="754"/>
      <c r="AG815" s="754"/>
      <c r="AH815" s="754"/>
      <c r="AI815" s="754"/>
      <c r="AJ815" s="754"/>
      <c r="AK815" s="754"/>
      <c r="AL815" s="754"/>
      <c r="AM815" s="754"/>
      <c r="AN815" s="754"/>
      <c r="AO815" s="754"/>
      <c r="AP815" s="754"/>
      <c r="AQ815" s="754"/>
      <c r="BC815" s="1126"/>
      <c r="BD815" s="1200"/>
    </row>
    <row r="816" s="1119" customFormat="1" customHeight="1" spans="1:56">
      <c r="A816" s="529"/>
      <c r="B816" s="213"/>
      <c r="C816" s="1198"/>
      <c r="D816" s="479"/>
      <c r="E816" s="465"/>
      <c r="F816" s="1157"/>
      <c r="G816" s="388"/>
      <c r="H816" s="388"/>
      <c r="I816" s="991"/>
      <c r="J816" s="388"/>
      <c r="K816" s="660"/>
      <c r="L816" s="388"/>
      <c r="M816" s="388"/>
      <c r="N816" s="217"/>
      <c r="O816" s="215"/>
      <c r="P816" s="388"/>
      <c r="Q816" s="388"/>
      <c r="R816" s="215"/>
      <c r="S816" s="1158"/>
      <c r="T816" s="657"/>
      <c r="U816" s="754"/>
      <c r="V816" s="754"/>
      <c r="W816" s="754"/>
      <c r="X816" s="754"/>
      <c r="Y816" s="754"/>
      <c r="Z816" s="754"/>
      <c r="AA816" s="754"/>
      <c r="AB816" s="754"/>
      <c r="AC816" s="754"/>
      <c r="AD816" s="754"/>
      <c r="AE816" s="754"/>
      <c r="AF816" s="754"/>
      <c r="AG816" s="754"/>
      <c r="AH816" s="754"/>
      <c r="AI816" s="754"/>
      <c r="AJ816" s="754"/>
      <c r="AK816" s="754"/>
      <c r="AL816" s="754"/>
      <c r="AM816" s="754"/>
      <c r="AN816" s="754"/>
      <c r="AO816" s="754"/>
      <c r="AP816" s="754"/>
      <c r="AQ816" s="754"/>
      <c r="BC816" s="1126"/>
      <c r="BD816" s="1200"/>
    </row>
    <row r="817" s="1119" customFormat="1" customHeight="1" spans="1:56">
      <c r="A817" s="529"/>
      <c r="B817" s="213"/>
      <c r="C817" s="1198"/>
      <c r="D817" s="479"/>
      <c r="E817" s="465"/>
      <c r="F817" s="1157"/>
      <c r="G817" s="388"/>
      <c r="H817" s="388"/>
      <c r="I817" s="991"/>
      <c r="J817" s="388"/>
      <c r="K817" s="660"/>
      <c r="L817" s="388"/>
      <c r="M817" s="388"/>
      <c r="N817" s="217"/>
      <c r="O817" s="215"/>
      <c r="P817" s="388"/>
      <c r="Q817" s="388"/>
      <c r="R817" s="215"/>
      <c r="S817" s="1158"/>
      <c r="T817" s="657"/>
      <c r="U817" s="754"/>
      <c r="V817" s="754"/>
      <c r="W817" s="754"/>
      <c r="X817" s="754"/>
      <c r="Y817" s="754"/>
      <c r="Z817" s="754"/>
      <c r="AA817" s="754"/>
      <c r="AB817" s="754"/>
      <c r="AC817" s="754"/>
      <c r="AD817" s="754"/>
      <c r="AE817" s="754"/>
      <c r="AF817" s="754"/>
      <c r="AG817" s="754"/>
      <c r="AH817" s="754"/>
      <c r="AI817" s="754"/>
      <c r="AJ817" s="754"/>
      <c r="AK817" s="754"/>
      <c r="AL817" s="754"/>
      <c r="AM817" s="754"/>
      <c r="AN817" s="754"/>
      <c r="AO817" s="754"/>
      <c r="AP817" s="754"/>
      <c r="AQ817" s="754"/>
      <c r="BC817" s="1126"/>
      <c r="BD817" s="1200"/>
    </row>
    <row r="818" s="1119" customFormat="1" customHeight="1" spans="1:56">
      <c r="A818" s="529"/>
      <c r="B818" s="213"/>
      <c r="C818" s="1198"/>
      <c r="D818" s="409"/>
      <c r="E818" s="952"/>
      <c r="F818" s="1157"/>
      <c r="G818" s="388"/>
      <c r="H818" s="388"/>
      <c r="I818" s="915"/>
      <c r="J818" s="63"/>
      <c r="K818" s="662"/>
      <c r="L818" s="388"/>
      <c r="M818" s="388"/>
      <c r="N818" s="217"/>
      <c r="O818" s="215"/>
      <c r="P818" s="388"/>
      <c r="Q818" s="388"/>
      <c r="R818" s="215"/>
      <c r="S818" s="1158"/>
      <c r="T818" s="753"/>
      <c r="U818" s="754"/>
      <c r="V818" s="754"/>
      <c r="W818" s="754"/>
      <c r="X818" s="754"/>
      <c r="Y818" s="754"/>
      <c r="Z818" s="754"/>
      <c r="AA818" s="754"/>
      <c r="AB818" s="754"/>
      <c r="AC818" s="754"/>
      <c r="AD818" s="754"/>
      <c r="AE818" s="754"/>
      <c r="AF818" s="754"/>
      <c r="AG818" s="754"/>
      <c r="AH818" s="754"/>
      <c r="AI818" s="754"/>
      <c r="AJ818" s="754"/>
      <c r="AK818" s="754"/>
      <c r="AL818" s="754"/>
      <c r="AM818" s="754"/>
      <c r="AN818" s="754"/>
      <c r="AO818" s="754"/>
      <c r="AP818" s="754"/>
      <c r="AQ818" s="754"/>
      <c r="BC818" s="1126"/>
      <c r="BD818" s="1200"/>
    </row>
    <row r="819" s="1119" customFormat="1" customHeight="1" spans="1:56">
      <c r="A819" s="529"/>
      <c r="B819" s="213"/>
      <c r="C819" s="1198"/>
      <c r="D819" s="409"/>
      <c r="E819" s="952"/>
      <c r="F819" s="1157"/>
      <c r="G819" s="388"/>
      <c r="H819" s="388"/>
      <c r="I819" s="991"/>
      <c r="J819" s="388"/>
      <c r="K819" s="662"/>
      <c r="L819" s="388"/>
      <c r="M819" s="388"/>
      <c r="N819" s="217"/>
      <c r="O819" s="215"/>
      <c r="P819" s="388"/>
      <c r="Q819" s="388"/>
      <c r="R819" s="215"/>
      <c r="S819" s="1158"/>
      <c r="T819" s="657"/>
      <c r="U819" s="754"/>
      <c r="V819" s="754"/>
      <c r="W819" s="754"/>
      <c r="X819" s="754"/>
      <c r="Y819" s="754"/>
      <c r="Z819" s="754"/>
      <c r="AA819" s="754"/>
      <c r="AB819" s="754"/>
      <c r="AC819" s="754"/>
      <c r="AD819" s="754"/>
      <c r="AE819" s="754"/>
      <c r="AF819" s="754"/>
      <c r="AG819" s="754"/>
      <c r="AH819" s="754"/>
      <c r="AI819" s="754"/>
      <c r="AJ819" s="754"/>
      <c r="AK819" s="754"/>
      <c r="AL819" s="754"/>
      <c r="AM819" s="754"/>
      <c r="AN819" s="754"/>
      <c r="AO819" s="754"/>
      <c r="AP819" s="754"/>
      <c r="AQ819" s="754"/>
      <c r="BC819" s="1126"/>
      <c r="BD819" s="1200"/>
    </row>
    <row r="820" s="1119" customFormat="1" customHeight="1" spans="1:56">
      <c r="A820" s="529"/>
      <c r="B820" s="213"/>
      <c r="C820" s="1198"/>
      <c r="D820" s="409"/>
      <c r="E820" s="952"/>
      <c r="F820" s="1157"/>
      <c r="G820" s="388"/>
      <c r="H820" s="388"/>
      <c r="I820" s="915"/>
      <c r="J820" s="63"/>
      <c r="K820" s="662"/>
      <c r="L820" s="388"/>
      <c r="M820" s="388"/>
      <c r="N820" s="217"/>
      <c r="O820" s="215"/>
      <c r="P820" s="388"/>
      <c r="Q820" s="388"/>
      <c r="R820" s="215"/>
      <c r="S820" s="1158"/>
      <c r="T820" s="753"/>
      <c r="U820" s="754"/>
      <c r="V820" s="754"/>
      <c r="W820" s="754"/>
      <c r="X820" s="754"/>
      <c r="Y820" s="754"/>
      <c r="Z820" s="754"/>
      <c r="AA820" s="754"/>
      <c r="AB820" s="754"/>
      <c r="AC820" s="754"/>
      <c r="AD820" s="754"/>
      <c r="AE820" s="754"/>
      <c r="AF820" s="754"/>
      <c r="AG820" s="754"/>
      <c r="AH820" s="754"/>
      <c r="AI820" s="754"/>
      <c r="AJ820" s="754"/>
      <c r="AK820" s="754"/>
      <c r="AL820" s="754"/>
      <c r="AM820" s="754"/>
      <c r="AN820" s="754"/>
      <c r="AO820" s="754"/>
      <c r="AP820" s="754"/>
      <c r="AQ820" s="754"/>
      <c r="BC820" s="1126"/>
      <c r="BD820" s="1200"/>
    </row>
    <row r="821" s="1119" customFormat="1" customHeight="1" spans="1:56">
      <c r="A821" s="529"/>
      <c r="B821" s="213"/>
      <c r="C821" s="1198"/>
      <c r="D821" s="479"/>
      <c r="E821" s="952"/>
      <c r="F821" s="1157"/>
      <c r="G821" s="388"/>
      <c r="H821" s="388"/>
      <c r="I821" s="991"/>
      <c r="J821" s="388"/>
      <c r="K821" s="662"/>
      <c r="L821" s="388"/>
      <c r="M821" s="388"/>
      <c r="N821" s="217"/>
      <c r="O821" s="215"/>
      <c r="P821" s="388"/>
      <c r="Q821" s="388"/>
      <c r="R821" s="215"/>
      <c r="S821" s="1158"/>
      <c r="T821" s="657"/>
      <c r="U821" s="754"/>
      <c r="V821" s="754"/>
      <c r="W821" s="754"/>
      <c r="X821" s="754"/>
      <c r="Y821" s="754"/>
      <c r="Z821" s="754"/>
      <c r="AA821" s="754"/>
      <c r="AB821" s="754"/>
      <c r="AC821" s="754"/>
      <c r="AD821" s="754"/>
      <c r="AE821" s="754"/>
      <c r="AF821" s="754"/>
      <c r="AG821" s="754"/>
      <c r="AH821" s="754"/>
      <c r="AI821" s="754"/>
      <c r="AJ821" s="754"/>
      <c r="AK821" s="754"/>
      <c r="AL821" s="754"/>
      <c r="AM821" s="754"/>
      <c r="AN821" s="754"/>
      <c r="AO821" s="754"/>
      <c r="AP821" s="754"/>
      <c r="AQ821" s="754"/>
      <c r="BC821" s="1126"/>
      <c r="BD821" s="1200"/>
    </row>
    <row r="822" s="1119" customFormat="1" customHeight="1" spans="1:56">
      <c r="A822" s="529"/>
      <c r="B822" s="213"/>
      <c r="C822" s="1198"/>
      <c r="D822" s="409"/>
      <c r="E822" s="952"/>
      <c r="F822" s="1157"/>
      <c r="G822" s="388"/>
      <c r="H822" s="388"/>
      <c r="I822" s="915"/>
      <c r="J822" s="63"/>
      <c r="K822" s="662"/>
      <c r="L822" s="388"/>
      <c r="M822" s="388"/>
      <c r="N822" s="217"/>
      <c r="O822" s="215"/>
      <c r="P822" s="217"/>
      <c r="Q822" s="217"/>
      <c r="R822" s="215"/>
      <c r="S822" s="1158"/>
      <c r="T822" s="657"/>
      <c r="U822" s="754"/>
      <c r="V822" s="754"/>
      <c r="W822" s="754"/>
      <c r="X822" s="754"/>
      <c r="Y822" s="754"/>
      <c r="Z822" s="754"/>
      <c r="AA822" s="754"/>
      <c r="AB822" s="754"/>
      <c r="AC822" s="754"/>
      <c r="AD822" s="754"/>
      <c r="AE822" s="754"/>
      <c r="AF822" s="754"/>
      <c r="AG822" s="754"/>
      <c r="AH822" s="754"/>
      <c r="AI822" s="754"/>
      <c r="AJ822" s="754"/>
      <c r="AK822" s="754"/>
      <c r="AL822" s="754"/>
      <c r="AM822" s="754"/>
      <c r="AN822" s="754"/>
      <c r="AO822" s="754"/>
      <c r="AP822" s="754"/>
      <c r="AQ822" s="754"/>
      <c r="BC822" s="1126"/>
      <c r="BD822" s="1200"/>
    </row>
    <row r="823" s="1119" customFormat="1" customHeight="1" spans="1:56">
      <c r="A823" s="529"/>
      <c r="B823" s="213"/>
      <c r="C823" s="1198"/>
      <c r="D823" s="479"/>
      <c r="E823" s="952"/>
      <c r="F823" s="1157"/>
      <c r="G823" s="388"/>
      <c r="H823" s="388"/>
      <c r="I823" s="991"/>
      <c r="J823" s="388"/>
      <c r="K823" s="662"/>
      <c r="L823" s="388"/>
      <c r="M823" s="388"/>
      <c r="N823" s="217"/>
      <c r="O823" s="215"/>
      <c r="P823" s="388"/>
      <c r="Q823" s="388"/>
      <c r="R823" s="215"/>
      <c r="S823" s="1158"/>
      <c r="T823" s="657"/>
      <c r="U823" s="754"/>
      <c r="V823" s="754"/>
      <c r="W823" s="754"/>
      <c r="X823" s="754"/>
      <c r="Y823" s="754"/>
      <c r="Z823" s="754"/>
      <c r="AA823" s="754"/>
      <c r="AB823" s="754"/>
      <c r="AC823" s="754"/>
      <c r="AD823" s="754"/>
      <c r="AE823" s="754"/>
      <c r="AF823" s="754"/>
      <c r="AG823" s="754"/>
      <c r="AH823" s="754"/>
      <c r="AI823" s="754"/>
      <c r="AJ823" s="754"/>
      <c r="AK823" s="754"/>
      <c r="AL823" s="754"/>
      <c r="AM823" s="754"/>
      <c r="AN823" s="754"/>
      <c r="AO823" s="754"/>
      <c r="AP823" s="754"/>
      <c r="AQ823" s="754"/>
      <c r="BC823" s="1126"/>
      <c r="BD823" s="1200"/>
    </row>
    <row r="824" s="1119" customFormat="1" customHeight="1" spans="1:56">
      <c r="A824" s="529"/>
      <c r="B824" s="213"/>
      <c r="C824" s="1198"/>
      <c r="D824" s="409"/>
      <c r="E824" s="952"/>
      <c r="F824" s="1157"/>
      <c r="G824" s="388"/>
      <c r="H824" s="388"/>
      <c r="I824" s="915"/>
      <c r="J824" s="63"/>
      <c r="K824" s="662"/>
      <c r="L824" s="388"/>
      <c r="M824" s="388"/>
      <c r="N824" s="217"/>
      <c r="O824" s="215"/>
      <c r="P824" s="217"/>
      <c r="Q824" s="217"/>
      <c r="R824" s="215"/>
      <c r="S824" s="1158"/>
      <c r="T824" s="657"/>
      <c r="U824" s="754"/>
      <c r="V824" s="754"/>
      <c r="W824" s="754"/>
      <c r="X824" s="754"/>
      <c r="Y824" s="754"/>
      <c r="Z824" s="754"/>
      <c r="AA824" s="754"/>
      <c r="AB824" s="754"/>
      <c r="AC824" s="754"/>
      <c r="AD824" s="754"/>
      <c r="AE824" s="754"/>
      <c r="AF824" s="754"/>
      <c r="AG824" s="754"/>
      <c r="AH824" s="754"/>
      <c r="AI824" s="754"/>
      <c r="AJ824" s="754"/>
      <c r="AK824" s="754"/>
      <c r="AL824" s="754"/>
      <c r="AM824" s="754"/>
      <c r="AN824" s="754"/>
      <c r="AO824" s="754"/>
      <c r="AP824" s="754"/>
      <c r="AQ824" s="754"/>
      <c r="BC824" s="1126"/>
      <c r="BD824" s="1200"/>
    </row>
    <row r="825" s="1119" customFormat="1" customHeight="1" spans="1:56">
      <c r="A825" s="529"/>
      <c r="B825" s="213"/>
      <c r="C825" s="1198"/>
      <c r="D825" s="479"/>
      <c r="E825" s="952"/>
      <c r="F825" s="1157"/>
      <c r="G825" s="388"/>
      <c r="H825" s="388"/>
      <c r="I825" s="991"/>
      <c r="J825" s="388"/>
      <c r="K825" s="662"/>
      <c r="L825" s="388"/>
      <c r="M825" s="388"/>
      <c r="N825" s="217"/>
      <c r="O825" s="215"/>
      <c r="P825" s="388"/>
      <c r="Q825" s="388"/>
      <c r="R825" s="215"/>
      <c r="S825" s="1158"/>
      <c r="T825" s="657"/>
      <c r="U825" s="754"/>
      <c r="V825" s="754"/>
      <c r="W825" s="754"/>
      <c r="X825" s="754"/>
      <c r="Y825" s="754"/>
      <c r="Z825" s="754"/>
      <c r="AA825" s="754"/>
      <c r="AB825" s="754"/>
      <c r="AC825" s="754"/>
      <c r="AD825" s="754"/>
      <c r="AE825" s="754"/>
      <c r="AF825" s="754"/>
      <c r="AG825" s="754"/>
      <c r="AH825" s="754"/>
      <c r="AI825" s="754"/>
      <c r="AJ825" s="754"/>
      <c r="AK825" s="754"/>
      <c r="AL825" s="754"/>
      <c r="AM825" s="754"/>
      <c r="AN825" s="754"/>
      <c r="AO825" s="754"/>
      <c r="AP825" s="754"/>
      <c r="AQ825" s="754"/>
      <c r="BC825" s="1126"/>
      <c r="BD825" s="1200"/>
    </row>
    <row r="826" s="1119" customFormat="1" customHeight="1" spans="1:56">
      <c r="A826" s="529"/>
      <c r="B826" s="213"/>
      <c r="C826" s="1198"/>
      <c r="D826" s="409"/>
      <c r="E826" s="952"/>
      <c r="F826" s="1157"/>
      <c r="G826" s="388"/>
      <c r="H826" s="388"/>
      <c r="I826" s="991"/>
      <c r="J826" s="388"/>
      <c r="K826" s="662"/>
      <c r="L826" s="388"/>
      <c r="M826" s="388"/>
      <c r="N826" s="217"/>
      <c r="O826" s="215"/>
      <c r="P826" s="388"/>
      <c r="Q826" s="388"/>
      <c r="R826" s="215"/>
      <c r="S826" s="1158"/>
      <c r="T826" s="657"/>
      <c r="U826" s="754"/>
      <c r="V826" s="754"/>
      <c r="W826" s="754"/>
      <c r="X826" s="754"/>
      <c r="Y826" s="754"/>
      <c r="Z826" s="754"/>
      <c r="AA826" s="754"/>
      <c r="AB826" s="754"/>
      <c r="AC826" s="754"/>
      <c r="AD826" s="754"/>
      <c r="AE826" s="754"/>
      <c r="AF826" s="754"/>
      <c r="AG826" s="754"/>
      <c r="AH826" s="754"/>
      <c r="AI826" s="754"/>
      <c r="AJ826" s="754"/>
      <c r="AK826" s="754"/>
      <c r="AL826" s="754"/>
      <c r="AM826" s="754"/>
      <c r="AN826" s="754"/>
      <c r="AO826" s="754"/>
      <c r="AP826" s="754"/>
      <c r="AQ826" s="754"/>
      <c r="BC826" s="1126"/>
      <c r="BD826" s="1200"/>
    </row>
    <row r="827" s="1119" customFormat="1" customHeight="1" spans="1:56">
      <c r="A827" s="529"/>
      <c r="B827" s="213"/>
      <c r="C827" s="1198"/>
      <c r="D827" s="409"/>
      <c r="E827" s="952"/>
      <c r="F827" s="1157"/>
      <c r="G827" s="388"/>
      <c r="H827" s="388"/>
      <c r="I827" s="991"/>
      <c r="J827" s="388"/>
      <c r="K827" s="662"/>
      <c r="L827" s="388"/>
      <c r="M827" s="388"/>
      <c r="N827" s="217"/>
      <c r="O827" s="215"/>
      <c r="P827" s="388"/>
      <c r="Q827" s="388"/>
      <c r="R827" s="215"/>
      <c r="S827" s="1158"/>
      <c r="T827" s="657"/>
      <c r="U827" s="754"/>
      <c r="V827" s="754"/>
      <c r="W827" s="754"/>
      <c r="X827" s="754"/>
      <c r="Y827" s="754"/>
      <c r="Z827" s="754"/>
      <c r="AA827" s="754"/>
      <c r="AB827" s="754"/>
      <c r="AC827" s="754"/>
      <c r="AD827" s="754"/>
      <c r="AE827" s="754"/>
      <c r="AF827" s="754"/>
      <c r="AG827" s="754"/>
      <c r="AH827" s="754"/>
      <c r="AI827" s="754"/>
      <c r="AJ827" s="754"/>
      <c r="AK827" s="754"/>
      <c r="AL827" s="754"/>
      <c r="AM827" s="754"/>
      <c r="AN827" s="754"/>
      <c r="AO827" s="754"/>
      <c r="AP827" s="754"/>
      <c r="AQ827" s="754"/>
      <c r="BC827" s="21"/>
      <c r="BD827" s="1200"/>
    </row>
    <row r="828" s="1119" customFormat="1" customHeight="1" spans="1:56">
      <c r="A828" s="529"/>
      <c r="B828" s="213"/>
      <c r="C828" s="1198"/>
      <c r="D828" s="479"/>
      <c r="E828" s="952"/>
      <c r="F828" s="1157"/>
      <c r="G828" s="388"/>
      <c r="H828" s="388"/>
      <c r="I828" s="991"/>
      <c r="J828" s="388"/>
      <c r="K828" s="662"/>
      <c r="L828" s="388"/>
      <c r="M828" s="388"/>
      <c r="N828" s="217"/>
      <c r="O828" s="215"/>
      <c r="P828" s="388"/>
      <c r="Q828" s="388"/>
      <c r="R828" s="215"/>
      <c r="S828" s="1158"/>
      <c r="T828" s="657"/>
      <c r="U828" s="754"/>
      <c r="V828" s="754"/>
      <c r="W828" s="754"/>
      <c r="X828" s="754"/>
      <c r="Y828" s="754"/>
      <c r="Z828" s="754"/>
      <c r="AA828" s="754"/>
      <c r="AB828" s="754"/>
      <c r="AC828" s="754"/>
      <c r="AD828" s="754"/>
      <c r="AE828" s="754"/>
      <c r="AF828" s="754"/>
      <c r="AG828" s="754"/>
      <c r="AH828" s="754"/>
      <c r="AI828" s="754"/>
      <c r="AJ828" s="754"/>
      <c r="AK828" s="754"/>
      <c r="AL828" s="754"/>
      <c r="AM828" s="754"/>
      <c r="AN828" s="754"/>
      <c r="AO828" s="754"/>
      <c r="AP828" s="754"/>
      <c r="AQ828" s="754"/>
      <c r="BC828" s="1126"/>
      <c r="BD828" s="1123"/>
    </row>
    <row r="829" s="1119" customFormat="1" customHeight="1" spans="1:56">
      <c r="A829" s="529"/>
      <c r="B829" s="213"/>
      <c r="C829" s="1198"/>
      <c r="D829" s="479"/>
      <c r="E829" s="952"/>
      <c r="F829" s="1157"/>
      <c r="G829" s="388"/>
      <c r="H829" s="388"/>
      <c r="I829" s="991"/>
      <c r="J829" s="388"/>
      <c r="K829" s="662"/>
      <c r="L829" s="388"/>
      <c r="M829" s="388"/>
      <c r="N829" s="217"/>
      <c r="O829" s="215"/>
      <c r="P829" s="388"/>
      <c r="Q829" s="388"/>
      <c r="R829" s="215"/>
      <c r="S829" s="1158"/>
      <c r="T829" s="657"/>
      <c r="U829" s="754"/>
      <c r="V829" s="754"/>
      <c r="W829" s="754"/>
      <c r="X829" s="754"/>
      <c r="Y829" s="754"/>
      <c r="Z829" s="754"/>
      <c r="AA829" s="754"/>
      <c r="AB829" s="754"/>
      <c r="AC829" s="754"/>
      <c r="AD829" s="754"/>
      <c r="AE829" s="754"/>
      <c r="AF829" s="754"/>
      <c r="AG829" s="754"/>
      <c r="AH829" s="754"/>
      <c r="AI829" s="754"/>
      <c r="AJ829" s="754"/>
      <c r="AK829" s="754"/>
      <c r="AL829" s="754"/>
      <c r="AM829" s="754"/>
      <c r="AN829" s="754"/>
      <c r="AO829" s="754"/>
      <c r="AP829" s="754"/>
      <c r="AQ829" s="754"/>
      <c r="BC829" s="1126"/>
      <c r="BD829" s="1200"/>
    </row>
    <row r="830" s="1119" customFormat="1" customHeight="1" spans="1:56">
      <c r="A830" s="529"/>
      <c r="B830" s="213"/>
      <c r="C830" s="1198"/>
      <c r="D830" s="409"/>
      <c r="E830" s="952"/>
      <c r="F830" s="1157"/>
      <c r="G830" s="388"/>
      <c r="H830" s="388"/>
      <c r="I830" s="991"/>
      <c r="J830" s="388"/>
      <c r="K830" s="662"/>
      <c r="L830" s="388"/>
      <c r="M830" s="388"/>
      <c r="N830" s="217"/>
      <c r="O830" s="215"/>
      <c r="P830" s="388"/>
      <c r="Q830" s="388"/>
      <c r="R830" s="215"/>
      <c r="S830" s="1158"/>
      <c r="T830" s="657"/>
      <c r="U830" s="754"/>
      <c r="V830" s="754"/>
      <c r="W830" s="754"/>
      <c r="X830" s="754"/>
      <c r="Y830" s="754"/>
      <c r="Z830" s="754"/>
      <c r="AA830" s="754"/>
      <c r="AB830" s="754"/>
      <c r="AC830" s="754"/>
      <c r="AD830" s="754"/>
      <c r="AE830" s="754"/>
      <c r="AF830" s="754"/>
      <c r="AG830" s="754"/>
      <c r="AH830" s="754"/>
      <c r="AI830" s="754"/>
      <c r="AJ830" s="754"/>
      <c r="AK830" s="754"/>
      <c r="AL830" s="754"/>
      <c r="AM830" s="754"/>
      <c r="AN830" s="754"/>
      <c r="AO830" s="754"/>
      <c r="AP830" s="754"/>
      <c r="AQ830" s="754"/>
      <c r="BC830" s="1126"/>
      <c r="BD830" s="1200"/>
    </row>
    <row r="831" s="1119" customFormat="1" customHeight="1" spans="1:56">
      <c r="A831" s="529"/>
      <c r="B831" s="213"/>
      <c r="C831" s="1198"/>
      <c r="D831" s="409"/>
      <c r="E831" s="952"/>
      <c r="F831" s="1157"/>
      <c r="G831" s="388"/>
      <c r="H831" s="388"/>
      <c r="I831" s="915"/>
      <c r="J831" s="63"/>
      <c r="K831" s="662"/>
      <c r="L831" s="388"/>
      <c r="M831" s="388"/>
      <c r="N831" s="217"/>
      <c r="O831" s="215"/>
      <c r="P831" s="217"/>
      <c r="Q831" s="217"/>
      <c r="R831" s="215"/>
      <c r="S831" s="1158"/>
      <c r="T831" s="657"/>
      <c r="U831" s="754"/>
      <c r="V831" s="754"/>
      <c r="W831" s="754"/>
      <c r="X831" s="754"/>
      <c r="Y831" s="754"/>
      <c r="Z831" s="754"/>
      <c r="AA831" s="754"/>
      <c r="AB831" s="754"/>
      <c r="AC831" s="754"/>
      <c r="AD831" s="754"/>
      <c r="AE831" s="754"/>
      <c r="AF831" s="754"/>
      <c r="AG831" s="754"/>
      <c r="AH831" s="754"/>
      <c r="AI831" s="754"/>
      <c r="AJ831" s="754"/>
      <c r="AK831" s="754"/>
      <c r="AL831" s="754"/>
      <c r="AM831" s="754"/>
      <c r="AN831" s="754"/>
      <c r="AO831" s="754"/>
      <c r="AP831" s="754"/>
      <c r="AQ831" s="754"/>
      <c r="BC831" s="1126"/>
      <c r="BD831" s="1200"/>
    </row>
    <row r="832" s="1119" customFormat="1" customHeight="1" spans="1:56">
      <c r="A832" s="529"/>
      <c r="B832" s="213"/>
      <c r="C832" s="1198"/>
      <c r="D832" s="409"/>
      <c r="E832" s="952"/>
      <c r="F832" s="1157"/>
      <c r="G832" s="388"/>
      <c r="H832" s="388"/>
      <c r="I832" s="991"/>
      <c r="J832" s="388"/>
      <c r="K832" s="662"/>
      <c r="L832" s="388"/>
      <c r="M832" s="388"/>
      <c r="N832" s="217"/>
      <c r="O832" s="215"/>
      <c r="P832" s="217"/>
      <c r="Q832" s="217"/>
      <c r="R832" s="215"/>
      <c r="S832" s="1158"/>
      <c r="T832" s="657"/>
      <c r="U832" s="754"/>
      <c r="V832" s="754"/>
      <c r="W832" s="754"/>
      <c r="X832" s="754"/>
      <c r="Y832" s="754"/>
      <c r="Z832" s="754"/>
      <c r="AA832" s="754"/>
      <c r="AB832" s="754"/>
      <c r="AC832" s="754"/>
      <c r="AD832" s="754"/>
      <c r="AE832" s="754"/>
      <c r="AF832" s="754"/>
      <c r="AG832" s="754"/>
      <c r="AH832" s="754"/>
      <c r="AI832" s="754"/>
      <c r="AJ832" s="754"/>
      <c r="AK832" s="754"/>
      <c r="AL832" s="754"/>
      <c r="AM832" s="754"/>
      <c r="AN832" s="754"/>
      <c r="AO832" s="754"/>
      <c r="AP832" s="754"/>
      <c r="AQ832" s="754"/>
      <c r="BC832" s="1126"/>
      <c r="BD832" s="1200"/>
    </row>
    <row r="833" s="1119" customFormat="1" customHeight="1" spans="1:56">
      <c r="A833" s="529"/>
      <c r="B833" s="213"/>
      <c r="C833" s="1198"/>
      <c r="D833" s="409"/>
      <c r="E833" s="952"/>
      <c r="F833" s="1157"/>
      <c r="G833" s="388"/>
      <c r="H833" s="388"/>
      <c r="I833" s="991"/>
      <c r="J833" s="388"/>
      <c r="K833" s="662"/>
      <c r="L833" s="388"/>
      <c r="M833" s="388"/>
      <c r="N833" s="217"/>
      <c r="O833" s="215"/>
      <c r="P833" s="217"/>
      <c r="Q833" s="217"/>
      <c r="R833" s="215"/>
      <c r="S833" s="1158"/>
      <c r="T833" s="657"/>
      <c r="U833" s="754"/>
      <c r="V833" s="754"/>
      <c r="W833" s="754"/>
      <c r="X833" s="754"/>
      <c r="Y833" s="754"/>
      <c r="Z833" s="754"/>
      <c r="AA833" s="754"/>
      <c r="AB833" s="754"/>
      <c r="AC833" s="754"/>
      <c r="AD833" s="754"/>
      <c r="AE833" s="754"/>
      <c r="AF833" s="754"/>
      <c r="AG833" s="754"/>
      <c r="AH833" s="754"/>
      <c r="AI833" s="754"/>
      <c r="AJ833" s="754"/>
      <c r="AK833" s="754"/>
      <c r="AL833" s="754"/>
      <c r="AM833" s="754"/>
      <c r="AN833" s="754"/>
      <c r="AO833" s="754"/>
      <c r="AP833" s="754"/>
      <c r="AQ833" s="754"/>
      <c r="BC833" s="1126"/>
      <c r="BD833" s="1200"/>
    </row>
    <row r="834" s="1119" customFormat="1" customHeight="1" spans="1:56">
      <c r="A834" s="529"/>
      <c r="B834" s="213"/>
      <c r="C834" s="1198"/>
      <c r="D834" s="479"/>
      <c r="E834" s="952"/>
      <c r="F834" s="1157"/>
      <c r="G834" s="388"/>
      <c r="H834" s="388"/>
      <c r="I834" s="991"/>
      <c r="J834" s="388"/>
      <c r="K834" s="662"/>
      <c r="L834" s="388"/>
      <c r="M834" s="388"/>
      <c r="N834" s="217"/>
      <c r="O834" s="215"/>
      <c r="P834" s="217"/>
      <c r="Q834" s="217"/>
      <c r="R834" s="215"/>
      <c r="S834" s="1158"/>
      <c r="T834" s="657"/>
      <c r="U834" s="754"/>
      <c r="V834" s="754"/>
      <c r="W834" s="754"/>
      <c r="X834" s="754"/>
      <c r="Y834" s="754"/>
      <c r="Z834" s="754"/>
      <c r="AA834" s="754"/>
      <c r="AB834" s="754"/>
      <c r="AC834" s="754"/>
      <c r="AD834" s="754"/>
      <c r="AE834" s="754"/>
      <c r="AF834" s="754"/>
      <c r="AG834" s="754"/>
      <c r="AH834" s="754"/>
      <c r="AI834" s="754"/>
      <c r="AJ834" s="754"/>
      <c r="AK834" s="754"/>
      <c r="AL834" s="754"/>
      <c r="AM834" s="754"/>
      <c r="AN834" s="754"/>
      <c r="AO834" s="754"/>
      <c r="AP834" s="754"/>
      <c r="AQ834" s="754"/>
      <c r="BC834" s="1126"/>
      <c r="BD834" s="1200"/>
    </row>
    <row r="835" s="1119" customFormat="1" customHeight="1" spans="1:56">
      <c r="A835" s="529"/>
      <c r="B835" s="213"/>
      <c r="C835" s="1198"/>
      <c r="D835" s="409"/>
      <c r="E835" s="952"/>
      <c r="F835" s="1157"/>
      <c r="G835" s="388"/>
      <c r="H835" s="388"/>
      <c r="I835" s="915"/>
      <c r="J835" s="63"/>
      <c r="K835" s="662"/>
      <c r="L835" s="388"/>
      <c r="M835" s="388"/>
      <c r="N835" s="217"/>
      <c r="O835" s="215"/>
      <c r="P835" s="388"/>
      <c r="Q835" s="388"/>
      <c r="R835" s="215"/>
      <c r="S835" s="1158"/>
      <c r="T835" s="753"/>
      <c r="U835" s="754"/>
      <c r="V835" s="754"/>
      <c r="W835" s="754"/>
      <c r="X835" s="754"/>
      <c r="Y835" s="754"/>
      <c r="Z835" s="754"/>
      <c r="AA835" s="754"/>
      <c r="AB835" s="754"/>
      <c r="AC835" s="754"/>
      <c r="AD835" s="754"/>
      <c r="AE835" s="754"/>
      <c r="AF835" s="754"/>
      <c r="AG835" s="754"/>
      <c r="AH835" s="754"/>
      <c r="AI835" s="754"/>
      <c r="AJ835" s="754"/>
      <c r="AK835" s="754"/>
      <c r="AL835" s="754"/>
      <c r="AM835" s="754"/>
      <c r="AN835" s="754"/>
      <c r="AO835" s="754"/>
      <c r="AP835" s="754"/>
      <c r="AQ835" s="754"/>
      <c r="BC835" s="1126"/>
      <c r="BD835" s="1200"/>
    </row>
    <row r="836" s="1119" customFormat="1" customHeight="1" spans="1:56">
      <c r="A836" s="529"/>
      <c r="B836" s="213"/>
      <c r="C836" s="1198"/>
      <c r="D836" s="409"/>
      <c r="E836" s="952"/>
      <c r="F836" s="1157"/>
      <c r="G836" s="388"/>
      <c r="H836" s="388"/>
      <c r="I836" s="991"/>
      <c r="J836" s="388"/>
      <c r="K836" s="662"/>
      <c r="L836" s="388"/>
      <c r="M836" s="388"/>
      <c r="N836" s="217"/>
      <c r="O836" s="215"/>
      <c r="P836" s="388"/>
      <c r="Q836" s="388"/>
      <c r="R836" s="215"/>
      <c r="S836" s="1158"/>
      <c r="T836" s="657"/>
      <c r="U836" s="754"/>
      <c r="V836" s="754"/>
      <c r="W836" s="754"/>
      <c r="X836" s="754"/>
      <c r="Y836" s="754"/>
      <c r="Z836" s="754"/>
      <c r="AA836" s="754"/>
      <c r="AB836" s="754"/>
      <c r="AC836" s="754"/>
      <c r="AD836" s="754"/>
      <c r="AE836" s="754"/>
      <c r="AF836" s="754"/>
      <c r="AG836" s="754"/>
      <c r="AH836" s="754"/>
      <c r="AI836" s="754"/>
      <c r="AJ836" s="754"/>
      <c r="AK836" s="754"/>
      <c r="AL836" s="754"/>
      <c r="AM836" s="754"/>
      <c r="AN836" s="754"/>
      <c r="AO836" s="754"/>
      <c r="AP836" s="754"/>
      <c r="AQ836" s="754"/>
      <c r="BC836" s="1126"/>
      <c r="BD836" s="1200"/>
    </row>
    <row r="837" s="1119" customFormat="1" customHeight="1" spans="1:56">
      <c r="A837" s="529"/>
      <c r="B837" s="213"/>
      <c r="C837" s="1198"/>
      <c r="D837" s="479"/>
      <c r="E837" s="952"/>
      <c r="F837" s="1157"/>
      <c r="G837" s="388"/>
      <c r="H837" s="388"/>
      <c r="I837" s="991"/>
      <c r="J837" s="388"/>
      <c r="K837" s="662"/>
      <c r="L837" s="388"/>
      <c r="M837" s="388"/>
      <c r="N837" s="217"/>
      <c r="O837" s="215"/>
      <c r="P837" s="388"/>
      <c r="Q837" s="388"/>
      <c r="R837" s="215"/>
      <c r="S837" s="1158"/>
      <c r="T837" s="657"/>
      <c r="U837" s="754"/>
      <c r="V837" s="754"/>
      <c r="W837" s="754"/>
      <c r="X837" s="754"/>
      <c r="Y837" s="754"/>
      <c r="Z837" s="754"/>
      <c r="AA837" s="754"/>
      <c r="AB837" s="754"/>
      <c r="AC837" s="754"/>
      <c r="AD837" s="754"/>
      <c r="AE837" s="754"/>
      <c r="AF837" s="754"/>
      <c r="AG837" s="754"/>
      <c r="AH837" s="754"/>
      <c r="AI837" s="754"/>
      <c r="AJ837" s="754"/>
      <c r="AK837" s="754"/>
      <c r="AL837" s="754"/>
      <c r="AM837" s="754"/>
      <c r="AN837" s="754"/>
      <c r="AO837" s="754"/>
      <c r="AP837" s="754"/>
      <c r="AQ837" s="754"/>
      <c r="BC837" s="1126"/>
      <c r="BD837" s="1200"/>
    </row>
    <row r="838" s="1119" customFormat="1" customHeight="1" spans="1:56">
      <c r="A838" s="529"/>
      <c r="B838" s="213"/>
      <c r="C838" s="1198"/>
      <c r="D838" s="409"/>
      <c r="E838" s="952"/>
      <c r="F838" s="1157"/>
      <c r="G838" s="388"/>
      <c r="H838" s="388"/>
      <c r="I838" s="991"/>
      <c r="J838" s="388"/>
      <c r="K838" s="662"/>
      <c r="L838" s="388"/>
      <c r="M838" s="388"/>
      <c r="N838" s="217"/>
      <c r="O838" s="215"/>
      <c r="P838" s="388"/>
      <c r="Q838" s="388"/>
      <c r="R838" s="215"/>
      <c r="S838" s="1158"/>
      <c r="T838" s="657"/>
      <c r="U838" s="754"/>
      <c r="V838" s="754"/>
      <c r="W838" s="754"/>
      <c r="X838" s="754"/>
      <c r="Y838" s="754"/>
      <c r="Z838" s="754"/>
      <c r="AA838" s="754"/>
      <c r="AB838" s="754"/>
      <c r="AC838" s="754"/>
      <c r="AD838" s="754"/>
      <c r="AE838" s="754"/>
      <c r="AF838" s="754"/>
      <c r="AG838" s="754"/>
      <c r="AH838" s="754"/>
      <c r="AI838" s="754"/>
      <c r="AJ838" s="754"/>
      <c r="AK838" s="754"/>
      <c r="AL838" s="754"/>
      <c r="AM838" s="754"/>
      <c r="AN838" s="754"/>
      <c r="AO838" s="754"/>
      <c r="AP838" s="754"/>
      <c r="AQ838" s="754"/>
      <c r="BC838" s="1126"/>
      <c r="BD838" s="1200"/>
    </row>
    <row r="839" s="1119" customFormat="1" customHeight="1" spans="1:56">
      <c r="A839" s="529"/>
      <c r="B839" s="213"/>
      <c r="C839" s="1198"/>
      <c r="D839" s="409"/>
      <c r="E839" s="952"/>
      <c r="F839" s="1157"/>
      <c r="G839" s="388"/>
      <c r="H839" s="388"/>
      <c r="I839" s="991"/>
      <c r="J839" s="388"/>
      <c r="K839" s="662"/>
      <c r="L839" s="388"/>
      <c r="M839" s="388"/>
      <c r="N839" s="217"/>
      <c r="O839" s="215"/>
      <c r="P839" s="388"/>
      <c r="Q839" s="388"/>
      <c r="R839" s="215"/>
      <c r="S839" s="1158"/>
      <c r="T839" s="657"/>
      <c r="U839" s="754"/>
      <c r="V839" s="754"/>
      <c r="W839" s="754"/>
      <c r="X839" s="754"/>
      <c r="Y839" s="754"/>
      <c r="Z839" s="754"/>
      <c r="AA839" s="754"/>
      <c r="AB839" s="754"/>
      <c r="AC839" s="754"/>
      <c r="AD839" s="754"/>
      <c r="AE839" s="754"/>
      <c r="AF839" s="754"/>
      <c r="AG839" s="754"/>
      <c r="AH839" s="754"/>
      <c r="AI839" s="754"/>
      <c r="AJ839" s="754"/>
      <c r="AK839" s="754"/>
      <c r="AL839" s="754"/>
      <c r="AM839" s="754"/>
      <c r="AN839" s="754"/>
      <c r="AO839" s="754"/>
      <c r="AP839" s="754"/>
      <c r="AQ839" s="754"/>
      <c r="BC839" s="1126"/>
      <c r="BD839" s="1200"/>
    </row>
    <row r="840" s="1119" customFormat="1" customHeight="1" spans="1:56">
      <c r="A840" s="529"/>
      <c r="B840" s="213"/>
      <c r="C840" s="1198"/>
      <c r="D840" s="409"/>
      <c r="E840" s="952"/>
      <c r="F840" s="1157"/>
      <c r="G840" s="388"/>
      <c r="H840" s="388"/>
      <c r="I840" s="991"/>
      <c r="J840" s="388"/>
      <c r="K840" s="662"/>
      <c r="L840" s="388"/>
      <c r="M840" s="388"/>
      <c r="N840" s="388"/>
      <c r="O840" s="215"/>
      <c r="P840" s="388"/>
      <c r="Q840" s="388"/>
      <c r="R840" s="215"/>
      <c r="S840" s="1158"/>
      <c r="T840" s="657"/>
      <c r="U840" s="754"/>
      <c r="V840" s="754"/>
      <c r="W840" s="754"/>
      <c r="X840" s="754"/>
      <c r="Y840" s="754"/>
      <c r="Z840" s="754"/>
      <c r="AA840" s="754"/>
      <c r="AB840" s="754"/>
      <c r="AC840" s="754"/>
      <c r="AD840" s="754"/>
      <c r="AE840" s="754"/>
      <c r="AF840" s="754"/>
      <c r="AG840" s="754"/>
      <c r="AH840" s="754"/>
      <c r="AI840" s="754"/>
      <c r="AJ840" s="754"/>
      <c r="AK840" s="754"/>
      <c r="AL840" s="754"/>
      <c r="AM840" s="754"/>
      <c r="AN840" s="754"/>
      <c r="AO840" s="754"/>
      <c r="AP840" s="754"/>
      <c r="AQ840" s="754"/>
      <c r="BC840" s="1126"/>
      <c r="BD840" s="1200"/>
    </row>
    <row r="841" s="1119" customFormat="1" customHeight="1" spans="1:56">
      <c r="A841" s="529"/>
      <c r="B841" s="213"/>
      <c r="C841" s="1198"/>
      <c r="D841" s="479"/>
      <c r="E841" s="952"/>
      <c r="F841" s="1157"/>
      <c r="G841" s="388"/>
      <c r="H841" s="388"/>
      <c r="I841" s="991"/>
      <c r="J841" s="388"/>
      <c r="K841" s="662"/>
      <c r="L841" s="388"/>
      <c r="M841" s="388"/>
      <c r="N841" s="388"/>
      <c r="O841" s="215"/>
      <c r="P841" s="388"/>
      <c r="Q841" s="388"/>
      <c r="R841" s="215"/>
      <c r="S841" s="1158"/>
      <c r="T841" s="657"/>
      <c r="U841" s="754"/>
      <c r="V841" s="754"/>
      <c r="W841" s="754"/>
      <c r="X841" s="754"/>
      <c r="Y841" s="754"/>
      <c r="Z841" s="754"/>
      <c r="AA841" s="754"/>
      <c r="AB841" s="754"/>
      <c r="AC841" s="754"/>
      <c r="AD841" s="754"/>
      <c r="AE841" s="754"/>
      <c r="AF841" s="754"/>
      <c r="AG841" s="754"/>
      <c r="AH841" s="754"/>
      <c r="AI841" s="754"/>
      <c r="AJ841" s="754"/>
      <c r="AK841" s="754"/>
      <c r="AL841" s="754"/>
      <c r="AM841" s="754"/>
      <c r="AN841" s="754"/>
      <c r="AO841" s="754"/>
      <c r="AP841" s="754"/>
      <c r="AQ841" s="754"/>
      <c r="BC841" s="1126"/>
      <c r="BD841" s="1200"/>
    </row>
    <row r="842" s="1119" customFormat="1" customHeight="1" spans="1:56">
      <c r="A842" s="529"/>
      <c r="B842" s="213"/>
      <c r="C842" s="1198"/>
      <c r="D842" s="409"/>
      <c r="E842" s="952"/>
      <c r="F842" s="1157"/>
      <c r="G842" s="388"/>
      <c r="H842" s="388"/>
      <c r="I842" s="915"/>
      <c r="J842" s="63"/>
      <c r="K842" s="662"/>
      <c r="L842" s="388"/>
      <c r="M842" s="388"/>
      <c r="N842" s="388"/>
      <c r="O842" s="215"/>
      <c r="P842" s="217"/>
      <c r="Q842" s="217"/>
      <c r="R842" s="215"/>
      <c r="S842" s="1158"/>
      <c r="T842" s="753"/>
      <c r="U842" s="754"/>
      <c r="V842" s="754"/>
      <c r="W842" s="754"/>
      <c r="X842" s="754"/>
      <c r="Y842" s="754"/>
      <c r="Z842" s="754"/>
      <c r="AA842" s="754"/>
      <c r="AB842" s="754"/>
      <c r="AC842" s="754"/>
      <c r="AD842" s="754"/>
      <c r="AE842" s="754"/>
      <c r="AF842" s="754"/>
      <c r="AG842" s="754"/>
      <c r="AH842" s="754"/>
      <c r="AI842" s="754"/>
      <c r="AJ842" s="754"/>
      <c r="AK842" s="754"/>
      <c r="AL842" s="754"/>
      <c r="AM842" s="754"/>
      <c r="AN842" s="754"/>
      <c r="AO842" s="754"/>
      <c r="AP842" s="754"/>
      <c r="AQ842" s="754"/>
      <c r="BC842" s="1126"/>
      <c r="BD842" s="1200"/>
    </row>
    <row r="843" s="1119" customFormat="1" customHeight="1" spans="1:56">
      <c r="A843" s="529"/>
      <c r="B843" s="213"/>
      <c r="C843" s="1198"/>
      <c r="D843" s="409"/>
      <c r="E843" s="952"/>
      <c r="F843" s="1157"/>
      <c r="G843" s="388"/>
      <c r="H843" s="388"/>
      <c r="I843" s="991"/>
      <c r="J843" s="388"/>
      <c r="K843" s="662"/>
      <c r="L843" s="388"/>
      <c r="M843" s="388"/>
      <c r="N843" s="388"/>
      <c r="O843" s="215"/>
      <c r="P843" s="217"/>
      <c r="Q843" s="217"/>
      <c r="R843" s="215"/>
      <c r="S843" s="1158"/>
      <c r="T843" s="657"/>
      <c r="U843" s="754"/>
      <c r="V843" s="754"/>
      <c r="W843" s="754"/>
      <c r="X843" s="754"/>
      <c r="Y843" s="754"/>
      <c r="Z843" s="754"/>
      <c r="AA843" s="754"/>
      <c r="AB843" s="754"/>
      <c r="AC843" s="754"/>
      <c r="AD843" s="754"/>
      <c r="AE843" s="754"/>
      <c r="AF843" s="754"/>
      <c r="AG843" s="754"/>
      <c r="AH843" s="754"/>
      <c r="AI843" s="754"/>
      <c r="AJ843" s="754"/>
      <c r="AK843" s="754"/>
      <c r="AL843" s="754"/>
      <c r="AM843" s="754"/>
      <c r="AN843" s="754"/>
      <c r="AO843" s="754"/>
      <c r="AP843" s="754"/>
      <c r="AQ843" s="754"/>
      <c r="BC843" s="1126"/>
      <c r="BD843" s="1200"/>
    </row>
    <row r="844" s="1119" customFormat="1" customHeight="1" spans="1:56">
      <c r="A844" s="529"/>
      <c r="B844" s="213"/>
      <c r="C844" s="1198"/>
      <c r="D844" s="409"/>
      <c r="E844" s="952"/>
      <c r="F844" s="1157"/>
      <c r="G844" s="388"/>
      <c r="H844" s="388"/>
      <c r="I844" s="991"/>
      <c r="J844" s="388"/>
      <c r="K844" s="662"/>
      <c r="L844" s="388"/>
      <c r="M844" s="388"/>
      <c r="N844" s="217"/>
      <c r="O844" s="215"/>
      <c r="P844" s="388"/>
      <c r="Q844" s="388"/>
      <c r="R844" s="215"/>
      <c r="S844" s="1158"/>
      <c r="T844" s="753"/>
      <c r="BC844" s="1126"/>
      <c r="BD844" s="1200"/>
    </row>
    <row r="845" s="1119" customFormat="1" customHeight="1" spans="1:56">
      <c r="A845" s="529"/>
      <c r="B845" s="213"/>
      <c r="C845" s="1198"/>
      <c r="D845" s="409"/>
      <c r="E845" s="952"/>
      <c r="F845" s="1157"/>
      <c r="G845" s="388"/>
      <c r="H845" s="388"/>
      <c r="I845" s="991"/>
      <c r="J845" s="388"/>
      <c r="K845" s="662"/>
      <c r="L845" s="388"/>
      <c r="M845" s="388"/>
      <c r="N845" s="217"/>
      <c r="O845" s="215"/>
      <c r="P845" s="388"/>
      <c r="Q845" s="388"/>
      <c r="R845" s="215"/>
      <c r="S845" s="1158"/>
      <c r="T845" s="657"/>
      <c r="BC845" s="1126"/>
      <c r="BD845" s="1200"/>
    </row>
    <row r="846" s="1119" customFormat="1" customHeight="1" spans="1:56">
      <c r="A846" s="529"/>
      <c r="B846" s="213"/>
      <c r="C846" s="1198"/>
      <c r="D846" s="409"/>
      <c r="E846" s="952"/>
      <c r="F846" s="1157"/>
      <c r="G846" s="388"/>
      <c r="H846" s="388"/>
      <c r="I846" s="915"/>
      <c r="J846" s="63"/>
      <c r="K846" s="662"/>
      <c r="L846" s="388"/>
      <c r="M846" s="388"/>
      <c r="N846" s="217"/>
      <c r="O846" s="215"/>
      <c r="P846" s="388"/>
      <c r="Q846" s="388"/>
      <c r="R846" s="215"/>
      <c r="S846" s="1158"/>
      <c r="T846" s="753"/>
      <c r="BC846" s="1126"/>
      <c r="BD846" s="1200"/>
    </row>
    <row r="847" s="1119" customFormat="1" customHeight="1" spans="1:56">
      <c r="A847" s="529"/>
      <c r="B847" s="213"/>
      <c r="C847" s="1198"/>
      <c r="D847" s="409"/>
      <c r="E847" s="952"/>
      <c r="F847" s="1157"/>
      <c r="G847" s="388"/>
      <c r="H847" s="388"/>
      <c r="I847" s="991"/>
      <c r="J847" s="388"/>
      <c r="K847" s="662"/>
      <c r="L847" s="388"/>
      <c r="M847" s="388"/>
      <c r="N847" s="217"/>
      <c r="O847" s="215"/>
      <c r="P847" s="388"/>
      <c r="Q847" s="388"/>
      <c r="R847" s="215"/>
      <c r="S847" s="1158"/>
      <c r="T847" s="657"/>
      <c r="BC847" s="1126"/>
      <c r="BD847" s="1200"/>
    </row>
    <row r="848" s="1119" customFormat="1" customHeight="1" spans="1:56">
      <c r="A848" s="529"/>
      <c r="B848" s="213"/>
      <c r="C848" s="1198"/>
      <c r="D848" s="409"/>
      <c r="E848" s="952"/>
      <c r="F848" s="1157"/>
      <c r="G848" s="388"/>
      <c r="H848" s="388"/>
      <c r="I848" s="991"/>
      <c r="J848" s="388"/>
      <c r="K848" s="662"/>
      <c r="L848" s="388"/>
      <c r="M848" s="388"/>
      <c r="N848" s="217"/>
      <c r="O848" s="215"/>
      <c r="P848" s="388"/>
      <c r="Q848" s="388"/>
      <c r="R848" s="215"/>
      <c r="S848" s="1158"/>
      <c r="T848" s="753"/>
      <c r="BC848" s="21"/>
      <c r="BD848" s="1200"/>
    </row>
    <row r="849" s="1119" customFormat="1" customHeight="1" spans="1:56">
      <c r="A849" s="529"/>
      <c r="B849" s="213"/>
      <c r="C849" s="1198"/>
      <c r="D849" s="409"/>
      <c r="E849" s="952"/>
      <c r="F849" s="1157"/>
      <c r="G849" s="388"/>
      <c r="H849" s="388"/>
      <c r="I849" s="991"/>
      <c r="J849" s="388"/>
      <c r="K849" s="662"/>
      <c r="L849" s="388"/>
      <c r="M849" s="388"/>
      <c r="N849" s="217"/>
      <c r="O849" s="215"/>
      <c r="P849" s="388"/>
      <c r="Q849" s="388"/>
      <c r="R849" s="215"/>
      <c r="S849" s="1158"/>
      <c r="T849" s="657"/>
      <c r="BC849" s="21"/>
      <c r="BD849" s="1123"/>
    </row>
    <row r="850" s="1119" customFormat="1" customHeight="1" spans="1:56">
      <c r="A850" s="529"/>
      <c r="B850" s="213"/>
      <c r="C850" s="1198"/>
      <c r="D850" s="409"/>
      <c r="E850" s="952"/>
      <c r="F850" s="1157"/>
      <c r="G850" s="388"/>
      <c r="H850" s="388"/>
      <c r="I850" s="915"/>
      <c r="J850" s="63"/>
      <c r="K850" s="662"/>
      <c r="L850" s="388"/>
      <c r="M850" s="388"/>
      <c r="N850" s="217"/>
      <c r="O850" s="215"/>
      <c r="P850" s="217"/>
      <c r="Q850" s="217"/>
      <c r="R850" s="215"/>
      <c r="S850" s="1158"/>
      <c r="T850" s="657"/>
      <c r="BC850" s="1126"/>
      <c r="BD850" s="1123"/>
    </row>
    <row r="851" s="1119" customFormat="1" customHeight="1" spans="1:56">
      <c r="A851" s="529"/>
      <c r="B851" s="213"/>
      <c r="C851" s="1198"/>
      <c r="D851" s="479"/>
      <c r="E851" s="952"/>
      <c r="F851" s="1157"/>
      <c r="G851" s="388"/>
      <c r="H851" s="388"/>
      <c r="I851" s="991"/>
      <c r="J851" s="388"/>
      <c r="K851" s="662"/>
      <c r="L851" s="388"/>
      <c r="M851" s="388"/>
      <c r="N851" s="217"/>
      <c r="O851" s="215"/>
      <c r="P851" s="217"/>
      <c r="Q851" s="217"/>
      <c r="R851" s="215"/>
      <c r="S851" s="1158"/>
      <c r="T851" s="657"/>
      <c r="BC851" s="1126"/>
      <c r="BD851" s="1200"/>
    </row>
    <row r="852" s="1119" customFormat="1" customHeight="1" spans="1:56">
      <c r="A852" s="529"/>
      <c r="B852" s="213"/>
      <c r="C852" s="1198"/>
      <c r="D852" s="409"/>
      <c r="E852" s="390"/>
      <c r="F852" s="1157"/>
      <c r="G852" s="388"/>
      <c r="H852" s="388"/>
      <c r="I852" s="991"/>
      <c r="J852" s="388"/>
      <c r="K852" s="662"/>
      <c r="L852" s="388"/>
      <c r="M852" s="388"/>
      <c r="N852" s="217"/>
      <c r="O852" s="215"/>
      <c r="P852" s="217"/>
      <c r="Q852" s="217"/>
      <c r="R852" s="215"/>
      <c r="S852" s="1158"/>
      <c r="T852" s="903"/>
      <c r="BC852" s="1126"/>
      <c r="BD852" s="1200"/>
    </row>
    <row r="853" s="1119" customFormat="1" customHeight="1" spans="1:56">
      <c r="A853" s="529"/>
      <c r="B853" s="213"/>
      <c r="C853" s="1198"/>
      <c r="D853" s="409"/>
      <c r="E853" s="390"/>
      <c r="F853" s="1157"/>
      <c r="G853" s="388"/>
      <c r="H853" s="388"/>
      <c r="I853" s="991"/>
      <c r="J853" s="388"/>
      <c r="K853" s="662"/>
      <c r="L853" s="388"/>
      <c r="M853" s="388"/>
      <c r="N853" s="217"/>
      <c r="O853" s="215"/>
      <c r="P853" s="217"/>
      <c r="Q853" s="217"/>
      <c r="R853" s="215"/>
      <c r="S853" s="1158"/>
      <c r="T853" s="903"/>
      <c r="BC853" s="1126"/>
      <c r="BD853" s="1200"/>
    </row>
    <row r="854" s="1119" customFormat="1" customHeight="1" spans="1:56">
      <c r="A854" s="529"/>
      <c r="B854" s="213"/>
      <c r="C854" s="1198"/>
      <c r="D854" s="409"/>
      <c r="E854" s="390"/>
      <c r="F854" s="1157"/>
      <c r="G854" s="388"/>
      <c r="H854" s="388"/>
      <c r="I854" s="991"/>
      <c r="J854" s="388"/>
      <c r="K854" s="662"/>
      <c r="L854" s="388"/>
      <c r="M854" s="388"/>
      <c r="N854" s="217"/>
      <c r="O854" s="215"/>
      <c r="P854" s="217"/>
      <c r="Q854" s="217"/>
      <c r="R854" s="215"/>
      <c r="S854" s="1158"/>
      <c r="T854" s="657"/>
      <c r="BC854" s="1126"/>
      <c r="BD854" s="1200"/>
    </row>
    <row r="855" s="1119" customFormat="1" customHeight="1" spans="1:56">
      <c r="A855" s="529"/>
      <c r="B855" s="213"/>
      <c r="C855" s="1198"/>
      <c r="D855" s="479"/>
      <c r="E855" s="465"/>
      <c r="F855" s="1157"/>
      <c r="G855" s="388"/>
      <c r="H855" s="388"/>
      <c r="I855" s="991"/>
      <c r="J855" s="388"/>
      <c r="K855" s="660"/>
      <c r="L855" s="388"/>
      <c r="M855" s="388"/>
      <c r="N855" s="217"/>
      <c r="O855" s="215"/>
      <c r="P855" s="388"/>
      <c r="Q855" s="388"/>
      <c r="R855" s="215"/>
      <c r="S855" s="1158"/>
      <c r="T855" s="657"/>
      <c r="BC855" s="1126"/>
      <c r="BD855" s="1200"/>
    </row>
    <row r="856" s="1119" customFormat="1" customHeight="1" spans="1:56">
      <c r="A856" s="529"/>
      <c r="B856" s="213"/>
      <c r="C856" s="1198"/>
      <c r="D856" s="409"/>
      <c r="E856" s="465"/>
      <c r="F856" s="1157"/>
      <c r="G856" s="388"/>
      <c r="H856" s="388"/>
      <c r="I856" s="991"/>
      <c r="J856" s="388"/>
      <c r="K856" s="660"/>
      <c r="L856" s="388"/>
      <c r="M856" s="388"/>
      <c r="N856" s="217"/>
      <c r="O856" s="215"/>
      <c r="P856" s="388"/>
      <c r="Q856" s="388"/>
      <c r="R856" s="215"/>
      <c r="S856" s="1158"/>
      <c r="T856" s="896"/>
      <c r="BC856" s="21"/>
      <c r="BD856" s="1200"/>
    </row>
    <row r="857" s="1119" customFormat="1" customHeight="1" spans="1:56">
      <c r="A857" s="529"/>
      <c r="B857" s="213"/>
      <c r="C857" s="1198"/>
      <c r="D857" s="479"/>
      <c r="E857" s="465"/>
      <c r="F857" s="1157"/>
      <c r="G857" s="388"/>
      <c r="H857" s="388"/>
      <c r="I857" s="991"/>
      <c r="J857" s="388"/>
      <c r="K857" s="660"/>
      <c r="L857" s="388"/>
      <c r="M857" s="388"/>
      <c r="N857" s="217"/>
      <c r="O857" s="215"/>
      <c r="P857" s="388"/>
      <c r="Q857" s="388"/>
      <c r="R857" s="215"/>
      <c r="S857" s="1158"/>
      <c r="T857" s="479"/>
      <c r="BC857" s="21"/>
      <c r="BD857" s="1123"/>
    </row>
    <row r="858" s="1119" customFormat="1" customHeight="1" spans="1:56">
      <c r="A858" s="529"/>
      <c r="B858" s="213"/>
      <c r="C858" s="1198"/>
      <c r="D858" s="409"/>
      <c r="E858" s="465"/>
      <c r="F858" s="1157"/>
      <c r="G858" s="388"/>
      <c r="H858" s="388"/>
      <c r="I858" s="991"/>
      <c r="J858" s="388"/>
      <c r="K858" s="660"/>
      <c r="L858" s="388"/>
      <c r="M858" s="388"/>
      <c r="N858" s="217"/>
      <c r="O858" s="215"/>
      <c r="P858" s="388"/>
      <c r="Q858" s="388"/>
      <c r="R858" s="215"/>
      <c r="S858" s="1158"/>
      <c r="T858" s="896"/>
      <c r="BC858" s="21"/>
      <c r="BD858" s="1123"/>
    </row>
    <row r="859" s="1119" customFormat="1" customHeight="1" spans="1:56">
      <c r="A859" s="529"/>
      <c r="B859" s="213"/>
      <c r="C859" s="1198"/>
      <c r="D859" s="479"/>
      <c r="E859" s="465"/>
      <c r="F859" s="1157"/>
      <c r="G859" s="388"/>
      <c r="H859" s="388"/>
      <c r="I859" s="991"/>
      <c r="J859" s="388"/>
      <c r="K859" s="660"/>
      <c r="L859" s="388"/>
      <c r="M859" s="388"/>
      <c r="N859" s="217"/>
      <c r="O859" s="215"/>
      <c r="P859" s="388"/>
      <c r="Q859" s="388"/>
      <c r="R859" s="215"/>
      <c r="S859" s="1158"/>
      <c r="T859" s="479"/>
      <c r="BC859" s="21"/>
      <c r="BD859" s="1123"/>
    </row>
    <row r="860" s="1119" customFormat="1" customHeight="1" spans="1:56">
      <c r="A860" s="529"/>
      <c r="B860" s="213"/>
      <c r="C860" s="1198"/>
      <c r="D860" s="409"/>
      <c r="E860" s="465"/>
      <c r="F860" s="1157"/>
      <c r="G860" s="388"/>
      <c r="H860" s="388"/>
      <c r="I860" s="915"/>
      <c r="J860" s="63"/>
      <c r="K860" s="660"/>
      <c r="L860" s="388"/>
      <c r="M860" s="388"/>
      <c r="N860" s="217"/>
      <c r="O860" s="215"/>
      <c r="P860" s="388"/>
      <c r="Q860" s="388"/>
      <c r="R860" s="215"/>
      <c r="S860" s="1158"/>
      <c r="T860" s="657"/>
      <c r="BC860" s="1126"/>
      <c r="BD860" s="1123"/>
    </row>
    <row r="861" s="1119" customFormat="1" customHeight="1" spans="1:56">
      <c r="A861" s="529"/>
      <c r="B861" s="213"/>
      <c r="C861" s="1198"/>
      <c r="D861" s="479"/>
      <c r="E861" s="465"/>
      <c r="F861" s="1157"/>
      <c r="G861" s="388"/>
      <c r="H861" s="388"/>
      <c r="I861" s="991"/>
      <c r="J861" s="388"/>
      <c r="K861" s="660"/>
      <c r="L861" s="388"/>
      <c r="M861" s="388"/>
      <c r="N861" s="217"/>
      <c r="O861" s="215"/>
      <c r="P861" s="388"/>
      <c r="Q861" s="388"/>
      <c r="R861" s="215"/>
      <c r="S861" s="1158"/>
      <c r="T861" s="657"/>
      <c r="BC861" s="1126"/>
      <c r="BD861" s="1200"/>
    </row>
    <row r="862" s="1119" customFormat="1" customHeight="1" spans="1:56">
      <c r="A862" s="529"/>
      <c r="B862" s="213"/>
      <c r="C862" s="1198"/>
      <c r="D862" s="479"/>
      <c r="E862" s="465"/>
      <c r="F862" s="1157"/>
      <c r="G862" s="388"/>
      <c r="H862" s="388"/>
      <c r="I862" s="991"/>
      <c r="J862" s="388"/>
      <c r="K862" s="660"/>
      <c r="L862" s="388"/>
      <c r="M862" s="388"/>
      <c r="N862" s="217"/>
      <c r="O862" s="215"/>
      <c r="P862" s="388"/>
      <c r="Q862" s="388"/>
      <c r="R862" s="215"/>
      <c r="S862" s="1158"/>
      <c r="T862" s="657"/>
      <c r="BC862" s="21"/>
      <c r="BD862" s="1200"/>
    </row>
    <row r="863" s="1119" customFormat="1" customHeight="1" spans="1:56">
      <c r="A863" s="529"/>
      <c r="B863" s="213"/>
      <c r="C863" s="1198"/>
      <c r="D863" s="479"/>
      <c r="E863" s="465"/>
      <c r="F863" s="1157"/>
      <c r="G863" s="388"/>
      <c r="H863" s="388"/>
      <c r="I863" s="991"/>
      <c r="J863" s="388"/>
      <c r="K863" s="660"/>
      <c r="L863" s="388"/>
      <c r="M863" s="388"/>
      <c r="N863" s="217"/>
      <c r="O863" s="215"/>
      <c r="P863" s="388"/>
      <c r="Q863" s="388"/>
      <c r="R863" s="215"/>
      <c r="S863" s="1158"/>
      <c r="T863" s="657"/>
      <c r="BC863" s="1126"/>
      <c r="BD863" s="1123"/>
    </row>
    <row r="864" s="1119" customFormat="1" customHeight="1" spans="1:56">
      <c r="A864" s="529"/>
      <c r="B864" s="213"/>
      <c r="C864" s="1198"/>
      <c r="D864" s="479"/>
      <c r="E864" s="465"/>
      <c r="F864" s="1157"/>
      <c r="G864" s="388"/>
      <c r="H864" s="388"/>
      <c r="I864" s="991"/>
      <c r="J864" s="388"/>
      <c r="K864" s="660"/>
      <c r="L864" s="388"/>
      <c r="M864" s="388"/>
      <c r="N864" s="217"/>
      <c r="O864" s="215"/>
      <c r="P864" s="388"/>
      <c r="Q864" s="388"/>
      <c r="R864" s="215"/>
      <c r="S864" s="1158"/>
      <c r="T864" s="657"/>
      <c r="BC864" s="1126"/>
      <c r="BD864" s="1200"/>
    </row>
    <row r="865" s="1119" customFormat="1" customHeight="1" spans="1:56">
      <c r="A865" s="529"/>
      <c r="B865" s="213"/>
      <c r="C865" s="1198"/>
      <c r="D865" s="409"/>
      <c r="E865" s="465"/>
      <c r="F865" s="1157"/>
      <c r="G865" s="388"/>
      <c r="H865" s="388"/>
      <c r="I865" s="915"/>
      <c r="J865" s="63"/>
      <c r="K865" s="660"/>
      <c r="L865" s="388"/>
      <c r="M865" s="388"/>
      <c r="N865" s="217"/>
      <c r="O865" s="215"/>
      <c r="P865" s="388"/>
      <c r="Q865" s="388"/>
      <c r="R865" s="215"/>
      <c r="S865" s="1158"/>
      <c r="T865" s="753"/>
      <c r="BC865" s="21"/>
      <c r="BD865" s="1200"/>
    </row>
    <row r="866" s="1119" customFormat="1" customHeight="1" spans="1:56">
      <c r="A866" s="529"/>
      <c r="B866" s="213"/>
      <c r="C866" s="1198"/>
      <c r="D866" s="479"/>
      <c r="E866" s="465"/>
      <c r="F866" s="1157"/>
      <c r="G866" s="388"/>
      <c r="H866" s="388"/>
      <c r="I866" s="991"/>
      <c r="J866" s="388"/>
      <c r="K866" s="660"/>
      <c r="L866" s="388"/>
      <c r="M866" s="388"/>
      <c r="N866" s="217"/>
      <c r="O866" s="215"/>
      <c r="P866" s="388"/>
      <c r="Q866" s="388"/>
      <c r="R866" s="215"/>
      <c r="S866" s="1158"/>
      <c r="T866" s="657"/>
      <c r="BC866" s="1126"/>
      <c r="BD866" s="1123"/>
    </row>
    <row r="867" s="1119" customFormat="1" customHeight="1" spans="1:56">
      <c r="A867" s="529"/>
      <c r="B867" s="213"/>
      <c r="C867" s="1198"/>
      <c r="D867" s="479"/>
      <c r="E867" s="465"/>
      <c r="F867" s="1157"/>
      <c r="G867" s="388"/>
      <c r="H867" s="388"/>
      <c r="I867" s="991"/>
      <c r="J867" s="388"/>
      <c r="K867" s="660"/>
      <c r="L867" s="388"/>
      <c r="M867" s="388"/>
      <c r="N867" s="217"/>
      <c r="O867" s="215"/>
      <c r="P867" s="217"/>
      <c r="Q867" s="217"/>
      <c r="R867" s="215"/>
      <c r="S867" s="1158"/>
      <c r="T867" s="657"/>
      <c r="BC867" s="1126"/>
      <c r="BD867" s="1200"/>
    </row>
    <row r="868" s="1119" customFormat="1" customHeight="1" spans="1:56">
      <c r="A868" s="529"/>
      <c r="B868" s="213"/>
      <c r="C868" s="1198"/>
      <c r="D868" s="479"/>
      <c r="E868" s="465"/>
      <c r="F868" s="1157"/>
      <c r="G868" s="388"/>
      <c r="H868" s="388"/>
      <c r="I868" s="991"/>
      <c r="J868" s="388"/>
      <c r="K868" s="660"/>
      <c r="L868" s="388"/>
      <c r="M868" s="388"/>
      <c r="N868" s="217"/>
      <c r="O868" s="215"/>
      <c r="P868" s="217"/>
      <c r="Q868" s="217"/>
      <c r="R868" s="215"/>
      <c r="S868" s="1158"/>
      <c r="T868" s="657"/>
      <c r="BC868" s="1126"/>
      <c r="BD868" s="1200"/>
    </row>
    <row r="869" s="1119" customFormat="1" customHeight="1" spans="1:56">
      <c r="A869" s="529"/>
      <c r="B869" s="213"/>
      <c r="C869" s="1198"/>
      <c r="D869" s="479"/>
      <c r="E869" s="465"/>
      <c r="F869" s="1157"/>
      <c r="G869" s="388"/>
      <c r="H869" s="388"/>
      <c r="I869" s="991"/>
      <c r="J869" s="388"/>
      <c r="K869" s="660"/>
      <c r="L869" s="388"/>
      <c r="M869" s="388"/>
      <c r="N869" s="217"/>
      <c r="O869" s="215"/>
      <c r="P869" s="217"/>
      <c r="Q869" s="217"/>
      <c r="R869" s="215"/>
      <c r="S869" s="1158"/>
      <c r="T869" s="657"/>
      <c r="BC869" s="1126"/>
      <c r="BD869" s="1200"/>
    </row>
    <row r="870" s="1119" customFormat="1" customHeight="1" spans="1:56">
      <c r="A870" s="529"/>
      <c r="B870" s="213"/>
      <c r="C870" s="1198"/>
      <c r="D870" s="479"/>
      <c r="E870" s="465"/>
      <c r="F870" s="1157"/>
      <c r="G870" s="388"/>
      <c r="H870" s="388"/>
      <c r="I870" s="991"/>
      <c r="J870" s="388"/>
      <c r="K870" s="660"/>
      <c r="L870" s="388"/>
      <c r="M870" s="388"/>
      <c r="N870" s="217"/>
      <c r="O870" s="215"/>
      <c r="P870" s="388"/>
      <c r="Q870" s="388"/>
      <c r="R870" s="215"/>
      <c r="S870" s="1158"/>
      <c r="T870" s="753"/>
      <c r="BC870" s="1126"/>
      <c r="BD870" s="1200"/>
    </row>
    <row r="871" s="1119" customFormat="1" customHeight="1" spans="1:56">
      <c r="A871" s="529"/>
      <c r="B871" s="213"/>
      <c r="C871" s="1198"/>
      <c r="D871" s="479"/>
      <c r="E871" s="465"/>
      <c r="F871" s="1157"/>
      <c r="G871" s="388"/>
      <c r="H871" s="388"/>
      <c r="I871" s="991"/>
      <c r="J871" s="388"/>
      <c r="K871" s="660"/>
      <c r="L871" s="388"/>
      <c r="M871" s="388"/>
      <c r="N871" s="217"/>
      <c r="O871" s="215"/>
      <c r="P871" s="388"/>
      <c r="Q871" s="388"/>
      <c r="R871" s="215"/>
      <c r="S871" s="1158"/>
      <c r="T871" s="657"/>
      <c r="BC871" s="1126"/>
      <c r="BD871" s="1200"/>
    </row>
    <row r="872" s="1119" customFormat="1" customHeight="1" spans="1:56">
      <c r="A872" s="529"/>
      <c r="B872" s="213"/>
      <c r="C872" s="1198"/>
      <c r="D872" s="479"/>
      <c r="E872" s="465"/>
      <c r="F872" s="1157"/>
      <c r="G872" s="388"/>
      <c r="H872" s="388"/>
      <c r="I872" s="991"/>
      <c r="J872" s="388"/>
      <c r="K872" s="660"/>
      <c r="L872" s="388"/>
      <c r="M872" s="388"/>
      <c r="N872" s="217"/>
      <c r="O872" s="215"/>
      <c r="P872" s="388"/>
      <c r="Q872" s="388"/>
      <c r="R872" s="215"/>
      <c r="S872" s="1158"/>
      <c r="T872" s="657"/>
      <c r="BC872" s="1126"/>
      <c r="BD872" s="1200"/>
    </row>
    <row r="873" s="1119" customFormat="1" customHeight="1" spans="1:56">
      <c r="A873" s="529"/>
      <c r="B873" s="213"/>
      <c r="C873" s="1198"/>
      <c r="D873" s="479"/>
      <c r="E873" s="465"/>
      <c r="F873" s="1157"/>
      <c r="G873" s="388"/>
      <c r="H873" s="388"/>
      <c r="I873" s="991"/>
      <c r="J873" s="388"/>
      <c r="K873" s="660"/>
      <c r="L873" s="388"/>
      <c r="M873" s="388"/>
      <c r="N873" s="217"/>
      <c r="O873" s="215"/>
      <c r="P873" s="388"/>
      <c r="Q873" s="388"/>
      <c r="R873" s="215"/>
      <c r="S873" s="1158"/>
      <c r="T873" s="753"/>
      <c r="BC873" s="1126"/>
      <c r="BD873" s="1200"/>
    </row>
    <row r="874" s="1119" customFormat="1" customHeight="1" spans="1:56">
      <c r="A874" s="529"/>
      <c r="B874" s="213"/>
      <c r="C874" s="1198"/>
      <c r="D874" s="479"/>
      <c r="E874" s="465"/>
      <c r="F874" s="1157"/>
      <c r="G874" s="388"/>
      <c r="H874" s="388"/>
      <c r="I874" s="991"/>
      <c r="J874" s="388"/>
      <c r="K874" s="660"/>
      <c r="L874" s="388"/>
      <c r="M874" s="388"/>
      <c r="N874" s="217"/>
      <c r="O874" s="215"/>
      <c r="P874" s="388"/>
      <c r="Q874" s="388"/>
      <c r="R874" s="215"/>
      <c r="S874" s="1158"/>
      <c r="T874" s="657"/>
      <c r="BC874" s="1126"/>
      <c r="BD874" s="1200"/>
    </row>
    <row r="875" s="1119" customFormat="1" customHeight="1" spans="1:56">
      <c r="A875" s="529"/>
      <c r="B875" s="213"/>
      <c r="C875" s="1198"/>
      <c r="D875" s="479"/>
      <c r="E875" s="465"/>
      <c r="F875" s="1157"/>
      <c r="G875" s="388"/>
      <c r="H875" s="388"/>
      <c r="I875" s="991"/>
      <c r="J875" s="388"/>
      <c r="K875" s="660"/>
      <c r="L875" s="388"/>
      <c r="M875" s="388"/>
      <c r="N875" s="217"/>
      <c r="O875" s="215"/>
      <c r="P875" s="217"/>
      <c r="Q875" s="217"/>
      <c r="R875" s="215"/>
      <c r="S875" s="1158"/>
      <c r="T875" s="657"/>
      <c r="BC875" s="1126"/>
      <c r="BD875" s="1200"/>
    </row>
    <row r="876" s="1119" customFormat="1" customHeight="1" spans="1:56">
      <c r="A876" s="529"/>
      <c r="B876" s="213"/>
      <c r="C876" s="1198"/>
      <c r="D876" s="479"/>
      <c r="E876" s="465"/>
      <c r="F876" s="1157"/>
      <c r="G876" s="388"/>
      <c r="H876" s="388"/>
      <c r="I876" s="991"/>
      <c r="J876" s="388"/>
      <c r="K876" s="660"/>
      <c r="L876" s="388"/>
      <c r="M876" s="388"/>
      <c r="N876" s="217"/>
      <c r="O876" s="215"/>
      <c r="P876" s="217"/>
      <c r="Q876" s="217"/>
      <c r="R876" s="215"/>
      <c r="S876" s="1158"/>
      <c r="T876" s="657"/>
      <c r="BC876" s="1126"/>
      <c r="BD876" s="1200"/>
    </row>
    <row r="877" s="1119" customFormat="1" customHeight="1" spans="1:56">
      <c r="A877" s="529"/>
      <c r="B877" s="213"/>
      <c r="C877" s="1198"/>
      <c r="D877" s="479"/>
      <c r="E877" s="465"/>
      <c r="F877" s="1157"/>
      <c r="G877" s="388"/>
      <c r="H877" s="388"/>
      <c r="I877" s="991"/>
      <c r="J877" s="388"/>
      <c r="K877" s="660"/>
      <c r="L877" s="388"/>
      <c r="M877" s="388"/>
      <c r="N877" s="217"/>
      <c r="O877" s="215"/>
      <c r="P877" s="388"/>
      <c r="Q877" s="388"/>
      <c r="R877" s="215"/>
      <c r="S877" s="1158"/>
      <c r="T877" s="753"/>
      <c r="BC877" s="1126"/>
      <c r="BD877" s="1200"/>
    </row>
    <row r="878" s="1119" customFormat="1" customHeight="1" spans="1:56">
      <c r="A878" s="529"/>
      <c r="B878" s="213"/>
      <c r="C878" s="1198"/>
      <c r="D878" s="409"/>
      <c r="E878" s="465"/>
      <c r="F878" s="1157"/>
      <c r="G878" s="388"/>
      <c r="H878" s="388"/>
      <c r="I878" s="991"/>
      <c r="J878" s="388"/>
      <c r="K878" s="660"/>
      <c r="L878" s="388"/>
      <c r="M878" s="388"/>
      <c r="N878" s="217"/>
      <c r="O878" s="215"/>
      <c r="P878" s="388"/>
      <c r="Q878" s="388"/>
      <c r="R878" s="215"/>
      <c r="S878" s="1158"/>
      <c r="T878" s="657"/>
      <c r="BC878" s="1126"/>
      <c r="BD878" s="1200"/>
    </row>
    <row r="879" s="1119" customFormat="1" customHeight="1" spans="1:56">
      <c r="A879" s="529"/>
      <c r="B879" s="213"/>
      <c r="C879" s="1198"/>
      <c r="D879" s="479"/>
      <c r="E879" s="465"/>
      <c r="F879" s="1157"/>
      <c r="G879" s="388"/>
      <c r="H879" s="388"/>
      <c r="I879" s="991"/>
      <c r="J879" s="388"/>
      <c r="K879" s="660"/>
      <c r="L879" s="388"/>
      <c r="M879" s="388"/>
      <c r="N879" s="217"/>
      <c r="O879" s="215"/>
      <c r="P879" s="388"/>
      <c r="Q879" s="388"/>
      <c r="R879" s="215"/>
      <c r="S879" s="1158"/>
      <c r="T879" s="657"/>
      <c r="BC879" s="1126"/>
      <c r="BD879" s="1200"/>
    </row>
    <row r="880" s="1119" customFormat="1" customHeight="1" spans="1:56">
      <c r="A880" s="529"/>
      <c r="B880" s="213"/>
      <c r="C880" s="1198"/>
      <c r="D880" s="409"/>
      <c r="E880" s="465"/>
      <c r="F880" s="1157"/>
      <c r="G880" s="388"/>
      <c r="H880" s="388"/>
      <c r="I880" s="991"/>
      <c r="J880" s="388"/>
      <c r="K880" s="660"/>
      <c r="L880" s="388"/>
      <c r="M880" s="388"/>
      <c r="N880" s="217"/>
      <c r="O880" s="215"/>
      <c r="P880" s="388"/>
      <c r="Q880" s="388"/>
      <c r="R880" s="215"/>
      <c r="S880" s="1158"/>
      <c r="T880" s="657"/>
      <c r="BC880" s="1126"/>
      <c r="BD880" s="1200"/>
    </row>
    <row r="881" s="1119" customFormat="1" customHeight="1" spans="1:56">
      <c r="A881" s="529"/>
      <c r="B881" s="213"/>
      <c r="C881" s="1198"/>
      <c r="D881" s="479"/>
      <c r="E881" s="465"/>
      <c r="F881" s="1157"/>
      <c r="G881" s="388"/>
      <c r="H881" s="388"/>
      <c r="I881" s="991"/>
      <c r="J881" s="388"/>
      <c r="K881" s="660"/>
      <c r="L881" s="388"/>
      <c r="M881" s="388"/>
      <c r="N881" s="217"/>
      <c r="O881" s="215"/>
      <c r="P881" s="388"/>
      <c r="Q881" s="388"/>
      <c r="R881" s="215"/>
      <c r="S881" s="1158"/>
      <c r="T881" s="657"/>
      <c r="BC881" s="1126"/>
      <c r="BD881" s="1200"/>
    </row>
    <row r="882" s="1119" customFormat="1" customHeight="1" spans="1:56">
      <c r="A882" s="529"/>
      <c r="B882" s="213"/>
      <c r="C882" s="1198"/>
      <c r="D882" s="479"/>
      <c r="E882" s="465"/>
      <c r="F882" s="1157"/>
      <c r="G882" s="388"/>
      <c r="H882" s="388"/>
      <c r="I882" s="991"/>
      <c r="J882" s="388"/>
      <c r="K882" s="660"/>
      <c r="L882" s="388"/>
      <c r="M882" s="388"/>
      <c r="N882" s="217"/>
      <c r="O882" s="215"/>
      <c r="P882" s="388"/>
      <c r="Q882" s="388"/>
      <c r="R882" s="215"/>
      <c r="S882" s="1158"/>
      <c r="T882" s="753"/>
      <c r="BC882" s="1126"/>
      <c r="BD882" s="1200"/>
    </row>
    <row r="883" s="1119" customFormat="1" customHeight="1" spans="1:56">
      <c r="A883" s="529"/>
      <c r="B883" s="213"/>
      <c r="C883" s="1198"/>
      <c r="D883" s="479"/>
      <c r="E883" s="465"/>
      <c r="F883" s="1157"/>
      <c r="G883" s="388"/>
      <c r="H883" s="388"/>
      <c r="I883" s="991"/>
      <c r="J883" s="388"/>
      <c r="K883" s="660"/>
      <c r="L883" s="388"/>
      <c r="M883" s="388"/>
      <c r="N883" s="217"/>
      <c r="O883" s="215"/>
      <c r="P883" s="388"/>
      <c r="Q883" s="388"/>
      <c r="R883" s="215"/>
      <c r="S883" s="1158"/>
      <c r="T883" s="657"/>
      <c r="BC883" s="1126"/>
      <c r="BD883" s="1200"/>
    </row>
    <row r="884" s="1119" customFormat="1" customHeight="1" spans="1:56">
      <c r="A884" s="529"/>
      <c r="B884" s="213"/>
      <c r="C884" s="1198"/>
      <c r="D884" s="479"/>
      <c r="E884" s="465"/>
      <c r="F884" s="1157"/>
      <c r="G884" s="388"/>
      <c r="H884" s="388"/>
      <c r="I884" s="991"/>
      <c r="J884" s="388"/>
      <c r="K884" s="660"/>
      <c r="L884" s="388"/>
      <c r="M884" s="388"/>
      <c r="N884" s="217"/>
      <c r="O884" s="215"/>
      <c r="P884" s="388"/>
      <c r="Q884" s="388"/>
      <c r="R884" s="215"/>
      <c r="S884" s="1158"/>
      <c r="T884" s="753"/>
      <c r="BC884" s="1126"/>
      <c r="BD884" s="1200"/>
    </row>
    <row r="885" s="1119" customFormat="1" customHeight="1" spans="1:56">
      <c r="A885" s="529"/>
      <c r="B885" s="213"/>
      <c r="C885" s="1198"/>
      <c r="D885" s="479"/>
      <c r="E885" s="465"/>
      <c r="F885" s="1157"/>
      <c r="G885" s="388"/>
      <c r="H885" s="388"/>
      <c r="I885" s="991"/>
      <c r="J885" s="388"/>
      <c r="K885" s="660"/>
      <c r="L885" s="388"/>
      <c r="M885" s="388"/>
      <c r="N885" s="217"/>
      <c r="O885" s="215"/>
      <c r="P885" s="388"/>
      <c r="Q885" s="388"/>
      <c r="R885" s="215"/>
      <c r="S885" s="1158"/>
      <c r="T885" s="657"/>
      <c r="BC885" s="1126"/>
      <c r="BD885" s="1200"/>
    </row>
    <row r="886" s="1119" customFormat="1" customHeight="1" spans="1:56">
      <c r="A886" s="529"/>
      <c r="B886" s="213"/>
      <c r="C886" s="1198"/>
      <c r="D886" s="479"/>
      <c r="E886" s="465"/>
      <c r="F886" s="1157"/>
      <c r="G886" s="388"/>
      <c r="H886" s="388"/>
      <c r="I886" s="991"/>
      <c r="J886" s="388"/>
      <c r="K886" s="660"/>
      <c r="L886" s="388"/>
      <c r="M886" s="388"/>
      <c r="N886" s="217"/>
      <c r="O886" s="215"/>
      <c r="P886" s="388"/>
      <c r="Q886" s="388"/>
      <c r="R886" s="215"/>
      <c r="S886" s="1158"/>
      <c r="T886" s="753"/>
      <c r="BC886" s="1126"/>
      <c r="BD886" s="1200"/>
    </row>
    <row r="887" s="1119" customFormat="1" customHeight="1" spans="1:56">
      <c r="A887" s="529"/>
      <c r="B887" s="213"/>
      <c r="C887" s="1198"/>
      <c r="D887" s="479"/>
      <c r="E887" s="465"/>
      <c r="F887" s="1157"/>
      <c r="G887" s="388"/>
      <c r="H887" s="388"/>
      <c r="I887" s="991"/>
      <c r="J887" s="388"/>
      <c r="K887" s="660"/>
      <c r="L887" s="388"/>
      <c r="M887" s="388"/>
      <c r="N887" s="217"/>
      <c r="O887" s="215"/>
      <c r="P887" s="388"/>
      <c r="Q887" s="388"/>
      <c r="R887" s="215"/>
      <c r="S887" s="1158"/>
      <c r="T887" s="657"/>
      <c r="BC887" s="1126"/>
      <c r="BD887" s="1200"/>
    </row>
    <row r="888" s="1119" customFormat="1" customHeight="1" spans="1:56">
      <c r="A888" s="529"/>
      <c r="B888" s="213"/>
      <c r="C888" s="1198"/>
      <c r="D888" s="479"/>
      <c r="E888" s="465"/>
      <c r="F888" s="1157"/>
      <c r="G888" s="388"/>
      <c r="H888" s="388"/>
      <c r="I888" s="991"/>
      <c r="J888" s="388"/>
      <c r="K888" s="660"/>
      <c r="L888" s="388"/>
      <c r="M888" s="388"/>
      <c r="N888" s="217"/>
      <c r="O888" s="215"/>
      <c r="P888" s="388"/>
      <c r="Q888" s="388"/>
      <c r="R888" s="215"/>
      <c r="S888" s="1158"/>
      <c r="T888" s="753"/>
      <c r="BC888" s="1126"/>
      <c r="BD888" s="1200"/>
    </row>
    <row r="889" s="1119" customFormat="1" customHeight="1" spans="1:56">
      <c r="A889" s="529"/>
      <c r="B889" s="213"/>
      <c r="C889" s="1198"/>
      <c r="D889" s="479"/>
      <c r="E889" s="465"/>
      <c r="F889" s="1157"/>
      <c r="G889" s="388"/>
      <c r="H889" s="388"/>
      <c r="I889" s="991"/>
      <c r="J889" s="388"/>
      <c r="K889" s="660"/>
      <c r="L889" s="388"/>
      <c r="M889" s="388"/>
      <c r="N889" s="217"/>
      <c r="O889" s="215"/>
      <c r="P889" s="388"/>
      <c r="Q889" s="388"/>
      <c r="R889" s="215"/>
      <c r="S889" s="1158"/>
      <c r="T889" s="657"/>
      <c r="BC889" s="1126"/>
      <c r="BD889" s="1200"/>
    </row>
    <row r="890" s="1119" customFormat="1" customHeight="1" spans="1:56">
      <c r="A890" s="529"/>
      <c r="B890" s="213"/>
      <c r="C890" s="1198"/>
      <c r="D890" s="479"/>
      <c r="E890" s="465"/>
      <c r="F890" s="1157"/>
      <c r="G890" s="388"/>
      <c r="H890" s="388"/>
      <c r="I890" s="991"/>
      <c r="J890" s="388"/>
      <c r="K890" s="660"/>
      <c r="L890" s="388"/>
      <c r="M890" s="388"/>
      <c r="N890" s="217"/>
      <c r="O890" s="215"/>
      <c r="P890" s="217"/>
      <c r="Q890" s="217"/>
      <c r="R890" s="215"/>
      <c r="S890" s="1158"/>
      <c r="T890" s="657"/>
      <c r="BC890" s="1126"/>
      <c r="BD890" s="1200"/>
    </row>
    <row r="891" s="1119" customFormat="1" customHeight="1" spans="1:56">
      <c r="A891" s="529"/>
      <c r="B891" s="213"/>
      <c r="C891" s="1198"/>
      <c r="D891" s="479"/>
      <c r="E891" s="465"/>
      <c r="F891" s="1157"/>
      <c r="G891" s="388"/>
      <c r="H891" s="388"/>
      <c r="I891" s="991"/>
      <c r="J891" s="388"/>
      <c r="K891" s="660"/>
      <c r="L891" s="388"/>
      <c r="M891" s="388"/>
      <c r="N891" s="217"/>
      <c r="O891" s="215"/>
      <c r="P891" s="217"/>
      <c r="Q891" s="217"/>
      <c r="R891" s="215"/>
      <c r="S891" s="1158"/>
      <c r="T891" s="657"/>
      <c r="BC891" s="1126"/>
      <c r="BD891" s="1200"/>
    </row>
    <row r="892" s="1119" customFormat="1" customHeight="1" spans="1:56">
      <c r="A892" s="529"/>
      <c r="B892" s="213"/>
      <c r="C892" s="1198"/>
      <c r="D892" s="479"/>
      <c r="E892" s="465"/>
      <c r="F892" s="1157"/>
      <c r="G892" s="388"/>
      <c r="H892" s="388"/>
      <c r="I892" s="991"/>
      <c r="J892" s="388"/>
      <c r="K892" s="660"/>
      <c r="L892" s="388"/>
      <c r="M892" s="388"/>
      <c r="N892" s="217"/>
      <c r="O892" s="215"/>
      <c r="P892" s="388"/>
      <c r="Q892" s="388"/>
      <c r="R892" s="215"/>
      <c r="S892" s="1158"/>
      <c r="T892" s="753"/>
      <c r="BC892" s="1126"/>
      <c r="BD892" s="1200"/>
    </row>
    <row r="893" s="1119" customFormat="1" customHeight="1" spans="1:56">
      <c r="A893" s="529"/>
      <c r="B893" s="213"/>
      <c r="C893" s="1198"/>
      <c r="D893" s="479"/>
      <c r="E893" s="465"/>
      <c r="F893" s="1157"/>
      <c r="G893" s="388"/>
      <c r="H893" s="388"/>
      <c r="I893" s="991"/>
      <c r="J893" s="388"/>
      <c r="K893" s="660"/>
      <c r="L893" s="388"/>
      <c r="M893" s="388"/>
      <c r="N893" s="217"/>
      <c r="O893" s="215"/>
      <c r="P893" s="388"/>
      <c r="Q893" s="388"/>
      <c r="R893" s="215"/>
      <c r="S893" s="1158"/>
      <c r="T893" s="657"/>
      <c r="BC893" s="1126"/>
      <c r="BD893" s="1200"/>
    </row>
    <row r="894" s="1119" customFormat="1" customHeight="1" spans="1:56">
      <c r="A894" s="529"/>
      <c r="B894" s="213"/>
      <c r="C894" s="1198"/>
      <c r="D894" s="479"/>
      <c r="E894" s="465"/>
      <c r="F894" s="1157"/>
      <c r="G894" s="388"/>
      <c r="H894" s="388"/>
      <c r="I894" s="991"/>
      <c r="J894" s="388"/>
      <c r="K894" s="660"/>
      <c r="L894" s="388"/>
      <c r="M894" s="388"/>
      <c r="N894" s="217"/>
      <c r="O894" s="215"/>
      <c r="P894" s="388"/>
      <c r="Q894" s="388"/>
      <c r="R894" s="215"/>
      <c r="S894" s="1158"/>
      <c r="T894" s="657"/>
      <c r="BC894" s="1126"/>
      <c r="BD894" s="1200"/>
    </row>
    <row r="895" s="1119" customFormat="1" customHeight="1" spans="1:56">
      <c r="A895" s="529"/>
      <c r="B895" s="213"/>
      <c r="C895" s="1198"/>
      <c r="D895" s="479"/>
      <c r="E895" s="465"/>
      <c r="F895" s="1157"/>
      <c r="G895" s="388"/>
      <c r="H895" s="388"/>
      <c r="I895" s="991"/>
      <c r="J895" s="388"/>
      <c r="K895" s="660"/>
      <c r="L895" s="388"/>
      <c r="M895" s="388"/>
      <c r="N895" s="217"/>
      <c r="O895" s="215"/>
      <c r="P895" s="388"/>
      <c r="Q895" s="388"/>
      <c r="R895" s="215"/>
      <c r="S895" s="1158"/>
      <c r="T895" s="753"/>
      <c r="BC895" s="1126"/>
      <c r="BD895" s="1200"/>
    </row>
    <row r="896" s="1119" customFormat="1" customHeight="1" spans="1:56">
      <c r="A896" s="529"/>
      <c r="B896" s="213"/>
      <c r="C896" s="1198"/>
      <c r="D896" s="479"/>
      <c r="E896" s="465"/>
      <c r="F896" s="1157"/>
      <c r="G896" s="388"/>
      <c r="H896" s="388"/>
      <c r="I896" s="991"/>
      <c r="J896" s="388"/>
      <c r="K896" s="660"/>
      <c r="L896" s="388"/>
      <c r="M896" s="388"/>
      <c r="N896" s="217"/>
      <c r="O896" s="215"/>
      <c r="P896" s="388"/>
      <c r="Q896" s="388"/>
      <c r="R896" s="215"/>
      <c r="S896" s="1158"/>
      <c r="T896" s="657"/>
      <c r="BC896" s="1126"/>
      <c r="BD896" s="1200"/>
    </row>
    <row r="897" s="1119" customFormat="1" customHeight="1" spans="1:56">
      <c r="A897" s="529"/>
      <c r="B897" s="213"/>
      <c r="C897" s="1198"/>
      <c r="D897" s="479"/>
      <c r="E897" s="465"/>
      <c r="F897" s="1157"/>
      <c r="G897" s="388"/>
      <c r="H897" s="388"/>
      <c r="I897" s="991"/>
      <c r="J897" s="388"/>
      <c r="K897" s="660"/>
      <c r="L897" s="388"/>
      <c r="M897" s="388"/>
      <c r="N897" s="217"/>
      <c r="O897" s="215"/>
      <c r="P897" s="388"/>
      <c r="Q897" s="388"/>
      <c r="R897" s="215"/>
      <c r="S897" s="1158"/>
      <c r="T897" s="753"/>
      <c r="BC897" s="1126"/>
      <c r="BD897" s="1200"/>
    </row>
    <row r="898" s="1119" customFormat="1" customHeight="1" spans="1:56">
      <c r="A898" s="529"/>
      <c r="B898" s="213"/>
      <c r="C898" s="1198"/>
      <c r="D898" s="479"/>
      <c r="E898" s="465"/>
      <c r="F898" s="1157"/>
      <c r="G898" s="388"/>
      <c r="H898" s="388"/>
      <c r="I898" s="991"/>
      <c r="J898" s="388"/>
      <c r="K898" s="660"/>
      <c r="L898" s="388"/>
      <c r="M898" s="388"/>
      <c r="N898" s="217"/>
      <c r="O898" s="215"/>
      <c r="P898" s="388"/>
      <c r="Q898" s="388"/>
      <c r="R898" s="215"/>
      <c r="S898" s="1158"/>
      <c r="T898" s="657"/>
      <c r="BC898" s="1126"/>
      <c r="BD898" s="1200"/>
    </row>
    <row r="899" s="1119" customFormat="1" customHeight="1" spans="1:56">
      <c r="A899" s="529"/>
      <c r="B899" s="213"/>
      <c r="C899" s="1198"/>
      <c r="D899" s="479"/>
      <c r="E899" s="465"/>
      <c r="F899" s="1157"/>
      <c r="G899" s="388"/>
      <c r="H899" s="388"/>
      <c r="I899" s="991"/>
      <c r="J899" s="388"/>
      <c r="K899" s="660"/>
      <c r="L899" s="388"/>
      <c r="M899" s="388"/>
      <c r="N899" s="217"/>
      <c r="O899" s="215"/>
      <c r="P899" s="217"/>
      <c r="Q899" s="217"/>
      <c r="R899" s="215"/>
      <c r="S899" s="1158"/>
      <c r="T899" s="657"/>
      <c r="BC899" s="1126"/>
      <c r="BD899" s="1200"/>
    </row>
    <row r="900" s="1119" customFormat="1" customHeight="1" spans="1:56">
      <c r="A900" s="529"/>
      <c r="B900" s="213"/>
      <c r="C900" s="1198"/>
      <c r="D900" s="409"/>
      <c r="E900" s="465"/>
      <c r="F900" s="1157"/>
      <c r="G900" s="388"/>
      <c r="H900" s="388"/>
      <c r="I900" s="991"/>
      <c r="J900" s="388"/>
      <c r="K900" s="660"/>
      <c r="L900" s="388"/>
      <c r="M900" s="388"/>
      <c r="N900" s="217"/>
      <c r="O900" s="215"/>
      <c r="P900" s="217"/>
      <c r="Q900" s="217"/>
      <c r="R900" s="215"/>
      <c r="S900" s="1158"/>
      <c r="T900" s="657"/>
      <c r="BC900" s="1126"/>
      <c r="BD900" s="1200"/>
    </row>
    <row r="901" s="1119" customFormat="1" customHeight="1" spans="1:56">
      <c r="A901" s="529"/>
      <c r="B901" s="213"/>
      <c r="C901" s="1198"/>
      <c r="D901" s="479"/>
      <c r="E901" s="465"/>
      <c r="F901" s="1157"/>
      <c r="G901" s="388"/>
      <c r="H901" s="388"/>
      <c r="I901" s="991"/>
      <c r="J901" s="388"/>
      <c r="K901" s="660"/>
      <c r="L901" s="388"/>
      <c r="M901" s="388"/>
      <c r="N901" s="217"/>
      <c r="O901" s="215"/>
      <c r="P901" s="217"/>
      <c r="Q901" s="217"/>
      <c r="R901" s="215"/>
      <c r="S901" s="1158"/>
      <c r="T901" s="657"/>
      <c r="BC901" s="1126"/>
      <c r="BD901" s="1200"/>
    </row>
    <row r="902" s="1119" customFormat="1" customHeight="1" spans="1:56">
      <c r="A902" s="529"/>
      <c r="B902" s="213"/>
      <c r="C902" s="1198"/>
      <c r="D902" s="479"/>
      <c r="E902" s="465"/>
      <c r="F902" s="1157"/>
      <c r="G902" s="388"/>
      <c r="H902" s="388"/>
      <c r="I902" s="991"/>
      <c r="J902" s="388"/>
      <c r="K902" s="660"/>
      <c r="L902" s="388"/>
      <c r="M902" s="388"/>
      <c r="N902" s="217"/>
      <c r="O902" s="215"/>
      <c r="P902" s="388"/>
      <c r="Q902" s="388"/>
      <c r="R902" s="215"/>
      <c r="S902" s="1158"/>
      <c r="T902" s="753"/>
      <c r="BC902" s="1126"/>
      <c r="BD902" s="1200"/>
    </row>
    <row r="903" s="1119" customFormat="1" customHeight="1" spans="1:56">
      <c r="A903" s="529"/>
      <c r="B903" s="213"/>
      <c r="C903" s="1198"/>
      <c r="D903" s="479"/>
      <c r="E903" s="465"/>
      <c r="F903" s="1157"/>
      <c r="G903" s="388"/>
      <c r="H903" s="388"/>
      <c r="I903" s="991"/>
      <c r="J903" s="388"/>
      <c r="K903" s="660"/>
      <c r="L903" s="388"/>
      <c r="M903" s="388"/>
      <c r="N903" s="217"/>
      <c r="O903" s="215"/>
      <c r="P903" s="388"/>
      <c r="Q903" s="388"/>
      <c r="R903" s="215"/>
      <c r="S903" s="1158"/>
      <c r="T903" s="657"/>
      <c r="BC903" s="1126"/>
      <c r="BD903" s="1200"/>
    </row>
    <row r="904" s="1119" customFormat="1" customHeight="1" spans="1:56">
      <c r="A904" s="529"/>
      <c r="B904" s="213"/>
      <c r="C904" s="1198"/>
      <c r="D904" s="479"/>
      <c r="E904" s="465"/>
      <c r="F904" s="1157"/>
      <c r="G904" s="388"/>
      <c r="H904" s="388"/>
      <c r="I904" s="991"/>
      <c r="J904" s="388"/>
      <c r="K904" s="660"/>
      <c r="L904" s="388"/>
      <c r="M904" s="388"/>
      <c r="N904" s="217"/>
      <c r="O904" s="215"/>
      <c r="P904" s="217"/>
      <c r="Q904" s="217"/>
      <c r="R904" s="215"/>
      <c r="S904" s="1158"/>
      <c r="T904" s="657"/>
      <c r="BC904" s="1126"/>
      <c r="BD904" s="1200"/>
    </row>
    <row r="905" s="1119" customFormat="1" customHeight="1" spans="1:56">
      <c r="A905" s="529"/>
      <c r="B905" s="213"/>
      <c r="C905" s="1198"/>
      <c r="D905" s="479"/>
      <c r="E905" s="465"/>
      <c r="F905" s="1157"/>
      <c r="G905" s="388"/>
      <c r="H905" s="388"/>
      <c r="I905" s="991"/>
      <c r="J905" s="388"/>
      <c r="K905" s="660"/>
      <c r="L905" s="388"/>
      <c r="M905" s="388"/>
      <c r="N905" s="217"/>
      <c r="O905" s="215"/>
      <c r="P905" s="217"/>
      <c r="Q905" s="217"/>
      <c r="R905" s="215"/>
      <c r="S905" s="1158"/>
      <c r="T905" s="657"/>
      <c r="BC905" s="1126"/>
      <c r="BD905" s="1200"/>
    </row>
    <row r="906" s="1119" customFormat="1" customHeight="1" spans="1:56">
      <c r="A906" s="529"/>
      <c r="B906" s="213"/>
      <c r="C906" s="1198"/>
      <c r="D906" s="479"/>
      <c r="E906" s="465"/>
      <c r="F906" s="1157"/>
      <c r="G906" s="388"/>
      <c r="H906" s="388"/>
      <c r="I906" s="991"/>
      <c r="J906" s="388"/>
      <c r="K906" s="660"/>
      <c r="L906" s="388"/>
      <c r="M906" s="388"/>
      <c r="N906" s="217"/>
      <c r="O906" s="215"/>
      <c r="P906" s="388"/>
      <c r="Q906" s="388"/>
      <c r="R906" s="215"/>
      <c r="S906" s="1158"/>
      <c r="T906" s="657"/>
      <c r="BC906" s="1126"/>
      <c r="BD906" s="1200"/>
    </row>
    <row r="907" s="1119" customFormat="1" customHeight="1" spans="1:56">
      <c r="A907" s="529"/>
      <c r="B907" s="213"/>
      <c r="C907" s="1198"/>
      <c r="D907" s="409"/>
      <c r="E907" s="465"/>
      <c r="F907" s="1157"/>
      <c r="G907" s="388"/>
      <c r="H907" s="388"/>
      <c r="I907" s="991"/>
      <c r="J907" s="388"/>
      <c r="K907" s="660"/>
      <c r="L907" s="388"/>
      <c r="M907" s="388"/>
      <c r="N907" s="217"/>
      <c r="O907" s="215"/>
      <c r="P907" s="388"/>
      <c r="Q907" s="388"/>
      <c r="R907" s="215"/>
      <c r="S907" s="1158"/>
      <c r="T907" s="657"/>
      <c r="BC907" s="1126"/>
      <c r="BD907" s="1200"/>
    </row>
    <row r="908" s="1119" customFormat="1" customHeight="1" spans="1:56">
      <c r="A908" s="529"/>
      <c r="B908" s="213"/>
      <c r="C908" s="1198"/>
      <c r="D908" s="479"/>
      <c r="E908" s="465"/>
      <c r="F908" s="1157"/>
      <c r="G908" s="388"/>
      <c r="H908" s="388"/>
      <c r="I908" s="991"/>
      <c r="J908" s="388"/>
      <c r="K908" s="660"/>
      <c r="L908" s="388"/>
      <c r="M908" s="388"/>
      <c r="N908" s="217"/>
      <c r="O908" s="215"/>
      <c r="P908" s="388"/>
      <c r="Q908" s="388"/>
      <c r="R908" s="215"/>
      <c r="S908" s="1158"/>
      <c r="T908" s="657"/>
      <c r="BC908" s="1126"/>
      <c r="BD908" s="1200"/>
    </row>
    <row r="909" s="1119" customFormat="1" customHeight="1" spans="1:56">
      <c r="A909" s="529"/>
      <c r="B909" s="213"/>
      <c r="C909" s="1198"/>
      <c r="D909" s="479"/>
      <c r="E909" s="465"/>
      <c r="F909" s="1157"/>
      <c r="G909" s="388"/>
      <c r="H909" s="388"/>
      <c r="I909" s="991"/>
      <c r="J909" s="388"/>
      <c r="K909" s="660"/>
      <c r="L909" s="388"/>
      <c r="M909" s="388"/>
      <c r="N909" s="217"/>
      <c r="O909" s="215"/>
      <c r="P909" s="388"/>
      <c r="Q909" s="388"/>
      <c r="R909" s="215"/>
      <c r="S909" s="1158"/>
      <c r="T909" s="657"/>
      <c r="BC909" s="1126"/>
      <c r="BD909" s="1200"/>
    </row>
    <row r="910" s="1119" customFormat="1" customHeight="1" spans="1:56">
      <c r="A910" s="529"/>
      <c r="B910" s="213"/>
      <c r="C910" s="1198"/>
      <c r="D910" s="479"/>
      <c r="E910" s="465"/>
      <c r="F910" s="1157"/>
      <c r="G910" s="388"/>
      <c r="H910" s="388"/>
      <c r="I910" s="991"/>
      <c r="J910" s="388"/>
      <c r="K910" s="660"/>
      <c r="L910" s="388"/>
      <c r="M910" s="388"/>
      <c r="N910" s="217"/>
      <c r="O910" s="215"/>
      <c r="P910" s="388"/>
      <c r="Q910" s="388"/>
      <c r="R910" s="215"/>
      <c r="S910" s="1158"/>
      <c r="T910" s="657"/>
      <c r="BC910" s="1126"/>
      <c r="BD910" s="1200"/>
    </row>
    <row r="911" s="1119" customFormat="1" customHeight="1" spans="1:56">
      <c r="A911" s="529"/>
      <c r="B911" s="213"/>
      <c r="C911" s="1198"/>
      <c r="D911" s="479"/>
      <c r="E911" s="465"/>
      <c r="F911" s="1157"/>
      <c r="G911" s="388"/>
      <c r="H911" s="388"/>
      <c r="I911" s="991"/>
      <c r="J911" s="388"/>
      <c r="K911" s="660"/>
      <c r="L911" s="388"/>
      <c r="M911" s="388"/>
      <c r="N911" s="217"/>
      <c r="O911" s="215"/>
      <c r="P911" s="388"/>
      <c r="Q911" s="388"/>
      <c r="R911" s="215"/>
      <c r="S911" s="1158"/>
      <c r="T911" s="657"/>
      <c r="BC911" s="1126"/>
      <c r="BD911" s="1200"/>
    </row>
    <row r="912" s="1119" customFormat="1" customHeight="1" spans="1:56">
      <c r="A912" s="529"/>
      <c r="B912" s="213"/>
      <c r="C912" s="1198"/>
      <c r="D912" s="479"/>
      <c r="E912" s="465"/>
      <c r="F912" s="1157"/>
      <c r="G912" s="388"/>
      <c r="H912" s="388"/>
      <c r="I912" s="991"/>
      <c r="J912" s="388"/>
      <c r="K912" s="660"/>
      <c r="L912" s="388"/>
      <c r="M912" s="388"/>
      <c r="N912" s="217"/>
      <c r="O912" s="215"/>
      <c r="P912" s="388"/>
      <c r="Q912" s="388"/>
      <c r="R912" s="215"/>
      <c r="S912" s="1158"/>
      <c r="T912" s="753"/>
      <c r="BC912" s="1126"/>
      <c r="BD912" s="1200"/>
    </row>
    <row r="913" s="1119" customFormat="1" customHeight="1" spans="1:56">
      <c r="A913" s="529"/>
      <c r="B913" s="213"/>
      <c r="C913" s="1198"/>
      <c r="D913" s="479"/>
      <c r="E913" s="465"/>
      <c r="F913" s="1157"/>
      <c r="G913" s="388"/>
      <c r="H913" s="388"/>
      <c r="I913" s="991"/>
      <c r="J913" s="388"/>
      <c r="K913" s="660"/>
      <c r="L913" s="388"/>
      <c r="M913" s="388"/>
      <c r="N913" s="217"/>
      <c r="O913" s="215"/>
      <c r="P913" s="388"/>
      <c r="Q913" s="388"/>
      <c r="R913" s="215"/>
      <c r="S913" s="1158"/>
      <c r="T913" s="657"/>
      <c r="BC913" s="1126"/>
      <c r="BD913" s="1200"/>
    </row>
    <row r="914" s="1119" customFormat="1" customHeight="1" spans="1:56">
      <c r="A914" s="529"/>
      <c r="B914" s="213"/>
      <c r="C914" s="1198"/>
      <c r="D914" s="479"/>
      <c r="E914" s="465"/>
      <c r="F914" s="1157"/>
      <c r="G914" s="388"/>
      <c r="H914" s="388"/>
      <c r="I914" s="991"/>
      <c r="J914" s="388"/>
      <c r="K914" s="660"/>
      <c r="L914" s="388"/>
      <c r="M914" s="388"/>
      <c r="N914" s="217"/>
      <c r="O914" s="215"/>
      <c r="P914" s="388"/>
      <c r="Q914" s="388"/>
      <c r="R914" s="215"/>
      <c r="S914" s="1158"/>
      <c r="T914" s="753"/>
      <c r="BC914" s="1126"/>
      <c r="BD914" s="1200"/>
    </row>
    <row r="915" s="1119" customFormat="1" customHeight="1" spans="1:56">
      <c r="A915" s="529"/>
      <c r="B915" s="213"/>
      <c r="C915" s="1198"/>
      <c r="D915" s="409"/>
      <c r="E915" s="465"/>
      <c r="F915" s="1157"/>
      <c r="G915" s="388"/>
      <c r="H915" s="388"/>
      <c r="I915" s="991"/>
      <c r="J915" s="388"/>
      <c r="K915" s="660"/>
      <c r="L915" s="388"/>
      <c r="M915" s="388"/>
      <c r="N915" s="217"/>
      <c r="O915" s="215"/>
      <c r="P915" s="388"/>
      <c r="Q915" s="388"/>
      <c r="R915" s="215"/>
      <c r="S915" s="1158"/>
      <c r="T915" s="657"/>
      <c r="BC915" s="1126"/>
      <c r="BD915" s="1200"/>
    </row>
    <row r="916" s="1119" customFormat="1" customHeight="1" spans="1:56">
      <c r="A916" s="529"/>
      <c r="B916" s="213"/>
      <c r="C916" s="1198"/>
      <c r="D916" s="479"/>
      <c r="E916" s="465"/>
      <c r="F916" s="1157"/>
      <c r="G916" s="388"/>
      <c r="H916" s="388"/>
      <c r="I916" s="991"/>
      <c r="J916" s="388"/>
      <c r="K916" s="660"/>
      <c r="L916" s="388"/>
      <c r="M916" s="388"/>
      <c r="N916" s="217"/>
      <c r="O916" s="215"/>
      <c r="P916" s="217"/>
      <c r="Q916" s="217"/>
      <c r="R916" s="215"/>
      <c r="S916" s="1158"/>
      <c r="T916" s="657"/>
      <c r="BC916" s="1126"/>
      <c r="BD916" s="1200"/>
    </row>
    <row r="917" s="1119" customFormat="1" customHeight="1" spans="1:56">
      <c r="A917" s="529"/>
      <c r="B917" s="213"/>
      <c r="C917" s="1198"/>
      <c r="D917" s="479"/>
      <c r="E917" s="465"/>
      <c r="F917" s="1157"/>
      <c r="G917" s="388"/>
      <c r="H917" s="388"/>
      <c r="I917" s="991"/>
      <c r="J917" s="388"/>
      <c r="K917" s="660"/>
      <c r="L917" s="388"/>
      <c r="M917" s="388"/>
      <c r="N917" s="217"/>
      <c r="O917" s="215"/>
      <c r="P917" s="217"/>
      <c r="Q917" s="217"/>
      <c r="R917" s="215"/>
      <c r="S917" s="1158"/>
      <c r="T917" s="657"/>
      <c r="BC917" s="1126"/>
      <c r="BD917" s="1200"/>
    </row>
    <row r="918" s="1119" customFormat="1" customHeight="1" spans="1:56">
      <c r="A918" s="529"/>
      <c r="B918" s="213"/>
      <c r="C918" s="1198"/>
      <c r="D918" s="479"/>
      <c r="E918" s="465"/>
      <c r="F918" s="1157"/>
      <c r="G918" s="388"/>
      <c r="H918" s="388"/>
      <c r="I918" s="991"/>
      <c r="J918" s="388"/>
      <c r="K918" s="660"/>
      <c r="L918" s="388"/>
      <c r="M918" s="388"/>
      <c r="N918" s="217"/>
      <c r="O918" s="215"/>
      <c r="P918" s="388"/>
      <c r="Q918" s="388"/>
      <c r="R918" s="215"/>
      <c r="S918" s="1158"/>
      <c r="T918" s="753"/>
      <c r="BC918" s="1126"/>
      <c r="BD918" s="1200"/>
    </row>
    <row r="919" s="1119" customFormat="1" customHeight="1" spans="1:56">
      <c r="A919" s="529"/>
      <c r="B919" s="213"/>
      <c r="C919" s="1198"/>
      <c r="D919" s="479"/>
      <c r="E919" s="465"/>
      <c r="F919" s="1157"/>
      <c r="G919" s="388"/>
      <c r="H919" s="388"/>
      <c r="I919" s="991"/>
      <c r="J919" s="388"/>
      <c r="K919" s="660"/>
      <c r="L919" s="388"/>
      <c r="M919" s="388"/>
      <c r="N919" s="217"/>
      <c r="O919" s="215"/>
      <c r="P919" s="388"/>
      <c r="Q919" s="388"/>
      <c r="R919" s="215"/>
      <c r="S919" s="1158"/>
      <c r="T919" s="657"/>
      <c r="BC919" s="1126"/>
      <c r="BD919" s="1200"/>
    </row>
    <row r="920" s="1119" customFormat="1" customHeight="1" spans="1:56">
      <c r="A920" s="529"/>
      <c r="B920" s="213"/>
      <c r="C920" s="1198"/>
      <c r="D920" s="479"/>
      <c r="E920" s="465"/>
      <c r="F920" s="1157"/>
      <c r="G920" s="388"/>
      <c r="H920" s="388"/>
      <c r="I920" s="991"/>
      <c r="J920" s="388"/>
      <c r="K920" s="660"/>
      <c r="L920" s="388"/>
      <c r="M920" s="388"/>
      <c r="N920" s="217"/>
      <c r="O920" s="215"/>
      <c r="P920" s="217"/>
      <c r="Q920" s="217"/>
      <c r="R920" s="215"/>
      <c r="S920" s="1158"/>
      <c r="T920" s="657"/>
      <c r="BC920" s="1126"/>
      <c r="BD920" s="1200"/>
    </row>
    <row r="921" s="1119" customFormat="1" customHeight="1" spans="1:56">
      <c r="A921" s="529"/>
      <c r="B921" s="213"/>
      <c r="C921" s="1198"/>
      <c r="D921" s="479"/>
      <c r="E921" s="465"/>
      <c r="F921" s="1157"/>
      <c r="G921" s="388"/>
      <c r="H921" s="388"/>
      <c r="I921" s="991"/>
      <c r="J921" s="388"/>
      <c r="K921" s="660"/>
      <c r="L921" s="388"/>
      <c r="M921" s="388"/>
      <c r="N921" s="217"/>
      <c r="O921" s="215"/>
      <c r="P921" s="217"/>
      <c r="Q921" s="217"/>
      <c r="R921" s="215"/>
      <c r="S921" s="1158"/>
      <c r="T921" s="657"/>
      <c r="BC921" s="1126"/>
      <c r="BD921" s="1200"/>
    </row>
    <row r="922" s="1119" customFormat="1" customHeight="1" spans="1:56">
      <c r="A922" s="529"/>
      <c r="B922" s="213"/>
      <c r="C922" s="1198"/>
      <c r="D922" s="479"/>
      <c r="E922" s="465"/>
      <c r="F922" s="1157"/>
      <c r="G922" s="388"/>
      <c r="H922" s="388"/>
      <c r="I922" s="991"/>
      <c r="J922" s="388"/>
      <c r="K922" s="660"/>
      <c r="L922" s="388"/>
      <c r="M922" s="388"/>
      <c r="N922" s="217"/>
      <c r="O922" s="215"/>
      <c r="P922" s="388"/>
      <c r="Q922" s="388"/>
      <c r="R922" s="215"/>
      <c r="S922" s="1158"/>
      <c r="T922" s="753"/>
      <c r="BC922" s="1126"/>
      <c r="BD922" s="1200"/>
    </row>
    <row r="923" s="1119" customFormat="1" customHeight="1" spans="1:56">
      <c r="A923" s="529"/>
      <c r="B923" s="213"/>
      <c r="C923" s="1198"/>
      <c r="D923" s="479"/>
      <c r="E923" s="465"/>
      <c r="F923" s="1157"/>
      <c r="G923" s="388"/>
      <c r="H923" s="388"/>
      <c r="I923" s="991"/>
      <c r="J923" s="388"/>
      <c r="K923" s="660"/>
      <c r="L923" s="388"/>
      <c r="M923" s="388"/>
      <c r="N923" s="217"/>
      <c r="O923" s="215"/>
      <c r="P923" s="388"/>
      <c r="Q923" s="388"/>
      <c r="R923" s="215"/>
      <c r="S923" s="1158"/>
      <c r="T923" s="657"/>
      <c r="BC923" s="1126"/>
      <c r="BD923" s="1200"/>
    </row>
    <row r="924" s="1119" customFormat="1" customHeight="1" spans="1:56">
      <c r="A924" s="529"/>
      <c r="B924" s="213"/>
      <c r="C924" s="1198"/>
      <c r="D924" s="479"/>
      <c r="E924" s="465"/>
      <c r="F924" s="1157"/>
      <c r="G924" s="388"/>
      <c r="H924" s="388"/>
      <c r="I924" s="991"/>
      <c r="J924" s="388"/>
      <c r="K924" s="660"/>
      <c r="L924" s="388"/>
      <c r="M924" s="388"/>
      <c r="N924" s="217"/>
      <c r="O924" s="215"/>
      <c r="P924" s="388"/>
      <c r="Q924" s="388"/>
      <c r="R924" s="215"/>
      <c r="S924" s="1158"/>
      <c r="T924" s="753"/>
      <c r="BC924" s="1126"/>
      <c r="BD924" s="1200"/>
    </row>
    <row r="925" s="1119" customFormat="1" customHeight="1" spans="1:56">
      <c r="A925" s="529"/>
      <c r="B925" s="213"/>
      <c r="C925" s="1198"/>
      <c r="D925" s="479"/>
      <c r="E925" s="465"/>
      <c r="F925" s="1157"/>
      <c r="G925" s="388"/>
      <c r="H925" s="388"/>
      <c r="I925" s="991"/>
      <c r="J925" s="388"/>
      <c r="K925" s="660"/>
      <c r="L925" s="388"/>
      <c r="M925" s="388"/>
      <c r="N925" s="217"/>
      <c r="O925" s="215"/>
      <c r="P925" s="388"/>
      <c r="Q925" s="388"/>
      <c r="R925" s="215"/>
      <c r="S925" s="1158"/>
      <c r="T925" s="657"/>
      <c r="BC925" s="1126"/>
      <c r="BD925" s="1200"/>
    </row>
    <row r="926" s="1119" customFormat="1" customHeight="1" spans="1:56">
      <c r="A926" s="529"/>
      <c r="B926" s="213"/>
      <c r="C926" s="1198"/>
      <c r="D926" s="479"/>
      <c r="E926" s="465"/>
      <c r="F926" s="1157"/>
      <c r="G926" s="388"/>
      <c r="H926" s="388"/>
      <c r="I926" s="991"/>
      <c r="J926" s="388"/>
      <c r="K926" s="660"/>
      <c r="L926" s="388"/>
      <c r="M926" s="388"/>
      <c r="N926" s="217"/>
      <c r="O926" s="215"/>
      <c r="P926" s="217"/>
      <c r="Q926" s="217"/>
      <c r="R926" s="215"/>
      <c r="S926" s="1158"/>
      <c r="T926" s="657"/>
      <c r="BC926" s="1126"/>
      <c r="BD926" s="1200"/>
    </row>
    <row r="927" s="1119" customFormat="1" customHeight="1" spans="1:56">
      <c r="A927" s="529"/>
      <c r="B927" s="213"/>
      <c r="C927" s="1198"/>
      <c r="D927" s="479"/>
      <c r="E927" s="465"/>
      <c r="F927" s="1157"/>
      <c r="G927" s="388"/>
      <c r="H927" s="388"/>
      <c r="I927" s="991"/>
      <c r="J927" s="388"/>
      <c r="K927" s="660"/>
      <c r="L927" s="388"/>
      <c r="M927" s="388"/>
      <c r="N927" s="217"/>
      <c r="O927" s="215"/>
      <c r="P927" s="217"/>
      <c r="Q927" s="217"/>
      <c r="R927" s="215"/>
      <c r="S927" s="1158"/>
      <c r="T927" s="657"/>
      <c r="BC927" s="1126"/>
      <c r="BD927" s="1200"/>
    </row>
    <row r="928" s="1119" customFormat="1" customHeight="1" spans="1:56">
      <c r="A928" s="529"/>
      <c r="B928" s="213"/>
      <c r="C928" s="1198"/>
      <c r="D928" s="479"/>
      <c r="E928" s="465"/>
      <c r="F928" s="1157"/>
      <c r="G928" s="388"/>
      <c r="H928" s="388"/>
      <c r="I928" s="991"/>
      <c r="J928" s="388"/>
      <c r="K928" s="660"/>
      <c r="L928" s="388"/>
      <c r="M928" s="388"/>
      <c r="N928" s="217"/>
      <c r="O928" s="215"/>
      <c r="P928" s="217"/>
      <c r="Q928" s="217"/>
      <c r="R928" s="215"/>
      <c r="S928" s="1158"/>
      <c r="T928" s="657"/>
      <c r="BC928" s="1126"/>
      <c r="BD928" s="1200"/>
    </row>
    <row r="929" s="1119" customFormat="1" customHeight="1" spans="1:56">
      <c r="A929" s="529"/>
      <c r="B929" s="213"/>
      <c r="C929" s="1198"/>
      <c r="D929" s="479"/>
      <c r="E929" s="465"/>
      <c r="F929" s="1157"/>
      <c r="G929" s="388"/>
      <c r="H929" s="388"/>
      <c r="I929" s="991"/>
      <c r="J929" s="388"/>
      <c r="K929" s="660"/>
      <c r="L929" s="388"/>
      <c r="M929" s="388"/>
      <c r="N929" s="217"/>
      <c r="O929" s="215"/>
      <c r="P929" s="217"/>
      <c r="Q929" s="217"/>
      <c r="R929" s="215"/>
      <c r="S929" s="1158"/>
      <c r="T929" s="657"/>
      <c r="BC929" s="1126"/>
      <c r="BD929" s="1200"/>
    </row>
    <row r="930" s="1119" customFormat="1" customHeight="1" spans="1:56">
      <c r="A930" s="529"/>
      <c r="B930" s="213"/>
      <c r="C930" s="1198"/>
      <c r="D930" s="479"/>
      <c r="E930" s="465"/>
      <c r="F930" s="1157"/>
      <c r="G930" s="388"/>
      <c r="H930" s="388"/>
      <c r="I930" s="991"/>
      <c r="J930" s="388"/>
      <c r="K930" s="660"/>
      <c r="L930" s="388"/>
      <c r="M930" s="388"/>
      <c r="N930" s="217"/>
      <c r="O930" s="215"/>
      <c r="P930" s="388"/>
      <c r="Q930" s="388"/>
      <c r="R930" s="215"/>
      <c r="S930" s="1158"/>
      <c r="T930" s="753"/>
      <c r="BC930" s="1126"/>
      <c r="BD930" s="1200"/>
    </row>
    <row r="931" s="1119" customFormat="1" customHeight="1" spans="1:56">
      <c r="A931" s="529"/>
      <c r="B931" s="213"/>
      <c r="C931" s="1198"/>
      <c r="D931" s="479"/>
      <c r="E931" s="465"/>
      <c r="F931" s="1157"/>
      <c r="G931" s="388"/>
      <c r="H931" s="388"/>
      <c r="I931" s="991"/>
      <c r="J931" s="388"/>
      <c r="K931" s="660"/>
      <c r="L931" s="388"/>
      <c r="M931" s="388"/>
      <c r="N931" s="217"/>
      <c r="O931" s="215"/>
      <c r="P931" s="388"/>
      <c r="Q931" s="388"/>
      <c r="R931" s="215"/>
      <c r="S931" s="1158"/>
      <c r="T931" s="657"/>
      <c r="BC931" s="1126"/>
      <c r="BD931" s="1200"/>
    </row>
    <row r="932" s="1119" customFormat="1" customHeight="1" spans="1:56">
      <c r="A932" s="529"/>
      <c r="B932" s="213"/>
      <c r="C932" s="1198"/>
      <c r="D932" s="479"/>
      <c r="E932" s="465"/>
      <c r="F932" s="1157"/>
      <c r="G932" s="388"/>
      <c r="H932" s="388"/>
      <c r="I932" s="991"/>
      <c r="J932" s="388"/>
      <c r="K932" s="660"/>
      <c r="L932" s="388"/>
      <c r="M932" s="388"/>
      <c r="N932" s="217"/>
      <c r="O932" s="215"/>
      <c r="P932" s="388"/>
      <c r="Q932" s="388"/>
      <c r="R932" s="215"/>
      <c r="S932" s="1158"/>
      <c r="T932" s="657"/>
      <c r="BC932" s="1126"/>
      <c r="BD932" s="1200"/>
    </row>
    <row r="933" s="1119" customFormat="1" customHeight="1" spans="1:56">
      <c r="A933" s="529"/>
      <c r="B933" s="213"/>
      <c r="C933" s="1198"/>
      <c r="D933" s="479"/>
      <c r="E933" s="465"/>
      <c r="F933" s="1157"/>
      <c r="G933" s="388"/>
      <c r="H933" s="388"/>
      <c r="I933" s="991"/>
      <c r="J933" s="388"/>
      <c r="K933" s="660"/>
      <c r="L933" s="388"/>
      <c r="M933" s="388"/>
      <c r="N933" s="217"/>
      <c r="O933" s="215"/>
      <c r="P933" s="388"/>
      <c r="Q933" s="388"/>
      <c r="R933" s="215"/>
      <c r="S933" s="1158"/>
      <c r="T933" s="657"/>
      <c r="BC933" s="1126"/>
      <c r="BD933" s="1200"/>
    </row>
    <row r="934" s="1119" customFormat="1" customHeight="1" spans="1:56">
      <c r="A934" s="529"/>
      <c r="B934" s="213"/>
      <c r="C934" s="1198"/>
      <c r="D934" s="479"/>
      <c r="E934" s="465"/>
      <c r="F934" s="1157"/>
      <c r="G934" s="388"/>
      <c r="H934" s="388"/>
      <c r="I934" s="991"/>
      <c r="J934" s="388"/>
      <c r="K934" s="660"/>
      <c r="L934" s="388"/>
      <c r="M934" s="388"/>
      <c r="N934" s="217"/>
      <c r="O934" s="215"/>
      <c r="P934" s="217"/>
      <c r="Q934" s="217"/>
      <c r="R934" s="215"/>
      <c r="S934" s="1158"/>
      <c r="T934" s="657"/>
      <c r="BC934" s="1126"/>
      <c r="BD934" s="1200"/>
    </row>
    <row r="935" s="1119" customFormat="1" customHeight="1" spans="1:56">
      <c r="A935" s="529"/>
      <c r="B935" s="213"/>
      <c r="C935" s="1198"/>
      <c r="D935" s="479"/>
      <c r="E935" s="465"/>
      <c r="F935" s="1157"/>
      <c r="G935" s="388"/>
      <c r="H935" s="388"/>
      <c r="I935" s="991"/>
      <c r="J935" s="388"/>
      <c r="K935" s="660"/>
      <c r="L935" s="388"/>
      <c r="M935" s="388"/>
      <c r="N935" s="217"/>
      <c r="O935" s="215"/>
      <c r="P935" s="217"/>
      <c r="Q935" s="217"/>
      <c r="R935" s="215"/>
      <c r="S935" s="1158"/>
      <c r="T935" s="657"/>
      <c r="BC935" s="1126"/>
      <c r="BD935" s="1200"/>
    </row>
    <row r="936" s="1119" customFormat="1" customHeight="1" spans="1:56">
      <c r="A936" s="529"/>
      <c r="B936" s="213"/>
      <c r="C936" s="1198"/>
      <c r="D936" s="479"/>
      <c r="E936" s="465"/>
      <c r="F936" s="1157"/>
      <c r="G936" s="388"/>
      <c r="H936" s="388"/>
      <c r="I936" s="991"/>
      <c r="J936" s="388"/>
      <c r="K936" s="660"/>
      <c r="L936" s="388"/>
      <c r="M936" s="388"/>
      <c r="N936" s="217"/>
      <c r="O936" s="215"/>
      <c r="P936" s="388"/>
      <c r="Q936" s="388"/>
      <c r="R936" s="215"/>
      <c r="S936" s="1158"/>
      <c r="T936" s="657"/>
      <c r="BC936" s="1126"/>
      <c r="BD936" s="1200"/>
    </row>
    <row r="937" s="1119" customFormat="1" customHeight="1" spans="1:56">
      <c r="A937" s="529"/>
      <c r="B937" s="213"/>
      <c r="C937" s="1198"/>
      <c r="D937" s="479"/>
      <c r="E937" s="465"/>
      <c r="F937" s="1157"/>
      <c r="G937" s="388"/>
      <c r="H937" s="388"/>
      <c r="I937" s="991"/>
      <c r="J937" s="388"/>
      <c r="K937" s="660"/>
      <c r="L937" s="388"/>
      <c r="M937" s="388"/>
      <c r="N937" s="217"/>
      <c r="O937" s="215"/>
      <c r="P937" s="388"/>
      <c r="Q937" s="388"/>
      <c r="R937" s="215"/>
      <c r="S937" s="1158"/>
      <c r="T937" s="657"/>
      <c r="BC937" s="1126"/>
      <c r="BD937" s="1200"/>
    </row>
    <row r="938" s="1119" customFormat="1" customHeight="1" spans="1:56">
      <c r="A938" s="529"/>
      <c r="B938" s="213"/>
      <c r="C938" s="1198"/>
      <c r="D938" s="479"/>
      <c r="E938" s="465"/>
      <c r="F938" s="1157"/>
      <c r="G938" s="388"/>
      <c r="H938" s="388"/>
      <c r="I938" s="991"/>
      <c r="J938" s="388"/>
      <c r="K938" s="660"/>
      <c r="L938" s="388"/>
      <c r="M938" s="388"/>
      <c r="N938" s="217"/>
      <c r="O938" s="215"/>
      <c r="P938" s="388"/>
      <c r="Q938" s="388"/>
      <c r="R938" s="215"/>
      <c r="S938" s="1158"/>
      <c r="T938" s="753"/>
      <c r="BC938" s="1126"/>
      <c r="BD938" s="1200"/>
    </row>
    <row r="939" s="1119" customFormat="1" customHeight="1" spans="1:56">
      <c r="A939" s="529"/>
      <c r="B939" s="213"/>
      <c r="C939" s="1198"/>
      <c r="D939" s="479"/>
      <c r="E939" s="465"/>
      <c r="F939" s="1157"/>
      <c r="G939" s="388"/>
      <c r="H939" s="388"/>
      <c r="I939" s="991"/>
      <c r="J939" s="388"/>
      <c r="K939" s="660"/>
      <c r="L939" s="388"/>
      <c r="M939" s="388"/>
      <c r="N939" s="217"/>
      <c r="O939" s="215"/>
      <c r="P939" s="388"/>
      <c r="Q939" s="388"/>
      <c r="R939" s="215"/>
      <c r="S939" s="1158"/>
      <c r="T939" s="657"/>
      <c r="BC939" s="1126"/>
      <c r="BD939" s="1200"/>
    </row>
    <row r="940" s="1119" customFormat="1" customHeight="1" spans="1:56">
      <c r="A940" s="529"/>
      <c r="B940" s="213"/>
      <c r="C940" s="1198"/>
      <c r="D940" s="479"/>
      <c r="E940" s="465"/>
      <c r="F940" s="1157"/>
      <c r="G940" s="388"/>
      <c r="H940" s="388"/>
      <c r="I940" s="991"/>
      <c r="J940" s="388"/>
      <c r="K940" s="660"/>
      <c r="L940" s="388"/>
      <c r="M940" s="388"/>
      <c r="N940" s="217"/>
      <c r="O940" s="215"/>
      <c r="P940" s="388"/>
      <c r="Q940" s="388"/>
      <c r="R940" s="215"/>
      <c r="S940" s="1158"/>
      <c r="T940" s="753"/>
      <c r="BC940" s="1126"/>
      <c r="BD940" s="1200"/>
    </row>
    <row r="941" s="1119" customFormat="1" customHeight="1" spans="1:56">
      <c r="A941" s="529"/>
      <c r="B941" s="213"/>
      <c r="C941" s="1198"/>
      <c r="D941" s="479"/>
      <c r="E941" s="465"/>
      <c r="F941" s="1157"/>
      <c r="G941" s="388"/>
      <c r="H941" s="388"/>
      <c r="I941" s="991"/>
      <c r="J941" s="388"/>
      <c r="K941" s="660"/>
      <c r="L941" s="388"/>
      <c r="M941" s="388"/>
      <c r="N941" s="217"/>
      <c r="O941" s="215"/>
      <c r="P941" s="388"/>
      <c r="Q941" s="388"/>
      <c r="R941" s="215"/>
      <c r="S941" s="1158"/>
      <c r="T941" s="657"/>
      <c r="BC941" s="1126"/>
      <c r="BD941" s="1200"/>
    </row>
    <row r="942" s="1119" customFormat="1" customHeight="1" spans="1:56">
      <c r="A942" s="529"/>
      <c r="B942" s="213"/>
      <c r="C942" s="1198"/>
      <c r="D942" s="479"/>
      <c r="E942" s="478"/>
      <c r="F942" s="1157"/>
      <c r="G942" s="388"/>
      <c r="H942" s="388"/>
      <c r="I942" s="915"/>
      <c r="J942" s="63"/>
      <c r="K942" s="660"/>
      <c r="L942" s="388"/>
      <c r="M942" s="388"/>
      <c r="N942" s="217"/>
      <c r="O942" s="215"/>
      <c r="P942" s="217"/>
      <c r="Q942" s="217"/>
      <c r="R942" s="215"/>
      <c r="S942" s="1158"/>
      <c r="T942" s="657"/>
      <c r="BC942" s="1126"/>
      <c r="BD942" s="1200"/>
    </row>
    <row r="943" s="1119" customFormat="1" customHeight="1" spans="1:56">
      <c r="A943" s="529"/>
      <c r="B943" s="213"/>
      <c r="C943" s="1198"/>
      <c r="D943" s="479"/>
      <c r="E943" s="478"/>
      <c r="F943" s="1157"/>
      <c r="G943" s="388"/>
      <c r="H943" s="388"/>
      <c r="I943" s="991"/>
      <c r="J943" s="388"/>
      <c r="K943" s="660"/>
      <c r="L943" s="388"/>
      <c r="M943" s="388"/>
      <c r="N943" s="217"/>
      <c r="O943" s="215"/>
      <c r="P943" s="217"/>
      <c r="Q943" s="217"/>
      <c r="R943" s="215"/>
      <c r="S943" s="1158"/>
      <c r="T943" s="657"/>
      <c r="BC943" s="1126"/>
      <c r="BD943" s="1200"/>
    </row>
    <row r="944" s="1119" customFormat="1" customHeight="1" spans="1:56">
      <c r="A944" s="529"/>
      <c r="B944" s="213"/>
      <c r="C944" s="1198"/>
      <c r="D944" s="479"/>
      <c r="E944" s="478"/>
      <c r="F944" s="1157"/>
      <c r="G944" s="388"/>
      <c r="H944" s="388"/>
      <c r="I944" s="991"/>
      <c r="J944" s="388"/>
      <c r="K944" s="660"/>
      <c r="L944" s="388"/>
      <c r="M944" s="388"/>
      <c r="N944" s="217"/>
      <c r="O944" s="215"/>
      <c r="P944" s="388"/>
      <c r="Q944" s="388"/>
      <c r="R944" s="215"/>
      <c r="S944" s="1158"/>
      <c r="T944" s="753"/>
      <c r="BC944" s="1126"/>
      <c r="BD944" s="1200"/>
    </row>
    <row r="945" s="1119" customFormat="1" customHeight="1" spans="1:56">
      <c r="A945" s="529"/>
      <c r="B945" s="213"/>
      <c r="C945" s="1198"/>
      <c r="D945" s="479"/>
      <c r="E945" s="478"/>
      <c r="F945" s="1157"/>
      <c r="G945" s="388"/>
      <c r="H945" s="388"/>
      <c r="I945" s="991"/>
      <c r="J945" s="388"/>
      <c r="K945" s="660"/>
      <c r="L945" s="388"/>
      <c r="M945" s="388"/>
      <c r="N945" s="217"/>
      <c r="O945" s="215"/>
      <c r="P945" s="388"/>
      <c r="Q945" s="388"/>
      <c r="R945" s="215"/>
      <c r="S945" s="1158"/>
      <c r="T945" s="657"/>
      <c r="BC945" s="1126"/>
      <c r="BD945" s="1200"/>
    </row>
    <row r="946" s="1119" customFormat="1" customHeight="1" spans="1:56">
      <c r="A946" s="529"/>
      <c r="B946" s="213"/>
      <c r="C946" s="1198"/>
      <c r="D946" s="479"/>
      <c r="E946" s="478"/>
      <c r="F946" s="1157"/>
      <c r="G946" s="388"/>
      <c r="H946" s="388"/>
      <c r="I946" s="915"/>
      <c r="J946" s="63"/>
      <c r="K946" s="660"/>
      <c r="L946" s="388"/>
      <c r="M946" s="388"/>
      <c r="N946" s="217"/>
      <c r="O946" s="215"/>
      <c r="P946" s="217"/>
      <c r="Q946" s="217"/>
      <c r="R946" s="215"/>
      <c r="S946" s="1158"/>
      <c r="T946" s="657"/>
      <c r="BC946" s="1126"/>
      <c r="BD946" s="1200"/>
    </row>
    <row r="947" s="1119" customFormat="1" customHeight="1" spans="1:56">
      <c r="A947" s="529"/>
      <c r="B947" s="213"/>
      <c r="C947" s="1198"/>
      <c r="D947" s="479"/>
      <c r="E947" s="478"/>
      <c r="F947" s="1157"/>
      <c r="G947" s="388"/>
      <c r="H947" s="388"/>
      <c r="I947" s="991"/>
      <c r="J947" s="388"/>
      <c r="K947" s="660"/>
      <c r="L947" s="388"/>
      <c r="M947" s="388"/>
      <c r="N947" s="217"/>
      <c r="O947" s="215"/>
      <c r="P947" s="217"/>
      <c r="Q947" s="217"/>
      <c r="R947" s="215"/>
      <c r="S947" s="1158"/>
      <c r="T947" s="657"/>
      <c r="BC947" s="1126"/>
      <c r="BD947" s="1200"/>
    </row>
    <row r="948" s="1119" customFormat="1" customHeight="1" spans="1:56">
      <c r="A948" s="529"/>
      <c r="B948" s="213"/>
      <c r="C948" s="1198"/>
      <c r="D948" s="479"/>
      <c r="E948" s="478"/>
      <c r="F948" s="1157"/>
      <c r="G948" s="388"/>
      <c r="H948" s="388"/>
      <c r="I948" s="915"/>
      <c r="J948" s="63"/>
      <c r="K948" s="660"/>
      <c r="L948" s="388"/>
      <c r="M948" s="388"/>
      <c r="N948" s="217"/>
      <c r="O948" s="215"/>
      <c r="P948" s="388"/>
      <c r="Q948" s="388"/>
      <c r="R948" s="215"/>
      <c r="S948" s="1158"/>
      <c r="T948" s="753"/>
      <c r="BC948" s="1126"/>
      <c r="BD948" s="1200"/>
    </row>
    <row r="949" s="1119" customFormat="1" customHeight="1" spans="1:56">
      <c r="A949" s="529"/>
      <c r="B949" s="213"/>
      <c r="C949" s="1198"/>
      <c r="D949" s="479"/>
      <c r="E949" s="478"/>
      <c r="F949" s="1157"/>
      <c r="G949" s="388"/>
      <c r="H949" s="388"/>
      <c r="I949" s="991"/>
      <c r="J949" s="388"/>
      <c r="K949" s="660"/>
      <c r="L949" s="388"/>
      <c r="M949" s="388"/>
      <c r="N949" s="217"/>
      <c r="O949" s="215"/>
      <c r="P949" s="388"/>
      <c r="Q949" s="388"/>
      <c r="R949" s="215"/>
      <c r="S949" s="1158"/>
      <c r="T949" s="657"/>
      <c r="BC949" s="1126"/>
      <c r="BD949" s="1200"/>
    </row>
    <row r="950" s="1119" customFormat="1" customHeight="1" spans="1:56">
      <c r="A950" s="529"/>
      <c r="B950" s="213"/>
      <c r="C950" s="1198"/>
      <c r="D950" s="479"/>
      <c r="E950" s="478"/>
      <c r="F950" s="1157"/>
      <c r="G950" s="388"/>
      <c r="H950" s="388"/>
      <c r="I950" s="991"/>
      <c r="J950" s="388"/>
      <c r="K950" s="660"/>
      <c r="L950" s="388"/>
      <c r="M950" s="388"/>
      <c r="N950" s="217"/>
      <c r="O950" s="215"/>
      <c r="P950" s="388"/>
      <c r="Q950" s="388"/>
      <c r="R950" s="215"/>
      <c r="S950" s="1158"/>
      <c r="T950" s="657"/>
      <c r="BC950" s="1126"/>
      <c r="BD950" s="1200"/>
    </row>
    <row r="951" s="1119" customFormat="1" customHeight="1" spans="1:56">
      <c r="A951" s="529"/>
      <c r="B951" s="213"/>
      <c r="C951" s="1198"/>
      <c r="D951" s="479"/>
      <c r="E951" s="478"/>
      <c r="F951" s="1157"/>
      <c r="G951" s="388"/>
      <c r="H951" s="388"/>
      <c r="I951" s="991"/>
      <c r="J951" s="388"/>
      <c r="K951" s="660"/>
      <c r="L951" s="388"/>
      <c r="M951" s="388"/>
      <c r="N951" s="217"/>
      <c r="O951" s="215"/>
      <c r="P951" s="388"/>
      <c r="Q951" s="388"/>
      <c r="R951" s="215"/>
      <c r="S951" s="1158"/>
      <c r="T951" s="753"/>
      <c r="BC951" s="1126"/>
      <c r="BD951" s="1200"/>
    </row>
    <row r="952" s="1119" customFormat="1" customHeight="1" spans="1:56">
      <c r="A952" s="529"/>
      <c r="B952" s="213"/>
      <c r="C952" s="1198"/>
      <c r="D952" s="479"/>
      <c r="E952" s="478"/>
      <c r="F952" s="1157"/>
      <c r="G952" s="388"/>
      <c r="H952" s="388"/>
      <c r="I952" s="991"/>
      <c r="J952" s="388"/>
      <c r="K952" s="660"/>
      <c r="L952" s="388"/>
      <c r="M952" s="388"/>
      <c r="N952" s="217"/>
      <c r="O952" s="215"/>
      <c r="P952" s="388"/>
      <c r="Q952" s="388"/>
      <c r="R952" s="215"/>
      <c r="S952" s="1158"/>
      <c r="T952" s="657"/>
      <c r="BC952" s="1126"/>
      <c r="BD952" s="1200"/>
    </row>
    <row r="953" s="1119" customFormat="1" customHeight="1" spans="1:56">
      <c r="A953" s="529"/>
      <c r="B953" s="213"/>
      <c r="C953" s="1198"/>
      <c r="D953" s="479"/>
      <c r="E953" s="478"/>
      <c r="F953" s="1157"/>
      <c r="G953" s="388"/>
      <c r="H953" s="388"/>
      <c r="I953" s="915"/>
      <c r="J953" s="63"/>
      <c r="K953" s="660"/>
      <c r="L953" s="388"/>
      <c r="M953" s="388"/>
      <c r="N953" s="217"/>
      <c r="O953" s="215"/>
      <c r="P953" s="388"/>
      <c r="Q953" s="388"/>
      <c r="R953" s="215"/>
      <c r="S953" s="1158"/>
      <c r="T953" s="753"/>
      <c r="BC953" s="1126"/>
      <c r="BD953" s="1200"/>
    </row>
    <row r="954" s="1119" customFormat="1" customHeight="1" spans="1:56">
      <c r="A954" s="529"/>
      <c r="B954" s="213"/>
      <c r="C954" s="1198"/>
      <c r="D954" s="479"/>
      <c r="E954" s="478"/>
      <c r="F954" s="1157"/>
      <c r="G954" s="388"/>
      <c r="H954" s="388"/>
      <c r="I954" s="991"/>
      <c r="J954" s="388"/>
      <c r="K954" s="660"/>
      <c r="L954" s="388"/>
      <c r="M954" s="388"/>
      <c r="N954" s="217"/>
      <c r="O954" s="215"/>
      <c r="P954" s="388"/>
      <c r="Q954" s="388"/>
      <c r="R954" s="215"/>
      <c r="S954" s="1158"/>
      <c r="T954" s="657"/>
      <c r="BC954" s="1126"/>
      <c r="BD954" s="1200"/>
    </row>
    <row r="955" s="1119" customFormat="1" customHeight="1" spans="1:56">
      <c r="A955" s="529"/>
      <c r="B955" s="213"/>
      <c r="C955" s="1198"/>
      <c r="D955" s="479"/>
      <c r="E955" s="478"/>
      <c r="F955" s="1157"/>
      <c r="G955" s="388"/>
      <c r="H955" s="388"/>
      <c r="I955" s="991"/>
      <c r="J955" s="388"/>
      <c r="K955" s="660"/>
      <c r="L955" s="388"/>
      <c r="M955" s="388"/>
      <c r="N955" s="217"/>
      <c r="O955" s="215"/>
      <c r="P955" s="388"/>
      <c r="Q955" s="388"/>
      <c r="R955" s="215"/>
      <c r="S955" s="1158"/>
      <c r="T955" s="657"/>
      <c r="BC955" s="1126"/>
      <c r="BD955" s="1200"/>
    </row>
    <row r="956" s="1119" customFormat="1" customHeight="1" spans="1:56">
      <c r="A956" s="529"/>
      <c r="B956" s="213"/>
      <c r="C956" s="1198"/>
      <c r="D956" s="479"/>
      <c r="E956" s="478"/>
      <c r="F956" s="1157"/>
      <c r="G956" s="388"/>
      <c r="H956" s="388"/>
      <c r="I956" s="991"/>
      <c r="J956" s="388"/>
      <c r="K956" s="660"/>
      <c r="L956" s="388"/>
      <c r="M956" s="388"/>
      <c r="N956" s="217"/>
      <c r="O956" s="215"/>
      <c r="P956" s="388"/>
      <c r="Q956" s="388"/>
      <c r="R956" s="215"/>
      <c r="S956" s="1158"/>
      <c r="T956" s="657"/>
      <c r="BC956" s="1126"/>
      <c r="BD956" s="1200"/>
    </row>
    <row r="957" s="1119" customFormat="1" customHeight="1" spans="1:56">
      <c r="A957" s="529"/>
      <c r="B957" s="213"/>
      <c r="C957" s="1198"/>
      <c r="D957" s="479"/>
      <c r="E957" s="478"/>
      <c r="F957" s="1157"/>
      <c r="G957" s="388"/>
      <c r="H957" s="388"/>
      <c r="I957" s="915"/>
      <c r="J957" s="63"/>
      <c r="K957" s="660"/>
      <c r="L957" s="388"/>
      <c r="M957" s="388"/>
      <c r="N957" s="217"/>
      <c r="O957" s="215"/>
      <c r="P957" s="388"/>
      <c r="Q957" s="388"/>
      <c r="R957" s="215"/>
      <c r="S957" s="1158"/>
      <c r="T957" s="753"/>
      <c r="BC957" s="1126"/>
      <c r="BD957" s="1200"/>
    </row>
    <row r="958" s="1119" customFormat="1" customHeight="1" spans="1:56">
      <c r="A958" s="529"/>
      <c r="B958" s="213"/>
      <c r="C958" s="1198"/>
      <c r="D958" s="479"/>
      <c r="E958" s="478"/>
      <c r="F958" s="1157"/>
      <c r="G958" s="388"/>
      <c r="H958" s="388"/>
      <c r="I958" s="991"/>
      <c r="J958" s="388"/>
      <c r="K958" s="660"/>
      <c r="L958" s="388"/>
      <c r="M958" s="388"/>
      <c r="N958" s="217"/>
      <c r="O958" s="215"/>
      <c r="P958" s="388"/>
      <c r="Q958" s="388"/>
      <c r="R958" s="215"/>
      <c r="S958" s="1158"/>
      <c r="T958" s="657"/>
      <c r="BC958" s="1126"/>
      <c r="BD958" s="1200"/>
    </row>
    <row r="959" s="1119" customFormat="1" customHeight="1" spans="1:56">
      <c r="A959" s="529"/>
      <c r="B959" s="213"/>
      <c r="C959" s="1198"/>
      <c r="D959" s="479"/>
      <c r="E959" s="478"/>
      <c r="F959" s="1157"/>
      <c r="G959" s="388"/>
      <c r="H959" s="388"/>
      <c r="I959" s="991"/>
      <c r="J959" s="388"/>
      <c r="K959" s="660"/>
      <c r="L959" s="388"/>
      <c r="M959" s="388"/>
      <c r="N959" s="217"/>
      <c r="O959" s="215"/>
      <c r="P959" s="388"/>
      <c r="Q959" s="388"/>
      <c r="R959" s="215"/>
      <c r="S959" s="1158"/>
      <c r="T959" s="934"/>
      <c r="BC959" s="1126"/>
      <c r="BD959" s="1200"/>
    </row>
    <row r="960" s="1119" customFormat="1" customHeight="1" spans="1:56">
      <c r="A960" s="529"/>
      <c r="B960" s="213"/>
      <c r="C960" s="1198"/>
      <c r="D960" s="479"/>
      <c r="E960" s="478"/>
      <c r="F960" s="1157"/>
      <c r="G960" s="388"/>
      <c r="H960" s="388"/>
      <c r="I960" s="991"/>
      <c r="J960" s="388"/>
      <c r="K960" s="660"/>
      <c r="L960" s="388"/>
      <c r="M960" s="388"/>
      <c r="N960" s="217"/>
      <c r="O960" s="215"/>
      <c r="P960" s="388"/>
      <c r="Q960" s="388"/>
      <c r="R960" s="215"/>
      <c r="S960" s="1158"/>
      <c r="T960" s="908"/>
      <c r="BC960" s="1126"/>
      <c r="BD960" s="1200"/>
    </row>
    <row r="961" s="1119" customFormat="1" customHeight="1" spans="1:56">
      <c r="A961" s="529"/>
      <c r="B961" s="213"/>
      <c r="C961" s="1198"/>
      <c r="D961" s="479"/>
      <c r="E961" s="478"/>
      <c r="F961" s="1157"/>
      <c r="G961" s="388"/>
      <c r="H961" s="388"/>
      <c r="I961" s="991"/>
      <c r="J961" s="388"/>
      <c r="K961" s="660"/>
      <c r="L961" s="388"/>
      <c r="M961" s="388"/>
      <c r="N961" s="217"/>
      <c r="O961" s="215"/>
      <c r="P961" s="388"/>
      <c r="Q961" s="388"/>
      <c r="R961" s="215"/>
      <c r="S961" s="1158"/>
      <c r="T961" s="908"/>
      <c r="BC961" s="1126"/>
      <c r="BD961" s="1200"/>
    </row>
    <row r="962" s="1119" customFormat="1" customHeight="1" spans="1:56">
      <c r="A962" s="529"/>
      <c r="B962" s="213"/>
      <c r="C962" s="1198"/>
      <c r="D962" s="479"/>
      <c r="E962" s="478"/>
      <c r="F962" s="1157"/>
      <c r="G962" s="388"/>
      <c r="H962" s="388"/>
      <c r="I962" s="915"/>
      <c r="J962" s="63"/>
      <c r="K962" s="660"/>
      <c r="L962" s="388"/>
      <c r="M962" s="388"/>
      <c r="N962" s="217"/>
      <c r="O962" s="215"/>
      <c r="P962" s="217"/>
      <c r="Q962" s="217"/>
      <c r="R962" s="215"/>
      <c r="S962" s="1158"/>
      <c r="T962" s="664"/>
      <c r="BC962" s="1126"/>
      <c r="BD962" s="1200"/>
    </row>
    <row r="963" s="1119" customFormat="1" customHeight="1" spans="1:56">
      <c r="A963" s="529"/>
      <c r="B963" s="213"/>
      <c r="C963" s="1198"/>
      <c r="D963" s="479"/>
      <c r="E963" s="478"/>
      <c r="F963" s="1157"/>
      <c r="G963" s="388"/>
      <c r="H963" s="388"/>
      <c r="I963" s="991"/>
      <c r="J963" s="388"/>
      <c r="K963" s="660"/>
      <c r="L963" s="388"/>
      <c r="M963" s="388"/>
      <c r="N963" s="217"/>
      <c r="O963" s="215"/>
      <c r="P963" s="217"/>
      <c r="Q963" s="217"/>
      <c r="R963" s="215"/>
      <c r="S963" s="1158"/>
      <c r="T963" s="664"/>
      <c r="BC963" s="1126"/>
      <c r="BD963" s="1200"/>
    </row>
    <row r="964" s="1119" customFormat="1" customHeight="1" spans="1:56">
      <c r="A964" s="529"/>
      <c r="B964" s="213"/>
      <c r="C964" s="1198"/>
      <c r="D964" s="479"/>
      <c r="E964" s="478"/>
      <c r="F964" s="1157"/>
      <c r="G964" s="388"/>
      <c r="H964" s="388"/>
      <c r="I964" s="915"/>
      <c r="J964" s="63"/>
      <c r="K964" s="660"/>
      <c r="L964" s="388"/>
      <c r="M964" s="388"/>
      <c r="N964" s="217"/>
      <c r="O964" s="215"/>
      <c r="P964" s="388"/>
      <c r="Q964" s="388"/>
      <c r="R964" s="215"/>
      <c r="S964" s="1158"/>
      <c r="T964" s="950"/>
      <c r="BC964" s="1126"/>
      <c r="BD964" s="1200"/>
    </row>
    <row r="965" s="1119" customFormat="1" customHeight="1" spans="1:56">
      <c r="A965" s="529"/>
      <c r="B965" s="213"/>
      <c r="C965" s="1198"/>
      <c r="D965" s="479"/>
      <c r="E965" s="478"/>
      <c r="F965" s="1157"/>
      <c r="G965" s="388"/>
      <c r="H965" s="388"/>
      <c r="I965" s="991"/>
      <c r="J965" s="388"/>
      <c r="K965" s="660"/>
      <c r="L965" s="388"/>
      <c r="M965" s="388"/>
      <c r="N965" s="217"/>
      <c r="O965" s="215"/>
      <c r="P965" s="388"/>
      <c r="Q965" s="388"/>
      <c r="R965" s="215"/>
      <c r="S965" s="1158"/>
      <c r="T965" s="664"/>
      <c r="BC965" s="1126"/>
      <c r="BD965" s="1200"/>
    </row>
    <row r="966" s="1119" customFormat="1" customHeight="1" spans="1:56">
      <c r="A966" s="529"/>
      <c r="B966" s="213"/>
      <c r="C966" s="1198"/>
      <c r="D966" s="479"/>
      <c r="E966" s="465"/>
      <c r="F966" s="1157"/>
      <c r="G966" s="388"/>
      <c r="H966" s="388"/>
      <c r="I966" s="991"/>
      <c r="J966" s="388"/>
      <c r="K966" s="660"/>
      <c r="L966" s="388"/>
      <c r="M966" s="388"/>
      <c r="N966" s="217"/>
      <c r="O966" s="215"/>
      <c r="P966" s="388"/>
      <c r="Q966" s="388"/>
      <c r="R966" s="295"/>
      <c r="S966" s="1205"/>
      <c r="T966" s="753"/>
      <c r="U966" s="754"/>
      <c r="V966" s="754"/>
      <c r="W966" s="754"/>
      <c r="X966" s="754"/>
      <c r="Y966" s="754"/>
      <c r="Z966" s="754"/>
      <c r="AA966" s="754"/>
      <c r="AB966" s="754"/>
      <c r="AC966" s="754"/>
      <c r="AD966" s="754"/>
      <c r="AE966" s="754"/>
      <c r="AF966" s="754"/>
      <c r="AG966" s="754"/>
      <c r="AH966" s="754"/>
      <c r="AI966" s="754"/>
      <c r="AJ966" s="754"/>
      <c r="AK966" s="754"/>
      <c r="AL966" s="754"/>
      <c r="AM966" s="754"/>
      <c r="AN966" s="754"/>
      <c r="AO966" s="754"/>
      <c r="AP966" s="754"/>
      <c r="AQ966" s="754"/>
      <c r="BC966" s="1126"/>
      <c r="BD966" s="1200"/>
    </row>
    <row r="967" s="1119" customFormat="1" customHeight="1" spans="1:56">
      <c r="A967" s="529"/>
      <c r="B967" s="213"/>
      <c r="C967" s="1198"/>
      <c r="D967" s="479"/>
      <c r="E967" s="465"/>
      <c r="F967" s="1157"/>
      <c r="G967" s="388"/>
      <c r="H967" s="388"/>
      <c r="I967" s="991"/>
      <c r="J967" s="388"/>
      <c r="K967" s="660"/>
      <c r="L967" s="388"/>
      <c r="M967" s="388"/>
      <c r="N967" s="217"/>
      <c r="O967" s="215"/>
      <c r="P967" s="388"/>
      <c r="Q967" s="388"/>
      <c r="R967" s="295"/>
      <c r="S967" s="1205"/>
      <c r="T967" s="657"/>
      <c r="U967" s="754"/>
      <c r="V967" s="754"/>
      <c r="W967" s="754"/>
      <c r="X967" s="754"/>
      <c r="Y967" s="754"/>
      <c r="Z967" s="754"/>
      <c r="AA967" s="754"/>
      <c r="AB967" s="754"/>
      <c r="AC967" s="754"/>
      <c r="AD967" s="754"/>
      <c r="AE967" s="754"/>
      <c r="AF967" s="754"/>
      <c r="AG967" s="754"/>
      <c r="AH967" s="754"/>
      <c r="AI967" s="754"/>
      <c r="AJ967" s="754"/>
      <c r="AK967" s="754"/>
      <c r="AL967" s="754"/>
      <c r="AM967" s="754"/>
      <c r="AN967" s="754"/>
      <c r="AO967" s="754"/>
      <c r="AP967" s="754"/>
      <c r="AQ967" s="754"/>
      <c r="BC967" s="1126"/>
      <c r="BD967" s="1200"/>
    </row>
    <row r="968" s="1119" customFormat="1" customHeight="1" spans="1:56">
      <c r="A968" s="529"/>
      <c r="B968" s="213"/>
      <c r="C968" s="1198"/>
      <c r="D968" s="479"/>
      <c r="E968" s="465"/>
      <c r="F968" s="1157"/>
      <c r="G968" s="388"/>
      <c r="H968" s="388"/>
      <c r="I968" s="991"/>
      <c r="J968" s="388"/>
      <c r="K968" s="660"/>
      <c r="L968" s="388"/>
      <c r="M968" s="388"/>
      <c r="N968" s="217"/>
      <c r="O968" s="215"/>
      <c r="P968" s="388"/>
      <c r="Q968" s="388"/>
      <c r="R968" s="295"/>
      <c r="S968" s="1205"/>
      <c r="T968" s="657"/>
      <c r="U968" s="754"/>
      <c r="V968" s="754"/>
      <c r="W968" s="754"/>
      <c r="X968" s="754"/>
      <c r="Y968" s="754"/>
      <c r="Z968" s="754"/>
      <c r="AA968" s="754"/>
      <c r="AB968" s="754"/>
      <c r="AC968" s="754"/>
      <c r="AD968" s="754"/>
      <c r="AE968" s="754"/>
      <c r="AF968" s="754"/>
      <c r="AG968" s="754"/>
      <c r="AH968" s="754"/>
      <c r="AI968" s="754"/>
      <c r="AJ968" s="754"/>
      <c r="AK968" s="754"/>
      <c r="AL968" s="754"/>
      <c r="AM968" s="754"/>
      <c r="AN968" s="754"/>
      <c r="AO968" s="754"/>
      <c r="AP968" s="754"/>
      <c r="AQ968" s="754"/>
      <c r="BC968" s="1126"/>
      <c r="BD968" s="1200"/>
    </row>
    <row r="969" s="1119" customFormat="1" customHeight="1" spans="1:56">
      <c r="A969" s="529"/>
      <c r="B969" s="213"/>
      <c r="C969" s="1198"/>
      <c r="D969" s="479"/>
      <c r="E969" s="465"/>
      <c r="F969" s="1157"/>
      <c r="G969" s="388"/>
      <c r="H969" s="388"/>
      <c r="I969" s="991"/>
      <c r="J969" s="388"/>
      <c r="K969" s="660"/>
      <c r="L969" s="388"/>
      <c r="M969" s="388"/>
      <c r="N969" s="217"/>
      <c r="O969" s="215"/>
      <c r="P969" s="388"/>
      <c r="Q969" s="388"/>
      <c r="R969" s="295"/>
      <c r="S969" s="1205"/>
      <c r="T969" s="657"/>
      <c r="U969" s="754"/>
      <c r="V969" s="754"/>
      <c r="W969" s="754"/>
      <c r="X969" s="754"/>
      <c r="Y969" s="754"/>
      <c r="Z969" s="754"/>
      <c r="AA969" s="754"/>
      <c r="AB969" s="754"/>
      <c r="AC969" s="754"/>
      <c r="AD969" s="754"/>
      <c r="AE969" s="754"/>
      <c r="AF969" s="754"/>
      <c r="AG969" s="754"/>
      <c r="AH969" s="754"/>
      <c r="AI969" s="754"/>
      <c r="AJ969" s="754"/>
      <c r="AK969" s="754"/>
      <c r="AL969" s="754"/>
      <c r="AM969" s="754"/>
      <c r="AN969" s="754"/>
      <c r="AO969" s="754"/>
      <c r="AP969" s="754"/>
      <c r="AQ969" s="754"/>
      <c r="BC969" s="1126"/>
      <c r="BD969" s="1200"/>
    </row>
    <row r="970" s="1119" customFormat="1" customHeight="1" spans="1:56">
      <c r="A970" s="529"/>
      <c r="B970" s="213"/>
      <c r="C970" s="1198"/>
      <c r="D970" s="479"/>
      <c r="E970" s="465"/>
      <c r="F970" s="1157"/>
      <c r="G970" s="388"/>
      <c r="H970" s="388"/>
      <c r="I970" s="915"/>
      <c r="J970" s="63"/>
      <c r="K970" s="660"/>
      <c r="L970" s="388"/>
      <c r="M970" s="388"/>
      <c r="N970" s="217"/>
      <c r="O970" s="215"/>
      <c r="P970" s="388"/>
      <c r="Q970" s="388"/>
      <c r="R970" s="295"/>
      <c r="S970" s="1205"/>
      <c r="T970" s="753"/>
      <c r="U970" s="754"/>
      <c r="V970" s="754"/>
      <c r="W970" s="754"/>
      <c r="X970" s="754"/>
      <c r="Y970" s="754"/>
      <c r="Z970" s="754"/>
      <c r="AA970" s="754"/>
      <c r="AB970" s="754"/>
      <c r="AC970" s="754"/>
      <c r="AD970" s="754"/>
      <c r="AE970" s="754"/>
      <c r="AF970" s="754"/>
      <c r="AG970" s="754"/>
      <c r="AH970" s="754"/>
      <c r="AI970" s="754"/>
      <c r="AJ970" s="754"/>
      <c r="AK970" s="754"/>
      <c r="AL970" s="754"/>
      <c r="AM970" s="754"/>
      <c r="AN970" s="754"/>
      <c r="AO970" s="754"/>
      <c r="AP970" s="754"/>
      <c r="AQ970" s="754"/>
      <c r="BC970" s="1126"/>
      <c r="BD970" s="1200"/>
    </row>
    <row r="971" s="1119" customFormat="1" customHeight="1" spans="1:56">
      <c r="A971" s="529"/>
      <c r="B971" s="213"/>
      <c r="C971" s="1198"/>
      <c r="D971" s="479"/>
      <c r="E971" s="465"/>
      <c r="F971" s="1157"/>
      <c r="G971" s="388"/>
      <c r="H971" s="388"/>
      <c r="I971" s="991"/>
      <c r="J971" s="388"/>
      <c r="K971" s="660"/>
      <c r="L971" s="388"/>
      <c r="M971" s="388"/>
      <c r="N971" s="217"/>
      <c r="O971" s="215"/>
      <c r="P971" s="388"/>
      <c r="Q971" s="388"/>
      <c r="R971" s="295"/>
      <c r="S971" s="1205"/>
      <c r="T971" s="657"/>
      <c r="U971" s="754"/>
      <c r="V971" s="754"/>
      <c r="W971" s="754"/>
      <c r="X971" s="754"/>
      <c r="Y971" s="754"/>
      <c r="Z971" s="754"/>
      <c r="AA971" s="754"/>
      <c r="AB971" s="754"/>
      <c r="AC971" s="754"/>
      <c r="AD971" s="754"/>
      <c r="AE971" s="754"/>
      <c r="AF971" s="754"/>
      <c r="AG971" s="754"/>
      <c r="AH971" s="754"/>
      <c r="AI971" s="754"/>
      <c r="AJ971" s="754"/>
      <c r="AK971" s="754"/>
      <c r="AL971" s="754"/>
      <c r="AM971" s="754"/>
      <c r="AN971" s="754"/>
      <c r="AO971" s="754"/>
      <c r="AP971" s="754"/>
      <c r="AQ971" s="754"/>
      <c r="BC971" s="1126"/>
      <c r="BD971" s="1200"/>
    </row>
    <row r="972" s="1119" customFormat="1" customHeight="1" spans="1:56">
      <c r="A972" s="529"/>
      <c r="B972" s="213"/>
      <c r="C972" s="1198"/>
      <c r="D972" s="479"/>
      <c r="E972" s="465"/>
      <c r="F972" s="1157"/>
      <c r="G972" s="388"/>
      <c r="H972" s="388"/>
      <c r="I972" s="991"/>
      <c r="J972" s="388"/>
      <c r="K972" s="660"/>
      <c r="L972" s="388"/>
      <c r="M972" s="388"/>
      <c r="N972" s="217"/>
      <c r="O972" s="215"/>
      <c r="P972" s="388"/>
      <c r="Q972" s="388"/>
      <c r="R972" s="295"/>
      <c r="S972" s="1205"/>
      <c r="T972" s="657"/>
      <c r="U972" s="754"/>
      <c r="V972" s="754"/>
      <c r="W972" s="754"/>
      <c r="X972" s="754"/>
      <c r="Y972" s="754"/>
      <c r="Z972" s="754"/>
      <c r="AA972" s="754"/>
      <c r="AB972" s="754"/>
      <c r="AC972" s="754"/>
      <c r="AD972" s="754"/>
      <c r="AE972" s="754"/>
      <c r="AF972" s="754"/>
      <c r="AG972" s="754"/>
      <c r="AH972" s="754"/>
      <c r="AI972" s="754"/>
      <c r="AJ972" s="754"/>
      <c r="AK972" s="754"/>
      <c r="AL972" s="754"/>
      <c r="AM972" s="754"/>
      <c r="AN972" s="754"/>
      <c r="AO972" s="754"/>
      <c r="AP972" s="754"/>
      <c r="AQ972" s="754"/>
      <c r="BC972" s="1126"/>
      <c r="BD972" s="1200"/>
    </row>
    <row r="973" s="1119" customFormat="1" customHeight="1" spans="1:56">
      <c r="A973" s="529"/>
      <c r="B973" s="213"/>
      <c r="C973" s="1198"/>
      <c r="D973" s="479"/>
      <c r="E973" s="478"/>
      <c r="F973" s="1157"/>
      <c r="G973" s="388"/>
      <c r="H973" s="388"/>
      <c r="I973" s="991"/>
      <c r="J973" s="388"/>
      <c r="K973" s="660"/>
      <c r="L973" s="388"/>
      <c r="M973" s="388"/>
      <c r="N973" s="217"/>
      <c r="O973" s="215"/>
      <c r="P973" s="388"/>
      <c r="Q973" s="388"/>
      <c r="R973" s="215"/>
      <c r="S973" s="1158"/>
      <c r="T973" s="753"/>
      <c r="BC973" s="1126"/>
      <c r="BD973" s="1200"/>
    </row>
    <row r="974" s="1119" customFormat="1" customHeight="1" spans="1:56">
      <c r="A974" s="529"/>
      <c r="B974" s="213"/>
      <c r="C974" s="1198"/>
      <c r="D974" s="479"/>
      <c r="E974" s="478"/>
      <c r="F974" s="1157"/>
      <c r="G974" s="388"/>
      <c r="H974" s="388"/>
      <c r="I974" s="991"/>
      <c r="J974" s="388"/>
      <c r="K974" s="660"/>
      <c r="L974" s="388"/>
      <c r="M974" s="388"/>
      <c r="N974" s="217"/>
      <c r="O974" s="215"/>
      <c r="P974" s="388"/>
      <c r="Q974" s="388"/>
      <c r="R974" s="215"/>
      <c r="S974" s="1158"/>
      <c r="T974" s="657"/>
      <c r="BC974" s="1126"/>
      <c r="BD974" s="1200"/>
    </row>
    <row r="975" s="1119" customFormat="1" customHeight="1" spans="1:56">
      <c r="A975" s="529"/>
      <c r="B975" s="213"/>
      <c r="C975" s="1198"/>
      <c r="D975" s="479"/>
      <c r="E975" s="478"/>
      <c r="F975" s="1157"/>
      <c r="G975" s="388"/>
      <c r="H975" s="388"/>
      <c r="I975" s="915"/>
      <c r="J975" s="63"/>
      <c r="K975" s="660"/>
      <c r="L975" s="388"/>
      <c r="M975" s="388"/>
      <c r="N975" s="217"/>
      <c r="O975" s="215"/>
      <c r="P975" s="388"/>
      <c r="Q975" s="388"/>
      <c r="R975" s="215"/>
      <c r="S975" s="1158"/>
      <c r="T975" s="753"/>
      <c r="BC975" s="1126"/>
      <c r="BD975" s="1200"/>
    </row>
    <row r="976" s="1119" customFormat="1" customHeight="1" spans="1:56">
      <c r="A976" s="529"/>
      <c r="B976" s="213"/>
      <c r="C976" s="1198"/>
      <c r="D976" s="479"/>
      <c r="E976" s="478"/>
      <c r="F976" s="1157"/>
      <c r="G976" s="388"/>
      <c r="H976" s="388"/>
      <c r="I976" s="991"/>
      <c r="J976" s="388"/>
      <c r="K976" s="660"/>
      <c r="L976" s="388"/>
      <c r="M976" s="388"/>
      <c r="N976" s="217"/>
      <c r="O976" s="215"/>
      <c r="P976" s="388"/>
      <c r="Q976" s="388"/>
      <c r="R976" s="215"/>
      <c r="S976" s="1158"/>
      <c r="T976" s="657"/>
      <c r="BC976" s="1126"/>
      <c r="BD976" s="1200"/>
    </row>
    <row r="977" s="1119" customFormat="1" customHeight="1" spans="1:59">
      <c r="A977" s="529"/>
      <c r="B977" s="213"/>
      <c r="C977" s="1198"/>
      <c r="D977" s="479"/>
      <c r="E977" s="478"/>
      <c r="F977" s="1157"/>
      <c r="G977" s="388"/>
      <c r="H977" s="388"/>
      <c r="I977" s="991"/>
      <c r="J977" s="388"/>
      <c r="K977" s="660"/>
      <c r="L977" s="388"/>
      <c r="M977" s="388"/>
      <c r="N977" s="217"/>
      <c r="O977" s="215"/>
      <c r="P977" s="388"/>
      <c r="Q977" s="388"/>
      <c r="R977" s="215"/>
      <c r="S977" s="1158"/>
      <c r="T977" s="753"/>
      <c r="BC977" s="1126"/>
      <c r="BD977" s="1200"/>
    </row>
    <row r="978" s="1119" customFormat="1" customHeight="1" spans="1:59">
      <c r="A978" s="529"/>
      <c r="B978" s="213"/>
      <c r="C978" s="1198"/>
      <c r="D978" s="479"/>
      <c r="E978" s="478"/>
      <c r="F978" s="1157"/>
      <c r="G978" s="388"/>
      <c r="H978" s="388"/>
      <c r="I978" s="991"/>
      <c r="J978" s="388"/>
      <c r="K978" s="660"/>
      <c r="L978" s="388"/>
      <c r="M978" s="388"/>
      <c r="N978" s="217"/>
      <c r="O978" s="215"/>
      <c r="P978" s="388"/>
      <c r="Q978" s="388"/>
      <c r="R978" s="215"/>
      <c r="S978" s="1158"/>
      <c r="T978" s="657"/>
      <c r="BC978" s="1126"/>
      <c r="BD978" s="1200"/>
    </row>
    <row r="979" s="1119" customFormat="1" customHeight="1" spans="1:59">
      <c r="A979" s="529"/>
      <c r="B979" s="213"/>
      <c r="C979" s="1198"/>
      <c r="D979" s="479"/>
      <c r="E979" s="478"/>
      <c r="F979" s="1157"/>
      <c r="G979" s="388"/>
      <c r="H979" s="388"/>
      <c r="I979" s="915"/>
      <c r="J979" s="63"/>
      <c r="K979" s="660"/>
      <c r="L979" s="388"/>
      <c r="M979" s="388"/>
      <c r="N979" s="217"/>
      <c r="O979" s="215"/>
      <c r="P979" s="217"/>
      <c r="Q979" s="217"/>
      <c r="R979" s="215"/>
      <c r="S979" s="1158"/>
      <c r="T979" s="657"/>
      <c r="BC979" s="1126"/>
      <c r="BD979" s="1200"/>
    </row>
    <row r="980" s="1119" customFormat="1" customHeight="1" spans="1:59">
      <c r="A980" s="529"/>
      <c r="B980" s="213"/>
      <c r="C980" s="1198"/>
      <c r="D980" s="479"/>
      <c r="E980" s="478"/>
      <c r="F980" s="1157"/>
      <c r="G980" s="388"/>
      <c r="H980" s="388"/>
      <c r="I980" s="991"/>
      <c r="J980" s="388"/>
      <c r="K980" s="660"/>
      <c r="L980" s="388"/>
      <c r="M980" s="388"/>
      <c r="N980" s="217"/>
      <c r="O980" s="215"/>
      <c r="P980" s="217"/>
      <c r="Q980" s="217"/>
      <c r="R980" s="215"/>
      <c r="S980" s="1158"/>
      <c r="T980" s="657"/>
      <c r="BC980" s="1126"/>
      <c r="BD980" s="1200"/>
    </row>
    <row r="981" s="1119" customFormat="1" customHeight="1" spans="1:59">
      <c r="A981" s="529"/>
      <c r="B981" s="213"/>
      <c r="C981" s="1198"/>
      <c r="D981" s="479"/>
      <c r="E981" s="478"/>
      <c r="F981" s="1157"/>
      <c r="G981" s="388"/>
      <c r="H981" s="388"/>
      <c r="I981" s="991"/>
      <c r="J981" s="388"/>
      <c r="K981" s="660"/>
      <c r="L981" s="388"/>
      <c r="M981" s="388"/>
      <c r="N981" s="388"/>
      <c r="O981" s="215"/>
      <c r="P981" s="217"/>
      <c r="Q981" s="217"/>
      <c r="R981" s="215"/>
      <c r="S981" s="1158"/>
      <c r="T981" s="942"/>
      <c r="BC981" s="1126"/>
      <c r="BD981" s="1200"/>
    </row>
    <row r="982" s="1119" customFormat="1" customHeight="1" spans="1:59">
      <c r="A982" s="529"/>
      <c r="B982" s="213"/>
      <c r="C982" s="1198"/>
      <c r="D982" s="479"/>
      <c r="E982" s="478"/>
      <c r="F982" s="1157"/>
      <c r="G982" s="388"/>
      <c r="H982" s="388"/>
      <c r="I982" s="991"/>
      <c r="J982" s="388"/>
      <c r="K982" s="660"/>
      <c r="L982" s="388"/>
      <c r="M982" s="388"/>
      <c r="N982" s="388"/>
      <c r="O982" s="215"/>
      <c r="P982" s="217"/>
      <c r="Q982" s="217"/>
      <c r="R982" s="215"/>
      <c r="S982" s="1158"/>
      <c r="T982" s="942"/>
      <c r="BC982" s="1126"/>
      <c r="BD982" s="1200"/>
    </row>
    <row r="983" s="1119" customFormat="1" customHeight="1" spans="1:59">
      <c r="A983" s="529"/>
      <c r="B983" s="213"/>
      <c r="C983" s="1198"/>
      <c r="D983" s="479"/>
      <c r="E983" s="478"/>
      <c r="F983" s="1157"/>
      <c r="G983" s="388"/>
      <c r="H983" s="388"/>
      <c r="I983" s="991"/>
      <c r="J983" s="388"/>
      <c r="K983" s="660"/>
      <c r="L983" s="388"/>
      <c r="M983" s="388"/>
      <c r="N983" s="217"/>
      <c r="O983" s="215"/>
      <c r="P983" s="388"/>
      <c r="Q983" s="388"/>
      <c r="R983" s="215"/>
      <c r="S983" s="1158"/>
      <c r="T983" s="753"/>
      <c r="BC983" s="1126"/>
      <c r="BD983" s="1200"/>
    </row>
    <row r="984" s="1119" customFormat="1" customHeight="1" spans="1:59">
      <c r="A984" s="529"/>
      <c r="B984" s="213"/>
      <c r="C984" s="1198"/>
      <c r="D984" s="479"/>
      <c r="E984" s="478"/>
      <c r="F984" s="1157"/>
      <c r="G984" s="388"/>
      <c r="H984" s="388"/>
      <c r="I984" s="991"/>
      <c r="J984" s="388"/>
      <c r="K984" s="660"/>
      <c r="L984" s="388"/>
      <c r="M984" s="388"/>
      <c r="N984" s="217"/>
      <c r="O984" s="215"/>
      <c r="P984" s="388"/>
      <c r="Q984" s="388"/>
      <c r="R984" s="215"/>
      <c r="S984" s="1158"/>
      <c r="T984" s="657"/>
      <c r="BC984" s="1126"/>
      <c r="BD984" s="1200"/>
    </row>
    <row r="985" s="1119" customFormat="1" customHeight="1" spans="1:59">
      <c r="A985" s="529"/>
      <c r="B985" s="213"/>
      <c r="C985" s="1198"/>
      <c r="D985" s="479"/>
      <c r="E985" s="478"/>
      <c r="F985" s="1157"/>
      <c r="G985" s="388"/>
      <c r="H985" s="388"/>
      <c r="I985" s="915"/>
      <c r="J985" s="63"/>
      <c r="K985" s="660"/>
      <c r="L985" s="388"/>
      <c r="M985" s="388"/>
      <c r="N985" s="217"/>
      <c r="O985" s="215"/>
      <c r="P985" s="388"/>
      <c r="Q985" s="388"/>
      <c r="R985" s="215"/>
      <c r="S985" s="1158"/>
      <c r="T985" s="753"/>
      <c r="BC985" s="1126"/>
      <c r="BD985" s="1200"/>
    </row>
    <row r="986" s="1119" customFormat="1" customHeight="1" spans="1:59">
      <c r="A986" s="529"/>
      <c r="B986" s="213"/>
      <c r="C986" s="1198"/>
      <c r="D986" s="479"/>
      <c r="E986" s="478"/>
      <c r="F986" s="1157"/>
      <c r="G986" s="388"/>
      <c r="H986" s="388"/>
      <c r="I986" s="991"/>
      <c r="J986" s="388"/>
      <c r="K986" s="660"/>
      <c r="L986" s="388"/>
      <c r="M986" s="388"/>
      <c r="N986" s="217"/>
      <c r="O986" s="215"/>
      <c r="P986" s="388"/>
      <c r="Q986" s="388"/>
      <c r="R986" s="215"/>
      <c r="S986" s="1158"/>
      <c r="T986" s="657"/>
      <c r="BC986" s="1126"/>
      <c r="BD986" s="1200"/>
    </row>
    <row r="987" s="1119" customFormat="1" customHeight="1" spans="1:59">
      <c r="A987" s="529"/>
      <c r="B987" s="213"/>
      <c r="C987" s="1198"/>
      <c r="D987" s="479"/>
      <c r="E987" s="478"/>
      <c r="F987" s="1157"/>
      <c r="G987" s="388"/>
      <c r="H987" s="388"/>
      <c r="I987" s="991"/>
      <c r="J987" s="388"/>
      <c r="K987" s="660"/>
      <c r="L987" s="388"/>
      <c r="M987" s="388"/>
      <c r="N987" s="217"/>
      <c r="O987" s="215"/>
      <c r="P987" s="388"/>
      <c r="Q987" s="388"/>
      <c r="R987" s="215"/>
      <c r="S987" s="1158"/>
      <c r="T987" s="753"/>
      <c r="BC987" s="1126"/>
      <c r="BD987" s="1200"/>
    </row>
    <row r="988" s="1119" customFormat="1" customHeight="1" spans="1:59">
      <c r="A988" s="529"/>
      <c r="B988" s="213"/>
      <c r="C988" s="1198"/>
      <c r="D988" s="479"/>
      <c r="E988" s="478"/>
      <c r="F988" s="1157"/>
      <c r="G988" s="388"/>
      <c r="H988" s="388"/>
      <c r="I988" s="991"/>
      <c r="J988" s="388"/>
      <c r="K988" s="660"/>
      <c r="L988" s="388"/>
      <c r="M988" s="388"/>
      <c r="N988" s="217"/>
      <c r="O988" s="215"/>
      <c r="P988" s="388"/>
      <c r="Q988" s="388"/>
      <c r="R988" s="215"/>
      <c r="S988" s="1158"/>
      <c r="T988" s="657"/>
      <c r="BC988" s="1126"/>
      <c r="BD988" s="1200"/>
    </row>
    <row r="989" s="1119" customFormat="1" customHeight="1" spans="1:59">
      <c r="A989" s="529"/>
      <c r="B989" s="213"/>
      <c r="C989" s="1198"/>
      <c r="D989" s="479"/>
      <c r="E989" s="478"/>
      <c r="F989" s="1157"/>
      <c r="G989" s="388"/>
      <c r="H989" s="388"/>
      <c r="I989" s="915"/>
      <c r="J989" s="63"/>
      <c r="K989" s="660"/>
      <c r="L989" s="388"/>
      <c r="M989" s="388"/>
      <c r="N989" s="217"/>
      <c r="O989" s="215"/>
      <c r="P989" s="217"/>
      <c r="Q989" s="217"/>
      <c r="R989" s="215"/>
      <c r="S989" s="1158"/>
      <c r="T989" s="657"/>
      <c r="BC989" s="1126"/>
      <c r="BD989" s="1200"/>
    </row>
    <row r="990" s="1119" customFormat="1" customHeight="1" spans="1:59">
      <c r="A990" s="529"/>
      <c r="B990" s="213"/>
      <c r="C990" s="1198"/>
      <c r="D990" s="479"/>
      <c r="E990" s="478"/>
      <c r="F990" s="1157"/>
      <c r="G990" s="388"/>
      <c r="H990" s="388"/>
      <c r="I990" s="991"/>
      <c r="J990" s="388"/>
      <c r="K990" s="660"/>
      <c r="L990" s="388"/>
      <c r="M990" s="388"/>
      <c r="N990" s="217"/>
      <c r="O990" s="215"/>
      <c r="P990" s="217"/>
      <c r="Q990" s="217"/>
      <c r="R990" s="215"/>
      <c r="S990" s="1158"/>
      <c r="T990" s="657"/>
      <c r="BC990" s="1126"/>
      <c r="BD990" s="1200"/>
    </row>
    <row r="991" s="1119" customFormat="1" customHeight="1" spans="1:59">
      <c r="A991" s="529"/>
      <c r="B991" s="213"/>
      <c r="C991" s="1198"/>
      <c r="D991" s="479"/>
      <c r="E991" s="478"/>
      <c r="F991" s="1157"/>
      <c r="G991" s="388"/>
      <c r="H991" s="388"/>
      <c r="I991" s="991"/>
      <c r="J991" s="388"/>
      <c r="K991" s="660"/>
      <c r="L991" s="388"/>
      <c r="M991" s="388"/>
      <c r="N991" s="217"/>
      <c r="O991" s="215"/>
      <c r="P991" s="388"/>
      <c r="Q991" s="388"/>
      <c r="R991" s="215"/>
      <c r="S991" s="1158"/>
      <c r="T991" s="753"/>
      <c r="BC991" s="1126"/>
      <c r="BD991" s="1200"/>
    </row>
    <row r="992" s="1119" customFormat="1" customHeight="1" spans="1:59">
      <c r="A992" s="529"/>
      <c r="B992" s="213"/>
      <c r="C992" s="1198"/>
      <c r="D992" s="479"/>
      <c r="E992" s="478"/>
      <c r="F992" s="1157"/>
      <c r="G992" s="388"/>
      <c r="H992" s="388"/>
      <c r="I992" s="991"/>
      <c r="J992" s="388"/>
      <c r="K992" s="660"/>
      <c r="L992" s="388"/>
      <c r="M992" s="388"/>
      <c r="N992" s="217"/>
      <c r="O992" s="215"/>
      <c r="P992" s="388"/>
      <c r="Q992" s="388"/>
      <c r="R992" s="215"/>
      <c r="S992" s="1158"/>
      <c r="T992" s="657"/>
      <c r="BC992" s="1126"/>
      <c r="BD992" s="1200"/>
      <c r="BE992" s="10"/>
      <c r="BF992" s="10"/>
      <c r="BG992" s="10"/>
    </row>
    <row r="993" customHeight="1" spans="1:59">
      <c r="A993" s="1201">
        <v>46142</v>
      </c>
      <c r="B993" s="1167" t="s">
        <v>659</v>
      </c>
      <c r="C993" s="1168"/>
      <c r="D993" s="1169"/>
      <c r="E993" s="626"/>
      <c r="F993" s="1170">
        <f>SUBTOTAL(9,F799:F992)</f>
        <v>0</v>
      </c>
      <c r="G993" s="1144"/>
      <c r="H993" s="1144">
        <f t="shared" ref="H993:P993" si="56">SUBTOTAL(9,H799:H992)</f>
        <v>0</v>
      </c>
      <c r="I993" s="1171">
        <f t="shared" si="56"/>
        <v>0</v>
      </c>
      <c r="J993" s="1144">
        <f t="shared" si="56"/>
        <v>0</v>
      </c>
      <c r="K993" s="1172">
        <f t="shared" si="56"/>
        <v>0</v>
      </c>
      <c r="L993" s="1144">
        <f t="shared" si="56"/>
        <v>0</v>
      </c>
      <c r="M993" s="1144">
        <f t="shared" si="56"/>
        <v>0</v>
      </c>
      <c r="N993" s="1173">
        <f t="shared" si="56"/>
        <v>0</v>
      </c>
      <c r="O993" s="1173">
        <f t="shared" si="56"/>
        <v>0</v>
      </c>
      <c r="P993" s="1144">
        <f t="shared" si="56"/>
        <v>0</v>
      </c>
      <c r="Q993" s="63"/>
      <c r="R993" s="1173">
        <f>SUBTOTAL(9,R799:R992)</f>
        <v>0</v>
      </c>
      <c r="S993" s="1174"/>
      <c r="T993" s="1204">
        <f>J993-L993-R993</f>
        <v>0</v>
      </c>
      <c r="BC993" s="1126"/>
      <c r="BD993" s="1200"/>
      <c r="BE993" s="1123"/>
      <c r="BF993" s="1123"/>
      <c r="BG993" s="1123"/>
    </row>
    <row r="994" s="1123" customFormat="1" customHeight="1" spans="1:59">
      <c r="A994" s="513"/>
      <c r="B994" s="213"/>
      <c r="C994" s="799"/>
      <c r="D994" s="409"/>
      <c r="E994" s="952"/>
      <c r="F994" s="1007"/>
      <c r="G994" s="217"/>
      <c r="H994" s="217"/>
      <c r="I994" s="915"/>
      <c r="J994" s="217"/>
      <c r="K994" s="662"/>
      <c r="L994" s="388"/>
      <c r="M994" s="217"/>
      <c r="N994" s="217"/>
      <c r="O994" s="217"/>
      <c r="P994" s="217"/>
      <c r="Q994" s="217"/>
      <c r="R994" s="217"/>
      <c r="S994" s="1158"/>
      <c r="T994" s="666"/>
      <c r="U994" s="1206"/>
      <c r="V994" s="1206"/>
      <c r="W994" s="1206"/>
      <c r="X994" s="1206"/>
      <c r="Y994" s="1206"/>
      <c r="Z994" s="1206"/>
      <c r="AA994" s="1206"/>
      <c r="AB994" s="1206"/>
      <c r="AC994" s="1206"/>
      <c r="AD994" s="1206"/>
      <c r="AE994" s="1206"/>
      <c r="AF994" s="1206"/>
      <c r="AG994" s="1206"/>
      <c r="AH994" s="1206"/>
      <c r="AI994" s="1206"/>
      <c r="AJ994" s="1206"/>
      <c r="AK994" s="1206"/>
      <c r="AL994" s="1206"/>
      <c r="AM994" s="1206"/>
      <c r="AN994" s="1206"/>
      <c r="AO994" s="1206"/>
      <c r="AP994" s="1206"/>
      <c r="AQ994" s="1206"/>
      <c r="BC994" s="1126"/>
      <c r="BD994" s="1200"/>
    </row>
    <row r="995" s="1123" customFormat="1" customHeight="1" spans="1:59">
      <c r="A995" s="513"/>
      <c r="B995" s="213"/>
      <c r="C995" s="799"/>
      <c r="D995" s="409"/>
      <c r="E995" s="952"/>
      <c r="F995" s="1007"/>
      <c r="G995" s="217"/>
      <c r="H995" s="217"/>
      <c r="I995" s="915"/>
      <c r="J995" s="217"/>
      <c r="K995" s="662"/>
      <c r="L995" s="388"/>
      <c r="M995" s="217"/>
      <c r="N995" s="217"/>
      <c r="O995" s="217"/>
      <c r="P995" s="217"/>
      <c r="Q995" s="217"/>
      <c r="R995" s="217"/>
      <c r="S995" s="688"/>
      <c r="T995" s="666"/>
      <c r="U995" s="1206"/>
      <c r="V995" s="1206"/>
      <c r="W995" s="1206"/>
      <c r="X995" s="1206"/>
      <c r="Y995" s="1206"/>
      <c r="Z995" s="1206"/>
      <c r="AA995" s="1206"/>
      <c r="AB995" s="1206"/>
      <c r="AC995" s="1206"/>
      <c r="AD995" s="1206"/>
      <c r="AE995" s="1206"/>
      <c r="AF995" s="1206"/>
      <c r="AG995" s="1206"/>
      <c r="AH995" s="1206"/>
      <c r="AI995" s="1206"/>
      <c r="AJ995" s="1206"/>
      <c r="AK995" s="1206"/>
      <c r="AL995" s="1206"/>
      <c r="AM995" s="1206"/>
      <c r="AN995" s="1206"/>
      <c r="AO995" s="1206"/>
      <c r="AP995" s="1206"/>
      <c r="AQ995" s="1206"/>
      <c r="BC995" s="1126"/>
      <c r="BD995" s="1200"/>
    </row>
    <row r="996" s="1123" customFormat="1" customHeight="1" spans="1:59">
      <c r="A996" s="513"/>
      <c r="B996" s="213"/>
      <c r="C996" s="799"/>
      <c r="D996" s="409"/>
      <c r="E996" s="952"/>
      <c r="F996" s="1007"/>
      <c r="G996" s="217"/>
      <c r="H996" s="217"/>
      <c r="I996" s="915"/>
      <c r="J996" s="217"/>
      <c r="K996" s="662"/>
      <c r="L996" s="388"/>
      <c r="M996" s="217"/>
      <c r="N996" s="217"/>
      <c r="O996" s="217"/>
      <c r="P996" s="217"/>
      <c r="Q996" s="217"/>
      <c r="R996" s="217"/>
      <c r="S996" s="1158"/>
      <c r="T996" s="359"/>
      <c r="U996" s="1206"/>
      <c r="V996" s="1206"/>
      <c r="W996" s="1206"/>
      <c r="X996" s="1206"/>
      <c r="Y996" s="1206"/>
      <c r="Z996" s="1206"/>
      <c r="AA996" s="1206"/>
      <c r="AB996" s="1206"/>
      <c r="AC996" s="1206"/>
      <c r="AD996" s="1206"/>
      <c r="AE996" s="1206"/>
      <c r="AF996" s="1206"/>
      <c r="AG996" s="1206"/>
      <c r="AH996" s="1206"/>
      <c r="AI996" s="1206"/>
      <c r="AJ996" s="1206"/>
      <c r="AK996" s="1206"/>
      <c r="AL996" s="1206"/>
      <c r="AM996" s="1206"/>
      <c r="AN996" s="1206"/>
      <c r="AO996" s="1206"/>
      <c r="AP996" s="1206"/>
      <c r="AQ996" s="1206"/>
      <c r="BC996" s="1126"/>
      <c r="BD996" s="1200"/>
    </row>
    <row r="997" s="1123" customFormat="1" customHeight="1" spans="1:59">
      <c r="A997" s="513"/>
      <c r="B997" s="213"/>
      <c r="C997" s="799"/>
      <c r="D997" s="409"/>
      <c r="E997" s="952"/>
      <c r="F997" s="1007"/>
      <c r="G997" s="217"/>
      <c r="H997" s="217"/>
      <c r="I997" s="915"/>
      <c r="J997" s="217"/>
      <c r="K997" s="662"/>
      <c r="L997" s="388"/>
      <c r="M997" s="217"/>
      <c r="N997" s="217"/>
      <c r="O997" s="217"/>
      <c r="P997" s="217"/>
      <c r="Q997" s="217"/>
      <c r="R997" s="217"/>
      <c r="S997" s="688"/>
      <c r="T997" s="359"/>
      <c r="U997" s="1206"/>
      <c r="V997" s="1206"/>
      <c r="W997" s="1206"/>
      <c r="X997" s="1206"/>
      <c r="Y997" s="1206"/>
      <c r="Z997" s="1206"/>
      <c r="AA997" s="1206"/>
      <c r="AB997" s="1206"/>
      <c r="AC997" s="1206"/>
      <c r="AD997" s="1206"/>
      <c r="AE997" s="1206"/>
      <c r="AF997" s="1206"/>
      <c r="AG997" s="1206"/>
      <c r="AH997" s="1206"/>
      <c r="AI997" s="1206"/>
      <c r="AJ997" s="1206"/>
      <c r="AK997" s="1206"/>
      <c r="AL997" s="1206"/>
      <c r="AM997" s="1206"/>
      <c r="AN997" s="1206"/>
      <c r="AO997" s="1206"/>
      <c r="AP997" s="1206"/>
      <c r="AQ997" s="1206"/>
      <c r="BC997" s="1126"/>
      <c r="BD997" s="1200"/>
    </row>
    <row r="998" s="1123" customFormat="1" customHeight="1" spans="1:59">
      <c r="A998" s="513"/>
      <c r="B998" s="213"/>
      <c r="C998" s="799"/>
      <c r="D998" s="409"/>
      <c r="E998" s="952"/>
      <c r="F998" s="1007"/>
      <c r="G998" s="217"/>
      <c r="H998" s="217"/>
      <c r="I998" s="915"/>
      <c r="J998" s="217"/>
      <c r="K998" s="662"/>
      <c r="L998" s="388"/>
      <c r="M998" s="217"/>
      <c r="N998" s="217"/>
      <c r="O998" s="217"/>
      <c r="P998" s="217"/>
      <c r="Q998" s="217"/>
      <c r="R998" s="217"/>
      <c r="S998" s="688"/>
      <c r="T998" s="359"/>
      <c r="U998" s="1206"/>
      <c r="V998" s="1206"/>
      <c r="W998" s="1206"/>
      <c r="X998" s="1206"/>
      <c r="Y998" s="1206"/>
      <c r="Z998" s="1206"/>
      <c r="AA998" s="1206"/>
      <c r="AB998" s="1206"/>
      <c r="AC998" s="1206"/>
      <c r="AD998" s="1206"/>
      <c r="AE998" s="1206"/>
      <c r="AF998" s="1206"/>
      <c r="AG998" s="1206"/>
      <c r="AH998" s="1206"/>
      <c r="AI998" s="1206"/>
      <c r="AJ998" s="1206"/>
      <c r="AK998" s="1206"/>
      <c r="AL998" s="1206"/>
      <c r="AM998" s="1206"/>
      <c r="AN998" s="1206"/>
      <c r="AO998" s="1206"/>
      <c r="AP998" s="1206"/>
      <c r="AQ998" s="1206"/>
      <c r="BC998" s="1126"/>
      <c r="BD998" s="1200"/>
    </row>
    <row r="999" s="1123" customFormat="1" customHeight="1" spans="1:59">
      <c r="A999" s="513"/>
      <c r="B999" s="213"/>
      <c r="C999" s="799"/>
      <c r="D999" s="409"/>
      <c r="E999" s="952"/>
      <c r="F999" s="1007"/>
      <c r="G999" s="217"/>
      <c r="H999" s="217"/>
      <c r="I999" s="915"/>
      <c r="J999" s="217"/>
      <c r="K999" s="662"/>
      <c r="L999" s="388"/>
      <c r="M999" s="217"/>
      <c r="N999" s="217"/>
      <c r="O999" s="217"/>
      <c r="P999" s="217"/>
      <c r="Q999" s="217"/>
      <c r="R999" s="217"/>
      <c r="S999" s="688"/>
      <c r="T999" s="359"/>
      <c r="U999" s="1206"/>
      <c r="V999" s="1206"/>
      <c r="W999" s="1206"/>
      <c r="X999" s="1206"/>
      <c r="Y999" s="1206"/>
      <c r="Z999" s="1206"/>
      <c r="AA999" s="1206"/>
      <c r="AB999" s="1206"/>
      <c r="AC999" s="1206"/>
      <c r="AD999" s="1206"/>
      <c r="AE999" s="1206"/>
      <c r="AF999" s="1206"/>
      <c r="AG999" s="1206"/>
      <c r="AH999" s="1206"/>
      <c r="AI999" s="1206"/>
      <c r="AJ999" s="1206"/>
      <c r="AK999" s="1206"/>
      <c r="AL999" s="1206"/>
      <c r="AM999" s="1206"/>
      <c r="AN999" s="1206"/>
      <c r="AO999" s="1206"/>
      <c r="AP999" s="1206"/>
      <c r="AQ999" s="1206"/>
      <c r="BC999" s="1126"/>
      <c r="BD999" s="1200"/>
    </row>
    <row r="1000" s="1123" customFormat="1" customHeight="1" spans="1:59">
      <c r="A1000" s="513"/>
      <c r="B1000" s="213"/>
      <c r="C1000" s="799"/>
      <c r="D1000" s="409"/>
      <c r="E1000" s="952"/>
      <c r="F1000" s="1007"/>
      <c r="G1000" s="217"/>
      <c r="H1000" s="217"/>
      <c r="I1000" s="915"/>
      <c r="J1000" s="217"/>
      <c r="K1000" s="662"/>
      <c r="L1000" s="388"/>
      <c r="M1000" s="217"/>
      <c r="N1000" s="217"/>
      <c r="O1000" s="217"/>
      <c r="P1000" s="217"/>
      <c r="Q1000" s="217"/>
      <c r="R1000" s="217"/>
      <c r="S1000" s="688"/>
      <c r="T1000" s="359"/>
      <c r="U1000" s="1206"/>
      <c r="V1000" s="1206"/>
      <c r="W1000" s="1206"/>
      <c r="X1000" s="1206"/>
      <c r="Y1000" s="1206"/>
      <c r="Z1000" s="1206"/>
      <c r="AA1000" s="1206"/>
      <c r="AB1000" s="1206"/>
      <c r="AC1000" s="1206"/>
      <c r="AD1000" s="1206"/>
      <c r="AE1000" s="1206"/>
      <c r="AF1000" s="1206"/>
      <c r="AG1000" s="1206"/>
      <c r="AH1000" s="1206"/>
      <c r="AI1000" s="1206"/>
      <c r="AJ1000" s="1206"/>
      <c r="AK1000" s="1206"/>
      <c r="AL1000" s="1206"/>
      <c r="AM1000" s="1206"/>
      <c r="AN1000" s="1206"/>
      <c r="AO1000" s="1206"/>
      <c r="AP1000" s="1206"/>
      <c r="AQ1000" s="1206"/>
      <c r="BC1000" s="1126"/>
      <c r="BD1000" s="1200"/>
    </row>
    <row r="1001" s="1123" customFormat="1" customHeight="1" spans="1:59">
      <c r="A1001" s="513"/>
      <c r="B1001" s="213"/>
      <c r="C1001" s="799"/>
      <c r="D1001" s="409"/>
      <c r="E1001" s="952"/>
      <c r="F1001" s="1007"/>
      <c r="G1001" s="217"/>
      <c r="H1001" s="217"/>
      <c r="I1001" s="915"/>
      <c r="J1001" s="217"/>
      <c r="K1001" s="662"/>
      <c r="L1001" s="388"/>
      <c r="M1001" s="217"/>
      <c r="N1001" s="217"/>
      <c r="O1001" s="217"/>
      <c r="P1001" s="217"/>
      <c r="Q1001" s="217"/>
      <c r="R1001" s="217"/>
      <c r="S1001" s="688"/>
      <c r="T1001" s="359"/>
      <c r="U1001" s="1206"/>
      <c r="V1001" s="1206"/>
      <c r="W1001" s="1206"/>
      <c r="X1001" s="1206"/>
      <c r="Y1001" s="1206"/>
      <c r="Z1001" s="1206"/>
      <c r="AA1001" s="1206"/>
      <c r="AB1001" s="1206"/>
      <c r="AC1001" s="1206"/>
      <c r="AD1001" s="1206"/>
      <c r="AE1001" s="1206"/>
      <c r="AF1001" s="1206"/>
      <c r="AG1001" s="1206"/>
      <c r="AH1001" s="1206"/>
      <c r="AI1001" s="1206"/>
      <c r="AJ1001" s="1206"/>
      <c r="AK1001" s="1206"/>
      <c r="AL1001" s="1206"/>
      <c r="AM1001" s="1206"/>
      <c r="AN1001" s="1206"/>
      <c r="AO1001" s="1206"/>
      <c r="AP1001" s="1206"/>
      <c r="AQ1001" s="1206"/>
      <c r="BC1001" s="1126"/>
      <c r="BD1001" s="1200"/>
    </row>
    <row r="1002" s="1123" customFormat="1" customHeight="1" spans="1:59">
      <c r="A1002" s="513"/>
      <c r="B1002" s="213"/>
      <c r="C1002" s="799"/>
      <c r="D1002" s="409"/>
      <c r="E1002" s="952"/>
      <c r="F1002" s="1007"/>
      <c r="G1002" s="217"/>
      <c r="H1002" s="217"/>
      <c r="I1002" s="915"/>
      <c r="J1002" s="217"/>
      <c r="K1002" s="662"/>
      <c r="L1002" s="388"/>
      <c r="M1002" s="217"/>
      <c r="N1002" s="217"/>
      <c r="O1002" s="217"/>
      <c r="P1002" s="217"/>
      <c r="Q1002" s="217"/>
      <c r="R1002" s="217"/>
      <c r="S1002" s="688"/>
      <c r="T1002" s="394"/>
      <c r="U1002" s="1206"/>
      <c r="V1002" s="1206"/>
      <c r="W1002" s="1206"/>
      <c r="X1002" s="1206"/>
      <c r="Y1002" s="1206"/>
      <c r="Z1002" s="1206"/>
      <c r="AA1002" s="1206"/>
      <c r="AB1002" s="1206"/>
      <c r="AC1002" s="1206"/>
      <c r="AD1002" s="1206"/>
      <c r="AE1002" s="1206"/>
      <c r="AF1002" s="1206"/>
      <c r="AG1002" s="1206"/>
      <c r="AH1002" s="1206"/>
      <c r="AI1002" s="1206"/>
      <c r="AJ1002" s="1206"/>
      <c r="AK1002" s="1206"/>
      <c r="AL1002" s="1206"/>
      <c r="AM1002" s="1206"/>
      <c r="AN1002" s="1206"/>
      <c r="AO1002" s="1206"/>
      <c r="AP1002" s="1206"/>
      <c r="AQ1002" s="1206"/>
      <c r="BC1002" s="1126"/>
      <c r="BD1002" s="1200"/>
    </row>
    <row r="1003" s="1123" customFormat="1" customHeight="1" spans="1:59">
      <c r="A1003" s="513"/>
      <c r="B1003" s="213"/>
      <c r="C1003" s="799"/>
      <c r="D1003" s="409"/>
      <c r="E1003" s="952"/>
      <c r="F1003" s="1007"/>
      <c r="G1003" s="217"/>
      <c r="H1003" s="217"/>
      <c r="I1003" s="915"/>
      <c r="J1003" s="217"/>
      <c r="K1003" s="662"/>
      <c r="L1003" s="388"/>
      <c r="M1003" s="217"/>
      <c r="N1003" s="217"/>
      <c r="O1003" s="217"/>
      <c r="P1003" s="217"/>
      <c r="Q1003" s="217"/>
      <c r="R1003" s="217"/>
      <c r="S1003" s="688"/>
      <c r="T1003" s="359"/>
      <c r="U1003" s="1206"/>
      <c r="V1003" s="1206"/>
      <c r="W1003" s="1206"/>
      <c r="X1003" s="1206"/>
      <c r="Y1003" s="1206"/>
      <c r="Z1003" s="1206"/>
      <c r="AA1003" s="1206"/>
      <c r="AB1003" s="1206"/>
      <c r="AC1003" s="1206"/>
      <c r="AD1003" s="1206"/>
      <c r="AE1003" s="1206"/>
      <c r="AF1003" s="1206"/>
      <c r="AG1003" s="1206"/>
      <c r="AH1003" s="1206"/>
      <c r="AI1003" s="1206"/>
      <c r="AJ1003" s="1206"/>
      <c r="AK1003" s="1206"/>
      <c r="AL1003" s="1206"/>
      <c r="AM1003" s="1206"/>
      <c r="AN1003" s="1206"/>
      <c r="AO1003" s="1206"/>
      <c r="AP1003" s="1206"/>
      <c r="AQ1003" s="1206"/>
      <c r="BC1003" s="1126"/>
      <c r="BD1003" s="1200"/>
    </row>
    <row r="1004" s="1123" customFormat="1" customHeight="1" spans="1:59">
      <c r="A1004" s="513"/>
      <c r="B1004" s="213"/>
      <c r="C1004" s="799"/>
      <c r="D1004" s="409"/>
      <c r="E1004" s="952"/>
      <c r="F1004" s="1007"/>
      <c r="G1004" s="217"/>
      <c r="H1004" s="217"/>
      <c r="I1004" s="915"/>
      <c r="J1004" s="217"/>
      <c r="K1004" s="662"/>
      <c r="L1004" s="388"/>
      <c r="M1004" s="217"/>
      <c r="N1004" s="217"/>
      <c r="O1004" s="217"/>
      <c r="P1004" s="217"/>
      <c r="Q1004" s="217"/>
      <c r="R1004" s="217"/>
      <c r="S1004" s="1158"/>
      <c r="T1004" s="359"/>
      <c r="U1004" s="1206"/>
      <c r="V1004" s="1206"/>
      <c r="W1004" s="1206"/>
      <c r="X1004" s="1206"/>
      <c r="Y1004" s="1206"/>
      <c r="Z1004" s="1206"/>
      <c r="AA1004" s="1206"/>
      <c r="AB1004" s="1206"/>
      <c r="AC1004" s="1206"/>
      <c r="AD1004" s="1206"/>
      <c r="AE1004" s="1206"/>
      <c r="AF1004" s="1206"/>
      <c r="AG1004" s="1206"/>
      <c r="AH1004" s="1206"/>
      <c r="AI1004" s="1206"/>
      <c r="AJ1004" s="1206"/>
      <c r="AK1004" s="1206"/>
      <c r="AL1004" s="1206"/>
      <c r="AM1004" s="1206"/>
      <c r="AN1004" s="1206"/>
      <c r="AO1004" s="1206"/>
      <c r="AP1004" s="1206"/>
      <c r="AQ1004" s="1206"/>
      <c r="BC1004" s="1126"/>
      <c r="BD1004" s="1200"/>
    </row>
    <row r="1005" s="1123" customFormat="1" customHeight="1" spans="1:59">
      <c r="A1005" s="513"/>
      <c r="B1005" s="213"/>
      <c r="C1005" s="799"/>
      <c r="D1005" s="409"/>
      <c r="E1005" s="952"/>
      <c r="F1005" s="1007"/>
      <c r="G1005" s="217"/>
      <c r="H1005" s="217"/>
      <c r="I1005" s="915"/>
      <c r="J1005" s="217"/>
      <c r="K1005" s="662"/>
      <c r="L1005" s="388"/>
      <c r="M1005" s="217"/>
      <c r="N1005" s="217"/>
      <c r="O1005" s="217"/>
      <c r="P1005" s="217"/>
      <c r="Q1005" s="217"/>
      <c r="R1005" s="217"/>
      <c r="S1005" s="688"/>
      <c r="T1005" s="359"/>
      <c r="U1005" s="1206"/>
      <c r="V1005" s="1206"/>
      <c r="W1005" s="1206"/>
      <c r="X1005" s="1206"/>
      <c r="Y1005" s="1206"/>
      <c r="Z1005" s="1206"/>
      <c r="AA1005" s="1206"/>
      <c r="AB1005" s="1206"/>
      <c r="AC1005" s="1206"/>
      <c r="AD1005" s="1206"/>
      <c r="AE1005" s="1206"/>
      <c r="AF1005" s="1206"/>
      <c r="AG1005" s="1206"/>
      <c r="AH1005" s="1206"/>
      <c r="AI1005" s="1206"/>
      <c r="AJ1005" s="1206"/>
      <c r="AK1005" s="1206"/>
      <c r="AL1005" s="1206"/>
      <c r="AM1005" s="1206"/>
      <c r="AN1005" s="1206"/>
      <c r="AO1005" s="1206"/>
      <c r="AP1005" s="1206"/>
      <c r="AQ1005" s="1206"/>
      <c r="BC1005" s="1126"/>
      <c r="BD1005" s="1200"/>
    </row>
    <row r="1006" s="1123" customFormat="1" customHeight="1" spans="1:59">
      <c r="A1006" s="513"/>
      <c r="B1006" s="213"/>
      <c r="C1006" s="799"/>
      <c r="D1006" s="409"/>
      <c r="E1006" s="952"/>
      <c r="F1006" s="1007"/>
      <c r="G1006" s="217"/>
      <c r="H1006" s="217"/>
      <c r="I1006" s="915"/>
      <c r="J1006" s="217"/>
      <c r="K1006" s="662"/>
      <c r="L1006" s="388"/>
      <c r="M1006" s="217"/>
      <c r="N1006" s="217"/>
      <c r="O1006" s="217"/>
      <c r="P1006" s="217"/>
      <c r="Q1006" s="217"/>
      <c r="R1006" s="217"/>
      <c r="S1006" s="1158"/>
      <c r="T1006" s="359"/>
      <c r="U1006" s="1206"/>
      <c r="V1006" s="1206"/>
      <c r="W1006" s="1206"/>
      <c r="X1006" s="1206"/>
      <c r="Y1006" s="1206"/>
      <c r="Z1006" s="1206"/>
      <c r="AA1006" s="1206"/>
      <c r="AB1006" s="1206"/>
      <c r="AC1006" s="1206"/>
      <c r="AD1006" s="1206"/>
      <c r="AE1006" s="1206"/>
      <c r="AF1006" s="1206"/>
      <c r="AG1006" s="1206"/>
      <c r="AH1006" s="1206"/>
      <c r="AI1006" s="1206"/>
      <c r="AJ1006" s="1206"/>
      <c r="AK1006" s="1206"/>
      <c r="AL1006" s="1206"/>
      <c r="AM1006" s="1206"/>
      <c r="AN1006" s="1206"/>
      <c r="AO1006" s="1206"/>
      <c r="AP1006" s="1206"/>
      <c r="AQ1006" s="1206"/>
      <c r="BC1006" s="1126"/>
      <c r="BD1006" s="1200"/>
    </row>
    <row r="1007" s="1123" customFormat="1" customHeight="1" spans="1:59">
      <c r="A1007" s="513"/>
      <c r="B1007" s="213"/>
      <c r="C1007" s="799"/>
      <c r="D1007" s="409"/>
      <c r="E1007" s="952"/>
      <c r="F1007" s="1007"/>
      <c r="G1007" s="217"/>
      <c r="H1007" s="217"/>
      <c r="I1007" s="915"/>
      <c r="J1007" s="217"/>
      <c r="K1007" s="662"/>
      <c r="L1007" s="388"/>
      <c r="M1007" s="217"/>
      <c r="N1007" s="217"/>
      <c r="O1007" s="217"/>
      <c r="P1007" s="217"/>
      <c r="Q1007" s="217"/>
      <c r="R1007" s="217"/>
      <c r="S1007" s="688"/>
      <c r="T1007" s="359"/>
      <c r="U1007" s="1206"/>
      <c r="V1007" s="1206"/>
      <c r="W1007" s="1206"/>
      <c r="X1007" s="1206"/>
      <c r="Y1007" s="1206"/>
      <c r="Z1007" s="1206"/>
      <c r="AA1007" s="1206"/>
      <c r="AB1007" s="1206"/>
      <c r="AC1007" s="1206"/>
      <c r="AD1007" s="1206"/>
      <c r="AE1007" s="1206"/>
      <c r="AF1007" s="1206"/>
      <c r="AG1007" s="1206"/>
      <c r="AH1007" s="1206"/>
      <c r="AI1007" s="1206"/>
      <c r="AJ1007" s="1206"/>
      <c r="AK1007" s="1206"/>
      <c r="AL1007" s="1206"/>
      <c r="AM1007" s="1206"/>
      <c r="AN1007" s="1206"/>
      <c r="AO1007" s="1206"/>
      <c r="AP1007" s="1206"/>
      <c r="AQ1007" s="1206"/>
      <c r="BC1007" s="1126"/>
      <c r="BD1007" s="1200"/>
    </row>
    <row r="1008" s="1123" customFormat="1" customHeight="1" spans="1:59">
      <c r="A1008" s="513"/>
      <c r="B1008" s="213"/>
      <c r="C1008" s="799"/>
      <c r="D1008" s="409"/>
      <c r="E1008" s="952"/>
      <c r="F1008" s="1007"/>
      <c r="G1008" s="217"/>
      <c r="H1008" s="217"/>
      <c r="I1008" s="915"/>
      <c r="J1008" s="217"/>
      <c r="K1008" s="662"/>
      <c r="L1008" s="388"/>
      <c r="M1008" s="217"/>
      <c r="N1008" s="217"/>
      <c r="O1008" s="217"/>
      <c r="P1008" s="217"/>
      <c r="Q1008" s="217"/>
      <c r="R1008" s="217"/>
      <c r="S1008" s="688"/>
      <c r="T1008" s="679"/>
      <c r="U1008" s="1206"/>
      <c r="V1008" s="1206"/>
      <c r="W1008" s="1206"/>
      <c r="X1008" s="1206"/>
      <c r="Y1008" s="1206"/>
      <c r="Z1008" s="1206"/>
      <c r="AA1008" s="1206"/>
      <c r="AB1008" s="1206"/>
      <c r="AC1008" s="1206"/>
      <c r="AD1008" s="1206"/>
      <c r="AE1008" s="1206"/>
      <c r="AF1008" s="1206"/>
      <c r="AG1008" s="1206"/>
      <c r="AH1008" s="1206"/>
      <c r="AI1008" s="1206"/>
      <c r="AJ1008" s="1206"/>
      <c r="AK1008" s="1206"/>
      <c r="AL1008" s="1206"/>
      <c r="AM1008" s="1206"/>
      <c r="AN1008" s="1206"/>
      <c r="AO1008" s="1206"/>
      <c r="AP1008" s="1206"/>
      <c r="AQ1008" s="1206"/>
      <c r="BC1008" s="1126"/>
      <c r="BD1008" s="1200"/>
    </row>
    <row r="1009" s="1123" customFormat="1" customHeight="1" spans="1:56">
      <c r="A1009" s="513"/>
      <c r="B1009" s="213"/>
      <c r="C1009" s="799"/>
      <c r="D1009" s="409"/>
      <c r="E1009" s="952"/>
      <c r="F1009" s="1007"/>
      <c r="G1009" s="217"/>
      <c r="H1009" s="217"/>
      <c r="I1009" s="915"/>
      <c r="J1009" s="217"/>
      <c r="K1009" s="662"/>
      <c r="L1009" s="388"/>
      <c r="M1009" s="217"/>
      <c r="N1009" s="217"/>
      <c r="O1009" s="217"/>
      <c r="P1009" s="217"/>
      <c r="Q1009" s="217"/>
      <c r="R1009" s="217"/>
      <c r="S1009" s="688"/>
      <c r="T1009" s="666"/>
      <c r="U1009" s="1206"/>
      <c r="V1009" s="1206"/>
      <c r="W1009" s="1206"/>
      <c r="X1009" s="1206"/>
      <c r="Y1009" s="1206"/>
      <c r="Z1009" s="1206"/>
      <c r="AA1009" s="1206"/>
      <c r="AB1009" s="1206"/>
      <c r="AC1009" s="1206"/>
      <c r="AD1009" s="1206"/>
      <c r="AE1009" s="1206"/>
      <c r="AF1009" s="1206"/>
      <c r="AG1009" s="1206"/>
      <c r="AH1009" s="1206"/>
      <c r="AI1009" s="1206"/>
      <c r="AJ1009" s="1206"/>
      <c r="AK1009" s="1206"/>
      <c r="AL1009" s="1206"/>
      <c r="AM1009" s="1206"/>
      <c r="AN1009" s="1206"/>
      <c r="AO1009" s="1206"/>
      <c r="AP1009" s="1206"/>
      <c r="AQ1009" s="1206"/>
      <c r="BC1009" s="1126"/>
      <c r="BD1009" s="1200"/>
    </row>
    <row r="1010" s="1123" customFormat="1" customHeight="1" spans="1:56">
      <c r="A1010" s="513"/>
      <c r="B1010" s="213"/>
      <c r="C1010" s="799"/>
      <c r="D1010" s="409"/>
      <c r="E1010" s="952"/>
      <c r="F1010" s="1007"/>
      <c r="G1010" s="217"/>
      <c r="H1010" s="217"/>
      <c r="I1010" s="915"/>
      <c r="J1010" s="217"/>
      <c r="K1010" s="662"/>
      <c r="L1010" s="388"/>
      <c r="M1010" s="217"/>
      <c r="N1010" s="217"/>
      <c r="O1010" s="217"/>
      <c r="P1010" s="217"/>
      <c r="Q1010" s="217"/>
      <c r="R1010" s="217"/>
      <c r="S1010" s="1158"/>
      <c r="T1010" s="359"/>
      <c r="U1010" s="1206"/>
      <c r="V1010" s="1206"/>
      <c r="W1010" s="1206"/>
      <c r="X1010" s="1206"/>
      <c r="Y1010" s="1206"/>
      <c r="Z1010" s="1206"/>
      <c r="AA1010" s="1206"/>
      <c r="AB1010" s="1206"/>
      <c r="AC1010" s="1206"/>
      <c r="AD1010" s="1206"/>
      <c r="AE1010" s="1206"/>
      <c r="AF1010" s="1206"/>
      <c r="AG1010" s="1206"/>
      <c r="AH1010" s="1206"/>
      <c r="AI1010" s="1206"/>
      <c r="AJ1010" s="1206"/>
      <c r="AK1010" s="1206"/>
      <c r="AL1010" s="1206"/>
      <c r="AM1010" s="1206"/>
      <c r="AN1010" s="1206"/>
      <c r="AO1010" s="1206"/>
      <c r="AP1010" s="1206"/>
      <c r="AQ1010" s="1206"/>
      <c r="BC1010" s="1126"/>
      <c r="BD1010" s="1200"/>
    </row>
    <row r="1011" s="1123" customFormat="1" customHeight="1" spans="1:56">
      <c r="A1011" s="513"/>
      <c r="B1011" s="213"/>
      <c r="C1011" s="799"/>
      <c r="D1011" s="409"/>
      <c r="E1011" s="952"/>
      <c r="F1011" s="1007"/>
      <c r="G1011" s="217"/>
      <c r="H1011" s="217"/>
      <c r="I1011" s="915"/>
      <c r="J1011" s="217"/>
      <c r="K1011" s="662"/>
      <c r="L1011" s="388"/>
      <c r="M1011" s="217"/>
      <c r="N1011" s="217"/>
      <c r="O1011" s="217"/>
      <c r="P1011" s="217"/>
      <c r="Q1011" s="217"/>
      <c r="R1011" s="217"/>
      <c r="S1011" s="688"/>
      <c r="T1011" s="359"/>
      <c r="U1011" s="1206"/>
      <c r="V1011" s="1206"/>
      <c r="W1011" s="1206"/>
      <c r="X1011" s="1206"/>
      <c r="Y1011" s="1206"/>
      <c r="Z1011" s="1206"/>
      <c r="AA1011" s="1206"/>
      <c r="AB1011" s="1206"/>
      <c r="AC1011" s="1206"/>
      <c r="AD1011" s="1206"/>
      <c r="AE1011" s="1206"/>
      <c r="AF1011" s="1206"/>
      <c r="AG1011" s="1206"/>
      <c r="AH1011" s="1206"/>
      <c r="AI1011" s="1206"/>
      <c r="AJ1011" s="1206"/>
      <c r="AK1011" s="1206"/>
      <c r="AL1011" s="1206"/>
      <c r="AM1011" s="1206"/>
      <c r="AN1011" s="1206"/>
      <c r="AO1011" s="1206"/>
      <c r="AP1011" s="1206"/>
      <c r="AQ1011" s="1206"/>
      <c r="BC1011" s="1126"/>
      <c r="BD1011" s="1200"/>
    </row>
    <row r="1012" s="1123" customFormat="1" customHeight="1" spans="1:56">
      <c r="A1012" s="513"/>
      <c r="B1012" s="213"/>
      <c r="C1012" s="799"/>
      <c r="D1012" s="409"/>
      <c r="E1012" s="952"/>
      <c r="F1012" s="1007"/>
      <c r="G1012" s="217"/>
      <c r="H1012" s="217"/>
      <c r="I1012" s="915"/>
      <c r="J1012" s="217"/>
      <c r="K1012" s="662"/>
      <c r="L1012" s="388"/>
      <c r="M1012" s="217"/>
      <c r="N1012" s="217"/>
      <c r="O1012" s="217"/>
      <c r="P1012" s="217"/>
      <c r="Q1012" s="217"/>
      <c r="R1012" s="217"/>
      <c r="S1012" s="1158"/>
      <c r="T1012" s="359"/>
      <c r="U1012" s="1206"/>
      <c r="V1012" s="1206"/>
      <c r="W1012" s="1206"/>
      <c r="X1012" s="1206"/>
      <c r="Y1012" s="1206"/>
      <c r="Z1012" s="1206"/>
      <c r="AA1012" s="1206"/>
      <c r="AB1012" s="1206"/>
      <c r="AC1012" s="1206"/>
      <c r="AD1012" s="1206"/>
      <c r="AE1012" s="1206"/>
      <c r="AF1012" s="1206"/>
      <c r="AG1012" s="1206"/>
      <c r="AH1012" s="1206"/>
      <c r="AI1012" s="1206"/>
      <c r="AJ1012" s="1206"/>
      <c r="AK1012" s="1206"/>
      <c r="AL1012" s="1206"/>
      <c r="AM1012" s="1206"/>
      <c r="AN1012" s="1206"/>
      <c r="AO1012" s="1206"/>
      <c r="AP1012" s="1206"/>
      <c r="AQ1012" s="1206"/>
      <c r="BC1012" s="1126"/>
      <c r="BD1012" s="1200"/>
    </row>
    <row r="1013" s="1123" customFormat="1" customHeight="1" spans="1:56">
      <c r="A1013" s="513"/>
      <c r="B1013" s="213"/>
      <c r="C1013" s="799"/>
      <c r="D1013" s="409"/>
      <c r="E1013" s="952"/>
      <c r="F1013" s="1007"/>
      <c r="G1013" s="217"/>
      <c r="H1013" s="217"/>
      <c r="I1013" s="915"/>
      <c r="J1013" s="217"/>
      <c r="K1013" s="662"/>
      <c r="L1013" s="388"/>
      <c r="M1013" s="217"/>
      <c r="N1013" s="217"/>
      <c r="O1013" s="217"/>
      <c r="P1013" s="217"/>
      <c r="Q1013" s="217"/>
      <c r="R1013" s="217"/>
      <c r="S1013" s="688"/>
      <c r="T1013" s="359"/>
      <c r="U1013" s="1206"/>
      <c r="V1013" s="1206"/>
      <c r="W1013" s="1206"/>
      <c r="X1013" s="1206"/>
      <c r="Y1013" s="1206"/>
      <c r="Z1013" s="1206"/>
      <c r="AA1013" s="1206"/>
      <c r="AB1013" s="1206"/>
      <c r="AC1013" s="1206"/>
      <c r="AD1013" s="1206"/>
      <c r="AE1013" s="1206"/>
      <c r="AF1013" s="1206"/>
      <c r="AG1013" s="1206"/>
      <c r="AH1013" s="1206"/>
      <c r="AI1013" s="1206"/>
      <c r="AJ1013" s="1206"/>
      <c r="AK1013" s="1206"/>
      <c r="AL1013" s="1206"/>
      <c r="AM1013" s="1206"/>
      <c r="AN1013" s="1206"/>
      <c r="AO1013" s="1206"/>
      <c r="AP1013" s="1206"/>
      <c r="AQ1013" s="1206"/>
      <c r="BC1013" s="1126"/>
      <c r="BD1013" s="1200"/>
    </row>
    <row r="1014" s="1123" customFormat="1" customHeight="1" spans="1:56">
      <c r="A1014" s="513"/>
      <c r="B1014" s="213"/>
      <c r="C1014" s="799"/>
      <c r="D1014" s="409"/>
      <c r="E1014" s="952"/>
      <c r="F1014" s="1007"/>
      <c r="G1014" s="217"/>
      <c r="H1014" s="217"/>
      <c r="I1014" s="915"/>
      <c r="J1014" s="217"/>
      <c r="K1014" s="662"/>
      <c r="L1014" s="388"/>
      <c r="M1014" s="217"/>
      <c r="N1014" s="217"/>
      <c r="O1014" s="217"/>
      <c r="P1014" s="217"/>
      <c r="Q1014" s="217"/>
      <c r="R1014" s="217"/>
      <c r="S1014" s="1158"/>
      <c r="T1014" s="359"/>
      <c r="U1014" s="1206"/>
      <c r="V1014" s="1206"/>
      <c r="W1014" s="1206"/>
      <c r="X1014" s="1206"/>
      <c r="Y1014" s="1206"/>
      <c r="Z1014" s="1206"/>
      <c r="AA1014" s="1206"/>
      <c r="AB1014" s="1206"/>
      <c r="AC1014" s="1206"/>
      <c r="AD1014" s="1206"/>
      <c r="AE1014" s="1206"/>
      <c r="AF1014" s="1206"/>
      <c r="AG1014" s="1206"/>
      <c r="AH1014" s="1206"/>
      <c r="AI1014" s="1206"/>
      <c r="AJ1014" s="1206"/>
      <c r="AK1014" s="1206"/>
      <c r="AL1014" s="1206"/>
      <c r="AM1014" s="1206"/>
      <c r="AN1014" s="1206"/>
      <c r="AO1014" s="1206"/>
      <c r="AP1014" s="1206"/>
      <c r="AQ1014" s="1206"/>
      <c r="BC1014" s="1126"/>
      <c r="BD1014" s="1200"/>
    </row>
    <row r="1015" s="1123" customFormat="1" customHeight="1" spans="1:56">
      <c r="A1015" s="513"/>
      <c r="B1015" s="213"/>
      <c r="C1015" s="799"/>
      <c r="D1015" s="409"/>
      <c r="E1015" s="952"/>
      <c r="F1015" s="1007"/>
      <c r="G1015" s="217"/>
      <c r="H1015" s="217"/>
      <c r="I1015" s="915"/>
      <c r="J1015" s="217"/>
      <c r="K1015" s="662"/>
      <c r="L1015" s="388"/>
      <c r="M1015" s="217"/>
      <c r="N1015" s="217"/>
      <c r="O1015" s="217"/>
      <c r="P1015" s="217"/>
      <c r="Q1015" s="217"/>
      <c r="R1015" s="217"/>
      <c r="S1015" s="688"/>
      <c r="T1015" s="359"/>
      <c r="U1015" s="1206"/>
      <c r="V1015" s="1206"/>
      <c r="W1015" s="1206"/>
      <c r="X1015" s="1206"/>
      <c r="Y1015" s="1206"/>
      <c r="Z1015" s="1206"/>
      <c r="AA1015" s="1206"/>
      <c r="AB1015" s="1206"/>
      <c r="AC1015" s="1206"/>
      <c r="AD1015" s="1206"/>
      <c r="AE1015" s="1206"/>
      <c r="AF1015" s="1206"/>
      <c r="AG1015" s="1206"/>
      <c r="AH1015" s="1206"/>
      <c r="AI1015" s="1206"/>
      <c r="AJ1015" s="1206"/>
      <c r="AK1015" s="1206"/>
      <c r="AL1015" s="1206"/>
      <c r="AM1015" s="1206"/>
      <c r="AN1015" s="1206"/>
      <c r="AO1015" s="1206"/>
      <c r="AP1015" s="1206"/>
      <c r="AQ1015" s="1206"/>
      <c r="BC1015" s="1126"/>
      <c r="BD1015" s="1200"/>
    </row>
    <row r="1016" s="1123" customFormat="1" customHeight="1" spans="1:56">
      <c r="A1016" s="513"/>
      <c r="B1016" s="213"/>
      <c r="C1016" s="799"/>
      <c r="D1016" s="409"/>
      <c r="E1016" s="952"/>
      <c r="F1016" s="1007"/>
      <c r="G1016" s="217"/>
      <c r="H1016" s="217"/>
      <c r="I1016" s="915"/>
      <c r="J1016" s="217"/>
      <c r="K1016" s="662"/>
      <c r="L1016" s="388"/>
      <c r="M1016" s="217"/>
      <c r="N1016" s="217"/>
      <c r="O1016" s="217"/>
      <c r="P1016" s="217"/>
      <c r="Q1016" s="217"/>
      <c r="R1016" s="217"/>
      <c r="S1016" s="688"/>
      <c r="T1016" s="908"/>
      <c r="U1016" s="1206"/>
      <c r="V1016" s="1206"/>
      <c r="W1016" s="1206"/>
      <c r="X1016" s="1206"/>
      <c r="Y1016" s="1206"/>
      <c r="Z1016" s="1206"/>
      <c r="AA1016" s="1206"/>
      <c r="AB1016" s="1206"/>
      <c r="AC1016" s="1206"/>
      <c r="AD1016" s="1206"/>
      <c r="AE1016" s="1206"/>
      <c r="AF1016" s="1206"/>
      <c r="AG1016" s="1206"/>
      <c r="AH1016" s="1206"/>
      <c r="AI1016" s="1206"/>
      <c r="AJ1016" s="1206"/>
      <c r="AK1016" s="1206"/>
      <c r="AL1016" s="1206"/>
      <c r="AM1016" s="1206"/>
      <c r="AN1016" s="1206"/>
      <c r="AO1016" s="1206"/>
      <c r="AP1016" s="1206"/>
      <c r="AQ1016" s="1206"/>
      <c r="BC1016" s="1126"/>
      <c r="BD1016" s="1200"/>
    </row>
    <row r="1017" s="1123" customFormat="1" customHeight="1" spans="1:56">
      <c r="A1017" s="513"/>
      <c r="B1017" s="213"/>
      <c r="C1017" s="799"/>
      <c r="D1017" s="409"/>
      <c r="E1017" s="952"/>
      <c r="F1017" s="1007"/>
      <c r="G1017" s="217"/>
      <c r="H1017" s="217"/>
      <c r="I1017" s="915"/>
      <c r="J1017" s="217"/>
      <c r="K1017" s="662"/>
      <c r="L1017" s="388"/>
      <c r="M1017" s="217"/>
      <c r="N1017" s="217"/>
      <c r="O1017" s="217"/>
      <c r="P1017" s="217"/>
      <c r="Q1017" s="217"/>
      <c r="R1017" s="217"/>
      <c r="S1017" s="688"/>
      <c r="T1017" s="908"/>
      <c r="U1017" s="1206"/>
      <c r="V1017" s="1206"/>
      <c r="W1017" s="1206"/>
      <c r="X1017" s="1206"/>
      <c r="Y1017" s="1206"/>
      <c r="Z1017" s="1206"/>
      <c r="AA1017" s="1206"/>
      <c r="AB1017" s="1206"/>
      <c r="AC1017" s="1206"/>
      <c r="AD1017" s="1206"/>
      <c r="AE1017" s="1206"/>
      <c r="AF1017" s="1206"/>
      <c r="AG1017" s="1206"/>
      <c r="AH1017" s="1206"/>
      <c r="AI1017" s="1206"/>
      <c r="AJ1017" s="1206"/>
      <c r="AK1017" s="1206"/>
      <c r="AL1017" s="1206"/>
      <c r="AM1017" s="1206"/>
      <c r="AN1017" s="1206"/>
      <c r="AO1017" s="1206"/>
      <c r="AP1017" s="1206"/>
      <c r="AQ1017" s="1206"/>
      <c r="BC1017" s="1126"/>
      <c r="BD1017" s="1200"/>
    </row>
    <row r="1018" s="1123" customFormat="1" customHeight="1" spans="1:56">
      <c r="A1018" s="513"/>
      <c r="B1018" s="213"/>
      <c r="C1018" s="799"/>
      <c r="D1018" s="409"/>
      <c r="E1018" s="952"/>
      <c r="F1018" s="1007"/>
      <c r="G1018" s="217"/>
      <c r="H1018" s="217"/>
      <c r="I1018" s="915"/>
      <c r="J1018" s="217"/>
      <c r="K1018" s="662"/>
      <c r="L1018" s="388"/>
      <c r="M1018" s="217"/>
      <c r="N1018" s="217"/>
      <c r="O1018" s="217"/>
      <c r="P1018" s="217"/>
      <c r="Q1018" s="217"/>
      <c r="R1018" s="217"/>
      <c r="S1018" s="688"/>
      <c r="T1018" s="394"/>
      <c r="U1018" s="1206"/>
      <c r="V1018" s="1206"/>
      <c r="W1018" s="1206"/>
      <c r="X1018" s="1206"/>
      <c r="Y1018" s="1206"/>
      <c r="Z1018" s="1206"/>
      <c r="AA1018" s="1206"/>
      <c r="AB1018" s="1206"/>
      <c r="AC1018" s="1206"/>
      <c r="AD1018" s="1206"/>
      <c r="AE1018" s="1206"/>
      <c r="AF1018" s="1206"/>
      <c r="AG1018" s="1206"/>
      <c r="AH1018" s="1206"/>
      <c r="AI1018" s="1206"/>
      <c r="AJ1018" s="1206"/>
      <c r="AK1018" s="1206"/>
      <c r="AL1018" s="1206"/>
      <c r="AM1018" s="1206"/>
      <c r="AN1018" s="1206"/>
      <c r="AO1018" s="1206"/>
      <c r="AP1018" s="1206"/>
      <c r="AQ1018" s="1206"/>
      <c r="BC1018" s="1126"/>
      <c r="BD1018" s="1200"/>
    </row>
    <row r="1019" s="1123" customFormat="1" customHeight="1" spans="1:56">
      <c r="A1019" s="513"/>
      <c r="B1019" s="213"/>
      <c r="C1019" s="799"/>
      <c r="D1019" s="409"/>
      <c r="E1019" s="952"/>
      <c r="F1019" s="1007"/>
      <c r="G1019" s="217"/>
      <c r="H1019" s="217"/>
      <c r="I1019" s="915"/>
      <c r="J1019" s="217"/>
      <c r="K1019" s="662"/>
      <c r="L1019" s="388"/>
      <c r="M1019" s="217"/>
      <c r="N1019" s="217"/>
      <c r="O1019" s="217"/>
      <c r="P1019" s="217"/>
      <c r="Q1019" s="217"/>
      <c r="R1019" s="217"/>
      <c r="S1019" s="688"/>
      <c r="T1019" s="359"/>
      <c r="U1019" s="1206"/>
      <c r="V1019" s="1206"/>
      <c r="W1019" s="1206"/>
      <c r="X1019" s="1206"/>
      <c r="Y1019" s="1206"/>
      <c r="Z1019" s="1206"/>
      <c r="AA1019" s="1206"/>
      <c r="AB1019" s="1206"/>
      <c r="AC1019" s="1206"/>
      <c r="AD1019" s="1206"/>
      <c r="AE1019" s="1206"/>
      <c r="AF1019" s="1206"/>
      <c r="AG1019" s="1206"/>
      <c r="AH1019" s="1206"/>
      <c r="AI1019" s="1206"/>
      <c r="AJ1019" s="1206"/>
      <c r="AK1019" s="1206"/>
      <c r="AL1019" s="1206"/>
      <c r="AM1019" s="1206"/>
      <c r="AN1019" s="1206"/>
      <c r="AO1019" s="1206"/>
      <c r="AP1019" s="1206"/>
      <c r="AQ1019" s="1206"/>
      <c r="BC1019" s="1126"/>
      <c r="BD1019" s="1200"/>
    </row>
    <row r="1020" s="1123" customFormat="1" customHeight="1" spans="1:56">
      <c r="A1020" s="513"/>
      <c r="B1020" s="213"/>
      <c r="C1020" s="799"/>
      <c r="D1020" s="409"/>
      <c r="E1020" s="952"/>
      <c r="F1020" s="1007"/>
      <c r="G1020" s="217"/>
      <c r="H1020" s="217"/>
      <c r="I1020" s="915"/>
      <c r="J1020" s="217"/>
      <c r="K1020" s="662"/>
      <c r="L1020" s="388"/>
      <c r="M1020" s="217"/>
      <c r="N1020" s="217"/>
      <c r="O1020" s="217"/>
      <c r="P1020" s="217"/>
      <c r="Q1020" s="217"/>
      <c r="R1020" s="217"/>
      <c r="S1020" s="688"/>
      <c r="T1020" s="359"/>
      <c r="U1020" s="1206"/>
      <c r="V1020" s="1206"/>
      <c r="W1020" s="1206"/>
      <c r="X1020" s="1206"/>
      <c r="Y1020" s="1206"/>
      <c r="Z1020" s="1206"/>
      <c r="AA1020" s="1206"/>
      <c r="AB1020" s="1206"/>
      <c r="AC1020" s="1206"/>
      <c r="AD1020" s="1206"/>
      <c r="AE1020" s="1206"/>
      <c r="AF1020" s="1206"/>
      <c r="AG1020" s="1206"/>
      <c r="AH1020" s="1206"/>
      <c r="AI1020" s="1206"/>
      <c r="AJ1020" s="1206"/>
      <c r="AK1020" s="1206"/>
      <c r="AL1020" s="1206"/>
      <c r="AM1020" s="1206"/>
      <c r="AN1020" s="1206"/>
      <c r="AO1020" s="1206"/>
      <c r="AP1020" s="1206"/>
      <c r="AQ1020" s="1206"/>
      <c r="BC1020" s="1126"/>
      <c r="BD1020" s="1200"/>
    </row>
    <row r="1021" s="1123" customFormat="1" customHeight="1" spans="1:56">
      <c r="A1021" s="513"/>
      <c r="B1021" s="213"/>
      <c r="C1021" s="799"/>
      <c r="D1021" s="409"/>
      <c r="E1021" s="952"/>
      <c r="F1021" s="1007"/>
      <c r="G1021" s="217"/>
      <c r="H1021" s="217"/>
      <c r="I1021" s="915"/>
      <c r="J1021" s="217"/>
      <c r="K1021" s="662"/>
      <c r="L1021" s="388"/>
      <c r="M1021" s="217"/>
      <c r="N1021" s="217"/>
      <c r="O1021" s="217"/>
      <c r="P1021" s="217"/>
      <c r="Q1021" s="217"/>
      <c r="R1021" s="217"/>
      <c r="S1021" s="688"/>
      <c r="T1021" s="394"/>
      <c r="U1021" s="1206"/>
      <c r="V1021" s="1206"/>
      <c r="W1021" s="1206"/>
      <c r="X1021" s="1206"/>
      <c r="Y1021" s="1206"/>
      <c r="Z1021" s="1206"/>
      <c r="AA1021" s="1206"/>
      <c r="AB1021" s="1206"/>
      <c r="AC1021" s="1206"/>
      <c r="AD1021" s="1206"/>
      <c r="AE1021" s="1206"/>
      <c r="AF1021" s="1206"/>
      <c r="AG1021" s="1206"/>
      <c r="AH1021" s="1206"/>
      <c r="AI1021" s="1206"/>
      <c r="AJ1021" s="1206"/>
      <c r="AK1021" s="1206"/>
      <c r="AL1021" s="1206"/>
      <c r="AM1021" s="1206"/>
      <c r="AN1021" s="1206"/>
      <c r="AO1021" s="1206"/>
      <c r="AP1021" s="1206"/>
      <c r="AQ1021" s="1206"/>
      <c r="BC1021" s="1148"/>
      <c r="BD1021" s="1200"/>
    </row>
    <row r="1022" s="1123" customFormat="1" customHeight="1" spans="1:56">
      <c r="A1022" s="513"/>
      <c r="B1022" s="213"/>
      <c r="C1022" s="799"/>
      <c r="D1022" s="409"/>
      <c r="E1022" s="952"/>
      <c r="F1022" s="1007"/>
      <c r="G1022" s="217"/>
      <c r="H1022" s="217"/>
      <c r="I1022" s="915"/>
      <c r="J1022" s="217"/>
      <c r="K1022" s="662"/>
      <c r="L1022" s="388"/>
      <c r="M1022" s="217"/>
      <c r="N1022" s="217"/>
      <c r="O1022" s="217"/>
      <c r="P1022" s="217"/>
      <c r="Q1022" s="217"/>
      <c r="R1022" s="217"/>
      <c r="S1022" s="688"/>
      <c r="T1022" s="359"/>
      <c r="U1022" s="1206"/>
      <c r="V1022" s="1206"/>
      <c r="W1022" s="1206"/>
      <c r="X1022" s="1206"/>
      <c r="Y1022" s="1206"/>
      <c r="Z1022" s="1206"/>
      <c r="AA1022" s="1206"/>
      <c r="AB1022" s="1206"/>
      <c r="AC1022" s="1206"/>
      <c r="AD1022" s="1206"/>
      <c r="AE1022" s="1206"/>
      <c r="AF1022" s="1206"/>
      <c r="AG1022" s="1206"/>
      <c r="AH1022" s="1206"/>
      <c r="AI1022" s="1206"/>
      <c r="AJ1022" s="1206"/>
      <c r="AK1022" s="1206"/>
      <c r="AL1022" s="1206"/>
      <c r="AM1022" s="1206"/>
      <c r="AN1022" s="1206"/>
      <c r="AO1022" s="1206"/>
      <c r="AP1022" s="1206"/>
      <c r="AQ1022" s="1206"/>
      <c r="BC1022" s="1164"/>
      <c r="BD1022" s="12"/>
    </row>
    <row r="1023" s="1123" customFormat="1" customHeight="1" spans="1:56">
      <c r="A1023" s="513"/>
      <c r="B1023" s="213"/>
      <c r="C1023" s="799"/>
      <c r="D1023" s="409"/>
      <c r="E1023" s="952"/>
      <c r="F1023" s="1007"/>
      <c r="G1023" s="217"/>
      <c r="H1023" s="217"/>
      <c r="I1023" s="915"/>
      <c r="J1023" s="217"/>
      <c r="K1023" s="662"/>
      <c r="L1023" s="388"/>
      <c r="M1023" s="217"/>
      <c r="N1023" s="217"/>
      <c r="O1023" s="217"/>
      <c r="P1023" s="217"/>
      <c r="Q1023" s="217"/>
      <c r="R1023" s="217"/>
      <c r="S1023" s="1158"/>
      <c r="T1023" s="359"/>
      <c r="U1023" s="1206"/>
      <c r="V1023" s="1206"/>
      <c r="W1023" s="1206"/>
      <c r="X1023" s="1206"/>
      <c r="Y1023" s="1206"/>
      <c r="Z1023" s="1206"/>
      <c r="AA1023" s="1206"/>
      <c r="AB1023" s="1206"/>
      <c r="AC1023" s="1206"/>
      <c r="AD1023" s="1206"/>
      <c r="AE1023" s="1206"/>
      <c r="AF1023" s="1206"/>
      <c r="AG1023" s="1206"/>
      <c r="AH1023" s="1206"/>
      <c r="AI1023" s="1206"/>
      <c r="AJ1023" s="1206"/>
      <c r="AK1023" s="1206"/>
      <c r="AL1023" s="1206"/>
      <c r="AM1023" s="1206"/>
      <c r="AN1023" s="1206"/>
      <c r="AO1023" s="1206"/>
      <c r="AP1023" s="1206"/>
      <c r="AQ1023" s="1206"/>
      <c r="BC1023" s="1164"/>
      <c r="BD1023" s="573"/>
    </row>
    <row r="1024" s="1123" customFormat="1" customHeight="1" spans="1:56">
      <c r="A1024" s="513"/>
      <c r="B1024" s="213"/>
      <c r="C1024" s="799"/>
      <c r="D1024" s="409"/>
      <c r="E1024" s="952"/>
      <c r="F1024" s="1007"/>
      <c r="G1024" s="217"/>
      <c r="H1024" s="217"/>
      <c r="I1024" s="915"/>
      <c r="J1024" s="217"/>
      <c r="K1024" s="662"/>
      <c r="L1024" s="388"/>
      <c r="M1024" s="217"/>
      <c r="N1024" s="217"/>
      <c r="O1024" s="217"/>
      <c r="P1024" s="217"/>
      <c r="Q1024" s="217"/>
      <c r="R1024" s="217"/>
      <c r="S1024" s="688"/>
      <c r="T1024" s="359"/>
      <c r="U1024" s="1206"/>
      <c r="V1024" s="1206"/>
      <c r="W1024" s="1206"/>
      <c r="X1024" s="1206"/>
      <c r="Y1024" s="1206"/>
      <c r="Z1024" s="1206"/>
      <c r="AA1024" s="1206"/>
      <c r="AB1024" s="1206"/>
      <c r="AC1024" s="1206"/>
      <c r="AD1024" s="1206"/>
      <c r="AE1024" s="1206"/>
      <c r="AF1024" s="1206"/>
      <c r="AG1024" s="1206"/>
      <c r="AH1024" s="1206"/>
      <c r="AI1024" s="1206"/>
      <c r="AJ1024" s="1206"/>
      <c r="AK1024" s="1206"/>
      <c r="AL1024" s="1206"/>
      <c r="AM1024" s="1206"/>
      <c r="AN1024" s="1206"/>
      <c r="AO1024" s="1206"/>
      <c r="AP1024" s="1206"/>
      <c r="AQ1024" s="1206"/>
      <c r="BC1024" s="1164"/>
      <c r="BD1024" s="573"/>
    </row>
    <row r="1025" s="1123" customFormat="1" customHeight="1" spans="1:56">
      <c r="A1025" s="513"/>
      <c r="B1025" s="213"/>
      <c r="C1025" s="799"/>
      <c r="D1025" s="409"/>
      <c r="E1025" s="952"/>
      <c r="F1025" s="1007"/>
      <c r="G1025" s="217"/>
      <c r="H1025" s="217"/>
      <c r="I1025" s="915"/>
      <c r="J1025" s="217"/>
      <c r="K1025" s="662"/>
      <c r="L1025" s="388"/>
      <c r="M1025" s="217"/>
      <c r="N1025" s="217"/>
      <c r="O1025" s="217"/>
      <c r="P1025" s="217"/>
      <c r="Q1025" s="217"/>
      <c r="R1025" s="217"/>
      <c r="S1025" s="688"/>
      <c r="T1025" s="359"/>
      <c r="U1025" s="1206"/>
      <c r="V1025" s="1206"/>
      <c r="W1025" s="1206"/>
      <c r="X1025" s="1206"/>
      <c r="Y1025" s="1206"/>
      <c r="Z1025" s="1206"/>
      <c r="AA1025" s="1206"/>
      <c r="AB1025" s="1206"/>
      <c r="AC1025" s="1206"/>
      <c r="AD1025" s="1206"/>
      <c r="AE1025" s="1206"/>
      <c r="AF1025" s="1206"/>
      <c r="AG1025" s="1206"/>
      <c r="AH1025" s="1206"/>
      <c r="AI1025" s="1206"/>
      <c r="AJ1025" s="1206"/>
      <c r="AK1025" s="1206"/>
      <c r="AL1025" s="1206"/>
      <c r="AM1025" s="1206"/>
      <c r="AN1025" s="1206"/>
      <c r="AO1025" s="1206"/>
      <c r="AP1025" s="1206"/>
      <c r="AQ1025" s="1206"/>
      <c r="BC1025" s="1164"/>
      <c r="BD1025" s="573"/>
    </row>
    <row r="1026" s="1123" customFormat="1" customHeight="1" spans="1:56">
      <c r="A1026" s="513"/>
      <c r="B1026" s="213"/>
      <c r="C1026" s="799"/>
      <c r="D1026" s="409"/>
      <c r="E1026" s="952"/>
      <c r="F1026" s="1007"/>
      <c r="G1026" s="217"/>
      <c r="H1026" s="217"/>
      <c r="I1026" s="915"/>
      <c r="J1026" s="217"/>
      <c r="K1026" s="662"/>
      <c r="L1026" s="388"/>
      <c r="M1026" s="217"/>
      <c r="N1026" s="217"/>
      <c r="O1026" s="217"/>
      <c r="P1026" s="217"/>
      <c r="Q1026" s="217"/>
      <c r="R1026" s="217"/>
      <c r="S1026" s="1158"/>
      <c r="T1026" s="359"/>
      <c r="BC1026" s="1164"/>
      <c r="BD1026" s="573"/>
    </row>
    <row r="1027" s="1123" customFormat="1" customHeight="1" spans="1:56">
      <c r="A1027" s="513"/>
      <c r="B1027" s="213"/>
      <c r="C1027" s="799"/>
      <c r="D1027" s="409"/>
      <c r="E1027" s="952"/>
      <c r="F1027" s="1007"/>
      <c r="G1027" s="217"/>
      <c r="H1027" s="217"/>
      <c r="I1027" s="915"/>
      <c r="J1027" s="217"/>
      <c r="K1027" s="662"/>
      <c r="L1027" s="388"/>
      <c r="M1027" s="217"/>
      <c r="N1027" s="217"/>
      <c r="O1027" s="217"/>
      <c r="P1027" s="217"/>
      <c r="Q1027" s="217"/>
      <c r="R1027" s="217"/>
      <c r="S1027" s="688"/>
      <c r="T1027" s="359"/>
      <c r="BC1027" s="1164"/>
      <c r="BD1027" s="573"/>
    </row>
    <row r="1028" s="1123" customFormat="1" customHeight="1" spans="1:56">
      <c r="A1028" s="513"/>
      <c r="B1028" s="213"/>
      <c r="C1028" s="799"/>
      <c r="D1028" s="409"/>
      <c r="E1028" s="952"/>
      <c r="F1028" s="1007"/>
      <c r="G1028" s="217"/>
      <c r="H1028" s="217"/>
      <c r="I1028" s="915"/>
      <c r="J1028" s="217"/>
      <c r="K1028" s="662"/>
      <c r="L1028" s="388"/>
      <c r="M1028" s="217"/>
      <c r="N1028" s="217"/>
      <c r="O1028" s="217"/>
      <c r="P1028" s="217"/>
      <c r="Q1028" s="217"/>
      <c r="R1028" s="217"/>
      <c r="S1028" s="1158"/>
      <c r="T1028" s="359"/>
      <c r="BC1028" s="1164"/>
      <c r="BD1028" s="573"/>
    </row>
    <row r="1029" s="1123" customFormat="1" customHeight="1" spans="1:56">
      <c r="A1029" s="513"/>
      <c r="B1029" s="213"/>
      <c r="C1029" s="799"/>
      <c r="D1029" s="409"/>
      <c r="E1029" s="952"/>
      <c r="F1029" s="1007"/>
      <c r="G1029" s="217"/>
      <c r="H1029" s="217"/>
      <c r="I1029" s="915"/>
      <c r="J1029" s="217"/>
      <c r="K1029" s="662"/>
      <c r="L1029" s="388"/>
      <c r="M1029" s="217"/>
      <c r="N1029" s="217"/>
      <c r="O1029" s="217"/>
      <c r="P1029" s="217"/>
      <c r="Q1029" s="217"/>
      <c r="R1029" s="217"/>
      <c r="S1029" s="688"/>
      <c r="T1029" s="359"/>
      <c r="BC1029" s="1164"/>
      <c r="BD1029" s="573"/>
    </row>
    <row r="1030" s="1123" customFormat="1" customHeight="1" spans="1:56">
      <c r="A1030" s="513"/>
      <c r="B1030" s="213"/>
      <c r="C1030" s="799"/>
      <c r="D1030" s="409"/>
      <c r="E1030" s="952"/>
      <c r="F1030" s="1007"/>
      <c r="G1030" s="217"/>
      <c r="H1030" s="217"/>
      <c r="I1030" s="915"/>
      <c r="J1030" s="217"/>
      <c r="K1030" s="662"/>
      <c r="L1030" s="388"/>
      <c r="M1030" s="217"/>
      <c r="N1030" s="217"/>
      <c r="O1030" s="217"/>
      <c r="P1030" s="217"/>
      <c r="Q1030" s="217"/>
      <c r="R1030" s="217"/>
      <c r="S1030" s="688"/>
      <c r="T1030" s="359"/>
      <c r="BC1030" s="1164"/>
      <c r="BD1030" s="573"/>
    </row>
    <row r="1031" s="1123" customFormat="1" customHeight="1" spans="1:56">
      <c r="A1031" s="513"/>
      <c r="B1031" s="213"/>
      <c r="C1031" s="799"/>
      <c r="D1031" s="409"/>
      <c r="E1031" s="952"/>
      <c r="F1031" s="1007"/>
      <c r="G1031" s="217"/>
      <c r="H1031" s="217"/>
      <c r="I1031" s="915"/>
      <c r="J1031" s="217"/>
      <c r="K1031" s="662"/>
      <c r="L1031" s="388"/>
      <c r="M1031" s="217"/>
      <c r="N1031" s="217"/>
      <c r="O1031" s="217"/>
      <c r="P1031" s="217"/>
      <c r="Q1031" s="217"/>
      <c r="R1031" s="217"/>
      <c r="S1031" s="688"/>
      <c r="T1031" s="359"/>
      <c r="BC1031" s="1164"/>
      <c r="BD1031" s="573"/>
    </row>
    <row r="1032" s="1123" customFormat="1" customHeight="1" spans="1:56">
      <c r="A1032" s="513"/>
      <c r="B1032" s="213"/>
      <c r="C1032" s="799"/>
      <c r="D1032" s="409"/>
      <c r="E1032" s="952"/>
      <c r="F1032" s="1007"/>
      <c r="G1032" s="217"/>
      <c r="H1032" s="217"/>
      <c r="I1032" s="915"/>
      <c r="J1032" s="217"/>
      <c r="K1032" s="662"/>
      <c r="L1032" s="388"/>
      <c r="M1032" s="217"/>
      <c r="N1032" s="217"/>
      <c r="O1032" s="217"/>
      <c r="P1032" s="217"/>
      <c r="Q1032" s="217"/>
      <c r="R1032" s="217"/>
      <c r="S1032" s="688"/>
      <c r="T1032" s="359"/>
      <c r="BC1032" s="1164"/>
      <c r="BD1032" s="573"/>
    </row>
    <row r="1033" s="1123" customFormat="1" customHeight="1" spans="1:56">
      <c r="A1033" s="513"/>
      <c r="B1033" s="213"/>
      <c r="C1033" s="799"/>
      <c r="D1033" s="409"/>
      <c r="E1033" s="952"/>
      <c r="F1033" s="1007"/>
      <c r="G1033" s="217"/>
      <c r="H1033" s="217"/>
      <c r="I1033" s="915"/>
      <c r="J1033" s="217"/>
      <c r="K1033" s="662"/>
      <c r="L1033" s="388"/>
      <c r="M1033" s="217"/>
      <c r="N1033" s="217"/>
      <c r="O1033" s="217"/>
      <c r="P1033" s="217"/>
      <c r="Q1033" s="217"/>
      <c r="R1033" s="217"/>
      <c r="S1033" s="688"/>
      <c r="T1033" s="359"/>
      <c r="BC1033" s="1164"/>
      <c r="BD1033" s="573"/>
    </row>
    <row r="1034" s="1123" customFormat="1" customHeight="1" spans="1:56">
      <c r="A1034" s="513"/>
      <c r="B1034" s="213"/>
      <c r="C1034" s="799"/>
      <c r="D1034" s="409"/>
      <c r="E1034" s="952"/>
      <c r="F1034" s="1007"/>
      <c r="G1034" s="217"/>
      <c r="H1034" s="217"/>
      <c r="I1034" s="915"/>
      <c r="J1034" s="217"/>
      <c r="K1034" s="662"/>
      <c r="L1034" s="388"/>
      <c r="M1034" s="217"/>
      <c r="N1034" s="217"/>
      <c r="O1034" s="217"/>
      <c r="P1034" s="217"/>
      <c r="Q1034" s="217"/>
      <c r="R1034" s="217"/>
      <c r="S1034" s="688"/>
      <c r="T1034" s="359"/>
      <c r="BC1034" s="1164"/>
      <c r="BD1034" s="573"/>
    </row>
    <row r="1035" s="1123" customFormat="1" customHeight="1" spans="1:56">
      <c r="A1035" s="513"/>
      <c r="B1035" s="213"/>
      <c r="C1035" s="799"/>
      <c r="D1035" s="409"/>
      <c r="E1035" s="952"/>
      <c r="F1035" s="1007"/>
      <c r="G1035" s="217"/>
      <c r="H1035" s="217"/>
      <c r="I1035" s="915"/>
      <c r="J1035" s="217"/>
      <c r="K1035" s="662"/>
      <c r="L1035" s="388"/>
      <c r="M1035" s="217"/>
      <c r="N1035" s="217"/>
      <c r="O1035" s="217"/>
      <c r="P1035" s="217"/>
      <c r="Q1035" s="217"/>
      <c r="R1035" s="217"/>
      <c r="S1035" s="688"/>
      <c r="T1035" s="359"/>
      <c r="BC1035" s="1164"/>
      <c r="BD1035" s="573"/>
    </row>
    <row r="1036" s="1123" customFormat="1" customHeight="1" spans="1:56">
      <c r="A1036" s="513"/>
      <c r="B1036" s="213"/>
      <c r="C1036" s="799"/>
      <c r="D1036" s="409"/>
      <c r="E1036" s="952"/>
      <c r="F1036" s="1007"/>
      <c r="G1036" s="217"/>
      <c r="H1036" s="217"/>
      <c r="I1036" s="915"/>
      <c r="J1036" s="217"/>
      <c r="K1036" s="662"/>
      <c r="L1036" s="388"/>
      <c r="M1036" s="217"/>
      <c r="N1036" s="217"/>
      <c r="O1036" s="217"/>
      <c r="P1036" s="217"/>
      <c r="Q1036" s="217"/>
      <c r="R1036" s="217"/>
      <c r="S1036" s="688"/>
      <c r="T1036" s="679"/>
      <c r="BC1036" s="1164"/>
      <c r="BD1036" s="573"/>
    </row>
    <row r="1037" s="1123" customFormat="1" customHeight="1" spans="1:56">
      <c r="A1037" s="513"/>
      <c r="B1037" s="213"/>
      <c r="C1037" s="799"/>
      <c r="D1037" s="409"/>
      <c r="E1037" s="952"/>
      <c r="F1037" s="1007"/>
      <c r="G1037" s="217"/>
      <c r="H1037" s="217"/>
      <c r="I1037" s="915"/>
      <c r="J1037" s="217"/>
      <c r="K1037" s="662"/>
      <c r="L1037" s="388"/>
      <c r="M1037" s="217"/>
      <c r="N1037" s="217"/>
      <c r="O1037" s="217"/>
      <c r="P1037" s="217"/>
      <c r="Q1037" s="217"/>
      <c r="R1037" s="217"/>
      <c r="S1037" s="688"/>
      <c r="T1037" s="666"/>
      <c r="BC1037" s="1164"/>
      <c r="BD1037" s="573"/>
    </row>
    <row r="1038" s="1123" customFormat="1" customHeight="1" spans="1:56">
      <c r="A1038" s="513"/>
      <c r="B1038" s="213"/>
      <c r="C1038" s="799"/>
      <c r="D1038" s="409"/>
      <c r="E1038" s="952"/>
      <c r="F1038" s="1007"/>
      <c r="G1038" s="217"/>
      <c r="H1038" s="217"/>
      <c r="I1038" s="915"/>
      <c r="J1038" s="217"/>
      <c r="K1038" s="662"/>
      <c r="L1038" s="388"/>
      <c r="M1038" s="217"/>
      <c r="N1038" s="217"/>
      <c r="O1038" s="217"/>
      <c r="P1038" s="217"/>
      <c r="Q1038" s="217"/>
      <c r="R1038" s="217"/>
      <c r="S1038" s="688"/>
      <c r="T1038" s="666"/>
      <c r="BC1038" s="1164"/>
      <c r="BD1038" s="573"/>
    </row>
    <row r="1039" s="1123" customFormat="1" customHeight="1" spans="1:56">
      <c r="A1039" s="513"/>
      <c r="B1039" s="213"/>
      <c r="C1039" s="799"/>
      <c r="D1039" s="409"/>
      <c r="E1039" s="952"/>
      <c r="F1039" s="1007"/>
      <c r="G1039" s="217"/>
      <c r="H1039" s="217"/>
      <c r="I1039" s="915"/>
      <c r="J1039" s="217"/>
      <c r="K1039" s="662"/>
      <c r="L1039" s="388"/>
      <c r="M1039" s="217"/>
      <c r="N1039" s="217"/>
      <c r="O1039" s="217"/>
      <c r="P1039" s="217"/>
      <c r="Q1039" s="217"/>
      <c r="R1039" s="217"/>
      <c r="S1039" s="688"/>
      <c r="T1039" s="394"/>
      <c r="BC1039" s="1164"/>
      <c r="BD1039" s="573"/>
    </row>
    <row r="1040" s="1123" customFormat="1" customHeight="1" spans="1:56">
      <c r="A1040" s="513"/>
      <c r="B1040" s="213"/>
      <c r="C1040" s="799"/>
      <c r="D1040" s="409"/>
      <c r="E1040" s="952"/>
      <c r="F1040" s="1007"/>
      <c r="G1040" s="217"/>
      <c r="H1040" s="217"/>
      <c r="I1040" s="915"/>
      <c r="J1040" s="217"/>
      <c r="K1040" s="662"/>
      <c r="L1040" s="388"/>
      <c r="M1040" s="217"/>
      <c r="N1040" s="217"/>
      <c r="O1040" s="217"/>
      <c r="P1040" s="217"/>
      <c r="Q1040" s="217"/>
      <c r="R1040" s="217"/>
      <c r="S1040" s="688"/>
      <c r="T1040" s="359"/>
      <c r="BC1040" s="1164"/>
      <c r="BD1040" s="573"/>
    </row>
    <row r="1041" s="1123" customFormat="1" customHeight="1" spans="1:56">
      <c r="A1041" s="513"/>
      <c r="B1041" s="213"/>
      <c r="C1041" s="799"/>
      <c r="D1041" s="409"/>
      <c r="E1041" s="952"/>
      <c r="F1041" s="1007"/>
      <c r="G1041" s="217"/>
      <c r="H1041" s="217"/>
      <c r="I1041" s="915"/>
      <c r="J1041" s="217"/>
      <c r="K1041" s="662"/>
      <c r="L1041" s="388"/>
      <c r="M1041" s="217"/>
      <c r="N1041" s="217"/>
      <c r="O1041" s="217"/>
      <c r="P1041" s="217"/>
      <c r="Q1041" s="217"/>
      <c r="R1041" s="217"/>
      <c r="S1041" s="688"/>
      <c r="T1041" s="359"/>
      <c r="BC1041" s="1164"/>
      <c r="BD1041" s="573"/>
    </row>
    <row r="1042" s="1123" customFormat="1" customHeight="1" spans="1:56">
      <c r="A1042" s="513"/>
      <c r="B1042" s="213"/>
      <c r="C1042" s="799"/>
      <c r="D1042" s="409"/>
      <c r="E1042" s="952"/>
      <c r="F1042" s="1007"/>
      <c r="G1042" s="217"/>
      <c r="H1042" s="217"/>
      <c r="I1042" s="915"/>
      <c r="J1042" s="217"/>
      <c r="K1042" s="662"/>
      <c r="L1042" s="388"/>
      <c r="M1042" s="217"/>
      <c r="N1042" s="217"/>
      <c r="O1042" s="217"/>
      <c r="P1042" s="217"/>
      <c r="Q1042" s="217"/>
      <c r="R1042" s="217"/>
      <c r="S1042" s="688"/>
      <c r="T1042" s="394"/>
      <c r="BC1042" s="1164"/>
      <c r="BD1042" s="573"/>
    </row>
    <row r="1043" s="1123" customFormat="1" customHeight="1" spans="1:56">
      <c r="A1043" s="513"/>
      <c r="B1043" s="213"/>
      <c r="C1043" s="799"/>
      <c r="D1043" s="409"/>
      <c r="E1043" s="952"/>
      <c r="F1043" s="1007"/>
      <c r="G1043" s="217"/>
      <c r="H1043" s="217"/>
      <c r="I1043" s="915"/>
      <c r="J1043" s="217"/>
      <c r="K1043" s="662"/>
      <c r="L1043" s="388"/>
      <c r="M1043" s="217"/>
      <c r="N1043" s="217"/>
      <c r="O1043" s="217"/>
      <c r="P1043" s="217"/>
      <c r="Q1043" s="217"/>
      <c r="R1043" s="217"/>
      <c r="S1043" s="688"/>
      <c r="T1043" s="359"/>
      <c r="BC1043" s="1164"/>
      <c r="BD1043" s="573"/>
    </row>
    <row r="1044" s="1123" customFormat="1" customHeight="1" spans="1:56">
      <c r="A1044" s="513"/>
      <c r="B1044" s="213"/>
      <c r="C1044" s="799"/>
      <c r="D1044" s="409"/>
      <c r="E1044" s="952"/>
      <c r="F1044" s="1007"/>
      <c r="G1044" s="217"/>
      <c r="H1044" s="217"/>
      <c r="I1044" s="915"/>
      <c r="J1044" s="217"/>
      <c r="K1044" s="662"/>
      <c r="L1044" s="388"/>
      <c r="M1044" s="217"/>
      <c r="N1044" s="217"/>
      <c r="O1044" s="217"/>
      <c r="P1044" s="217"/>
      <c r="Q1044" s="217"/>
      <c r="R1044" s="217"/>
      <c r="S1044" s="688"/>
      <c r="T1044" s="394"/>
      <c r="BC1044" s="1164"/>
      <c r="BD1044" s="573"/>
    </row>
    <row r="1045" s="1123" customFormat="1" customHeight="1" spans="1:56">
      <c r="A1045" s="513"/>
      <c r="B1045" s="213"/>
      <c r="C1045" s="799"/>
      <c r="D1045" s="409"/>
      <c r="E1045" s="952"/>
      <c r="F1045" s="1007"/>
      <c r="G1045" s="217"/>
      <c r="H1045" s="217"/>
      <c r="I1045" s="915"/>
      <c r="J1045" s="217"/>
      <c r="K1045" s="662"/>
      <c r="L1045" s="388"/>
      <c r="M1045" s="217"/>
      <c r="N1045" s="217"/>
      <c r="O1045" s="217"/>
      <c r="P1045" s="217"/>
      <c r="Q1045" s="217"/>
      <c r="R1045" s="217"/>
      <c r="S1045" s="688"/>
      <c r="T1045" s="359"/>
      <c r="BC1045" s="1164"/>
      <c r="BD1045" s="573"/>
    </row>
    <row r="1046" s="1123" customFormat="1" customHeight="1" spans="1:56">
      <c r="A1046" s="513"/>
      <c r="B1046" s="213"/>
      <c r="C1046" s="799"/>
      <c r="D1046" s="409"/>
      <c r="E1046" s="952"/>
      <c r="F1046" s="1007"/>
      <c r="G1046" s="217"/>
      <c r="H1046" s="217"/>
      <c r="I1046" s="915"/>
      <c r="J1046" s="217"/>
      <c r="K1046" s="662"/>
      <c r="L1046" s="388"/>
      <c r="M1046" s="217"/>
      <c r="N1046" s="217"/>
      <c r="O1046" s="217"/>
      <c r="P1046" s="217"/>
      <c r="Q1046" s="217"/>
      <c r="R1046" s="217"/>
      <c r="S1046" s="688"/>
      <c r="T1046" s="359"/>
      <c r="BC1046" s="1164"/>
      <c r="BD1046" s="573"/>
    </row>
    <row r="1047" s="1123" customFormat="1" customHeight="1" spans="1:56">
      <c r="A1047" s="513"/>
      <c r="B1047" s="213"/>
      <c r="C1047" s="799"/>
      <c r="D1047" s="409"/>
      <c r="E1047" s="952"/>
      <c r="F1047" s="1007"/>
      <c r="G1047" s="217"/>
      <c r="H1047" s="217"/>
      <c r="I1047" s="915"/>
      <c r="J1047" s="217"/>
      <c r="K1047" s="662"/>
      <c r="L1047" s="388"/>
      <c r="M1047" s="217"/>
      <c r="N1047" s="217"/>
      <c r="O1047" s="217"/>
      <c r="P1047" s="217"/>
      <c r="Q1047" s="217"/>
      <c r="R1047" s="217"/>
      <c r="S1047" s="688"/>
      <c r="T1047" s="359"/>
      <c r="BC1047" s="1164"/>
      <c r="BD1047" s="573"/>
    </row>
    <row r="1048" s="1123" customFormat="1" customHeight="1" spans="1:56">
      <c r="A1048" s="513"/>
      <c r="B1048" s="213"/>
      <c r="C1048" s="799"/>
      <c r="D1048" s="409"/>
      <c r="E1048" s="952"/>
      <c r="F1048" s="1007"/>
      <c r="G1048" s="217"/>
      <c r="H1048" s="217"/>
      <c r="I1048" s="915"/>
      <c r="J1048" s="217"/>
      <c r="K1048" s="662"/>
      <c r="L1048" s="388"/>
      <c r="M1048" s="217"/>
      <c r="N1048" s="217"/>
      <c r="O1048" s="217"/>
      <c r="P1048" s="217"/>
      <c r="Q1048" s="217"/>
      <c r="R1048" s="217"/>
      <c r="S1048" s="688"/>
      <c r="T1048" s="359"/>
      <c r="BC1048" s="1164"/>
      <c r="BD1048" s="573"/>
    </row>
    <row r="1049" s="1123" customFormat="1" customHeight="1" spans="1:56">
      <c r="A1049" s="513"/>
      <c r="B1049" s="213"/>
      <c r="C1049" s="799"/>
      <c r="D1049" s="409"/>
      <c r="E1049" s="390"/>
      <c r="F1049" s="1007"/>
      <c r="G1049" s="217"/>
      <c r="H1049" s="217"/>
      <c r="I1049" s="915"/>
      <c r="J1049" s="217"/>
      <c r="K1049" s="662"/>
      <c r="L1049" s="388"/>
      <c r="M1049" s="217"/>
      <c r="N1049" s="217"/>
      <c r="O1049" s="217"/>
      <c r="P1049" s="217"/>
      <c r="Q1049" s="217"/>
      <c r="R1049" s="217"/>
      <c r="S1049" s="688"/>
      <c r="T1049" s="394"/>
      <c r="BC1049" s="1164"/>
      <c r="BD1049" s="573"/>
    </row>
    <row r="1050" s="1123" customFormat="1" customHeight="1" spans="1:56">
      <c r="A1050" s="513"/>
      <c r="B1050" s="213"/>
      <c r="C1050" s="799"/>
      <c r="D1050" s="409"/>
      <c r="E1050" s="390"/>
      <c r="F1050" s="1007"/>
      <c r="G1050" s="217"/>
      <c r="H1050" s="217"/>
      <c r="I1050" s="915"/>
      <c r="J1050" s="217"/>
      <c r="K1050" s="662"/>
      <c r="L1050" s="388"/>
      <c r="M1050" s="217"/>
      <c r="N1050" s="217"/>
      <c r="O1050" s="217"/>
      <c r="P1050" s="217"/>
      <c r="Q1050" s="217"/>
      <c r="R1050" s="217"/>
      <c r="S1050" s="688"/>
      <c r="T1050" s="359"/>
      <c r="BC1050" s="1164"/>
      <c r="BD1050" s="573"/>
    </row>
    <row r="1051" s="1123" customFormat="1" customHeight="1" spans="1:56">
      <c r="A1051" s="513"/>
      <c r="B1051" s="213"/>
      <c r="C1051" s="799"/>
      <c r="D1051" s="409"/>
      <c r="E1051" s="390"/>
      <c r="F1051" s="1007"/>
      <c r="G1051" s="217"/>
      <c r="H1051" s="217"/>
      <c r="I1051" s="915"/>
      <c r="J1051" s="217"/>
      <c r="K1051" s="662"/>
      <c r="L1051" s="388"/>
      <c r="M1051" s="217"/>
      <c r="N1051" s="217"/>
      <c r="O1051" s="217"/>
      <c r="P1051" s="217"/>
      <c r="Q1051" s="217"/>
      <c r="R1051" s="217"/>
      <c r="S1051" s="688"/>
      <c r="T1051" s="359"/>
      <c r="BC1051" s="1164"/>
      <c r="BD1051" s="573"/>
    </row>
    <row r="1052" s="1123" customFormat="1" customHeight="1" spans="1:56">
      <c r="A1052" s="513"/>
      <c r="B1052" s="213"/>
      <c r="C1052" s="799"/>
      <c r="D1052" s="409"/>
      <c r="E1052" s="390"/>
      <c r="F1052" s="1007"/>
      <c r="G1052" s="217"/>
      <c r="H1052" s="217"/>
      <c r="I1052" s="915"/>
      <c r="J1052" s="217"/>
      <c r="K1052" s="662"/>
      <c r="L1052" s="388"/>
      <c r="M1052" s="217"/>
      <c r="N1052" s="217"/>
      <c r="O1052" s="217"/>
      <c r="P1052" s="217"/>
      <c r="Q1052" s="217"/>
      <c r="R1052" s="217"/>
      <c r="S1052" s="1158"/>
      <c r="T1052" s="359"/>
      <c r="BC1052" s="1164"/>
      <c r="BD1052" s="573"/>
    </row>
    <row r="1053" s="1123" customFormat="1" customHeight="1" spans="1:56">
      <c r="A1053" s="513"/>
      <c r="B1053" s="213"/>
      <c r="C1053" s="799"/>
      <c r="D1053" s="409"/>
      <c r="E1053" s="390"/>
      <c r="F1053" s="1007"/>
      <c r="G1053" s="217"/>
      <c r="H1053" s="217"/>
      <c r="I1053" s="915"/>
      <c r="J1053" s="217"/>
      <c r="K1053" s="662"/>
      <c r="L1053" s="388"/>
      <c r="M1053" s="217"/>
      <c r="N1053" s="217"/>
      <c r="O1053" s="217"/>
      <c r="P1053" s="217"/>
      <c r="Q1053" s="217"/>
      <c r="R1053" s="217"/>
      <c r="S1053" s="688"/>
      <c r="T1053" s="359"/>
      <c r="BC1053" s="1164"/>
      <c r="BD1053" s="573"/>
    </row>
    <row r="1054" s="1123" customFormat="1" customHeight="1" spans="1:56">
      <c r="A1054" s="513"/>
      <c r="B1054" s="213"/>
      <c r="C1054" s="799"/>
      <c r="D1054" s="409"/>
      <c r="E1054" s="390"/>
      <c r="F1054" s="1007"/>
      <c r="G1054" s="217"/>
      <c r="H1054" s="217"/>
      <c r="I1054" s="915"/>
      <c r="J1054" s="217"/>
      <c r="K1054" s="662"/>
      <c r="L1054" s="388"/>
      <c r="M1054" s="217"/>
      <c r="N1054" s="217"/>
      <c r="O1054" s="217"/>
      <c r="P1054" s="217"/>
      <c r="Q1054" s="217"/>
      <c r="R1054" s="217"/>
      <c r="S1054" s="1158"/>
      <c r="T1054" s="359"/>
      <c r="BC1054" s="1164"/>
      <c r="BD1054" s="573"/>
    </row>
    <row r="1055" s="1123" customFormat="1" customHeight="1" spans="1:56">
      <c r="A1055" s="513"/>
      <c r="B1055" s="213"/>
      <c r="C1055" s="799"/>
      <c r="D1055" s="409"/>
      <c r="E1055" s="390"/>
      <c r="F1055" s="1007"/>
      <c r="G1055" s="217"/>
      <c r="H1055" s="217"/>
      <c r="I1055" s="915"/>
      <c r="J1055" s="217"/>
      <c r="K1055" s="662"/>
      <c r="L1055" s="388"/>
      <c r="M1055" s="217"/>
      <c r="N1055" s="217"/>
      <c r="O1055" s="217"/>
      <c r="P1055" s="217"/>
      <c r="Q1055" s="217"/>
      <c r="R1055" s="217"/>
      <c r="S1055" s="688"/>
      <c r="T1055" s="359"/>
      <c r="BC1055" s="1164"/>
      <c r="BD1055" s="573"/>
    </row>
    <row r="1056" s="1123" customFormat="1" customHeight="1" spans="1:56">
      <c r="A1056" s="513"/>
      <c r="B1056" s="213"/>
      <c r="C1056" s="799"/>
      <c r="D1056" s="409"/>
      <c r="E1056" s="390"/>
      <c r="F1056" s="1007"/>
      <c r="G1056" s="217"/>
      <c r="H1056" s="217"/>
      <c r="I1056" s="915"/>
      <c r="J1056" s="217"/>
      <c r="K1056" s="662"/>
      <c r="L1056" s="388"/>
      <c r="M1056" s="217"/>
      <c r="N1056" s="217"/>
      <c r="O1056" s="217"/>
      <c r="P1056" s="217"/>
      <c r="Q1056" s="217"/>
      <c r="R1056" s="217"/>
      <c r="S1056" s="688"/>
      <c r="T1056" s="359"/>
      <c r="BC1056" s="1164"/>
      <c r="BD1056" s="573"/>
    </row>
    <row r="1057" s="1123" customFormat="1" customHeight="1" spans="1:56">
      <c r="A1057" s="513"/>
      <c r="B1057" s="213"/>
      <c r="C1057" s="799"/>
      <c r="D1057" s="409"/>
      <c r="E1057" s="390"/>
      <c r="F1057" s="1007"/>
      <c r="G1057" s="217"/>
      <c r="H1057" s="217"/>
      <c r="I1057" s="915"/>
      <c r="J1057" s="217"/>
      <c r="K1057" s="662"/>
      <c r="L1057" s="388"/>
      <c r="M1057" s="217"/>
      <c r="N1057" s="217"/>
      <c r="O1057" s="217"/>
      <c r="P1057" s="217"/>
      <c r="Q1057" s="217"/>
      <c r="R1057" s="217"/>
      <c r="S1057" s="688"/>
      <c r="T1057" s="394"/>
      <c r="BC1057" s="1164"/>
      <c r="BD1057" s="573"/>
    </row>
    <row r="1058" s="1123" customFormat="1" customHeight="1" spans="1:56">
      <c r="A1058" s="513"/>
      <c r="B1058" s="213"/>
      <c r="C1058" s="799"/>
      <c r="D1058" s="409"/>
      <c r="E1058" s="390"/>
      <c r="F1058" s="1007"/>
      <c r="G1058" s="217"/>
      <c r="H1058" s="217"/>
      <c r="I1058" s="915"/>
      <c r="J1058" s="217"/>
      <c r="K1058" s="662"/>
      <c r="L1058" s="388"/>
      <c r="M1058" s="217"/>
      <c r="N1058" s="217"/>
      <c r="O1058" s="217"/>
      <c r="P1058" s="217"/>
      <c r="Q1058" s="217"/>
      <c r="R1058" s="217"/>
      <c r="S1058" s="688"/>
      <c r="T1058" s="359"/>
      <c r="BC1058" s="1164"/>
      <c r="BD1058" s="573"/>
    </row>
    <row r="1059" s="1123" customFormat="1" customHeight="1" spans="1:56">
      <c r="A1059" s="513"/>
      <c r="B1059" s="213"/>
      <c r="C1059" s="799"/>
      <c r="D1059" s="409"/>
      <c r="E1059" s="390"/>
      <c r="F1059" s="1007"/>
      <c r="G1059" s="217"/>
      <c r="H1059" s="217"/>
      <c r="I1059" s="915"/>
      <c r="J1059" s="217"/>
      <c r="K1059" s="662"/>
      <c r="L1059" s="388"/>
      <c r="M1059" s="217"/>
      <c r="N1059" s="217"/>
      <c r="O1059" s="217"/>
      <c r="P1059" s="217"/>
      <c r="Q1059" s="217"/>
      <c r="R1059" s="217"/>
      <c r="S1059" s="1158"/>
      <c r="T1059" s="359"/>
      <c r="BC1059" s="1164"/>
      <c r="BD1059" s="573"/>
    </row>
    <row r="1060" s="1123" customFormat="1" customHeight="1" spans="1:56">
      <c r="A1060" s="513"/>
      <c r="B1060" s="213"/>
      <c r="C1060" s="799"/>
      <c r="D1060" s="409"/>
      <c r="E1060" s="390"/>
      <c r="F1060" s="1007"/>
      <c r="G1060" s="217"/>
      <c r="H1060" s="217"/>
      <c r="I1060" s="915"/>
      <c r="J1060" s="217"/>
      <c r="K1060" s="662"/>
      <c r="L1060" s="388"/>
      <c r="M1060" s="217"/>
      <c r="N1060" s="217"/>
      <c r="O1060" s="217"/>
      <c r="P1060" s="217"/>
      <c r="Q1060" s="217"/>
      <c r="R1060" s="217"/>
      <c r="S1060" s="688"/>
      <c r="T1060" s="359"/>
      <c r="BC1060" s="1164"/>
      <c r="BD1060" s="573"/>
    </row>
    <row r="1061" s="1123" customFormat="1" customHeight="1" spans="1:56">
      <c r="A1061" s="513"/>
      <c r="B1061" s="213"/>
      <c r="C1061" s="799"/>
      <c r="D1061" s="409"/>
      <c r="E1061" s="390"/>
      <c r="F1061" s="1007"/>
      <c r="G1061" s="217"/>
      <c r="H1061" s="217"/>
      <c r="I1061" s="915"/>
      <c r="J1061" s="217"/>
      <c r="K1061" s="662"/>
      <c r="L1061" s="388"/>
      <c r="M1061" s="217"/>
      <c r="N1061" s="217"/>
      <c r="O1061" s="217"/>
      <c r="P1061" s="217"/>
      <c r="Q1061" s="217"/>
      <c r="R1061" s="217"/>
      <c r="S1061" s="1158"/>
      <c r="T1061" s="359"/>
      <c r="BC1061" s="1164"/>
      <c r="BD1061" s="573"/>
    </row>
    <row r="1062" s="1123" customFormat="1" customHeight="1" spans="1:56">
      <c r="A1062" s="513"/>
      <c r="B1062" s="213"/>
      <c r="C1062" s="799"/>
      <c r="D1062" s="409"/>
      <c r="E1062" s="390"/>
      <c r="F1062" s="1007"/>
      <c r="G1062" s="217"/>
      <c r="H1062" s="217"/>
      <c r="I1062" s="915"/>
      <c r="J1062" s="217"/>
      <c r="K1062" s="662"/>
      <c r="L1062" s="388"/>
      <c r="M1062" s="217"/>
      <c r="N1062" s="217"/>
      <c r="O1062" s="217"/>
      <c r="P1062" s="217"/>
      <c r="Q1062" s="217"/>
      <c r="R1062" s="217"/>
      <c r="S1062" s="688"/>
      <c r="T1062" s="359"/>
      <c r="BC1062" s="1164"/>
      <c r="BD1062" s="573"/>
    </row>
    <row r="1063" s="1123" customFormat="1" customHeight="1" spans="1:56">
      <c r="A1063" s="513"/>
      <c r="B1063" s="213"/>
      <c r="C1063" s="799"/>
      <c r="D1063" s="409"/>
      <c r="E1063" s="390"/>
      <c r="F1063" s="1007"/>
      <c r="G1063" s="217"/>
      <c r="H1063" s="217"/>
      <c r="I1063" s="915"/>
      <c r="J1063" s="217"/>
      <c r="K1063" s="662"/>
      <c r="L1063" s="388"/>
      <c r="M1063" s="217"/>
      <c r="N1063" s="217"/>
      <c r="O1063" s="217"/>
      <c r="P1063" s="217"/>
      <c r="Q1063" s="217"/>
      <c r="R1063" s="217"/>
      <c r="S1063" s="688"/>
      <c r="T1063" s="359"/>
      <c r="BC1063" s="1164"/>
      <c r="BD1063" s="573"/>
    </row>
    <row r="1064" s="1123" customFormat="1" customHeight="1" spans="1:56">
      <c r="A1064" s="513"/>
      <c r="B1064" s="213"/>
      <c r="C1064" s="799"/>
      <c r="D1064" s="409"/>
      <c r="E1064" s="390"/>
      <c r="F1064" s="1007"/>
      <c r="G1064" s="217"/>
      <c r="H1064" s="217"/>
      <c r="I1064" s="915"/>
      <c r="J1064" s="217"/>
      <c r="K1064" s="662"/>
      <c r="L1064" s="388"/>
      <c r="M1064" s="217"/>
      <c r="N1064" s="217"/>
      <c r="O1064" s="217"/>
      <c r="P1064" s="217"/>
      <c r="Q1064" s="217"/>
      <c r="R1064" s="217"/>
      <c r="S1064" s="688"/>
      <c r="T1064" s="359"/>
      <c r="BC1064" s="1164"/>
      <c r="BD1064" s="573"/>
    </row>
    <row r="1065" s="1123" customFormat="1" customHeight="1" spans="1:56">
      <c r="A1065" s="513"/>
      <c r="B1065" s="213"/>
      <c r="C1065" s="799"/>
      <c r="D1065" s="409"/>
      <c r="E1065" s="390"/>
      <c r="F1065" s="1007"/>
      <c r="G1065" s="217"/>
      <c r="H1065" s="217"/>
      <c r="I1065" s="915"/>
      <c r="J1065" s="217"/>
      <c r="K1065" s="662"/>
      <c r="L1065" s="388"/>
      <c r="M1065" s="217"/>
      <c r="N1065" s="217"/>
      <c r="O1065" s="217"/>
      <c r="P1065" s="217"/>
      <c r="Q1065" s="217"/>
      <c r="R1065" s="217"/>
      <c r="S1065" s="688"/>
      <c r="T1065" s="359"/>
      <c r="BC1065" s="1164"/>
      <c r="BD1065" s="573"/>
    </row>
    <row r="1066" s="1123" customFormat="1" customHeight="1" spans="1:56">
      <c r="A1066" s="513"/>
      <c r="B1066" s="213"/>
      <c r="C1066" s="799"/>
      <c r="D1066" s="409"/>
      <c r="E1066" s="390"/>
      <c r="F1066" s="1007"/>
      <c r="G1066" s="217"/>
      <c r="H1066" s="217"/>
      <c r="I1066" s="915"/>
      <c r="J1066" s="217"/>
      <c r="K1066" s="662"/>
      <c r="L1066" s="388"/>
      <c r="M1066" s="217"/>
      <c r="N1066" s="217"/>
      <c r="O1066" s="217"/>
      <c r="P1066" s="217"/>
      <c r="Q1066" s="217"/>
      <c r="R1066" s="217"/>
      <c r="S1066" s="688"/>
      <c r="T1066" s="359"/>
      <c r="BC1066" s="1164"/>
      <c r="BD1066" s="573"/>
    </row>
    <row r="1067" s="1123" customFormat="1" customHeight="1" spans="1:56">
      <c r="A1067" s="513"/>
      <c r="B1067" s="213"/>
      <c r="C1067" s="799"/>
      <c r="D1067" s="409"/>
      <c r="E1067" s="390"/>
      <c r="F1067" s="1007"/>
      <c r="G1067" s="217"/>
      <c r="H1067" s="217"/>
      <c r="I1067" s="915"/>
      <c r="J1067" s="217"/>
      <c r="K1067" s="662"/>
      <c r="L1067" s="388"/>
      <c r="M1067" s="217"/>
      <c r="N1067" s="217"/>
      <c r="O1067" s="217"/>
      <c r="P1067" s="217"/>
      <c r="Q1067" s="217"/>
      <c r="R1067" s="217"/>
      <c r="S1067" s="688"/>
      <c r="T1067" s="394"/>
      <c r="BC1067" s="1164"/>
      <c r="BD1067" s="573"/>
    </row>
    <row r="1068" s="1123" customFormat="1" customHeight="1" spans="1:56">
      <c r="A1068" s="513"/>
      <c r="B1068" s="213"/>
      <c r="C1068" s="799"/>
      <c r="D1068" s="409"/>
      <c r="E1068" s="390"/>
      <c r="F1068" s="1007"/>
      <c r="G1068" s="217"/>
      <c r="H1068" s="217"/>
      <c r="I1068" s="915"/>
      <c r="J1068" s="217"/>
      <c r="K1068" s="662"/>
      <c r="L1068" s="388"/>
      <c r="M1068" s="217"/>
      <c r="N1068" s="217"/>
      <c r="O1068" s="217"/>
      <c r="P1068" s="217"/>
      <c r="Q1068" s="217"/>
      <c r="R1068" s="217"/>
      <c r="S1068" s="688"/>
      <c r="T1068" s="359"/>
      <c r="BC1068" s="1164"/>
      <c r="BD1068" s="573"/>
    </row>
    <row r="1069" s="1123" customFormat="1" customHeight="1" spans="1:56">
      <c r="A1069" s="513"/>
      <c r="B1069" s="213"/>
      <c r="C1069" s="799"/>
      <c r="D1069" s="409"/>
      <c r="E1069" s="390"/>
      <c r="F1069" s="1007"/>
      <c r="G1069" s="217"/>
      <c r="H1069" s="217"/>
      <c r="I1069" s="915"/>
      <c r="J1069" s="217"/>
      <c r="K1069" s="662"/>
      <c r="L1069" s="388"/>
      <c r="M1069" s="217"/>
      <c r="N1069" s="217"/>
      <c r="O1069" s="217"/>
      <c r="P1069" s="217"/>
      <c r="Q1069" s="217"/>
      <c r="R1069" s="217"/>
      <c r="S1069" s="688"/>
      <c r="T1069" s="359"/>
      <c r="BC1069" s="1164"/>
      <c r="BD1069" s="573"/>
    </row>
    <row r="1070" s="1123" customFormat="1" customHeight="1" spans="1:56">
      <c r="A1070" s="513"/>
      <c r="B1070" s="213"/>
      <c r="C1070" s="799"/>
      <c r="D1070" s="409"/>
      <c r="E1070" s="390"/>
      <c r="F1070" s="1007"/>
      <c r="G1070" s="217"/>
      <c r="H1070" s="217"/>
      <c r="I1070" s="915"/>
      <c r="J1070" s="217"/>
      <c r="K1070" s="662"/>
      <c r="L1070" s="388"/>
      <c r="M1070" s="217"/>
      <c r="N1070" s="217"/>
      <c r="O1070" s="217"/>
      <c r="P1070" s="217"/>
      <c r="Q1070" s="217"/>
      <c r="R1070" s="217"/>
      <c r="S1070" s="688"/>
      <c r="T1070" s="394"/>
      <c r="BC1070" s="1164"/>
      <c r="BD1070" s="573"/>
    </row>
    <row r="1071" s="1123" customFormat="1" customHeight="1" spans="1:56">
      <c r="A1071" s="513"/>
      <c r="B1071" s="213"/>
      <c r="C1071" s="799"/>
      <c r="D1071" s="409"/>
      <c r="E1071" s="390"/>
      <c r="F1071" s="1007"/>
      <c r="G1071" s="217"/>
      <c r="H1071" s="217"/>
      <c r="I1071" s="915"/>
      <c r="J1071" s="217"/>
      <c r="K1071" s="662"/>
      <c r="L1071" s="388"/>
      <c r="M1071" s="217"/>
      <c r="N1071" s="217"/>
      <c r="O1071" s="217"/>
      <c r="P1071" s="217"/>
      <c r="Q1071" s="217"/>
      <c r="R1071" s="217"/>
      <c r="S1071" s="688"/>
      <c r="T1071" s="359"/>
      <c r="BC1071" s="1164"/>
      <c r="BD1071" s="573"/>
    </row>
    <row r="1072" s="1123" customFormat="1" customHeight="1" spans="1:56">
      <c r="A1072" s="513"/>
      <c r="B1072" s="213"/>
      <c r="C1072" s="799"/>
      <c r="D1072" s="409"/>
      <c r="E1072" s="390"/>
      <c r="F1072" s="1007"/>
      <c r="G1072" s="217"/>
      <c r="H1072" s="217"/>
      <c r="I1072" s="915"/>
      <c r="J1072" s="217"/>
      <c r="K1072" s="662"/>
      <c r="L1072" s="388"/>
      <c r="M1072" s="217"/>
      <c r="N1072" s="217"/>
      <c r="O1072" s="217"/>
      <c r="P1072" s="217"/>
      <c r="Q1072" s="217"/>
      <c r="R1072" s="217"/>
      <c r="S1072" s="1158"/>
      <c r="T1072" s="359"/>
      <c r="BC1072" s="1164"/>
      <c r="BD1072" s="573"/>
    </row>
    <row r="1073" s="1123" customFormat="1" customHeight="1" spans="1:56">
      <c r="A1073" s="513"/>
      <c r="B1073" s="213"/>
      <c r="C1073" s="799"/>
      <c r="D1073" s="409"/>
      <c r="E1073" s="390"/>
      <c r="F1073" s="1007"/>
      <c r="G1073" s="217"/>
      <c r="H1073" s="217"/>
      <c r="I1073" s="915"/>
      <c r="J1073" s="217"/>
      <c r="K1073" s="662"/>
      <c r="L1073" s="388"/>
      <c r="M1073" s="217"/>
      <c r="N1073" s="217"/>
      <c r="O1073" s="217"/>
      <c r="P1073" s="217"/>
      <c r="Q1073" s="217"/>
      <c r="R1073" s="217"/>
      <c r="S1073" s="688"/>
      <c r="T1073" s="359"/>
      <c r="BC1073" s="1164"/>
      <c r="BD1073" s="573"/>
    </row>
    <row r="1074" s="1123" customFormat="1" customHeight="1" spans="1:56">
      <c r="A1074" s="513"/>
      <c r="B1074" s="213"/>
      <c r="C1074" s="799"/>
      <c r="D1074" s="409"/>
      <c r="E1074" s="390"/>
      <c r="F1074" s="1007"/>
      <c r="G1074" s="217"/>
      <c r="H1074" s="217"/>
      <c r="I1074" s="915"/>
      <c r="J1074" s="217"/>
      <c r="K1074" s="662"/>
      <c r="L1074" s="388"/>
      <c r="M1074" s="217"/>
      <c r="N1074" s="217"/>
      <c r="O1074" s="217"/>
      <c r="P1074" s="217"/>
      <c r="Q1074" s="217"/>
      <c r="R1074" s="217"/>
      <c r="S1074" s="1158"/>
      <c r="T1074" s="359"/>
      <c r="BC1074" s="1164"/>
      <c r="BD1074" s="573"/>
    </row>
    <row r="1075" s="1123" customFormat="1" customHeight="1" spans="1:56">
      <c r="A1075" s="513"/>
      <c r="B1075" s="213"/>
      <c r="C1075" s="799"/>
      <c r="D1075" s="409"/>
      <c r="E1075" s="390"/>
      <c r="F1075" s="1007"/>
      <c r="G1075" s="217"/>
      <c r="H1075" s="217"/>
      <c r="I1075" s="915"/>
      <c r="J1075" s="217"/>
      <c r="K1075" s="662"/>
      <c r="L1075" s="388"/>
      <c r="M1075" s="217"/>
      <c r="N1075" s="217"/>
      <c r="O1075" s="217"/>
      <c r="P1075" s="217"/>
      <c r="Q1075" s="217"/>
      <c r="R1075" s="217"/>
      <c r="S1075" s="688"/>
      <c r="T1075" s="359"/>
      <c r="BC1075" s="1164"/>
      <c r="BD1075" s="573"/>
    </row>
    <row r="1076" s="1123" customFormat="1" customHeight="1" spans="1:56">
      <c r="A1076" s="513"/>
      <c r="B1076" s="213"/>
      <c r="C1076" s="799"/>
      <c r="D1076" s="409"/>
      <c r="E1076" s="390"/>
      <c r="F1076" s="1007"/>
      <c r="G1076" s="217"/>
      <c r="H1076" s="217"/>
      <c r="I1076" s="915"/>
      <c r="J1076" s="217"/>
      <c r="K1076" s="662"/>
      <c r="L1076" s="388"/>
      <c r="M1076" s="217"/>
      <c r="N1076" s="217"/>
      <c r="O1076" s="217"/>
      <c r="P1076" s="217"/>
      <c r="Q1076" s="217"/>
      <c r="R1076" s="217"/>
      <c r="S1076" s="688"/>
      <c r="T1076" s="359"/>
      <c r="BC1076" s="1164"/>
      <c r="BD1076" s="573"/>
    </row>
    <row r="1077" s="1123" customFormat="1" customHeight="1" spans="1:56">
      <c r="A1077" s="513"/>
      <c r="B1077" s="213"/>
      <c r="C1077" s="799"/>
      <c r="D1077" s="409"/>
      <c r="E1077" s="390"/>
      <c r="F1077" s="1007"/>
      <c r="G1077" s="217"/>
      <c r="H1077" s="217"/>
      <c r="I1077" s="915"/>
      <c r="J1077" s="217"/>
      <c r="K1077" s="662"/>
      <c r="L1077" s="388"/>
      <c r="M1077" s="217"/>
      <c r="N1077" s="217"/>
      <c r="O1077" s="217"/>
      <c r="P1077" s="217"/>
      <c r="Q1077" s="217"/>
      <c r="R1077" s="217"/>
      <c r="S1077" s="688"/>
      <c r="T1077" s="359"/>
      <c r="BC1077" s="1164"/>
      <c r="BD1077" s="573"/>
    </row>
    <row r="1078" s="1123" customFormat="1" customHeight="1" spans="1:56">
      <c r="A1078" s="513"/>
      <c r="B1078" s="213"/>
      <c r="C1078" s="799"/>
      <c r="D1078" s="409"/>
      <c r="E1078" s="390"/>
      <c r="F1078" s="1007"/>
      <c r="G1078" s="217"/>
      <c r="H1078" s="217"/>
      <c r="I1078" s="915"/>
      <c r="J1078" s="217"/>
      <c r="K1078" s="662"/>
      <c r="L1078" s="388"/>
      <c r="M1078" s="217"/>
      <c r="N1078" s="217"/>
      <c r="O1078" s="217"/>
      <c r="P1078" s="217"/>
      <c r="Q1078" s="217"/>
      <c r="R1078" s="217"/>
      <c r="S1078" s="688"/>
      <c r="T1078" s="359"/>
      <c r="BC1078" s="1164"/>
      <c r="BD1078" s="573"/>
    </row>
    <row r="1079" s="1123" customFormat="1" customHeight="1" spans="1:56">
      <c r="A1079" s="513"/>
      <c r="B1079" s="213"/>
      <c r="C1079" s="799"/>
      <c r="D1079" s="409"/>
      <c r="E1079" s="390"/>
      <c r="F1079" s="1007"/>
      <c r="G1079" s="217"/>
      <c r="H1079" s="217"/>
      <c r="I1079" s="915"/>
      <c r="J1079" s="217"/>
      <c r="K1079" s="662"/>
      <c r="L1079" s="388"/>
      <c r="M1079" s="217"/>
      <c r="N1079" s="217"/>
      <c r="O1079" s="217"/>
      <c r="P1079" s="217"/>
      <c r="Q1079" s="217"/>
      <c r="R1079" s="217"/>
      <c r="S1079" s="1158"/>
      <c r="T1079" s="359"/>
      <c r="BC1079" s="1164"/>
      <c r="BD1079" s="573"/>
    </row>
    <row r="1080" s="1123" customFormat="1" customHeight="1" spans="1:56">
      <c r="A1080" s="513"/>
      <c r="B1080" s="213"/>
      <c r="C1080" s="799"/>
      <c r="D1080" s="409"/>
      <c r="E1080" s="390"/>
      <c r="F1080" s="1007"/>
      <c r="G1080" s="217"/>
      <c r="H1080" s="217"/>
      <c r="I1080" s="915"/>
      <c r="J1080" s="217"/>
      <c r="K1080" s="662"/>
      <c r="L1080" s="388"/>
      <c r="M1080" s="217"/>
      <c r="N1080" s="217"/>
      <c r="O1080" s="217"/>
      <c r="P1080" s="217"/>
      <c r="Q1080" s="217"/>
      <c r="R1080" s="217"/>
      <c r="S1080" s="688"/>
      <c r="T1080" s="359"/>
      <c r="BC1080" s="1164"/>
      <c r="BD1080" s="573"/>
    </row>
    <row r="1081" s="1123" customFormat="1" customHeight="1" spans="1:56">
      <c r="A1081" s="513"/>
      <c r="B1081" s="213"/>
      <c r="C1081" s="799"/>
      <c r="D1081" s="409"/>
      <c r="E1081" s="390"/>
      <c r="F1081" s="1007"/>
      <c r="G1081" s="217"/>
      <c r="H1081" s="217"/>
      <c r="I1081" s="915"/>
      <c r="J1081" s="217"/>
      <c r="K1081" s="662"/>
      <c r="L1081" s="388"/>
      <c r="M1081" s="217"/>
      <c r="N1081" s="217"/>
      <c r="O1081" s="217"/>
      <c r="P1081" s="217"/>
      <c r="Q1081" s="217"/>
      <c r="R1081" s="217"/>
      <c r="S1081" s="1158"/>
      <c r="T1081" s="359"/>
      <c r="BC1081" s="1164"/>
      <c r="BD1081" s="573"/>
    </row>
    <row r="1082" s="1123" customFormat="1" customHeight="1" spans="1:56">
      <c r="A1082" s="513"/>
      <c r="B1082" s="213"/>
      <c r="C1082" s="799"/>
      <c r="D1082" s="409"/>
      <c r="E1082" s="390"/>
      <c r="F1082" s="1007"/>
      <c r="G1082" s="217"/>
      <c r="H1082" s="217"/>
      <c r="I1082" s="915"/>
      <c r="J1082" s="217"/>
      <c r="K1082" s="662"/>
      <c r="L1082" s="388"/>
      <c r="M1082" s="217"/>
      <c r="N1082" s="217"/>
      <c r="O1082" s="217"/>
      <c r="P1082" s="217"/>
      <c r="Q1082" s="217"/>
      <c r="R1082" s="217"/>
      <c r="S1082" s="688"/>
      <c r="T1082" s="359"/>
      <c r="BC1082" s="1164"/>
      <c r="BD1082" s="573"/>
    </row>
    <row r="1083" s="1123" customFormat="1" customHeight="1" spans="1:56">
      <c r="A1083" s="513"/>
      <c r="B1083" s="213"/>
      <c r="C1083" s="799"/>
      <c r="D1083" s="409"/>
      <c r="E1083" s="390"/>
      <c r="F1083" s="1007"/>
      <c r="G1083" s="217"/>
      <c r="H1083" s="217"/>
      <c r="I1083" s="915"/>
      <c r="J1083" s="217"/>
      <c r="K1083" s="662"/>
      <c r="L1083" s="388"/>
      <c r="M1083" s="217"/>
      <c r="N1083" s="217"/>
      <c r="O1083" s="217"/>
      <c r="P1083" s="217"/>
      <c r="Q1083" s="217"/>
      <c r="R1083" s="217"/>
      <c r="S1083" s="1158"/>
      <c r="T1083" s="359"/>
      <c r="BC1083" s="1164"/>
      <c r="BD1083" s="573"/>
    </row>
    <row r="1084" s="1123" customFormat="1" customHeight="1" spans="1:56">
      <c r="A1084" s="513"/>
      <c r="B1084" s="213"/>
      <c r="C1084" s="799"/>
      <c r="D1084" s="409"/>
      <c r="E1084" s="390"/>
      <c r="F1084" s="1007"/>
      <c r="G1084" s="217"/>
      <c r="H1084" s="217"/>
      <c r="I1084" s="915"/>
      <c r="J1084" s="217"/>
      <c r="K1084" s="662"/>
      <c r="L1084" s="388"/>
      <c r="M1084" s="217"/>
      <c r="N1084" s="217"/>
      <c r="O1084" s="217"/>
      <c r="P1084" s="217"/>
      <c r="Q1084" s="217"/>
      <c r="R1084" s="217"/>
      <c r="S1084" s="688"/>
      <c r="T1084" s="359"/>
      <c r="BC1084" s="1164"/>
      <c r="BD1084" s="573"/>
    </row>
    <row r="1085" s="1123" customFormat="1" customHeight="1" spans="1:56">
      <c r="A1085" s="513"/>
      <c r="B1085" s="213"/>
      <c r="C1085" s="799"/>
      <c r="D1085" s="409"/>
      <c r="E1085" s="390"/>
      <c r="F1085" s="1007"/>
      <c r="G1085" s="217"/>
      <c r="H1085" s="217"/>
      <c r="I1085" s="915"/>
      <c r="J1085" s="217"/>
      <c r="K1085" s="662"/>
      <c r="L1085" s="388"/>
      <c r="M1085" s="217"/>
      <c r="N1085" s="217"/>
      <c r="O1085" s="217"/>
      <c r="P1085" s="217"/>
      <c r="Q1085" s="217"/>
      <c r="R1085" s="217"/>
      <c r="S1085" s="688"/>
      <c r="T1085" s="394"/>
      <c r="BC1085" s="1164"/>
      <c r="BD1085" s="573"/>
    </row>
    <row r="1086" s="1123" customFormat="1" customHeight="1" spans="1:56">
      <c r="A1086" s="513"/>
      <c r="B1086" s="213"/>
      <c r="C1086" s="799"/>
      <c r="D1086" s="409"/>
      <c r="E1086" s="390"/>
      <c r="F1086" s="1007"/>
      <c r="G1086" s="217"/>
      <c r="H1086" s="217"/>
      <c r="I1086" s="915"/>
      <c r="J1086" s="217"/>
      <c r="K1086" s="662"/>
      <c r="L1086" s="388"/>
      <c r="M1086" s="217"/>
      <c r="N1086" s="217"/>
      <c r="O1086" s="217"/>
      <c r="P1086" s="217"/>
      <c r="Q1086" s="217"/>
      <c r="R1086" s="217"/>
      <c r="S1086" s="688"/>
      <c r="T1086" s="359"/>
      <c r="BC1086" s="1164"/>
      <c r="BD1086" s="573"/>
    </row>
    <row r="1087" s="1123" customFormat="1" customHeight="1" spans="1:56">
      <c r="A1087" s="513"/>
      <c r="B1087" s="213"/>
      <c r="C1087" s="799"/>
      <c r="D1087" s="409"/>
      <c r="E1087" s="390"/>
      <c r="F1087" s="1007"/>
      <c r="G1087" s="217"/>
      <c r="H1087" s="217"/>
      <c r="I1087" s="915"/>
      <c r="J1087" s="217"/>
      <c r="K1087" s="662"/>
      <c r="L1087" s="388"/>
      <c r="M1087" s="217"/>
      <c r="N1087" s="217"/>
      <c r="O1087" s="217"/>
      <c r="P1087" s="217"/>
      <c r="Q1087" s="217"/>
      <c r="R1087" s="217"/>
      <c r="S1087" s="688"/>
      <c r="T1087" s="394"/>
      <c r="BC1087" s="1164"/>
      <c r="BD1087" s="573"/>
    </row>
    <row r="1088" s="1123" customFormat="1" customHeight="1" spans="1:56">
      <c r="A1088" s="513"/>
      <c r="B1088" s="213"/>
      <c r="C1088" s="799"/>
      <c r="D1088" s="409"/>
      <c r="E1088" s="390"/>
      <c r="F1088" s="1007"/>
      <c r="G1088" s="217"/>
      <c r="H1088" s="217"/>
      <c r="I1088" s="915"/>
      <c r="J1088" s="217"/>
      <c r="K1088" s="662"/>
      <c r="L1088" s="388"/>
      <c r="M1088" s="217"/>
      <c r="N1088" s="217"/>
      <c r="O1088" s="217"/>
      <c r="P1088" s="217"/>
      <c r="Q1088" s="217"/>
      <c r="R1088" s="217"/>
      <c r="S1088" s="688"/>
      <c r="T1088" s="359"/>
      <c r="BC1088" s="1164"/>
      <c r="BD1088" s="573"/>
    </row>
    <row r="1089" s="1123" customFormat="1" customHeight="1" spans="1:56">
      <c r="A1089" s="513"/>
      <c r="B1089" s="213"/>
      <c r="C1089" s="799"/>
      <c r="D1089" s="409"/>
      <c r="E1089" s="390"/>
      <c r="F1089" s="1007"/>
      <c r="G1089" s="217"/>
      <c r="H1089" s="217"/>
      <c r="I1089" s="915"/>
      <c r="J1089" s="217"/>
      <c r="K1089" s="662"/>
      <c r="L1089" s="388"/>
      <c r="M1089" s="217"/>
      <c r="N1089" s="217"/>
      <c r="O1089" s="217"/>
      <c r="P1089" s="217"/>
      <c r="Q1089" s="217"/>
      <c r="R1089" s="217"/>
      <c r="S1089" s="688"/>
      <c r="T1089" s="359"/>
      <c r="BC1089" s="1164"/>
      <c r="BD1089" s="573"/>
    </row>
    <row r="1090" s="1123" customFormat="1" customHeight="1" spans="1:56">
      <c r="A1090" s="513"/>
      <c r="B1090" s="213"/>
      <c r="C1090" s="799"/>
      <c r="D1090" s="409"/>
      <c r="E1090" s="390"/>
      <c r="F1090" s="1007"/>
      <c r="G1090" s="217"/>
      <c r="H1090" s="217"/>
      <c r="I1090" s="915"/>
      <c r="J1090" s="217"/>
      <c r="K1090" s="662"/>
      <c r="L1090" s="388"/>
      <c r="M1090" s="217"/>
      <c r="N1090" s="217"/>
      <c r="O1090" s="217"/>
      <c r="P1090" s="217"/>
      <c r="Q1090" s="217"/>
      <c r="R1090" s="217"/>
      <c r="S1090" s="688"/>
      <c r="T1090" s="359"/>
      <c r="BC1090" s="1164"/>
      <c r="BD1090" s="573"/>
    </row>
    <row r="1091" s="1123" customFormat="1" customHeight="1" spans="1:56">
      <c r="A1091" s="513"/>
      <c r="B1091" s="213"/>
      <c r="C1091" s="799"/>
      <c r="D1091" s="409"/>
      <c r="E1091" s="390"/>
      <c r="F1091" s="1007"/>
      <c r="G1091" s="217"/>
      <c r="H1091" s="217"/>
      <c r="I1091" s="915"/>
      <c r="J1091" s="217"/>
      <c r="K1091" s="662"/>
      <c r="L1091" s="388"/>
      <c r="M1091" s="217"/>
      <c r="N1091" s="217"/>
      <c r="O1091" s="217"/>
      <c r="P1091" s="217"/>
      <c r="Q1091" s="217"/>
      <c r="R1091" s="217"/>
      <c r="S1091" s="688"/>
      <c r="T1091" s="394"/>
      <c r="BC1091" s="1164"/>
      <c r="BD1091" s="573"/>
    </row>
    <row r="1092" s="1123" customFormat="1" customHeight="1" spans="1:56">
      <c r="A1092" s="513"/>
      <c r="B1092" s="213"/>
      <c r="C1092" s="799"/>
      <c r="D1092" s="409"/>
      <c r="E1092" s="390"/>
      <c r="F1092" s="1007"/>
      <c r="G1092" s="217"/>
      <c r="H1092" s="217"/>
      <c r="I1092" s="915"/>
      <c r="J1092" s="217"/>
      <c r="K1092" s="662"/>
      <c r="L1092" s="388"/>
      <c r="M1092" s="217"/>
      <c r="N1092" s="217"/>
      <c r="O1092" s="217"/>
      <c r="P1092" s="217"/>
      <c r="Q1092" s="217"/>
      <c r="R1092" s="217"/>
      <c r="S1092" s="688"/>
      <c r="T1092" s="359"/>
      <c r="BC1092" s="1164"/>
      <c r="BD1092" s="573"/>
    </row>
    <row r="1093" s="1123" customFormat="1" customHeight="1" spans="1:56">
      <c r="A1093" s="513"/>
      <c r="B1093" s="213"/>
      <c r="C1093" s="799"/>
      <c r="D1093" s="409"/>
      <c r="E1093" s="390"/>
      <c r="F1093" s="1007"/>
      <c r="G1093" s="217"/>
      <c r="H1093" s="217"/>
      <c r="I1093" s="915"/>
      <c r="J1093" s="217"/>
      <c r="K1093" s="662"/>
      <c r="L1093" s="388"/>
      <c r="M1093" s="217"/>
      <c r="N1093" s="217"/>
      <c r="O1093" s="217"/>
      <c r="P1093" s="217"/>
      <c r="Q1093" s="217"/>
      <c r="R1093" s="217"/>
      <c r="S1093" s="688"/>
      <c r="T1093" s="359"/>
      <c r="BC1093" s="1164"/>
      <c r="BD1093" s="573"/>
    </row>
    <row r="1094" s="1123" customFormat="1" customHeight="1" spans="1:56">
      <c r="A1094" s="513"/>
      <c r="B1094" s="213"/>
      <c r="C1094" s="799"/>
      <c r="D1094" s="409"/>
      <c r="E1094" s="390"/>
      <c r="F1094" s="1007"/>
      <c r="G1094" s="217"/>
      <c r="H1094" s="217"/>
      <c r="I1094" s="915"/>
      <c r="J1094" s="217"/>
      <c r="K1094" s="662"/>
      <c r="L1094" s="388"/>
      <c r="M1094" s="217"/>
      <c r="N1094" s="217"/>
      <c r="O1094" s="217"/>
      <c r="P1094" s="217"/>
      <c r="Q1094" s="217"/>
      <c r="R1094" s="217"/>
      <c r="S1094" s="688"/>
      <c r="T1094" s="359"/>
      <c r="BC1094" s="1164"/>
      <c r="BD1094" s="573"/>
    </row>
    <row r="1095" s="1123" customFormat="1" customHeight="1" spans="1:56">
      <c r="A1095" s="513"/>
      <c r="B1095" s="213"/>
      <c r="C1095" s="799"/>
      <c r="D1095" s="409"/>
      <c r="E1095" s="390"/>
      <c r="F1095" s="1007"/>
      <c r="G1095" s="217"/>
      <c r="H1095" s="217"/>
      <c r="I1095" s="915"/>
      <c r="J1095" s="217"/>
      <c r="K1095" s="662"/>
      <c r="L1095" s="388"/>
      <c r="M1095" s="217"/>
      <c r="N1095" s="217"/>
      <c r="O1095" s="217"/>
      <c r="P1095" s="217"/>
      <c r="Q1095" s="217"/>
      <c r="R1095" s="217"/>
      <c r="S1095" s="1158"/>
      <c r="T1095" s="359"/>
      <c r="BC1095" s="1164"/>
      <c r="BD1095" s="573"/>
    </row>
    <row r="1096" s="1123" customFormat="1" customHeight="1" spans="1:56">
      <c r="A1096" s="513"/>
      <c r="B1096" s="213"/>
      <c r="C1096" s="799"/>
      <c r="D1096" s="409"/>
      <c r="E1096" s="390"/>
      <c r="F1096" s="1007"/>
      <c r="G1096" s="217"/>
      <c r="H1096" s="217"/>
      <c r="I1096" s="915"/>
      <c r="J1096" s="217"/>
      <c r="K1096" s="662"/>
      <c r="L1096" s="388"/>
      <c r="M1096" s="217"/>
      <c r="N1096" s="217"/>
      <c r="O1096" s="217"/>
      <c r="P1096" s="217"/>
      <c r="Q1096" s="217"/>
      <c r="R1096" s="217"/>
      <c r="S1096" s="688"/>
      <c r="T1096" s="359"/>
      <c r="BC1096" s="1164"/>
      <c r="BD1096" s="573"/>
    </row>
    <row r="1097" s="1123" customFormat="1" customHeight="1" spans="1:56">
      <c r="A1097" s="513"/>
      <c r="B1097" s="213"/>
      <c r="C1097" s="799"/>
      <c r="D1097" s="409"/>
      <c r="E1097" s="390"/>
      <c r="F1097" s="1007"/>
      <c r="G1097" s="217"/>
      <c r="H1097" s="217"/>
      <c r="I1097" s="915"/>
      <c r="J1097" s="217"/>
      <c r="K1097" s="662"/>
      <c r="L1097" s="388"/>
      <c r="M1097" s="217"/>
      <c r="N1097" s="217"/>
      <c r="O1097" s="217"/>
      <c r="P1097" s="217"/>
      <c r="Q1097" s="217"/>
      <c r="R1097" s="217"/>
      <c r="S1097" s="688"/>
      <c r="T1097" s="359"/>
      <c r="BC1097" s="1164"/>
      <c r="BD1097" s="573"/>
    </row>
    <row r="1098" s="1123" customFormat="1" customHeight="1" spans="1:56">
      <c r="A1098" s="513"/>
      <c r="B1098" s="213"/>
      <c r="C1098" s="799"/>
      <c r="D1098" s="409"/>
      <c r="E1098" s="390"/>
      <c r="F1098" s="1007"/>
      <c r="G1098" s="217"/>
      <c r="H1098" s="217"/>
      <c r="I1098" s="915"/>
      <c r="J1098" s="217"/>
      <c r="K1098" s="662"/>
      <c r="L1098" s="388"/>
      <c r="M1098" s="217"/>
      <c r="N1098" s="217"/>
      <c r="O1098" s="217"/>
      <c r="P1098" s="217"/>
      <c r="Q1098" s="217"/>
      <c r="R1098" s="217"/>
      <c r="S1098" s="688"/>
      <c r="T1098" s="394"/>
      <c r="BC1098" s="1164"/>
      <c r="BD1098" s="573"/>
    </row>
    <row r="1099" s="1123" customFormat="1" customHeight="1" spans="1:56">
      <c r="A1099" s="513"/>
      <c r="B1099" s="213"/>
      <c r="C1099" s="799"/>
      <c r="D1099" s="409"/>
      <c r="E1099" s="390"/>
      <c r="F1099" s="1007"/>
      <c r="G1099" s="217"/>
      <c r="H1099" s="217"/>
      <c r="I1099" s="915"/>
      <c r="J1099" s="217"/>
      <c r="K1099" s="662"/>
      <c r="L1099" s="388"/>
      <c r="M1099" s="217"/>
      <c r="N1099" s="217"/>
      <c r="O1099" s="217"/>
      <c r="P1099" s="217"/>
      <c r="Q1099" s="217"/>
      <c r="R1099" s="217"/>
      <c r="S1099" s="688"/>
      <c r="T1099" s="359"/>
      <c r="BC1099" s="1164"/>
      <c r="BD1099" s="573"/>
    </row>
    <row r="1100" s="1123" customFormat="1" customHeight="1" spans="1:56">
      <c r="A1100" s="513"/>
      <c r="B1100" s="213"/>
      <c r="C1100" s="799"/>
      <c r="D1100" s="409"/>
      <c r="E1100" s="390"/>
      <c r="F1100" s="1007"/>
      <c r="G1100" s="217"/>
      <c r="H1100" s="217"/>
      <c r="I1100" s="915"/>
      <c r="J1100" s="217"/>
      <c r="K1100" s="662"/>
      <c r="L1100" s="388"/>
      <c r="M1100" s="217"/>
      <c r="N1100" s="217"/>
      <c r="O1100" s="217"/>
      <c r="P1100" s="217"/>
      <c r="Q1100" s="217"/>
      <c r="R1100" s="217"/>
      <c r="S1100" s="688"/>
      <c r="T1100" s="359"/>
      <c r="BC1100" s="1164"/>
      <c r="BD1100" s="573"/>
    </row>
    <row r="1101" s="1123" customFormat="1" customHeight="1" spans="1:56">
      <c r="A1101" s="513"/>
      <c r="B1101" s="213"/>
      <c r="C1101" s="799"/>
      <c r="D1101" s="409"/>
      <c r="E1101" s="390"/>
      <c r="F1101" s="1007"/>
      <c r="G1101" s="217"/>
      <c r="H1101" s="217"/>
      <c r="I1101" s="915"/>
      <c r="J1101" s="217"/>
      <c r="K1101" s="662"/>
      <c r="L1101" s="388"/>
      <c r="M1101" s="217"/>
      <c r="N1101" s="217"/>
      <c r="O1101" s="217"/>
      <c r="P1101" s="217"/>
      <c r="Q1101" s="217"/>
      <c r="R1101" s="217"/>
      <c r="S1101" s="688"/>
      <c r="T1101" s="394"/>
      <c r="BC1101" s="1164"/>
      <c r="BD1101" s="573"/>
    </row>
    <row r="1102" s="1123" customFormat="1" customHeight="1" spans="1:56">
      <c r="A1102" s="513"/>
      <c r="B1102" s="213"/>
      <c r="C1102" s="799"/>
      <c r="D1102" s="409"/>
      <c r="E1102" s="390"/>
      <c r="F1102" s="1007"/>
      <c r="G1102" s="217"/>
      <c r="H1102" s="217"/>
      <c r="I1102" s="915"/>
      <c r="J1102" s="217"/>
      <c r="K1102" s="662"/>
      <c r="L1102" s="388"/>
      <c r="M1102" s="217"/>
      <c r="N1102" s="217"/>
      <c r="O1102" s="217"/>
      <c r="P1102" s="217"/>
      <c r="Q1102" s="217"/>
      <c r="R1102" s="217"/>
      <c r="S1102" s="688"/>
      <c r="T1102" s="359"/>
      <c r="BC1102" s="1164"/>
      <c r="BD1102" s="573"/>
    </row>
    <row r="1103" s="1123" customFormat="1" customHeight="1" spans="1:56">
      <c r="A1103" s="513"/>
      <c r="B1103" s="213"/>
      <c r="C1103" s="799"/>
      <c r="D1103" s="409"/>
      <c r="E1103" s="390"/>
      <c r="F1103" s="1007"/>
      <c r="G1103" s="217"/>
      <c r="H1103" s="217"/>
      <c r="I1103" s="915"/>
      <c r="J1103" s="217"/>
      <c r="K1103" s="662"/>
      <c r="L1103" s="388"/>
      <c r="M1103" s="217"/>
      <c r="N1103" s="217"/>
      <c r="O1103" s="217"/>
      <c r="P1103" s="217"/>
      <c r="Q1103" s="217"/>
      <c r="R1103" s="217"/>
      <c r="S1103" s="1158"/>
      <c r="T1103" s="359"/>
      <c r="BC1103" s="1164"/>
      <c r="BD1103" s="573"/>
    </row>
    <row r="1104" s="1123" customFormat="1" customHeight="1" spans="1:56">
      <c r="A1104" s="513"/>
      <c r="B1104" s="213"/>
      <c r="C1104" s="799"/>
      <c r="D1104" s="409"/>
      <c r="E1104" s="390"/>
      <c r="F1104" s="1007"/>
      <c r="G1104" s="217"/>
      <c r="H1104" s="217"/>
      <c r="I1104" s="915"/>
      <c r="J1104" s="217"/>
      <c r="K1104" s="662"/>
      <c r="L1104" s="388"/>
      <c r="M1104" s="217"/>
      <c r="N1104" s="217"/>
      <c r="O1104" s="217"/>
      <c r="P1104" s="217"/>
      <c r="Q1104" s="217"/>
      <c r="R1104" s="217"/>
      <c r="S1104" s="688"/>
      <c r="T1104" s="359"/>
      <c r="BC1104" s="1164"/>
      <c r="BD1104" s="573"/>
    </row>
    <row r="1105" s="1123" customFormat="1" customHeight="1" spans="1:56">
      <c r="A1105" s="513"/>
      <c r="B1105" s="213"/>
      <c r="C1105" s="799"/>
      <c r="D1105" s="409"/>
      <c r="E1105" s="390"/>
      <c r="F1105" s="1007"/>
      <c r="G1105" s="217"/>
      <c r="H1105" s="217"/>
      <c r="I1105" s="915"/>
      <c r="J1105" s="217"/>
      <c r="K1105" s="662"/>
      <c r="L1105" s="388"/>
      <c r="M1105" s="217"/>
      <c r="N1105" s="217"/>
      <c r="O1105" s="217"/>
      <c r="P1105" s="217"/>
      <c r="Q1105" s="217"/>
      <c r="R1105" s="217"/>
      <c r="S1105" s="688"/>
      <c r="T1105" s="394"/>
      <c r="BC1105" s="1164"/>
      <c r="BD1105" s="573"/>
    </row>
    <row r="1106" s="1123" customFormat="1" customHeight="1" spans="1:56">
      <c r="A1106" s="513"/>
      <c r="B1106" s="213"/>
      <c r="C1106" s="799"/>
      <c r="D1106" s="409"/>
      <c r="E1106" s="390"/>
      <c r="F1106" s="1007"/>
      <c r="G1106" s="217"/>
      <c r="H1106" s="217"/>
      <c r="I1106" s="915"/>
      <c r="J1106" s="217"/>
      <c r="K1106" s="662"/>
      <c r="L1106" s="388"/>
      <c r="M1106" s="217"/>
      <c r="N1106" s="217"/>
      <c r="O1106" s="217"/>
      <c r="P1106" s="217"/>
      <c r="Q1106" s="217"/>
      <c r="R1106" s="217"/>
      <c r="S1106" s="688"/>
      <c r="T1106" s="359"/>
      <c r="BC1106" s="1164"/>
      <c r="BD1106" s="573"/>
    </row>
    <row r="1107" s="1123" customFormat="1" customHeight="1" spans="1:56">
      <c r="A1107" s="513"/>
      <c r="B1107" s="213"/>
      <c r="C1107" s="799"/>
      <c r="D1107" s="409"/>
      <c r="E1107" s="390"/>
      <c r="F1107" s="1007"/>
      <c r="G1107" s="217"/>
      <c r="H1107" s="217"/>
      <c r="I1107" s="915"/>
      <c r="J1107" s="217"/>
      <c r="K1107" s="662"/>
      <c r="L1107" s="388"/>
      <c r="M1107" s="217"/>
      <c r="N1107" s="217"/>
      <c r="O1107" s="217"/>
      <c r="P1107" s="217"/>
      <c r="Q1107" s="217"/>
      <c r="R1107" s="217"/>
      <c r="S1107" s="688"/>
      <c r="T1107" s="394"/>
      <c r="BC1107" s="1164"/>
      <c r="BD1107" s="573"/>
    </row>
    <row r="1108" s="1123" customFormat="1" customHeight="1" spans="1:56">
      <c r="A1108" s="513"/>
      <c r="B1108" s="213"/>
      <c r="C1108" s="799"/>
      <c r="D1108" s="409"/>
      <c r="E1108" s="390"/>
      <c r="F1108" s="1007"/>
      <c r="G1108" s="217"/>
      <c r="H1108" s="217"/>
      <c r="I1108" s="915"/>
      <c r="J1108" s="217"/>
      <c r="K1108" s="662"/>
      <c r="L1108" s="388"/>
      <c r="M1108" s="217"/>
      <c r="N1108" s="217"/>
      <c r="O1108" s="217"/>
      <c r="P1108" s="217"/>
      <c r="Q1108" s="217"/>
      <c r="R1108" s="217"/>
      <c r="S1108" s="688"/>
      <c r="T1108" s="359"/>
      <c r="BC1108" s="1164"/>
      <c r="BD1108" s="573"/>
    </row>
    <row r="1109" s="1123" customFormat="1" customHeight="1" spans="1:56">
      <c r="A1109" s="513"/>
      <c r="B1109" s="213"/>
      <c r="C1109" s="799"/>
      <c r="D1109" s="409"/>
      <c r="E1109" s="390"/>
      <c r="F1109" s="1007"/>
      <c r="G1109" s="217"/>
      <c r="H1109" s="217"/>
      <c r="I1109" s="915"/>
      <c r="J1109" s="217"/>
      <c r="K1109" s="662"/>
      <c r="L1109" s="388"/>
      <c r="M1109" s="217"/>
      <c r="N1109" s="217"/>
      <c r="O1109" s="217"/>
      <c r="P1109" s="217"/>
      <c r="Q1109" s="217"/>
      <c r="R1109" s="217"/>
      <c r="S1109" s="688"/>
      <c r="T1109" s="359"/>
      <c r="BC1109" s="1164"/>
      <c r="BD1109" s="573"/>
    </row>
    <row r="1110" s="1123" customFormat="1" customHeight="1" spans="1:56">
      <c r="A1110" s="513"/>
      <c r="B1110" s="213"/>
      <c r="C1110" s="799"/>
      <c r="D1110" s="409"/>
      <c r="E1110" s="390"/>
      <c r="F1110" s="1007"/>
      <c r="G1110" s="217"/>
      <c r="H1110" s="217"/>
      <c r="I1110" s="915"/>
      <c r="J1110" s="217"/>
      <c r="K1110" s="662"/>
      <c r="L1110" s="388"/>
      <c r="M1110" s="217"/>
      <c r="N1110" s="217"/>
      <c r="O1110" s="217"/>
      <c r="P1110" s="217"/>
      <c r="Q1110" s="217"/>
      <c r="R1110" s="217"/>
      <c r="S1110" s="688"/>
      <c r="T1110" s="359"/>
      <c r="BC1110" s="1164"/>
      <c r="BD1110" s="573"/>
    </row>
    <row r="1111" s="1123" customFormat="1" customHeight="1" spans="1:56">
      <c r="A1111" s="513"/>
      <c r="B1111" s="213"/>
      <c r="C1111" s="799"/>
      <c r="D1111" s="409"/>
      <c r="E1111" s="390"/>
      <c r="F1111" s="1007"/>
      <c r="G1111" s="217"/>
      <c r="H1111" s="217"/>
      <c r="I1111" s="915"/>
      <c r="J1111" s="217"/>
      <c r="K1111" s="662"/>
      <c r="L1111" s="388"/>
      <c r="M1111" s="217"/>
      <c r="N1111" s="217"/>
      <c r="O1111" s="217"/>
      <c r="P1111" s="217"/>
      <c r="Q1111" s="217"/>
      <c r="R1111" s="217"/>
      <c r="S1111" s="1158"/>
      <c r="T1111" s="359"/>
      <c r="BC1111" s="1164"/>
      <c r="BD1111" s="573"/>
    </row>
    <row r="1112" s="1123" customFormat="1" customHeight="1" spans="1:56">
      <c r="A1112" s="513"/>
      <c r="B1112" s="213"/>
      <c r="C1112" s="799"/>
      <c r="D1112" s="409"/>
      <c r="E1112" s="390"/>
      <c r="F1112" s="1007"/>
      <c r="G1112" s="217"/>
      <c r="H1112" s="217"/>
      <c r="I1112" s="915"/>
      <c r="J1112" s="217"/>
      <c r="K1112" s="662"/>
      <c r="L1112" s="388"/>
      <c r="M1112" s="217"/>
      <c r="N1112" s="217"/>
      <c r="O1112" s="217"/>
      <c r="P1112" s="217"/>
      <c r="Q1112" s="217"/>
      <c r="R1112" s="217"/>
      <c r="S1112" s="688"/>
      <c r="T1112" s="359"/>
      <c r="BC1112" s="1164"/>
      <c r="BD1112" s="573"/>
    </row>
    <row r="1113" s="1123" customFormat="1" customHeight="1" spans="1:56">
      <c r="A1113" s="513"/>
      <c r="B1113" s="495"/>
      <c r="C1113" s="1207"/>
      <c r="D1113" s="409"/>
      <c r="E1113" s="390"/>
      <c r="F1113" s="1007"/>
      <c r="G1113" s="217"/>
      <c r="H1113" s="217"/>
      <c r="I1113" s="915"/>
      <c r="J1113" s="217"/>
      <c r="K1113" s="774"/>
      <c r="L1113" s="388"/>
      <c r="M1113" s="526"/>
      <c r="N1113" s="526"/>
      <c r="O1113" s="526"/>
      <c r="P1113" s="526"/>
      <c r="Q1113" s="526"/>
      <c r="R1113" s="217"/>
      <c r="S1113" s="1158"/>
      <c r="T1113" s="359"/>
      <c r="BC1113" s="1164"/>
      <c r="BD1113" s="573"/>
    </row>
    <row r="1114" s="1123" customFormat="1" customHeight="1" spans="1:56">
      <c r="A1114" s="513"/>
      <c r="B1114" s="495"/>
      <c r="C1114" s="799"/>
      <c r="D1114" s="409"/>
      <c r="E1114" s="390"/>
      <c r="F1114" s="1007"/>
      <c r="G1114" s="217"/>
      <c r="H1114" s="217"/>
      <c r="I1114" s="915"/>
      <c r="J1114" s="217"/>
      <c r="K1114" s="774"/>
      <c r="L1114" s="388"/>
      <c r="M1114" s="526"/>
      <c r="N1114" s="526"/>
      <c r="O1114" s="526"/>
      <c r="P1114" s="526"/>
      <c r="Q1114" s="526"/>
      <c r="R1114" s="526"/>
      <c r="S1114" s="905"/>
      <c r="T1114" s="359"/>
      <c r="BC1114" s="1164"/>
      <c r="BD1114" s="573"/>
    </row>
    <row r="1115" s="1123" customFormat="1" customHeight="1" spans="1:56">
      <c r="A1115" s="513"/>
      <c r="B1115" s="495"/>
      <c r="C1115" s="1207"/>
      <c r="D1115" s="409"/>
      <c r="E1115" s="390"/>
      <c r="F1115" s="1007"/>
      <c r="G1115" s="217"/>
      <c r="H1115" s="217"/>
      <c r="I1115" s="915"/>
      <c r="J1115" s="217"/>
      <c r="K1115" s="774"/>
      <c r="L1115" s="388"/>
      <c r="M1115" s="526"/>
      <c r="N1115" s="526"/>
      <c r="O1115" s="526"/>
      <c r="P1115" s="526"/>
      <c r="Q1115" s="526"/>
      <c r="R1115" s="217"/>
      <c r="S1115" s="1158"/>
      <c r="T1115" s="359"/>
      <c r="BC1115" s="1164"/>
      <c r="BD1115" s="573"/>
    </row>
    <row r="1116" s="1123" customFormat="1" customHeight="1" spans="1:56">
      <c r="A1116" s="513"/>
      <c r="B1116" s="495"/>
      <c r="C1116" s="799"/>
      <c r="D1116" s="409"/>
      <c r="E1116" s="390"/>
      <c r="F1116" s="1007"/>
      <c r="G1116" s="217"/>
      <c r="H1116" s="217"/>
      <c r="I1116" s="915"/>
      <c r="J1116" s="217"/>
      <c r="K1116" s="774"/>
      <c r="L1116" s="388"/>
      <c r="M1116" s="526"/>
      <c r="N1116" s="526"/>
      <c r="O1116" s="526"/>
      <c r="P1116" s="526"/>
      <c r="Q1116" s="526"/>
      <c r="R1116" s="217"/>
      <c r="S1116" s="688"/>
      <c r="T1116" s="359"/>
      <c r="BC1116" s="1164"/>
      <c r="BD1116" s="573"/>
    </row>
    <row r="1117" s="1123" customFormat="1" customHeight="1" spans="1:56">
      <c r="A1117" s="513"/>
      <c r="B1117" s="495"/>
      <c r="C1117" s="1207"/>
      <c r="D1117" s="409"/>
      <c r="E1117" s="390"/>
      <c r="F1117" s="1007"/>
      <c r="G1117" s="217"/>
      <c r="H1117" s="217"/>
      <c r="I1117" s="915"/>
      <c r="J1117" s="217"/>
      <c r="K1117" s="774"/>
      <c r="L1117" s="388"/>
      <c r="M1117" s="526"/>
      <c r="N1117" s="526"/>
      <c r="O1117" s="526"/>
      <c r="P1117" s="526"/>
      <c r="Q1117" s="526"/>
      <c r="R1117" s="526"/>
      <c r="S1117" s="905"/>
      <c r="T1117" s="359"/>
      <c r="BC1117" s="1164"/>
      <c r="BD1117" s="573"/>
    </row>
    <row r="1118" s="1123" customFormat="1" customHeight="1" spans="1:56">
      <c r="A1118" s="513"/>
      <c r="B1118" s="495"/>
      <c r="C1118" s="799"/>
      <c r="D1118" s="409"/>
      <c r="E1118" s="390"/>
      <c r="F1118" s="1007"/>
      <c r="G1118" s="217"/>
      <c r="H1118" s="217"/>
      <c r="I1118" s="915"/>
      <c r="J1118" s="217"/>
      <c r="K1118" s="774"/>
      <c r="L1118" s="388"/>
      <c r="M1118" s="526"/>
      <c r="N1118" s="526"/>
      <c r="O1118" s="526"/>
      <c r="P1118" s="526"/>
      <c r="Q1118" s="526"/>
      <c r="R1118" s="526"/>
      <c r="S1118" s="905"/>
      <c r="T1118" s="359"/>
      <c r="BC1118" s="1164"/>
      <c r="BD1118" s="573"/>
    </row>
    <row r="1119" s="1123" customFormat="1" customHeight="1" spans="1:56">
      <c r="A1119" s="513"/>
      <c r="B1119" s="495"/>
      <c r="C1119" s="1207"/>
      <c r="D1119" s="409"/>
      <c r="E1119" s="390"/>
      <c r="F1119" s="1007"/>
      <c r="G1119" s="217"/>
      <c r="H1119" s="217"/>
      <c r="I1119" s="915"/>
      <c r="J1119" s="217"/>
      <c r="K1119" s="774"/>
      <c r="L1119" s="388"/>
      <c r="M1119" s="526"/>
      <c r="N1119" s="526"/>
      <c r="O1119" s="526"/>
      <c r="P1119" s="526"/>
      <c r="Q1119" s="526"/>
      <c r="R1119" s="526"/>
      <c r="S1119" s="905"/>
      <c r="T1119" s="359"/>
      <c r="BC1119" s="1164"/>
      <c r="BD1119" s="573"/>
    </row>
    <row r="1120" s="1123" customFormat="1" customHeight="1" spans="1:56">
      <c r="A1120" s="513"/>
      <c r="B1120" s="495"/>
      <c r="C1120" s="1207"/>
      <c r="D1120" s="409"/>
      <c r="E1120" s="390"/>
      <c r="F1120" s="1007"/>
      <c r="G1120" s="217"/>
      <c r="H1120" s="217"/>
      <c r="I1120" s="915"/>
      <c r="J1120" s="217"/>
      <c r="K1120" s="774"/>
      <c r="L1120" s="388"/>
      <c r="M1120" s="526"/>
      <c r="N1120" s="526"/>
      <c r="O1120" s="526"/>
      <c r="P1120" s="526"/>
      <c r="Q1120" s="526"/>
      <c r="R1120" s="526"/>
      <c r="S1120" s="905"/>
      <c r="T1120" s="359"/>
      <c r="BC1120" s="1164"/>
      <c r="BD1120" s="573"/>
    </row>
    <row r="1121" s="1123" customFormat="1" customHeight="1" spans="1:56">
      <c r="A1121" s="513"/>
      <c r="B1121" s="495"/>
      <c r="C1121" s="1207"/>
      <c r="D1121" s="409"/>
      <c r="E1121" s="390"/>
      <c r="F1121" s="1007"/>
      <c r="G1121" s="217"/>
      <c r="H1121" s="217"/>
      <c r="I1121" s="915"/>
      <c r="J1121" s="217"/>
      <c r="K1121" s="774"/>
      <c r="L1121" s="388"/>
      <c r="M1121" s="526"/>
      <c r="N1121" s="526"/>
      <c r="O1121" s="526"/>
      <c r="P1121" s="526"/>
      <c r="Q1121" s="526"/>
      <c r="R1121" s="217"/>
      <c r="S1121" s="1158"/>
      <c r="T1121" s="359"/>
      <c r="BC1121" s="1164"/>
      <c r="BD1121" s="573"/>
    </row>
    <row r="1122" s="1123" customFormat="1" customHeight="1" spans="1:56">
      <c r="A1122" s="513"/>
      <c r="B1122" s="495"/>
      <c r="C1122" s="1207"/>
      <c r="D1122" s="409"/>
      <c r="E1122" s="390"/>
      <c r="F1122" s="1007"/>
      <c r="G1122" s="217"/>
      <c r="H1122" s="217"/>
      <c r="I1122" s="915"/>
      <c r="J1122" s="217"/>
      <c r="K1122" s="774"/>
      <c r="L1122" s="388"/>
      <c r="M1122" s="526"/>
      <c r="N1122" s="526"/>
      <c r="O1122" s="526"/>
      <c r="P1122" s="526"/>
      <c r="Q1122" s="526"/>
      <c r="R1122" s="526"/>
      <c r="S1122" s="905"/>
      <c r="T1122" s="359"/>
      <c r="BC1122" s="1164"/>
      <c r="BD1122" s="573"/>
    </row>
    <row r="1123" s="1123" customFormat="1" customHeight="1" spans="1:56">
      <c r="A1123" s="513"/>
      <c r="B1123" s="495"/>
      <c r="C1123" s="1207"/>
      <c r="D1123" s="409"/>
      <c r="E1123" s="390"/>
      <c r="F1123" s="1007"/>
      <c r="G1123" s="217"/>
      <c r="H1123" s="217"/>
      <c r="I1123" s="915"/>
      <c r="J1123" s="217"/>
      <c r="K1123" s="774"/>
      <c r="L1123" s="388"/>
      <c r="M1123" s="526"/>
      <c r="N1123" s="526"/>
      <c r="O1123" s="526"/>
      <c r="P1123" s="526"/>
      <c r="Q1123" s="526"/>
      <c r="R1123" s="526"/>
      <c r="S1123" s="905"/>
      <c r="T1123" s="359"/>
      <c r="BC1123" s="1164"/>
      <c r="BD1123" s="573"/>
    </row>
    <row r="1124" s="1123" customFormat="1" customHeight="1" spans="1:56">
      <c r="A1124" s="513"/>
      <c r="B1124" s="495"/>
      <c r="C1124" s="1207"/>
      <c r="D1124" s="409"/>
      <c r="E1124" s="390"/>
      <c r="F1124" s="1007"/>
      <c r="G1124" s="217"/>
      <c r="H1124" s="217"/>
      <c r="I1124" s="915"/>
      <c r="J1124" s="217"/>
      <c r="K1124" s="774"/>
      <c r="L1124" s="388"/>
      <c r="M1124" s="526"/>
      <c r="N1124" s="526"/>
      <c r="O1124" s="526"/>
      <c r="P1124" s="526"/>
      <c r="Q1124" s="526"/>
      <c r="R1124" s="217"/>
      <c r="S1124" s="1158"/>
      <c r="T1124" s="359"/>
      <c r="BC1124" s="1164"/>
      <c r="BD1124" s="573"/>
    </row>
    <row r="1125" s="1123" customFormat="1" customHeight="1" spans="1:56">
      <c r="A1125" s="513"/>
      <c r="B1125" s="495"/>
      <c r="C1125" s="1207"/>
      <c r="D1125" s="409"/>
      <c r="E1125" s="390"/>
      <c r="F1125" s="1007"/>
      <c r="G1125" s="217"/>
      <c r="H1125" s="217"/>
      <c r="I1125" s="915"/>
      <c r="J1125" s="217"/>
      <c r="K1125" s="774"/>
      <c r="L1125" s="388"/>
      <c r="M1125" s="526"/>
      <c r="N1125" s="526"/>
      <c r="O1125" s="526"/>
      <c r="P1125" s="526"/>
      <c r="Q1125" s="526"/>
      <c r="R1125" s="526"/>
      <c r="S1125" s="905"/>
      <c r="T1125" s="359"/>
      <c r="BC1125" s="1164"/>
      <c r="BD1125" s="573"/>
    </row>
    <row r="1126" s="1123" customFormat="1" customHeight="1" spans="1:56">
      <c r="A1126" s="513"/>
      <c r="B1126" s="495"/>
      <c r="C1126" s="1207"/>
      <c r="D1126" s="409"/>
      <c r="E1126" s="390"/>
      <c r="F1126" s="1007"/>
      <c r="G1126" s="217"/>
      <c r="H1126" s="217"/>
      <c r="I1126" s="915"/>
      <c r="J1126" s="217"/>
      <c r="K1126" s="774"/>
      <c r="L1126" s="388"/>
      <c r="M1126" s="526"/>
      <c r="N1126" s="526"/>
      <c r="O1126" s="526"/>
      <c r="P1126" s="526"/>
      <c r="Q1126" s="526"/>
      <c r="R1126" s="526"/>
      <c r="S1126" s="905"/>
      <c r="T1126" s="359"/>
      <c r="BC1126" s="1164"/>
      <c r="BD1126" s="573"/>
    </row>
    <row r="1127" s="1123" customFormat="1" customHeight="1" spans="1:56">
      <c r="A1127" s="513"/>
      <c r="B1127" s="495"/>
      <c r="C1127" s="1207"/>
      <c r="D1127" s="409"/>
      <c r="E1127" s="390"/>
      <c r="F1127" s="1007"/>
      <c r="G1127" s="217"/>
      <c r="H1127" s="217"/>
      <c r="I1127" s="915"/>
      <c r="J1127" s="217"/>
      <c r="K1127" s="774"/>
      <c r="L1127" s="388"/>
      <c r="M1127" s="526"/>
      <c r="N1127" s="526"/>
      <c r="O1127" s="526"/>
      <c r="P1127" s="526"/>
      <c r="Q1127" s="526"/>
      <c r="R1127" s="526"/>
      <c r="S1127" s="905"/>
      <c r="T1127" s="394"/>
      <c r="BC1127" s="1164"/>
      <c r="BD1127" s="573"/>
    </row>
    <row r="1128" s="1123" customFormat="1" customHeight="1" spans="1:56">
      <c r="A1128" s="513"/>
      <c r="B1128" s="495"/>
      <c r="C1128" s="1207"/>
      <c r="D1128" s="409"/>
      <c r="E1128" s="390"/>
      <c r="F1128" s="1007"/>
      <c r="G1128" s="217"/>
      <c r="H1128" s="217"/>
      <c r="I1128" s="915"/>
      <c r="J1128" s="217"/>
      <c r="K1128" s="774"/>
      <c r="L1128" s="388"/>
      <c r="M1128" s="526"/>
      <c r="N1128" s="526"/>
      <c r="O1128" s="526"/>
      <c r="P1128" s="526"/>
      <c r="Q1128" s="526"/>
      <c r="R1128" s="526"/>
      <c r="S1128" s="905"/>
      <c r="T1128" s="359"/>
      <c r="BC1128" s="1164"/>
      <c r="BD1128" s="573"/>
    </row>
    <row r="1129" s="1123" customFormat="1" customHeight="1" spans="1:56">
      <c r="A1129" s="513"/>
      <c r="B1129" s="495"/>
      <c r="C1129" s="1207"/>
      <c r="D1129" s="409"/>
      <c r="E1129" s="390"/>
      <c r="F1129" s="1007"/>
      <c r="G1129" s="217"/>
      <c r="H1129" s="217"/>
      <c r="I1129" s="915"/>
      <c r="J1129" s="217"/>
      <c r="K1129" s="774"/>
      <c r="L1129" s="388"/>
      <c r="M1129" s="526"/>
      <c r="N1129" s="526"/>
      <c r="O1129" s="526"/>
      <c r="P1129" s="526"/>
      <c r="Q1129" s="526"/>
      <c r="R1129" s="217"/>
      <c r="S1129" s="1158"/>
      <c r="T1129" s="359"/>
      <c r="BC1129" s="1164"/>
      <c r="BD1129" s="573"/>
    </row>
    <row r="1130" s="1123" customFormat="1" customHeight="1" spans="1:56">
      <c r="A1130" s="513"/>
      <c r="B1130" s="495"/>
      <c r="C1130" s="1207"/>
      <c r="D1130" s="409"/>
      <c r="E1130" s="390"/>
      <c r="F1130" s="1007"/>
      <c r="G1130" s="217"/>
      <c r="H1130" s="217"/>
      <c r="I1130" s="915"/>
      <c r="J1130" s="217"/>
      <c r="K1130" s="774"/>
      <c r="L1130" s="388"/>
      <c r="M1130" s="526"/>
      <c r="N1130" s="526"/>
      <c r="O1130" s="526"/>
      <c r="P1130" s="526"/>
      <c r="Q1130" s="526"/>
      <c r="R1130" s="526"/>
      <c r="S1130" s="905"/>
      <c r="T1130" s="359"/>
      <c r="BC1130" s="1164"/>
      <c r="BD1130" s="573"/>
    </row>
    <row r="1131" s="1123" customFormat="1" customHeight="1" spans="1:56">
      <c r="A1131" s="513"/>
      <c r="B1131" s="495"/>
      <c r="C1131" s="1207"/>
      <c r="D1131" s="409"/>
      <c r="E1131" s="390"/>
      <c r="F1131" s="1007"/>
      <c r="G1131" s="217"/>
      <c r="H1131" s="217"/>
      <c r="I1131" s="915"/>
      <c r="J1131" s="217"/>
      <c r="K1131" s="774"/>
      <c r="L1131" s="388"/>
      <c r="M1131" s="526"/>
      <c r="N1131" s="526"/>
      <c r="O1131" s="526"/>
      <c r="P1131" s="526"/>
      <c r="Q1131" s="526"/>
      <c r="R1131" s="526"/>
      <c r="S1131" s="905"/>
      <c r="T1131" s="394"/>
      <c r="BC1131" s="1164"/>
      <c r="BD1131" s="573"/>
    </row>
    <row r="1132" s="1123" customFormat="1" customHeight="1" spans="1:56">
      <c r="A1132" s="513"/>
      <c r="B1132" s="495"/>
      <c r="C1132" s="1207"/>
      <c r="D1132" s="409"/>
      <c r="E1132" s="390"/>
      <c r="F1132" s="1007"/>
      <c r="G1132" s="217"/>
      <c r="H1132" s="217"/>
      <c r="I1132" s="915"/>
      <c r="J1132" s="217"/>
      <c r="K1132" s="774"/>
      <c r="L1132" s="388"/>
      <c r="M1132" s="526"/>
      <c r="N1132" s="526"/>
      <c r="O1132" s="526"/>
      <c r="P1132" s="526"/>
      <c r="Q1132" s="526"/>
      <c r="R1132" s="526"/>
      <c r="S1132" s="905"/>
      <c r="T1132" s="359"/>
      <c r="BC1132" s="1164"/>
      <c r="BD1132" s="573"/>
    </row>
    <row r="1133" s="1123" customFormat="1" customHeight="1" spans="1:56">
      <c r="A1133" s="513"/>
      <c r="B1133" s="495"/>
      <c r="C1133" s="1207"/>
      <c r="D1133" s="409"/>
      <c r="E1133" s="390"/>
      <c r="F1133" s="1007"/>
      <c r="G1133" s="217"/>
      <c r="H1133" s="217"/>
      <c r="I1133" s="915"/>
      <c r="J1133" s="217"/>
      <c r="K1133" s="774"/>
      <c r="L1133" s="388"/>
      <c r="M1133" s="526"/>
      <c r="N1133" s="1208"/>
      <c r="O1133" s="526"/>
      <c r="P1133" s="526"/>
      <c r="Q1133" s="526"/>
      <c r="R1133" s="217"/>
      <c r="S1133" s="1158"/>
      <c r="T1133" s="359"/>
      <c r="BC1133" s="1164"/>
      <c r="BD1133" s="573"/>
    </row>
    <row r="1134" s="1123" customFormat="1" customHeight="1" spans="1:56">
      <c r="A1134" s="513"/>
      <c r="B1134" s="495"/>
      <c r="C1134" s="1207"/>
      <c r="D1134" s="409"/>
      <c r="E1134" s="390"/>
      <c r="F1134" s="1007"/>
      <c r="G1134" s="217"/>
      <c r="H1134" s="217"/>
      <c r="I1134" s="915"/>
      <c r="J1134" s="217"/>
      <c r="K1134" s="774"/>
      <c r="L1134" s="388"/>
      <c r="M1134" s="526"/>
      <c r="N1134" s="1208"/>
      <c r="O1134" s="526"/>
      <c r="P1134" s="526"/>
      <c r="Q1134" s="526"/>
      <c r="R1134" s="526"/>
      <c r="S1134" s="905"/>
      <c r="T1134" s="359"/>
      <c r="BC1134" s="1164"/>
      <c r="BD1134" s="573"/>
    </row>
    <row r="1135" s="1123" customFormat="1" customHeight="1" spans="1:56">
      <c r="A1135" s="513"/>
      <c r="B1135" s="495"/>
      <c r="C1135" s="1207"/>
      <c r="D1135" s="409"/>
      <c r="E1135" s="390"/>
      <c r="F1135" s="1007"/>
      <c r="G1135" s="217"/>
      <c r="H1135" s="217"/>
      <c r="I1135" s="915"/>
      <c r="J1135" s="217"/>
      <c r="K1135" s="774"/>
      <c r="L1135" s="388"/>
      <c r="M1135" s="526"/>
      <c r="N1135" s="1208"/>
      <c r="O1135" s="526"/>
      <c r="P1135" s="526"/>
      <c r="Q1135" s="526"/>
      <c r="R1135" s="526"/>
      <c r="S1135" s="905"/>
      <c r="T1135" s="359"/>
      <c r="BC1135" s="1164"/>
      <c r="BD1135" s="573"/>
    </row>
    <row r="1136" s="1123" customFormat="1" customHeight="1" spans="1:56">
      <c r="A1136" s="513"/>
      <c r="B1136" s="495"/>
      <c r="C1136" s="1207"/>
      <c r="D1136" s="409"/>
      <c r="E1136" s="390"/>
      <c r="F1136" s="1007"/>
      <c r="G1136" s="217"/>
      <c r="H1136" s="217"/>
      <c r="I1136" s="915"/>
      <c r="J1136" s="217"/>
      <c r="K1136" s="774"/>
      <c r="L1136" s="388"/>
      <c r="M1136" s="526"/>
      <c r="N1136" s="526"/>
      <c r="O1136" s="526"/>
      <c r="P1136" s="526"/>
      <c r="Q1136" s="526"/>
      <c r="R1136" s="526"/>
      <c r="S1136" s="905"/>
      <c r="T1136" s="394"/>
      <c r="BC1136" s="1164"/>
      <c r="BD1136" s="573"/>
    </row>
    <row r="1137" s="1123" customFormat="1" customHeight="1" spans="1:56">
      <c r="A1137" s="513"/>
      <c r="B1137" s="495"/>
      <c r="C1137" s="1207"/>
      <c r="D1137" s="409"/>
      <c r="E1137" s="390"/>
      <c r="F1137" s="1007"/>
      <c r="G1137" s="217"/>
      <c r="H1137" s="217"/>
      <c r="I1137" s="915"/>
      <c r="J1137" s="217"/>
      <c r="K1137" s="774"/>
      <c r="L1137" s="388"/>
      <c r="M1137" s="526"/>
      <c r="N1137" s="526"/>
      <c r="O1137" s="526"/>
      <c r="P1137" s="526"/>
      <c r="Q1137" s="526"/>
      <c r="R1137" s="526"/>
      <c r="S1137" s="905"/>
      <c r="T1137" s="359"/>
      <c r="BC1137" s="1164"/>
      <c r="BD1137" s="573"/>
    </row>
    <row r="1138" s="1123" customFormat="1" customHeight="1" spans="1:56">
      <c r="A1138" s="513"/>
      <c r="B1138" s="495"/>
      <c r="C1138" s="1207"/>
      <c r="D1138" s="409"/>
      <c r="E1138" s="390"/>
      <c r="F1138" s="1007"/>
      <c r="G1138" s="217"/>
      <c r="H1138" s="217"/>
      <c r="I1138" s="915"/>
      <c r="J1138" s="217"/>
      <c r="K1138" s="774"/>
      <c r="L1138" s="388"/>
      <c r="M1138" s="526"/>
      <c r="N1138" s="1208"/>
      <c r="O1138" s="526"/>
      <c r="P1138" s="526"/>
      <c r="Q1138" s="526"/>
      <c r="R1138" s="217"/>
      <c r="S1138" s="1158"/>
      <c r="T1138" s="359"/>
      <c r="BC1138" s="1164"/>
      <c r="BD1138" s="573"/>
    </row>
    <row r="1139" s="1123" customFormat="1" customHeight="1" spans="1:56">
      <c r="A1139" s="513"/>
      <c r="B1139" s="495"/>
      <c r="C1139" s="1207"/>
      <c r="D1139" s="409"/>
      <c r="E1139" s="390"/>
      <c r="F1139" s="1007"/>
      <c r="G1139" s="217"/>
      <c r="H1139" s="217"/>
      <c r="I1139" s="915"/>
      <c r="J1139" s="217"/>
      <c r="K1139" s="774"/>
      <c r="L1139" s="388"/>
      <c r="M1139" s="526"/>
      <c r="N1139" s="1208"/>
      <c r="O1139" s="526"/>
      <c r="P1139" s="526"/>
      <c r="Q1139" s="526"/>
      <c r="R1139" s="526"/>
      <c r="S1139" s="905"/>
      <c r="T1139" s="359"/>
      <c r="BC1139" s="1164"/>
      <c r="BD1139" s="573"/>
    </row>
    <row r="1140" s="1123" customFormat="1" customHeight="1" spans="1:56">
      <c r="A1140" s="513"/>
      <c r="B1140" s="495"/>
      <c r="C1140" s="1207"/>
      <c r="D1140" s="409"/>
      <c r="E1140" s="390"/>
      <c r="F1140" s="1007"/>
      <c r="G1140" s="217"/>
      <c r="H1140" s="217"/>
      <c r="I1140" s="915"/>
      <c r="J1140" s="217"/>
      <c r="K1140" s="774"/>
      <c r="L1140" s="388"/>
      <c r="M1140" s="526"/>
      <c r="N1140" s="1208"/>
      <c r="O1140" s="526"/>
      <c r="P1140" s="526"/>
      <c r="Q1140" s="526"/>
      <c r="R1140" s="526"/>
      <c r="S1140" s="905"/>
      <c r="T1140" s="359"/>
      <c r="BC1140" s="1164"/>
      <c r="BD1140" s="573"/>
    </row>
    <row r="1141" s="1123" customFormat="1" customHeight="1" spans="1:56">
      <c r="A1141" s="513"/>
      <c r="B1141" s="495"/>
      <c r="C1141" s="1207"/>
      <c r="D1141" s="409"/>
      <c r="E1141" s="390"/>
      <c r="F1141" s="1007"/>
      <c r="G1141" s="217"/>
      <c r="H1141" s="217"/>
      <c r="I1141" s="915"/>
      <c r="J1141" s="217"/>
      <c r="K1141" s="774"/>
      <c r="L1141" s="388"/>
      <c r="M1141" s="526"/>
      <c r="N1141" s="526"/>
      <c r="O1141" s="526"/>
      <c r="P1141" s="526"/>
      <c r="Q1141" s="526"/>
      <c r="R1141" s="526"/>
      <c r="S1141" s="905"/>
      <c r="T1141" s="394"/>
      <c r="BC1141" s="1164"/>
      <c r="BD1141" s="573"/>
    </row>
    <row r="1142" s="1123" customFormat="1" customHeight="1" spans="1:56">
      <c r="A1142" s="513"/>
      <c r="B1142" s="495"/>
      <c r="C1142" s="1207"/>
      <c r="D1142" s="409"/>
      <c r="E1142" s="390"/>
      <c r="F1142" s="1007"/>
      <c r="G1142" s="217"/>
      <c r="H1142" s="217"/>
      <c r="I1142" s="915"/>
      <c r="J1142" s="217"/>
      <c r="K1142" s="774"/>
      <c r="L1142" s="388"/>
      <c r="M1142" s="526"/>
      <c r="N1142" s="526"/>
      <c r="O1142" s="526"/>
      <c r="P1142" s="526"/>
      <c r="Q1142" s="526"/>
      <c r="R1142" s="526"/>
      <c r="S1142" s="905"/>
      <c r="T1142" s="359"/>
      <c r="BC1142" s="1164"/>
      <c r="BD1142" s="573"/>
    </row>
    <row r="1143" s="1123" customFormat="1" customHeight="1" spans="1:56">
      <c r="A1143" s="513"/>
      <c r="B1143" s="495"/>
      <c r="C1143" s="1207"/>
      <c r="D1143" s="409"/>
      <c r="E1143" s="390"/>
      <c r="F1143" s="1007"/>
      <c r="G1143" s="217"/>
      <c r="H1143" s="217"/>
      <c r="I1143" s="915"/>
      <c r="J1143" s="217"/>
      <c r="K1143" s="774"/>
      <c r="L1143" s="388"/>
      <c r="M1143" s="526"/>
      <c r="N1143" s="526"/>
      <c r="O1143" s="526"/>
      <c r="P1143" s="526"/>
      <c r="Q1143" s="526"/>
      <c r="R1143" s="526"/>
      <c r="S1143" s="905"/>
      <c r="T1143" s="394"/>
      <c r="BC1143" s="1164"/>
      <c r="BD1143" s="573"/>
    </row>
    <row r="1144" s="1123" customFormat="1" customHeight="1" spans="1:56">
      <c r="A1144" s="513"/>
      <c r="B1144" s="495"/>
      <c r="C1144" s="1207"/>
      <c r="D1144" s="409"/>
      <c r="E1144" s="390"/>
      <c r="F1144" s="1007"/>
      <c r="G1144" s="217"/>
      <c r="H1144" s="217"/>
      <c r="I1144" s="915"/>
      <c r="J1144" s="217"/>
      <c r="K1144" s="774"/>
      <c r="L1144" s="388"/>
      <c r="M1144" s="526"/>
      <c r="N1144" s="526"/>
      <c r="O1144" s="526"/>
      <c r="P1144" s="526"/>
      <c r="Q1144" s="526"/>
      <c r="R1144" s="526"/>
      <c r="S1144" s="905"/>
      <c r="T1144" s="359"/>
      <c r="BC1144" s="1164"/>
      <c r="BD1144" s="573"/>
    </row>
    <row r="1145" s="1123" customFormat="1" customHeight="1" spans="1:56">
      <c r="A1145" s="513"/>
      <c r="B1145" s="495"/>
      <c r="C1145" s="1207"/>
      <c r="D1145" s="409"/>
      <c r="E1145" s="390"/>
      <c r="F1145" s="1007"/>
      <c r="G1145" s="217"/>
      <c r="H1145" s="217"/>
      <c r="I1145" s="915"/>
      <c r="J1145" s="217"/>
      <c r="K1145" s="774"/>
      <c r="L1145" s="388"/>
      <c r="M1145" s="526"/>
      <c r="N1145" s="526"/>
      <c r="O1145" s="526"/>
      <c r="P1145" s="526"/>
      <c r="Q1145" s="526"/>
      <c r="R1145" s="526"/>
      <c r="S1145" s="905"/>
      <c r="T1145" s="394"/>
      <c r="BC1145" s="1164"/>
      <c r="BD1145" s="573"/>
    </row>
    <row r="1146" s="1123" customFormat="1" customHeight="1" spans="1:56">
      <c r="A1146" s="513"/>
      <c r="B1146" s="495"/>
      <c r="C1146" s="1207"/>
      <c r="D1146" s="409"/>
      <c r="E1146" s="390"/>
      <c r="F1146" s="1007"/>
      <c r="G1146" s="217"/>
      <c r="H1146" s="217"/>
      <c r="I1146" s="915"/>
      <c r="J1146" s="217"/>
      <c r="K1146" s="774"/>
      <c r="L1146" s="388"/>
      <c r="M1146" s="526"/>
      <c r="N1146" s="526"/>
      <c r="O1146" s="526"/>
      <c r="P1146" s="526"/>
      <c r="Q1146" s="526"/>
      <c r="R1146" s="526"/>
      <c r="S1146" s="905"/>
      <c r="T1146" s="359"/>
      <c r="BC1146" s="1164"/>
      <c r="BD1146" s="573"/>
    </row>
    <row r="1147" s="1123" customFormat="1" customHeight="1" spans="1:56">
      <c r="A1147" s="513"/>
      <c r="B1147" s="495"/>
      <c r="C1147" s="1207"/>
      <c r="D1147" s="409"/>
      <c r="E1147" s="390"/>
      <c r="F1147" s="1007"/>
      <c r="G1147" s="217"/>
      <c r="H1147" s="217"/>
      <c r="I1147" s="915"/>
      <c r="J1147" s="217"/>
      <c r="K1147" s="774"/>
      <c r="L1147" s="388"/>
      <c r="M1147" s="526"/>
      <c r="N1147" s="526"/>
      <c r="O1147" s="526"/>
      <c r="P1147" s="526"/>
      <c r="Q1147" s="526"/>
      <c r="R1147" s="526"/>
      <c r="S1147" s="905"/>
      <c r="T1147" s="394"/>
      <c r="BC1147" s="1164"/>
      <c r="BD1147" s="573"/>
    </row>
    <row r="1148" s="1123" customFormat="1" customHeight="1" spans="1:56">
      <c r="A1148" s="513"/>
      <c r="B1148" s="495"/>
      <c r="C1148" s="1207"/>
      <c r="D1148" s="409"/>
      <c r="E1148" s="390"/>
      <c r="F1148" s="1007"/>
      <c r="G1148" s="217"/>
      <c r="H1148" s="217"/>
      <c r="I1148" s="915"/>
      <c r="J1148" s="217"/>
      <c r="K1148" s="774"/>
      <c r="L1148" s="388"/>
      <c r="M1148" s="526"/>
      <c r="N1148" s="526"/>
      <c r="O1148" s="526"/>
      <c r="P1148" s="526"/>
      <c r="Q1148" s="526"/>
      <c r="R1148" s="526"/>
      <c r="S1148" s="905"/>
      <c r="T1148" s="359"/>
      <c r="BC1148" s="1164"/>
      <c r="BD1148" s="573"/>
    </row>
    <row r="1149" s="1123" customFormat="1" customHeight="1" spans="1:56">
      <c r="A1149" s="513"/>
      <c r="B1149" s="495"/>
      <c r="C1149" s="1207"/>
      <c r="D1149" s="409"/>
      <c r="E1149" s="390"/>
      <c r="F1149" s="1007"/>
      <c r="G1149" s="217"/>
      <c r="H1149" s="217"/>
      <c r="I1149" s="915"/>
      <c r="J1149" s="217"/>
      <c r="K1149" s="774"/>
      <c r="L1149" s="388"/>
      <c r="M1149" s="526"/>
      <c r="N1149" s="526"/>
      <c r="O1149" s="526"/>
      <c r="P1149" s="526"/>
      <c r="Q1149" s="526"/>
      <c r="R1149" s="526"/>
      <c r="S1149" s="905"/>
      <c r="T1149" s="359"/>
      <c r="BC1149" s="1164"/>
      <c r="BD1149" s="573"/>
    </row>
    <row r="1150" s="1123" customFormat="1" customHeight="1" spans="1:56">
      <c r="A1150" s="513"/>
      <c r="B1150" s="495"/>
      <c r="C1150" s="1207"/>
      <c r="D1150" s="409"/>
      <c r="E1150" s="390"/>
      <c r="F1150" s="1007"/>
      <c r="G1150" s="217"/>
      <c r="H1150" s="217"/>
      <c r="I1150" s="915"/>
      <c r="J1150" s="217"/>
      <c r="K1150" s="774"/>
      <c r="L1150" s="388"/>
      <c r="M1150" s="526"/>
      <c r="N1150" s="526"/>
      <c r="O1150" s="526"/>
      <c r="P1150" s="526"/>
      <c r="Q1150" s="526"/>
      <c r="R1150" s="526"/>
      <c r="S1150" s="905"/>
      <c r="T1150" s="359"/>
      <c r="BC1150" s="1164"/>
      <c r="BD1150" s="573"/>
    </row>
    <row r="1151" s="1123" customFormat="1" customHeight="1" spans="1:56">
      <c r="A1151" s="513"/>
      <c r="B1151" s="495"/>
      <c r="C1151" s="1207"/>
      <c r="D1151" s="409"/>
      <c r="E1151" s="390"/>
      <c r="F1151" s="1007"/>
      <c r="G1151" s="217"/>
      <c r="H1151" s="217"/>
      <c r="I1151" s="915"/>
      <c r="J1151" s="217"/>
      <c r="K1151" s="774"/>
      <c r="L1151" s="388"/>
      <c r="M1151" s="526"/>
      <c r="N1151" s="526"/>
      <c r="O1151" s="526"/>
      <c r="P1151" s="526"/>
      <c r="Q1151" s="526"/>
      <c r="R1151" s="526"/>
      <c r="S1151" s="905"/>
      <c r="T1151" s="359"/>
      <c r="BC1151" s="1164"/>
      <c r="BD1151" s="573"/>
    </row>
    <row r="1152" s="1123" customFormat="1" customHeight="1" spans="1:56">
      <c r="A1152" s="513"/>
      <c r="B1152" s="495"/>
      <c r="C1152" s="1207"/>
      <c r="D1152" s="409"/>
      <c r="E1152" s="390"/>
      <c r="F1152" s="1007"/>
      <c r="G1152" s="217"/>
      <c r="H1152" s="217"/>
      <c r="I1152" s="915"/>
      <c r="J1152" s="217"/>
      <c r="K1152" s="774"/>
      <c r="L1152" s="388"/>
      <c r="M1152" s="526"/>
      <c r="N1152" s="526"/>
      <c r="O1152" s="526"/>
      <c r="P1152" s="526"/>
      <c r="Q1152" s="526"/>
      <c r="R1152" s="526"/>
      <c r="S1152" s="905"/>
      <c r="T1152" s="359"/>
      <c r="BC1152" s="1164"/>
      <c r="BD1152" s="573"/>
    </row>
    <row r="1153" s="1123" customFormat="1" customHeight="1" spans="1:56">
      <c r="A1153" s="513"/>
      <c r="B1153" s="495"/>
      <c r="C1153" s="1207"/>
      <c r="D1153" s="409"/>
      <c r="E1153" s="390"/>
      <c r="F1153" s="1007"/>
      <c r="G1153" s="217"/>
      <c r="H1153" s="217"/>
      <c r="I1153" s="915"/>
      <c r="J1153" s="217"/>
      <c r="K1153" s="774"/>
      <c r="L1153" s="388"/>
      <c r="M1153" s="526"/>
      <c r="N1153" s="526"/>
      <c r="O1153" s="526"/>
      <c r="P1153" s="526"/>
      <c r="Q1153" s="526"/>
      <c r="R1153" s="526"/>
      <c r="S1153" s="905"/>
      <c r="T1153" s="359"/>
      <c r="BC1153" s="1164"/>
      <c r="BD1153" s="573"/>
    </row>
    <row r="1154" s="1123" customFormat="1" customHeight="1" spans="1:56">
      <c r="A1154" s="513"/>
      <c r="B1154" s="495"/>
      <c r="C1154" s="1207"/>
      <c r="D1154" s="409"/>
      <c r="E1154" s="390"/>
      <c r="F1154" s="1007"/>
      <c r="G1154" s="217"/>
      <c r="H1154" s="217"/>
      <c r="I1154" s="915"/>
      <c r="J1154" s="217"/>
      <c r="K1154" s="774"/>
      <c r="L1154" s="388"/>
      <c r="M1154" s="526"/>
      <c r="N1154" s="526"/>
      <c r="O1154" s="526"/>
      <c r="P1154" s="526"/>
      <c r="Q1154" s="526"/>
      <c r="R1154" s="526"/>
      <c r="S1154" s="905"/>
      <c r="T1154" s="359"/>
      <c r="BC1154" s="1164"/>
      <c r="BD1154" s="573"/>
    </row>
    <row r="1155" s="1123" customFormat="1" customHeight="1" spans="1:56">
      <c r="A1155" s="513"/>
      <c r="B1155" s="495"/>
      <c r="C1155" s="1207"/>
      <c r="D1155" s="409"/>
      <c r="E1155" s="390"/>
      <c r="F1155" s="1007"/>
      <c r="G1155" s="217"/>
      <c r="H1155" s="217"/>
      <c r="I1155" s="915"/>
      <c r="J1155" s="217"/>
      <c r="K1155" s="774"/>
      <c r="L1155" s="388"/>
      <c r="M1155" s="526"/>
      <c r="N1155" s="526"/>
      <c r="O1155" s="526"/>
      <c r="P1155" s="526"/>
      <c r="Q1155" s="526"/>
      <c r="R1155" s="526"/>
      <c r="S1155" s="905"/>
      <c r="T1155" s="359"/>
      <c r="BC1155" s="1164"/>
      <c r="BD1155" s="573"/>
    </row>
    <row r="1156" s="1123" customFormat="1" customHeight="1" spans="1:56">
      <c r="A1156" s="513"/>
      <c r="B1156" s="495"/>
      <c r="C1156" s="1207"/>
      <c r="D1156" s="409"/>
      <c r="E1156" s="390"/>
      <c r="F1156" s="1007"/>
      <c r="G1156" s="217"/>
      <c r="H1156" s="217"/>
      <c r="I1156" s="915"/>
      <c r="J1156" s="217"/>
      <c r="K1156" s="774"/>
      <c r="L1156" s="388"/>
      <c r="M1156" s="526"/>
      <c r="N1156" s="526"/>
      <c r="O1156" s="526"/>
      <c r="P1156" s="526"/>
      <c r="Q1156" s="526"/>
      <c r="R1156" s="526"/>
      <c r="S1156" s="905"/>
      <c r="T1156" s="359"/>
      <c r="BC1156" s="1164"/>
      <c r="BD1156" s="573"/>
    </row>
    <row r="1157" s="1123" customFormat="1" customHeight="1" spans="1:56">
      <c r="A1157" s="513"/>
      <c r="B1157" s="495"/>
      <c r="C1157" s="1207"/>
      <c r="D1157" s="409"/>
      <c r="E1157" s="390"/>
      <c r="F1157" s="1007"/>
      <c r="G1157" s="217"/>
      <c r="H1157" s="217"/>
      <c r="I1157" s="915"/>
      <c r="J1157" s="217"/>
      <c r="K1157" s="774"/>
      <c r="L1157" s="388"/>
      <c r="M1157" s="526"/>
      <c r="N1157" s="526"/>
      <c r="O1157" s="526"/>
      <c r="P1157" s="526"/>
      <c r="Q1157" s="526"/>
      <c r="R1157" s="526"/>
      <c r="S1157" s="905"/>
      <c r="T1157" s="359"/>
      <c r="BC1157" s="1164"/>
      <c r="BD1157" s="573"/>
    </row>
    <row r="1158" s="1123" customFormat="1" customHeight="1" spans="1:56">
      <c r="A1158" s="513"/>
      <c r="B1158" s="495"/>
      <c r="C1158" s="1207"/>
      <c r="D1158" s="409"/>
      <c r="E1158" s="390"/>
      <c r="F1158" s="1007"/>
      <c r="G1158" s="217"/>
      <c r="H1158" s="217"/>
      <c r="I1158" s="915"/>
      <c r="J1158" s="217"/>
      <c r="K1158" s="774"/>
      <c r="L1158" s="388"/>
      <c r="M1158" s="526"/>
      <c r="N1158" s="526"/>
      <c r="O1158" s="526"/>
      <c r="P1158" s="526"/>
      <c r="Q1158" s="526"/>
      <c r="R1158" s="526"/>
      <c r="S1158" s="905"/>
      <c r="T1158" s="359"/>
      <c r="BC1158" s="1164"/>
      <c r="BD1158" s="573"/>
    </row>
    <row r="1159" s="1123" customFormat="1" customHeight="1" spans="1:56">
      <c r="A1159" s="513"/>
      <c r="B1159" s="495"/>
      <c r="C1159" s="1207"/>
      <c r="D1159" s="409"/>
      <c r="E1159" s="390"/>
      <c r="F1159" s="1007"/>
      <c r="G1159" s="217"/>
      <c r="H1159" s="217"/>
      <c r="I1159" s="915"/>
      <c r="J1159" s="217"/>
      <c r="K1159" s="774"/>
      <c r="L1159" s="388"/>
      <c r="M1159" s="526"/>
      <c r="N1159" s="526"/>
      <c r="O1159" s="526"/>
      <c r="P1159" s="526"/>
      <c r="Q1159" s="526"/>
      <c r="R1159" s="526"/>
      <c r="S1159" s="905"/>
      <c r="T1159" s="359"/>
      <c r="BC1159" s="1164"/>
      <c r="BD1159" s="573"/>
    </row>
    <row r="1160" s="1123" customFormat="1" customHeight="1" spans="1:56">
      <c r="A1160" s="513"/>
      <c r="B1160" s="495"/>
      <c r="C1160" s="1207"/>
      <c r="D1160" s="409"/>
      <c r="E1160" s="390"/>
      <c r="F1160" s="1007"/>
      <c r="G1160" s="217"/>
      <c r="H1160" s="217"/>
      <c r="I1160" s="915"/>
      <c r="J1160" s="217"/>
      <c r="K1160" s="774"/>
      <c r="L1160" s="388"/>
      <c r="M1160" s="526"/>
      <c r="N1160" s="526"/>
      <c r="O1160" s="526"/>
      <c r="P1160" s="526"/>
      <c r="Q1160" s="526"/>
      <c r="R1160" s="526"/>
      <c r="S1160" s="905"/>
      <c r="T1160" s="359"/>
      <c r="BC1160" s="1164"/>
      <c r="BD1160" s="573"/>
    </row>
    <row r="1161" s="1123" customFormat="1" customHeight="1" spans="1:56">
      <c r="A1161" s="513"/>
      <c r="B1161" s="495"/>
      <c r="C1161" s="1207"/>
      <c r="D1161" s="409"/>
      <c r="E1161" s="390"/>
      <c r="F1161" s="1007"/>
      <c r="G1161" s="217"/>
      <c r="H1161" s="217"/>
      <c r="I1161" s="915"/>
      <c r="J1161" s="217"/>
      <c r="K1161" s="774"/>
      <c r="L1161" s="388"/>
      <c r="M1161" s="526"/>
      <c r="N1161" s="526"/>
      <c r="O1161" s="526"/>
      <c r="P1161" s="526"/>
      <c r="Q1161" s="526"/>
      <c r="R1161" s="526"/>
      <c r="S1161" s="905"/>
      <c r="T1161" s="359"/>
      <c r="BC1161" s="1164"/>
      <c r="BD1161" s="573"/>
    </row>
    <row r="1162" s="1123" customFormat="1" customHeight="1" spans="1:56">
      <c r="A1162" s="513"/>
      <c r="B1162" s="495"/>
      <c r="C1162" s="1207"/>
      <c r="D1162" s="409"/>
      <c r="E1162" s="390"/>
      <c r="F1162" s="1007"/>
      <c r="G1162" s="217"/>
      <c r="H1162" s="217"/>
      <c r="I1162" s="915"/>
      <c r="J1162" s="217"/>
      <c r="K1162" s="774"/>
      <c r="L1162" s="388"/>
      <c r="M1162" s="526"/>
      <c r="N1162" s="526"/>
      <c r="O1162" s="526"/>
      <c r="P1162" s="526"/>
      <c r="Q1162" s="526"/>
      <c r="R1162" s="526"/>
      <c r="S1162" s="905"/>
      <c r="T1162" s="394"/>
      <c r="BC1162" s="1164"/>
      <c r="BD1162" s="573"/>
    </row>
    <row r="1163" s="1123" customFormat="1" customHeight="1" spans="1:56">
      <c r="A1163" s="513"/>
      <c r="B1163" s="495"/>
      <c r="C1163" s="1207"/>
      <c r="D1163" s="409"/>
      <c r="E1163" s="390"/>
      <c r="F1163" s="1007"/>
      <c r="G1163" s="217"/>
      <c r="H1163" s="217"/>
      <c r="I1163" s="915"/>
      <c r="J1163" s="217"/>
      <c r="K1163" s="774"/>
      <c r="L1163" s="388"/>
      <c r="M1163" s="526"/>
      <c r="N1163" s="526"/>
      <c r="O1163" s="526"/>
      <c r="P1163" s="526"/>
      <c r="Q1163" s="526"/>
      <c r="R1163" s="526"/>
      <c r="S1163" s="905"/>
      <c r="T1163" s="359"/>
      <c r="BC1163" s="1164"/>
      <c r="BD1163" s="573"/>
    </row>
    <row r="1164" s="1123" customFormat="1" customHeight="1" spans="1:56">
      <c r="A1164" s="513"/>
      <c r="B1164" s="495"/>
      <c r="C1164" s="1207"/>
      <c r="D1164" s="409"/>
      <c r="E1164" s="390"/>
      <c r="F1164" s="1007"/>
      <c r="G1164" s="217"/>
      <c r="H1164" s="217"/>
      <c r="I1164" s="915"/>
      <c r="J1164" s="217"/>
      <c r="K1164" s="774"/>
      <c r="L1164" s="388"/>
      <c r="M1164" s="526"/>
      <c r="N1164" s="1208"/>
      <c r="O1164" s="526"/>
      <c r="P1164" s="526"/>
      <c r="Q1164" s="526"/>
      <c r="R1164" s="217"/>
      <c r="S1164" s="1158"/>
      <c r="T1164" s="359"/>
      <c r="BC1164" s="1164"/>
      <c r="BD1164" s="573"/>
    </row>
    <row r="1165" s="1123" customFormat="1" customHeight="1" spans="1:56">
      <c r="A1165" s="513"/>
      <c r="B1165" s="495"/>
      <c r="C1165" s="1207"/>
      <c r="D1165" s="409"/>
      <c r="E1165" s="390"/>
      <c r="F1165" s="1007"/>
      <c r="G1165" s="217"/>
      <c r="H1165" s="217"/>
      <c r="I1165" s="915"/>
      <c r="J1165" s="217"/>
      <c r="K1165" s="774"/>
      <c r="L1165" s="388"/>
      <c r="M1165" s="526"/>
      <c r="N1165" s="1208"/>
      <c r="O1165" s="526"/>
      <c r="P1165" s="526"/>
      <c r="Q1165" s="526"/>
      <c r="R1165" s="526"/>
      <c r="S1165" s="905"/>
      <c r="T1165" s="359"/>
      <c r="BC1165" s="1164"/>
      <c r="BD1165" s="573"/>
    </row>
    <row r="1166" s="1123" customFormat="1" customHeight="1" spans="1:56">
      <c r="A1166" s="513"/>
      <c r="B1166" s="495"/>
      <c r="C1166" s="1207"/>
      <c r="D1166" s="409"/>
      <c r="E1166" s="390"/>
      <c r="F1166" s="1007"/>
      <c r="G1166" s="217"/>
      <c r="H1166" s="217"/>
      <c r="I1166" s="915"/>
      <c r="J1166" s="217"/>
      <c r="K1166" s="774"/>
      <c r="L1166" s="388"/>
      <c r="M1166" s="526"/>
      <c r="N1166" s="1208"/>
      <c r="O1166" s="526"/>
      <c r="P1166" s="526"/>
      <c r="Q1166" s="526"/>
      <c r="R1166" s="526"/>
      <c r="S1166" s="905"/>
      <c r="T1166" s="359"/>
      <c r="BC1166" s="1164"/>
      <c r="BD1166" s="573"/>
    </row>
    <row r="1167" s="1123" customFormat="1" customHeight="1" spans="1:56">
      <c r="A1167" s="513"/>
      <c r="B1167" s="495"/>
      <c r="C1167" s="1207"/>
      <c r="D1167" s="409"/>
      <c r="E1167" s="390"/>
      <c r="F1167" s="1007"/>
      <c r="G1167" s="217"/>
      <c r="H1167" s="217"/>
      <c r="I1167" s="915"/>
      <c r="J1167" s="217"/>
      <c r="K1167" s="774"/>
      <c r="L1167" s="388"/>
      <c r="M1167" s="526"/>
      <c r="N1167" s="1208"/>
      <c r="O1167" s="526"/>
      <c r="P1167" s="526"/>
      <c r="Q1167" s="526"/>
      <c r="R1167" s="217"/>
      <c r="S1167" s="1158"/>
      <c r="T1167" s="359"/>
      <c r="BC1167" s="1164"/>
      <c r="BD1167" s="573"/>
    </row>
    <row r="1168" s="1123" customFormat="1" customHeight="1" spans="1:56">
      <c r="A1168" s="513"/>
      <c r="B1168" s="495"/>
      <c r="C1168" s="1207"/>
      <c r="D1168" s="409"/>
      <c r="E1168" s="390"/>
      <c r="F1168" s="1007"/>
      <c r="G1168" s="217"/>
      <c r="H1168" s="217"/>
      <c r="I1168" s="915"/>
      <c r="J1168" s="217"/>
      <c r="K1168" s="774"/>
      <c r="L1168" s="388"/>
      <c r="M1168" s="526"/>
      <c r="N1168" s="1208"/>
      <c r="O1168" s="526"/>
      <c r="P1168" s="526"/>
      <c r="Q1168" s="526"/>
      <c r="R1168" s="526"/>
      <c r="S1168" s="905"/>
      <c r="T1168" s="359"/>
      <c r="BC1168" s="1164"/>
      <c r="BD1168" s="573"/>
    </row>
    <row r="1169" s="1123" customFormat="1" customHeight="1" spans="1:56">
      <c r="A1169" s="513"/>
      <c r="B1169" s="495"/>
      <c r="C1169" s="1207"/>
      <c r="D1169" s="409"/>
      <c r="E1169" s="390"/>
      <c r="F1169" s="1007"/>
      <c r="G1169" s="217"/>
      <c r="H1169" s="217"/>
      <c r="I1169" s="915"/>
      <c r="J1169" s="217"/>
      <c r="K1169" s="774"/>
      <c r="L1169" s="388"/>
      <c r="M1169" s="526"/>
      <c r="N1169" s="1208"/>
      <c r="O1169" s="526"/>
      <c r="P1169" s="526"/>
      <c r="Q1169" s="526"/>
      <c r="R1169" s="526"/>
      <c r="S1169" s="905"/>
      <c r="T1169" s="359"/>
      <c r="BC1169" s="1164"/>
      <c r="BD1169" s="573"/>
    </row>
    <row r="1170" s="1123" customFormat="1" customHeight="1" spans="1:56">
      <c r="A1170" s="513"/>
      <c r="B1170" s="495"/>
      <c r="C1170" s="1207"/>
      <c r="D1170" s="409"/>
      <c r="E1170" s="390"/>
      <c r="F1170" s="1007"/>
      <c r="G1170" s="217"/>
      <c r="H1170" s="217"/>
      <c r="I1170" s="915"/>
      <c r="J1170" s="217"/>
      <c r="K1170" s="774"/>
      <c r="L1170" s="388"/>
      <c r="M1170" s="526"/>
      <c r="N1170" s="526"/>
      <c r="O1170" s="526"/>
      <c r="P1170" s="526"/>
      <c r="Q1170" s="526"/>
      <c r="R1170" s="526"/>
      <c r="S1170" s="905"/>
      <c r="T1170" s="394"/>
      <c r="BC1170" s="1164"/>
      <c r="BD1170" s="573"/>
    </row>
    <row r="1171" s="1123" customFormat="1" customHeight="1" spans="1:56">
      <c r="A1171" s="513"/>
      <c r="B1171" s="495"/>
      <c r="C1171" s="1207"/>
      <c r="D1171" s="409"/>
      <c r="E1171" s="390"/>
      <c r="F1171" s="1007"/>
      <c r="G1171" s="217"/>
      <c r="H1171" s="217"/>
      <c r="I1171" s="915"/>
      <c r="J1171" s="217"/>
      <c r="K1171" s="774"/>
      <c r="L1171" s="388"/>
      <c r="M1171" s="526"/>
      <c r="N1171" s="526"/>
      <c r="O1171" s="526"/>
      <c r="P1171" s="526"/>
      <c r="Q1171" s="526"/>
      <c r="R1171" s="526"/>
      <c r="S1171" s="905"/>
      <c r="T1171" s="359"/>
      <c r="BC1171" s="1164"/>
      <c r="BD1171" s="573"/>
    </row>
    <row r="1172" s="1123" customFormat="1" customHeight="1" spans="1:56">
      <c r="A1172" s="513"/>
      <c r="B1172" s="495"/>
      <c r="C1172" s="1207"/>
      <c r="D1172" s="409"/>
      <c r="E1172" s="390"/>
      <c r="F1172" s="1007"/>
      <c r="G1172" s="217"/>
      <c r="H1172" s="217"/>
      <c r="I1172" s="915"/>
      <c r="J1172" s="217"/>
      <c r="K1172" s="774"/>
      <c r="L1172" s="388"/>
      <c r="M1172" s="526"/>
      <c r="N1172" s="1208"/>
      <c r="O1172" s="526"/>
      <c r="P1172" s="526"/>
      <c r="Q1172" s="526"/>
      <c r="R1172" s="217"/>
      <c r="S1172" s="1158"/>
      <c r="T1172" s="359"/>
      <c r="BC1172" s="1164"/>
      <c r="BD1172" s="573"/>
    </row>
    <row r="1173" s="1123" customFormat="1" customHeight="1" spans="1:56">
      <c r="A1173" s="513"/>
      <c r="B1173" s="495"/>
      <c r="C1173" s="1207"/>
      <c r="D1173" s="409"/>
      <c r="E1173" s="390"/>
      <c r="F1173" s="1007"/>
      <c r="G1173" s="217"/>
      <c r="H1173" s="217"/>
      <c r="I1173" s="915"/>
      <c r="J1173" s="217"/>
      <c r="K1173" s="774"/>
      <c r="L1173" s="388"/>
      <c r="M1173" s="526"/>
      <c r="N1173" s="1208"/>
      <c r="O1173" s="526"/>
      <c r="P1173" s="526"/>
      <c r="Q1173" s="526"/>
      <c r="R1173" s="526"/>
      <c r="S1173" s="905"/>
      <c r="T1173" s="359"/>
      <c r="BC1173" s="1164"/>
      <c r="BD1173" s="573"/>
    </row>
    <row r="1174" s="1123" customFormat="1" customHeight="1" spans="1:56">
      <c r="A1174" s="513"/>
      <c r="B1174" s="495"/>
      <c r="C1174" s="1207"/>
      <c r="D1174" s="409"/>
      <c r="E1174" s="390"/>
      <c r="F1174" s="1007"/>
      <c r="G1174" s="217"/>
      <c r="H1174" s="217"/>
      <c r="I1174" s="915"/>
      <c r="J1174" s="217"/>
      <c r="K1174" s="774"/>
      <c r="L1174" s="388"/>
      <c r="M1174" s="526"/>
      <c r="N1174" s="526"/>
      <c r="O1174" s="526"/>
      <c r="P1174" s="526"/>
      <c r="Q1174" s="526"/>
      <c r="R1174" s="526"/>
      <c r="S1174" s="905"/>
      <c r="T1174" s="394"/>
      <c r="BC1174" s="1164"/>
      <c r="BD1174" s="573"/>
    </row>
    <row r="1175" s="1123" customFormat="1" customHeight="1" spans="1:56">
      <c r="A1175" s="513"/>
      <c r="B1175" s="495"/>
      <c r="C1175" s="1207"/>
      <c r="D1175" s="409"/>
      <c r="E1175" s="390"/>
      <c r="F1175" s="1007"/>
      <c r="G1175" s="217"/>
      <c r="H1175" s="217"/>
      <c r="I1175" s="915"/>
      <c r="J1175" s="217"/>
      <c r="K1175" s="774"/>
      <c r="L1175" s="388"/>
      <c r="M1175" s="526"/>
      <c r="N1175" s="526"/>
      <c r="O1175" s="526"/>
      <c r="P1175" s="526"/>
      <c r="Q1175" s="526"/>
      <c r="R1175" s="526"/>
      <c r="S1175" s="905"/>
      <c r="T1175" s="359"/>
      <c r="BC1175" s="1164"/>
      <c r="BD1175" s="573"/>
    </row>
    <row r="1176" s="1123" customFormat="1" customHeight="1" spans="1:56">
      <c r="A1176" s="513"/>
      <c r="B1176" s="495"/>
      <c r="C1176" s="1207"/>
      <c r="D1176" s="409"/>
      <c r="E1176" s="390"/>
      <c r="F1176" s="1007"/>
      <c r="G1176" s="217"/>
      <c r="H1176" s="217"/>
      <c r="I1176" s="915"/>
      <c r="J1176" s="217"/>
      <c r="K1176" s="774"/>
      <c r="L1176" s="388"/>
      <c r="M1176" s="526"/>
      <c r="N1176" s="526"/>
      <c r="O1176" s="526"/>
      <c r="P1176" s="526"/>
      <c r="Q1176" s="526"/>
      <c r="R1176" s="526"/>
      <c r="S1176" s="905"/>
      <c r="T1176" s="394"/>
      <c r="BC1176" s="1164"/>
      <c r="BD1176" s="573"/>
    </row>
    <row r="1177" s="1123" customFormat="1" customHeight="1" spans="1:56">
      <c r="A1177" s="513"/>
      <c r="B1177" s="495"/>
      <c r="C1177" s="1207"/>
      <c r="D1177" s="409"/>
      <c r="E1177" s="390"/>
      <c r="F1177" s="1007"/>
      <c r="G1177" s="217"/>
      <c r="H1177" s="217"/>
      <c r="I1177" s="915"/>
      <c r="J1177" s="217"/>
      <c r="K1177" s="774"/>
      <c r="L1177" s="388"/>
      <c r="M1177" s="526"/>
      <c r="N1177" s="526"/>
      <c r="O1177" s="526"/>
      <c r="P1177" s="526"/>
      <c r="Q1177" s="526"/>
      <c r="R1177" s="526"/>
      <c r="S1177" s="905"/>
      <c r="T1177" s="359"/>
      <c r="BC1177" s="1164"/>
      <c r="BD1177" s="573"/>
    </row>
    <row r="1178" s="1123" customFormat="1" customHeight="1" spans="1:56">
      <c r="A1178" s="513"/>
      <c r="B1178" s="495"/>
      <c r="C1178" s="1207"/>
      <c r="D1178" s="409"/>
      <c r="E1178" s="390"/>
      <c r="F1178" s="1007"/>
      <c r="G1178" s="217"/>
      <c r="H1178" s="217"/>
      <c r="I1178" s="915"/>
      <c r="J1178" s="217"/>
      <c r="K1178" s="774"/>
      <c r="L1178" s="388"/>
      <c r="M1178" s="526"/>
      <c r="N1178" s="526"/>
      <c r="O1178" s="526"/>
      <c r="P1178" s="526"/>
      <c r="Q1178" s="526"/>
      <c r="R1178" s="526"/>
      <c r="S1178" s="905"/>
      <c r="T1178" s="394"/>
      <c r="BC1178" s="1164"/>
      <c r="BD1178" s="573"/>
    </row>
    <row r="1179" s="1123" customFormat="1" customHeight="1" spans="1:56">
      <c r="A1179" s="513"/>
      <c r="B1179" s="495"/>
      <c r="C1179" s="1207"/>
      <c r="D1179" s="409"/>
      <c r="E1179" s="390"/>
      <c r="F1179" s="1007"/>
      <c r="G1179" s="217"/>
      <c r="H1179" s="217"/>
      <c r="I1179" s="915"/>
      <c r="J1179" s="217"/>
      <c r="K1179" s="774"/>
      <c r="L1179" s="388"/>
      <c r="M1179" s="526"/>
      <c r="N1179" s="526"/>
      <c r="O1179" s="526"/>
      <c r="P1179" s="526"/>
      <c r="Q1179" s="526"/>
      <c r="R1179" s="526"/>
      <c r="S1179" s="905"/>
      <c r="T1179" s="359"/>
      <c r="BC1179" s="1164"/>
      <c r="BD1179" s="573"/>
    </row>
    <row r="1180" s="1123" customFormat="1" customHeight="1" spans="1:56">
      <c r="A1180" s="513"/>
      <c r="B1180" s="495"/>
      <c r="C1180" s="1207"/>
      <c r="D1180" s="409"/>
      <c r="E1180" s="390"/>
      <c r="F1180" s="1007"/>
      <c r="G1180" s="217"/>
      <c r="H1180" s="217"/>
      <c r="I1180" s="915"/>
      <c r="J1180" s="217"/>
      <c r="K1180" s="774"/>
      <c r="L1180" s="388"/>
      <c r="M1180" s="526"/>
      <c r="N1180" s="1208"/>
      <c r="O1180" s="526"/>
      <c r="P1180" s="526"/>
      <c r="Q1180" s="526"/>
      <c r="R1180" s="217"/>
      <c r="S1180" s="1158"/>
      <c r="T1180" s="359"/>
      <c r="BC1180" s="1164"/>
      <c r="BD1180" s="573"/>
    </row>
    <row r="1181" s="1123" customFormat="1" customHeight="1" spans="1:56">
      <c r="A1181" s="513"/>
      <c r="B1181" s="495"/>
      <c r="C1181" s="1207"/>
      <c r="D1181" s="409"/>
      <c r="E1181" s="390"/>
      <c r="F1181" s="1007"/>
      <c r="G1181" s="217"/>
      <c r="H1181" s="217"/>
      <c r="I1181" s="915"/>
      <c r="J1181" s="217"/>
      <c r="K1181" s="774"/>
      <c r="L1181" s="388"/>
      <c r="M1181" s="526"/>
      <c r="N1181" s="1208"/>
      <c r="O1181" s="526"/>
      <c r="P1181" s="526"/>
      <c r="Q1181" s="526"/>
      <c r="R1181" s="526"/>
      <c r="S1181" s="905"/>
      <c r="T1181" s="359"/>
      <c r="BC1181" s="1164"/>
      <c r="BD1181" s="573"/>
    </row>
    <row r="1182" s="1123" customFormat="1" customHeight="1" spans="1:56">
      <c r="A1182" s="513"/>
      <c r="B1182" s="495"/>
      <c r="C1182" s="1207"/>
      <c r="D1182" s="409"/>
      <c r="E1182" s="390"/>
      <c r="F1182" s="1007"/>
      <c r="G1182" s="217"/>
      <c r="H1182" s="217"/>
      <c r="I1182" s="915"/>
      <c r="J1182" s="217"/>
      <c r="K1182" s="774"/>
      <c r="L1182" s="388"/>
      <c r="M1182" s="526"/>
      <c r="N1182" s="526"/>
      <c r="O1182" s="526"/>
      <c r="P1182" s="526"/>
      <c r="Q1182" s="526"/>
      <c r="R1182" s="526"/>
      <c r="S1182" s="905"/>
      <c r="T1182" s="359"/>
      <c r="BC1182" s="1164"/>
      <c r="BD1182" s="573"/>
    </row>
    <row r="1183" s="1123" customFormat="1" customHeight="1" spans="1:56">
      <c r="A1183" s="513"/>
      <c r="B1183" s="495"/>
      <c r="C1183" s="1207"/>
      <c r="D1183" s="409"/>
      <c r="E1183" s="390"/>
      <c r="F1183" s="1007"/>
      <c r="G1183" s="217"/>
      <c r="H1183" s="217"/>
      <c r="I1183" s="915"/>
      <c r="J1183" s="217"/>
      <c r="K1183" s="774"/>
      <c r="L1183" s="388"/>
      <c r="M1183" s="526"/>
      <c r="N1183" s="526"/>
      <c r="O1183" s="526"/>
      <c r="P1183" s="526"/>
      <c r="Q1183" s="526"/>
      <c r="R1183" s="526"/>
      <c r="S1183" s="905"/>
      <c r="T1183" s="359"/>
      <c r="BC1183" s="1164"/>
      <c r="BD1183" s="573"/>
    </row>
    <row r="1184" s="1123" customFormat="1" customHeight="1" spans="1:56">
      <c r="A1184" s="513"/>
      <c r="B1184" s="495"/>
      <c r="C1184" s="1207"/>
      <c r="D1184" s="409"/>
      <c r="E1184" s="390"/>
      <c r="F1184" s="1007"/>
      <c r="G1184" s="217"/>
      <c r="H1184" s="217"/>
      <c r="I1184" s="915"/>
      <c r="J1184" s="217"/>
      <c r="K1184" s="774"/>
      <c r="L1184" s="388"/>
      <c r="M1184" s="526"/>
      <c r="N1184" s="1208"/>
      <c r="O1184" s="526"/>
      <c r="P1184" s="526"/>
      <c r="Q1184" s="526"/>
      <c r="R1184" s="217"/>
      <c r="S1184" s="1158"/>
      <c r="T1184" s="359"/>
      <c r="BC1184" s="1164"/>
      <c r="BD1184" s="573"/>
    </row>
    <row r="1185" s="1123" customFormat="1" customHeight="1" spans="1:56">
      <c r="A1185" s="513"/>
      <c r="B1185" s="495"/>
      <c r="C1185" s="1207"/>
      <c r="D1185" s="409"/>
      <c r="E1185" s="390"/>
      <c r="F1185" s="1007"/>
      <c r="G1185" s="217"/>
      <c r="H1185" s="217"/>
      <c r="I1185" s="915"/>
      <c r="J1185" s="217"/>
      <c r="K1185" s="774"/>
      <c r="L1185" s="388"/>
      <c r="M1185" s="526"/>
      <c r="N1185" s="1208"/>
      <c r="O1185" s="526"/>
      <c r="P1185" s="526"/>
      <c r="Q1185" s="526"/>
      <c r="R1185" s="526"/>
      <c r="S1185" s="905"/>
      <c r="T1185" s="359"/>
      <c r="BC1185" s="1164"/>
      <c r="BD1185" s="573"/>
    </row>
    <row r="1186" s="1123" customFormat="1" customHeight="1" spans="1:56">
      <c r="A1186" s="513"/>
      <c r="B1186" s="495"/>
      <c r="C1186" s="1207"/>
      <c r="D1186" s="409"/>
      <c r="E1186" s="390"/>
      <c r="F1186" s="1007"/>
      <c r="G1186" s="217"/>
      <c r="H1186" s="217"/>
      <c r="I1186" s="915"/>
      <c r="J1186" s="217"/>
      <c r="K1186" s="774"/>
      <c r="L1186" s="388"/>
      <c r="M1186" s="526"/>
      <c r="N1186" s="1208"/>
      <c r="O1186" s="526"/>
      <c r="P1186" s="526"/>
      <c r="Q1186" s="526"/>
      <c r="R1186" s="217"/>
      <c r="S1186" s="1158"/>
      <c r="T1186" s="359"/>
      <c r="BC1186" s="1164"/>
      <c r="BD1186" s="573"/>
    </row>
    <row r="1187" s="1123" customFormat="1" customHeight="1" spans="1:56">
      <c r="A1187" s="513"/>
      <c r="B1187" s="495"/>
      <c r="C1187" s="1207"/>
      <c r="D1187" s="409"/>
      <c r="E1187" s="390"/>
      <c r="F1187" s="1007"/>
      <c r="G1187" s="217"/>
      <c r="H1187" s="217"/>
      <c r="I1187" s="915"/>
      <c r="J1187" s="217"/>
      <c r="K1187" s="774"/>
      <c r="L1187" s="388"/>
      <c r="M1187" s="526"/>
      <c r="N1187" s="1208"/>
      <c r="O1187" s="526"/>
      <c r="P1187" s="526"/>
      <c r="Q1187" s="526"/>
      <c r="R1187" s="526"/>
      <c r="S1187" s="905"/>
      <c r="T1187" s="359"/>
      <c r="BC1187" s="1164"/>
      <c r="BD1187" s="573"/>
    </row>
    <row r="1188" s="1123" customFormat="1" customHeight="1" spans="1:56">
      <c r="A1188" s="513"/>
      <c r="B1188" s="495"/>
      <c r="C1188" s="1207"/>
      <c r="D1188" s="409"/>
      <c r="E1188" s="390"/>
      <c r="F1188" s="1007"/>
      <c r="G1188" s="217"/>
      <c r="H1188" s="217"/>
      <c r="I1188" s="915"/>
      <c r="J1188" s="217"/>
      <c r="K1188" s="774"/>
      <c r="L1188" s="388"/>
      <c r="M1188" s="526"/>
      <c r="N1188" s="1208"/>
      <c r="O1188" s="526"/>
      <c r="P1188" s="526"/>
      <c r="Q1188" s="526"/>
      <c r="R1188" s="526"/>
      <c r="S1188" s="905"/>
      <c r="T1188" s="359"/>
      <c r="BC1188" s="1164"/>
      <c r="BD1188" s="573"/>
    </row>
    <row r="1189" s="1123" customFormat="1" customHeight="1" spans="1:56">
      <c r="A1189" s="513"/>
      <c r="B1189" s="495"/>
      <c r="C1189" s="1207"/>
      <c r="D1189" s="409"/>
      <c r="E1189" s="390"/>
      <c r="F1189" s="1007"/>
      <c r="G1189" s="217"/>
      <c r="H1189" s="217"/>
      <c r="I1189" s="915"/>
      <c r="J1189" s="217"/>
      <c r="K1189" s="774"/>
      <c r="L1189" s="388"/>
      <c r="M1189" s="526"/>
      <c r="N1189" s="526"/>
      <c r="O1189" s="526"/>
      <c r="P1189" s="526"/>
      <c r="Q1189" s="526"/>
      <c r="R1189" s="526"/>
      <c r="S1189" s="905"/>
      <c r="T1189" s="394"/>
      <c r="BC1189" s="1164"/>
      <c r="BD1189" s="573"/>
    </row>
    <row r="1190" s="1123" customFormat="1" customHeight="1" spans="1:56">
      <c r="A1190" s="513"/>
      <c r="B1190" s="495"/>
      <c r="C1190" s="1207"/>
      <c r="D1190" s="409"/>
      <c r="E1190" s="390"/>
      <c r="F1190" s="1007"/>
      <c r="G1190" s="217"/>
      <c r="H1190" s="217"/>
      <c r="I1190" s="915"/>
      <c r="J1190" s="217"/>
      <c r="K1190" s="774"/>
      <c r="L1190" s="388"/>
      <c r="M1190" s="526"/>
      <c r="N1190" s="526"/>
      <c r="O1190" s="526"/>
      <c r="P1190" s="526"/>
      <c r="Q1190" s="526"/>
      <c r="R1190" s="526"/>
      <c r="S1190" s="905"/>
      <c r="T1190" s="359"/>
      <c r="BC1190" s="1164"/>
      <c r="BD1190" s="573"/>
    </row>
    <row r="1191" s="1123" customFormat="1" customHeight="1" spans="1:56">
      <c r="A1191" s="513"/>
      <c r="B1191" s="495"/>
      <c r="C1191" s="1207"/>
      <c r="D1191" s="409"/>
      <c r="E1191" s="390"/>
      <c r="F1191" s="1007"/>
      <c r="G1191" s="217"/>
      <c r="H1191" s="217"/>
      <c r="I1191" s="915"/>
      <c r="J1191" s="217"/>
      <c r="K1191" s="774"/>
      <c r="L1191" s="388"/>
      <c r="M1191" s="526"/>
      <c r="N1191" s="526"/>
      <c r="O1191" s="526"/>
      <c r="P1191" s="526"/>
      <c r="Q1191" s="526"/>
      <c r="R1191" s="526"/>
      <c r="S1191" s="905"/>
      <c r="T1191" s="359"/>
      <c r="BC1191" s="1164"/>
      <c r="BD1191" s="573"/>
    </row>
    <row r="1192" s="1123" customFormat="1" customHeight="1" spans="1:56">
      <c r="A1192" s="513"/>
      <c r="B1192" s="495"/>
      <c r="C1192" s="1207"/>
      <c r="D1192" s="409"/>
      <c r="E1192" s="390"/>
      <c r="F1192" s="1007"/>
      <c r="G1192" s="217"/>
      <c r="H1192" s="217"/>
      <c r="I1192" s="915"/>
      <c r="J1192" s="217"/>
      <c r="K1192" s="774"/>
      <c r="L1192" s="388"/>
      <c r="M1192" s="526"/>
      <c r="N1192" s="526"/>
      <c r="O1192" s="526"/>
      <c r="P1192" s="526"/>
      <c r="Q1192" s="526"/>
      <c r="R1192" s="526"/>
      <c r="S1192" s="905"/>
      <c r="T1192" s="394"/>
      <c r="BC1192" s="1164"/>
      <c r="BD1192" s="573"/>
    </row>
    <row r="1193" s="1123" customFormat="1" customHeight="1" spans="1:56">
      <c r="A1193" s="513"/>
      <c r="B1193" s="495"/>
      <c r="C1193" s="1207"/>
      <c r="D1193" s="409"/>
      <c r="E1193" s="390"/>
      <c r="F1193" s="1007"/>
      <c r="G1193" s="217"/>
      <c r="H1193" s="217"/>
      <c r="I1193" s="915"/>
      <c r="J1193" s="217"/>
      <c r="K1193" s="774"/>
      <c r="L1193" s="388"/>
      <c r="M1193" s="526"/>
      <c r="N1193" s="526"/>
      <c r="O1193" s="526"/>
      <c r="P1193" s="526"/>
      <c r="Q1193" s="526"/>
      <c r="R1193" s="526"/>
      <c r="S1193" s="905"/>
      <c r="T1193" s="359"/>
      <c r="BC1193" s="1164"/>
      <c r="BD1193" s="573"/>
    </row>
    <row r="1194" s="1123" customFormat="1" customHeight="1" spans="1:56">
      <c r="A1194" s="513"/>
      <c r="B1194" s="495"/>
      <c r="C1194" s="1207"/>
      <c r="D1194" s="409"/>
      <c r="E1194" s="390"/>
      <c r="F1194" s="1007"/>
      <c r="G1194" s="217"/>
      <c r="H1194" s="217"/>
      <c r="I1194" s="915"/>
      <c r="J1194" s="217"/>
      <c r="K1194" s="774"/>
      <c r="L1194" s="388"/>
      <c r="M1194" s="526"/>
      <c r="N1194" s="1208"/>
      <c r="O1194" s="526"/>
      <c r="P1194" s="526"/>
      <c r="Q1194" s="526"/>
      <c r="R1194" s="217"/>
      <c r="S1194" s="1158"/>
      <c r="T1194" s="359"/>
      <c r="BC1194" s="1164"/>
      <c r="BD1194" s="573"/>
    </row>
    <row r="1195" s="1123" customFormat="1" customHeight="1" spans="1:56">
      <c r="A1195" s="513"/>
      <c r="B1195" s="495"/>
      <c r="C1195" s="1207"/>
      <c r="D1195" s="409"/>
      <c r="E1195" s="390"/>
      <c r="F1195" s="1007"/>
      <c r="G1195" s="217"/>
      <c r="H1195" s="217"/>
      <c r="I1195" s="915"/>
      <c r="J1195" s="217"/>
      <c r="K1195" s="774"/>
      <c r="L1195" s="388"/>
      <c r="M1195" s="526"/>
      <c r="N1195" s="1208"/>
      <c r="O1195" s="526"/>
      <c r="P1195" s="526"/>
      <c r="Q1195" s="526"/>
      <c r="R1195" s="526"/>
      <c r="S1195" s="905"/>
      <c r="T1195" s="359"/>
      <c r="BC1195" s="1164"/>
      <c r="BD1195" s="573"/>
    </row>
    <row r="1196" s="1123" customFormat="1" customHeight="1" spans="1:56">
      <c r="A1196" s="513"/>
      <c r="B1196" s="495"/>
      <c r="C1196" s="1207"/>
      <c r="D1196" s="409"/>
      <c r="E1196" s="390"/>
      <c r="F1196" s="1007"/>
      <c r="G1196" s="217"/>
      <c r="H1196" s="217"/>
      <c r="I1196" s="915"/>
      <c r="J1196" s="217"/>
      <c r="K1196" s="774"/>
      <c r="L1196" s="388"/>
      <c r="M1196" s="526"/>
      <c r="N1196" s="1208"/>
      <c r="O1196" s="526"/>
      <c r="P1196" s="526"/>
      <c r="Q1196" s="526"/>
      <c r="R1196" s="526"/>
      <c r="S1196" s="905"/>
      <c r="T1196" s="359"/>
      <c r="BC1196" s="1164"/>
      <c r="BD1196" s="573"/>
    </row>
    <row r="1197" s="1123" customFormat="1" customHeight="1" spans="1:56">
      <c r="A1197" s="513"/>
      <c r="B1197" s="495"/>
      <c r="C1197" s="1207"/>
      <c r="D1197" s="409"/>
      <c r="E1197" s="390"/>
      <c r="F1197" s="1007"/>
      <c r="G1197" s="217"/>
      <c r="H1197" s="217"/>
      <c r="I1197" s="915"/>
      <c r="J1197" s="217"/>
      <c r="K1197" s="774"/>
      <c r="L1197" s="388"/>
      <c r="M1197" s="526"/>
      <c r="N1197" s="526"/>
      <c r="O1197" s="526"/>
      <c r="P1197" s="526"/>
      <c r="Q1197" s="526"/>
      <c r="R1197" s="526"/>
      <c r="S1197" s="905"/>
      <c r="T1197" s="394"/>
      <c r="BC1197" s="1164"/>
      <c r="BD1197" s="573"/>
    </row>
    <row r="1198" s="1123" customFormat="1" customHeight="1" spans="1:56">
      <c r="A1198" s="513"/>
      <c r="B1198" s="495"/>
      <c r="C1198" s="1207"/>
      <c r="D1198" s="409"/>
      <c r="E1198" s="390"/>
      <c r="F1198" s="1007"/>
      <c r="G1198" s="217"/>
      <c r="H1198" s="217"/>
      <c r="I1198" s="915"/>
      <c r="J1198" s="217"/>
      <c r="K1198" s="774"/>
      <c r="L1198" s="388"/>
      <c r="M1198" s="526"/>
      <c r="N1198" s="526"/>
      <c r="O1198" s="526"/>
      <c r="P1198" s="526"/>
      <c r="Q1198" s="526"/>
      <c r="R1198" s="526"/>
      <c r="S1198" s="905"/>
      <c r="T1198" s="359"/>
      <c r="BC1198" s="1164"/>
      <c r="BD1198" s="573"/>
    </row>
    <row r="1199" s="1123" customFormat="1" customHeight="1" spans="1:56">
      <c r="A1199" s="513"/>
      <c r="B1199" s="495"/>
      <c r="C1199" s="1207"/>
      <c r="D1199" s="409"/>
      <c r="E1199" s="390"/>
      <c r="F1199" s="1007"/>
      <c r="G1199" s="217"/>
      <c r="H1199" s="217"/>
      <c r="I1199" s="915"/>
      <c r="J1199" s="217"/>
      <c r="K1199" s="774"/>
      <c r="L1199" s="388"/>
      <c r="M1199" s="526"/>
      <c r="N1199" s="526"/>
      <c r="O1199" s="526"/>
      <c r="P1199" s="526"/>
      <c r="Q1199" s="526"/>
      <c r="R1199" s="526"/>
      <c r="S1199" s="905"/>
      <c r="T1199" s="394"/>
      <c r="BC1199" s="1164"/>
      <c r="BD1199" s="573"/>
    </row>
    <row r="1200" s="1123" customFormat="1" customHeight="1" spans="1:56">
      <c r="A1200" s="513"/>
      <c r="B1200" s="495"/>
      <c r="C1200" s="1207"/>
      <c r="D1200" s="409"/>
      <c r="E1200" s="390"/>
      <c r="F1200" s="1007"/>
      <c r="G1200" s="217"/>
      <c r="H1200" s="217"/>
      <c r="I1200" s="915"/>
      <c r="J1200" s="217"/>
      <c r="K1200" s="774"/>
      <c r="L1200" s="388"/>
      <c r="M1200" s="526"/>
      <c r="N1200" s="526"/>
      <c r="O1200" s="526"/>
      <c r="P1200" s="526"/>
      <c r="Q1200" s="526"/>
      <c r="R1200" s="526"/>
      <c r="S1200" s="905"/>
      <c r="T1200" s="359"/>
      <c r="BC1200" s="1164"/>
      <c r="BD1200" s="573"/>
    </row>
    <row r="1201" s="1123" customFormat="1" customHeight="1" spans="1:56">
      <c r="A1201" s="513"/>
      <c r="B1201" s="495"/>
      <c r="C1201" s="1207"/>
      <c r="D1201" s="409"/>
      <c r="E1201" s="390"/>
      <c r="F1201" s="1007"/>
      <c r="G1201" s="217"/>
      <c r="H1201" s="217"/>
      <c r="I1201" s="915"/>
      <c r="J1201" s="217"/>
      <c r="K1201" s="774"/>
      <c r="L1201" s="388"/>
      <c r="M1201" s="526"/>
      <c r="N1201" s="526"/>
      <c r="O1201" s="526"/>
      <c r="P1201" s="526"/>
      <c r="Q1201" s="526"/>
      <c r="R1201" s="526"/>
      <c r="S1201" s="905"/>
      <c r="T1201" s="359"/>
      <c r="BC1201" s="1164"/>
      <c r="BD1201" s="573"/>
    </row>
    <row r="1202" s="1123" customFormat="1" customHeight="1" spans="1:56">
      <c r="A1202" s="513"/>
      <c r="B1202" s="495"/>
      <c r="C1202" s="1207"/>
      <c r="D1202" s="409"/>
      <c r="E1202" s="390"/>
      <c r="F1202" s="1007"/>
      <c r="G1202" s="217"/>
      <c r="H1202" s="217"/>
      <c r="I1202" s="915"/>
      <c r="J1202" s="217"/>
      <c r="K1202" s="774"/>
      <c r="L1202" s="388"/>
      <c r="M1202" s="526"/>
      <c r="N1202" s="526"/>
      <c r="O1202" s="526"/>
      <c r="P1202" s="526"/>
      <c r="Q1202" s="526"/>
      <c r="R1202" s="526"/>
      <c r="S1202" s="905"/>
      <c r="T1202" s="394"/>
      <c r="BC1202" s="1164"/>
      <c r="BD1202" s="573"/>
    </row>
    <row r="1203" s="1123" customFormat="1" customHeight="1" spans="1:56">
      <c r="A1203" s="513"/>
      <c r="B1203" s="495"/>
      <c r="C1203" s="1207"/>
      <c r="D1203" s="409"/>
      <c r="E1203" s="390"/>
      <c r="F1203" s="1007"/>
      <c r="G1203" s="217"/>
      <c r="H1203" s="217"/>
      <c r="I1203" s="915"/>
      <c r="J1203" s="217"/>
      <c r="K1203" s="774"/>
      <c r="L1203" s="388"/>
      <c r="M1203" s="526"/>
      <c r="N1203" s="526"/>
      <c r="O1203" s="526"/>
      <c r="P1203" s="526"/>
      <c r="Q1203" s="526"/>
      <c r="R1203" s="526"/>
      <c r="S1203" s="905"/>
      <c r="T1203" s="359"/>
      <c r="BC1203" s="1164"/>
      <c r="BD1203" s="573"/>
    </row>
    <row r="1204" s="1123" customFormat="1" customHeight="1" spans="1:56">
      <c r="A1204" s="513"/>
      <c r="B1204" s="495"/>
      <c r="C1204" s="1207"/>
      <c r="D1204" s="409"/>
      <c r="E1204" s="390"/>
      <c r="F1204" s="1007"/>
      <c r="G1204" s="217"/>
      <c r="H1204" s="217"/>
      <c r="I1204" s="915"/>
      <c r="J1204" s="217"/>
      <c r="K1204" s="774"/>
      <c r="L1204" s="388"/>
      <c r="M1204" s="526"/>
      <c r="N1204" s="526"/>
      <c r="O1204" s="526"/>
      <c r="P1204" s="526"/>
      <c r="Q1204" s="526"/>
      <c r="R1204" s="526"/>
      <c r="S1204" s="905"/>
      <c r="T1204" s="359"/>
      <c r="BC1204" s="1164"/>
      <c r="BD1204" s="573"/>
    </row>
    <row r="1205" s="1123" customFormat="1" customHeight="1" spans="1:56">
      <c r="A1205" s="513"/>
      <c r="B1205" s="495"/>
      <c r="C1205" s="1207"/>
      <c r="D1205" s="409"/>
      <c r="E1205" s="390"/>
      <c r="F1205" s="1007"/>
      <c r="G1205" s="217"/>
      <c r="H1205" s="217"/>
      <c r="I1205" s="915"/>
      <c r="J1205" s="217"/>
      <c r="K1205" s="774"/>
      <c r="L1205" s="388"/>
      <c r="M1205" s="526"/>
      <c r="N1205" s="526"/>
      <c r="O1205" s="526"/>
      <c r="P1205" s="526"/>
      <c r="Q1205" s="526"/>
      <c r="R1205" s="526"/>
      <c r="S1205" s="905"/>
      <c r="T1205" s="359"/>
      <c r="BC1205" s="1164"/>
      <c r="BD1205" s="573"/>
    </row>
    <row r="1206" s="1123" customFormat="1" customHeight="1" spans="1:56">
      <c r="A1206" s="513"/>
      <c r="B1206" s="495"/>
      <c r="C1206" s="1207"/>
      <c r="D1206" s="409"/>
      <c r="E1206" s="390"/>
      <c r="F1206" s="1007"/>
      <c r="G1206" s="217"/>
      <c r="H1206" s="217"/>
      <c r="I1206" s="915"/>
      <c r="J1206" s="217"/>
      <c r="K1206" s="774"/>
      <c r="L1206" s="388"/>
      <c r="M1206" s="526"/>
      <c r="N1206" s="526"/>
      <c r="O1206" s="526"/>
      <c r="P1206" s="526"/>
      <c r="Q1206" s="526"/>
      <c r="R1206" s="526"/>
      <c r="S1206" s="905"/>
      <c r="T1206" s="394"/>
      <c r="BC1206" s="1164"/>
      <c r="BD1206" s="573"/>
    </row>
    <row r="1207" s="1123" customFormat="1" customHeight="1" spans="1:56">
      <c r="A1207" s="513"/>
      <c r="B1207" s="495"/>
      <c r="C1207" s="1207"/>
      <c r="D1207" s="409"/>
      <c r="E1207" s="390"/>
      <c r="F1207" s="1007"/>
      <c r="G1207" s="217"/>
      <c r="H1207" s="217"/>
      <c r="I1207" s="915"/>
      <c r="J1207" s="217"/>
      <c r="K1207" s="774"/>
      <c r="L1207" s="388"/>
      <c r="M1207" s="526"/>
      <c r="N1207" s="526"/>
      <c r="O1207" s="526"/>
      <c r="P1207" s="526"/>
      <c r="Q1207" s="526"/>
      <c r="R1207" s="526"/>
      <c r="S1207" s="905"/>
      <c r="T1207" s="359"/>
      <c r="BC1207" s="1164"/>
      <c r="BD1207" s="573"/>
    </row>
    <row r="1208" s="1123" customFormat="1" customHeight="1" spans="1:56">
      <c r="A1208" s="513"/>
      <c r="B1208" s="495"/>
      <c r="C1208" s="1207"/>
      <c r="D1208" s="409"/>
      <c r="E1208" s="390"/>
      <c r="F1208" s="1007"/>
      <c r="G1208" s="217"/>
      <c r="H1208" s="217"/>
      <c r="I1208" s="915"/>
      <c r="J1208" s="217"/>
      <c r="K1208" s="774"/>
      <c r="L1208" s="388"/>
      <c r="M1208" s="526"/>
      <c r="N1208" s="526"/>
      <c r="O1208" s="526"/>
      <c r="P1208" s="526"/>
      <c r="Q1208" s="526"/>
      <c r="R1208" s="526"/>
      <c r="S1208" s="905"/>
      <c r="T1208" s="394"/>
      <c r="BC1208" s="1164"/>
      <c r="BD1208" s="573"/>
    </row>
    <row r="1209" s="1123" customFormat="1" customHeight="1" spans="1:56">
      <c r="A1209" s="513"/>
      <c r="B1209" s="495"/>
      <c r="C1209" s="1207"/>
      <c r="D1209" s="409"/>
      <c r="E1209" s="390"/>
      <c r="F1209" s="1007"/>
      <c r="G1209" s="217"/>
      <c r="H1209" s="217"/>
      <c r="I1209" s="915"/>
      <c r="J1209" s="217"/>
      <c r="K1209" s="774"/>
      <c r="L1209" s="388"/>
      <c r="M1209" s="526"/>
      <c r="N1209" s="526"/>
      <c r="O1209" s="526"/>
      <c r="P1209" s="526"/>
      <c r="Q1209" s="526"/>
      <c r="R1209" s="526"/>
      <c r="S1209" s="905"/>
      <c r="T1209" s="359"/>
      <c r="BC1209" s="1164"/>
      <c r="BD1209" s="573"/>
    </row>
    <row r="1210" s="1123" customFormat="1" customHeight="1" spans="1:56">
      <c r="A1210" s="513"/>
      <c r="B1210" s="495"/>
      <c r="C1210" s="1207"/>
      <c r="D1210" s="409"/>
      <c r="E1210" s="390"/>
      <c r="F1210" s="1007"/>
      <c r="G1210" s="217"/>
      <c r="H1210" s="217"/>
      <c r="I1210" s="915"/>
      <c r="J1210" s="217"/>
      <c r="K1210" s="774"/>
      <c r="L1210" s="388"/>
      <c r="M1210" s="526"/>
      <c r="N1210" s="1208"/>
      <c r="O1210" s="526"/>
      <c r="P1210" s="526"/>
      <c r="Q1210" s="526"/>
      <c r="R1210" s="217"/>
      <c r="S1210" s="1158"/>
      <c r="T1210" s="359"/>
      <c r="BC1210" s="1164"/>
      <c r="BD1210" s="573"/>
    </row>
    <row r="1211" s="1123" customFormat="1" customHeight="1" spans="1:56">
      <c r="A1211" s="513"/>
      <c r="B1211" s="495"/>
      <c r="C1211" s="1207"/>
      <c r="D1211" s="409"/>
      <c r="E1211" s="390"/>
      <c r="F1211" s="1007"/>
      <c r="G1211" s="217"/>
      <c r="H1211" s="217"/>
      <c r="I1211" s="915"/>
      <c r="J1211" s="217"/>
      <c r="K1211" s="774"/>
      <c r="L1211" s="388"/>
      <c r="M1211" s="526"/>
      <c r="N1211" s="526"/>
      <c r="O1211" s="526"/>
      <c r="P1211" s="526"/>
      <c r="Q1211" s="526"/>
      <c r="R1211" s="526"/>
      <c r="S1211" s="905"/>
      <c r="T1211" s="359"/>
      <c r="BC1211" s="1164"/>
      <c r="BD1211" s="573"/>
    </row>
    <row r="1212" s="1123" customFormat="1" customHeight="1" spans="1:56">
      <c r="A1212" s="513"/>
      <c r="B1212" s="495"/>
      <c r="C1212" s="1207"/>
      <c r="D1212" s="409"/>
      <c r="E1212" s="390"/>
      <c r="F1212" s="1007"/>
      <c r="G1212" s="217"/>
      <c r="H1212" s="217"/>
      <c r="I1212" s="915"/>
      <c r="J1212" s="217"/>
      <c r="K1212" s="774"/>
      <c r="L1212" s="388"/>
      <c r="M1212" s="526"/>
      <c r="N1212" s="526"/>
      <c r="O1212" s="526"/>
      <c r="P1212" s="526"/>
      <c r="Q1212" s="526"/>
      <c r="R1212" s="526"/>
      <c r="S1212" s="905"/>
      <c r="T1212" s="394"/>
      <c r="BC1212" s="1164"/>
      <c r="BD1212" s="573"/>
    </row>
    <row r="1213" s="1123" customFormat="1" customHeight="1" spans="1:56">
      <c r="A1213" s="513"/>
      <c r="B1213" s="495"/>
      <c r="C1213" s="1207"/>
      <c r="D1213" s="409"/>
      <c r="E1213" s="390"/>
      <c r="F1213" s="1007"/>
      <c r="G1213" s="217"/>
      <c r="H1213" s="217"/>
      <c r="I1213" s="915"/>
      <c r="J1213" s="217"/>
      <c r="K1213" s="774"/>
      <c r="L1213" s="388"/>
      <c r="M1213" s="526"/>
      <c r="N1213" s="526"/>
      <c r="O1213" s="526"/>
      <c r="P1213" s="526"/>
      <c r="Q1213" s="526"/>
      <c r="R1213" s="526"/>
      <c r="S1213" s="905"/>
      <c r="T1213" s="359"/>
      <c r="BC1213" s="1164"/>
      <c r="BD1213" s="573"/>
    </row>
    <row r="1214" s="1123" customFormat="1" ht="19.5" customHeight="1" spans="1:56">
      <c r="A1214" s="513"/>
      <c r="B1214" s="495"/>
      <c r="C1214" s="1207"/>
      <c r="D1214" s="409"/>
      <c r="E1214" s="390"/>
      <c r="F1214" s="1007"/>
      <c r="G1214" s="217"/>
      <c r="H1214" s="217"/>
      <c r="I1214" s="915"/>
      <c r="J1214" s="217"/>
      <c r="K1214" s="774"/>
      <c r="L1214" s="388"/>
      <c r="M1214" s="526"/>
      <c r="N1214" s="526"/>
      <c r="O1214" s="526"/>
      <c r="P1214" s="526"/>
      <c r="Q1214" s="526"/>
      <c r="R1214" s="217"/>
      <c r="S1214" s="1158"/>
      <c r="T1214" s="359"/>
      <c r="BC1214" s="1164"/>
      <c r="BD1214" s="573"/>
    </row>
    <row r="1215" s="1123" customFormat="1" ht="19.5" customHeight="1" spans="1:56">
      <c r="A1215" s="513"/>
      <c r="B1215" s="495"/>
      <c r="C1215" s="1207"/>
      <c r="D1215" s="409"/>
      <c r="E1215" s="390"/>
      <c r="F1215" s="1007"/>
      <c r="G1215" s="217"/>
      <c r="H1215" s="217"/>
      <c r="I1215" s="915"/>
      <c r="J1215" s="217"/>
      <c r="K1215" s="774"/>
      <c r="L1215" s="388"/>
      <c r="M1215" s="526"/>
      <c r="N1215" s="526"/>
      <c r="O1215" s="526"/>
      <c r="P1215" s="526"/>
      <c r="Q1215" s="526"/>
      <c r="R1215" s="526"/>
      <c r="S1215" s="905"/>
      <c r="T1215" s="359"/>
      <c r="BC1215" s="1164"/>
      <c r="BD1215" s="573"/>
    </row>
    <row r="1216" s="1123" customFormat="1" ht="19.5" customHeight="1" spans="1:56">
      <c r="A1216" s="513"/>
      <c r="B1216" s="495"/>
      <c r="C1216" s="1207"/>
      <c r="D1216" s="409"/>
      <c r="E1216" s="390"/>
      <c r="F1216" s="1007"/>
      <c r="G1216" s="217"/>
      <c r="H1216" s="217"/>
      <c r="I1216" s="915"/>
      <c r="J1216" s="217"/>
      <c r="K1216" s="774"/>
      <c r="L1216" s="388"/>
      <c r="M1216" s="526"/>
      <c r="N1216" s="526"/>
      <c r="O1216" s="526"/>
      <c r="P1216" s="526"/>
      <c r="Q1216" s="526"/>
      <c r="R1216" s="526"/>
      <c r="S1216" s="905"/>
      <c r="T1216" s="359"/>
      <c r="BC1216" s="1164"/>
      <c r="BD1216" s="573"/>
    </row>
    <row r="1217" s="1123" customFormat="1" ht="19.5" customHeight="1" spans="1:56">
      <c r="A1217" s="513"/>
      <c r="B1217" s="495"/>
      <c r="C1217" s="1207"/>
      <c r="D1217" s="409"/>
      <c r="E1217" s="390"/>
      <c r="F1217" s="1007"/>
      <c r="G1217" s="217"/>
      <c r="H1217" s="217"/>
      <c r="I1217" s="915"/>
      <c r="J1217" s="217"/>
      <c r="K1217" s="774"/>
      <c r="L1217" s="388"/>
      <c r="M1217" s="526"/>
      <c r="N1217" s="526"/>
      <c r="O1217" s="526"/>
      <c r="P1217" s="526"/>
      <c r="Q1217" s="526"/>
      <c r="R1217" s="526"/>
      <c r="S1217" s="905"/>
      <c r="T1217" s="394"/>
      <c r="BC1217" s="1164"/>
      <c r="BD1217" s="573"/>
    </row>
    <row r="1218" s="1123" customFormat="1" ht="19.5" customHeight="1" spans="1:56">
      <c r="A1218" s="513"/>
      <c r="B1218" s="495"/>
      <c r="C1218" s="1207"/>
      <c r="D1218" s="409"/>
      <c r="E1218" s="390"/>
      <c r="F1218" s="1007"/>
      <c r="G1218" s="217"/>
      <c r="H1218" s="217"/>
      <c r="I1218" s="915"/>
      <c r="J1218" s="217"/>
      <c r="K1218" s="774"/>
      <c r="L1218" s="388"/>
      <c r="M1218" s="526"/>
      <c r="N1218" s="526"/>
      <c r="O1218" s="526"/>
      <c r="P1218" s="526"/>
      <c r="Q1218" s="526"/>
      <c r="R1218" s="526"/>
      <c r="S1218" s="905"/>
      <c r="T1218" s="359"/>
      <c r="BC1218" s="1164"/>
      <c r="BD1218" s="573"/>
    </row>
    <row r="1219" s="1123" customFormat="1" ht="19.5" customHeight="1" spans="1:56">
      <c r="A1219" s="513"/>
      <c r="B1219" s="495"/>
      <c r="C1219" s="1207"/>
      <c r="D1219" s="409"/>
      <c r="E1219" s="390"/>
      <c r="F1219" s="1007"/>
      <c r="G1219" s="217"/>
      <c r="H1219" s="217"/>
      <c r="I1219" s="915"/>
      <c r="J1219" s="217"/>
      <c r="K1219" s="774"/>
      <c r="L1219" s="388"/>
      <c r="M1219" s="526"/>
      <c r="N1219" s="526"/>
      <c r="O1219" s="526"/>
      <c r="P1219" s="526"/>
      <c r="Q1219" s="526"/>
      <c r="R1219" s="526"/>
      <c r="S1219" s="905"/>
      <c r="T1219" s="359"/>
      <c r="BC1219" s="1164"/>
      <c r="BD1219" s="573"/>
    </row>
    <row r="1220" s="1123" customFormat="1" customHeight="1" spans="1:56">
      <c r="A1220" s="513"/>
      <c r="B1220" s="495"/>
      <c r="C1220" s="1207"/>
      <c r="D1220" s="409"/>
      <c r="E1220" s="390"/>
      <c r="F1220" s="1007"/>
      <c r="G1220" s="217"/>
      <c r="H1220" s="217"/>
      <c r="I1220" s="915"/>
      <c r="J1220" s="217"/>
      <c r="K1220" s="774"/>
      <c r="L1220" s="388"/>
      <c r="M1220" s="526"/>
      <c r="N1220" s="526"/>
      <c r="O1220" s="526"/>
      <c r="P1220" s="526"/>
      <c r="Q1220" s="526"/>
      <c r="R1220" s="217"/>
      <c r="S1220" s="1158"/>
      <c r="T1220" s="359"/>
      <c r="BC1220" s="1164"/>
      <c r="BD1220" s="573"/>
    </row>
    <row r="1221" s="1123" customFormat="1" customHeight="1" spans="1:56">
      <c r="A1221" s="513"/>
      <c r="B1221" s="495"/>
      <c r="C1221" s="1207"/>
      <c r="D1221" s="409"/>
      <c r="E1221" s="390"/>
      <c r="F1221" s="1007"/>
      <c r="G1221" s="217"/>
      <c r="H1221" s="217"/>
      <c r="I1221" s="915"/>
      <c r="J1221" s="217"/>
      <c r="K1221" s="774"/>
      <c r="L1221" s="388"/>
      <c r="M1221" s="526"/>
      <c r="N1221" s="526"/>
      <c r="O1221" s="526"/>
      <c r="P1221" s="526"/>
      <c r="Q1221" s="526"/>
      <c r="R1221" s="526"/>
      <c r="S1221" s="905"/>
      <c r="T1221" s="359"/>
      <c r="BC1221" s="1164"/>
      <c r="BD1221" s="573"/>
    </row>
    <row r="1222" s="1123" customFormat="1" customHeight="1" spans="1:56">
      <c r="A1222" s="513"/>
      <c r="B1222" s="495"/>
      <c r="C1222" s="1207"/>
      <c r="D1222" s="409"/>
      <c r="E1222" s="390"/>
      <c r="F1222" s="1007"/>
      <c r="G1222" s="217"/>
      <c r="H1222" s="217"/>
      <c r="I1222" s="915"/>
      <c r="J1222" s="217"/>
      <c r="K1222" s="774"/>
      <c r="L1222" s="388"/>
      <c r="M1222" s="526"/>
      <c r="N1222" s="526"/>
      <c r="O1222" s="526"/>
      <c r="P1222" s="526"/>
      <c r="Q1222" s="526"/>
      <c r="R1222" s="526"/>
      <c r="S1222" s="905"/>
      <c r="T1222" s="359"/>
      <c r="BC1222" s="1164"/>
      <c r="BD1222" s="573"/>
    </row>
    <row r="1223" s="1123" customFormat="1" customHeight="1" spans="1:56">
      <c r="A1223" s="513"/>
      <c r="B1223" s="495"/>
      <c r="C1223" s="1207"/>
      <c r="D1223" s="409"/>
      <c r="E1223" s="390"/>
      <c r="F1223" s="1007"/>
      <c r="G1223" s="217"/>
      <c r="H1223" s="217"/>
      <c r="I1223" s="915"/>
      <c r="J1223" s="217"/>
      <c r="K1223" s="774"/>
      <c r="L1223" s="388"/>
      <c r="M1223" s="526"/>
      <c r="N1223" s="526"/>
      <c r="O1223" s="526"/>
      <c r="P1223" s="526"/>
      <c r="Q1223" s="526"/>
      <c r="R1223" s="526"/>
      <c r="S1223" s="905"/>
      <c r="T1223" s="394"/>
      <c r="BC1223" s="1164"/>
      <c r="BD1223" s="573"/>
    </row>
    <row r="1224" s="1123" customFormat="1" customHeight="1" spans="1:56">
      <c r="A1224" s="513"/>
      <c r="B1224" s="495"/>
      <c r="C1224" s="1207"/>
      <c r="D1224" s="409"/>
      <c r="E1224" s="390"/>
      <c r="F1224" s="1007"/>
      <c r="G1224" s="217"/>
      <c r="H1224" s="217"/>
      <c r="I1224" s="915"/>
      <c r="J1224" s="217"/>
      <c r="K1224" s="774"/>
      <c r="L1224" s="388"/>
      <c r="M1224" s="526"/>
      <c r="N1224" s="526"/>
      <c r="O1224" s="526"/>
      <c r="P1224" s="526"/>
      <c r="Q1224" s="526"/>
      <c r="R1224" s="526"/>
      <c r="S1224" s="905"/>
      <c r="T1224" s="359"/>
      <c r="BC1224" s="1164"/>
      <c r="BD1224" s="573"/>
    </row>
    <row r="1225" s="1123" customFormat="1" customHeight="1" spans="1:56">
      <c r="A1225" s="513"/>
      <c r="B1225" s="495"/>
      <c r="C1225" s="1207"/>
      <c r="D1225" s="409"/>
      <c r="E1225" s="390"/>
      <c r="F1225" s="1007"/>
      <c r="G1225" s="217"/>
      <c r="H1225" s="217"/>
      <c r="I1225" s="915"/>
      <c r="J1225" s="217"/>
      <c r="K1225" s="774"/>
      <c r="L1225" s="388"/>
      <c r="M1225" s="526"/>
      <c r="N1225" s="526"/>
      <c r="O1225" s="526"/>
      <c r="P1225" s="526"/>
      <c r="Q1225" s="526"/>
      <c r="R1225" s="217"/>
      <c r="S1225" s="688"/>
      <c r="T1225" s="359"/>
      <c r="BC1225" s="1164"/>
      <c r="BD1225" s="573"/>
    </row>
    <row r="1226" s="1123" customFormat="1" customHeight="1" spans="1:56">
      <c r="A1226" s="513"/>
      <c r="B1226" s="495"/>
      <c r="C1226" s="1207"/>
      <c r="D1226" s="409"/>
      <c r="E1226" s="390"/>
      <c r="F1226" s="1007"/>
      <c r="G1226" s="217"/>
      <c r="H1226" s="217"/>
      <c r="I1226" s="915"/>
      <c r="J1226" s="217"/>
      <c r="K1226" s="774"/>
      <c r="L1226" s="388"/>
      <c r="M1226" s="526"/>
      <c r="N1226" s="526"/>
      <c r="O1226" s="526"/>
      <c r="P1226" s="526"/>
      <c r="Q1226" s="526"/>
      <c r="R1226" s="526"/>
      <c r="S1226" s="905"/>
      <c r="T1226" s="359"/>
      <c r="BC1226" s="1164"/>
      <c r="BD1226" s="573"/>
    </row>
    <row r="1227" s="1123" customFormat="1" customHeight="1" spans="1:56">
      <c r="A1227" s="513"/>
      <c r="B1227" s="495"/>
      <c r="C1227" s="1207"/>
      <c r="D1227" s="409"/>
      <c r="E1227" s="390"/>
      <c r="F1227" s="1007"/>
      <c r="G1227" s="217"/>
      <c r="H1227" s="217"/>
      <c r="I1227" s="915"/>
      <c r="J1227" s="217"/>
      <c r="K1227" s="774"/>
      <c r="L1227" s="388"/>
      <c r="M1227" s="526"/>
      <c r="N1227" s="526"/>
      <c r="O1227" s="526"/>
      <c r="P1227" s="526"/>
      <c r="Q1227" s="526"/>
      <c r="R1227" s="526"/>
      <c r="S1227" s="905"/>
      <c r="T1227" s="394"/>
      <c r="BC1227" s="1164"/>
      <c r="BD1227" s="573"/>
    </row>
    <row r="1228" s="1123" customFormat="1" customHeight="1" spans="1:56">
      <c r="A1228" s="513"/>
      <c r="B1228" s="495"/>
      <c r="C1228" s="1207"/>
      <c r="D1228" s="409"/>
      <c r="E1228" s="390"/>
      <c r="F1228" s="1007"/>
      <c r="G1228" s="217"/>
      <c r="H1228" s="217"/>
      <c r="I1228" s="915"/>
      <c r="J1228" s="217"/>
      <c r="K1228" s="774"/>
      <c r="L1228" s="388"/>
      <c r="M1228" s="526"/>
      <c r="N1228" s="526"/>
      <c r="O1228" s="526"/>
      <c r="P1228" s="526"/>
      <c r="Q1228" s="526"/>
      <c r="R1228" s="526"/>
      <c r="S1228" s="905"/>
      <c r="T1228" s="359"/>
      <c r="BC1228" s="1164"/>
      <c r="BD1228" s="573"/>
    </row>
    <row r="1229" s="1123" customFormat="1" customHeight="1" spans="1:56">
      <c r="A1229" s="513"/>
      <c r="B1229" s="495"/>
      <c r="C1229" s="1207"/>
      <c r="D1229" s="409"/>
      <c r="E1229" s="390"/>
      <c r="F1229" s="1007"/>
      <c r="G1229" s="217"/>
      <c r="H1229" s="217"/>
      <c r="I1229" s="915"/>
      <c r="J1229" s="217"/>
      <c r="K1229" s="774"/>
      <c r="L1229" s="388"/>
      <c r="M1229" s="526"/>
      <c r="N1229" s="526"/>
      <c r="O1229" s="526"/>
      <c r="P1229" s="526"/>
      <c r="Q1229" s="526"/>
      <c r="R1229" s="526"/>
      <c r="S1229" s="905"/>
      <c r="T1229" s="359"/>
      <c r="BC1229" s="1164"/>
      <c r="BD1229" s="573"/>
    </row>
    <row r="1230" s="1123" customFormat="1" customHeight="1" spans="1:56">
      <c r="A1230" s="513"/>
      <c r="B1230" s="495"/>
      <c r="C1230" s="1207"/>
      <c r="D1230" s="409"/>
      <c r="E1230" s="390"/>
      <c r="F1230" s="1007"/>
      <c r="G1230" s="217"/>
      <c r="H1230" s="217"/>
      <c r="I1230" s="915"/>
      <c r="J1230" s="217"/>
      <c r="K1230" s="774"/>
      <c r="L1230" s="388"/>
      <c r="M1230" s="526"/>
      <c r="N1230" s="526"/>
      <c r="O1230" s="526"/>
      <c r="P1230" s="526"/>
      <c r="Q1230" s="526"/>
      <c r="R1230" s="526"/>
      <c r="S1230" s="905"/>
      <c r="T1230" s="394"/>
      <c r="BC1230" s="1164"/>
      <c r="BD1230" s="573"/>
    </row>
    <row r="1231" s="1123" customFormat="1" customHeight="1" spans="1:56">
      <c r="A1231" s="513"/>
      <c r="B1231" s="495"/>
      <c r="C1231" s="1207"/>
      <c r="D1231" s="409"/>
      <c r="E1231" s="390"/>
      <c r="F1231" s="1007"/>
      <c r="G1231" s="217"/>
      <c r="H1231" s="217"/>
      <c r="I1231" s="915"/>
      <c r="J1231" s="217"/>
      <c r="K1231" s="774"/>
      <c r="L1231" s="388"/>
      <c r="M1231" s="526"/>
      <c r="N1231" s="526"/>
      <c r="O1231" s="526"/>
      <c r="P1231" s="526"/>
      <c r="Q1231" s="526"/>
      <c r="R1231" s="526"/>
      <c r="S1231" s="905"/>
      <c r="T1231" s="359"/>
      <c r="BC1231" s="1164"/>
      <c r="BD1231" s="573"/>
    </row>
    <row r="1232" s="1123" customFormat="1" customHeight="1" spans="1:56">
      <c r="A1232" s="513"/>
      <c r="B1232" s="495"/>
      <c r="C1232" s="1207"/>
      <c r="D1232" s="409"/>
      <c r="E1232" s="390"/>
      <c r="F1232" s="1007"/>
      <c r="G1232" s="217"/>
      <c r="H1232" s="217"/>
      <c r="I1232" s="915"/>
      <c r="J1232" s="217"/>
      <c r="K1232" s="774"/>
      <c r="L1232" s="388"/>
      <c r="M1232" s="526"/>
      <c r="N1232" s="526"/>
      <c r="O1232" s="526"/>
      <c r="P1232" s="526"/>
      <c r="Q1232" s="526"/>
      <c r="R1232" s="217"/>
      <c r="S1232" s="1158"/>
      <c r="T1232" s="359"/>
      <c r="BC1232" s="1164"/>
      <c r="BD1232" s="573"/>
    </row>
    <row r="1233" s="1123" customFormat="1" customHeight="1" spans="1:56">
      <c r="A1233" s="513"/>
      <c r="B1233" s="495"/>
      <c r="C1233" s="1207"/>
      <c r="D1233" s="409"/>
      <c r="E1233" s="390"/>
      <c r="F1233" s="1007"/>
      <c r="G1233" s="217"/>
      <c r="H1233" s="217"/>
      <c r="I1233" s="915"/>
      <c r="J1233" s="217"/>
      <c r="K1233" s="774"/>
      <c r="L1233" s="388"/>
      <c r="M1233" s="526"/>
      <c r="N1233" s="526"/>
      <c r="O1233" s="526"/>
      <c r="P1233" s="526"/>
      <c r="Q1233" s="526"/>
      <c r="R1233" s="526"/>
      <c r="S1233" s="905"/>
      <c r="T1233" s="359"/>
      <c r="BC1233" s="1164"/>
      <c r="BD1233" s="573"/>
    </row>
    <row r="1234" s="1123" customFormat="1" customHeight="1" spans="1:56">
      <c r="A1234" s="513"/>
      <c r="B1234" s="495"/>
      <c r="C1234" s="1207"/>
      <c r="D1234" s="409"/>
      <c r="E1234" s="390"/>
      <c r="F1234" s="1007"/>
      <c r="G1234" s="217"/>
      <c r="H1234" s="217"/>
      <c r="I1234" s="915"/>
      <c r="J1234" s="217"/>
      <c r="K1234" s="774"/>
      <c r="L1234" s="388"/>
      <c r="M1234" s="526"/>
      <c r="N1234" s="526"/>
      <c r="O1234" s="526"/>
      <c r="P1234" s="526"/>
      <c r="Q1234" s="526"/>
      <c r="R1234" s="526"/>
      <c r="S1234" s="905"/>
      <c r="T1234" s="359"/>
      <c r="BC1234" s="1164"/>
      <c r="BD1234" s="573"/>
    </row>
    <row r="1235" s="1123" customFormat="1" customHeight="1" spans="1:56">
      <c r="A1235" s="513"/>
      <c r="B1235" s="495"/>
      <c r="C1235" s="1207"/>
      <c r="D1235" s="409"/>
      <c r="E1235" s="390"/>
      <c r="F1235" s="1007"/>
      <c r="G1235" s="217"/>
      <c r="H1235" s="217"/>
      <c r="I1235" s="915"/>
      <c r="J1235" s="217"/>
      <c r="K1235" s="774"/>
      <c r="L1235" s="388"/>
      <c r="M1235" s="526"/>
      <c r="N1235" s="526"/>
      <c r="O1235" s="526"/>
      <c r="P1235" s="526"/>
      <c r="Q1235" s="526"/>
      <c r="R1235" s="526"/>
      <c r="S1235" s="905"/>
      <c r="T1235" s="394"/>
      <c r="BC1235" s="1164"/>
      <c r="BD1235" s="573"/>
    </row>
    <row r="1236" s="1123" customFormat="1" customHeight="1" spans="1:56">
      <c r="A1236" s="513"/>
      <c r="B1236" s="495"/>
      <c r="C1236" s="1207"/>
      <c r="D1236" s="409"/>
      <c r="E1236" s="390"/>
      <c r="F1236" s="1007"/>
      <c r="G1236" s="217"/>
      <c r="H1236" s="217"/>
      <c r="I1236" s="915"/>
      <c r="J1236" s="217"/>
      <c r="K1236" s="774"/>
      <c r="L1236" s="388"/>
      <c r="M1236" s="526"/>
      <c r="N1236" s="526"/>
      <c r="O1236" s="526"/>
      <c r="P1236" s="526"/>
      <c r="Q1236" s="526"/>
      <c r="R1236" s="526"/>
      <c r="S1236" s="905"/>
      <c r="T1236" s="359"/>
      <c r="BC1236" s="1164"/>
      <c r="BD1236" s="573"/>
    </row>
    <row r="1237" s="1123" customFormat="1" customHeight="1" spans="1:56">
      <c r="A1237" s="513"/>
      <c r="B1237" s="495"/>
      <c r="C1237" s="1207"/>
      <c r="D1237" s="409"/>
      <c r="E1237" s="390"/>
      <c r="F1237" s="1007"/>
      <c r="G1237" s="217"/>
      <c r="H1237" s="217"/>
      <c r="I1237" s="915"/>
      <c r="J1237" s="217"/>
      <c r="K1237" s="774"/>
      <c r="L1237" s="388"/>
      <c r="M1237" s="526"/>
      <c r="N1237" s="526"/>
      <c r="O1237" s="526"/>
      <c r="P1237" s="526"/>
      <c r="Q1237" s="526"/>
      <c r="R1237" s="526"/>
      <c r="S1237" s="905"/>
      <c r="T1237" s="359"/>
      <c r="BC1237" s="1164"/>
      <c r="BD1237" s="573"/>
    </row>
    <row r="1238" s="1123" customFormat="1" customHeight="1" spans="1:56">
      <c r="A1238" s="513"/>
      <c r="B1238" s="495"/>
      <c r="C1238" s="1207"/>
      <c r="D1238" s="409"/>
      <c r="E1238" s="390"/>
      <c r="F1238" s="1007"/>
      <c r="G1238" s="217"/>
      <c r="H1238" s="217"/>
      <c r="I1238" s="915"/>
      <c r="J1238" s="217"/>
      <c r="K1238" s="774"/>
      <c r="L1238" s="388"/>
      <c r="M1238" s="526"/>
      <c r="N1238" s="526"/>
      <c r="O1238" s="526"/>
      <c r="P1238" s="526"/>
      <c r="Q1238" s="526"/>
      <c r="R1238" s="526"/>
      <c r="S1238" s="905"/>
      <c r="T1238" s="394"/>
      <c r="BC1238" s="1164"/>
      <c r="BD1238" s="573"/>
    </row>
    <row r="1239" s="1123" customFormat="1" customHeight="1" spans="1:56">
      <c r="A1239" s="513"/>
      <c r="B1239" s="495"/>
      <c r="C1239" s="1207"/>
      <c r="D1239" s="409"/>
      <c r="E1239" s="390"/>
      <c r="F1239" s="1007"/>
      <c r="G1239" s="217"/>
      <c r="H1239" s="217"/>
      <c r="I1239" s="915"/>
      <c r="J1239" s="217"/>
      <c r="K1239" s="774"/>
      <c r="L1239" s="388"/>
      <c r="M1239" s="526"/>
      <c r="N1239" s="526"/>
      <c r="O1239" s="526"/>
      <c r="P1239" s="526"/>
      <c r="Q1239" s="526"/>
      <c r="R1239" s="526"/>
      <c r="S1239" s="905"/>
      <c r="T1239" s="359"/>
      <c r="BC1239" s="1164"/>
      <c r="BD1239" s="573"/>
    </row>
    <row r="1240" s="1123" customFormat="1" customHeight="1" spans="1:56">
      <c r="A1240" s="513"/>
      <c r="B1240" s="495"/>
      <c r="C1240" s="1207"/>
      <c r="D1240" s="409"/>
      <c r="E1240" s="390"/>
      <c r="F1240" s="1007"/>
      <c r="G1240" s="217"/>
      <c r="H1240" s="217"/>
      <c r="I1240" s="915"/>
      <c r="J1240" s="217"/>
      <c r="K1240" s="774"/>
      <c r="L1240" s="388"/>
      <c r="M1240" s="526"/>
      <c r="N1240" s="526"/>
      <c r="O1240" s="526"/>
      <c r="P1240" s="526"/>
      <c r="Q1240" s="526"/>
      <c r="R1240" s="526"/>
      <c r="S1240" s="905"/>
      <c r="T1240" s="394"/>
      <c r="BC1240" s="1164"/>
      <c r="BD1240" s="573"/>
    </row>
    <row r="1241" s="1123" customFormat="1" customHeight="1" spans="1:56">
      <c r="A1241" s="513"/>
      <c r="B1241" s="495"/>
      <c r="C1241" s="1207"/>
      <c r="D1241" s="409"/>
      <c r="E1241" s="390"/>
      <c r="F1241" s="1007"/>
      <c r="G1241" s="217"/>
      <c r="H1241" s="217"/>
      <c r="I1241" s="915"/>
      <c r="J1241" s="217"/>
      <c r="K1241" s="774"/>
      <c r="L1241" s="388"/>
      <c r="M1241" s="526"/>
      <c r="N1241" s="526"/>
      <c r="O1241" s="526"/>
      <c r="P1241" s="526"/>
      <c r="Q1241" s="526"/>
      <c r="R1241" s="526"/>
      <c r="S1241" s="905"/>
      <c r="T1241" s="359"/>
      <c r="BC1241" s="1164"/>
      <c r="BD1241" s="573"/>
    </row>
    <row r="1242" s="1123" customFormat="1" customHeight="1" spans="1:56">
      <c r="A1242" s="513"/>
      <c r="B1242" s="495"/>
      <c r="C1242" s="1207"/>
      <c r="D1242" s="409"/>
      <c r="E1242" s="390"/>
      <c r="F1242" s="1007"/>
      <c r="G1242" s="217"/>
      <c r="H1242" s="217"/>
      <c r="I1242" s="915"/>
      <c r="J1242" s="217"/>
      <c r="K1242" s="774"/>
      <c r="L1242" s="388"/>
      <c r="M1242" s="526"/>
      <c r="N1242" s="526"/>
      <c r="O1242" s="526"/>
      <c r="P1242" s="526"/>
      <c r="Q1242" s="526"/>
      <c r="R1242" s="526"/>
      <c r="S1242" s="905"/>
      <c r="T1242" s="359"/>
      <c r="BC1242" s="1164"/>
      <c r="BD1242" s="573"/>
    </row>
    <row r="1243" s="1123" customFormat="1" customHeight="1" spans="1:56">
      <c r="A1243" s="513"/>
      <c r="B1243" s="495"/>
      <c r="C1243" s="1207"/>
      <c r="D1243" s="409"/>
      <c r="E1243" s="390"/>
      <c r="F1243" s="1007"/>
      <c r="G1243" s="217"/>
      <c r="H1243" s="217"/>
      <c r="I1243" s="915"/>
      <c r="J1243" s="217"/>
      <c r="K1243" s="774"/>
      <c r="L1243" s="388"/>
      <c r="M1243" s="526"/>
      <c r="N1243" s="526"/>
      <c r="O1243" s="526"/>
      <c r="P1243" s="526"/>
      <c r="Q1243" s="526"/>
      <c r="R1243" s="217"/>
      <c r="S1243" s="1158"/>
      <c r="T1243" s="359"/>
      <c r="BC1243" s="1164"/>
      <c r="BD1243" s="573"/>
    </row>
    <row r="1244" s="1123" customFormat="1" customHeight="1" spans="1:56">
      <c r="A1244" s="513"/>
      <c r="B1244" s="495"/>
      <c r="C1244" s="1207"/>
      <c r="D1244" s="409"/>
      <c r="E1244" s="390"/>
      <c r="F1244" s="1007"/>
      <c r="G1244" s="217"/>
      <c r="H1244" s="217"/>
      <c r="I1244" s="915"/>
      <c r="J1244" s="217"/>
      <c r="K1244" s="774"/>
      <c r="L1244" s="388"/>
      <c r="M1244" s="526"/>
      <c r="N1244" s="526"/>
      <c r="O1244" s="526"/>
      <c r="P1244" s="526"/>
      <c r="Q1244" s="526"/>
      <c r="R1244" s="526"/>
      <c r="S1244" s="905"/>
      <c r="T1244" s="359"/>
      <c r="BC1244" s="1164"/>
      <c r="BD1244" s="573"/>
    </row>
    <row r="1245" s="1123" customFormat="1" customHeight="1" spans="1:56">
      <c r="A1245" s="513"/>
      <c r="B1245" s="495"/>
      <c r="C1245" s="1207"/>
      <c r="D1245" s="409"/>
      <c r="E1245" s="390"/>
      <c r="F1245" s="1007"/>
      <c r="G1245" s="217"/>
      <c r="H1245" s="217"/>
      <c r="I1245" s="915"/>
      <c r="J1245" s="217"/>
      <c r="K1245" s="774"/>
      <c r="L1245" s="388"/>
      <c r="M1245" s="526"/>
      <c r="N1245" s="526"/>
      <c r="O1245" s="526"/>
      <c r="P1245" s="526"/>
      <c r="Q1245" s="526"/>
      <c r="R1245" s="526"/>
      <c r="S1245" s="905"/>
      <c r="T1245" s="394"/>
      <c r="BC1245" s="1164"/>
      <c r="BD1245" s="573"/>
    </row>
    <row r="1246" s="1123" customFormat="1" customHeight="1" spans="1:56">
      <c r="A1246" s="513"/>
      <c r="B1246" s="495"/>
      <c r="C1246" s="1207"/>
      <c r="D1246" s="409"/>
      <c r="E1246" s="390"/>
      <c r="F1246" s="1007"/>
      <c r="G1246" s="217"/>
      <c r="H1246" s="217"/>
      <c r="I1246" s="915"/>
      <c r="J1246" s="217"/>
      <c r="K1246" s="774"/>
      <c r="L1246" s="388"/>
      <c r="M1246" s="526"/>
      <c r="N1246" s="526"/>
      <c r="O1246" s="526"/>
      <c r="P1246" s="526"/>
      <c r="Q1246" s="526"/>
      <c r="R1246" s="526"/>
      <c r="S1246" s="905"/>
      <c r="T1246" s="359"/>
      <c r="BC1246" s="1164"/>
      <c r="BD1246" s="573"/>
    </row>
    <row r="1247" s="1123" customFormat="1" customHeight="1" spans="1:56">
      <c r="A1247" s="513"/>
      <c r="B1247" s="495"/>
      <c r="C1247" s="1207"/>
      <c r="D1247" s="409"/>
      <c r="E1247" s="390"/>
      <c r="F1247" s="1007"/>
      <c r="G1247" s="217"/>
      <c r="H1247" s="217"/>
      <c r="I1247" s="915"/>
      <c r="J1247" s="217"/>
      <c r="K1247" s="774"/>
      <c r="L1247" s="388"/>
      <c r="M1247" s="526"/>
      <c r="N1247" s="526"/>
      <c r="O1247" s="526"/>
      <c r="P1247" s="526"/>
      <c r="Q1247" s="526"/>
      <c r="R1247" s="526"/>
      <c r="S1247" s="905"/>
      <c r="T1247" s="394"/>
      <c r="BC1247" s="1164"/>
      <c r="BD1247" s="573"/>
    </row>
    <row r="1248" s="1123" customFormat="1" customHeight="1" spans="1:56">
      <c r="A1248" s="513"/>
      <c r="B1248" s="495"/>
      <c r="C1248" s="1207"/>
      <c r="D1248" s="409"/>
      <c r="E1248" s="390"/>
      <c r="F1248" s="1007"/>
      <c r="G1248" s="217"/>
      <c r="H1248" s="217"/>
      <c r="I1248" s="915"/>
      <c r="J1248" s="217"/>
      <c r="K1248" s="774"/>
      <c r="L1248" s="388"/>
      <c r="M1248" s="526"/>
      <c r="N1248" s="526"/>
      <c r="O1248" s="526"/>
      <c r="P1248" s="526"/>
      <c r="Q1248" s="526"/>
      <c r="R1248" s="526"/>
      <c r="S1248" s="905"/>
      <c r="T1248" s="359"/>
      <c r="BC1248" s="1164"/>
      <c r="BD1248" s="573"/>
    </row>
    <row r="1249" s="1123" customFormat="1" customHeight="1" spans="1:56">
      <c r="A1249" s="513"/>
      <c r="B1249" s="495"/>
      <c r="C1249" s="1207"/>
      <c r="D1249" s="409"/>
      <c r="E1249" s="390"/>
      <c r="F1249" s="1007"/>
      <c r="G1249" s="217"/>
      <c r="H1249" s="217"/>
      <c r="I1249" s="915"/>
      <c r="J1249" s="217"/>
      <c r="K1249" s="774"/>
      <c r="L1249" s="388"/>
      <c r="M1249" s="526"/>
      <c r="N1249" s="526"/>
      <c r="O1249" s="526"/>
      <c r="P1249" s="526"/>
      <c r="Q1249" s="526"/>
      <c r="R1249" s="526"/>
      <c r="S1249" s="905"/>
      <c r="T1249" s="359"/>
      <c r="BC1249" s="1164"/>
      <c r="BD1249" s="573"/>
    </row>
    <row r="1250" s="1123" customFormat="1" customHeight="1" spans="1:56">
      <c r="A1250" s="513"/>
      <c r="B1250" s="495"/>
      <c r="C1250" s="1207"/>
      <c r="D1250" s="409"/>
      <c r="E1250" s="390"/>
      <c r="F1250" s="1007"/>
      <c r="G1250" s="217"/>
      <c r="H1250" s="217"/>
      <c r="I1250" s="915"/>
      <c r="J1250" s="217"/>
      <c r="K1250" s="774"/>
      <c r="L1250" s="388"/>
      <c r="M1250" s="526"/>
      <c r="N1250" s="526"/>
      <c r="O1250" s="526"/>
      <c r="P1250" s="526"/>
      <c r="Q1250" s="526"/>
      <c r="R1250" s="526"/>
      <c r="S1250" s="905"/>
      <c r="T1250" s="359"/>
      <c r="BC1250" s="1164"/>
      <c r="BD1250" s="573"/>
    </row>
    <row r="1251" s="1123" customFormat="1" customHeight="1" spans="1:56">
      <c r="A1251" s="513"/>
      <c r="B1251" s="495"/>
      <c r="C1251" s="1207"/>
      <c r="D1251" s="409"/>
      <c r="E1251" s="390"/>
      <c r="F1251" s="1007"/>
      <c r="G1251" s="217"/>
      <c r="H1251" s="217"/>
      <c r="I1251" s="915"/>
      <c r="J1251" s="217"/>
      <c r="K1251" s="774"/>
      <c r="L1251" s="388"/>
      <c r="M1251" s="526"/>
      <c r="N1251" s="526"/>
      <c r="O1251" s="526"/>
      <c r="P1251" s="526"/>
      <c r="Q1251" s="526"/>
      <c r="R1251" s="526"/>
      <c r="S1251" s="905"/>
      <c r="T1251" s="359"/>
      <c r="BC1251" s="1164"/>
      <c r="BD1251" s="573"/>
    </row>
    <row r="1252" s="1123" customFormat="1" customHeight="1" spans="1:56">
      <c r="A1252" s="513"/>
      <c r="B1252" s="495"/>
      <c r="C1252" s="1207"/>
      <c r="D1252" s="409"/>
      <c r="E1252" s="390"/>
      <c r="F1252" s="1007"/>
      <c r="G1252" s="217"/>
      <c r="H1252" s="217"/>
      <c r="I1252" s="915"/>
      <c r="J1252" s="217"/>
      <c r="K1252" s="774"/>
      <c r="L1252" s="388"/>
      <c r="M1252" s="526"/>
      <c r="N1252" s="526"/>
      <c r="O1252" s="526"/>
      <c r="P1252" s="526"/>
      <c r="Q1252" s="526"/>
      <c r="R1252" s="217"/>
      <c r="S1252" s="1158"/>
      <c r="T1252" s="359"/>
      <c r="BC1252" s="1164"/>
      <c r="BD1252" s="573"/>
    </row>
    <row r="1253" s="1123" customFormat="1" customHeight="1" spans="1:56">
      <c r="A1253" s="513"/>
      <c r="B1253" s="495"/>
      <c r="C1253" s="1207"/>
      <c r="D1253" s="409"/>
      <c r="E1253" s="390"/>
      <c r="F1253" s="1007"/>
      <c r="G1253" s="217"/>
      <c r="H1253" s="217"/>
      <c r="I1253" s="915"/>
      <c r="J1253" s="217"/>
      <c r="K1253" s="774"/>
      <c r="L1253" s="388"/>
      <c r="M1253" s="526"/>
      <c r="N1253" s="526"/>
      <c r="O1253" s="526"/>
      <c r="P1253" s="526"/>
      <c r="Q1253" s="526"/>
      <c r="R1253" s="526"/>
      <c r="S1253" s="905"/>
      <c r="T1253" s="359"/>
      <c r="BC1253" s="1164"/>
      <c r="BD1253" s="573"/>
    </row>
    <row r="1254" s="1123" customFormat="1" customHeight="1" spans="1:56">
      <c r="A1254" s="513"/>
      <c r="B1254" s="495"/>
      <c r="C1254" s="1207"/>
      <c r="D1254" s="409"/>
      <c r="E1254" s="390"/>
      <c r="F1254" s="1007"/>
      <c r="G1254" s="217"/>
      <c r="H1254" s="217"/>
      <c r="I1254" s="915"/>
      <c r="J1254" s="217"/>
      <c r="K1254" s="774"/>
      <c r="L1254" s="388"/>
      <c r="M1254" s="526"/>
      <c r="N1254" s="526"/>
      <c r="O1254" s="526"/>
      <c r="P1254" s="526"/>
      <c r="Q1254" s="526"/>
      <c r="R1254" s="526"/>
      <c r="S1254" s="905"/>
      <c r="T1254" s="359"/>
      <c r="BC1254" s="1164"/>
      <c r="BD1254" s="573"/>
    </row>
    <row r="1255" s="1123" customFormat="1" customHeight="1" spans="1:56">
      <c r="A1255" s="513"/>
      <c r="B1255" s="495"/>
      <c r="C1255" s="1207"/>
      <c r="D1255" s="409"/>
      <c r="E1255" s="390"/>
      <c r="F1255" s="1007"/>
      <c r="G1255" s="217"/>
      <c r="H1255" s="217"/>
      <c r="I1255" s="915"/>
      <c r="J1255" s="217"/>
      <c r="K1255" s="774"/>
      <c r="L1255" s="388"/>
      <c r="M1255" s="526"/>
      <c r="N1255" s="526"/>
      <c r="O1255" s="526"/>
      <c r="P1255" s="526"/>
      <c r="Q1255" s="526"/>
      <c r="R1255" s="526"/>
      <c r="S1255" s="905"/>
      <c r="T1255" s="359"/>
      <c r="BC1255" s="1164"/>
      <c r="BD1255" s="573"/>
    </row>
    <row r="1256" s="1123" customFormat="1" customHeight="1" spans="1:56">
      <c r="A1256" s="513"/>
      <c r="B1256" s="495"/>
      <c r="C1256" s="1207"/>
      <c r="D1256" s="409"/>
      <c r="E1256" s="390"/>
      <c r="F1256" s="1007"/>
      <c r="G1256" s="217"/>
      <c r="H1256" s="217"/>
      <c r="I1256" s="915"/>
      <c r="J1256" s="217"/>
      <c r="K1256" s="774"/>
      <c r="L1256" s="388"/>
      <c r="M1256" s="526"/>
      <c r="N1256" s="526"/>
      <c r="O1256" s="526"/>
      <c r="P1256" s="526"/>
      <c r="Q1256" s="526"/>
      <c r="R1256" s="217"/>
      <c r="S1256" s="1158"/>
      <c r="T1256" s="359"/>
      <c r="BC1256" s="1164"/>
      <c r="BD1256" s="573"/>
    </row>
    <row r="1257" s="1123" customFormat="1" customHeight="1" spans="1:56">
      <c r="A1257" s="513"/>
      <c r="B1257" s="495"/>
      <c r="C1257" s="1207"/>
      <c r="D1257" s="409"/>
      <c r="E1257" s="390"/>
      <c r="F1257" s="1007"/>
      <c r="G1257" s="217"/>
      <c r="H1257" s="217"/>
      <c r="I1257" s="915"/>
      <c r="J1257" s="217"/>
      <c r="K1257" s="774"/>
      <c r="L1257" s="388"/>
      <c r="M1257" s="526"/>
      <c r="N1257" s="526"/>
      <c r="O1257" s="526"/>
      <c r="P1257" s="526"/>
      <c r="Q1257" s="526"/>
      <c r="R1257" s="526"/>
      <c r="S1257" s="905"/>
      <c r="T1257" s="359"/>
      <c r="BC1257" s="1164"/>
      <c r="BD1257" s="573"/>
    </row>
    <row r="1258" s="1123" customFormat="1" customHeight="1" spans="1:56">
      <c r="A1258" s="513"/>
      <c r="B1258" s="495"/>
      <c r="C1258" s="1207"/>
      <c r="D1258" s="409"/>
      <c r="E1258" s="390"/>
      <c r="F1258" s="1007"/>
      <c r="G1258" s="217"/>
      <c r="H1258" s="217"/>
      <c r="I1258" s="915"/>
      <c r="J1258" s="217"/>
      <c r="K1258" s="774"/>
      <c r="L1258" s="388"/>
      <c r="M1258" s="526"/>
      <c r="N1258" s="526"/>
      <c r="O1258" s="526"/>
      <c r="P1258" s="526"/>
      <c r="Q1258" s="526"/>
      <c r="R1258" s="217"/>
      <c r="S1258" s="688"/>
      <c r="T1258" s="359"/>
      <c r="BC1258" s="1164"/>
      <c r="BD1258" s="573"/>
    </row>
    <row r="1259" s="1123" customFormat="1" customHeight="1" spans="1:56">
      <c r="A1259" s="513"/>
      <c r="B1259" s="495"/>
      <c r="C1259" s="1207"/>
      <c r="D1259" s="409"/>
      <c r="E1259" s="390"/>
      <c r="F1259" s="1007"/>
      <c r="G1259" s="217"/>
      <c r="H1259" s="217"/>
      <c r="I1259" s="915"/>
      <c r="J1259" s="217"/>
      <c r="K1259" s="774"/>
      <c r="L1259" s="388"/>
      <c r="M1259" s="526"/>
      <c r="N1259" s="526"/>
      <c r="O1259" s="526"/>
      <c r="P1259" s="526"/>
      <c r="Q1259" s="526"/>
      <c r="R1259" s="526"/>
      <c r="S1259" s="905"/>
      <c r="T1259" s="359"/>
      <c r="BC1259" s="1164"/>
      <c r="BD1259" s="573"/>
    </row>
    <row r="1260" s="1123" customFormat="1" customHeight="1" spans="1:56">
      <c r="A1260" s="513"/>
      <c r="B1260" s="495"/>
      <c r="C1260" s="1207"/>
      <c r="D1260" s="409"/>
      <c r="E1260" s="390"/>
      <c r="F1260" s="1007"/>
      <c r="G1260" s="217"/>
      <c r="H1260" s="217"/>
      <c r="I1260" s="915"/>
      <c r="J1260" s="217"/>
      <c r="K1260" s="774"/>
      <c r="L1260" s="388"/>
      <c r="M1260" s="526"/>
      <c r="N1260" s="526"/>
      <c r="O1260" s="526"/>
      <c r="P1260" s="526"/>
      <c r="Q1260" s="526"/>
      <c r="R1260" s="526"/>
      <c r="S1260" s="905"/>
      <c r="T1260" s="359"/>
      <c r="BC1260" s="1164"/>
      <c r="BD1260" s="573"/>
    </row>
    <row r="1261" s="1123" customFormat="1" customHeight="1" spans="1:56">
      <c r="A1261" s="513"/>
      <c r="B1261" s="495"/>
      <c r="C1261" s="1207"/>
      <c r="D1261" s="409"/>
      <c r="E1261" s="390"/>
      <c r="F1261" s="1007"/>
      <c r="G1261" s="217"/>
      <c r="H1261" s="217"/>
      <c r="I1261" s="915"/>
      <c r="J1261" s="217"/>
      <c r="K1261" s="774"/>
      <c r="L1261" s="388"/>
      <c r="M1261" s="526"/>
      <c r="N1261" s="526"/>
      <c r="O1261" s="526"/>
      <c r="P1261" s="526"/>
      <c r="Q1261" s="526"/>
      <c r="R1261" s="526"/>
      <c r="S1261" s="905"/>
      <c r="T1261" s="394"/>
      <c r="BC1261" s="1164"/>
      <c r="BD1261" s="573"/>
    </row>
    <row r="1262" s="1123" customFormat="1" customHeight="1" spans="1:56">
      <c r="A1262" s="513"/>
      <c r="B1262" s="495"/>
      <c r="C1262" s="1207"/>
      <c r="D1262" s="409"/>
      <c r="E1262" s="390"/>
      <c r="F1262" s="1007"/>
      <c r="G1262" s="217"/>
      <c r="H1262" s="217"/>
      <c r="I1262" s="915"/>
      <c r="J1262" s="217"/>
      <c r="K1262" s="774"/>
      <c r="L1262" s="388"/>
      <c r="M1262" s="526"/>
      <c r="N1262" s="526"/>
      <c r="O1262" s="526"/>
      <c r="P1262" s="526"/>
      <c r="Q1262" s="526"/>
      <c r="R1262" s="526"/>
      <c r="S1262" s="905"/>
      <c r="T1262" s="359"/>
      <c r="BC1262" s="1164"/>
      <c r="BD1262" s="573"/>
    </row>
    <row r="1263" s="1123" customFormat="1" customHeight="1" spans="1:56">
      <c r="A1263" s="513"/>
      <c r="B1263" s="495"/>
      <c r="C1263" s="1207"/>
      <c r="D1263" s="409"/>
      <c r="E1263" s="390"/>
      <c r="F1263" s="1007"/>
      <c r="G1263" s="217"/>
      <c r="H1263" s="217"/>
      <c r="I1263" s="915"/>
      <c r="J1263" s="217"/>
      <c r="K1263" s="774"/>
      <c r="L1263" s="388"/>
      <c r="M1263" s="526"/>
      <c r="N1263" s="526"/>
      <c r="O1263" s="526"/>
      <c r="P1263" s="526"/>
      <c r="Q1263" s="526"/>
      <c r="R1263" s="526"/>
      <c r="S1263" s="905"/>
      <c r="T1263" s="394"/>
      <c r="BC1263" s="1164"/>
      <c r="BD1263" s="573"/>
    </row>
    <row r="1264" s="1123" customFormat="1" customHeight="1" spans="1:56">
      <c r="A1264" s="513"/>
      <c r="B1264" s="495"/>
      <c r="C1264" s="1207"/>
      <c r="D1264" s="409"/>
      <c r="E1264" s="390"/>
      <c r="F1264" s="1007"/>
      <c r="G1264" s="217"/>
      <c r="H1264" s="217"/>
      <c r="I1264" s="915"/>
      <c r="J1264" s="217"/>
      <c r="K1264" s="774"/>
      <c r="L1264" s="388"/>
      <c r="M1264" s="526"/>
      <c r="N1264" s="526"/>
      <c r="O1264" s="526"/>
      <c r="P1264" s="526"/>
      <c r="Q1264" s="526"/>
      <c r="R1264" s="526"/>
      <c r="S1264" s="905"/>
      <c r="T1264" s="359"/>
      <c r="BC1264" s="1164"/>
      <c r="BD1264" s="573"/>
    </row>
    <row r="1265" s="1123" customFormat="1" customHeight="1" spans="1:56">
      <c r="A1265" s="513"/>
      <c r="B1265" s="495"/>
      <c r="C1265" s="1207"/>
      <c r="D1265" s="409"/>
      <c r="E1265" s="390"/>
      <c r="F1265" s="1007"/>
      <c r="G1265" s="217"/>
      <c r="H1265" s="217"/>
      <c r="I1265" s="915"/>
      <c r="J1265" s="217"/>
      <c r="K1265" s="774"/>
      <c r="L1265" s="388"/>
      <c r="M1265" s="526"/>
      <c r="N1265" s="526"/>
      <c r="O1265" s="526"/>
      <c r="P1265" s="526"/>
      <c r="Q1265" s="526"/>
      <c r="R1265" s="526"/>
      <c r="S1265" s="905"/>
      <c r="T1265" s="359"/>
      <c r="BC1265" s="1164"/>
      <c r="BD1265" s="573"/>
    </row>
    <row r="1266" s="1123" customFormat="1" customHeight="1" spans="1:56">
      <c r="A1266" s="513"/>
      <c r="B1266" s="495"/>
      <c r="C1266" s="1207"/>
      <c r="D1266" s="409"/>
      <c r="E1266" s="390"/>
      <c r="F1266" s="1007"/>
      <c r="G1266" s="217"/>
      <c r="H1266" s="217"/>
      <c r="I1266" s="915"/>
      <c r="J1266" s="217"/>
      <c r="K1266" s="774"/>
      <c r="L1266" s="388"/>
      <c r="M1266" s="526"/>
      <c r="N1266" s="526"/>
      <c r="O1266" s="526"/>
      <c r="P1266" s="526"/>
      <c r="Q1266" s="526"/>
      <c r="R1266" s="526"/>
      <c r="S1266" s="905"/>
      <c r="T1266" s="359"/>
      <c r="BC1266" s="1164"/>
      <c r="BD1266" s="573"/>
    </row>
    <row r="1267" s="1123" customFormat="1" customHeight="1" spans="1:56">
      <c r="A1267" s="513"/>
      <c r="B1267" s="495"/>
      <c r="C1267" s="1207"/>
      <c r="D1267" s="409"/>
      <c r="E1267" s="390"/>
      <c r="F1267" s="1007"/>
      <c r="G1267" s="217"/>
      <c r="H1267" s="217"/>
      <c r="I1267" s="915"/>
      <c r="J1267" s="217"/>
      <c r="K1267" s="774"/>
      <c r="L1267" s="388"/>
      <c r="M1267" s="526"/>
      <c r="N1267" s="526"/>
      <c r="O1267" s="526"/>
      <c r="P1267" s="526"/>
      <c r="Q1267" s="526"/>
      <c r="R1267" s="526"/>
      <c r="S1267" s="905"/>
      <c r="T1267" s="359"/>
      <c r="BC1267" s="1164"/>
      <c r="BD1267" s="573"/>
    </row>
    <row r="1268" s="1123" customFormat="1" customHeight="1" spans="1:56">
      <c r="A1268" s="513"/>
      <c r="B1268" s="495"/>
      <c r="C1268" s="1207"/>
      <c r="D1268" s="409"/>
      <c r="E1268" s="390"/>
      <c r="F1268" s="1007"/>
      <c r="G1268" s="217"/>
      <c r="H1268" s="217"/>
      <c r="I1268" s="915"/>
      <c r="J1268" s="217"/>
      <c r="K1268" s="774"/>
      <c r="L1268" s="388"/>
      <c r="M1268" s="526"/>
      <c r="N1268" s="526"/>
      <c r="O1268" s="526"/>
      <c r="P1268" s="526"/>
      <c r="Q1268" s="526"/>
      <c r="R1268" s="526"/>
      <c r="S1268" s="905"/>
      <c r="T1268" s="359"/>
      <c r="BC1268" s="1164"/>
      <c r="BD1268" s="573"/>
    </row>
    <row r="1269" s="1123" customFormat="1" customHeight="1" spans="1:56">
      <c r="A1269" s="513"/>
      <c r="B1269" s="495"/>
      <c r="C1269" s="1207"/>
      <c r="D1269" s="409"/>
      <c r="E1269" s="390"/>
      <c r="F1269" s="1007"/>
      <c r="G1269" s="217"/>
      <c r="H1269" s="217"/>
      <c r="I1269" s="915"/>
      <c r="J1269" s="217"/>
      <c r="K1269" s="774"/>
      <c r="L1269" s="388"/>
      <c r="M1269" s="526"/>
      <c r="N1269" s="526"/>
      <c r="O1269" s="526"/>
      <c r="P1269" s="526"/>
      <c r="Q1269" s="526"/>
      <c r="R1269" s="526"/>
      <c r="S1269" s="905"/>
      <c r="T1269" s="394"/>
      <c r="BC1269" s="1164"/>
      <c r="BD1269" s="573"/>
    </row>
    <row r="1270" s="1123" customFormat="1" customHeight="1" spans="1:56">
      <c r="A1270" s="513"/>
      <c r="B1270" s="495"/>
      <c r="C1270" s="1207"/>
      <c r="D1270" s="409"/>
      <c r="E1270" s="390"/>
      <c r="F1270" s="1007"/>
      <c r="G1270" s="217"/>
      <c r="H1270" s="217"/>
      <c r="I1270" s="915"/>
      <c r="J1270" s="217"/>
      <c r="K1270" s="774"/>
      <c r="L1270" s="388"/>
      <c r="M1270" s="526"/>
      <c r="N1270" s="526"/>
      <c r="O1270" s="526"/>
      <c r="P1270" s="526"/>
      <c r="Q1270" s="526"/>
      <c r="R1270" s="526"/>
      <c r="S1270" s="905"/>
      <c r="T1270" s="359"/>
      <c r="BC1270" s="1164"/>
      <c r="BD1270" s="573"/>
    </row>
    <row r="1271" s="1123" customFormat="1" customHeight="1" spans="1:56">
      <c r="A1271" s="513"/>
      <c r="B1271" s="495"/>
      <c r="C1271" s="1207"/>
      <c r="D1271" s="409"/>
      <c r="E1271" s="390"/>
      <c r="F1271" s="1007"/>
      <c r="G1271" s="217"/>
      <c r="H1271" s="217"/>
      <c r="I1271" s="915"/>
      <c r="J1271" s="217"/>
      <c r="K1271" s="774"/>
      <c r="L1271" s="388"/>
      <c r="M1271" s="526"/>
      <c r="N1271" s="526"/>
      <c r="O1271" s="526"/>
      <c r="P1271" s="526"/>
      <c r="Q1271" s="526"/>
      <c r="R1271" s="526"/>
      <c r="S1271" s="905"/>
      <c r="T1271" s="359"/>
      <c r="BC1271" s="1164"/>
      <c r="BD1271" s="573"/>
    </row>
    <row r="1272" s="1123" customFormat="1" customHeight="1" spans="1:56">
      <c r="A1272" s="513"/>
      <c r="B1272" s="495"/>
      <c r="C1272" s="1207"/>
      <c r="D1272" s="409"/>
      <c r="E1272" s="390"/>
      <c r="F1272" s="1007"/>
      <c r="G1272" s="217"/>
      <c r="H1272" s="217"/>
      <c r="I1272" s="915"/>
      <c r="J1272" s="217"/>
      <c r="K1272" s="774"/>
      <c r="L1272" s="388"/>
      <c r="M1272" s="526"/>
      <c r="N1272" s="526"/>
      <c r="O1272" s="526"/>
      <c r="P1272" s="526"/>
      <c r="Q1272" s="526"/>
      <c r="R1272" s="217"/>
      <c r="S1272" s="1158"/>
      <c r="T1272" s="359"/>
      <c r="BC1272" s="1164"/>
      <c r="BD1272" s="573"/>
    </row>
    <row r="1273" s="1123" customFormat="1" customHeight="1" spans="1:56">
      <c r="A1273" s="513"/>
      <c r="B1273" s="495"/>
      <c r="C1273" s="1207"/>
      <c r="D1273" s="409"/>
      <c r="E1273" s="390"/>
      <c r="F1273" s="1007"/>
      <c r="G1273" s="217"/>
      <c r="H1273" s="217"/>
      <c r="I1273" s="915"/>
      <c r="J1273" s="217"/>
      <c r="K1273" s="774"/>
      <c r="L1273" s="388"/>
      <c r="M1273" s="526"/>
      <c r="N1273" s="526"/>
      <c r="O1273" s="526"/>
      <c r="P1273" s="526"/>
      <c r="Q1273" s="526"/>
      <c r="R1273" s="526"/>
      <c r="S1273" s="905"/>
      <c r="T1273" s="359"/>
      <c r="BC1273" s="1164"/>
      <c r="BD1273" s="573"/>
    </row>
    <row r="1274" s="1123" customFormat="1" customHeight="1" spans="1:56">
      <c r="A1274" s="513"/>
      <c r="B1274" s="495"/>
      <c r="C1274" s="1207"/>
      <c r="D1274" s="409"/>
      <c r="E1274" s="390"/>
      <c r="F1274" s="1007"/>
      <c r="G1274" s="217"/>
      <c r="H1274" s="217"/>
      <c r="I1274" s="915"/>
      <c r="J1274" s="217"/>
      <c r="K1274" s="774"/>
      <c r="L1274" s="388"/>
      <c r="M1274" s="526"/>
      <c r="N1274" s="526"/>
      <c r="O1274" s="526"/>
      <c r="P1274" s="526"/>
      <c r="Q1274" s="526"/>
      <c r="R1274" s="526"/>
      <c r="S1274" s="905"/>
      <c r="T1274" s="359"/>
      <c r="BC1274" s="1164"/>
      <c r="BD1274" s="573"/>
    </row>
    <row r="1275" s="1123" customFormat="1" customHeight="1" spans="1:56">
      <c r="A1275" s="513"/>
      <c r="B1275" s="495"/>
      <c r="C1275" s="1207"/>
      <c r="D1275" s="409"/>
      <c r="E1275" s="390"/>
      <c r="F1275" s="1007"/>
      <c r="G1275" s="217"/>
      <c r="H1275" s="217"/>
      <c r="I1275" s="915"/>
      <c r="J1275" s="217"/>
      <c r="K1275" s="774"/>
      <c r="L1275" s="388"/>
      <c r="M1275" s="526"/>
      <c r="N1275" s="526"/>
      <c r="O1275" s="526"/>
      <c r="P1275" s="526"/>
      <c r="Q1275" s="526"/>
      <c r="R1275" s="526"/>
      <c r="S1275" s="905"/>
      <c r="T1275" s="359"/>
      <c r="BC1275" s="1164"/>
      <c r="BD1275" s="573"/>
    </row>
    <row r="1276" s="1123" customFormat="1" customHeight="1" spans="1:56">
      <c r="A1276" s="513"/>
      <c r="B1276" s="495"/>
      <c r="C1276" s="1207"/>
      <c r="D1276" s="409"/>
      <c r="E1276" s="390"/>
      <c r="F1276" s="1007"/>
      <c r="G1276" s="217"/>
      <c r="H1276" s="217"/>
      <c r="I1276" s="915"/>
      <c r="J1276" s="217"/>
      <c r="K1276" s="774"/>
      <c r="L1276" s="388"/>
      <c r="M1276" s="526"/>
      <c r="N1276" s="526"/>
      <c r="O1276" s="526"/>
      <c r="P1276" s="526"/>
      <c r="Q1276" s="526"/>
      <c r="R1276" s="526"/>
      <c r="S1276" s="905"/>
      <c r="T1276" s="394"/>
      <c r="BC1276" s="1164"/>
      <c r="BD1276" s="573"/>
    </row>
    <row r="1277" s="1123" customFormat="1" customHeight="1" spans="1:56">
      <c r="A1277" s="513"/>
      <c r="B1277" s="495"/>
      <c r="C1277" s="1207"/>
      <c r="D1277" s="409"/>
      <c r="E1277" s="390"/>
      <c r="F1277" s="1007"/>
      <c r="G1277" s="217"/>
      <c r="H1277" s="217"/>
      <c r="I1277" s="915"/>
      <c r="J1277" s="217"/>
      <c r="K1277" s="774"/>
      <c r="L1277" s="388"/>
      <c r="M1277" s="526"/>
      <c r="N1277" s="526"/>
      <c r="O1277" s="526"/>
      <c r="P1277" s="526"/>
      <c r="Q1277" s="526"/>
      <c r="R1277" s="526"/>
      <c r="S1277" s="905"/>
      <c r="T1277" s="359"/>
      <c r="BC1277" s="1164"/>
      <c r="BD1277" s="573"/>
    </row>
    <row r="1278" s="1123" customFormat="1" customHeight="1" spans="1:56">
      <c r="A1278" s="513"/>
      <c r="B1278" s="495"/>
      <c r="C1278" s="1207"/>
      <c r="D1278" s="409"/>
      <c r="E1278" s="390"/>
      <c r="F1278" s="1007"/>
      <c r="G1278" s="217"/>
      <c r="H1278" s="217"/>
      <c r="I1278" s="915"/>
      <c r="J1278" s="217"/>
      <c r="K1278" s="774"/>
      <c r="L1278" s="388"/>
      <c r="M1278" s="526"/>
      <c r="N1278" s="526"/>
      <c r="O1278" s="526"/>
      <c r="P1278" s="526"/>
      <c r="Q1278" s="526"/>
      <c r="R1278" s="217"/>
      <c r="S1278" s="1158"/>
      <c r="T1278" s="359"/>
      <c r="BC1278" s="1164"/>
      <c r="BD1278" s="573"/>
    </row>
    <row r="1279" s="1123" customFormat="1" customHeight="1" spans="1:56">
      <c r="A1279" s="513"/>
      <c r="B1279" s="495"/>
      <c r="C1279" s="1207"/>
      <c r="D1279" s="409"/>
      <c r="E1279" s="390"/>
      <c r="F1279" s="1007"/>
      <c r="G1279" s="217"/>
      <c r="H1279" s="217"/>
      <c r="I1279" s="915"/>
      <c r="J1279" s="217"/>
      <c r="K1279" s="774"/>
      <c r="L1279" s="388"/>
      <c r="M1279" s="526"/>
      <c r="N1279" s="526"/>
      <c r="O1279" s="526"/>
      <c r="P1279" s="526"/>
      <c r="Q1279" s="526"/>
      <c r="R1279" s="526"/>
      <c r="S1279" s="905"/>
      <c r="T1279" s="359"/>
      <c r="BC1279" s="1164"/>
      <c r="BD1279" s="573"/>
    </row>
    <row r="1280" s="1123" customFormat="1" customHeight="1" spans="1:56">
      <c r="A1280" s="513"/>
      <c r="B1280" s="495"/>
      <c r="C1280" s="1207"/>
      <c r="D1280" s="409"/>
      <c r="E1280" s="390"/>
      <c r="F1280" s="1007"/>
      <c r="G1280" s="217"/>
      <c r="H1280" s="217"/>
      <c r="I1280" s="915"/>
      <c r="J1280" s="217"/>
      <c r="K1280" s="774"/>
      <c r="L1280" s="388"/>
      <c r="M1280" s="526"/>
      <c r="N1280" s="526"/>
      <c r="O1280" s="526"/>
      <c r="P1280" s="526"/>
      <c r="Q1280" s="526"/>
      <c r="R1280" s="526"/>
      <c r="S1280" s="905"/>
      <c r="T1280" s="394"/>
      <c r="BC1280" s="1164"/>
      <c r="BD1280" s="573"/>
    </row>
    <row r="1281" s="1123" customFormat="1" customHeight="1" spans="1:59">
      <c r="A1281" s="513"/>
      <c r="B1281" s="495"/>
      <c r="C1281" s="1207"/>
      <c r="D1281" s="409"/>
      <c r="E1281" s="390"/>
      <c r="F1281" s="1007"/>
      <c r="G1281" s="217"/>
      <c r="H1281" s="217"/>
      <c r="I1281" s="915"/>
      <c r="J1281" s="217"/>
      <c r="K1281" s="774"/>
      <c r="L1281" s="388"/>
      <c r="M1281" s="526"/>
      <c r="N1281" s="526"/>
      <c r="O1281" s="526"/>
      <c r="P1281" s="526"/>
      <c r="Q1281" s="526"/>
      <c r="R1281" s="526"/>
      <c r="S1281" s="905"/>
      <c r="T1281" s="359"/>
      <c r="BC1281" s="1164"/>
      <c r="BD1281" s="573"/>
    </row>
    <row r="1282" s="1123" customFormat="1" customHeight="1" spans="1:59">
      <c r="A1282" s="513"/>
      <c r="B1282" s="495"/>
      <c r="C1282" s="1207"/>
      <c r="D1282" s="409"/>
      <c r="E1282" s="390"/>
      <c r="F1282" s="1007"/>
      <c r="G1282" s="217"/>
      <c r="H1282" s="217"/>
      <c r="I1282" s="915"/>
      <c r="J1282" s="217"/>
      <c r="K1282" s="774"/>
      <c r="L1282" s="388"/>
      <c r="M1282" s="526"/>
      <c r="N1282" s="526"/>
      <c r="O1282" s="526"/>
      <c r="P1282" s="526"/>
      <c r="Q1282" s="526"/>
      <c r="R1282" s="526"/>
      <c r="S1282" s="905"/>
      <c r="T1282" s="394"/>
      <c r="BC1282" s="1164"/>
      <c r="BD1282" s="573"/>
    </row>
    <row r="1283" s="1123" customFormat="1" customHeight="1" spans="1:59">
      <c r="A1283" s="513"/>
      <c r="B1283" s="495"/>
      <c r="C1283" s="1207"/>
      <c r="D1283" s="409"/>
      <c r="E1283" s="390"/>
      <c r="F1283" s="1007"/>
      <c r="G1283" s="217"/>
      <c r="H1283" s="217"/>
      <c r="I1283" s="915"/>
      <c r="J1283" s="217"/>
      <c r="K1283" s="774"/>
      <c r="L1283" s="388"/>
      <c r="M1283" s="526"/>
      <c r="N1283" s="526"/>
      <c r="O1283" s="526"/>
      <c r="P1283" s="526"/>
      <c r="Q1283" s="526"/>
      <c r="R1283" s="526"/>
      <c r="S1283" s="905"/>
      <c r="T1283" s="359"/>
      <c r="BC1283" s="1164"/>
      <c r="BD1283" s="573"/>
    </row>
    <row r="1284" s="1123" customFormat="1" customHeight="1" spans="1:59">
      <c r="A1284" s="513"/>
      <c r="B1284" s="495"/>
      <c r="C1284" s="1207"/>
      <c r="D1284" s="409"/>
      <c r="E1284" s="390"/>
      <c r="F1284" s="1007"/>
      <c r="G1284" s="217"/>
      <c r="H1284" s="217"/>
      <c r="I1284" s="915"/>
      <c r="J1284" s="217"/>
      <c r="K1284" s="774"/>
      <c r="L1284" s="388"/>
      <c r="M1284" s="526"/>
      <c r="N1284" s="526"/>
      <c r="O1284" s="526"/>
      <c r="P1284" s="526"/>
      <c r="Q1284" s="526"/>
      <c r="R1284" s="526"/>
      <c r="S1284" s="905"/>
      <c r="T1284" s="394"/>
      <c r="BC1284" s="1164"/>
      <c r="BD1284" s="573"/>
    </row>
    <row r="1285" s="1123" customFormat="1" customHeight="1" spans="1:59">
      <c r="A1285" s="513"/>
      <c r="B1285" s="495"/>
      <c r="C1285" s="1207"/>
      <c r="D1285" s="409"/>
      <c r="E1285" s="390"/>
      <c r="F1285" s="1007"/>
      <c r="G1285" s="217"/>
      <c r="H1285" s="217"/>
      <c r="I1285" s="915"/>
      <c r="J1285" s="217"/>
      <c r="K1285" s="774"/>
      <c r="L1285" s="388"/>
      <c r="M1285" s="526"/>
      <c r="N1285" s="526"/>
      <c r="O1285" s="526"/>
      <c r="P1285" s="526"/>
      <c r="Q1285" s="526"/>
      <c r="R1285" s="526"/>
      <c r="S1285" s="905"/>
      <c r="T1285" s="359"/>
      <c r="BC1285" s="1164"/>
      <c r="BD1285" s="573"/>
      <c r="BE1285" s="1119"/>
      <c r="BF1285" s="1119"/>
      <c r="BG1285" s="1119"/>
    </row>
    <row r="1286" s="1119" customFormat="1" customHeight="1" spans="1:59">
      <c r="A1286" s="1201">
        <v>46173</v>
      </c>
      <c r="B1286" s="1167" t="s">
        <v>659</v>
      </c>
      <c r="C1286" s="1209"/>
      <c r="D1286" s="1169"/>
      <c r="E1286" s="626"/>
      <c r="F1286" s="1170">
        <f>SUBTOTAL(9,F994:F1285)</f>
        <v>0</v>
      </c>
      <c r="G1286" s="1144"/>
      <c r="H1286" s="1144">
        <f t="shared" ref="H1286:P1286" si="57">SUBTOTAL(9,H994:H1285)</f>
        <v>0</v>
      </c>
      <c r="I1286" s="1171">
        <f t="shared" si="57"/>
        <v>0</v>
      </c>
      <c r="J1286" s="1144">
        <f t="shared" si="57"/>
        <v>0</v>
      </c>
      <c r="K1286" s="1172">
        <f t="shared" si="57"/>
        <v>0</v>
      </c>
      <c r="L1286" s="1144">
        <f t="shared" si="57"/>
        <v>0</v>
      </c>
      <c r="M1286" s="1202">
        <f t="shared" si="57"/>
        <v>0</v>
      </c>
      <c r="N1286" s="1203">
        <f t="shared" si="57"/>
        <v>0</v>
      </c>
      <c r="O1286" s="1173">
        <f t="shared" si="57"/>
        <v>0</v>
      </c>
      <c r="P1286" s="1202">
        <f t="shared" si="57"/>
        <v>0</v>
      </c>
      <c r="Q1286" s="63"/>
      <c r="R1286" s="1203">
        <f>SUBTOTAL(9,R994:R1285)</f>
        <v>0</v>
      </c>
      <c r="S1286" s="1210"/>
      <c r="T1286" s="1204">
        <f>J1286-L1286-R1286</f>
        <v>0</v>
      </c>
      <c r="BC1286" s="1164"/>
      <c r="BD1286" s="573"/>
      <c r="BE1286" s="6"/>
      <c r="BF1286" s="6"/>
      <c r="BG1286" s="6"/>
    </row>
    <row r="1287" s="6" customFormat="1" customHeight="1" spans="1:59">
      <c r="A1287" s="529"/>
      <c r="B1287" s="213"/>
      <c r="C1287" s="1198"/>
      <c r="D1287" s="409"/>
      <c r="E1287" s="465"/>
      <c r="F1287" s="1157"/>
      <c r="G1287" s="388"/>
      <c r="H1287" s="388"/>
      <c r="I1287" s="991"/>
      <c r="J1287" s="388"/>
      <c r="K1287" s="660"/>
      <c r="L1287" s="388"/>
      <c r="M1287" s="388"/>
      <c r="N1287" s="217"/>
      <c r="O1287" s="295"/>
      <c r="P1287" s="388"/>
      <c r="Q1287" s="388"/>
      <c r="R1287" s="295"/>
      <c r="S1287" s="1205"/>
      <c r="T1287" s="775"/>
      <c r="U1287" s="738"/>
      <c r="V1287" s="738"/>
      <c r="W1287" s="738"/>
      <c r="X1287" s="738"/>
      <c r="Y1287" s="738"/>
      <c r="Z1287" s="738"/>
      <c r="AA1287" s="738"/>
      <c r="AB1287" s="738"/>
      <c r="AC1287" s="738"/>
      <c r="AD1287" s="738"/>
      <c r="AE1287" s="738"/>
      <c r="AF1287" s="738"/>
      <c r="AG1287" s="738"/>
      <c r="AH1287" s="738"/>
      <c r="AI1287" s="738"/>
      <c r="AJ1287" s="738"/>
      <c r="AK1287" s="738"/>
      <c r="AL1287" s="738"/>
      <c r="AM1287" s="738"/>
      <c r="AN1287" s="738"/>
      <c r="AO1287" s="738"/>
      <c r="AP1287" s="738"/>
      <c r="AQ1287" s="738"/>
      <c r="BC1287" s="1164"/>
      <c r="BD1287" s="573"/>
    </row>
    <row r="1288" s="6" customFormat="1" customHeight="1" spans="1:59">
      <c r="A1288" s="529"/>
      <c r="B1288" s="213"/>
      <c r="C1288" s="1198"/>
      <c r="D1288" s="409"/>
      <c r="E1288" s="465"/>
      <c r="F1288" s="1157"/>
      <c r="G1288" s="388"/>
      <c r="H1288" s="217"/>
      <c r="I1288" s="915"/>
      <c r="J1288" s="217"/>
      <c r="K1288" s="660"/>
      <c r="L1288" s="388"/>
      <c r="M1288" s="388"/>
      <c r="N1288" s="217"/>
      <c r="O1288" s="295"/>
      <c r="P1288" s="388"/>
      <c r="Q1288" s="388"/>
      <c r="R1288" s="295"/>
      <c r="S1288" s="1205"/>
      <c r="T1288" s="777"/>
      <c r="U1288" s="738"/>
      <c r="V1288" s="738"/>
      <c r="W1288" s="738"/>
      <c r="X1288" s="738"/>
      <c r="Y1288" s="738"/>
      <c r="Z1288" s="738"/>
      <c r="AA1288" s="738"/>
      <c r="AB1288" s="738"/>
      <c r="AC1288" s="738"/>
      <c r="AD1288" s="738"/>
      <c r="AE1288" s="738"/>
      <c r="AF1288" s="738"/>
      <c r="AG1288" s="738"/>
      <c r="AH1288" s="738"/>
      <c r="AI1288" s="738"/>
      <c r="AJ1288" s="738"/>
      <c r="AK1288" s="738"/>
      <c r="AL1288" s="738"/>
      <c r="AM1288" s="738"/>
      <c r="AN1288" s="738"/>
      <c r="AO1288" s="738"/>
      <c r="AP1288" s="738"/>
      <c r="AQ1288" s="738"/>
      <c r="BC1288" s="1164"/>
      <c r="BD1288" s="573"/>
    </row>
    <row r="1289" s="6" customFormat="1" customHeight="1" spans="1:59">
      <c r="A1289" s="529"/>
      <c r="B1289" s="213"/>
      <c r="C1289" s="1198"/>
      <c r="D1289" s="409"/>
      <c r="E1289" s="465"/>
      <c r="F1289" s="1157"/>
      <c r="G1289" s="388"/>
      <c r="H1289" s="217"/>
      <c r="I1289" s="915"/>
      <c r="J1289" s="217"/>
      <c r="K1289" s="660"/>
      <c r="L1289" s="388"/>
      <c r="M1289" s="388"/>
      <c r="N1289" s="204"/>
      <c r="O1289" s="295"/>
      <c r="P1289" s="217"/>
      <c r="Q1289" s="217"/>
      <c r="R1289" s="217"/>
      <c r="S1289" s="1158"/>
      <c r="T1289" s="777"/>
      <c r="U1289" s="738"/>
      <c r="V1289" s="738"/>
      <c r="W1289" s="738"/>
      <c r="X1289" s="738"/>
      <c r="Y1289" s="738"/>
      <c r="Z1289" s="738"/>
      <c r="AA1289" s="738"/>
      <c r="AB1289" s="738"/>
      <c r="AC1289" s="738"/>
      <c r="AD1289" s="738"/>
      <c r="AE1289" s="738"/>
      <c r="AF1289" s="738"/>
      <c r="AG1289" s="738"/>
      <c r="AH1289" s="738"/>
      <c r="AI1289" s="738"/>
      <c r="AJ1289" s="738"/>
      <c r="AK1289" s="738"/>
      <c r="AL1289" s="738"/>
      <c r="AM1289" s="738"/>
      <c r="AN1289" s="738"/>
      <c r="AO1289" s="738"/>
      <c r="AP1289" s="738"/>
      <c r="AQ1289" s="738"/>
      <c r="BC1289" s="1164"/>
      <c r="BD1289" s="573"/>
    </row>
    <row r="1290" s="6" customFormat="1" customHeight="1" spans="1:59">
      <c r="A1290" s="529"/>
      <c r="B1290" s="213"/>
      <c r="C1290" s="1198"/>
      <c r="D1290" s="409"/>
      <c r="E1290" s="465"/>
      <c r="F1290" s="1157"/>
      <c r="G1290" s="388"/>
      <c r="H1290" s="217"/>
      <c r="I1290" s="915"/>
      <c r="J1290" s="217"/>
      <c r="K1290" s="660"/>
      <c r="L1290" s="388"/>
      <c r="M1290" s="388"/>
      <c r="N1290" s="204"/>
      <c r="O1290" s="295"/>
      <c r="P1290" s="217"/>
      <c r="Q1290" s="217"/>
      <c r="R1290" s="295"/>
      <c r="S1290" s="1205"/>
      <c r="T1290" s="777"/>
      <c r="U1290" s="738"/>
      <c r="V1290" s="738"/>
      <c r="W1290" s="738"/>
      <c r="X1290" s="738"/>
      <c r="Y1290" s="738"/>
      <c r="Z1290" s="738"/>
      <c r="AA1290" s="738"/>
      <c r="AB1290" s="738"/>
      <c r="AC1290" s="738"/>
      <c r="AD1290" s="738"/>
      <c r="AE1290" s="738"/>
      <c r="AF1290" s="738"/>
      <c r="AG1290" s="738"/>
      <c r="AH1290" s="738"/>
      <c r="AI1290" s="738"/>
      <c r="AJ1290" s="738"/>
      <c r="AK1290" s="738"/>
      <c r="AL1290" s="738"/>
      <c r="AM1290" s="738"/>
      <c r="AN1290" s="738"/>
      <c r="AO1290" s="738"/>
      <c r="AP1290" s="738"/>
      <c r="AQ1290" s="738"/>
      <c r="BC1290" s="1164"/>
      <c r="BD1290" s="573"/>
    </row>
    <row r="1291" s="6" customFormat="1" customHeight="1" spans="1:59">
      <c r="A1291" s="529"/>
      <c r="B1291" s="213"/>
      <c r="C1291" s="1198"/>
      <c r="D1291" s="409"/>
      <c r="E1291" s="465"/>
      <c r="F1291" s="1157"/>
      <c r="G1291" s="388"/>
      <c r="H1291" s="217"/>
      <c r="I1291" s="915"/>
      <c r="J1291" s="217"/>
      <c r="K1291" s="660"/>
      <c r="L1291" s="388"/>
      <c r="M1291" s="388"/>
      <c r="N1291" s="204"/>
      <c r="O1291" s="295"/>
      <c r="P1291" s="217"/>
      <c r="Q1291" s="217"/>
      <c r="R1291" s="295"/>
      <c r="S1291" s="1205"/>
      <c r="T1291" s="777"/>
      <c r="U1291" s="738"/>
      <c r="V1291" s="738"/>
      <c r="W1291" s="738"/>
      <c r="X1291" s="738"/>
      <c r="Y1291" s="738"/>
      <c r="Z1291" s="738"/>
      <c r="AA1291" s="738"/>
      <c r="AB1291" s="738"/>
      <c r="AC1291" s="738"/>
      <c r="AD1291" s="738"/>
      <c r="AE1291" s="738"/>
      <c r="AF1291" s="738"/>
      <c r="AG1291" s="738"/>
      <c r="AH1291" s="738"/>
      <c r="AI1291" s="738"/>
      <c r="AJ1291" s="738"/>
      <c r="AK1291" s="738"/>
      <c r="AL1291" s="738"/>
      <c r="AM1291" s="738"/>
      <c r="AN1291" s="738"/>
      <c r="AO1291" s="738"/>
      <c r="AP1291" s="738"/>
      <c r="AQ1291" s="738"/>
      <c r="BC1291" s="1164"/>
      <c r="BD1291" s="573"/>
    </row>
    <row r="1292" s="6" customFormat="1" customHeight="1" spans="1:59">
      <c r="A1292" s="529"/>
      <c r="B1292" s="213"/>
      <c r="C1292" s="1198"/>
      <c r="D1292" s="409"/>
      <c r="E1292" s="465"/>
      <c r="F1292" s="1157"/>
      <c r="G1292" s="388"/>
      <c r="H1292" s="217"/>
      <c r="I1292" s="915"/>
      <c r="J1292" s="217"/>
      <c r="K1292" s="660"/>
      <c r="L1292" s="388"/>
      <c r="M1292" s="388"/>
      <c r="N1292" s="217"/>
      <c r="O1292" s="295"/>
      <c r="P1292" s="388"/>
      <c r="Q1292" s="388"/>
      <c r="R1292" s="295"/>
      <c r="S1292" s="1205"/>
      <c r="T1292" s="775"/>
      <c r="U1292" s="738"/>
      <c r="V1292" s="738"/>
      <c r="W1292" s="738"/>
      <c r="X1292" s="738"/>
      <c r="Y1292" s="738"/>
      <c r="Z1292" s="738"/>
      <c r="AA1292" s="738"/>
      <c r="AB1292" s="738"/>
      <c r="AC1292" s="738"/>
      <c r="AD1292" s="738"/>
      <c r="AE1292" s="738"/>
      <c r="AF1292" s="738"/>
      <c r="AG1292" s="738"/>
      <c r="AH1292" s="738"/>
      <c r="AI1292" s="738"/>
      <c r="AJ1292" s="738"/>
      <c r="AK1292" s="738"/>
      <c r="AL1292" s="738"/>
      <c r="AM1292" s="738"/>
      <c r="AN1292" s="738"/>
      <c r="AO1292" s="738"/>
      <c r="AP1292" s="738"/>
      <c r="AQ1292" s="738"/>
      <c r="BC1292" s="1164"/>
      <c r="BD1292" s="573"/>
    </row>
    <row r="1293" s="6" customFormat="1" customHeight="1" spans="1:59">
      <c r="A1293" s="529"/>
      <c r="B1293" s="213"/>
      <c r="C1293" s="1198"/>
      <c r="D1293" s="409"/>
      <c r="E1293" s="465"/>
      <c r="F1293" s="1157"/>
      <c r="G1293" s="388"/>
      <c r="H1293" s="217"/>
      <c r="I1293" s="915"/>
      <c r="J1293" s="217"/>
      <c r="K1293" s="660"/>
      <c r="L1293" s="388"/>
      <c r="M1293" s="388"/>
      <c r="N1293" s="217"/>
      <c r="O1293" s="295"/>
      <c r="P1293" s="388"/>
      <c r="Q1293" s="388"/>
      <c r="R1293" s="295"/>
      <c r="S1293" s="1205"/>
      <c r="T1293" s="777"/>
      <c r="U1293" s="738"/>
      <c r="V1293" s="738"/>
      <c r="W1293" s="738"/>
      <c r="X1293" s="738"/>
      <c r="Y1293" s="738"/>
      <c r="Z1293" s="738"/>
      <c r="AA1293" s="738"/>
      <c r="AB1293" s="738"/>
      <c r="AC1293" s="738"/>
      <c r="AD1293" s="738"/>
      <c r="AE1293" s="738"/>
      <c r="AF1293" s="738"/>
      <c r="AG1293" s="738"/>
      <c r="AH1293" s="738"/>
      <c r="AI1293" s="738"/>
      <c r="AJ1293" s="738"/>
      <c r="AK1293" s="738"/>
      <c r="AL1293" s="738"/>
      <c r="AM1293" s="738"/>
      <c r="AN1293" s="738"/>
      <c r="AO1293" s="738"/>
      <c r="AP1293" s="738"/>
      <c r="AQ1293" s="738"/>
      <c r="BC1293" s="1164"/>
      <c r="BD1293" s="573"/>
    </row>
    <row r="1294" s="6" customFormat="1" customHeight="1" spans="1:59">
      <c r="A1294" s="529"/>
      <c r="B1294" s="213"/>
      <c r="C1294" s="1198"/>
      <c r="D1294" s="409"/>
      <c r="E1294" s="465"/>
      <c r="F1294" s="1157"/>
      <c r="G1294" s="388"/>
      <c r="H1294" s="217"/>
      <c r="I1294" s="915"/>
      <c r="J1294" s="217"/>
      <c r="K1294" s="660"/>
      <c r="L1294" s="388"/>
      <c r="M1294" s="388"/>
      <c r="N1294" s="217"/>
      <c r="O1294" s="295"/>
      <c r="P1294" s="388"/>
      <c r="Q1294" s="388"/>
      <c r="R1294" s="295"/>
      <c r="S1294" s="1205"/>
      <c r="T1294" s="775"/>
      <c r="U1294" s="738"/>
      <c r="V1294" s="738"/>
      <c r="W1294" s="738"/>
      <c r="X1294" s="738"/>
      <c r="Y1294" s="738"/>
      <c r="Z1294" s="738"/>
      <c r="AA1294" s="738"/>
      <c r="AB1294" s="738"/>
      <c r="AC1294" s="738"/>
      <c r="AD1294" s="738"/>
      <c r="AE1294" s="738"/>
      <c r="AF1294" s="738"/>
      <c r="AG1294" s="738"/>
      <c r="AH1294" s="738"/>
      <c r="AI1294" s="738"/>
      <c r="AJ1294" s="738"/>
      <c r="AK1294" s="738"/>
      <c r="AL1294" s="738"/>
      <c r="AM1294" s="738"/>
      <c r="AN1294" s="738"/>
      <c r="AO1294" s="738"/>
      <c r="AP1294" s="738"/>
      <c r="AQ1294" s="738"/>
      <c r="BC1294" s="1164"/>
      <c r="BD1294" s="573"/>
    </row>
    <row r="1295" s="6" customFormat="1" customHeight="1" spans="1:59">
      <c r="A1295" s="529"/>
      <c r="B1295" s="213"/>
      <c r="C1295" s="1198"/>
      <c r="D1295" s="409"/>
      <c r="E1295" s="465"/>
      <c r="F1295" s="1157"/>
      <c r="G1295" s="388"/>
      <c r="H1295" s="217"/>
      <c r="I1295" s="915"/>
      <c r="J1295" s="217"/>
      <c r="K1295" s="660"/>
      <c r="L1295" s="388"/>
      <c r="M1295" s="388"/>
      <c r="N1295" s="217"/>
      <c r="O1295" s="295"/>
      <c r="P1295" s="388"/>
      <c r="Q1295" s="388"/>
      <c r="R1295" s="295"/>
      <c r="S1295" s="1205"/>
      <c r="T1295" s="777"/>
      <c r="U1295" s="738"/>
      <c r="V1295" s="738"/>
      <c r="W1295" s="738"/>
      <c r="X1295" s="738"/>
      <c r="Y1295" s="738"/>
      <c r="Z1295" s="738"/>
      <c r="AA1295" s="738"/>
      <c r="AB1295" s="738"/>
      <c r="AC1295" s="738"/>
      <c r="AD1295" s="738"/>
      <c r="AE1295" s="738"/>
      <c r="AF1295" s="738"/>
      <c r="AG1295" s="738"/>
      <c r="AH1295" s="738"/>
      <c r="AI1295" s="738"/>
      <c r="AJ1295" s="738"/>
      <c r="AK1295" s="738"/>
      <c r="AL1295" s="738"/>
      <c r="AM1295" s="738"/>
      <c r="AN1295" s="738"/>
      <c r="AO1295" s="738"/>
      <c r="AP1295" s="738"/>
      <c r="AQ1295" s="738"/>
      <c r="BC1295" s="1164"/>
      <c r="BD1295" s="573"/>
    </row>
    <row r="1296" s="6" customFormat="1" customHeight="1" spans="1:59">
      <c r="A1296" s="529"/>
      <c r="B1296" s="213"/>
      <c r="C1296" s="1198"/>
      <c r="D1296" s="409"/>
      <c r="E1296" s="465"/>
      <c r="F1296" s="1157"/>
      <c r="G1296" s="388"/>
      <c r="H1296" s="217"/>
      <c r="I1296" s="915"/>
      <c r="J1296" s="217"/>
      <c r="K1296" s="660"/>
      <c r="L1296" s="388"/>
      <c r="M1296" s="388"/>
      <c r="N1296" s="217"/>
      <c r="O1296" s="295"/>
      <c r="P1296" s="388"/>
      <c r="Q1296" s="388"/>
      <c r="R1296" s="295"/>
      <c r="S1296" s="1205"/>
      <c r="T1296" s="775"/>
      <c r="U1296" s="738"/>
      <c r="V1296" s="738"/>
      <c r="W1296" s="738"/>
      <c r="X1296" s="738"/>
      <c r="Y1296" s="738"/>
      <c r="Z1296" s="738"/>
      <c r="AA1296" s="738"/>
      <c r="AB1296" s="738"/>
      <c r="AC1296" s="738"/>
      <c r="AD1296" s="738"/>
      <c r="AE1296" s="738"/>
      <c r="AF1296" s="738"/>
      <c r="AG1296" s="738"/>
      <c r="AH1296" s="738"/>
      <c r="AI1296" s="738"/>
      <c r="AJ1296" s="738"/>
      <c r="AK1296" s="738"/>
      <c r="AL1296" s="738"/>
      <c r="AM1296" s="738"/>
      <c r="AN1296" s="738"/>
      <c r="AO1296" s="738"/>
      <c r="AP1296" s="738"/>
      <c r="AQ1296" s="738"/>
      <c r="BC1296" s="1164"/>
      <c r="BD1296" s="573"/>
    </row>
    <row r="1297" s="6" customFormat="1" customHeight="1" spans="1:56">
      <c r="A1297" s="529"/>
      <c r="B1297" s="213"/>
      <c r="C1297" s="1198"/>
      <c r="D1297" s="409"/>
      <c r="E1297" s="465"/>
      <c r="F1297" s="1157"/>
      <c r="G1297" s="388"/>
      <c r="H1297" s="217"/>
      <c r="I1297" s="915"/>
      <c r="J1297" s="217"/>
      <c r="K1297" s="660"/>
      <c r="L1297" s="388"/>
      <c r="M1297" s="388"/>
      <c r="N1297" s="217"/>
      <c r="O1297" s="295"/>
      <c r="P1297" s="388"/>
      <c r="Q1297" s="388"/>
      <c r="R1297" s="295"/>
      <c r="S1297" s="1205"/>
      <c r="T1297" s="777"/>
      <c r="U1297" s="738"/>
      <c r="V1297" s="738"/>
      <c r="W1297" s="738"/>
      <c r="X1297" s="738"/>
      <c r="Y1297" s="738"/>
      <c r="Z1297" s="738"/>
      <c r="AA1297" s="738"/>
      <c r="AB1297" s="738"/>
      <c r="AC1297" s="738"/>
      <c r="AD1297" s="738"/>
      <c r="AE1297" s="738"/>
      <c r="AF1297" s="738"/>
      <c r="AG1297" s="738"/>
      <c r="AH1297" s="738"/>
      <c r="AI1297" s="738"/>
      <c r="AJ1297" s="738"/>
      <c r="AK1297" s="738"/>
      <c r="AL1297" s="738"/>
      <c r="AM1297" s="738"/>
      <c r="AN1297" s="738"/>
      <c r="AO1297" s="738"/>
      <c r="AP1297" s="738"/>
      <c r="AQ1297" s="738"/>
      <c r="BC1297" s="1164"/>
      <c r="BD1297" s="573"/>
    </row>
    <row r="1298" s="6" customFormat="1" customHeight="1" spans="1:56">
      <c r="A1298" s="529"/>
      <c r="B1298" s="213"/>
      <c r="C1298" s="1198"/>
      <c r="D1298" s="409"/>
      <c r="E1298" s="465"/>
      <c r="F1298" s="1157"/>
      <c r="G1298" s="388"/>
      <c r="H1298" s="217"/>
      <c r="I1298" s="915"/>
      <c r="J1298" s="217"/>
      <c r="K1298" s="660"/>
      <c r="L1298" s="388"/>
      <c r="M1298" s="388"/>
      <c r="N1298" s="217"/>
      <c r="O1298" s="295"/>
      <c r="P1298" s="388"/>
      <c r="Q1298" s="388"/>
      <c r="R1298" s="295"/>
      <c r="S1298" s="1205"/>
      <c r="T1298" s="775"/>
      <c r="U1298" s="738"/>
      <c r="V1298" s="738"/>
      <c r="W1298" s="738"/>
      <c r="X1298" s="738"/>
      <c r="Y1298" s="738"/>
      <c r="Z1298" s="738"/>
      <c r="AA1298" s="738"/>
      <c r="AB1298" s="738"/>
      <c r="AC1298" s="738"/>
      <c r="AD1298" s="738"/>
      <c r="AE1298" s="738"/>
      <c r="AF1298" s="738"/>
      <c r="AG1298" s="738"/>
      <c r="AH1298" s="738"/>
      <c r="AI1298" s="738"/>
      <c r="AJ1298" s="738"/>
      <c r="AK1298" s="738"/>
      <c r="AL1298" s="738"/>
      <c r="AM1298" s="738"/>
      <c r="AN1298" s="738"/>
      <c r="AO1298" s="738"/>
      <c r="AP1298" s="738"/>
      <c r="AQ1298" s="738"/>
      <c r="BC1298" s="1164"/>
      <c r="BD1298" s="573"/>
    </row>
    <row r="1299" s="6" customFormat="1" customHeight="1" spans="1:56">
      <c r="A1299" s="529"/>
      <c r="B1299" s="213"/>
      <c r="C1299" s="1198"/>
      <c r="D1299" s="409"/>
      <c r="E1299" s="465"/>
      <c r="F1299" s="1157"/>
      <c r="G1299" s="388"/>
      <c r="H1299" s="217"/>
      <c r="I1299" s="915"/>
      <c r="J1299" s="217"/>
      <c r="K1299" s="660"/>
      <c r="L1299" s="388"/>
      <c r="M1299" s="388"/>
      <c r="N1299" s="217"/>
      <c r="O1299" s="295"/>
      <c r="P1299" s="388"/>
      <c r="Q1299" s="388"/>
      <c r="R1299" s="295"/>
      <c r="S1299" s="1205"/>
      <c r="T1299" s="777"/>
      <c r="U1299" s="738"/>
      <c r="V1299" s="738"/>
      <c r="W1299" s="738"/>
      <c r="X1299" s="738"/>
      <c r="Y1299" s="738"/>
      <c r="Z1299" s="738"/>
      <c r="AA1299" s="738"/>
      <c r="AB1299" s="738"/>
      <c r="AC1299" s="738"/>
      <c r="AD1299" s="738"/>
      <c r="AE1299" s="738"/>
      <c r="AF1299" s="738"/>
      <c r="AG1299" s="738"/>
      <c r="AH1299" s="738"/>
      <c r="AI1299" s="738"/>
      <c r="AJ1299" s="738"/>
      <c r="AK1299" s="738"/>
      <c r="AL1299" s="738"/>
      <c r="AM1299" s="738"/>
      <c r="AN1299" s="738"/>
      <c r="AO1299" s="738"/>
      <c r="AP1299" s="738"/>
      <c r="AQ1299" s="738"/>
      <c r="BC1299" s="1164"/>
      <c r="BD1299" s="573"/>
    </row>
    <row r="1300" s="6" customFormat="1" customHeight="1" spans="1:56">
      <c r="A1300" s="529"/>
      <c r="B1300" s="213"/>
      <c r="C1300" s="1198"/>
      <c r="D1300" s="409"/>
      <c r="E1300" s="465"/>
      <c r="F1300" s="1157"/>
      <c r="G1300" s="388"/>
      <c r="H1300" s="217"/>
      <c r="I1300" s="915"/>
      <c r="J1300" s="217"/>
      <c r="K1300" s="660"/>
      <c r="L1300" s="388"/>
      <c r="M1300" s="388"/>
      <c r="N1300" s="204"/>
      <c r="O1300" s="295"/>
      <c r="P1300" s="217"/>
      <c r="Q1300" s="217"/>
      <c r="R1300" s="217"/>
      <c r="S1300" s="1158"/>
      <c r="T1300" s="777"/>
      <c r="U1300" s="738"/>
      <c r="V1300" s="738"/>
      <c r="W1300" s="738"/>
      <c r="X1300" s="738"/>
      <c r="Y1300" s="738"/>
      <c r="Z1300" s="738"/>
      <c r="AA1300" s="738"/>
      <c r="AB1300" s="738"/>
      <c r="AC1300" s="738"/>
      <c r="AD1300" s="738"/>
      <c r="AE1300" s="738"/>
      <c r="AF1300" s="738"/>
      <c r="AG1300" s="738"/>
      <c r="AH1300" s="738"/>
      <c r="AI1300" s="738"/>
      <c r="AJ1300" s="738"/>
      <c r="AK1300" s="738"/>
      <c r="AL1300" s="738"/>
      <c r="AM1300" s="738"/>
      <c r="AN1300" s="738"/>
      <c r="AO1300" s="738"/>
      <c r="AP1300" s="738"/>
      <c r="AQ1300" s="738"/>
      <c r="BC1300" s="1164"/>
      <c r="BD1300" s="573"/>
    </row>
    <row r="1301" s="6" customFormat="1" customHeight="1" spans="1:56">
      <c r="A1301" s="529"/>
      <c r="B1301" s="213"/>
      <c r="C1301" s="1198"/>
      <c r="D1301" s="409"/>
      <c r="E1301" s="465"/>
      <c r="F1301" s="1157"/>
      <c r="G1301" s="388"/>
      <c r="H1301" s="217"/>
      <c r="I1301" s="915"/>
      <c r="J1301" s="217"/>
      <c r="K1301" s="660"/>
      <c r="L1301" s="388"/>
      <c r="M1301" s="388"/>
      <c r="N1301" s="204"/>
      <c r="O1301" s="295"/>
      <c r="P1301" s="217"/>
      <c r="Q1301" s="217"/>
      <c r="R1301" s="295"/>
      <c r="S1301" s="1205"/>
      <c r="T1301" s="777"/>
      <c r="U1301" s="738"/>
      <c r="V1301" s="738"/>
      <c r="W1301" s="738"/>
      <c r="X1301" s="738"/>
      <c r="Y1301" s="738"/>
      <c r="Z1301" s="738"/>
      <c r="AA1301" s="738"/>
      <c r="AB1301" s="738"/>
      <c r="AC1301" s="738"/>
      <c r="AD1301" s="738"/>
      <c r="AE1301" s="738"/>
      <c r="AF1301" s="738"/>
      <c r="AG1301" s="738"/>
      <c r="AH1301" s="738"/>
      <c r="AI1301" s="738"/>
      <c r="AJ1301" s="738"/>
      <c r="AK1301" s="738"/>
      <c r="AL1301" s="738"/>
      <c r="AM1301" s="738"/>
      <c r="AN1301" s="738"/>
      <c r="AO1301" s="738"/>
      <c r="AP1301" s="738"/>
      <c r="AQ1301" s="738"/>
      <c r="BC1301" s="1164"/>
      <c r="BD1301" s="573"/>
    </row>
    <row r="1302" s="6" customFormat="1" customHeight="1" spans="1:56">
      <c r="A1302" s="529"/>
      <c r="B1302" s="213"/>
      <c r="C1302" s="1198"/>
      <c r="D1302" s="409"/>
      <c r="E1302" s="465"/>
      <c r="F1302" s="1157"/>
      <c r="G1302" s="388"/>
      <c r="H1302" s="217"/>
      <c r="I1302" s="915"/>
      <c r="J1302" s="217"/>
      <c r="K1302" s="660"/>
      <c r="L1302" s="388"/>
      <c r="M1302" s="388"/>
      <c r="N1302" s="204"/>
      <c r="O1302" s="295"/>
      <c r="P1302" s="217"/>
      <c r="Q1302" s="217"/>
      <c r="R1302" s="217"/>
      <c r="S1302" s="1158"/>
      <c r="T1302" s="777"/>
      <c r="U1302" s="738"/>
      <c r="V1302" s="738"/>
      <c r="W1302" s="738"/>
      <c r="X1302" s="738"/>
      <c r="Y1302" s="738"/>
      <c r="Z1302" s="738"/>
      <c r="AA1302" s="738"/>
      <c r="AB1302" s="738"/>
      <c r="AC1302" s="738"/>
      <c r="AD1302" s="738"/>
      <c r="AE1302" s="738"/>
      <c r="AF1302" s="738"/>
      <c r="AG1302" s="738"/>
      <c r="AH1302" s="738"/>
      <c r="AI1302" s="738"/>
      <c r="AJ1302" s="738"/>
      <c r="AK1302" s="738"/>
      <c r="AL1302" s="738"/>
      <c r="AM1302" s="738"/>
      <c r="AN1302" s="738"/>
      <c r="AO1302" s="738"/>
      <c r="AP1302" s="738"/>
      <c r="AQ1302" s="738"/>
      <c r="BC1302" s="1164"/>
      <c r="BD1302" s="573"/>
    </row>
    <row r="1303" s="6" customFormat="1" customHeight="1" spans="1:56">
      <c r="A1303" s="529"/>
      <c r="B1303" s="213"/>
      <c r="C1303" s="1198"/>
      <c r="D1303" s="409"/>
      <c r="E1303" s="465"/>
      <c r="F1303" s="1157"/>
      <c r="G1303" s="388"/>
      <c r="H1303" s="217"/>
      <c r="I1303" s="915"/>
      <c r="J1303" s="217"/>
      <c r="K1303" s="660"/>
      <c r="L1303" s="388"/>
      <c r="M1303" s="388"/>
      <c r="N1303" s="204"/>
      <c r="O1303" s="295"/>
      <c r="P1303" s="217"/>
      <c r="Q1303" s="217"/>
      <c r="R1303" s="295"/>
      <c r="S1303" s="1205"/>
      <c r="T1303" s="777"/>
      <c r="U1303" s="738"/>
      <c r="V1303" s="738"/>
      <c r="W1303" s="738"/>
      <c r="X1303" s="738"/>
      <c r="Y1303" s="738"/>
      <c r="Z1303" s="738"/>
      <c r="AA1303" s="738"/>
      <c r="AB1303" s="738"/>
      <c r="AC1303" s="738"/>
      <c r="AD1303" s="738"/>
      <c r="AE1303" s="738"/>
      <c r="AF1303" s="738"/>
      <c r="AG1303" s="738"/>
      <c r="AH1303" s="738"/>
      <c r="AI1303" s="738"/>
      <c r="AJ1303" s="738"/>
      <c r="AK1303" s="738"/>
      <c r="AL1303" s="738"/>
      <c r="AM1303" s="738"/>
      <c r="AN1303" s="738"/>
      <c r="AO1303" s="738"/>
      <c r="AP1303" s="738"/>
      <c r="AQ1303" s="738"/>
      <c r="BC1303" s="1164"/>
      <c r="BD1303" s="573"/>
    </row>
    <row r="1304" s="6" customFormat="1" customHeight="1" spans="1:56">
      <c r="A1304" s="529"/>
      <c r="B1304" s="213"/>
      <c r="C1304" s="1198"/>
      <c r="D1304" s="409"/>
      <c r="E1304" s="465"/>
      <c r="F1304" s="1157"/>
      <c r="G1304" s="388"/>
      <c r="H1304" s="217"/>
      <c r="I1304" s="915"/>
      <c r="J1304" s="217"/>
      <c r="K1304" s="660"/>
      <c r="L1304" s="388"/>
      <c r="M1304" s="388"/>
      <c r="N1304" s="217"/>
      <c r="O1304" s="295"/>
      <c r="P1304" s="388"/>
      <c r="Q1304" s="388"/>
      <c r="R1304" s="295"/>
      <c r="S1304" s="1205"/>
      <c r="T1304" s="775"/>
      <c r="U1304" s="738"/>
      <c r="V1304" s="738"/>
      <c r="W1304" s="738"/>
      <c r="X1304" s="738"/>
      <c r="Y1304" s="738"/>
      <c r="Z1304" s="738"/>
      <c r="AA1304" s="738"/>
      <c r="AB1304" s="738"/>
      <c r="AC1304" s="738"/>
      <c r="AD1304" s="738"/>
      <c r="AE1304" s="738"/>
      <c r="AF1304" s="738"/>
      <c r="AG1304" s="738"/>
      <c r="AH1304" s="738"/>
      <c r="AI1304" s="738"/>
      <c r="AJ1304" s="738"/>
      <c r="AK1304" s="738"/>
      <c r="AL1304" s="738"/>
      <c r="AM1304" s="738"/>
      <c r="AN1304" s="738"/>
      <c r="AO1304" s="738"/>
      <c r="AP1304" s="738"/>
      <c r="AQ1304" s="738"/>
      <c r="BC1304" s="1164"/>
      <c r="BD1304" s="573"/>
    </row>
    <row r="1305" s="6" customFormat="1" customHeight="1" spans="1:56">
      <c r="A1305" s="529"/>
      <c r="B1305" s="213"/>
      <c r="C1305" s="1198"/>
      <c r="D1305" s="409"/>
      <c r="E1305" s="465"/>
      <c r="F1305" s="1157"/>
      <c r="G1305" s="388"/>
      <c r="H1305" s="217"/>
      <c r="I1305" s="915"/>
      <c r="J1305" s="217"/>
      <c r="K1305" s="660"/>
      <c r="L1305" s="388"/>
      <c r="M1305" s="388"/>
      <c r="N1305" s="217"/>
      <c r="O1305" s="295"/>
      <c r="P1305" s="388"/>
      <c r="Q1305" s="388"/>
      <c r="R1305" s="295"/>
      <c r="S1305" s="1205"/>
      <c r="T1305" s="777"/>
      <c r="U1305" s="738"/>
      <c r="V1305" s="738"/>
      <c r="W1305" s="738"/>
      <c r="X1305" s="738"/>
      <c r="Y1305" s="738"/>
      <c r="Z1305" s="738"/>
      <c r="AA1305" s="738"/>
      <c r="AB1305" s="738"/>
      <c r="AC1305" s="738"/>
      <c r="AD1305" s="738"/>
      <c r="AE1305" s="738"/>
      <c r="AF1305" s="738"/>
      <c r="AG1305" s="738"/>
      <c r="AH1305" s="738"/>
      <c r="AI1305" s="738"/>
      <c r="AJ1305" s="738"/>
      <c r="AK1305" s="738"/>
      <c r="AL1305" s="738"/>
      <c r="AM1305" s="738"/>
      <c r="AN1305" s="738"/>
      <c r="AO1305" s="738"/>
      <c r="AP1305" s="738"/>
      <c r="AQ1305" s="738"/>
      <c r="BC1305" s="1164"/>
      <c r="BD1305" s="573"/>
    </row>
    <row r="1306" s="6" customFormat="1" customHeight="1" spans="1:56">
      <c r="A1306" s="529"/>
      <c r="B1306" s="213"/>
      <c r="C1306" s="1198"/>
      <c r="D1306" s="409"/>
      <c r="E1306" s="465"/>
      <c r="F1306" s="1157"/>
      <c r="G1306" s="388"/>
      <c r="H1306" s="217"/>
      <c r="I1306" s="915"/>
      <c r="J1306" s="217"/>
      <c r="K1306" s="660"/>
      <c r="L1306" s="388"/>
      <c r="M1306" s="388"/>
      <c r="N1306" s="217"/>
      <c r="O1306" s="295"/>
      <c r="P1306" s="388"/>
      <c r="Q1306" s="388"/>
      <c r="R1306" s="295"/>
      <c r="S1306" s="1205"/>
      <c r="T1306" s="775"/>
      <c r="U1306" s="738"/>
      <c r="V1306" s="738"/>
      <c r="W1306" s="738"/>
      <c r="X1306" s="738"/>
      <c r="Y1306" s="738"/>
      <c r="Z1306" s="738"/>
      <c r="AA1306" s="738"/>
      <c r="AB1306" s="738"/>
      <c r="AC1306" s="738"/>
      <c r="AD1306" s="738"/>
      <c r="AE1306" s="738"/>
      <c r="AF1306" s="738"/>
      <c r="AG1306" s="738"/>
      <c r="AH1306" s="738"/>
      <c r="AI1306" s="738"/>
      <c r="AJ1306" s="738"/>
      <c r="AK1306" s="738"/>
      <c r="AL1306" s="738"/>
      <c r="AM1306" s="738"/>
      <c r="AN1306" s="738"/>
      <c r="AO1306" s="738"/>
      <c r="AP1306" s="738"/>
      <c r="AQ1306" s="738"/>
      <c r="BC1306" s="1164"/>
      <c r="BD1306" s="573"/>
    </row>
    <row r="1307" s="6" customFormat="1" customHeight="1" spans="1:56">
      <c r="A1307" s="529"/>
      <c r="B1307" s="213"/>
      <c r="C1307" s="1198"/>
      <c r="D1307" s="409"/>
      <c r="E1307" s="465"/>
      <c r="F1307" s="1157"/>
      <c r="G1307" s="388"/>
      <c r="H1307" s="217"/>
      <c r="I1307" s="915"/>
      <c r="J1307" s="217"/>
      <c r="K1307" s="660"/>
      <c r="L1307" s="388"/>
      <c r="M1307" s="388"/>
      <c r="N1307" s="217"/>
      <c r="O1307" s="295"/>
      <c r="P1307" s="388"/>
      <c r="Q1307" s="388"/>
      <c r="R1307" s="295"/>
      <c r="S1307" s="1205"/>
      <c r="T1307" s="777"/>
      <c r="U1307" s="738"/>
      <c r="V1307" s="738"/>
      <c r="W1307" s="738"/>
      <c r="X1307" s="738"/>
      <c r="Y1307" s="738"/>
      <c r="Z1307" s="738"/>
      <c r="AA1307" s="738"/>
      <c r="AB1307" s="738"/>
      <c r="AC1307" s="738"/>
      <c r="AD1307" s="738"/>
      <c r="AE1307" s="738"/>
      <c r="AF1307" s="738"/>
      <c r="AG1307" s="738"/>
      <c r="AH1307" s="738"/>
      <c r="AI1307" s="738"/>
      <c r="AJ1307" s="738"/>
      <c r="AK1307" s="738"/>
      <c r="AL1307" s="738"/>
      <c r="AM1307" s="738"/>
      <c r="AN1307" s="738"/>
      <c r="AO1307" s="738"/>
      <c r="AP1307" s="738"/>
      <c r="AQ1307" s="738"/>
      <c r="BC1307" s="1164"/>
      <c r="BD1307" s="573"/>
    </row>
    <row r="1308" s="6" customFormat="1" customHeight="1" spans="1:56">
      <c r="A1308" s="529"/>
      <c r="B1308" s="213"/>
      <c r="C1308" s="1198"/>
      <c r="D1308" s="409"/>
      <c r="E1308" s="465"/>
      <c r="F1308" s="1157"/>
      <c r="G1308" s="388"/>
      <c r="H1308" s="217"/>
      <c r="I1308" s="915"/>
      <c r="J1308" s="217"/>
      <c r="K1308" s="660"/>
      <c r="L1308" s="388"/>
      <c r="M1308" s="388"/>
      <c r="N1308" s="217"/>
      <c r="O1308" s="295"/>
      <c r="P1308" s="217"/>
      <c r="Q1308" s="217"/>
      <c r="R1308" s="217"/>
      <c r="S1308" s="1158"/>
      <c r="T1308" s="777"/>
      <c r="U1308" s="738"/>
      <c r="V1308" s="738"/>
      <c r="W1308" s="738"/>
      <c r="X1308" s="738"/>
      <c r="Y1308" s="738"/>
      <c r="Z1308" s="738"/>
      <c r="AA1308" s="738"/>
      <c r="AB1308" s="738"/>
      <c r="AC1308" s="738"/>
      <c r="AD1308" s="738"/>
      <c r="AE1308" s="738"/>
      <c r="AF1308" s="738"/>
      <c r="AG1308" s="738"/>
      <c r="AH1308" s="738"/>
      <c r="AI1308" s="738"/>
      <c r="AJ1308" s="738"/>
      <c r="AK1308" s="738"/>
      <c r="AL1308" s="738"/>
      <c r="AM1308" s="738"/>
      <c r="AN1308" s="738"/>
      <c r="AO1308" s="738"/>
      <c r="AP1308" s="738"/>
      <c r="AQ1308" s="738"/>
      <c r="BC1308" s="1164"/>
      <c r="BD1308" s="573"/>
    </row>
    <row r="1309" s="6" customFormat="1" customHeight="1" spans="1:56">
      <c r="A1309" s="529"/>
      <c r="B1309" s="213"/>
      <c r="C1309" s="1198"/>
      <c r="D1309" s="409"/>
      <c r="E1309" s="465"/>
      <c r="F1309" s="1157"/>
      <c r="G1309" s="388"/>
      <c r="H1309" s="217"/>
      <c r="I1309" s="915"/>
      <c r="J1309" s="217"/>
      <c r="K1309" s="660"/>
      <c r="L1309" s="388"/>
      <c r="M1309" s="388"/>
      <c r="N1309" s="217"/>
      <c r="O1309" s="295"/>
      <c r="P1309" s="388"/>
      <c r="Q1309" s="388"/>
      <c r="R1309" s="295"/>
      <c r="S1309" s="1205"/>
      <c r="T1309" s="777"/>
      <c r="U1309" s="738"/>
      <c r="V1309" s="738"/>
      <c r="W1309" s="738"/>
      <c r="X1309" s="738"/>
      <c r="Y1309" s="738"/>
      <c r="Z1309" s="738"/>
      <c r="AA1309" s="738"/>
      <c r="AB1309" s="738"/>
      <c r="AC1309" s="738"/>
      <c r="AD1309" s="738"/>
      <c r="AE1309" s="738"/>
      <c r="AF1309" s="738"/>
      <c r="AG1309" s="738"/>
      <c r="AH1309" s="738"/>
      <c r="AI1309" s="738"/>
      <c r="AJ1309" s="738"/>
      <c r="AK1309" s="738"/>
      <c r="AL1309" s="738"/>
      <c r="AM1309" s="738"/>
      <c r="AN1309" s="738"/>
      <c r="AO1309" s="738"/>
      <c r="AP1309" s="738"/>
      <c r="AQ1309" s="738"/>
      <c r="BC1309" s="1164"/>
      <c r="BD1309" s="573"/>
    </row>
    <row r="1310" s="6" customFormat="1" customHeight="1" spans="1:56">
      <c r="A1310" s="529"/>
      <c r="B1310" s="213"/>
      <c r="C1310" s="1198"/>
      <c r="D1310" s="409"/>
      <c r="E1310" s="465"/>
      <c r="F1310" s="1157"/>
      <c r="G1310" s="388"/>
      <c r="H1310" s="217"/>
      <c r="I1310" s="915"/>
      <c r="J1310" s="217"/>
      <c r="K1310" s="660"/>
      <c r="L1310" s="388"/>
      <c r="M1310" s="388"/>
      <c r="N1310" s="217"/>
      <c r="O1310" s="295"/>
      <c r="P1310" s="388"/>
      <c r="Q1310" s="388"/>
      <c r="R1310" s="295"/>
      <c r="S1310" s="1205"/>
      <c r="T1310" s="775"/>
      <c r="U1310" s="738"/>
      <c r="V1310" s="738"/>
      <c r="W1310" s="738"/>
      <c r="X1310" s="738"/>
      <c r="Y1310" s="738"/>
      <c r="Z1310" s="738"/>
      <c r="AA1310" s="738"/>
      <c r="AB1310" s="738"/>
      <c r="AC1310" s="738"/>
      <c r="AD1310" s="738"/>
      <c r="AE1310" s="738"/>
      <c r="AF1310" s="738"/>
      <c r="AG1310" s="738"/>
      <c r="AH1310" s="738"/>
      <c r="AI1310" s="738"/>
      <c r="AJ1310" s="738"/>
      <c r="AK1310" s="738"/>
      <c r="AL1310" s="738"/>
      <c r="AM1310" s="738"/>
      <c r="AN1310" s="738"/>
      <c r="AO1310" s="738"/>
      <c r="AP1310" s="738"/>
      <c r="AQ1310" s="738"/>
      <c r="BC1310" s="1164"/>
      <c r="BD1310" s="573"/>
    </row>
    <row r="1311" s="6" customFormat="1" customHeight="1" spans="1:56">
      <c r="A1311" s="529"/>
      <c r="B1311" s="213"/>
      <c r="C1311" s="1198"/>
      <c r="D1311" s="409"/>
      <c r="E1311" s="465"/>
      <c r="F1311" s="1157"/>
      <c r="G1311" s="388"/>
      <c r="H1311" s="217"/>
      <c r="I1311" s="915"/>
      <c r="J1311" s="217"/>
      <c r="K1311" s="660"/>
      <c r="L1311" s="388"/>
      <c r="M1311" s="388"/>
      <c r="N1311" s="217"/>
      <c r="O1311" s="295"/>
      <c r="P1311" s="388"/>
      <c r="Q1311" s="388"/>
      <c r="R1311" s="295"/>
      <c r="S1311" s="1205"/>
      <c r="T1311" s="777"/>
      <c r="U1311" s="738"/>
      <c r="V1311" s="738"/>
      <c r="W1311" s="738"/>
      <c r="X1311" s="738"/>
      <c r="Y1311" s="738"/>
      <c r="Z1311" s="738"/>
      <c r="AA1311" s="738"/>
      <c r="AB1311" s="738"/>
      <c r="AC1311" s="738"/>
      <c r="AD1311" s="738"/>
      <c r="AE1311" s="738"/>
      <c r="AF1311" s="738"/>
      <c r="AG1311" s="738"/>
      <c r="AH1311" s="738"/>
      <c r="AI1311" s="738"/>
      <c r="AJ1311" s="738"/>
      <c r="AK1311" s="738"/>
      <c r="AL1311" s="738"/>
      <c r="AM1311" s="738"/>
      <c r="AN1311" s="738"/>
      <c r="AO1311" s="738"/>
      <c r="AP1311" s="738"/>
      <c r="AQ1311" s="738"/>
      <c r="BC1311" s="1164"/>
      <c r="BD1311" s="573"/>
    </row>
    <row r="1312" s="6" customFormat="1" customHeight="1" spans="1:56">
      <c r="A1312" s="529"/>
      <c r="B1312" s="213"/>
      <c r="C1312" s="1198"/>
      <c r="D1312" s="409"/>
      <c r="E1312" s="465"/>
      <c r="F1312" s="1157"/>
      <c r="G1312" s="388"/>
      <c r="H1312" s="217"/>
      <c r="I1312" s="915"/>
      <c r="J1312" s="217"/>
      <c r="K1312" s="660"/>
      <c r="L1312" s="388"/>
      <c r="M1312" s="388"/>
      <c r="N1312" s="217"/>
      <c r="O1312" s="295"/>
      <c r="P1312" s="388"/>
      <c r="Q1312" s="388"/>
      <c r="R1312" s="295"/>
      <c r="S1312" s="1205"/>
      <c r="T1312" s="775"/>
      <c r="U1312" s="738"/>
      <c r="V1312" s="738"/>
      <c r="W1312" s="738"/>
      <c r="X1312" s="738"/>
      <c r="Y1312" s="738"/>
      <c r="Z1312" s="738"/>
      <c r="AA1312" s="738"/>
      <c r="AB1312" s="738"/>
      <c r="AC1312" s="738"/>
      <c r="AD1312" s="738"/>
      <c r="AE1312" s="738"/>
      <c r="AF1312" s="738"/>
      <c r="AG1312" s="738"/>
      <c r="AH1312" s="738"/>
      <c r="AI1312" s="738"/>
      <c r="AJ1312" s="738"/>
      <c r="AK1312" s="738"/>
      <c r="AL1312" s="738"/>
      <c r="AM1312" s="738"/>
      <c r="AN1312" s="738"/>
      <c r="AO1312" s="738"/>
      <c r="AP1312" s="738"/>
      <c r="AQ1312" s="738"/>
      <c r="BC1312" s="1164"/>
      <c r="BD1312" s="573"/>
    </row>
    <row r="1313" s="6" customFormat="1" customHeight="1" spans="1:56">
      <c r="A1313" s="529"/>
      <c r="B1313" s="213"/>
      <c r="C1313" s="1198"/>
      <c r="D1313" s="409"/>
      <c r="E1313" s="465"/>
      <c r="F1313" s="1157"/>
      <c r="G1313" s="388"/>
      <c r="H1313" s="217"/>
      <c r="I1313" s="915"/>
      <c r="J1313" s="217"/>
      <c r="K1313" s="660"/>
      <c r="L1313" s="388"/>
      <c r="M1313" s="388"/>
      <c r="N1313" s="217"/>
      <c r="O1313" s="295"/>
      <c r="P1313" s="388"/>
      <c r="Q1313" s="388"/>
      <c r="R1313" s="295"/>
      <c r="S1313" s="1205"/>
      <c r="T1313" s="777"/>
      <c r="U1313" s="738"/>
      <c r="V1313" s="738"/>
      <c r="W1313" s="738"/>
      <c r="X1313" s="738"/>
      <c r="Y1313" s="738"/>
      <c r="Z1313" s="738"/>
      <c r="AA1313" s="738"/>
      <c r="AB1313" s="738"/>
      <c r="AC1313" s="738"/>
      <c r="AD1313" s="738"/>
      <c r="AE1313" s="738"/>
      <c r="AF1313" s="738"/>
      <c r="AG1313" s="738"/>
      <c r="AH1313" s="738"/>
      <c r="AI1313" s="738"/>
      <c r="AJ1313" s="738"/>
      <c r="AK1313" s="738"/>
      <c r="AL1313" s="738"/>
      <c r="AM1313" s="738"/>
      <c r="AN1313" s="738"/>
      <c r="AO1313" s="738"/>
      <c r="AP1313" s="738"/>
      <c r="AQ1313" s="738"/>
      <c r="BC1313" s="1164"/>
      <c r="BD1313" s="573"/>
    </row>
    <row r="1314" s="6" customFormat="1" customHeight="1" spans="1:56">
      <c r="A1314" s="529"/>
      <c r="B1314" s="213"/>
      <c r="C1314" s="1198"/>
      <c r="D1314" s="409"/>
      <c r="E1314" s="465"/>
      <c r="F1314" s="1157"/>
      <c r="G1314" s="388"/>
      <c r="H1314" s="217"/>
      <c r="I1314" s="915"/>
      <c r="J1314" s="217"/>
      <c r="K1314" s="660"/>
      <c r="L1314" s="388"/>
      <c r="M1314" s="388"/>
      <c r="N1314" s="217"/>
      <c r="O1314" s="295"/>
      <c r="P1314" s="388"/>
      <c r="Q1314" s="388"/>
      <c r="R1314" s="295"/>
      <c r="S1314" s="1205"/>
      <c r="T1314" s="775"/>
      <c r="U1314" s="738"/>
      <c r="V1314" s="738"/>
      <c r="W1314" s="738"/>
      <c r="X1314" s="738"/>
      <c r="Y1314" s="738"/>
      <c r="Z1314" s="738"/>
      <c r="AA1314" s="738"/>
      <c r="AB1314" s="738"/>
      <c r="AC1314" s="738"/>
      <c r="AD1314" s="738"/>
      <c r="AE1314" s="738"/>
      <c r="AF1314" s="738"/>
      <c r="AG1314" s="738"/>
      <c r="AH1314" s="738"/>
      <c r="AI1314" s="738"/>
      <c r="AJ1314" s="738"/>
      <c r="AK1314" s="738"/>
      <c r="AL1314" s="738"/>
      <c r="AM1314" s="738"/>
      <c r="AN1314" s="738"/>
      <c r="AO1314" s="738"/>
      <c r="AP1314" s="738"/>
      <c r="AQ1314" s="738"/>
      <c r="BC1314" s="1164"/>
      <c r="BD1314" s="573"/>
    </row>
    <row r="1315" s="6" customFormat="1" customHeight="1" spans="1:56">
      <c r="A1315" s="529"/>
      <c r="B1315" s="213"/>
      <c r="C1315" s="1198"/>
      <c r="D1315" s="409"/>
      <c r="E1315" s="465"/>
      <c r="F1315" s="1157"/>
      <c r="G1315" s="388"/>
      <c r="H1315" s="217"/>
      <c r="I1315" s="915"/>
      <c r="J1315" s="217"/>
      <c r="K1315" s="660"/>
      <c r="L1315" s="388"/>
      <c r="M1315" s="388"/>
      <c r="N1315" s="217"/>
      <c r="O1315" s="295"/>
      <c r="P1315" s="388"/>
      <c r="Q1315" s="388"/>
      <c r="R1315" s="295"/>
      <c r="S1315" s="1205"/>
      <c r="T1315" s="777"/>
      <c r="U1315" s="738"/>
      <c r="V1315" s="738"/>
      <c r="W1315" s="738"/>
      <c r="X1315" s="738"/>
      <c r="Y1315" s="738"/>
      <c r="Z1315" s="738"/>
      <c r="AA1315" s="738"/>
      <c r="AB1315" s="738"/>
      <c r="AC1315" s="738"/>
      <c r="AD1315" s="738"/>
      <c r="AE1315" s="738"/>
      <c r="AF1315" s="738"/>
      <c r="AG1315" s="738"/>
      <c r="AH1315" s="738"/>
      <c r="AI1315" s="738"/>
      <c r="AJ1315" s="738"/>
      <c r="AK1315" s="738"/>
      <c r="AL1315" s="738"/>
      <c r="AM1315" s="738"/>
      <c r="AN1315" s="738"/>
      <c r="AO1315" s="738"/>
      <c r="AP1315" s="738"/>
      <c r="AQ1315" s="738"/>
      <c r="BC1315" s="1164"/>
      <c r="BD1315" s="573"/>
    </row>
    <row r="1316" s="6" customFormat="1" customHeight="1" spans="1:56">
      <c r="A1316" s="529"/>
      <c r="B1316" s="213"/>
      <c r="C1316" s="1198"/>
      <c r="D1316" s="409"/>
      <c r="E1316" s="465"/>
      <c r="F1316" s="1157"/>
      <c r="G1316" s="388"/>
      <c r="H1316" s="217"/>
      <c r="I1316" s="915"/>
      <c r="J1316" s="217"/>
      <c r="K1316" s="660"/>
      <c r="L1316" s="388"/>
      <c r="M1316" s="388"/>
      <c r="N1316" s="217"/>
      <c r="O1316" s="295"/>
      <c r="P1316" s="388"/>
      <c r="Q1316" s="388"/>
      <c r="R1316" s="295"/>
      <c r="S1316" s="1205"/>
      <c r="T1316" s="775"/>
      <c r="U1316" s="738"/>
      <c r="V1316" s="738"/>
      <c r="W1316" s="738"/>
      <c r="X1316" s="738"/>
      <c r="Y1316" s="738"/>
      <c r="Z1316" s="738"/>
      <c r="AA1316" s="738"/>
      <c r="AB1316" s="738"/>
      <c r="AC1316" s="738"/>
      <c r="AD1316" s="738"/>
      <c r="AE1316" s="738"/>
      <c r="AF1316" s="738"/>
      <c r="AG1316" s="738"/>
      <c r="AH1316" s="738"/>
      <c r="AI1316" s="738"/>
      <c r="AJ1316" s="738"/>
      <c r="AK1316" s="738"/>
      <c r="AL1316" s="738"/>
      <c r="AM1316" s="738"/>
      <c r="AN1316" s="738"/>
      <c r="AO1316" s="738"/>
      <c r="AP1316" s="738"/>
      <c r="AQ1316" s="738"/>
      <c r="BC1316" s="1164"/>
      <c r="BD1316" s="573"/>
    </row>
    <row r="1317" s="6" customFormat="1" customHeight="1" spans="1:56">
      <c r="A1317" s="529"/>
      <c r="B1317" s="213"/>
      <c r="C1317" s="1198"/>
      <c r="D1317" s="409"/>
      <c r="E1317" s="465"/>
      <c r="F1317" s="1157"/>
      <c r="G1317" s="388"/>
      <c r="H1317" s="217"/>
      <c r="I1317" s="915"/>
      <c r="J1317" s="217"/>
      <c r="K1317" s="660"/>
      <c r="L1317" s="388"/>
      <c r="M1317" s="388"/>
      <c r="N1317" s="217"/>
      <c r="O1317" s="295"/>
      <c r="P1317" s="388"/>
      <c r="Q1317" s="388"/>
      <c r="R1317" s="295"/>
      <c r="S1317" s="1205"/>
      <c r="T1317" s="777"/>
      <c r="U1317" s="738"/>
      <c r="V1317" s="738"/>
      <c r="W1317" s="738"/>
      <c r="X1317" s="738"/>
      <c r="Y1317" s="738"/>
      <c r="Z1317" s="738"/>
      <c r="AA1317" s="738"/>
      <c r="AB1317" s="738"/>
      <c r="AC1317" s="738"/>
      <c r="AD1317" s="738"/>
      <c r="AE1317" s="738"/>
      <c r="AF1317" s="738"/>
      <c r="AG1317" s="738"/>
      <c r="AH1317" s="738"/>
      <c r="AI1317" s="738"/>
      <c r="AJ1317" s="738"/>
      <c r="AK1317" s="738"/>
      <c r="AL1317" s="738"/>
      <c r="AM1317" s="738"/>
      <c r="AN1317" s="738"/>
      <c r="AO1317" s="738"/>
      <c r="AP1317" s="738"/>
      <c r="AQ1317" s="738"/>
      <c r="BC1317" s="1164"/>
      <c r="BD1317" s="573"/>
    </row>
    <row r="1318" s="6" customFormat="1" customHeight="1" spans="1:56">
      <c r="A1318" s="529"/>
      <c r="B1318" s="213"/>
      <c r="C1318" s="1198"/>
      <c r="D1318" s="409"/>
      <c r="E1318" s="465"/>
      <c r="F1318" s="1157"/>
      <c r="G1318" s="388"/>
      <c r="H1318" s="217"/>
      <c r="I1318" s="915"/>
      <c r="J1318" s="217"/>
      <c r="K1318" s="660"/>
      <c r="L1318" s="388"/>
      <c r="M1318" s="388"/>
      <c r="N1318" s="204"/>
      <c r="O1318" s="295"/>
      <c r="P1318" s="217"/>
      <c r="Q1318" s="217"/>
      <c r="R1318" s="217"/>
      <c r="S1318" s="1158"/>
      <c r="T1318" s="777"/>
      <c r="U1318" s="738"/>
      <c r="V1318" s="738"/>
      <c r="W1318" s="738"/>
      <c r="X1318" s="738"/>
      <c r="Y1318" s="738"/>
      <c r="Z1318" s="738"/>
      <c r="AA1318" s="738"/>
      <c r="AB1318" s="738"/>
      <c r="AC1318" s="738"/>
      <c r="AD1318" s="738"/>
      <c r="AE1318" s="738"/>
      <c r="AF1318" s="738"/>
      <c r="AG1318" s="738"/>
      <c r="AH1318" s="738"/>
      <c r="AI1318" s="738"/>
      <c r="AJ1318" s="738"/>
      <c r="AK1318" s="738"/>
      <c r="AL1318" s="738"/>
      <c r="AM1318" s="738"/>
      <c r="AN1318" s="738"/>
      <c r="AO1318" s="738"/>
      <c r="AP1318" s="738"/>
      <c r="AQ1318" s="738"/>
      <c r="BC1318" s="1164"/>
      <c r="BD1318" s="573"/>
    </row>
    <row r="1319" s="6" customFormat="1" customHeight="1" spans="1:56">
      <c r="A1319" s="529"/>
      <c r="B1319" s="213"/>
      <c r="C1319" s="1198"/>
      <c r="D1319" s="409"/>
      <c r="E1319" s="465"/>
      <c r="F1319" s="1157"/>
      <c r="G1319" s="388"/>
      <c r="H1319" s="217"/>
      <c r="I1319" s="915"/>
      <c r="J1319" s="217"/>
      <c r="K1319" s="660"/>
      <c r="L1319" s="388"/>
      <c r="M1319" s="388"/>
      <c r="N1319" s="204"/>
      <c r="O1319" s="295"/>
      <c r="P1319" s="217"/>
      <c r="Q1319" s="217"/>
      <c r="R1319" s="295"/>
      <c r="S1319" s="1205"/>
      <c r="T1319" s="777"/>
      <c r="U1319" s="738"/>
      <c r="V1319" s="738"/>
      <c r="W1319" s="738"/>
      <c r="X1319" s="738"/>
      <c r="Y1319" s="738"/>
      <c r="Z1319" s="738"/>
      <c r="AA1319" s="738"/>
      <c r="AB1319" s="738"/>
      <c r="AC1319" s="738"/>
      <c r="AD1319" s="738"/>
      <c r="AE1319" s="738"/>
      <c r="AF1319" s="738"/>
      <c r="AG1319" s="738"/>
      <c r="AH1319" s="738"/>
      <c r="AI1319" s="738"/>
      <c r="AJ1319" s="738"/>
      <c r="AK1319" s="738"/>
      <c r="AL1319" s="738"/>
      <c r="AM1319" s="738"/>
      <c r="AN1319" s="738"/>
      <c r="AO1319" s="738"/>
      <c r="AP1319" s="738"/>
      <c r="AQ1319" s="738"/>
      <c r="BC1319" s="1164"/>
      <c r="BD1319" s="573"/>
    </row>
    <row r="1320" s="6" customFormat="1" customHeight="1" spans="1:56">
      <c r="A1320" s="529"/>
      <c r="B1320" s="213"/>
      <c r="C1320" s="1198"/>
      <c r="D1320" s="409"/>
      <c r="E1320" s="465"/>
      <c r="F1320" s="1157"/>
      <c r="G1320" s="388"/>
      <c r="H1320" s="217"/>
      <c r="I1320" s="915"/>
      <c r="J1320" s="217"/>
      <c r="K1320" s="660"/>
      <c r="L1320" s="388"/>
      <c r="M1320" s="388"/>
      <c r="N1320" s="217"/>
      <c r="O1320" s="295"/>
      <c r="P1320" s="388"/>
      <c r="Q1320" s="388"/>
      <c r="R1320" s="295"/>
      <c r="S1320" s="1205"/>
      <c r="T1320" s="775"/>
      <c r="U1320" s="738"/>
      <c r="V1320" s="738"/>
      <c r="W1320" s="738"/>
      <c r="X1320" s="738"/>
      <c r="Y1320" s="738"/>
      <c r="Z1320" s="738"/>
      <c r="AA1320" s="738"/>
      <c r="AB1320" s="738"/>
      <c r="AC1320" s="738"/>
      <c r="AD1320" s="738"/>
      <c r="AE1320" s="738"/>
      <c r="AF1320" s="738"/>
      <c r="AG1320" s="738"/>
      <c r="AH1320" s="738"/>
      <c r="AI1320" s="738"/>
      <c r="AJ1320" s="738"/>
      <c r="AK1320" s="738"/>
      <c r="AL1320" s="738"/>
      <c r="AM1320" s="738"/>
      <c r="AN1320" s="738"/>
      <c r="AO1320" s="738"/>
      <c r="AP1320" s="738"/>
      <c r="AQ1320" s="738"/>
      <c r="BC1320" s="1164"/>
      <c r="BD1320" s="573"/>
    </row>
    <row r="1321" s="6" customFormat="1" customHeight="1" spans="1:56">
      <c r="A1321" s="529"/>
      <c r="B1321" s="213"/>
      <c r="C1321" s="1198"/>
      <c r="D1321" s="409"/>
      <c r="E1321" s="465"/>
      <c r="F1321" s="1157"/>
      <c r="G1321" s="388"/>
      <c r="H1321" s="217"/>
      <c r="I1321" s="915"/>
      <c r="J1321" s="217"/>
      <c r="K1321" s="660"/>
      <c r="L1321" s="388"/>
      <c r="M1321" s="388"/>
      <c r="N1321" s="217"/>
      <c r="O1321" s="295"/>
      <c r="P1321" s="388"/>
      <c r="Q1321" s="388"/>
      <c r="R1321" s="295"/>
      <c r="S1321" s="1205"/>
      <c r="T1321" s="777"/>
      <c r="U1321" s="738"/>
      <c r="V1321" s="738"/>
      <c r="W1321" s="738"/>
      <c r="X1321" s="738"/>
      <c r="Y1321" s="738"/>
      <c r="Z1321" s="738"/>
      <c r="AA1321" s="738"/>
      <c r="AB1321" s="738"/>
      <c r="AC1321" s="738"/>
      <c r="AD1321" s="738"/>
      <c r="AE1321" s="738"/>
      <c r="AF1321" s="738"/>
      <c r="AG1321" s="738"/>
      <c r="AH1321" s="738"/>
      <c r="AI1321" s="738"/>
      <c r="AJ1321" s="738"/>
      <c r="AK1321" s="738"/>
      <c r="AL1321" s="738"/>
      <c r="AM1321" s="738"/>
      <c r="AN1321" s="738"/>
      <c r="AO1321" s="738"/>
      <c r="AP1321" s="738"/>
      <c r="AQ1321" s="738"/>
      <c r="BC1321" s="1164"/>
      <c r="BD1321" s="573"/>
    </row>
    <row r="1322" s="6" customFormat="1" customHeight="1" spans="1:56">
      <c r="A1322" s="529"/>
      <c r="B1322" s="213"/>
      <c r="C1322" s="1198"/>
      <c r="D1322" s="409"/>
      <c r="E1322" s="465"/>
      <c r="F1322" s="1157"/>
      <c r="G1322" s="388"/>
      <c r="H1322" s="217"/>
      <c r="I1322" s="915"/>
      <c r="J1322" s="217"/>
      <c r="K1322" s="660"/>
      <c r="L1322" s="388"/>
      <c r="M1322" s="388"/>
      <c r="N1322" s="217"/>
      <c r="O1322" s="295"/>
      <c r="P1322" s="388"/>
      <c r="Q1322" s="388"/>
      <c r="R1322" s="295"/>
      <c r="S1322" s="1205"/>
      <c r="T1322" s="775"/>
      <c r="U1322" s="738"/>
      <c r="V1322" s="738"/>
      <c r="W1322" s="738"/>
      <c r="X1322" s="738"/>
      <c r="Y1322" s="738"/>
      <c r="Z1322" s="738"/>
      <c r="AA1322" s="738"/>
      <c r="AB1322" s="738"/>
      <c r="AC1322" s="738"/>
      <c r="AD1322" s="738"/>
      <c r="AE1322" s="738"/>
      <c r="AF1322" s="738"/>
      <c r="AG1322" s="738"/>
      <c r="AH1322" s="738"/>
      <c r="AI1322" s="738"/>
      <c r="AJ1322" s="738"/>
      <c r="AK1322" s="738"/>
      <c r="AL1322" s="738"/>
      <c r="AM1322" s="738"/>
      <c r="AN1322" s="738"/>
      <c r="AO1322" s="738"/>
      <c r="AP1322" s="738"/>
      <c r="AQ1322" s="738"/>
      <c r="BC1322" s="1164"/>
      <c r="BD1322" s="573"/>
    </row>
    <row r="1323" s="6" customFormat="1" customHeight="1" spans="1:56">
      <c r="A1323" s="529"/>
      <c r="B1323" s="213"/>
      <c r="C1323" s="1198"/>
      <c r="D1323" s="409"/>
      <c r="E1323" s="465"/>
      <c r="F1323" s="1157"/>
      <c r="G1323" s="388"/>
      <c r="H1323" s="217"/>
      <c r="I1323" s="915"/>
      <c r="J1323" s="217"/>
      <c r="K1323" s="660"/>
      <c r="L1323" s="388"/>
      <c r="M1323" s="388"/>
      <c r="N1323" s="217"/>
      <c r="O1323" s="295"/>
      <c r="P1323" s="388"/>
      <c r="Q1323" s="388"/>
      <c r="R1323" s="295"/>
      <c r="S1323" s="1205"/>
      <c r="T1323" s="777"/>
      <c r="U1323" s="738"/>
      <c r="V1323" s="738"/>
      <c r="W1323" s="738"/>
      <c r="X1323" s="738"/>
      <c r="Y1323" s="738"/>
      <c r="Z1323" s="738"/>
      <c r="AA1323" s="738"/>
      <c r="AB1323" s="738"/>
      <c r="AC1323" s="738"/>
      <c r="AD1323" s="738"/>
      <c r="AE1323" s="738"/>
      <c r="AF1323" s="738"/>
      <c r="AG1323" s="738"/>
      <c r="AH1323" s="738"/>
      <c r="AI1323" s="738"/>
      <c r="AJ1323" s="738"/>
      <c r="AK1323" s="738"/>
      <c r="AL1323" s="738"/>
      <c r="AM1323" s="738"/>
      <c r="AN1323" s="738"/>
      <c r="AO1323" s="738"/>
      <c r="AP1323" s="738"/>
      <c r="AQ1323" s="738"/>
      <c r="BC1323" s="1164"/>
      <c r="BD1323" s="573"/>
    </row>
    <row r="1324" s="6" customFormat="1" customHeight="1" spans="1:56">
      <c r="A1324" s="529"/>
      <c r="B1324" s="213"/>
      <c r="C1324" s="1198"/>
      <c r="D1324" s="409"/>
      <c r="E1324" s="465"/>
      <c r="F1324" s="1157"/>
      <c r="G1324" s="388"/>
      <c r="H1324" s="217"/>
      <c r="I1324" s="915"/>
      <c r="J1324" s="217"/>
      <c r="K1324" s="660"/>
      <c r="L1324" s="388"/>
      <c r="M1324" s="388"/>
      <c r="N1324" s="217"/>
      <c r="O1324" s="295"/>
      <c r="P1324" s="388"/>
      <c r="Q1324" s="388"/>
      <c r="R1324" s="295"/>
      <c r="S1324" s="1205"/>
      <c r="T1324" s="775"/>
      <c r="U1324" s="738"/>
      <c r="V1324" s="738"/>
      <c r="W1324" s="738"/>
      <c r="X1324" s="738"/>
      <c r="Y1324" s="738"/>
      <c r="Z1324" s="738"/>
      <c r="AA1324" s="738"/>
      <c r="AB1324" s="738"/>
      <c r="AC1324" s="738"/>
      <c r="AD1324" s="738"/>
      <c r="AE1324" s="738"/>
      <c r="AF1324" s="738"/>
      <c r="AG1324" s="738"/>
      <c r="AH1324" s="738"/>
      <c r="AI1324" s="738"/>
      <c r="AJ1324" s="738"/>
      <c r="AK1324" s="738"/>
      <c r="AL1324" s="738"/>
      <c r="AM1324" s="738"/>
      <c r="AN1324" s="738"/>
      <c r="AO1324" s="738"/>
      <c r="AP1324" s="738"/>
      <c r="AQ1324" s="738"/>
      <c r="BC1324" s="1164"/>
      <c r="BD1324" s="573"/>
    </row>
    <row r="1325" s="6" customFormat="1" customHeight="1" spans="1:56">
      <c r="A1325" s="529"/>
      <c r="B1325" s="213"/>
      <c r="C1325" s="1198"/>
      <c r="D1325" s="409"/>
      <c r="E1325" s="465"/>
      <c r="F1325" s="1157"/>
      <c r="G1325" s="388"/>
      <c r="H1325" s="217"/>
      <c r="I1325" s="915"/>
      <c r="J1325" s="217"/>
      <c r="K1325" s="660"/>
      <c r="L1325" s="388"/>
      <c r="M1325" s="388"/>
      <c r="N1325" s="217"/>
      <c r="O1325" s="295"/>
      <c r="P1325" s="388"/>
      <c r="Q1325" s="388"/>
      <c r="R1325" s="295"/>
      <c r="S1325" s="1205"/>
      <c r="T1325" s="777"/>
      <c r="U1325" s="738"/>
      <c r="V1325" s="738"/>
      <c r="W1325" s="738"/>
      <c r="X1325" s="738"/>
      <c r="Y1325" s="738"/>
      <c r="Z1325" s="738"/>
      <c r="AA1325" s="738"/>
      <c r="AB1325" s="738"/>
      <c r="AC1325" s="738"/>
      <c r="AD1325" s="738"/>
      <c r="AE1325" s="738"/>
      <c r="AF1325" s="738"/>
      <c r="AG1325" s="738"/>
      <c r="AH1325" s="738"/>
      <c r="AI1325" s="738"/>
      <c r="AJ1325" s="738"/>
      <c r="AK1325" s="738"/>
      <c r="AL1325" s="738"/>
      <c r="AM1325" s="738"/>
      <c r="AN1325" s="738"/>
      <c r="AO1325" s="738"/>
      <c r="AP1325" s="738"/>
      <c r="AQ1325" s="738"/>
      <c r="BC1325" s="1164"/>
      <c r="BD1325" s="573"/>
    </row>
    <row r="1326" s="6" customFormat="1" customHeight="1" spans="1:56">
      <c r="A1326" s="529"/>
      <c r="B1326" s="213"/>
      <c r="C1326" s="1198"/>
      <c r="D1326" s="409"/>
      <c r="E1326" s="465"/>
      <c r="F1326" s="1157"/>
      <c r="G1326" s="388"/>
      <c r="H1326" s="217"/>
      <c r="I1326" s="915"/>
      <c r="J1326" s="217"/>
      <c r="K1326" s="660"/>
      <c r="L1326" s="388"/>
      <c r="M1326" s="388"/>
      <c r="N1326" s="204"/>
      <c r="O1326" s="295"/>
      <c r="P1326" s="217"/>
      <c r="Q1326" s="217"/>
      <c r="R1326" s="217"/>
      <c r="S1326" s="1158"/>
      <c r="T1326" s="777"/>
      <c r="U1326" s="738"/>
      <c r="V1326" s="738"/>
      <c r="W1326" s="738"/>
      <c r="X1326" s="738"/>
      <c r="Y1326" s="738"/>
      <c r="Z1326" s="738"/>
      <c r="AA1326" s="738"/>
      <c r="AB1326" s="738"/>
      <c r="AC1326" s="738"/>
      <c r="AD1326" s="738"/>
      <c r="AE1326" s="738"/>
      <c r="AF1326" s="738"/>
      <c r="AG1326" s="738"/>
      <c r="AH1326" s="738"/>
      <c r="AI1326" s="738"/>
      <c r="AJ1326" s="738"/>
      <c r="AK1326" s="738"/>
      <c r="AL1326" s="738"/>
      <c r="AM1326" s="738"/>
      <c r="AN1326" s="738"/>
      <c r="AO1326" s="738"/>
      <c r="AP1326" s="738"/>
      <c r="AQ1326" s="738"/>
      <c r="BC1326" s="1164"/>
      <c r="BD1326" s="573"/>
    </row>
    <row r="1327" s="6" customFormat="1" customHeight="1" spans="1:56">
      <c r="A1327" s="529"/>
      <c r="B1327" s="213"/>
      <c r="C1327" s="1198"/>
      <c r="D1327" s="409"/>
      <c r="E1327" s="465"/>
      <c r="F1327" s="1157"/>
      <c r="G1327" s="388"/>
      <c r="H1327" s="217"/>
      <c r="I1327" s="915"/>
      <c r="J1327" s="217"/>
      <c r="K1327" s="660"/>
      <c r="L1327" s="388"/>
      <c r="M1327" s="388"/>
      <c r="N1327" s="204"/>
      <c r="O1327" s="295"/>
      <c r="P1327" s="217"/>
      <c r="Q1327" s="217"/>
      <c r="R1327" s="295"/>
      <c r="S1327" s="1205"/>
      <c r="T1327" s="777"/>
      <c r="U1327" s="738"/>
      <c r="V1327" s="738"/>
      <c r="W1327" s="738"/>
      <c r="X1327" s="738"/>
      <c r="Y1327" s="738"/>
      <c r="Z1327" s="738"/>
      <c r="AA1327" s="738"/>
      <c r="AB1327" s="738"/>
      <c r="AC1327" s="738"/>
      <c r="AD1327" s="738"/>
      <c r="AE1327" s="738"/>
      <c r="AF1327" s="738"/>
      <c r="AG1327" s="738"/>
      <c r="AH1327" s="738"/>
      <c r="AI1327" s="738"/>
      <c r="AJ1327" s="738"/>
      <c r="AK1327" s="738"/>
      <c r="AL1327" s="738"/>
      <c r="AM1327" s="738"/>
      <c r="AN1327" s="738"/>
      <c r="AO1327" s="738"/>
      <c r="AP1327" s="738"/>
      <c r="AQ1327" s="738"/>
      <c r="BC1327" s="1164"/>
      <c r="BD1327" s="573"/>
    </row>
    <row r="1328" s="6" customFormat="1" customHeight="1" spans="1:56">
      <c r="A1328" s="529"/>
      <c r="B1328" s="213"/>
      <c r="C1328" s="1198"/>
      <c r="D1328" s="409"/>
      <c r="E1328" s="465"/>
      <c r="F1328" s="1157"/>
      <c r="G1328" s="388"/>
      <c r="H1328" s="217"/>
      <c r="I1328" s="915"/>
      <c r="J1328" s="217"/>
      <c r="K1328" s="660"/>
      <c r="L1328" s="388"/>
      <c r="M1328" s="388"/>
      <c r="N1328" s="217"/>
      <c r="O1328" s="295"/>
      <c r="P1328" s="217"/>
      <c r="Q1328" s="217"/>
      <c r="R1328" s="295"/>
      <c r="S1328" s="1205"/>
      <c r="T1328" s="775"/>
      <c r="U1328" s="738"/>
      <c r="V1328" s="738"/>
      <c r="W1328" s="738"/>
      <c r="X1328" s="738"/>
      <c r="Y1328" s="738"/>
      <c r="Z1328" s="738"/>
      <c r="AA1328" s="738"/>
      <c r="AB1328" s="738"/>
      <c r="AC1328" s="738"/>
      <c r="AD1328" s="738"/>
      <c r="AE1328" s="738"/>
      <c r="AF1328" s="738"/>
      <c r="AG1328" s="738"/>
      <c r="AH1328" s="738"/>
      <c r="AI1328" s="738"/>
      <c r="AJ1328" s="738"/>
      <c r="AK1328" s="738"/>
      <c r="AL1328" s="738"/>
      <c r="AM1328" s="738"/>
      <c r="AN1328" s="738"/>
      <c r="AO1328" s="738"/>
      <c r="AP1328" s="738"/>
      <c r="AQ1328" s="738"/>
      <c r="BC1328" s="1164"/>
      <c r="BD1328" s="573"/>
    </row>
    <row r="1329" s="6" customFormat="1" customHeight="1" spans="1:56">
      <c r="A1329" s="529"/>
      <c r="B1329" s="213"/>
      <c r="C1329" s="1198"/>
      <c r="D1329" s="409"/>
      <c r="E1329" s="465"/>
      <c r="F1329" s="1157"/>
      <c r="G1329" s="388"/>
      <c r="H1329" s="217"/>
      <c r="I1329" s="915"/>
      <c r="J1329" s="217"/>
      <c r="K1329" s="660"/>
      <c r="L1329" s="388"/>
      <c r="M1329" s="388"/>
      <c r="N1329" s="204"/>
      <c r="O1329" s="295"/>
      <c r="P1329" s="217"/>
      <c r="Q1329" s="217"/>
      <c r="R1329" s="295"/>
      <c r="S1329" s="1205"/>
      <c r="T1329" s="777"/>
      <c r="U1329" s="738"/>
      <c r="V1329" s="738"/>
      <c r="W1329" s="738"/>
      <c r="X1329" s="738"/>
      <c r="Y1329" s="738"/>
      <c r="Z1329" s="738"/>
      <c r="AA1329" s="738"/>
      <c r="AB1329" s="738"/>
      <c r="AC1329" s="738"/>
      <c r="AD1329" s="738"/>
      <c r="AE1329" s="738"/>
      <c r="AF1329" s="738"/>
      <c r="AG1329" s="738"/>
      <c r="AH1329" s="738"/>
      <c r="AI1329" s="738"/>
      <c r="AJ1329" s="738"/>
      <c r="AK1329" s="738"/>
      <c r="AL1329" s="738"/>
      <c r="AM1329" s="738"/>
      <c r="AN1329" s="738"/>
      <c r="AO1329" s="738"/>
      <c r="AP1329" s="738"/>
      <c r="AQ1329" s="738"/>
      <c r="BC1329" s="1164"/>
      <c r="BD1329" s="573"/>
    </row>
    <row r="1330" s="6" customFormat="1" customHeight="1" spans="1:56">
      <c r="A1330" s="529"/>
      <c r="B1330" s="213"/>
      <c r="C1330" s="1198"/>
      <c r="D1330" s="409"/>
      <c r="E1330" s="465"/>
      <c r="F1330" s="1157"/>
      <c r="G1330" s="388"/>
      <c r="H1330" s="217"/>
      <c r="I1330" s="915"/>
      <c r="J1330" s="217"/>
      <c r="K1330" s="660"/>
      <c r="L1330" s="388"/>
      <c r="M1330" s="388"/>
      <c r="N1330" s="217"/>
      <c r="O1330" s="295"/>
      <c r="P1330" s="217"/>
      <c r="Q1330" s="217"/>
      <c r="R1330" s="295"/>
      <c r="S1330" s="1205"/>
      <c r="T1330" s="775"/>
      <c r="U1330" s="738"/>
      <c r="V1330" s="738"/>
      <c r="W1330" s="738"/>
      <c r="X1330" s="738"/>
      <c r="Y1330" s="738"/>
      <c r="Z1330" s="738"/>
      <c r="AA1330" s="738"/>
      <c r="AB1330" s="738"/>
      <c r="AC1330" s="738"/>
      <c r="AD1330" s="738"/>
      <c r="AE1330" s="738"/>
      <c r="AF1330" s="738"/>
      <c r="AG1330" s="738"/>
      <c r="AH1330" s="738"/>
      <c r="AI1330" s="738"/>
      <c r="AJ1330" s="738"/>
      <c r="AK1330" s="738"/>
      <c r="AL1330" s="738"/>
      <c r="AM1330" s="738"/>
      <c r="AN1330" s="738"/>
      <c r="AO1330" s="738"/>
      <c r="AP1330" s="738"/>
      <c r="AQ1330" s="738"/>
      <c r="BC1330" s="1164"/>
      <c r="BD1330" s="573"/>
    </row>
    <row r="1331" s="6" customFormat="1" customHeight="1" spans="1:56">
      <c r="A1331" s="529"/>
      <c r="B1331" s="213"/>
      <c r="C1331" s="1198"/>
      <c r="D1331" s="409"/>
      <c r="E1331" s="465"/>
      <c r="F1331" s="1157"/>
      <c r="G1331" s="388"/>
      <c r="H1331" s="217"/>
      <c r="I1331" s="915"/>
      <c r="J1331" s="217"/>
      <c r="K1331" s="660"/>
      <c r="L1331" s="388"/>
      <c r="M1331" s="388"/>
      <c r="N1331" s="204"/>
      <c r="O1331" s="295"/>
      <c r="P1331" s="217"/>
      <c r="Q1331" s="217"/>
      <c r="R1331" s="295"/>
      <c r="S1331" s="1205"/>
      <c r="T1331" s="777"/>
      <c r="U1331" s="738"/>
      <c r="V1331" s="738"/>
      <c r="W1331" s="738"/>
      <c r="X1331" s="738"/>
      <c r="Y1331" s="738"/>
      <c r="Z1331" s="738"/>
      <c r="AA1331" s="738"/>
      <c r="AB1331" s="738"/>
      <c r="AC1331" s="738"/>
      <c r="AD1331" s="738"/>
      <c r="AE1331" s="738"/>
      <c r="AF1331" s="738"/>
      <c r="AG1331" s="738"/>
      <c r="AH1331" s="738"/>
      <c r="AI1331" s="738"/>
      <c r="AJ1331" s="738"/>
      <c r="AK1331" s="738"/>
      <c r="AL1331" s="738"/>
      <c r="AM1331" s="738"/>
      <c r="AN1331" s="738"/>
      <c r="AO1331" s="738"/>
      <c r="AP1331" s="738"/>
      <c r="AQ1331" s="738"/>
      <c r="BC1331" s="1164"/>
      <c r="BD1331" s="573"/>
    </row>
    <row r="1332" s="6" customFormat="1" customHeight="1" spans="1:56">
      <c r="A1332" s="529"/>
      <c r="B1332" s="213"/>
      <c r="C1332" s="1198"/>
      <c r="D1332" s="409"/>
      <c r="E1332" s="465"/>
      <c r="F1332" s="1157"/>
      <c r="G1332" s="388"/>
      <c r="H1332" s="217"/>
      <c r="I1332" s="915"/>
      <c r="J1332" s="217"/>
      <c r="K1332" s="660"/>
      <c r="L1332" s="388"/>
      <c r="M1332" s="388"/>
      <c r="N1332" s="204"/>
      <c r="O1332" s="295"/>
      <c r="P1332" s="217"/>
      <c r="Q1332" s="217"/>
      <c r="R1332" s="295"/>
      <c r="S1332" s="1205"/>
      <c r="T1332" s="777"/>
      <c r="U1332" s="738"/>
      <c r="V1332" s="738"/>
      <c r="W1332" s="738"/>
      <c r="X1332" s="738"/>
      <c r="Y1332" s="738"/>
      <c r="Z1332" s="738"/>
      <c r="AA1332" s="738"/>
      <c r="AB1332" s="738"/>
      <c r="AC1332" s="738"/>
      <c r="AD1332" s="738"/>
      <c r="AE1332" s="738"/>
      <c r="AF1332" s="738"/>
      <c r="AG1332" s="738"/>
      <c r="AH1332" s="738"/>
      <c r="AI1332" s="738"/>
      <c r="AJ1332" s="738"/>
      <c r="AK1332" s="738"/>
      <c r="AL1332" s="738"/>
      <c r="AM1332" s="738"/>
      <c r="AN1332" s="738"/>
      <c r="AO1332" s="738"/>
      <c r="AP1332" s="738"/>
      <c r="AQ1332" s="738"/>
      <c r="BC1332" s="1164"/>
      <c r="BD1332" s="573"/>
    </row>
    <row r="1333" s="6" customFormat="1" customHeight="1" spans="1:56">
      <c r="A1333" s="529"/>
      <c r="B1333" s="213"/>
      <c r="C1333" s="1198"/>
      <c r="D1333" s="409"/>
      <c r="E1333" s="465"/>
      <c r="F1333" s="1157"/>
      <c r="G1333" s="388"/>
      <c r="H1333" s="217"/>
      <c r="I1333" s="915"/>
      <c r="J1333" s="217"/>
      <c r="K1333" s="660"/>
      <c r="L1333" s="388"/>
      <c r="M1333" s="388"/>
      <c r="N1333" s="217"/>
      <c r="O1333" s="295"/>
      <c r="P1333" s="388"/>
      <c r="Q1333" s="388"/>
      <c r="R1333" s="295"/>
      <c r="S1333" s="1205"/>
      <c r="T1333" s="775"/>
      <c r="U1333" s="738"/>
      <c r="V1333" s="738"/>
      <c r="W1333" s="738"/>
      <c r="X1333" s="738"/>
      <c r="Y1333" s="738"/>
      <c r="Z1333" s="738"/>
      <c r="AA1333" s="738"/>
      <c r="AB1333" s="738"/>
      <c r="AC1333" s="738"/>
      <c r="AD1333" s="738"/>
      <c r="AE1333" s="738"/>
      <c r="AF1333" s="738"/>
      <c r="AG1333" s="738"/>
      <c r="AH1333" s="738"/>
      <c r="AI1333" s="738"/>
      <c r="AJ1333" s="738"/>
      <c r="AK1333" s="738"/>
      <c r="AL1333" s="738"/>
      <c r="AM1333" s="738"/>
      <c r="AN1333" s="738"/>
      <c r="AO1333" s="738"/>
      <c r="AP1333" s="738"/>
      <c r="AQ1333" s="738"/>
      <c r="BC1333" s="1164"/>
      <c r="BD1333" s="573"/>
    </row>
    <row r="1334" s="6" customFormat="1" customHeight="1" spans="1:56">
      <c r="A1334" s="529"/>
      <c r="B1334" s="213"/>
      <c r="C1334" s="1198"/>
      <c r="D1334" s="409"/>
      <c r="E1334" s="465"/>
      <c r="F1334" s="1157"/>
      <c r="G1334" s="388"/>
      <c r="H1334" s="217"/>
      <c r="I1334" s="915"/>
      <c r="J1334" s="217"/>
      <c r="K1334" s="660"/>
      <c r="L1334" s="388"/>
      <c r="M1334" s="388"/>
      <c r="N1334" s="217"/>
      <c r="O1334" s="295"/>
      <c r="P1334" s="388"/>
      <c r="Q1334" s="388"/>
      <c r="R1334" s="295"/>
      <c r="S1334" s="1205"/>
      <c r="T1334" s="777"/>
      <c r="U1334" s="738"/>
      <c r="V1334" s="738"/>
      <c r="W1334" s="738"/>
      <c r="X1334" s="738"/>
      <c r="Y1334" s="738"/>
      <c r="Z1334" s="738"/>
      <c r="AA1334" s="738"/>
      <c r="AB1334" s="738"/>
      <c r="AC1334" s="738"/>
      <c r="AD1334" s="738"/>
      <c r="AE1334" s="738"/>
      <c r="AF1334" s="738"/>
      <c r="AG1334" s="738"/>
      <c r="AH1334" s="738"/>
      <c r="AI1334" s="738"/>
      <c r="AJ1334" s="738"/>
      <c r="AK1334" s="738"/>
      <c r="AL1334" s="738"/>
      <c r="AM1334" s="738"/>
      <c r="AN1334" s="738"/>
      <c r="AO1334" s="738"/>
      <c r="AP1334" s="738"/>
      <c r="AQ1334" s="738"/>
      <c r="BC1334" s="1164"/>
      <c r="BD1334" s="573"/>
    </row>
    <row r="1335" s="6" customFormat="1" customHeight="1" spans="1:56">
      <c r="A1335" s="529"/>
      <c r="B1335" s="213"/>
      <c r="C1335" s="1198"/>
      <c r="D1335" s="409"/>
      <c r="E1335" s="465"/>
      <c r="F1335" s="1157"/>
      <c r="G1335" s="388"/>
      <c r="H1335" s="217"/>
      <c r="I1335" s="915"/>
      <c r="J1335" s="217"/>
      <c r="K1335" s="660"/>
      <c r="L1335" s="388"/>
      <c r="M1335" s="388"/>
      <c r="N1335" s="217"/>
      <c r="O1335" s="295"/>
      <c r="P1335" s="388"/>
      <c r="Q1335" s="388"/>
      <c r="R1335" s="295"/>
      <c r="S1335" s="1205"/>
      <c r="T1335" s="775"/>
      <c r="U1335" s="738"/>
      <c r="V1335" s="738"/>
      <c r="W1335" s="738"/>
      <c r="X1335" s="738"/>
      <c r="Y1335" s="738"/>
      <c r="Z1335" s="738"/>
      <c r="AA1335" s="738"/>
      <c r="AB1335" s="738"/>
      <c r="AC1335" s="738"/>
      <c r="AD1335" s="738"/>
      <c r="AE1335" s="738"/>
      <c r="AF1335" s="738"/>
      <c r="AG1335" s="738"/>
      <c r="AH1335" s="738"/>
      <c r="AI1335" s="738"/>
      <c r="AJ1335" s="738"/>
      <c r="AK1335" s="738"/>
      <c r="AL1335" s="738"/>
      <c r="AM1335" s="738"/>
      <c r="AN1335" s="738"/>
      <c r="AO1335" s="738"/>
      <c r="AP1335" s="738"/>
      <c r="AQ1335" s="738"/>
      <c r="BC1335" s="1164"/>
      <c r="BD1335" s="573"/>
    </row>
    <row r="1336" s="6" customFormat="1" customHeight="1" spans="1:56">
      <c r="A1336" s="529"/>
      <c r="B1336" s="213"/>
      <c r="C1336" s="1198"/>
      <c r="D1336" s="409"/>
      <c r="E1336" s="465"/>
      <c r="F1336" s="1157"/>
      <c r="G1336" s="388"/>
      <c r="H1336" s="217"/>
      <c r="I1336" s="915"/>
      <c r="J1336" s="217"/>
      <c r="K1336" s="660"/>
      <c r="L1336" s="388"/>
      <c r="M1336" s="388"/>
      <c r="N1336" s="217"/>
      <c r="O1336" s="295"/>
      <c r="P1336" s="388"/>
      <c r="Q1336" s="388"/>
      <c r="R1336" s="295"/>
      <c r="S1336" s="1205"/>
      <c r="T1336" s="777"/>
      <c r="U1336" s="738"/>
      <c r="V1336" s="738"/>
      <c r="W1336" s="738"/>
      <c r="X1336" s="738"/>
      <c r="Y1336" s="738"/>
      <c r="Z1336" s="738"/>
      <c r="AA1336" s="738"/>
      <c r="AB1336" s="738"/>
      <c r="AC1336" s="738"/>
      <c r="AD1336" s="738"/>
      <c r="AE1336" s="738"/>
      <c r="AF1336" s="738"/>
      <c r="AG1336" s="738"/>
      <c r="AH1336" s="738"/>
      <c r="AI1336" s="738"/>
      <c r="AJ1336" s="738"/>
      <c r="AK1336" s="738"/>
      <c r="AL1336" s="738"/>
      <c r="AM1336" s="738"/>
      <c r="AN1336" s="738"/>
      <c r="AO1336" s="738"/>
      <c r="AP1336" s="738"/>
      <c r="AQ1336" s="738"/>
      <c r="BC1336" s="1164"/>
      <c r="BD1336" s="573"/>
    </row>
    <row r="1337" s="6" customFormat="1" customHeight="1" spans="1:56">
      <c r="A1337" s="529"/>
      <c r="B1337" s="213"/>
      <c r="C1337" s="1198"/>
      <c r="D1337" s="409"/>
      <c r="E1337" s="465"/>
      <c r="F1337" s="1157"/>
      <c r="G1337" s="388"/>
      <c r="H1337" s="217"/>
      <c r="I1337" s="915"/>
      <c r="J1337" s="217"/>
      <c r="K1337" s="660"/>
      <c r="L1337" s="388"/>
      <c r="M1337" s="388"/>
      <c r="N1337" s="217"/>
      <c r="O1337" s="295"/>
      <c r="P1337" s="388"/>
      <c r="Q1337" s="388"/>
      <c r="R1337" s="295"/>
      <c r="S1337" s="1205"/>
      <c r="T1337" s="775"/>
      <c r="U1337" s="738"/>
      <c r="V1337" s="738"/>
      <c r="W1337" s="738"/>
      <c r="X1337" s="738"/>
      <c r="Y1337" s="738"/>
      <c r="Z1337" s="738"/>
      <c r="AA1337" s="738"/>
      <c r="AB1337" s="738"/>
      <c r="AC1337" s="738"/>
      <c r="AD1337" s="738"/>
      <c r="AE1337" s="738"/>
      <c r="AF1337" s="738"/>
      <c r="AG1337" s="738"/>
      <c r="AH1337" s="738"/>
      <c r="AI1337" s="738"/>
      <c r="AJ1337" s="738"/>
      <c r="AK1337" s="738"/>
      <c r="AL1337" s="738"/>
      <c r="AM1337" s="738"/>
      <c r="AN1337" s="738"/>
      <c r="AO1337" s="738"/>
      <c r="AP1337" s="738"/>
      <c r="AQ1337" s="738"/>
      <c r="BC1337" s="1164"/>
      <c r="BD1337" s="573"/>
    </row>
    <row r="1338" s="6" customFormat="1" customHeight="1" spans="1:56">
      <c r="A1338" s="529"/>
      <c r="B1338" s="213"/>
      <c r="C1338" s="1198"/>
      <c r="D1338" s="409"/>
      <c r="E1338" s="465"/>
      <c r="F1338" s="1157"/>
      <c r="G1338" s="388"/>
      <c r="H1338" s="217"/>
      <c r="I1338" s="915"/>
      <c r="J1338" s="217"/>
      <c r="K1338" s="660"/>
      <c r="L1338" s="388"/>
      <c r="M1338" s="388"/>
      <c r="N1338" s="217"/>
      <c r="O1338" s="295"/>
      <c r="P1338" s="388"/>
      <c r="Q1338" s="388"/>
      <c r="R1338" s="295"/>
      <c r="S1338" s="1205"/>
      <c r="T1338" s="777"/>
      <c r="U1338" s="738"/>
      <c r="V1338" s="738"/>
      <c r="W1338" s="738"/>
      <c r="X1338" s="738"/>
      <c r="Y1338" s="738"/>
      <c r="Z1338" s="738"/>
      <c r="AA1338" s="738"/>
      <c r="AB1338" s="738"/>
      <c r="AC1338" s="738"/>
      <c r="AD1338" s="738"/>
      <c r="AE1338" s="738"/>
      <c r="AF1338" s="738"/>
      <c r="AG1338" s="738"/>
      <c r="AH1338" s="738"/>
      <c r="AI1338" s="738"/>
      <c r="AJ1338" s="738"/>
      <c r="AK1338" s="738"/>
      <c r="AL1338" s="738"/>
      <c r="AM1338" s="738"/>
      <c r="AN1338" s="738"/>
      <c r="AO1338" s="738"/>
      <c r="AP1338" s="738"/>
      <c r="AQ1338" s="738"/>
      <c r="BC1338" s="1164"/>
      <c r="BD1338" s="573"/>
    </row>
    <row r="1339" s="6" customFormat="1" customHeight="1" spans="1:56">
      <c r="A1339" s="529"/>
      <c r="B1339" s="213"/>
      <c r="C1339" s="1198"/>
      <c r="D1339" s="409"/>
      <c r="E1339" s="465"/>
      <c r="F1339" s="1157"/>
      <c r="G1339" s="388"/>
      <c r="H1339" s="217"/>
      <c r="I1339" s="915"/>
      <c r="J1339" s="217"/>
      <c r="K1339" s="660"/>
      <c r="L1339" s="388"/>
      <c r="M1339" s="388"/>
      <c r="N1339" s="217"/>
      <c r="O1339" s="295"/>
      <c r="P1339" s="388"/>
      <c r="Q1339" s="388"/>
      <c r="R1339" s="295"/>
      <c r="S1339" s="1205"/>
      <c r="T1339" s="777"/>
      <c r="U1339" s="738"/>
      <c r="V1339" s="738"/>
      <c r="W1339" s="738"/>
      <c r="X1339" s="738"/>
      <c r="Y1339" s="738"/>
      <c r="Z1339" s="738"/>
      <c r="AA1339" s="738"/>
      <c r="AB1339" s="738"/>
      <c r="AC1339" s="738"/>
      <c r="AD1339" s="738"/>
      <c r="AE1339" s="738"/>
      <c r="AF1339" s="738"/>
      <c r="AG1339" s="738"/>
      <c r="AH1339" s="738"/>
      <c r="AI1339" s="738"/>
      <c r="AJ1339" s="738"/>
      <c r="AK1339" s="738"/>
      <c r="AL1339" s="738"/>
      <c r="AM1339" s="738"/>
      <c r="AN1339" s="738"/>
      <c r="AO1339" s="738"/>
      <c r="AP1339" s="738"/>
      <c r="AQ1339" s="738"/>
      <c r="BC1339" s="1164"/>
      <c r="BD1339" s="573"/>
    </row>
    <row r="1340" s="6" customFormat="1" customHeight="1" spans="1:56">
      <c r="A1340" s="529"/>
      <c r="B1340" s="213"/>
      <c r="C1340" s="1198"/>
      <c r="D1340" s="409"/>
      <c r="E1340" s="465"/>
      <c r="F1340" s="1157"/>
      <c r="G1340" s="388"/>
      <c r="H1340" s="217"/>
      <c r="I1340" s="915"/>
      <c r="J1340" s="217"/>
      <c r="K1340" s="660"/>
      <c r="L1340" s="388"/>
      <c r="M1340" s="388"/>
      <c r="N1340" s="217"/>
      <c r="O1340" s="295"/>
      <c r="P1340" s="388"/>
      <c r="Q1340" s="388"/>
      <c r="R1340" s="295"/>
      <c r="S1340" s="1205"/>
      <c r="T1340" s="775"/>
      <c r="U1340" s="738"/>
      <c r="V1340" s="738"/>
      <c r="W1340" s="738"/>
      <c r="X1340" s="738"/>
      <c r="Y1340" s="738"/>
      <c r="Z1340" s="738"/>
      <c r="AA1340" s="738"/>
      <c r="AB1340" s="738"/>
      <c r="AC1340" s="738"/>
      <c r="AD1340" s="738"/>
      <c r="AE1340" s="738"/>
      <c r="AF1340" s="738"/>
      <c r="AG1340" s="738"/>
      <c r="AH1340" s="738"/>
      <c r="AI1340" s="738"/>
      <c r="AJ1340" s="738"/>
      <c r="AK1340" s="738"/>
      <c r="AL1340" s="738"/>
      <c r="AM1340" s="738"/>
      <c r="AN1340" s="738"/>
      <c r="AO1340" s="738"/>
      <c r="AP1340" s="738"/>
      <c r="AQ1340" s="738"/>
      <c r="BC1340" s="1164"/>
      <c r="BD1340" s="573"/>
    </row>
    <row r="1341" s="6" customFormat="1" customHeight="1" spans="1:56">
      <c r="A1341" s="529"/>
      <c r="B1341" s="213"/>
      <c r="C1341" s="1198"/>
      <c r="D1341" s="409"/>
      <c r="E1341" s="465"/>
      <c r="F1341" s="1157"/>
      <c r="G1341" s="388"/>
      <c r="H1341" s="217"/>
      <c r="I1341" s="915"/>
      <c r="J1341" s="217"/>
      <c r="K1341" s="660"/>
      <c r="L1341" s="388"/>
      <c r="M1341" s="388"/>
      <c r="N1341" s="217"/>
      <c r="O1341" s="295"/>
      <c r="P1341" s="388"/>
      <c r="Q1341" s="388"/>
      <c r="R1341" s="295"/>
      <c r="S1341" s="1205"/>
      <c r="T1341" s="777"/>
      <c r="U1341" s="738"/>
      <c r="V1341" s="738"/>
      <c r="W1341" s="738"/>
      <c r="X1341" s="738"/>
      <c r="Y1341" s="738"/>
      <c r="Z1341" s="738"/>
      <c r="AA1341" s="738"/>
      <c r="AB1341" s="738"/>
      <c r="AC1341" s="738"/>
      <c r="AD1341" s="738"/>
      <c r="AE1341" s="738"/>
      <c r="AF1341" s="738"/>
      <c r="AG1341" s="738"/>
      <c r="AH1341" s="738"/>
      <c r="AI1341" s="738"/>
      <c r="AJ1341" s="738"/>
      <c r="AK1341" s="738"/>
      <c r="AL1341" s="738"/>
      <c r="AM1341" s="738"/>
      <c r="AN1341" s="738"/>
      <c r="AO1341" s="738"/>
      <c r="AP1341" s="738"/>
      <c r="AQ1341" s="738"/>
      <c r="BC1341" s="1164"/>
      <c r="BD1341" s="573"/>
    </row>
    <row r="1342" s="6" customFormat="1" customHeight="1" spans="1:56">
      <c r="A1342" s="529"/>
      <c r="B1342" s="213"/>
      <c r="C1342" s="1198"/>
      <c r="D1342" s="409"/>
      <c r="E1342" s="465"/>
      <c r="F1342" s="1157"/>
      <c r="G1342" s="388"/>
      <c r="H1342" s="217"/>
      <c r="I1342" s="915"/>
      <c r="J1342" s="217"/>
      <c r="K1342" s="660"/>
      <c r="L1342" s="388"/>
      <c r="M1342" s="388"/>
      <c r="N1342" s="217"/>
      <c r="O1342" s="295"/>
      <c r="P1342" s="388"/>
      <c r="Q1342" s="388"/>
      <c r="R1342" s="295"/>
      <c r="S1342" s="1205"/>
      <c r="T1342" s="775"/>
      <c r="U1342" s="738"/>
      <c r="V1342" s="738"/>
      <c r="W1342" s="738"/>
      <c r="X1342" s="738"/>
      <c r="Y1342" s="738"/>
      <c r="Z1342" s="738"/>
      <c r="AA1342" s="738"/>
      <c r="AB1342" s="738"/>
      <c r="AC1342" s="738"/>
      <c r="AD1342" s="738"/>
      <c r="AE1342" s="738"/>
      <c r="AF1342" s="738"/>
      <c r="AG1342" s="738"/>
      <c r="AH1342" s="738"/>
      <c r="AI1342" s="738"/>
      <c r="AJ1342" s="738"/>
      <c r="AK1342" s="738"/>
      <c r="AL1342" s="738"/>
      <c r="AM1342" s="738"/>
      <c r="AN1342" s="738"/>
      <c r="AO1342" s="738"/>
      <c r="AP1342" s="738"/>
      <c r="AQ1342" s="738"/>
      <c r="BC1342" s="1164"/>
      <c r="BD1342" s="573"/>
    </row>
    <row r="1343" s="6" customFormat="1" customHeight="1" spans="1:56">
      <c r="A1343" s="529"/>
      <c r="B1343" s="213"/>
      <c r="C1343" s="1198"/>
      <c r="D1343" s="409"/>
      <c r="E1343" s="465"/>
      <c r="F1343" s="1157"/>
      <c r="G1343" s="388"/>
      <c r="H1343" s="217"/>
      <c r="I1343" s="915"/>
      <c r="J1343" s="217"/>
      <c r="K1343" s="660"/>
      <c r="L1343" s="388"/>
      <c r="M1343" s="388"/>
      <c r="N1343" s="217"/>
      <c r="O1343" s="295"/>
      <c r="P1343" s="388"/>
      <c r="Q1343" s="388"/>
      <c r="R1343" s="295"/>
      <c r="S1343" s="1205"/>
      <c r="T1343" s="777"/>
      <c r="U1343" s="738"/>
      <c r="V1343" s="738"/>
      <c r="W1343" s="738"/>
      <c r="X1343" s="738"/>
      <c r="Y1343" s="738"/>
      <c r="Z1343" s="738"/>
      <c r="AA1343" s="738"/>
      <c r="AB1343" s="738"/>
      <c r="AC1343" s="738"/>
      <c r="AD1343" s="738"/>
      <c r="AE1343" s="738"/>
      <c r="AF1343" s="738"/>
      <c r="AG1343" s="738"/>
      <c r="AH1343" s="738"/>
      <c r="AI1343" s="738"/>
      <c r="AJ1343" s="738"/>
      <c r="AK1343" s="738"/>
      <c r="AL1343" s="738"/>
      <c r="AM1343" s="738"/>
      <c r="AN1343" s="738"/>
      <c r="AO1343" s="738"/>
      <c r="AP1343" s="738"/>
      <c r="AQ1343" s="738"/>
      <c r="BC1343" s="1164"/>
      <c r="BD1343" s="573"/>
    </row>
    <row r="1344" s="6" customFormat="1" customHeight="1" spans="1:56">
      <c r="A1344" s="529"/>
      <c r="B1344" s="213"/>
      <c r="C1344" s="1198"/>
      <c r="D1344" s="409"/>
      <c r="E1344" s="465"/>
      <c r="F1344" s="1157"/>
      <c r="G1344" s="388"/>
      <c r="H1344" s="217"/>
      <c r="I1344" s="915"/>
      <c r="J1344" s="217"/>
      <c r="K1344" s="660"/>
      <c r="L1344" s="388"/>
      <c r="M1344" s="388"/>
      <c r="N1344" s="217"/>
      <c r="O1344" s="295"/>
      <c r="P1344" s="388"/>
      <c r="Q1344" s="388"/>
      <c r="R1344" s="295"/>
      <c r="S1344" s="1205"/>
      <c r="T1344" s="777"/>
      <c r="U1344" s="738"/>
      <c r="V1344" s="738"/>
      <c r="W1344" s="738"/>
      <c r="X1344" s="738"/>
      <c r="Y1344" s="738"/>
      <c r="Z1344" s="738"/>
      <c r="AA1344" s="738"/>
      <c r="AB1344" s="738"/>
      <c r="AC1344" s="738"/>
      <c r="AD1344" s="738"/>
      <c r="AE1344" s="738"/>
      <c r="AF1344" s="738"/>
      <c r="AG1344" s="738"/>
      <c r="AH1344" s="738"/>
      <c r="AI1344" s="738"/>
      <c r="AJ1344" s="738"/>
      <c r="AK1344" s="738"/>
      <c r="AL1344" s="738"/>
      <c r="AM1344" s="738"/>
      <c r="AN1344" s="738"/>
      <c r="AO1344" s="738"/>
      <c r="AP1344" s="738"/>
      <c r="AQ1344" s="738"/>
      <c r="BC1344" s="1164"/>
      <c r="BD1344" s="573"/>
    </row>
    <row r="1345" s="6" customFormat="1" customHeight="1" spans="1:56">
      <c r="A1345" s="529"/>
      <c r="B1345" s="213"/>
      <c r="C1345" s="1198"/>
      <c r="D1345" s="409"/>
      <c r="E1345" s="465"/>
      <c r="F1345" s="1157"/>
      <c r="G1345" s="388"/>
      <c r="H1345" s="217"/>
      <c r="I1345" s="915"/>
      <c r="J1345" s="217"/>
      <c r="K1345" s="660"/>
      <c r="L1345" s="388"/>
      <c r="M1345" s="388"/>
      <c r="N1345" s="204"/>
      <c r="O1345" s="295"/>
      <c r="P1345" s="217"/>
      <c r="Q1345" s="217"/>
      <c r="R1345" s="217"/>
      <c r="S1345" s="1158"/>
      <c r="T1345" s="777"/>
      <c r="U1345" s="738"/>
      <c r="V1345" s="738"/>
      <c r="W1345" s="738"/>
      <c r="X1345" s="738"/>
      <c r="Y1345" s="738"/>
      <c r="Z1345" s="738"/>
      <c r="AA1345" s="738"/>
      <c r="AB1345" s="738"/>
      <c r="AC1345" s="738"/>
      <c r="AD1345" s="738"/>
      <c r="AE1345" s="738"/>
      <c r="AF1345" s="738"/>
      <c r="AG1345" s="738"/>
      <c r="AH1345" s="738"/>
      <c r="AI1345" s="738"/>
      <c r="AJ1345" s="738"/>
      <c r="AK1345" s="738"/>
      <c r="AL1345" s="738"/>
      <c r="AM1345" s="738"/>
      <c r="AN1345" s="738"/>
      <c r="AO1345" s="738"/>
      <c r="AP1345" s="738"/>
      <c r="AQ1345" s="738"/>
      <c r="BC1345" s="1164"/>
      <c r="BD1345" s="573"/>
    </row>
    <row r="1346" s="6" customFormat="1" customHeight="1" spans="1:56">
      <c r="A1346" s="529"/>
      <c r="B1346" s="213"/>
      <c r="C1346" s="1198"/>
      <c r="D1346" s="409"/>
      <c r="E1346" s="465"/>
      <c r="F1346" s="1157"/>
      <c r="G1346" s="388"/>
      <c r="H1346" s="217"/>
      <c r="I1346" s="915"/>
      <c r="J1346" s="217"/>
      <c r="K1346" s="660"/>
      <c r="L1346" s="388"/>
      <c r="M1346" s="388"/>
      <c r="N1346" s="204"/>
      <c r="O1346" s="295"/>
      <c r="P1346" s="217"/>
      <c r="Q1346" s="217"/>
      <c r="R1346" s="295"/>
      <c r="S1346" s="1205"/>
      <c r="T1346" s="777"/>
      <c r="U1346" s="738"/>
      <c r="V1346" s="738"/>
      <c r="W1346" s="738"/>
      <c r="X1346" s="738"/>
      <c r="Y1346" s="738"/>
      <c r="Z1346" s="738"/>
      <c r="AA1346" s="738"/>
      <c r="AB1346" s="738"/>
      <c r="AC1346" s="738"/>
      <c r="AD1346" s="738"/>
      <c r="AE1346" s="738"/>
      <c r="AF1346" s="738"/>
      <c r="AG1346" s="738"/>
      <c r="AH1346" s="738"/>
      <c r="AI1346" s="738"/>
      <c r="AJ1346" s="738"/>
      <c r="AK1346" s="738"/>
      <c r="AL1346" s="738"/>
      <c r="AM1346" s="738"/>
      <c r="AN1346" s="738"/>
      <c r="AO1346" s="738"/>
      <c r="AP1346" s="738"/>
      <c r="AQ1346" s="738"/>
      <c r="BC1346" s="1164"/>
      <c r="BD1346" s="573"/>
    </row>
    <row r="1347" s="6" customFormat="1" customHeight="1" spans="1:56">
      <c r="A1347" s="529"/>
      <c r="B1347" s="213"/>
      <c r="C1347" s="1198"/>
      <c r="D1347" s="409"/>
      <c r="E1347" s="465"/>
      <c r="F1347" s="1157"/>
      <c r="G1347" s="388"/>
      <c r="H1347" s="217"/>
      <c r="I1347" s="915"/>
      <c r="J1347" s="217"/>
      <c r="K1347" s="660"/>
      <c r="L1347" s="388"/>
      <c r="M1347" s="388"/>
      <c r="N1347" s="204"/>
      <c r="O1347" s="295"/>
      <c r="P1347" s="217"/>
      <c r="Q1347" s="217"/>
      <c r="R1347" s="217"/>
      <c r="S1347" s="688"/>
      <c r="T1347" s="777"/>
      <c r="U1347" s="738"/>
      <c r="V1347" s="738"/>
      <c r="W1347" s="738"/>
      <c r="X1347" s="738"/>
      <c r="Y1347" s="738"/>
      <c r="Z1347" s="738"/>
      <c r="AA1347" s="738"/>
      <c r="AB1347" s="738"/>
      <c r="AC1347" s="738"/>
      <c r="AD1347" s="738"/>
      <c r="AE1347" s="738"/>
      <c r="AF1347" s="738"/>
      <c r="AG1347" s="738"/>
      <c r="AH1347" s="738"/>
      <c r="AI1347" s="738"/>
      <c r="AJ1347" s="738"/>
      <c r="AK1347" s="738"/>
      <c r="AL1347" s="738"/>
      <c r="AM1347" s="738"/>
      <c r="AN1347" s="738"/>
      <c r="AO1347" s="738"/>
      <c r="AP1347" s="738"/>
      <c r="AQ1347" s="738"/>
      <c r="BC1347" s="1164"/>
      <c r="BD1347" s="573"/>
    </row>
    <row r="1348" s="6" customFormat="1" customHeight="1" spans="1:56">
      <c r="A1348" s="529"/>
      <c r="B1348" s="213"/>
      <c r="C1348" s="1198"/>
      <c r="D1348" s="409"/>
      <c r="E1348" s="465"/>
      <c r="F1348" s="1157"/>
      <c r="G1348" s="388"/>
      <c r="H1348" s="217"/>
      <c r="I1348" s="915"/>
      <c r="J1348" s="217"/>
      <c r="K1348" s="660"/>
      <c r="L1348" s="388"/>
      <c r="M1348" s="388"/>
      <c r="N1348" s="204"/>
      <c r="O1348" s="295"/>
      <c r="P1348" s="217"/>
      <c r="Q1348" s="217"/>
      <c r="R1348" s="295"/>
      <c r="S1348" s="1205"/>
      <c r="T1348" s="777"/>
      <c r="U1348" s="738"/>
      <c r="V1348" s="738"/>
      <c r="W1348" s="738"/>
      <c r="X1348" s="738"/>
      <c r="Y1348" s="738"/>
      <c r="Z1348" s="738"/>
      <c r="AA1348" s="738"/>
      <c r="AB1348" s="738"/>
      <c r="AC1348" s="738"/>
      <c r="AD1348" s="738"/>
      <c r="AE1348" s="738"/>
      <c r="AF1348" s="738"/>
      <c r="AG1348" s="738"/>
      <c r="AH1348" s="738"/>
      <c r="AI1348" s="738"/>
      <c r="AJ1348" s="738"/>
      <c r="AK1348" s="738"/>
      <c r="AL1348" s="738"/>
      <c r="AM1348" s="738"/>
      <c r="AN1348" s="738"/>
      <c r="AO1348" s="738"/>
      <c r="AP1348" s="738"/>
      <c r="AQ1348" s="738"/>
      <c r="BC1348" s="1164"/>
      <c r="BD1348" s="573"/>
    </row>
    <row r="1349" s="6" customFormat="1" customHeight="1" spans="1:56">
      <c r="A1349" s="529"/>
      <c r="B1349" s="213"/>
      <c r="C1349" s="1198"/>
      <c r="D1349" s="409"/>
      <c r="E1349" s="465"/>
      <c r="F1349" s="1157"/>
      <c r="G1349" s="388"/>
      <c r="H1349" s="217"/>
      <c r="I1349" s="915"/>
      <c r="J1349" s="217"/>
      <c r="K1349" s="660"/>
      <c r="L1349" s="388"/>
      <c r="M1349" s="388"/>
      <c r="N1349" s="204"/>
      <c r="O1349" s="295"/>
      <c r="P1349" s="217"/>
      <c r="Q1349" s="217"/>
      <c r="R1349" s="217"/>
      <c r="S1349" s="1158"/>
      <c r="T1349" s="777"/>
      <c r="U1349" s="738"/>
      <c r="V1349" s="738"/>
      <c r="W1349" s="738"/>
      <c r="X1349" s="738"/>
      <c r="Y1349" s="738"/>
      <c r="Z1349" s="738"/>
      <c r="AA1349" s="738"/>
      <c r="AB1349" s="738"/>
      <c r="AC1349" s="738"/>
      <c r="AD1349" s="738"/>
      <c r="AE1349" s="738"/>
      <c r="AF1349" s="738"/>
      <c r="AG1349" s="738"/>
      <c r="AH1349" s="738"/>
      <c r="AI1349" s="738"/>
      <c r="AJ1349" s="738"/>
      <c r="AK1349" s="738"/>
      <c r="AL1349" s="738"/>
      <c r="AM1349" s="738"/>
      <c r="AN1349" s="738"/>
      <c r="AO1349" s="738"/>
      <c r="AP1349" s="738"/>
      <c r="AQ1349" s="738"/>
      <c r="BC1349" s="1164"/>
      <c r="BD1349" s="573"/>
    </row>
    <row r="1350" s="6" customFormat="1" customHeight="1" spans="1:56">
      <c r="A1350" s="529"/>
      <c r="B1350" s="213"/>
      <c r="C1350" s="1198"/>
      <c r="D1350" s="409"/>
      <c r="E1350" s="465"/>
      <c r="F1350" s="1157"/>
      <c r="G1350" s="388"/>
      <c r="H1350" s="217"/>
      <c r="I1350" s="915"/>
      <c r="J1350" s="217"/>
      <c r="K1350" s="660"/>
      <c r="L1350" s="388"/>
      <c r="M1350" s="388"/>
      <c r="N1350" s="204"/>
      <c r="O1350" s="295"/>
      <c r="P1350" s="217"/>
      <c r="Q1350" s="217"/>
      <c r="R1350" s="295"/>
      <c r="S1350" s="1205"/>
      <c r="T1350" s="777"/>
      <c r="U1350" s="738"/>
      <c r="V1350" s="738"/>
      <c r="W1350" s="738"/>
      <c r="X1350" s="738"/>
      <c r="Y1350" s="738"/>
      <c r="Z1350" s="738"/>
      <c r="AA1350" s="738"/>
      <c r="AB1350" s="738"/>
      <c r="AC1350" s="738"/>
      <c r="AD1350" s="738"/>
      <c r="AE1350" s="738"/>
      <c r="AF1350" s="738"/>
      <c r="AG1350" s="738"/>
      <c r="AH1350" s="738"/>
      <c r="AI1350" s="738"/>
      <c r="AJ1350" s="738"/>
      <c r="AK1350" s="738"/>
      <c r="AL1350" s="738"/>
      <c r="AM1350" s="738"/>
      <c r="AN1350" s="738"/>
      <c r="AO1350" s="738"/>
      <c r="AP1350" s="738"/>
      <c r="AQ1350" s="738"/>
      <c r="BC1350" s="1148"/>
      <c r="BD1350" s="573"/>
    </row>
    <row r="1351" s="6" customFormat="1" customHeight="1" spans="1:56">
      <c r="A1351" s="529"/>
      <c r="B1351" s="213"/>
      <c r="C1351" s="1198"/>
      <c r="D1351" s="409"/>
      <c r="E1351" s="465"/>
      <c r="F1351" s="1157"/>
      <c r="G1351" s="388"/>
      <c r="H1351" s="217"/>
      <c r="I1351" s="915"/>
      <c r="J1351" s="217"/>
      <c r="K1351" s="660"/>
      <c r="L1351" s="388"/>
      <c r="M1351" s="388"/>
      <c r="N1351" s="204"/>
      <c r="O1351" s="295"/>
      <c r="P1351" s="217"/>
      <c r="Q1351" s="217"/>
      <c r="R1351" s="295"/>
      <c r="S1351" s="1205"/>
      <c r="T1351" s="777"/>
      <c r="U1351" s="738"/>
      <c r="V1351" s="738"/>
      <c r="W1351" s="738"/>
      <c r="X1351" s="738"/>
      <c r="Y1351" s="738"/>
      <c r="Z1351" s="738"/>
      <c r="AA1351" s="738"/>
      <c r="AB1351" s="738"/>
      <c r="AC1351" s="738"/>
      <c r="AD1351" s="738"/>
      <c r="AE1351" s="738"/>
      <c r="AF1351" s="738"/>
      <c r="AG1351" s="738"/>
      <c r="AH1351" s="738"/>
      <c r="AI1351" s="738"/>
      <c r="AJ1351" s="738"/>
      <c r="AK1351" s="738"/>
      <c r="AL1351" s="738"/>
      <c r="AM1351" s="738"/>
      <c r="AN1351" s="738"/>
      <c r="AO1351" s="738"/>
      <c r="AP1351" s="738"/>
      <c r="AQ1351" s="738"/>
      <c r="BC1351" s="1148"/>
      <c r="BD1351" s="12"/>
    </row>
    <row r="1352" s="6" customFormat="1" customHeight="1" spans="1:56">
      <c r="A1352" s="529"/>
      <c r="B1352" s="213"/>
      <c r="C1352" s="1198"/>
      <c r="D1352" s="409"/>
      <c r="E1352" s="465"/>
      <c r="F1352" s="1157"/>
      <c r="G1352" s="388"/>
      <c r="H1352" s="217"/>
      <c r="I1352" s="915"/>
      <c r="J1352" s="217"/>
      <c r="K1352" s="660"/>
      <c r="L1352" s="388"/>
      <c r="M1352" s="388"/>
      <c r="N1352" s="204"/>
      <c r="O1352" s="295"/>
      <c r="P1352" s="217"/>
      <c r="Q1352" s="217"/>
      <c r="R1352" s="217"/>
      <c r="S1352" s="1158"/>
      <c r="T1352" s="777"/>
      <c r="U1352" s="738"/>
      <c r="V1352" s="738"/>
      <c r="W1352" s="738"/>
      <c r="X1352" s="738"/>
      <c r="Y1352" s="738"/>
      <c r="Z1352" s="738"/>
      <c r="AA1352" s="738"/>
      <c r="AB1352" s="738"/>
      <c r="AC1352" s="738"/>
      <c r="AD1352" s="738"/>
      <c r="AE1352" s="738"/>
      <c r="AF1352" s="738"/>
      <c r="AG1352" s="738"/>
      <c r="AH1352" s="738"/>
      <c r="AI1352" s="738"/>
      <c r="AJ1352" s="738"/>
      <c r="AK1352" s="738"/>
      <c r="AL1352" s="738"/>
      <c r="AM1352" s="738"/>
      <c r="AN1352" s="738"/>
      <c r="AO1352" s="738"/>
      <c r="AP1352" s="738"/>
      <c r="AQ1352" s="738"/>
      <c r="BC1352" s="839"/>
      <c r="BD1352" s="12"/>
    </row>
    <row r="1353" s="6" customFormat="1" customHeight="1" spans="1:56">
      <c r="A1353" s="529"/>
      <c r="B1353" s="213"/>
      <c r="C1353" s="1198"/>
      <c r="D1353" s="409"/>
      <c r="E1353" s="465"/>
      <c r="F1353" s="1157"/>
      <c r="G1353" s="388"/>
      <c r="H1353" s="217"/>
      <c r="I1353" s="915"/>
      <c r="J1353" s="217"/>
      <c r="K1353" s="660"/>
      <c r="L1353" s="388"/>
      <c r="M1353" s="388"/>
      <c r="N1353" s="204"/>
      <c r="O1353" s="295"/>
      <c r="P1353" s="217"/>
      <c r="Q1353" s="217"/>
      <c r="R1353" s="295"/>
      <c r="S1353" s="1205"/>
      <c r="T1353" s="777"/>
      <c r="U1353" s="738"/>
      <c r="V1353" s="738"/>
      <c r="W1353" s="738"/>
      <c r="X1353" s="738"/>
      <c r="Y1353" s="738"/>
      <c r="Z1353" s="738"/>
      <c r="AA1353" s="738"/>
      <c r="AB1353" s="738"/>
      <c r="AC1353" s="738"/>
      <c r="AD1353" s="738"/>
      <c r="AE1353" s="738"/>
      <c r="AF1353" s="738"/>
      <c r="AG1353" s="738"/>
      <c r="AH1353" s="738"/>
      <c r="AI1353" s="738"/>
      <c r="AJ1353" s="738"/>
      <c r="AK1353" s="738"/>
      <c r="AL1353" s="738"/>
      <c r="AM1353" s="738"/>
      <c r="AN1353" s="738"/>
      <c r="AO1353" s="738"/>
      <c r="AP1353" s="738"/>
      <c r="AQ1353" s="738"/>
      <c r="BC1353" s="839"/>
      <c r="BD1353" s="1211"/>
    </row>
    <row r="1354" s="6" customFormat="1" customHeight="1" spans="1:56">
      <c r="A1354" s="529"/>
      <c r="B1354" s="213"/>
      <c r="C1354" s="1198"/>
      <c r="D1354" s="409"/>
      <c r="E1354" s="465"/>
      <c r="F1354" s="1157"/>
      <c r="G1354" s="388"/>
      <c r="H1354" s="217"/>
      <c r="I1354" s="915"/>
      <c r="J1354" s="217"/>
      <c r="K1354" s="660"/>
      <c r="L1354" s="388"/>
      <c r="M1354" s="388"/>
      <c r="N1354" s="217"/>
      <c r="O1354" s="295"/>
      <c r="P1354" s="388"/>
      <c r="Q1354" s="388"/>
      <c r="R1354" s="295"/>
      <c r="S1354" s="1205"/>
      <c r="T1354" s="775"/>
      <c r="U1354" s="738"/>
      <c r="V1354" s="738"/>
      <c r="W1354" s="738"/>
      <c r="X1354" s="738"/>
      <c r="Y1354" s="738"/>
      <c r="Z1354" s="738"/>
      <c r="AA1354" s="738"/>
      <c r="AB1354" s="738"/>
      <c r="AC1354" s="738"/>
      <c r="AD1354" s="738"/>
      <c r="AE1354" s="738"/>
      <c r="AF1354" s="738"/>
      <c r="AG1354" s="738"/>
      <c r="AH1354" s="738"/>
      <c r="AI1354" s="738"/>
      <c r="AJ1354" s="738"/>
      <c r="AK1354" s="738"/>
      <c r="AL1354" s="738"/>
      <c r="AM1354" s="738"/>
      <c r="AN1354" s="738"/>
      <c r="AO1354" s="738"/>
      <c r="AP1354" s="738"/>
      <c r="AQ1354" s="738"/>
      <c r="BC1354" s="839"/>
      <c r="BD1354" s="1211"/>
    </row>
    <row r="1355" s="6" customFormat="1" customHeight="1" spans="1:56">
      <c r="A1355" s="529"/>
      <c r="B1355" s="213"/>
      <c r="C1355" s="1198"/>
      <c r="D1355" s="409"/>
      <c r="E1355" s="465"/>
      <c r="F1355" s="1157"/>
      <c r="G1355" s="388"/>
      <c r="H1355" s="217"/>
      <c r="I1355" s="915"/>
      <c r="J1355" s="217"/>
      <c r="K1355" s="660"/>
      <c r="L1355" s="388"/>
      <c r="M1355" s="388"/>
      <c r="N1355" s="217"/>
      <c r="O1355" s="295"/>
      <c r="P1355" s="388"/>
      <c r="Q1355" s="388"/>
      <c r="R1355" s="295"/>
      <c r="S1355" s="1205"/>
      <c r="T1355" s="777"/>
      <c r="U1355" s="738"/>
      <c r="V1355" s="738"/>
      <c r="W1355" s="738"/>
      <c r="X1355" s="738"/>
      <c r="Y1355" s="738"/>
      <c r="Z1355" s="738"/>
      <c r="AA1355" s="738"/>
      <c r="AB1355" s="738"/>
      <c r="AC1355" s="738"/>
      <c r="AD1355" s="738"/>
      <c r="AE1355" s="738"/>
      <c r="AF1355" s="738"/>
      <c r="AG1355" s="738"/>
      <c r="AH1355" s="738"/>
      <c r="AI1355" s="738"/>
      <c r="AJ1355" s="738"/>
      <c r="AK1355" s="738"/>
      <c r="AL1355" s="738"/>
      <c r="AM1355" s="738"/>
      <c r="AN1355" s="738"/>
      <c r="AO1355" s="738"/>
      <c r="AP1355" s="738"/>
      <c r="AQ1355" s="738"/>
      <c r="BC1355" s="839"/>
      <c r="BD1355" s="1211"/>
    </row>
    <row r="1356" s="6" customFormat="1" customHeight="1" spans="1:56">
      <c r="A1356" s="529"/>
      <c r="B1356" s="213"/>
      <c r="C1356" s="1198"/>
      <c r="D1356" s="409"/>
      <c r="E1356" s="465"/>
      <c r="F1356" s="1157"/>
      <c r="G1356" s="388"/>
      <c r="H1356" s="217"/>
      <c r="I1356" s="915"/>
      <c r="J1356" s="217"/>
      <c r="K1356" s="660"/>
      <c r="L1356" s="388"/>
      <c r="M1356" s="388"/>
      <c r="N1356" s="217"/>
      <c r="O1356" s="295"/>
      <c r="P1356" s="388"/>
      <c r="Q1356" s="388"/>
      <c r="R1356" s="295"/>
      <c r="S1356" s="1205"/>
      <c r="T1356" s="777"/>
      <c r="U1356" s="738"/>
      <c r="V1356" s="738"/>
      <c r="W1356" s="738"/>
      <c r="X1356" s="738"/>
      <c r="Y1356" s="738"/>
      <c r="Z1356" s="738"/>
      <c r="AA1356" s="738"/>
      <c r="AB1356" s="738"/>
      <c r="AC1356" s="738"/>
      <c r="AD1356" s="738"/>
      <c r="AE1356" s="738"/>
      <c r="AF1356" s="738"/>
      <c r="AG1356" s="738"/>
      <c r="AH1356" s="738"/>
      <c r="AI1356" s="738"/>
      <c r="AJ1356" s="738"/>
      <c r="AK1356" s="738"/>
      <c r="AL1356" s="738"/>
      <c r="AM1356" s="738"/>
      <c r="AN1356" s="738"/>
      <c r="AO1356" s="738"/>
      <c r="AP1356" s="738"/>
      <c r="AQ1356" s="738"/>
      <c r="BC1356" s="839"/>
      <c r="BD1356" s="1211"/>
    </row>
    <row r="1357" s="6" customFormat="1" customHeight="1" spans="1:56">
      <c r="A1357" s="529"/>
      <c r="B1357" s="213"/>
      <c r="C1357" s="1198"/>
      <c r="D1357" s="409"/>
      <c r="E1357" s="465"/>
      <c r="F1357" s="1157"/>
      <c r="G1357" s="388"/>
      <c r="H1357" s="217"/>
      <c r="I1357" s="915"/>
      <c r="J1357" s="217"/>
      <c r="K1357" s="660"/>
      <c r="L1357" s="388"/>
      <c r="M1357" s="388"/>
      <c r="N1357" s="217"/>
      <c r="O1357" s="295"/>
      <c r="P1357" s="388"/>
      <c r="Q1357" s="388"/>
      <c r="R1357" s="295"/>
      <c r="S1357" s="1205"/>
      <c r="T1357" s="777"/>
      <c r="U1357" s="738"/>
      <c r="V1357" s="738"/>
      <c r="W1357" s="738"/>
      <c r="X1357" s="738"/>
      <c r="Y1357" s="738"/>
      <c r="Z1357" s="738"/>
      <c r="AA1357" s="738"/>
      <c r="AB1357" s="738"/>
      <c r="AC1357" s="738"/>
      <c r="AD1357" s="738"/>
      <c r="AE1357" s="738"/>
      <c r="AF1357" s="738"/>
      <c r="AG1357" s="738"/>
      <c r="AH1357" s="738"/>
      <c r="AI1357" s="738"/>
      <c r="AJ1357" s="738"/>
      <c r="AK1357" s="738"/>
      <c r="AL1357" s="738"/>
      <c r="AM1357" s="738"/>
      <c r="AN1357" s="738"/>
      <c r="AO1357" s="738"/>
      <c r="AP1357" s="738"/>
      <c r="AQ1357" s="738"/>
      <c r="BC1357" s="839"/>
      <c r="BD1357" s="1211"/>
    </row>
    <row r="1358" s="6" customFormat="1" customHeight="1" spans="1:56">
      <c r="A1358" s="529"/>
      <c r="B1358" s="213"/>
      <c r="C1358" s="1198"/>
      <c r="D1358" s="409"/>
      <c r="E1358" s="465"/>
      <c r="F1358" s="1157"/>
      <c r="G1358" s="388"/>
      <c r="H1358" s="217"/>
      <c r="I1358" s="915"/>
      <c r="J1358" s="217"/>
      <c r="K1358" s="660"/>
      <c r="L1358" s="388"/>
      <c r="M1358" s="388"/>
      <c r="N1358" s="217"/>
      <c r="O1358" s="295"/>
      <c r="P1358" s="388"/>
      <c r="Q1358" s="388"/>
      <c r="R1358" s="295"/>
      <c r="S1358" s="1205"/>
      <c r="T1358" s="777"/>
      <c r="U1358" s="738"/>
      <c r="V1358" s="738"/>
      <c r="W1358" s="738"/>
      <c r="X1358" s="738"/>
      <c r="Y1358" s="738"/>
      <c r="Z1358" s="738"/>
      <c r="AA1358" s="738"/>
      <c r="AB1358" s="738"/>
      <c r="AC1358" s="738"/>
      <c r="AD1358" s="738"/>
      <c r="AE1358" s="738"/>
      <c r="AF1358" s="738"/>
      <c r="AG1358" s="738"/>
      <c r="AH1358" s="738"/>
      <c r="AI1358" s="738"/>
      <c r="AJ1358" s="738"/>
      <c r="AK1358" s="738"/>
      <c r="AL1358" s="738"/>
      <c r="AM1358" s="738"/>
      <c r="AN1358" s="738"/>
      <c r="AO1358" s="738"/>
      <c r="AP1358" s="738"/>
      <c r="AQ1358" s="738"/>
      <c r="BC1358" s="839"/>
      <c r="BD1358" s="1211"/>
    </row>
    <row r="1359" s="6" customFormat="1" customHeight="1" spans="1:56">
      <c r="A1359" s="529"/>
      <c r="B1359" s="213"/>
      <c r="C1359" s="1198"/>
      <c r="D1359" s="409"/>
      <c r="E1359" s="465"/>
      <c r="F1359" s="1157"/>
      <c r="G1359" s="388"/>
      <c r="H1359" s="217"/>
      <c r="I1359" s="915"/>
      <c r="J1359" s="217"/>
      <c r="K1359" s="660"/>
      <c r="L1359" s="388"/>
      <c r="M1359" s="388"/>
      <c r="N1359" s="217"/>
      <c r="O1359" s="295"/>
      <c r="P1359" s="388"/>
      <c r="Q1359" s="388"/>
      <c r="R1359" s="295"/>
      <c r="S1359" s="1205"/>
      <c r="T1359" s="775"/>
      <c r="U1359" s="738"/>
      <c r="V1359" s="738"/>
      <c r="W1359" s="738"/>
      <c r="X1359" s="738"/>
      <c r="Y1359" s="738"/>
      <c r="Z1359" s="738"/>
      <c r="AA1359" s="738"/>
      <c r="AB1359" s="738"/>
      <c r="AC1359" s="738"/>
      <c r="AD1359" s="738"/>
      <c r="AE1359" s="738"/>
      <c r="AF1359" s="738"/>
      <c r="AG1359" s="738"/>
      <c r="AH1359" s="738"/>
      <c r="AI1359" s="738"/>
      <c r="AJ1359" s="738"/>
      <c r="AK1359" s="738"/>
      <c r="AL1359" s="738"/>
      <c r="AM1359" s="738"/>
      <c r="AN1359" s="738"/>
      <c r="AO1359" s="738"/>
      <c r="AP1359" s="738"/>
      <c r="AQ1359" s="738"/>
      <c r="BC1359" s="839"/>
      <c r="BD1359" s="1211"/>
    </row>
    <row r="1360" s="6" customFormat="1" customHeight="1" spans="1:56">
      <c r="A1360" s="529"/>
      <c r="B1360" s="213"/>
      <c r="C1360" s="1198"/>
      <c r="D1360" s="409"/>
      <c r="E1360" s="465"/>
      <c r="F1360" s="1157"/>
      <c r="G1360" s="388"/>
      <c r="H1360" s="217"/>
      <c r="I1360" s="915"/>
      <c r="J1360" s="217"/>
      <c r="K1360" s="660"/>
      <c r="L1360" s="388"/>
      <c r="M1360" s="388"/>
      <c r="N1360" s="217"/>
      <c r="O1360" s="295"/>
      <c r="P1360" s="388"/>
      <c r="Q1360" s="388"/>
      <c r="R1360" s="295"/>
      <c r="S1360" s="1205"/>
      <c r="T1360" s="777"/>
      <c r="U1360" s="738"/>
      <c r="V1360" s="738"/>
      <c r="W1360" s="738"/>
      <c r="X1360" s="738"/>
      <c r="Y1360" s="738"/>
      <c r="Z1360" s="738"/>
      <c r="AA1360" s="738"/>
      <c r="AB1360" s="738"/>
      <c r="AC1360" s="738"/>
      <c r="AD1360" s="738"/>
      <c r="AE1360" s="738"/>
      <c r="AF1360" s="738"/>
      <c r="AG1360" s="738"/>
      <c r="AH1360" s="738"/>
      <c r="AI1360" s="738"/>
      <c r="AJ1360" s="738"/>
      <c r="AK1360" s="738"/>
      <c r="AL1360" s="738"/>
      <c r="AM1360" s="738"/>
      <c r="AN1360" s="738"/>
      <c r="AO1360" s="738"/>
      <c r="AP1360" s="738"/>
      <c r="AQ1360" s="738"/>
      <c r="BC1360" s="839"/>
      <c r="BD1360" s="1211"/>
    </row>
    <row r="1361" s="6" customFormat="1" customHeight="1" spans="1:56">
      <c r="A1361" s="529"/>
      <c r="B1361" s="213"/>
      <c r="C1361" s="1198"/>
      <c r="D1361" s="409"/>
      <c r="E1361" s="465"/>
      <c r="F1361" s="1157"/>
      <c r="G1361" s="388"/>
      <c r="H1361" s="217"/>
      <c r="I1361" s="915"/>
      <c r="J1361" s="217"/>
      <c r="K1361" s="660"/>
      <c r="L1361" s="388"/>
      <c r="M1361" s="388"/>
      <c r="N1361" s="217"/>
      <c r="O1361" s="295"/>
      <c r="P1361" s="388"/>
      <c r="Q1361" s="388"/>
      <c r="R1361" s="295"/>
      <c r="S1361" s="1205"/>
      <c r="T1361" s="775"/>
      <c r="U1361" s="738"/>
      <c r="V1361" s="738"/>
      <c r="W1361" s="738"/>
      <c r="X1361" s="738"/>
      <c r="Y1361" s="738"/>
      <c r="Z1361" s="738"/>
      <c r="AA1361" s="738"/>
      <c r="AB1361" s="738"/>
      <c r="AC1361" s="738"/>
      <c r="AD1361" s="738"/>
      <c r="AE1361" s="738"/>
      <c r="AF1361" s="738"/>
      <c r="AG1361" s="738"/>
      <c r="AH1361" s="738"/>
      <c r="AI1361" s="738"/>
      <c r="AJ1361" s="738"/>
      <c r="AK1361" s="738"/>
      <c r="AL1361" s="738"/>
      <c r="AM1361" s="738"/>
      <c r="AN1361" s="738"/>
      <c r="AO1361" s="738"/>
      <c r="AP1361" s="738"/>
      <c r="AQ1361" s="738"/>
      <c r="BC1361" s="839"/>
      <c r="BD1361" s="1211"/>
    </row>
    <row r="1362" s="6" customFormat="1" customHeight="1" spans="1:56">
      <c r="A1362" s="529"/>
      <c r="B1362" s="213"/>
      <c r="C1362" s="1198"/>
      <c r="D1362" s="409"/>
      <c r="E1362" s="465"/>
      <c r="F1362" s="1157"/>
      <c r="G1362" s="388"/>
      <c r="H1362" s="217"/>
      <c r="I1362" s="915"/>
      <c r="J1362" s="217"/>
      <c r="K1362" s="660"/>
      <c r="L1362" s="388"/>
      <c r="M1362" s="388"/>
      <c r="N1362" s="217"/>
      <c r="O1362" s="295"/>
      <c r="P1362" s="388"/>
      <c r="Q1362" s="388"/>
      <c r="R1362" s="295"/>
      <c r="S1362" s="1205"/>
      <c r="T1362" s="777"/>
      <c r="U1362" s="738"/>
      <c r="V1362" s="738"/>
      <c r="W1362" s="738"/>
      <c r="X1362" s="738"/>
      <c r="Y1362" s="738"/>
      <c r="Z1362" s="738"/>
      <c r="AA1362" s="738"/>
      <c r="AB1362" s="738"/>
      <c r="AC1362" s="738"/>
      <c r="AD1362" s="738"/>
      <c r="AE1362" s="738"/>
      <c r="AF1362" s="738"/>
      <c r="AG1362" s="738"/>
      <c r="AH1362" s="738"/>
      <c r="AI1362" s="738"/>
      <c r="AJ1362" s="738"/>
      <c r="AK1362" s="738"/>
      <c r="AL1362" s="738"/>
      <c r="AM1362" s="738"/>
      <c r="AN1362" s="738"/>
      <c r="AO1362" s="738"/>
      <c r="AP1362" s="738"/>
      <c r="AQ1362" s="738"/>
      <c r="BC1362" s="839"/>
      <c r="BD1362" s="1211"/>
    </row>
    <row r="1363" s="6" customFormat="1" customHeight="1" spans="1:56">
      <c r="A1363" s="529"/>
      <c r="B1363" s="213"/>
      <c r="C1363" s="1198"/>
      <c r="D1363" s="409"/>
      <c r="E1363" s="465"/>
      <c r="F1363" s="1157"/>
      <c r="G1363" s="388"/>
      <c r="H1363" s="217"/>
      <c r="I1363" s="915"/>
      <c r="J1363" s="217"/>
      <c r="K1363" s="660"/>
      <c r="L1363" s="388"/>
      <c r="M1363" s="388"/>
      <c r="N1363" s="217"/>
      <c r="O1363" s="295"/>
      <c r="P1363" s="388"/>
      <c r="Q1363" s="388"/>
      <c r="R1363" s="295"/>
      <c r="S1363" s="1205"/>
      <c r="T1363" s="777"/>
      <c r="U1363" s="738"/>
      <c r="V1363" s="738"/>
      <c r="W1363" s="738"/>
      <c r="X1363" s="738"/>
      <c r="Y1363" s="738"/>
      <c r="Z1363" s="738"/>
      <c r="AA1363" s="738"/>
      <c r="AB1363" s="738"/>
      <c r="AC1363" s="738"/>
      <c r="AD1363" s="738"/>
      <c r="AE1363" s="738"/>
      <c r="AF1363" s="738"/>
      <c r="AG1363" s="738"/>
      <c r="AH1363" s="738"/>
      <c r="AI1363" s="738"/>
      <c r="AJ1363" s="738"/>
      <c r="AK1363" s="738"/>
      <c r="AL1363" s="738"/>
      <c r="AM1363" s="738"/>
      <c r="AN1363" s="738"/>
      <c r="AO1363" s="738"/>
      <c r="AP1363" s="738"/>
      <c r="AQ1363" s="738"/>
      <c r="BC1363" s="839"/>
      <c r="BD1363" s="1211"/>
    </row>
    <row r="1364" s="6" customFormat="1" customHeight="1" spans="1:56">
      <c r="A1364" s="529"/>
      <c r="B1364" s="213"/>
      <c r="C1364" s="1198"/>
      <c r="D1364" s="409"/>
      <c r="E1364" s="465"/>
      <c r="F1364" s="1157"/>
      <c r="G1364" s="388"/>
      <c r="H1364" s="217"/>
      <c r="I1364" s="915"/>
      <c r="J1364" s="217"/>
      <c r="K1364" s="660"/>
      <c r="L1364" s="388"/>
      <c r="M1364" s="388"/>
      <c r="N1364" s="217"/>
      <c r="O1364" s="295"/>
      <c r="P1364" s="388"/>
      <c r="Q1364" s="388"/>
      <c r="R1364" s="295"/>
      <c r="S1364" s="1205"/>
      <c r="T1364" s="775"/>
      <c r="U1364" s="738"/>
      <c r="V1364" s="738"/>
      <c r="W1364" s="738"/>
      <c r="X1364" s="738"/>
      <c r="Y1364" s="738"/>
      <c r="Z1364" s="738"/>
      <c r="AA1364" s="738"/>
      <c r="AB1364" s="738"/>
      <c r="AC1364" s="738"/>
      <c r="AD1364" s="738"/>
      <c r="AE1364" s="738"/>
      <c r="AF1364" s="738"/>
      <c r="AG1364" s="738"/>
      <c r="AH1364" s="738"/>
      <c r="AI1364" s="738"/>
      <c r="AJ1364" s="738"/>
      <c r="AK1364" s="738"/>
      <c r="AL1364" s="738"/>
      <c r="AM1364" s="738"/>
      <c r="AN1364" s="738"/>
      <c r="AO1364" s="738"/>
      <c r="AP1364" s="738"/>
      <c r="AQ1364" s="738"/>
      <c r="BC1364" s="839"/>
      <c r="BD1364" s="1211"/>
    </row>
    <row r="1365" s="6" customFormat="1" customHeight="1" spans="1:56">
      <c r="A1365" s="529"/>
      <c r="B1365" s="213"/>
      <c r="C1365" s="1198"/>
      <c r="D1365" s="409"/>
      <c r="E1365" s="465"/>
      <c r="F1365" s="1157"/>
      <c r="G1365" s="388"/>
      <c r="H1365" s="217"/>
      <c r="I1365" s="915"/>
      <c r="J1365" s="217"/>
      <c r="K1365" s="660"/>
      <c r="L1365" s="388"/>
      <c r="M1365" s="388"/>
      <c r="N1365" s="217"/>
      <c r="O1365" s="295"/>
      <c r="P1365" s="388"/>
      <c r="Q1365" s="388"/>
      <c r="R1365" s="295"/>
      <c r="S1365" s="1205"/>
      <c r="T1365" s="777"/>
      <c r="U1365" s="738"/>
      <c r="V1365" s="738"/>
      <c r="W1365" s="738"/>
      <c r="X1365" s="738"/>
      <c r="Y1365" s="738"/>
      <c r="Z1365" s="738"/>
      <c r="AA1365" s="738"/>
      <c r="AB1365" s="738"/>
      <c r="AC1365" s="738"/>
      <c r="AD1365" s="738"/>
      <c r="AE1365" s="738"/>
      <c r="AF1365" s="738"/>
      <c r="AG1365" s="738"/>
      <c r="AH1365" s="738"/>
      <c r="AI1365" s="738"/>
      <c r="AJ1365" s="738"/>
      <c r="AK1365" s="738"/>
      <c r="AL1365" s="738"/>
      <c r="AM1365" s="738"/>
      <c r="AN1365" s="738"/>
      <c r="AO1365" s="738"/>
      <c r="AP1365" s="738"/>
      <c r="AQ1365" s="738"/>
      <c r="BC1365" s="839"/>
      <c r="BD1365" s="1211"/>
    </row>
    <row r="1366" s="6" customFormat="1" customHeight="1" spans="1:56">
      <c r="A1366" s="529"/>
      <c r="B1366" s="213"/>
      <c r="C1366" s="1198"/>
      <c r="D1366" s="409"/>
      <c r="E1366" s="465"/>
      <c r="F1366" s="1157"/>
      <c r="G1366" s="388"/>
      <c r="H1366" s="217"/>
      <c r="I1366" s="915"/>
      <c r="J1366" s="217"/>
      <c r="K1366" s="660"/>
      <c r="L1366" s="388"/>
      <c r="M1366" s="388"/>
      <c r="N1366" s="217"/>
      <c r="O1366" s="295"/>
      <c r="P1366" s="388"/>
      <c r="Q1366" s="388"/>
      <c r="R1366" s="295"/>
      <c r="S1366" s="1205"/>
      <c r="T1366" s="775"/>
      <c r="U1366" s="738"/>
      <c r="V1366" s="738"/>
      <c r="W1366" s="738"/>
      <c r="X1366" s="738"/>
      <c r="Y1366" s="738"/>
      <c r="Z1366" s="738"/>
      <c r="AA1366" s="738"/>
      <c r="AB1366" s="738"/>
      <c r="AC1366" s="738"/>
      <c r="AD1366" s="738"/>
      <c r="AE1366" s="738"/>
      <c r="AF1366" s="738"/>
      <c r="AG1366" s="738"/>
      <c r="AH1366" s="738"/>
      <c r="AI1366" s="738"/>
      <c r="AJ1366" s="738"/>
      <c r="AK1366" s="738"/>
      <c r="AL1366" s="738"/>
      <c r="AM1366" s="738"/>
      <c r="AN1366" s="738"/>
      <c r="AO1366" s="738"/>
      <c r="AP1366" s="738"/>
      <c r="AQ1366" s="738"/>
      <c r="BC1366" s="839"/>
      <c r="BD1366" s="1211"/>
    </row>
    <row r="1367" s="6" customFormat="1" customHeight="1" spans="1:56">
      <c r="A1367" s="529"/>
      <c r="B1367" s="213"/>
      <c r="C1367" s="1198"/>
      <c r="D1367" s="409"/>
      <c r="E1367" s="465"/>
      <c r="F1367" s="1157"/>
      <c r="G1367" s="388"/>
      <c r="H1367" s="217"/>
      <c r="I1367" s="915"/>
      <c r="J1367" s="217"/>
      <c r="K1367" s="660"/>
      <c r="L1367" s="388"/>
      <c r="M1367" s="388"/>
      <c r="N1367" s="217"/>
      <c r="O1367" s="295"/>
      <c r="P1367" s="388"/>
      <c r="Q1367" s="388"/>
      <c r="R1367" s="295"/>
      <c r="S1367" s="1205"/>
      <c r="T1367" s="777"/>
      <c r="U1367" s="738"/>
      <c r="V1367" s="738"/>
      <c r="W1367" s="738"/>
      <c r="X1367" s="738"/>
      <c r="Y1367" s="738"/>
      <c r="Z1367" s="738"/>
      <c r="AA1367" s="738"/>
      <c r="AB1367" s="738"/>
      <c r="AC1367" s="738"/>
      <c r="AD1367" s="738"/>
      <c r="AE1367" s="738"/>
      <c r="AF1367" s="738"/>
      <c r="AG1367" s="738"/>
      <c r="AH1367" s="738"/>
      <c r="AI1367" s="738"/>
      <c r="AJ1367" s="738"/>
      <c r="AK1367" s="738"/>
      <c r="AL1367" s="738"/>
      <c r="AM1367" s="738"/>
      <c r="AN1367" s="738"/>
      <c r="AO1367" s="738"/>
      <c r="AP1367" s="738"/>
      <c r="AQ1367" s="738"/>
      <c r="BC1367" s="839"/>
      <c r="BD1367" s="1211"/>
    </row>
    <row r="1368" s="6" customFormat="1" customHeight="1" spans="1:56">
      <c r="A1368" s="529"/>
      <c r="B1368" s="213"/>
      <c r="C1368" s="1198"/>
      <c r="D1368" s="409"/>
      <c r="E1368" s="465"/>
      <c r="F1368" s="1157"/>
      <c r="G1368" s="388"/>
      <c r="H1368" s="217"/>
      <c r="I1368" s="915"/>
      <c r="J1368" s="217"/>
      <c r="K1368" s="660"/>
      <c r="L1368" s="388"/>
      <c r="M1368" s="388"/>
      <c r="N1368" s="217"/>
      <c r="O1368" s="295"/>
      <c r="P1368" s="388"/>
      <c r="Q1368" s="388"/>
      <c r="R1368" s="295"/>
      <c r="S1368" s="1205"/>
      <c r="T1368" s="777"/>
      <c r="U1368" s="738"/>
      <c r="V1368" s="738"/>
      <c r="W1368" s="738"/>
      <c r="X1368" s="738"/>
      <c r="Y1368" s="738"/>
      <c r="Z1368" s="738"/>
      <c r="AA1368" s="738"/>
      <c r="AB1368" s="738"/>
      <c r="AC1368" s="738"/>
      <c r="AD1368" s="738"/>
      <c r="AE1368" s="738"/>
      <c r="AF1368" s="738"/>
      <c r="AG1368" s="738"/>
      <c r="AH1368" s="738"/>
      <c r="AI1368" s="738"/>
      <c r="AJ1368" s="738"/>
      <c r="AK1368" s="738"/>
      <c r="AL1368" s="738"/>
      <c r="AM1368" s="738"/>
      <c r="AN1368" s="738"/>
      <c r="AO1368" s="738"/>
      <c r="AP1368" s="738"/>
      <c r="AQ1368" s="738"/>
      <c r="BC1368" s="839"/>
      <c r="BD1368" s="1211"/>
    </row>
    <row r="1369" s="6" customFormat="1" customHeight="1" spans="1:56">
      <c r="A1369" s="529"/>
      <c r="B1369" s="213"/>
      <c r="C1369" s="1198"/>
      <c r="D1369" s="409"/>
      <c r="E1369" s="465"/>
      <c r="F1369" s="1157"/>
      <c r="G1369" s="388"/>
      <c r="H1369" s="217"/>
      <c r="I1369" s="915"/>
      <c r="J1369" s="217"/>
      <c r="K1369" s="660"/>
      <c r="L1369" s="388"/>
      <c r="M1369" s="388"/>
      <c r="N1369" s="217"/>
      <c r="O1369" s="295"/>
      <c r="P1369" s="388"/>
      <c r="Q1369" s="388"/>
      <c r="R1369" s="295"/>
      <c r="S1369" s="1205"/>
      <c r="T1369" s="777"/>
      <c r="U1369" s="738"/>
      <c r="V1369" s="738"/>
      <c r="W1369" s="738"/>
      <c r="X1369" s="738"/>
      <c r="Y1369" s="738"/>
      <c r="Z1369" s="738"/>
      <c r="AA1369" s="738"/>
      <c r="AB1369" s="738"/>
      <c r="AC1369" s="738"/>
      <c r="AD1369" s="738"/>
      <c r="AE1369" s="738"/>
      <c r="AF1369" s="738"/>
      <c r="AG1369" s="738"/>
      <c r="AH1369" s="738"/>
      <c r="AI1369" s="738"/>
      <c r="AJ1369" s="738"/>
      <c r="AK1369" s="738"/>
      <c r="AL1369" s="738"/>
      <c r="AM1369" s="738"/>
      <c r="AN1369" s="738"/>
      <c r="AO1369" s="738"/>
      <c r="AP1369" s="738"/>
      <c r="AQ1369" s="738"/>
      <c r="BC1369" s="839"/>
      <c r="BD1369" s="1211"/>
    </row>
    <row r="1370" s="6" customFormat="1" customHeight="1" spans="1:56">
      <c r="A1370" s="529"/>
      <c r="B1370" s="213"/>
      <c r="C1370" s="1198"/>
      <c r="D1370" s="409"/>
      <c r="E1370" s="465"/>
      <c r="F1370" s="1157"/>
      <c r="G1370" s="388"/>
      <c r="H1370" s="217"/>
      <c r="I1370" s="915"/>
      <c r="J1370" s="217"/>
      <c r="K1370" s="660"/>
      <c r="L1370" s="388"/>
      <c r="M1370" s="388"/>
      <c r="N1370" s="217"/>
      <c r="O1370" s="295"/>
      <c r="P1370" s="388"/>
      <c r="Q1370" s="388"/>
      <c r="R1370" s="295"/>
      <c r="S1370" s="1205"/>
      <c r="T1370" s="777"/>
      <c r="U1370" s="738"/>
      <c r="V1370" s="738"/>
      <c r="W1370" s="738"/>
      <c r="X1370" s="738"/>
      <c r="Y1370" s="738"/>
      <c r="Z1370" s="738"/>
      <c r="AA1370" s="738"/>
      <c r="AB1370" s="738"/>
      <c r="AC1370" s="738"/>
      <c r="AD1370" s="738"/>
      <c r="AE1370" s="738"/>
      <c r="AF1370" s="738"/>
      <c r="AG1370" s="738"/>
      <c r="AH1370" s="738"/>
      <c r="AI1370" s="738"/>
      <c r="AJ1370" s="738"/>
      <c r="AK1370" s="738"/>
      <c r="AL1370" s="738"/>
      <c r="AM1370" s="738"/>
      <c r="AN1370" s="738"/>
      <c r="AO1370" s="738"/>
      <c r="AP1370" s="738"/>
      <c r="AQ1370" s="738"/>
      <c r="BC1370" s="839"/>
      <c r="BD1370" s="1211"/>
    </row>
    <row r="1371" s="6" customFormat="1" customHeight="1" spans="1:56">
      <c r="A1371" s="529"/>
      <c r="B1371" s="213"/>
      <c r="C1371" s="1198"/>
      <c r="D1371" s="409"/>
      <c r="E1371" s="465"/>
      <c r="F1371" s="1157"/>
      <c r="G1371" s="388"/>
      <c r="H1371" s="217"/>
      <c r="I1371" s="915"/>
      <c r="J1371" s="217"/>
      <c r="K1371" s="660"/>
      <c r="L1371" s="388"/>
      <c r="M1371" s="388"/>
      <c r="N1371" s="204"/>
      <c r="O1371" s="295"/>
      <c r="P1371" s="217"/>
      <c r="Q1371" s="217"/>
      <c r="R1371" s="217"/>
      <c r="S1371" s="1158"/>
      <c r="T1371" s="777"/>
      <c r="U1371" s="738"/>
      <c r="V1371" s="738"/>
      <c r="W1371" s="738"/>
      <c r="X1371" s="738"/>
      <c r="Y1371" s="738"/>
      <c r="Z1371" s="738"/>
      <c r="AA1371" s="738"/>
      <c r="AB1371" s="738"/>
      <c r="AC1371" s="738"/>
      <c r="AD1371" s="738"/>
      <c r="AE1371" s="738"/>
      <c r="AF1371" s="738"/>
      <c r="AG1371" s="738"/>
      <c r="AH1371" s="738"/>
      <c r="AI1371" s="738"/>
      <c r="AJ1371" s="738"/>
      <c r="AK1371" s="738"/>
      <c r="AL1371" s="738"/>
      <c r="AM1371" s="738"/>
      <c r="AN1371" s="738"/>
      <c r="AO1371" s="738"/>
      <c r="AP1371" s="738"/>
      <c r="AQ1371" s="738"/>
      <c r="BC1371" s="839"/>
      <c r="BD1371" s="1211"/>
    </row>
    <row r="1372" s="6" customFormat="1" customHeight="1" spans="1:56">
      <c r="A1372" s="529"/>
      <c r="B1372" s="213"/>
      <c r="C1372" s="1198"/>
      <c r="D1372" s="409"/>
      <c r="E1372" s="465"/>
      <c r="F1372" s="1157"/>
      <c r="G1372" s="388"/>
      <c r="H1372" s="217"/>
      <c r="I1372" s="915"/>
      <c r="J1372" s="217"/>
      <c r="K1372" s="660"/>
      <c r="L1372" s="388"/>
      <c r="M1372" s="388"/>
      <c r="N1372" s="204"/>
      <c r="O1372" s="295"/>
      <c r="P1372" s="217"/>
      <c r="Q1372" s="217"/>
      <c r="R1372" s="217"/>
      <c r="S1372" s="688"/>
      <c r="T1372" s="777"/>
      <c r="U1372" s="738"/>
      <c r="V1372" s="738"/>
      <c r="W1372" s="738"/>
      <c r="X1372" s="738"/>
      <c r="Y1372" s="738"/>
      <c r="Z1372" s="738"/>
      <c r="AA1372" s="738"/>
      <c r="AB1372" s="738"/>
      <c r="AC1372" s="738"/>
      <c r="AD1372" s="738"/>
      <c r="AE1372" s="738"/>
      <c r="AF1372" s="738"/>
      <c r="AG1372" s="738"/>
      <c r="AH1372" s="738"/>
      <c r="AI1372" s="738"/>
      <c r="AJ1372" s="738"/>
      <c r="AK1372" s="738"/>
      <c r="AL1372" s="738"/>
      <c r="AM1372" s="738"/>
      <c r="AN1372" s="738"/>
      <c r="AO1372" s="738"/>
      <c r="AP1372" s="738"/>
      <c r="AQ1372" s="738"/>
      <c r="BC1372" s="839"/>
      <c r="BD1372" s="1211"/>
    </row>
    <row r="1373" s="6" customFormat="1" customHeight="1" spans="1:56">
      <c r="A1373" s="529"/>
      <c r="B1373" s="213"/>
      <c r="C1373" s="1198"/>
      <c r="D1373" s="409"/>
      <c r="E1373" s="465"/>
      <c r="F1373" s="1157"/>
      <c r="G1373" s="388"/>
      <c r="H1373" s="217"/>
      <c r="I1373" s="915"/>
      <c r="J1373" s="217"/>
      <c r="K1373" s="660"/>
      <c r="L1373" s="388"/>
      <c r="M1373" s="388"/>
      <c r="N1373" s="204"/>
      <c r="O1373" s="295"/>
      <c r="P1373" s="217"/>
      <c r="Q1373" s="217"/>
      <c r="R1373" s="217"/>
      <c r="S1373" s="1158"/>
      <c r="T1373" s="777"/>
      <c r="U1373" s="738"/>
      <c r="V1373" s="738"/>
      <c r="W1373" s="738"/>
      <c r="X1373" s="738"/>
      <c r="Y1373" s="738"/>
      <c r="Z1373" s="738"/>
      <c r="AA1373" s="738"/>
      <c r="AB1373" s="738"/>
      <c r="AC1373" s="738"/>
      <c r="AD1373" s="738"/>
      <c r="AE1373" s="738"/>
      <c r="AF1373" s="738"/>
      <c r="AG1373" s="738"/>
      <c r="AH1373" s="738"/>
      <c r="AI1373" s="738"/>
      <c r="AJ1373" s="738"/>
      <c r="AK1373" s="738"/>
      <c r="AL1373" s="738"/>
      <c r="AM1373" s="738"/>
      <c r="AN1373" s="738"/>
      <c r="AO1373" s="738"/>
      <c r="AP1373" s="738"/>
      <c r="AQ1373" s="738"/>
      <c r="BC1373" s="839"/>
      <c r="BD1373" s="1211"/>
    </row>
    <row r="1374" s="6" customFormat="1" customHeight="1" spans="1:56">
      <c r="A1374" s="529"/>
      <c r="B1374" s="213"/>
      <c r="C1374" s="1198"/>
      <c r="D1374" s="409"/>
      <c r="E1374" s="465"/>
      <c r="F1374" s="1157"/>
      <c r="G1374" s="388"/>
      <c r="H1374" s="217"/>
      <c r="I1374" s="915"/>
      <c r="J1374" s="217"/>
      <c r="K1374" s="660"/>
      <c r="L1374" s="388"/>
      <c r="M1374" s="388"/>
      <c r="N1374" s="204"/>
      <c r="O1374" s="295"/>
      <c r="P1374" s="217"/>
      <c r="Q1374" s="217"/>
      <c r="R1374" s="217"/>
      <c r="S1374" s="688"/>
      <c r="T1374" s="777"/>
      <c r="U1374" s="738"/>
      <c r="V1374" s="738"/>
      <c r="W1374" s="738"/>
      <c r="X1374" s="738"/>
      <c r="Y1374" s="738"/>
      <c r="Z1374" s="738"/>
      <c r="AA1374" s="738"/>
      <c r="AB1374" s="738"/>
      <c r="AC1374" s="738"/>
      <c r="AD1374" s="738"/>
      <c r="AE1374" s="738"/>
      <c r="AF1374" s="738"/>
      <c r="AG1374" s="738"/>
      <c r="AH1374" s="738"/>
      <c r="AI1374" s="738"/>
      <c r="AJ1374" s="738"/>
      <c r="AK1374" s="738"/>
      <c r="AL1374" s="738"/>
      <c r="AM1374" s="738"/>
      <c r="AN1374" s="738"/>
      <c r="AO1374" s="738"/>
      <c r="AP1374" s="738"/>
      <c r="AQ1374" s="738"/>
      <c r="BC1374" s="839"/>
      <c r="BD1374" s="1211"/>
    </row>
    <row r="1375" s="6" customFormat="1" customHeight="1" spans="1:56">
      <c r="A1375" s="529"/>
      <c r="B1375" s="213"/>
      <c r="C1375" s="1198"/>
      <c r="D1375" s="409"/>
      <c r="E1375" s="465"/>
      <c r="F1375" s="1157"/>
      <c r="G1375" s="388"/>
      <c r="H1375" s="217"/>
      <c r="I1375" s="915"/>
      <c r="J1375" s="217"/>
      <c r="K1375" s="660"/>
      <c r="L1375" s="388"/>
      <c r="M1375" s="388"/>
      <c r="N1375" s="217"/>
      <c r="O1375" s="295"/>
      <c r="P1375" s="388"/>
      <c r="Q1375" s="388"/>
      <c r="R1375" s="295"/>
      <c r="S1375" s="1205"/>
      <c r="T1375" s="775"/>
      <c r="U1375" s="738"/>
      <c r="V1375" s="738"/>
      <c r="W1375" s="738"/>
      <c r="X1375" s="738"/>
      <c r="Y1375" s="738"/>
      <c r="Z1375" s="738"/>
      <c r="AA1375" s="738"/>
      <c r="AB1375" s="738"/>
      <c r="AC1375" s="738"/>
      <c r="AD1375" s="738"/>
      <c r="AE1375" s="738"/>
      <c r="AF1375" s="738"/>
      <c r="AG1375" s="738"/>
      <c r="AH1375" s="738"/>
      <c r="AI1375" s="738"/>
      <c r="AJ1375" s="738"/>
      <c r="AK1375" s="738"/>
      <c r="AL1375" s="738"/>
      <c r="AM1375" s="738"/>
      <c r="AN1375" s="738"/>
      <c r="AO1375" s="738"/>
      <c r="AP1375" s="738"/>
      <c r="AQ1375" s="738"/>
      <c r="BC1375" s="839"/>
      <c r="BD1375" s="1211"/>
    </row>
    <row r="1376" s="6" customFormat="1" customHeight="1" spans="1:56">
      <c r="A1376" s="529"/>
      <c r="B1376" s="213"/>
      <c r="C1376" s="1198"/>
      <c r="D1376" s="409"/>
      <c r="E1376" s="465"/>
      <c r="F1376" s="1157"/>
      <c r="G1376" s="388"/>
      <c r="H1376" s="217"/>
      <c r="I1376" s="915"/>
      <c r="J1376" s="217"/>
      <c r="K1376" s="660"/>
      <c r="L1376" s="388"/>
      <c r="M1376" s="388"/>
      <c r="N1376" s="217"/>
      <c r="O1376" s="295"/>
      <c r="P1376" s="388"/>
      <c r="Q1376" s="388"/>
      <c r="R1376" s="295"/>
      <c r="S1376" s="1205"/>
      <c r="T1376" s="777"/>
      <c r="U1376" s="738"/>
      <c r="V1376" s="738"/>
      <c r="W1376" s="738"/>
      <c r="X1376" s="738"/>
      <c r="Y1376" s="738"/>
      <c r="Z1376" s="738"/>
      <c r="AA1376" s="738"/>
      <c r="AB1376" s="738"/>
      <c r="AC1376" s="738"/>
      <c r="AD1376" s="738"/>
      <c r="AE1376" s="738"/>
      <c r="AF1376" s="738"/>
      <c r="AG1376" s="738"/>
      <c r="AH1376" s="738"/>
      <c r="AI1376" s="738"/>
      <c r="AJ1376" s="738"/>
      <c r="AK1376" s="738"/>
      <c r="AL1376" s="738"/>
      <c r="AM1376" s="738"/>
      <c r="AN1376" s="738"/>
      <c r="AO1376" s="738"/>
      <c r="AP1376" s="738"/>
      <c r="AQ1376" s="738"/>
      <c r="BC1376" s="839"/>
      <c r="BD1376" s="1211"/>
    </row>
    <row r="1377" s="6" customFormat="1" customHeight="1" spans="1:56">
      <c r="A1377" s="529"/>
      <c r="B1377" s="213"/>
      <c r="C1377" s="1198"/>
      <c r="D1377" s="409"/>
      <c r="E1377" s="465"/>
      <c r="F1377" s="1157"/>
      <c r="G1377" s="388"/>
      <c r="H1377" s="217"/>
      <c r="I1377" s="915"/>
      <c r="J1377" s="217"/>
      <c r="K1377" s="660"/>
      <c r="L1377" s="388"/>
      <c r="M1377" s="388"/>
      <c r="N1377" s="217"/>
      <c r="O1377" s="295"/>
      <c r="P1377" s="388"/>
      <c r="Q1377" s="388"/>
      <c r="R1377" s="295"/>
      <c r="S1377" s="1205"/>
      <c r="T1377" s="777"/>
      <c r="U1377" s="738"/>
      <c r="V1377" s="738"/>
      <c r="W1377" s="738"/>
      <c r="X1377" s="738"/>
      <c r="Y1377" s="738"/>
      <c r="Z1377" s="738"/>
      <c r="AA1377" s="738"/>
      <c r="AB1377" s="738"/>
      <c r="AC1377" s="738"/>
      <c r="AD1377" s="738"/>
      <c r="AE1377" s="738"/>
      <c r="AF1377" s="738"/>
      <c r="AG1377" s="738"/>
      <c r="AH1377" s="738"/>
      <c r="AI1377" s="738"/>
      <c r="AJ1377" s="738"/>
      <c r="AK1377" s="738"/>
      <c r="AL1377" s="738"/>
      <c r="AM1377" s="738"/>
      <c r="AN1377" s="738"/>
      <c r="AO1377" s="738"/>
      <c r="AP1377" s="738"/>
      <c r="AQ1377" s="738"/>
      <c r="BC1377" s="839"/>
      <c r="BD1377" s="1211"/>
    </row>
    <row r="1378" s="6" customFormat="1" customHeight="1" spans="1:56">
      <c r="A1378" s="529"/>
      <c r="B1378" s="213"/>
      <c r="C1378" s="1198"/>
      <c r="D1378" s="409"/>
      <c r="E1378" s="465"/>
      <c r="F1378" s="1157"/>
      <c r="G1378" s="388"/>
      <c r="H1378" s="217"/>
      <c r="I1378" s="915"/>
      <c r="J1378" s="217"/>
      <c r="K1378" s="660"/>
      <c r="L1378" s="388"/>
      <c r="M1378" s="388"/>
      <c r="N1378" s="217"/>
      <c r="O1378" s="295"/>
      <c r="P1378" s="388"/>
      <c r="Q1378" s="388"/>
      <c r="R1378" s="295"/>
      <c r="S1378" s="1205"/>
      <c r="T1378" s="775"/>
      <c r="U1378" s="738"/>
      <c r="V1378" s="738"/>
      <c r="W1378" s="738"/>
      <c r="X1378" s="738"/>
      <c r="Y1378" s="738"/>
      <c r="Z1378" s="738"/>
      <c r="AA1378" s="738"/>
      <c r="AB1378" s="738"/>
      <c r="AC1378" s="738"/>
      <c r="AD1378" s="738"/>
      <c r="AE1378" s="738"/>
      <c r="AF1378" s="738"/>
      <c r="AG1378" s="738"/>
      <c r="AH1378" s="738"/>
      <c r="AI1378" s="738"/>
      <c r="AJ1378" s="738"/>
      <c r="AK1378" s="738"/>
      <c r="AL1378" s="738"/>
      <c r="AM1378" s="738"/>
      <c r="AN1378" s="738"/>
      <c r="AO1378" s="738"/>
      <c r="AP1378" s="738"/>
      <c r="AQ1378" s="738"/>
      <c r="BC1378" s="839"/>
      <c r="BD1378" s="1211"/>
    </row>
    <row r="1379" s="6" customFormat="1" customHeight="1" spans="1:56">
      <c r="A1379" s="529"/>
      <c r="B1379" s="213"/>
      <c r="C1379" s="1198"/>
      <c r="D1379" s="409"/>
      <c r="E1379" s="465"/>
      <c r="F1379" s="1157"/>
      <c r="G1379" s="388"/>
      <c r="H1379" s="217"/>
      <c r="I1379" s="915"/>
      <c r="J1379" s="217"/>
      <c r="K1379" s="660"/>
      <c r="L1379" s="388"/>
      <c r="M1379" s="388"/>
      <c r="N1379" s="217"/>
      <c r="O1379" s="295"/>
      <c r="P1379" s="388"/>
      <c r="Q1379" s="388"/>
      <c r="R1379" s="295"/>
      <c r="S1379" s="1205"/>
      <c r="T1379" s="777"/>
      <c r="U1379" s="738"/>
      <c r="V1379" s="738"/>
      <c r="W1379" s="738"/>
      <c r="X1379" s="738"/>
      <c r="Y1379" s="738"/>
      <c r="Z1379" s="738"/>
      <c r="AA1379" s="738"/>
      <c r="AB1379" s="738"/>
      <c r="AC1379" s="738"/>
      <c r="AD1379" s="738"/>
      <c r="AE1379" s="738"/>
      <c r="AF1379" s="738"/>
      <c r="AG1379" s="738"/>
      <c r="AH1379" s="738"/>
      <c r="AI1379" s="738"/>
      <c r="AJ1379" s="738"/>
      <c r="AK1379" s="738"/>
      <c r="AL1379" s="738"/>
      <c r="AM1379" s="738"/>
      <c r="AN1379" s="738"/>
      <c r="AO1379" s="738"/>
      <c r="AP1379" s="738"/>
      <c r="AQ1379" s="738"/>
      <c r="BC1379" s="839"/>
      <c r="BD1379" s="1211"/>
    </row>
    <row r="1380" s="6" customFormat="1" customHeight="1" spans="1:56">
      <c r="A1380" s="529"/>
      <c r="B1380" s="213"/>
      <c r="C1380" s="1198"/>
      <c r="D1380" s="409"/>
      <c r="E1380" s="465"/>
      <c r="F1380" s="1157"/>
      <c r="G1380" s="388"/>
      <c r="H1380" s="217"/>
      <c r="I1380" s="915"/>
      <c r="J1380" s="217"/>
      <c r="K1380" s="660"/>
      <c r="L1380" s="388"/>
      <c r="M1380" s="388"/>
      <c r="N1380" s="217"/>
      <c r="O1380" s="295"/>
      <c r="P1380" s="388"/>
      <c r="Q1380" s="388"/>
      <c r="R1380" s="295"/>
      <c r="S1380" s="1205"/>
      <c r="T1380" s="777"/>
      <c r="U1380" s="738"/>
      <c r="V1380" s="738"/>
      <c r="W1380" s="738"/>
      <c r="X1380" s="738"/>
      <c r="Y1380" s="738"/>
      <c r="Z1380" s="738"/>
      <c r="AA1380" s="738"/>
      <c r="AB1380" s="738"/>
      <c r="AC1380" s="738"/>
      <c r="AD1380" s="738"/>
      <c r="AE1380" s="738"/>
      <c r="AF1380" s="738"/>
      <c r="AG1380" s="738"/>
      <c r="AH1380" s="738"/>
      <c r="AI1380" s="738"/>
      <c r="AJ1380" s="738"/>
      <c r="AK1380" s="738"/>
      <c r="AL1380" s="738"/>
      <c r="AM1380" s="738"/>
      <c r="AN1380" s="738"/>
      <c r="AO1380" s="738"/>
      <c r="AP1380" s="738"/>
      <c r="AQ1380" s="738"/>
      <c r="BC1380" s="839"/>
      <c r="BD1380" s="1211"/>
    </row>
    <row r="1381" s="6" customFormat="1" customHeight="1" spans="1:56">
      <c r="A1381" s="529"/>
      <c r="B1381" s="213"/>
      <c r="C1381" s="1198"/>
      <c r="D1381" s="409"/>
      <c r="E1381" s="465"/>
      <c r="F1381" s="1157"/>
      <c r="G1381" s="388"/>
      <c r="H1381" s="217"/>
      <c r="I1381" s="915"/>
      <c r="J1381" s="217"/>
      <c r="K1381" s="660"/>
      <c r="L1381" s="388"/>
      <c r="M1381" s="388"/>
      <c r="N1381" s="217"/>
      <c r="O1381" s="295"/>
      <c r="P1381" s="388"/>
      <c r="Q1381" s="388"/>
      <c r="R1381" s="295"/>
      <c r="S1381" s="1205"/>
      <c r="T1381" s="777"/>
      <c r="U1381" s="738"/>
      <c r="V1381" s="738"/>
      <c r="W1381" s="738"/>
      <c r="X1381" s="738"/>
      <c r="Y1381" s="738"/>
      <c r="Z1381" s="738"/>
      <c r="AA1381" s="738"/>
      <c r="AB1381" s="738"/>
      <c r="AC1381" s="738"/>
      <c r="AD1381" s="738"/>
      <c r="AE1381" s="738"/>
      <c r="AF1381" s="738"/>
      <c r="AG1381" s="738"/>
      <c r="AH1381" s="738"/>
      <c r="AI1381" s="738"/>
      <c r="AJ1381" s="738"/>
      <c r="AK1381" s="738"/>
      <c r="AL1381" s="738"/>
      <c r="AM1381" s="738"/>
      <c r="AN1381" s="738"/>
      <c r="AO1381" s="738"/>
      <c r="AP1381" s="738"/>
      <c r="AQ1381" s="738"/>
      <c r="BC1381" s="839"/>
      <c r="BD1381" s="1211"/>
    </row>
    <row r="1382" s="6" customFormat="1" customHeight="1" spans="1:56">
      <c r="A1382" s="529"/>
      <c r="B1382" s="213"/>
      <c r="C1382" s="1198"/>
      <c r="D1382" s="409"/>
      <c r="E1382" s="465"/>
      <c r="F1382" s="1157"/>
      <c r="G1382" s="388"/>
      <c r="H1382" s="217"/>
      <c r="I1382" s="915"/>
      <c r="J1382" s="217"/>
      <c r="K1382" s="660"/>
      <c r="L1382" s="388"/>
      <c r="M1382" s="388"/>
      <c r="N1382" s="217"/>
      <c r="O1382" s="295"/>
      <c r="P1382" s="388"/>
      <c r="Q1382" s="388"/>
      <c r="R1382" s="295"/>
      <c r="S1382" s="1205"/>
      <c r="T1382" s="775"/>
      <c r="U1382" s="738"/>
      <c r="V1382" s="738"/>
      <c r="W1382" s="738"/>
      <c r="X1382" s="738"/>
      <c r="Y1382" s="738"/>
      <c r="Z1382" s="738"/>
      <c r="AA1382" s="738"/>
      <c r="AB1382" s="738"/>
      <c r="AC1382" s="738"/>
      <c r="AD1382" s="738"/>
      <c r="AE1382" s="738"/>
      <c r="AF1382" s="738"/>
      <c r="AG1382" s="738"/>
      <c r="AH1382" s="738"/>
      <c r="AI1382" s="738"/>
      <c r="AJ1382" s="738"/>
      <c r="AK1382" s="738"/>
      <c r="AL1382" s="738"/>
      <c r="AM1382" s="738"/>
      <c r="AN1382" s="738"/>
      <c r="AO1382" s="738"/>
      <c r="AP1382" s="738"/>
      <c r="AQ1382" s="738"/>
      <c r="BC1382" s="839"/>
      <c r="BD1382" s="1211"/>
    </row>
    <row r="1383" s="6" customFormat="1" customHeight="1" spans="1:56">
      <c r="A1383" s="529"/>
      <c r="B1383" s="213"/>
      <c r="C1383" s="1198"/>
      <c r="D1383" s="409"/>
      <c r="E1383" s="337"/>
      <c r="F1383" s="1157"/>
      <c r="G1383" s="388"/>
      <c r="H1383" s="217"/>
      <c r="I1383" s="915"/>
      <c r="J1383" s="217"/>
      <c r="K1383" s="660"/>
      <c r="L1383" s="388"/>
      <c r="M1383" s="388"/>
      <c r="N1383" s="217"/>
      <c r="O1383" s="295"/>
      <c r="P1383" s="388"/>
      <c r="Q1383" s="388"/>
      <c r="R1383" s="295"/>
      <c r="S1383" s="1205"/>
      <c r="T1383" s="777"/>
      <c r="U1383" s="738"/>
      <c r="V1383" s="738"/>
      <c r="W1383" s="738"/>
      <c r="X1383" s="738"/>
      <c r="Y1383" s="738"/>
      <c r="Z1383" s="738"/>
      <c r="AA1383" s="738"/>
      <c r="AB1383" s="738"/>
      <c r="AC1383" s="738"/>
      <c r="AD1383" s="738"/>
      <c r="AE1383" s="738"/>
      <c r="AF1383" s="738"/>
      <c r="AG1383" s="738"/>
      <c r="AH1383" s="738"/>
      <c r="AI1383" s="738"/>
      <c r="AJ1383" s="738"/>
      <c r="AK1383" s="738"/>
      <c r="AL1383" s="738"/>
      <c r="AM1383" s="738"/>
      <c r="AN1383" s="738"/>
      <c r="AO1383" s="738"/>
      <c r="AP1383" s="738"/>
      <c r="AQ1383" s="738"/>
      <c r="BC1383" s="839"/>
      <c r="BD1383" s="1211"/>
    </row>
    <row r="1384" s="6" customFormat="1" customHeight="1" spans="1:56">
      <c r="A1384" s="529"/>
      <c r="B1384" s="213"/>
      <c r="C1384" s="1198"/>
      <c r="D1384" s="409"/>
      <c r="E1384" s="465"/>
      <c r="F1384" s="1157"/>
      <c r="G1384" s="388"/>
      <c r="H1384" s="217"/>
      <c r="I1384" s="915"/>
      <c r="J1384" s="217"/>
      <c r="K1384" s="660"/>
      <c r="L1384" s="388"/>
      <c r="M1384" s="388"/>
      <c r="N1384" s="217"/>
      <c r="O1384" s="295"/>
      <c r="P1384" s="388"/>
      <c r="Q1384" s="388"/>
      <c r="R1384" s="295"/>
      <c r="S1384" s="1205"/>
      <c r="T1384" s="775"/>
      <c r="U1384" s="738"/>
      <c r="V1384" s="738"/>
      <c r="W1384" s="738"/>
      <c r="X1384" s="738"/>
      <c r="Y1384" s="738"/>
      <c r="Z1384" s="738"/>
      <c r="AA1384" s="738"/>
      <c r="AB1384" s="738"/>
      <c r="AC1384" s="738"/>
      <c r="AD1384" s="738"/>
      <c r="AE1384" s="738"/>
      <c r="AF1384" s="738"/>
      <c r="AG1384" s="738"/>
      <c r="AH1384" s="738"/>
      <c r="AI1384" s="738"/>
      <c r="AJ1384" s="738"/>
      <c r="AK1384" s="738"/>
      <c r="AL1384" s="738"/>
      <c r="AM1384" s="738"/>
      <c r="AN1384" s="738"/>
      <c r="AO1384" s="738"/>
      <c r="AP1384" s="738"/>
      <c r="AQ1384" s="738"/>
      <c r="BC1384" s="839"/>
      <c r="BD1384" s="1211"/>
    </row>
    <row r="1385" s="6" customFormat="1" customHeight="1" spans="1:56">
      <c r="A1385" s="529"/>
      <c r="B1385" s="213"/>
      <c r="C1385" s="1198"/>
      <c r="D1385" s="409"/>
      <c r="E1385" s="465"/>
      <c r="F1385" s="1157"/>
      <c r="G1385" s="388"/>
      <c r="H1385" s="217"/>
      <c r="I1385" s="915"/>
      <c r="J1385" s="217"/>
      <c r="K1385" s="660"/>
      <c r="L1385" s="388"/>
      <c r="M1385" s="388"/>
      <c r="N1385" s="217"/>
      <c r="O1385" s="295"/>
      <c r="P1385" s="388"/>
      <c r="Q1385" s="388"/>
      <c r="R1385" s="295"/>
      <c r="S1385" s="1205"/>
      <c r="T1385" s="777"/>
      <c r="U1385" s="738"/>
      <c r="V1385" s="738"/>
      <c r="W1385" s="738"/>
      <c r="X1385" s="738"/>
      <c r="Y1385" s="738"/>
      <c r="Z1385" s="738"/>
      <c r="AA1385" s="738"/>
      <c r="AB1385" s="738"/>
      <c r="AC1385" s="738"/>
      <c r="AD1385" s="738"/>
      <c r="AE1385" s="738"/>
      <c r="AF1385" s="738"/>
      <c r="AG1385" s="738"/>
      <c r="AH1385" s="738"/>
      <c r="AI1385" s="738"/>
      <c r="AJ1385" s="738"/>
      <c r="AK1385" s="738"/>
      <c r="AL1385" s="738"/>
      <c r="AM1385" s="738"/>
      <c r="AN1385" s="738"/>
      <c r="AO1385" s="738"/>
      <c r="AP1385" s="738"/>
      <c r="AQ1385" s="738"/>
      <c r="BC1385" s="839"/>
      <c r="BD1385" s="1211"/>
    </row>
    <row r="1386" s="6" customFormat="1" customHeight="1" spans="1:56">
      <c r="A1386" s="529"/>
      <c r="B1386" s="213"/>
      <c r="C1386" s="1198"/>
      <c r="D1386" s="409"/>
      <c r="E1386" s="465"/>
      <c r="F1386" s="1157"/>
      <c r="G1386" s="388"/>
      <c r="H1386" s="217"/>
      <c r="I1386" s="915"/>
      <c r="J1386" s="217"/>
      <c r="K1386" s="660"/>
      <c r="L1386" s="388"/>
      <c r="M1386" s="388"/>
      <c r="N1386" s="204"/>
      <c r="O1386" s="295"/>
      <c r="P1386" s="217"/>
      <c r="Q1386" s="217"/>
      <c r="R1386" s="217"/>
      <c r="S1386" s="1158"/>
      <c r="T1386" s="777"/>
      <c r="U1386" s="738"/>
      <c r="V1386" s="738"/>
      <c r="W1386" s="738"/>
      <c r="X1386" s="738"/>
      <c r="Y1386" s="738"/>
      <c r="Z1386" s="738"/>
      <c r="AA1386" s="738"/>
      <c r="AB1386" s="738"/>
      <c r="AC1386" s="738"/>
      <c r="AD1386" s="738"/>
      <c r="AE1386" s="738"/>
      <c r="AF1386" s="738"/>
      <c r="AG1386" s="738"/>
      <c r="AH1386" s="738"/>
      <c r="AI1386" s="738"/>
      <c r="AJ1386" s="738"/>
      <c r="AK1386" s="738"/>
      <c r="AL1386" s="738"/>
      <c r="AM1386" s="738"/>
      <c r="AN1386" s="738"/>
      <c r="AO1386" s="738"/>
      <c r="AP1386" s="738"/>
      <c r="AQ1386" s="738"/>
      <c r="BC1386" s="839"/>
      <c r="BD1386" s="1211"/>
    </row>
    <row r="1387" s="6" customFormat="1" customHeight="1" spans="1:56">
      <c r="A1387" s="529"/>
      <c r="B1387" s="213"/>
      <c r="C1387" s="1198"/>
      <c r="D1387" s="409"/>
      <c r="E1387" s="465"/>
      <c r="F1387" s="1157"/>
      <c r="G1387" s="388"/>
      <c r="H1387" s="217"/>
      <c r="I1387" s="915"/>
      <c r="J1387" s="217"/>
      <c r="K1387" s="660"/>
      <c r="L1387" s="388"/>
      <c r="M1387" s="388"/>
      <c r="N1387" s="204"/>
      <c r="O1387" s="295"/>
      <c r="P1387" s="217"/>
      <c r="Q1387" s="217"/>
      <c r="R1387" s="217"/>
      <c r="S1387" s="688"/>
      <c r="T1387" s="777"/>
      <c r="U1387" s="738"/>
      <c r="V1387" s="738"/>
      <c r="W1387" s="738"/>
      <c r="X1387" s="738"/>
      <c r="Y1387" s="738"/>
      <c r="Z1387" s="738"/>
      <c r="AA1387" s="738"/>
      <c r="AB1387" s="738"/>
      <c r="AC1387" s="738"/>
      <c r="AD1387" s="738"/>
      <c r="AE1387" s="738"/>
      <c r="AF1387" s="738"/>
      <c r="AG1387" s="738"/>
      <c r="AH1387" s="738"/>
      <c r="AI1387" s="738"/>
      <c r="AJ1387" s="738"/>
      <c r="AK1387" s="738"/>
      <c r="AL1387" s="738"/>
      <c r="AM1387" s="738"/>
      <c r="AN1387" s="738"/>
      <c r="AO1387" s="738"/>
      <c r="AP1387" s="738"/>
      <c r="AQ1387" s="738"/>
      <c r="BC1387" s="839"/>
      <c r="BD1387" s="1211"/>
    </row>
    <row r="1388" s="6" customFormat="1" customHeight="1" spans="1:56">
      <c r="A1388" s="529"/>
      <c r="B1388" s="213"/>
      <c r="C1388" s="1198"/>
      <c r="D1388" s="409"/>
      <c r="E1388" s="465"/>
      <c r="F1388" s="1157"/>
      <c r="G1388" s="388"/>
      <c r="H1388" s="217"/>
      <c r="I1388" s="915"/>
      <c r="J1388" s="217"/>
      <c r="K1388" s="660"/>
      <c r="L1388" s="388"/>
      <c r="M1388" s="388"/>
      <c r="N1388" s="217"/>
      <c r="O1388" s="295"/>
      <c r="P1388" s="388"/>
      <c r="Q1388" s="388"/>
      <c r="R1388" s="295"/>
      <c r="S1388" s="1205"/>
      <c r="T1388" s="775"/>
      <c r="U1388" s="738"/>
      <c r="V1388" s="738"/>
      <c r="W1388" s="738"/>
      <c r="X1388" s="738"/>
      <c r="Y1388" s="738"/>
      <c r="Z1388" s="738"/>
      <c r="AA1388" s="738"/>
      <c r="AB1388" s="738"/>
      <c r="AC1388" s="738"/>
      <c r="AD1388" s="738"/>
      <c r="AE1388" s="738"/>
      <c r="AF1388" s="738"/>
      <c r="AG1388" s="738"/>
      <c r="AH1388" s="738"/>
      <c r="AI1388" s="738"/>
      <c r="AJ1388" s="738"/>
      <c r="AK1388" s="738"/>
      <c r="AL1388" s="738"/>
      <c r="AM1388" s="738"/>
      <c r="AN1388" s="738"/>
      <c r="AO1388" s="738"/>
      <c r="AP1388" s="738"/>
      <c r="AQ1388" s="738"/>
      <c r="BC1388" s="839"/>
      <c r="BD1388" s="1211"/>
    </row>
    <row r="1389" s="6" customFormat="1" customHeight="1" spans="1:56">
      <c r="A1389" s="529"/>
      <c r="B1389" s="213"/>
      <c r="C1389" s="1198"/>
      <c r="D1389" s="409"/>
      <c r="E1389" s="465"/>
      <c r="F1389" s="1157"/>
      <c r="G1389" s="388"/>
      <c r="H1389" s="217"/>
      <c r="I1389" s="915"/>
      <c r="J1389" s="217"/>
      <c r="K1389" s="660"/>
      <c r="L1389" s="388"/>
      <c r="M1389" s="388"/>
      <c r="N1389" s="217"/>
      <c r="O1389" s="295"/>
      <c r="P1389" s="388"/>
      <c r="Q1389" s="388"/>
      <c r="R1389" s="295"/>
      <c r="S1389" s="1205"/>
      <c r="T1389" s="777"/>
      <c r="U1389" s="738"/>
      <c r="V1389" s="738"/>
      <c r="W1389" s="738"/>
      <c r="X1389" s="738"/>
      <c r="Y1389" s="738"/>
      <c r="Z1389" s="738"/>
      <c r="AA1389" s="738"/>
      <c r="AB1389" s="738"/>
      <c r="AC1389" s="738"/>
      <c r="AD1389" s="738"/>
      <c r="AE1389" s="738"/>
      <c r="AF1389" s="738"/>
      <c r="AG1389" s="738"/>
      <c r="AH1389" s="738"/>
      <c r="AI1389" s="738"/>
      <c r="AJ1389" s="738"/>
      <c r="AK1389" s="738"/>
      <c r="AL1389" s="738"/>
      <c r="AM1389" s="738"/>
      <c r="AN1389" s="738"/>
      <c r="AO1389" s="738"/>
      <c r="AP1389" s="738"/>
      <c r="AQ1389" s="738"/>
      <c r="BC1389" s="839"/>
      <c r="BD1389" s="1211"/>
    </row>
    <row r="1390" s="6" customFormat="1" customHeight="1" spans="1:56">
      <c r="A1390" s="529"/>
      <c r="B1390" s="213"/>
      <c r="C1390" s="1198"/>
      <c r="D1390" s="409"/>
      <c r="E1390" s="465"/>
      <c r="F1390" s="1157"/>
      <c r="G1390" s="388"/>
      <c r="H1390" s="217"/>
      <c r="I1390" s="915"/>
      <c r="J1390" s="217"/>
      <c r="K1390" s="660"/>
      <c r="L1390" s="388"/>
      <c r="M1390" s="388"/>
      <c r="N1390" s="217"/>
      <c r="O1390" s="295"/>
      <c r="P1390" s="388"/>
      <c r="Q1390" s="388"/>
      <c r="R1390" s="295"/>
      <c r="S1390" s="1205"/>
      <c r="T1390" s="775"/>
      <c r="U1390" s="738"/>
      <c r="V1390" s="738"/>
      <c r="W1390" s="738"/>
      <c r="X1390" s="738"/>
      <c r="Y1390" s="738"/>
      <c r="Z1390" s="738"/>
      <c r="AA1390" s="738"/>
      <c r="AB1390" s="738"/>
      <c r="AC1390" s="738"/>
      <c r="AD1390" s="738"/>
      <c r="AE1390" s="738"/>
      <c r="AF1390" s="738"/>
      <c r="AG1390" s="738"/>
      <c r="AH1390" s="738"/>
      <c r="AI1390" s="738"/>
      <c r="AJ1390" s="738"/>
      <c r="AK1390" s="738"/>
      <c r="AL1390" s="738"/>
      <c r="AM1390" s="738"/>
      <c r="AN1390" s="738"/>
      <c r="AO1390" s="738"/>
      <c r="AP1390" s="738"/>
      <c r="AQ1390" s="738"/>
      <c r="BC1390" s="839"/>
      <c r="BD1390" s="1211"/>
    </row>
    <row r="1391" s="6" customFormat="1" customHeight="1" spans="1:56">
      <c r="A1391" s="529"/>
      <c r="B1391" s="213"/>
      <c r="C1391" s="1198"/>
      <c r="D1391" s="409"/>
      <c r="E1391" s="465"/>
      <c r="F1391" s="1157"/>
      <c r="G1391" s="388"/>
      <c r="H1391" s="217"/>
      <c r="I1391" s="915"/>
      <c r="J1391" s="217"/>
      <c r="K1391" s="660"/>
      <c r="L1391" s="388"/>
      <c r="M1391" s="388"/>
      <c r="N1391" s="217"/>
      <c r="O1391" s="295"/>
      <c r="P1391" s="388"/>
      <c r="Q1391" s="388"/>
      <c r="R1391" s="295"/>
      <c r="S1391" s="1205"/>
      <c r="T1391" s="777"/>
      <c r="U1391" s="738"/>
      <c r="V1391" s="738"/>
      <c r="W1391" s="738"/>
      <c r="X1391" s="738"/>
      <c r="Y1391" s="738"/>
      <c r="Z1391" s="738"/>
      <c r="AA1391" s="738"/>
      <c r="AB1391" s="738"/>
      <c r="AC1391" s="738"/>
      <c r="AD1391" s="738"/>
      <c r="AE1391" s="738"/>
      <c r="AF1391" s="738"/>
      <c r="AG1391" s="738"/>
      <c r="AH1391" s="738"/>
      <c r="AI1391" s="738"/>
      <c r="AJ1391" s="738"/>
      <c r="AK1391" s="738"/>
      <c r="AL1391" s="738"/>
      <c r="AM1391" s="738"/>
      <c r="AN1391" s="738"/>
      <c r="AO1391" s="738"/>
      <c r="AP1391" s="738"/>
      <c r="AQ1391" s="738"/>
      <c r="BC1391" s="839"/>
      <c r="BD1391" s="1211"/>
    </row>
    <row r="1392" s="6" customFormat="1" customHeight="1" spans="1:56">
      <c r="A1392" s="529"/>
      <c r="B1392" s="213"/>
      <c r="C1392" s="1198"/>
      <c r="D1392" s="409"/>
      <c r="E1392" s="465"/>
      <c r="F1392" s="1157"/>
      <c r="G1392" s="388"/>
      <c r="H1392" s="217"/>
      <c r="I1392" s="915"/>
      <c r="J1392" s="217"/>
      <c r="K1392" s="660"/>
      <c r="L1392" s="388"/>
      <c r="M1392" s="388"/>
      <c r="N1392" s="217"/>
      <c r="O1392" s="295"/>
      <c r="P1392" s="388"/>
      <c r="Q1392" s="388"/>
      <c r="R1392" s="295"/>
      <c r="S1392" s="1205"/>
      <c r="T1392" s="775"/>
      <c r="U1392" s="738"/>
      <c r="V1392" s="738"/>
      <c r="W1392" s="738"/>
      <c r="X1392" s="738"/>
      <c r="Y1392" s="738"/>
      <c r="Z1392" s="738"/>
      <c r="AA1392" s="738"/>
      <c r="AB1392" s="738"/>
      <c r="AC1392" s="738"/>
      <c r="AD1392" s="738"/>
      <c r="AE1392" s="738"/>
      <c r="AF1392" s="738"/>
      <c r="AG1392" s="738"/>
      <c r="AH1392" s="738"/>
      <c r="AI1392" s="738"/>
      <c r="AJ1392" s="738"/>
      <c r="AK1392" s="738"/>
      <c r="AL1392" s="738"/>
      <c r="AM1392" s="738"/>
      <c r="AN1392" s="738"/>
      <c r="AO1392" s="738"/>
      <c r="AP1392" s="738"/>
      <c r="AQ1392" s="738"/>
      <c r="BC1392" s="839"/>
      <c r="BD1392" s="1211"/>
    </row>
    <row r="1393" s="6" customFormat="1" customHeight="1" spans="1:56">
      <c r="A1393" s="529"/>
      <c r="B1393" s="213"/>
      <c r="C1393" s="1198"/>
      <c r="D1393" s="409"/>
      <c r="E1393" s="465"/>
      <c r="F1393" s="1157"/>
      <c r="G1393" s="388"/>
      <c r="H1393" s="217"/>
      <c r="I1393" s="915"/>
      <c r="J1393" s="217"/>
      <c r="K1393" s="660"/>
      <c r="L1393" s="388"/>
      <c r="M1393" s="388"/>
      <c r="N1393" s="217"/>
      <c r="O1393" s="295"/>
      <c r="P1393" s="388"/>
      <c r="Q1393" s="388"/>
      <c r="R1393" s="295"/>
      <c r="S1393" s="1205"/>
      <c r="T1393" s="777"/>
      <c r="U1393" s="738"/>
      <c r="V1393" s="738"/>
      <c r="W1393" s="738"/>
      <c r="X1393" s="738"/>
      <c r="Y1393" s="738"/>
      <c r="Z1393" s="738"/>
      <c r="AA1393" s="738"/>
      <c r="AB1393" s="738"/>
      <c r="AC1393" s="738"/>
      <c r="AD1393" s="738"/>
      <c r="AE1393" s="738"/>
      <c r="AF1393" s="738"/>
      <c r="AG1393" s="738"/>
      <c r="AH1393" s="738"/>
      <c r="AI1393" s="738"/>
      <c r="AJ1393" s="738"/>
      <c r="AK1393" s="738"/>
      <c r="AL1393" s="738"/>
      <c r="AM1393" s="738"/>
      <c r="AN1393" s="738"/>
      <c r="AO1393" s="738"/>
      <c r="AP1393" s="738"/>
      <c r="AQ1393" s="738"/>
      <c r="BC1393" s="839"/>
      <c r="BD1393" s="1211"/>
    </row>
    <row r="1394" s="6" customFormat="1" customHeight="1" spans="1:56">
      <c r="A1394" s="529"/>
      <c r="B1394" s="213"/>
      <c r="C1394" s="1198"/>
      <c r="D1394" s="409"/>
      <c r="E1394" s="465"/>
      <c r="F1394" s="1157"/>
      <c r="G1394" s="388"/>
      <c r="H1394" s="217"/>
      <c r="I1394" s="915"/>
      <c r="J1394" s="217"/>
      <c r="K1394" s="660"/>
      <c r="L1394" s="388"/>
      <c r="M1394" s="388"/>
      <c r="N1394" s="217"/>
      <c r="O1394" s="295"/>
      <c r="P1394" s="388"/>
      <c r="Q1394" s="388"/>
      <c r="R1394" s="295"/>
      <c r="S1394" s="1205"/>
      <c r="T1394" s="777"/>
      <c r="U1394" s="738"/>
      <c r="V1394" s="738"/>
      <c r="W1394" s="738"/>
      <c r="X1394" s="738"/>
      <c r="Y1394" s="738"/>
      <c r="Z1394" s="738"/>
      <c r="AA1394" s="738"/>
      <c r="AB1394" s="738"/>
      <c r="AC1394" s="738"/>
      <c r="AD1394" s="738"/>
      <c r="AE1394" s="738"/>
      <c r="AF1394" s="738"/>
      <c r="AG1394" s="738"/>
      <c r="AH1394" s="738"/>
      <c r="AI1394" s="738"/>
      <c r="AJ1394" s="738"/>
      <c r="AK1394" s="738"/>
      <c r="AL1394" s="738"/>
      <c r="AM1394" s="738"/>
      <c r="AN1394" s="738"/>
      <c r="AO1394" s="738"/>
      <c r="AP1394" s="738"/>
      <c r="AQ1394" s="738"/>
      <c r="BC1394" s="839"/>
      <c r="BD1394" s="1211"/>
    </row>
    <row r="1395" s="6" customFormat="1" customHeight="1" spans="1:56">
      <c r="A1395" s="529"/>
      <c r="B1395" s="213"/>
      <c r="C1395" s="1198"/>
      <c r="D1395" s="409"/>
      <c r="E1395" s="465"/>
      <c r="F1395" s="1157"/>
      <c r="G1395" s="388"/>
      <c r="H1395" s="217"/>
      <c r="I1395" s="915"/>
      <c r="J1395" s="217"/>
      <c r="K1395" s="660"/>
      <c r="L1395" s="388"/>
      <c r="M1395" s="388"/>
      <c r="N1395" s="217"/>
      <c r="O1395" s="295"/>
      <c r="P1395" s="388"/>
      <c r="Q1395" s="388"/>
      <c r="R1395" s="295"/>
      <c r="S1395" s="1205"/>
      <c r="T1395" s="775"/>
      <c r="U1395" s="738"/>
      <c r="V1395" s="738"/>
      <c r="W1395" s="738"/>
      <c r="X1395" s="738"/>
      <c r="Y1395" s="738"/>
      <c r="Z1395" s="738"/>
      <c r="AA1395" s="738"/>
      <c r="AB1395" s="738"/>
      <c r="AC1395" s="738"/>
      <c r="AD1395" s="738"/>
      <c r="AE1395" s="738"/>
      <c r="AF1395" s="738"/>
      <c r="AG1395" s="738"/>
      <c r="AH1395" s="738"/>
      <c r="AI1395" s="738"/>
      <c r="AJ1395" s="738"/>
      <c r="AK1395" s="738"/>
      <c r="AL1395" s="738"/>
      <c r="AM1395" s="738"/>
      <c r="AN1395" s="738"/>
      <c r="AO1395" s="738"/>
      <c r="AP1395" s="738"/>
      <c r="AQ1395" s="738"/>
      <c r="BC1395" s="839"/>
      <c r="BD1395" s="1211"/>
    </row>
    <row r="1396" s="6" customFormat="1" customHeight="1" spans="1:56">
      <c r="A1396" s="529"/>
      <c r="B1396" s="213"/>
      <c r="C1396" s="1198"/>
      <c r="D1396" s="409"/>
      <c r="E1396" s="465"/>
      <c r="F1396" s="1157"/>
      <c r="G1396" s="388"/>
      <c r="H1396" s="217"/>
      <c r="I1396" s="915"/>
      <c r="J1396" s="217"/>
      <c r="K1396" s="660"/>
      <c r="L1396" s="388"/>
      <c r="M1396" s="388"/>
      <c r="N1396" s="217"/>
      <c r="O1396" s="295"/>
      <c r="P1396" s="388"/>
      <c r="Q1396" s="388"/>
      <c r="R1396" s="295"/>
      <c r="S1396" s="1205"/>
      <c r="T1396" s="777"/>
      <c r="U1396" s="738"/>
      <c r="V1396" s="738"/>
      <c r="W1396" s="738"/>
      <c r="X1396" s="738"/>
      <c r="Y1396" s="738"/>
      <c r="Z1396" s="738"/>
      <c r="AA1396" s="738"/>
      <c r="AB1396" s="738"/>
      <c r="AC1396" s="738"/>
      <c r="AD1396" s="738"/>
      <c r="AE1396" s="738"/>
      <c r="AF1396" s="738"/>
      <c r="AG1396" s="738"/>
      <c r="AH1396" s="738"/>
      <c r="AI1396" s="738"/>
      <c r="AJ1396" s="738"/>
      <c r="AK1396" s="738"/>
      <c r="AL1396" s="738"/>
      <c r="AM1396" s="738"/>
      <c r="AN1396" s="738"/>
      <c r="AO1396" s="738"/>
      <c r="AP1396" s="738"/>
      <c r="AQ1396" s="738"/>
      <c r="BC1396" s="839"/>
      <c r="BD1396" s="1211"/>
    </row>
    <row r="1397" s="6" customFormat="1" customHeight="1" spans="1:56">
      <c r="A1397" s="529"/>
      <c r="B1397" s="213"/>
      <c r="C1397" s="1198"/>
      <c r="D1397" s="409"/>
      <c r="E1397" s="465"/>
      <c r="F1397" s="1157"/>
      <c r="G1397" s="388"/>
      <c r="H1397" s="217"/>
      <c r="I1397" s="915"/>
      <c r="J1397" s="217"/>
      <c r="K1397" s="660"/>
      <c r="L1397" s="388"/>
      <c r="M1397" s="388"/>
      <c r="N1397" s="217"/>
      <c r="O1397" s="295"/>
      <c r="P1397" s="388"/>
      <c r="Q1397" s="388"/>
      <c r="R1397" s="295"/>
      <c r="S1397" s="1205"/>
      <c r="T1397" s="775"/>
      <c r="U1397" s="738"/>
      <c r="V1397" s="738"/>
      <c r="W1397" s="738"/>
      <c r="X1397" s="738"/>
      <c r="Y1397" s="738"/>
      <c r="Z1397" s="738"/>
      <c r="AA1397" s="738"/>
      <c r="AB1397" s="738"/>
      <c r="AC1397" s="738"/>
      <c r="AD1397" s="738"/>
      <c r="AE1397" s="738"/>
      <c r="AF1397" s="738"/>
      <c r="AG1397" s="738"/>
      <c r="AH1397" s="738"/>
      <c r="AI1397" s="738"/>
      <c r="AJ1397" s="738"/>
      <c r="AK1397" s="738"/>
      <c r="AL1397" s="738"/>
      <c r="AM1397" s="738"/>
      <c r="AN1397" s="738"/>
      <c r="AO1397" s="738"/>
      <c r="AP1397" s="738"/>
      <c r="AQ1397" s="738"/>
      <c r="BC1397" s="839"/>
      <c r="BD1397" s="1211"/>
    </row>
    <row r="1398" s="6" customFormat="1" customHeight="1" spans="1:56">
      <c r="A1398" s="529"/>
      <c r="B1398" s="213"/>
      <c r="C1398" s="1198"/>
      <c r="D1398" s="409"/>
      <c r="E1398" s="465"/>
      <c r="F1398" s="1157"/>
      <c r="G1398" s="388"/>
      <c r="H1398" s="217"/>
      <c r="I1398" s="915"/>
      <c r="J1398" s="217"/>
      <c r="K1398" s="660"/>
      <c r="L1398" s="388"/>
      <c r="M1398" s="388"/>
      <c r="N1398" s="217"/>
      <c r="O1398" s="295"/>
      <c r="P1398" s="388"/>
      <c r="Q1398" s="388"/>
      <c r="R1398" s="295"/>
      <c r="S1398" s="1205"/>
      <c r="T1398" s="777"/>
      <c r="U1398" s="738"/>
      <c r="V1398" s="738"/>
      <c r="W1398" s="738"/>
      <c r="X1398" s="738"/>
      <c r="Y1398" s="738"/>
      <c r="Z1398" s="738"/>
      <c r="AA1398" s="738"/>
      <c r="AB1398" s="738"/>
      <c r="AC1398" s="738"/>
      <c r="AD1398" s="738"/>
      <c r="AE1398" s="738"/>
      <c r="AF1398" s="738"/>
      <c r="AG1398" s="738"/>
      <c r="AH1398" s="738"/>
      <c r="AI1398" s="738"/>
      <c r="AJ1398" s="738"/>
      <c r="AK1398" s="738"/>
      <c r="AL1398" s="738"/>
      <c r="AM1398" s="738"/>
      <c r="AN1398" s="738"/>
      <c r="AO1398" s="738"/>
      <c r="AP1398" s="738"/>
      <c r="AQ1398" s="738"/>
      <c r="BC1398" s="839"/>
      <c r="BD1398" s="1211"/>
    </row>
    <row r="1399" s="6" customFormat="1" customHeight="1" spans="1:56">
      <c r="A1399" s="529"/>
      <c r="B1399" s="213"/>
      <c r="C1399" s="1198"/>
      <c r="D1399" s="409"/>
      <c r="E1399" s="465"/>
      <c r="F1399" s="1157"/>
      <c r="G1399" s="388"/>
      <c r="H1399" s="217"/>
      <c r="I1399" s="915"/>
      <c r="J1399" s="217"/>
      <c r="K1399" s="660"/>
      <c r="L1399" s="388"/>
      <c r="M1399" s="388"/>
      <c r="N1399" s="217"/>
      <c r="O1399" s="295"/>
      <c r="P1399" s="388"/>
      <c r="Q1399" s="388"/>
      <c r="R1399" s="295"/>
      <c r="S1399" s="1205"/>
      <c r="T1399" s="777"/>
      <c r="U1399" s="738"/>
      <c r="V1399" s="738"/>
      <c r="W1399" s="738"/>
      <c r="X1399" s="738"/>
      <c r="Y1399" s="738"/>
      <c r="Z1399" s="738"/>
      <c r="AA1399" s="738"/>
      <c r="AB1399" s="738"/>
      <c r="AC1399" s="738"/>
      <c r="AD1399" s="738"/>
      <c r="AE1399" s="738"/>
      <c r="AF1399" s="738"/>
      <c r="AG1399" s="738"/>
      <c r="AH1399" s="738"/>
      <c r="AI1399" s="738"/>
      <c r="AJ1399" s="738"/>
      <c r="AK1399" s="738"/>
      <c r="AL1399" s="738"/>
      <c r="AM1399" s="738"/>
      <c r="AN1399" s="738"/>
      <c r="AO1399" s="738"/>
      <c r="AP1399" s="738"/>
      <c r="AQ1399" s="738"/>
      <c r="BC1399" s="839"/>
      <c r="BD1399" s="1211"/>
    </row>
    <row r="1400" s="6" customFormat="1" customHeight="1" spans="1:56">
      <c r="A1400" s="529"/>
      <c r="B1400" s="213"/>
      <c r="C1400" s="1198"/>
      <c r="D1400" s="409"/>
      <c r="E1400" s="465"/>
      <c r="F1400" s="1157"/>
      <c r="G1400" s="388"/>
      <c r="H1400" s="217"/>
      <c r="I1400" s="915"/>
      <c r="J1400" s="217"/>
      <c r="K1400" s="660"/>
      <c r="L1400" s="388"/>
      <c r="M1400" s="388"/>
      <c r="N1400" s="217"/>
      <c r="O1400" s="295"/>
      <c r="P1400" s="388"/>
      <c r="Q1400" s="388"/>
      <c r="R1400" s="295"/>
      <c r="S1400" s="1205"/>
      <c r="T1400" s="777"/>
      <c r="U1400" s="738"/>
      <c r="V1400" s="738"/>
      <c r="W1400" s="738"/>
      <c r="X1400" s="738"/>
      <c r="Y1400" s="738"/>
      <c r="Z1400" s="738"/>
      <c r="AA1400" s="738"/>
      <c r="AB1400" s="738"/>
      <c r="AC1400" s="738"/>
      <c r="AD1400" s="738"/>
      <c r="AE1400" s="738"/>
      <c r="AF1400" s="738"/>
      <c r="AG1400" s="738"/>
      <c r="AH1400" s="738"/>
      <c r="AI1400" s="738"/>
      <c r="AJ1400" s="738"/>
      <c r="AK1400" s="738"/>
      <c r="AL1400" s="738"/>
      <c r="AM1400" s="738"/>
      <c r="AN1400" s="738"/>
      <c r="AO1400" s="738"/>
      <c r="AP1400" s="738"/>
      <c r="AQ1400" s="738"/>
      <c r="BC1400" s="839"/>
      <c r="BD1400" s="1211"/>
    </row>
    <row r="1401" s="6" customFormat="1" customHeight="1" spans="1:56">
      <c r="A1401" s="529"/>
      <c r="B1401" s="213"/>
      <c r="C1401" s="1198"/>
      <c r="D1401" s="409"/>
      <c r="E1401" s="465"/>
      <c r="F1401" s="1157"/>
      <c r="G1401" s="388"/>
      <c r="H1401" s="217"/>
      <c r="I1401" s="915"/>
      <c r="J1401" s="217"/>
      <c r="K1401" s="660"/>
      <c r="L1401" s="388"/>
      <c r="M1401" s="388"/>
      <c r="N1401" s="217"/>
      <c r="O1401" s="295"/>
      <c r="P1401" s="388"/>
      <c r="Q1401" s="388"/>
      <c r="R1401" s="295"/>
      <c r="S1401" s="1205"/>
      <c r="T1401" s="777"/>
      <c r="U1401" s="738"/>
      <c r="V1401" s="738"/>
      <c r="W1401" s="738"/>
      <c r="X1401" s="738"/>
      <c r="Y1401" s="738"/>
      <c r="Z1401" s="738"/>
      <c r="AA1401" s="738"/>
      <c r="AB1401" s="738"/>
      <c r="AC1401" s="738"/>
      <c r="AD1401" s="738"/>
      <c r="AE1401" s="738"/>
      <c r="AF1401" s="738"/>
      <c r="AG1401" s="738"/>
      <c r="AH1401" s="738"/>
      <c r="AI1401" s="738"/>
      <c r="AJ1401" s="738"/>
      <c r="AK1401" s="738"/>
      <c r="AL1401" s="738"/>
      <c r="AM1401" s="738"/>
      <c r="AN1401" s="738"/>
      <c r="AO1401" s="738"/>
      <c r="AP1401" s="738"/>
      <c r="AQ1401" s="738"/>
      <c r="BC1401" s="839"/>
      <c r="BD1401" s="1211"/>
    </row>
    <row r="1402" s="6" customFormat="1" customHeight="1" spans="1:56">
      <c r="A1402" s="529"/>
      <c r="B1402" s="213"/>
      <c r="C1402" s="1198"/>
      <c r="D1402" s="409"/>
      <c r="E1402" s="465"/>
      <c r="F1402" s="1157"/>
      <c r="G1402" s="388"/>
      <c r="H1402" s="217"/>
      <c r="I1402" s="915"/>
      <c r="J1402" s="217"/>
      <c r="K1402" s="660"/>
      <c r="L1402" s="388"/>
      <c r="M1402" s="388"/>
      <c r="N1402" s="217"/>
      <c r="O1402" s="295"/>
      <c r="P1402" s="388"/>
      <c r="Q1402" s="388"/>
      <c r="R1402" s="295"/>
      <c r="S1402" s="1205"/>
      <c r="T1402" s="777"/>
      <c r="U1402" s="738"/>
      <c r="V1402" s="738"/>
      <c r="W1402" s="738"/>
      <c r="X1402" s="738"/>
      <c r="Y1402" s="738"/>
      <c r="Z1402" s="738"/>
      <c r="AA1402" s="738"/>
      <c r="AB1402" s="738"/>
      <c r="AC1402" s="738"/>
      <c r="AD1402" s="738"/>
      <c r="AE1402" s="738"/>
      <c r="AF1402" s="738"/>
      <c r="AG1402" s="738"/>
      <c r="AH1402" s="738"/>
      <c r="AI1402" s="738"/>
      <c r="AJ1402" s="738"/>
      <c r="AK1402" s="738"/>
      <c r="AL1402" s="738"/>
      <c r="AM1402" s="738"/>
      <c r="AN1402" s="738"/>
      <c r="AO1402" s="738"/>
      <c r="AP1402" s="738"/>
      <c r="AQ1402" s="738"/>
      <c r="BC1402" s="839"/>
      <c r="BD1402" s="1211"/>
    </row>
    <row r="1403" s="6" customFormat="1" customHeight="1" spans="1:56">
      <c r="A1403" s="529"/>
      <c r="B1403" s="213"/>
      <c r="C1403" s="1198"/>
      <c r="D1403" s="409"/>
      <c r="E1403" s="465"/>
      <c r="F1403" s="1157"/>
      <c r="G1403" s="388"/>
      <c r="H1403" s="217"/>
      <c r="I1403" s="915"/>
      <c r="J1403" s="217"/>
      <c r="K1403" s="660"/>
      <c r="L1403" s="388"/>
      <c r="M1403" s="388"/>
      <c r="N1403" s="217"/>
      <c r="O1403" s="295"/>
      <c r="P1403" s="388"/>
      <c r="Q1403" s="388"/>
      <c r="R1403" s="295"/>
      <c r="S1403" s="1205"/>
      <c r="T1403" s="775"/>
      <c r="U1403" s="738"/>
      <c r="V1403" s="738"/>
      <c r="W1403" s="738"/>
      <c r="X1403" s="738"/>
      <c r="Y1403" s="738"/>
      <c r="Z1403" s="738"/>
      <c r="AA1403" s="738"/>
      <c r="AB1403" s="738"/>
      <c r="AC1403" s="738"/>
      <c r="AD1403" s="738"/>
      <c r="AE1403" s="738"/>
      <c r="AF1403" s="738"/>
      <c r="AG1403" s="738"/>
      <c r="AH1403" s="738"/>
      <c r="AI1403" s="738"/>
      <c r="AJ1403" s="738"/>
      <c r="AK1403" s="738"/>
      <c r="AL1403" s="738"/>
      <c r="AM1403" s="738"/>
      <c r="AN1403" s="738"/>
      <c r="AO1403" s="738"/>
      <c r="AP1403" s="738"/>
      <c r="AQ1403" s="738"/>
      <c r="BC1403" s="839"/>
      <c r="BD1403" s="1211"/>
    </row>
    <row r="1404" s="6" customFormat="1" customHeight="1" spans="1:56">
      <c r="A1404" s="529"/>
      <c r="B1404" s="213"/>
      <c r="C1404" s="1198"/>
      <c r="D1404" s="409"/>
      <c r="E1404" s="465"/>
      <c r="F1404" s="1157"/>
      <c r="G1404" s="388"/>
      <c r="H1404" s="217"/>
      <c r="I1404" s="915"/>
      <c r="J1404" s="217"/>
      <c r="K1404" s="660"/>
      <c r="L1404" s="388"/>
      <c r="M1404" s="388"/>
      <c r="N1404" s="217"/>
      <c r="O1404" s="295"/>
      <c r="P1404" s="388"/>
      <c r="Q1404" s="388"/>
      <c r="R1404" s="295"/>
      <c r="S1404" s="1205"/>
      <c r="T1404" s="777"/>
      <c r="U1404" s="738"/>
      <c r="V1404" s="738"/>
      <c r="W1404" s="738"/>
      <c r="X1404" s="738"/>
      <c r="Y1404" s="738"/>
      <c r="Z1404" s="738"/>
      <c r="AA1404" s="738"/>
      <c r="AB1404" s="738"/>
      <c r="AC1404" s="738"/>
      <c r="AD1404" s="738"/>
      <c r="AE1404" s="738"/>
      <c r="AF1404" s="738"/>
      <c r="AG1404" s="738"/>
      <c r="AH1404" s="738"/>
      <c r="AI1404" s="738"/>
      <c r="AJ1404" s="738"/>
      <c r="AK1404" s="738"/>
      <c r="AL1404" s="738"/>
      <c r="AM1404" s="738"/>
      <c r="AN1404" s="738"/>
      <c r="AO1404" s="738"/>
      <c r="AP1404" s="738"/>
      <c r="AQ1404" s="738"/>
      <c r="BC1404" s="839"/>
      <c r="BD1404" s="1211"/>
    </row>
    <row r="1405" s="6" customFormat="1" customHeight="1" spans="1:56">
      <c r="A1405" s="529"/>
      <c r="B1405" s="213"/>
      <c r="C1405" s="1198"/>
      <c r="D1405" s="409"/>
      <c r="E1405" s="465"/>
      <c r="F1405" s="1157"/>
      <c r="G1405" s="388"/>
      <c r="H1405" s="217"/>
      <c r="I1405" s="915"/>
      <c r="J1405" s="217"/>
      <c r="K1405" s="660"/>
      <c r="L1405" s="388"/>
      <c r="M1405" s="388"/>
      <c r="N1405" s="217"/>
      <c r="O1405" s="295"/>
      <c r="P1405" s="388"/>
      <c r="Q1405" s="388"/>
      <c r="R1405" s="295"/>
      <c r="S1405" s="1205"/>
      <c r="T1405" s="775"/>
      <c r="U1405" s="738"/>
      <c r="V1405" s="738"/>
      <c r="W1405" s="738"/>
      <c r="X1405" s="738"/>
      <c r="Y1405" s="738"/>
      <c r="Z1405" s="738"/>
      <c r="AA1405" s="738"/>
      <c r="AB1405" s="738"/>
      <c r="AC1405" s="738"/>
      <c r="AD1405" s="738"/>
      <c r="AE1405" s="738"/>
      <c r="AF1405" s="738"/>
      <c r="AG1405" s="738"/>
      <c r="AH1405" s="738"/>
      <c r="AI1405" s="738"/>
      <c r="AJ1405" s="738"/>
      <c r="AK1405" s="738"/>
      <c r="AL1405" s="738"/>
      <c r="AM1405" s="738"/>
      <c r="AN1405" s="738"/>
      <c r="AO1405" s="738"/>
      <c r="AP1405" s="738"/>
      <c r="AQ1405" s="738"/>
      <c r="BC1405" s="839"/>
      <c r="BD1405" s="1211"/>
    </row>
    <row r="1406" s="6" customFormat="1" customHeight="1" spans="1:56">
      <c r="A1406" s="529"/>
      <c r="B1406" s="213"/>
      <c r="C1406" s="1198"/>
      <c r="D1406" s="409"/>
      <c r="E1406" s="465"/>
      <c r="F1406" s="1157"/>
      <c r="G1406" s="388"/>
      <c r="H1406" s="217"/>
      <c r="I1406" s="915"/>
      <c r="J1406" s="217"/>
      <c r="K1406" s="660"/>
      <c r="L1406" s="388"/>
      <c r="M1406" s="388"/>
      <c r="N1406" s="217"/>
      <c r="O1406" s="295"/>
      <c r="P1406" s="388"/>
      <c r="Q1406" s="388"/>
      <c r="R1406" s="295"/>
      <c r="S1406" s="1205"/>
      <c r="T1406" s="777"/>
      <c r="U1406" s="738"/>
      <c r="V1406" s="738"/>
      <c r="W1406" s="738"/>
      <c r="X1406" s="738"/>
      <c r="Y1406" s="738"/>
      <c r="Z1406" s="738"/>
      <c r="AA1406" s="738"/>
      <c r="AB1406" s="738"/>
      <c r="AC1406" s="738"/>
      <c r="AD1406" s="738"/>
      <c r="AE1406" s="738"/>
      <c r="AF1406" s="738"/>
      <c r="AG1406" s="738"/>
      <c r="AH1406" s="738"/>
      <c r="AI1406" s="738"/>
      <c r="AJ1406" s="738"/>
      <c r="AK1406" s="738"/>
      <c r="AL1406" s="738"/>
      <c r="AM1406" s="738"/>
      <c r="AN1406" s="738"/>
      <c r="AO1406" s="738"/>
      <c r="AP1406" s="738"/>
      <c r="AQ1406" s="738"/>
      <c r="BC1406" s="839"/>
      <c r="BD1406" s="1211"/>
    </row>
    <row r="1407" s="6" customFormat="1" customHeight="1" spans="1:56">
      <c r="A1407" s="529"/>
      <c r="B1407" s="213"/>
      <c r="C1407" s="1198"/>
      <c r="D1407" s="409"/>
      <c r="E1407" s="465"/>
      <c r="F1407" s="1157"/>
      <c r="G1407" s="388"/>
      <c r="H1407" s="217"/>
      <c r="I1407" s="915"/>
      <c r="J1407" s="217"/>
      <c r="K1407" s="660"/>
      <c r="L1407" s="388"/>
      <c r="M1407" s="388"/>
      <c r="N1407" s="217"/>
      <c r="O1407" s="295"/>
      <c r="P1407" s="388"/>
      <c r="Q1407" s="388"/>
      <c r="R1407" s="295"/>
      <c r="S1407" s="1205"/>
      <c r="T1407" s="775"/>
      <c r="U1407" s="738"/>
      <c r="V1407" s="738"/>
      <c r="W1407" s="738"/>
      <c r="X1407" s="738"/>
      <c r="Y1407" s="738"/>
      <c r="Z1407" s="738"/>
      <c r="AA1407" s="738"/>
      <c r="AB1407" s="738"/>
      <c r="AC1407" s="738"/>
      <c r="AD1407" s="738"/>
      <c r="AE1407" s="738"/>
      <c r="AF1407" s="738"/>
      <c r="AG1407" s="738"/>
      <c r="AH1407" s="738"/>
      <c r="AI1407" s="738"/>
      <c r="AJ1407" s="738"/>
      <c r="AK1407" s="738"/>
      <c r="AL1407" s="738"/>
      <c r="AM1407" s="738"/>
      <c r="AN1407" s="738"/>
      <c r="AO1407" s="738"/>
      <c r="AP1407" s="738"/>
      <c r="AQ1407" s="738"/>
      <c r="BC1407" s="839"/>
      <c r="BD1407" s="1211"/>
    </row>
    <row r="1408" s="6" customFormat="1" customHeight="1" spans="1:56">
      <c r="A1408" s="529"/>
      <c r="B1408" s="213"/>
      <c r="C1408" s="1198"/>
      <c r="D1408" s="409"/>
      <c r="E1408" s="465"/>
      <c r="F1408" s="1157"/>
      <c r="G1408" s="388"/>
      <c r="H1408" s="217"/>
      <c r="I1408" s="915"/>
      <c r="J1408" s="217"/>
      <c r="K1408" s="660"/>
      <c r="L1408" s="388"/>
      <c r="M1408" s="388"/>
      <c r="N1408" s="217"/>
      <c r="O1408" s="295"/>
      <c r="P1408" s="388"/>
      <c r="Q1408" s="388"/>
      <c r="R1408" s="295"/>
      <c r="S1408" s="1205"/>
      <c r="T1408" s="777"/>
      <c r="U1408" s="738"/>
      <c r="V1408" s="738"/>
      <c r="W1408" s="738"/>
      <c r="X1408" s="738"/>
      <c r="Y1408" s="738"/>
      <c r="Z1408" s="738"/>
      <c r="AA1408" s="738"/>
      <c r="AB1408" s="738"/>
      <c r="AC1408" s="738"/>
      <c r="AD1408" s="738"/>
      <c r="AE1408" s="738"/>
      <c r="AF1408" s="738"/>
      <c r="AG1408" s="738"/>
      <c r="AH1408" s="738"/>
      <c r="AI1408" s="738"/>
      <c r="AJ1408" s="738"/>
      <c r="AK1408" s="738"/>
      <c r="AL1408" s="738"/>
      <c r="AM1408" s="738"/>
      <c r="AN1408" s="738"/>
      <c r="AO1408" s="738"/>
      <c r="AP1408" s="738"/>
      <c r="AQ1408" s="738"/>
      <c r="BC1408" s="839"/>
      <c r="BD1408" s="1211"/>
    </row>
    <row r="1409" s="6" customFormat="1" customHeight="1" spans="1:56">
      <c r="A1409" s="529"/>
      <c r="B1409" s="213"/>
      <c r="C1409" s="1198"/>
      <c r="D1409" s="409"/>
      <c r="E1409" s="465"/>
      <c r="F1409" s="1157"/>
      <c r="G1409" s="388"/>
      <c r="H1409" s="217"/>
      <c r="I1409" s="915"/>
      <c r="J1409" s="217"/>
      <c r="K1409" s="660"/>
      <c r="L1409" s="388"/>
      <c r="M1409" s="388"/>
      <c r="N1409" s="204"/>
      <c r="O1409" s="295"/>
      <c r="P1409" s="217"/>
      <c r="Q1409" s="217"/>
      <c r="R1409" s="217"/>
      <c r="S1409" s="1158"/>
      <c r="T1409" s="777"/>
      <c r="U1409" s="738"/>
      <c r="V1409" s="738"/>
      <c r="W1409" s="738"/>
      <c r="X1409" s="738"/>
      <c r="Y1409" s="738"/>
      <c r="Z1409" s="738"/>
      <c r="AA1409" s="738"/>
      <c r="AB1409" s="738"/>
      <c r="AC1409" s="738"/>
      <c r="AD1409" s="738"/>
      <c r="AE1409" s="738"/>
      <c r="AF1409" s="738"/>
      <c r="AG1409" s="738"/>
      <c r="AH1409" s="738"/>
      <c r="AI1409" s="738"/>
      <c r="AJ1409" s="738"/>
      <c r="AK1409" s="738"/>
      <c r="AL1409" s="738"/>
      <c r="AM1409" s="738"/>
      <c r="AN1409" s="738"/>
      <c r="AO1409" s="738"/>
      <c r="AP1409" s="738"/>
      <c r="AQ1409" s="738"/>
      <c r="BC1409" s="839"/>
      <c r="BD1409" s="1211"/>
    </row>
    <row r="1410" s="6" customFormat="1" customHeight="1" spans="1:56">
      <c r="A1410" s="529"/>
      <c r="B1410" s="213"/>
      <c r="C1410" s="1198"/>
      <c r="D1410" s="409"/>
      <c r="E1410" s="465"/>
      <c r="F1410" s="1157"/>
      <c r="G1410" s="388"/>
      <c r="H1410" s="217"/>
      <c r="I1410" s="915"/>
      <c r="J1410" s="217"/>
      <c r="K1410" s="660"/>
      <c r="L1410" s="388"/>
      <c r="M1410" s="388"/>
      <c r="N1410" s="204"/>
      <c r="O1410" s="295"/>
      <c r="P1410" s="217"/>
      <c r="Q1410" s="217"/>
      <c r="R1410" s="217"/>
      <c r="S1410" s="688"/>
      <c r="T1410" s="777"/>
      <c r="U1410" s="738"/>
      <c r="V1410" s="738"/>
      <c r="W1410" s="738"/>
      <c r="X1410" s="738"/>
      <c r="Y1410" s="738"/>
      <c r="Z1410" s="738"/>
      <c r="AA1410" s="738"/>
      <c r="AB1410" s="738"/>
      <c r="AC1410" s="738"/>
      <c r="AD1410" s="738"/>
      <c r="AE1410" s="738"/>
      <c r="AF1410" s="738"/>
      <c r="AG1410" s="738"/>
      <c r="AH1410" s="738"/>
      <c r="AI1410" s="738"/>
      <c r="AJ1410" s="738"/>
      <c r="AK1410" s="738"/>
      <c r="AL1410" s="738"/>
      <c r="AM1410" s="738"/>
      <c r="AN1410" s="738"/>
      <c r="AO1410" s="738"/>
      <c r="AP1410" s="738"/>
      <c r="AQ1410" s="738"/>
      <c r="BC1410" s="1148"/>
      <c r="BD1410" s="1211"/>
    </row>
    <row r="1411" s="6" customFormat="1" customHeight="1" spans="1:56">
      <c r="A1411" s="529"/>
      <c r="B1411" s="213"/>
      <c r="C1411" s="1198"/>
      <c r="D1411" s="409"/>
      <c r="E1411" s="465"/>
      <c r="F1411" s="1157"/>
      <c r="G1411" s="388"/>
      <c r="H1411" s="217"/>
      <c r="I1411" s="915"/>
      <c r="J1411" s="217"/>
      <c r="K1411" s="660"/>
      <c r="L1411" s="388"/>
      <c r="M1411" s="388"/>
      <c r="N1411" s="204"/>
      <c r="O1411" s="295"/>
      <c r="P1411" s="217"/>
      <c r="Q1411" s="217"/>
      <c r="R1411" s="217"/>
      <c r="S1411" s="688"/>
      <c r="T1411" s="777"/>
      <c r="U1411" s="738"/>
      <c r="V1411" s="738"/>
      <c r="W1411" s="738"/>
      <c r="X1411" s="738"/>
      <c r="Y1411" s="738"/>
      <c r="Z1411" s="738"/>
      <c r="AA1411" s="738"/>
      <c r="AB1411" s="738"/>
      <c r="AC1411" s="738"/>
      <c r="AD1411" s="738"/>
      <c r="AE1411" s="738"/>
      <c r="AF1411" s="738"/>
      <c r="AG1411" s="738"/>
      <c r="AH1411" s="738"/>
      <c r="AI1411" s="738"/>
      <c r="AJ1411" s="738"/>
      <c r="AK1411" s="738"/>
      <c r="AL1411" s="738"/>
      <c r="AM1411" s="738"/>
      <c r="AN1411" s="738"/>
      <c r="AO1411" s="738"/>
      <c r="AP1411" s="738"/>
      <c r="AQ1411" s="738"/>
      <c r="BC1411" s="1148"/>
      <c r="BD1411" s="13"/>
    </row>
    <row r="1412" s="6" customFormat="1" customHeight="1" spans="1:56">
      <c r="A1412" s="529"/>
      <c r="B1412" s="213"/>
      <c r="C1412" s="1198"/>
      <c r="D1412" s="409"/>
      <c r="E1412" s="465"/>
      <c r="F1412" s="1157"/>
      <c r="G1412" s="388"/>
      <c r="H1412" s="217"/>
      <c r="I1412" s="915"/>
      <c r="J1412" s="217"/>
      <c r="K1412" s="660"/>
      <c r="L1412" s="388"/>
      <c r="M1412" s="388"/>
      <c r="N1412" s="204"/>
      <c r="O1412" s="295"/>
      <c r="P1412" s="217"/>
      <c r="Q1412" s="217"/>
      <c r="R1412" s="217"/>
      <c r="S1412" s="688"/>
      <c r="T1412" s="777"/>
      <c r="U1412" s="738"/>
      <c r="V1412" s="738"/>
      <c r="W1412" s="738"/>
      <c r="X1412" s="738"/>
      <c r="Y1412" s="738"/>
      <c r="Z1412" s="738"/>
      <c r="AA1412" s="738"/>
      <c r="AB1412" s="738"/>
      <c r="AC1412" s="738"/>
      <c r="AD1412" s="738"/>
      <c r="AE1412" s="738"/>
      <c r="AF1412" s="738"/>
      <c r="AG1412" s="738"/>
      <c r="AH1412" s="738"/>
      <c r="AI1412" s="738"/>
      <c r="AJ1412" s="738"/>
      <c r="AK1412" s="738"/>
      <c r="AL1412" s="738"/>
      <c r="AM1412" s="738"/>
      <c r="AN1412" s="738"/>
      <c r="AO1412" s="738"/>
      <c r="AP1412" s="738"/>
      <c r="AQ1412" s="738"/>
      <c r="BC1412" s="1148"/>
      <c r="BD1412" s="13"/>
    </row>
    <row r="1413" s="6" customFormat="1" customHeight="1" spans="1:56">
      <c r="A1413" s="529"/>
      <c r="B1413" s="213"/>
      <c r="C1413" s="1198"/>
      <c r="D1413" s="409"/>
      <c r="E1413" s="465"/>
      <c r="F1413" s="1157"/>
      <c r="G1413" s="388"/>
      <c r="H1413" s="217"/>
      <c r="I1413" s="915"/>
      <c r="J1413" s="217"/>
      <c r="K1413" s="660"/>
      <c r="L1413" s="388"/>
      <c r="M1413" s="388"/>
      <c r="N1413" s="217"/>
      <c r="O1413" s="295"/>
      <c r="P1413" s="388"/>
      <c r="Q1413" s="388"/>
      <c r="R1413" s="295"/>
      <c r="S1413" s="1205"/>
      <c r="T1413" s="775"/>
      <c r="U1413" s="738"/>
      <c r="V1413" s="738"/>
      <c r="W1413" s="738"/>
      <c r="X1413" s="738"/>
      <c r="Y1413" s="738"/>
      <c r="Z1413" s="738"/>
      <c r="AA1413" s="738"/>
      <c r="AB1413" s="738"/>
      <c r="AC1413" s="738"/>
      <c r="AD1413" s="738"/>
      <c r="AE1413" s="738"/>
      <c r="AF1413" s="738"/>
      <c r="AG1413" s="738"/>
      <c r="AH1413" s="738"/>
      <c r="AI1413" s="738"/>
      <c r="AJ1413" s="738"/>
      <c r="AK1413" s="738"/>
      <c r="AL1413" s="738"/>
      <c r="AM1413" s="738"/>
      <c r="AN1413" s="738"/>
      <c r="AO1413" s="738"/>
      <c r="AP1413" s="738"/>
      <c r="AQ1413" s="738"/>
      <c r="BC1413" s="1148"/>
      <c r="BD1413" s="13"/>
    </row>
    <row r="1414" s="6" customFormat="1" customHeight="1" spans="1:56">
      <c r="A1414" s="529"/>
      <c r="B1414" s="213"/>
      <c r="C1414" s="1198"/>
      <c r="D1414" s="409"/>
      <c r="E1414" s="465"/>
      <c r="F1414" s="1157"/>
      <c r="G1414" s="388"/>
      <c r="H1414" s="217"/>
      <c r="I1414" s="915"/>
      <c r="J1414" s="217"/>
      <c r="K1414" s="660"/>
      <c r="L1414" s="388"/>
      <c r="M1414" s="388"/>
      <c r="N1414" s="217"/>
      <c r="O1414" s="295"/>
      <c r="P1414" s="388"/>
      <c r="Q1414" s="388"/>
      <c r="R1414" s="295"/>
      <c r="S1414" s="1205"/>
      <c r="T1414" s="777"/>
      <c r="U1414" s="738"/>
      <c r="V1414" s="738"/>
      <c r="W1414" s="738"/>
      <c r="X1414" s="738"/>
      <c r="Y1414" s="738"/>
      <c r="Z1414" s="738"/>
      <c r="AA1414" s="738"/>
      <c r="AB1414" s="738"/>
      <c r="AC1414" s="738"/>
      <c r="AD1414" s="738"/>
      <c r="AE1414" s="738"/>
      <c r="AF1414" s="738"/>
      <c r="AG1414" s="738"/>
      <c r="AH1414" s="738"/>
      <c r="AI1414" s="738"/>
      <c r="AJ1414" s="738"/>
      <c r="AK1414" s="738"/>
      <c r="AL1414" s="738"/>
      <c r="AM1414" s="738"/>
      <c r="AN1414" s="738"/>
      <c r="AO1414" s="738"/>
      <c r="AP1414" s="738"/>
      <c r="AQ1414" s="738"/>
      <c r="BC1414" s="1148"/>
      <c r="BD1414" s="13"/>
    </row>
    <row r="1415" s="6" customFormat="1" customHeight="1" spans="1:56">
      <c r="A1415" s="529"/>
      <c r="B1415" s="213"/>
      <c r="C1415" s="1198"/>
      <c r="D1415" s="409"/>
      <c r="E1415" s="465"/>
      <c r="F1415" s="1157"/>
      <c r="G1415" s="388"/>
      <c r="H1415" s="217"/>
      <c r="I1415" s="915"/>
      <c r="J1415" s="217"/>
      <c r="K1415" s="660"/>
      <c r="L1415" s="388"/>
      <c r="M1415" s="388"/>
      <c r="N1415" s="217"/>
      <c r="O1415" s="295"/>
      <c r="P1415" s="388"/>
      <c r="Q1415" s="388"/>
      <c r="R1415" s="295"/>
      <c r="S1415" s="1205"/>
      <c r="T1415" s="777"/>
      <c r="U1415" s="738"/>
      <c r="V1415" s="738"/>
      <c r="W1415" s="738"/>
      <c r="X1415" s="738"/>
      <c r="Y1415" s="738"/>
      <c r="Z1415" s="738"/>
      <c r="AA1415" s="738"/>
      <c r="AB1415" s="738"/>
      <c r="AC1415" s="738"/>
      <c r="AD1415" s="738"/>
      <c r="AE1415" s="738"/>
      <c r="AF1415" s="738"/>
      <c r="AG1415" s="738"/>
      <c r="AH1415" s="738"/>
      <c r="AI1415" s="738"/>
      <c r="AJ1415" s="738"/>
      <c r="AK1415" s="738"/>
      <c r="AL1415" s="738"/>
      <c r="AM1415" s="738"/>
      <c r="AN1415" s="738"/>
      <c r="AO1415" s="738"/>
      <c r="AP1415" s="738"/>
      <c r="AQ1415" s="738"/>
      <c r="BC1415" s="1148"/>
      <c r="BD1415" s="13"/>
    </row>
    <row r="1416" s="6" customFormat="1" customHeight="1" spans="1:56">
      <c r="A1416" s="529"/>
      <c r="B1416" s="213"/>
      <c r="C1416" s="1198"/>
      <c r="D1416" s="409"/>
      <c r="E1416" s="465"/>
      <c r="F1416" s="1157"/>
      <c r="G1416" s="388"/>
      <c r="H1416" s="217"/>
      <c r="I1416" s="915"/>
      <c r="J1416" s="217"/>
      <c r="K1416" s="660"/>
      <c r="L1416" s="388"/>
      <c r="M1416" s="388"/>
      <c r="N1416" s="217"/>
      <c r="O1416" s="295"/>
      <c r="P1416" s="388"/>
      <c r="Q1416" s="388"/>
      <c r="R1416" s="295"/>
      <c r="S1416" s="1205"/>
      <c r="T1416" s="775"/>
      <c r="U1416" s="738"/>
      <c r="V1416" s="738"/>
      <c r="W1416" s="738"/>
      <c r="X1416" s="738"/>
      <c r="Y1416" s="738"/>
      <c r="Z1416" s="738"/>
      <c r="AA1416" s="738"/>
      <c r="AB1416" s="738"/>
      <c r="AC1416" s="738"/>
      <c r="AD1416" s="738"/>
      <c r="AE1416" s="738"/>
      <c r="AF1416" s="738"/>
      <c r="AG1416" s="738"/>
      <c r="AH1416" s="738"/>
      <c r="AI1416" s="738"/>
      <c r="AJ1416" s="738"/>
      <c r="AK1416" s="738"/>
      <c r="AL1416" s="738"/>
      <c r="AM1416" s="738"/>
      <c r="AN1416" s="738"/>
      <c r="AO1416" s="738"/>
      <c r="AP1416" s="738"/>
      <c r="AQ1416" s="738"/>
      <c r="BC1416" s="1148"/>
      <c r="BD1416" s="13"/>
    </row>
    <row r="1417" s="6" customFormat="1" customHeight="1" spans="1:56">
      <c r="A1417" s="529"/>
      <c r="B1417" s="213"/>
      <c r="C1417" s="1198"/>
      <c r="D1417" s="409"/>
      <c r="E1417" s="465"/>
      <c r="F1417" s="1157"/>
      <c r="G1417" s="388"/>
      <c r="H1417" s="217"/>
      <c r="I1417" s="915"/>
      <c r="J1417" s="217"/>
      <c r="K1417" s="660"/>
      <c r="L1417" s="388"/>
      <c r="M1417" s="388"/>
      <c r="N1417" s="217"/>
      <c r="O1417" s="295"/>
      <c r="P1417" s="388"/>
      <c r="Q1417" s="388"/>
      <c r="R1417" s="295"/>
      <c r="S1417" s="1205"/>
      <c r="T1417" s="777"/>
      <c r="U1417" s="738"/>
      <c r="V1417" s="738"/>
      <c r="W1417" s="738"/>
      <c r="X1417" s="738"/>
      <c r="Y1417" s="738"/>
      <c r="Z1417" s="738"/>
      <c r="AA1417" s="738"/>
      <c r="AB1417" s="738"/>
      <c r="AC1417" s="738"/>
      <c r="AD1417" s="738"/>
      <c r="AE1417" s="738"/>
      <c r="AF1417" s="738"/>
      <c r="AG1417" s="738"/>
      <c r="AH1417" s="738"/>
      <c r="AI1417" s="738"/>
      <c r="AJ1417" s="738"/>
      <c r="AK1417" s="738"/>
      <c r="AL1417" s="738"/>
      <c r="AM1417" s="738"/>
      <c r="AN1417" s="738"/>
      <c r="AO1417" s="738"/>
      <c r="AP1417" s="738"/>
      <c r="AQ1417" s="738"/>
      <c r="BC1417" s="1148"/>
      <c r="BD1417" s="13"/>
    </row>
    <row r="1418" s="6" customFormat="1" customHeight="1" spans="1:56">
      <c r="A1418" s="529"/>
      <c r="B1418" s="213"/>
      <c r="C1418" s="1198"/>
      <c r="D1418" s="409"/>
      <c r="E1418" s="465"/>
      <c r="F1418" s="1157"/>
      <c r="G1418" s="388"/>
      <c r="H1418" s="217"/>
      <c r="I1418" s="915"/>
      <c r="J1418" s="217"/>
      <c r="K1418" s="660"/>
      <c r="L1418" s="388"/>
      <c r="M1418" s="388"/>
      <c r="N1418" s="217"/>
      <c r="O1418" s="295"/>
      <c r="P1418" s="388"/>
      <c r="Q1418" s="388"/>
      <c r="R1418" s="295"/>
      <c r="S1418" s="1205"/>
      <c r="T1418" s="777"/>
      <c r="U1418" s="738"/>
      <c r="V1418" s="738"/>
      <c r="W1418" s="738"/>
      <c r="X1418" s="738"/>
      <c r="Y1418" s="738"/>
      <c r="Z1418" s="738"/>
      <c r="AA1418" s="738"/>
      <c r="AB1418" s="738"/>
      <c r="AC1418" s="738"/>
      <c r="AD1418" s="738"/>
      <c r="AE1418" s="738"/>
      <c r="AF1418" s="738"/>
      <c r="AG1418" s="738"/>
      <c r="AH1418" s="738"/>
      <c r="AI1418" s="738"/>
      <c r="AJ1418" s="738"/>
      <c r="AK1418" s="738"/>
      <c r="AL1418" s="738"/>
      <c r="AM1418" s="738"/>
      <c r="AN1418" s="738"/>
      <c r="AO1418" s="738"/>
      <c r="AP1418" s="738"/>
      <c r="AQ1418" s="738"/>
      <c r="BC1418" s="1148"/>
      <c r="BD1418" s="13"/>
    </row>
    <row r="1419" s="6" customFormat="1" customHeight="1" spans="1:56">
      <c r="A1419" s="529"/>
      <c r="B1419" s="213"/>
      <c r="C1419" s="1198"/>
      <c r="D1419" s="409"/>
      <c r="E1419" s="465"/>
      <c r="F1419" s="1157"/>
      <c r="G1419" s="388"/>
      <c r="H1419" s="217"/>
      <c r="I1419" s="915"/>
      <c r="J1419" s="217"/>
      <c r="K1419" s="660"/>
      <c r="L1419" s="388"/>
      <c r="M1419" s="388"/>
      <c r="N1419" s="217"/>
      <c r="O1419" s="295"/>
      <c r="P1419" s="388"/>
      <c r="Q1419" s="388"/>
      <c r="R1419" s="295"/>
      <c r="S1419" s="1205"/>
      <c r="T1419" s="777"/>
      <c r="U1419" s="738"/>
      <c r="V1419" s="738"/>
      <c r="W1419" s="738"/>
      <c r="X1419" s="738"/>
      <c r="Y1419" s="738"/>
      <c r="Z1419" s="738"/>
      <c r="AA1419" s="738"/>
      <c r="AB1419" s="738"/>
      <c r="AC1419" s="738"/>
      <c r="AD1419" s="738"/>
      <c r="AE1419" s="738"/>
      <c r="AF1419" s="738"/>
      <c r="AG1419" s="738"/>
      <c r="AH1419" s="738"/>
      <c r="AI1419" s="738"/>
      <c r="AJ1419" s="738"/>
      <c r="AK1419" s="738"/>
      <c r="AL1419" s="738"/>
      <c r="AM1419" s="738"/>
      <c r="AN1419" s="738"/>
      <c r="AO1419" s="738"/>
      <c r="AP1419" s="738"/>
      <c r="AQ1419" s="738"/>
      <c r="BC1419" s="1148"/>
      <c r="BD1419" s="13"/>
    </row>
    <row r="1420" s="6" customFormat="1" customHeight="1" spans="1:56">
      <c r="A1420" s="529"/>
      <c r="B1420" s="213"/>
      <c r="C1420" s="1198"/>
      <c r="D1420" s="409"/>
      <c r="E1420" s="465"/>
      <c r="F1420" s="1157"/>
      <c r="G1420" s="388"/>
      <c r="H1420" s="217"/>
      <c r="I1420" s="915"/>
      <c r="J1420" s="217"/>
      <c r="K1420" s="660"/>
      <c r="L1420" s="388"/>
      <c r="M1420" s="388"/>
      <c r="N1420" s="217"/>
      <c r="O1420" s="295"/>
      <c r="P1420" s="388"/>
      <c r="Q1420" s="388"/>
      <c r="R1420" s="295"/>
      <c r="S1420" s="1205"/>
      <c r="T1420" s="777"/>
      <c r="U1420" s="738"/>
      <c r="V1420" s="738"/>
      <c r="W1420" s="738"/>
      <c r="X1420" s="738"/>
      <c r="Y1420" s="738"/>
      <c r="Z1420" s="738"/>
      <c r="AA1420" s="738"/>
      <c r="AB1420" s="738"/>
      <c r="AC1420" s="738"/>
      <c r="AD1420" s="738"/>
      <c r="AE1420" s="738"/>
      <c r="AF1420" s="738"/>
      <c r="AG1420" s="738"/>
      <c r="AH1420" s="738"/>
      <c r="AI1420" s="738"/>
      <c r="AJ1420" s="738"/>
      <c r="AK1420" s="738"/>
      <c r="AL1420" s="738"/>
      <c r="AM1420" s="738"/>
      <c r="AN1420" s="738"/>
      <c r="AO1420" s="738"/>
      <c r="AP1420" s="738"/>
      <c r="AQ1420" s="738"/>
      <c r="BC1420" s="1148"/>
      <c r="BD1420" s="13"/>
    </row>
    <row r="1421" s="6" customFormat="1" customHeight="1" spans="1:56">
      <c r="A1421" s="529"/>
      <c r="B1421" s="213"/>
      <c r="C1421" s="1198"/>
      <c r="D1421" s="409"/>
      <c r="E1421" s="465"/>
      <c r="F1421" s="1157"/>
      <c r="G1421" s="388"/>
      <c r="H1421" s="217"/>
      <c r="I1421" s="915"/>
      <c r="J1421" s="217"/>
      <c r="K1421" s="660"/>
      <c r="L1421" s="388"/>
      <c r="M1421" s="388"/>
      <c r="N1421" s="217"/>
      <c r="O1421" s="295"/>
      <c r="P1421" s="388"/>
      <c r="Q1421" s="388"/>
      <c r="R1421" s="295"/>
      <c r="S1421" s="1205"/>
      <c r="T1421" s="775"/>
      <c r="U1421" s="738"/>
      <c r="V1421" s="738"/>
      <c r="W1421" s="738"/>
      <c r="X1421" s="738"/>
      <c r="Y1421" s="738"/>
      <c r="Z1421" s="738"/>
      <c r="AA1421" s="738"/>
      <c r="AB1421" s="738"/>
      <c r="AC1421" s="738"/>
      <c r="AD1421" s="738"/>
      <c r="AE1421" s="738"/>
      <c r="AF1421" s="738"/>
      <c r="AG1421" s="738"/>
      <c r="AH1421" s="738"/>
      <c r="AI1421" s="738"/>
      <c r="AJ1421" s="738"/>
      <c r="AK1421" s="738"/>
      <c r="AL1421" s="738"/>
      <c r="AM1421" s="738"/>
      <c r="AN1421" s="738"/>
      <c r="AO1421" s="738"/>
      <c r="AP1421" s="738"/>
      <c r="AQ1421" s="738"/>
      <c r="BC1421" s="1148"/>
      <c r="BD1421" s="13"/>
    </row>
    <row r="1422" s="6" customFormat="1" customHeight="1" spans="1:56">
      <c r="A1422" s="529"/>
      <c r="B1422" s="213"/>
      <c r="C1422" s="1198"/>
      <c r="D1422" s="409"/>
      <c r="E1422" s="465"/>
      <c r="F1422" s="1157"/>
      <c r="G1422" s="388"/>
      <c r="H1422" s="217"/>
      <c r="I1422" s="915"/>
      <c r="J1422" s="217"/>
      <c r="K1422" s="660"/>
      <c r="L1422" s="388"/>
      <c r="M1422" s="388"/>
      <c r="N1422" s="217"/>
      <c r="O1422" s="295"/>
      <c r="P1422" s="388"/>
      <c r="Q1422" s="388"/>
      <c r="R1422" s="295"/>
      <c r="S1422" s="1205"/>
      <c r="T1422" s="777"/>
      <c r="U1422" s="738"/>
      <c r="V1422" s="738"/>
      <c r="W1422" s="738"/>
      <c r="X1422" s="738"/>
      <c r="Y1422" s="738"/>
      <c r="Z1422" s="738"/>
      <c r="AA1422" s="738"/>
      <c r="AB1422" s="738"/>
      <c r="AC1422" s="738"/>
      <c r="AD1422" s="738"/>
      <c r="AE1422" s="738"/>
      <c r="AF1422" s="738"/>
      <c r="AG1422" s="738"/>
      <c r="AH1422" s="738"/>
      <c r="AI1422" s="738"/>
      <c r="AJ1422" s="738"/>
      <c r="AK1422" s="738"/>
      <c r="AL1422" s="738"/>
      <c r="AM1422" s="738"/>
      <c r="AN1422" s="738"/>
      <c r="AO1422" s="738"/>
      <c r="AP1422" s="738"/>
      <c r="AQ1422" s="738"/>
      <c r="BC1422" s="1148"/>
      <c r="BD1422" s="13"/>
    </row>
    <row r="1423" s="6" customFormat="1" customHeight="1" spans="1:56">
      <c r="A1423" s="529"/>
      <c r="B1423" s="213"/>
      <c r="C1423" s="1198"/>
      <c r="D1423" s="409"/>
      <c r="E1423" s="465"/>
      <c r="F1423" s="1157"/>
      <c r="G1423" s="388"/>
      <c r="H1423" s="217"/>
      <c r="I1423" s="915"/>
      <c r="J1423" s="217"/>
      <c r="K1423" s="660"/>
      <c r="L1423" s="388"/>
      <c r="M1423" s="388"/>
      <c r="N1423" s="217"/>
      <c r="O1423" s="295"/>
      <c r="P1423" s="388"/>
      <c r="Q1423" s="388"/>
      <c r="R1423" s="295"/>
      <c r="S1423" s="1205"/>
      <c r="T1423" s="775"/>
      <c r="U1423" s="738"/>
      <c r="V1423" s="738"/>
      <c r="W1423" s="738"/>
      <c r="X1423" s="738"/>
      <c r="Y1423" s="738"/>
      <c r="Z1423" s="738"/>
      <c r="AA1423" s="738"/>
      <c r="AB1423" s="738"/>
      <c r="AC1423" s="738"/>
      <c r="AD1423" s="738"/>
      <c r="AE1423" s="738"/>
      <c r="AF1423" s="738"/>
      <c r="AG1423" s="738"/>
      <c r="AH1423" s="738"/>
      <c r="AI1423" s="738"/>
      <c r="AJ1423" s="738"/>
      <c r="AK1423" s="738"/>
      <c r="AL1423" s="738"/>
      <c r="AM1423" s="738"/>
      <c r="AN1423" s="738"/>
      <c r="AO1423" s="738"/>
      <c r="AP1423" s="738"/>
      <c r="AQ1423" s="738"/>
      <c r="BC1423" s="1148"/>
      <c r="BD1423" s="13"/>
    </row>
    <row r="1424" s="6" customFormat="1" customHeight="1" spans="1:56">
      <c r="A1424" s="529"/>
      <c r="B1424" s="213"/>
      <c r="C1424" s="1198"/>
      <c r="D1424" s="409"/>
      <c r="E1424" s="465"/>
      <c r="F1424" s="1157"/>
      <c r="G1424" s="388"/>
      <c r="H1424" s="217"/>
      <c r="I1424" s="915"/>
      <c r="J1424" s="217"/>
      <c r="K1424" s="660"/>
      <c r="L1424" s="388"/>
      <c r="M1424" s="388"/>
      <c r="N1424" s="217"/>
      <c r="O1424" s="295"/>
      <c r="P1424" s="388"/>
      <c r="Q1424" s="388"/>
      <c r="R1424" s="295"/>
      <c r="S1424" s="1205"/>
      <c r="T1424" s="777"/>
      <c r="U1424" s="738"/>
      <c r="V1424" s="738"/>
      <c r="W1424" s="738"/>
      <c r="X1424" s="738"/>
      <c r="Y1424" s="738"/>
      <c r="Z1424" s="738"/>
      <c r="AA1424" s="738"/>
      <c r="AB1424" s="738"/>
      <c r="AC1424" s="738"/>
      <c r="AD1424" s="738"/>
      <c r="AE1424" s="738"/>
      <c r="AF1424" s="738"/>
      <c r="AG1424" s="738"/>
      <c r="AH1424" s="738"/>
      <c r="AI1424" s="738"/>
      <c r="AJ1424" s="738"/>
      <c r="AK1424" s="738"/>
      <c r="AL1424" s="738"/>
      <c r="AM1424" s="738"/>
      <c r="AN1424" s="738"/>
      <c r="AO1424" s="738"/>
      <c r="AP1424" s="738"/>
      <c r="AQ1424" s="738"/>
      <c r="BC1424" s="1148"/>
      <c r="BD1424" s="13"/>
    </row>
    <row r="1425" s="6" customFormat="1" customHeight="1" spans="1:56">
      <c r="A1425" s="529"/>
      <c r="B1425" s="213"/>
      <c r="C1425" s="1198"/>
      <c r="D1425" s="409"/>
      <c r="E1425" s="465"/>
      <c r="F1425" s="1157"/>
      <c r="G1425" s="388"/>
      <c r="H1425" s="217"/>
      <c r="I1425" s="915"/>
      <c r="J1425" s="217"/>
      <c r="K1425" s="660"/>
      <c r="L1425" s="388"/>
      <c r="M1425" s="388"/>
      <c r="N1425" s="204"/>
      <c r="O1425" s="295"/>
      <c r="P1425" s="217"/>
      <c r="Q1425" s="217"/>
      <c r="R1425" s="217"/>
      <c r="S1425" s="1158"/>
      <c r="T1425" s="777"/>
      <c r="U1425" s="738"/>
      <c r="V1425" s="738"/>
      <c r="W1425" s="738"/>
      <c r="X1425" s="738"/>
      <c r="Y1425" s="738"/>
      <c r="Z1425" s="738"/>
      <c r="AA1425" s="738"/>
      <c r="AB1425" s="738"/>
      <c r="AC1425" s="738"/>
      <c r="AD1425" s="738"/>
      <c r="AE1425" s="738"/>
      <c r="AF1425" s="738"/>
      <c r="AG1425" s="738"/>
      <c r="AH1425" s="738"/>
      <c r="AI1425" s="738"/>
      <c r="AJ1425" s="738"/>
      <c r="AK1425" s="738"/>
      <c r="AL1425" s="738"/>
      <c r="AM1425" s="738"/>
      <c r="AN1425" s="738"/>
      <c r="AO1425" s="738"/>
      <c r="AP1425" s="738"/>
      <c r="AQ1425" s="738"/>
      <c r="BC1425" s="1148"/>
      <c r="BD1425" s="13"/>
    </row>
    <row r="1426" s="6" customFormat="1" customHeight="1" spans="1:56">
      <c r="A1426" s="529"/>
      <c r="B1426" s="213"/>
      <c r="C1426" s="1198"/>
      <c r="D1426" s="409"/>
      <c r="E1426" s="465"/>
      <c r="F1426" s="1157"/>
      <c r="G1426" s="388"/>
      <c r="H1426" s="217"/>
      <c r="I1426" s="915"/>
      <c r="J1426" s="217"/>
      <c r="K1426" s="660"/>
      <c r="L1426" s="388"/>
      <c r="M1426" s="388"/>
      <c r="N1426" s="204"/>
      <c r="O1426" s="295"/>
      <c r="P1426" s="217"/>
      <c r="Q1426" s="217"/>
      <c r="R1426" s="217"/>
      <c r="S1426" s="688"/>
      <c r="T1426" s="777"/>
      <c r="U1426" s="738"/>
      <c r="V1426" s="738"/>
      <c r="W1426" s="738"/>
      <c r="X1426" s="738"/>
      <c r="Y1426" s="738"/>
      <c r="Z1426" s="738"/>
      <c r="AA1426" s="738"/>
      <c r="AB1426" s="738"/>
      <c r="AC1426" s="738"/>
      <c r="AD1426" s="738"/>
      <c r="AE1426" s="738"/>
      <c r="AF1426" s="738"/>
      <c r="AG1426" s="738"/>
      <c r="AH1426" s="738"/>
      <c r="AI1426" s="738"/>
      <c r="AJ1426" s="738"/>
      <c r="AK1426" s="738"/>
      <c r="AL1426" s="738"/>
      <c r="AM1426" s="738"/>
      <c r="AN1426" s="738"/>
      <c r="AO1426" s="738"/>
      <c r="AP1426" s="738"/>
      <c r="AQ1426" s="738"/>
      <c r="BC1426" s="1148"/>
      <c r="BD1426" s="13"/>
    </row>
    <row r="1427" s="6" customFormat="1" customHeight="1" spans="1:56">
      <c r="A1427" s="529"/>
      <c r="B1427" s="213"/>
      <c r="C1427" s="1198"/>
      <c r="D1427" s="409"/>
      <c r="E1427" s="465"/>
      <c r="F1427" s="1157"/>
      <c r="G1427" s="388"/>
      <c r="H1427" s="217"/>
      <c r="I1427" s="915"/>
      <c r="J1427" s="217"/>
      <c r="K1427" s="660"/>
      <c r="L1427" s="388"/>
      <c r="M1427" s="388"/>
      <c r="N1427" s="204"/>
      <c r="O1427" s="295"/>
      <c r="P1427" s="217"/>
      <c r="Q1427" s="217"/>
      <c r="R1427" s="217"/>
      <c r="S1427" s="688"/>
      <c r="T1427" s="777"/>
      <c r="U1427" s="738"/>
      <c r="V1427" s="738"/>
      <c r="W1427" s="738"/>
      <c r="X1427" s="738"/>
      <c r="Y1427" s="738"/>
      <c r="Z1427" s="738"/>
      <c r="AA1427" s="738"/>
      <c r="AB1427" s="738"/>
      <c r="AC1427" s="738"/>
      <c r="AD1427" s="738"/>
      <c r="AE1427" s="738"/>
      <c r="AF1427" s="738"/>
      <c r="AG1427" s="738"/>
      <c r="AH1427" s="738"/>
      <c r="AI1427" s="738"/>
      <c r="AJ1427" s="738"/>
      <c r="AK1427" s="738"/>
      <c r="AL1427" s="738"/>
      <c r="AM1427" s="738"/>
      <c r="AN1427" s="738"/>
      <c r="AO1427" s="738"/>
      <c r="AP1427" s="738"/>
      <c r="AQ1427" s="738"/>
      <c r="BC1427" s="1148"/>
      <c r="BD1427" s="13"/>
    </row>
    <row r="1428" s="6" customFormat="1" customHeight="1" spans="1:56">
      <c r="A1428" s="529"/>
      <c r="B1428" s="213"/>
      <c r="C1428" s="1198"/>
      <c r="D1428" s="409"/>
      <c r="E1428" s="465"/>
      <c r="F1428" s="1157"/>
      <c r="G1428" s="388"/>
      <c r="H1428" s="217"/>
      <c r="I1428" s="915"/>
      <c r="J1428" s="217"/>
      <c r="K1428" s="660"/>
      <c r="L1428" s="388"/>
      <c r="M1428" s="388"/>
      <c r="N1428" s="204"/>
      <c r="O1428" s="295"/>
      <c r="P1428" s="217"/>
      <c r="Q1428" s="217"/>
      <c r="R1428" s="217"/>
      <c r="S1428" s="688"/>
      <c r="T1428" s="777"/>
      <c r="U1428" s="738"/>
      <c r="V1428" s="738"/>
      <c r="W1428" s="738"/>
      <c r="X1428" s="738"/>
      <c r="Y1428" s="738"/>
      <c r="Z1428" s="738"/>
      <c r="AA1428" s="738"/>
      <c r="AB1428" s="738"/>
      <c r="AC1428" s="738"/>
      <c r="AD1428" s="738"/>
      <c r="AE1428" s="738"/>
      <c r="AF1428" s="738"/>
      <c r="AG1428" s="738"/>
      <c r="AH1428" s="738"/>
      <c r="AI1428" s="738"/>
      <c r="AJ1428" s="738"/>
      <c r="AK1428" s="738"/>
      <c r="AL1428" s="738"/>
      <c r="AM1428" s="738"/>
      <c r="AN1428" s="738"/>
      <c r="AO1428" s="738"/>
      <c r="AP1428" s="738"/>
      <c r="AQ1428" s="738"/>
      <c r="BC1428" s="1148"/>
      <c r="BD1428" s="13"/>
    </row>
    <row r="1429" s="6" customFormat="1" customHeight="1" spans="1:56">
      <c r="A1429" s="529"/>
      <c r="B1429" s="213"/>
      <c r="C1429" s="1198"/>
      <c r="D1429" s="409"/>
      <c r="E1429" s="465"/>
      <c r="F1429" s="1157"/>
      <c r="G1429" s="388"/>
      <c r="H1429" s="217"/>
      <c r="I1429" s="915"/>
      <c r="J1429" s="217"/>
      <c r="K1429" s="660"/>
      <c r="L1429" s="388"/>
      <c r="M1429" s="388"/>
      <c r="N1429" s="217"/>
      <c r="O1429" s="295"/>
      <c r="P1429" s="388"/>
      <c r="Q1429" s="388"/>
      <c r="R1429" s="295"/>
      <c r="S1429" s="1205"/>
      <c r="T1429" s="775"/>
      <c r="U1429" s="738"/>
      <c r="V1429" s="738"/>
      <c r="W1429" s="738"/>
      <c r="X1429" s="738"/>
      <c r="Y1429" s="738"/>
      <c r="Z1429" s="738"/>
      <c r="AA1429" s="738"/>
      <c r="AB1429" s="738"/>
      <c r="AC1429" s="738"/>
      <c r="AD1429" s="738"/>
      <c r="AE1429" s="738"/>
      <c r="AF1429" s="738"/>
      <c r="AG1429" s="738"/>
      <c r="AH1429" s="738"/>
      <c r="AI1429" s="738"/>
      <c r="AJ1429" s="738"/>
      <c r="AK1429" s="738"/>
      <c r="AL1429" s="738"/>
      <c r="AM1429" s="738"/>
      <c r="AN1429" s="738"/>
      <c r="AO1429" s="738"/>
      <c r="AP1429" s="738"/>
      <c r="AQ1429" s="738"/>
      <c r="BC1429" s="1148"/>
      <c r="BD1429" s="13"/>
    </row>
    <row r="1430" s="6" customFormat="1" customHeight="1" spans="1:56">
      <c r="A1430" s="529"/>
      <c r="B1430" s="213"/>
      <c r="C1430" s="1198"/>
      <c r="D1430" s="409"/>
      <c r="E1430" s="465"/>
      <c r="F1430" s="1157"/>
      <c r="G1430" s="388"/>
      <c r="H1430" s="217"/>
      <c r="I1430" s="915"/>
      <c r="J1430" s="217"/>
      <c r="K1430" s="660"/>
      <c r="L1430" s="388"/>
      <c r="M1430" s="388"/>
      <c r="N1430" s="217"/>
      <c r="O1430" s="295"/>
      <c r="P1430" s="388"/>
      <c r="Q1430" s="388"/>
      <c r="R1430" s="295"/>
      <c r="S1430" s="1205"/>
      <c r="T1430" s="777"/>
      <c r="U1430" s="738"/>
      <c r="V1430" s="738"/>
      <c r="W1430" s="738"/>
      <c r="X1430" s="738"/>
      <c r="Y1430" s="738"/>
      <c r="Z1430" s="738"/>
      <c r="AA1430" s="738"/>
      <c r="AB1430" s="738"/>
      <c r="AC1430" s="738"/>
      <c r="AD1430" s="738"/>
      <c r="AE1430" s="738"/>
      <c r="AF1430" s="738"/>
      <c r="AG1430" s="738"/>
      <c r="AH1430" s="738"/>
      <c r="AI1430" s="738"/>
      <c r="AJ1430" s="738"/>
      <c r="AK1430" s="738"/>
      <c r="AL1430" s="738"/>
      <c r="AM1430" s="738"/>
      <c r="AN1430" s="738"/>
      <c r="AO1430" s="738"/>
      <c r="AP1430" s="738"/>
      <c r="AQ1430" s="738"/>
      <c r="BC1430" s="1148"/>
      <c r="BD1430" s="13"/>
    </row>
    <row r="1431" s="6" customFormat="1" customHeight="1" spans="1:56">
      <c r="A1431" s="529"/>
      <c r="B1431" s="213"/>
      <c r="C1431" s="1198"/>
      <c r="D1431" s="409"/>
      <c r="E1431" s="465"/>
      <c r="F1431" s="1157"/>
      <c r="G1431" s="388"/>
      <c r="H1431" s="217"/>
      <c r="I1431" s="915"/>
      <c r="J1431" s="217"/>
      <c r="K1431" s="660"/>
      <c r="L1431" s="388"/>
      <c r="M1431" s="388"/>
      <c r="N1431" s="217"/>
      <c r="O1431" s="295"/>
      <c r="P1431" s="388"/>
      <c r="Q1431" s="388"/>
      <c r="R1431" s="295"/>
      <c r="S1431" s="1205"/>
      <c r="T1431" s="777"/>
      <c r="U1431" s="738"/>
      <c r="V1431" s="738"/>
      <c r="W1431" s="738"/>
      <c r="X1431" s="738"/>
      <c r="Y1431" s="738"/>
      <c r="Z1431" s="738"/>
      <c r="AA1431" s="738"/>
      <c r="AB1431" s="738"/>
      <c r="AC1431" s="738"/>
      <c r="AD1431" s="738"/>
      <c r="AE1431" s="738"/>
      <c r="AF1431" s="738"/>
      <c r="AG1431" s="738"/>
      <c r="AH1431" s="738"/>
      <c r="AI1431" s="738"/>
      <c r="AJ1431" s="738"/>
      <c r="AK1431" s="738"/>
      <c r="AL1431" s="738"/>
      <c r="AM1431" s="738"/>
      <c r="AN1431" s="738"/>
      <c r="AO1431" s="738"/>
      <c r="AP1431" s="738"/>
      <c r="AQ1431" s="738"/>
      <c r="BC1431" s="1148"/>
      <c r="BD1431" s="13"/>
    </row>
    <row r="1432" s="6" customFormat="1" customHeight="1" spans="1:56">
      <c r="A1432" s="529"/>
      <c r="B1432" s="213"/>
      <c r="C1432" s="1198"/>
      <c r="D1432" s="409"/>
      <c r="E1432" s="465"/>
      <c r="F1432" s="1157"/>
      <c r="G1432" s="388"/>
      <c r="H1432" s="217"/>
      <c r="I1432" s="915"/>
      <c r="J1432" s="217"/>
      <c r="K1432" s="660"/>
      <c r="L1432" s="388"/>
      <c r="M1432" s="388"/>
      <c r="N1432" s="204"/>
      <c r="O1432" s="295"/>
      <c r="P1432" s="217"/>
      <c r="Q1432" s="217"/>
      <c r="R1432" s="217"/>
      <c r="S1432" s="688"/>
      <c r="T1432" s="777"/>
      <c r="U1432" s="738"/>
      <c r="V1432" s="738"/>
      <c r="W1432" s="738"/>
      <c r="X1432" s="738"/>
      <c r="Y1432" s="738"/>
      <c r="Z1432" s="738"/>
      <c r="AA1432" s="738"/>
      <c r="AB1432" s="738"/>
      <c r="AC1432" s="738"/>
      <c r="AD1432" s="738"/>
      <c r="AE1432" s="738"/>
      <c r="AF1432" s="738"/>
      <c r="AG1432" s="738"/>
      <c r="AH1432" s="738"/>
      <c r="AI1432" s="738"/>
      <c r="AJ1432" s="738"/>
      <c r="AK1432" s="738"/>
      <c r="AL1432" s="738"/>
      <c r="AM1432" s="738"/>
      <c r="AN1432" s="738"/>
      <c r="AO1432" s="738"/>
      <c r="AP1432" s="738"/>
      <c r="AQ1432" s="738"/>
      <c r="BC1432" s="1148"/>
      <c r="BD1432" s="13"/>
    </row>
    <row r="1433" s="6" customFormat="1" customHeight="1" spans="1:56">
      <c r="A1433" s="529"/>
      <c r="B1433" s="213"/>
      <c r="C1433" s="1198"/>
      <c r="D1433" s="409"/>
      <c r="E1433" s="465"/>
      <c r="F1433" s="1157"/>
      <c r="G1433" s="388"/>
      <c r="H1433" s="217"/>
      <c r="I1433" s="915"/>
      <c r="J1433" s="217"/>
      <c r="K1433" s="660"/>
      <c r="L1433" s="388"/>
      <c r="M1433" s="388"/>
      <c r="N1433" s="204"/>
      <c r="O1433" s="295"/>
      <c r="P1433" s="217"/>
      <c r="Q1433" s="217"/>
      <c r="R1433" s="217"/>
      <c r="S1433" s="688"/>
      <c r="T1433" s="777"/>
      <c r="U1433" s="738"/>
      <c r="V1433" s="738"/>
      <c r="W1433" s="738"/>
      <c r="X1433" s="738"/>
      <c r="Y1433" s="738"/>
      <c r="Z1433" s="738"/>
      <c r="AA1433" s="738"/>
      <c r="AB1433" s="738"/>
      <c r="AC1433" s="738"/>
      <c r="AD1433" s="738"/>
      <c r="AE1433" s="738"/>
      <c r="AF1433" s="738"/>
      <c r="AG1433" s="738"/>
      <c r="AH1433" s="738"/>
      <c r="AI1433" s="738"/>
      <c r="AJ1433" s="738"/>
      <c r="AK1433" s="738"/>
      <c r="AL1433" s="738"/>
      <c r="AM1433" s="738"/>
      <c r="AN1433" s="738"/>
      <c r="AO1433" s="738"/>
      <c r="AP1433" s="738"/>
      <c r="AQ1433" s="738"/>
      <c r="BC1433" s="1148"/>
      <c r="BD1433" s="13"/>
    </row>
    <row r="1434" s="6" customFormat="1" customHeight="1" spans="1:56">
      <c r="A1434" s="529"/>
      <c r="B1434" s="213"/>
      <c r="C1434" s="1198"/>
      <c r="D1434" s="409"/>
      <c r="E1434" s="465"/>
      <c r="F1434" s="1157"/>
      <c r="G1434" s="388"/>
      <c r="H1434" s="217"/>
      <c r="I1434" s="915"/>
      <c r="J1434" s="217"/>
      <c r="K1434" s="660"/>
      <c r="L1434" s="388"/>
      <c r="M1434" s="388"/>
      <c r="N1434" s="217"/>
      <c r="O1434" s="295"/>
      <c r="P1434" s="388"/>
      <c r="Q1434" s="388"/>
      <c r="R1434" s="295"/>
      <c r="S1434" s="1205"/>
      <c r="T1434" s="775"/>
      <c r="U1434" s="738"/>
      <c r="V1434" s="738"/>
      <c r="W1434" s="738"/>
      <c r="X1434" s="738"/>
      <c r="Y1434" s="738"/>
      <c r="Z1434" s="738"/>
      <c r="AA1434" s="738"/>
      <c r="AB1434" s="738"/>
      <c r="AC1434" s="738"/>
      <c r="AD1434" s="738"/>
      <c r="AE1434" s="738"/>
      <c r="AF1434" s="738"/>
      <c r="AG1434" s="738"/>
      <c r="AH1434" s="738"/>
      <c r="AI1434" s="738"/>
      <c r="AJ1434" s="738"/>
      <c r="AK1434" s="738"/>
      <c r="AL1434" s="738"/>
      <c r="AM1434" s="738"/>
      <c r="AN1434" s="738"/>
      <c r="AO1434" s="738"/>
      <c r="AP1434" s="738"/>
      <c r="AQ1434" s="738"/>
      <c r="BC1434" s="1148"/>
      <c r="BD1434" s="13"/>
    </row>
    <row r="1435" s="6" customFormat="1" customHeight="1" spans="1:56">
      <c r="A1435" s="529"/>
      <c r="B1435" s="213"/>
      <c r="C1435" s="1198"/>
      <c r="D1435" s="409"/>
      <c r="E1435" s="465"/>
      <c r="F1435" s="1157"/>
      <c r="G1435" s="388"/>
      <c r="H1435" s="217"/>
      <c r="I1435" s="915"/>
      <c r="J1435" s="217"/>
      <c r="K1435" s="660"/>
      <c r="L1435" s="388"/>
      <c r="M1435" s="388"/>
      <c r="N1435" s="217"/>
      <c r="O1435" s="295"/>
      <c r="P1435" s="388"/>
      <c r="Q1435" s="388"/>
      <c r="R1435" s="295"/>
      <c r="S1435" s="1205"/>
      <c r="T1435" s="777"/>
      <c r="U1435" s="738"/>
      <c r="V1435" s="738"/>
      <c r="W1435" s="738"/>
      <c r="X1435" s="738"/>
      <c r="Y1435" s="738"/>
      <c r="Z1435" s="738"/>
      <c r="AA1435" s="738"/>
      <c r="AB1435" s="738"/>
      <c r="AC1435" s="738"/>
      <c r="AD1435" s="738"/>
      <c r="AE1435" s="738"/>
      <c r="AF1435" s="738"/>
      <c r="AG1435" s="738"/>
      <c r="AH1435" s="738"/>
      <c r="AI1435" s="738"/>
      <c r="AJ1435" s="738"/>
      <c r="AK1435" s="738"/>
      <c r="AL1435" s="738"/>
      <c r="AM1435" s="738"/>
      <c r="AN1435" s="738"/>
      <c r="AO1435" s="738"/>
      <c r="AP1435" s="738"/>
      <c r="AQ1435" s="738"/>
      <c r="BC1435" s="1148"/>
      <c r="BD1435" s="13"/>
    </row>
    <row r="1436" s="6" customFormat="1" customHeight="1" spans="1:56">
      <c r="A1436" s="529"/>
      <c r="B1436" s="213"/>
      <c r="C1436" s="1198"/>
      <c r="D1436" s="409"/>
      <c r="E1436" s="465"/>
      <c r="F1436" s="1157"/>
      <c r="G1436" s="388"/>
      <c r="H1436" s="217"/>
      <c r="I1436" s="915"/>
      <c r="J1436" s="217"/>
      <c r="K1436" s="660"/>
      <c r="L1436" s="388"/>
      <c r="M1436" s="388"/>
      <c r="N1436" s="217"/>
      <c r="O1436" s="295"/>
      <c r="P1436" s="388"/>
      <c r="Q1436" s="388"/>
      <c r="R1436" s="295"/>
      <c r="S1436" s="1205"/>
      <c r="T1436" s="777"/>
      <c r="U1436" s="738"/>
      <c r="V1436" s="738"/>
      <c r="W1436" s="738"/>
      <c r="X1436" s="738"/>
      <c r="Y1436" s="738"/>
      <c r="Z1436" s="738"/>
      <c r="AA1436" s="738"/>
      <c r="AB1436" s="738"/>
      <c r="AC1436" s="738"/>
      <c r="AD1436" s="738"/>
      <c r="AE1436" s="738"/>
      <c r="AF1436" s="738"/>
      <c r="AG1436" s="738"/>
      <c r="AH1436" s="738"/>
      <c r="AI1436" s="738"/>
      <c r="AJ1436" s="738"/>
      <c r="AK1436" s="738"/>
      <c r="AL1436" s="738"/>
      <c r="AM1436" s="738"/>
      <c r="AN1436" s="738"/>
      <c r="AO1436" s="738"/>
      <c r="AP1436" s="738"/>
      <c r="AQ1436" s="738"/>
      <c r="BC1436" s="1148"/>
      <c r="BD1436" s="13"/>
    </row>
    <row r="1437" s="6" customFormat="1" customHeight="1" spans="1:56">
      <c r="A1437" s="529"/>
      <c r="B1437" s="213"/>
      <c r="C1437" s="1198"/>
      <c r="D1437" s="409"/>
      <c r="E1437" s="465"/>
      <c r="F1437" s="1157"/>
      <c r="G1437" s="388"/>
      <c r="H1437" s="217"/>
      <c r="I1437" s="915"/>
      <c r="J1437" s="217"/>
      <c r="K1437" s="660"/>
      <c r="L1437" s="388"/>
      <c r="M1437" s="388"/>
      <c r="N1437" s="217"/>
      <c r="O1437" s="295"/>
      <c r="P1437" s="388"/>
      <c r="Q1437" s="388"/>
      <c r="R1437" s="295"/>
      <c r="S1437" s="1205"/>
      <c r="T1437" s="777"/>
      <c r="U1437" s="738"/>
      <c r="V1437" s="738"/>
      <c r="W1437" s="738"/>
      <c r="X1437" s="738"/>
      <c r="Y1437" s="738"/>
      <c r="Z1437" s="738"/>
      <c r="AA1437" s="738"/>
      <c r="AB1437" s="738"/>
      <c r="AC1437" s="738"/>
      <c r="AD1437" s="738"/>
      <c r="AE1437" s="738"/>
      <c r="AF1437" s="738"/>
      <c r="AG1437" s="738"/>
      <c r="AH1437" s="738"/>
      <c r="AI1437" s="738"/>
      <c r="AJ1437" s="738"/>
      <c r="AK1437" s="738"/>
      <c r="AL1437" s="738"/>
      <c r="AM1437" s="738"/>
      <c r="AN1437" s="738"/>
      <c r="AO1437" s="738"/>
      <c r="AP1437" s="738"/>
      <c r="AQ1437" s="738"/>
      <c r="BC1437" s="1148"/>
      <c r="BD1437" s="13"/>
    </row>
    <row r="1438" s="6" customFormat="1" customHeight="1" spans="1:56">
      <c r="A1438" s="529"/>
      <c r="B1438" s="213"/>
      <c r="C1438" s="1198"/>
      <c r="D1438" s="409"/>
      <c r="E1438" s="465"/>
      <c r="F1438" s="1157"/>
      <c r="G1438" s="388"/>
      <c r="H1438" s="217"/>
      <c r="I1438" s="915"/>
      <c r="J1438" s="217"/>
      <c r="K1438" s="660"/>
      <c r="L1438" s="388"/>
      <c r="M1438" s="388"/>
      <c r="N1438" s="217"/>
      <c r="O1438" s="295"/>
      <c r="P1438" s="388"/>
      <c r="Q1438" s="388"/>
      <c r="R1438" s="295"/>
      <c r="S1438" s="1205"/>
      <c r="T1438" s="777"/>
      <c r="U1438" s="738"/>
      <c r="V1438" s="738"/>
      <c r="W1438" s="738"/>
      <c r="X1438" s="738"/>
      <c r="Y1438" s="738"/>
      <c r="Z1438" s="738"/>
      <c r="AA1438" s="738"/>
      <c r="AB1438" s="738"/>
      <c r="AC1438" s="738"/>
      <c r="AD1438" s="738"/>
      <c r="AE1438" s="738"/>
      <c r="AF1438" s="738"/>
      <c r="AG1438" s="738"/>
      <c r="AH1438" s="738"/>
      <c r="AI1438" s="738"/>
      <c r="AJ1438" s="738"/>
      <c r="AK1438" s="738"/>
      <c r="AL1438" s="738"/>
      <c r="AM1438" s="738"/>
      <c r="AN1438" s="738"/>
      <c r="AO1438" s="738"/>
      <c r="AP1438" s="738"/>
      <c r="AQ1438" s="738"/>
      <c r="BC1438" s="1148"/>
      <c r="BD1438" s="13"/>
    </row>
    <row r="1439" s="6" customFormat="1" customHeight="1" spans="1:56">
      <c r="A1439" s="529"/>
      <c r="B1439" s="213"/>
      <c r="C1439" s="1198"/>
      <c r="D1439" s="409"/>
      <c r="E1439" s="465"/>
      <c r="F1439" s="1157"/>
      <c r="G1439" s="388"/>
      <c r="H1439" s="217"/>
      <c r="I1439" s="915"/>
      <c r="J1439" s="217"/>
      <c r="K1439" s="660"/>
      <c r="L1439" s="388"/>
      <c r="M1439" s="388"/>
      <c r="N1439" s="217"/>
      <c r="O1439" s="295"/>
      <c r="P1439" s="388"/>
      <c r="Q1439" s="388"/>
      <c r="R1439" s="295"/>
      <c r="S1439" s="1205"/>
      <c r="T1439" s="777"/>
      <c r="U1439" s="738"/>
      <c r="V1439" s="738"/>
      <c r="W1439" s="738"/>
      <c r="X1439" s="738"/>
      <c r="Y1439" s="738"/>
      <c r="Z1439" s="738"/>
      <c r="AA1439" s="738"/>
      <c r="AB1439" s="738"/>
      <c r="AC1439" s="738"/>
      <c r="AD1439" s="738"/>
      <c r="AE1439" s="738"/>
      <c r="AF1439" s="738"/>
      <c r="AG1439" s="738"/>
      <c r="AH1439" s="738"/>
      <c r="AI1439" s="738"/>
      <c r="AJ1439" s="738"/>
      <c r="AK1439" s="738"/>
      <c r="AL1439" s="738"/>
      <c r="AM1439" s="738"/>
      <c r="AN1439" s="738"/>
      <c r="AO1439" s="738"/>
      <c r="AP1439" s="738"/>
      <c r="AQ1439" s="738"/>
      <c r="BC1439" s="1148"/>
      <c r="BD1439" s="13"/>
    </row>
    <row r="1440" s="6" customFormat="1" customHeight="1" spans="1:56">
      <c r="A1440" s="529"/>
      <c r="B1440" s="213"/>
      <c r="C1440" s="1198"/>
      <c r="D1440" s="409"/>
      <c r="E1440" s="465"/>
      <c r="F1440" s="1157"/>
      <c r="G1440" s="388"/>
      <c r="H1440" s="217"/>
      <c r="I1440" s="915"/>
      <c r="J1440" s="217"/>
      <c r="K1440" s="660"/>
      <c r="L1440" s="388"/>
      <c r="M1440" s="388"/>
      <c r="N1440" s="217"/>
      <c r="O1440" s="295"/>
      <c r="P1440" s="388"/>
      <c r="Q1440" s="388"/>
      <c r="R1440" s="295"/>
      <c r="S1440" s="1205"/>
      <c r="T1440" s="775"/>
      <c r="U1440" s="738"/>
      <c r="V1440" s="738"/>
      <c r="W1440" s="738"/>
      <c r="X1440" s="738"/>
      <c r="Y1440" s="738"/>
      <c r="Z1440" s="738"/>
      <c r="AA1440" s="738"/>
      <c r="AB1440" s="738"/>
      <c r="AC1440" s="738"/>
      <c r="AD1440" s="738"/>
      <c r="AE1440" s="738"/>
      <c r="AF1440" s="738"/>
      <c r="AG1440" s="738"/>
      <c r="AH1440" s="738"/>
      <c r="AI1440" s="738"/>
      <c r="AJ1440" s="738"/>
      <c r="AK1440" s="738"/>
      <c r="AL1440" s="738"/>
      <c r="AM1440" s="738"/>
      <c r="AN1440" s="738"/>
      <c r="AO1440" s="738"/>
      <c r="AP1440" s="738"/>
      <c r="AQ1440" s="738"/>
      <c r="BC1440" s="1148"/>
      <c r="BD1440" s="13"/>
    </row>
    <row r="1441" s="6" customFormat="1" customHeight="1" spans="1:56">
      <c r="A1441" s="529"/>
      <c r="B1441" s="213"/>
      <c r="C1441" s="1198"/>
      <c r="D1441" s="409"/>
      <c r="E1441" s="465"/>
      <c r="F1441" s="1157"/>
      <c r="G1441" s="388"/>
      <c r="H1441" s="217"/>
      <c r="I1441" s="915"/>
      <c r="J1441" s="217"/>
      <c r="K1441" s="660"/>
      <c r="L1441" s="388"/>
      <c r="M1441" s="388"/>
      <c r="N1441" s="217"/>
      <c r="O1441" s="295"/>
      <c r="P1441" s="388"/>
      <c r="Q1441" s="388"/>
      <c r="R1441" s="295"/>
      <c r="S1441" s="1205"/>
      <c r="T1441" s="777"/>
      <c r="U1441" s="738"/>
      <c r="V1441" s="738"/>
      <c r="W1441" s="738"/>
      <c r="X1441" s="738"/>
      <c r="Y1441" s="738"/>
      <c r="Z1441" s="738"/>
      <c r="AA1441" s="738"/>
      <c r="AB1441" s="738"/>
      <c r="AC1441" s="738"/>
      <c r="AD1441" s="738"/>
      <c r="AE1441" s="738"/>
      <c r="AF1441" s="738"/>
      <c r="AG1441" s="738"/>
      <c r="AH1441" s="738"/>
      <c r="AI1441" s="738"/>
      <c r="AJ1441" s="738"/>
      <c r="AK1441" s="738"/>
      <c r="AL1441" s="738"/>
      <c r="AM1441" s="738"/>
      <c r="AN1441" s="738"/>
      <c r="AO1441" s="738"/>
      <c r="AP1441" s="738"/>
      <c r="AQ1441" s="738"/>
      <c r="BC1441" s="1148"/>
      <c r="BD1441" s="13"/>
    </row>
    <row r="1442" s="6" customFormat="1" customHeight="1" spans="1:56">
      <c r="A1442" s="529"/>
      <c r="B1442" s="213"/>
      <c r="C1442" s="1198"/>
      <c r="D1442" s="409"/>
      <c r="E1442" s="465"/>
      <c r="F1442" s="1157"/>
      <c r="G1442" s="388"/>
      <c r="H1442" s="217"/>
      <c r="I1442" s="915"/>
      <c r="J1442" s="217"/>
      <c r="K1442" s="660"/>
      <c r="L1442" s="388"/>
      <c r="M1442" s="388"/>
      <c r="N1442" s="217"/>
      <c r="O1442" s="295"/>
      <c r="P1442" s="388"/>
      <c r="Q1442" s="388"/>
      <c r="R1442" s="295"/>
      <c r="S1442" s="1205"/>
      <c r="T1442" s="775"/>
      <c r="U1442" s="738"/>
      <c r="V1442" s="738"/>
      <c r="W1442" s="738"/>
      <c r="X1442" s="738"/>
      <c r="Y1442" s="738"/>
      <c r="Z1442" s="738"/>
      <c r="AA1442" s="738"/>
      <c r="AB1442" s="738"/>
      <c r="AC1442" s="738"/>
      <c r="AD1442" s="738"/>
      <c r="AE1442" s="738"/>
      <c r="AF1442" s="738"/>
      <c r="AG1442" s="738"/>
      <c r="AH1442" s="738"/>
      <c r="AI1442" s="738"/>
      <c r="AJ1442" s="738"/>
      <c r="AK1442" s="738"/>
      <c r="AL1442" s="738"/>
      <c r="AM1442" s="738"/>
      <c r="AN1442" s="738"/>
      <c r="AO1442" s="738"/>
      <c r="AP1442" s="738"/>
      <c r="AQ1442" s="738"/>
      <c r="BC1442" s="1148"/>
      <c r="BD1442" s="13"/>
    </row>
    <row r="1443" s="6" customFormat="1" customHeight="1" spans="1:56">
      <c r="A1443" s="529"/>
      <c r="B1443" s="213"/>
      <c r="C1443" s="1198"/>
      <c r="D1443" s="409"/>
      <c r="E1443" s="465"/>
      <c r="F1443" s="1157"/>
      <c r="G1443" s="388"/>
      <c r="H1443" s="217"/>
      <c r="I1443" s="915"/>
      <c r="J1443" s="217"/>
      <c r="K1443" s="660"/>
      <c r="L1443" s="388"/>
      <c r="M1443" s="388"/>
      <c r="N1443" s="217"/>
      <c r="O1443" s="295"/>
      <c r="P1443" s="388"/>
      <c r="Q1443" s="388"/>
      <c r="R1443" s="295"/>
      <c r="S1443" s="1205"/>
      <c r="T1443" s="777"/>
      <c r="U1443" s="738"/>
      <c r="V1443" s="738"/>
      <c r="W1443" s="738"/>
      <c r="X1443" s="738"/>
      <c r="Y1443" s="738"/>
      <c r="Z1443" s="738"/>
      <c r="AA1443" s="738"/>
      <c r="AB1443" s="738"/>
      <c r="AC1443" s="738"/>
      <c r="AD1443" s="738"/>
      <c r="AE1443" s="738"/>
      <c r="AF1443" s="738"/>
      <c r="AG1443" s="738"/>
      <c r="AH1443" s="738"/>
      <c r="AI1443" s="738"/>
      <c r="AJ1443" s="738"/>
      <c r="AK1443" s="738"/>
      <c r="AL1443" s="738"/>
      <c r="AM1443" s="738"/>
      <c r="AN1443" s="738"/>
      <c r="AO1443" s="738"/>
      <c r="AP1443" s="738"/>
      <c r="AQ1443" s="738"/>
      <c r="BC1443" s="1148"/>
      <c r="BD1443" s="13"/>
    </row>
    <row r="1444" s="6" customFormat="1" customHeight="1" spans="1:56">
      <c r="A1444" s="529"/>
      <c r="B1444" s="213"/>
      <c r="C1444" s="1198"/>
      <c r="D1444" s="409"/>
      <c r="E1444" s="465"/>
      <c r="F1444" s="1157"/>
      <c r="G1444" s="388"/>
      <c r="H1444" s="217"/>
      <c r="I1444" s="915"/>
      <c r="J1444" s="217"/>
      <c r="K1444" s="660"/>
      <c r="L1444" s="388"/>
      <c r="M1444" s="388"/>
      <c r="N1444" s="217"/>
      <c r="O1444" s="295"/>
      <c r="P1444" s="388"/>
      <c r="Q1444" s="388"/>
      <c r="R1444" s="295"/>
      <c r="S1444" s="1205"/>
      <c r="T1444" s="777"/>
      <c r="U1444" s="738"/>
      <c r="V1444" s="738"/>
      <c r="W1444" s="738"/>
      <c r="X1444" s="738"/>
      <c r="Y1444" s="738"/>
      <c r="Z1444" s="738"/>
      <c r="AA1444" s="738"/>
      <c r="AB1444" s="738"/>
      <c r="AC1444" s="738"/>
      <c r="AD1444" s="738"/>
      <c r="AE1444" s="738"/>
      <c r="AF1444" s="738"/>
      <c r="AG1444" s="738"/>
      <c r="AH1444" s="738"/>
      <c r="AI1444" s="738"/>
      <c r="AJ1444" s="738"/>
      <c r="AK1444" s="738"/>
      <c r="AL1444" s="738"/>
      <c r="AM1444" s="738"/>
      <c r="AN1444" s="738"/>
      <c r="AO1444" s="738"/>
      <c r="AP1444" s="738"/>
      <c r="AQ1444" s="738"/>
      <c r="BC1444" s="1148"/>
      <c r="BD1444" s="13"/>
    </row>
    <row r="1445" s="6" customFormat="1" customHeight="1" spans="1:56">
      <c r="A1445" s="529"/>
      <c r="B1445" s="213"/>
      <c r="C1445" s="1198"/>
      <c r="D1445" s="409"/>
      <c r="E1445" s="465"/>
      <c r="F1445" s="1157"/>
      <c r="G1445" s="388"/>
      <c r="H1445" s="217"/>
      <c r="I1445" s="915"/>
      <c r="J1445" s="217"/>
      <c r="K1445" s="660"/>
      <c r="L1445" s="388"/>
      <c r="M1445" s="388"/>
      <c r="N1445" s="217"/>
      <c r="O1445" s="295"/>
      <c r="P1445" s="388"/>
      <c r="Q1445" s="388"/>
      <c r="R1445" s="295"/>
      <c r="S1445" s="1205"/>
      <c r="T1445" s="777"/>
      <c r="U1445" s="738"/>
      <c r="V1445" s="738"/>
      <c r="W1445" s="738"/>
      <c r="X1445" s="738"/>
      <c r="Y1445" s="738"/>
      <c r="Z1445" s="738"/>
      <c r="AA1445" s="738"/>
      <c r="AB1445" s="738"/>
      <c r="AC1445" s="738"/>
      <c r="AD1445" s="738"/>
      <c r="AE1445" s="738"/>
      <c r="AF1445" s="738"/>
      <c r="AG1445" s="738"/>
      <c r="AH1445" s="738"/>
      <c r="AI1445" s="738"/>
      <c r="AJ1445" s="738"/>
      <c r="AK1445" s="738"/>
      <c r="AL1445" s="738"/>
      <c r="AM1445" s="738"/>
      <c r="AN1445" s="738"/>
      <c r="AO1445" s="738"/>
      <c r="AP1445" s="738"/>
      <c r="AQ1445" s="738"/>
      <c r="BC1445" s="1148"/>
      <c r="BD1445" s="13"/>
    </row>
    <row r="1446" s="6" customFormat="1" customHeight="1" spans="1:56">
      <c r="A1446" s="529"/>
      <c r="B1446" s="213"/>
      <c r="C1446" s="1198"/>
      <c r="D1446" s="409"/>
      <c r="E1446" s="465"/>
      <c r="F1446" s="1157"/>
      <c r="G1446" s="388"/>
      <c r="H1446" s="217"/>
      <c r="I1446" s="915"/>
      <c r="J1446" s="217"/>
      <c r="K1446" s="660"/>
      <c r="L1446" s="388"/>
      <c r="M1446" s="388"/>
      <c r="N1446" s="204"/>
      <c r="O1446" s="295"/>
      <c r="P1446" s="217"/>
      <c r="Q1446" s="217"/>
      <c r="R1446" s="217"/>
      <c r="S1446" s="1158"/>
      <c r="T1446" s="777"/>
      <c r="U1446" s="738"/>
      <c r="V1446" s="738"/>
      <c r="W1446" s="738"/>
      <c r="X1446" s="738"/>
      <c r="Y1446" s="738"/>
      <c r="Z1446" s="738"/>
      <c r="AA1446" s="738"/>
      <c r="AB1446" s="738"/>
      <c r="AC1446" s="738"/>
      <c r="AD1446" s="738"/>
      <c r="AE1446" s="738"/>
      <c r="AF1446" s="738"/>
      <c r="AG1446" s="738"/>
      <c r="AH1446" s="738"/>
      <c r="AI1446" s="738"/>
      <c r="AJ1446" s="738"/>
      <c r="AK1446" s="738"/>
      <c r="AL1446" s="738"/>
      <c r="AM1446" s="738"/>
      <c r="AN1446" s="738"/>
      <c r="AO1446" s="738"/>
      <c r="AP1446" s="738"/>
      <c r="AQ1446" s="738"/>
      <c r="BC1446" s="1148"/>
      <c r="BD1446" s="13"/>
    </row>
    <row r="1447" s="6" customFormat="1" customHeight="1" spans="1:56">
      <c r="A1447" s="529"/>
      <c r="B1447" s="213"/>
      <c r="C1447" s="1198"/>
      <c r="D1447" s="409"/>
      <c r="E1447" s="465"/>
      <c r="F1447" s="1157"/>
      <c r="G1447" s="388"/>
      <c r="H1447" s="217"/>
      <c r="I1447" s="915"/>
      <c r="J1447" s="217"/>
      <c r="K1447" s="660"/>
      <c r="L1447" s="388"/>
      <c r="M1447" s="388"/>
      <c r="N1447" s="204"/>
      <c r="O1447" s="295"/>
      <c r="P1447" s="217"/>
      <c r="Q1447" s="217"/>
      <c r="R1447" s="217"/>
      <c r="S1447" s="688"/>
      <c r="T1447" s="777"/>
      <c r="U1447" s="738"/>
      <c r="V1447" s="738"/>
      <c r="W1447" s="738"/>
      <c r="X1447" s="738"/>
      <c r="Y1447" s="738"/>
      <c r="Z1447" s="738"/>
      <c r="AA1447" s="738"/>
      <c r="AB1447" s="738"/>
      <c r="AC1447" s="738"/>
      <c r="AD1447" s="738"/>
      <c r="AE1447" s="738"/>
      <c r="AF1447" s="738"/>
      <c r="AG1447" s="738"/>
      <c r="AH1447" s="738"/>
      <c r="AI1447" s="738"/>
      <c r="AJ1447" s="738"/>
      <c r="AK1447" s="738"/>
      <c r="AL1447" s="738"/>
      <c r="AM1447" s="738"/>
      <c r="AN1447" s="738"/>
      <c r="AO1447" s="738"/>
      <c r="AP1447" s="738"/>
      <c r="AQ1447" s="738"/>
      <c r="BC1447" s="1148"/>
      <c r="BD1447" s="13"/>
    </row>
    <row r="1448" s="6" customFormat="1" customHeight="1" spans="1:56">
      <c r="A1448" s="529"/>
      <c r="B1448" s="213"/>
      <c r="C1448" s="1198"/>
      <c r="D1448" s="409"/>
      <c r="E1448" s="465"/>
      <c r="F1448" s="1157"/>
      <c r="G1448" s="388"/>
      <c r="H1448" s="217"/>
      <c r="I1448" s="915"/>
      <c r="J1448" s="217"/>
      <c r="K1448" s="660"/>
      <c r="L1448" s="388"/>
      <c r="M1448" s="388"/>
      <c r="N1448" s="204"/>
      <c r="O1448" s="295"/>
      <c r="P1448" s="217"/>
      <c r="Q1448" s="217"/>
      <c r="R1448" s="217"/>
      <c r="S1448" s="688"/>
      <c r="T1448" s="777"/>
      <c r="U1448" s="738"/>
      <c r="V1448" s="738"/>
      <c r="W1448" s="738"/>
      <c r="X1448" s="738"/>
      <c r="Y1448" s="738"/>
      <c r="Z1448" s="738"/>
      <c r="AA1448" s="738"/>
      <c r="AB1448" s="738"/>
      <c r="AC1448" s="738"/>
      <c r="AD1448" s="738"/>
      <c r="AE1448" s="738"/>
      <c r="AF1448" s="738"/>
      <c r="AG1448" s="738"/>
      <c r="AH1448" s="738"/>
      <c r="AI1448" s="738"/>
      <c r="AJ1448" s="738"/>
      <c r="AK1448" s="738"/>
      <c r="AL1448" s="738"/>
      <c r="AM1448" s="738"/>
      <c r="AN1448" s="738"/>
      <c r="AO1448" s="738"/>
      <c r="AP1448" s="738"/>
      <c r="AQ1448" s="738"/>
      <c r="BC1448" s="1148"/>
      <c r="BD1448" s="13"/>
    </row>
    <row r="1449" s="6" customFormat="1" customHeight="1" spans="1:56">
      <c r="A1449" s="529"/>
      <c r="B1449" s="213"/>
      <c r="C1449" s="1198"/>
      <c r="D1449" s="409"/>
      <c r="E1449" s="465"/>
      <c r="F1449" s="1157"/>
      <c r="G1449" s="388"/>
      <c r="H1449" s="217"/>
      <c r="I1449" s="915"/>
      <c r="J1449" s="217"/>
      <c r="K1449" s="660"/>
      <c r="L1449" s="388"/>
      <c r="M1449" s="388"/>
      <c r="N1449" s="217"/>
      <c r="O1449" s="295"/>
      <c r="P1449" s="388"/>
      <c r="Q1449" s="388"/>
      <c r="R1449" s="295"/>
      <c r="S1449" s="1205"/>
      <c r="T1449" s="775"/>
      <c r="U1449" s="738"/>
      <c r="V1449" s="738"/>
      <c r="W1449" s="738"/>
      <c r="X1449" s="738"/>
      <c r="Y1449" s="738"/>
      <c r="Z1449" s="738"/>
      <c r="AA1449" s="738"/>
      <c r="AB1449" s="738"/>
      <c r="AC1449" s="738"/>
      <c r="AD1449" s="738"/>
      <c r="AE1449" s="738"/>
      <c r="AF1449" s="738"/>
      <c r="AG1449" s="738"/>
      <c r="AH1449" s="738"/>
      <c r="AI1449" s="738"/>
      <c r="AJ1449" s="738"/>
      <c r="AK1449" s="738"/>
      <c r="AL1449" s="738"/>
      <c r="AM1449" s="738"/>
      <c r="AN1449" s="738"/>
      <c r="AO1449" s="738"/>
      <c r="AP1449" s="738"/>
      <c r="AQ1449" s="738"/>
      <c r="BC1449" s="1148"/>
      <c r="BD1449" s="13"/>
    </row>
    <row r="1450" s="6" customFormat="1" customHeight="1" spans="1:56">
      <c r="A1450" s="529"/>
      <c r="B1450" s="213"/>
      <c r="C1450" s="1198"/>
      <c r="D1450" s="409"/>
      <c r="E1450" s="465"/>
      <c r="F1450" s="1157"/>
      <c r="G1450" s="388"/>
      <c r="H1450" s="217"/>
      <c r="I1450" s="915"/>
      <c r="J1450" s="217"/>
      <c r="K1450" s="660"/>
      <c r="L1450" s="388"/>
      <c r="M1450" s="388"/>
      <c r="N1450" s="217"/>
      <c r="O1450" s="295"/>
      <c r="P1450" s="388"/>
      <c r="Q1450" s="388"/>
      <c r="R1450" s="295"/>
      <c r="S1450" s="1205"/>
      <c r="T1450" s="777"/>
      <c r="U1450" s="738"/>
      <c r="V1450" s="738"/>
      <c r="W1450" s="738"/>
      <c r="X1450" s="738"/>
      <c r="Y1450" s="738"/>
      <c r="Z1450" s="738"/>
      <c r="AA1450" s="738"/>
      <c r="AB1450" s="738"/>
      <c r="AC1450" s="738"/>
      <c r="AD1450" s="738"/>
      <c r="AE1450" s="738"/>
      <c r="AF1450" s="738"/>
      <c r="AG1450" s="738"/>
      <c r="AH1450" s="738"/>
      <c r="AI1450" s="738"/>
      <c r="AJ1450" s="738"/>
      <c r="AK1450" s="738"/>
      <c r="AL1450" s="738"/>
      <c r="AM1450" s="738"/>
      <c r="AN1450" s="738"/>
      <c r="AO1450" s="738"/>
      <c r="AP1450" s="738"/>
      <c r="AQ1450" s="738"/>
      <c r="BC1450" s="1148"/>
      <c r="BD1450" s="13"/>
    </row>
    <row r="1451" s="6" customFormat="1" customHeight="1" spans="1:56">
      <c r="A1451" s="529"/>
      <c r="B1451" s="213"/>
      <c r="C1451" s="1198"/>
      <c r="D1451" s="409"/>
      <c r="E1451" s="465"/>
      <c r="F1451" s="1157"/>
      <c r="G1451" s="388"/>
      <c r="H1451" s="217"/>
      <c r="I1451" s="915"/>
      <c r="J1451" s="217"/>
      <c r="K1451" s="660"/>
      <c r="L1451" s="388"/>
      <c r="M1451" s="388"/>
      <c r="N1451" s="217"/>
      <c r="O1451" s="295"/>
      <c r="P1451" s="388"/>
      <c r="Q1451" s="388"/>
      <c r="R1451" s="295"/>
      <c r="S1451" s="1205"/>
      <c r="T1451" s="775"/>
      <c r="U1451" s="738"/>
      <c r="V1451" s="738"/>
      <c r="W1451" s="738"/>
      <c r="X1451" s="738"/>
      <c r="Y1451" s="738"/>
      <c r="Z1451" s="738"/>
      <c r="AA1451" s="738"/>
      <c r="AB1451" s="738"/>
      <c r="AC1451" s="738"/>
      <c r="AD1451" s="738"/>
      <c r="AE1451" s="738"/>
      <c r="AF1451" s="738"/>
      <c r="AG1451" s="738"/>
      <c r="AH1451" s="738"/>
      <c r="AI1451" s="738"/>
      <c r="AJ1451" s="738"/>
      <c r="AK1451" s="738"/>
      <c r="AL1451" s="738"/>
      <c r="AM1451" s="738"/>
      <c r="AN1451" s="738"/>
      <c r="AO1451" s="738"/>
      <c r="AP1451" s="738"/>
      <c r="AQ1451" s="738"/>
      <c r="BC1451" s="1148"/>
      <c r="BD1451" s="13"/>
    </row>
    <row r="1452" s="6" customFormat="1" customHeight="1" spans="1:56">
      <c r="A1452" s="529"/>
      <c r="B1452" s="213"/>
      <c r="C1452" s="1198"/>
      <c r="D1452" s="409"/>
      <c r="E1452" s="465"/>
      <c r="F1452" s="1157"/>
      <c r="G1452" s="388"/>
      <c r="H1452" s="217"/>
      <c r="I1452" s="915"/>
      <c r="J1452" s="217"/>
      <c r="K1452" s="660"/>
      <c r="L1452" s="388"/>
      <c r="M1452" s="388"/>
      <c r="N1452" s="217"/>
      <c r="O1452" s="295"/>
      <c r="P1452" s="388"/>
      <c r="Q1452" s="388"/>
      <c r="R1452" s="295"/>
      <c r="S1452" s="1205"/>
      <c r="T1452" s="777"/>
      <c r="U1452" s="738"/>
      <c r="V1452" s="738"/>
      <c r="W1452" s="738"/>
      <c r="X1452" s="738"/>
      <c r="Y1452" s="738"/>
      <c r="Z1452" s="738"/>
      <c r="AA1452" s="738"/>
      <c r="AB1452" s="738"/>
      <c r="AC1452" s="738"/>
      <c r="AD1452" s="738"/>
      <c r="AE1452" s="738"/>
      <c r="AF1452" s="738"/>
      <c r="AG1452" s="738"/>
      <c r="AH1452" s="738"/>
      <c r="AI1452" s="738"/>
      <c r="AJ1452" s="738"/>
      <c r="AK1452" s="738"/>
      <c r="AL1452" s="738"/>
      <c r="AM1452" s="738"/>
      <c r="AN1452" s="738"/>
      <c r="AO1452" s="738"/>
      <c r="AP1452" s="738"/>
      <c r="AQ1452" s="738"/>
      <c r="BC1452" s="1148"/>
      <c r="BD1452" s="13"/>
    </row>
    <row r="1453" s="6" customFormat="1" customHeight="1" spans="1:56">
      <c r="A1453" s="529"/>
      <c r="B1453" s="213"/>
      <c r="C1453" s="1198"/>
      <c r="D1453" s="409"/>
      <c r="E1453" s="465"/>
      <c r="F1453" s="1157"/>
      <c r="G1453" s="388"/>
      <c r="H1453" s="217"/>
      <c r="I1453" s="915"/>
      <c r="J1453" s="217"/>
      <c r="K1453" s="660"/>
      <c r="L1453" s="388"/>
      <c r="M1453" s="388"/>
      <c r="N1453" s="217"/>
      <c r="O1453" s="295"/>
      <c r="P1453" s="388"/>
      <c r="Q1453" s="388"/>
      <c r="R1453" s="295"/>
      <c r="S1453" s="1205"/>
      <c r="T1453" s="775"/>
      <c r="U1453" s="738"/>
      <c r="V1453" s="738"/>
      <c r="W1453" s="738"/>
      <c r="X1453" s="738"/>
      <c r="Y1453" s="738"/>
      <c r="Z1453" s="738"/>
      <c r="AA1453" s="738"/>
      <c r="AB1453" s="738"/>
      <c r="AC1453" s="738"/>
      <c r="AD1453" s="738"/>
      <c r="AE1453" s="738"/>
      <c r="AF1453" s="738"/>
      <c r="AG1453" s="738"/>
      <c r="AH1453" s="738"/>
      <c r="AI1453" s="738"/>
      <c r="AJ1453" s="738"/>
      <c r="AK1453" s="738"/>
      <c r="AL1453" s="738"/>
      <c r="AM1453" s="738"/>
      <c r="AN1453" s="738"/>
      <c r="AO1453" s="738"/>
      <c r="AP1453" s="738"/>
      <c r="AQ1453" s="738"/>
      <c r="BC1453" s="1148"/>
      <c r="BD1453" s="13"/>
    </row>
    <row r="1454" s="6" customFormat="1" customHeight="1" spans="1:56">
      <c r="A1454" s="529"/>
      <c r="B1454" s="213"/>
      <c r="C1454" s="1198"/>
      <c r="D1454" s="409"/>
      <c r="E1454" s="465"/>
      <c r="F1454" s="1157"/>
      <c r="G1454" s="388"/>
      <c r="H1454" s="217"/>
      <c r="I1454" s="915"/>
      <c r="J1454" s="217"/>
      <c r="K1454" s="660"/>
      <c r="L1454" s="388"/>
      <c r="M1454" s="388"/>
      <c r="N1454" s="217"/>
      <c r="O1454" s="295"/>
      <c r="P1454" s="388"/>
      <c r="Q1454" s="388"/>
      <c r="R1454" s="295"/>
      <c r="S1454" s="1205"/>
      <c r="T1454" s="777"/>
      <c r="U1454" s="738"/>
      <c r="V1454" s="738"/>
      <c r="W1454" s="738"/>
      <c r="X1454" s="738"/>
      <c r="Y1454" s="738"/>
      <c r="Z1454" s="738"/>
      <c r="AA1454" s="738"/>
      <c r="AB1454" s="738"/>
      <c r="AC1454" s="738"/>
      <c r="AD1454" s="738"/>
      <c r="AE1454" s="738"/>
      <c r="AF1454" s="738"/>
      <c r="AG1454" s="738"/>
      <c r="AH1454" s="738"/>
      <c r="AI1454" s="738"/>
      <c r="AJ1454" s="738"/>
      <c r="AK1454" s="738"/>
      <c r="AL1454" s="738"/>
      <c r="AM1454" s="738"/>
      <c r="AN1454" s="738"/>
      <c r="AO1454" s="738"/>
      <c r="AP1454" s="738"/>
      <c r="AQ1454" s="738"/>
      <c r="BC1454" s="1148"/>
      <c r="BD1454" s="13"/>
    </row>
    <row r="1455" s="6" customFormat="1" customHeight="1" spans="1:56">
      <c r="A1455" s="529"/>
      <c r="B1455" s="213"/>
      <c r="C1455" s="1198"/>
      <c r="D1455" s="409"/>
      <c r="E1455" s="465"/>
      <c r="F1455" s="1157"/>
      <c r="G1455" s="388"/>
      <c r="H1455" s="217"/>
      <c r="I1455" s="915"/>
      <c r="J1455" s="217"/>
      <c r="K1455" s="660"/>
      <c r="L1455" s="388"/>
      <c r="M1455" s="388"/>
      <c r="N1455" s="217"/>
      <c r="O1455" s="295"/>
      <c r="P1455" s="388"/>
      <c r="Q1455" s="388"/>
      <c r="R1455" s="295"/>
      <c r="S1455" s="1205"/>
      <c r="T1455" s="775"/>
      <c r="U1455" s="738"/>
      <c r="V1455" s="738"/>
      <c r="W1455" s="738"/>
      <c r="X1455" s="738"/>
      <c r="Y1455" s="738"/>
      <c r="Z1455" s="738"/>
      <c r="AA1455" s="738"/>
      <c r="AB1455" s="738"/>
      <c r="AC1455" s="738"/>
      <c r="AD1455" s="738"/>
      <c r="AE1455" s="738"/>
      <c r="AF1455" s="738"/>
      <c r="AG1455" s="738"/>
      <c r="AH1455" s="738"/>
      <c r="AI1455" s="738"/>
      <c r="AJ1455" s="738"/>
      <c r="AK1455" s="738"/>
      <c r="AL1455" s="738"/>
      <c r="AM1455" s="738"/>
      <c r="AN1455" s="738"/>
      <c r="AO1455" s="738"/>
      <c r="AP1455" s="738"/>
      <c r="AQ1455" s="738"/>
      <c r="BC1455" s="1148"/>
      <c r="BD1455" s="13"/>
    </row>
    <row r="1456" s="6" customFormat="1" customHeight="1" spans="1:56">
      <c r="A1456" s="529"/>
      <c r="B1456" s="213"/>
      <c r="C1456" s="1198"/>
      <c r="D1456" s="409"/>
      <c r="E1456" s="465"/>
      <c r="F1456" s="1157"/>
      <c r="G1456" s="388"/>
      <c r="H1456" s="217"/>
      <c r="I1456" s="915"/>
      <c r="J1456" s="217"/>
      <c r="K1456" s="660"/>
      <c r="L1456" s="388"/>
      <c r="M1456" s="388"/>
      <c r="N1456" s="217"/>
      <c r="O1456" s="295"/>
      <c r="P1456" s="388"/>
      <c r="Q1456" s="388"/>
      <c r="R1456" s="295"/>
      <c r="S1456" s="1205"/>
      <c r="T1456" s="777"/>
      <c r="U1456" s="738"/>
      <c r="V1456" s="738"/>
      <c r="W1456" s="738"/>
      <c r="X1456" s="738"/>
      <c r="Y1456" s="738"/>
      <c r="Z1456" s="738"/>
      <c r="AA1456" s="738"/>
      <c r="AB1456" s="738"/>
      <c r="AC1456" s="738"/>
      <c r="AD1456" s="738"/>
      <c r="AE1456" s="738"/>
      <c r="AF1456" s="738"/>
      <c r="AG1456" s="738"/>
      <c r="AH1456" s="738"/>
      <c r="AI1456" s="738"/>
      <c r="AJ1456" s="738"/>
      <c r="AK1456" s="738"/>
      <c r="AL1456" s="738"/>
      <c r="AM1456" s="738"/>
      <c r="AN1456" s="738"/>
      <c r="AO1456" s="738"/>
      <c r="AP1456" s="738"/>
      <c r="AQ1456" s="738"/>
      <c r="BC1456" s="1148"/>
      <c r="BD1456" s="13"/>
    </row>
    <row r="1457" s="6" customFormat="1" customHeight="1" spans="1:56">
      <c r="A1457" s="529"/>
      <c r="B1457" s="213"/>
      <c r="C1457" s="1198"/>
      <c r="D1457" s="409"/>
      <c r="E1457" s="465"/>
      <c r="F1457" s="1157"/>
      <c r="G1457" s="388"/>
      <c r="H1457" s="217"/>
      <c r="I1457" s="915"/>
      <c r="J1457" s="217"/>
      <c r="K1457" s="660"/>
      <c r="L1457" s="388"/>
      <c r="M1457" s="388"/>
      <c r="N1457" s="217"/>
      <c r="O1457" s="295"/>
      <c r="P1457" s="388"/>
      <c r="Q1457" s="388"/>
      <c r="R1457" s="295"/>
      <c r="S1457" s="1205"/>
      <c r="T1457" s="777"/>
      <c r="U1457" s="738"/>
      <c r="V1457" s="738"/>
      <c r="W1457" s="738"/>
      <c r="X1457" s="738"/>
      <c r="Y1457" s="738"/>
      <c r="Z1457" s="738"/>
      <c r="AA1457" s="738"/>
      <c r="AB1457" s="738"/>
      <c r="AC1457" s="738"/>
      <c r="AD1457" s="738"/>
      <c r="AE1457" s="738"/>
      <c r="AF1457" s="738"/>
      <c r="AG1457" s="738"/>
      <c r="AH1457" s="738"/>
      <c r="AI1457" s="738"/>
      <c r="AJ1457" s="738"/>
      <c r="AK1457" s="738"/>
      <c r="AL1457" s="738"/>
      <c r="AM1457" s="738"/>
      <c r="AN1457" s="738"/>
      <c r="AO1457" s="738"/>
      <c r="AP1457" s="738"/>
      <c r="AQ1457" s="738"/>
      <c r="BC1457" s="1148"/>
      <c r="BD1457" s="13"/>
    </row>
    <row r="1458" s="6" customFormat="1" customHeight="1" spans="1:56">
      <c r="A1458" s="529"/>
      <c r="B1458" s="213"/>
      <c r="C1458" s="1198"/>
      <c r="D1458" s="409"/>
      <c r="E1458" s="465"/>
      <c r="F1458" s="1157"/>
      <c r="G1458" s="388"/>
      <c r="H1458" s="217"/>
      <c r="I1458" s="915"/>
      <c r="J1458" s="217"/>
      <c r="K1458" s="660"/>
      <c r="L1458" s="388"/>
      <c r="M1458" s="388"/>
      <c r="N1458" s="217"/>
      <c r="O1458" s="295"/>
      <c r="P1458" s="388"/>
      <c r="Q1458" s="388"/>
      <c r="R1458" s="295"/>
      <c r="S1458" s="1205"/>
      <c r="T1458" s="777"/>
      <c r="U1458" s="738"/>
      <c r="V1458" s="738"/>
      <c r="W1458" s="738"/>
      <c r="X1458" s="738"/>
      <c r="Y1458" s="738"/>
      <c r="Z1458" s="738"/>
      <c r="AA1458" s="738"/>
      <c r="AB1458" s="738"/>
      <c r="AC1458" s="738"/>
      <c r="AD1458" s="738"/>
      <c r="AE1458" s="738"/>
      <c r="AF1458" s="738"/>
      <c r="AG1458" s="738"/>
      <c r="AH1458" s="738"/>
      <c r="AI1458" s="738"/>
      <c r="AJ1458" s="738"/>
      <c r="AK1458" s="738"/>
      <c r="AL1458" s="738"/>
      <c r="AM1458" s="738"/>
      <c r="AN1458" s="738"/>
      <c r="AO1458" s="738"/>
      <c r="AP1458" s="738"/>
      <c r="AQ1458" s="738"/>
      <c r="BC1458" s="1148"/>
      <c r="BD1458" s="13"/>
    </row>
    <row r="1459" s="6" customFormat="1" customHeight="1" spans="1:56">
      <c r="A1459" s="529"/>
      <c r="B1459" s="213"/>
      <c r="C1459" s="1198"/>
      <c r="D1459" s="409"/>
      <c r="E1459" s="465"/>
      <c r="F1459" s="1157"/>
      <c r="G1459" s="388"/>
      <c r="H1459" s="217"/>
      <c r="I1459" s="915"/>
      <c r="J1459" s="217"/>
      <c r="K1459" s="660"/>
      <c r="L1459" s="388"/>
      <c r="M1459" s="388"/>
      <c r="N1459" s="217"/>
      <c r="O1459" s="295"/>
      <c r="P1459" s="388"/>
      <c r="Q1459" s="388"/>
      <c r="R1459" s="295"/>
      <c r="S1459" s="1205"/>
      <c r="T1459" s="777"/>
      <c r="U1459" s="738"/>
      <c r="V1459" s="738"/>
      <c r="W1459" s="738"/>
      <c r="X1459" s="738"/>
      <c r="Y1459" s="738"/>
      <c r="Z1459" s="738"/>
      <c r="AA1459" s="738"/>
      <c r="AB1459" s="738"/>
      <c r="AC1459" s="738"/>
      <c r="AD1459" s="738"/>
      <c r="AE1459" s="738"/>
      <c r="AF1459" s="738"/>
      <c r="AG1459" s="738"/>
      <c r="AH1459" s="738"/>
      <c r="AI1459" s="738"/>
      <c r="AJ1459" s="738"/>
      <c r="AK1459" s="738"/>
      <c r="AL1459" s="738"/>
      <c r="AM1459" s="738"/>
      <c r="AN1459" s="738"/>
      <c r="AO1459" s="738"/>
      <c r="AP1459" s="738"/>
      <c r="AQ1459" s="738"/>
      <c r="BC1459" s="1148"/>
      <c r="BD1459" s="13"/>
    </row>
    <row r="1460" s="6" customFormat="1" customHeight="1" spans="1:56">
      <c r="A1460" s="529"/>
      <c r="B1460" s="213"/>
      <c r="C1460" s="1198"/>
      <c r="D1460" s="409"/>
      <c r="E1460" s="465"/>
      <c r="F1460" s="1157"/>
      <c r="G1460" s="388"/>
      <c r="H1460" s="217"/>
      <c r="I1460" s="915"/>
      <c r="J1460" s="217"/>
      <c r="K1460" s="660"/>
      <c r="L1460" s="388"/>
      <c r="M1460" s="388"/>
      <c r="N1460" s="217"/>
      <c r="O1460" s="295"/>
      <c r="P1460" s="388"/>
      <c r="Q1460" s="388"/>
      <c r="R1460" s="295"/>
      <c r="S1460" s="1205"/>
      <c r="T1460" s="777"/>
      <c r="U1460" s="738"/>
      <c r="V1460" s="738"/>
      <c r="W1460" s="738"/>
      <c r="X1460" s="738"/>
      <c r="Y1460" s="738"/>
      <c r="Z1460" s="738"/>
      <c r="AA1460" s="738"/>
      <c r="AB1460" s="738"/>
      <c r="AC1460" s="738"/>
      <c r="AD1460" s="738"/>
      <c r="AE1460" s="738"/>
      <c r="AF1460" s="738"/>
      <c r="AG1460" s="738"/>
      <c r="AH1460" s="738"/>
      <c r="AI1460" s="738"/>
      <c r="AJ1460" s="738"/>
      <c r="AK1460" s="738"/>
      <c r="AL1460" s="738"/>
      <c r="AM1460" s="738"/>
      <c r="AN1460" s="738"/>
      <c r="AO1460" s="738"/>
      <c r="AP1460" s="738"/>
      <c r="AQ1460" s="738"/>
      <c r="BC1460" s="1148"/>
      <c r="BD1460" s="13"/>
    </row>
    <row r="1461" s="6" customFormat="1" customHeight="1" spans="1:56">
      <c r="A1461" s="529"/>
      <c r="B1461" s="213"/>
      <c r="C1461" s="1198"/>
      <c r="D1461" s="409"/>
      <c r="E1461" s="465"/>
      <c r="F1461" s="1157"/>
      <c r="G1461" s="388"/>
      <c r="H1461" s="217"/>
      <c r="I1461" s="915"/>
      <c r="J1461" s="217"/>
      <c r="K1461" s="660"/>
      <c r="L1461" s="388"/>
      <c r="M1461" s="388"/>
      <c r="N1461" s="217"/>
      <c r="O1461" s="295"/>
      <c r="P1461" s="388"/>
      <c r="Q1461" s="388"/>
      <c r="R1461" s="295"/>
      <c r="S1461" s="1205"/>
      <c r="T1461" s="777"/>
      <c r="U1461" s="738"/>
      <c r="V1461" s="738"/>
      <c r="W1461" s="738"/>
      <c r="X1461" s="738"/>
      <c r="Y1461" s="738"/>
      <c r="Z1461" s="738"/>
      <c r="AA1461" s="738"/>
      <c r="AB1461" s="738"/>
      <c r="AC1461" s="738"/>
      <c r="AD1461" s="738"/>
      <c r="AE1461" s="738"/>
      <c r="AF1461" s="738"/>
      <c r="AG1461" s="738"/>
      <c r="AH1461" s="738"/>
      <c r="AI1461" s="738"/>
      <c r="AJ1461" s="738"/>
      <c r="AK1461" s="738"/>
      <c r="AL1461" s="738"/>
      <c r="AM1461" s="738"/>
      <c r="AN1461" s="738"/>
      <c r="AO1461" s="738"/>
      <c r="AP1461" s="738"/>
      <c r="AQ1461" s="738"/>
      <c r="BC1461" s="1148"/>
      <c r="BD1461" s="13"/>
    </row>
    <row r="1462" s="6" customFormat="1" customHeight="1" spans="1:56">
      <c r="A1462" s="529"/>
      <c r="B1462" s="213"/>
      <c r="C1462" s="1198"/>
      <c r="D1462" s="409"/>
      <c r="E1462" s="465"/>
      <c r="F1462" s="1157"/>
      <c r="G1462" s="388"/>
      <c r="H1462" s="217"/>
      <c r="I1462" s="915"/>
      <c r="J1462" s="217"/>
      <c r="K1462" s="660"/>
      <c r="L1462" s="388"/>
      <c r="M1462" s="388"/>
      <c r="N1462" s="217"/>
      <c r="O1462" s="295"/>
      <c r="P1462" s="388"/>
      <c r="Q1462" s="388"/>
      <c r="R1462" s="295"/>
      <c r="S1462" s="1205"/>
      <c r="T1462" s="775"/>
      <c r="U1462" s="738"/>
      <c r="V1462" s="738"/>
      <c r="W1462" s="738"/>
      <c r="X1462" s="738"/>
      <c r="Y1462" s="738"/>
      <c r="Z1462" s="738"/>
      <c r="AA1462" s="738"/>
      <c r="AB1462" s="738"/>
      <c r="AC1462" s="738"/>
      <c r="AD1462" s="738"/>
      <c r="AE1462" s="738"/>
      <c r="AF1462" s="738"/>
      <c r="AG1462" s="738"/>
      <c r="AH1462" s="738"/>
      <c r="AI1462" s="738"/>
      <c r="AJ1462" s="738"/>
      <c r="AK1462" s="738"/>
      <c r="AL1462" s="738"/>
      <c r="AM1462" s="738"/>
      <c r="AN1462" s="738"/>
      <c r="AO1462" s="738"/>
      <c r="AP1462" s="738"/>
      <c r="AQ1462" s="738"/>
      <c r="BC1462" s="1148"/>
      <c r="BD1462" s="13"/>
    </row>
    <row r="1463" s="6" customFormat="1" customHeight="1" spans="1:56">
      <c r="A1463" s="529"/>
      <c r="B1463" s="213"/>
      <c r="C1463" s="1198"/>
      <c r="D1463" s="409"/>
      <c r="E1463" s="465"/>
      <c r="F1463" s="1157"/>
      <c r="G1463" s="388"/>
      <c r="H1463" s="217"/>
      <c r="I1463" s="915"/>
      <c r="J1463" s="217"/>
      <c r="K1463" s="660"/>
      <c r="L1463" s="388"/>
      <c r="M1463" s="388"/>
      <c r="N1463" s="217"/>
      <c r="O1463" s="295"/>
      <c r="P1463" s="388"/>
      <c r="Q1463" s="388"/>
      <c r="R1463" s="295"/>
      <c r="S1463" s="1205"/>
      <c r="T1463" s="777"/>
      <c r="U1463" s="738"/>
      <c r="V1463" s="738"/>
      <c r="W1463" s="738"/>
      <c r="X1463" s="738"/>
      <c r="Y1463" s="738"/>
      <c r="Z1463" s="738"/>
      <c r="AA1463" s="738"/>
      <c r="AB1463" s="738"/>
      <c r="AC1463" s="738"/>
      <c r="AD1463" s="738"/>
      <c r="AE1463" s="738"/>
      <c r="AF1463" s="738"/>
      <c r="AG1463" s="738"/>
      <c r="AH1463" s="738"/>
      <c r="AI1463" s="738"/>
      <c r="AJ1463" s="738"/>
      <c r="AK1463" s="738"/>
      <c r="AL1463" s="738"/>
      <c r="AM1463" s="738"/>
      <c r="AN1463" s="738"/>
      <c r="AO1463" s="738"/>
      <c r="AP1463" s="738"/>
      <c r="AQ1463" s="738"/>
      <c r="BC1463" s="1148"/>
      <c r="BD1463" s="13"/>
    </row>
    <row r="1464" s="6" customFormat="1" customHeight="1" spans="1:56">
      <c r="A1464" s="529"/>
      <c r="B1464" s="213"/>
      <c r="C1464" s="1198"/>
      <c r="D1464" s="409"/>
      <c r="E1464" s="465"/>
      <c r="F1464" s="1157"/>
      <c r="G1464" s="388"/>
      <c r="H1464" s="217"/>
      <c r="I1464" s="915"/>
      <c r="J1464" s="217"/>
      <c r="K1464" s="660"/>
      <c r="L1464" s="388"/>
      <c r="M1464" s="388"/>
      <c r="N1464" s="217"/>
      <c r="O1464" s="295"/>
      <c r="P1464" s="388"/>
      <c r="Q1464" s="388"/>
      <c r="R1464" s="295"/>
      <c r="S1464" s="1205"/>
      <c r="T1464" s="775"/>
      <c r="U1464" s="738"/>
      <c r="V1464" s="738"/>
      <c r="W1464" s="738"/>
      <c r="X1464" s="738"/>
      <c r="Y1464" s="738"/>
      <c r="Z1464" s="738"/>
      <c r="AA1464" s="738"/>
      <c r="AB1464" s="738"/>
      <c r="AC1464" s="738"/>
      <c r="AD1464" s="738"/>
      <c r="AE1464" s="738"/>
      <c r="AF1464" s="738"/>
      <c r="AG1464" s="738"/>
      <c r="AH1464" s="738"/>
      <c r="AI1464" s="738"/>
      <c r="AJ1464" s="738"/>
      <c r="AK1464" s="738"/>
      <c r="AL1464" s="738"/>
      <c r="AM1464" s="738"/>
      <c r="AN1464" s="738"/>
      <c r="AO1464" s="738"/>
      <c r="AP1464" s="738"/>
      <c r="AQ1464" s="738"/>
      <c r="BC1464" s="1148"/>
      <c r="BD1464" s="13"/>
    </row>
    <row r="1465" s="6" customFormat="1" customHeight="1" spans="1:56">
      <c r="A1465" s="529"/>
      <c r="B1465" s="213"/>
      <c r="C1465" s="1198"/>
      <c r="D1465" s="409"/>
      <c r="E1465" s="465"/>
      <c r="F1465" s="1157"/>
      <c r="G1465" s="388"/>
      <c r="H1465" s="217"/>
      <c r="I1465" s="915"/>
      <c r="J1465" s="217"/>
      <c r="K1465" s="660"/>
      <c r="L1465" s="388"/>
      <c r="M1465" s="388"/>
      <c r="N1465" s="217"/>
      <c r="O1465" s="295"/>
      <c r="P1465" s="388"/>
      <c r="Q1465" s="388"/>
      <c r="R1465" s="295"/>
      <c r="S1465" s="1205"/>
      <c r="T1465" s="777"/>
      <c r="U1465" s="738"/>
      <c r="V1465" s="738"/>
      <c r="W1465" s="738"/>
      <c r="X1465" s="738"/>
      <c r="Y1465" s="738"/>
      <c r="Z1465" s="738"/>
      <c r="AA1465" s="738"/>
      <c r="AB1465" s="738"/>
      <c r="AC1465" s="738"/>
      <c r="AD1465" s="738"/>
      <c r="AE1465" s="738"/>
      <c r="AF1465" s="738"/>
      <c r="AG1465" s="738"/>
      <c r="AH1465" s="738"/>
      <c r="AI1465" s="738"/>
      <c r="AJ1465" s="738"/>
      <c r="AK1465" s="738"/>
      <c r="AL1465" s="738"/>
      <c r="AM1465" s="738"/>
      <c r="AN1465" s="738"/>
      <c r="AO1465" s="738"/>
      <c r="AP1465" s="738"/>
      <c r="AQ1465" s="738"/>
      <c r="BC1465" s="1148"/>
      <c r="BD1465" s="13"/>
    </row>
    <row r="1466" s="6" customFormat="1" customHeight="1" spans="1:56">
      <c r="A1466" s="529"/>
      <c r="B1466" s="213"/>
      <c r="C1466" s="1198"/>
      <c r="D1466" s="409"/>
      <c r="E1466" s="465"/>
      <c r="F1466" s="1157"/>
      <c r="G1466" s="388"/>
      <c r="H1466" s="217"/>
      <c r="I1466" s="915"/>
      <c r="J1466" s="217"/>
      <c r="K1466" s="660"/>
      <c r="L1466" s="388"/>
      <c r="M1466" s="388"/>
      <c r="N1466" s="217"/>
      <c r="O1466" s="295"/>
      <c r="P1466" s="388"/>
      <c r="Q1466" s="388"/>
      <c r="R1466" s="295"/>
      <c r="S1466" s="1205"/>
      <c r="T1466" s="777"/>
      <c r="U1466" s="738"/>
      <c r="V1466" s="738"/>
      <c r="W1466" s="738"/>
      <c r="X1466" s="738"/>
      <c r="Y1466" s="738"/>
      <c r="Z1466" s="738"/>
      <c r="AA1466" s="738"/>
      <c r="AB1466" s="738"/>
      <c r="AC1466" s="738"/>
      <c r="AD1466" s="738"/>
      <c r="AE1466" s="738"/>
      <c r="AF1466" s="738"/>
      <c r="AG1466" s="738"/>
      <c r="AH1466" s="738"/>
      <c r="AI1466" s="738"/>
      <c r="AJ1466" s="738"/>
      <c r="AK1466" s="738"/>
      <c r="AL1466" s="738"/>
      <c r="AM1466" s="738"/>
      <c r="AN1466" s="738"/>
      <c r="AO1466" s="738"/>
      <c r="AP1466" s="738"/>
      <c r="AQ1466" s="738"/>
      <c r="BC1466" s="1148"/>
      <c r="BD1466" s="13"/>
    </row>
    <row r="1467" s="6" customFormat="1" customHeight="1" spans="1:56">
      <c r="A1467" s="529"/>
      <c r="B1467" s="213"/>
      <c r="C1467" s="1198"/>
      <c r="D1467" s="409"/>
      <c r="E1467" s="465"/>
      <c r="F1467" s="1157"/>
      <c r="G1467" s="388"/>
      <c r="H1467" s="217"/>
      <c r="I1467" s="915"/>
      <c r="J1467" s="217"/>
      <c r="K1467" s="660"/>
      <c r="L1467" s="388"/>
      <c r="M1467" s="388"/>
      <c r="N1467" s="217"/>
      <c r="O1467" s="295"/>
      <c r="P1467" s="388"/>
      <c r="Q1467" s="388"/>
      <c r="R1467" s="295"/>
      <c r="S1467" s="1205"/>
      <c r="T1467" s="777"/>
      <c r="U1467" s="738"/>
      <c r="V1467" s="738"/>
      <c r="W1467" s="738"/>
      <c r="X1467" s="738"/>
      <c r="Y1467" s="738"/>
      <c r="Z1467" s="738"/>
      <c r="AA1467" s="738"/>
      <c r="AB1467" s="738"/>
      <c r="AC1467" s="738"/>
      <c r="AD1467" s="738"/>
      <c r="AE1467" s="738"/>
      <c r="AF1467" s="738"/>
      <c r="AG1467" s="738"/>
      <c r="AH1467" s="738"/>
      <c r="AI1467" s="738"/>
      <c r="AJ1467" s="738"/>
      <c r="AK1467" s="738"/>
      <c r="AL1467" s="738"/>
      <c r="AM1467" s="738"/>
      <c r="AN1467" s="738"/>
      <c r="AO1467" s="738"/>
      <c r="AP1467" s="738"/>
      <c r="AQ1467" s="738"/>
      <c r="BC1467" s="1148"/>
      <c r="BD1467" s="13"/>
    </row>
    <row r="1468" s="6" customFormat="1" customHeight="1" spans="1:56">
      <c r="A1468" s="529"/>
      <c r="B1468" s="213"/>
      <c r="C1468" s="1198"/>
      <c r="D1468" s="409"/>
      <c r="E1468" s="465"/>
      <c r="F1468" s="1157"/>
      <c r="G1468" s="388"/>
      <c r="H1468" s="217"/>
      <c r="I1468" s="915"/>
      <c r="J1468" s="217"/>
      <c r="K1468" s="660"/>
      <c r="L1468" s="388"/>
      <c r="M1468" s="388"/>
      <c r="N1468" s="217"/>
      <c r="O1468" s="295"/>
      <c r="P1468" s="388"/>
      <c r="Q1468" s="388"/>
      <c r="R1468" s="295"/>
      <c r="S1468" s="1205"/>
      <c r="T1468" s="775"/>
      <c r="U1468" s="738"/>
      <c r="V1468" s="738"/>
      <c r="W1468" s="738"/>
      <c r="X1468" s="738"/>
      <c r="Y1468" s="738"/>
      <c r="Z1468" s="738"/>
      <c r="AA1468" s="738"/>
      <c r="AB1468" s="738"/>
      <c r="AC1468" s="738"/>
      <c r="AD1468" s="738"/>
      <c r="AE1468" s="738"/>
      <c r="AF1468" s="738"/>
      <c r="AG1468" s="738"/>
      <c r="AH1468" s="738"/>
      <c r="AI1468" s="738"/>
      <c r="AJ1468" s="738"/>
      <c r="AK1468" s="738"/>
      <c r="AL1468" s="738"/>
      <c r="AM1468" s="738"/>
      <c r="AN1468" s="738"/>
      <c r="AO1468" s="738"/>
      <c r="AP1468" s="738"/>
      <c r="AQ1468" s="738"/>
      <c r="BC1468" s="1148"/>
      <c r="BD1468" s="13"/>
    </row>
    <row r="1469" s="6" customFormat="1" customHeight="1" spans="1:56">
      <c r="A1469" s="529"/>
      <c r="B1469" s="213"/>
      <c r="C1469" s="1198"/>
      <c r="D1469" s="409"/>
      <c r="E1469" s="465"/>
      <c r="F1469" s="1157"/>
      <c r="G1469" s="388"/>
      <c r="H1469" s="217"/>
      <c r="I1469" s="915"/>
      <c r="J1469" s="217"/>
      <c r="K1469" s="660"/>
      <c r="L1469" s="388"/>
      <c r="M1469" s="388"/>
      <c r="N1469" s="217"/>
      <c r="O1469" s="295"/>
      <c r="P1469" s="388"/>
      <c r="Q1469" s="388"/>
      <c r="R1469" s="295"/>
      <c r="S1469" s="1205"/>
      <c r="T1469" s="777"/>
      <c r="U1469" s="738"/>
      <c r="V1469" s="738"/>
      <c r="W1469" s="738"/>
      <c r="X1469" s="738"/>
      <c r="Y1469" s="738"/>
      <c r="Z1469" s="738"/>
      <c r="AA1469" s="738"/>
      <c r="AB1469" s="738"/>
      <c r="AC1469" s="738"/>
      <c r="AD1469" s="738"/>
      <c r="AE1469" s="738"/>
      <c r="AF1469" s="738"/>
      <c r="AG1469" s="738"/>
      <c r="AH1469" s="738"/>
      <c r="AI1469" s="738"/>
      <c r="AJ1469" s="738"/>
      <c r="AK1469" s="738"/>
      <c r="AL1469" s="738"/>
      <c r="AM1469" s="738"/>
      <c r="AN1469" s="738"/>
      <c r="AO1469" s="738"/>
      <c r="AP1469" s="738"/>
      <c r="AQ1469" s="738"/>
      <c r="BC1469" s="1148"/>
      <c r="BD1469" s="13"/>
    </row>
    <row r="1470" s="6" customFormat="1" customHeight="1" spans="1:56">
      <c r="A1470" s="529"/>
      <c r="B1470" s="213"/>
      <c r="C1470" s="1198"/>
      <c r="D1470" s="409"/>
      <c r="E1470" s="465"/>
      <c r="F1470" s="1157"/>
      <c r="G1470" s="388"/>
      <c r="H1470" s="217"/>
      <c r="I1470" s="915"/>
      <c r="J1470" s="217"/>
      <c r="K1470" s="660"/>
      <c r="L1470" s="388"/>
      <c r="M1470" s="388"/>
      <c r="N1470" s="204"/>
      <c r="O1470" s="295"/>
      <c r="P1470" s="217"/>
      <c r="Q1470" s="217"/>
      <c r="R1470" s="217"/>
      <c r="S1470" s="1158"/>
      <c r="T1470" s="777"/>
      <c r="U1470" s="738"/>
      <c r="V1470" s="738"/>
      <c r="W1470" s="738"/>
      <c r="X1470" s="738"/>
      <c r="Y1470" s="738"/>
      <c r="Z1470" s="738"/>
      <c r="AA1470" s="738"/>
      <c r="AB1470" s="738"/>
      <c r="AC1470" s="738"/>
      <c r="AD1470" s="738"/>
      <c r="AE1470" s="738"/>
      <c r="AF1470" s="738"/>
      <c r="AG1470" s="738"/>
      <c r="AH1470" s="738"/>
      <c r="AI1470" s="738"/>
      <c r="AJ1470" s="738"/>
      <c r="AK1470" s="738"/>
      <c r="AL1470" s="738"/>
      <c r="AM1470" s="738"/>
      <c r="AN1470" s="738"/>
      <c r="AO1470" s="738"/>
      <c r="AP1470" s="738"/>
      <c r="AQ1470" s="738"/>
      <c r="BC1470" s="1148"/>
      <c r="BD1470" s="13"/>
    </row>
    <row r="1471" s="6" customFormat="1" customHeight="1" spans="1:56">
      <c r="A1471" s="529"/>
      <c r="B1471" s="213"/>
      <c r="C1471" s="1198"/>
      <c r="D1471" s="409"/>
      <c r="E1471" s="465"/>
      <c r="F1471" s="1157"/>
      <c r="G1471" s="388"/>
      <c r="H1471" s="217"/>
      <c r="I1471" s="915"/>
      <c r="J1471" s="217"/>
      <c r="K1471" s="660"/>
      <c r="L1471" s="388"/>
      <c r="M1471" s="388"/>
      <c r="N1471" s="204"/>
      <c r="O1471" s="295"/>
      <c r="P1471" s="217"/>
      <c r="Q1471" s="217"/>
      <c r="R1471" s="217"/>
      <c r="S1471" s="688"/>
      <c r="T1471" s="777"/>
      <c r="U1471" s="738"/>
      <c r="V1471" s="738"/>
      <c r="W1471" s="738"/>
      <c r="X1471" s="738"/>
      <c r="Y1471" s="738"/>
      <c r="Z1471" s="738"/>
      <c r="AA1471" s="738"/>
      <c r="AB1471" s="738"/>
      <c r="AC1471" s="738"/>
      <c r="AD1471" s="738"/>
      <c r="AE1471" s="738"/>
      <c r="AF1471" s="738"/>
      <c r="AG1471" s="738"/>
      <c r="AH1471" s="738"/>
      <c r="AI1471" s="738"/>
      <c r="AJ1471" s="738"/>
      <c r="AK1471" s="738"/>
      <c r="AL1471" s="738"/>
      <c r="AM1471" s="738"/>
      <c r="AN1471" s="738"/>
      <c r="AO1471" s="738"/>
      <c r="AP1471" s="738"/>
      <c r="AQ1471" s="738"/>
      <c r="BC1471" s="698"/>
      <c r="BD1471" s="13"/>
    </row>
    <row r="1472" s="6" customFormat="1" customHeight="1" spans="1:56">
      <c r="A1472" s="529"/>
      <c r="B1472" s="213"/>
      <c r="C1472" s="1198"/>
      <c r="D1472" s="409"/>
      <c r="E1472" s="465"/>
      <c r="F1472" s="1157"/>
      <c r="G1472" s="388"/>
      <c r="H1472" s="217"/>
      <c r="I1472" s="915"/>
      <c r="J1472" s="217"/>
      <c r="K1472" s="660"/>
      <c r="L1472" s="388"/>
      <c r="M1472" s="388"/>
      <c r="N1472" s="204"/>
      <c r="O1472" s="295"/>
      <c r="P1472" s="217"/>
      <c r="Q1472" s="217"/>
      <c r="R1472" s="217"/>
      <c r="S1472" s="1158"/>
      <c r="T1472" s="777"/>
      <c r="U1472" s="738"/>
      <c r="V1472" s="738"/>
      <c r="W1472" s="738"/>
      <c r="X1472" s="738"/>
      <c r="Y1472" s="738"/>
      <c r="Z1472" s="738"/>
      <c r="AA1472" s="738"/>
      <c r="AB1472" s="738"/>
      <c r="AC1472" s="738"/>
      <c r="AD1472" s="738"/>
      <c r="AE1472" s="738"/>
      <c r="AF1472" s="738"/>
      <c r="AG1472" s="738"/>
      <c r="AH1472" s="738"/>
      <c r="AI1472" s="738"/>
      <c r="AJ1472" s="738"/>
      <c r="AK1472" s="738"/>
      <c r="AL1472" s="738"/>
      <c r="AM1472" s="738"/>
      <c r="AN1472" s="738"/>
      <c r="AO1472" s="738"/>
      <c r="AP1472" s="738"/>
      <c r="AQ1472" s="738"/>
      <c r="BC1472" s="1148"/>
      <c r="BD1472" s="1212"/>
    </row>
    <row r="1473" s="6" customFormat="1" customHeight="1" spans="1:56">
      <c r="A1473" s="529"/>
      <c r="B1473" s="213"/>
      <c r="C1473" s="1198"/>
      <c r="D1473" s="409"/>
      <c r="E1473" s="465"/>
      <c r="F1473" s="1157"/>
      <c r="G1473" s="388"/>
      <c r="H1473" s="217"/>
      <c r="I1473" s="915"/>
      <c r="J1473" s="217"/>
      <c r="K1473" s="660"/>
      <c r="L1473" s="388"/>
      <c r="M1473" s="388"/>
      <c r="N1473" s="204"/>
      <c r="O1473" s="295"/>
      <c r="P1473" s="217"/>
      <c r="Q1473" s="217"/>
      <c r="R1473" s="217"/>
      <c r="S1473" s="688"/>
      <c r="T1473" s="777"/>
      <c r="U1473" s="738"/>
      <c r="V1473" s="738"/>
      <c r="W1473" s="738"/>
      <c r="X1473" s="738"/>
      <c r="Y1473" s="738"/>
      <c r="Z1473" s="738"/>
      <c r="AA1473" s="738"/>
      <c r="AB1473" s="738"/>
      <c r="AC1473" s="738"/>
      <c r="AD1473" s="738"/>
      <c r="AE1473" s="738"/>
      <c r="AF1473" s="738"/>
      <c r="AG1473" s="738"/>
      <c r="AH1473" s="738"/>
      <c r="AI1473" s="738"/>
      <c r="AJ1473" s="738"/>
      <c r="AK1473" s="738"/>
      <c r="AL1473" s="738"/>
      <c r="AM1473" s="738"/>
      <c r="AN1473" s="738"/>
      <c r="AO1473" s="738"/>
      <c r="AP1473" s="738"/>
      <c r="AQ1473" s="738"/>
      <c r="BC1473" s="1148"/>
      <c r="BD1473" s="13"/>
    </row>
    <row r="1474" s="6" customFormat="1" customHeight="1" spans="1:56">
      <c r="A1474" s="529"/>
      <c r="B1474" s="213"/>
      <c r="C1474" s="1198"/>
      <c r="D1474" s="409"/>
      <c r="E1474" s="465"/>
      <c r="F1474" s="1157"/>
      <c r="G1474" s="388"/>
      <c r="H1474" s="217"/>
      <c r="I1474" s="915"/>
      <c r="J1474" s="217"/>
      <c r="K1474" s="660"/>
      <c r="L1474" s="388"/>
      <c r="M1474" s="388"/>
      <c r="N1474" s="204"/>
      <c r="O1474" s="295"/>
      <c r="P1474" s="217"/>
      <c r="Q1474" s="217"/>
      <c r="R1474" s="217"/>
      <c r="S1474" s="1158"/>
      <c r="T1474" s="777"/>
      <c r="U1474" s="738"/>
      <c r="V1474" s="738"/>
      <c r="W1474" s="738"/>
      <c r="X1474" s="738"/>
      <c r="Y1474" s="738"/>
      <c r="Z1474" s="738"/>
      <c r="AA1474" s="738"/>
      <c r="AB1474" s="738"/>
      <c r="AC1474" s="738"/>
      <c r="AD1474" s="738"/>
      <c r="AE1474" s="738"/>
      <c r="AF1474" s="738"/>
      <c r="AG1474" s="738"/>
      <c r="AH1474" s="738"/>
      <c r="AI1474" s="738"/>
      <c r="AJ1474" s="738"/>
      <c r="AK1474" s="738"/>
      <c r="AL1474" s="738"/>
      <c r="AM1474" s="738"/>
      <c r="AN1474" s="738"/>
      <c r="AO1474" s="738"/>
      <c r="AP1474" s="738"/>
      <c r="AQ1474" s="738"/>
      <c r="BC1474" s="1148"/>
      <c r="BD1474" s="13"/>
    </row>
    <row r="1475" s="6" customFormat="1" customHeight="1" spans="1:56">
      <c r="A1475" s="529"/>
      <c r="B1475" s="213"/>
      <c r="C1475" s="1198"/>
      <c r="D1475" s="409"/>
      <c r="E1475" s="465"/>
      <c r="F1475" s="1157"/>
      <c r="G1475" s="388"/>
      <c r="H1475" s="217"/>
      <c r="I1475" s="915"/>
      <c r="J1475" s="217"/>
      <c r="K1475" s="660"/>
      <c r="L1475" s="388"/>
      <c r="M1475" s="388"/>
      <c r="N1475" s="204"/>
      <c r="O1475" s="295"/>
      <c r="P1475" s="217"/>
      <c r="Q1475" s="217"/>
      <c r="R1475" s="217"/>
      <c r="S1475" s="688"/>
      <c r="T1475" s="777"/>
      <c r="U1475" s="738"/>
      <c r="V1475" s="738"/>
      <c r="W1475" s="738"/>
      <c r="X1475" s="738"/>
      <c r="Y1475" s="738"/>
      <c r="Z1475" s="738"/>
      <c r="AA1475" s="738"/>
      <c r="AB1475" s="738"/>
      <c r="AC1475" s="738"/>
      <c r="AD1475" s="738"/>
      <c r="AE1475" s="738"/>
      <c r="AF1475" s="738"/>
      <c r="AG1475" s="738"/>
      <c r="AH1475" s="738"/>
      <c r="AI1475" s="738"/>
      <c r="AJ1475" s="738"/>
      <c r="AK1475" s="738"/>
      <c r="AL1475" s="738"/>
      <c r="AM1475" s="738"/>
      <c r="AN1475" s="738"/>
      <c r="AO1475" s="738"/>
      <c r="AP1475" s="738"/>
      <c r="AQ1475" s="738"/>
      <c r="BC1475" s="1148"/>
      <c r="BD1475" s="13"/>
    </row>
    <row r="1476" s="6" customFormat="1" customHeight="1" spans="1:56">
      <c r="A1476" s="529"/>
      <c r="B1476" s="213"/>
      <c r="C1476" s="1198"/>
      <c r="D1476" s="409"/>
      <c r="E1476" s="465"/>
      <c r="F1476" s="1157"/>
      <c r="G1476" s="388"/>
      <c r="H1476" s="217"/>
      <c r="I1476" s="915"/>
      <c r="J1476" s="217"/>
      <c r="K1476" s="660"/>
      <c r="L1476" s="388"/>
      <c r="M1476" s="388"/>
      <c r="N1476" s="204"/>
      <c r="O1476" s="295"/>
      <c r="P1476" s="217"/>
      <c r="Q1476" s="217"/>
      <c r="R1476" s="217"/>
      <c r="S1476" s="1158"/>
      <c r="T1476" s="777"/>
      <c r="U1476" s="738"/>
      <c r="V1476" s="738"/>
      <c r="W1476" s="738"/>
      <c r="X1476" s="738"/>
      <c r="Y1476" s="738"/>
      <c r="Z1476" s="738"/>
      <c r="AA1476" s="738"/>
      <c r="AB1476" s="738"/>
      <c r="AC1476" s="738"/>
      <c r="AD1476" s="738"/>
      <c r="AE1476" s="738"/>
      <c r="AF1476" s="738"/>
      <c r="AG1476" s="738"/>
      <c r="AH1476" s="738"/>
      <c r="AI1476" s="738"/>
      <c r="AJ1476" s="738"/>
      <c r="AK1476" s="738"/>
      <c r="AL1476" s="738"/>
      <c r="AM1476" s="738"/>
      <c r="AN1476" s="738"/>
      <c r="AO1476" s="738"/>
      <c r="AP1476" s="738"/>
      <c r="AQ1476" s="738"/>
      <c r="BC1476" s="1148"/>
      <c r="BD1476" s="933"/>
    </row>
    <row r="1477" s="6" customFormat="1" customHeight="1" spans="1:56">
      <c r="A1477" s="529"/>
      <c r="B1477" s="213"/>
      <c r="C1477" s="1198"/>
      <c r="D1477" s="409"/>
      <c r="E1477" s="465"/>
      <c r="F1477" s="1157"/>
      <c r="G1477" s="388"/>
      <c r="H1477" s="217"/>
      <c r="I1477" s="915"/>
      <c r="J1477" s="217"/>
      <c r="K1477" s="660"/>
      <c r="L1477" s="388"/>
      <c r="M1477" s="388"/>
      <c r="N1477" s="204"/>
      <c r="O1477" s="295"/>
      <c r="P1477" s="217"/>
      <c r="Q1477" s="217"/>
      <c r="R1477" s="217"/>
      <c r="S1477" s="688"/>
      <c r="T1477" s="777"/>
      <c r="U1477" s="738"/>
      <c r="V1477" s="738"/>
      <c r="W1477" s="738"/>
      <c r="X1477" s="738"/>
      <c r="Y1477" s="738"/>
      <c r="Z1477" s="738"/>
      <c r="AA1477" s="738"/>
      <c r="AB1477" s="738"/>
      <c r="AC1477" s="738"/>
      <c r="AD1477" s="738"/>
      <c r="AE1477" s="738"/>
      <c r="AF1477" s="738"/>
      <c r="AG1477" s="738"/>
      <c r="AH1477" s="738"/>
      <c r="AI1477" s="738"/>
      <c r="AJ1477" s="738"/>
      <c r="AK1477" s="738"/>
      <c r="AL1477" s="738"/>
      <c r="AM1477" s="738"/>
      <c r="AN1477" s="738"/>
      <c r="AO1477" s="738"/>
      <c r="AP1477" s="738"/>
      <c r="AQ1477" s="738"/>
      <c r="BC1477" s="698"/>
      <c r="BD1477" s="933"/>
    </row>
    <row r="1478" s="6" customFormat="1" customHeight="1" spans="1:56">
      <c r="A1478" s="529"/>
      <c r="B1478" s="213"/>
      <c r="C1478" s="1198"/>
      <c r="D1478" s="409"/>
      <c r="E1478" s="465"/>
      <c r="F1478" s="1157"/>
      <c r="G1478" s="388"/>
      <c r="H1478" s="217"/>
      <c r="I1478" s="915"/>
      <c r="J1478" s="217"/>
      <c r="K1478" s="660"/>
      <c r="L1478" s="388"/>
      <c r="M1478" s="388"/>
      <c r="N1478" s="217"/>
      <c r="O1478" s="295"/>
      <c r="P1478" s="388"/>
      <c r="Q1478" s="388"/>
      <c r="R1478" s="295"/>
      <c r="S1478" s="1205"/>
      <c r="T1478" s="775"/>
      <c r="U1478" s="738"/>
      <c r="V1478" s="738"/>
      <c r="W1478" s="738"/>
      <c r="X1478" s="738"/>
      <c r="Y1478" s="738"/>
      <c r="Z1478" s="738"/>
      <c r="AA1478" s="738"/>
      <c r="AB1478" s="738"/>
      <c r="AC1478" s="738"/>
      <c r="AD1478" s="738"/>
      <c r="AE1478" s="738"/>
      <c r="AF1478" s="738"/>
      <c r="AG1478" s="738"/>
      <c r="AH1478" s="738"/>
      <c r="AI1478" s="738"/>
      <c r="AJ1478" s="738"/>
      <c r="AK1478" s="738"/>
      <c r="AL1478" s="738"/>
      <c r="AM1478" s="738"/>
      <c r="AN1478" s="738"/>
      <c r="AO1478" s="738"/>
      <c r="AP1478" s="738"/>
      <c r="AQ1478" s="738"/>
      <c r="BC1478" s="1148"/>
      <c r="BD1478" s="1212"/>
    </row>
    <row r="1479" s="6" customFormat="1" customHeight="1" spans="1:56">
      <c r="A1479" s="529"/>
      <c r="B1479" s="213"/>
      <c r="C1479" s="1198"/>
      <c r="D1479" s="409"/>
      <c r="E1479" s="465"/>
      <c r="F1479" s="1157"/>
      <c r="G1479" s="388"/>
      <c r="H1479" s="217"/>
      <c r="I1479" s="915"/>
      <c r="J1479" s="217"/>
      <c r="K1479" s="660"/>
      <c r="L1479" s="388"/>
      <c r="M1479" s="388"/>
      <c r="N1479" s="217"/>
      <c r="O1479" s="295"/>
      <c r="P1479" s="388"/>
      <c r="Q1479" s="388"/>
      <c r="R1479" s="295"/>
      <c r="S1479" s="1205"/>
      <c r="T1479" s="777"/>
      <c r="U1479" s="738"/>
      <c r="V1479" s="738"/>
      <c r="W1479" s="738"/>
      <c r="X1479" s="738"/>
      <c r="Y1479" s="738"/>
      <c r="Z1479" s="738"/>
      <c r="AA1479" s="738"/>
      <c r="AB1479" s="738"/>
      <c r="AC1479" s="738"/>
      <c r="AD1479" s="738"/>
      <c r="AE1479" s="738"/>
      <c r="AF1479" s="738"/>
      <c r="AG1479" s="738"/>
      <c r="AH1479" s="738"/>
      <c r="AI1479" s="738"/>
      <c r="AJ1479" s="738"/>
      <c r="AK1479" s="738"/>
      <c r="AL1479" s="738"/>
      <c r="AM1479" s="738"/>
      <c r="AN1479" s="738"/>
      <c r="AO1479" s="738"/>
      <c r="AP1479" s="738"/>
      <c r="AQ1479" s="738"/>
      <c r="BC1479" s="1148"/>
      <c r="BD1479" s="13"/>
    </row>
    <row r="1480" s="6" customFormat="1" customHeight="1" spans="1:56">
      <c r="A1480" s="529"/>
      <c r="B1480" s="213"/>
      <c r="C1480" s="1198"/>
      <c r="D1480" s="409"/>
      <c r="E1480" s="465"/>
      <c r="F1480" s="1157"/>
      <c r="G1480" s="388"/>
      <c r="H1480" s="217"/>
      <c r="I1480" s="915"/>
      <c r="J1480" s="217"/>
      <c r="K1480" s="660"/>
      <c r="L1480" s="388"/>
      <c r="M1480" s="388"/>
      <c r="N1480" s="217"/>
      <c r="O1480" s="295"/>
      <c r="P1480" s="388"/>
      <c r="Q1480" s="388"/>
      <c r="R1480" s="295"/>
      <c r="S1480" s="1205"/>
      <c r="T1480" s="775"/>
      <c r="U1480" s="738"/>
      <c r="V1480" s="738"/>
      <c r="W1480" s="738"/>
      <c r="X1480" s="738"/>
      <c r="Y1480" s="738"/>
      <c r="Z1480" s="738"/>
      <c r="AA1480" s="738"/>
      <c r="AB1480" s="738"/>
      <c r="AC1480" s="738"/>
      <c r="AD1480" s="738"/>
      <c r="AE1480" s="738"/>
      <c r="AF1480" s="738"/>
      <c r="AG1480" s="738"/>
      <c r="AH1480" s="738"/>
      <c r="AI1480" s="738"/>
      <c r="AJ1480" s="738"/>
      <c r="AK1480" s="738"/>
      <c r="AL1480" s="738"/>
      <c r="AM1480" s="738"/>
      <c r="AN1480" s="738"/>
      <c r="AO1480" s="738"/>
      <c r="AP1480" s="738"/>
      <c r="AQ1480" s="738"/>
      <c r="BC1480" s="698"/>
      <c r="BD1480" s="13"/>
    </row>
    <row r="1481" s="6" customFormat="1" customHeight="1" spans="1:56">
      <c r="A1481" s="529"/>
      <c r="B1481" s="213"/>
      <c r="C1481" s="1198"/>
      <c r="D1481" s="409"/>
      <c r="E1481" s="465"/>
      <c r="F1481" s="1157"/>
      <c r="G1481" s="388"/>
      <c r="H1481" s="217"/>
      <c r="I1481" s="915"/>
      <c r="J1481" s="217"/>
      <c r="K1481" s="660"/>
      <c r="L1481" s="388"/>
      <c r="M1481" s="388"/>
      <c r="N1481" s="217"/>
      <c r="O1481" s="295"/>
      <c r="P1481" s="388"/>
      <c r="Q1481" s="388"/>
      <c r="R1481" s="295"/>
      <c r="S1481" s="1205"/>
      <c r="T1481" s="777"/>
      <c r="U1481" s="738"/>
      <c r="V1481" s="738"/>
      <c r="W1481" s="738"/>
      <c r="X1481" s="738"/>
      <c r="Y1481" s="738"/>
      <c r="Z1481" s="738"/>
      <c r="AA1481" s="738"/>
      <c r="AB1481" s="738"/>
      <c r="AC1481" s="738"/>
      <c r="AD1481" s="738"/>
      <c r="AE1481" s="738"/>
      <c r="AF1481" s="738"/>
      <c r="AG1481" s="738"/>
      <c r="AH1481" s="738"/>
      <c r="AI1481" s="738"/>
      <c r="AJ1481" s="738"/>
      <c r="AK1481" s="738"/>
      <c r="AL1481" s="738"/>
      <c r="AM1481" s="738"/>
      <c r="AN1481" s="738"/>
      <c r="AO1481" s="738"/>
      <c r="AP1481" s="738"/>
      <c r="AQ1481" s="738"/>
      <c r="BC1481" s="1148"/>
      <c r="BD1481" s="1212"/>
    </row>
    <row r="1482" s="6" customFormat="1" customHeight="1" spans="1:56">
      <c r="A1482" s="529"/>
      <c r="B1482" s="213"/>
      <c r="C1482" s="1198"/>
      <c r="D1482" s="409"/>
      <c r="E1482" s="465"/>
      <c r="F1482" s="1157"/>
      <c r="G1482" s="388"/>
      <c r="H1482" s="217"/>
      <c r="I1482" s="915"/>
      <c r="J1482" s="217"/>
      <c r="K1482" s="660"/>
      <c r="L1482" s="388"/>
      <c r="M1482" s="388"/>
      <c r="N1482" s="217"/>
      <c r="O1482" s="295"/>
      <c r="P1482" s="388"/>
      <c r="Q1482" s="388"/>
      <c r="R1482" s="295"/>
      <c r="S1482" s="1205"/>
      <c r="T1482" s="775"/>
      <c r="U1482" s="738"/>
      <c r="V1482" s="738"/>
      <c r="W1482" s="738"/>
      <c r="X1482" s="738"/>
      <c r="Y1482" s="738"/>
      <c r="Z1482" s="738"/>
      <c r="AA1482" s="738"/>
      <c r="AB1482" s="738"/>
      <c r="AC1482" s="738"/>
      <c r="AD1482" s="738"/>
      <c r="AE1482" s="738"/>
      <c r="AF1482" s="738"/>
      <c r="AG1482" s="738"/>
      <c r="AH1482" s="738"/>
      <c r="AI1482" s="738"/>
      <c r="AJ1482" s="738"/>
      <c r="AK1482" s="738"/>
      <c r="AL1482" s="738"/>
      <c r="AM1482" s="738"/>
      <c r="AN1482" s="738"/>
      <c r="AO1482" s="738"/>
      <c r="AP1482" s="738"/>
      <c r="AQ1482" s="738"/>
      <c r="BC1482" s="698"/>
      <c r="BD1482" s="13"/>
    </row>
    <row r="1483" s="6" customFormat="1" customHeight="1" spans="1:56">
      <c r="A1483" s="529"/>
      <c r="B1483" s="213"/>
      <c r="C1483" s="1198"/>
      <c r="D1483" s="409"/>
      <c r="E1483" s="465"/>
      <c r="F1483" s="1157"/>
      <c r="G1483" s="388"/>
      <c r="H1483" s="217"/>
      <c r="I1483" s="915"/>
      <c r="J1483" s="217"/>
      <c r="K1483" s="660"/>
      <c r="L1483" s="388"/>
      <c r="M1483" s="388"/>
      <c r="N1483" s="217"/>
      <c r="O1483" s="295"/>
      <c r="P1483" s="388"/>
      <c r="Q1483" s="388"/>
      <c r="R1483" s="295"/>
      <c r="S1483" s="1205"/>
      <c r="T1483" s="777"/>
      <c r="U1483" s="738"/>
      <c r="V1483" s="738"/>
      <c r="W1483" s="738"/>
      <c r="X1483" s="738"/>
      <c r="Y1483" s="738"/>
      <c r="Z1483" s="738"/>
      <c r="AA1483" s="738"/>
      <c r="AB1483" s="738"/>
      <c r="AC1483" s="738"/>
      <c r="AD1483" s="738"/>
      <c r="AE1483" s="738"/>
      <c r="AF1483" s="738"/>
      <c r="AG1483" s="738"/>
      <c r="AH1483" s="738"/>
      <c r="AI1483" s="738"/>
      <c r="AJ1483" s="738"/>
      <c r="AK1483" s="738"/>
      <c r="AL1483" s="738"/>
      <c r="AM1483" s="738"/>
      <c r="AN1483" s="738"/>
      <c r="AO1483" s="738"/>
      <c r="AP1483" s="738"/>
      <c r="AQ1483" s="738"/>
      <c r="BC1483" s="1148"/>
      <c r="BD1483" s="1212"/>
    </row>
    <row r="1484" s="6" customFormat="1" customHeight="1" spans="1:56">
      <c r="A1484" s="529"/>
      <c r="B1484" s="213"/>
      <c r="C1484" s="1198"/>
      <c r="D1484" s="409"/>
      <c r="E1484" s="465"/>
      <c r="F1484" s="1157"/>
      <c r="G1484" s="388"/>
      <c r="H1484" s="217"/>
      <c r="I1484" s="915"/>
      <c r="J1484" s="217"/>
      <c r="K1484" s="660"/>
      <c r="L1484" s="388"/>
      <c r="M1484" s="388"/>
      <c r="N1484" s="204"/>
      <c r="O1484" s="295"/>
      <c r="P1484" s="217"/>
      <c r="Q1484" s="217"/>
      <c r="R1484" s="217"/>
      <c r="S1484" s="688"/>
      <c r="T1484" s="777"/>
      <c r="U1484" s="738"/>
      <c r="V1484" s="738"/>
      <c r="W1484" s="738"/>
      <c r="X1484" s="738"/>
      <c r="Y1484" s="738"/>
      <c r="Z1484" s="738"/>
      <c r="AA1484" s="738"/>
      <c r="AB1484" s="738"/>
      <c r="AC1484" s="738"/>
      <c r="AD1484" s="738"/>
      <c r="AE1484" s="738"/>
      <c r="AF1484" s="738"/>
      <c r="AG1484" s="738"/>
      <c r="AH1484" s="738"/>
      <c r="AI1484" s="738"/>
      <c r="AJ1484" s="738"/>
      <c r="AK1484" s="738"/>
      <c r="AL1484" s="738"/>
      <c r="AM1484" s="738"/>
      <c r="AN1484" s="738"/>
      <c r="AO1484" s="738"/>
      <c r="AP1484" s="738"/>
      <c r="AQ1484" s="738"/>
      <c r="BC1484" s="1148"/>
      <c r="BD1484" s="13"/>
    </row>
    <row r="1485" s="6" customFormat="1" customHeight="1" spans="1:56">
      <c r="A1485" s="529"/>
      <c r="B1485" s="213"/>
      <c r="C1485" s="1198"/>
      <c r="D1485" s="409"/>
      <c r="E1485" s="465"/>
      <c r="F1485" s="1157"/>
      <c r="G1485" s="388"/>
      <c r="H1485" s="217"/>
      <c r="I1485" s="915"/>
      <c r="J1485" s="217"/>
      <c r="K1485" s="660"/>
      <c r="L1485" s="388"/>
      <c r="M1485" s="388"/>
      <c r="N1485" s="204"/>
      <c r="O1485" s="295"/>
      <c r="P1485" s="217"/>
      <c r="Q1485" s="217"/>
      <c r="R1485" s="217"/>
      <c r="S1485" s="688"/>
      <c r="T1485" s="777"/>
      <c r="U1485" s="738"/>
      <c r="V1485" s="738"/>
      <c r="W1485" s="738"/>
      <c r="X1485" s="738"/>
      <c r="Y1485" s="738"/>
      <c r="Z1485" s="738"/>
      <c r="AA1485" s="738"/>
      <c r="AB1485" s="738"/>
      <c r="AC1485" s="738"/>
      <c r="AD1485" s="738"/>
      <c r="AE1485" s="738"/>
      <c r="AF1485" s="738"/>
      <c r="AG1485" s="738"/>
      <c r="AH1485" s="738"/>
      <c r="AI1485" s="738"/>
      <c r="AJ1485" s="738"/>
      <c r="AK1485" s="738"/>
      <c r="AL1485" s="738"/>
      <c r="AM1485" s="738"/>
      <c r="AN1485" s="738"/>
      <c r="AO1485" s="738"/>
      <c r="AP1485" s="738"/>
      <c r="AQ1485" s="738"/>
      <c r="BC1485" s="698"/>
      <c r="BD1485" s="13"/>
    </row>
    <row r="1486" s="6" customFormat="1" customHeight="1" spans="1:56">
      <c r="A1486" s="529"/>
      <c r="B1486" s="213"/>
      <c r="C1486" s="1198"/>
      <c r="D1486" s="409"/>
      <c r="E1486" s="465"/>
      <c r="F1486" s="1157"/>
      <c r="G1486" s="388"/>
      <c r="H1486" s="217"/>
      <c r="I1486" s="915"/>
      <c r="J1486" s="217"/>
      <c r="K1486" s="660"/>
      <c r="L1486" s="388"/>
      <c r="M1486" s="388"/>
      <c r="N1486" s="204"/>
      <c r="O1486" s="295"/>
      <c r="P1486" s="217"/>
      <c r="Q1486" s="217"/>
      <c r="R1486" s="217"/>
      <c r="S1486" s="688"/>
      <c r="T1486" s="777"/>
      <c r="U1486" s="738"/>
      <c r="V1486" s="738"/>
      <c r="W1486" s="738"/>
      <c r="X1486" s="738"/>
      <c r="Y1486" s="738"/>
      <c r="Z1486" s="738"/>
      <c r="AA1486" s="738"/>
      <c r="AB1486" s="738"/>
      <c r="AC1486" s="738"/>
      <c r="AD1486" s="738"/>
      <c r="AE1486" s="738"/>
      <c r="AF1486" s="738"/>
      <c r="AG1486" s="738"/>
      <c r="AH1486" s="738"/>
      <c r="AI1486" s="738"/>
      <c r="AJ1486" s="738"/>
      <c r="AK1486" s="738"/>
      <c r="AL1486" s="738"/>
      <c r="AM1486" s="738"/>
      <c r="AN1486" s="738"/>
      <c r="AO1486" s="738"/>
      <c r="AP1486" s="738"/>
      <c r="AQ1486" s="738"/>
      <c r="BC1486" s="1148"/>
      <c r="BD1486" s="1212"/>
    </row>
    <row r="1487" s="6" customFormat="1" customHeight="1" spans="1:56">
      <c r="A1487" s="529"/>
      <c r="B1487" s="213"/>
      <c r="C1487" s="1198"/>
      <c r="D1487" s="409"/>
      <c r="E1487" s="465"/>
      <c r="F1487" s="1157"/>
      <c r="G1487" s="388"/>
      <c r="H1487" s="217"/>
      <c r="I1487" s="915"/>
      <c r="J1487" s="217"/>
      <c r="K1487" s="660"/>
      <c r="L1487" s="388"/>
      <c r="M1487" s="388"/>
      <c r="N1487" s="204"/>
      <c r="O1487" s="295"/>
      <c r="P1487" s="217"/>
      <c r="Q1487" s="217"/>
      <c r="R1487" s="217"/>
      <c r="S1487" s="688"/>
      <c r="T1487" s="777"/>
      <c r="U1487" s="738"/>
      <c r="V1487" s="738"/>
      <c r="W1487" s="738"/>
      <c r="X1487" s="738"/>
      <c r="Y1487" s="738"/>
      <c r="Z1487" s="738"/>
      <c r="AA1487" s="738"/>
      <c r="AB1487" s="738"/>
      <c r="AC1487" s="738"/>
      <c r="AD1487" s="738"/>
      <c r="AE1487" s="738"/>
      <c r="AF1487" s="738"/>
      <c r="AG1487" s="738"/>
      <c r="AH1487" s="738"/>
      <c r="AI1487" s="738"/>
      <c r="AJ1487" s="738"/>
      <c r="AK1487" s="738"/>
      <c r="AL1487" s="738"/>
      <c r="AM1487" s="738"/>
      <c r="AN1487" s="738"/>
      <c r="AO1487" s="738"/>
      <c r="AP1487" s="738"/>
      <c r="AQ1487" s="738"/>
      <c r="BC1487" s="698"/>
      <c r="BD1487" s="13"/>
    </row>
    <row r="1488" s="6" customFormat="1" customHeight="1" spans="1:56">
      <c r="A1488" s="529"/>
      <c r="B1488" s="213"/>
      <c r="C1488" s="1198"/>
      <c r="D1488" s="409"/>
      <c r="E1488" s="465"/>
      <c r="F1488" s="1157"/>
      <c r="G1488" s="388"/>
      <c r="H1488" s="217"/>
      <c r="I1488" s="915"/>
      <c r="J1488" s="217"/>
      <c r="K1488" s="660"/>
      <c r="L1488" s="388"/>
      <c r="M1488" s="388"/>
      <c r="N1488" s="217"/>
      <c r="O1488" s="295"/>
      <c r="P1488" s="388"/>
      <c r="Q1488" s="388"/>
      <c r="R1488" s="295"/>
      <c r="S1488" s="1205"/>
      <c r="T1488" s="775"/>
      <c r="U1488" s="738"/>
      <c r="V1488" s="738"/>
      <c r="W1488" s="738"/>
      <c r="X1488" s="738"/>
      <c r="Y1488" s="738"/>
      <c r="Z1488" s="738"/>
      <c r="AA1488" s="738"/>
      <c r="AB1488" s="738"/>
      <c r="AC1488" s="738"/>
      <c r="AD1488" s="738"/>
      <c r="AE1488" s="738"/>
      <c r="AF1488" s="738"/>
      <c r="AG1488" s="738"/>
      <c r="AH1488" s="738"/>
      <c r="AI1488" s="738"/>
      <c r="AJ1488" s="738"/>
      <c r="AK1488" s="738"/>
      <c r="AL1488" s="738"/>
      <c r="AM1488" s="738"/>
      <c r="AN1488" s="738"/>
      <c r="AO1488" s="738"/>
      <c r="AP1488" s="738"/>
      <c r="AQ1488" s="738"/>
      <c r="BC1488" s="1148"/>
      <c r="BD1488" s="1212"/>
    </row>
    <row r="1489" s="6" customFormat="1" customHeight="1" spans="1:56">
      <c r="A1489" s="529"/>
      <c r="B1489" s="213"/>
      <c r="C1489" s="1198"/>
      <c r="D1489" s="409"/>
      <c r="E1489" s="465"/>
      <c r="F1489" s="1157"/>
      <c r="G1489" s="388"/>
      <c r="H1489" s="217"/>
      <c r="I1489" s="915"/>
      <c r="J1489" s="217"/>
      <c r="K1489" s="660"/>
      <c r="L1489" s="388"/>
      <c r="M1489" s="388"/>
      <c r="N1489" s="217"/>
      <c r="O1489" s="295"/>
      <c r="P1489" s="388"/>
      <c r="Q1489" s="388"/>
      <c r="R1489" s="295"/>
      <c r="S1489" s="1205"/>
      <c r="T1489" s="777"/>
      <c r="U1489" s="738"/>
      <c r="V1489" s="738"/>
      <c r="W1489" s="738"/>
      <c r="X1489" s="738"/>
      <c r="Y1489" s="738"/>
      <c r="Z1489" s="738"/>
      <c r="AA1489" s="738"/>
      <c r="AB1489" s="738"/>
      <c r="AC1489" s="738"/>
      <c r="AD1489" s="738"/>
      <c r="AE1489" s="738"/>
      <c r="AF1489" s="738"/>
      <c r="AG1489" s="738"/>
      <c r="AH1489" s="738"/>
      <c r="AI1489" s="738"/>
      <c r="AJ1489" s="738"/>
      <c r="AK1489" s="738"/>
      <c r="AL1489" s="738"/>
      <c r="AM1489" s="738"/>
      <c r="AN1489" s="738"/>
      <c r="AO1489" s="738"/>
      <c r="AP1489" s="738"/>
      <c r="AQ1489" s="738"/>
      <c r="BC1489" s="698"/>
      <c r="BD1489" s="13"/>
    </row>
    <row r="1490" s="6" customFormat="1" customHeight="1" spans="1:56">
      <c r="A1490" s="529"/>
      <c r="B1490" s="213"/>
      <c r="C1490" s="1198"/>
      <c r="D1490" s="409"/>
      <c r="E1490" s="465"/>
      <c r="F1490" s="1157"/>
      <c r="G1490" s="388"/>
      <c r="H1490" s="217"/>
      <c r="I1490" s="915"/>
      <c r="J1490" s="217"/>
      <c r="K1490" s="660"/>
      <c r="L1490" s="388"/>
      <c r="M1490" s="388"/>
      <c r="N1490" s="217"/>
      <c r="O1490" s="295"/>
      <c r="P1490" s="388"/>
      <c r="Q1490" s="388"/>
      <c r="R1490" s="295"/>
      <c r="S1490" s="1205"/>
      <c r="T1490" s="777"/>
      <c r="U1490" s="738"/>
      <c r="V1490" s="738"/>
      <c r="W1490" s="738"/>
      <c r="X1490" s="738"/>
      <c r="Y1490" s="738"/>
      <c r="Z1490" s="738"/>
      <c r="AA1490" s="738"/>
      <c r="AB1490" s="738"/>
      <c r="AC1490" s="738"/>
      <c r="AD1490" s="738"/>
      <c r="AE1490" s="738"/>
      <c r="AF1490" s="738"/>
      <c r="AG1490" s="738"/>
      <c r="AH1490" s="738"/>
      <c r="AI1490" s="738"/>
      <c r="AJ1490" s="738"/>
      <c r="AK1490" s="738"/>
      <c r="AL1490" s="738"/>
      <c r="AM1490" s="738"/>
      <c r="AN1490" s="738"/>
      <c r="AO1490" s="738"/>
      <c r="AP1490" s="738"/>
      <c r="AQ1490" s="738"/>
      <c r="BC1490" s="1148"/>
      <c r="BD1490" s="1212"/>
    </row>
    <row r="1491" s="6" customFormat="1" customHeight="1" spans="1:56">
      <c r="A1491" s="529"/>
      <c r="B1491" s="213"/>
      <c r="C1491" s="1198"/>
      <c r="D1491" s="409"/>
      <c r="E1491" s="465"/>
      <c r="F1491" s="1157"/>
      <c r="G1491" s="388"/>
      <c r="H1491" s="217"/>
      <c r="I1491" s="915"/>
      <c r="J1491" s="217"/>
      <c r="K1491" s="660"/>
      <c r="L1491" s="388"/>
      <c r="M1491" s="388"/>
      <c r="N1491" s="217"/>
      <c r="O1491" s="295"/>
      <c r="P1491" s="388"/>
      <c r="Q1491" s="388"/>
      <c r="R1491" s="295"/>
      <c r="S1491" s="1205"/>
      <c r="T1491" s="777"/>
      <c r="U1491" s="738"/>
      <c r="V1491" s="738"/>
      <c r="W1491" s="738"/>
      <c r="X1491" s="738"/>
      <c r="Y1491" s="738"/>
      <c r="Z1491" s="738"/>
      <c r="AA1491" s="738"/>
      <c r="AB1491" s="738"/>
      <c r="AC1491" s="738"/>
      <c r="AD1491" s="738"/>
      <c r="AE1491" s="738"/>
      <c r="AF1491" s="738"/>
      <c r="AG1491" s="738"/>
      <c r="AH1491" s="738"/>
      <c r="AI1491" s="738"/>
      <c r="AJ1491" s="738"/>
      <c r="AK1491" s="738"/>
      <c r="AL1491" s="738"/>
      <c r="AM1491" s="738"/>
      <c r="AN1491" s="738"/>
      <c r="AO1491" s="738"/>
      <c r="AP1491" s="738"/>
      <c r="AQ1491" s="738"/>
      <c r="BC1491" s="1148"/>
      <c r="BD1491" s="13"/>
    </row>
    <row r="1492" s="6" customFormat="1" customHeight="1" spans="1:56">
      <c r="A1492" s="529"/>
      <c r="B1492" s="213"/>
      <c r="C1492" s="1198"/>
      <c r="D1492" s="409"/>
      <c r="E1492" s="465"/>
      <c r="F1492" s="1157"/>
      <c r="G1492" s="388"/>
      <c r="H1492" s="217"/>
      <c r="I1492" s="915"/>
      <c r="J1492" s="217"/>
      <c r="K1492" s="660"/>
      <c r="L1492" s="388"/>
      <c r="M1492" s="388"/>
      <c r="N1492" s="217"/>
      <c r="O1492" s="295"/>
      <c r="P1492" s="388"/>
      <c r="Q1492" s="388"/>
      <c r="R1492" s="295"/>
      <c r="S1492" s="1205"/>
      <c r="T1492" s="777"/>
      <c r="U1492" s="738"/>
      <c r="V1492" s="738"/>
      <c r="W1492" s="738"/>
      <c r="X1492" s="738"/>
      <c r="Y1492" s="738"/>
      <c r="Z1492" s="738"/>
      <c r="AA1492" s="738"/>
      <c r="AB1492" s="738"/>
      <c r="AC1492" s="738"/>
      <c r="AD1492" s="738"/>
      <c r="AE1492" s="738"/>
      <c r="AF1492" s="738"/>
      <c r="AG1492" s="738"/>
      <c r="AH1492" s="738"/>
      <c r="AI1492" s="738"/>
      <c r="AJ1492" s="738"/>
      <c r="AK1492" s="738"/>
      <c r="AL1492" s="738"/>
      <c r="AM1492" s="738"/>
      <c r="AN1492" s="738"/>
      <c r="AO1492" s="738"/>
      <c r="AP1492" s="738"/>
      <c r="AQ1492" s="738"/>
      <c r="BC1492" s="698"/>
      <c r="BD1492" s="13"/>
    </row>
    <row r="1493" s="6" customFormat="1" customHeight="1" spans="1:56">
      <c r="A1493" s="529"/>
      <c r="B1493" s="213"/>
      <c r="C1493" s="1198"/>
      <c r="D1493" s="409"/>
      <c r="E1493" s="465"/>
      <c r="F1493" s="1157"/>
      <c r="G1493" s="388"/>
      <c r="H1493" s="217"/>
      <c r="I1493" s="915"/>
      <c r="J1493" s="217"/>
      <c r="K1493" s="660"/>
      <c r="L1493" s="388"/>
      <c r="M1493" s="388"/>
      <c r="N1493" s="204"/>
      <c r="O1493" s="295"/>
      <c r="P1493" s="217"/>
      <c r="Q1493" s="217"/>
      <c r="R1493" s="217"/>
      <c r="S1493" s="688"/>
      <c r="T1493" s="777"/>
      <c r="U1493" s="738"/>
      <c r="V1493" s="738"/>
      <c r="W1493" s="738"/>
      <c r="X1493" s="738"/>
      <c r="Y1493" s="738"/>
      <c r="Z1493" s="738"/>
      <c r="AA1493" s="738"/>
      <c r="AB1493" s="738"/>
      <c r="AC1493" s="738"/>
      <c r="AD1493" s="738"/>
      <c r="AE1493" s="738"/>
      <c r="AF1493" s="738"/>
      <c r="AG1493" s="738"/>
      <c r="AH1493" s="738"/>
      <c r="AI1493" s="738"/>
      <c r="AJ1493" s="738"/>
      <c r="AK1493" s="738"/>
      <c r="AL1493" s="738"/>
      <c r="AM1493" s="738"/>
      <c r="AN1493" s="738"/>
      <c r="AO1493" s="738"/>
      <c r="AP1493" s="738"/>
      <c r="AQ1493" s="738"/>
      <c r="BC1493" s="1148"/>
      <c r="BD1493" s="1212"/>
    </row>
    <row r="1494" s="6" customFormat="1" customHeight="1" spans="1:56">
      <c r="A1494" s="529"/>
      <c r="B1494" s="213"/>
      <c r="C1494" s="1198"/>
      <c r="D1494" s="409"/>
      <c r="E1494" s="465"/>
      <c r="F1494" s="1157"/>
      <c r="G1494" s="388"/>
      <c r="H1494" s="217"/>
      <c r="I1494" s="915"/>
      <c r="J1494" s="217"/>
      <c r="K1494" s="660"/>
      <c r="L1494" s="388"/>
      <c r="M1494" s="388"/>
      <c r="N1494" s="204"/>
      <c r="O1494" s="295"/>
      <c r="P1494" s="217"/>
      <c r="Q1494" s="217"/>
      <c r="R1494" s="217"/>
      <c r="S1494" s="688"/>
      <c r="T1494" s="777"/>
      <c r="U1494" s="738"/>
      <c r="V1494" s="738"/>
      <c r="W1494" s="738"/>
      <c r="X1494" s="738"/>
      <c r="Y1494" s="738"/>
      <c r="Z1494" s="738"/>
      <c r="AA1494" s="738"/>
      <c r="AB1494" s="738"/>
      <c r="AC1494" s="738"/>
      <c r="AD1494" s="738"/>
      <c r="AE1494" s="738"/>
      <c r="AF1494" s="738"/>
      <c r="AG1494" s="738"/>
      <c r="AH1494" s="738"/>
      <c r="AI1494" s="738"/>
      <c r="AJ1494" s="738"/>
      <c r="AK1494" s="738"/>
      <c r="AL1494" s="738"/>
      <c r="AM1494" s="738"/>
      <c r="AN1494" s="738"/>
      <c r="AO1494" s="738"/>
      <c r="AP1494" s="738"/>
      <c r="AQ1494" s="738"/>
      <c r="BC1494" s="698"/>
      <c r="BD1494" s="13"/>
    </row>
    <row r="1495" s="6" customFormat="1" customHeight="1" spans="1:56">
      <c r="A1495" s="529"/>
      <c r="B1495" s="213"/>
      <c r="C1495" s="1198"/>
      <c r="D1495" s="409"/>
      <c r="E1495" s="465"/>
      <c r="F1495" s="1157"/>
      <c r="G1495" s="388"/>
      <c r="H1495" s="217"/>
      <c r="I1495" s="915"/>
      <c r="J1495" s="217"/>
      <c r="K1495" s="660"/>
      <c r="L1495" s="388"/>
      <c r="M1495" s="388"/>
      <c r="N1495" s="204"/>
      <c r="O1495" s="295"/>
      <c r="P1495" s="217"/>
      <c r="Q1495" s="217"/>
      <c r="R1495" s="217"/>
      <c r="S1495" s="1158"/>
      <c r="T1495" s="777"/>
      <c r="U1495" s="738"/>
      <c r="V1495" s="738"/>
      <c r="W1495" s="738"/>
      <c r="X1495" s="738"/>
      <c r="Y1495" s="738"/>
      <c r="Z1495" s="738"/>
      <c r="AA1495" s="738"/>
      <c r="AB1495" s="738"/>
      <c r="AC1495" s="738"/>
      <c r="AD1495" s="738"/>
      <c r="AE1495" s="738"/>
      <c r="AF1495" s="738"/>
      <c r="AG1495" s="738"/>
      <c r="AH1495" s="738"/>
      <c r="AI1495" s="738"/>
      <c r="AJ1495" s="738"/>
      <c r="AK1495" s="738"/>
      <c r="AL1495" s="738"/>
      <c r="AM1495" s="738"/>
      <c r="AN1495" s="738"/>
      <c r="AO1495" s="738"/>
      <c r="AP1495" s="738"/>
      <c r="AQ1495" s="738"/>
      <c r="BC1495" s="1148"/>
      <c r="BD1495" s="1212"/>
    </row>
    <row r="1496" s="6" customFormat="1" customHeight="1" spans="1:56">
      <c r="A1496" s="529"/>
      <c r="B1496" s="213"/>
      <c r="C1496" s="1198"/>
      <c r="D1496" s="409"/>
      <c r="E1496" s="465"/>
      <c r="F1496" s="1157"/>
      <c r="G1496" s="388"/>
      <c r="H1496" s="217"/>
      <c r="I1496" s="915"/>
      <c r="J1496" s="217"/>
      <c r="K1496" s="660"/>
      <c r="L1496" s="388"/>
      <c r="M1496" s="388"/>
      <c r="N1496" s="204"/>
      <c r="O1496" s="295"/>
      <c r="P1496" s="217"/>
      <c r="Q1496" s="217"/>
      <c r="R1496" s="217"/>
      <c r="S1496" s="688"/>
      <c r="T1496" s="777"/>
      <c r="U1496" s="738"/>
      <c r="V1496" s="738"/>
      <c r="W1496" s="738"/>
      <c r="X1496" s="738"/>
      <c r="Y1496" s="738"/>
      <c r="Z1496" s="738"/>
      <c r="AA1496" s="738"/>
      <c r="AB1496" s="738"/>
      <c r="AC1496" s="738"/>
      <c r="AD1496" s="738"/>
      <c r="AE1496" s="738"/>
      <c r="AF1496" s="738"/>
      <c r="AG1496" s="738"/>
      <c r="AH1496" s="738"/>
      <c r="AI1496" s="738"/>
      <c r="AJ1496" s="738"/>
      <c r="AK1496" s="738"/>
      <c r="AL1496" s="738"/>
      <c r="AM1496" s="738"/>
      <c r="AN1496" s="738"/>
      <c r="AO1496" s="738"/>
      <c r="AP1496" s="738"/>
      <c r="AQ1496" s="738"/>
      <c r="BC1496" s="698"/>
      <c r="BD1496" s="13"/>
    </row>
    <row r="1497" s="6" customFormat="1" customHeight="1" spans="1:56">
      <c r="A1497" s="529"/>
      <c r="B1497" s="213"/>
      <c r="C1497" s="1198"/>
      <c r="D1497" s="409"/>
      <c r="E1497" s="465"/>
      <c r="F1497" s="1157"/>
      <c r="G1497" s="388"/>
      <c r="H1497" s="217"/>
      <c r="I1497" s="915"/>
      <c r="J1497" s="217"/>
      <c r="K1497" s="660"/>
      <c r="L1497" s="388"/>
      <c r="M1497" s="388"/>
      <c r="N1497" s="204"/>
      <c r="O1497" s="295"/>
      <c r="P1497" s="217"/>
      <c r="Q1497" s="217"/>
      <c r="R1497" s="217"/>
      <c r="S1497" s="1158"/>
      <c r="T1497" s="777"/>
      <c r="U1497" s="738"/>
      <c r="V1497" s="738"/>
      <c r="W1497" s="738"/>
      <c r="X1497" s="738"/>
      <c r="Y1497" s="738"/>
      <c r="Z1497" s="738"/>
      <c r="AA1497" s="738"/>
      <c r="AB1497" s="738"/>
      <c r="AC1497" s="738"/>
      <c r="AD1497" s="738"/>
      <c r="AE1497" s="738"/>
      <c r="AF1497" s="738"/>
      <c r="AG1497" s="738"/>
      <c r="AH1497" s="738"/>
      <c r="AI1497" s="738"/>
      <c r="AJ1497" s="738"/>
      <c r="AK1497" s="738"/>
      <c r="AL1497" s="738"/>
      <c r="AM1497" s="738"/>
      <c r="AN1497" s="738"/>
      <c r="AO1497" s="738"/>
      <c r="AP1497" s="738"/>
      <c r="AQ1497" s="738"/>
      <c r="BC1497" s="1148"/>
      <c r="BD1497" s="1212"/>
    </row>
    <row r="1498" s="6" customFormat="1" customHeight="1" spans="1:56">
      <c r="A1498" s="529"/>
      <c r="B1498" s="213"/>
      <c r="C1498" s="1198"/>
      <c r="D1498" s="409"/>
      <c r="E1498" s="465"/>
      <c r="F1498" s="1157"/>
      <c r="G1498" s="388"/>
      <c r="H1498" s="217"/>
      <c r="I1498" s="915"/>
      <c r="J1498" s="217"/>
      <c r="K1498" s="660"/>
      <c r="L1498" s="388"/>
      <c r="M1498" s="388"/>
      <c r="N1498" s="204"/>
      <c r="O1498" s="295"/>
      <c r="P1498" s="217"/>
      <c r="Q1498" s="217"/>
      <c r="R1498" s="217"/>
      <c r="S1498" s="688"/>
      <c r="T1498" s="777"/>
      <c r="U1498" s="738"/>
      <c r="V1498" s="738"/>
      <c r="W1498" s="738"/>
      <c r="X1498" s="738"/>
      <c r="Y1498" s="738"/>
      <c r="Z1498" s="738"/>
      <c r="AA1498" s="738"/>
      <c r="AB1498" s="738"/>
      <c r="AC1498" s="738"/>
      <c r="AD1498" s="738"/>
      <c r="AE1498" s="738"/>
      <c r="AF1498" s="738"/>
      <c r="AG1498" s="738"/>
      <c r="AH1498" s="738"/>
      <c r="AI1498" s="738"/>
      <c r="AJ1498" s="738"/>
      <c r="AK1498" s="738"/>
      <c r="AL1498" s="738"/>
      <c r="AM1498" s="738"/>
      <c r="AN1498" s="738"/>
      <c r="AO1498" s="738"/>
      <c r="AP1498" s="738"/>
      <c r="AQ1498" s="738"/>
      <c r="BC1498" s="698"/>
      <c r="BD1498" s="13"/>
    </row>
    <row r="1499" s="6" customFormat="1" customHeight="1" spans="1:56">
      <c r="A1499" s="529"/>
      <c r="B1499" s="213"/>
      <c r="C1499" s="1198"/>
      <c r="D1499" s="409"/>
      <c r="E1499" s="465"/>
      <c r="F1499" s="1157"/>
      <c r="G1499" s="388"/>
      <c r="H1499" s="217"/>
      <c r="I1499" s="915"/>
      <c r="J1499" s="217"/>
      <c r="K1499" s="660"/>
      <c r="L1499" s="388"/>
      <c r="M1499" s="388"/>
      <c r="N1499" s="217"/>
      <c r="O1499" s="295"/>
      <c r="P1499" s="388"/>
      <c r="Q1499" s="388"/>
      <c r="R1499" s="295"/>
      <c r="S1499" s="1205"/>
      <c r="T1499" s="775"/>
      <c r="U1499" s="738"/>
      <c r="V1499" s="738"/>
      <c r="W1499" s="738"/>
      <c r="X1499" s="738"/>
      <c r="Y1499" s="738"/>
      <c r="Z1499" s="738"/>
      <c r="AA1499" s="738"/>
      <c r="AB1499" s="738"/>
      <c r="AC1499" s="738"/>
      <c r="AD1499" s="738"/>
      <c r="AE1499" s="738"/>
      <c r="AF1499" s="738"/>
      <c r="AG1499" s="738"/>
      <c r="AH1499" s="738"/>
      <c r="AI1499" s="738"/>
      <c r="AJ1499" s="738"/>
      <c r="AK1499" s="738"/>
      <c r="AL1499" s="738"/>
      <c r="AM1499" s="738"/>
      <c r="AN1499" s="738"/>
      <c r="AO1499" s="738"/>
      <c r="AP1499" s="738"/>
      <c r="AQ1499" s="738"/>
      <c r="BC1499" s="1148"/>
      <c r="BD1499" s="1212"/>
    </row>
    <row r="1500" s="6" customFormat="1" customHeight="1" spans="1:56">
      <c r="A1500" s="529"/>
      <c r="B1500" s="213"/>
      <c r="C1500" s="1198"/>
      <c r="D1500" s="409"/>
      <c r="E1500" s="465"/>
      <c r="F1500" s="1157"/>
      <c r="G1500" s="388"/>
      <c r="H1500" s="217"/>
      <c r="I1500" s="915"/>
      <c r="J1500" s="217"/>
      <c r="K1500" s="660"/>
      <c r="L1500" s="388"/>
      <c r="M1500" s="388"/>
      <c r="N1500" s="217"/>
      <c r="O1500" s="295"/>
      <c r="P1500" s="388"/>
      <c r="Q1500" s="388"/>
      <c r="R1500" s="295"/>
      <c r="S1500" s="1205"/>
      <c r="T1500" s="777"/>
      <c r="U1500" s="738"/>
      <c r="V1500" s="738"/>
      <c r="W1500" s="738"/>
      <c r="X1500" s="738"/>
      <c r="Y1500" s="738"/>
      <c r="Z1500" s="738"/>
      <c r="AA1500" s="738"/>
      <c r="AB1500" s="738"/>
      <c r="AC1500" s="738"/>
      <c r="AD1500" s="738"/>
      <c r="AE1500" s="738"/>
      <c r="AF1500" s="738"/>
      <c r="AG1500" s="738"/>
      <c r="AH1500" s="738"/>
      <c r="AI1500" s="738"/>
      <c r="AJ1500" s="738"/>
      <c r="AK1500" s="738"/>
      <c r="AL1500" s="738"/>
      <c r="AM1500" s="738"/>
      <c r="AN1500" s="738"/>
      <c r="AO1500" s="738"/>
      <c r="AP1500" s="738"/>
      <c r="AQ1500" s="738"/>
      <c r="BC1500" s="698"/>
      <c r="BD1500" s="13"/>
    </row>
    <row r="1501" s="6" customFormat="1" customHeight="1" spans="1:56">
      <c r="A1501" s="529"/>
      <c r="B1501" s="213"/>
      <c r="C1501" s="1198"/>
      <c r="D1501" s="409"/>
      <c r="E1501" s="465"/>
      <c r="F1501" s="1157"/>
      <c r="G1501" s="388"/>
      <c r="H1501" s="217"/>
      <c r="I1501" s="915"/>
      <c r="J1501" s="217"/>
      <c r="K1501" s="660"/>
      <c r="L1501" s="388"/>
      <c r="M1501" s="388"/>
      <c r="N1501" s="217"/>
      <c r="O1501" s="295"/>
      <c r="P1501" s="388"/>
      <c r="Q1501" s="388"/>
      <c r="R1501" s="295"/>
      <c r="S1501" s="1205"/>
      <c r="T1501" s="777"/>
      <c r="U1501" s="738"/>
      <c r="V1501" s="738"/>
      <c r="W1501" s="738"/>
      <c r="X1501" s="738"/>
      <c r="Y1501" s="738"/>
      <c r="Z1501" s="738"/>
      <c r="AA1501" s="738"/>
      <c r="AB1501" s="738"/>
      <c r="AC1501" s="738"/>
      <c r="AD1501" s="738"/>
      <c r="AE1501" s="738"/>
      <c r="AF1501" s="738"/>
      <c r="AG1501" s="738"/>
      <c r="AH1501" s="738"/>
      <c r="AI1501" s="738"/>
      <c r="AJ1501" s="738"/>
      <c r="AK1501" s="738"/>
      <c r="AL1501" s="738"/>
      <c r="AM1501" s="738"/>
      <c r="AN1501" s="738"/>
      <c r="AO1501" s="738"/>
      <c r="AP1501" s="738"/>
      <c r="AQ1501" s="738"/>
      <c r="BC1501" s="1148"/>
      <c r="BD1501" s="1212"/>
    </row>
    <row r="1502" s="6" customFormat="1" customHeight="1" spans="1:56">
      <c r="A1502" s="529"/>
      <c r="B1502" s="213"/>
      <c r="C1502" s="1198"/>
      <c r="D1502" s="409"/>
      <c r="E1502" s="465"/>
      <c r="F1502" s="1157"/>
      <c r="G1502" s="388"/>
      <c r="H1502" s="217"/>
      <c r="I1502" s="915"/>
      <c r="J1502" s="217"/>
      <c r="K1502" s="660"/>
      <c r="L1502" s="388"/>
      <c r="M1502" s="388"/>
      <c r="N1502" s="217"/>
      <c r="O1502" s="295"/>
      <c r="P1502" s="217"/>
      <c r="Q1502" s="217"/>
      <c r="R1502" s="217"/>
      <c r="S1502" s="688"/>
      <c r="T1502" s="777"/>
      <c r="U1502" s="738"/>
      <c r="V1502" s="738"/>
      <c r="W1502" s="738"/>
      <c r="X1502" s="738"/>
      <c r="Y1502" s="738"/>
      <c r="Z1502" s="738"/>
      <c r="AA1502" s="738"/>
      <c r="AB1502" s="738"/>
      <c r="AC1502" s="738"/>
      <c r="AD1502" s="738"/>
      <c r="AE1502" s="738"/>
      <c r="AF1502" s="738"/>
      <c r="AG1502" s="738"/>
      <c r="AH1502" s="738"/>
      <c r="AI1502" s="738"/>
      <c r="AJ1502" s="738"/>
      <c r="AK1502" s="738"/>
      <c r="AL1502" s="738"/>
      <c r="AM1502" s="738"/>
      <c r="AN1502" s="738"/>
      <c r="AO1502" s="738"/>
      <c r="AP1502" s="738"/>
      <c r="AQ1502" s="738"/>
      <c r="BC1502" s="698"/>
      <c r="BD1502" s="13"/>
    </row>
    <row r="1503" s="6" customFormat="1" customHeight="1" spans="1:56">
      <c r="A1503" s="529"/>
      <c r="B1503" s="213"/>
      <c r="C1503" s="1198"/>
      <c r="D1503" s="409"/>
      <c r="E1503" s="465"/>
      <c r="F1503" s="1157"/>
      <c r="G1503" s="388"/>
      <c r="H1503" s="217"/>
      <c r="I1503" s="915"/>
      <c r="J1503" s="217"/>
      <c r="K1503" s="660"/>
      <c r="L1503" s="388"/>
      <c r="M1503" s="388"/>
      <c r="N1503" s="217"/>
      <c r="O1503" s="295"/>
      <c r="P1503" s="217"/>
      <c r="Q1503" s="217"/>
      <c r="R1503" s="217"/>
      <c r="S1503" s="688"/>
      <c r="T1503" s="777"/>
      <c r="U1503" s="738"/>
      <c r="V1503" s="738"/>
      <c r="W1503" s="738"/>
      <c r="X1503" s="738"/>
      <c r="Y1503" s="738"/>
      <c r="Z1503" s="738"/>
      <c r="AA1503" s="738"/>
      <c r="AB1503" s="738"/>
      <c r="AC1503" s="738"/>
      <c r="AD1503" s="738"/>
      <c r="AE1503" s="738"/>
      <c r="AF1503" s="738"/>
      <c r="AG1503" s="738"/>
      <c r="AH1503" s="738"/>
      <c r="AI1503" s="738"/>
      <c r="AJ1503" s="738"/>
      <c r="AK1503" s="738"/>
      <c r="AL1503" s="738"/>
      <c r="AM1503" s="738"/>
      <c r="AN1503" s="738"/>
      <c r="AO1503" s="738"/>
      <c r="AP1503" s="738"/>
      <c r="AQ1503" s="738"/>
      <c r="BC1503" s="1148"/>
      <c r="BD1503" s="1212"/>
    </row>
    <row r="1504" s="6" customFormat="1" customHeight="1" spans="1:56">
      <c r="A1504" s="529"/>
      <c r="B1504" s="213"/>
      <c r="C1504" s="1198"/>
      <c r="D1504" s="409"/>
      <c r="E1504" s="465"/>
      <c r="F1504" s="1157"/>
      <c r="G1504" s="388"/>
      <c r="H1504" s="217"/>
      <c r="I1504" s="915"/>
      <c r="J1504" s="217"/>
      <c r="K1504" s="660"/>
      <c r="L1504" s="388"/>
      <c r="M1504" s="388"/>
      <c r="N1504" s="217"/>
      <c r="O1504" s="295"/>
      <c r="P1504" s="217"/>
      <c r="Q1504" s="217"/>
      <c r="R1504" s="217"/>
      <c r="S1504" s="688"/>
      <c r="T1504" s="777"/>
      <c r="U1504" s="738"/>
      <c r="V1504" s="738"/>
      <c r="W1504" s="738"/>
      <c r="X1504" s="738"/>
      <c r="Y1504" s="738"/>
      <c r="Z1504" s="738"/>
      <c r="AA1504" s="738"/>
      <c r="AB1504" s="738"/>
      <c r="AC1504" s="738"/>
      <c r="AD1504" s="738"/>
      <c r="AE1504" s="738"/>
      <c r="AF1504" s="738"/>
      <c r="AG1504" s="738"/>
      <c r="AH1504" s="738"/>
      <c r="AI1504" s="738"/>
      <c r="AJ1504" s="738"/>
      <c r="AK1504" s="738"/>
      <c r="AL1504" s="738"/>
      <c r="AM1504" s="738"/>
      <c r="AN1504" s="738"/>
      <c r="AO1504" s="738"/>
      <c r="AP1504" s="738"/>
      <c r="AQ1504" s="738"/>
      <c r="BC1504" s="1148"/>
      <c r="BD1504" s="13"/>
    </row>
    <row r="1505" s="6" customFormat="1" customHeight="1" spans="1:56">
      <c r="A1505" s="529"/>
      <c r="B1505" s="213"/>
      <c r="C1505" s="1198"/>
      <c r="D1505" s="409"/>
      <c r="E1505" s="465"/>
      <c r="F1505" s="1157"/>
      <c r="G1505" s="388"/>
      <c r="H1505" s="217"/>
      <c r="I1505" s="915"/>
      <c r="J1505" s="217"/>
      <c r="K1505" s="660"/>
      <c r="L1505" s="388"/>
      <c r="M1505" s="388"/>
      <c r="N1505" s="217"/>
      <c r="O1505" s="295"/>
      <c r="P1505" s="217"/>
      <c r="Q1505" s="217"/>
      <c r="R1505" s="217"/>
      <c r="S1505" s="688"/>
      <c r="T1505" s="777"/>
      <c r="U1505" s="738"/>
      <c r="V1505" s="738"/>
      <c r="W1505" s="738"/>
      <c r="X1505" s="738"/>
      <c r="Y1505" s="738"/>
      <c r="Z1505" s="738"/>
      <c r="AA1505" s="738"/>
      <c r="AB1505" s="738"/>
      <c r="AC1505" s="738"/>
      <c r="AD1505" s="738"/>
      <c r="AE1505" s="738"/>
      <c r="AF1505" s="738"/>
      <c r="AG1505" s="738"/>
      <c r="AH1505" s="738"/>
      <c r="AI1505" s="738"/>
      <c r="AJ1505" s="738"/>
      <c r="AK1505" s="738"/>
      <c r="AL1505" s="738"/>
      <c r="AM1505" s="738"/>
      <c r="AN1505" s="738"/>
      <c r="AO1505" s="738"/>
      <c r="AP1505" s="738"/>
      <c r="AQ1505" s="738"/>
      <c r="BC1505" s="1148"/>
      <c r="BD1505" s="13"/>
    </row>
    <row r="1506" s="6" customFormat="1" customHeight="1" spans="1:56">
      <c r="A1506" s="529"/>
      <c r="B1506" s="213"/>
      <c r="C1506" s="1198"/>
      <c r="D1506" s="409"/>
      <c r="E1506" s="465"/>
      <c r="F1506" s="1157"/>
      <c r="G1506" s="388"/>
      <c r="H1506" s="217"/>
      <c r="I1506" s="915"/>
      <c r="J1506" s="217"/>
      <c r="K1506" s="660"/>
      <c r="L1506" s="388"/>
      <c r="M1506" s="388"/>
      <c r="N1506" s="217"/>
      <c r="O1506" s="295"/>
      <c r="P1506" s="217"/>
      <c r="Q1506" s="217"/>
      <c r="R1506" s="217"/>
      <c r="S1506" s="1158"/>
      <c r="T1506" s="777"/>
      <c r="U1506" s="738"/>
      <c r="V1506" s="738"/>
      <c r="W1506" s="738"/>
      <c r="X1506" s="738"/>
      <c r="Y1506" s="738"/>
      <c r="Z1506" s="738"/>
      <c r="AA1506" s="738"/>
      <c r="AB1506" s="738"/>
      <c r="AC1506" s="738"/>
      <c r="AD1506" s="738"/>
      <c r="AE1506" s="738"/>
      <c r="AF1506" s="738"/>
      <c r="AG1506" s="738"/>
      <c r="AH1506" s="738"/>
      <c r="AI1506" s="738"/>
      <c r="AJ1506" s="738"/>
      <c r="AK1506" s="738"/>
      <c r="AL1506" s="738"/>
      <c r="AM1506" s="738"/>
      <c r="AN1506" s="738"/>
      <c r="AO1506" s="738"/>
      <c r="AP1506" s="738"/>
      <c r="AQ1506" s="738"/>
      <c r="BC1506" s="1148"/>
      <c r="BD1506" s="13"/>
    </row>
    <row r="1507" s="6" customFormat="1" customHeight="1" spans="1:56">
      <c r="A1507" s="529"/>
      <c r="B1507" s="213"/>
      <c r="C1507" s="1198"/>
      <c r="D1507" s="409"/>
      <c r="E1507" s="465"/>
      <c r="F1507" s="1157"/>
      <c r="G1507" s="388"/>
      <c r="H1507" s="217"/>
      <c r="I1507" s="915"/>
      <c r="J1507" s="217"/>
      <c r="K1507" s="660"/>
      <c r="L1507" s="388"/>
      <c r="M1507" s="388"/>
      <c r="N1507" s="217"/>
      <c r="O1507" s="295"/>
      <c r="P1507" s="217"/>
      <c r="Q1507" s="217"/>
      <c r="R1507" s="217"/>
      <c r="S1507" s="688"/>
      <c r="T1507" s="777"/>
      <c r="U1507" s="738"/>
      <c r="V1507" s="738"/>
      <c r="W1507" s="738"/>
      <c r="X1507" s="738"/>
      <c r="Y1507" s="738"/>
      <c r="Z1507" s="738"/>
      <c r="AA1507" s="738"/>
      <c r="AB1507" s="738"/>
      <c r="AC1507" s="738"/>
      <c r="AD1507" s="738"/>
      <c r="AE1507" s="738"/>
      <c r="AF1507" s="738"/>
      <c r="AG1507" s="738"/>
      <c r="AH1507" s="738"/>
      <c r="AI1507" s="738"/>
      <c r="AJ1507" s="738"/>
      <c r="AK1507" s="738"/>
      <c r="AL1507" s="738"/>
      <c r="AM1507" s="738"/>
      <c r="AN1507" s="738"/>
      <c r="AO1507" s="738"/>
      <c r="AP1507" s="738"/>
      <c r="AQ1507" s="738"/>
      <c r="BC1507" s="698"/>
      <c r="BD1507" s="13"/>
    </row>
    <row r="1508" s="6" customFormat="1" customHeight="1" spans="1:56">
      <c r="A1508" s="529"/>
      <c r="B1508" s="213"/>
      <c r="C1508" s="1198"/>
      <c r="D1508" s="409"/>
      <c r="E1508" s="465"/>
      <c r="F1508" s="1157"/>
      <c r="G1508" s="388"/>
      <c r="H1508" s="217"/>
      <c r="I1508" s="915"/>
      <c r="J1508" s="217"/>
      <c r="K1508" s="660"/>
      <c r="L1508" s="388"/>
      <c r="M1508" s="388"/>
      <c r="N1508" s="217"/>
      <c r="O1508" s="295"/>
      <c r="P1508" s="388"/>
      <c r="Q1508" s="388"/>
      <c r="R1508" s="295"/>
      <c r="S1508" s="1205"/>
      <c r="T1508" s="775"/>
      <c r="U1508" s="738"/>
      <c r="V1508" s="738"/>
      <c r="W1508" s="738"/>
      <c r="X1508" s="738"/>
      <c r="Y1508" s="738"/>
      <c r="Z1508" s="738"/>
      <c r="AA1508" s="738"/>
      <c r="AB1508" s="738"/>
      <c r="AC1508" s="738"/>
      <c r="AD1508" s="738"/>
      <c r="AE1508" s="738"/>
      <c r="AF1508" s="738"/>
      <c r="AG1508" s="738"/>
      <c r="AH1508" s="738"/>
      <c r="AI1508" s="738"/>
      <c r="AJ1508" s="738"/>
      <c r="AK1508" s="738"/>
      <c r="AL1508" s="738"/>
      <c r="AM1508" s="738"/>
      <c r="AN1508" s="738"/>
      <c r="AO1508" s="738"/>
      <c r="AP1508" s="738"/>
      <c r="AQ1508" s="738"/>
      <c r="BC1508" s="1148"/>
      <c r="BD1508" s="1212"/>
    </row>
    <row r="1509" s="6" customFormat="1" customHeight="1" spans="1:56">
      <c r="A1509" s="529"/>
      <c r="B1509" s="213"/>
      <c r="C1509" s="1198"/>
      <c r="D1509" s="409"/>
      <c r="E1509" s="465"/>
      <c r="F1509" s="1157"/>
      <c r="G1509" s="388"/>
      <c r="H1509" s="217"/>
      <c r="I1509" s="915"/>
      <c r="J1509" s="217"/>
      <c r="K1509" s="660"/>
      <c r="L1509" s="388"/>
      <c r="M1509" s="388"/>
      <c r="N1509" s="217"/>
      <c r="O1509" s="295"/>
      <c r="P1509" s="388"/>
      <c r="Q1509" s="388"/>
      <c r="R1509" s="295"/>
      <c r="S1509" s="1205"/>
      <c r="T1509" s="777"/>
      <c r="U1509" s="738"/>
      <c r="V1509" s="738"/>
      <c r="W1509" s="738"/>
      <c r="X1509" s="738"/>
      <c r="Y1509" s="738"/>
      <c r="Z1509" s="738"/>
      <c r="AA1509" s="738"/>
      <c r="AB1509" s="738"/>
      <c r="AC1509" s="738"/>
      <c r="AD1509" s="738"/>
      <c r="AE1509" s="738"/>
      <c r="AF1509" s="738"/>
      <c r="AG1509" s="738"/>
      <c r="AH1509" s="738"/>
      <c r="AI1509" s="738"/>
      <c r="AJ1509" s="738"/>
      <c r="AK1509" s="738"/>
      <c r="AL1509" s="738"/>
      <c r="AM1509" s="738"/>
      <c r="AN1509" s="738"/>
      <c r="AO1509" s="738"/>
      <c r="AP1509" s="738"/>
      <c r="AQ1509" s="738"/>
      <c r="BC1509" s="698"/>
      <c r="BD1509" s="13"/>
    </row>
    <row r="1510" s="6" customFormat="1" customHeight="1" spans="1:56">
      <c r="A1510" s="529"/>
      <c r="B1510" s="213"/>
      <c r="C1510" s="1198"/>
      <c r="D1510" s="409"/>
      <c r="E1510" s="465"/>
      <c r="F1510" s="1157"/>
      <c r="G1510" s="388"/>
      <c r="H1510" s="217"/>
      <c r="I1510" s="915"/>
      <c r="J1510" s="217"/>
      <c r="K1510" s="660"/>
      <c r="L1510" s="388"/>
      <c r="M1510" s="388"/>
      <c r="N1510" s="204"/>
      <c r="O1510" s="295"/>
      <c r="P1510" s="217"/>
      <c r="Q1510" s="217"/>
      <c r="R1510" s="217"/>
      <c r="S1510" s="688"/>
      <c r="T1510" s="777"/>
      <c r="U1510" s="738"/>
      <c r="V1510" s="738"/>
      <c r="W1510" s="738"/>
      <c r="X1510" s="738"/>
      <c r="Y1510" s="738"/>
      <c r="Z1510" s="738"/>
      <c r="AA1510" s="738"/>
      <c r="AB1510" s="738"/>
      <c r="AC1510" s="738"/>
      <c r="AD1510" s="738"/>
      <c r="AE1510" s="738"/>
      <c r="AF1510" s="738"/>
      <c r="AG1510" s="738"/>
      <c r="AH1510" s="738"/>
      <c r="AI1510" s="738"/>
      <c r="AJ1510" s="738"/>
      <c r="AK1510" s="738"/>
      <c r="AL1510" s="738"/>
      <c r="AM1510" s="738"/>
      <c r="AN1510" s="738"/>
      <c r="AO1510" s="738"/>
      <c r="AP1510" s="738"/>
      <c r="AQ1510" s="738"/>
      <c r="BC1510" s="1148"/>
      <c r="BD1510" s="1212"/>
    </row>
    <row r="1511" s="6" customFormat="1" customHeight="1" spans="1:56">
      <c r="A1511" s="529"/>
      <c r="B1511" s="213"/>
      <c r="C1511" s="1198"/>
      <c r="D1511" s="409"/>
      <c r="E1511" s="465"/>
      <c r="F1511" s="1157"/>
      <c r="G1511" s="388"/>
      <c r="H1511" s="217"/>
      <c r="I1511" s="915"/>
      <c r="J1511" s="217"/>
      <c r="K1511" s="660"/>
      <c r="L1511" s="388"/>
      <c r="M1511" s="388"/>
      <c r="N1511" s="204"/>
      <c r="O1511" s="295"/>
      <c r="P1511" s="217"/>
      <c r="Q1511" s="217"/>
      <c r="R1511" s="217"/>
      <c r="S1511" s="688"/>
      <c r="T1511" s="777"/>
      <c r="U1511" s="738"/>
      <c r="V1511" s="738"/>
      <c r="W1511" s="738"/>
      <c r="X1511" s="738"/>
      <c r="Y1511" s="738"/>
      <c r="Z1511" s="738"/>
      <c r="AA1511" s="738"/>
      <c r="AB1511" s="738"/>
      <c r="AC1511" s="738"/>
      <c r="AD1511" s="738"/>
      <c r="AE1511" s="738"/>
      <c r="AF1511" s="738"/>
      <c r="AG1511" s="738"/>
      <c r="AH1511" s="738"/>
      <c r="AI1511" s="738"/>
      <c r="AJ1511" s="738"/>
      <c r="AK1511" s="738"/>
      <c r="AL1511" s="738"/>
      <c r="AM1511" s="738"/>
      <c r="AN1511" s="738"/>
      <c r="AO1511" s="738"/>
      <c r="AP1511" s="738"/>
      <c r="AQ1511" s="738"/>
      <c r="BC1511" s="698"/>
      <c r="BD1511" s="13"/>
    </row>
    <row r="1512" s="6" customFormat="1" customHeight="1" spans="1:56">
      <c r="A1512" s="529"/>
      <c r="B1512" s="213"/>
      <c r="C1512" s="1198"/>
      <c r="D1512" s="409"/>
      <c r="E1512" s="465"/>
      <c r="F1512" s="1157"/>
      <c r="G1512" s="388"/>
      <c r="H1512" s="217"/>
      <c r="I1512" s="915"/>
      <c r="J1512" s="217"/>
      <c r="K1512" s="660"/>
      <c r="L1512" s="388"/>
      <c r="M1512" s="388"/>
      <c r="N1512" s="204"/>
      <c r="O1512" s="295"/>
      <c r="P1512" s="217"/>
      <c r="Q1512" s="217"/>
      <c r="R1512" s="217"/>
      <c r="S1512" s="1158"/>
      <c r="T1512" s="777"/>
      <c r="U1512" s="738"/>
      <c r="V1512" s="738"/>
      <c r="W1512" s="738"/>
      <c r="X1512" s="738"/>
      <c r="Y1512" s="738"/>
      <c r="Z1512" s="738"/>
      <c r="AA1512" s="738"/>
      <c r="AB1512" s="738"/>
      <c r="AC1512" s="738"/>
      <c r="AD1512" s="738"/>
      <c r="AE1512" s="738"/>
      <c r="AF1512" s="738"/>
      <c r="AG1512" s="738"/>
      <c r="AH1512" s="738"/>
      <c r="AI1512" s="738"/>
      <c r="AJ1512" s="738"/>
      <c r="AK1512" s="738"/>
      <c r="AL1512" s="738"/>
      <c r="AM1512" s="738"/>
      <c r="AN1512" s="738"/>
      <c r="AO1512" s="738"/>
      <c r="AP1512" s="738"/>
      <c r="AQ1512" s="738"/>
      <c r="BC1512" s="1148"/>
      <c r="BD1512" s="1212"/>
    </row>
    <row r="1513" s="6" customFormat="1" customHeight="1" spans="1:56">
      <c r="A1513" s="529"/>
      <c r="B1513" s="213"/>
      <c r="C1513" s="1198"/>
      <c r="D1513" s="409"/>
      <c r="E1513" s="465"/>
      <c r="F1513" s="1157"/>
      <c r="G1513" s="388"/>
      <c r="H1513" s="217"/>
      <c r="I1513" s="915"/>
      <c r="J1513" s="217"/>
      <c r="K1513" s="660"/>
      <c r="L1513" s="388"/>
      <c r="M1513" s="388"/>
      <c r="N1513" s="204"/>
      <c r="O1513" s="295"/>
      <c r="P1513" s="217"/>
      <c r="Q1513" s="217"/>
      <c r="R1513" s="217"/>
      <c r="S1513" s="688"/>
      <c r="T1513" s="777"/>
      <c r="U1513" s="738"/>
      <c r="V1513" s="738"/>
      <c r="W1513" s="738"/>
      <c r="X1513" s="738"/>
      <c r="Y1513" s="738"/>
      <c r="Z1513" s="738"/>
      <c r="AA1513" s="738"/>
      <c r="AB1513" s="738"/>
      <c r="AC1513" s="738"/>
      <c r="AD1513" s="738"/>
      <c r="AE1513" s="738"/>
      <c r="AF1513" s="738"/>
      <c r="AG1513" s="738"/>
      <c r="AH1513" s="738"/>
      <c r="AI1513" s="738"/>
      <c r="AJ1513" s="738"/>
      <c r="AK1513" s="738"/>
      <c r="AL1513" s="738"/>
      <c r="AM1513" s="738"/>
      <c r="AN1513" s="738"/>
      <c r="AO1513" s="738"/>
      <c r="AP1513" s="738"/>
      <c r="AQ1513" s="738"/>
      <c r="BC1513" s="698"/>
      <c r="BD1513" s="13"/>
    </row>
    <row r="1514" s="6" customFormat="1" customHeight="1" spans="1:56">
      <c r="A1514" s="529"/>
      <c r="B1514" s="213"/>
      <c r="C1514" s="1198"/>
      <c r="D1514" s="409"/>
      <c r="E1514" s="465"/>
      <c r="F1514" s="1157"/>
      <c r="G1514" s="388"/>
      <c r="H1514" s="217"/>
      <c r="I1514" s="915"/>
      <c r="J1514" s="217"/>
      <c r="K1514" s="660"/>
      <c r="L1514" s="388"/>
      <c r="M1514" s="388"/>
      <c r="N1514" s="204"/>
      <c r="O1514" s="295"/>
      <c r="P1514" s="217"/>
      <c r="Q1514" s="217"/>
      <c r="R1514" s="217"/>
      <c r="S1514" s="688"/>
      <c r="T1514" s="777"/>
      <c r="U1514" s="738"/>
      <c r="V1514" s="738"/>
      <c r="W1514" s="738"/>
      <c r="X1514" s="738"/>
      <c r="Y1514" s="738"/>
      <c r="Z1514" s="738"/>
      <c r="AA1514" s="738"/>
      <c r="AB1514" s="738"/>
      <c r="AC1514" s="738"/>
      <c r="AD1514" s="738"/>
      <c r="AE1514" s="738"/>
      <c r="AF1514" s="738"/>
      <c r="AG1514" s="738"/>
      <c r="AH1514" s="738"/>
      <c r="AI1514" s="738"/>
      <c r="AJ1514" s="738"/>
      <c r="AK1514" s="738"/>
      <c r="AL1514" s="738"/>
      <c r="AM1514" s="738"/>
      <c r="AN1514" s="738"/>
      <c r="AO1514" s="738"/>
      <c r="AP1514" s="738"/>
      <c r="AQ1514" s="738"/>
      <c r="BC1514" s="1148"/>
      <c r="BD1514" s="1212"/>
    </row>
    <row r="1515" s="6" customFormat="1" customHeight="1" spans="1:56">
      <c r="A1515" s="529"/>
      <c r="B1515" s="213"/>
      <c r="C1515" s="1198"/>
      <c r="D1515" s="409"/>
      <c r="E1515" s="465"/>
      <c r="F1515" s="1157"/>
      <c r="G1515" s="388"/>
      <c r="H1515" s="217"/>
      <c r="I1515" s="915"/>
      <c r="J1515" s="217"/>
      <c r="K1515" s="660"/>
      <c r="L1515" s="388"/>
      <c r="M1515" s="388"/>
      <c r="N1515" s="217"/>
      <c r="O1515" s="295"/>
      <c r="P1515" s="388"/>
      <c r="Q1515" s="388"/>
      <c r="R1515" s="295"/>
      <c r="S1515" s="1205"/>
      <c r="T1515" s="775"/>
      <c r="U1515" s="738"/>
      <c r="V1515" s="738"/>
      <c r="W1515" s="738"/>
      <c r="X1515" s="738"/>
      <c r="Y1515" s="738"/>
      <c r="Z1515" s="738"/>
      <c r="AA1515" s="738"/>
      <c r="AB1515" s="738"/>
      <c r="AC1515" s="738"/>
      <c r="AD1515" s="738"/>
      <c r="AE1515" s="738"/>
      <c r="AF1515" s="738"/>
      <c r="AG1515" s="738"/>
      <c r="AH1515" s="738"/>
      <c r="AI1515" s="738"/>
      <c r="AJ1515" s="738"/>
      <c r="AK1515" s="738"/>
      <c r="AL1515" s="738"/>
      <c r="AM1515" s="738"/>
      <c r="AN1515" s="738"/>
      <c r="AO1515" s="738"/>
      <c r="AP1515" s="738"/>
      <c r="AQ1515" s="738"/>
      <c r="BC1515" s="698"/>
      <c r="BD1515" s="13"/>
    </row>
    <row r="1516" s="6" customFormat="1" customHeight="1" spans="1:56">
      <c r="A1516" s="529"/>
      <c r="B1516" s="213"/>
      <c r="C1516" s="1198"/>
      <c r="D1516" s="409"/>
      <c r="E1516" s="465"/>
      <c r="F1516" s="1157"/>
      <c r="G1516" s="388"/>
      <c r="H1516" s="217"/>
      <c r="I1516" s="915"/>
      <c r="J1516" s="217"/>
      <c r="K1516" s="660"/>
      <c r="L1516" s="388"/>
      <c r="M1516" s="388"/>
      <c r="N1516" s="217"/>
      <c r="O1516" s="295"/>
      <c r="P1516" s="388"/>
      <c r="Q1516" s="388"/>
      <c r="R1516" s="295"/>
      <c r="S1516" s="1205"/>
      <c r="T1516" s="777"/>
      <c r="U1516" s="738"/>
      <c r="V1516" s="738"/>
      <c r="W1516" s="738"/>
      <c r="X1516" s="738"/>
      <c r="Y1516" s="738"/>
      <c r="Z1516" s="738"/>
      <c r="AA1516" s="738"/>
      <c r="AB1516" s="738"/>
      <c r="AC1516" s="738"/>
      <c r="AD1516" s="738"/>
      <c r="AE1516" s="738"/>
      <c r="AF1516" s="738"/>
      <c r="AG1516" s="738"/>
      <c r="AH1516" s="738"/>
      <c r="AI1516" s="738"/>
      <c r="AJ1516" s="738"/>
      <c r="AK1516" s="738"/>
      <c r="AL1516" s="738"/>
      <c r="AM1516" s="738"/>
      <c r="AN1516" s="738"/>
      <c r="AO1516" s="738"/>
      <c r="AP1516" s="738"/>
      <c r="AQ1516" s="738"/>
      <c r="BC1516" s="1148"/>
      <c r="BD1516" s="1212"/>
    </row>
    <row r="1517" s="6" customFormat="1" customHeight="1" spans="1:56">
      <c r="A1517" s="529"/>
      <c r="B1517" s="213"/>
      <c r="C1517" s="1198"/>
      <c r="D1517" s="409"/>
      <c r="E1517" s="465"/>
      <c r="F1517" s="1157"/>
      <c r="G1517" s="388"/>
      <c r="H1517" s="217"/>
      <c r="I1517" s="915"/>
      <c r="J1517" s="217"/>
      <c r="K1517" s="660"/>
      <c r="L1517" s="388"/>
      <c r="M1517" s="388"/>
      <c r="N1517" s="217"/>
      <c r="O1517" s="295"/>
      <c r="P1517" s="388"/>
      <c r="Q1517" s="388"/>
      <c r="R1517" s="295"/>
      <c r="S1517" s="1205"/>
      <c r="T1517" s="775"/>
      <c r="U1517" s="738"/>
      <c r="V1517" s="738"/>
      <c r="W1517" s="738"/>
      <c r="X1517" s="738"/>
      <c r="Y1517" s="738"/>
      <c r="Z1517" s="738"/>
      <c r="AA1517" s="738"/>
      <c r="AB1517" s="738"/>
      <c r="AC1517" s="738"/>
      <c r="AD1517" s="738"/>
      <c r="AE1517" s="738"/>
      <c r="AF1517" s="738"/>
      <c r="AG1517" s="738"/>
      <c r="AH1517" s="738"/>
      <c r="AI1517" s="738"/>
      <c r="AJ1517" s="738"/>
      <c r="AK1517" s="738"/>
      <c r="AL1517" s="738"/>
      <c r="AM1517" s="738"/>
      <c r="AN1517" s="738"/>
      <c r="AO1517" s="738"/>
      <c r="AP1517" s="738"/>
      <c r="AQ1517" s="738"/>
      <c r="BC1517" s="698"/>
      <c r="BD1517" s="13"/>
    </row>
    <row r="1518" s="6" customFormat="1" customHeight="1" spans="1:56">
      <c r="A1518" s="529"/>
      <c r="B1518" s="213"/>
      <c r="C1518" s="1198"/>
      <c r="D1518" s="409"/>
      <c r="E1518" s="465"/>
      <c r="F1518" s="1157"/>
      <c r="G1518" s="388"/>
      <c r="H1518" s="217"/>
      <c r="I1518" s="915"/>
      <c r="J1518" s="217"/>
      <c r="K1518" s="660"/>
      <c r="L1518" s="388"/>
      <c r="M1518" s="388"/>
      <c r="N1518" s="217"/>
      <c r="O1518" s="295"/>
      <c r="P1518" s="388"/>
      <c r="Q1518" s="388"/>
      <c r="R1518" s="295"/>
      <c r="S1518" s="1205"/>
      <c r="T1518" s="777"/>
      <c r="U1518" s="738"/>
      <c r="V1518" s="738"/>
      <c r="W1518" s="738"/>
      <c r="X1518" s="738"/>
      <c r="Y1518" s="738"/>
      <c r="Z1518" s="738"/>
      <c r="AA1518" s="738"/>
      <c r="AB1518" s="738"/>
      <c r="AC1518" s="738"/>
      <c r="AD1518" s="738"/>
      <c r="AE1518" s="738"/>
      <c r="AF1518" s="738"/>
      <c r="AG1518" s="738"/>
      <c r="AH1518" s="738"/>
      <c r="AI1518" s="738"/>
      <c r="AJ1518" s="738"/>
      <c r="AK1518" s="738"/>
      <c r="AL1518" s="738"/>
      <c r="AM1518" s="738"/>
      <c r="AN1518" s="738"/>
      <c r="AO1518" s="738"/>
      <c r="AP1518" s="738"/>
      <c r="AQ1518" s="738"/>
      <c r="BC1518" s="1148"/>
      <c r="BD1518" s="1212"/>
    </row>
    <row r="1519" s="6" customFormat="1" customHeight="1" spans="1:56">
      <c r="A1519" s="529"/>
      <c r="B1519" s="213"/>
      <c r="C1519" s="1198"/>
      <c r="D1519" s="409"/>
      <c r="E1519" s="465"/>
      <c r="F1519" s="1157"/>
      <c r="G1519" s="388"/>
      <c r="H1519" s="217"/>
      <c r="I1519" s="915"/>
      <c r="J1519" s="217"/>
      <c r="K1519" s="660"/>
      <c r="L1519" s="388"/>
      <c r="M1519" s="388"/>
      <c r="N1519" s="217"/>
      <c r="O1519" s="295"/>
      <c r="P1519" s="388"/>
      <c r="Q1519" s="388"/>
      <c r="R1519" s="295"/>
      <c r="S1519" s="1205"/>
      <c r="T1519" s="775"/>
      <c r="U1519" s="738"/>
      <c r="V1519" s="738"/>
      <c r="W1519" s="738"/>
      <c r="X1519" s="738"/>
      <c r="Y1519" s="738"/>
      <c r="Z1519" s="738"/>
      <c r="AA1519" s="738"/>
      <c r="AB1519" s="738"/>
      <c r="AC1519" s="738"/>
      <c r="AD1519" s="738"/>
      <c r="AE1519" s="738"/>
      <c r="AF1519" s="738"/>
      <c r="AG1519" s="738"/>
      <c r="AH1519" s="738"/>
      <c r="AI1519" s="738"/>
      <c r="AJ1519" s="738"/>
      <c r="AK1519" s="738"/>
      <c r="AL1519" s="738"/>
      <c r="AM1519" s="738"/>
      <c r="AN1519" s="738"/>
      <c r="AO1519" s="738"/>
      <c r="AP1519" s="738"/>
      <c r="AQ1519" s="738"/>
      <c r="BC1519" s="698"/>
      <c r="BD1519" s="13"/>
    </row>
    <row r="1520" s="6" customFormat="1" customHeight="1" spans="1:56">
      <c r="A1520" s="529"/>
      <c r="B1520" s="213"/>
      <c r="C1520" s="1198"/>
      <c r="D1520" s="409"/>
      <c r="E1520" s="465"/>
      <c r="F1520" s="1157"/>
      <c r="G1520" s="388"/>
      <c r="H1520" s="217"/>
      <c r="I1520" s="915"/>
      <c r="J1520" s="217"/>
      <c r="K1520" s="660"/>
      <c r="L1520" s="388"/>
      <c r="M1520" s="388"/>
      <c r="N1520" s="217"/>
      <c r="O1520" s="295"/>
      <c r="P1520" s="388"/>
      <c r="Q1520" s="388"/>
      <c r="R1520" s="295"/>
      <c r="S1520" s="1205"/>
      <c r="T1520" s="777"/>
      <c r="U1520" s="738"/>
      <c r="V1520" s="738"/>
      <c r="W1520" s="738"/>
      <c r="X1520" s="738"/>
      <c r="Y1520" s="738"/>
      <c r="Z1520" s="738"/>
      <c r="AA1520" s="738"/>
      <c r="AB1520" s="738"/>
      <c r="AC1520" s="738"/>
      <c r="AD1520" s="738"/>
      <c r="AE1520" s="738"/>
      <c r="AF1520" s="738"/>
      <c r="AG1520" s="738"/>
      <c r="AH1520" s="738"/>
      <c r="AI1520" s="738"/>
      <c r="AJ1520" s="738"/>
      <c r="AK1520" s="738"/>
      <c r="AL1520" s="738"/>
      <c r="AM1520" s="738"/>
      <c r="AN1520" s="738"/>
      <c r="AO1520" s="738"/>
      <c r="AP1520" s="738"/>
      <c r="AQ1520" s="738"/>
      <c r="BC1520" s="1148"/>
      <c r="BD1520" s="1212"/>
    </row>
    <row r="1521" s="6" customFormat="1" customHeight="1" spans="1:56">
      <c r="A1521" s="529"/>
      <c r="B1521" s="213"/>
      <c r="C1521" s="1198"/>
      <c r="D1521" s="409"/>
      <c r="E1521" s="465"/>
      <c r="F1521" s="1157"/>
      <c r="G1521" s="388"/>
      <c r="H1521" s="217"/>
      <c r="I1521" s="915"/>
      <c r="J1521" s="217"/>
      <c r="K1521" s="660"/>
      <c r="L1521" s="388"/>
      <c r="M1521" s="388"/>
      <c r="N1521" s="217"/>
      <c r="O1521" s="295"/>
      <c r="P1521" s="388"/>
      <c r="Q1521" s="388"/>
      <c r="R1521" s="295"/>
      <c r="S1521" s="1205"/>
      <c r="T1521" s="775"/>
      <c r="U1521" s="738"/>
      <c r="V1521" s="738"/>
      <c r="W1521" s="738"/>
      <c r="X1521" s="738"/>
      <c r="Y1521" s="738"/>
      <c r="Z1521" s="738"/>
      <c r="AA1521" s="738"/>
      <c r="AB1521" s="738"/>
      <c r="AC1521" s="738"/>
      <c r="AD1521" s="738"/>
      <c r="AE1521" s="738"/>
      <c r="AF1521" s="738"/>
      <c r="AG1521" s="738"/>
      <c r="AH1521" s="738"/>
      <c r="AI1521" s="738"/>
      <c r="AJ1521" s="738"/>
      <c r="AK1521" s="738"/>
      <c r="AL1521" s="738"/>
      <c r="AM1521" s="738"/>
      <c r="AN1521" s="738"/>
      <c r="AO1521" s="738"/>
      <c r="AP1521" s="738"/>
      <c r="AQ1521" s="738"/>
      <c r="BC1521" s="1148"/>
      <c r="BD1521" s="13"/>
    </row>
    <row r="1522" s="6" customFormat="1" customHeight="1" spans="1:56">
      <c r="A1522" s="529"/>
      <c r="B1522" s="213"/>
      <c r="C1522" s="1198"/>
      <c r="D1522" s="409"/>
      <c r="E1522" s="465"/>
      <c r="F1522" s="1157"/>
      <c r="G1522" s="388"/>
      <c r="H1522" s="217"/>
      <c r="I1522" s="915"/>
      <c r="J1522" s="217"/>
      <c r="K1522" s="660"/>
      <c r="L1522" s="388"/>
      <c r="M1522" s="388"/>
      <c r="N1522" s="217"/>
      <c r="O1522" s="295"/>
      <c r="P1522" s="388"/>
      <c r="Q1522" s="388"/>
      <c r="R1522" s="295"/>
      <c r="S1522" s="1205"/>
      <c r="T1522" s="777"/>
      <c r="U1522" s="738"/>
      <c r="V1522" s="738"/>
      <c r="W1522" s="738"/>
      <c r="X1522" s="738"/>
      <c r="Y1522" s="738"/>
      <c r="Z1522" s="738"/>
      <c r="AA1522" s="738"/>
      <c r="AB1522" s="738"/>
      <c r="AC1522" s="738"/>
      <c r="AD1522" s="738"/>
      <c r="AE1522" s="738"/>
      <c r="AF1522" s="738"/>
      <c r="AG1522" s="738"/>
      <c r="AH1522" s="738"/>
      <c r="AI1522" s="738"/>
      <c r="AJ1522" s="738"/>
      <c r="AK1522" s="738"/>
      <c r="AL1522" s="738"/>
      <c r="AM1522" s="738"/>
      <c r="AN1522" s="738"/>
      <c r="AO1522" s="738"/>
      <c r="AP1522" s="738"/>
      <c r="AQ1522" s="738"/>
      <c r="BC1522" s="698"/>
      <c r="BD1522" s="13"/>
    </row>
    <row r="1523" s="6" customFormat="1" customHeight="1" spans="1:56">
      <c r="A1523" s="529"/>
      <c r="B1523" s="213"/>
      <c r="C1523" s="1198"/>
      <c r="D1523" s="409"/>
      <c r="E1523" s="465"/>
      <c r="F1523" s="1157"/>
      <c r="G1523" s="388"/>
      <c r="H1523" s="217"/>
      <c r="I1523" s="915"/>
      <c r="J1523" s="217"/>
      <c r="K1523" s="660"/>
      <c r="L1523" s="388"/>
      <c r="M1523" s="388"/>
      <c r="N1523" s="217"/>
      <c r="O1523" s="295"/>
      <c r="P1523" s="388"/>
      <c r="Q1523" s="388"/>
      <c r="R1523" s="295"/>
      <c r="S1523" s="1205"/>
      <c r="T1523" s="775"/>
      <c r="U1523" s="738"/>
      <c r="V1523" s="738"/>
      <c r="W1523" s="738"/>
      <c r="X1523" s="738"/>
      <c r="Y1523" s="738"/>
      <c r="Z1523" s="738"/>
      <c r="AA1523" s="738"/>
      <c r="AB1523" s="738"/>
      <c r="AC1523" s="738"/>
      <c r="AD1523" s="738"/>
      <c r="AE1523" s="738"/>
      <c r="AF1523" s="738"/>
      <c r="AG1523" s="738"/>
      <c r="AH1523" s="738"/>
      <c r="AI1523" s="738"/>
      <c r="AJ1523" s="738"/>
      <c r="AK1523" s="738"/>
      <c r="AL1523" s="738"/>
      <c r="AM1523" s="738"/>
      <c r="AN1523" s="738"/>
      <c r="AO1523" s="738"/>
      <c r="AP1523" s="738"/>
      <c r="AQ1523" s="738"/>
      <c r="BC1523" s="1148"/>
      <c r="BD1523" s="1212"/>
    </row>
    <row r="1524" s="6" customFormat="1" customHeight="1" spans="1:56">
      <c r="A1524" s="529"/>
      <c r="B1524" s="213"/>
      <c r="C1524" s="1198"/>
      <c r="D1524" s="409"/>
      <c r="E1524" s="465"/>
      <c r="F1524" s="1157"/>
      <c r="G1524" s="388"/>
      <c r="H1524" s="217"/>
      <c r="I1524" s="915"/>
      <c r="J1524" s="217"/>
      <c r="K1524" s="660"/>
      <c r="L1524" s="388"/>
      <c r="M1524" s="388"/>
      <c r="N1524" s="217"/>
      <c r="O1524" s="295"/>
      <c r="P1524" s="388"/>
      <c r="Q1524" s="388"/>
      <c r="R1524" s="295"/>
      <c r="S1524" s="1205"/>
      <c r="T1524" s="777"/>
      <c r="U1524" s="738"/>
      <c r="V1524" s="738"/>
      <c r="W1524" s="738"/>
      <c r="X1524" s="738"/>
      <c r="Y1524" s="738"/>
      <c r="Z1524" s="738"/>
      <c r="AA1524" s="738"/>
      <c r="AB1524" s="738"/>
      <c r="AC1524" s="738"/>
      <c r="AD1524" s="738"/>
      <c r="AE1524" s="738"/>
      <c r="AF1524" s="738"/>
      <c r="AG1524" s="738"/>
      <c r="AH1524" s="738"/>
      <c r="AI1524" s="738"/>
      <c r="AJ1524" s="738"/>
      <c r="AK1524" s="738"/>
      <c r="AL1524" s="738"/>
      <c r="AM1524" s="738"/>
      <c r="AN1524" s="738"/>
      <c r="AO1524" s="738"/>
      <c r="AP1524" s="738"/>
      <c r="AQ1524" s="738"/>
      <c r="BC1524" s="698"/>
      <c r="BD1524" s="13"/>
    </row>
    <row r="1525" s="6" customFormat="1" customHeight="1" spans="1:56">
      <c r="A1525" s="529"/>
      <c r="B1525" s="213"/>
      <c r="C1525" s="1198"/>
      <c r="D1525" s="409"/>
      <c r="E1525" s="465"/>
      <c r="F1525" s="1157"/>
      <c r="G1525" s="388"/>
      <c r="H1525" s="217"/>
      <c r="I1525" s="915"/>
      <c r="J1525" s="217"/>
      <c r="K1525" s="660"/>
      <c r="L1525" s="388"/>
      <c r="M1525" s="388"/>
      <c r="N1525" s="204"/>
      <c r="O1525" s="295"/>
      <c r="P1525" s="217"/>
      <c r="Q1525" s="217"/>
      <c r="R1525" s="217"/>
      <c r="S1525" s="1158"/>
      <c r="T1525" s="777"/>
      <c r="U1525" s="738"/>
      <c r="V1525" s="738"/>
      <c r="W1525" s="738"/>
      <c r="X1525" s="738"/>
      <c r="Y1525" s="738"/>
      <c r="Z1525" s="738"/>
      <c r="AA1525" s="738"/>
      <c r="AB1525" s="738"/>
      <c r="AC1525" s="738"/>
      <c r="AD1525" s="738"/>
      <c r="AE1525" s="738"/>
      <c r="AF1525" s="738"/>
      <c r="AG1525" s="738"/>
      <c r="AH1525" s="738"/>
      <c r="AI1525" s="738"/>
      <c r="AJ1525" s="738"/>
      <c r="AK1525" s="738"/>
      <c r="AL1525" s="738"/>
      <c r="AM1525" s="738"/>
      <c r="AN1525" s="738"/>
      <c r="AO1525" s="738"/>
      <c r="AP1525" s="738"/>
      <c r="AQ1525" s="738"/>
      <c r="BC1525" s="1148"/>
      <c r="BD1525" s="1212"/>
    </row>
    <row r="1526" s="6" customFormat="1" customHeight="1" spans="1:56">
      <c r="A1526" s="529"/>
      <c r="B1526" s="213"/>
      <c r="C1526" s="1198"/>
      <c r="D1526" s="409"/>
      <c r="E1526" s="465"/>
      <c r="F1526" s="1157"/>
      <c r="G1526" s="388"/>
      <c r="H1526" s="217"/>
      <c r="I1526" s="915"/>
      <c r="J1526" s="217"/>
      <c r="K1526" s="660"/>
      <c r="L1526" s="388"/>
      <c r="M1526" s="388"/>
      <c r="N1526" s="204"/>
      <c r="O1526" s="295"/>
      <c r="P1526" s="217"/>
      <c r="Q1526" s="217"/>
      <c r="R1526" s="217"/>
      <c r="S1526" s="688"/>
      <c r="T1526" s="777"/>
      <c r="U1526" s="738"/>
      <c r="V1526" s="738"/>
      <c r="W1526" s="738"/>
      <c r="X1526" s="738"/>
      <c r="Y1526" s="738"/>
      <c r="Z1526" s="738"/>
      <c r="AA1526" s="738"/>
      <c r="AB1526" s="738"/>
      <c r="AC1526" s="738"/>
      <c r="AD1526" s="738"/>
      <c r="AE1526" s="738"/>
      <c r="AF1526" s="738"/>
      <c r="AG1526" s="738"/>
      <c r="AH1526" s="738"/>
      <c r="AI1526" s="738"/>
      <c r="AJ1526" s="738"/>
      <c r="AK1526" s="738"/>
      <c r="AL1526" s="738"/>
      <c r="AM1526" s="738"/>
      <c r="AN1526" s="738"/>
      <c r="AO1526" s="738"/>
      <c r="AP1526" s="738"/>
      <c r="AQ1526" s="738"/>
      <c r="BC1526" s="698"/>
      <c r="BD1526" s="13"/>
    </row>
    <row r="1527" s="6" customFormat="1" customHeight="1" spans="1:56">
      <c r="A1527" s="529"/>
      <c r="B1527" s="213"/>
      <c r="C1527" s="1198"/>
      <c r="D1527" s="409"/>
      <c r="E1527" s="465"/>
      <c r="F1527" s="1157"/>
      <c r="G1527" s="388"/>
      <c r="H1527" s="217"/>
      <c r="I1527" s="915"/>
      <c r="J1527" s="217"/>
      <c r="K1527" s="660"/>
      <c r="L1527" s="388"/>
      <c r="M1527" s="388"/>
      <c r="N1527" s="204"/>
      <c r="O1527" s="295"/>
      <c r="P1527" s="217"/>
      <c r="Q1527" s="217"/>
      <c r="R1527" s="217"/>
      <c r="S1527" s="688"/>
      <c r="T1527" s="777"/>
      <c r="U1527" s="738"/>
      <c r="V1527" s="738"/>
      <c r="W1527" s="738"/>
      <c r="X1527" s="738"/>
      <c r="Y1527" s="738"/>
      <c r="Z1527" s="738"/>
      <c r="AA1527" s="738"/>
      <c r="AB1527" s="738"/>
      <c r="AC1527" s="738"/>
      <c r="AD1527" s="738"/>
      <c r="AE1527" s="738"/>
      <c r="AF1527" s="738"/>
      <c r="AG1527" s="738"/>
      <c r="AH1527" s="738"/>
      <c r="AI1527" s="738"/>
      <c r="AJ1527" s="738"/>
      <c r="AK1527" s="738"/>
      <c r="AL1527" s="738"/>
      <c r="AM1527" s="738"/>
      <c r="AN1527" s="738"/>
      <c r="AO1527" s="738"/>
      <c r="AP1527" s="738"/>
      <c r="AQ1527" s="738"/>
      <c r="BC1527" s="1148"/>
      <c r="BD1527" s="1212"/>
    </row>
    <row r="1528" s="6" customFormat="1" customHeight="1" spans="1:56">
      <c r="A1528" s="529"/>
      <c r="B1528" s="213"/>
      <c r="C1528" s="1198"/>
      <c r="D1528" s="409"/>
      <c r="E1528" s="465"/>
      <c r="F1528" s="1157"/>
      <c r="G1528" s="388"/>
      <c r="H1528" s="217"/>
      <c r="I1528" s="915"/>
      <c r="J1528" s="217"/>
      <c r="K1528" s="660"/>
      <c r="L1528" s="388"/>
      <c r="M1528" s="388"/>
      <c r="N1528" s="217"/>
      <c r="O1528" s="295"/>
      <c r="P1528" s="388"/>
      <c r="Q1528" s="388"/>
      <c r="R1528" s="295"/>
      <c r="S1528" s="1205"/>
      <c r="T1528" s="777"/>
      <c r="U1528" s="738"/>
      <c r="V1528" s="738"/>
      <c r="W1528" s="738"/>
      <c r="X1528" s="738"/>
      <c r="Y1528" s="738"/>
      <c r="Z1528" s="738"/>
      <c r="AA1528" s="738"/>
      <c r="AB1528" s="738"/>
      <c r="AC1528" s="738"/>
      <c r="AD1528" s="738"/>
      <c r="AE1528" s="738"/>
      <c r="AF1528" s="738"/>
      <c r="AG1528" s="738"/>
      <c r="AH1528" s="738"/>
      <c r="AI1528" s="738"/>
      <c r="AJ1528" s="738"/>
      <c r="AK1528" s="738"/>
      <c r="AL1528" s="738"/>
      <c r="AM1528" s="738"/>
      <c r="AN1528" s="738"/>
      <c r="AO1528" s="738"/>
      <c r="AP1528" s="738"/>
      <c r="AQ1528" s="738"/>
      <c r="BC1528" s="1148"/>
      <c r="BD1528" s="13"/>
    </row>
    <row r="1529" s="6" customFormat="1" customHeight="1" spans="1:56">
      <c r="A1529" s="529"/>
      <c r="B1529" s="213"/>
      <c r="C1529" s="1198"/>
      <c r="D1529" s="409"/>
      <c r="E1529" s="465"/>
      <c r="F1529" s="1157"/>
      <c r="G1529" s="388"/>
      <c r="H1529" s="217"/>
      <c r="I1529" s="915"/>
      <c r="J1529" s="217"/>
      <c r="K1529" s="660"/>
      <c r="L1529" s="388"/>
      <c r="M1529" s="388"/>
      <c r="N1529" s="217"/>
      <c r="O1529" s="295"/>
      <c r="P1529" s="388"/>
      <c r="Q1529" s="388"/>
      <c r="R1529" s="295"/>
      <c r="S1529" s="1205"/>
      <c r="T1529" s="777"/>
      <c r="U1529" s="738"/>
      <c r="V1529" s="738"/>
      <c r="W1529" s="738"/>
      <c r="X1529" s="738"/>
      <c r="Y1529" s="738"/>
      <c r="Z1529" s="738"/>
      <c r="AA1529" s="738"/>
      <c r="AB1529" s="738"/>
      <c r="AC1529" s="738"/>
      <c r="AD1529" s="738"/>
      <c r="AE1529" s="738"/>
      <c r="AF1529" s="738"/>
      <c r="AG1529" s="738"/>
      <c r="AH1529" s="738"/>
      <c r="AI1529" s="738"/>
      <c r="AJ1529" s="738"/>
      <c r="AK1529" s="738"/>
      <c r="AL1529" s="738"/>
      <c r="AM1529" s="738"/>
      <c r="AN1529" s="738"/>
      <c r="AO1529" s="738"/>
      <c r="AP1529" s="738"/>
      <c r="AQ1529" s="738"/>
      <c r="BC1529" s="1148"/>
      <c r="BD1529" s="933"/>
    </row>
    <row r="1530" s="6" customFormat="1" customHeight="1" spans="1:56">
      <c r="A1530" s="529"/>
      <c r="B1530" s="213"/>
      <c r="C1530" s="1198"/>
      <c r="D1530" s="409"/>
      <c r="E1530" s="465"/>
      <c r="F1530" s="1157"/>
      <c r="G1530" s="388"/>
      <c r="H1530" s="217"/>
      <c r="I1530" s="915"/>
      <c r="J1530" s="217"/>
      <c r="K1530" s="660"/>
      <c r="L1530" s="388"/>
      <c r="M1530" s="388"/>
      <c r="N1530" s="217"/>
      <c r="O1530" s="295"/>
      <c r="P1530" s="388"/>
      <c r="Q1530" s="388"/>
      <c r="R1530" s="295"/>
      <c r="S1530" s="1205"/>
      <c r="T1530" s="777"/>
      <c r="U1530" s="738"/>
      <c r="V1530" s="738"/>
      <c r="W1530" s="738"/>
      <c r="X1530" s="738"/>
      <c r="Y1530" s="738"/>
      <c r="Z1530" s="738"/>
      <c r="AA1530" s="738"/>
      <c r="AB1530" s="738"/>
      <c r="AC1530" s="738"/>
      <c r="AD1530" s="738"/>
      <c r="AE1530" s="738"/>
      <c r="AF1530" s="738"/>
      <c r="AG1530" s="738"/>
      <c r="AH1530" s="738"/>
      <c r="AI1530" s="738"/>
      <c r="AJ1530" s="738"/>
      <c r="AK1530" s="738"/>
      <c r="AL1530" s="738"/>
      <c r="AM1530" s="738"/>
      <c r="AN1530" s="738"/>
      <c r="AO1530" s="738"/>
      <c r="AP1530" s="738"/>
      <c r="AQ1530" s="738"/>
      <c r="BC1530" s="1148"/>
      <c r="BD1530" s="13"/>
    </row>
    <row r="1531" s="6" customFormat="1" customHeight="1" spans="1:56">
      <c r="A1531" s="529"/>
      <c r="B1531" s="213"/>
      <c r="C1531" s="1198"/>
      <c r="D1531" s="409"/>
      <c r="E1531" s="465"/>
      <c r="F1531" s="1157"/>
      <c r="G1531" s="388"/>
      <c r="H1531" s="217"/>
      <c r="I1531" s="915"/>
      <c r="J1531" s="217"/>
      <c r="K1531" s="660"/>
      <c r="L1531" s="388"/>
      <c r="M1531" s="388"/>
      <c r="N1531" s="217"/>
      <c r="O1531" s="295"/>
      <c r="P1531" s="388"/>
      <c r="Q1531" s="388"/>
      <c r="R1531" s="295"/>
      <c r="S1531" s="1205"/>
      <c r="T1531" s="775"/>
      <c r="U1531" s="738"/>
      <c r="V1531" s="738"/>
      <c r="W1531" s="738"/>
      <c r="X1531" s="738"/>
      <c r="Y1531" s="738"/>
      <c r="Z1531" s="738"/>
      <c r="AA1531" s="738"/>
      <c r="AB1531" s="738"/>
      <c r="AC1531" s="738"/>
      <c r="AD1531" s="738"/>
      <c r="AE1531" s="738"/>
      <c r="AF1531" s="738"/>
      <c r="AG1531" s="738"/>
      <c r="AH1531" s="738"/>
      <c r="AI1531" s="738"/>
      <c r="AJ1531" s="738"/>
      <c r="AK1531" s="738"/>
      <c r="AL1531" s="738"/>
      <c r="AM1531" s="738"/>
      <c r="AN1531" s="738"/>
      <c r="AO1531" s="738"/>
      <c r="AP1531" s="738"/>
      <c r="AQ1531" s="738"/>
      <c r="BC1531" s="1148"/>
      <c r="BD1531" s="933"/>
    </row>
    <row r="1532" s="6" customFormat="1" customHeight="1" spans="1:56">
      <c r="A1532" s="529"/>
      <c r="B1532" s="213"/>
      <c r="C1532" s="1198"/>
      <c r="D1532" s="409"/>
      <c r="E1532" s="465"/>
      <c r="F1532" s="1157"/>
      <c r="G1532" s="388"/>
      <c r="H1532" s="217"/>
      <c r="I1532" s="915"/>
      <c r="J1532" s="217"/>
      <c r="K1532" s="660"/>
      <c r="L1532" s="388"/>
      <c r="M1532" s="388"/>
      <c r="N1532" s="217"/>
      <c r="O1532" s="295"/>
      <c r="P1532" s="388"/>
      <c r="Q1532" s="388"/>
      <c r="R1532" s="295"/>
      <c r="S1532" s="1205"/>
      <c r="T1532" s="777"/>
      <c r="U1532" s="738"/>
      <c r="V1532" s="738"/>
      <c r="W1532" s="738"/>
      <c r="X1532" s="738"/>
      <c r="Y1532" s="738"/>
      <c r="Z1532" s="738"/>
      <c r="AA1532" s="738"/>
      <c r="AB1532" s="738"/>
      <c r="AC1532" s="738"/>
      <c r="AD1532" s="738"/>
      <c r="AE1532" s="738"/>
      <c r="AF1532" s="738"/>
      <c r="AG1532" s="738"/>
      <c r="AH1532" s="738"/>
      <c r="AI1532" s="738"/>
      <c r="AJ1532" s="738"/>
      <c r="AK1532" s="738"/>
      <c r="AL1532" s="738"/>
      <c r="AM1532" s="738"/>
      <c r="AN1532" s="738"/>
      <c r="AO1532" s="738"/>
      <c r="AP1532" s="738"/>
      <c r="AQ1532" s="738"/>
      <c r="BC1532" s="1148"/>
      <c r="BD1532" s="13"/>
    </row>
    <row r="1533" s="6" customFormat="1" customHeight="1" spans="1:56">
      <c r="A1533" s="529"/>
      <c r="B1533" s="213"/>
      <c r="C1533" s="1198"/>
      <c r="D1533" s="409"/>
      <c r="E1533" s="465"/>
      <c r="F1533" s="1157"/>
      <c r="G1533" s="388"/>
      <c r="H1533" s="217"/>
      <c r="I1533" s="915"/>
      <c r="J1533" s="217"/>
      <c r="K1533" s="660"/>
      <c r="L1533" s="388"/>
      <c r="M1533" s="388"/>
      <c r="N1533" s="217"/>
      <c r="O1533" s="295"/>
      <c r="P1533" s="388"/>
      <c r="Q1533" s="388"/>
      <c r="R1533" s="295"/>
      <c r="S1533" s="1205"/>
      <c r="T1533" s="775"/>
      <c r="U1533" s="738"/>
      <c r="V1533" s="738"/>
      <c r="W1533" s="738"/>
      <c r="X1533" s="738"/>
      <c r="Y1533" s="738"/>
      <c r="Z1533" s="738"/>
      <c r="AA1533" s="738"/>
      <c r="AB1533" s="738"/>
      <c r="AC1533" s="738"/>
      <c r="AD1533" s="738"/>
      <c r="AE1533" s="738"/>
      <c r="AF1533" s="738"/>
      <c r="AG1533" s="738"/>
      <c r="AH1533" s="738"/>
      <c r="AI1533" s="738"/>
      <c r="AJ1533" s="738"/>
      <c r="AK1533" s="738"/>
      <c r="AL1533" s="738"/>
      <c r="AM1533" s="738"/>
      <c r="AN1533" s="738"/>
      <c r="AO1533" s="738"/>
      <c r="AP1533" s="738"/>
      <c r="AQ1533" s="738"/>
      <c r="BC1533" s="1148"/>
      <c r="BD1533" s="13"/>
    </row>
    <row r="1534" s="6" customFormat="1" customHeight="1" spans="1:56">
      <c r="A1534" s="529"/>
      <c r="B1534" s="213"/>
      <c r="C1534" s="1198"/>
      <c r="D1534" s="409"/>
      <c r="E1534" s="465"/>
      <c r="F1534" s="1157"/>
      <c r="G1534" s="388"/>
      <c r="H1534" s="217"/>
      <c r="I1534" s="915"/>
      <c r="J1534" s="217"/>
      <c r="K1534" s="660"/>
      <c r="L1534" s="388"/>
      <c r="M1534" s="388"/>
      <c r="N1534" s="217"/>
      <c r="O1534" s="295"/>
      <c r="P1534" s="388"/>
      <c r="Q1534" s="388"/>
      <c r="R1534" s="295"/>
      <c r="S1534" s="1205"/>
      <c r="T1534" s="777"/>
      <c r="U1534" s="738"/>
      <c r="V1534" s="738"/>
      <c r="W1534" s="738"/>
      <c r="X1534" s="738"/>
      <c r="Y1534" s="738"/>
      <c r="Z1534" s="738"/>
      <c r="AA1534" s="738"/>
      <c r="AB1534" s="738"/>
      <c r="AC1534" s="738"/>
      <c r="AD1534" s="738"/>
      <c r="AE1534" s="738"/>
      <c r="AF1534" s="738"/>
      <c r="AG1534" s="738"/>
      <c r="AH1534" s="738"/>
      <c r="AI1534" s="738"/>
      <c r="AJ1534" s="738"/>
      <c r="AK1534" s="738"/>
      <c r="AL1534" s="738"/>
      <c r="AM1534" s="738"/>
      <c r="AN1534" s="738"/>
      <c r="AO1534" s="738"/>
      <c r="AP1534" s="738"/>
      <c r="AQ1534" s="738"/>
      <c r="BC1534" s="1148"/>
      <c r="BD1534" s="933"/>
    </row>
    <row r="1535" s="6" customFormat="1" customHeight="1" spans="1:56">
      <c r="A1535" s="529"/>
      <c r="B1535" s="213"/>
      <c r="C1535" s="1198"/>
      <c r="D1535" s="409"/>
      <c r="E1535" s="465"/>
      <c r="F1535" s="1157"/>
      <c r="G1535" s="388"/>
      <c r="H1535" s="217"/>
      <c r="I1535" s="915"/>
      <c r="J1535" s="217"/>
      <c r="K1535" s="660"/>
      <c r="L1535" s="388"/>
      <c r="M1535" s="388"/>
      <c r="N1535" s="217"/>
      <c r="O1535" s="295"/>
      <c r="P1535" s="388"/>
      <c r="Q1535" s="388"/>
      <c r="R1535" s="295"/>
      <c r="S1535" s="1205"/>
      <c r="T1535" s="777"/>
      <c r="U1535" s="738"/>
      <c r="V1535" s="738"/>
      <c r="W1535" s="738"/>
      <c r="X1535" s="738"/>
      <c r="Y1535" s="738"/>
      <c r="Z1535" s="738"/>
      <c r="AA1535" s="738"/>
      <c r="AB1535" s="738"/>
      <c r="AC1535" s="738"/>
      <c r="AD1535" s="738"/>
      <c r="AE1535" s="738"/>
      <c r="AF1535" s="738"/>
      <c r="AG1535" s="738"/>
      <c r="AH1535" s="738"/>
      <c r="AI1535" s="738"/>
      <c r="AJ1535" s="738"/>
      <c r="AK1535" s="738"/>
      <c r="AL1535" s="738"/>
      <c r="AM1535" s="738"/>
      <c r="AN1535" s="738"/>
      <c r="AO1535" s="738"/>
      <c r="AP1535" s="738"/>
      <c r="AQ1535" s="738"/>
      <c r="BC1535" s="1148"/>
      <c r="BD1535" s="13"/>
    </row>
    <row r="1536" s="6" customFormat="1" customHeight="1" spans="1:56">
      <c r="A1536" s="529"/>
      <c r="B1536" s="213"/>
      <c r="C1536" s="1198"/>
      <c r="D1536" s="409"/>
      <c r="E1536" s="465"/>
      <c r="F1536" s="1157"/>
      <c r="G1536" s="388"/>
      <c r="H1536" s="217"/>
      <c r="I1536" s="915"/>
      <c r="J1536" s="217"/>
      <c r="K1536" s="660"/>
      <c r="L1536" s="388"/>
      <c r="M1536" s="388"/>
      <c r="N1536" s="217"/>
      <c r="O1536" s="295"/>
      <c r="P1536" s="388"/>
      <c r="Q1536" s="388"/>
      <c r="R1536" s="295"/>
      <c r="S1536" s="1205"/>
      <c r="T1536" s="775"/>
      <c r="U1536" s="738"/>
      <c r="V1536" s="738"/>
      <c r="W1536" s="738"/>
      <c r="X1536" s="738"/>
      <c r="Y1536" s="738"/>
      <c r="Z1536" s="738"/>
      <c r="AA1536" s="738"/>
      <c r="AB1536" s="738"/>
      <c r="AC1536" s="738"/>
      <c r="AD1536" s="738"/>
      <c r="AE1536" s="738"/>
      <c r="AF1536" s="738"/>
      <c r="AG1536" s="738"/>
      <c r="AH1536" s="738"/>
      <c r="AI1536" s="738"/>
      <c r="AJ1536" s="738"/>
      <c r="AK1536" s="738"/>
      <c r="AL1536" s="738"/>
      <c r="AM1536" s="738"/>
      <c r="AN1536" s="738"/>
      <c r="AO1536" s="738"/>
      <c r="AP1536" s="738"/>
      <c r="AQ1536" s="738"/>
      <c r="BC1536" s="1148"/>
      <c r="BD1536" s="13"/>
    </row>
    <row r="1537" s="6" customFormat="1" customHeight="1" spans="1:56">
      <c r="A1537" s="529"/>
      <c r="B1537" s="213"/>
      <c r="C1537" s="1198"/>
      <c r="D1537" s="409"/>
      <c r="E1537" s="465"/>
      <c r="F1537" s="1157"/>
      <c r="G1537" s="388"/>
      <c r="H1537" s="217"/>
      <c r="I1537" s="915"/>
      <c r="J1537" s="217"/>
      <c r="K1537" s="660"/>
      <c r="L1537" s="388"/>
      <c r="M1537" s="388"/>
      <c r="N1537" s="217"/>
      <c r="O1537" s="295"/>
      <c r="P1537" s="388"/>
      <c r="Q1537" s="388"/>
      <c r="R1537" s="295"/>
      <c r="S1537" s="1205"/>
      <c r="T1537" s="777"/>
      <c r="U1537" s="738"/>
      <c r="V1537" s="738"/>
      <c r="W1537" s="738"/>
      <c r="X1537" s="738"/>
      <c r="Y1537" s="738"/>
      <c r="Z1537" s="738"/>
      <c r="AA1537" s="738"/>
      <c r="AB1537" s="738"/>
      <c r="AC1537" s="738"/>
      <c r="AD1537" s="738"/>
      <c r="AE1537" s="738"/>
      <c r="AF1537" s="738"/>
      <c r="AG1537" s="738"/>
      <c r="AH1537" s="738"/>
      <c r="AI1537" s="738"/>
      <c r="AJ1537" s="738"/>
      <c r="AK1537" s="738"/>
      <c r="AL1537" s="738"/>
      <c r="AM1537" s="738"/>
      <c r="AN1537" s="738"/>
      <c r="AO1537" s="738"/>
      <c r="AP1537" s="738"/>
      <c r="AQ1537" s="738"/>
      <c r="BC1537" s="1148"/>
      <c r="BD1537" s="13"/>
    </row>
    <row r="1538" s="6" customFormat="1" customHeight="1" spans="1:56">
      <c r="A1538" s="529"/>
      <c r="B1538" s="213"/>
      <c r="C1538" s="1198"/>
      <c r="D1538" s="409"/>
      <c r="E1538" s="465"/>
      <c r="F1538" s="1157"/>
      <c r="G1538" s="388"/>
      <c r="H1538" s="217"/>
      <c r="I1538" s="915"/>
      <c r="J1538" s="217"/>
      <c r="K1538" s="660"/>
      <c r="L1538" s="388"/>
      <c r="M1538" s="388"/>
      <c r="N1538" s="217"/>
      <c r="O1538" s="295"/>
      <c r="P1538" s="388"/>
      <c r="Q1538" s="388"/>
      <c r="R1538" s="295"/>
      <c r="S1538" s="1205"/>
      <c r="T1538" s="777"/>
      <c r="U1538" s="738"/>
      <c r="V1538" s="738"/>
      <c r="W1538" s="738"/>
      <c r="X1538" s="738"/>
      <c r="Y1538" s="738"/>
      <c r="Z1538" s="738"/>
      <c r="AA1538" s="738"/>
      <c r="AB1538" s="738"/>
      <c r="AC1538" s="738"/>
      <c r="AD1538" s="738"/>
      <c r="AE1538" s="738"/>
      <c r="AF1538" s="738"/>
      <c r="AG1538" s="738"/>
      <c r="AH1538" s="738"/>
      <c r="AI1538" s="738"/>
      <c r="AJ1538" s="738"/>
      <c r="AK1538" s="738"/>
      <c r="AL1538" s="738"/>
      <c r="AM1538" s="738"/>
      <c r="AN1538" s="738"/>
      <c r="AO1538" s="738"/>
      <c r="AP1538" s="738"/>
      <c r="AQ1538" s="738"/>
      <c r="BC1538" s="1148"/>
      <c r="BD1538" s="13"/>
    </row>
    <row r="1539" s="6" customFormat="1" customHeight="1" spans="1:56">
      <c r="A1539" s="529"/>
      <c r="B1539" s="213"/>
      <c r="C1539" s="1198"/>
      <c r="D1539" s="409"/>
      <c r="E1539" s="465"/>
      <c r="F1539" s="1157"/>
      <c r="G1539" s="388"/>
      <c r="H1539" s="217"/>
      <c r="I1539" s="915"/>
      <c r="J1539" s="217"/>
      <c r="K1539" s="660"/>
      <c r="L1539" s="388"/>
      <c r="M1539" s="388"/>
      <c r="N1539" s="217"/>
      <c r="O1539" s="295"/>
      <c r="P1539" s="388"/>
      <c r="Q1539" s="388"/>
      <c r="R1539" s="295"/>
      <c r="S1539" s="1205"/>
      <c r="T1539" s="777"/>
      <c r="U1539" s="738"/>
      <c r="V1539" s="738"/>
      <c r="W1539" s="738"/>
      <c r="X1539" s="738"/>
      <c r="Y1539" s="738"/>
      <c r="Z1539" s="738"/>
      <c r="AA1539" s="738"/>
      <c r="AB1539" s="738"/>
      <c r="AC1539" s="738"/>
      <c r="AD1539" s="738"/>
      <c r="AE1539" s="738"/>
      <c r="AF1539" s="738"/>
      <c r="AG1539" s="738"/>
      <c r="AH1539" s="738"/>
      <c r="AI1539" s="738"/>
      <c r="AJ1539" s="738"/>
      <c r="AK1539" s="738"/>
      <c r="AL1539" s="738"/>
      <c r="AM1539" s="738"/>
      <c r="AN1539" s="738"/>
      <c r="AO1539" s="738"/>
      <c r="AP1539" s="738"/>
      <c r="AQ1539" s="738"/>
      <c r="BC1539" s="1148"/>
      <c r="BD1539" s="13"/>
    </row>
    <row r="1540" s="6" customFormat="1" customHeight="1" spans="1:56">
      <c r="A1540" s="529"/>
      <c r="B1540" s="213"/>
      <c r="C1540" s="1198"/>
      <c r="D1540" s="409"/>
      <c r="E1540" s="465"/>
      <c r="F1540" s="1157"/>
      <c r="G1540" s="388"/>
      <c r="H1540" s="217"/>
      <c r="I1540" s="915"/>
      <c r="J1540" s="217"/>
      <c r="K1540" s="660"/>
      <c r="L1540" s="388"/>
      <c r="M1540" s="388"/>
      <c r="N1540" s="217"/>
      <c r="O1540" s="295"/>
      <c r="P1540" s="388"/>
      <c r="Q1540" s="388"/>
      <c r="R1540" s="295"/>
      <c r="S1540" s="1205"/>
      <c r="T1540" s="777"/>
      <c r="U1540" s="738"/>
      <c r="V1540" s="738"/>
      <c r="W1540" s="738"/>
      <c r="X1540" s="738"/>
      <c r="Y1540" s="738"/>
      <c r="Z1540" s="738"/>
      <c r="AA1540" s="738"/>
      <c r="AB1540" s="738"/>
      <c r="AC1540" s="738"/>
      <c r="AD1540" s="738"/>
      <c r="AE1540" s="738"/>
      <c r="AF1540" s="738"/>
      <c r="AG1540" s="738"/>
      <c r="AH1540" s="738"/>
      <c r="AI1540" s="738"/>
      <c r="AJ1540" s="738"/>
      <c r="AK1540" s="738"/>
      <c r="AL1540" s="738"/>
      <c r="AM1540" s="738"/>
      <c r="AN1540" s="738"/>
      <c r="AO1540" s="738"/>
      <c r="AP1540" s="738"/>
      <c r="AQ1540" s="738"/>
      <c r="BC1540" s="1148"/>
      <c r="BD1540" s="13"/>
    </row>
    <row r="1541" s="6" customFormat="1" customHeight="1" spans="1:56">
      <c r="A1541" s="529"/>
      <c r="B1541" s="213"/>
      <c r="C1541" s="1198"/>
      <c r="D1541" s="409"/>
      <c r="E1541" s="465"/>
      <c r="F1541" s="1157"/>
      <c r="G1541" s="388"/>
      <c r="H1541" s="217"/>
      <c r="I1541" s="915"/>
      <c r="J1541" s="217"/>
      <c r="K1541" s="660"/>
      <c r="L1541" s="388"/>
      <c r="M1541" s="388"/>
      <c r="N1541" s="217"/>
      <c r="O1541" s="295"/>
      <c r="P1541" s="388"/>
      <c r="Q1541" s="388"/>
      <c r="R1541" s="295"/>
      <c r="S1541" s="1205"/>
      <c r="T1541" s="777"/>
      <c r="U1541" s="738"/>
      <c r="V1541" s="738"/>
      <c r="W1541" s="738"/>
      <c r="X1541" s="738"/>
      <c r="Y1541" s="738"/>
      <c r="Z1541" s="738"/>
      <c r="AA1541" s="738"/>
      <c r="AB1541" s="738"/>
      <c r="AC1541" s="738"/>
      <c r="AD1541" s="738"/>
      <c r="AE1541" s="738"/>
      <c r="AF1541" s="738"/>
      <c r="AG1541" s="738"/>
      <c r="AH1541" s="738"/>
      <c r="AI1541" s="738"/>
      <c r="AJ1541" s="738"/>
      <c r="AK1541" s="738"/>
      <c r="AL1541" s="738"/>
      <c r="AM1541" s="738"/>
      <c r="AN1541" s="738"/>
      <c r="AO1541" s="738"/>
      <c r="AP1541" s="738"/>
      <c r="AQ1541" s="738"/>
      <c r="BC1541" s="698"/>
      <c r="BD1541" s="13"/>
    </row>
    <row r="1542" s="6" customFormat="1" customHeight="1" spans="1:56">
      <c r="A1542" s="529"/>
      <c r="B1542" s="213"/>
      <c r="C1542" s="1198"/>
      <c r="D1542" s="409"/>
      <c r="E1542" s="465"/>
      <c r="F1542" s="1157"/>
      <c r="G1542" s="388"/>
      <c r="H1542" s="217"/>
      <c r="I1542" s="915"/>
      <c r="J1542" s="217"/>
      <c r="K1542" s="660"/>
      <c r="L1542" s="388"/>
      <c r="M1542" s="388"/>
      <c r="N1542" s="217"/>
      <c r="O1542" s="295"/>
      <c r="P1542" s="388"/>
      <c r="Q1542" s="388"/>
      <c r="R1542" s="295"/>
      <c r="S1542" s="1205"/>
      <c r="T1542" s="777"/>
      <c r="U1542" s="738"/>
      <c r="V1542" s="738"/>
      <c r="W1542" s="738"/>
      <c r="X1542" s="738"/>
      <c r="Y1542" s="738"/>
      <c r="Z1542" s="738"/>
      <c r="AA1542" s="738"/>
      <c r="AB1542" s="738"/>
      <c r="AC1542" s="738"/>
      <c r="AD1542" s="738"/>
      <c r="AE1542" s="738"/>
      <c r="AF1542" s="738"/>
      <c r="AG1542" s="738"/>
      <c r="AH1542" s="738"/>
      <c r="AI1542" s="738"/>
      <c r="AJ1542" s="738"/>
      <c r="AK1542" s="738"/>
      <c r="AL1542" s="738"/>
      <c r="AM1542" s="738"/>
      <c r="AN1542" s="738"/>
      <c r="AO1542" s="738"/>
      <c r="AP1542" s="738"/>
      <c r="AQ1542" s="738"/>
      <c r="BC1542" s="1148"/>
      <c r="BD1542" s="1212"/>
    </row>
    <row r="1543" s="6" customFormat="1" customHeight="1" spans="1:56">
      <c r="A1543" s="529"/>
      <c r="B1543" s="213"/>
      <c r="C1543" s="1198"/>
      <c r="D1543" s="409"/>
      <c r="E1543" s="465"/>
      <c r="F1543" s="1157"/>
      <c r="G1543" s="388"/>
      <c r="H1543" s="217"/>
      <c r="I1543" s="915"/>
      <c r="J1543" s="217"/>
      <c r="K1543" s="660"/>
      <c r="L1543" s="388"/>
      <c r="M1543" s="388"/>
      <c r="N1543" s="217"/>
      <c r="O1543" s="295"/>
      <c r="P1543" s="388"/>
      <c r="Q1543" s="388"/>
      <c r="R1543" s="295"/>
      <c r="S1543" s="1205"/>
      <c r="T1543" s="775"/>
      <c r="U1543" s="738"/>
      <c r="V1543" s="738"/>
      <c r="W1543" s="738"/>
      <c r="X1543" s="738"/>
      <c r="Y1543" s="738"/>
      <c r="Z1543" s="738"/>
      <c r="AA1543" s="738"/>
      <c r="AB1543" s="738"/>
      <c r="AC1543" s="738"/>
      <c r="AD1543" s="738"/>
      <c r="AE1543" s="738"/>
      <c r="AF1543" s="738"/>
      <c r="AG1543" s="738"/>
      <c r="AH1543" s="738"/>
      <c r="AI1543" s="738"/>
      <c r="AJ1543" s="738"/>
      <c r="AK1543" s="738"/>
      <c r="AL1543" s="738"/>
      <c r="AM1543" s="738"/>
      <c r="AN1543" s="738"/>
      <c r="AO1543" s="738"/>
      <c r="AP1543" s="738"/>
      <c r="AQ1543" s="738"/>
      <c r="BC1543" s="698"/>
      <c r="BD1543" s="13"/>
    </row>
    <row r="1544" s="6" customFormat="1" customHeight="1" spans="1:56">
      <c r="A1544" s="529"/>
      <c r="B1544" s="213"/>
      <c r="C1544" s="1198"/>
      <c r="D1544" s="409"/>
      <c r="E1544" s="465"/>
      <c r="F1544" s="1157"/>
      <c r="G1544" s="388"/>
      <c r="H1544" s="217"/>
      <c r="I1544" s="915"/>
      <c r="J1544" s="217"/>
      <c r="K1544" s="660"/>
      <c r="L1544" s="388"/>
      <c r="M1544" s="388"/>
      <c r="N1544" s="217"/>
      <c r="O1544" s="295"/>
      <c r="P1544" s="388"/>
      <c r="Q1544" s="388"/>
      <c r="R1544" s="295"/>
      <c r="S1544" s="1205"/>
      <c r="T1544" s="777"/>
      <c r="U1544" s="738"/>
      <c r="V1544" s="738"/>
      <c r="W1544" s="738"/>
      <c r="X1544" s="738"/>
      <c r="Y1544" s="738"/>
      <c r="Z1544" s="738"/>
      <c r="AA1544" s="738"/>
      <c r="AB1544" s="738"/>
      <c r="AC1544" s="738"/>
      <c r="AD1544" s="738"/>
      <c r="AE1544" s="738"/>
      <c r="AF1544" s="738"/>
      <c r="AG1544" s="738"/>
      <c r="AH1544" s="738"/>
      <c r="AI1544" s="738"/>
      <c r="AJ1544" s="738"/>
      <c r="AK1544" s="738"/>
      <c r="AL1544" s="738"/>
      <c r="AM1544" s="738"/>
      <c r="AN1544" s="738"/>
      <c r="AO1544" s="738"/>
      <c r="AP1544" s="738"/>
      <c r="AQ1544" s="738"/>
      <c r="BC1544" s="1148"/>
      <c r="BD1544" s="1212"/>
    </row>
    <row r="1545" s="6" customFormat="1" customHeight="1" spans="1:56">
      <c r="A1545" s="529"/>
      <c r="B1545" s="213"/>
      <c r="C1545" s="1198"/>
      <c r="D1545" s="409"/>
      <c r="E1545" s="465"/>
      <c r="F1545" s="1157"/>
      <c r="G1545" s="388"/>
      <c r="H1545" s="217"/>
      <c r="I1545" s="915"/>
      <c r="J1545" s="217"/>
      <c r="K1545" s="660"/>
      <c r="L1545" s="388"/>
      <c r="M1545" s="388"/>
      <c r="N1545" s="204"/>
      <c r="O1545" s="295"/>
      <c r="P1545" s="217"/>
      <c r="Q1545" s="217"/>
      <c r="R1545" s="217"/>
      <c r="S1545" s="1158"/>
      <c r="T1545" s="777"/>
      <c r="U1545" s="738"/>
      <c r="V1545" s="738"/>
      <c r="W1545" s="738"/>
      <c r="X1545" s="738"/>
      <c r="Y1545" s="738"/>
      <c r="Z1545" s="738"/>
      <c r="AA1545" s="738"/>
      <c r="AB1545" s="738"/>
      <c r="AC1545" s="738"/>
      <c r="AD1545" s="738"/>
      <c r="AE1545" s="738"/>
      <c r="AF1545" s="738"/>
      <c r="AG1545" s="738"/>
      <c r="AH1545" s="738"/>
      <c r="AI1545" s="738"/>
      <c r="AJ1545" s="738"/>
      <c r="AK1545" s="738"/>
      <c r="AL1545" s="738"/>
      <c r="AM1545" s="738"/>
      <c r="AN1545" s="738"/>
      <c r="AO1545" s="738"/>
      <c r="AP1545" s="738"/>
      <c r="AQ1545" s="738"/>
      <c r="BC1545" s="698"/>
      <c r="BD1545" s="13"/>
    </row>
    <row r="1546" s="6" customFormat="1" customHeight="1" spans="1:56">
      <c r="A1546" s="529"/>
      <c r="B1546" s="213"/>
      <c r="C1546" s="1198"/>
      <c r="D1546" s="409"/>
      <c r="E1546" s="465"/>
      <c r="F1546" s="1157"/>
      <c r="G1546" s="388"/>
      <c r="H1546" s="217"/>
      <c r="I1546" s="915"/>
      <c r="J1546" s="217"/>
      <c r="K1546" s="660"/>
      <c r="L1546" s="388"/>
      <c r="M1546" s="388"/>
      <c r="N1546" s="204"/>
      <c r="O1546" s="295"/>
      <c r="P1546" s="217"/>
      <c r="Q1546" s="217"/>
      <c r="R1546" s="217"/>
      <c r="S1546" s="688"/>
      <c r="T1546" s="777"/>
      <c r="U1546" s="738"/>
      <c r="V1546" s="738"/>
      <c r="W1546" s="738"/>
      <c r="X1546" s="738"/>
      <c r="Y1546" s="738"/>
      <c r="Z1546" s="738"/>
      <c r="AA1546" s="738"/>
      <c r="AB1546" s="738"/>
      <c r="AC1546" s="738"/>
      <c r="AD1546" s="738"/>
      <c r="AE1546" s="738"/>
      <c r="AF1546" s="738"/>
      <c r="AG1546" s="738"/>
      <c r="AH1546" s="738"/>
      <c r="AI1546" s="738"/>
      <c r="AJ1546" s="738"/>
      <c r="AK1546" s="738"/>
      <c r="AL1546" s="738"/>
      <c r="AM1546" s="738"/>
      <c r="AN1546" s="738"/>
      <c r="AO1546" s="738"/>
      <c r="AP1546" s="738"/>
      <c r="AQ1546" s="738"/>
      <c r="BC1546" s="698"/>
      <c r="BD1546" s="1212"/>
    </row>
    <row r="1547" s="6" customFormat="1" customHeight="1" spans="1:56">
      <c r="A1547" s="529"/>
      <c r="B1547" s="213"/>
      <c r="C1547" s="1198"/>
      <c r="D1547" s="409"/>
      <c r="E1547" s="465"/>
      <c r="F1547" s="1157"/>
      <c r="G1547" s="388"/>
      <c r="H1547" s="217"/>
      <c r="I1547" s="915"/>
      <c r="J1547" s="217"/>
      <c r="K1547" s="660"/>
      <c r="L1547" s="388"/>
      <c r="M1547" s="388"/>
      <c r="N1547" s="204"/>
      <c r="O1547" s="295"/>
      <c r="P1547" s="217"/>
      <c r="Q1547" s="217"/>
      <c r="R1547" s="217"/>
      <c r="S1547" s="688"/>
      <c r="T1547" s="777"/>
      <c r="U1547" s="738"/>
      <c r="V1547" s="738"/>
      <c r="W1547" s="738"/>
      <c r="X1547" s="738"/>
      <c r="Y1547" s="738"/>
      <c r="Z1547" s="738"/>
      <c r="AA1547" s="738"/>
      <c r="AB1547" s="738"/>
      <c r="AC1547" s="738"/>
      <c r="AD1547" s="738"/>
      <c r="AE1547" s="738"/>
      <c r="AF1547" s="738"/>
      <c r="AG1547" s="738"/>
      <c r="AH1547" s="738"/>
      <c r="AI1547" s="738"/>
      <c r="AJ1547" s="738"/>
      <c r="AK1547" s="738"/>
      <c r="AL1547" s="738"/>
      <c r="AM1547" s="738"/>
      <c r="AN1547" s="738"/>
      <c r="AO1547" s="738"/>
      <c r="AP1547" s="738"/>
      <c r="AQ1547" s="738"/>
      <c r="BC1547" s="698"/>
      <c r="BD1547" s="1212"/>
    </row>
    <row r="1548" s="6" customFormat="1" customHeight="1" spans="1:56">
      <c r="A1548" s="529"/>
      <c r="B1548" s="213"/>
      <c r="C1548" s="1198"/>
      <c r="D1548" s="409"/>
      <c r="E1548" s="465"/>
      <c r="F1548" s="1157"/>
      <c r="G1548" s="388"/>
      <c r="H1548" s="217"/>
      <c r="I1548" s="915"/>
      <c r="J1548" s="217"/>
      <c r="K1548" s="660"/>
      <c r="L1548" s="388"/>
      <c r="M1548" s="388"/>
      <c r="N1548" s="204"/>
      <c r="O1548" s="295"/>
      <c r="P1548" s="217"/>
      <c r="Q1548" s="217"/>
      <c r="R1548" s="217"/>
      <c r="S1548" s="688"/>
      <c r="T1548" s="777"/>
      <c r="U1548" s="738"/>
      <c r="V1548" s="738"/>
      <c r="W1548" s="738"/>
      <c r="X1548" s="738"/>
      <c r="Y1548" s="738"/>
      <c r="Z1548" s="738"/>
      <c r="AA1548" s="738"/>
      <c r="AB1548" s="738"/>
      <c r="AC1548" s="738"/>
      <c r="AD1548" s="738"/>
      <c r="AE1548" s="738"/>
      <c r="AF1548" s="738"/>
      <c r="AG1548" s="738"/>
      <c r="AH1548" s="738"/>
      <c r="AI1548" s="738"/>
      <c r="AJ1548" s="738"/>
      <c r="AK1548" s="738"/>
      <c r="AL1548" s="738"/>
      <c r="AM1548" s="738"/>
      <c r="AN1548" s="738"/>
      <c r="AO1548" s="738"/>
      <c r="AP1548" s="738"/>
      <c r="AQ1548" s="738"/>
      <c r="BC1548" s="698"/>
      <c r="BD1548" s="1212"/>
    </row>
    <row r="1549" s="6" customFormat="1" customHeight="1" spans="1:56">
      <c r="A1549" s="529"/>
      <c r="B1549" s="213"/>
      <c r="C1549" s="1198"/>
      <c r="D1549" s="409"/>
      <c r="E1549" s="465"/>
      <c r="F1549" s="1157"/>
      <c r="G1549" s="388"/>
      <c r="H1549" s="217"/>
      <c r="I1549" s="915"/>
      <c r="J1549" s="217"/>
      <c r="K1549" s="660"/>
      <c r="L1549" s="388"/>
      <c r="M1549" s="388"/>
      <c r="N1549" s="217"/>
      <c r="O1549" s="295"/>
      <c r="P1549" s="388"/>
      <c r="Q1549" s="388"/>
      <c r="R1549" s="295"/>
      <c r="S1549" s="1205"/>
      <c r="T1549" s="777"/>
      <c r="U1549" s="738"/>
      <c r="V1549" s="738"/>
      <c r="W1549" s="738"/>
      <c r="X1549" s="738"/>
      <c r="Y1549" s="738"/>
      <c r="Z1549" s="738"/>
      <c r="AA1549" s="738"/>
      <c r="AB1549" s="738"/>
      <c r="AC1549" s="738"/>
      <c r="AD1549" s="738"/>
      <c r="AE1549" s="738"/>
      <c r="AF1549" s="738"/>
      <c r="AG1549" s="738"/>
      <c r="AH1549" s="738"/>
      <c r="AI1549" s="738"/>
      <c r="AJ1549" s="738"/>
      <c r="AK1549" s="738"/>
      <c r="AL1549" s="738"/>
      <c r="AM1549" s="738"/>
      <c r="AN1549" s="738"/>
      <c r="AO1549" s="738"/>
      <c r="AP1549" s="738"/>
      <c r="AQ1549" s="738"/>
      <c r="BC1549" s="698"/>
      <c r="BD1549" s="1212"/>
    </row>
    <row r="1550" s="6" customFormat="1" customHeight="1" spans="1:56">
      <c r="A1550" s="529"/>
      <c r="B1550" s="213"/>
      <c r="C1550" s="1198"/>
      <c r="D1550" s="409"/>
      <c r="E1550" s="465"/>
      <c r="F1550" s="1157"/>
      <c r="G1550" s="388"/>
      <c r="H1550" s="217"/>
      <c r="I1550" s="915"/>
      <c r="J1550" s="217"/>
      <c r="K1550" s="660"/>
      <c r="L1550" s="388"/>
      <c r="M1550" s="388"/>
      <c r="N1550" s="217"/>
      <c r="O1550" s="295"/>
      <c r="P1550" s="388"/>
      <c r="Q1550" s="388"/>
      <c r="R1550" s="295"/>
      <c r="S1550" s="1205"/>
      <c r="T1550" s="777"/>
      <c r="U1550" s="738"/>
      <c r="V1550" s="738"/>
      <c r="W1550" s="738"/>
      <c r="X1550" s="738"/>
      <c r="Y1550" s="738"/>
      <c r="Z1550" s="738"/>
      <c r="AA1550" s="738"/>
      <c r="AB1550" s="738"/>
      <c r="AC1550" s="738"/>
      <c r="AD1550" s="738"/>
      <c r="AE1550" s="738"/>
      <c r="AF1550" s="738"/>
      <c r="AG1550" s="738"/>
      <c r="AH1550" s="738"/>
      <c r="AI1550" s="738"/>
      <c r="AJ1550" s="738"/>
      <c r="AK1550" s="738"/>
      <c r="AL1550" s="738"/>
      <c r="AM1550" s="738"/>
      <c r="AN1550" s="738"/>
      <c r="AO1550" s="738"/>
      <c r="AP1550" s="738"/>
      <c r="AQ1550" s="738"/>
      <c r="BC1550" s="698"/>
      <c r="BD1550" s="1212"/>
    </row>
    <row r="1551" s="6" customFormat="1" customHeight="1" spans="1:56">
      <c r="A1551" s="529"/>
      <c r="B1551" s="213"/>
      <c r="C1551" s="1198"/>
      <c r="D1551" s="409"/>
      <c r="E1551" s="465"/>
      <c r="F1551" s="1157"/>
      <c r="G1551" s="388"/>
      <c r="H1551" s="217"/>
      <c r="I1551" s="915"/>
      <c r="J1551" s="217"/>
      <c r="K1551" s="660"/>
      <c r="L1551" s="388"/>
      <c r="M1551" s="388"/>
      <c r="N1551" s="217"/>
      <c r="O1551" s="295"/>
      <c r="P1551" s="388"/>
      <c r="Q1551" s="388"/>
      <c r="R1551" s="295"/>
      <c r="S1551" s="1205"/>
      <c r="T1551" s="777"/>
      <c r="U1551" s="738"/>
      <c r="V1551" s="738"/>
      <c r="W1551" s="738"/>
      <c r="X1551" s="738"/>
      <c r="Y1551" s="738"/>
      <c r="Z1551" s="738"/>
      <c r="AA1551" s="738"/>
      <c r="AB1551" s="738"/>
      <c r="AC1551" s="738"/>
      <c r="AD1551" s="738"/>
      <c r="AE1551" s="738"/>
      <c r="AF1551" s="738"/>
      <c r="AG1551" s="738"/>
      <c r="AH1551" s="738"/>
      <c r="AI1551" s="738"/>
      <c r="AJ1551" s="738"/>
      <c r="AK1551" s="738"/>
      <c r="AL1551" s="738"/>
      <c r="AM1551" s="738"/>
      <c r="AN1551" s="738"/>
      <c r="AO1551" s="738"/>
      <c r="AP1551" s="738"/>
      <c r="AQ1551" s="738"/>
      <c r="BC1551" s="698"/>
      <c r="BD1551" s="1212"/>
    </row>
    <row r="1552" s="6" customFormat="1" customHeight="1" spans="1:56">
      <c r="A1552" s="529"/>
      <c r="B1552" s="213"/>
      <c r="C1552" s="1198"/>
      <c r="D1552" s="409"/>
      <c r="E1552" s="465"/>
      <c r="F1552" s="1157"/>
      <c r="G1552" s="388"/>
      <c r="H1552" s="217"/>
      <c r="I1552" s="915"/>
      <c r="J1552" s="217"/>
      <c r="K1552" s="660"/>
      <c r="L1552" s="388"/>
      <c r="M1552" s="388"/>
      <c r="N1552" s="217"/>
      <c r="O1552" s="295"/>
      <c r="P1552" s="388"/>
      <c r="Q1552" s="388"/>
      <c r="R1552" s="295"/>
      <c r="S1552" s="1205"/>
      <c r="T1552" s="777"/>
      <c r="U1552" s="738"/>
      <c r="V1552" s="738"/>
      <c r="W1552" s="738"/>
      <c r="X1552" s="738"/>
      <c r="Y1552" s="738"/>
      <c r="Z1552" s="738"/>
      <c r="AA1552" s="738"/>
      <c r="AB1552" s="738"/>
      <c r="AC1552" s="738"/>
      <c r="AD1552" s="738"/>
      <c r="AE1552" s="738"/>
      <c r="AF1552" s="738"/>
      <c r="AG1552" s="738"/>
      <c r="AH1552" s="738"/>
      <c r="AI1552" s="738"/>
      <c r="AJ1552" s="738"/>
      <c r="AK1552" s="738"/>
      <c r="AL1552" s="738"/>
      <c r="AM1552" s="738"/>
      <c r="AN1552" s="738"/>
      <c r="AO1552" s="738"/>
      <c r="AP1552" s="738"/>
      <c r="AQ1552" s="738"/>
      <c r="BC1552" s="698"/>
      <c r="BD1552" s="1212"/>
    </row>
    <row r="1553" s="6" customFormat="1" customHeight="1" spans="1:56">
      <c r="A1553" s="529"/>
      <c r="B1553" s="213"/>
      <c r="C1553" s="1198"/>
      <c r="D1553" s="409"/>
      <c r="E1553" s="465"/>
      <c r="F1553" s="1157"/>
      <c r="G1553" s="388"/>
      <c r="H1553" s="217"/>
      <c r="I1553" s="915"/>
      <c r="J1553" s="217"/>
      <c r="K1553" s="660"/>
      <c r="L1553" s="388"/>
      <c r="M1553" s="388"/>
      <c r="N1553" s="217"/>
      <c r="O1553" s="295"/>
      <c r="P1553" s="388"/>
      <c r="Q1553" s="388"/>
      <c r="R1553" s="295"/>
      <c r="S1553" s="1205"/>
      <c r="T1553" s="775"/>
      <c r="U1553" s="738"/>
      <c r="V1553" s="738"/>
      <c r="W1553" s="738"/>
      <c r="X1553" s="738"/>
      <c r="Y1553" s="738"/>
      <c r="Z1553" s="738"/>
      <c r="AA1553" s="738"/>
      <c r="AB1553" s="738"/>
      <c r="AC1553" s="738"/>
      <c r="AD1553" s="738"/>
      <c r="AE1553" s="738"/>
      <c r="AF1553" s="738"/>
      <c r="AG1553" s="738"/>
      <c r="AH1553" s="738"/>
      <c r="AI1553" s="738"/>
      <c r="AJ1553" s="738"/>
      <c r="AK1553" s="738"/>
      <c r="AL1553" s="738"/>
      <c r="AM1553" s="738"/>
      <c r="AN1553" s="738"/>
      <c r="AO1553" s="738"/>
      <c r="AP1553" s="738"/>
      <c r="AQ1553" s="738"/>
      <c r="BC1553" s="698"/>
      <c r="BD1553" s="1212"/>
    </row>
    <row r="1554" s="6" customFormat="1" customHeight="1" spans="1:56">
      <c r="A1554" s="529"/>
      <c r="B1554" s="213"/>
      <c r="C1554" s="1198"/>
      <c r="D1554" s="409"/>
      <c r="E1554" s="465"/>
      <c r="F1554" s="1157"/>
      <c r="G1554" s="388"/>
      <c r="H1554" s="217"/>
      <c r="I1554" s="915"/>
      <c r="J1554" s="217"/>
      <c r="K1554" s="660"/>
      <c r="L1554" s="388"/>
      <c r="M1554" s="388"/>
      <c r="N1554" s="217"/>
      <c r="O1554" s="295"/>
      <c r="P1554" s="388"/>
      <c r="Q1554" s="388"/>
      <c r="R1554" s="295"/>
      <c r="S1554" s="1205"/>
      <c r="T1554" s="777"/>
      <c r="U1554" s="738"/>
      <c r="V1554" s="738"/>
      <c r="W1554" s="738"/>
      <c r="X1554" s="738"/>
      <c r="Y1554" s="738"/>
      <c r="Z1554" s="738"/>
      <c r="AA1554" s="738"/>
      <c r="AB1554" s="738"/>
      <c r="AC1554" s="738"/>
      <c r="AD1554" s="738"/>
      <c r="AE1554" s="738"/>
      <c r="AF1554" s="738"/>
      <c r="AG1554" s="738"/>
      <c r="AH1554" s="738"/>
      <c r="AI1554" s="738"/>
      <c r="AJ1554" s="738"/>
      <c r="AK1554" s="738"/>
      <c r="AL1554" s="738"/>
      <c r="AM1554" s="738"/>
      <c r="AN1554" s="738"/>
      <c r="AO1554" s="738"/>
      <c r="AP1554" s="738"/>
      <c r="AQ1554" s="738"/>
      <c r="BC1554" s="698"/>
      <c r="BD1554" s="1212"/>
    </row>
    <row r="1555" s="6" customFormat="1" customHeight="1" spans="1:56">
      <c r="A1555" s="529"/>
      <c r="B1555" s="213"/>
      <c r="C1555" s="1198"/>
      <c r="D1555" s="409"/>
      <c r="E1555" s="465"/>
      <c r="F1555" s="1157"/>
      <c r="G1555" s="388"/>
      <c r="H1555" s="217"/>
      <c r="I1555" s="915"/>
      <c r="J1555" s="217"/>
      <c r="K1555" s="660"/>
      <c r="L1555" s="388"/>
      <c r="M1555" s="388"/>
      <c r="N1555" s="217"/>
      <c r="O1555" s="295"/>
      <c r="P1555" s="388"/>
      <c r="Q1555" s="388"/>
      <c r="R1555" s="295"/>
      <c r="S1555" s="1205"/>
      <c r="T1555" s="775"/>
      <c r="U1555" s="738"/>
      <c r="V1555" s="738"/>
      <c r="W1555" s="738"/>
      <c r="X1555" s="738"/>
      <c r="Y1555" s="738"/>
      <c r="Z1555" s="738"/>
      <c r="AA1555" s="738"/>
      <c r="AB1555" s="738"/>
      <c r="AC1555" s="738"/>
      <c r="AD1555" s="738"/>
      <c r="AE1555" s="738"/>
      <c r="AF1555" s="738"/>
      <c r="AG1555" s="738"/>
      <c r="AH1555" s="738"/>
      <c r="AI1555" s="738"/>
      <c r="AJ1555" s="738"/>
      <c r="AK1555" s="738"/>
      <c r="AL1555" s="738"/>
      <c r="AM1555" s="738"/>
      <c r="AN1555" s="738"/>
      <c r="AO1555" s="738"/>
      <c r="AP1555" s="738"/>
      <c r="AQ1555" s="738"/>
      <c r="BC1555" s="698"/>
      <c r="BD1555" s="1212"/>
    </row>
    <row r="1556" s="6" customFormat="1" customHeight="1" spans="1:56">
      <c r="A1556" s="529"/>
      <c r="B1556" s="213"/>
      <c r="C1556" s="1198"/>
      <c r="D1556" s="409"/>
      <c r="E1556" s="465"/>
      <c r="F1556" s="1157"/>
      <c r="G1556" s="388"/>
      <c r="H1556" s="217"/>
      <c r="I1556" s="915"/>
      <c r="J1556" s="217"/>
      <c r="K1556" s="660"/>
      <c r="L1556" s="388"/>
      <c r="M1556" s="388"/>
      <c r="N1556" s="217"/>
      <c r="O1556" s="295"/>
      <c r="P1556" s="388"/>
      <c r="Q1556" s="388"/>
      <c r="R1556" s="295"/>
      <c r="S1556" s="1205"/>
      <c r="T1556" s="777"/>
      <c r="U1556" s="738"/>
      <c r="V1556" s="738"/>
      <c r="W1556" s="738"/>
      <c r="X1556" s="738"/>
      <c r="Y1556" s="738"/>
      <c r="Z1556" s="738"/>
      <c r="AA1556" s="738"/>
      <c r="AB1556" s="738"/>
      <c r="AC1556" s="738"/>
      <c r="AD1556" s="738"/>
      <c r="AE1556" s="738"/>
      <c r="AF1556" s="738"/>
      <c r="AG1556" s="738"/>
      <c r="AH1556" s="738"/>
      <c r="AI1556" s="738"/>
      <c r="AJ1556" s="738"/>
      <c r="AK1556" s="738"/>
      <c r="AL1556" s="738"/>
      <c r="AM1556" s="738"/>
      <c r="AN1556" s="738"/>
      <c r="AO1556" s="738"/>
      <c r="AP1556" s="738"/>
      <c r="AQ1556" s="738"/>
      <c r="BC1556" s="698"/>
      <c r="BD1556" s="1212"/>
    </row>
    <row r="1557" s="6" customFormat="1" customHeight="1" spans="1:56">
      <c r="A1557" s="529"/>
      <c r="B1557" s="213"/>
      <c r="C1557" s="1198"/>
      <c r="D1557" s="409"/>
      <c r="E1557" s="465"/>
      <c r="F1557" s="1157"/>
      <c r="G1557" s="388"/>
      <c r="H1557" s="217"/>
      <c r="I1557" s="915"/>
      <c r="J1557" s="217"/>
      <c r="K1557" s="660"/>
      <c r="L1557" s="388"/>
      <c r="M1557" s="388"/>
      <c r="N1557" s="204"/>
      <c r="O1557" s="295"/>
      <c r="P1557" s="217"/>
      <c r="Q1557" s="217"/>
      <c r="R1557" s="217"/>
      <c r="S1557" s="1158"/>
      <c r="T1557" s="777"/>
      <c r="U1557" s="738"/>
      <c r="V1557" s="738"/>
      <c r="W1557" s="738"/>
      <c r="X1557" s="738"/>
      <c r="Y1557" s="738"/>
      <c r="Z1557" s="738"/>
      <c r="AA1557" s="738"/>
      <c r="AB1557" s="738"/>
      <c r="AC1557" s="738"/>
      <c r="AD1557" s="738"/>
      <c r="AE1557" s="738"/>
      <c r="AF1557" s="738"/>
      <c r="AG1557" s="738"/>
      <c r="AH1557" s="738"/>
      <c r="AI1557" s="738"/>
      <c r="AJ1557" s="738"/>
      <c r="AK1557" s="738"/>
      <c r="AL1557" s="738"/>
      <c r="AM1557" s="738"/>
      <c r="AN1557" s="738"/>
      <c r="AO1557" s="738"/>
      <c r="AP1557" s="738"/>
      <c r="AQ1557" s="738"/>
      <c r="BC1557" s="698"/>
      <c r="BD1557" s="1212"/>
    </row>
    <row r="1558" s="6" customFormat="1" customHeight="1" spans="1:56">
      <c r="A1558" s="529"/>
      <c r="B1558" s="213"/>
      <c r="C1558" s="1198"/>
      <c r="D1558" s="409"/>
      <c r="E1558" s="465"/>
      <c r="F1558" s="1157"/>
      <c r="G1558" s="388"/>
      <c r="H1558" s="217"/>
      <c r="I1558" s="915"/>
      <c r="J1558" s="217"/>
      <c r="K1558" s="660"/>
      <c r="L1558" s="388"/>
      <c r="M1558" s="388"/>
      <c r="N1558" s="204"/>
      <c r="O1558" s="295"/>
      <c r="P1558" s="217"/>
      <c r="Q1558" s="217"/>
      <c r="R1558" s="217"/>
      <c r="S1558" s="688"/>
      <c r="T1558" s="777"/>
      <c r="U1558" s="738"/>
      <c r="V1558" s="738"/>
      <c r="W1558" s="738"/>
      <c r="X1558" s="738"/>
      <c r="Y1558" s="738"/>
      <c r="Z1558" s="738"/>
      <c r="AA1558" s="738"/>
      <c r="AB1558" s="738"/>
      <c r="AC1558" s="738"/>
      <c r="AD1558" s="738"/>
      <c r="AE1558" s="738"/>
      <c r="AF1558" s="738"/>
      <c r="AG1558" s="738"/>
      <c r="AH1558" s="738"/>
      <c r="AI1558" s="738"/>
      <c r="AJ1558" s="738"/>
      <c r="AK1558" s="738"/>
      <c r="AL1558" s="738"/>
      <c r="AM1558" s="738"/>
      <c r="AN1558" s="738"/>
      <c r="AO1558" s="738"/>
      <c r="AP1558" s="738"/>
      <c r="AQ1558" s="738"/>
      <c r="BC1558" s="698"/>
      <c r="BD1558" s="1212"/>
    </row>
    <row r="1559" s="6" customFormat="1" customHeight="1" spans="1:56">
      <c r="A1559" s="529"/>
      <c r="B1559" s="213"/>
      <c r="C1559" s="1198"/>
      <c r="D1559" s="409"/>
      <c r="E1559" s="465"/>
      <c r="F1559" s="1157"/>
      <c r="G1559" s="388"/>
      <c r="H1559" s="217"/>
      <c r="I1559" s="915"/>
      <c r="J1559" s="217"/>
      <c r="K1559" s="660"/>
      <c r="L1559" s="388"/>
      <c r="M1559" s="388"/>
      <c r="N1559" s="204"/>
      <c r="O1559" s="295"/>
      <c r="P1559" s="217"/>
      <c r="Q1559" s="217"/>
      <c r="R1559" s="217"/>
      <c r="S1559" s="1158"/>
      <c r="T1559" s="777"/>
      <c r="U1559" s="738"/>
      <c r="V1559" s="738"/>
      <c r="W1559" s="738"/>
      <c r="X1559" s="738"/>
      <c r="Y1559" s="738"/>
      <c r="Z1559" s="738"/>
      <c r="AA1559" s="738"/>
      <c r="AB1559" s="738"/>
      <c r="AC1559" s="738"/>
      <c r="AD1559" s="738"/>
      <c r="AE1559" s="738"/>
      <c r="AF1559" s="738"/>
      <c r="AG1559" s="738"/>
      <c r="AH1559" s="738"/>
      <c r="AI1559" s="738"/>
      <c r="AJ1559" s="738"/>
      <c r="AK1559" s="738"/>
      <c r="AL1559" s="738"/>
      <c r="AM1559" s="738"/>
      <c r="AN1559" s="738"/>
      <c r="AO1559" s="738"/>
      <c r="AP1559" s="738"/>
      <c r="AQ1559" s="738"/>
      <c r="BC1559" s="698"/>
      <c r="BD1559" s="1212"/>
    </row>
    <row r="1560" s="6" customFormat="1" customHeight="1" spans="1:56">
      <c r="A1560" s="529"/>
      <c r="B1560" s="213"/>
      <c r="C1560" s="1198"/>
      <c r="D1560" s="409"/>
      <c r="E1560" s="465"/>
      <c r="F1560" s="1157"/>
      <c r="G1560" s="388"/>
      <c r="H1560" s="217"/>
      <c r="I1560" s="915"/>
      <c r="J1560" s="217"/>
      <c r="K1560" s="660"/>
      <c r="L1560" s="388"/>
      <c r="M1560" s="388"/>
      <c r="N1560" s="204"/>
      <c r="O1560" s="295"/>
      <c r="P1560" s="217"/>
      <c r="Q1560" s="217"/>
      <c r="R1560" s="217"/>
      <c r="S1560" s="688"/>
      <c r="T1560" s="777"/>
      <c r="U1560" s="738"/>
      <c r="V1560" s="738"/>
      <c r="W1560" s="738"/>
      <c r="X1560" s="738"/>
      <c r="Y1560" s="738"/>
      <c r="Z1560" s="738"/>
      <c r="AA1560" s="738"/>
      <c r="AB1560" s="738"/>
      <c r="AC1560" s="738"/>
      <c r="AD1560" s="738"/>
      <c r="AE1560" s="738"/>
      <c r="AF1560" s="738"/>
      <c r="AG1560" s="738"/>
      <c r="AH1560" s="738"/>
      <c r="AI1560" s="738"/>
      <c r="AJ1560" s="738"/>
      <c r="AK1560" s="738"/>
      <c r="AL1560" s="738"/>
      <c r="AM1560" s="738"/>
      <c r="AN1560" s="738"/>
      <c r="AO1560" s="738"/>
      <c r="AP1560" s="738"/>
      <c r="AQ1560" s="738"/>
      <c r="BC1560" s="698"/>
      <c r="BD1560" s="1212"/>
    </row>
    <row r="1561" s="6" customFormat="1" customHeight="1" spans="1:56">
      <c r="A1561" s="529"/>
      <c r="B1561" s="213"/>
      <c r="C1561" s="1198"/>
      <c r="D1561" s="409"/>
      <c r="E1561" s="465"/>
      <c r="F1561" s="1157"/>
      <c r="G1561" s="388"/>
      <c r="H1561" s="217"/>
      <c r="I1561" s="915"/>
      <c r="J1561" s="217"/>
      <c r="K1561" s="660"/>
      <c r="L1561" s="388"/>
      <c r="M1561" s="388"/>
      <c r="N1561" s="204"/>
      <c r="O1561" s="295"/>
      <c r="P1561" s="217"/>
      <c r="Q1561" s="217"/>
      <c r="R1561" s="217"/>
      <c r="S1561" s="688"/>
      <c r="T1561" s="777"/>
      <c r="U1561" s="738"/>
      <c r="V1561" s="738"/>
      <c r="W1561" s="738"/>
      <c r="X1561" s="738"/>
      <c r="Y1561" s="738"/>
      <c r="Z1561" s="738"/>
      <c r="AA1561" s="738"/>
      <c r="AB1561" s="738"/>
      <c r="AC1561" s="738"/>
      <c r="AD1561" s="738"/>
      <c r="AE1561" s="738"/>
      <c r="AF1561" s="738"/>
      <c r="AG1561" s="738"/>
      <c r="AH1561" s="738"/>
      <c r="AI1561" s="738"/>
      <c r="AJ1561" s="738"/>
      <c r="AK1561" s="738"/>
      <c r="AL1561" s="738"/>
      <c r="AM1561" s="738"/>
      <c r="AN1561" s="738"/>
      <c r="AO1561" s="738"/>
      <c r="AP1561" s="738"/>
      <c r="AQ1561" s="738"/>
      <c r="BC1561" s="698"/>
      <c r="BD1561" s="1212"/>
    </row>
    <row r="1562" s="6" customFormat="1" customHeight="1" spans="1:56">
      <c r="A1562" s="529"/>
      <c r="B1562" s="213"/>
      <c r="C1562" s="1198"/>
      <c r="D1562" s="409"/>
      <c r="E1562" s="465"/>
      <c r="F1562" s="1157"/>
      <c r="G1562" s="388"/>
      <c r="H1562" s="217"/>
      <c r="I1562" s="915"/>
      <c r="J1562" s="217"/>
      <c r="K1562" s="660"/>
      <c r="L1562" s="388"/>
      <c r="M1562" s="388"/>
      <c r="N1562" s="204"/>
      <c r="O1562" s="295"/>
      <c r="P1562" s="217"/>
      <c r="Q1562" s="217"/>
      <c r="R1562" s="217"/>
      <c r="S1562" s="688"/>
      <c r="T1562" s="777"/>
      <c r="U1562" s="738"/>
      <c r="V1562" s="738"/>
      <c r="W1562" s="738"/>
      <c r="X1562" s="738"/>
      <c r="Y1562" s="738"/>
      <c r="Z1562" s="738"/>
      <c r="AA1562" s="738"/>
      <c r="AB1562" s="738"/>
      <c r="AC1562" s="738"/>
      <c r="AD1562" s="738"/>
      <c r="AE1562" s="738"/>
      <c r="AF1562" s="738"/>
      <c r="AG1562" s="738"/>
      <c r="AH1562" s="738"/>
      <c r="AI1562" s="738"/>
      <c r="AJ1562" s="738"/>
      <c r="AK1562" s="738"/>
      <c r="AL1562" s="738"/>
      <c r="AM1562" s="738"/>
      <c r="AN1562" s="738"/>
      <c r="AO1562" s="738"/>
      <c r="AP1562" s="738"/>
      <c r="AQ1562" s="738"/>
      <c r="BC1562" s="698"/>
      <c r="BD1562" s="1212"/>
    </row>
    <row r="1563" s="6" customFormat="1" customHeight="1" spans="1:56">
      <c r="A1563" s="529"/>
      <c r="B1563" s="213"/>
      <c r="C1563" s="1198"/>
      <c r="D1563" s="409"/>
      <c r="E1563" s="465"/>
      <c r="F1563" s="1157"/>
      <c r="G1563" s="388"/>
      <c r="H1563" s="217"/>
      <c r="I1563" s="915"/>
      <c r="J1563" s="217"/>
      <c r="K1563" s="660"/>
      <c r="L1563" s="388"/>
      <c r="M1563" s="388"/>
      <c r="N1563" s="204"/>
      <c r="O1563" s="295"/>
      <c r="P1563" s="217"/>
      <c r="Q1563" s="217"/>
      <c r="R1563" s="217"/>
      <c r="S1563" s="688"/>
      <c r="T1563" s="777"/>
      <c r="U1563" s="738"/>
      <c r="V1563" s="738"/>
      <c r="W1563" s="738"/>
      <c r="X1563" s="738"/>
      <c r="Y1563" s="738"/>
      <c r="Z1563" s="738"/>
      <c r="AA1563" s="738"/>
      <c r="AB1563" s="738"/>
      <c r="AC1563" s="738"/>
      <c r="AD1563" s="738"/>
      <c r="AE1563" s="738"/>
      <c r="AF1563" s="738"/>
      <c r="AG1563" s="738"/>
      <c r="AH1563" s="738"/>
      <c r="AI1563" s="738"/>
      <c r="AJ1563" s="738"/>
      <c r="AK1563" s="738"/>
      <c r="AL1563" s="738"/>
      <c r="AM1563" s="738"/>
      <c r="AN1563" s="738"/>
      <c r="AO1563" s="738"/>
      <c r="AP1563" s="738"/>
      <c r="AQ1563" s="738"/>
      <c r="BC1563" s="698"/>
      <c r="BD1563" s="1212"/>
    </row>
    <row r="1564" s="6" customFormat="1" customHeight="1" spans="1:56">
      <c r="A1564" s="529"/>
      <c r="B1564" s="213"/>
      <c r="C1564" s="1198"/>
      <c r="D1564" s="409"/>
      <c r="E1564" s="465"/>
      <c r="F1564" s="1157"/>
      <c r="G1564" s="388"/>
      <c r="H1564" s="217"/>
      <c r="I1564" s="915"/>
      <c r="J1564" s="217"/>
      <c r="K1564" s="660"/>
      <c r="L1564" s="388"/>
      <c r="M1564" s="388"/>
      <c r="N1564" s="217"/>
      <c r="O1564" s="295"/>
      <c r="P1564" s="388"/>
      <c r="Q1564" s="388"/>
      <c r="R1564" s="295"/>
      <c r="S1564" s="1205"/>
      <c r="T1564" s="777"/>
      <c r="U1564" s="738"/>
      <c r="V1564" s="738"/>
      <c r="W1564" s="738"/>
      <c r="X1564" s="738"/>
      <c r="Y1564" s="738"/>
      <c r="Z1564" s="738"/>
      <c r="AA1564" s="738"/>
      <c r="AB1564" s="738"/>
      <c r="AC1564" s="738"/>
      <c r="AD1564" s="738"/>
      <c r="AE1564" s="738"/>
      <c r="AF1564" s="738"/>
      <c r="AG1564" s="738"/>
      <c r="AH1564" s="738"/>
      <c r="AI1564" s="738"/>
      <c r="AJ1564" s="738"/>
      <c r="AK1564" s="738"/>
      <c r="AL1564" s="738"/>
      <c r="AM1564" s="738"/>
      <c r="AN1564" s="738"/>
      <c r="AO1564" s="738"/>
      <c r="AP1564" s="738"/>
      <c r="AQ1564" s="738"/>
      <c r="BC1564" s="698"/>
      <c r="BD1564" s="1212"/>
    </row>
    <row r="1565" s="6" customFormat="1" customHeight="1" spans="1:56">
      <c r="A1565" s="529"/>
      <c r="B1565" s="213"/>
      <c r="C1565" s="1198"/>
      <c r="D1565" s="409"/>
      <c r="E1565" s="465"/>
      <c r="F1565" s="1157"/>
      <c r="G1565" s="388"/>
      <c r="H1565" s="217"/>
      <c r="I1565" s="915"/>
      <c r="J1565" s="217"/>
      <c r="K1565" s="660"/>
      <c r="L1565" s="388"/>
      <c r="M1565" s="388"/>
      <c r="N1565" s="217"/>
      <c r="O1565" s="295"/>
      <c r="P1565" s="388"/>
      <c r="Q1565" s="388"/>
      <c r="R1565" s="295"/>
      <c r="S1565" s="1205"/>
      <c r="T1565" s="777"/>
      <c r="U1565" s="738"/>
      <c r="V1565" s="738"/>
      <c r="W1565" s="738"/>
      <c r="X1565" s="738"/>
      <c r="Y1565" s="738"/>
      <c r="Z1565" s="738"/>
      <c r="AA1565" s="738"/>
      <c r="AB1565" s="738"/>
      <c r="AC1565" s="738"/>
      <c r="AD1565" s="738"/>
      <c r="AE1565" s="738"/>
      <c r="AF1565" s="738"/>
      <c r="AG1565" s="738"/>
      <c r="AH1565" s="738"/>
      <c r="AI1565" s="738"/>
      <c r="AJ1565" s="738"/>
      <c r="AK1565" s="738"/>
      <c r="AL1565" s="738"/>
      <c r="AM1565" s="738"/>
      <c r="AN1565" s="738"/>
      <c r="AO1565" s="738"/>
      <c r="AP1565" s="738"/>
      <c r="AQ1565" s="738"/>
      <c r="BC1565" s="698"/>
      <c r="BD1565" s="1212"/>
    </row>
    <row r="1566" s="6" customFormat="1" customHeight="1" spans="1:56">
      <c r="A1566" s="529"/>
      <c r="B1566" s="213"/>
      <c r="C1566" s="1198"/>
      <c r="D1566" s="409"/>
      <c r="E1566" s="465"/>
      <c r="F1566" s="1157"/>
      <c r="G1566" s="388"/>
      <c r="H1566" s="217"/>
      <c r="I1566" s="915"/>
      <c r="J1566" s="217"/>
      <c r="K1566" s="660"/>
      <c r="L1566" s="388"/>
      <c r="M1566" s="388"/>
      <c r="N1566" s="217"/>
      <c r="O1566" s="295"/>
      <c r="P1566" s="388"/>
      <c r="Q1566" s="388"/>
      <c r="R1566" s="295"/>
      <c r="S1566" s="1205"/>
      <c r="T1566" s="777"/>
      <c r="U1566" s="738"/>
      <c r="V1566" s="738"/>
      <c r="W1566" s="738"/>
      <c r="X1566" s="738"/>
      <c r="Y1566" s="738"/>
      <c r="Z1566" s="738"/>
      <c r="AA1566" s="738"/>
      <c r="AB1566" s="738"/>
      <c r="AC1566" s="738"/>
      <c r="AD1566" s="738"/>
      <c r="AE1566" s="738"/>
      <c r="AF1566" s="738"/>
      <c r="AG1566" s="738"/>
      <c r="AH1566" s="738"/>
      <c r="AI1566" s="738"/>
      <c r="AJ1566" s="738"/>
      <c r="AK1566" s="738"/>
      <c r="AL1566" s="738"/>
      <c r="AM1566" s="738"/>
      <c r="AN1566" s="738"/>
      <c r="AO1566" s="738"/>
      <c r="AP1566" s="738"/>
      <c r="AQ1566" s="738"/>
      <c r="BC1566" s="698"/>
      <c r="BD1566" s="1212"/>
    </row>
    <row r="1567" s="6" customFormat="1" customHeight="1" spans="1:56">
      <c r="A1567" s="529"/>
      <c r="B1567" s="213"/>
      <c r="C1567" s="1198"/>
      <c r="D1567" s="409"/>
      <c r="E1567" s="465"/>
      <c r="F1567" s="1157"/>
      <c r="G1567" s="388"/>
      <c r="H1567" s="217"/>
      <c r="I1567" s="915"/>
      <c r="J1567" s="217"/>
      <c r="K1567" s="660"/>
      <c r="L1567" s="388"/>
      <c r="M1567" s="388"/>
      <c r="N1567" s="217"/>
      <c r="O1567" s="295"/>
      <c r="P1567" s="388"/>
      <c r="Q1567" s="388"/>
      <c r="R1567" s="295"/>
      <c r="S1567" s="1205"/>
      <c r="T1567" s="777"/>
      <c r="U1567" s="738"/>
      <c r="V1567" s="738"/>
      <c r="W1567" s="738"/>
      <c r="X1567" s="738"/>
      <c r="Y1567" s="738"/>
      <c r="Z1567" s="738"/>
      <c r="AA1567" s="738"/>
      <c r="AB1567" s="738"/>
      <c r="AC1567" s="738"/>
      <c r="AD1567" s="738"/>
      <c r="AE1567" s="738"/>
      <c r="AF1567" s="738"/>
      <c r="AG1567" s="738"/>
      <c r="AH1567" s="738"/>
      <c r="AI1567" s="738"/>
      <c r="AJ1567" s="738"/>
      <c r="AK1567" s="738"/>
      <c r="AL1567" s="738"/>
      <c r="AM1567" s="738"/>
      <c r="AN1567" s="738"/>
      <c r="AO1567" s="738"/>
      <c r="AP1567" s="738"/>
      <c r="AQ1567" s="738"/>
      <c r="BC1567" s="698"/>
      <c r="BD1567" s="1212"/>
    </row>
    <row r="1568" s="6" customFormat="1" customHeight="1" spans="1:56">
      <c r="A1568" s="529"/>
      <c r="B1568" s="213"/>
      <c r="C1568" s="1198"/>
      <c r="D1568" s="409"/>
      <c r="E1568" s="465"/>
      <c r="F1568" s="1157"/>
      <c r="G1568" s="388"/>
      <c r="H1568" s="217"/>
      <c r="I1568" s="915"/>
      <c r="J1568" s="217"/>
      <c r="K1568" s="660"/>
      <c r="L1568" s="388"/>
      <c r="M1568" s="388"/>
      <c r="N1568" s="217"/>
      <c r="O1568" s="295"/>
      <c r="P1568" s="388"/>
      <c r="Q1568" s="388"/>
      <c r="R1568" s="295"/>
      <c r="S1568" s="1205"/>
      <c r="T1568" s="775"/>
      <c r="U1568" s="738"/>
      <c r="V1568" s="738"/>
      <c r="W1568" s="738"/>
      <c r="X1568" s="738"/>
      <c r="Y1568" s="738"/>
      <c r="Z1568" s="738"/>
      <c r="AA1568" s="738"/>
      <c r="AB1568" s="738"/>
      <c r="AC1568" s="738"/>
      <c r="AD1568" s="738"/>
      <c r="AE1568" s="738"/>
      <c r="AF1568" s="738"/>
      <c r="AG1568" s="738"/>
      <c r="AH1568" s="738"/>
      <c r="AI1568" s="738"/>
      <c r="AJ1568" s="738"/>
      <c r="AK1568" s="738"/>
      <c r="AL1568" s="738"/>
      <c r="AM1568" s="738"/>
      <c r="AN1568" s="738"/>
      <c r="AO1568" s="738"/>
      <c r="AP1568" s="738"/>
      <c r="AQ1568" s="738"/>
      <c r="BC1568" s="698"/>
      <c r="BD1568" s="1212"/>
    </row>
    <row r="1569" s="6" customFormat="1" customHeight="1" spans="1:56">
      <c r="A1569" s="529"/>
      <c r="B1569" s="213"/>
      <c r="C1569" s="1198"/>
      <c r="D1569" s="409"/>
      <c r="E1569" s="465"/>
      <c r="F1569" s="1157"/>
      <c r="G1569" s="388"/>
      <c r="H1569" s="217"/>
      <c r="I1569" s="915"/>
      <c r="J1569" s="217"/>
      <c r="K1569" s="660"/>
      <c r="L1569" s="388"/>
      <c r="M1569" s="388"/>
      <c r="N1569" s="217"/>
      <c r="O1569" s="295"/>
      <c r="P1569" s="388"/>
      <c r="Q1569" s="388"/>
      <c r="R1569" s="295"/>
      <c r="S1569" s="1205"/>
      <c r="T1569" s="777"/>
      <c r="U1569" s="738"/>
      <c r="V1569" s="738"/>
      <c r="W1569" s="738"/>
      <c r="X1569" s="738"/>
      <c r="Y1569" s="738"/>
      <c r="Z1569" s="738"/>
      <c r="AA1569" s="738"/>
      <c r="AB1569" s="738"/>
      <c r="AC1569" s="738"/>
      <c r="AD1569" s="738"/>
      <c r="AE1569" s="738"/>
      <c r="AF1569" s="738"/>
      <c r="AG1569" s="738"/>
      <c r="AH1569" s="738"/>
      <c r="AI1569" s="738"/>
      <c r="AJ1569" s="738"/>
      <c r="AK1569" s="738"/>
      <c r="AL1569" s="738"/>
      <c r="AM1569" s="738"/>
      <c r="AN1569" s="738"/>
      <c r="AO1569" s="738"/>
      <c r="AP1569" s="738"/>
      <c r="AQ1569" s="738"/>
      <c r="BC1569" s="698"/>
      <c r="BD1569" s="1212"/>
    </row>
    <row r="1570" s="6" customFormat="1" customHeight="1" spans="1:56">
      <c r="A1570" s="529"/>
      <c r="B1570" s="213"/>
      <c r="C1570" s="1198"/>
      <c r="D1570" s="409"/>
      <c r="E1570" s="465"/>
      <c r="F1570" s="1157"/>
      <c r="G1570" s="388"/>
      <c r="H1570" s="217"/>
      <c r="I1570" s="915"/>
      <c r="J1570" s="217"/>
      <c r="K1570" s="660"/>
      <c r="L1570" s="388"/>
      <c r="M1570" s="388"/>
      <c r="N1570" s="217"/>
      <c r="O1570" s="295"/>
      <c r="P1570" s="388"/>
      <c r="Q1570" s="388"/>
      <c r="R1570" s="295"/>
      <c r="S1570" s="1205"/>
      <c r="T1570" s="777"/>
      <c r="U1570" s="738"/>
      <c r="V1570" s="738"/>
      <c r="W1570" s="738"/>
      <c r="X1570" s="738"/>
      <c r="Y1570" s="738"/>
      <c r="Z1570" s="738"/>
      <c r="AA1570" s="738"/>
      <c r="AB1570" s="738"/>
      <c r="AC1570" s="738"/>
      <c r="AD1570" s="738"/>
      <c r="AE1570" s="738"/>
      <c r="AF1570" s="738"/>
      <c r="AG1570" s="738"/>
      <c r="AH1570" s="738"/>
      <c r="AI1570" s="738"/>
      <c r="AJ1570" s="738"/>
      <c r="AK1570" s="738"/>
      <c r="AL1570" s="738"/>
      <c r="AM1570" s="738"/>
      <c r="AN1570" s="738"/>
      <c r="AO1570" s="738"/>
      <c r="AP1570" s="738"/>
      <c r="AQ1570" s="738"/>
      <c r="BC1570" s="698"/>
      <c r="BD1570" s="1212"/>
    </row>
    <row r="1571" s="6" customFormat="1" customHeight="1" spans="1:56">
      <c r="A1571" s="529"/>
      <c r="B1571" s="213"/>
      <c r="C1571" s="1198"/>
      <c r="D1571" s="409"/>
      <c r="E1571" s="465"/>
      <c r="F1571" s="1157"/>
      <c r="G1571" s="388"/>
      <c r="H1571" s="217"/>
      <c r="I1571" s="915"/>
      <c r="J1571" s="217"/>
      <c r="K1571" s="660"/>
      <c r="L1571" s="388"/>
      <c r="M1571" s="388"/>
      <c r="N1571" s="217"/>
      <c r="O1571" s="295"/>
      <c r="P1571" s="388"/>
      <c r="Q1571" s="388"/>
      <c r="R1571" s="295"/>
      <c r="S1571" s="1205"/>
      <c r="T1571" s="775"/>
      <c r="U1571" s="738"/>
      <c r="V1571" s="738"/>
      <c r="W1571" s="738"/>
      <c r="X1571" s="738"/>
      <c r="Y1571" s="738"/>
      <c r="Z1571" s="738"/>
      <c r="AA1571" s="738"/>
      <c r="AB1571" s="738"/>
      <c r="AC1571" s="738"/>
      <c r="AD1571" s="738"/>
      <c r="AE1571" s="738"/>
      <c r="AF1571" s="738"/>
      <c r="AG1571" s="738"/>
      <c r="AH1571" s="738"/>
      <c r="AI1571" s="738"/>
      <c r="AJ1571" s="738"/>
      <c r="AK1571" s="738"/>
      <c r="AL1571" s="738"/>
      <c r="AM1571" s="738"/>
      <c r="AN1571" s="738"/>
      <c r="AO1571" s="738"/>
      <c r="AP1571" s="738"/>
      <c r="AQ1571" s="738"/>
      <c r="BC1571" s="698"/>
      <c r="BD1571" s="1212"/>
    </row>
    <row r="1572" s="6" customFormat="1" customHeight="1" spans="1:56">
      <c r="A1572" s="529"/>
      <c r="B1572" s="213"/>
      <c r="C1572" s="1198"/>
      <c r="D1572" s="409"/>
      <c r="E1572" s="465"/>
      <c r="F1572" s="1157"/>
      <c r="G1572" s="388"/>
      <c r="H1572" s="217"/>
      <c r="I1572" s="915"/>
      <c r="J1572" s="217"/>
      <c r="K1572" s="660"/>
      <c r="L1572" s="388"/>
      <c r="M1572" s="388"/>
      <c r="N1572" s="217"/>
      <c r="O1572" s="295"/>
      <c r="P1572" s="388"/>
      <c r="Q1572" s="388"/>
      <c r="R1572" s="295"/>
      <c r="S1572" s="1205"/>
      <c r="T1572" s="777"/>
      <c r="U1572" s="738"/>
      <c r="V1572" s="738"/>
      <c r="W1572" s="738"/>
      <c r="X1572" s="738"/>
      <c r="Y1572" s="738"/>
      <c r="Z1572" s="738"/>
      <c r="AA1572" s="738"/>
      <c r="AB1572" s="738"/>
      <c r="AC1572" s="738"/>
      <c r="AD1572" s="738"/>
      <c r="AE1572" s="738"/>
      <c r="AF1572" s="738"/>
      <c r="AG1572" s="738"/>
      <c r="AH1572" s="738"/>
      <c r="AI1572" s="738"/>
      <c r="AJ1572" s="738"/>
      <c r="AK1572" s="738"/>
      <c r="AL1572" s="738"/>
      <c r="AM1572" s="738"/>
      <c r="AN1572" s="738"/>
      <c r="AO1572" s="738"/>
      <c r="AP1572" s="738"/>
      <c r="AQ1572" s="738"/>
      <c r="BC1572" s="698"/>
      <c r="BD1572" s="1212"/>
    </row>
    <row r="1573" s="6" customFormat="1" customHeight="1" spans="1:56">
      <c r="A1573" s="529"/>
      <c r="B1573" s="213"/>
      <c r="C1573" s="1198"/>
      <c r="D1573" s="409"/>
      <c r="E1573" s="465"/>
      <c r="F1573" s="1157"/>
      <c r="G1573" s="388"/>
      <c r="H1573" s="217"/>
      <c r="I1573" s="915"/>
      <c r="J1573" s="217"/>
      <c r="K1573" s="660"/>
      <c r="L1573" s="388"/>
      <c r="M1573" s="388"/>
      <c r="N1573" s="204"/>
      <c r="O1573" s="295"/>
      <c r="P1573" s="217"/>
      <c r="Q1573" s="217"/>
      <c r="R1573" s="217"/>
      <c r="S1573" s="1158"/>
      <c r="T1573" s="777"/>
      <c r="U1573" s="738"/>
      <c r="V1573" s="738"/>
      <c r="W1573" s="738"/>
      <c r="X1573" s="738"/>
      <c r="Y1573" s="738"/>
      <c r="Z1573" s="738"/>
      <c r="AA1573" s="738"/>
      <c r="AB1573" s="738"/>
      <c r="AC1573" s="738"/>
      <c r="AD1573" s="738"/>
      <c r="AE1573" s="738"/>
      <c r="AF1573" s="738"/>
      <c r="AG1573" s="738"/>
      <c r="AH1573" s="738"/>
      <c r="AI1573" s="738"/>
      <c r="AJ1573" s="738"/>
      <c r="AK1573" s="738"/>
      <c r="AL1573" s="738"/>
      <c r="AM1573" s="738"/>
      <c r="AN1573" s="738"/>
      <c r="AO1573" s="738"/>
      <c r="AP1573" s="738"/>
      <c r="AQ1573" s="738"/>
      <c r="BC1573" s="698"/>
      <c r="BD1573" s="1212"/>
    </row>
    <row r="1574" s="6" customFormat="1" customHeight="1" spans="1:56">
      <c r="A1574" s="529"/>
      <c r="B1574" s="213"/>
      <c r="C1574" s="1198"/>
      <c r="D1574" s="409"/>
      <c r="E1574" s="465"/>
      <c r="F1574" s="1157"/>
      <c r="G1574" s="388"/>
      <c r="H1574" s="217"/>
      <c r="I1574" s="915"/>
      <c r="J1574" s="217"/>
      <c r="K1574" s="660"/>
      <c r="L1574" s="388"/>
      <c r="M1574" s="388"/>
      <c r="N1574" s="204"/>
      <c r="O1574" s="295"/>
      <c r="P1574" s="217"/>
      <c r="Q1574" s="217"/>
      <c r="R1574" s="217"/>
      <c r="S1574" s="688"/>
      <c r="T1574" s="777"/>
      <c r="U1574" s="738"/>
      <c r="V1574" s="738"/>
      <c r="W1574" s="738"/>
      <c r="X1574" s="738"/>
      <c r="Y1574" s="738"/>
      <c r="Z1574" s="738"/>
      <c r="AA1574" s="738"/>
      <c r="AB1574" s="738"/>
      <c r="AC1574" s="738"/>
      <c r="AD1574" s="738"/>
      <c r="AE1574" s="738"/>
      <c r="AF1574" s="738"/>
      <c r="AG1574" s="738"/>
      <c r="AH1574" s="738"/>
      <c r="AI1574" s="738"/>
      <c r="AJ1574" s="738"/>
      <c r="AK1574" s="738"/>
      <c r="AL1574" s="738"/>
      <c r="AM1574" s="738"/>
      <c r="AN1574" s="738"/>
      <c r="AO1574" s="738"/>
      <c r="AP1574" s="738"/>
      <c r="AQ1574" s="738"/>
      <c r="BC1574" s="698"/>
      <c r="BD1574" s="1212"/>
    </row>
    <row r="1575" s="6" customFormat="1" customHeight="1" spans="1:56">
      <c r="A1575" s="529"/>
      <c r="B1575" s="213"/>
      <c r="C1575" s="1198"/>
      <c r="D1575" s="409"/>
      <c r="E1575" s="465"/>
      <c r="F1575" s="1157"/>
      <c r="G1575" s="388"/>
      <c r="H1575" s="217"/>
      <c r="I1575" s="915"/>
      <c r="J1575" s="217"/>
      <c r="K1575" s="660"/>
      <c r="L1575" s="388"/>
      <c r="M1575" s="388"/>
      <c r="N1575" s="204"/>
      <c r="O1575" s="295"/>
      <c r="P1575" s="217"/>
      <c r="Q1575" s="217"/>
      <c r="R1575" s="217"/>
      <c r="S1575" s="1158"/>
      <c r="T1575" s="777"/>
      <c r="U1575" s="738"/>
      <c r="V1575" s="738"/>
      <c r="W1575" s="738"/>
      <c r="X1575" s="738"/>
      <c r="Y1575" s="738"/>
      <c r="Z1575" s="738"/>
      <c r="AA1575" s="738"/>
      <c r="AB1575" s="738"/>
      <c r="AC1575" s="738"/>
      <c r="AD1575" s="738"/>
      <c r="AE1575" s="738"/>
      <c r="AF1575" s="738"/>
      <c r="AG1575" s="738"/>
      <c r="AH1575" s="738"/>
      <c r="AI1575" s="738"/>
      <c r="AJ1575" s="738"/>
      <c r="AK1575" s="738"/>
      <c r="AL1575" s="738"/>
      <c r="AM1575" s="738"/>
      <c r="AN1575" s="738"/>
      <c r="AO1575" s="738"/>
      <c r="AP1575" s="738"/>
      <c r="AQ1575" s="738"/>
      <c r="BC1575" s="698"/>
      <c r="BD1575" s="1212"/>
    </row>
    <row r="1576" s="6" customFormat="1" customHeight="1" spans="1:56">
      <c r="A1576" s="529"/>
      <c r="B1576" s="213"/>
      <c r="C1576" s="1198"/>
      <c r="D1576" s="409"/>
      <c r="E1576" s="465"/>
      <c r="F1576" s="1157"/>
      <c r="G1576" s="388"/>
      <c r="H1576" s="217"/>
      <c r="I1576" s="915"/>
      <c r="J1576" s="217"/>
      <c r="K1576" s="660"/>
      <c r="L1576" s="388"/>
      <c r="M1576" s="388"/>
      <c r="N1576" s="204"/>
      <c r="O1576" s="295"/>
      <c r="P1576" s="217"/>
      <c r="Q1576" s="217"/>
      <c r="R1576" s="217"/>
      <c r="S1576" s="688"/>
      <c r="T1576" s="777"/>
      <c r="U1576" s="738"/>
      <c r="V1576" s="738"/>
      <c r="W1576" s="738"/>
      <c r="X1576" s="738"/>
      <c r="Y1576" s="738"/>
      <c r="Z1576" s="738"/>
      <c r="AA1576" s="738"/>
      <c r="AB1576" s="738"/>
      <c r="AC1576" s="738"/>
      <c r="AD1576" s="738"/>
      <c r="AE1576" s="738"/>
      <c r="AF1576" s="738"/>
      <c r="AG1576" s="738"/>
      <c r="AH1576" s="738"/>
      <c r="AI1576" s="738"/>
      <c r="AJ1576" s="738"/>
      <c r="AK1576" s="738"/>
      <c r="AL1576" s="738"/>
      <c r="AM1576" s="738"/>
      <c r="AN1576" s="738"/>
      <c r="AO1576" s="738"/>
      <c r="AP1576" s="738"/>
      <c r="AQ1576" s="738"/>
      <c r="BC1576" s="698"/>
      <c r="BD1576" s="1212"/>
    </row>
    <row r="1577" s="6" customFormat="1" customHeight="1" spans="1:56">
      <c r="A1577" s="529"/>
      <c r="B1577" s="213"/>
      <c r="C1577" s="1198"/>
      <c r="D1577" s="409"/>
      <c r="E1577" s="465"/>
      <c r="F1577" s="1157"/>
      <c r="G1577" s="388"/>
      <c r="H1577" s="217"/>
      <c r="I1577" s="915"/>
      <c r="J1577" s="217"/>
      <c r="K1577" s="660"/>
      <c r="L1577" s="388"/>
      <c r="M1577" s="388"/>
      <c r="N1577" s="204"/>
      <c r="O1577" s="295"/>
      <c r="P1577" s="217"/>
      <c r="Q1577" s="217"/>
      <c r="R1577" s="217"/>
      <c r="S1577" s="688"/>
      <c r="T1577" s="777"/>
      <c r="U1577" s="738"/>
      <c r="V1577" s="738"/>
      <c r="W1577" s="738"/>
      <c r="X1577" s="738"/>
      <c r="Y1577" s="738"/>
      <c r="Z1577" s="738"/>
      <c r="AA1577" s="738"/>
      <c r="AB1577" s="738"/>
      <c r="AC1577" s="738"/>
      <c r="AD1577" s="738"/>
      <c r="AE1577" s="738"/>
      <c r="AF1577" s="738"/>
      <c r="AG1577" s="738"/>
      <c r="AH1577" s="738"/>
      <c r="AI1577" s="738"/>
      <c r="AJ1577" s="738"/>
      <c r="AK1577" s="738"/>
      <c r="AL1577" s="738"/>
      <c r="AM1577" s="738"/>
      <c r="AN1577" s="738"/>
      <c r="AO1577" s="738"/>
      <c r="AP1577" s="738"/>
      <c r="AQ1577" s="738"/>
      <c r="BC1577" s="698"/>
      <c r="BD1577" s="1212"/>
    </row>
    <row r="1578" s="6" customFormat="1" customHeight="1" spans="1:56">
      <c r="A1578" s="529"/>
      <c r="B1578" s="213"/>
      <c r="C1578" s="1198"/>
      <c r="D1578" s="409"/>
      <c r="E1578" s="465"/>
      <c r="F1578" s="1157"/>
      <c r="G1578" s="388"/>
      <c r="H1578" s="217"/>
      <c r="I1578" s="915"/>
      <c r="J1578" s="217"/>
      <c r="K1578" s="660"/>
      <c r="L1578" s="388"/>
      <c r="M1578" s="388"/>
      <c r="N1578" s="217"/>
      <c r="O1578" s="295"/>
      <c r="P1578" s="388"/>
      <c r="Q1578" s="388"/>
      <c r="R1578" s="295"/>
      <c r="S1578" s="1205"/>
      <c r="T1578" s="777"/>
      <c r="U1578" s="738"/>
      <c r="V1578" s="738"/>
      <c r="W1578" s="738"/>
      <c r="X1578" s="738"/>
      <c r="Y1578" s="738"/>
      <c r="Z1578" s="738"/>
      <c r="AA1578" s="738"/>
      <c r="AB1578" s="738"/>
      <c r="AC1578" s="738"/>
      <c r="AD1578" s="738"/>
      <c r="AE1578" s="738"/>
      <c r="AF1578" s="738"/>
      <c r="AG1578" s="738"/>
      <c r="AH1578" s="738"/>
      <c r="AI1578" s="738"/>
      <c r="AJ1578" s="738"/>
      <c r="AK1578" s="738"/>
      <c r="AL1578" s="738"/>
      <c r="AM1578" s="738"/>
      <c r="AN1578" s="738"/>
      <c r="AO1578" s="738"/>
      <c r="AP1578" s="738"/>
      <c r="AQ1578" s="738"/>
      <c r="BC1578" s="698"/>
      <c r="BD1578" s="1212"/>
    </row>
    <row r="1579" s="6" customFormat="1" customHeight="1" spans="1:56">
      <c r="A1579" s="529"/>
      <c r="B1579" s="213"/>
      <c r="C1579" s="1198"/>
      <c r="D1579" s="409"/>
      <c r="E1579" s="465"/>
      <c r="F1579" s="1157"/>
      <c r="G1579" s="388"/>
      <c r="H1579" s="217"/>
      <c r="I1579" s="915"/>
      <c r="J1579" s="217"/>
      <c r="K1579" s="660"/>
      <c r="L1579" s="388"/>
      <c r="M1579" s="388"/>
      <c r="N1579" s="217"/>
      <c r="O1579" s="295"/>
      <c r="P1579" s="388"/>
      <c r="Q1579" s="388"/>
      <c r="R1579" s="295"/>
      <c r="S1579" s="1205"/>
      <c r="T1579" s="777"/>
      <c r="U1579" s="738"/>
      <c r="V1579" s="738"/>
      <c r="W1579" s="738"/>
      <c r="X1579" s="738"/>
      <c r="Y1579" s="738"/>
      <c r="Z1579" s="738"/>
      <c r="AA1579" s="738"/>
      <c r="AB1579" s="738"/>
      <c r="AC1579" s="738"/>
      <c r="AD1579" s="738"/>
      <c r="AE1579" s="738"/>
      <c r="AF1579" s="738"/>
      <c r="AG1579" s="738"/>
      <c r="AH1579" s="738"/>
      <c r="AI1579" s="738"/>
      <c r="AJ1579" s="738"/>
      <c r="AK1579" s="738"/>
      <c r="AL1579" s="738"/>
      <c r="AM1579" s="738"/>
      <c r="AN1579" s="738"/>
      <c r="AO1579" s="738"/>
      <c r="AP1579" s="738"/>
      <c r="AQ1579" s="738"/>
      <c r="BC1579" s="698"/>
      <c r="BD1579" s="1212"/>
    </row>
    <row r="1580" s="6" customFormat="1" customHeight="1" spans="1:56">
      <c r="A1580" s="529"/>
      <c r="B1580" s="213"/>
      <c r="C1580" s="1198"/>
      <c r="D1580" s="409"/>
      <c r="E1580" s="465"/>
      <c r="F1580" s="1157"/>
      <c r="G1580" s="388"/>
      <c r="H1580" s="217"/>
      <c r="I1580" s="915"/>
      <c r="J1580" s="217"/>
      <c r="K1580" s="660"/>
      <c r="L1580" s="388"/>
      <c r="M1580" s="388"/>
      <c r="N1580" s="217"/>
      <c r="O1580" s="295"/>
      <c r="P1580" s="388"/>
      <c r="Q1580" s="388"/>
      <c r="R1580" s="295"/>
      <c r="S1580" s="1205"/>
      <c r="T1580" s="775"/>
      <c r="U1580" s="738"/>
      <c r="V1580" s="738"/>
      <c r="W1580" s="738"/>
      <c r="X1580" s="738"/>
      <c r="Y1580" s="738"/>
      <c r="Z1580" s="738"/>
      <c r="AA1580" s="738"/>
      <c r="AB1580" s="738"/>
      <c r="AC1580" s="738"/>
      <c r="AD1580" s="738"/>
      <c r="AE1580" s="738"/>
      <c r="AF1580" s="738"/>
      <c r="AG1580" s="738"/>
      <c r="AH1580" s="738"/>
      <c r="AI1580" s="738"/>
      <c r="AJ1580" s="738"/>
      <c r="AK1580" s="738"/>
      <c r="AL1580" s="738"/>
      <c r="AM1580" s="738"/>
      <c r="AN1580" s="738"/>
      <c r="AO1580" s="738"/>
      <c r="AP1580" s="738"/>
      <c r="AQ1580" s="738"/>
      <c r="BC1580" s="698"/>
      <c r="BD1580" s="1212"/>
    </row>
    <row r="1581" s="6" customFormat="1" customHeight="1" spans="1:56">
      <c r="A1581" s="529"/>
      <c r="B1581" s="213"/>
      <c r="C1581" s="1198"/>
      <c r="D1581" s="409"/>
      <c r="E1581" s="465"/>
      <c r="F1581" s="1157"/>
      <c r="G1581" s="388"/>
      <c r="H1581" s="217"/>
      <c r="I1581" s="915"/>
      <c r="J1581" s="217"/>
      <c r="K1581" s="660"/>
      <c r="L1581" s="388"/>
      <c r="M1581" s="388"/>
      <c r="N1581" s="217"/>
      <c r="O1581" s="295"/>
      <c r="P1581" s="388"/>
      <c r="Q1581" s="388"/>
      <c r="R1581" s="295"/>
      <c r="S1581" s="1205"/>
      <c r="T1581" s="777"/>
      <c r="U1581" s="738"/>
      <c r="V1581" s="738"/>
      <c r="W1581" s="738"/>
      <c r="X1581" s="738"/>
      <c r="Y1581" s="738"/>
      <c r="Z1581" s="738"/>
      <c r="AA1581" s="738"/>
      <c r="AB1581" s="738"/>
      <c r="AC1581" s="738"/>
      <c r="AD1581" s="738"/>
      <c r="AE1581" s="738"/>
      <c r="AF1581" s="738"/>
      <c r="AG1581" s="738"/>
      <c r="AH1581" s="738"/>
      <c r="AI1581" s="738"/>
      <c r="AJ1581" s="738"/>
      <c r="AK1581" s="738"/>
      <c r="AL1581" s="738"/>
      <c r="AM1581" s="738"/>
      <c r="AN1581" s="738"/>
      <c r="AO1581" s="738"/>
      <c r="AP1581" s="738"/>
      <c r="AQ1581" s="738"/>
      <c r="BC1581" s="1148"/>
      <c r="BD1581" s="1212"/>
    </row>
    <row r="1582" s="6" customFormat="1" customHeight="1" spans="1:56">
      <c r="A1582" s="529"/>
      <c r="B1582" s="213"/>
      <c r="C1582" s="1198"/>
      <c r="D1582" s="409"/>
      <c r="E1582" s="465"/>
      <c r="F1582" s="1157"/>
      <c r="G1582" s="388"/>
      <c r="H1582" s="217"/>
      <c r="I1582" s="915"/>
      <c r="J1582" s="217"/>
      <c r="K1582" s="660"/>
      <c r="L1582" s="388"/>
      <c r="M1582" s="388"/>
      <c r="N1582" s="217"/>
      <c r="O1582" s="295"/>
      <c r="P1582" s="388"/>
      <c r="Q1582" s="388"/>
      <c r="R1582" s="295"/>
      <c r="S1582" s="1205"/>
      <c r="T1582" s="777"/>
      <c r="U1582" s="738"/>
      <c r="V1582" s="738"/>
      <c r="W1582" s="738"/>
      <c r="X1582" s="738"/>
      <c r="Y1582" s="738"/>
      <c r="Z1582" s="738"/>
      <c r="AA1582" s="738"/>
      <c r="AB1582" s="738"/>
      <c r="AC1582" s="738"/>
      <c r="AD1582" s="738"/>
      <c r="AE1582" s="738"/>
      <c r="AF1582" s="738"/>
      <c r="AG1582" s="738"/>
      <c r="AH1582" s="738"/>
      <c r="AI1582" s="738"/>
      <c r="AJ1582" s="738"/>
      <c r="AK1582" s="738"/>
      <c r="AL1582" s="738"/>
      <c r="AM1582" s="738"/>
      <c r="AN1582" s="738"/>
      <c r="AO1582" s="738"/>
      <c r="AP1582" s="738"/>
      <c r="AQ1582" s="738"/>
      <c r="BC1582" s="21"/>
      <c r="BD1582" s="13"/>
    </row>
    <row r="1583" s="6" customFormat="1" customHeight="1" spans="1:56">
      <c r="A1583" s="529"/>
      <c r="B1583" s="213"/>
      <c r="C1583" s="1198"/>
      <c r="D1583" s="409"/>
      <c r="E1583" s="465"/>
      <c r="F1583" s="1157"/>
      <c r="G1583" s="388"/>
      <c r="H1583" s="217"/>
      <c r="I1583" s="915"/>
      <c r="J1583" s="217"/>
      <c r="K1583" s="660"/>
      <c r="L1583" s="388"/>
      <c r="M1583" s="388"/>
      <c r="N1583" s="217"/>
      <c r="O1583" s="295"/>
      <c r="P1583" s="388"/>
      <c r="Q1583" s="388"/>
      <c r="R1583" s="295"/>
      <c r="S1583" s="1205"/>
      <c r="T1583" s="777"/>
      <c r="U1583" s="738"/>
      <c r="V1583" s="738"/>
      <c r="W1583" s="738"/>
      <c r="X1583" s="738"/>
      <c r="Y1583" s="738"/>
      <c r="Z1583" s="738"/>
      <c r="AA1583" s="738"/>
      <c r="AB1583" s="738"/>
      <c r="AC1583" s="738"/>
      <c r="AD1583" s="738"/>
      <c r="AE1583" s="738"/>
      <c r="AF1583" s="738"/>
      <c r="AG1583" s="738"/>
      <c r="AH1583" s="738"/>
      <c r="AI1583" s="738"/>
      <c r="AJ1583" s="738"/>
      <c r="AK1583" s="738"/>
      <c r="AL1583" s="738"/>
      <c r="AM1583" s="738"/>
      <c r="AN1583" s="738"/>
      <c r="AO1583" s="738"/>
      <c r="AP1583" s="738"/>
      <c r="AQ1583" s="738"/>
      <c r="BC1583" s="1148"/>
      <c r="BD1583" s="695"/>
    </row>
    <row r="1584" s="6" customFormat="1" customHeight="1" spans="1:56">
      <c r="A1584" s="529"/>
      <c r="B1584" s="213"/>
      <c r="C1584" s="1198"/>
      <c r="D1584" s="409"/>
      <c r="E1584" s="465"/>
      <c r="F1584" s="1157"/>
      <c r="G1584" s="388"/>
      <c r="H1584" s="217"/>
      <c r="I1584" s="915"/>
      <c r="J1584" s="217"/>
      <c r="K1584" s="660"/>
      <c r="L1584" s="388"/>
      <c r="M1584" s="388"/>
      <c r="N1584" s="217"/>
      <c r="O1584" s="295"/>
      <c r="P1584" s="388"/>
      <c r="Q1584" s="388"/>
      <c r="R1584" s="295"/>
      <c r="S1584" s="1205"/>
      <c r="T1584" s="777"/>
      <c r="U1584" s="738"/>
      <c r="V1584" s="738"/>
      <c r="W1584" s="738"/>
      <c r="X1584" s="738"/>
      <c r="Y1584" s="738"/>
      <c r="Z1584" s="738"/>
      <c r="AA1584" s="738"/>
      <c r="AB1584" s="738"/>
      <c r="AC1584" s="738"/>
      <c r="AD1584" s="738"/>
      <c r="AE1584" s="738"/>
      <c r="AF1584" s="738"/>
      <c r="AG1584" s="738"/>
      <c r="AH1584" s="738"/>
      <c r="AI1584" s="738"/>
      <c r="AJ1584" s="738"/>
      <c r="AK1584" s="738"/>
      <c r="AL1584" s="738"/>
      <c r="AM1584" s="738"/>
      <c r="AN1584" s="738"/>
      <c r="AO1584" s="738"/>
      <c r="AP1584" s="738"/>
      <c r="AQ1584" s="738"/>
      <c r="BC1584" s="1126"/>
      <c r="BD1584" s="13"/>
    </row>
    <row r="1585" s="6" customFormat="1" customHeight="1" spans="1:56">
      <c r="A1585" s="529"/>
      <c r="B1585" s="213"/>
      <c r="C1585" s="1198"/>
      <c r="D1585" s="409"/>
      <c r="E1585" s="465"/>
      <c r="F1585" s="1157"/>
      <c r="G1585" s="388"/>
      <c r="H1585" s="217"/>
      <c r="I1585" s="915"/>
      <c r="J1585" s="217"/>
      <c r="K1585" s="660"/>
      <c r="L1585" s="388"/>
      <c r="M1585" s="388"/>
      <c r="N1585" s="217"/>
      <c r="O1585" s="295"/>
      <c r="P1585" s="388"/>
      <c r="Q1585" s="388"/>
      <c r="R1585" s="295"/>
      <c r="S1585" s="1205"/>
      <c r="T1585" s="777"/>
      <c r="U1585" s="738"/>
      <c r="V1585" s="738"/>
      <c r="W1585" s="738"/>
      <c r="X1585" s="738"/>
      <c r="Y1585" s="738"/>
      <c r="Z1585" s="738"/>
      <c r="AA1585" s="738"/>
      <c r="AB1585" s="738"/>
      <c r="AC1585" s="738"/>
      <c r="AD1585" s="738"/>
      <c r="AE1585" s="738"/>
      <c r="AF1585" s="738"/>
      <c r="AG1585" s="738"/>
      <c r="AH1585" s="738"/>
      <c r="AI1585" s="738"/>
      <c r="AJ1585" s="738"/>
      <c r="AK1585" s="738"/>
      <c r="AL1585" s="738"/>
      <c r="AM1585" s="738"/>
      <c r="AN1585" s="738"/>
      <c r="AO1585" s="738"/>
      <c r="AP1585" s="738"/>
      <c r="AQ1585" s="738"/>
      <c r="BC1585" s="1148"/>
      <c r="BD1585" s="824"/>
    </row>
    <row r="1586" s="6" customFormat="1" customHeight="1" spans="1:56">
      <c r="A1586" s="529"/>
      <c r="B1586" s="213"/>
      <c r="C1586" s="1198"/>
      <c r="D1586" s="409"/>
      <c r="E1586" s="465"/>
      <c r="F1586" s="1157"/>
      <c r="G1586" s="388"/>
      <c r="H1586" s="217"/>
      <c r="I1586" s="915"/>
      <c r="J1586" s="217"/>
      <c r="K1586" s="660"/>
      <c r="L1586" s="388"/>
      <c r="M1586" s="388"/>
      <c r="N1586" s="204"/>
      <c r="O1586" s="295"/>
      <c r="P1586" s="217"/>
      <c r="Q1586" s="217"/>
      <c r="R1586" s="217"/>
      <c r="S1586" s="1158"/>
      <c r="T1586" s="777"/>
      <c r="U1586" s="738"/>
      <c r="V1586" s="738"/>
      <c r="W1586" s="738"/>
      <c r="X1586" s="738"/>
      <c r="Y1586" s="738"/>
      <c r="Z1586" s="738"/>
      <c r="AA1586" s="738"/>
      <c r="AB1586" s="738"/>
      <c r="AC1586" s="738"/>
      <c r="AD1586" s="738"/>
      <c r="AE1586" s="738"/>
      <c r="AF1586" s="738"/>
      <c r="AG1586" s="738"/>
      <c r="AH1586" s="738"/>
      <c r="AI1586" s="738"/>
      <c r="AJ1586" s="738"/>
      <c r="AK1586" s="738"/>
      <c r="AL1586" s="738"/>
      <c r="AM1586" s="738"/>
      <c r="AN1586" s="738"/>
      <c r="AO1586" s="738"/>
      <c r="AP1586" s="738"/>
      <c r="AQ1586" s="738"/>
      <c r="BC1586" s="1126"/>
      <c r="BD1586" s="13"/>
    </row>
    <row r="1587" s="6" customFormat="1" customHeight="1" spans="1:56">
      <c r="A1587" s="529"/>
      <c r="B1587" s="213"/>
      <c r="C1587" s="1198"/>
      <c r="D1587" s="409"/>
      <c r="E1587" s="465"/>
      <c r="F1587" s="1157"/>
      <c r="G1587" s="388"/>
      <c r="H1587" s="217"/>
      <c r="I1587" s="915"/>
      <c r="J1587" s="217"/>
      <c r="K1587" s="660"/>
      <c r="L1587" s="388"/>
      <c r="M1587" s="388"/>
      <c r="N1587" s="204"/>
      <c r="O1587" s="295"/>
      <c r="P1587" s="217"/>
      <c r="Q1587" s="217"/>
      <c r="R1587" s="217"/>
      <c r="S1587" s="688"/>
      <c r="T1587" s="777"/>
      <c r="U1587" s="738"/>
      <c r="V1587" s="738"/>
      <c r="W1587" s="738"/>
      <c r="X1587" s="738"/>
      <c r="Y1587" s="738"/>
      <c r="Z1587" s="738"/>
      <c r="AA1587" s="738"/>
      <c r="AB1587" s="738"/>
      <c r="AC1587" s="738"/>
      <c r="AD1587" s="738"/>
      <c r="AE1587" s="738"/>
      <c r="AF1587" s="738"/>
      <c r="AG1587" s="738"/>
      <c r="AH1587" s="738"/>
      <c r="AI1587" s="738"/>
      <c r="AJ1587" s="738"/>
      <c r="AK1587" s="738"/>
      <c r="AL1587" s="738"/>
      <c r="AM1587" s="738"/>
      <c r="AN1587" s="738"/>
      <c r="AO1587" s="738"/>
      <c r="AP1587" s="738"/>
      <c r="AQ1587" s="738"/>
      <c r="BC1587" s="1148"/>
      <c r="BD1587" s="824"/>
    </row>
    <row r="1588" s="6" customFormat="1" customHeight="1" spans="1:56">
      <c r="A1588" s="529"/>
      <c r="B1588" s="213"/>
      <c r="C1588" s="1198"/>
      <c r="D1588" s="409"/>
      <c r="E1588" s="465"/>
      <c r="F1588" s="1157"/>
      <c r="G1588" s="388"/>
      <c r="H1588" s="217"/>
      <c r="I1588" s="915"/>
      <c r="J1588" s="217"/>
      <c r="K1588" s="660"/>
      <c r="L1588" s="388"/>
      <c r="M1588" s="388"/>
      <c r="N1588" s="204"/>
      <c r="O1588" s="295"/>
      <c r="P1588" s="217"/>
      <c r="Q1588" s="217"/>
      <c r="R1588" s="217"/>
      <c r="S1588" s="688"/>
      <c r="T1588" s="777"/>
      <c r="U1588" s="738"/>
      <c r="V1588" s="738"/>
      <c r="W1588" s="738"/>
      <c r="X1588" s="738"/>
      <c r="Y1588" s="738"/>
      <c r="Z1588" s="738"/>
      <c r="AA1588" s="738"/>
      <c r="AB1588" s="738"/>
      <c r="AC1588" s="738"/>
      <c r="AD1588" s="738"/>
      <c r="AE1588" s="738"/>
      <c r="AF1588" s="738"/>
      <c r="AG1588" s="738"/>
      <c r="AH1588" s="738"/>
      <c r="AI1588" s="738"/>
      <c r="AJ1588" s="738"/>
      <c r="AK1588" s="738"/>
      <c r="AL1588" s="738"/>
      <c r="AM1588" s="738"/>
      <c r="AN1588" s="738"/>
      <c r="AO1588" s="738"/>
      <c r="AP1588" s="738"/>
      <c r="AQ1588" s="738"/>
      <c r="BC1588" s="1148"/>
      <c r="BD1588" s="13"/>
    </row>
    <row r="1589" s="6" customFormat="1" customHeight="1" spans="1:56">
      <c r="A1589" s="529"/>
      <c r="B1589" s="213"/>
      <c r="C1589" s="1198"/>
      <c r="D1589" s="409"/>
      <c r="E1589" s="465"/>
      <c r="F1589" s="1157"/>
      <c r="G1589" s="388"/>
      <c r="H1589" s="217"/>
      <c r="I1589" s="915"/>
      <c r="J1589" s="217"/>
      <c r="K1589" s="660"/>
      <c r="L1589" s="388"/>
      <c r="M1589" s="388"/>
      <c r="N1589" s="204"/>
      <c r="O1589" s="295"/>
      <c r="P1589" s="217"/>
      <c r="Q1589" s="217"/>
      <c r="R1589" s="217"/>
      <c r="S1589" s="688"/>
      <c r="T1589" s="777"/>
      <c r="U1589" s="738"/>
      <c r="V1589" s="738"/>
      <c r="W1589" s="738"/>
      <c r="X1589" s="738"/>
      <c r="Y1589" s="738"/>
      <c r="Z1589" s="738"/>
      <c r="AA1589" s="738"/>
      <c r="AB1589" s="738"/>
      <c r="AC1589" s="738"/>
      <c r="AD1589" s="738"/>
      <c r="AE1589" s="738"/>
      <c r="AF1589" s="738"/>
      <c r="AG1589" s="738"/>
      <c r="AH1589" s="738"/>
      <c r="AI1589" s="738"/>
      <c r="AJ1589" s="738"/>
      <c r="AK1589" s="738"/>
      <c r="AL1589" s="738"/>
      <c r="AM1589" s="738"/>
      <c r="AN1589" s="738"/>
      <c r="AO1589" s="738"/>
      <c r="AP1589" s="738"/>
      <c r="AQ1589" s="738"/>
      <c r="BC1589" s="1126"/>
      <c r="BD1589" s="13"/>
    </row>
    <row r="1590" s="6" customFormat="1" customHeight="1" spans="1:56">
      <c r="A1590" s="529"/>
      <c r="B1590" s="213"/>
      <c r="C1590" s="1198"/>
      <c r="D1590" s="409"/>
      <c r="E1590" s="465"/>
      <c r="F1590" s="1157"/>
      <c r="G1590" s="388"/>
      <c r="H1590" s="217"/>
      <c r="I1590" s="915"/>
      <c r="J1590" s="217"/>
      <c r="K1590" s="660"/>
      <c r="L1590" s="388"/>
      <c r="M1590" s="388"/>
      <c r="N1590" s="217"/>
      <c r="O1590" s="295"/>
      <c r="P1590" s="388"/>
      <c r="Q1590" s="388"/>
      <c r="R1590" s="295"/>
      <c r="S1590" s="1205"/>
      <c r="T1590" s="775"/>
      <c r="U1590" s="738"/>
      <c r="V1590" s="738"/>
      <c r="W1590" s="738"/>
      <c r="X1590" s="738"/>
      <c r="Y1590" s="738"/>
      <c r="Z1590" s="738"/>
      <c r="AA1590" s="738"/>
      <c r="AB1590" s="738"/>
      <c r="AC1590" s="738"/>
      <c r="AD1590" s="738"/>
      <c r="AE1590" s="738"/>
      <c r="AF1590" s="738"/>
      <c r="AG1590" s="738"/>
      <c r="AH1590" s="738"/>
      <c r="AI1590" s="738"/>
      <c r="AJ1590" s="738"/>
      <c r="AK1590" s="738"/>
      <c r="AL1590" s="738"/>
      <c r="AM1590" s="738"/>
      <c r="AN1590" s="738"/>
      <c r="AO1590" s="738"/>
      <c r="AP1590" s="738"/>
      <c r="AQ1590" s="738"/>
      <c r="BC1590" s="1148"/>
      <c r="BD1590" s="824"/>
    </row>
    <row r="1591" s="6" customFormat="1" customHeight="1" spans="1:56">
      <c r="A1591" s="529"/>
      <c r="B1591" s="213"/>
      <c r="C1591" s="1198"/>
      <c r="D1591" s="409"/>
      <c r="E1591" s="465"/>
      <c r="F1591" s="1157"/>
      <c r="G1591" s="388"/>
      <c r="H1591" s="217"/>
      <c r="I1591" s="915"/>
      <c r="J1591" s="217"/>
      <c r="K1591" s="660"/>
      <c r="L1591" s="388"/>
      <c r="M1591" s="388"/>
      <c r="N1591" s="217"/>
      <c r="O1591" s="295"/>
      <c r="P1591" s="388"/>
      <c r="Q1591" s="388"/>
      <c r="R1591" s="295"/>
      <c r="S1591" s="1205"/>
      <c r="T1591" s="777"/>
      <c r="U1591" s="738"/>
      <c r="V1591" s="738"/>
      <c r="W1591" s="738"/>
      <c r="X1591" s="738"/>
      <c r="Y1591" s="738"/>
      <c r="Z1591" s="738"/>
      <c r="AA1591" s="738"/>
      <c r="AB1591" s="738"/>
      <c r="AC1591" s="738"/>
      <c r="AD1591" s="738"/>
      <c r="AE1591" s="738"/>
      <c r="AF1591" s="738"/>
      <c r="AG1591" s="738"/>
      <c r="AH1591" s="738"/>
      <c r="AI1591" s="738"/>
      <c r="AJ1591" s="738"/>
      <c r="AK1591" s="738"/>
      <c r="AL1591" s="738"/>
      <c r="AM1591" s="738"/>
      <c r="AN1591" s="738"/>
      <c r="AO1591" s="738"/>
      <c r="AP1591" s="738"/>
      <c r="AQ1591" s="738"/>
      <c r="BC1591" s="1148"/>
      <c r="BD1591" s="13"/>
    </row>
    <row r="1592" s="6" customFormat="1" customHeight="1" spans="1:56">
      <c r="A1592" s="529"/>
      <c r="B1592" s="213"/>
      <c r="C1592" s="1198"/>
      <c r="D1592" s="409"/>
      <c r="E1592" s="465"/>
      <c r="F1592" s="1157"/>
      <c r="G1592" s="388"/>
      <c r="H1592" s="217"/>
      <c r="I1592" s="915"/>
      <c r="J1592" s="217"/>
      <c r="K1592" s="660"/>
      <c r="L1592" s="388"/>
      <c r="M1592" s="388"/>
      <c r="N1592" s="217"/>
      <c r="O1592" s="295"/>
      <c r="P1592" s="388"/>
      <c r="Q1592" s="388"/>
      <c r="R1592" s="295"/>
      <c r="S1592" s="1205"/>
      <c r="T1592" s="775"/>
      <c r="U1592" s="738"/>
      <c r="V1592" s="738"/>
      <c r="W1592" s="738"/>
      <c r="X1592" s="738"/>
      <c r="Y1592" s="738"/>
      <c r="Z1592" s="738"/>
      <c r="AA1592" s="738"/>
      <c r="AB1592" s="738"/>
      <c r="AC1592" s="738"/>
      <c r="AD1592" s="738"/>
      <c r="AE1592" s="738"/>
      <c r="AF1592" s="738"/>
      <c r="AG1592" s="738"/>
      <c r="AH1592" s="738"/>
      <c r="AI1592" s="738"/>
      <c r="AJ1592" s="738"/>
      <c r="AK1592" s="738"/>
      <c r="AL1592" s="738"/>
      <c r="AM1592" s="738"/>
      <c r="AN1592" s="738"/>
      <c r="AO1592" s="738"/>
      <c r="AP1592" s="738"/>
      <c r="AQ1592" s="738"/>
      <c r="BC1592" s="1126"/>
      <c r="BD1592" s="13"/>
    </row>
    <row r="1593" s="6" customFormat="1" customHeight="1" spans="1:56">
      <c r="A1593" s="529"/>
      <c r="B1593" s="213"/>
      <c r="C1593" s="1198"/>
      <c r="D1593" s="409"/>
      <c r="E1593" s="465"/>
      <c r="F1593" s="1157"/>
      <c r="G1593" s="388"/>
      <c r="H1593" s="217"/>
      <c r="I1593" s="915"/>
      <c r="J1593" s="217"/>
      <c r="K1593" s="660"/>
      <c r="L1593" s="388"/>
      <c r="M1593" s="388"/>
      <c r="N1593" s="217"/>
      <c r="O1593" s="295"/>
      <c r="P1593" s="388"/>
      <c r="Q1593" s="388"/>
      <c r="R1593" s="295"/>
      <c r="S1593" s="1205"/>
      <c r="T1593" s="777"/>
      <c r="U1593" s="738"/>
      <c r="V1593" s="738"/>
      <c r="W1593" s="738"/>
      <c r="X1593" s="738"/>
      <c r="Y1593" s="738"/>
      <c r="Z1593" s="738"/>
      <c r="AA1593" s="738"/>
      <c r="AB1593" s="738"/>
      <c r="AC1593" s="738"/>
      <c r="AD1593" s="738"/>
      <c r="AE1593" s="738"/>
      <c r="AF1593" s="738"/>
      <c r="AG1593" s="738"/>
      <c r="AH1593" s="738"/>
      <c r="AI1593" s="738"/>
      <c r="AJ1593" s="738"/>
      <c r="AK1593" s="738"/>
      <c r="AL1593" s="738"/>
      <c r="AM1593" s="738"/>
      <c r="AN1593" s="738"/>
      <c r="AO1593" s="738"/>
      <c r="AP1593" s="738"/>
      <c r="AQ1593" s="738"/>
      <c r="BC1593" s="1148"/>
      <c r="BD1593" s="824"/>
    </row>
    <row r="1594" s="6" customFormat="1" customHeight="1" spans="1:56">
      <c r="A1594" s="529"/>
      <c r="B1594" s="213"/>
      <c r="C1594" s="1198"/>
      <c r="D1594" s="409"/>
      <c r="E1594" s="465"/>
      <c r="F1594" s="1157"/>
      <c r="G1594" s="388"/>
      <c r="H1594" s="217"/>
      <c r="I1594" s="915"/>
      <c r="J1594" s="217"/>
      <c r="K1594" s="660"/>
      <c r="L1594" s="388"/>
      <c r="M1594" s="388"/>
      <c r="N1594" s="217"/>
      <c r="O1594" s="295"/>
      <c r="P1594" s="388"/>
      <c r="Q1594" s="388"/>
      <c r="R1594" s="295"/>
      <c r="S1594" s="1205"/>
      <c r="T1594" s="777"/>
      <c r="U1594" s="738"/>
      <c r="V1594" s="738"/>
      <c r="W1594" s="738"/>
      <c r="X1594" s="738"/>
      <c r="Y1594" s="738"/>
      <c r="Z1594" s="738"/>
      <c r="AA1594" s="738"/>
      <c r="AB1594" s="738"/>
      <c r="AC1594" s="738"/>
      <c r="AD1594" s="738"/>
      <c r="AE1594" s="738"/>
      <c r="AF1594" s="738"/>
      <c r="AG1594" s="738"/>
      <c r="AH1594" s="738"/>
      <c r="AI1594" s="738"/>
      <c r="AJ1594" s="738"/>
      <c r="AK1594" s="738"/>
      <c r="AL1594" s="738"/>
      <c r="AM1594" s="738"/>
      <c r="AN1594" s="738"/>
      <c r="AO1594" s="738"/>
      <c r="AP1594" s="738"/>
      <c r="AQ1594" s="738"/>
      <c r="BC1594" s="1126"/>
      <c r="BD1594" s="13"/>
    </row>
    <row r="1595" s="6" customFormat="1" customHeight="1" spans="1:56">
      <c r="A1595" s="529"/>
      <c r="B1595" s="213"/>
      <c r="C1595" s="1198"/>
      <c r="D1595" s="409"/>
      <c r="E1595" s="465"/>
      <c r="F1595" s="1157"/>
      <c r="G1595" s="388"/>
      <c r="H1595" s="217"/>
      <c r="I1595" s="915"/>
      <c r="J1595" s="217"/>
      <c r="K1595" s="660"/>
      <c r="L1595" s="388"/>
      <c r="M1595" s="388"/>
      <c r="N1595" s="217"/>
      <c r="O1595" s="295"/>
      <c r="P1595" s="388"/>
      <c r="Q1595" s="388"/>
      <c r="R1595" s="295"/>
      <c r="S1595" s="1205"/>
      <c r="T1595" s="777"/>
      <c r="U1595" s="738"/>
      <c r="V1595" s="738"/>
      <c r="W1595" s="738"/>
      <c r="X1595" s="738"/>
      <c r="Y1595" s="738"/>
      <c r="Z1595" s="738"/>
      <c r="AA1595" s="738"/>
      <c r="AB1595" s="738"/>
      <c r="AC1595" s="738"/>
      <c r="AD1595" s="738"/>
      <c r="AE1595" s="738"/>
      <c r="AF1595" s="738"/>
      <c r="AG1595" s="738"/>
      <c r="AH1595" s="738"/>
      <c r="AI1595" s="738"/>
      <c r="AJ1595" s="738"/>
      <c r="AK1595" s="738"/>
      <c r="AL1595" s="738"/>
      <c r="AM1595" s="738"/>
      <c r="AN1595" s="738"/>
      <c r="AO1595" s="738"/>
      <c r="AP1595" s="738"/>
      <c r="AQ1595" s="738"/>
      <c r="BC1595" s="1148"/>
      <c r="BD1595" s="824"/>
    </row>
    <row r="1596" s="6" customFormat="1" customHeight="1" spans="1:56">
      <c r="A1596" s="529"/>
      <c r="B1596" s="213"/>
      <c r="C1596" s="1198"/>
      <c r="D1596" s="409"/>
      <c r="E1596" s="465"/>
      <c r="F1596" s="1157"/>
      <c r="G1596" s="388"/>
      <c r="H1596" s="217"/>
      <c r="I1596" s="915"/>
      <c r="J1596" s="217"/>
      <c r="K1596" s="660"/>
      <c r="L1596" s="388"/>
      <c r="M1596" s="388"/>
      <c r="N1596" s="217"/>
      <c r="O1596" s="295"/>
      <c r="P1596" s="388"/>
      <c r="Q1596" s="388"/>
      <c r="R1596" s="295"/>
      <c r="S1596" s="1205"/>
      <c r="T1596" s="777"/>
      <c r="U1596" s="738"/>
      <c r="V1596" s="738"/>
      <c r="W1596" s="738"/>
      <c r="X1596" s="738"/>
      <c r="Y1596" s="738"/>
      <c r="Z1596" s="738"/>
      <c r="AA1596" s="738"/>
      <c r="AB1596" s="738"/>
      <c r="AC1596" s="738"/>
      <c r="AD1596" s="738"/>
      <c r="AE1596" s="738"/>
      <c r="AF1596" s="738"/>
      <c r="AG1596" s="738"/>
      <c r="AH1596" s="738"/>
      <c r="AI1596" s="738"/>
      <c r="AJ1596" s="738"/>
      <c r="AK1596" s="738"/>
      <c r="AL1596" s="738"/>
      <c r="AM1596" s="738"/>
      <c r="AN1596" s="738"/>
      <c r="AO1596" s="738"/>
      <c r="AP1596" s="738"/>
      <c r="AQ1596" s="738"/>
      <c r="BC1596" s="1126"/>
      <c r="BD1596" s="13"/>
    </row>
    <row r="1597" s="6" customFormat="1" customHeight="1" spans="1:56">
      <c r="A1597" s="529"/>
      <c r="B1597" s="213"/>
      <c r="C1597" s="1198"/>
      <c r="D1597" s="409"/>
      <c r="E1597" s="465"/>
      <c r="F1597" s="1157"/>
      <c r="G1597" s="388"/>
      <c r="H1597" s="217"/>
      <c r="I1597" s="915"/>
      <c r="J1597" s="217"/>
      <c r="K1597" s="660"/>
      <c r="L1597" s="388"/>
      <c r="M1597" s="388"/>
      <c r="N1597" s="217"/>
      <c r="O1597" s="295"/>
      <c r="P1597" s="388"/>
      <c r="Q1597" s="388"/>
      <c r="R1597" s="295"/>
      <c r="S1597" s="1205"/>
      <c r="T1597" s="775"/>
      <c r="U1597" s="738"/>
      <c r="V1597" s="738"/>
      <c r="W1597" s="738"/>
      <c r="X1597" s="738"/>
      <c r="Y1597" s="738"/>
      <c r="Z1597" s="738"/>
      <c r="AA1597" s="738"/>
      <c r="AB1597" s="738"/>
      <c r="AC1597" s="738"/>
      <c r="AD1597" s="738"/>
      <c r="AE1597" s="738"/>
      <c r="AF1597" s="738"/>
      <c r="AG1597" s="738"/>
      <c r="AH1597" s="738"/>
      <c r="AI1597" s="738"/>
      <c r="AJ1597" s="738"/>
      <c r="AK1597" s="738"/>
      <c r="AL1597" s="738"/>
      <c r="AM1597" s="738"/>
      <c r="AN1597" s="738"/>
      <c r="AO1597" s="738"/>
      <c r="AP1597" s="738"/>
      <c r="AQ1597" s="738"/>
      <c r="BC1597" s="1148"/>
      <c r="BD1597" s="824"/>
    </row>
    <row r="1598" s="6" customFormat="1" customHeight="1" spans="1:56">
      <c r="A1598" s="529"/>
      <c r="B1598" s="213"/>
      <c r="C1598" s="1198"/>
      <c r="D1598" s="409"/>
      <c r="E1598" s="465"/>
      <c r="F1598" s="1157"/>
      <c r="G1598" s="388"/>
      <c r="H1598" s="217"/>
      <c r="I1598" s="915"/>
      <c r="J1598" s="217"/>
      <c r="K1598" s="660"/>
      <c r="L1598" s="388"/>
      <c r="M1598" s="388"/>
      <c r="N1598" s="217"/>
      <c r="O1598" s="295"/>
      <c r="P1598" s="388"/>
      <c r="Q1598" s="388"/>
      <c r="R1598" s="295"/>
      <c r="S1598" s="1205"/>
      <c r="T1598" s="777"/>
      <c r="U1598" s="738"/>
      <c r="V1598" s="738"/>
      <c r="W1598" s="738"/>
      <c r="X1598" s="738"/>
      <c r="Y1598" s="738"/>
      <c r="Z1598" s="738"/>
      <c r="AA1598" s="738"/>
      <c r="AB1598" s="738"/>
      <c r="AC1598" s="738"/>
      <c r="AD1598" s="738"/>
      <c r="AE1598" s="738"/>
      <c r="AF1598" s="738"/>
      <c r="AG1598" s="738"/>
      <c r="AH1598" s="738"/>
      <c r="AI1598" s="738"/>
      <c r="AJ1598" s="738"/>
      <c r="AK1598" s="738"/>
      <c r="AL1598" s="738"/>
      <c r="AM1598" s="738"/>
      <c r="AN1598" s="738"/>
      <c r="AO1598" s="738"/>
      <c r="AP1598" s="738"/>
      <c r="AQ1598" s="738"/>
      <c r="BC1598" s="1126"/>
      <c r="BD1598" s="13"/>
    </row>
    <row r="1599" s="6" customFormat="1" customHeight="1" spans="1:56">
      <c r="A1599" s="529"/>
      <c r="B1599" s="213"/>
      <c r="C1599" s="1198"/>
      <c r="D1599" s="409"/>
      <c r="E1599" s="465"/>
      <c r="F1599" s="1157"/>
      <c r="G1599" s="388"/>
      <c r="H1599" s="217"/>
      <c r="I1599" s="915"/>
      <c r="J1599" s="217"/>
      <c r="K1599" s="660"/>
      <c r="L1599" s="388"/>
      <c r="M1599" s="388"/>
      <c r="N1599" s="217"/>
      <c r="O1599" s="295"/>
      <c r="P1599" s="388"/>
      <c r="Q1599" s="388"/>
      <c r="R1599" s="295"/>
      <c r="S1599" s="1205"/>
      <c r="T1599" s="777"/>
      <c r="U1599" s="738"/>
      <c r="V1599" s="738"/>
      <c r="W1599" s="738"/>
      <c r="X1599" s="738"/>
      <c r="Y1599" s="738"/>
      <c r="Z1599" s="738"/>
      <c r="AA1599" s="738"/>
      <c r="AB1599" s="738"/>
      <c r="AC1599" s="738"/>
      <c r="AD1599" s="738"/>
      <c r="AE1599" s="738"/>
      <c r="AF1599" s="738"/>
      <c r="AG1599" s="738"/>
      <c r="AH1599" s="738"/>
      <c r="AI1599" s="738"/>
      <c r="AJ1599" s="738"/>
      <c r="AK1599" s="738"/>
      <c r="AL1599" s="738"/>
      <c r="AM1599" s="738"/>
      <c r="AN1599" s="738"/>
      <c r="AO1599" s="738"/>
      <c r="AP1599" s="738"/>
      <c r="AQ1599" s="738"/>
      <c r="BC1599" s="1148"/>
      <c r="BD1599" s="824"/>
    </row>
    <row r="1600" s="6" customFormat="1" customHeight="1" spans="1:56">
      <c r="A1600" s="529"/>
      <c r="B1600" s="213"/>
      <c r="C1600" s="1198"/>
      <c r="D1600" s="409"/>
      <c r="E1600" s="465"/>
      <c r="F1600" s="1157"/>
      <c r="G1600" s="388"/>
      <c r="H1600" s="217"/>
      <c r="I1600" s="915"/>
      <c r="J1600" s="217"/>
      <c r="K1600" s="660"/>
      <c r="L1600" s="388"/>
      <c r="M1600" s="388"/>
      <c r="N1600" s="204"/>
      <c r="O1600" s="295"/>
      <c r="P1600" s="217"/>
      <c r="Q1600" s="217"/>
      <c r="R1600" s="217"/>
      <c r="S1600" s="1158"/>
      <c r="T1600" s="777"/>
      <c r="U1600" s="738"/>
      <c r="V1600" s="738"/>
      <c r="W1600" s="738"/>
      <c r="X1600" s="738"/>
      <c r="Y1600" s="738"/>
      <c r="Z1600" s="738"/>
      <c r="AA1600" s="738"/>
      <c r="AB1600" s="738"/>
      <c r="AC1600" s="738"/>
      <c r="AD1600" s="738"/>
      <c r="AE1600" s="738"/>
      <c r="AF1600" s="738"/>
      <c r="AG1600" s="738"/>
      <c r="AH1600" s="738"/>
      <c r="AI1600" s="738"/>
      <c r="AJ1600" s="738"/>
      <c r="AK1600" s="738"/>
      <c r="AL1600" s="738"/>
      <c r="AM1600" s="738"/>
      <c r="AN1600" s="738"/>
      <c r="AO1600" s="738"/>
      <c r="AP1600" s="738"/>
      <c r="AQ1600" s="738"/>
      <c r="BC1600" s="1126"/>
      <c r="BD1600" s="13"/>
    </row>
    <row r="1601" s="6" customFormat="1" customHeight="1" spans="1:59">
      <c r="A1601" s="529"/>
      <c r="B1601" s="213"/>
      <c r="C1601" s="1198"/>
      <c r="D1601" s="409"/>
      <c r="E1601" s="465"/>
      <c r="F1601" s="1157"/>
      <c r="G1601" s="388"/>
      <c r="H1601" s="217"/>
      <c r="I1601" s="915"/>
      <c r="J1601" s="217"/>
      <c r="K1601" s="660"/>
      <c r="L1601" s="388"/>
      <c r="M1601" s="388"/>
      <c r="N1601" s="204"/>
      <c r="O1601" s="295"/>
      <c r="P1601" s="217"/>
      <c r="Q1601" s="217"/>
      <c r="R1601" s="217"/>
      <c r="S1601" s="688"/>
      <c r="T1601" s="777"/>
      <c r="U1601" s="738"/>
      <c r="V1601" s="738"/>
      <c r="W1601" s="738"/>
      <c r="X1601" s="738"/>
      <c r="Y1601" s="738"/>
      <c r="Z1601" s="738"/>
      <c r="AA1601" s="738"/>
      <c r="AB1601" s="738"/>
      <c r="AC1601" s="738"/>
      <c r="AD1601" s="738"/>
      <c r="AE1601" s="738"/>
      <c r="AF1601" s="738"/>
      <c r="AG1601" s="738"/>
      <c r="AH1601" s="738"/>
      <c r="AI1601" s="738"/>
      <c r="AJ1601" s="738"/>
      <c r="AK1601" s="738"/>
      <c r="AL1601" s="738"/>
      <c r="AM1601" s="738"/>
      <c r="AN1601" s="738"/>
      <c r="AO1601" s="738"/>
      <c r="AP1601" s="738"/>
      <c r="AQ1601" s="738"/>
      <c r="BC1601" s="1148"/>
      <c r="BD1601" s="824"/>
    </row>
    <row r="1602" s="6" customFormat="1" customHeight="1" spans="1:59">
      <c r="A1602" s="529"/>
      <c r="B1602" s="213"/>
      <c r="C1602" s="1198"/>
      <c r="D1602" s="409"/>
      <c r="E1602" s="465"/>
      <c r="F1602" s="1157"/>
      <c r="G1602" s="388"/>
      <c r="H1602" s="217"/>
      <c r="I1602" s="915"/>
      <c r="J1602" s="217"/>
      <c r="K1602" s="660"/>
      <c r="L1602" s="388"/>
      <c r="M1602" s="388"/>
      <c r="N1602" s="204"/>
      <c r="O1602" s="295"/>
      <c r="P1602" s="217"/>
      <c r="Q1602" s="217"/>
      <c r="R1602" s="217"/>
      <c r="S1602" s="688"/>
      <c r="T1602" s="777"/>
      <c r="U1602" s="738"/>
      <c r="V1602" s="738"/>
      <c r="W1602" s="738"/>
      <c r="X1602" s="738"/>
      <c r="Y1602" s="738"/>
      <c r="Z1602" s="738"/>
      <c r="AA1602" s="738"/>
      <c r="AB1602" s="738"/>
      <c r="AC1602" s="738"/>
      <c r="AD1602" s="738"/>
      <c r="AE1602" s="738"/>
      <c r="AF1602" s="738"/>
      <c r="AG1602" s="738"/>
      <c r="AH1602" s="738"/>
      <c r="AI1602" s="738"/>
      <c r="AJ1602" s="738"/>
      <c r="AK1602" s="738"/>
      <c r="AL1602" s="738"/>
      <c r="AM1602" s="738"/>
      <c r="AN1602" s="738"/>
      <c r="AO1602" s="738"/>
      <c r="AP1602" s="738"/>
      <c r="AQ1602" s="738"/>
      <c r="BC1602" s="1126"/>
      <c r="BD1602" s="13"/>
    </row>
    <row r="1603" s="6" customFormat="1" customHeight="1" spans="1:59">
      <c r="A1603" s="529"/>
      <c r="B1603" s="213"/>
      <c r="C1603" s="1198"/>
      <c r="D1603" s="409"/>
      <c r="E1603" s="465"/>
      <c r="F1603" s="1157"/>
      <c r="G1603" s="388"/>
      <c r="H1603" s="217"/>
      <c r="I1603" s="915"/>
      <c r="J1603" s="217"/>
      <c r="K1603" s="660"/>
      <c r="L1603" s="388"/>
      <c r="M1603" s="388"/>
      <c r="N1603" s="295"/>
      <c r="O1603" s="295"/>
      <c r="P1603" s="217"/>
      <c r="Q1603" s="217"/>
      <c r="R1603" s="217"/>
      <c r="S1603" s="688"/>
      <c r="T1603" s="777"/>
      <c r="U1603" s="738"/>
      <c r="V1603" s="738"/>
      <c r="W1603" s="738"/>
      <c r="X1603" s="738"/>
      <c r="Y1603" s="738"/>
      <c r="Z1603" s="738"/>
      <c r="AA1603" s="738"/>
      <c r="AB1603" s="738"/>
      <c r="AC1603" s="738"/>
      <c r="AD1603" s="738"/>
      <c r="AE1603" s="738"/>
      <c r="AF1603" s="738"/>
      <c r="AG1603" s="738"/>
      <c r="AH1603" s="738"/>
      <c r="AI1603" s="738"/>
      <c r="AJ1603" s="738"/>
      <c r="AK1603" s="738"/>
      <c r="AL1603" s="738"/>
      <c r="AM1603" s="738"/>
      <c r="AN1603" s="738"/>
      <c r="AO1603" s="738"/>
      <c r="AP1603" s="738"/>
      <c r="AQ1603" s="738"/>
      <c r="BC1603" s="1148"/>
      <c r="BD1603" s="824"/>
    </row>
    <row r="1604" s="6" customFormat="1" customHeight="1" spans="1:59">
      <c r="A1604" s="529"/>
      <c r="B1604" s="213"/>
      <c r="C1604" s="1198"/>
      <c r="D1604" s="409"/>
      <c r="E1604" s="465"/>
      <c r="F1604" s="1157"/>
      <c r="G1604" s="388"/>
      <c r="H1604" s="217"/>
      <c r="I1604" s="915"/>
      <c r="J1604" s="217"/>
      <c r="K1604" s="660"/>
      <c r="L1604" s="388"/>
      <c r="M1604" s="388"/>
      <c r="N1604" s="204"/>
      <c r="O1604" s="295"/>
      <c r="P1604" s="217"/>
      <c r="Q1604" s="217"/>
      <c r="R1604" s="217"/>
      <c r="S1604" s="1158"/>
      <c r="T1604" s="777"/>
      <c r="U1604" s="738"/>
      <c r="V1604" s="738"/>
      <c r="W1604" s="738"/>
      <c r="X1604" s="738"/>
      <c r="Y1604" s="738"/>
      <c r="Z1604" s="738"/>
      <c r="AA1604" s="738"/>
      <c r="AB1604" s="738"/>
      <c r="AC1604" s="738"/>
      <c r="AD1604" s="738"/>
      <c r="AE1604" s="738"/>
      <c r="AF1604" s="738"/>
      <c r="AG1604" s="738"/>
      <c r="AH1604" s="738"/>
      <c r="AI1604" s="738"/>
      <c r="AJ1604" s="738"/>
      <c r="AK1604" s="738"/>
      <c r="AL1604" s="738"/>
      <c r="AM1604" s="738"/>
      <c r="AN1604" s="738"/>
      <c r="AO1604" s="738"/>
      <c r="AP1604" s="738"/>
      <c r="AQ1604" s="738"/>
      <c r="BC1604" s="1126"/>
      <c r="BD1604" s="13"/>
    </row>
    <row r="1605" s="6" customFormat="1" customHeight="1" spans="1:59">
      <c r="A1605" s="529"/>
      <c r="B1605" s="213"/>
      <c r="C1605" s="1198"/>
      <c r="D1605" s="409"/>
      <c r="E1605" s="465"/>
      <c r="F1605" s="1157"/>
      <c r="G1605" s="388"/>
      <c r="H1605" s="217"/>
      <c r="I1605" s="915"/>
      <c r="J1605" s="217"/>
      <c r="K1605" s="660"/>
      <c r="L1605" s="388"/>
      <c r="M1605" s="388"/>
      <c r="N1605" s="204"/>
      <c r="O1605" s="295"/>
      <c r="P1605" s="217"/>
      <c r="Q1605" s="217"/>
      <c r="R1605" s="217"/>
      <c r="S1605" s="688"/>
      <c r="T1605" s="777"/>
      <c r="U1605" s="738"/>
      <c r="V1605" s="738"/>
      <c r="W1605" s="738"/>
      <c r="X1605" s="738"/>
      <c r="Y1605" s="738"/>
      <c r="Z1605" s="738"/>
      <c r="AA1605" s="738"/>
      <c r="AB1605" s="738"/>
      <c r="AC1605" s="738"/>
      <c r="AD1605" s="738"/>
      <c r="AE1605" s="738"/>
      <c r="AF1605" s="738"/>
      <c r="AG1605" s="738"/>
      <c r="AH1605" s="738"/>
      <c r="AI1605" s="738"/>
      <c r="AJ1605" s="738"/>
      <c r="AK1605" s="738"/>
      <c r="AL1605" s="738"/>
      <c r="AM1605" s="738"/>
      <c r="AN1605" s="738"/>
      <c r="AO1605" s="738"/>
      <c r="AP1605" s="738"/>
      <c r="AQ1605" s="738"/>
      <c r="BC1605" s="1148"/>
      <c r="BD1605" s="824"/>
    </row>
    <row r="1606" s="6" customFormat="1" customHeight="1" spans="1:59">
      <c r="A1606" s="529"/>
      <c r="B1606" s="213"/>
      <c r="C1606" s="1198"/>
      <c r="D1606" s="409"/>
      <c r="E1606" s="465"/>
      <c r="F1606" s="1157"/>
      <c r="G1606" s="388"/>
      <c r="H1606" s="217"/>
      <c r="I1606" s="915"/>
      <c r="J1606" s="217"/>
      <c r="K1606" s="660"/>
      <c r="L1606" s="388"/>
      <c r="M1606" s="388"/>
      <c r="N1606" s="204"/>
      <c r="O1606" s="295"/>
      <c r="P1606" s="217"/>
      <c r="Q1606" s="217"/>
      <c r="R1606" s="217"/>
      <c r="S1606" s="688"/>
      <c r="T1606" s="777"/>
      <c r="U1606" s="738"/>
      <c r="V1606" s="738"/>
      <c r="W1606" s="738"/>
      <c r="X1606" s="738"/>
      <c r="Y1606" s="738"/>
      <c r="Z1606" s="738"/>
      <c r="AA1606" s="738"/>
      <c r="AB1606" s="738"/>
      <c r="AC1606" s="738"/>
      <c r="AD1606" s="738"/>
      <c r="AE1606" s="738"/>
      <c r="AF1606" s="738"/>
      <c r="AG1606" s="738"/>
      <c r="AH1606" s="738"/>
      <c r="AI1606" s="738"/>
      <c r="AJ1606" s="738"/>
      <c r="AK1606" s="738"/>
      <c r="AL1606" s="738"/>
      <c r="AM1606" s="738"/>
      <c r="AN1606" s="738"/>
      <c r="AO1606" s="738"/>
      <c r="AP1606" s="738"/>
      <c r="AQ1606" s="738"/>
      <c r="BC1606" s="1126"/>
      <c r="BD1606" s="13"/>
    </row>
    <row r="1607" s="6" customFormat="1" customHeight="1" spans="1:59">
      <c r="A1607" s="529"/>
      <c r="B1607" s="213"/>
      <c r="C1607" s="1198"/>
      <c r="D1607" s="409"/>
      <c r="E1607" s="465"/>
      <c r="F1607" s="1157"/>
      <c r="G1607" s="388"/>
      <c r="H1607" s="217"/>
      <c r="I1607" s="915"/>
      <c r="J1607" s="217"/>
      <c r="K1607" s="660"/>
      <c r="L1607" s="388"/>
      <c r="M1607" s="388"/>
      <c r="N1607" s="204"/>
      <c r="O1607" s="295"/>
      <c r="P1607" s="217"/>
      <c r="Q1607" s="217"/>
      <c r="R1607" s="217"/>
      <c r="S1607" s="1158"/>
      <c r="T1607" s="777"/>
      <c r="U1607" s="738"/>
      <c r="V1607" s="738"/>
      <c r="W1607" s="738"/>
      <c r="X1607" s="738"/>
      <c r="Y1607" s="738"/>
      <c r="Z1607" s="738"/>
      <c r="AA1607" s="738"/>
      <c r="AB1607" s="738"/>
      <c r="AC1607" s="738"/>
      <c r="AD1607" s="738"/>
      <c r="AE1607" s="738"/>
      <c r="AF1607" s="738"/>
      <c r="AG1607" s="738"/>
      <c r="AH1607" s="738"/>
      <c r="AI1607" s="738"/>
      <c r="AJ1607" s="738"/>
      <c r="AK1607" s="738"/>
      <c r="AL1607" s="738"/>
      <c r="AM1607" s="738"/>
      <c r="AN1607" s="738"/>
      <c r="AO1607" s="738"/>
      <c r="AP1607" s="738"/>
      <c r="AQ1607" s="738"/>
      <c r="BC1607" s="1148"/>
      <c r="BD1607" s="824"/>
    </row>
    <row r="1608" s="6" customFormat="1" customHeight="1" spans="1:59">
      <c r="A1608" s="529"/>
      <c r="B1608" s="213"/>
      <c r="C1608" s="1198"/>
      <c r="D1608" s="409"/>
      <c r="E1608" s="465"/>
      <c r="F1608" s="1157"/>
      <c r="G1608" s="388"/>
      <c r="H1608" s="217"/>
      <c r="I1608" s="915"/>
      <c r="J1608" s="217"/>
      <c r="K1608" s="660"/>
      <c r="L1608" s="388"/>
      <c r="M1608" s="388"/>
      <c r="N1608" s="204"/>
      <c r="O1608" s="295"/>
      <c r="P1608" s="217"/>
      <c r="Q1608" s="217"/>
      <c r="R1608" s="217"/>
      <c r="S1608" s="688"/>
      <c r="T1608" s="777"/>
      <c r="U1608" s="738"/>
      <c r="V1608" s="738"/>
      <c r="W1608" s="738"/>
      <c r="X1608" s="738"/>
      <c r="Y1608" s="738"/>
      <c r="Z1608" s="738"/>
      <c r="AA1608" s="738"/>
      <c r="AB1608" s="738"/>
      <c r="AC1608" s="738"/>
      <c r="AD1608" s="738"/>
      <c r="AE1608" s="738"/>
      <c r="AF1608" s="738"/>
      <c r="AG1608" s="738"/>
      <c r="AH1608" s="738"/>
      <c r="AI1608" s="738"/>
      <c r="AJ1608" s="738"/>
      <c r="AK1608" s="738"/>
      <c r="AL1608" s="738"/>
      <c r="AM1608" s="738"/>
      <c r="AN1608" s="738"/>
      <c r="AO1608" s="738"/>
      <c r="AP1608" s="738"/>
      <c r="AQ1608" s="738"/>
      <c r="BC1608" s="1148"/>
      <c r="BD1608" s="13"/>
    </row>
    <row r="1609" s="6" customFormat="1" customHeight="1" spans="1:59">
      <c r="A1609" s="529"/>
      <c r="B1609" s="213"/>
      <c r="C1609" s="1198"/>
      <c r="D1609" s="409"/>
      <c r="E1609" s="465"/>
      <c r="F1609" s="1157"/>
      <c r="G1609" s="388"/>
      <c r="H1609" s="217"/>
      <c r="I1609" s="915"/>
      <c r="J1609" s="217"/>
      <c r="K1609" s="660"/>
      <c r="L1609" s="388"/>
      <c r="M1609" s="388"/>
      <c r="N1609" s="204"/>
      <c r="O1609" s="295"/>
      <c r="P1609" s="217"/>
      <c r="Q1609" s="217"/>
      <c r="R1609" s="217"/>
      <c r="S1609" s="688"/>
      <c r="T1609" s="777"/>
      <c r="U1609" s="738"/>
      <c r="V1609" s="738"/>
      <c r="W1609" s="738"/>
      <c r="X1609" s="738"/>
      <c r="Y1609" s="738"/>
      <c r="Z1609" s="738"/>
      <c r="AA1609" s="738"/>
      <c r="AB1609" s="738"/>
      <c r="AC1609" s="738"/>
      <c r="AD1609" s="738"/>
      <c r="AE1609" s="738"/>
      <c r="AF1609" s="738"/>
      <c r="AG1609" s="738"/>
      <c r="AH1609" s="738"/>
      <c r="AI1609" s="738"/>
      <c r="AJ1609" s="738"/>
      <c r="AK1609" s="738"/>
      <c r="AL1609" s="738"/>
      <c r="AM1609" s="738"/>
      <c r="AN1609" s="738"/>
      <c r="AO1609" s="738"/>
      <c r="AP1609" s="738"/>
      <c r="AQ1609" s="738"/>
      <c r="BC1609" s="1126"/>
      <c r="BD1609" s="13"/>
    </row>
    <row r="1610" s="6" customFormat="1" customHeight="1" spans="1:59">
      <c r="A1610" s="529"/>
      <c r="B1610" s="213"/>
      <c r="C1610" s="1198"/>
      <c r="D1610" s="409"/>
      <c r="E1610" s="465"/>
      <c r="F1610" s="1157"/>
      <c r="G1610" s="388"/>
      <c r="H1610" s="217"/>
      <c r="I1610" s="915"/>
      <c r="J1610" s="217"/>
      <c r="K1610" s="660"/>
      <c r="L1610" s="388"/>
      <c r="M1610" s="388"/>
      <c r="N1610" s="204"/>
      <c r="O1610" s="295"/>
      <c r="P1610" s="217"/>
      <c r="Q1610" s="217"/>
      <c r="R1610" s="217"/>
      <c r="S1610" s="688"/>
      <c r="T1610" s="777"/>
      <c r="U1610" s="738"/>
      <c r="V1610" s="738"/>
      <c r="W1610" s="738"/>
      <c r="X1610" s="738"/>
      <c r="Y1610" s="738"/>
      <c r="Z1610" s="738"/>
      <c r="AA1610" s="738"/>
      <c r="AB1610" s="738"/>
      <c r="AC1610" s="738"/>
      <c r="AD1610" s="738"/>
      <c r="AE1610" s="738"/>
      <c r="AF1610" s="738"/>
      <c r="AG1610" s="738"/>
      <c r="AH1610" s="738"/>
      <c r="AI1610" s="738"/>
      <c r="AJ1610" s="738"/>
      <c r="AK1610" s="738"/>
      <c r="AL1610" s="738"/>
      <c r="AM1610" s="738"/>
      <c r="AN1610" s="738"/>
      <c r="AO1610" s="738"/>
      <c r="AP1610" s="738"/>
      <c r="AQ1610" s="738"/>
      <c r="BC1610" s="1148"/>
      <c r="BD1610" s="824"/>
    </row>
    <row r="1611" s="6" customFormat="1" customHeight="1" spans="1:59">
      <c r="A1611" s="529"/>
      <c r="B1611" s="213"/>
      <c r="C1611" s="1198"/>
      <c r="D1611" s="409"/>
      <c r="E1611" s="465"/>
      <c r="F1611" s="1157"/>
      <c r="G1611" s="388"/>
      <c r="H1611" s="217"/>
      <c r="I1611" s="915"/>
      <c r="J1611" s="217"/>
      <c r="K1611" s="660"/>
      <c r="L1611" s="388"/>
      <c r="M1611" s="388"/>
      <c r="N1611" s="204"/>
      <c r="O1611" s="295"/>
      <c r="P1611" s="217"/>
      <c r="Q1611" s="217"/>
      <c r="R1611" s="217"/>
      <c r="S1611" s="688"/>
      <c r="T1611" s="777"/>
      <c r="U1611" s="738"/>
      <c r="V1611" s="738"/>
      <c r="W1611" s="738"/>
      <c r="X1611" s="738"/>
      <c r="Y1611" s="738"/>
      <c r="Z1611" s="738"/>
      <c r="AA1611" s="738"/>
      <c r="AB1611" s="738"/>
      <c r="AC1611" s="738"/>
      <c r="AD1611" s="738"/>
      <c r="AE1611" s="738"/>
      <c r="AF1611" s="738"/>
      <c r="AG1611" s="738"/>
      <c r="AH1611" s="738"/>
      <c r="AI1611" s="738"/>
      <c r="AJ1611" s="738"/>
      <c r="AK1611" s="738"/>
      <c r="AL1611" s="738"/>
      <c r="AM1611" s="738"/>
      <c r="AN1611" s="738"/>
      <c r="AO1611" s="738"/>
      <c r="AP1611" s="738"/>
      <c r="AQ1611" s="738"/>
      <c r="BC1611" s="1148"/>
      <c r="BD1611" s="13"/>
    </row>
    <row r="1612" s="6" customFormat="1" customHeight="1" spans="1:59">
      <c r="A1612" s="529"/>
      <c r="B1612" s="213"/>
      <c r="C1612" s="1198"/>
      <c r="D1612" s="409"/>
      <c r="E1612" s="465"/>
      <c r="F1612" s="1157"/>
      <c r="G1612" s="388"/>
      <c r="H1612" s="217"/>
      <c r="I1612" s="915"/>
      <c r="J1612" s="217"/>
      <c r="K1612" s="660"/>
      <c r="L1612" s="388"/>
      <c r="M1612" s="388"/>
      <c r="N1612" s="204"/>
      <c r="O1612" s="295"/>
      <c r="P1612" s="217"/>
      <c r="Q1612" s="217"/>
      <c r="R1612" s="217"/>
      <c r="S1612" s="688"/>
      <c r="T1612" s="777"/>
      <c r="U1612" s="738"/>
      <c r="V1612" s="738"/>
      <c r="W1612" s="738"/>
      <c r="X1612" s="738"/>
      <c r="Y1612" s="738"/>
      <c r="Z1612" s="738"/>
      <c r="AA1612" s="738"/>
      <c r="AB1612" s="738"/>
      <c r="AC1612" s="738"/>
      <c r="AD1612" s="738"/>
      <c r="AE1612" s="738"/>
      <c r="AF1612" s="738"/>
      <c r="AG1612" s="738"/>
      <c r="AH1612" s="738"/>
      <c r="AI1612" s="738"/>
      <c r="AJ1612" s="738"/>
      <c r="AK1612" s="738"/>
      <c r="AL1612" s="738"/>
      <c r="AM1612" s="738"/>
      <c r="AN1612" s="738"/>
      <c r="AO1612" s="738"/>
      <c r="AP1612" s="738"/>
      <c r="AQ1612" s="738"/>
      <c r="BC1612" s="1126"/>
      <c r="BD1612" s="13"/>
    </row>
    <row r="1613" s="6" customFormat="1" customHeight="1" spans="1:59">
      <c r="A1613" s="529"/>
      <c r="B1613" s="213"/>
      <c r="C1613" s="1198"/>
      <c r="D1613" s="409"/>
      <c r="E1613" s="465"/>
      <c r="F1613" s="1157"/>
      <c r="G1613" s="388"/>
      <c r="H1613" s="217"/>
      <c r="I1613" s="915"/>
      <c r="J1613" s="217"/>
      <c r="K1613" s="660"/>
      <c r="L1613" s="388"/>
      <c r="M1613" s="388"/>
      <c r="N1613" s="217"/>
      <c r="O1613" s="295"/>
      <c r="P1613" s="388"/>
      <c r="Q1613" s="388"/>
      <c r="R1613" s="295"/>
      <c r="S1613" s="1205"/>
      <c r="T1613" s="775"/>
      <c r="U1613" s="738"/>
      <c r="V1613" s="738"/>
      <c r="W1613" s="738"/>
      <c r="X1613" s="738"/>
      <c r="Y1613" s="738"/>
      <c r="Z1613" s="738"/>
      <c r="AA1613" s="738"/>
      <c r="AB1613" s="738"/>
      <c r="AC1613" s="738"/>
      <c r="AD1613" s="738"/>
      <c r="AE1613" s="738"/>
      <c r="AF1613" s="738"/>
      <c r="AG1613" s="738"/>
      <c r="AH1613" s="738"/>
      <c r="AI1613" s="738"/>
      <c r="AJ1613" s="738"/>
      <c r="AK1613" s="738"/>
      <c r="AL1613" s="738"/>
      <c r="AM1613" s="738"/>
      <c r="AN1613" s="738"/>
      <c r="AO1613" s="738"/>
      <c r="AP1613" s="738"/>
      <c r="AQ1613" s="738"/>
      <c r="BC1613" s="1148"/>
      <c r="BD1613" s="824"/>
    </row>
    <row r="1614" s="6" customFormat="1" customHeight="1" spans="1:59">
      <c r="A1614" s="529"/>
      <c r="B1614" s="213"/>
      <c r="C1614" s="1198"/>
      <c r="D1614" s="409"/>
      <c r="E1614" s="465"/>
      <c r="F1614" s="1157"/>
      <c r="G1614" s="388"/>
      <c r="H1614" s="217"/>
      <c r="I1614" s="915"/>
      <c r="J1614" s="217"/>
      <c r="K1614" s="660"/>
      <c r="L1614" s="388"/>
      <c r="M1614" s="388"/>
      <c r="N1614" s="217"/>
      <c r="O1614" s="295"/>
      <c r="P1614" s="388"/>
      <c r="Q1614" s="388"/>
      <c r="R1614" s="295"/>
      <c r="S1614" s="1205"/>
      <c r="T1614" s="777"/>
      <c r="U1614" s="738"/>
      <c r="V1614" s="738"/>
      <c r="W1614" s="738"/>
      <c r="X1614" s="738"/>
      <c r="Y1614" s="738"/>
      <c r="Z1614" s="738"/>
      <c r="AA1614" s="738"/>
      <c r="AB1614" s="738"/>
      <c r="AC1614" s="738"/>
      <c r="AD1614" s="738"/>
      <c r="AE1614" s="738"/>
      <c r="AF1614" s="738"/>
      <c r="AG1614" s="738"/>
      <c r="AH1614" s="738"/>
      <c r="AI1614" s="738"/>
      <c r="AJ1614" s="738"/>
      <c r="AK1614" s="738"/>
      <c r="AL1614" s="738"/>
      <c r="AM1614" s="738"/>
      <c r="AN1614" s="738"/>
      <c r="AO1614" s="738"/>
      <c r="AP1614" s="738"/>
      <c r="AQ1614" s="738"/>
      <c r="BC1614" s="1148"/>
      <c r="BD1614" s="13"/>
      <c r="BE1614" s="1119"/>
      <c r="BF1614" s="1119"/>
      <c r="BG1614" s="1119"/>
    </row>
    <row r="1615" s="1119" customFormat="1" customHeight="1" spans="1:59">
      <c r="A1615" s="1201">
        <v>46203</v>
      </c>
      <c r="B1615" s="1167" t="s">
        <v>659</v>
      </c>
      <c r="C1615" s="1209"/>
      <c r="D1615" s="1169"/>
      <c r="E1615" s="626"/>
      <c r="F1615" s="1170">
        <f>SUBTOTAL(9,F1287:F1614)</f>
        <v>0</v>
      </c>
      <c r="G1615" s="1144"/>
      <c r="H1615" s="1144">
        <f>SUBTOTAL(9,H1287:H1614)</f>
        <v>0</v>
      </c>
      <c r="I1615" s="1171"/>
      <c r="J1615" s="1144">
        <f t="shared" ref="J1615:P1615" si="58">SUBTOTAL(9,J1287:J1614)</f>
        <v>0</v>
      </c>
      <c r="K1615" s="1172">
        <f t="shared" si="58"/>
        <v>0</v>
      </c>
      <c r="L1615" s="1173">
        <f t="shared" si="58"/>
        <v>0</v>
      </c>
      <c r="M1615" s="1173">
        <f t="shared" si="58"/>
        <v>0</v>
      </c>
      <c r="N1615" s="1173">
        <f t="shared" si="58"/>
        <v>0</v>
      </c>
      <c r="O1615" s="1173">
        <f t="shared" si="58"/>
        <v>0</v>
      </c>
      <c r="P1615" s="1173">
        <f t="shared" si="58"/>
        <v>0</v>
      </c>
      <c r="Q1615" s="65"/>
      <c r="R1615" s="1173">
        <f>SUBTOTAL(9,R1287:R1614)</f>
        <v>0</v>
      </c>
      <c r="S1615" s="1174"/>
      <c r="T1615" s="1204">
        <f>J1615-L1615-R1615</f>
        <v>0</v>
      </c>
      <c r="U1615" s="738"/>
      <c r="BC1615" s="1126"/>
      <c r="BD1615" s="13"/>
    </row>
    <row r="1616" s="1119" customFormat="1" customHeight="1" spans="1:59">
      <c r="A1616" s="529"/>
      <c r="B1616" s="1213"/>
      <c r="C1616" s="1209"/>
      <c r="D1616" s="492"/>
      <c r="E1616" s="953"/>
      <c r="F1616" s="1154"/>
      <c r="G1616" s="63"/>
      <c r="H1616" s="63"/>
      <c r="I1616" s="843"/>
      <c r="J1616" s="63"/>
      <c r="K1616" s="1155"/>
      <c r="L1616" s="65"/>
      <c r="M1616" s="65"/>
      <c r="N1616" s="65"/>
      <c r="O1616" s="65"/>
      <c r="P1616" s="65"/>
      <c r="Q1616" s="65"/>
      <c r="R1616" s="65"/>
      <c r="S1616" s="713"/>
      <c r="T1616" s="1214"/>
      <c r="U1616" s="738"/>
      <c r="BC1616" s="1148"/>
      <c r="BD1616" s="824"/>
      <c r="BE1616" s="1124"/>
      <c r="BF1616" s="1124"/>
      <c r="BG1616" s="1124"/>
    </row>
    <row r="1617" s="1124" customFormat="1" customHeight="1" spans="1:56">
      <c r="A1617" s="529"/>
      <c r="B1617" s="213"/>
      <c r="C1617" s="1198"/>
      <c r="D1617" s="492"/>
      <c r="E1617" s="953"/>
      <c r="F1617" s="1157"/>
      <c r="G1617" s="388"/>
      <c r="H1617" s="217"/>
      <c r="I1617" s="915"/>
      <c r="J1617" s="217"/>
      <c r="K1617" s="662"/>
      <c r="L1617" s="388"/>
      <c r="M1617" s="388"/>
      <c r="N1617" s="204"/>
      <c r="O1617" s="217"/>
      <c r="P1617" s="217"/>
      <c r="Q1617" s="217"/>
      <c r="R1617" s="217"/>
      <c r="S1617" s="1158"/>
      <c r="T1617" s="359"/>
      <c r="U1617" s="738"/>
      <c r="BC1617" s="1126"/>
      <c r="BD1617" s="13"/>
    </row>
    <row r="1618" s="1124" customFormat="1" customHeight="1" spans="1:56">
      <c r="A1618" s="529"/>
      <c r="B1618" s="213"/>
      <c r="C1618" s="1198"/>
      <c r="D1618" s="409"/>
      <c r="E1618" s="953"/>
      <c r="F1618" s="1157"/>
      <c r="G1618" s="388"/>
      <c r="H1618" s="217"/>
      <c r="I1618" s="915"/>
      <c r="J1618" s="217"/>
      <c r="K1618" s="662"/>
      <c r="L1618" s="388"/>
      <c r="M1618" s="388"/>
      <c r="N1618" s="204"/>
      <c r="O1618" s="217"/>
      <c r="P1618" s="217"/>
      <c r="Q1618" s="217"/>
      <c r="R1618" s="217"/>
      <c r="S1618" s="688"/>
      <c r="T1618" s="359"/>
      <c r="U1618" s="738"/>
      <c r="BC1618" s="1148"/>
      <c r="BD1618" s="824"/>
    </row>
    <row r="1619" s="1124" customFormat="1" customHeight="1" spans="1:56">
      <c r="A1619" s="529"/>
      <c r="B1619" s="213"/>
      <c r="C1619" s="1198"/>
      <c r="D1619" s="492"/>
      <c r="E1619" s="953"/>
      <c r="F1619" s="1157"/>
      <c r="G1619" s="388"/>
      <c r="H1619" s="217"/>
      <c r="I1619" s="915"/>
      <c r="J1619" s="217"/>
      <c r="K1619" s="662"/>
      <c r="L1619" s="388"/>
      <c r="M1619" s="388"/>
      <c r="N1619" s="217"/>
      <c r="O1619" s="217"/>
      <c r="P1619" s="217"/>
      <c r="Q1619" s="217"/>
      <c r="R1619" s="217"/>
      <c r="S1619" s="688"/>
      <c r="T1619" s="359"/>
      <c r="U1619" s="738"/>
      <c r="BC1619" s="1148"/>
      <c r="BD1619" s="13"/>
    </row>
    <row r="1620" s="1124" customFormat="1" customHeight="1" spans="1:56">
      <c r="A1620" s="529"/>
      <c r="B1620" s="213"/>
      <c r="C1620" s="1198"/>
      <c r="D1620" s="409"/>
      <c r="E1620" s="953"/>
      <c r="F1620" s="1157"/>
      <c r="G1620" s="388"/>
      <c r="H1620" s="217"/>
      <c r="I1620" s="915"/>
      <c r="J1620" s="217"/>
      <c r="K1620" s="662"/>
      <c r="L1620" s="388"/>
      <c r="M1620" s="388"/>
      <c r="N1620" s="217"/>
      <c r="O1620" s="217"/>
      <c r="P1620" s="388"/>
      <c r="Q1620" s="388"/>
      <c r="R1620" s="217"/>
      <c r="S1620" s="688"/>
      <c r="T1620" s="359"/>
      <c r="U1620" s="738"/>
      <c r="BC1620" s="1148"/>
      <c r="BD1620" s="13"/>
    </row>
    <row r="1621" s="1124" customFormat="1" customHeight="1" spans="1:56">
      <c r="A1621" s="529"/>
      <c r="B1621" s="213"/>
      <c r="C1621" s="1198"/>
      <c r="D1621" s="409"/>
      <c r="E1621" s="953"/>
      <c r="F1621" s="1157"/>
      <c r="G1621" s="388"/>
      <c r="H1621" s="217"/>
      <c r="I1621" s="915"/>
      <c r="J1621" s="217"/>
      <c r="K1621" s="662"/>
      <c r="L1621" s="388"/>
      <c r="M1621" s="388"/>
      <c r="N1621" s="217"/>
      <c r="O1621" s="217"/>
      <c r="P1621" s="388"/>
      <c r="Q1621" s="388"/>
      <c r="R1621" s="217"/>
      <c r="S1621" s="688"/>
      <c r="T1621" s="359"/>
      <c r="U1621" s="738"/>
      <c r="BC1621" s="1148"/>
      <c r="BD1621" s="13"/>
    </row>
    <row r="1622" s="1124" customFormat="1" customHeight="1" spans="1:56">
      <c r="A1622" s="529"/>
      <c r="B1622" s="213"/>
      <c r="C1622" s="1198"/>
      <c r="D1622" s="409"/>
      <c r="E1622" s="953"/>
      <c r="F1622" s="1157"/>
      <c r="G1622" s="388"/>
      <c r="H1622" s="217"/>
      <c r="I1622" s="915"/>
      <c r="J1622" s="217"/>
      <c r="K1622" s="662"/>
      <c r="L1622" s="388"/>
      <c r="M1622" s="388"/>
      <c r="N1622" s="217"/>
      <c r="O1622" s="217"/>
      <c r="P1622" s="388"/>
      <c r="Q1622" s="388"/>
      <c r="R1622" s="217"/>
      <c r="S1622" s="688"/>
      <c r="T1622" s="359"/>
      <c r="U1622" s="738"/>
      <c r="BC1622" s="1148"/>
      <c r="BD1622" s="13"/>
    </row>
    <row r="1623" s="1124" customFormat="1" customHeight="1" spans="1:56">
      <c r="A1623" s="529"/>
      <c r="B1623" s="213"/>
      <c r="C1623" s="1198"/>
      <c r="D1623" s="409"/>
      <c r="E1623" s="953"/>
      <c r="F1623" s="1157"/>
      <c r="G1623" s="388"/>
      <c r="H1623" s="217"/>
      <c r="I1623" s="915"/>
      <c r="J1623" s="217"/>
      <c r="K1623" s="662"/>
      <c r="L1623" s="388"/>
      <c r="M1623" s="388"/>
      <c r="N1623" s="217"/>
      <c r="O1623" s="217"/>
      <c r="P1623" s="388"/>
      <c r="Q1623" s="388"/>
      <c r="R1623" s="217"/>
      <c r="S1623" s="688"/>
      <c r="T1623" s="359"/>
      <c r="U1623" s="738"/>
      <c r="BC1623" s="1148"/>
      <c r="BD1623" s="13"/>
    </row>
    <row r="1624" s="1124" customFormat="1" customHeight="1" spans="1:56">
      <c r="A1624" s="529"/>
      <c r="B1624" s="213"/>
      <c r="C1624" s="1198"/>
      <c r="D1624" s="492"/>
      <c r="E1624" s="953"/>
      <c r="F1624" s="1157"/>
      <c r="G1624" s="388"/>
      <c r="H1624" s="217"/>
      <c r="I1624" s="915"/>
      <c r="J1624" s="217"/>
      <c r="K1624" s="662"/>
      <c r="L1624" s="388"/>
      <c r="M1624" s="388"/>
      <c r="N1624" s="217"/>
      <c r="O1624" s="217"/>
      <c r="P1624" s="217"/>
      <c r="Q1624" s="217"/>
      <c r="R1624" s="217"/>
      <c r="S1624" s="688"/>
      <c r="T1624" s="394"/>
      <c r="U1624" s="738"/>
      <c r="BC1624" s="1148"/>
      <c r="BD1624" s="13"/>
    </row>
    <row r="1625" s="1124" customFormat="1" customHeight="1" spans="1:56">
      <c r="A1625" s="529"/>
      <c r="B1625" s="213"/>
      <c r="C1625" s="1198"/>
      <c r="D1625" s="409"/>
      <c r="E1625" s="953"/>
      <c r="F1625" s="1157"/>
      <c r="G1625" s="388"/>
      <c r="H1625" s="217"/>
      <c r="I1625" s="915"/>
      <c r="J1625" s="217"/>
      <c r="K1625" s="662"/>
      <c r="L1625" s="388"/>
      <c r="M1625" s="388"/>
      <c r="N1625" s="217"/>
      <c r="O1625" s="217"/>
      <c r="P1625" s="217"/>
      <c r="Q1625" s="217"/>
      <c r="R1625" s="217"/>
      <c r="S1625" s="688"/>
      <c r="T1625" s="359"/>
      <c r="U1625" s="738"/>
      <c r="BC1625" s="1148"/>
      <c r="BD1625" s="13"/>
    </row>
    <row r="1626" s="1124" customFormat="1" customHeight="1" spans="1:56">
      <c r="A1626" s="529"/>
      <c r="B1626" s="213"/>
      <c r="C1626" s="1198"/>
      <c r="D1626" s="492"/>
      <c r="E1626" s="953"/>
      <c r="F1626" s="1157"/>
      <c r="G1626" s="388"/>
      <c r="H1626" s="217"/>
      <c r="I1626" s="915"/>
      <c r="J1626" s="217"/>
      <c r="K1626" s="662"/>
      <c r="L1626" s="388"/>
      <c r="M1626" s="388"/>
      <c r="N1626" s="217"/>
      <c r="O1626" s="217"/>
      <c r="P1626" s="388"/>
      <c r="Q1626" s="388"/>
      <c r="R1626" s="217"/>
      <c r="S1626" s="688"/>
      <c r="T1626" s="394"/>
      <c r="U1626" s="738"/>
      <c r="BC1626" s="1148"/>
      <c r="BD1626" s="13"/>
    </row>
    <row r="1627" s="1124" customFormat="1" customHeight="1" spans="1:56">
      <c r="A1627" s="529"/>
      <c r="B1627" s="213"/>
      <c r="C1627" s="1198"/>
      <c r="D1627" s="409"/>
      <c r="E1627" s="953"/>
      <c r="F1627" s="1157"/>
      <c r="G1627" s="388"/>
      <c r="H1627" s="217"/>
      <c r="I1627" s="915"/>
      <c r="J1627" s="217"/>
      <c r="K1627" s="662"/>
      <c r="L1627" s="388"/>
      <c r="M1627" s="388"/>
      <c r="N1627" s="217"/>
      <c r="O1627" s="217"/>
      <c r="P1627" s="388"/>
      <c r="Q1627" s="388"/>
      <c r="R1627" s="217"/>
      <c r="S1627" s="688"/>
      <c r="T1627" s="359"/>
      <c r="U1627" s="738"/>
      <c r="BC1627" s="1148"/>
      <c r="BD1627" s="13"/>
    </row>
    <row r="1628" s="1124" customFormat="1" customHeight="1" spans="1:56">
      <c r="A1628" s="529"/>
      <c r="B1628" s="213"/>
      <c r="C1628" s="1198"/>
      <c r="D1628" s="409"/>
      <c r="E1628" s="953"/>
      <c r="F1628" s="1157"/>
      <c r="G1628" s="388"/>
      <c r="H1628" s="217"/>
      <c r="I1628" s="915"/>
      <c r="J1628" s="217"/>
      <c r="K1628" s="662"/>
      <c r="L1628" s="388"/>
      <c r="M1628" s="388"/>
      <c r="N1628" s="217"/>
      <c r="O1628" s="217"/>
      <c r="P1628" s="388"/>
      <c r="Q1628" s="388"/>
      <c r="R1628" s="217"/>
      <c r="S1628" s="688"/>
      <c r="T1628" s="359"/>
      <c r="U1628" s="738"/>
      <c r="BC1628" s="1148"/>
      <c r="BD1628" s="13"/>
    </row>
    <row r="1629" s="1124" customFormat="1" customHeight="1" spans="1:56">
      <c r="A1629" s="529"/>
      <c r="B1629" s="213"/>
      <c r="C1629" s="1198"/>
      <c r="D1629" s="409"/>
      <c r="E1629" s="953"/>
      <c r="F1629" s="1157"/>
      <c r="G1629" s="388"/>
      <c r="H1629" s="217"/>
      <c r="I1629" s="915"/>
      <c r="J1629" s="217"/>
      <c r="K1629" s="662"/>
      <c r="L1629" s="388"/>
      <c r="M1629" s="388"/>
      <c r="N1629" s="217"/>
      <c r="O1629" s="217"/>
      <c r="P1629" s="388"/>
      <c r="Q1629" s="388"/>
      <c r="R1629" s="217"/>
      <c r="S1629" s="688"/>
      <c r="T1629" s="359"/>
      <c r="U1629" s="738"/>
      <c r="BC1629" s="1148"/>
      <c r="BD1629" s="13"/>
    </row>
    <row r="1630" s="1124" customFormat="1" customHeight="1" spans="1:56">
      <c r="A1630" s="529"/>
      <c r="B1630" s="213"/>
      <c r="C1630" s="1198"/>
      <c r="D1630" s="492"/>
      <c r="E1630" s="953"/>
      <c r="F1630" s="1157"/>
      <c r="G1630" s="388"/>
      <c r="H1630" s="217"/>
      <c r="I1630" s="915"/>
      <c r="J1630" s="217"/>
      <c r="K1630" s="662"/>
      <c r="L1630" s="388"/>
      <c r="M1630" s="388"/>
      <c r="N1630" s="217"/>
      <c r="O1630" s="217"/>
      <c r="P1630" s="388"/>
      <c r="Q1630" s="388"/>
      <c r="R1630" s="217"/>
      <c r="S1630" s="688"/>
      <c r="T1630" s="359"/>
      <c r="U1630" s="738"/>
      <c r="BC1630" s="1148"/>
      <c r="BD1630" s="13"/>
    </row>
    <row r="1631" s="1124" customFormat="1" customHeight="1" spans="1:56">
      <c r="A1631" s="529"/>
      <c r="B1631" s="213"/>
      <c r="C1631" s="1198"/>
      <c r="D1631" s="409"/>
      <c r="E1631" s="953"/>
      <c r="F1631" s="1157"/>
      <c r="G1631" s="388"/>
      <c r="H1631" s="217"/>
      <c r="I1631" s="915"/>
      <c r="J1631" s="217"/>
      <c r="K1631" s="662"/>
      <c r="L1631" s="388"/>
      <c r="M1631" s="388"/>
      <c r="N1631" s="217"/>
      <c r="O1631" s="217"/>
      <c r="P1631" s="388"/>
      <c r="Q1631" s="388"/>
      <c r="R1631" s="217"/>
      <c r="S1631" s="688"/>
      <c r="T1631" s="359"/>
      <c r="U1631" s="738"/>
      <c r="BC1631" s="1148"/>
      <c r="BD1631" s="13"/>
    </row>
    <row r="1632" s="1124" customFormat="1" customHeight="1" spans="1:56">
      <c r="A1632" s="529"/>
      <c r="B1632" s="213"/>
      <c r="C1632" s="1198"/>
      <c r="D1632" s="409"/>
      <c r="E1632" s="953"/>
      <c r="F1632" s="1157"/>
      <c r="G1632" s="388"/>
      <c r="H1632" s="217"/>
      <c r="I1632" s="915"/>
      <c r="J1632" s="217"/>
      <c r="K1632" s="662"/>
      <c r="L1632" s="388"/>
      <c r="M1632" s="388"/>
      <c r="N1632" s="217"/>
      <c r="O1632" s="217"/>
      <c r="P1632" s="388"/>
      <c r="Q1632" s="388"/>
      <c r="R1632" s="217"/>
      <c r="S1632" s="688"/>
      <c r="T1632" s="359"/>
      <c r="U1632" s="738"/>
      <c r="BC1632" s="1148"/>
      <c r="BD1632" s="13"/>
    </row>
    <row r="1633" s="1124" customFormat="1" customHeight="1" spans="1:56">
      <c r="A1633" s="529"/>
      <c r="B1633" s="213"/>
      <c r="C1633" s="1198"/>
      <c r="D1633" s="409"/>
      <c r="E1633" s="953"/>
      <c r="F1633" s="1157"/>
      <c r="G1633" s="388"/>
      <c r="H1633" s="217"/>
      <c r="I1633" s="915"/>
      <c r="J1633" s="217"/>
      <c r="K1633" s="662"/>
      <c r="L1633" s="388"/>
      <c r="M1633" s="388"/>
      <c r="N1633" s="217"/>
      <c r="O1633" s="217"/>
      <c r="P1633" s="388"/>
      <c r="Q1633" s="388"/>
      <c r="R1633" s="217"/>
      <c r="S1633" s="688"/>
      <c r="T1633" s="359"/>
      <c r="U1633" s="738"/>
      <c r="BC1633" s="1148"/>
      <c r="BD1633" s="13"/>
    </row>
    <row r="1634" s="1124" customFormat="1" customHeight="1" spans="1:56">
      <c r="A1634" s="529"/>
      <c r="B1634" s="213"/>
      <c r="C1634" s="1198"/>
      <c r="D1634" s="409"/>
      <c r="E1634" s="953"/>
      <c r="F1634" s="1157"/>
      <c r="G1634" s="388"/>
      <c r="H1634" s="217"/>
      <c r="I1634" s="915"/>
      <c r="J1634" s="217"/>
      <c r="K1634" s="662"/>
      <c r="L1634" s="388"/>
      <c r="M1634" s="388"/>
      <c r="N1634" s="217"/>
      <c r="O1634" s="217"/>
      <c r="P1634" s="388"/>
      <c r="Q1634" s="388"/>
      <c r="R1634" s="217"/>
      <c r="S1634" s="688"/>
      <c r="T1634" s="359"/>
      <c r="U1634" s="738"/>
      <c r="BC1634" s="1148"/>
      <c r="BD1634" s="13"/>
    </row>
    <row r="1635" s="1124" customFormat="1" customHeight="1" spans="1:56">
      <c r="A1635" s="529"/>
      <c r="B1635" s="213"/>
      <c r="C1635" s="1198"/>
      <c r="D1635" s="409"/>
      <c r="E1635" s="953"/>
      <c r="F1635" s="1157"/>
      <c r="G1635" s="388"/>
      <c r="H1635" s="217"/>
      <c r="I1635" s="915"/>
      <c r="J1635" s="217"/>
      <c r="K1635" s="662"/>
      <c r="L1635" s="388"/>
      <c r="M1635" s="388"/>
      <c r="N1635" s="217"/>
      <c r="O1635" s="217"/>
      <c r="P1635" s="388"/>
      <c r="Q1635" s="388"/>
      <c r="R1635" s="217"/>
      <c r="S1635" s="688"/>
      <c r="T1635" s="359"/>
      <c r="U1635" s="738"/>
      <c r="BC1635" s="1148"/>
      <c r="BD1635" s="13"/>
    </row>
    <row r="1636" s="1124" customFormat="1" customHeight="1" spans="1:56">
      <c r="A1636" s="529"/>
      <c r="B1636" s="213"/>
      <c r="C1636" s="1198"/>
      <c r="D1636" s="409"/>
      <c r="E1636" s="953"/>
      <c r="F1636" s="1157"/>
      <c r="G1636" s="388"/>
      <c r="H1636" s="217"/>
      <c r="I1636" s="915"/>
      <c r="J1636" s="217"/>
      <c r="K1636" s="662"/>
      <c r="L1636" s="388"/>
      <c r="M1636" s="388"/>
      <c r="N1636" s="217"/>
      <c r="O1636" s="217"/>
      <c r="P1636" s="388"/>
      <c r="Q1636" s="388"/>
      <c r="R1636" s="217"/>
      <c r="S1636" s="688"/>
      <c r="T1636" s="359"/>
      <c r="U1636" s="738"/>
      <c r="BC1636" s="1148"/>
      <c r="BD1636" s="13"/>
    </row>
    <row r="1637" s="1124" customFormat="1" customHeight="1" spans="1:56">
      <c r="A1637" s="529"/>
      <c r="B1637" s="213"/>
      <c r="C1637" s="1198"/>
      <c r="D1637" s="409"/>
      <c r="E1637" s="953"/>
      <c r="F1637" s="1157"/>
      <c r="G1637" s="388"/>
      <c r="H1637" s="217"/>
      <c r="I1637" s="915"/>
      <c r="J1637" s="217"/>
      <c r="K1637" s="662"/>
      <c r="L1637" s="388"/>
      <c r="M1637" s="388"/>
      <c r="N1637" s="217"/>
      <c r="O1637" s="217"/>
      <c r="P1637" s="388"/>
      <c r="Q1637" s="388"/>
      <c r="R1637" s="217"/>
      <c r="S1637" s="688"/>
      <c r="T1637" s="359"/>
      <c r="U1637" s="738"/>
      <c r="BC1637" s="1148"/>
      <c r="BD1637" s="13"/>
    </row>
    <row r="1638" s="1124" customFormat="1" customHeight="1" spans="1:56">
      <c r="A1638" s="529"/>
      <c r="B1638" s="213"/>
      <c r="C1638" s="1198"/>
      <c r="D1638" s="492"/>
      <c r="E1638" s="953"/>
      <c r="F1638" s="1157"/>
      <c r="G1638" s="388"/>
      <c r="H1638" s="217"/>
      <c r="I1638" s="915"/>
      <c r="J1638" s="217"/>
      <c r="K1638" s="662"/>
      <c r="L1638" s="388"/>
      <c r="M1638" s="388"/>
      <c r="N1638" s="217"/>
      <c r="O1638" s="217"/>
      <c r="P1638" s="388"/>
      <c r="Q1638" s="388"/>
      <c r="R1638" s="217"/>
      <c r="S1638" s="688"/>
      <c r="T1638" s="495"/>
      <c r="U1638" s="738"/>
      <c r="BC1638" s="1148"/>
      <c r="BD1638" s="13"/>
    </row>
    <row r="1639" s="1124" customFormat="1" customHeight="1" spans="1:56">
      <c r="A1639" s="529"/>
      <c r="B1639" s="213"/>
      <c r="C1639" s="1198"/>
      <c r="D1639" s="409"/>
      <c r="E1639" s="953"/>
      <c r="F1639" s="1157"/>
      <c r="G1639" s="388"/>
      <c r="H1639" s="217"/>
      <c r="I1639" s="915"/>
      <c r="J1639" s="217"/>
      <c r="K1639" s="662"/>
      <c r="L1639" s="388"/>
      <c r="M1639" s="388"/>
      <c r="N1639" s="217"/>
      <c r="O1639" s="217"/>
      <c r="P1639" s="388"/>
      <c r="Q1639" s="388"/>
      <c r="R1639" s="217"/>
      <c r="S1639" s="688"/>
      <c r="T1639" s="359"/>
      <c r="U1639" s="738"/>
      <c r="BC1639" s="1148"/>
      <c r="BD1639" s="13"/>
    </row>
    <row r="1640" s="1124" customFormat="1" customHeight="1" spans="1:56">
      <c r="A1640" s="529"/>
      <c r="B1640" s="213"/>
      <c r="C1640" s="1198"/>
      <c r="D1640" s="409"/>
      <c r="E1640" s="953"/>
      <c r="F1640" s="1157"/>
      <c r="G1640" s="388"/>
      <c r="H1640" s="217"/>
      <c r="I1640" s="915"/>
      <c r="J1640" s="217"/>
      <c r="K1640" s="662"/>
      <c r="L1640" s="388"/>
      <c r="M1640" s="388"/>
      <c r="N1640" s="217"/>
      <c r="O1640" s="217"/>
      <c r="P1640" s="388"/>
      <c r="Q1640" s="388"/>
      <c r="R1640" s="217"/>
      <c r="S1640" s="688"/>
      <c r="T1640" s="359"/>
      <c r="U1640" s="738"/>
      <c r="BC1640" s="1148"/>
      <c r="BD1640" s="13"/>
    </row>
    <row r="1641" s="1124" customFormat="1" customHeight="1" spans="1:56">
      <c r="A1641" s="529"/>
      <c r="B1641" s="213"/>
      <c r="C1641" s="1198"/>
      <c r="D1641" s="492"/>
      <c r="E1641" s="953"/>
      <c r="F1641" s="1157"/>
      <c r="G1641" s="388"/>
      <c r="H1641" s="217"/>
      <c r="I1641" s="915"/>
      <c r="J1641" s="217"/>
      <c r="K1641" s="662"/>
      <c r="L1641" s="388"/>
      <c r="M1641" s="388"/>
      <c r="N1641" s="217"/>
      <c r="O1641" s="217"/>
      <c r="P1641" s="388"/>
      <c r="Q1641" s="388"/>
      <c r="R1641" s="217"/>
      <c r="S1641" s="688"/>
      <c r="T1641" s="359"/>
      <c r="U1641" s="738"/>
      <c r="BC1641" s="1148"/>
      <c r="BD1641" s="13"/>
    </row>
    <row r="1642" s="1124" customFormat="1" customHeight="1" spans="1:56">
      <c r="A1642" s="529"/>
      <c r="B1642" s="213"/>
      <c r="C1642" s="1198"/>
      <c r="D1642" s="409"/>
      <c r="E1642" s="953"/>
      <c r="F1642" s="1157"/>
      <c r="G1642" s="388"/>
      <c r="H1642" s="217"/>
      <c r="I1642" s="915"/>
      <c r="J1642" s="217"/>
      <c r="K1642" s="662"/>
      <c r="L1642" s="388"/>
      <c r="M1642" s="388"/>
      <c r="N1642" s="217"/>
      <c r="O1642" s="217"/>
      <c r="P1642" s="388"/>
      <c r="Q1642" s="388"/>
      <c r="R1642" s="217"/>
      <c r="S1642" s="688"/>
      <c r="T1642" s="359"/>
      <c r="U1642" s="738"/>
      <c r="BC1642" s="1148"/>
      <c r="BD1642" s="13"/>
    </row>
    <row r="1643" s="1124" customFormat="1" customHeight="1" spans="1:56">
      <c r="A1643" s="529"/>
      <c r="B1643" s="213"/>
      <c r="C1643" s="1198"/>
      <c r="D1643" s="492"/>
      <c r="E1643" s="953"/>
      <c r="F1643" s="1157"/>
      <c r="G1643" s="388"/>
      <c r="H1643" s="217"/>
      <c r="I1643" s="915"/>
      <c r="J1643" s="217"/>
      <c r="K1643" s="662"/>
      <c r="L1643" s="388"/>
      <c r="M1643" s="388"/>
      <c r="N1643" s="217"/>
      <c r="O1643" s="217"/>
      <c r="P1643" s="217"/>
      <c r="Q1643" s="217"/>
      <c r="R1643" s="217"/>
      <c r="S1643" s="688"/>
      <c r="T1643" s="666"/>
      <c r="U1643" s="738"/>
      <c r="BC1643" s="1148"/>
      <c r="BD1643" s="13"/>
    </row>
    <row r="1644" s="1124" customFormat="1" customHeight="1" spans="1:56">
      <c r="A1644" s="529"/>
      <c r="B1644" s="213"/>
      <c r="C1644" s="1198"/>
      <c r="D1644" s="409"/>
      <c r="E1644" s="953"/>
      <c r="F1644" s="1157"/>
      <c r="G1644" s="388"/>
      <c r="H1644" s="217"/>
      <c r="I1644" s="915"/>
      <c r="J1644" s="217"/>
      <c r="K1644" s="662"/>
      <c r="L1644" s="388"/>
      <c r="M1644" s="388"/>
      <c r="N1644" s="217"/>
      <c r="O1644" s="217"/>
      <c r="P1644" s="217"/>
      <c r="Q1644" s="217"/>
      <c r="R1644" s="217"/>
      <c r="S1644" s="688"/>
      <c r="T1644" s="666"/>
      <c r="U1644" s="738"/>
      <c r="BC1644" s="1148"/>
      <c r="BD1644" s="13"/>
    </row>
    <row r="1645" s="1124" customFormat="1" customHeight="1" spans="1:56">
      <c r="A1645" s="529"/>
      <c r="B1645" s="213"/>
      <c r="C1645" s="1198"/>
      <c r="D1645" s="492"/>
      <c r="E1645" s="953"/>
      <c r="F1645" s="1157"/>
      <c r="G1645" s="388"/>
      <c r="H1645" s="217"/>
      <c r="I1645" s="915"/>
      <c r="J1645" s="217"/>
      <c r="K1645" s="662"/>
      <c r="L1645" s="388"/>
      <c r="M1645" s="388"/>
      <c r="N1645" s="217"/>
      <c r="O1645" s="217"/>
      <c r="P1645" s="217"/>
      <c r="Q1645" s="217"/>
      <c r="R1645" s="217"/>
      <c r="S1645" s="688"/>
      <c r="T1645" s="679"/>
      <c r="U1645" s="738"/>
      <c r="BC1645" s="1148"/>
      <c r="BD1645" s="13"/>
    </row>
    <row r="1646" s="1124" customFormat="1" customHeight="1" spans="1:56">
      <c r="A1646" s="529"/>
      <c r="B1646" s="213"/>
      <c r="C1646" s="1198"/>
      <c r="D1646" s="409"/>
      <c r="E1646" s="953"/>
      <c r="F1646" s="1157"/>
      <c r="G1646" s="388"/>
      <c r="H1646" s="217"/>
      <c r="I1646" s="915"/>
      <c r="J1646" s="217"/>
      <c r="K1646" s="662"/>
      <c r="L1646" s="388"/>
      <c r="M1646" s="388"/>
      <c r="N1646" s="217"/>
      <c r="O1646" s="217"/>
      <c r="P1646" s="217"/>
      <c r="Q1646" s="217"/>
      <c r="R1646" s="217"/>
      <c r="S1646" s="688"/>
      <c r="T1646" s="666"/>
      <c r="U1646" s="738"/>
      <c r="BC1646" s="1148"/>
      <c r="BD1646" s="13"/>
    </row>
    <row r="1647" s="1124" customFormat="1" customHeight="1" spans="1:56">
      <c r="A1647" s="529"/>
      <c r="B1647" s="213"/>
      <c r="C1647" s="1198"/>
      <c r="D1647" s="492"/>
      <c r="E1647" s="953"/>
      <c r="F1647" s="1157"/>
      <c r="G1647" s="388"/>
      <c r="H1647" s="217"/>
      <c r="I1647" s="915"/>
      <c r="J1647" s="217"/>
      <c r="K1647" s="662"/>
      <c r="L1647" s="388"/>
      <c r="M1647" s="388"/>
      <c r="N1647" s="204"/>
      <c r="O1647" s="217"/>
      <c r="P1647" s="217"/>
      <c r="Q1647" s="217"/>
      <c r="R1647" s="217"/>
      <c r="S1647" s="1158"/>
      <c r="T1647" s="902"/>
      <c r="U1647" s="738"/>
      <c r="BC1647" s="1148"/>
      <c r="BD1647" s="13"/>
    </row>
    <row r="1648" s="1124" customFormat="1" customHeight="1" spans="1:56">
      <c r="A1648" s="529"/>
      <c r="B1648" s="213"/>
      <c r="C1648" s="1198"/>
      <c r="D1648" s="409"/>
      <c r="E1648" s="953"/>
      <c r="F1648" s="1157"/>
      <c r="G1648" s="388"/>
      <c r="H1648" s="217"/>
      <c r="I1648" s="915"/>
      <c r="J1648" s="217"/>
      <c r="K1648" s="662"/>
      <c r="L1648" s="388"/>
      <c r="M1648" s="388"/>
      <c r="N1648" s="204"/>
      <c r="O1648" s="217"/>
      <c r="P1648" s="217"/>
      <c r="Q1648" s="217"/>
      <c r="R1648" s="217"/>
      <c r="S1648" s="688"/>
      <c r="T1648" s="902"/>
      <c r="U1648" s="738"/>
      <c r="BC1648" s="1148"/>
      <c r="BD1648" s="13"/>
    </row>
    <row r="1649" s="1124" customFormat="1" customHeight="1" spans="1:56">
      <c r="A1649" s="529"/>
      <c r="B1649" s="213"/>
      <c r="C1649" s="1198"/>
      <c r="D1649" s="492"/>
      <c r="E1649" s="953"/>
      <c r="F1649" s="1157"/>
      <c r="G1649" s="388"/>
      <c r="H1649" s="217"/>
      <c r="I1649" s="915"/>
      <c r="J1649" s="217"/>
      <c r="K1649" s="662"/>
      <c r="L1649" s="388"/>
      <c r="M1649" s="388"/>
      <c r="N1649" s="217"/>
      <c r="O1649" s="217"/>
      <c r="P1649" s="388"/>
      <c r="Q1649" s="388"/>
      <c r="R1649" s="217"/>
      <c r="S1649" s="688"/>
      <c r="T1649" s="877"/>
      <c r="U1649" s="738"/>
      <c r="BC1649" s="1148"/>
      <c r="BD1649" s="13"/>
    </row>
    <row r="1650" s="1124" customFormat="1" customHeight="1" spans="1:56">
      <c r="A1650" s="529"/>
      <c r="B1650" s="213"/>
      <c r="C1650" s="1198"/>
      <c r="D1650" s="409"/>
      <c r="E1650" s="953"/>
      <c r="F1650" s="1157"/>
      <c r="G1650" s="388"/>
      <c r="H1650" s="217"/>
      <c r="I1650" s="915"/>
      <c r="J1650" s="217"/>
      <c r="K1650" s="662"/>
      <c r="L1650" s="388"/>
      <c r="M1650" s="388"/>
      <c r="N1650" s="217"/>
      <c r="O1650" s="217"/>
      <c r="P1650" s="388"/>
      <c r="Q1650" s="388"/>
      <c r="R1650" s="217"/>
      <c r="S1650" s="688"/>
      <c r="T1650" s="902"/>
      <c r="U1650" s="738"/>
      <c r="BC1650" s="1148"/>
      <c r="BD1650" s="13"/>
    </row>
    <row r="1651" s="1124" customFormat="1" customHeight="1" spans="1:56">
      <c r="A1651" s="529"/>
      <c r="B1651" s="213"/>
      <c r="C1651" s="1198"/>
      <c r="D1651" s="409"/>
      <c r="E1651" s="953"/>
      <c r="F1651" s="1157"/>
      <c r="G1651" s="388"/>
      <c r="H1651" s="217"/>
      <c r="I1651" s="915"/>
      <c r="J1651" s="217"/>
      <c r="K1651" s="662"/>
      <c r="L1651" s="388"/>
      <c r="M1651" s="388"/>
      <c r="N1651" s="217"/>
      <c r="O1651" s="217"/>
      <c r="P1651" s="388"/>
      <c r="Q1651" s="388"/>
      <c r="R1651" s="217"/>
      <c r="S1651" s="688"/>
      <c r="T1651" s="902"/>
      <c r="U1651" s="738"/>
      <c r="BC1651" s="1148"/>
      <c r="BD1651" s="13"/>
    </row>
    <row r="1652" s="1124" customFormat="1" customHeight="1" spans="1:56">
      <c r="A1652" s="529"/>
      <c r="B1652" s="213"/>
      <c r="C1652" s="1198"/>
      <c r="D1652" s="409"/>
      <c r="E1652" s="953"/>
      <c r="F1652" s="1157"/>
      <c r="G1652" s="388"/>
      <c r="H1652" s="217"/>
      <c r="I1652" s="915"/>
      <c r="J1652" s="217"/>
      <c r="K1652" s="662"/>
      <c r="L1652" s="388"/>
      <c r="M1652" s="388"/>
      <c r="N1652" s="217"/>
      <c r="O1652" s="217"/>
      <c r="P1652" s="388"/>
      <c r="Q1652" s="388"/>
      <c r="R1652" s="217"/>
      <c r="S1652" s="688"/>
      <c r="T1652" s="902"/>
      <c r="U1652" s="738"/>
      <c r="BC1652" s="1148"/>
      <c r="BD1652" s="13"/>
    </row>
    <row r="1653" s="1124" customFormat="1" customHeight="1" spans="1:56">
      <c r="A1653" s="529"/>
      <c r="B1653" s="213"/>
      <c r="C1653" s="1198"/>
      <c r="D1653" s="492"/>
      <c r="E1653" s="953"/>
      <c r="F1653" s="1157"/>
      <c r="G1653" s="388"/>
      <c r="H1653" s="217"/>
      <c r="I1653" s="915"/>
      <c r="J1653" s="217"/>
      <c r="K1653" s="662"/>
      <c r="L1653" s="388"/>
      <c r="M1653" s="388"/>
      <c r="N1653" s="217"/>
      <c r="O1653" s="217"/>
      <c r="P1653" s="388"/>
      <c r="Q1653" s="388"/>
      <c r="R1653" s="217"/>
      <c r="S1653" s="688"/>
      <c r="T1653" s="679"/>
      <c r="U1653" s="738"/>
      <c r="BC1653" s="1148"/>
      <c r="BD1653" s="13"/>
    </row>
    <row r="1654" s="1124" customFormat="1" customHeight="1" spans="1:56">
      <c r="A1654" s="529"/>
      <c r="B1654" s="213"/>
      <c r="C1654" s="1198"/>
      <c r="D1654" s="409"/>
      <c r="E1654" s="953"/>
      <c r="F1654" s="1157"/>
      <c r="G1654" s="388"/>
      <c r="H1654" s="217"/>
      <c r="I1654" s="915"/>
      <c r="J1654" s="217"/>
      <c r="K1654" s="662"/>
      <c r="L1654" s="388"/>
      <c r="M1654" s="388"/>
      <c r="N1654" s="217"/>
      <c r="O1654" s="217"/>
      <c r="P1654" s="388"/>
      <c r="Q1654" s="388"/>
      <c r="R1654" s="217"/>
      <c r="S1654" s="688"/>
      <c r="T1654" s="666"/>
      <c r="U1654" s="738"/>
      <c r="BC1654" s="1148"/>
      <c r="BD1654" s="13"/>
    </row>
    <row r="1655" s="1124" customFormat="1" customHeight="1" spans="1:56">
      <c r="A1655" s="529"/>
      <c r="B1655" s="213"/>
      <c r="C1655" s="1198"/>
      <c r="D1655" s="492"/>
      <c r="E1655" s="953"/>
      <c r="F1655" s="1157"/>
      <c r="G1655" s="388"/>
      <c r="H1655" s="217"/>
      <c r="I1655" s="915"/>
      <c r="J1655" s="217"/>
      <c r="K1655" s="662"/>
      <c r="L1655" s="388"/>
      <c r="M1655" s="388"/>
      <c r="N1655" s="204"/>
      <c r="O1655" s="217"/>
      <c r="P1655" s="217"/>
      <c r="Q1655" s="217"/>
      <c r="R1655" s="217"/>
      <c r="S1655" s="1158"/>
      <c r="T1655" s="666"/>
      <c r="U1655" s="738"/>
      <c r="BC1655" s="1148"/>
      <c r="BD1655" s="13"/>
    </row>
    <row r="1656" s="1124" customFormat="1" customHeight="1" spans="1:56">
      <c r="A1656" s="529"/>
      <c r="B1656" s="213"/>
      <c r="C1656" s="1198"/>
      <c r="D1656" s="409"/>
      <c r="E1656" s="953"/>
      <c r="F1656" s="1157"/>
      <c r="G1656" s="388"/>
      <c r="H1656" s="217"/>
      <c r="I1656" s="915"/>
      <c r="J1656" s="217"/>
      <c r="K1656" s="662"/>
      <c r="L1656" s="388"/>
      <c r="M1656" s="388"/>
      <c r="N1656" s="204"/>
      <c r="O1656" s="217"/>
      <c r="P1656" s="217"/>
      <c r="Q1656" s="217"/>
      <c r="R1656" s="217"/>
      <c r="S1656" s="688"/>
      <c r="T1656" s="666"/>
      <c r="U1656" s="738"/>
      <c r="BC1656" s="1148"/>
      <c r="BD1656" s="13"/>
    </row>
    <row r="1657" s="1124" customFormat="1" customHeight="1" spans="1:56">
      <c r="A1657" s="529"/>
      <c r="B1657" s="213"/>
      <c r="C1657" s="1198"/>
      <c r="D1657" s="492"/>
      <c r="E1657" s="953"/>
      <c r="F1657" s="1157"/>
      <c r="G1657" s="388"/>
      <c r="H1657" s="217"/>
      <c r="I1657" s="915"/>
      <c r="J1657" s="217"/>
      <c r="K1657" s="662"/>
      <c r="L1657" s="388"/>
      <c r="M1657" s="388"/>
      <c r="N1657" s="217"/>
      <c r="O1657" s="217"/>
      <c r="P1657" s="388"/>
      <c r="Q1657" s="388"/>
      <c r="R1657" s="217"/>
      <c r="S1657" s="688"/>
      <c r="T1657" s="679"/>
      <c r="U1657" s="738"/>
      <c r="BC1657" s="1148"/>
      <c r="BD1657" s="13"/>
    </row>
    <row r="1658" s="1124" customFormat="1" customHeight="1" spans="1:56">
      <c r="A1658" s="529"/>
      <c r="B1658" s="213"/>
      <c r="C1658" s="1198"/>
      <c r="D1658" s="409"/>
      <c r="E1658" s="953"/>
      <c r="F1658" s="1157"/>
      <c r="G1658" s="388"/>
      <c r="H1658" s="217"/>
      <c r="I1658" s="915"/>
      <c r="J1658" s="217"/>
      <c r="K1658" s="662"/>
      <c r="L1658" s="388"/>
      <c r="M1658" s="388"/>
      <c r="N1658" s="217"/>
      <c r="O1658" s="217"/>
      <c r="P1658" s="388"/>
      <c r="Q1658" s="388"/>
      <c r="R1658" s="217"/>
      <c r="S1658" s="688"/>
      <c r="T1658" s="666"/>
      <c r="U1658" s="738"/>
      <c r="BC1658" s="1148"/>
      <c r="BD1658" s="13"/>
    </row>
    <row r="1659" s="1124" customFormat="1" customHeight="1" spans="1:56">
      <c r="A1659" s="529"/>
      <c r="B1659" s="213"/>
      <c r="C1659" s="1198"/>
      <c r="D1659" s="492"/>
      <c r="E1659" s="953"/>
      <c r="F1659" s="1157"/>
      <c r="G1659" s="388"/>
      <c r="H1659" s="217"/>
      <c r="I1659" s="915"/>
      <c r="J1659" s="217"/>
      <c r="K1659" s="662"/>
      <c r="L1659" s="388"/>
      <c r="M1659" s="388"/>
      <c r="N1659" s="217"/>
      <c r="O1659" s="217"/>
      <c r="P1659" s="388"/>
      <c r="Q1659" s="388"/>
      <c r="R1659" s="217"/>
      <c r="S1659" s="688"/>
      <c r="T1659" s="679"/>
      <c r="U1659" s="738"/>
      <c r="BC1659" s="1148"/>
      <c r="BD1659" s="13"/>
    </row>
    <row r="1660" s="1124" customFormat="1" customHeight="1" spans="1:56">
      <c r="A1660" s="529"/>
      <c r="B1660" s="213"/>
      <c r="C1660" s="1198"/>
      <c r="D1660" s="409"/>
      <c r="E1660" s="953"/>
      <c r="F1660" s="1157"/>
      <c r="G1660" s="388"/>
      <c r="H1660" s="217"/>
      <c r="I1660" s="915"/>
      <c r="J1660" s="217"/>
      <c r="K1660" s="662"/>
      <c r="L1660" s="388"/>
      <c r="M1660" s="388"/>
      <c r="N1660" s="217"/>
      <c r="O1660" s="217"/>
      <c r="P1660" s="388"/>
      <c r="Q1660" s="388"/>
      <c r="R1660" s="217"/>
      <c r="S1660" s="688"/>
      <c r="T1660" s="666"/>
      <c r="U1660" s="738"/>
      <c r="BC1660" s="1148"/>
      <c r="BD1660" s="13"/>
    </row>
    <row r="1661" s="1124" customFormat="1" customHeight="1" spans="1:56">
      <c r="A1661" s="529"/>
      <c r="B1661" s="213"/>
      <c r="C1661" s="1198"/>
      <c r="D1661" s="492"/>
      <c r="E1661" s="953"/>
      <c r="F1661" s="1157"/>
      <c r="G1661" s="388"/>
      <c r="H1661" s="217"/>
      <c r="I1661" s="915"/>
      <c r="J1661" s="217"/>
      <c r="K1661" s="662"/>
      <c r="L1661" s="388"/>
      <c r="M1661" s="388"/>
      <c r="N1661" s="217"/>
      <c r="O1661" s="217"/>
      <c r="P1661" s="388"/>
      <c r="Q1661" s="388"/>
      <c r="R1661" s="217"/>
      <c r="S1661" s="688"/>
      <c r="T1661" s="679"/>
      <c r="U1661" s="738"/>
      <c r="BC1661" s="1148"/>
      <c r="BD1661" s="13"/>
    </row>
    <row r="1662" s="1124" customFormat="1" customHeight="1" spans="1:56">
      <c r="A1662" s="529"/>
      <c r="B1662" s="213"/>
      <c r="C1662" s="1198"/>
      <c r="D1662" s="409"/>
      <c r="E1662" s="953"/>
      <c r="F1662" s="1157"/>
      <c r="G1662" s="388"/>
      <c r="H1662" s="217"/>
      <c r="I1662" s="915"/>
      <c r="J1662" s="217"/>
      <c r="K1662" s="662"/>
      <c r="L1662" s="388"/>
      <c r="M1662" s="388"/>
      <c r="N1662" s="217"/>
      <c r="O1662" s="217"/>
      <c r="P1662" s="388"/>
      <c r="Q1662" s="388"/>
      <c r="R1662" s="217"/>
      <c r="S1662" s="688"/>
      <c r="T1662" s="666"/>
      <c r="U1662" s="738"/>
      <c r="BC1662" s="1148"/>
      <c r="BD1662" s="13"/>
    </row>
    <row r="1663" s="1124" customFormat="1" customHeight="1" spans="1:56">
      <c r="A1663" s="529"/>
      <c r="B1663" s="213"/>
      <c r="C1663" s="1198"/>
      <c r="D1663" s="492"/>
      <c r="E1663" s="953"/>
      <c r="F1663" s="1157"/>
      <c r="G1663" s="388"/>
      <c r="H1663" s="217"/>
      <c r="I1663" s="915"/>
      <c r="J1663" s="217"/>
      <c r="K1663" s="662"/>
      <c r="L1663" s="388"/>
      <c r="M1663" s="388"/>
      <c r="N1663" s="217"/>
      <c r="O1663" s="217"/>
      <c r="P1663" s="388"/>
      <c r="Q1663" s="388"/>
      <c r="R1663" s="217"/>
      <c r="S1663" s="688"/>
      <c r="T1663" s="679"/>
      <c r="U1663" s="738"/>
      <c r="BC1663" s="1148"/>
      <c r="BD1663" s="13"/>
    </row>
    <row r="1664" s="1124" customFormat="1" customHeight="1" spans="1:56">
      <c r="A1664" s="529"/>
      <c r="B1664" s="213"/>
      <c r="C1664" s="1198"/>
      <c r="D1664" s="409"/>
      <c r="E1664" s="736"/>
      <c r="F1664" s="1157"/>
      <c r="G1664" s="388"/>
      <c r="H1664" s="217"/>
      <c r="I1664" s="915"/>
      <c r="J1664" s="217"/>
      <c r="K1664" s="662"/>
      <c r="L1664" s="388"/>
      <c r="M1664" s="388"/>
      <c r="N1664" s="217"/>
      <c r="O1664" s="217"/>
      <c r="P1664" s="388"/>
      <c r="Q1664" s="388"/>
      <c r="R1664" s="217"/>
      <c r="S1664" s="688"/>
      <c r="T1664" s="666"/>
      <c r="U1664" s="738"/>
      <c r="BC1664" s="1148"/>
      <c r="BD1664" s="13"/>
    </row>
    <row r="1665" s="1124" customFormat="1" customHeight="1" spans="1:59">
      <c r="A1665" s="529"/>
      <c r="B1665" s="213"/>
      <c r="C1665" s="1198"/>
      <c r="D1665" s="492"/>
      <c r="E1665" s="953"/>
      <c r="F1665" s="1157"/>
      <c r="G1665" s="388"/>
      <c r="H1665" s="217"/>
      <c r="I1665" s="915"/>
      <c r="J1665" s="217"/>
      <c r="K1665" s="662"/>
      <c r="L1665" s="388"/>
      <c r="M1665" s="388"/>
      <c r="N1665" s="217"/>
      <c r="O1665" s="217"/>
      <c r="P1665" s="388"/>
      <c r="Q1665" s="388"/>
      <c r="R1665" s="217"/>
      <c r="S1665" s="688"/>
      <c r="T1665" s="394"/>
      <c r="U1665" s="738"/>
      <c r="BC1665" s="1148"/>
      <c r="BD1665" s="13"/>
    </row>
    <row r="1666" s="1124" customFormat="1" customHeight="1" spans="1:59">
      <c r="A1666" s="529"/>
      <c r="B1666" s="213"/>
      <c r="C1666" s="1198"/>
      <c r="D1666" s="409"/>
      <c r="E1666" s="953"/>
      <c r="F1666" s="1157"/>
      <c r="G1666" s="388"/>
      <c r="H1666" s="217"/>
      <c r="I1666" s="915"/>
      <c r="J1666" s="217"/>
      <c r="K1666" s="662"/>
      <c r="L1666" s="388"/>
      <c r="M1666" s="388"/>
      <c r="N1666" s="217"/>
      <c r="O1666" s="217"/>
      <c r="P1666" s="388"/>
      <c r="Q1666" s="388"/>
      <c r="R1666" s="217"/>
      <c r="S1666" s="688"/>
      <c r="T1666" s="359"/>
      <c r="U1666" s="738"/>
      <c r="BC1666" s="1148"/>
      <c r="BD1666" s="13"/>
    </row>
    <row r="1667" s="1124" customFormat="1" customHeight="1" spans="1:59">
      <c r="A1667" s="529"/>
      <c r="B1667" s="213"/>
      <c r="C1667" s="1198"/>
      <c r="D1667" s="492"/>
      <c r="E1667" s="953"/>
      <c r="F1667" s="1157"/>
      <c r="G1667" s="388"/>
      <c r="H1667" s="217"/>
      <c r="I1667" s="915"/>
      <c r="J1667" s="217"/>
      <c r="K1667" s="662"/>
      <c r="L1667" s="388"/>
      <c r="M1667" s="388"/>
      <c r="N1667" s="217"/>
      <c r="O1667" s="217"/>
      <c r="P1667" s="388"/>
      <c r="Q1667" s="388"/>
      <c r="R1667" s="217"/>
      <c r="S1667" s="688"/>
      <c r="T1667" s="394"/>
      <c r="U1667" s="738"/>
      <c r="BC1667" s="1148"/>
      <c r="BD1667" s="13"/>
    </row>
    <row r="1668" s="1124" customFormat="1" customHeight="1" spans="1:59">
      <c r="A1668" s="529"/>
      <c r="B1668" s="213"/>
      <c r="C1668" s="1198"/>
      <c r="D1668" s="409"/>
      <c r="E1668" s="953"/>
      <c r="F1668" s="1157"/>
      <c r="G1668" s="388"/>
      <c r="H1668" s="217"/>
      <c r="I1668" s="915"/>
      <c r="J1668" s="217"/>
      <c r="K1668" s="662"/>
      <c r="L1668" s="388"/>
      <c r="M1668" s="388"/>
      <c r="N1668" s="217"/>
      <c r="O1668" s="217"/>
      <c r="P1668" s="388"/>
      <c r="Q1668" s="388"/>
      <c r="R1668" s="217"/>
      <c r="S1668" s="688"/>
      <c r="T1668" s="359"/>
      <c r="U1668" s="738"/>
      <c r="BC1668" s="1148"/>
      <c r="BD1668" s="13"/>
    </row>
    <row r="1669" s="1124" customFormat="1" customHeight="1" spans="1:59">
      <c r="A1669" s="529"/>
      <c r="B1669" s="213"/>
      <c r="C1669" s="1198"/>
      <c r="D1669" s="409"/>
      <c r="E1669" s="953"/>
      <c r="F1669" s="1157"/>
      <c r="G1669" s="388"/>
      <c r="H1669" s="217"/>
      <c r="I1669" s="915"/>
      <c r="J1669" s="217"/>
      <c r="K1669" s="662"/>
      <c r="L1669" s="388"/>
      <c r="M1669" s="388"/>
      <c r="N1669" s="217"/>
      <c r="O1669" s="217"/>
      <c r="P1669" s="388"/>
      <c r="Q1669" s="388"/>
      <c r="R1669" s="217"/>
      <c r="S1669" s="688"/>
      <c r="T1669" s="359"/>
      <c r="U1669" s="738"/>
      <c r="BC1669" s="1148"/>
      <c r="BD1669" s="13"/>
    </row>
    <row r="1670" s="1124" customFormat="1" customHeight="1" spans="1:59">
      <c r="A1670" s="529"/>
      <c r="B1670" s="213"/>
      <c r="C1670" s="1198"/>
      <c r="D1670" s="409"/>
      <c r="E1670" s="953"/>
      <c r="F1670" s="1157"/>
      <c r="G1670" s="388"/>
      <c r="H1670" s="217"/>
      <c r="I1670" s="915"/>
      <c r="J1670" s="217"/>
      <c r="K1670" s="662"/>
      <c r="L1670" s="388"/>
      <c r="M1670" s="388"/>
      <c r="N1670" s="217"/>
      <c r="O1670" s="217"/>
      <c r="P1670" s="388"/>
      <c r="Q1670" s="388"/>
      <c r="R1670" s="217"/>
      <c r="S1670" s="688"/>
      <c r="T1670" s="359"/>
      <c r="U1670" s="738"/>
      <c r="BC1670" s="1148"/>
      <c r="BD1670" s="13"/>
    </row>
    <row r="1671" s="1124" customFormat="1" customHeight="1" spans="1:59">
      <c r="A1671" s="529"/>
      <c r="B1671" s="213"/>
      <c r="C1671" s="1198"/>
      <c r="D1671" s="409"/>
      <c r="E1671" s="953"/>
      <c r="F1671" s="1157"/>
      <c r="G1671" s="388"/>
      <c r="H1671" s="217"/>
      <c r="I1671" s="915"/>
      <c r="J1671" s="217"/>
      <c r="K1671" s="662"/>
      <c r="L1671" s="388"/>
      <c r="M1671" s="388"/>
      <c r="N1671" s="217"/>
      <c r="O1671" s="217"/>
      <c r="P1671" s="388"/>
      <c r="Q1671" s="388"/>
      <c r="R1671" s="217"/>
      <c r="S1671" s="688"/>
      <c r="T1671" s="359"/>
      <c r="U1671" s="738"/>
      <c r="BC1671" s="1148"/>
      <c r="BD1671" s="13"/>
    </row>
    <row r="1672" s="1124" customFormat="1" customHeight="1" spans="1:59">
      <c r="A1672" s="529"/>
      <c r="B1672" s="213"/>
      <c r="C1672" s="1198"/>
      <c r="D1672" s="492"/>
      <c r="E1672" s="953"/>
      <c r="F1672" s="1157"/>
      <c r="G1672" s="388"/>
      <c r="H1672" s="217"/>
      <c r="I1672" s="915"/>
      <c r="J1672" s="217"/>
      <c r="K1672" s="662"/>
      <c r="L1672" s="388"/>
      <c r="M1672" s="388"/>
      <c r="N1672" s="217"/>
      <c r="O1672" s="217"/>
      <c r="P1672" s="388"/>
      <c r="Q1672" s="388"/>
      <c r="R1672" s="217"/>
      <c r="S1672" s="688"/>
      <c r="T1672" s="394"/>
      <c r="U1672" s="738"/>
      <c r="BC1672" s="1148"/>
      <c r="BD1672" s="13"/>
    </row>
    <row r="1673" s="1124" customFormat="1" customHeight="1" spans="1:59">
      <c r="A1673" s="529"/>
      <c r="B1673" s="213"/>
      <c r="C1673" s="1198"/>
      <c r="D1673" s="409"/>
      <c r="E1673" s="953"/>
      <c r="F1673" s="1157"/>
      <c r="G1673" s="388"/>
      <c r="H1673" s="217"/>
      <c r="I1673" s="915"/>
      <c r="J1673" s="217"/>
      <c r="K1673" s="662"/>
      <c r="L1673" s="388"/>
      <c r="M1673" s="388"/>
      <c r="N1673" s="217"/>
      <c r="O1673" s="217"/>
      <c r="P1673" s="388"/>
      <c r="Q1673" s="388"/>
      <c r="R1673" s="217"/>
      <c r="S1673" s="688"/>
      <c r="T1673" s="359"/>
      <c r="U1673" s="738"/>
      <c r="BC1673" s="1148"/>
      <c r="BD1673" s="13"/>
    </row>
    <row r="1674" s="1124" customFormat="1" customHeight="1" spans="1:59">
      <c r="A1674" s="529"/>
      <c r="B1674" s="213"/>
      <c r="C1674" s="1198"/>
      <c r="D1674" s="492"/>
      <c r="E1674" s="953"/>
      <c r="F1674" s="1157"/>
      <c r="G1674" s="388"/>
      <c r="H1674" s="217"/>
      <c r="I1674" s="915"/>
      <c r="J1674" s="217"/>
      <c r="K1674" s="662"/>
      <c r="L1674" s="388"/>
      <c r="M1674" s="388"/>
      <c r="N1674" s="204"/>
      <c r="O1674" s="217"/>
      <c r="P1674" s="217"/>
      <c r="Q1674" s="217"/>
      <c r="R1674" s="217"/>
      <c r="S1674" s="1158"/>
      <c r="T1674" s="359"/>
      <c r="U1674" s="738"/>
      <c r="BC1674" s="1148"/>
      <c r="BD1674" s="13"/>
      <c r="BE1674" s="695"/>
      <c r="BF1674" s="695"/>
      <c r="BG1674" s="695"/>
    </row>
    <row r="1675" s="695" customFormat="1" customHeight="1" spans="1:59">
      <c r="A1675" s="529"/>
      <c r="B1675" s="213"/>
      <c r="C1675" s="1198"/>
      <c r="D1675" s="409"/>
      <c r="E1675" s="390"/>
      <c r="F1675" s="1007"/>
      <c r="G1675" s="388"/>
      <c r="H1675" s="217"/>
      <c r="I1675" s="915"/>
      <c r="J1675" s="217"/>
      <c r="K1675" s="662"/>
      <c r="L1675" s="388"/>
      <c r="M1675" s="388"/>
      <c r="N1675" s="217"/>
      <c r="O1675" s="215"/>
      <c r="P1675" s="388"/>
      <c r="Q1675" s="388"/>
      <c r="R1675" s="215"/>
      <c r="S1675" s="1158"/>
      <c r="T1675" s="359"/>
      <c r="U1675" s="738"/>
      <c r="BC1675" s="1148"/>
      <c r="BD1675" s="13"/>
    </row>
    <row r="1676" s="695" customFormat="1" customHeight="1" spans="1:59">
      <c r="A1676" s="529"/>
      <c r="B1676" s="213"/>
      <c r="C1676" s="1198"/>
      <c r="D1676" s="409"/>
      <c r="E1676" s="390"/>
      <c r="F1676" s="1007"/>
      <c r="G1676" s="388"/>
      <c r="H1676" s="388"/>
      <c r="I1676" s="991"/>
      <c r="J1676" s="388"/>
      <c r="K1676" s="662"/>
      <c r="L1676" s="388"/>
      <c r="M1676" s="388"/>
      <c r="N1676" s="217"/>
      <c r="O1676" s="215"/>
      <c r="P1676" s="388"/>
      <c r="Q1676" s="388"/>
      <c r="R1676" s="215"/>
      <c r="S1676" s="1158"/>
      <c r="T1676" s="359"/>
      <c r="U1676" s="738"/>
      <c r="BC1676" s="1148"/>
      <c r="BD1676" s="13"/>
    </row>
    <row r="1677" s="695" customFormat="1" customHeight="1" spans="1:59">
      <c r="A1677" s="529"/>
      <c r="B1677" s="213"/>
      <c r="C1677" s="1198"/>
      <c r="D1677" s="409"/>
      <c r="E1677" s="390"/>
      <c r="F1677" s="1007"/>
      <c r="G1677" s="388"/>
      <c r="H1677" s="388"/>
      <c r="I1677" s="991"/>
      <c r="J1677" s="388"/>
      <c r="K1677" s="662"/>
      <c r="L1677" s="388"/>
      <c r="M1677" s="388"/>
      <c r="N1677" s="217"/>
      <c r="O1677" s="215"/>
      <c r="P1677" s="388"/>
      <c r="Q1677" s="388"/>
      <c r="R1677" s="215"/>
      <c r="S1677" s="1158"/>
      <c r="T1677" s="359"/>
      <c r="U1677" s="738"/>
      <c r="BC1677" s="1148"/>
      <c r="BD1677" s="13"/>
    </row>
    <row r="1678" s="695" customFormat="1" customHeight="1" spans="1:59">
      <c r="A1678" s="513"/>
      <c r="B1678" s="213"/>
      <c r="C1678" s="799"/>
      <c r="D1678" s="409"/>
      <c r="E1678" s="952"/>
      <c r="F1678" s="1007"/>
      <c r="G1678" s="388"/>
      <c r="H1678" s="388"/>
      <c r="I1678" s="991"/>
      <c r="J1678" s="388"/>
      <c r="K1678" s="662"/>
      <c r="L1678" s="388"/>
      <c r="M1678" s="217"/>
      <c r="N1678" s="217"/>
      <c r="O1678" s="217"/>
      <c r="P1678" s="217"/>
      <c r="Q1678" s="217"/>
      <c r="R1678" s="217"/>
      <c r="S1678" s="688"/>
      <c r="T1678" s="359"/>
      <c r="U1678" s="738"/>
      <c r="BC1678" s="1148"/>
      <c r="BD1678" s="13"/>
    </row>
    <row r="1679" s="695" customFormat="1" customHeight="1" spans="1:59">
      <c r="A1679" s="529"/>
      <c r="B1679" s="213"/>
      <c r="C1679" s="1198"/>
      <c r="D1679" s="409"/>
      <c r="E1679" s="390"/>
      <c r="F1679" s="1007"/>
      <c r="G1679" s="388"/>
      <c r="H1679" s="388"/>
      <c r="I1679" s="991"/>
      <c r="J1679" s="388"/>
      <c r="K1679" s="662"/>
      <c r="L1679" s="388"/>
      <c r="M1679" s="388"/>
      <c r="N1679" s="217"/>
      <c r="O1679" s="215"/>
      <c r="P1679" s="388"/>
      <c r="Q1679" s="388"/>
      <c r="R1679" s="215"/>
      <c r="S1679" s="1158"/>
      <c r="T1679" s="359"/>
      <c r="U1679" s="738"/>
      <c r="BC1679" s="1148"/>
      <c r="BD1679" s="13"/>
    </row>
    <row r="1680" s="695" customFormat="1" customHeight="1" spans="1:59">
      <c r="A1680" s="513"/>
      <c r="B1680" s="213"/>
      <c r="C1680" s="799"/>
      <c r="D1680" s="409"/>
      <c r="E1680" s="390"/>
      <c r="F1680" s="1007"/>
      <c r="G1680" s="388"/>
      <c r="H1680" s="388"/>
      <c r="I1680" s="991"/>
      <c r="J1680" s="388"/>
      <c r="K1680" s="662"/>
      <c r="L1680" s="388"/>
      <c r="M1680" s="217"/>
      <c r="N1680" s="217"/>
      <c r="O1680" s="217"/>
      <c r="P1680" s="217"/>
      <c r="Q1680" s="217"/>
      <c r="R1680" s="217"/>
      <c r="S1680" s="688"/>
      <c r="T1680" s="394"/>
      <c r="U1680" s="738"/>
      <c r="BC1680" s="1148"/>
      <c r="BD1680" s="13"/>
    </row>
    <row r="1681" s="695" customFormat="1" customHeight="1" spans="1:56">
      <c r="A1681" s="529"/>
      <c r="B1681" s="213"/>
      <c r="C1681" s="1198"/>
      <c r="D1681" s="409"/>
      <c r="E1681" s="390"/>
      <c r="F1681" s="1007"/>
      <c r="G1681" s="388"/>
      <c r="H1681" s="388"/>
      <c r="I1681" s="991"/>
      <c r="J1681" s="388"/>
      <c r="K1681" s="662"/>
      <c r="L1681" s="388"/>
      <c r="M1681" s="388"/>
      <c r="N1681" s="217"/>
      <c r="O1681" s="215"/>
      <c r="P1681" s="388"/>
      <c r="Q1681" s="388"/>
      <c r="R1681" s="215"/>
      <c r="S1681" s="1158"/>
      <c r="T1681" s="359"/>
      <c r="U1681" s="738"/>
      <c r="BC1681" s="1148"/>
      <c r="BD1681" s="13"/>
    </row>
    <row r="1682" s="695" customFormat="1" customHeight="1" spans="1:56">
      <c r="A1682" s="529"/>
      <c r="B1682" s="213"/>
      <c r="C1682" s="1198"/>
      <c r="D1682" s="409"/>
      <c r="E1682" s="390"/>
      <c r="F1682" s="1007"/>
      <c r="G1682" s="388"/>
      <c r="H1682" s="388"/>
      <c r="I1682" s="991"/>
      <c r="J1682" s="388"/>
      <c r="K1682" s="662"/>
      <c r="L1682" s="388"/>
      <c r="M1682" s="388"/>
      <c r="N1682" s="217"/>
      <c r="O1682" s="215"/>
      <c r="P1682" s="388"/>
      <c r="Q1682" s="388"/>
      <c r="R1682" s="215"/>
      <c r="S1682" s="1158"/>
      <c r="T1682" s="359"/>
      <c r="U1682" s="738"/>
      <c r="BC1682" s="1148"/>
      <c r="BD1682" s="12"/>
    </row>
    <row r="1683" s="695" customFormat="1" customHeight="1" spans="1:56">
      <c r="A1683" s="513"/>
      <c r="B1683" s="213"/>
      <c r="C1683" s="799"/>
      <c r="D1683" s="409"/>
      <c r="E1683" s="952"/>
      <c r="F1683" s="1007"/>
      <c r="G1683" s="388"/>
      <c r="H1683" s="388"/>
      <c r="I1683" s="991"/>
      <c r="J1683" s="388"/>
      <c r="K1683" s="662"/>
      <c r="L1683" s="388"/>
      <c r="M1683" s="217"/>
      <c r="N1683" s="217"/>
      <c r="O1683" s="217"/>
      <c r="P1683" s="217"/>
      <c r="Q1683" s="217"/>
      <c r="R1683" s="217"/>
      <c r="S1683" s="688"/>
      <c r="T1683" s="394"/>
      <c r="U1683" s="738"/>
      <c r="BC1683" s="698"/>
      <c r="BD1683" s="13"/>
    </row>
    <row r="1684" s="695" customFormat="1" customHeight="1" spans="1:56">
      <c r="A1684" s="529"/>
      <c r="B1684" s="213"/>
      <c r="C1684" s="1198"/>
      <c r="D1684" s="409"/>
      <c r="E1684" s="390"/>
      <c r="F1684" s="1007"/>
      <c r="G1684" s="388"/>
      <c r="H1684" s="388"/>
      <c r="I1684" s="991"/>
      <c r="J1684" s="388"/>
      <c r="K1684" s="662"/>
      <c r="L1684" s="388"/>
      <c r="M1684" s="388"/>
      <c r="N1684" s="217"/>
      <c r="O1684" s="215"/>
      <c r="P1684" s="388"/>
      <c r="Q1684" s="388"/>
      <c r="R1684" s="215"/>
      <c r="S1684" s="1158"/>
      <c r="T1684" s="359"/>
      <c r="BC1684" s="698"/>
      <c r="BD1684" s="15"/>
    </row>
    <row r="1685" s="695" customFormat="1" customHeight="1" spans="1:56">
      <c r="A1685" s="513"/>
      <c r="B1685" s="213"/>
      <c r="C1685" s="799"/>
      <c r="D1685" s="409"/>
      <c r="E1685" s="390"/>
      <c r="F1685" s="1007"/>
      <c r="G1685" s="388"/>
      <c r="H1685" s="388"/>
      <c r="I1685" s="991"/>
      <c r="J1685" s="388"/>
      <c r="K1685" s="662"/>
      <c r="L1685" s="388"/>
      <c r="M1685" s="217"/>
      <c r="N1685" s="217"/>
      <c r="O1685" s="217"/>
      <c r="P1685" s="217"/>
      <c r="Q1685" s="217"/>
      <c r="R1685" s="217"/>
      <c r="S1685" s="688"/>
      <c r="T1685" s="394"/>
      <c r="BC1685" s="1148"/>
      <c r="BD1685" s="15"/>
    </row>
    <row r="1686" s="695" customFormat="1" customHeight="1" spans="1:56">
      <c r="A1686" s="529"/>
      <c r="B1686" s="213"/>
      <c r="C1686" s="1198"/>
      <c r="D1686" s="409"/>
      <c r="E1686" s="390"/>
      <c r="F1686" s="1007"/>
      <c r="G1686" s="388"/>
      <c r="H1686" s="388"/>
      <c r="I1686" s="991"/>
      <c r="J1686" s="388"/>
      <c r="K1686" s="662"/>
      <c r="L1686" s="388"/>
      <c r="M1686" s="388"/>
      <c r="N1686" s="217"/>
      <c r="O1686" s="215"/>
      <c r="P1686" s="388"/>
      <c r="Q1686" s="388"/>
      <c r="R1686" s="215"/>
      <c r="S1686" s="1158"/>
      <c r="T1686" s="359"/>
      <c r="BC1686" s="698"/>
      <c r="BD1686" s="13"/>
    </row>
    <row r="1687" s="695" customFormat="1" customHeight="1" spans="1:56">
      <c r="A1687" s="513"/>
      <c r="B1687" s="213"/>
      <c r="C1687" s="799"/>
      <c r="D1687" s="409"/>
      <c r="E1687" s="952"/>
      <c r="F1687" s="1007"/>
      <c r="G1687" s="388"/>
      <c r="H1687" s="388"/>
      <c r="I1687" s="991"/>
      <c r="J1687" s="388"/>
      <c r="K1687" s="662"/>
      <c r="L1687" s="388"/>
      <c r="M1687" s="217"/>
      <c r="N1687" s="217"/>
      <c r="O1687" s="217"/>
      <c r="P1687" s="217"/>
      <c r="Q1687" s="217"/>
      <c r="R1687" s="217"/>
      <c r="S1687" s="1158"/>
      <c r="T1687" s="394"/>
      <c r="BC1687" s="698"/>
      <c r="BD1687" s="15"/>
    </row>
    <row r="1688" s="695" customFormat="1" customHeight="1" spans="1:56">
      <c r="A1688" s="529"/>
      <c r="B1688" s="213"/>
      <c r="C1688" s="1198"/>
      <c r="D1688" s="409"/>
      <c r="E1688" s="390"/>
      <c r="F1688" s="1007"/>
      <c r="G1688" s="388"/>
      <c r="H1688" s="388"/>
      <c r="I1688" s="991"/>
      <c r="J1688" s="388"/>
      <c r="K1688" s="662"/>
      <c r="L1688" s="388"/>
      <c r="M1688" s="388"/>
      <c r="N1688" s="217"/>
      <c r="O1688" s="215"/>
      <c r="P1688" s="388"/>
      <c r="Q1688" s="388"/>
      <c r="R1688" s="215"/>
      <c r="S1688" s="1158"/>
      <c r="T1688" s="359"/>
      <c r="BC1688" s="698"/>
      <c r="BD1688" s="15"/>
    </row>
    <row r="1689" s="695" customFormat="1" customHeight="1" spans="1:56">
      <c r="A1689" s="529"/>
      <c r="B1689" s="213"/>
      <c r="C1689" s="1198"/>
      <c r="D1689" s="409"/>
      <c r="E1689" s="390"/>
      <c r="F1689" s="1007"/>
      <c r="G1689" s="388"/>
      <c r="H1689" s="388"/>
      <c r="I1689" s="991"/>
      <c r="J1689" s="388"/>
      <c r="K1689" s="662"/>
      <c r="L1689" s="388"/>
      <c r="M1689" s="388"/>
      <c r="N1689" s="217"/>
      <c r="O1689" s="215"/>
      <c r="P1689" s="388"/>
      <c r="Q1689" s="388"/>
      <c r="R1689" s="215"/>
      <c r="S1689" s="1158"/>
      <c r="T1689" s="359"/>
      <c r="BC1689" s="698"/>
      <c r="BD1689" s="15"/>
    </row>
    <row r="1690" s="695" customFormat="1" customHeight="1" spans="1:56">
      <c r="A1690" s="529"/>
      <c r="B1690" s="213"/>
      <c r="C1690" s="1198"/>
      <c r="D1690" s="409"/>
      <c r="E1690" s="390"/>
      <c r="F1690" s="1007"/>
      <c r="G1690" s="388"/>
      <c r="H1690" s="388"/>
      <c r="I1690" s="991"/>
      <c r="J1690" s="388"/>
      <c r="K1690" s="662"/>
      <c r="L1690" s="388"/>
      <c r="M1690" s="388"/>
      <c r="N1690" s="217"/>
      <c r="O1690" s="215"/>
      <c r="P1690" s="388"/>
      <c r="Q1690" s="388"/>
      <c r="R1690" s="215"/>
      <c r="S1690" s="1158"/>
      <c r="T1690" s="359"/>
      <c r="BC1690" s="698"/>
      <c r="BD1690" s="15"/>
    </row>
    <row r="1691" s="695" customFormat="1" customHeight="1" spans="1:56">
      <c r="A1691" s="529"/>
      <c r="B1691" s="213"/>
      <c r="C1691" s="1198"/>
      <c r="D1691" s="409"/>
      <c r="E1691" s="390"/>
      <c r="F1691" s="1007"/>
      <c r="G1691" s="388"/>
      <c r="H1691" s="388"/>
      <c r="I1691" s="991"/>
      <c r="J1691" s="388"/>
      <c r="K1691" s="662"/>
      <c r="L1691" s="388"/>
      <c r="M1691" s="388"/>
      <c r="N1691" s="217"/>
      <c r="O1691" s="215"/>
      <c r="P1691" s="388"/>
      <c r="Q1691" s="388"/>
      <c r="R1691" s="215"/>
      <c r="S1691" s="1158"/>
      <c r="T1691" s="359"/>
      <c r="BC1691" s="698"/>
      <c r="BD1691" s="15"/>
    </row>
    <row r="1692" s="695" customFormat="1" customHeight="1" spans="1:56">
      <c r="A1692" s="513"/>
      <c r="B1692" s="213"/>
      <c r="C1692" s="799"/>
      <c r="D1692" s="409"/>
      <c r="E1692" s="390"/>
      <c r="F1692" s="1007"/>
      <c r="G1692" s="388"/>
      <c r="H1692" s="388"/>
      <c r="I1692" s="991"/>
      <c r="J1692" s="388"/>
      <c r="K1692" s="662"/>
      <c r="L1692" s="388"/>
      <c r="M1692" s="217"/>
      <c r="N1692" s="217"/>
      <c r="O1692" s="217"/>
      <c r="P1692" s="217"/>
      <c r="Q1692" s="217"/>
      <c r="R1692" s="217"/>
      <c r="S1692" s="688"/>
      <c r="T1692" s="394"/>
      <c r="BC1692" s="698"/>
      <c r="BD1692" s="15"/>
    </row>
    <row r="1693" s="695" customFormat="1" customHeight="1" spans="1:56">
      <c r="A1693" s="513"/>
      <c r="B1693" s="213"/>
      <c r="C1693" s="1198"/>
      <c r="D1693" s="409"/>
      <c r="E1693" s="390"/>
      <c r="F1693" s="1007"/>
      <c r="G1693" s="388"/>
      <c r="H1693" s="388"/>
      <c r="I1693" s="991"/>
      <c r="J1693" s="388"/>
      <c r="K1693" s="662"/>
      <c r="L1693" s="388"/>
      <c r="M1693" s="388"/>
      <c r="N1693" s="217"/>
      <c r="O1693" s="215"/>
      <c r="P1693" s="388"/>
      <c r="Q1693" s="388"/>
      <c r="R1693" s="215"/>
      <c r="S1693" s="1158"/>
      <c r="T1693" s="359"/>
      <c r="BC1693" s="698"/>
      <c r="BD1693" s="15"/>
    </row>
    <row r="1694" s="695" customFormat="1" customHeight="1" spans="1:56">
      <c r="A1694" s="513"/>
      <c r="B1694" s="213"/>
      <c r="C1694" s="799"/>
      <c r="D1694" s="409"/>
      <c r="E1694" s="952"/>
      <c r="F1694" s="1007"/>
      <c r="G1694" s="388"/>
      <c r="H1694" s="388"/>
      <c r="I1694" s="991"/>
      <c r="J1694" s="388"/>
      <c r="K1694" s="662"/>
      <c r="L1694" s="388"/>
      <c r="M1694" s="217"/>
      <c r="N1694" s="217"/>
      <c r="O1694" s="217"/>
      <c r="P1694" s="217"/>
      <c r="Q1694" s="217"/>
      <c r="R1694" s="217"/>
      <c r="S1694" s="688"/>
      <c r="T1694" s="394"/>
      <c r="BC1694" s="698"/>
      <c r="BD1694" s="15"/>
    </row>
    <row r="1695" s="695" customFormat="1" customHeight="1" spans="1:56">
      <c r="A1695" s="529"/>
      <c r="B1695" s="213"/>
      <c r="C1695" s="1198"/>
      <c r="D1695" s="409"/>
      <c r="E1695" s="390"/>
      <c r="F1695" s="1007"/>
      <c r="G1695" s="388"/>
      <c r="H1695" s="388"/>
      <c r="I1695" s="991"/>
      <c r="J1695" s="388"/>
      <c r="K1695" s="662"/>
      <c r="L1695" s="388"/>
      <c r="M1695" s="388"/>
      <c r="N1695" s="217"/>
      <c r="O1695" s="215"/>
      <c r="P1695" s="388"/>
      <c r="Q1695" s="388"/>
      <c r="R1695" s="215"/>
      <c r="S1695" s="1158"/>
      <c r="T1695" s="359"/>
      <c r="BC1695" s="698"/>
      <c r="BD1695" s="15"/>
    </row>
    <row r="1696" s="695" customFormat="1" customHeight="1" spans="1:56">
      <c r="A1696" s="513"/>
      <c r="B1696" s="213"/>
      <c r="C1696" s="799"/>
      <c r="D1696" s="409"/>
      <c r="E1696" s="390"/>
      <c r="F1696" s="1007"/>
      <c r="G1696" s="388"/>
      <c r="H1696" s="388"/>
      <c r="I1696" s="991"/>
      <c r="J1696" s="388"/>
      <c r="K1696" s="662"/>
      <c r="L1696" s="388"/>
      <c r="M1696" s="217"/>
      <c r="N1696" s="217"/>
      <c r="O1696" s="217"/>
      <c r="P1696" s="217"/>
      <c r="Q1696" s="217"/>
      <c r="R1696" s="217"/>
      <c r="S1696" s="1158"/>
      <c r="T1696" s="394"/>
      <c r="BC1696" s="698"/>
      <c r="BD1696" s="15"/>
    </row>
    <row r="1697" s="695" customFormat="1" customHeight="1" spans="1:56">
      <c r="A1697" s="529"/>
      <c r="B1697" s="213"/>
      <c r="C1697" s="1198"/>
      <c r="D1697" s="409"/>
      <c r="E1697" s="390"/>
      <c r="F1697" s="1007"/>
      <c r="G1697" s="388"/>
      <c r="H1697" s="388"/>
      <c r="I1697" s="991"/>
      <c r="J1697" s="388"/>
      <c r="K1697" s="662"/>
      <c r="L1697" s="388"/>
      <c r="M1697" s="388"/>
      <c r="N1697" s="217"/>
      <c r="O1697" s="215"/>
      <c r="P1697" s="388"/>
      <c r="Q1697" s="388"/>
      <c r="R1697" s="215"/>
      <c r="S1697" s="1158"/>
      <c r="T1697" s="359"/>
      <c r="BC1697" s="698"/>
      <c r="BD1697" s="15"/>
    </row>
    <row r="1698" s="695" customFormat="1" customHeight="1" spans="1:56">
      <c r="A1698" s="529"/>
      <c r="B1698" s="213"/>
      <c r="C1698" s="1198"/>
      <c r="D1698" s="409"/>
      <c r="E1698" s="390"/>
      <c r="F1698" s="1007"/>
      <c r="G1698" s="388"/>
      <c r="H1698" s="388"/>
      <c r="I1698" s="991"/>
      <c r="J1698" s="388"/>
      <c r="K1698" s="662"/>
      <c r="L1698" s="388"/>
      <c r="M1698" s="388"/>
      <c r="N1698" s="217"/>
      <c r="O1698" s="215"/>
      <c r="P1698" s="388"/>
      <c r="Q1698" s="388"/>
      <c r="R1698" s="215"/>
      <c r="S1698" s="1158"/>
      <c r="T1698" s="359"/>
      <c r="BC1698" s="698"/>
      <c r="BD1698" s="15"/>
    </row>
    <row r="1699" s="695" customFormat="1" customHeight="1" spans="1:56">
      <c r="A1699" s="513"/>
      <c r="B1699" s="213"/>
      <c r="C1699" s="799"/>
      <c r="D1699" s="409"/>
      <c r="E1699" s="952"/>
      <c r="F1699" s="1007"/>
      <c r="G1699" s="388"/>
      <c r="H1699" s="388"/>
      <c r="I1699" s="991"/>
      <c r="J1699" s="388"/>
      <c r="K1699" s="662"/>
      <c r="L1699" s="388"/>
      <c r="M1699" s="217"/>
      <c r="N1699" s="217"/>
      <c r="O1699" s="217"/>
      <c r="P1699" s="217"/>
      <c r="Q1699" s="217"/>
      <c r="R1699" s="217"/>
      <c r="S1699" s="688"/>
      <c r="T1699" s="394"/>
      <c r="BC1699" s="1148"/>
      <c r="BD1699" s="15"/>
    </row>
    <row r="1700" s="695" customFormat="1" customHeight="1" spans="1:56">
      <c r="A1700" s="529"/>
      <c r="B1700" s="213"/>
      <c r="C1700" s="1198"/>
      <c r="D1700" s="409"/>
      <c r="E1700" s="390"/>
      <c r="F1700" s="1007"/>
      <c r="G1700" s="388"/>
      <c r="H1700" s="388"/>
      <c r="I1700" s="991"/>
      <c r="J1700" s="388"/>
      <c r="K1700" s="662"/>
      <c r="L1700" s="388"/>
      <c r="M1700" s="388"/>
      <c r="N1700" s="217"/>
      <c r="O1700" s="215"/>
      <c r="P1700" s="388"/>
      <c r="Q1700" s="388"/>
      <c r="R1700" s="215"/>
      <c r="S1700" s="1158"/>
      <c r="T1700" s="359"/>
      <c r="BC1700" s="698"/>
      <c r="BD1700" s="13"/>
    </row>
    <row r="1701" s="695" customFormat="1" customHeight="1" spans="1:56">
      <c r="A1701" s="513"/>
      <c r="B1701" s="213"/>
      <c r="C1701" s="799"/>
      <c r="D1701" s="409"/>
      <c r="E1701" s="390"/>
      <c r="F1701" s="1007"/>
      <c r="G1701" s="388"/>
      <c r="H1701" s="388"/>
      <c r="I1701" s="991"/>
      <c r="J1701" s="388"/>
      <c r="K1701" s="662"/>
      <c r="L1701" s="388"/>
      <c r="M1701" s="217"/>
      <c r="N1701" s="217"/>
      <c r="O1701" s="217"/>
      <c r="P1701" s="217"/>
      <c r="Q1701" s="217"/>
      <c r="R1701" s="217"/>
      <c r="S1701" s="688"/>
      <c r="T1701" s="394"/>
      <c r="BC1701" s="698"/>
      <c r="BD1701" s="15"/>
    </row>
    <row r="1702" s="695" customFormat="1" customHeight="1" spans="1:56">
      <c r="A1702" s="529"/>
      <c r="B1702" s="213"/>
      <c r="C1702" s="1198"/>
      <c r="D1702" s="409"/>
      <c r="E1702" s="390"/>
      <c r="F1702" s="1007"/>
      <c r="G1702" s="388"/>
      <c r="H1702" s="388"/>
      <c r="I1702" s="991"/>
      <c r="J1702" s="388"/>
      <c r="K1702" s="662"/>
      <c r="L1702" s="388"/>
      <c r="M1702" s="388"/>
      <c r="N1702" s="217"/>
      <c r="O1702" s="215"/>
      <c r="P1702" s="388"/>
      <c r="Q1702" s="388"/>
      <c r="R1702" s="215"/>
      <c r="S1702" s="1158"/>
      <c r="T1702" s="359"/>
      <c r="BC1702" s="698"/>
      <c r="BD1702" s="15"/>
    </row>
    <row r="1703" s="695" customFormat="1" customHeight="1" spans="1:56">
      <c r="A1703" s="529"/>
      <c r="B1703" s="213"/>
      <c r="C1703" s="1198"/>
      <c r="D1703" s="409"/>
      <c r="E1703" s="390"/>
      <c r="F1703" s="1007"/>
      <c r="G1703" s="388"/>
      <c r="H1703" s="388"/>
      <c r="I1703" s="991"/>
      <c r="J1703" s="388"/>
      <c r="K1703" s="662"/>
      <c r="L1703" s="388"/>
      <c r="M1703" s="388"/>
      <c r="N1703" s="217"/>
      <c r="O1703" s="215"/>
      <c r="P1703" s="388"/>
      <c r="Q1703" s="388"/>
      <c r="R1703" s="215"/>
      <c r="S1703" s="1158"/>
      <c r="T1703" s="359"/>
      <c r="BC1703" s="1148"/>
      <c r="BD1703" s="15"/>
    </row>
    <row r="1704" s="695" customFormat="1" customHeight="1" spans="1:56">
      <c r="A1704" s="529"/>
      <c r="B1704" s="213"/>
      <c r="C1704" s="1198"/>
      <c r="D1704" s="409"/>
      <c r="E1704" s="390"/>
      <c r="F1704" s="1007"/>
      <c r="G1704" s="388"/>
      <c r="H1704" s="388"/>
      <c r="I1704" s="991"/>
      <c r="J1704" s="388"/>
      <c r="K1704" s="662"/>
      <c r="L1704" s="388"/>
      <c r="M1704" s="388"/>
      <c r="N1704" s="217"/>
      <c r="O1704" s="215"/>
      <c r="P1704" s="388"/>
      <c r="Q1704" s="388"/>
      <c r="R1704" s="215"/>
      <c r="S1704" s="1158"/>
      <c r="T1704" s="359"/>
      <c r="BC1704" s="698"/>
      <c r="BD1704" s="13"/>
    </row>
    <row r="1705" s="695" customFormat="1" customHeight="1" spans="1:56">
      <c r="A1705" s="529"/>
      <c r="B1705" s="213"/>
      <c r="C1705" s="1198"/>
      <c r="D1705" s="409"/>
      <c r="E1705" s="390"/>
      <c r="F1705" s="1007"/>
      <c r="G1705" s="388"/>
      <c r="H1705" s="388"/>
      <c r="I1705" s="991"/>
      <c r="J1705" s="388"/>
      <c r="K1705" s="662"/>
      <c r="L1705" s="388"/>
      <c r="M1705" s="388"/>
      <c r="N1705" s="217"/>
      <c r="O1705" s="215"/>
      <c r="P1705" s="388"/>
      <c r="Q1705" s="388"/>
      <c r="R1705" s="215"/>
      <c r="S1705" s="1158"/>
      <c r="T1705" s="359"/>
      <c r="BC1705" s="698"/>
      <c r="BD1705" s="15"/>
    </row>
    <row r="1706" s="695" customFormat="1" customHeight="1" spans="1:56">
      <c r="A1706" s="513"/>
      <c r="B1706" s="213"/>
      <c r="C1706" s="799"/>
      <c r="D1706" s="409"/>
      <c r="E1706" s="952"/>
      <c r="F1706" s="1007"/>
      <c r="G1706" s="388"/>
      <c r="H1706" s="388"/>
      <c r="I1706" s="991"/>
      <c r="J1706" s="388"/>
      <c r="K1706" s="662"/>
      <c r="L1706" s="388"/>
      <c r="M1706" s="217"/>
      <c r="N1706" s="217"/>
      <c r="O1706" s="217"/>
      <c r="P1706" s="217"/>
      <c r="Q1706" s="217"/>
      <c r="R1706" s="217"/>
      <c r="S1706" s="688"/>
      <c r="T1706" s="394"/>
      <c r="BC1706" s="1148"/>
      <c r="BD1706" s="15"/>
    </row>
    <row r="1707" s="695" customFormat="1" customHeight="1" spans="1:56">
      <c r="A1707" s="529"/>
      <c r="B1707" s="213"/>
      <c r="C1707" s="1198"/>
      <c r="D1707" s="409"/>
      <c r="E1707" s="390"/>
      <c r="F1707" s="1007"/>
      <c r="G1707" s="388"/>
      <c r="H1707" s="388"/>
      <c r="I1707" s="991"/>
      <c r="J1707" s="388"/>
      <c r="K1707" s="662"/>
      <c r="L1707" s="388"/>
      <c r="M1707" s="388"/>
      <c r="N1707" s="217"/>
      <c r="O1707" s="215"/>
      <c r="P1707" s="388"/>
      <c r="Q1707" s="388"/>
      <c r="R1707" s="215"/>
      <c r="S1707" s="1158"/>
      <c r="T1707" s="359"/>
      <c r="BC1707" s="698"/>
      <c r="BD1707" s="13"/>
    </row>
    <row r="1708" s="695" customFormat="1" customHeight="1" spans="1:56">
      <c r="A1708" s="513"/>
      <c r="B1708" s="213"/>
      <c r="C1708" s="799"/>
      <c r="D1708" s="409"/>
      <c r="E1708" s="390"/>
      <c r="F1708" s="1007"/>
      <c r="G1708" s="388"/>
      <c r="H1708" s="388"/>
      <c r="I1708" s="991"/>
      <c r="J1708" s="388"/>
      <c r="K1708" s="662"/>
      <c r="L1708" s="388"/>
      <c r="M1708" s="217"/>
      <c r="N1708" s="217"/>
      <c r="O1708" s="217"/>
      <c r="P1708" s="217"/>
      <c r="Q1708" s="217"/>
      <c r="R1708" s="217"/>
      <c r="S1708" s="688"/>
      <c r="T1708" s="394"/>
      <c r="BC1708" s="1148"/>
      <c r="BD1708" s="15"/>
    </row>
    <row r="1709" s="695" customFormat="1" customHeight="1" spans="1:56">
      <c r="A1709" s="529"/>
      <c r="B1709" s="213"/>
      <c r="C1709" s="1198"/>
      <c r="D1709" s="409"/>
      <c r="E1709" s="390"/>
      <c r="F1709" s="1007"/>
      <c r="G1709" s="388"/>
      <c r="H1709" s="388"/>
      <c r="I1709" s="991"/>
      <c r="J1709" s="388"/>
      <c r="K1709" s="662"/>
      <c r="L1709" s="388"/>
      <c r="M1709" s="388"/>
      <c r="N1709" s="217"/>
      <c r="O1709" s="215"/>
      <c r="P1709" s="388"/>
      <c r="Q1709" s="388"/>
      <c r="R1709" s="215"/>
      <c r="S1709" s="1158"/>
      <c r="T1709" s="359"/>
      <c r="BC1709" s="698"/>
      <c r="BD1709" s="13"/>
    </row>
    <row r="1710" s="695" customFormat="1" customHeight="1" spans="1:56">
      <c r="A1710" s="513"/>
      <c r="B1710" s="213"/>
      <c r="C1710" s="799"/>
      <c r="D1710" s="409"/>
      <c r="E1710" s="952"/>
      <c r="F1710" s="1007"/>
      <c r="G1710" s="388"/>
      <c r="H1710" s="388"/>
      <c r="I1710" s="991"/>
      <c r="J1710" s="388"/>
      <c r="K1710" s="662"/>
      <c r="L1710" s="388"/>
      <c r="M1710" s="217"/>
      <c r="N1710" s="217"/>
      <c r="O1710" s="217"/>
      <c r="P1710" s="217"/>
      <c r="Q1710" s="217"/>
      <c r="R1710" s="217"/>
      <c r="S1710" s="688"/>
      <c r="T1710" s="394"/>
      <c r="BC1710" s="698"/>
      <c r="BD1710" s="15"/>
    </row>
    <row r="1711" s="695" customFormat="1" customHeight="1" spans="1:56">
      <c r="A1711" s="529"/>
      <c r="B1711" s="213"/>
      <c r="C1711" s="1198"/>
      <c r="D1711" s="409"/>
      <c r="E1711" s="390"/>
      <c r="F1711" s="1007"/>
      <c r="G1711" s="388"/>
      <c r="H1711" s="388"/>
      <c r="I1711" s="991"/>
      <c r="J1711" s="388"/>
      <c r="K1711" s="662"/>
      <c r="L1711" s="388"/>
      <c r="M1711" s="388"/>
      <c r="N1711" s="217"/>
      <c r="O1711" s="215"/>
      <c r="P1711" s="388"/>
      <c r="Q1711" s="388"/>
      <c r="R1711" s="215"/>
      <c r="S1711" s="1158"/>
      <c r="T1711" s="359"/>
      <c r="BC1711" s="1148"/>
      <c r="BD1711" s="15"/>
    </row>
    <row r="1712" s="695" customFormat="1" customHeight="1" spans="1:56">
      <c r="A1712" s="529"/>
      <c r="B1712" s="213"/>
      <c r="C1712" s="1198"/>
      <c r="D1712" s="409"/>
      <c r="E1712" s="390"/>
      <c r="F1712" s="1007"/>
      <c r="G1712" s="388"/>
      <c r="H1712" s="388"/>
      <c r="I1712" s="991"/>
      <c r="J1712" s="388"/>
      <c r="K1712" s="662"/>
      <c r="L1712" s="388"/>
      <c r="M1712" s="388"/>
      <c r="N1712" s="217"/>
      <c r="O1712" s="215"/>
      <c r="P1712" s="388"/>
      <c r="Q1712" s="388"/>
      <c r="R1712" s="215"/>
      <c r="S1712" s="1158"/>
      <c r="T1712" s="359"/>
      <c r="BC1712" s="698"/>
      <c r="BD1712" s="13"/>
    </row>
    <row r="1713" s="695" customFormat="1" customHeight="1" spans="1:56">
      <c r="A1713" s="513"/>
      <c r="B1713" s="213"/>
      <c r="C1713" s="799"/>
      <c r="D1713" s="409"/>
      <c r="E1713" s="390"/>
      <c r="F1713" s="1007"/>
      <c r="G1713" s="388"/>
      <c r="H1713" s="388"/>
      <c r="I1713" s="991"/>
      <c r="J1713" s="388"/>
      <c r="K1713" s="662"/>
      <c r="L1713" s="388"/>
      <c r="M1713" s="217"/>
      <c r="N1713" s="217"/>
      <c r="O1713" s="217"/>
      <c r="P1713" s="217"/>
      <c r="Q1713" s="217"/>
      <c r="R1713" s="217"/>
      <c r="S1713" s="688"/>
      <c r="T1713" s="394"/>
      <c r="BC1713" s="698"/>
      <c r="BD1713" s="15"/>
    </row>
    <row r="1714" s="695" customFormat="1" customHeight="1" spans="1:56">
      <c r="A1714" s="529"/>
      <c r="B1714" s="213"/>
      <c r="C1714" s="1198"/>
      <c r="D1714" s="409"/>
      <c r="E1714" s="390"/>
      <c r="F1714" s="1007"/>
      <c r="G1714" s="388"/>
      <c r="H1714" s="388"/>
      <c r="I1714" s="991"/>
      <c r="J1714" s="388"/>
      <c r="K1714" s="662"/>
      <c r="L1714" s="388"/>
      <c r="M1714" s="388"/>
      <c r="N1714" s="217"/>
      <c r="O1714" s="215"/>
      <c r="P1714" s="388"/>
      <c r="Q1714" s="388"/>
      <c r="R1714" s="215"/>
      <c r="S1714" s="1158"/>
      <c r="T1714" s="359"/>
      <c r="BC1714" s="698"/>
      <c r="BD1714" s="15"/>
    </row>
    <row r="1715" s="695" customFormat="1" customHeight="1" spans="1:56">
      <c r="A1715" s="513"/>
      <c r="B1715" s="213"/>
      <c r="C1715" s="799"/>
      <c r="D1715" s="409"/>
      <c r="E1715" s="952"/>
      <c r="F1715" s="1007"/>
      <c r="G1715" s="388"/>
      <c r="H1715" s="388"/>
      <c r="I1715" s="991"/>
      <c r="J1715" s="388"/>
      <c r="K1715" s="662"/>
      <c r="L1715" s="388"/>
      <c r="M1715" s="217"/>
      <c r="N1715" s="217"/>
      <c r="O1715" s="217"/>
      <c r="P1715" s="217"/>
      <c r="Q1715" s="217"/>
      <c r="R1715" s="217"/>
      <c r="S1715" s="1158"/>
      <c r="T1715" s="394"/>
      <c r="BC1715" s="698"/>
      <c r="BD1715" s="15"/>
    </row>
    <row r="1716" s="695" customFormat="1" customHeight="1" spans="1:56">
      <c r="A1716" s="529"/>
      <c r="B1716" s="213"/>
      <c r="C1716" s="1198"/>
      <c r="D1716" s="409"/>
      <c r="E1716" s="390"/>
      <c r="F1716" s="1007"/>
      <c r="G1716" s="388"/>
      <c r="H1716" s="388"/>
      <c r="I1716" s="991"/>
      <c r="J1716" s="388"/>
      <c r="K1716" s="662"/>
      <c r="L1716" s="388"/>
      <c r="M1716" s="388"/>
      <c r="N1716" s="217"/>
      <c r="O1716" s="215"/>
      <c r="P1716" s="388"/>
      <c r="Q1716" s="388"/>
      <c r="R1716" s="215"/>
      <c r="S1716" s="1158"/>
      <c r="T1716" s="359"/>
      <c r="BC1716" s="1148"/>
      <c r="BD1716" s="15"/>
    </row>
    <row r="1717" s="695" customFormat="1" customHeight="1" spans="1:56">
      <c r="A1717" s="513"/>
      <c r="B1717" s="213"/>
      <c r="C1717" s="799"/>
      <c r="D1717" s="409"/>
      <c r="E1717" s="952"/>
      <c r="F1717" s="1007"/>
      <c r="G1717" s="388"/>
      <c r="H1717" s="388"/>
      <c r="I1717" s="991"/>
      <c r="J1717" s="388"/>
      <c r="K1717" s="662"/>
      <c r="L1717" s="388"/>
      <c r="M1717" s="217"/>
      <c r="N1717" s="217"/>
      <c r="O1717" s="217"/>
      <c r="P1717" s="217"/>
      <c r="Q1717" s="217"/>
      <c r="R1717" s="217"/>
      <c r="S1717" s="688"/>
      <c r="T1717" s="394"/>
      <c r="BC1717" s="698"/>
      <c r="BD1717" s="13"/>
    </row>
    <row r="1718" s="695" customFormat="1" customHeight="1" spans="1:56">
      <c r="A1718" s="513"/>
      <c r="B1718" s="213"/>
      <c r="C1718" s="799"/>
      <c r="D1718" s="409"/>
      <c r="E1718" s="952"/>
      <c r="F1718" s="1007"/>
      <c r="G1718" s="388"/>
      <c r="H1718" s="388"/>
      <c r="I1718" s="991"/>
      <c r="J1718" s="388"/>
      <c r="K1718" s="662"/>
      <c r="L1718" s="388"/>
      <c r="M1718" s="388"/>
      <c r="N1718" s="217"/>
      <c r="O1718" s="215"/>
      <c r="P1718" s="388"/>
      <c r="Q1718" s="388"/>
      <c r="R1718" s="215"/>
      <c r="S1718" s="1158"/>
      <c r="T1718" s="359"/>
      <c r="BC1718" s="698"/>
      <c r="BD1718" s="15"/>
    </row>
    <row r="1719" s="695" customFormat="1" customHeight="1" spans="1:56">
      <c r="A1719" s="513"/>
      <c r="B1719" s="213"/>
      <c r="C1719" s="799"/>
      <c r="D1719" s="409"/>
      <c r="E1719" s="390"/>
      <c r="F1719" s="1007"/>
      <c r="G1719" s="388"/>
      <c r="H1719" s="388"/>
      <c r="I1719" s="991"/>
      <c r="J1719" s="388"/>
      <c r="K1719" s="662"/>
      <c r="L1719" s="388"/>
      <c r="M1719" s="217"/>
      <c r="N1719" s="217"/>
      <c r="O1719" s="217"/>
      <c r="P1719" s="217"/>
      <c r="Q1719" s="217"/>
      <c r="R1719" s="217"/>
      <c r="S1719" s="688"/>
      <c r="T1719" s="394"/>
      <c r="BC1719" s="698"/>
      <c r="BD1719" s="15"/>
    </row>
    <row r="1720" s="695" customFormat="1" customHeight="1" spans="1:56">
      <c r="A1720" s="529"/>
      <c r="B1720" s="213"/>
      <c r="C1720" s="1198"/>
      <c r="D1720" s="409"/>
      <c r="E1720" s="390"/>
      <c r="F1720" s="1007"/>
      <c r="G1720" s="388"/>
      <c r="H1720" s="388"/>
      <c r="I1720" s="991"/>
      <c r="J1720" s="388"/>
      <c r="K1720" s="662"/>
      <c r="L1720" s="388"/>
      <c r="M1720" s="388"/>
      <c r="N1720" s="217"/>
      <c r="O1720" s="215"/>
      <c r="P1720" s="388"/>
      <c r="Q1720" s="388"/>
      <c r="R1720" s="215"/>
      <c r="S1720" s="1158"/>
      <c r="T1720" s="359"/>
      <c r="BC1720" s="698"/>
      <c r="BD1720" s="15"/>
    </row>
    <row r="1721" s="695" customFormat="1" customHeight="1" spans="1:56">
      <c r="A1721" s="513"/>
      <c r="B1721" s="213"/>
      <c r="C1721" s="799"/>
      <c r="D1721" s="409"/>
      <c r="E1721" s="952"/>
      <c r="F1721" s="1007"/>
      <c r="G1721" s="388"/>
      <c r="H1721" s="388"/>
      <c r="I1721" s="991"/>
      <c r="J1721" s="388"/>
      <c r="K1721" s="662"/>
      <c r="L1721" s="388"/>
      <c r="M1721" s="217"/>
      <c r="N1721" s="217"/>
      <c r="O1721" s="217"/>
      <c r="P1721" s="217"/>
      <c r="Q1721" s="217"/>
      <c r="R1721" s="217"/>
      <c r="S1721" s="688"/>
      <c r="T1721" s="394"/>
      <c r="BC1721" s="698"/>
      <c r="BD1721" s="15"/>
    </row>
    <row r="1722" s="695" customFormat="1" customHeight="1" spans="1:56">
      <c r="A1722" s="529"/>
      <c r="B1722" s="213"/>
      <c r="C1722" s="1198"/>
      <c r="D1722" s="409"/>
      <c r="E1722" s="390"/>
      <c r="F1722" s="1007"/>
      <c r="G1722" s="388"/>
      <c r="H1722" s="388"/>
      <c r="I1722" s="991"/>
      <c r="J1722" s="388"/>
      <c r="K1722" s="662"/>
      <c r="L1722" s="388"/>
      <c r="M1722" s="388"/>
      <c r="N1722" s="217"/>
      <c r="O1722" s="215"/>
      <c r="P1722" s="388"/>
      <c r="Q1722" s="388"/>
      <c r="R1722" s="215"/>
      <c r="S1722" s="1158"/>
      <c r="T1722" s="359"/>
      <c r="BC1722" s="698"/>
      <c r="BD1722" s="15"/>
    </row>
    <row r="1723" s="695" customFormat="1" customHeight="1" spans="1:56">
      <c r="A1723" s="513"/>
      <c r="B1723" s="213"/>
      <c r="C1723" s="799"/>
      <c r="D1723" s="409"/>
      <c r="E1723" s="390"/>
      <c r="F1723" s="1007"/>
      <c r="G1723" s="388"/>
      <c r="H1723" s="388"/>
      <c r="I1723" s="991"/>
      <c r="J1723" s="388"/>
      <c r="K1723" s="662"/>
      <c r="L1723" s="388"/>
      <c r="M1723" s="217"/>
      <c r="N1723" s="217"/>
      <c r="O1723" s="217"/>
      <c r="P1723" s="217"/>
      <c r="Q1723" s="217"/>
      <c r="R1723" s="217"/>
      <c r="S1723" s="1158"/>
      <c r="T1723" s="394"/>
      <c r="BC1723" s="698"/>
      <c r="BD1723" s="15"/>
    </row>
    <row r="1724" s="695" customFormat="1" customHeight="1" spans="1:56">
      <c r="A1724" s="529"/>
      <c r="B1724" s="213"/>
      <c r="C1724" s="1198"/>
      <c r="D1724" s="409"/>
      <c r="E1724" s="390"/>
      <c r="F1724" s="1007"/>
      <c r="G1724" s="388"/>
      <c r="H1724" s="388"/>
      <c r="I1724" s="991"/>
      <c r="J1724" s="388"/>
      <c r="K1724" s="662"/>
      <c r="L1724" s="388"/>
      <c r="M1724" s="388"/>
      <c r="N1724" s="217"/>
      <c r="O1724" s="215"/>
      <c r="P1724" s="388"/>
      <c r="Q1724" s="388"/>
      <c r="R1724" s="215"/>
      <c r="S1724" s="1158"/>
      <c r="T1724" s="359"/>
      <c r="BC1724" s="698"/>
      <c r="BD1724" s="15"/>
    </row>
    <row r="1725" s="695" customFormat="1" customHeight="1" spans="1:56">
      <c r="A1725" s="529"/>
      <c r="B1725" s="213"/>
      <c r="C1725" s="1198"/>
      <c r="D1725" s="409"/>
      <c r="E1725" s="390"/>
      <c r="F1725" s="1007"/>
      <c r="G1725" s="388"/>
      <c r="H1725" s="388"/>
      <c r="I1725" s="991"/>
      <c r="J1725" s="388"/>
      <c r="K1725" s="662"/>
      <c r="L1725" s="388"/>
      <c r="M1725" s="388"/>
      <c r="N1725" s="217"/>
      <c r="O1725" s="215"/>
      <c r="P1725" s="388"/>
      <c r="Q1725" s="388"/>
      <c r="R1725" s="215"/>
      <c r="S1725" s="1158"/>
      <c r="T1725" s="359"/>
      <c r="BC1725" s="698"/>
      <c r="BD1725" s="15"/>
    </row>
    <row r="1726" s="695" customFormat="1" customHeight="1" spans="1:56">
      <c r="A1726" s="529"/>
      <c r="B1726" s="213"/>
      <c r="C1726" s="1198"/>
      <c r="D1726" s="409"/>
      <c r="E1726" s="390"/>
      <c r="F1726" s="1007"/>
      <c r="G1726" s="388"/>
      <c r="H1726" s="388"/>
      <c r="I1726" s="991"/>
      <c r="J1726" s="388"/>
      <c r="K1726" s="662"/>
      <c r="L1726" s="388"/>
      <c r="M1726" s="388"/>
      <c r="N1726" s="217"/>
      <c r="O1726" s="215"/>
      <c r="P1726" s="388"/>
      <c r="Q1726" s="388"/>
      <c r="R1726" s="215"/>
      <c r="S1726" s="1158"/>
      <c r="T1726" s="359"/>
      <c r="BC1726" s="698"/>
      <c r="BD1726" s="15"/>
    </row>
    <row r="1727" s="695" customFormat="1" customHeight="1" spans="1:56">
      <c r="A1727" s="529"/>
      <c r="B1727" s="213"/>
      <c r="C1727" s="1198"/>
      <c r="D1727" s="409"/>
      <c r="E1727" s="390"/>
      <c r="F1727" s="1007"/>
      <c r="G1727" s="388"/>
      <c r="H1727" s="388"/>
      <c r="I1727" s="991"/>
      <c r="J1727" s="388"/>
      <c r="K1727" s="662"/>
      <c r="L1727" s="388"/>
      <c r="M1727" s="388"/>
      <c r="N1727" s="217"/>
      <c r="O1727" s="215"/>
      <c r="P1727" s="388"/>
      <c r="Q1727" s="388"/>
      <c r="R1727" s="215"/>
      <c r="S1727" s="1158"/>
      <c r="T1727" s="359"/>
      <c r="BC1727" s="698"/>
      <c r="BD1727" s="15"/>
    </row>
    <row r="1728" s="695" customFormat="1" customHeight="1" spans="1:56">
      <c r="A1728" s="513"/>
      <c r="B1728" s="213"/>
      <c r="C1728" s="799"/>
      <c r="D1728" s="409"/>
      <c r="E1728" s="952"/>
      <c r="F1728" s="1007"/>
      <c r="G1728" s="388"/>
      <c r="H1728" s="388"/>
      <c r="I1728" s="991"/>
      <c r="J1728" s="388"/>
      <c r="K1728" s="662"/>
      <c r="L1728" s="388"/>
      <c r="M1728" s="217"/>
      <c r="N1728" s="217"/>
      <c r="O1728" s="217"/>
      <c r="P1728" s="217"/>
      <c r="Q1728" s="217"/>
      <c r="R1728" s="217"/>
      <c r="S1728" s="1158"/>
      <c r="T1728" s="394"/>
      <c r="BC1728" s="1148"/>
      <c r="BD1728" s="15"/>
    </row>
    <row r="1729" s="695" customFormat="1" customHeight="1" spans="1:59">
      <c r="A1729" s="529"/>
      <c r="B1729" s="213"/>
      <c r="C1729" s="1198"/>
      <c r="D1729" s="409"/>
      <c r="E1729" s="390"/>
      <c r="F1729" s="1007"/>
      <c r="G1729" s="388"/>
      <c r="H1729" s="388"/>
      <c r="I1729" s="991"/>
      <c r="J1729" s="388"/>
      <c r="K1729" s="662"/>
      <c r="L1729" s="388"/>
      <c r="M1729" s="388"/>
      <c r="N1729" s="217"/>
      <c r="O1729" s="215"/>
      <c r="P1729" s="388"/>
      <c r="Q1729" s="388"/>
      <c r="R1729" s="215"/>
      <c r="S1729" s="1158"/>
      <c r="T1729" s="359"/>
      <c r="BC1729" s="698"/>
      <c r="BD1729" s="13"/>
    </row>
    <row r="1730" s="695" customFormat="1" customHeight="1" spans="1:59">
      <c r="A1730" s="513"/>
      <c r="B1730" s="213"/>
      <c r="C1730" s="799"/>
      <c r="D1730" s="409"/>
      <c r="E1730" s="390"/>
      <c r="F1730" s="1007"/>
      <c r="G1730" s="388"/>
      <c r="H1730" s="388"/>
      <c r="I1730" s="991"/>
      <c r="J1730" s="388"/>
      <c r="K1730" s="662"/>
      <c r="L1730" s="388"/>
      <c r="M1730" s="217"/>
      <c r="N1730" s="217"/>
      <c r="O1730" s="217"/>
      <c r="P1730" s="217"/>
      <c r="Q1730" s="217"/>
      <c r="R1730" s="217"/>
      <c r="S1730" s="688"/>
      <c r="T1730" s="394"/>
      <c r="BC1730" s="698"/>
      <c r="BD1730" s="15"/>
    </row>
    <row r="1731" s="695" customFormat="1" customHeight="1" spans="1:59">
      <c r="A1731" s="529"/>
      <c r="B1731" s="213"/>
      <c r="C1731" s="1198"/>
      <c r="D1731" s="409"/>
      <c r="E1731" s="390"/>
      <c r="F1731" s="1007"/>
      <c r="G1731" s="388"/>
      <c r="H1731" s="388"/>
      <c r="I1731" s="991"/>
      <c r="J1731" s="388"/>
      <c r="K1731" s="662"/>
      <c r="L1731" s="388"/>
      <c r="M1731" s="388"/>
      <c r="N1731" s="217"/>
      <c r="O1731" s="215"/>
      <c r="P1731" s="388"/>
      <c r="Q1731" s="388"/>
      <c r="R1731" s="215"/>
      <c r="S1731" s="1158"/>
      <c r="T1731" s="359"/>
      <c r="BC1731" s="698"/>
      <c r="BD1731" s="15"/>
    </row>
    <row r="1732" s="695" customFormat="1" customHeight="1" spans="1:59">
      <c r="A1732" s="529"/>
      <c r="B1732" s="213"/>
      <c r="C1732" s="1198"/>
      <c r="D1732" s="409"/>
      <c r="E1732" s="390"/>
      <c r="F1732" s="1007"/>
      <c r="G1732" s="388"/>
      <c r="H1732" s="388"/>
      <c r="I1732" s="991"/>
      <c r="J1732" s="388"/>
      <c r="K1732" s="662"/>
      <c r="L1732" s="388"/>
      <c r="M1732" s="388"/>
      <c r="N1732" s="217"/>
      <c r="O1732" s="215"/>
      <c r="P1732" s="388"/>
      <c r="Q1732" s="388"/>
      <c r="R1732" s="215"/>
      <c r="S1732" s="1158"/>
      <c r="T1732" s="359"/>
      <c r="BC1732" s="698"/>
      <c r="BD1732" s="15"/>
    </row>
    <row r="1733" s="695" customFormat="1" customHeight="1" spans="1:59">
      <c r="A1733" s="529"/>
      <c r="B1733" s="213"/>
      <c r="C1733" s="1198"/>
      <c r="D1733" s="409"/>
      <c r="E1733" s="390"/>
      <c r="F1733" s="1007"/>
      <c r="G1733" s="388"/>
      <c r="H1733" s="388"/>
      <c r="I1733" s="991"/>
      <c r="J1733" s="388"/>
      <c r="K1733" s="662"/>
      <c r="L1733" s="388"/>
      <c r="M1733" s="388"/>
      <c r="N1733" s="217"/>
      <c r="O1733" s="215"/>
      <c r="P1733" s="388"/>
      <c r="Q1733" s="388"/>
      <c r="R1733" s="215"/>
      <c r="S1733" s="1158"/>
      <c r="T1733" s="359"/>
      <c r="BC1733" s="698"/>
      <c r="BD1733" s="15"/>
    </row>
    <row r="1734" s="695" customFormat="1" customHeight="1" spans="1:59">
      <c r="A1734" s="529"/>
      <c r="B1734" s="213"/>
      <c r="C1734" s="1198"/>
      <c r="D1734" s="409"/>
      <c r="E1734" s="390"/>
      <c r="F1734" s="1007"/>
      <c r="G1734" s="388"/>
      <c r="H1734" s="388"/>
      <c r="I1734" s="991"/>
      <c r="J1734" s="388"/>
      <c r="K1734" s="662"/>
      <c r="L1734" s="388"/>
      <c r="M1734" s="388"/>
      <c r="N1734" s="217"/>
      <c r="O1734" s="215"/>
      <c r="P1734" s="388"/>
      <c r="Q1734" s="388"/>
      <c r="R1734" s="215"/>
      <c r="S1734" s="1158"/>
      <c r="T1734" s="359"/>
      <c r="BC1734" s="1148"/>
      <c r="BD1734" s="15"/>
    </row>
    <row r="1735" s="695" customFormat="1" customHeight="1" spans="1:59">
      <c r="A1735" s="529"/>
      <c r="B1735" s="213"/>
      <c r="C1735" s="1198"/>
      <c r="D1735" s="409"/>
      <c r="E1735" s="390"/>
      <c r="F1735" s="1007"/>
      <c r="G1735" s="388"/>
      <c r="H1735" s="388"/>
      <c r="I1735" s="991"/>
      <c r="J1735" s="388"/>
      <c r="K1735" s="662"/>
      <c r="L1735" s="388"/>
      <c r="M1735" s="388"/>
      <c r="N1735" s="217"/>
      <c r="O1735" s="215"/>
      <c r="P1735" s="388"/>
      <c r="Q1735" s="388"/>
      <c r="R1735" s="215"/>
      <c r="S1735" s="1158"/>
      <c r="T1735" s="359"/>
      <c r="BC1735" s="698"/>
      <c r="BD1735" s="13"/>
      <c r="BE1735" s="914"/>
      <c r="BF1735" s="914"/>
      <c r="BG1735" s="914"/>
    </row>
    <row r="1736" s="914" customFormat="1" ht="18.75" customHeight="1" spans="1:59">
      <c r="A1736" s="513"/>
      <c r="B1736" s="213"/>
      <c r="C1736" s="799"/>
      <c r="D1736" s="409"/>
      <c r="E1736" s="952"/>
      <c r="F1736" s="1007"/>
      <c r="G1736" s="217"/>
      <c r="H1736" s="217"/>
      <c r="I1736" s="915"/>
      <c r="J1736" s="217"/>
      <c r="K1736" s="662"/>
      <c r="L1736" s="388"/>
      <c r="M1736" s="217"/>
      <c r="N1736" s="217"/>
      <c r="O1736" s="217"/>
      <c r="P1736" s="217"/>
      <c r="Q1736" s="217"/>
      <c r="R1736" s="217"/>
      <c r="S1736" s="1158"/>
      <c r="T1736" s="359"/>
      <c r="BC1736" s="1148"/>
      <c r="BD1736" s="15"/>
      <c r="BE1736" s="695"/>
      <c r="BF1736" s="695"/>
      <c r="BG1736" s="695"/>
    </row>
    <row r="1737" s="695" customFormat="1" customHeight="1" spans="1:59">
      <c r="A1737" s="529"/>
      <c r="B1737" s="213"/>
      <c r="C1737" s="1198"/>
      <c r="D1737" s="409"/>
      <c r="E1737" s="390"/>
      <c r="F1737" s="1007"/>
      <c r="G1737" s="388"/>
      <c r="H1737" s="388"/>
      <c r="I1737" s="991"/>
      <c r="J1737" s="388"/>
      <c r="K1737" s="662"/>
      <c r="L1737" s="388"/>
      <c r="M1737" s="388"/>
      <c r="N1737" s="217"/>
      <c r="O1737" s="215"/>
      <c r="P1737" s="388"/>
      <c r="Q1737" s="388"/>
      <c r="R1737" s="215"/>
      <c r="S1737" s="1158"/>
      <c r="T1737" s="359"/>
      <c r="BC1737" s="698"/>
      <c r="BD1737" s="13"/>
    </row>
    <row r="1738" s="695" customFormat="1" customHeight="1" spans="1:59">
      <c r="A1738" s="529"/>
      <c r="B1738" s="213"/>
      <c r="C1738" s="1198"/>
      <c r="D1738" s="409"/>
      <c r="E1738" s="390"/>
      <c r="F1738" s="1007"/>
      <c r="G1738" s="388"/>
      <c r="H1738" s="388"/>
      <c r="I1738" s="991"/>
      <c r="J1738" s="388"/>
      <c r="K1738" s="662"/>
      <c r="L1738" s="388"/>
      <c r="M1738" s="388"/>
      <c r="N1738" s="217"/>
      <c r="O1738" s="215"/>
      <c r="P1738" s="388"/>
      <c r="Q1738" s="388"/>
      <c r="R1738" s="215"/>
      <c r="S1738" s="1158"/>
      <c r="T1738" s="359"/>
      <c r="BC1738" s="698"/>
      <c r="BD1738" s="15"/>
    </row>
    <row r="1739" s="695" customFormat="1" customHeight="1" spans="1:59">
      <c r="A1739" s="529"/>
      <c r="B1739" s="213"/>
      <c r="C1739" s="1198"/>
      <c r="D1739" s="409"/>
      <c r="E1739" s="390"/>
      <c r="F1739" s="1007"/>
      <c r="G1739" s="388"/>
      <c r="H1739" s="388"/>
      <c r="I1739" s="991"/>
      <c r="J1739" s="388"/>
      <c r="K1739" s="662"/>
      <c r="L1739" s="388"/>
      <c r="M1739" s="388"/>
      <c r="N1739" s="217"/>
      <c r="O1739" s="215"/>
      <c r="P1739" s="388"/>
      <c r="Q1739" s="388"/>
      <c r="R1739" s="215"/>
      <c r="S1739" s="1158"/>
      <c r="T1739" s="359"/>
      <c r="BC1739" s="698"/>
      <c r="BD1739" s="15"/>
      <c r="BE1739" s="914"/>
      <c r="BF1739" s="914"/>
      <c r="BG1739" s="914"/>
    </row>
    <row r="1740" s="914" customFormat="1" ht="18.75" customHeight="1" spans="1:59">
      <c r="A1740" s="513"/>
      <c r="B1740" s="213"/>
      <c r="C1740" s="799"/>
      <c r="D1740" s="409"/>
      <c r="E1740" s="959"/>
      <c r="F1740" s="1215"/>
      <c r="G1740" s="526"/>
      <c r="H1740" s="526"/>
      <c r="I1740" s="1216"/>
      <c r="J1740" s="526"/>
      <c r="K1740" s="662"/>
      <c r="L1740" s="388"/>
      <c r="M1740" s="217"/>
      <c r="N1740" s="217"/>
      <c r="O1740" s="217"/>
      <c r="P1740" s="217"/>
      <c r="Q1740" s="217"/>
      <c r="R1740" s="217"/>
      <c r="S1740" s="688"/>
      <c r="T1740" s="359"/>
      <c r="BC1740" s="698"/>
      <c r="BD1740" s="15"/>
    </row>
    <row r="1741" s="914" customFormat="1" ht="18.75" customHeight="1" spans="1:59">
      <c r="A1741" s="513"/>
      <c r="B1741" s="213"/>
      <c r="C1741" s="799"/>
      <c r="D1741" s="409"/>
      <c r="E1741" s="953"/>
      <c r="F1741" s="1007"/>
      <c r="G1741" s="217"/>
      <c r="H1741" s="217"/>
      <c r="I1741" s="915"/>
      <c r="J1741" s="217"/>
      <c r="K1741" s="662"/>
      <c r="L1741" s="388"/>
      <c r="M1741" s="217"/>
      <c r="N1741" s="217"/>
      <c r="O1741" s="217"/>
      <c r="P1741" s="217"/>
      <c r="Q1741" s="217"/>
      <c r="R1741" s="217"/>
      <c r="S1741" s="688"/>
      <c r="T1741" s="359"/>
      <c r="BC1741" s="698"/>
      <c r="BD1741" s="15"/>
    </row>
    <row r="1742" s="914" customFormat="1" ht="18.75" customHeight="1" spans="1:59">
      <c r="A1742" s="513"/>
      <c r="B1742" s="213"/>
      <c r="C1742" s="799"/>
      <c r="D1742" s="409"/>
      <c r="E1742" s="390"/>
      <c r="F1742" s="1215"/>
      <c r="G1742" s="526"/>
      <c r="H1742" s="526"/>
      <c r="I1742" s="1216"/>
      <c r="J1742" s="526"/>
      <c r="K1742" s="662"/>
      <c r="L1742" s="388"/>
      <c r="M1742" s="217"/>
      <c r="N1742" s="217"/>
      <c r="O1742" s="217"/>
      <c r="P1742" s="217"/>
      <c r="Q1742" s="217"/>
      <c r="R1742" s="217"/>
      <c r="S1742" s="688"/>
      <c r="T1742" s="394"/>
      <c r="BC1742" s="1148"/>
      <c r="BD1742" s="15"/>
      <c r="BE1742" s="695"/>
      <c r="BF1742" s="695"/>
      <c r="BG1742" s="695"/>
    </row>
    <row r="1743" s="695" customFormat="1" customHeight="1" spans="1:59">
      <c r="A1743" s="529"/>
      <c r="B1743" s="213"/>
      <c r="C1743" s="1198"/>
      <c r="D1743" s="409"/>
      <c r="E1743" s="390"/>
      <c r="F1743" s="1007"/>
      <c r="G1743" s="388"/>
      <c r="H1743" s="388"/>
      <c r="I1743" s="991"/>
      <c r="J1743" s="388"/>
      <c r="K1743" s="662"/>
      <c r="L1743" s="388"/>
      <c r="M1743" s="388"/>
      <c r="N1743" s="217"/>
      <c r="O1743" s="215"/>
      <c r="P1743" s="388"/>
      <c r="Q1743" s="388"/>
      <c r="R1743" s="215"/>
      <c r="S1743" s="1158"/>
      <c r="T1743" s="359"/>
      <c r="BC1743" s="1148"/>
      <c r="BD1743" s="13"/>
    </row>
    <row r="1744" s="695" customFormat="1" customHeight="1" spans="1:59">
      <c r="A1744" s="529"/>
      <c r="B1744" s="213"/>
      <c r="C1744" s="1198"/>
      <c r="D1744" s="409"/>
      <c r="E1744" s="390"/>
      <c r="F1744" s="1007"/>
      <c r="G1744" s="388"/>
      <c r="H1744" s="388"/>
      <c r="I1744" s="991"/>
      <c r="J1744" s="388"/>
      <c r="K1744" s="662"/>
      <c r="L1744" s="388"/>
      <c r="M1744" s="388"/>
      <c r="N1744" s="217"/>
      <c r="O1744" s="215"/>
      <c r="P1744" s="388"/>
      <c r="Q1744" s="388"/>
      <c r="R1744" s="215"/>
      <c r="S1744" s="1158"/>
      <c r="T1744" s="359"/>
      <c r="BC1744" s="1148"/>
      <c r="BD1744" s="13"/>
      <c r="BE1744" s="914"/>
      <c r="BF1744" s="914"/>
      <c r="BG1744" s="914"/>
    </row>
    <row r="1745" s="914" customFormat="1" ht="18.75" customHeight="1" spans="1:59">
      <c r="A1745" s="513"/>
      <c r="B1745" s="213"/>
      <c r="C1745" s="799"/>
      <c r="D1745" s="409"/>
      <c r="E1745" s="952"/>
      <c r="F1745" s="1007"/>
      <c r="G1745" s="217"/>
      <c r="H1745" s="217"/>
      <c r="I1745" s="915"/>
      <c r="J1745" s="217"/>
      <c r="K1745" s="662"/>
      <c r="L1745" s="388"/>
      <c r="M1745" s="217"/>
      <c r="N1745" s="217"/>
      <c r="O1745" s="217"/>
      <c r="P1745" s="217"/>
      <c r="Q1745" s="217"/>
      <c r="R1745" s="217"/>
      <c r="S1745" s="1158"/>
      <c r="T1745" s="359"/>
      <c r="BC1745" s="698"/>
      <c r="BD1745" s="13"/>
      <c r="BE1745" s="695"/>
      <c r="BF1745" s="695"/>
      <c r="BG1745" s="695"/>
    </row>
    <row r="1746" s="695" customFormat="1" customHeight="1" spans="1:59">
      <c r="A1746" s="529"/>
      <c r="B1746" s="213"/>
      <c r="C1746" s="1198"/>
      <c r="D1746" s="409"/>
      <c r="E1746" s="390"/>
      <c r="F1746" s="1007"/>
      <c r="G1746" s="388"/>
      <c r="H1746" s="388"/>
      <c r="I1746" s="991"/>
      <c r="J1746" s="388"/>
      <c r="K1746" s="662"/>
      <c r="L1746" s="388"/>
      <c r="M1746" s="388"/>
      <c r="N1746" s="217"/>
      <c r="O1746" s="215"/>
      <c r="P1746" s="388"/>
      <c r="Q1746" s="388"/>
      <c r="R1746" s="215"/>
      <c r="S1746" s="1158"/>
      <c r="T1746" s="359"/>
      <c r="BC1746" s="698"/>
      <c r="BD1746" s="15"/>
      <c r="BE1746" s="914"/>
      <c r="BF1746" s="914"/>
      <c r="BG1746" s="914"/>
    </row>
    <row r="1747" s="914" customFormat="1" ht="18.75" customHeight="1" spans="1:59">
      <c r="A1747" s="513"/>
      <c r="B1747" s="213"/>
      <c r="C1747" s="799"/>
      <c r="D1747" s="409"/>
      <c r="E1747" s="390"/>
      <c r="F1747" s="1215"/>
      <c r="G1747" s="526"/>
      <c r="H1747" s="526"/>
      <c r="I1747" s="1216"/>
      <c r="J1747" s="526"/>
      <c r="K1747" s="662"/>
      <c r="L1747" s="388"/>
      <c r="M1747" s="217"/>
      <c r="N1747" s="217"/>
      <c r="O1747" s="217"/>
      <c r="P1747" s="217"/>
      <c r="Q1747" s="217"/>
      <c r="R1747" s="217"/>
      <c r="S1747" s="688"/>
      <c r="T1747" s="394"/>
      <c r="BC1747" s="698"/>
      <c r="BD1747" s="15"/>
      <c r="BE1747" s="695"/>
      <c r="BF1747" s="695"/>
      <c r="BG1747" s="695"/>
    </row>
    <row r="1748" s="695" customFormat="1" customHeight="1" spans="1:59">
      <c r="A1748" s="529"/>
      <c r="B1748" s="213"/>
      <c r="C1748" s="1198"/>
      <c r="D1748" s="409"/>
      <c r="E1748" s="390"/>
      <c r="F1748" s="1007"/>
      <c r="G1748" s="388"/>
      <c r="H1748" s="388"/>
      <c r="I1748" s="991"/>
      <c r="J1748" s="388"/>
      <c r="K1748" s="662"/>
      <c r="L1748" s="388"/>
      <c r="M1748" s="388"/>
      <c r="N1748" s="217"/>
      <c r="O1748" s="215"/>
      <c r="P1748" s="388"/>
      <c r="Q1748" s="388"/>
      <c r="R1748" s="215"/>
      <c r="S1748" s="1158"/>
      <c r="T1748" s="359"/>
      <c r="BC1748" s="698"/>
      <c r="BD1748" s="15"/>
    </row>
    <row r="1749" s="695" customFormat="1" customHeight="1" spans="1:59">
      <c r="A1749" s="529"/>
      <c r="B1749" s="213"/>
      <c r="C1749" s="1198"/>
      <c r="D1749" s="409"/>
      <c r="E1749" s="390"/>
      <c r="F1749" s="1007"/>
      <c r="G1749" s="388"/>
      <c r="H1749" s="388"/>
      <c r="I1749" s="991"/>
      <c r="J1749" s="388"/>
      <c r="K1749" s="662"/>
      <c r="L1749" s="388"/>
      <c r="M1749" s="388"/>
      <c r="N1749" s="217"/>
      <c r="O1749" s="215"/>
      <c r="P1749" s="388"/>
      <c r="Q1749" s="388"/>
      <c r="R1749" s="215"/>
      <c r="S1749" s="1158"/>
      <c r="T1749" s="359"/>
      <c r="BC1749" s="698"/>
      <c r="BD1749" s="15"/>
      <c r="BE1749" s="914"/>
      <c r="BF1749" s="914"/>
      <c r="BG1749" s="914"/>
    </row>
    <row r="1750" s="914" customFormat="1" ht="18.75" customHeight="1" spans="1:59">
      <c r="A1750" s="513"/>
      <c r="B1750" s="213"/>
      <c r="C1750" s="799"/>
      <c r="D1750" s="409"/>
      <c r="E1750" s="952"/>
      <c r="F1750" s="1007"/>
      <c r="G1750" s="217"/>
      <c r="H1750" s="217"/>
      <c r="I1750" s="915"/>
      <c r="J1750" s="217"/>
      <c r="K1750" s="662"/>
      <c r="L1750" s="388"/>
      <c r="M1750" s="217"/>
      <c r="N1750" s="217"/>
      <c r="O1750" s="217"/>
      <c r="P1750" s="217"/>
      <c r="Q1750" s="217"/>
      <c r="R1750" s="217"/>
      <c r="S1750" s="688"/>
      <c r="T1750" s="394"/>
      <c r="BC1750" s="21"/>
      <c r="BD1750" s="15"/>
      <c r="BE1750" s="695"/>
      <c r="BF1750" s="695"/>
      <c r="BG1750" s="695"/>
    </row>
    <row r="1751" s="695" customFormat="1" customHeight="1" spans="1:59">
      <c r="A1751" s="529"/>
      <c r="B1751" s="213"/>
      <c r="C1751" s="1198"/>
      <c r="D1751" s="409"/>
      <c r="E1751" s="390"/>
      <c r="F1751" s="1007"/>
      <c r="G1751" s="388"/>
      <c r="H1751" s="388"/>
      <c r="I1751" s="991"/>
      <c r="J1751" s="388"/>
      <c r="K1751" s="662"/>
      <c r="L1751" s="388"/>
      <c r="M1751" s="388"/>
      <c r="N1751" s="217"/>
      <c r="O1751" s="215"/>
      <c r="P1751" s="388"/>
      <c r="Q1751" s="388"/>
      <c r="R1751" s="215"/>
      <c r="S1751" s="1158"/>
      <c r="T1751" s="359"/>
      <c r="BC1751" s="698"/>
      <c r="BD1751" s="695"/>
      <c r="BE1751" s="914"/>
      <c r="BF1751" s="914"/>
      <c r="BG1751" s="914"/>
    </row>
    <row r="1752" s="914" customFormat="1" ht="18.75" customHeight="1" spans="1:59">
      <c r="A1752" s="513"/>
      <c r="B1752" s="213"/>
      <c r="C1752" s="799"/>
      <c r="D1752" s="409"/>
      <c r="E1752" s="390"/>
      <c r="F1752" s="1215"/>
      <c r="G1752" s="526"/>
      <c r="H1752" s="526"/>
      <c r="I1752" s="1216"/>
      <c r="J1752" s="526"/>
      <c r="K1752" s="662"/>
      <c r="L1752" s="388"/>
      <c r="M1752" s="217"/>
      <c r="N1752" s="217"/>
      <c r="O1752" s="217"/>
      <c r="P1752" s="217"/>
      <c r="Q1752" s="217"/>
      <c r="R1752" s="217"/>
      <c r="S1752" s="688"/>
      <c r="T1752" s="394"/>
      <c r="BC1752" s="698"/>
      <c r="BD1752" s="15"/>
      <c r="BE1752" s="695"/>
      <c r="BF1752" s="695"/>
      <c r="BG1752" s="695"/>
    </row>
    <row r="1753" s="695" customFormat="1" customHeight="1" spans="1:59">
      <c r="A1753" s="529"/>
      <c r="B1753" s="213"/>
      <c r="C1753" s="1198"/>
      <c r="D1753" s="409"/>
      <c r="E1753" s="390"/>
      <c r="F1753" s="1007"/>
      <c r="G1753" s="388"/>
      <c r="H1753" s="388"/>
      <c r="I1753" s="991"/>
      <c r="J1753" s="388"/>
      <c r="K1753" s="662"/>
      <c r="L1753" s="388"/>
      <c r="M1753" s="388"/>
      <c r="N1753" s="217"/>
      <c r="O1753" s="215"/>
      <c r="P1753" s="388"/>
      <c r="Q1753" s="388"/>
      <c r="R1753" s="215"/>
      <c r="S1753" s="1158"/>
      <c r="T1753" s="359"/>
      <c r="BC1753" s="698"/>
      <c r="BD1753" s="15"/>
      <c r="BE1753" s="914"/>
      <c r="BF1753" s="914"/>
      <c r="BG1753" s="914"/>
    </row>
    <row r="1754" s="914" customFormat="1" ht="18.75" customHeight="1" spans="1:59">
      <c r="A1754" s="513"/>
      <c r="B1754" s="213"/>
      <c r="C1754" s="799"/>
      <c r="D1754" s="409"/>
      <c r="E1754" s="952"/>
      <c r="F1754" s="1007"/>
      <c r="G1754" s="217"/>
      <c r="H1754" s="217"/>
      <c r="I1754" s="915"/>
      <c r="J1754" s="217"/>
      <c r="K1754" s="662"/>
      <c r="L1754" s="388"/>
      <c r="M1754" s="217"/>
      <c r="N1754" s="217"/>
      <c r="O1754" s="217"/>
      <c r="P1754" s="217"/>
      <c r="Q1754" s="217"/>
      <c r="R1754" s="217"/>
      <c r="S1754" s="688"/>
      <c r="T1754" s="394"/>
      <c r="BC1754" s="698"/>
      <c r="BD1754" s="15"/>
      <c r="BE1754" s="695"/>
      <c r="BF1754" s="695"/>
      <c r="BG1754" s="695"/>
    </row>
    <row r="1755" s="695" customFormat="1" customHeight="1" spans="1:59">
      <c r="A1755" s="529"/>
      <c r="B1755" s="213"/>
      <c r="C1755" s="1198"/>
      <c r="D1755" s="409"/>
      <c r="E1755" s="390"/>
      <c r="F1755" s="1007"/>
      <c r="G1755" s="388"/>
      <c r="H1755" s="388"/>
      <c r="I1755" s="991"/>
      <c r="J1755" s="388"/>
      <c r="K1755" s="662"/>
      <c r="L1755" s="388"/>
      <c r="M1755" s="388"/>
      <c r="N1755" s="217"/>
      <c r="O1755" s="215"/>
      <c r="P1755" s="388"/>
      <c r="Q1755" s="388"/>
      <c r="R1755" s="215"/>
      <c r="S1755" s="1158"/>
      <c r="T1755" s="359"/>
      <c r="BC1755" s="1148"/>
      <c r="BD1755" s="15"/>
    </row>
    <row r="1756" s="695" customFormat="1" customHeight="1" spans="1:59">
      <c r="A1756" s="529"/>
      <c r="B1756" s="213"/>
      <c r="C1756" s="1198"/>
      <c r="D1756" s="409"/>
      <c r="E1756" s="390"/>
      <c r="F1756" s="1007"/>
      <c r="G1756" s="388"/>
      <c r="H1756" s="388"/>
      <c r="I1756" s="991"/>
      <c r="J1756" s="388"/>
      <c r="K1756" s="662"/>
      <c r="L1756" s="388"/>
      <c r="M1756" s="388"/>
      <c r="N1756" s="217"/>
      <c r="O1756" s="215"/>
      <c r="P1756" s="388"/>
      <c r="Q1756" s="388"/>
      <c r="R1756" s="215"/>
      <c r="S1756" s="1158"/>
      <c r="T1756" s="359"/>
      <c r="BC1756" s="698"/>
      <c r="BD1756" s="13"/>
      <c r="BE1756" s="914"/>
      <c r="BF1756" s="914"/>
      <c r="BG1756" s="914"/>
    </row>
    <row r="1757" s="914" customFormat="1" ht="18.75" customHeight="1" spans="1:59">
      <c r="A1757" s="513"/>
      <c r="B1757" s="213"/>
      <c r="C1757" s="799"/>
      <c r="D1757" s="409"/>
      <c r="E1757" s="390"/>
      <c r="F1757" s="1215"/>
      <c r="G1757" s="526"/>
      <c r="H1757" s="526"/>
      <c r="I1757" s="1216"/>
      <c r="J1757" s="526"/>
      <c r="K1757" s="662"/>
      <c r="L1757" s="388"/>
      <c r="M1757" s="217"/>
      <c r="N1757" s="217"/>
      <c r="O1757" s="217"/>
      <c r="P1757" s="217"/>
      <c r="Q1757" s="217"/>
      <c r="R1757" s="217"/>
      <c r="S1757" s="688"/>
      <c r="T1757" s="394"/>
      <c r="BC1757" s="698"/>
      <c r="BD1757" s="15"/>
      <c r="BE1757" s="695"/>
      <c r="BF1757" s="695"/>
      <c r="BG1757" s="695"/>
    </row>
    <row r="1758" s="695" customFormat="1" customHeight="1" spans="1:59">
      <c r="A1758" s="529"/>
      <c r="B1758" s="213"/>
      <c r="C1758" s="1198"/>
      <c r="D1758" s="409"/>
      <c r="E1758" s="390"/>
      <c r="F1758" s="1007"/>
      <c r="G1758" s="388"/>
      <c r="H1758" s="388"/>
      <c r="I1758" s="991"/>
      <c r="J1758" s="388"/>
      <c r="K1758" s="662"/>
      <c r="L1758" s="388"/>
      <c r="M1758" s="388"/>
      <c r="N1758" s="217"/>
      <c r="O1758" s="215"/>
      <c r="P1758" s="388"/>
      <c r="Q1758" s="388"/>
      <c r="R1758" s="215"/>
      <c r="S1758" s="1158"/>
      <c r="T1758" s="359"/>
      <c r="BC1758" s="1148"/>
      <c r="BD1758" s="15"/>
      <c r="BE1758" s="914"/>
      <c r="BF1758" s="914"/>
      <c r="BG1758" s="914"/>
    </row>
    <row r="1759" s="914" customFormat="1" ht="18.75" customHeight="1" spans="1:59">
      <c r="A1759" s="513"/>
      <c r="B1759" s="213"/>
      <c r="C1759" s="799"/>
      <c r="D1759" s="409"/>
      <c r="E1759" s="952"/>
      <c r="F1759" s="1007"/>
      <c r="G1759" s="217"/>
      <c r="H1759" s="217"/>
      <c r="I1759" s="915"/>
      <c r="J1759" s="217"/>
      <c r="K1759" s="662"/>
      <c r="L1759" s="388"/>
      <c r="M1759" s="217"/>
      <c r="N1759" s="217"/>
      <c r="O1759" s="217"/>
      <c r="P1759" s="217"/>
      <c r="Q1759" s="217"/>
      <c r="R1759" s="217"/>
      <c r="S1759" s="688"/>
      <c r="T1759" s="359"/>
      <c r="BC1759" s="698"/>
      <c r="BD1759" s="13"/>
      <c r="BE1759" s="695"/>
      <c r="BF1759" s="695"/>
      <c r="BG1759" s="695"/>
    </row>
    <row r="1760" s="695" customFormat="1" customHeight="1" spans="1:59">
      <c r="A1760" s="529"/>
      <c r="B1760" s="213"/>
      <c r="C1760" s="1198"/>
      <c r="D1760" s="409"/>
      <c r="E1760" s="390"/>
      <c r="F1760" s="1007"/>
      <c r="G1760" s="388"/>
      <c r="H1760" s="388"/>
      <c r="I1760" s="991"/>
      <c r="J1760" s="388"/>
      <c r="K1760" s="662"/>
      <c r="L1760" s="388"/>
      <c r="M1760" s="388"/>
      <c r="N1760" s="217"/>
      <c r="O1760" s="215"/>
      <c r="P1760" s="388"/>
      <c r="Q1760" s="388"/>
      <c r="R1760" s="215"/>
      <c r="S1760" s="1158"/>
      <c r="T1760" s="359"/>
      <c r="BC1760" s="698"/>
      <c r="BD1760" s="15"/>
      <c r="BE1760" s="914"/>
      <c r="BF1760" s="914"/>
      <c r="BG1760" s="914"/>
    </row>
    <row r="1761" s="914" customFormat="1" ht="18.75" customHeight="1" spans="1:59">
      <c r="A1761" s="513"/>
      <c r="B1761" s="213"/>
      <c r="C1761" s="799"/>
      <c r="D1761" s="409"/>
      <c r="E1761" s="390"/>
      <c r="F1761" s="1215"/>
      <c r="G1761" s="526"/>
      <c r="H1761" s="526"/>
      <c r="I1761" s="1216"/>
      <c r="J1761" s="526"/>
      <c r="K1761" s="662"/>
      <c r="L1761" s="388"/>
      <c r="M1761" s="217"/>
      <c r="N1761" s="217"/>
      <c r="O1761" s="217"/>
      <c r="P1761" s="217"/>
      <c r="Q1761" s="217"/>
      <c r="R1761" s="217"/>
      <c r="S1761" s="1158"/>
      <c r="T1761" s="359"/>
      <c r="BC1761" s="698"/>
      <c r="BD1761" s="15"/>
      <c r="BE1761" s="695"/>
      <c r="BF1761" s="695"/>
      <c r="BG1761" s="695"/>
    </row>
    <row r="1762" s="695" customFormat="1" customHeight="1" spans="1:59">
      <c r="A1762" s="529"/>
      <c r="B1762" s="213"/>
      <c r="C1762" s="1198"/>
      <c r="D1762" s="409"/>
      <c r="E1762" s="390"/>
      <c r="F1762" s="1007"/>
      <c r="G1762" s="388"/>
      <c r="H1762" s="388"/>
      <c r="I1762" s="991"/>
      <c r="J1762" s="388"/>
      <c r="K1762" s="662"/>
      <c r="L1762" s="388"/>
      <c r="M1762" s="388"/>
      <c r="N1762" s="217"/>
      <c r="O1762" s="215"/>
      <c r="P1762" s="388"/>
      <c r="Q1762" s="388"/>
      <c r="R1762" s="215"/>
      <c r="S1762" s="1158"/>
      <c r="T1762" s="359"/>
      <c r="BC1762" s="698"/>
      <c r="BD1762" s="15"/>
      <c r="BE1762" s="914"/>
      <c r="BF1762" s="914"/>
      <c r="BG1762" s="914"/>
    </row>
    <row r="1763" s="914" customFormat="1" ht="18.75" customHeight="1" spans="1:59">
      <c r="A1763" s="513"/>
      <c r="B1763" s="213"/>
      <c r="C1763" s="799"/>
      <c r="D1763" s="409"/>
      <c r="E1763" s="952"/>
      <c r="F1763" s="1007"/>
      <c r="G1763" s="217"/>
      <c r="H1763" s="217"/>
      <c r="I1763" s="915"/>
      <c r="J1763" s="217"/>
      <c r="K1763" s="662"/>
      <c r="L1763" s="388"/>
      <c r="M1763" s="217"/>
      <c r="N1763" s="217"/>
      <c r="O1763" s="217"/>
      <c r="P1763" s="217"/>
      <c r="Q1763" s="217"/>
      <c r="R1763" s="217"/>
      <c r="S1763" s="1158"/>
      <c r="T1763" s="359"/>
      <c r="BC1763" s="1148"/>
      <c r="BD1763" s="15"/>
      <c r="BE1763" s="695"/>
      <c r="BF1763" s="695"/>
      <c r="BG1763" s="695"/>
    </row>
    <row r="1764" s="695" customFormat="1" customHeight="1" spans="1:59">
      <c r="A1764" s="529"/>
      <c r="B1764" s="213"/>
      <c r="C1764" s="1198"/>
      <c r="D1764" s="409"/>
      <c r="E1764" s="390"/>
      <c r="F1764" s="1007"/>
      <c r="G1764" s="388"/>
      <c r="H1764" s="388"/>
      <c r="I1764" s="991"/>
      <c r="J1764" s="388"/>
      <c r="K1764" s="662"/>
      <c r="L1764" s="388"/>
      <c r="M1764" s="388"/>
      <c r="N1764" s="217"/>
      <c r="O1764" s="215"/>
      <c r="P1764" s="388"/>
      <c r="Q1764" s="388"/>
      <c r="R1764" s="215"/>
      <c r="S1764" s="1158"/>
      <c r="T1764" s="359"/>
      <c r="BC1764" s="698"/>
      <c r="BD1764" s="13"/>
      <c r="BE1764" s="914"/>
      <c r="BF1764" s="914"/>
      <c r="BG1764" s="914"/>
    </row>
    <row r="1765" s="914" customFormat="1" ht="18.75" customHeight="1" spans="1:59">
      <c r="A1765" s="513"/>
      <c r="B1765" s="213"/>
      <c r="C1765" s="799"/>
      <c r="D1765" s="409"/>
      <c r="E1765" s="390"/>
      <c r="F1765" s="1215"/>
      <c r="G1765" s="526"/>
      <c r="H1765" s="526"/>
      <c r="I1765" s="1216"/>
      <c r="J1765" s="526"/>
      <c r="K1765" s="662"/>
      <c r="L1765" s="388"/>
      <c r="M1765" s="217"/>
      <c r="N1765" s="217"/>
      <c r="O1765" s="217"/>
      <c r="P1765" s="217"/>
      <c r="Q1765" s="217"/>
      <c r="R1765" s="217"/>
      <c r="S1765" s="688"/>
      <c r="T1765" s="394"/>
      <c r="BC1765" s="1148"/>
      <c r="BD1765" s="15"/>
      <c r="BE1765" s="695"/>
      <c r="BF1765" s="695"/>
      <c r="BG1765" s="695"/>
    </row>
    <row r="1766" s="695" customFormat="1" customHeight="1" spans="1:59">
      <c r="A1766" s="529"/>
      <c r="B1766" s="213"/>
      <c r="C1766" s="1198"/>
      <c r="D1766" s="409"/>
      <c r="E1766" s="390"/>
      <c r="F1766" s="1007"/>
      <c r="G1766" s="388"/>
      <c r="H1766" s="388"/>
      <c r="I1766" s="991"/>
      <c r="J1766" s="388"/>
      <c r="K1766" s="662"/>
      <c r="L1766" s="388"/>
      <c r="M1766" s="388"/>
      <c r="N1766" s="217"/>
      <c r="O1766" s="215"/>
      <c r="P1766" s="388"/>
      <c r="Q1766" s="388"/>
      <c r="R1766" s="215"/>
      <c r="S1766" s="1158"/>
      <c r="T1766" s="359"/>
      <c r="BC1766" s="698"/>
      <c r="BD1766" s="13"/>
      <c r="BE1766" s="914"/>
      <c r="BF1766" s="914"/>
      <c r="BG1766" s="914"/>
    </row>
    <row r="1767" s="914" customFormat="1" ht="18.75" customHeight="1" spans="1:59">
      <c r="A1767" s="513"/>
      <c r="B1767" s="213"/>
      <c r="C1767" s="799"/>
      <c r="D1767" s="409"/>
      <c r="E1767" s="952"/>
      <c r="F1767" s="1007"/>
      <c r="G1767" s="217"/>
      <c r="H1767" s="217"/>
      <c r="I1767" s="915"/>
      <c r="J1767" s="217"/>
      <c r="K1767" s="662"/>
      <c r="L1767" s="388"/>
      <c r="M1767" s="217"/>
      <c r="N1767" s="217"/>
      <c r="O1767" s="217"/>
      <c r="P1767" s="217"/>
      <c r="Q1767" s="217"/>
      <c r="R1767" s="217"/>
      <c r="S1767" s="1158"/>
      <c r="T1767" s="359"/>
      <c r="BC1767" s="698"/>
      <c r="BD1767" s="15"/>
      <c r="BE1767" s="695"/>
      <c r="BF1767" s="695"/>
      <c r="BG1767" s="695"/>
    </row>
    <row r="1768" s="695" customFormat="1" customHeight="1" spans="1:59">
      <c r="A1768" s="529"/>
      <c r="B1768" s="213"/>
      <c r="C1768" s="1198"/>
      <c r="D1768" s="409"/>
      <c r="E1768" s="390"/>
      <c r="F1768" s="1007"/>
      <c r="G1768" s="388"/>
      <c r="H1768" s="388"/>
      <c r="I1768" s="991"/>
      <c r="J1768" s="388"/>
      <c r="K1768" s="662"/>
      <c r="L1768" s="388"/>
      <c r="M1768" s="388"/>
      <c r="N1768" s="217"/>
      <c r="O1768" s="215"/>
      <c r="P1768" s="388"/>
      <c r="Q1768" s="388"/>
      <c r="R1768" s="215"/>
      <c r="S1768" s="1158"/>
      <c r="T1768" s="359"/>
      <c r="BC1768" s="698"/>
      <c r="BD1768" s="15"/>
    </row>
    <row r="1769" s="695" customFormat="1" customHeight="1" spans="1:59">
      <c r="A1769" s="529"/>
      <c r="B1769" s="213"/>
      <c r="C1769" s="1198"/>
      <c r="D1769" s="409"/>
      <c r="E1769" s="390"/>
      <c r="F1769" s="1007"/>
      <c r="G1769" s="388"/>
      <c r="H1769" s="388"/>
      <c r="I1769" s="991"/>
      <c r="J1769" s="388"/>
      <c r="K1769" s="662"/>
      <c r="L1769" s="388"/>
      <c r="M1769" s="388"/>
      <c r="N1769" s="217"/>
      <c r="O1769" s="215"/>
      <c r="P1769" s="388"/>
      <c r="Q1769" s="388"/>
      <c r="R1769" s="215"/>
      <c r="S1769" s="1158"/>
      <c r="T1769" s="359"/>
      <c r="BC1769" s="698"/>
      <c r="BD1769" s="15"/>
    </row>
    <row r="1770" s="695" customFormat="1" customHeight="1" spans="1:59">
      <c r="A1770" s="529"/>
      <c r="B1770" s="213"/>
      <c r="C1770" s="1198"/>
      <c r="D1770" s="409"/>
      <c r="E1770" s="390"/>
      <c r="F1770" s="1007"/>
      <c r="G1770" s="388"/>
      <c r="H1770" s="388"/>
      <c r="I1770" s="991"/>
      <c r="J1770" s="388"/>
      <c r="K1770" s="662"/>
      <c r="L1770" s="388"/>
      <c r="M1770" s="388"/>
      <c r="N1770" s="217"/>
      <c r="O1770" s="215"/>
      <c r="P1770" s="388"/>
      <c r="Q1770" s="388"/>
      <c r="R1770" s="215"/>
      <c r="S1770" s="1158"/>
      <c r="T1770" s="359"/>
      <c r="BC1770" s="698"/>
      <c r="BD1770" s="15"/>
    </row>
    <row r="1771" s="695" customFormat="1" customHeight="1" spans="1:59">
      <c r="A1771" s="529"/>
      <c r="B1771" s="213"/>
      <c r="C1771" s="1198"/>
      <c r="D1771" s="409"/>
      <c r="E1771" s="390"/>
      <c r="F1771" s="1007"/>
      <c r="G1771" s="388"/>
      <c r="H1771" s="388"/>
      <c r="I1771" s="991"/>
      <c r="J1771" s="388"/>
      <c r="K1771" s="662"/>
      <c r="L1771" s="388"/>
      <c r="M1771" s="388"/>
      <c r="N1771" s="217"/>
      <c r="O1771" s="215"/>
      <c r="P1771" s="388"/>
      <c r="Q1771" s="388"/>
      <c r="R1771" s="215"/>
      <c r="S1771" s="1158"/>
      <c r="T1771" s="359"/>
      <c r="BC1771" s="698"/>
      <c r="BD1771" s="15"/>
      <c r="BE1771" s="914"/>
      <c r="BF1771" s="914"/>
      <c r="BG1771" s="914"/>
    </row>
    <row r="1772" s="914" customFormat="1" ht="18.75" customHeight="1" spans="1:59">
      <c r="A1772" s="513"/>
      <c r="B1772" s="213"/>
      <c r="C1772" s="799"/>
      <c r="D1772" s="409"/>
      <c r="E1772" s="390"/>
      <c r="F1772" s="1215"/>
      <c r="G1772" s="526"/>
      <c r="H1772" s="526"/>
      <c r="I1772" s="1216"/>
      <c r="J1772" s="526"/>
      <c r="K1772" s="662"/>
      <c r="L1772" s="388"/>
      <c r="M1772" s="217"/>
      <c r="N1772" s="217"/>
      <c r="O1772" s="217"/>
      <c r="P1772" s="217"/>
      <c r="Q1772" s="217"/>
      <c r="R1772" s="217"/>
      <c r="S1772" s="688"/>
      <c r="T1772" s="394"/>
      <c r="BC1772" s="698"/>
      <c r="BD1772" s="15"/>
      <c r="BE1772" s="695"/>
      <c r="BF1772" s="695"/>
      <c r="BG1772" s="695"/>
    </row>
    <row r="1773" s="695" customFormat="1" customHeight="1" spans="1:59">
      <c r="A1773" s="529"/>
      <c r="B1773" s="213"/>
      <c r="C1773" s="1198"/>
      <c r="D1773" s="409"/>
      <c r="E1773" s="390"/>
      <c r="F1773" s="1007"/>
      <c r="G1773" s="388"/>
      <c r="H1773" s="388"/>
      <c r="I1773" s="991"/>
      <c r="J1773" s="388"/>
      <c r="K1773" s="662"/>
      <c r="L1773" s="388"/>
      <c r="M1773" s="388"/>
      <c r="N1773" s="217"/>
      <c r="O1773" s="215"/>
      <c r="P1773" s="388"/>
      <c r="Q1773" s="388"/>
      <c r="R1773" s="215"/>
      <c r="S1773" s="1158"/>
      <c r="T1773" s="359"/>
      <c r="BC1773" s="698"/>
      <c r="BD1773" s="15"/>
      <c r="BE1773" s="914"/>
      <c r="BF1773" s="914"/>
      <c r="BG1773" s="914"/>
    </row>
    <row r="1774" s="914" customFormat="1" ht="18.75" customHeight="1" spans="1:59">
      <c r="A1774" s="513"/>
      <c r="B1774" s="213"/>
      <c r="C1774" s="799"/>
      <c r="D1774" s="409"/>
      <c r="E1774" s="952"/>
      <c r="F1774" s="1007"/>
      <c r="G1774" s="217"/>
      <c r="H1774" s="217"/>
      <c r="I1774" s="915"/>
      <c r="J1774" s="217"/>
      <c r="K1774" s="662"/>
      <c r="L1774" s="388"/>
      <c r="M1774" s="217"/>
      <c r="N1774" s="217"/>
      <c r="O1774" s="217"/>
      <c r="P1774" s="217"/>
      <c r="Q1774" s="217"/>
      <c r="R1774" s="217"/>
      <c r="S1774" s="688"/>
      <c r="T1774" s="394"/>
      <c r="BC1774" s="698"/>
      <c r="BD1774" s="15"/>
      <c r="BE1774" s="695"/>
      <c r="BF1774" s="695"/>
      <c r="BG1774" s="695"/>
    </row>
    <row r="1775" s="695" customFormat="1" customHeight="1" spans="1:59">
      <c r="A1775" s="529"/>
      <c r="B1775" s="213"/>
      <c r="C1775" s="1198"/>
      <c r="D1775" s="409"/>
      <c r="E1775" s="390"/>
      <c r="F1775" s="1007"/>
      <c r="G1775" s="388"/>
      <c r="H1775" s="388"/>
      <c r="I1775" s="991"/>
      <c r="J1775" s="388"/>
      <c r="K1775" s="662"/>
      <c r="L1775" s="388"/>
      <c r="M1775" s="388"/>
      <c r="N1775" s="217"/>
      <c r="O1775" s="215"/>
      <c r="P1775" s="388"/>
      <c r="Q1775" s="388"/>
      <c r="R1775" s="215"/>
      <c r="S1775" s="1158"/>
      <c r="T1775" s="359"/>
      <c r="BC1775" s="698"/>
      <c r="BD1775" s="15"/>
      <c r="BE1775" s="914"/>
      <c r="BF1775" s="914"/>
      <c r="BG1775" s="914"/>
    </row>
    <row r="1776" s="914" customFormat="1" ht="18.75" customHeight="1" spans="1:59">
      <c r="A1776" s="513"/>
      <c r="B1776" s="213"/>
      <c r="C1776" s="799"/>
      <c r="D1776" s="409"/>
      <c r="E1776" s="390"/>
      <c r="F1776" s="1215"/>
      <c r="G1776" s="526"/>
      <c r="H1776" s="526"/>
      <c r="I1776" s="1216"/>
      <c r="J1776" s="526"/>
      <c r="K1776" s="662"/>
      <c r="L1776" s="388"/>
      <c r="M1776" s="217"/>
      <c r="N1776" s="217"/>
      <c r="O1776" s="217"/>
      <c r="P1776" s="217"/>
      <c r="Q1776" s="217"/>
      <c r="R1776" s="217"/>
      <c r="S1776" s="688"/>
      <c r="T1776" s="394"/>
      <c r="BC1776" s="698"/>
      <c r="BD1776" s="15"/>
      <c r="BE1776" s="695"/>
      <c r="BF1776" s="695"/>
      <c r="BG1776" s="695"/>
    </row>
    <row r="1777" s="695" customFormat="1" customHeight="1" spans="1:59">
      <c r="A1777" s="529"/>
      <c r="B1777" s="213"/>
      <c r="C1777" s="1198"/>
      <c r="D1777" s="409"/>
      <c r="E1777" s="390"/>
      <c r="F1777" s="1007"/>
      <c r="G1777" s="388"/>
      <c r="H1777" s="388"/>
      <c r="I1777" s="991"/>
      <c r="J1777" s="388"/>
      <c r="K1777" s="662"/>
      <c r="L1777" s="388"/>
      <c r="M1777" s="388"/>
      <c r="N1777" s="217"/>
      <c r="O1777" s="215"/>
      <c r="P1777" s="388"/>
      <c r="Q1777" s="388"/>
      <c r="R1777" s="215"/>
      <c r="S1777" s="1158"/>
      <c r="T1777" s="359"/>
      <c r="BC1777" s="698"/>
      <c r="BD1777" s="15"/>
      <c r="BE1777" s="914"/>
      <c r="BF1777" s="914"/>
      <c r="BG1777" s="914"/>
    </row>
    <row r="1778" s="914" customFormat="1" ht="18.75" customHeight="1" spans="1:59">
      <c r="A1778" s="513"/>
      <c r="B1778" s="213"/>
      <c r="C1778" s="799"/>
      <c r="D1778" s="409"/>
      <c r="E1778" s="952"/>
      <c r="F1778" s="1007"/>
      <c r="G1778" s="217"/>
      <c r="H1778" s="217"/>
      <c r="I1778" s="915"/>
      <c r="J1778" s="217"/>
      <c r="K1778" s="662"/>
      <c r="L1778" s="388"/>
      <c r="M1778" s="217"/>
      <c r="N1778" s="217"/>
      <c r="O1778" s="217"/>
      <c r="P1778" s="217"/>
      <c r="Q1778" s="217"/>
      <c r="R1778" s="217"/>
      <c r="S1778" s="688"/>
      <c r="T1778" s="394"/>
      <c r="BC1778" s="698"/>
      <c r="BD1778" s="15"/>
      <c r="BE1778" s="695"/>
      <c r="BF1778" s="695"/>
      <c r="BG1778" s="695"/>
    </row>
    <row r="1779" s="695" customFormat="1" customHeight="1" spans="1:59">
      <c r="A1779" s="529"/>
      <c r="B1779" s="213"/>
      <c r="C1779" s="1198"/>
      <c r="D1779" s="409"/>
      <c r="E1779" s="390"/>
      <c r="F1779" s="1007"/>
      <c r="G1779" s="388"/>
      <c r="H1779" s="388"/>
      <c r="I1779" s="991"/>
      <c r="J1779" s="388"/>
      <c r="K1779" s="662"/>
      <c r="L1779" s="388"/>
      <c r="M1779" s="388"/>
      <c r="N1779" s="217"/>
      <c r="O1779" s="215"/>
      <c r="P1779" s="388"/>
      <c r="Q1779" s="388"/>
      <c r="R1779" s="215"/>
      <c r="S1779" s="1158"/>
      <c r="T1779" s="359"/>
      <c r="BC1779" s="698"/>
      <c r="BD1779" s="15"/>
      <c r="BE1779" s="914"/>
      <c r="BF1779" s="914"/>
      <c r="BG1779" s="914"/>
    </row>
    <row r="1780" s="914" customFormat="1" ht="18.75" customHeight="1" spans="1:59">
      <c r="A1780" s="513"/>
      <c r="B1780" s="213"/>
      <c r="C1780" s="799"/>
      <c r="D1780" s="409"/>
      <c r="E1780" s="390"/>
      <c r="F1780" s="1215"/>
      <c r="G1780" s="526"/>
      <c r="H1780" s="526"/>
      <c r="I1780" s="1216"/>
      <c r="J1780" s="526"/>
      <c r="K1780" s="662"/>
      <c r="L1780" s="388"/>
      <c r="M1780" s="217"/>
      <c r="N1780" s="217"/>
      <c r="O1780" s="217"/>
      <c r="P1780" s="217"/>
      <c r="Q1780" s="217"/>
      <c r="R1780" s="217"/>
      <c r="S1780" s="688"/>
      <c r="T1780" s="394"/>
      <c r="BC1780" s="698"/>
      <c r="BD1780" s="15"/>
      <c r="BE1780" s="695"/>
      <c r="BF1780" s="695"/>
      <c r="BG1780" s="695"/>
    </row>
    <row r="1781" s="695" customFormat="1" customHeight="1" spans="1:59">
      <c r="A1781" s="529"/>
      <c r="B1781" s="213"/>
      <c r="C1781" s="1198"/>
      <c r="D1781" s="409"/>
      <c r="E1781" s="390"/>
      <c r="F1781" s="1007"/>
      <c r="G1781" s="388"/>
      <c r="H1781" s="388"/>
      <c r="I1781" s="991"/>
      <c r="J1781" s="388"/>
      <c r="K1781" s="662"/>
      <c r="L1781" s="388"/>
      <c r="M1781" s="388"/>
      <c r="N1781" s="217"/>
      <c r="O1781" s="215"/>
      <c r="P1781" s="388"/>
      <c r="Q1781" s="388"/>
      <c r="R1781" s="215"/>
      <c r="S1781" s="1158"/>
      <c r="T1781" s="359"/>
      <c r="BC1781" s="698"/>
      <c r="BD1781" s="15"/>
      <c r="BE1781" s="914"/>
      <c r="BF1781" s="914"/>
      <c r="BG1781" s="914"/>
    </row>
    <row r="1782" s="914" customFormat="1" ht="18.75" customHeight="1" spans="1:59">
      <c r="A1782" s="513"/>
      <c r="B1782" s="213"/>
      <c r="C1782" s="799"/>
      <c r="D1782" s="409"/>
      <c r="E1782" s="952"/>
      <c r="F1782" s="1007"/>
      <c r="G1782" s="217"/>
      <c r="H1782" s="217"/>
      <c r="I1782" s="915"/>
      <c r="J1782" s="217"/>
      <c r="K1782" s="662"/>
      <c r="L1782" s="388"/>
      <c r="M1782" s="217"/>
      <c r="N1782" s="217"/>
      <c r="O1782" s="217"/>
      <c r="P1782" s="217"/>
      <c r="Q1782" s="217"/>
      <c r="R1782" s="217"/>
      <c r="S1782" s="1158"/>
      <c r="T1782" s="359"/>
      <c r="BC1782" s="698"/>
      <c r="BD1782" s="15"/>
      <c r="BE1782" s="695"/>
      <c r="BF1782" s="695"/>
      <c r="BG1782" s="695"/>
    </row>
    <row r="1783" s="695" customFormat="1" customHeight="1" spans="1:59">
      <c r="A1783" s="529"/>
      <c r="B1783" s="213"/>
      <c r="C1783" s="1198"/>
      <c r="D1783" s="409"/>
      <c r="E1783" s="390"/>
      <c r="F1783" s="1007"/>
      <c r="G1783" s="388"/>
      <c r="H1783" s="388"/>
      <c r="I1783" s="991"/>
      <c r="J1783" s="388"/>
      <c r="K1783" s="662"/>
      <c r="L1783" s="388"/>
      <c r="M1783" s="388"/>
      <c r="N1783" s="217"/>
      <c r="O1783" s="215"/>
      <c r="P1783" s="388"/>
      <c r="Q1783" s="388"/>
      <c r="R1783" s="215"/>
      <c r="S1783" s="1158"/>
      <c r="T1783" s="359"/>
      <c r="BC1783" s="698"/>
      <c r="BD1783" s="15"/>
      <c r="BE1783" s="914"/>
      <c r="BF1783" s="914"/>
      <c r="BG1783" s="914"/>
    </row>
    <row r="1784" s="914" customFormat="1" ht="18.75" customHeight="1" spans="1:59">
      <c r="A1784" s="513"/>
      <c r="B1784" s="213"/>
      <c r="C1784" s="799"/>
      <c r="D1784" s="409"/>
      <c r="E1784" s="390"/>
      <c r="F1784" s="1215"/>
      <c r="G1784" s="526"/>
      <c r="H1784" s="526"/>
      <c r="I1784" s="1216"/>
      <c r="J1784" s="526"/>
      <c r="K1784" s="662"/>
      <c r="L1784" s="388"/>
      <c r="M1784" s="217"/>
      <c r="N1784" s="217"/>
      <c r="O1784" s="217"/>
      <c r="P1784" s="217"/>
      <c r="Q1784" s="217"/>
      <c r="R1784" s="217"/>
      <c r="S1784" s="1158"/>
      <c r="T1784" s="359"/>
      <c r="BC1784" s="698"/>
      <c r="BD1784" s="15"/>
      <c r="BE1784" s="695"/>
      <c r="BF1784" s="695"/>
      <c r="BG1784" s="695"/>
    </row>
    <row r="1785" s="695" customFormat="1" customHeight="1" spans="1:59">
      <c r="A1785" s="529"/>
      <c r="B1785" s="213"/>
      <c r="C1785" s="1198"/>
      <c r="D1785" s="409"/>
      <c r="E1785" s="390"/>
      <c r="F1785" s="1007"/>
      <c r="G1785" s="388"/>
      <c r="H1785" s="388"/>
      <c r="I1785" s="991"/>
      <c r="J1785" s="388"/>
      <c r="K1785" s="662"/>
      <c r="L1785" s="388"/>
      <c r="M1785" s="388"/>
      <c r="N1785" s="217"/>
      <c r="O1785" s="215"/>
      <c r="P1785" s="388"/>
      <c r="Q1785" s="388"/>
      <c r="R1785" s="215"/>
      <c r="S1785" s="1158"/>
      <c r="T1785" s="359"/>
      <c r="BC1785" s="698"/>
      <c r="BD1785" s="15"/>
    </row>
    <row r="1786" s="695" customFormat="1" customHeight="1" spans="1:59">
      <c r="A1786" s="529"/>
      <c r="B1786" s="213"/>
      <c r="C1786" s="1198"/>
      <c r="D1786" s="409"/>
      <c r="E1786" s="390"/>
      <c r="F1786" s="1007"/>
      <c r="G1786" s="388"/>
      <c r="H1786" s="388"/>
      <c r="I1786" s="991"/>
      <c r="J1786" s="388"/>
      <c r="K1786" s="662"/>
      <c r="L1786" s="388"/>
      <c r="M1786" s="388"/>
      <c r="N1786" s="217"/>
      <c r="O1786" s="215"/>
      <c r="P1786" s="388"/>
      <c r="Q1786" s="388"/>
      <c r="R1786" s="215"/>
      <c r="S1786" s="1158"/>
      <c r="T1786" s="359"/>
      <c r="BC1786" s="698"/>
      <c r="BD1786" s="15"/>
      <c r="BE1786" s="914"/>
      <c r="BF1786" s="914"/>
      <c r="BG1786" s="914"/>
    </row>
    <row r="1787" s="914" customFormat="1" ht="18.75" customHeight="1" spans="1:59">
      <c r="A1787" s="513"/>
      <c r="B1787" s="213"/>
      <c r="C1787" s="799"/>
      <c r="D1787" s="409"/>
      <c r="E1787" s="952"/>
      <c r="F1787" s="1007"/>
      <c r="G1787" s="217"/>
      <c r="H1787" s="217"/>
      <c r="I1787" s="915"/>
      <c r="J1787" s="217"/>
      <c r="K1787" s="662"/>
      <c r="L1787" s="388"/>
      <c r="M1787" s="217"/>
      <c r="N1787" s="217"/>
      <c r="O1787" s="217"/>
      <c r="P1787" s="217"/>
      <c r="Q1787" s="217"/>
      <c r="R1787" s="217"/>
      <c r="S1787" s="688"/>
      <c r="T1787" s="359"/>
      <c r="BC1787" s="698"/>
      <c r="BD1787" s="15"/>
      <c r="BE1787" s="695"/>
      <c r="BF1787" s="695"/>
      <c r="BG1787" s="695"/>
    </row>
    <row r="1788" s="695" customFormat="1" customHeight="1" spans="1:59">
      <c r="A1788" s="529"/>
      <c r="B1788" s="213"/>
      <c r="C1788" s="1198"/>
      <c r="D1788" s="409"/>
      <c r="E1788" s="390"/>
      <c r="F1788" s="1007"/>
      <c r="G1788" s="388"/>
      <c r="H1788" s="388"/>
      <c r="I1788" s="991"/>
      <c r="J1788" s="388"/>
      <c r="K1788" s="662"/>
      <c r="L1788" s="388"/>
      <c r="M1788" s="388"/>
      <c r="N1788" s="217"/>
      <c r="O1788" s="215"/>
      <c r="P1788" s="388"/>
      <c r="Q1788" s="388"/>
      <c r="R1788" s="215"/>
      <c r="S1788" s="1158"/>
      <c r="T1788" s="359"/>
      <c r="BC1788" s="698"/>
      <c r="BD1788" s="15"/>
      <c r="BE1788" s="914"/>
      <c r="BF1788" s="914"/>
      <c r="BG1788" s="914"/>
    </row>
    <row r="1789" s="914" customFormat="1" ht="18.75" customHeight="1" spans="1:59">
      <c r="A1789" s="513"/>
      <c r="B1789" s="213"/>
      <c r="C1789" s="799"/>
      <c r="D1789" s="409"/>
      <c r="E1789" s="390"/>
      <c r="F1789" s="1215"/>
      <c r="G1789" s="526"/>
      <c r="H1789" s="526"/>
      <c r="I1789" s="1216"/>
      <c r="J1789" s="526"/>
      <c r="K1789" s="662"/>
      <c r="L1789" s="388"/>
      <c r="M1789" s="217"/>
      <c r="N1789" s="217"/>
      <c r="O1789" s="217"/>
      <c r="P1789" s="217"/>
      <c r="Q1789" s="217"/>
      <c r="R1789" s="217"/>
      <c r="S1789" s="688"/>
      <c r="T1789" s="394"/>
      <c r="BC1789" s="698"/>
      <c r="BD1789" s="15"/>
      <c r="BE1789" s="695"/>
      <c r="BF1789" s="695"/>
      <c r="BG1789" s="695"/>
    </row>
    <row r="1790" s="695" customFormat="1" customHeight="1" spans="1:59">
      <c r="A1790" s="529"/>
      <c r="B1790" s="213"/>
      <c r="C1790" s="1198"/>
      <c r="D1790" s="409"/>
      <c r="E1790" s="390"/>
      <c r="F1790" s="1007"/>
      <c r="G1790" s="388"/>
      <c r="H1790" s="388"/>
      <c r="I1790" s="991"/>
      <c r="J1790" s="388"/>
      <c r="K1790" s="662"/>
      <c r="L1790" s="388"/>
      <c r="M1790" s="388"/>
      <c r="N1790" s="217"/>
      <c r="O1790" s="215"/>
      <c r="P1790" s="388"/>
      <c r="Q1790" s="388"/>
      <c r="R1790" s="215"/>
      <c r="S1790" s="1158"/>
      <c r="T1790" s="359"/>
      <c r="BC1790" s="698"/>
      <c r="BD1790" s="15"/>
      <c r="BE1790" s="914"/>
      <c r="BF1790" s="914"/>
      <c r="BG1790" s="914"/>
    </row>
    <row r="1791" s="914" customFormat="1" ht="18.75" customHeight="1" spans="1:59">
      <c r="A1791" s="513"/>
      <c r="B1791" s="213"/>
      <c r="C1791" s="799"/>
      <c r="D1791" s="409"/>
      <c r="E1791" s="952"/>
      <c r="F1791" s="1007"/>
      <c r="G1791" s="217"/>
      <c r="H1791" s="217"/>
      <c r="I1791" s="915"/>
      <c r="J1791" s="217"/>
      <c r="K1791" s="662"/>
      <c r="L1791" s="388"/>
      <c r="M1791" s="217"/>
      <c r="N1791" s="217"/>
      <c r="O1791" s="217"/>
      <c r="P1791" s="217"/>
      <c r="Q1791" s="217"/>
      <c r="R1791" s="217"/>
      <c r="S1791" s="1158"/>
      <c r="T1791" s="359"/>
      <c r="BC1791" s="698"/>
      <c r="BD1791" s="15"/>
      <c r="BE1791" s="695"/>
      <c r="BF1791" s="695"/>
      <c r="BG1791" s="695"/>
    </row>
    <row r="1792" s="695" customFormat="1" customHeight="1" spans="1:59">
      <c r="A1792" s="529"/>
      <c r="B1792" s="213"/>
      <c r="C1792" s="1198"/>
      <c r="D1792" s="409"/>
      <c r="E1792" s="390"/>
      <c r="F1792" s="1007"/>
      <c r="G1792" s="388"/>
      <c r="H1792" s="388"/>
      <c r="I1792" s="991"/>
      <c r="J1792" s="388"/>
      <c r="K1792" s="662"/>
      <c r="L1792" s="388"/>
      <c r="M1792" s="388"/>
      <c r="N1792" s="217"/>
      <c r="O1792" s="215"/>
      <c r="P1792" s="388"/>
      <c r="Q1792" s="388"/>
      <c r="R1792" s="215"/>
      <c r="S1792" s="1158"/>
      <c r="T1792" s="359"/>
      <c r="BC1792" s="698"/>
      <c r="BD1792" s="15"/>
      <c r="BE1792" s="914"/>
      <c r="BF1792" s="914"/>
      <c r="BG1792" s="914"/>
    </row>
    <row r="1793" s="914" customFormat="1" ht="18.75" customHeight="1" spans="1:59">
      <c r="A1793" s="513"/>
      <c r="B1793" s="213"/>
      <c r="C1793" s="799"/>
      <c r="D1793" s="409"/>
      <c r="E1793" s="390"/>
      <c r="F1793" s="1215"/>
      <c r="G1793" s="526"/>
      <c r="H1793" s="526"/>
      <c r="I1793" s="1216"/>
      <c r="J1793" s="526"/>
      <c r="K1793" s="662"/>
      <c r="L1793" s="388"/>
      <c r="M1793" s="217"/>
      <c r="N1793" s="217"/>
      <c r="O1793" s="217"/>
      <c r="P1793" s="217"/>
      <c r="Q1793" s="217"/>
      <c r="R1793" s="217"/>
      <c r="S1793" s="688"/>
      <c r="T1793" s="359"/>
      <c r="BC1793" s="698"/>
      <c r="BD1793" s="15"/>
      <c r="BE1793" s="695"/>
      <c r="BF1793" s="695"/>
      <c r="BG1793" s="695"/>
    </row>
    <row r="1794" s="695" customFormat="1" customHeight="1" spans="1:59">
      <c r="A1794" s="529"/>
      <c r="B1794" s="213"/>
      <c r="C1794" s="1198"/>
      <c r="D1794" s="409"/>
      <c r="E1794" s="390"/>
      <c r="F1794" s="1007"/>
      <c r="G1794" s="388"/>
      <c r="H1794" s="388"/>
      <c r="I1794" s="991"/>
      <c r="J1794" s="388"/>
      <c r="K1794" s="662"/>
      <c r="L1794" s="388"/>
      <c r="M1794" s="388"/>
      <c r="N1794" s="217"/>
      <c r="O1794" s="215"/>
      <c r="P1794" s="388"/>
      <c r="Q1794" s="388"/>
      <c r="R1794" s="215"/>
      <c r="S1794" s="1158"/>
      <c r="T1794" s="359"/>
      <c r="BC1794" s="698"/>
      <c r="BD1794" s="15"/>
      <c r="BE1794" s="914"/>
      <c r="BF1794" s="914"/>
      <c r="BG1794" s="914"/>
    </row>
    <row r="1795" s="914" customFormat="1" ht="18.75" customHeight="1" spans="1:59">
      <c r="A1795" s="513"/>
      <c r="B1795" s="213"/>
      <c r="C1795" s="799"/>
      <c r="D1795" s="409"/>
      <c r="E1795" s="952"/>
      <c r="F1795" s="1007"/>
      <c r="G1795" s="217"/>
      <c r="H1795" s="217"/>
      <c r="I1795" s="915"/>
      <c r="J1795" s="217"/>
      <c r="K1795" s="662"/>
      <c r="L1795" s="388"/>
      <c r="M1795" s="217"/>
      <c r="N1795" s="217"/>
      <c r="O1795" s="217"/>
      <c r="P1795" s="217"/>
      <c r="Q1795" s="217"/>
      <c r="R1795" s="217"/>
      <c r="S1795" s="688"/>
      <c r="T1795" s="359"/>
      <c r="BC1795" s="698"/>
      <c r="BD1795" s="15"/>
      <c r="BE1795" s="695"/>
      <c r="BF1795" s="695"/>
      <c r="BG1795" s="695"/>
    </row>
    <row r="1796" s="695" customFormat="1" customHeight="1" spans="1:59">
      <c r="A1796" s="529"/>
      <c r="B1796" s="213"/>
      <c r="C1796" s="1198"/>
      <c r="D1796" s="409"/>
      <c r="E1796" s="390"/>
      <c r="F1796" s="1007"/>
      <c r="G1796" s="388"/>
      <c r="H1796" s="388"/>
      <c r="I1796" s="991"/>
      <c r="J1796" s="388"/>
      <c r="K1796" s="662"/>
      <c r="L1796" s="388"/>
      <c r="M1796" s="388"/>
      <c r="N1796" s="217"/>
      <c r="O1796" s="215"/>
      <c r="P1796" s="388"/>
      <c r="Q1796" s="388"/>
      <c r="R1796" s="215"/>
      <c r="S1796" s="1158"/>
      <c r="T1796" s="359"/>
      <c r="BC1796" s="698"/>
      <c r="BD1796" s="15"/>
    </row>
    <row r="1797" s="695" customFormat="1" customHeight="1" spans="1:59">
      <c r="A1797" s="529"/>
      <c r="B1797" s="213"/>
      <c r="C1797" s="1198"/>
      <c r="D1797" s="409"/>
      <c r="E1797" s="390"/>
      <c r="F1797" s="1007"/>
      <c r="G1797" s="388"/>
      <c r="H1797" s="388"/>
      <c r="I1797" s="991"/>
      <c r="J1797" s="388"/>
      <c r="K1797" s="662"/>
      <c r="L1797" s="388"/>
      <c r="M1797" s="388"/>
      <c r="N1797" s="217"/>
      <c r="O1797" s="215"/>
      <c r="P1797" s="388"/>
      <c r="Q1797" s="388"/>
      <c r="R1797" s="215"/>
      <c r="S1797" s="1158"/>
      <c r="T1797" s="359"/>
      <c r="BC1797" s="1148"/>
      <c r="BD1797" s="15"/>
      <c r="BE1797" s="914"/>
      <c r="BF1797" s="914"/>
      <c r="BG1797" s="914"/>
    </row>
    <row r="1798" s="914" customFormat="1" ht="18.75" customHeight="1" spans="1:59">
      <c r="A1798" s="513"/>
      <c r="B1798" s="213"/>
      <c r="C1798" s="799"/>
      <c r="D1798" s="409"/>
      <c r="E1798" s="390"/>
      <c r="F1798" s="1215"/>
      <c r="G1798" s="526"/>
      <c r="H1798" s="526"/>
      <c r="I1798" s="1216"/>
      <c r="J1798" s="526"/>
      <c r="K1798" s="662"/>
      <c r="L1798" s="388"/>
      <c r="M1798" s="217"/>
      <c r="N1798" s="217"/>
      <c r="O1798" s="217"/>
      <c r="P1798" s="217"/>
      <c r="Q1798" s="217"/>
      <c r="R1798" s="217"/>
      <c r="S1798" s="688"/>
      <c r="T1798" s="359"/>
      <c r="BC1798" s="1148"/>
      <c r="BD1798" s="13"/>
      <c r="BE1798" s="695"/>
      <c r="BF1798" s="695"/>
      <c r="BG1798" s="695"/>
    </row>
    <row r="1799" s="695" customFormat="1" customHeight="1" spans="1:59">
      <c r="A1799" s="529"/>
      <c r="B1799" s="213"/>
      <c r="C1799" s="1198"/>
      <c r="D1799" s="409"/>
      <c r="E1799" s="390"/>
      <c r="F1799" s="1007"/>
      <c r="G1799" s="388"/>
      <c r="H1799" s="388"/>
      <c r="I1799" s="991"/>
      <c r="J1799" s="388"/>
      <c r="K1799" s="662"/>
      <c r="L1799" s="388"/>
      <c r="M1799" s="388"/>
      <c r="N1799" s="217"/>
      <c r="O1799" s="215"/>
      <c r="P1799" s="388"/>
      <c r="Q1799" s="388"/>
      <c r="R1799" s="215"/>
      <c r="S1799" s="1158"/>
      <c r="T1799" s="359"/>
      <c r="BC1799" s="1148"/>
      <c r="BD1799" s="13"/>
    </row>
    <row r="1800" s="695" customFormat="1" customHeight="1" spans="1:59">
      <c r="A1800" s="529"/>
      <c r="B1800" s="213"/>
      <c r="C1800" s="1198"/>
      <c r="D1800" s="409"/>
      <c r="E1800" s="390"/>
      <c r="F1800" s="1007"/>
      <c r="G1800" s="388"/>
      <c r="H1800" s="388"/>
      <c r="I1800" s="991"/>
      <c r="J1800" s="388"/>
      <c r="K1800" s="662"/>
      <c r="L1800" s="388"/>
      <c r="M1800" s="388"/>
      <c r="N1800" s="217"/>
      <c r="O1800" s="215"/>
      <c r="P1800" s="388"/>
      <c r="Q1800" s="388"/>
      <c r="R1800" s="215"/>
      <c r="S1800" s="1158"/>
      <c r="T1800" s="359"/>
      <c r="BC1800" s="698"/>
      <c r="BD1800" s="13"/>
    </row>
    <row r="1801" s="695" customFormat="1" customHeight="1" spans="1:59">
      <c r="A1801" s="529"/>
      <c r="B1801" s="213"/>
      <c r="C1801" s="1198"/>
      <c r="D1801" s="409"/>
      <c r="E1801" s="390"/>
      <c r="F1801" s="1007"/>
      <c r="G1801" s="388"/>
      <c r="H1801" s="388"/>
      <c r="I1801" s="991"/>
      <c r="J1801" s="388"/>
      <c r="K1801" s="662"/>
      <c r="L1801" s="388"/>
      <c r="M1801" s="388"/>
      <c r="N1801" s="217"/>
      <c r="O1801" s="215"/>
      <c r="P1801" s="388"/>
      <c r="Q1801" s="388"/>
      <c r="R1801" s="215"/>
      <c r="S1801" s="1158"/>
      <c r="T1801" s="359"/>
      <c r="BC1801" s="698"/>
      <c r="BD1801" s="15"/>
    </row>
    <row r="1802" s="695" customFormat="1" customHeight="1" spans="1:59">
      <c r="A1802" s="529"/>
      <c r="B1802" s="213"/>
      <c r="C1802" s="1198"/>
      <c r="D1802" s="409"/>
      <c r="E1802" s="390"/>
      <c r="F1802" s="1007"/>
      <c r="G1802" s="388"/>
      <c r="H1802" s="388"/>
      <c r="I1802" s="991"/>
      <c r="J1802" s="388"/>
      <c r="K1802" s="662"/>
      <c r="L1802" s="388"/>
      <c r="M1802" s="388"/>
      <c r="N1802" s="217"/>
      <c r="O1802" s="215"/>
      <c r="P1802" s="388"/>
      <c r="Q1802" s="388"/>
      <c r="R1802" s="215"/>
      <c r="S1802" s="1158"/>
      <c r="T1802" s="359"/>
      <c r="BC1802" s="698"/>
      <c r="BD1802" s="15"/>
    </row>
    <row r="1803" s="695" customFormat="1" customHeight="1" spans="1:59">
      <c r="A1803" s="529"/>
      <c r="B1803" s="213"/>
      <c r="C1803" s="1198"/>
      <c r="D1803" s="409"/>
      <c r="E1803" s="390"/>
      <c r="F1803" s="1007"/>
      <c r="G1803" s="388"/>
      <c r="H1803" s="388"/>
      <c r="I1803" s="991"/>
      <c r="J1803" s="388"/>
      <c r="K1803" s="662"/>
      <c r="L1803" s="388"/>
      <c r="M1803" s="388"/>
      <c r="N1803" s="217"/>
      <c r="O1803" s="215"/>
      <c r="P1803" s="388"/>
      <c r="Q1803" s="388"/>
      <c r="R1803" s="215"/>
      <c r="S1803" s="1158"/>
      <c r="T1803" s="359"/>
      <c r="BC1803" s="698"/>
      <c r="BD1803" s="15"/>
    </row>
    <row r="1804" s="695" customFormat="1" customHeight="1" spans="1:59">
      <c r="A1804" s="529"/>
      <c r="B1804" s="213"/>
      <c r="C1804" s="1198"/>
      <c r="D1804" s="409"/>
      <c r="E1804" s="390"/>
      <c r="F1804" s="1007"/>
      <c r="G1804" s="388"/>
      <c r="H1804" s="388"/>
      <c r="I1804" s="991"/>
      <c r="J1804" s="388"/>
      <c r="K1804" s="662"/>
      <c r="L1804" s="388"/>
      <c r="M1804" s="388"/>
      <c r="N1804" s="217"/>
      <c r="O1804" s="215"/>
      <c r="P1804" s="388"/>
      <c r="Q1804" s="388"/>
      <c r="R1804" s="215"/>
      <c r="S1804" s="1158"/>
      <c r="T1804" s="359"/>
      <c r="BC1804" s="698"/>
      <c r="BD1804" s="15"/>
    </row>
    <row r="1805" s="695" customFormat="1" customHeight="1" spans="1:59">
      <c r="A1805" s="529"/>
      <c r="B1805" s="213"/>
      <c r="C1805" s="1198"/>
      <c r="D1805" s="409"/>
      <c r="E1805" s="390"/>
      <c r="F1805" s="1007"/>
      <c r="G1805" s="388"/>
      <c r="H1805" s="388"/>
      <c r="I1805" s="991"/>
      <c r="J1805" s="388"/>
      <c r="K1805" s="662"/>
      <c r="L1805" s="388"/>
      <c r="M1805" s="388"/>
      <c r="N1805" s="217"/>
      <c r="O1805" s="215"/>
      <c r="P1805" s="388"/>
      <c r="Q1805" s="388"/>
      <c r="R1805" s="215"/>
      <c r="S1805" s="1158"/>
      <c r="T1805" s="359"/>
      <c r="BC1805" s="698"/>
      <c r="BD1805" s="15"/>
      <c r="BE1805" s="914"/>
      <c r="BF1805" s="914"/>
      <c r="BG1805" s="914"/>
    </row>
    <row r="1806" s="914" customFormat="1" ht="18.75" customHeight="1" spans="1:59">
      <c r="A1806" s="513"/>
      <c r="B1806" s="213"/>
      <c r="C1806" s="799"/>
      <c r="D1806" s="409"/>
      <c r="E1806" s="952"/>
      <c r="F1806" s="1007"/>
      <c r="G1806" s="217"/>
      <c r="H1806" s="217"/>
      <c r="I1806" s="915"/>
      <c r="J1806" s="217"/>
      <c r="K1806" s="662"/>
      <c r="L1806" s="388"/>
      <c r="M1806" s="217"/>
      <c r="N1806" s="217"/>
      <c r="O1806" s="217"/>
      <c r="P1806" s="217"/>
      <c r="Q1806" s="217"/>
      <c r="R1806" s="217"/>
      <c r="S1806" s="688"/>
      <c r="T1806" s="394"/>
      <c r="BC1806" s="698"/>
      <c r="BD1806" s="15"/>
      <c r="BE1806" s="695"/>
      <c r="BF1806" s="695"/>
      <c r="BG1806" s="695"/>
    </row>
    <row r="1807" s="695" customFormat="1" customHeight="1" spans="1:59">
      <c r="A1807" s="529"/>
      <c r="B1807" s="213"/>
      <c r="C1807" s="1198"/>
      <c r="D1807" s="409"/>
      <c r="E1807" s="390"/>
      <c r="F1807" s="1007"/>
      <c r="G1807" s="388"/>
      <c r="H1807" s="388"/>
      <c r="I1807" s="991"/>
      <c r="J1807" s="388"/>
      <c r="K1807" s="662"/>
      <c r="L1807" s="388"/>
      <c r="M1807" s="388"/>
      <c r="N1807" s="217"/>
      <c r="O1807" s="215"/>
      <c r="P1807" s="388"/>
      <c r="Q1807" s="388"/>
      <c r="R1807" s="215"/>
      <c r="S1807" s="1158"/>
      <c r="T1807" s="359"/>
      <c r="BC1807" s="698"/>
      <c r="BD1807" s="15"/>
      <c r="BE1807" s="914"/>
      <c r="BF1807" s="914"/>
      <c r="BG1807" s="914"/>
    </row>
    <row r="1808" s="914" customFormat="1" ht="18.75" customHeight="1" spans="1:59">
      <c r="A1808" s="513"/>
      <c r="B1808" s="213"/>
      <c r="C1808" s="799"/>
      <c r="D1808" s="409"/>
      <c r="E1808" s="390"/>
      <c r="F1808" s="1215"/>
      <c r="G1808" s="526"/>
      <c r="H1808" s="526"/>
      <c r="I1808" s="1216"/>
      <c r="J1808" s="526"/>
      <c r="K1808" s="662"/>
      <c r="L1808" s="388"/>
      <c r="M1808" s="217"/>
      <c r="N1808" s="217"/>
      <c r="O1808" s="217"/>
      <c r="P1808" s="217"/>
      <c r="Q1808" s="217"/>
      <c r="R1808" s="217"/>
      <c r="S1808" s="1158"/>
      <c r="T1808" s="359"/>
      <c r="BC1808" s="698"/>
      <c r="BD1808" s="15"/>
      <c r="BE1808" s="695"/>
      <c r="BF1808" s="695"/>
      <c r="BG1808" s="695"/>
    </row>
    <row r="1809" s="695" customFormat="1" customHeight="1" spans="1:59">
      <c r="A1809" s="529"/>
      <c r="B1809" s="213"/>
      <c r="C1809" s="1198"/>
      <c r="D1809" s="409"/>
      <c r="E1809" s="390"/>
      <c r="F1809" s="1007"/>
      <c r="G1809" s="388"/>
      <c r="H1809" s="388"/>
      <c r="I1809" s="991"/>
      <c r="J1809" s="388"/>
      <c r="K1809" s="662"/>
      <c r="L1809" s="388"/>
      <c r="M1809" s="388"/>
      <c r="N1809" s="217"/>
      <c r="O1809" s="215"/>
      <c r="P1809" s="388"/>
      <c r="Q1809" s="388"/>
      <c r="R1809" s="215"/>
      <c r="S1809" s="1158"/>
      <c r="T1809" s="359"/>
      <c r="BC1809" s="698"/>
      <c r="BD1809" s="15"/>
      <c r="BE1809" s="914"/>
      <c r="BF1809" s="914"/>
      <c r="BG1809" s="914"/>
    </row>
    <row r="1810" s="914" customFormat="1" ht="18.75" customHeight="1" spans="1:59">
      <c r="A1810" s="513"/>
      <c r="B1810" s="213"/>
      <c r="C1810" s="799"/>
      <c r="D1810" s="409"/>
      <c r="E1810" s="952"/>
      <c r="F1810" s="1007"/>
      <c r="G1810" s="217"/>
      <c r="H1810" s="388"/>
      <c r="I1810" s="991"/>
      <c r="J1810" s="388"/>
      <c r="K1810" s="662"/>
      <c r="L1810" s="388"/>
      <c r="M1810" s="217"/>
      <c r="N1810" s="217"/>
      <c r="O1810" s="217"/>
      <c r="P1810" s="217"/>
      <c r="Q1810" s="217"/>
      <c r="R1810" s="217"/>
      <c r="S1810" s="1158"/>
      <c r="T1810" s="359"/>
      <c r="BC1810" s="698"/>
      <c r="BD1810" s="15"/>
    </row>
    <row r="1811" s="914" customFormat="1" ht="18.75" customHeight="1" spans="1:59">
      <c r="A1811" s="513"/>
      <c r="B1811" s="213"/>
      <c r="C1811" s="799"/>
      <c r="D1811" s="409"/>
      <c r="E1811" s="952"/>
      <c r="F1811" s="1007"/>
      <c r="G1811" s="217"/>
      <c r="H1811" s="388"/>
      <c r="I1811" s="991"/>
      <c r="J1811" s="388"/>
      <c r="K1811" s="662"/>
      <c r="L1811" s="388"/>
      <c r="M1811" s="217"/>
      <c r="N1811" s="217"/>
      <c r="O1811" s="217"/>
      <c r="P1811" s="217"/>
      <c r="Q1811" s="217"/>
      <c r="R1811" s="217"/>
      <c r="S1811" s="688"/>
      <c r="T1811" s="359"/>
      <c r="BC1811" s="698"/>
      <c r="BD1811" s="15"/>
    </row>
    <row r="1812" s="914" customFormat="1" ht="18.75" customHeight="1" spans="1:59">
      <c r="A1812" s="513"/>
      <c r="B1812" s="213"/>
      <c r="C1812" s="799"/>
      <c r="D1812" s="409"/>
      <c r="E1812" s="390"/>
      <c r="F1812" s="1215"/>
      <c r="G1812" s="526"/>
      <c r="H1812" s="388"/>
      <c r="I1812" s="991"/>
      <c r="J1812" s="388"/>
      <c r="K1812" s="662"/>
      <c r="L1812" s="388"/>
      <c r="M1812" s="217"/>
      <c r="N1812" s="217"/>
      <c r="O1812" s="217"/>
      <c r="P1812" s="217"/>
      <c r="Q1812" s="217"/>
      <c r="R1812" s="217"/>
      <c r="S1812" s="688"/>
      <c r="T1812" s="394"/>
      <c r="BC1812" s="698"/>
      <c r="BD1812" s="15"/>
    </row>
    <row r="1813" s="914" customFormat="1" ht="18.75" customHeight="1" spans="1:59">
      <c r="A1813" s="513"/>
      <c r="B1813" s="213"/>
      <c r="C1813" s="799"/>
      <c r="D1813" s="409"/>
      <c r="E1813" s="390"/>
      <c r="F1813" s="1215"/>
      <c r="G1813" s="526"/>
      <c r="H1813" s="388"/>
      <c r="I1813" s="991"/>
      <c r="J1813" s="388"/>
      <c r="K1813" s="662"/>
      <c r="L1813" s="388"/>
      <c r="M1813" s="217"/>
      <c r="N1813" s="217"/>
      <c r="O1813" s="217"/>
      <c r="P1813" s="217"/>
      <c r="Q1813" s="217"/>
      <c r="R1813" s="217"/>
      <c r="S1813" s="688"/>
      <c r="T1813" s="359"/>
      <c r="BC1813" s="1148"/>
      <c r="BD1813" s="15"/>
    </row>
    <row r="1814" s="914" customFormat="1" ht="18.75" customHeight="1" spans="1:59">
      <c r="A1814" s="513"/>
      <c r="B1814" s="213"/>
      <c r="C1814" s="799"/>
      <c r="D1814" s="409"/>
      <c r="E1814" s="390"/>
      <c r="F1814" s="1215"/>
      <c r="G1814" s="526"/>
      <c r="H1814" s="388"/>
      <c r="I1814" s="991"/>
      <c r="J1814" s="388"/>
      <c r="K1814" s="662"/>
      <c r="L1814" s="388"/>
      <c r="M1814" s="217"/>
      <c r="N1814" s="217"/>
      <c r="O1814" s="217"/>
      <c r="P1814" s="217"/>
      <c r="Q1814" s="217"/>
      <c r="R1814" s="217"/>
      <c r="S1814" s="688"/>
      <c r="T1814" s="359"/>
      <c r="BC1814" s="698"/>
      <c r="BD1814" s="13"/>
    </row>
    <row r="1815" s="914" customFormat="1" ht="18.75" customHeight="1" spans="1:59">
      <c r="A1815" s="513"/>
      <c r="B1815" s="213"/>
      <c r="C1815" s="799"/>
      <c r="D1815" s="409"/>
      <c r="E1815" s="952"/>
      <c r="F1815" s="1007"/>
      <c r="G1815" s="217"/>
      <c r="H1815" s="388"/>
      <c r="I1815" s="991"/>
      <c r="J1815" s="388"/>
      <c r="K1815" s="662"/>
      <c r="L1815" s="388"/>
      <c r="M1815" s="217"/>
      <c r="N1815" s="217"/>
      <c r="O1815" s="217"/>
      <c r="P1815" s="217"/>
      <c r="Q1815" s="217"/>
      <c r="R1815" s="217"/>
      <c r="S1815" s="688"/>
      <c r="T1815" s="394"/>
      <c r="BC1815" s="698"/>
      <c r="BD1815" s="15"/>
    </row>
    <row r="1816" s="914" customFormat="1" ht="18.75" customHeight="1" spans="1:59">
      <c r="A1816" s="513"/>
      <c r="B1816" s="213"/>
      <c r="C1816" s="799"/>
      <c r="D1816" s="409"/>
      <c r="E1816" s="952"/>
      <c r="F1816" s="1007"/>
      <c r="G1816" s="217"/>
      <c r="H1816" s="388"/>
      <c r="I1816" s="991"/>
      <c r="J1816" s="388"/>
      <c r="K1816" s="662"/>
      <c r="L1816" s="388"/>
      <c r="M1816" s="217"/>
      <c r="N1816" s="217"/>
      <c r="O1816" s="217"/>
      <c r="P1816" s="217"/>
      <c r="Q1816" s="217"/>
      <c r="R1816" s="217"/>
      <c r="S1816" s="688"/>
      <c r="T1816" s="359"/>
      <c r="BC1816" s="698"/>
      <c r="BD1816" s="15"/>
    </row>
    <row r="1817" s="914" customFormat="1" ht="18.75" customHeight="1" spans="1:59">
      <c r="A1817" s="513"/>
      <c r="B1817" s="213"/>
      <c r="C1817" s="799"/>
      <c r="D1817" s="409"/>
      <c r="E1817" s="952"/>
      <c r="F1817" s="1007"/>
      <c r="G1817" s="217"/>
      <c r="H1817" s="388"/>
      <c r="I1817" s="991"/>
      <c r="J1817" s="388"/>
      <c r="K1817" s="662"/>
      <c r="L1817" s="388"/>
      <c r="M1817" s="217"/>
      <c r="N1817" s="217"/>
      <c r="O1817" s="217"/>
      <c r="P1817" s="217"/>
      <c r="Q1817" s="217"/>
      <c r="R1817" s="217"/>
      <c r="S1817" s="688"/>
      <c r="T1817" s="359"/>
      <c r="BC1817" s="698"/>
      <c r="BD1817" s="15"/>
    </row>
    <row r="1818" s="914" customFormat="1" ht="18.75" customHeight="1" spans="1:59">
      <c r="A1818" s="513"/>
      <c r="B1818" s="213"/>
      <c r="C1818" s="799"/>
      <c r="D1818" s="409"/>
      <c r="E1818" s="390"/>
      <c r="F1818" s="1215"/>
      <c r="G1818" s="526"/>
      <c r="H1818" s="388"/>
      <c r="I1818" s="991"/>
      <c r="J1818" s="388"/>
      <c r="K1818" s="662"/>
      <c r="L1818" s="388"/>
      <c r="M1818" s="217"/>
      <c r="N1818" s="217"/>
      <c r="O1818" s="217"/>
      <c r="P1818" s="217"/>
      <c r="Q1818" s="217"/>
      <c r="R1818" s="217"/>
      <c r="S1818" s="688"/>
      <c r="T1818" s="394"/>
      <c r="BC1818" s="698"/>
      <c r="BD1818" s="15"/>
    </row>
    <row r="1819" s="914" customFormat="1" ht="18.75" customHeight="1" spans="1:59">
      <c r="A1819" s="513"/>
      <c r="B1819" s="213"/>
      <c r="C1819" s="799"/>
      <c r="D1819" s="409"/>
      <c r="E1819" s="390"/>
      <c r="F1819" s="1215"/>
      <c r="G1819" s="526"/>
      <c r="H1819" s="388"/>
      <c r="I1819" s="991"/>
      <c r="J1819" s="388"/>
      <c r="K1819" s="662"/>
      <c r="L1819" s="388"/>
      <c r="M1819" s="217"/>
      <c r="N1819" s="217"/>
      <c r="O1819" s="217"/>
      <c r="P1819" s="217"/>
      <c r="Q1819" s="217"/>
      <c r="R1819" s="217"/>
      <c r="S1819" s="688"/>
      <c r="T1819" s="359"/>
      <c r="BC1819" s="698"/>
      <c r="BD1819" s="15"/>
    </row>
    <row r="1820" s="914" customFormat="1" ht="18.75" customHeight="1" spans="1:59">
      <c r="A1820" s="513"/>
      <c r="B1820" s="213"/>
      <c r="C1820" s="799"/>
      <c r="D1820" s="409"/>
      <c r="E1820" s="952"/>
      <c r="F1820" s="1007"/>
      <c r="G1820" s="217"/>
      <c r="H1820" s="388"/>
      <c r="I1820" s="991"/>
      <c r="J1820" s="388"/>
      <c r="K1820" s="662"/>
      <c r="L1820" s="388"/>
      <c r="M1820" s="217"/>
      <c r="N1820" s="217"/>
      <c r="O1820" s="217"/>
      <c r="P1820" s="217"/>
      <c r="Q1820" s="217"/>
      <c r="R1820" s="217"/>
      <c r="S1820" s="1158"/>
      <c r="T1820" s="359"/>
      <c r="BC1820" s="698"/>
      <c r="BD1820" s="15"/>
    </row>
    <row r="1821" s="914" customFormat="1" ht="18.75" customHeight="1" spans="1:59">
      <c r="A1821" s="513"/>
      <c r="B1821" s="213"/>
      <c r="C1821" s="799"/>
      <c r="D1821" s="409"/>
      <c r="E1821" s="952"/>
      <c r="F1821" s="1007"/>
      <c r="G1821" s="217"/>
      <c r="H1821" s="388"/>
      <c r="I1821" s="991"/>
      <c r="J1821" s="388"/>
      <c r="K1821" s="662"/>
      <c r="L1821" s="388"/>
      <c r="M1821" s="217"/>
      <c r="N1821" s="217"/>
      <c r="O1821" s="217"/>
      <c r="P1821" s="217"/>
      <c r="Q1821" s="217"/>
      <c r="R1821" s="217"/>
      <c r="S1821" s="688"/>
      <c r="T1821" s="359"/>
      <c r="BC1821" s="698"/>
      <c r="BD1821" s="15"/>
    </row>
    <row r="1822" s="914" customFormat="1" ht="18.75" customHeight="1" spans="1:59">
      <c r="A1822" s="513"/>
      <c r="B1822" s="213"/>
      <c r="C1822" s="799"/>
      <c r="D1822" s="409"/>
      <c r="E1822" s="952"/>
      <c r="F1822" s="1007"/>
      <c r="G1822" s="217"/>
      <c r="H1822" s="388"/>
      <c r="I1822" s="991"/>
      <c r="J1822" s="388"/>
      <c r="K1822" s="662"/>
      <c r="L1822" s="388"/>
      <c r="M1822" s="217"/>
      <c r="N1822" s="217"/>
      <c r="O1822" s="217"/>
      <c r="P1822" s="217"/>
      <c r="Q1822" s="217"/>
      <c r="R1822" s="217"/>
      <c r="S1822" s="688"/>
      <c r="T1822" s="359"/>
      <c r="BC1822" s="698"/>
      <c r="BD1822" s="15"/>
    </row>
    <row r="1823" s="914" customFormat="1" ht="18.75" customHeight="1" spans="1:59">
      <c r="A1823" s="513"/>
      <c r="B1823" s="213"/>
      <c r="C1823" s="799"/>
      <c r="D1823" s="409"/>
      <c r="E1823" s="390"/>
      <c r="F1823" s="1215"/>
      <c r="G1823" s="526"/>
      <c r="H1823" s="388"/>
      <c r="I1823" s="991"/>
      <c r="J1823" s="388"/>
      <c r="K1823" s="662"/>
      <c r="L1823" s="388"/>
      <c r="M1823" s="217"/>
      <c r="N1823" s="217"/>
      <c r="O1823" s="217"/>
      <c r="P1823" s="217"/>
      <c r="Q1823" s="217"/>
      <c r="R1823" s="217"/>
      <c r="S1823" s="688"/>
      <c r="T1823" s="359"/>
      <c r="BC1823" s="698"/>
      <c r="BD1823" s="15"/>
    </row>
    <row r="1824" s="914" customFormat="1" ht="18.75" customHeight="1" spans="1:59">
      <c r="A1824" s="513"/>
      <c r="B1824" s="213"/>
      <c r="C1824" s="799"/>
      <c r="D1824" s="409"/>
      <c r="E1824" s="390"/>
      <c r="F1824" s="1215"/>
      <c r="G1824" s="526"/>
      <c r="H1824" s="388"/>
      <c r="I1824" s="991"/>
      <c r="J1824" s="388"/>
      <c r="K1824" s="662"/>
      <c r="L1824" s="388"/>
      <c r="M1824" s="217"/>
      <c r="N1824" s="217"/>
      <c r="O1824" s="217"/>
      <c r="P1824" s="217"/>
      <c r="Q1824" s="217"/>
      <c r="R1824" s="217"/>
      <c r="S1824" s="688"/>
      <c r="T1824" s="359"/>
      <c r="BC1824" s="698"/>
      <c r="BD1824" s="15"/>
    </row>
    <row r="1825" s="914" customFormat="1" ht="18.75" customHeight="1" spans="1:56">
      <c r="A1825" s="513"/>
      <c r="B1825" s="213"/>
      <c r="C1825" s="799"/>
      <c r="D1825" s="409"/>
      <c r="E1825" s="952"/>
      <c r="F1825" s="1007"/>
      <c r="G1825" s="217"/>
      <c r="H1825" s="388"/>
      <c r="I1825" s="991"/>
      <c r="J1825" s="388"/>
      <c r="K1825" s="662"/>
      <c r="L1825" s="388"/>
      <c r="M1825" s="217"/>
      <c r="N1825" s="217"/>
      <c r="O1825" s="217"/>
      <c r="P1825" s="217"/>
      <c r="Q1825" s="217"/>
      <c r="R1825" s="217"/>
      <c r="S1825" s="688"/>
      <c r="T1825" s="394"/>
      <c r="BC1825" s="698"/>
      <c r="BD1825" s="15"/>
    </row>
    <row r="1826" s="914" customFormat="1" ht="18.75" customHeight="1" spans="1:56">
      <c r="A1826" s="513"/>
      <c r="B1826" s="213"/>
      <c r="C1826" s="799"/>
      <c r="D1826" s="409"/>
      <c r="E1826" s="952"/>
      <c r="F1826" s="1007"/>
      <c r="G1826" s="217"/>
      <c r="H1826" s="388"/>
      <c r="I1826" s="991"/>
      <c r="J1826" s="388"/>
      <c r="K1826" s="662"/>
      <c r="L1826" s="388"/>
      <c r="M1826" s="217"/>
      <c r="N1826" s="217"/>
      <c r="O1826" s="217"/>
      <c r="P1826" s="217"/>
      <c r="Q1826" s="217"/>
      <c r="R1826" s="217"/>
      <c r="S1826" s="688"/>
      <c r="T1826" s="359"/>
      <c r="BC1826" s="698"/>
      <c r="BD1826" s="15"/>
    </row>
    <row r="1827" s="914" customFormat="1" ht="18.75" customHeight="1" spans="1:56">
      <c r="A1827" s="513"/>
      <c r="B1827" s="213"/>
      <c r="C1827" s="799"/>
      <c r="D1827" s="409"/>
      <c r="E1827" s="390"/>
      <c r="F1827" s="1215"/>
      <c r="G1827" s="526"/>
      <c r="H1827" s="388"/>
      <c r="I1827" s="991"/>
      <c r="J1827" s="388"/>
      <c r="K1827" s="662"/>
      <c r="L1827" s="388"/>
      <c r="M1827" s="217"/>
      <c r="N1827" s="217"/>
      <c r="O1827" s="217"/>
      <c r="P1827" s="217"/>
      <c r="Q1827" s="217"/>
      <c r="R1827" s="217"/>
      <c r="S1827" s="1158"/>
      <c r="T1827" s="359"/>
      <c r="BC1827" s="698"/>
      <c r="BD1827" s="15"/>
    </row>
    <row r="1828" s="914" customFormat="1" ht="18.75" customHeight="1" spans="1:56">
      <c r="A1828" s="513"/>
      <c r="B1828" s="213"/>
      <c r="C1828" s="799"/>
      <c r="D1828" s="409"/>
      <c r="E1828" s="390"/>
      <c r="F1828" s="1215"/>
      <c r="G1828" s="526"/>
      <c r="H1828" s="388"/>
      <c r="I1828" s="991"/>
      <c r="J1828" s="388"/>
      <c r="K1828" s="662"/>
      <c r="L1828" s="388"/>
      <c r="M1828" s="217"/>
      <c r="N1828" s="217"/>
      <c r="O1828" s="217"/>
      <c r="P1828" s="217"/>
      <c r="Q1828" s="217"/>
      <c r="R1828" s="217"/>
      <c r="S1828" s="688"/>
      <c r="T1828" s="359"/>
      <c r="BC1828" s="698"/>
      <c r="BD1828" s="15"/>
    </row>
    <row r="1829" s="914" customFormat="1" ht="18.75" customHeight="1" spans="1:56">
      <c r="A1829" s="513"/>
      <c r="B1829" s="213"/>
      <c r="C1829" s="799"/>
      <c r="D1829" s="409"/>
      <c r="E1829" s="952"/>
      <c r="F1829" s="1007"/>
      <c r="G1829" s="217"/>
      <c r="H1829" s="388"/>
      <c r="I1829" s="991"/>
      <c r="J1829" s="388"/>
      <c r="K1829" s="662"/>
      <c r="L1829" s="388"/>
      <c r="M1829" s="217"/>
      <c r="N1829" s="217"/>
      <c r="O1829" s="217"/>
      <c r="P1829" s="217"/>
      <c r="Q1829" s="217"/>
      <c r="R1829" s="217"/>
      <c r="S1829" s="1158"/>
      <c r="T1829" s="359"/>
      <c r="BC1829" s="698"/>
      <c r="BD1829" s="15"/>
    </row>
    <row r="1830" s="914" customFormat="1" ht="18.75" customHeight="1" spans="1:56">
      <c r="A1830" s="513"/>
      <c r="B1830" s="213"/>
      <c r="C1830" s="799"/>
      <c r="D1830" s="409"/>
      <c r="E1830" s="952"/>
      <c r="F1830" s="1007"/>
      <c r="G1830" s="217"/>
      <c r="H1830" s="388"/>
      <c r="I1830" s="991"/>
      <c r="J1830" s="388"/>
      <c r="K1830" s="662"/>
      <c r="L1830" s="388"/>
      <c r="M1830" s="217"/>
      <c r="N1830" s="217"/>
      <c r="O1830" s="217"/>
      <c r="P1830" s="217"/>
      <c r="Q1830" s="217"/>
      <c r="R1830" s="217"/>
      <c r="S1830" s="688"/>
      <c r="T1830" s="359"/>
      <c r="BC1830" s="698"/>
      <c r="BD1830" s="15"/>
    </row>
    <row r="1831" s="914" customFormat="1" ht="18.75" customHeight="1" spans="1:56">
      <c r="A1831" s="513"/>
      <c r="B1831" s="213"/>
      <c r="C1831" s="799"/>
      <c r="D1831" s="409"/>
      <c r="E1831" s="390"/>
      <c r="F1831" s="1215"/>
      <c r="G1831" s="526"/>
      <c r="H1831" s="388"/>
      <c r="I1831" s="991"/>
      <c r="J1831" s="388"/>
      <c r="K1831" s="662"/>
      <c r="L1831" s="388"/>
      <c r="M1831" s="217"/>
      <c r="N1831" s="217"/>
      <c r="O1831" s="217"/>
      <c r="P1831" s="217"/>
      <c r="Q1831" s="217"/>
      <c r="R1831" s="217"/>
      <c r="S1831" s="688"/>
      <c r="T1831" s="394"/>
      <c r="BC1831" s="1148"/>
      <c r="BD1831" s="15"/>
    </row>
    <row r="1832" s="914" customFormat="1" ht="18.75" customHeight="1" spans="1:56">
      <c r="A1832" s="513"/>
      <c r="B1832" s="213"/>
      <c r="C1832" s="799"/>
      <c r="D1832" s="409"/>
      <c r="E1832" s="390"/>
      <c r="F1832" s="1215"/>
      <c r="G1832" s="526"/>
      <c r="H1832" s="388"/>
      <c r="I1832" s="991"/>
      <c r="J1832" s="388"/>
      <c r="K1832" s="662"/>
      <c r="L1832" s="388"/>
      <c r="M1832" s="217"/>
      <c r="N1832" s="217"/>
      <c r="O1832" s="217"/>
      <c r="P1832" s="217"/>
      <c r="Q1832" s="217"/>
      <c r="R1832" s="217"/>
      <c r="S1832" s="688"/>
      <c r="T1832" s="359"/>
      <c r="BC1832" s="1148"/>
      <c r="BD1832" s="13"/>
    </row>
    <row r="1833" s="914" customFormat="1" ht="18.75" customHeight="1" spans="1:56">
      <c r="A1833" s="513"/>
      <c r="B1833" s="213"/>
      <c r="C1833" s="799"/>
      <c r="D1833" s="409"/>
      <c r="E1833" s="952"/>
      <c r="F1833" s="1007"/>
      <c r="G1833" s="217"/>
      <c r="H1833" s="388"/>
      <c r="I1833" s="991"/>
      <c r="J1833" s="388"/>
      <c r="K1833" s="662"/>
      <c r="L1833" s="388"/>
      <c r="M1833" s="217"/>
      <c r="N1833" s="217"/>
      <c r="O1833" s="217"/>
      <c r="P1833" s="217"/>
      <c r="Q1833" s="217"/>
      <c r="R1833" s="217"/>
      <c r="S1833" s="688"/>
      <c r="T1833" s="394"/>
      <c r="BC1833" s="698"/>
      <c r="BD1833" s="13"/>
    </row>
    <row r="1834" s="914" customFormat="1" ht="18.75" customHeight="1" spans="1:56">
      <c r="A1834" s="513"/>
      <c r="B1834" s="213"/>
      <c r="C1834" s="799"/>
      <c r="D1834" s="409"/>
      <c r="E1834" s="952"/>
      <c r="F1834" s="1007"/>
      <c r="G1834" s="217"/>
      <c r="H1834" s="388"/>
      <c r="I1834" s="991"/>
      <c r="J1834" s="388"/>
      <c r="K1834" s="662"/>
      <c r="L1834" s="388"/>
      <c r="M1834" s="217"/>
      <c r="N1834" s="217"/>
      <c r="O1834" s="217"/>
      <c r="P1834" s="217"/>
      <c r="Q1834" s="217"/>
      <c r="R1834" s="217"/>
      <c r="S1834" s="688"/>
      <c r="T1834" s="359"/>
      <c r="BC1834" s="698"/>
      <c r="BD1834" s="15"/>
    </row>
    <row r="1835" s="914" customFormat="1" ht="18.75" customHeight="1" spans="1:56">
      <c r="A1835" s="513"/>
      <c r="B1835" s="213"/>
      <c r="C1835" s="799"/>
      <c r="D1835" s="409"/>
      <c r="E1835" s="390"/>
      <c r="F1835" s="1215"/>
      <c r="G1835" s="526"/>
      <c r="H1835" s="388"/>
      <c r="I1835" s="991"/>
      <c r="J1835" s="388"/>
      <c r="K1835" s="662"/>
      <c r="L1835" s="388"/>
      <c r="M1835" s="217"/>
      <c r="N1835" s="217"/>
      <c r="O1835" s="217"/>
      <c r="P1835" s="217"/>
      <c r="Q1835" s="217"/>
      <c r="R1835" s="217"/>
      <c r="S1835" s="688"/>
      <c r="T1835" s="394"/>
      <c r="BC1835" s="698"/>
      <c r="BD1835" s="15"/>
    </row>
    <row r="1836" s="914" customFormat="1" ht="18.75" customHeight="1" spans="1:56">
      <c r="A1836" s="513"/>
      <c r="B1836" s="213"/>
      <c r="C1836" s="799"/>
      <c r="D1836" s="409"/>
      <c r="E1836" s="390"/>
      <c r="F1836" s="1215"/>
      <c r="G1836" s="526"/>
      <c r="H1836" s="388"/>
      <c r="I1836" s="991"/>
      <c r="J1836" s="388"/>
      <c r="K1836" s="662"/>
      <c r="L1836" s="388"/>
      <c r="M1836" s="217"/>
      <c r="N1836" s="217"/>
      <c r="O1836" s="217"/>
      <c r="P1836" s="217"/>
      <c r="Q1836" s="217"/>
      <c r="R1836" s="217"/>
      <c r="S1836" s="688"/>
      <c r="T1836" s="359"/>
      <c r="BC1836" s="698"/>
      <c r="BD1836" s="15"/>
    </row>
    <row r="1837" s="914" customFormat="1" ht="18.75" customHeight="1" spans="1:56">
      <c r="A1837" s="513"/>
      <c r="B1837" s="213"/>
      <c r="C1837" s="799"/>
      <c r="D1837" s="409"/>
      <c r="E1837" s="390"/>
      <c r="F1837" s="1215"/>
      <c r="G1837" s="526"/>
      <c r="H1837" s="388"/>
      <c r="I1837" s="991"/>
      <c r="J1837" s="388"/>
      <c r="K1837" s="662"/>
      <c r="L1837" s="388"/>
      <c r="M1837" s="217"/>
      <c r="N1837" s="217"/>
      <c r="O1837" s="217"/>
      <c r="P1837" s="217"/>
      <c r="Q1837" s="217"/>
      <c r="R1837" s="217"/>
      <c r="S1837" s="688"/>
      <c r="T1837" s="359"/>
      <c r="BC1837" s="698"/>
      <c r="BD1837" s="15"/>
    </row>
    <row r="1838" s="914" customFormat="1" ht="18.75" customHeight="1" spans="1:56">
      <c r="A1838" s="513"/>
      <c r="B1838" s="213"/>
      <c r="C1838" s="799"/>
      <c r="D1838" s="409"/>
      <c r="E1838" s="952"/>
      <c r="F1838" s="1007"/>
      <c r="G1838" s="217"/>
      <c r="H1838" s="388"/>
      <c r="I1838" s="991"/>
      <c r="J1838" s="388"/>
      <c r="K1838" s="662"/>
      <c r="L1838" s="388"/>
      <c r="M1838" s="217"/>
      <c r="N1838" s="217"/>
      <c r="O1838" s="217"/>
      <c r="P1838" s="217"/>
      <c r="Q1838" s="217"/>
      <c r="R1838" s="217"/>
      <c r="S1838" s="688"/>
      <c r="T1838" s="394"/>
      <c r="BC1838" s="698"/>
      <c r="BD1838" s="15"/>
    </row>
    <row r="1839" s="914" customFormat="1" ht="18.75" customHeight="1" spans="1:56">
      <c r="A1839" s="513"/>
      <c r="B1839" s="213"/>
      <c r="C1839" s="799"/>
      <c r="D1839" s="409"/>
      <c r="E1839" s="952"/>
      <c r="F1839" s="1007"/>
      <c r="G1839" s="217"/>
      <c r="H1839" s="388"/>
      <c r="I1839" s="991"/>
      <c r="J1839" s="388"/>
      <c r="K1839" s="662"/>
      <c r="L1839" s="388"/>
      <c r="M1839" s="217"/>
      <c r="N1839" s="217"/>
      <c r="O1839" s="217"/>
      <c r="P1839" s="217"/>
      <c r="Q1839" s="217"/>
      <c r="R1839" s="217"/>
      <c r="S1839" s="688"/>
      <c r="T1839" s="359"/>
      <c r="BC1839" s="698"/>
      <c r="BD1839" s="15"/>
    </row>
    <row r="1840" s="914" customFormat="1" ht="18.75" customHeight="1" spans="1:56">
      <c r="A1840" s="513"/>
      <c r="B1840" s="213"/>
      <c r="C1840" s="799"/>
      <c r="D1840" s="409"/>
      <c r="E1840" s="390"/>
      <c r="F1840" s="1215"/>
      <c r="G1840" s="526"/>
      <c r="H1840" s="388"/>
      <c r="I1840" s="991"/>
      <c r="J1840" s="388"/>
      <c r="K1840" s="662"/>
      <c r="L1840" s="388"/>
      <c r="M1840" s="217"/>
      <c r="N1840" s="217"/>
      <c r="O1840" s="217"/>
      <c r="P1840" s="217"/>
      <c r="Q1840" s="217"/>
      <c r="R1840" s="217"/>
      <c r="S1840" s="1158"/>
      <c r="T1840" s="359"/>
      <c r="BC1840" s="698"/>
      <c r="BD1840" s="15"/>
    </row>
    <row r="1841" s="914" customFormat="1" ht="18.75" customHeight="1" spans="1:59">
      <c r="A1841" s="513"/>
      <c r="B1841" s="213"/>
      <c r="C1841" s="799"/>
      <c r="D1841" s="409"/>
      <c r="E1841" s="390"/>
      <c r="F1841" s="1215"/>
      <c r="G1841" s="526"/>
      <c r="H1841" s="388"/>
      <c r="I1841" s="991"/>
      <c r="J1841" s="388"/>
      <c r="K1841" s="662"/>
      <c r="L1841" s="388"/>
      <c r="M1841" s="217"/>
      <c r="N1841" s="217"/>
      <c r="O1841" s="217"/>
      <c r="P1841" s="217"/>
      <c r="Q1841" s="217"/>
      <c r="R1841" s="217"/>
      <c r="S1841" s="688"/>
      <c r="T1841" s="359"/>
      <c r="BC1841" s="698"/>
      <c r="BD1841" s="15"/>
    </row>
    <row r="1842" s="914" customFormat="1" ht="18.75" customHeight="1" spans="1:59">
      <c r="A1842" s="513"/>
      <c r="B1842" s="213"/>
      <c r="C1842" s="799"/>
      <c r="D1842" s="409"/>
      <c r="E1842" s="390"/>
      <c r="F1842" s="1215"/>
      <c r="G1842" s="526"/>
      <c r="H1842" s="388"/>
      <c r="I1842" s="991"/>
      <c r="J1842" s="388"/>
      <c r="K1842" s="662"/>
      <c r="L1842" s="388"/>
      <c r="M1842" s="217"/>
      <c r="N1842" s="217"/>
      <c r="O1842" s="217"/>
      <c r="P1842" s="217"/>
      <c r="Q1842" s="217"/>
      <c r="R1842" s="217"/>
      <c r="S1842" s="688"/>
      <c r="T1842" s="359"/>
      <c r="BC1842" s="698"/>
      <c r="BD1842" s="15"/>
    </row>
    <row r="1843" s="914" customFormat="1" ht="18.75" customHeight="1" spans="1:59">
      <c r="A1843" s="513"/>
      <c r="B1843" s="213"/>
      <c r="C1843" s="799"/>
      <c r="D1843" s="409"/>
      <c r="E1843" s="952"/>
      <c r="F1843" s="1007"/>
      <c r="G1843" s="217"/>
      <c r="H1843" s="388"/>
      <c r="I1843" s="991"/>
      <c r="J1843" s="388"/>
      <c r="K1843" s="662"/>
      <c r="L1843" s="388"/>
      <c r="M1843" s="217"/>
      <c r="N1843" s="217"/>
      <c r="O1843" s="217"/>
      <c r="P1843" s="217"/>
      <c r="Q1843" s="217"/>
      <c r="R1843" s="217"/>
      <c r="S1843" s="1158"/>
      <c r="T1843" s="359"/>
      <c r="BC1843" s="698"/>
      <c r="BD1843" s="15"/>
    </row>
    <row r="1844" s="914" customFormat="1" ht="18.75" customHeight="1" spans="1:59">
      <c r="A1844" s="513"/>
      <c r="B1844" s="213"/>
      <c r="C1844" s="799"/>
      <c r="D1844" s="409"/>
      <c r="E1844" s="952"/>
      <c r="F1844" s="1007"/>
      <c r="G1844" s="217"/>
      <c r="H1844" s="388"/>
      <c r="I1844" s="991"/>
      <c r="J1844" s="388"/>
      <c r="K1844" s="662"/>
      <c r="L1844" s="388"/>
      <c r="M1844" s="217"/>
      <c r="N1844" s="217"/>
      <c r="O1844" s="217"/>
      <c r="P1844" s="217"/>
      <c r="Q1844" s="217"/>
      <c r="R1844" s="217"/>
      <c r="S1844" s="688"/>
      <c r="T1844" s="359"/>
      <c r="BC1844" s="698"/>
      <c r="BD1844" s="15"/>
    </row>
    <row r="1845" s="914" customFormat="1" ht="18.75" customHeight="1" spans="1:59">
      <c r="A1845" s="513"/>
      <c r="B1845" s="213"/>
      <c r="C1845" s="799"/>
      <c r="D1845" s="409"/>
      <c r="E1845" s="390"/>
      <c r="F1845" s="1215"/>
      <c r="G1845" s="526"/>
      <c r="H1845" s="388"/>
      <c r="I1845" s="991"/>
      <c r="J1845" s="388"/>
      <c r="K1845" s="662"/>
      <c r="L1845" s="388"/>
      <c r="M1845" s="217"/>
      <c r="N1845" s="217"/>
      <c r="O1845" s="217"/>
      <c r="P1845" s="217"/>
      <c r="Q1845" s="217"/>
      <c r="R1845" s="217"/>
      <c r="S1845" s="688"/>
      <c r="T1845" s="394"/>
      <c r="BC1845" s="698"/>
      <c r="BD1845" s="15"/>
      <c r="BE1845" s="695"/>
      <c r="BF1845" s="695"/>
      <c r="BG1845" s="695"/>
    </row>
    <row r="1846" s="695" customFormat="1" customHeight="1" spans="1:59">
      <c r="A1846" s="513"/>
      <c r="B1846" s="213"/>
      <c r="C1846" s="1198"/>
      <c r="D1846" s="409"/>
      <c r="E1846" s="390"/>
      <c r="F1846" s="1007"/>
      <c r="G1846" s="388"/>
      <c r="H1846" s="388"/>
      <c r="I1846" s="991"/>
      <c r="J1846" s="388"/>
      <c r="K1846" s="662"/>
      <c r="L1846" s="388"/>
      <c r="M1846" s="388"/>
      <c r="N1846" s="217"/>
      <c r="O1846" s="215"/>
      <c r="P1846" s="388"/>
      <c r="Q1846" s="388"/>
      <c r="R1846" s="215"/>
      <c r="S1846" s="1158"/>
      <c r="T1846" s="359"/>
      <c r="BC1846" s="698"/>
      <c r="BD1846" s="15"/>
    </row>
    <row r="1847" s="695" customFormat="1" ht="18.75" customHeight="1" spans="1:59">
      <c r="A1847" s="513"/>
      <c r="B1847" s="213"/>
      <c r="C1847" s="799"/>
      <c r="D1847" s="409"/>
      <c r="E1847" s="952"/>
      <c r="F1847" s="1007"/>
      <c r="G1847" s="217"/>
      <c r="H1847" s="217"/>
      <c r="I1847" s="915"/>
      <c r="J1847" s="217"/>
      <c r="K1847" s="662"/>
      <c r="L1847" s="388"/>
      <c r="M1847" s="217"/>
      <c r="N1847" s="217"/>
      <c r="O1847" s="217"/>
      <c r="P1847" s="217"/>
      <c r="Q1847" s="217"/>
      <c r="R1847" s="217"/>
      <c r="S1847" s="688"/>
      <c r="T1847" s="394"/>
      <c r="BC1847" s="1148"/>
      <c r="BD1847" s="15"/>
    </row>
    <row r="1848" s="695" customFormat="1" customHeight="1" spans="1:59">
      <c r="A1848" s="513"/>
      <c r="B1848" s="213"/>
      <c r="C1848" s="1198"/>
      <c r="D1848" s="409"/>
      <c r="E1848" s="390"/>
      <c r="F1848" s="1007"/>
      <c r="G1848" s="388"/>
      <c r="H1848" s="388"/>
      <c r="I1848" s="991"/>
      <c r="J1848" s="388"/>
      <c r="K1848" s="662"/>
      <c r="L1848" s="388"/>
      <c r="M1848" s="388"/>
      <c r="N1848" s="217"/>
      <c r="O1848" s="215"/>
      <c r="P1848" s="388"/>
      <c r="Q1848" s="388"/>
      <c r="R1848" s="215"/>
      <c r="S1848" s="1158"/>
      <c r="T1848" s="359"/>
      <c r="BC1848" s="1148"/>
      <c r="BD1848" s="13"/>
    </row>
    <row r="1849" s="695" customFormat="1" ht="18.75" customHeight="1" spans="1:59">
      <c r="A1849" s="513"/>
      <c r="B1849" s="213"/>
      <c r="C1849" s="799"/>
      <c r="D1849" s="409"/>
      <c r="E1849" s="390"/>
      <c r="F1849" s="1215"/>
      <c r="G1849" s="526"/>
      <c r="H1849" s="526"/>
      <c r="I1849" s="1216"/>
      <c r="J1849" s="526"/>
      <c r="K1849" s="662"/>
      <c r="L1849" s="388"/>
      <c r="M1849" s="217"/>
      <c r="N1849" s="217"/>
      <c r="O1849" s="217"/>
      <c r="P1849" s="217"/>
      <c r="Q1849" s="217"/>
      <c r="R1849" s="217"/>
      <c r="S1849" s="688"/>
      <c r="T1849" s="394"/>
      <c r="BC1849" s="1148"/>
      <c r="BD1849" s="13"/>
    </row>
    <row r="1850" s="695" customFormat="1" customHeight="1" spans="1:59">
      <c r="A1850" s="513"/>
      <c r="B1850" s="213"/>
      <c r="C1850" s="1198"/>
      <c r="D1850" s="409"/>
      <c r="E1850" s="390"/>
      <c r="F1850" s="1007"/>
      <c r="G1850" s="388"/>
      <c r="H1850" s="388"/>
      <c r="I1850" s="991"/>
      <c r="J1850" s="388"/>
      <c r="K1850" s="662"/>
      <c r="L1850" s="388"/>
      <c r="M1850" s="388"/>
      <c r="N1850" s="217"/>
      <c r="O1850" s="215"/>
      <c r="P1850" s="388"/>
      <c r="Q1850" s="388"/>
      <c r="R1850" s="215"/>
      <c r="S1850" s="1158"/>
      <c r="T1850" s="359"/>
      <c r="BC1850" s="698"/>
      <c r="BD1850" s="13"/>
    </row>
    <row r="1851" s="695" customFormat="1" ht="18.75" customHeight="1" spans="1:59">
      <c r="A1851" s="513"/>
      <c r="B1851" s="213"/>
      <c r="C1851" s="799"/>
      <c r="D1851" s="409"/>
      <c r="E1851" s="952"/>
      <c r="F1851" s="1007"/>
      <c r="G1851" s="217"/>
      <c r="H1851" s="217"/>
      <c r="I1851" s="915"/>
      <c r="J1851" s="217"/>
      <c r="K1851" s="662"/>
      <c r="L1851" s="388"/>
      <c r="M1851" s="217"/>
      <c r="N1851" s="295"/>
      <c r="O1851" s="217"/>
      <c r="P1851" s="217"/>
      <c r="Q1851" s="217"/>
      <c r="R1851" s="217"/>
      <c r="S1851" s="1158"/>
      <c r="T1851" s="394"/>
      <c r="BC1851" s="698"/>
      <c r="BD1851" s="15"/>
    </row>
    <row r="1852" s="695" customFormat="1" customHeight="1" spans="1:59">
      <c r="A1852" s="513"/>
      <c r="B1852" s="213"/>
      <c r="C1852" s="1198"/>
      <c r="D1852" s="409"/>
      <c r="E1852" s="390"/>
      <c r="F1852" s="1007"/>
      <c r="G1852" s="388"/>
      <c r="H1852" s="388"/>
      <c r="I1852" s="991"/>
      <c r="J1852" s="388"/>
      <c r="K1852" s="662"/>
      <c r="L1852" s="388"/>
      <c r="M1852" s="388"/>
      <c r="N1852" s="217"/>
      <c r="O1852" s="215"/>
      <c r="P1852" s="388"/>
      <c r="Q1852" s="388"/>
      <c r="R1852" s="215"/>
      <c r="S1852" s="1158"/>
      <c r="T1852" s="359"/>
      <c r="BC1852" s="698"/>
      <c r="BD1852" s="15"/>
    </row>
    <row r="1853" s="695" customFormat="1" customHeight="1" spans="1:59">
      <c r="A1853" s="513"/>
      <c r="B1853" s="213"/>
      <c r="C1853" s="1198"/>
      <c r="D1853" s="409"/>
      <c r="E1853" s="390"/>
      <c r="F1853" s="1007"/>
      <c r="G1853" s="388"/>
      <c r="H1853" s="388"/>
      <c r="I1853" s="991"/>
      <c r="J1853" s="388"/>
      <c r="K1853" s="662"/>
      <c r="L1853" s="388"/>
      <c r="M1853" s="388"/>
      <c r="N1853" s="217"/>
      <c r="O1853" s="215"/>
      <c r="P1853" s="388"/>
      <c r="Q1853" s="388"/>
      <c r="R1853" s="215"/>
      <c r="S1853" s="1158"/>
      <c r="T1853" s="359"/>
      <c r="BC1853" s="698"/>
      <c r="BD1853" s="15"/>
    </row>
    <row r="1854" s="695" customFormat="1" ht="18.75" customHeight="1" spans="1:59">
      <c r="A1854" s="513"/>
      <c r="B1854" s="213"/>
      <c r="C1854" s="799"/>
      <c r="D1854" s="409"/>
      <c r="E1854" s="390"/>
      <c r="F1854" s="1215"/>
      <c r="G1854" s="526"/>
      <c r="H1854" s="526"/>
      <c r="I1854" s="1216"/>
      <c r="J1854" s="526"/>
      <c r="K1854" s="662"/>
      <c r="L1854" s="388"/>
      <c r="M1854" s="217"/>
      <c r="N1854" s="217"/>
      <c r="O1854" s="217"/>
      <c r="P1854" s="217"/>
      <c r="Q1854" s="217"/>
      <c r="R1854" s="217"/>
      <c r="S1854" s="688"/>
      <c r="T1854" s="394"/>
      <c r="BC1854" s="698"/>
      <c r="BD1854" s="15"/>
    </row>
    <row r="1855" s="695" customFormat="1" customHeight="1" spans="1:59">
      <c r="A1855" s="513"/>
      <c r="B1855" s="213"/>
      <c r="C1855" s="1198"/>
      <c r="D1855" s="409"/>
      <c r="E1855" s="390"/>
      <c r="F1855" s="1007"/>
      <c r="G1855" s="388"/>
      <c r="H1855" s="388"/>
      <c r="I1855" s="991"/>
      <c r="J1855" s="388"/>
      <c r="K1855" s="662"/>
      <c r="L1855" s="388"/>
      <c r="M1855" s="388"/>
      <c r="N1855" s="217"/>
      <c r="O1855" s="215"/>
      <c r="P1855" s="388"/>
      <c r="Q1855" s="388"/>
      <c r="R1855" s="215"/>
      <c r="S1855" s="1158"/>
      <c r="T1855" s="359"/>
      <c r="BC1855" s="698"/>
      <c r="BD1855" s="15"/>
    </row>
    <row r="1856" s="695" customFormat="1" customHeight="1" spans="1:59">
      <c r="A1856" s="513"/>
      <c r="B1856" s="213"/>
      <c r="C1856" s="1198"/>
      <c r="D1856" s="409"/>
      <c r="E1856" s="390"/>
      <c r="F1856" s="1007"/>
      <c r="G1856" s="388"/>
      <c r="H1856" s="388"/>
      <c r="I1856" s="991"/>
      <c r="J1856" s="388"/>
      <c r="K1856" s="662"/>
      <c r="L1856" s="388"/>
      <c r="M1856" s="388"/>
      <c r="N1856" s="217"/>
      <c r="O1856" s="215"/>
      <c r="P1856" s="388"/>
      <c r="Q1856" s="388"/>
      <c r="R1856" s="215"/>
      <c r="S1856" s="1158"/>
      <c r="T1856" s="359"/>
      <c r="BC1856" s="698"/>
      <c r="BD1856" s="15"/>
    </row>
    <row r="1857" s="695" customFormat="1" ht="18.75" customHeight="1" spans="1:56">
      <c r="A1857" s="513"/>
      <c r="B1857" s="213"/>
      <c r="C1857" s="799"/>
      <c r="D1857" s="409"/>
      <c r="E1857" s="952"/>
      <c r="F1857" s="1007"/>
      <c r="G1857" s="217"/>
      <c r="H1857" s="217"/>
      <c r="I1857" s="915"/>
      <c r="J1857" s="217"/>
      <c r="K1857" s="662"/>
      <c r="L1857" s="388"/>
      <c r="M1857" s="217"/>
      <c r="N1857" s="295"/>
      <c r="O1857" s="217"/>
      <c r="P1857" s="217"/>
      <c r="Q1857" s="217"/>
      <c r="R1857" s="217"/>
      <c r="S1857" s="688"/>
      <c r="T1857" s="394"/>
      <c r="BC1857" s="698"/>
      <c r="BD1857" s="15"/>
    </row>
    <row r="1858" s="695" customFormat="1" customHeight="1" spans="1:56">
      <c r="A1858" s="513"/>
      <c r="B1858" s="213"/>
      <c r="C1858" s="1198"/>
      <c r="D1858" s="409"/>
      <c r="E1858" s="390"/>
      <c r="F1858" s="1007"/>
      <c r="G1858" s="388"/>
      <c r="H1858" s="388"/>
      <c r="I1858" s="991"/>
      <c r="J1858" s="388"/>
      <c r="K1858" s="662"/>
      <c r="L1858" s="388"/>
      <c r="M1858" s="388"/>
      <c r="N1858" s="217"/>
      <c r="O1858" s="215"/>
      <c r="P1858" s="388"/>
      <c r="Q1858" s="388"/>
      <c r="R1858" s="215"/>
      <c r="S1858" s="1158"/>
      <c r="T1858" s="359"/>
      <c r="BC1858" s="698"/>
      <c r="BD1858" s="15"/>
    </row>
    <row r="1859" s="695" customFormat="1" ht="18.75" customHeight="1" spans="1:56">
      <c r="A1859" s="513"/>
      <c r="B1859" s="213"/>
      <c r="C1859" s="799"/>
      <c r="D1859" s="409"/>
      <c r="E1859" s="390"/>
      <c r="F1859" s="1215"/>
      <c r="G1859" s="526"/>
      <c r="H1859" s="526"/>
      <c r="I1859" s="1216"/>
      <c r="J1859" s="526"/>
      <c r="K1859" s="662"/>
      <c r="L1859" s="388"/>
      <c r="M1859" s="217"/>
      <c r="N1859" s="295"/>
      <c r="O1859" s="217"/>
      <c r="P1859" s="217"/>
      <c r="Q1859" s="217"/>
      <c r="R1859" s="217"/>
      <c r="S1859" s="1158"/>
      <c r="T1859" s="394"/>
      <c r="BC1859" s="698"/>
      <c r="BD1859" s="15"/>
    </row>
    <row r="1860" s="695" customFormat="1" customHeight="1" spans="1:56">
      <c r="A1860" s="513"/>
      <c r="B1860" s="213"/>
      <c r="C1860" s="1198"/>
      <c r="D1860" s="409"/>
      <c r="E1860" s="390"/>
      <c r="F1860" s="1007"/>
      <c r="G1860" s="388"/>
      <c r="H1860" s="388"/>
      <c r="I1860" s="991"/>
      <c r="J1860" s="388"/>
      <c r="K1860" s="662"/>
      <c r="L1860" s="388"/>
      <c r="M1860" s="388"/>
      <c r="N1860" s="217"/>
      <c r="O1860" s="215"/>
      <c r="P1860" s="388"/>
      <c r="Q1860" s="388"/>
      <c r="R1860" s="215"/>
      <c r="S1860" s="1158"/>
      <c r="T1860" s="359"/>
      <c r="BC1860" s="698"/>
      <c r="BD1860" s="15"/>
    </row>
    <row r="1861" s="695" customFormat="1" ht="18.75" customHeight="1" spans="1:56">
      <c r="A1861" s="513"/>
      <c r="B1861" s="213"/>
      <c r="C1861" s="799"/>
      <c r="D1861" s="409"/>
      <c r="E1861" s="952"/>
      <c r="F1861" s="1007"/>
      <c r="G1861" s="217"/>
      <c r="H1861" s="217"/>
      <c r="I1861" s="915"/>
      <c r="J1861" s="217"/>
      <c r="K1861" s="662"/>
      <c r="L1861" s="388"/>
      <c r="M1861" s="217"/>
      <c r="N1861" s="217"/>
      <c r="O1861" s="217"/>
      <c r="P1861" s="217"/>
      <c r="Q1861" s="217"/>
      <c r="R1861" s="217"/>
      <c r="S1861" s="688"/>
      <c r="T1861" s="394"/>
      <c r="BC1861" s="698"/>
      <c r="BD1861" s="15"/>
    </row>
    <row r="1862" s="695" customFormat="1" customHeight="1" spans="1:56">
      <c r="A1862" s="513"/>
      <c r="B1862" s="213"/>
      <c r="C1862" s="1198"/>
      <c r="D1862" s="409"/>
      <c r="E1862" s="390"/>
      <c r="F1862" s="1007"/>
      <c r="G1862" s="388"/>
      <c r="H1862" s="388"/>
      <c r="I1862" s="991"/>
      <c r="J1862" s="388"/>
      <c r="K1862" s="662"/>
      <c r="L1862" s="388"/>
      <c r="M1862" s="388"/>
      <c r="N1862" s="217"/>
      <c r="O1862" s="215"/>
      <c r="P1862" s="388"/>
      <c r="Q1862" s="388"/>
      <c r="R1862" s="215"/>
      <c r="S1862" s="1158"/>
      <c r="T1862" s="359"/>
      <c r="BC1862" s="698"/>
      <c r="BD1862" s="15"/>
    </row>
    <row r="1863" s="695" customFormat="1" ht="18.75" customHeight="1" spans="1:56">
      <c r="A1863" s="513"/>
      <c r="B1863" s="213"/>
      <c r="C1863" s="799"/>
      <c r="D1863" s="409"/>
      <c r="E1863" s="390"/>
      <c r="F1863" s="1215"/>
      <c r="G1863" s="526"/>
      <c r="H1863" s="526"/>
      <c r="I1863" s="1216"/>
      <c r="J1863" s="526"/>
      <c r="K1863" s="662"/>
      <c r="L1863" s="388"/>
      <c r="M1863" s="217"/>
      <c r="N1863" s="295"/>
      <c r="O1863" s="217"/>
      <c r="P1863" s="217"/>
      <c r="Q1863" s="217"/>
      <c r="R1863" s="217"/>
      <c r="S1863" s="1158"/>
      <c r="T1863" s="394"/>
      <c r="BC1863" s="698"/>
      <c r="BD1863" s="15"/>
    </row>
    <row r="1864" s="695" customFormat="1" customHeight="1" spans="1:56">
      <c r="A1864" s="513"/>
      <c r="B1864" s="213"/>
      <c r="C1864" s="1198"/>
      <c r="D1864" s="409"/>
      <c r="E1864" s="390"/>
      <c r="F1864" s="1007"/>
      <c r="G1864" s="388"/>
      <c r="H1864" s="388"/>
      <c r="I1864" s="991"/>
      <c r="J1864" s="388"/>
      <c r="K1864" s="662"/>
      <c r="L1864" s="388"/>
      <c r="M1864" s="388"/>
      <c r="N1864" s="217"/>
      <c r="O1864" s="215"/>
      <c r="P1864" s="388"/>
      <c r="Q1864" s="388"/>
      <c r="R1864" s="215"/>
      <c r="S1864" s="1158"/>
      <c r="T1864" s="359"/>
      <c r="BC1864" s="698"/>
      <c r="BD1864" s="15"/>
    </row>
    <row r="1865" s="695" customFormat="1" ht="18.75" customHeight="1" spans="1:56">
      <c r="A1865" s="513"/>
      <c r="B1865" s="213"/>
      <c r="C1865" s="799"/>
      <c r="D1865" s="409"/>
      <c r="E1865" s="952"/>
      <c r="F1865" s="1007"/>
      <c r="G1865" s="217"/>
      <c r="H1865" s="217"/>
      <c r="I1865" s="915"/>
      <c r="J1865" s="217"/>
      <c r="K1865" s="662"/>
      <c r="L1865" s="388"/>
      <c r="M1865" s="217"/>
      <c r="N1865" s="217"/>
      <c r="O1865" s="217"/>
      <c r="P1865" s="217"/>
      <c r="Q1865" s="217"/>
      <c r="R1865" s="217"/>
      <c r="S1865" s="688"/>
      <c r="T1865" s="394"/>
      <c r="BC1865" s="698"/>
      <c r="BD1865" s="15"/>
    </row>
    <row r="1866" s="695" customFormat="1" customHeight="1" spans="1:56">
      <c r="A1866" s="513"/>
      <c r="B1866" s="213"/>
      <c r="C1866" s="1198"/>
      <c r="D1866" s="409"/>
      <c r="E1866" s="390"/>
      <c r="F1866" s="1007"/>
      <c r="G1866" s="388"/>
      <c r="H1866" s="388"/>
      <c r="I1866" s="991"/>
      <c r="J1866" s="388"/>
      <c r="K1866" s="662"/>
      <c r="L1866" s="388"/>
      <c r="M1866" s="388"/>
      <c r="N1866" s="217"/>
      <c r="O1866" s="215"/>
      <c r="P1866" s="388"/>
      <c r="Q1866" s="388"/>
      <c r="R1866" s="215"/>
      <c r="S1866" s="1158"/>
      <c r="T1866" s="359"/>
      <c r="BC1866" s="698"/>
      <c r="BD1866" s="15"/>
    </row>
    <row r="1867" s="695" customFormat="1" ht="18.75" customHeight="1" spans="1:56">
      <c r="A1867" s="513"/>
      <c r="B1867" s="213"/>
      <c r="C1867" s="799"/>
      <c r="D1867" s="409"/>
      <c r="E1867" s="390"/>
      <c r="F1867" s="1215"/>
      <c r="G1867" s="526"/>
      <c r="H1867" s="526"/>
      <c r="I1867" s="1216"/>
      <c r="J1867" s="526"/>
      <c r="K1867" s="662"/>
      <c r="L1867" s="388"/>
      <c r="M1867" s="217"/>
      <c r="N1867" s="217"/>
      <c r="O1867" s="217"/>
      <c r="P1867" s="217"/>
      <c r="Q1867" s="217"/>
      <c r="R1867" s="217"/>
      <c r="S1867" s="688"/>
      <c r="T1867" s="394"/>
      <c r="BC1867" s="698"/>
      <c r="BD1867" s="15"/>
    </row>
    <row r="1868" s="695" customFormat="1" customHeight="1" spans="1:56">
      <c r="A1868" s="513"/>
      <c r="B1868" s="213"/>
      <c r="C1868" s="1198"/>
      <c r="D1868" s="409"/>
      <c r="E1868" s="390"/>
      <c r="F1868" s="1007"/>
      <c r="G1868" s="388"/>
      <c r="H1868" s="388"/>
      <c r="I1868" s="991"/>
      <c r="J1868" s="388"/>
      <c r="K1868" s="662"/>
      <c r="L1868" s="388"/>
      <c r="M1868" s="388"/>
      <c r="N1868" s="217"/>
      <c r="O1868" s="215"/>
      <c r="P1868" s="388"/>
      <c r="Q1868" s="388"/>
      <c r="R1868" s="215"/>
      <c r="S1868" s="1158"/>
      <c r="T1868" s="359"/>
      <c r="BC1868" s="698"/>
      <c r="BD1868" s="15"/>
    </row>
    <row r="1869" s="695" customFormat="1" ht="18.75" customHeight="1" spans="1:56">
      <c r="A1869" s="513"/>
      <c r="B1869" s="213"/>
      <c r="C1869" s="799"/>
      <c r="D1869" s="409"/>
      <c r="E1869" s="952"/>
      <c r="F1869" s="1007"/>
      <c r="G1869" s="217"/>
      <c r="H1869" s="217"/>
      <c r="I1869" s="915"/>
      <c r="J1869" s="217"/>
      <c r="K1869" s="662"/>
      <c r="L1869" s="388"/>
      <c r="M1869" s="217"/>
      <c r="N1869" s="217"/>
      <c r="O1869" s="217"/>
      <c r="P1869" s="217"/>
      <c r="Q1869" s="217"/>
      <c r="R1869" s="217"/>
      <c r="S1869" s="688"/>
      <c r="T1869" s="394"/>
      <c r="BC1869" s="698"/>
      <c r="BD1869" s="15"/>
    </row>
    <row r="1870" s="695" customFormat="1" customHeight="1" spans="1:56">
      <c r="A1870" s="513"/>
      <c r="B1870" s="213"/>
      <c r="C1870" s="1198"/>
      <c r="D1870" s="409"/>
      <c r="E1870" s="390"/>
      <c r="F1870" s="1007"/>
      <c r="G1870" s="388"/>
      <c r="H1870" s="388"/>
      <c r="I1870" s="991"/>
      <c r="J1870" s="388"/>
      <c r="K1870" s="662"/>
      <c r="L1870" s="388"/>
      <c r="M1870" s="388"/>
      <c r="N1870" s="217"/>
      <c r="O1870" s="215"/>
      <c r="P1870" s="388"/>
      <c r="Q1870" s="388"/>
      <c r="R1870" s="215"/>
      <c r="S1870" s="1158"/>
      <c r="T1870" s="359"/>
      <c r="BC1870" s="698"/>
      <c r="BD1870" s="15"/>
    </row>
    <row r="1871" s="695" customFormat="1" ht="18.75" customHeight="1" spans="1:56">
      <c r="A1871" s="513"/>
      <c r="B1871" s="213"/>
      <c r="C1871" s="799"/>
      <c r="D1871" s="409"/>
      <c r="E1871" s="390"/>
      <c r="F1871" s="1215"/>
      <c r="G1871" s="526"/>
      <c r="H1871" s="526"/>
      <c r="I1871" s="1216"/>
      <c r="J1871" s="526"/>
      <c r="K1871" s="662"/>
      <c r="L1871" s="388"/>
      <c r="M1871" s="217"/>
      <c r="N1871" s="295"/>
      <c r="O1871" s="217"/>
      <c r="P1871" s="217"/>
      <c r="Q1871" s="217"/>
      <c r="R1871" s="217"/>
      <c r="S1871" s="1158"/>
      <c r="T1871" s="394"/>
      <c r="BC1871" s="698"/>
      <c r="BD1871" s="15"/>
    </row>
    <row r="1872" s="695" customFormat="1" customHeight="1" spans="1:56">
      <c r="A1872" s="513"/>
      <c r="B1872" s="213"/>
      <c r="C1872" s="1198"/>
      <c r="D1872" s="409"/>
      <c r="E1872" s="390"/>
      <c r="F1872" s="1007"/>
      <c r="G1872" s="388"/>
      <c r="H1872" s="388"/>
      <c r="I1872" s="991"/>
      <c r="J1872" s="388"/>
      <c r="K1872" s="662"/>
      <c r="L1872" s="388"/>
      <c r="M1872" s="388"/>
      <c r="N1872" s="217"/>
      <c r="O1872" s="215"/>
      <c r="P1872" s="388"/>
      <c r="Q1872" s="388"/>
      <c r="R1872" s="215"/>
      <c r="S1872" s="1158"/>
      <c r="T1872" s="359"/>
      <c r="BC1872" s="698"/>
      <c r="BD1872" s="15"/>
    </row>
    <row r="1873" s="695" customFormat="1" customHeight="1" spans="1:56">
      <c r="A1873" s="513"/>
      <c r="B1873" s="213"/>
      <c r="C1873" s="1198"/>
      <c r="D1873" s="409"/>
      <c r="E1873" s="390"/>
      <c r="F1873" s="1007"/>
      <c r="G1873" s="388"/>
      <c r="H1873" s="388"/>
      <c r="I1873" s="991"/>
      <c r="J1873" s="388"/>
      <c r="K1873" s="662"/>
      <c r="L1873" s="388"/>
      <c r="M1873" s="388"/>
      <c r="N1873" s="217"/>
      <c r="O1873" s="215"/>
      <c r="P1873" s="388"/>
      <c r="Q1873" s="388"/>
      <c r="R1873" s="215"/>
      <c r="S1873" s="1158"/>
      <c r="T1873" s="359"/>
      <c r="BC1873" s="698"/>
      <c r="BD1873" s="15"/>
    </row>
    <row r="1874" s="695" customFormat="1" ht="18.75" customHeight="1" spans="1:56">
      <c r="A1874" s="513"/>
      <c r="B1874" s="213"/>
      <c r="C1874" s="799"/>
      <c r="D1874" s="409"/>
      <c r="E1874" s="952"/>
      <c r="F1874" s="1007"/>
      <c r="G1874" s="217"/>
      <c r="H1874" s="388"/>
      <c r="I1874" s="991"/>
      <c r="J1874" s="388"/>
      <c r="K1874" s="662"/>
      <c r="L1874" s="388"/>
      <c r="M1874" s="217"/>
      <c r="N1874" s="217"/>
      <c r="O1874" s="217"/>
      <c r="P1874" s="217"/>
      <c r="Q1874" s="217"/>
      <c r="R1874" s="217"/>
      <c r="S1874" s="688"/>
      <c r="T1874" s="950"/>
      <c r="BC1874" s="698"/>
      <c r="BD1874" s="15"/>
    </row>
    <row r="1875" s="695" customFormat="1" customHeight="1" spans="1:56">
      <c r="A1875" s="513"/>
      <c r="B1875" s="213"/>
      <c r="C1875" s="1198"/>
      <c r="D1875" s="409"/>
      <c r="E1875" s="390"/>
      <c r="F1875" s="1007"/>
      <c r="G1875" s="388"/>
      <c r="H1875" s="388"/>
      <c r="I1875" s="991"/>
      <c r="J1875" s="388"/>
      <c r="K1875" s="662"/>
      <c r="L1875" s="388"/>
      <c r="M1875" s="388"/>
      <c r="N1875" s="217"/>
      <c r="O1875" s="215"/>
      <c r="P1875" s="388"/>
      <c r="Q1875" s="388"/>
      <c r="R1875" s="215"/>
      <c r="S1875" s="1158"/>
      <c r="T1875" s="359"/>
      <c r="BC1875" s="698"/>
      <c r="BD1875" s="15"/>
    </row>
    <row r="1876" s="695" customFormat="1" customHeight="1" spans="1:56">
      <c r="A1876" s="513"/>
      <c r="B1876" s="213"/>
      <c r="C1876" s="1198"/>
      <c r="D1876" s="409"/>
      <c r="E1876" s="390"/>
      <c r="F1876" s="1007"/>
      <c r="G1876" s="388"/>
      <c r="H1876" s="388"/>
      <c r="I1876" s="991"/>
      <c r="J1876" s="388"/>
      <c r="K1876" s="662"/>
      <c r="L1876" s="388"/>
      <c r="M1876" s="388"/>
      <c r="N1876" s="217"/>
      <c r="O1876" s="215"/>
      <c r="P1876" s="388"/>
      <c r="Q1876" s="388"/>
      <c r="R1876" s="215"/>
      <c r="S1876" s="1158"/>
      <c r="T1876" s="359"/>
      <c r="BC1876" s="698"/>
      <c r="BD1876" s="15"/>
    </row>
    <row r="1877" s="695" customFormat="1" ht="18.75" customHeight="1" spans="1:56">
      <c r="A1877" s="513"/>
      <c r="B1877" s="213"/>
      <c r="C1877" s="799"/>
      <c r="D1877" s="409"/>
      <c r="E1877" s="390"/>
      <c r="F1877" s="1215"/>
      <c r="G1877" s="526"/>
      <c r="H1877" s="388"/>
      <c r="I1877" s="991"/>
      <c r="J1877" s="388"/>
      <c r="K1877" s="662"/>
      <c r="L1877" s="388"/>
      <c r="M1877" s="217"/>
      <c r="N1877" s="217"/>
      <c r="O1877" s="217"/>
      <c r="P1877" s="217"/>
      <c r="Q1877" s="217"/>
      <c r="R1877" s="217"/>
      <c r="S1877" s="688"/>
      <c r="T1877" s="394"/>
      <c r="BC1877" s="698"/>
      <c r="BD1877" s="15"/>
    </row>
    <row r="1878" s="695" customFormat="1" customHeight="1" spans="1:56">
      <c r="A1878" s="513"/>
      <c r="B1878" s="213"/>
      <c r="C1878" s="1198"/>
      <c r="D1878" s="409"/>
      <c r="E1878" s="390"/>
      <c r="F1878" s="1007"/>
      <c r="G1878" s="388"/>
      <c r="H1878" s="388"/>
      <c r="I1878" s="991"/>
      <c r="J1878" s="388"/>
      <c r="K1878" s="662"/>
      <c r="L1878" s="388"/>
      <c r="M1878" s="388"/>
      <c r="N1878" s="217"/>
      <c r="O1878" s="215"/>
      <c r="P1878" s="388"/>
      <c r="Q1878" s="388"/>
      <c r="R1878" s="215"/>
      <c r="S1878" s="1158"/>
      <c r="T1878" s="359"/>
      <c r="BC1878" s="698"/>
      <c r="BD1878" s="15"/>
    </row>
    <row r="1879" s="695" customFormat="1" customHeight="1" spans="1:56">
      <c r="A1879" s="513"/>
      <c r="B1879" s="213"/>
      <c r="C1879" s="1198"/>
      <c r="D1879" s="409"/>
      <c r="E1879" s="390"/>
      <c r="F1879" s="1007"/>
      <c r="G1879" s="388"/>
      <c r="H1879" s="388"/>
      <c r="I1879" s="991"/>
      <c r="J1879" s="388"/>
      <c r="K1879" s="662"/>
      <c r="L1879" s="388"/>
      <c r="M1879" s="388"/>
      <c r="N1879" s="217"/>
      <c r="O1879" s="215"/>
      <c r="P1879" s="388"/>
      <c r="Q1879" s="388"/>
      <c r="R1879" s="215"/>
      <c r="S1879" s="1158"/>
      <c r="T1879" s="359"/>
      <c r="BC1879" s="1148"/>
      <c r="BD1879" s="15"/>
    </row>
    <row r="1880" s="695" customFormat="1" ht="18.75" customHeight="1" spans="1:56">
      <c r="A1880" s="513"/>
      <c r="B1880" s="213"/>
      <c r="C1880" s="799"/>
      <c r="D1880" s="409"/>
      <c r="E1880" s="952"/>
      <c r="F1880" s="1007"/>
      <c r="G1880" s="217"/>
      <c r="H1880" s="217"/>
      <c r="I1880" s="915"/>
      <c r="J1880" s="217"/>
      <c r="K1880" s="662"/>
      <c r="L1880" s="388"/>
      <c r="M1880" s="217"/>
      <c r="N1880" s="295"/>
      <c r="O1880" s="217"/>
      <c r="P1880" s="217"/>
      <c r="Q1880" s="217"/>
      <c r="R1880" s="217"/>
      <c r="S1880" s="1158"/>
      <c r="T1880" s="394"/>
      <c r="BC1880" s="1148"/>
      <c r="BD1880" s="13"/>
    </row>
    <row r="1881" s="695" customFormat="1" customHeight="1" spans="1:56">
      <c r="A1881" s="513"/>
      <c r="B1881" s="213"/>
      <c r="C1881" s="1198"/>
      <c r="D1881" s="409"/>
      <c r="E1881" s="390"/>
      <c r="F1881" s="1007"/>
      <c r="G1881" s="388"/>
      <c r="H1881" s="388"/>
      <c r="I1881" s="991"/>
      <c r="J1881" s="388"/>
      <c r="K1881" s="662"/>
      <c r="L1881" s="388"/>
      <c r="M1881" s="388"/>
      <c r="N1881" s="217"/>
      <c r="O1881" s="215"/>
      <c r="P1881" s="388"/>
      <c r="Q1881" s="388"/>
      <c r="R1881" s="215"/>
      <c r="S1881" s="1158"/>
      <c r="T1881" s="359"/>
      <c r="BC1881" s="1148"/>
      <c r="BD1881" s="13"/>
    </row>
    <row r="1882" s="695" customFormat="1" ht="18.75" customHeight="1" spans="1:56">
      <c r="A1882" s="513"/>
      <c r="B1882" s="213"/>
      <c r="C1882" s="799"/>
      <c r="D1882" s="409"/>
      <c r="E1882" s="390"/>
      <c r="F1882" s="1215"/>
      <c r="G1882" s="526"/>
      <c r="H1882" s="526"/>
      <c r="I1882" s="1216"/>
      <c r="J1882" s="526"/>
      <c r="K1882" s="662"/>
      <c r="L1882" s="388"/>
      <c r="M1882" s="217"/>
      <c r="N1882" s="295"/>
      <c r="O1882" s="217"/>
      <c r="P1882" s="217"/>
      <c r="Q1882" s="217"/>
      <c r="R1882" s="217"/>
      <c r="S1882" s="1158"/>
      <c r="T1882" s="394"/>
      <c r="BC1882" s="1148"/>
      <c r="BD1882" s="13"/>
    </row>
    <row r="1883" s="695" customFormat="1" customHeight="1" spans="1:56">
      <c r="A1883" s="513"/>
      <c r="B1883" s="213"/>
      <c r="C1883" s="1198"/>
      <c r="D1883" s="409"/>
      <c r="E1883" s="390"/>
      <c r="F1883" s="1007"/>
      <c r="G1883" s="388"/>
      <c r="H1883" s="388"/>
      <c r="I1883" s="991"/>
      <c r="J1883" s="388"/>
      <c r="K1883" s="662"/>
      <c r="L1883" s="388"/>
      <c r="M1883" s="388"/>
      <c r="N1883" s="217"/>
      <c r="O1883" s="215"/>
      <c r="P1883" s="388"/>
      <c r="Q1883" s="388"/>
      <c r="R1883" s="215"/>
      <c r="S1883" s="1158"/>
      <c r="T1883" s="359"/>
      <c r="BC1883" s="1148"/>
      <c r="BD1883" s="13"/>
    </row>
    <row r="1884" s="695" customFormat="1" customHeight="1" spans="1:56">
      <c r="A1884" s="513"/>
      <c r="B1884" s="213"/>
      <c r="C1884" s="1198"/>
      <c r="D1884" s="409"/>
      <c r="E1884" s="390"/>
      <c r="F1884" s="1007"/>
      <c r="G1884" s="388"/>
      <c r="H1884" s="388"/>
      <c r="I1884" s="991"/>
      <c r="J1884" s="388"/>
      <c r="K1884" s="662"/>
      <c r="L1884" s="388"/>
      <c r="M1884" s="388"/>
      <c r="N1884" s="217"/>
      <c r="O1884" s="215"/>
      <c r="P1884" s="388"/>
      <c r="Q1884" s="388"/>
      <c r="R1884" s="215"/>
      <c r="S1884" s="1158"/>
      <c r="T1884" s="394"/>
      <c r="BC1884" s="1148"/>
      <c r="BD1884" s="13"/>
    </row>
    <row r="1885" s="695" customFormat="1" customHeight="1" spans="1:56">
      <c r="A1885" s="513"/>
      <c r="B1885" s="213"/>
      <c r="C1885" s="1198"/>
      <c r="D1885" s="409"/>
      <c r="E1885" s="390"/>
      <c r="F1885" s="1007"/>
      <c r="G1885" s="388"/>
      <c r="H1885" s="388"/>
      <c r="I1885" s="991"/>
      <c r="J1885" s="388"/>
      <c r="K1885" s="662"/>
      <c r="L1885" s="388"/>
      <c r="M1885" s="388"/>
      <c r="N1885" s="217"/>
      <c r="O1885" s="215"/>
      <c r="P1885" s="388"/>
      <c r="Q1885" s="388"/>
      <c r="R1885" s="215"/>
      <c r="S1885" s="1158"/>
      <c r="T1885" s="359"/>
      <c r="BC1885" s="1148"/>
      <c r="BD1885" s="13"/>
    </row>
    <row r="1886" s="695" customFormat="1" customHeight="1" spans="1:56">
      <c r="A1886" s="513"/>
      <c r="B1886" s="213"/>
      <c r="C1886" s="1198"/>
      <c r="D1886" s="409"/>
      <c r="E1886" s="390"/>
      <c r="F1886" s="1007"/>
      <c r="G1886" s="388"/>
      <c r="H1886" s="388"/>
      <c r="I1886" s="991"/>
      <c r="J1886" s="388"/>
      <c r="K1886" s="662"/>
      <c r="L1886" s="388"/>
      <c r="M1886" s="388"/>
      <c r="N1886" s="217"/>
      <c r="O1886" s="215"/>
      <c r="P1886" s="388"/>
      <c r="Q1886" s="388"/>
      <c r="R1886" s="215"/>
      <c r="S1886" s="1158"/>
      <c r="T1886" s="359"/>
      <c r="BC1886" s="1148"/>
      <c r="BD1886" s="13"/>
    </row>
    <row r="1887" s="695" customFormat="1" customHeight="1" spans="1:56">
      <c r="A1887" s="513"/>
      <c r="B1887" s="213"/>
      <c r="C1887" s="1198"/>
      <c r="D1887" s="409"/>
      <c r="E1887" s="390"/>
      <c r="F1887" s="1007"/>
      <c r="G1887" s="388"/>
      <c r="H1887" s="388"/>
      <c r="I1887" s="991"/>
      <c r="J1887" s="388"/>
      <c r="K1887" s="662"/>
      <c r="L1887" s="388"/>
      <c r="M1887" s="388"/>
      <c r="N1887" s="217"/>
      <c r="O1887" s="215"/>
      <c r="P1887" s="388"/>
      <c r="Q1887" s="388"/>
      <c r="R1887" s="215"/>
      <c r="S1887" s="1158"/>
      <c r="T1887" s="394"/>
      <c r="BC1887" s="1148"/>
      <c r="BD1887" s="13"/>
    </row>
    <row r="1888" s="695" customFormat="1" customHeight="1" spans="1:56">
      <c r="A1888" s="513"/>
      <c r="B1888" s="213"/>
      <c r="C1888" s="1198"/>
      <c r="D1888" s="409"/>
      <c r="E1888" s="390"/>
      <c r="F1888" s="1007"/>
      <c r="G1888" s="388"/>
      <c r="H1888" s="388"/>
      <c r="I1888" s="991"/>
      <c r="J1888" s="388"/>
      <c r="K1888" s="662"/>
      <c r="L1888" s="388"/>
      <c r="M1888" s="388"/>
      <c r="N1888" s="217"/>
      <c r="O1888" s="215"/>
      <c r="P1888" s="388"/>
      <c r="Q1888" s="388"/>
      <c r="R1888" s="215"/>
      <c r="S1888" s="1158"/>
      <c r="T1888" s="359"/>
      <c r="BC1888" s="1148"/>
      <c r="BD1888" s="13"/>
    </row>
    <row r="1889" s="695" customFormat="1" customHeight="1" spans="1:56">
      <c r="A1889" s="513"/>
      <c r="B1889" s="213"/>
      <c r="C1889" s="1198"/>
      <c r="D1889" s="409"/>
      <c r="E1889" s="390"/>
      <c r="F1889" s="1007"/>
      <c r="G1889" s="388"/>
      <c r="H1889" s="388"/>
      <c r="I1889" s="991"/>
      <c r="J1889" s="388"/>
      <c r="K1889" s="662"/>
      <c r="L1889" s="388"/>
      <c r="M1889" s="388"/>
      <c r="N1889" s="217"/>
      <c r="O1889" s="215"/>
      <c r="P1889" s="217"/>
      <c r="Q1889" s="217"/>
      <c r="R1889" s="217"/>
      <c r="S1889" s="1158"/>
      <c r="T1889" s="359"/>
      <c r="BC1889" s="1148"/>
      <c r="BD1889" s="13"/>
    </row>
    <row r="1890" s="695" customFormat="1" customHeight="1" spans="1:56">
      <c r="A1890" s="513"/>
      <c r="B1890" s="213"/>
      <c r="C1890" s="1198"/>
      <c r="D1890" s="409"/>
      <c r="E1890" s="390"/>
      <c r="F1890" s="1007"/>
      <c r="G1890" s="388"/>
      <c r="H1890" s="388"/>
      <c r="I1890" s="991"/>
      <c r="J1890" s="388"/>
      <c r="K1890" s="662"/>
      <c r="L1890" s="388"/>
      <c r="M1890" s="388"/>
      <c r="N1890" s="217"/>
      <c r="O1890" s="215"/>
      <c r="P1890" s="217"/>
      <c r="Q1890" s="217"/>
      <c r="R1890" s="217"/>
      <c r="S1890" s="688"/>
      <c r="T1890" s="359"/>
      <c r="BC1890" s="1148"/>
      <c r="BD1890" s="13"/>
    </row>
    <row r="1891" s="695" customFormat="1" customHeight="1" spans="1:56">
      <c r="A1891" s="513"/>
      <c r="B1891" s="213"/>
      <c r="C1891" s="1198"/>
      <c r="D1891" s="409"/>
      <c r="E1891" s="390"/>
      <c r="F1891" s="1007"/>
      <c r="G1891" s="388"/>
      <c r="H1891" s="388"/>
      <c r="I1891" s="991"/>
      <c r="J1891" s="388"/>
      <c r="K1891" s="662"/>
      <c r="L1891" s="388"/>
      <c r="M1891" s="388"/>
      <c r="N1891" s="217"/>
      <c r="O1891" s="215"/>
      <c r="P1891" s="388"/>
      <c r="Q1891" s="388"/>
      <c r="R1891" s="215"/>
      <c r="S1891" s="1158"/>
      <c r="T1891" s="394"/>
      <c r="BC1891" s="1148"/>
      <c r="BD1891" s="13"/>
    </row>
    <row r="1892" s="695" customFormat="1" customHeight="1" spans="1:56">
      <c r="A1892" s="513"/>
      <c r="B1892" s="213"/>
      <c r="C1892" s="1198"/>
      <c r="D1892" s="409"/>
      <c r="E1892" s="390"/>
      <c r="F1892" s="1007"/>
      <c r="G1892" s="388"/>
      <c r="H1892" s="388"/>
      <c r="I1892" s="991"/>
      <c r="J1892" s="388"/>
      <c r="K1892" s="662"/>
      <c r="L1892" s="388"/>
      <c r="M1892" s="388"/>
      <c r="N1892" s="217"/>
      <c r="O1892" s="215"/>
      <c r="P1892" s="388"/>
      <c r="Q1892" s="388"/>
      <c r="R1892" s="215"/>
      <c r="S1892" s="1158"/>
      <c r="T1892" s="359"/>
      <c r="BC1892" s="1148"/>
      <c r="BD1892" s="13"/>
    </row>
    <row r="1893" s="695" customFormat="1" customHeight="1" spans="1:56">
      <c r="A1893" s="513"/>
      <c r="B1893" s="213"/>
      <c r="C1893" s="1198"/>
      <c r="D1893" s="409"/>
      <c r="E1893" s="390"/>
      <c r="F1893" s="1007"/>
      <c r="G1893" s="388"/>
      <c r="H1893" s="388"/>
      <c r="I1893" s="991"/>
      <c r="J1893" s="388"/>
      <c r="K1893" s="662"/>
      <c r="L1893" s="388"/>
      <c r="M1893" s="388"/>
      <c r="N1893" s="217"/>
      <c r="O1893" s="215"/>
      <c r="P1893" s="217"/>
      <c r="Q1893" s="217"/>
      <c r="R1893" s="217"/>
      <c r="S1893" s="1158"/>
      <c r="T1893" s="359"/>
      <c r="BC1893" s="1148"/>
      <c r="BD1893" s="13"/>
    </row>
    <row r="1894" s="695" customFormat="1" customHeight="1" spans="1:56">
      <c r="A1894" s="513"/>
      <c r="B1894" s="213"/>
      <c r="C1894" s="1198"/>
      <c r="D1894" s="409"/>
      <c r="E1894" s="390"/>
      <c r="F1894" s="1007"/>
      <c r="G1894" s="388"/>
      <c r="H1894" s="388"/>
      <c r="I1894" s="991"/>
      <c r="J1894" s="388"/>
      <c r="K1894" s="662"/>
      <c r="L1894" s="388"/>
      <c r="M1894" s="388"/>
      <c r="N1894" s="217"/>
      <c r="O1894" s="215"/>
      <c r="P1894" s="217"/>
      <c r="Q1894" s="217"/>
      <c r="R1894" s="217"/>
      <c r="S1894" s="688"/>
      <c r="T1894" s="359"/>
      <c r="BC1894" s="1148"/>
      <c r="BD1894" s="13"/>
    </row>
    <row r="1895" s="695" customFormat="1" customHeight="1" spans="1:56">
      <c r="A1895" s="513"/>
      <c r="B1895" s="213"/>
      <c r="C1895" s="1198"/>
      <c r="D1895" s="409"/>
      <c r="E1895" s="390"/>
      <c r="F1895" s="1007"/>
      <c r="G1895" s="388"/>
      <c r="H1895" s="388"/>
      <c r="I1895" s="991"/>
      <c r="J1895" s="388"/>
      <c r="K1895" s="662"/>
      <c r="L1895" s="388"/>
      <c r="M1895" s="388"/>
      <c r="N1895" s="217"/>
      <c r="O1895" s="215"/>
      <c r="P1895" s="217"/>
      <c r="Q1895" s="217"/>
      <c r="R1895" s="217"/>
      <c r="S1895" s="688"/>
      <c r="T1895" s="359"/>
      <c r="BC1895" s="1148"/>
      <c r="BD1895" s="13"/>
    </row>
    <row r="1896" s="695" customFormat="1" customHeight="1" spans="1:56">
      <c r="A1896" s="513"/>
      <c r="B1896" s="213"/>
      <c r="C1896" s="1198"/>
      <c r="D1896" s="409"/>
      <c r="E1896" s="390"/>
      <c r="F1896" s="1007"/>
      <c r="G1896" s="388"/>
      <c r="H1896" s="388"/>
      <c r="I1896" s="991"/>
      <c r="J1896" s="388"/>
      <c r="K1896" s="662"/>
      <c r="L1896" s="388"/>
      <c r="M1896" s="388"/>
      <c r="N1896" s="217"/>
      <c r="O1896" s="215"/>
      <c r="P1896" s="217"/>
      <c r="Q1896" s="217"/>
      <c r="R1896" s="217"/>
      <c r="S1896" s="688"/>
      <c r="T1896" s="359"/>
      <c r="BC1896" s="1148"/>
      <c r="BD1896" s="13"/>
    </row>
    <row r="1897" s="695" customFormat="1" customHeight="1" spans="1:56">
      <c r="A1897" s="513"/>
      <c r="B1897" s="213"/>
      <c r="C1897" s="1198"/>
      <c r="D1897" s="409"/>
      <c r="E1897" s="390"/>
      <c r="F1897" s="1007"/>
      <c r="G1897" s="388"/>
      <c r="H1897" s="388"/>
      <c r="I1897" s="991"/>
      <c r="J1897" s="388"/>
      <c r="K1897" s="662"/>
      <c r="L1897" s="388"/>
      <c r="M1897" s="388"/>
      <c r="N1897" s="217"/>
      <c r="O1897" s="215"/>
      <c r="P1897" s="388"/>
      <c r="Q1897" s="388"/>
      <c r="R1897" s="215"/>
      <c r="S1897" s="1158"/>
      <c r="T1897" s="359"/>
      <c r="BC1897" s="1148"/>
      <c r="BD1897" s="13"/>
    </row>
    <row r="1898" s="695" customFormat="1" customHeight="1" spans="1:56">
      <c r="A1898" s="513"/>
      <c r="B1898" s="213"/>
      <c r="C1898" s="1198"/>
      <c r="D1898" s="409"/>
      <c r="E1898" s="390"/>
      <c r="F1898" s="1007"/>
      <c r="G1898" s="388"/>
      <c r="H1898" s="388"/>
      <c r="I1898" s="991"/>
      <c r="J1898" s="388"/>
      <c r="K1898" s="662"/>
      <c r="L1898" s="388"/>
      <c r="M1898" s="388"/>
      <c r="N1898" s="217"/>
      <c r="O1898" s="215"/>
      <c r="P1898" s="217"/>
      <c r="Q1898" s="217"/>
      <c r="R1898" s="217"/>
      <c r="S1898" s="1158"/>
      <c r="T1898" s="359"/>
      <c r="BC1898" s="1148"/>
      <c r="BD1898" s="13"/>
    </row>
    <row r="1899" s="695" customFormat="1" customHeight="1" spans="1:56">
      <c r="A1899" s="513"/>
      <c r="B1899" s="213"/>
      <c r="C1899" s="1198"/>
      <c r="D1899" s="409"/>
      <c r="E1899" s="390"/>
      <c r="F1899" s="1007"/>
      <c r="G1899" s="388"/>
      <c r="H1899" s="388"/>
      <c r="I1899" s="991"/>
      <c r="J1899" s="388"/>
      <c r="K1899" s="662"/>
      <c r="L1899" s="388"/>
      <c r="M1899" s="388"/>
      <c r="N1899" s="217"/>
      <c r="O1899" s="215"/>
      <c r="P1899" s="217"/>
      <c r="Q1899" s="217"/>
      <c r="R1899" s="217"/>
      <c r="S1899" s="688"/>
      <c r="T1899" s="359"/>
      <c r="BC1899" s="1148"/>
      <c r="BD1899" s="13"/>
    </row>
    <row r="1900" s="695" customFormat="1" customHeight="1" spans="1:56">
      <c r="A1900" s="513"/>
      <c r="B1900" s="213"/>
      <c r="C1900" s="1198"/>
      <c r="D1900" s="409"/>
      <c r="E1900" s="390"/>
      <c r="F1900" s="1007"/>
      <c r="G1900" s="388"/>
      <c r="H1900" s="388"/>
      <c r="I1900" s="991"/>
      <c r="J1900" s="388"/>
      <c r="K1900" s="662"/>
      <c r="L1900" s="388"/>
      <c r="M1900" s="388"/>
      <c r="N1900" s="217"/>
      <c r="O1900" s="215"/>
      <c r="P1900" s="217"/>
      <c r="Q1900" s="217"/>
      <c r="R1900" s="217"/>
      <c r="S1900" s="688"/>
      <c r="T1900" s="359"/>
      <c r="BC1900" s="1148"/>
      <c r="BD1900" s="13"/>
    </row>
    <row r="1901" s="695" customFormat="1" customHeight="1" spans="1:56">
      <c r="A1901" s="513"/>
      <c r="B1901" s="213"/>
      <c r="C1901" s="1198"/>
      <c r="D1901" s="409"/>
      <c r="E1901" s="390"/>
      <c r="F1901" s="1007"/>
      <c r="G1901" s="388"/>
      <c r="H1901" s="388"/>
      <c r="I1901" s="991"/>
      <c r="J1901" s="388"/>
      <c r="K1901" s="662"/>
      <c r="L1901" s="388"/>
      <c r="M1901" s="388"/>
      <c r="N1901" s="217"/>
      <c r="O1901" s="215"/>
      <c r="P1901" s="217"/>
      <c r="Q1901" s="217"/>
      <c r="R1901" s="217"/>
      <c r="S1901" s="1158"/>
      <c r="T1901" s="359"/>
      <c r="BC1901" s="698"/>
      <c r="BD1901" s="13"/>
    </row>
    <row r="1902" s="695" customFormat="1" customHeight="1" spans="1:56">
      <c r="A1902" s="513"/>
      <c r="B1902" s="213"/>
      <c r="C1902" s="1198"/>
      <c r="D1902" s="409"/>
      <c r="E1902" s="390"/>
      <c r="F1902" s="1007"/>
      <c r="G1902" s="388"/>
      <c r="H1902" s="388"/>
      <c r="I1902" s="991"/>
      <c r="J1902" s="388"/>
      <c r="K1902" s="662"/>
      <c r="L1902" s="388"/>
      <c r="M1902" s="388"/>
      <c r="N1902" s="217"/>
      <c r="O1902" s="215"/>
      <c r="P1902" s="217"/>
      <c r="Q1902" s="217"/>
      <c r="R1902" s="217"/>
      <c r="S1902" s="688"/>
      <c r="T1902" s="359"/>
      <c r="BC1902" s="698"/>
      <c r="BD1902" s="15"/>
    </row>
    <row r="1903" s="695" customFormat="1" customHeight="1" spans="1:56">
      <c r="A1903" s="513"/>
      <c r="B1903" s="213"/>
      <c r="C1903" s="1198"/>
      <c r="D1903" s="409"/>
      <c r="E1903" s="390"/>
      <c r="F1903" s="1007"/>
      <c r="G1903" s="388"/>
      <c r="H1903" s="388"/>
      <c r="I1903" s="991"/>
      <c r="J1903" s="388"/>
      <c r="K1903" s="662"/>
      <c r="L1903" s="388"/>
      <c r="M1903" s="388"/>
      <c r="N1903" s="217"/>
      <c r="O1903" s="215"/>
      <c r="P1903" s="388"/>
      <c r="Q1903" s="388"/>
      <c r="R1903" s="215"/>
      <c r="S1903" s="1158"/>
      <c r="T1903" s="394"/>
      <c r="BC1903" s="698"/>
      <c r="BD1903" s="15"/>
    </row>
    <row r="1904" s="695" customFormat="1" customHeight="1" spans="1:56">
      <c r="A1904" s="513"/>
      <c r="B1904" s="213"/>
      <c r="C1904" s="1198"/>
      <c r="D1904" s="409"/>
      <c r="E1904" s="390"/>
      <c r="F1904" s="1007"/>
      <c r="G1904" s="388"/>
      <c r="H1904" s="388"/>
      <c r="I1904" s="991"/>
      <c r="J1904" s="388"/>
      <c r="K1904" s="662"/>
      <c r="L1904" s="388"/>
      <c r="M1904" s="388"/>
      <c r="N1904" s="217"/>
      <c r="O1904" s="215"/>
      <c r="P1904" s="388"/>
      <c r="Q1904" s="388"/>
      <c r="R1904" s="215"/>
      <c r="S1904" s="1158"/>
      <c r="T1904" s="359"/>
      <c r="BC1904" s="698"/>
      <c r="BD1904" s="15"/>
    </row>
    <row r="1905" s="695" customFormat="1" customHeight="1" spans="1:56">
      <c r="A1905" s="513"/>
      <c r="B1905" s="213"/>
      <c r="C1905" s="1198"/>
      <c r="D1905" s="409"/>
      <c r="E1905" s="390"/>
      <c r="F1905" s="1007"/>
      <c r="G1905" s="388"/>
      <c r="H1905" s="388"/>
      <c r="I1905" s="991"/>
      <c r="J1905" s="388"/>
      <c r="K1905" s="662"/>
      <c r="L1905" s="388"/>
      <c r="M1905" s="388"/>
      <c r="N1905" s="217"/>
      <c r="O1905" s="215"/>
      <c r="P1905" s="388"/>
      <c r="Q1905" s="388"/>
      <c r="R1905" s="215"/>
      <c r="S1905" s="1158"/>
      <c r="T1905" s="359"/>
      <c r="BC1905" s="698"/>
      <c r="BD1905" s="15"/>
    </row>
    <row r="1906" s="695" customFormat="1" customHeight="1" spans="1:56">
      <c r="A1906" s="513"/>
      <c r="B1906" s="213"/>
      <c r="C1906" s="1198"/>
      <c r="D1906" s="409"/>
      <c r="E1906" s="390"/>
      <c r="F1906" s="1007"/>
      <c r="G1906" s="388"/>
      <c r="H1906" s="388"/>
      <c r="I1906" s="991"/>
      <c r="J1906" s="388"/>
      <c r="K1906" s="662"/>
      <c r="L1906" s="388"/>
      <c r="M1906" s="388"/>
      <c r="N1906" s="217"/>
      <c r="O1906" s="215"/>
      <c r="P1906" s="388"/>
      <c r="Q1906" s="388"/>
      <c r="R1906" s="215"/>
      <c r="S1906" s="1158"/>
      <c r="T1906" s="394"/>
      <c r="BC1906" s="698"/>
      <c r="BD1906" s="15"/>
    </row>
    <row r="1907" s="695" customFormat="1" customHeight="1" spans="1:56">
      <c r="A1907" s="513"/>
      <c r="B1907" s="213"/>
      <c r="C1907" s="1198"/>
      <c r="D1907" s="409"/>
      <c r="E1907" s="390"/>
      <c r="F1907" s="1007"/>
      <c r="G1907" s="388"/>
      <c r="H1907" s="388"/>
      <c r="I1907" s="991"/>
      <c r="J1907" s="388"/>
      <c r="K1907" s="662"/>
      <c r="L1907" s="388"/>
      <c r="M1907" s="388"/>
      <c r="N1907" s="217"/>
      <c r="O1907" s="215"/>
      <c r="P1907" s="388"/>
      <c r="Q1907" s="388"/>
      <c r="R1907" s="215"/>
      <c r="S1907" s="1158"/>
      <c r="T1907" s="359"/>
      <c r="BC1907" s="1148"/>
      <c r="BD1907" s="15"/>
    </row>
    <row r="1908" s="695" customFormat="1" customHeight="1" spans="1:56">
      <c r="A1908" s="513"/>
      <c r="B1908" s="213"/>
      <c r="C1908" s="1198"/>
      <c r="D1908" s="409"/>
      <c r="E1908" s="390"/>
      <c r="F1908" s="1007"/>
      <c r="G1908" s="388"/>
      <c r="H1908" s="388"/>
      <c r="I1908" s="991"/>
      <c r="J1908" s="388"/>
      <c r="K1908" s="662"/>
      <c r="L1908" s="388"/>
      <c r="M1908" s="388"/>
      <c r="N1908" s="217"/>
      <c r="O1908" s="215"/>
      <c r="P1908" s="388"/>
      <c r="Q1908" s="388"/>
      <c r="R1908" s="215"/>
      <c r="S1908" s="1158"/>
      <c r="T1908" s="359"/>
      <c r="BC1908" s="1148"/>
      <c r="BD1908" s="13"/>
    </row>
    <row r="1909" s="695" customFormat="1" customHeight="1" spans="1:56">
      <c r="A1909" s="513"/>
      <c r="B1909" s="213"/>
      <c r="C1909" s="1198"/>
      <c r="D1909" s="409"/>
      <c r="E1909" s="390"/>
      <c r="F1909" s="1007"/>
      <c r="G1909" s="388"/>
      <c r="H1909" s="388"/>
      <c r="I1909" s="991"/>
      <c r="J1909" s="388"/>
      <c r="K1909" s="662"/>
      <c r="L1909" s="388"/>
      <c r="M1909" s="388"/>
      <c r="N1909" s="217"/>
      <c r="O1909" s="215"/>
      <c r="P1909" s="388"/>
      <c r="Q1909" s="388"/>
      <c r="R1909" s="215"/>
      <c r="S1909" s="1158"/>
      <c r="T1909" s="359"/>
      <c r="BC1909" s="1148"/>
      <c r="BD1909" s="13"/>
    </row>
    <row r="1910" s="695" customFormat="1" customHeight="1" spans="1:56">
      <c r="A1910" s="513"/>
      <c r="B1910" s="213"/>
      <c r="C1910" s="1198"/>
      <c r="D1910" s="409"/>
      <c r="E1910" s="390"/>
      <c r="F1910" s="1007"/>
      <c r="G1910" s="388"/>
      <c r="H1910" s="388"/>
      <c r="I1910" s="991"/>
      <c r="J1910" s="388"/>
      <c r="K1910" s="662"/>
      <c r="L1910" s="388"/>
      <c r="M1910" s="388"/>
      <c r="N1910" s="217"/>
      <c r="O1910" s="215"/>
      <c r="P1910" s="388"/>
      <c r="Q1910" s="388"/>
      <c r="R1910" s="215"/>
      <c r="S1910" s="1158"/>
      <c r="T1910" s="359"/>
      <c r="BC1910" s="1148"/>
      <c r="BD1910" s="13"/>
    </row>
    <row r="1911" s="695" customFormat="1" customHeight="1" spans="1:56">
      <c r="A1911" s="513"/>
      <c r="B1911" s="213"/>
      <c r="C1911" s="1198"/>
      <c r="D1911" s="409"/>
      <c r="E1911" s="390"/>
      <c r="F1911" s="1007"/>
      <c r="G1911" s="388"/>
      <c r="H1911" s="388"/>
      <c r="I1911" s="991"/>
      <c r="J1911" s="388"/>
      <c r="K1911" s="662"/>
      <c r="L1911" s="388"/>
      <c r="M1911" s="388"/>
      <c r="N1911" s="217"/>
      <c r="O1911" s="215"/>
      <c r="P1911" s="388"/>
      <c r="Q1911" s="388"/>
      <c r="R1911" s="215"/>
      <c r="S1911" s="1158"/>
      <c r="T1911" s="359"/>
      <c r="BC1911" s="1148"/>
      <c r="BD1911" s="13"/>
    </row>
    <row r="1912" s="695" customFormat="1" customHeight="1" spans="1:56">
      <c r="A1912" s="513"/>
      <c r="B1912" s="213"/>
      <c r="C1912" s="1198"/>
      <c r="D1912" s="409"/>
      <c r="E1912" s="390"/>
      <c r="F1912" s="1007"/>
      <c r="G1912" s="388"/>
      <c r="H1912" s="388"/>
      <c r="I1912" s="991"/>
      <c r="J1912" s="388"/>
      <c r="K1912" s="662"/>
      <c r="L1912" s="388"/>
      <c r="M1912" s="388"/>
      <c r="N1912" s="217"/>
      <c r="O1912" s="215"/>
      <c r="P1912" s="217"/>
      <c r="Q1912" s="217"/>
      <c r="R1912" s="217"/>
      <c r="S1912" s="1158"/>
      <c r="T1912" s="359"/>
      <c r="BC1912" s="1148"/>
      <c r="BD1912" s="13"/>
    </row>
    <row r="1913" s="695" customFormat="1" customHeight="1" spans="1:56">
      <c r="A1913" s="513"/>
      <c r="B1913" s="213"/>
      <c r="C1913" s="1198"/>
      <c r="D1913" s="409"/>
      <c r="E1913" s="390"/>
      <c r="F1913" s="1007"/>
      <c r="G1913" s="388"/>
      <c r="H1913" s="388"/>
      <c r="I1913" s="991"/>
      <c r="J1913" s="388"/>
      <c r="K1913" s="662"/>
      <c r="L1913" s="388"/>
      <c r="M1913" s="388"/>
      <c r="N1913" s="217"/>
      <c r="O1913" s="215"/>
      <c r="P1913" s="217"/>
      <c r="Q1913" s="217"/>
      <c r="R1913" s="217"/>
      <c r="S1913" s="688"/>
      <c r="T1913" s="359"/>
      <c r="BC1913" s="1148"/>
      <c r="BD1913" s="13"/>
    </row>
    <row r="1914" s="695" customFormat="1" customHeight="1" spans="1:56">
      <c r="A1914" s="513"/>
      <c r="B1914" s="213"/>
      <c r="C1914" s="1198"/>
      <c r="D1914" s="409"/>
      <c r="E1914" s="390"/>
      <c r="F1914" s="1007"/>
      <c r="G1914" s="388"/>
      <c r="H1914" s="388"/>
      <c r="I1914" s="991"/>
      <c r="J1914" s="388"/>
      <c r="K1914" s="662"/>
      <c r="L1914" s="388"/>
      <c r="M1914" s="388"/>
      <c r="N1914" s="217"/>
      <c r="O1914" s="215"/>
      <c r="P1914" s="217"/>
      <c r="Q1914" s="217"/>
      <c r="R1914" s="217"/>
      <c r="S1914" s="688"/>
      <c r="T1914" s="359"/>
      <c r="BC1914" s="1148"/>
      <c r="BD1914" s="13"/>
    </row>
    <row r="1915" s="695" customFormat="1" customHeight="1" spans="1:56">
      <c r="A1915" s="513"/>
      <c r="B1915" s="213"/>
      <c r="C1915" s="1198"/>
      <c r="D1915" s="409"/>
      <c r="E1915" s="390"/>
      <c r="F1915" s="1007"/>
      <c r="G1915" s="388"/>
      <c r="H1915" s="388"/>
      <c r="I1915" s="991"/>
      <c r="J1915" s="388"/>
      <c r="K1915" s="662"/>
      <c r="L1915" s="388"/>
      <c r="M1915" s="388"/>
      <c r="N1915" s="217"/>
      <c r="O1915" s="215"/>
      <c r="P1915" s="217"/>
      <c r="Q1915" s="217"/>
      <c r="R1915" s="217"/>
      <c r="S1915" s="1158"/>
      <c r="T1915" s="359"/>
      <c r="BC1915" s="1148"/>
      <c r="BD1915" s="13"/>
    </row>
    <row r="1916" s="695" customFormat="1" customHeight="1" spans="1:56">
      <c r="A1916" s="513"/>
      <c r="B1916" s="213"/>
      <c r="C1916" s="1198"/>
      <c r="D1916" s="409"/>
      <c r="E1916" s="390"/>
      <c r="F1916" s="1007"/>
      <c r="G1916" s="388"/>
      <c r="H1916" s="388"/>
      <c r="I1916" s="991"/>
      <c r="J1916" s="388"/>
      <c r="K1916" s="662"/>
      <c r="L1916" s="388"/>
      <c r="M1916" s="388"/>
      <c r="N1916" s="217"/>
      <c r="O1916" s="215"/>
      <c r="P1916" s="217"/>
      <c r="Q1916" s="217"/>
      <c r="R1916" s="217"/>
      <c r="S1916" s="688"/>
      <c r="T1916" s="359"/>
      <c r="BC1916" s="1148"/>
      <c r="BD1916" s="13"/>
    </row>
    <row r="1917" s="695" customFormat="1" customHeight="1" spans="1:56">
      <c r="A1917" s="513"/>
      <c r="B1917" s="213"/>
      <c r="C1917" s="1198"/>
      <c r="D1917" s="409"/>
      <c r="E1917" s="390"/>
      <c r="F1917" s="1007"/>
      <c r="G1917" s="388"/>
      <c r="H1917" s="388"/>
      <c r="I1917" s="991"/>
      <c r="J1917" s="388"/>
      <c r="K1917" s="662"/>
      <c r="L1917" s="388"/>
      <c r="M1917" s="388"/>
      <c r="N1917" s="217"/>
      <c r="O1917" s="215"/>
      <c r="P1917" s="217"/>
      <c r="Q1917" s="217"/>
      <c r="R1917" s="217"/>
      <c r="S1917" s="1158"/>
      <c r="T1917" s="359"/>
      <c r="BC1917" s="1148"/>
      <c r="BD1917" s="13"/>
    </row>
    <row r="1918" s="695" customFormat="1" customHeight="1" spans="1:56">
      <c r="A1918" s="513"/>
      <c r="B1918" s="213"/>
      <c r="C1918" s="1198"/>
      <c r="D1918" s="409"/>
      <c r="E1918" s="390"/>
      <c r="F1918" s="1007"/>
      <c r="G1918" s="388"/>
      <c r="H1918" s="388"/>
      <c r="I1918" s="991"/>
      <c r="J1918" s="388"/>
      <c r="K1918" s="662"/>
      <c r="L1918" s="388"/>
      <c r="M1918" s="388"/>
      <c r="N1918" s="217"/>
      <c r="O1918" s="215"/>
      <c r="P1918" s="217"/>
      <c r="Q1918" s="217"/>
      <c r="R1918" s="217"/>
      <c r="S1918" s="688"/>
      <c r="T1918" s="359"/>
      <c r="BC1918" s="1148"/>
      <c r="BD1918" s="13"/>
    </row>
    <row r="1919" s="695" customFormat="1" customHeight="1" spans="1:56">
      <c r="A1919" s="513"/>
      <c r="B1919" s="213"/>
      <c r="C1919" s="1198"/>
      <c r="D1919" s="409"/>
      <c r="E1919" s="390"/>
      <c r="F1919" s="1007"/>
      <c r="G1919" s="388"/>
      <c r="H1919" s="388"/>
      <c r="I1919" s="991"/>
      <c r="J1919" s="388"/>
      <c r="K1919" s="662"/>
      <c r="L1919" s="388"/>
      <c r="M1919" s="388"/>
      <c r="N1919" s="217"/>
      <c r="O1919" s="215"/>
      <c r="P1919" s="217"/>
      <c r="Q1919" s="217"/>
      <c r="R1919" s="217"/>
      <c r="S1919" s="688"/>
      <c r="T1919" s="359"/>
      <c r="BC1919" s="1148"/>
      <c r="BD1919" s="13"/>
    </row>
    <row r="1920" s="695" customFormat="1" customHeight="1" spans="1:56">
      <c r="A1920" s="513"/>
      <c r="B1920" s="213"/>
      <c r="C1920" s="1198"/>
      <c r="D1920" s="409"/>
      <c r="E1920" s="390"/>
      <c r="F1920" s="1007"/>
      <c r="G1920" s="388"/>
      <c r="H1920" s="388"/>
      <c r="I1920" s="991"/>
      <c r="J1920" s="388"/>
      <c r="K1920" s="662"/>
      <c r="L1920" s="388"/>
      <c r="M1920" s="388"/>
      <c r="N1920" s="217"/>
      <c r="O1920" s="215"/>
      <c r="P1920" s="217"/>
      <c r="Q1920" s="217"/>
      <c r="R1920" s="217"/>
      <c r="S1920" s="688"/>
      <c r="T1920" s="359"/>
      <c r="BC1920" s="698"/>
      <c r="BD1920" s="13"/>
    </row>
    <row r="1921" s="695" customFormat="1" customHeight="1" spans="1:56">
      <c r="A1921" s="513"/>
      <c r="B1921" s="213"/>
      <c r="C1921" s="1198"/>
      <c r="D1921" s="409"/>
      <c r="E1921" s="390"/>
      <c r="F1921" s="1007"/>
      <c r="G1921" s="388"/>
      <c r="H1921" s="388"/>
      <c r="I1921" s="991"/>
      <c r="J1921" s="388"/>
      <c r="K1921" s="662"/>
      <c r="L1921" s="388"/>
      <c r="M1921" s="388"/>
      <c r="N1921" s="217"/>
      <c r="O1921" s="215"/>
      <c r="P1921" s="388"/>
      <c r="Q1921" s="388"/>
      <c r="R1921" s="215"/>
      <c r="S1921" s="1158"/>
      <c r="T1921" s="394"/>
      <c r="BC1921" s="698"/>
      <c r="BD1921" s="15"/>
    </row>
    <row r="1922" s="695" customFormat="1" customHeight="1" spans="1:56">
      <c r="A1922" s="513"/>
      <c r="B1922" s="213"/>
      <c r="C1922" s="1198"/>
      <c r="D1922" s="409"/>
      <c r="E1922" s="390"/>
      <c r="F1922" s="1007"/>
      <c r="G1922" s="388"/>
      <c r="H1922" s="388"/>
      <c r="I1922" s="991"/>
      <c r="J1922" s="388"/>
      <c r="K1922" s="662"/>
      <c r="L1922" s="388"/>
      <c r="M1922" s="388"/>
      <c r="N1922" s="217"/>
      <c r="O1922" s="215"/>
      <c r="P1922" s="388"/>
      <c r="Q1922" s="388"/>
      <c r="R1922" s="215"/>
      <c r="S1922" s="1158"/>
      <c r="T1922" s="359"/>
      <c r="BC1922" s="698"/>
      <c r="BD1922" s="15"/>
    </row>
    <row r="1923" s="695" customFormat="1" customHeight="1" spans="1:56">
      <c r="A1923" s="513"/>
      <c r="B1923" s="213"/>
      <c r="C1923" s="1198"/>
      <c r="D1923" s="409"/>
      <c r="E1923" s="390"/>
      <c r="F1923" s="1007"/>
      <c r="G1923" s="388"/>
      <c r="H1923" s="388"/>
      <c r="I1923" s="991"/>
      <c r="J1923" s="388"/>
      <c r="K1923" s="662"/>
      <c r="L1923" s="388"/>
      <c r="M1923" s="388"/>
      <c r="N1923" s="217"/>
      <c r="O1923" s="215"/>
      <c r="P1923" s="217"/>
      <c r="Q1923" s="217"/>
      <c r="R1923" s="217"/>
      <c r="S1923" s="688"/>
      <c r="T1923" s="359"/>
      <c r="BC1923" s="698"/>
      <c r="BD1923" s="15"/>
    </row>
    <row r="1924" s="695" customFormat="1" customHeight="1" spans="1:56">
      <c r="A1924" s="513"/>
      <c r="B1924" s="213"/>
      <c r="C1924" s="1198"/>
      <c r="D1924" s="409"/>
      <c r="E1924" s="390"/>
      <c r="F1924" s="1007"/>
      <c r="G1924" s="388"/>
      <c r="H1924" s="388"/>
      <c r="I1924" s="991"/>
      <c r="J1924" s="388"/>
      <c r="K1924" s="662"/>
      <c r="L1924" s="388"/>
      <c r="M1924" s="388"/>
      <c r="N1924" s="217"/>
      <c r="O1924" s="215"/>
      <c r="P1924" s="217"/>
      <c r="Q1924" s="217"/>
      <c r="R1924" s="217"/>
      <c r="S1924" s="688"/>
      <c r="T1924" s="359"/>
      <c r="BC1924" s="698"/>
      <c r="BD1924" s="15"/>
    </row>
    <row r="1925" s="695" customFormat="1" customHeight="1" spans="1:56">
      <c r="A1925" s="513"/>
      <c r="B1925" s="213"/>
      <c r="C1925" s="1198"/>
      <c r="D1925" s="409"/>
      <c r="E1925" s="390"/>
      <c r="F1925" s="1007"/>
      <c r="G1925" s="388"/>
      <c r="H1925" s="388"/>
      <c r="I1925" s="991"/>
      <c r="J1925" s="388"/>
      <c r="K1925" s="662"/>
      <c r="L1925" s="388"/>
      <c r="M1925" s="388"/>
      <c r="N1925" s="217"/>
      <c r="O1925" s="215"/>
      <c r="P1925" s="217"/>
      <c r="Q1925" s="217"/>
      <c r="R1925" s="217"/>
      <c r="S1925" s="688"/>
      <c r="T1925" s="359"/>
      <c r="BC1925" s="698"/>
      <c r="BD1925" s="15"/>
    </row>
    <row r="1926" s="695" customFormat="1" customHeight="1" spans="1:56">
      <c r="A1926" s="513"/>
      <c r="B1926" s="213"/>
      <c r="C1926" s="1198"/>
      <c r="D1926" s="409"/>
      <c r="E1926" s="390"/>
      <c r="F1926" s="1007"/>
      <c r="G1926" s="388"/>
      <c r="H1926" s="388"/>
      <c r="I1926" s="991"/>
      <c r="J1926" s="388"/>
      <c r="K1926" s="662"/>
      <c r="L1926" s="388"/>
      <c r="M1926" s="388"/>
      <c r="N1926" s="217"/>
      <c r="O1926" s="215"/>
      <c r="P1926" s="388"/>
      <c r="Q1926" s="388"/>
      <c r="R1926" s="215"/>
      <c r="S1926" s="1158"/>
      <c r="T1926" s="394"/>
      <c r="BC1926" s="698"/>
      <c r="BD1926" s="15"/>
    </row>
    <row r="1927" s="695" customFormat="1" customHeight="1" spans="1:56">
      <c r="A1927" s="513"/>
      <c r="B1927" s="213"/>
      <c r="C1927" s="1198"/>
      <c r="D1927" s="409"/>
      <c r="E1927" s="390"/>
      <c r="F1927" s="1007"/>
      <c r="G1927" s="388"/>
      <c r="H1927" s="388"/>
      <c r="I1927" s="991"/>
      <c r="J1927" s="388"/>
      <c r="K1927" s="662"/>
      <c r="L1927" s="388"/>
      <c r="M1927" s="388"/>
      <c r="N1927" s="217"/>
      <c r="O1927" s="215"/>
      <c r="P1927" s="388"/>
      <c r="Q1927" s="388"/>
      <c r="R1927" s="215"/>
      <c r="S1927" s="1158"/>
      <c r="T1927" s="359"/>
      <c r="BC1927" s="698"/>
      <c r="BD1927" s="15"/>
    </row>
    <row r="1928" s="695" customFormat="1" customHeight="1" spans="1:56">
      <c r="A1928" s="513"/>
      <c r="B1928" s="213"/>
      <c r="C1928" s="1198"/>
      <c r="D1928" s="409"/>
      <c r="E1928" s="390"/>
      <c r="F1928" s="1007"/>
      <c r="G1928" s="388"/>
      <c r="H1928" s="388"/>
      <c r="I1928" s="991"/>
      <c r="J1928" s="388"/>
      <c r="K1928" s="662"/>
      <c r="L1928" s="388"/>
      <c r="M1928" s="388"/>
      <c r="N1928" s="217"/>
      <c r="O1928" s="215"/>
      <c r="P1928" s="388"/>
      <c r="Q1928" s="388"/>
      <c r="R1928" s="215"/>
      <c r="S1928" s="1158"/>
      <c r="T1928" s="394"/>
      <c r="BC1928" s="698"/>
      <c r="BD1928" s="15"/>
    </row>
    <row r="1929" s="695" customFormat="1" customHeight="1" spans="1:56">
      <c r="A1929" s="513"/>
      <c r="B1929" s="213"/>
      <c r="C1929" s="1198"/>
      <c r="D1929" s="409"/>
      <c r="E1929" s="390"/>
      <c r="F1929" s="1007"/>
      <c r="G1929" s="388"/>
      <c r="H1929" s="388"/>
      <c r="I1929" s="991"/>
      <c r="J1929" s="388"/>
      <c r="K1929" s="662"/>
      <c r="L1929" s="388"/>
      <c r="M1929" s="388"/>
      <c r="N1929" s="217"/>
      <c r="O1929" s="215"/>
      <c r="P1929" s="388"/>
      <c r="Q1929" s="388"/>
      <c r="R1929" s="215"/>
      <c r="S1929" s="1158"/>
      <c r="T1929" s="359"/>
      <c r="BC1929" s="698"/>
      <c r="BD1929" s="15"/>
    </row>
    <row r="1930" s="695" customFormat="1" customHeight="1" spans="1:56">
      <c r="A1930" s="513"/>
      <c r="B1930" s="213"/>
      <c r="C1930" s="1198"/>
      <c r="D1930" s="409"/>
      <c r="E1930" s="390"/>
      <c r="F1930" s="1007"/>
      <c r="G1930" s="388"/>
      <c r="H1930" s="388"/>
      <c r="I1930" s="991"/>
      <c r="J1930" s="388"/>
      <c r="K1930" s="662"/>
      <c r="L1930" s="388"/>
      <c r="M1930" s="388"/>
      <c r="N1930" s="217"/>
      <c r="O1930" s="215"/>
      <c r="P1930" s="388"/>
      <c r="Q1930" s="388"/>
      <c r="R1930" s="215"/>
      <c r="S1930" s="1158"/>
      <c r="T1930" s="359"/>
      <c r="BC1930" s="1148"/>
      <c r="BD1930" s="15"/>
    </row>
    <row r="1931" s="695" customFormat="1" customHeight="1" spans="1:56">
      <c r="A1931" s="529"/>
      <c r="B1931" s="213"/>
      <c r="C1931" s="1198"/>
      <c r="D1931" s="409"/>
      <c r="E1931" s="390"/>
      <c r="F1931" s="1007"/>
      <c r="G1931" s="388"/>
      <c r="H1931" s="388"/>
      <c r="I1931" s="991"/>
      <c r="J1931" s="388"/>
      <c r="K1931" s="662"/>
      <c r="L1931" s="388"/>
      <c r="M1931" s="388"/>
      <c r="N1931" s="217"/>
      <c r="O1931" s="215"/>
      <c r="P1931" s="388"/>
      <c r="Q1931" s="388"/>
      <c r="R1931" s="215"/>
      <c r="S1931" s="1158"/>
      <c r="T1931" s="394"/>
      <c r="BC1931" s="1148"/>
      <c r="BD1931" s="13"/>
    </row>
    <row r="1932" s="695" customFormat="1" customHeight="1" spans="1:56">
      <c r="A1932" s="513"/>
      <c r="B1932" s="213"/>
      <c r="C1932" s="1198"/>
      <c r="D1932" s="409"/>
      <c r="E1932" s="390"/>
      <c r="F1932" s="1007"/>
      <c r="G1932" s="388"/>
      <c r="H1932" s="388"/>
      <c r="I1932" s="991"/>
      <c r="J1932" s="388"/>
      <c r="K1932" s="662"/>
      <c r="L1932" s="388"/>
      <c r="M1932" s="388"/>
      <c r="N1932" s="217"/>
      <c r="O1932" s="215"/>
      <c r="P1932" s="388"/>
      <c r="Q1932" s="388"/>
      <c r="R1932" s="215"/>
      <c r="S1932" s="1158"/>
      <c r="T1932" s="359"/>
      <c r="BC1932" s="1148"/>
      <c r="BD1932" s="13"/>
    </row>
    <row r="1933" s="695" customFormat="1" customHeight="1" spans="1:56">
      <c r="A1933" s="529"/>
      <c r="B1933" s="213"/>
      <c r="C1933" s="1198"/>
      <c r="D1933" s="409"/>
      <c r="E1933" s="390"/>
      <c r="F1933" s="1007"/>
      <c r="G1933" s="388"/>
      <c r="H1933" s="388"/>
      <c r="I1933" s="991"/>
      <c r="J1933" s="388"/>
      <c r="K1933" s="662"/>
      <c r="L1933" s="388"/>
      <c r="M1933" s="388"/>
      <c r="N1933" s="217"/>
      <c r="O1933" s="215"/>
      <c r="P1933" s="388"/>
      <c r="Q1933" s="388"/>
      <c r="R1933" s="215"/>
      <c r="S1933" s="1158"/>
      <c r="T1933" s="394"/>
      <c r="BC1933" s="1148"/>
      <c r="BD1933" s="13"/>
    </row>
    <row r="1934" s="695" customFormat="1" customHeight="1" spans="1:56">
      <c r="A1934" s="513"/>
      <c r="B1934" s="213"/>
      <c r="C1934" s="1198"/>
      <c r="D1934" s="409"/>
      <c r="E1934" s="390"/>
      <c r="F1934" s="1007"/>
      <c r="G1934" s="388"/>
      <c r="H1934" s="388"/>
      <c r="I1934" s="991"/>
      <c r="J1934" s="388"/>
      <c r="K1934" s="662"/>
      <c r="L1934" s="388"/>
      <c r="M1934" s="388"/>
      <c r="N1934" s="217"/>
      <c r="O1934" s="215"/>
      <c r="P1934" s="388"/>
      <c r="Q1934" s="388"/>
      <c r="R1934" s="215"/>
      <c r="S1934" s="1158"/>
      <c r="T1934" s="359"/>
      <c r="BC1934" s="1148"/>
      <c r="BD1934" s="13"/>
    </row>
    <row r="1935" s="695" customFormat="1" customHeight="1" spans="1:56">
      <c r="A1935" s="529"/>
      <c r="B1935" s="213"/>
      <c r="C1935" s="1198"/>
      <c r="D1935" s="409"/>
      <c r="E1935" s="390"/>
      <c r="F1935" s="1007"/>
      <c r="G1935" s="388"/>
      <c r="H1935" s="388"/>
      <c r="I1935" s="991"/>
      <c r="J1935" s="388"/>
      <c r="K1935" s="662"/>
      <c r="L1935" s="388"/>
      <c r="M1935" s="388"/>
      <c r="N1935" s="217"/>
      <c r="O1935" s="215"/>
      <c r="P1935" s="388"/>
      <c r="Q1935" s="388"/>
      <c r="R1935" s="215"/>
      <c r="S1935" s="1158"/>
      <c r="T1935" s="394"/>
      <c r="BC1935" s="1148"/>
      <c r="BD1935" s="13"/>
    </row>
    <row r="1936" s="695" customFormat="1" customHeight="1" spans="1:56">
      <c r="A1936" s="513"/>
      <c r="B1936" s="213"/>
      <c r="C1936" s="1198"/>
      <c r="D1936" s="409"/>
      <c r="E1936" s="390"/>
      <c r="F1936" s="1007"/>
      <c r="G1936" s="388"/>
      <c r="H1936" s="388"/>
      <c r="I1936" s="991"/>
      <c r="J1936" s="388"/>
      <c r="K1936" s="662"/>
      <c r="L1936" s="388"/>
      <c r="M1936" s="388"/>
      <c r="N1936" s="217"/>
      <c r="O1936" s="215"/>
      <c r="P1936" s="388"/>
      <c r="Q1936" s="388"/>
      <c r="R1936" s="215"/>
      <c r="S1936" s="1158"/>
      <c r="T1936" s="359"/>
      <c r="BC1936" s="1148"/>
      <c r="BD1936" s="13"/>
    </row>
    <row r="1937" s="695" customFormat="1" customHeight="1" spans="1:59">
      <c r="A1937" s="513"/>
      <c r="B1937" s="213"/>
      <c r="C1937" s="1198"/>
      <c r="D1937" s="409"/>
      <c r="E1937" s="390"/>
      <c r="F1937" s="1007"/>
      <c r="G1937" s="388"/>
      <c r="H1937" s="388"/>
      <c r="I1937" s="991"/>
      <c r="J1937" s="388"/>
      <c r="K1937" s="662"/>
      <c r="L1937" s="388"/>
      <c r="M1937" s="388"/>
      <c r="N1937" s="217"/>
      <c r="O1937" s="215"/>
      <c r="P1937" s="388"/>
      <c r="Q1937" s="388"/>
      <c r="R1937" s="215"/>
      <c r="S1937" s="1158"/>
      <c r="T1937" s="359"/>
      <c r="BC1937" s="1148"/>
      <c r="BD1937" s="13"/>
    </row>
    <row r="1938" s="695" customFormat="1" customHeight="1" spans="1:59">
      <c r="A1938" s="529"/>
      <c r="B1938" s="213"/>
      <c r="C1938" s="1198"/>
      <c r="D1938" s="409"/>
      <c r="E1938" s="390"/>
      <c r="F1938" s="1007"/>
      <c r="G1938" s="388"/>
      <c r="H1938" s="388"/>
      <c r="I1938" s="991"/>
      <c r="J1938" s="388"/>
      <c r="K1938" s="662"/>
      <c r="L1938" s="388"/>
      <c r="M1938" s="388"/>
      <c r="N1938" s="217"/>
      <c r="O1938" s="215"/>
      <c r="P1938" s="388"/>
      <c r="Q1938" s="388"/>
      <c r="R1938" s="215"/>
      <c r="S1938" s="1158"/>
      <c r="T1938" s="394"/>
      <c r="BC1938" s="1148"/>
      <c r="BD1938" s="13"/>
    </row>
    <row r="1939" s="695" customFormat="1" customHeight="1" spans="1:59">
      <c r="A1939" s="513"/>
      <c r="B1939" s="213"/>
      <c r="C1939" s="1198"/>
      <c r="D1939" s="409"/>
      <c r="E1939" s="390"/>
      <c r="F1939" s="1007"/>
      <c r="G1939" s="388"/>
      <c r="H1939" s="388"/>
      <c r="I1939" s="991"/>
      <c r="J1939" s="388"/>
      <c r="K1939" s="662"/>
      <c r="L1939" s="388"/>
      <c r="M1939" s="388"/>
      <c r="N1939" s="217"/>
      <c r="O1939" s="215"/>
      <c r="P1939" s="388"/>
      <c r="Q1939" s="388"/>
      <c r="R1939" s="215"/>
      <c r="S1939" s="1158"/>
      <c r="T1939" s="359"/>
      <c r="BC1939" s="1148"/>
      <c r="BD1939" s="13"/>
    </row>
    <row r="1940" s="695" customFormat="1" customHeight="1" spans="1:59">
      <c r="A1940" s="513"/>
      <c r="B1940" s="213"/>
      <c r="C1940" s="1198"/>
      <c r="D1940" s="409"/>
      <c r="E1940" s="390"/>
      <c r="F1940" s="1007"/>
      <c r="G1940" s="388"/>
      <c r="H1940" s="388"/>
      <c r="I1940" s="991"/>
      <c r="J1940" s="388"/>
      <c r="K1940" s="662"/>
      <c r="L1940" s="388"/>
      <c r="M1940" s="388"/>
      <c r="N1940" s="217"/>
      <c r="O1940" s="215"/>
      <c r="P1940" s="388"/>
      <c r="Q1940" s="388"/>
      <c r="R1940" s="215"/>
      <c r="S1940" s="1158"/>
      <c r="T1940" s="359"/>
      <c r="BC1940" s="1148"/>
      <c r="BD1940" s="13"/>
    </row>
    <row r="1941" s="695" customFormat="1" customHeight="1" spans="1:59">
      <c r="A1941" s="513"/>
      <c r="B1941" s="213"/>
      <c r="C1941" s="1198"/>
      <c r="D1941" s="409"/>
      <c r="E1941" s="390"/>
      <c r="F1941" s="1007"/>
      <c r="G1941" s="388"/>
      <c r="H1941" s="388"/>
      <c r="I1941" s="991"/>
      <c r="J1941" s="388"/>
      <c r="K1941" s="662"/>
      <c r="L1941" s="388"/>
      <c r="M1941" s="388"/>
      <c r="N1941" s="217"/>
      <c r="O1941" s="215"/>
      <c r="P1941" s="388"/>
      <c r="Q1941" s="388"/>
      <c r="R1941" s="215"/>
      <c r="S1941" s="1158"/>
      <c r="T1941" s="359"/>
      <c r="BC1941" s="1148"/>
      <c r="BD1941" s="13"/>
    </row>
    <row r="1942" s="695" customFormat="1" customHeight="1" spans="1:59">
      <c r="A1942" s="513"/>
      <c r="B1942" s="213"/>
      <c r="C1942" s="1198"/>
      <c r="D1942" s="409"/>
      <c r="E1942" s="390"/>
      <c r="F1942" s="1007"/>
      <c r="G1942" s="388"/>
      <c r="H1942" s="388"/>
      <c r="I1942" s="991"/>
      <c r="J1942" s="388"/>
      <c r="K1942" s="662"/>
      <c r="L1942" s="388"/>
      <c r="M1942" s="388"/>
      <c r="N1942" s="217"/>
      <c r="O1942" s="215"/>
      <c r="P1942" s="388"/>
      <c r="Q1942" s="388"/>
      <c r="R1942" s="215"/>
      <c r="S1942" s="1158"/>
      <c r="T1942" s="359"/>
      <c r="BC1942" s="1148"/>
      <c r="BD1942" s="13"/>
    </row>
    <row r="1943" s="695" customFormat="1" customHeight="1" spans="1:59">
      <c r="A1943" s="529"/>
      <c r="B1943" s="213"/>
      <c r="C1943" s="1198"/>
      <c r="D1943" s="409"/>
      <c r="E1943" s="390"/>
      <c r="F1943" s="1007"/>
      <c r="G1943" s="388"/>
      <c r="H1943" s="388"/>
      <c r="I1943" s="991"/>
      <c r="J1943" s="388"/>
      <c r="K1943" s="662"/>
      <c r="L1943" s="388"/>
      <c r="M1943" s="388"/>
      <c r="N1943" s="217"/>
      <c r="O1943" s="215"/>
      <c r="P1943" s="388"/>
      <c r="Q1943" s="388"/>
      <c r="R1943" s="215"/>
      <c r="S1943" s="1158"/>
      <c r="T1943" s="394"/>
      <c r="BC1943" s="1148"/>
      <c r="BD1943" s="13"/>
    </row>
    <row r="1944" s="695" customFormat="1" customHeight="1" spans="1:59">
      <c r="A1944" s="529"/>
      <c r="B1944" s="213"/>
      <c r="C1944" s="1198"/>
      <c r="D1944" s="409"/>
      <c r="E1944" s="390"/>
      <c r="F1944" s="1007"/>
      <c r="G1944" s="388"/>
      <c r="H1944" s="388"/>
      <c r="I1944" s="991"/>
      <c r="J1944" s="388"/>
      <c r="K1944" s="662"/>
      <c r="L1944" s="388"/>
      <c r="M1944" s="388"/>
      <c r="N1944" s="217"/>
      <c r="O1944" s="215"/>
      <c r="P1944" s="388"/>
      <c r="Q1944" s="388"/>
      <c r="R1944" s="215"/>
      <c r="S1944" s="1158"/>
      <c r="T1944" s="359"/>
      <c r="BC1944" s="1148"/>
      <c r="BD1944" s="13"/>
    </row>
    <row r="1945" s="695" customFormat="1" customHeight="1" spans="1:59">
      <c r="A1945" s="513"/>
      <c r="B1945" s="213"/>
      <c r="C1945" s="1198"/>
      <c r="D1945" s="409"/>
      <c r="E1945" s="390"/>
      <c r="F1945" s="1007"/>
      <c r="G1945" s="388"/>
      <c r="H1945" s="388"/>
      <c r="I1945" s="991"/>
      <c r="J1945" s="388"/>
      <c r="K1945" s="662"/>
      <c r="L1945" s="388"/>
      <c r="M1945" s="388"/>
      <c r="N1945" s="388"/>
      <c r="O1945" s="295"/>
      <c r="P1945" s="388"/>
      <c r="Q1945" s="388"/>
      <c r="R1945" s="295"/>
      <c r="S1945" s="1205"/>
      <c r="T1945" s="684"/>
      <c r="BC1945" s="1148"/>
      <c r="BD1945" s="13"/>
      <c r="BE1945" s="1119"/>
      <c r="BF1945" s="1119"/>
      <c r="BG1945" s="1119"/>
    </row>
    <row r="1946" s="1119" customFormat="1" customHeight="1" spans="1:59">
      <c r="A1946" s="1201">
        <v>46234</v>
      </c>
      <c r="B1946" s="1167" t="s">
        <v>659</v>
      </c>
      <c r="C1946" s="1209"/>
      <c r="D1946" s="1169"/>
      <c r="E1946" s="626"/>
      <c r="F1946" s="1170">
        <f>SUBTOTAL(9,F1616:F1945)</f>
        <v>0</v>
      </c>
      <c r="G1946" s="1144"/>
      <c r="H1946" s="1144">
        <f t="shared" ref="H1946:P1946" si="59">SUBTOTAL(9,H1616:H1945)</f>
        <v>0</v>
      </c>
      <c r="I1946" s="1171">
        <f t="shared" si="59"/>
        <v>0</v>
      </c>
      <c r="J1946" s="1144">
        <f t="shared" si="59"/>
        <v>0</v>
      </c>
      <c r="K1946" s="1172">
        <f t="shared" si="59"/>
        <v>0</v>
      </c>
      <c r="L1946" s="1144">
        <f t="shared" si="59"/>
        <v>0</v>
      </c>
      <c r="M1946" s="1144">
        <f t="shared" si="59"/>
        <v>0</v>
      </c>
      <c r="N1946" s="1144">
        <f t="shared" si="59"/>
        <v>0</v>
      </c>
      <c r="O1946" s="1144">
        <f t="shared" si="59"/>
        <v>0</v>
      </c>
      <c r="P1946" s="1144">
        <f t="shared" si="59"/>
        <v>0</v>
      </c>
      <c r="Q1946" s="1144"/>
      <c r="R1946" s="1144">
        <f>SUBTOTAL(9,R1616:R1945)</f>
        <v>0</v>
      </c>
      <c r="S1946" s="1217"/>
      <c r="T1946" s="1204">
        <f>J1946-L1946-R1946</f>
        <v>0</v>
      </c>
      <c r="BC1946" s="1148"/>
      <c r="BD1946" s="13"/>
      <c r="BE1946" s="695"/>
      <c r="BF1946" s="695"/>
      <c r="BG1946" s="695"/>
    </row>
    <row r="1947" s="695" customFormat="1" ht="18.75" customHeight="1" spans="1:59">
      <c r="A1947" s="513"/>
      <c r="B1947" s="213"/>
      <c r="C1947" s="799"/>
      <c r="D1947" s="409"/>
      <c r="E1947" s="952"/>
      <c r="F1947" s="1007"/>
      <c r="G1947" s="217"/>
      <c r="H1947" s="217"/>
      <c r="I1947" s="915"/>
      <c r="J1947" s="217"/>
      <c r="K1947" s="662"/>
      <c r="L1947" s="217"/>
      <c r="M1947" s="217"/>
      <c r="N1947" s="217"/>
      <c r="O1947" s="217"/>
      <c r="P1947" s="217"/>
      <c r="Q1947" s="217"/>
      <c r="R1947" s="217"/>
      <c r="S1947" s="1158"/>
      <c r="T1947" s="679"/>
      <c r="U1947" s="765"/>
      <c r="V1947" s="765"/>
      <c r="W1947" s="765"/>
      <c r="X1947" s="765"/>
      <c r="Y1947" s="765"/>
      <c r="Z1947" s="765"/>
      <c r="AA1947" s="765"/>
      <c r="AB1947" s="765"/>
      <c r="AC1947" s="765"/>
      <c r="AD1947" s="765"/>
      <c r="AE1947" s="765"/>
      <c r="AF1947" s="765"/>
      <c r="AG1947" s="765"/>
      <c r="AH1947" s="765"/>
      <c r="AI1947" s="765"/>
      <c r="AJ1947" s="765"/>
      <c r="AK1947" s="765"/>
      <c r="AL1947" s="765"/>
      <c r="AM1947" s="765"/>
      <c r="AN1947" s="765"/>
      <c r="AO1947" s="765"/>
      <c r="AP1947" s="765"/>
      <c r="AQ1947" s="765"/>
      <c r="BC1947" s="1148"/>
      <c r="BD1947" s="13"/>
    </row>
    <row r="1948" s="695" customFormat="1" ht="18.75" customHeight="1" spans="1:59">
      <c r="A1948" s="513"/>
      <c r="B1948" s="213"/>
      <c r="C1948" s="799"/>
      <c r="D1948" s="409"/>
      <c r="E1948" s="952"/>
      <c r="F1948" s="1007"/>
      <c r="G1948" s="217"/>
      <c r="H1948" s="388"/>
      <c r="I1948" s="991"/>
      <c r="J1948" s="388"/>
      <c r="K1948" s="662"/>
      <c r="L1948" s="217"/>
      <c r="M1948" s="217"/>
      <c r="N1948" s="217"/>
      <c r="O1948" s="217"/>
      <c r="P1948" s="217"/>
      <c r="Q1948" s="217"/>
      <c r="R1948" s="217"/>
      <c r="S1948" s="688"/>
      <c r="T1948" s="679"/>
      <c r="U1948" s="765"/>
      <c r="V1948" s="765"/>
      <c r="W1948" s="765"/>
      <c r="X1948" s="765"/>
      <c r="Y1948" s="765"/>
      <c r="Z1948" s="765"/>
      <c r="AA1948" s="765"/>
      <c r="AB1948" s="765"/>
      <c r="AC1948" s="765"/>
      <c r="AD1948" s="765"/>
      <c r="AE1948" s="765"/>
      <c r="AF1948" s="765"/>
      <c r="AG1948" s="765"/>
      <c r="AH1948" s="765"/>
      <c r="AI1948" s="765"/>
      <c r="AJ1948" s="765"/>
      <c r="AK1948" s="765"/>
      <c r="AL1948" s="765"/>
      <c r="AM1948" s="765"/>
      <c r="AN1948" s="765"/>
      <c r="AO1948" s="765"/>
      <c r="AP1948" s="765"/>
      <c r="AQ1948" s="765"/>
      <c r="BC1948" s="1148"/>
      <c r="BD1948" s="13"/>
    </row>
    <row r="1949" s="695" customFormat="1" ht="18.75" customHeight="1" spans="1:59">
      <c r="A1949" s="513"/>
      <c r="B1949" s="213"/>
      <c r="C1949" s="799"/>
      <c r="D1949" s="409"/>
      <c r="E1949" s="952"/>
      <c r="F1949" s="1007"/>
      <c r="G1949" s="217"/>
      <c r="H1949" s="388"/>
      <c r="I1949" s="991"/>
      <c r="J1949" s="388"/>
      <c r="K1949" s="662"/>
      <c r="L1949" s="217"/>
      <c r="M1949" s="217"/>
      <c r="N1949" s="217"/>
      <c r="O1949" s="217"/>
      <c r="P1949" s="217"/>
      <c r="Q1949" s="217"/>
      <c r="R1949" s="217"/>
      <c r="S1949" s="688"/>
      <c r="T1949" s="679"/>
      <c r="U1949" s="765"/>
      <c r="V1949" s="765"/>
      <c r="W1949" s="765"/>
      <c r="X1949" s="765"/>
      <c r="Y1949" s="765"/>
      <c r="Z1949" s="765"/>
      <c r="AA1949" s="765"/>
      <c r="AB1949" s="765"/>
      <c r="AC1949" s="765"/>
      <c r="AD1949" s="765"/>
      <c r="AE1949" s="765"/>
      <c r="AF1949" s="765"/>
      <c r="AG1949" s="765"/>
      <c r="AH1949" s="765"/>
      <c r="AI1949" s="765"/>
      <c r="AJ1949" s="765"/>
      <c r="AK1949" s="765"/>
      <c r="AL1949" s="765"/>
      <c r="AM1949" s="765"/>
      <c r="AN1949" s="765"/>
      <c r="AO1949" s="765"/>
      <c r="AP1949" s="765"/>
      <c r="AQ1949" s="765"/>
      <c r="BC1949" s="1148"/>
      <c r="BD1949" s="13"/>
    </row>
    <row r="1950" s="695" customFormat="1" ht="18.75" customHeight="1" spans="1:59">
      <c r="A1950" s="513"/>
      <c r="B1950" s="213"/>
      <c r="C1950" s="799"/>
      <c r="D1950" s="409"/>
      <c r="E1950" s="952"/>
      <c r="F1950" s="1007"/>
      <c r="G1950" s="217"/>
      <c r="H1950" s="388"/>
      <c r="I1950" s="991"/>
      <c r="J1950" s="388"/>
      <c r="K1950" s="662"/>
      <c r="L1950" s="217"/>
      <c r="M1950" s="217"/>
      <c r="N1950" s="217"/>
      <c r="O1950" s="217"/>
      <c r="P1950" s="217"/>
      <c r="Q1950" s="217"/>
      <c r="R1950" s="217"/>
      <c r="S1950" s="1158"/>
      <c r="T1950" s="679"/>
      <c r="U1950" s="765"/>
      <c r="V1950" s="765"/>
      <c r="W1950" s="765"/>
      <c r="X1950" s="765"/>
      <c r="Y1950" s="765"/>
      <c r="Z1950" s="765"/>
      <c r="AA1950" s="765"/>
      <c r="AB1950" s="765"/>
      <c r="AC1950" s="765"/>
      <c r="AD1950" s="765"/>
      <c r="AE1950" s="765"/>
      <c r="AF1950" s="765"/>
      <c r="AG1950" s="765"/>
      <c r="AH1950" s="765"/>
      <c r="AI1950" s="765"/>
      <c r="AJ1950" s="765"/>
      <c r="AK1950" s="765"/>
      <c r="AL1950" s="765"/>
      <c r="AM1950" s="765"/>
      <c r="AN1950" s="765"/>
      <c r="AO1950" s="765"/>
      <c r="AP1950" s="765"/>
      <c r="AQ1950" s="765"/>
      <c r="BC1950" s="1148"/>
      <c r="BD1950" s="13"/>
    </row>
    <row r="1951" s="695" customFormat="1" ht="18.75" customHeight="1" spans="1:59">
      <c r="A1951" s="513"/>
      <c r="B1951" s="213"/>
      <c r="C1951" s="799"/>
      <c r="D1951" s="409"/>
      <c r="E1951" s="952"/>
      <c r="F1951" s="1007"/>
      <c r="G1951" s="217"/>
      <c r="H1951" s="388"/>
      <c r="I1951" s="991"/>
      <c r="J1951" s="388"/>
      <c r="K1951" s="662"/>
      <c r="L1951" s="217"/>
      <c r="M1951" s="217"/>
      <c r="N1951" s="217"/>
      <c r="O1951" s="217"/>
      <c r="P1951" s="217"/>
      <c r="Q1951" s="217"/>
      <c r="R1951" s="217"/>
      <c r="S1951" s="688"/>
      <c r="T1951" s="679"/>
      <c r="U1951" s="765"/>
      <c r="V1951" s="765"/>
      <c r="W1951" s="765"/>
      <c r="X1951" s="765"/>
      <c r="Y1951" s="765"/>
      <c r="Z1951" s="765"/>
      <c r="AA1951" s="765"/>
      <c r="AB1951" s="765"/>
      <c r="AC1951" s="765"/>
      <c r="AD1951" s="765"/>
      <c r="AE1951" s="765"/>
      <c r="AF1951" s="765"/>
      <c r="AG1951" s="765"/>
      <c r="AH1951" s="765"/>
      <c r="AI1951" s="765"/>
      <c r="AJ1951" s="765"/>
      <c r="AK1951" s="765"/>
      <c r="AL1951" s="765"/>
      <c r="AM1951" s="765"/>
      <c r="AN1951" s="765"/>
      <c r="AO1951" s="765"/>
      <c r="AP1951" s="765"/>
      <c r="AQ1951" s="765"/>
      <c r="BC1951" s="1148"/>
      <c r="BD1951" s="13"/>
    </row>
    <row r="1952" s="695" customFormat="1" ht="18.75" customHeight="1" spans="1:59">
      <c r="A1952" s="513"/>
      <c r="B1952" s="213"/>
      <c r="C1952" s="799"/>
      <c r="D1952" s="409"/>
      <c r="E1952" s="952"/>
      <c r="F1952" s="1007"/>
      <c r="G1952" s="217"/>
      <c r="H1952" s="388"/>
      <c r="I1952" s="991"/>
      <c r="J1952" s="388"/>
      <c r="K1952" s="662"/>
      <c r="L1952" s="217"/>
      <c r="M1952" s="217"/>
      <c r="N1952" s="217"/>
      <c r="O1952" s="217"/>
      <c r="P1952" s="217"/>
      <c r="Q1952" s="217"/>
      <c r="R1952" s="217"/>
      <c r="S1952" s="688"/>
      <c r="T1952" s="394"/>
      <c r="U1952" s="765"/>
      <c r="V1952" s="765"/>
      <c r="W1952" s="765"/>
      <c r="X1952" s="765"/>
      <c r="Y1952" s="765"/>
      <c r="Z1952" s="765"/>
      <c r="AA1952" s="765"/>
      <c r="AB1952" s="765"/>
      <c r="AC1952" s="765"/>
      <c r="AD1952" s="765"/>
      <c r="AE1952" s="765"/>
      <c r="AF1952" s="765"/>
      <c r="AG1952" s="765"/>
      <c r="AH1952" s="765"/>
      <c r="AI1952" s="765"/>
      <c r="AJ1952" s="765"/>
      <c r="AK1952" s="765"/>
      <c r="AL1952" s="765"/>
      <c r="AM1952" s="765"/>
      <c r="AN1952" s="765"/>
      <c r="AO1952" s="765"/>
      <c r="AP1952" s="765"/>
      <c r="AQ1952" s="765"/>
      <c r="BC1952" s="1148"/>
      <c r="BD1952" s="13"/>
    </row>
    <row r="1953" s="695" customFormat="1" ht="18.75" customHeight="1" spans="1:56">
      <c r="A1953" s="513"/>
      <c r="B1953" s="213"/>
      <c r="C1953" s="799"/>
      <c r="D1953" s="409"/>
      <c r="E1953" s="952"/>
      <c r="F1953" s="1007"/>
      <c r="G1953" s="217"/>
      <c r="H1953" s="388"/>
      <c r="I1953" s="991"/>
      <c r="J1953" s="388"/>
      <c r="K1953" s="662"/>
      <c r="L1953" s="217"/>
      <c r="M1953" s="217"/>
      <c r="N1953" s="217"/>
      <c r="O1953" s="217"/>
      <c r="P1953" s="217"/>
      <c r="Q1953" s="217"/>
      <c r="R1953" s="217"/>
      <c r="S1953" s="688"/>
      <c r="T1953" s="394"/>
      <c r="U1953" s="765"/>
      <c r="V1953" s="765"/>
      <c r="W1953" s="765"/>
      <c r="X1953" s="765"/>
      <c r="Y1953" s="765"/>
      <c r="Z1953" s="765"/>
      <c r="AA1953" s="765"/>
      <c r="AB1953" s="765"/>
      <c r="AC1953" s="765"/>
      <c r="AD1953" s="765"/>
      <c r="AE1953" s="765"/>
      <c r="AF1953" s="765"/>
      <c r="AG1953" s="765"/>
      <c r="AH1953" s="765"/>
      <c r="AI1953" s="765"/>
      <c r="AJ1953" s="765"/>
      <c r="AK1953" s="765"/>
      <c r="AL1953" s="765"/>
      <c r="AM1953" s="765"/>
      <c r="AN1953" s="765"/>
      <c r="AO1953" s="765"/>
      <c r="AP1953" s="765"/>
      <c r="AQ1953" s="765"/>
      <c r="BC1953" s="1148"/>
      <c r="BD1953" s="13"/>
    </row>
    <row r="1954" s="695" customFormat="1" ht="18.75" customHeight="1" spans="1:56">
      <c r="A1954" s="513"/>
      <c r="B1954" s="213"/>
      <c r="C1954" s="799"/>
      <c r="D1954" s="409"/>
      <c r="E1954" s="952"/>
      <c r="F1954" s="1007"/>
      <c r="G1954" s="217"/>
      <c r="H1954" s="388"/>
      <c r="I1954" s="991"/>
      <c r="J1954" s="388"/>
      <c r="K1954" s="662"/>
      <c r="L1954" s="217"/>
      <c r="M1954" s="217"/>
      <c r="N1954" s="217"/>
      <c r="O1954" s="217"/>
      <c r="P1954" s="217"/>
      <c r="Q1954" s="217"/>
      <c r="R1954" s="217"/>
      <c r="S1954" s="688"/>
      <c r="T1954" s="394"/>
      <c r="U1954" s="765"/>
      <c r="V1954" s="765"/>
      <c r="W1954" s="765"/>
      <c r="X1954" s="765"/>
      <c r="Y1954" s="765"/>
      <c r="Z1954" s="765"/>
      <c r="AA1954" s="765"/>
      <c r="AB1954" s="765"/>
      <c r="AC1954" s="765"/>
      <c r="AD1954" s="765"/>
      <c r="AE1954" s="765"/>
      <c r="AF1954" s="765"/>
      <c r="AG1954" s="765"/>
      <c r="AH1954" s="765"/>
      <c r="AI1954" s="765"/>
      <c r="AJ1954" s="765"/>
      <c r="AK1954" s="765"/>
      <c r="AL1954" s="765"/>
      <c r="AM1954" s="765"/>
      <c r="AN1954" s="765"/>
      <c r="AO1954" s="765"/>
      <c r="AP1954" s="765"/>
      <c r="AQ1954" s="765"/>
      <c r="BC1954" s="1148"/>
      <c r="BD1954" s="13"/>
    </row>
    <row r="1955" s="695" customFormat="1" ht="18.75" customHeight="1" spans="1:56">
      <c r="A1955" s="513"/>
      <c r="B1955" s="213"/>
      <c r="C1955" s="799"/>
      <c r="D1955" s="409"/>
      <c r="E1955" s="952"/>
      <c r="F1955" s="1007"/>
      <c r="G1955" s="217"/>
      <c r="H1955" s="388"/>
      <c r="I1955" s="991"/>
      <c r="J1955" s="388"/>
      <c r="K1955" s="662"/>
      <c r="L1955" s="217"/>
      <c r="M1955" s="217"/>
      <c r="N1955" s="217"/>
      <c r="O1955" s="217"/>
      <c r="P1955" s="217"/>
      <c r="Q1955" s="217"/>
      <c r="R1955" s="217"/>
      <c r="S1955" s="688"/>
      <c r="T1955" s="394"/>
      <c r="U1955" s="765"/>
      <c r="V1955" s="765"/>
      <c r="W1955" s="765"/>
      <c r="X1955" s="765"/>
      <c r="Y1955" s="765"/>
      <c r="Z1955" s="765"/>
      <c r="AA1955" s="765"/>
      <c r="AB1955" s="765"/>
      <c r="AC1955" s="765"/>
      <c r="AD1955" s="765"/>
      <c r="AE1955" s="765"/>
      <c r="AF1955" s="765"/>
      <c r="AG1955" s="765"/>
      <c r="AH1955" s="765"/>
      <c r="AI1955" s="765"/>
      <c r="AJ1955" s="765"/>
      <c r="AK1955" s="765"/>
      <c r="AL1955" s="765"/>
      <c r="AM1955" s="765"/>
      <c r="AN1955" s="765"/>
      <c r="AO1955" s="765"/>
      <c r="AP1955" s="765"/>
      <c r="AQ1955" s="765"/>
      <c r="BC1955" s="1148"/>
      <c r="BD1955" s="13"/>
    </row>
    <row r="1956" s="695" customFormat="1" ht="18.75" customHeight="1" spans="1:56">
      <c r="A1956" s="513"/>
      <c r="B1956" s="213"/>
      <c r="C1956" s="799"/>
      <c r="D1956" s="409"/>
      <c r="E1956" s="952"/>
      <c r="F1956" s="1007"/>
      <c r="G1956" s="217"/>
      <c r="H1956" s="388"/>
      <c r="I1956" s="991"/>
      <c r="J1956" s="388"/>
      <c r="K1956" s="662"/>
      <c r="L1956" s="217"/>
      <c r="M1956" s="217"/>
      <c r="N1956" s="217"/>
      <c r="O1956" s="217"/>
      <c r="P1956" s="217"/>
      <c r="Q1956" s="217"/>
      <c r="R1956" s="217"/>
      <c r="S1956" s="688"/>
      <c r="T1956" s="394"/>
      <c r="U1956" s="765"/>
      <c r="V1956" s="765"/>
      <c r="W1956" s="765"/>
      <c r="X1956" s="765"/>
      <c r="Y1956" s="765"/>
      <c r="Z1956" s="765"/>
      <c r="AA1956" s="765"/>
      <c r="AB1956" s="765"/>
      <c r="AC1956" s="765"/>
      <c r="AD1956" s="765"/>
      <c r="AE1956" s="765"/>
      <c r="AF1956" s="765"/>
      <c r="AG1956" s="765"/>
      <c r="AH1956" s="765"/>
      <c r="AI1956" s="765"/>
      <c r="AJ1956" s="765"/>
      <c r="AK1956" s="765"/>
      <c r="AL1956" s="765"/>
      <c r="AM1956" s="765"/>
      <c r="AN1956" s="765"/>
      <c r="AO1956" s="765"/>
      <c r="AP1956" s="765"/>
      <c r="AQ1956" s="765"/>
      <c r="BC1956" s="1148"/>
      <c r="BD1956" s="13"/>
    </row>
    <row r="1957" s="695" customFormat="1" ht="18.75" customHeight="1" spans="1:56">
      <c r="A1957" s="513"/>
      <c r="B1957" s="213"/>
      <c r="C1957" s="799"/>
      <c r="D1957" s="409"/>
      <c r="E1957" s="952"/>
      <c r="F1957" s="1007"/>
      <c r="G1957" s="217"/>
      <c r="H1957" s="388"/>
      <c r="I1957" s="991"/>
      <c r="J1957" s="388"/>
      <c r="K1957" s="662"/>
      <c r="L1957" s="217"/>
      <c r="M1957" s="217"/>
      <c r="N1957" s="217"/>
      <c r="O1957" s="217"/>
      <c r="P1957" s="217"/>
      <c r="Q1957" s="217"/>
      <c r="R1957" s="217"/>
      <c r="S1957" s="688"/>
      <c r="T1957" s="394"/>
      <c r="U1957" s="765"/>
      <c r="V1957" s="765"/>
      <c r="W1957" s="765"/>
      <c r="X1957" s="765"/>
      <c r="Y1957" s="765"/>
      <c r="Z1957" s="765"/>
      <c r="AA1957" s="765"/>
      <c r="AB1957" s="765"/>
      <c r="AC1957" s="765"/>
      <c r="AD1957" s="765"/>
      <c r="AE1957" s="765"/>
      <c r="AF1957" s="765"/>
      <c r="AG1957" s="765"/>
      <c r="AH1957" s="765"/>
      <c r="AI1957" s="765"/>
      <c r="AJ1957" s="765"/>
      <c r="AK1957" s="765"/>
      <c r="AL1957" s="765"/>
      <c r="AM1957" s="765"/>
      <c r="AN1957" s="765"/>
      <c r="AO1957" s="765"/>
      <c r="AP1957" s="765"/>
      <c r="AQ1957" s="765"/>
      <c r="BC1957" s="1148"/>
      <c r="BD1957" s="13"/>
    </row>
    <row r="1958" s="695" customFormat="1" ht="18.75" customHeight="1" spans="1:56">
      <c r="A1958" s="513"/>
      <c r="B1958" s="213"/>
      <c r="C1958" s="799"/>
      <c r="D1958" s="409"/>
      <c r="E1958" s="952"/>
      <c r="F1958" s="1007"/>
      <c r="G1958" s="217"/>
      <c r="H1958" s="388"/>
      <c r="I1958" s="991"/>
      <c r="J1958" s="388"/>
      <c r="K1958" s="662"/>
      <c r="L1958" s="217"/>
      <c r="M1958" s="217"/>
      <c r="N1958" s="217"/>
      <c r="O1958" s="217"/>
      <c r="P1958" s="217"/>
      <c r="Q1958" s="217"/>
      <c r="R1958" s="217"/>
      <c r="S1958" s="688"/>
      <c r="T1958" s="394"/>
      <c r="U1958" s="765"/>
      <c r="V1958" s="765"/>
      <c r="W1958" s="765"/>
      <c r="X1958" s="765"/>
      <c r="Y1958" s="765"/>
      <c r="Z1958" s="765"/>
      <c r="AA1958" s="765"/>
      <c r="AB1958" s="765"/>
      <c r="AC1958" s="765"/>
      <c r="AD1958" s="765"/>
      <c r="AE1958" s="765"/>
      <c r="AF1958" s="765"/>
      <c r="AG1958" s="765"/>
      <c r="AH1958" s="765"/>
      <c r="AI1958" s="765"/>
      <c r="AJ1958" s="765"/>
      <c r="AK1958" s="765"/>
      <c r="AL1958" s="765"/>
      <c r="AM1958" s="765"/>
      <c r="AN1958" s="765"/>
      <c r="AO1958" s="765"/>
      <c r="AP1958" s="765"/>
      <c r="AQ1958" s="765"/>
      <c r="BC1958" s="1148"/>
      <c r="BD1958" s="13"/>
    </row>
    <row r="1959" s="695" customFormat="1" ht="18.75" customHeight="1" spans="1:56">
      <c r="A1959" s="513"/>
      <c r="B1959" s="213"/>
      <c r="C1959" s="799"/>
      <c r="D1959" s="409"/>
      <c r="E1959" s="952"/>
      <c r="F1959" s="1007"/>
      <c r="G1959" s="217"/>
      <c r="H1959" s="388"/>
      <c r="I1959" s="991"/>
      <c r="J1959" s="388"/>
      <c r="K1959" s="662"/>
      <c r="L1959" s="217"/>
      <c r="M1959" s="217"/>
      <c r="N1959" s="217"/>
      <c r="O1959" s="217"/>
      <c r="P1959" s="217"/>
      <c r="Q1959" s="217"/>
      <c r="R1959" s="217"/>
      <c r="S1959" s="688"/>
      <c r="T1959" s="394"/>
      <c r="U1959" s="765"/>
      <c r="V1959" s="765"/>
      <c r="W1959" s="765"/>
      <c r="X1959" s="765"/>
      <c r="Y1959" s="765"/>
      <c r="Z1959" s="765"/>
      <c r="AA1959" s="765"/>
      <c r="AB1959" s="765"/>
      <c r="AC1959" s="765"/>
      <c r="AD1959" s="765"/>
      <c r="AE1959" s="765"/>
      <c r="AF1959" s="765"/>
      <c r="AG1959" s="765"/>
      <c r="AH1959" s="765"/>
      <c r="AI1959" s="765"/>
      <c r="AJ1959" s="765"/>
      <c r="AK1959" s="765"/>
      <c r="AL1959" s="765"/>
      <c r="AM1959" s="765"/>
      <c r="AN1959" s="765"/>
      <c r="AO1959" s="765"/>
      <c r="AP1959" s="765"/>
      <c r="AQ1959" s="765"/>
      <c r="BC1959" s="1148"/>
      <c r="BD1959" s="13"/>
    </row>
    <row r="1960" s="695" customFormat="1" ht="18.75" customHeight="1" spans="1:56">
      <c r="A1960" s="513"/>
      <c r="B1960" s="213"/>
      <c r="C1960" s="799"/>
      <c r="D1960" s="409"/>
      <c r="E1960" s="952"/>
      <c r="F1960" s="1007"/>
      <c r="G1960" s="217"/>
      <c r="H1960" s="388"/>
      <c r="I1960" s="991"/>
      <c r="J1960" s="388"/>
      <c r="K1960" s="662"/>
      <c r="L1960" s="217"/>
      <c r="M1960" s="217"/>
      <c r="N1960" s="217"/>
      <c r="O1960" s="217"/>
      <c r="P1960" s="217"/>
      <c r="Q1960" s="217"/>
      <c r="R1960" s="217"/>
      <c r="S1960" s="688"/>
      <c r="T1960" s="394"/>
      <c r="U1960" s="765"/>
      <c r="V1960" s="765"/>
      <c r="W1960" s="765"/>
      <c r="X1960" s="765"/>
      <c r="Y1960" s="765"/>
      <c r="Z1960" s="765"/>
      <c r="AA1960" s="765"/>
      <c r="AB1960" s="765"/>
      <c r="AC1960" s="765"/>
      <c r="AD1960" s="765"/>
      <c r="AE1960" s="765"/>
      <c r="AF1960" s="765"/>
      <c r="AG1960" s="765"/>
      <c r="AH1960" s="765"/>
      <c r="AI1960" s="765"/>
      <c r="AJ1960" s="765"/>
      <c r="AK1960" s="765"/>
      <c r="AL1960" s="765"/>
      <c r="AM1960" s="765"/>
      <c r="AN1960" s="765"/>
      <c r="AO1960" s="765"/>
      <c r="AP1960" s="765"/>
      <c r="AQ1960" s="765"/>
      <c r="BC1960" s="1148"/>
      <c r="BD1960" s="13"/>
    </row>
    <row r="1961" s="695" customFormat="1" ht="18.75" customHeight="1" spans="1:56">
      <c r="A1961" s="513"/>
      <c r="B1961" s="213"/>
      <c r="C1961" s="799"/>
      <c r="D1961" s="409"/>
      <c r="E1961" s="952"/>
      <c r="F1961" s="1007"/>
      <c r="G1961" s="217"/>
      <c r="H1961" s="388"/>
      <c r="I1961" s="991"/>
      <c r="J1961" s="388"/>
      <c r="K1961" s="662"/>
      <c r="L1961" s="217"/>
      <c r="M1961" s="217"/>
      <c r="N1961" s="217"/>
      <c r="O1961" s="217"/>
      <c r="P1961" s="217"/>
      <c r="Q1961" s="217"/>
      <c r="R1961" s="217"/>
      <c r="S1961" s="688"/>
      <c r="T1961" s="394"/>
      <c r="U1961" s="765"/>
      <c r="V1961" s="765"/>
      <c r="W1961" s="765"/>
      <c r="X1961" s="765"/>
      <c r="Y1961" s="765"/>
      <c r="Z1961" s="765"/>
      <c r="AA1961" s="765"/>
      <c r="AB1961" s="765"/>
      <c r="AC1961" s="765"/>
      <c r="AD1961" s="765"/>
      <c r="AE1961" s="765"/>
      <c r="AF1961" s="765"/>
      <c r="AG1961" s="765"/>
      <c r="AH1961" s="765"/>
      <c r="AI1961" s="765"/>
      <c r="AJ1961" s="765"/>
      <c r="AK1961" s="765"/>
      <c r="AL1961" s="765"/>
      <c r="AM1961" s="765"/>
      <c r="AN1961" s="765"/>
      <c r="AO1961" s="765"/>
      <c r="AP1961" s="765"/>
      <c r="AQ1961" s="765"/>
      <c r="BC1961" s="1148"/>
      <c r="BD1961" s="13"/>
    </row>
    <row r="1962" s="695" customFormat="1" ht="18.75" customHeight="1" spans="1:56">
      <c r="A1962" s="513"/>
      <c r="B1962" s="213"/>
      <c r="C1962" s="799"/>
      <c r="D1962" s="409"/>
      <c r="E1962" s="952"/>
      <c r="F1962" s="1007"/>
      <c r="G1962" s="217"/>
      <c r="H1962" s="388"/>
      <c r="I1962" s="991"/>
      <c r="J1962" s="388"/>
      <c r="K1962" s="662"/>
      <c r="L1962" s="217"/>
      <c r="M1962" s="217"/>
      <c r="N1962" s="217"/>
      <c r="O1962" s="217"/>
      <c r="P1962" s="217"/>
      <c r="Q1962" s="217"/>
      <c r="R1962" s="217"/>
      <c r="S1962" s="688"/>
      <c r="T1962" s="877"/>
      <c r="U1962" s="765"/>
      <c r="V1962" s="765"/>
      <c r="W1962" s="765"/>
      <c r="X1962" s="765"/>
      <c r="Y1962" s="765"/>
      <c r="Z1962" s="765"/>
      <c r="AA1962" s="765"/>
      <c r="AB1962" s="765"/>
      <c r="AC1962" s="765"/>
      <c r="AD1962" s="765"/>
      <c r="AE1962" s="765"/>
      <c r="AF1962" s="765"/>
      <c r="AG1962" s="765"/>
      <c r="AH1962" s="765"/>
      <c r="AI1962" s="765"/>
      <c r="AJ1962" s="765"/>
      <c r="AK1962" s="765"/>
      <c r="AL1962" s="765"/>
      <c r="AM1962" s="765"/>
      <c r="AN1962" s="765"/>
      <c r="AO1962" s="765"/>
      <c r="AP1962" s="765"/>
      <c r="AQ1962" s="765"/>
      <c r="BC1962" s="1148"/>
      <c r="BD1962" s="13"/>
    </row>
    <row r="1963" s="695" customFormat="1" ht="18.75" customHeight="1" spans="1:56">
      <c r="A1963" s="513"/>
      <c r="B1963" s="213"/>
      <c r="C1963" s="799"/>
      <c r="D1963" s="409"/>
      <c r="E1963" s="952"/>
      <c r="F1963" s="1007"/>
      <c r="G1963" s="217"/>
      <c r="H1963" s="388"/>
      <c r="I1963" s="991"/>
      <c r="J1963" s="388"/>
      <c r="K1963" s="662"/>
      <c r="L1963" s="217"/>
      <c r="M1963" s="217"/>
      <c r="N1963" s="217"/>
      <c r="O1963" s="217"/>
      <c r="P1963" s="217"/>
      <c r="Q1963" s="217"/>
      <c r="R1963" s="217"/>
      <c r="S1963" s="688"/>
      <c r="T1963" s="877"/>
      <c r="U1963" s="765"/>
      <c r="V1963" s="765"/>
      <c r="W1963" s="765"/>
      <c r="X1963" s="765"/>
      <c r="Y1963" s="765"/>
      <c r="Z1963" s="765"/>
      <c r="AA1963" s="765"/>
      <c r="AB1963" s="765"/>
      <c r="AC1963" s="765"/>
      <c r="AD1963" s="765"/>
      <c r="AE1963" s="765"/>
      <c r="AF1963" s="765"/>
      <c r="AG1963" s="765"/>
      <c r="AH1963" s="765"/>
      <c r="AI1963" s="765"/>
      <c r="AJ1963" s="765"/>
      <c r="AK1963" s="765"/>
      <c r="AL1963" s="765"/>
      <c r="AM1963" s="765"/>
      <c r="AN1963" s="765"/>
      <c r="AO1963" s="765"/>
      <c r="AP1963" s="765"/>
      <c r="AQ1963" s="765"/>
      <c r="BC1963" s="1148"/>
      <c r="BD1963" s="13"/>
    </row>
    <row r="1964" s="695" customFormat="1" ht="18.75" customHeight="1" spans="1:56">
      <c r="A1964" s="513"/>
      <c r="B1964" s="213"/>
      <c r="C1964" s="799"/>
      <c r="D1964" s="409"/>
      <c r="E1964" s="952"/>
      <c r="F1964" s="1007"/>
      <c r="G1964" s="217"/>
      <c r="H1964" s="388"/>
      <c r="I1964" s="991"/>
      <c r="J1964" s="388"/>
      <c r="K1964" s="662"/>
      <c r="L1964" s="217"/>
      <c r="M1964" s="217"/>
      <c r="N1964" s="217"/>
      <c r="O1964" s="217"/>
      <c r="P1964" s="217"/>
      <c r="Q1964" s="217"/>
      <c r="R1964" s="217"/>
      <c r="S1964" s="1158"/>
      <c r="T1964" s="679"/>
      <c r="U1964" s="765"/>
      <c r="V1964" s="765"/>
      <c r="W1964" s="765"/>
      <c r="X1964" s="765"/>
      <c r="Y1964" s="765"/>
      <c r="Z1964" s="765"/>
      <c r="AA1964" s="765"/>
      <c r="AB1964" s="765"/>
      <c r="AC1964" s="765"/>
      <c r="AD1964" s="765"/>
      <c r="AE1964" s="765"/>
      <c r="AF1964" s="765"/>
      <c r="AG1964" s="765"/>
      <c r="AH1964" s="765"/>
      <c r="AI1964" s="765"/>
      <c r="AJ1964" s="765"/>
      <c r="AK1964" s="765"/>
      <c r="AL1964" s="765"/>
      <c r="AM1964" s="765"/>
      <c r="AN1964" s="765"/>
      <c r="AO1964" s="765"/>
      <c r="AP1964" s="765"/>
      <c r="AQ1964" s="765"/>
      <c r="BC1964" s="1148"/>
      <c r="BD1964" s="13"/>
    </row>
    <row r="1965" s="695" customFormat="1" ht="18.75" customHeight="1" spans="1:56">
      <c r="A1965" s="513"/>
      <c r="B1965" s="213"/>
      <c r="C1965" s="799"/>
      <c r="D1965" s="409"/>
      <c r="E1965" s="952"/>
      <c r="F1965" s="1007"/>
      <c r="G1965" s="217"/>
      <c r="H1965" s="388"/>
      <c r="I1965" s="991"/>
      <c r="J1965" s="388"/>
      <c r="K1965" s="662"/>
      <c r="L1965" s="217"/>
      <c r="M1965" s="217"/>
      <c r="N1965" s="217"/>
      <c r="O1965" s="217"/>
      <c r="P1965" s="217"/>
      <c r="Q1965" s="217"/>
      <c r="R1965" s="217"/>
      <c r="S1965" s="688"/>
      <c r="T1965" s="679"/>
      <c r="U1965" s="765"/>
      <c r="V1965" s="765"/>
      <c r="W1965" s="765"/>
      <c r="X1965" s="765"/>
      <c r="Y1965" s="765"/>
      <c r="Z1965" s="765"/>
      <c r="AA1965" s="765"/>
      <c r="AB1965" s="765"/>
      <c r="AC1965" s="765"/>
      <c r="AD1965" s="765"/>
      <c r="AE1965" s="765"/>
      <c r="AF1965" s="765"/>
      <c r="AG1965" s="765"/>
      <c r="AH1965" s="765"/>
      <c r="AI1965" s="765"/>
      <c r="AJ1965" s="765"/>
      <c r="AK1965" s="765"/>
      <c r="AL1965" s="765"/>
      <c r="AM1965" s="765"/>
      <c r="AN1965" s="765"/>
      <c r="AO1965" s="765"/>
      <c r="AP1965" s="765"/>
      <c r="AQ1965" s="765"/>
      <c r="BC1965" s="1148"/>
      <c r="BD1965" s="13"/>
    </row>
    <row r="1966" s="695" customFormat="1" ht="18.75" customHeight="1" spans="1:56">
      <c r="A1966" s="513"/>
      <c r="B1966" s="213"/>
      <c r="C1966" s="799"/>
      <c r="D1966" s="409"/>
      <c r="E1966" s="952"/>
      <c r="F1966" s="1007"/>
      <c r="G1966" s="217"/>
      <c r="H1966" s="388"/>
      <c r="I1966" s="991"/>
      <c r="J1966" s="388"/>
      <c r="K1966" s="662"/>
      <c r="L1966" s="217"/>
      <c r="M1966" s="217"/>
      <c r="N1966" s="217"/>
      <c r="O1966" s="217"/>
      <c r="P1966" s="217"/>
      <c r="Q1966" s="217"/>
      <c r="R1966" s="217"/>
      <c r="S1966" s="688"/>
      <c r="T1966" s="394"/>
      <c r="U1966" s="765"/>
      <c r="V1966" s="765"/>
      <c r="W1966" s="765"/>
      <c r="X1966" s="765"/>
      <c r="Y1966" s="765"/>
      <c r="Z1966" s="765"/>
      <c r="AA1966" s="765"/>
      <c r="AB1966" s="765"/>
      <c r="AC1966" s="765"/>
      <c r="AD1966" s="765"/>
      <c r="AE1966" s="765"/>
      <c r="AF1966" s="765"/>
      <c r="AG1966" s="765"/>
      <c r="AH1966" s="765"/>
      <c r="AI1966" s="765"/>
      <c r="AJ1966" s="765"/>
      <c r="AK1966" s="765"/>
      <c r="AL1966" s="765"/>
      <c r="AM1966" s="765"/>
      <c r="AN1966" s="765"/>
      <c r="AO1966" s="765"/>
      <c r="AP1966" s="765"/>
      <c r="AQ1966" s="765"/>
      <c r="BC1966" s="1148"/>
      <c r="BD1966" s="13"/>
    </row>
    <row r="1967" s="695" customFormat="1" ht="18.75" customHeight="1" spans="1:56">
      <c r="A1967" s="513"/>
      <c r="B1967" s="213"/>
      <c r="C1967" s="799"/>
      <c r="D1967" s="409"/>
      <c r="E1967" s="952"/>
      <c r="F1967" s="1007"/>
      <c r="G1967" s="217"/>
      <c r="H1967" s="388"/>
      <c r="I1967" s="991"/>
      <c r="J1967" s="388"/>
      <c r="K1967" s="662"/>
      <c r="L1967" s="217"/>
      <c r="M1967" s="217"/>
      <c r="N1967" s="217"/>
      <c r="O1967" s="217"/>
      <c r="P1967" s="217"/>
      <c r="Q1967" s="217"/>
      <c r="R1967" s="217"/>
      <c r="S1967" s="688"/>
      <c r="T1967" s="394"/>
      <c r="U1967" s="765"/>
      <c r="V1967" s="765"/>
      <c r="W1967" s="765"/>
      <c r="X1967" s="765"/>
      <c r="Y1967" s="765"/>
      <c r="Z1967" s="765"/>
      <c r="AA1967" s="765"/>
      <c r="AB1967" s="765"/>
      <c r="AC1967" s="765"/>
      <c r="AD1967" s="765"/>
      <c r="AE1967" s="765"/>
      <c r="AF1967" s="765"/>
      <c r="AG1967" s="765"/>
      <c r="AH1967" s="765"/>
      <c r="AI1967" s="765"/>
      <c r="AJ1967" s="765"/>
      <c r="AK1967" s="765"/>
      <c r="AL1967" s="765"/>
      <c r="AM1967" s="765"/>
      <c r="AN1967" s="765"/>
      <c r="AO1967" s="765"/>
      <c r="AP1967" s="765"/>
      <c r="AQ1967" s="765"/>
      <c r="BC1967" s="1148"/>
      <c r="BD1967" s="13"/>
    </row>
    <row r="1968" s="695" customFormat="1" ht="18.75" customHeight="1" spans="1:56">
      <c r="A1968" s="513"/>
      <c r="B1968" s="213"/>
      <c r="C1968" s="799"/>
      <c r="D1968" s="409"/>
      <c r="E1968" s="952"/>
      <c r="F1968" s="1007"/>
      <c r="G1968" s="217"/>
      <c r="H1968" s="388"/>
      <c r="I1968" s="991"/>
      <c r="J1968" s="388"/>
      <c r="K1968" s="662"/>
      <c r="L1968" s="217"/>
      <c r="M1968" s="217"/>
      <c r="N1968" s="217"/>
      <c r="O1968" s="217"/>
      <c r="P1968" s="217"/>
      <c r="Q1968" s="217"/>
      <c r="R1968" s="217"/>
      <c r="S1968" s="1158"/>
      <c r="T1968" s="679"/>
      <c r="U1968" s="765"/>
      <c r="V1968" s="765"/>
      <c r="W1968" s="765"/>
      <c r="X1968" s="765"/>
      <c r="Y1968" s="765"/>
      <c r="Z1968" s="765"/>
      <c r="AA1968" s="765"/>
      <c r="AB1968" s="765"/>
      <c r="AC1968" s="765"/>
      <c r="AD1968" s="765"/>
      <c r="AE1968" s="765"/>
      <c r="AF1968" s="765"/>
      <c r="AG1968" s="765"/>
      <c r="AH1968" s="765"/>
      <c r="AI1968" s="765"/>
      <c r="AJ1968" s="765"/>
      <c r="AK1968" s="765"/>
      <c r="AL1968" s="765"/>
      <c r="AM1968" s="765"/>
      <c r="AN1968" s="765"/>
      <c r="AO1968" s="765"/>
      <c r="AP1968" s="765"/>
      <c r="AQ1968" s="765"/>
      <c r="BC1968" s="1148"/>
      <c r="BD1968" s="13"/>
    </row>
    <row r="1969" s="695" customFormat="1" ht="18.75" customHeight="1" spans="1:56">
      <c r="A1969" s="513"/>
      <c r="B1969" s="213"/>
      <c r="C1969" s="799"/>
      <c r="D1969" s="409"/>
      <c r="E1969" s="952"/>
      <c r="F1969" s="1007"/>
      <c r="G1969" s="217"/>
      <c r="H1969" s="388"/>
      <c r="I1969" s="991"/>
      <c r="J1969" s="388"/>
      <c r="K1969" s="662"/>
      <c r="L1969" s="217"/>
      <c r="M1969" s="217"/>
      <c r="N1969" s="217"/>
      <c r="O1969" s="217"/>
      <c r="P1969" s="217"/>
      <c r="Q1969" s="217"/>
      <c r="R1969" s="217"/>
      <c r="S1969" s="688"/>
      <c r="T1969" s="679"/>
      <c r="U1969" s="765"/>
      <c r="V1969" s="765"/>
      <c r="W1969" s="765"/>
      <c r="X1969" s="765"/>
      <c r="Y1969" s="765"/>
      <c r="Z1969" s="765"/>
      <c r="AA1969" s="765"/>
      <c r="AB1969" s="765"/>
      <c r="AC1969" s="765"/>
      <c r="AD1969" s="765"/>
      <c r="AE1969" s="765"/>
      <c r="AF1969" s="765"/>
      <c r="AG1969" s="765"/>
      <c r="AH1969" s="765"/>
      <c r="AI1969" s="765"/>
      <c r="AJ1969" s="765"/>
      <c r="AK1969" s="765"/>
      <c r="AL1969" s="765"/>
      <c r="AM1969" s="765"/>
      <c r="AN1969" s="765"/>
      <c r="AO1969" s="765"/>
      <c r="AP1969" s="765"/>
      <c r="AQ1969" s="765"/>
      <c r="BC1969" s="1148"/>
      <c r="BD1969" s="13"/>
    </row>
    <row r="1970" s="695" customFormat="1" ht="18.75" customHeight="1" spans="1:56">
      <c r="A1970" s="513"/>
      <c r="B1970" s="213"/>
      <c r="C1970" s="799"/>
      <c r="D1970" s="409"/>
      <c r="E1970" s="952"/>
      <c r="F1970" s="1007"/>
      <c r="G1970" s="217"/>
      <c r="H1970" s="388"/>
      <c r="I1970" s="991"/>
      <c r="J1970" s="388"/>
      <c r="K1970" s="662"/>
      <c r="L1970" s="217"/>
      <c r="M1970" s="217"/>
      <c r="N1970" s="217"/>
      <c r="O1970" s="217"/>
      <c r="P1970" s="217"/>
      <c r="Q1970" s="217"/>
      <c r="R1970" s="217"/>
      <c r="S1970" s="688"/>
      <c r="T1970" s="679"/>
      <c r="U1970" s="765"/>
      <c r="V1970" s="765"/>
      <c r="W1970" s="765"/>
      <c r="X1970" s="765"/>
      <c r="Y1970" s="765"/>
      <c r="Z1970" s="765"/>
      <c r="AA1970" s="765"/>
      <c r="AB1970" s="765"/>
      <c r="AC1970" s="765"/>
      <c r="AD1970" s="765"/>
      <c r="AE1970" s="765"/>
      <c r="AF1970" s="765"/>
      <c r="AG1970" s="765"/>
      <c r="AH1970" s="765"/>
      <c r="AI1970" s="765"/>
      <c r="AJ1970" s="765"/>
      <c r="AK1970" s="765"/>
      <c r="AL1970" s="765"/>
      <c r="AM1970" s="765"/>
      <c r="AN1970" s="765"/>
      <c r="AO1970" s="765"/>
      <c r="AP1970" s="765"/>
      <c r="AQ1970" s="765"/>
      <c r="BC1970" s="1148"/>
      <c r="BD1970" s="13"/>
    </row>
    <row r="1971" s="695" customFormat="1" ht="18.75" customHeight="1" spans="1:56">
      <c r="A1971" s="513"/>
      <c r="B1971" s="213"/>
      <c r="C1971" s="799"/>
      <c r="D1971" s="409"/>
      <c r="E1971" s="952"/>
      <c r="F1971" s="1007"/>
      <c r="G1971" s="217"/>
      <c r="H1971" s="388"/>
      <c r="I1971" s="991"/>
      <c r="J1971" s="388"/>
      <c r="K1971" s="662"/>
      <c r="L1971" s="217"/>
      <c r="M1971" s="217"/>
      <c r="N1971" s="217"/>
      <c r="O1971" s="217"/>
      <c r="P1971" s="217"/>
      <c r="Q1971" s="217"/>
      <c r="R1971" s="217"/>
      <c r="S1971" s="1158"/>
      <c r="T1971" s="679"/>
      <c r="U1971" s="765"/>
      <c r="V1971" s="765"/>
      <c r="W1971" s="765"/>
      <c r="X1971" s="765"/>
      <c r="Y1971" s="765"/>
      <c r="Z1971" s="765"/>
      <c r="AA1971" s="765"/>
      <c r="AB1971" s="765"/>
      <c r="AC1971" s="765"/>
      <c r="AD1971" s="765"/>
      <c r="AE1971" s="765"/>
      <c r="AF1971" s="765"/>
      <c r="AG1971" s="765"/>
      <c r="AH1971" s="765"/>
      <c r="AI1971" s="765"/>
      <c r="AJ1971" s="765"/>
      <c r="AK1971" s="765"/>
      <c r="AL1971" s="765"/>
      <c r="AM1971" s="765"/>
      <c r="AN1971" s="765"/>
      <c r="AO1971" s="765"/>
      <c r="AP1971" s="765"/>
      <c r="AQ1971" s="765"/>
      <c r="BC1971" s="1148"/>
      <c r="BD1971" s="13"/>
    </row>
    <row r="1972" s="695" customFormat="1" ht="18.75" customHeight="1" spans="1:56">
      <c r="A1972" s="513"/>
      <c r="B1972" s="213"/>
      <c r="C1972" s="799"/>
      <c r="D1972" s="409"/>
      <c r="E1972" s="952"/>
      <c r="F1972" s="1007"/>
      <c r="G1972" s="217"/>
      <c r="H1972" s="388"/>
      <c r="I1972" s="991"/>
      <c r="J1972" s="388"/>
      <c r="K1972" s="662"/>
      <c r="L1972" s="217"/>
      <c r="M1972" s="217"/>
      <c r="N1972" s="217"/>
      <c r="O1972" s="217"/>
      <c r="P1972" s="217"/>
      <c r="Q1972" s="217"/>
      <c r="R1972" s="217"/>
      <c r="S1972" s="688"/>
      <c r="T1972" s="679"/>
      <c r="U1972" s="765"/>
      <c r="V1972" s="765"/>
      <c r="W1972" s="765"/>
      <c r="X1972" s="765"/>
      <c r="Y1972" s="765"/>
      <c r="Z1972" s="765"/>
      <c r="AA1972" s="765"/>
      <c r="AB1972" s="765"/>
      <c r="AC1972" s="765"/>
      <c r="AD1972" s="765"/>
      <c r="AE1972" s="765"/>
      <c r="AF1972" s="765"/>
      <c r="AG1972" s="765"/>
      <c r="AH1972" s="765"/>
      <c r="AI1972" s="765"/>
      <c r="AJ1972" s="765"/>
      <c r="AK1972" s="765"/>
      <c r="AL1972" s="765"/>
      <c r="AM1972" s="765"/>
      <c r="AN1972" s="765"/>
      <c r="AO1972" s="765"/>
      <c r="AP1972" s="765"/>
      <c r="AQ1972" s="765"/>
      <c r="BC1972" s="1148"/>
      <c r="BD1972" s="13"/>
    </row>
    <row r="1973" s="695" customFormat="1" ht="18.75" customHeight="1" spans="1:56">
      <c r="A1973" s="513"/>
      <c r="B1973" s="213"/>
      <c r="C1973" s="799"/>
      <c r="D1973" s="409"/>
      <c r="E1973" s="952"/>
      <c r="F1973" s="1007"/>
      <c r="G1973" s="217"/>
      <c r="H1973" s="388"/>
      <c r="I1973" s="991"/>
      <c r="J1973" s="388"/>
      <c r="K1973" s="662"/>
      <c r="L1973" s="217"/>
      <c r="M1973" s="217"/>
      <c r="N1973" s="217"/>
      <c r="O1973" s="217"/>
      <c r="P1973" s="217"/>
      <c r="Q1973" s="217"/>
      <c r="R1973" s="217"/>
      <c r="S1973" s="1158"/>
      <c r="T1973" s="679"/>
      <c r="U1973" s="765"/>
      <c r="V1973" s="765"/>
      <c r="W1973" s="765"/>
      <c r="X1973" s="765"/>
      <c r="Y1973" s="765"/>
      <c r="Z1973" s="765"/>
      <c r="AA1973" s="765"/>
      <c r="AB1973" s="765"/>
      <c r="AC1973" s="765"/>
      <c r="AD1973" s="765"/>
      <c r="AE1973" s="765"/>
      <c r="AF1973" s="765"/>
      <c r="AG1973" s="765"/>
      <c r="AH1973" s="765"/>
      <c r="AI1973" s="765"/>
      <c r="AJ1973" s="765"/>
      <c r="AK1973" s="765"/>
      <c r="AL1973" s="765"/>
      <c r="AM1973" s="765"/>
      <c r="AN1973" s="765"/>
      <c r="AO1973" s="765"/>
      <c r="AP1973" s="765"/>
      <c r="AQ1973" s="765"/>
      <c r="BC1973" s="1148"/>
      <c r="BD1973" s="13"/>
    </row>
    <row r="1974" s="695" customFormat="1" ht="18.75" customHeight="1" spans="1:56">
      <c r="A1974" s="513"/>
      <c r="B1974" s="213"/>
      <c r="C1974" s="799"/>
      <c r="D1974" s="409"/>
      <c r="E1974" s="952"/>
      <c r="F1974" s="1007"/>
      <c r="G1974" s="217"/>
      <c r="H1974" s="388"/>
      <c r="I1974" s="991"/>
      <c r="J1974" s="388"/>
      <c r="K1974" s="662"/>
      <c r="L1974" s="217"/>
      <c r="M1974" s="217"/>
      <c r="N1974" s="217"/>
      <c r="O1974" s="217"/>
      <c r="P1974" s="217"/>
      <c r="Q1974" s="217"/>
      <c r="R1974" s="217"/>
      <c r="S1974" s="688"/>
      <c r="T1974" s="679"/>
      <c r="U1974" s="765"/>
      <c r="V1974" s="765"/>
      <c r="W1974" s="765"/>
      <c r="X1974" s="765"/>
      <c r="Y1974" s="765"/>
      <c r="Z1974" s="765"/>
      <c r="AA1974" s="765"/>
      <c r="AB1974" s="765"/>
      <c r="AC1974" s="765"/>
      <c r="AD1974" s="765"/>
      <c r="AE1974" s="765"/>
      <c r="AF1974" s="765"/>
      <c r="AG1974" s="765"/>
      <c r="AH1974" s="765"/>
      <c r="AI1974" s="765"/>
      <c r="AJ1974" s="765"/>
      <c r="AK1974" s="765"/>
      <c r="AL1974" s="765"/>
      <c r="AM1974" s="765"/>
      <c r="AN1974" s="765"/>
      <c r="AO1974" s="765"/>
      <c r="AP1974" s="765"/>
      <c r="AQ1974" s="765"/>
      <c r="BC1974" s="1148"/>
      <c r="BD1974" s="13"/>
    </row>
    <row r="1975" s="695" customFormat="1" ht="18.75" customHeight="1" spans="1:56">
      <c r="A1975" s="513"/>
      <c r="B1975" s="213"/>
      <c r="C1975" s="799"/>
      <c r="D1975" s="409"/>
      <c r="E1975" s="952"/>
      <c r="F1975" s="1007"/>
      <c r="G1975" s="217"/>
      <c r="H1975" s="388"/>
      <c r="I1975" s="991"/>
      <c r="J1975" s="388"/>
      <c r="K1975" s="662"/>
      <c r="L1975" s="217"/>
      <c r="M1975" s="217"/>
      <c r="N1975" s="217"/>
      <c r="O1975" s="217"/>
      <c r="P1975" s="217"/>
      <c r="Q1975" s="217"/>
      <c r="R1975" s="217"/>
      <c r="S1975" s="688"/>
      <c r="T1975" s="679"/>
      <c r="U1975" s="765"/>
      <c r="V1975" s="765"/>
      <c r="W1975" s="765"/>
      <c r="X1975" s="765"/>
      <c r="Y1975" s="765"/>
      <c r="Z1975" s="765"/>
      <c r="AA1975" s="765"/>
      <c r="AB1975" s="765"/>
      <c r="AC1975" s="765"/>
      <c r="AD1975" s="765"/>
      <c r="AE1975" s="765"/>
      <c r="AF1975" s="765"/>
      <c r="AG1975" s="765"/>
      <c r="AH1975" s="765"/>
      <c r="AI1975" s="765"/>
      <c r="AJ1975" s="765"/>
      <c r="AK1975" s="765"/>
      <c r="AL1975" s="765"/>
      <c r="AM1975" s="765"/>
      <c r="AN1975" s="765"/>
      <c r="AO1975" s="765"/>
      <c r="AP1975" s="765"/>
      <c r="AQ1975" s="765"/>
      <c r="BC1975" s="1148"/>
      <c r="BD1975" s="13"/>
    </row>
    <row r="1976" s="695" customFormat="1" ht="18.75" customHeight="1" spans="1:56">
      <c r="A1976" s="513"/>
      <c r="B1976" s="213"/>
      <c r="C1976" s="799"/>
      <c r="D1976" s="409"/>
      <c r="E1976" s="952"/>
      <c r="F1976" s="1007"/>
      <c r="G1976" s="217"/>
      <c r="H1976" s="388"/>
      <c r="I1976" s="991"/>
      <c r="J1976" s="388"/>
      <c r="K1976" s="662"/>
      <c r="L1976" s="217"/>
      <c r="M1976" s="217"/>
      <c r="N1976" s="217"/>
      <c r="O1976" s="217"/>
      <c r="P1976" s="217"/>
      <c r="Q1976" s="217"/>
      <c r="R1976" s="217"/>
      <c r="S1976" s="1158"/>
      <c r="T1976" s="679"/>
      <c r="U1976" s="765"/>
      <c r="V1976" s="765"/>
      <c r="W1976" s="765"/>
      <c r="X1976" s="765"/>
      <c r="Y1976" s="765"/>
      <c r="Z1976" s="765"/>
      <c r="AA1976" s="765"/>
      <c r="AB1976" s="765"/>
      <c r="AC1976" s="765"/>
      <c r="AD1976" s="765"/>
      <c r="AE1976" s="765"/>
      <c r="AF1976" s="765"/>
      <c r="AG1976" s="765"/>
      <c r="AH1976" s="765"/>
      <c r="AI1976" s="765"/>
      <c r="AJ1976" s="765"/>
      <c r="AK1976" s="765"/>
      <c r="AL1976" s="765"/>
      <c r="AM1976" s="765"/>
      <c r="AN1976" s="765"/>
      <c r="AO1976" s="765"/>
      <c r="AP1976" s="765"/>
      <c r="AQ1976" s="765"/>
      <c r="BC1976" s="1148"/>
      <c r="BD1976" s="13"/>
    </row>
    <row r="1977" s="695" customFormat="1" ht="18.75" customHeight="1" spans="1:56">
      <c r="A1977" s="513"/>
      <c r="B1977" s="213"/>
      <c r="C1977" s="799"/>
      <c r="D1977" s="409"/>
      <c r="E1977" s="952"/>
      <c r="F1977" s="1007"/>
      <c r="G1977" s="217"/>
      <c r="H1977" s="388"/>
      <c r="I1977" s="991"/>
      <c r="J1977" s="388"/>
      <c r="K1977" s="662"/>
      <c r="L1977" s="217"/>
      <c r="M1977" s="217"/>
      <c r="N1977" s="217"/>
      <c r="O1977" s="217"/>
      <c r="P1977" s="217"/>
      <c r="Q1977" s="217"/>
      <c r="R1977" s="217"/>
      <c r="S1977" s="688"/>
      <c r="T1977" s="679"/>
      <c r="U1977" s="765"/>
      <c r="V1977" s="765"/>
      <c r="W1977" s="765"/>
      <c r="X1977" s="765"/>
      <c r="Y1977" s="765"/>
      <c r="Z1977" s="765"/>
      <c r="AA1977" s="765"/>
      <c r="AB1977" s="765"/>
      <c r="AC1977" s="765"/>
      <c r="AD1977" s="765"/>
      <c r="AE1977" s="765"/>
      <c r="AF1977" s="765"/>
      <c r="AG1977" s="765"/>
      <c r="AH1977" s="765"/>
      <c r="AI1977" s="765"/>
      <c r="AJ1977" s="765"/>
      <c r="AK1977" s="765"/>
      <c r="AL1977" s="765"/>
      <c r="AM1977" s="765"/>
      <c r="AN1977" s="765"/>
      <c r="AO1977" s="765"/>
      <c r="AP1977" s="765"/>
      <c r="AQ1977" s="765"/>
      <c r="BC1977" s="1148"/>
      <c r="BD1977" s="13"/>
    </row>
    <row r="1978" s="695" customFormat="1" ht="18.75" customHeight="1" spans="1:56">
      <c r="A1978" s="513"/>
      <c r="B1978" s="213"/>
      <c r="C1978" s="799"/>
      <c r="D1978" s="409"/>
      <c r="E1978" s="952"/>
      <c r="F1978" s="1007"/>
      <c r="G1978" s="217"/>
      <c r="H1978" s="388"/>
      <c r="I1978" s="991"/>
      <c r="J1978" s="388"/>
      <c r="K1978" s="662"/>
      <c r="L1978" s="217"/>
      <c r="M1978" s="217"/>
      <c r="N1978" s="217"/>
      <c r="O1978" s="217"/>
      <c r="P1978" s="217"/>
      <c r="Q1978" s="217"/>
      <c r="R1978" s="217"/>
      <c r="S1978" s="688"/>
      <c r="T1978" s="679"/>
      <c r="U1978" s="765"/>
      <c r="V1978" s="765"/>
      <c r="W1978" s="765"/>
      <c r="X1978" s="765"/>
      <c r="Y1978" s="765"/>
      <c r="Z1978" s="765"/>
      <c r="AA1978" s="765"/>
      <c r="AB1978" s="765"/>
      <c r="AC1978" s="765"/>
      <c r="AD1978" s="765"/>
      <c r="AE1978" s="765"/>
      <c r="AF1978" s="765"/>
      <c r="AG1978" s="765"/>
      <c r="AH1978" s="765"/>
      <c r="AI1978" s="765"/>
      <c r="AJ1978" s="765"/>
      <c r="AK1978" s="765"/>
      <c r="AL1978" s="765"/>
      <c r="AM1978" s="765"/>
      <c r="AN1978" s="765"/>
      <c r="AO1978" s="765"/>
      <c r="AP1978" s="765"/>
      <c r="AQ1978" s="765"/>
      <c r="BC1978" s="1148"/>
      <c r="BD1978" s="13"/>
    </row>
    <row r="1979" s="695" customFormat="1" ht="18.75" customHeight="1" spans="1:56">
      <c r="A1979" s="513"/>
      <c r="B1979" s="213"/>
      <c r="C1979" s="799"/>
      <c r="D1979" s="409"/>
      <c r="E1979" s="952"/>
      <c r="F1979" s="1007"/>
      <c r="G1979" s="217"/>
      <c r="H1979" s="388"/>
      <c r="I1979" s="991"/>
      <c r="J1979" s="388"/>
      <c r="K1979" s="662"/>
      <c r="L1979" s="217"/>
      <c r="M1979" s="217"/>
      <c r="N1979" s="217"/>
      <c r="O1979" s="217"/>
      <c r="P1979" s="217"/>
      <c r="Q1979" s="217"/>
      <c r="R1979" s="217"/>
      <c r="S1979" s="688"/>
      <c r="T1979" s="394"/>
      <c r="BC1979" s="1148"/>
      <c r="BD1979" s="13"/>
    </row>
    <row r="1980" s="695" customFormat="1" ht="18.75" customHeight="1" spans="1:56">
      <c r="A1980" s="513"/>
      <c r="B1980" s="213"/>
      <c r="C1980" s="799"/>
      <c r="D1980" s="409"/>
      <c r="E1980" s="952"/>
      <c r="F1980" s="1007"/>
      <c r="G1980" s="217"/>
      <c r="H1980" s="388"/>
      <c r="I1980" s="991"/>
      <c r="J1980" s="388"/>
      <c r="K1980" s="662"/>
      <c r="L1980" s="217"/>
      <c r="M1980" s="217"/>
      <c r="N1980" s="217"/>
      <c r="O1980" s="217"/>
      <c r="P1980" s="217"/>
      <c r="Q1980" s="217"/>
      <c r="R1980" s="217"/>
      <c r="S1980" s="688"/>
      <c r="T1980" s="394"/>
      <c r="BC1980" s="1148"/>
      <c r="BD1980" s="13"/>
    </row>
    <row r="1981" s="695" customFormat="1" ht="18.75" customHeight="1" spans="1:56">
      <c r="A1981" s="513"/>
      <c r="B1981" s="213"/>
      <c r="C1981" s="799"/>
      <c r="D1981" s="409"/>
      <c r="E1981" s="952"/>
      <c r="F1981" s="1007"/>
      <c r="G1981" s="217"/>
      <c r="H1981" s="388"/>
      <c r="I1981" s="991"/>
      <c r="J1981" s="388"/>
      <c r="K1981" s="662"/>
      <c r="L1981" s="217"/>
      <c r="M1981" s="217"/>
      <c r="N1981" s="217"/>
      <c r="O1981" s="217"/>
      <c r="P1981" s="217"/>
      <c r="Q1981" s="217"/>
      <c r="R1981" s="217"/>
      <c r="S1981" s="688"/>
      <c r="T1981" s="394"/>
      <c r="BC1981" s="1148"/>
      <c r="BD1981" s="13"/>
    </row>
    <row r="1982" s="695" customFormat="1" ht="18.75" customHeight="1" spans="1:56">
      <c r="A1982" s="513"/>
      <c r="B1982" s="213"/>
      <c r="C1982" s="799"/>
      <c r="D1982" s="409"/>
      <c r="E1982" s="952"/>
      <c r="F1982" s="1007"/>
      <c r="G1982" s="217"/>
      <c r="H1982" s="388"/>
      <c r="I1982" s="991"/>
      <c r="J1982" s="388"/>
      <c r="K1982" s="662"/>
      <c r="L1982" s="217"/>
      <c r="M1982" s="217"/>
      <c r="N1982" s="217"/>
      <c r="O1982" s="217"/>
      <c r="P1982" s="217"/>
      <c r="Q1982" s="217"/>
      <c r="R1982" s="217"/>
      <c r="S1982" s="688"/>
      <c r="T1982" s="394"/>
      <c r="BC1982" s="1148"/>
      <c r="BD1982" s="13"/>
    </row>
    <row r="1983" s="695" customFormat="1" ht="18.75" customHeight="1" spans="1:56">
      <c r="A1983" s="513"/>
      <c r="B1983" s="213"/>
      <c r="C1983" s="799"/>
      <c r="D1983" s="409"/>
      <c r="E1983" s="952"/>
      <c r="F1983" s="1007"/>
      <c r="G1983" s="217"/>
      <c r="H1983" s="388"/>
      <c r="I1983" s="991"/>
      <c r="J1983" s="388"/>
      <c r="K1983" s="662"/>
      <c r="L1983" s="217"/>
      <c r="M1983" s="217"/>
      <c r="N1983" s="217"/>
      <c r="O1983" s="217"/>
      <c r="P1983" s="217"/>
      <c r="Q1983" s="217"/>
      <c r="R1983" s="217"/>
      <c r="S1983" s="688"/>
      <c r="T1983" s="394"/>
      <c r="BC1983" s="1148"/>
      <c r="BD1983" s="13"/>
    </row>
    <row r="1984" s="695" customFormat="1" ht="18.75" customHeight="1" spans="1:56">
      <c r="A1984" s="513"/>
      <c r="B1984" s="213"/>
      <c r="C1984" s="799"/>
      <c r="D1984" s="409"/>
      <c r="E1984" s="952"/>
      <c r="F1984" s="1007"/>
      <c r="G1984" s="217"/>
      <c r="H1984" s="388"/>
      <c r="I1984" s="991"/>
      <c r="J1984" s="388"/>
      <c r="K1984" s="662"/>
      <c r="L1984" s="217"/>
      <c r="M1984" s="217"/>
      <c r="N1984" s="217"/>
      <c r="O1984" s="217"/>
      <c r="P1984" s="217"/>
      <c r="Q1984" s="217"/>
      <c r="R1984" s="217"/>
      <c r="S1984" s="688"/>
      <c r="T1984" s="394"/>
      <c r="BC1984" s="1148"/>
      <c r="BD1984" s="13"/>
    </row>
    <row r="1985" s="695" customFormat="1" ht="18.75" customHeight="1" spans="1:56">
      <c r="A1985" s="513"/>
      <c r="B1985" s="213"/>
      <c r="C1985" s="799"/>
      <c r="D1985" s="409"/>
      <c r="E1985" s="952"/>
      <c r="F1985" s="1007"/>
      <c r="G1985" s="217"/>
      <c r="H1985" s="388"/>
      <c r="I1985" s="991"/>
      <c r="J1985" s="388"/>
      <c r="K1985" s="662"/>
      <c r="L1985" s="217"/>
      <c r="M1985" s="217"/>
      <c r="N1985" s="217"/>
      <c r="O1985" s="217"/>
      <c r="P1985" s="217"/>
      <c r="Q1985" s="217"/>
      <c r="R1985" s="217"/>
      <c r="S1985" s="688"/>
      <c r="T1985" s="679"/>
      <c r="BC1985" s="1148"/>
      <c r="BD1985" s="13"/>
    </row>
    <row r="1986" s="695" customFormat="1" ht="18.75" customHeight="1" spans="1:56">
      <c r="A1986" s="513"/>
      <c r="B1986" s="213"/>
      <c r="C1986" s="799"/>
      <c r="D1986" s="409"/>
      <c r="E1986" s="952"/>
      <c r="F1986" s="1007"/>
      <c r="G1986" s="217"/>
      <c r="H1986" s="388"/>
      <c r="I1986" s="991"/>
      <c r="J1986" s="388"/>
      <c r="K1986" s="662"/>
      <c r="L1986" s="217"/>
      <c r="M1986" s="217"/>
      <c r="N1986" s="217"/>
      <c r="O1986" s="217"/>
      <c r="P1986" s="217"/>
      <c r="Q1986" s="217"/>
      <c r="R1986" s="217"/>
      <c r="S1986" s="688"/>
      <c r="T1986" s="679"/>
      <c r="BC1986" s="1148"/>
      <c r="BD1986" s="13"/>
    </row>
    <row r="1987" s="695" customFormat="1" ht="18.75" customHeight="1" spans="1:56">
      <c r="A1987" s="513"/>
      <c r="B1987" s="213"/>
      <c r="C1987" s="799"/>
      <c r="D1987" s="409"/>
      <c r="E1987" s="952"/>
      <c r="F1987" s="1007"/>
      <c r="G1987" s="217"/>
      <c r="H1987" s="388"/>
      <c r="I1987" s="991"/>
      <c r="J1987" s="388"/>
      <c r="K1987" s="662"/>
      <c r="L1987" s="217"/>
      <c r="M1987" s="217"/>
      <c r="N1987" s="217"/>
      <c r="O1987" s="217"/>
      <c r="P1987" s="217"/>
      <c r="Q1987" s="217"/>
      <c r="R1987" s="217"/>
      <c r="S1987" s="688"/>
      <c r="T1987" s="394"/>
      <c r="BC1987" s="1148"/>
      <c r="BD1987" s="13"/>
    </row>
    <row r="1988" s="695" customFormat="1" ht="18.75" customHeight="1" spans="1:56">
      <c r="A1988" s="513"/>
      <c r="B1988" s="213"/>
      <c r="C1988" s="799"/>
      <c r="D1988" s="409"/>
      <c r="E1988" s="952"/>
      <c r="F1988" s="1007"/>
      <c r="G1988" s="217"/>
      <c r="H1988" s="388"/>
      <c r="I1988" s="991"/>
      <c r="J1988" s="388"/>
      <c r="K1988" s="662"/>
      <c r="L1988" s="217"/>
      <c r="M1988" s="217"/>
      <c r="N1988" s="217"/>
      <c r="O1988" s="217"/>
      <c r="P1988" s="217"/>
      <c r="Q1988" s="217"/>
      <c r="R1988" s="217"/>
      <c r="S1988" s="688"/>
      <c r="T1988" s="394"/>
      <c r="BC1988" s="1148"/>
      <c r="BD1988" s="13"/>
    </row>
    <row r="1989" s="695" customFormat="1" ht="18.75" customHeight="1" spans="1:56">
      <c r="A1989" s="513"/>
      <c r="B1989" s="213"/>
      <c r="C1989" s="799"/>
      <c r="D1989" s="409"/>
      <c r="E1989" s="952"/>
      <c r="F1989" s="1007"/>
      <c r="G1989" s="217"/>
      <c r="H1989" s="388"/>
      <c r="I1989" s="991"/>
      <c r="J1989" s="388"/>
      <c r="K1989" s="662"/>
      <c r="L1989" s="217"/>
      <c r="M1989" s="217"/>
      <c r="N1989" s="217"/>
      <c r="O1989" s="217"/>
      <c r="P1989" s="217"/>
      <c r="Q1989" s="217"/>
      <c r="R1989" s="217"/>
      <c r="S1989" s="688"/>
      <c r="T1989" s="394"/>
      <c r="BC1989" s="1148"/>
      <c r="BD1989" s="13"/>
    </row>
    <row r="1990" s="695" customFormat="1" ht="18.75" customHeight="1" spans="1:56">
      <c r="A1990" s="513"/>
      <c r="B1990" s="213"/>
      <c r="C1990" s="799"/>
      <c r="D1990" s="409"/>
      <c r="E1990" s="952"/>
      <c r="F1990" s="1007"/>
      <c r="G1990" s="217"/>
      <c r="H1990" s="388"/>
      <c r="I1990" s="991"/>
      <c r="J1990" s="388"/>
      <c r="K1990" s="662"/>
      <c r="L1990" s="217"/>
      <c r="M1990" s="217"/>
      <c r="N1990" s="217"/>
      <c r="O1990" s="217"/>
      <c r="P1990" s="217"/>
      <c r="Q1990" s="217"/>
      <c r="R1990" s="217"/>
      <c r="S1990" s="688"/>
      <c r="T1990" s="394"/>
      <c r="BC1990" s="1148"/>
      <c r="BD1990" s="13"/>
    </row>
    <row r="1991" s="695" customFormat="1" ht="18.75" customHeight="1" spans="1:56">
      <c r="A1991" s="513"/>
      <c r="B1991" s="213"/>
      <c r="C1991" s="799"/>
      <c r="D1991" s="409"/>
      <c r="E1991" s="952"/>
      <c r="F1991" s="1007"/>
      <c r="G1991" s="217"/>
      <c r="H1991" s="388"/>
      <c r="I1991" s="991"/>
      <c r="J1991" s="388"/>
      <c r="K1991" s="662"/>
      <c r="L1991" s="217"/>
      <c r="M1991" s="217"/>
      <c r="N1991" s="217"/>
      <c r="O1991" s="217"/>
      <c r="P1991" s="217"/>
      <c r="Q1991" s="217"/>
      <c r="R1991" s="217"/>
      <c r="S1991" s="688"/>
      <c r="T1991" s="394"/>
      <c r="BC1991" s="1148"/>
      <c r="BD1991" s="13"/>
    </row>
    <row r="1992" s="695" customFormat="1" ht="18.75" customHeight="1" spans="1:56">
      <c r="A1992" s="513"/>
      <c r="B1992" s="213"/>
      <c r="C1992" s="799"/>
      <c r="D1992" s="409"/>
      <c r="E1992" s="952"/>
      <c r="F1992" s="1007"/>
      <c r="G1992" s="217"/>
      <c r="H1992" s="388"/>
      <c r="I1992" s="991"/>
      <c r="J1992" s="388"/>
      <c r="K1992" s="662"/>
      <c r="L1992" s="217"/>
      <c r="M1992" s="217"/>
      <c r="N1992" s="217"/>
      <c r="O1992" s="217"/>
      <c r="P1992" s="217"/>
      <c r="Q1992" s="217"/>
      <c r="R1992" s="217"/>
      <c r="S1992" s="688"/>
      <c r="T1992" s="394"/>
      <c r="BC1992" s="1148"/>
      <c r="BD1992" s="13"/>
    </row>
    <row r="1993" s="695" customFormat="1" ht="18.75" customHeight="1" spans="1:56">
      <c r="A1993" s="513"/>
      <c r="B1993" s="213"/>
      <c r="C1993" s="799"/>
      <c r="D1993" s="409"/>
      <c r="E1993" s="952"/>
      <c r="F1993" s="1007"/>
      <c r="G1993" s="217"/>
      <c r="H1993" s="388"/>
      <c r="I1993" s="991"/>
      <c r="J1993" s="388"/>
      <c r="K1993" s="662"/>
      <c r="L1993" s="217"/>
      <c r="M1993" s="217"/>
      <c r="N1993" s="217"/>
      <c r="O1993" s="217"/>
      <c r="P1993" s="217"/>
      <c r="Q1993" s="217"/>
      <c r="R1993" s="217"/>
      <c r="S1993" s="1158"/>
      <c r="T1993" s="679"/>
      <c r="BC1993" s="1148"/>
      <c r="BD1993" s="13"/>
    </row>
    <row r="1994" s="695" customFormat="1" ht="18.75" customHeight="1" spans="1:56">
      <c r="A1994" s="513"/>
      <c r="B1994" s="213"/>
      <c r="C1994" s="799"/>
      <c r="D1994" s="409"/>
      <c r="E1994" s="952"/>
      <c r="F1994" s="1007"/>
      <c r="G1994" s="217"/>
      <c r="H1994" s="388"/>
      <c r="I1994" s="991"/>
      <c r="J1994" s="388"/>
      <c r="K1994" s="662"/>
      <c r="L1994" s="217"/>
      <c r="M1994" s="217"/>
      <c r="N1994" s="217"/>
      <c r="O1994" s="217"/>
      <c r="P1994" s="217"/>
      <c r="Q1994" s="217"/>
      <c r="R1994" s="217"/>
      <c r="S1994" s="688"/>
      <c r="T1994" s="679"/>
      <c r="BC1994" s="1148"/>
      <c r="BD1994" s="13"/>
    </row>
    <row r="1995" s="695" customFormat="1" ht="18.75" customHeight="1" spans="1:56">
      <c r="A1995" s="513"/>
      <c r="B1995" s="213"/>
      <c r="C1995" s="799"/>
      <c r="D1995" s="409"/>
      <c r="E1995" s="952"/>
      <c r="F1995" s="1007"/>
      <c r="G1995" s="217"/>
      <c r="H1995" s="388"/>
      <c r="I1995" s="991"/>
      <c r="J1995" s="388"/>
      <c r="K1995" s="662"/>
      <c r="L1995" s="217"/>
      <c r="M1995" s="217"/>
      <c r="N1995" s="217"/>
      <c r="O1995" s="217"/>
      <c r="P1995" s="217"/>
      <c r="Q1995" s="217"/>
      <c r="R1995" s="217"/>
      <c r="S1995" s="688"/>
      <c r="T1995" s="679"/>
      <c r="BC1995" s="1148"/>
      <c r="BD1995" s="13"/>
    </row>
    <row r="1996" s="695" customFormat="1" ht="18.75" customHeight="1" spans="1:56">
      <c r="A1996" s="513"/>
      <c r="B1996" s="213"/>
      <c r="C1996" s="799"/>
      <c r="D1996" s="409"/>
      <c r="E1996" s="952"/>
      <c r="F1996" s="1007"/>
      <c r="G1996" s="217"/>
      <c r="H1996" s="388"/>
      <c r="I1996" s="991"/>
      <c r="J1996" s="388"/>
      <c r="K1996" s="662"/>
      <c r="L1996" s="217"/>
      <c r="M1996" s="217"/>
      <c r="N1996" s="217"/>
      <c r="O1996" s="217"/>
      <c r="P1996" s="217"/>
      <c r="Q1996" s="217"/>
      <c r="R1996" s="217"/>
      <c r="S1996" s="688"/>
      <c r="T1996" s="679"/>
      <c r="BC1996" s="1148"/>
      <c r="BD1996" s="13"/>
    </row>
    <row r="1997" s="695" customFormat="1" ht="18.75" customHeight="1" spans="1:56">
      <c r="A1997" s="513"/>
      <c r="B1997" s="213"/>
      <c r="C1997" s="799"/>
      <c r="D1997" s="409"/>
      <c r="E1997" s="952"/>
      <c r="F1997" s="1007"/>
      <c r="G1997" s="217"/>
      <c r="H1997" s="388"/>
      <c r="I1997" s="991"/>
      <c r="J1997" s="388"/>
      <c r="K1997" s="662"/>
      <c r="L1997" s="217"/>
      <c r="M1997" s="217"/>
      <c r="N1997" s="217"/>
      <c r="O1997" s="217"/>
      <c r="P1997" s="217"/>
      <c r="Q1997" s="217"/>
      <c r="R1997" s="217"/>
      <c r="S1997" s="688"/>
      <c r="T1997" s="394"/>
      <c r="BC1997" s="1148"/>
      <c r="BD1997" s="13"/>
    </row>
    <row r="1998" s="695" customFormat="1" ht="18.75" customHeight="1" spans="1:56">
      <c r="A1998" s="513"/>
      <c r="B1998" s="213"/>
      <c r="C1998" s="799"/>
      <c r="D1998" s="409"/>
      <c r="E1998" s="952"/>
      <c r="F1998" s="1007"/>
      <c r="G1998" s="217"/>
      <c r="H1998" s="388"/>
      <c r="I1998" s="991"/>
      <c r="J1998" s="388"/>
      <c r="K1998" s="662"/>
      <c r="L1998" s="217"/>
      <c r="M1998" s="217"/>
      <c r="N1998" s="217"/>
      <c r="O1998" s="217"/>
      <c r="P1998" s="217"/>
      <c r="Q1998" s="217"/>
      <c r="R1998" s="217"/>
      <c r="S1998" s="688"/>
      <c r="T1998" s="394"/>
      <c r="BC1998" s="1148"/>
      <c r="BD1998" s="13"/>
    </row>
    <row r="1999" s="695" customFormat="1" ht="18.75" customHeight="1" spans="1:56">
      <c r="A1999" s="513"/>
      <c r="B1999" s="213"/>
      <c r="C1999" s="799"/>
      <c r="D1999" s="409"/>
      <c r="E1999" s="390"/>
      <c r="F1999" s="1215"/>
      <c r="G1999" s="526"/>
      <c r="H1999" s="388"/>
      <c r="I1999" s="991"/>
      <c r="J1999" s="388"/>
      <c r="K1999" s="662"/>
      <c r="L1999" s="217"/>
      <c r="M1999" s="217"/>
      <c r="N1999" s="217"/>
      <c r="O1999" s="217"/>
      <c r="P1999" s="217"/>
      <c r="Q1999" s="217"/>
      <c r="R1999" s="217"/>
      <c r="S1999" s="1158"/>
      <c r="T1999" s="394"/>
      <c r="BC1999" s="1148"/>
      <c r="BD1999" s="13"/>
    </row>
    <row r="2000" s="695" customFormat="1" ht="18.75" customHeight="1" spans="1:56">
      <c r="A2000" s="513"/>
      <c r="B2000" s="213"/>
      <c r="C2000" s="799"/>
      <c r="D2000" s="409"/>
      <c r="E2000" s="390"/>
      <c r="F2000" s="1215"/>
      <c r="G2000" s="526"/>
      <c r="H2000" s="388"/>
      <c r="I2000" s="991"/>
      <c r="J2000" s="388"/>
      <c r="K2000" s="662"/>
      <c r="L2000" s="217"/>
      <c r="M2000" s="217"/>
      <c r="N2000" s="217"/>
      <c r="O2000" s="217"/>
      <c r="P2000" s="217"/>
      <c r="Q2000" s="217"/>
      <c r="R2000" s="217"/>
      <c r="S2000" s="688"/>
      <c r="T2000" s="394"/>
      <c r="BC2000" s="1148"/>
      <c r="BD2000" s="13"/>
    </row>
    <row r="2001" s="695" customFormat="1" ht="18.75" customHeight="1" spans="1:56">
      <c r="A2001" s="513"/>
      <c r="B2001" s="213"/>
      <c r="C2001" s="799"/>
      <c r="D2001" s="409"/>
      <c r="E2001" s="390"/>
      <c r="F2001" s="1215"/>
      <c r="G2001" s="526"/>
      <c r="H2001" s="388"/>
      <c r="I2001" s="991"/>
      <c r="J2001" s="388"/>
      <c r="K2001" s="662"/>
      <c r="L2001" s="217"/>
      <c r="M2001" s="217"/>
      <c r="N2001" s="217"/>
      <c r="O2001" s="217"/>
      <c r="P2001" s="217"/>
      <c r="Q2001" s="217"/>
      <c r="R2001" s="217"/>
      <c r="S2001" s="688"/>
      <c r="T2001" s="394"/>
      <c r="BC2001" s="1148"/>
      <c r="BD2001" s="13"/>
    </row>
    <row r="2002" s="695" customFormat="1" ht="18.75" customHeight="1" spans="1:56">
      <c r="A2002" s="513"/>
      <c r="B2002" s="213"/>
      <c r="C2002" s="799"/>
      <c r="D2002" s="409"/>
      <c r="E2002" s="390"/>
      <c r="F2002" s="1215"/>
      <c r="G2002" s="526"/>
      <c r="H2002" s="388"/>
      <c r="I2002" s="991"/>
      <c r="J2002" s="388"/>
      <c r="K2002" s="662"/>
      <c r="L2002" s="217"/>
      <c r="M2002" s="217"/>
      <c r="N2002" s="217"/>
      <c r="O2002" s="217"/>
      <c r="P2002" s="217"/>
      <c r="Q2002" s="217"/>
      <c r="R2002" s="217"/>
      <c r="S2002" s="688"/>
      <c r="T2002" s="394"/>
      <c r="BC2002" s="1148"/>
      <c r="BD2002" s="13"/>
    </row>
    <row r="2003" s="695" customFormat="1" ht="18.75" customHeight="1" spans="1:56">
      <c r="A2003" s="513"/>
      <c r="B2003" s="213"/>
      <c r="C2003" s="799"/>
      <c r="D2003" s="409"/>
      <c r="E2003" s="390"/>
      <c r="F2003" s="1215"/>
      <c r="G2003" s="217"/>
      <c r="H2003" s="388"/>
      <c r="I2003" s="991"/>
      <c r="J2003" s="388"/>
      <c r="K2003" s="662"/>
      <c r="L2003" s="217"/>
      <c r="M2003" s="217"/>
      <c r="N2003" s="217"/>
      <c r="O2003" s="217"/>
      <c r="P2003" s="217"/>
      <c r="Q2003" s="217"/>
      <c r="R2003" s="217"/>
      <c r="S2003" s="688"/>
      <c r="T2003" s="394"/>
      <c r="BC2003" s="1148"/>
      <c r="BD2003" s="13"/>
    </row>
    <row r="2004" s="695" customFormat="1" ht="18.75" customHeight="1" spans="1:56">
      <c r="A2004" s="513"/>
      <c r="B2004" s="213"/>
      <c r="C2004" s="1198"/>
      <c r="D2004" s="409"/>
      <c r="E2004" s="465"/>
      <c r="F2004" s="1215"/>
      <c r="G2004" s="217"/>
      <c r="H2004" s="388"/>
      <c r="I2004" s="991"/>
      <c r="J2004" s="388"/>
      <c r="K2004" s="662"/>
      <c r="L2004" s="217"/>
      <c r="M2004" s="217"/>
      <c r="N2004" s="217"/>
      <c r="O2004" s="217"/>
      <c r="P2004" s="217"/>
      <c r="Q2004" s="217"/>
      <c r="R2004" s="217"/>
      <c r="S2004" s="688"/>
      <c r="T2004" s="394"/>
      <c r="BC2004" s="1148"/>
      <c r="BD2004" s="13"/>
    </row>
    <row r="2005" s="695" customFormat="1" ht="18.75" customHeight="1" spans="1:56">
      <c r="A2005" s="513"/>
      <c r="B2005" s="213"/>
      <c r="C2005" s="1198"/>
      <c r="D2005" s="409"/>
      <c r="E2005" s="465"/>
      <c r="F2005" s="1157"/>
      <c r="G2005" s="388"/>
      <c r="H2005" s="217"/>
      <c r="I2005" s="915"/>
      <c r="J2005" s="217"/>
      <c r="K2005" s="662"/>
      <c r="L2005" s="217"/>
      <c r="M2005" s="217"/>
      <c r="N2005" s="217"/>
      <c r="O2005" s="217"/>
      <c r="P2005" s="217"/>
      <c r="Q2005" s="217"/>
      <c r="R2005" s="217"/>
      <c r="S2005" s="688"/>
      <c r="T2005" s="394"/>
      <c r="BC2005" s="1148"/>
      <c r="BD2005" s="13"/>
    </row>
    <row r="2006" s="695" customFormat="1" ht="18.75" customHeight="1" spans="1:56">
      <c r="A2006" s="513"/>
      <c r="B2006" s="213"/>
      <c r="C2006" s="1198"/>
      <c r="D2006" s="409"/>
      <c r="E2006" s="465"/>
      <c r="F2006" s="1157"/>
      <c r="G2006" s="388"/>
      <c r="H2006" s="217"/>
      <c r="I2006" s="915"/>
      <c r="J2006" s="217"/>
      <c r="K2006" s="662"/>
      <c r="L2006" s="217"/>
      <c r="M2006" s="217"/>
      <c r="N2006" s="217"/>
      <c r="O2006" s="217"/>
      <c r="P2006" s="217"/>
      <c r="Q2006" s="217"/>
      <c r="R2006" s="217"/>
      <c r="S2006" s="688"/>
      <c r="T2006" s="394"/>
      <c r="BC2006" s="1148"/>
      <c r="BD2006" s="13"/>
    </row>
    <row r="2007" s="695" customFormat="1" ht="18.75" customHeight="1" spans="1:56">
      <c r="A2007" s="513"/>
      <c r="B2007" s="213"/>
      <c r="C2007" s="799"/>
      <c r="D2007" s="409"/>
      <c r="E2007" s="390"/>
      <c r="F2007" s="1215"/>
      <c r="G2007" s="526"/>
      <c r="H2007" s="388"/>
      <c r="I2007" s="991"/>
      <c r="J2007" s="388"/>
      <c r="K2007" s="662"/>
      <c r="L2007" s="217"/>
      <c r="M2007" s="217"/>
      <c r="N2007" s="217"/>
      <c r="O2007" s="217"/>
      <c r="P2007" s="217"/>
      <c r="Q2007" s="217"/>
      <c r="R2007" s="217"/>
      <c r="S2007" s="688"/>
      <c r="T2007" s="394"/>
      <c r="BC2007" s="1148"/>
      <c r="BD2007" s="13"/>
    </row>
    <row r="2008" s="695" customFormat="1" ht="18.75" customHeight="1" spans="1:56">
      <c r="A2008" s="513"/>
      <c r="B2008" s="213"/>
      <c r="C2008" s="799"/>
      <c r="D2008" s="409"/>
      <c r="E2008" s="390"/>
      <c r="F2008" s="1215"/>
      <c r="G2008" s="526"/>
      <c r="H2008" s="388"/>
      <c r="I2008" s="991"/>
      <c r="J2008" s="388"/>
      <c r="K2008" s="662"/>
      <c r="L2008" s="217"/>
      <c r="M2008" s="217"/>
      <c r="N2008" s="217"/>
      <c r="O2008" s="217"/>
      <c r="P2008" s="217"/>
      <c r="Q2008" s="217"/>
      <c r="R2008" s="217"/>
      <c r="S2008" s="688"/>
      <c r="T2008" s="394"/>
      <c r="BC2008" s="1148"/>
      <c r="BD2008" s="12"/>
    </row>
    <row r="2009" s="695" customFormat="1" ht="18.75" customHeight="1" spans="1:56">
      <c r="A2009" s="513"/>
      <c r="B2009" s="213"/>
      <c r="C2009" s="799"/>
      <c r="D2009" s="409"/>
      <c r="E2009" s="390"/>
      <c r="F2009" s="1215"/>
      <c r="G2009" s="526"/>
      <c r="H2009" s="388"/>
      <c r="I2009" s="991"/>
      <c r="J2009" s="388"/>
      <c r="K2009" s="662"/>
      <c r="L2009" s="217"/>
      <c r="M2009" s="217"/>
      <c r="N2009" s="217"/>
      <c r="O2009" s="217"/>
      <c r="P2009" s="217"/>
      <c r="Q2009" s="217"/>
      <c r="R2009" s="217"/>
      <c r="S2009" s="1158"/>
      <c r="T2009" s="394"/>
      <c r="BC2009" s="1148"/>
      <c r="BD2009" s="13"/>
    </row>
    <row r="2010" s="695" customFormat="1" ht="18.75" customHeight="1" spans="1:56">
      <c r="A2010" s="513"/>
      <c r="B2010" s="213"/>
      <c r="C2010" s="799"/>
      <c r="D2010" s="409"/>
      <c r="E2010" s="390"/>
      <c r="F2010" s="1215"/>
      <c r="G2010" s="526"/>
      <c r="H2010" s="388"/>
      <c r="I2010" s="991"/>
      <c r="J2010" s="388"/>
      <c r="K2010" s="662"/>
      <c r="L2010" s="217"/>
      <c r="M2010" s="217"/>
      <c r="N2010" s="217"/>
      <c r="O2010" s="217"/>
      <c r="P2010" s="217"/>
      <c r="Q2010" s="217"/>
      <c r="R2010" s="217"/>
      <c r="S2010" s="688"/>
      <c r="T2010" s="394"/>
      <c r="BC2010" s="1148"/>
      <c r="BD2010" s="13"/>
    </row>
    <row r="2011" s="695" customFormat="1" ht="18.75" customHeight="1" spans="1:56">
      <c r="A2011" s="513"/>
      <c r="B2011" s="213"/>
      <c r="C2011" s="799"/>
      <c r="D2011" s="409"/>
      <c r="E2011" s="390"/>
      <c r="F2011" s="1215"/>
      <c r="G2011" s="526"/>
      <c r="H2011" s="388"/>
      <c r="I2011" s="991"/>
      <c r="J2011" s="388"/>
      <c r="K2011" s="662"/>
      <c r="L2011" s="217"/>
      <c r="M2011" s="217"/>
      <c r="N2011" s="217"/>
      <c r="O2011" s="217"/>
      <c r="P2011" s="217"/>
      <c r="Q2011" s="217"/>
      <c r="R2011" s="217"/>
      <c r="S2011" s="688"/>
      <c r="T2011" s="394"/>
      <c r="BC2011" s="1148"/>
      <c r="BD2011" s="13"/>
    </row>
    <row r="2012" s="695" customFormat="1" ht="18.75" customHeight="1" spans="1:56">
      <c r="A2012" s="513"/>
      <c r="B2012" s="213"/>
      <c r="C2012" s="799"/>
      <c r="D2012" s="409"/>
      <c r="E2012" s="390"/>
      <c r="F2012" s="1215"/>
      <c r="G2012" s="526"/>
      <c r="H2012" s="388"/>
      <c r="I2012" s="991"/>
      <c r="J2012" s="388"/>
      <c r="K2012" s="662"/>
      <c r="L2012" s="217"/>
      <c r="M2012" s="217"/>
      <c r="N2012" s="217"/>
      <c r="O2012" s="217"/>
      <c r="P2012" s="217"/>
      <c r="Q2012" s="217"/>
      <c r="R2012" s="217"/>
      <c r="S2012" s="688"/>
      <c r="T2012" s="394"/>
      <c r="BC2012" s="1148"/>
      <c r="BD2012" s="13"/>
    </row>
    <row r="2013" s="695" customFormat="1" ht="18.75" customHeight="1" spans="1:56">
      <c r="A2013" s="513"/>
      <c r="B2013" s="213"/>
      <c r="C2013" s="799"/>
      <c r="D2013" s="409"/>
      <c r="E2013" s="390"/>
      <c r="F2013" s="1215"/>
      <c r="G2013" s="526"/>
      <c r="H2013" s="388"/>
      <c r="I2013" s="991"/>
      <c r="J2013" s="388"/>
      <c r="K2013" s="662"/>
      <c r="L2013" s="217"/>
      <c r="M2013" s="217"/>
      <c r="N2013" s="217"/>
      <c r="O2013" s="217"/>
      <c r="P2013" s="217"/>
      <c r="Q2013" s="217"/>
      <c r="R2013" s="217"/>
      <c r="S2013" s="688"/>
      <c r="T2013" s="394"/>
      <c r="BC2013" s="1148"/>
      <c r="BD2013" s="13"/>
    </row>
    <row r="2014" s="695" customFormat="1" ht="18.75" customHeight="1" spans="1:56">
      <c r="A2014" s="513"/>
      <c r="B2014" s="213"/>
      <c r="C2014" s="799"/>
      <c r="D2014" s="409"/>
      <c r="E2014" s="952"/>
      <c r="F2014" s="1215"/>
      <c r="G2014" s="526"/>
      <c r="H2014" s="388"/>
      <c r="I2014" s="991"/>
      <c r="J2014" s="388"/>
      <c r="K2014" s="662"/>
      <c r="L2014" s="217"/>
      <c r="M2014" s="217"/>
      <c r="N2014" s="217"/>
      <c r="O2014" s="217"/>
      <c r="P2014" s="217"/>
      <c r="Q2014" s="217"/>
      <c r="R2014" s="217"/>
      <c r="S2014" s="688"/>
      <c r="T2014" s="394"/>
      <c r="BC2014" s="1148"/>
      <c r="BD2014" s="13"/>
    </row>
    <row r="2015" s="695" customFormat="1" customHeight="1" spans="1:56">
      <c r="A2015" s="513"/>
      <c r="B2015" s="213"/>
      <c r="C2015" s="1198"/>
      <c r="D2015" s="409"/>
      <c r="E2015" s="952"/>
      <c r="F2015" s="1157"/>
      <c r="G2015" s="388"/>
      <c r="H2015" s="388"/>
      <c r="I2015" s="991"/>
      <c r="J2015" s="388"/>
      <c r="K2015" s="1155"/>
      <c r="L2015" s="217"/>
      <c r="M2015" s="63"/>
      <c r="N2015" s="63"/>
      <c r="O2015" s="63"/>
      <c r="P2015" s="63"/>
      <c r="Q2015" s="63"/>
      <c r="R2015" s="63"/>
      <c r="S2015" s="1218"/>
      <c r="T2015" s="1214"/>
      <c r="U2015" s="765"/>
      <c r="V2015" s="765"/>
      <c r="W2015" s="765"/>
      <c r="X2015" s="765"/>
      <c r="Y2015" s="765"/>
      <c r="Z2015" s="765"/>
      <c r="AA2015" s="765"/>
      <c r="AB2015" s="765"/>
      <c r="AC2015" s="765"/>
      <c r="AD2015" s="765"/>
      <c r="AE2015" s="765"/>
      <c r="AF2015" s="765"/>
      <c r="AG2015" s="765"/>
      <c r="AH2015" s="765"/>
      <c r="AI2015" s="765"/>
      <c r="AJ2015" s="765"/>
      <c r="AK2015" s="765"/>
      <c r="AL2015" s="765"/>
      <c r="AM2015" s="765"/>
      <c r="AN2015" s="765"/>
      <c r="AO2015" s="765"/>
      <c r="AP2015" s="765"/>
      <c r="AQ2015" s="765"/>
      <c r="BC2015" s="1148"/>
      <c r="BD2015" s="13"/>
    </row>
    <row r="2016" s="695" customFormat="1" ht="18.75" customHeight="1" spans="1:56">
      <c r="A2016" s="513"/>
      <c r="B2016" s="213"/>
      <c r="C2016" s="799"/>
      <c r="D2016" s="409"/>
      <c r="E2016" s="390"/>
      <c r="F2016" s="1215"/>
      <c r="G2016" s="526"/>
      <c r="H2016" s="388"/>
      <c r="I2016" s="991"/>
      <c r="J2016" s="388"/>
      <c r="K2016" s="662"/>
      <c r="L2016" s="217"/>
      <c r="M2016" s="217"/>
      <c r="N2016" s="217"/>
      <c r="O2016" s="217"/>
      <c r="P2016" s="217"/>
      <c r="Q2016" s="217"/>
      <c r="R2016" s="217"/>
      <c r="S2016" s="1158"/>
      <c r="T2016" s="394"/>
      <c r="BC2016" s="1148"/>
      <c r="BD2016" s="13"/>
    </row>
    <row r="2017" s="695" customFormat="1" ht="18.75" customHeight="1" spans="1:56">
      <c r="A2017" s="513"/>
      <c r="B2017" s="213"/>
      <c r="C2017" s="799"/>
      <c r="D2017" s="409"/>
      <c r="E2017" s="390"/>
      <c r="F2017" s="1215"/>
      <c r="G2017" s="526"/>
      <c r="H2017" s="388"/>
      <c r="I2017" s="991"/>
      <c r="J2017" s="388"/>
      <c r="K2017" s="662"/>
      <c r="L2017" s="217"/>
      <c r="M2017" s="217"/>
      <c r="N2017" s="217"/>
      <c r="O2017" s="217"/>
      <c r="P2017" s="217"/>
      <c r="Q2017" s="217"/>
      <c r="R2017" s="217"/>
      <c r="S2017" s="688"/>
      <c r="T2017" s="394"/>
      <c r="BC2017" s="1148"/>
      <c r="BD2017" s="13"/>
    </row>
    <row r="2018" s="695" customFormat="1" ht="18.75" customHeight="1" spans="1:56">
      <c r="A2018" s="513"/>
      <c r="B2018" s="213"/>
      <c r="C2018" s="799"/>
      <c r="D2018" s="409"/>
      <c r="E2018" s="390"/>
      <c r="F2018" s="1215"/>
      <c r="G2018" s="526"/>
      <c r="H2018" s="388"/>
      <c r="I2018" s="991"/>
      <c r="J2018" s="388"/>
      <c r="K2018" s="662"/>
      <c r="L2018" s="217"/>
      <c r="M2018" s="217"/>
      <c r="N2018" s="217"/>
      <c r="O2018" s="217"/>
      <c r="P2018" s="217"/>
      <c r="Q2018" s="217"/>
      <c r="R2018" s="217"/>
      <c r="S2018" s="688"/>
      <c r="T2018" s="394"/>
      <c r="BC2018" s="1148"/>
      <c r="BD2018" s="13"/>
    </row>
    <row r="2019" s="695" customFormat="1" ht="18.75" customHeight="1" spans="1:56">
      <c r="A2019" s="513"/>
      <c r="B2019" s="213"/>
      <c r="C2019" s="799"/>
      <c r="D2019" s="409"/>
      <c r="E2019" s="390"/>
      <c r="F2019" s="1215"/>
      <c r="G2019" s="526"/>
      <c r="H2019" s="388"/>
      <c r="I2019" s="991"/>
      <c r="J2019" s="388"/>
      <c r="K2019" s="662"/>
      <c r="L2019" s="217"/>
      <c r="M2019" s="217"/>
      <c r="N2019" s="217"/>
      <c r="O2019" s="217"/>
      <c r="P2019" s="217"/>
      <c r="Q2019" s="217"/>
      <c r="R2019" s="217"/>
      <c r="S2019" s="688"/>
      <c r="T2019" s="394"/>
      <c r="BC2019" s="1148"/>
      <c r="BD2019" s="13"/>
    </row>
    <row r="2020" s="695" customFormat="1" ht="18.75" customHeight="1" spans="1:56">
      <c r="A2020" s="513"/>
      <c r="B2020" s="213"/>
      <c r="C2020" s="799"/>
      <c r="D2020" s="409"/>
      <c r="E2020" s="390"/>
      <c r="F2020" s="1215"/>
      <c r="G2020" s="526"/>
      <c r="H2020" s="388"/>
      <c r="I2020" s="991"/>
      <c r="J2020" s="388"/>
      <c r="K2020" s="662"/>
      <c r="L2020" s="217"/>
      <c r="M2020" s="217"/>
      <c r="N2020" s="217"/>
      <c r="O2020" s="217"/>
      <c r="P2020" s="217"/>
      <c r="Q2020" s="217"/>
      <c r="R2020" s="217"/>
      <c r="S2020" s="688"/>
      <c r="T2020" s="394"/>
      <c r="BC2020" s="1148"/>
      <c r="BD2020" s="13"/>
    </row>
    <row r="2021" s="695" customFormat="1" ht="18.75" customHeight="1" spans="1:56">
      <c r="A2021" s="513"/>
      <c r="B2021" s="213"/>
      <c r="C2021" s="799"/>
      <c r="D2021" s="409"/>
      <c r="E2021" s="390"/>
      <c r="F2021" s="1215"/>
      <c r="G2021" s="526"/>
      <c r="H2021" s="388"/>
      <c r="I2021" s="991"/>
      <c r="J2021" s="388"/>
      <c r="K2021" s="662"/>
      <c r="L2021" s="217"/>
      <c r="M2021" s="217"/>
      <c r="N2021" s="217"/>
      <c r="O2021" s="217"/>
      <c r="P2021" s="217"/>
      <c r="Q2021" s="217"/>
      <c r="R2021" s="217"/>
      <c r="S2021" s="688"/>
      <c r="T2021" s="394"/>
      <c r="BC2021" s="1148"/>
      <c r="BD2021" s="13"/>
    </row>
    <row r="2022" s="695" customFormat="1" ht="18.75" customHeight="1" spans="1:56">
      <c r="A2022" s="513"/>
      <c r="B2022" s="213"/>
      <c r="C2022" s="799"/>
      <c r="D2022" s="409"/>
      <c r="E2022" s="390"/>
      <c r="F2022" s="1215"/>
      <c r="G2022" s="526"/>
      <c r="H2022" s="388"/>
      <c r="I2022" s="991"/>
      <c r="J2022" s="388"/>
      <c r="K2022" s="662"/>
      <c r="L2022" s="217"/>
      <c r="M2022" s="217"/>
      <c r="N2022" s="217"/>
      <c r="O2022" s="217"/>
      <c r="P2022" s="217"/>
      <c r="Q2022" s="217"/>
      <c r="R2022" s="217"/>
      <c r="S2022" s="688"/>
      <c r="T2022" s="394"/>
      <c r="BC2022" s="1148"/>
      <c r="BD2022" s="13"/>
    </row>
    <row r="2023" s="695" customFormat="1" ht="18.75" customHeight="1" spans="1:56">
      <c r="A2023" s="513"/>
      <c r="B2023" s="213"/>
      <c r="C2023" s="799"/>
      <c r="D2023" s="409"/>
      <c r="E2023" s="390"/>
      <c r="F2023" s="1215"/>
      <c r="G2023" s="526"/>
      <c r="H2023" s="388"/>
      <c r="I2023" s="991"/>
      <c r="J2023" s="388"/>
      <c r="K2023" s="662"/>
      <c r="L2023" s="217"/>
      <c r="M2023" s="217"/>
      <c r="N2023" s="217"/>
      <c r="O2023" s="217"/>
      <c r="P2023" s="217"/>
      <c r="Q2023" s="217"/>
      <c r="R2023" s="217"/>
      <c r="S2023" s="1158"/>
      <c r="T2023" s="394"/>
      <c r="BC2023" s="1148"/>
      <c r="BD2023" s="13"/>
    </row>
    <row r="2024" s="695" customFormat="1" ht="18.75" customHeight="1" spans="1:56">
      <c r="A2024" s="513"/>
      <c r="B2024" s="213"/>
      <c r="C2024" s="799"/>
      <c r="D2024" s="409"/>
      <c r="E2024" s="390"/>
      <c r="F2024" s="1215"/>
      <c r="G2024" s="526"/>
      <c r="H2024" s="388"/>
      <c r="I2024" s="991"/>
      <c r="J2024" s="388"/>
      <c r="K2024" s="662"/>
      <c r="L2024" s="217"/>
      <c r="M2024" s="217"/>
      <c r="N2024" s="217"/>
      <c r="O2024" s="217"/>
      <c r="P2024" s="217"/>
      <c r="Q2024" s="217"/>
      <c r="R2024" s="217"/>
      <c r="S2024" s="688"/>
      <c r="T2024" s="394"/>
      <c r="BC2024" s="1148"/>
      <c r="BD2024" s="13"/>
    </row>
    <row r="2025" s="695" customFormat="1" ht="18.75" customHeight="1" spans="1:56">
      <c r="A2025" s="513"/>
      <c r="B2025" s="213"/>
      <c r="C2025" s="799"/>
      <c r="D2025" s="409"/>
      <c r="E2025" s="390"/>
      <c r="F2025" s="1215"/>
      <c r="G2025" s="526"/>
      <c r="H2025" s="388"/>
      <c r="I2025" s="991"/>
      <c r="J2025" s="388"/>
      <c r="K2025" s="662"/>
      <c r="L2025" s="217"/>
      <c r="M2025" s="217"/>
      <c r="N2025" s="217"/>
      <c r="O2025" s="217"/>
      <c r="P2025" s="217"/>
      <c r="Q2025" s="217"/>
      <c r="R2025" s="217"/>
      <c r="S2025" s="688"/>
      <c r="T2025" s="394"/>
      <c r="BC2025" s="1148"/>
      <c r="BD2025" s="13"/>
    </row>
    <row r="2026" s="695" customFormat="1" ht="18.75" customHeight="1" spans="1:56">
      <c r="A2026" s="513"/>
      <c r="B2026" s="213"/>
      <c r="C2026" s="799"/>
      <c r="D2026" s="409"/>
      <c r="E2026" s="390"/>
      <c r="F2026" s="1215"/>
      <c r="G2026" s="526"/>
      <c r="H2026" s="388"/>
      <c r="I2026" s="991"/>
      <c r="J2026" s="388"/>
      <c r="K2026" s="662"/>
      <c r="L2026" s="217"/>
      <c r="M2026" s="217"/>
      <c r="N2026" s="217"/>
      <c r="O2026" s="217"/>
      <c r="P2026" s="217"/>
      <c r="Q2026" s="217"/>
      <c r="R2026" s="217"/>
      <c r="S2026" s="688"/>
      <c r="T2026" s="394"/>
      <c r="BC2026" s="1148"/>
      <c r="BD2026" s="13"/>
    </row>
    <row r="2027" s="695" customFormat="1" ht="18.75" customHeight="1" spans="1:56">
      <c r="A2027" s="513"/>
      <c r="B2027" s="213"/>
      <c r="C2027" s="799"/>
      <c r="D2027" s="409"/>
      <c r="E2027" s="390"/>
      <c r="F2027" s="1215"/>
      <c r="G2027" s="526"/>
      <c r="H2027" s="388"/>
      <c r="I2027" s="991"/>
      <c r="J2027" s="388"/>
      <c r="K2027" s="662"/>
      <c r="L2027" s="217"/>
      <c r="M2027" s="217"/>
      <c r="N2027" s="217"/>
      <c r="O2027" s="217"/>
      <c r="P2027" s="217"/>
      <c r="Q2027" s="217"/>
      <c r="R2027" s="217"/>
      <c r="S2027" s="688"/>
      <c r="T2027" s="394"/>
      <c r="BC2027" s="1148"/>
      <c r="BD2027" s="13"/>
    </row>
    <row r="2028" s="695" customFormat="1" ht="18.75" customHeight="1" spans="1:56">
      <c r="A2028" s="513"/>
      <c r="B2028" s="213"/>
      <c r="C2028" s="799"/>
      <c r="D2028" s="409"/>
      <c r="E2028" s="390"/>
      <c r="F2028" s="1215"/>
      <c r="G2028" s="526"/>
      <c r="H2028" s="388"/>
      <c r="I2028" s="991"/>
      <c r="J2028" s="388"/>
      <c r="K2028" s="662"/>
      <c r="L2028" s="217"/>
      <c r="M2028" s="217"/>
      <c r="N2028" s="217"/>
      <c r="O2028" s="217"/>
      <c r="P2028" s="217"/>
      <c r="Q2028" s="217"/>
      <c r="R2028" s="217"/>
      <c r="S2028" s="1158"/>
      <c r="T2028" s="394"/>
      <c r="BC2028" s="1148"/>
      <c r="BD2028" s="13"/>
    </row>
    <row r="2029" s="695" customFormat="1" ht="18.75" customHeight="1" spans="1:56">
      <c r="A2029" s="513"/>
      <c r="B2029" s="213"/>
      <c r="C2029" s="799"/>
      <c r="D2029" s="409"/>
      <c r="E2029" s="390"/>
      <c r="F2029" s="1215"/>
      <c r="G2029" s="526"/>
      <c r="H2029" s="388"/>
      <c r="I2029" s="991"/>
      <c r="J2029" s="388"/>
      <c r="K2029" s="662"/>
      <c r="L2029" s="217"/>
      <c r="M2029" s="217"/>
      <c r="N2029" s="217"/>
      <c r="O2029" s="217"/>
      <c r="P2029" s="217"/>
      <c r="Q2029" s="217"/>
      <c r="R2029" s="217"/>
      <c r="S2029" s="688"/>
      <c r="T2029" s="394"/>
      <c r="BC2029" s="1148"/>
      <c r="BD2029" s="13"/>
    </row>
    <row r="2030" s="695" customFormat="1" ht="18.75" customHeight="1" spans="1:56">
      <c r="A2030" s="513"/>
      <c r="B2030" s="213"/>
      <c r="C2030" s="799"/>
      <c r="D2030" s="409"/>
      <c r="E2030" s="390"/>
      <c r="F2030" s="1215"/>
      <c r="G2030" s="526"/>
      <c r="H2030" s="388"/>
      <c r="I2030" s="991"/>
      <c r="J2030" s="388"/>
      <c r="K2030" s="662"/>
      <c r="L2030" s="217"/>
      <c r="M2030" s="217"/>
      <c r="N2030" s="217"/>
      <c r="O2030" s="217"/>
      <c r="P2030" s="217"/>
      <c r="Q2030" s="217"/>
      <c r="R2030" s="217"/>
      <c r="S2030" s="1158"/>
      <c r="T2030" s="394"/>
      <c r="BC2030" s="1148"/>
      <c r="BD2030" s="13"/>
    </row>
    <row r="2031" s="695" customFormat="1" ht="18.75" customHeight="1" spans="1:56">
      <c r="A2031" s="513"/>
      <c r="B2031" s="213"/>
      <c r="C2031" s="799"/>
      <c r="D2031" s="409"/>
      <c r="E2031" s="390"/>
      <c r="F2031" s="1215"/>
      <c r="G2031" s="526"/>
      <c r="H2031" s="388"/>
      <c r="I2031" s="991"/>
      <c r="J2031" s="388"/>
      <c r="K2031" s="662"/>
      <c r="L2031" s="217"/>
      <c r="M2031" s="217"/>
      <c r="N2031" s="217"/>
      <c r="O2031" s="217"/>
      <c r="P2031" s="217"/>
      <c r="Q2031" s="217"/>
      <c r="R2031" s="217"/>
      <c r="S2031" s="688"/>
      <c r="T2031" s="394"/>
      <c r="BC2031" s="1148"/>
      <c r="BD2031" s="13"/>
    </row>
    <row r="2032" s="695" customFormat="1" ht="18.75" customHeight="1" spans="1:56">
      <c r="A2032" s="513"/>
      <c r="B2032" s="213"/>
      <c r="C2032" s="799"/>
      <c r="D2032" s="409"/>
      <c r="E2032" s="390"/>
      <c r="F2032" s="1215"/>
      <c r="G2032" s="526"/>
      <c r="H2032" s="388"/>
      <c r="I2032" s="991"/>
      <c r="J2032" s="388"/>
      <c r="K2032" s="662"/>
      <c r="L2032" s="217"/>
      <c r="M2032" s="217"/>
      <c r="N2032" s="217"/>
      <c r="O2032" s="217"/>
      <c r="P2032" s="217"/>
      <c r="Q2032" s="217"/>
      <c r="R2032" s="217"/>
      <c r="S2032" s="688"/>
      <c r="T2032" s="394"/>
      <c r="BC2032" s="1148"/>
      <c r="BD2032" s="13"/>
    </row>
    <row r="2033" s="695" customFormat="1" ht="18.75" customHeight="1" spans="1:56">
      <c r="A2033" s="513"/>
      <c r="B2033" s="213"/>
      <c r="C2033" s="799"/>
      <c r="D2033" s="409"/>
      <c r="E2033" s="390"/>
      <c r="F2033" s="1215"/>
      <c r="G2033" s="526"/>
      <c r="H2033" s="388"/>
      <c r="I2033" s="991"/>
      <c r="J2033" s="388"/>
      <c r="K2033" s="662"/>
      <c r="L2033" s="217"/>
      <c r="M2033" s="217"/>
      <c r="N2033" s="217"/>
      <c r="O2033" s="217"/>
      <c r="P2033" s="217"/>
      <c r="Q2033" s="217"/>
      <c r="R2033" s="217"/>
      <c r="S2033" s="688"/>
      <c r="T2033" s="394"/>
      <c r="BC2033" s="1148"/>
      <c r="BD2033" s="13"/>
    </row>
    <row r="2034" s="695" customFormat="1" ht="18.75" customHeight="1" spans="1:56">
      <c r="A2034" s="513"/>
      <c r="B2034" s="213"/>
      <c r="C2034" s="799"/>
      <c r="D2034" s="409"/>
      <c r="E2034" s="390"/>
      <c r="F2034" s="1215"/>
      <c r="G2034" s="526"/>
      <c r="H2034" s="388"/>
      <c r="I2034" s="991"/>
      <c r="J2034" s="388"/>
      <c r="K2034" s="662"/>
      <c r="L2034" s="217"/>
      <c r="M2034" s="217"/>
      <c r="N2034" s="217"/>
      <c r="O2034" s="217"/>
      <c r="P2034" s="217"/>
      <c r="Q2034" s="217"/>
      <c r="R2034" s="217"/>
      <c r="S2034" s="688"/>
      <c r="T2034" s="394"/>
      <c r="BC2034" s="1148"/>
      <c r="BD2034" s="13"/>
    </row>
    <row r="2035" s="695" customFormat="1" ht="18.75" customHeight="1" spans="1:56">
      <c r="A2035" s="513"/>
      <c r="B2035" s="213"/>
      <c r="C2035" s="799"/>
      <c r="D2035" s="409"/>
      <c r="E2035" s="390"/>
      <c r="F2035" s="1215"/>
      <c r="G2035" s="526"/>
      <c r="H2035" s="388"/>
      <c r="I2035" s="991"/>
      <c r="J2035" s="388"/>
      <c r="K2035" s="662"/>
      <c r="L2035" s="217"/>
      <c r="M2035" s="217"/>
      <c r="N2035" s="217"/>
      <c r="O2035" s="217"/>
      <c r="P2035" s="217"/>
      <c r="Q2035" s="217"/>
      <c r="R2035" s="217"/>
      <c r="S2035" s="688"/>
      <c r="T2035" s="394"/>
      <c r="BC2035" s="1148"/>
      <c r="BD2035" s="13"/>
    </row>
    <row r="2036" s="695" customFormat="1" ht="18.75" customHeight="1" spans="1:56">
      <c r="A2036" s="513"/>
      <c r="B2036" s="213"/>
      <c r="C2036" s="799"/>
      <c r="D2036" s="409"/>
      <c r="E2036" s="390"/>
      <c r="F2036" s="1215"/>
      <c r="G2036" s="526"/>
      <c r="H2036" s="388"/>
      <c r="I2036" s="991"/>
      <c r="J2036" s="388"/>
      <c r="K2036" s="662"/>
      <c r="L2036" s="217"/>
      <c r="M2036" s="217"/>
      <c r="N2036" s="217"/>
      <c r="O2036" s="217"/>
      <c r="P2036" s="217"/>
      <c r="Q2036" s="217"/>
      <c r="R2036" s="217"/>
      <c r="S2036" s="688"/>
      <c r="T2036" s="394"/>
      <c r="BC2036" s="1148"/>
      <c r="BD2036" s="13"/>
    </row>
    <row r="2037" s="695" customFormat="1" ht="18.75" customHeight="1" spans="1:56">
      <c r="A2037" s="513"/>
      <c r="B2037" s="213"/>
      <c r="C2037" s="799"/>
      <c r="D2037" s="409"/>
      <c r="E2037" s="390"/>
      <c r="F2037" s="1215"/>
      <c r="G2037" s="526"/>
      <c r="H2037" s="388"/>
      <c r="I2037" s="991"/>
      <c r="J2037" s="388"/>
      <c r="K2037" s="662"/>
      <c r="L2037" s="217"/>
      <c r="M2037" s="217"/>
      <c r="N2037" s="217"/>
      <c r="O2037" s="217"/>
      <c r="P2037" s="217"/>
      <c r="Q2037" s="217"/>
      <c r="R2037" s="217"/>
      <c r="S2037" s="688"/>
      <c r="T2037" s="394"/>
      <c r="BC2037" s="1148"/>
      <c r="BD2037" s="13"/>
    </row>
    <row r="2038" s="695" customFormat="1" ht="18.75" customHeight="1" spans="1:56">
      <c r="A2038" s="513"/>
      <c r="B2038" s="213"/>
      <c r="C2038" s="799"/>
      <c r="D2038" s="409"/>
      <c r="E2038" s="390"/>
      <c r="F2038" s="1215"/>
      <c r="G2038" s="526"/>
      <c r="H2038" s="388"/>
      <c r="I2038" s="991"/>
      <c r="J2038" s="388"/>
      <c r="K2038" s="662"/>
      <c r="L2038" s="217"/>
      <c r="M2038" s="217"/>
      <c r="N2038" s="217"/>
      <c r="O2038" s="217"/>
      <c r="P2038" s="217"/>
      <c r="Q2038" s="217"/>
      <c r="R2038" s="217"/>
      <c r="S2038" s="688"/>
      <c r="T2038" s="394"/>
      <c r="BC2038" s="1148"/>
      <c r="BD2038" s="13"/>
    </row>
    <row r="2039" s="695" customFormat="1" ht="18.75" customHeight="1" spans="1:56">
      <c r="A2039" s="513"/>
      <c r="B2039" s="213"/>
      <c r="C2039" s="799"/>
      <c r="D2039" s="409"/>
      <c r="E2039" s="390"/>
      <c r="F2039" s="1215"/>
      <c r="G2039" s="526"/>
      <c r="H2039" s="388"/>
      <c r="I2039" s="991"/>
      <c r="J2039" s="388"/>
      <c r="K2039" s="662"/>
      <c r="L2039" s="217"/>
      <c r="M2039" s="217"/>
      <c r="N2039" s="217"/>
      <c r="O2039" s="217"/>
      <c r="P2039" s="217"/>
      <c r="Q2039" s="217"/>
      <c r="R2039" s="217"/>
      <c r="S2039" s="688"/>
      <c r="T2039" s="394"/>
      <c r="BC2039" s="1148"/>
      <c r="BD2039" s="13"/>
    </row>
    <row r="2040" s="695" customFormat="1" ht="18.75" customHeight="1" spans="1:56">
      <c r="A2040" s="513"/>
      <c r="B2040" s="213"/>
      <c r="C2040" s="799"/>
      <c r="D2040" s="409"/>
      <c r="E2040" s="390"/>
      <c r="F2040" s="1215"/>
      <c r="G2040" s="526"/>
      <c r="H2040" s="388"/>
      <c r="I2040" s="991"/>
      <c r="J2040" s="388"/>
      <c r="K2040" s="662"/>
      <c r="L2040" s="217"/>
      <c r="M2040" s="217"/>
      <c r="N2040" s="217"/>
      <c r="O2040" s="217"/>
      <c r="P2040" s="217"/>
      <c r="Q2040" s="217"/>
      <c r="R2040" s="217"/>
      <c r="S2040" s="688"/>
      <c r="T2040" s="394"/>
      <c r="BC2040" s="1148"/>
      <c r="BD2040" s="13"/>
    </row>
    <row r="2041" s="695" customFormat="1" ht="18.75" customHeight="1" spans="1:56">
      <c r="A2041" s="513"/>
      <c r="B2041" s="213"/>
      <c r="C2041" s="799"/>
      <c r="D2041" s="409"/>
      <c r="E2041" s="390"/>
      <c r="F2041" s="1215"/>
      <c r="G2041" s="526"/>
      <c r="H2041" s="388"/>
      <c r="I2041" s="991"/>
      <c r="J2041" s="388"/>
      <c r="K2041" s="662"/>
      <c r="L2041" s="217"/>
      <c r="M2041" s="217"/>
      <c r="N2041" s="217"/>
      <c r="O2041" s="217"/>
      <c r="P2041" s="217"/>
      <c r="Q2041" s="217"/>
      <c r="R2041" s="217"/>
      <c r="S2041" s="688"/>
      <c r="T2041" s="394"/>
      <c r="BC2041" s="1148"/>
      <c r="BD2041" s="13"/>
    </row>
    <row r="2042" s="695" customFormat="1" ht="18.75" customHeight="1" spans="1:56">
      <c r="A2042" s="513"/>
      <c r="B2042" s="213"/>
      <c r="C2042" s="799"/>
      <c r="D2042" s="409"/>
      <c r="E2042" s="390"/>
      <c r="F2042" s="1215"/>
      <c r="G2042" s="526"/>
      <c r="H2042" s="388"/>
      <c r="I2042" s="991"/>
      <c r="J2042" s="388"/>
      <c r="K2042" s="662"/>
      <c r="L2042" s="217"/>
      <c r="M2042" s="217"/>
      <c r="N2042" s="217"/>
      <c r="O2042" s="217"/>
      <c r="P2042" s="217"/>
      <c r="Q2042" s="217"/>
      <c r="R2042" s="217"/>
      <c r="S2042" s="688"/>
      <c r="T2042" s="394"/>
      <c r="BC2042" s="1148"/>
      <c r="BD2042" s="13"/>
    </row>
    <row r="2043" s="695" customFormat="1" ht="18.75" customHeight="1" spans="1:56">
      <c r="A2043" s="513"/>
      <c r="B2043" s="213"/>
      <c r="C2043" s="799"/>
      <c r="D2043" s="409"/>
      <c r="E2043" s="390"/>
      <c r="F2043" s="1215"/>
      <c r="G2043" s="526"/>
      <c r="H2043" s="388"/>
      <c r="I2043" s="991"/>
      <c r="J2043" s="388"/>
      <c r="K2043" s="662"/>
      <c r="L2043" s="217"/>
      <c r="M2043" s="217"/>
      <c r="N2043" s="217"/>
      <c r="O2043" s="217"/>
      <c r="P2043" s="217"/>
      <c r="Q2043" s="217"/>
      <c r="R2043" s="217"/>
      <c r="S2043" s="688"/>
      <c r="T2043" s="394"/>
      <c r="BC2043" s="1148"/>
      <c r="BD2043" s="13"/>
    </row>
    <row r="2044" s="695" customFormat="1" ht="18.75" customHeight="1" spans="1:56">
      <c r="A2044" s="513"/>
      <c r="B2044" s="213"/>
      <c r="C2044" s="799"/>
      <c r="D2044" s="409"/>
      <c r="E2044" s="390"/>
      <c r="F2044" s="1215"/>
      <c r="G2044" s="526"/>
      <c r="H2044" s="388"/>
      <c r="I2044" s="991"/>
      <c r="J2044" s="388"/>
      <c r="K2044" s="662"/>
      <c r="L2044" s="217"/>
      <c r="M2044" s="217"/>
      <c r="N2044" s="217"/>
      <c r="O2044" s="217"/>
      <c r="P2044" s="217"/>
      <c r="Q2044" s="217"/>
      <c r="R2044" s="217"/>
      <c r="S2044" s="688"/>
      <c r="T2044" s="394"/>
      <c r="BC2044" s="1148"/>
      <c r="BD2044" s="13"/>
    </row>
    <row r="2045" s="695" customFormat="1" ht="18.75" customHeight="1" spans="1:56">
      <c r="A2045" s="513"/>
      <c r="B2045" s="213"/>
      <c r="C2045" s="799"/>
      <c r="D2045" s="409"/>
      <c r="E2045" s="390"/>
      <c r="F2045" s="1215"/>
      <c r="G2045" s="526"/>
      <c r="H2045" s="388"/>
      <c r="I2045" s="991"/>
      <c r="J2045" s="388"/>
      <c r="K2045" s="662"/>
      <c r="L2045" s="217"/>
      <c r="M2045" s="217"/>
      <c r="N2045" s="217"/>
      <c r="O2045" s="217"/>
      <c r="P2045" s="217"/>
      <c r="Q2045" s="217"/>
      <c r="R2045" s="217"/>
      <c r="S2045" s="688"/>
      <c r="T2045" s="394"/>
      <c r="BC2045" s="1148"/>
      <c r="BD2045" s="13"/>
    </row>
    <row r="2046" s="695" customFormat="1" ht="18.75" customHeight="1" spans="1:56">
      <c r="A2046" s="513"/>
      <c r="B2046" s="213"/>
      <c r="C2046" s="799"/>
      <c r="D2046" s="409"/>
      <c r="E2046" s="390"/>
      <c r="F2046" s="1215"/>
      <c r="G2046" s="526"/>
      <c r="H2046" s="388"/>
      <c r="I2046" s="991"/>
      <c r="J2046" s="388"/>
      <c r="K2046" s="662"/>
      <c r="L2046" s="217"/>
      <c r="M2046" s="217"/>
      <c r="N2046" s="217"/>
      <c r="O2046" s="217"/>
      <c r="P2046" s="217"/>
      <c r="Q2046" s="217"/>
      <c r="R2046" s="217"/>
      <c r="S2046" s="688"/>
      <c r="T2046" s="394"/>
      <c r="BC2046" s="1148"/>
      <c r="BD2046" s="13"/>
    </row>
    <row r="2047" s="695" customFormat="1" ht="18.75" customHeight="1" spans="1:56">
      <c r="A2047" s="513"/>
      <c r="B2047" s="213"/>
      <c r="C2047" s="799"/>
      <c r="D2047" s="409"/>
      <c r="E2047" s="390"/>
      <c r="F2047" s="1215"/>
      <c r="G2047" s="526"/>
      <c r="H2047" s="388"/>
      <c r="I2047" s="991"/>
      <c r="J2047" s="388"/>
      <c r="K2047" s="662"/>
      <c r="L2047" s="217"/>
      <c r="M2047" s="217"/>
      <c r="N2047" s="217"/>
      <c r="O2047" s="217"/>
      <c r="P2047" s="217"/>
      <c r="Q2047" s="217"/>
      <c r="R2047" s="217"/>
      <c r="S2047" s="688"/>
      <c r="T2047" s="394"/>
      <c r="BC2047" s="1148"/>
      <c r="BD2047" s="13"/>
    </row>
    <row r="2048" s="695" customFormat="1" ht="18.75" customHeight="1" spans="1:56">
      <c r="A2048" s="513"/>
      <c r="B2048" s="213"/>
      <c r="C2048" s="799"/>
      <c r="D2048" s="409"/>
      <c r="E2048" s="390"/>
      <c r="F2048" s="1215"/>
      <c r="G2048" s="526"/>
      <c r="H2048" s="388"/>
      <c r="I2048" s="991"/>
      <c r="J2048" s="388"/>
      <c r="K2048" s="662"/>
      <c r="L2048" s="217"/>
      <c r="M2048" s="217"/>
      <c r="N2048" s="217"/>
      <c r="O2048" s="217"/>
      <c r="P2048" s="217"/>
      <c r="Q2048" s="217"/>
      <c r="R2048" s="217"/>
      <c r="S2048" s="688"/>
      <c r="T2048" s="394"/>
      <c r="BC2048" s="1148"/>
      <c r="BD2048" s="13"/>
    </row>
    <row r="2049" s="695" customFormat="1" ht="18.75" customHeight="1" spans="1:56">
      <c r="A2049" s="513"/>
      <c r="B2049" s="213"/>
      <c r="C2049" s="799"/>
      <c r="D2049" s="409"/>
      <c r="E2049" s="390"/>
      <c r="F2049" s="1215"/>
      <c r="G2049" s="526"/>
      <c r="H2049" s="388"/>
      <c r="I2049" s="991"/>
      <c r="J2049" s="388"/>
      <c r="K2049" s="662"/>
      <c r="L2049" s="217"/>
      <c r="M2049" s="217"/>
      <c r="N2049" s="217"/>
      <c r="O2049" s="217"/>
      <c r="P2049" s="217"/>
      <c r="Q2049" s="217"/>
      <c r="R2049" s="217"/>
      <c r="S2049" s="688"/>
      <c r="T2049" s="394"/>
      <c r="BC2049" s="1148"/>
      <c r="BD2049" s="13"/>
    </row>
    <row r="2050" s="695" customFormat="1" ht="18.75" customHeight="1" spans="1:56">
      <c r="A2050" s="513"/>
      <c r="B2050" s="213"/>
      <c r="C2050" s="799"/>
      <c r="D2050" s="409"/>
      <c r="E2050" s="390"/>
      <c r="F2050" s="1215"/>
      <c r="G2050" s="526"/>
      <c r="H2050" s="388"/>
      <c r="I2050" s="991"/>
      <c r="J2050" s="388"/>
      <c r="K2050" s="662"/>
      <c r="L2050" s="217"/>
      <c r="M2050" s="217"/>
      <c r="N2050" s="217"/>
      <c r="O2050" s="217"/>
      <c r="P2050" s="217"/>
      <c r="Q2050" s="217"/>
      <c r="R2050" s="217"/>
      <c r="S2050" s="688"/>
      <c r="T2050" s="394"/>
      <c r="BC2050" s="1148"/>
      <c r="BD2050" s="13"/>
    </row>
    <row r="2051" s="695" customFormat="1" ht="18.75" customHeight="1" spans="1:56">
      <c r="A2051" s="513"/>
      <c r="B2051" s="213"/>
      <c r="C2051" s="799"/>
      <c r="D2051" s="409"/>
      <c r="E2051" s="390"/>
      <c r="F2051" s="1215"/>
      <c r="G2051" s="526"/>
      <c r="H2051" s="388"/>
      <c r="I2051" s="991"/>
      <c r="J2051" s="388"/>
      <c r="K2051" s="662"/>
      <c r="L2051" s="217"/>
      <c r="M2051" s="217"/>
      <c r="N2051" s="217"/>
      <c r="O2051" s="217"/>
      <c r="P2051" s="217"/>
      <c r="Q2051" s="217"/>
      <c r="R2051" s="217"/>
      <c r="S2051" s="688"/>
      <c r="T2051" s="394"/>
      <c r="BC2051" s="1148"/>
      <c r="BD2051" s="13"/>
    </row>
    <row r="2052" s="695" customFormat="1" ht="18.75" customHeight="1" spans="1:56">
      <c r="A2052" s="513"/>
      <c r="B2052" s="213"/>
      <c r="C2052" s="799"/>
      <c r="D2052" s="409"/>
      <c r="E2052" s="390"/>
      <c r="F2052" s="1215"/>
      <c r="G2052" s="526"/>
      <c r="H2052" s="388"/>
      <c r="I2052" s="991"/>
      <c r="J2052" s="388"/>
      <c r="K2052" s="662"/>
      <c r="L2052" s="217"/>
      <c r="M2052" s="217"/>
      <c r="N2052" s="217"/>
      <c r="O2052" s="217"/>
      <c r="P2052" s="217"/>
      <c r="Q2052" s="217"/>
      <c r="R2052" s="217"/>
      <c r="S2052" s="688"/>
      <c r="T2052" s="394"/>
      <c r="BC2052" s="1148"/>
      <c r="BD2052" s="13"/>
    </row>
    <row r="2053" s="695" customFormat="1" ht="18.75" customHeight="1" spans="1:56">
      <c r="A2053" s="513"/>
      <c r="B2053" s="213"/>
      <c r="C2053" s="799"/>
      <c r="D2053" s="409"/>
      <c r="E2053" s="390"/>
      <c r="F2053" s="1215"/>
      <c r="G2053" s="526"/>
      <c r="H2053" s="388"/>
      <c r="I2053" s="991"/>
      <c r="J2053" s="388"/>
      <c r="K2053" s="662"/>
      <c r="L2053" s="217"/>
      <c r="M2053" s="217"/>
      <c r="N2053" s="217"/>
      <c r="O2053" s="217"/>
      <c r="P2053" s="217"/>
      <c r="Q2053" s="217"/>
      <c r="R2053" s="217"/>
      <c r="S2053" s="688"/>
      <c r="T2053" s="394"/>
      <c r="BC2053" s="1148"/>
      <c r="BD2053" s="13"/>
    </row>
    <row r="2054" s="695" customFormat="1" ht="18.75" customHeight="1" spans="1:56">
      <c r="A2054" s="513"/>
      <c r="B2054" s="213"/>
      <c r="C2054" s="799"/>
      <c r="D2054" s="409"/>
      <c r="E2054" s="390"/>
      <c r="F2054" s="1215"/>
      <c r="G2054" s="526"/>
      <c r="H2054" s="388"/>
      <c r="I2054" s="991"/>
      <c r="J2054" s="388"/>
      <c r="K2054" s="662"/>
      <c r="L2054" s="217"/>
      <c r="M2054" s="217"/>
      <c r="N2054" s="217"/>
      <c r="O2054" s="217"/>
      <c r="P2054" s="217"/>
      <c r="Q2054" s="217"/>
      <c r="R2054" s="217"/>
      <c r="S2054" s="688"/>
      <c r="T2054" s="394"/>
      <c r="BC2054" s="1148"/>
      <c r="BD2054" s="13"/>
    </row>
    <row r="2055" s="695" customFormat="1" ht="18.75" customHeight="1" spans="1:56">
      <c r="A2055" s="513"/>
      <c r="B2055" s="213"/>
      <c r="C2055" s="799"/>
      <c r="D2055" s="409"/>
      <c r="E2055" s="390"/>
      <c r="F2055" s="1215"/>
      <c r="G2055" s="526"/>
      <c r="H2055" s="388"/>
      <c r="I2055" s="991"/>
      <c r="J2055" s="388"/>
      <c r="K2055" s="662"/>
      <c r="L2055" s="217"/>
      <c r="M2055" s="217"/>
      <c r="N2055" s="217"/>
      <c r="O2055" s="217"/>
      <c r="P2055" s="217"/>
      <c r="Q2055" s="217"/>
      <c r="R2055" s="217"/>
      <c r="S2055" s="688"/>
      <c r="T2055" s="394"/>
      <c r="BC2055" s="1148"/>
      <c r="BD2055" s="13"/>
    </row>
    <row r="2056" s="695" customFormat="1" ht="18.75" customHeight="1" spans="1:56">
      <c r="A2056" s="513"/>
      <c r="B2056" s="213"/>
      <c r="C2056" s="799"/>
      <c r="D2056" s="409"/>
      <c r="E2056" s="390"/>
      <c r="F2056" s="1215"/>
      <c r="G2056" s="526"/>
      <c r="H2056" s="388"/>
      <c r="I2056" s="991"/>
      <c r="J2056" s="388"/>
      <c r="K2056" s="662"/>
      <c r="L2056" s="217"/>
      <c r="M2056" s="217"/>
      <c r="N2056" s="217"/>
      <c r="O2056" s="217"/>
      <c r="P2056" s="217"/>
      <c r="Q2056" s="217"/>
      <c r="R2056" s="217"/>
      <c r="S2056" s="688"/>
      <c r="T2056" s="394"/>
      <c r="BC2056" s="1148"/>
      <c r="BD2056" s="13"/>
    </row>
    <row r="2057" s="695" customFormat="1" ht="18.75" customHeight="1" spans="1:56">
      <c r="A2057" s="513"/>
      <c r="B2057" s="213"/>
      <c r="C2057" s="799"/>
      <c r="D2057" s="409"/>
      <c r="E2057" s="390"/>
      <c r="F2057" s="1215"/>
      <c r="G2057" s="526"/>
      <c r="H2057" s="388"/>
      <c r="I2057" s="991"/>
      <c r="J2057" s="388"/>
      <c r="K2057" s="662"/>
      <c r="L2057" s="217"/>
      <c r="M2057" s="217"/>
      <c r="N2057" s="217"/>
      <c r="O2057" s="217"/>
      <c r="P2057" s="217"/>
      <c r="Q2057" s="217"/>
      <c r="R2057" s="217"/>
      <c r="S2057" s="688"/>
      <c r="T2057" s="394"/>
      <c r="BC2057" s="1148"/>
      <c r="BD2057" s="13"/>
    </row>
    <row r="2058" s="695" customFormat="1" ht="18.75" customHeight="1" spans="1:56">
      <c r="A2058" s="513"/>
      <c r="B2058" s="495"/>
      <c r="C2058" s="1207"/>
      <c r="D2058" s="409"/>
      <c r="E2058" s="390"/>
      <c r="F2058" s="1215"/>
      <c r="G2058" s="526"/>
      <c r="H2058" s="388"/>
      <c r="I2058" s="991"/>
      <c r="J2058" s="388"/>
      <c r="K2058" s="774"/>
      <c r="L2058" s="217"/>
      <c r="M2058" s="526"/>
      <c r="N2058" s="526"/>
      <c r="O2058" s="526"/>
      <c r="P2058" s="526"/>
      <c r="Q2058" s="526"/>
      <c r="R2058" s="217"/>
      <c r="S2058" s="688"/>
      <c r="T2058" s="394"/>
      <c r="BC2058" s="1148"/>
      <c r="BD2058" s="13"/>
    </row>
    <row r="2059" s="695" customFormat="1" ht="18.75" customHeight="1" spans="1:56">
      <c r="A2059" s="513"/>
      <c r="B2059" s="495"/>
      <c r="C2059" s="1207"/>
      <c r="D2059" s="409"/>
      <c r="E2059" s="390"/>
      <c r="F2059" s="1215"/>
      <c r="G2059" s="526"/>
      <c r="H2059" s="388"/>
      <c r="I2059" s="991"/>
      <c r="J2059" s="388"/>
      <c r="K2059" s="774"/>
      <c r="L2059" s="217"/>
      <c r="M2059" s="526"/>
      <c r="N2059" s="526"/>
      <c r="O2059" s="526"/>
      <c r="P2059" s="526"/>
      <c r="Q2059" s="526"/>
      <c r="R2059" s="217"/>
      <c r="S2059" s="688"/>
      <c r="T2059" s="394"/>
      <c r="BC2059" s="1148"/>
      <c r="BD2059" s="13"/>
    </row>
    <row r="2060" s="695" customFormat="1" ht="18.75" customHeight="1" spans="1:56">
      <c r="A2060" s="513"/>
      <c r="B2060" s="495"/>
      <c r="C2060" s="1207"/>
      <c r="D2060" s="409"/>
      <c r="E2060" s="390"/>
      <c r="F2060" s="1215"/>
      <c r="G2060" s="526"/>
      <c r="H2060" s="388"/>
      <c r="I2060" s="991"/>
      <c r="J2060" s="388"/>
      <c r="K2060" s="774"/>
      <c r="L2060" s="217"/>
      <c r="M2060" s="526"/>
      <c r="N2060" s="526"/>
      <c r="O2060" s="526"/>
      <c r="P2060" s="526"/>
      <c r="Q2060" s="526"/>
      <c r="R2060" s="217"/>
      <c r="S2060" s="688"/>
      <c r="T2060" s="394"/>
      <c r="BC2060" s="1148"/>
      <c r="BD2060" s="13"/>
    </row>
    <row r="2061" s="695" customFormat="1" ht="18.75" customHeight="1" spans="1:56">
      <c r="A2061" s="513"/>
      <c r="B2061" s="495"/>
      <c r="C2061" s="1207"/>
      <c r="D2061" s="409"/>
      <c r="E2061" s="390"/>
      <c r="F2061" s="1215"/>
      <c r="G2061" s="526"/>
      <c r="H2061" s="388"/>
      <c r="I2061" s="991"/>
      <c r="J2061" s="388"/>
      <c r="K2061" s="774"/>
      <c r="L2061" s="217"/>
      <c r="M2061" s="526"/>
      <c r="N2061" s="526"/>
      <c r="O2061" s="526"/>
      <c r="P2061" s="526"/>
      <c r="Q2061" s="526"/>
      <c r="R2061" s="217"/>
      <c r="S2061" s="688"/>
      <c r="T2061" s="394"/>
      <c r="BC2061" s="1148"/>
      <c r="BD2061" s="13"/>
    </row>
    <row r="2062" s="695" customFormat="1" ht="18.75" customHeight="1" spans="1:56">
      <c r="A2062" s="513"/>
      <c r="B2062" s="495"/>
      <c r="C2062" s="1207"/>
      <c r="D2062" s="409"/>
      <c r="E2062" s="952"/>
      <c r="F2062" s="1007"/>
      <c r="G2062" s="217"/>
      <c r="H2062" s="388"/>
      <c r="I2062" s="991"/>
      <c r="J2062" s="388"/>
      <c r="K2062" s="774"/>
      <c r="L2062" s="217"/>
      <c r="M2062" s="526"/>
      <c r="N2062" s="526"/>
      <c r="O2062" s="526"/>
      <c r="P2062" s="526"/>
      <c r="Q2062" s="526"/>
      <c r="R2062" s="217"/>
      <c r="S2062" s="688"/>
      <c r="T2062" s="394"/>
      <c r="BC2062" s="1148"/>
      <c r="BD2062" s="13"/>
    </row>
    <row r="2063" s="695" customFormat="1" ht="18.75" customHeight="1" spans="1:56">
      <c r="A2063" s="513"/>
      <c r="B2063" s="495"/>
      <c r="C2063" s="1207"/>
      <c r="D2063" s="409"/>
      <c r="E2063" s="952"/>
      <c r="F2063" s="1007"/>
      <c r="G2063" s="217"/>
      <c r="H2063" s="388"/>
      <c r="I2063" s="991"/>
      <c r="J2063" s="388"/>
      <c r="K2063" s="774"/>
      <c r="L2063" s="217"/>
      <c r="M2063" s="526"/>
      <c r="N2063" s="526"/>
      <c r="O2063" s="526"/>
      <c r="P2063" s="526"/>
      <c r="Q2063" s="526"/>
      <c r="R2063" s="217"/>
      <c r="S2063" s="688"/>
      <c r="T2063" s="394"/>
      <c r="BC2063" s="1148"/>
      <c r="BD2063" s="13"/>
    </row>
    <row r="2064" s="695" customFormat="1" ht="18.75" customHeight="1" spans="1:56">
      <c r="A2064" s="513"/>
      <c r="B2064" s="495"/>
      <c r="C2064" s="1207"/>
      <c r="D2064" s="409"/>
      <c r="E2064" s="390"/>
      <c r="F2064" s="1007"/>
      <c r="G2064" s="217"/>
      <c r="H2064" s="388"/>
      <c r="I2064" s="991"/>
      <c r="J2064" s="388"/>
      <c r="K2064" s="774"/>
      <c r="L2064" s="217"/>
      <c r="M2064" s="526"/>
      <c r="N2064" s="526"/>
      <c r="O2064" s="526"/>
      <c r="P2064" s="526"/>
      <c r="Q2064" s="526"/>
      <c r="R2064" s="217"/>
      <c r="S2064" s="688"/>
      <c r="T2064" s="394"/>
      <c r="BC2064" s="1148"/>
      <c r="BD2064" s="13"/>
    </row>
    <row r="2065" s="695" customFormat="1" ht="18.75" customHeight="1" spans="1:56">
      <c r="A2065" s="513"/>
      <c r="B2065" s="495"/>
      <c r="C2065" s="1207"/>
      <c r="D2065" s="409"/>
      <c r="E2065" s="390"/>
      <c r="F2065" s="1215"/>
      <c r="G2065" s="526"/>
      <c r="H2065" s="388"/>
      <c r="I2065" s="991"/>
      <c r="J2065" s="388"/>
      <c r="K2065" s="774"/>
      <c r="L2065" s="217"/>
      <c r="M2065" s="526"/>
      <c r="N2065" s="526"/>
      <c r="O2065" s="526"/>
      <c r="P2065" s="526"/>
      <c r="Q2065" s="526"/>
      <c r="R2065" s="217"/>
      <c r="S2065" s="688"/>
      <c r="T2065" s="394"/>
      <c r="BC2065" s="1148"/>
      <c r="BD2065" s="13"/>
    </row>
    <row r="2066" s="695" customFormat="1" ht="18.75" customHeight="1" spans="1:56">
      <c r="A2066" s="513"/>
      <c r="B2066" s="495"/>
      <c r="C2066" s="1207"/>
      <c r="D2066" s="409"/>
      <c r="E2066" s="390"/>
      <c r="F2066" s="1215"/>
      <c r="G2066" s="526"/>
      <c r="H2066" s="388"/>
      <c r="I2066" s="991"/>
      <c r="J2066" s="388"/>
      <c r="K2066" s="774"/>
      <c r="L2066" s="217"/>
      <c r="M2066" s="526"/>
      <c r="N2066" s="526"/>
      <c r="O2066" s="526"/>
      <c r="P2066" s="526"/>
      <c r="Q2066" s="526"/>
      <c r="R2066" s="217"/>
      <c r="S2066" s="688"/>
      <c r="T2066" s="394"/>
      <c r="BC2066" s="1148"/>
      <c r="BD2066" s="13"/>
    </row>
    <row r="2067" s="695" customFormat="1" ht="18.75" customHeight="1" spans="1:56">
      <c r="A2067" s="513"/>
      <c r="B2067" s="495"/>
      <c r="C2067" s="1207"/>
      <c r="D2067" s="409"/>
      <c r="E2067" s="390"/>
      <c r="F2067" s="1215"/>
      <c r="G2067" s="526"/>
      <c r="H2067" s="388"/>
      <c r="I2067" s="991"/>
      <c r="J2067" s="388"/>
      <c r="K2067" s="774"/>
      <c r="L2067" s="217"/>
      <c r="M2067" s="526"/>
      <c r="N2067" s="526"/>
      <c r="O2067" s="526"/>
      <c r="P2067" s="526"/>
      <c r="Q2067" s="526"/>
      <c r="R2067" s="217"/>
      <c r="S2067" s="1158"/>
      <c r="T2067" s="394"/>
      <c r="BC2067" s="1148"/>
      <c r="BD2067" s="13"/>
    </row>
    <row r="2068" s="695" customFormat="1" ht="18.75" customHeight="1" spans="1:56">
      <c r="A2068" s="513"/>
      <c r="B2068" s="495"/>
      <c r="C2068" s="1207"/>
      <c r="D2068" s="409"/>
      <c r="E2068" s="390"/>
      <c r="F2068" s="1215"/>
      <c r="G2068" s="526"/>
      <c r="H2068" s="388"/>
      <c r="I2068" s="991"/>
      <c r="J2068" s="388"/>
      <c r="K2068" s="774"/>
      <c r="L2068" s="217"/>
      <c r="M2068" s="526"/>
      <c r="N2068" s="526"/>
      <c r="O2068" s="526"/>
      <c r="P2068" s="526"/>
      <c r="Q2068" s="526"/>
      <c r="R2068" s="217"/>
      <c r="S2068" s="688"/>
      <c r="T2068" s="394"/>
      <c r="BC2068" s="1148"/>
      <c r="BD2068" s="13"/>
    </row>
    <row r="2069" s="695" customFormat="1" ht="18.75" customHeight="1" spans="1:56">
      <c r="A2069" s="513"/>
      <c r="B2069" s="495"/>
      <c r="C2069" s="1207"/>
      <c r="D2069" s="409"/>
      <c r="E2069" s="390"/>
      <c r="F2069" s="1215"/>
      <c r="G2069" s="526"/>
      <c r="H2069" s="388"/>
      <c r="I2069" s="991"/>
      <c r="J2069" s="388"/>
      <c r="K2069" s="774"/>
      <c r="L2069" s="217"/>
      <c r="M2069" s="526"/>
      <c r="N2069" s="526"/>
      <c r="O2069" s="526"/>
      <c r="P2069" s="526"/>
      <c r="Q2069" s="526"/>
      <c r="R2069" s="217"/>
      <c r="S2069" s="688"/>
      <c r="T2069" s="942"/>
      <c r="BC2069" s="1148"/>
      <c r="BD2069" s="13"/>
    </row>
    <row r="2070" s="695" customFormat="1" ht="18.75" customHeight="1" spans="1:56">
      <c r="A2070" s="513"/>
      <c r="B2070" s="495"/>
      <c r="C2070" s="1207"/>
      <c r="D2070" s="409"/>
      <c r="E2070" s="390"/>
      <c r="F2070" s="1215"/>
      <c r="G2070" s="526"/>
      <c r="H2070" s="388"/>
      <c r="I2070" s="991"/>
      <c r="J2070" s="388"/>
      <c r="K2070" s="774"/>
      <c r="L2070" s="217"/>
      <c r="M2070" s="526"/>
      <c r="N2070" s="526"/>
      <c r="O2070" s="526"/>
      <c r="P2070" s="526"/>
      <c r="Q2070" s="526"/>
      <c r="R2070" s="217"/>
      <c r="S2070" s="688"/>
      <c r="T2070" s="942"/>
      <c r="BC2070" s="1148"/>
      <c r="BD2070" s="13"/>
    </row>
    <row r="2071" s="695" customFormat="1" ht="18.75" customHeight="1" spans="1:56">
      <c r="A2071" s="513"/>
      <c r="B2071" s="495"/>
      <c r="C2071" s="1207"/>
      <c r="D2071" s="409"/>
      <c r="E2071" s="390"/>
      <c r="F2071" s="1215"/>
      <c r="G2071" s="526"/>
      <c r="H2071" s="388"/>
      <c r="I2071" s="991"/>
      <c r="J2071" s="388"/>
      <c r="K2071" s="774"/>
      <c r="L2071" s="217"/>
      <c r="M2071" s="526"/>
      <c r="N2071" s="526"/>
      <c r="O2071" s="526"/>
      <c r="P2071" s="526"/>
      <c r="Q2071" s="526"/>
      <c r="R2071" s="217"/>
      <c r="S2071" s="688"/>
      <c r="T2071" s="942"/>
      <c r="BC2071" s="1148"/>
      <c r="BD2071" s="13"/>
    </row>
    <row r="2072" s="695" customFormat="1" ht="18.75" customHeight="1" spans="1:56">
      <c r="A2072" s="513"/>
      <c r="B2072" s="495"/>
      <c r="C2072" s="1207"/>
      <c r="D2072" s="409"/>
      <c r="E2072" s="390"/>
      <c r="F2072" s="1215"/>
      <c r="G2072" s="526"/>
      <c r="H2072" s="388"/>
      <c r="I2072" s="991"/>
      <c r="J2072" s="388"/>
      <c r="K2072" s="774"/>
      <c r="L2072" s="217"/>
      <c r="M2072" s="526"/>
      <c r="N2072" s="526"/>
      <c r="O2072" s="526"/>
      <c r="P2072" s="526"/>
      <c r="Q2072" s="526"/>
      <c r="R2072" s="217"/>
      <c r="S2072" s="688"/>
      <c r="T2072" s="394"/>
      <c r="BC2072" s="1148"/>
      <c r="BD2072" s="13"/>
    </row>
    <row r="2073" s="695" customFormat="1" ht="18.75" customHeight="1" spans="1:56">
      <c r="A2073" s="513"/>
      <c r="B2073" s="495"/>
      <c r="C2073" s="1207"/>
      <c r="D2073" s="409"/>
      <c r="E2073" s="390"/>
      <c r="F2073" s="1215"/>
      <c r="G2073" s="526"/>
      <c r="H2073" s="388"/>
      <c r="I2073" s="991"/>
      <c r="J2073" s="388"/>
      <c r="K2073" s="774"/>
      <c r="L2073" s="217"/>
      <c r="M2073" s="526"/>
      <c r="N2073" s="526"/>
      <c r="O2073" s="526"/>
      <c r="P2073" s="526"/>
      <c r="Q2073" s="526"/>
      <c r="R2073" s="217"/>
      <c r="S2073" s="688"/>
      <c r="T2073" s="394"/>
      <c r="BC2073" s="1148"/>
      <c r="BD2073" s="13"/>
    </row>
    <row r="2074" s="695" customFormat="1" ht="18.75" customHeight="1" spans="1:56">
      <c r="A2074" s="513"/>
      <c r="B2074" s="495"/>
      <c r="C2074" s="1207"/>
      <c r="D2074" s="409"/>
      <c r="E2074" s="390"/>
      <c r="F2074" s="1215"/>
      <c r="G2074" s="526"/>
      <c r="H2074" s="388"/>
      <c r="I2074" s="991"/>
      <c r="J2074" s="388"/>
      <c r="K2074" s="774"/>
      <c r="L2074" s="217"/>
      <c r="M2074" s="526"/>
      <c r="N2074" s="526"/>
      <c r="O2074" s="526"/>
      <c r="P2074" s="526"/>
      <c r="Q2074" s="526"/>
      <c r="R2074" s="217"/>
      <c r="S2074" s="688"/>
      <c r="T2074" s="394"/>
      <c r="BC2074" s="1148"/>
      <c r="BD2074" s="13"/>
    </row>
    <row r="2075" s="695" customFormat="1" ht="18.75" customHeight="1" spans="1:56">
      <c r="A2075" s="513"/>
      <c r="B2075" s="495"/>
      <c r="C2075" s="1207"/>
      <c r="D2075" s="409"/>
      <c r="E2075" s="390"/>
      <c r="F2075" s="1215"/>
      <c r="G2075" s="526"/>
      <c r="H2075" s="388"/>
      <c r="I2075" s="991"/>
      <c r="J2075" s="388"/>
      <c r="K2075" s="774"/>
      <c r="L2075" s="217"/>
      <c r="M2075" s="526"/>
      <c r="N2075" s="526"/>
      <c r="O2075" s="526"/>
      <c r="P2075" s="526"/>
      <c r="Q2075" s="526"/>
      <c r="R2075" s="217"/>
      <c r="S2075" s="688"/>
      <c r="T2075" s="394"/>
      <c r="BC2075" s="1148"/>
      <c r="BD2075" s="13"/>
    </row>
    <row r="2076" s="695" customFormat="1" ht="18.75" customHeight="1" spans="1:56">
      <c r="A2076" s="513"/>
      <c r="B2076" s="495"/>
      <c r="C2076" s="1207"/>
      <c r="D2076" s="409"/>
      <c r="E2076" s="390"/>
      <c r="F2076" s="1215"/>
      <c r="G2076" s="526"/>
      <c r="H2076" s="388"/>
      <c r="I2076" s="991"/>
      <c r="J2076" s="388"/>
      <c r="K2076" s="774"/>
      <c r="L2076" s="217"/>
      <c r="M2076" s="526"/>
      <c r="N2076" s="526"/>
      <c r="O2076" s="526"/>
      <c r="P2076" s="526"/>
      <c r="Q2076" s="526"/>
      <c r="R2076" s="217"/>
      <c r="S2076" s="688"/>
      <c r="T2076" s="394"/>
      <c r="BC2076" s="1148"/>
      <c r="BD2076" s="13"/>
    </row>
    <row r="2077" s="695" customFormat="1" ht="18.75" customHeight="1" spans="1:56">
      <c r="A2077" s="513"/>
      <c r="B2077" s="495"/>
      <c r="C2077" s="1207"/>
      <c r="D2077" s="409"/>
      <c r="E2077" s="390"/>
      <c r="F2077" s="1215"/>
      <c r="G2077" s="526"/>
      <c r="H2077" s="388"/>
      <c r="I2077" s="991"/>
      <c r="J2077" s="388"/>
      <c r="K2077" s="774"/>
      <c r="L2077" s="217"/>
      <c r="M2077" s="526"/>
      <c r="N2077" s="526"/>
      <c r="O2077" s="526"/>
      <c r="P2077" s="526"/>
      <c r="Q2077" s="526"/>
      <c r="R2077" s="217"/>
      <c r="S2077" s="1158"/>
      <c r="T2077" s="394"/>
      <c r="BC2077" s="1148"/>
      <c r="BD2077" s="13"/>
    </row>
    <row r="2078" s="695" customFormat="1" customHeight="1" spans="1:56">
      <c r="A2078" s="513"/>
      <c r="B2078" s="495"/>
      <c r="C2078" s="1198"/>
      <c r="D2078" s="409"/>
      <c r="E2078" s="952"/>
      <c r="F2078" s="1157"/>
      <c r="G2078" s="388"/>
      <c r="H2078" s="388"/>
      <c r="I2078" s="991"/>
      <c r="J2078" s="388"/>
      <c r="K2078" s="662"/>
      <c r="L2078" s="217"/>
      <c r="M2078" s="388"/>
      <c r="N2078" s="217"/>
      <c r="O2078" s="215"/>
      <c r="P2078" s="388"/>
      <c r="Q2078" s="388"/>
      <c r="R2078" s="215"/>
      <c r="S2078" s="1158"/>
      <c r="T2078" s="666"/>
      <c r="U2078" s="765"/>
      <c r="V2078" s="765"/>
      <c r="W2078" s="765"/>
      <c r="X2078" s="765"/>
      <c r="Y2078" s="765"/>
      <c r="Z2078" s="765"/>
      <c r="AA2078" s="765"/>
      <c r="AB2078" s="765"/>
      <c r="AC2078" s="765"/>
      <c r="AD2078" s="765"/>
      <c r="AE2078" s="765"/>
      <c r="AF2078" s="765"/>
      <c r="AG2078" s="765"/>
      <c r="AH2078" s="765"/>
      <c r="AI2078" s="765"/>
      <c r="AJ2078" s="765"/>
      <c r="AK2078" s="765"/>
      <c r="AL2078" s="765"/>
      <c r="AM2078" s="765"/>
      <c r="AN2078" s="765"/>
      <c r="AO2078" s="765"/>
      <c r="AP2078" s="765"/>
      <c r="AQ2078" s="765"/>
      <c r="BC2078" s="1148"/>
      <c r="BD2078" s="13"/>
    </row>
    <row r="2079" s="695" customFormat="1" ht="18.75" customHeight="1" spans="1:56">
      <c r="A2079" s="513"/>
      <c r="B2079" s="495"/>
      <c r="C2079" s="1207"/>
      <c r="D2079" s="409"/>
      <c r="E2079" s="390"/>
      <c r="F2079" s="1215"/>
      <c r="G2079" s="526"/>
      <c r="H2079" s="388"/>
      <c r="I2079" s="991"/>
      <c r="J2079" s="388"/>
      <c r="K2079" s="774"/>
      <c r="L2079" s="217"/>
      <c r="M2079" s="526"/>
      <c r="N2079" s="526"/>
      <c r="O2079" s="526"/>
      <c r="P2079" s="526"/>
      <c r="Q2079" s="526"/>
      <c r="R2079" s="217"/>
      <c r="S2079" s="1219"/>
      <c r="T2079" s="394"/>
      <c r="BC2079" s="1148"/>
      <c r="BD2079" s="13"/>
    </row>
    <row r="2080" s="695" customFormat="1" ht="18.75" customHeight="1" spans="1:56">
      <c r="A2080" s="513"/>
      <c r="B2080" s="495"/>
      <c r="C2080" s="1207"/>
      <c r="D2080" s="409"/>
      <c r="E2080" s="390"/>
      <c r="F2080" s="1215"/>
      <c r="G2080" s="526"/>
      <c r="H2080" s="388"/>
      <c r="I2080" s="991"/>
      <c r="J2080" s="388"/>
      <c r="K2080" s="774"/>
      <c r="L2080" s="217"/>
      <c r="M2080" s="526"/>
      <c r="N2080" s="526"/>
      <c r="O2080" s="526"/>
      <c r="P2080" s="526"/>
      <c r="Q2080" s="526"/>
      <c r="R2080" s="217"/>
      <c r="S2080" s="1219"/>
      <c r="T2080" s="394"/>
      <c r="BC2080" s="1148"/>
      <c r="BD2080" s="13"/>
    </row>
    <row r="2081" s="695" customFormat="1" ht="18.75" customHeight="1" spans="1:56">
      <c r="A2081" s="513"/>
      <c r="B2081" s="495"/>
      <c r="C2081" s="1207"/>
      <c r="D2081" s="409"/>
      <c r="E2081" s="390"/>
      <c r="F2081" s="1215"/>
      <c r="G2081" s="526"/>
      <c r="H2081" s="388"/>
      <c r="I2081" s="991"/>
      <c r="J2081" s="388"/>
      <c r="K2081" s="774"/>
      <c r="L2081" s="217"/>
      <c r="M2081" s="526"/>
      <c r="N2081" s="526"/>
      <c r="O2081" s="526"/>
      <c r="P2081" s="526"/>
      <c r="Q2081" s="526"/>
      <c r="R2081" s="217"/>
      <c r="S2081" s="1219"/>
      <c r="T2081" s="394"/>
      <c r="BC2081" s="1148"/>
      <c r="BD2081" s="13"/>
    </row>
    <row r="2082" s="695" customFormat="1" ht="18.75" customHeight="1" spans="1:56">
      <c r="A2082" s="513"/>
      <c r="B2082" s="495"/>
      <c r="C2082" s="1207"/>
      <c r="D2082" s="409"/>
      <c r="E2082" s="390"/>
      <c r="F2082" s="1215"/>
      <c r="G2082" s="526"/>
      <c r="H2082" s="388"/>
      <c r="I2082" s="991"/>
      <c r="J2082" s="388"/>
      <c r="K2082" s="774"/>
      <c r="L2082" s="217"/>
      <c r="M2082" s="526"/>
      <c r="N2082" s="526"/>
      <c r="O2082" s="526"/>
      <c r="P2082" s="526"/>
      <c r="Q2082" s="526"/>
      <c r="R2082" s="217"/>
      <c r="S2082" s="1219"/>
      <c r="T2082" s="394"/>
      <c r="BC2082" s="1148"/>
      <c r="BD2082" s="13"/>
    </row>
    <row r="2083" s="695" customFormat="1" ht="18.75" customHeight="1" spans="1:56">
      <c r="A2083" s="513"/>
      <c r="B2083" s="495"/>
      <c r="C2083" s="1207"/>
      <c r="D2083" s="409"/>
      <c r="E2083" s="390"/>
      <c r="F2083" s="1215"/>
      <c r="G2083" s="526"/>
      <c r="H2083" s="388"/>
      <c r="I2083" s="991"/>
      <c r="J2083" s="388"/>
      <c r="K2083" s="774"/>
      <c r="L2083" s="217"/>
      <c r="M2083" s="526"/>
      <c r="N2083" s="526"/>
      <c r="O2083" s="526"/>
      <c r="P2083" s="526"/>
      <c r="Q2083" s="526"/>
      <c r="R2083" s="217"/>
      <c r="S2083" s="1219"/>
      <c r="T2083" s="394"/>
      <c r="BC2083" s="1148"/>
      <c r="BD2083" s="13"/>
    </row>
    <row r="2084" s="695" customFormat="1" ht="18.75" customHeight="1" spans="1:56">
      <c r="A2084" s="513"/>
      <c r="B2084" s="495"/>
      <c r="C2084" s="1207"/>
      <c r="D2084" s="409"/>
      <c r="E2084" s="390"/>
      <c r="F2084" s="1215"/>
      <c r="G2084" s="526"/>
      <c r="H2084" s="388"/>
      <c r="I2084" s="991"/>
      <c r="J2084" s="388"/>
      <c r="K2084" s="774"/>
      <c r="L2084" s="217"/>
      <c r="M2084" s="526"/>
      <c r="N2084" s="526"/>
      <c r="O2084" s="526"/>
      <c r="P2084" s="526"/>
      <c r="Q2084" s="526"/>
      <c r="R2084" s="217"/>
      <c r="S2084" s="1219"/>
      <c r="T2084" s="394"/>
      <c r="BC2084" s="1148"/>
      <c r="BD2084" s="13"/>
    </row>
    <row r="2085" s="695" customFormat="1" ht="18.75" customHeight="1" spans="1:56">
      <c r="A2085" s="513"/>
      <c r="B2085" s="495"/>
      <c r="C2085" s="1207"/>
      <c r="D2085" s="409"/>
      <c r="E2085" s="390"/>
      <c r="F2085" s="1215"/>
      <c r="G2085" s="526"/>
      <c r="H2085" s="388"/>
      <c r="I2085" s="991"/>
      <c r="J2085" s="388"/>
      <c r="K2085" s="774"/>
      <c r="L2085" s="217"/>
      <c r="M2085" s="526"/>
      <c r="N2085" s="526"/>
      <c r="O2085" s="526"/>
      <c r="P2085" s="526"/>
      <c r="Q2085" s="526"/>
      <c r="R2085" s="217"/>
      <c r="S2085" s="1219"/>
      <c r="T2085" s="394"/>
      <c r="BC2085" s="1148"/>
      <c r="BD2085" s="13"/>
    </row>
    <row r="2086" s="695" customFormat="1" ht="18.75" customHeight="1" spans="1:56">
      <c r="A2086" s="513"/>
      <c r="B2086" s="495"/>
      <c r="C2086" s="1207"/>
      <c r="D2086" s="409"/>
      <c r="E2086" s="390"/>
      <c r="F2086" s="1215"/>
      <c r="G2086" s="526"/>
      <c r="H2086" s="388"/>
      <c r="I2086" s="991"/>
      <c r="J2086" s="388"/>
      <c r="K2086" s="774"/>
      <c r="L2086" s="217"/>
      <c r="M2086" s="526"/>
      <c r="N2086" s="526"/>
      <c r="O2086" s="526"/>
      <c r="P2086" s="526"/>
      <c r="Q2086" s="526"/>
      <c r="R2086" s="217"/>
      <c r="S2086" s="1219"/>
      <c r="T2086" s="394"/>
      <c r="BC2086" s="1148"/>
      <c r="BD2086" s="13"/>
    </row>
    <row r="2087" s="695" customFormat="1" ht="18.75" customHeight="1" spans="1:56">
      <c r="A2087" s="513"/>
      <c r="B2087" s="495"/>
      <c r="C2087" s="1207"/>
      <c r="D2087" s="409"/>
      <c r="E2087" s="390"/>
      <c r="F2087" s="1215"/>
      <c r="G2087" s="526"/>
      <c r="H2087" s="388"/>
      <c r="I2087" s="991"/>
      <c r="J2087" s="388"/>
      <c r="K2087" s="774"/>
      <c r="L2087" s="217"/>
      <c r="M2087" s="526"/>
      <c r="N2087" s="526"/>
      <c r="O2087" s="526"/>
      <c r="P2087" s="526"/>
      <c r="Q2087" s="526"/>
      <c r="R2087" s="217"/>
      <c r="S2087" s="1219"/>
      <c r="T2087" s="394"/>
      <c r="BC2087" s="1148"/>
      <c r="BD2087" s="13"/>
    </row>
    <row r="2088" s="695" customFormat="1" ht="18.75" customHeight="1" spans="1:56">
      <c r="A2088" s="513"/>
      <c r="B2088" s="495"/>
      <c r="C2088" s="1207"/>
      <c r="D2088" s="409"/>
      <c r="E2088" s="390"/>
      <c r="F2088" s="1215"/>
      <c r="G2088" s="526"/>
      <c r="H2088" s="388"/>
      <c r="I2088" s="991"/>
      <c r="J2088" s="388"/>
      <c r="K2088" s="774"/>
      <c r="L2088" s="217"/>
      <c r="M2088" s="526"/>
      <c r="N2088" s="526"/>
      <c r="O2088" s="526"/>
      <c r="P2088" s="526"/>
      <c r="Q2088" s="526"/>
      <c r="R2088" s="217"/>
      <c r="S2088" s="1219"/>
      <c r="T2088" s="394"/>
      <c r="BC2088" s="1148"/>
      <c r="BD2088" s="13"/>
    </row>
    <row r="2089" s="695" customFormat="1" ht="18.75" customHeight="1" spans="1:56">
      <c r="A2089" s="513"/>
      <c r="B2089" s="495"/>
      <c r="C2089" s="1207"/>
      <c r="D2089" s="409"/>
      <c r="E2089" s="390"/>
      <c r="F2089" s="1215"/>
      <c r="G2089" s="526"/>
      <c r="H2089" s="388"/>
      <c r="I2089" s="991"/>
      <c r="J2089" s="388"/>
      <c r="K2089" s="774"/>
      <c r="L2089" s="217"/>
      <c r="M2089" s="526"/>
      <c r="N2089" s="526"/>
      <c r="O2089" s="526"/>
      <c r="P2089" s="526"/>
      <c r="Q2089" s="526"/>
      <c r="R2089" s="217"/>
      <c r="S2089" s="1219"/>
      <c r="T2089" s="394"/>
      <c r="BC2089" s="1148"/>
      <c r="BD2089" s="13"/>
    </row>
    <row r="2090" s="695" customFormat="1" ht="18.75" customHeight="1" spans="1:56">
      <c r="A2090" s="513"/>
      <c r="B2090" s="495"/>
      <c r="C2090" s="1207"/>
      <c r="D2090" s="409"/>
      <c r="E2090" s="390"/>
      <c r="F2090" s="1215"/>
      <c r="G2090" s="526"/>
      <c r="H2090" s="388"/>
      <c r="I2090" s="991"/>
      <c r="J2090" s="388"/>
      <c r="K2090" s="774"/>
      <c r="L2090" s="217"/>
      <c r="M2090" s="526"/>
      <c r="N2090" s="526"/>
      <c r="O2090" s="526"/>
      <c r="P2090" s="526"/>
      <c r="Q2090" s="526"/>
      <c r="R2090" s="217"/>
      <c r="S2090" s="1219"/>
      <c r="T2090" s="394"/>
      <c r="BC2090" s="1148"/>
      <c r="BD2090" s="13"/>
    </row>
    <row r="2091" s="695" customFormat="1" ht="18.75" customHeight="1" spans="1:56">
      <c r="A2091" s="513"/>
      <c r="B2091" s="495"/>
      <c r="C2091" s="1207"/>
      <c r="D2091" s="409"/>
      <c r="E2091" s="390"/>
      <c r="F2091" s="1215"/>
      <c r="G2091" s="526"/>
      <c r="H2091" s="388"/>
      <c r="I2091" s="991"/>
      <c r="J2091" s="388"/>
      <c r="K2091" s="774"/>
      <c r="L2091" s="217"/>
      <c r="M2091" s="526"/>
      <c r="N2091" s="526"/>
      <c r="O2091" s="526"/>
      <c r="P2091" s="526"/>
      <c r="Q2091" s="526"/>
      <c r="R2091" s="217"/>
      <c r="S2091" s="1219"/>
      <c r="T2091" s="394"/>
      <c r="BC2091" s="1148"/>
      <c r="BD2091" s="13"/>
    </row>
    <row r="2092" s="695" customFormat="1" ht="18.75" customHeight="1" spans="1:56">
      <c r="A2092" s="513"/>
      <c r="B2092" s="495"/>
      <c r="C2092" s="1207"/>
      <c r="D2092" s="409"/>
      <c r="E2092" s="390"/>
      <c r="F2092" s="1215"/>
      <c r="G2092" s="526"/>
      <c r="H2092" s="388"/>
      <c r="I2092" s="991"/>
      <c r="J2092" s="388"/>
      <c r="K2092" s="774"/>
      <c r="L2092" s="217"/>
      <c r="M2092" s="526"/>
      <c r="N2092" s="526"/>
      <c r="O2092" s="526"/>
      <c r="P2092" s="526"/>
      <c r="Q2092" s="526"/>
      <c r="R2092" s="217"/>
      <c r="S2092" s="1219"/>
      <c r="T2092" s="394"/>
      <c r="BC2092" s="1148"/>
      <c r="BD2092" s="13"/>
    </row>
    <row r="2093" s="695" customFormat="1" ht="18.75" customHeight="1" spans="1:56">
      <c r="A2093" s="513"/>
      <c r="B2093" s="495"/>
      <c r="C2093" s="1207"/>
      <c r="D2093" s="409"/>
      <c r="E2093" s="390"/>
      <c r="F2093" s="1215"/>
      <c r="G2093" s="526"/>
      <c r="H2093" s="388"/>
      <c r="I2093" s="991"/>
      <c r="J2093" s="388"/>
      <c r="K2093" s="774"/>
      <c r="L2093" s="217"/>
      <c r="M2093" s="526"/>
      <c r="N2093" s="526"/>
      <c r="O2093" s="526"/>
      <c r="P2093" s="526"/>
      <c r="Q2093" s="526"/>
      <c r="R2093" s="217"/>
      <c r="S2093" s="1219"/>
      <c r="T2093" s="394"/>
      <c r="BC2093" s="1148"/>
      <c r="BD2093" s="13"/>
    </row>
    <row r="2094" s="695" customFormat="1" ht="18.75" customHeight="1" spans="1:56">
      <c r="A2094" s="513"/>
      <c r="B2094" s="495"/>
      <c r="C2094" s="1207"/>
      <c r="D2094" s="409"/>
      <c r="E2094" s="390"/>
      <c r="F2094" s="1215"/>
      <c r="G2094" s="526"/>
      <c r="H2094" s="388"/>
      <c r="I2094" s="991"/>
      <c r="J2094" s="388"/>
      <c r="K2094" s="774"/>
      <c r="L2094" s="217"/>
      <c r="M2094" s="526"/>
      <c r="N2094" s="526"/>
      <c r="O2094" s="526"/>
      <c r="P2094" s="526"/>
      <c r="Q2094" s="526"/>
      <c r="R2094" s="217"/>
      <c r="S2094" s="1219"/>
      <c r="T2094" s="394"/>
      <c r="BC2094" s="1148"/>
      <c r="BD2094" s="13"/>
    </row>
    <row r="2095" s="695" customFormat="1" ht="18.75" customHeight="1" spans="1:56">
      <c r="A2095" s="513"/>
      <c r="B2095" s="495"/>
      <c r="C2095" s="1207"/>
      <c r="D2095" s="409"/>
      <c r="E2095" s="390"/>
      <c r="F2095" s="1215"/>
      <c r="G2095" s="526"/>
      <c r="H2095" s="388"/>
      <c r="I2095" s="991"/>
      <c r="J2095" s="388"/>
      <c r="K2095" s="774"/>
      <c r="L2095" s="217"/>
      <c r="M2095" s="526"/>
      <c r="N2095" s="526"/>
      <c r="O2095" s="526"/>
      <c r="P2095" s="526"/>
      <c r="Q2095" s="526"/>
      <c r="R2095" s="217"/>
      <c r="S2095" s="1219"/>
      <c r="T2095" s="394"/>
      <c r="BC2095" s="1148"/>
      <c r="BD2095" s="13"/>
    </row>
    <row r="2096" s="695" customFormat="1" ht="18.75" customHeight="1" spans="1:56">
      <c r="A2096" s="513"/>
      <c r="B2096" s="495"/>
      <c r="C2096" s="1207"/>
      <c r="D2096" s="409"/>
      <c r="E2096" s="390"/>
      <c r="F2096" s="1215"/>
      <c r="G2096" s="526"/>
      <c r="H2096" s="388"/>
      <c r="I2096" s="991"/>
      <c r="J2096" s="388"/>
      <c r="K2096" s="774"/>
      <c r="L2096" s="217"/>
      <c r="M2096" s="526"/>
      <c r="N2096" s="526"/>
      <c r="O2096" s="526"/>
      <c r="P2096" s="526"/>
      <c r="Q2096" s="526"/>
      <c r="R2096" s="217"/>
      <c r="S2096" s="1219"/>
      <c r="T2096" s="394"/>
      <c r="BC2096" s="1148"/>
      <c r="BD2096" s="13"/>
    </row>
    <row r="2097" s="695" customFormat="1" ht="18.75" customHeight="1" spans="1:56">
      <c r="A2097" s="513"/>
      <c r="B2097" s="495"/>
      <c r="C2097" s="1207"/>
      <c r="D2097" s="409"/>
      <c r="E2097" s="390"/>
      <c r="F2097" s="1215"/>
      <c r="G2097" s="526"/>
      <c r="H2097" s="388"/>
      <c r="I2097" s="991"/>
      <c r="J2097" s="388"/>
      <c r="K2097" s="774"/>
      <c r="L2097" s="217"/>
      <c r="M2097" s="526"/>
      <c r="N2097" s="526"/>
      <c r="O2097" s="526"/>
      <c r="P2097" s="526"/>
      <c r="Q2097" s="526"/>
      <c r="R2097" s="217"/>
      <c r="S2097" s="1219"/>
      <c r="T2097" s="394"/>
      <c r="BC2097" s="1148"/>
      <c r="BD2097" s="13"/>
    </row>
    <row r="2098" s="695" customFormat="1" ht="18.75" customHeight="1" spans="1:56">
      <c r="A2098" s="513"/>
      <c r="B2098" s="495"/>
      <c r="C2098" s="1207"/>
      <c r="D2098" s="409"/>
      <c r="E2098" s="390"/>
      <c r="F2098" s="1215"/>
      <c r="G2098" s="526"/>
      <c r="H2098" s="388"/>
      <c r="I2098" s="991"/>
      <c r="J2098" s="388"/>
      <c r="K2098" s="774"/>
      <c r="L2098" s="217"/>
      <c r="M2098" s="526"/>
      <c r="N2098" s="526"/>
      <c r="O2098" s="217"/>
      <c r="P2098" s="526"/>
      <c r="Q2098" s="526"/>
      <c r="R2098" s="217"/>
      <c r="S2098" s="1219"/>
      <c r="T2098" s="394"/>
      <c r="BC2098" s="1148"/>
      <c r="BD2098" s="13"/>
    </row>
    <row r="2099" s="695" customFormat="1" ht="18.75" customHeight="1" spans="1:56">
      <c r="A2099" s="513"/>
      <c r="B2099" s="495"/>
      <c r="C2099" s="1207"/>
      <c r="D2099" s="409"/>
      <c r="E2099" s="390"/>
      <c r="F2099" s="1215"/>
      <c r="G2099" s="526"/>
      <c r="H2099" s="388"/>
      <c r="I2099" s="991"/>
      <c r="J2099" s="388"/>
      <c r="K2099" s="774"/>
      <c r="L2099" s="217"/>
      <c r="M2099" s="526"/>
      <c r="N2099" s="526"/>
      <c r="O2099" s="204"/>
      <c r="P2099" s="526"/>
      <c r="Q2099" s="526"/>
      <c r="R2099" s="217"/>
      <c r="S2099" s="1219"/>
      <c r="T2099" s="810"/>
      <c r="BC2099" s="1148"/>
      <c r="BD2099" s="13"/>
    </row>
    <row r="2100" s="695" customFormat="1" ht="18.75" customHeight="1" spans="1:56">
      <c r="A2100" s="513"/>
      <c r="B2100" s="495"/>
      <c r="C2100" s="1207"/>
      <c r="D2100" s="409"/>
      <c r="E2100" s="390"/>
      <c r="F2100" s="1215"/>
      <c r="G2100" s="526"/>
      <c r="H2100" s="388"/>
      <c r="I2100" s="991"/>
      <c r="J2100" s="388"/>
      <c r="K2100" s="774"/>
      <c r="L2100" s="217"/>
      <c r="M2100" s="526"/>
      <c r="N2100" s="526"/>
      <c r="O2100" s="204"/>
      <c r="P2100" s="526"/>
      <c r="Q2100" s="526"/>
      <c r="R2100" s="217"/>
      <c r="S2100" s="1219"/>
      <c r="T2100" s="810"/>
      <c r="BC2100" s="1148"/>
      <c r="BD2100" s="13"/>
    </row>
    <row r="2101" s="695" customFormat="1" ht="18.75" customHeight="1" spans="1:56">
      <c r="A2101" s="513"/>
      <c r="B2101" s="495"/>
      <c r="C2101" s="1207"/>
      <c r="D2101" s="409"/>
      <c r="E2101" s="390"/>
      <c r="F2101" s="1215"/>
      <c r="G2101" s="526"/>
      <c r="H2101" s="388"/>
      <c r="I2101" s="991"/>
      <c r="J2101" s="388"/>
      <c r="K2101" s="774"/>
      <c r="L2101" s="217"/>
      <c r="M2101" s="526"/>
      <c r="N2101" s="526"/>
      <c r="O2101" s="204"/>
      <c r="P2101" s="526"/>
      <c r="Q2101" s="526"/>
      <c r="R2101" s="217"/>
      <c r="S2101" s="1219"/>
      <c r="T2101" s="810"/>
      <c r="BC2101" s="1148"/>
      <c r="BD2101" s="13"/>
    </row>
    <row r="2102" s="695" customFormat="1" ht="18.75" customHeight="1" spans="1:56">
      <c r="A2102" s="513"/>
      <c r="B2102" s="495"/>
      <c r="C2102" s="1207"/>
      <c r="D2102" s="409"/>
      <c r="E2102" s="390"/>
      <c r="F2102" s="1215"/>
      <c r="G2102" s="526"/>
      <c r="H2102" s="388"/>
      <c r="I2102" s="991"/>
      <c r="J2102" s="388"/>
      <c r="K2102" s="774"/>
      <c r="L2102" s="217"/>
      <c r="M2102" s="526"/>
      <c r="N2102" s="526"/>
      <c r="O2102" s="204"/>
      <c r="P2102" s="526"/>
      <c r="Q2102" s="526"/>
      <c r="R2102" s="217"/>
      <c r="S2102" s="1219"/>
      <c r="T2102" s="810"/>
      <c r="BC2102" s="1148"/>
      <c r="BD2102" s="13"/>
    </row>
    <row r="2103" s="695" customFormat="1" ht="18.75" customHeight="1" spans="1:56">
      <c r="A2103" s="513"/>
      <c r="B2103" s="495"/>
      <c r="C2103" s="1207"/>
      <c r="D2103" s="409"/>
      <c r="E2103" s="390"/>
      <c r="F2103" s="1215"/>
      <c r="G2103" s="526"/>
      <c r="H2103" s="388"/>
      <c r="I2103" s="991"/>
      <c r="J2103" s="388"/>
      <c r="K2103" s="774"/>
      <c r="L2103" s="217"/>
      <c r="M2103" s="526"/>
      <c r="N2103" s="526"/>
      <c r="O2103" s="204"/>
      <c r="P2103" s="526"/>
      <c r="Q2103" s="526"/>
      <c r="R2103" s="217"/>
      <c r="S2103" s="1219"/>
      <c r="T2103" s="810"/>
      <c r="BC2103" s="1148"/>
      <c r="BD2103" s="13"/>
    </row>
    <row r="2104" s="695" customFormat="1" ht="18.75" customHeight="1" spans="1:56">
      <c r="A2104" s="513"/>
      <c r="B2104" s="495"/>
      <c r="C2104" s="1207"/>
      <c r="D2104" s="409"/>
      <c r="E2104" s="390"/>
      <c r="F2104" s="1215"/>
      <c r="G2104" s="526"/>
      <c r="H2104" s="388"/>
      <c r="I2104" s="991"/>
      <c r="J2104" s="388"/>
      <c r="K2104" s="774"/>
      <c r="L2104" s="217"/>
      <c r="M2104" s="526"/>
      <c r="N2104" s="526"/>
      <c r="O2104" s="204"/>
      <c r="P2104" s="526"/>
      <c r="Q2104" s="526"/>
      <c r="R2104" s="217"/>
      <c r="S2104" s="1219"/>
      <c r="T2104" s="810"/>
      <c r="BC2104" s="1148"/>
      <c r="BD2104" s="13"/>
    </row>
    <row r="2105" s="695" customFormat="1" ht="18.75" customHeight="1" spans="1:56">
      <c r="A2105" s="513"/>
      <c r="B2105" s="495"/>
      <c r="C2105" s="1207"/>
      <c r="D2105" s="409"/>
      <c r="E2105" s="390"/>
      <c r="F2105" s="1215"/>
      <c r="G2105" s="526"/>
      <c r="H2105" s="388"/>
      <c r="I2105" s="991"/>
      <c r="J2105" s="388"/>
      <c r="K2105" s="774"/>
      <c r="L2105" s="217"/>
      <c r="M2105" s="526"/>
      <c r="N2105" s="526"/>
      <c r="O2105" s="204"/>
      <c r="P2105" s="526"/>
      <c r="Q2105" s="526"/>
      <c r="R2105" s="217"/>
      <c r="S2105" s="1219"/>
      <c r="T2105" s="810"/>
      <c r="BC2105" s="1148"/>
      <c r="BD2105" s="13"/>
    </row>
    <row r="2106" s="695" customFormat="1" ht="18.75" customHeight="1" spans="1:56">
      <c r="A2106" s="513"/>
      <c r="B2106" s="495"/>
      <c r="C2106" s="1207"/>
      <c r="D2106" s="409"/>
      <c r="E2106" s="390"/>
      <c r="F2106" s="1215"/>
      <c r="G2106" s="526"/>
      <c r="H2106" s="388"/>
      <c r="I2106" s="991"/>
      <c r="J2106" s="388"/>
      <c r="K2106" s="774"/>
      <c r="L2106" s="217"/>
      <c r="M2106" s="526"/>
      <c r="N2106" s="526"/>
      <c r="O2106" s="204"/>
      <c r="P2106" s="526"/>
      <c r="Q2106" s="526"/>
      <c r="R2106" s="217"/>
      <c r="S2106" s="1219"/>
      <c r="T2106" s="810"/>
      <c r="BC2106" s="1148"/>
      <c r="BD2106" s="13"/>
    </row>
    <row r="2107" s="695" customFormat="1" ht="18.75" customHeight="1" spans="1:56">
      <c r="A2107" s="513"/>
      <c r="B2107" s="495"/>
      <c r="C2107" s="1207"/>
      <c r="D2107" s="409"/>
      <c r="E2107" s="390"/>
      <c r="F2107" s="1215"/>
      <c r="G2107" s="526"/>
      <c r="H2107" s="388"/>
      <c r="I2107" s="991"/>
      <c r="J2107" s="388"/>
      <c r="K2107" s="774"/>
      <c r="L2107" s="217"/>
      <c r="M2107" s="526"/>
      <c r="N2107" s="526"/>
      <c r="O2107" s="526"/>
      <c r="P2107" s="526"/>
      <c r="Q2107" s="526"/>
      <c r="R2107" s="217"/>
      <c r="S2107" s="1219"/>
      <c r="T2107" s="394"/>
      <c r="BC2107" s="1148"/>
      <c r="BD2107" s="13"/>
    </row>
    <row r="2108" s="695" customFormat="1" ht="18.75" customHeight="1" spans="1:56">
      <c r="A2108" s="513"/>
      <c r="B2108" s="495"/>
      <c r="C2108" s="1207"/>
      <c r="D2108" s="409"/>
      <c r="E2108" s="390"/>
      <c r="F2108" s="1215"/>
      <c r="G2108" s="526"/>
      <c r="H2108" s="388"/>
      <c r="I2108" s="991"/>
      <c r="J2108" s="388"/>
      <c r="K2108" s="774"/>
      <c r="L2108" s="217"/>
      <c r="M2108" s="526"/>
      <c r="N2108" s="526"/>
      <c r="O2108" s="526"/>
      <c r="P2108" s="526"/>
      <c r="Q2108" s="526"/>
      <c r="R2108" s="217"/>
      <c r="S2108" s="1219"/>
      <c r="T2108" s="394"/>
      <c r="BC2108" s="1148"/>
      <c r="BD2108" s="13"/>
    </row>
    <row r="2109" s="695" customFormat="1" ht="18.75" customHeight="1" spans="1:56">
      <c r="A2109" s="513"/>
      <c r="B2109" s="495"/>
      <c r="C2109" s="1207"/>
      <c r="D2109" s="409"/>
      <c r="E2109" s="390"/>
      <c r="F2109" s="1215"/>
      <c r="G2109" s="526"/>
      <c r="H2109" s="388"/>
      <c r="I2109" s="991"/>
      <c r="J2109" s="388"/>
      <c r="K2109" s="774"/>
      <c r="L2109" s="217"/>
      <c r="M2109" s="526"/>
      <c r="N2109" s="526"/>
      <c r="O2109" s="526"/>
      <c r="P2109" s="526"/>
      <c r="Q2109" s="526"/>
      <c r="R2109" s="217"/>
      <c r="S2109" s="1219"/>
      <c r="T2109" s="394"/>
      <c r="BC2109" s="1148"/>
      <c r="BD2109" s="13"/>
    </row>
    <row r="2110" s="695" customFormat="1" ht="18.75" customHeight="1" spans="1:56">
      <c r="A2110" s="513"/>
      <c r="B2110" s="495"/>
      <c r="C2110" s="1207"/>
      <c r="D2110" s="409"/>
      <c r="E2110" s="390"/>
      <c r="F2110" s="1215"/>
      <c r="G2110" s="526"/>
      <c r="H2110" s="388"/>
      <c r="I2110" s="991"/>
      <c r="J2110" s="388"/>
      <c r="K2110" s="774"/>
      <c r="L2110" s="217"/>
      <c r="M2110" s="526"/>
      <c r="N2110" s="526"/>
      <c r="O2110" s="526"/>
      <c r="P2110" s="526"/>
      <c r="Q2110" s="526"/>
      <c r="R2110" s="217"/>
      <c r="S2110" s="1219"/>
      <c r="T2110" s="394"/>
      <c r="BC2110" s="1148"/>
      <c r="BD2110" s="13"/>
    </row>
    <row r="2111" s="695" customFormat="1" ht="18.75" customHeight="1" spans="1:56">
      <c r="A2111" s="513"/>
      <c r="B2111" s="495"/>
      <c r="C2111" s="1207"/>
      <c r="D2111" s="409"/>
      <c r="E2111" s="390"/>
      <c r="F2111" s="1215"/>
      <c r="G2111" s="526"/>
      <c r="H2111" s="388"/>
      <c r="I2111" s="991"/>
      <c r="J2111" s="388"/>
      <c r="K2111" s="774"/>
      <c r="L2111" s="217"/>
      <c r="M2111" s="526"/>
      <c r="N2111" s="526"/>
      <c r="O2111" s="526"/>
      <c r="P2111" s="526"/>
      <c r="Q2111" s="526"/>
      <c r="R2111" s="217"/>
      <c r="S2111" s="1219"/>
      <c r="T2111" s="394"/>
      <c r="BC2111" s="1148"/>
      <c r="BD2111" s="13"/>
    </row>
    <row r="2112" s="695" customFormat="1" ht="18.75" customHeight="1" spans="1:56">
      <c r="A2112" s="513"/>
      <c r="B2112" s="495"/>
      <c r="C2112" s="1207"/>
      <c r="D2112" s="409"/>
      <c r="E2112" s="952"/>
      <c r="F2112" s="1007"/>
      <c r="G2112" s="217"/>
      <c r="H2112" s="388"/>
      <c r="I2112" s="991"/>
      <c r="J2112" s="388"/>
      <c r="K2112" s="774"/>
      <c r="L2112" s="217"/>
      <c r="M2112" s="526"/>
      <c r="N2112" s="526"/>
      <c r="O2112" s="526"/>
      <c r="P2112" s="526"/>
      <c r="Q2112" s="526"/>
      <c r="R2112" s="217"/>
      <c r="S2112" s="1219"/>
      <c r="T2112" s="394"/>
      <c r="BC2112" s="1148"/>
      <c r="BD2112" s="13"/>
    </row>
    <row r="2113" s="695" customFormat="1" ht="18.75" customHeight="1" spans="1:56">
      <c r="A2113" s="513"/>
      <c r="B2113" s="495"/>
      <c r="C2113" s="1207"/>
      <c r="D2113" s="409"/>
      <c r="E2113" s="952"/>
      <c r="F2113" s="1007"/>
      <c r="G2113" s="217"/>
      <c r="H2113" s="388"/>
      <c r="I2113" s="991"/>
      <c r="J2113" s="388"/>
      <c r="K2113" s="774"/>
      <c r="L2113" s="217"/>
      <c r="M2113" s="526"/>
      <c r="N2113" s="526"/>
      <c r="O2113" s="526"/>
      <c r="P2113" s="526"/>
      <c r="Q2113" s="526"/>
      <c r="R2113" s="217"/>
      <c r="S2113" s="1219"/>
      <c r="T2113" s="394"/>
      <c r="BC2113" s="1148"/>
      <c r="BD2113" s="13"/>
    </row>
    <row r="2114" s="695" customFormat="1" ht="18.75" customHeight="1" spans="1:56">
      <c r="A2114" s="513"/>
      <c r="B2114" s="495"/>
      <c r="C2114" s="1207"/>
      <c r="D2114" s="409"/>
      <c r="E2114" s="952"/>
      <c r="F2114" s="1007"/>
      <c r="G2114" s="217"/>
      <c r="H2114" s="388"/>
      <c r="I2114" s="991"/>
      <c r="J2114" s="388"/>
      <c r="K2114" s="774"/>
      <c r="L2114" s="217"/>
      <c r="M2114" s="526"/>
      <c r="N2114" s="526"/>
      <c r="O2114" s="526"/>
      <c r="P2114" s="526"/>
      <c r="Q2114" s="526"/>
      <c r="R2114" s="217"/>
      <c r="S2114" s="1219"/>
      <c r="T2114" s="394"/>
      <c r="BC2114" s="1148"/>
      <c r="BD2114" s="13"/>
    </row>
    <row r="2115" s="695" customFormat="1" ht="18.75" customHeight="1" spans="1:56">
      <c r="A2115" s="513"/>
      <c r="B2115" s="495"/>
      <c r="C2115" s="1207"/>
      <c r="D2115" s="409"/>
      <c r="E2115" s="390"/>
      <c r="F2115" s="1215"/>
      <c r="G2115" s="526"/>
      <c r="H2115" s="388"/>
      <c r="I2115" s="991"/>
      <c r="J2115" s="388"/>
      <c r="K2115" s="774"/>
      <c r="L2115" s="217"/>
      <c r="M2115" s="526"/>
      <c r="N2115" s="526"/>
      <c r="O2115" s="526"/>
      <c r="P2115" s="526"/>
      <c r="Q2115" s="526"/>
      <c r="R2115" s="217"/>
      <c r="S2115" s="1219"/>
      <c r="T2115" s="394"/>
      <c r="BC2115" s="1148"/>
      <c r="BD2115" s="13"/>
    </row>
    <row r="2116" s="695" customFormat="1" ht="18.75" customHeight="1" spans="1:56">
      <c r="A2116" s="513"/>
      <c r="B2116" s="495"/>
      <c r="C2116" s="1207"/>
      <c r="D2116" s="409"/>
      <c r="E2116" s="390"/>
      <c r="F2116" s="1215"/>
      <c r="G2116" s="526"/>
      <c r="H2116" s="388"/>
      <c r="I2116" s="991"/>
      <c r="J2116" s="388"/>
      <c r="K2116" s="774"/>
      <c r="L2116" s="217"/>
      <c r="M2116" s="526"/>
      <c r="N2116" s="526"/>
      <c r="O2116" s="526"/>
      <c r="P2116" s="526"/>
      <c r="Q2116" s="526"/>
      <c r="R2116" s="217"/>
      <c r="S2116" s="1219"/>
      <c r="T2116" s="394"/>
      <c r="BC2116" s="1148"/>
      <c r="BD2116" s="13"/>
    </row>
    <row r="2117" s="695" customFormat="1" ht="18.75" customHeight="1" spans="1:56">
      <c r="A2117" s="513"/>
      <c r="B2117" s="495"/>
      <c r="C2117" s="1207"/>
      <c r="D2117" s="409"/>
      <c r="E2117" s="390"/>
      <c r="F2117" s="1215"/>
      <c r="G2117" s="526"/>
      <c r="H2117" s="388"/>
      <c r="I2117" s="991"/>
      <c r="J2117" s="388"/>
      <c r="K2117" s="774"/>
      <c r="L2117" s="217"/>
      <c r="M2117" s="526"/>
      <c r="N2117" s="526"/>
      <c r="O2117" s="526"/>
      <c r="P2117" s="526"/>
      <c r="Q2117" s="526"/>
      <c r="R2117" s="217"/>
      <c r="S2117" s="1219"/>
      <c r="T2117" s="394"/>
      <c r="BC2117" s="1148"/>
      <c r="BD2117" s="13"/>
    </row>
    <row r="2118" s="695" customFormat="1" ht="18.75" customHeight="1" spans="1:56">
      <c r="A2118" s="513"/>
      <c r="B2118" s="495"/>
      <c r="C2118" s="1207"/>
      <c r="D2118" s="409"/>
      <c r="E2118" s="390"/>
      <c r="F2118" s="1215"/>
      <c r="G2118" s="526"/>
      <c r="H2118" s="388"/>
      <c r="I2118" s="991"/>
      <c r="J2118" s="388"/>
      <c r="K2118" s="774"/>
      <c r="L2118" s="217"/>
      <c r="M2118" s="526"/>
      <c r="N2118" s="526"/>
      <c r="O2118" s="526"/>
      <c r="P2118" s="526"/>
      <c r="Q2118" s="526"/>
      <c r="R2118" s="217"/>
      <c r="S2118" s="1219"/>
      <c r="T2118" s="394"/>
      <c r="BC2118" s="1148"/>
      <c r="BD2118" s="13"/>
    </row>
    <row r="2119" s="695" customFormat="1" ht="18.75" customHeight="1" spans="1:56">
      <c r="A2119" s="513"/>
      <c r="B2119" s="495"/>
      <c r="C2119" s="1207"/>
      <c r="D2119" s="409"/>
      <c r="E2119" s="390"/>
      <c r="F2119" s="1215"/>
      <c r="G2119" s="526"/>
      <c r="H2119" s="388"/>
      <c r="I2119" s="991"/>
      <c r="J2119" s="388"/>
      <c r="K2119" s="774"/>
      <c r="L2119" s="217"/>
      <c r="M2119" s="526"/>
      <c r="N2119" s="526"/>
      <c r="O2119" s="526"/>
      <c r="P2119" s="526"/>
      <c r="Q2119" s="526"/>
      <c r="R2119" s="217"/>
      <c r="S2119" s="1219"/>
      <c r="T2119" s="394"/>
      <c r="BC2119" s="1148"/>
      <c r="BD2119" s="13"/>
    </row>
    <row r="2120" s="695" customFormat="1" ht="18.75" customHeight="1" spans="1:56">
      <c r="A2120" s="513"/>
      <c r="B2120" s="495"/>
      <c r="C2120" s="1207"/>
      <c r="D2120" s="409"/>
      <c r="E2120" s="390"/>
      <c r="F2120" s="1215"/>
      <c r="G2120" s="526"/>
      <c r="H2120" s="388"/>
      <c r="I2120" s="991"/>
      <c r="J2120" s="388"/>
      <c r="K2120" s="774"/>
      <c r="L2120" s="217"/>
      <c r="M2120" s="526"/>
      <c r="N2120" s="526"/>
      <c r="O2120" s="526"/>
      <c r="P2120" s="526"/>
      <c r="Q2120" s="526"/>
      <c r="R2120" s="217"/>
      <c r="S2120" s="1219"/>
      <c r="T2120" s="394"/>
      <c r="BC2120" s="1148"/>
      <c r="BD2120" s="13"/>
    </row>
    <row r="2121" s="695" customFormat="1" ht="18.75" customHeight="1" spans="1:56">
      <c r="A2121" s="513"/>
      <c r="B2121" s="495"/>
      <c r="C2121" s="1207"/>
      <c r="D2121" s="409"/>
      <c r="E2121" s="390"/>
      <c r="F2121" s="1215"/>
      <c r="G2121" s="526"/>
      <c r="H2121" s="388"/>
      <c r="I2121" s="991"/>
      <c r="J2121" s="388"/>
      <c r="K2121" s="774"/>
      <c r="L2121" s="217"/>
      <c r="M2121" s="526"/>
      <c r="N2121" s="526"/>
      <c r="O2121" s="526"/>
      <c r="P2121" s="526"/>
      <c r="Q2121" s="526"/>
      <c r="R2121" s="217"/>
      <c r="S2121" s="1219"/>
      <c r="T2121" s="394"/>
      <c r="BC2121" s="1148"/>
      <c r="BD2121" s="13"/>
    </row>
    <row r="2122" s="695" customFormat="1" ht="18.75" customHeight="1" spans="1:56">
      <c r="A2122" s="513"/>
      <c r="B2122" s="495"/>
      <c r="C2122" s="1207"/>
      <c r="D2122" s="409"/>
      <c r="E2122" s="390"/>
      <c r="F2122" s="1215"/>
      <c r="G2122" s="526"/>
      <c r="H2122" s="388"/>
      <c r="I2122" s="991"/>
      <c r="J2122" s="388"/>
      <c r="K2122" s="774"/>
      <c r="L2122" s="217"/>
      <c r="M2122" s="526"/>
      <c r="N2122" s="526"/>
      <c r="O2122" s="526"/>
      <c r="P2122" s="526"/>
      <c r="Q2122" s="526"/>
      <c r="R2122" s="217"/>
      <c r="S2122" s="1219"/>
      <c r="T2122" s="394"/>
      <c r="BC2122" s="1148"/>
      <c r="BD2122" s="13"/>
    </row>
    <row r="2123" s="695" customFormat="1" ht="18.75" customHeight="1" spans="1:56">
      <c r="A2123" s="513"/>
      <c r="B2123" s="495"/>
      <c r="C2123" s="1207"/>
      <c r="D2123" s="409"/>
      <c r="E2123" s="390"/>
      <c r="F2123" s="1215"/>
      <c r="G2123" s="526"/>
      <c r="H2123" s="388"/>
      <c r="I2123" s="991"/>
      <c r="J2123" s="388"/>
      <c r="K2123" s="774"/>
      <c r="L2123" s="217"/>
      <c r="M2123" s="526"/>
      <c r="N2123" s="526"/>
      <c r="O2123" s="526"/>
      <c r="P2123" s="526"/>
      <c r="Q2123" s="526"/>
      <c r="R2123" s="217"/>
      <c r="S2123" s="1219"/>
      <c r="T2123" s="394"/>
      <c r="BC2123" s="1148"/>
      <c r="BD2123" s="13"/>
    </row>
    <row r="2124" s="695" customFormat="1" ht="18.75" customHeight="1" spans="1:56">
      <c r="A2124" s="513"/>
      <c r="B2124" s="495"/>
      <c r="C2124" s="1207"/>
      <c r="D2124" s="409"/>
      <c r="E2124" s="390"/>
      <c r="F2124" s="1215"/>
      <c r="G2124" s="526"/>
      <c r="H2124" s="388"/>
      <c r="I2124" s="991"/>
      <c r="J2124" s="388"/>
      <c r="K2124" s="774"/>
      <c r="L2124" s="217"/>
      <c r="M2124" s="526"/>
      <c r="N2124" s="526"/>
      <c r="O2124" s="526"/>
      <c r="P2124" s="526"/>
      <c r="Q2124" s="526"/>
      <c r="R2124" s="217"/>
      <c r="S2124" s="1219"/>
      <c r="T2124" s="394"/>
      <c r="BC2124" s="1148"/>
      <c r="BD2124" s="13"/>
    </row>
    <row r="2125" s="695" customFormat="1" ht="18.75" customHeight="1" spans="1:56">
      <c r="A2125" s="513"/>
      <c r="B2125" s="495"/>
      <c r="C2125" s="1207"/>
      <c r="D2125" s="409"/>
      <c r="E2125" s="390"/>
      <c r="F2125" s="1215"/>
      <c r="G2125" s="526"/>
      <c r="H2125" s="388"/>
      <c r="I2125" s="991"/>
      <c r="J2125" s="388"/>
      <c r="K2125" s="774"/>
      <c r="L2125" s="217"/>
      <c r="M2125" s="526"/>
      <c r="N2125" s="526"/>
      <c r="O2125" s="526"/>
      <c r="P2125" s="526"/>
      <c r="Q2125" s="526"/>
      <c r="R2125" s="217"/>
      <c r="S2125" s="1219"/>
      <c r="T2125" s="394"/>
      <c r="BC2125" s="1148"/>
      <c r="BD2125" s="13"/>
    </row>
    <row r="2126" s="695" customFormat="1" ht="18.75" customHeight="1" spans="1:56">
      <c r="A2126" s="513"/>
      <c r="B2126" s="495"/>
      <c r="C2126" s="1207"/>
      <c r="D2126" s="409"/>
      <c r="E2126" s="390"/>
      <c r="F2126" s="1215"/>
      <c r="G2126" s="526"/>
      <c r="H2126" s="388"/>
      <c r="I2126" s="991"/>
      <c r="J2126" s="388"/>
      <c r="K2126" s="774"/>
      <c r="L2126" s="217"/>
      <c r="M2126" s="526"/>
      <c r="N2126" s="526"/>
      <c r="O2126" s="526"/>
      <c r="P2126" s="526"/>
      <c r="Q2126" s="526"/>
      <c r="R2126" s="217"/>
      <c r="S2126" s="1219"/>
      <c r="T2126" s="394"/>
      <c r="BC2126" s="1148"/>
      <c r="BD2126" s="13"/>
    </row>
    <row r="2127" s="695" customFormat="1" ht="18.75" customHeight="1" spans="1:56">
      <c r="A2127" s="513"/>
      <c r="B2127" s="495"/>
      <c r="C2127" s="1207"/>
      <c r="D2127" s="409"/>
      <c r="E2127" s="390"/>
      <c r="F2127" s="1215"/>
      <c r="G2127" s="526"/>
      <c r="H2127" s="388"/>
      <c r="I2127" s="991"/>
      <c r="J2127" s="388"/>
      <c r="K2127" s="774"/>
      <c r="L2127" s="217"/>
      <c r="M2127" s="526"/>
      <c r="N2127" s="526"/>
      <c r="O2127" s="526"/>
      <c r="P2127" s="526"/>
      <c r="Q2127" s="526"/>
      <c r="R2127" s="217"/>
      <c r="S2127" s="1219"/>
      <c r="T2127" s="394"/>
      <c r="BC2127" s="1148"/>
      <c r="BD2127" s="13"/>
    </row>
    <row r="2128" s="695" customFormat="1" ht="18.75" customHeight="1" spans="1:56">
      <c r="A2128" s="513"/>
      <c r="B2128" s="495"/>
      <c r="C2128" s="1207"/>
      <c r="D2128" s="409"/>
      <c r="E2128" s="390"/>
      <c r="F2128" s="1215"/>
      <c r="G2128" s="526"/>
      <c r="H2128" s="388"/>
      <c r="I2128" s="991"/>
      <c r="J2128" s="388"/>
      <c r="K2128" s="774"/>
      <c r="L2128" s="217"/>
      <c r="M2128" s="526"/>
      <c r="N2128" s="526"/>
      <c r="O2128" s="526"/>
      <c r="P2128" s="526"/>
      <c r="Q2128" s="526"/>
      <c r="R2128" s="217"/>
      <c r="S2128" s="1219"/>
      <c r="T2128" s="394"/>
      <c r="BC2128" s="1148"/>
      <c r="BD2128" s="13"/>
    </row>
    <row r="2129" s="695" customFormat="1" ht="18.75" customHeight="1" spans="1:56">
      <c r="A2129" s="513"/>
      <c r="B2129" s="495"/>
      <c r="C2129" s="1207"/>
      <c r="D2129" s="409"/>
      <c r="E2129" s="390"/>
      <c r="F2129" s="1215"/>
      <c r="G2129" s="526"/>
      <c r="H2129" s="388"/>
      <c r="I2129" s="991"/>
      <c r="J2129" s="388"/>
      <c r="K2129" s="774"/>
      <c r="L2129" s="217"/>
      <c r="M2129" s="526"/>
      <c r="N2129" s="526"/>
      <c r="O2129" s="526"/>
      <c r="P2129" s="526"/>
      <c r="Q2129" s="526"/>
      <c r="R2129" s="217"/>
      <c r="S2129" s="1219"/>
      <c r="T2129" s="394"/>
      <c r="BC2129" s="1148"/>
      <c r="BD2129" s="13"/>
    </row>
    <row r="2130" s="695" customFormat="1" ht="18.75" customHeight="1" spans="1:56">
      <c r="A2130" s="513"/>
      <c r="B2130" s="495"/>
      <c r="C2130" s="1207"/>
      <c r="D2130" s="409"/>
      <c r="E2130" s="390"/>
      <c r="F2130" s="1215"/>
      <c r="G2130" s="526"/>
      <c r="H2130" s="388"/>
      <c r="I2130" s="991"/>
      <c r="J2130" s="388"/>
      <c r="K2130" s="774"/>
      <c r="L2130" s="217"/>
      <c r="M2130" s="526"/>
      <c r="N2130" s="526"/>
      <c r="O2130" s="526"/>
      <c r="P2130" s="526"/>
      <c r="Q2130" s="526"/>
      <c r="R2130" s="217"/>
      <c r="S2130" s="1219"/>
      <c r="T2130" s="394"/>
      <c r="BC2130" s="1148"/>
      <c r="BD2130" s="13"/>
    </row>
    <row r="2131" s="695" customFormat="1" ht="18.75" customHeight="1" spans="1:56">
      <c r="A2131" s="513"/>
      <c r="B2131" s="495"/>
      <c r="C2131" s="1207"/>
      <c r="D2131" s="409"/>
      <c r="E2131" s="390"/>
      <c r="F2131" s="1215"/>
      <c r="G2131" s="526"/>
      <c r="H2131" s="388"/>
      <c r="I2131" s="991"/>
      <c r="J2131" s="388"/>
      <c r="K2131" s="774"/>
      <c r="L2131" s="217"/>
      <c r="M2131" s="526"/>
      <c r="N2131" s="526"/>
      <c r="O2131" s="526"/>
      <c r="P2131" s="526"/>
      <c r="Q2131" s="526"/>
      <c r="R2131" s="217"/>
      <c r="S2131" s="1219"/>
      <c r="T2131" s="394"/>
      <c r="BC2131" s="1148"/>
      <c r="BD2131" s="13"/>
    </row>
    <row r="2132" s="695" customFormat="1" ht="18.75" customHeight="1" spans="1:56">
      <c r="A2132" s="513"/>
      <c r="B2132" s="495"/>
      <c r="C2132" s="1207"/>
      <c r="D2132" s="409"/>
      <c r="E2132" s="390"/>
      <c r="F2132" s="1215"/>
      <c r="G2132" s="526"/>
      <c r="H2132" s="388"/>
      <c r="I2132" s="991"/>
      <c r="J2132" s="388"/>
      <c r="K2132" s="774"/>
      <c r="L2132" s="217"/>
      <c r="M2132" s="526"/>
      <c r="N2132" s="526"/>
      <c r="O2132" s="526"/>
      <c r="P2132" s="526"/>
      <c r="Q2132" s="526"/>
      <c r="R2132" s="217"/>
      <c r="S2132" s="1219"/>
      <c r="T2132" s="394"/>
      <c r="BC2132" s="1148"/>
      <c r="BD2132" s="13"/>
    </row>
    <row r="2133" s="695" customFormat="1" ht="18.75" customHeight="1" spans="1:56">
      <c r="A2133" s="513"/>
      <c r="B2133" s="495"/>
      <c r="C2133" s="1207"/>
      <c r="D2133" s="409"/>
      <c r="E2133" s="390"/>
      <c r="F2133" s="1215"/>
      <c r="G2133" s="526"/>
      <c r="H2133" s="388"/>
      <c r="I2133" s="991"/>
      <c r="J2133" s="388"/>
      <c r="K2133" s="774"/>
      <c r="L2133" s="217"/>
      <c r="M2133" s="526"/>
      <c r="N2133" s="526"/>
      <c r="O2133" s="526"/>
      <c r="P2133" s="526"/>
      <c r="Q2133" s="526"/>
      <c r="R2133" s="217"/>
      <c r="S2133" s="1219"/>
      <c r="T2133" s="394"/>
      <c r="BC2133" s="1148"/>
      <c r="BD2133" s="13"/>
    </row>
    <row r="2134" s="695" customFormat="1" ht="18.75" customHeight="1" spans="1:56">
      <c r="A2134" s="513"/>
      <c r="B2134" s="495"/>
      <c r="C2134" s="1207"/>
      <c r="D2134" s="409"/>
      <c r="E2134" s="390"/>
      <c r="F2134" s="1215"/>
      <c r="G2134" s="526"/>
      <c r="H2134" s="388"/>
      <c r="I2134" s="991"/>
      <c r="J2134" s="388"/>
      <c r="K2134" s="774"/>
      <c r="L2134" s="217"/>
      <c r="M2134" s="526"/>
      <c r="N2134" s="526"/>
      <c r="O2134" s="526"/>
      <c r="P2134" s="526"/>
      <c r="Q2134" s="526"/>
      <c r="R2134" s="217"/>
      <c r="S2134" s="1219"/>
      <c r="T2134" s="394"/>
      <c r="BC2134" s="1148"/>
      <c r="BD2134" s="13"/>
    </row>
    <row r="2135" s="695" customFormat="1" ht="18.75" customHeight="1" spans="1:56">
      <c r="A2135" s="513"/>
      <c r="B2135" s="495"/>
      <c r="C2135" s="1207"/>
      <c r="D2135" s="409"/>
      <c r="E2135" s="390"/>
      <c r="F2135" s="1215"/>
      <c r="G2135" s="526"/>
      <c r="H2135" s="388"/>
      <c r="I2135" s="991"/>
      <c r="J2135" s="388"/>
      <c r="K2135" s="774"/>
      <c r="L2135" s="217"/>
      <c r="M2135" s="526"/>
      <c r="N2135" s="526"/>
      <c r="O2135" s="526"/>
      <c r="P2135" s="526"/>
      <c r="Q2135" s="526"/>
      <c r="R2135" s="217"/>
      <c r="S2135" s="1219"/>
      <c r="T2135" s="394"/>
      <c r="BC2135" s="1148"/>
      <c r="BD2135" s="13"/>
    </row>
    <row r="2136" s="695" customFormat="1" ht="18.75" customHeight="1" spans="1:56">
      <c r="A2136" s="513"/>
      <c r="B2136" s="495"/>
      <c r="C2136" s="1207"/>
      <c r="D2136" s="409"/>
      <c r="E2136" s="390"/>
      <c r="F2136" s="1215"/>
      <c r="G2136" s="526"/>
      <c r="H2136" s="388"/>
      <c r="I2136" s="991"/>
      <c r="J2136" s="388"/>
      <c r="K2136" s="774"/>
      <c r="L2136" s="217"/>
      <c r="M2136" s="526"/>
      <c r="N2136" s="526"/>
      <c r="O2136" s="526"/>
      <c r="P2136" s="526"/>
      <c r="Q2136" s="526"/>
      <c r="R2136" s="217"/>
      <c r="S2136" s="1219"/>
      <c r="T2136" s="394"/>
      <c r="BC2136" s="1148"/>
      <c r="BD2136" s="13"/>
    </row>
    <row r="2137" s="695" customFormat="1" ht="18.75" customHeight="1" spans="1:56">
      <c r="A2137" s="513"/>
      <c r="B2137" s="495"/>
      <c r="C2137" s="1207"/>
      <c r="D2137" s="409"/>
      <c r="E2137" s="390"/>
      <c r="F2137" s="1215"/>
      <c r="G2137" s="526"/>
      <c r="H2137" s="388"/>
      <c r="I2137" s="991"/>
      <c r="J2137" s="388"/>
      <c r="K2137" s="774"/>
      <c r="L2137" s="217"/>
      <c r="M2137" s="526"/>
      <c r="N2137" s="526"/>
      <c r="O2137" s="526"/>
      <c r="P2137" s="526"/>
      <c r="Q2137" s="526"/>
      <c r="R2137" s="217"/>
      <c r="S2137" s="1219"/>
      <c r="T2137" s="394"/>
      <c r="BC2137" s="1148"/>
      <c r="BD2137" s="13"/>
    </row>
    <row r="2138" s="695" customFormat="1" ht="18.75" customHeight="1" spans="1:56">
      <c r="A2138" s="513"/>
      <c r="B2138" s="495"/>
      <c r="C2138" s="1207"/>
      <c r="D2138" s="409"/>
      <c r="E2138" s="390"/>
      <c r="F2138" s="1215"/>
      <c r="G2138" s="526"/>
      <c r="H2138" s="388"/>
      <c r="I2138" s="991"/>
      <c r="J2138" s="388"/>
      <c r="K2138" s="774"/>
      <c r="L2138" s="217"/>
      <c r="M2138" s="526"/>
      <c r="N2138" s="526"/>
      <c r="O2138" s="526"/>
      <c r="P2138" s="526"/>
      <c r="Q2138" s="526"/>
      <c r="R2138" s="217"/>
      <c r="S2138" s="1219"/>
      <c r="T2138" s="394"/>
      <c r="BC2138" s="1148"/>
      <c r="BD2138" s="13"/>
    </row>
    <row r="2139" s="695" customFormat="1" ht="18.75" customHeight="1" spans="1:56">
      <c r="A2139" s="513"/>
      <c r="B2139" s="495"/>
      <c r="C2139" s="1207"/>
      <c r="D2139" s="409"/>
      <c r="E2139" s="390"/>
      <c r="F2139" s="1215"/>
      <c r="G2139" s="526"/>
      <c r="H2139" s="388"/>
      <c r="I2139" s="991"/>
      <c r="J2139" s="388"/>
      <c r="K2139" s="774"/>
      <c r="L2139" s="217"/>
      <c r="M2139" s="526"/>
      <c r="N2139" s="526"/>
      <c r="O2139" s="526"/>
      <c r="P2139" s="526"/>
      <c r="Q2139" s="526"/>
      <c r="R2139" s="217"/>
      <c r="S2139" s="1219"/>
      <c r="T2139" s="394"/>
      <c r="BC2139" s="1148"/>
      <c r="BD2139" s="13"/>
    </row>
    <row r="2140" s="695" customFormat="1" ht="18.75" customHeight="1" spans="1:56">
      <c r="A2140" s="513"/>
      <c r="B2140" s="495"/>
      <c r="C2140" s="1207"/>
      <c r="D2140" s="409"/>
      <c r="E2140" s="390"/>
      <c r="F2140" s="1215"/>
      <c r="G2140" s="526"/>
      <c r="H2140" s="388"/>
      <c r="I2140" s="991"/>
      <c r="J2140" s="388"/>
      <c r="K2140" s="774"/>
      <c r="L2140" s="217"/>
      <c r="M2140" s="526"/>
      <c r="N2140" s="526"/>
      <c r="O2140" s="526"/>
      <c r="P2140" s="526"/>
      <c r="Q2140" s="526"/>
      <c r="R2140" s="217"/>
      <c r="S2140" s="1219"/>
      <c r="T2140" s="394"/>
      <c r="BC2140" s="1148"/>
      <c r="BD2140" s="13"/>
    </row>
    <row r="2141" s="695" customFormat="1" ht="18.75" customHeight="1" spans="1:56">
      <c r="A2141" s="513"/>
      <c r="B2141" s="495"/>
      <c r="C2141" s="1207"/>
      <c r="D2141" s="409"/>
      <c r="E2141" s="390"/>
      <c r="F2141" s="1215"/>
      <c r="G2141" s="526"/>
      <c r="H2141" s="388"/>
      <c r="I2141" s="991"/>
      <c r="J2141" s="388"/>
      <c r="K2141" s="774"/>
      <c r="L2141" s="217"/>
      <c r="M2141" s="526"/>
      <c r="N2141" s="526"/>
      <c r="O2141" s="526"/>
      <c r="P2141" s="526"/>
      <c r="Q2141" s="526"/>
      <c r="R2141" s="217"/>
      <c r="S2141" s="1219"/>
      <c r="T2141" s="394"/>
      <c r="BC2141" s="1148"/>
      <c r="BD2141" s="13"/>
    </row>
    <row r="2142" s="695" customFormat="1" ht="18.75" customHeight="1" spans="1:56">
      <c r="A2142" s="513"/>
      <c r="B2142" s="495"/>
      <c r="C2142" s="1207"/>
      <c r="D2142" s="409"/>
      <c r="E2142" s="390"/>
      <c r="F2142" s="1215"/>
      <c r="G2142" s="526"/>
      <c r="H2142" s="388"/>
      <c r="I2142" s="991"/>
      <c r="J2142" s="388"/>
      <c r="K2142" s="774"/>
      <c r="L2142" s="217"/>
      <c r="M2142" s="526"/>
      <c r="N2142" s="526"/>
      <c r="O2142" s="526"/>
      <c r="P2142" s="526"/>
      <c r="Q2142" s="526"/>
      <c r="R2142" s="217"/>
      <c r="S2142" s="1219"/>
      <c r="T2142" s="394"/>
      <c r="BC2142" s="1148"/>
      <c r="BD2142" s="13"/>
    </row>
    <row r="2143" s="695" customFormat="1" ht="18.75" customHeight="1" spans="1:56">
      <c r="A2143" s="513"/>
      <c r="B2143" s="495"/>
      <c r="C2143" s="1207"/>
      <c r="D2143" s="409"/>
      <c r="E2143" s="390"/>
      <c r="F2143" s="1215"/>
      <c r="G2143" s="526"/>
      <c r="H2143" s="388"/>
      <c r="I2143" s="991"/>
      <c r="J2143" s="388"/>
      <c r="K2143" s="774"/>
      <c r="L2143" s="217"/>
      <c r="M2143" s="526"/>
      <c r="N2143" s="526"/>
      <c r="O2143" s="526"/>
      <c r="P2143" s="526"/>
      <c r="Q2143" s="526"/>
      <c r="R2143" s="217"/>
      <c r="S2143" s="1219"/>
      <c r="T2143" s="394"/>
      <c r="BC2143" s="1148"/>
      <c r="BD2143" s="13"/>
    </row>
    <row r="2144" s="695" customFormat="1" ht="18.75" customHeight="1" spans="1:56">
      <c r="A2144" s="513"/>
      <c r="B2144" s="495"/>
      <c r="C2144" s="1207"/>
      <c r="D2144" s="409"/>
      <c r="E2144" s="952"/>
      <c r="F2144" s="1007"/>
      <c r="G2144" s="217"/>
      <c r="H2144" s="388"/>
      <c r="I2144" s="991"/>
      <c r="J2144" s="388"/>
      <c r="K2144" s="774"/>
      <c r="L2144" s="217"/>
      <c r="M2144" s="526"/>
      <c r="N2144" s="526"/>
      <c r="O2144" s="526"/>
      <c r="P2144" s="526"/>
      <c r="Q2144" s="526"/>
      <c r="R2144" s="217"/>
      <c r="S2144" s="1219"/>
      <c r="T2144" s="394"/>
      <c r="BC2144" s="1148"/>
      <c r="BD2144" s="13"/>
    </row>
    <row r="2145" s="695" customFormat="1" ht="18.75" customHeight="1" spans="1:56">
      <c r="A2145" s="513"/>
      <c r="B2145" s="495"/>
      <c r="C2145" s="1207"/>
      <c r="D2145" s="409"/>
      <c r="E2145" s="390"/>
      <c r="F2145" s="1215"/>
      <c r="G2145" s="526"/>
      <c r="H2145" s="388"/>
      <c r="I2145" s="991"/>
      <c r="J2145" s="388"/>
      <c r="K2145" s="774"/>
      <c r="L2145" s="217"/>
      <c r="M2145" s="526"/>
      <c r="N2145" s="526"/>
      <c r="O2145" s="526"/>
      <c r="P2145" s="526"/>
      <c r="Q2145" s="526"/>
      <c r="R2145" s="217"/>
      <c r="S2145" s="1219"/>
      <c r="T2145" s="394"/>
      <c r="BC2145" s="1148"/>
      <c r="BD2145" s="13"/>
    </row>
    <row r="2146" s="695" customFormat="1" ht="18.75" customHeight="1" spans="1:56">
      <c r="A2146" s="513"/>
      <c r="B2146" s="495"/>
      <c r="C2146" s="1207"/>
      <c r="D2146" s="409"/>
      <c r="E2146" s="390"/>
      <c r="F2146" s="1215"/>
      <c r="G2146" s="526"/>
      <c r="H2146" s="388"/>
      <c r="I2146" s="991"/>
      <c r="J2146" s="388"/>
      <c r="K2146" s="774"/>
      <c r="L2146" s="217"/>
      <c r="M2146" s="526"/>
      <c r="N2146" s="526"/>
      <c r="O2146" s="526"/>
      <c r="P2146" s="526"/>
      <c r="Q2146" s="526"/>
      <c r="R2146" s="217"/>
      <c r="S2146" s="1219"/>
      <c r="T2146" s="394"/>
      <c r="BC2146" s="1148"/>
      <c r="BD2146" s="13"/>
    </row>
    <row r="2147" s="695" customFormat="1" ht="18.75" customHeight="1" spans="1:56">
      <c r="A2147" s="513"/>
      <c r="B2147" s="495"/>
      <c r="C2147" s="1207"/>
      <c r="D2147" s="409"/>
      <c r="E2147" s="390"/>
      <c r="F2147" s="1215"/>
      <c r="G2147" s="526"/>
      <c r="H2147" s="388"/>
      <c r="I2147" s="991"/>
      <c r="J2147" s="388"/>
      <c r="K2147" s="774"/>
      <c r="L2147" s="217"/>
      <c r="M2147" s="526"/>
      <c r="N2147" s="526"/>
      <c r="O2147" s="526"/>
      <c r="P2147" s="526"/>
      <c r="Q2147" s="526"/>
      <c r="R2147" s="217"/>
      <c r="S2147" s="1219"/>
      <c r="T2147" s="394"/>
      <c r="BC2147" s="1148"/>
      <c r="BD2147" s="13"/>
    </row>
    <row r="2148" s="695" customFormat="1" ht="18.75" customHeight="1" spans="1:56">
      <c r="A2148" s="513"/>
      <c r="B2148" s="495"/>
      <c r="C2148" s="1207"/>
      <c r="D2148" s="409"/>
      <c r="E2148" s="390"/>
      <c r="F2148" s="1215"/>
      <c r="G2148" s="526"/>
      <c r="H2148" s="388"/>
      <c r="I2148" s="991"/>
      <c r="J2148" s="388"/>
      <c r="K2148" s="774"/>
      <c r="L2148" s="217"/>
      <c r="M2148" s="526"/>
      <c r="N2148" s="526"/>
      <c r="O2148" s="526"/>
      <c r="P2148" s="526"/>
      <c r="Q2148" s="526"/>
      <c r="R2148" s="217"/>
      <c r="S2148" s="1219"/>
      <c r="T2148" s="394"/>
      <c r="BC2148" s="1148"/>
      <c r="BD2148" s="13"/>
    </row>
    <row r="2149" s="695" customFormat="1" ht="18.75" customHeight="1" spans="1:56">
      <c r="A2149" s="513"/>
      <c r="B2149" s="495"/>
      <c r="C2149" s="1207"/>
      <c r="D2149" s="409"/>
      <c r="E2149" s="390"/>
      <c r="F2149" s="1215"/>
      <c r="G2149" s="526"/>
      <c r="H2149" s="388"/>
      <c r="I2149" s="991"/>
      <c r="J2149" s="388"/>
      <c r="K2149" s="774"/>
      <c r="L2149" s="217"/>
      <c r="M2149" s="526"/>
      <c r="N2149" s="526"/>
      <c r="O2149" s="526"/>
      <c r="P2149" s="526"/>
      <c r="Q2149" s="526"/>
      <c r="R2149" s="217"/>
      <c r="S2149" s="1219"/>
      <c r="T2149" s="394"/>
      <c r="BC2149" s="1148"/>
      <c r="BD2149" s="13"/>
    </row>
    <row r="2150" s="695" customFormat="1" ht="18.75" customHeight="1" spans="1:56">
      <c r="A2150" s="513"/>
      <c r="B2150" s="495"/>
      <c r="C2150" s="1207"/>
      <c r="D2150" s="409"/>
      <c r="E2150" s="390"/>
      <c r="F2150" s="1215"/>
      <c r="G2150" s="526"/>
      <c r="H2150" s="388"/>
      <c r="I2150" s="991"/>
      <c r="J2150" s="388"/>
      <c r="K2150" s="774"/>
      <c r="L2150" s="217"/>
      <c r="M2150" s="526"/>
      <c r="N2150" s="526"/>
      <c r="O2150" s="526"/>
      <c r="P2150" s="526"/>
      <c r="Q2150" s="526"/>
      <c r="R2150" s="217"/>
      <c r="S2150" s="1219"/>
      <c r="T2150" s="394"/>
      <c r="BC2150" s="1148"/>
      <c r="BD2150" s="13"/>
    </row>
    <row r="2151" s="695" customFormat="1" ht="18.75" customHeight="1" spans="1:56">
      <c r="A2151" s="513"/>
      <c r="B2151" s="495"/>
      <c r="C2151" s="1207"/>
      <c r="D2151" s="409"/>
      <c r="E2151" s="390"/>
      <c r="F2151" s="1215"/>
      <c r="G2151" s="526"/>
      <c r="H2151" s="388"/>
      <c r="I2151" s="991"/>
      <c r="J2151" s="388"/>
      <c r="K2151" s="774"/>
      <c r="L2151" s="217"/>
      <c r="M2151" s="526"/>
      <c r="N2151" s="526"/>
      <c r="O2151" s="526"/>
      <c r="P2151" s="526"/>
      <c r="Q2151" s="526"/>
      <c r="R2151" s="217"/>
      <c r="S2151" s="1219"/>
      <c r="T2151" s="394"/>
      <c r="BC2151" s="1148"/>
      <c r="BD2151" s="13"/>
    </row>
    <row r="2152" s="695" customFormat="1" ht="18.75" customHeight="1" spans="1:56">
      <c r="A2152" s="513"/>
      <c r="B2152" s="495"/>
      <c r="C2152" s="1207"/>
      <c r="D2152" s="409"/>
      <c r="E2152" s="390"/>
      <c r="F2152" s="1215"/>
      <c r="G2152" s="526"/>
      <c r="H2152" s="388"/>
      <c r="I2152" s="991"/>
      <c r="J2152" s="388"/>
      <c r="K2152" s="774"/>
      <c r="L2152" s="217"/>
      <c r="M2152" s="526"/>
      <c r="N2152" s="526"/>
      <c r="O2152" s="526"/>
      <c r="P2152" s="526"/>
      <c r="Q2152" s="526"/>
      <c r="R2152" s="217"/>
      <c r="S2152" s="1219"/>
      <c r="T2152" s="394"/>
      <c r="BC2152" s="1148"/>
      <c r="BD2152" s="13"/>
    </row>
    <row r="2153" s="695" customFormat="1" ht="18.75" customHeight="1" spans="1:56">
      <c r="A2153" s="513"/>
      <c r="B2153" s="495"/>
      <c r="C2153" s="1207"/>
      <c r="D2153" s="409"/>
      <c r="E2153" s="390"/>
      <c r="F2153" s="1215"/>
      <c r="G2153" s="526"/>
      <c r="H2153" s="388"/>
      <c r="I2153" s="991"/>
      <c r="J2153" s="388"/>
      <c r="K2153" s="774"/>
      <c r="L2153" s="217"/>
      <c r="M2153" s="526"/>
      <c r="N2153" s="526"/>
      <c r="O2153" s="526"/>
      <c r="P2153" s="526"/>
      <c r="Q2153" s="526"/>
      <c r="R2153" s="217"/>
      <c r="S2153" s="1219"/>
      <c r="T2153" s="394"/>
      <c r="BC2153" s="1148"/>
      <c r="BD2153" s="13"/>
    </row>
    <row r="2154" s="695" customFormat="1" ht="18.75" customHeight="1" spans="1:56">
      <c r="A2154" s="513"/>
      <c r="B2154" s="495"/>
      <c r="C2154" s="1207"/>
      <c r="D2154" s="409"/>
      <c r="E2154" s="390"/>
      <c r="F2154" s="1215"/>
      <c r="G2154" s="526"/>
      <c r="H2154" s="388"/>
      <c r="I2154" s="991"/>
      <c r="J2154" s="388"/>
      <c r="K2154" s="774"/>
      <c r="L2154" s="217"/>
      <c r="M2154" s="526"/>
      <c r="N2154" s="526"/>
      <c r="O2154" s="526"/>
      <c r="P2154" s="526"/>
      <c r="Q2154" s="526"/>
      <c r="R2154" s="217"/>
      <c r="S2154" s="1219"/>
      <c r="T2154" s="394"/>
      <c r="BC2154" s="1148"/>
      <c r="BD2154" s="13"/>
    </row>
    <row r="2155" s="695" customFormat="1" ht="18.75" customHeight="1" spans="1:56">
      <c r="A2155" s="513"/>
      <c r="B2155" s="495"/>
      <c r="C2155" s="1207"/>
      <c r="D2155" s="409"/>
      <c r="E2155" s="390"/>
      <c r="F2155" s="1215"/>
      <c r="G2155" s="526"/>
      <c r="H2155" s="388"/>
      <c r="I2155" s="991"/>
      <c r="J2155" s="388"/>
      <c r="K2155" s="774"/>
      <c r="L2155" s="217"/>
      <c r="M2155" s="526"/>
      <c r="N2155" s="526"/>
      <c r="O2155" s="526"/>
      <c r="P2155" s="526"/>
      <c r="Q2155" s="526"/>
      <c r="R2155" s="217"/>
      <c r="S2155" s="1219"/>
      <c r="T2155" s="394"/>
      <c r="BC2155" s="1148"/>
      <c r="BD2155" s="13"/>
    </row>
    <row r="2156" s="695" customFormat="1" ht="18.75" customHeight="1" spans="1:56">
      <c r="A2156" s="513"/>
      <c r="B2156" s="495"/>
      <c r="C2156" s="1207"/>
      <c r="D2156" s="409"/>
      <c r="E2156" s="390"/>
      <c r="F2156" s="1215"/>
      <c r="G2156" s="526"/>
      <c r="H2156" s="388"/>
      <c r="I2156" s="991"/>
      <c r="J2156" s="388"/>
      <c r="K2156" s="774"/>
      <c r="L2156" s="217"/>
      <c r="M2156" s="526"/>
      <c r="N2156" s="526"/>
      <c r="O2156" s="526"/>
      <c r="P2156" s="526"/>
      <c r="Q2156" s="526"/>
      <c r="R2156" s="217"/>
      <c r="S2156" s="1219"/>
      <c r="T2156" s="394"/>
      <c r="BC2156" s="1148"/>
      <c r="BD2156" s="13"/>
    </row>
    <row r="2157" s="695" customFormat="1" ht="18.75" customHeight="1" spans="1:56">
      <c r="A2157" s="513"/>
      <c r="B2157" s="495"/>
      <c r="C2157" s="1207"/>
      <c r="D2157" s="409"/>
      <c r="E2157" s="390"/>
      <c r="F2157" s="1215"/>
      <c r="G2157" s="526"/>
      <c r="H2157" s="388"/>
      <c r="I2157" s="991"/>
      <c r="J2157" s="388"/>
      <c r="K2157" s="774"/>
      <c r="L2157" s="217"/>
      <c r="M2157" s="526"/>
      <c r="N2157" s="526"/>
      <c r="O2157" s="526"/>
      <c r="P2157" s="526"/>
      <c r="Q2157" s="526"/>
      <c r="R2157" s="217"/>
      <c r="S2157" s="1219"/>
      <c r="T2157" s="394"/>
      <c r="BC2157" s="1148"/>
      <c r="BD2157" s="13"/>
    </row>
    <row r="2158" s="695" customFormat="1" ht="18.75" customHeight="1" spans="1:56">
      <c r="A2158" s="513"/>
      <c r="B2158" s="495"/>
      <c r="C2158" s="1207"/>
      <c r="D2158" s="409"/>
      <c r="E2158" s="390"/>
      <c r="F2158" s="1215"/>
      <c r="G2158" s="526"/>
      <c r="H2158" s="388"/>
      <c r="I2158" s="991"/>
      <c r="J2158" s="388"/>
      <c r="K2158" s="774"/>
      <c r="L2158" s="217"/>
      <c r="M2158" s="526"/>
      <c r="N2158" s="526"/>
      <c r="O2158" s="526"/>
      <c r="P2158" s="526"/>
      <c r="Q2158" s="526"/>
      <c r="R2158" s="217"/>
      <c r="S2158" s="1219"/>
      <c r="T2158" s="394"/>
      <c r="BC2158" s="1148"/>
      <c r="BD2158" s="13"/>
    </row>
    <row r="2159" s="695" customFormat="1" ht="18.75" customHeight="1" spans="1:56">
      <c r="A2159" s="513"/>
      <c r="B2159" s="495"/>
      <c r="C2159" s="1207"/>
      <c r="D2159" s="409"/>
      <c r="E2159" s="390"/>
      <c r="F2159" s="1215"/>
      <c r="G2159" s="526"/>
      <c r="H2159" s="388"/>
      <c r="I2159" s="991"/>
      <c r="J2159" s="388"/>
      <c r="K2159" s="774"/>
      <c r="L2159" s="217"/>
      <c r="M2159" s="526"/>
      <c r="N2159" s="526"/>
      <c r="O2159" s="526"/>
      <c r="P2159" s="526"/>
      <c r="Q2159" s="526"/>
      <c r="R2159" s="217"/>
      <c r="S2159" s="1219"/>
      <c r="T2159" s="394"/>
      <c r="BC2159" s="1148"/>
      <c r="BD2159" s="13"/>
    </row>
    <row r="2160" s="695" customFormat="1" ht="18.75" customHeight="1" spans="1:56">
      <c r="A2160" s="513"/>
      <c r="B2160" s="495"/>
      <c r="C2160" s="1207"/>
      <c r="D2160" s="409"/>
      <c r="E2160" s="390"/>
      <c r="F2160" s="1215"/>
      <c r="G2160" s="526"/>
      <c r="H2160" s="388"/>
      <c r="I2160" s="991"/>
      <c r="J2160" s="388"/>
      <c r="K2160" s="774"/>
      <c r="L2160" s="217"/>
      <c r="M2160" s="526"/>
      <c r="N2160" s="526"/>
      <c r="O2160" s="526"/>
      <c r="P2160" s="526"/>
      <c r="Q2160" s="526"/>
      <c r="R2160" s="217"/>
      <c r="S2160" s="1219"/>
      <c r="T2160" s="394"/>
      <c r="BC2160" s="1148"/>
      <c r="BD2160" s="13"/>
    </row>
    <row r="2161" s="695" customFormat="1" ht="18.75" customHeight="1" spans="1:56">
      <c r="A2161" s="513"/>
      <c r="B2161" s="495"/>
      <c r="C2161" s="1207"/>
      <c r="D2161" s="409"/>
      <c r="E2161" s="390"/>
      <c r="F2161" s="1215"/>
      <c r="G2161" s="526"/>
      <c r="H2161" s="388"/>
      <c r="I2161" s="991"/>
      <c r="J2161" s="388"/>
      <c r="K2161" s="774"/>
      <c r="L2161" s="217"/>
      <c r="M2161" s="526"/>
      <c r="N2161" s="526"/>
      <c r="O2161" s="526"/>
      <c r="P2161" s="526"/>
      <c r="Q2161" s="526"/>
      <c r="R2161" s="217"/>
      <c r="S2161" s="1219"/>
      <c r="T2161" s="1220"/>
      <c r="BC2161" s="1148"/>
      <c r="BD2161" s="13"/>
    </row>
    <row r="2162" s="695" customFormat="1" ht="18.75" customHeight="1" spans="1:56">
      <c r="A2162" s="513"/>
      <c r="B2162" s="495"/>
      <c r="C2162" s="1207"/>
      <c r="D2162" s="409"/>
      <c r="E2162" s="390"/>
      <c r="F2162" s="1215"/>
      <c r="G2162" s="526"/>
      <c r="H2162" s="388"/>
      <c r="I2162" s="991"/>
      <c r="J2162" s="388"/>
      <c r="K2162" s="774"/>
      <c r="L2162" s="217"/>
      <c r="M2162" s="526"/>
      <c r="N2162" s="526"/>
      <c r="O2162" s="526"/>
      <c r="P2162" s="526"/>
      <c r="Q2162" s="526"/>
      <c r="R2162" s="217"/>
      <c r="S2162" s="1219"/>
      <c r="T2162" s="1220"/>
      <c r="BC2162" s="1148"/>
      <c r="BD2162" s="13"/>
    </row>
    <row r="2163" s="695" customFormat="1" ht="18.75" customHeight="1" spans="1:56">
      <c r="A2163" s="513"/>
      <c r="B2163" s="495"/>
      <c r="C2163" s="1207"/>
      <c r="D2163" s="409"/>
      <c r="E2163" s="952"/>
      <c r="F2163" s="1215"/>
      <c r="G2163" s="526"/>
      <c r="H2163" s="388"/>
      <c r="I2163" s="991"/>
      <c r="J2163" s="388"/>
      <c r="K2163" s="774"/>
      <c r="L2163" s="217"/>
      <c r="M2163" s="526"/>
      <c r="N2163" s="526"/>
      <c r="O2163" s="526"/>
      <c r="P2163" s="526"/>
      <c r="Q2163" s="526"/>
      <c r="R2163" s="217"/>
      <c r="S2163" s="1219"/>
      <c r="T2163" s="1220"/>
      <c r="BC2163" s="1148"/>
      <c r="BD2163" s="13"/>
    </row>
    <row r="2164" s="695" customFormat="1" ht="18.75" customHeight="1" spans="1:56">
      <c r="A2164" s="513"/>
      <c r="B2164" s="495"/>
      <c r="C2164" s="1207"/>
      <c r="D2164" s="409"/>
      <c r="E2164" s="390"/>
      <c r="F2164" s="1215"/>
      <c r="G2164" s="526"/>
      <c r="H2164" s="388"/>
      <c r="I2164" s="991"/>
      <c r="J2164" s="388"/>
      <c r="K2164" s="774"/>
      <c r="L2164" s="217"/>
      <c r="M2164" s="526"/>
      <c r="N2164" s="526"/>
      <c r="O2164" s="526"/>
      <c r="P2164" s="526"/>
      <c r="Q2164" s="526"/>
      <c r="R2164" s="217"/>
      <c r="S2164" s="1219"/>
      <c r="T2164" s="394"/>
      <c r="BC2164" s="1148"/>
      <c r="BD2164" s="13"/>
    </row>
    <row r="2165" s="695" customFormat="1" ht="18.75" customHeight="1" spans="1:56">
      <c r="A2165" s="513"/>
      <c r="B2165" s="495"/>
      <c r="C2165" s="1207"/>
      <c r="D2165" s="409"/>
      <c r="E2165" s="390"/>
      <c r="F2165" s="1215"/>
      <c r="G2165" s="526"/>
      <c r="H2165" s="388"/>
      <c r="I2165" s="991"/>
      <c r="J2165" s="388"/>
      <c r="K2165" s="774"/>
      <c r="L2165" s="217"/>
      <c r="M2165" s="526"/>
      <c r="N2165" s="526"/>
      <c r="O2165" s="526"/>
      <c r="P2165" s="526"/>
      <c r="Q2165" s="526"/>
      <c r="R2165" s="217"/>
      <c r="S2165" s="1219"/>
      <c r="T2165" s="394"/>
      <c r="BC2165" s="1148"/>
      <c r="BD2165" s="13"/>
    </row>
    <row r="2166" s="695" customFormat="1" ht="18.75" customHeight="1" spans="1:56">
      <c r="A2166" s="513"/>
      <c r="B2166" s="495"/>
      <c r="C2166" s="1207"/>
      <c r="D2166" s="409"/>
      <c r="E2166" s="390"/>
      <c r="F2166" s="1215"/>
      <c r="G2166" s="526"/>
      <c r="H2166" s="388"/>
      <c r="I2166" s="991"/>
      <c r="J2166" s="388"/>
      <c r="K2166" s="774"/>
      <c r="L2166" s="217"/>
      <c r="M2166" s="526"/>
      <c r="N2166" s="526"/>
      <c r="O2166" s="526"/>
      <c r="P2166" s="526"/>
      <c r="Q2166" s="526"/>
      <c r="R2166" s="217"/>
      <c r="S2166" s="1219"/>
      <c r="T2166" s="394"/>
      <c r="BC2166" s="1148"/>
      <c r="BD2166" s="13"/>
    </row>
    <row r="2167" s="695" customFormat="1" ht="18.75" customHeight="1" spans="1:56">
      <c r="A2167" s="513"/>
      <c r="B2167" s="495"/>
      <c r="C2167" s="1207"/>
      <c r="D2167" s="409"/>
      <c r="E2167" s="390"/>
      <c r="F2167" s="1215"/>
      <c r="G2167" s="526"/>
      <c r="H2167" s="388"/>
      <c r="I2167" s="991"/>
      <c r="J2167" s="388"/>
      <c r="K2167" s="774"/>
      <c r="L2167" s="217"/>
      <c r="M2167" s="526"/>
      <c r="N2167" s="526"/>
      <c r="O2167" s="526"/>
      <c r="P2167" s="526"/>
      <c r="Q2167" s="526"/>
      <c r="R2167" s="217"/>
      <c r="S2167" s="1219"/>
      <c r="T2167" s="394"/>
      <c r="BC2167" s="1148"/>
      <c r="BD2167" s="13"/>
    </row>
    <row r="2168" s="695" customFormat="1" ht="18.75" customHeight="1" spans="1:56">
      <c r="A2168" s="513"/>
      <c r="B2168" s="495"/>
      <c r="C2168" s="1207"/>
      <c r="D2168" s="409"/>
      <c r="E2168" s="390"/>
      <c r="F2168" s="1215"/>
      <c r="G2168" s="526"/>
      <c r="H2168" s="388"/>
      <c r="I2168" s="991"/>
      <c r="J2168" s="388"/>
      <c r="K2168" s="774"/>
      <c r="L2168" s="217"/>
      <c r="M2168" s="526"/>
      <c r="N2168" s="526"/>
      <c r="O2168" s="526"/>
      <c r="P2168" s="526"/>
      <c r="Q2168" s="526"/>
      <c r="R2168" s="217"/>
      <c r="S2168" s="1219"/>
      <c r="T2168" s="394"/>
      <c r="BC2168" s="1148"/>
      <c r="BD2168" s="13"/>
    </row>
    <row r="2169" s="695" customFormat="1" ht="18.75" customHeight="1" spans="1:56">
      <c r="A2169" s="513"/>
      <c r="B2169" s="495"/>
      <c r="C2169" s="1207"/>
      <c r="D2169" s="409"/>
      <c r="E2169" s="390"/>
      <c r="F2169" s="1215"/>
      <c r="G2169" s="526"/>
      <c r="H2169" s="388"/>
      <c r="I2169" s="991"/>
      <c r="J2169" s="388"/>
      <c r="K2169" s="774"/>
      <c r="L2169" s="217"/>
      <c r="M2169" s="526"/>
      <c r="N2169" s="526"/>
      <c r="O2169" s="526"/>
      <c r="P2169" s="526"/>
      <c r="Q2169" s="526"/>
      <c r="R2169" s="217"/>
      <c r="S2169" s="1219"/>
      <c r="T2169" s="1220"/>
      <c r="BC2169" s="1148"/>
      <c r="BD2169" s="13"/>
    </row>
    <row r="2170" s="695" customFormat="1" ht="18.75" customHeight="1" spans="1:56">
      <c r="A2170" s="513"/>
      <c r="B2170" s="495"/>
      <c r="C2170" s="1207"/>
      <c r="D2170" s="409"/>
      <c r="E2170" s="390"/>
      <c r="F2170" s="1215"/>
      <c r="G2170" s="526"/>
      <c r="H2170" s="388"/>
      <c r="I2170" s="991"/>
      <c r="J2170" s="388"/>
      <c r="K2170" s="774"/>
      <c r="L2170" s="217"/>
      <c r="M2170" s="526"/>
      <c r="N2170" s="526"/>
      <c r="O2170" s="526"/>
      <c r="P2170" s="526"/>
      <c r="Q2170" s="526"/>
      <c r="R2170" s="217"/>
      <c r="S2170" s="1219"/>
      <c r="T2170" s="1220"/>
      <c r="BC2170" s="1148"/>
      <c r="BD2170" s="13"/>
    </row>
    <row r="2171" s="695" customFormat="1" ht="18.75" customHeight="1" spans="1:56">
      <c r="A2171" s="513"/>
      <c r="B2171" s="495"/>
      <c r="C2171" s="1207"/>
      <c r="D2171" s="409"/>
      <c r="E2171" s="390"/>
      <c r="F2171" s="1215"/>
      <c r="G2171" s="526"/>
      <c r="H2171" s="388"/>
      <c r="I2171" s="991"/>
      <c r="J2171" s="388"/>
      <c r="K2171" s="774"/>
      <c r="L2171" s="217"/>
      <c r="M2171" s="526"/>
      <c r="N2171" s="526"/>
      <c r="O2171" s="526"/>
      <c r="P2171" s="526"/>
      <c r="Q2171" s="526"/>
      <c r="R2171" s="217"/>
      <c r="S2171" s="1219"/>
      <c r="T2171" s="1220"/>
      <c r="BC2171" s="1148"/>
      <c r="BD2171" s="13"/>
    </row>
    <row r="2172" s="695" customFormat="1" ht="18.75" customHeight="1" spans="1:56">
      <c r="A2172" s="529"/>
      <c r="B2172" s="163"/>
      <c r="C2172" s="1198"/>
      <c r="D2172" s="409"/>
      <c r="E2172" s="390"/>
      <c r="F2172" s="1215"/>
      <c r="G2172" s="526"/>
      <c r="H2172" s="388"/>
      <c r="I2172" s="991"/>
      <c r="J2172" s="388"/>
      <c r="K2172" s="660"/>
      <c r="L2172" s="217"/>
      <c r="M2172" s="388"/>
      <c r="N2172" s="388"/>
      <c r="O2172" s="388"/>
      <c r="P2172" s="388"/>
      <c r="Q2172" s="388"/>
      <c r="R2172" s="217"/>
      <c r="S2172" s="1221"/>
      <c r="T2172" s="1220"/>
      <c r="BC2172" s="1148"/>
      <c r="BD2172" s="13"/>
    </row>
    <row r="2173" s="695" customFormat="1" ht="18.75" customHeight="1" spans="1:56">
      <c r="A2173" s="529"/>
      <c r="B2173" s="163"/>
      <c r="C2173" s="1198"/>
      <c r="D2173" s="409"/>
      <c r="E2173" s="676"/>
      <c r="F2173" s="1157"/>
      <c r="G2173" s="388"/>
      <c r="H2173" s="388"/>
      <c r="I2173" s="991"/>
      <c r="J2173" s="388"/>
      <c r="K2173" s="660"/>
      <c r="L2173" s="217"/>
      <c r="M2173" s="388"/>
      <c r="N2173" s="388"/>
      <c r="O2173" s="388"/>
      <c r="P2173" s="388"/>
      <c r="Q2173" s="388"/>
      <c r="R2173" s="217"/>
      <c r="S2173" s="1221"/>
      <c r="T2173" s="1220"/>
      <c r="BC2173" s="1148"/>
      <c r="BD2173" s="13"/>
    </row>
    <row r="2174" s="695" customFormat="1" ht="18.75" customHeight="1" spans="1:56">
      <c r="A2174" s="529"/>
      <c r="B2174" s="163"/>
      <c r="C2174" s="1198"/>
      <c r="D2174" s="409"/>
      <c r="E2174" s="676"/>
      <c r="F2174" s="1157"/>
      <c r="G2174" s="388"/>
      <c r="H2174" s="388"/>
      <c r="I2174" s="991"/>
      <c r="J2174" s="388"/>
      <c r="K2174" s="660"/>
      <c r="L2174" s="217"/>
      <c r="M2174" s="388"/>
      <c r="N2174" s="388"/>
      <c r="O2174" s="388"/>
      <c r="P2174" s="388"/>
      <c r="Q2174" s="388"/>
      <c r="R2174" s="217"/>
      <c r="S2174" s="1221"/>
      <c r="T2174" s="1220"/>
      <c r="BC2174" s="1148"/>
      <c r="BD2174" s="13"/>
    </row>
    <row r="2175" s="695" customFormat="1" ht="18.75" customHeight="1" spans="1:56">
      <c r="A2175" s="529"/>
      <c r="B2175" s="163"/>
      <c r="C2175" s="1198"/>
      <c r="D2175" s="409"/>
      <c r="E2175" s="676"/>
      <c r="F2175" s="1157"/>
      <c r="G2175" s="388"/>
      <c r="H2175" s="388"/>
      <c r="I2175" s="991"/>
      <c r="J2175" s="388"/>
      <c r="K2175" s="660"/>
      <c r="L2175" s="217"/>
      <c r="M2175" s="388"/>
      <c r="N2175" s="388"/>
      <c r="O2175" s="388"/>
      <c r="P2175" s="388"/>
      <c r="Q2175" s="388"/>
      <c r="R2175" s="217"/>
      <c r="S2175" s="1221"/>
      <c r="T2175" s="1220"/>
      <c r="BC2175" s="1148"/>
      <c r="BD2175" s="13"/>
    </row>
    <row r="2176" s="695" customFormat="1" ht="18.75" customHeight="1" spans="1:56">
      <c r="A2176" s="529"/>
      <c r="B2176" s="163"/>
      <c r="C2176" s="1198"/>
      <c r="D2176" s="409"/>
      <c r="E2176" s="676"/>
      <c r="F2176" s="1157"/>
      <c r="G2176" s="388"/>
      <c r="H2176" s="388"/>
      <c r="I2176" s="991"/>
      <c r="J2176" s="388"/>
      <c r="K2176" s="660"/>
      <c r="L2176" s="217"/>
      <c r="M2176" s="388"/>
      <c r="N2176" s="388"/>
      <c r="O2176" s="388"/>
      <c r="P2176" s="388"/>
      <c r="Q2176" s="388"/>
      <c r="R2176" s="217"/>
      <c r="S2176" s="1221"/>
      <c r="T2176" s="1220"/>
      <c r="BC2176" s="1148"/>
      <c r="BD2176" s="13"/>
    </row>
    <row r="2177" s="695" customFormat="1" ht="18.75" customHeight="1" spans="1:56">
      <c r="A2177" s="529"/>
      <c r="B2177" s="163"/>
      <c r="C2177" s="1198"/>
      <c r="D2177" s="409"/>
      <c r="E2177" s="676"/>
      <c r="F2177" s="1157"/>
      <c r="G2177" s="388"/>
      <c r="H2177" s="388"/>
      <c r="I2177" s="991"/>
      <c r="J2177" s="388"/>
      <c r="K2177" s="660"/>
      <c r="L2177" s="217"/>
      <c r="M2177" s="388"/>
      <c r="N2177" s="388"/>
      <c r="O2177" s="388"/>
      <c r="P2177" s="388"/>
      <c r="Q2177" s="388"/>
      <c r="R2177" s="217"/>
      <c r="S2177" s="1221"/>
      <c r="T2177" s="1220"/>
      <c r="BC2177" s="1148"/>
      <c r="BD2177" s="13"/>
    </row>
    <row r="2178" s="695" customFormat="1" ht="18.75" customHeight="1" spans="1:56">
      <c r="A2178" s="529"/>
      <c r="B2178" s="163"/>
      <c r="C2178" s="1198"/>
      <c r="D2178" s="409"/>
      <c r="E2178" s="676"/>
      <c r="F2178" s="1157"/>
      <c r="G2178" s="388"/>
      <c r="H2178" s="388"/>
      <c r="I2178" s="991"/>
      <c r="J2178" s="388"/>
      <c r="K2178" s="660"/>
      <c r="L2178" s="217"/>
      <c r="M2178" s="388"/>
      <c r="N2178" s="388"/>
      <c r="O2178" s="388"/>
      <c r="P2178" s="388"/>
      <c r="Q2178" s="388"/>
      <c r="R2178" s="217"/>
      <c r="S2178" s="1221"/>
      <c r="T2178" s="1220"/>
      <c r="BC2178" s="1148"/>
      <c r="BD2178" s="13"/>
    </row>
    <row r="2179" s="695" customFormat="1" ht="18.75" customHeight="1" spans="1:56">
      <c r="A2179" s="529"/>
      <c r="B2179" s="163"/>
      <c r="C2179" s="1198"/>
      <c r="D2179" s="409"/>
      <c r="E2179" s="676"/>
      <c r="F2179" s="1157"/>
      <c r="G2179" s="388"/>
      <c r="H2179" s="388"/>
      <c r="I2179" s="991"/>
      <c r="J2179" s="388"/>
      <c r="K2179" s="660"/>
      <c r="L2179" s="217"/>
      <c r="M2179" s="388"/>
      <c r="N2179" s="388"/>
      <c r="O2179" s="388"/>
      <c r="P2179" s="388"/>
      <c r="Q2179" s="388"/>
      <c r="R2179" s="217"/>
      <c r="S2179" s="1221"/>
      <c r="T2179" s="1220"/>
      <c r="BC2179" s="1148"/>
      <c r="BD2179" s="13"/>
    </row>
    <row r="2180" s="695" customFormat="1" ht="18.75" customHeight="1" spans="1:56">
      <c r="A2180" s="529"/>
      <c r="B2180" s="163"/>
      <c r="C2180" s="1198"/>
      <c r="D2180" s="409"/>
      <c r="E2180" s="676"/>
      <c r="F2180" s="1157"/>
      <c r="G2180" s="388"/>
      <c r="H2180" s="388"/>
      <c r="I2180" s="991"/>
      <c r="J2180" s="388"/>
      <c r="K2180" s="660"/>
      <c r="L2180" s="217"/>
      <c r="M2180" s="388"/>
      <c r="N2180" s="388"/>
      <c r="O2180" s="388"/>
      <c r="P2180" s="388"/>
      <c r="Q2180" s="388"/>
      <c r="R2180" s="217"/>
      <c r="S2180" s="1221"/>
      <c r="T2180" s="1220"/>
      <c r="BC2180" s="1148"/>
      <c r="BD2180" s="13"/>
    </row>
    <row r="2181" s="695" customFormat="1" ht="18.75" customHeight="1" spans="1:56">
      <c r="A2181" s="529"/>
      <c r="B2181" s="163"/>
      <c r="C2181" s="1198"/>
      <c r="D2181" s="409"/>
      <c r="E2181" s="676"/>
      <c r="F2181" s="1157"/>
      <c r="G2181" s="388"/>
      <c r="H2181" s="388"/>
      <c r="I2181" s="991"/>
      <c r="J2181" s="388"/>
      <c r="K2181" s="660"/>
      <c r="L2181" s="217"/>
      <c r="M2181" s="388"/>
      <c r="N2181" s="388"/>
      <c r="O2181" s="388"/>
      <c r="P2181" s="388"/>
      <c r="Q2181" s="388"/>
      <c r="R2181" s="217"/>
      <c r="S2181" s="1221"/>
      <c r="T2181" s="1220"/>
      <c r="BC2181" s="1148"/>
      <c r="BD2181" s="13"/>
    </row>
    <row r="2182" s="695" customFormat="1" ht="18.75" customHeight="1" spans="1:56">
      <c r="A2182" s="529"/>
      <c r="B2182" s="163"/>
      <c r="C2182" s="1198"/>
      <c r="D2182" s="409"/>
      <c r="E2182" s="676"/>
      <c r="F2182" s="1157"/>
      <c r="G2182" s="388"/>
      <c r="H2182" s="388"/>
      <c r="I2182" s="991"/>
      <c r="J2182" s="388"/>
      <c r="K2182" s="660"/>
      <c r="L2182" s="217"/>
      <c r="M2182" s="388"/>
      <c r="N2182" s="388"/>
      <c r="O2182" s="388"/>
      <c r="P2182" s="388"/>
      <c r="Q2182" s="388"/>
      <c r="R2182" s="217"/>
      <c r="S2182" s="1221"/>
      <c r="T2182" s="528"/>
      <c r="BC2182" s="1148"/>
      <c r="BD2182" s="13"/>
    </row>
    <row r="2183" s="695" customFormat="1" ht="18.75" customHeight="1" spans="1:56">
      <c r="A2183" s="529"/>
      <c r="B2183" s="163"/>
      <c r="C2183" s="1198"/>
      <c r="D2183" s="409"/>
      <c r="E2183" s="676"/>
      <c r="F2183" s="1157"/>
      <c r="G2183" s="388"/>
      <c r="H2183" s="388"/>
      <c r="I2183" s="991"/>
      <c r="J2183" s="388"/>
      <c r="K2183" s="660"/>
      <c r="L2183" s="217"/>
      <c r="M2183" s="388"/>
      <c r="N2183" s="388"/>
      <c r="O2183" s="388"/>
      <c r="P2183" s="388"/>
      <c r="Q2183" s="388"/>
      <c r="R2183" s="217"/>
      <c r="S2183" s="1221"/>
      <c r="T2183" s="528"/>
      <c r="BC2183" s="1148"/>
      <c r="BD2183" s="13"/>
    </row>
    <row r="2184" s="695" customFormat="1" ht="18.75" customHeight="1" spans="1:56">
      <c r="A2184" s="529"/>
      <c r="B2184" s="163"/>
      <c r="C2184" s="1198"/>
      <c r="D2184" s="409"/>
      <c r="E2184" s="676"/>
      <c r="F2184" s="1157"/>
      <c r="G2184" s="388"/>
      <c r="H2184" s="388"/>
      <c r="I2184" s="991"/>
      <c r="J2184" s="388"/>
      <c r="K2184" s="660"/>
      <c r="L2184" s="217"/>
      <c r="M2184" s="388"/>
      <c r="N2184" s="388"/>
      <c r="O2184" s="388"/>
      <c r="P2184" s="388"/>
      <c r="Q2184" s="388"/>
      <c r="R2184" s="217"/>
      <c r="S2184" s="1221"/>
      <c r="T2184" s="528"/>
      <c r="BC2184" s="1148"/>
      <c r="BD2184" s="13"/>
    </row>
    <row r="2185" s="695" customFormat="1" ht="18.75" customHeight="1" spans="1:56">
      <c r="A2185" s="529"/>
      <c r="B2185" s="163"/>
      <c r="C2185" s="1198"/>
      <c r="D2185" s="409"/>
      <c r="E2185" s="676"/>
      <c r="F2185" s="1157"/>
      <c r="G2185" s="388"/>
      <c r="H2185" s="388"/>
      <c r="I2185" s="991"/>
      <c r="J2185" s="388"/>
      <c r="K2185" s="660"/>
      <c r="L2185" s="217"/>
      <c r="M2185" s="388"/>
      <c r="N2185" s="388"/>
      <c r="O2185" s="388"/>
      <c r="P2185" s="388"/>
      <c r="Q2185" s="388"/>
      <c r="R2185" s="217"/>
      <c r="S2185" s="1221"/>
      <c r="T2185" s="528"/>
      <c r="BC2185" s="1148"/>
      <c r="BD2185" s="13"/>
    </row>
    <row r="2186" s="695" customFormat="1" ht="18.75" customHeight="1" spans="1:56">
      <c r="A2186" s="529"/>
      <c r="B2186" s="163"/>
      <c r="C2186" s="1198"/>
      <c r="D2186" s="409"/>
      <c r="E2186" s="676"/>
      <c r="F2186" s="1157"/>
      <c r="G2186" s="388"/>
      <c r="H2186" s="388"/>
      <c r="I2186" s="991"/>
      <c r="J2186" s="388"/>
      <c r="K2186" s="660"/>
      <c r="L2186" s="217"/>
      <c r="M2186" s="388"/>
      <c r="N2186" s="388"/>
      <c r="O2186" s="388"/>
      <c r="P2186" s="388"/>
      <c r="Q2186" s="388"/>
      <c r="R2186" s="217"/>
      <c r="S2186" s="1221"/>
      <c r="T2186" s="528"/>
      <c r="BC2186" s="1148"/>
      <c r="BD2186" s="13"/>
    </row>
    <row r="2187" s="695" customFormat="1" ht="18.75" customHeight="1" spans="1:56">
      <c r="A2187" s="529"/>
      <c r="B2187" s="163"/>
      <c r="C2187" s="1198"/>
      <c r="D2187" s="409"/>
      <c r="E2187" s="676"/>
      <c r="F2187" s="1157"/>
      <c r="G2187" s="388"/>
      <c r="H2187" s="388"/>
      <c r="I2187" s="991"/>
      <c r="J2187" s="388"/>
      <c r="K2187" s="660"/>
      <c r="L2187" s="217"/>
      <c r="M2187" s="388"/>
      <c r="N2187" s="388"/>
      <c r="O2187" s="388"/>
      <c r="P2187" s="388"/>
      <c r="Q2187" s="388"/>
      <c r="R2187" s="217"/>
      <c r="S2187" s="1221"/>
      <c r="T2187" s="394"/>
      <c r="BC2187" s="1148"/>
      <c r="BD2187" s="13"/>
    </row>
    <row r="2188" s="695" customFormat="1" ht="18.75" customHeight="1" spans="1:56">
      <c r="A2188" s="529"/>
      <c r="B2188" s="163"/>
      <c r="C2188" s="1198"/>
      <c r="D2188" s="409"/>
      <c r="E2188" s="676"/>
      <c r="F2188" s="1157"/>
      <c r="G2188" s="388"/>
      <c r="H2188" s="388"/>
      <c r="I2188" s="991"/>
      <c r="J2188" s="388"/>
      <c r="K2188" s="660"/>
      <c r="L2188" s="217"/>
      <c r="M2188" s="388"/>
      <c r="N2188" s="388"/>
      <c r="O2188" s="388"/>
      <c r="P2188" s="388"/>
      <c r="Q2188" s="388"/>
      <c r="R2188" s="217"/>
      <c r="S2188" s="1221"/>
      <c r="T2188" s="394"/>
      <c r="BC2188" s="1148"/>
      <c r="BD2188" s="13"/>
    </row>
    <row r="2189" s="695" customFormat="1" ht="18.75" customHeight="1" spans="1:56">
      <c r="A2189" s="529"/>
      <c r="B2189" s="163"/>
      <c r="C2189" s="1198"/>
      <c r="D2189" s="409"/>
      <c r="E2189" s="676"/>
      <c r="F2189" s="1157"/>
      <c r="G2189" s="388"/>
      <c r="H2189" s="388"/>
      <c r="I2189" s="991"/>
      <c r="J2189" s="388"/>
      <c r="K2189" s="660"/>
      <c r="L2189" s="217"/>
      <c r="M2189" s="388"/>
      <c r="N2189" s="388"/>
      <c r="O2189" s="388"/>
      <c r="P2189" s="388"/>
      <c r="Q2189" s="388"/>
      <c r="R2189" s="217"/>
      <c r="S2189" s="1221"/>
      <c r="T2189" s="528"/>
      <c r="BC2189" s="1148"/>
      <c r="BD2189" s="13"/>
    </row>
    <row r="2190" s="695" customFormat="1" ht="18.75" customHeight="1" spans="1:56">
      <c r="A2190" s="529"/>
      <c r="B2190" s="163"/>
      <c r="C2190" s="1198"/>
      <c r="D2190" s="409"/>
      <c r="E2190" s="676"/>
      <c r="F2190" s="1157"/>
      <c r="G2190" s="388"/>
      <c r="H2190" s="388"/>
      <c r="I2190" s="991"/>
      <c r="J2190" s="388"/>
      <c r="K2190" s="660"/>
      <c r="L2190" s="217"/>
      <c r="M2190" s="388"/>
      <c r="N2190" s="388"/>
      <c r="O2190" s="388"/>
      <c r="P2190" s="388"/>
      <c r="Q2190" s="388"/>
      <c r="R2190" s="217"/>
      <c r="S2190" s="1221"/>
      <c r="T2190" s="528"/>
      <c r="BC2190" s="1148"/>
      <c r="BD2190" s="13"/>
    </row>
    <row r="2191" s="695" customFormat="1" ht="18.75" customHeight="1" spans="1:56">
      <c r="A2191" s="529"/>
      <c r="B2191" s="163"/>
      <c r="C2191" s="1198"/>
      <c r="D2191" s="409"/>
      <c r="E2191" s="676"/>
      <c r="F2191" s="1157"/>
      <c r="G2191" s="388"/>
      <c r="H2191" s="388"/>
      <c r="I2191" s="991"/>
      <c r="J2191" s="388"/>
      <c r="K2191" s="660"/>
      <c r="L2191" s="217"/>
      <c r="M2191" s="388"/>
      <c r="N2191" s="388"/>
      <c r="O2191" s="388"/>
      <c r="P2191" s="388"/>
      <c r="Q2191" s="388"/>
      <c r="R2191" s="217"/>
      <c r="S2191" s="1221"/>
      <c r="T2191" s="528"/>
      <c r="BC2191" s="1148"/>
      <c r="BD2191" s="13"/>
    </row>
    <row r="2192" s="695" customFormat="1" ht="18.75" customHeight="1" spans="1:56">
      <c r="A2192" s="529"/>
      <c r="B2192" s="163"/>
      <c r="C2192" s="1198"/>
      <c r="D2192" s="409"/>
      <c r="E2192" s="676"/>
      <c r="F2192" s="1157"/>
      <c r="G2192" s="388"/>
      <c r="H2192" s="388"/>
      <c r="I2192" s="991"/>
      <c r="J2192" s="388"/>
      <c r="K2192" s="660"/>
      <c r="L2192" s="217"/>
      <c r="M2192" s="388"/>
      <c r="N2192" s="388"/>
      <c r="O2192" s="388"/>
      <c r="P2192" s="388"/>
      <c r="Q2192" s="388"/>
      <c r="R2192" s="217"/>
      <c r="S2192" s="1221"/>
      <c r="T2192" s="528"/>
      <c r="BC2192" s="1148"/>
      <c r="BD2192" s="13"/>
    </row>
    <row r="2193" s="695" customFormat="1" ht="18.75" customHeight="1" spans="1:56">
      <c r="A2193" s="529"/>
      <c r="B2193" s="163"/>
      <c r="C2193" s="1198"/>
      <c r="D2193" s="409"/>
      <c r="E2193" s="676"/>
      <c r="F2193" s="1157"/>
      <c r="G2193" s="388"/>
      <c r="H2193" s="388"/>
      <c r="I2193" s="991"/>
      <c r="J2193" s="388"/>
      <c r="K2193" s="660"/>
      <c r="L2193" s="217"/>
      <c r="M2193" s="388"/>
      <c r="N2193" s="388"/>
      <c r="O2193" s="388"/>
      <c r="P2193" s="388"/>
      <c r="Q2193" s="388"/>
      <c r="R2193" s="217"/>
      <c r="S2193" s="1221"/>
      <c r="T2193" s="528"/>
      <c r="BC2193" s="1148"/>
      <c r="BD2193" s="13"/>
    </row>
    <row r="2194" s="695" customFormat="1" customHeight="1" spans="1:56">
      <c r="A2194" s="529"/>
      <c r="B2194" s="163"/>
      <c r="C2194" s="1198"/>
      <c r="D2194" s="409"/>
      <c r="E2194" s="676"/>
      <c r="F2194" s="1157"/>
      <c r="G2194" s="388"/>
      <c r="H2194" s="388"/>
      <c r="I2194" s="991"/>
      <c r="J2194" s="388"/>
      <c r="K2194" s="660"/>
      <c r="L2194" s="217"/>
      <c r="M2194" s="388"/>
      <c r="N2194" s="388"/>
      <c r="O2194" s="388"/>
      <c r="P2194" s="388"/>
      <c r="Q2194" s="388"/>
      <c r="R2194" s="217"/>
      <c r="S2194" s="1221"/>
      <c r="T2194" s="528"/>
      <c r="BC2194" s="1148"/>
      <c r="BD2194" s="13"/>
    </row>
    <row r="2195" s="695" customFormat="1" customHeight="1" spans="1:56">
      <c r="A2195" s="529"/>
      <c r="B2195" s="163"/>
      <c r="C2195" s="1198"/>
      <c r="D2195" s="409"/>
      <c r="E2195" s="952"/>
      <c r="F2195" s="1157"/>
      <c r="G2195" s="388"/>
      <c r="H2195" s="388"/>
      <c r="I2195" s="991"/>
      <c r="J2195" s="388"/>
      <c r="K2195" s="662"/>
      <c r="L2195" s="217"/>
      <c r="M2195" s="388"/>
      <c r="N2195" s="217"/>
      <c r="O2195" s="215"/>
      <c r="P2195" s="388"/>
      <c r="Q2195" s="388"/>
      <c r="R2195" s="215"/>
      <c r="S2195" s="1158"/>
      <c r="T2195" s="666"/>
      <c r="U2195" s="765"/>
      <c r="V2195" s="765"/>
      <c r="W2195" s="765"/>
      <c r="X2195" s="765"/>
      <c r="Y2195" s="765"/>
      <c r="Z2195" s="765"/>
      <c r="AA2195" s="765"/>
      <c r="AB2195" s="765"/>
      <c r="AC2195" s="765"/>
      <c r="AD2195" s="765"/>
      <c r="AE2195" s="765"/>
      <c r="AF2195" s="765"/>
      <c r="AG2195" s="765"/>
      <c r="AH2195" s="765"/>
      <c r="AI2195" s="765"/>
      <c r="AJ2195" s="765"/>
      <c r="AK2195" s="765"/>
      <c r="AL2195" s="765"/>
      <c r="AM2195" s="765"/>
      <c r="AN2195" s="765"/>
      <c r="AO2195" s="765"/>
      <c r="AP2195" s="765"/>
      <c r="AQ2195" s="765"/>
      <c r="BC2195" s="1148"/>
      <c r="BD2195" s="13"/>
    </row>
    <row r="2196" s="695" customFormat="1" customHeight="1" spans="1:56">
      <c r="A2196" s="529"/>
      <c r="B2196" s="163"/>
      <c r="C2196" s="1198"/>
      <c r="D2196" s="409"/>
      <c r="E2196" s="676"/>
      <c r="F2196" s="1157"/>
      <c r="G2196" s="388"/>
      <c r="H2196" s="388"/>
      <c r="I2196" s="991"/>
      <c r="J2196" s="388"/>
      <c r="K2196" s="660"/>
      <c r="L2196" s="217"/>
      <c r="M2196" s="388"/>
      <c r="N2196" s="388"/>
      <c r="O2196" s="215"/>
      <c r="P2196" s="388"/>
      <c r="Q2196" s="388"/>
      <c r="R2196" s="215"/>
      <c r="S2196" s="1158"/>
      <c r="T2196" s="528"/>
      <c r="U2196" s="765"/>
      <c r="V2196" s="765"/>
      <c r="W2196" s="765"/>
      <c r="X2196" s="765"/>
      <c r="Y2196" s="765"/>
      <c r="Z2196" s="765"/>
      <c r="AA2196" s="765"/>
      <c r="AB2196" s="765"/>
      <c r="AC2196" s="765"/>
      <c r="AD2196" s="765"/>
      <c r="AE2196" s="765"/>
      <c r="AF2196" s="765"/>
      <c r="AG2196" s="765"/>
      <c r="AH2196" s="765"/>
      <c r="AI2196" s="765"/>
      <c r="AJ2196" s="765"/>
      <c r="AK2196" s="765"/>
      <c r="AL2196" s="765"/>
      <c r="AM2196" s="765"/>
      <c r="AN2196" s="765"/>
      <c r="AO2196" s="765"/>
      <c r="AP2196" s="765"/>
      <c r="AQ2196" s="765"/>
      <c r="BC2196" s="1148"/>
      <c r="BD2196" s="13"/>
    </row>
    <row r="2197" s="695" customFormat="1" customHeight="1" spans="1:56">
      <c r="A2197" s="529"/>
      <c r="B2197" s="163"/>
      <c r="C2197" s="1198"/>
      <c r="D2197" s="409"/>
      <c r="E2197" s="676"/>
      <c r="F2197" s="1157"/>
      <c r="G2197" s="388"/>
      <c r="H2197" s="388"/>
      <c r="I2197" s="991"/>
      <c r="J2197" s="388"/>
      <c r="K2197" s="660"/>
      <c r="L2197" s="217"/>
      <c r="M2197" s="388"/>
      <c r="N2197" s="388"/>
      <c r="O2197" s="215"/>
      <c r="P2197" s="388"/>
      <c r="Q2197" s="388"/>
      <c r="R2197" s="215"/>
      <c r="S2197" s="1158"/>
      <c r="T2197" s="528"/>
      <c r="U2197" s="765"/>
      <c r="V2197" s="765"/>
      <c r="W2197" s="765"/>
      <c r="X2197" s="765"/>
      <c r="Y2197" s="765"/>
      <c r="Z2197" s="765"/>
      <c r="AA2197" s="765"/>
      <c r="AB2197" s="765"/>
      <c r="AC2197" s="765"/>
      <c r="AD2197" s="765"/>
      <c r="AE2197" s="765"/>
      <c r="AF2197" s="765"/>
      <c r="AG2197" s="765"/>
      <c r="AH2197" s="765"/>
      <c r="AI2197" s="765"/>
      <c r="AJ2197" s="765"/>
      <c r="AK2197" s="765"/>
      <c r="AL2197" s="765"/>
      <c r="AM2197" s="765"/>
      <c r="AN2197" s="765"/>
      <c r="AO2197" s="765"/>
      <c r="AP2197" s="765"/>
      <c r="AQ2197" s="765"/>
      <c r="BC2197" s="1148"/>
      <c r="BD2197" s="13"/>
    </row>
    <row r="2198" s="695" customFormat="1" customHeight="1" spans="1:56">
      <c r="A2198" s="529"/>
      <c r="B2198" s="163"/>
      <c r="C2198" s="1198"/>
      <c r="D2198" s="409"/>
      <c r="E2198" s="676"/>
      <c r="F2198" s="1157"/>
      <c r="G2198" s="388"/>
      <c r="H2198" s="388"/>
      <c r="I2198" s="991"/>
      <c r="J2198" s="388"/>
      <c r="K2198" s="660"/>
      <c r="L2198" s="217"/>
      <c r="M2198" s="388"/>
      <c r="N2198" s="388"/>
      <c r="O2198" s="215"/>
      <c r="P2198" s="388"/>
      <c r="Q2198" s="388"/>
      <c r="R2198" s="215"/>
      <c r="S2198" s="1158"/>
      <c r="T2198" s="528"/>
      <c r="U2198" s="765"/>
      <c r="V2198" s="765"/>
      <c r="W2198" s="765"/>
      <c r="X2198" s="765"/>
      <c r="Y2198" s="765"/>
      <c r="Z2198" s="765"/>
      <c r="AA2198" s="765"/>
      <c r="AB2198" s="765"/>
      <c r="AC2198" s="765"/>
      <c r="AD2198" s="765"/>
      <c r="AE2198" s="765"/>
      <c r="AF2198" s="765"/>
      <c r="AG2198" s="765"/>
      <c r="AH2198" s="765"/>
      <c r="AI2198" s="765"/>
      <c r="AJ2198" s="765"/>
      <c r="AK2198" s="765"/>
      <c r="AL2198" s="765"/>
      <c r="AM2198" s="765"/>
      <c r="AN2198" s="765"/>
      <c r="AO2198" s="765"/>
      <c r="AP2198" s="765"/>
      <c r="AQ2198" s="765"/>
      <c r="BC2198" s="1148"/>
      <c r="BD2198" s="13"/>
    </row>
    <row r="2199" s="695" customFormat="1" customHeight="1" spans="1:56">
      <c r="A2199" s="529"/>
      <c r="B2199" s="163"/>
      <c r="C2199" s="1198"/>
      <c r="D2199" s="409"/>
      <c r="E2199" s="676"/>
      <c r="F2199" s="1157"/>
      <c r="G2199" s="388"/>
      <c r="H2199" s="388"/>
      <c r="I2199" s="991"/>
      <c r="J2199" s="388"/>
      <c r="K2199" s="660"/>
      <c r="L2199" s="217"/>
      <c r="M2199" s="388"/>
      <c r="N2199" s="388"/>
      <c r="O2199" s="215"/>
      <c r="P2199" s="388"/>
      <c r="Q2199" s="388"/>
      <c r="R2199" s="215"/>
      <c r="S2199" s="1158"/>
      <c r="T2199" s="528"/>
      <c r="U2199" s="765"/>
      <c r="V2199" s="765"/>
      <c r="W2199" s="765"/>
      <c r="X2199" s="765"/>
      <c r="Y2199" s="765"/>
      <c r="Z2199" s="765"/>
      <c r="AA2199" s="765"/>
      <c r="AB2199" s="765"/>
      <c r="AC2199" s="765"/>
      <c r="AD2199" s="765"/>
      <c r="AE2199" s="765"/>
      <c r="AF2199" s="765"/>
      <c r="AG2199" s="765"/>
      <c r="AH2199" s="765"/>
      <c r="AI2199" s="765"/>
      <c r="AJ2199" s="765"/>
      <c r="AK2199" s="765"/>
      <c r="AL2199" s="765"/>
      <c r="AM2199" s="765"/>
      <c r="AN2199" s="765"/>
      <c r="AO2199" s="765"/>
      <c r="AP2199" s="765"/>
      <c r="AQ2199" s="765"/>
      <c r="BC2199" s="1148"/>
      <c r="BD2199" s="13"/>
    </row>
    <row r="2200" s="695" customFormat="1" customHeight="1" spans="1:56">
      <c r="A2200" s="529"/>
      <c r="B2200" s="163"/>
      <c r="C2200" s="1198"/>
      <c r="D2200" s="409"/>
      <c r="E2200" s="676"/>
      <c r="F2200" s="1157"/>
      <c r="G2200" s="388"/>
      <c r="H2200" s="388"/>
      <c r="I2200" s="991"/>
      <c r="J2200" s="388"/>
      <c r="K2200" s="660"/>
      <c r="L2200" s="217"/>
      <c r="M2200" s="388"/>
      <c r="N2200" s="388"/>
      <c r="O2200" s="215"/>
      <c r="P2200" s="388"/>
      <c r="Q2200" s="388"/>
      <c r="R2200" s="215"/>
      <c r="S2200" s="1158"/>
      <c r="T2200" s="528"/>
      <c r="U2200" s="765"/>
      <c r="V2200" s="765"/>
      <c r="W2200" s="765"/>
      <c r="X2200" s="765"/>
      <c r="Y2200" s="765"/>
      <c r="Z2200" s="765"/>
      <c r="AA2200" s="765"/>
      <c r="AB2200" s="765"/>
      <c r="AC2200" s="765"/>
      <c r="AD2200" s="765"/>
      <c r="AE2200" s="765"/>
      <c r="AF2200" s="765"/>
      <c r="AG2200" s="765"/>
      <c r="AH2200" s="765"/>
      <c r="AI2200" s="765"/>
      <c r="AJ2200" s="765"/>
      <c r="AK2200" s="765"/>
      <c r="AL2200" s="765"/>
      <c r="AM2200" s="765"/>
      <c r="AN2200" s="765"/>
      <c r="AO2200" s="765"/>
      <c r="AP2200" s="765"/>
      <c r="AQ2200" s="765"/>
      <c r="BC2200" s="1148"/>
      <c r="BD2200" s="13"/>
    </row>
    <row r="2201" s="695" customFormat="1" customHeight="1" spans="1:56">
      <c r="A2201" s="529"/>
      <c r="B2201" s="163"/>
      <c r="C2201" s="1198"/>
      <c r="D2201" s="409"/>
      <c r="E2201" s="676"/>
      <c r="F2201" s="1157"/>
      <c r="G2201" s="388"/>
      <c r="H2201" s="388"/>
      <c r="I2201" s="991"/>
      <c r="J2201" s="388"/>
      <c r="K2201" s="660"/>
      <c r="L2201" s="217"/>
      <c r="M2201" s="388"/>
      <c r="N2201" s="388"/>
      <c r="O2201" s="215"/>
      <c r="P2201" s="388"/>
      <c r="Q2201" s="388"/>
      <c r="R2201" s="215"/>
      <c r="S2201" s="1158"/>
      <c r="T2201" s="528"/>
      <c r="U2201" s="765"/>
      <c r="V2201" s="765"/>
      <c r="W2201" s="765"/>
      <c r="X2201" s="765"/>
      <c r="Y2201" s="765"/>
      <c r="Z2201" s="765"/>
      <c r="AA2201" s="765"/>
      <c r="AB2201" s="765"/>
      <c r="AC2201" s="765"/>
      <c r="AD2201" s="765"/>
      <c r="AE2201" s="765"/>
      <c r="AF2201" s="765"/>
      <c r="AG2201" s="765"/>
      <c r="AH2201" s="765"/>
      <c r="AI2201" s="765"/>
      <c r="AJ2201" s="765"/>
      <c r="AK2201" s="765"/>
      <c r="AL2201" s="765"/>
      <c r="AM2201" s="765"/>
      <c r="AN2201" s="765"/>
      <c r="AO2201" s="765"/>
      <c r="AP2201" s="765"/>
      <c r="AQ2201" s="765"/>
      <c r="BC2201" s="1148"/>
      <c r="BD2201" s="13"/>
    </row>
    <row r="2202" s="695" customFormat="1" customHeight="1" spans="1:56">
      <c r="A2202" s="529"/>
      <c r="B2202" s="163"/>
      <c r="C2202" s="1198"/>
      <c r="D2202" s="409"/>
      <c r="E2202" s="676"/>
      <c r="F2202" s="1157"/>
      <c r="G2202" s="388"/>
      <c r="H2202" s="388"/>
      <c r="I2202" s="991"/>
      <c r="J2202" s="388"/>
      <c r="K2202" s="660"/>
      <c r="L2202" s="217"/>
      <c r="M2202" s="388"/>
      <c r="N2202" s="388"/>
      <c r="O2202" s="215"/>
      <c r="P2202" s="388"/>
      <c r="Q2202" s="388"/>
      <c r="R2202" s="215"/>
      <c r="S2202" s="1158"/>
      <c r="T2202" s="528"/>
      <c r="U2202" s="765"/>
      <c r="V2202" s="765"/>
      <c r="W2202" s="765"/>
      <c r="X2202" s="765"/>
      <c r="Y2202" s="765"/>
      <c r="Z2202" s="765"/>
      <c r="AA2202" s="765"/>
      <c r="AB2202" s="765"/>
      <c r="AC2202" s="765"/>
      <c r="AD2202" s="765"/>
      <c r="AE2202" s="765"/>
      <c r="AF2202" s="765"/>
      <c r="AG2202" s="765"/>
      <c r="AH2202" s="765"/>
      <c r="AI2202" s="765"/>
      <c r="AJ2202" s="765"/>
      <c r="AK2202" s="765"/>
      <c r="AL2202" s="765"/>
      <c r="AM2202" s="765"/>
      <c r="AN2202" s="765"/>
      <c r="AO2202" s="765"/>
      <c r="AP2202" s="765"/>
      <c r="AQ2202" s="765"/>
      <c r="BC2202" s="1148"/>
      <c r="BD2202" s="13"/>
    </row>
    <row r="2203" s="695" customFormat="1" customHeight="1" spans="1:56">
      <c r="A2203" s="529"/>
      <c r="B2203" s="163"/>
      <c r="C2203" s="1198"/>
      <c r="D2203" s="409"/>
      <c r="E2203" s="676"/>
      <c r="F2203" s="1157"/>
      <c r="G2203" s="388"/>
      <c r="H2203" s="388"/>
      <c r="I2203" s="991"/>
      <c r="J2203" s="388"/>
      <c r="K2203" s="660"/>
      <c r="L2203" s="217"/>
      <c r="M2203" s="388"/>
      <c r="N2203" s="388"/>
      <c r="O2203" s="215"/>
      <c r="P2203" s="388"/>
      <c r="Q2203" s="388"/>
      <c r="R2203" s="215"/>
      <c r="S2203" s="1158"/>
      <c r="T2203" s="528"/>
      <c r="U2203" s="765"/>
      <c r="V2203" s="765"/>
      <c r="W2203" s="765"/>
      <c r="X2203" s="765"/>
      <c r="Y2203" s="765"/>
      <c r="Z2203" s="765"/>
      <c r="AA2203" s="765"/>
      <c r="AB2203" s="765"/>
      <c r="AC2203" s="765"/>
      <c r="AD2203" s="765"/>
      <c r="AE2203" s="765"/>
      <c r="AF2203" s="765"/>
      <c r="AG2203" s="765"/>
      <c r="AH2203" s="765"/>
      <c r="AI2203" s="765"/>
      <c r="AJ2203" s="765"/>
      <c r="AK2203" s="765"/>
      <c r="AL2203" s="765"/>
      <c r="AM2203" s="765"/>
      <c r="AN2203" s="765"/>
      <c r="AO2203" s="765"/>
      <c r="AP2203" s="765"/>
      <c r="AQ2203" s="765"/>
      <c r="BC2203" s="1148"/>
      <c r="BD2203" s="13"/>
    </row>
    <row r="2204" s="695" customFormat="1" customHeight="1" spans="1:56">
      <c r="A2204" s="529"/>
      <c r="B2204" s="163"/>
      <c r="C2204" s="1198"/>
      <c r="D2204" s="409"/>
      <c r="E2204" s="676"/>
      <c r="F2204" s="1157"/>
      <c r="G2204" s="388"/>
      <c r="H2204" s="388"/>
      <c r="I2204" s="991"/>
      <c r="J2204" s="388"/>
      <c r="K2204" s="660"/>
      <c r="L2204" s="217"/>
      <c r="M2204" s="388"/>
      <c r="N2204" s="388"/>
      <c r="O2204" s="215"/>
      <c r="P2204" s="388"/>
      <c r="Q2204" s="388"/>
      <c r="R2204" s="215"/>
      <c r="S2204" s="1158"/>
      <c r="T2204" s="528"/>
      <c r="U2204" s="765"/>
      <c r="V2204" s="765"/>
      <c r="W2204" s="765"/>
      <c r="X2204" s="765"/>
      <c r="Y2204" s="765"/>
      <c r="Z2204" s="765"/>
      <c r="AA2204" s="765"/>
      <c r="AB2204" s="765"/>
      <c r="AC2204" s="765"/>
      <c r="AD2204" s="765"/>
      <c r="AE2204" s="765"/>
      <c r="AF2204" s="765"/>
      <c r="AG2204" s="765"/>
      <c r="AH2204" s="765"/>
      <c r="AI2204" s="765"/>
      <c r="AJ2204" s="765"/>
      <c r="AK2204" s="765"/>
      <c r="AL2204" s="765"/>
      <c r="AM2204" s="765"/>
      <c r="AN2204" s="765"/>
      <c r="AO2204" s="765"/>
      <c r="AP2204" s="765"/>
      <c r="AQ2204" s="765"/>
      <c r="BC2204" s="1148"/>
      <c r="BD2204" s="13"/>
    </row>
    <row r="2205" s="695" customFormat="1" customHeight="1" spans="1:56">
      <c r="A2205" s="529"/>
      <c r="B2205" s="163"/>
      <c r="C2205" s="1198"/>
      <c r="D2205" s="409"/>
      <c r="E2205" s="676"/>
      <c r="F2205" s="1157"/>
      <c r="G2205" s="388"/>
      <c r="H2205" s="388"/>
      <c r="I2205" s="991"/>
      <c r="J2205" s="388"/>
      <c r="K2205" s="660"/>
      <c r="L2205" s="217"/>
      <c r="M2205" s="388"/>
      <c r="N2205" s="388"/>
      <c r="O2205" s="215"/>
      <c r="P2205" s="388"/>
      <c r="Q2205" s="388"/>
      <c r="R2205" s="215"/>
      <c r="S2205" s="1158"/>
      <c r="T2205" s="528"/>
      <c r="U2205" s="765"/>
      <c r="V2205" s="765"/>
      <c r="W2205" s="765"/>
      <c r="X2205" s="765"/>
      <c r="Y2205" s="765"/>
      <c r="Z2205" s="765"/>
      <c r="AA2205" s="765"/>
      <c r="AB2205" s="765"/>
      <c r="AC2205" s="765"/>
      <c r="AD2205" s="765"/>
      <c r="AE2205" s="765"/>
      <c r="AF2205" s="765"/>
      <c r="AG2205" s="765"/>
      <c r="AH2205" s="765"/>
      <c r="AI2205" s="765"/>
      <c r="AJ2205" s="765"/>
      <c r="AK2205" s="765"/>
      <c r="AL2205" s="765"/>
      <c r="AM2205" s="765"/>
      <c r="AN2205" s="765"/>
      <c r="AO2205" s="765"/>
      <c r="AP2205" s="765"/>
      <c r="AQ2205" s="765"/>
      <c r="BC2205" s="1148"/>
      <c r="BD2205" s="13"/>
    </row>
    <row r="2206" s="695" customFormat="1" customHeight="1" spans="1:56">
      <c r="A2206" s="529"/>
      <c r="B2206" s="163"/>
      <c r="C2206" s="1198"/>
      <c r="D2206" s="409"/>
      <c r="E2206" s="676"/>
      <c r="F2206" s="1157"/>
      <c r="G2206" s="388"/>
      <c r="H2206" s="388"/>
      <c r="I2206" s="991"/>
      <c r="J2206" s="388"/>
      <c r="K2206" s="660"/>
      <c r="L2206" s="217"/>
      <c r="M2206" s="388"/>
      <c r="N2206" s="388"/>
      <c r="O2206" s="215"/>
      <c r="P2206" s="388"/>
      <c r="Q2206" s="388"/>
      <c r="R2206" s="215"/>
      <c r="S2206" s="1158"/>
      <c r="T2206" s="528"/>
      <c r="U2206" s="765"/>
      <c r="V2206" s="765"/>
      <c r="W2206" s="765"/>
      <c r="X2206" s="765"/>
      <c r="Y2206" s="765"/>
      <c r="Z2206" s="765"/>
      <c r="AA2206" s="765"/>
      <c r="AB2206" s="765"/>
      <c r="AC2206" s="765"/>
      <c r="AD2206" s="765"/>
      <c r="AE2206" s="765"/>
      <c r="AF2206" s="765"/>
      <c r="AG2206" s="765"/>
      <c r="AH2206" s="765"/>
      <c r="AI2206" s="765"/>
      <c r="AJ2206" s="765"/>
      <c r="AK2206" s="765"/>
      <c r="AL2206" s="765"/>
      <c r="AM2206" s="765"/>
      <c r="AN2206" s="765"/>
      <c r="AO2206" s="765"/>
      <c r="AP2206" s="765"/>
      <c r="AQ2206" s="765"/>
      <c r="BC2206" s="1148"/>
      <c r="BD2206" s="13"/>
    </row>
    <row r="2207" s="695" customFormat="1" customHeight="1" spans="1:56">
      <c r="A2207" s="529"/>
      <c r="B2207" s="163"/>
      <c r="C2207" s="1198"/>
      <c r="D2207" s="409"/>
      <c r="E2207" s="676"/>
      <c r="F2207" s="1157"/>
      <c r="G2207" s="388"/>
      <c r="H2207" s="388"/>
      <c r="I2207" s="991"/>
      <c r="J2207" s="388"/>
      <c r="K2207" s="660"/>
      <c r="L2207" s="217"/>
      <c r="M2207" s="388"/>
      <c r="N2207" s="388"/>
      <c r="O2207" s="215"/>
      <c r="P2207" s="388"/>
      <c r="Q2207" s="388"/>
      <c r="R2207" s="215"/>
      <c r="S2207" s="1158"/>
      <c r="T2207" s="528"/>
      <c r="U2207" s="765"/>
      <c r="V2207" s="765"/>
      <c r="W2207" s="765"/>
      <c r="X2207" s="765"/>
      <c r="Y2207" s="765"/>
      <c r="Z2207" s="765"/>
      <c r="AA2207" s="765"/>
      <c r="AB2207" s="765"/>
      <c r="AC2207" s="765"/>
      <c r="AD2207" s="765"/>
      <c r="AE2207" s="765"/>
      <c r="AF2207" s="765"/>
      <c r="AG2207" s="765"/>
      <c r="AH2207" s="765"/>
      <c r="AI2207" s="765"/>
      <c r="AJ2207" s="765"/>
      <c r="AK2207" s="765"/>
      <c r="AL2207" s="765"/>
      <c r="AM2207" s="765"/>
      <c r="AN2207" s="765"/>
      <c r="AO2207" s="765"/>
      <c r="AP2207" s="765"/>
      <c r="AQ2207" s="765"/>
      <c r="BC2207" s="1148"/>
      <c r="BD2207" s="13"/>
    </row>
    <row r="2208" s="695" customFormat="1" customHeight="1" spans="1:56">
      <c r="A2208" s="529"/>
      <c r="B2208" s="163"/>
      <c r="C2208" s="1198"/>
      <c r="D2208" s="409"/>
      <c r="E2208" s="676"/>
      <c r="F2208" s="1157"/>
      <c r="G2208" s="388"/>
      <c r="H2208" s="388"/>
      <c r="I2208" s="991"/>
      <c r="J2208" s="388"/>
      <c r="K2208" s="660"/>
      <c r="L2208" s="217"/>
      <c r="M2208" s="388"/>
      <c r="N2208" s="388"/>
      <c r="O2208" s="215"/>
      <c r="P2208" s="388"/>
      <c r="Q2208" s="388"/>
      <c r="R2208" s="215"/>
      <c r="S2208" s="1158"/>
      <c r="T2208" s="528"/>
      <c r="U2208" s="765"/>
      <c r="V2208" s="765"/>
      <c r="W2208" s="765"/>
      <c r="X2208" s="765"/>
      <c r="Y2208" s="765"/>
      <c r="Z2208" s="765"/>
      <c r="AA2208" s="765"/>
      <c r="AB2208" s="765"/>
      <c r="AC2208" s="765"/>
      <c r="AD2208" s="765"/>
      <c r="AE2208" s="765"/>
      <c r="AF2208" s="765"/>
      <c r="AG2208" s="765"/>
      <c r="AH2208" s="765"/>
      <c r="AI2208" s="765"/>
      <c r="AJ2208" s="765"/>
      <c r="AK2208" s="765"/>
      <c r="AL2208" s="765"/>
      <c r="AM2208" s="765"/>
      <c r="AN2208" s="765"/>
      <c r="AO2208" s="765"/>
      <c r="AP2208" s="765"/>
      <c r="AQ2208" s="765"/>
      <c r="BC2208" s="1148"/>
      <c r="BD2208" s="13"/>
    </row>
    <row r="2209" s="695" customFormat="1" customHeight="1" spans="1:56">
      <c r="A2209" s="529"/>
      <c r="B2209" s="163"/>
      <c r="C2209" s="1198"/>
      <c r="D2209" s="409"/>
      <c r="E2209" s="676"/>
      <c r="F2209" s="1157"/>
      <c r="G2209" s="388"/>
      <c r="H2209" s="388"/>
      <c r="I2209" s="991"/>
      <c r="J2209" s="388"/>
      <c r="K2209" s="660"/>
      <c r="L2209" s="217"/>
      <c r="M2209" s="388"/>
      <c r="N2209" s="388"/>
      <c r="O2209" s="215"/>
      <c r="P2209" s="388"/>
      <c r="Q2209" s="388"/>
      <c r="R2209" s="215"/>
      <c r="S2209" s="1158"/>
      <c r="T2209" s="528"/>
      <c r="U2209" s="765"/>
      <c r="V2209" s="765"/>
      <c r="W2209" s="765"/>
      <c r="X2209" s="765"/>
      <c r="Y2209" s="765"/>
      <c r="Z2209" s="765"/>
      <c r="AA2209" s="765"/>
      <c r="AB2209" s="765"/>
      <c r="AC2209" s="765"/>
      <c r="AD2209" s="765"/>
      <c r="AE2209" s="765"/>
      <c r="AF2209" s="765"/>
      <c r="AG2209" s="765"/>
      <c r="AH2209" s="765"/>
      <c r="AI2209" s="765"/>
      <c r="AJ2209" s="765"/>
      <c r="AK2209" s="765"/>
      <c r="AL2209" s="765"/>
      <c r="AM2209" s="765"/>
      <c r="AN2209" s="765"/>
      <c r="AO2209" s="765"/>
      <c r="AP2209" s="765"/>
      <c r="AQ2209" s="765"/>
      <c r="BC2209" s="1148"/>
      <c r="BD2209" s="13"/>
    </row>
    <row r="2210" s="695" customFormat="1" customHeight="1" spans="1:56">
      <c r="A2210" s="529"/>
      <c r="B2210" s="163"/>
      <c r="C2210" s="1198"/>
      <c r="D2210" s="409"/>
      <c r="E2210" s="676"/>
      <c r="F2210" s="1157"/>
      <c r="G2210" s="388"/>
      <c r="H2210" s="388"/>
      <c r="I2210" s="991"/>
      <c r="J2210" s="388"/>
      <c r="K2210" s="660"/>
      <c r="L2210" s="217"/>
      <c r="M2210" s="388"/>
      <c r="N2210" s="388"/>
      <c r="O2210" s="215"/>
      <c r="P2210" s="388"/>
      <c r="Q2210" s="388"/>
      <c r="R2210" s="215"/>
      <c r="S2210" s="1158"/>
      <c r="T2210" s="528"/>
      <c r="U2210" s="765"/>
      <c r="V2210" s="765"/>
      <c r="W2210" s="765"/>
      <c r="X2210" s="765"/>
      <c r="Y2210" s="765"/>
      <c r="Z2210" s="765"/>
      <c r="AA2210" s="765"/>
      <c r="AB2210" s="765"/>
      <c r="AC2210" s="765"/>
      <c r="AD2210" s="765"/>
      <c r="AE2210" s="765"/>
      <c r="AF2210" s="765"/>
      <c r="AG2210" s="765"/>
      <c r="AH2210" s="765"/>
      <c r="AI2210" s="765"/>
      <c r="AJ2210" s="765"/>
      <c r="AK2210" s="765"/>
      <c r="AL2210" s="765"/>
      <c r="AM2210" s="765"/>
      <c r="AN2210" s="765"/>
      <c r="AO2210" s="765"/>
      <c r="AP2210" s="765"/>
      <c r="AQ2210" s="765"/>
      <c r="BC2210" s="1148"/>
      <c r="BD2210" s="13"/>
    </row>
    <row r="2211" s="695" customFormat="1" customHeight="1" spans="1:56">
      <c r="A2211" s="529"/>
      <c r="B2211" s="163"/>
      <c r="C2211" s="1198"/>
      <c r="D2211" s="409"/>
      <c r="E2211" s="676"/>
      <c r="F2211" s="1157"/>
      <c r="G2211" s="388"/>
      <c r="H2211" s="388"/>
      <c r="I2211" s="991"/>
      <c r="J2211" s="388"/>
      <c r="K2211" s="660"/>
      <c r="L2211" s="217"/>
      <c r="M2211" s="388"/>
      <c r="N2211" s="388"/>
      <c r="O2211" s="215"/>
      <c r="P2211" s="388"/>
      <c r="Q2211" s="388"/>
      <c r="R2211" s="215"/>
      <c r="S2211" s="1158"/>
      <c r="T2211" s="528"/>
      <c r="U2211" s="765"/>
      <c r="V2211" s="765"/>
      <c r="W2211" s="765"/>
      <c r="X2211" s="765"/>
      <c r="Y2211" s="765"/>
      <c r="Z2211" s="765"/>
      <c r="AA2211" s="765"/>
      <c r="AB2211" s="765"/>
      <c r="AC2211" s="765"/>
      <c r="AD2211" s="765"/>
      <c r="AE2211" s="765"/>
      <c r="AF2211" s="765"/>
      <c r="AG2211" s="765"/>
      <c r="AH2211" s="765"/>
      <c r="AI2211" s="765"/>
      <c r="AJ2211" s="765"/>
      <c r="AK2211" s="765"/>
      <c r="AL2211" s="765"/>
      <c r="AM2211" s="765"/>
      <c r="AN2211" s="765"/>
      <c r="AO2211" s="765"/>
      <c r="AP2211" s="765"/>
      <c r="AQ2211" s="765"/>
      <c r="BC2211" s="1148"/>
      <c r="BD2211" s="13"/>
    </row>
    <row r="2212" s="695" customFormat="1" customHeight="1" spans="1:56">
      <c r="A2212" s="529"/>
      <c r="B2212" s="163"/>
      <c r="C2212" s="1198"/>
      <c r="D2212" s="409"/>
      <c r="E2212" s="676"/>
      <c r="F2212" s="1157"/>
      <c r="G2212" s="388"/>
      <c r="H2212" s="388"/>
      <c r="I2212" s="991"/>
      <c r="J2212" s="388"/>
      <c r="K2212" s="660"/>
      <c r="L2212" s="217"/>
      <c r="M2212" s="388"/>
      <c r="N2212" s="388"/>
      <c r="O2212" s="215"/>
      <c r="P2212" s="388"/>
      <c r="Q2212" s="388"/>
      <c r="R2212" s="215"/>
      <c r="S2212" s="1158"/>
      <c r="T2212" s="528"/>
      <c r="U2212" s="765"/>
      <c r="V2212" s="765"/>
      <c r="W2212" s="765"/>
      <c r="X2212" s="765"/>
      <c r="Y2212" s="765"/>
      <c r="Z2212" s="765"/>
      <c r="AA2212" s="765"/>
      <c r="AB2212" s="765"/>
      <c r="AC2212" s="765"/>
      <c r="AD2212" s="765"/>
      <c r="AE2212" s="765"/>
      <c r="AF2212" s="765"/>
      <c r="AG2212" s="765"/>
      <c r="AH2212" s="765"/>
      <c r="AI2212" s="765"/>
      <c r="AJ2212" s="765"/>
      <c r="AK2212" s="765"/>
      <c r="AL2212" s="765"/>
      <c r="AM2212" s="765"/>
      <c r="AN2212" s="765"/>
      <c r="AO2212" s="765"/>
      <c r="AP2212" s="765"/>
      <c r="AQ2212" s="765"/>
      <c r="BC2212" s="1148"/>
      <c r="BD2212" s="13"/>
    </row>
    <row r="2213" s="695" customFormat="1" customHeight="1" spans="1:56">
      <c r="A2213" s="529"/>
      <c r="B2213" s="163"/>
      <c r="C2213" s="1198"/>
      <c r="D2213" s="409"/>
      <c r="E2213" s="676"/>
      <c r="F2213" s="1157"/>
      <c r="G2213" s="388"/>
      <c r="H2213" s="388"/>
      <c r="I2213" s="991"/>
      <c r="J2213" s="388"/>
      <c r="K2213" s="660"/>
      <c r="L2213" s="217"/>
      <c r="M2213" s="388"/>
      <c r="N2213" s="388"/>
      <c r="O2213" s="215"/>
      <c r="P2213" s="388"/>
      <c r="Q2213" s="388"/>
      <c r="R2213" s="215"/>
      <c r="S2213" s="1158"/>
      <c r="T2213" s="528"/>
      <c r="U2213" s="765"/>
      <c r="V2213" s="765"/>
      <c r="W2213" s="765"/>
      <c r="X2213" s="765"/>
      <c r="Y2213" s="765"/>
      <c r="Z2213" s="765"/>
      <c r="AA2213" s="765"/>
      <c r="AB2213" s="765"/>
      <c r="AC2213" s="765"/>
      <c r="AD2213" s="765"/>
      <c r="AE2213" s="765"/>
      <c r="AF2213" s="765"/>
      <c r="AG2213" s="765"/>
      <c r="AH2213" s="765"/>
      <c r="AI2213" s="765"/>
      <c r="AJ2213" s="765"/>
      <c r="AK2213" s="765"/>
      <c r="AL2213" s="765"/>
      <c r="AM2213" s="765"/>
      <c r="AN2213" s="765"/>
      <c r="AO2213" s="765"/>
      <c r="AP2213" s="765"/>
      <c r="AQ2213" s="765"/>
      <c r="BC2213" s="1148"/>
      <c r="BD2213" s="13"/>
    </row>
    <row r="2214" s="695" customFormat="1" customHeight="1" spans="1:56">
      <c r="A2214" s="529"/>
      <c r="B2214" s="163"/>
      <c r="C2214" s="1198"/>
      <c r="D2214" s="409"/>
      <c r="E2214" s="676"/>
      <c r="F2214" s="1157"/>
      <c r="G2214" s="388"/>
      <c r="H2214" s="388"/>
      <c r="I2214" s="991"/>
      <c r="J2214" s="388"/>
      <c r="K2214" s="660"/>
      <c r="L2214" s="217"/>
      <c r="M2214" s="388"/>
      <c r="N2214" s="388"/>
      <c r="O2214" s="215"/>
      <c r="P2214" s="388"/>
      <c r="Q2214" s="388"/>
      <c r="R2214" s="215"/>
      <c r="S2214" s="1158"/>
      <c r="T2214" s="528"/>
      <c r="U2214" s="765"/>
      <c r="V2214" s="765"/>
      <c r="W2214" s="765"/>
      <c r="X2214" s="765"/>
      <c r="Y2214" s="765"/>
      <c r="Z2214" s="765"/>
      <c r="AA2214" s="765"/>
      <c r="AB2214" s="765"/>
      <c r="AC2214" s="765"/>
      <c r="AD2214" s="765"/>
      <c r="AE2214" s="765"/>
      <c r="AF2214" s="765"/>
      <c r="AG2214" s="765"/>
      <c r="AH2214" s="765"/>
      <c r="AI2214" s="765"/>
      <c r="AJ2214" s="765"/>
      <c r="AK2214" s="765"/>
      <c r="AL2214" s="765"/>
      <c r="AM2214" s="765"/>
      <c r="AN2214" s="765"/>
      <c r="AO2214" s="765"/>
      <c r="AP2214" s="765"/>
      <c r="AQ2214" s="765"/>
      <c r="BC2214" s="1148"/>
      <c r="BD2214" s="13"/>
    </row>
    <row r="2215" s="695" customFormat="1" customHeight="1" spans="1:56">
      <c r="A2215" s="529"/>
      <c r="B2215" s="163"/>
      <c r="C2215" s="1198"/>
      <c r="D2215" s="409"/>
      <c r="E2215" s="676"/>
      <c r="F2215" s="1157"/>
      <c r="G2215" s="388"/>
      <c r="H2215" s="388"/>
      <c r="I2215" s="991"/>
      <c r="J2215" s="388"/>
      <c r="K2215" s="660"/>
      <c r="L2215" s="217"/>
      <c r="M2215" s="388"/>
      <c r="N2215" s="388"/>
      <c r="O2215" s="215"/>
      <c r="P2215" s="388"/>
      <c r="Q2215" s="388"/>
      <c r="R2215" s="215"/>
      <c r="S2215" s="1158"/>
      <c r="T2215" s="528"/>
      <c r="U2215" s="765"/>
      <c r="V2215" s="765"/>
      <c r="W2215" s="765"/>
      <c r="X2215" s="765"/>
      <c r="Y2215" s="765"/>
      <c r="Z2215" s="765"/>
      <c r="AA2215" s="765"/>
      <c r="AB2215" s="765"/>
      <c r="AC2215" s="765"/>
      <c r="AD2215" s="765"/>
      <c r="AE2215" s="765"/>
      <c r="AF2215" s="765"/>
      <c r="AG2215" s="765"/>
      <c r="AH2215" s="765"/>
      <c r="AI2215" s="765"/>
      <c r="AJ2215" s="765"/>
      <c r="AK2215" s="765"/>
      <c r="AL2215" s="765"/>
      <c r="AM2215" s="765"/>
      <c r="AN2215" s="765"/>
      <c r="AO2215" s="765"/>
      <c r="AP2215" s="765"/>
      <c r="AQ2215" s="765"/>
      <c r="BC2215" s="1148"/>
      <c r="BD2215" s="13"/>
    </row>
    <row r="2216" s="695" customFormat="1" customHeight="1" spans="1:56">
      <c r="A2216" s="529"/>
      <c r="B2216" s="163"/>
      <c r="C2216" s="1198"/>
      <c r="D2216" s="409"/>
      <c r="E2216" s="676"/>
      <c r="F2216" s="1157"/>
      <c r="G2216" s="388"/>
      <c r="H2216" s="388"/>
      <c r="I2216" s="991"/>
      <c r="J2216" s="388"/>
      <c r="K2216" s="660"/>
      <c r="L2216" s="217"/>
      <c r="M2216" s="388"/>
      <c r="N2216" s="388"/>
      <c r="O2216" s="215"/>
      <c r="P2216" s="388"/>
      <c r="Q2216" s="388"/>
      <c r="R2216" s="215"/>
      <c r="S2216" s="1158"/>
      <c r="T2216" s="528"/>
      <c r="U2216" s="765"/>
      <c r="V2216" s="765"/>
      <c r="W2216" s="765"/>
      <c r="X2216" s="765"/>
      <c r="Y2216" s="765"/>
      <c r="Z2216" s="765"/>
      <c r="AA2216" s="765"/>
      <c r="AB2216" s="765"/>
      <c r="AC2216" s="765"/>
      <c r="AD2216" s="765"/>
      <c r="AE2216" s="765"/>
      <c r="AF2216" s="765"/>
      <c r="AG2216" s="765"/>
      <c r="AH2216" s="765"/>
      <c r="AI2216" s="765"/>
      <c r="AJ2216" s="765"/>
      <c r="AK2216" s="765"/>
      <c r="AL2216" s="765"/>
      <c r="AM2216" s="765"/>
      <c r="AN2216" s="765"/>
      <c r="AO2216" s="765"/>
      <c r="AP2216" s="765"/>
      <c r="AQ2216" s="765"/>
      <c r="BC2216" s="1148"/>
      <c r="BD2216" s="13"/>
    </row>
    <row r="2217" s="695" customFormat="1" customHeight="1" spans="1:56">
      <c r="A2217" s="513"/>
      <c r="B2217" s="163"/>
      <c r="C2217" s="1198"/>
      <c r="D2217" s="409"/>
      <c r="E2217" s="676"/>
      <c r="F2217" s="1157"/>
      <c r="G2217" s="388"/>
      <c r="H2217" s="388"/>
      <c r="I2217" s="991"/>
      <c r="J2217" s="388"/>
      <c r="K2217" s="660"/>
      <c r="L2217" s="217"/>
      <c r="M2217" s="388"/>
      <c r="N2217" s="388"/>
      <c r="O2217" s="215"/>
      <c r="P2217" s="388"/>
      <c r="Q2217" s="388"/>
      <c r="R2217" s="215"/>
      <c r="S2217" s="1158"/>
      <c r="T2217" s="528"/>
      <c r="U2217" s="765"/>
      <c r="V2217" s="765"/>
      <c r="W2217" s="765"/>
      <c r="X2217" s="765"/>
      <c r="Y2217" s="765"/>
      <c r="Z2217" s="765"/>
      <c r="AA2217" s="765"/>
      <c r="AB2217" s="765"/>
      <c r="AC2217" s="765"/>
      <c r="AD2217" s="765"/>
      <c r="AE2217" s="765"/>
      <c r="AF2217" s="765"/>
      <c r="AG2217" s="765"/>
      <c r="AH2217" s="765"/>
      <c r="AI2217" s="765"/>
      <c r="AJ2217" s="765"/>
      <c r="AK2217" s="765"/>
      <c r="AL2217" s="765"/>
      <c r="AM2217" s="765"/>
      <c r="AN2217" s="765"/>
      <c r="AO2217" s="765"/>
      <c r="AP2217" s="765"/>
      <c r="AQ2217" s="765"/>
      <c r="BC2217" s="1148"/>
      <c r="BD2217" s="13"/>
    </row>
    <row r="2218" s="695" customFormat="1" customHeight="1" spans="1:56">
      <c r="A2218" s="513"/>
      <c r="B2218" s="163"/>
      <c r="C2218" s="1198"/>
      <c r="D2218" s="409"/>
      <c r="E2218" s="676"/>
      <c r="F2218" s="1157"/>
      <c r="G2218" s="388"/>
      <c r="H2218" s="388"/>
      <c r="I2218" s="991"/>
      <c r="J2218" s="388"/>
      <c r="K2218" s="660"/>
      <c r="L2218" s="217"/>
      <c r="M2218" s="388"/>
      <c r="N2218" s="388"/>
      <c r="O2218" s="215"/>
      <c r="P2218" s="388"/>
      <c r="Q2218" s="388"/>
      <c r="R2218" s="215"/>
      <c r="S2218" s="1158"/>
      <c r="T2218" s="528"/>
      <c r="U2218" s="765"/>
      <c r="V2218" s="765"/>
      <c r="W2218" s="765"/>
      <c r="X2218" s="765"/>
      <c r="Y2218" s="765"/>
      <c r="Z2218" s="765"/>
      <c r="AA2218" s="765"/>
      <c r="AB2218" s="765"/>
      <c r="AC2218" s="765"/>
      <c r="AD2218" s="765"/>
      <c r="AE2218" s="765"/>
      <c r="AF2218" s="765"/>
      <c r="AG2218" s="765"/>
      <c r="AH2218" s="765"/>
      <c r="AI2218" s="765"/>
      <c r="AJ2218" s="765"/>
      <c r="AK2218" s="765"/>
      <c r="AL2218" s="765"/>
      <c r="AM2218" s="765"/>
      <c r="AN2218" s="765"/>
      <c r="AO2218" s="765"/>
      <c r="AP2218" s="765"/>
      <c r="AQ2218" s="765"/>
      <c r="BC2218" s="1148"/>
      <c r="BD2218" s="13"/>
    </row>
    <row r="2219" s="695" customFormat="1" customHeight="1" spans="1:56">
      <c r="A2219" s="513"/>
      <c r="B2219" s="163"/>
      <c r="C2219" s="1198"/>
      <c r="D2219" s="409"/>
      <c r="E2219" s="676"/>
      <c r="F2219" s="1157"/>
      <c r="G2219" s="388"/>
      <c r="H2219" s="388"/>
      <c r="I2219" s="991"/>
      <c r="J2219" s="388"/>
      <c r="K2219" s="660"/>
      <c r="L2219" s="217"/>
      <c r="M2219" s="388"/>
      <c r="N2219" s="388"/>
      <c r="O2219" s="215"/>
      <c r="P2219" s="388"/>
      <c r="Q2219" s="388"/>
      <c r="R2219" s="215"/>
      <c r="S2219" s="1158"/>
      <c r="T2219" s="528"/>
      <c r="U2219" s="765"/>
      <c r="V2219" s="765"/>
      <c r="W2219" s="765"/>
      <c r="X2219" s="765"/>
      <c r="Y2219" s="765"/>
      <c r="Z2219" s="765"/>
      <c r="AA2219" s="765"/>
      <c r="AB2219" s="765"/>
      <c r="AC2219" s="765"/>
      <c r="AD2219" s="765"/>
      <c r="AE2219" s="765"/>
      <c r="AF2219" s="765"/>
      <c r="AG2219" s="765"/>
      <c r="AH2219" s="765"/>
      <c r="AI2219" s="765"/>
      <c r="AJ2219" s="765"/>
      <c r="AK2219" s="765"/>
      <c r="AL2219" s="765"/>
      <c r="AM2219" s="765"/>
      <c r="AN2219" s="765"/>
      <c r="AO2219" s="765"/>
      <c r="AP2219" s="765"/>
      <c r="AQ2219" s="765"/>
      <c r="BC2219" s="1148"/>
      <c r="BD2219" s="13"/>
    </row>
    <row r="2220" s="695" customFormat="1" customHeight="1" spans="1:56">
      <c r="A2220" s="513"/>
      <c r="B2220" s="163"/>
      <c r="C2220" s="1198"/>
      <c r="D2220" s="409"/>
      <c r="E2220" s="676"/>
      <c r="F2220" s="1157"/>
      <c r="G2220" s="388"/>
      <c r="H2220" s="388"/>
      <c r="I2220" s="991"/>
      <c r="J2220" s="388"/>
      <c r="K2220" s="660"/>
      <c r="L2220" s="217"/>
      <c r="M2220" s="388"/>
      <c r="N2220" s="388"/>
      <c r="O2220" s="215"/>
      <c r="P2220" s="388"/>
      <c r="Q2220" s="388"/>
      <c r="R2220" s="215"/>
      <c r="S2220" s="1158"/>
      <c r="T2220" s="528"/>
      <c r="U2220" s="765"/>
      <c r="V2220" s="765"/>
      <c r="W2220" s="765"/>
      <c r="X2220" s="765"/>
      <c r="Y2220" s="765"/>
      <c r="Z2220" s="765"/>
      <c r="AA2220" s="765"/>
      <c r="AB2220" s="765"/>
      <c r="AC2220" s="765"/>
      <c r="AD2220" s="765"/>
      <c r="AE2220" s="765"/>
      <c r="AF2220" s="765"/>
      <c r="AG2220" s="765"/>
      <c r="AH2220" s="765"/>
      <c r="AI2220" s="765"/>
      <c r="AJ2220" s="765"/>
      <c r="AK2220" s="765"/>
      <c r="AL2220" s="765"/>
      <c r="AM2220" s="765"/>
      <c r="AN2220" s="765"/>
      <c r="AO2220" s="765"/>
      <c r="AP2220" s="765"/>
      <c r="AQ2220" s="765"/>
      <c r="BC2220" s="1148"/>
      <c r="BD2220" s="13"/>
    </row>
    <row r="2221" s="695" customFormat="1" customHeight="1" spans="1:56">
      <c r="A2221" s="513"/>
      <c r="B2221" s="163"/>
      <c r="C2221" s="1198"/>
      <c r="D2221" s="409"/>
      <c r="E2221" s="676"/>
      <c r="F2221" s="1157"/>
      <c r="G2221" s="388"/>
      <c r="H2221" s="388"/>
      <c r="I2221" s="991"/>
      <c r="J2221" s="388"/>
      <c r="K2221" s="660"/>
      <c r="L2221" s="217"/>
      <c r="M2221" s="388"/>
      <c r="N2221" s="388"/>
      <c r="O2221" s="215"/>
      <c r="P2221" s="388"/>
      <c r="Q2221" s="388"/>
      <c r="R2221" s="215"/>
      <c r="S2221" s="1158"/>
      <c r="T2221" s="528"/>
      <c r="U2221" s="765"/>
      <c r="V2221" s="765"/>
      <c r="W2221" s="765"/>
      <c r="X2221" s="765"/>
      <c r="Y2221" s="765"/>
      <c r="Z2221" s="765"/>
      <c r="AA2221" s="765"/>
      <c r="AB2221" s="765"/>
      <c r="AC2221" s="765"/>
      <c r="AD2221" s="765"/>
      <c r="AE2221" s="765"/>
      <c r="AF2221" s="765"/>
      <c r="AG2221" s="765"/>
      <c r="AH2221" s="765"/>
      <c r="AI2221" s="765"/>
      <c r="AJ2221" s="765"/>
      <c r="AK2221" s="765"/>
      <c r="AL2221" s="765"/>
      <c r="AM2221" s="765"/>
      <c r="AN2221" s="765"/>
      <c r="AO2221" s="765"/>
      <c r="AP2221" s="765"/>
      <c r="AQ2221" s="765"/>
      <c r="BC2221" s="1148"/>
      <c r="BD2221" s="13"/>
    </row>
    <row r="2222" s="695" customFormat="1" customHeight="1" spans="1:56">
      <c r="A2222" s="513"/>
      <c r="B2222" s="163"/>
      <c r="C2222" s="1198"/>
      <c r="D2222" s="409"/>
      <c r="E2222" s="676"/>
      <c r="F2222" s="1157"/>
      <c r="G2222" s="388"/>
      <c r="H2222" s="388"/>
      <c r="I2222" s="991"/>
      <c r="J2222" s="388"/>
      <c r="K2222" s="660"/>
      <c r="L2222" s="217"/>
      <c r="M2222" s="388"/>
      <c r="N2222" s="388"/>
      <c r="O2222" s="215"/>
      <c r="P2222" s="388"/>
      <c r="Q2222" s="388"/>
      <c r="R2222" s="215"/>
      <c r="S2222" s="1158"/>
      <c r="T2222" s="528"/>
      <c r="U2222" s="765"/>
      <c r="V2222" s="765"/>
      <c r="W2222" s="765"/>
      <c r="X2222" s="765"/>
      <c r="Y2222" s="765"/>
      <c r="Z2222" s="765"/>
      <c r="AA2222" s="765"/>
      <c r="AB2222" s="765"/>
      <c r="AC2222" s="765"/>
      <c r="AD2222" s="765"/>
      <c r="AE2222" s="765"/>
      <c r="AF2222" s="765"/>
      <c r="AG2222" s="765"/>
      <c r="AH2222" s="765"/>
      <c r="AI2222" s="765"/>
      <c r="AJ2222" s="765"/>
      <c r="AK2222" s="765"/>
      <c r="AL2222" s="765"/>
      <c r="AM2222" s="765"/>
      <c r="AN2222" s="765"/>
      <c r="AO2222" s="765"/>
      <c r="AP2222" s="765"/>
      <c r="AQ2222" s="765"/>
      <c r="BC2222" s="1148"/>
      <c r="BD2222" s="13"/>
    </row>
    <row r="2223" s="695" customFormat="1" customHeight="1" spans="1:56">
      <c r="A2223" s="513"/>
      <c r="B2223" s="163"/>
      <c r="C2223" s="1198"/>
      <c r="D2223" s="409"/>
      <c r="E2223" s="676"/>
      <c r="F2223" s="1157"/>
      <c r="G2223" s="388"/>
      <c r="H2223" s="388"/>
      <c r="I2223" s="991"/>
      <c r="J2223" s="388"/>
      <c r="K2223" s="660"/>
      <c r="L2223" s="217"/>
      <c r="M2223" s="388"/>
      <c r="N2223" s="388"/>
      <c r="O2223" s="215"/>
      <c r="P2223" s="388"/>
      <c r="Q2223" s="388"/>
      <c r="R2223" s="215"/>
      <c r="S2223" s="1158"/>
      <c r="T2223" s="528"/>
      <c r="U2223" s="765"/>
      <c r="V2223" s="765"/>
      <c r="W2223" s="765"/>
      <c r="X2223" s="765"/>
      <c r="Y2223" s="765"/>
      <c r="Z2223" s="765"/>
      <c r="AA2223" s="765"/>
      <c r="AB2223" s="765"/>
      <c r="AC2223" s="765"/>
      <c r="AD2223" s="765"/>
      <c r="AE2223" s="765"/>
      <c r="AF2223" s="765"/>
      <c r="AG2223" s="765"/>
      <c r="AH2223" s="765"/>
      <c r="AI2223" s="765"/>
      <c r="AJ2223" s="765"/>
      <c r="AK2223" s="765"/>
      <c r="AL2223" s="765"/>
      <c r="AM2223" s="765"/>
      <c r="AN2223" s="765"/>
      <c r="AO2223" s="765"/>
      <c r="AP2223" s="765"/>
      <c r="AQ2223" s="765"/>
      <c r="BC2223" s="1148"/>
      <c r="BD2223" s="13"/>
    </row>
    <row r="2224" s="695" customFormat="1" customHeight="1" spans="1:56">
      <c r="A2224" s="513"/>
      <c r="B2224" s="163"/>
      <c r="C2224" s="1198"/>
      <c r="D2224" s="409"/>
      <c r="E2224" s="676"/>
      <c r="F2224" s="1157"/>
      <c r="G2224" s="388"/>
      <c r="H2224" s="388"/>
      <c r="I2224" s="991"/>
      <c r="J2224" s="388"/>
      <c r="K2224" s="660"/>
      <c r="L2224" s="217"/>
      <c r="M2224" s="388"/>
      <c r="N2224" s="388"/>
      <c r="O2224" s="215"/>
      <c r="P2224" s="388"/>
      <c r="Q2224" s="388"/>
      <c r="R2224" s="215"/>
      <c r="S2224" s="1158"/>
      <c r="T2224" s="528"/>
      <c r="U2224" s="765"/>
      <c r="V2224" s="765"/>
      <c r="W2224" s="765"/>
      <c r="X2224" s="765"/>
      <c r="Y2224" s="765"/>
      <c r="Z2224" s="765"/>
      <c r="AA2224" s="765"/>
      <c r="AB2224" s="765"/>
      <c r="AC2224" s="765"/>
      <c r="AD2224" s="765"/>
      <c r="AE2224" s="765"/>
      <c r="AF2224" s="765"/>
      <c r="AG2224" s="765"/>
      <c r="AH2224" s="765"/>
      <c r="AI2224" s="765"/>
      <c r="AJ2224" s="765"/>
      <c r="AK2224" s="765"/>
      <c r="AL2224" s="765"/>
      <c r="AM2224" s="765"/>
      <c r="AN2224" s="765"/>
      <c r="AO2224" s="765"/>
      <c r="AP2224" s="765"/>
      <c r="AQ2224" s="765"/>
      <c r="BC2224" s="1148"/>
      <c r="BD2224" s="13"/>
    </row>
    <row r="2225" s="695" customFormat="1" customHeight="1" spans="1:56">
      <c r="A2225" s="513"/>
      <c r="B2225" s="163"/>
      <c r="C2225" s="1198"/>
      <c r="D2225" s="409"/>
      <c r="E2225" s="676"/>
      <c r="F2225" s="1157"/>
      <c r="G2225" s="388"/>
      <c r="H2225" s="388"/>
      <c r="I2225" s="991"/>
      <c r="J2225" s="388"/>
      <c r="K2225" s="660"/>
      <c r="L2225" s="217"/>
      <c r="M2225" s="388"/>
      <c r="N2225" s="388"/>
      <c r="O2225" s="215"/>
      <c r="P2225" s="388"/>
      <c r="Q2225" s="388"/>
      <c r="R2225" s="215"/>
      <c r="S2225" s="1158"/>
      <c r="T2225" s="528"/>
      <c r="U2225" s="765"/>
      <c r="V2225" s="765"/>
      <c r="W2225" s="765"/>
      <c r="X2225" s="765"/>
      <c r="Y2225" s="765"/>
      <c r="Z2225" s="765"/>
      <c r="AA2225" s="765"/>
      <c r="AB2225" s="765"/>
      <c r="AC2225" s="765"/>
      <c r="AD2225" s="765"/>
      <c r="AE2225" s="765"/>
      <c r="AF2225" s="765"/>
      <c r="AG2225" s="765"/>
      <c r="AH2225" s="765"/>
      <c r="AI2225" s="765"/>
      <c r="AJ2225" s="765"/>
      <c r="AK2225" s="765"/>
      <c r="AL2225" s="765"/>
      <c r="AM2225" s="765"/>
      <c r="AN2225" s="765"/>
      <c r="AO2225" s="765"/>
      <c r="AP2225" s="765"/>
      <c r="AQ2225" s="765"/>
      <c r="BC2225" s="1148"/>
      <c r="BD2225" s="13"/>
    </row>
    <row r="2226" s="695" customFormat="1" customHeight="1" spans="1:56">
      <c r="A2226" s="513"/>
      <c r="B2226" s="163"/>
      <c r="C2226" s="1198"/>
      <c r="D2226" s="409"/>
      <c r="E2226" s="676"/>
      <c r="F2226" s="1157"/>
      <c r="G2226" s="388"/>
      <c r="H2226" s="388"/>
      <c r="I2226" s="991"/>
      <c r="J2226" s="388"/>
      <c r="K2226" s="660"/>
      <c r="L2226" s="217"/>
      <c r="M2226" s="388"/>
      <c r="N2226" s="388"/>
      <c r="O2226" s="215"/>
      <c r="P2226" s="388"/>
      <c r="Q2226" s="388"/>
      <c r="R2226" s="215"/>
      <c r="S2226" s="1158"/>
      <c r="T2226" s="528"/>
      <c r="U2226" s="765"/>
      <c r="V2226" s="765"/>
      <c r="W2226" s="765"/>
      <c r="X2226" s="765"/>
      <c r="Y2226" s="765"/>
      <c r="Z2226" s="765"/>
      <c r="AA2226" s="765"/>
      <c r="AB2226" s="765"/>
      <c r="AC2226" s="765"/>
      <c r="AD2226" s="765"/>
      <c r="AE2226" s="765"/>
      <c r="AF2226" s="765"/>
      <c r="AG2226" s="765"/>
      <c r="AH2226" s="765"/>
      <c r="AI2226" s="765"/>
      <c r="AJ2226" s="765"/>
      <c r="AK2226" s="765"/>
      <c r="AL2226" s="765"/>
      <c r="AM2226" s="765"/>
      <c r="AN2226" s="765"/>
      <c r="AO2226" s="765"/>
      <c r="AP2226" s="765"/>
      <c r="AQ2226" s="765"/>
      <c r="BC2226" s="1148"/>
      <c r="BD2226" s="13"/>
    </row>
    <row r="2227" s="695" customFormat="1" customHeight="1" spans="1:56">
      <c r="A2227" s="513"/>
      <c r="B2227" s="163"/>
      <c r="C2227" s="1198"/>
      <c r="D2227" s="409"/>
      <c r="E2227" s="676"/>
      <c r="F2227" s="1157"/>
      <c r="G2227" s="388"/>
      <c r="H2227" s="388"/>
      <c r="I2227" s="991"/>
      <c r="J2227" s="388"/>
      <c r="K2227" s="660"/>
      <c r="L2227" s="217"/>
      <c r="M2227" s="388"/>
      <c r="N2227" s="388"/>
      <c r="O2227" s="215"/>
      <c r="P2227" s="388"/>
      <c r="Q2227" s="388"/>
      <c r="R2227" s="215"/>
      <c r="S2227" s="1158"/>
      <c r="T2227" s="528"/>
      <c r="U2227" s="765"/>
      <c r="V2227" s="765"/>
      <c r="W2227" s="765"/>
      <c r="X2227" s="765"/>
      <c r="Y2227" s="765"/>
      <c r="Z2227" s="765"/>
      <c r="AA2227" s="765"/>
      <c r="AB2227" s="765"/>
      <c r="AC2227" s="765"/>
      <c r="AD2227" s="765"/>
      <c r="AE2227" s="765"/>
      <c r="AF2227" s="765"/>
      <c r="AG2227" s="765"/>
      <c r="AH2227" s="765"/>
      <c r="AI2227" s="765"/>
      <c r="AJ2227" s="765"/>
      <c r="AK2227" s="765"/>
      <c r="AL2227" s="765"/>
      <c r="AM2227" s="765"/>
      <c r="AN2227" s="765"/>
      <c r="AO2227" s="765"/>
      <c r="AP2227" s="765"/>
      <c r="AQ2227" s="765"/>
      <c r="BC2227" s="1148"/>
      <c r="BD2227" s="13"/>
    </row>
    <row r="2228" s="695" customFormat="1" customHeight="1" spans="1:56">
      <c r="A2228" s="513"/>
      <c r="B2228" s="163"/>
      <c r="C2228" s="1198"/>
      <c r="D2228" s="409"/>
      <c r="E2228" s="676"/>
      <c r="F2228" s="1157"/>
      <c r="G2228" s="388"/>
      <c r="H2228" s="388"/>
      <c r="I2228" s="991"/>
      <c r="J2228" s="388"/>
      <c r="K2228" s="660"/>
      <c r="L2228" s="217"/>
      <c r="M2228" s="388"/>
      <c r="N2228" s="388"/>
      <c r="O2228" s="388"/>
      <c r="P2228" s="388"/>
      <c r="Q2228" s="388"/>
      <c r="R2228" s="215"/>
      <c r="S2228" s="1158"/>
      <c r="T2228" s="528"/>
      <c r="U2228" s="765"/>
      <c r="V2228" s="765"/>
      <c r="W2228" s="765"/>
      <c r="X2228" s="765"/>
      <c r="Y2228" s="765"/>
      <c r="Z2228" s="765"/>
      <c r="AA2228" s="765"/>
      <c r="AB2228" s="765"/>
      <c r="AC2228" s="765"/>
      <c r="AD2228" s="765"/>
      <c r="AE2228" s="765"/>
      <c r="AF2228" s="765"/>
      <c r="AG2228" s="765"/>
      <c r="AH2228" s="765"/>
      <c r="AI2228" s="765"/>
      <c r="AJ2228" s="765"/>
      <c r="AK2228" s="765"/>
      <c r="AL2228" s="765"/>
      <c r="AM2228" s="765"/>
      <c r="AN2228" s="765"/>
      <c r="AO2228" s="765"/>
      <c r="AP2228" s="765"/>
      <c r="AQ2228" s="765"/>
      <c r="BC2228" s="1148"/>
      <c r="BD2228" s="13"/>
    </row>
    <row r="2229" s="695" customFormat="1" customHeight="1" spans="1:56">
      <c r="A2229" s="513"/>
      <c r="B2229" s="163"/>
      <c r="C2229" s="1198"/>
      <c r="D2229" s="409"/>
      <c r="E2229" s="676"/>
      <c r="F2229" s="1157"/>
      <c r="G2229" s="388"/>
      <c r="H2229" s="388"/>
      <c r="I2229" s="991"/>
      <c r="J2229" s="388"/>
      <c r="K2229" s="660"/>
      <c r="L2229" s="217"/>
      <c r="M2229" s="388"/>
      <c r="N2229" s="388"/>
      <c r="O2229" s="215"/>
      <c r="P2229" s="388"/>
      <c r="Q2229" s="388"/>
      <c r="R2229" s="215"/>
      <c r="S2229" s="1158"/>
      <c r="T2229" s="528"/>
      <c r="U2229" s="765"/>
      <c r="V2229" s="765"/>
      <c r="W2229" s="765"/>
      <c r="X2229" s="765"/>
      <c r="Y2229" s="765"/>
      <c r="Z2229" s="765"/>
      <c r="AA2229" s="765"/>
      <c r="AB2229" s="765"/>
      <c r="AC2229" s="765"/>
      <c r="AD2229" s="765"/>
      <c r="AE2229" s="765"/>
      <c r="AF2229" s="765"/>
      <c r="AG2229" s="765"/>
      <c r="AH2229" s="765"/>
      <c r="AI2229" s="765"/>
      <c r="AJ2229" s="765"/>
      <c r="AK2229" s="765"/>
      <c r="AL2229" s="765"/>
      <c r="AM2229" s="765"/>
      <c r="AN2229" s="765"/>
      <c r="AO2229" s="765"/>
      <c r="AP2229" s="765"/>
      <c r="AQ2229" s="765"/>
      <c r="BC2229" s="1148"/>
      <c r="BD2229" s="13"/>
    </row>
    <row r="2230" s="695" customFormat="1" customHeight="1" spans="1:56">
      <c r="A2230" s="513"/>
      <c r="B2230" s="163"/>
      <c r="C2230" s="1198"/>
      <c r="D2230" s="409"/>
      <c r="E2230" s="676"/>
      <c r="F2230" s="1157"/>
      <c r="G2230" s="388"/>
      <c r="H2230" s="388"/>
      <c r="I2230" s="991"/>
      <c r="J2230" s="388"/>
      <c r="K2230" s="660"/>
      <c r="L2230" s="217"/>
      <c r="M2230" s="388"/>
      <c r="N2230" s="388"/>
      <c r="O2230" s="215"/>
      <c r="P2230" s="388"/>
      <c r="Q2230" s="388"/>
      <c r="R2230" s="217"/>
      <c r="S2230" s="1158"/>
      <c r="T2230" s="528"/>
      <c r="U2230" s="765"/>
      <c r="V2230" s="765"/>
      <c r="W2230" s="765"/>
      <c r="X2230" s="765"/>
      <c r="Y2230" s="765"/>
      <c r="Z2230" s="765"/>
      <c r="AA2230" s="765"/>
      <c r="AB2230" s="765"/>
      <c r="AC2230" s="765"/>
      <c r="AD2230" s="765"/>
      <c r="AE2230" s="765"/>
      <c r="AF2230" s="765"/>
      <c r="AG2230" s="765"/>
      <c r="AH2230" s="765"/>
      <c r="AI2230" s="765"/>
      <c r="AJ2230" s="765"/>
      <c r="AK2230" s="765"/>
      <c r="AL2230" s="765"/>
      <c r="AM2230" s="765"/>
      <c r="AN2230" s="765"/>
      <c r="AO2230" s="765"/>
      <c r="AP2230" s="765"/>
      <c r="AQ2230" s="765"/>
      <c r="BC2230" s="1148"/>
      <c r="BD2230" s="13"/>
    </row>
    <row r="2231" s="695" customFormat="1" customHeight="1" spans="1:56">
      <c r="A2231" s="513"/>
      <c r="B2231" s="163"/>
      <c r="C2231" s="1198"/>
      <c r="D2231" s="409"/>
      <c r="E2231" s="676"/>
      <c r="F2231" s="1157"/>
      <c r="G2231" s="388"/>
      <c r="H2231" s="388"/>
      <c r="I2231" s="991"/>
      <c r="J2231" s="388"/>
      <c r="K2231" s="660"/>
      <c r="L2231" s="217"/>
      <c r="M2231" s="388"/>
      <c r="N2231" s="388"/>
      <c r="O2231" s="215"/>
      <c r="P2231" s="388"/>
      <c r="Q2231" s="388"/>
      <c r="R2231" s="217"/>
      <c r="S2231" s="1158"/>
      <c r="T2231" s="528"/>
      <c r="U2231" s="765"/>
      <c r="V2231" s="765"/>
      <c r="W2231" s="765"/>
      <c r="X2231" s="765"/>
      <c r="Y2231" s="765"/>
      <c r="Z2231" s="765"/>
      <c r="AA2231" s="765"/>
      <c r="AB2231" s="765"/>
      <c r="AC2231" s="765"/>
      <c r="AD2231" s="765"/>
      <c r="AE2231" s="765"/>
      <c r="AF2231" s="765"/>
      <c r="AG2231" s="765"/>
      <c r="AH2231" s="765"/>
      <c r="AI2231" s="765"/>
      <c r="AJ2231" s="765"/>
      <c r="AK2231" s="765"/>
      <c r="AL2231" s="765"/>
      <c r="AM2231" s="765"/>
      <c r="AN2231" s="765"/>
      <c r="AO2231" s="765"/>
      <c r="AP2231" s="765"/>
      <c r="AQ2231" s="765"/>
      <c r="BC2231" s="1148"/>
      <c r="BD2231" s="13"/>
    </row>
    <row r="2232" s="695" customFormat="1" customHeight="1" spans="1:56">
      <c r="A2232" s="513"/>
      <c r="B2232" s="163"/>
      <c r="C2232" s="1198"/>
      <c r="D2232" s="409"/>
      <c r="E2232" s="676"/>
      <c r="F2232" s="1157"/>
      <c r="G2232" s="388"/>
      <c r="H2232" s="388"/>
      <c r="I2232" s="991"/>
      <c r="J2232" s="388"/>
      <c r="K2232" s="660"/>
      <c r="L2232" s="217"/>
      <c r="M2232" s="388"/>
      <c r="N2232" s="388"/>
      <c r="O2232" s="215"/>
      <c r="P2232" s="388"/>
      <c r="Q2232" s="388"/>
      <c r="R2232" s="217"/>
      <c r="S2232" s="1158"/>
      <c r="T2232" s="528"/>
      <c r="U2232" s="765"/>
      <c r="V2232" s="765"/>
      <c r="W2232" s="765"/>
      <c r="X2232" s="765"/>
      <c r="Y2232" s="765"/>
      <c r="Z2232" s="765"/>
      <c r="AA2232" s="765"/>
      <c r="AB2232" s="765"/>
      <c r="AC2232" s="765"/>
      <c r="AD2232" s="765"/>
      <c r="AE2232" s="765"/>
      <c r="AF2232" s="765"/>
      <c r="AG2232" s="765"/>
      <c r="AH2232" s="765"/>
      <c r="AI2232" s="765"/>
      <c r="AJ2232" s="765"/>
      <c r="AK2232" s="765"/>
      <c r="AL2232" s="765"/>
      <c r="AM2232" s="765"/>
      <c r="AN2232" s="765"/>
      <c r="AO2232" s="765"/>
      <c r="AP2232" s="765"/>
      <c r="AQ2232" s="765"/>
      <c r="BC2232" s="1148"/>
      <c r="BD2232" s="13"/>
    </row>
    <row r="2233" s="695" customFormat="1" customHeight="1" spans="1:56">
      <c r="A2233" s="513"/>
      <c r="B2233" s="163"/>
      <c r="C2233" s="1198"/>
      <c r="D2233" s="409"/>
      <c r="E2233" s="676"/>
      <c r="F2233" s="1157"/>
      <c r="G2233" s="388"/>
      <c r="H2233" s="388"/>
      <c r="I2233" s="991"/>
      <c r="J2233" s="388"/>
      <c r="K2233" s="660"/>
      <c r="L2233" s="217"/>
      <c r="M2233" s="388"/>
      <c r="N2233" s="388"/>
      <c r="O2233" s="215"/>
      <c r="P2233" s="388"/>
      <c r="Q2233" s="388"/>
      <c r="R2233" s="215"/>
      <c r="S2233" s="1158"/>
      <c r="T2233" s="528"/>
      <c r="U2233" s="765"/>
      <c r="V2233" s="765"/>
      <c r="W2233" s="765"/>
      <c r="X2233" s="765"/>
      <c r="Y2233" s="765"/>
      <c r="Z2233" s="765"/>
      <c r="AA2233" s="765"/>
      <c r="AB2233" s="765"/>
      <c r="AC2233" s="765"/>
      <c r="AD2233" s="765"/>
      <c r="AE2233" s="765"/>
      <c r="AF2233" s="765"/>
      <c r="AG2233" s="765"/>
      <c r="AH2233" s="765"/>
      <c r="AI2233" s="765"/>
      <c r="AJ2233" s="765"/>
      <c r="AK2233" s="765"/>
      <c r="AL2233" s="765"/>
      <c r="AM2233" s="765"/>
      <c r="AN2233" s="765"/>
      <c r="AO2233" s="765"/>
      <c r="AP2233" s="765"/>
      <c r="AQ2233" s="765"/>
      <c r="BC2233" s="1148"/>
      <c r="BD2233" s="13"/>
    </row>
    <row r="2234" s="695" customFormat="1" customHeight="1" spans="1:56">
      <c r="A2234" s="513"/>
      <c r="B2234" s="163"/>
      <c r="C2234" s="1198"/>
      <c r="D2234" s="409"/>
      <c r="E2234" s="676"/>
      <c r="F2234" s="1157"/>
      <c r="G2234" s="388"/>
      <c r="H2234" s="388"/>
      <c r="I2234" s="991"/>
      <c r="J2234" s="388"/>
      <c r="K2234" s="660"/>
      <c r="L2234" s="217"/>
      <c r="M2234" s="388"/>
      <c r="N2234" s="388"/>
      <c r="O2234" s="215"/>
      <c r="P2234" s="388"/>
      <c r="Q2234" s="388"/>
      <c r="R2234" s="215"/>
      <c r="S2234" s="1158"/>
      <c r="T2234" s="528"/>
      <c r="U2234" s="765"/>
      <c r="V2234" s="765"/>
      <c r="W2234" s="765"/>
      <c r="X2234" s="765"/>
      <c r="Y2234" s="765"/>
      <c r="Z2234" s="765"/>
      <c r="AA2234" s="765"/>
      <c r="AB2234" s="765"/>
      <c r="AC2234" s="765"/>
      <c r="AD2234" s="765"/>
      <c r="AE2234" s="765"/>
      <c r="AF2234" s="765"/>
      <c r="AG2234" s="765"/>
      <c r="AH2234" s="765"/>
      <c r="AI2234" s="765"/>
      <c r="AJ2234" s="765"/>
      <c r="AK2234" s="765"/>
      <c r="AL2234" s="765"/>
      <c r="AM2234" s="765"/>
      <c r="AN2234" s="765"/>
      <c r="AO2234" s="765"/>
      <c r="AP2234" s="765"/>
      <c r="AQ2234" s="765"/>
      <c r="BC2234" s="1148"/>
      <c r="BD2234" s="13"/>
    </row>
    <row r="2235" s="695" customFormat="1" customHeight="1" spans="1:56">
      <c r="A2235" s="513"/>
      <c r="B2235" s="163"/>
      <c r="C2235" s="1198"/>
      <c r="D2235" s="409"/>
      <c r="E2235" s="676"/>
      <c r="F2235" s="1157"/>
      <c r="G2235" s="388"/>
      <c r="H2235" s="388"/>
      <c r="I2235" s="991"/>
      <c r="J2235" s="388"/>
      <c r="K2235" s="660"/>
      <c r="L2235" s="217"/>
      <c r="M2235" s="388"/>
      <c r="N2235" s="388"/>
      <c r="O2235" s="215"/>
      <c r="P2235" s="388"/>
      <c r="Q2235" s="388"/>
      <c r="R2235" s="215"/>
      <c r="S2235" s="1158"/>
      <c r="T2235" s="528"/>
      <c r="U2235" s="765"/>
      <c r="V2235" s="765"/>
      <c r="W2235" s="765"/>
      <c r="X2235" s="765"/>
      <c r="Y2235" s="765"/>
      <c r="Z2235" s="765"/>
      <c r="AA2235" s="765"/>
      <c r="AB2235" s="765"/>
      <c r="AC2235" s="765"/>
      <c r="AD2235" s="765"/>
      <c r="AE2235" s="765"/>
      <c r="AF2235" s="765"/>
      <c r="AG2235" s="765"/>
      <c r="AH2235" s="765"/>
      <c r="AI2235" s="765"/>
      <c r="AJ2235" s="765"/>
      <c r="AK2235" s="765"/>
      <c r="AL2235" s="765"/>
      <c r="AM2235" s="765"/>
      <c r="AN2235" s="765"/>
      <c r="AO2235" s="765"/>
      <c r="AP2235" s="765"/>
      <c r="AQ2235" s="765"/>
      <c r="BC2235" s="1148"/>
      <c r="BD2235" s="13"/>
    </row>
    <row r="2236" s="695" customFormat="1" customHeight="1" spans="1:56">
      <c r="A2236" s="513"/>
      <c r="B2236" s="163"/>
      <c r="C2236" s="1198"/>
      <c r="D2236" s="409"/>
      <c r="E2236" s="676"/>
      <c r="F2236" s="1157"/>
      <c r="G2236" s="388"/>
      <c r="H2236" s="388"/>
      <c r="I2236" s="991"/>
      <c r="J2236" s="388"/>
      <c r="K2236" s="660"/>
      <c r="L2236" s="217"/>
      <c r="M2236" s="388"/>
      <c r="N2236" s="388"/>
      <c r="O2236" s="215"/>
      <c r="P2236" s="388"/>
      <c r="Q2236" s="388"/>
      <c r="R2236" s="215"/>
      <c r="S2236" s="1158"/>
      <c r="T2236" s="528"/>
      <c r="U2236" s="765"/>
      <c r="V2236" s="765"/>
      <c r="W2236" s="765"/>
      <c r="X2236" s="765"/>
      <c r="Y2236" s="765"/>
      <c r="Z2236" s="765"/>
      <c r="AA2236" s="765"/>
      <c r="AB2236" s="765"/>
      <c r="AC2236" s="765"/>
      <c r="AD2236" s="765"/>
      <c r="AE2236" s="765"/>
      <c r="AF2236" s="765"/>
      <c r="AG2236" s="765"/>
      <c r="AH2236" s="765"/>
      <c r="AI2236" s="765"/>
      <c r="AJ2236" s="765"/>
      <c r="AK2236" s="765"/>
      <c r="AL2236" s="765"/>
      <c r="AM2236" s="765"/>
      <c r="AN2236" s="765"/>
      <c r="AO2236" s="765"/>
      <c r="AP2236" s="765"/>
      <c r="AQ2236" s="765"/>
      <c r="BC2236" s="1148"/>
      <c r="BD2236" s="13"/>
    </row>
    <row r="2237" s="695" customFormat="1" customHeight="1" spans="1:56">
      <c r="A2237" s="513"/>
      <c r="B2237" s="163"/>
      <c r="C2237" s="1198"/>
      <c r="D2237" s="409"/>
      <c r="E2237" s="676"/>
      <c r="F2237" s="1157"/>
      <c r="G2237" s="388"/>
      <c r="H2237" s="388"/>
      <c r="I2237" s="991"/>
      <c r="J2237" s="388"/>
      <c r="K2237" s="660"/>
      <c r="L2237" s="217"/>
      <c r="M2237" s="388"/>
      <c r="N2237" s="388"/>
      <c r="O2237" s="215"/>
      <c r="P2237" s="388"/>
      <c r="Q2237" s="388"/>
      <c r="R2237" s="215"/>
      <c r="S2237" s="1158"/>
      <c r="T2237" s="528"/>
      <c r="U2237" s="765"/>
      <c r="V2237" s="765"/>
      <c r="W2237" s="765"/>
      <c r="X2237" s="765"/>
      <c r="Y2237" s="765"/>
      <c r="Z2237" s="765"/>
      <c r="AA2237" s="765"/>
      <c r="AB2237" s="765"/>
      <c r="AC2237" s="765"/>
      <c r="AD2237" s="765"/>
      <c r="AE2237" s="765"/>
      <c r="AF2237" s="765"/>
      <c r="AG2237" s="765"/>
      <c r="AH2237" s="765"/>
      <c r="AI2237" s="765"/>
      <c r="AJ2237" s="765"/>
      <c r="AK2237" s="765"/>
      <c r="AL2237" s="765"/>
      <c r="AM2237" s="765"/>
      <c r="AN2237" s="765"/>
      <c r="AO2237" s="765"/>
      <c r="AP2237" s="765"/>
      <c r="AQ2237" s="765"/>
      <c r="BC2237" s="1148"/>
      <c r="BD2237" s="13"/>
    </row>
    <row r="2238" s="695" customFormat="1" customHeight="1" spans="1:56">
      <c r="A2238" s="513"/>
      <c r="B2238" s="163"/>
      <c r="C2238" s="1198"/>
      <c r="D2238" s="409"/>
      <c r="E2238" s="676"/>
      <c r="F2238" s="1157"/>
      <c r="G2238" s="388"/>
      <c r="H2238" s="388"/>
      <c r="I2238" s="991"/>
      <c r="J2238" s="388"/>
      <c r="K2238" s="660"/>
      <c r="L2238" s="217"/>
      <c r="M2238" s="388"/>
      <c r="N2238" s="388"/>
      <c r="O2238" s="215"/>
      <c r="P2238" s="388"/>
      <c r="Q2238" s="388"/>
      <c r="R2238" s="215"/>
      <c r="S2238" s="1158"/>
      <c r="T2238" s="528"/>
      <c r="U2238" s="765"/>
      <c r="V2238" s="765"/>
      <c r="W2238" s="765"/>
      <c r="X2238" s="765"/>
      <c r="Y2238" s="765"/>
      <c r="Z2238" s="765"/>
      <c r="AA2238" s="765"/>
      <c r="AB2238" s="765"/>
      <c r="AC2238" s="765"/>
      <c r="AD2238" s="765"/>
      <c r="AE2238" s="765"/>
      <c r="AF2238" s="765"/>
      <c r="AG2238" s="765"/>
      <c r="AH2238" s="765"/>
      <c r="AI2238" s="765"/>
      <c r="AJ2238" s="765"/>
      <c r="AK2238" s="765"/>
      <c r="AL2238" s="765"/>
      <c r="AM2238" s="765"/>
      <c r="AN2238" s="765"/>
      <c r="AO2238" s="765"/>
      <c r="AP2238" s="765"/>
      <c r="AQ2238" s="765"/>
      <c r="BC2238" s="1148"/>
      <c r="BD2238" s="13"/>
    </row>
    <row r="2239" s="695" customFormat="1" customHeight="1" spans="1:56">
      <c r="A2239" s="513"/>
      <c r="B2239" s="163"/>
      <c r="C2239" s="1198"/>
      <c r="D2239" s="409"/>
      <c r="E2239" s="676"/>
      <c r="F2239" s="1157"/>
      <c r="G2239" s="388"/>
      <c r="H2239" s="388"/>
      <c r="I2239" s="991"/>
      <c r="J2239" s="388"/>
      <c r="K2239" s="660"/>
      <c r="L2239" s="217"/>
      <c r="M2239" s="388"/>
      <c r="N2239" s="388"/>
      <c r="O2239" s="215"/>
      <c r="P2239" s="388"/>
      <c r="Q2239" s="388"/>
      <c r="R2239" s="215"/>
      <c r="S2239" s="1158"/>
      <c r="T2239" s="528"/>
      <c r="U2239" s="765"/>
      <c r="V2239" s="765"/>
      <c r="W2239" s="765"/>
      <c r="X2239" s="765"/>
      <c r="Y2239" s="765"/>
      <c r="Z2239" s="765"/>
      <c r="AA2239" s="765"/>
      <c r="AB2239" s="765"/>
      <c r="AC2239" s="765"/>
      <c r="AD2239" s="765"/>
      <c r="AE2239" s="765"/>
      <c r="AF2239" s="765"/>
      <c r="AG2239" s="765"/>
      <c r="AH2239" s="765"/>
      <c r="AI2239" s="765"/>
      <c r="AJ2239" s="765"/>
      <c r="AK2239" s="765"/>
      <c r="AL2239" s="765"/>
      <c r="AM2239" s="765"/>
      <c r="AN2239" s="765"/>
      <c r="AO2239" s="765"/>
      <c r="AP2239" s="765"/>
      <c r="AQ2239" s="765"/>
      <c r="BC2239" s="1148"/>
      <c r="BD2239" s="13"/>
    </row>
    <row r="2240" s="695" customFormat="1" customHeight="1" spans="1:56">
      <c r="A2240" s="513"/>
      <c r="B2240" s="163"/>
      <c r="C2240" s="1198"/>
      <c r="D2240" s="409"/>
      <c r="E2240" s="676"/>
      <c r="F2240" s="1157"/>
      <c r="G2240" s="388"/>
      <c r="H2240" s="388"/>
      <c r="I2240" s="991"/>
      <c r="J2240" s="388"/>
      <c r="K2240" s="660"/>
      <c r="L2240" s="217"/>
      <c r="M2240" s="388"/>
      <c r="N2240" s="388"/>
      <c r="O2240" s="215"/>
      <c r="P2240" s="388"/>
      <c r="Q2240" s="388"/>
      <c r="R2240" s="215"/>
      <c r="S2240" s="1158"/>
      <c r="T2240" s="528"/>
      <c r="U2240" s="765"/>
      <c r="V2240" s="765"/>
      <c r="W2240" s="765"/>
      <c r="X2240" s="765"/>
      <c r="Y2240" s="765"/>
      <c r="Z2240" s="765"/>
      <c r="AA2240" s="765"/>
      <c r="AB2240" s="765"/>
      <c r="AC2240" s="765"/>
      <c r="AD2240" s="765"/>
      <c r="AE2240" s="765"/>
      <c r="AF2240" s="765"/>
      <c r="AG2240" s="765"/>
      <c r="AH2240" s="765"/>
      <c r="AI2240" s="765"/>
      <c r="AJ2240" s="765"/>
      <c r="AK2240" s="765"/>
      <c r="AL2240" s="765"/>
      <c r="AM2240" s="765"/>
      <c r="AN2240" s="765"/>
      <c r="AO2240" s="765"/>
      <c r="AP2240" s="765"/>
      <c r="AQ2240" s="765"/>
      <c r="BC2240" s="1148"/>
      <c r="BD2240" s="13"/>
    </row>
    <row r="2241" s="695" customFormat="1" customHeight="1" spans="1:56">
      <c r="A2241" s="513"/>
      <c r="B2241" s="163"/>
      <c r="C2241" s="1198"/>
      <c r="D2241" s="409"/>
      <c r="E2241" s="676"/>
      <c r="F2241" s="1157"/>
      <c r="G2241" s="388"/>
      <c r="H2241" s="388"/>
      <c r="I2241" s="991"/>
      <c r="J2241" s="388"/>
      <c r="K2241" s="660"/>
      <c r="L2241" s="217"/>
      <c r="M2241" s="388"/>
      <c r="N2241" s="388"/>
      <c r="O2241" s="215"/>
      <c r="P2241" s="388"/>
      <c r="Q2241" s="388"/>
      <c r="R2241" s="215"/>
      <c r="S2241" s="1158"/>
      <c r="T2241" s="528"/>
      <c r="U2241" s="765"/>
      <c r="V2241" s="765"/>
      <c r="W2241" s="765"/>
      <c r="X2241" s="765"/>
      <c r="Y2241" s="765"/>
      <c r="Z2241" s="765"/>
      <c r="AA2241" s="765"/>
      <c r="AB2241" s="765"/>
      <c r="AC2241" s="765"/>
      <c r="AD2241" s="765"/>
      <c r="AE2241" s="765"/>
      <c r="AF2241" s="765"/>
      <c r="AG2241" s="765"/>
      <c r="AH2241" s="765"/>
      <c r="AI2241" s="765"/>
      <c r="AJ2241" s="765"/>
      <c r="AK2241" s="765"/>
      <c r="AL2241" s="765"/>
      <c r="AM2241" s="765"/>
      <c r="AN2241" s="765"/>
      <c r="AO2241" s="765"/>
      <c r="AP2241" s="765"/>
      <c r="AQ2241" s="765"/>
      <c r="BC2241" s="1148"/>
      <c r="BD2241" s="13"/>
    </row>
    <row r="2242" s="695" customFormat="1" customHeight="1" spans="1:56">
      <c r="A2242" s="513"/>
      <c r="B2242" s="163"/>
      <c r="C2242" s="1198"/>
      <c r="D2242" s="409"/>
      <c r="E2242" s="676"/>
      <c r="F2242" s="1157"/>
      <c r="G2242" s="388"/>
      <c r="H2242" s="388"/>
      <c r="I2242" s="991"/>
      <c r="J2242" s="388"/>
      <c r="K2242" s="660"/>
      <c r="L2242" s="217"/>
      <c r="M2242" s="388"/>
      <c r="N2242" s="388"/>
      <c r="O2242" s="215"/>
      <c r="P2242" s="388"/>
      <c r="Q2242" s="388"/>
      <c r="R2242" s="215"/>
      <c r="S2242" s="1158"/>
      <c r="T2242" s="528"/>
      <c r="U2242" s="765"/>
      <c r="V2242" s="765"/>
      <c r="W2242" s="765"/>
      <c r="X2242" s="765"/>
      <c r="Y2242" s="765"/>
      <c r="Z2242" s="765"/>
      <c r="AA2242" s="765"/>
      <c r="AB2242" s="765"/>
      <c r="AC2242" s="765"/>
      <c r="AD2242" s="765"/>
      <c r="AE2242" s="765"/>
      <c r="AF2242" s="765"/>
      <c r="AG2242" s="765"/>
      <c r="AH2242" s="765"/>
      <c r="AI2242" s="765"/>
      <c r="AJ2242" s="765"/>
      <c r="AK2242" s="765"/>
      <c r="AL2242" s="765"/>
      <c r="AM2242" s="765"/>
      <c r="AN2242" s="765"/>
      <c r="AO2242" s="765"/>
      <c r="AP2242" s="765"/>
      <c r="AQ2242" s="765"/>
      <c r="BC2242" s="1148"/>
      <c r="BD2242" s="13"/>
    </row>
    <row r="2243" s="695" customFormat="1" customHeight="1" spans="1:56">
      <c r="A2243" s="513"/>
      <c r="B2243" s="163"/>
      <c r="C2243" s="1198"/>
      <c r="D2243" s="409"/>
      <c r="E2243" s="676"/>
      <c r="F2243" s="1157"/>
      <c r="G2243" s="388"/>
      <c r="H2243" s="388"/>
      <c r="I2243" s="991"/>
      <c r="J2243" s="388"/>
      <c r="K2243" s="660"/>
      <c r="L2243" s="217"/>
      <c r="M2243" s="388"/>
      <c r="N2243" s="388"/>
      <c r="O2243" s="215"/>
      <c r="P2243" s="388"/>
      <c r="Q2243" s="388"/>
      <c r="R2243" s="215"/>
      <c r="S2243" s="1158"/>
      <c r="T2243" s="528"/>
      <c r="U2243" s="765"/>
      <c r="V2243" s="765"/>
      <c r="W2243" s="765"/>
      <c r="X2243" s="765"/>
      <c r="Y2243" s="765"/>
      <c r="Z2243" s="765"/>
      <c r="AA2243" s="765"/>
      <c r="AB2243" s="765"/>
      <c r="AC2243" s="765"/>
      <c r="AD2243" s="765"/>
      <c r="AE2243" s="765"/>
      <c r="AF2243" s="765"/>
      <c r="AG2243" s="765"/>
      <c r="AH2243" s="765"/>
      <c r="AI2243" s="765"/>
      <c r="AJ2243" s="765"/>
      <c r="AK2243" s="765"/>
      <c r="AL2243" s="765"/>
      <c r="AM2243" s="765"/>
      <c r="AN2243" s="765"/>
      <c r="AO2243" s="765"/>
      <c r="AP2243" s="765"/>
      <c r="AQ2243" s="765"/>
      <c r="BC2243" s="1148"/>
      <c r="BD2243" s="13"/>
    </row>
    <row r="2244" s="695" customFormat="1" customHeight="1" spans="1:56">
      <c r="A2244" s="513"/>
      <c r="B2244" s="163"/>
      <c r="C2244" s="1198"/>
      <c r="D2244" s="409"/>
      <c r="E2244" s="952"/>
      <c r="F2244" s="1157"/>
      <c r="G2244" s="388"/>
      <c r="H2244" s="388"/>
      <c r="I2244" s="991"/>
      <c r="J2244" s="388"/>
      <c r="K2244" s="662"/>
      <c r="L2244" s="217"/>
      <c r="M2244" s="388"/>
      <c r="N2244" s="217"/>
      <c r="O2244" s="215"/>
      <c r="P2244" s="388"/>
      <c r="Q2244" s="388"/>
      <c r="R2244" s="215"/>
      <c r="S2244" s="1158"/>
      <c r="T2244" s="679"/>
      <c r="U2244" s="765"/>
      <c r="V2244" s="765"/>
      <c r="W2244" s="765"/>
      <c r="X2244" s="765"/>
      <c r="Y2244" s="765"/>
      <c r="Z2244" s="765"/>
      <c r="AA2244" s="765"/>
      <c r="AB2244" s="765"/>
      <c r="AC2244" s="765"/>
      <c r="AD2244" s="765"/>
      <c r="AE2244" s="765"/>
      <c r="AF2244" s="765"/>
      <c r="AG2244" s="765"/>
      <c r="AH2244" s="765"/>
      <c r="AI2244" s="765"/>
      <c r="AJ2244" s="765"/>
      <c r="AK2244" s="765"/>
      <c r="AL2244" s="765"/>
      <c r="AM2244" s="765"/>
      <c r="AN2244" s="765"/>
      <c r="AO2244" s="765"/>
      <c r="AP2244" s="765"/>
      <c r="AQ2244" s="765"/>
      <c r="BC2244" s="1148"/>
      <c r="BD2244" s="13"/>
    </row>
    <row r="2245" s="695" customFormat="1" customHeight="1" spans="1:56">
      <c r="A2245" s="513"/>
      <c r="B2245" s="163"/>
      <c r="C2245" s="1198"/>
      <c r="D2245" s="409"/>
      <c r="E2245" s="952"/>
      <c r="F2245" s="1157"/>
      <c r="G2245" s="388"/>
      <c r="H2245" s="388"/>
      <c r="I2245" s="991"/>
      <c r="J2245" s="388"/>
      <c r="K2245" s="662"/>
      <c r="L2245" s="217"/>
      <c r="M2245" s="388"/>
      <c r="N2245" s="217"/>
      <c r="O2245" s="215"/>
      <c r="P2245" s="388"/>
      <c r="Q2245" s="388"/>
      <c r="R2245" s="215"/>
      <c r="S2245" s="1158"/>
      <c r="T2245" s="666"/>
      <c r="U2245" s="765"/>
      <c r="V2245" s="765"/>
      <c r="W2245" s="765"/>
      <c r="X2245" s="765"/>
      <c r="Y2245" s="765"/>
      <c r="Z2245" s="765"/>
      <c r="AA2245" s="765"/>
      <c r="AB2245" s="765"/>
      <c r="AC2245" s="765"/>
      <c r="AD2245" s="765"/>
      <c r="AE2245" s="765"/>
      <c r="AF2245" s="765"/>
      <c r="AG2245" s="765"/>
      <c r="AH2245" s="765"/>
      <c r="AI2245" s="765"/>
      <c r="AJ2245" s="765"/>
      <c r="AK2245" s="765"/>
      <c r="AL2245" s="765"/>
      <c r="AM2245" s="765"/>
      <c r="AN2245" s="765"/>
      <c r="AO2245" s="765"/>
      <c r="AP2245" s="765"/>
      <c r="AQ2245" s="765"/>
      <c r="BC2245" s="1148"/>
      <c r="BD2245" s="13"/>
    </row>
    <row r="2246" s="695" customFormat="1" customHeight="1" spans="1:56">
      <c r="A2246" s="513"/>
      <c r="B2246" s="495"/>
      <c r="C2246" s="1198"/>
      <c r="D2246" s="409"/>
      <c r="E2246" s="952"/>
      <c r="F2246" s="1157"/>
      <c r="G2246" s="388"/>
      <c r="H2246" s="388"/>
      <c r="I2246" s="991"/>
      <c r="J2246" s="388"/>
      <c r="K2246" s="662"/>
      <c r="L2246" s="217"/>
      <c r="M2246" s="388"/>
      <c r="N2246" s="217"/>
      <c r="O2246" s="215"/>
      <c r="P2246" s="388"/>
      <c r="Q2246" s="388"/>
      <c r="R2246" s="215"/>
      <c r="S2246" s="1158"/>
      <c r="T2246" s="679"/>
      <c r="U2246" s="765"/>
      <c r="V2246" s="765"/>
      <c r="W2246" s="765"/>
      <c r="X2246" s="765"/>
      <c r="Y2246" s="765"/>
      <c r="Z2246" s="765"/>
      <c r="AA2246" s="765"/>
      <c r="AB2246" s="765"/>
      <c r="AC2246" s="765"/>
      <c r="AD2246" s="765"/>
      <c r="AE2246" s="765"/>
      <c r="AF2246" s="765"/>
      <c r="AG2246" s="765"/>
      <c r="AH2246" s="765"/>
      <c r="AI2246" s="765"/>
      <c r="AJ2246" s="765"/>
      <c r="AK2246" s="765"/>
      <c r="AL2246" s="765"/>
      <c r="AM2246" s="765"/>
      <c r="AN2246" s="765"/>
      <c r="AO2246" s="765"/>
      <c r="AP2246" s="765"/>
      <c r="AQ2246" s="765"/>
      <c r="BC2246" s="1148"/>
      <c r="BD2246" s="13"/>
    </row>
    <row r="2247" s="695" customFormat="1" customHeight="1" spans="1:56">
      <c r="A2247" s="513"/>
      <c r="B2247" s="495"/>
      <c r="C2247" s="1198"/>
      <c r="D2247" s="409"/>
      <c r="E2247" s="952"/>
      <c r="F2247" s="1157"/>
      <c r="G2247" s="388"/>
      <c r="H2247" s="388"/>
      <c r="I2247" s="991"/>
      <c r="J2247" s="388"/>
      <c r="K2247" s="662"/>
      <c r="L2247" s="217"/>
      <c r="M2247" s="388"/>
      <c r="N2247" s="217"/>
      <c r="O2247" s="215"/>
      <c r="P2247" s="388"/>
      <c r="Q2247" s="388"/>
      <c r="R2247" s="215"/>
      <c r="S2247" s="1158"/>
      <c r="T2247" s="666"/>
      <c r="U2247" s="765"/>
      <c r="V2247" s="765"/>
      <c r="W2247" s="765"/>
      <c r="X2247" s="765"/>
      <c r="Y2247" s="765"/>
      <c r="Z2247" s="765"/>
      <c r="AA2247" s="765"/>
      <c r="AB2247" s="765"/>
      <c r="AC2247" s="765"/>
      <c r="AD2247" s="765"/>
      <c r="AE2247" s="765"/>
      <c r="AF2247" s="765"/>
      <c r="AG2247" s="765"/>
      <c r="AH2247" s="765"/>
      <c r="AI2247" s="765"/>
      <c r="AJ2247" s="765"/>
      <c r="AK2247" s="765"/>
      <c r="AL2247" s="765"/>
      <c r="AM2247" s="765"/>
      <c r="AN2247" s="765"/>
      <c r="AO2247" s="765"/>
      <c r="AP2247" s="765"/>
      <c r="AQ2247" s="765"/>
      <c r="BC2247" s="1148"/>
      <c r="BD2247" s="13"/>
    </row>
    <row r="2248" s="695" customFormat="1" customHeight="1" spans="1:56">
      <c r="A2248" s="513"/>
      <c r="B2248" s="495"/>
      <c r="C2248" s="1198"/>
      <c r="D2248" s="409"/>
      <c r="E2248" s="952"/>
      <c r="F2248" s="1157"/>
      <c r="G2248" s="388"/>
      <c r="H2248" s="388"/>
      <c r="I2248" s="991"/>
      <c r="J2248" s="388"/>
      <c r="K2248" s="662"/>
      <c r="L2248" s="217"/>
      <c r="M2248" s="388"/>
      <c r="N2248" s="217"/>
      <c r="O2248" s="215"/>
      <c r="P2248" s="388"/>
      <c r="Q2248" s="388"/>
      <c r="R2248" s="215"/>
      <c r="S2248" s="1158"/>
      <c r="T2248" s="666"/>
      <c r="U2248" s="765"/>
      <c r="V2248" s="765"/>
      <c r="W2248" s="765"/>
      <c r="X2248" s="765"/>
      <c r="Y2248" s="765"/>
      <c r="Z2248" s="765"/>
      <c r="AA2248" s="765"/>
      <c r="AB2248" s="765"/>
      <c r="AC2248" s="765"/>
      <c r="AD2248" s="765"/>
      <c r="AE2248" s="765"/>
      <c r="AF2248" s="765"/>
      <c r="AG2248" s="765"/>
      <c r="AH2248" s="765"/>
      <c r="AI2248" s="765"/>
      <c r="AJ2248" s="765"/>
      <c r="AK2248" s="765"/>
      <c r="AL2248" s="765"/>
      <c r="AM2248" s="765"/>
      <c r="AN2248" s="765"/>
      <c r="AO2248" s="765"/>
      <c r="AP2248" s="765"/>
      <c r="AQ2248" s="765"/>
      <c r="BC2248" s="1148"/>
      <c r="BD2248" s="13"/>
    </row>
    <row r="2249" s="695" customFormat="1" customHeight="1" spans="1:56">
      <c r="A2249" s="513"/>
      <c r="B2249" s="495"/>
      <c r="C2249" s="1198"/>
      <c r="D2249" s="409"/>
      <c r="E2249" s="952"/>
      <c r="F2249" s="1157"/>
      <c r="G2249" s="388"/>
      <c r="H2249" s="388"/>
      <c r="I2249" s="991"/>
      <c r="J2249" s="388"/>
      <c r="K2249" s="662"/>
      <c r="L2249" s="217"/>
      <c r="M2249" s="388"/>
      <c r="N2249" s="217"/>
      <c r="O2249" s="215"/>
      <c r="P2249" s="388"/>
      <c r="Q2249" s="388"/>
      <c r="R2249" s="215"/>
      <c r="S2249" s="1158"/>
      <c r="T2249" s="679"/>
      <c r="U2249" s="765"/>
      <c r="V2249" s="765"/>
      <c r="W2249" s="765"/>
      <c r="X2249" s="765"/>
      <c r="Y2249" s="765"/>
      <c r="Z2249" s="765"/>
      <c r="AA2249" s="765"/>
      <c r="AB2249" s="765"/>
      <c r="AC2249" s="765"/>
      <c r="AD2249" s="765"/>
      <c r="AE2249" s="765"/>
      <c r="AF2249" s="765"/>
      <c r="AG2249" s="765"/>
      <c r="AH2249" s="765"/>
      <c r="AI2249" s="765"/>
      <c r="AJ2249" s="765"/>
      <c r="AK2249" s="765"/>
      <c r="AL2249" s="765"/>
      <c r="AM2249" s="765"/>
      <c r="AN2249" s="765"/>
      <c r="AO2249" s="765"/>
      <c r="AP2249" s="765"/>
      <c r="AQ2249" s="765"/>
      <c r="BC2249" s="1148"/>
      <c r="BD2249" s="13"/>
    </row>
    <row r="2250" s="695" customFormat="1" customHeight="1" spans="1:56">
      <c r="A2250" s="513"/>
      <c r="B2250" s="495"/>
      <c r="C2250" s="1198"/>
      <c r="D2250" s="409"/>
      <c r="E2250" s="952"/>
      <c r="F2250" s="1157"/>
      <c r="G2250" s="388"/>
      <c r="H2250" s="388"/>
      <c r="I2250" s="991"/>
      <c r="J2250" s="388"/>
      <c r="K2250" s="662"/>
      <c r="L2250" s="217"/>
      <c r="M2250" s="388"/>
      <c r="N2250" s="217"/>
      <c r="O2250" s="215"/>
      <c r="P2250" s="388"/>
      <c r="Q2250" s="388"/>
      <c r="R2250" s="215"/>
      <c r="S2250" s="1222"/>
      <c r="T2250" s="666"/>
      <c r="U2250" s="765"/>
      <c r="V2250" s="765"/>
      <c r="W2250" s="765"/>
      <c r="X2250" s="765"/>
      <c r="Y2250" s="765"/>
      <c r="Z2250" s="765"/>
      <c r="AA2250" s="765"/>
      <c r="AB2250" s="765"/>
      <c r="AC2250" s="765"/>
      <c r="AD2250" s="765"/>
      <c r="AE2250" s="765"/>
      <c r="AF2250" s="765"/>
      <c r="AG2250" s="765"/>
      <c r="AH2250" s="765"/>
      <c r="AI2250" s="765"/>
      <c r="AJ2250" s="765"/>
      <c r="AK2250" s="765"/>
      <c r="AL2250" s="765"/>
      <c r="AM2250" s="765"/>
      <c r="AN2250" s="765"/>
      <c r="AO2250" s="765"/>
      <c r="AP2250" s="765"/>
      <c r="AQ2250" s="765"/>
      <c r="BC2250" s="1148"/>
      <c r="BD2250" s="13"/>
    </row>
    <row r="2251" s="695" customFormat="1" customHeight="1" spans="1:56">
      <c r="A2251" s="529"/>
      <c r="B2251" s="163"/>
      <c r="C2251" s="1198"/>
      <c r="D2251" s="409"/>
      <c r="E2251" s="676"/>
      <c r="F2251" s="1157"/>
      <c r="G2251" s="388"/>
      <c r="H2251" s="388"/>
      <c r="I2251" s="991"/>
      <c r="J2251" s="388"/>
      <c r="K2251" s="660"/>
      <c r="L2251" s="217"/>
      <c r="M2251" s="388"/>
      <c r="N2251" s="388"/>
      <c r="O2251" s="388"/>
      <c r="P2251" s="388"/>
      <c r="Q2251" s="388"/>
      <c r="R2251" s="217"/>
      <c r="S2251" s="1221"/>
      <c r="T2251" s="1223"/>
      <c r="U2251" s="765"/>
      <c r="V2251" s="765"/>
      <c r="W2251" s="765"/>
      <c r="X2251" s="765"/>
      <c r="Y2251" s="765"/>
      <c r="Z2251" s="765"/>
      <c r="AA2251" s="765"/>
      <c r="AB2251" s="765"/>
      <c r="AC2251" s="765"/>
      <c r="AD2251" s="765"/>
      <c r="AE2251" s="765"/>
      <c r="AF2251" s="765"/>
      <c r="AG2251" s="765"/>
      <c r="AH2251" s="765"/>
      <c r="AI2251" s="765"/>
      <c r="AJ2251" s="765"/>
      <c r="AK2251" s="765"/>
      <c r="AL2251" s="765"/>
      <c r="AM2251" s="765"/>
      <c r="AN2251" s="765"/>
      <c r="AO2251" s="765"/>
      <c r="AP2251" s="765"/>
      <c r="AQ2251" s="765"/>
      <c r="BC2251" s="1148"/>
      <c r="BD2251" s="13"/>
    </row>
    <row r="2252" s="695" customFormat="1" customHeight="1" spans="1:56">
      <c r="A2252" s="529"/>
      <c r="B2252" s="163"/>
      <c r="C2252" s="1198"/>
      <c r="D2252" s="409"/>
      <c r="E2252" s="676"/>
      <c r="F2252" s="1157"/>
      <c r="G2252" s="388"/>
      <c r="H2252" s="388"/>
      <c r="I2252" s="991"/>
      <c r="J2252" s="388"/>
      <c r="K2252" s="660"/>
      <c r="L2252" s="217"/>
      <c r="M2252" s="388"/>
      <c r="N2252" s="388"/>
      <c r="O2252" s="388"/>
      <c r="P2252" s="388"/>
      <c r="Q2252" s="388"/>
      <c r="R2252" s="217"/>
      <c r="S2252" s="1221"/>
      <c r="T2252" s="1223"/>
      <c r="U2252" s="765"/>
      <c r="V2252" s="765"/>
      <c r="W2252" s="765"/>
      <c r="X2252" s="765"/>
      <c r="Y2252" s="765"/>
      <c r="Z2252" s="765"/>
      <c r="AA2252" s="765"/>
      <c r="AB2252" s="765"/>
      <c r="AC2252" s="765"/>
      <c r="AD2252" s="765"/>
      <c r="AE2252" s="765"/>
      <c r="AF2252" s="765"/>
      <c r="AG2252" s="765"/>
      <c r="AH2252" s="765"/>
      <c r="AI2252" s="765"/>
      <c r="AJ2252" s="765"/>
      <c r="AK2252" s="765"/>
      <c r="AL2252" s="765"/>
      <c r="AM2252" s="765"/>
      <c r="AN2252" s="765"/>
      <c r="AO2252" s="765"/>
      <c r="AP2252" s="765"/>
      <c r="AQ2252" s="765"/>
      <c r="BC2252" s="1148"/>
      <c r="BD2252" s="13"/>
    </row>
    <row r="2253" s="695" customFormat="1" customHeight="1" spans="1:56">
      <c r="A2253" s="529"/>
      <c r="B2253" s="163"/>
      <c r="C2253" s="1198"/>
      <c r="D2253" s="409"/>
      <c r="E2253" s="676"/>
      <c r="F2253" s="1157"/>
      <c r="G2253" s="388"/>
      <c r="H2253" s="388"/>
      <c r="I2253" s="991"/>
      <c r="J2253" s="388"/>
      <c r="K2253" s="660"/>
      <c r="L2253" s="217"/>
      <c r="M2253" s="388"/>
      <c r="N2253" s="388"/>
      <c r="O2253" s="388"/>
      <c r="P2253" s="388"/>
      <c r="Q2253" s="388"/>
      <c r="R2253" s="217"/>
      <c r="S2253" s="1221"/>
      <c r="T2253" s="1223"/>
      <c r="U2253" s="765"/>
      <c r="V2253" s="765"/>
      <c r="W2253" s="765"/>
      <c r="X2253" s="765"/>
      <c r="Y2253" s="765"/>
      <c r="Z2253" s="765"/>
      <c r="AA2253" s="765"/>
      <c r="AB2253" s="765"/>
      <c r="AC2253" s="765"/>
      <c r="AD2253" s="765"/>
      <c r="AE2253" s="765"/>
      <c r="AF2253" s="765"/>
      <c r="AG2253" s="765"/>
      <c r="AH2253" s="765"/>
      <c r="AI2253" s="765"/>
      <c r="AJ2253" s="765"/>
      <c r="AK2253" s="765"/>
      <c r="AL2253" s="765"/>
      <c r="AM2253" s="765"/>
      <c r="AN2253" s="765"/>
      <c r="AO2253" s="765"/>
      <c r="AP2253" s="765"/>
      <c r="AQ2253" s="765"/>
      <c r="BC2253" s="1148"/>
      <c r="BD2253" s="13"/>
    </row>
    <row r="2254" s="695" customFormat="1" customHeight="1" spans="1:56">
      <c r="A2254" s="529"/>
      <c r="B2254" s="163"/>
      <c r="C2254" s="1198"/>
      <c r="D2254" s="409"/>
      <c r="E2254" s="676"/>
      <c r="F2254" s="1157"/>
      <c r="G2254" s="388"/>
      <c r="H2254" s="388"/>
      <c r="I2254" s="991"/>
      <c r="J2254" s="388"/>
      <c r="K2254" s="660"/>
      <c r="L2254" s="217"/>
      <c r="M2254" s="388"/>
      <c r="N2254" s="388"/>
      <c r="O2254" s="388"/>
      <c r="P2254" s="388"/>
      <c r="Q2254" s="388"/>
      <c r="R2254" s="217"/>
      <c r="S2254" s="1221"/>
      <c r="T2254" s="1223"/>
      <c r="U2254" s="765"/>
      <c r="V2254" s="765"/>
      <c r="W2254" s="765"/>
      <c r="X2254" s="765"/>
      <c r="Y2254" s="765"/>
      <c r="Z2254" s="765"/>
      <c r="AA2254" s="765"/>
      <c r="AB2254" s="765"/>
      <c r="AC2254" s="765"/>
      <c r="AD2254" s="765"/>
      <c r="AE2254" s="765"/>
      <c r="AF2254" s="765"/>
      <c r="AG2254" s="765"/>
      <c r="AH2254" s="765"/>
      <c r="AI2254" s="765"/>
      <c r="AJ2254" s="765"/>
      <c r="AK2254" s="765"/>
      <c r="AL2254" s="765"/>
      <c r="AM2254" s="765"/>
      <c r="AN2254" s="765"/>
      <c r="AO2254" s="765"/>
      <c r="AP2254" s="765"/>
      <c r="AQ2254" s="765"/>
      <c r="BC2254" s="1148"/>
      <c r="BD2254" s="13"/>
    </row>
    <row r="2255" s="695" customFormat="1" customHeight="1" spans="1:56">
      <c r="A2255" s="1224"/>
      <c r="B2255" s="239"/>
      <c r="C2255" s="1225"/>
      <c r="D2255" s="940"/>
      <c r="E2255" s="469"/>
      <c r="F2255" s="1157"/>
      <c r="G2255" s="388"/>
      <c r="H2255" s="388"/>
      <c r="I2255" s="991"/>
      <c r="J2255" s="388"/>
      <c r="K2255" s="660"/>
      <c r="L2255" s="217"/>
      <c r="M2255" s="388"/>
      <c r="N2255" s="388"/>
      <c r="O2255" s="388"/>
      <c r="P2255" s="388"/>
      <c r="Q2255" s="388"/>
      <c r="R2255" s="217"/>
      <c r="S2255" s="1221"/>
      <c r="T2255" s="528"/>
      <c r="U2255" s="765"/>
      <c r="V2255" s="765"/>
      <c r="W2255" s="765"/>
      <c r="X2255" s="765"/>
      <c r="Y2255" s="765"/>
      <c r="Z2255" s="765"/>
      <c r="AA2255" s="765"/>
      <c r="AB2255" s="765"/>
      <c r="AC2255" s="765"/>
      <c r="AD2255" s="765"/>
      <c r="AE2255" s="765"/>
      <c r="AF2255" s="765"/>
      <c r="AG2255" s="765"/>
      <c r="AH2255" s="765"/>
      <c r="AI2255" s="765"/>
      <c r="AJ2255" s="765"/>
      <c r="AK2255" s="765"/>
      <c r="AL2255" s="765"/>
      <c r="AM2255" s="765"/>
      <c r="AN2255" s="765"/>
      <c r="AO2255" s="765"/>
      <c r="AP2255" s="765"/>
      <c r="AQ2255" s="765"/>
      <c r="BC2255" s="1148"/>
      <c r="BD2255" s="13"/>
    </row>
    <row r="2256" s="695" customFormat="1" customHeight="1" spans="1:56">
      <c r="A2256" s="529"/>
      <c r="B2256" s="163"/>
      <c r="C2256" s="1198"/>
      <c r="D2256" s="940"/>
      <c r="E2256" s="469"/>
      <c r="F2256" s="1157"/>
      <c r="G2256" s="388"/>
      <c r="H2256" s="388"/>
      <c r="I2256" s="991"/>
      <c r="J2256" s="388"/>
      <c r="K2256" s="660"/>
      <c r="L2256" s="217"/>
      <c r="M2256" s="388"/>
      <c r="N2256" s="388"/>
      <c r="O2256" s="388"/>
      <c r="P2256" s="388"/>
      <c r="Q2256" s="388"/>
      <c r="R2256" s="217"/>
      <c r="S2256" s="1221"/>
      <c r="T2256" s="1223"/>
      <c r="U2256" s="765"/>
      <c r="V2256" s="765"/>
      <c r="W2256" s="765"/>
      <c r="X2256" s="765"/>
      <c r="Y2256" s="765"/>
      <c r="Z2256" s="765"/>
      <c r="AA2256" s="765"/>
      <c r="AB2256" s="765"/>
      <c r="AC2256" s="765"/>
      <c r="AD2256" s="765"/>
      <c r="AE2256" s="765"/>
      <c r="AF2256" s="765"/>
      <c r="AG2256" s="765"/>
      <c r="AH2256" s="765"/>
      <c r="AI2256" s="765"/>
      <c r="AJ2256" s="765"/>
      <c r="AK2256" s="765"/>
      <c r="AL2256" s="765"/>
      <c r="AM2256" s="765"/>
      <c r="AN2256" s="765"/>
      <c r="AO2256" s="765"/>
      <c r="AP2256" s="765"/>
      <c r="AQ2256" s="765"/>
      <c r="BC2256" s="1148"/>
      <c r="BD2256" s="13"/>
    </row>
    <row r="2257" s="695" customFormat="1" customHeight="1" spans="1:59">
      <c r="A2257" s="529"/>
      <c r="B2257" s="163"/>
      <c r="C2257" s="1198"/>
      <c r="D2257" s="409"/>
      <c r="E2257" s="676"/>
      <c r="F2257" s="1157"/>
      <c r="G2257" s="388"/>
      <c r="H2257" s="388"/>
      <c r="I2257" s="991"/>
      <c r="J2257" s="388"/>
      <c r="K2257" s="660"/>
      <c r="L2257" s="217"/>
      <c r="M2257" s="388"/>
      <c r="N2257" s="388"/>
      <c r="O2257" s="388"/>
      <c r="P2257" s="388"/>
      <c r="Q2257" s="388"/>
      <c r="R2257" s="217"/>
      <c r="S2257" s="1221"/>
      <c r="T2257" s="528"/>
      <c r="U2257" s="765"/>
      <c r="V2257" s="765"/>
      <c r="W2257" s="765"/>
      <c r="X2257" s="765"/>
      <c r="Y2257" s="765"/>
      <c r="Z2257" s="765"/>
      <c r="AA2257" s="765"/>
      <c r="AB2257" s="765"/>
      <c r="AC2257" s="765"/>
      <c r="AD2257" s="765"/>
      <c r="AE2257" s="765"/>
      <c r="AF2257" s="765"/>
      <c r="AG2257" s="765"/>
      <c r="AH2257" s="765"/>
      <c r="AI2257" s="765"/>
      <c r="AJ2257" s="765"/>
      <c r="AK2257" s="765"/>
      <c r="AL2257" s="765"/>
      <c r="AM2257" s="765"/>
      <c r="AN2257" s="765"/>
      <c r="AO2257" s="765"/>
      <c r="AP2257" s="765"/>
      <c r="AQ2257" s="765"/>
      <c r="BC2257" s="1148"/>
      <c r="BD2257" s="13"/>
    </row>
    <row r="2258" s="695" customFormat="1" customHeight="1" spans="1:59">
      <c r="A2258" s="529"/>
      <c r="B2258" s="163"/>
      <c r="C2258" s="1198"/>
      <c r="D2258" s="409"/>
      <c r="E2258" s="676"/>
      <c r="F2258" s="1157"/>
      <c r="G2258" s="388"/>
      <c r="H2258" s="388"/>
      <c r="I2258" s="991"/>
      <c r="J2258" s="388"/>
      <c r="K2258" s="660"/>
      <c r="L2258" s="217"/>
      <c r="M2258" s="388"/>
      <c r="N2258" s="388"/>
      <c r="O2258" s="388"/>
      <c r="P2258" s="388"/>
      <c r="Q2258" s="388"/>
      <c r="R2258" s="217"/>
      <c r="S2258" s="1221"/>
      <c r="T2258" s="528"/>
      <c r="U2258" s="765"/>
      <c r="V2258" s="765"/>
      <c r="W2258" s="765"/>
      <c r="X2258" s="765"/>
      <c r="Y2258" s="765"/>
      <c r="Z2258" s="765"/>
      <c r="AA2258" s="765"/>
      <c r="AB2258" s="765"/>
      <c r="AC2258" s="765"/>
      <c r="AD2258" s="765"/>
      <c r="AE2258" s="765"/>
      <c r="AF2258" s="765"/>
      <c r="AG2258" s="765"/>
      <c r="AH2258" s="765"/>
      <c r="AI2258" s="765"/>
      <c r="AJ2258" s="765"/>
      <c r="AK2258" s="765"/>
      <c r="AL2258" s="765"/>
      <c r="AM2258" s="765"/>
      <c r="AN2258" s="765"/>
      <c r="AO2258" s="765"/>
      <c r="AP2258" s="765"/>
      <c r="AQ2258" s="765"/>
      <c r="BC2258" s="1148"/>
      <c r="BD2258" s="13"/>
    </row>
    <row r="2259" s="695" customFormat="1" customHeight="1" spans="1:59">
      <c r="A2259" s="529"/>
      <c r="B2259" s="163"/>
      <c r="C2259" s="1198"/>
      <c r="D2259" s="409"/>
      <c r="E2259" s="676"/>
      <c r="F2259" s="1157"/>
      <c r="G2259" s="388"/>
      <c r="H2259" s="388"/>
      <c r="I2259" s="991"/>
      <c r="J2259" s="388"/>
      <c r="K2259" s="660"/>
      <c r="L2259" s="217"/>
      <c r="M2259" s="388"/>
      <c r="N2259" s="388"/>
      <c r="O2259" s="388"/>
      <c r="P2259" s="388"/>
      <c r="Q2259" s="388"/>
      <c r="R2259" s="217"/>
      <c r="S2259" s="1221"/>
      <c r="T2259" s="528"/>
      <c r="U2259" s="765"/>
      <c r="V2259" s="765"/>
      <c r="W2259" s="765"/>
      <c r="X2259" s="765"/>
      <c r="Y2259" s="765"/>
      <c r="Z2259" s="765"/>
      <c r="AA2259" s="765"/>
      <c r="AB2259" s="765"/>
      <c r="AC2259" s="765"/>
      <c r="AD2259" s="765"/>
      <c r="AE2259" s="765"/>
      <c r="AF2259" s="765"/>
      <c r="AG2259" s="765"/>
      <c r="AH2259" s="765"/>
      <c r="AI2259" s="765"/>
      <c r="AJ2259" s="765"/>
      <c r="AK2259" s="765"/>
      <c r="AL2259" s="765"/>
      <c r="AM2259" s="765"/>
      <c r="AN2259" s="765"/>
      <c r="AO2259" s="765"/>
      <c r="AP2259" s="765"/>
      <c r="AQ2259" s="765"/>
      <c r="BC2259" s="1148"/>
      <c r="BD2259" s="13"/>
    </row>
    <row r="2260" s="695" customFormat="1" customHeight="1" spans="1:59">
      <c r="A2260" s="529"/>
      <c r="B2260" s="163"/>
      <c r="C2260" s="1198"/>
      <c r="D2260" s="409"/>
      <c r="E2260" s="676"/>
      <c r="F2260" s="1157"/>
      <c r="G2260" s="388"/>
      <c r="H2260" s="388"/>
      <c r="I2260" s="991"/>
      <c r="J2260" s="388"/>
      <c r="K2260" s="660"/>
      <c r="L2260" s="217"/>
      <c r="M2260" s="388"/>
      <c r="N2260" s="388"/>
      <c r="O2260" s="388"/>
      <c r="P2260" s="388"/>
      <c r="Q2260" s="388"/>
      <c r="R2260" s="217"/>
      <c r="S2260" s="1221"/>
      <c r="T2260" s="528"/>
      <c r="U2260" s="765"/>
      <c r="V2260" s="765"/>
      <c r="W2260" s="765"/>
      <c r="X2260" s="765"/>
      <c r="Y2260" s="765"/>
      <c r="Z2260" s="765"/>
      <c r="AA2260" s="765"/>
      <c r="AB2260" s="765"/>
      <c r="AC2260" s="765"/>
      <c r="AD2260" s="765"/>
      <c r="AE2260" s="765"/>
      <c r="AF2260" s="765"/>
      <c r="AG2260" s="765"/>
      <c r="AH2260" s="765"/>
      <c r="AI2260" s="765"/>
      <c r="AJ2260" s="765"/>
      <c r="AK2260" s="765"/>
      <c r="AL2260" s="765"/>
      <c r="AM2260" s="765"/>
      <c r="AN2260" s="765"/>
      <c r="AO2260" s="765"/>
      <c r="AP2260" s="765"/>
      <c r="AQ2260" s="765"/>
      <c r="BC2260" s="1148"/>
      <c r="BD2260" s="13"/>
    </row>
    <row r="2261" s="695" customFormat="1" customHeight="1" spans="1:59">
      <c r="A2261" s="529"/>
      <c r="B2261" s="163"/>
      <c r="C2261" s="1198"/>
      <c r="D2261" s="409"/>
      <c r="E2261" s="676"/>
      <c r="F2261" s="1157"/>
      <c r="G2261" s="388"/>
      <c r="H2261" s="388"/>
      <c r="I2261" s="991"/>
      <c r="J2261" s="388"/>
      <c r="K2261" s="660"/>
      <c r="L2261" s="217"/>
      <c r="M2261" s="388"/>
      <c r="N2261" s="388"/>
      <c r="O2261" s="388"/>
      <c r="P2261" s="388"/>
      <c r="Q2261" s="388"/>
      <c r="R2261" s="217"/>
      <c r="S2261" s="1221"/>
      <c r="T2261" s="528"/>
      <c r="U2261" s="765"/>
      <c r="V2261" s="765"/>
      <c r="W2261" s="765"/>
      <c r="X2261" s="765"/>
      <c r="Y2261" s="765"/>
      <c r="Z2261" s="765"/>
      <c r="AA2261" s="765"/>
      <c r="AB2261" s="765"/>
      <c r="AC2261" s="765"/>
      <c r="AD2261" s="765"/>
      <c r="AE2261" s="765"/>
      <c r="AF2261" s="765"/>
      <c r="AG2261" s="765"/>
      <c r="AH2261" s="765"/>
      <c r="AI2261" s="765"/>
      <c r="AJ2261" s="765"/>
      <c r="AK2261" s="765"/>
      <c r="AL2261" s="765"/>
      <c r="AM2261" s="765"/>
      <c r="AN2261" s="765"/>
      <c r="AO2261" s="765"/>
      <c r="AP2261" s="765"/>
      <c r="AQ2261" s="765"/>
      <c r="BC2261" s="1148"/>
      <c r="BD2261" s="13"/>
    </row>
    <row r="2262" s="695" customFormat="1" customHeight="1" spans="1:59">
      <c r="A2262" s="529"/>
      <c r="B2262" s="163"/>
      <c r="C2262" s="1198"/>
      <c r="D2262" s="409"/>
      <c r="E2262" s="676"/>
      <c r="F2262" s="1157"/>
      <c r="G2262" s="388"/>
      <c r="H2262" s="388"/>
      <c r="I2262" s="991"/>
      <c r="J2262" s="388"/>
      <c r="K2262" s="660"/>
      <c r="L2262" s="217"/>
      <c r="M2262" s="388"/>
      <c r="N2262" s="388"/>
      <c r="O2262" s="388"/>
      <c r="P2262" s="388"/>
      <c r="Q2262" s="388"/>
      <c r="R2262" s="217"/>
      <c r="S2262" s="1221"/>
      <c r="T2262" s="528"/>
      <c r="U2262" s="765"/>
      <c r="V2262" s="765"/>
      <c r="W2262" s="765"/>
      <c r="X2262" s="765"/>
      <c r="Y2262" s="765"/>
      <c r="Z2262" s="765"/>
      <c r="AA2262" s="765"/>
      <c r="AB2262" s="765"/>
      <c r="AC2262" s="765"/>
      <c r="AD2262" s="765"/>
      <c r="AE2262" s="765"/>
      <c r="AF2262" s="765"/>
      <c r="AG2262" s="765"/>
      <c r="AH2262" s="765"/>
      <c r="AI2262" s="765"/>
      <c r="AJ2262" s="765"/>
      <c r="AK2262" s="765"/>
      <c r="AL2262" s="765"/>
      <c r="AM2262" s="765"/>
      <c r="AN2262" s="765"/>
      <c r="AO2262" s="765"/>
      <c r="AP2262" s="765"/>
      <c r="AQ2262" s="765"/>
      <c r="BC2262" s="1148"/>
      <c r="BD2262" s="13"/>
    </row>
    <row r="2263" s="695" customFormat="1" customHeight="1" spans="1:59">
      <c r="A2263" s="529"/>
      <c r="B2263" s="163"/>
      <c r="C2263" s="1198"/>
      <c r="D2263" s="409"/>
      <c r="E2263" s="676"/>
      <c r="F2263" s="1157"/>
      <c r="G2263" s="388"/>
      <c r="H2263" s="388"/>
      <c r="I2263" s="991"/>
      <c r="J2263" s="388"/>
      <c r="K2263" s="660"/>
      <c r="L2263" s="217"/>
      <c r="M2263" s="388"/>
      <c r="N2263" s="388"/>
      <c r="O2263" s="388"/>
      <c r="P2263" s="388"/>
      <c r="Q2263" s="388"/>
      <c r="R2263" s="217"/>
      <c r="S2263" s="1221"/>
      <c r="T2263" s="528"/>
      <c r="U2263" s="765"/>
      <c r="V2263" s="765"/>
      <c r="W2263" s="765"/>
      <c r="X2263" s="765"/>
      <c r="Y2263" s="765"/>
      <c r="Z2263" s="765"/>
      <c r="AA2263" s="765"/>
      <c r="AB2263" s="765"/>
      <c r="AC2263" s="765"/>
      <c r="AD2263" s="765"/>
      <c r="AE2263" s="765"/>
      <c r="AF2263" s="765"/>
      <c r="AG2263" s="765"/>
      <c r="AH2263" s="765"/>
      <c r="AI2263" s="765"/>
      <c r="AJ2263" s="765"/>
      <c r="AK2263" s="765"/>
      <c r="AL2263" s="765"/>
      <c r="AM2263" s="765"/>
      <c r="AN2263" s="765"/>
      <c r="AO2263" s="765"/>
      <c r="AP2263" s="765"/>
      <c r="AQ2263" s="765"/>
      <c r="BC2263" s="1148"/>
      <c r="BD2263" s="13"/>
    </row>
    <row r="2264" s="695" customFormat="1" customHeight="1" spans="1:59">
      <c r="A2264" s="529"/>
      <c r="B2264" s="163"/>
      <c r="C2264" s="1198"/>
      <c r="D2264" s="409"/>
      <c r="E2264" s="676"/>
      <c r="F2264" s="1157"/>
      <c r="G2264" s="388"/>
      <c r="H2264" s="388"/>
      <c r="I2264" s="991"/>
      <c r="J2264" s="388"/>
      <c r="K2264" s="660"/>
      <c r="L2264" s="217"/>
      <c r="M2264" s="388"/>
      <c r="N2264" s="388"/>
      <c r="O2264" s="388"/>
      <c r="P2264" s="388"/>
      <c r="Q2264" s="388"/>
      <c r="R2264" s="217"/>
      <c r="S2264" s="1221"/>
      <c r="T2264" s="528"/>
      <c r="U2264" s="765"/>
      <c r="V2264" s="765"/>
      <c r="W2264" s="765"/>
      <c r="X2264" s="765"/>
      <c r="Y2264" s="765"/>
      <c r="Z2264" s="765"/>
      <c r="AA2264" s="765"/>
      <c r="AB2264" s="765"/>
      <c r="AC2264" s="765"/>
      <c r="AD2264" s="765"/>
      <c r="AE2264" s="765"/>
      <c r="AF2264" s="765"/>
      <c r="AG2264" s="765"/>
      <c r="AH2264" s="765"/>
      <c r="AI2264" s="765"/>
      <c r="AJ2264" s="765"/>
      <c r="AK2264" s="765"/>
      <c r="AL2264" s="765"/>
      <c r="AM2264" s="765"/>
      <c r="AN2264" s="765"/>
      <c r="AO2264" s="765"/>
      <c r="AP2264" s="765"/>
      <c r="AQ2264" s="765"/>
      <c r="BC2264" s="1148"/>
      <c r="BD2264" s="13"/>
    </row>
    <row r="2265" s="695" customFormat="1" customHeight="1" spans="1:59">
      <c r="A2265" s="529"/>
      <c r="B2265" s="163"/>
      <c r="C2265" s="1198"/>
      <c r="D2265" s="409"/>
      <c r="E2265" s="676"/>
      <c r="F2265" s="1157"/>
      <c r="G2265" s="388"/>
      <c r="H2265" s="388"/>
      <c r="I2265" s="991"/>
      <c r="J2265" s="388"/>
      <c r="K2265" s="660"/>
      <c r="L2265" s="217"/>
      <c r="M2265" s="388"/>
      <c r="N2265" s="388"/>
      <c r="O2265" s="388"/>
      <c r="P2265" s="388"/>
      <c r="Q2265" s="388"/>
      <c r="R2265" s="217"/>
      <c r="S2265" s="1221"/>
      <c r="T2265" s="528"/>
      <c r="U2265" s="765"/>
      <c r="V2265" s="765"/>
      <c r="W2265" s="765"/>
      <c r="X2265" s="765"/>
      <c r="Y2265" s="765"/>
      <c r="Z2265" s="765"/>
      <c r="AA2265" s="765"/>
      <c r="AB2265" s="765"/>
      <c r="AC2265" s="765"/>
      <c r="AD2265" s="765"/>
      <c r="AE2265" s="765"/>
      <c r="AF2265" s="765"/>
      <c r="AG2265" s="765"/>
      <c r="AH2265" s="765"/>
      <c r="AI2265" s="765"/>
      <c r="AJ2265" s="765"/>
      <c r="AK2265" s="765"/>
      <c r="AL2265" s="765"/>
      <c r="AM2265" s="765"/>
      <c r="AN2265" s="765"/>
      <c r="AO2265" s="765"/>
      <c r="AP2265" s="765"/>
      <c r="AQ2265" s="765"/>
      <c r="BC2265" s="1148"/>
      <c r="BD2265" s="13"/>
    </row>
    <row r="2266" s="695" customFormat="1" customHeight="1" spans="1:59">
      <c r="A2266" s="529"/>
      <c r="B2266" s="163"/>
      <c r="C2266" s="1198"/>
      <c r="D2266" s="409"/>
      <c r="E2266" s="676"/>
      <c r="F2266" s="1157"/>
      <c r="G2266" s="388"/>
      <c r="H2266" s="388"/>
      <c r="I2266" s="991"/>
      <c r="J2266" s="388"/>
      <c r="K2266" s="660"/>
      <c r="L2266" s="217"/>
      <c r="M2266" s="388"/>
      <c r="N2266" s="388"/>
      <c r="O2266" s="388"/>
      <c r="P2266" s="388"/>
      <c r="Q2266" s="388"/>
      <c r="R2266" s="217"/>
      <c r="S2266" s="1221"/>
      <c r="T2266" s="528"/>
      <c r="U2266" s="765"/>
      <c r="V2266" s="765"/>
      <c r="W2266" s="765"/>
      <c r="X2266" s="765"/>
      <c r="Y2266" s="765"/>
      <c r="Z2266" s="765"/>
      <c r="AA2266" s="765"/>
      <c r="AB2266" s="765"/>
      <c r="AC2266" s="765"/>
      <c r="AD2266" s="765"/>
      <c r="AE2266" s="765"/>
      <c r="AF2266" s="765"/>
      <c r="AG2266" s="765"/>
      <c r="AH2266" s="765"/>
      <c r="AI2266" s="765"/>
      <c r="AJ2266" s="765"/>
      <c r="AK2266" s="765"/>
      <c r="AL2266" s="765"/>
      <c r="AM2266" s="765"/>
      <c r="AN2266" s="765"/>
      <c r="AO2266" s="765"/>
      <c r="AP2266" s="765"/>
      <c r="AQ2266" s="765"/>
      <c r="BC2266" s="1148"/>
      <c r="BD2266" s="13"/>
    </row>
    <row r="2267" s="695" customFormat="1" customHeight="1" spans="1:59">
      <c r="A2267" s="529"/>
      <c r="B2267" s="163"/>
      <c r="C2267" s="1198"/>
      <c r="D2267" s="409"/>
      <c r="E2267" s="676"/>
      <c r="F2267" s="1157"/>
      <c r="G2267" s="388"/>
      <c r="H2267" s="388"/>
      <c r="I2267" s="991"/>
      <c r="J2267" s="388"/>
      <c r="K2267" s="660"/>
      <c r="L2267" s="217"/>
      <c r="M2267" s="388"/>
      <c r="N2267" s="388"/>
      <c r="O2267" s="388"/>
      <c r="P2267" s="388"/>
      <c r="Q2267" s="388"/>
      <c r="R2267" s="217"/>
      <c r="S2267" s="1221"/>
      <c r="T2267" s="528"/>
      <c r="U2267" s="765"/>
      <c r="V2267" s="765"/>
      <c r="W2267" s="765"/>
      <c r="X2267" s="765"/>
      <c r="Y2267" s="765"/>
      <c r="Z2267" s="765"/>
      <c r="AA2267" s="765"/>
      <c r="AB2267" s="765"/>
      <c r="AC2267" s="765"/>
      <c r="AD2267" s="765"/>
      <c r="AE2267" s="765"/>
      <c r="AF2267" s="765"/>
      <c r="AG2267" s="765"/>
      <c r="AH2267" s="765"/>
      <c r="AI2267" s="765"/>
      <c r="AJ2267" s="765"/>
      <c r="AK2267" s="765"/>
      <c r="AL2267" s="765"/>
      <c r="AM2267" s="765"/>
      <c r="AN2267" s="765"/>
      <c r="AO2267" s="765"/>
      <c r="AP2267" s="765"/>
      <c r="AQ2267" s="765"/>
      <c r="BC2267" s="1148"/>
      <c r="BD2267" s="13"/>
    </row>
    <row r="2268" s="695" customFormat="1" customHeight="1" spans="1:59">
      <c r="A2268" s="529"/>
      <c r="B2268" s="163"/>
      <c r="C2268" s="1198"/>
      <c r="D2268" s="409"/>
      <c r="E2268" s="676"/>
      <c r="F2268" s="1157"/>
      <c r="G2268" s="388"/>
      <c r="H2268" s="388"/>
      <c r="I2268" s="991"/>
      <c r="J2268" s="388"/>
      <c r="K2268" s="660"/>
      <c r="L2268" s="217"/>
      <c r="M2268" s="388"/>
      <c r="N2268" s="388"/>
      <c r="O2268" s="388"/>
      <c r="P2268" s="388"/>
      <c r="Q2268" s="388"/>
      <c r="R2268" s="217"/>
      <c r="S2268" s="1221"/>
      <c r="T2268" s="528"/>
      <c r="U2268" s="765"/>
      <c r="V2268" s="765"/>
      <c r="W2268" s="765"/>
      <c r="X2268" s="765"/>
      <c r="Y2268" s="765"/>
      <c r="Z2268" s="765"/>
      <c r="AA2268" s="765"/>
      <c r="AB2268" s="765"/>
      <c r="AC2268" s="765"/>
      <c r="AD2268" s="765"/>
      <c r="AE2268" s="765"/>
      <c r="AF2268" s="765"/>
      <c r="AG2268" s="765"/>
      <c r="AH2268" s="765"/>
      <c r="AI2268" s="765"/>
      <c r="AJ2268" s="765"/>
      <c r="AK2268" s="765"/>
      <c r="AL2268" s="765"/>
      <c r="AM2268" s="765"/>
      <c r="AN2268" s="765"/>
      <c r="AO2268" s="765"/>
      <c r="AP2268" s="765"/>
      <c r="AQ2268" s="765"/>
      <c r="BC2268" s="1148"/>
      <c r="BD2268" s="13"/>
    </row>
    <row r="2269" s="695" customFormat="1" customHeight="1" spans="1:59">
      <c r="A2269" s="529"/>
      <c r="B2269" s="163"/>
      <c r="C2269" s="1198"/>
      <c r="D2269" s="409"/>
      <c r="E2269" s="676"/>
      <c r="F2269" s="1157"/>
      <c r="G2269" s="388"/>
      <c r="H2269" s="388"/>
      <c r="I2269" s="991"/>
      <c r="J2269" s="388"/>
      <c r="K2269" s="660"/>
      <c r="L2269" s="217"/>
      <c r="M2269" s="388"/>
      <c r="N2269" s="388"/>
      <c r="O2269" s="388"/>
      <c r="P2269" s="388"/>
      <c r="Q2269" s="388"/>
      <c r="R2269" s="217"/>
      <c r="S2269" s="1221"/>
      <c r="T2269" s="528"/>
      <c r="U2269" s="765"/>
      <c r="V2269" s="765"/>
      <c r="W2269" s="765"/>
      <c r="X2269" s="765"/>
      <c r="Y2269" s="765"/>
      <c r="Z2269" s="765"/>
      <c r="AA2269" s="765"/>
      <c r="AB2269" s="765"/>
      <c r="AC2269" s="765"/>
      <c r="AD2269" s="765"/>
      <c r="AE2269" s="765"/>
      <c r="AF2269" s="765"/>
      <c r="AG2269" s="765"/>
      <c r="AH2269" s="765"/>
      <c r="AI2269" s="765"/>
      <c r="AJ2269" s="765"/>
      <c r="AK2269" s="765"/>
      <c r="AL2269" s="765"/>
      <c r="AM2269" s="765"/>
      <c r="AN2269" s="765"/>
      <c r="AO2269" s="765"/>
      <c r="AP2269" s="765"/>
      <c r="AQ2269" s="765"/>
      <c r="BC2269" s="1148"/>
      <c r="BD2269" s="13"/>
    </row>
    <row r="2270" s="695" customFormat="1" customHeight="1" spans="1:59">
      <c r="A2270" s="529"/>
      <c r="B2270" s="163"/>
      <c r="C2270" s="1198"/>
      <c r="D2270" s="409"/>
      <c r="E2270" s="676"/>
      <c r="F2270" s="1157"/>
      <c r="G2270" s="388"/>
      <c r="H2270" s="388"/>
      <c r="I2270" s="991"/>
      <c r="J2270" s="388"/>
      <c r="K2270" s="660"/>
      <c r="L2270" s="217"/>
      <c r="M2270" s="388"/>
      <c r="N2270" s="388"/>
      <c r="O2270" s="388"/>
      <c r="P2270" s="388"/>
      <c r="Q2270" s="388"/>
      <c r="R2270" s="217"/>
      <c r="S2270" s="1221"/>
      <c r="T2270" s="528"/>
      <c r="U2270" s="765"/>
      <c r="V2270" s="765"/>
      <c r="W2270" s="765"/>
      <c r="X2270" s="765"/>
      <c r="Y2270" s="765"/>
      <c r="Z2270" s="765"/>
      <c r="AA2270" s="765"/>
      <c r="AB2270" s="765"/>
      <c r="AC2270" s="765"/>
      <c r="AD2270" s="765"/>
      <c r="AE2270" s="765"/>
      <c r="AF2270" s="765"/>
      <c r="AG2270" s="765"/>
      <c r="AH2270" s="765"/>
      <c r="AI2270" s="765"/>
      <c r="AJ2270" s="765"/>
      <c r="AK2270" s="765"/>
      <c r="AL2270" s="765"/>
      <c r="AM2270" s="765"/>
      <c r="AN2270" s="765"/>
      <c r="AO2270" s="765"/>
      <c r="AP2270" s="765"/>
      <c r="AQ2270" s="765"/>
      <c r="BC2270" s="1148"/>
      <c r="BD2270" s="13"/>
    </row>
    <row r="2271" s="695" customFormat="1" customHeight="1" spans="1:59">
      <c r="A2271" s="529"/>
      <c r="B2271" s="163"/>
      <c r="C2271" s="1198"/>
      <c r="D2271" s="409"/>
      <c r="E2271" s="952"/>
      <c r="F2271" s="1157"/>
      <c r="G2271" s="388"/>
      <c r="H2271" s="388"/>
      <c r="I2271" s="991"/>
      <c r="J2271" s="388"/>
      <c r="K2271" s="662"/>
      <c r="L2271" s="388"/>
      <c r="M2271" s="388"/>
      <c r="N2271" s="217"/>
      <c r="O2271" s="215"/>
      <c r="P2271" s="388"/>
      <c r="Q2271" s="388"/>
      <c r="R2271" s="215"/>
      <c r="S2271" s="1158"/>
      <c r="T2271" s="666"/>
      <c r="U2271" s="765"/>
      <c r="V2271" s="765"/>
      <c r="W2271" s="765"/>
      <c r="X2271" s="765"/>
      <c r="Y2271" s="765"/>
      <c r="Z2271" s="765"/>
      <c r="AA2271" s="765"/>
      <c r="AB2271" s="765"/>
      <c r="AC2271" s="765"/>
      <c r="AD2271" s="765"/>
      <c r="AE2271" s="765"/>
      <c r="AF2271" s="765"/>
      <c r="AG2271" s="765"/>
      <c r="AH2271" s="765"/>
      <c r="AI2271" s="765"/>
      <c r="AJ2271" s="765"/>
      <c r="AK2271" s="765"/>
      <c r="AL2271" s="765"/>
      <c r="AM2271" s="765"/>
      <c r="AN2271" s="765"/>
      <c r="AO2271" s="765"/>
      <c r="AP2271" s="765"/>
      <c r="AQ2271" s="765"/>
      <c r="BC2271" s="1148"/>
      <c r="BD2271" s="13"/>
      <c r="BE2271" s="1119"/>
      <c r="BF2271" s="1119"/>
      <c r="BG2271" s="1119"/>
    </row>
    <row r="2272" s="1119" customFormat="1" customHeight="1" spans="1:59">
      <c r="A2272" s="1201">
        <v>46265</v>
      </c>
      <c r="B2272" s="1167" t="s">
        <v>659</v>
      </c>
      <c r="C2272" s="1209"/>
      <c r="D2272" s="1169"/>
      <c r="E2272" s="626"/>
      <c r="F2272" s="1170">
        <f>SUBTOTAL(9,F1947:F2271)</f>
        <v>0</v>
      </c>
      <c r="G2272" s="1144"/>
      <c r="H2272" s="1144">
        <f>SUBTOTAL(9,H1947:H2271)</f>
        <v>0</v>
      </c>
      <c r="I2272" s="1171"/>
      <c r="J2272" s="1144">
        <f t="shared" ref="J2272:R2272" si="60">SUBTOTAL(9,J1947:J2271)</f>
        <v>0</v>
      </c>
      <c r="K2272" s="1172">
        <f t="shared" si="60"/>
        <v>0</v>
      </c>
      <c r="L2272" s="1144">
        <f t="shared" si="60"/>
        <v>0</v>
      </c>
      <c r="M2272" s="1202">
        <f t="shared" si="60"/>
        <v>0</v>
      </c>
      <c r="N2272" s="1203">
        <f t="shared" si="60"/>
        <v>0</v>
      </c>
      <c r="O2272" s="1173">
        <f t="shared" si="60"/>
        <v>0</v>
      </c>
      <c r="P2272" s="1202">
        <f t="shared" si="60"/>
        <v>0</v>
      </c>
      <c r="Q2272" s="1144">
        <f t="shared" si="60"/>
        <v>0</v>
      </c>
      <c r="R2272" s="1203">
        <f t="shared" si="60"/>
        <v>0</v>
      </c>
      <c r="S2272" s="1210"/>
      <c r="T2272" s="1204">
        <f>ROUND(J2272-L2272-R2272,2)</f>
        <v>0</v>
      </c>
      <c r="BC2272" s="1148"/>
      <c r="BD2272" s="13"/>
      <c r="BE2272" s="695"/>
      <c r="BF2272" s="695"/>
      <c r="BG2272" s="695"/>
    </row>
    <row r="2273" s="695" customFormat="1" customHeight="1" spans="1:56">
      <c r="A2273" s="513"/>
      <c r="B2273" s="495"/>
      <c r="C2273" s="1198"/>
      <c r="D2273" s="409"/>
      <c r="E2273" s="952"/>
      <c r="F2273" s="1157"/>
      <c r="G2273" s="388"/>
      <c r="H2273" s="388"/>
      <c r="I2273" s="991"/>
      <c r="J2273" s="388"/>
      <c r="K2273" s="662"/>
      <c r="L2273" s="217"/>
      <c r="M2273" s="388"/>
      <c r="N2273" s="217"/>
      <c r="O2273" s="215"/>
      <c r="P2273" s="388"/>
      <c r="Q2273" s="388"/>
      <c r="R2273" s="215"/>
      <c r="S2273" s="1158"/>
      <c r="T2273" s="666"/>
      <c r="U2273" s="765"/>
      <c r="V2273" s="765"/>
      <c r="W2273" s="765"/>
      <c r="X2273" s="765"/>
      <c r="Y2273" s="765"/>
      <c r="Z2273" s="765"/>
      <c r="AA2273" s="765"/>
      <c r="AB2273" s="765"/>
      <c r="AC2273" s="765"/>
      <c r="AD2273" s="765"/>
      <c r="AE2273" s="765"/>
      <c r="AF2273" s="765"/>
      <c r="AG2273" s="765"/>
      <c r="AH2273" s="765"/>
      <c r="AI2273" s="765"/>
      <c r="AJ2273" s="765"/>
      <c r="AK2273" s="765"/>
      <c r="AL2273" s="765"/>
      <c r="AM2273" s="765"/>
      <c r="AN2273" s="765"/>
      <c r="AO2273" s="765"/>
      <c r="AP2273" s="765"/>
      <c r="AQ2273" s="765"/>
      <c r="BC2273" s="1148"/>
      <c r="BD2273" s="13"/>
    </row>
    <row r="2274" s="695" customFormat="1" customHeight="1" spans="1:56">
      <c r="A2274" s="513"/>
      <c r="B2274" s="495"/>
      <c r="C2274" s="1198"/>
      <c r="D2274" s="409"/>
      <c r="E2274" s="952"/>
      <c r="F2274" s="1157"/>
      <c r="G2274" s="388"/>
      <c r="H2274" s="388"/>
      <c r="I2274" s="991"/>
      <c r="J2274" s="388"/>
      <c r="K2274" s="662"/>
      <c r="L2274" s="217"/>
      <c r="M2274" s="388"/>
      <c r="N2274" s="217"/>
      <c r="O2274" s="215"/>
      <c r="P2274" s="388"/>
      <c r="Q2274" s="388"/>
      <c r="R2274" s="215"/>
      <c r="S2274" s="1158"/>
      <c r="T2274" s="666"/>
      <c r="U2274" s="765"/>
      <c r="V2274" s="765"/>
      <c r="W2274" s="765"/>
      <c r="X2274" s="765"/>
      <c r="Y2274" s="765"/>
      <c r="Z2274" s="765"/>
      <c r="AA2274" s="765"/>
      <c r="AB2274" s="765"/>
      <c r="AC2274" s="765"/>
      <c r="AD2274" s="765"/>
      <c r="AE2274" s="765"/>
      <c r="AF2274" s="765"/>
      <c r="AG2274" s="765"/>
      <c r="AH2274" s="765"/>
      <c r="AI2274" s="765"/>
      <c r="AJ2274" s="765"/>
      <c r="AK2274" s="765"/>
      <c r="AL2274" s="765"/>
      <c r="AM2274" s="765"/>
      <c r="AN2274" s="765"/>
      <c r="AO2274" s="765"/>
      <c r="AP2274" s="765"/>
      <c r="AQ2274" s="765"/>
      <c r="BC2274" s="1148"/>
      <c r="BD2274" s="13"/>
    </row>
    <row r="2275" s="695" customFormat="1" customHeight="1" spans="1:56">
      <c r="A2275" s="513"/>
      <c r="B2275" s="495"/>
      <c r="C2275" s="1198"/>
      <c r="D2275" s="409"/>
      <c r="E2275" s="952"/>
      <c r="F2275" s="1157"/>
      <c r="G2275" s="388"/>
      <c r="H2275" s="388"/>
      <c r="I2275" s="991"/>
      <c r="J2275" s="388"/>
      <c r="K2275" s="662"/>
      <c r="L2275" s="217"/>
      <c r="M2275" s="388"/>
      <c r="N2275" s="217"/>
      <c r="O2275" s="215"/>
      <c r="P2275" s="388"/>
      <c r="Q2275" s="388"/>
      <c r="R2275" s="215"/>
      <c r="S2275" s="1158"/>
      <c r="T2275" s="666"/>
      <c r="U2275" s="765"/>
      <c r="V2275" s="765"/>
      <c r="W2275" s="765"/>
      <c r="X2275" s="765"/>
      <c r="Y2275" s="765"/>
      <c r="Z2275" s="765"/>
      <c r="AA2275" s="765"/>
      <c r="AB2275" s="765"/>
      <c r="AC2275" s="765"/>
      <c r="AD2275" s="765"/>
      <c r="AE2275" s="765"/>
      <c r="AF2275" s="765"/>
      <c r="AG2275" s="765"/>
      <c r="AH2275" s="765"/>
      <c r="AI2275" s="765"/>
      <c r="AJ2275" s="765"/>
      <c r="AK2275" s="765"/>
      <c r="AL2275" s="765"/>
      <c r="AM2275" s="765"/>
      <c r="AN2275" s="765"/>
      <c r="AO2275" s="765"/>
      <c r="AP2275" s="765"/>
      <c r="AQ2275" s="765"/>
      <c r="BC2275" s="1148"/>
      <c r="BD2275" s="13"/>
    </row>
    <row r="2276" s="695" customFormat="1" customHeight="1" spans="1:56">
      <c r="A2276" s="513"/>
      <c r="B2276" s="495"/>
      <c r="C2276" s="1198"/>
      <c r="D2276" s="409"/>
      <c r="E2276" s="952"/>
      <c r="F2276" s="1157"/>
      <c r="G2276" s="388"/>
      <c r="H2276" s="388"/>
      <c r="I2276" s="991"/>
      <c r="J2276" s="388"/>
      <c r="K2276" s="662"/>
      <c r="L2276" s="217"/>
      <c r="M2276" s="388"/>
      <c r="N2276" s="217"/>
      <c r="O2276" s="215"/>
      <c r="P2276" s="388"/>
      <c r="Q2276" s="388"/>
      <c r="R2276" s="215"/>
      <c r="S2276" s="1158"/>
      <c r="T2276" s="679"/>
      <c r="U2276" s="765"/>
      <c r="V2276" s="765"/>
      <c r="W2276" s="765"/>
      <c r="X2276" s="765"/>
      <c r="Y2276" s="765"/>
      <c r="Z2276" s="765"/>
      <c r="AA2276" s="765"/>
      <c r="AB2276" s="765"/>
      <c r="AC2276" s="765"/>
      <c r="AD2276" s="765"/>
      <c r="AE2276" s="765"/>
      <c r="AF2276" s="765"/>
      <c r="AG2276" s="765"/>
      <c r="AH2276" s="765"/>
      <c r="AI2276" s="765"/>
      <c r="AJ2276" s="765"/>
      <c r="AK2276" s="765"/>
      <c r="AL2276" s="765"/>
      <c r="AM2276" s="765"/>
      <c r="AN2276" s="765"/>
      <c r="AO2276" s="765"/>
      <c r="AP2276" s="765"/>
      <c r="AQ2276" s="765"/>
      <c r="BC2276" s="1148"/>
      <c r="BD2276" s="13"/>
    </row>
    <row r="2277" s="695" customFormat="1" customHeight="1" spans="1:56">
      <c r="A2277" s="513"/>
      <c r="B2277" s="495"/>
      <c r="C2277" s="1198"/>
      <c r="D2277" s="409"/>
      <c r="E2277" s="952"/>
      <c r="F2277" s="1157"/>
      <c r="G2277" s="388"/>
      <c r="H2277" s="388"/>
      <c r="I2277" s="991"/>
      <c r="J2277" s="388"/>
      <c r="K2277" s="662"/>
      <c r="L2277" s="217"/>
      <c r="M2277" s="388"/>
      <c r="N2277" s="217"/>
      <c r="O2277" s="215"/>
      <c r="P2277" s="388"/>
      <c r="Q2277" s="388"/>
      <c r="R2277" s="215"/>
      <c r="S2277" s="1158"/>
      <c r="T2277" s="666"/>
      <c r="U2277" s="765"/>
      <c r="V2277" s="765"/>
      <c r="W2277" s="765"/>
      <c r="X2277" s="765"/>
      <c r="Y2277" s="765"/>
      <c r="Z2277" s="765"/>
      <c r="AA2277" s="765"/>
      <c r="AB2277" s="765"/>
      <c r="AC2277" s="765"/>
      <c r="AD2277" s="765"/>
      <c r="AE2277" s="765"/>
      <c r="AF2277" s="765"/>
      <c r="AG2277" s="765"/>
      <c r="AH2277" s="765"/>
      <c r="AI2277" s="765"/>
      <c r="AJ2277" s="765"/>
      <c r="AK2277" s="765"/>
      <c r="AL2277" s="765"/>
      <c r="AM2277" s="765"/>
      <c r="AN2277" s="765"/>
      <c r="AO2277" s="765"/>
      <c r="AP2277" s="765"/>
      <c r="AQ2277" s="765"/>
      <c r="BC2277" s="1148"/>
      <c r="BD2277" s="13"/>
    </row>
    <row r="2278" s="695" customFormat="1" customHeight="1" spans="1:56">
      <c r="A2278" s="513"/>
      <c r="B2278" s="495"/>
      <c r="C2278" s="1198"/>
      <c r="D2278" s="409"/>
      <c r="E2278" s="952"/>
      <c r="F2278" s="1157"/>
      <c r="G2278" s="388"/>
      <c r="H2278" s="388"/>
      <c r="I2278" s="991"/>
      <c r="J2278" s="388"/>
      <c r="K2278" s="662"/>
      <c r="L2278" s="217"/>
      <c r="M2278" s="388"/>
      <c r="N2278" s="217"/>
      <c r="O2278" s="215"/>
      <c r="P2278" s="388"/>
      <c r="Q2278" s="388"/>
      <c r="R2278" s="215"/>
      <c r="S2278" s="1158"/>
      <c r="T2278" s="679"/>
      <c r="U2278" s="765"/>
      <c r="V2278" s="765"/>
      <c r="W2278" s="765"/>
      <c r="X2278" s="765"/>
      <c r="Y2278" s="765"/>
      <c r="Z2278" s="765"/>
      <c r="AA2278" s="765"/>
      <c r="AB2278" s="765"/>
      <c r="AC2278" s="765"/>
      <c r="AD2278" s="765"/>
      <c r="AE2278" s="765"/>
      <c r="AF2278" s="765"/>
      <c r="AG2278" s="765"/>
      <c r="AH2278" s="765"/>
      <c r="AI2278" s="765"/>
      <c r="AJ2278" s="765"/>
      <c r="AK2278" s="765"/>
      <c r="AL2278" s="765"/>
      <c r="AM2278" s="765"/>
      <c r="AN2278" s="765"/>
      <c r="AO2278" s="765"/>
      <c r="AP2278" s="765"/>
      <c r="AQ2278" s="765"/>
      <c r="BC2278" s="1148"/>
      <c r="BD2278" s="13"/>
    </row>
    <row r="2279" s="695" customFormat="1" customHeight="1" spans="1:56">
      <c r="A2279" s="513"/>
      <c r="B2279" s="495"/>
      <c r="C2279" s="1198"/>
      <c r="D2279" s="409"/>
      <c r="E2279" s="952"/>
      <c r="F2279" s="1157"/>
      <c r="G2279" s="388"/>
      <c r="H2279" s="388"/>
      <c r="I2279" s="991"/>
      <c r="J2279" s="388"/>
      <c r="K2279" s="662"/>
      <c r="L2279" s="217"/>
      <c r="M2279" s="388"/>
      <c r="N2279" s="217"/>
      <c r="O2279" s="215"/>
      <c r="P2279" s="388"/>
      <c r="Q2279" s="388"/>
      <c r="R2279" s="215"/>
      <c r="S2279" s="1158"/>
      <c r="T2279" s="666"/>
      <c r="U2279" s="765"/>
      <c r="V2279" s="765"/>
      <c r="W2279" s="765"/>
      <c r="X2279" s="765"/>
      <c r="Y2279" s="765"/>
      <c r="Z2279" s="765"/>
      <c r="AA2279" s="765"/>
      <c r="AB2279" s="765"/>
      <c r="AC2279" s="765"/>
      <c r="AD2279" s="765"/>
      <c r="AE2279" s="765"/>
      <c r="AF2279" s="765"/>
      <c r="AG2279" s="765"/>
      <c r="AH2279" s="765"/>
      <c r="AI2279" s="765"/>
      <c r="AJ2279" s="765"/>
      <c r="AK2279" s="765"/>
      <c r="AL2279" s="765"/>
      <c r="AM2279" s="765"/>
      <c r="AN2279" s="765"/>
      <c r="AO2279" s="765"/>
      <c r="AP2279" s="765"/>
      <c r="AQ2279" s="765"/>
      <c r="BC2279" s="1148"/>
      <c r="BD2279" s="13"/>
    </row>
    <row r="2280" s="695" customFormat="1" customHeight="1" spans="1:56">
      <c r="A2280" s="513"/>
      <c r="B2280" s="495"/>
      <c r="C2280" s="1198"/>
      <c r="D2280" s="409"/>
      <c r="E2280" s="952"/>
      <c r="F2280" s="1157"/>
      <c r="G2280" s="388"/>
      <c r="H2280" s="388"/>
      <c r="I2280" s="991"/>
      <c r="J2280" s="388"/>
      <c r="K2280" s="662"/>
      <c r="L2280" s="217"/>
      <c r="M2280" s="388"/>
      <c r="N2280" s="217"/>
      <c r="O2280" s="215"/>
      <c r="P2280" s="388"/>
      <c r="Q2280" s="388"/>
      <c r="R2280" s="215"/>
      <c r="S2280" s="1158"/>
      <c r="T2280" s="666"/>
      <c r="U2280" s="765"/>
      <c r="V2280" s="765"/>
      <c r="W2280" s="765"/>
      <c r="X2280" s="765"/>
      <c r="Y2280" s="765"/>
      <c r="Z2280" s="765"/>
      <c r="AA2280" s="765"/>
      <c r="AB2280" s="765"/>
      <c r="AC2280" s="765"/>
      <c r="AD2280" s="765"/>
      <c r="AE2280" s="765"/>
      <c r="AF2280" s="765"/>
      <c r="AG2280" s="765"/>
      <c r="AH2280" s="765"/>
      <c r="AI2280" s="765"/>
      <c r="AJ2280" s="765"/>
      <c r="AK2280" s="765"/>
      <c r="AL2280" s="765"/>
      <c r="AM2280" s="765"/>
      <c r="AN2280" s="765"/>
      <c r="AO2280" s="765"/>
      <c r="AP2280" s="765"/>
      <c r="AQ2280" s="765"/>
      <c r="BC2280" s="1148"/>
      <c r="BD2280" s="13"/>
    </row>
    <row r="2281" s="695" customFormat="1" customHeight="1" spans="1:56">
      <c r="A2281" s="513"/>
      <c r="B2281" s="495"/>
      <c r="C2281" s="1198"/>
      <c r="D2281" s="409"/>
      <c r="E2281" s="952"/>
      <c r="F2281" s="1157"/>
      <c r="G2281" s="388"/>
      <c r="H2281" s="388"/>
      <c r="I2281" s="991"/>
      <c r="J2281" s="388"/>
      <c r="K2281" s="662"/>
      <c r="L2281" s="217"/>
      <c r="M2281" s="388"/>
      <c r="N2281" s="217"/>
      <c r="O2281" s="215"/>
      <c r="P2281" s="388"/>
      <c r="Q2281" s="388"/>
      <c r="R2281" s="217"/>
      <c r="S2281" s="1158"/>
      <c r="T2281" s="666"/>
      <c r="U2281" s="765"/>
      <c r="V2281" s="765"/>
      <c r="W2281" s="765"/>
      <c r="X2281" s="765"/>
      <c r="Y2281" s="765"/>
      <c r="Z2281" s="765"/>
      <c r="AA2281" s="765"/>
      <c r="AB2281" s="765"/>
      <c r="AC2281" s="765"/>
      <c r="AD2281" s="765"/>
      <c r="AE2281" s="765"/>
      <c r="AF2281" s="765"/>
      <c r="AG2281" s="765"/>
      <c r="AH2281" s="765"/>
      <c r="AI2281" s="765"/>
      <c r="AJ2281" s="765"/>
      <c r="AK2281" s="765"/>
      <c r="AL2281" s="765"/>
      <c r="AM2281" s="765"/>
      <c r="AN2281" s="765"/>
      <c r="AO2281" s="765"/>
      <c r="AP2281" s="765"/>
      <c r="AQ2281" s="765"/>
      <c r="BC2281" s="1148"/>
      <c r="BD2281" s="13"/>
    </row>
    <row r="2282" s="695" customFormat="1" customHeight="1" spans="1:56">
      <c r="A2282" s="513"/>
      <c r="B2282" s="495"/>
      <c r="C2282" s="1198"/>
      <c r="D2282" s="409"/>
      <c r="E2282" s="952"/>
      <c r="F2282" s="1157"/>
      <c r="G2282" s="388"/>
      <c r="H2282" s="388"/>
      <c r="I2282" s="991"/>
      <c r="J2282" s="388"/>
      <c r="K2282" s="662"/>
      <c r="L2282" s="217"/>
      <c r="M2282" s="388"/>
      <c r="N2282" s="217"/>
      <c r="O2282" s="215"/>
      <c r="P2282" s="388"/>
      <c r="Q2282" s="388"/>
      <c r="R2282" s="215"/>
      <c r="S2282" s="1158"/>
      <c r="T2282" s="666"/>
      <c r="U2282" s="765"/>
      <c r="V2282" s="765"/>
      <c r="W2282" s="765"/>
      <c r="X2282" s="765"/>
      <c r="Y2282" s="765"/>
      <c r="Z2282" s="765"/>
      <c r="AA2282" s="765"/>
      <c r="AB2282" s="765"/>
      <c r="AC2282" s="765"/>
      <c r="AD2282" s="765"/>
      <c r="AE2282" s="765"/>
      <c r="AF2282" s="765"/>
      <c r="AG2282" s="765"/>
      <c r="AH2282" s="765"/>
      <c r="AI2282" s="765"/>
      <c r="AJ2282" s="765"/>
      <c r="AK2282" s="765"/>
      <c r="AL2282" s="765"/>
      <c r="AM2282" s="765"/>
      <c r="AN2282" s="765"/>
      <c r="AO2282" s="765"/>
      <c r="AP2282" s="765"/>
      <c r="AQ2282" s="765"/>
      <c r="BC2282" s="1148"/>
      <c r="BD2282" s="13"/>
    </row>
    <row r="2283" s="695" customFormat="1" customHeight="1" spans="1:56">
      <c r="A2283" s="513"/>
      <c r="B2283" s="495"/>
      <c r="C2283" s="1198"/>
      <c r="D2283" s="409"/>
      <c r="E2283" s="952"/>
      <c r="F2283" s="1157"/>
      <c r="G2283" s="388"/>
      <c r="H2283" s="388"/>
      <c r="I2283" s="991"/>
      <c r="J2283" s="388"/>
      <c r="K2283" s="662"/>
      <c r="L2283" s="217"/>
      <c r="M2283" s="388"/>
      <c r="N2283" s="217"/>
      <c r="O2283" s="215"/>
      <c r="P2283" s="388"/>
      <c r="Q2283" s="388"/>
      <c r="R2283" s="215"/>
      <c r="S2283" s="1158"/>
      <c r="T2283" s="666"/>
      <c r="U2283" s="765"/>
      <c r="V2283" s="765"/>
      <c r="W2283" s="765"/>
      <c r="X2283" s="765"/>
      <c r="Y2283" s="765"/>
      <c r="Z2283" s="765"/>
      <c r="AA2283" s="765"/>
      <c r="AB2283" s="765"/>
      <c r="AC2283" s="765"/>
      <c r="AD2283" s="765"/>
      <c r="AE2283" s="765"/>
      <c r="AF2283" s="765"/>
      <c r="AG2283" s="765"/>
      <c r="AH2283" s="765"/>
      <c r="AI2283" s="765"/>
      <c r="AJ2283" s="765"/>
      <c r="AK2283" s="765"/>
      <c r="AL2283" s="765"/>
      <c r="AM2283" s="765"/>
      <c r="AN2283" s="765"/>
      <c r="AO2283" s="765"/>
      <c r="AP2283" s="765"/>
      <c r="AQ2283" s="765"/>
      <c r="BC2283" s="1148"/>
      <c r="BD2283" s="13"/>
    </row>
    <row r="2284" s="695" customFormat="1" customHeight="1" spans="1:56">
      <c r="A2284" s="513"/>
      <c r="B2284" s="495"/>
      <c r="C2284" s="1198"/>
      <c r="D2284" s="409"/>
      <c r="E2284" s="952"/>
      <c r="F2284" s="1157"/>
      <c r="G2284" s="388"/>
      <c r="H2284" s="388"/>
      <c r="I2284" s="991"/>
      <c r="J2284" s="388"/>
      <c r="K2284" s="662"/>
      <c r="L2284" s="217"/>
      <c r="M2284" s="388"/>
      <c r="N2284" s="217"/>
      <c r="O2284" s="215"/>
      <c r="P2284" s="388"/>
      <c r="Q2284" s="388"/>
      <c r="R2284" s="215"/>
      <c r="S2284" s="1158"/>
      <c r="T2284" s="679"/>
      <c r="U2284" s="765"/>
      <c r="V2284" s="765"/>
      <c r="W2284" s="765"/>
      <c r="X2284" s="765"/>
      <c r="Y2284" s="765"/>
      <c r="Z2284" s="765"/>
      <c r="AA2284" s="765"/>
      <c r="AB2284" s="765"/>
      <c r="AC2284" s="765"/>
      <c r="AD2284" s="765"/>
      <c r="AE2284" s="765"/>
      <c r="AF2284" s="765"/>
      <c r="AG2284" s="765"/>
      <c r="AH2284" s="765"/>
      <c r="AI2284" s="765"/>
      <c r="AJ2284" s="765"/>
      <c r="AK2284" s="765"/>
      <c r="AL2284" s="765"/>
      <c r="AM2284" s="765"/>
      <c r="AN2284" s="765"/>
      <c r="AO2284" s="765"/>
      <c r="AP2284" s="765"/>
      <c r="AQ2284" s="765"/>
      <c r="BC2284" s="1148"/>
      <c r="BD2284" s="13"/>
    </row>
    <row r="2285" s="695" customFormat="1" customHeight="1" spans="1:56">
      <c r="A2285" s="513"/>
      <c r="B2285" s="495"/>
      <c r="C2285" s="1198"/>
      <c r="D2285" s="409"/>
      <c r="E2285" s="952"/>
      <c r="F2285" s="1157"/>
      <c r="G2285" s="388"/>
      <c r="H2285" s="388"/>
      <c r="I2285" s="991"/>
      <c r="J2285" s="388"/>
      <c r="K2285" s="662"/>
      <c r="L2285" s="217"/>
      <c r="M2285" s="388"/>
      <c r="N2285" s="217"/>
      <c r="O2285" s="215"/>
      <c r="P2285" s="388"/>
      <c r="Q2285" s="388"/>
      <c r="R2285" s="215"/>
      <c r="S2285" s="1158"/>
      <c r="T2285" s="666"/>
      <c r="U2285" s="765"/>
      <c r="V2285" s="765"/>
      <c r="W2285" s="765"/>
      <c r="X2285" s="765"/>
      <c r="Y2285" s="765"/>
      <c r="Z2285" s="765"/>
      <c r="AA2285" s="765"/>
      <c r="AB2285" s="765"/>
      <c r="AC2285" s="765"/>
      <c r="AD2285" s="765"/>
      <c r="AE2285" s="765"/>
      <c r="AF2285" s="765"/>
      <c r="AG2285" s="765"/>
      <c r="AH2285" s="765"/>
      <c r="AI2285" s="765"/>
      <c r="AJ2285" s="765"/>
      <c r="AK2285" s="765"/>
      <c r="AL2285" s="765"/>
      <c r="AM2285" s="765"/>
      <c r="AN2285" s="765"/>
      <c r="AO2285" s="765"/>
      <c r="AP2285" s="765"/>
      <c r="AQ2285" s="765"/>
      <c r="BC2285" s="1148"/>
      <c r="BD2285" s="13"/>
    </row>
    <row r="2286" s="695" customFormat="1" customHeight="1" spans="1:56">
      <c r="A2286" s="513"/>
      <c r="B2286" s="495"/>
      <c r="C2286" s="1198"/>
      <c r="D2286" s="409"/>
      <c r="E2286" s="952"/>
      <c r="F2286" s="1157"/>
      <c r="G2286" s="388"/>
      <c r="H2286" s="388"/>
      <c r="I2286" s="991"/>
      <c r="J2286" s="388"/>
      <c r="K2286" s="662"/>
      <c r="L2286" s="217"/>
      <c r="M2286" s="388"/>
      <c r="N2286" s="217"/>
      <c r="O2286" s="215"/>
      <c r="P2286" s="388"/>
      <c r="Q2286" s="388"/>
      <c r="R2286" s="215"/>
      <c r="S2286" s="1158"/>
      <c r="T2286" s="666"/>
      <c r="U2286" s="765"/>
      <c r="V2286" s="765"/>
      <c r="W2286" s="765"/>
      <c r="X2286" s="765"/>
      <c r="Y2286" s="765"/>
      <c r="Z2286" s="765"/>
      <c r="AA2286" s="765"/>
      <c r="AB2286" s="765"/>
      <c r="AC2286" s="765"/>
      <c r="AD2286" s="765"/>
      <c r="AE2286" s="765"/>
      <c r="AF2286" s="765"/>
      <c r="AG2286" s="765"/>
      <c r="AH2286" s="765"/>
      <c r="AI2286" s="765"/>
      <c r="AJ2286" s="765"/>
      <c r="AK2286" s="765"/>
      <c r="AL2286" s="765"/>
      <c r="AM2286" s="765"/>
      <c r="AN2286" s="765"/>
      <c r="AO2286" s="765"/>
      <c r="AP2286" s="765"/>
      <c r="AQ2286" s="765"/>
      <c r="BC2286" s="1148"/>
      <c r="BD2286" s="13"/>
    </row>
    <row r="2287" s="695" customFormat="1" customHeight="1" spans="1:56">
      <c r="A2287" s="513"/>
      <c r="B2287" s="495"/>
      <c r="C2287" s="1198"/>
      <c r="D2287" s="409"/>
      <c r="E2287" s="952"/>
      <c r="F2287" s="1157"/>
      <c r="G2287" s="388"/>
      <c r="H2287" s="388"/>
      <c r="I2287" s="991"/>
      <c r="J2287" s="388"/>
      <c r="K2287" s="662"/>
      <c r="L2287" s="217"/>
      <c r="M2287" s="388"/>
      <c r="N2287" s="217"/>
      <c r="O2287" s="215"/>
      <c r="P2287" s="388"/>
      <c r="Q2287" s="388"/>
      <c r="R2287" s="215"/>
      <c r="S2287" s="1158"/>
      <c r="T2287" s="679"/>
      <c r="U2287" s="765"/>
      <c r="V2287" s="765"/>
      <c r="W2287" s="765"/>
      <c r="X2287" s="765"/>
      <c r="Y2287" s="765"/>
      <c r="Z2287" s="765"/>
      <c r="AA2287" s="765"/>
      <c r="AB2287" s="765"/>
      <c r="AC2287" s="765"/>
      <c r="AD2287" s="765"/>
      <c r="AE2287" s="765"/>
      <c r="AF2287" s="765"/>
      <c r="AG2287" s="765"/>
      <c r="AH2287" s="765"/>
      <c r="AI2287" s="765"/>
      <c r="AJ2287" s="765"/>
      <c r="AK2287" s="765"/>
      <c r="AL2287" s="765"/>
      <c r="AM2287" s="765"/>
      <c r="AN2287" s="765"/>
      <c r="AO2287" s="765"/>
      <c r="AP2287" s="765"/>
      <c r="AQ2287" s="765"/>
      <c r="BC2287" s="1148"/>
      <c r="BD2287" s="13"/>
    </row>
    <row r="2288" s="695" customFormat="1" customHeight="1" spans="1:56">
      <c r="A2288" s="513"/>
      <c r="B2288" s="495"/>
      <c r="C2288" s="1198"/>
      <c r="D2288" s="409"/>
      <c r="E2288" s="952"/>
      <c r="F2288" s="1157"/>
      <c r="G2288" s="388"/>
      <c r="H2288" s="388"/>
      <c r="I2288" s="991"/>
      <c r="J2288" s="388"/>
      <c r="K2288" s="662"/>
      <c r="L2288" s="217"/>
      <c r="M2288" s="388"/>
      <c r="N2288" s="217"/>
      <c r="O2288" s="215"/>
      <c r="P2288" s="388"/>
      <c r="Q2288" s="388"/>
      <c r="R2288" s="215"/>
      <c r="S2288" s="1158"/>
      <c r="T2288" s="666"/>
      <c r="U2288" s="765"/>
      <c r="V2288" s="765"/>
      <c r="W2288" s="765"/>
      <c r="X2288" s="765"/>
      <c r="Y2288" s="765"/>
      <c r="Z2288" s="765"/>
      <c r="AA2288" s="765"/>
      <c r="AB2288" s="765"/>
      <c r="AC2288" s="765"/>
      <c r="AD2288" s="765"/>
      <c r="AE2288" s="765"/>
      <c r="AF2288" s="765"/>
      <c r="AG2288" s="765"/>
      <c r="AH2288" s="765"/>
      <c r="AI2288" s="765"/>
      <c r="AJ2288" s="765"/>
      <c r="AK2288" s="765"/>
      <c r="AL2288" s="765"/>
      <c r="AM2288" s="765"/>
      <c r="AN2288" s="765"/>
      <c r="AO2288" s="765"/>
      <c r="AP2288" s="765"/>
      <c r="AQ2288" s="765"/>
      <c r="BC2288" s="1148"/>
      <c r="BD2288" s="13"/>
    </row>
    <row r="2289" s="695" customFormat="1" customHeight="1" spans="1:56">
      <c r="A2289" s="513"/>
      <c r="B2289" s="495"/>
      <c r="C2289" s="1198"/>
      <c r="D2289" s="409"/>
      <c r="E2289" s="952"/>
      <c r="F2289" s="1157"/>
      <c r="G2289" s="388"/>
      <c r="H2289" s="388"/>
      <c r="I2289" s="991"/>
      <c r="J2289" s="388"/>
      <c r="K2289" s="662"/>
      <c r="L2289" s="217"/>
      <c r="M2289" s="388"/>
      <c r="N2289" s="217"/>
      <c r="O2289" s="215"/>
      <c r="P2289" s="388"/>
      <c r="Q2289" s="388"/>
      <c r="R2289" s="215"/>
      <c r="S2289" s="1158"/>
      <c r="T2289" s="679"/>
      <c r="U2289" s="765"/>
      <c r="V2289" s="765"/>
      <c r="W2289" s="765"/>
      <c r="X2289" s="765"/>
      <c r="Y2289" s="765"/>
      <c r="Z2289" s="765"/>
      <c r="AA2289" s="765"/>
      <c r="AB2289" s="765"/>
      <c r="AC2289" s="765"/>
      <c r="AD2289" s="765"/>
      <c r="AE2289" s="765"/>
      <c r="AF2289" s="765"/>
      <c r="AG2289" s="765"/>
      <c r="AH2289" s="765"/>
      <c r="AI2289" s="765"/>
      <c r="AJ2289" s="765"/>
      <c r="AK2289" s="765"/>
      <c r="AL2289" s="765"/>
      <c r="AM2289" s="765"/>
      <c r="AN2289" s="765"/>
      <c r="AO2289" s="765"/>
      <c r="AP2289" s="765"/>
      <c r="AQ2289" s="765"/>
      <c r="BC2289" s="1148"/>
      <c r="BD2289" s="13"/>
    </row>
    <row r="2290" s="695" customFormat="1" customHeight="1" spans="1:56">
      <c r="A2290" s="513"/>
      <c r="B2290" s="495"/>
      <c r="C2290" s="1198"/>
      <c r="D2290" s="409"/>
      <c r="E2290" s="952"/>
      <c r="F2290" s="1157"/>
      <c r="G2290" s="388"/>
      <c r="H2290" s="388"/>
      <c r="I2290" s="991"/>
      <c r="J2290" s="388"/>
      <c r="K2290" s="662"/>
      <c r="L2290" s="217"/>
      <c r="M2290" s="388"/>
      <c r="N2290" s="217"/>
      <c r="O2290" s="215"/>
      <c r="P2290" s="388"/>
      <c r="Q2290" s="388"/>
      <c r="R2290" s="215"/>
      <c r="S2290" s="1158"/>
      <c r="T2290" s="666"/>
      <c r="U2290" s="765"/>
      <c r="V2290" s="765"/>
      <c r="W2290" s="765"/>
      <c r="X2290" s="765"/>
      <c r="Y2290" s="765"/>
      <c r="Z2290" s="765"/>
      <c r="AA2290" s="765"/>
      <c r="AB2290" s="765"/>
      <c r="AC2290" s="765"/>
      <c r="AD2290" s="765"/>
      <c r="AE2290" s="765"/>
      <c r="AF2290" s="765"/>
      <c r="AG2290" s="765"/>
      <c r="AH2290" s="765"/>
      <c r="AI2290" s="765"/>
      <c r="AJ2290" s="765"/>
      <c r="AK2290" s="765"/>
      <c r="AL2290" s="765"/>
      <c r="AM2290" s="765"/>
      <c r="AN2290" s="765"/>
      <c r="AO2290" s="765"/>
      <c r="AP2290" s="765"/>
      <c r="AQ2290" s="765"/>
      <c r="BC2290" s="1148"/>
      <c r="BD2290" s="13"/>
    </row>
    <row r="2291" s="695" customFormat="1" customHeight="1" spans="1:56">
      <c r="A2291" s="513"/>
      <c r="B2291" s="495"/>
      <c r="C2291" s="1198"/>
      <c r="D2291" s="409"/>
      <c r="E2291" s="952"/>
      <c r="F2291" s="1157"/>
      <c r="G2291" s="388"/>
      <c r="H2291" s="388"/>
      <c r="I2291" s="991"/>
      <c r="J2291" s="388"/>
      <c r="K2291" s="662"/>
      <c r="L2291" s="217"/>
      <c r="M2291" s="388"/>
      <c r="N2291" s="217"/>
      <c r="O2291" s="215"/>
      <c r="P2291" s="388"/>
      <c r="Q2291" s="388"/>
      <c r="R2291" s="217"/>
      <c r="S2291" s="1158"/>
      <c r="T2291" s="666"/>
      <c r="U2291" s="765"/>
      <c r="V2291" s="765"/>
      <c r="W2291" s="765"/>
      <c r="X2291" s="765"/>
      <c r="Y2291" s="765"/>
      <c r="Z2291" s="765"/>
      <c r="AA2291" s="765"/>
      <c r="AB2291" s="765"/>
      <c r="AC2291" s="765"/>
      <c r="AD2291" s="765"/>
      <c r="AE2291" s="765"/>
      <c r="AF2291" s="765"/>
      <c r="AG2291" s="765"/>
      <c r="AH2291" s="765"/>
      <c r="AI2291" s="765"/>
      <c r="AJ2291" s="765"/>
      <c r="AK2291" s="765"/>
      <c r="AL2291" s="765"/>
      <c r="AM2291" s="765"/>
      <c r="AN2291" s="765"/>
      <c r="AO2291" s="765"/>
      <c r="AP2291" s="765"/>
      <c r="AQ2291" s="765"/>
      <c r="BC2291" s="1148"/>
      <c r="BD2291" s="13"/>
    </row>
    <row r="2292" s="695" customFormat="1" customHeight="1" spans="1:56">
      <c r="A2292" s="513"/>
      <c r="B2292" s="495"/>
      <c r="C2292" s="1198"/>
      <c r="D2292" s="409"/>
      <c r="E2292" s="952"/>
      <c r="F2292" s="1157"/>
      <c r="G2292" s="388"/>
      <c r="H2292" s="388"/>
      <c r="I2292" s="991"/>
      <c r="J2292" s="388"/>
      <c r="K2292" s="662"/>
      <c r="L2292" s="217"/>
      <c r="M2292" s="388"/>
      <c r="N2292" s="217"/>
      <c r="O2292" s="215"/>
      <c r="P2292" s="388"/>
      <c r="Q2292" s="388"/>
      <c r="R2292" s="215"/>
      <c r="S2292" s="1158"/>
      <c r="T2292" s="666"/>
      <c r="U2292" s="765"/>
      <c r="V2292" s="765"/>
      <c r="W2292" s="765"/>
      <c r="X2292" s="765"/>
      <c r="Y2292" s="765"/>
      <c r="Z2292" s="765"/>
      <c r="AA2292" s="765"/>
      <c r="AB2292" s="765"/>
      <c r="AC2292" s="765"/>
      <c r="AD2292" s="765"/>
      <c r="AE2292" s="765"/>
      <c r="AF2292" s="765"/>
      <c r="AG2292" s="765"/>
      <c r="AH2292" s="765"/>
      <c r="AI2292" s="765"/>
      <c r="AJ2292" s="765"/>
      <c r="AK2292" s="765"/>
      <c r="AL2292" s="765"/>
      <c r="AM2292" s="765"/>
      <c r="AN2292" s="765"/>
      <c r="AO2292" s="765"/>
      <c r="AP2292" s="765"/>
      <c r="AQ2292" s="765"/>
      <c r="BC2292" s="1148"/>
      <c r="BD2292" s="13"/>
    </row>
    <row r="2293" s="695" customFormat="1" customHeight="1" spans="1:56">
      <c r="A2293" s="513"/>
      <c r="B2293" s="495"/>
      <c r="C2293" s="1198"/>
      <c r="D2293" s="409"/>
      <c r="E2293" s="952"/>
      <c r="F2293" s="1157"/>
      <c r="G2293" s="388"/>
      <c r="H2293" s="388"/>
      <c r="I2293" s="991"/>
      <c r="J2293" s="388"/>
      <c r="K2293" s="662"/>
      <c r="L2293" s="217"/>
      <c r="M2293" s="388"/>
      <c r="N2293" s="217"/>
      <c r="O2293" s="215"/>
      <c r="P2293" s="388"/>
      <c r="Q2293" s="388"/>
      <c r="R2293" s="215"/>
      <c r="S2293" s="1158"/>
      <c r="T2293" s="666"/>
      <c r="U2293" s="765"/>
      <c r="V2293" s="765"/>
      <c r="W2293" s="765"/>
      <c r="X2293" s="765"/>
      <c r="Y2293" s="765"/>
      <c r="Z2293" s="765"/>
      <c r="AA2293" s="765"/>
      <c r="AB2293" s="765"/>
      <c r="AC2293" s="765"/>
      <c r="AD2293" s="765"/>
      <c r="AE2293" s="765"/>
      <c r="AF2293" s="765"/>
      <c r="AG2293" s="765"/>
      <c r="AH2293" s="765"/>
      <c r="AI2293" s="765"/>
      <c r="AJ2293" s="765"/>
      <c r="AK2293" s="765"/>
      <c r="AL2293" s="765"/>
      <c r="AM2293" s="765"/>
      <c r="AN2293" s="765"/>
      <c r="AO2293" s="765"/>
      <c r="AP2293" s="765"/>
      <c r="AQ2293" s="765"/>
      <c r="BC2293" s="1148"/>
      <c r="BD2293" s="13"/>
    </row>
    <row r="2294" s="695" customFormat="1" customHeight="1" spans="1:56">
      <c r="A2294" s="513"/>
      <c r="B2294" s="495"/>
      <c r="C2294" s="1198"/>
      <c r="D2294" s="409"/>
      <c r="E2294" s="952"/>
      <c r="F2294" s="1157"/>
      <c r="G2294" s="388"/>
      <c r="H2294" s="388"/>
      <c r="I2294" s="991"/>
      <c r="J2294" s="388"/>
      <c r="K2294" s="662"/>
      <c r="L2294" s="217"/>
      <c r="M2294" s="388"/>
      <c r="N2294" s="217"/>
      <c r="O2294" s="215"/>
      <c r="P2294" s="388"/>
      <c r="Q2294" s="388"/>
      <c r="R2294" s="215"/>
      <c r="S2294" s="1158"/>
      <c r="T2294" s="679"/>
      <c r="U2294" s="765"/>
      <c r="V2294" s="765"/>
      <c r="W2294" s="765"/>
      <c r="X2294" s="765"/>
      <c r="Y2294" s="765"/>
      <c r="Z2294" s="765"/>
      <c r="AA2294" s="765"/>
      <c r="AB2294" s="765"/>
      <c r="AC2294" s="765"/>
      <c r="AD2294" s="765"/>
      <c r="AE2294" s="765"/>
      <c r="AF2294" s="765"/>
      <c r="AG2294" s="765"/>
      <c r="AH2294" s="765"/>
      <c r="AI2294" s="765"/>
      <c r="AJ2294" s="765"/>
      <c r="AK2294" s="765"/>
      <c r="AL2294" s="765"/>
      <c r="AM2294" s="765"/>
      <c r="AN2294" s="765"/>
      <c r="AO2294" s="765"/>
      <c r="AP2294" s="765"/>
      <c r="AQ2294" s="765"/>
      <c r="BC2294" s="1148"/>
      <c r="BD2294" s="13"/>
    </row>
    <row r="2295" s="695" customFormat="1" customHeight="1" spans="1:56">
      <c r="A2295" s="513"/>
      <c r="B2295" s="495"/>
      <c r="C2295" s="1198"/>
      <c r="D2295" s="409"/>
      <c r="E2295" s="952"/>
      <c r="F2295" s="1157"/>
      <c r="G2295" s="388"/>
      <c r="H2295" s="388"/>
      <c r="I2295" s="991"/>
      <c r="J2295" s="388"/>
      <c r="K2295" s="662"/>
      <c r="L2295" s="217"/>
      <c r="M2295" s="388"/>
      <c r="N2295" s="217"/>
      <c r="O2295" s="215"/>
      <c r="P2295" s="388"/>
      <c r="Q2295" s="388"/>
      <c r="R2295" s="215"/>
      <c r="S2295" s="1158"/>
      <c r="T2295" s="666"/>
      <c r="U2295" s="765"/>
      <c r="V2295" s="765"/>
      <c r="W2295" s="765"/>
      <c r="X2295" s="765"/>
      <c r="Y2295" s="765"/>
      <c r="Z2295" s="765"/>
      <c r="AA2295" s="765"/>
      <c r="AB2295" s="765"/>
      <c r="AC2295" s="765"/>
      <c r="AD2295" s="765"/>
      <c r="AE2295" s="765"/>
      <c r="AF2295" s="765"/>
      <c r="AG2295" s="765"/>
      <c r="AH2295" s="765"/>
      <c r="AI2295" s="765"/>
      <c r="AJ2295" s="765"/>
      <c r="AK2295" s="765"/>
      <c r="AL2295" s="765"/>
      <c r="AM2295" s="765"/>
      <c r="AN2295" s="765"/>
      <c r="AO2295" s="765"/>
      <c r="AP2295" s="765"/>
      <c r="AQ2295" s="765"/>
      <c r="BC2295" s="1148"/>
      <c r="BD2295" s="13"/>
    </row>
    <row r="2296" s="695" customFormat="1" customHeight="1" spans="1:56">
      <c r="A2296" s="513"/>
      <c r="B2296" s="495"/>
      <c r="C2296" s="1198"/>
      <c r="D2296" s="409"/>
      <c r="E2296" s="952"/>
      <c r="F2296" s="1157"/>
      <c r="G2296" s="388"/>
      <c r="H2296" s="388"/>
      <c r="I2296" s="991"/>
      <c r="J2296" s="388"/>
      <c r="K2296" s="662"/>
      <c r="L2296" s="217"/>
      <c r="M2296" s="388"/>
      <c r="N2296" s="217"/>
      <c r="O2296" s="215"/>
      <c r="P2296" s="388"/>
      <c r="Q2296" s="388"/>
      <c r="R2296" s="215"/>
      <c r="S2296" s="1158"/>
      <c r="T2296" s="666"/>
      <c r="U2296" s="765"/>
      <c r="V2296" s="765"/>
      <c r="W2296" s="765"/>
      <c r="X2296" s="765"/>
      <c r="Y2296" s="765"/>
      <c r="Z2296" s="765"/>
      <c r="AA2296" s="765"/>
      <c r="AB2296" s="765"/>
      <c r="AC2296" s="765"/>
      <c r="AD2296" s="765"/>
      <c r="AE2296" s="765"/>
      <c r="AF2296" s="765"/>
      <c r="AG2296" s="765"/>
      <c r="AH2296" s="765"/>
      <c r="AI2296" s="765"/>
      <c r="AJ2296" s="765"/>
      <c r="AK2296" s="765"/>
      <c r="AL2296" s="765"/>
      <c r="AM2296" s="765"/>
      <c r="AN2296" s="765"/>
      <c r="AO2296" s="765"/>
      <c r="AP2296" s="765"/>
      <c r="AQ2296" s="765"/>
      <c r="BC2296" s="1148"/>
      <c r="BD2296" s="13"/>
    </row>
    <row r="2297" s="695" customFormat="1" customHeight="1" spans="1:56">
      <c r="A2297" s="513"/>
      <c r="B2297" s="495"/>
      <c r="C2297" s="1198"/>
      <c r="D2297" s="409"/>
      <c r="E2297" s="952"/>
      <c r="F2297" s="1157"/>
      <c r="G2297" s="388"/>
      <c r="H2297" s="388"/>
      <c r="I2297" s="991"/>
      <c r="J2297" s="388"/>
      <c r="K2297" s="662"/>
      <c r="L2297" s="217"/>
      <c r="M2297" s="388"/>
      <c r="N2297" s="217"/>
      <c r="O2297" s="215"/>
      <c r="P2297" s="388"/>
      <c r="Q2297" s="388"/>
      <c r="R2297" s="215"/>
      <c r="S2297" s="1158"/>
      <c r="T2297" s="666"/>
      <c r="U2297" s="765"/>
      <c r="V2297" s="765"/>
      <c r="W2297" s="765"/>
      <c r="X2297" s="765"/>
      <c r="Y2297" s="765"/>
      <c r="Z2297" s="765"/>
      <c r="AA2297" s="765"/>
      <c r="AB2297" s="765"/>
      <c r="AC2297" s="765"/>
      <c r="AD2297" s="765"/>
      <c r="AE2297" s="765"/>
      <c r="AF2297" s="765"/>
      <c r="AG2297" s="765"/>
      <c r="AH2297" s="765"/>
      <c r="AI2297" s="765"/>
      <c r="AJ2297" s="765"/>
      <c r="AK2297" s="765"/>
      <c r="AL2297" s="765"/>
      <c r="AM2297" s="765"/>
      <c r="AN2297" s="765"/>
      <c r="AO2297" s="765"/>
      <c r="AP2297" s="765"/>
      <c r="AQ2297" s="765"/>
      <c r="BC2297" s="1148"/>
      <c r="BD2297" s="13"/>
    </row>
    <row r="2298" s="695" customFormat="1" customHeight="1" spans="1:56">
      <c r="A2298" s="513"/>
      <c r="B2298" s="495"/>
      <c r="C2298" s="1198"/>
      <c r="D2298" s="409"/>
      <c r="E2298" s="952"/>
      <c r="F2298" s="1157"/>
      <c r="G2298" s="388"/>
      <c r="H2298" s="388"/>
      <c r="I2298" s="991"/>
      <c r="J2298" s="388"/>
      <c r="K2298" s="662"/>
      <c r="L2298" s="217"/>
      <c r="M2298" s="388"/>
      <c r="N2298" s="217"/>
      <c r="O2298" s="215"/>
      <c r="P2298" s="388"/>
      <c r="Q2298" s="388"/>
      <c r="R2298" s="215"/>
      <c r="S2298" s="1158"/>
      <c r="T2298" s="666"/>
      <c r="U2298" s="765"/>
      <c r="V2298" s="765"/>
      <c r="W2298" s="765"/>
      <c r="X2298" s="765"/>
      <c r="Y2298" s="765"/>
      <c r="Z2298" s="765"/>
      <c r="AA2298" s="765"/>
      <c r="AB2298" s="765"/>
      <c r="AC2298" s="765"/>
      <c r="AD2298" s="765"/>
      <c r="AE2298" s="765"/>
      <c r="AF2298" s="765"/>
      <c r="AG2298" s="765"/>
      <c r="AH2298" s="765"/>
      <c r="AI2298" s="765"/>
      <c r="AJ2298" s="765"/>
      <c r="AK2298" s="765"/>
      <c r="AL2298" s="765"/>
      <c r="AM2298" s="765"/>
      <c r="AN2298" s="765"/>
      <c r="AO2298" s="765"/>
      <c r="AP2298" s="765"/>
      <c r="AQ2298" s="765"/>
      <c r="BC2298" s="1148"/>
      <c r="BD2298" s="13"/>
    </row>
    <row r="2299" s="695" customFormat="1" customHeight="1" spans="1:56">
      <c r="A2299" s="513"/>
      <c r="B2299" s="495"/>
      <c r="C2299" s="1198"/>
      <c r="D2299" s="409"/>
      <c r="E2299" s="952"/>
      <c r="F2299" s="1157"/>
      <c r="G2299" s="388"/>
      <c r="H2299" s="388"/>
      <c r="I2299" s="991"/>
      <c r="J2299" s="388"/>
      <c r="K2299" s="662"/>
      <c r="L2299" s="217"/>
      <c r="M2299" s="388"/>
      <c r="N2299" s="217"/>
      <c r="O2299" s="215"/>
      <c r="P2299" s="388"/>
      <c r="Q2299" s="388"/>
      <c r="R2299" s="215"/>
      <c r="S2299" s="1158"/>
      <c r="T2299" s="666"/>
      <c r="U2299" s="765"/>
      <c r="V2299" s="765"/>
      <c r="W2299" s="765"/>
      <c r="X2299" s="765"/>
      <c r="Y2299" s="765"/>
      <c r="Z2299" s="765"/>
      <c r="AA2299" s="765"/>
      <c r="AB2299" s="765"/>
      <c r="AC2299" s="765"/>
      <c r="AD2299" s="765"/>
      <c r="AE2299" s="765"/>
      <c r="AF2299" s="765"/>
      <c r="AG2299" s="765"/>
      <c r="AH2299" s="765"/>
      <c r="AI2299" s="765"/>
      <c r="AJ2299" s="765"/>
      <c r="AK2299" s="765"/>
      <c r="AL2299" s="765"/>
      <c r="AM2299" s="765"/>
      <c r="AN2299" s="765"/>
      <c r="AO2299" s="765"/>
      <c r="AP2299" s="765"/>
      <c r="AQ2299" s="765"/>
      <c r="BC2299" s="1148"/>
      <c r="BD2299" s="13"/>
    </row>
    <row r="2300" s="695" customFormat="1" customHeight="1" spans="1:56">
      <c r="A2300" s="513"/>
      <c r="B2300" s="495"/>
      <c r="C2300" s="1198"/>
      <c r="D2300" s="409"/>
      <c r="E2300" s="952"/>
      <c r="F2300" s="1157"/>
      <c r="G2300" s="388"/>
      <c r="H2300" s="388"/>
      <c r="I2300" s="991"/>
      <c r="J2300" s="388"/>
      <c r="K2300" s="662"/>
      <c r="L2300" s="217"/>
      <c r="M2300" s="388"/>
      <c r="N2300" s="217"/>
      <c r="O2300" s="215"/>
      <c r="P2300" s="388"/>
      <c r="Q2300" s="388"/>
      <c r="R2300" s="215"/>
      <c r="S2300" s="1158"/>
      <c r="T2300" s="666"/>
      <c r="U2300" s="765"/>
      <c r="V2300" s="765"/>
      <c r="W2300" s="765"/>
      <c r="X2300" s="765"/>
      <c r="Y2300" s="765"/>
      <c r="Z2300" s="765"/>
      <c r="AA2300" s="765"/>
      <c r="AB2300" s="765"/>
      <c r="AC2300" s="765"/>
      <c r="AD2300" s="765"/>
      <c r="AE2300" s="765"/>
      <c r="AF2300" s="765"/>
      <c r="AG2300" s="765"/>
      <c r="AH2300" s="765"/>
      <c r="AI2300" s="765"/>
      <c r="AJ2300" s="765"/>
      <c r="AK2300" s="765"/>
      <c r="AL2300" s="765"/>
      <c r="AM2300" s="765"/>
      <c r="AN2300" s="765"/>
      <c r="AO2300" s="765"/>
      <c r="AP2300" s="765"/>
      <c r="AQ2300" s="765"/>
      <c r="BC2300" s="1148"/>
      <c r="BD2300" s="13"/>
    </row>
    <row r="2301" s="695" customFormat="1" customHeight="1" spans="1:56">
      <c r="A2301" s="513"/>
      <c r="B2301" s="495"/>
      <c r="C2301" s="1198"/>
      <c r="D2301" s="409"/>
      <c r="E2301" s="952"/>
      <c r="F2301" s="1157"/>
      <c r="G2301" s="388"/>
      <c r="H2301" s="388"/>
      <c r="I2301" s="991"/>
      <c r="J2301" s="388"/>
      <c r="K2301" s="662"/>
      <c r="L2301" s="217"/>
      <c r="M2301" s="388"/>
      <c r="N2301" s="217"/>
      <c r="O2301" s="215"/>
      <c r="P2301" s="388"/>
      <c r="Q2301" s="388"/>
      <c r="R2301" s="215"/>
      <c r="S2301" s="1158"/>
      <c r="T2301" s="666"/>
      <c r="U2301" s="765"/>
      <c r="V2301" s="765"/>
      <c r="W2301" s="765"/>
      <c r="X2301" s="765"/>
      <c r="Y2301" s="765"/>
      <c r="Z2301" s="765"/>
      <c r="AA2301" s="765"/>
      <c r="AB2301" s="765"/>
      <c r="AC2301" s="765"/>
      <c r="AD2301" s="765"/>
      <c r="AE2301" s="765"/>
      <c r="AF2301" s="765"/>
      <c r="AG2301" s="765"/>
      <c r="AH2301" s="765"/>
      <c r="AI2301" s="765"/>
      <c r="AJ2301" s="765"/>
      <c r="AK2301" s="765"/>
      <c r="AL2301" s="765"/>
      <c r="AM2301" s="765"/>
      <c r="AN2301" s="765"/>
      <c r="AO2301" s="765"/>
      <c r="AP2301" s="765"/>
      <c r="AQ2301" s="765"/>
      <c r="BC2301" s="1148"/>
      <c r="BD2301" s="13"/>
    </row>
    <row r="2302" s="695" customFormat="1" customHeight="1" spans="1:56">
      <c r="A2302" s="513"/>
      <c r="B2302" s="495"/>
      <c r="C2302" s="1198"/>
      <c r="D2302" s="409"/>
      <c r="E2302" s="952"/>
      <c r="F2302" s="1157"/>
      <c r="G2302" s="388"/>
      <c r="H2302" s="388"/>
      <c r="I2302" s="991"/>
      <c r="J2302" s="388"/>
      <c r="K2302" s="662"/>
      <c r="L2302" s="217"/>
      <c r="M2302" s="388"/>
      <c r="N2302" s="217"/>
      <c r="O2302" s="215"/>
      <c r="P2302" s="388"/>
      <c r="Q2302" s="388"/>
      <c r="R2302" s="215"/>
      <c r="S2302" s="1158"/>
      <c r="T2302" s="666"/>
      <c r="U2302" s="765"/>
      <c r="V2302" s="765"/>
      <c r="W2302" s="765"/>
      <c r="X2302" s="765"/>
      <c r="Y2302" s="765"/>
      <c r="Z2302" s="765"/>
      <c r="AA2302" s="765"/>
      <c r="AB2302" s="765"/>
      <c r="AC2302" s="765"/>
      <c r="AD2302" s="765"/>
      <c r="AE2302" s="765"/>
      <c r="AF2302" s="765"/>
      <c r="AG2302" s="765"/>
      <c r="AH2302" s="765"/>
      <c r="AI2302" s="765"/>
      <c r="AJ2302" s="765"/>
      <c r="AK2302" s="765"/>
      <c r="AL2302" s="765"/>
      <c r="AM2302" s="765"/>
      <c r="AN2302" s="765"/>
      <c r="AO2302" s="765"/>
      <c r="AP2302" s="765"/>
      <c r="AQ2302" s="765"/>
      <c r="BC2302" s="1148"/>
      <c r="BD2302" s="13"/>
    </row>
    <row r="2303" s="695" customFormat="1" customHeight="1" spans="1:56">
      <c r="A2303" s="513"/>
      <c r="B2303" s="495"/>
      <c r="C2303" s="1198"/>
      <c r="D2303" s="409"/>
      <c r="E2303" s="952"/>
      <c r="F2303" s="1157"/>
      <c r="G2303" s="388"/>
      <c r="H2303" s="388"/>
      <c r="I2303" s="991"/>
      <c r="J2303" s="388"/>
      <c r="K2303" s="662"/>
      <c r="L2303" s="217"/>
      <c r="M2303" s="388"/>
      <c r="N2303" s="217"/>
      <c r="O2303" s="215"/>
      <c r="P2303" s="388"/>
      <c r="Q2303" s="388"/>
      <c r="R2303" s="215"/>
      <c r="S2303" s="1158"/>
      <c r="T2303" s="666"/>
      <c r="U2303" s="765"/>
      <c r="V2303" s="765"/>
      <c r="W2303" s="765"/>
      <c r="X2303" s="765"/>
      <c r="Y2303" s="765"/>
      <c r="Z2303" s="765"/>
      <c r="AA2303" s="765"/>
      <c r="AB2303" s="765"/>
      <c r="AC2303" s="765"/>
      <c r="AD2303" s="765"/>
      <c r="AE2303" s="765"/>
      <c r="AF2303" s="765"/>
      <c r="AG2303" s="765"/>
      <c r="AH2303" s="765"/>
      <c r="AI2303" s="765"/>
      <c r="AJ2303" s="765"/>
      <c r="AK2303" s="765"/>
      <c r="AL2303" s="765"/>
      <c r="AM2303" s="765"/>
      <c r="AN2303" s="765"/>
      <c r="AO2303" s="765"/>
      <c r="AP2303" s="765"/>
      <c r="AQ2303" s="765"/>
      <c r="BC2303" s="1148"/>
      <c r="BD2303" s="13"/>
    </row>
    <row r="2304" s="695" customFormat="1" customHeight="1" spans="1:56">
      <c r="A2304" s="513"/>
      <c r="B2304" s="495"/>
      <c r="C2304" s="1198"/>
      <c r="D2304" s="409"/>
      <c r="E2304" s="952"/>
      <c r="F2304" s="1157"/>
      <c r="G2304" s="388"/>
      <c r="H2304" s="388"/>
      <c r="I2304" s="991"/>
      <c r="J2304" s="388"/>
      <c r="K2304" s="662"/>
      <c r="L2304" s="217"/>
      <c r="M2304" s="388"/>
      <c r="N2304" s="217"/>
      <c r="O2304" s="215"/>
      <c r="P2304" s="388"/>
      <c r="Q2304" s="388"/>
      <c r="R2304" s="215"/>
      <c r="S2304" s="1158"/>
      <c r="T2304" s="679"/>
      <c r="U2304" s="765"/>
      <c r="V2304" s="765"/>
      <c r="W2304" s="765"/>
      <c r="X2304" s="765"/>
      <c r="Y2304" s="765"/>
      <c r="Z2304" s="765"/>
      <c r="AA2304" s="765"/>
      <c r="AB2304" s="765"/>
      <c r="AC2304" s="765"/>
      <c r="AD2304" s="765"/>
      <c r="AE2304" s="765"/>
      <c r="AF2304" s="765"/>
      <c r="AG2304" s="765"/>
      <c r="AH2304" s="765"/>
      <c r="AI2304" s="765"/>
      <c r="AJ2304" s="765"/>
      <c r="AK2304" s="765"/>
      <c r="AL2304" s="765"/>
      <c r="AM2304" s="765"/>
      <c r="AN2304" s="765"/>
      <c r="AO2304" s="765"/>
      <c r="AP2304" s="765"/>
      <c r="AQ2304" s="765"/>
      <c r="BC2304" s="1148"/>
      <c r="BD2304" s="13"/>
    </row>
    <row r="2305" s="695" customFormat="1" customHeight="1" spans="1:56">
      <c r="A2305" s="513"/>
      <c r="B2305" s="495"/>
      <c r="C2305" s="1198"/>
      <c r="D2305" s="409"/>
      <c r="E2305" s="952"/>
      <c r="F2305" s="1157"/>
      <c r="G2305" s="388"/>
      <c r="H2305" s="388"/>
      <c r="I2305" s="991"/>
      <c r="J2305" s="388"/>
      <c r="K2305" s="662"/>
      <c r="L2305" s="217"/>
      <c r="M2305" s="388"/>
      <c r="N2305" s="217"/>
      <c r="O2305" s="215"/>
      <c r="P2305" s="388"/>
      <c r="Q2305" s="388"/>
      <c r="R2305" s="215"/>
      <c r="S2305" s="1158"/>
      <c r="T2305" s="666"/>
      <c r="U2305" s="765"/>
      <c r="V2305" s="765"/>
      <c r="W2305" s="765"/>
      <c r="X2305" s="765"/>
      <c r="Y2305" s="765"/>
      <c r="Z2305" s="765"/>
      <c r="AA2305" s="765"/>
      <c r="AB2305" s="765"/>
      <c r="AC2305" s="765"/>
      <c r="AD2305" s="765"/>
      <c r="AE2305" s="765"/>
      <c r="AF2305" s="765"/>
      <c r="AG2305" s="765"/>
      <c r="AH2305" s="765"/>
      <c r="AI2305" s="765"/>
      <c r="AJ2305" s="765"/>
      <c r="AK2305" s="765"/>
      <c r="AL2305" s="765"/>
      <c r="AM2305" s="765"/>
      <c r="AN2305" s="765"/>
      <c r="AO2305" s="765"/>
      <c r="AP2305" s="765"/>
      <c r="AQ2305" s="765"/>
      <c r="BC2305" s="1148"/>
      <c r="BD2305" s="13"/>
    </row>
    <row r="2306" s="695" customFormat="1" customHeight="1" spans="1:56">
      <c r="A2306" s="513"/>
      <c r="B2306" s="495"/>
      <c r="C2306" s="1198"/>
      <c r="D2306" s="409"/>
      <c r="E2306" s="952"/>
      <c r="F2306" s="1157"/>
      <c r="G2306" s="388"/>
      <c r="H2306" s="388"/>
      <c r="I2306" s="991"/>
      <c r="J2306" s="388"/>
      <c r="K2306" s="662"/>
      <c r="L2306" s="217"/>
      <c r="M2306" s="388"/>
      <c r="N2306" s="217"/>
      <c r="O2306" s="215"/>
      <c r="P2306" s="388"/>
      <c r="Q2306" s="388"/>
      <c r="R2306" s="215"/>
      <c r="S2306" s="1158"/>
      <c r="T2306" s="679"/>
      <c r="U2306" s="765"/>
      <c r="V2306" s="765"/>
      <c r="W2306" s="765"/>
      <c r="X2306" s="765"/>
      <c r="Y2306" s="765"/>
      <c r="Z2306" s="765"/>
      <c r="AA2306" s="765"/>
      <c r="AB2306" s="765"/>
      <c r="AC2306" s="765"/>
      <c r="AD2306" s="765"/>
      <c r="AE2306" s="765"/>
      <c r="AF2306" s="765"/>
      <c r="AG2306" s="765"/>
      <c r="AH2306" s="765"/>
      <c r="AI2306" s="765"/>
      <c r="AJ2306" s="765"/>
      <c r="AK2306" s="765"/>
      <c r="AL2306" s="765"/>
      <c r="AM2306" s="765"/>
      <c r="AN2306" s="765"/>
      <c r="AO2306" s="765"/>
      <c r="AP2306" s="765"/>
      <c r="AQ2306" s="765"/>
      <c r="BC2306" s="1148"/>
      <c r="BD2306" s="13"/>
    </row>
    <row r="2307" s="695" customFormat="1" customHeight="1" spans="1:56">
      <c r="A2307" s="513"/>
      <c r="B2307" s="495"/>
      <c r="C2307" s="1198"/>
      <c r="D2307" s="409"/>
      <c r="E2307" s="952"/>
      <c r="F2307" s="1157"/>
      <c r="G2307" s="388"/>
      <c r="H2307" s="388"/>
      <c r="I2307" s="991"/>
      <c r="J2307" s="388"/>
      <c r="K2307" s="662"/>
      <c r="L2307" s="217"/>
      <c r="M2307" s="388"/>
      <c r="N2307" s="217"/>
      <c r="O2307" s="215"/>
      <c r="P2307" s="388"/>
      <c r="Q2307" s="388"/>
      <c r="R2307" s="215"/>
      <c r="S2307" s="1158"/>
      <c r="T2307" s="666"/>
      <c r="U2307" s="765"/>
      <c r="V2307" s="765"/>
      <c r="W2307" s="765"/>
      <c r="X2307" s="765"/>
      <c r="Y2307" s="765"/>
      <c r="Z2307" s="765"/>
      <c r="AA2307" s="765"/>
      <c r="AB2307" s="765"/>
      <c r="AC2307" s="765"/>
      <c r="AD2307" s="765"/>
      <c r="AE2307" s="765"/>
      <c r="AF2307" s="765"/>
      <c r="AG2307" s="765"/>
      <c r="AH2307" s="765"/>
      <c r="AI2307" s="765"/>
      <c r="AJ2307" s="765"/>
      <c r="AK2307" s="765"/>
      <c r="AL2307" s="765"/>
      <c r="AM2307" s="765"/>
      <c r="AN2307" s="765"/>
      <c r="AO2307" s="765"/>
      <c r="AP2307" s="765"/>
      <c r="AQ2307" s="765"/>
      <c r="BC2307" s="1148"/>
      <c r="BD2307" s="13"/>
    </row>
    <row r="2308" s="695" customFormat="1" customHeight="1" spans="1:56">
      <c r="A2308" s="513"/>
      <c r="B2308" s="495"/>
      <c r="C2308" s="1198"/>
      <c r="D2308" s="409"/>
      <c r="E2308" s="952"/>
      <c r="F2308" s="1157"/>
      <c r="G2308" s="388"/>
      <c r="H2308" s="388"/>
      <c r="I2308" s="991"/>
      <c r="J2308" s="388"/>
      <c r="K2308" s="662"/>
      <c r="L2308" s="217"/>
      <c r="M2308" s="388"/>
      <c r="N2308" s="217"/>
      <c r="O2308" s="215"/>
      <c r="P2308" s="388"/>
      <c r="Q2308" s="388"/>
      <c r="R2308" s="215"/>
      <c r="S2308" s="1158"/>
      <c r="T2308" s="679"/>
      <c r="U2308" s="765"/>
      <c r="V2308" s="765"/>
      <c r="W2308" s="765"/>
      <c r="X2308" s="765"/>
      <c r="Y2308" s="765"/>
      <c r="Z2308" s="765"/>
      <c r="AA2308" s="765"/>
      <c r="AB2308" s="765"/>
      <c r="AC2308" s="765"/>
      <c r="AD2308" s="765"/>
      <c r="AE2308" s="765"/>
      <c r="AF2308" s="765"/>
      <c r="AG2308" s="765"/>
      <c r="AH2308" s="765"/>
      <c r="AI2308" s="765"/>
      <c r="AJ2308" s="765"/>
      <c r="AK2308" s="765"/>
      <c r="AL2308" s="765"/>
      <c r="AM2308" s="765"/>
      <c r="AN2308" s="765"/>
      <c r="AO2308" s="765"/>
      <c r="AP2308" s="765"/>
      <c r="AQ2308" s="765"/>
      <c r="BC2308" s="1148"/>
      <c r="BD2308" s="13"/>
    </row>
    <row r="2309" s="695" customFormat="1" customHeight="1" spans="1:56">
      <c r="A2309" s="513"/>
      <c r="B2309" s="495"/>
      <c r="C2309" s="1198"/>
      <c r="D2309" s="409"/>
      <c r="E2309" s="952"/>
      <c r="F2309" s="1157"/>
      <c r="G2309" s="388"/>
      <c r="H2309" s="388"/>
      <c r="I2309" s="991"/>
      <c r="J2309" s="388"/>
      <c r="K2309" s="662"/>
      <c r="L2309" s="217"/>
      <c r="M2309" s="388"/>
      <c r="N2309" s="217"/>
      <c r="O2309" s="215"/>
      <c r="P2309" s="388"/>
      <c r="Q2309" s="388"/>
      <c r="R2309" s="215"/>
      <c r="S2309" s="1158"/>
      <c r="T2309" s="666"/>
      <c r="U2309" s="765"/>
      <c r="V2309" s="765"/>
      <c r="W2309" s="765"/>
      <c r="X2309" s="765"/>
      <c r="Y2309" s="765"/>
      <c r="Z2309" s="765"/>
      <c r="AA2309" s="765"/>
      <c r="AB2309" s="765"/>
      <c r="AC2309" s="765"/>
      <c r="AD2309" s="765"/>
      <c r="AE2309" s="765"/>
      <c r="AF2309" s="765"/>
      <c r="AG2309" s="765"/>
      <c r="AH2309" s="765"/>
      <c r="AI2309" s="765"/>
      <c r="AJ2309" s="765"/>
      <c r="AK2309" s="765"/>
      <c r="AL2309" s="765"/>
      <c r="AM2309" s="765"/>
      <c r="AN2309" s="765"/>
      <c r="AO2309" s="765"/>
      <c r="AP2309" s="765"/>
      <c r="AQ2309" s="765"/>
      <c r="BC2309" s="1148"/>
      <c r="BD2309" s="13"/>
    </row>
    <row r="2310" s="695" customFormat="1" customHeight="1" spans="1:56">
      <c r="A2310" s="513"/>
      <c r="B2310" s="495"/>
      <c r="C2310" s="1198"/>
      <c r="D2310" s="409"/>
      <c r="E2310" s="952"/>
      <c r="F2310" s="1157"/>
      <c r="G2310" s="388"/>
      <c r="H2310" s="388"/>
      <c r="I2310" s="991"/>
      <c r="J2310" s="388"/>
      <c r="K2310" s="662"/>
      <c r="L2310" s="217"/>
      <c r="M2310" s="388"/>
      <c r="N2310" s="217"/>
      <c r="O2310" s="215"/>
      <c r="P2310" s="388"/>
      <c r="Q2310" s="388"/>
      <c r="R2310" s="215"/>
      <c r="S2310" s="1158"/>
      <c r="T2310" s="679"/>
      <c r="U2310" s="765"/>
      <c r="V2310" s="765"/>
      <c r="W2310" s="765"/>
      <c r="X2310" s="765"/>
      <c r="Y2310" s="765"/>
      <c r="Z2310" s="765"/>
      <c r="AA2310" s="765"/>
      <c r="AB2310" s="765"/>
      <c r="AC2310" s="765"/>
      <c r="AD2310" s="765"/>
      <c r="AE2310" s="765"/>
      <c r="AF2310" s="765"/>
      <c r="AG2310" s="765"/>
      <c r="AH2310" s="765"/>
      <c r="AI2310" s="765"/>
      <c r="AJ2310" s="765"/>
      <c r="AK2310" s="765"/>
      <c r="AL2310" s="765"/>
      <c r="AM2310" s="765"/>
      <c r="AN2310" s="765"/>
      <c r="AO2310" s="765"/>
      <c r="AP2310" s="765"/>
      <c r="AQ2310" s="765"/>
      <c r="BC2310" s="1148"/>
      <c r="BD2310" s="13"/>
    </row>
    <row r="2311" s="695" customFormat="1" customHeight="1" spans="1:56">
      <c r="A2311" s="513"/>
      <c r="B2311" s="495"/>
      <c r="C2311" s="1198"/>
      <c r="D2311" s="409"/>
      <c r="E2311" s="952"/>
      <c r="F2311" s="1157"/>
      <c r="G2311" s="388"/>
      <c r="H2311" s="388"/>
      <c r="I2311" s="991"/>
      <c r="J2311" s="388"/>
      <c r="K2311" s="662"/>
      <c r="L2311" s="217"/>
      <c r="M2311" s="388"/>
      <c r="N2311" s="217"/>
      <c r="O2311" s="215"/>
      <c r="P2311" s="388"/>
      <c r="Q2311" s="388"/>
      <c r="R2311" s="215"/>
      <c r="S2311" s="1158"/>
      <c r="T2311" s="666"/>
      <c r="U2311" s="765"/>
      <c r="V2311" s="765"/>
      <c r="W2311" s="765"/>
      <c r="X2311" s="765"/>
      <c r="Y2311" s="765"/>
      <c r="Z2311" s="765"/>
      <c r="AA2311" s="765"/>
      <c r="AB2311" s="765"/>
      <c r="AC2311" s="765"/>
      <c r="AD2311" s="765"/>
      <c r="AE2311" s="765"/>
      <c r="AF2311" s="765"/>
      <c r="AG2311" s="765"/>
      <c r="AH2311" s="765"/>
      <c r="AI2311" s="765"/>
      <c r="AJ2311" s="765"/>
      <c r="AK2311" s="765"/>
      <c r="AL2311" s="765"/>
      <c r="AM2311" s="765"/>
      <c r="AN2311" s="765"/>
      <c r="AO2311" s="765"/>
      <c r="AP2311" s="765"/>
      <c r="AQ2311" s="765"/>
      <c r="BC2311" s="1148"/>
      <c r="BD2311" s="13"/>
    </row>
    <row r="2312" s="695" customFormat="1" customHeight="1" spans="1:56">
      <c r="A2312" s="513"/>
      <c r="B2312" s="495"/>
      <c r="C2312" s="1198"/>
      <c r="D2312" s="409"/>
      <c r="E2312" s="952"/>
      <c r="F2312" s="1157"/>
      <c r="G2312" s="388"/>
      <c r="H2312" s="388"/>
      <c r="I2312" s="991"/>
      <c r="J2312" s="388"/>
      <c r="K2312" s="662"/>
      <c r="L2312" s="217"/>
      <c r="M2312" s="388"/>
      <c r="N2312" s="217"/>
      <c r="O2312" s="215"/>
      <c r="P2312" s="388"/>
      <c r="Q2312" s="388"/>
      <c r="R2312" s="217"/>
      <c r="S2312" s="1158"/>
      <c r="T2312" s="666"/>
      <c r="U2312" s="765"/>
      <c r="V2312" s="765"/>
      <c r="W2312" s="765"/>
      <c r="X2312" s="765"/>
      <c r="Y2312" s="765"/>
      <c r="Z2312" s="765"/>
      <c r="AA2312" s="765"/>
      <c r="AB2312" s="765"/>
      <c r="AC2312" s="765"/>
      <c r="AD2312" s="765"/>
      <c r="AE2312" s="765"/>
      <c r="AF2312" s="765"/>
      <c r="AG2312" s="765"/>
      <c r="AH2312" s="765"/>
      <c r="AI2312" s="765"/>
      <c r="AJ2312" s="765"/>
      <c r="AK2312" s="765"/>
      <c r="AL2312" s="765"/>
      <c r="AM2312" s="765"/>
      <c r="AN2312" s="765"/>
      <c r="AO2312" s="765"/>
      <c r="AP2312" s="765"/>
      <c r="AQ2312" s="765"/>
      <c r="BC2312" s="1148"/>
      <c r="BD2312" s="13"/>
    </row>
    <row r="2313" s="695" customFormat="1" customHeight="1" spans="1:56">
      <c r="A2313" s="513"/>
      <c r="B2313" s="495"/>
      <c r="C2313" s="1198"/>
      <c r="D2313" s="409"/>
      <c r="E2313" s="952"/>
      <c r="F2313" s="1157"/>
      <c r="G2313" s="388"/>
      <c r="H2313" s="388"/>
      <c r="I2313" s="991"/>
      <c r="J2313" s="388"/>
      <c r="K2313" s="662"/>
      <c r="L2313" s="217"/>
      <c r="M2313" s="388"/>
      <c r="N2313" s="217"/>
      <c r="O2313" s="215"/>
      <c r="P2313" s="388"/>
      <c r="Q2313" s="388"/>
      <c r="R2313" s="215"/>
      <c r="S2313" s="1158"/>
      <c r="T2313" s="666"/>
      <c r="U2313" s="765"/>
      <c r="V2313" s="765"/>
      <c r="W2313" s="765"/>
      <c r="X2313" s="765"/>
      <c r="Y2313" s="765"/>
      <c r="Z2313" s="765"/>
      <c r="AA2313" s="765"/>
      <c r="AB2313" s="765"/>
      <c r="AC2313" s="765"/>
      <c r="AD2313" s="765"/>
      <c r="AE2313" s="765"/>
      <c r="AF2313" s="765"/>
      <c r="AG2313" s="765"/>
      <c r="AH2313" s="765"/>
      <c r="AI2313" s="765"/>
      <c r="AJ2313" s="765"/>
      <c r="AK2313" s="765"/>
      <c r="AL2313" s="765"/>
      <c r="AM2313" s="765"/>
      <c r="AN2313" s="765"/>
      <c r="AO2313" s="765"/>
      <c r="AP2313" s="765"/>
      <c r="AQ2313" s="765"/>
      <c r="BC2313" s="1148"/>
      <c r="BD2313" s="13"/>
    </row>
    <row r="2314" s="695" customFormat="1" customHeight="1" spans="1:56">
      <c r="A2314" s="513"/>
      <c r="B2314" s="495"/>
      <c r="C2314" s="1198"/>
      <c r="D2314" s="409"/>
      <c r="E2314" s="952"/>
      <c r="F2314" s="1157"/>
      <c r="G2314" s="388"/>
      <c r="H2314" s="388"/>
      <c r="I2314" s="991"/>
      <c r="J2314" s="388"/>
      <c r="K2314" s="662"/>
      <c r="L2314" s="217"/>
      <c r="M2314" s="388"/>
      <c r="N2314" s="217"/>
      <c r="O2314" s="215"/>
      <c r="P2314" s="388"/>
      <c r="Q2314" s="388"/>
      <c r="R2314" s="217"/>
      <c r="S2314" s="1158"/>
      <c r="T2314" s="666"/>
      <c r="U2314" s="765"/>
      <c r="V2314" s="765"/>
      <c r="W2314" s="765"/>
      <c r="X2314" s="765"/>
      <c r="Y2314" s="765"/>
      <c r="Z2314" s="765"/>
      <c r="AA2314" s="765"/>
      <c r="AB2314" s="765"/>
      <c r="AC2314" s="765"/>
      <c r="AD2314" s="765"/>
      <c r="AE2314" s="765"/>
      <c r="AF2314" s="765"/>
      <c r="AG2314" s="765"/>
      <c r="AH2314" s="765"/>
      <c r="AI2314" s="765"/>
      <c r="AJ2314" s="765"/>
      <c r="AK2314" s="765"/>
      <c r="AL2314" s="765"/>
      <c r="AM2314" s="765"/>
      <c r="AN2314" s="765"/>
      <c r="AO2314" s="765"/>
      <c r="AP2314" s="765"/>
      <c r="AQ2314" s="765"/>
      <c r="BC2314" s="1148"/>
      <c r="BD2314" s="13"/>
    </row>
    <row r="2315" s="695" customFormat="1" customHeight="1" spans="1:56">
      <c r="A2315" s="513"/>
      <c r="B2315" s="495"/>
      <c r="C2315" s="1198"/>
      <c r="D2315" s="409"/>
      <c r="E2315" s="952"/>
      <c r="F2315" s="1157"/>
      <c r="G2315" s="388"/>
      <c r="H2315" s="388"/>
      <c r="I2315" s="991"/>
      <c r="J2315" s="388"/>
      <c r="K2315" s="662"/>
      <c r="L2315" s="217"/>
      <c r="M2315" s="388"/>
      <c r="N2315" s="217"/>
      <c r="O2315" s="215"/>
      <c r="P2315" s="388"/>
      <c r="Q2315" s="388"/>
      <c r="R2315" s="215"/>
      <c r="S2315" s="1158"/>
      <c r="T2315" s="666"/>
      <c r="U2315" s="765"/>
      <c r="V2315" s="765"/>
      <c r="W2315" s="765"/>
      <c r="X2315" s="765"/>
      <c r="Y2315" s="765"/>
      <c r="Z2315" s="765"/>
      <c r="AA2315" s="765"/>
      <c r="AB2315" s="765"/>
      <c r="AC2315" s="765"/>
      <c r="AD2315" s="765"/>
      <c r="AE2315" s="765"/>
      <c r="AF2315" s="765"/>
      <c r="AG2315" s="765"/>
      <c r="AH2315" s="765"/>
      <c r="AI2315" s="765"/>
      <c r="AJ2315" s="765"/>
      <c r="AK2315" s="765"/>
      <c r="AL2315" s="765"/>
      <c r="AM2315" s="765"/>
      <c r="AN2315" s="765"/>
      <c r="AO2315" s="765"/>
      <c r="AP2315" s="765"/>
      <c r="AQ2315" s="765"/>
      <c r="BC2315" s="1148"/>
      <c r="BD2315" s="13"/>
    </row>
    <row r="2316" s="695" customFormat="1" customHeight="1" spans="1:56">
      <c r="A2316" s="513"/>
      <c r="B2316" s="495"/>
      <c r="C2316" s="1198"/>
      <c r="D2316" s="409"/>
      <c r="E2316" s="952"/>
      <c r="F2316" s="1157"/>
      <c r="G2316" s="388"/>
      <c r="H2316" s="388"/>
      <c r="I2316" s="991"/>
      <c r="J2316" s="388"/>
      <c r="K2316" s="662"/>
      <c r="L2316" s="217"/>
      <c r="M2316" s="388"/>
      <c r="N2316" s="217"/>
      <c r="O2316" s="215"/>
      <c r="P2316" s="388"/>
      <c r="Q2316" s="388"/>
      <c r="R2316" s="215"/>
      <c r="S2316" s="1158"/>
      <c r="T2316" s="679"/>
      <c r="U2316" s="765"/>
      <c r="V2316" s="765"/>
      <c r="W2316" s="765"/>
      <c r="X2316" s="765"/>
      <c r="Y2316" s="765"/>
      <c r="Z2316" s="765"/>
      <c r="AA2316" s="765"/>
      <c r="AB2316" s="765"/>
      <c r="AC2316" s="765"/>
      <c r="AD2316" s="765"/>
      <c r="AE2316" s="765"/>
      <c r="AF2316" s="765"/>
      <c r="AG2316" s="765"/>
      <c r="AH2316" s="765"/>
      <c r="AI2316" s="765"/>
      <c r="AJ2316" s="765"/>
      <c r="AK2316" s="765"/>
      <c r="AL2316" s="765"/>
      <c r="AM2316" s="765"/>
      <c r="AN2316" s="765"/>
      <c r="AO2316" s="765"/>
      <c r="AP2316" s="765"/>
      <c r="AQ2316" s="765"/>
      <c r="BC2316" s="1148"/>
      <c r="BD2316" s="13"/>
    </row>
    <row r="2317" s="695" customFormat="1" customHeight="1" spans="1:56">
      <c r="A2317" s="513"/>
      <c r="B2317" s="495"/>
      <c r="C2317" s="1198"/>
      <c r="D2317" s="409"/>
      <c r="E2317" s="952"/>
      <c r="F2317" s="1157"/>
      <c r="G2317" s="388"/>
      <c r="H2317" s="388"/>
      <c r="I2317" s="991"/>
      <c r="J2317" s="388"/>
      <c r="K2317" s="662"/>
      <c r="L2317" s="217"/>
      <c r="M2317" s="388"/>
      <c r="N2317" s="217"/>
      <c r="O2317" s="215"/>
      <c r="P2317" s="388"/>
      <c r="Q2317" s="388"/>
      <c r="R2317" s="215"/>
      <c r="S2317" s="1158"/>
      <c r="T2317" s="666"/>
      <c r="U2317" s="765"/>
      <c r="V2317" s="765"/>
      <c r="W2317" s="765"/>
      <c r="X2317" s="765"/>
      <c r="Y2317" s="765"/>
      <c r="Z2317" s="765"/>
      <c r="AA2317" s="765"/>
      <c r="AB2317" s="765"/>
      <c r="AC2317" s="765"/>
      <c r="AD2317" s="765"/>
      <c r="AE2317" s="765"/>
      <c r="AF2317" s="765"/>
      <c r="AG2317" s="765"/>
      <c r="AH2317" s="765"/>
      <c r="AI2317" s="765"/>
      <c r="AJ2317" s="765"/>
      <c r="AK2317" s="765"/>
      <c r="AL2317" s="765"/>
      <c r="AM2317" s="765"/>
      <c r="AN2317" s="765"/>
      <c r="AO2317" s="765"/>
      <c r="AP2317" s="765"/>
      <c r="AQ2317" s="765"/>
      <c r="BC2317" s="1148"/>
      <c r="BD2317" s="13"/>
    </row>
    <row r="2318" s="695" customFormat="1" customHeight="1" spans="1:56">
      <c r="A2318" s="513"/>
      <c r="B2318" s="495"/>
      <c r="C2318" s="1198"/>
      <c r="D2318" s="409"/>
      <c r="E2318" s="952"/>
      <c r="F2318" s="1157"/>
      <c r="G2318" s="388"/>
      <c r="H2318" s="388"/>
      <c r="I2318" s="991"/>
      <c r="J2318" s="388"/>
      <c r="K2318" s="662"/>
      <c r="L2318" s="217"/>
      <c r="M2318" s="388"/>
      <c r="N2318" s="217"/>
      <c r="O2318" s="215"/>
      <c r="P2318" s="388"/>
      <c r="Q2318" s="388"/>
      <c r="R2318" s="215"/>
      <c r="S2318" s="1158"/>
      <c r="T2318" s="666"/>
      <c r="U2318" s="765"/>
      <c r="V2318" s="765"/>
      <c r="W2318" s="765"/>
      <c r="X2318" s="765"/>
      <c r="Y2318" s="765"/>
      <c r="Z2318" s="765"/>
      <c r="AA2318" s="765"/>
      <c r="AB2318" s="765"/>
      <c r="AC2318" s="765"/>
      <c r="AD2318" s="765"/>
      <c r="AE2318" s="765"/>
      <c r="AF2318" s="765"/>
      <c r="AG2318" s="765"/>
      <c r="AH2318" s="765"/>
      <c r="AI2318" s="765"/>
      <c r="AJ2318" s="765"/>
      <c r="AK2318" s="765"/>
      <c r="AL2318" s="765"/>
      <c r="AM2318" s="765"/>
      <c r="AN2318" s="765"/>
      <c r="AO2318" s="765"/>
      <c r="AP2318" s="765"/>
      <c r="AQ2318" s="765"/>
      <c r="BC2318" s="1148"/>
      <c r="BD2318" s="13"/>
    </row>
    <row r="2319" s="695" customFormat="1" customHeight="1" spans="1:56">
      <c r="A2319" s="513"/>
      <c r="B2319" s="495"/>
      <c r="C2319" s="1198"/>
      <c r="D2319" s="409"/>
      <c r="E2319" s="952"/>
      <c r="F2319" s="1157"/>
      <c r="G2319" s="388"/>
      <c r="H2319" s="388"/>
      <c r="I2319" s="991"/>
      <c r="J2319" s="388"/>
      <c r="K2319" s="662"/>
      <c r="L2319" s="217"/>
      <c r="M2319" s="388"/>
      <c r="N2319" s="217"/>
      <c r="O2319" s="215"/>
      <c r="P2319" s="388"/>
      <c r="Q2319" s="388"/>
      <c r="R2319" s="215"/>
      <c r="S2319" s="1158"/>
      <c r="T2319" s="679"/>
      <c r="U2319" s="765"/>
      <c r="V2319" s="765"/>
      <c r="W2319" s="765"/>
      <c r="X2319" s="765"/>
      <c r="Y2319" s="765"/>
      <c r="Z2319" s="765"/>
      <c r="AA2319" s="765"/>
      <c r="AB2319" s="765"/>
      <c r="AC2319" s="765"/>
      <c r="AD2319" s="765"/>
      <c r="AE2319" s="765"/>
      <c r="AF2319" s="765"/>
      <c r="AG2319" s="765"/>
      <c r="AH2319" s="765"/>
      <c r="AI2319" s="765"/>
      <c r="AJ2319" s="765"/>
      <c r="AK2319" s="765"/>
      <c r="AL2319" s="765"/>
      <c r="AM2319" s="765"/>
      <c r="AN2319" s="765"/>
      <c r="AO2319" s="765"/>
      <c r="AP2319" s="765"/>
      <c r="AQ2319" s="765"/>
      <c r="BC2319" s="1148"/>
      <c r="BD2319" s="13"/>
    </row>
    <row r="2320" s="695" customFormat="1" customHeight="1" spans="1:56">
      <c r="A2320" s="513"/>
      <c r="B2320" s="495"/>
      <c r="C2320" s="1198"/>
      <c r="D2320" s="409"/>
      <c r="E2320" s="952"/>
      <c r="F2320" s="1157"/>
      <c r="G2320" s="388"/>
      <c r="H2320" s="388"/>
      <c r="I2320" s="991"/>
      <c r="J2320" s="388"/>
      <c r="K2320" s="662"/>
      <c r="L2320" s="217"/>
      <c r="M2320" s="388"/>
      <c r="N2320" s="217"/>
      <c r="O2320" s="215"/>
      <c r="P2320" s="388"/>
      <c r="Q2320" s="388"/>
      <c r="R2320" s="215"/>
      <c r="S2320" s="1158"/>
      <c r="T2320" s="666"/>
      <c r="U2320" s="765"/>
      <c r="V2320" s="765"/>
      <c r="W2320" s="765"/>
      <c r="X2320" s="765"/>
      <c r="Y2320" s="765"/>
      <c r="Z2320" s="765"/>
      <c r="AA2320" s="765"/>
      <c r="AB2320" s="765"/>
      <c r="AC2320" s="765"/>
      <c r="AD2320" s="765"/>
      <c r="AE2320" s="765"/>
      <c r="AF2320" s="765"/>
      <c r="AG2320" s="765"/>
      <c r="AH2320" s="765"/>
      <c r="AI2320" s="765"/>
      <c r="AJ2320" s="765"/>
      <c r="AK2320" s="765"/>
      <c r="AL2320" s="765"/>
      <c r="AM2320" s="765"/>
      <c r="AN2320" s="765"/>
      <c r="AO2320" s="765"/>
      <c r="AP2320" s="765"/>
      <c r="AQ2320" s="765"/>
      <c r="BC2320" s="1148"/>
      <c r="BD2320" s="13"/>
    </row>
    <row r="2321" s="695" customFormat="1" customHeight="1" spans="1:56">
      <c r="A2321" s="513"/>
      <c r="B2321" s="495"/>
      <c r="C2321" s="1198"/>
      <c r="D2321" s="409"/>
      <c r="E2321" s="952"/>
      <c r="F2321" s="1157"/>
      <c r="G2321" s="388"/>
      <c r="H2321" s="388"/>
      <c r="I2321" s="991"/>
      <c r="J2321" s="388"/>
      <c r="K2321" s="662"/>
      <c r="L2321" s="217"/>
      <c r="M2321" s="388"/>
      <c r="N2321" s="217"/>
      <c r="O2321" s="215"/>
      <c r="P2321" s="388"/>
      <c r="Q2321" s="388"/>
      <c r="R2321" s="215"/>
      <c r="S2321" s="1158"/>
      <c r="T2321" s="666"/>
      <c r="U2321" s="765"/>
      <c r="V2321" s="765"/>
      <c r="W2321" s="765"/>
      <c r="X2321" s="765"/>
      <c r="Y2321" s="765"/>
      <c r="Z2321" s="765"/>
      <c r="AA2321" s="765"/>
      <c r="AB2321" s="765"/>
      <c r="AC2321" s="765"/>
      <c r="AD2321" s="765"/>
      <c r="AE2321" s="765"/>
      <c r="AF2321" s="765"/>
      <c r="AG2321" s="765"/>
      <c r="AH2321" s="765"/>
      <c r="AI2321" s="765"/>
      <c r="AJ2321" s="765"/>
      <c r="AK2321" s="765"/>
      <c r="AL2321" s="765"/>
      <c r="AM2321" s="765"/>
      <c r="AN2321" s="765"/>
      <c r="AO2321" s="765"/>
      <c r="AP2321" s="765"/>
      <c r="AQ2321" s="765"/>
      <c r="BC2321" s="1148"/>
      <c r="BD2321" s="13"/>
    </row>
    <row r="2322" s="695" customFormat="1" customHeight="1" spans="1:56">
      <c r="A2322" s="513"/>
      <c r="B2322" s="495"/>
      <c r="C2322" s="1198"/>
      <c r="D2322" s="409"/>
      <c r="E2322" s="952"/>
      <c r="F2322" s="1157"/>
      <c r="G2322" s="388"/>
      <c r="H2322" s="388"/>
      <c r="I2322" s="991"/>
      <c r="J2322" s="388"/>
      <c r="K2322" s="662"/>
      <c r="L2322" s="217"/>
      <c r="M2322" s="388"/>
      <c r="N2322" s="217"/>
      <c r="O2322" s="215"/>
      <c r="P2322" s="388"/>
      <c r="Q2322" s="388"/>
      <c r="R2322" s="215"/>
      <c r="S2322" s="1158"/>
      <c r="T2322" s="666"/>
      <c r="U2322" s="765"/>
      <c r="V2322" s="765"/>
      <c r="W2322" s="765"/>
      <c r="X2322" s="765"/>
      <c r="Y2322" s="765"/>
      <c r="Z2322" s="765"/>
      <c r="AA2322" s="765"/>
      <c r="AB2322" s="765"/>
      <c r="AC2322" s="765"/>
      <c r="AD2322" s="765"/>
      <c r="AE2322" s="765"/>
      <c r="AF2322" s="765"/>
      <c r="AG2322" s="765"/>
      <c r="AH2322" s="765"/>
      <c r="AI2322" s="765"/>
      <c r="AJ2322" s="765"/>
      <c r="AK2322" s="765"/>
      <c r="AL2322" s="765"/>
      <c r="AM2322" s="765"/>
      <c r="AN2322" s="765"/>
      <c r="AO2322" s="765"/>
      <c r="AP2322" s="765"/>
      <c r="AQ2322" s="765"/>
      <c r="BC2322" s="1148"/>
      <c r="BD2322" s="13"/>
    </row>
    <row r="2323" s="695" customFormat="1" customHeight="1" spans="1:56">
      <c r="A2323" s="513"/>
      <c r="B2323" s="495"/>
      <c r="C2323" s="1198"/>
      <c r="D2323" s="409"/>
      <c r="E2323" s="952"/>
      <c r="F2323" s="1157"/>
      <c r="G2323" s="388"/>
      <c r="H2323" s="388"/>
      <c r="I2323" s="991"/>
      <c r="J2323" s="388"/>
      <c r="K2323" s="662"/>
      <c r="L2323" s="217"/>
      <c r="M2323" s="388"/>
      <c r="N2323" s="217"/>
      <c r="O2323" s="215"/>
      <c r="P2323" s="388"/>
      <c r="Q2323" s="388"/>
      <c r="R2323" s="215"/>
      <c r="S2323" s="1158"/>
      <c r="T2323" s="666"/>
      <c r="U2323" s="765"/>
      <c r="V2323" s="765"/>
      <c r="W2323" s="765"/>
      <c r="X2323" s="765"/>
      <c r="Y2323" s="765"/>
      <c r="Z2323" s="765"/>
      <c r="AA2323" s="765"/>
      <c r="AB2323" s="765"/>
      <c r="AC2323" s="765"/>
      <c r="AD2323" s="765"/>
      <c r="AE2323" s="765"/>
      <c r="AF2323" s="765"/>
      <c r="AG2323" s="765"/>
      <c r="AH2323" s="765"/>
      <c r="AI2323" s="765"/>
      <c r="AJ2323" s="765"/>
      <c r="AK2323" s="765"/>
      <c r="AL2323" s="765"/>
      <c r="AM2323" s="765"/>
      <c r="AN2323" s="765"/>
      <c r="AO2323" s="765"/>
      <c r="AP2323" s="765"/>
      <c r="AQ2323" s="765"/>
      <c r="BC2323" s="1148"/>
      <c r="BD2323" s="13"/>
    </row>
    <row r="2324" s="695" customFormat="1" customHeight="1" spans="1:56">
      <c r="A2324" s="513"/>
      <c r="B2324" s="495"/>
      <c r="C2324" s="1198"/>
      <c r="D2324" s="409"/>
      <c r="E2324" s="952"/>
      <c r="F2324" s="1157"/>
      <c r="G2324" s="388"/>
      <c r="H2324" s="388"/>
      <c r="I2324" s="991"/>
      <c r="J2324" s="388"/>
      <c r="K2324" s="662"/>
      <c r="L2324" s="217"/>
      <c r="M2324" s="388"/>
      <c r="N2324" s="217"/>
      <c r="O2324" s="215"/>
      <c r="P2324" s="388"/>
      <c r="Q2324" s="388"/>
      <c r="R2324" s="215"/>
      <c r="S2324" s="1158"/>
      <c r="T2324" s="666"/>
      <c r="U2324" s="765"/>
      <c r="V2324" s="765"/>
      <c r="W2324" s="765"/>
      <c r="X2324" s="765"/>
      <c r="Y2324" s="765"/>
      <c r="Z2324" s="765"/>
      <c r="AA2324" s="765"/>
      <c r="AB2324" s="765"/>
      <c r="AC2324" s="765"/>
      <c r="AD2324" s="765"/>
      <c r="AE2324" s="765"/>
      <c r="AF2324" s="765"/>
      <c r="AG2324" s="765"/>
      <c r="AH2324" s="765"/>
      <c r="AI2324" s="765"/>
      <c r="AJ2324" s="765"/>
      <c r="AK2324" s="765"/>
      <c r="AL2324" s="765"/>
      <c r="AM2324" s="765"/>
      <c r="AN2324" s="765"/>
      <c r="AO2324" s="765"/>
      <c r="AP2324" s="765"/>
      <c r="AQ2324" s="765"/>
      <c r="BC2324" s="1148"/>
      <c r="BD2324" s="13"/>
    </row>
    <row r="2325" s="695" customFormat="1" customHeight="1" spans="1:56">
      <c r="A2325" s="513"/>
      <c r="B2325" s="495"/>
      <c r="C2325" s="1198"/>
      <c r="D2325" s="409"/>
      <c r="E2325" s="952"/>
      <c r="F2325" s="1157"/>
      <c r="G2325" s="388"/>
      <c r="H2325" s="388"/>
      <c r="I2325" s="991"/>
      <c r="J2325" s="388"/>
      <c r="K2325" s="662"/>
      <c r="L2325" s="217"/>
      <c r="M2325" s="388"/>
      <c r="N2325" s="217"/>
      <c r="O2325" s="215"/>
      <c r="P2325" s="388"/>
      <c r="Q2325" s="388"/>
      <c r="R2325" s="215"/>
      <c r="S2325" s="1158"/>
      <c r="T2325" s="666"/>
      <c r="U2325" s="765"/>
      <c r="V2325" s="765"/>
      <c r="W2325" s="765"/>
      <c r="X2325" s="765"/>
      <c r="Y2325" s="765"/>
      <c r="Z2325" s="765"/>
      <c r="AA2325" s="765"/>
      <c r="AB2325" s="765"/>
      <c r="AC2325" s="765"/>
      <c r="AD2325" s="765"/>
      <c r="AE2325" s="765"/>
      <c r="AF2325" s="765"/>
      <c r="AG2325" s="765"/>
      <c r="AH2325" s="765"/>
      <c r="AI2325" s="765"/>
      <c r="AJ2325" s="765"/>
      <c r="AK2325" s="765"/>
      <c r="AL2325" s="765"/>
      <c r="AM2325" s="765"/>
      <c r="AN2325" s="765"/>
      <c r="AO2325" s="765"/>
      <c r="AP2325" s="765"/>
      <c r="AQ2325" s="765"/>
      <c r="BC2325" s="1148"/>
      <c r="BD2325" s="13"/>
    </row>
    <row r="2326" s="695" customFormat="1" customHeight="1" spans="1:56">
      <c r="A2326" s="513"/>
      <c r="B2326" s="495"/>
      <c r="C2326" s="1198"/>
      <c r="D2326" s="409"/>
      <c r="E2326" s="952"/>
      <c r="F2326" s="1157"/>
      <c r="G2326" s="388"/>
      <c r="H2326" s="388"/>
      <c r="I2326" s="991"/>
      <c r="J2326" s="388"/>
      <c r="K2326" s="662"/>
      <c r="L2326" s="217"/>
      <c r="M2326" s="388"/>
      <c r="N2326" s="217"/>
      <c r="O2326" s="215"/>
      <c r="P2326" s="388"/>
      <c r="Q2326" s="388"/>
      <c r="R2326" s="215"/>
      <c r="S2326" s="1158"/>
      <c r="T2326" s="679"/>
      <c r="U2326" s="765"/>
      <c r="V2326" s="765"/>
      <c r="W2326" s="765"/>
      <c r="X2326" s="765"/>
      <c r="Y2326" s="765"/>
      <c r="Z2326" s="765"/>
      <c r="AA2326" s="765"/>
      <c r="AB2326" s="765"/>
      <c r="AC2326" s="765"/>
      <c r="AD2326" s="765"/>
      <c r="AE2326" s="765"/>
      <c r="AF2326" s="765"/>
      <c r="AG2326" s="765"/>
      <c r="AH2326" s="765"/>
      <c r="AI2326" s="765"/>
      <c r="AJ2326" s="765"/>
      <c r="AK2326" s="765"/>
      <c r="AL2326" s="765"/>
      <c r="AM2326" s="765"/>
      <c r="AN2326" s="765"/>
      <c r="AO2326" s="765"/>
      <c r="AP2326" s="765"/>
      <c r="AQ2326" s="765"/>
      <c r="BC2326" s="1148"/>
      <c r="BD2326" s="13"/>
    </row>
    <row r="2327" s="695" customFormat="1" customHeight="1" spans="1:56">
      <c r="A2327" s="513"/>
      <c r="B2327" s="495"/>
      <c r="C2327" s="1198"/>
      <c r="D2327" s="409"/>
      <c r="E2327" s="952"/>
      <c r="F2327" s="1157"/>
      <c r="G2327" s="388"/>
      <c r="H2327" s="388"/>
      <c r="I2327" s="991"/>
      <c r="J2327" s="388"/>
      <c r="K2327" s="662"/>
      <c r="L2327" s="217"/>
      <c r="M2327" s="388"/>
      <c r="N2327" s="217"/>
      <c r="O2327" s="215"/>
      <c r="P2327" s="388"/>
      <c r="Q2327" s="388"/>
      <c r="R2327" s="215"/>
      <c r="S2327" s="1158"/>
      <c r="T2327" s="666"/>
      <c r="U2327" s="765"/>
      <c r="V2327" s="765"/>
      <c r="W2327" s="765"/>
      <c r="X2327" s="765"/>
      <c r="Y2327" s="765"/>
      <c r="Z2327" s="765"/>
      <c r="AA2327" s="765"/>
      <c r="AB2327" s="765"/>
      <c r="AC2327" s="765"/>
      <c r="AD2327" s="765"/>
      <c r="AE2327" s="765"/>
      <c r="AF2327" s="765"/>
      <c r="AG2327" s="765"/>
      <c r="AH2327" s="765"/>
      <c r="AI2327" s="765"/>
      <c r="AJ2327" s="765"/>
      <c r="AK2327" s="765"/>
      <c r="AL2327" s="765"/>
      <c r="AM2327" s="765"/>
      <c r="AN2327" s="765"/>
      <c r="AO2327" s="765"/>
      <c r="AP2327" s="765"/>
      <c r="AQ2327" s="765"/>
      <c r="BC2327" s="1148"/>
      <c r="BD2327" s="13"/>
    </row>
    <row r="2328" s="695" customFormat="1" customHeight="1" spans="1:56">
      <c r="A2328" s="513"/>
      <c r="B2328" s="495"/>
      <c r="C2328" s="1198"/>
      <c r="D2328" s="409"/>
      <c r="E2328" s="952"/>
      <c r="F2328" s="1157"/>
      <c r="G2328" s="388"/>
      <c r="H2328" s="388"/>
      <c r="I2328" s="991"/>
      <c r="J2328" s="388"/>
      <c r="K2328" s="662"/>
      <c r="L2328" s="217"/>
      <c r="M2328" s="388"/>
      <c r="N2328" s="217"/>
      <c r="O2328" s="215"/>
      <c r="P2328" s="388"/>
      <c r="Q2328" s="388"/>
      <c r="R2328" s="215"/>
      <c r="S2328" s="1158"/>
      <c r="T2328" s="666"/>
      <c r="U2328" s="765"/>
      <c r="V2328" s="765"/>
      <c r="W2328" s="765"/>
      <c r="X2328" s="765"/>
      <c r="Y2328" s="765"/>
      <c r="Z2328" s="765"/>
      <c r="AA2328" s="765"/>
      <c r="AB2328" s="765"/>
      <c r="AC2328" s="765"/>
      <c r="AD2328" s="765"/>
      <c r="AE2328" s="765"/>
      <c r="AF2328" s="765"/>
      <c r="AG2328" s="765"/>
      <c r="AH2328" s="765"/>
      <c r="AI2328" s="765"/>
      <c r="AJ2328" s="765"/>
      <c r="AK2328" s="765"/>
      <c r="AL2328" s="765"/>
      <c r="AM2328" s="765"/>
      <c r="AN2328" s="765"/>
      <c r="AO2328" s="765"/>
      <c r="AP2328" s="765"/>
      <c r="AQ2328" s="765"/>
      <c r="BC2328" s="1148"/>
      <c r="BD2328" s="13"/>
    </row>
    <row r="2329" s="695" customFormat="1" customHeight="1" spans="1:56">
      <c r="A2329" s="513"/>
      <c r="B2329" s="495"/>
      <c r="C2329" s="1198"/>
      <c r="D2329" s="409"/>
      <c r="E2329" s="952"/>
      <c r="F2329" s="1157"/>
      <c r="G2329" s="388"/>
      <c r="H2329" s="388"/>
      <c r="I2329" s="991"/>
      <c r="J2329" s="388"/>
      <c r="K2329" s="662"/>
      <c r="L2329" s="217"/>
      <c r="M2329" s="388"/>
      <c r="N2329" s="217"/>
      <c r="O2329" s="215"/>
      <c r="P2329" s="388"/>
      <c r="Q2329" s="388"/>
      <c r="R2329" s="215"/>
      <c r="S2329" s="1158"/>
      <c r="T2329" s="679"/>
      <c r="U2329" s="765"/>
      <c r="V2329" s="765"/>
      <c r="W2329" s="765"/>
      <c r="X2329" s="765"/>
      <c r="Y2329" s="765"/>
      <c r="Z2329" s="765"/>
      <c r="AA2329" s="765"/>
      <c r="AB2329" s="765"/>
      <c r="AC2329" s="765"/>
      <c r="AD2329" s="765"/>
      <c r="AE2329" s="765"/>
      <c r="AF2329" s="765"/>
      <c r="AG2329" s="765"/>
      <c r="AH2329" s="765"/>
      <c r="AI2329" s="765"/>
      <c r="AJ2329" s="765"/>
      <c r="AK2329" s="765"/>
      <c r="AL2329" s="765"/>
      <c r="AM2329" s="765"/>
      <c r="AN2329" s="765"/>
      <c r="AO2329" s="765"/>
      <c r="AP2329" s="765"/>
      <c r="AQ2329" s="765"/>
      <c r="BC2329" s="1148"/>
      <c r="BD2329" s="13"/>
    </row>
    <row r="2330" s="695" customFormat="1" customHeight="1" spans="1:56">
      <c r="A2330" s="513"/>
      <c r="B2330" s="495"/>
      <c r="C2330" s="1198"/>
      <c r="D2330" s="409"/>
      <c r="E2330" s="952"/>
      <c r="F2330" s="1157"/>
      <c r="G2330" s="388"/>
      <c r="H2330" s="388"/>
      <c r="I2330" s="991"/>
      <c r="J2330" s="388"/>
      <c r="K2330" s="662"/>
      <c r="L2330" s="217"/>
      <c r="M2330" s="388"/>
      <c r="N2330" s="217"/>
      <c r="O2330" s="215"/>
      <c r="P2330" s="388"/>
      <c r="Q2330" s="388"/>
      <c r="R2330" s="215"/>
      <c r="S2330" s="1158"/>
      <c r="T2330" s="666"/>
      <c r="U2330" s="765"/>
      <c r="V2330" s="765"/>
      <c r="W2330" s="765"/>
      <c r="X2330" s="765"/>
      <c r="Y2330" s="765"/>
      <c r="Z2330" s="765"/>
      <c r="AA2330" s="765"/>
      <c r="AB2330" s="765"/>
      <c r="AC2330" s="765"/>
      <c r="AD2330" s="765"/>
      <c r="AE2330" s="765"/>
      <c r="AF2330" s="765"/>
      <c r="AG2330" s="765"/>
      <c r="AH2330" s="765"/>
      <c r="AI2330" s="765"/>
      <c r="AJ2330" s="765"/>
      <c r="AK2330" s="765"/>
      <c r="AL2330" s="765"/>
      <c r="AM2330" s="765"/>
      <c r="AN2330" s="765"/>
      <c r="AO2330" s="765"/>
      <c r="AP2330" s="765"/>
      <c r="AQ2330" s="765"/>
      <c r="BC2330" s="1148"/>
      <c r="BD2330" s="13"/>
    </row>
    <row r="2331" s="695" customFormat="1" customHeight="1" spans="1:56">
      <c r="A2331" s="513"/>
      <c r="B2331" s="495"/>
      <c r="C2331" s="1198"/>
      <c r="D2331" s="409"/>
      <c r="E2331" s="952"/>
      <c r="F2331" s="1157"/>
      <c r="G2331" s="388"/>
      <c r="H2331" s="388"/>
      <c r="I2331" s="991"/>
      <c r="J2331" s="388"/>
      <c r="K2331" s="662"/>
      <c r="L2331" s="217"/>
      <c r="M2331" s="388"/>
      <c r="N2331" s="217"/>
      <c r="O2331" s="215"/>
      <c r="P2331" s="388"/>
      <c r="Q2331" s="388"/>
      <c r="R2331" s="215"/>
      <c r="S2331" s="1158"/>
      <c r="T2331" s="679"/>
      <c r="U2331" s="765"/>
      <c r="V2331" s="765"/>
      <c r="W2331" s="765"/>
      <c r="X2331" s="765"/>
      <c r="Y2331" s="765"/>
      <c r="Z2331" s="765"/>
      <c r="AA2331" s="765"/>
      <c r="AB2331" s="765"/>
      <c r="AC2331" s="765"/>
      <c r="AD2331" s="765"/>
      <c r="AE2331" s="765"/>
      <c r="AF2331" s="765"/>
      <c r="AG2331" s="765"/>
      <c r="AH2331" s="765"/>
      <c r="AI2331" s="765"/>
      <c r="AJ2331" s="765"/>
      <c r="AK2331" s="765"/>
      <c r="AL2331" s="765"/>
      <c r="AM2331" s="765"/>
      <c r="AN2331" s="765"/>
      <c r="AO2331" s="765"/>
      <c r="AP2331" s="765"/>
      <c r="AQ2331" s="765"/>
      <c r="BC2331" s="1148"/>
      <c r="BD2331" s="13"/>
    </row>
    <row r="2332" s="695" customFormat="1" customHeight="1" spans="1:56">
      <c r="A2332" s="513"/>
      <c r="B2332" s="495"/>
      <c r="C2332" s="1198"/>
      <c r="D2332" s="409"/>
      <c r="E2332" s="952"/>
      <c r="F2332" s="1157"/>
      <c r="G2332" s="388"/>
      <c r="H2332" s="388"/>
      <c r="I2332" s="991"/>
      <c r="J2332" s="388"/>
      <c r="K2332" s="662"/>
      <c r="L2332" s="217"/>
      <c r="M2332" s="388"/>
      <c r="N2332" s="217"/>
      <c r="O2332" s="215"/>
      <c r="P2332" s="388"/>
      <c r="Q2332" s="388"/>
      <c r="R2332" s="215"/>
      <c r="S2332" s="1158"/>
      <c r="T2332" s="666"/>
      <c r="U2332" s="765"/>
      <c r="V2332" s="765"/>
      <c r="W2332" s="765"/>
      <c r="X2332" s="765"/>
      <c r="Y2332" s="765"/>
      <c r="Z2332" s="765"/>
      <c r="AA2332" s="765"/>
      <c r="AB2332" s="765"/>
      <c r="AC2332" s="765"/>
      <c r="AD2332" s="765"/>
      <c r="AE2332" s="765"/>
      <c r="AF2332" s="765"/>
      <c r="AG2332" s="765"/>
      <c r="AH2332" s="765"/>
      <c r="AI2332" s="765"/>
      <c r="AJ2332" s="765"/>
      <c r="AK2332" s="765"/>
      <c r="AL2332" s="765"/>
      <c r="AM2332" s="765"/>
      <c r="AN2332" s="765"/>
      <c r="AO2332" s="765"/>
      <c r="AP2332" s="765"/>
      <c r="AQ2332" s="765"/>
      <c r="BC2332" s="1148"/>
      <c r="BD2332" s="13"/>
    </row>
    <row r="2333" s="695" customFormat="1" customHeight="1" spans="1:56">
      <c r="A2333" s="513"/>
      <c r="B2333" s="495"/>
      <c r="C2333" s="1198"/>
      <c r="D2333" s="409"/>
      <c r="E2333" s="952"/>
      <c r="F2333" s="1157"/>
      <c r="G2333" s="388"/>
      <c r="H2333" s="388"/>
      <c r="I2333" s="991"/>
      <c r="J2333" s="388"/>
      <c r="K2333" s="662"/>
      <c r="L2333" s="217"/>
      <c r="M2333" s="388"/>
      <c r="N2333" s="217"/>
      <c r="O2333" s="215"/>
      <c r="P2333" s="388"/>
      <c r="Q2333" s="388"/>
      <c r="R2333" s="215"/>
      <c r="S2333" s="1158"/>
      <c r="T2333" s="666"/>
      <c r="U2333" s="765"/>
      <c r="V2333" s="765"/>
      <c r="W2333" s="765"/>
      <c r="X2333" s="765"/>
      <c r="Y2333" s="765"/>
      <c r="Z2333" s="765"/>
      <c r="AA2333" s="765"/>
      <c r="AB2333" s="765"/>
      <c r="AC2333" s="765"/>
      <c r="AD2333" s="765"/>
      <c r="AE2333" s="765"/>
      <c r="AF2333" s="765"/>
      <c r="AG2333" s="765"/>
      <c r="AH2333" s="765"/>
      <c r="AI2333" s="765"/>
      <c r="AJ2333" s="765"/>
      <c r="AK2333" s="765"/>
      <c r="AL2333" s="765"/>
      <c r="AM2333" s="765"/>
      <c r="AN2333" s="765"/>
      <c r="AO2333" s="765"/>
      <c r="AP2333" s="765"/>
      <c r="AQ2333" s="765"/>
      <c r="BC2333" s="1148"/>
      <c r="BD2333" s="13"/>
    </row>
    <row r="2334" s="695" customFormat="1" customHeight="1" spans="1:56">
      <c r="A2334" s="513"/>
      <c r="B2334" s="495"/>
      <c r="C2334" s="1198"/>
      <c r="D2334" s="409"/>
      <c r="E2334" s="952"/>
      <c r="F2334" s="1157"/>
      <c r="G2334" s="388"/>
      <c r="H2334" s="388"/>
      <c r="I2334" s="991"/>
      <c r="J2334" s="388"/>
      <c r="K2334" s="662"/>
      <c r="L2334" s="217"/>
      <c r="M2334" s="388"/>
      <c r="N2334" s="217"/>
      <c r="O2334" s="215"/>
      <c r="P2334" s="388"/>
      <c r="Q2334" s="388"/>
      <c r="R2334" s="215"/>
      <c r="S2334" s="1158"/>
      <c r="T2334" s="666"/>
      <c r="U2334" s="765"/>
      <c r="V2334" s="765"/>
      <c r="W2334" s="765"/>
      <c r="X2334" s="765"/>
      <c r="Y2334" s="765"/>
      <c r="Z2334" s="765"/>
      <c r="AA2334" s="765"/>
      <c r="AB2334" s="765"/>
      <c r="AC2334" s="765"/>
      <c r="AD2334" s="765"/>
      <c r="AE2334" s="765"/>
      <c r="AF2334" s="765"/>
      <c r="AG2334" s="765"/>
      <c r="AH2334" s="765"/>
      <c r="AI2334" s="765"/>
      <c r="AJ2334" s="765"/>
      <c r="AK2334" s="765"/>
      <c r="AL2334" s="765"/>
      <c r="AM2334" s="765"/>
      <c r="AN2334" s="765"/>
      <c r="AO2334" s="765"/>
      <c r="AP2334" s="765"/>
      <c r="AQ2334" s="765"/>
      <c r="BC2334" s="1148"/>
      <c r="BD2334" s="13"/>
    </row>
    <row r="2335" s="695" customFormat="1" customHeight="1" spans="1:56">
      <c r="A2335" s="513"/>
      <c r="B2335" s="495"/>
      <c r="C2335" s="1198"/>
      <c r="D2335" s="409"/>
      <c r="E2335" s="952"/>
      <c r="F2335" s="1157"/>
      <c r="G2335" s="388"/>
      <c r="H2335" s="388"/>
      <c r="I2335" s="991"/>
      <c r="J2335" s="388"/>
      <c r="K2335" s="662"/>
      <c r="L2335" s="217"/>
      <c r="M2335" s="388"/>
      <c r="N2335" s="217"/>
      <c r="O2335" s="215"/>
      <c r="P2335" s="388"/>
      <c r="Q2335" s="388"/>
      <c r="R2335" s="215"/>
      <c r="S2335" s="1158"/>
      <c r="T2335" s="679"/>
      <c r="U2335" s="765"/>
      <c r="V2335" s="765"/>
      <c r="W2335" s="765"/>
      <c r="X2335" s="765"/>
      <c r="Y2335" s="765"/>
      <c r="Z2335" s="765"/>
      <c r="AA2335" s="765"/>
      <c r="AB2335" s="765"/>
      <c r="AC2335" s="765"/>
      <c r="AD2335" s="765"/>
      <c r="AE2335" s="765"/>
      <c r="AF2335" s="765"/>
      <c r="AG2335" s="765"/>
      <c r="AH2335" s="765"/>
      <c r="AI2335" s="765"/>
      <c r="AJ2335" s="765"/>
      <c r="AK2335" s="765"/>
      <c r="AL2335" s="765"/>
      <c r="AM2335" s="765"/>
      <c r="AN2335" s="765"/>
      <c r="AO2335" s="765"/>
      <c r="AP2335" s="765"/>
      <c r="AQ2335" s="765"/>
      <c r="BC2335" s="1148"/>
      <c r="BD2335" s="13"/>
    </row>
    <row r="2336" s="695" customFormat="1" customHeight="1" spans="1:56">
      <c r="A2336" s="513"/>
      <c r="B2336" s="495"/>
      <c r="C2336" s="1198"/>
      <c r="D2336" s="409"/>
      <c r="E2336" s="952"/>
      <c r="F2336" s="1157"/>
      <c r="G2336" s="388"/>
      <c r="H2336" s="388"/>
      <c r="I2336" s="991"/>
      <c r="J2336" s="388"/>
      <c r="K2336" s="662"/>
      <c r="L2336" s="217"/>
      <c r="M2336" s="388"/>
      <c r="N2336" s="217"/>
      <c r="O2336" s="215"/>
      <c r="P2336" s="388"/>
      <c r="Q2336" s="388"/>
      <c r="R2336" s="215"/>
      <c r="S2336" s="1158"/>
      <c r="T2336" s="666"/>
      <c r="U2336" s="765"/>
      <c r="V2336" s="765"/>
      <c r="W2336" s="765"/>
      <c r="X2336" s="765"/>
      <c r="Y2336" s="765"/>
      <c r="Z2336" s="765"/>
      <c r="AA2336" s="765"/>
      <c r="AB2336" s="765"/>
      <c r="AC2336" s="765"/>
      <c r="AD2336" s="765"/>
      <c r="AE2336" s="765"/>
      <c r="AF2336" s="765"/>
      <c r="AG2336" s="765"/>
      <c r="AH2336" s="765"/>
      <c r="AI2336" s="765"/>
      <c r="AJ2336" s="765"/>
      <c r="AK2336" s="765"/>
      <c r="AL2336" s="765"/>
      <c r="AM2336" s="765"/>
      <c r="AN2336" s="765"/>
      <c r="AO2336" s="765"/>
      <c r="AP2336" s="765"/>
      <c r="AQ2336" s="765"/>
      <c r="BC2336" s="1148"/>
      <c r="BD2336" s="13"/>
    </row>
    <row r="2337" s="695" customFormat="1" customHeight="1" spans="1:56">
      <c r="A2337" s="513"/>
      <c r="B2337" s="495"/>
      <c r="C2337" s="1198"/>
      <c r="D2337" s="409"/>
      <c r="E2337" s="952"/>
      <c r="F2337" s="1157"/>
      <c r="G2337" s="388"/>
      <c r="H2337" s="388"/>
      <c r="I2337" s="991"/>
      <c r="J2337" s="388"/>
      <c r="K2337" s="662"/>
      <c r="L2337" s="217"/>
      <c r="M2337" s="388"/>
      <c r="N2337" s="217"/>
      <c r="O2337" s="215"/>
      <c r="P2337" s="388"/>
      <c r="Q2337" s="388"/>
      <c r="R2337" s="217"/>
      <c r="S2337" s="1158"/>
      <c r="T2337" s="666"/>
      <c r="U2337" s="765"/>
      <c r="V2337" s="765"/>
      <c r="W2337" s="765"/>
      <c r="X2337" s="765"/>
      <c r="Y2337" s="765"/>
      <c r="Z2337" s="765"/>
      <c r="AA2337" s="765"/>
      <c r="AB2337" s="765"/>
      <c r="AC2337" s="765"/>
      <c r="AD2337" s="765"/>
      <c r="AE2337" s="765"/>
      <c r="AF2337" s="765"/>
      <c r="AG2337" s="765"/>
      <c r="AH2337" s="765"/>
      <c r="AI2337" s="765"/>
      <c r="AJ2337" s="765"/>
      <c r="AK2337" s="765"/>
      <c r="AL2337" s="765"/>
      <c r="AM2337" s="765"/>
      <c r="AN2337" s="765"/>
      <c r="AO2337" s="765"/>
      <c r="AP2337" s="765"/>
      <c r="AQ2337" s="765"/>
      <c r="BC2337" s="1148"/>
      <c r="BD2337" s="13"/>
    </row>
    <row r="2338" s="695" customFormat="1" customHeight="1" spans="1:56">
      <c r="A2338" s="513"/>
      <c r="B2338" s="495"/>
      <c r="C2338" s="1198"/>
      <c r="D2338" s="409"/>
      <c r="E2338" s="952"/>
      <c r="F2338" s="1157"/>
      <c r="G2338" s="388"/>
      <c r="H2338" s="388"/>
      <c r="I2338" s="991"/>
      <c r="J2338" s="388"/>
      <c r="K2338" s="662"/>
      <c r="L2338" s="217"/>
      <c r="M2338" s="388"/>
      <c r="N2338" s="217"/>
      <c r="O2338" s="215"/>
      <c r="P2338" s="388"/>
      <c r="Q2338" s="388"/>
      <c r="R2338" s="215"/>
      <c r="S2338" s="1158"/>
      <c r="T2338" s="666"/>
      <c r="U2338" s="765"/>
      <c r="V2338" s="765"/>
      <c r="W2338" s="765"/>
      <c r="X2338" s="765"/>
      <c r="Y2338" s="765"/>
      <c r="Z2338" s="765"/>
      <c r="AA2338" s="765"/>
      <c r="AB2338" s="765"/>
      <c r="AC2338" s="765"/>
      <c r="AD2338" s="765"/>
      <c r="AE2338" s="765"/>
      <c r="AF2338" s="765"/>
      <c r="AG2338" s="765"/>
      <c r="AH2338" s="765"/>
      <c r="AI2338" s="765"/>
      <c r="AJ2338" s="765"/>
      <c r="AK2338" s="765"/>
      <c r="AL2338" s="765"/>
      <c r="AM2338" s="765"/>
      <c r="AN2338" s="765"/>
      <c r="AO2338" s="765"/>
      <c r="AP2338" s="765"/>
      <c r="AQ2338" s="765"/>
      <c r="BC2338" s="1148"/>
      <c r="BD2338" s="13"/>
    </row>
    <row r="2339" s="695" customFormat="1" customHeight="1" spans="1:56">
      <c r="A2339" s="513"/>
      <c r="B2339" s="495"/>
      <c r="C2339" s="1198"/>
      <c r="D2339" s="409"/>
      <c r="E2339" s="952"/>
      <c r="F2339" s="1157"/>
      <c r="G2339" s="388"/>
      <c r="H2339" s="388"/>
      <c r="I2339" s="991"/>
      <c r="J2339" s="388"/>
      <c r="K2339" s="662"/>
      <c r="L2339" s="217"/>
      <c r="M2339" s="388"/>
      <c r="N2339" s="217"/>
      <c r="O2339" s="215"/>
      <c r="P2339" s="388"/>
      <c r="Q2339" s="388"/>
      <c r="R2339" s="215"/>
      <c r="S2339" s="1158"/>
      <c r="T2339" s="666"/>
      <c r="U2339" s="765"/>
      <c r="V2339" s="765"/>
      <c r="W2339" s="765"/>
      <c r="X2339" s="765"/>
      <c r="Y2339" s="765"/>
      <c r="Z2339" s="765"/>
      <c r="AA2339" s="765"/>
      <c r="AB2339" s="765"/>
      <c r="AC2339" s="765"/>
      <c r="AD2339" s="765"/>
      <c r="AE2339" s="765"/>
      <c r="AF2339" s="765"/>
      <c r="AG2339" s="765"/>
      <c r="AH2339" s="765"/>
      <c r="AI2339" s="765"/>
      <c r="AJ2339" s="765"/>
      <c r="AK2339" s="765"/>
      <c r="AL2339" s="765"/>
      <c r="AM2339" s="765"/>
      <c r="AN2339" s="765"/>
      <c r="AO2339" s="765"/>
      <c r="AP2339" s="765"/>
      <c r="AQ2339" s="765"/>
      <c r="BC2339" s="1148"/>
      <c r="BD2339" s="13"/>
    </row>
    <row r="2340" s="695" customFormat="1" customHeight="1" spans="1:56">
      <c r="A2340" s="513"/>
      <c r="B2340" s="495"/>
      <c r="C2340" s="1198"/>
      <c r="D2340" s="409"/>
      <c r="E2340" s="952"/>
      <c r="F2340" s="1157"/>
      <c r="G2340" s="388"/>
      <c r="H2340" s="388"/>
      <c r="I2340" s="991"/>
      <c r="J2340" s="388"/>
      <c r="K2340" s="662"/>
      <c r="L2340" s="217"/>
      <c r="M2340" s="388"/>
      <c r="N2340" s="217"/>
      <c r="O2340" s="215"/>
      <c r="P2340" s="388"/>
      <c r="Q2340" s="388"/>
      <c r="R2340" s="217"/>
      <c r="S2340" s="1158"/>
      <c r="T2340" s="666"/>
      <c r="U2340" s="765"/>
      <c r="V2340" s="765"/>
      <c r="W2340" s="765"/>
      <c r="X2340" s="765"/>
      <c r="Y2340" s="765"/>
      <c r="Z2340" s="765"/>
      <c r="AA2340" s="765"/>
      <c r="AB2340" s="765"/>
      <c r="AC2340" s="765"/>
      <c r="AD2340" s="765"/>
      <c r="AE2340" s="765"/>
      <c r="AF2340" s="765"/>
      <c r="AG2340" s="765"/>
      <c r="AH2340" s="765"/>
      <c r="AI2340" s="765"/>
      <c r="AJ2340" s="765"/>
      <c r="AK2340" s="765"/>
      <c r="AL2340" s="765"/>
      <c r="AM2340" s="765"/>
      <c r="AN2340" s="765"/>
      <c r="AO2340" s="765"/>
      <c r="AP2340" s="765"/>
      <c r="AQ2340" s="765"/>
      <c r="BC2340" s="1148"/>
      <c r="BD2340" s="13"/>
    </row>
    <row r="2341" s="695" customFormat="1" customHeight="1" spans="1:56">
      <c r="A2341" s="513"/>
      <c r="B2341" s="495"/>
      <c r="C2341" s="1198"/>
      <c r="D2341" s="409"/>
      <c r="E2341" s="952"/>
      <c r="F2341" s="1157"/>
      <c r="G2341" s="388"/>
      <c r="H2341" s="388"/>
      <c r="I2341" s="991"/>
      <c r="J2341" s="388"/>
      <c r="K2341" s="662"/>
      <c r="L2341" s="217"/>
      <c r="M2341" s="388"/>
      <c r="N2341" s="217"/>
      <c r="O2341" s="215"/>
      <c r="P2341" s="388"/>
      <c r="Q2341" s="388"/>
      <c r="R2341" s="215"/>
      <c r="S2341" s="1158"/>
      <c r="T2341" s="666"/>
      <c r="U2341" s="765"/>
      <c r="V2341" s="765"/>
      <c r="W2341" s="765"/>
      <c r="X2341" s="765"/>
      <c r="Y2341" s="765"/>
      <c r="Z2341" s="765"/>
      <c r="AA2341" s="765"/>
      <c r="AB2341" s="765"/>
      <c r="AC2341" s="765"/>
      <c r="AD2341" s="765"/>
      <c r="AE2341" s="765"/>
      <c r="AF2341" s="765"/>
      <c r="AG2341" s="765"/>
      <c r="AH2341" s="765"/>
      <c r="AI2341" s="765"/>
      <c r="AJ2341" s="765"/>
      <c r="AK2341" s="765"/>
      <c r="AL2341" s="765"/>
      <c r="AM2341" s="765"/>
      <c r="AN2341" s="765"/>
      <c r="AO2341" s="765"/>
      <c r="AP2341" s="765"/>
      <c r="AQ2341" s="765"/>
      <c r="BC2341" s="1148"/>
      <c r="BD2341" s="13"/>
    </row>
    <row r="2342" s="695" customFormat="1" customHeight="1" spans="1:56">
      <c r="A2342" s="513"/>
      <c r="B2342" s="495"/>
      <c r="C2342" s="1198"/>
      <c r="D2342" s="409"/>
      <c r="E2342" s="952"/>
      <c r="F2342" s="1157"/>
      <c r="G2342" s="388"/>
      <c r="H2342" s="388"/>
      <c r="I2342" s="991"/>
      <c r="J2342" s="388"/>
      <c r="K2342" s="662"/>
      <c r="L2342" s="217"/>
      <c r="M2342" s="388"/>
      <c r="N2342" s="217"/>
      <c r="O2342" s="215"/>
      <c r="P2342" s="388"/>
      <c r="Q2342" s="388"/>
      <c r="R2342" s="215"/>
      <c r="S2342" s="1158"/>
      <c r="T2342" s="679"/>
      <c r="U2342" s="765"/>
      <c r="V2342" s="765"/>
      <c r="W2342" s="765"/>
      <c r="X2342" s="765"/>
      <c r="Y2342" s="765"/>
      <c r="Z2342" s="765"/>
      <c r="AA2342" s="765"/>
      <c r="AB2342" s="765"/>
      <c r="AC2342" s="765"/>
      <c r="AD2342" s="765"/>
      <c r="AE2342" s="765"/>
      <c r="AF2342" s="765"/>
      <c r="AG2342" s="765"/>
      <c r="AH2342" s="765"/>
      <c r="AI2342" s="765"/>
      <c r="AJ2342" s="765"/>
      <c r="AK2342" s="765"/>
      <c r="AL2342" s="765"/>
      <c r="AM2342" s="765"/>
      <c r="AN2342" s="765"/>
      <c r="AO2342" s="765"/>
      <c r="AP2342" s="765"/>
      <c r="AQ2342" s="765"/>
      <c r="BC2342" s="1148"/>
      <c r="BD2342" s="13"/>
    </row>
    <row r="2343" s="695" customFormat="1" customHeight="1" spans="1:56">
      <c r="A2343" s="513"/>
      <c r="B2343" s="495"/>
      <c r="C2343" s="1198"/>
      <c r="D2343" s="409"/>
      <c r="E2343" s="952"/>
      <c r="F2343" s="1157"/>
      <c r="G2343" s="388"/>
      <c r="H2343" s="388"/>
      <c r="I2343" s="991"/>
      <c r="J2343" s="388"/>
      <c r="K2343" s="662"/>
      <c r="L2343" s="217"/>
      <c r="M2343" s="388"/>
      <c r="N2343" s="217"/>
      <c r="O2343" s="215"/>
      <c r="P2343" s="388"/>
      <c r="Q2343" s="388"/>
      <c r="R2343" s="215"/>
      <c r="S2343" s="1158"/>
      <c r="T2343" s="666"/>
      <c r="U2343" s="765"/>
      <c r="V2343" s="765"/>
      <c r="W2343" s="765"/>
      <c r="X2343" s="765"/>
      <c r="Y2343" s="765"/>
      <c r="Z2343" s="765"/>
      <c r="AA2343" s="765"/>
      <c r="AB2343" s="765"/>
      <c r="AC2343" s="765"/>
      <c r="AD2343" s="765"/>
      <c r="AE2343" s="765"/>
      <c r="AF2343" s="765"/>
      <c r="AG2343" s="765"/>
      <c r="AH2343" s="765"/>
      <c r="AI2343" s="765"/>
      <c r="AJ2343" s="765"/>
      <c r="AK2343" s="765"/>
      <c r="AL2343" s="765"/>
      <c r="AM2343" s="765"/>
      <c r="AN2343" s="765"/>
      <c r="AO2343" s="765"/>
      <c r="AP2343" s="765"/>
      <c r="AQ2343" s="765"/>
      <c r="BC2343" s="1148"/>
      <c r="BD2343" s="13"/>
    </row>
    <row r="2344" s="695" customFormat="1" customHeight="1" spans="1:56">
      <c r="A2344" s="513"/>
      <c r="B2344" s="495"/>
      <c r="C2344" s="1198"/>
      <c r="D2344" s="409"/>
      <c r="E2344" s="952"/>
      <c r="F2344" s="1157"/>
      <c r="G2344" s="388"/>
      <c r="H2344" s="388"/>
      <c r="I2344" s="991"/>
      <c r="J2344" s="388"/>
      <c r="K2344" s="662"/>
      <c r="L2344" s="217"/>
      <c r="M2344" s="388"/>
      <c r="N2344" s="217"/>
      <c r="O2344" s="215"/>
      <c r="P2344" s="388"/>
      <c r="Q2344" s="388"/>
      <c r="R2344" s="215"/>
      <c r="S2344" s="1158"/>
      <c r="T2344" s="679"/>
      <c r="U2344" s="765"/>
      <c r="V2344" s="765"/>
      <c r="W2344" s="765"/>
      <c r="X2344" s="765"/>
      <c r="Y2344" s="765"/>
      <c r="Z2344" s="765"/>
      <c r="AA2344" s="765"/>
      <c r="AB2344" s="765"/>
      <c r="AC2344" s="765"/>
      <c r="AD2344" s="765"/>
      <c r="AE2344" s="765"/>
      <c r="AF2344" s="765"/>
      <c r="AG2344" s="765"/>
      <c r="AH2344" s="765"/>
      <c r="AI2344" s="765"/>
      <c r="AJ2344" s="765"/>
      <c r="AK2344" s="765"/>
      <c r="AL2344" s="765"/>
      <c r="AM2344" s="765"/>
      <c r="AN2344" s="765"/>
      <c r="AO2344" s="765"/>
      <c r="AP2344" s="765"/>
      <c r="AQ2344" s="765"/>
      <c r="BC2344" s="1148"/>
      <c r="BD2344" s="13"/>
    </row>
    <row r="2345" s="695" customFormat="1" customHeight="1" spans="1:56">
      <c r="A2345" s="513"/>
      <c r="B2345" s="495"/>
      <c r="C2345" s="1198"/>
      <c r="D2345" s="409"/>
      <c r="E2345" s="952"/>
      <c r="F2345" s="1157"/>
      <c r="G2345" s="388"/>
      <c r="H2345" s="388"/>
      <c r="I2345" s="991"/>
      <c r="J2345" s="388"/>
      <c r="K2345" s="662"/>
      <c r="L2345" s="217"/>
      <c r="M2345" s="388"/>
      <c r="N2345" s="217"/>
      <c r="O2345" s="215"/>
      <c r="P2345" s="388"/>
      <c r="Q2345" s="388"/>
      <c r="R2345" s="215"/>
      <c r="S2345" s="1158"/>
      <c r="T2345" s="666"/>
      <c r="U2345" s="765"/>
      <c r="V2345" s="765"/>
      <c r="W2345" s="765"/>
      <c r="X2345" s="765"/>
      <c r="Y2345" s="765"/>
      <c r="Z2345" s="765"/>
      <c r="AA2345" s="765"/>
      <c r="AB2345" s="765"/>
      <c r="AC2345" s="765"/>
      <c r="AD2345" s="765"/>
      <c r="AE2345" s="765"/>
      <c r="AF2345" s="765"/>
      <c r="AG2345" s="765"/>
      <c r="AH2345" s="765"/>
      <c r="AI2345" s="765"/>
      <c r="AJ2345" s="765"/>
      <c r="AK2345" s="765"/>
      <c r="AL2345" s="765"/>
      <c r="AM2345" s="765"/>
      <c r="AN2345" s="765"/>
      <c r="AO2345" s="765"/>
      <c r="AP2345" s="765"/>
      <c r="AQ2345" s="765"/>
      <c r="BC2345" s="1148"/>
      <c r="BD2345" s="13"/>
    </row>
    <row r="2346" s="695" customFormat="1" customHeight="1" spans="1:56">
      <c r="A2346" s="513"/>
      <c r="B2346" s="495"/>
      <c r="C2346" s="1198"/>
      <c r="D2346" s="409"/>
      <c r="E2346" s="952"/>
      <c r="F2346" s="1157"/>
      <c r="G2346" s="388"/>
      <c r="H2346" s="388"/>
      <c r="I2346" s="991"/>
      <c r="J2346" s="388"/>
      <c r="K2346" s="662"/>
      <c r="L2346" s="217"/>
      <c r="M2346" s="388"/>
      <c r="N2346" s="217"/>
      <c r="O2346" s="215"/>
      <c r="P2346" s="388"/>
      <c r="Q2346" s="388"/>
      <c r="R2346" s="215"/>
      <c r="S2346" s="1158"/>
      <c r="T2346" s="679"/>
      <c r="U2346" s="765"/>
      <c r="V2346" s="765"/>
      <c r="W2346" s="765"/>
      <c r="X2346" s="765"/>
      <c r="Y2346" s="765"/>
      <c r="Z2346" s="765"/>
      <c r="AA2346" s="765"/>
      <c r="AB2346" s="765"/>
      <c r="AC2346" s="765"/>
      <c r="AD2346" s="765"/>
      <c r="AE2346" s="765"/>
      <c r="AF2346" s="765"/>
      <c r="AG2346" s="765"/>
      <c r="AH2346" s="765"/>
      <c r="AI2346" s="765"/>
      <c r="AJ2346" s="765"/>
      <c r="AK2346" s="765"/>
      <c r="AL2346" s="765"/>
      <c r="AM2346" s="765"/>
      <c r="AN2346" s="765"/>
      <c r="AO2346" s="765"/>
      <c r="AP2346" s="765"/>
      <c r="AQ2346" s="765"/>
      <c r="BC2346" s="1148"/>
      <c r="BD2346" s="13"/>
    </row>
    <row r="2347" s="695" customFormat="1" customHeight="1" spans="1:56">
      <c r="A2347" s="513"/>
      <c r="B2347" s="495"/>
      <c r="C2347" s="1198"/>
      <c r="D2347" s="409"/>
      <c r="E2347" s="952"/>
      <c r="F2347" s="1157"/>
      <c r="G2347" s="388"/>
      <c r="H2347" s="388"/>
      <c r="I2347" s="991"/>
      <c r="J2347" s="388"/>
      <c r="K2347" s="662"/>
      <c r="L2347" s="217"/>
      <c r="M2347" s="388"/>
      <c r="N2347" s="217"/>
      <c r="O2347" s="215"/>
      <c r="P2347" s="388"/>
      <c r="Q2347" s="388"/>
      <c r="R2347" s="215"/>
      <c r="S2347" s="1158"/>
      <c r="T2347" s="666"/>
      <c r="U2347" s="765"/>
      <c r="V2347" s="765"/>
      <c r="W2347" s="765"/>
      <c r="X2347" s="765"/>
      <c r="Y2347" s="765"/>
      <c r="Z2347" s="765"/>
      <c r="AA2347" s="765"/>
      <c r="AB2347" s="765"/>
      <c r="AC2347" s="765"/>
      <c r="AD2347" s="765"/>
      <c r="AE2347" s="765"/>
      <c r="AF2347" s="765"/>
      <c r="AG2347" s="765"/>
      <c r="AH2347" s="765"/>
      <c r="AI2347" s="765"/>
      <c r="AJ2347" s="765"/>
      <c r="AK2347" s="765"/>
      <c r="AL2347" s="765"/>
      <c r="AM2347" s="765"/>
      <c r="AN2347" s="765"/>
      <c r="AO2347" s="765"/>
      <c r="AP2347" s="765"/>
      <c r="AQ2347" s="765"/>
      <c r="BC2347" s="1148"/>
      <c r="BD2347" s="13"/>
    </row>
    <row r="2348" s="695" customFormat="1" customHeight="1" spans="1:56">
      <c r="A2348" s="513"/>
      <c r="B2348" s="495"/>
      <c r="C2348" s="1198"/>
      <c r="D2348" s="409"/>
      <c r="E2348" s="952"/>
      <c r="F2348" s="1157"/>
      <c r="G2348" s="388"/>
      <c r="H2348" s="388"/>
      <c r="I2348" s="991"/>
      <c r="J2348" s="388"/>
      <c r="K2348" s="662"/>
      <c r="L2348" s="217"/>
      <c r="M2348" s="388"/>
      <c r="N2348" s="217"/>
      <c r="O2348" s="215"/>
      <c r="P2348" s="388"/>
      <c r="Q2348" s="388"/>
      <c r="R2348" s="215"/>
      <c r="S2348" s="1158"/>
      <c r="T2348" s="679"/>
      <c r="U2348" s="765"/>
      <c r="V2348" s="765"/>
      <c r="W2348" s="765"/>
      <c r="X2348" s="765"/>
      <c r="Y2348" s="765"/>
      <c r="Z2348" s="765"/>
      <c r="AA2348" s="765"/>
      <c r="AB2348" s="765"/>
      <c r="AC2348" s="765"/>
      <c r="AD2348" s="765"/>
      <c r="AE2348" s="765"/>
      <c r="AF2348" s="765"/>
      <c r="AG2348" s="765"/>
      <c r="AH2348" s="765"/>
      <c r="AI2348" s="765"/>
      <c r="AJ2348" s="765"/>
      <c r="AK2348" s="765"/>
      <c r="AL2348" s="765"/>
      <c r="AM2348" s="765"/>
      <c r="AN2348" s="765"/>
      <c r="AO2348" s="765"/>
      <c r="AP2348" s="765"/>
      <c r="AQ2348" s="765"/>
      <c r="BC2348" s="1148"/>
      <c r="BD2348" s="13"/>
    </row>
    <row r="2349" s="695" customFormat="1" customHeight="1" spans="1:56">
      <c r="A2349" s="513"/>
      <c r="B2349" s="495"/>
      <c r="C2349" s="1198"/>
      <c r="D2349" s="409"/>
      <c r="E2349" s="952"/>
      <c r="F2349" s="1157"/>
      <c r="G2349" s="388"/>
      <c r="H2349" s="388"/>
      <c r="I2349" s="991"/>
      <c r="J2349" s="388"/>
      <c r="K2349" s="662"/>
      <c r="L2349" s="217"/>
      <c r="M2349" s="388"/>
      <c r="N2349" s="217"/>
      <c r="O2349" s="215"/>
      <c r="P2349" s="388"/>
      <c r="Q2349" s="388"/>
      <c r="R2349" s="215"/>
      <c r="S2349" s="1158"/>
      <c r="T2349" s="666"/>
      <c r="U2349" s="765"/>
      <c r="V2349" s="765"/>
      <c r="W2349" s="765"/>
      <c r="X2349" s="765"/>
      <c r="Y2349" s="765"/>
      <c r="Z2349" s="765"/>
      <c r="AA2349" s="765"/>
      <c r="AB2349" s="765"/>
      <c r="AC2349" s="765"/>
      <c r="AD2349" s="765"/>
      <c r="AE2349" s="765"/>
      <c r="AF2349" s="765"/>
      <c r="AG2349" s="765"/>
      <c r="AH2349" s="765"/>
      <c r="AI2349" s="765"/>
      <c r="AJ2349" s="765"/>
      <c r="AK2349" s="765"/>
      <c r="AL2349" s="765"/>
      <c r="AM2349" s="765"/>
      <c r="AN2349" s="765"/>
      <c r="AO2349" s="765"/>
      <c r="AP2349" s="765"/>
      <c r="AQ2349" s="765"/>
      <c r="BC2349" s="1148"/>
      <c r="BD2349" s="13"/>
    </row>
    <row r="2350" s="695" customFormat="1" customHeight="1" spans="1:56">
      <c r="A2350" s="513"/>
      <c r="B2350" s="495"/>
      <c r="C2350" s="1198"/>
      <c r="D2350" s="409"/>
      <c r="E2350" s="952"/>
      <c r="F2350" s="1157"/>
      <c r="G2350" s="388"/>
      <c r="H2350" s="388"/>
      <c r="I2350" s="991"/>
      <c r="J2350" s="388"/>
      <c r="K2350" s="662"/>
      <c r="L2350" s="217"/>
      <c r="M2350" s="388"/>
      <c r="N2350" s="217"/>
      <c r="O2350" s="215"/>
      <c r="P2350" s="388"/>
      <c r="Q2350" s="388"/>
      <c r="R2350" s="215"/>
      <c r="S2350" s="1158"/>
      <c r="T2350" s="666"/>
      <c r="U2350" s="765"/>
      <c r="V2350" s="765"/>
      <c r="W2350" s="765"/>
      <c r="X2350" s="765"/>
      <c r="Y2350" s="765"/>
      <c r="Z2350" s="765"/>
      <c r="AA2350" s="765"/>
      <c r="AB2350" s="765"/>
      <c r="AC2350" s="765"/>
      <c r="AD2350" s="765"/>
      <c r="AE2350" s="765"/>
      <c r="AF2350" s="765"/>
      <c r="AG2350" s="765"/>
      <c r="AH2350" s="765"/>
      <c r="AI2350" s="765"/>
      <c r="AJ2350" s="765"/>
      <c r="AK2350" s="765"/>
      <c r="AL2350" s="765"/>
      <c r="AM2350" s="765"/>
      <c r="AN2350" s="765"/>
      <c r="AO2350" s="765"/>
      <c r="AP2350" s="765"/>
      <c r="AQ2350" s="765"/>
      <c r="BC2350" s="1148"/>
      <c r="BD2350" s="13"/>
    </row>
    <row r="2351" s="695" customFormat="1" customHeight="1" spans="1:56">
      <c r="A2351" s="513"/>
      <c r="B2351" s="495"/>
      <c r="C2351" s="1198"/>
      <c r="D2351" s="409"/>
      <c r="E2351" s="952"/>
      <c r="F2351" s="1157"/>
      <c r="G2351" s="388"/>
      <c r="H2351" s="388"/>
      <c r="I2351" s="991"/>
      <c r="J2351" s="388"/>
      <c r="K2351" s="662"/>
      <c r="L2351" s="217"/>
      <c r="M2351" s="388"/>
      <c r="N2351" s="217"/>
      <c r="O2351" s="215"/>
      <c r="P2351" s="388"/>
      <c r="Q2351" s="388"/>
      <c r="R2351" s="215"/>
      <c r="S2351" s="1158"/>
      <c r="T2351" s="666"/>
      <c r="U2351" s="765"/>
      <c r="V2351" s="765"/>
      <c r="W2351" s="765"/>
      <c r="X2351" s="765"/>
      <c r="Y2351" s="765"/>
      <c r="Z2351" s="765"/>
      <c r="AA2351" s="765"/>
      <c r="AB2351" s="765"/>
      <c r="AC2351" s="765"/>
      <c r="AD2351" s="765"/>
      <c r="AE2351" s="765"/>
      <c r="AF2351" s="765"/>
      <c r="AG2351" s="765"/>
      <c r="AH2351" s="765"/>
      <c r="AI2351" s="765"/>
      <c r="AJ2351" s="765"/>
      <c r="AK2351" s="765"/>
      <c r="AL2351" s="765"/>
      <c r="AM2351" s="765"/>
      <c r="AN2351" s="765"/>
      <c r="AO2351" s="765"/>
      <c r="AP2351" s="765"/>
      <c r="AQ2351" s="765"/>
      <c r="BC2351" s="1148"/>
      <c r="BD2351" s="13"/>
    </row>
    <row r="2352" s="695" customFormat="1" customHeight="1" spans="1:56">
      <c r="A2352" s="513"/>
      <c r="B2352" s="495"/>
      <c r="C2352" s="1198"/>
      <c r="D2352" s="409"/>
      <c r="E2352" s="952"/>
      <c r="F2352" s="1157"/>
      <c r="G2352" s="388"/>
      <c r="H2352" s="388"/>
      <c r="I2352" s="991"/>
      <c r="J2352" s="388"/>
      <c r="K2352" s="662"/>
      <c r="L2352" s="217"/>
      <c r="M2352" s="388"/>
      <c r="N2352" s="217"/>
      <c r="O2352" s="215"/>
      <c r="P2352" s="388"/>
      <c r="Q2352" s="388"/>
      <c r="R2352" s="215"/>
      <c r="S2352" s="1158"/>
      <c r="T2352" s="679"/>
      <c r="U2352" s="765"/>
      <c r="V2352" s="765"/>
      <c r="W2352" s="765"/>
      <c r="X2352" s="765"/>
      <c r="Y2352" s="765"/>
      <c r="Z2352" s="765"/>
      <c r="AA2352" s="765"/>
      <c r="AB2352" s="765"/>
      <c r="AC2352" s="765"/>
      <c r="AD2352" s="765"/>
      <c r="AE2352" s="765"/>
      <c r="AF2352" s="765"/>
      <c r="AG2352" s="765"/>
      <c r="AH2352" s="765"/>
      <c r="AI2352" s="765"/>
      <c r="AJ2352" s="765"/>
      <c r="AK2352" s="765"/>
      <c r="AL2352" s="765"/>
      <c r="AM2352" s="765"/>
      <c r="AN2352" s="765"/>
      <c r="AO2352" s="765"/>
      <c r="AP2352" s="765"/>
      <c r="AQ2352" s="765"/>
      <c r="BC2352" s="1148"/>
      <c r="BD2352" s="13"/>
    </row>
    <row r="2353" s="695" customFormat="1" customHeight="1" spans="1:56">
      <c r="A2353" s="513"/>
      <c r="B2353" s="495"/>
      <c r="C2353" s="1198"/>
      <c r="D2353" s="409"/>
      <c r="E2353" s="952"/>
      <c r="F2353" s="1157"/>
      <c r="G2353" s="388"/>
      <c r="H2353" s="388"/>
      <c r="I2353" s="991"/>
      <c r="J2353" s="388"/>
      <c r="K2353" s="662"/>
      <c r="L2353" s="217"/>
      <c r="M2353" s="388"/>
      <c r="N2353" s="217"/>
      <c r="O2353" s="215"/>
      <c r="P2353" s="388"/>
      <c r="Q2353" s="388"/>
      <c r="R2353" s="215"/>
      <c r="S2353" s="1158"/>
      <c r="T2353" s="666"/>
      <c r="U2353" s="765"/>
      <c r="V2353" s="765"/>
      <c r="W2353" s="765"/>
      <c r="X2353" s="765"/>
      <c r="Y2353" s="765"/>
      <c r="Z2353" s="765"/>
      <c r="AA2353" s="765"/>
      <c r="AB2353" s="765"/>
      <c r="AC2353" s="765"/>
      <c r="AD2353" s="765"/>
      <c r="AE2353" s="765"/>
      <c r="AF2353" s="765"/>
      <c r="AG2353" s="765"/>
      <c r="AH2353" s="765"/>
      <c r="AI2353" s="765"/>
      <c r="AJ2353" s="765"/>
      <c r="AK2353" s="765"/>
      <c r="AL2353" s="765"/>
      <c r="AM2353" s="765"/>
      <c r="AN2353" s="765"/>
      <c r="AO2353" s="765"/>
      <c r="AP2353" s="765"/>
      <c r="AQ2353" s="765"/>
      <c r="BC2353" s="1148"/>
      <c r="BD2353" s="13"/>
    </row>
    <row r="2354" s="695" customFormat="1" customHeight="1" spans="1:56">
      <c r="A2354" s="513"/>
      <c r="B2354" s="495"/>
      <c r="C2354" s="1198"/>
      <c r="D2354" s="409"/>
      <c r="E2354" s="952"/>
      <c r="F2354" s="1157"/>
      <c r="G2354" s="388"/>
      <c r="H2354" s="388"/>
      <c r="I2354" s="991"/>
      <c r="J2354" s="388"/>
      <c r="K2354" s="662"/>
      <c r="L2354" s="217"/>
      <c r="M2354" s="388"/>
      <c r="N2354" s="217"/>
      <c r="O2354" s="215"/>
      <c r="P2354" s="388"/>
      <c r="Q2354" s="388"/>
      <c r="R2354" s="217"/>
      <c r="S2354" s="1158"/>
      <c r="T2354" s="666"/>
      <c r="U2354" s="765"/>
      <c r="V2354" s="765"/>
      <c r="W2354" s="765"/>
      <c r="X2354" s="765"/>
      <c r="Y2354" s="765"/>
      <c r="Z2354" s="765"/>
      <c r="AA2354" s="765"/>
      <c r="AB2354" s="765"/>
      <c r="AC2354" s="765"/>
      <c r="AD2354" s="765"/>
      <c r="AE2354" s="765"/>
      <c r="AF2354" s="765"/>
      <c r="AG2354" s="765"/>
      <c r="AH2354" s="765"/>
      <c r="AI2354" s="765"/>
      <c r="AJ2354" s="765"/>
      <c r="AK2354" s="765"/>
      <c r="AL2354" s="765"/>
      <c r="AM2354" s="765"/>
      <c r="AN2354" s="765"/>
      <c r="AO2354" s="765"/>
      <c r="AP2354" s="765"/>
      <c r="AQ2354" s="765"/>
      <c r="BC2354" s="1148"/>
      <c r="BD2354" s="13"/>
    </row>
    <row r="2355" s="695" customFormat="1" customHeight="1" spans="1:56">
      <c r="A2355" s="513"/>
      <c r="B2355" s="495"/>
      <c r="C2355" s="1198"/>
      <c r="D2355" s="409"/>
      <c r="E2355" s="952"/>
      <c r="F2355" s="1157"/>
      <c r="G2355" s="388"/>
      <c r="H2355" s="388"/>
      <c r="I2355" s="991"/>
      <c r="J2355" s="388"/>
      <c r="K2355" s="662"/>
      <c r="L2355" s="217"/>
      <c r="M2355" s="388"/>
      <c r="N2355" s="217"/>
      <c r="O2355" s="215"/>
      <c r="P2355" s="388"/>
      <c r="Q2355" s="388"/>
      <c r="R2355" s="215"/>
      <c r="S2355" s="1158"/>
      <c r="T2355" s="666"/>
      <c r="U2355" s="765"/>
      <c r="V2355" s="765"/>
      <c r="W2355" s="765"/>
      <c r="X2355" s="765"/>
      <c r="Y2355" s="765"/>
      <c r="Z2355" s="765"/>
      <c r="AA2355" s="765"/>
      <c r="AB2355" s="765"/>
      <c r="AC2355" s="765"/>
      <c r="AD2355" s="765"/>
      <c r="AE2355" s="765"/>
      <c r="AF2355" s="765"/>
      <c r="AG2355" s="765"/>
      <c r="AH2355" s="765"/>
      <c r="AI2355" s="765"/>
      <c r="AJ2355" s="765"/>
      <c r="AK2355" s="765"/>
      <c r="AL2355" s="765"/>
      <c r="AM2355" s="765"/>
      <c r="AN2355" s="765"/>
      <c r="AO2355" s="765"/>
      <c r="AP2355" s="765"/>
      <c r="AQ2355" s="765"/>
      <c r="BC2355" s="1148"/>
      <c r="BD2355" s="13"/>
    </row>
    <row r="2356" s="695" customFormat="1" customHeight="1" spans="1:56">
      <c r="A2356" s="513"/>
      <c r="B2356" s="495"/>
      <c r="C2356" s="1198"/>
      <c r="D2356" s="409"/>
      <c r="E2356" s="952"/>
      <c r="F2356" s="1157"/>
      <c r="G2356" s="388"/>
      <c r="H2356" s="388"/>
      <c r="I2356" s="991"/>
      <c r="J2356" s="388"/>
      <c r="K2356" s="662"/>
      <c r="L2356" s="217"/>
      <c r="M2356" s="388"/>
      <c r="N2356" s="217"/>
      <c r="O2356" s="215"/>
      <c r="P2356" s="388"/>
      <c r="Q2356" s="388"/>
      <c r="R2356" s="217"/>
      <c r="S2356" s="1158"/>
      <c r="T2356" s="666"/>
      <c r="U2356" s="765"/>
      <c r="V2356" s="765"/>
      <c r="W2356" s="765"/>
      <c r="X2356" s="765"/>
      <c r="Y2356" s="765"/>
      <c r="Z2356" s="765"/>
      <c r="AA2356" s="765"/>
      <c r="AB2356" s="765"/>
      <c r="AC2356" s="765"/>
      <c r="AD2356" s="765"/>
      <c r="AE2356" s="765"/>
      <c r="AF2356" s="765"/>
      <c r="AG2356" s="765"/>
      <c r="AH2356" s="765"/>
      <c r="AI2356" s="765"/>
      <c r="AJ2356" s="765"/>
      <c r="AK2356" s="765"/>
      <c r="AL2356" s="765"/>
      <c r="AM2356" s="765"/>
      <c r="AN2356" s="765"/>
      <c r="AO2356" s="765"/>
      <c r="AP2356" s="765"/>
      <c r="AQ2356" s="765"/>
      <c r="BC2356" s="1148"/>
      <c r="BD2356" s="13"/>
    </row>
    <row r="2357" s="695" customFormat="1" customHeight="1" spans="1:56">
      <c r="A2357" s="513"/>
      <c r="B2357" s="495"/>
      <c r="C2357" s="1198"/>
      <c r="D2357" s="409"/>
      <c r="E2357" s="952"/>
      <c r="F2357" s="1157"/>
      <c r="G2357" s="388"/>
      <c r="H2357" s="388"/>
      <c r="I2357" s="991"/>
      <c r="J2357" s="388"/>
      <c r="K2357" s="662"/>
      <c r="L2357" s="217"/>
      <c r="M2357" s="388"/>
      <c r="N2357" s="217"/>
      <c r="O2357" s="215"/>
      <c r="P2357" s="388"/>
      <c r="Q2357" s="388"/>
      <c r="R2357" s="215"/>
      <c r="S2357" s="1158"/>
      <c r="T2357" s="666"/>
      <c r="U2357" s="765"/>
      <c r="V2357" s="765"/>
      <c r="W2357" s="765"/>
      <c r="X2357" s="765"/>
      <c r="Y2357" s="765"/>
      <c r="Z2357" s="765"/>
      <c r="AA2357" s="765"/>
      <c r="AB2357" s="765"/>
      <c r="AC2357" s="765"/>
      <c r="AD2357" s="765"/>
      <c r="AE2357" s="765"/>
      <c r="AF2357" s="765"/>
      <c r="AG2357" s="765"/>
      <c r="AH2357" s="765"/>
      <c r="AI2357" s="765"/>
      <c r="AJ2357" s="765"/>
      <c r="AK2357" s="765"/>
      <c r="AL2357" s="765"/>
      <c r="AM2357" s="765"/>
      <c r="AN2357" s="765"/>
      <c r="AO2357" s="765"/>
      <c r="AP2357" s="765"/>
      <c r="AQ2357" s="765"/>
      <c r="BC2357" s="1148"/>
      <c r="BD2357" s="13"/>
    </row>
    <row r="2358" s="695" customFormat="1" customHeight="1" spans="1:56">
      <c r="A2358" s="513"/>
      <c r="B2358" s="495"/>
      <c r="C2358" s="1198"/>
      <c r="D2358" s="409"/>
      <c r="E2358" s="952"/>
      <c r="F2358" s="1157"/>
      <c r="G2358" s="388"/>
      <c r="H2358" s="388"/>
      <c r="I2358" s="991"/>
      <c r="J2358" s="388"/>
      <c r="K2358" s="662"/>
      <c r="L2358" s="217"/>
      <c r="M2358" s="388"/>
      <c r="N2358" s="217"/>
      <c r="O2358" s="215"/>
      <c r="P2358" s="388"/>
      <c r="Q2358" s="388"/>
      <c r="R2358" s="215"/>
      <c r="S2358" s="1158"/>
      <c r="T2358" s="679"/>
      <c r="U2358" s="765"/>
      <c r="V2358" s="765"/>
      <c r="W2358" s="765"/>
      <c r="X2358" s="765"/>
      <c r="Y2358" s="765"/>
      <c r="Z2358" s="765"/>
      <c r="AA2358" s="765"/>
      <c r="AB2358" s="765"/>
      <c r="AC2358" s="765"/>
      <c r="AD2358" s="765"/>
      <c r="AE2358" s="765"/>
      <c r="AF2358" s="765"/>
      <c r="AG2358" s="765"/>
      <c r="AH2358" s="765"/>
      <c r="AI2358" s="765"/>
      <c r="AJ2358" s="765"/>
      <c r="AK2358" s="765"/>
      <c r="AL2358" s="765"/>
      <c r="AM2358" s="765"/>
      <c r="AN2358" s="765"/>
      <c r="AO2358" s="765"/>
      <c r="AP2358" s="765"/>
      <c r="AQ2358" s="765"/>
      <c r="BC2358" s="1148"/>
      <c r="BD2358" s="13"/>
    </row>
    <row r="2359" s="695" customFormat="1" customHeight="1" spans="1:56">
      <c r="A2359" s="513"/>
      <c r="B2359" s="495"/>
      <c r="C2359" s="1198"/>
      <c r="D2359" s="409"/>
      <c r="E2359" s="952"/>
      <c r="F2359" s="1157"/>
      <c r="G2359" s="388"/>
      <c r="H2359" s="388"/>
      <c r="I2359" s="991"/>
      <c r="J2359" s="388"/>
      <c r="K2359" s="662"/>
      <c r="L2359" s="217"/>
      <c r="M2359" s="388"/>
      <c r="N2359" s="217"/>
      <c r="O2359" s="215"/>
      <c r="P2359" s="388"/>
      <c r="Q2359" s="388"/>
      <c r="R2359" s="215"/>
      <c r="S2359" s="1158"/>
      <c r="T2359" s="666"/>
      <c r="U2359" s="765"/>
      <c r="V2359" s="765"/>
      <c r="W2359" s="765"/>
      <c r="X2359" s="765"/>
      <c r="Y2359" s="765"/>
      <c r="Z2359" s="765"/>
      <c r="AA2359" s="765"/>
      <c r="AB2359" s="765"/>
      <c r="AC2359" s="765"/>
      <c r="AD2359" s="765"/>
      <c r="AE2359" s="765"/>
      <c r="AF2359" s="765"/>
      <c r="AG2359" s="765"/>
      <c r="AH2359" s="765"/>
      <c r="AI2359" s="765"/>
      <c r="AJ2359" s="765"/>
      <c r="AK2359" s="765"/>
      <c r="AL2359" s="765"/>
      <c r="AM2359" s="765"/>
      <c r="AN2359" s="765"/>
      <c r="AO2359" s="765"/>
      <c r="AP2359" s="765"/>
      <c r="AQ2359" s="765"/>
      <c r="BC2359" s="1148"/>
      <c r="BD2359" s="13"/>
    </row>
    <row r="2360" s="695" customFormat="1" customHeight="1" spans="1:56">
      <c r="A2360" s="513"/>
      <c r="B2360" s="495"/>
      <c r="C2360" s="1198"/>
      <c r="D2360" s="409"/>
      <c r="E2360" s="952"/>
      <c r="F2360" s="1157"/>
      <c r="G2360" s="388"/>
      <c r="H2360" s="388"/>
      <c r="I2360" s="991"/>
      <c r="J2360" s="388"/>
      <c r="K2360" s="662"/>
      <c r="L2360" s="217"/>
      <c r="M2360" s="388"/>
      <c r="N2360" s="217"/>
      <c r="O2360" s="215"/>
      <c r="P2360" s="388"/>
      <c r="Q2360" s="388"/>
      <c r="R2360" s="215"/>
      <c r="S2360" s="1158"/>
      <c r="T2360" s="666"/>
      <c r="U2360" s="765"/>
      <c r="V2360" s="765"/>
      <c r="W2360" s="765"/>
      <c r="X2360" s="765"/>
      <c r="Y2360" s="765"/>
      <c r="Z2360" s="765"/>
      <c r="AA2360" s="765"/>
      <c r="AB2360" s="765"/>
      <c r="AC2360" s="765"/>
      <c r="AD2360" s="765"/>
      <c r="AE2360" s="765"/>
      <c r="AF2360" s="765"/>
      <c r="AG2360" s="765"/>
      <c r="AH2360" s="765"/>
      <c r="AI2360" s="765"/>
      <c r="AJ2360" s="765"/>
      <c r="AK2360" s="765"/>
      <c r="AL2360" s="765"/>
      <c r="AM2360" s="765"/>
      <c r="AN2360" s="765"/>
      <c r="AO2360" s="765"/>
      <c r="AP2360" s="765"/>
      <c r="AQ2360" s="765"/>
      <c r="BC2360" s="1148"/>
      <c r="BD2360" s="13"/>
    </row>
    <row r="2361" s="695" customFormat="1" customHeight="1" spans="1:56">
      <c r="A2361" s="513"/>
      <c r="B2361" s="495"/>
      <c r="C2361" s="1198"/>
      <c r="D2361" s="409"/>
      <c r="E2361" s="952"/>
      <c r="F2361" s="1157"/>
      <c r="G2361" s="388"/>
      <c r="H2361" s="388"/>
      <c r="I2361" s="991"/>
      <c r="J2361" s="388"/>
      <c r="K2361" s="662"/>
      <c r="L2361" s="217"/>
      <c r="M2361" s="388"/>
      <c r="N2361" s="217"/>
      <c r="O2361" s="215"/>
      <c r="P2361" s="388"/>
      <c r="Q2361" s="388"/>
      <c r="R2361" s="215"/>
      <c r="S2361" s="1158"/>
      <c r="T2361" s="666"/>
      <c r="U2361" s="765"/>
      <c r="V2361" s="765"/>
      <c r="W2361" s="765"/>
      <c r="X2361" s="765"/>
      <c r="Y2361" s="765"/>
      <c r="Z2361" s="765"/>
      <c r="AA2361" s="765"/>
      <c r="AB2361" s="765"/>
      <c r="AC2361" s="765"/>
      <c r="AD2361" s="765"/>
      <c r="AE2361" s="765"/>
      <c r="AF2361" s="765"/>
      <c r="AG2361" s="765"/>
      <c r="AH2361" s="765"/>
      <c r="AI2361" s="765"/>
      <c r="AJ2361" s="765"/>
      <c r="AK2361" s="765"/>
      <c r="AL2361" s="765"/>
      <c r="AM2361" s="765"/>
      <c r="AN2361" s="765"/>
      <c r="AO2361" s="765"/>
      <c r="AP2361" s="765"/>
      <c r="AQ2361" s="765"/>
      <c r="BC2361" s="1148"/>
      <c r="BD2361" s="13"/>
    </row>
    <row r="2362" s="695" customFormat="1" customHeight="1" spans="1:56">
      <c r="A2362" s="513"/>
      <c r="B2362" s="495"/>
      <c r="C2362" s="1198"/>
      <c r="D2362" s="409"/>
      <c r="E2362" s="952"/>
      <c r="F2362" s="1157"/>
      <c r="G2362" s="388"/>
      <c r="H2362" s="388"/>
      <c r="I2362" s="991"/>
      <c r="J2362" s="388"/>
      <c r="K2362" s="662"/>
      <c r="L2362" s="217"/>
      <c r="M2362" s="388"/>
      <c r="N2362" s="217"/>
      <c r="O2362" s="215"/>
      <c r="P2362" s="388"/>
      <c r="Q2362" s="388"/>
      <c r="R2362" s="215"/>
      <c r="S2362" s="1158"/>
      <c r="T2362" s="679"/>
      <c r="U2362" s="765"/>
      <c r="V2362" s="765"/>
      <c r="W2362" s="765"/>
      <c r="X2362" s="765"/>
      <c r="Y2362" s="765"/>
      <c r="Z2362" s="765"/>
      <c r="AA2362" s="765"/>
      <c r="AB2362" s="765"/>
      <c r="AC2362" s="765"/>
      <c r="AD2362" s="765"/>
      <c r="AE2362" s="765"/>
      <c r="AF2362" s="765"/>
      <c r="AG2362" s="765"/>
      <c r="AH2362" s="765"/>
      <c r="AI2362" s="765"/>
      <c r="AJ2362" s="765"/>
      <c r="AK2362" s="765"/>
      <c r="AL2362" s="765"/>
      <c r="AM2362" s="765"/>
      <c r="AN2362" s="765"/>
      <c r="AO2362" s="765"/>
      <c r="AP2362" s="765"/>
      <c r="AQ2362" s="765"/>
      <c r="BC2362" s="1148"/>
      <c r="BD2362" s="13"/>
    </row>
    <row r="2363" s="695" customFormat="1" customHeight="1" spans="1:56">
      <c r="A2363" s="513"/>
      <c r="B2363" s="495"/>
      <c r="C2363" s="1198"/>
      <c r="D2363" s="409"/>
      <c r="E2363" s="952"/>
      <c r="F2363" s="1157"/>
      <c r="G2363" s="388"/>
      <c r="H2363" s="388"/>
      <c r="I2363" s="991"/>
      <c r="J2363" s="388"/>
      <c r="K2363" s="662"/>
      <c r="L2363" s="217"/>
      <c r="M2363" s="388"/>
      <c r="N2363" s="217"/>
      <c r="O2363" s="215"/>
      <c r="P2363" s="388"/>
      <c r="Q2363" s="388"/>
      <c r="R2363" s="215"/>
      <c r="S2363" s="1158"/>
      <c r="T2363" s="666"/>
      <c r="U2363" s="765"/>
      <c r="V2363" s="765"/>
      <c r="W2363" s="765"/>
      <c r="X2363" s="765"/>
      <c r="Y2363" s="765"/>
      <c r="Z2363" s="765"/>
      <c r="AA2363" s="765"/>
      <c r="AB2363" s="765"/>
      <c r="AC2363" s="765"/>
      <c r="AD2363" s="765"/>
      <c r="AE2363" s="765"/>
      <c r="AF2363" s="765"/>
      <c r="AG2363" s="765"/>
      <c r="AH2363" s="765"/>
      <c r="AI2363" s="765"/>
      <c r="AJ2363" s="765"/>
      <c r="AK2363" s="765"/>
      <c r="AL2363" s="765"/>
      <c r="AM2363" s="765"/>
      <c r="AN2363" s="765"/>
      <c r="AO2363" s="765"/>
      <c r="AP2363" s="765"/>
      <c r="AQ2363" s="765"/>
      <c r="BC2363" s="1148"/>
      <c r="BD2363" s="13"/>
    </row>
    <row r="2364" s="695" customFormat="1" customHeight="1" spans="1:56">
      <c r="A2364" s="513"/>
      <c r="B2364" s="495"/>
      <c r="C2364" s="1198"/>
      <c r="D2364" s="409"/>
      <c r="E2364" s="952"/>
      <c r="F2364" s="1157"/>
      <c r="G2364" s="388"/>
      <c r="H2364" s="388"/>
      <c r="I2364" s="991"/>
      <c r="J2364" s="388"/>
      <c r="K2364" s="662"/>
      <c r="L2364" s="217"/>
      <c r="M2364" s="388"/>
      <c r="N2364" s="217"/>
      <c r="O2364" s="215"/>
      <c r="P2364" s="388"/>
      <c r="Q2364" s="388"/>
      <c r="R2364" s="217"/>
      <c r="S2364" s="1158"/>
      <c r="T2364" s="666"/>
      <c r="U2364" s="765"/>
      <c r="V2364" s="765"/>
      <c r="W2364" s="765"/>
      <c r="X2364" s="765"/>
      <c r="Y2364" s="765"/>
      <c r="Z2364" s="765"/>
      <c r="AA2364" s="765"/>
      <c r="AB2364" s="765"/>
      <c r="AC2364" s="765"/>
      <c r="AD2364" s="765"/>
      <c r="AE2364" s="765"/>
      <c r="AF2364" s="765"/>
      <c r="AG2364" s="765"/>
      <c r="AH2364" s="765"/>
      <c r="AI2364" s="765"/>
      <c r="AJ2364" s="765"/>
      <c r="AK2364" s="765"/>
      <c r="AL2364" s="765"/>
      <c r="AM2364" s="765"/>
      <c r="AN2364" s="765"/>
      <c r="AO2364" s="765"/>
      <c r="AP2364" s="765"/>
      <c r="AQ2364" s="765"/>
      <c r="BC2364" s="1148"/>
      <c r="BD2364" s="13"/>
    </row>
    <row r="2365" s="695" customFormat="1" customHeight="1" spans="1:56">
      <c r="A2365" s="513"/>
      <c r="B2365" s="495"/>
      <c r="C2365" s="1198"/>
      <c r="D2365" s="409"/>
      <c r="E2365" s="952"/>
      <c r="F2365" s="1157"/>
      <c r="G2365" s="388"/>
      <c r="H2365" s="388"/>
      <c r="I2365" s="991"/>
      <c r="J2365" s="388"/>
      <c r="K2365" s="662"/>
      <c r="L2365" s="217"/>
      <c r="M2365" s="388"/>
      <c r="N2365" s="217"/>
      <c r="O2365" s="215"/>
      <c r="P2365" s="388"/>
      <c r="Q2365" s="388"/>
      <c r="R2365" s="215"/>
      <c r="S2365" s="1158"/>
      <c r="T2365" s="666"/>
      <c r="U2365" s="765"/>
      <c r="V2365" s="765"/>
      <c r="W2365" s="765"/>
      <c r="X2365" s="765"/>
      <c r="Y2365" s="765"/>
      <c r="Z2365" s="765"/>
      <c r="AA2365" s="765"/>
      <c r="AB2365" s="765"/>
      <c r="AC2365" s="765"/>
      <c r="AD2365" s="765"/>
      <c r="AE2365" s="765"/>
      <c r="AF2365" s="765"/>
      <c r="AG2365" s="765"/>
      <c r="AH2365" s="765"/>
      <c r="AI2365" s="765"/>
      <c r="AJ2365" s="765"/>
      <c r="AK2365" s="765"/>
      <c r="AL2365" s="765"/>
      <c r="AM2365" s="765"/>
      <c r="AN2365" s="765"/>
      <c r="AO2365" s="765"/>
      <c r="AP2365" s="765"/>
      <c r="AQ2365" s="765"/>
      <c r="BC2365" s="1148"/>
      <c r="BD2365" s="13"/>
    </row>
    <row r="2366" s="695" customFormat="1" customHeight="1" spans="1:56">
      <c r="A2366" s="513"/>
      <c r="B2366" s="495"/>
      <c r="C2366" s="1198"/>
      <c r="D2366" s="409"/>
      <c r="E2366" s="952"/>
      <c r="F2366" s="1157"/>
      <c r="G2366" s="388"/>
      <c r="H2366" s="388"/>
      <c r="I2366" s="991"/>
      <c r="J2366" s="388"/>
      <c r="K2366" s="662"/>
      <c r="L2366" s="217"/>
      <c r="M2366" s="388"/>
      <c r="N2366" s="217"/>
      <c r="O2366" s="215"/>
      <c r="P2366" s="388"/>
      <c r="Q2366" s="388"/>
      <c r="R2366" s="215"/>
      <c r="S2366" s="1158"/>
      <c r="T2366" s="394"/>
      <c r="U2366" s="765"/>
      <c r="V2366" s="765"/>
      <c r="W2366" s="765"/>
      <c r="X2366" s="765"/>
      <c r="Y2366" s="765"/>
      <c r="Z2366" s="765"/>
      <c r="AA2366" s="765"/>
      <c r="AB2366" s="765"/>
      <c r="AC2366" s="765"/>
      <c r="AD2366" s="765"/>
      <c r="AE2366" s="765"/>
      <c r="AF2366" s="765"/>
      <c r="AG2366" s="765"/>
      <c r="AH2366" s="765"/>
      <c r="AI2366" s="765"/>
      <c r="AJ2366" s="765"/>
      <c r="AK2366" s="765"/>
      <c r="AL2366" s="765"/>
      <c r="AM2366" s="765"/>
      <c r="AN2366" s="765"/>
      <c r="AO2366" s="765"/>
      <c r="AP2366" s="765"/>
      <c r="AQ2366" s="765"/>
      <c r="BC2366" s="1148"/>
      <c r="BD2366" s="13"/>
    </row>
    <row r="2367" s="695" customFormat="1" customHeight="1" spans="1:56">
      <c r="A2367" s="513"/>
      <c r="B2367" s="495"/>
      <c r="C2367" s="1198"/>
      <c r="D2367" s="409"/>
      <c r="E2367" s="952"/>
      <c r="F2367" s="1157"/>
      <c r="G2367" s="388"/>
      <c r="H2367" s="388"/>
      <c r="I2367" s="991"/>
      <c r="J2367" s="388"/>
      <c r="K2367" s="662"/>
      <c r="L2367" s="217"/>
      <c r="M2367" s="388"/>
      <c r="N2367" s="217"/>
      <c r="O2367" s="215"/>
      <c r="P2367" s="388"/>
      <c r="Q2367" s="388"/>
      <c r="R2367" s="215"/>
      <c r="S2367" s="1158"/>
      <c r="T2367" s="666"/>
      <c r="U2367" s="765"/>
      <c r="V2367" s="765"/>
      <c r="W2367" s="765"/>
      <c r="X2367" s="765"/>
      <c r="Y2367" s="765"/>
      <c r="Z2367" s="765"/>
      <c r="AA2367" s="765"/>
      <c r="AB2367" s="765"/>
      <c r="AC2367" s="765"/>
      <c r="AD2367" s="765"/>
      <c r="AE2367" s="765"/>
      <c r="AF2367" s="765"/>
      <c r="AG2367" s="765"/>
      <c r="AH2367" s="765"/>
      <c r="AI2367" s="765"/>
      <c r="AJ2367" s="765"/>
      <c r="AK2367" s="765"/>
      <c r="AL2367" s="765"/>
      <c r="AM2367" s="765"/>
      <c r="AN2367" s="765"/>
      <c r="AO2367" s="765"/>
      <c r="AP2367" s="765"/>
      <c r="AQ2367" s="765"/>
      <c r="BC2367" s="1148"/>
      <c r="BD2367" s="13"/>
    </row>
    <row r="2368" s="695" customFormat="1" customHeight="1" spans="1:56">
      <c r="A2368" s="513"/>
      <c r="B2368" s="495"/>
      <c r="C2368" s="1198"/>
      <c r="D2368" s="409"/>
      <c r="E2368" s="952"/>
      <c r="F2368" s="1157"/>
      <c r="G2368" s="388"/>
      <c r="H2368" s="388"/>
      <c r="I2368" s="991"/>
      <c r="J2368" s="388"/>
      <c r="K2368" s="662"/>
      <c r="L2368" s="217"/>
      <c r="M2368" s="388"/>
      <c r="N2368" s="217"/>
      <c r="O2368" s="215"/>
      <c r="P2368" s="388"/>
      <c r="Q2368" s="388"/>
      <c r="R2368" s="215"/>
      <c r="S2368" s="1158"/>
      <c r="T2368" s="666"/>
      <c r="U2368" s="765"/>
      <c r="V2368" s="765"/>
      <c r="W2368" s="765"/>
      <c r="X2368" s="765"/>
      <c r="Y2368" s="765"/>
      <c r="Z2368" s="765"/>
      <c r="AA2368" s="765"/>
      <c r="AB2368" s="765"/>
      <c r="AC2368" s="765"/>
      <c r="AD2368" s="765"/>
      <c r="AE2368" s="765"/>
      <c r="AF2368" s="765"/>
      <c r="AG2368" s="765"/>
      <c r="AH2368" s="765"/>
      <c r="AI2368" s="765"/>
      <c r="AJ2368" s="765"/>
      <c r="AK2368" s="765"/>
      <c r="AL2368" s="765"/>
      <c r="AM2368" s="765"/>
      <c r="AN2368" s="765"/>
      <c r="AO2368" s="765"/>
      <c r="AP2368" s="765"/>
      <c r="AQ2368" s="765"/>
      <c r="BC2368" s="1148"/>
      <c r="BD2368" s="13"/>
    </row>
    <row r="2369" s="695" customFormat="1" customHeight="1" spans="1:56">
      <c r="A2369" s="513"/>
      <c r="B2369" s="495"/>
      <c r="C2369" s="1198"/>
      <c r="D2369" s="409"/>
      <c r="E2369" s="952"/>
      <c r="F2369" s="1157"/>
      <c r="G2369" s="388"/>
      <c r="H2369" s="388"/>
      <c r="I2369" s="991"/>
      <c r="J2369" s="388"/>
      <c r="K2369" s="662"/>
      <c r="L2369" s="217"/>
      <c r="M2369" s="388"/>
      <c r="N2369" s="217"/>
      <c r="O2369" s="215"/>
      <c r="P2369" s="388"/>
      <c r="Q2369" s="388"/>
      <c r="R2369" s="215"/>
      <c r="S2369" s="1158"/>
      <c r="T2369" s="679"/>
      <c r="U2369" s="765"/>
      <c r="V2369" s="765"/>
      <c r="W2369" s="765"/>
      <c r="X2369" s="765"/>
      <c r="Y2369" s="765"/>
      <c r="Z2369" s="765"/>
      <c r="AA2369" s="765"/>
      <c r="AB2369" s="765"/>
      <c r="AC2369" s="765"/>
      <c r="AD2369" s="765"/>
      <c r="AE2369" s="765"/>
      <c r="AF2369" s="765"/>
      <c r="AG2369" s="765"/>
      <c r="AH2369" s="765"/>
      <c r="AI2369" s="765"/>
      <c r="AJ2369" s="765"/>
      <c r="AK2369" s="765"/>
      <c r="AL2369" s="765"/>
      <c r="AM2369" s="765"/>
      <c r="AN2369" s="765"/>
      <c r="AO2369" s="765"/>
      <c r="AP2369" s="765"/>
      <c r="AQ2369" s="765"/>
      <c r="BC2369" s="1148"/>
      <c r="BD2369" s="13"/>
    </row>
    <row r="2370" s="695" customFormat="1" customHeight="1" spans="1:56">
      <c r="A2370" s="513"/>
      <c r="B2370" s="495"/>
      <c r="C2370" s="1198"/>
      <c r="D2370" s="409"/>
      <c r="E2370" s="952"/>
      <c r="F2370" s="1157"/>
      <c r="G2370" s="388"/>
      <c r="H2370" s="388"/>
      <c r="I2370" s="991"/>
      <c r="J2370" s="388"/>
      <c r="K2370" s="662"/>
      <c r="L2370" s="217"/>
      <c r="M2370" s="388"/>
      <c r="N2370" s="217"/>
      <c r="O2370" s="215"/>
      <c r="P2370" s="388"/>
      <c r="Q2370" s="388"/>
      <c r="R2370" s="215"/>
      <c r="S2370" s="1158"/>
      <c r="T2370" s="666"/>
      <c r="U2370" s="765"/>
      <c r="V2370" s="765"/>
      <c r="W2370" s="765"/>
      <c r="X2370" s="765"/>
      <c r="Y2370" s="765"/>
      <c r="Z2370" s="765"/>
      <c r="AA2370" s="765"/>
      <c r="AB2370" s="765"/>
      <c r="AC2370" s="765"/>
      <c r="AD2370" s="765"/>
      <c r="AE2370" s="765"/>
      <c r="AF2370" s="765"/>
      <c r="AG2370" s="765"/>
      <c r="AH2370" s="765"/>
      <c r="AI2370" s="765"/>
      <c r="AJ2370" s="765"/>
      <c r="AK2370" s="765"/>
      <c r="AL2370" s="765"/>
      <c r="AM2370" s="765"/>
      <c r="AN2370" s="765"/>
      <c r="AO2370" s="765"/>
      <c r="AP2370" s="765"/>
      <c r="AQ2370" s="765"/>
      <c r="BC2370" s="1148"/>
      <c r="BD2370" s="13"/>
    </row>
    <row r="2371" s="695" customFormat="1" customHeight="1" spans="1:56">
      <c r="A2371" s="513"/>
      <c r="B2371" s="495"/>
      <c r="C2371" s="1198"/>
      <c r="D2371" s="409"/>
      <c r="E2371" s="952"/>
      <c r="F2371" s="1157"/>
      <c r="G2371" s="388"/>
      <c r="H2371" s="388"/>
      <c r="I2371" s="991"/>
      <c r="J2371" s="388"/>
      <c r="K2371" s="662"/>
      <c r="L2371" s="217"/>
      <c r="M2371" s="388"/>
      <c r="N2371" s="217"/>
      <c r="O2371" s="215"/>
      <c r="P2371" s="388"/>
      <c r="Q2371" s="388"/>
      <c r="R2371" s="217"/>
      <c r="S2371" s="1158"/>
      <c r="T2371" s="666"/>
      <c r="U2371" s="765"/>
      <c r="V2371" s="765"/>
      <c r="W2371" s="765"/>
      <c r="X2371" s="765"/>
      <c r="Y2371" s="765"/>
      <c r="Z2371" s="765"/>
      <c r="AA2371" s="765"/>
      <c r="AB2371" s="765"/>
      <c r="AC2371" s="765"/>
      <c r="AD2371" s="765"/>
      <c r="AE2371" s="765"/>
      <c r="AF2371" s="765"/>
      <c r="AG2371" s="765"/>
      <c r="AH2371" s="765"/>
      <c r="AI2371" s="765"/>
      <c r="AJ2371" s="765"/>
      <c r="AK2371" s="765"/>
      <c r="AL2371" s="765"/>
      <c r="AM2371" s="765"/>
      <c r="AN2371" s="765"/>
      <c r="AO2371" s="765"/>
      <c r="AP2371" s="765"/>
      <c r="AQ2371" s="765"/>
      <c r="BC2371" s="1148"/>
      <c r="BD2371" s="13"/>
    </row>
    <row r="2372" s="695" customFormat="1" customHeight="1" spans="1:56">
      <c r="A2372" s="513"/>
      <c r="B2372" s="495"/>
      <c r="C2372" s="1198"/>
      <c r="D2372" s="409"/>
      <c r="E2372" s="952"/>
      <c r="F2372" s="1157"/>
      <c r="G2372" s="388"/>
      <c r="H2372" s="388"/>
      <c r="I2372" s="991"/>
      <c r="J2372" s="388"/>
      <c r="K2372" s="662"/>
      <c r="L2372" s="217"/>
      <c r="M2372" s="388"/>
      <c r="N2372" s="217"/>
      <c r="O2372" s="215"/>
      <c r="P2372" s="388"/>
      <c r="Q2372" s="388"/>
      <c r="R2372" s="215"/>
      <c r="S2372" s="1158"/>
      <c r="T2372" s="666"/>
      <c r="U2372" s="765"/>
      <c r="V2372" s="765"/>
      <c r="W2372" s="765"/>
      <c r="X2372" s="765"/>
      <c r="Y2372" s="765"/>
      <c r="Z2372" s="765"/>
      <c r="AA2372" s="765"/>
      <c r="AB2372" s="765"/>
      <c r="AC2372" s="765"/>
      <c r="AD2372" s="765"/>
      <c r="AE2372" s="765"/>
      <c r="AF2372" s="765"/>
      <c r="AG2372" s="765"/>
      <c r="AH2372" s="765"/>
      <c r="AI2372" s="765"/>
      <c r="AJ2372" s="765"/>
      <c r="AK2372" s="765"/>
      <c r="AL2372" s="765"/>
      <c r="AM2372" s="765"/>
      <c r="AN2372" s="765"/>
      <c r="AO2372" s="765"/>
      <c r="AP2372" s="765"/>
      <c r="AQ2372" s="765"/>
      <c r="BC2372" s="1148"/>
      <c r="BD2372" s="13"/>
    </row>
    <row r="2373" s="695" customFormat="1" customHeight="1" spans="1:56">
      <c r="A2373" s="513"/>
      <c r="B2373" s="495"/>
      <c r="C2373" s="1198"/>
      <c r="D2373" s="409"/>
      <c r="E2373" s="952"/>
      <c r="F2373" s="1157"/>
      <c r="G2373" s="388"/>
      <c r="H2373" s="388"/>
      <c r="I2373" s="991"/>
      <c r="J2373" s="388"/>
      <c r="K2373" s="662"/>
      <c r="L2373" s="217"/>
      <c r="M2373" s="388"/>
      <c r="N2373" s="217"/>
      <c r="O2373" s="215"/>
      <c r="P2373" s="388"/>
      <c r="Q2373" s="388"/>
      <c r="R2373" s="215"/>
      <c r="S2373" s="1158"/>
      <c r="T2373" s="666"/>
      <c r="U2373" s="765"/>
      <c r="V2373" s="765"/>
      <c r="W2373" s="765"/>
      <c r="X2373" s="765"/>
      <c r="Y2373" s="765"/>
      <c r="Z2373" s="765"/>
      <c r="AA2373" s="765"/>
      <c r="AB2373" s="765"/>
      <c r="AC2373" s="765"/>
      <c r="AD2373" s="765"/>
      <c r="AE2373" s="765"/>
      <c r="AF2373" s="765"/>
      <c r="AG2373" s="765"/>
      <c r="AH2373" s="765"/>
      <c r="AI2373" s="765"/>
      <c r="AJ2373" s="765"/>
      <c r="AK2373" s="765"/>
      <c r="AL2373" s="765"/>
      <c r="AM2373" s="765"/>
      <c r="AN2373" s="765"/>
      <c r="AO2373" s="765"/>
      <c r="AP2373" s="765"/>
      <c r="AQ2373" s="765"/>
      <c r="BC2373" s="1148"/>
      <c r="BD2373" s="13"/>
    </row>
    <row r="2374" s="695" customFormat="1" customHeight="1" spans="1:56">
      <c r="A2374" s="529"/>
      <c r="B2374" s="213"/>
      <c r="C2374" s="1198"/>
      <c r="D2374" s="409"/>
      <c r="E2374" s="952"/>
      <c r="F2374" s="1157"/>
      <c r="G2374" s="388"/>
      <c r="H2374" s="388"/>
      <c r="I2374" s="991"/>
      <c r="J2374" s="388"/>
      <c r="K2374" s="662"/>
      <c r="L2374" s="217"/>
      <c r="M2374" s="388"/>
      <c r="N2374" s="217"/>
      <c r="O2374" s="215"/>
      <c r="P2374" s="388"/>
      <c r="Q2374" s="388"/>
      <c r="R2374" s="215"/>
      <c r="S2374" s="1158"/>
      <c r="T2374" s="394"/>
      <c r="U2374" s="765"/>
      <c r="V2374" s="765"/>
      <c r="W2374" s="765"/>
      <c r="X2374" s="765"/>
      <c r="Y2374" s="765"/>
      <c r="Z2374" s="765"/>
      <c r="AA2374" s="765"/>
      <c r="AB2374" s="765"/>
      <c r="AC2374" s="765"/>
      <c r="AD2374" s="765"/>
      <c r="AE2374" s="765"/>
      <c r="AF2374" s="765"/>
      <c r="AG2374" s="765"/>
      <c r="AH2374" s="765"/>
      <c r="AI2374" s="765"/>
      <c r="AJ2374" s="765"/>
      <c r="AK2374" s="765"/>
      <c r="AL2374" s="765"/>
      <c r="AM2374" s="765"/>
      <c r="AN2374" s="765"/>
      <c r="AO2374" s="765"/>
      <c r="AP2374" s="765"/>
      <c r="AQ2374" s="765"/>
      <c r="BC2374" s="1148"/>
      <c r="BD2374" s="13"/>
    </row>
    <row r="2375" s="695" customFormat="1" customHeight="1" spans="1:56">
      <c r="A2375" s="529"/>
      <c r="B2375" s="213"/>
      <c r="C2375" s="1198"/>
      <c r="D2375" s="409"/>
      <c r="E2375" s="952"/>
      <c r="F2375" s="1157"/>
      <c r="G2375" s="388"/>
      <c r="H2375" s="388"/>
      <c r="I2375" s="991"/>
      <c r="J2375" s="388"/>
      <c r="K2375" s="662"/>
      <c r="L2375" s="217"/>
      <c r="M2375" s="388"/>
      <c r="N2375" s="217"/>
      <c r="O2375" s="215"/>
      <c r="P2375" s="388"/>
      <c r="Q2375" s="388"/>
      <c r="R2375" s="215"/>
      <c r="S2375" s="1158"/>
      <c r="T2375" s="359"/>
      <c r="U2375" s="765"/>
      <c r="V2375" s="765"/>
      <c r="W2375" s="765"/>
      <c r="X2375" s="765"/>
      <c r="Y2375" s="765"/>
      <c r="Z2375" s="765"/>
      <c r="AA2375" s="765"/>
      <c r="AB2375" s="765"/>
      <c r="AC2375" s="765"/>
      <c r="AD2375" s="765"/>
      <c r="AE2375" s="765"/>
      <c r="AF2375" s="765"/>
      <c r="AG2375" s="765"/>
      <c r="AH2375" s="765"/>
      <c r="AI2375" s="765"/>
      <c r="AJ2375" s="765"/>
      <c r="AK2375" s="765"/>
      <c r="AL2375" s="765"/>
      <c r="AM2375" s="765"/>
      <c r="AN2375" s="765"/>
      <c r="AO2375" s="765"/>
      <c r="AP2375" s="765"/>
      <c r="AQ2375" s="765"/>
      <c r="BC2375" s="1148"/>
      <c r="BD2375" s="13"/>
    </row>
    <row r="2376" s="695" customFormat="1" customHeight="1" spans="1:56">
      <c r="A2376" s="529"/>
      <c r="B2376" s="213"/>
      <c r="C2376" s="1198"/>
      <c r="D2376" s="409"/>
      <c r="E2376" s="952"/>
      <c r="F2376" s="1157"/>
      <c r="G2376" s="388"/>
      <c r="H2376" s="388"/>
      <c r="I2376" s="991"/>
      <c r="J2376" s="388"/>
      <c r="K2376" s="662"/>
      <c r="L2376" s="217"/>
      <c r="M2376" s="388"/>
      <c r="N2376" s="217"/>
      <c r="O2376" s="215"/>
      <c r="P2376" s="388"/>
      <c r="Q2376" s="388"/>
      <c r="R2376" s="215"/>
      <c r="S2376" s="1158"/>
      <c r="T2376" s="359"/>
      <c r="U2376" s="765"/>
      <c r="V2376" s="765"/>
      <c r="W2376" s="765"/>
      <c r="X2376" s="765"/>
      <c r="Y2376" s="765"/>
      <c r="Z2376" s="765"/>
      <c r="AA2376" s="765"/>
      <c r="AB2376" s="765"/>
      <c r="AC2376" s="765"/>
      <c r="AD2376" s="765"/>
      <c r="AE2376" s="765"/>
      <c r="AF2376" s="765"/>
      <c r="AG2376" s="765"/>
      <c r="AH2376" s="765"/>
      <c r="AI2376" s="765"/>
      <c r="AJ2376" s="765"/>
      <c r="AK2376" s="765"/>
      <c r="AL2376" s="765"/>
      <c r="AM2376" s="765"/>
      <c r="AN2376" s="765"/>
      <c r="AO2376" s="765"/>
      <c r="AP2376" s="765"/>
      <c r="AQ2376" s="765"/>
      <c r="BC2376" s="1148"/>
      <c r="BD2376" s="13"/>
    </row>
    <row r="2377" s="695" customFormat="1" customHeight="1" spans="1:56">
      <c r="A2377" s="529"/>
      <c r="B2377" s="213"/>
      <c r="C2377" s="1198"/>
      <c r="D2377" s="409"/>
      <c r="E2377" s="952"/>
      <c r="F2377" s="1157"/>
      <c r="G2377" s="388"/>
      <c r="H2377" s="388"/>
      <c r="I2377" s="991"/>
      <c r="J2377" s="388"/>
      <c r="K2377" s="662"/>
      <c r="L2377" s="217"/>
      <c r="M2377" s="388"/>
      <c r="N2377" s="217"/>
      <c r="O2377" s="215"/>
      <c r="P2377" s="217"/>
      <c r="Q2377" s="217"/>
      <c r="R2377" s="215"/>
      <c r="S2377" s="1158"/>
      <c r="T2377" s="359"/>
      <c r="U2377" s="765"/>
      <c r="V2377" s="765"/>
      <c r="W2377" s="765"/>
      <c r="X2377" s="765"/>
      <c r="Y2377" s="765"/>
      <c r="Z2377" s="765"/>
      <c r="AA2377" s="765"/>
      <c r="AB2377" s="765"/>
      <c r="AC2377" s="765"/>
      <c r="AD2377" s="765"/>
      <c r="AE2377" s="765"/>
      <c r="AF2377" s="765"/>
      <c r="AG2377" s="765"/>
      <c r="AH2377" s="765"/>
      <c r="AI2377" s="765"/>
      <c r="AJ2377" s="765"/>
      <c r="AK2377" s="765"/>
      <c r="AL2377" s="765"/>
      <c r="AM2377" s="765"/>
      <c r="AN2377" s="765"/>
      <c r="AO2377" s="765"/>
      <c r="AP2377" s="765"/>
      <c r="AQ2377" s="765"/>
      <c r="BC2377" s="914"/>
      <c r="BD2377" s="12"/>
    </row>
    <row r="2378" s="695" customFormat="1" customHeight="1" spans="1:56">
      <c r="A2378" s="529"/>
      <c r="B2378" s="213"/>
      <c r="C2378" s="1198"/>
      <c r="D2378" s="409"/>
      <c r="E2378" s="952"/>
      <c r="F2378" s="1157"/>
      <c r="G2378" s="388"/>
      <c r="H2378" s="388"/>
      <c r="I2378" s="991"/>
      <c r="J2378" s="388"/>
      <c r="K2378" s="662"/>
      <c r="L2378" s="217"/>
      <c r="M2378" s="388"/>
      <c r="N2378" s="217"/>
      <c r="O2378" s="215"/>
      <c r="P2378" s="217"/>
      <c r="Q2378" s="217"/>
      <c r="R2378" s="215"/>
      <c r="S2378" s="1158"/>
      <c r="T2378" s="359"/>
      <c r="U2378" s="765"/>
      <c r="V2378" s="765"/>
      <c r="W2378" s="765"/>
      <c r="X2378" s="765"/>
      <c r="Y2378" s="765"/>
      <c r="Z2378" s="765"/>
      <c r="AA2378" s="765"/>
      <c r="AB2378" s="765"/>
      <c r="AC2378" s="765"/>
      <c r="AD2378" s="765"/>
      <c r="AE2378" s="765"/>
      <c r="AF2378" s="765"/>
      <c r="AG2378" s="765"/>
      <c r="AH2378" s="765"/>
      <c r="AI2378" s="765"/>
      <c r="AJ2378" s="765"/>
      <c r="AK2378" s="765"/>
      <c r="AL2378" s="765"/>
      <c r="AM2378" s="765"/>
      <c r="AN2378" s="765"/>
      <c r="AO2378" s="765"/>
      <c r="AP2378" s="765"/>
      <c r="AQ2378" s="765"/>
      <c r="BC2378" s="962"/>
    </row>
    <row r="2379" s="695" customFormat="1" customHeight="1" spans="1:56">
      <c r="A2379" s="529"/>
      <c r="B2379" s="213"/>
      <c r="C2379" s="1198"/>
      <c r="D2379" s="409"/>
      <c r="E2379" s="952"/>
      <c r="F2379" s="1157"/>
      <c r="G2379" s="388"/>
      <c r="H2379" s="388"/>
      <c r="I2379" s="991"/>
      <c r="J2379" s="388"/>
      <c r="K2379" s="662"/>
      <c r="L2379" s="217"/>
      <c r="M2379" s="388"/>
      <c r="N2379" s="217"/>
      <c r="O2379" s="215"/>
      <c r="P2379" s="217"/>
      <c r="Q2379" s="217"/>
      <c r="R2379" s="215"/>
      <c r="S2379" s="1158"/>
      <c r="T2379" s="394"/>
      <c r="U2379" s="765"/>
      <c r="V2379" s="765"/>
      <c r="W2379" s="765"/>
      <c r="X2379" s="765"/>
      <c r="Y2379" s="765"/>
      <c r="Z2379" s="765"/>
      <c r="AA2379" s="765"/>
      <c r="AB2379" s="765"/>
      <c r="AC2379" s="765"/>
      <c r="AD2379" s="765"/>
      <c r="AE2379" s="765"/>
      <c r="AF2379" s="765"/>
      <c r="AG2379" s="765"/>
      <c r="AH2379" s="765"/>
      <c r="AI2379" s="765"/>
      <c r="AJ2379" s="765"/>
      <c r="AK2379" s="765"/>
      <c r="AL2379" s="765"/>
      <c r="AM2379" s="765"/>
      <c r="AN2379" s="765"/>
      <c r="AO2379" s="765"/>
      <c r="AP2379" s="765"/>
      <c r="AQ2379" s="765"/>
      <c r="BC2379" s="962"/>
      <c r="BD2379" s="824"/>
    </row>
    <row r="2380" s="695" customFormat="1" customHeight="1" spans="1:56">
      <c r="A2380" s="529"/>
      <c r="B2380" s="213"/>
      <c r="C2380" s="1198"/>
      <c r="D2380" s="409"/>
      <c r="E2380" s="952"/>
      <c r="F2380" s="1157"/>
      <c r="G2380" s="388"/>
      <c r="H2380" s="388"/>
      <c r="I2380" s="991"/>
      <c r="J2380" s="388"/>
      <c r="K2380" s="662"/>
      <c r="L2380" s="217"/>
      <c r="M2380" s="388"/>
      <c r="N2380" s="217"/>
      <c r="O2380" s="215"/>
      <c r="P2380" s="217"/>
      <c r="Q2380" s="217"/>
      <c r="R2380" s="215"/>
      <c r="S2380" s="1158"/>
      <c r="T2380" s="359"/>
      <c r="U2380" s="765"/>
      <c r="V2380" s="765"/>
      <c r="W2380" s="765"/>
      <c r="X2380" s="765"/>
      <c r="Y2380" s="765"/>
      <c r="Z2380" s="765"/>
      <c r="AA2380" s="765"/>
      <c r="AB2380" s="765"/>
      <c r="AC2380" s="765"/>
      <c r="AD2380" s="765"/>
      <c r="AE2380" s="765"/>
      <c r="AF2380" s="765"/>
      <c r="AG2380" s="765"/>
      <c r="AH2380" s="765"/>
      <c r="AI2380" s="765"/>
      <c r="AJ2380" s="765"/>
      <c r="AK2380" s="765"/>
      <c r="AL2380" s="765"/>
      <c r="AM2380" s="765"/>
      <c r="AN2380" s="765"/>
      <c r="AO2380" s="765"/>
      <c r="AP2380" s="765"/>
      <c r="AQ2380" s="765"/>
      <c r="BC2380" s="962"/>
      <c r="BD2380" s="824"/>
    </row>
    <row r="2381" s="695" customFormat="1" customHeight="1" spans="1:56">
      <c r="A2381" s="529"/>
      <c r="B2381" s="213"/>
      <c r="C2381" s="1198"/>
      <c r="D2381" s="409"/>
      <c r="E2381" s="952"/>
      <c r="F2381" s="1157"/>
      <c r="G2381" s="388"/>
      <c r="H2381" s="388"/>
      <c r="I2381" s="991"/>
      <c r="J2381" s="388"/>
      <c r="K2381" s="662"/>
      <c r="L2381" s="217"/>
      <c r="M2381" s="388"/>
      <c r="N2381" s="217"/>
      <c r="O2381" s="215"/>
      <c r="P2381" s="388"/>
      <c r="Q2381" s="388"/>
      <c r="R2381" s="215"/>
      <c r="S2381" s="1158"/>
      <c r="T2381" s="359"/>
      <c r="U2381" s="765"/>
      <c r="V2381" s="765"/>
      <c r="W2381" s="765"/>
      <c r="X2381" s="765"/>
      <c r="Y2381" s="765"/>
      <c r="Z2381" s="765"/>
      <c r="AA2381" s="765"/>
      <c r="AB2381" s="765"/>
      <c r="AC2381" s="765"/>
      <c r="AD2381" s="765"/>
      <c r="AE2381" s="765"/>
      <c r="AF2381" s="765"/>
      <c r="AG2381" s="765"/>
      <c r="AH2381" s="765"/>
      <c r="AI2381" s="765"/>
      <c r="AJ2381" s="765"/>
      <c r="AK2381" s="765"/>
      <c r="AL2381" s="765"/>
      <c r="AM2381" s="765"/>
      <c r="AN2381" s="765"/>
      <c r="AO2381" s="765"/>
      <c r="AP2381" s="765"/>
      <c r="AQ2381" s="765"/>
      <c r="BC2381" s="962"/>
      <c r="BD2381" s="824"/>
    </row>
    <row r="2382" s="695" customFormat="1" customHeight="1" spans="1:56">
      <c r="A2382" s="529"/>
      <c r="B2382" s="213"/>
      <c r="C2382" s="1198"/>
      <c r="D2382" s="409"/>
      <c r="E2382" s="952"/>
      <c r="F2382" s="1157"/>
      <c r="G2382" s="388"/>
      <c r="H2382" s="388"/>
      <c r="I2382" s="991"/>
      <c r="J2382" s="388"/>
      <c r="K2382" s="662"/>
      <c r="L2382" s="217"/>
      <c r="M2382" s="388"/>
      <c r="N2382" s="217"/>
      <c r="O2382" s="215"/>
      <c r="P2382" s="388"/>
      <c r="Q2382" s="388"/>
      <c r="R2382" s="215"/>
      <c r="S2382" s="1158"/>
      <c r="T2382" s="359"/>
      <c r="U2382" s="765"/>
      <c r="V2382" s="765"/>
      <c r="W2382" s="765"/>
      <c r="X2382" s="765"/>
      <c r="Y2382" s="765"/>
      <c r="Z2382" s="765"/>
      <c r="AA2382" s="765"/>
      <c r="AB2382" s="765"/>
      <c r="AC2382" s="765"/>
      <c r="AD2382" s="765"/>
      <c r="AE2382" s="765"/>
      <c r="AF2382" s="765"/>
      <c r="AG2382" s="765"/>
      <c r="AH2382" s="765"/>
      <c r="AI2382" s="765"/>
      <c r="AJ2382" s="765"/>
      <c r="AK2382" s="765"/>
      <c r="AL2382" s="765"/>
      <c r="AM2382" s="765"/>
      <c r="AN2382" s="765"/>
      <c r="AO2382" s="765"/>
      <c r="AP2382" s="765"/>
      <c r="AQ2382" s="765"/>
      <c r="BC2382" s="962"/>
      <c r="BD2382" s="824"/>
    </row>
    <row r="2383" s="695" customFormat="1" customHeight="1" spans="1:56">
      <c r="A2383" s="529"/>
      <c r="B2383" s="213"/>
      <c r="C2383" s="1198"/>
      <c r="D2383" s="409"/>
      <c r="E2383" s="952"/>
      <c r="F2383" s="1157"/>
      <c r="G2383" s="388"/>
      <c r="H2383" s="388"/>
      <c r="I2383" s="991"/>
      <c r="J2383" s="388"/>
      <c r="K2383" s="662"/>
      <c r="L2383" s="217"/>
      <c r="M2383" s="388"/>
      <c r="N2383" s="217"/>
      <c r="O2383" s="215"/>
      <c r="P2383" s="388"/>
      <c r="Q2383" s="388"/>
      <c r="R2383" s="215"/>
      <c r="S2383" s="1158"/>
      <c r="T2383" s="359"/>
      <c r="U2383" s="765"/>
      <c r="V2383" s="765"/>
      <c r="W2383" s="765"/>
      <c r="X2383" s="765"/>
      <c r="Y2383" s="765"/>
      <c r="Z2383" s="765"/>
      <c r="AA2383" s="765"/>
      <c r="AB2383" s="765"/>
      <c r="AC2383" s="765"/>
      <c r="AD2383" s="765"/>
      <c r="AE2383" s="765"/>
      <c r="AF2383" s="765"/>
      <c r="AG2383" s="765"/>
      <c r="AH2383" s="765"/>
      <c r="AI2383" s="765"/>
      <c r="AJ2383" s="765"/>
      <c r="AK2383" s="765"/>
      <c r="AL2383" s="765"/>
      <c r="AM2383" s="765"/>
      <c r="AN2383" s="765"/>
      <c r="AO2383" s="765"/>
      <c r="AP2383" s="765"/>
      <c r="AQ2383" s="765"/>
      <c r="BC2383" s="914"/>
      <c r="BD2383" s="824"/>
    </row>
    <row r="2384" s="695" customFormat="1" customHeight="1" spans="1:56">
      <c r="A2384" s="529"/>
      <c r="B2384" s="213"/>
      <c r="C2384" s="1198"/>
      <c r="D2384" s="409"/>
      <c r="E2384" s="952"/>
      <c r="F2384" s="1157"/>
      <c r="G2384" s="388"/>
      <c r="H2384" s="388"/>
      <c r="I2384" s="991"/>
      <c r="J2384" s="388"/>
      <c r="K2384" s="662"/>
      <c r="L2384" s="217"/>
      <c r="M2384" s="388"/>
      <c r="N2384" s="217"/>
      <c r="O2384" s="215"/>
      <c r="P2384" s="388"/>
      <c r="Q2384" s="388"/>
      <c r="R2384" s="215"/>
      <c r="S2384" s="1158"/>
      <c r="T2384" s="359"/>
      <c r="U2384" s="765"/>
      <c r="V2384" s="765"/>
      <c r="W2384" s="765"/>
      <c r="X2384" s="765"/>
      <c r="Y2384" s="765"/>
      <c r="Z2384" s="765"/>
      <c r="AA2384" s="765"/>
      <c r="AB2384" s="765"/>
      <c r="AC2384" s="765"/>
      <c r="AD2384" s="765"/>
      <c r="AE2384" s="765"/>
      <c r="AF2384" s="765"/>
      <c r="AG2384" s="765"/>
      <c r="AH2384" s="765"/>
      <c r="AI2384" s="765"/>
      <c r="AJ2384" s="765"/>
      <c r="AK2384" s="765"/>
      <c r="AL2384" s="765"/>
      <c r="AM2384" s="765"/>
      <c r="AN2384" s="765"/>
      <c r="AO2384" s="765"/>
      <c r="AP2384" s="765"/>
      <c r="AQ2384" s="765"/>
      <c r="BC2384" s="962"/>
    </row>
    <row r="2385" s="695" customFormat="1" customHeight="1" spans="1:56">
      <c r="A2385" s="529"/>
      <c r="B2385" s="213"/>
      <c r="C2385" s="1198"/>
      <c r="D2385" s="409"/>
      <c r="E2385" s="952"/>
      <c r="F2385" s="1157"/>
      <c r="G2385" s="388"/>
      <c r="H2385" s="388"/>
      <c r="I2385" s="991"/>
      <c r="J2385" s="388"/>
      <c r="K2385" s="662"/>
      <c r="L2385" s="217"/>
      <c r="M2385" s="388"/>
      <c r="N2385" s="217"/>
      <c r="O2385" s="215"/>
      <c r="P2385" s="388"/>
      <c r="Q2385" s="388"/>
      <c r="R2385" s="215"/>
      <c r="S2385" s="1158"/>
      <c r="T2385" s="394"/>
      <c r="U2385" s="765"/>
      <c r="V2385" s="765"/>
      <c r="W2385" s="765"/>
      <c r="X2385" s="765"/>
      <c r="Y2385" s="765"/>
      <c r="Z2385" s="765"/>
      <c r="AA2385" s="765"/>
      <c r="AB2385" s="765"/>
      <c r="AC2385" s="765"/>
      <c r="AD2385" s="765"/>
      <c r="AE2385" s="765"/>
      <c r="AF2385" s="765"/>
      <c r="AG2385" s="765"/>
      <c r="AH2385" s="765"/>
      <c r="AI2385" s="765"/>
      <c r="AJ2385" s="765"/>
      <c r="AK2385" s="765"/>
      <c r="AL2385" s="765"/>
      <c r="AM2385" s="765"/>
      <c r="AN2385" s="765"/>
      <c r="AO2385" s="765"/>
      <c r="AP2385" s="765"/>
      <c r="AQ2385" s="765"/>
      <c r="BC2385" s="962"/>
      <c r="BD2385" s="824"/>
    </row>
    <row r="2386" s="695" customFormat="1" customHeight="1" spans="1:56">
      <c r="A2386" s="529"/>
      <c r="B2386" s="213"/>
      <c r="C2386" s="1198"/>
      <c r="D2386" s="409"/>
      <c r="E2386" s="952"/>
      <c r="F2386" s="1157"/>
      <c r="G2386" s="388"/>
      <c r="H2386" s="388"/>
      <c r="I2386" s="991"/>
      <c r="J2386" s="388"/>
      <c r="K2386" s="662"/>
      <c r="L2386" s="217"/>
      <c r="M2386" s="388"/>
      <c r="N2386" s="217"/>
      <c r="O2386" s="215"/>
      <c r="P2386" s="388"/>
      <c r="Q2386" s="388"/>
      <c r="R2386" s="215"/>
      <c r="S2386" s="1158"/>
      <c r="T2386" s="359"/>
      <c r="U2386" s="765"/>
      <c r="V2386" s="765"/>
      <c r="W2386" s="765"/>
      <c r="X2386" s="765"/>
      <c r="Y2386" s="765"/>
      <c r="Z2386" s="765"/>
      <c r="AA2386" s="765"/>
      <c r="AB2386" s="765"/>
      <c r="AC2386" s="765"/>
      <c r="AD2386" s="765"/>
      <c r="AE2386" s="765"/>
      <c r="AF2386" s="765"/>
      <c r="AG2386" s="765"/>
      <c r="AH2386" s="765"/>
      <c r="AI2386" s="765"/>
      <c r="AJ2386" s="765"/>
      <c r="AK2386" s="765"/>
      <c r="AL2386" s="765"/>
      <c r="AM2386" s="765"/>
      <c r="AN2386" s="765"/>
      <c r="AO2386" s="765"/>
      <c r="AP2386" s="765"/>
      <c r="AQ2386" s="765"/>
      <c r="BC2386" s="962"/>
      <c r="BD2386" s="824"/>
    </row>
    <row r="2387" s="695" customFormat="1" customHeight="1" spans="1:56">
      <c r="A2387" s="529"/>
      <c r="B2387" s="213"/>
      <c r="C2387" s="1198"/>
      <c r="D2387" s="409"/>
      <c r="E2387" s="952"/>
      <c r="F2387" s="1157"/>
      <c r="G2387" s="388"/>
      <c r="H2387" s="388"/>
      <c r="I2387" s="991"/>
      <c r="J2387" s="388"/>
      <c r="K2387" s="662"/>
      <c r="L2387" s="217"/>
      <c r="M2387" s="388"/>
      <c r="N2387" s="217"/>
      <c r="O2387" s="215"/>
      <c r="P2387" s="388"/>
      <c r="Q2387" s="388"/>
      <c r="R2387" s="215"/>
      <c r="S2387" s="1158"/>
      <c r="T2387" s="359"/>
      <c r="U2387" s="765"/>
      <c r="V2387" s="765"/>
      <c r="W2387" s="765"/>
      <c r="X2387" s="765"/>
      <c r="Y2387" s="765"/>
      <c r="Z2387" s="765"/>
      <c r="AA2387" s="765"/>
      <c r="AB2387" s="765"/>
      <c r="AC2387" s="765"/>
      <c r="AD2387" s="765"/>
      <c r="AE2387" s="765"/>
      <c r="AF2387" s="765"/>
      <c r="AG2387" s="765"/>
      <c r="AH2387" s="765"/>
      <c r="AI2387" s="765"/>
      <c r="AJ2387" s="765"/>
      <c r="AK2387" s="765"/>
      <c r="AL2387" s="765"/>
      <c r="AM2387" s="765"/>
      <c r="AN2387" s="765"/>
      <c r="AO2387" s="765"/>
      <c r="AP2387" s="765"/>
      <c r="AQ2387" s="765"/>
      <c r="BC2387" s="962"/>
      <c r="BD2387" s="824"/>
    </row>
    <row r="2388" s="695" customFormat="1" customHeight="1" spans="1:56">
      <c r="A2388" s="529"/>
      <c r="B2388" s="213"/>
      <c r="C2388" s="1198"/>
      <c r="D2388" s="409"/>
      <c r="E2388" s="952"/>
      <c r="F2388" s="1157"/>
      <c r="G2388" s="388"/>
      <c r="H2388" s="388"/>
      <c r="I2388" s="991"/>
      <c r="J2388" s="388"/>
      <c r="K2388" s="662"/>
      <c r="L2388" s="217"/>
      <c r="M2388" s="388"/>
      <c r="N2388" s="217"/>
      <c r="O2388" s="215"/>
      <c r="P2388" s="388"/>
      <c r="Q2388" s="388"/>
      <c r="R2388" s="215"/>
      <c r="S2388" s="1158"/>
      <c r="T2388" s="359"/>
      <c r="U2388" s="765"/>
      <c r="V2388" s="765"/>
      <c r="W2388" s="765"/>
      <c r="X2388" s="765"/>
      <c r="Y2388" s="765"/>
      <c r="Z2388" s="765"/>
      <c r="AA2388" s="765"/>
      <c r="AB2388" s="765"/>
      <c r="AC2388" s="765"/>
      <c r="AD2388" s="765"/>
      <c r="AE2388" s="765"/>
      <c r="AF2388" s="765"/>
      <c r="AG2388" s="765"/>
      <c r="AH2388" s="765"/>
      <c r="AI2388" s="765"/>
      <c r="AJ2388" s="765"/>
      <c r="AK2388" s="765"/>
      <c r="AL2388" s="765"/>
      <c r="AM2388" s="765"/>
      <c r="AN2388" s="765"/>
      <c r="AO2388" s="765"/>
      <c r="AP2388" s="765"/>
      <c r="AQ2388" s="765"/>
      <c r="BC2388" s="962"/>
      <c r="BD2388" s="824"/>
    </row>
    <row r="2389" s="695" customFormat="1" customHeight="1" spans="1:56">
      <c r="A2389" s="529"/>
      <c r="B2389" s="213"/>
      <c r="C2389" s="1198"/>
      <c r="D2389" s="409"/>
      <c r="E2389" s="952"/>
      <c r="F2389" s="1157"/>
      <c r="G2389" s="388"/>
      <c r="H2389" s="388"/>
      <c r="I2389" s="991"/>
      <c r="J2389" s="388"/>
      <c r="K2389" s="662"/>
      <c r="L2389" s="217"/>
      <c r="M2389" s="388"/>
      <c r="N2389" s="217"/>
      <c r="O2389" s="215"/>
      <c r="P2389" s="388"/>
      <c r="Q2389" s="388"/>
      <c r="R2389" s="215"/>
      <c r="S2389" s="1158"/>
      <c r="T2389" s="666"/>
      <c r="U2389" s="765"/>
      <c r="V2389" s="765"/>
      <c r="W2389" s="765"/>
      <c r="X2389" s="765"/>
      <c r="Y2389" s="765"/>
      <c r="Z2389" s="765"/>
      <c r="AA2389" s="765"/>
      <c r="AB2389" s="765"/>
      <c r="AC2389" s="765"/>
      <c r="AD2389" s="765"/>
      <c r="AE2389" s="765"/>
      <c r="AF2389" s="765"/>
      <c r="AG2389" s="765"/>
      <c r="AH2389" s="765"/>
      <c r="AI2389" s="765"/>
      <c r="AJ2389" s="765"/>
      <c r="AK2389" s="765"/>
      <c r="AL2389" s="765"/>
      <c r="AM2389" s="765"/>
      <c r="AN2389" s="765"/>
      <c r="AO2389" s="765"/>
      <c r="AP2389" s="765"/>
      <c r="AQ2389" s="765"/>
      <c r="BC2389" s="914"/>
      <c r="BD2389" s="824"/>
    </row>
    <row r="2390" s="695" customFormat="1" customHeight="1" spans="1:56">
      <c r="A2390" s="529"/>
      <c r="B2390" s="213"/>
      <c r="C2390" s="1198"/>
      <c r="D2390" s="409"/>
      <c r="E2390" s="952"/>
      <c r="F2390" s="1157"/>
      <c r="G2390" s="388"/>
      <c r="H2390" s="388"/>
      <c r="I2390" s="991"/>
      <c r="J2390" s="388"/>
      <c r="K2390" s="662"/>
      <c r="L2390" s="217"/>
      <c r="M2390" s="388"/>
      <c r="N2390" s="217"/>
      <c r="O2390" s="215"/>
      <c r="P2390" s="388"/>
      <c r="Q2390" s="388"/>
      <c r="R2390" s="215"/>
      <c r="S2390" s="1158"/>
      <c r="T2390" s="666"/>
      <c r="U2390" s="765"/>
      <c r="V2390" s="765"/>
      <c r="W2390" s="765"/>
      <c r="X2390" s="765"/>
      <c r="Y2390" s="765"/>
      <c r="Z2390" s="765"/>
      <c r="AA2390" s="765"/>
      <c r="AB2390" s="765"/>
      <c r="AC2390" s="765"/>
      <c r="AD2390" s="765"/>
      <c r="AE2390" s="765"/>
      <c r="AF2390" s="765"/>
      <c r="AG2390" s="765"/>
      <c r="AH2390" s="765"/>
      <c r="AI2390" s="765"/>
      <c r="AJ2390" s="765"/>
      <c r="AK2390" s="765"/>
      <c r="AL2390" s="765"/>
      <c r="AM2390" s="765"/>
      <c r="AN2390" s="765"/>
      <c r="AO2390" s="765"/>
      <c r="AP2390" s="765"/>
      <c r="AQ2390" s="765"/>
      <c r="BC2390" s="962"/>
    </row>
    <row r="2391" s="695" customFormat="1" customHeight="1" spans="1:56">
      <c r="A2391" s="529"/>
      <c r="B2391" s="213"/>
      <c r="C2391" s="1198"/>
      <c r="D2391" s="409"/>
      <c r="E2391" s="952"/>
      <c r="F2391" s="1157"/>
      <c r="G2391" s="388"/>
      <c r="H2391" s="388"/>
      <c r="I2391" s="991"/>
      <c r="J2391" s="388"/>
      <c r="K2391" s="662"/>
      <c r="L2391" s="217"/>
      <c r="M2391" s="388"/>
      <c r="N2391" s="217"/>
      <c r="O2391" s="215"/>
      <c r="P2391" s="388"/>
      <c r="Q2391" s="388"/>
      <c r="R2391" s="215"/>
      <c r="S2391" s="1158"/>
      <c r="T2391" s="666"/>
      <c r="U2391" s="765"/>
      <c r="V2391" s="765"/>
      <c r="W2391" s="765"/>
      <c r="X2391" s="765"/>
      <c r="Y2391" s="765"/>
      <c r="Z2391" s="765"/>
      <c r="AA2391" s="765"/>
      <c r="AB2391" s="765"/>
      <c r="AC2391" s="765"/>
      <c r="AD2391" s="765"/>
      <c r="AE2391" s="765"/>
      <c r="AF2391" s="765"/>
      <c r="AG2391" s="765"/>
      <c r="AH2391" s="765"/>
      <c r="AI2391" s="765"/>
      <c r="AJ2391" s="765"/>
      <c r="AK2391" s="765"/>
      <c r="AL2391" s="765"/>
      <c r="AM2391" s="765"/>
      <c r="AN2391" s="765"/>
      <c r="AO2391" s="765"/>
      <c r="AP2391" s="765"/>
      <c r="AQ2391" s="765"/>
      <c r="BC2391" s="914"/>
      <c r="BD2391" s="824"/>
    </row>
    <row r="2392" s="695" customFormat="1" customHeight="1" spans="1:56">
      <c r="A2392" s="529"/>
      <c r="B2392" s="213"/>
      <c r="C2392" s="1198"/>
      <c r="D2392" s="409"/>
      <c r="E2392" s="952"/>
      <c r="F2392" s="1157"/>
      <c r="G2392" s="388"/>
      <c r="H2392" s="388"/>
      <c r="I2392" s="991"/>
      <c r="J2392" s="388"/>
      <c r="K2392" s="662"/>
      <c r="L2392" s="217"/>
      <c r="M2392" s="388"/>
      <c r="N2392" s="217"/>
      <c r="O2392" s="215"/>
      <c r="P2392" s="388"/>
      <c r="Q2392" s="388"/>
      <c r="R2392" s="215"/>
      <c r="S2392" s="1158"/>
      <c r="T2392" s="666"/>
      <c r="U2392" s="765"/>
      <c r="V2392" s="765"/>
      <c r="W2392" s="765"/>
      <c r="X2392" s="765"/>
      <c r="Y2392" s="765"/>
      <c r="Z2392" s="765"/>
      <c r="AA2392" s="765"/>
      <c r="AB2392" s="765"/>
      <c r="AC2392" s="765"/>
      <c r="AD2392" s="765"/>
      <c r="AE2392" s="765"/>
      <c r="AF2392" s="765"/>
      <c r="AG2392" s="765"/>
      <c r="AH2392" s="765"/>
      <c r="AI2392" s="765"/>
      <c r="AJ2392" s="765"/>
      <c r="AK2392" s="765"/>
      <c r="AL2392" s="765"/>
      <c r="AM2392" s="765"/>
      <c r="AN2392" s="765"/>
      <c r="AO2392" s="765"/>
      <c r="AP2392" s="765"/>
      <c r="AQ2392" s="765"/>
      <c r="BC2392" s="962"/>
    </row>
    <row r="2393" s="695" customFormat="1" customHeight="1" spans="1:56">
      <c r="A2393" s="529"/>
      <c r="B2393" s="213"/>
      <c r="C2393" s="1198"/>
      <c r="D2393" s="409"/>
      <c r="E2393" s="952"/>
      <c r="F2393" s="1157"/>
      <c r="G2393" s="388"/>
      <c r="H2393" s="388"/>
      <c r="I2393" s="991"/>
      <c r="J2393" s="388"/>
      <c r="K2393" s="662"/>
      <c r="L2393" s="217"/>
      <c r="M2393" s="388"/>
      <c r="N2393" s="217"/>
      <c r="O2393" s="215"/>
      <c r="P2393" s="388"/>
      <c r="Q2393" s="388"/>
      <c r="R2393" s="217"/>
      <c r="S2393" s="1158"/>
      <c r="T2393" s="666"/>
      <c r="U2393" s="765"/>
      <c r="V2393" s="765"/>
      <c r="W2393" s="765"/>
      <c r="X2393" s="765"/>
      <c r="Y2393" s="765"/>
      <c r="Z2393" s="765"/>
      <c r="AA2393" s="765"/>
      <c r="AB2393" s="765"/>
      <c r="AC2393" s="765"/>
      <c r="AD2393" s="765"/>
      <c r="AE2393" s="765"/>
      <c r="AF2393" s="765"/>
      <c r="AG2393" s="765"/>
      <c r="AH2393" s="765"/>
      <c r="AI2393" s="765"/>
      <c r="AJ2393" s="765"/>
      <c r="AK2393" s="765"/>
      <c r="AL2393" s="765"/>
      <c r="AM2393" s="765"/>
      <c r="AN2393" s="765"/>
      <c r="AO2393" s="765"/>
      <c r="AP2393" s="765"/>
      <c r="AQ2393" s="765"/>
      <c r="BC2393" s="962"/>
      <c r="BD2393" s="824"/>
    </row>
    <row r="2394" s="695" customFormat="1" customHeight="1" spans="1:56">
      <c r="A2394" s="529"/>
      <c r="B2394" s="213"/>
      <c r="C2394" s="1198"/>
      <c r="D2394" s="409"/>
      <c r="E2394" s="952"/>
      <c r="F2394" s="1157"/>
      <c r="G2394" s="388"/>
      <c r="H2394" s="388"/>
      <c r="I2394" s="991"/>
      <c r="J2394" s="388"/>
      <c r="K2394" s="662"/>
      <c r="L2394" s="388"/>
      <c r="M2394" s="388"/>
      <c r="N2394" s="217"/>
      <c r="O2394" s="215"/>
      <c r="P2394" s="388"/>
      <c r="Q2394" s="388"/>
      <c r="R2394" s="215"/>
      <c r="S2394" s="1158"/>
      <c r="T2394" s="902"/>
      <c r="U2394" s="765"/>
      <c r="V2394" s="765"/>
      <c r="W2394" s="765"/>
      <c r="X2394" s="765"/>
      <c r="Y2394" s="765"/>
      <c r="Z2394" s="765"/>
      <c r="AA2394" s="765"/>
      <c r="AB2394" s="765"/>
      <c r="AC2394" s="765"/>
      <c r="AD2394" s="765"/>
      <c r="AE2394" s="765"/>
      <c r="AF2394" s="765"/>
      <c r="AG2394" s="765"/>
      <c r="AH2394" s="765"/>
      <c r="AI2394" s="765"/>
      <c r="AJ2394" s="765"/>
      <c r="AK2394" s="765"/>
      <c r="AL2394" s="765"/>
      <c r="AM2394" s="765"/>
      <c r="AN2394" s="765"/>
      <c r="AO2394" s="765"/>
      <c r="AP2394" s="765"/>
      <c r="AQ2394" s="765"/>
      <c r="BC2394" s="962"/>
      <c r="BD2394" s="824"/>
    </row>
    <row r="2395" s="695" customFormat="1" customHeight="1" spans="1:56">
      <c r="A2395" s="529"/>
      <c r="B2395" s="213"/>
      <c r="C2395" s="1198"/>
      <c r="D2395" s="409"/>
      <c r="E2395" s="952"/>
      <c r="F2395" s="1157"/>
      <c r="G2395" s="388"/>
      <c r="H2395" s="388"/>
      <c r="I2395" s="991"/>
      <c r="J2395" s="388"/>
      <c r="K2395" s="662"/>
      <c r="L2395" s="217"/>
      <c r="M2395" s="388"/>
      <c r="N2395" s="217"/>
      <c r="O2395" s="217"/>
      <c r="P2395" s="388"/>
      <c r="Q2395" s="388"/>
      <c r="R2395" s="215"/>
      <c r="S2395" s="1158"/>
      <c r="T2395" s="394"/>
      <c r="U2395" s="765"/>
      <c r="V2395" s="765"/>
      <c r="W2395" s="765"/>
      <c r="X2395" s="765"/>
      <c r="Y2395" s="765"/>
      <c r="Z2395" s="765"/>
      <c r="AA2395" s="765"/>
      <c r="AB2395" s="765"/>
      <c r="AC2395" s="765"/>
      <c r="AD2395" s="765"/>
      <c r="AE2395" s="765"/>
      <c r="AF2395" s="765"/>
      <c r="AG2395" s="765"/>
      <c r="AH2395" s="765"/>
      <c r="AI2395" s="765"/>
      <c r="AJ2395" s="765"/>
      <c r="AK2395" s="765"/>
      <c r="AL2395" s="765"/>
      <c r="AM2395" s="765"/>
      <c r="AN2395" s="765"/>
      <c r="AO2395" s="765"/>
      <c r="AP2395" s="765"/>
      <c r="AQ2395" s="765"/>
      <c r="BC2395" s="962"/>
      <c r="BD2395" s="824"/>
    </row>
    <row r="2396" s="695" customFormat="1" customHeight="1" spans="1:56">
      <c r="A2396" s="529"/>
      <c r="B2396" s="213"/>
      <c r="C2396" s="1198"/>
      <c r="D2396" s="409"/>
      <c r="E2396" s="952"/>
      <c r="F2396" s="1157"/>
      <c r="G2396" s="388"/>
      <c r="H2396" s="388"/>
      <c r="I2396" s="991"/>
      <c r="J2396" s="388"/>
      <c r="K2396" s="662"/>
      <c r="L2396" s="388"/>
      <c r="M2396" s="388"/>
      <c r="N2396" s="217"/>
      <c r="O2396" s="215"/>
      <c r="P2396" s="388"/>
      <c r="Q2396" s="388"/>
      <c r="R2396" s="215"/>
      <c r="S2396" s="1158"/>
      <c r="T2396" s="359"/>
      <c r="U2396" s="765"/>
      <c r="V2396" s="765"/>
      <c r="W2396" s="765"/>
      <c r="X2396" s="765"/>
      <c r="Y2396" s="765"/>
      <c r="Z2396" s="765"/>
      <c r="AA2396" s="765"/>
      <c r="AB2396" s="765"/>
      <c r="AC2396" s="765"/>
      <c r="AD2396" s="765"/>
      <c r="AE2396" s="765"/>
      <c r="AF2396" s="765"/>
      <c r="AG2396" s="765"/>
      <c r="AH2396" s="765"/>
      <c r="AI2396" s="765"/>
      <c r="AJ2396" s="765"/>
      <c r="AK2396" s="765"/>
      <c r="AL2396" s="765"/>
      <c r="AM2396" s="765"/>
      <c r="AN2396" s="765"/>
      <c r="AO2396" s="765"/>
      <c r="AP2396" s="765"/>
      <c r="AQ2396" s="765"/>
      <c r="BC2396" s="962"/>
      <c r="BD2396" s="824"/>
    </row>
    <row r="2397" s="695" customFormat="1" customHeight="1" spans="1:56">
      <c r="A2397" s="529"/>
      <c r="B2397" s="213"/>
      <c r="C2397" s="1198"/>
      <c r="D2397" s="409"/>
      <c r="E2397" s="952"/>
      <c r="F2397" s="1157"/>
      <c r="G2397" s="388"/>
      <c r="H2397" s="388"/>
      <c r="I2397" s="991"/>
      <c r="J2397" s="388"/>
      <c r="K2397" s="662"/>
      <c r="L2397" s="217"/>
      <c r="M2397" s="217"/>
      <c r="N2397" s="217"/>
      <c r="O2397" s="217"/>
      <c r="P2397" s="217"/>
      <c r="Q2397" s="217"/>
      <c r="R2397" s="217"/>
      <c r="S2397" s="688"/>
      <c r="T2397" s="666"/>
      <c r="U2397" s="765"/>
      <c r="V2397" s="765"/>
      <c r="W2397" s="765"/>
      <c r="X2397" s="765"/>
      <c r="Y2397" s="765"/>
      <c r="Z2397" s="765"/>
      <c r="AA2397" s="765"/>
      <c r="AB2397" s="765"/>
      <c r="AC2397" s="765"/>
      <c r="AD2397" s="765"/>
      <c r="AE2397" s="765"/>
      <c r="AF2397" s="765"/>
      <c r="AG2397" s="765"/>
      <c r="AH2397" s="765"/>
      <c r="AI2397" s="765"/>
      <c r="AJ2397" s="765"/>
      <c r="AK2397" s="765"/>
      <c r="AL2397" s="765"/>
      <c r="AM2397" s="765"/>
      <c r="AN2397" s="765"/>
      <c r="AO2397" s="765"/>
      <c r="AP2397" s="765"/>
      <c r="AQ2397" s="765"/>
      <c r="BC2397" s="962"/>
      <c r="BD2397" s="824"/>
    </row>
    <row r="2398" s="695" customFormat="1" customHeight="1" spans="1:56">
      <c r="A2398" s="529"/>
      <c r="B2398" s="213"/>
      <c r="C2398" s="1198"/>
      <c r="D2398" s="409"/>
      <c r="E2398" s="952"/>
      <c r="F2398" s="1157"/>
      <c r="G2398" s="388"/>
      <c r="H2398" s="388"/>
      <c r="I2398" s="991"/>
      <c r="J2398" s="388"/>
      <c r="K2398" s="662"/>
      <c r="L2398" s="388"/>
      <c r="M2398" s="388"/>
      <c r="N2398" s="217"/>
      <c r="O2398" s="215"/>
      <c r="P2398" s="388"/>
      <c r="Q2398" s="388"/>
      <c r="R2398" s="215"/>
      <c r="S2398" s="1158"/>
      <c r="T2398" s="359"/>
      <c r="U2398" s="765"/>
      <c r="V2398" s="765"/>
      <c r="W2398" s="765"/>
      <c r="X2398" s="765"/>
      <c r="Y2398" s="765"/>
      <c r="Z2398" s="765"/>
      <c r="AA2398" s="765"/>
      <c r="AB2398" s="765"/>
      <c r="AC2398" s="765"/>
      <c r="AD2398" s="765"/>
      <c r="AE2398" s="765"/>
      <c r="AF2398" s="765"/>
      <c r="AG2398" s="765"/>
      <c r="AH2398" s="765"/>
      <c r="AI2398" s="765"/>
      <c r="AJ2398" s="765"/>
      <c r="AK2398" s="765"/>
      <c r="AL2398" s="765"/>
      <c r="AM2398" s="765"/>
      <c r="AN2398" s="765"/>
      <c r="AO2398" s="765"/>
      <c r="AP2398" s="765"/>
      <c r="AQ2398" s="765"/>
      <c r="BC2398" s="962"/>
      <c r="BD2398" s="824"/>
    </row>
    <row r="2399" s="695" customFormat="1" customHeight="1" spans="1:56">
      <c r="A2399" s="529"/>
      <c r="B2399" s="213"/>
      <c r="C2399" s="1198"/>
      <c r="D2399" s="409"/>
      <c r="E2399" s="952"/>
      <c r="F2399" s="1157"/>
      <c r="G2399" s="388"/>
      <c r="H2399" s="388"/>
      <c r="I2399" s="991"/>
      <c r="J2399" s="388"/>
      <c r="K2399" s="662"/>
      <c r="L2399" s="388"/>
      <c r="M2399" s="388"/>
      <c r="N2399" s="217"/>
      <c r="O2399" s="215"/>
      <c r="P2399" s="388"/>
      <c r="Q2399" s="388"/>
      <c r="R2399" s="215"/>
      <c r="S2399" s="1158"/>
      <c r="T2399" s="359"/>
      <c r="U2399" s="765"/>
      <c r="V2399" s="765"/>
      <c r="W2399" s="765"/>
      <c r="X2399" s="765"/>
      <c r="Y2399" s="765"/>
      <c r="Z2399" s="765"/>
      <c r="AA2399" s="765"/>
      <c r="AB2399" s="765"/>
      <c r="AC2399" s="765"/>
      <c r="AD2399" s="765"/>
      <c r="AE2399" s="765"/>
      <c r="AF2399" s="765"/>
      <c r="AG2399" s="765"/>
      <c r="AH2399" s="765"/>
      <c r="AI2399" s="765"/>
      <c r="AJ2399" s="765"/>
      <c r="AK2399" s="765"/>
      <c r="AL2399" s="765"/>
      <c r="AM2399" s="765"/>
      <c r="AN2399" s="765"/>
      <c r="AO2399" s="765"/>
      <c r="AP2399" s="765"/>
      <c r="AQ2399" s="765"/>
      <c r="BC2399" s="962"/>
      <c r="BD2399" s="824"/>
    </row>
    <row r="2400" s="695" customFormat="1" customHeight="1" spans="1:56">
      <c r="A2400" s="529"/>
      <c r="B2400" s="213"/>
      <c r="C2400" s="1198"/>
      <c r="D2400" s="409"/>
      <c r="E2400" s="952"/>
      <c r="F2400" s="1157"/>
      <c r="G2400" s="388"/>
      <c r="H2400" s="388"/>
      <c r="I2400" s="991"/>
      <c r="J2400" s="388"/>
      <c r="K2400" s="662"/>
      <c r="L2400" s="217"/>
      <c r="M2400" s="217"/>
      <c r="N2400" s="217"/>
      <c r="O2400" s="217"/>
      <c r="P2400" s="217"/>
      <c r="Q2400" s="217"/>
      <c r="R2400" s="217"/>
      <c r="S2400" s="688"/>
      <c r="T2400" s="394"/>
      <c r="U2400" s="765"/>
      <c r="V2400" s="765"/>
      <c r="W2400" s="765"/>
      <c r="X2400" s="765"/>
      <c r="Y2400" s="765"/>
      <c r="Z2400" s="765"/>
      <c r="AA2400" s="765"/>
      <c r="AB2400" s="765"/>
      <c r="AC2400" s="765"/>
      <c r="AD2400" s="765"/>
      <c r="AE2400" s="765"/>
      <c r="AF2400" s="765"/>
      <c r="AG2400" s="765"/>
      <c r="AH2400" s="765"/>
      <c r="AI2400" s="765"/>
      <c r="AJ2400" s="765"/>
      <c r="AK2400" s="765"/>
      <c r="AL2400" s="765"/>
      <c r="AM2400" s="765"/>
      <c r="AN2400" s="765"/>
      <c r="AO2400" s="765"/>
      <c r="AP2400" s="765"/>
      <c r="AQ2400" s="765"/>
      <c r="BC2400" s="962"/>
      <c r="BD2400" s="824"/>
    </row>
    <row r="2401" s="695" customFormat="1" customHeight="1" spans="1:56">
      <c r="A2401" s="529"/>
      <c r="B2401" s="213"/>
      <c r="C2401" s="1198"/>
      <c r="D2401" s="409"/>
      <c r="E2401" s="952"/>
      <c r="F2401" s="1157"/>
      <c r="G2401" s="388"/>
      <c r="H2401" s="388"/>
      <c r="I2401" s="991"/>
      <c r="J2401" s="388"/>
      <c r="K2401" s="662"/>
      <c r="L2401" s="388"/>
      <c r="M2401" s="388"/>
      <c r="N2401" s="217"/>
      <c r="O2401" s="215"/>
      <c r="P2401" s="388"/>
      <c r="Q2401" s="388"/>
      <c r="R2401" s="215"/>
      <c r="S2401" s="1158"/>
      <c r="T2401" s="359"/>
      <c r="U2401" s="765"/>
      <c r="V2401" s="765"/>
      <c r="W2401" s="765"/>
      <c r="X2401" s="765"/>
      <c r="Y2401" s="765"/>
      <c r="Z2401" s="765"/>
      <c r="AA2401" s="765"/>
      <c r="AB2401" s="765"/>
      <c r="AC2401" s="765"/>
      <c r="AD2401" s="765"/>
      <c r="AE2401" s="765"/>
      <c r="AF2401" s="765"/>
      <c r="AG2401" s="765"/>
      <c r="AH2401" s="765"/>
      <c r="AI2401" s="765"/>
      <c r="AJ2401" s="765"/>
      <c r="AK2401" s="765"/>
      <c r="AL2401" s="765"/>
      <c r="AM2401" s="765"/>
      <c r="AN2401" s="765"/>
      <c r="AO2401" s="765"/>
      <c r="AP2401" s="765"/>
      <c r="AQ2401" s="765"/>
      <c r="BC2401" s="962"/>
      <c r="BD2401" s="824"/>
    </row>
    <row r="2402" s="695" customFormat="1" customHeight="1" spans="1:56">
      <c r="A2402" s="529"/>
      <c r="B2402" s="213"/>
      <c r="C2402" s="1198"/>
      <c r="D2402" s="409"/>
      <c r="E2402" s="952"/>
      <c r="F2402" s="1157"/>
      <c r="G2402" s="388"/>
      <c r="H2402" s="388"/>
      <c r="I2402" s="991"/>
      <c r="J2402" s="388"/>
      <c r="K2402" s="662"/>
      <c r="L2402" s="217"/>
      <c r="M2402" s="217"/>
      <c r="N2402" s="217"/>
      <c r="O2402" s="217"/>
      <c r="P2402" s="217"/>
      <c r="Q2402" s="217"/>
      <c r="R2402" s="217"/>
      <c r="S2402" s="688"/>
      <c r="T2402" s="394"/>
      <c r="U2402" s="765"/>
      <c r="V2402" s="765"/>
      <c r="W2402" s="765"/>
      <c r="X2402" s="765"/>
      <c r="Y2402" s="765"/>
      <c r="Z2402" s="765"/>
      <c r="AA2402" s="765"/>
      <c r="AB2402" s="765"/>
      <c r="AC2402" s="765"/>
      <c r="AD2402" s="765"/>
      <c r="AE2402" s="765"/>
      <c r="AF2402" s="765"/>
      <c r="AG2402" s="765"/>
      <c r="AH2402" s="765"/>
      <c r="AI2402" s="765"/>
      <c r="AJ2402" s="765"/>
      <c r="AK2402" s="765"/>
      <c r="AL2402" s="765"/>
      <c r="AM2402" s="765"/>
      <c r="AN2402" s="765"/>
      <c r="AO2402" s="765"/>
      <c r="AP2402" s="765"/>
      <c r="AQ2402" s="765"/>
      <c r="BC2402" s="962"/>
      <c r="BD2402" s="824"/>
    </row>
    <row r="2403" s="695" customFormat="1" customHeight="1" spans="1:56">
      <c r="A2403" s="529"/>
      <c r="B2403" s="213"/>
      <c r="C2403" s="1198"/>
      <c r="D2403" s="409"/>
      <c r="E2403" s="952"/>
      <c r="F2403" s="1157"/>
      <c r="G2403" s="388"/>
      <c r="H2403" s="388"/>
      <c r="I2403" s="991"/>
      <c r="J2403" s="388"/>
      <c r="K2403" s="662"/>
      <c r="L2403" s="388"/>
      <c r="M2403" s="388"/>
      <c r="N2403" s="217"/>
      <c r="O2403" s="215"/>
      <c r="P2403" s="388"/>
      <c r="Q2403" s="388"/>
      <c r="R2403" s="215"/>
      <c r="S2403" s="1158"/>
      <c r="T2403" s="359"/>
      <c r="U2403" s="765"/>
      <c r="V2403" s="765"/>
      <c r="W2403" s="765"/>
      <c r="X2403" s="765"/>
      <c r="Y2403" s="765"/>
      <c r="Z2403" s="765"/>
      <c r="AA2403" s="765"/>
      <c r="AB2403" s="765"/>
      <c r="AC2403" s="765"/>
      <c r="AD2403" s="765"/>
      <c r="AE2403" s="765"/>
      <c r="AF2403" s="765"/>
      <c r="AG2403" s="765"/>
      <c r="AH2403" s="765"/>
      <c r="AI2403" s="765"/>
      <c r="AJ2403" s="765"/>
      <c r="AK2403" s="765"/>
      <c r="AL2403" s="765"/>
      <c r="AM2403" s="765"/>
      <c r="AN2403" s="765"/>
      <c r="AO2403" s="765"/>
      <c r="AP2403" s="765"/>
      <c r="AQ2403" s="765"/>
      <c r="BC2403" s="962"/>
      <c r="BD2403" s="824"/>
    </row>
    <row r="2404" s="695" customFormat="1" customHeight="1" spans="1:56">
      <c r="A2404" s="529"/>
      <c r="B2404" s="213"/>
      <c r="C2404" s="1198"/>
      <c r="D2404" s="409"/>
      <c r="E2404" s="952"/>
      <c r="F2404" s="1157"/>
      <c r="G2404" s="388"/>
      <c r="H2404" s="388"/>
      <c r="I2404" s="991"/>
      <c r="J2404" s="388"/>
      <c r="K2404" s="662"/>
      <c r="L2404" s="217"/>
      <c r="M2404" s="217"/>
      <c r="N2404" s="217"/>
      <c r="O2404" s="217"/>
      <c r="P2404" s="217"/>
      <c r="Q2404" s="217"/>
      <c r="R2404" s="217"/>
      <c r="S2404" s="688"/>
      <c r="T2404" s="394"/>
      <c r="U2404" s="765"/>
      <c r="V2404" s="765"/>
      <c r="W2404" s="765"/>
      <c r="X2404" s="765"/>
      <c r="Y2404" s="765"/>
      <c r="Z2404" s="765"/>
      <c r="AA2404" s="765"/>
      <c r="AB2404" s="765"/>
      <c r="AC2404" s="765"/>
      <c r="AD2404" s="765"/>
      <c r="AE2404" s="765"/>
      <c r="AF2404" s="765"/>
      <c r="AG2404" s="765"/>
      <c r="AH2404" s="765"/>
      <c r="AI2404" s="765"/>
      <c r="AJ2404" s="765"/>
      <c r="AK2404" s="765"/>
      <c r="AL2404" s="765"/>
      <c r="AM2404" s="765"/>
      <c r="AN2404" s="765"/>
      <c r="AO2404" s="765"/>
      <c r="AP2404" s="765"/>
      <c r="AQ2404" s="765"/>
      <c r="BC2404" s="962"/>
      <c r="BD2404" s="824"/>
    </row>
    <row r="2405" s="695" customFormat="1" customHeight="1" spans="1:56">
      <c r="A2405" s="529"/>
      <c r="B2405" s="213"/>
      <c r="C2405" s="1198"/>
      <c r="D2405" s="409"/>
      <c r="E2405" s="952"/>
      <c r="F2405" s="1157"/>
      <c r="G2405" s="388"/>
      <c r="H2405" s="388"/>
      <c r="I2405" s="991"/>
      <c r="J2405" s="388"/>
      <c r="K2405" s="662"/>
      <c r="L2405" s="388"/>
      <c r="M2405" s="388"/>
      <c r="N2405" s="217"/>
      <c r="O2405" s="215"/>
      <c r="P2405" s="388"/>
      <c r="Q2405" s="388"/>
      <c r="R2405" s="215"/>
      <c r="S2405" s="1158"/>
      <c r="T2405" s="359"/>
      <c r="U2405" s="765"/>
      <c r="V2405" s="765"/>
      <c r="W2405" s="765"/>
      <c r="X2405" s="765"/>
      <c r="Y2405" s="765"/>
      <c r="Z2405" s="765"/>
      <c r="AA2405" s="765"/>
      <c r="AB2405" s="765"/>
      <c r="AC2405" s="765"/>
      <c r="AD2405" s="765"/>
      <c r="AE2405" s="765"/>
      <c r="AF2405" s="765"/>
      <c r="AG2405" s="765"/>
      <c r="AH2405" s="765"/>
      <c r="AI2405" s="765"/>
      <c r="AJ2405" s="765"/>
      <c r="AK2405" s="765"/>
      <c r="AL2405" s="765"/>
      <c r="AM2405" s="765"/>
      <c r="AN2405" s="765"/>
      <c r="AO2405" s="765"/>
      <c r="AP2405" s="765"/>
      <c r="AQ2405" s="765"/>
      <c r="BC2405" s="962"/>
      <c r="BD2405" s="824"/>
    </row>
    <row r="2406" s="695" customFormat="1" customHeight="1" spans="1:56">
      <c r="A2406" s="529"/>
      <c r="B2406" s="213"/>
      <c r="C2406" s="1198"/>
      <c r="D2406" s="409"/>
      <c r="E2406" s="952"/>
      <c r="F2406" s="1157"/>
      <c r="G2406" s="388"/>
      <c r="H2406" s="388"/>
      <c r="I2406" s="991"/>
      <c r="J2406" s="388"/>
      <c r="K2406" s="662"/>
      <c r="L2406" s="217"/>
      <c r="M2406" s="217"/>
      <c r="N2406" s="217"/>
      <c r="O2406" s="217"/>
      <c r="P2406" s="217"/>
      <c r="Q2406" s="217"/>
      <c r="R2406" s="217"/>
      <c r="S2406" s="688"/>
      <c r="T2406" s="394"/>
      <c r="U2406" s="765"/>
      <c r="V2406" s="765"/>
      <c r="W2406" s="765"/>
      <c r="X2406" s="765"/>
      <c r="Y2406" s="765"/>
      <c r="Z2406" s="765"/>
      <c r="AA2406" s="765"/>
      <c r="AB2406" s="765"/>
      <c r="AC2406" s="765"/>
      <c r="AD2406" s="765"/>
      <c r="AE2406" s="765"/>
      <c r="AF2406" s="765"/>
      <c r="AG2406" s="765"/>
      <c r="AH2406" s="765"/>
      <c r="AI2406" s="765"/>
      <c r="AJ2406" s="765"/>
      <c r="AK2406" s="765"/>
      <c r="AL2406" s="765"/>
      <c r="AM2406" s="765"/>
      <c r="AN2406" s="765"/>
      <c r="AO2406" s="765"/>
      <c r="AP2406" s="765"/>
      <c r="AQ2406" s="765"/>
      <c r="BC2406" s="962"/>
      <c r="BD2406" s="824"/>
    </row>
    <row r="2407" s="695" customFormat="1" customHeight="1" spans="1:56">
      <c r="A2407" s="529"/>
      <c r="B2407" s="213"/>
      <c r="C2407" s="1198"/>
      <c r="D2407" s="409"/>
      <c r="E2407" s="952"/>
      <c r="F2407" s="1157"/>
      <c r="G2407" s="388"/>
      <c r="H2407" s="388"/>
      <c r="I2407" s="991"/>
      <c r="J2407" s="388"/>
      <c r="K2407" s="662"/>
      <c r="L2407" s="388"/>
      <c r="M2407" s="388"/>
      <c r="N2407" s="217"/>
      <c r="O2407" s="215"/>
      <c r="P2407" s="388"/>
      <c r="Q2407" s="388"/>
      <c r="R2407" s="215"/>
      <c r="S2407" s="1158"/>
      <c r="T2407" s="359"/>
      <c r="U2407" s="765"/>
      <c r="V2407" s="765"/>
      <c r="W2407" s="765"/>
      <c r="X2407" s="765"/>
      <c r="Y2407" s="765"/>
      <c r="Z2407" s="765"/>
      <c r="AA2407" s="765"/>
      <c r="AB2407" s="765"/>
      <c r="AC2407" s="765"/>
      <c r="AD2407" s="765"/>
      <c r="AE2407" s="765"/>
      <c r="AF2407" s="765"/>
      <c r="AG2407" s="765"/>
      <c r="AH2407" s="765"/>
      <c r="AI2407" s="765"/>
      <c r="AJ2407" s="765"/>
      <c r="AK2407" s="765"/>
      <c r="AL2407" s="765"/>
      <c r="AM2407" s="765"/>
      <c r="AN2407" s="765"/>
      <c r="AO2407" s="765"/>
      <c r="AP2407" s="765"/>
      <c r="AQ2407" s="765"/>
      <c r="BC2407" s="962"/>
      <c r="BD2407" s="824"/>
    </row>
    <row r="2408" s="695" customFormat="1" customHeight="1" spans="1:56">
      <c r="A2408" s="529"/>
      <c r="B2408" s="213"/>
      <c r="C2408" s="1198"/>
      <c r="D2408" s="409"/>
      <c r="E2408" s="952"/>
      <c r="F2408" s="1157"/>
      <c r="G2408" s="388"/>
      <c r="H2408" s="388"/>
      <c r="I2408" s="991"/>
      <c r="J2408" s="388"/>
      <c r="K2408" s="662"/>
      <c r="L2408" s="217"/>
      <c r="M2408" s="217"/>
      <c r="N2408" s="217"/>
      <c r="O2408" s="217"/>
      <c r="P2408" s="217"/>
      <c r="Q2408" s="217"/>
      <c r="R2408" s="217"/>
      <c r="S2408" s="688"/>
      <c r="T2408" s="394"/>
      <c r="U2408" s="765"/>
      <c r="V2408" s="765"/>
      <c r="W2408" s="765"/>
      <c r="X2408" s="765"/>
      <c r="Y2408" s="765"/>
      <c r="Z2408" s="765"/>
      <c r="AA2408" s="765"/>
      <c r="AB2408" s="765"/>
      <c r="AC2408" s="765"/>
      <c r="AD2408" s="765"/>
      <c r="AE2408" s="765"/>
      <c r="AF2408" s="765"/>
      <c r="AG2408" s="765"/>
      <c r="AH2408" s="765"/>
      <c r="AI2408" s="765"/>
      <c r="AJ2408" s="765"/>
      <c r="AK2408" s="765"/>
      <c r="AL2408" s="765"/>
      <c r="AM2408" s="765"/>
      <c r="AN2408" s="765"/>
      <c r="AO2408" s="765"/>
      <c r="AP2408" s="765"/>
      <c r="AQ2408" s="765"/>
      <c r="BC2408" s="962"/>
      <c r="BD2408" s="824"/>
    </row>
    <row r="2409" s="695" customFormat="1" customHeight="1" spans="1:56">
      <c r="A2409" s="529"/>
      <c r="B2409" s="213"/>
      <c r="C2409" s="1198"/>
      <c r="D2409" s="409"/>
      <c r="E2409" s="952"/>
      <c r="F2409" s="1157"/>
      <c r="G2409" s="388"/>
      <c r="H2409" s="388"/>
      <c r="I2409" s="991"/>
      <c r="J2409" s="388"/>
      <c r="K2409" s="662"/>
      <c r="L2409" s="388"/>
      <c r="M2409" s="388"/>
      <c r="N2409" s="217"/>
      <c r="O2409" s="215"/>
      <c r="P2409" s="388"/>
      <c r="Q2409" s="388"/>
      <c r="R2409" s="215"/>
      <c r="S2409" s="1158"/>
      <c r="T2409" s="359"/>
      <c r="U2409" s="765"/>
      <c r="V2409" s="765"/>
      <c r="W2409" s="765"/>
      <c r="X2409" s="765"/>
      <c r="Y2409" s="765"/>
      <c r="Z2409" s="765"/>
      <c r="AA2409" s="765"/>
      <c r="AB2409" s="765"/>
      <c r="AC2409" s="765"/>
      <c r="AD2409" s="765"/>
      <c r="AE2409" s="765"/>
      <c r="AF2409" s="765"/>
      <c r="AG2409" s="765"/>
      <c r="AH2409" s="765"/>
      <c r="AI2409" s="765"/>
      <c r="AJ2409" s="765"/>
      <c r="AK2409" s="765"/>
      <c r="AL2409" s="765"/>
      <c r="AM2409" s="765"/>
      <c r="AN2409" s="765"/>
      <c r="AO2409" s="765"/>
      <c r="AP2409" s="765"/>
      <c r="AQ2409" s="765"/>
      <c r="BC2409" s="962"/>
      <c r="BD2409" s="824"/>
    </row>
    <row r="2410" s="695" customFormat="1" customHeight="1" spans="1:56">
      <c r="A2410" s="529"/>
      <c r="B2410" s="213"/>
      <c r="C2410" s="1198"/>
      <c r="D2410" s="409"/>
      <c r="E2410" s="952"/>
      <c r="F2410" s="1157"/>
      <c r="G2410" s="388"/>
      <c r="H2410" s="388"/>
      <c r="I2410" s="991"/>
      <c r="J2410" s="388"/>
      <c r="K2410" s="662"/>
      <c r="L2410" s="217"/>
      <c r="M2410" s="217"/>
      <c r="N2410" s="217"/>
      <c r="O2410" s="217"/>
      <c r="P2410" s="217"/>
      <c r="Q2410" s="217"/>
      <c r="R2410" s="217"/>
      <c r="S2410" s="688"/>
      <c r="T2410" s="394"/>
      <c r="U2410" s="765"/>
      <c r="V2410" s="765"/>
      <c r="W2410" s="765"/>
      <c r="X2410" s="765"/>
      <c r="Y2410" s="765"/>
      <c r="Z2410" s="765"/>
      <c r="AA2410" s="765"/>
      <c r="AB2410" s="765"/>
      <c r="AC2410" s="765"/>
      <c r="AD2410" s="765"/>
      <c r="AE2410" s="765"/>
      <c r="AF2410" s="765"/>
      <c r="AG2410" s="765"/>
      <c r="AH2410" s="765"/>
      <c r="AI2410" s="765"/>
      <c r="AJ2410" s="765"/>
      <c r="AK2410" s="765"/>
      <c r="AL2410" s="765"/>
      <c r="AM2410" s="765"/>
      <c r="AN2410" s="765"/>
      <c r="AO2410" s="765"/>
      <c r="AP2410" s="765"/>
      <c r="AQ2410" s="765"/>
      <c r="BC2410" s="962"/>
      <c r="BD2410" s="824"/>
    </row>
    <row r="2411" s="695" customFormat="1" customHeight="1" spans="1:56">
      <c r="A2411" s="529"/>
      <c r="B2411" s="213"/>
      <c r="C2411" s="1198"/>
      <c r="D2411" s="409"/>
      <c r="E2411" s="952"/>
      <c r="F2411" s="1157"/>
      <c r="G2411" s="388"/>
      <c r="H2411" s="388"/>
      <c r="I2411" s="991"/>
      <c r="J2411" s="388"/>
      <c r="K2411" s="662"/>
      <c r="L2411" s="388"/>
      <c r="M2411" s="388"/>
      <c r="N2411" s="217"/>
      <c r="O2411" s="215"/>
      <c r="P2411" s="388"/>
      <c r="Q2411" s="388"/>
      <c r="R2411" s="215"/>
      <c r="S2411" s="1158"/>
      <c r="T2411" s="359"/>
      <c r="U2411" s="765"/>
      <c r="V2411" s="765"/>
      <c r="W2411" s="765"/>
      <c r="X2411" s="765"/>
      <c r="Y2411" s="765"/>
      <c r="Z2411" s="765"/>
      <c r="AA2411" s="765"/>
      <c r="AB2411" s="765"/>
      <c r="AC2411" s="765"/>
      <c r="AD2411" s="765"/>
      <c r="AE2411" s="765"/>
      <c r="AF2411" s="765"/>
      <c r="AG2411" s="765"/>
      <c r="AH2411" s="765"/>
      <c r="AI2411" s="765"/>
      <c r="AJ2411" s="765"/>
      <c r="AK2411" s="765"/>
      <c r="AL2411" s="765"/>
      <c r="AM2411" s="765"/>
      <c r="AN2411" s="765"/>
      <c r="AO2411" s="765"/>
      <c r="AP2411" s="765"/>
      <c r="AQ2411" s="765"/>
      <c r="BC2411" s="962"/>
      <c r="BD2411" s="824"/>
    </row>
    <row r="2412" s="695" customFormat="1" customHeight="1" spans="1:56">
      <c r="A2412" s="529"/>
      <c r="B2412" s="213"/>
      <c r="C2412" s="1198"/>
      <c r="D2412" s="409"/>
      <c r="E2412" s="952"/>
      <c r="F2412" s="1157"/>
      <c r="G2412" s="388"/>
      <c r="H2412" s="388"/>
      <c r="I2412" s="991"/>
      <c r="J2412" s="388"/>
      <c r="K2412" s="662"/>
      <c r="L2412" s="217"/>
      <c r="M2412" s="217"/>
      <c r="N2412" s="217"/>
      <c r="O2412" s="217"/>
      <c r="P2412" s="217"/>
      <c r="Q2412" s="217"/>
      <c r="R2412" s="217"/>
      <c r="S2412" s="688"/>
      <c r="T2412" s="359"/>
      <c r="U2412" s="765"/>
      <c r="V2412" s="765"/>
      <c r="W2412" s="765"/>
      <c r="X2412" s="765"/>
      <c r="Y2412" s="765"/>
      <c r="Z2412" s="765"/>
      <c r="AA2412" s="765"/>
      <c r="AB2412" s="765"/>
      <c r="AC2412" s="765"/>
      <c r="AD2412" s="765"/>
      <c r="AE2412" s="765"/>
      <c r="AF2412" s="765"/>
      <c r="AG2412" s="765"/>
      <c r="AH2412" s="765"/>
      <c r="AI2412" s="765"/>
      <c r="AJ2412" s="765"/>
      <c r="AK2412" s="765"/>
      <c r="AL2412" s="765"/>
      <c r="AM2412" s="765"/>
      <c r="AN2412" s="765"/>
      <c r="AO2412" s="765"/>
      <c r="AP2412" s="765"/>
      <c r="AQ2412" s="765"/>
      <c r="BC2412" s="962"/>
      <c r="BD2412" s="824"/>
    </row>
    <row r="2413" s="695" customFormat="1" customHeight="1" spans="1:56">
      <c r="A2413" s="529"/>
      <c r="B2413" s="213"/>
      <c r="C2413" s="1198"/>
      <c r="D2413" s="409"/>
      <c r="E2413" s="952"/>
      <c r="F2413" s="1157"/>
      <c r="G2413" s="388"/>
      <c r="H2413" s="388"/>
      <c r="I2413" s="991"/>
      <c r="J2413" s="388"/>
      <c r="K2413" s="662"/>
      <c r="L2413" s="388"/>
      <c r="M2413" s="388"/>
      <c r="N2413" s="217"/>
      <c r="O2413" s="215"/>
      <c r="P2413" s="388"/>
      <c r="Q2413" s="388"/>
      <c r="R2413" s="215"/>
      <c r="S2413" s="1158"/>
      <c r="T2413" s="359"/>
      <c r="U2413" s="765"/>
      <c r="V2413" s="765"/>
      <c r="W2413" s="765"/>
      <c r="X2413" s="765"/>
      <c r="Y2413" s="765"/>
      <c r="Z2413" s="765"/>
      <c r="AA2413" s="765"/>
      <c r="AB2413" s="765"/>
      <c r="AC2413" s="765"/>
      <c r="AD2413" s="765"/>
      <c r="AE2413" s="765"/>
      <c r="AF2413" s="765"/>
      <c r="AG2413" s="765"/>
      <c r="AH2413" s="765"/>
      <c r="AI2413" s="765"/>
      <c r="AJ2413" s="765"/>
      <c r="AK2413" s="765"/>
      <c r="AL2413" s="765"/>
      <c r="AM2413" s="765"/>
      <c r="AN2413" s="765"/>
      <c r="AO2413" s="765"/>
      <c r="AP2413" s="765"/>
      <c r="AQ2413" s="765"/>
      <c r="BC2413" s="962"/>
      <c r="BD2413" s="824"/>
    </row>
    <row r="2414" s="695" customFormat="1" customHeight="1" spans="1:56">
      <c r="A2414" s="513"/>
      <c r="B2414" s="213"/>
      <c r="C2414" s="799"/>
      <c r="D2414" s="409"/>
      <c r="E2414" s="952"/>
      <c r="F2414" s="1157"/>
      <c r="G2414" s="388"/>
      <c r="H2414" s="388"/>
      <c r="I2414" s="991"/>
      <c r="J2414" s="388"/>
      <c r="K2414" s="662"/>
      <c r="L2414" s="217"/>
      <c r="M2414" s="217"/>
      <c r="N2414" s="217"/>
      <c r="O2414" s="217"/>
      <c r="P2414" s="217"/>
      <c r="Q2414" s="217"/>
      <c r="R2414" s="217"/>
      <c r="S2414" s="688"/>
      <c r="T2414" s="679"/>
      <c r="U2414" s="765"/>
      <c r="V2414" s="765"/>
      <c r="W2414" s="765"/>
      <c r="X2414" s="765"/>
      <c r="Y2414" s="765"/>
      <c r="Z2414" s="765"/>
      <c r="AA2414" s="765"/>
      <c r="AB2414" s="765"/>
      <c r="AC2414" s="765"/>
      <c r="AD2414" s="765"/>
      <c r="AE2414" s="765"/>
      <c r="AF2414" s="765"/>
      <c r="AG2414" s="765"/>
      <c r="AH2414" s="765"/>
      <c r="AI2414" s="765"/>
      <c r="AJ2414" s="765"/>
      <c r="AK2414" s="765"/>
      <c r="AL2414" s="765"/>
      <c r="AM2414" s="765"/>
      <c r="AN2414" s="765"/>
      <c r="AO2414" s="765"/>
      <c r="AP2414" s="765"/>
      <c r="AQ2414" s="765"/>
      <c r="BC2414" s="962"/>
      <c r="BD2414" s="824"/>
    </row>
    <row r="2415" s="695" customFormat="1" customHeight="1" spans="1:56">
      <c r="A2415" s="513"/>
      <c r="B2415" s="213"/>
      <c r="C2415" s="799"/>
      <c r="D2415" s="409"/>
      <c r="E2415" s="952"/>
      <c r="F2415" s="1157"/>
      <c r="G2415" s="388"/>
      <c r="H2415" s="388"/>
      <c r="I2415" s="991"/>
      <c r="J2415" s="388"/>
      <c r="K2415" s="662"/>
      <c r="L2415" s="217"/>
      <c r="M2415" s="217"/>
      <c r="N2415" s="217"/>
      <c r="O2415" s="217"/>
      <c r="P2415" s="217"/>
      <c r="Q2415" s="217"/>
      <c r="R2415" s="217"/>
      <c r="S2415" s="688"/>
      <c r="T2415" s="679"/>
      <c r="U2415" s="765"/>
      <c r="V2415" s="765"/>
      <c r="W2415" s="765"/>
      <c r="X2415" s="765"/>
      <c r="Y2415" s="765"/>
      <c r="Z2415" s="765"/>
      <c r="AA2415" s="765"/>
      <c r="AB2415" s="765"/>
      <c r="AC2415" s="765"/>
      <c r="AD2415" s="765"/>
      <c r="AE2415" s="765"/>
      <c r="AF2415" s="765"/>
      <c r="AG2415" s="765"/>
      <c r="AH2415" s="765"/>
      <c r="AI2415" s="765"/>
      <c r="AJ2415" s="765"/>
      <c r="AK2415" s="765"/>
      <c r="AL2415" s="765"/>
      <c r="AM2415" s="765"/>
      <c r="AN2415" s="765"/>
      <c r="AO2415" s="765"/>
      <c r="AP2415" s="765"/>
      <c r="AQ2415" s="765"/>
      <c r="BC2415" s="962"/>
      <c r="BD2415" s="824"/>
    </row>
    <row r="2416" s="695" customFormat="1" customHeight="1" spans="1:56">
      <c r="A2416" s="513"/>
      <c r="B2416" s="213"/>
      <c r="C2416" s="799"/>
      <c r="D2416" s="409"/>
      <c r="E2416" s="952"/>
      <c r="F2416" s="1157"/>
      <c r="G2416" s="388"/>
      <c r="H2416" s="388"/>
      <c r="I2416" s="991"/>
      <c r="J2416" s="388"/>
      <c r="K2416" s="662"/>
      <c r="L2416" s="217"/>
      <c r="M2416" s="217"/>
      <c r="N2416" s="217"/>
      <c r="O2416" s="217"/>
      <c r="P2416" s="217"/>
      <c r="Q2416" s="217"/>
      <c r="R2416" s="217"/>
      <c r="S2416" s="688"/>
      <c r="T2416" s="394"/>
      <c r="U2416" s="765"/>
      <c r="V2416" s="765"/>
      <c r="W2416" s="765"/>
      <c r="X2416" s="765"/>
      <c r="Y2416" s="765"/>
      <c r="Z2416" s="765"/>
      <c r="AA2416" s="765"/>
      <c r="AB2416" s="765"/>
      <c r="AC2416" s="765"/>
      <c r="AD2416" s="765"/>
      <c r="AE2416" s="765"/>
      <c r="AF2416" s="765"/>
      <c r="AG2416" s="765"/>
      <c r="AH2416" s="765"/>
      <c r="AI2416" s="765"/>
      <c r="AJ2416" s="765"/>
      <c r="AK2416" s="765"/>
      <c r="AL2416" s="765"/>
      <c r="AM2416" s="765"/>
      <c r="AN2416" s="765"/>
      <c r="AO2416" s="765"/>
      <c r="AP2416" s="765"/>
      <c r="AQ2416" s="765"/>
      <c r="BC2416" s="962"/>
      <c r="BD2416" s="824"/>
    </row>
    <row r="2417" s="695" customFormat="1" customHeight="1" spans="1:56">
      <c r="A2417" s="513"/>
      <c r="B2417" s="213"/>
      <c r="C2417" s="799"/>
      <c r="D2417" s="409"/>
      <c r="E2417" s="952"/>
      <c r="F2417" s="1157"/>
      <c r="G2417" s="388"/>
      <c r="H2417" s="388"/>
      <c r="I2417" s="991"/>
      <c r="J2417" s="388"/>
      <c r="K2417" s="662"/>
      <c r="L2417" s="217"/>
      <c r="M2417" s="217"/>
      <c r="N2417" s="217"/>
      <c r="O2417" s="217"/>
      <c r="P2417" s="217"/>
      <c r="Q2417" s="217"/>
      <c r="R2417" s="217"/>
      <c r="S2417" s="688"/>
      <c r="T2417" s="394"/>
      <c r="U2417" s="765"/>
      <c r="V2417" s="765"/>
      <c r="W2417" s="765"/>
      <c r="X2417" s="765"/>
      <c r="Y2417" s="765"/>
      <c r="Z2417" s="765"/>
      <c r="AA2417" s="765"/>
      <c r="AB2417" s="765"/>
      <c r="AC2417" s="765"/>
      <c r="AD2417" s="765"/>
      <c r="AE2417" s="765"/>
      <c r="AF2417" s="765"/>
      <c r="AG2417" s="765"/>
      <c r="AH2417" s="765"/>
      <c r="AI2417" s="765"/>
      <c r="AJ2417" s="765"/>
      <c r="AK2417" s="765"/>
      <c r="AL2417" s="765"/>
      <c r="AM2417" s="765"/>
      <c r="AN2417" s="765"/>
      <c r="AO2417" s="765"/>
      <c r="AP2417" s="765"/>
      <c r="AQ2417" s="765"/>
      <c r="BC2417" s="962"/>
      <c r="BD2417" s="824"/>
    </row>
    <row r="2418" s="695" customFormat="1" customHeight="1" spans="1:56">
      <c r="A2418" s="513"/>
      <c r="B2418" s="213"/>
      <c r="C2418" s="799"/>
      <c r="D2418" s="409"/>
      <c r="E2418" s="952"/>
      <c r="F2418" s="1157"/>
      <c r="G2418" s="388"/>
      <c r="H2418" s="388"/>
      <c r="I2418" s="991"/>
      <c r="J2418" s="388"/>
      <c r="K2418" s="662"/>
      <c r="L2418" s="217"/>
      <c r="M2418" s="217"/>
      <c r="N2418" s="217"/>
      <c r="O2418" s="217"/>
      <c r="P2418" s="217"/>
      <c r="Q2418" s="217"/>
      <c r="R2418" s="217"/>
      <c r="S2418" s="688"/>
      <c r="T2418" s="394"/>
      <c r="U2418" s="765"/>
      <c r="V2418" s="765"/>
      <c r="W2418" s="765"/>
      <c r="X2418" s="765"/>
      <c r="Y2418" s="765"/>
      <c r="Z2418" s="765"/>
      <c r="AA2418" s="765"/>
      <c r="AB2418" s="765"/>
      <c r="AC2418" s="765"/>
      <c r="AD2418" s="765"/>
      <c r="AE2418" s="765"/>
      <c r="AF2418" s="765"/>
      <c r="AG2418" s="765"/>
      <c r="AH2418" s="765"/>
      <c r="AI2418" s="765"/>
      <c r="AJ2418" s="765"/>
      <c r="AK2418" s="765"/>
      <c r="AL2418" s="765"/>
      <c r="AM2418" s="765"/>
      <c r="AN2418" s="765"/>
      <c r="AO2418" s="765"/>
      <c r="AP2418" s="765"/>
      <c r="AQ2418" s="765"/>
      <c r="BC2418" s="962"/>
      <c r="BD2418" s="824"/>
    </row>
    <row r="2419" s="695" customFormat="1" customHeight="1" spans="1:56">
      <c r="A2419" s="513"/>
      <c r="B2419" s="213"/>
      <c r="C2419" s="799"/>
      <c r="D2419" s="409"/>
      <c r="E2419" s="952"/>
      <c r="F2419" s="1157"/>
      <c r="G2419" s="388"/>
      <c r="H2419" s="388"/>
      <c r="I2419" s="991"/>
      <c r="J2419" s="388"/>
      <c r="K2419" s="662"/>
      <c r="L2419" s="217"/>
      <c r="M2419" s="217"/>
      <c r="N2419" s="217"/>
      <c r="O2419" s="217"/>
      <c r="P2419" s="217"/>
      <c r="Q2419" s="217"/>
      <c r="R2419" s="217"/>
      <c r="S2419" s="688"/>
      <c r="T2419" s="394"/>
      <c r="U2419" s="765"/>
      <c r="V2419" s="765"/>
      <c r="W2419" s="765"/>
      <c r="X2419" s="765"/>
      <c r="Y2419" s="765"/>
      <c r="Z2419" s="765"/>
      <c r="AA2419" s="765"/>
      <c r="AB2419" s="765"/>
      <c r="AC2419" s="765"/>
      <c r="AD2419" s="765"/>
      <c r="AE2419" s="765"/>
      <c r="AF2419" s="765"/>
      <c r="AG2419" s="765"/>
      <c r="AH2419" s="765"/>
      <c r="AI2419" s="765"/>
      <c r="AJ2419" s="765"/>
      <c r="AK2419" s="765"/>
      <c r="AL2419" s="765"/>
      <c r="AM2419" s="765"/>
      <c r="AN2419" s="765"/>
      <c r="AO2419" s="765"/>
      <c r="AP2419" s="765"/>
      <c r="AQ2419" s="765"/>
      <c r="BC2419" s="962"/>
      <c r="BD2419" s="824"/>
    </row>
    <row r="2420" s="695" customFormat="1" customHeight="1" spans="1:56">
      <c r="A2420" s="513"/>
      <c r="B2420" s="213"/>
      <c r="C2420" s="799"/>
      <c r="D2420" s="409"/>
      <c r="E2420" s="952"/>
      <c r="F2420" s="1157"/>
      <c r="G2420" s="388"/>
      <c r="H2420" s="388"/>
      <c r="I2420" s="991"/>
      <c r="J2420" s="388"/>
      <c r="K2420" s="662"/>
      <c r="L2420" s="217"/>
      <c r="M2420" s="217"/>
      <c r="N2420" s="217"/>
      <c r="O2420" s="217"/>
      <c r="P2420" s="217"/>
      <c r="Q2420" s="217"/>
      <c r="R2420" s="217"/>
      <c r="S2420" s="688"/>
      <c r="T2420" s="359"/>
      <c r="U2420" s="765"/>
      <c r="V2420" s="765"/>
      <c r="W2420" s="765"/>
      <c r="X2420" s="765"/>
      <c r="Y2420" s="765"/>
      <c r="Z2420" s="765"/>
      <c r="AA2420" s="765"/>
      <c r="AB2420" s="765"/>
      <c r="AC2420" s="765"/>
      <c r="AD2420" s="765"/>
      <c r="AE2420" s="765"/>
      <c r="AF2420" s="765"/>
      <c r="AG2420" s="765"/>
      <c r="AH2420" s="765"/>
      <c r="AI2420" s="765"/>
      <c r="AJ2420" s="765"/>
      <c r="AK2420" s="765"/>
      <c r="AL2420" s="765"/>
      <c r="AM2420" s="765"/>
      <c r="AN2420" s="765"/>
      <c r="AO2420" s="765"/>
      <c r="AP2420" s="765"/>
      <c r="AQ2420" s="765"/>
      <c r="BC2420" s="914"/>
      <c r="BD2420" s="824"/>
    </row>
    <row r="2421" s="695" customFormat="1" customHeight="1" spans="1:56">
      <c r="A2421" s="513"/>
      <c r="B2421" s="213"/>
      <c r="C2421" s="799"/>
      <c r="D2421" s="409"/>
      <c r="E2421" s="952"/>
      <c r="F2421" s="1157"/>
      <c r="G2421" s="388"/>
      <c r="H2421" s="388"/>
      <c r="I2421" s="991"/>
      <c r="J2421" s="388"/>
      <c r="K2421" s="662"/>
      <c r="L2421" s="217"/>
      <c r="M2421" s="217"/>
      <c r="N2421" s="217"/>
      <c r="O2421" s="217"/>
      <c r="P2421" s="217"/>
      <c r="Q2421" s="217"/>
      <c r="R2421" s="217"/>
      <c r="S2421" s="688"/>
      <c r="T2421" s="394"/>
      <c r="U2421" s="765"/>
      <c r="V2421" s="765"/>
      <c r="W2421" s="765"/>
      <c r="X2421" s="765"/>
      <c r="Y2421" s="765"/>
      <c r="Z2421" s="765"/>
      <c r="AA2421" s="765"/>
      <c r="AB2421" s="765"/>
      <c r="AC2421" s="765"/>
      <c r="AD2421" s="765"/>
      <c r="AE2421" s="765"/>
      <c r="AF2421" s="765"/>
      <c r="AG2421" s="765"/>
      <c r="AH2421" s="765"/>
      <c r="AI2421" s="765"/>
      <c r="AJ2421" s="765"/>
      <c r="AK2421" s="765"/>
      <c r="AL2421" s="765"/>
      <c r="AM2421" s="765"/>
      <c r="AN2421" s="765"/>
      <c r="AO2421" s="765"/>
      <c r="AP2421" s="765"/>
      <c r="AQ2421" s="765"/>
      <c r="BC2421" s="914"/>
    </row>
    <row r="2422" s="695" customFormat="1" customHeight="1" spans="1:56">
      <c r="A2422" s="513"/>
      <c r="B2422" s="213"/>
      <c r="C2422" s="799"/>
      <c r="D2422" s="409"/>
      <c r="E2422" s="952"/>
      <c r="F2422" s="1157"/>
      <c r="G2422" s="388"/>
      <c r="H2422" s="388"/>
      <c r="I2422" s="991"/>
      <c r="J2422" s="388"/>
      <c r="K2422" s="662"/>
      <c r="L2422" s="217"/>
      <c r="M2422" s="217"/>
      <c r="N2422" s="217"/>
      <c r="O2422" s="217"/>
      <c r="P2422" s="217"/>
      <c r="Q2422" s="217"/>
      <c r="R2422" s="217"/>
      <c r="S2422" s="688"/>
      <c r="T2422" s="394"/>
      <c r="U2422" s="765"/>
      <c r="V2422" s="765"/>
      <c r="W2422" s="765"/>
      <c r="X2422" s="765"/>
      <c r="Y2422" s="765"/>
      <c r="Z2422" s="765"/>
      <c r="AA2422" s="765"/>
      <c r="AB2422" s="765"/>
      <c r="AC2422" s="765"/>
      <c r="AD2422" s="765"/>
      <c r="AE2422" s="765"/>
      <c r="AF2422" s="765"/>
      <c r="AG2422" s="765"/>
      <c r="AH2422" s="765"/>
      <c r="AI2422" s="765"/>
      <c r="AJ2422" s="765"/>
      <c r="AK2422" s="765"/>
      <c r="AL2422" s="765"/>
      <c r="AM2422" s="765"/>
      <c r="AN2422" s="765"/>
      <c r="AO2422" s="765"/>
      <c r="AP2422" s="765"/>
      <c r="AQ2422" s="765"/>
      <c r="BC2422" s="962"/>
    </row>
    <row r="2423" s="695" customFormat="1" customHeight="1" spans="1:56">
      <c r="A2423" s="513"/>
      <c r="B2423" s="213"/>
      <c r="C2423" s="799"/>
      <c r="D2423" s="409"/>
      <c r="E2423" s="952"/>
      <c r="F2423" s="1157"/>
      <c r="G2423" s="388"/>
      <c r="H2423" s="388"/>
      <c r="I2423" s="991"/>
      <c r="J2423" s="388"/>
      <c r="K2423" s="662"/>
      <c r="L2423" s="217"/>
      <c r="M2423" s="217"/>
      <c r="N2423" s="217"/>
      <c r="O2423" s="217"/>
      <c r="P2423" s="217"/>
      <c r="Q2423" s="217"/>
      <c r="R2423" s="217"/>
      <c r="S2423" s="688"/>
      <c r="T2423" s="359"/>
      <c r="U2423" s="765"/>
      <c r="V2423" s="765"/>
      <c r="W2423" s="765"/>
      <c r="X2423" s="765"/>
      <c r="Y2423" s="765"/>
      <c r="Z2423" s="765"/>
      <c r="AA2423" s="765"/>
      <c r="AB2423" s="765"/>
      <c r="AC2423" s="765"/>
      <c r="AD2423" s="765"/>
      <c r="AE2423" s="765"/>
      <c r="AF2423" s="765"/>
      <c r="AG2423" s="765"/>
      <c r="AH2423" s="765"/>
      <c r="AI2423" s="765"/>
      <c r="AJ2423" s="765"/>
      <c r="AK2423" s="765"/>
      <c r="AL2423" s="765"/>
      <c r="AM2423" s="765"/>
      <c r="AN2423" s="765"/>
      <c r="AO2423" s="765"/>
      <c r="AP2423" s="765"/>
      <c r="AQ2423" s="765"/>
      <c r="BC2423" s="962"/>
      <c r="BD2423" s="824"/>
    </row>
    <row r="2424" s="695" customFormat="1" customHeight="1" spans="1:56">
      <c r="A2424" s="513"/>
      <c r="B2424" s="213"/>
      <c r="C2424" s="799"/>
      <c r="D2424" s="409"/>
      <c r="E2424" s="952"/>
      <c r="F2424" s="1157"/>
      <c r="G2424" s="388"/>
      <c r="H2424" s="388"/>
      <c r="I2424" s="991"/>
      <c r="J2424" s="388"/>
      <c r="K2424" s="662"/>
      <c r="L2424" s="217"/>
      <c r="M2424" s="217"/>
      <c r="N2424" s="217"/>
      <c r="O2424" s="217"/>
      <c r="P2424" s="217"/>
      <c r="Q2424" s="217"/>
      <c r="R2424" s="217"/>
      <c r="S2424" s="688"/>
      <c r="T2424" s="394"/>
      <c r="U2424" s="765"/>
      <c r="V2424" s="765"/>
      <c r="W2424" s="765"/>
      <c r="X2424" s="765"/>
      <c r="Y2424" s="765"/>
      <c r="Z2424" s="765"/>
      <c r="AA2424" s="765"/>
      <c r="AB2424" s="765"/>
      <c r="AC2424" s="765"/>
      <c r="AD2424" s="765"/>
      <c r="AE2424" s="765"/>
      <c r="AF2424" s="765"/>
      <c r="AG2424" s="765"/>
      <c r="AH2424" s="765"/>
      <c r="AI2424" s="765"/>
      <c r="AJ2424" s="765"/>
      <c r="AK2424" s="765"/>
      <c r="AL2424" s="765"/>
      <c r="AM2424" s="765"/>
      <c r="AN2424" s="765"/>
      <c r="AO2424" s="765"/>
      <c r="AP2424" s="765"/>
      <c r="AQ2424" s="765"/>
      <c r="BC2424" s="962"/>
      <c r="BD2424" s="824"/>
    </row>
    <row r="2425" s="695" customFormat="1" customHeight="1" spans="1:56">
      <c r="A2425" s="513"/>
      <c r="B2425" s="213"/>
      <c r="C2425" s="799"/>
      <c r="D2425" s="409"/>
      <c r="E2425" s="952"/>
      <c r="F2425" s="1157"/>
      <c r="G2425" s="388"/>
      <c r="H2425" s="388"/>
      <c r="I2425" s="991"/>
      <c r="J2425" s="388"/>
      <c r="K2425" s="662"/>
      <c r="L2425" s="217"/>
      <c r="M2425" s="217"/>
      <c r="N2425" s="217"/>
      <c r="O2425" s="217"/>
      <c r="P2425" s="217"/>
      <c r="Q2425" s="217"/>
      <c r="R2425" s="217"/>
      <c r="S2425" s="688"/>
      <c r="T2425" s="679"/>
      <c r="U2425" s="765"/>
      <c r="V2425" s="765"/>
      <c r="W2425" s="765"/>
      <c r="X2425" s="765"/>
      <c r="Y2425" s="765"/>
      <c r="Z2425" s="765"/>
      <c r="AA2425" s="765"/>
      <c r="AB2425" s="765"/>
      <c r="AC2425" s="765"/>
      <c r="AD2425" s="765"/>
      <c r="AE2425" s="765"/>
      <c r="AF2425" s="765"/>
      <c r="AG2425" s="765"/>
      <c r="AH2425" s="765"/>
      <c r="AI2425" s="765"/>
      <c r="AJ2425" s="765"/>
      <c r="AK2425" s="765"/>
      <c r="AL2425" s="765"/>
      <c r="AM2425" s="765"/>
      <c r="AN2425" s="765"/>
      <c r="AO2425" s="765"/>
      <c r="AP2425" s="765"/>
      <c r="AQ2425" s="765"/>
      <c r="BC2425" s="962"/>
      <c r="BD2425" s="824"/>
    </row>
    <row r="2426" s="695" customFormat="1" customHeight="1" spans="1:56">
      <c r="A2426" s="513"/>
      <c r="B2426" s="213"/>
      <c r="C2426" s="1198"/>
      <c r="D2426" s="409"/>
      <c r="E2426" s="952"/>
      <c r="F2426" s="1157"/>
      <c r="G2426" s="388"/>
      <c r="H2426" s="388"/>
      <c r="I2426" s="991"/>
      <c r="J2426" s="388"/>
      <c r="K2426" s="662"/>
      <c r="L2426" s="217"/>
      <c r="M2426" s="217"/>
      <c r="N2426" s="217"/>
      <c r="O2426" s="217"/>
      <c r="P2426" s="217"/>
      <c r="Q2426" s="217"/>
      <c r="R2426" s="217"/>
      <c r="S2426" s="688"/>
      <c r="T2426" s="679"/>
      <c r="U2426" s="765"/>
      <c r="V2426" s="765"/>
      <c r="W2426" s="765"/>
      <c r="X2426" s="765"/>
      <c r="Y2426" s="765"/>
      <c r="Z2426" s="765"/>
      <c r="AA2426" s="765"/>
      <c r="AB2426" s="765"/>
      <c r="AC2426" s="765"/>
      <c r="AD2426" s="765"/>
      <c r="AE2426" s="765"/>
      <c r="AF2426" s="765"/>
      <c r="AG2426" s="765"/>
      <c r="AH2426" s="765"/>
      <c r="AI2426" s="765"/>
      <c r="AJ2426" s="765"/>
      <c r="AK2426" s="765"/>
      <c r="AL2426" s="765"/>
      <c r="AM2426" s="765"/>
      <c r="AN2426" s="765"/>
      <c r="AO2426" s="765"/>
      <c r="AP2426" s="765"/>
      <c r="AQ2426" s="765"/>
      <c r="BC2426" s="962"/>
      <c r="BD2426" s="824"/>
    </row>
    <row r="2427" s="695" customFormat="1" customHeight="1" spans="1:56">
      <c r="A2427" s="513"/>
      <c r="B2427" s="213"/>
      <c r="C2427" s="799"/>
      <c r="D2427" s="409"/>
      <c r="E2427" s="952"/>
      <c r="F2427" s="1157"/>
      <c r="G2427" s="388"/>
      <c r="H2427" s="388"/>
      <c r="I2427" s="991"/>
      <c r="J2427" s="388"/>
      <c r="K2427" s="662"/>
      <c r="L2427" s="217"/>
      <c r="M2427" s="217"/>
      <c r="N2427" s="217"/>
      <c r="O2427" s="217"/>
      <c r="P2427" s="217"/>
      <c r="Q2427" s="217"/>
      <c r="R2427" s="217"/>
      <c r="S2427" s="688"/>
      <c r="T2427" s="679"/>
      <c r="U2427" s="765"/>
      <c r="V2427" s="765"/>
      <c r="W2427" s="765"/>
      <c r="X2427" s="765"/>
      <c r="Y2427" s="765"/>
      <c r="Z2427" s="765"/>
      <c r="AA2427" s="765"/>
      <c r="AB2427" s="765"/>
      <c r="AC2427" s="765"/>
      <c r="AD2427" s="765"/>
      <c r="AE2427" s="765"/>
      <c r="AF2427" s="765"/>
      <c r="AG2427" s="765"/>
      <c r="AH2427" s="765"/>
      <c r="AI2427" s="765"/>
      <c r="AJ2427" s="765"/>
      <c r="AK2427" s="765"/>
      <c r="AL2427" s="765"/>
      <c r="AM2427" s="765"/>
      <c r="AN2427" s="765"/>
      <c r="AO2427" s="765"/>
      <c r="AP2427" s="765"/>
      <c r="AQ2427" s="765"/>
      <c r="BC2427" s="962"/>
      <c r="BD2427" s="824"/>
    </row>
    <row r="2428" s="695" customFormat="1" customHeight="1" spans="1:56">
      <c r="A2428" s="513"/>
      <c r="B2428" s="213"/>
      <c r="C2428" s="799"/>
      <c r="D2428" s="409"/>
      <c r="E2428" s="952"/>
      <c r="F2428" s="1157"/>
      <c r="G2428" s="388"/>
      <c r="H2428" s="388"/>
      <c r="I2428" s="991"/>
      <c r="J2428" s="388"/>
      <c r="K2428" s="662"/>
      <c r="L2428" s="217"/>
      <c r="M2428" s="217"/>
      <c r="N2428" s="217"/>
      <c r="O2428" s="217"/>
      <c r="P2428" s="217"/>
      <c r="Q2428" s="217"/>
      <c r="R2428" s="217"/>
      <c r="S2428" s="688"/>
      <c r="T2428" s="679"/>
      <c r="U2428" s="765"/>
      <c r="V2428" s="765"/>
      <c r="W2428" s="765"/>
      <c r="X2428" s="765"/>
      <c r="Y2428" s="765"/>
      <c r="Z2428" s="765"/>
      <c r="AA2428" s="765"/>
      <c r="AB2428" s="765"/>
      <c r="AC2428" s="765"/>
      <c r="AD2428" s="765"/>
      <c r="AE2428" s="765"/>
      <c r="AF2428" s="765"/>
      <c r="AG2428" s="765"/>
      <c r="AH2428" s="765"/>
      <c r="AI2428" s="765"/>
      <c r="AJ2428" s="765"/>
      <c r="AK2428" s="765"/>
      <c r="AL2428" s="765"/>
      <c r="AM2428" s="765"/>
      <c r="AN2428" s="765"/>
      <c r="AO2428" s="765"/>
      <c r="AP2428" s="765"/>
      <c r="AQ2428" s="765"/>
      <c r="BC2428" s="962"/>
      <c r="BD2428" s="824"/>
    </row>
    <row r="2429" s="695" customFormat="1" customHeight="1" spans="1:56">
      <c r="A2429" s="513"/>
      <c r="B2429" s="213"/>
      <c r="C2429" s="799"/>
      <c r="D2429" s="409"/>
      <c r="E2429" s="952"/>
      <c r="F2429" s="1157"/>
      <c r="G2429" s="388"/>
      <c r="H2429" s="388"/>
      <c r="I2429" s="991"/>
      <c r="J2429" s="388"/>
      <c r="K2429" s="662"/>
      <c r="L2429" s="217"/>
      <c r="M2429" s="217"/>
      <c r="N2429" s="217"/>
      <c r="O2429" s="217"/>
      <c r="P2429" s="217"/>
      <c r="Q2429" s="217"/>
      <c r="R2429" s="217"/>
      <c r="S2429" s="688"/>
      <c r="T2429" s="679"/>
      <c r="U2429" s="765"/>
      <c r="V2429" s="765"/>
      <c r="W2429" s="765"/>
      <c r="X2429" s="765"/>
      <c r="Y2429" s="765"/>
      <c r="Z2429" s="765"/>
      <c r="AA2429" s="765"/>
      <c r="AB2429" s="765"/>
      <c r="AC2429" s="765"/>
      <c r="AD2429" s="765"/>
      <c r="AE2429" s="765"/>
      <c r="AF2429" s="765"/>
      <c r="AG2429" s="765"/>
      <c r="AH2429" s="765"/>
      <c r="AI2429" s="765"/>
      <c r="AJ2429" s="765"/>
      <c r="AK2429" s="765"/>
      <c r="AL2429" s="765"/>
      <c r="AM2429" s="765"/>
      <c r="AN2429" s="765"/>
      <c r="AO2429" s="765"/>
      <c r="AP2429" s="765"/>
      <c r="AQ2429" s="765"/>
      <c r="BC2429" s="962"/>
      <c r="BD2429" s="824"/>
    </row>
    <row r="2430" s="695" customFormat="1" customHeight="1" spans="1:56">
      <c r="A2430" s="513"/>
      <c r="B2430" s="213"/>
      <c r="C2430" s="799"/>
      <c r="D2430" s="409"/>
      <c r="E2430" s="952"/>
      <c r="F2430" s="1157"/>
      <c r="G2430" s="388"/>
      <c r="H2430" s="388"/>
      <c r="I2430" s="991"/>
      <c r="J2430" s="388"/>
      <c r="K2430" s="662"/>
      <c r="L2430" s="217"/>
      <c r="M2430" s="217"/>
      <c r="N2430" s="217"/>
      <c r="O2430" s="217"/>
      <c r="P2430" s="217"/>
      <c r="Q2430" s="217"/>
      <c r="R2430" s="217"/>
      <c r="S2430" s="688"/>
      <c r="T2430" s="394"/>
      <c r="U2430" s="765"/>
      <c r="V2430" s="765"/>
      <c r="W2430" s="765"/>
      <c r="X2430" s="765"/>
      <c r="Y2430" s="765"/>
      <c r="Z2430" s="765"/>
      <c r="AA2430" s="765"/>
      <c r="AB2430" s="765"/>
      <c r="AC2430" s="765"/>
      <c r="AD2430" s="765"/>
      <c r="AE2430" s="765"/>
      <c r="AF2430" s="765"/>
      <c r="AG2430" s="765"/>
      <c r="AH2430" s="765"/>
      <c r="AI2430" s="765"/>
      <c r="AJ2430" s="765"/>
      <c r="AK2430" s="765"/>
      <c r="AL2430" s="765"/>
      <c r="AM2430" s="765"/>
      <c r="AN2430" s="765"/>
      <c r="AO2430" s="765"/>
      <c r="AP2430" s="765"/>
      <c r="AQ2430" s="765"/>
      <c r="BC2430" s="962"/>
      <c r="BD2430" s="824"/>
    </row>
    <row r="2431" s="695" customFormat="1" customHeight="1" spans="1:56">
      <c r="A2431" s="513"/>
      <c r="B2431" s="213"/>
      <c r="C2431" s="799"/>
      <c r="D2431" s="409"/>
      <c r="E2431" s="952"/>
      <c r="F2431" s="1157"/>
      <c r="G2431" s="388"/>
      <c r="H2431" s="388"/>
      <c r="I2431" s="991"/>
      <c r="J2431" s="388"/>
      <c r="K2431" s="662"/>
      <c r="L2431" s="217"/>
      <c r="M2431" s="217"/>
      <c r="N2431" s="217"/>
      <c r="O2431" s="217"/>
      <c r="P2431" s="217"/>
      <c r="Q2431" s="217"/>
      <c r="R2431" s="217"/>
      <c r="S2431" s="688"/>
      <c r="T2431" s="394"/>
      <c r="U2431" s="765"/>
      <c r="V2431" s="765"/>
      <c r="W2431" s="765"/>
      <c r="X2431" s="765"/>
      <c r="Y2431" s="765"/>
      <c r="Z2431" s="765"/>
      <c r="AA2431" s="765"/>
      <c r="AB2431" s="765"/>
      <c r="AC2431" s="765"/>
      <c r="AD2431" s="765"/>
      <c r="AE2431" s="765"/>
      <c r="AF2431" s="765"/>
      <c r="AG2431" s="765"/>
      <c r="AH2431" s="765"/>
      <c r="AI2431" s="765"/>
      <c r="AJ2431" s="765"/>
      <c r="AK2431" s="765"/>
      <c r="AL2431" s="765"/>
      <c r="AM2431" s="765"/>
      <c r="AN2431" s="765"/>
      <c r="AO2431" s="765"/>
      <c r="AP2431" s="765"/>
      <c r="AQ2431" s="765"/>
      <c r="BC2431" s="962"/>
      <c r="BD2431" s="824"/>
    </row>
    <row r="2432" s="695" customFormat="1" customHeight="1" spans="1:56">
      <c r="A2432" s="513"/>
      <c r="B2432" s="213"/>
      <c r="C2432" s="799"/>
      <c r="D2432" s="409"/>
      <c r="E2432" s="952"/>
      <c r="F2432" s="1157"/>
      <c r="G2432" s="388"/>
      <c r="H2432" s="388"/>
      <c r="I2432" s="991"/>
      <c r="J2432" s="388"/>
      <c r="K2432" s="662"/>
      <c r="L2432" s="217"/>
      <c r="M2432" s="217"/>
      <c r="N2432" s="217"/>
      <c r="O2432" s="217"/>
      <c r="P2432" s="217"/>
      <c r="Q2432" s="217"/>
      <c r="R2432" s="217"/>
      <c r="S2432" s="688"/>
      <c r="T2432" s="394"/>
      <c r="U2432" s="765"/>
      <c r="V2432" s="765"/>
      <c r="W2432" s="765"/>
      <c r="X2432" s="765"/>
      <c r="Y2432" s="765"/>
      <c r="Z2432" s="765"/>
      <c r="AA2432" s="765"/>
      <c r="AB2432" s="765"/>
      <c r="AC2432" s="765"/>
      <c r="AD2432" s="765"/>
      <c r="AE2432" s="765"/>
      <c r="AF2432" s="765"/>
      <c r="AG2432" s="765"/>
      <c r="AH2432" s="765"/>
      <c r="AI2432" s="765"/>
      <c r="AJ2432" s="765"/>
      <c r="AK2432" s="765"/>
      <c r="AL2432" s="765"/>
      <c r="AM2432" s="765"/>
      <c r="AN2432" s="765"/>
      <c r="AO2432" s="765"/>
      <c r="AP2432" s="765"/>
      <c r="AQ2432" s="765"/>
      <c r="BC2432" s="962"/>
      <c r="BD2432" s="824"/>
    </row>
    <row r="2433" s="695" customFormat="1" customHeight="1" spans="1:56">
      <c r="A2433" s="513"/>
      <c r="B2433" s="213"/>
      <c r="C2433" s="799"/>
      <c r="D2433" s="409"/>
      <c r="E2433" s="952"/>
      <c r="F2433" s="1157"/>
      <c r="G2433" s="388"/>
      <c r="H2433" s="388"/>
      <c r="I2433" s="991"/>
      <c r="J2433" s="388"/>
      <c r="K2433" s="662"/>
      <c r="L2433" s="217"/>
      <c r="M2433" s="217"/>
      <c r="N2433" s="217"/>
      <c r="O2433" s="217"/>
      <c r="P2433" s="217"/>
      <c r="Q2433" s="217"/>
      <c r="R2433" s="217"/>
      <c r="S2433" s="688"/>
      <c r="T2433" s="394"/>
      <c r="U2433" s="765"/>
      <c r="V2433" s="765"/>
      <c r="W2433" s="765"/>
      <c r="X2433" s="765"/>
      <c r="Y2433" s="765"/>
      <c r="Z2433" s="765"/>
      <c r="AA2433" s="765"/>
      <c r="AB2433" s="765"/>
      <c r="AC2433" s="765"/>
      <c r="AD2433" s="765"/>
      <c r="AE2433" s="765"/>
      <c r="AF2433" s="765"/>
      <c r="AG2433" s="765"/>
      <c r="AH2433" s="765"/>
      <c r="AI2433" s="765"/>
      <c r="AJ2433" s="765"/>
      <c r="AK2433" s="765"/>
      <c r="AL2433" s="765"/>
      <c r="AM2433" s="765"/>
      <c r="AN2433" s="765"/>
      <c r="AO2433" s="765"/>
      <c r="AP2433" s="765"/>
      <c r="AQ2433" s="765"/>
      <c r="BC2433" s="962"/>
      <c r="BD2433" s="824"/>
    </row>
    <row r="2434" s="695" customFormat="1" customHeight="1" spans="1:56">
      <c r="A2434" s="513"/>
      <c r="B2434" s="213"/>
      <c r="C2434" s="799"/>
      <c r="D2434" s="409"/>
      <c r="E2434" s="952"/>
      <c r="F2434" s="1157"/>
      <c r="G2434" s="388"/>
      <c r="H2434" s="388"/>
      <c r="I2434" s="991"/>
      <c r="J2434" s="388"/>
      <c r="K2434" s="662"/>
      <c r="L2434" s="217"/>
      <c r="M2434" s="217"/>
      <c r="N2434" s="217"/>
      <c r="O2434" s="217"/>
      <c r="P2434" s="217"/>
      <c r="Q2434" s="217"/>
      <c r="R2434" s="217"/>
      <c r="S2434" s="688"/>
      <c r="T2434" s="394"/>
      <c r="U2434" s="765"/>
      <c r="V2434" s="765"/>
      <c r="W2434" s="765"/>
      <c r="X2434" s="765"/>
      <c r="Y2434" s="765"/>
      <c r="Z2434" s="765"/>
      <c r="AA2434" s="765"/>
      <c r="AB2434" s="765"/>
      <c r="AC2434" s="765"/>
      <c r="AD2434" s="765"/>
      <c r="AE2434" s="765"/>
      <c r="AF2434" s="765"/>
      <c r="AG2434" s="765"/>
      <c r="AH2434" s="765"/>
      <c r="AI2434" s="765"/>
      <c r="AJ2434" s="765"/>
      <c r="AK2434" s="765"/>
      <c r="AL2434" s="765"/>
      <c r="AM2434" s="765"/>
      <c r="AN2434" s="765"/>
      <c r="AO2434" s="765"/>
      <c r="AP2434" s="765"/>
      <c r="AQ2434" s="765"/>
      <c r="BC2434" s="962"/>
      <c r="BD2434" s="824"/>
    </row>
    <row r="2435" s="695" customFormat="1" customHeight="1" spans="1:56">
      <c r="A2435" s="513"/>
      <c r="B2435" s="213"/>
      <c r="C2435" s="799"/>
      <c r="D2435" s="409"/>
      <c r="E2435" s="952"/>
      <c r="F2435" s="1157"/>
      <c r="G2435" s="388"/>
      <c r="H2435" s="388"/>
      <c r="I2435" s="991"/>
      <c r="J2435" s="388"/>
      <c r="K2435" s="662"/>
      <c r="L2435" s="217"/>
      <c r="M2435" s="217"/>
      <c r="N2435" s="217"/>
      <c r="O2435" s="217"/>
      <c r="P2435" s="217"/>
      <c r="Q2435" s="217"/>
      <c r="R2435" s="217"/>
      <c r="S2435" s="688"/>
      <c r="T2435" s="359"/>
      <c r="U2435" s="765"/>
      <c r="V2435" s="765"/>
      <c r="W2435" s="765"/>
      <c r="X2435" s="765"/>
      <c r="Y2435" s="765"/>
      <c r="Z2435" s="765"/>
      <c r="AA2435" s="765"/>
      <c r="AB2435" s="765"/>
      <c r="AC2435" s="765"/>
      <c r="AD2435" s="765"/>
      <c r="AE2435" s="765"/>
      <c r="AF2435" s="765"/>
      <c r="AG2435" s="765"/>
      <c r="AH2435" s="765"/>
      <c r="AI2435" s="765"/>
      <c r="AJ2435" s="765"/>
      <c r="AK2435" s="765"/>
      <c r="AL2435" s="765"/>
      <c r="AM2435" s="765"/>
      <c r="AN2435" s="765"/>
      <c r="AO2435" s="765"/>
      <c r="AP2435" s="765"/>
      <c r="AQ2435" s="765"/>
      <c r="BC2435" s="962"/>
      <c r="BD2435" s="824"/>
    </row>
    <row r="2436" s="695" customFormat="1" customHeight="1" spans="1:56">
      <c r="A2436" s="513"/>
      <c r="B2436" s="213"/>
      <c r="C2436" s="799"/>
      <c r="D2436" s="409"/>
      <c r="E2436" s="952"/>
      <c r="F2436" s="1157"/>
      <c r="G2436" s="388"/>
      <c r="H2436" s="388"/>
      <c r="I2436" s="991"/>
      <c r="J2436" s="388"/>
      <c r="K2436" s="662"/>
      <c r="L2436" s="217"/>
      <c r="M2436" s="217"/>
      <c r="N2436" s="217"/>
      <c r="O2436" s="217"/>
      <c r="P2436" s="217"/>
      <c r="Q2436" s="217"/>
      <c r="R2436" s="217"/>
      <c r="S2436" s="688"/>
      <c r="T2436" s="394"/>
      <c r="U2436" s="765"/>
      <c r="V2436" s="765"/>
      <c r="W2436" s="765"/>
      <c r="X2436" s="765"/>
      <c r="Y2436" s="765"/>
      <c r="Z2436" s="765"/>
      <c r="AA2436" s="765"/>
      <c r="AB2436" s="765"/>
      <c r="AC2436" s="765"/>
      <c r="AD2436" s="765"/>
      <c r="AE2436" s="765"/>
      <c r="AF2436" s="765"/>
      <c r="AG2436" s="765"/>
      <c r="AH2436" s="765"/>
      <c r="AI2436" s="765"/>
      <c r="AJ2436" s="765"/>
      <c r="AK2436" s="765"/>
      <c r="AL2436" s="765"/>
      <c r="AM2436" s="765"/>
      <c r="AN2436" s="765"/>
      <c r="AO2436" s="765"/>
      <c r="AP2436" s="765"/>
      <c r="AQ2436" s="765"/>
      <c r="BC2436" s="962"/>
      <c r="BD2436" s="824"/>
    </row>
    <row r="2437" s="695" customFormat="1" customHeight="1" spans="1:56">
      <c r="A2437" s="513"/>
      <c r="B2437" s="213"/>
      <c r="C2437" s="799"/>
      <c r="D2437" s="409"/>
      <c r="E2437" s="952"/>
      <c r="F2437" s="1157"/>
      <c r="G2437" s="388"/>
      <c r="H2437" s="388"/>
      <c r="I2437" s="991"/>
      <c r="J2437" s="388"/>
      <c r="K2437" s="662"/>
      <c r="L2437" s="217"/>
      <c r="M2437" s="217"/>
      <c r="N2437" s="217"/>
      <c r="O2437" s="217"/>
      <c r="P2437" s="217"/>
      <c r="Q2437" s="217"/>
      <c r="R2437" s="217"/>
      <c r="S2437" s="688"/>
      <c r="T2437" s="394"/>
      <c r="U2437" s="765"/>
      <c r="V2437" s="765"/>
      <c r="W2437" s="765"/>
      <c r="X2437" s="765"/>
      <c r="Y2437" s="765"/>
      <c r="Z2437" s="765"/>
      <c r="AA2437" s="765"/>
      <c r="AB2437" s="765"/>
      <c r="AC2437" s="765"/>
      <c r="AD2437" s="765"/>
      <c r="AE2437" s="765"/>
      <c r="AF2437" s="765"/>
      <c r="AG2437" s="765"/>
      <c r="AH2437" s="765"/>
      <c r="AI2437" s="765"/>
      <c r="AJ2437" s="765"/>
      <c r="AK2437" s="765"/>
      <c r="AL2437" s="765"/>
      <c r="AM2437" s="765"/>
      <c r="AN2437" s="765"/>
      <c r="AO2437" s="765"/>
      <c r="AP2437" s="765"/>
      <c r="AQ2437" s="765"/>
      <c r="BC2437" s="962"/>
      <c r="BD2437" s="824"/>
    </row>
    <row r="2438" s="695" customFormat="1" customHeight="1" spans="1:56">
      <c r="A2438" s="513"/>
      <c r="B2438" s="213"/>
      <c r="C2438" s="799"/>
      <c r="D2438" s="409"/>
      <c r="E2438" s="952"/>
      <c r="F2438" s="1157"/>
      <c r="G2438" s="388"/>
      <c r="H2438" s="388"/>
      <c r="I2438" s="991"/>
      <c r="J2438" s="388"/>
      <c r="K2438" s="662"/>
      <c r="L2438" s="217"/>
      <c r="M2438" s="217"/>
      <c r="N2438" s="217"/>
      <c r="O2438" s="217"/>
      <c r="P2438" s="217"/>
      <c r="Q2438" s="217"/>
      <c r="R2438" s="217"/>
      <c r="S2438" s="688"/>
      <c r="T2438" s="394"/>
      <c r="U2438" s="765"/>
      <c r="V2438" s="765"/>
      <c r="W2438" s="765"/>
      <c r="X2438" s="765"/>
      <c r="Y2438" s="765"/>
      <c r="Z2438" s="765"/>
      <c r="AA2438" s="765"/>
      <c r="AB2438" s="765"/>
      <c r="AC2438" s="765"/>
      <c r="AD2438" s="765"/>
      <c r="AE2438" s="765"/>
      <c r="AF2438" s="765"/>
      <c r="AG2438" s="765"/>
      <c r="AH2438" s="765"/>
      <c r="AI2438" s="765"/>
      <c r="AJ2438" s="765"/>
      <c r="AK2438" s="765"/>
      <c r="AL2438" s="765"/>
      <c r="AM2438" s="765"/>
      <c r="AN2438" s="765"/>
      <c r="AO2438" s="765"/>
      <c r="AP2438" s="765"/>
      <c r="AQ2438" s="765"/>
      <c r="BC2438" s="962"/>
      <c r="BD2438" s="824"/>
    </row>
    <row r="2439" s="695" customFormat="1" customHeight="1" spans="1:56">
      <c r="A2439" s="513"/>
      <c r="B2439" s="213"/>
      <c r="C2439" s="799"/>
      <c r="D2439" s="409"/>
      <c r="E2439" s="952"/>
      <c r="F2439" s="1157"/>
      <c r="G2439" s="388"/>
      <c r="H2439" s="388"/>
      <c r="I2439" s="991"/>
      <c r="J2439" s="388"/>
      <c r="K2439" s="662"/>
      <c r="L2439" s="217"/>
      <c r="M2439" s="217"/>
      <c r="N2439" s="217"/>
      <c r="O2439" s="217"/>
      <c r="P2439" s="217"/>
      <c r="Q2439" s="217"/>
      <c r="R2439" s="217"/>
      <c r="S2439" s="688"/>
      <c r="T2439" s="359"/>
      <c r="U2439" s="765"/>
      <c r="V2439" s="765"/>
      <c r="W2439" s="765"/>
      <c r="X2439" s="765"/>
      <c r="Y2439" s="765"/>
      <c r="Z2439" s="765"/>
      <c r="AA2439" s="765"/>
      <c r="AB2439" s="765"/>
      <c r="AC2439" s="765"/>
      <c r="AD2439" s="765"/>
      <c r="AE2439" s="765"/>
      <c r="AF2439" s="765"/>
      <c r="AG2439" s="765"/>
      <c r="AH2439" s="765"/>
      <c r="AI2439" s="765"/>
      <c r="AJ2439" s="765"/>
      <c r="AK2439" s="765"/>
      <c r="AL2439" s="765"/>
      <c r="AM2439" s="765"/>
      <c r="AN2439" s="765"/>
      <c r="AO2439" s="765"/>
      <c r="AP2439" s="765"/>
      <c r="AQ2439" s="765"/>
      <c r="BC2439" s="962"/>
      <c r="BD2439" s="824"/>
    </row>
    <row r="2440" s="695" customFormat="1" customHeight="1" spans="1:56">
      <c r="A2440" s="513"/>
      <c r="B2440" s="213"/>
      <c r="C2440" s="799"/>
      <c r="D2440" s="409"/>
      <c r="E2440" s="952"/>
      <c r="F2440" s="1157"/>
      <c r="G2440" s="388"/>
      <c r="H2440" s="388"/>
      <c r="I2440" s="991"/>
      <c r="J2440" s="388"/>
      <c r="K2440" s="662"/>
      <c r="L2440" s="217"/>
      <c r="M2440" s="217"/>
      <c r="N2440" s="217"/>
      <c r="O2440" s="217"/>
      <c r="P2440" s="217"/>
      <c r="Q2440" s="217"/>
      <c r="R2440" s="217"/>
      <c r="S2440" s="688"/>
      <c r="T2440" s="394"/>
      <c r="U2440" s="765"/>
      <c r="V2440" s="765"/>
      <c r="W2440" s="765"/>
      <c r="X2440" s="765"/>
      <c r="Y2440" s="765"/>
      <c r="Z2440" s="765"/>
      <c r="AA2440" s="765"/>
      <c r="AB2440" s="765"/>
      <c r="AC2440" s="765"/>
      <c r="AD2440" s="765"/>
      <c r="AE2440" s="765"/>
      <c r="AF2440" s="765"/>
      <c r="AG2440" s="765"/>
      <c r="AH2440" s="765"/>
      <c r="AI2440" s="765"/>
      <c r="AJ2440" s="765"/>
      <c r="AK2440" s="765"/>
      <c r="AL2440" s="765"/>
      <c r="AM2440" s="765"/>
      <c r="AN2440" s="765"/>
      <c r="AO2440" s="765"/>
      <c r="AP2440" s="765"/>
      <c r="AQ2440" s="765"/>
      <c r="BC2440" s="962"/>
      <c r="BD2440" s="824"/>
    </row>
    <row r="2441" s="695" customFormat="1" customHeight="1" spans="1:56">
      <c r="A2441" s="513"/>
      <c r="B2441" s="213"/>
      <c r="C2441" s="799"/>
      <c r="D2441" s="409"/>
      <c r="E2441" s="952"/>
      <c r="F2441" s="1157"/>
      <c r="G2441" s="388"/>
      <c r="H2441" s="388"/>
      <c r="I2441" s="991"/>
      <c r="J2441" s="388"/>
      <c r="K2441" s="662"/>
      <c r="L2441" s="217"/>
      <c r="M2441" s="217"/>
      <c r="N2441" s="217"/>
      <c r="O2441" s="217"/>
      <c r="P2441" s="217"/>
      <c r="Q2441" s="217"/>
      <c r="R2441" s="217"/>
      <c r="S2441" s="688"/>
      <c r="T2441" s="394"/>
      <c r="U2441" s="765"/>
      <c r="V2441" s="765"/>
      <c r="W2441" s="765"/>
      <c r="X2441" s="765"/>
      <c r="Y2441" s="765"/>
      <c r="Z2441" s="765"/>
      <c r="AA2441" s="765"/>
      <c r="AB2441" s="765"/>
      <c r="AC2441" s="765"/>
      <c r="AD2441" s="765"/>
      <c r="AE2441" s="765"/>
      <c r="AF2441" s="765"/>
      <c r="AG2441" s="765"/>
      <c r="AH2441" s="765"/>
      <c r="AI2441" s="765"/>
      <c r="AJ2441" s="765"/>
      <c r="AK2441" s="765"/>
      <c r="AL2441" s="765"/>
      <c r="AM2441" s="765"/>
      <c r="AN2441" s="765"/>
      <c r="AO2441" s="765"/>
      <c r="AP2441" s="765"/>
      <c r="AQ2441" s="765"/>
      <c r="BC2441" s="962"/>
      <c r="BD2441" s="824"/>
    </row>
    <row r="2442" s="695" customFormat="1" customHeight="1" spans="1:56">
      <c r="A2442" s="513"/>
      <c r="B2442" s="213"/>
      <c r="C2442" s="799"/>
      <c r="D2442" s="409"/>
      <c r="E2442" s="952"/>
      <c r="F2442" s="1157"/>
      <c r="G2442" s="388"/>
      <c r="H2442" s="388"/>
      <c r="I2442" s="991"/>
      <c r="J2442" s="388"/>
      <c r="K2442" s="662"/>
      <c r="L2442" s="217"/>
      <c r="M2442" s="217"/>
      <c r="N2442" s="217"/>
      <c r="O2442" s="217"/>
      <c r="P2442" s="217"/>
      <c r="Q2442" s="217"/>
      <c r="R2442" s="217"/>
      <c r="S2442" s="688"/>
      <c r="T2442" s="359"/>
      <c r="U2442" s="765"/>
      <c r="V2442" s="765"/>
      <c r="W2442" s="765"/>
      <c r="X2442" s="765"/>
      <c r="Y2442" s="765"/>
      <c r="Z2442" s="765"/>
      <c r="AA2442" s="765"/>
      <c r="AB2442" s="765"/>
      <c r="AC2442" s="765"/>
      <c r="AD2442" s="765"/>
      <c r="AE2442" s="765"/>
      <c r="AF2442" s="765"/>
      <c r="AG2442" s="765"/>
      <c r="AH2442" s="765"/>
      <c r="AI2442" s="765"/>
      <c r="AJ2442" s="765"/>
      <c r="AK2442" s="765"/>
      <c r="AL2442" s="765"/>
      <c r="AM2442" s="765"/>
      <c r="AN2442" s="765"/>
      <c r="AO2442" s="765"/>
      <c r="AP2442" s="765"/>
      <c r="AQ2442" s="765"/>
      <c r="BC2442" s="962"/>
      <c r="BD2442" s="824"/>
    </row>
    <row r="2443" s="695" customFormat="1" customHeight="1" spans="1:56">
      <c r="A2443" s="513"/>
      <c r="B2443" s="213"/>
      <c r="C2443" s="799"/>
      <c r="D2443" s="409"/>
      <c r="E2443" s="952"/>
      <c r="F2443" s="1157"/>
      <c r="G2443" s="388"/>
      <c r="H2443" s="388"/>
      <c r="I2443" s="991"/>
      <c r="J2443" s="388"/>
      <c r="K2443" s="662"/>
      <c r="L2443" s="217"/>
      <c r="M2443" s="217"/>
      <c r="N2443" s="217"/>
      <c r="O2443" s="217"/>
      <c r="P2443" s="217"/>
      <c r="Q2443" s="217"/>
      <c r="R2443" s="217"/>
      <c r="S2443" s="688"/>
      <c r="T2443" s="394"/>
      <c r="U2443" s="765"/>
      <c r="V2443" s="765"/>
      <c r="W2443" s="765"/>
      <c r="X2443" s="765"/>
      <c r="Y2443" s="765"/>
      <c r="Z2443" s="765"/>
      <c r="AA2443" s="765"/>
      <c r="AB2443" s="765"/>
      <c r="AC2443" s="765"/>
      <c r="AD2443" s="765"/>
      <c r="AE2443" s="765"/>
      <c r="AF2443" s="765"/>
      <c r="AG2443" s="765"/>
      <c r="AH2443" s="765"/>
      <c r="AI2443" s="765"/>
      <c r="AJ2443" s="765"/>
      <c r="AK2443" s="765"/>
      <c r="AL2443" s="765"/>
      <c r="AM2443" s="765"/>
      <c r="AN2443" s="765"/>
      <c r="AO2443" s="765"/>
      <c r="AP2443" s="765"/>
      <c r="AQ2443" s="765"/>
      <c r="BC2443" s="23"/>
      <c r="BD2443" s="824"/>
    </row>
    <row r="2444" s="695" customFormat="1" customHeight="1" spans="1:56">
      <c r="A2444" s="513"/>
      <c r="B2444" s="213"/>
      <c r="C2444" s="799"/>
      <c r="D2444" s="409"/>
      <c r="E2444" s="952"/>
      <c r="F2444" s="1157"/>
      <c r="G2444" s="388"/>
      <c r="H2444" s="388"/>
      <c r="I2444" s="991"/>
      <c r="J2444" s="388"/>
      <c r="K2444" s="662"/>
      <c r="L2444" s="217"/>
      <c r="M2444" s="217"/>
      <c r="N2444" s="217"/>
      <c r="O2444" s="217"/>
      <c r="P2444" s="217"/>
      <c r="Q2444" s="217"/>
      <c r="R2444" s="217"/>
      <c r="S2444" s="688"/>
      <c r="T2444" s="359"/>
      <c r="U2444" s="765"/>
      <c r="V2444" s="765"/>
      <c r="W2444" s="765"/>
      <c r="X2444" s="765"/>
      <c r="Y2444" s="765"/>
      <c r="Z2444" s="765"/>
      <c r="AA2444" s="765"/>
      <c r="AB2444" s="765"/>
      <c r="AC2444" s="765"/>
      <c r="AD2444" s="765"/>
      <c r="AE2444" s="765"/>
      <c r="AF2444" s="765"/>
      <c r="AG2444" s="765"/>
      <c r="AH2444" s="765"/>
      <c r="AI2444" s="765"/>
      <c r="AJ2444" s="765"/>
      <c r="AK2444" s="765"/>
      <c r="AL2444" s="765"/>
      <c r="AM2444" s="765"/>
      <c r="AN2444" s="765"/>
      <c r="AO2444" s="765"/>
      <c r="AP2444" s="765"/>
      <c r="AQ2444" s="765"/>
      <c r="BC2444" s="962"/>
      <c r="BD2444" s="1124"/>
    </row>
    <row r="2445" s="695" customFormat="1" customHeight="1" spans="1:56">
      <c r="A2445" s="513"/>
      <c r="B2445" s="213"/>
      <c r="C2445" s="799"/>
      <c r="D2445" s="409"/>
      <c r="E2445" s="952"/>
      <c r="F2445" s="1157"/>
      <c r="G2445" s="388"/>
      <c r="H2445" s="388"/>
      <c r="I2445" s="991"/>
      <c r="J2445" s="388"/>
      <c r="K2445" s="662"/>
      <c r="L2445" s="217"/>
      <c r="M2445" s="217"/>
      <c r="N2445" s="217"/>
      <c r="O2445" s="217"/>
      <c r="P2445" s="217"/>
      <c r="Q2445" s="217"/>
      <c r="R2445" s="217"/>
      <c r="S2445" s="688"/>
      <c r="T2445" s="394"/>
      <c r="U2445" s="765"/>
      <c r="V2445" s="765"/>
      <c r="W2445" s="765"/>
      <c r="X2445" s="765"/>
      <c r="Y2445" s="765"/>
      <c r="Z2445" s="765"/>
      <c r="AA2445" s="765"/>
      <c r="AB2445" s="765"/>
      <c r="AC2445" s="765"/>
      <c r="AD2445" s="765"/>
      <c r="AE2445" s="765"/>
      <c r="AF2445" s="765"/>
      <c r="AG2445" s="765"/>
      <c r="AH2445" s="765"/>
      <c r="AI2445" s="765"/>
      <c r="AJ2445" s="765"/>
      <c r="AK2445" s="765"/>
      <c r="AL2445" s="765"/>
      <c r="AM2445" s="765"/>
      <c r="AN2445" s="765"/>
      <c r="AO2445" s="765"/>
      <c r="AP2445" s="765"/>
      <c r="AQ2445" s="765"/>
      <c r="BC2445" s="962"/>
      <c r="BD2445" s="824"/>
    </row>
    <row r="2446" s="695" customFormat="1" customHeight="1" spans="1:56">
      <c r="A2446" s="513"/>
      <c r="B2446" s="213"/>
      <c r="C2446" s="799"/>
      <c r="D2446" s="409"/>
      <c r="E2446" s="952"/>
      <c r="F2446" s="1157"/>
      <c r="G2446" s="388"/>
      <c r="H2446" s="388"/>
      <c r="I2446" s="991"/>
      <c r="J2446" s="388"/>
      <c r="K2446" s="662"/>
      <c r="L2446" s="217"/>
      <c r="M2446" s="217"/>
      <c r="N2446" s="217"/>
      <c r="O2446" s="217"/>
      <c r="P2446" s="217"/>
      <c r="Q2446" s="217"/>
      <c r="R2446" s="217"/>
      <c r="S2446" s="688"/>
      <c r="T2446" s="394"/>
      <c r="U2446" s="765"/>
      <c r="V2446" s="765"/>
      <c r="W2446" s="765"/>
      <c r="X2446" s="765"/>
      <c r="Y2446" s="765"/>
      <c r="Z2446" s="765"/>
      <c r="AA2446" s="765"/>
      <c r="AB2446" s="765"/>
      <c r="AC2446" s="765"/>
      <c r="AD2446" s="765"/>
      <c r="AE2446" s="765"/>
      <c r="AF2446" s="765"/>
      <c r="AG2446" s="765"/>
      <c r="AH2446" s="765"/>
      <c r="AI2446" s="765"/>
      <c r="AJ2446" s="765"/>
      <c r="AK2446" s="765"/>
      <c r="AL2446" s="765"/>
      <c r="AM2446" s="765"/>
      <c r="AN2446" s="765"/>
      <c r="AO2446" s="765"/>
      <c r="AP2446" s="765"/>
      <c r="AQ2446" s="765"/>
      <c r="BC2446" s="962"/>
      <c r="BD2446" s="824"/>
    </row>
    <row r="2447" s="695" customFormat="1" customHeight="1" spans="1:56">
      <c r="A2447" s="513"/>
      <c r="B2447" s="213"/>
      <c r="C2447" s="799"/>
      <c r="D2447" s="409"/>
      <c r="E2447" s="952"/>
      <c r="F2447" s="1157"/>
      <c r="G2447" s="388"/>
      <c r="H2447" s="388"/>
      <c r="I2447" s="991"/>
      <c r="J2447" s="388"/>
      <c r="K2447" s="662"/>
      <c r="L2447" s="217"/>
      <c r="M2447" s="217"/>
      <c r="N2447" s="217"/>
      <c r="O2447" s="217"/>
      <c r="P2447" s="217"/>
      <c r="Q2447" s="217"/>
      <c r="R2447" s="217"/>
      <c r="S2447" s="688"/>
      <c r="T2447" s="394"/>
      <c r="U2447" s="765"/>
      <c r="V2447" s="765"/>
      <c r="W2447" s="765"/>
      <c r="X2447" s="765"/>
      <c r="Y2447" s="765"/>
      <c r="Z2447" s="765"/>
      <c r="AA2447" s="765"/>
      <c r="AB2447" s="765"/>
      <c r="AC2447" s="765"/>
      <c r="AD2447" s="765"/>
      <c r="AE2447" s="765"/>
      <c r="AF2447" s="765"/>
      <c r="AG2447" s="765"/>
      <c r="AH2447" s="765"/>
      <c r="AI2447" s="765"/>
      <c r="AJ2447" s="765"/>
      <c r="AK2447" s="765"/>
      <c r="AL2447" s="765"/>
      <c r="AM2447" s="765"/>
      <c r="AN2447" s="765"/>
      <c r="AO2447" s="765"/>
      <c r="AP2447" s="765"/>
      <c r="AQ2447" s="765"/>
      <c r="BC2447" s="962"/>
      <c r="BD2447" s="824"/>
    </row>
    <row r="2448" s="695" customFormat="1" customHeight="1" spans="1:56">
      <c r="A2448" s="513"/>
      <c r="B2448" s="213"/>
      <c r="C2448" s="799"/>
      <c r="D2448" s="409"/>
      <c r="E2448" s="952"/>
      <c r="F2448" s="1157"/>
      <c r="G2448" s="388"/>
      <c r="H2448" s="388"/>
      <c r="I2448" s="991"/>
      <c r="J2448" s="388"/>
      <c r="K2448" s="662"/>
      <c r="L2448" s="217"/>
      <c r="M2448" s="217"/>
      <c r="N2448" s="217"/>
      <c r="O2448" s="217"/>
      <c r="P2448" s="217"/>
      <c r="Q2448" s="217"/>
      <c r="R2448" s="217"/>
      <c r="S2448" s="688"/>
      <c r="T2448" s="394"/>
      <c r="U2448" s="765"/>
      <c r="V2448" s="765"/>
      <c r="W2448" s="765"/>
      <c r="X2448" s="765"/>
      <c r="Y2448" s="765"/>
      <c r="Z2448" s="765"/>
      <c r="AA2448" s="765"/>
      <c r="AB2448" s="765"/>
      <c r="AC2448" s="765"/>
      <c r="AD2448" s="765"/>
      <c r="AE2448" s="765"/>
      <c r="AF2448" s="765"/>
      <c r="AG2448" s="765"/>
      <c r="AH2448" s="765"/>
      <c r="AI2448" s="765"/>
      <c r="AJ2448" s="765"/>
      <c r="AK2448" s="765"/>
      <c r="AL2448" s="765"/>
      <c r="AM2448" s="765"/>
      <c r="AN2448" s="765"/>
      <c r="AO2448" s="765"/>
      <c r="AP2448" s="765"/>
      <c r="AQ2448" s="765"/>
      <c r="BC2448" s="962"/>
      <c r="BD2448" s="824"/>
    </row>
    <row r="2449" s="695" customFormat="1" customHeight="1" spans="1:56">
      <c r="A2449" s="513"/>
      <c r="B2449" s="213"/>
      <c r="C2449" s="799"/>
      <c r="D2449" s="409"/>
      <c r="E2449" s="952"/>
      <c r="F2449" s="1157"/>
      <c r="G2449" s="388"/>
      <c r="H2449" s="388"/>
      <c r="I2449" s="991"/>
      <c r="J2449" s="388"/>
      <c r="K2449" s="662"/>
      <c r="L2449" s="217"/>
      <c r="M2449" s="217"/>
      <c r="N2449" s="217"/>
      <c r="O2449" s="217"/>
      <c r="P2449" s="217"/>
      <c r="Q2449" s="217"/>
      <c r="R2449" s="217"/>
      <c r="S2449" s="688"/>
      <c r="T2449" s="394"/>
      <c r="U2449" s="765"/>
      <c r="V2449" s="765"/>
      <c r="W2449" s="765"/>
      <c r="X2449" s="765"/>
      <c r="Y2449" s="765"/>
      <c r="Z2449" s="765"/>
      <c r="AA2449" s="765"/>
      <c r="AB2449" s="765"/>
      <c r="AC2449" s="765"/>
      <c r="AD2449" s="765"/>
      <c r="AE2449" s="765"/>
      <c r="AF2449" s="765"/>
      <c r="AG2449" s="765"/>
      <c r="AH2449" s="765"/>
      <c r="AI2449" s="765"/>
      <c r="AJ2449" s="765"/>
      <c r="AK2449" s="765"/>
      <c r="AL2449" s="765"/>
      <c r="AM2449" s="765"/>
      <c r="AN2449" s="765"/>
      <c r="AO2449" s="765"/>
      <c r="AP2449" s="765"/>
      <c r="AQ2449" s="765"/>
      <c r="BC2449" s="962"/>
      <c r="BD2449" s="824"/>
    </row>
    <row r="2450" s="695" customFormat="1" customHeight="1" spans="1:56">
      <c r="A2450" s="513"/>
      <c r="B2450" s="213"/>
      <c r="C2450" s="799"/>
      <c r="D2450" s="409"/>
      <c r="E2450" s="952"/>
      <c r="F2450" s="1157"/>
      <c r="G2450" s="388"/>
      <c r="H2450" s="388"/>
      <c r="I2450" s="991"/>
      <c r="J2450" s="388"/>
      <c r="K2450" s="662"/>
      <c r="L2450" s="217"/>
      <c r="M2450" s="217"/>
      <c r="N2450" s="217"/>
      <c r="O2450" s="217"/>
      <c r="P2450" s="217"/>
      <c r="Q2450" s="217"/>
      <c r="R2450" s="217"/>
      <c r="S2450" s="688"/>
      <c r="T2450" s="679"/>
      <c r="U2450" s="765"/>
      <c r="V2450" s="765"/>
      <c r="W2450" s="765"/>
      <c r="X2450" s="765"/>
      <c r="Y2450" s="765"/>
      <c r="Z2450" s="765"/>
      <c r="AA2450" s="765"/>
      <c r="AB2450" s="765"/>
      <c r="AC2450" s="765"/>
      <c r="AD2450" s="765"/>
      <c r="AE2450" s="765"/>
      <c r="AF2450" s="765"/>
      <c r="AG2450" s="765"/>
      <c r="AH2450" s="765"/>
      <c r="AI2450" s="765"/>
      <c r="AJ2450" s="765"/>
      <c r="AK2450" s="765"/>
      <c r="AL2450" s="765"/>
      <c r="AM2450" s="765"/>
      <c r="AN2450" s="765"/>
      <c r="AO2450" s="765"/>
      <c r="AP2450" s="765"/>
      <c r="AQ2450" s="765"/>
      <c r="BC2450" s="962"/>
      <c r="BD2450" s="824"/>
    </row>
    <row r="2451" s="695" customFormat="1" customHeight="1" spans="1:56">
      <c r="A2451" s="513"/>
      <c r="B2451" s="213"/>
      <c r="C2451" s="799"/>
      <c r="D2451" s="409"/>
      <c r="E2451" s="952"/>
      <c r="F2451" s="1157"/>
      <c r="G2451" s="388"/>
      <c r="H2451" s="388"/>
      <c r="I2451" s="991"/>
      <c r="J2451" s="388"/>
      <c r="K2451" s="662"/>
      <c r="L2451" s="217"/>
      <c r="M2451" s="217"/>
      <c r="N2451" s="217"/>
      <c r="O2451" s="217"/>
      <c r="P2451" s="217"/>
      <c r="Q2451" s="217"/>
      <c r="R2451" s="217"/>
      <c r="S2451" s="688"/>
      <c r="T2451" s="394"/>
      <c r="U2451" s="765"/>
      <c r="V2451" s="765"/>
      <c r="W2451" s="765"/>
      <c r="X2451" s="765"/>
      <c r="Y2451" s="765"/>
      <c r="Z2451" s="765"/>
      <c r="AA2451" s="765"/>
      <c r="AB2451" s="765"/>
      <c r="AC2451" s="765"/>
      <c r="AD2451" s="765"/>
      <c r="AE2451" s="765"/>
      <c r="AF2451" s="765"/>
      <c r="AG2451" s="765"/>
      <c r="AH2451" s="765"/>
      <c r="AI2451" s="765"/>
      <c r="AJ2451" s="765"/>
      <c r="AK2451" s="765"/>
      <c r="AL2451" s="765"/>
      <c r="AM2451" s="765"/>
      <c r="AN2451" s="765"/>
      <c r="AO2451" s="765"/>
      <c r="AP2451" s="765"/>
      <c r="AQ2451" s="765"/>
      <c r="BC2451" s="962"/>
      <c r="BD2451" s="824"/>
    </row>
    <row r="2452" s="695" customFormat="1" customHeight="1" spans="1:56">
      <c r="A2452" s="513"/>
      <c r="B2452" s="213"/>
      <c r="C2452" s="799"/>
      <c r="D2452" s="409"/>
      <c r="E2452" s="952"/>
      <c r="F2452" s="1157"/>
      <c r="G2452" s="388"/>
      <c r="H2452" s="388"/>
      <c r="I2452" s="991"/>
      <c r="J2452" s="388"/>
      <c r="K2452" s="662"/>
      <c r="L2452" s="217"/>
      <c r="M2452" s="217"/>
      <c r="N2452" s="217"/>
      <c r="O2452" s="217"/>
      <c r="P2452" s="217"/>
      <c r="Q2452" s="217"/>
      <c r="R2452" s="217"/>
      <c r="S2452" s="688"/>
      <c r="T2452" s="394"/>
      <c r="U2452" s="765"/>
      <c r="V2452" s="765"/>
      <c r="W2452" s="765"/>
      <c r="X2452" s="765"/>
      <c r="Y2452" s="765"/>
      <c r="Z2452" s="765"/>
      <c r="AA2452" s="765"/>
      <c r="AB2452" s="765"/>
      <c r="AC2452" s="765"/>
      <c r="AD2452" s="765"/>
      <c r="AE2452" s="765"/>
      <c r="AF2452" s="765"/>
      <c r="AG2452" s="765"/>
      <c r="AH2452" s="765"/>
      <c r="AI2452" s="765"/>
      <c r="AJ2452" s="765"/>
      <c r="AK2452" s="765"/>
      <c r="AL2452" s="765"/>
      <c r="AM2452" s="765"/>
      <c r="AN2452" s="765"/>
      <c r="AO2452" s="765"/>
      <c r="AP2452" s="765"/>
      <c r="AQ2452" s="765"/>
      <c r="BC2452" s="962"/>
      <c r="BD2452" s="824"/>
    </row>
    <row r="2453" s="695" customFormat="1" customHeight="1" spans="1:56">
      <c r="A2453" s="513"/>
      <c r="B2453" s="213"/>
      <c r="C2453" s="799"/>
      <c r="D2453" s="409"/>
      <c r="E2453" s="952"/>
      <c r="F2453" s="1157"/>
      <c r="G2453" s="388"/>
      <c r="H2453" s="388"/>
      <c r="I2453" s="991"/>
      <c r="J2453" s="388"/>
      <c r="K2453" s="662"/>
      <c r="L2453" s="217"/>
      <c r="M2453" s="217"/>
      <c r="N2453" s="217"/>
      <c r="O2453" s="217"/>
      <c r="P2453" s="217"/>
      <c r="Q2453" s="217"/>
      <c r="R2453" s="217"/>
      <c r="S2453" s="688"/>
      <c r="T2453" s="359"/>
      <c r="U2453" s="765"/>
      <c r="V2453" s="765"/>
      <c r="W2453" s="765"/>
      <c r="X2453" s="765"/>
      <c r="Y2453" s="765"/>
      <c r="Z2453" s="765"/>
      <c r="AA2453" s="765"/>
      <c r="AB2453" s="765"/>
      <c r="AC2453" s="765"/>
      <c r="AD2453" s="765"/>
      <c r="AE2453" s="765"/>
      <c r="AF2453" s="765"/>
      <c r="AG2453" s="765"/>
      <c r="AH2453" s="765"/>
      <c r="AI2453" s="765"/>
      <c r="AJ2453" s="765"/>
      <c r="AK2453" s="765"/>
      <c r="AL2453" s="765"/>
      <c r="AM2453" s="765"/>
      <c r="AN2453" s="765"/>
      <c r="AO2453" s="765"/>
      <c r="AP2453" s="765"/>
      <c r="AQ2453" s="765"/>
      <c r="BC2453" s="962"/>
      <c r="BD2453" s="824"/>
    </row>
    <row r="2454" s="695" customFormat="1" customHeight="1" spans="1:56">
      <c r="A2454" s="513"/>
      <c r="B2454" s="213"/>
      <c r="C2454" s="1198"/>
      <c r="D2454" s="409"/>
      <c r="E2454" s="952"/>
      <c r="F2454" s="1157"/>
      <c r="G2454" s="388"/>
      <c r="H2454" s="388"/>
      <c r="I2454" s="991"/>
      <c r="J2454" s="388"/>
      <c r="K2454" s="662"/>
      <c r="L2454" s="388"/>
      <c r="M2454" s="388"/>
      <c r="N2454" s="217"/>
      <c r="O2454" s="215"/>
      <c r="P2454" s="388"/>
      <c r="Q2454" s="388"/>
      <c r="R2454" s="215"/>
      <c r="S2454" s="1158"/>
      <c r="T2454" s="359"/>
      <c r="U2454" s="765"/>
      <c r="V2454" s="765"/>
      <c r="W2454" s="765"/>
      <c r="X2454" s="765"/>
      <c r="Y2454" s="765"/>
      <c r="Z2454" s="765"/>
      <c r="AA2454" s="765"/>
      <c r="AB2454" s="765"/>
      <c r="AC2454" s="765"/>
      <c r="AD2454" s="765"/>
      <c r="AE2454" s="765"/>
      <c r="AF2454" s="765"/>
      <c r="AG2454" s="765"/>
      <c r="AH2454" s="765"/>
      <c r="AI2454" s="765"/>
      <c r="AJ2454" s="765"/>
      <c r="AK2454" s="765"/>
      <c r="AL2454" s="765"/>
      <c r="AM2454" s="765"/>
      <c r="AN2454" s="765"/>
      <c r="AO2454" s="765"/>
      <c r="AP2454" s="765"/>
      <c r="AQ2454" s="765"/>
      <c r="BC2454" s="962"/>
      <c r="BD2454" s="824"/>
    </row>
    <row r="2455" s="695" customFormat="1" customHeight="1" spans="1:56">
      <c r="A2455" s="513"/>
      <c r="B2455" s="213"/>
      <c r="C2455" s="1198"/>
      <c r="D2455" s="409"/>
      <c r="E2455" s="952"/>
      <c r="F2455" s="1157"/>
      <c r="G2455" s="388"/>
      <c r="H2455" s="388"/>
      <c r="I2455" s="991"/>
      <c r="J2455" s="388"/>
      <c r="K2455" s="662"/>
      <c r="L2455" s="388"/>
      <c r="M2455" s="388"/>
      <c r="N2455" s="217"/>
      <c r="O2455" s="215"/>
      <c r="P2455" s="388"/>
      <c r="Q2455" s="388"/>
      <c r="R2455" s="215"/>
      <c r="S2455" s="1158"/>
      <c r="T2455" s="359"/>
      <c r="U2455" s="765"/>
      <c r="V2455" s="765"/>
      <c r="W2455" s="765"/>
      <c r="X2455" s="765"/>
      <c r="Y2455" s="765"/>
      <c r="Z2455" s="765"/>
      <c r="AA2455" s="765"/>
      <c r="AB2455" s="765"/>
      <c r="AC2455" s="765"/>
      <c r="AD2455" s="765"/>
      <c r="AE2455" s="765"/>
      <c r="AF2455" s="765"/>
      <c r="AG2455" s="765"/>
      <c r="AH2455" s="765"/>
      <c r="AI2455" s="765"/>
      <c r="AJ2455" s="765"/>
      <c r="AK2455" s="765"/>
      <c r="AL2455" s="765"/>
      <c r="AM2455" s="765"/>
      <c r="AN2455" s="765"/>
      <c r="AO2455" s="765"/>
      <c r="AP2455" s="765"/>
      <c r="AQ2455" s="765"/>
      <c r="BC2455" s="962"/>
      <c r="BD2455" s="824"/>
    </row>
    <row r="2456" s="695" customFormat="1" customHeight="1" spans="1:56">
      <c r="A2456" s="513"/>
      <c r="B2456" s="213"/>
      <c r="C2456" s="1198"/>
      <c r="D2456" s="409"/>
      <c r="E2456" s="952"/>
      <c r="F2456" s="1157"/>
      <c r="G2456" s="388"/>
      <c r="H2456" s="388"/>
      <c r="I2456" s="991"/>
      <c r="J2456" s="388"/>
      <c r="K2456" s="662"/>
      <c r="L2456" s="217"/>
      <c r="M2456" s="388"/>
      <c r="N2456" s="217"/>
      <c r="O2456" s="215"/>
      <c r="P2456" s="388"/>
      <c r="Q2456" s="388"/>
      <c r="R2456" s="215"/>
      <c r="S2456" s="1158"/>
      <c r="T2456" s="394"/>
      <c r="U2456" s="765"/>
      <c r="V2456" s="765"/>
      <c r="W2456" s="765"/>
      <c r="X2456" s="765"/>
      <c r="Y2456" s="765"/>
      <c r="Z2456" s="765"/>
      <c r="AA2456" s="765"/>
      <c r="AB2456" s="765"/>
      <c r="AC2456" s="765"/>
      <c r="AD2456" s="765"/>
      <c r="AE2456" s="765"/>
      <c r="AF2456" s="765"/>
      <c r="AG2456" s="765"/>
      <c r="AH2456" s="765"/>
      <c r="AI2456" s="765"/>
      <c r="AJ2456" s="765"/>
      <c r="AK2456" s="765"/>
      <c r="AL2456" s="765"/>
      <c r="AM2456" s="765"/>
      <c r="AN2456" s="765"/>
      <c r="AO2456" s="765"/>
      <c r="AP2456" s="765"/>
      <c r="AQ2456" s="765"/>
      <c r="BC2456" s="962"/>
      <c r="BD2456" s="824"/>
    </row>
    <row r="2457" s="695" customFormat="1" customHeight="1" spans="1:56">
      <c r="A2457" s="513"/>
      <c r="B2457" s="213"/>
      <c r="C2457" s="1198"/>
      <c r="D2457" s="409"/>
      <c r="E2457" s="952"/>
      <c r="F2457" s="1157"/>
      <c r="G2457" s="388"/>
      <c r="H2457" s="388"/>
      <c r="I2457" s="991"/>
      <c r="J2457" s="388"/>
      <c r="K2457" s="662"/>
      <c r="L2457" s="388"/>
      <c r="M2457" s="388"/>
      <c r="N2457" s="217"/>
      <c r="O2457" s="215"/>
      <c r="P2457" s="388"/>
      <c r="Q2457" s="388"/>
      <c r="R2457" s="215"/>
      <c r="S2457" s="1158"/>
      <c r="T2457" s="359"/>
      <c r="U2457" s="765"/>
      <c r="V2457" s="765"/>
      <c r="W2457" s="765"/>
      <c r="X2457" s="765"/>
      <c r="Y2457" s="765"/>
      <c r="Z2457" s="765"/>
      <c r="AA2457" s="765"/>
      <c r="AB2457" s="765"/>
      <c r="AC2457" s="765"/>
      <c r="AD2457" s="765"/>
      <c r="AE2457" s="765"/>
      <c r="AF2457" s="765"/>
      <c r="AG2457" s="765"/>
      <c r="AH2457" s="765"/>
      <c r="AI2457" s="765"/>
      <c r="AJ2457" s="765"/>
      <c r="AK2457" s="765"/>
      <c r="AL2457" s="765"/>
      <c r="AM2457" s="765"/>
      <c r="AN2457" s="765"/>
      <c r="AO2457" s="765"/>
      <c r="AP2457" s="765"/>
      <c r="AQ2457" s="765"/>
      <c r="BC2457" s="962"/>
      <c r="BD2457" s="824"/>
    </row>
    <row r="2458" s="695" customFormat="1" customHeight="1" spans="1:56">
      <c r="A2458" s="513"/>
      <c r="B2458" s="213"/>
      <c r="C2458" s="1198"/>
      <c r="D2458" s="409"/>
      <c r="E2458" s="952"/>
      <c r="F2458" s="1157"/>
      <c r="G2458" s="388"/>
      <c r="H2458" s="388"/>
      <c r="I2458" s="991"/>
      <c r="J2458" s="388"/>
      <c r="K2458" s="662"/>
      <c r="L2458" s="217"/>
      <c r="M2458" s="388"/>
      <c r="N2458" s="217"/>
      <c r="O2458" s="215"/>
      <c r="P2458" s="388"/>
      <c r="Q2458" s="388"/>
      <c r="R2458" s="215"/>
      <c r="S2458" s="1158"/>
      <c r="T2458" s="679"/>
      <c r="U2458" s="765"/>
      <c r="V2458" s="765"/>
      <c r="W2458" s="765"/>
      <c r="X2458" s="765"/>
      <c r="Y2458" s="765"/>
      <c r="Z2458" s="765"/>
      <c r="AA2458" s="765"/>
      <c r="AB2458" s="765"/>
      <c r="AC2458" s="765"/>
      <c r="AD2458" s="765"/>
      <c r="AE2458" s="765"/>
      <c r="AF2458" s="765"/>
      <c r="AG2458" s="765"/>
      <c r="AH2458" s="765"/>
      <c r="AI2458" s="765"/>
      <c r="AJ2458" s="765"/>
      <c r="AK2458" s="765"/>
      <c r="AL2458" s="765"/>
      <c r="AM2458" s="765"/>
      <c r="AN2458" s="765"/>
      <c r="AO2458" s="765"/>
      <c r="AP2458" s="765"/>
      <c r="AQ2458" s="765"/>
      <c r="BC2458" s="914"/>
      <c r="BD2458" s="824"/>
    </row>
    <row r="2459" s="695" customFormat="1" customHeight="1" spans="1:56">
      <c r="A2459" s="513"/>
      <c r="B2459" s="213"/>
      <c r="C2459" s="1198"/>
      <c r="D2459" s="409"/>
      <c r="E2459" s="952"/>
      <c r="F2459" s="1157"/>
      <c r="G2459" s="388"/>
      <c r="H2459" s="388"/>
      <c r="I2459" s="991"/>
      <c r="J2459" s="388"/>
      <c r="K2459" s="662"/>
      <c r="L2459" s="388"/>
      <c r="M2459" s="388"/>
      <c r="N2459" s="217"/>
      <c r="O2459" s="215"/>
      <c r="P2459" s="388"/>
      <c r="Q2459" s="388"/>
      <c r="R2459" s="215"/>
      <c r="S2459" s="1158"/>
      <c r="T2459" s="359"/>
      <c r="U2459" s="765"/>
      <c r="V2459" s="765"/>
      <c r="W2459" s="765"/>
      <c r="X2459" s="765"/>
      <c r="Y2459" s="765"/>
      <c r="Z2459" s="765"/>
      <c r="AA2459" s="765"/>
      <c r="AB2459" s="765"/>
      <c r="AC2459" s="765"/>
      <c r="AD2459" s="765"/>
      <c r="AE2459" s="765"/>
      <c r="AF2459" s="765"/>
      <c r="AG2459" s="765"/>
      <c r="AH2459" s="765"/>
      <c r="AI2459" s="765"/>
      <c r="AJ2459" s="765"/>
      <c r="AK2459" s="765"/>
      <c r="AL2459" s="765"/>
      <c r="AM2459" s="765"/>
      <c r="AN2459" s="765"/>
      <c r="AO2459" s="765"/>
      <c r="AP2459" s="765"/>
      <c r="AQ2459" s="765"/>
      <c r="BC2459" s="962"/>
    </row>
    <row r="2460" s="695" customFormat="1" customHeight="1" spans="1:56">
      <c r="A2460" s="513"/>
      <c r="B2460" s="213"/>
      <c r="C2460" s="1198"/>
      <c r="D2460" s="409"/>
      <c r="E2460" s="952"/>
      <c r="F2460" s="1157"/>
      <c r="G2460" s="388"/>
      <c r="H2460" s="388"/>
      <c r="I2460" s="991"/>
      <c r="J2460" s="388"/>
      <c r="K2460" s="662"/>
      <c r="L2460" s="217"/>
      <c r="M2460" s="388"/>
      <c r="N2460" s="217"/>
      <c r="O2460" s="215"/>
      <c r="P2460" s="388"/>
      <c r="Q2460" s="388"/>
      <c r="R2460" s="215"/>
      <c r="S2460" s="1158"/>
      <c r="T2460" s="394"/>
      <c r="U2460" s="765"/>
      <c r="V2460" s="765"/>
      <c r="W2460" s="765"/>
      <c r="X2460" s="765"/>
      <c r="Y2460" s="765"/>
      <c r="Z2460" s="765"/>
      <c r="AA2460" s="765"/>
      <c r="AB2460" s="765"/>
      <c r="AC2460" s="765"/>
      <c r="AD2460" s="765"/>
      <c r="AE2460" s="765"/>
      <c r="AF2460" s="765"/>
      <c r="AG2460" s="765"/>
      <c r="AH2460" s="765"/>
      <c r="AI2460" s="765"/>
      <c r="AJ2460" s="765"/>
      <c r="AK2460" s="765"/>
      <c r="AL2460" s="765"/>
      <c r="AM2460" s="765"/>
      <c r="AN2460" s="765"/>
      <c r="AO2460" s="765"/>
      <c r="AP2460" s="765"/>
      <c r="AQ2460" s="765"/>
      <c r="BC2460" s="962"/>
      <c r="BD2460" s="824"/>
    </row>
    <row r="2461" s="695" customFormat="1" customHeight="1" spans="1:56">
      <c r="A2461" s="513"/>
      <c r="B2461" s="213"/>
      <c r="C2461" s="1198"/>
      <c r="D2461" s="409"/>
      <c r="E2461" s="952"/>
      <c r="F2461" s="1157"/>
      <c r="G2461" s="388"/>
      <c r="H2461" s="388"/>
      <c r="I2461" s="991"/>
      <c r="J2461" s="388"/>
      <c r="K2461" s="662"/>
      <c r="L2461" s="388"/>
      <c r="M2461" s="388"/>
      <c r="N2461" s="217"/>
      <c r="O2461" s="215"/>
      <c r="P2461" s="388"/>
      <c r="Q2461" s="388"/>
      <c r="R2461" s="215"/>
      <c r="S2461" s="1158"/>
      <c r="T2461" s="359"/>
      <c r="U2461" s="765"/>
      <c r="V2461" s="765"/>
      <c r="W2461" s="765"/>
      <c r="X2461" s="765"/>
      <c r="Y2461" s="765"/>
      <c r="Z2461" s="765"/>
      <c r="AA2461" s="765"/>
      <c r="AB2461" s="765"/>
      <c r="AC2461" s="765"/>
      <c r="AD2461" s="765"/>
      <c r="AE2461" s="765"/>
      <c r="AF2461" s="765"/>
      <c r="AG2461" s="765"/>
      <c r="AH2461" s="765"/>
      <c r="AI2461" s="765"/>
      <c r="AJ2461" s="765"/>
      <c r="AK2461" s="765"/>
      <c r="AL2461" s="765"/>
      <c r="AM2461" s="765"/>
      <c r="AN2461" s="765"/>
      <c r="AO2461" s="765"/>
      <c r="AP2461" s="765"/>
      <c r="AQ2461" s="765"/>
      <c r="BC2461" s="962"/>
      <c r="BD2461" s="824"/>
    </row>
    <row r="2462" s="695" customFormat="1" customHeight="1" spans="1:56">
      <c r="A2462" s="513"/>
      <c r="B2462" s="213"/>
      <c r="C2462" s="1198"/>
      <c r="D2462" s="409"/>
      <c r="E2462" s="952"/>
      <c r="F2462" s="1157"/>
      <c r="G2462" s="388"/>
      <c r="H2462" s="388"/>
      <c r="I2462" s="991"/>
      <c r="J2462" s="388"/>
      <c r="K2462" s="662"/>
      <c r="L2462" s="217"/>
      <c r="M2462" s="388"/>
      <c r="N2462" s="217"/>
      <c r="O2462" s="217"/>
      <c r="P2462" s="217"/>
      <c r="Q2462" s="217"/>
      <c r="R2462" s="217"/>
      <c r="S2462" s="688"/>
      <c r="T2462" s="394"/>
      <c r="U2462" s="765"/>
      <c r="V2462" s="765"/>
      <c r="W2462" s="765"/>
      <c r="X2462" s="765"/>
      <c r="Y2462" s="765"/>
      <c r="Z2462" s="765"/>
      <c r="AA2462" s="765"/>
      <c r="AB2462" s="765"/>
      <c r="AC2462" s="765"/>
      <c r="AD2462" s="765"/>
      <c r="AE2462" s="765"/>
      <c r="AF2462" s="765"/>
      <c r="AG2462" s="765"/>
      <c r="AH2462" s="765"/>
      <c r="AI2462" s="765"/>
      <c r="AJ2462" s="765"/>
      <c r="AK2462" s="765"/>
      <c r="AL2462" s="765"/>
      <c r="AM2462" s="765"/>
      <c r="AN2462" s="765"/>
      <c r="AO2462" s="765"/>
      <c r="AP2462" s="765"/>
      <c r="AQ2462" s="765"/>
      <c r="BC2462" s="962"/>
      <c r="BD2462" s="824"/>
    </row>
    <row r="2463" s="695" customFormat="1" customHeight="1" spans="1:56">
      <c r="A2463" s="513"/>
      <c r="B2463" s="213"/>
      <c r="C2463" s="1198"/>
      <c r="D2463" s="409"/>
      <c r="E2463" s="952"/>
      <c r="F2463" s="1157"/>
      <c r="G2463" s="388"/>
      <c r="H2463" s="388"/>
      <c r="I2463" s="991"/>
      <c r="J2463" s="388"/>
      <c r="K2463" s="662"/>
      <c r="L2463" s="388"/>
      <c r="M2463" s="388"/>
      <c r="N2463" s="217"/>
      <c r="O2463" s="215"/>
      <c r="P2463" s="388"/>
      <c r="Q2463" s="388"/>
      <c r="R2463" s="215"/>
      <c r="S2463" s="1158"/>
      <c r="T2463" s="359"/>
      <c r="U2463" s="765"/>
      <c r="V2463" s="765"/>
      <c r="W2463" s="765"/>
      <c r="X2463" s="765"/>
      <c r="Y2463" s="765"/>
      <c r="Z2463" s="765"/>
      <c r="AA2463" s="765"/>
      <c r="AB2463" s="765"/>
      <c r="AC2463" s="765"/>
      <c r="AD2463" s="765"/>
      <c r="AE2463" s="765"/>
      <c r="AF2463" s="765"/>
      <c r="AG2463" s="765"/>
      <c r="AH2463" s="765"/>
      <c r="AI2463" s="765"/>
      <c r="AJ2463" s="765"/>
      <c r="AK2463" s="765"/>
      <c r="AL2463" s="765"/>
      <c r="AM2463" s="765"/>
      <c r="AN2463" s="765"/>
      <c r="AO2463" s="765"/>
      <c r="AP2463" s="765"/>
      <c r="AQ2463" s="765"/>
      <c r="BC2463" s="914"/>
      <c r="BD2463" s="824"/>
    </row>
    <row r="2464" s="695" customFormat="1" customHeight="1" spans="1:56">
      <c r="A2464" s="513"/>
      <c r="B2464" s="213"/>
      <c r="C2464" s="1198"/>
      <c r="D2464" s="409"/>
      <c r="E2464" s="952"/>
      <c r="F2464" s="1157"/>
      <c r="G2464" s="388"/>
      <c r="H2464" s="388"/>
      <c r="I2464" s="991"/>
      <c r="J2464" s="388"/>
      <c r="K2464" s="662"/>
      <c r="L2464" s="217"/>
      <c r="M2464" s="217"/>
      <c r="N2464" s="217"/>
      <c r="O2464" s="217"/>
      <c r="P2464" s="217"/>
      <c r="Q2464" s="217"/>
      <c r="R2464" s="217"/>
      <c r="S2464" s="688"/>
      <c r="T2464" s="359"/>
      <c r="U2464" s="765"/>
      <c r="V2464" s="765"/>
      <c r="W2464" s="765"/>
      <c r="X2464" s="765"/>
      <c r="Y2464" s="765"/>
      <c r="Z2464" s="765"/>
      <c r="AA2464" s="765"/>
      <c r="AB2464" s="765"/>
      <c r="AC2464" s="765"/>
      <c r="AD2464" s="765"/>
      <c r="AE2464" s="765"/>
      <c r="AF2464" s="765"/>
      <c r="AG2464" s="765"/>
      <c r="AH2464" s="765"/>
      <c r="AI2464" s="765"/>
      <c r="AJ2464" s="765"/>
      <c r="AK2464" s="765"/>
      <c r="AL2464" s="765"/>
      <c r="AM2464" s="765"/>
      <c r="AN2464" s="765"/>
      <c r="AO2464" s="765"/>
      <c r="AP2464" s="765"/>
      <c r="AQ2464" s="765"/>
      <c r="BC2464" s="962"/>
    </row>
    <row r="2465" s="695" customFormat="1" customHeight="1" spans="1:56">
      <c r="A2465" s="513"/>
      <c r="B2465" s="213"/>
      <c r="C2465" s="1198"/>
      <c r="D2465" s="409"/>
      <c r="E2465" s="952"/>
      <c r="F2465" s="1157"/>
      <c r="G2465" s="388"/>
      <c r="H2465" s="388"/>
      <c r="I2465" s="991"/>
      <c r="J2465" s="388"/>
      <c r="K2465" s="662"/>
      <c r="L2465" s="388"/>
      <c r="M2465" s="388"/>
      <c r="N2465" s="217"/>
      <c r="O2465" s="215"/>
      <c r="P2465" s="388"/>
      <c r="Q2465" s="388"/>
      <c r="R2465" s="215"/>
      <c r="S2465" s="1158"/>
      <c r="T2465" s="359"/>
      <c r="U2465" s="765"/>
      <c r="V2465" s="765"/>
      <c r="W2465" s="765"/>
      <c r="X2465" s="765"/>
      <c r="Y2465" s="765"/>
      <c r="Z2465" s="765"/>
      <c r="AA2465" s="765"/>
      <c r="AB2465" s="765"/>
      <c r="AC2465" s="765"/>
      <c r="AD2465" s="765"/>
      <c r="AE2465" s="765"/>
      <c r="AF2465" s="765"/>
      <c r="AG2465" s="765"/>
      <c r="AH2465" s="765"/>
      <c r="AI2465" s="765"/>
      <c r="AJ2465" s="765"/>
      <c r="AK2465" s="765"/>
      <c r="AL2465" s="765"/>
      <c r="AM2465" s="765"/>
      <c r="AN2465" s="765"/>
      <c r="AO2465" s="765"/>
      <c r="AP2465" s="765"/>
      <c r="AQ2465" s="765"/>
      <c r="BC2465" s="962"/>
      <c r="BD2465" s="824"/>
    </row>
    <row r="2466" s="695" customFormat="1" customHeight="1" spans="1:56">
      <c r="A2466" s="513"/>
      <c r="B2466" s="213"/>
      <c r="C2466" s="1198"/>
      <c r="D2466" s="409"/>
      <c r="E2466" s="952"/>
      <c r="F2466" s="1157"/>
      <c r="G2466" s="388"/>
      <c r="H2466" s="388"/>
      <c r="I2466" s="991"/>
      <c r="J2466" s="388"/>
      <c r="K2466" s="662"/>
      <c r="L2466" s="217"/>
      <c r="M2466" s="217"/>
      <c r="N2466" s="217"/>
      <c r="O2466" s="217"/>
      <c r="P2466" s="217"/>
      <c r="Q2466" s="217"/>
      <c r="R2466" s="217"/>
      <c r="S2466" s="688"/>
      <c r="T2466" s="359"/>
      <c r="U2466" s="765"/>
      <c r="V2466" s="765"/>
      <c r="W2466" s="765"/>
      <c r="X2466" s="765"/>
      <c r="Y2466" s="765"/>
      <c r="Z2466" s="765"/>
      <c r="AA2466" s="765"/>
      <c r="AB2466" s="765"/>
      <c r="AC2466" s="765"/>
      <c r="AD2466" s="765"/>
      <c r="AE2466" s="765"/>
      <c r="AF2466" s="765"/>
      <c r="AG2466" s="765"/>
      <c r="AH2466" s="765"/>
      <c r="AI2466" s="765"/>
      <c r="AJ2466" s="765"/>
      <c r="AK2466" s="765"/>
      <c r="AL2466" s="765"/>
      <c r="AM2466" s="765"/>
      <c r="AN2466" s="765"/>
      <c r="AO2466" s="765"/>
      <c r="AP2466" s="765"/>
      <c r="AQ2466" s="765"/>
      <c r="BC2466" s="962"/>
      <c r="BD2466" s="824"/>
    </row>
    <row r="2467" s="695" customFormat="1" customHeight="1" spans="1:56">
      <c r="A2467" s="513"/>
      <c r="B2467" s="213"/>
      <c r="C2467" s="1198"/>
      <c r="D2467" s="409"/>
      <c r="E2467" s="952"/>
      <c r="F2467" s="1157"/>
      <c r="G2467" s="388"/>
      <c r="H2467" s="388"/>
      <c r="I2467" s="991"/>
      <c r="J2467" s="388"/>
      <c r="K2467" s="662"/>
      <c r="L2467" s="388"/>
      <c r="M2467" s="388"/>
      <c r="N2467" s="217"/>
      <c r="O2467" s="215"/>
      <c r="P2467" s="388"/>
      <c r="Q2467" s="388"/>
      <c r="R2467" s="215"/>
      <c r="S2467" s="1158"/>
      <c r="T2467" s="359"/>
      <c r="U2467" s="765"/>
      <c r="V2467" s="765"/>
      <c r="W2467" s="765"/>
      <c r="X2467" s="765"/>
      <c r="Y2467" s="765"/>
      <c r="Z2467" s="765"/>
      <c r="AA2467" s="765"/>
      <c r="AB2467" s="765"/>
      <c r="AC2467" s="765"/>
      <c r="AD2467" s="765"/>
      <c r="AE2467" s="765"/>
      <c r="AF2467" s="765"/>
      <c r="AG2467" s="765"/>
      <c r="AH2467" s="765"/>
      <c r="AI2467" s="765"/>
      <c r="AJ2467" s="765"/>
      <c r="AK2467" s="765"/>
      <c r="AL2467" s="765"/>
      <c r="AM2467" s="765"/>
      <c r="AN2467" s="765"/>
      <c r="AO2467" s="765"/>
      <c r="AP2467" s="765"/>
      <c r="AQ2467" s="765"/>
      <c r="BC2467" s="962"/>
      <c r="BD2467" s="824"/>
    </row>
    <row r="2468" s="695" customFormat="1" customHeight="1" spans="1:56">
      <c r="A2468" s="513"/>
      <c r="B2468" s="213"/>
      <c r="C2468" s="1198"/>
      <c r="D2468" s="409"/>
      <c r="E2468" s="952"/>
      <c r="F2468" s="1157"/>
      <c r="G2468" s="388"/>
      <c r="H2468" s="388"/>
      <c r="I2468" s="991"/>
      <c r="J2468" s="388"/>
      <c r="K2468" s="662"/>
      <c r="L2468" s="217"/>
      <c r="M2468" s="217"/>
      <c r="N2468" s="217"/>
      <c r="O2468" s="217"/>
      <c r="P2468" s="217"/>
      <c r="Q2468" s="217"/>
      <c r="R2468" s="217"/>
      <c r="S2468" s="688"/>
      <c r="T2468" s="950"/>
      <c r="U2468" s="765"/>
      <c r="V2468" s="765"/>
      <c r="W2468" s="765"/>
      <c r="X2468" s="765"/>
      <c r="Y2468" s="765"/>
      <c r="Z2468" s="765"/>
      <c r="AA2468" s="765"/>
      <c r="AB2468" s="765"/>
      <c r="AC2468" s="765"/>
      <c r="AD2468" s="765"/>
      <c r="AE2468" s="765"/>
      <c r="AF2468" s="765"/>
      <c r="AG2468" s="765"/>
      <c r="AH2468" s="765"/>
      <c r="AI2468" s="765"/>
      <c r="AJ2468" s="765"/>
      <c r="AK2468" s="765"/>
      <c r="AL2468" s="765"/>
      <c r="AM2468" s="765"/>
      <c r="AN2468" s="765"/>
      <c r="AO2468" s="765"/>
      <c r="AP2468" s="765"/>
      <c r="AQ2468" s="765"/>
      <c r="BC2468" s="962"/>
      <c r="BD2468" s="824"/>
    </row>
    <row r="2469" s="695" customFormat="1" customHeight="1" spans="1:56">
      <c r="A2469" s="513"/>
      <c r="B2469" s="213"/>
      <c r="C2469" s="1198"/>
      <c r="D2469" s="409"/>
      <c r="E2469" s="952"/>
      <c r="F2469" s="1157"/>
      <c r="G2469" s="388"/>
      <c r="H2469" s="388"/>
      <c r="I2469" s="991"/>
      <c r="J2469" s="388"/>
      <c r="K2469" s="662"/>
      <c r="L2469" s="388"/>
      <c r="M2469" s="388"/>
      <c r="N2469" s="217"/>
      <c r="O2469" s="215"/>
      <c r="P2469" s="388"/>
      <c r="Q2469" s="388"/>
      <c r="R2469" s="215"/>
      <c r="S2469" s="1158"/>
      <c r="T2469" s="359"/>
      <c r="U2469" s="765"/>
      <c r="V2469" s="765"/>
      <c r="W2469" s="765"/>
      <c r="X2469" s="765"/>
      <c r="Y2469" s="765"/>
      <c r="Z2469" s="765"/>
      <c r="AA2469" s="765"/>
      <c r="AB2469" s="765"/>
      <c r="AC2469" s="765"/>
      <c r="AD2469" s="765"/>
      <c r="AE2469" s="765"/>
      <c r="AF2469" s="765"/>
      <c r="AG2469" s="765"/>
      <c r="AH2469" s="765"/>
      <c r="AI2469" s="765"/>
      <c r="AJ2469" s="765"/>
      <c r="AK2469" s="765"/>
      <c r="AL2469" s="765"/>
      <c r="AM2469" s="765"/>
      <c r="AN2469" s="765"/>
      <c r="AO2469" s="765"/>
      <c r="AP2469" s="765"/>
      <c r="AQ2469" s="765"/>
      <c r="BC2469" s="962"/>
      <c r="BD2469" s="824"/>
    </row>
    <row r="2470" s="695" customFormat="1" customHeight="1" spans="1:56">
      <c r="A2470" s="513"/>
      <c r="B2470" s="213"/>
      <c r="C2470" s="1198"/>
      <c r="D2470" s="409"/>
      <c r="E2470" s="952"/>
      <c r="F2470" s="1157"/>
      <c r="G2470" s="388"/>
      <c r="H2470" s="388"/>
      <c r="I2470" s="991"/>
      <c r="J2470" s="388"/>
      <c r="K2470" s="662"/>
      <c r="L2470" s="217"/>
      <c r="M2470" s="217"/>
      <c r="N2470" s="217"/>
      <c r="O2470" s="217"/>
      <c r="P2470" s="217"/>
      <c r="Q2470" s="217"/>
      <c r="R2470" s="217"/>
      <c r="S2470" s="688"/>
      <c r="T2470" s="359"/>
      <c r="U2470" s="765"/>
      <c r="V2470" s="765"/>
      <c r="W2470" s="765"/>
      <c r="X2470" s="765"/>
      <c r="Y2470" s="765"/>
      <c r="Z2470" s="765"/>
      <c r="AA2470" s="765"/>
      <c r="AB2470" s="765"/>
      <c r="AC2470" s="765"/>
      <c r="AD2470" s="765"/>
      <c r="AE2470" s="765"/>
      <c r="AF2470" s="765"/>
      <c r="AG2470" s="765"/>
      <c r="AH2470" s="765"/>
      <c r="AI2470" s="765"/>
      <c r="AJ2470" s="765"/>
      <c r="AK2470" s="765"/>
      <c r="AL2470" s="765"/>
      <c r="AM2470" s="765"/>
      <c r="AN2470" s="765"/>
      <c r="AO2470" s="765"/>
      <c r="AP2470" s="765"/>
      <c r="AQ2470" s="765"/>
      <c r="BC2470" s="962"/>
      <c r="BD2470" s="824"/>
    </row>
    <row r="2471" s="695" customFormat="1" customHeight="1" spans="1:56">
      <c r="A2471" s="513"/>
      <c r="B2471" s="213"/>
      <c r="C2471" s="1198"/>
      <c r="D2471" s="409"/>
      <c r="E2471" s="952"/>
      <c r="F2471" s="1157"/>
      <c r="G2471" s="388"/>
      <c r="H2471" s="388"/>
      <c r="I2471" s="991"/>
      <c r="J2471" s="388"/>
      <c r="K2471" s="662"/>
      <c r="L2471" s="388"/>
      <c r="M2471" s="388"/>
      <c r="N2471" s="217"/>
      <c r="O2471" s="215"/>
      <c r="P2471" s="388"/>
      <c r="Q2471" s="388"/>
      <c r="R2471" s="215"/>
      <c r="S2471" s="1158"/>
      <c r="T2471" s="359"/>
      <c r="U2471" s="765"/>
      <c r="V2471" s="765"/>
      <c r="W2471" s="765"/>
      <c r="X2471" s="765"/>
      <c r="Y2471" s="765"/>
      <c r="Z2471" s="765"/>
      <c r="AA2471" s="765"/>
      <c r="AB2471" s="765"/>
      <c r="AC2471" s="765"/>
      <c r="AD2471" s="765"/>
      <c r="AE2471" s="765"/>
      <c r="AF2471" s="765"/>
      <c r="AG2471" s="765"/>
      <c r="AH2471" s="765"/>
      <c r="AI2471" s="765"/>
      <c r="AJ2471" s="765"/>
      <c r="AK2471" s="765"/>
      <c r="AL2471" s="765"/>
      <c r="AM2471" s="765"/>
      <c r="AN2471" s="765"/>
      <c r="AO2471" s="765"/>
      <c r="AP2471" s="765"/>
      <c r="AQ2471" s="765"/>
      <c r="BC2471" s="962"/>
      <c r="BD2471" s="824"/>
    </row>
    <row r="2472" s="695" customFormat="1" customHeight="1" spans="1:56">
      <c r="A2472" s="513"/>
      <c r="B2472" s="213"/>
      <c r="C2472" s="1198"/>
      <c r="D2472" s="409"/>
      <c r="E2472" s="952"/>
      <c r="F2472" s="1157"/>
      <c r="G2472" s="388"/>
      <c r="H2472" s="388"/>
      <c r="I2472" s="991"/>
      <c r="J2472" s="388"/>
      <c r="K2472" s="662"/>
      <c r="L2472" s="388"/>
      <c r="M2472" s="388"/>
      <c r="N2472" s="217"/>
      <c r="O2472" s="215"/>
      <c r="P2472" s="388"/>
      <c r="Q2472" s="388"/>
      <c r="R2472" s="215"/>
      <c r="S2472" s="1158"/>
      <c r="T2472" s="359"/>
      <c r="U2472" s="765"/>
      <c r="V2472" s="765"/>
      <c r="W2472" s="765"/>
      <c r="X2472" s="765"/>
      <c r="Y2472" s="765"/>
      <c r="Z2472" s="765"/>
      <c r="AA2472" s="765"/>
      <c r="AB2472" s="765"/>
      <c r="AC2472" s="765"/>
      <c r="AD2472" s="765"/>
      <c r="AE2472" s="765"/>
      <c r="AF2472" s="765"/>
      <c r="AG2472" s="765"/>
      <c r="AH2472" s="765"/>
      <c r="AI2472" s="765"/>
      <c r="AJ2472" s="765"/>
      <c r="AK2472" s="765"/>
      <c r="AL2472" s="765"/>
      <c r="AM2472" s="765"/>
      <c r="AN2472" s="765"/>
      <c r="AO2472" s="765"/>
      <c r="AP2472" s="765"/>
      <c r="AQ2472" s="765"/>
      <c r="BC2472" s="962"/>
      <c r="BD2472" s="824"/>
    </row>
    <row r="2473" s="695" customFormat="1" customHeight="1" spans="1:56">
      <c r="A2473" s="513"/>
      <c r="B2473" s="213"/>
      <c r="C2473" s="1198"/>
      <c r="D2473" s="409"/>
      <c r="E2473" s="952"/>
      <c r="F2473" s="1157"/>
      <c r="G2473" s="388"/>
      <c r="H2473" s="388"/>
      <c r="I2473" s="991"/>
      <c r="J2473" s="388"/>
      <c r="K2473" s="662"/>
      <c r="L2473" s="388"/>
      <c r="M2473" s="388"/>
      <c r="N2473" s="217"/>
      <c r="O2473" s="215"/>
      <c r="P2473" s="388"/>
      <c r="Q2473" s="388"/>
      <c r="R2473" s="215"/>
      <c r="S2473" s="1158"/>
      <c r="T2473" s="359"/>
      <c r="U2473" s="765"/>
      <c r="V2473" s="765"/>
      <c r="W2473" s="765"/>
      <c r="X2473" s="765"/>
      <c r="Y2473" s="765"/>
      <c r="Z2473" s="765"/>
      <c r="AA2473" s="765"/>
      <c r="AB2473" s="765"/>
      <c r="AC2473" s="765"/>
      <c r="AD2473" s="765"/>
      <c r="AE2473" s="765"/>
      <c r="AF2473" s="765"/>
      <c r="AG2473" s="765"/>
      <c r="AH2473" s="765"/>
      <c r="AI2473" s="765"/>
      <c r="AJ2473" s="765"/>
      <c r="AK2473" s="765"/>
      <c r="AL2473" s="765"/>
      <c r="AM2473" s="765"/>
      <c r="AN2473" s="765"/>
      <c r="AO2473" s="765"/>
      <c r="AP2473" s="765"/>
      <c r="AQ2473" s="765"/>
      <c r="BC2473" s="962"/>
      <c r="BD2473" s="824"/>
    </row>
    <row r="2474" s="695" customFormat="1" customHeight="1" spans="1:56">
      <c r="A2474" s="513"/>
      <c r="B2474" s="213"/>
      <c r="C2474" s="1198"/>
      <c r="D2474" s="409"/>
      <c r="E2474" s="952"/>
      <c r="F2474" s="1157"/>
      <c r="G2474" s="388"/>
      <c r="H2474" s="388"/>
      <c r="I2474" s="991"/>
      <c r="J2474" s="388"/>
      <c r="K2474" s="662"/>
      <c r="L2474" s="217"/>
      <c r="M2474" s="217"/>
      <c r="N2474" s="217"/>
      <c r="O2474" s="217"/>
      <c r="P2474" s="217"/>
      <c r="Q2474" s="217"/>
      <c r="R2474" s="217"/>
      <c r="S2474" s="688"/>
      <c r="T2474" s="394"/>
      <c r="U2474" s="765"/>
      <c r="V2474" s="765"/>
      <c r="W2474" s="765"/>
      <c r="X2474" s="765"/>
      <c r="Y2474" s="765"/>
      <c r="Z2474" s="765"/>
      <c r="AA2474" s="765"/>
      <c r="AB2474" s="765"/>
      <c r="AC2474" s="765"/>
      <c r="AD2474" s="765"/>
      <c r="AE2474" s="765"/>
      <c r="AF2474" s="765"/>
      <c r="AG2474" s="765"/>
      <c r="AH2474" s="765"/>
      <c r="AI2474" s="765"/>
      <c r="AJ2474" s="765"/>
      <c r="AK2474" s="765"/>
      <c r="AL2474" s="765"/>
      <c r="AM2474" s="765"/>
      <c r="AN2474" s="765"/>
      <c r="AO2474" s="765"/>
      <c r="AP2474" s="765"/>
      <c r="AQ2474" s="765"/>
      <c r="BC2474" s="962"/>
      <c r="BD2474" s="824"/>
    </row>
    <row r="2475" s="695" customFormat="1" customHeight="1" spans="1:56">
      <c r="A2475" s="513"/>
      <c r="B2475" s="213"/>
      <c r="C2475" s="1198"/>
      <c r="D2475" s="409"/>
      <c r="E2475" s="952"/>
      <c r="F2475" s="1157"/>
      <c r="G2475" s="388"/>
      <c r="H2475" s="388"/>
      <c r="I2475" s="991"/>
      <c r="J2475" s="388"/>
      <c r="K2475" s="662"/>
      <c r="L2475" s="388"/>
      <c r="M2475" s="388"/>
      <c r="N2475" s="217"/>
      <c r="O2475" s="215"/>
      <c r="P2475" s="388"/>
      <c r="Q2475" s="388"/>
      <c r="R2475" s="215"/>
      <c r="S2475" s="1158"/>
      <c r="T2475" s="359"/>
      <c r="U2475" s="765"/>
      <c r="V2475" s="765"/>
      <c r="W2475" s="765"/>
      <c r="X2475" s="765"/>
      <c r="Y2475" s="765"/>
      <c r="Z2475" s="765"/>
      <c r="AA2475" s="765"/>
      <c r="AB2475" s="765"/>
      <c r="AC2475" s="765"/>
      <c r="AD2475" s="765"/>
      <c r="AE2475" s="765"/>
      <c r="AF2475" s="765"/>
      <c r="AG2475" s="765"/>
      <c r="AH2475" s="765"/>
      <c r="AI2475" s="765"/>
      <c r="AJ2475" s="765"/>
      <c r="AK2475" s="765"/>
      <c r="AL2475" s="765"/>
      <c r="AM2475" s="765"/>
      <c r="AN2475" s="765"/>
      <c r="AO2475" s="765"/>
      <c r="AP2475" s="765"/>
      <c r="AQ2475" s="765"/>
      <c r="BC2475" s="962"/>
      <c r="BD2475" s="824"/>
    </row>
    <row r="2476" s="695" customFormat="1" customHeight="1" spans="1:56">
      <c r="A2476" s="513"/>
      <c r="B2476" s="213"/>
      <c r="C2476" s="1198"/>
      <c r="D2476" s="409"/>
      <c r="E2476" s="952"/>
      <c r="F2476" s="1157"/>
      <c r="G2476" s="388"/>
      <c r="H2476" s="388"/>
      <c r="I2476" s="991"/>
      <c r="J2476" s="388"/>
      <c r="K2476" s="662"/>
      <c r="L2476" s="217"/>
      <c r="M2476" s="217"/>
      <c r="N2476" s="217"/>
      <c r="O2476" s="217"/>
      <c r="P2476" s="217"/>
      <c r="Q2476" s="217"/>
      <c r="R2476" s="217"/>
      <c r="S2476" s="688"/>
      <c r="T2476" s="679"/>
      <c r="U2476" s="765"/>
      <c r="V2476" s="765"/>
      <c r="W2476" s="765"/>
      <c r="X2476" s="765"/>
      <c r="Y2476" s="765"/>
      <c r="Z2476" s="765"/>
      <c r="AA2476" s="765"/>
      <c r="AB2476" s="765"/>
      <c r="AC2476" s="765"/>
      <c r="AD2476" s="765"/>
      <c r="AE2476" s="765"/>
      <c r="AF2476" s="765"/>
      <c r="AG2476" s="765"/>
      <c r="AH2476" s="765"/>
      <c r="AI2476" s="765"/>
      <c r="AJ2476" s="765"/>
      <c r="AK2476" s="765"/>
      <c r="AL2476" s="765"/>
      <c r="AM2476" s="765"/>
      <c r="AN2476" s="765"/>
      <c r="AO2476" s="765"/>
      <c r="AP2476" s="765"/>
      <c r="AQ2476" s="765"/>
      <c r="BC2476" s="962"/>
      <c r="BD2476" s="824"/>
    </row>
    <row r="2477" s="695" customFormat="1" customHeight="1" spans="1:56">
      <c r="A2477" s="513"/>
      <c r="B2477" s="213"/>
      <c r="C2477" s="1198"/>
      <c r="D2477" s="409"/>
      <c r="E2477" s="952"/>
      <c r="F2477" s="1157"/>
      <c r="G2477" s="388"/>
      <c r="H2477" s="388"/>
      <c r="I2477" s="991"/>
      <c r="J2477" s="388"/>
      <c r="K2477" s="662"/>
      <c r="L2477" s="388"/>
      <c r="M2477" s="388"/>
      <c r="N2477" s="217"/>
      <c r="O2477" s="215"/>
      <c r="P2477" s="388"/>
      <c r="Q2477" s="388"/>
      <c r="R2477" s="215"/>
      <c r="S2477" s="1158"/>
      <c r="T2477" s="359"/>
      <c r="U2477" s="765"/>
      <c r="V2477" s="765"/>
      <c r="W2477" s="765"/>
      <c r="X2477" s="765"/>
      <c r="Y2477" s="765"/>
      <c r="Z2477" s="765"/>
      <c r="AA2477" s="765"/>
      <c r="AB2477" s="765"/>
      <c r="AC2477" s="765"/>
      <c r="AD2477" s="765"/>
      <c r="AE2477" s="765"/>
      <c r="AF2477" s="765"/>
      <c r="AG2477" s="765"/>
      <c r="AH2477" s="765"/>
      <c r="AI2477" s="765"/>
      <c r="AJ2477" s="765"/>
      <c r="AK2477" s="765"/>
      <c r="AL2477" s="765"/>
      <c r="AM2477" s="765"/>
      <c r="AN2477" s="765"/>
      <c r="AO2477" s="765"/>
      <c r="AP2477" s="765"/>
      <c r="AQ2477" s="765"/>
      <c r="BC2477" s="962"/>
      <c r="BD2477" s="824"/>
    </row>
    <row r="2478" s="695" customFormat="1" customHeight="1" spans="1:56">
      <c r="A2478" s="513"/>
      <c r="B2478" s="213"/>
      <c r="C2478" s="1198"/>
      <c r="D2478" s="409"/>
      <c r="E2478" s="952"/>
      <c r="F2478" s="1157"/>
      <c r="G2478" s="388"/>
      <c r="H2478" s="388"/>
      <c r="I2478" s="991"/>
      <c r="J2478" s="388"/>
      <c r="K2478" s="662"/>
      <c r="L2478" s="388"/>
      <c r="M2478" s="388"/>
      <c r="N2478" s="217"/>
      <c r="O2478" s="215"/>
      <c r="P2478" s="388"/>
      <c r="Q2478" s="388"/>
      <c r="R2478" s="215"/>
      <c r="S2478" s="1158"/>
      <c r="T2478" s="359"/>
      <c r="U2478" s="765"/>
      <c r="V2478" s="765"/>
      <c r="W2478" s="765"/>
      <c r="X2478" s="765"/>
      <c r="Y2478" s="765"/>
      <c r="Z2478" s="765"/>
      <c r="AA2478" s="765"/>
      <c r="AB2478" s="765"/>
      <c r="AC2478" s="765"/>
      <c r="AD2478" s="765"/>
      <c r="AE2478" s="765"/>
      <c r="AF2478" s="765"/>
      <c r="AG2478" s="765"/>
      <c r="AH2478" s="765"/>
      <c r="AI2478" s="765"/>
      <c r="AJ2478" s="765"/>
      <c r="AK2478" s="765"/>
      <c r="AL2478" s="765"/>
      <c r="AM2478" s="765"/>
      <c r="AN2478" s="765"/>
      <c r="AO2478" s="765"/>
      <c r="AP2478" s="765"/>
      <c r="AQ2478" s="765"/>
      <c r="BC2478" s="962"/>
      <c r="BD2478" s="824"/>
    </row>
    <row r="2479" s="695" customFormat="1" customHeight="1" spans="1:56">
      <c r="A2479" s="513"/>
      <c r="B2479" s="213"/>
      <c r="C2479" s="1198"/>
      <c r="D2479" s="409"/>
      <c r="E2479" s="952"/>
      <c r="F2479" s="1157"/>
      <c r="G2479" s="388"/>
      <c r="H2479" s="388"/>
      <c r="I2479" s="991"/>
      <c r="J2479" s="388"/>
      <c r="K2479" s="662"/>
      <c r="L2479" s="388"/>
      <c r="M2479" s="388"/>
      <c r="N2479" s="217"/>
      <c r="O2479" s="215"/>
      <c r="P2479" s="388"/>
      <c r="Q2479" s="388"/>
      <c r="R2479" s="215"/>
      <c r="S2479" s="1158"/>
      <c r="T2479" s="359"/>
      <c r="U2479" s="765"/>
      <c r="V2479" s="765"/>
      <c r="W2479" s="765"/>
      <c r="X2479" s="765"/>
      <c r="Y2479" s="765"/>
      <c r="Z2479" s="765"/>
      <c r="AA2479" s="765"/>
      <c r="AB2479" s="765"/>
      <c r="AC2479" s="765"/>
      <c r="AD2479" s="765"/>
      <c r="AE2479" s="765"/>
      <c r="AF2479" s="765"/>
      <c r="AG2479" s="765"/>
      <c r="AH2479" s="765"/>
      <c r="AI2479" s="765"/>
      <c r="AJ2479" s="765"/>
      <c r="AK2479" s="765"/>
      <c r="AL2479" s="765"/>
      <c r="AM2479" s="765"/>
      <c r="AN2479" s="765"/>
      <c r="AO2479" s="765"/>
      <c r="AP2479" s="765"/>
      <c r="AQ2479" s="765"/>
      <c r="BC2479" s="962"/>
      <c r="BD2479" s="824"/>
    </row>
    <row r="2480" s="695" customFormat="1" customHeight="1" spans="1:56">
      <c r="A2480" s="513"/>
      <c r="B2480" s="213"/>
      <c r="C2480" s="1198"/>
      <c r="D2480" s="409"/>
      <c r="E2480" s="952"/>
      <c r="F2480" s="1157"/>
      <c r="G2480" s="388"/>
      <c r="H2480" s="388"/>
      <c r="I2480" s="991"/>
      <c r="J2480" s="388"/>
      <c r="K2480" s="662"/>
      <c r="L2480" s="388"/>
      <c r="M2480" s="388"/>
      <c r="N2480" s="217"/>
      <c r="O2480" s="215"/>
      <c r="P2480" s="388"/>
      <c r="Q2480" s="388"/>
      <c r="R2480" s="215"/>
      <c r="S2480" s="1158"/>
      <c r="T2480" s="359"/>
      <c r="U2480" s="765"/>
      <c r="V2480" s="765"/>
      <c r="W2480" s="765"/>
      <c r="X2480" s="765"/>
      <c r="Y2480" s="765"/>
      <c r="Z2480" s="765"/>
      <c r="AA2480" s="765"/>
      <c r="AB2480" s="765"/>
      <c r="AC2480" s="765"/>
      <c r="AD2480" s="765"/>
      <c r="AE2480" s="765"/>
      <c r="AF2480" s="765"/>
      <c r="AG2480" s="765"/>
      <c r="AH2480" s="765"/>
      <c r="AI2480" s="765"/>
      <c r="AJ2480" s="765"/>
      <c r="AK2480" s="765"/>
      <c r="AL2480" s="765"/>
      <c r="AM2480" s="765"/>
      <c r="AN2480" s="765"/>
      <c r="AO2480" s="765"/>
      <c r="AP2480" s="765"/>
      <c r="AQ2480" s="765"/>
      <c r="BC2480" s="962"/>
      <c r="BD2480" s="824"/>
    </row>
    <row r="2481" s="695" customFormat="1" customHeight="1" spans="1:56">
      <c r="A2481" s="513"/>
      <c r="B2481" s="213"/>
      <c r="C2481" s="1198"/>
      <c r="D2481" s="409"/>
      <c r="E2481" s="952"/>
      <c r="F2481" s="1157"/>
      <c r="G2481" s="388"/>
      <c r="H2481" s="388"/>
      <c r="I2481" s="991"/>
      <c r="J2481" s="388"/>
      <c r="K2481" s="662"/>
      <c r="L2481" s="388"/>
      <c r="M2481" s="388"/>
      <c r="N2481" s="217"/>
      <c r="O2481" s="215"/>
      <c r="P2481" s="388"/>
      <c r="Q2481" s="388"/>
      <c r="R2481" s="215"/>
      <c r="S2481" s="1158"/>
      <c r="T2481" s="359"/>
      <c r="U2481" s="765"/>
      <c r="V2481" s="765"/>
      <c r="W2481" s="765"/>
      <c r="X2481" s="765"/>
      <c r="Y2481" s="765"/>
      <c r="Z2481" s="765"/>
      <c r="AA2481" s="765"/>
      <c r="AB2481" s="765"/>
      <c r="AC2481" s="765"/>
      <c r="AD2481" s="765"/>
      <c r="AE2481" s="765"/>
      <c r="AF2481" s="765"/>
      <c r="AG2481" s="765"/>
      <c r="AH2481" s="765"/>
      <c r="AI2481" s="765"/>
      <c r="AJ2481" s="765"/>
      <c r="AK2481" s="765"/>
      <c r="AL2481" s="765"/>
      <c r="AM2481" s="765"/>
      <c r="AN2481" s="765"/>
      <c r="AO2481" s="765"/>
      <c r="AP2481" s="765"/>
      <c r="AQ2481" s="765"/>
      <c r="BC2481" s="962"/>
      <c r="BD2481" s="824"/>
    </row>
    <row r="2482" s="695" customFormat="1" customHeight="1" spans="1:56">
      <c r="A2482" s="513"/>
      <c r="B2482" s="213"/>
      <c r="C2482" s="1198"/>
      <c r="D2482" s="409"/>
      <c r="E2482" s="952"/>
      <c r="F2482" s="1157"/>
      <c r="G2482" s="388"/>
      <c r="H2482" s="388"/>
      <c r="I2482" s="991"/>
      <c r="J2482" s="388"/>
      <c r="K2482" s="662"/>
      <c r="L2482" s="217"/>
      <c r="M2482" s="217"/>
      <c r="N2482" s="217"/>
      <c r="O2482" s="217"/>
      <c r="P2482" s="217"/>
      <c r="Q2482" s="217"/>
      <c r="R2482" s="217"/>
      <c r="S2482" s="688"/>
      <c r="T2482" s="394"/>
      <c r="U2482" s="765"/>
      <c r="V2482" s="765"/>
      <c r="W2482" s="765"/>
      <c r="X2482" s="765"/>
      <c r="Y2482" s="765"/>
      <c r="Z2482" s="765"/>
      <c r="AA2482" s="765"/>
      <c r="AB2482" s="765"/>
      <c r="AC2482" s="765"/>
      <c r="AD2482" s="765"/>
      <c r="AE2482" s="765"/>
      <c r="AF2482" s="765"/>
      <c r="AG2482" s="765"/>
      <c r="AH2482" s="765"/>
      <c r="AI2482" s="765"/>
      <c r="AJ2482" s="765"/>
      <c r="AK2482" s="765"/>
      <c r="AL2482" s="765"/>
      <c r="AM2482" s="765"/>
      <c r="AN2482" s="765"/>
      <c r="AO2482" s="765"/>
      <c r="AP2482" s="765"/>
      <c r="AQ2482" s="765"/>
      <c r="BC2482" s="962"/>
      <c r="BD2482" s="824"/>
    </row>
    <row r="2483" s="695" customFormat="1" customHeight="1" spans="1:56">
      <c r="A2483" s="513"/>
      <c r="B2483" s="213"/>
      <c r="C2483" s="1198"/>
      <c r="D2483" s="409"/>
      <c r="E2483" s="952"/>
      <c r="F2483" s="1157"/>
      <c r="G2483" s="388"/>
      <c r="H2483" s="388"/>
      <c r="I2483" s="991"/>
      <c r="J2483" s="388"/>
      <c r="K2483" s="662"/>
      <c r="L2483" s="388"/>
      <c r="M2483" s="388"/>
      <c r="N2483" s="217"/>
      <c r="O2483" s="215"/>
      <c r="P2483" s="388"/>
      <c r="Q2483" s="388"/>
      <c r="R2483" s="215"/>
      <c r="S2483" s="1158"/>
      <c r="T2483" s="359"/>
      <c r="U2483" s="765"/>
      <c r="V2483" s="765"/>
      <c r="W2483" s="765"/>
      <c r="X2483" s="765"/>
      <c r="Y2483" s="765"/>
      <c r="Z2483" s="765"/>
      <c r="AA2483" s="765"/>
      <c r="AB2483" s="765"/>
      <c r="AC2483" s="765"/>
      <c r="AD2483" s="765"/>
      <c r="AE2483" s="765"/>
      <c r="AF2483" s="765"/>
      <c r="AG2483" s="765"/>
      <c r="AH2483" s="765"/>
      <c r="AI2483" s="765"/>
      <c r="AJ2483" s="765"/>
      <c r="AK2483" s="765"/>
      <c r="AL2483" s="765"/>
      <c r="AM2483" s="765"/>
      <c r="AN2483" s="765"/>
      <c r="AO2483" s="765"/>
      <c r="AP2483" s="765"/>
      <c r="AQ2483" s="765"/>
      <c r="BC2483" s="962"/>
      <c r="BD2483" s="824"/>
    </row>
    <row r="2484" s="695" customFormat="1" customHeight="1" spans="1:56">
      <c r="A2484" s="513"/>
      <c r="B2484" s="213"/>
      <c r="C2484" s="1198"/>
      <c r="D2484" s="409"/>
      <c r="E2484" s="952"/>
      <c r="F2484" s="1157"/>
      <c r="G2484" s="388"/>
      <c r="H2484" s="388"/>
      <c r="I2484" s="991"/>
      <c r="J2484" s="388"/>
      <c r="K2484" s="662"/>
      <c r="L2484" s="217"/>
      <c r="M2484" s="217"/>
      <c r="N2484" s="217"/>
      <c r="O2484" s="217"/>
      <c r="P2484" s="217"/>
      <c r="Q2484" s="217"/>
      <c r="R2484" s="217"/>
      <c r="S2484" s="688"/>
      <c r="T2484" s="394"/>
      <c r="U2484" s="765"/>
      <c r="V2484" s="765"/>
      <c r="W2484" s="765"/>
      <c r="X2484" s="765"/>
      <c r="Y2484" s="765"/>
      <c r="Z2484" s="765"/>
      <c r="AA2484" s="765"/>
      <c r="AB2484" s="765"/>
      <c r="AC2484" s="765"/>
      <c r="AD2484" s="765"/>
      <c r="AE2484" s="765"/>
      <c r="AF2484" s="765"/>
      <c r="AG2484" s="765"/>
      <c r="AH2484" s="765"/>
      <c r="AI2484" s="765"/>
      <c r="AJ2484" s="765"/>
      <c r="AK2484" s="765"/>
      <c r="AL2484" s="765"/>
      <c r="AM2484" s="765"/>
      <c r="AN2484" s="765"/>
      <c r="AO2484" s="765"/>
      <c r="AP2484" s="765"/>
      <c r="AQ2484" s="765"/>
      <c r="BC2484" s="962"/>
      <c r="BD2484" s="824"/>
    </row>
    <row r="2485" s="695" customFormat="1" customHeight="1" spans="1:56">
      <c r="A2485" s="513"/>
      <c r="B2485" s="213"/>
      <c r="C2485" s="1198"/>
      <c r="D2485" s="409"/>
      <c r="E2485" s="952"/>
      <c r="F2485" s="1157"/>
      <c r="G2485" s="388"/>
      <c r="H2485" s="388"/>
      <c r="I2485" s="991"/>
      <c r="J2485" s="388"/>
      <c r="K2485" s="662"/>
      <c r="L2485" s="388"/>
      <c r="M2485" s="388"/>
      <c r="N2485" s="217"/>
      <c r="O2485" s="215"/>
      <c r="P2485" s="388"/>
      <c r="Q2485" s="388"/>
      <c r="R2485" s="215"/>
      <c r="S2485" s="1158"/>
      <c r="T2485" s="359"/>
      <c r="U2485" s="765"/>
      <c r="V2485" s="765"/>
      <c r="W2485" s="765"/>
      <c r="X2485" s="765"/>
      <c r="Y2485" s="765"/>
      <c r="Z2485" s="765"/>
      <c r="AA2485" s="765"/>
      <c r="AB2485" s="765"/>
      <c r="AC2485" s="765"/>
      <c r="AD2485" s="765"/>
      <c r="AE2485" s="765"/>
      <c r="AF2485" s="765"/>
      <c r="AG2485" s="765"/>
      <c r="AH2485" s="765"/>
      <c r="AI2485" s="765"/>
      <c r="AJ2485" s="765"/>
      <c r="AK2485" s="765"/>
      <c r="AL2485" s="765"/>
      <c r="AM2485" s="765"/>
      <c r="AN2485" s="765"/>
      <c r="AO2485" s="765"/>
      <c r="AP2485" s="765"/>
      <c r="AQ2485" s="765"/>
      <c r="BC2485" s="962"/>
      <c r="BD2485" s="824"/>
    </row>
    <row r="2486" s="695" customFormat="1" customHeight="1" spans="1:56">
      <c r="A2486" s="513"/>
      <c r="B2486" s="213"/>
      <c r="C2486" s="1198"/>
      <c r="D2486" s="409"/>
      <c r="E2486" s="952"/>
      <c r="F2486" s="1157"/>
      <c r="G2486" s="388"/>
      <c r="H2486" s="388"/>
      <c r="I2486" s="991"/>
      <c r="J2486" s="388"/>
      <c r="K2486" s="662"/>
      <c r="L2486" s="217"/>
      <c r="M2486" s="217"/>
      <c r="N2486" s="217"/>
      <c r="O2486" s="217"/>
      <c r="P2486" s="217"/>
      <c r="Q2486" s="217"/>
      <c r="R2486" s="217"/>
      <c r="S2486" s="688"/>
      <c r="T2486" s="359"/>
      <c r="U2486" s="765"/>
      <c r="V2486" s="765"/>
      <c r="W2486" s="765"/>
      <c r="X2486" s="765"/>
      <c r="Y2486" s="765"/>
      <c r="Z2486" s="765"/>
      <c r="AA2486" s="765"/>
      <c r="AB2486" s="765"/>
      <c r="AC2486" s="765"/>
      <c r="AD2486" s="765"/>
      <c r="AE2486" s="765"/>
      <c r="AF2486" s="765"/>
      <c r="AG2486" s="765"/>
      <c r="AH2486" s="765"/>
      <c r="AI2486" s="765"/>
      <c r="AJ2486" s="765"/>
      <c r="AK2486" s="765"/>
      <c r="AL2486" s="765"/>
      <c r="AM2486" s="765"/>
      <c r="AN2486" s="765"/>
      <c r="AO2486" s="765"/>
      <c r="AP2486" s="765"/>
      <c r="AQ2486" s="765"/>
      <c r="BC2486" s="962"/>
      <c r="BD2486" s="824"/>
    </row>
    <row r="2487" s="695" customFormat="1" customHeight="1" spans="1:56">
      <c r="A2487" s="513"/>
      <c r="B2487" s="213"/>
      <c r="C2487" s="1198"/>
      <c r="D2487" s="409"/>
      <c r="E2487" s="952"/>
      <c r="F2487" s="1157"/>
      <c r="G2487" s="388"/>
      <c r="H2487" s="388"/>
      <c r="I2487" s="991"/>
      <c r="J2487" s="388"/>
      <c r="K2487" s="662"/>
      <c r="L2487" s="388"/>
      <c r="M2487" s="388"/>
      <c r="N2487" s="217"/>
      <c r="O2487" s="215"/>
      <c r="P2487" s="388"/>
      <c r="Q2487" s="388"/>
      <c r="R2487" s="215"/>
      <c r="S2487" s="1158"/>
      <c r="T2487" s="359"/>
      <c r="U2487" s="765"/>
      <c r="V2487" s="765"/>
      <c r="W2487" s="765"/>
      <c r="X2487" s="765"/>
      <c r="Y2487" s="765"/>
      <c r="Z2487" s="765"/>
      <c r="AA2487" s="765"/>
      <c r="AB2487" s="765"/>
      <c r="AC2487" s="765"/>
      <c r="AD2487" s="765"/>
      <c r="AE2487" s="765"/>
      <c r="AF2487" s="765"/>
      <c r="AG2487" s="765"/>
      <c r="AH2487" s="765"/>
      <c r="AI2487" s="765"/>
      <c r="AJ2487" s="765"/>
      <c r="AK2487" s="765"/>
      <c r="AL2487" s="765"/>
      <c r="AM2487" s="765"/>
      <c r="AN2487" s="765"/>
      <c r="AO2487" s="765"/>
      <c r="AP2487" s="765"/>
      <c r="AQ2487" s="765"/>
      <c r="BC2487" s="962"/>
      <c r="BD2487" s="824"/>
    </row>
    <row r="2488" s="695" customFormat="1" customHeight="1" spans="1:56">
      <c r="A2488" s="513"/>
      <c r="B2488" s="213"/>
      <c r="C2488" s="1198"/>
      <c r="D2488" s="409"/>
      <c r="E2488" s="952"/>
      <c r="F2488" s="1157"/>
      <c r="G2488" s="388"/>
      <c r="H2488" s="388"/>
      <c r="I2488" s="991"/>
      <c r="J2488" s="388"/>
      <c r="K2488" s="662"/>
      <c r="L2488" s="217"/>
      <c r="M2488" s="217"/>
      <c r="N2488" s="217"/>
      <c r="O2488" s="217"/>
      <c r="P2488" s="217"/>
      <c r="Q2488" s="217"/>
      <c r="R2488" s="217"/>
      <c r="S2488" s="688"/>
      <c r="T2488" s="666"/>
      <c r="U2488" s="765"/>
      <c r="V2488" s="765"/>
      <c r="W2488" s="765"/>
      <c r="X2488" s="765"/>
      <c r="Y2488" s="765"/>
      <c r="Z2488" s="765"/>
      <c r="AA2488" s="765"/>
      <c r="AB2488" s="765"/>
      <c r="AC2488" s="765"/>
      <c r="AD2488" s="765"/>
      <c r="AE2488" s="765"/>
      <c r="AF2488" s="765"/>
      <c r="AG2488" s="765"/>
      <c r="AH2488" s="765"/>
      <c r="AI2488" s="765"/>
      <c r="AJ2488" s="765"/>
      <c r="AK2488" s="765"/>
      <c r="AL2488" s="765"/>
      <c r="AM2488" s="765"/>
      <c r="AN2488" s="765"/>
      <c r="AO2488" s="765"/>
      <c r="AP2488" s="765"/>
      <c r="AQ2488" s="765"/>
      <c r="BC2488" s="962"/>
      <c r="BD2488" s="824"/>
    </row>
    <row r="2489" s="695" customFormat="1" customHeight="1" spans="1:56">
      <c r="A2489" s="513"/>
      <c r="B2489" s="213"/>
      <c r="C2489" s="1198"/>
      <c r="D2489" s="409"/>
      <c r="E2489" s="952"/>
      <c r="F2489" s="1157"/>
      <c r="G2489" s="388"/>
      <c r="H2489" s="388"/>
      <c r="I2489" s="991"/>
      <c r="J2489" s="388"/>
      <c r="K2489" s="662"/>
      <c r="L2489" s="388"/>
      <c r="M2489" s="388"/>
      <c r="N2489" s="217"/>
      <c r="O2489" s="215"/>
      <c r="P2489" s="388"/>
      <c r="Q2489" s="388"/>
      <c r="R2489" s="215"/>
      <c r="S2489" s="1158"/>
      <c r="T2489" s="359"/>
      <c r="U2489" s="765"/>
      <c r="V2489" s="765"/>
      <c r="W2489" s="765"/>
      <c r="X2489" s="765"/>
      <c r="Y2489" s="765"/>
      <c r="Z2489" s="765"/>
      <c r="AA2489" s="765"/>
      <c r="AB2489" s="765"/>
      <c r="AC2489" s="765"/>
      <c r="AD2489" s="765"/>
      <c r="AE2489" s="765"/>
      <c r="AF2489" s="765"/>
      <c r="AG2489" s="765"/>
      <c r="AH2489" s="765"/>
      <c r="AI2489" s="765"/>
      <c r="AJ2489" s="765"/>
      <c r="AK2489" s="765"/>
      <c r="AL2489" s="765"/>
      <c r="AM2489" s="765"/>
      <c r="AN2489" s="765"/>
      <c r="AO2489" s="765"/>
      <c r="AP2489" s="765"/>
      <c r="AQ2489" s="765"/>
      <c r="BC2489" s="962"/>
      <c r="BD2489" s="824"/>
    </row>
    <row r="2490" s="695" customFormat="1" customHeight="1" spans="1:56">
      <c r="A2490" s="513"/>
      <c r="B2490" s="213"/>
      <c r="C2490" s="1198"/>
      <c r="D2490" s="409"/>
      <c r="E2490" s="952"/>
      <c r="F2490" s="1157"/>
      <c r="G2490" s="388"/>
      <c r="H2490" s="388"/>
      <c r="I2490" s="991"/>
      <c r="J2490" s="388"/>
      <c r="K2490" s="662"/>
      <c r="L2490" s="388"/>
      <c r="M2490" s="388"/>
      <c r="N2490" s="217"/>
      <c r="O2490" s="215"/>
      <c r="P2490" s="388"/>
      <c r="Q2490" s="388"/>
      <c r="R2490" s="215"/>
      <c r="S2490" s="1158"/>
      <c r="T2490" s="359"/>
      <c r="U2490" s="765"/>
      <c r="V2490" s="765"/>
      <c r="W2490" s="765"/>
      <c r="X2490" s="765"/>
      <c r="Y2490" s="765"/>
      <c r="Z2490" s="765"/>
      <c r="AA2490" s="765"/>
      <c r="AB2490" s="765"/>
      <c r="AC2490" s="765"/>
      <c r="AD2490" s="765"/>
      <c r="AE2490" s="765"/>
      <c r="AF2490" s="765"/>
      <c r="AG2490" s="765"/>
      <c r="AH2490" s="765"/>
      <c r="AI2490" s="765"/>
      <c r="AJ2490" s="765"/>
      <c r="AK2490" s="765"/>
      <c r="AL2490" s="765"/>
      <c r="AM2490" s="765"/>
      <c r="AN2490" s="765"/>
      <c r="AO2490" s="765"/>
      <c r="AP2490" s="765"/>
      <c r="AQ2490" s="765"/>
      <c r="BC2490" s="962"/>
      <c r="BD2490" s="824"/>
    </row>
    <row r="2491" s="695" customFormat="1" customHeight="1" spans="1:56">
      <c r="A2491" s="513"/>
      <c r="B2491" s="213"/>
      <c r="C2491" s="1198"/>
      <c r="D2491" s="409"/>
      <c r="E2491" s="952"/>
      <c r="F2491" s="1157"/>
      <c r="G2491" s="388"/>
      <c r="H2491" s="388"/>
      <c r="I2491" s="991"/>
      <c r="J2491" s="388"/>
      <c r="K2491" s="662"/>
      <c r="L2491" s="388"/>
      <c r="M2491" s="388"/>
      <c r="N2491" s="217"/>
      <c r="O2491" s="215"/>
      <c r="P2491" s="388"/>
      <c r="Q2491" s="388"/>
      <c r="R2491" s="215"/>
      <c r="S2491" s="1158"/>
      <c r="T2491" s="359"/>
      <c r="U2491" s="765"/>
      <c r="V2491" s="765"/>
      <c r="W2491" s="765"/>
      <c r="X2491" s="765"/>
      <c r="Y2491" s="765"/>
      <c r="Z2491" s="765"/>
      <c r="AA2491" s="765"/>
      <c r="AB2491" s="765"/>
      <c r="AC2491" s="765"/>
      <c r="AD2491" s="765"/>
      <c r="AE2491" s="765"/>
      <c r="AF2491" s="765"/>
      <c r="AG2491" s="765"/>
      <c r="AH2491" s="765"/>
      <c r="AI2491" s="765"/>
      <c r="AJ2491" s="765"/>
      <c r="AK2491" s="765"/>
      <c r="AL2491" s="765"/>
      <c r="AM2491" s="765"/>
      <c r="AN2491" s="765"/>
      <c r="AO2491" s="765"/>
      <c r="AP2491" s="765"/>
      <c r="AQ2491" s="765"/>
      <c r="BC2491" s="962"/>
      <c r="BD2491" s="824"/>
    </row>
    <row r="2492" s="695" customFormat="1" customHeight="1" spans="1:56">
      <c r="A2492" s="513"/>
      <c r="B2492" s="213"/>
      <c r="C2492" s="1198"/>
      <c r="D2492" s="409"/>
      <c r="E2492" s="952"/>
      <c r="F2492" s="1157"/>
      <c r="G2492" s="388"/>
      <c r="H2492" s="388"/>
      <c r="I2492" s="991"/>
      <c r="J2492" s="388"/>
      <c r="K2492" s="662"/>
      <c r="L2492" s="217"/>
      <c r="M2492" s="217"/>
      <c r="N2492" s="217"/>
      <c r="O2492" s="217"/>
      <c r="P2492" s="217"/>
      <c r="Q2492" s="217"/>
      <c r="R2492" s="217"/>
      <c r="S2492" s="688"/>
      <c r="T2492" s="359"/>
      <c r="U2492" s="765"/>
      <c r="V2492" s="765"/>
      <c r="W2492" s="765"/>
      <c r="X2492" s="765"/>
      <c r="Y2492" s="765"/>
      <c r="Z2492" s="765"/>
      <c r="AA2492" s="765"/>
      <c r="AB2492" s="765"/>
      <c r="AC2492" s="765"/>
      <c r="AD2492" s="765"/>
      <c r="AE2492" s="765"/>
      <c r="AF2492" s="765"/>
      <c r="AG2492" s="765"/>
      <c r="AH2492" s="765"/>
      <c r="AI2492" s="765"/>
      <c r="AJ2492" s="765"/>
      <c r="AK2492" s="765"/>
      <c r="AL2492" s="765"/>
      <c r="AM2492" s="765"/>
      <c r="AN2492" s="765"/>
      <c r="AO2492" s="765"/>
      <c r="AP2492" s="765"/>
      <c r="AQ2492" s="765"/>
      <c r="BC2492" s="962"/>
      <c r="BD2492" s="824"/>
    </row>
    <row r="2493" s="695" customFormat="1" customHeight="1" spans="1:56">
      <c r="A2493" s="513"/>
      <c r="B2493" s="213"/>
      <c r="C2493" s="1198"/>
      <c r="D2493" s="409"/>
      <c r="E2493" s="952"/>
      <c r="F2493" s="1157"/>
      <c r="G2493" s="388"/>
      <c r="H2493" s="388"/>
      <c r="I2493" s="991"/>
      <c r="J2493" s="388"/>
      <c r="K2493" s="662"/>
      <c r="L2493" s="217"/>
      <c r="M2493" s="217"/>
      <c r="N2493" s="217"/>
      <c r="O2493" s="217"/>
      <c r="P2493" s="217"/>
      <c r="Q2493" s="217"/>
      <c r="R2493" s="217"/>
      <c r="S2493" s="688"/>
      <c r="T2493" s="394"/>
      <c r="U2493" s="765"/>
      <c r="V2493" s="765"/>
      <c r="W2493" s="765"/>
      <c r="X2493" s="765"/>
      <c r="Y2493" s="765"/>
      <c r="Z2493" s="765"/>
      <c r="AA2493" s="765"/>
      <c r="AB2493" s="765"/>
      <c r="AC2493" s="765"/>
      <c r="AD2493" s="765"/>
      <c r="AE2493" s="765"/>
      <c r="AF2493" s="765"/>
      <c r="AG2493" s="765"/>
      <c r="AH2493" s="765"/>
      <c r="AI2493" s="765"/>
      <c r="AJ2493" s="765"/>
      <c r="AK2493" s="765"/>
      <c r="AL2493" s="765"/>
      <c r="AM2493" s="765"/>
      <c r="AN2493" s="765"/>
      <c r="AO2493" s="765"/>
      <c r="AP2493" s="765"/>
      <c r="AQ2493" s="765"/>
      <c r="BC2493" s="962"/>
      <c r="BD2493" s="824"/>
    </row>
    <row r="2494" s="695" customFormat="1" customHeight="1" spans="1:56">
      <c r="A2494" s="513"/>
      <c r="B2494" s="213"/>
      <c r="C2494" s="1198"/>
      <c r="D2494" s="409"/>
      <c r="E2494" s="952"/>
      <c r="F2494" s="1157"/>
      <c r="G2494" s="388"/>
      <c r="H2494" s="388"/>
      <c r="I2494" s="991"/>
      <c r="J2494" s="388"/>
      <c r="K2494" s="662"/>
      <c r="L2494" s="217"/>
      <c r="M2494" s="217"/>
      <c r="N2494" s="217"/>
      <c r="O2494" s="217"/>
      <c r="P2494" s="217"/>
      <c r="Q2494" s="217"/>
      <c r="R2494" s="217"/>
      <c r="S2494" s="688"/>
      <c r="T2494" s="394"/>
      <c r="U2494" s="765"/>
      <c r="V2494" s="765"/>
      <c r="W2494" s="765"/>
      <c r="X2494" s="765"/>
      <c r="Y2494" s="765"/>
      <c r="Z2494" s="765"/>
      <c r="AA2494" s="765"/>
      <c r="AB2494" s="765"/>
      <c r="AC2494" s="765"/>
      <c r="AD2494" s="765"/>
      <c r="AE2494" s="765"/>
      <c r="AF2494" s="765"/>
      <c r="AG2494" s="765"/>
      <c r="AH2494" s="765"/>
      <c r="AI2494" s="765"/>
      <c r="AJ2494" s="765"/>
      <c r="AK2494" s="765"/>
      <c r="AL2494" s="765"/>
      <c r="AM2494" s="765"/>
      <c r="AN2494" s="765"/>
      <c r="AO2494" s="765"/>
      <c r="AP2494" s="765"/>
      <c r="AQ2494" s="765"/>
      <c r="BC2494" s="962"/>
      <c r="BD2494" s="824"/>
    </row>
    <row r="2495" s="695" customFormat="1" customHeight="1" spans="1:56">
      <c r="A2495" s="513"/>
      <c r="B2495" s="213"/>
      <c r="C2495" s="1198"/>
      <c r="D2495" s="409"/>
      <c r="E2495" s="952"/>
      <c r="F2495" s="1157"/>
      <c r="G2495" s="388"/>
      <c r="H2495" s="388"/>
      <c r="I2495" s="991"/>
      <c r="J2495" s="388"/>
      <c r="K2495" s="662"/>
      <c r="L2495" s="217"/>
      <c r="M2495" s="217"/>
      <c r="N2495" s="217"/>
      <c r="O2495" s="217"/>
      <c r="P2495" s="217"/>
      <c r="Q2495" s="217"/>
      <c r="R2495" s="217"/>
      <c r="S2495" s="688"/>
      <c r="T2495" s="394"/>
      <c r="U2495" s="765"/>
      <c r="V2495" s="765"/>
      <c r="W2495" s="765"/>
      <c r="X2495" s="765"/>
      <c r="Y2495" s="765"/>
      <c r="Z2495" s="765"/>
      <c r="AA2495" s="765"/>
      <c r="AB2495" s="765"/>
      <c r="AC2495" s="765"/>
      <c r="AD2495" s="765"/>
      <c r="AE2495" s="765"/>
      <c r="AF2495" s="765"/>
      <c r="AG2495" s="765"/>
      <c r="AH2495" s="765"/>
      <c r="AI2495" s="765"/>
      <c r="AJ2495" s="765"/>
      <c r="AK2495" s="765"/>
      <c r="AL2495" s="765"/>
      <c r="AM2495" s="765"/>
      <c r="AN2495" s="765"/>
      <c r="AO2495" s="765"/>
      <c r="AP2495" s="765"/>
      <c r="AQ2495" s="765"/>
      <c r="BC2495" s="962"/>
      <c r="BD2495" s="824"/>
    </row>
    <row r="2496" s="695" customFormat="1" customHeight="1" spans="1:56">
      <c r="A2496" s="513"/>
      <c r="B2496" s="213"/>
      <c r="C2496" s="1198"/>
      <c r="D2496" s="409"/>
      <c r="E2496" s="952"/>
      <c r="F2496" s="1157"/>
      <c r="G2496" s="388"/>
      <c r="H2496" s="388"/>
      <c r="I2496" s="991"/>
      <c r="J2496" s="388"/>
      <c r="K2496" s="662"/>
      <c r="L2496" s="217"/>
      <c r="M2496" s="217"/>
      <c r="N2496" s="217"/>
      <c r="O2496" s="217"/>
      <c r="P2496" s="217"/>
      <c r="Q2496" s="217"/>
      <c r="R2496" s="217"/>
      <c r="S2496" s="688"/>
      <c r="T2496" s="394"/>
      <c r="U2496" s="765"/>
      <c r="V2496" s="765"/>
      <c r="W2496" s="765"/>
      <c r="X2496" s="765"/>
      <c r="Y2496" s="765"/>
      <c r="Z2496" s="765"/>
      <c r="AA2496" s="765"/>
      <c r="AB2496" s="765"/>
      <c r="AC2496" s="765"/>
      <c r="AD2496" s="765"/>
      <c r="AE2496" s="765"/>
      <c r="AF2496" s="765"/>
      <c r="AG2496" s="765"/>
      <c r="AH2496" s="765"/>
      <c r="AI2496" s="765"/>
      <c r="AJ2496" s="765"/>
      <c r="AK2496" s="765"/>
      <c r="AL2496" s="765"/>
      <c r="AM2496" s="765"/>
      <c r="AN2496" s="765"/>
      <c r="AO2496" s="765"/>
      <c r="AP2496" s="765"/>
      <c r="AQ2496" s="765"/>
      <c r="BC2496" s="962"/>
      <c r="BD2496" s="824"/>
    </row>
    <row r="2497" s="695" customFormat="1" customHeight="1" spans="1:56">
      <c r="A2497" s="513"/>
      <c r="B2497" s="213"/>
      <c r="C2497" s="1198"/>
      <c r="D2497" s="409"/>
      <c r="E2497" s="952"/>
      <c r="F2497" s="1157"/>
      <c r="G2497" s="388"/>
      <c r="H2497" s="388"/>
      <c r="I2497" s="991"/>
      <c r="J2497" s="388"/>
      <c r="K2497" s="662"/>
      <c r="L2497" s="217"/>
      <c r="M2497" s="217"/>
      <c r="N2497" s="217"/>
      <c r="O2497" s="217"/>
      <c r="P2497" s="217"/>
      <c r="Q2497" s="217"/>
      <c r="R2497" s="217"/>
      <c r="S2497" s="688"/>
      <c r="T2497" s="908"/>
      <c r="U2497" s="765"/>
      <c r="V2497" s="765"/>
      <c r="W2497" s="765"/>
      <c r="X2497" s="765"/>
      <c r="Y2497" s="765"/>
      <c r="Z2497" s="765"/>
      <c r="AA2497" s="765"/>
      <c r="AB2497" s="765"/>
      <c r="AC2497" s="765"/>
      <c r="AD2497" s="765"/>
      <c r="AE2497" s="765"/>
      <c r="AF2497" s="765"/>
      <c r="AG2497" s="765"/>
      <c r="AH2497" s="765"/>
      <c r="AI2497" s="765"/>
      <c r="AJ2497" s="765"/>
      <c r="AK2497" s="765"/>
      <c r="AL2497" s="765"/>
      <c r="AM2497" s="765"/>
      <c r="AN2497" s="765"/>
      <c r="AO2497" s="765"/>
      <c r="AP2497" s="765"/>
      <c r="AQ2497" s="765"/>
      <c r="BC2497" s="962"/>
      <c r="BD2497" s="824"/>
    </row>
    <row r="2498" s="695" customFormat="1" customHeight="1" spans="1:56">
      <c r="A2498" s="513"/>
      <c r="B2498" s="213"/>
      <c r="C2498" s="1198"/>
      <c r="D2498" s="409"/>
      <c r="E2498" s="952"/>
      <c r="F2498" s="1157"/>
      <c r="G2498" s="388"/>
      <c r="H2498" s="388"/>
      <c r="I2498" s="991"/>
      <c r="J2498" s="388"/>
      <c r="K2498" s="662"/>
      <c r="L2498" s="217"/>
      <c r="M2498" s="217"/>
      <c r="N2498" s="217"/>
      <c r="O2498" s="217"/>
      <c r="P2498" s="217"/>
      <c r="Q2498" s="217"/>
      <c r="R2498" s="217"/>
      <c r="S2498" s="688"/>
      <c r="T2498" s="934"/>
      <c r="U2498" s="765"/>
      <c r="V2498" s="765"/>
      <c r="W2498" s="765"/>
      <c r="X2498" s="765"/>
      <c r="Y2498" s="765"/>
      <c r="Z2498" s="765"/>
      <c r="AA2498" s="765"/>
      <c r="AB2498" s="765"/>
      <c r="AC2498" s="765"/>
      <c r="AD2498" s="765"/>
      <c r="AE2498" s="765"/>
      <c r="AF2498" s="765"/>
      <c r="AG2498" s="765"/>
      <c r="AH2498" s="765"/>
      <c r="AI2498" s="765"/>
      <c r="AJ2498" s="765"/>
      <c r="AK2498" s="765"/>
      <c r="AL2498" s="765"/>
      <c r="AM2498" s="765"/>
      <c r="AN2498" s="765"/>
      <c r="AO2498" s="765"/>
      <c r="AP2498" s="765"/>
      <c r="AQ2498" s="765"/>
      <c r="BC2498" s="962"/>
      <c r="BD2498" s="824"/>
    </row>
    <row r="2499" s="695" customFormat="1" customHeight="1" spans="1:56">
      <c r="A2499" s="513"/>
      <c r="B2499" s="213"/>
      <c r="C2499" s="1198"/>
      <c r="D2499" s="409"/>
      <c r="E2499" s="952"/>
      <c r="F2499" s="1157"/>
      <c r="G2499" s="388"/>
      <c r="H2499" s="388"/>
      <c r="I2499" s="991"/>
      <c r="J2499" s="388"/>
      <c r="K2499" s="662"/>
      <c r="L2499" s="217"/>
      <c r="M2499" s="217"/>
      <c r="N2499" s="217"/>
      <c r="O2499" s="217"/>
      <c r="P2499" s="217"/>
      <c r="Q2499" s="217"/>
      <c r="R2499" s="217"/>
      <c r="S2499" s="688"/>
      <c r="T2499" s="934"/>
      <c r="U2499" s="765"/>
      <c r="V2499" s="765"/>
      <c r="W2499" s="765"/>
      <c r="X2499" s="765"/>
      <c r="Y2499" s="765"/>
      <c r="Z2499" s="765"/>
      <c r="AA2499" s="765"/>
      <c r="AB2499" s="765"/>
      <c r="AC2499" s="765"/>
      <c r="AD2499" s="765"/>
      <c r="AE2499" s="765"/>
      <c r="AF2499" s="765"/>
      <c r="AG2499" s="765"/>
      <c r="AH2499" s="765"/>
      <c r="AI2499" s="765"/>
      <c r="AJ2499" s="765"/>
      <c r="AK2499" s="765"/>
      <c r="AL2499" s="765"/>
      <c r="AM2499" s="765"/>
      <c r="AN2499" s="765"/>
      <c r="AO2499" s="765"/>
      <c r="AP2499" s="765"/>
      <c r="AQ2499" s="765"/>
      <c r="BC2499" s="962"/>
      <c r="BD2499" s="824"/>
    </row>
    <row r="2500" s="695" customFormat="1" customHeight="1" spans="1:56">
      <c r="A2500" s="513"/>
      <c r="B2500" s="213"/>
      <c r="C2500" s="1198"/>
      <c r="D2500" s="409"/>
      <c r="E2500" s="952"/>
      <c r="F2500" s="1157"/>
      <c r="G2500" s="388"/>
      <c r="H2500" s="388"/>
      <c r="I2500" s="991"/>
      <c r="J2500" s="388"/>
      <c r="K2500" s="662"/>
      <c r="L2500" s="217"/>
      <c r="M2500" s="217"/>
      <c r="N2500" s="217"/>
      <c r="O2500" s="217"/>
      <c r="P2500" s="217"/>
      <c r="Q2500" s="217"/>
      <c r="R2500" s="217"/>
      <c r="S2500" s="688"/>
      <c r="T2500" s="934"/>
      <c r="U2500" s="765"/>
      <c r="V2500" s="765"/>
      <c r="W2500" s="765"/>
      <c r="X2500" s="765"/>
      <c r="Y2500" s="765"/>
      <c r="Z2500" s="765"/>
      <c r="AA2500" s="765"/>
      <c r="AB2500" s="765"/>
      <c r="AC2500" s="765"/>
      <c r="AD2500" s="765"/>
      <c r="AE2500" s="765"/>
      <c r="AF2500" s="765"/>
      <c r="AG2500" s="765"/>
      <c r="AH2500" s="765"/>
      <c r="AI2500" s="765"/>
      <c r="AJ2500" s="765"/>
      <c r="AK2500" s="765"/>
      <c r="AL2500" s="765"/>
      <c r="AM2500" s="765"/>
      <c r="AN2500" s="765"/>
      <c r="AO2500" s="765"/>
      <c r="AP2500" s="765"/>
      <c r="AQ2500" s="765"/>
      <c r="BC2500" s="962"/>
      <c r="BD2500" s="824"/>
    </row>
    <row r="2501" s="695" customFormat="1" customHeight="1" spans="1:56">
      <c r="A2501" s="513"/>
      <c r="B2501" s="213"/>
      <c r="C2501" s="1198"/>
      <c r="D2501" s="409"/>
      <c r="E2501" s="952"/>
      <c r="F2501" s="1157"/>
      <c r="G2501" s="388"/>
      <c r="H2501" s="388"/>
      <c r="I2501" s="991"/>
      <c r="J2501" s="388"/>
      <c r="K2501" s="662"/>
      <c r="L2501" s="217"/>
      <c r="M2501" s="217"/>
      <c r="N2501" s="217"/>
      <c r="O2501" s="217"/>
      <c r="P2501" s="217"/>
      <c r="Q2501" s="217"/>
      <c r="R2501" s="217"/>
      <c r="S2501" s="688"/>
      <c r="T2501" s="934"/>
      <c r="U2501" s="765"/>
      <c r="V2501" s="765"/>
      <c r="W2501" s="765"/>
      <c r="X2501" s="765"/>
      <c r="Y2501" s="765"/>
      <c r="Z2501" s="765"/>
      <c r="AA2501" s="765"/>
      <c r="AB2501" s="765"/>
      <c r="AC2501" s="765"/>
      <c r="AD2501" s="765"/>
      <c r="AE2501" s="765"/>
      <c r="AF2501" s="765"/>
      <c r="AG2501" s="765"/>
      <c r="AH2501" s="765"/>
      <c r="AI2501" s="765"/>
      <c r="AJ2501" s="765"/>
      <c r="AK2501" s="765"/>
      <c r="AL2501" s="765"/>
      <c r="AM2501" s="765"/>
      <c r="AN2501" s="765"/>
      <c r="AO2501" s="765"/>
      <c r="AP2501" s="765"/>
      <c r="AQ2501" s="765"/>
      <c r="BC2501" s="962"/>
      <c r="BD2501" s="824"/>
    </row>
    <row r="2502" s="695" customFormat="1" customHeight="1" spans="1:56">
      <c r="A2502" s="513"/>
      <c r="B2502" s="213"/>
      <c r="C2502" s="1198"/>
      <c r="D2502" s="409"/>
      <c r="E2502" s="952"/>
      <c r="F2502" s="1157"/>
      <c r="G2502" s="388"/>
      <c r="H2502" s="388"/>
      <c r="I2502" s="991"/>
      <c r="J2502" s="388"/>
      <c r="K2502" s="662"/>
      <c r="L2502" s="217"/>
      <c r="M2502" s="217"/>
      <c r="N2502" s="217"/>
      <c r="O2502" s="217"/>
      <c r="P2502" s="217"/>
      <c r="Q2502" s="217"/>
      <c r="R2502" s="217"/>
      <c r="S2502" s="688"/>
      <c r="T2502" s="934"/>
      <c r="U2502" s="765"/>
      <c r="V2502" s="765"/>
      <c r="W2502" s="765"/>
      <c r="X2502" s="765"/>
      <c r="Y2502" s="765"/>
      <c r="Z2502" s="765"/>
      <c r="AA2502" s="765"/>
      <c r="AB2502" s="765"/>
      <c r="AC2502" s="765"/>
      <c r="AD2502" s="765"/>
      <c r="AE2502" s="765"/>
      <c r="AF2502" s="765"/>
      <c r="AG2502" s="765"/>
      <c r="AH2502" s="765"/>
      <c r="AI2502" s="765"/>
      <c r="AJ2502" s="765"/>
      <c r="AK2502" s="765"/>
      <c r="AL2502" s="765"/>
      <c r="AM2502" s="765"/>
      <c r="AN2502" s="765"/>
      <c r="AO2502" s="765"/>
      <c r="AP2502" s="765"/>
      <c r="AQ2502" s="765"/>
      <c r="BC2502" s="962"/>
      <c r="BD2502" s="824"/>
    </row>
    <row r="2503" s="695" customFormat="1" customHeight="1" spans="1:56">
      <c r="A2503" s="513"/>
      <c r="B2503" s="213"/>
      <c r="C2503" s="1198"/>
      <c r="D2503" s="409"/>
      <c r="E2503" s="952"/>
      <c r="F2503" s="1157"/>
      <c r="G2503" s="388"/>
      <c r="H2503" s="388"/>
      <c r="I2503" s="991"/>
      <c r="J2503" s="388"/>
      <c r="K2503" s="662"/>
      <c r="L2503" s="217"/>
      <c r="M2503" s="217"/>
      <c r="N2503" s="217"/>
      <c r="O2503" s="217"/>
      <c r="P2503" s="217"/>
      <c r="Q2503" s="217"/>
      <c r="R2503" s="217"/>
      <c r="S2503" s="688"/>
      <c r="T2503" s="394"/>
      <c r="U2503" s="765"/>
      <c r="V2503" s="765"/>
      <c r="W2503" s="765"/>
      <c r="X2503" s="765"/>
      <c r="Y2503" s="765"/>
      <c r="Z2503" s="765"/>
      <c r="AA2503" s="765"/>
      <c r="AB2503" s="765"/>
      <c r="AC2503" s="765"/>
      <c r="AD2503" s="765"/>
      <c r="AE2503" s="765"/>
      <c r="AF2503" s="765"/>
      <c r="AG2503" s="765"/>
      <c r="AH2503" s="765"/>
      <c r="AI2503" s="765"/>
      <c r="AJ2503" s="765"/>
      <c r="AK2503" s="765"/>
      <c r="AL2503" s="765"/>
      <c r="AM2503" s="765"/>
      <c r="AN2503" s="765"/>
      <c r="AO2503" s="765"/>
      <c r="AP2503" s="765"/>
      <c r="AQ2503" s="765"/>
      <c r="BC2503" s="962"/>
      <c r="BD2503" s="824"/>
    </row>
    <row r="2504" s="695" customFormat="1" customHeight="1" spans="1:56">
      <c r="A2504" s="513"/>
      <c r="B2504" s="213"/>
      <c r="C2504" s="1198"/>
      <c r="D2504" s="409"/>
      <c r="E2504" s="952"/>
      <c r="F2504" s="1157"/>
      <c r="G2504" s="388"/>
      <c r="H2504" s="388"/>
      <c r="I2504" s="991"/>
      <c r="J2504" s="388"/>
      <c r="K2504" s="662"/>
      <c r="L2504" s="217"/>
      <c r="M2504" s="217"/>
      <c r="N2504" s="217"/>
      <c r="O2504" s="217"/>
      <c r="P2504" s="217"/>
      <c r="Q2504" s="217"/>
      <c r="R2504" s="217"/>
      <c r="S2504" s="688"/>
      <c r="T2504" s="394"/>
      <c r="U2504" s="765"/>
      <c r="V2504" s="765"/>
      <c r="W2504" s="765"/>
      <c r="X2504" s="765"/>
      <c r="Y2504" s="765"/>
      <c r="Z2504" s="765"/>
      <c r="AA2504" s="765"/>
      <c r="AB2504" s="765"/>
      <c r="AC2504" s="765"/>
      <c r="AD2504" s="765"/>
      <c r="AE2504" s="765"/>
      <c r="AF2504" s="765"/>
      <c r="AG2504" s="765"/>
      <c r="AH2504" s="765"/>
      <c r="AI2504" s="765"/>
      <c r="AJ2504" s="765"/>
      <c r="AK2504" s="765"/>
      <c r="AL2504" s="765"/>
      <c r="AM2504" s="765"/>
      <c r="AN2504" s="765"/>
      <c r="AO2504" s="765"/>
      <c r="AP2504" s="765"/>
      <c r="AQ2504" s="765"/>
      <c r="BC2504" s="962"/>
      <c r="BD2504" s="824"/>
    </row>
    <row r="2505" s="695" customFormat="1" customHeight="1" spans="1:56">
      <c r="A2505" s="513"/>
      <c r="B2505" s="213"/>
      <c r="C2505" s="1198"/>
      <c r="D2505" s="409"/>
      <c r="E2505" s="952"/>
      <c r="F2505" s="1157"/>
      <c r="G2505" s="388"/>
      <c r="H2505" s="388"/>
      <c r="I2505" s="991"/>
      <c r="J2505" s="388"/>
      <c r="K2505" s="662"/>
      <c r="L2505" s="217"/>
      <c r="M2505" s="217"/>
      <c r="N2505" s="217"/>
      <c r="O2505" s="217"/>
      <c r="P2505" s="217"/>
      <c r="Q2505" s="217"/>
      <c r="R2505" s="217"/>
      <c r="S2505" s="688"/>
      <c r="T2505" s="394"/>
      <c r="U2505" s="765"/>
      <c r="V2505" s="765"/>
      <c r="W2505" s="765"/>
      <c r="X2505" s="765"/>
      <c r="Y2505" s="765"/>
      <c r="Z2505" s="765"/>
      <c r="AA2505" s="765"/>
      <c r="AB2505" s="765"/>
      <c r="AC2505" s="765"/>
      <c r="AD2505" s="765"/>
      <c r="AE2505" s="765"/>
      <c r="AF2505" s="765"/>
      <c r="AG2505" s="765"/>
      <c r="AH2505" s="765"/>
      <c r="AI2505" s="765"/>
      <c r="AJ2505" s="765"/>
      <c r="AK2505" s="765"/>
      <c r="AL2505" s="765"/>
      <c r="AM2505" s="765"/>
      <c r="AN2505" s="765"/>
      <c r="AO2505" s="765"/>
      <c r="AP2505" s="765"/>
      <c r="AQ2505" s="765"/>
      <c r="BC2505" s="962"/>
      <c r="BD2505" s="824"/>
    </row>
    <row r="2506" s="695" customFormat="1" customHeight="1" spans="1:56">
      <c r="A2506" s="513"/>
      <c r="B2506" s="213"/>
      <c r="C2506" s="1198"/>
      <c r="D2506" s="409"/>
      <c r="E2506" s="952"/>
      <c r="F2506" s="1157"/>
      <c r="G2506" s="388"/>
      <c r="H2506" s="388"/>
      <c r="I2506" s="991"/>
      <c r="J2506" s="388"/>
      <c r="K2506" s="662"/>
      <c r="L2506" s="217"/>
      <c r="M2506" s="217"/>
      <c r="N2506" s="217"/>
      <c r="O2506" s="217"/>
      <c r="P2506" s="217"/>
      <c r="Q2506" s="217"/>
      <c r="R2506" s="217"/>
      <c r="S2506" s="688"/>
      <c r="T2506" s="394"/>
      <c r="U2506" s="765"/>
      <c r="V2506" s="765"/>
      <c r="W2506" s="765"/>
      <c r="X2506" s="765"/>
      <c r="Y2506" s="765"/>
      <c r="Z2506" s="765"/>
      <c r="AA2506" s="765"/>
      <c r="AB2506" s="765"/>
      <c r="AC2506" s="765"/>
      <c r="AD2506" s="765"/>
      <c r="AE2506" s="765"/>
      <c r="AF2506" s="765"/>
      <c r="AG2506" s="765"/>
      <c r="AH2506" s="765"/>
      <c r="AI2506" s="765"/>
      <c r="AJ2506" s="765"/>
      <c r="AK2506" s="765"/>
      <c r="AL2506" s="765"/>
      <c r="AM2506" s="765"/>
      <c r="AN2506" s="765"/>
      <c r="AO2506" s="765"/>
      <c r="AP2506" s="765"/>
      <c r="AQ2506" s="765"/>
      <c r="BC2506" s="962"/>
      <c r="BD2506" s="824"/>
    </row>
    <row r="2507" s="695" customFormat="1" customHeight="1" spans="1:56">
      <c r="A2507" s="513"/>
      <c r="B2507" s="213"/>
      <c r="C2507" s="1198"/>
      <c r="D2507" s="409"/>
      <c r="E2507" s="952"/>
      <c r="F2507" s="1157"/>
      <c r="G2507" s="388"/>
      <c r="H2507" s="388"/>
      <c r="I2507" s="991"/>
      <c r="J2507" s="388"/>
      <c r="K2507" s="662"/>
      <c r="L2507" s="217"/>
      <c r="M2507" s="217"/>
      <c r="N2507" s="217"/>
      <c r="O2507" s="217"/>
      <c r="P2507" s="217"/>
      <c r="Q2507" s="217"/>
      <c r="R2507" s="217"/>
      <c r="S2507" s="688"/>
      <c r="T2507" s="394"/>
      <c r="U2507" s="765"/>
      <c r="V2507" s="765"/>
      <c r="W2507" s="765"/>
      <c r="X2507" s="765"/>
      <c r="Y2507" s="765"/>
      <c r="Z2507" s="765"/>
      <c r="AA2507" s="765"/>
      <c r="AB2507" s="765"/>
      <c r="AC2507" s="765"/>
      <c r="AD2507" s="765"/>
      <c r="AE2507" s="765"/>
      <c r="AF2507" s="765"/>
      <c r="AG2507" s="765"/>
      <c r="AH2507" s="765"/>
      <c r="AI2507" s="765"/>
      <c r="AJ2507" s="765"/>
      <c r="AK2507" s="765"/>
      <c r="AL2507" s="765"/>
      <c r="AM2507" s="765"/>
      <c r="AN2507" s="765"/>
      <c r="AO2507" s="765"/>
      <c r="AP2507" s="765"/>
      <c r="AQ2507" s="765"/>
      <c r="BC2507" s="962"/>
      <c r="BD2507" s="824"/>
    </row>
    <row r="2508" s="695" customFormat="1" customHeight="1" spans="1:56">
      <c r="A2508" s="513"/>
      <c r="B2508" s="213"/>
      <c r="C2508" s="1198"/>
      <c r="D2508" s="409"/>
      <c r="E2508" s="952"/>
      <c r="F2508" s="1157"/>
      <c r="G2508" s="388"/>
      <c r="H2508" s="388"/>
      <c r="I2508" s="991"/>
      <c r="J2508" s="388"/>
      <c r="K2508" s="662"/>
      <c r="L2508" s="217"/>
      <c r="M2508" s="217"/>
      <c r="N2508" s="217"/>
      <c r="O2508" s="217"/>
      <c r="P2508" s="217"/>
      <c r="Q2508" s="217"/>
      <c r="R2508" s="217"/>
      <c r="S2508" s="688"/>
      <c r="T2508" s="394"/>
      <c r="U2508" s="765"/>
      <c r="V2508" s="765"/>
      <c r="W2508" s="765"/>
      <c r="X2508" s="765"/>
      <c r="Y2508" s="765"/>
      <c r="Z2508" s="765"/>
      <c r="AA2508" s="765"/>
      <c r="AB2508" s="765"/>
      <c r="AC2508" s="765"/>
      <c r="AD2508" s="765"/>
      <c r="AE2508" s="765"/>
      <c r="AF2508" s="765"/>
      <c r="AG2508" s="765"/>
      <c r="AH2508" s="765"/>
      <c r="AI2508" s="765"/>
      <c r="AJ2508" s="765"/>
      <c r="AK2508" s="765"/>
      <c r="AL2508" s="765"/>
      <c r="AM2508" s="765"/>
      <c r="AN2508" s="765"/>
      <c r="AO2508" s="765"/>
      <c r="AP2508" s="765"/>
      <c r="AQ2508" s="765"/>
      <c r="BC2508" s="962"/>
      <c r="BD2508" s="824"/>
    </row>
    <row r="2509" s="695" customFormat="1" customHeight="1" spans="1:56">
      <c r="A2509" s="513"/>
      <c r="B2509" s="213"/>
      <c r="C2509" s="1198"/>
      <c r="D2509" s="409"/>
      <c r="E2509" s="952"/>
      <c r="F2509" s="1157"/>
      <c r="G2509" s="388"/>
      <c r="H2509" s="388"/>
      <c r="I2509" s="991"/>
      <c r="J2509" s="388"/>
      <c r="K2509" s="662"/>
      <c r="L2509" s="217"/>
      <c r="M2509" s="217"/>
      <c r="N2509" s="217"/>
      <c r="O2509" s="217"/>
      <c r="P2509" s="217"/>
      <c r="Q2509" s="217"/>
      <c r="R2509" s="217"/>
      <c r="S2509" s="688"/>
      <c r="T2509" s="394"/>
      <c r="U2509" s="765"/>
      <c r="V2509" s="765"/>
      <c r="W2509" s="765"/>
      <c r="X2509" s="765"/>
      <c r="Y2509" s="765"/>
      <c r="Z2509" s="765"/>
      <c r="AA2509" s="765"/>
      <c r="AB2509" s="765"/>
      <c r="AC2509" s="765"/>
      <c r="AD2509" s="765"/>
      <c r="AE2509" s="765"/>
      <c r="AF2509" s="765"/>
      <c r="AG2509" s="765"/>
      <c r="AH2509" s="765"/>
      <c r="AI2509" s="765"/>
      <c r="AJ2509" s="765"/>
      <c r="AK2509" s="765"/>
      <c r="AL2509" s="765"/>
      <c r="AM2509" s="765"/>
      <c r="AN2509" s="765"/>
      <c r="AO2509" s="765"/>
      <c r="AP2509" s="765"/>
      <c r="AQ2509" s="765"/>
      <c r="BC2509" s="962"/>
      <c r="BD2509" s="824"/>
    </row>
    <row r="2510" s="695" customFormat="1" customHeight="1" spans="1:56">
      <c r="A2510" s="513"/>
      <c r="B2510" s="213"/>
      <c r="C2510" s="1198"/>
      <c r="D2510" s="409"/>
      <c r="E2510" s="952"/>
      <c r="F2510" s="1157"/>
      <c r="G2510" s="388"/>
      <c r="H2510" s="388"/>
      <c r="I2510" s="991"/>
      <c r="J2510" s="388"/>
      <c r="K2510" s="662"/>
      <c r="L2510" s="217"/>
      <c r="M2510" s="217"/>
      <c r="N2510" s="217"/>
      <c r="O2510" s="217"/>
      <c r="P2510" s="217"/>
      <c r="Q2510" s="217"/>
      <c r="R2510" s="217"/>
      <c r="S2510" s="688"/>
      <c r="T2510" s="394"/>
      <c r="U2510" s="765"/>
      <c r="V2510" s="765"/>
      <c r="W2510" s="765"/>
      <c r="X2510" s="765"/>
      <c r="Y2510" s="765"/>
      <c r="Z2510" s="765"/>
      <c r="AA2510" s="765"/>
      <c r="AB2510" s="765"/>
      <c r="AC2510" s="765"/>
      <c r="AD2510" s="765"/>
      <c r="AE2510" s="765"/>
      <c r="AF2510" s="765"/>
      <c r="AG2510" s="765"/>
      <c r="AH2510" s="765"/>
      <c r="AI2510" s="765"/>
      <c r="AJ2510" s="765"/>
      <c r="AK2510" s="765"/>
      <c r="AL2510" s="765"/>
      <c r="AM2510" s="765"/>
      <c r="AN2510" s="765"/>
      <c r="AO2510" s="765"/>
      <c r="AP2510" s="765"/>
      <c r="AQ2510" s="765"/>
      <c r="BC2510" s="962"/>
      <c r="BD2510" s="824"/>
    </row>
    <row r="2511" s="695" customFormat="1" customHeight="1" spans="1:56">
      <c r="A2511" s="513"/>
      <c r="B2511" s="213"/>
      <c r="C2511" s="1198"/>
      <c r="D2511" s="409"/>
      <c r="E2511" s="952"/>
      <c r="F2511" s="1157"/>
      <c r="G2511" s="388"/>
      <c r="H2511" s="388"/>
      <c r="I2511" s="991"/>
      <c r="J2511" s="388"/>
      <c r="K2511" s="662"/>
      <c r="L2511" s="217"/>
      <c r="M2511" s="217"/>
      <c r="N2511" s="217"/>
      <c r="O2511" s="217"/>
      <c r="P2511" s="217"/>
      <c r="Q2511" s="217"/>
      <c r="R2511" s="217"/>
      <c r="S2511" s="688"/>
      <c r="T2511" s="394"/>
      <c r="U2511" s="765"/>
      <c r="V2511" s="765"/>
      <c r="W2511" s="765"/>
      <c r="X2511" s="765"/>
      <c r="Y2511" s="765"/>
      <c r="Z2511" s="765"/>
      <c r="AA2511" s="765"/>
      <c r="AB2511" s="765"/>
      <c r="AC2511" s="765"/>
      <c r="AD2511" s="765"/>
      <c r="AE2511" s="765"/>
      <c r="AF2511" s="765"/>
      <c r="AG2511" s="765"/>
      <c r="AH2511" s="765"/>
      <c r="AI2511" s="765"/>
      <c r="AJ2511" s="765"/>
      <c r="AK2511" s="765"/>
      <c r="AL2511" s="765"/>
      <c r="AM2511" s="765"/>
      <c r="AN2511" s="765"/>
      <c r="AO2511" s="765"/>
      <c r="AP2511" s="765"/>
      <c r="AQ2511" s="765"/>
      <c r="BC2511" s="962"/>
      <c r="BD2511" s="824"/>
    </row>
    <row r="2512" s="695" customFormat="1" customHeight="1" spans="1:56">
      <c r="A2512" s="513"/>
      <c r="B2512" s="213"/>
      <c r="C2512" s="1198"/>
      <c r="D2512" s="409"/>
      <c r="E2512" s="952"/>
      <c r="F2512" s="1157"/>
      <c r="G2512" s="388"/>
      <c r="H2512" s="388"/>
      <c r="I2512" s="991"/>
      <c r="J2512" s="388"/>
      <c r="K2512" s="662"/>
      <c r="L2512" s="217"/>
      <c r="M2512" s="217"/>
      <c r="N2512" s="217"/>
      <c r="O2512" s="217"/>
      <c r="P2512" s="217"/>
      <c r="Q2512" s="217"/>
      <c r="R2512" s="217"/>
      <c r="S2512" s="688"/>
      <c r="T2512" s="394"/>
      <c r="U2512" s="765"/>
      <c r="V2512" s="765"/>
      <c r="W2512" s="765"/>
      <c r="X2512" s="765"/>
      <c r="Y2512" s="765"/>
      <c r="Z2512" s="765"/>
      <c r="AA2512" s="765"/>
      <c r="AB2512" s="765"/>
      <c r="AC2512" s="765"/>
      <c r="AD2512" s="765"/>
      <c r="AE2512" s="765"/>
      <c r="AF2512" s="765"/>
      <c r="AG2512" s="765"/>
      <c r="AH2512" s="765"/>
      <c r="AI2512" s="765"/>
      <c r="AJ2512" s="765"/>
      <c r="AK2512" s="765"/>
      <c r="AL2512" s="765"/>
      <c r="AM2512" s="765"/>
      <c r="AN2512" s="765"/>
      <c r="AO2512" s="765"/>
      <c r="AP2512" s="765"/>
      <c r="AQ2512" s="765"/>
      <c r="BC2512" s="962"/>
      <c r="BD2512" s="824"/>
    </row>
    <row r="2513" s="695" customFormat="1" customHeight="1" spans="1:56">
      <c r="A2513" s="513"/>
      <c r="B2513" s="213"/>
      <c r="C2513" s="1198"/>
      <c r="D2513" s="409"/>
      <c r="E2513" s="952"/>
      <c r="F2513" s="1157"/>
      <c r="G2513" s="388"/>
      <c r="H2513" s="388"/>
      <c r="I2513" s="991"/>
      <c r="J2513" s="388"/>
      <c r="K2513" s="662"/>
      <c r="L2513" s="217"/>
      <c r="M2513" s="217"/>
      <c r="N2513" s="217"/>
      <c r="O2513" s="217"/>
      <c r="P2513" s="217"/>
      <c r="Q2513" s="217"/>
      <c r="R2513" s="217"/>
      <c r="S2513" s="688"/>
      <c r="T2513" s="394"/>
      <c r="U2513" s="765"/>
      <c r="V2513" s="765"/>
      <c r="W2513" s="765"/>
      <c r="X2513" s="765"/>
      <c r="Y2513" s="765"/>
      <c r="Z2513" s="765"/>
      <c r="AA2513" s="765"/>
      <c r="AB2513" s="765"/>
      <c r="AC2513" s="765"/>
      <c r="AD2513" s="765"/>
      <c r="AE2513" s="765"/>
      <c r="AF2513" s="765"/>
      <c r="AG2513" s="765"/>
      <c r="AH2513" s="765"/>
      <c r="AI2513" s="765"/>
      <c r="AJ2513" s="765"/>
      <c r="AK2513" s="765"/>
      <c r="AL2513" s="765"/>
      <c r="AM2513" s="765"/>
      <c r="AN2513" s="765"/>
      <c r="AO2513" s="765"/>
      <c r="AP2513" s="765"/>
      <c r="AQ2513" s="765"/>
      <c r="BC2513" s="962"/>
      <c r="BD2513" s="824"/>
    </row>
    <row r="2514" s="695" customFormat="1" customHeight="1" spans="1:56">
      <c r="A2514" s="513"/>
      <c r="B2514" s="213"/>
      <c r="C2514" s="1198"/>
      <c r="D2514" s="409"/>
      <c r="E2514" s="952"/>
      <c r="F2514" s="1157"/>
      <c r="G2514" s="388"/>
      <c r="H2514" s="388"/>
      <c r="I2514" s="991"/>
      <c r="J2514" s="388"/>
      <c r="K2514" s="662"/>
      <c r="L2514" s="217"/>
      <c r="M2514" s="217"/>
      <c r="N2514" s="217"/>
      <c r="O2514" s="217"/>
      <c r="P2514" s="217"/>
      <c r="Q2514" s="217"/>
      <c r="R2514" s="217"/>
      <c r="S2514" s="688"/>
      <c r="T2514" s="679"/>
      <c r="U2514" s="765"/>
      <c r="V2514" s="765"/>
      <c r="W2514" s="765"/>
      <c r="X2514" s="765"/>
      <c r="Y2514" s="765"/>
      <c r="Z2514" s="765"/>
      <c r="AA2514" s="765"/>
      <c r="AB2514" s="765"/>
      <c r="AC2514" s="765"/>
      <c r="AD2514" s="765"/>
      <c r="AE2514" s="765"/>
      <c r="AF2514" s="765"/>
      <c r="AG2514" s="765"/>
      <c r="AH2514" s="765"/>
      <c r="AI2514" s="765"/>
      <c r="AJ2514" s="765"/>
      <c r="AK2514" s="765"/>
      <c r="AL2514" s="765"/>
      <c r="AM2514" s="765"/>
      <c r="AN2514" s="765"/>
      <c r="AO2514" s="765"/>
      <c r="AP2514" s="765"/>
      <c r="AQ2514" s="765"/>
      <c r="BC2514" s="914"/>
      <c r="BD2514" s="824"/>
    </row>
    <row r="2515" s="695" customFormat="1" customHeight="1" spans="1:56">
      <c r="A2515" s="513"/>
      <c r="B2515" s="213"/>
      <c r="C2515" s="1198"/>
      <c r="D2515" s="409"/>
      <c r="E2515" s="952"/>
      <c r="F2515" s="1157"/>
      <c r="G2515" s="388"/>
      <c r="H2515" s="388"/>
      <c r="I2515" s="991"/>
      <c r="J2515" s="388"/>
      <c r="K2515" s="662"/>
      <c r="L2515" s="217"/>
      <c r="M2515" s="217"/>
      <c r="N2515" s="217"/>
      <c r="O2515" s="217"/>
      <c r="P2515" s="217"/>
      <c r="Q2515" s="217"/>
      <c r="R2515" s="217"/>
      <c r="S2515" s="688"/>
      <c r="T2515" s="679"/>
      <c r="U2515" s="765"/>
      <c r="V2515" s="765"/>
      <c r="W2515" s="765"/>
      <c r="X2515" s="765"/>
      <c r="Y2515" s="765"/>
      <c r="Z2515" s="765"/>
      <c r="AA2515" s="765"/>
      <c r="AB2515" s="765"/>
      <c r="AC2515" s="765"/>
      <c r="AD2515" s="765"/>
      <c r="AE2515" s="765"/>
      <c r="AF2515" s="765"/>
      <c r="AG2515" s="765"/>
      <c r="AH2515" s="765"/>
      <c r="AI2515" s="765"/>
      <c r="AJ2515" s="765"/>
      <c r="AK2515" s="765"/>
      <c r="AL2515" s="765"/>
      <c r="AM2515" s="765"/>
      <c r="AN2515" s="765"/>
      <c r="AO2515" s="765"/>
      <c r="AP2515" s="765"/>
      <c r="AQ2515" s="765"/>
      <c r="BC2515" s="962"/>
    </row>
    <row r="2516" s="695" customFormat="1" customHeight="1" spans="1:56">
      <c r="A2516" s="513"/>
      <c r="B2516" s="213"/>
      <c r="C2516" s="1198"/>
      <c r="D2516" s="409"/>
      <c r="E2516" s="952"/>
      <c r="F2516" s="1157"/>
      <c r="G2516" s="388"/>
      <c r="H2516" s="388"/>
      <c r="I2516" s="991"/>
      <c r="J2516" s="388"/>
      <c r="K2516" s="662"/>
      <c r="L2516" s="217"/>
      <c r="M2516" s="217"/>
      <c r="N2516" s="217"/>
      <c r="O2516" s="217"/>
      <c r="P2516" s="217"/>
      <c r="Q2516" s="217"/>
      <c r="R2516" s="217"/>
      <c r="S2516" s="688"/>
      <c r="T2516" s="359"/>
      <c r="U2516" s="765"/>
      <c r="V2516" s="765"/>
      <c r="W2516" s="765"/>
      <c r="X2516" s="765"/>
      <c r="Y2516" s="765"/>
      <c r="Z2516" s="765"/>
      <c r="AA2516" s="765"/>
      <c r="AB2516" s="765"/>
      <c r="AC2516" s="765"/>
      <c r="AD2516" s="765"/>
      <c r="AE2516" s="765"/>
      <c r="AF2516" s="765"/>
      <c r="AG2516" s="765"/>
      <c r="AH2516" s="765"/>
      <c r="AI2516" s="765"/>
      <c r="AJ2516" s="765"/>
      <c r="AK2516" s="765"/>
      <c r="AL2516" s="765"/>
      <c r="AM2516" s="765"/>
      <c r="AN2516" s="765"/>
      <c r="AO2516" s="765"/>
      <c r="AP2516" s="765"/>
      <c r="AQ2516" s="765"/>
      <c r="BC2516" s="962"/>
      <c r="BD2516" s="824"/>
    </row>
    <row r="2517" s="695" customFormat="1" customHeight="1" spans="1:56">
      <c r="A2517" s="513"/>
      <c r="B2517" s="213"/>
      <c r="C2517" s="1198"/>
      <c r="D2517" s="409"/>
      <c r="E2517" s="952"/>
      <c r="F2517" s="1157"/>
      <c r="G2517" s="388"/>
      <c r="H2517" s="388"/>
      <c r="I2517" s="991"/>
      <c r="J2517" s="388"/>
      <c r="K2517" s="662"/>
      <c r="L2517" s="217"/>
      <c r="M2517" s="217"/>
      <c r="N2517" s="217"/>
      <c r="O2517" s="217"/>
      <c r="P2517" s="217"/>
      <c r="Q2517" s="217"/>
      <c r="R2517" s="217"/>
      <c r="S2517" s="688"/>
      <c r="T2517" s="394"/>
      <c r="U2517" s="765"/>
      <c r="V2517" s="765"/>
      <c r="W2517" s="765"/>
      <c r="X2517" s="765"/>
      <c r="Y2517" s="765"/>
      <c r="Z2517" s="765"/>
      <c r="AA2517" s="765"/>
      <c r="AB2517" s="765"/>
      <c r="AC2517" s="765"/>
      <c r="AD2517" s="765"/>
      <c r="AE2517" s="765"/>
      <c r="AF2517" s="765"/>
      <c r="AG2517" s="765"/>
      <c r="AH2517" s="765"/>
      <c r="AI2517" s="765"/>
      <c r="AJ2517" s="765"/>
      <c r="AK2517" s="765"/>
      <c r="AL2517" s="765"/>
      <c r="AM2517" s="765"/>
      <c r="AN2517" s="765"/>
      <c r="AO2517" s="765"/>
      <c r="AP2517" s="765"/>
      <c r="AQ2517" s="765"/>
      <c r="BC2517" s="962"/>
      <c r="BD2517" s="824"/>
    </row>
    <row r="2518" s="695" customFormat="1" customHeight="1" spans="1:56">
      <c r="A2518" s="513"/>
      <c r="B2518" s="213"/>
      <c r="C2518" s="1198"/>
      <c r="D2518" s="409"/>
      <c r="E2518" s="952"/>
      <c r="F2518" s="1157"/>
      <c r="G2518" s="388"/>
      <c r="H2518" s="388"/>
      <c r="I2518" s="991"/>
      <c r="J2518" s="388"/>
      <c r="K2518" s="662"/>
      <c r="L2518" s="217"/>
      <c r="M2518" s="217"/>
      <c r="N2518" s="217"/>
      <c r="O2518" s="217"/>
      <c r="P2518" s="217"/>
      <c r="Q2518" s="217"/>
      <c r="R2518" s="217"/>
      <c r="S2518" s="688"/>
      <c r="T2518" s="359"/>
      <c r="U2518" s="765"/>
      <c r="V2518" s="765"/>
      <c r="W2518" s="765"/>
      <c r="X2518" s="765"/>
      <c r="Y2518" s="765"/>
      <c r="Z2518" s="765"/>
      <c r="AA2518" s="765"/>
      <c r="AB2518" s="765"/>
      <c r="AC2518" s="765"/>
      <c r="AD2518" s="765"/>
      <c r="AE2518" s="765"/>
      <c r="AF2518" s="765"/>
      <c r="AG2518" s="765"/>
      <c r="AH2518" s="765"/>
      <c r="AI2518" s="765"/>
      <c r="AJ2518" s="765"/>
      <c r="AK2518" s="765"/>
      <c r="AL2518" s="765"/>
      <c r="AM2518" s="765"/>
      <c r="AN2518" s="765"/>
      <c r="AO2518" s="765"/>
      <c r="AP2518" s="765"/>
      <c r="AQ2518" s="765"/>
      <c r="BC2518" s="962"/>
      <c r="BD2518" s="824"/>
    </row>
    <row r="2519" s="695" customFormat="1" customHeight="1" spans="1:56">
      <c r="A2519" s="513"/>
      <c r="B2519" s="213"/>
      <c r="C2519" s="1198"/>
      <c r="D2519" s="409"/>
      <c r="E2519" s="952"/>
      <c r="F2519" s="1157"/>
      <c r="G2519" s="388"/>
      <c r="H2519" s="388"/>
      <c r="I2519" s="991"/>
      <c r="J2519" s="388"/>
      <c r="K2519" s="662"/>
      <c r="L2519" s="217"/>
      <c r="M2519" s="217"/>
      <c r="N2519" s="217"/>
      <c r="O2519" s="217"/>
      <c r="P2519" s="217"/>
      <c r="Q2519" s="217"/>
      <c r="R2519" s="217"/>
      <c r="S2519" s="688"/>
      <c r="T2519" s="359"/>
      <c r="U2519" s="765"/>
      <c r="V2519" s="765"/>
      <c r="W2519" s="765"/>
      <c r="X2519" s="765"/>
      <c r="Y2519" s="765"/>
      <c r="Z2519" s="765"/>
      <c r="AA2519" s="765"/>
      <c r="AB2519" s="765"/>
      <c r="AC2519" s="765"/>
      <c r="AD2519" s="765"/>
      <c r="AE2519" s="765"/>
      <c r="AF2519" s="765"/>
      <c r="AG2519" s="765"/>
      <c r="AH2519" s="765"/>
      <c r="AI2519" s="765"/>
      <c r="AJ2519" s="765"/>
      <c r="AK2519" s="765"/>
      <c r="AL2519" s="765"/>
      <c r="AM2519" s="765"/>
      <c r="AN2519" s="765"/>
      <c r="AO2519" s="765"/>
      <c r="AP2519" s="765"/>
      <c r="AQ2519" s="765"/>
      <c r="BC2519" s="962"/>
      <c r="BD2519" s="824"/>
    </row>
    <row r="2520" s="695" customFormat="1" customHeight="1" spans="1:56">
      <c r="A2520" s="513"/>
      <c r="B2520" s="213"/>
      <c r="C2520" s="1198"/>
      <c r="D2520" s="409"/>
      <c r="E2520" s="952"/>
      <c r="F2520" s="1157"/>
      <c r="G2520" s="388"/>
      <c r="H2520" s="388"/>
      <c r="I2520" s="991"/>
      <c r="J2520" s="388"/>
      <c r="K2520" s="662"/>
      <c r="L2520" s="217"/>
      <c r="M2520" s="217"/>
      <c r="N2520" s="217"/>
      <c r="O2520" s="217"/>
      <c r="P2520" s="217"/>
      <c r="Q2520" s="217"/>
      <c r="R2520" s="217"/>
      <c r="S2520" s="688"/>
      <c r="T2520" s="359"/>
      <c r="U2520" s="765"/>
      <c r="V2520" s="765"/>
      <c r="W2520" s="765"/>
      <c r="X2520" s="765"/>
      <c r="Y2520" s="765"/>
      <c r="Z2520" s="765"/>
      <c r="AA2520" s="765"/>
      <c r="AB2520" s="765"/>
      <c r="AC2520" s="765"/>
      <c r="AD2520" s="765"/>
      <c r="AE2520" s="765"/>
      <c r="AF2520" s="765"/>
      <c r="AG2520" s="765"/>
      <c r="AH2520" s="765"/>
      <c r="AI2520" s="765"/>
      <c r="AJ2520" s="765"/>
      <c r="AK2520" s="765"/>
      <c r="AL2520" s="765"/>
      <c r="AM2520" s="765"/>
      <c r="AN2520" s="765"/>
      <c r="AO2520" s="765"/>
      <c r="AP2520" s="765"/>
      <c r="AQ2520" s="765"/>
      <c r="BC2520" s="962"/>
      <c r="BD2520" s="824"/>
    </row>
    <row r="2521" s="695" customFormat="1" customHeight="1" spans="1:56">
      <c r="A2521" s="513"/>
      <c r="B2521" s="213"/>
      <c r="C2521" s="1198"/>
      <c r="D2521" s="409"/>
      <c r="E2521" s="952"/>
      <c r="F2521" s="1157"/>
      <c r="G2521" s="388"/>
      <c r="H2521" s="388"/>
      <c r="I2521" s="991"/>
      <c r="J2521" s="388"/>
      <c r="K2521" s="662"/>
      <c r="L2521" s="217"/>
      <c r="M2521" s="217"/>
      <c r="N2521" s="217"/>
      <c r="O2521" s="217"/>
      <c r="P2521" s="217"/>
      <c r="Q2521" s="217"/>
      <c r="R2521" s="217"/>
      <c r="S2521" s="688"/>
      <c r="T2521" s="359"/>
      <c r="U2521" s="765"/>
      <c r="V2521" s="765"/>
      <c r="W2521" s="765"/>
      <c r="X2521" s="765"/>
      <c r="Y2521" s="765"/>
      <c r="Z2521" s="765"/>
      <c r="AA2521" s="765"/>
      <c r="AB2521" s="765"/>
      <c r="AC2521" s="765"/>
      <c r="AD2521" s="765"/>
      <c r="AE2521" s="765"/>
      <c r="AF2521" s="765"/>
      <c r="AG2521" s="765"/>
      <c r="AH2521" s="765"/>
      <c r="AI2521" s="765"/>
      <c r="AJ2521" s="765"/>
      <c r="AK2521" s="765"/>
      <c r="AL2521" s="765"/>
      <c r="AM2521" s="765"/>
      <c r="AN2521" s="765"/>
      <c r="AO2521" s="765"/>
      <c r="AP2521" s="765"/>
      <c r="AQ2521" s="765"/>
      <c r="BC2521" s="962"/>
      <c r="BD2521" s="824"/>
    </row>
    <row r="2522" s="695" customFormat="1" customHeight="1" spans="1:56">
      <c r="A2522" s="513"/>
      <c r="B2522" s="213"/>
      <c r="C2522" s="1198"/>
      <c r="D2522" s="409"/>
      <c r="E2522" s="952"/>
      <c r="F2522" s="1157"/>
      <c r="G2522" s="388"/>
      <c r="H2522" s="388"/>
      <c r="I2522" s="991"/>
      <c r="J2522" s="388"/>
      <c r="K2522" s="662"/>
      <c r="L2522" s="217"/>
      <c r="M2522" s="217"/>
      <c r="N2522" s="217"/>
      <c r="O2522" s="217"/>
      <c r="P2522" s="217"/>
      <c r="Q2522" s="217"/>
      <c r="R2522" s="217"/>
      <c r="S2522" s="688"/>
      <c r="T2522" s="359"/>
      <c r="U2522" s="765"/>
      <c r="V2522" s="765"/>
      <c r="W2522" s="765"/>
      <c r="X2522" s="765"/>
      <c r="Y2522" s="765"/>
      <c r="Z2522" s="765"/>
      <c r="AA2522" s="765"/>
      <c r="AB2522" s="765"/>
      <c r="AC2522" s="765"/>
      <c r="AD2522" s="765"/>
      <c r="AE2522" s="765"/>
      <c r="AF2522" s="765"/>
      <c r="AG2522" s="765"/>
      <c r="AH2522" s="765"/>
      <c r="AI2522" s="765"/>
      <c r="AJ2522" s="765"/>
      <c r="AK2522" s="765"/>
      <c r="AL2522" s="765"/>
      <c r="AM2522" s="765"/>
      <c r="AN2522" s="765"/>
      <c r="AO2522" s="765"/>
      <c r="AP2522" s="765"/>
      <c r="AQ2522" s="765"/>
      <c r="BC2522" s="962"/>
      <c r="BD2522" s="824"/>
    </row>
    <row r="2523" s="695" customFormat="1" customHeight="1" spans="1:56">
      <c r="A2523" s="513"/>
      <c r="B2523" s="213"/>
      <c r="C2523" s="1198"/>
      <c r="D2523" s="409"/>
      <c r="E2523" s="952"/>
      <c r="F2523" s="1157"/>
      <c r="G2523" s="388"/>
      <c r="H2523" s="388"/>
      <c r="I2523" s="991"/>
      <c r="J2523" s="388"/>
      <c r="K2523" s="662"/>
      <c r="L2523" s="217"/>
      <c r="M2523" s="217"/>
      <c r="N2523" s="217"/>
      <c r="O2523" s="217"/>
      <c r="P2523" s="217"/>
      <c r="Q2523" s="217"/>
      <c r="R2523" s="217"/>
      <c r="S2523" s="688"/>
      <c r="T2523" s="359"/>
      <c r="U2523" s="765"/>
      <c r="V2523" s="765"/>
      <c r="W2523" s="765"/>
      <c r="X2523" s="765"/>
      <c r="Y2523" s="765"/>
      <c r="Z2523" s="765"/>
      <c r="AA2523" s="765"/>
      <c r="AB2523" s="765"/>
      <c r="AC2523" s="765"/>
      <c r="AD2523" s="765"/>
      <c r="AE2523" s="765"/>
      <c r="AF2523" s="765"/>
      <c r="AG2523" s="765"/>
      <c r="AH2523" s="765"/>
      <c r="AI2523" s="765"/>
      <c r="AJ2523" s="765"/>
      <c r="AK2523" s="765"/>
      <c r="AL2523" s="765"/>
      <c r="AM2523" s="765"/>
      <c r="AN2523" s="765"/>
      <c r="AO2523" s="765"/>
      <c r="AP2523" s="765"/>
      <c r="AQ2523" s="765"/>
      <c r="BC2523" s="962"/>
      <c r="BD2523" s="824"/>
    </row>
    <row r="2524" s="695" customFormat="1" customHeight="1" spans="1:56">
      <c r="A2524" s="513"/>
      <c r="B2524" s="213"/>
      <c r="C2524" s="1198"/>
      <c r="D2524" s="409"/>
      <c r="E2524" s="952"/>
      <c r="F2524" s="1157"/>
      <c r="G2524" s="388"/>
      <c r="H2524" s="388"/>
      <c r="I2524" s="991"/>
      <c r="J2524" s="388"/>
      <c r="K2524" s="662"/>
      <c r="L2524" s="217"/>
      <c r="M2524" s="217"/>
      <c r="N2524" s="217"/>
      <c r="O2524" s="217"/>
      <c r="P2524" s="217"/>
      <c r="Q2524" s="217"/>
      <c r="R2524" s="217"/>
      <c r="S2524" s="688"/>
      <c r="T2524" s="679"/>
      <c r="U2524" s="765"/>
      <c r="V2524" s="765"/>
      <c r="W2524" s="765"/>
      <c r="X2524" s="765"/>
      <c r="Y2524" s="765"/>
      <c r="Z2524" s="765"/>
      <c r="AA2524" s="765"/>
      <c r="AB2524" s="765"/>
      <c r="AC2524" s="765"/>
      <c r="AD2524" s="765"/>
      <c r="AE2524" s="765"/>
      <c r="AF2524" s="765"/>
      <c r="AG2524" s="765"/>
      <c r="AH2524" s="765"/>
      <c r="AI2524" s="765"/>
      <c r="AJ2524" s="765"/>
      <c r="AK2524" s="765"/>
      <c r="AL2524" s="765"/>
      <c r="AM2524" s="765"/>
      <c r="AN2524" s="765"/>
      <c r="AO2524" s="765"/>
      <c r="AP2524" s="765"/>
      <c r="AQ2524" s="765"/>
      <c r="BC2524" s="962"/>
      <c r="BD2524" s="824"/>
    </row>
    <row r="2525" s="695" customFormat="1" customHeight="1" spans="1:56">
      <c r="A2525" s="513"/>
      <c r="B2525" s="213"/>
      <c r="C2525" s="1198"/>
      <c r="D2525" s="409"/>
      <c r="E2525" s="952"/>
      <c r="F2525" s="1157"/>
      <c r="G2525" s="388"/>
      <c r="H2525" s="388"/>
      <c r="I2525" s="991"/>
      <c r="J2525" s="388"/>
      <c r="K2525" s="662"/>
      <c r="L2525" s="217"/>
      <c r="M2525" s="217"/>
      <c r="N2525" s="217"/>
      <c r="O2525" s="217"/>
      <c r="P2525" s="217"/>
      <c r="Q2525" s="217"/>
      <c r="R2525" s="217"/>
      <c r="S2525" s="688"/>
      <c r="T2525" s="679"/>
      <c r="U2525" s="765"/>
      <c r="V2525" s="765"/>
      <c r="W2525" s="765"/>
      <c r="X2525" s="765"/>
      <c r="Y2525" s="765"/>
      <c r="Z2525" s="765"/>
      <c r="AA2525" s="765"/>
      <c r="AB2525" s="765"/>
      <c r="AC2525" s="765"/>
      <c r="AD2525" s="765"/>
      <c r="AE2525" s="765"/>
      <c r="AF2525" s="765"/>
      <c r="AG2525" s="765"/>
      <c r="AH2525" s="765"/>
      <c r="AI2525" s="765"/>
      <c r="AJ2525" s="765"/>
      <c r="AK2525" s="765"/>
      <c r="AL2525" s="765"/>
      <c r="AM2525" s="765"/>
      <c r="AN2525" s="765"/>
      <c r="AO2525" s="765"/>
      <c r="AP2525" s="765"/>
      <c r="AQ2525" s="765"/>
      <c r="BC2525" s="962"/>
      <c r="BD2525" s="824"/>
    </row>
    <row r="2526" s="695" customFormat="1" customHeight="1" spans="1:56">
      <c r="A2526" s="513"/>
      <c r="B2526" s="213"/>
      <c r="C2526" s="1198"/>
      <c r="D2526" s="409"/>
      <c r="E2526" s="952"/>
      <c r="F2526" s="1157"/>
      <c r="G2526" s="388"/>
      <c r="H2526" s="388"/>
      <c r="I2526" s="991"/>
      <c r="J2526" s="388"/>
      <c r="K2526" s="662"/>
      <c r="L2526" s="217"/>
      <c r="M2526" s="217"/>
      <c r="N2526" s="217"/>
      <c r="O2526" s="217"/>
      <c r="P2526" s="217"/>
      <c r="Q2526" s="217"/>
      <c r="R2526" s="217"/>
      <c r="S2526" s="688"/>
      <c r="T2526" s="359"/>
      <c r="U2526" s="765"/>
      <c r="V2526" s="765"/>
      <c r="W2526" s="765"/>
      <c r="X2526" s="765"/>
      <c r="Y2526" s="765"/>
      <c r="Z2526" s="765"/>
      <c r="AA2526" s="765"/>
      <c r="AB2526" s="765"/>
      <c r="AC2526" s="765"/>
      <c r="AD2526" s="765"/>
      <c r="AE2526" s="765"/>
      <c r="AF2526" s="765"/>
      <c r="AG2526" s="765"/>
      <c r="AH2526" s="765"/>
      <c r="AI2526" s="765"/>
      <c r="AJ2526" s="765"/>
      <c r="AK2526" s="765"/>
      <c r="AL2526" s="765"/>
      <c r="AM2526" s="765"/>
      <c r="AN2526" s="765"/>
      <c r="AO2526" s="765"/>
      <c r="AP2526" s="765"/>
      <c r="AQ2526" s="765"/>
      <c r="BC2526" s="962"/>
      <c r="BD2526" s="824"/>
    </row>
    <row r="2527" s="695" customFormat="1" customHeight="1" spans="1:56">
      <c r="A2527" s="513"/>
      <c r="B2527" s="213"/>
      <c r="C2527" s="1198"/>
      <c r="D2527" s="409"/>
      <c r="E2527" s="952"/>
      <c r="F2527" s="1157"/>
      <c r="G2527" s="388"/>
      <c r="H2527" s="388"/>
      <c r="I2527" s="991"/>
      <c r="J2527" s="388"/>
      <c r="K2527" s="662"/>
      <c r="L2527" s="217"/>
      <c r="M2527" s="217"/>
      <c r="N2527" s="217"/>
      <c r="O2527" s="217"/>
      <c r="P2527" s="217"/>
      <c r="Q2527" s="217"/>
      <c r="R2527" s="217"/>
      <c r="S2527" s="688"/>
      <c r="T2527" s="394"/>
      <c r="U2527" s="765"/>
      <c r="V2527" s="765"/>
      <c r="W2527" s="765"/>
      <c r="X2527" s="765"/>
      <c r="Y2527" s="765"/>
      <c r="Z2527" s="765"/>
      <c r="AA2527" s="765"/>
      <c r="AB2527" s="765"/>
      <c r="AC2527" s="765"/>
      <c r="AD2527" s="765"/>
      <c r="AE2527" s="765"/>
      <c r="AF2527" s="765"/>
      <c r="AG2527" s="765"/>
      <c r="AH2527" s="765"/>
      <c r="AI2527" s="765"/>
      <c r="AJ2527" s="765"/>
      <c r="AK2527" s="765"/>
      <c r="AL2527" s="765"/>
      <c r="AM2527" s="765"/>
      <c r="AN2527" s="765"/>
      <c r="AO2527" s="765"/>
      <c r="AP2527" s="765"/>
      <c r="AQ2527" s="765"/>
      <c r="BC2527" s="962"/>
      <c r="BD2527" s="824"/>
    </row>
    <row r="2528" s="695" customFormat="1" customHeight="1" spans="1:56">
      <c r="A2528" s="513"/>
      <c r="B2528" s="213"/>
      <c r="C2528" s="1198"/>
      <c r="D2528" s="409"/>
      <c r="E2528" s="952"/>
      <c r="F2528" s="1157"/>
      <c r="G2528" s="388"/>
      <c r="H2528" s="388"/>
      <c r="I2528" s="991"/>
      <c r="J2528" s="388"/>
      <c r="K2528" s="662"/>
      <c r="L2528" s="217"/>
      <c r="M2528" s="217"/>
      <c r="N2528" s="217"/>
      <c r="O2528" s="217"/>
      <c r="P2528" s="217"/>
      <c r="Q2528" s="217"/>
      <c r="R2528" s="217"/>
      <c r="S2528" s="688"/>
      <c r="T2528" s="394"/>
      <c r="U2528" s="765"/>
      <c r="V2528" s="765"/>
      <c r="W2528" s="765"/>
      <c r="X2528" s="765"/>
      <c r="Y2528" s="765"/>
      <c r="Z2528" s="765"/>
      <c r="AA2528" s="765"/>
      <c r="AB2528" s="765"/>
      <c r="AC2528" s="765"/>
      <c r="AD2528" s="765"/>
      <c r="AE2528" s="765"/>
      <c r="AF2528" s="765"/>
      <c r="AG2528" s="765"/>
      <c r="AH2528" s="765"/>
      <c r="AI2528" s="765"/>
      <c r="AJ2528" s="765"/>
      <c r="AK2528" s="765"/>
      <c r="AL2528" s="765"/>
      <c r="AM2528" s="765"/>
      <c r="AN2528" s="765"/>
      <c r="AO2528" s="765"/>
      <c r="AP2528" s="765"/>
      <c r="AQ2528" s="765"/>
      <c r="BC2528" s="962"/>
      <c r="BD2528" s="824"/>
    </row>
    <row r="2529" s="695" customFormat="1" customHeight="1" spans="1:56">
      <c r="A2529" s="513"/>
      <c r="B2529" s="213"/>
      <c r="C2529" s="1198"/>
      <c r="D2529" s="409"/>
      <c r="E2529" s="952"/>
      <c r="F2529" s="1157"/>
      <c r="G2529" s="388"/>
      <c r="H2529" s="388"/>
      <c r="I2529" s="991"/>
      <c r="J2529" s="388"/>
      <c r="K2529" s="662"/>
      <c r="L2529" s="217"/>
      <c r="M2529" s="217"/>
      <c r="N2529" s="217"/>
      <c r="O2529" s="217"/>
      <c r="P2529" s="217"/>
      <c r="Q2529" s="217"/>
      <c r="R2529" s="217"/>
      <c r="S2529" s="688"/>
      <c r="T2529" s="394"/>
      <c r="U2529" s="765"/>
      <c r="V2529" s="765"/>
      <c r="W2529" s="765"/>
      <c r="X2529" s="765"/>
      <c r="Y2529" s="765"/>
      <c r="Z2529" s="765"/>
      <c r="AA2529" s="765"/>
      <c r="AB2529" s="765"/>
      <c r="AC2529" s="765"/>
      <c r="AD2529" s="765"/>
      <c r="AE2529" s="765"/>
      <c r="AF2529" s="765"/>
      <c r="AG2529" s="765"/>
      <c r="AH2529" s="765"/>
      <c r="AI2529" s="765"/>
      <c r="AJ2529" s="765"/>
      <c r="AK2529" s="765"/>
      <c r="AL2529" s="765"/>
      <c r="AM2529" s="765"/>
      <c r="AN2529" s="765"/>
      <c r="AO2529" s="765"/>
      <c r="AP2529" s="765"/>
      <c r="AQ2529" s="765"/>
      <c r="BC2529" s="962"/>
      <c r="BD2529" s="824"/>
    </row>
    <row r="2530" s="695" customFormat="1" customHeight="1" spans="1:56">
      <c r="A2530" s="513"/>
      <c r="B2530" s="213"/>
      <c r="C2530" s="1198"/>
      <c r="D2530" s="409"/>
      <c r="E2530" s="952"/>
      <c r="F2530" s="1157"/>
      <c r="G2530" s="388"/>
      <c r="H2530" s="388"/>
      <c r="I2530" s="991"/>
      <c r="J2530" s="388"/>
      <c r="K2530" s="662"/>
      <c r="L2530" s="217"/>
      <c r="M2530" s="217"/>
      <c r="N2530" s="217"/>
      <c r="O2530" s="217"/>
      <c r="P2530" s="217"/>
      <c r="Q2530" s="217"/>
      <c r="R2530" s="217"/>
      <c r="S2530" s="688"/>
      <c r="T2530" s="394"/>
      <c r="U2530" s="765"/>
      <c r="V2530" s="765"/>
      <c r="W2530" s="765"/>
      <c r="X2530" s="765"/>
      <c r="Y2530" s="765"/>
      <c r="Z2530" s="765"/>
      <c r="AA2530" s="765"/>
      <c r="AB2530" s="765"/>
      <c r="AC2530" s="765"/>
      <c r="AD2530" s="765"/>
      <c r="AE2530" s="765"/>
      <c r="AF2530" s="765"/>
      <c r="AG2530" s="765"/>
      <c r="AH2530" s="765"/>
      <c r="AI2530" s="765"/>
      <c r="AJ2530" s="765"/>
      <c r="AK2530" s="765"/>
      <c r="AL2530" s="765"/>
      <c r="AM2530" s="765"/>
      <c r="AN2530" s="765"/>
      <c r="AO2530" s="765"/>
      <c r="AP2530" s="765"/>
      <c r="AQ2530" s="765"/>
      <c r="BC2530" s="962"/>
      <c r="BD2530" s="824"/>
    </row>
    <row r="2531" s="695" customFormat="1" customHeight="1" spans="1:56">
      <c r="A2531" s="513"/>
      <c r="B2531" s="213"/>
      <c r="C2531" s="1198"/>
      <c r="D2531" s="409"/>
      <c r="E2531" s="952"/>
      <c r="F2531" s="1157"/>
      <c r="G2531" s="388"/>
      <c r="H2531" s="388"/>
      <c r="I2531" s="991"/>
      <c r="J2531" s="388"/>
      <c r="K2531" s="662"/>
      <c r="L2531" s="217"/>
      <c r="M2531" s="217"/>
      <c r="N2531" s="217"/>
      <c r="O2531" s="217"/>
      <c r="P2531" s="217"/>
      <c r="Q2531" s="217"/>
      <c r="R2531" s="217"/>
      <c r="S2531" s="688"/>
      <c r="T2531" s="394"/>
      <c r="U2531" s="765"/>
      <c r="V2531" s="765"/>
      <c r="W2531" s="765"/>
      <c r="X2531" s="765"/>
      <c r="Y2531" s="765"/>
      <c r="Z2531" s="765"/>
      <c r="AA2531" s="765"/>
      <c r="AB2531" s="765"/>
      <c r="AC2531" s="765"/>
      <c r="AD2531" s="765"/>
      <c r="AE2531" s="765"/>
      <c r="AF2531" s="765"/>
      <c r="AG2531" s="765"/>
      <c r="AH2531" s="765"/>
      <c r="AI2531" s="765"/>
      <c r="AJ2531" s="765"/>
      <c r="AK2531" s="765"/>
      <c r="AL2531" s="765"/>
      <c r="AM2531" s="765"/>
      <c r="AN2531" s="765"/>
      <c r="AO2531" s="765"/>
      <c r="AP2531" s="765"/>
      <c r="AQ2531" s="765"/>
      <c r="BC2531" s="962"/>
      <c r="BD2531" s="824"/>
    </row>
    <row r="2532" s="695" customFormat="1" customHeight="1" spans="1:56">
      <c r="A2532" s="513"/>
      <c r="B2532" s="213"/>
      <c r="C2532" s="1198"/>
      <c r="D2532" s="409"/>
      <c r="E2532" s="952"/>
      <c r="F2532" s="1157"/>
      <c r="G2532" s="388"/>
      <c r="H2532" s="388"/>
      <c r="I2532" s="991"/>
      <c r="J2532" s="388"/>
      <c r="K2532" s="662"/>
      <c r="L2532" s="217"/>
      <c r="M2532" s="217"/>
      <c r="N2532" s="217"/>
      <c r="O2532" s="217"/>
      <c r="P2532" s="217"/>
      <c r="Q2532" s="217"/>
      <c r="R2532" s="217"/>
      <c r="S2532" s="688"/>
      <c r="T2532" s="394"/>
      <c r="U2532" s="765"/>
      <c r="V2532" s="765"/>
      <c r="W2532" s="765"/>
      <c r="X2532" s="765"/>
      <c r="Y2532" s="765"/>
      <c r="Z2532" s="765"/>
      <c r="AA2532" s="765"/>
      <c r="AB2532" s="765"/>
      <c r="AC2532" s="765"/>
      <c r="AD2532" s="765"/>
      <c r="AE2532" s="765"/>
      <c r="AF2532" s="765"/>
      <c r="AG2532" s="765"/>
      <c r="AH2532" s="765"/>
      <c r="AI2532" s="765"/>
      <c r="AJ2532" s="765"/>
      <c r="AK2532" s="765"/>
      <c r="AL2532" s="765"/>
      <c r="AM2532" s="765"/>
      <c r="AN2532" s="765"/>
      <c r="AO2532" s="765"/>
      <c r="AP2532" s="765"/>
      <c r="AQ2532" s="765"/>
      <c r="BC2532" s="962"/>
      <c r="BD2532" s="824"/>
    </row>
    <row r="2533" s="695" customFormat="1" customHeight="1" spans="1:56">
      <c r="A2533" s="513"/>
      <c r="B2533" s="213"/>
      <c r="C2533" s="1198"/>
      <c r="D2533" s="409"/>
      <c r="E2533" s="952"/>
      <c r="F2533" s="1157"/>
      <c r="G2533" s="388"/>
      <c r="H2533" s="388"/>
      <c r="I2533" s="991"/>
      <c r="J2533" s="388"/>
      <c r="K2533" s="662"/>
      <c r="L2533" s="217"/>
      <c r="M2533" s="217"/>
      <c r="N2533" s="217"/>
      <c r="O2533" s="217"/>
      <c r="P2533" s="217"/>
      <c r="Q2533" s="217"/>
      <c r="R2533" s="217"/>
      <c r="S2533" s="688"/>
      <c r="T2533" s="394"/>
      <c r="U2533" s="765"/>
      <c r="V2533" s="765"/>
      <c r="W2533" s="765"/>
      <c r="X2533" s="765"/>
      <c r="Y2533" s="765"/>
      <c r="Z2533" s="765"/>
      <c r="AA2533" s="765"/>
      <c r="AB2533" s="765"/>
      <c r="AC2533" s="765"/>
      <c r="AD2533" s="765"/>
      <c r="AE2533" s="765"/>
      <c r="AF2533" s="765"/>
      <c r="AG2533" s="765"/>
      <c r="AH2533" s="765"/>
      <c r="AI2533" s="765"/>
      <c r="AJ2533" s="765"/>
      <c r="AK2533" s="765"/>
      <c r="AL2533" s="765"/>
      <c r="AM2533" s="765"/>
      <c r="AN2533" s="765"/>
      <c r="AO2533" s="765"/>
      <c r="AP2533" s="765"/>
      <c r="AQ2533" s="765"/>
      <c r="BC2533" s="962"/>
      <c r="BD2533" s="824"/>
    </row>
    <row r="2534" s="695" customFormat="1" customHeight="1" spans="1:56">
      <c r="A2534" s="513"/>
      <c r="B2534" s="213"/>
      <c r="C2534" s="1198"/>
      <c r="D2534" s="409"/>
      <c r="E2534" s="952"/>
      <c r="F2534" s="1157"/>
      <c r="G2534" s="388"/>
      <c r="H2534" s="388"/>
      <c r="I2534" s="991"/>
      <c r="J2534" s="388"/>
      <c r="K2534" s="662"/>
      <c r="L2534" s="217"/>
      <c r="M2534" s="217"/>
      <c r="N2534" s="217"/>
      <c r="O2534" s="217"/>
      <c r="P2534" s="217"/>
      <c r="Q2534" s="217"/>
      <c r="R2534" s="217"/>
      <c r="S2534" s="688"/>
      <c r="T2534" s="679"/>
      <c r="U2534" s="765"/>
      <c r="V2534" s="765"/>
      <c r="W2534" s="765"/>
      <c r="X2534" s="765"/>
      <c r="Y2534" s="765"/>
      <c r="Z2534" s="765"/>
      <c r="AA2534" s="765"/>
      <c r="AB2534" s="765"/>
      <c r="AC2534" s="765"/>
      <c r="AD2534" s="765"/>
      <c r="AE2534" s="765"/>
      <c r="AF2534" s="765"/>
      <c r="AG2534" s="765"/>
      <c r="AH2534" s="765"/>
      <c r="AI2534" s="765"/>
      <c r="AJ2534" s="765"/>
      <c r="AK2534" s="765"/>
      <c r="AL2534" s="765"/>
      <c r="AM2534" s="765"/>
      <c r="AN2534" s="765"/>
      <c r="AO2534" s="765"/>
      <c r="AP2534" s="765"/>
      <c r="AQ2534" s="765"/>
      <c r="BC2534" s="962"/>
      <c r="BD2534" s="824"/>
    </row>
    <row r="2535" s="695" customFormat="1" customHeight="1" spans="1:56">
      <c r="A2535" s="513"/>
      <c r="B2535" s="213"/>
      <c r="C2535" s="1198"/>
      <c r="D2535" s="409"/>
      <c r="E2535" s="952"/>
      <c r="F2535" s="1157"/>
      <c r="G2535" s="388"/>
      <c r="H2535" s="388"/>
      <c r="I2535" s="991"/>
      <c r="J2535" s="388"/>
      <c r="K2535" s="662"/>
      <c r="L2535" s="217"/>
      <c r="M2535" s="217"/>
      <c r="N2535" s="217"/>
      <c r="O2535" s="217"/>
      <c r="P2535" s="217"/>
      <c r="Q2535" s="217"/>
      <c r="R2535" s="217"/>
      <c r="S2535" s="688"/>
      <c r="T2535" s="394"/>
      <c r="U2535" s="765"/>
      <c r="V2535" s="765"/>
      <c r="W2535" s="765"/>
      <c r="X2535" s="765"/>
      <c r="Y2535" s="765"/>
      <c r="Z2535" s="765"/>
      <c r="AA2535" s="765"/>
      <c r="AB2535" s="765"/>
      <c r="AC2535" s="765"/>
      <c r="AD2535" s="765"/>
      <c r="AE2535" s="765"/>
      <c r="AF2535" s="765"/>
      <c r="AG2535" s="765"/>
      <c r="AH2535" s="765"/>
      <c r="AI2535" s="765"/>
      <c r="AJ2535" s="765"/>
      <c r="AK2535" s="765"/>
      <c r="AL2535" s="765"/>
      <c r="AM2535" s="765"/>
      <c r="AN2535" s="765"/>
      <c r="AO2535" s="765"/>
      <c r="AP2535" s="765"/>
      <c r="AQ2535" s="765"/>
      <c r="BC2535" s="962"/>
      <c r="BD2535" s="824"/>
    </row>
    <row r="2536" s="695" customFormat="1" customHeight="1" spans="1:56">
      <c r="A2536" s="513"/>
      <c r="B2536" s="213"/>
      <c r="C2536" s="1198"/>
      <c r="D2536" s="409"/>
      <c r="E2536" s="952"/>
      <c r="F2536" s="1157"/>
      <c r="G2536" s="388"/>
      <c r="H2536" s="388"/>
      <c r="I2536" s="991"/>
      <c r="J2536" s="388"/>
      <c r="K2536" s="662"/>
      <c r="L2536" s="217"/>
      <c r="M2536" s="217"/>
      <c r="N2536" s="217"/>
      <c r="O2536" s="217"/>
      <c r="P2536" s="217"/>
      <c r="Q2536" s="217"/>
      <c r="R2536" s="217"/>
      <c r="S2536" s="688"/>
      <c r="T2536" s="394"/>
      <c r="U2536" s="765"/>
      <c r="V2536" s="765"/>
      <c r="W2536" s="765"/>
      <c r="X2536" s="765"/>
      <c r="Y2536" s="765"/>
      <c r="Z2536" s="765"/>
      <c r="AA2536" s="765"/>
      <c r="AB2536" s="765"/>
      <c r="AC2536" s="765"/>
      <c r="AD2536" s="765"/>
      <c r="AE2536" s="765"/>
      <c r="AF2536" s="765"/>
      <c r="AG2536" s="765"/>
      <c r="AH2536" s="765"/>
      <c r="AI2536" s="765"/>
      <c r="AJ2536" s="765"/>
      <c r="AK2536" s="765"/>
      <c r="AL2536" s="765"/>
      <c r="AM2536" s="765"/>
      <c r="AN2536" s="765"/>
      <c r="AO2536" s="765"/>
      <c r="AP2536" s="765"/>
      <c r="AQ2536" s="765"/>
      <c r="BC2536" s="962"/>
      <c r="BD2536" s="824"/>
    </row>
    <row r="2537" s="695" customFormat="1" customHeight="1" spans="1:56">
      <c r="A2537" s="513"/>
      <c r="B2537" s="213"/>
      <c r="C2537" s="1198"/>
      <c r="D2537" s="409"/>
      <c r="E2537" s="952"/>
      <c r="F2537" s="1157"/>
      <c r="G2537" s="388"/>
      <c r="H2537" s="388"/>
      <c r="I2537" s="991"/>
      <c r="J2537" s="388"/>
      <c r="K2537" s="662"/>
      <c r="L2537" s="217"/>
      <c r="M2537" s="217"/>
      <c r="N2537" s="217"/>
      <c r="O2537" s="217"/>
      <c r="P2537" s="217"/>
      <c r="Q2537" s="217"/>
      <c r="R2537" s="217"/>
      <c r="S2537" s="688"/>
      <c r="T2537" s="394"/>
      <c r="U2537" s="765"/>
      <c r="V2537" s="765"/>
      <c r="W2537" s="765"/>
      <c r="X2537" s="765"/>
      <c r="Y2537" s="765"/>
      <c r="Z2537" s="765"/>
      <c r="AA2537" s="765"/>
      <c r="AB2537" s="765"/>
      <c r="AC2537" s="765"/>
      <c r="AD2537" s="765"/>
      <c r="AE2537" s="765"/>
      <c r="AF2537" s="765"/>
      <c r="AG2537" s="765"/>
      <c r="AH2537" s="765"/>
      <c r="AI2537" s="765"/>
      <c r="AJ2537" s="765"/>
      <c r="AK2537" s="765"/>
      <c r="AL2537" s="765"/>
      <c r="AM2537" s="765"/>
      <c r="AN2537" s="765"/>
      <c r="AO2537" s="765"/>
      <c r="AP2537" s="765"/>
      <c r="AQ2537" s="765"/>
      <c r="BC2537" s="962"/>
      <c r="BD2537" s="824"/>
    </row>
    <row r="2538" s="695" customFormat="1" customHeight="1" spans="1:56">
      <c r="A2538" s="513"/>
      <c r="B2538" s="213"/>
      <c r="C2538" s="1198"/>
      <c r="D2538" s="409"/>
      <c r="E2538" s="952"/>
      <c r="F2538" s="1157"/>
      <c r="G2538" s="388"/>
      <c r="H2538" s="388"/>
      <c r="I2538" s="991"/>
      <c r="J2538" s="388"/>
      <c r="K2538" s="662"/>
      <c r="L2538" s="217"/>
      <c r="M2538" s="217"/>
      <c r="N2538" s="217"/>
      <c r="O2538" s="217"/>
      <c r="P2538" s="217"/>
      <c r="Q2538" s="217"/>
      <c r="R2538" s="217"/>
      <c r="S2538" s="688"/>
      <c r="T2538" s="394"/>
      <c r="U2538" s="765"/>
      <c r="V2538" s="765"/>
      <c r="W2538" s="765"/>
      <c r="X2538" s="765"/>
      <c r="Y2538" s="765"/>
      <c r="Z2538" s="765"/>
      <c r="AA2538" s="765"/>
      <c r="AB2538" s="765"/>
      <c r="AC2538" s="765"/>
      <c r="AD2538" s="765"/>
      <c r="AE2538" s="765"/>
      <c r="AF2538" s="765"/>
      <c r="AG2538" s="765"/>
      <c r="AH2538" s="765"/>
      <c r="AI2538" s="765"/>
      <c r="AJ2538" s="765"/>
      <c r="AK2538" s="765"/>
      <c r="AL2538" s="765"/>
      <c r="AM2538" s="765"/>
      <c r="AN2538" s="765"/>
      <c r="AO2538" s="765"/>
      <c r="AP2538" s="765"/>
      <c r="AQ2538" s="765"/>
      <c r="BC2538" s="962"/>
      <c r="BD2538" s="824"/>
    </row>
    <row r="2539" s="695" customFormat="1" customHeight="1" spans="1:56">
      <c r="A2539" s="513"/>
      <c r="B2539" s="213"/>
      <c r="C2539" s="1198"/>
      <c r="D2539" s="409"/>
      <c r="E2539" s="952"/>
      <c r="F2539" s="1157"/>
      <c r="G2539" s="388"/>
      <c r="H2539" s="388"/>
      <c r="I2539" s="991"/>
      <c r="J2539" s="388"/>
      <c r="K2539" s="662"/>
      <c r="L2539" s="217"/>
      <c r="M2539" s="217"/>
      <c r="N2539" s="217"/>
      <c r="O2539" s="217"/>
      <c r="P2539" s="217"/>
      <c r="Q2539" s="217"/>
      <c r="R2539" s="217"/>
      <c r="S2539" s="688"/>
      <c r="T2539" s="679"/>
      <c r="U2539" s="765"/>
      <c r="V2539" s="765"/>
      <c r="W2539" s="765"/>
      <c r="X2539" s="765"/>
      <c r="Y2539" s="765"/>
      <c r="Z2539" s="765"/>
      <c r="AA2539" s="765"/>
      <c r="AB2539" s="765"/>
      <c r="AC2539" s="765"/>
      <c r="AD2539" s="765"/>
      <c r="AE2539" s="765"/>
      <c r="AF2539" s="765"/>
      <c r="AG2539" s="765"/>
      <c r="AH2539" s="765"/>
      <c r="AI2539" s="765"/>
      <c r="AJ2539" s="765"/>
      <c r="AK2539" s="765"/>
      <c r="AL2539" s="765"/>
      <c r="AM2539" s="765"/>
      <c r="AN2539" s="765"/>
      <c r="AO2539" s="765"/>
      <c r="AP2539" s="765"/>
      <c r="AQ2539" s="765"/>
      <c r="BC2539" s="962"/>
      <c r="BD2539" s="824"/>
    </row>
    <row r="2540" s="695" customFormat="1" customHeight="1" spans="1:56">
      <c r="A2540" s="513"/>
      <c r="B2540" s="213"/>
      <c r="C2540" s="1198"/>
      <c r="D2540" s="409"/>
      <c r="E2540" s="952"/>
      <c r="F2540" s="1157"/>
      <c r="G2540" s="388"/>
      <c r="H2540" s="388"/>
      <c r="I2540" s="991"/>
      <c r="J2540" s="388"/>
      <c r="K2540" s="662"/>
      <c r="L2540" s="217"/>
      <c r="M2540" s="217"/>
      <c r="N2540" s="217"/>
      <c r="O2540" s="217"/>
      <c r="P2540" s="217"/>
      <c r="Q2540" s="217"/>
      <c r="R2540" s="217"/>
      <c r="S2540" s="688"/>
      <c r="T2540" s="679"/>
      <c r="U2540" s="765"/>
      <c r="V2540" s="765"/>
      <c r="W2540" s="765"/>
      <c r="X2540" s="765"/>
      <c r="Y2540" s="765"/>
      <c r="Z2540" s="765"/>
      <c r="AA2540" s="765"/>
      <c r="AB2540" s="765"/>
      <c r="AC2540" s="765"/>
      <c r="AD2540" s="765"/>
      <c r="AE2540" s="765"/>
      <c r="AF2540" s="765"/>
      <c r="AG2540" s="765"/>
      <c r="AH2540" s="765"/>
      <c r="AI2540" s="765"/>
      <c r="AJ2540" s="765"/>
      <c r="AK2540" s="765"/>
      <c r="AL2540" s="765"/>
      <c r="AM2540" s="765"/>
      <c r="AN2540" s="765"/>
      <c r="AO2540" s="765"/>
      <c r="AP2540" s="765"/>
      <c r="AQ2540" s="765"/>
      <c r="BC2540" s="962"/>
      <c r="BD2540" s="824"/>
    </row>
    <row r="2541" s="695" customFormat="1" customHeight="1" spans="1:56">
      <c r="A2541" s="513"/>
      <c r="B2541" s="213"/>
      <c r="C2541" s="1198"/>
      <c r="D2541" s="409"/>
      <c r="E2541" s="952"/>
      <c r="F2541" s="1157"/>
      <c r="G2541" s="388"/>
      <c r="H2541" s="388"/>
      <c r="I2541" s="991"/>
      <c r="J2541" s="388"/>
      <c r="K2541" s="662"/>
      <c r="L2541" s="217"/>
      <c r="M2541" s="217"/>
      <c r="N2541" s="217"/>
      <c r="O2541" s="217"/>
      <c r="P2541" s="217"/>
      <c r="Q2541" s="217"/>
      <c r="R2541" s="217"/>
      <c r="S2541" s="217"/>
      <c r="T2541" s="489"/>
      <c r="U2541" s="765"/>
      <c r="V2541" s="765"/>
      <c r="W2541" s="765"/>
      <c r="X2541" s="765"/>
      <c r="Y2541" s="765"/>
      <c r="Z2541" s="765"/>
      <c r="AA2541" s="765"/>
      <c r="AB2541" s="765"/>
      <c r="AC2541" s="765"/>
      <c r="AD2541" s="765"/>
      <c r="AE2541" s="765"/>
      <c r="AF2541" s="765"/>
      <c r="AG2541" s="765"/>
      <c r="AH2541" s="765"/>
      <c r="AI2541" s="765"/>
      <c r="AJ2541" s="765"/>
      <c r="AK2541" s="765"/>
      <c r="AL2541" s="765"/>
      <c r="AM2541" s="765"/>
      <c r="AN2541" s="765"/>
      <c r="AO2541" s="765"/>
      <c r="AP2541" s="765"/>
      <c r="AQ2541" s="765"/>
      <c r="BC2541" s="962"/>
      <c r="BD2541" s="824"/>
    </row>
    <row r="2542" s="695" customFormat="1" customHeight="1" spans="1:56">
      <c r="A2542" s="513"/>
      <c r="B2542" s="213"/>
      <c r="C2542" s="1198"/>
      <c r="D2542" s="409"/>
      <c r="E2542" s="952"/>
      <c r="F2542" s="1157"/>
      <c r="G2542" s="388"/>
      <c r="H2542" s="388"/>
      <c r="I2542" s="991"/>
      <c r="J2542" s="388"/>
      <c r="K2542" s="662"/>
      <c r="L2542" s="217"/>
      <c r="M2542" s="217"/>
      <c r="N2542" s="217"/>
      <c r="O2542" s="217"/>
      <c r="P2542" s="217"/>
      <c r="Q2542" s="217"/>
      <c r="R2542" s="217"/>
      <c r="S2542" s="217"/>
      <c r="T2542" s="489"/>
      <c r="U2542" s="765"/>
      <c r="V2542" s="765"/>
      <c r="W2542" s="765"/>
      <c r="X2542" s="765"/>
      <c r="Y2542" s="765"/>
      <c r="Z2542" s="765"/>
      <c r="AA2542" s="765"/>
      <c r="AB2542" s="765"/>
      <c r="AC2542" s="765"/>
      <c r="AD2542" s="765"/>
      <c r="AE2542" s="765"/>
      <c r="AF2542" s="765"/>
      <c r="AG2542" s="765"/>
      <c r="AH2542" s="765"/>
      <c r="AI2542" s="765"/>
      <c r="AJ2542" s="765"/>
      <c r="AK2542" s="765"/>
      <c r="AL2542" s="765"/>
      <c r="AM2542" s="765"/>
      <c r="AN2542" s="765"/>
      <c r="AO2542" s="765"/>
      <c r="AP2542" s="765"/>
      <c r="AQ2542" s="765"/>
      <c r="BC2542" s="962"/>
      <c r="BD2542" s="824"/>
    </row>
    <row r="2543" s="695" customFormat="1" customHeight="1" spans="1:56">
      <c r="A2543" s="513"/>
      <c r="B2543" s="213"/>
      <c r="C2543" s="1198"/>
      <c r="D2543" s="409"/>
      <c r="E2543" s="952"/>
      <c r="F2543" s="1157"/>
      <c r="G2543" s="388"/>
      <c r="H2543" s="388"/>
      <c r="I2543" s="991"/>
      <c r="J2543" s="388"/>
      <c r="K2543" s="662"/>
      <c r="L2543" s="217"/>
      <c r="M2543" s="217"/>
      <c r="N2543" s="217"/>
      <c r="O2543" s="217"/>
      <c r="P2543" s="217"/>
      <c r="Q2543" s="217"/>
      <c r="R2543" s="217"/>
      <c r="S2543" s="688"/>
      <c r="T2543" s="489"/>
      <c r="U2543" s="765"/>
      <c r="V2543" s="765"/>
      <c r="W2543" s="765"/>
      <c r="X2543" s="765"/>
      <c r="Y2543" s="765"/>
      <c r="Z2543" s="765"/>
      <c r="AA2543" s="765"/>
      <c r="AB2543" s="765"/>
      <c r="AC2543" s="765"/>
      <c r="AD2543" s="765"/>
      <c r="AE2543" s="765"/>
      <c r="AF2543" s="765"/>
      <c r="AG2543" s="765"/>
      <c r="AH2543" s="765"/>
      <c r="AI2543" s="765"/>
      <c r="AJ2543" s="765"/>
      <c r="AK2543" s="765"/>
      <c r="AL2543" s="765"/>
      <c r="AM2543" s="765"/>
      <c r="AN2543" s="765"/>
      <c r="AO2543" s="765"/>
      <c r="AP2543" s="765"/>
      <c r="AQ2543" s="765"/>
      <c r="BC2543" s="962"/>
      <c r="BD2543" s="824"/>
    </row>
    <row r="2544" s="695" customFormat="1" customHeight="1" spans="1:56">
      <c r="A2544" s="513"/>
      <c r="B2544" s="213"/>
      <c r="C2544" s="1198"/>
      <c r="D2544" s="409"/>
      <c r="E2544" s="952"/>
      <c r="F2544" s="1157"/>
      <c r="G2544" s="388"/>
      <c r="H2544" s="388"/>
      <c r="I2544" s="991"/>
      <c r="J2544" s="388"/>
      <c r="K2544" s="662"/>
      <c r="L2544" s="217"/>
      <c r="M2544" s="217"/>
      <c r="N2544" s="217"/>
      <c r="O2544" s="217"/>
      <c r="P2544" s="217"/>
      <c r="Q2544" s="217"/>
      <c r="R2544" s="217"/>
      <c r="S2544" s="217"/>
      <c r="T2544" s="489"/>
      <c r="U2544" s="765"/>
      <c r="V2544" s="765"/>
      <c r="W2544" s="765"/>
      <c r="X2544" s="765"/>
      <c r="Y2544" s="765"/>
      <c r="Z2544" s="765"/>
      <c r="AA2544" s="765"/>
      <c r="AB2544" s="765"/>
      <c r="AC2544" s="765"/>
      <c r="AD2544" s="765"/>
      <c r="AE2544" s="765"/>
      <c r="AF2544" s="765"/>
      <c r="AG2544" s="765"/>
      <c r="AH2544" s="765"/>
      <c r="AI2544" s="765"/>
      <c r="AJ2544" s="765"/>
      <c r="AK2544" s="765"/>
      <c r="AL2544" s="765"/>
      <c r="AM2544" s="765"/>
      <c r="AN2544" s="765"/>
      <c r="AO2544" s="765"/>
      <c r="AP2544" s="765"/>
      <c r="AQ2544" s="765"/>
      <c r="BC2544" s="962"/>
      <c r="BD2544" s="824"/>
    </row>
    <row r="2545" s="695" customFormat="1" customHeight="1" spans="1:56">
      <c r="A2545" s="513"/>
      <c r="B2545" s="213"/>
      <c r="C2545" s="1198"/>
      <c r="D2545" s="409"/>
      <c r="E2545" s="952"/>
      <c r="F2545" s="1157"/>
      <c r="G2545" s="388"/>
      <c r="H2545" s="388"/>
      <c r="I2545" s="991"/>
      <c r="J2545" s="388"/>
      <c r="K2545" s="662"/>
      <c r="L2545" s="217"/>
      <c r="M2545" s="217"/>
      <c r="N2545" s="217"/>
      <c r="O2545" s="217"/>
      <c r="P2545" s="217"/>
      <c r="Q2545" s="217"/>
      <c r="R2545" s="217"/>
      <c r="S2545" s="217"/>
      <c r="T2545" s="489"/>
      <c r="U2545" s="765"/>
      <c r="V2545" s="765"/>
      <c r="W2545" s="765"/>
      <c r="X2545" s="765"/>
      <c r="Y2545" s="765"/>
      <c r="Z2545" s="765"/>
      <c r="AA2545" s="765"/>
      <c r="AB2545" s="765"/>
      <c r="AC2545" s="765"/>
      <c r="AD2545" s="765"/>
      <c r="AE2545" s="765"/>
      <c r="AF2545" s="765"/>
      <c r="AG2545" s="765"/>
      <c r="AH2545" s="765"/>
      <c r="AI2545" s="765"/>
      <c r="AJ2545" s="765"/>
      <c r="AK2545" s="765"/>
      <c r="AL2545" s="765"/>
      <c r="AM2545" s="765"/>
      <c r="AN2545" s="765"/>
      <c r="AO2545" s="765"/>
      <c r="AP2545" s="765"/>
      <c r="AQ2545" s="765"/>
      <c r="BC2545" s="962"/>
      <c r="BD2545" s="824"/>
    </row>
    <row r="2546" s="695" customFormat="1" customHeight="1" spans="1:56">
      <c r="A2546" s="513"/>
      <c r="B2546" s="213"/>
      <c r="C2546" s="1198"/>
      <c r="D2546" s="409"/>
      <c r="E2546" s="952"/>
      <c r="F2546" s="1157"/>
      <c r="G2546" s="388"/>
      <c r="H2546" s="388"/>
      <c r="I2546" s="991"/>
      <c r="J2546" s="388"/>
      <c r="K2546" s="662"/>
      <c r="L2546" s="217"/>
      <c r="M2546" s="217"/>
      <c r="N2546" s="217"/>
      <c r="O2546" s="217"/>
      <c r="P2546" s="217"/>
      <c r="Q2546" s="217"/>
      <c r="R2546" s="217"/>
      <c r="S2546" s="217"/>
      <c r="T2546" s="489"/>
      <c r="U2546" s="765"/>
      <c r="V2546" s="765"/>
      <c r="W2546" s="765"/>
      <c r="X2546" s="765"/>
      <c r="Y2546" s="765"/>
      <c r="Z2546" s="765"/>
      <c r="AA2546" s="765"/>
      <c r="AB2546" s="765"/>
      <c r="AC2546" s="765"/>
      <c r="AD2546" s="765"/>
      <c r="AE2546" s="765"/>
      <c r="AF2546" s="765"/>
      <c r="AG2546" s="765"/>
      <c r="AH2546" s="765"/>
      <c r="AI2546" s="765"/>
      <c r="AJ2546" s="765"/>
      <c r="AK2546" s="765"/>
      <c r="AL2546" s="765"/>
      <c r="AM2546" s="765"/>
      <c r="AN2546" s="765"/>
      <c r="AO2546" s="765"/>
      <c r="AP2546" s="765"/>
      <c r="AQ2546" s="765"/>
      <c r="BC2546" s="962"/>
      <c r="BD2546" s="824"/>
    </row>
    <row r="2547" s="695" customFormat="1" customHeight="1" spans="1:56">
      <c r="A2547" s="513"/>
      <c r="B2547" s="213"/>
      <c r="C2547" s="1198"/>
      <c r="D2547" s="409"/>
      <c r="E2547" s="952"/>
      <c r="F2547" s="1157"/>
      <c r="G2547" s="388"/>
      <c r="H2547" s="388"/>
      <c r="I2547" s="991"/>
      <c r="J2547" s="388"/>
      <c r="K2547" s="662"/>
      <c r="L2547" s="217"/>
      <c r="M2547" s="217"/>
      <c r="N2547" s="217"/>
      <c r="O2547" s="217"/>
      <c r="P2547" s="217"/>
      <c r="Q2547" s="217"/>
      <c r="R2547" s="217"/>
      <c r="S2547" s="217"/>
      <c r="T2547" s="489"/>
      <c r="U2547" s="765"/>
      <c r="V2547" s="765"/>
      <c r="W2547" s="765"/>
      <c r="X2547" s="765"/>
      <c r="Y2547" s="765"/>
      <c r="Z2547" s="765"/>
      <c r="AA2547" s="765"/>
      <c r="AB2547" s="765"/>
      <c r="AC2547" s="765"/>
      <c r="AD2547" s="765"/>
      <c r="AE2547" s="765"/>
      <c r="AF2547" s="765"/>
      <c r="AG2547" s="765"/>
      <c r="AH2547" s="765"/>
      <c r="AI2547" s="765"/>
      <c r="AJ2547" s="765"/>
      <c r="AK2547" s="765"/>
      <c r="AL2547" s="765"/>
      <c r="AM2547" s="765"/>
      <c r="AN2547" s="765"/>
      <c r="AO2547" s="765"/>
      <c r="AP2547" s="765"/>
      <c r="AQ2547" s="765"/>
      <c r="BC2547" s="962"/>
      <c r="BD2547" s="824"/>
    </row>
    <row r="2548" s="695" customFormat="1" customHeight="1" spans="1:56">
      <c r="A2548" s="513"/>
      <c r="B2548" s="213"/>
      <c r="C2548" s="1198"/>
      <c r="D2548" s="409"/>
      <c r="E2548" s="952"/>
      <c r="F2548" s="1157"/>
      <c r="G2548" s="388"/>
      <c r="H2548" s="388"/>
      <c r="I2548" s="991"/>
      <c r="J2548" s="388"/>
      <c r="K2548" s="662"/>
      <c r="L2548" s="217"/>
      <c r="M2548" s="217"/>
      <c r="N2548" s="217"/>
      <c r="O2548" s="217"/>
      <c r="P2548" s="217"/>
      <c r="Q2548" s="217"/>
      <c r="R2548" s="217"/>
      <c r="S2548" s="217"/>
      <c r="T2548" s="489"/>
      <c r="U2548" s="765"/>
      <c r="V2548" s="765"/>
      <c r="W2548" s="765"/>
      <c r="X2548" s="765"/>
      <c r="Y2548" s="765"/>
      <c r="Z2548" s="765"/>
      <c r="AA2548" s="765"/>
      <c r="AB2548" s="765"/>
      <c r="AC2548" s="765"/>
      <c r="AD2548" s="765"/>
      <c r="AE2548" s="765"/>
      <c r="AF2548" s="765"/>
      <c r="AG2548" s="765"/>
      <c r="AH2548" s="765"/>
      <c r="AI2548" s="765"/>
      <c r="AJ2548" s="765"/>
      <c r="AK2548" s="765"/>
      <c r="AL2548" s="765"/>
      <c r="AM2548" s="765"/>
      <c r="AN2548" s="765"/>
      <c r="AO2548" s="765"/>
      <c r="AP2548" s="765"/>
      <c r="AQ2548" s="765"/>
      <c r="BC2548" s="962"/>
      <c r="BD2548" s="824"/>
    </row>
    <row r="2549" s="695" customFormat="1" customHeight="1" spans="1:56">
      <c r="A2549" s="513"/>
      <c r="B2549" s="213"/>
      <c r="C2549" s="1198"/>
      <c r="D2549" s="409"/>
      <c r="E2549" s="952"/>
      <c r="F2549" s="1157"/>
      <c r="G2549" s="388"/>
      <c r="H2549" s="388"/>
      <c r="I2549" s="991"/>
      <c r="J2549" s="388"/>
      <c r="K2549" s="662"/>
      <c r="L2549" s="217"/>
      <c r="M2549" s="217"/>
      <c r="N2549" s="217"/>
      <c r="O2549" s="217"/>
      <c r="P2549" s="217"/>
      <c r="Q2549" s="217"/>
      <c r="R2549" s="217"/>
      <c r="S2549" s="688"/>
      <c r="T2549" s="666"/>
      <c r="U2549" s="765"/>
      <c r="V2549" s="765"/>
      <c r="W2549" s="765"/>
      <c r="X2549" s="765"/>
      <c r="Y2549" s="765"/>
      <c r="Z2549" s="765"/>
      <c r="AA2549" s="765"/>
      <c r="AB2549" s="765"/>
      <c r="AC2549" s="765"/>
      <c r="AD2549" s="765"/>
      <c r="AE2549" s="765"/>
      <c r="AF2549" s="765"/>
      <c r="AG2549" s="765"/>
      <c r="AH2549" s="765"/>
      <c r="AI2549" s="765"/>
      <c r="AJ2549" s="765"/>
      <c r="AK2549" s="765"/>
      <c r="AL2549" s="765"/>
      <c r="AM2549" s="765"/>
      <c r="AN2549" s="765"/>
      <c r="AO2549" s="765"/>
      <c r="AP2549" s="765"/>
      <c r="AQ2549" s="765"/>
      <c r="BC2549" s="962"/>
      <c r="BD2549" s="824"/>
    </row>
    <row r="2550" s="695" customFormat="1" customHeight="1" spans="1:56">
      <c r="A2550" s="513"/>
      <c r="B2550" s="213"/>
      <c r="C2550" s="1198"/>
      <c r="D2550" s="409"/>
      <c r="E2550" s="952"/>
      <c r="F2550" s="1157"/>
      <c r="G2550" s="388"/>
      <c r="H2550" s="388"/>
      <c r="I2550" s="991"/>
      <c r="J2550" s="388"/>
      <c r="K2550" s="662"/>
      <c r="L2550" s="217"/>
      <c r="M2550" s="217"/>
      <c r="N2550" s="217"/>
      <c r="O2550" s="217"/>
      <c r="P2550" s="217"/>
      <c r="Q2550" s="217"/>
      <c r="R2550" s="217"/>
      <c r="S2550" s="688"/>
      <c r="T2550" s="489"/>
      <c r="U2550" s="765"/>
      <c r="V2550" s="765"/>
      <c r="W2550" s="765"/>
      <c r="X2550" s="765"/>
      <c r="Y2550" s="765"/>
      <c r="Z2550" s="765"/>
      <c r="AA2550" s="765"/>
      <c r="AB2550" s="765"/>
      <c r="AC2550" s="765"/>
      <c r="AD2550" s="765"/>
      <c r="AE2550" s="765"/>
      <c r="AF2550" s="765"/>
      <c r="AG2550" s="765"/>
      <c r="AH2550" s="765"/>
      <c r="AI2550" s="765"/>
      <c r="AJ2550" s="765"/>
      <c r="AK2550" s="765"/>
      <c r="AL2550" s="765"/>
      <c r="AM2550" s="765"/>
      <c r="AN2550" s="765"/>
      <c r="AO2550" s="765"/>
      <c r="AP2550" s="765"/>
      <c r="AQ2550" s="765"/>
      <c r="BC2550" s="962"/>
      <c r="BD2550" s="824"/>
    </row>
    <row r="2551" s="695" customFormat="1" customHeight="1" spans="1:56">
      <c r="A2551" s="513"/>
      <c r="B2551" s="213"/>
      <c r="C2551" s="1198"/>
      <c r="D2551" s="409"/>
      <c r="E2551" s="952"/>
      <c r="F2551" s="1157"/>
      <c r="G2551" s="388"/>
      <c r="H2551" s="388"/>
      <c r="I2551" s="991"/>
      <c r="J2551" s="388"/>
      <c r="K2551" s="662"/>
      <c r="L2551" s="217"/>
      <c r="M2551" s="217"/>
      <c r="N2551" s="217"/>
      <c r="O2551" s="217"/>
      <c r="P2551" s="217"/>
      <c r="Q2551" s="217"/>
      <c r="R2551" s="217"/>
      <c r="S2551" s="688"/>
      <c r="T2551" s="489"/>
      <c r="U2551" s="765"/>
      <c r="V2551" s="765"/>
      <c r="W2551" s="765"/>
      <c r="X2551" s="765"/>
      <c r="Y2551" s="765"/>
      <c r="Z2551" s="765"/>
      <c r="AA2551" s="765"/>
      <c r="AB2551" s="765"/>
      <c r="AC2551" s="765"/>
      <c r="AD2551" s="765"/>
      <c r="AE2551" s="765"/>
      <c r="AF2551" s="765"/>
      <c r="AG2551" s="765"/>
      <c r="AH2551" s="765"/>
      <c r="AI2551" s="765"/>
      <c r="AJ2551" s="765"/>
      <c r="AK2551" s="765"/>
      <c r="AL2551" s="765"/>
      <c r="AM2551" s="765"/>
      <c r="AN2551" s="765"/>
      <c r="AO2551" s="765"/>
      <c r="AP2551" s="765"/>
      <c r="AQ2551" s="765"/>
      <c r="BC2551" s="962"/>
      <c r="BD2551" s="824"/>
    </row>
    <row r="2552" s="695" customFormat="1" customHeight="1" spans="1:56">
      <c r="A2552" s="513"/>
      <c r="B2552" s="213"/>
      <c r="C2552" s="1198"/>
      <c r="D2552" s="409"/>
      <c r="E2552" s="952"/>
      <c r="F2552" s="1157"/>
      <c r="G2552" s="388"/>
      <c r="H2552" s="388"/>
      <c r="I2552" s="991"/>
      <c r="J2552" s="388"/>
      <c r="K2552" s="662"/>
      <c r="L2552" s="217"/>
      <c r="M2552" s="217"/>
      <c r="N2552" s="217"/>
      <c r="O2552" s="217"/>
      <c r="P2552" s="217"/>
      <c r="Q2552" s="217"/>
      <c r="R2552" s="217"/>
      <c r="S2552" s="217"/>
      <c r="T2552" s="215"/>
      <c r="U2552" s="765"/>
      <c r="V2552" s="765"/>
      <c r="W2552" s="765"/>
      <c r="X2552" s="765"/>
      <c r="Y2552" s="765"/>
      <c r="Z2552" s="765"/>
      <c r="AA2552" s="765"/>
      <c r="AB2552" s="765"/>
      <c r="AC2552" s="765"/>
      <c r="AD2552" s="765"/>
      <c r="AE2552" s="765"/>
      <c r="AF2552" s="765"/>
      <c r="AG2552" s="765"/>
      <c r="AH2552" s="765"/>
      <c r="AI2552" s="765"/>
      <c r="AJ2552" s="765"/>
      <c r="AK2552" s="765"/>
      <c r="AL2552" s="765"/>
      <c r="AM2552" s="765"/>
      <c r="AN2552" s="765"/>
      <c r="AO2552" s="765"/>
      <c r="AP2552" s="765"/>
      <c r="AQ2552" s="765"/>
      <c r="BC2552" s="962"/>
      <c r="BD2552" s="824"/>
    </row>
    <row r="2553" s="695" customFormat="1" customHeight="1" spans="1:56">
      <c r="A2553" s="513"/>
      <c r="B2553" s="213"/>
      <c r="C2553" s="1198"/>
      <c r="D2553" s="409"/>
      <c r="E2553" s="952"/>
      <c r="F2553" s="1157"/>
      <c r="G2553" s="388"/>
      <c r="H2553" s="388"/>
      <c r="I2553" s="991"/>
      <c r="J2553" s="388"/>
      <c r="K2553" s="662"/>
      <c r="L2553" s="217"/>
      <c r="M2553" s="217"/>
      <c r="N2553" s="217"/>
      <c r="O2553" s="217"/>
      <c r="P2553" s="217"/>
      <c r="Q2553" s="217"/>
      <c r="R2553" s="217"/>
      <c r="S2553" s="217"/>
      <c r="T2553" s="217"/>
      <c r="U2553" s="765"/>
      <c r="V2553" s="765"/>
      <c r="W2553" s="765"/>
      <c r="X2553" s="765"/>
      <c r="Y2553" s="765"/>
      <c r="Z2553" s="765"/>
      <c r="AA2553" s="765"/>
      <c r="AB2553" s="765"/>
      <c r="AC2553" s="765"/>
      <c r="AD2553" s="765"/>
      <c r="AE2553" s="765"/>
      <c r="AF2553" s="765"/>
      <c r="AG2553" s="765"/>
      <c r="AH2553" s="765"/>
      <c r="AI2553" s="765"/>
      <c r="AJ2553" s="765"/>
      <c r="AK2553" s="765"/>
      <c r="AL2553" s="765"/>
      <c r="AM2553" s="765"/>
      <c r="AN2553" s="765"/>
      <c r="AO2553" s="765"/>
      <c r="AP2553" s="765"/>
      <c r="AQ2553" s="765"/>
      <c r="BC2553" s="962"/>
      <c r="BD2553" s="824"/>
    </row>
    <row r="2554" s="695" customFormat="1" customHeight="1" spans="1:56">
      <c r="A2554" s="513"/>
      <c r="B2554" s="213"/>
      <c r="C2554" s="1198"/>
      <c r="D2554" s="409"/>
      <c r="E2554" s="952"/>
      <c r="F2554" s="1157"/>
      <c r="G2554" s="388"/>
      <c r="H2554" s="388"/>
      <c r="I2554" s="991"/>
      <c r="J2554" s="388"/>
      <c r="K2554" s="662"/>
      <c r="L2554" s="217"/>
      <c r="M2554" s="217"/>
      <c r="N2554" s="217"/>
      <c r="O2554" s="217"/>
      <c r="P2554" s="217"/>
      <c r="Q2554" s="217"/>
      <c r="R2554" s="217"/>
      <c r="S2554" s="217"/>
      <c r="T2554" s="217"/>
      <c r="U2554" s="765"/>
      <c r="V2554" s="765"/>
      <c r="W2554" s="765"/>
      <c r="X2554" s="765"/>
      <c r="Y2554" s="765"/>
      <c r="Z2554" s="765"/>
      <c r="AA2554" s="765"/>
      <c r="AB2554" s="765"/>
      <c r="AC2554" s="765"/>
      <c r="AD2554" s="765"/>
      <c r="AE2554" s="765"/>
      <c r="AF2554" s="765"/>
      <c r="AG2554" s="765"/>
      <c r="AH2554" s="765"/>
      <c r="AI2554" s="765"/>
      <c r="AJ2554" s="765"/>
      <c r="AK2554" s="765"/>
      <c r="AL2554" s="765"/>
      <c r="AM2554" s="765"/>
      <c r="AN2554" s="765"/>
      <c r="AO2554" s="765"/>
      <c r="AP2554" s="765"/>
      <c r="AQ2554" s="765"/>
      <c r="BC2554" s="962"/>
      <c r="BD2554" s="824"/>
    </row>
    <row r="2555" s="695" customFormat="1" customHeight="1" spans="1:56">
      <c r="A2555" s="513"/>
      <c r="B2555" s="213"/>
      <c r="C2555" s="1198"/>
      <c r="D2555" s="409"/>
      <c r="E2555" s="952"/>
      <c r="F2555" s="1157"/>
      <c r="G2555" s="388"/>
      <c r="H2555" s="388"/>
      <c r="I2555" s="991"/>
      <c r="J2555" s="388"/>
      <c r="K2555" s="662"/>
      <c r="L2555" s="217"/>
      <c r="M2555" s="217"/>
      <c r="N2555" s="217"/>
      <c r="O2555" s="217"/>
      <c r="P2555" s="217"/>
      <c r="Q2555" s="217"/>
      <c r="R2555" s="217"/>
      <c r="S2555" s="217"/>
      <c r="T2555" s="215"/>
      <c r="U2555" s="765"/>
      <c r="V2555" s="765"/>
      <c r="W2555" s="765"/>
      <c r="X2555" s="765"/>
      <c r="Y2555" s="765"/>
      <c r="Z2555" s="765"/>
      <c r="AA2555" s="765"/>
      <c r="AB2555" s="765"/>
      <c r="AC2555" s="765"/>
      <c r="AD2555" s="765"/>
      <c r="AE2555" s="765"/>
      <c r="AF2555" s="765"/>
      <c r="AG2555" s="765"/>
      <c r="AH2555" s="765"/>
      <c r="AI2555" s="765"/>
      <c r="AJ2555" s="765"/>
      <c r="AK2555" s="765"/>
      <c r="AL2555" s="765"/>
      <c r="AM2555" s="765"/>
      <c r="AN2555" s="765"/>
      <c r="AO2555" s="765"/>
      <c r="AP2555" s="765"/>
      <c r="AQ2555" s="765"/>
      <c r="BC2555" s="914"/>
      <c r="BD2555" s="824"/>
    </row>
    <row r="2556" s="695" customFormat="1" customHeight="1" spans="1:56">
      <c r="A2556" s="513"/>
      <c r="B2556" s="213"/>
      <c r="C2556" s="1198"/>
      <c r="D2556" s="409"/>
      <c r="E2556" s="952"/>
      <c r="F2556" s="1157"/>
      <c r="G2556" s="388"/>
      <c r="H2556" s="388"/>
      <c r="I2556" s="991"/>
      <c r="J2556" s="388"/>
      <c r="K2556" s="662"/>
      <c r="L2556" s="217"/>
      <c r="M2556" s="217"/>
      <c r="N2556" s="217"/>
      <c r="O2556" s="217"/>
      <c r="P2556" s="217"/>
      <c r="Q2556" s="217"/>
      <c r="R2556" s="217"/>
      <c r="S2556" s="217"/>
      <c r="T2556" s="217"/>
      <c r="U2556" s="765"/>
      <c r="V2556" s="765"/>
      <c r="W2556" s="765"/>
      <c r="X2556" s="765"/>
      <c r="Y2556" s="765"/>
      <c r="Z2556" s="765"/>
      <c r="AA2556" s="765"/>
      <c r="AB2556" s="765"/>
      <c r="AC2556" s="765"/>
      <c r="AD2556" s="765"/>
      <c r="AE2556" s="765"/>
      <c r="AF2556" s="765"/>
      <c r="AG2556" s="765"/>
      <c r="AH2556" s="765"/>
      <c r="AI2556" s="765"/>
      <c r="AJ2556" s="765"/>
      <c r="AK2556" s="765"/>
      <c r="AL2556" s="765"/>
      <c r="AM2556" s="765"/>
      <c r="AN2556" s="765"/>
      <c r="AO2556" s="765"/>
      <c r="AP2556" s="765"/>
      <c r="AQ2556" s="765"/>
      <c r="BC2556" s="962"/>
    </row>
    <row r="2557" s="695" customFormat="1" customHeight="1" spans="1:56">
      <c r="A2557" s="513"/>
      <c r="B2557" s="213"/>
      <c r="C2557" s="1198"/>
      <c r="D2557" s="409"/>
      <c r="E2557" s="952"/>
      <c r="F2557" s="1157"/>
      <c r="G2557" s="388"/>
      <c r="H2557" s="388"/>
      <c r="I2557" s="991"/>
      <c r="J2557" s="388"/>
      <c r="K2557" s="662"/>
      <c r="L2557" s="217"/>
      <c r="M2557" s="217"/>
      <c r="N2557" s="217"/>
      <c r="O2557" s="217"/>
      <c r="P2557" s="217"/>
      <c r="Q2557" s="217"/>
      <c r="R2557" s="217"/>
      <c r="S2557" s="217"/>
      <c r="T2557" s="217"/>
      <c r="U2557" s="765"/>
      <c r="V2557" s="765"/>
      <c r="W2557" s="765"/>
      <c r="X2557" s="765"/>
      <c r="Y2557" s="765"/>
      <c r="Z2557" s="765"/>
      <c r="AA2557" s="765"/>
      <c r="AB2557" s="765"/>
      <c r="AC2557" s="765"/>
      <c r="AD2557" s="765"/>
      <c r="AE2557" s="765"/>
      <c r="AF2557" s="765"/>
      <c r="AG2557" s="765"/>
      <c r="AH2557" s="765"/>
      <c r="AI2557" s="765"/>
      <c r="AJ2557" s="765"/>
      <c r="AK2557" s="765"/>
      <c r="AL2557" s="765"/>
      <c r="AM2557" s="765"/>
      <c r="AN2557" s="765"/>
      <c r="AO2557" s="765"/>
      <c r="AP2557" s="765"/>
      <c r="AQ2557" s="765"/>
      <c r="BC2557" s="962"/>
      <c r="BD2557" s="824"/>
    </row>
    <row r="2558" s="695" customFormat="1" customHeight="1" spans="1:56">
      <c r="A2558" s="513"/>
      <c r="B2558" s="213"/>
      <c r="C2558" s="1198"/>
      <c r="D2558" s="409"/>
      <c r="E2558" s="952"/>
      <c r="F2558" s="1157"/>
      <c r="G2558" s="388"/>
      <c r="H2558" s="388"/>
      <c r="I2558" s="991"/>
      <c r="J2558" s="388"/>
      <c r="K2558" s="662"/>
      <c r="L2558" s="217"/>
      <c r="M2558" s="217"/>
      <c r="N2558" s="217"/>
      <c r="O2558" s="217"/>
      <c r="P2558" s="217"/>
      <c r="Q2558" s="217"/>
      <c r="R2558" s="217"/>
      <c r="S2558" s="217"/>
      <c r="T2558" s="215"/>
      <c r="U2558" s="765"/>
      <c r="V2558" s="765"/>
      <c r="W2558" s="765"/>
      <c r="X2558" s="765"/>
      <c r="Y2558" s="765"/>
      <c r="Z2558" s="765"/>
      <c r="AA2558" s="765"/>
      <c r="AB2558" s="765"/>
      <c r="AC2558" s="765"/>
      <c r="AD2558" s="765"/>
      <c r="AE2558" s="765"/>
      <c r="AF2558" s="765"/>
      <c r="AG2558" s="765"/>
      <c r="AH2558" s="765"/>
      <c r="AI2558" s="765"/>
      <c r="AJ2558" s="765"/>
      <c r="AK2558" s="765"/>
      <c r="AL2558" s="765"/>
      <c r="AM2558" s="765"/>
      <c r="AN2558" s="765"/>
      <c r="AO2558" s="765"/>
      <c r="AP2558" s="765"/>
      <c r="AQ2558" s="765"/>
      <c r="BC2558" s="914"/>
      <c r="BD2558" s="824"/>
    </row>
    <row r="2559" s="695" customFormat="1" customHeight="1" spans="1:56">
      <c r="A2559" s="513"/>
      <c r="B2559" s="213"/>
      <c r="C2559" s="1198"/>
      <c r="D2559" s="409"/>
      <c r="E2559" s="952"/>
      <c r="F2559" s="1157"/>
      <c r="G2559" s="388"/>
      <c r="H2559" s="388"/>
      <c r="I2559" s="991"/>
      <c r="J2559" s="388"/>
      <c r="K2559" s="662"/>
      <c r="L2559" s="217"/>
      <c r="M2559" s="217"/>
      <c r="N2559" s="217"/>
      <c r="O2559" s="217"/>
      <c r="P2559" s="217"/>
      <c r="Q2559" s="217"/>
      <c r="R2559" s="217"/>
      <c r="S2559" s="217"/>
      <c r="T2559" s="217"/>
      <c r="U2559" s="765"/>
      <c r="V2559" s="765"/>
      <c r="W2559" s="765"/>
      <c r="X2559" s="765"/>
      <c r="Y2559" s="765"/>
      <c r="Z2559" s="765"/>
      <c r="AA2559" s="765"/>
      <c r="AB2559" s="765"/>
      <c r="AC2559" s="765"/>
      <c r="AD2559" s="765"/>
      <c r="AE2559" s="765"/>
      <c r="AF2559" s="765"/>
      <c r="AG2559" s="765"/>
      <c r="AH2559" s="765"/>
      <c r="AI2559" s="765"/>
      <c r="AJ2559" s="765"/>
      <c r="AK2559" s="765"/>
      <c r="AL2559" s="765"/>
      <c r="AM2559" s="765"/>
      <c r="AN2559" s="765"/>
      <c r="AO2559" s="765"/>
      <c r="AP2559" s="765"/>
      <c r="AQ2559" s="765"/>
      <c r="BC2559" s="962"/>
    </row>
    <row r="2560" s="695" customFormat="1" customHeight="1" spans="1:56">
      <c r="A2560" s="513"/>
      <c r="B2560" s="213"/>
      <c r="C2560" s="1198"/>
      <c r="D2560" s="409"/>
      <c r="E2560" s="952"/>
      <c r="F2560" s="1157"/>
      <c r="G2560" s="388"/>
      <c r="H2560" s="388"/>
      <c r="I2560" s="991"/>
      <c r="J2560" s="388"/>
      <c r="K2560" s="662"/>
      <c r="L2560" s="217"/>
      <c r="M2560" s="217"/>
      <c r="N2560" s="217"/>
      <c r="O2560" s="217"/>
      <c r="P2560" s="217"/>
      <c r="Q2560" s="217"/>
      <c r="R2560" s="217"/>
      <c r="S2560" s="217"/>
      <c r="T2560" s="217"/>
      <c r="U2560" s="765"/>
      <c r="V2560" s="765"/>
      <c r="W2560" s="765"/>
      <c r="X2560" s="765"/>
      <c r="Y2560" s="765"/>
      <c r="Z2560" s="765"/>
      <c r="AA2560" s="765"/>
      <c r="AB2560" s="765"/>
      <c r="AC2560" s="765"/>
      <c r="AD2560" s="765"/>
      <c r="AE2560" s="765"/>
      <c r="AF2560" s="765"/>
      <c r="AG2560" s="765"/>
      <c r="AH2560" s="765"/>
      <c r="AI2560" s="765"/>
      <c r="AJ2560" s="765"/>
      <c r="AK2560" s="765"/>
      <c r="AL2560" s="765"/>
      <c r="AM2560" s="765"/>
      <c r="AN2560" s="765"/>
      <c r="AO2560" s="765"/>
      <c r="AP2560" s="765"/>
      <c r="AQ2560" s="765"/>
      <c r="BC2560" s="962"/>
      <c r="BD2560" s="824"/>
    </row>
    <row r="2561" s="695" customFormat="1" customHeight="1" spans="1:56">
      <c r="A2561" s="513"/>
      <c r="B2561" s="213"/>
      <c r="C2561" s="1198"/>
      <c r="D2561" s="409"/>
      <c r="E2561" s="952"/>
      <c r="F2561" s="1157"/>
      <c r="G2561" s="388"/>
      <c r="H2561" s="388"/>
      <c r="I2561" s="991"/>
      <c r="J2561" s="388"/>
      <c r="K2561" s="662"/>
      <c r="L2561" s="217"/>
      <c r="M2561" s="217"/>
      <c r="N2561" s="217"/>
      <c r="O2561" s="217"/>
      <c r="P2561" s="217"/>
      <c r="Q2561" s="217"/>
      <c r="R2561" s="217"/>
      <c r="S2561" s="217"/>
      <c r="T2561" s="215"/>
      <c r="U2561" s="765"/>
      <c r="V2561" s="765"/>
      <c r="W2561" s="765"/>
      <c r="X2561" s="765"/>
      <c r="Y2561" s="765"/>
      <c r="Z2561" s="765"/>
      <c r="AA2561" s="765"/>
      <c r="AB2561" s="765"/>
      <c r="AC2561" s="765"/>
      <c r="AD2561" s="765"/>
      <c r="AE2561" s="765"/>
      <c r="AF2561" s="765"/>
      <c r="AG2561" s="765"/>
      <c r="AH2561" s="765"/>
      <c r="AI2561" s="765"/>
      <c r="AJ2561" s="765"/>
      <c r="AK2561" s="765"/>
      <c r="AL2561" s="765"/>
      <c r="AM2561" s="765"/>
      <c r="AN2561" s="765"/>
      <c r="AO2561" s="765"/>
      <c r="AP2561" s="765"/>
      <c r="AQ2561" s="765"/>
      <c r="BC2561" s="962"/>
      <c r="BD2561" s="824"/>
    </row>
    <row r="2562" s="695" customFormat="1" customHeight="1" spans="1:56">
      <c r="A2562" s="513"/>
      <c r="B2562" s="213"/>
      <c r="C2562" s="1198"/>
      <c r="D2562" s="409"/>
      <c r="E2562" s="952"/>
      <c r="F2562" s="1157"/>
      <c r="G2562" s="388"/>
      <c r="H2562" s="388"/>
      <c r="I2562" s="991"/>
      <c r="J2562" s="388"/>
      <c r="K2562" s="662"/>
      <c r="L2562" s="217"/>
      <c r="M2562" s="217"/>
      <c r="N2562" s="217"/>
      <c r="O2562" s="217"/>
      <c r="P2562" s="217"/>
      <c r="Q2562" s="217"/>
      <c r="R2562" s="217"/>
      <c r="S2562" s="217"/>
      <c r="T2562" s="217"/>
      <c r="U2562" s="765"/>
      <c r="V2562" s="765"/>
      <c r="W2562" s="765"/>
      <c r="X2562" s="765"/>
      <c r="Y2562" s="765"/>
      <c r="Z2562" s="765"/>
      <c r="AA2562" s="765"/>
      <c r="AB2562" s="765"/>
      <c r="AC2562" s="765"/>
      <c r="AD2562" s="765"/>
      <c r="AE2562" s="765"/>
      <c r="AF2562" s="765"/>
      <c r="AG2562" s="765"/>
      <c r="AH2562" s="765"/>
      <c r="AI2562" s="765"/>
      <c r="AJ2562" s="765"/>
      <c r="AK2562" s="765"/>
      <c r="AL2562" s="765"/>
      <c r="AM2562" s="765"/>
      <c r="AN2562" s="765"/>
      <c r="AO2562" s="765"/>
      <c r="AP2562" s="765"/>
      <c r="AQ2562" s="765"/>
      <c r="BC2562" s="962"/>
      <c r="BD2562" s="824"/>
    </row>
    <row r="2563" s="695" customFormat="1" customHeight="1" spans="1:56">
      <c r="A2563" s="513"/>
      <c r="B2563" s="213"/>
      <c r="C2563" s="1198"/>
      <c r="D2563" s="409"/>
      <c r="E2563" s="952"/>
      <c r="F2563" s="1157"/>
      <c r="G2563" s="388"/>
      <c r="H2563" s="388"/>
      <c r="I2563" s="991"/>
      <c r="J2563" s="388"/>
      <c r="K2563" s="662"/>
      <c r="L2563" s="217"/>
      <c r="M2563" s="217"/>
      <c r="N2563" s="217"/>
      <c r="O2563" s="217"/>
      <c r="P2563" s="217"/>
      <c r="Q2563" s="217"/>
      <c r="R2563" s="217"/>
      <c r="S2563" s="217"/>
      <c r="T2563" s="215"/>
      <c r="U2563" s="765"/>
      <c r="V2563" s="765"/>
      <c r="W2563" s="765"/>
      <c r="X2563" s="765"/>
      <c r="Y2563" s="765"/>
      <c r="Z2563" s="765"/>
      <c r="AA2563" s="765"/>
      <c r="AB2563" s="765"/>
      <c r="AC2563" s="765"/>
      <c r="AD2563" s="765"/>
      <c r="AE2563" s="765"/>
      <c r="AF2563" s="765"/>
      <c r="AG2563" s="765"/>
      <c r="AH2563" s="765"/>
      <c r="AI2563" s="765"/>
      <c r="AJ2563" s="765"/>
      <c r="AK2563" s="765"/>
      <c r="AL2563" s="765"/>
      <c r="AM2563" s="765"/>
      <c r="AN2563" s="765"/>
      <c r="AO2563" s="765"/>
      <c r="AP2563" s="765"/>
      <c r="AQ2563" s="765"/>
      <c r="BC2563" s="962"/>
      <c r="BD2563" s="824"/>
    </row>
    <row r="2564" s="695" customFormat="1" customHeight="1" spans="1:56">
      <c r="A2564" s="513"/>
      <c r="B2564" s="213"/>
      <c r="C2564" s="1198"/>
      <c r="D2564" s="409"/>
      <c r="E2564" s="952"/>
      <c r="F2564" s="1157"/>
      <c r="G2564" s="388"/>
      <c r="H2564" s="388"/>
      <c r="I2564" s="991"/>
      <c r="J2564" s="388"/>
      <c r="K2564" s="662"/>
      <c r="L2564" s="217"/>
      <c r="M2564" s="217"/>
      <c r="N2564" s="217"/>
      <c r="O2564" s="217"/>
      <c r="P2564" s="217"/>
      <c r="Q2564" s="217"/>
      <c r="R2564" s="217"/>
      <c r="S2564" s="217"/>
      <c r="T2564" s="217"/>
      <c r="U2564" s="765"/>
      <c r="V2564" s="765"/>
      <c r="W2564" s="765"/>
      <c r="X2564" s="765"/>
      <c r="Y2564" s="765"/>
      <c r="Z2564" s="765"/>
      <c r="AA2564" s="765"/>
      <c r="AB2564" s="765"/>
      <c r="AC2564" s="765"/>
      <c r="AD2564" s="765"/>
      <c r="AE2564" s="765"/>
      <c r="AF2564" s="765"/>
      <c r="AG2564" s="765"/>
      <c r="AH2564" s="765"/>
      <c r="AI2564" s="765"/>
      <c r="AJ2564" s="765"/>
      <c r="AK2564" s="765"/>
      <c r="AL2564" s="765"/>
      <c r="AM2564" s="765"/>
      <c r="AN2564" s="765"/>
      <c r="AO2564" s="765"/>
      <c r="AP2564" s="765"/>
      <c r="AQ2564" s="765"/>
      <c r="BC2564" s="962"/>
      <c r="BD2564" s="824"/>
    </row>
    <row r="2565" s="695" customFormat="1" customHeight="1" spans="1:56">
      <c r="A2565" s="513"/>
      <c r="B2565" s="213"/>
      <c r="C2565" s="1198"/>
      <c r="D2565" s="409"/>
      <c r="E2565" s="952"/>
      <c r="F2565" s="1157"/>
      <c r="G2565" s="388"/>
      <c r="H2565" s="388"/>
      <c r="I2565" s="991"/>
      <c r="J2565" s="388"/>
      <c r="K2565" s="662"/>
      <c r="L2565" s="217"/>
      <c r="M2565" s="217"/>
      <c r="N2565" s="217"/>
      <c r="O2565" s="217"/>
      <c r="P2565" s="217"/>
      <c r="Q2565" s="217"/>
      <c r="R2565" s="217"/>
      <c r="S2565" s="217"/>
      <c r="T2565" s="215"/>
      <c r="U2565" s="765"/>
      <c r="V2565" s="765"/>
      <c r="W2565" s="765"/>
      <c r="X2565" s="765"/>
      <c r="Y2565" s="765"/>
      <c r="Z2565" s="765"/>
      <c r="AA2565" s="765"/>
      <c r="AB2565" s="765"/>
      <c r="AC2565" s="765"/>
      <c r="AD2565" s="765"/>
      <c r="AE2565" s="765"/>
      <c r="AF2565" s="765"/>
      <c r="AG2565" s="765"/>
      <c r="AH2565" s="765"/>
      <c r="AI2565" s="765"/>
      <c r="AJ2565" s="765"/>
      <c r="AK2565" s="765"/>
      <c r="AL2565" s="765"/>
      <c r="AM2565" s="765"/>
      <c r="AN2565" s="765"/>
      <c r="AO2565" s="765"/>
      <c r="AP2565" s="765"/>
      <c r="AQ2565" s="765"/>
      <c r="BC2565" s="962"/>
      <c r="BD2565" s="824"/>
    </row>
    <row r="2566" s="695" customFormat="1" customHeight="1" spans="1:56">
      <c r="A2566" s="513"/>
      <c r="B2566" s="213"/>
      <c r="C2566" s="1198"/>
      <c r="D2566" s="409"/>
      <c r="E2566" s="952"/>
      <c r="F2566" s="1157"/>
      <c r="G2566" s="388"/>
      <c r="H2566" s="388"/>
      <c r="I2566" s="991"/>
      <c r="J2566" s="388"/>
      <c r="K2566" s="662"/>
      <c r="L2566" s="217"/>
      <c r="M2566" s="217"/>
      <c r="N2566" s="217"/>
      <c r="O2566" s="217"/>
      <c r="P2566" s="217"/>
      <c r="Q2566" s="217"/>
      <c r="R2566" s="217"/>
      <c r="S2566" s="217"/>
      <c r="T2566" s="217"/>
      <c r="U2566" s="765"/>
      <c r="V2566" s="765"/>
      <c r="W2566" s="765"/>
      <c r="X2566" s="765"/>
      <c r="Y2566" s="765"/>
      <c r="Z2566" s="765"/>
      <c r="AA2566" s="765"/>
      <c r="AB2566" s="765"/>
      <c r="AC2566" s="765"/>
      <c r="AD2566" s="765"/>
      <c r="AE2566" s="765"/>
      <c r="AF2566" s="765"/>
      <c r="AG2566" s="765"/>
      <c r="AH2566" s="765"/>
      <c r="AI2566" s="765"/>
      <c r="AJ2566" s="765"/>
      <c r="AK2566" s="765"/>
      <c r="AL2566" s="765"/>
      <c r="AM2566" s="765"/>
      <c r="AN2566" s="765"/>
      <c r="AO2566" s="765"/>
      <c r="AP2566" s="765"/>
      <c r="AQ2566" s="765"/>
      <c r="BC2566" s="962"/>
      <c r="BD2566" s="824"/>
    </row>
    <row r="2567" s="695" customFormat="1" customHeight="1" spans="1:56">
      <c r="A2567" s="513"/>
      <c r="B2567" s="213"/>
      <c r="C2567" s="1198"/>
      <c r="D2567" s="409"/>
      <c r="E2567" s="952"/>
      <c r="F2567" s="1157"/>
      <c r="G2567" s="388"/>
      <c r="H2567" s="388"/>
      <c r="I2567" s="991"/>
      <c r="J2567" s="388"/>
      <c r="K2567" s="662"/>
      <c r="L2567" s="217"/>
      <c r="M2567" s="217"/>
      <c r="N2567" s="217"/>
      <c r="O2567" s="217"/>
      <c r="P2567" s="217"/>
      <c r="Q2567" s="217"/>
      <c r="R2567" s="217"/>
      <c r="S2567" s="217"/>
      <c r="T2567" s="217"/>
      <c r="U2567" s="765"/>
      <c r="V2567" s="765"/>
      <c r="W2567" s="765"/>
      <c r="X2567" s="765"/>
      <c r="Y2567" s="765"/>
      <c r="Z2567" s="765"/>
      <c r="AA2567" s="765"/>
      <c r="AB2567" s="765"/>
      <c r="AC2567" s="765"/>
      <c r="AD2567" s="765"/>
      <c r="AE2567" s="765"/>
      <c r="AF2567" s="765"/>
      <c r="AG2567" s="765"/>
      <c r="AH2567" s="765"/>
      <c r="AI2567" s="765"/>
      <c r="AJ2567" s="765"/>
      <c r="AK2567" s="765"/>
      <c r="AL2567" s="765"/>
      <c r="AM2567" s="765"/>
      <c r="AN2567" s="765"/>
      <c r="AO2567" s="765"/>
      <c r="AP2567" s="765"/>
      <c r="AQ2567" s="765"/>
      <c r="BC2567" s="962"/>
      <c r="BD2567" s="824"/>
    </row>
    <row r="2568" s="695" customFormat="1" customHeight="1" spans="1:56">
      <c r="A2568" s="513"/>
      <c r="B2568" s="213"/>
      <c r="C2568" s="1198"/>
      <c r="D2568" s="409"/>
      <c r="E2568" s="952"/>
      <c r="F2568" s="1157"/>
      <c r="G2568" s="388"/>
      <c r="H2568" s="388"/>
      <c r="I2568" s="991"/>
      <c r="J2568" s="388"/>
      <c r="K2568" s="662"/>
      <c r="L2568" s="217"/>
      <c r="M2568" s="217"/>
      <c r="N2568" s="217"/>
      <c r="O2568" s="217"/>
      <c r="P2568" s="217"/>
      <c r="Q2568" s="217"/>
      <c r="R2568" s="217"/>
      <c r="S2568" s="688"/>
      <c r="T2568" s="394"/>
      <c r="U2568" s="765"/>
      <c r="V2568" s="765"/>
      <c r="W2568" s="765"/>
      <c r="X2568" s="765"/>
      <c r="Y2568" s="765"/>
      <c r="Z2568" s="765"/>
      <c r="AA2568" s="765"/>
      <c r="AB2568" s="765"/>
      <c r="AC2568" s="765"/>
      <c r="AD2568" s="765"/>
      <c r="AE2568" s="765"/>
      <c r="AF2568" s="765"/>
      <c r="AG2568" s="765"/>
      <c r="AH2568" s="765"/>
      <c r="AI2568" s="765"/>
      <c r="AJ2568" s="765"/>
      <c r="AK2568" s="765"/>
      <c r="AL2568" s="765"/>
      <c r="AM2568" s="765"/>
      <c r="AN2568" s="765"/>
      <c r="AO2568" s="765"/>
      <c r="AP2568" s="765"/>
      <c r="AQ2568" s="765"/>
      <c r="BC2568" s="962"/>
      <c r="BD2568" s="824"/>
    </row>
    <row r="2569" s="695" customFormat="1" customHeight="1" spans="1:56">
      <c r="A2569" s="513"/>
      <c r="B2569" s="213"/>
      <c r="C2569" s="1198"/>
      <c r="D2569" s="409"/>
      <c r="E2569" s="952"/>
      <c r="F2569" s="1157"/>
      <c r="G2569" s="388"/>
      <c r="H2569" s="388"/>
      <c r="I2569" s="991"/>
      <c r="J2569" s="388"/>
      <c r="K2569" s="662"/>
      <c r="L2569" s="217"/>
      <c r="M2569" s="217"/>
      <c r="N2569" s="217"/>
      <c r="O2569" s="217"/>
      <c r="P2569" s="217"/>
      <c r="Q2569" s="217"/>
      <c r="R2569" s="217"/>
      <c r="S2569" s="217"/>
      <c r="T2569" s="489"/>
      <c r="U2569" s="765"/>
      <c r="V2569" s="765"/>
      <c r="W2569" s="765"/>
      <c r="X2569" s="765"/>
      <c r="Y2569" s="765"/>
      <c r="Z2569" s="765"/>
      <c r="AA2569" s="765"/>
      <c r="AB2569" s="765"/>
      <c r="AC2569" s="765"/>
      <c r="AD2569" s="765"/>
      <c r="AE2569" s="765"/>
      <c r="AF2569" s="765"/>
      <c r="AG2569" s="765"/>
      <c r="AH2569" s="765"/>
      <c r="AI2569" s="765"/>
      <c r="AJ2569" s="765"/>
      <c r="AK2569" s="765"/>
      <c r="AL2569" s="765"/>
      <c r="AM2569" s="765"/>
      <c r="AN2569" s="765"/>
      <c r="AO2569" s="765"/>
      <c r="AP2569" s="765"/>
      <c r="AQ2569" s="765"/>
      <c r="BC2569" s="962"/>
      <c r="BD2569" s="824"/>
    </row>
    <row r="2570" s="695" customFormat="1" customHeight="1" spans="1:56">
      <c r="A2570" s="513"/>
      <c r="B2570" s="213"/>
      <c r="C2570" s="1198"/>
      <c r="D2570" s="409"/>
      <c r="E2570" s="952"/>
      <c r="F2570" s="1157"/>
      <c r="G2570" s="388"/>
      <c r="H2570" s="388"/>
      <c r="I2570" s="991"/>
      <c r="J2570" s="388"/>
      <c r="K2570" s="662"/>
      <c r="L2570" s="217"/>
      <c r="M2570" s="217"/>
      <c r="N2570" s="217"/>
      <c r="O2570" s="217"/>
      <c r="P2570" s="217"/>
      <c r="Q2570" s="217"/>
      <c r="R2570" s="217"/>
      <c r="S2570" s="217"/>
      <c r="T2570" s="217"/>
      <c r="U2570" s="765"/>
      <c r="V2570" s="765"/>
      <c r="W2570" s="765"/>
      <c r="X2570" s="765"/>
      <c r="Y2570" s="765"/>
      <c r="Z2570" s="765"/>
      <c r="AA2570" s="765"/>
      <c r="AB2570" s="765"/>
      <c r="AC2570" s="765"/>
      <c r="AD2570" s="765"/>
      <c r="AE2570" s="765"/>
      <c r="AF2570" s="765"/>
      <c r="AG2570" s="765"/>
      <c r="AH2570" s="765"/>
      <c r="AI2570" s="765"/>
      <c r="AJ2570" s="765"/>
      <c r="AK2570" s="765"/>
      <c r="AL2570" s="765"/>
      <c r="AM2570" s="765"/>
      <c r="AN2570" s="765"/>
      <c r="AO2570" s="765"/>
      <c r="AP2570" s="765"/>
      <c r="AQ2570" s="765"/>
      <c r="BC2570" s="962"/>
      <c r="BD2570" s="824"/>
    </row>
    <row r="2571" s="695" customFormat="1" customHeight="1" spans="1:56">
      <c r="A2571" s="513"/>
      <c r="B2571" s="213"/>
      <c r="C2571" s="1198"/>
      <c r="D2571" s="409"/>
      <c r="E2571" s="952"/>
      <c r="F2571" s="1157"/>
      <c r="G2571" s="388"/>
      <c r="H2571" s="388"/>
      <c r="I2571" s="991"/>
      <c r="J2571" s="388"/>
      <c r="K2571" s="662"/>
      <c r="L2571" s="217"/>
      <c r="M2571" s="217"/>
      <c r="N2571" s="217"/>
      <c r="O2571" s="217"/>
      <c r="P2571" s="217"/>
      <c r="Q2571" s="217"/>
      <c r="R2571" s="217"/>
      <c r="S2571" s="217"/>
      <c r="T2571" s="217"/>
      <c r="U2571" s="765"/>
      <c r="V2571" s="765"/>
      <c r="W2571" s="765"/>
      <c r="X2571" s="765"/>
      <c r="Y2571" s="765"/>
      <c r="Z2571" s="765"/>
      <c r="AA2571" s="765"/>
      <c r="AB2571" s="765"/>
      <c r="AC2571" s="765"/>
      <c r="AD2571" s="765"/>
      <c r="AE2571" s="765"/>
      <c r="AF2571" s="765"/>
      <c r="AG2571" s="765"/>
      <c r="AH2571" s="765"/>
      <c r="AI2571" s="765"/>
      <c r="AJ2571" s="765"/>
      <c r="AK2571" s="765"/>
      <c r="AL2571" s="765"/>
      <c r="AM2571" s="765"/>
      <c r="AN2571" s="765"/>
      <c r="AO2571" s="765"/>
      <c r="AP2571" s="765"/>
      <c r="AQ2571" s="765"/>
      <c r="BC2571" s="962"/>
      <c r="BD2571" s="824"/>
    </row>
    <row r="2572" s="695" customFormat="1" customHeight="1" spans="1:56">
      <c r="A2572" s="513"/>
      <c r="B2572" s="213"/>
      <c r="C2572" s="1198"/>
      <c r="D2572" s="409"/>
      <c r="E2572" s="952"/>
      <c r="F2572" s="1157"/>
      <c r="G2572" s="388"/>
      <c r="H2572" s="388"/>
      <c r="I2572" s="991"/>
      <c r="J2572" s="388"/>
      <c r="K2572" s="662"/>
      <c r="L2572" s="217"/>
      <c r="M2572" s="217"/>
      <c r="N2572" s="217"/>
      <c r="O2572" s="217"/>
      <c r="P2572" s="217"/>
      <c r="Q2572" s="217"/>
      <c r="R2572" s="217"/>
      <c r="S2572" s="217"/>
      <c r="T2572" s="217"/>
      <c r="U2572" s="765"/>
      <c r="V2572" s="765"/>
      <c r="W2572" s="765"/>
      <c r="X2572" s="765"/>
      <c r="Y2572" s="765"/>
      <c r="Z2572" s="765"/>
      <c r="AA2572" s="765"/>
      <c r="AB2572" s="765"/>
      <c r="AC2572" s="765"/>
      <c r="AD2572" s="765"/>
      <c r="AE2572" s="765"/>
      <c r="AF2572" s="765"/>
      <c r="AG2572" s="765"/>
      <c r="AH2572" s="765"/>
      <c r="AI2572" s="765"/>
      <c r="AJ2572" s="765"/>
      <c r="AK2572" s="765"/>
      <c r="AL2572" s="765"/>
      <c r="AM2572" s="765"/>
      <c r="AN2572" s="765"/>
      <c r="AO2572" s="765"/>
      <c r="AP2572" s="765"/>
      <c r="AQ2572" s="765"/>
      <c r="BC2572" s="962"/>
      <c r="BD2572" s="824"/>
    </row>
    <row r="2573" s="695" customFormat="1" customHeight="1" spans="1:56">
      <c r="A2573" s="513"/>
      <c r="B2573" s="213"/>
      <c r="C2573" s="1198"/>
      <c r="D2573" s="409"/>
      <c r="E2573" s="952"/>
      <c r="F2573" s="1157"/>
      <c r="G2573" s="388"/>
      <c r="H2573" s="388"/>
      <c r="I2573" s="991"/>
      <c r="J2573" s="388"/>
      <c r="K2573" s="662"/>
      <c r="L2573" s="217"/>
      <c r="M2573" s="217"/>
      <c r="N2573" s="217"/>
      <c r="O2573" s="217"/>
      <c r="P2573" s="217"/>
      <c r="Q2573" s="217"/>
      <c r="R2573" s="217"/>
      <c r="S2573" s="217"/>
      <c r="T2573" s="217"/>
      <c r="U2573" s="765"/>
      <c r="V2573" s="765"/>
      <c r="W2573" s="765"/>
      <c r="X2573" s="765"/>
      <c r="Y2573" s="765"/>
      <c r="Z2573" s="765"/>
      <c r="AA2573" s="765"/>
      <c r="AB2573" s="765"/>
      <c r="AC2573" s="765"/>
      <c r="AD2573" s="765"/>
      <c r="AE2573" s="765"/>
      <c r="AF2573" s="765"/>
      <c r="AG2573" s="765"/>
      <c r="AH2573" s="765"/>
      <c r="AI2573" s="765"/>
      <c r="AJ2573" s="765"/>
      <c r="AK2573" s="765"/>
      <c r="AL2573" s="765"/>
      <c r="AM2573" s="765"/>
      <c r="AN2573" s="765"/>
      <c r="AO2573" s="765"/>
      <c r="AP2573" s="765"/>
      <c r="AQ2573" s="765"/>
      <c r="BC2573" s="962"/>
      <c r="BD2573" s="824"/>
    </row>
    <row r="2574" s="695" customFormat="1" customHeight="1" spans="1:56">
      <c r="A2574" s="513"/>
      <c r="B2574" s="213"/>
      <c r="C2574" s="1198"/>
      <c r="D2574" s="409"/>
      <c r="E2574" s="952"/>
      <c r="F2574" s="1157"/>
      <c r="G2574" s="388"/>
      <c r="H2574" s="388"/>
      <c r="I2574" s="991"/>
      <c r="J2574" s="388"/>
      <c r="K2574" s="662"/>
      <c r="L2574" s="217"/>
      <c r="M2574" s="217"/>
      <c r="N2574" s="217"/>
      <c r="O2574" s="217"/>
      <c r="P2574" s="217"/>
      <c r="Q2574" s="217"/>
      <c r="R2574" s="217"/>
      <c r="S2574" s="217"/>
      <c r="T2574" s="217"/>
      <c r="U2574" s="765"/>
      <c r="V2574" s="765"/>
      <c r="W2574" s="765"/>
      <c r="X2574" s="765"/>
      <c r="Y2574" s="765"/>
      <c r="Z2574" s="765"/>
      <c r="AA2574" s="765"/>
      <c r="AB2574" s="765"/>
      <c r="AC2574" s="765"/>
      <c r="AD2574" s="765"/>
      <c r="AE2574" s="765"/>
      <c r="AF2574" s="765"/>
      <c r="AG2574" s="765"/>
      <c r="AH2574" s="765"/>
      <c r="AI2574" s="765"/>
      <c r="AJ2574" s="765"/>
      <c r="AK2574" s="765"/>
      <c r="AL2574" s="765"/>
      <c r="AM2574" s="765"/>
      <c r="AN2574" s="765"/>
      <c r="AO2574" s="765"/>
      <c r="AP2574" s="765"/>
      <c r="AQ2574" s="765"/>
      <c r="BC2574" s="962"/>
      <c r="BD2574" s="824"/>
    </row>
    <row r="2575" s="695" customFormat="1" customHeight="1" spans="1:56">
      <c r="A2575" s="513"/>
      <c r="B2575" s="213"/>
      <c r="C2575" s="1198"/>
      <c r="D2575" s="409"/>
      <c r="E2575" s="952"/>
      <c r="F2575" s="1157"/>
      <c r="G2575" s="388"/>
      <c r="H2575" s="388"/>
      <c r="I2575" s="991"/>
      <c r="J2575" s="388"/>
      <c r="K2575" s="662"/>
      <c r="L2575" s="217"/>
      <c r="M2575" s="217"/>
      <c r="N2575" s="217"/>
      <c r="O2575" s="217"/>
      <c r="P2575" s="217"/>
      <c r="Q2575" s="217"/>
      <c r="R2575" s="217"/>
      <c r="S2575" s="217"/>
      <c r="T2575" s="217"/>
      <c r="U2575" s="765"/>
      <c r="V2575" s="765"/>
      <c r="W2575" s="765"/>
      <c r="X2575" s="765"/>
      <c r="Y2575" s="765"/>
      <c r="Z2575" s="765"/>
      <c r="AA2575" s="765"/>
      <c r="AB2575" s="765"/>
      <c r="AC2575" s="765"/>
      <c r="AD2575" s="765"/>
      <c r="AE2575" s="765"/>
      <c r="AF2575" s="765"/>
      <c r="AG2575" s="765"/>
      <c r="AH2575" s="765"/>
      <c r="AI2575" s="765"/>
      <c r="AJ2575" s="765"/>
      <c r="AK2575" s="765"/>
      <c r="AL2575" s="765"/>
      <c r="AM2575" s="765"/>
      <c r="AN2575" s="765"/>
      <c r="AO2575" s="765"/>
      <c r="AP2575" s="765"/>
      <c r="AQ2575" s="765"/>
      <c r="BC2575" s="962"/>
      <c r="BD2575" s="824"/>
    </row>
    <row r="2576" s="695" customFormat="1" customHeight="1" spans="1:56">
      <c r="A2576" s="513"/>
      <c r="B2576" s="213"/>
      <c r="C2576" s="1198"/>
      <c r="D2576" s="409"/>
      <c r="E2576" s="952"/>
      <c r="F2576" s="1157"/>
      <c r="G2576" s="388"/>
      <c r="H2576" s="388"/>
      <c r="I2576" s="991"/>
      <c r="J2576" s="388"/>
      <c r="K2576" s="662"/>
      <c r="L2576" s="217"/>
      <c r="M2576" s="217"/>
      <c r="N2576" s="217"/>
      <c r="O2576" s="217"/>
      <c r="P2576" s="217"/>
      <c r="Q2576" s="217"/>
      <c r="R2576" s="217"/>
      <c r="S2576" s="217"/>
      <c r="T2576" s="215"/>
      <c r="U2576" s="765"/>
      <c r="V2576" s="765"/>
      <c r="W2576" s="765"/>
      <c r="X2576" s="765"/>
      <c r="Y2576" s="765"/>
      <c r="Z2576" s="765"/>
      <c r="AA2576" s="765"/>
      <c r="AB2576" s="765"/>
      <c r="AC2576" s="765"/>
      <c r="AD2576" s="765"/>
      <c r="AE2576" s="765"/>
      <c r="AF2576" s="765"/>
      <c r="AG2576" s="765"/>
      <c r="AH2576" s="765"/>
      <c r="AI2576" s="765"/>
      <c r="AJ2576" s="765"/>
      <c r="AK2576" s="765"/>
      <c r="AL2576" s="765"/>
      <c r="AM2576" s="765"/>
      <c r="AN2576" s="765"/>
      <c r="AO2576" s="765"/>
      <c r="AP2576" s="765"/>
      <c r="AQ2576" s="765"/>
      <c r="BC2576" s="962"/>
      <c r="BD2576" s="824"/>
    </row>
    <row r="2577" s="695" customFormat="1" customHeight="1" spans="1:56">
      <c r="A2577" s="513"/>
      <c r="B2577" s="213"/>
      <c r="C2577" s="1198"/>
      <c r="D2577" s="409"/>
      <c r="E2577" s="952"/>
      <c r="F2577" s="1157"/>
      <c r="G2577" s="388"/>
      <c r="H2577" s="388"/>
      <c r="I2577" s="991"/>
      <c r="J2577" s="388"/>
      <c r="K2577" s="662"/>
      <c r="L2577" s="217"/>
      <c r="M2577" s="217"/>
      <c r="N2577" s="217"/>
      <c r="O2577" s="217"/>
      <c r="P2577" s="217"/>
      <c r="Q2577" s="217"/>
      <c r="R2577" s="217"/>
      <c r="S2577" s="217"/>
      <c r="T2577" s="217"/>
      <c r="U2577" s="765"/>
      <c r="V2577" s="765"/>
      <c r="W2577" s="765"/>
      <c r="X2577" s="765"/>
      <c r="Y2577" s="765"/>
      <c r="Z2577" s="765"/>
      <c r="AA2577" s="765"/>
      <c r="AB2577" s="765"/>
      <c r="AC2577" s="765"/>
      <c r="AD2577" s="765"/>
      <c r="AE2577" s="765"/>
      <c r="AF2577" s="765"/>
      <c r="AG2577" s="765"/>
      <c r="AH2577" s="765"/>
      <c r="AI2577" s="765"/>
      <c r="AJ2577" s="765"/>
      <c r="AK2577" s="765"/>
      <c r="AL2577" s="765"/>
      <c r="AM2577" s="765"/>
      <c r="AN2577" s="765"/>
      <c r="AO2577" s="765"/>
      <c r="AP2577" s="765"/>
      <c r="AQ2577" s="765"/>
      <c r="BC2577" s="914"/>
      <c r="BD2577" s="824"/>
    </row>
    <row r="2578" s="695" customFormat="1" customHeight="1" spans="1:56">
      <c r="A2578" s="513"/>
      <c r="B2578" s="213"/>
      <c r="C2578" s="1198"/>
      <c r="D2578" s="409"/>
      <c r="E2578" s="952"/>
      <c r="F2578" s="1157"/>
      <c r="G2578" s="388"/>
      <c r="H2578" s="388"/>
      <c r="I2578" s="991"/>
      <c r="J2578" s="388"/>
      <c r="K2578" s="662"/>
      <c r="L2578" s="217"/>
      <c r="M2578" s="217"/>
      <c r="N2578" s="217"/>
      <c r="O2578" s="217"/>
      <c r="P2578" s="217"/>
      <c r="Q2578" s="217"/>
      <c r="R2578" s="217"/>
      <c r="S2578" s="217"/>
      <c r="T2578" s="217"/>
      <c r="U2578" s="765"/>
      <c r="V2578" s="765"/>
      <c r="W2578" s="765"/>
      <c r="X2578" s="765"/>
      <c r="Y2578" s="765"/>
      <c r="Z2578" s="765"/>
      <c r="AA2578" s="765"/>
      <c r="AB2578" s="765"/>
      <c r="AC2578" s="765"/>
      <c r="AD2578" s="765"/>
      <c r="AE2578" s="765"/>
      <c r="AF2578" s="765"/>
      <c r="AG2578" s="765"/>
      <c r="AH2578" s="765"/>
      <c r="AI2578" s="765"/>
      <c r="AJ2578" s="765"/>
      <c r="AK2578" s="765"/>
      <c r="AL2578" s="765"/>
      <c r="AM2578" s="765"/>
      <c r="AN2578" s="765"/>
      <c r="AO2578" s="765"/>
      <c r="AP2578" s="765"/>
      <c r="AQ2578" s="765"/>
      <c r="BC2578" s="962"/>
    </row>
    <row r="2579" s="695" customFormat="1" customHeight="1" spans="1:56">
      <c r="A2579" s="513"/>
      <c r="B2579" s="213"/>
      <c r="C2579" s="1198"/>
      <c r="D2579" s="409"/>
      <c r="E2579" s="952"/>
      <c r="F2579" s="1157"/>
      <c r="G2579" s="388"/>
      <c r="H2579" s="388"/>
      <c r="I2579" s="991"/>
      <c r="J2579" s="388"/>
      <c r="K2579" s="662"/>
      <c r="L2579" s="217"/>
      <c r="M2579" s="217"/>
      <c r="N2579" s="217"/>
      <c r="O2579" s="217"/>
      <c r="P2579" s="217"/>
      <c r="Q2579" s="217"/>
      <c r="R2579" s="217"/>
      <c r="S2579" s="217"/>
      <c r="T2579" s="217"/>
      <c r="U2579" s="765"/>
      <c r="V2579" s="765"/>
      <c r="W2579" s="765"/>
      <c r="X2579" s="765"/>
      <c r="Y2579" s="765"/>
      <c r="Z2579" s="765"/>
      <c r="AA2579" s="765"/>
      <c r="AB2579" s="765"/>
      <c r="AC2579" s="765"/>
      <c r="AD2579" s="765"/>
      <c r="AE2579" s="765"/>
      <c r="AF2579" s="765"/>
      <c r="AG2579" s="765"/>
      <c r="AH2579" s="765"/>
      <c r="AI2579" s="765"/>
      <c r="AJ2579" s="765"/>
      <c r="AK2579" s="765"/>
      <c r="AL2579" s="765"/>
      <c r="AM2579" s="765"/>
      <c r="AN2579" s="765"/>
      <c r="AO2579" s="765"/>
      <c r="AP2579" s="765"/>
      <c r="AQ2579" s="765"/>
      <c r="BC2579" s="962"/>
      <c r="BD2579" s="824"/>
    </row>
    <row r="2580" s="695" customFormat="1" customHeight="1" spans="1:56">
      <c r="A2580" s="513"/>
      <c r="B2580" s="213"/>
      <c r="C2580" s="1198"/>
      <c r="D2580" s="409"/>
      <c r="E2580" s="952"/>
      <c r="F2580" s="1157"/>
      <c r="G2580" s="388"/>
      <c r="H2580" s="388"/>
      <c r="I2580" s="991"/>
      <c r="J2580" s="388"/>
      <c r="K2580" s="662"/>
      <c r="L2580" s="217"/>
      <c r="M2580" s="217"/>
      <c r="N2580" s="217"/>
      <c r="O2580" s="217"/>
      <c r="P2580" s="217"/>
      <c r="Q2580" s="217"/>
      <c r="R2580" s="217"/>
      <c r="S2580" s="688"/>
      <c r="T2580" s="489"/>
      <c r="U2580" s="765"/>
      <c r="V2580" s="765"/>
      <c r="W2580" s="765"/>
      <c r="X2580" s="765"/>
      <c r="Y2580" s="765"/>
      <c r="Z2580" s="765"/>
      <c r="AA2580" s="765"/>
      <c r="AB2580" s="765"/>
      <c r="AC2580" s="765"/>
      <c r="AD2580" s="765"/>
      <c r="AE2580" s="765"/>
      <c r="AF2580" s="765"/>
      <c r="AG2580" s="765"/>
      <c r="AH2580" s="765"/>
      <c r="AI2580" s="765"/>
      <c r="AJ2580" s="765"/>
      <c r="AK2580" s="765"/>
      <c r="AL2580" s="765"/>
      <c r="AM2580" s="765"/>
      <c r="AN2580" s="765"/>
      <c r="AO2580" s="765"/>
      <c r="AP2580" s="765"/>
      <c r="AQ2580" s="765"/>
      <c r="BC2580" s="962"/>
      <c r="BD2580" s="824"/>
    </row>
    <row r="2581" s="695" customFormat="1" customHeight="1" spans="1:56">
      <c r="A2581" s="513"/>
      <c r="B2581" s="213"/>
      <c r="C2581" s="1198"/>
      <c r="D2581" s="409"/>
      <c r="E2581" s="952"/>
      <c r="F2581" s="1157"/>
      <c r="G2581" s="388"/>
      <c r="H2581" s="388"/>
      <c r="I2581" s="991"/>
      <c r="J2581" s="388"/>
      <c r="K2581" s="662"/>
      <c r="L2581" s="217"/>
      <c r="M2581" s="217"/>
      <c r="N2581" s="217"/>
      <c r="O2581" s="217"/>
      <c r="P2581" s="217"/>
      <c r="Q2581" s="217"/>
      <c r="R2581" s="217"/>
      <c r="S2581" s="897"/>
      <c r="T2581" s="217"/>
      <c r="U2581" s="765"/>
      <c r="V2581" s="765"/>
      <c r="W2581" s="765"/>
      <c r="X2581" s="765"/>
      <c r="Y2581" s="765"/>
      <c r="Z2581" s="765"/>
      <c r="AA2581" s="765"/>
      <c r="AB2581" s="765"/>
      <c r="AC2581" s="765"/>
      <c r="AD2581" s="765"/>
      <c r="AE2581" s="765"/>
      <c r="AF2581" s="765"/>
      <c r="AG2581" s="765"/>
      <c r="AH2581" s="765"/>
      <c r="AI2581" s="765"/>
      <c r="AJ2581" s="765"/>
      <c r="AK2581" s="765"/>
      <c r="AL2581" s="765"/>
      <c r="AM2581" s="765"/>
      <c r="AN2581" s="765"/>
      <c r="AO2581" s="765"/>
      <c r="AP2581" s="765"/>
      <c r="AQ2581" s="765"/>
      <c r="BC2581" s="962"/>
      <c r="BD2581" s="824"/>
    </row>
    <row r="2582" s="695" customFormat="1" customHeight="1" spans="1:56">
      <c r="A2582" s="513"/>
      <c r="B2582" s="213"/>
      <c r="C2582" s="1198"/>
      <c r="D2582" s="409"/>
      <c r="E2582" s="952"/>
      <c r="F2582" s="1157"/>
      <c r="G2582" s="388"/>
      <c r="H2582" s="388"/>
      <c r="I2582" s="991"/>
      <c r="J2582" s="388"/>
      <c r="K2582" s="662"/>
      <c r="L2582" s="217"/>
      <c r="M2582" s="217"/>
      <c r="N2582" s="217"/>
      <c r="O2582" s="217"/>
      <c r="P2582" s="217"/>
      <c r="Q2582" s="217"/>
      <c r="R2582" s="217"/>
      <c r="S2582" s="688"/>
      <c r="T2582" s="489"/>
      <c r="U2582" s="765"/>
      <c r="V2582" s="765"/>
      <c r="W2582" s="765"/>
      <c r="X2582" s="765"/>
      <c r="Y2582" s="765"/>
      <c r="Z2582" s="765"/>
      <c r="AA2582" s="765"/>
      <c r="AB2582" s="765"/>
      <c r="AC2582" s="765"/>
      <c r="AD2582" s="765"/>
      <c r="AE2582" s="765"/>
      <c r="AF2582" s="765"/>
      <c r="AG2582" s="765"/>
      <c r="AH2582" s="765"/>
      <c r="AI2582" s="765"/>
      <c r="AJ2582" s="765"/>
      <c r="AK2582" s="765"/>
      <c r="AL2582" s="765"/>
      <c r="AM2582" s="765"/>
      <c r="AN2582" s="765"/>
      <c r="AO2582" s="765"/>
      <c r="AP2582" s="765"/>
      <c r="AQ2582" s="765"/>
      <c r="BC2582" s="962"/>
      <c r="BD2582" s="824"/>
    </row>
    <row r="2583" s="695" customFormat="1" customHeight="1" spans="1:56">
      <c r="A2583" s="513"/>
      <c r="B2583" s="213"/>
      <c r="C2583" s="1198"/>
      <c r="D2583" s="409"/>
      <c r="E2583" s="952"/>
      <c r="F2583" s="1157"/>
      <c r="G2583" s="388"/>
      <c r="H2583" s="388"/>
      <c r="I2583" s="991"/>
      <c r="J2583" s="388"/>
      <c r="K2583" s="662"/>
      <c r="L2583" s="217"/>
      <c r="M2583" s="217"/>
      <c r="N2583" s="217"/>
      <c r="O2583" s="217"/>
      <c r="P2583" s="217"/>
      <c r="Q2583" s="217"/>
      <c r="R2583" s="217"/>
      <c r="S2583" s="688"/>
      <c r="T2583" s="217"/>
      <c r="U2583" s="765"/>
      <c r="V2583" s="765"/>
      <c r="W2583" s="765"/>
      <c r="X2583" s="765"/>
      <c r="Y2583" s="765"/>
      <c r="Z2583" s="765"/>
      <c r="AA2583" s="765"/>
      <c r="AB2583" s="765"/>
      <c r="AC2583" s="765"/>
      <c r="AD2583" s="765"/>
      <c r="AE2583" s="765"/>
      <c r="AF2583" s="765"/>
      <c r="AG2583" s="765"/>
      <c r="AH2583" s="765"/>
      <c r="AI2583" s="765"/>
      <c r="AJ2583" s="765"/>
      <c r="AK2583" s="765"/>
      <c r="AL2583" s="765"/>
      <c r="AM2583" s="765"/>
      <c r="AN2583" s="765"/>
      <c r="AO2583" s="765"/>
      <c r="AP2583" s="765"/>
      <c r="AQ2583" s="765"/>
      <c r="BC2583" s="1226"/>
      <c r="BD2583" s="824"/>
    </row>
    <row r="2584" s="695" customFormat="1" customHeight="1" spans="1:56">
      <c r="A2584" s="513"/>
      <c r="B2584" s="213"/>
      <c r="C2584" s="1198"/>
      <c r="D2584" s="409"/>
      <c r="E2584" s="952"/>
      <c r="F2584" s="1157"/>
      <c r="G2584" s="388"/>
      <c r="H2584" s="388"/>
      <c r="I2584" s="991"/>
      <c r="J2584" s="388"/>
      <c r="K2584" s="662"/>
      <c r="L2584" s="217"/>
      <c r="M2584" s="217"/>
      <c r="N2584" s="217"/>
      <c r="O2584" s="217"/>
      <c r="P2584" s="217"/>
      <c r="Q2584" s="217"/>
      <c r="R2584" s="217"/>
      <c r="S2584" s="688"/>
      <c r="T2584" s="217"/>
      <c r="U2584" s="765"/>
      <c r="V2584" s="765"/>
      <c r="W2584" s="765"/>
      <c r="X2584" s="765"/>
      <c r="Y2584" s="765"/>
      <c r="Z2584" s="765"/>
      <c r="AA2584" s="765"/>
      <c r="AB2584" s="765"/>
      <c r="AC2584" s="765"/>
      <c r="AD2584" s="765"/>
      <c r="AE2584" s="765"/>
      <c r="AF2584" s="765"/>
      <c r="AG2584" s="765"/>
      <c r="AH2584" s="765"/>
      <c r="AI2584" s="765"/>
      <c r="AJ2584" s="765"/>
      <c r="AK2584" s="765"/>
      <c r="AL2584" s="765"/>
      <c r="AM2584" s="765"/>
      <c r="AN2584" s="765"/>
      <c r="AO2584" s="765"/>
      <c r="AP2584" s="765"/>
      <c r="AQ2584" s="765"/>
      <c r="BC2584" s="1226"/>
      <c r="BD2584" s="1227"/>
    </row>
    <row r="2585" s="695" customFormat="1" customHeight="1" spans="1:56">
      <c r="A2585" s="513"/>
      <c r="B2585" s="213"/>
      <c r="C2585" s="1198"/>
      <c r="D2585" s="409"/>
      <c r="E2585" s="952"/>
      <c r="F2585" s="1157"/>
      <c r="G2585" s="388"/>
      <c r="H2585" s="388"/>
      <c r="I2585" s="991"/>
      <c r="J2585" s="388"/>
      <c r="K2585" s="662"/>
      <c r="L2585" s="217"/>
      <c r="M2585" s="217"/>
      <c r="N2585" s="217"/>
      <c r="O2585" s="217"/>
      <c r="P2585" s="217"/>
      <c r="Q2585" s="217"/>
      <c r="R2585" s="217"/>
      <c r="S2585" s="688"/>
      <c r="T2585" s="217"/>
      <c r="U2585" s="765"/>
      <c r="V2585" s="765"/>
      <c r="W2585" s="765"/>
      <c r="X2585" s="765"/>
      <c r="Y2585" s="765"/>
      <c r="Z2585" s="765"/>
      <c r="AA2585" s="765"/>
      <c r="AB2585" s="765"/>
      <c r="AC2585" s="765"/>
      <c r="AD2585" s="765"/>
      <c r="AE2585" s="765"/>
      <c r="AF2585" s="765"/>
      <c r="AG2585" s="765"/>
      <c r="AH2585" s="765"/>
      <c r="AI2585" s="765"/>
      <c r="AJ2585" s="765"/>
      <c r="AK2585" s="765"/>
      <c r="AL2585" s="765"/>
      <c r="AM2585" s="765"/>
      <c r="AN2585" s="765"/>
      <c r="AO2585" s="765"/>
      <c r="AP2585" s="765"/>
      <c r="AQ2585" s="765"/>
      <c r="BC2585" s="962"/>
      <c r="BD2585" s="1227"/>
    </row>
    <row r="2586" s="695" customFormat="1" customHeight="1" spans="1:56">
      <c r="A2586" s="513"/>
      <c r="B2586" s="213"/>
      <c r="C2586" s="1198"/>
      <c r="D2586" s="409"/>
      <c r="E2586" s="952"/>
      <c r="F2586" s="1157"/>
      <c r="G2586" s="388"/>
      <c r="H2586" s="388"/>
      <c r="I2586" s="991"/>
      <c r="J2586" s="388"/>
      <c r="K2586" s="662"/>
      <c r="L2586" s="217"/>
      <c r="M2586" s="217"/>
      <c r="N2586" s="217"/>
      <c r="O2586" s="217"/>
      <c r="P2586" s="217"/>
      <c r="Q2586" s="217"/>
      <c r="R2586" s="217"/>
      <c r="S2586" s="688"/>
      <c r="T2586" s="217"/>
      <c r="U2586" s="765"/>
      <c r="V2586" s="765"/>
      <c r="W2586" s="765"/>
      <c r="X2586" s="765"/>
      <c r="Y2586" s="765"/>
      <c r="Z2586" s="765"/>
      <c r="AA2586" s="765"/>
      <c r="AB2586" s="765"/>
      <c r="AC2586" s="765"/>
      <c r="AD2586" s="765"/>
      <c r="AE2586" s="765"/>
      <c r="AF2586" s="765"/>
      <c r="AG2586" s="765"/>
      <c r="AH2586" s="765"/>
      <c r="AI2586" s="765"/>
      <c r="AJ2586" s="765"/>
      <c r="AK2586" s="765"/>
      <c r="AL2586" s="765"/>
      <c r="AM2586" s="765"/>
      <c r="AN2586" s="765"/>
      <c r="AO2586" s="765"/>
      <c r="AP2586" s="765"/>
      <c r="AQ2586" s="765"/>
      <c r="BC2586" s="962"/>
      <c r="BD2586" s="824"/>
    </row>
    <row r="2587" s="695" customFormat="1" customHeight="1" spans="1:56">
      <c r="A2587" s="513"/>
      <c r="B2587" s="213"/>
      <c r="C2587" s="1198"/>
      <c r="D2587" s="409"/>
      <c r="E2587" s="952"/>
      <c r="F2587" s="1157"/>
      <c r="G2587" s="388"/>
      <c r="H2587" s="388"/>
      <c r="I2587" s="991"/>
      <c r="J2587" s="388"/>
      <c r="K2587" s="662"/>
      <c r="L2587" s="217"/>
      <c r="M2587" s="217"/>
      <c r="N2587" s="217"/>
      <c r="O2587" s="217"/>
      <c r="P2587" s="217"/>
      <c r="Q2587" s="217"/>
      <c r="R2587" s="217"/>
      <c r="S2587" s="217"/>
      <c r="T2587" s="215"/>
      <c r="U2587" s="765"/>
      <c r="V2587" s="765"/>
      <c r="W2587" s="765"/>
      <c r="X2587" s="765"/>
      <c r="Y2587" s="765"/>
      <c r="Z2587" s="765"/>
      <c r="AA2587" s="765"/>
      <c r="AB2587" s="765"/>
      <c r="AC2587" s="765"/>
      <c r="AD2587" s="765"/>
      <c r="AE2587" s="765"/>
      <c r="AF2587" s="765"/>
      <c r="AG2587" s="765"/>
      <c r="AH2587" s="765"/>
      <c r="AI2587" s="765"/>
      <c r="AJ2587" s="765"/>
      <c r="AK2587" s="765"/>
      <c r="AL2587" s="765"/>
      <c r="AM2587" s="765"/>
      <c r="AN2587" s="765"/>
      <c r="AO2587" s="765"/>
      <c r="AP2587" s="765"/>
      <c r="AQ2587" s="765"/>
      <c r="BC2587" s="962"/>
      <c r="BD2587" s="824"/>
    </row>
    <row r="2588" s="695" customFormat="1" customHeight="1" spans="1:56">
      <c r="A2588" s="513"/>
      <c r="B2588" s="213"/>
      <c r="C2588" s="1198"/>
      <c r="D2588" s="409"/>
      <c r="E2588" s="952"/>
      <c r="F2588" s="1157"/>
      <c r="G2588" s="388"/>
      <c r="H2588" s="388"/>
      <c r="I2588" s="991"/>
      <c r="J2588" s="388"/>
      <c r="K2588" s="662"/>
      <c r="L2588" s="217"/>
      <c r="M2588" s="217"/>
      <c r="N2588" s="217"/>
      <c r="O2588" s="217"/>
      <c r="P2588" s="217"/>
      <c r="Q2588" s="217"/>
      <c r="R2588" s="217"/>
      <c r="S2588" s="217"/>
      <c r="T2588" s="217"/>
      <c r="U2588" s="765"/>
      <c r="V2588" s="765"/>
      <c r="W2588" s="765"/>
      <c r="X2588" s="765"/>
      <c r="Y2588" s="765"/>
      <c r="Z2588" s="765"/>
      <c r="AA2588" s="765"/>
      <c r="AB2588" s="765"/>
      <c r="AC2588" s="765"/>
      <c r="AD2588" s="765"/>
      <c r="AE2588" s="765"/>
      <c r="AF2588" s="765"/>
      <c r="AG2588" s="765"/>
      <c r="AH2588" s="765"/>
      <c r="AI2588" s="765"/>
      <c r="AJ2588" s="765"/>
      <c r="AK2588" s="765"/>
      <c r="AL2588" s="765"/>
      <c r="AM2588" s="765"/>
      <c r="AN2588" s="765"/>
      <c r="AO2588" s="765"/>
      <c r="AP2588" s="765"/>
      <c r="AQ2588" s="765"/>
      <c r="BC2588" s="962"/>
      <c r="BD2588" s="824"/>
    </row>
    <row r="2589" s="695" customFormat="1" customHeight="1" spans="1:56">
      <c r="A2589" s="513"/>
      <c r="B2589" s="213"/>
      <c r="C2589" s="1198"/>
      <c r="D2589" s="409"/>
      <c r="E2589" s="952"/>
      <c r="F2589" s="1157"/>
      <c r="G2589" s="388"/>
      <c r="H2589" s="388"/>
      <c r="I2589" s="991"/>
      <c r="J2589" s="388"/>
      <c r="K2589" s="662"/>
      <c r="L2589" s="217"/>
      <c r="M2589" s="217"/>
      <c r="N2589" s="217"/>
      <c r="O2589" s="217"/>
      <c r="P2589" s="217"/>
      <c r="Q2589" s="217"/>
      <c r="R2589" s="217"/>
      <c r="S2589" s="217"/>
      <c r="T2589" s="217"/>
      <c r="U2589" s="765"/>
      <c r="V2589" s="765"/>
      <c r="W2589" s="765"/>
      <c r="X2589" s="765"/>
      <c r="Y2589" s="765"/>
      <c r="Z2589" s="765"/>
      <c r="AA2589" s="765"/>
      <c r="AB2589" s="765"/>
      <c r="AC2589" s="765"/>
      <c r="AD2589" s="765"/>
      <c r="AE2589" s="765"/>
      <c r="AF2589" s="765"/>
      <c r="AG2589" s="765"/>
      <c r="AH2589" s="765"/>
      <c r="AI2589" s="765"/>
      <c r="AJ2589" s="765"/>
      <c r="AK2589" s="765"/>
      <c r="AL2589" s="765"/>
      <c r="AM2589" s="765"/>
      <c r="AN2589" s="765"/>
      <c r="AO2589" s="765"/>
      <c r="AP2589" s="765"/>
      <c r="AQ2589" s="765"/>
      <c r="BC2589" s="962"/>
      <c r="BD2589" s="824"/>
    </row>
    <row r="2590" s="695" customFormat="1" customHeight="1" spans="1:56">
      <c r="A2590" s="513"/>
      <c r="B2590" s="213"/>
      <c r="C2590" s="1198"/>
      <c r="D2590" s="409"/>
      <c r="E2590" s="952"/>
      <c r="F2590" s="1157"/>
      <c r="G2590" s="388"/>
      <c r="H2590" s="388"/>
      <c r="I2590" s="991"/>
      <c r="J2590" s="388"/>
      <c r="K2590" s="662"/>
      <c r="L2590" s="217"/>
      <c r="M2590" s="217"/>
      <c r="N2590" s="217"/>
      <c r="O2590" s="217"/>
      <c r="P2590" s="217"/>
      <c r="Q2590" s="217"/>
      <c r="R2590" s="217"/>
      <c r="S2590" s="217"/>
      <c r="T2590" s="217"/>
      <c r="U2590" s="765"/>
      <c r="V2590" s="765"/>
      <c r="W2590" s="765"/>
      <c r="X2590" s="765"/>
      <c r="Y2590" s="765"/>
      <c r="Z2590" s="765"/>
      <c r="AA2590" s="765"/>
      <c r="AB2590" s="765"/>
      <c r="AC2590" s="765"/>
      <c r="AD2590" s="765"/>
      <c r="AE2590" s="765"/>
      <c r="AF2590" s="765"/>
      <c r="AG2590" s="765"/>
      <c r="AH2590" s="765"/>
      <c r="AI2590" s="765"/>
      <c r="AJ2590" s="765"/>
      <c r="AK2590" s="765"/>
      <c r="AL2590" s="765"/>
      <c r="AM2590" s="765"/>
      <c r="AN2590" s="765"/>
      <c r="AO2590" s="765"/>
      <c r="AP2590" s="765"/>
      <c r="AQ2590" s="765"/>
      <c r="BC2590" s="962"/>
      <c r="BD2590" s="824"/>
    </row>
    <row r="2591" s="695" customFormat="1" customHeight="1" spans="1:56">
      <c r="A2591" s="513"/>
      <c r="B2591" s="213"/>
      <c r="C2591" s="1198"/>
      <c r="D2591" s="409"/>
      <c r="E2591" s="952"/>
      <c r="F2591" s="1157"/>
      <c r="G2591" s="388"/>
      <c r="H2591" s="388"/>
      <c r="I2591" s="991"/>
      <c r="J2591" s="388"/>
      <c r="K2591" s="662"/>
      <c r="L2591" s="217"/>
      <c r="M2591" s="217"/>
      <c r="N2591" s="217"/>
      <c r="O2591" s="217"/>
      <c r="P2591" s="217"/>
      <c r="Q2591" s="217"/>
      <c r="R2591" s="217"/>
      <c r="S2591" s="217"/>
      <c r="T2591" s="217"/>
      <c r="U2591" s="765"/>
      <c r="V2591" s="765"/>
      <c r="W2591" s="765"/>
      <c r="X2591" s="765"/>
      <c r="Y2591" s="765"/>
      <c r="Z2591" s="765"/>
      <c r="AA2591" s="765"/>
      <c r="AB2591" s="765"/>
      <c r="AC2591" s="765"/>
      <c r="AD2591" s="765"/>
      <c r="AE2591" s="765"/>
      <c r="AF2591" s="765"/>
      <c r="AG2591" s="765"/>
      <c r="AH2591" s="765"/>
      <c r="AI2591" s="765"/>
      <c r="AJ2591" s="765"/>
      <c r="AK2591" s="765"/>
      <c r="AL2591" s="765"/>
      <c r="AM2591" s="765"/>
      <c r="AN2591" s="765"/>
      <c r="AO2591" s="765"/>
      <c r="AP2591" s="765"/>
      <c r="AQ2591" s="765"/>
      <c r="BC2591" s="914"/>
      <c r="BD2591" s="824"/>
    </row>
    <row r="2592" s="695" customFormat="1" customHeight="1" spans="1:56">
      <c r="A2592" s="513"/>
      <c r="B2592" s="213"/>
      <c r="C2592" s="1198"/>
      <c r="D2592" s="409"/>
      <c r="E2592" s="952"/>
      <c r="F2592" s="1157"/>
      <c r="G2592" s="388"/>
      <c r="H2592" s="388"/>
      <c r="I2592" s="991"/>
      <c r="J2592" s="388"/>
      <c r="K2592" s="662"/>
      <c r="L2592" s="217"/>
      <c r="M2592" s="217"/>
      <c r="N2592" s="217"/>
      <c r="O2592" s="217"/>
      <c r="P2592" s="217"/>
      <c r="Q2592" s="217"/>
      <c r="R2592" s="217"/>
      <c r="S2592" s="217"/>
      <c r="T2592" s="489"/>
      <c r="U2592" s="765"/>
      <c r="V2592" s="765"/>
      <c r="W2592" s="765"/>
      <c r="X2592" s="765"/>
      <c r="Y2592" s="765"/>
      <c r="Z2592" s="765"/>
      <c r="AA2592" s="765"/>
      <c r="AB2592" s="765"/>
      <c r="AC2592" s="765"/>
      <c r="AD2592" s="765"/>
      <c r="AE2592" s="765"/>
      <c r="AF2592" s="765"/>
      <c r="AG2592" s="765"/>
      <c r="AH2592" s="765"/>
      <c r="AI2592" s="765"/>
      <c r="AJ2592" s="765"/>
      <c r="AK2592" s="765"/>
      <c r="AL2592" s="765"/>
      <c r="AM2592" s="765"/>
      <c r="AN2592" s="765"/>
      <c r="AO2592" s="765"/>
      <c r="AP2592" s="765"/>
      <c r="AQ2592" s="765"/>
      <c r="BC2592" s="914"/>
    </row>
    <row r="2593" s="695" customFormat="1" customHeight="1" spans="1:56">
      <c r="A2593" s="513"/>
      <c r="B2593" s="213"/>
      <c r="C2593" s="1198"/>
      <c r="D2593" s="409"/>
      <c r="E2593" s="952"/>
      <c r="F2593" s="1157"/>
      <c r="G2593" s="388"/>
      <c r="H2593" s="388"/>
      <c r="I2593" s="991"/>
      <c r="J2593" s="388"/>
      <c r="K2593" s="662"/>
      <c r="L2593" s="217"/>
      <c r="M2593" s="217"/>
      <c r="N2593" s="217"/>
      <c r="O2593" s="217"/>
      <c r="P2593" s="217"/>
      <c r="Q2593" s="217"/>
      <c r="R2593" s="217"/>
      <c r="S2593" s="217"/>
      <c r="T2593" s="217"/>
      <c r="U2593" s="765"/>
      <c r="V2593" s="765"/>
      <c r="W2593" s="765"/>
      <c r="X2593" s="765"/>
      <c r="Y2593" s="765"/>
      <c r="Z2593" s="765"/>
      <c r="AA2593" s="765"/>
      <c r="AB2593" s="765"/>
      <c r="AC2593" s="765"/>
      <c r="AD2593" s="765"/>
      <c r="AE2593" s="765"/>
      <c r="AF2593" s="765"/>
      <c r="AG2593" s="765"/>
      <c r="AH2593" s="765"/>
      <c r="AI2593" s="765"/>
      <c r="AJ2593" s="765"/>
      <c r="AK2593" s="765"/>
      <c r="AL2593" s="765"/>
      <c r="AM2593" s="765"/>
      <c r="AN2593" s="765"/>
      <c r="AO2593" s="765"/>
      <c r="AP2593" s="765"/>
      <c r="AQ2593" s="765"/>
      <c r="BC2593" s="914"/>
    </row>
    <row r="2594" s="695" customFormat="1" customHeight="1" spans="1:56">
      <c r="A2594" s="513"/>
      <c r="B2594" s="213"/>
      <c r="C2594" s="1198"/>
      <c r="D2594" s="409"/>
      <c r="E2594" s="952"/>
      <c r="F2594" s="1157"/>
      <c r="G2594" s="388"/>
      <c r="H2594" s="388"/>
      <c r="I2594" s="991"/>
      <c r="J2594" s="388"/>
      <c r="K2594" s="662"/>
      <c r="L2594" s="217"/>
      <c r="M2594" s="217"/>
      <c r="N2594" s="217"/>
      <c r="O2594" s="217"/>
      <c r="P2594" s="217"/>
      <c r="Q2594" s="217"/>
      <c r="R2594" s="217"/>
      <c r="S2594" s="217"/>
      <c r="T2594" s="217"/>
      <c r="U2594" s="765"/>
      <c r="V2594" s="765"/>
      <c r="W2594" s="765"/>
      <c r="X2594" s="765"/>
      <c r="Y2594" s="765"/>
      <c r="Z2594" s="765"/>
      <c r="AA2594" s="765"/>
      <c r="AB2594" s="765"/>
      <c r="AC2594" s="765"/>
      <c r="AD2594" s="765"/>
      <c r="AE2594" s="765"/>
      <c r="AF2594" s="765"/>
      <c r="AG2594" s="765"/>
      <c r="AH2594" s="765"/>
      <c r="AI2594" s="765"/>
      <c r="AJ2594" s="765"/>
      <c r="AK2594" s="765"/>
      <c r="AL2594" s="765"/>
      <c r="AM2594" s="765"/>
      <c r="AN2594" s="765"/>
      <c r="AO2594" s="765"/>
      <c r="AP2594" s="765"/>
      <c r="AQ2594" s="765"/>
      <c r="BC2594" s="962"/>
    </row>
    <row r="2595" s="695" customFormat="1" customHeight="1" spans="1:56">
      <c r="A2595" s="513"/>
      <c r="B2595" s="213"/>
      <c r="C2595" s="1198"/>
      <c r="D2595" s="409"/>
      <c r="E2595" s="952"/>
      <c r="F2595" s="1157"/>
      <c r="G2595" s="388"/>
      <c r="H2595" s="388"/>
      <c r="I2595" s="991"/>
      <c r="J2595" s="388"/>
      <c r="K2595" s="662"/>
      <c r="L2595" s="217"/>
      <c r="M2595" s="217"/>
      <c r="N2595" s="217"/>
      <c r="O2595" s="217"/>
      <c r="P2595" s="217"/>
      <c r="Q2595" s="217"/>
      <c r="R2595" s="217"/>
      <c r="S2595" s="217"/>
      <c r="T2595" s="217"/>
      <c r="U2595" s="765"/>
      <c r="V2595" s="765"/>
      <c r="W2595" s="765"/>
      <c r="X2595" s="765"/>
      <c r="Y2595" s="765"/>
      <c r="Z2595" s="765"/>
      <c r="AA2595" s="765"/>
      <c r="AB2595" s="765"/>
      <c r="AC2595" s="765"/>
      <c r="AD2595" s="765"/>
      <c r="AE2595" s="765"/>
      <c r="AF2595" s="765"/>
      <c r="AG2595" s="765"/>
      <c r="AH2595" s="765"/>
      <c r="AI2595" s="765"/>
      <c r="AJ2595" s="765"/>
      <c r="AK2595" s="765"/>
      <c r="AL2595" s="765"/>
      <c r="AM2595" s="765"/>
      <c r="AN2595" s="765"/>
      <c r="AO2595" s="765"/>
      <c r="AP2595" s="765"/>
      <c r="AQ2595" s="765"/>
      <c r="BC2595" s="962"/>
      <c r="BD2595" s="824"/>
    </row>
    <row r="2596" s="695" customFormat="1" customHeight="1" spans="1:56">
      <c r="A2596" s="513"/>
      <c r="B2596" s="213"/>
      <c r="C2596" s="1198"/>
      <c r="D2596" s="409"/>
      <c r="E2596" s="952"/>
      <c r="F2596" s="1157"/>
      <c r="G2596" s="388"/>
      <c r="H2596" s="388"/>
      <c r="I2596" s="991"/>
      <c r="J2596" s="388"/>
      <c r="K2596" s="662"/>
      <c r="L2596" s="217"/>
      <c r="M2596" s="217"/>
      <c r="N2596" s="217"/>
      <c r="O2596" s="217"/>
      <c r="P2596" s="217"/>
      <c r="Q2596" s="217"/>
      <c r="R2596" s="217"/>
      <c r="S2596" s="217"/>
      <c r="T2596" s="217"/>
      <c r="U2596" s="765"/>
      <c r="V2596" s="765"/>
      <c r="W2596" s="765"/>
      <c r="X2596" s="765"/>
      <c r="Y2596" s="765"/>
      <c r="Z2596" s="765"/>
      <c r="AA2596" s="765"/>
      <c r="AB2596" s="765"/>
      <c r="AC2596" s="765"/>
      <c r="AD2596" s="765"/>
      <c r="AE2596" s="765"/>
      <c r="AF2596" s="765"/>
      <c r="AG2596" s="765"/>
      <c r="AH2596" s="765"/>
      <c r="AI2596" s="765"/>
      <c r="AJ2596" s="765"/>
      <c r="AK2596" s="765"/>
      <c r="AL2596" s="765"/>
      <c r="AM2596" s="765"/>
      <c r="AN2596" s="765"/>
      <c r="AO2596" s="765"/>
      <c r="AP2596" s="765"/>
      <c r="AQ2596" s="765"/>
      <c r="BC2596" s="962"/>
      <c r="BD2596" s="824"/>
    </row>
    <row r="2597" s="695" customFormat="1" customHeight="1" spans="1:56">
      <c r="A2597" s="513"/>
      <c r="B2597" s="213"/>
      <c r="C2597" s="1198"/>
      <c r="D2597" s="409"/>
      <c r="E2597" s="952"/>
      <c r="F2597" s="1157"/>
      <c r="G2597" s="388"/>
      <c r="H2597" s="388"/>
      <c r="I2597" s="991"/>
      <c r="J2597" s="388"/>
      <c r="K2597" s="662"/>
      <c r="L2597" s="217"/>
      <c r="M2597" s="217"/>
      <c r="N2597" s="217"/>
      <c r="O2597" s="217"/>
      <c r="P2597" s="217"/>
      <c r="Q2597" s="217"/>
      <c r="R2597" s="217"/>
      <c r="S2597" s="217"/>
      <c r="T2597" s="215"/>
      <c r="U2597" s="765"/>
      <c r="V2597" s="765"/>
      <c r="W2597" s="765"/>
      <c r="X2597" s="765"/>
      <c r="Y2597" s="765"/>
      <c r="Z2597" s="765"/>
      <c r="AA2597" s="765"/>
      <c r="AB2597" s="765"/>
      <c r="AC2597" s="765"/>
      <c r="AD2597" s="765"/>
      <c r="AE2597" s="765"/>
      <c r="AF2597" s="765"/>
      <c r="AG2597" s="765"/>
      <c r="AH2597" s="765"/>
      <c r="AI2597" s="765"/>
      <c r="AJ2597" s="765"/>
      <c r="AK2597" s="765"/>
      <c r="AL2597" s="765"/>
      <c r="AM2597" s="765"/>
      <c r="AN2597" s="765"/>
      <c r="AO2597" s="765"/>
      <c r="AP2597" s="765"/>
      <c r="AQ2597" s="765"/>
      <c r="BC2597" s="962"/>
      <c r="BD2597" s="824"/>
    </row>
    <row r="2598" s="695" customFormat="1" customHeight="1" spans="1:56">
      <c r="A2598" s="513"/>
      <c r="B2598" s="213"/>
      <c r="C2598" s="1198"/>
      <c r="D2598" s="409"/>
      <c r="E2598" s="952"/>
      <c r="F2598" s="1157"/>
      <c r="G2598" s="388"/>
      <c r="H2598" s="388"/>
      <c r="I2598" s="991"/>
      <c r="J2598" s="388"/>
      <c r="K2598" s="662"/>
      <c r="L2598" s="217"/>
      <c r="M2598" s="217"/>
      <c r="N2598" s="217"/>
      <c r="O2598" s="217"/>
      <c r="P2598" s="217"/>
      <c r="Q2598" s="217"/>
      <c r="R2598" s="217"/>
      <c r="S2598" s="217"/>
      <c r="T2598" s="217"/>
      <c r="U2598" s="765"/>
      <c r="V2598" s="765"/>
      <c r="W2598" s="765"/>
      <c r="X2598" s="765"/>
      <c r="Y2598" s="765"/>
      <c r="Z2598" s="765"/>
      <c r="AA2598" s="765"/>
      <c r="AB2598" s="765"/>
      <c r="AC2598" s="765"/>
      <c r="AD2598" s="765"/>
      <c r="AE2598" s="765"/>
      <c r="AF2598" s="765"/>
      <c r="AG2598" s="765"/>
      <c r="AH2598" s="765"/>
      <c r="AI2598" s="765"/>
      <c r="AJ2598" s="765"/>
      <c r="AK2598" s="765"/>
      <c r="AL2598" s="765"/>
      <c r="AM2598" s="765"/>
      <c r="AN2598" s="765"/>
      <c r="AO2598" s="765"/>
      <c r="AP2598" s="765"/>
      <c r="AQ2598" s="765"/>
      <c r="BC2598" s="962"/>
      <c r="BD2598" s="824"/>
    </row>
    <row r="2599" s="695" customFormat="1" customHeight="1" spans="1:56">
      <c r="A2599" s="513"/>
      <c r="B2599" s="213"/>
      <c r="C2599" s="1198"/>
      <c r="D2599" s="409"/>
      <c r="E2599" s="952"/>
      <c r="F2599" s="1157"/>
      <c r="G2599" s="388"/>
      <c r="H2599" s="388"/>
      <c r="I2599" s="991"/>
      <c r="J2599" s="388"/>
      <c r="K2599" s="662"/>
      <c r="L2599" s="217"/>
      <c r="M2599" s="217"/>
      <c r="N2599" s="217"/>
      <c r="O2599" s="217"/>
      <c r="P2599" s="217"/>
      <c r="Q2599" s="217"/>
      <c r="R2599" s="217"/>
      <c r="S2599" s="217"/>
      <c r="T2599" s="215"/>
      <c r="U2599" s="765"/>
      <c r="V2599" s="765"/>
      <c r="W2599" s="765"/>
      <c r="X2599" s="765"/>
      <c r="Y2599" s="765"/>
      <c r="Z2599" s="765"/>
      <c r="AA2599" s="765"/>
      <c r="AB2599" s="765"/>
      <c r="AC2599" s="765"/>
      <c r="AD2599" s="765"/>
      <c r="AE2599" s="765"/>
      <c r="AF2599" s="765"/>
      <c r="AG2599" s="765"/>
      <c r="AH2599" s="765"/>
      <c r="AI2599" s="765"/>
      <c r="AJ2599" s="765"/>
      <c r="AK2599" s="765"/>
      <c r="AL2599" s="765"/>
      <c r="AM2599" s="765"/>
      <c r="AN2599" s="765"/>
      <c r="AO2599" s="765"/>
      <c r="AP2599" s="765"/>
      <c r="AQ2599" s="765"/>
      <c r="BC2599" s="962"/>
      <c r="BD2599" s="824"/>
    </row>
    <row r="2600" s="695" customFormat="1" customHeight="1" spans="1:56">
      <c r="A2600" s="513"/>
      <c r="B2600" s="213"/>
      <c r="C2600" s="1198"/>
      <c r="D2600" s="409"/>
      <c r="E2600" s="952"/>
      <c r="F2600" s="1157"/>
      <c r="G2600" s="388"/>
      <c r="H2600" s="388"/>
      <c r="I2600" s="991"/>
      <c r="J2600" s="388"/>
      <c r="K2600" s="662"/>
      <c r="L2600" s="217"/>
      <c r="M2600" s="217"/>
      <c r="N2600" s="217"/>
      <c r="O2600" s="217"/>
      <c r="P2600" s="217"/>
      <c r="Q2600" s="217"/>
      <c r="R2600" s="217"/>
      <c r="S2600" s="217"/>
      <c r="T2600" s="217"/>
      <c r="U2600" s="765"/>
      <c r="V2600" s="765"/>
      <c r="W2600" s="765"/>
      <c r="X2600" s="765"/>
      <c r="Y2600" s="765"/>
      <c r="Z2600" s="765"/>
      <c r="AA2600" s="765"/>
      <c r="AB2600" s="765"/>
      <c r="AC2600" s="765"/>
      <c r="AD2600" s="765"/>
      <c r="AE2600" s="765"/>
      <c r="AF2600" s="765"/>
      <c r="AG2600" s="765"/>
      <c r="AH2600" s="765"/>
      <c r="AI2600" s="765"/>
      <c r="AJ2600" s="765"/>
      <c r="AK2600" s="765"/>
      <c r="AL2600" s="765"/>
      <c r="AM2600" s="765"/>
      <c r="AN2600" s="765"/>
      <c r="AO2600" s="765"/>
      <c r="AP2600" s="765"/>
      <c r="AQ2600" s="765"/>
      <c r="BC2600" s="962"/>
      <c r="BD2600" s="824"/>
    </row>
    <row r="2601" s="695" customFormat="1" customHeight="1" spans="1:56">
      <c r="A2601" s="513"/>
      <c r="B2601" s="213"/>
      <c r="C2601" s="1198"/>
      <c r="D2601" s="409"/>
      <c r="E2601" s="952"/>
      <c r="F2601" s="1157"/>
      <c r="G2601" s="388"/>
      <c r="H2601" s="388"/>
      <c r="I2601" s="991"/>
      <c r="J2601" s="388"/>
      <c r="K2601" s="662"/>
      <c r="L2601" s="217"/>
      <c r="M2601" s="217"/>
      <c r="N2601" s="217"/>
      <c r="O2601" s="217"/>
      <c r="P2601" s="217"/>
      <c r="Q2601" s="217"/>
      <c r="R2601" s="217"/>
      <c r="S2601" s="688"/>
      <c r="T2601" s="489"/>
      <c r="U2601" s="765"/>
      <c r="V2601" s="765"/>
      <c r="W2601" s="765"/>
      <c r="X2601" s="765"/>
      <c r="Y2601" s="765"/>
      <c r="Z2601" s="765"/>
      <c r="AA2601" s="765"/>
      <c r="AB2601" s="765"/>
      <c r="AC2601" s="765"/>
      <c r="AD2601" s="765"/>
      <c r="AE2601" s="765"/>
      <c r="AF2601" s="765"/>
      <c r="AG2601" s="765"/>
      <c r="AH2601" s="765"/>
      <c r="AI2601" s="765"/>
      <c r="AJ2601" s="765"/>
      <c r="AK2601" s="765"/>
      <c r="AL2601" s="765"/>
      <c r="AM2601" s="765"/>
      <c r="AN2601" s="765"/>
      <c r="AO2601" s="765"/>
      <c r="AP2601" s="765"/>
      <c r="AQ2601" s="765"/>
      <c r="BC2601" s="962"/>
      <c r="BD2601" s="824"/>
    </row>
    <row r="2602" s="695" customFormat="1" customHeight="1" spans="1:56">
      <c r="A2602" s="513"/>
      <c r="B2602" s="213"/>
      <c r="C2602" s="1198"/>
      <c r="D2602" s="409"/>
      <c r="E2602" s="952"/>
      <c r="F2602" s="1157"/>
      <c r="G2602" s="388"/>
      <c r="H2602" s="388"/>
      <c r="I2602" s="991"/>
      <c r="J2602" s="388"/>
      <c r="K2602" s="662"/>
      <c r="L2602" s="217"/>
      <c r="M2602" s="217"/>
      <c r="N2602" s="217"/>
      <c r="O2602" s="217"/>
      <c r="P2602" s="217"/>
      <c r="Q2602" s="217"/>
      <c r="R2602" s="217"/>
      <c r="S2602" s="688"/>
      <c r="T2602" s="217"/>
      <c r="U2602" s="765"/>
      <c r="V2602" s="765"/>
      <c r="W2602" s="765"/>
      <c r="X2602" s="765"/>
      <c r="Y2602" s="765"/>
      <c r="Z2602" s="765"/>
      <c r="AA2602" s="765"/>
      <c r="AB2602" s="765"/>
      <c r="AC2602" s="765"/>
      <c r="AD2602" s="765"/>
      <c r="AE2602" s="765"/>
      <c r="AF2602" s="765"/>
      <c r="AG2602" s="765"/>
      <c r="AH2602" s="765"/>
      <c r="AI2602" s="765"/>
      <c r="AJ2602" s="765"/>
      <c r="AK2602" s="765"/>
      <c r="AL2602" s="765"/>
      <c r="AM2602" s="765"/>
      <c r="AN2602" s="765"/>
      <c r="AO2602" s="765"/>
      <c r="AP2602" s="765"/>
      <c r="AQ2602" s="765"/>
      <c r="BC2602" s="962"/>
      <c r="BD2602" s="824"/>
    </row>
    <row r="2603" s="695" customFormat="1" customHeight="1" spans="1:56">
      <c r="A2603" s="513"/>
      <c r="B2603" s="213"/>
      <c r="C2603" s="1198"/>
      <c r="D2603" s="409"/>
      <c r="E2603" s="952"/>
      <c r="F2603" s="1157"/>
      <c r="G2603" s="388"/>
      <c r="H2603" s="388"/>
      <c r="I2603" s="991"/>
      <c r="J2603" s="388"/>
      <c r="K2603" s="662"/>
      <c r="L2603" s="217"/>
      <c r="M2603" s="217"/>
      <c r="N2603" s="217"/>
      <c r="O2603" s="217"/>
      <c r="P2603" s="217"/>
      <c r="Q2603" s="217"/>
      <c r="R2603" s="217"/>
      <c r="S2603" s="217"/>
      <c r="T2603" s="215"/>
      <c r="U2603" s="765"/>
      <c r="V2603" s="765"/>
      <c r="W2603" s="765"/>
      <c r="X2603" s="765"/>
      <c r="Y2603" s="765"/>
      <c r="Z2603" s="765"/>
      <c r="AA2603" s="765"/>
      <c r="AB2603" s="765"/>
      <c r="AC2603" s="765"/>
      <c r="AD2603" s="765"/>
      <c r="AE2603" s="765"/>
      <c r="AF2603" s="765"/>
      <c r="AG2603" s="765"/>
      <c r="AH2603" s="765"/>
      <c r="AI2603" s="765"/>
      <c r="AJ2603" s="765"/>
      <c r="AK2603" s="765"/>
      <c r="AL2603" s="765"/>
      <c r="AM2603" s="765"/>
      <c r="AN2603" s="765"/>
      <c r="AO2603" s="765"/>
      <c r="AP2603" s="765"/>
      <c r="AQ2603" s="765"/>
      <c r="BC2603" s="962"/>
      <c r="BD2603" s="824"/>
    </row>
    <row r="2604" s="695" customFormat="1" customHeight="1" spans="1:56">
      <c r="A2604" s="513"/>
      <c r="B2604" s="213"/>
      <c r="C2604" s="1198"/>
      <c r="D2604" s="409"/>
      <c r="E2604" s="952"/>
      <c r="F2604" s="1157"/>
      <c r="G2604" s="388"/>
      <c r="H2604" s="388"/>
      <c r="I2604" s="991"/>
      <c r="J2604" s="388"/>
      <c r="K2604" s="662"/>
      <c r="L2604" s="217"/>
      <c r="M2604" s="217"/>
      <c r="N2604" s="217"/>
      <c r="O2604" s="217"/>
      <c r="P2604" s="217"/>
      <c r="Q2604" s="217"/>
      <c r="R2604" s="217"/>
      <c r="S2604" s="217"/>
      <c r="T2604" s="217"/>
      <c r="U2604" s="765"/>
      <c r="V2604" s="765"/>
      <c r="W2604" s="765"/>
      <c r="X2604" s="765"/>
      <c r="Y2604" s="765"/>
      <c r="Z2604" s="765"/>
      <c r="AA2604" s="765"/>
      <c r="AB2604" s="765"/>
      <c r="AC2604" s="765"/>
      <c r="AD2604" s="765"/>
      <c r="AE2604" s="765"/>
      <c r="AF2604" s="765"/>
      <c r="AG2604" s="765"/>
      <c r="AH2604" s="765"/>
      <c r="AI2604" s="765"/>
      <c r="AJ2604" s="765"/>
      <c r="AK2604" s="765"/>
      <c r="AL2604" s="765"/>
      <c r="AM2604" s="765"/>
      <c r="AN2604" s="765"/>
      <c r="AO2604" s="765"/>
      <c r="AP2604" s="765"/>
      <c r="AQ2604" s="765"/>
      <c r="BC2604" s="962"/>
      <c r="BD2604" s="824"/>
    </row>
    <row r="2605" s="695" customFormat="1" customHeight="1" spans="1:56">
      <c r="A2605" s="513"/>
      <c r="B2605" s="213"/>
      <c r="C2605" s="1198"/>
      <c r="D2605" s="409"/>
      <c r="E2605" s="952"/>
      <c r="F2605" s="1157"/>
      <c r="G2605" s="388"/>
      <c r="H2605" s="388"/>
      <c r="I2605" s="991"/>
      <c r="J2605" s="388"/>
      <c r="K2605" s="662"/>
      <c r="L2605" s="217"/>
      <c r="M2605" s="217"/>
      <c r="N2605" s="217"/>
      <c r="O2605" s="217"/>
      <c r="P2605" s="217"/>
      <c r="Q2605" s="217"/>
      <c r="R2605" s="217"/>
      <c r="S2605" s="217"/>
      <c r="T2605" s="217"/>
      <c r="U2605" s="765"/>
      <c r="V2605" s="765"/>
      <c r="W2605" s="765"/>
      <c r="X2605" s="765"/>
      <c r="Y2605" s="765"/>
      <c r="Z2605" s="765"/>
      <c r="AA2605" s="765"/>
      <c r="AB2605" s="765"/>
      <c r="AC2605" s="765"/>
      <c r="AD2605" s="765"/>
      <c r="AE2605" s="765"/>
      <c r="AF2605" s="765"/>
      <c r="AG2605" s="765"/>
      <c r="AH2605" s="765"/>
      <c r="AI2605" s="765"/>
      <c r="AJ2605" s="765"/>
      <c r="AK2605" s="765"/>
      <c r="AL2605" s="765"/>
      <c r="AM2605" s="765"/>
      <c r="AN2605" s="765"/>
      <c r="AO2605" s="765"/>
      <c r="AP2605" s="765"/>
      <c r="AQ2605" s="765"/>
      <c r="BC2605" s="914"/>
      <c r="BD2605" s="824"/>
    </row>
    <row r="2606" s="695" customFormat="1" customHeight="1" spans="1:56">
      <c r="A2606" s="513"/>
      <c r="B2606" s="213"/>
      <c r="C2606" s="1198"/>
      <c r="D2606" s="409"/>
      <c r="E2606" s="952"/>
      <c r="F2606" s="1157"/>
      <c r="G2606" s="388"/>
      <c r="H2606" s="388"/>
      <c r="I2606" s="991"/>
      <c r="J2606" s="388"/>
      <c r="K2606" s="662"/>
      <c r="L2606" s="217"/>
      <c r="M2606" s="217"/>
      <c r="N2606" s="217"/>
      <c r="O2606" s="217"/>
      <c r="P2606" s="217"/>
      <c r="Q2606" s="217"/>
      <c r="R2606" s="217"/>
      <c r="S2606" s="688"/>
      <c r="T2606" s="489"/>
      <c r="U2606" s="765"/>
      <c r="V2606" s="765"/>
      <c r="W2606" s="765"/>
      <c r="X2606" s="765"/>
      <c r="Y2606" s="765"/>
      <c r="Z2606" s="765"/>
      <c r="AA2606" s="765"/>
      <c r="AB2606" s="765"/>
      <c r="AC2606" s="765"/>
      <c r="AD2606" s="765"/>
      <c r="AE2606" s="765"/>
      <c r="AF2606" s="765"/>
      <c r="AG2606" s="765"/>
      <c r="AH2606" s="765"/>
      <c r="AI2606" s="765"/>
      <c r="AJ2606" s="765"/>
      <c r="AK2606" s="765"/>
      <c r="AL2606" s="765"/>
      <c r="AM2606" s="765"/>
      <c r="AN2606" s="765"/>
      <c r="AO2606" s="765"/>
      <c r="AP2606" s="765"/>
      <c r="AQ2606" s="765"/>
      <c r="BC2606" s="962"/>
    </row>
    <row r="2607" s="695" customFormat="1" customHeight="1" spans="1:56">
      <c r="A2607" s="513"/>
      <c r="B2607" s="213"/>
      <c r="C2607" s="1198"/>
      <c r="D2607" s="409"/>
      <c r="E2607" s="952"/>
      <c r="F2607" s="1157"/>
      <c r="G2607" s="388"/>
      <c r="H2607" s="388"/>
      <c r="I2607" s="991"/>
      <c r="J2607" s="388"/>
      <c r="K2607" s="662"/>
      <c r="L2607" s="217"/>
      <c r="M2607" s="217"/>
      <c r="N2607" s="217"/>
      <c r="O2607" s="217"/>
      <c r="P2607" s="217"/>
      <c r="Q2607" s="217"/>
      <c r="R2607" s="217"/>
      <c r="S2607" s="217"/>
      <c r="T2607" s="217"/>
      <c r="U2607" s="765"/>
      <c r="V2607" s="765"/>
      <c r="W2607" s="765"/>
      <c r="X2607" s="765"/>
      <c r="Y2607" s="765"/>
      <c r="Z2607" s="765"/>
      <c r="AA2607" s="765"/>
      <c r="AB2607" s="765"/>
      <c r="AC2607" s="765"/>
      <c r="AD2607" s="765"/>
      <c r="AE2607" s="765"/>
      <c r="AF2607" s="765"/>
      <c r="AG2607" s="765"/>
      <c r="AH2607" s="765"/>
      <c r="AI2607" s="765"/>
      <c r="AJ2607" s="765"/>
      <c r="AK2607" s="765"/>
      <c r="AL2607" s="765"/>
      <c r="AM2607" s="765"/>
      <c r="AN2607" s="765"/>
      <c r="AO2607" s="765"/>
      <c r="AP2607" s="765"/>
      <c r="AQ2607" s="765"/>
      <c r="BC2607" s="962"/>
      <c r="BD2607" s="824"/>
    </row>
    <row r="2608" s="695" customFormat="1" customHeight="1" spans="1:56">
      <c r="A2608" s="513"/>
      <c r="B2608" s="213"/>
      <c r="C2608" s="1198"/>
      <c r="D2608" s="409"/>
      <c r="E2608" s="952"/>
      <c r="F2608" s="1157"/>
      <c r="G2608" s="388"/>
      <c r="H2608" s="388"/>
      <c r="I2608" s="991"/>
      <c r="J2608" s="388"/>
      <c r="K2608" s="662"/>
      <c r="L2608" s="217"/>
      <c r="M2608" s="217"/>
      <c r="N2608" s="217"/>
      <c r="O2608" s="217"/>
      <c r="P2608" s="217"/>
      <c r="Q2608" s="217"/>
      <c r="R2608" s="217"/>
      <c r="S2608" s="217"/>
      <c r="T2608" s="217"/>
      <c r="U2608" s="765"/>
      <c r="V2608" s="765"/>
      <c r="W2608" s="765"/>
      <c r="X2608" s="765"/>
      <c r="Y2608" s="765"/>
      <c r="Z2608" s="765"/>
      <c r="AA2608" s="765"/>
      <c r="AB2608" s="765"/>
      <c r="AC2608" s="765"/>
      <c r="AD2608" s="765"/>
      <c r="AE2608" s="765"/>
      <c r="AF2608" s="765"/>
      <c r="AG2608" s="765"/>
      <c r="AH2608" s="765"/>
      <c r="AI2608" s="765"/>
      <c r="AJ2608" s="765"/>
      <c r="AK2608" s="765"/>
      <c r="AL2608" s="765"/>
      <c r="AM2608" s="765"/>
      <c r="AN2608" s="765"/>
      <c r="AO2608" s="765"/>
      <c r="AP2608" s="765"/>
      <c r="AQ2608" s="765"/>
      <c r="BC2608" s="962"/>
      <c r="BD2608" s="824"/>
    </row>
    <row r="2609" s="695" customFormat="1" customHeight="1" spans="1:56">
      <c r="A2609" s="513"/>
      <c r="B2609" s="213"/>
      <c r="C2609" s="1198"/>
      <c r="D2609" s="409"/>
      <c r="E2609" s="952"/>
      <c r="F2609" s="1157"/>
      <c r="G2609" s="388"/>
      <c r="H2609" s="388"/>
      <c r="I2609" s="991"/>
      <c r="J2609" s="388"/>
      <c r="K2609" s="662"/>
      <c r="L2609" s="217"/>
      <c r="M2609" s="217"/>
      <c r="N2609" s="217"/>
      <c r="O2609" s="217"/>
      <c r="P2609" s="217"/>
      <c r="Q2609" s="217"/>
      <c r="R2609" s="217"/>
      <c r="S2609" s="688"/>
      <c r="T2609" s="489"/>
      <c r="U2609" s="765"/>
      <c r="V2609" s="765"/>
      <c r="W2609" s="765"/>
      <c r="X2609" s="765"/>
      <c r="Y2609" s="765"/>
      <c r="Z2609" s="765"/>
      <c r="AA2609" s="765"/>
      <c r="AB2609" s="765"/>
      <c r="AC2609" s="765"/>
      <c r="AD2609" s="765"/>
      <c r="AE2609" s="765"/>
      <c r="AF2609" s="765"/>
      <c r="AG2609" s="765"/>
      <c r="AH2609" s="765"/>
      <c r="AI2609" s="765"/>
      <c r="AJ2609" s="765"/>
      <c r="AK2609" s="765"/>
      <c r="AL2609" s="765"/>
      <c r="AM2609" s="765"/>
      <c r="AN2609" s="765"/>
      <c r="AO2609" s="765"/>
      <c r="AP2609" s="765"/>
      <c r="AQ2609" s="765"/>
      <c r="BC2609" s="962"/>
      <c r="BD2609" s="824"/>
    </row>
    <row r="2610" s="695" customFormat="1" customHeight="1" spans="1:56">
      <c r="A2610" s="513"/>
      <c r="B2610" s="213"/>
      <c r="C2610" s="1198"/>
      <c r="D2610" s="409"/>
      <c r="E2610" s="952"/>
      <c r="F2610" s="1157"/>
      <c r="G2610" s="388"/>
      <c r="H2610" s="388"/>
      <c r="I2610" s="991"/>
      <c r="J2610" s="388"/>
      <c r="K2610" s="662"/>
      <c r="L2610" s="217"/>
      <c r="M2610" s="217"/>
      <c r="N2610" s="217"/>
      <c r="O2610" s="217"/>
      <c r="P2610" s="217"/>
      <c r="Q2610" s="217"/>
      <c r="R2610" s="217"/>
      <c r="S2610" s="217"/>
      <c r="T2610" s="217"/>
      <c r="U2610" s="765"/>
      <c r="V2610" s="765"/>
      <c r="W2610" s="765"/>
      <c r="X2610" s="765"/>
      <c r="Y2610" s="765"/>
      <c r="Z2610" s="765"/>
      <c r="AA2610" s="765"/>
      <c r="AB2610" s="765"/>
      <c r="AC2610" s="765"/>
      <c r="AD2610" s="765"/>
      <c r="AE2610" s="765"/>
      <c r="AF2610" s="765"/>
      <c r="AG2610" s="765"/>
      <c r="AH2610" s="765"/>
      <c r="AI2610" s="765"/>
      <c r="AJ2610" s="765"/>
      <c r="AK2610" s="765"/>
      <c r="AL2610" s="765"/>
      <c r="AM2610" s="765"/>
      <c r="AN2610" s="765"/>
      <c r="AO2610" s="765"/>
      <c r="AP2610" s="765"/>
      <c r="AQ2610" s="765"/>
      <c r="BC2610" s="962"/>
      <c r="BD2610" s="824"/>
    </row>
    <row r="2611" s="695" customFormat="1" customHeight="1" spans="1:56">
      <c r="A2611" s="513"/>
      <c r="B2611" s="213"/>
      <c r="C2611" s="1198"/>
      <c r="D2611" s="409"/>
      <c r="E2611" s="952"/>
      <c r="F2611" s="1157"/>
      <c r="G2611" s="388"/>
      <c r="H2611" s="388"/>
      <c r="I2611" s="991"/>
      <c r="J2611" s="388"/>
      <c r="K2611" s="662"/>
      <c r="L2611" s="217"/>
      <c r="M2611" s="217"/>
      <c r="N2611" s="217"/>
      <c r="O2611" s="217"/>
      <c r="P2611" s="217"/>
      <c r="Q2611" s="217"/>
      <c r="R2611" s="217"/>
      <c r="S2611" s="217"/>
      <c r="T2611" s="215"/>
      <c r="U2611" s="765"/>
      <c r="V2611" s="765"/>
      <c r="W2611" s="765"/>
      <c r="X2611" s="765"/>
      <c r="Y2611" s="765"/>
      <c r="Z2611" s="765"/>
      <c r="AA2611" s="765"/>
      <c r="AB2611" s="765"/>
      <c r="AC2611" s="765"/>
      <c r="AD2611" s="765"/>
      <c r="AE2611" s="765"/>
      <c r="AF2611" s="765"/>
      <c r="AG2611" s="765"/>
      <c r="AH2611" s="765"/>
      <c r="AI2611" s="765"/>
      <c r="AJ2611" s="765"/>
      <c r="AK2611" s="765"/>
      <c r="AL2611" s="765"/>
      <c r="AM2611" s="765"/>
      <c r="AN2611" s="765"/>
      <c r="AO2611" s="765"/>
      <c r="AP2611" s="765"/>
      <c r="AQ2611" s="765"/>
      <c r="BC2611" s="962"/>
      <c r="BD2611" s="824"/>
    </row>
    <row r="2612" s="695" customFormat="1" customHeight="1" spans="1:56">
      <c r="A2612" s="513"/>
      <c r="B2612" s="213"/>
      <c r="C2612" s="1198"/>
      <c r="D2612" s="409"/>
      <c r="E2612" s="952"/>
      <c r="F2612" s="1157"/>
      <c r="G2612" s="388"/>
      <c r="H2612" s="388"/>
      <c r="I2612" s="991"/>
      <c r="J2612" s="388"/>
      <c r="K2612" s="662"/>
      <c r="L2612" s="217"/>
      <c r="M2612" s="217"/>
      <c r="N2612" s="217"/>
      <c r="O2612" s="217"/>
      <c r="P2612" s="217"/>
      <c r="Q2612" s="217"/>
      <c r="R2612" s="217"/>
      <c r="S2612" s="217"/>
      <c r="T2612" s="217"/>
      <c r="U2612" s="765"/>
      <c r="V2612" s="765"/>
      <c r="W2612" s="765"/>
      <c r="X2612" s="765"/>
      <c r="Y2612" s="765"/>
      <c r="Z2612" s="765"/>
      <c r="AA2612" s="765"/>
      <c r="AB2612" s="765"/>
      <c r="AC2612" s="765"/>
      <c r="AD2612" s="765"/>
      <c r="AE2612" s="765"/>
      <c r="AF2612" s="765"/>
      <c r="AG2612" s="765"/>
      <c r="AH2612" s="765"/>
      <c r="AI2612" s="765"/>
      <c r="AJ2612" s="765"/>
      <c r="AK2612" s="765"/>
      <c r="AL2612" s="765"/>
      <c r="AM2612" s="765"/>
      <c r="AN2612" s="765"/>
      <c r="AO2612" s="765"/>
      <c r="AP2612" s="765"/>
      <c r="AQ2612" s="765"/>
      <c r="BC2612" s="914"/>
      <c r="BD2612" s="824"/>
    </row>
    <row r="2613" s="695" customFormat="1" customHeight="1" spans="1:56">
      <c r="A2613" s="513"/>
      <c r="B2613" s="213"/>
      <c r="C2613" s="1198"/>
      <c r="D2613" s="409"/>
      <c r="E2613" s="952"/>
      <c r="F2613" s="1157"/>
      <c r="G2613" s="388"/>
      <c r="H2613" s="388"/>
      <c r="I2613" s="991"/>
      <c r="J2613" s="388"/>
      <c r="K2613" s="662"/>
      <c r="L2613" s="217"/>
      <c r="M2613" s="217"/>
      <c r="N2613" s="217"/>
      <c r="O2613" s="217"/>
      <c r="P2613" s="217"/>
      <c r="Q2613" s="217"/>
      <c r="R2613" s="217"/>
      <c r="S2613" s="217"/>
      <c r="T2613" s="215"/>
      <c r="U2613" s="765"/>
      <c r="V2613" s="765"/>
      <c r="W2613" s="765"/>
      <c r="X2613" s="765"/>
      <c r="Y2613" s="765"/>
      <c r="Z2613" s="765"/>
      <c r="AA2613" s="765"/>
      <c r="AB2613" s="765"/>
      <c r="AC2613" s="765"/>
      <c r="AD2613" s="765"/>
      <c r="AE2613" s="765"/>
      <c r="AF2613" s="765"/>
      <c r="AG2613" s="765"/>
      <c r="AH2613" s="765"/>
      <c r="AI2613" s="765"/>
      <c r="AJ2613" s="765"/>
      <c r="AK2613" s="765"/>
      <c r="AL2613" s="765"/>
      <c r="AM2613" s="765"/>
      <c r="AN2613" s="765"/>
      <c r="AO2613" s="765"/>
      <c r="AP2613" s="765"/>
      <c r="AQ2613" s="765"/>
      <c r="BC2613" s="962"/>
    </row>
    <row r="2614" s="695" customFormat="1" customHeight="1" spans="1:56">
      <c r="A2614" s="513"/>
      <c r="B2614" s="213"/>
      <c r="C2614" s="1198"/>
      <c r="D2614" s="409"/>
      <c r="E2614" s="952"/>
      <c r="F2614" s="1157"/>
      <c r="G2614" s="388"/>
      <c r="H2614" s="388"/>
      <c r="I2614" s="991"/>
      <c r="J2614" s="388"/>
      <c r="K2614" s="662"/>
      <c r="L2614" s="217"/>
      <c r="M2614" s="217"/>
      <c r="N2614" s="217"/>
      <c r="O2614" s="217"/>
      <c r="P2614" s="217"/>
      <c r="Q2614" s="217"/>
      <c r="R2614" s="217"/>
      <c r="S2614" s="217"/>
      <c r="T2614" s="217"/>
      <c r="U2614" s="765"/>
      <c r="V2614" s="765"/>
      <c r="W2614" s="765"/>
      <c r="X2614" s="765"/>
      <c r="Y2614" s="765"/>
      <c r="Z2614" s="765"/>
      <c r="AA2614" s="765"/>
      <c r="AB2614" s="765"/>
      <c r="AC2614" s="765"/>
      <c r="AD2614" s="765"/>
      <c r="AE2614" s="765"/>
      <c r="AF2614" s="765"/>
      <c r="AG2614" s="765"/>
      <c r="AH2614" s="765"/>
      <c r="AI2614" s="765"/>
      <c r="AJ2614" s="765"/>
      <c r="AK2614" s="765"/>
      <c r="AL2614" s="765"/>
      <c r="AM2614" s="765"/>
      <c r="AN2614" s="765"/>
      <c r="AO2614" s="765"/>
      <c r="AP2614" s="765"/>
      <c r="AQ2614" s="765"/>
      <c r="BC2614" s="962"/>
      <c r="BD2614" s="824"/>
    </row>
    <row r="2615" s="695" customFormat="1" customHeight="1" spans="1:56">
      <c r="A2615" s="513"/>
      <c r="B2615" s="213"/>
      <c r="C2615" s="1198"/>
      <c r="D2615" s="409"/>
      <c r="E2615" s="952"/>
      <c r="F2615" s="1157"/>
      <c r="G2615" s="388"/>
      <c r="H2615" s="388"/>
      <c r="I2615" s="991"/>
      <c r="J2615" s="388"/>
      <c r="K2615" s="662"/>
      <c r="L2615" s="217"/>
      <c r="M2615" s="217"/>
      <c r="N2615" s="217"/>
      <c r="O2615" s="217"/>
      <c r="P2615" s="217"/>
      <c r="Q2615" s="217"/>
      <c r="R2615" s="217"/>
      <c r="S2615" s="217"/>
      <c r="T2615" s="215"/>
      <c r="U2615" s="765"/>
      <c r="V2615" s="765"/>
      <c r="W2615" s="765"/>
      <c r="X2615" s="765"/>
      <c r="Y2615" s="765"/>
      <c r="Z2615" s="765"/>
      <c r="AA2615" s="765"/>
      <c r="AB2615" s="765"/>
      <c r="AC2615" s="765"/>
      <c r="AD2615" s="765"/>
      <c r="AE2615" s="765"/>
      <c r="AF2615" s="765"/>
      <c r="AG2615" s="765"/>
      <c r="AH2615" s="765"/>
      <c r="AI2615" s="765"/>
      <c r="AJ2615" s="765"/>
      <c r="AK2615" s="765"/>
      <c r="AL2615" s="765"/>
      <c r="AM2615" s="765"/>
      <c r="AN2615" s="765"/>
      <c r="AO2615" s="765"/>
      <c r="AP2615" s="765"/>
      <c r="AQ2615" s="765"/>
      <c r="BC2615" s="914"/>
      <c r="BD2615" s="824"/>
    </row>
    <row r="2616" s="695" customFormat="1" customHeight="1" spans="1:56">
      <c r="A2616" s="513"/>
      <c r="B2616" s="213"/>
      <c r="C2616" s="1198"/>
      <c r="D2616" s="409"/>
      <c r="E2616" s="952"/>
      <c r="F2616" s="1157"/>
      <c r="G2616" s="388"/>
      <c r="H2616" s="388"/>
      <c r="I2616" s="991"/>
      <c r="J2616" s="388"/>
      <c r="K2616" s="662"/>
      <c r="L2616" s="217"/>
      <c r="M2616" s="217"/>
      <c r="N2616" s="217"/>
      <c r="O2616" s="217"/>
      <c r="P2616" s="217"/>
      <c r="Q2616" s="217"/>
      <c r="R2616" s="217"/>
      <c r="S2616" s="217"/>
      <c r="T2616" s="217"/>
      <c r="U2616" s="765"/>
      <c r="V2616" s="765"/>
      <c r="W2616" s="765"/>
      <c r="X2616" s="765"/>
      <c r="Y2616" s="765"/>
      <c r="Z2616" s="765"/>
      <c r="AA2616" s="765"/>
      <c r="AB2616" s="765"/>
      <c r="AC2616" s="765"/>
      <c r="AD2616" s="765"/>
      <c r="AE2616" s="765"/>
      <c r="AF2616" s="765"/>
      <c r="AG2616" s="765"/>
      <c r="AH2616" s="765"/>
      <c r="AI2616" s="765"/>
      <c r="AJ2616" s="765"/>
      <c r="AK2616" s="765"/>
      <c r="AL2616" s="765"/>
      <c r="AM2616" s="765"/>
      <c r="AN2616" s="765"/>
      <c r="AO2616" s="765"/>
      <c r="AP2616" s="765"/>
      <c r="AQ2616" s="765"/>
      <c r="BC2616" s="962"/>
    </row>
    <row r="2617" s="695" customFormat="1" customHeight="1" spans="1:56">
      <c r="A2617" s="513"/>
      <c r="B2617" s="213"/>
      <c r="C2617" s="1198"/>
      <c r="D2617" s="409"/>
      <c r="E2617" s="952"/>
      <c r="F2617" s="1157"/>
      <c r="G2617" s="388"/>
      <c r="H2617" s="388"/>
      <c r="I2617" s="991"/>
      <c r="J2617" s="388"/>
      <c r="K2617" s="662"/>
      <c r="L2617" s="217"/>
      <c r="M2617" s="217"/>
      <c r="N2617" s="217"/>
      <c r="O2617" s="217"/>
      <c r="P2617" s="217"/>
      <c r="Q2617" s="217"/>
      <c r="R2617" s="217"/>
      <c r="S2617" s="217"/>
      <c r="T2617" s="217"/>
      <c r="U2617" s="765"/>
      <c r="V2617" s="765"/>
      <c r="W2617" s="765"/>
      <c r="X2617" s="765"/>
      <c r="Y2617" s="765"/>
      <c r="Z2617" s="765"/>
      <c r="AA2617" s="765"/>
      <c r="AB2617" s="765"/>
      <c r="AC2617" s="765"/>
      <c r="AD2617" s="765"/>
      <c r="AE2617" s="765"/>
      <c r="AF2617" s="765"/>
      <c r="AG2617" s="765"/>
      <c r="AH2617" s="765"/>
      <c r="AI2617" s="765"/>
      <c r="AJ2617" s="765"/>
      <c r="AK2617" s="765"/>
      <c r="AL2617" s="765"/>
      <c r="AM2617" s="765"/>
      <c r="AN2617" s="765"/>
      <c r="AO2617" s="765"/>
      <c r="AP2617" s="765"/>
      <c r="AQ2617" s="765"/>
      <c r="BC2617" s="962"/>
      <c r="BD2617" s="824"/>
    </row>
    <row r="2618" s="695" customFormat="1" customHeight="1" spans="1:56">
      <c r="A2618" s="513"/>
      <c r="B2618" s="213"/>
      <c r="C2618" s="1198"/>
      <c r="D2618" s="409"/>
      <c r="E2618" s="952"/>
      <c r="F2618" s="1157"/>
      <c r="G2618" s="388"/>
      <c r="H2618" s="388"/>
      <c r="I2618" s="991"/>
      <c r="J2618" s="388"/>
      <c r="K2618" s="662"/>
      <c r="L2618" s="217"/>
      <c r="M2618" s="217"/>
      <c r="N2618" s="217"/>
      <c r="O2618" s="217"/>
      <c r="P2618" s="217"/>
      <c r="Q2618" s="217"/>
      <c r="R2618" s="217"/>
      <c r="S2618" s="217"/>
      <c r="T2618" s="215"/>
      <c r="U2618" s="765"/>
      <c r="V2618" s="765"/>
      <c r="W2618" s="765"/>
      <c r="X2618" s="765"/>
      <c r="Y2618" s="765"/>
      <c r="Z2618" s="765"/>
      <c r="AA2618" s="765"/>
      <c r="AB2618" s="765"/>
      <c r="AC2618" s="765"/>
      <c r="AD2618" s="765"/>
      <c r="AE2618" s="765"/>
      <c r="AF2618" s="765"/>
      <c r="AG2618" s="765"/>
      <c r="AH2618" s="765"/>
      <c r="AI2618" s="765"/>
      <c r="AJ2618" s="765"/>
      <c r="AK2618" s="765"/>
      <c r="AL2618" s="765"/>
      <c r="AM2618" s="765"/>
      <c r="AN2618" s="765"/>
      <c r="AO2618" s="765"/>
      <c r="AP2618" s="765"/>
      <c r="AQ2618" s="765"/>
      <c r="BC2618" s="962"/>
      <c r="BD2618" s="824"/>
    </row>
    <row r="2619" s="695" customFormat="1" customHeight="1" spans="1:56">
      <c r="A2619" s="513"/>
      <c r="B2619" s="213"/>
      <c r="C2619" s="1198"/>
      <c r="D2619" s="409"/>
      <c r="E2619" s="952"/>
      <c r="F2619" s="1157"/>
      <c r="G2619" s="388"/>
      <c r="H2619" s="388"/>
      <c r="I2619" s="991"/>
      <c r="J2619" s="388"/>
      <c r="K2619" s="662"/>
      <c r="L2619" s="217"/>
      <c r="M2619" s="217"/>
      <c r="N2619" s="217"/>
      <c r="O2619" s="217"/>
      <c r="P2619" s="217"/>
      <c r="Q2619" s="217"/>
      <c r="R2619" s="217"/>
      <c r="S2619" s="217"/>
      <c r="T2619" s="217"/>
      <c r="U2619" s="765"/>
      <c r="V2619" s="765"/>
      <c r="W2619" s="765"/>
      <c r="X2619" s="765"/>
      <c r="Y2619" s="765"/>
      <c r="Z2619" s="765"/>
      <c r="AA2619" s="765"/>
      <c r="AB2619" s="765"/>
      <c r="AC2619" s="765"/>
      <c r="AD2619" s="765"/>
      <c r="AE2619" s="765"/>
      <c r="AF2619" s="765"/>
      <c r="AG2619" s="765"/>
      <c r="AH2619" s="765"/>
      <c r="AI2619" s="765"/>
      <c r="AJ2619" s="765"/>
      <c r="AK2619" s="765"/>
      <c r="AL2619" s="765"/>
      <c r="AM2619" s="765"/>
      <c r="AN2619" s="765"/>
      <c r="AO2619" s="765"/>
      <c r="AP2619" s="765"/>
      <c r="AQ2619" s="765"/>
      <c r="BC2619" s="962"/>
      <c r="BD2619" s="824"/>
    </row>
    <row r="2620" s="695" customFormat="1" customHeight="1" spans="1:56">
      <c r="A2620" s="513"/>
      <c r="B2620" s="213"/>
      <c r="C2620" s="1198"/>
      <c r="D2620" s="409"/>
      <c r="E2620" s="952"/>
      <c r="F2620" s="1157"/>
      <c r="G2620" s="388"/>
      <c r="H2620" s="388"/>
      <c r="I2620" s="991"/>
      <c r="J2620" s="388"/>
      <c r="K2620" s="662"/>
      <c r="L2620" s="217"/>
      <c r="M2620" s="217"/>
      <c r="N2620" s="217"/>
      <c r="O2620" s="217"/>
      <c r="P2620" s="217"/>
      <c r="Q2620" s="217"/>
      <c r="R2620" s="217"/>
      <c r="S2620" s="217"/>
      <c r="T2620" s="215"/>
      <c r="U2620" s="765"/>
      <c r="V2620" s="765"/>
      <c r="W2620" s="765"/>
      <c r="X2620" s="765"/>
      <c r="Y2620" s="765"/>
      <c r="Z2620" s="765"/>
      <c r="AA2620" s="765"/>
      <c r="AB2620" s="765"/>
      <c r="AC2620" s="765"/>
      <c r="AD2620" s="765"/>
      <c r="AE2620" s="765"/>
      <c r="AF2620" s="765"/>
      <c r="AG2620" s="765"/>
      <c r="AH2620" s="765"/>
      <c r="AI2620" s="765"/>
      <c r="AJ2620" s="765"/>
      <c r="AK2620" s="765"/>
      <c r="AL2620" s="765"/>
      <c r="AM2620" s="765"/>
      <c r="AN2620" s="765"/>
      <c r="AO2620" s="765"/>
      <c r="AP2620" s="765"/>
      <c r="AQ2620" s="765"/>
      <c r="BC2620" s="962"/>
      <c r="BD2620" s="824"/>
    </row>
    <row r="2621" s="695" customFormat="1" customHeight="1" spans="1:56">
      <c r="A2621" s="513"/>
      <c r="B2621" s="213"/>
      <c r="C2621" s="1198"/>
      <c r="D2621" s="409"/>
      <c r="E2621" s="952"/>
      <c r="F2621" s="1157"/>
      <c r="G2621" s="388"/>
      <c r="H2621" s="388"/>
      <c r="I2621" s="991"/>
      <c r="J2621" s="388"/>
      <c r="K2621" s="662"/>
      <c r="L2621" s="217"/>
      <c r="M2621" s="217"/>
      <c r="N2621" s="217"/>
      <c r="O2621" s="217"/>
      <c r="P2621" s="217"/>
      <c r="Q2621" s="217"/>
      <c r="R2621" s="217"/>
      <c r="S2621" s="217"/>
      <c r="T2621" s="217"/>
      <c r="U2621" s="765"/>
      <c r="V2621" s="765"/>
      <c r="W2621" s="765"/>
      <c r="X2621" s="765"/>
      <c r="Y2621" s="765"/>
      <c r="Z2621" s="765"/>
      <c r="AA2621" s="765"/>
      <c r="AB2621" s="765"/>
      <c r="AC2621" s="765"/>
      <c r="AD2621" s="765"/>
      <c r="AE2621" s="765"/>
      <c r="AF2621" s="765"/>
      <c r="AG2621" s="765"/>
      <c r="AH2621" s="765"/>
      <c r="AI2621" s="765"/>
      <c r="AJ2621" s="765"/>
      <c r="AK2621" s="765"/>
      <c r="AL2621" s="765"/>
      <c r="AM2621" s="765"/>
      <c r="AN2621" s="765"/>
      <c r="AO2621" s="765"/>
      <c r="AP2621" s="765"/>
      <c r="AQ2621" s="765"/>
      <c r="BC2621" s="962"/>
      <c r="BD2621" s="824"/>
    </row>
    <row r="2622" s="695" customFormat="1" customHeight="1" spans="1:56">
      <c r="A2622" s="513"/>
      <c r="B2622" s="213"/>
      <c r="C2622" s="1198"/>
      <c r="D2622" s="409"/>
      <c r="E2622" s="952"/>
      <c r="F2622" s="1157"/>
      <c r="G2622" s="388"/>
      <c r="H2622" s="388"/>
      <c r="I2622" s="991"/>
      <c r="J2622" s="388"/>
      <c r="K2622" s="662"/>
      <c r="L2622" s="217"/>
      <c r="M2622" s="217"/>
      <c r="N2622" s="217"/>
      <c r="O2622" s="217"/>
      <c r="P2622" s="217"/>
      <c r="Q2622" s="217"/>
      <c r="R2622" s="217"/>
      <c r="S2622" s="217"/>
      <c r="T2622" s="215"/>
      <c r="U2622" s="765"/>
      <c r="V2622" s="765"/>
      <c r="W2622" s="765"/>
      <c r="X2622" s="765"/>
      <c r="Y2622" s="765"/>
      <c r="Z2622" s="765"/>
      <c r="AA2622" s="765"/>
      <c r="AB2622" s="765"/>
      <c r="AC2622" s="765"/>
      <c r="AD2622" s="765"/>
      <c r="AE2622" s="765"/>
      <c r="AF2622" s="765"/>
      <c r="AG2622" s="765"/>
      <c r="AH2622" s="765"/>
      <c r="AI2622" s="765"/>
      <c r="AJ2622" s="765"/>
      <c r="AK2622" s="765"/>
      <c r="AL2622" s="765"/>
      <c r="AM2622" s="765"/>
      <c r="AN2622" s="765"/>
      <c r="AO2622" s="765"/>
      <c r="AP2622" s="765"/>
      <c r="AQ2622" s="765"/>
      <c r="BC2622" s="962"/>
      <c r="BD2622" s="824"/>
    </row>
    <row r="2623" s="695" customFormat="1" customHeight="1" spans="1:56">
      <c r="A2623" s="513"/>
      <c r="B2623" s="213"/>
      <c r="C2623" s="1198"/>
      <c r="D2623" s="409"/>
      <c r="E2623" s="952"/>
      <c r="F2623" s="1157"/>
      <c r="G2623" s="388"/>
      <c r="H2623" s="388"/>
      <c r="I2623" s="991"/>
      <c r="J2623" s="388"/>
      <c r="K2623" s="662"/>
      <c r="L2623" s="217"/>
      <c r="M2623" s="217"/>
      <c r="N2623" s="217"/>
      <c r="O2623" s="217"/>
      <c r="P2623" s="217"/>
      <c r="Q2623" s="217"/>
      <c r="R2623" s="217"/>
      <c r="S2623" s="217"/>
      <c r="T2623" s="217"/>
      <c r="U2623" s="765"/>
      <c r="V2623" s="765"/>
      <c r="W2623" s="765"/>
      <c r="X2623" s="765"/>
      <c r="Y2623" s="765"/>
      <c r="Z2623" s="765"/>
      <c r="AA2623" s="765"/>
      <c r="AB2623" s="765"/>
      <c r="AC2623" s="765"/>
      <c r="AD2623" s="765"/>
      <c r="AE2623" s="765"/>
      <c r="AF2623" s="765"/>
      <c r="AG2623" s="765"/>
      <c r="AH2623" s="765"/>
      <c r="AI2623" s="765"/>
      <c r="AJ2623" s="765"/>
      <c r="AK2623" s="765"/>
      <c r="AL2623" s="765"/>
      <c r="AM2623" s="765"/>
      <c r="AN2623" s="765"/>
      <c r="AO2623" s="765"/>
      <c r="AP2623" s="765"/>
      <c r="AQ2623" s="765"/>
      <c r="BC2623" s="962"/>
      <c r="BD2623" s="824"/>
    </row>
    <row r="2624" s="695" customFormat="1" customHeight="1" spans="1:56">
      <c r="A2624" s="513"/>
      <c r="B2624" s="213"/>
      <c r="C2624" s="1198"/>
      <c r="D2624" s="409"/>
      <c r="E2624" s="952"/>
      <c r="F2624" s="1157"/>
      <c r="G2624" s="388"/>
      <c r="H2624" s="388"/>
      <c r="I2624" s="991"/>
      <c r="J2624" s="388"/>
      <c r="K2624" s="662"/>
      <c r="L2624" s="217"/>
      <c r="M2624" s="217"/>
      <c r="N2624" s="217"/>
      <c r="O2624" s="217"/>
      <c r="P2624" s="217"/>
      <c r="Q2624" s="217"/>
      <c r="R2624" s="217"/>
      <c r="S2624" s="688"/>
      <c r="T2624" s="489"/>
      <c r="U2624" s="765"/>
      <c r="V2624" s="765"/>
      <c r="W2624" s="765"/>
      <c r="X2624" s="765"/>
      <c r="Y2624" s="765"/>
      <c r="Z2624" s="765"/>
      <c r="AA2624" s="765"/>
      <c r="AB2624" s="765"/>
      <c r="AC2624" s="765"/>
      <c r="AD2624" s="765"/>
      <c r="AE2624" s="765"/>
      <c r="AF2624" s="765"/>
      <c r="AG2624" s="765"/>
      <c r="AH2624" s="765"/>
      <c r="AI2624" s="765"/>
      <c r="AJ2624" s="765"/>
      <c r="AK2624" s="765"/>
      <c r="AL2624" s="765"/>
      <c r="AM2624" s="765"/>
      <c r="AN2624" s="765"/>
      <c r="AO2624" s="765"/>
      <c r="AP2624" s="765"/>
      <c r="AQ2624" s="765"/>
      <c r="BC2624" s="962"/>
      <c r="BD2624" s="824"/>
    </row>
    <row r="2625" s="695" customFormat="1" customHeight="1" spans="1:59">
      <c r="A2625" s="513"/>
      <c r="B2625" s="213"/>
      <c r="C2625" s="1198"/>
      <c r="D2625" s="409"/>
      <c r="E2625" s="952"/>
      <c r="F2625" s="1157"/>
      <c r="G2625" s="388"/>
      <c r="H2625" s="388"/>
      <c r="I2625" s="991"/>
      <c r="J2625" s="388"/>
      <c r="K2625" s="662"/>
      <c r="L2625" s="217"/>
      <c r="M2625" s="217"/>
      <c r="N2625" s="217"/>
      <c r="O2625" s="217"/>
      <c r="P2625" s="217"/>
      <c r="Q2625" s="217"/>
      <c r="R2625" s="217"/>
      <c r="S2625" s="217"/>
      <c r="T2625" s="217"/>
      <c r="U2625" s="765"/>
      <c r="V2625" s="765"/>
      <c r="W2625" s="765"/>
      <c r="X2625" s="765"/>
      <c r="Y2625" s="765"/>
      <c r="Z2625" s="765"/>
      <c r="AA2625" s="765"/>
      <c r="AB2625" s="765"/>
      <c r="AC2625" s="765"/>
      <c r="AD2625" s="765"/>
      <c r="AE2625" s="765"/>
      <c r="AF2625" s="765"/>
      <c r="AG2625" s="765"/>
      <c r="AH2625" s="765"/>
      <c r="AI2625" s="765"/>
      <c r="AJ2625" s="765"/>
      <c r="AK2625" s="765"/>
      <c r="AL2625" s="765"/>
      <c r="AM2625" s="765"/>
      <c r="AN2625" s="765"/>
      <c r="AO2625" s="765"/>
      <c r="AP2625" s="765"/>
      <c r="AQ2625" s="765"/>
      <c r="BC2625" s="962"/>
      <c r="BD2625" s="824"/>
    </row>
    <row r="2626" s="695" customFormat="1" customHeight="1" spans="1:59">
      <c r="A2626" s="513"/>
      <c r="B2626" s="213"/>
      <c r="C2626" s="1198"/>
      <c r="D2626" s="409"/>
      <c r="E2626" s="952"/>
      <c r="F2626" s="1157"/>
      <c r="G2626" s="388"/>
      <c r="H2626" s="388"/>
      <c r="I2626" s="991"/>
      <c r="J2626" s="388"/>
      <c r="K2626" s="662"/>
      <c r="L2626" s="217"/>
      <c r="M2626" s="217"/>
      <c r="N2626" s="217"/>
      <c r="O2626" s="217"/>
      <c r="P2626" s="217"/>
      <c r="Q2626" s="217"/>
      <c r="R2626" s="217"/>
      <c r="S2626" s="217"/>
      <c r="T2626" s="217"/>
      <c r="U2626" s="765"/>
      <c r="V2626" s="765"/>
      <c r="W2626" s="765"/>
      <c r="X2626" s="765"/>
      <c r="Y2626" s="765"/>
      <c r="Z2626" s="765"/>
      <c r="AA2626" s="765"/>
      <c r="AB2626" s="765"/>
      <c r="AC2626" s="765"/>
      <c r="AD2626" s="765"/>
      <c r="AE2626" s="765"/>
      <c r="AF2626" s="765"/>
      <c r="AG2626" s="765"/>
      <c r="AH2626" s="765"/>
      <c r="AI2626" s="765"/>
      <c r="AJ2626" s="765"/>
      <c r="AK2626" s="765"/>
      <c r="AL2626" s="765"/>
      <c r="AM2626" s="765"/>
      <c r="AN2626" s="765"/>
      <c r="AO2626" s="765"/>
      <c r="AP2626" s="765"/>
      <c r="AQ2626" s="765"/>
      <c r="BC2626" s="962"/>
      <c r="BD2626" s="824"/>
    </row>
    <row r="2627" s="695" customFormat="1" customHeight="1" spans="1:59">
      <c r="A2627" s="513"/>
      <c r="B2627" s="213"/>
      <c r="C2627" s="1198"/>
      <c r="D2627" s="409"/>
      <c r="E2627" s="952"/>
      <c r="F2627" s="1157"/>
      <c r="G2627" s="388"/>
      <c r="H2627" s="388"/>
      <c r="I2627" s="991"/>
      <c r="J2627" s="388"/>
      <c r="K2627" s="662"/>
      <c r="L2627" s="217"/>
      <c r="M2627" s="217"/>
      <c r="N2627" s="217"/>
      <c r="O2627" s="217"/>
      <c r="P2627" s="217"/>
      <c r="Q2627" s="217"/>
      <c r="R2627" s="217"/>
      <c r="S2627" s="217"/>
      <c r="T2627" s="217"/>
      <c r="U2627" s="765"/>
      <c r="V2627" s="765"/>
      <c r="W2627" s="765"/>
      <c r="X2627" s="765"/>
      <c r="Y2627" s="765"/>
      <c r="Z2627" s="765"/>
      <c r="AA2627" s="765"/>
      <c r="AB2627" s="765"/>
      <c r="AC2627" s="765"/>
      <c r="AD2627" s="765"/>
      <c r="AE2627" s="765"/>
      <c r="AF2627" s="765"/>
      <c r="AG2627" s="765"/>
      <c r="AH2627" s="765"/>
      <c r="AI2627" s="765"/>
      <c r="AJ2627" s="765"/>
      <c r="AK2627" s="765"/>
      <c r="AL2627" s="765"/>
      <c r="AM2627" s="765"/>
      <c r="AN2627" s="765"/>
      <c r="AO2627" s="765"/>
      <c r="AP2627" s="765"/>
      <c r="AQ2627" s="765"/>
      <c r="BC2627" s="962"/>
      <c r="BD2627" s="824"/>
    </row>
    <row r="2628" s="695" customFormat="1" customHeight="1" spans="1:59">
      <c r="A2628" s="513"/>
      <c r="B2628" s="213"/>
      <c r="C2628" s="1198"/>
      <c r="D2628" s="409"/>
      <c r="E2628" s="952"/>
      <c r="F2628" s="1157"/>
      <c r="G2628" s="388"/>
      <c r="H2628" s="388"/>
      <c r="I2628" s="991"/>
      <c r="J2628" s="388"/>
      <c r="K2628" s="662"/>
      <c r="L2628" s="217"/>
      <c r="M2628" s="217"/>
      <c r="N2628" s="217"/>
      <c r="O2628" s="217"/>
      <c r="P2628" s="217"/>
      <c r="Q2628" s="217"/>
      <c r="R2628" s="217"/>
      <c r="S2628" s="217"/>
      <c r="T2628" s="217"/>
      <c r="U2628" s="765"/>
      <c r="V2628" s="765"/>
      <c r="W2628" s="765"/>
      <c r="X2628" s="765"/>
      <c r="Y2628" s="765"/>
      <c r="Z2628" s="765"/>
      <c r="AA2628" s="765"/>
      <c r="AB2628" s="765"/>
      <c r="AC2628" s="765"/>
      <c r="AD2628" s="765"/>
      <c r="AE2628" s="765"/>
      <c r="AF2628" s="765"/>
      <c r="AG2628" s="765"/>
      <c r="AH2628" s="765"/>
      <c r="AI2628" s="765"/>
      <c r="AJ2628" s="765"/>
      <c r="AK2628" s="765"/>
      <c r="AL2628" s="765"/>
      <c r="AM2628" s="765"/>
      <c r="AN2628" s="765"/>
      <c r="AO2628" s="765"/>
      <c r="AP2628" s="765"/>
      <c r="AQ2628" s="765"/>
      <c r="BC2628" s="962"/>
      <c r="BD2628" s="824"/>
    </row>
    <row r="2629" s="695" customFormat="1" customHeight="1" spans="1:59">
      <c r="A2629" s="513"/>
      <c r="B2629" s="213"/>
      <c r="C2629" s="1198"/>
      <c r="D2629" s="409"/>
      <c r="E2629" s="952"/>
      <c r="F2629" s="1157"/>
      <c r="G2629" s="388"/>
      <c r="H2629" s="388"/>
      <c r="I2629" s="991"/>
      <c r="J2629" s="388"/>
      <c r="K2629" s="662"/>
      <c r="L2629" s="217"/>
      <c r="M2629" s="217"/>
      <c r="N2629" s="217"/>
      <c r="O2629" s="217"/>
      <c r="P2629" s="217"/>
      <c r="Q2629" s="217"/>
      <c r="R2629" s="217"/>
      <c r="S2629" s="217"/>
      <c r="T2629" s="217"/>
      <c r="U2629" s="765"/>
      <c r="V2629" s="765"/>
      <c r="W2629" s="765"/>
      <c r="X2629" s="765"/>
      <c r="Y2629" s="765"/>
      <c r="Z2629" s="765"/>
      <c r="AA2629" s="765"/>
      <c r="AB2629" s="765"/>
      <c r="AC2629" s="765"/>
      <c r="AD2629" s="765"/>
      <c r="AE2629" s="765"/>
      <c r="AF2629" s="765"/>
      <c r="AG2629" s="765"/>
      <c r="AH2629" s="765"/>
      <c r="AI2629" s="765"/>
      <c r="AJ2629" s="765"/>
      <c r="AK2629" s="765"/>
      <c r="AL2629" s="765"/>
      <c r="AM2629" s="765"/>
      <c r="AN2629" s="765"/>
      <c r="AO2629" s="765"/>
      <c r="AP2629" s="765"/>
      <c r="AQ2629" s="765"/>
      <c r="BC2629" s="962"/>
      <c r="BD2629" s="824"/>
    </row>
    <row r="2630" s="695" customFormat="1" customHeight="1" spans="1:59">
      <c r="A2630" s="513"/>
      <c r="B2630" s="213"/>
      <c r="C2630" s="1198"/>
      <c r="D2630" s="409"/>
      <c r="E2630" s="952"/>
      <c r="F2630" s="1157"/>
      <c r="G2630" s="388"/>
      <c r="H2630" s="388"/>
      <c r="I2630" s="991"/>
      <c r="J2630" s="388"/>
      <c r="K2630" s="662"/>
      <c r="L2630" s="217"/>
      <c r="M2630" s="217"/>
      <c r="N2630" s="217"/>
      <c r="O2630" s="217"/>
      <c r="P2630" s="217"/>
      <c r="Q2630" s="217"/>
      <c r="R2630" s="217"/>
      <c r="S2630" s="217"/>
      <c r="T2630" s="489"/>
      <c r="U2630" s="765"/>
      <c r="V2630" s="765"/>
      <c r="W2630" s="765"/>
      <c r="X2630" s="765"/>
      <c r="Y2630" s="765"/>
      <c r="Z2630" s="765"/>
      <c r="AA2630" s="765"/>
      <c r="AB2630" s="765"/>
      <c r="AC2630" s="765"/>
      <c r="AD2630" s="765"/>
      <c r="AE2630" s="765"/>
      <c r="AF2630" s="765"/>
      <c r="AG2630" s="765"/>
      <c r="AH2630" s="765"/>
      <c r="AI2630" s="765"/>
      <c r="AJ2630" s="765"/>
      <c r="AK2630" s="765"/>
      <c r="AL2630" s="765"/>
      <c r="AM2630" s="765"/>
      <c r="AN2630" s="765"/>
      <c r="AO2630" s="765"/>
      <c r="AP2630" s="765"/>
      <c r="AQ2630" s="765"/>
      <c r="BC2630" s="962"/>
      <c r="BD2630" s="824"/>
    </row>
    <row r="2631" s="695" customFormat="1" customHeight="1" spans="1:59">
      <c r="A2631" s="513"/>
      <c r="B2631" s="213"/>
      <c r="C2631" s="1198"/>
      <c r="D2631" s="409"/>
      <c r="E2631" s="952"/>
      <c r="F2631" s="1157"/>
      <c r="G2631" s="388"/>
      <c r="H2631" s="388"/>
      <c r="I2631" s="991"/>
      <c r="J2631" s="388"/>
      <c r="K2631" s="662"/>
      <c r="L2631" s="217"/>
      <c r="M2631" s="217"/>
      <c r="N2631" s="217"/>
      <c r="O2631" s="217"/>
      <c r="P2631" s="217"/>
      <c r="Q2631" s="217"/>
      <c r="R2631" s="217"/>
      <c r="S2631" s="217"/>
      <c r="T2631" s="217"/>
      <c r="U2631" s="765"/>
      <c r="V2631" s="765"/>
      <c r="W2631" s="765"/>
      <c r="X2631" s="765"/>
      <c r="Y2631" s="765"/>
      <c r="Z2631" s="765"/>
      <c r="AA2631" s="765"/>
      <c r="AB2631" s="765"/>
      <c r="AC2631" s="765"/>
      <c r="AD2631" s="765"/>
      <c r="AE2631" s="765"/>
      <c r="AF2631" s="765"/>
      <c r="AG2631" s="765"/>
      <c r="AH2631" s="765"/>
      <c r="AI2631" s="765"/>
      <c r="AJ2631" s="765"/>
      <c r="AK2631" s="765"/>
      <c r="AL2631" s="765"/>
      <c r="AM2631" s="765"/>
      <c r="AN2631" s="765"/>
      <c r="AO2631" s="765"/>
      <c r="AP2631" s="765"/>
      <c r="AQ2631" s="765"/>
      <c r="BC2631" s="962"/>
      <c r="BD2631" s="824"/>
    </row>
    <row r="2632" s="695" customFormat="1" customHeight="1" spans="1:59">
      <c r="A2632" s="513"/>
      <c r="B2632" s="213"/>
      <c r="C2632" s="1198"/>
      <c r="D2632" s="409"/>
      <c r="E2632" s="952"/>
      <c r="F2632" s="1157"/>
      <c r="G2632" s="388"/>
      <c r="H2632" s="388"/>
      <c r="I2632" s="991"/>
      <c r="J2632" s="388"/>
      <c r="K2632" s="662"/>
      <c r="L2632" s="217"/>
      <c r="M2632" s="217"/>
      <c r="N2632" s="217"/>
      <c r="O2632" s="217"/>
      <c r="P2632" s="217"/>
      <c r="Q2632" s="217"/>
      <c r="R2632" s="217"/>
      <c r="S2632" s="217"/>
      <c r="T2632" s="217"/>
      <c r="U2632" s="765"/>
      <c r="V2632" s="765"/>
      <c r="W2632" s="765"/>
      <c r="X2632" s="765"/>
      <c r="Y2632" s="765"/>
      <c r="Z2632" s="765"/>
      <c r="AA2632" s="765"/>
      <c r="AB2632" s="765"/>
      <c r="AC2632" s="765"/>
      <c r="AD2632" s="765"/>
      <c r="AE2632" s="765"/>
      <c r="AF2632" s="765"/>
      <c r="AG2632" s="765"/>
      <c r="AH2632" s="765"/>
      <c r="AI2632" s="765"/>
      <c r="AJ2632" s="765"/>
      <c r="AK2632" s="765"/>
      <c r="AL2632" s="765"/>
      <c r="AM2632" s="765"/>
      <c r="AN2632" s="765"/>
      <c r="AO2632" s="765"/>
      <c r="AP2632" s="765"/>
      <c r="AQ2632" s="765"/>
      <c r="BC2632" s="962"/>
      <c r="BD2632" s="824"/>
    </row>
    <row r="2633" s="695" customFormat="1" customHeight="1" spans="1:59">
      <c r="A2633" s="513"/>
      <c r="B2633" s="213"/>
      <c r="C2633" s="1198"/>
      <c r="D2633" s="409"/>
      <c r="E2633" s="952"/>
      <c r="F2633" s="1157"/>
      <c r="G2633" s="388"/>
      <c r="H2633" s="388"/>
      <c r="I2633" s="991"/>
      <c r="J2633" s="388"/>
      <c r="K2633" s="662"/>
      <c r="L2633" s="217"/>
      <c r="M2633" s="217"/>
      <c r="N2633" s="217"/>
      <c r="O2633" s="217"/>
      <c r="P2633" s="217"/>
      <c r="Q2633" s="217"/>
      <c r="R2633" s="217"/>
      <c r="S2633" s="217"/>
      <c r="T2633" s="215"/>
      <c r="U2633" s="765"/>
      <c r="V2633" s="765"/>
      <c r="W2633" s="765"/>
      <c r="X2633" s="765"/>
      <c r="Y2633" s="765"/>
      <c r="Z2633" s="765"/>
      <c r="AA2633" s="765"/>
      <c r="AB2633" s="765"/>
      <c r="AC2633" s="765"/>
      <c r="AD2633" s="765"/>
      <c r="AE2633" s="765"/>
      <c r="AF2633" s="765"/>
      <c r="AG2633" s="765"/>
      <c r="AH2633" s="765"/>
      <c r="AI2633" s="765"/>
      <c r="AJ2633" s="765"/>
      <c r="AK2633" s="765"/>
      <c r="AL2633" s="765"/>
      <c r="AM2633" s="765"/>
      <c r="AN2633" s="765"/>
      <c r="AO2633" s="765"/>
      <c r="AP2633" s="765"/>
      <c r="AQ2633" s="765"/>
      <c r="BC2633" s="962"/>
      <c r="BD2633" s="824"/>
    </row>
    <row r="2634" s="695" customFormat="1" customHeight="1" spans="1:59">
      <c r="A2634" s="513"/>
      <c r="B2634" s="213"/>
      <c r="C2634" s="1198"/>
      <c r="D2634" s="409"/>
      <c r="E2634" s="952"/>
      <c r="F2634" s="1157"/>
      <c r="G2634" s="388"/>
      <c r="H2634" s="388"/>
      <c r="I2634" s="991"/>
      <c r="J2634" s="388"/>
      <c r="K2634" s="662"/>
      <c r="L2634" s="217"/>
      <c r="M2634" s="217"/>
      <c r="N2634" s="217"/>
      <c r="O2634" s="217"/>
      <c r="P2634" s="217"/>
      <c r="Q2634" s="217"/>
      <c r="R2634" s="217"/>
      <c r="S2634" s="217"/>
      <c r="T2634" s="217"/>
      <c r="U2634" s="765"/>
      <c r="V2634" s="765"/>
      <c r="W2634" s="765"/>
      <c r="X2634" s="765"/>
      <c r="Y2634" s="765"/>
      <c r="Z2634" s="765"/>
      <c r="AA2634" s="765"/>
      <c r="AB2634" s="765"/>
      <c r="AC2634" s="765"/>
      <c r="AD2634" s="765"/>
      <c r="AE2634" s="765"/>
      <c r="AF2634" s="765"/>
      <c r="AG2634" s="765"/>
      <c r="AH2634" s="765"/>
      <c r="AI2634" s="765"/>
      <c r="AJ2634" s="765"/>
      <c r="AK2634" s="765"/>
      <c r="AL2634" s="765"/>
      <c r="AM2634" s="765"/>
      <c r="AN2634" s="765"/>
      <c r="AO2634" s="765"/>
      <c r="AP2634" s="765"/>
      <c r="AQ2634" s="765"/>
      <c r="BC2634" s="962"/>
      <c r="BD2634" s="824"/>
    </row>
    <row r="2635" s="695" customFormat="1" customHeight="1" spans="1:59">
      <c r="A2635" s="513"/>
      <c r="B2635" s="213"/>
      <c r="C2635" s="1198"/>
      <c r="D2635" s="409"/>
      <c r="E2635" s="952"/>
      <c r="F2635" s="1157"/>
      <c r="G2635" s="388"/>
      <c r="H2635" s="388"/>
      <c r="I2635" s="991"/>
      <c r="J2635" s="388"/>
      <c r="K2635" s="662"/>
      <c r="L2635" s="217"/>
      <c r="M2635" s="217"/>
      <c r="N2635" s="217"/>
      <c r="O2635" s="217"/>
      <c r="P2635" s="217"/>
      <c r="Q2635" s="217"/>
      <c r="R2635" s="217"/>
      <c r="S2635" s="217"/>
      <c r="T2635" s="217"/>
      <c r="U2635" s="765"/>
      <c r="V2635" s="765"/>
      <c r="W2635" s="765"/>
      <c r="X2635" s="765"/>
      <c r="Y2635" s="765"/>
      <c r="Z2635" s="765"/>
      <c r="AA2635" s="765"/>
      <c r="AB2635" s="765"/>
      <c r="AC2635" s="765"/>
      <c r="AD2635" s="765"/>
      <c r="AE2635" s="765"/>
      <c r="AF2635" s="765"/>
      <c r="AG2635" s="765"/>
      <c r="AH2635" s="765"/>
      <c r="AI2635" s="765"/>
      <c r="AJ2635" s="765"/>
      <c r="AK2635" s="765"/>
      <c r="AL2635" s="765"/>
      <c r="AM2635" s="765"/>
      <c r="AN2635" s="765"/>
      <c r="AO2635" s="765"/>
      <c r="AP2635" s="765"/>
      <c r="AQ2635" s="765"/>
      <c r="BC2635" s="962"/>
      <c r="BD2635" s="824"/>
    </row>
    <row r="2636" s="695" customFormat="1" customHeight="1" spans="1:59">
      <c r="A2636" s="513"/>
      <c r="B2636" s="213"/>
      <c r="C2636" s="1198"/>
      <c r="D2636" s="409"/>
      <c r="E2636" s="952"/>
      <c r="F2636" s="1157"/>
      <c r="G2636" s="388"/>
      <c r="H2636" s="388"/>
      <c r="I2636" s="991"/>
      <c r="J2636" s="388"/>
      <c r="K2636" s="662"/>
      <c r="L2636" s="217"/>
      <c r="M2636" s="217"/>
      <c r="N2636" s="217"/>
      <c r="O2636" s="217"/>
      <c r="P2636" s="217"/>
      <c r="Q2636" s="217"/>
      <c r="R2636" s="217"/>
      <c r="S2636" s="688"/>
      <c r="T2636" s="489"/>
      <c r="U2636" s="765"/>
      <c r="V2636" s="765"/>
      <c r="W2636" s="765"/>
      <c r="X2636" s="765"/>
      <c r="Y2636" s="765"/>
      <c r="Z2636" s="765"/>
      <c r="AA2636" s="765"/>
      <c r="AB2636" s="765"/>
      <c r="AC2636" s="765"/>
      <c r="AD2636" s="765"/>
      <c r="AE2636" s="765"/>
      <c r="AF2636" s="765"/>
      <c r="AG2636" s="765"/>
      <c r="AH2636" s="765"/>
      <c r="AI2636" s="765"/>
      <c r="AJ2636" s="765"/>
      <c r="AK2636" s="765"/>
      <c r="AL2636" s="765"/>
      <c r="AM2636" s="765"/>
      <c r="AN2636" s="765"/>
      <c r="AO2636" s="765"/>
      <c r="AP2636" s="765"/>
      <c r="AQ2636" s="765"/>
      <c r="BC2636" s="962"/>
      <c r="BD2636" s="824"/>
    </row>
    <row r="2637" s="695" customFormat="1" customHeight="1" spans="1:59">
      <c r="A2637" s="513"/>
      <c r="B2637" s="213"/>
      <c r="C2637" s="1198"/>
      <c r="D2637" s="409"/>
      <c r="E2637" s="952"/>
      <c r="F2637" s="1157"/>
      <c r="G2637" s="388"/>
      <c r="H2637" s="388"/>
      <c r="I2637" s="991"/>
      <c r="J2637" s="388"/>
      <c r="K2637" s="662"/>
      <c r="L2637" s="388"/>
      <c r="M2637" s="388"/>
      <c r="N2637" s="217"/>
      <c r="O2637" s="215"/>
      <c r="P2637" s="388"/>
      <c r="Q2637" s="388"/>
      <c r="R2637" s="215"/>
      <c r="S2637" s="1158"/>
      <c r="T2637" s="359"/>
      <c r="U2637" s="765"/>
      <c r="V2637" s="765"/>
      <c r="W2637" s="765"/>
      <c r="X2637" s="765"/>
      <c r="Y2637" s="765"/>
      <c r="Z2637" s="765"/>
      <c r="AA2637" s="765"/>
      <c r="AB2637" s="765"/>
      <c r="AC2637" s="765"/>
      <c r="AD2637" s="765"/>
      <c r="AE2637" s="765"/>
      <c r="AF2637" s="765"/>
      <c r="AG2637" s="765"/>
      <c r="AH2637" s="765"/>
      <c r="AI2637" s="765"/>
      <c r="AJ2637" s="765"/>
      <c r="AK2637" s="765"/>
      <c r="AL2637" s="765"/>
      <c r="AM2637" s="765"/>
      <c r="AN2637" s="765"/>
      <c r="AO2637" s="765"/>
      <c r="AP2637" s="765"/>
      <c r="AQ2637" s="765"/>
      <c r="BC2637" s="962"/>
      <c r="BD2637" s="824"/>
    </row>
    <row r="2638" s="695" customFormat="1" customHeight="1" spans="1:59">
      <c r="A2638" s="513"/>
      <c r="B2638" s="213"/>
      <c r="C2638" s="1198"/>
      <c r="D2638" s="409"/>
      <c r="E2638" s="952"/>
      <c r="F2638" s="1157"/>
      <c r="G2638" s="388"/>
      <c r="H2638" s="388"/>
      <c r="I2638" s="991"/>
      <c r="J2638" s="388"/>
      <c r="K2638" s="662"/>
      <c r="L2638" s="388"/>
      <c r="M2638" s="388"/>
      <c r="N2638" s="217"/>
      <c r="O2638" s="215"/>
      <c r="P2638" s="388"/>
      <c r="Q2638" s="388"/>
      <c r="R2638" s="215"/>
      <c r="S2638" s="1158"/>
      <c r="T2638" s="359"/>
      <c r="U2638" s="765"/>
      <c r="V2638" s="765"/>
      <c r="W2638" s="765"/>
      <c r="X2638" s="765"/>
      <c r="Y2638" s="765"/>
      <c r="Z2638" s="765"/>
      <c r="AA2638" s="765"/>
      <c r="AB2638" s="765"/>
      <c r="AC2638" s="765"/>
      <c r="AD2638" s="765"/>
      <c r="AE2638" s="765"/>
      <c r="AF2638" s="765"/>
      <c r="AG2638" s="765"/>
      <c r="AH2638" s="765"/>
      <c r="AI2638" s="765"/>
      <c r="AJ2638" s="765"/>
      <c r="AK2638" s="765"/>
      <c r="AL2638" s="765"/>
      <c r="AM2638" s="765"/>
      <c r="AN2638" s="765"/>
      <c r="AO2638" s="765"/>
      <c r="AP2638" s="765"/>
      <c r="AQ2638" s="765"/>
      <c r="BC2638" s="962"/>
      <c r="BD2638" s="824"/>
    </row>
    <row r="2639" s="695" customFormat="1" customHeight="1" spans="1:59">
      <c r="A2639" s="513"/>
      <c r="B2639" s="213"/>
      <c r="C2639" s="1198"/>
      <c r="D2639" s="409"/>
      <c r="E2639" s="952"/>
      <c r="F2639" s="1157"/>
      <c r="G2639" s="388"/>
      <c r="H2639" s="388"/>
      <c r="I2639" s="991"/>
      <c r="J2639" s="388"/>
      <c r="K2639" s="662"/>
      <c r="L2639" s="388"/>
      <c r="M2639" s="388"/>
      <c r="N2639" s="217"/>
      <c r="O2639" s="215"/>
      <c r="P2639" s="388"/>
      <c r="Q2639" s="388"/>
      <c r="R2639" s="215"/>
      <c r="S2639" s="1158"/>
      <c r="T2639" s="359"/>
      <c r="U2639" s="765"/>
      <c r="V2639" s="765"/>
      <c r="W2639" s="765"/>
      <c r="X2639" s="765"/>
      <c r="Y2639" s="765"/>
      <c r="Z2639" s="765"/>
      <c r="AA2639" s="765"/>
      <c r="AB2639" s="765"/>
      <c r="AC2639" s="765"/>
      <c r="AD2639" s="765"/>
      <c r="AE2639" s="765"/>
      <c r="AF2639" s="765"/>
      <c r="AG2639" s="765"/>
      <c r="AH2639" s="765"/>
      <c r="AI2639" s="765"/>
      <c r="AJ2639" s="765"/>
      <c r="AK2639" s="765"/>
      <c r="AL2639" s="765"/>
      <c r="AM2639" s="765"/>
      <c r="AN2639" s="765"/>
      <c r="AO2639" s="765"/>
      <c r="AP2639" s="765"/>
      <c r="AQ2639" s="765"/>
      <c r="BC2639" s="962"/>
      <c r="BD2639" s="824"/>
    </row>
    <row r="2640" s="695" customFormat="1" customHeight="1" spans="1:59">
      <c r="A2640" s="513"/>
      <c r="B2640" s="213"/>
      <c r="C2640" s="1198"/>
      <c r="D2640" s="409"/>
      <c r="E2640" s="952"/>
      <c r="F2640" s="1157"/>
      <c r="G2640" s="388"/>
      <c r="H2640" s="388"/>
      <c r="I2640" s="991"/>
      <c r="J2640" s="388"/>
      <c r="K2640" s="662"/>
      <c r="L2640" s="388"/>
      <c r="M2640" s="388"/>
      <c r="N2640" s="217"/>
      <c r="O2640" s="215"/>
      <c r="P2640" s="388"/>
      <c r="Q2640" s="388"/>
      <c r="R2640" s="215"/>
      <c r="S2640" s="1158"/>
      <c r="T2640" s="359"/>
      <c r="U2640" s="765"/>
      <c r="V2640" s="765"/>
      <c r="W2640" s="765"/>
      <c r="X2640" s="765"/>
      <c r="Y2640" s="765"/>
      <c r="Z2640" s="765"/>
      <c r="AA2640" s="765"/>
      <c r="AB2640" s="765"/>
      <c r="AC2640" s="765"/>
      <c r="AD2640" s="765"/>
      <c r="AE2640" s="765"/>
      <c r="AF2640" s="765"/>
      <c r="AG2640" s="765"/>
      <c r="AH2640" s="765"/>
      <c r="AI2640" s="765"/>
      <c r="AJ2640" s="765"/>
      <c r="AK2640" s="765"/>
      <c r="AL2640" s="765"/>
      <c r="AM2640" s="765"/>
      <c r="AN2640" s="765"/>
      <c r="AO2640" s="765"/>
      <c r="AP2640" s="765"/>
      <c r="AQ2640" s="765"/>
      <c r="BC2640" s="962"/>
      <c r="BD2640" s="824"/>
      <c r="BE2640" s="1119"/>
      <c r="BF2640" s="1119"/>
      <c r="BG2640" s="1119"/>
    </row>
    <row r="2641" s="1119" customFormat="1" customHeight="1" spans="1:59">
      <c r="A2641" s="1201">
        <v>46295</v>
      </c>
      <c r="B2641" s="1167" t="s">
        <v>659</v>
      </c>
      <c r="C2641" s="1228"/>
      <c r="D2641" s="1169"/>
      <c r="E2641" s="626"/>
      <c r="F2641" s="1170">
        <f>SUBTOTAL(9,F2273:F2640)</f>
        <v>0</v>
      </c>
      <c r="G2641" s="1144"/>
      <c r="H2641" s="1144">
        <f>SUBTOTAL(9,H2273:H2640)</f>
        <v>0</v>
      </c>
      <c r="I2641" s="1171"/>
      <c r="J2641" s="1144">
        <f t="shared" ref="J2641:R2641" si="61">SUBTOTAL(9,J2273:J2640)</f>
        <v>0</v>
      </c>
      <c r="K2641" s="1172">
        <f t="shared" si="61"/>
        <v>0</v>
      </c>
      <c r="L2641" s="1144">
        <f t="shared" si="61"/>
        <v>0</v>
      </c>
      <c r="M2641" s="1144">
        <f t="shared" si="61"/>
        <v>0</v>
      </c>
      <c r="N2641" s="1144">
        <f t="shared" si="61"/>
        <v>0</v>
      </c>
      <c r="O2641" s="1144">
        <f t="shared" si="61"/>
        <v>0</v>
      </c>
      <c r="P2641" s="1144">
        <f t="shared" si="61"/>
        <v>0</v>
      </c>
      <c r="Q2641" s="1144">
        <f t="shared" si="61"/>
        <v>0</v>
      </c>
      <c r="R2641" s="1144">
        <f t="shared" si="61"/>
        <v>0</v>
      </c>
      <c r="S2641" s="1210"/>
      <c r="T2641" s="1197">
        <f>ROUND(J2641-L2641-R2641,2)</f>
        <v>0</v>
      </c>
      <c r="BC2641" s="962"/>
      <c r="BD2641" s="824"/>
      <c r="BE2641" s="695"/>
      <c r="BF2641" s="695"/>
      <c r="BG2641" s="695"/>
    </row>
    <row r="2642" s="695" customFormat="1" customHeight="1" spans="1:59">
      <c r="A2642" s="513"/>
      <c r="B2642" s="799"/>
      <c r="C2642" s="799"/>
      <c r="D2642" s="409"/>
      <c r="E2642" s="952"/>
      <c r="F2642" s="1007"/>
      <c r="G2642" s="217"/>
      <c r="H2642" s="217"/>
      <c r="I2642" s="915"/>
      <c r="J2642" s="489"/>
      <c r="K2642" s="662"/>
      <c r="L2642" s="217"/>
      <c r="M2642" s="217"/>
      <c r="N2642" s="217"/>
      <c r="O2642" s="217"/>
      <c r="P2642" s="217"/>
      <c r="Q2642" s="217"/>
      <c r="R2642" s="217"/>
      <c r="S2642" s="688"/>
      <c r="T2642" s="666"/>
      <c r="U2642" s="765"/>
      <c r="V2642" s="765"/>
      <c r="W2642" s="765"/>
      <c r="X2642" s="765"/>
      <c r="Y2642" s="765"/>
      <c r="Z2642" s="765"/>
      <c r="AA2642" s="765"/>
      <c r="AB2642" s="765"/>
      <c r="AC2642" s="765"/>
      <c r="AD2642" s="765"/>
      <c r="AE2642" s="765"/>
      <c r="AF2642" s="765"/>
      <c r="AG2642" s="765"/>
      <c r="AH2642" s="765"/>
      <c r="AI2642" s="765"/>
      <c r="AJ2642" s="765"/>
      <c r="AK2642" s="765"/>
      <c r="AL2642" s="765"/>
      <c r="AM2642" s="765"/>
      <c r="AN2642" s="765"/>
      <c r="AO2642" s="765"/>
      <c r="AP2642" s="765"/>
      <c r="AQ2642" s="765"/>
      <c r="BC2642" s="962"/>
      <c r="BD2642" s="824"/>
    </row>
    <row r="2643" s="695" customFormat="1" customHeight="1" spans="1:59">
      <c r="A2643" s="513"/>
      <c r="B2643" s="799"/>
      <c r="C2643" s="799"/>
      <c r="D2643" s="409"/>
      <c r="E2643" s="952"/>
      <c r="F2643" s="1007"/>
      <c r="G2643" s="217"/>
      <c r="H2643" s="388"/>
      <c r="I2643" s="991"/>
      <c r="J2643" s="388"/>
      <c r="K2643" s="662"/>
      <c r="L2643" s="217"/>
      <c r="M2643" s="217"/>
      <c r="N2643" s="217"/>
      <c r="O2643" s="217"/>
      <c r="P2643" s="217"/>
      <c r="Q2643" s="217"/>
      <c r="R2643" s="217"/>
      <c r="S2643" s="688"/>
      <c r="T2643" s="679"/>
      <c r="U2643" s="765"/>
      <c r="V2643" s="765"/>
      <c r="W2643" s="765"/>
      <c r="X2643" s="765"/>
      <c r="Y2643" s="765"/>
      <c r="Z2643" s="765"/>
      <c r="AA2643" s="765"/>
      <c r="AB2643" s="765"/>
      <c r="AC2643" s="765"/>
      <c r="AD2643" s="765"/>
      <c r="AE2643" s="765"/>
      <c r="AF2643" s="765"/>
      <c r="AG2643" s="765"/>
      <c r="AH2643" s="765"/>
      <c r="AI2643" s="765"/>
      <c r="AJ2643" s="765"/>
      <c r="AK2643" s="765"/>
      <c r="AL2643" s="765"/>
      <c r="AM2643" s="765"/>
      <c r="AN2643" s="765"/>
      <c r="AO2643" s="765"/>
      <c r="AP2643" s="765"/>
      <c r="AQ2643" s="765"/>
      <c r="BC2643" s="962"/>
      <c r="BD2643" s="824"/>
    </row>
    <row r="2644" s="695" customFormat="1" customHeight="1" spans="1:59">
      <c r="A2644" s="513"/>
      <c r="B2644" s="799"/>
      <c r="C2644" s="799"/>
      <c r="D2644" s="409"/>
      <c r="E2644" s="952"/>
      <c r="F2644" s="1007"/>
      <c r="G2644" s="217"/>
      <c r="H2644" s="217"/>
      <c r="I2644" s="915"/>
      <c r="J2644" s="489"/>
      <c r="K2644" s="662"/>
      <c r="L2644" s="217"/>
      <c r="M2644" s="217"/>
      <c r="N2644" s="217"/>
      <c r="O2644" s="217"/>
      <c r="P2644" s="217"/>
      <c r="Q2644" s="217"/>
      <c r="R2644" s="217"/>
      <c r="S2644" s="688"/>
      <c r="T2644" s="394"/>
      <c r="U2644" s="765"/>
      <c r="V2644" s="765"/>
      <c r="W2644" s="765"/>
      <c r="X2644" s="765"/>
      <c r="Y2644" s="765"/>
      <c r="Z2644" s="765"/>
      <c r="AA2644" s="765"/>
      <c r="AB2644" s="765"/>
      <c r="AC2644" s="765"/>
      <c r="AD2644" s="765"/>
      <c r="AE2644" s="765"/>
      <c r="AF2644" s="765"/>
      <c r="AG2644" s="765"/>
      <c r="AH2644" s="765"/>
      <c r="AI2644" s="765"/>
      <c r="AJ2644" s="765"/>
      <c r="AK2644" s="765"/>
      <c r="AL2644" s="765"/>
      <c r="AM2644" s="765"/>
      <c r="AN2644" s="765"/>
      <c r="AO2644" s="765"/>
      <c r="AP2644" s="765"/>
      <c r="AQ2644" s="765"/>
      <c r="BC2644" s="962"/>
      <c r="BD2644" s="824"/>
    </row>
    <row r="2645" s="695" customFormat="1" customHeight="1" spans="1:59">
      <c r="A2645" s="513"/>
      <c r="B2645" s="799"/>
      <c r="C2645" s="799"/>
      <c r="D2645" s="409"/>
      <c r="E2645" s="952"/>
      <c r="F2645" s="1007"/>
      <c r="G2645" s="217"/>
      <c r="H2645" s="388"/>
      <c r="I2645" s="991"/>
      <c r="J2645" s="388"/>
      <c r="K2645" s="662"/>
      <c r="L2645" s="217"/>
      <c r="M2645" s="217"/>
      <c r="N2645" s="217"/>
      <c r="O2645" s="217"/>
      <c r="P2645" s="217"/>
      <c r="Q2645" s="217"/>
      <c r="R2645" s="217"/>
      <c r="S2645" s="688"/>
      <c r="T2645" s="394"/>
      <c r="U2645" s="765"/>
      <c r="V2645" s="765"/>
      <c r="W2645" s="765"/>
      <c r="X2645" s="765"/>
      <c r="Y2645" s="765"/>
      <c r="Z2645" s="765"/>
      <c r="AA2645" s="765"/>
      <c r="AB2645" s="765"/>
      <c r="AC2645" s="765"/>
      <c r="AD2645" s="765"/>
      <c r="AE2645" s="765"/>
      <c r="AF2645" s="765"/>
      <c r="AG2645" s="765"/>
      <c r="AH2645" s="765"/>
      <c r="AI2645" s="765"/>
      <c r="AJ2645" s="765"/>
      <c r="AK2645" s="765"/>
      <c r="AL2645" s="765"/>
      <c r="AM2645" s="765"/>
      <c r="AN2645" s="765"/>
      <c r="AO2645" s="765"/>
      <c r="AP2645" s="765"/>
      <c r="AQ2645" s="765"/>
      <c r="BC2645" s="962"/>
      <c r="BD2645" s="824"/>
    </row>
    <row r="2646" s="695" customFormat="1" customHeight="1" spans="1:59">
      <c r="A2646" s="513"/>
      <c r="B2646" s="799"/>
      <c r="C2646" s="799"/>
      <c r="D2646" s="409"/>
      <c r="E2646" s="952"/>
      <c r="F2646" s="1007"/>
      <c r="G2646" s="217"/>
      <c r="H2646" s="388"/>
      <c r="I2646" s="991"/>
      <c r="J2646" s="388"/>
      <c r="K2646" s="662"/>
      <c r="L2646" s="217"/>
      <c r="M2646" s="217"/>
      <c r="N2646" s="217"/>
      <c r="O2646" s="217"/>
      <c r="P2646" s="217"/>
      <c r="Q2646" s="217"/>
      <c r="R2646" s="217"/>
      <c r="S2646" s="688"/>
      <c r="T2646" s="394"/>
      <c r="U2646" s="765"/>
      <c r="V2646" s="765"/>
      <c r="W2646" s="765"/>
      <c r="X2646" s="765"/>
      <c r="Y2646" s="765"/>
      <c r="Z2646" s="765"/>
      <c r="AA2646" s="765"/>
      <c r="AB2646" s="765"/>
      <c r="AC2646" s="765"/>
      <c r="AD2646" s="765"/>
      <c r="AE2646" s="765"/>
      <c r="AF2646" s="765"/>
      <c r="AG2646" s="765"/>
      <c r="AH2646" s="765"/>
      <c r="AI2646" s="765"/>
      <c r="AJ2646" s="765"/>
      <c r="AK2646" s="765"/>
      <c r="AL2646" s="765"/>
      <c r="AM2646" s="765"/>
      <c r="AN2646" s="765"/>
      <c r="AO2646" s="765"/>
      <c r="AP2646" s="765"/>
      <c r="AQ2646" s="765"/>
      <c r="BC2646" s="962"/>
      <c r="BD2646" s="824"/>
    </row>
    <row r="2647" s="695" customFormat="1" customHeight="1" spans="1:59">
      <c r="A2647" s="513"/>
      <c r="B2647" s="799"/>
      <c r="C2647" s="799"/>
      <c r="D2647" s="409"/>
      <c r="E2647" s="952"/>
      <c r="F2647" s="1007"/>
      <c r="G2647" s="217"/>
      <c r="H2647" s="388"/>
      <c r="I2647" s="991"/>
      <c r="J2647" s="388"/>
      <c r="K2647" s="662"/>
      <c r="L2647" s="217"/>
      <c r="M2647" s="217"/>
      <c r="N2647" s="217"/>
      <c r="O2647" s="217"/>
      <c r="P2647" s="217"/>
      <c r="Q2647" s="217"/>
      <c r="R2647" s="217"/>
      <c r="S2647" s="688"/>
      <c r="T2647" s="394"/>
      <c r="U2647" s="765"/>
      <c r="V2647" s="765"/>
      <c r="W2647" s="765"/>
      <c r="X2647" s="765"/>
      <c r="Y2647" s="765"/>
      <c r="Z2647" s="765"/>
      <c r="AA2647" s="765"/>
      <c r="AB2647" s="765"/>
      <c r="AC2647" s="765"/>
      <c r="AD2647" s="765"/>
      <c r="AE2647" s="765"/>
      <c r="AF2647" s="765"/>
      <c r="AG2647" s="765"/>
      <c r="AH2647" s="765"/>
      <c r="AI2647" s="765"/>
      <c r="AJ2647" s="765"/>
      <c r="AK2647" s="765"/>
      <c r="AL2647" s="765"/>
      <c r="AM2647" s="765"/>
      <c r="AN2647" s="765"/>
      <c r="AO2647" s="765"/>
      <c r="AP2647" s="765"/>
      <c r="AQ2647" s="765"/>
      <c r="BC2647" s="962"/>
      <c r="BD2647" s="824"/>
    </row>
    <row r="2648" s="695" customFormat="1" customHeight="1" spans="1:59">
      <c r="A2648" s="513"/>
      <c r="B2648" s="799"/>
      <c r="C2648" s="799"/>
      <c r="D2648" s="409"/>
      <c r="E2648" s="952"/>
      <c r="F2648" s="1007"/>
      <c r="G2648" s="217"/>
      <c r="H2648" s="388"/>
      <c r="I2648" s="991"/>
      <c r="J2648" s="388"/>
      <c r="K2648" s="662"/>
      <c r="L2648" s="217"/>
      <c r="M2648" s="217"/>
      <c r="N2648" s="217"/>
      <c r="O2648" s="217"/>
      <c r="P2648" s="217"/>
      <c r="Q2648" s="217"/>
      <c r="R2648" s="217"/>
      <c r="S2648" s="688"/>
      <c r="T2648" s="394"/>
      <c r="U2648" s="765"/>
      <c r="V2648" s="765"/>
      <c r="W2648" s="765"/>
      <c r="X2648" s="765"/>
      <c r="Y2648" s="765"/>
      <c r="Z2648" s="765"/>
      <c r="AA2648" s="765"/>
      <c r="AB2648" s="765"/>
      <c r="AC2648" s="765"/>
      <c r="AD2648" s="765"/>
      <c r="AE2648" s="765"/>
      <c r="AF2648" s="765"/>
      <c r="AG2648" s="765"/>
      <c r="AH2648" s="765"/>
      <c r="AI2648" s="765"/>
      <c r="AJ2648" s="765"/>
      <c r="AK2648" s="765"/>
      <c r="AL2648" s="765"/>
      <c r="AM2648" s="765"/>
      <c r="AN2648" s="765"/>
      <c r="AO2648" s="765"/>
      <c r="AP2648" s="765"/>
      <c r="AQ2648" s="765"/>
      <c r="BC2648" s="962"/>
      <c r="BD2648" s="824"/>
    </row>
    <row r="2649" s="695" customFormat="1" customHeight="1" spans="1:59">
      <c r="A2649" s="513"/>
      <c r="B2649" s="799"/>
      <c r="C2649" s="799"/>
      <c r="D2649" s="409"/>
      <c r="E2649" s="952"/>
      <c r="F2649" s="1007"/>
      <c r="G2649" s="217"/>
      <c r="H2649" s="388"/>
      <c r="I2649" s="991"/>
      <c r="J2649" s="388"/>
      <c r="K2649" s="662"/>
      <c r="L2649" s="217"/>
      <c r="M2649" s="217"/>
      <c r="N2649" s="217"/>
      <c r="O2649" s="217"/>
      <c r="P2649" s="217"/>
      <c r="Q2649" s="217"/>
      <c r="R2649" s="217"/>
      <c r="S2649" s="688"/>
      <c r="T2649" s="394"/>
      <c r="U2649" s="765"/>
      <c r="V2649" s="765"/>
      <c r="W2649" s="765"/>
      <c r="X2649" s="765"/>
      <c r="Y2649" s="765"/>
      <c r="Z2649" s="765"/>
      <c r="AA2649" s="765"/>
      <c r="AB2649" s="765"/>
      <c r="AC2649" s="765"/>
      <c r="AD2649" s="765"/>
      <c r="AE2649" s="765"/>
      <c r="AF2649" s="765"/>
      <c r="AG2649" s="765"/>
      <c r="AH2649" s="765"/>
      <c r="AI2649" s="765"/>
      <c r="AJ2649" s="765"/>
      <c r="AK2649" s="765"/>
      <c r="AL2649" s="765"/>
      <c r="AM2649" s="765"/>
      <c r="AN2649" s="765"/>
      <c r="AO2649" s="765"/>
      <c r="AP2649" s="765"/>
      <c r="AQ2649" s="765"/>
      <c r="BC2649" s="962"/>
      <c r="BD2649" s="824"/>
    </row>
    <row r="2650" s="695" customFormat="1" customHeight="1" spans="1:59">
      <c r="A2650" s="513"/>
      <c r="B2650" s="799"/>
      <c r="C2650" s="799"/>
      <c r="D2650" s="409"/>
      <c r="E2650" s="952"/>
      <c r="F2650" s="1007"/>
      <c r="G2650" s="217"/>
      <c r="H2650" s="388"/>
      <c r="I2650" s="991"/>
      <c r="J2650" s="388"/>
      <c r="K2650" s="662"/>
      <c r="L2650" s="217"/>
      <c r="M2650" s="217"/>
      <c r="N2650" s="217"/>
      <c r="O2650" s="217"/>
      <c r="P2650" s="217"/>
      <c r="Q2650" s="217"/>
      <c r="R2650" s="217"/>
      <c r="S2650" s="688"/>
      <c r="T2650" s="394"/>
      <c r="U2650" s="765"/>
      <c r="V2650" s="765"/>
      <c r="W2650" s="765"/>
      <c r="X2650" s="765"/>
      <c r="Y2650" s="765"/>
      <c r="Z2650" s="765"/>
      <c r="AA2650" s="765"/>
      <c r="AB2650" s="765"/>
      <c r="AC2650" s="765"/>
      <c r="AD2650" s="765"/>
      <c r="AE2650" s="765"/>
      <c r="AF2650" s="765"/>
      <c r="AG2650" s="765"/>
      <c r="AH2650" s="765"/>
      <c r="AI2650" s="765"/>
      <c r="AJ2650" s="765"/>
      <c r="AK2650" s="765"/>
      <c r="AL2650" s="765"/>
      <c r="AM2650" s="765"/>
      <c r="AN2650" s="765"/>
      <c r="AO2650" s="765"/>
      <c r="AP2650" s="765"/>
      <c r="AQ2650" s="765"/>
      <c r="BC2650" s="962"/>
      <c r="BD2650" s="824"/>
    </row>
    <row r="2651" s="695" customFormat="1" customHeight="1" spans="1:59">
      <c r="A2651" s="513"/>
      <c r="B2651" s="799"/>
      <c r="C2651" s="799"/>
      <c r="D2651" s="409"/>
      <c r="E2651" s="952"/>
      <c r="F2651" s="1007"/>
      <c r="G2651" s="217"/>
      <c r="H2651" s="388"/>
      <c r="I2651" s="991"/>
      <c r="J2651" s="388"/>
      <c r="K2651" s="662"/>
      <c r="L2651" s="217"/>
      <c r="M2651" s="217"/>
      <c r="N2651" s="217"/>
      <c r="O2651" s="217"/>
      <c r="P2651" s="217"/>
      <c r="Q2651" s="217"/>
      <c r="R2651" s="217"/>
      <c r="S2651" s="688"/>
      <c r="T2651" s="394"/>
      <c r="U2651" s="765"/>
      <c r="V2651" s="765"/>
      <c r="W2651" s="765"/>
      <c r="X2651" s="765"/>
      <c r="Y2651" s="765"/>
      <c r="Z2651" s="765"/>
      <c r="AA2651" s="765"/>
      <c r="AB2651" s="765"/>
      <c r="AC2651" s="765"/>
      <c r="AD2651" s="765"/>
      <c r="AE2651" s="765"/>
      <c r="AF2651" s="765"/>
      <c r="AG2651" s="765"/>
      <c r="AH2651" s="765"/>
      <c r="AI2651" s="765"/>
      <c r="AJ2651" s="765"/>
      <c r="AK2651" s="765"/>
      <c r="AL2651" s="765"/>
      <c r="AM2651" s="765"/>
      <c r="AN2651" s="765"/>
      <c r="AO2651" s="765"/>
      <c r="AP2651" s="765"/>
      <c r="AQ2651" s="765"/>
      <c r="BC2651" s="962"/>
      <c r="BD2651" s="824"/>
    </row>
    <row r="2652" s="695" customFormat="1" customHeight="1" spans="1:59">
      <c r="A2652" s="513"/>
      <c r="B2652" s="799"/>
      <c r="C2652" s="799"/>
      <c r="D2652" s="409"/>
      <c r="E2652" s="952"/>
      <c r="F2652" s="1007"/>
      <c r="G2652" s="217"/>
      <c r="H2652" s="388"/>
      <c r="I2652" s="991"/>
      <c r="J2652" s="388"/>
      <c r="K2652" s="662"/>
      <c r="L2652" s="217"/>
      <c r="M2652" s="217"/>
      <c r="N2652" s="217"/>
      <c r="O2652" s="217"/>
      <c r="P2652" s="217"/>
      <c r="Q2652" s="217"/>
      <c r="R2652" s="217"/>
      <c r="S2652" s="688"/>
      <c r="T2652" s="394"/>
      <c r="U2652" s="765"/>
      <c r="V2652" s="765"/>
      <c r="W2652" s="765"/>
      <c r="X2652" s="765"/>
      <c r="Y2652" s="765"/>
      <c r="Z2652" s="765"/>
      <c r="AA2652" s="765"/>
      <c r="AB2652" s="765"/>
      <c r="AC2652" s="765"/>
      <c r="AD2652" s="765"/>
      <c r="AE2652" s="765"/>
      <c r="AF2652" s="765"/>
      <c r="AG2652" s="765"/>
      <c r="AH2652" s="765"/>
      <c r="AI2652" s="765"/>
      <c r="AJ2652" s="765"/>
      <c r="AK2652" s="765"/>
      <c r="AL2652" s="765"/>
      <c r="AM2652" s="765"/>
      <c r="AN2652" s="765"/>
      <c r="AO2652" s="765"/>
      <c r="AP2652" s="765"/>
      <c r="AQ2652" s="765"/>
      <c r="BC2652" s="962"/>
      <c r="BD2652" s="824"/>
    </row>
    <row r="2653" s="695" customFormat="1" customHeight="1" spans="1:59">
      <c r="A2653" s="513"/>
      <c r="B2653" s="799"/>
      <c r="C2653" s="799"/>
      <c r="D2653" s="409"/>
      <c r="E2653" s="952"/>
      <c r="F2653" s="1007"/>
      <c r="G2653" s="217"/>
      <c r="H2653" s="388"/>
      <c r="I2653" s="991"/>
      <c r="J2653" s="388"/>
      <c r="K2653" s="662"/>
      <c r="L2653" s="217"/>
      <c r="M2653" s="217"/>
      <c r="N2653" s="217"/>
      <c r="O2653" s="217"/>
      <c r="P2653" s="217"/>
      <c r="Q2653" s="217"/>
      <c r="R2653" s="217"/>
      <c r="S2653" s="688"/>
      <c r="T2653" s="394"/>
      <c r="U2653" s="765"/>
      <c r="V2653" s="765"/>
      <c r="W2653" s="765"/>
      <c r="X2653" s="765"/>
      <c r="Y2653" s="765"/>
      <c r="Z2653" s="765"/>
      <c r="AA2653" s="765"/>
      <c r="AB2653" s="765"/>
      <c r="AC2653" s="765"/>
      <c r="AD2653" s="765"/>
      <c r="AE2653" s="765"/>
      <c r="AF2653" s="765"/>
      <c r="AG2653" s="765"/>
      <c r="AH2653" s="765"/>
      <c r="AI2653" s="765"/>
      <c r="AJ2653" s="765"/>
      <c r="AK2653" s="765"/>
      <c r="AL2653" s="765"/>
      <c r="AM2653" s="765"/>
      <c r="AN2653" s="765"/>
      <c r="AO2653" s="765"/>
      <c r="AP2653" s="765"/>
      <c r="AQ2653" s="765"/>
      <c r="BC2653" s="962"/>
      <c r="BD2653" s="824"/>
    </row>
    <row r="2654" s="695" customFormat="1" customHeight="1" spans="1:59">
      <c r="A2654" s="513"/>
      <c r="B2654" s="799"/>
      <c r="C2654" s="799"/>
      <c r="D2654" s="409"/>
      <c r="E2654" s="952"/>
      <c r="F2654" s="1007"/>
      <c r="G2654" s="217"/>
      <c r="H2654" s="388"/>
      <c r="I2654" s="991"/>
      <c r="J2654" s="388"/>
      <c r="K2654" s="662"/>
      <c r="L2654" s="217"/>
      <c r="M2654" s="217"/>
      <c r="N2654" s="217"/>
      <c r="O2654" s="217"/>
      <c r="P2654" s="217"/>
      <c r="Q2654" s="217"/>
      <c r="R2654" s="217"/>
      <c r="S2654" s="688"/>
      <c r="T2654" s="394"/>
      <c r="U2654" s="765"/>
      <c r="V2654" s="765"/>
      <c r="W2654" s="765"/>
      <c r="X2654" s="765"/>
      <c r="Y2654" s="765"/>
      <c r="Z2654" s="765"/>
      <c r="AA2654" s="765"/>
      <c r="AB2654" s="765"/>
      <c r="AC2654" s="765"/>
      <c r="AD2654" s="765"/>
      <c r="AE2654" s="765"/>
      <c r="AF2654" s="765"/>
      <c r="AG2654" s="765"/>
      <c r="AH2654" s="765"/>
      <c r="AI2654" s="765"/>
      <c r="AJ2654" s="765"/>
      <c r="AK2654" s="765"/>
      <c r="AL2654" s="765"/>
      <c r="AM2654" s="765"/>
      <c r="AN2654" s="765"/>
      <c r="AO2654" s="765"/>
      <c r="AP2654" s="765"/>
      <c r="AQ2654" s="765"/>
      <c r="BC2654" s="962"/>
      <c r="BD2654" s="824"/>
    </row>
    <row r="2655" s="695" customFormat="1" customHeight="1" spans="1:59">
      <c r="A2655" s="513"/>
      <c r="B2655" s="799"/>
      <c r="C2655" s="799"/>
      <c r="D2655" s="409"/>
      <c r="E2655" s="952"/>
      <c r="F2655" s="1007"/>
      <c r="G2655" s="217"/>
      <c r="H2655" s="388"/>
      <c r="I2655" s="991"/>
      <c r="J2655" s="388"/>
      <c r="K2655" s="662"/>
      <c r="L2655" s="217"/>
      <c r="M2655" s="217"/>
      <c r="N2655" s="217"/>
      <c r="O2655" s="217"/>
      <c r="P2655" s="217"/>
      <c r="Q2655" s="217"/>
      <c r="R2655" s="217"/>
      <c r="S2655" s="688"/>
      <c r="T2655" s="394"/>
      <c r="U2655" s="765"/>
      <c r="V2655" s="765"/>
      <c r="W2655" s="765"/>
      <c r="X2655" s="765"/>
      <c r="Y2655" s="765"/>
      <c r="Z2655" s="765"/>
      <c r="AA2655" s="765"/>
      <c r="AB2655" s="765"/>
      <c r="AC2655" s="765"/>
      <c r="AD2655" s="765"/>
      <c r="AE2655" s="765"/>
      <c r="AF2655" s="765"/>
      <c r="AG2655" s="765"/>
      <c r="AH2655" s="765"/>
      <c r="AI2655" s="765"/>
      <c r="AJ2655" s="765"/>
      <c r="AK2655" s="765"/>
      <c r="AL2655" s="765"/>
      <c r="AM2655" s="765"/>
      <c r="AN2655" s="765"/>
      <c r="AO2655" s="765"/>
      <c r="AP2655" s="765"/>
      <c r="AQ2655" s="765"/>
      <c r="BC2655" s="962"/>
      <c r="BD2655" s="824"/>
    </row>
    <row r="2656" s="695" customFormat="1" customHeight="1" spans="1:59">
      <c r="A2656" s="513"/>
      <c r="B2656" s="799"/>
      <c r="C2656" s="799"/>
      <c r="D2656" s="409"/>
      <c r="E2656" s="952"/>
      <c r="F2656" s="1007"/>
      <c r="G2656" s="217"/>
      <c r="H2656" s="388"/>
      <c r="I2656" s="991"/>
      <c r="J2656" s="388"/>
      <c r="K2656" s="662"/>
      <c r="L2656" s="217"/>
      <c r="M2656" s="217"/>
      <c r="N2656" s="217"/>
      <c r="O2656" s="217"/>
      <c r="P2656" s="217"/>
      <c r="Q2656" s="217"/>
      <c r="R2656" s="217"/>
      <c r="S2656" s="688"/>
      <c r="T2656" s="394"/>
      <c r="U2656" s="765"/>
      <c r="V2656" s="765"/>
      <c r="W2656" s="765"/>
      <c r="X2656" s="765"/>
      <c r="Y2656" s="765"/>
      <c r="Z2656" s="765"/>
      <c r="AA2656" s="765"/>
      <c r="AB2656" s="765"/>
      <c r="AC2656" s="765"/>
      <c r="AD2656" s="765"/>
      <c r="AE2656" s="765"/>
      <c r="AF2656" s="765"/>
      <c r="AG2656" s="765"/>
      <c r="AH2656" s="765"/>
      <c r="AI2656" s="765"/>
      <c r="AJ2656" s="765"/>
      <c r="AK2656" s="765"/>
      <c r="AL2656" s="765"/>
      <c r="AM2656" s="765"/>
      <c r="AN2656" s="765"/>
      <c r="AO2656" s="765"/>
      <c r="AP2656" s="765"/>
      <c r="AQ2656" s="765"/>
      <c r="BC2656" s="962"/>
      <c r="BD2656" s="824"/>
    </row>
    <row r="2657" s="695" customFormat="1" customHeight="1" spans="1:56">
      <c r="A2657" s="513"/>
      <c r="B2657" s="799"/>
      <c r="C2657" s="799"/>
      <c r="D2657" s="409"/>
      <c r="E2657" s="952"/>
      <c r="F2657" s="1007"/>
      <c r="G2657" s="217"/>
      <c r="H2657" s="388"/>
      <c r="I2657" s="991"/>
      <c r="J2657" s="388"/>
      <c r="K2657" s="662"/>
      <c r="L2657" s="217"/>
      <c r="M2657" s="217"/>
      <c r="N2657" s="217"/>
      <c r="O2657" s="217"/>
      <c r="P2657" s="217"/>
      <c r="Q2657" s="217"/>
      <c r="R2657" s="217"/>
      <c r="S2657" s="688"/>
      <c r="T2657" s="394"/>
      <c r="U2657" s="765"/>
      <c r="V2657" s="765"/>
      <c r="W2657" s="765"/>
      <c r="X2657" s="765"/>
      <c r="Y2657" s="765"/>
      <c r="Z2657" s="765"/>
      <c r="AA2657" s="765"/>
      <c r="AB2657" s="765"/>
      <c r="AC2657" s="765"/>
      <c r="AD2657" s="765"/>
      <c r="AE2657" s="765"/>
      <c r="AF2657" s="765"/>
      <c r="AG2657" s="765"/>
      <c r="AH2657" s="765"/>
      <c r="AI2657" s="765"/>
      <c r="AJ2657" s="765"/>
      <c r="AK2657" s="765"/>
      <c r="AL2657" s="765"/>
      <c r="AM2657" s="765"/>
      <c r="AN2657" s="765"/>
      <c r="AO2657" s="765"/>
      <c r="AP2657" s="765"/>
      <c r="AQ2657" s="765"/>
      <c r="BC2657" s="962"/>
      <c r="BD2657" s="824"/>
    </row>
    <row r="2658" s="695" customFormat="1" customHeight="1" spans="1:56">
      <c r="A2658" s="513"/>
      <c r="B2658" s="799"/>
      <c r="C2658" s="799"/>
      <c r="D2658" s="409"/>
      <c r="E2658" s="952"/>
      <c r="F2658" s="1007"/>
      <c r="G2658" s="217"/>
      <c r="H2658" s="388"/>
      <c r="I2658" s="991"/>
      <c r="J2658" s="388"/>
      <c r="K2658" s="662"/>
      <c r="L2658" s="217"/>
      <c r="M2658" s="217"/>
      <c r="N2658" s="217"/>
      <c r="O2658" s="217"/>
      <c r="P2658" s="217"/>
      <c r="Q2658" s="217"/>
      <c r="R2658" s="217"/>
      <c r="S2658" s="688"/>
      <c r="T2658" s="394"/>
      <c r="U2658" s="765"/>
      <c r="V2658" s="765"/>
      <c r="W2658" s="765"/>
      <c r="X2658" s="765"/>
      <c r="Y2658" s="765"/>
      <c r="Z2658" s="765"/>
      <c r="AA2658" s="765"/>
      <c r="AB2658" s="765"/>
      <c r="AC2658" s="765"/>
      <c r="AD2658" s="765"/>
      <c r="AE2658" s="765"/>
      <c r="AF2658" s="765"/>
      <c r="AG2658" s="765"/>
      <c r="AH2658" s="765"/>
      <c r="AI2658" s="765"/>
      <c r="AJ2658" s="765"/>
      <c r="AK2658" s="765"/>
      <c r="AL2658" s="765"/>
      <c r="AM2658" s="765"/>
      <c r="AN2658" s="765"/>
      <c r="AO2658" s="765"/>
      <c r="AP2658" s="765"/>
      <c r="AQ2658" s="765"/>
      <c r="BC2658" s="962"/>
      <c r="BD2658" s="824"/>
    </row>
    <row r="2659" s="695" customFormat="1" customHeight="1" spans="1:56">
      <c r="A2659" s="513"/>
      <c r="B2659" s="799"/>
      <c r="C2659" s="799"/>
      <c r="D2659" s="409"/>
      <c r="E2659" s="952"/>
      <c r="F2659" s="1007"/>
      <c r="G2659" s="217"/>
      <c r="H2659" s="388"/>
      <c r="I2659" s="991"/>
      <c r="J2659" s="388"/>
      <c r="K2659" s="662"/>
      <c r="L2659" s="217"/>
      <c r="M2659" s="217"/>
      <c r="N2659" s="217"/>
      <c r="O2659" s="217"/>
      <c r="P2659" s="217"/>
      <c r="Q2659" s="217"/>
      <c r="R2659" s="217"/>
      <c r="S2659" s="688"/>
      <c r="T2659" s="394"/>
      <c r="U2659" s="765"/>
      <c r="V2659" s="765"/>
      <c r="W2659" s="765"/>
      <c r="X2659" s="765"/>
      <c r="Y2659" s="765"/>
      <c r="Z2659" s="765"/>
      <c r="AA2659" s="765"/>
      <c r="AB2659" s="765"/>
      <c r="AC2659" s="765"/>
      <c r="AD2659" s="765"/>
      <c r="AE2659" s="765"/>
      <c r="AF2659" s="765"/>
      <c r="AG2659" s="765"/>
      <c r="AH2659" s="765"/>
      <c r="AI2659" s="765"/>
      <c r="AJ2659" s="765"/>
      <c r="AK2659" s="765"/>
      <c r="AL2659" s="765"/>
      <c r="AM2659" s="765"/>
      <c r="AN2659" s="765"/>
      <c r="AO2659" s="765"/>
      <c r="AP2659" s="765"/>
      <c r="AQ2659" s="765"/>
      <c r="BC2659" s="962"/>
      <c r="BD2659" s="824"/>
    </row>
    <row r="2660" s="695" customFormat="1" customHeight="1" spans="1:56">
      <c r="A2660" s="513"/>
      <c r="B2660" s="799"/>
      <c r="C2660" s="799"/>
      <c r="D2660" s="409"/>
      <c r="E2660" s="952"/>
      <c r="F2660" s="1007"/>
      <c r="G2660" s="217"/>
      <c r="H2660" s="388"/>
      <c r="I2660" s="991"/>
      <c r="J2660" s="388"/>
      <c r="K2660" s="662"/>
      <c r="L2660" s="217"/>
      <c r="M2660" s="217"/>
      <c r="N2660" s="217"/>
      <c r="O2660" s="217"/>
      <c r="P2660" s="217"/>
      <c r="Q2660" s="217"/>
      <c r="R2660" s="217"/>
      <c r="S2660" s="688"/>
      <c r="T2660" s="394"/>
      <c r="U2660" s="765"/>
      <c r="V2660" s="765"/>
      <c r="W2660" s="765"/>
      <c r="X2660" s="765"/>
      <c r="Y2660" s="765"/>
      <c r="Z2660" s="765"/>
      <c r="AA2660" s="765"/>
      <c r="AB2660" s="765"/>
      <c r="AC2660" s="765"/>
      <c r="AD2660" s="765"/>
      <c r="AE2660" s="765"/>
      <c r="AF2660" s="765"/>
      <c r="AG2660" s="765"/>
      <c r="AH2660" s="765"/>
      <c r="AI2660" s="765"/>
      <c r="AJ2660" s="765"/>
      <c r="AK2660" s="765"/>
      <c r="AL2660" s="765"/>
      <c r="AM2660" s="765"/>
      <c r="AN2660" s="765"/>
      <c r="AO2660" s="765"/>
      <c r="AP2660" s="765"/>
      <c r="AQ2660" s="765"/>
      <c r="BC2660" s="962"/>
      <c r="BD2660" s="824"/>
    </row>
    <row r="2661" s="695" customFormat="1" customHeight="1" spans="1:56">
      <c r="A2661" s="513"/>
      <c r="B2661" s="799"/>
      <c r="C2661" s="799"/>
      <c r="D2661" s="409"/>
      <c r="E2661" s="952"/>
      <c r="F2661" s="1007"/>
      <c r="G2661" s="217"/>
      <c r="H2661" s="388"/>
      <c r="I2661" s="991"/>
      <c r="J2661" s="388"/>
      <c r="K2661" s="662"/>
      <c r="L2661" s="217"/>
      <c r="M2661" s="217"/>
      <c r="N2661" s="217"/>
      <c r="O2661" s="217"/>
      <c r="P2661" s="217"/>
      <c r="Q2661" s="217"/>
      <c r="R2661" s="217"/>
      <c r="S2661" s="688"/>
      <c r="T2661" s="394"/>
      <c r="U2661" s="765"/>
      <c r="V2661" s="765"/>
      <c r="W2661" s="765"/>
      <c r="X2661" s="765"/>
      <c r="Y2661" s="765"/>
      <c r="Z2661" s="765"/>
      <c r="AA2661" s="765"/>
      <c r="AB2661" s="765"/>
      <c r="AC2661" s="765"/>
      <c r="AD2661" s="765"/>
      <c r="AE2661" s="765"/>
      <c r="AF2661" s="765"/>
      <c r="AG2661" s="765"/>
      <c r="AH2661" s="765"/>
      <c r="AI2661" s="765"/>
      <c r="AJ2661" s="765"/>
      <c r="AK2661" s="765"/>
      <c r="AL2661" s="765"/>
      <c r="AM2661" s="765"/>
      <c r="AN2661" s="765"/>
      <c r="AO2661" s="765"/>
      <c r="AP2661" s="765"/>
      <c r="AQ2661" s="765"/>
      <c r="BC2661" s="962"/>
      <c r="BD2661" s="824"/>
    </row>
    <row r="2662" s="695" customFormat="1" customHeight="1" spans="1:56">
      <c r="A2662" s="513"/>
      <c r="B2662" s="799"/>
      <c r="C2662" s="799"/>
      <c r="D2662" s="409"/>
      <c r="E2662" s="952"/>
      <c r="F2662" s="1007"/>
      <c r="G2662" s="217"/>
      <c r="H2662" s="388"/>
      <c r="I2662" s="991"/>
      <c r="J2662" s="388"/>
      <c r="K2662" s="662"/>
      <c r="L2662" s="217"/>
      <c r="M2662" s="217"/>
      <c r="N2662" s="217"/>
      <c r="O2662" s="217"/>
      <c r="P2662" s="217"/>
      <c r="Q2662" s="217"/>
      <c r="R2662" s="217"/>
      <c r="S2662" s="688"/>
      <c r="T2662" s="394"/>
      <c r="U2662" s="765"/>
      <c r="V2662" s="765"/>
      <c r="W2662" s="765"/>
      <c r="X2662" s="765"/>
      <c r="Y2662" s="765"/>
      <c r="Z2662" s="765"/>
      <c r="AA2662" s="765"/>
      <c r="AB2662" s="765"/>
      <c r="AC2662" s="765"/>
      <c r="AD2662" s="765"/>
      <c r="AE2662" s="765"/>
      <c r="AF2662" s="765"/>
      <c r="AG2662" s="765"/>
      <c r="AH2662" s="765"/>
      <c r="AI2662" s="765"/>
      <c r="AJ2662" s="765"/>
      <c r="AK2662" s="765"/>
      <c r="AL2662" s="765"/>
      <c r="AM2662" s="765"/>
      <c r="AN2662" s="765"/>
      <c r="AO2662" s="765"/>
      <c r="AP2662" s="765"/>
      <c r="AQ2662" s="765"/>
      <c r="BC2662" s="962"/>
      <c r="BD2662" s="824"/>
    </row>
    <row r="2663" s="695" customFormat="1" customHeight="1" spans="1:56">
      <c r="A2663" s="513"/>
      <c r="B2663" s="799"/>
      <c r="C2663" s="799"/>
      <c r="D2663" s="409"/>
      <c r="E2663" s="952"/>
      <c r="F2663" s="1007"/>
      <c r="G2663" s="217"/>
      <c r="H2663" s="388"/>
      <c r="I2663" s="991"/>
      <c r="J2663" s="388"/>
      <c r="K2663" s="662"/>
      <c r="L2663" s="217"/>
      <c r="M2663" s="217"/>
      <c r="N2663" s="217"/>
      <c r="O2663" s="217"/>
      <c r="P2663" s="217"/>
      <c r="Q2663" s="217"/>
      <c r="R2663" s="217"/>
      <c r="S2663" s="688"/>
      <c r="T2663" s="394"/>
      <c r="U2663" s="765"/>
      <c r="V2663" s="765"/>
      <c r="W2663" s="765"/>
      <c r="X2663" s="765"/>
      <c r="Y2663" s="765"/>
      <c r="Z2663" s="765"/>
      <c r="AA2663" s="765"/>
      <c r="AB2663" s="765"/>
      <c r="AC2663" s="765"/>
      <c r="AD2663" s="765"/>
      <c r="AE2663" s="765"/>
      <c r="AF2663" s="765"/>
      <c r="AG2663" s="765"/>
      <c r="AH2663" s="765"/>
      <c r="AI2663" s="765"/>
      <c r="AJ2663" s="765"/>
      <c r="AK2663" s="765"/>
      <c r="AL2663" s="765"/>
      <c r="AM2663" s="765"/>
      <c r="AN2663" s="765"/>
      <c r="AO2663" s="765"/>
      <c r="AP2663" s="765"/>
      <c r="AQ2663" s="765"/>
      <c r="BC2663" s="962"/>
      <c r="BD2663" s="824"/>
    </row>
    <row r="2664" s="695" customFormat="1" customHeight="1" spans="1:56">
      <c r="A2664" s="513"/>
      <c r="B2664" s="799"/>
      <c r="C2664" s="799"/>
      <c r="D2664" s="409"/>
      <c r="E2664" s="952"/>
      <c r="F2664" s="1007"/>
      <c r="G2664" s="217"/>
      <c r="H2664" s="388"/>
      <c r="I2664" s="991"/>
      <c r="J2664" s="388"/>
      <c r="K2664" s="662"/>
      <c r="L2664" s="217"/>
      <c r="M2664" s="217"/>
      <c r="N2664" s="217"/>
      <c r="O2664" s="217"/>
      <c r="P2664" s="217"/>
      <c r="Q2664" s="217"/>
      <c r="R2664" s="217"/>
      <c r="S2664" s="688"/>
      <c r="T2664" s="394"/>
      <c r="U2664" s="765"/>
      <c r="V2664" s="765"/>
      <c r="W2664" s="765"/>
      <c r="X2664" s="765"/>
      <c r="Y2664" s="765"/>
      <c r="Z2664" s="765"/>
      <c r="AA2664" s="765"/>
      <c r="AB2664" s="765"/>
      <c r="AC2664" s="765"/>
      <c r="AD2664" s="765"/>
      <c r="AE2664" s="765"/>
      <c r="AF2664" s="765"/>
      <c r="AG2664" s="765"/>
      <c r="AH2664" s="765"/>
      <c r="AI2664" s="765"/>
      <c r="AJ2664" s="765"/>
      <c r="AK2664" s="765"/>
      <c r="AL2664" s="765"/>
      <c r="AM2664" s="765"/>
      <c r="AN2664" s="765"/>
      <c r="AO2664" s="765"/>
      <c r="AP2664" s="765"/>
      <c r="AQ2664" s="765"/>
      <c r="BC2664" s="962"/>
      <c r="BD2664" s="824"/>
    </row>
    <row r="2665" s="695" customFormat="1" customHeight="1" spans="1:56">
      <c r="A2665" s="513"/>
      <c r="B2665" s="799"/>
      <c r="C2665" s="799"/>
      <c r="D2665" s="409"/>
      <c r="E2665" s="952"/>
      <c r="F2665" s="1007"/>
      <c r="G2665" s="217"/>
      <c r="H2665" s="388"/>
      <c r="I2665" s="991"/>
      <c r="J2665" s="388"/>
      <c r="K2665" s="662"/>
      <c r="L2665" s="217"/>
      <c r="M2665" s="217"/>
      <c r="N2665" s="217"/>
      <c r="O2665" s="217"/>
      <c r="P2665" s="217"/>
      <c r="Q2665" s="217"/>
      <c r="R2665" s="217"/>
      <c r="S2665" s="688"/>
      <c r="T2665" s="514"/>
      <c r="U2665" s="765"/>
      <c r="V2665" s="765"/>
      <c r="W2665" s="765"/>
      <c r="X2665" s="765"/>
      <c r="Y2665" s="765"/>
      <c r="Z2665" s="765"/>
      <c r="AA2665" s="765"/>
      <c r="AB2665" s="765"/>
      <c r="AC2665" s="765"/>
      <c r="AD2665" s="765"/>
      <c r="AE2665" s="765"/>
      <c r="AF2665" s="765"/>
      <c r="AG2665" s="765"/>
      <c r="AH2665" s="765"/>
      <c r="AI2665" s="765"/>
      <c r="AJ2665" s="765"/>
      <c r="AK2665" s="765"/>
      <c r="AL2665" s="765"/>
      <c r="AM2665" s="765"/>
      <c r="AN2665" s="765"/>
      <c r="AO2665" s="765"/>
      <c r="AP2665" s="765"/>
      <c r="AQ2665" s="765"/>
      <c r="BC2665" s="962"/>
      <c r="BD2665" s="824"/>
    </row>
    <row r="2666" s="695" customFormat="1" customHeight="1" spans="1:56">
      <c r="A2666" s="513"/>
      <c r="B2666" s="799"/>
      <c r="C2666" s="799"/>
      <c r="D2666" s="409"/>
      <c r="E2666" s="952"/>
      <c r="F2666" s="1007"/>
      <c r="G2666" s="217"/>
      <c r="H2666" s="388"/>
      <c r="I2666" s="991"/>
      <c r="J2666" s="388"/>
      <c r="K2666" s="662"/>
      <c r="L2666" s="217"/>
      <c r="M2666" s="217"/>
      <c r="N2666" s="217"/>
      <c r="O2666" s="217"/>
      <c r="P2666" s="217"/>
      <c r="Q2666" s="217"/>
      <c r="R2666" s="217"/>
      <c r="S2666" s="688"/>
      <c r="T2666" s="514"/>
      <c r="U2666" s="765"/>
      <c r="V2666" s="765"/>
      <c r="W2666" s="765"/>
      <c r="X2666" s="765"/>
      <c r="Y2666" s="765"/>
      <c r="Z2666" s="765"/>
      <c r="AA2666" s="765"/>
      <c r="AB2666" s="765"/>
      <c r="AC2666" s="765"/>
      <c r="AD2666" s="765"/>
      <c r="AE2666" s="765"/>
      <c r="AF2666" s="765"/>
      <c r="AG2666" s="765"/>
      <c r="AH2666" s="765"/>
      <c r="AI2666" s="765"/>
      <c r="AJ2666" s="765"/>
      <c r="AK2666" s="765"/>
      <c r="AL2666" s="765"/>
      <c r="AM2666" s="765"/>
      <c r="AN2666" s="765"/>
      <c r="AO2666" s="765"/>
      <c r="AP2666" s="765"/>
      <c r="AQ2666" s="765"/>
      <c r="BC2666" s="962"/>
      <c r="BD2666" s="824"/>
    </row>
    <row r="2667" s="695" customFormat="1" customHeight="1" spans="1:56">
      <c r="A2667" s="513"/>
      <c r="B2667" s="799"/>
      <c r="C2667" s="799"/>
      <c r="D2667" s="409"/>
      <c r="E2667" s="952"/>
      <c r="F2667" s="1007"/>
      <c r="G2667" s="217"/>
      <c r="H2667" s="388"/>
      <c r="I2667" s="991"/>
      <c r="J2667" s="388"/>
      <c r="K2667" s="662"/>
      <c r="L2667" s="217"/>
      <c r="M2667" s="217"/>
      <c r="N2667" s="217"/>
      <c r="O2667" s="217"/>
      <c r="P2667" s="217"/>
      <c r="Q2667" s="217"/>
      <c r="R2667" s="217"/>
      <c r="S2667" s="688"/>
      <c r="T2667" s="394"/>
      <c r="U2667" s="765"/>
      <c r="V2667" s="765"/>
      <c r="W2667" s="765"/>
      <c r="X2667" s="765"/>
      <c r="Y2667" s="765"/>
      <c r="Z2667" s="765"/>
      <c r="AA2667" s="765"/>
      <c r="AB2667" s="765"/>
      <c r="AC2667" s="765"/>
      <c r="AD2667" s="765"/>
      <c r="AE2667" s="765"/>
      <c r="AF2667" s="765"/>
      <c r="AG2667" s="765"/>
      <c r="AH2667" s="765"/>
      <c r="AI2667" s="765"/>
      <c r="AJ2667" s="765"/>
      <c r="AK2667" s="765"/>
      <c r="AL2667" s="765"/>
      <c r="AM2667" s="765"/>
      <c r="AN2667" s="765"/>
      <c r="AO2667" s="765"/>
      <c r="AP2667" s="765"/>
      <c r="AQ2667" s="765"/>
      <c r="BC2667" s="962"/>
      <c r="BD2667" s="824"/>
    </row>
    <row r="2668" s="695" customFormat="1" customHeight="1" spans="1:56">
      <c r="A2668" s="513"/>
      <c r="B2668" s="799"/>
      <c r="C2668" s="799"/>
      <c r="D2668" s="409"/>
      <c r="E2668" s="952"/>
      <c r="F2668" s="1007"/>
      <c r="G2668" s="217"/>
      <c r="H2668" s="388"/>
      <c r="I2668" s="991"/>
      <c r="J2668" s="388"/>
      <c r="K2668" s="662"/>
      <c r="L2668" s="217"/>
      <c r="M2668" s="217"/>
      <c r="N2668" s="217"/>
      <c r="O2668" s="217"/>
      <c r="P2668" s="217"/>
      <c r="Q2668" s="217"/>
      <c r="R2668" s="217"/>
      <c r="S2668" s="688"/>
      <c r="T2668" s="394"/>
      <c r="U2668" s="765"/>
      <c r="V2668" s="765"/>
      <c r="W2668" s="765"/>
      <c r="X2668" s="765"/>
      <c r="Y2668" s="765"/>
      <c r="Z2668" s="765"/>
      <c r="AA2668" s="765"/>
      <c r="AB2668" s="765"/>
      <c r="AC2668" s="765"/>
      <c r="AD2668" s="765"/>
      <c r="AE2668" s="765"/>
      <c r="AF2668" s="765"/>
      <c r="AG2668" s="765"/>
      <c r="AH2668" s="765"/>
      <c r="AI2668" s="765"/>
      <c r="AJ2668" s="765"/>
      <c r="AK2668" s="765"/>
      <c r="AL2668" s="765"/>
      <c r="AM2668" s="765"/>
      <c r="AN2668" s="765"/>
      <c r="AO2668" s="765"/>
      <c r="AP2668" s="765"/>
      <c r="AQ2668" s="765"/>
      <c r="BC2668" s="962"/>
      <c r="BD2668" s="824"/>
    </row>
    <row r="2669" s="695" customFormat="1" customHeight="1" spans="1:56">
      <c r="A2669" s="513"/>
      <c r="B2669" s="799"/>
      <c r="C2669" s="799"/>
      <c r="D2669" s="409"/>
      <c r="E2669" s="952"/>
      <c r="F2669" s="1007"/>
      <c r="G2669" s="217"/>
      <c r="H2669" s="388"/>
      <c r="I2669" s="991"/>
      <c r="J2669" s="388"/>
      <c r="K2669" s="662"/>
      <c r="L2669" s="217"/>
      <c r="M2669" s="217"/>
      <c r="N2669" s="217"/>
      <c r="O2669" s="217"/>
      <c r="P2669" s="217"/>
      <c r="Q2669" s="217"/>
      <c r="R2669" s="217"/>
      <c r="S2669" s="688"/>
      <c r="T2669" s="394"/>
      <c r="U2669" s="765"/>
      <c r="V2669" s="765"/>
      <c r="W2669" s="765"/>
      <c r="X2669" s="765"/>
      <c r="Y2669" s="765"/>
      <c r="Z2669" s="765"/>
      <c r="AA2669" s="765"/>
      <c r="AB2669" s="765"/>
      <c r="AC2669" s="765"/>
      <c r="AD2669" s="765"/>
      <c r="AE2669" s="765"/>
      <c r="AF2669" s="765"/>
      <c r="AG2669" s="765"/>
      <c r="AH2669" s="765"/>
      <c r="AI2669" s="765"/>
      <c r="AJ2669" s="765"/>
      <c r="AK2669" s="765"/>
      <c r="AL2669" s="765"/>
      <c r="AM2669" s="765"/>
      <c r="AN2669" s="765"/>
      <c r="AO2669" s="765"/>
      <c r="AP2669" s="765"/>
      <c r="AQ2669" s="765"/>
      <c r="BC2669" s="962"/>
      <c r="BD2669" s="824"/>
    </row>
    <row r="2670" s="695" customFormat="1" customHeight="1" spans="1:56">
      <c r="A2670" s="513"/>
      <c r="B2670" s="799"/>
      <c r="C2670" s="799"/>
      <c r="D2670" s="409"/>
      <c r="E2670" s="952"/>
      <c r="F2670" s="1007"/>
      <c r="G2670" s="217"/>
      <c r="H2670" s="388"/>
      <c r="I2670" s="991"/>
      <c r="J2670" s="388"/>
      <c r="K2670" s="662"/>
      <c r="L2670" s="217"/>
      <c r="M2670" s="217"/>
      <c r="N2670" s="217"/>
      <c r="O2670" s="217"/>
      <c r="P2670" s="217"/>
      <c r="Q2670" s="217"/>
      <c r="R2670" s="217"/>
      <c r="S2670" s="688"/>
      <c r="T2670" s="514"/>
      <c r="U2670" s="765"/>
      <c r="V2670" s="765"/>
      <c r="W2670" s="765"/>
      <c r="X2670" s="765"/>
      <c r="Y2670" s="765"/>
      <c r="Z2670" s="765"/>
      <c r="AA2670" s="765"/>
      <c r="AB2670" s="765"/>
      <c r="AC2670" s="765"/>
      <c r="AD2670" s="765"/>
      <c r="AE2670" s="765"/>
      <c r="AF2670" s="765"/>
      <c r="AG2670" s="765"/>
      <c r="AH2670" s="765"/>
      <c r="AI2670" s="765"/>
      <c r="AJ2670" s="765"/>
      <c r="AK2670" s="765"/>
      <c r="AL2670" s="765"/>
      <c r="AM2670" s="765"/>
      <c r="AN2670" s="765"/>
      <c r="AO2670" s="765"/>
      <c r="AP2670" s="765"/>
      <c r="AQ2670" s="765"/>
      <c r="BC2670" s="962"/>
      <c r="BD2670" s="824"/>
    </row>
    <row r="2671" s="695" customFormat="1" customHeight="1" spans="1:56">
      <c r="A2671" s="513"/>
      <c r="B2671" s="799"/>
      <c r="C2671" s="799"/>
      <c r="D2671" s="409"/>
      <c r="E2671" s="952"/>
      <c r="F2671" s="1007"/>
      <c r="G2671" s="217"/>
      <c r="H2671" s="388"/>
      <c r="I2671" s="991"/>
      <c r="J2671" s="388"/>
      <c r="K2671" s="662"/>
      <c r="L2671" s="217"/>
      <c r="M2671" s="217"/>
      <c r="N2671" s="217"/>
      <c r="O2671" s="217"/>
      <c r="P2671" s="217"/>
      <c r="Q2671" s="217"/>
      <c r="R2671" s="217"/>
      <c r="S2671" s="688"/>
      <c r="T2671" s="514"/>
      <c r="U2671" s="765"/>
      <c r="V2671" s="765"/>
      <c r="W2671" s="765"/>
      <c r="X2671" s="765"/>
      <c r="Y2671" s="765"/>
      <c r="Z2671" s="765"/>
      <c r="AA2671" s="765"/>
      <c r="AB2671" s="765"/>
      <c r="AC2671" s="765"/>
      <c r="AD2671" s="765"/>
      <c r="AE2671" s="765"/>
      <c r="AF2671" s="765"/>
      <c r="AG2671" s="765"/>
      <c r="AH2671" s="765"/>
      <c r="AI2671" s="765"/>
      <c r="AJ2671" s="765"/>
      <c r="AK2671" s="765"/>
      <c r="AL2671" s="765"/>
      <c r="AM2671" s="765"/>
      <c r="AN2671" s="765"/>
      <c r="AO2671" s="765"/>
      <c r="AP2671" s="765"/>
      <c r="AQ2671" s="765"/>
      <c r="BC2671" s="962"/>
      <c r="BD2671" s="824"/>
    </row>
    <row r="2672" s="695" customFormat="1" customHeight="1" spans="1:56">
      <c r="A2672" s="513"/>
      <c r="B2672" s="799"/>
      <c r="C2672" s="799"/>
      <c r="D2672" s="409"/>
      <c r="E2672" s="952"/>
      <c r="F2672" s="1007"/>
      <c r="G2672" s="217"/>
      <c r="H2672" s="388"/>
      <c r="I2672" s="991"/>
      <c r="J2672" s="388"/>
      <c r="K2672" s="662"/>
      <c r="L2672" s="217"/>
      <c r="M2672" s="217"/>
      <c r="N2672" s="217"/>
      <c r="O2672" s="217"/>
      <c r="P2672" s="217"/>
      <c r="Q2672" s="217"/>
      <c r="R2672" s="217"/>
      <c r="S2672" s="688"/>
      <c r="T2672" s="394"/>
      <c r="U2672" s="765"/>
      <c r="V2672" s="765"/>
      <c r="W2672" s="765"/>
      <c r="X2672" s="765"/>
      <c r="Y2672" s="765"/>
      <c r="Z2672" s="765"/>
      <c r="AA2672" s="765"/>
      <c r="AB2672" s="765"/>
      <c r="AC2672" s="765"/>
      <c r="AD2672" s="765"/>
      <c r="AE2672" s="765"/>
      <c r="AF2672" s="765"/>
      <c r="AG2672" s="765"/>
      <c r="AH2672" s="765"/>
      <c r="AI2672" s="765"/>
      <c r="AJ2672" s="765"/>
      <c r="AK2672" s="765"/>
      <c r="AL2672" s="765"/>
      <c r="AM2672" s="765"/>
      <c r="AN2672" s="765"/>
      <c r="AO2672" s="765"/>
      <c r="AP2672" s="765"/>
      <c r="AQ2672" s="765"/>
      <c r="BC2672" s="914"/>
      <c r="BD2672" s="824"/>
    </row>
    <row r="2673" s="695" customFormat="1" customHeight="1" spans="1:56">
      <c r="A2673" s="513"/>
      <c r="B2673" s="799"/>
      <c r="C2673" s="799"/>
      <c r="D2673" s="409"/>
      <c r="E2673" s="952"/>
      <c r="F2673" s="1007"/>
      <c r="G2673" s="217"/>
      <c r="H2673" s="388"/>
      <c r="I2673" s="991"/>
      <c r="J2673" s="388"/>
      <c r="K2673" s="662"/>
      <c r="L2673" s="217"/>
      <c r="M2673" s="217"/>
      <c r="N2673" s="217"/>
      <c r="O2673" s="217"/>
      <c r="P2673" s="217"/>
      <c r="Q2673" s="217"/>
      <c r="R2673" s="217"/>
      <c r="S2673" s="688"/>
      <c r="T2673" s="394"/>
      <c r="U2673" s="765"/>
      <c r="V2673" s="765"/>
      <c r="W2673" s="765"/>
      <c r="X2673" s="765"/>
      <c r="Y2673" s="765"/>
      <c r="Z2673" s="765"/>
      <c r="AA2673" s="765"/>
      <c r="AB2673" s="765"/>
      <c r="AC2673" s="765"/>
      <c r="AD2673" s="765"/>
      <c r="AE2673" s="765"/>
      <c r="AF2673" s="765"/>
      <c r="AG2673" s="765"/>
      <c r="AH2673" s="765"/>
      <c r="AI2673" s="765"/>
      <c r="AJ2673" s="765"/>
      <c r="AK2673" s="765"/>
      <c r="AL2673" s="765"/>
      <c r="AM2673" s="765"/>
      <c r="AN2673" s="765"/>
      <c r="AO2673" s="765"/>
      <c r="AP2673" s="765"/>
      <c r="AQ2673" s="765"/>
      <c r="BC2673" s="962"/>
    </row>
    <row r="2674" s="695" customFormat="1" customHeight="1" spans="1:56">
      <c r="A2674" s="513"/>
      <c r="B2674" s="799"/>
      <c r="C2674" s="799"/>
      <c r="D2674" s="409"/>
      <c r="E2674" s="952"/>
      <c r="F2674" s="1007"/>
      <c r="G2674" s="217"/>
      <c r="H2674" s="388"/>
      <c r="I2674" s="991"/>
      <c r="J2674" s="388"/>
      <c r="K2674" s="662"/>
      <c r="L2674" s="217"/>
      <c r="M2674" s="217"/>
      <c r="N2674" s="217"/>
      <c r="O2674" s="217"/>
      <c r="P2674" s="217"/>
      <c r="Q2674" s="217"/>
      <c r="R2674" s="217"/>
      <c r="S2674" s="688"/>
      <c r="T2674" s="394"/>
      <c r="U2674" s="765"/>
      <c r="V2674" s="765"/>
      <c r="W2674" s="765"/>
      <c r="X2674" s="765"/>
      <c r="Y2674" s="765"/>
      <c r="Z2674" s="765"/>
      <c r="AA2674" s="765"/>
      <c r="AB2674" s="765"/>
      <c r="AC2674" s="765"/>
      <c r="AD2674" s="765"/>
      <c r="AE2674" s="765"/>
      <c r="AF2674" s="765"/>
      <c r="AG2674" s="765"/>
      <c r="AH2674" s="765"/>
      <c r="AI2674" s="765"/>
      <c r="AJ2674" s="765"/>
      <c r="AK2674" s="765"/>
      <c r="AL2674" s="765"/>
      <c r="AM2674" s="765"/>
      <c r="AN2674" s="765"/>
      <c r="AO2674" s="765"/>
      <c r="AP2674" s="765"/>
      <c r="AQ2674" s="765"/>
      <c r="BC2674" s="962"/>
      <c r="BD2674" s="824"/>
    </row>
    <row r="2675" s="695" customFormat="1" customHeight="1" spans="1:56">
      <c r="A2675" s="513"/>
      <c r="B2675" s="799"/>
      <c r="C2675" s="799"/>
      <c r="D2675" s="409"/>
      <c r="E2675" s="952"/>
      <c r="F2675" s="1007"/>
      <c r="G2675" s="217"/>
      <c r="H2675" s="388"/>
      <c r="I2675" s="991"/>
      <c r="J2675" s="388"/>
      <c r="K2675" s="662"/>
      <c r="L2675" s="217"/>
      <c r="M2675" s="217"/>
      <c r="N2675" s="217"/>
      <c r="O2675" s="217"/>
      <c r="P2675" s="217"/>
      <c r="Q2675" s="217"/>
      <c r="R2675" s="217"/>
      <c r="S2675" s="688"/>
      <c r="T2675" s="394"/>
      <c r="BC2675" s="962"/>
      <c r="BD2675" s="824"/>
    </row>
    <row r="2676" s="695" customFormat="1" customHeight="1" spans="1:56">
      <c r="A2676" s="513"/>
      <c r="B2676" s="799"/>
      <c r="C2676" s="799"/>
      <c r="D2676" s="409"/>
      <c r="E2676" s="952"/>
      <c r="F2676" s="1007"/>
      <c r="G2676" s="217"/>
      <c r="H2676" s="388"/>
      <c r="I2676" s="991"/>
      <c r="J2676" s="388"/>
      <c r="K2676" s="662"/>
      <c r="L2676" s="217"/>
      <c r="M2676" s="217"/>
      <c r="N2676" s="217"/>
      <c r="O2676" s="217"/>
      <c r="P2676" s="217"/>
      <c r="Q2676" s="217"/>
      <c r="R2676" s="217"/>
      <c r="S2676" s="688"/>
      <c r="T2676" s="394"/>
      <c r="BC2676" s="962"/>
      <c r="BD2676" s="824"/>
    </row>
    <row r="2677" s="695" customFormat="1" customHeight="1" spans="1:56">
      <c r="A2677" s="513"/>
      <c r="B2677" s="799"/>
      <c r="C2677" s="799"/>
      <c r="D2677" s="409"/>
      <c r="E2677" s="952"/>
      <c r="F2677" s="1007"/>
      <c r="G2677" s="217"/>
      <c r="H2677" s="388"/>
      <c r="I2677" s="991"/>
      <c r="J2677" s="388"/>
      <c r="K2677" s="662"/>
      <c r="L2677" s="217"/>
      <c r="M2677" s="217"/>
      <c r="N2677" s="217"/>
      <c r="O2677" s="217"/>
      <c r="P2677" s="217"/>
      <c r="Q2677" s="217"/>
      <c r="R2677" s="217"/>
      <c r="S2677" s="688"/>
      <c r="T2677" s="394"/>
      <c r="BC2677" s="962"/>
      <c r="BD2677" s="824"/>
    </row>
    <row r="2678" s="695" customFormat="1" customHeight="1" spans="1:56">
      <c r="A2678" s="513"/>
      <c r="B2678" s="799"/>
      <c r="C2678" s="799"/>
      <c r="D2678" s="409"/>
      <c r="E2678" s="952"/>
      <c r="F2678" s="1007"/>
      <c r="G2678" s="217"/>
      <c r="H2678" s="388"/>
      <c r="I2678" s="991"/>
      <c r="J2678" s="388"/>
      <c r="K2678" s="662"/>
      <c r="L2678" s="217"/>
      <c r="M2678" s="217"/>
      <c r="N2678" s="217"/>
      <c r="O2678" s="217"/>
      <c r="P2678" s="217"/>
      <c r="Q2678" s="217"/>
      <c r="R2678" s="217"/>
      <c r="S2678" s="688"/>
      <c r="T2678" s="394"/>
      <c r="BC2678" s="962"/>
      <c r="BD2678" s="824"/>
    </row>
    <row r="2679" s="695" customFormat="1" customHeight="1" spans="1:56">
      <c r="A2679" s="513"/>
      <c r="B2679" s="799"/>
      <c r="C2679" s="799"/>
      <c r="D2679" s="409"/>
      <c r="E2679" s="952"/>
      <c r="F2679" s="1007"/>
      <c r="G2679" s="217"/>
      <c r="H2679" s="388"/>
      <c r="I2679" s="991"/>
      <c r="J2679" s="388"/>
      <c r="K2679" s="662"/>
      <c r="L2679" s="217"/>
      <c r="M2679" s="217"/>
      <c r="N2679" s="217"/>
      <c r="O2679" s="217"/>
      <c r="P2679" s="217"/>
      <c r="Q2679" s="217"/>
      <c r="R2679" s="217"/>
      <c r="S2679" s="688"/>
      <c r="T2679" s="394"/>
      <c r="BC2679" s="962"/>
      <c r="BD2679" s="824"/>
    </row>
    <row r="2680" s="695" customFormat="1" customHeight="1" spans="1:56">
      <c r="A2680" s="513"/>
      <c r="B2680" s="799"/>
      <c r="C2680" s="799"/>
      <c r="D2680" s="409"/>
      <c r="E2680" s="952"/>
      <c r="F2680" s="1007"/>
      <c r="G2680" s="217"/>
      <c r="H2680" s="388"/>
      <c r="I2680" s="991"/>
      <c r="J2680" s="388"/>
      <c r="K2680" s="662"/>
      <c r="L2680" s="217"/>
      <c r="M2680" s="217"/>
      <c r="N2680" s="217"/>
      <c r="O2680" s="217"/>
      <c r="P2680" s="217"/>
      <c r="Q2680" s="217"/>
      <c r="R2680" s="217"/>
      <c r="S2680" s="688"/>
      <c r="T2680" s="394"/>
      <c r="BC2680" s="962"/>
      <c r="BD2680" s="824"/>
    </row>
    <row r="2681" s="695" customFormat="1" customHeight="1" spans="1:56">
      <c r="A2681" s="513"/>
      <c r="B2681" s="799"/>
      <c r="C2681" s="799"/>
      <c r="D2681" s="409"/>
      <c r="E2681" s="952"/>
      <c r="F2681" s="1007"/>
      <c r="G2681" s="217"/>
      <c r="H2681" s="388"/>
      <c r="I2681" s="991"/>
      <c r="J2681" s="388"/>
      <c r="K2681" s="662"/>
      <c r="L2681" s="217"/>
      <c r="M2681" s="217"/>
      <c r="N2681" s="217"/>
      <c r="O2681" s="217"/>
      <c r="P2681" s="217"/>
      <c r="Q2681" s="217"/>
      <c r="R2681" s="217"/>
      <c r="S2681" s="688"/>
      <c r="T2681" s="394"/>
      <c r="BC2681" s="962"/>
      <c r="BD2681" s="824"/>
    </row>
    <row r="2682" s="695" customFormat="1" customHeight="1" spans="1:56">
      <c r="A2682" s="513"/>
      <c r="B2682" s="799"/>
      <c r="C2682" s="799"/>
      <c r="D2682" s="409"/>
      <c r="E2682" s="952"/>
      <c r="F2682" s="1007"/>
      <c r="G2682" s="217"/>
      <c r="H2682" s="388"/>
      <c r="I2682" s="991"/>
      <c r="J2682" s="388"/>
      <c r="K2682" s="662"/>
      <c r="L2682" s="785"/>
      <c r="M2682" s="785"/>
      <c r="N2682" s="785"/>
      <c r="O2682" s="785"/>
      <c r="P2682" s="785"/>
      <c r="Q2682" s="785"/>
      <c r="R2682" s="217"/>
      <c r="S2682" s="688"/>
      <c r="T2682" s="394"/>
      <c r="BC2682" s="962"/>
      <c r="BD2682" s="824"/>
    </row>
    <row r="2683" s="695" customFormat="1" customHeight="1" spans="1:56">
      <c r="A2683" s="513"/>
      <c r="B2683" s="799"/>
      <c r="C2683" s="799"/>
      <c r="D2683" s="409"/>
      <c r="E2683" s="952"/>
      <c r="F2683" s="1007"/>
      <c r="G2683" s="217"/>
      <c r="H2683" s="388"/>
      <c r="I2683" s="991"/>
      <c r="J2683" s="388"/>
      <c r="K2683" s="662"/>
      <c r="L2683" s="785"/>
      <c r="M2683" s="785"/>
      <c r="N2683" s="785"/>
      <c r="O2683" s="785"/>
      <c r="P2683" s="785"/>
      <c r="Q2683" s="785"/>
      <c r="R2683" s="217"/>
      <c r="S2683" s="688"/>
      <c r="T2683" s="394"/>
      <c r="BC2683" s="962"/>
      <c r="BD2683" s="824"/>
    </row>
    <row r="2684" s="695" customFormat="1" customHeight="1" spans="1:56">
      <c r="A2684" s="513"/>
      <c r="B2684" s="799"/>
      <c r="C2684" s="799"/>
      <c r="D2684" s="409"/>
      <c r="E2684" s="952"/>
      <c r="F2684" s="1007"/>
      <c r="G2684" s="217"/>
      <c r="H2684" s="388"/>
      <c r="I2684" s="991"/>
      <c r="J2684" s="388"/>
      <c r="K2684" s="662"/>
      <c r="L2684" s="785"/>
      <c r="M2684" s="785"/>
      <c r="N2684" s="785"/>
      <c r="O2684" s="785"/>
      <c r="P2684" s="785"/>
      <c r="Q2684" s="785"/>
      <c r="R2684" s="217"/>
      <c r="S2684" s="688"/>
      <c r="T2684" s="394"/>
      <c r="BC2684" s="962"/>
      <c r="BD2684" s="824"/>
    </row>
    <row r="2685" s="695" customFormat="1" customHeight="1" spans="1:56">
      <c r="A2685" s="513"/>
      <c r="B2685" s="799"/>
      <c r="C2685" s="799"/>
      <c r="D2685" s="409"/>
      <c r="E2685" s="952"/>
      <c r="F2685" s="1007"/>
      <c r="G2685" s="217"/>
      <c r="H2685" s="388"/>
      <c r="I2685" s="991"/>
      <c r="J2685" s="388"/>
      <c r="K2685" s="660"/>
      <c r="L2685" s="217"/>
      <c r="M2685" s="217"/>
      <c r="N2685" s="217"/>
      <c r="O2685" s="217"/>
      <c r="P2685" s="217"/>
      <c r="Q2685" s="217"/>
      <c r="R2685" s="217"/>
      <c r="S2685" s="688"/>
      <c r="T2685" s="394"/>
      <c r="BC2685" s="962"/>
      <c r="BD2685" s="824"/>
    </row>
    <row r="2686" s="695" customFormat="1" customHeight="1" spans="1:56">
      <c r="A2686" s="513"/>
      <c r="B2686" s="799"/>
      <c r="C2686" s="799"/>
      <c r="D2686" s="409"/>
      <c r="E2686" s="952"/>
      <c r="F2686" s="1007"/>
      <c r="G2686" s="217"/>
      <c r="H2686" s="388"/>
      <c r="I2686" s="991"/>
      <c r="J2686" s="388"/>
      <c r="K2686" s="662"/>
      <c r="L2686" s="217"/>
      <c r="M2686" s="217"/>
      <c r="N2686" s="217"/>
      <c r="O2686" s="217"/>
      <c r="P2686" s="217"/>
      <c r="Q2686" s="217"/>
      <c r="R2686" s="217"/>
      <c r="S2686" s="688"/>
      <c r="T2686" s="394"/>
      <c r="BC2686" s="962"/>
      <c r="BD2686" s="824"/>
    </row>
    <row r="2687" s="695" customFormat="1" customHeight="1" spans="1:56">
      <c r="A2687" s="513"/>
      <c r="B2687" s="799"/>
      <c r="C2687" s="799"/>
      <c r="D2687" s="409"/>
      <c r="E2687" s="952"/>
      <c r="F2687" s="1007"/>
      <c r="G2687" s="217"/>
      <c r="H2687" s="388"/>
      <c r="I2687" s="991"/>
      <c r="J2687" s="388"/>
      <c r="K2687" s="662"/>
      <c r="L2687" s="217"/>
      <c r="M2687" s="217"/>
      <c r="N2687" s="217"/>
      <c r="O2687" s="217"/>
      <c r="P2687" s="217"/>
      <c r="Q2687" s="217"/>
      <c r="R2687" s="217"/>
      <c r="S2687" s="688"/>
      <c r="T2687" s="394"/>
      <c r="BC2687" s="962"/>
      <c r="BD2687" s="824"/>
    </row>
    <row r="2688" s="695" customFormat="1" customHeight="1" spans="1:56">
      <c r="A2688" s="513"/>
      <c r="B2688" s="799"/>
      <c r="C2688" s="799"/>
      <c r="D2688" s="409"/>
      <c r="E2688" s="952"/>
      <c r="F2688" s="1007"/>
      <c r="G2688" s="217"/>
      <c r="H2688" s="388"/>
      <c r="I2688" s="991"/>
      <c r="J2688" s="388"/>
      <c r="K2688" s="662"/>
      <c r="L2688" s="217"/>
      <c r="M2688" s="217"/>
      <c r="N2688" s="217"/>
      <c r="O2688" s="217"/>
      <c r="P2688" s="217"/>
      <c r="Q2688" s="217"/>
      <c r="R2688" s="217"/>
      <c r="S2688" s="688"/>
      <c r="T2688" s="394"/>
      <c r="BC2688" s="962"/>
      <c r="BD2688" s="824"/>
    </row>
    <row r="2689" s="695" customFormat="1" customHeight="1" spans="1:56">
      <c r="A2689" s="513"/>
      <c r="B2689" s="799"/>
      <c r="C2689" s="799"/>
      <c r="D2689" s="409"/>
      <c r="E2689" s="952"/>
      <c r="F2689" s="1007"/>
      <c r="G2689" s="217"/>
      <c r="H2689" s="388"/>
      <c r="I2689" s="991"/>
      <c r="J2689" s="388"/>
      <c r="K2689" s="662"/>
      <c r="L2689" s="217"/>
      <c r="M2689" s="217"/>
      <c r="N2689" s="217"/>
      <c r="O2689" s="217"/>
      <c r="P2689" s="217"/>
      <c r="Q2689" s="217"/>
      <c r="R2689" s="217"/>
      <c r="S2689" s="688"/>
      <c r="T2689" s="394"/>
      <c r="BC2689" s="962"/>
      <c r="BD2689" s="824"/>
    </row>
    <row r="2690" s="695" customFormat="1" customHeight="1" spans="1:56">
      <c r="A2690" s="513"/>
      <c r="B2690" s="799"/>
      <c r="C2690" s="799"/>
      <c r="D2690" s="409"/>
      <c r="E2690" s="952"/>
      <c r="F2690" s="1007"/>
      <c r="G2690" s="217"/>
      <c r="H2690" s="388"/>
      <c r="I2690" s="991"/>
      <c r="J2690" s="388"/>
      <c r="K2690" s="662"/>
      <c r="L2690" s="217"/>
      <c r="M2690" s="217"/>
      <c r="N2690" s="217"/>
      <c r="O2690" s="217"/>
      <c r="P2690" s="217"/>
      <c r="Q2690" s="217"/>
      <c r="R2690" s="217"/>
      <c r="S2690" s="688"/>
      <c r="T2690" s="394"/>
      <c r="BC2690" s="962"/>
      <c r="BD2690" s="824"/>
    </row>
    <row r="2691" s="695" customFormat="1" customHeight="1" spans="1:56">
      <c r="A2691" s="513"/>
      <c r="B2691" s="799"/>
      <c r="C2691" s="799"/>
      <c r="D2691" s="409"/>
      <c r="E2691" s="952"/>
      <c r="F2691" s="1007"/>
      <c r="G2691" s="217"/>
      <c r="H2691" s="388"/>
      <c r="I2691" s="991"/>
      <c r="J2691" s="388"/>
      <c r="K2691" s="662"/>
      <c r="L2691" s="217"/>
      <c r="M2691" s="217"/>
      <c r="N2691" s="217"/>
      <c r="O2691" s="217"/>
      <c r="P2691" s="217"/>
      <c r="Q2691" s="217"/>
      <c r="R2691" s="217"/>
      <c r="S2691" s="688"/>
      <c r="T2691" s="394"/>
      <c r="BC2691" s="962"/>
      <c r="BD2691" s="824"/>
    </row>
    <row r="2692" s="695" customFormat="1" customHeight="1" spans="1:56">
      <c r="A2692" s="513"/>
      <c r="B2692" s="799"/>
      <c r="C2692" s="799"/>
      <c r="D2692" s="409"/>
      <c r="E2692" s="952"/>
      <c r="F2692" s="1007"/>
      <c r="G2692" s="217"/>
      <c r="H2692" s="388"/>
      <c r="I2692" s="991"/>
      <c r="J2692" s="388"/>
      <c r="K2692" s="662"/>
      <c r="L2692" s="217"/>
      <c r="M2692" s="217"/>
      <c r="N2692" s="217"/>
      <c r="O2692" s="217"/>
      <c r="P2692" s="217"/>
      <c r="Q2692" s="217"/>
      <c r="R2692" s="217"/>
      <c r="S2692" s="688"/>
      <c r="T2692" s="394"/>
      <c r="BC2692" s="962"/>
      <c r="BD2692" s="824"/>
    </row>
    <row r="2693" s="695" customFormat="1" customHeight="1" spans="1:56">
      <c r="A2693" s="513"/>
      <c r="B2693" s="799"/>
      <c r="C2693" s="799"/>
      <c r="D2693" s="409"/>
      <c r="E2693" s="952"/>
      <c r="F2693" s="1007"/>
      <c r="G2693" s="217"/>
      <c r="H2693" s="388"/>
      <c r="I2693" s="991"/>
      <c r="J2693" s="388"/>
      <c r="K2693" s="662"/>
      <c r="L2693" s="217"/>
      <c r="M2693" s="217"/>
      <c r="N2693" s="217"/>
      <c r="O2693" s="217"/>
      <c r="P2693" s="217"/>
      <c r="Q2693" s="217"/>
      <c r="R2693" s="217"/>
      <c r="S2693" s="688"/>
      <c r="T2693" s="394"/>
      <c r="BC2693" s="962"/>
      <c r="BD2693" s="824"/>
    </row>
    <row r="2694" s="695" customFormat="1" customHeight="1" spans="1:56">
      <c r="A2694" s="513"/>
      <c r="B2694" s="799"/>
      <c r="C2694" s="799"/>
      <c r="D2694" s="409"/>
      <c r="E2694" s="952"/>
      <c r="F2694" s="1007"/>
      <c r="G2694" s="217"/>
      <c r="H2694" s="388"/>
      <c r="I2694" s="991"/>
      <c r="J2694" s="388"/>
      <c r="K2694" s="662"/>
      <c r="L2694" s="217"/>
      <c r="M2694" s="217"/>
      <c r="N2694" s="217"/>
      <c r="O2694" s="217"/>
      <c r="P2694" s="217"/>
      <c r="Q2694" s="217"/>
      <c r="R2694" s="217"/>
      <c r="S2694" s="688"/>
      <c r="T2694" s="394"/>
      <c r="BC2694" s="962"/>
      <c r="BD2694" s="824"/>
    </row>
    <row r="2695" s="695" customFormat="1" customHeight="1" spans="1:56">
      <c r="A2695" s="513"/>
      <c r="B2695" s="799"/>
      <c r="C2695" s="799"/>
      <c r="D2695" s="409"/>
      <c r="E2695" s="952"/>
      <c r="F2695" s="1007"/>
      <c r="G2695" s="217"/>
      <c r="H2695" s="388"/>
      <c r="I2695" s="991"/>
      <c r="J2695" s="388"/>
      <c r="K2695" s="662"/>
      <c r="L2695" s="217"/>
      <c r="M2695" s="217"/>
      <c r="N2695" s="217"/>
      <c r="O2695" s="217"/>
      <c r="P2695" s="217"/>
      <c r="Q2695" s="217"/>
      <c r="R2695" s="217"/>
      <c r="S2695" s="688"/>
      <c r="T2695" s="394"/>
      <c r="BC2695" s="962"/>
      <c r="BD2695" s="824"/>
    </row>
    <row r="2696" s="695" customFormat="1" customHeight="1" spans="1:56">
      <c r="A2696" s="513"/>
      <c r="B2696" s="799"/>
      <c r="C2696" s="799"/>
      <c r="D2696" s="409"/>
      <c r="E2696" s="952"/>
      <c r="F2696" s="1007"/>
      <c r="G2696" s="217"/>
      <c r="H2696" s="388"/>
      <c r="I2696" s="991"/>
      <c r="J2696" s="388"/>
      <c r="K2696" s="662"/>
      <c r="L2696" s="217"/>
      <c r="M2696" s="217"/>
      <c r="N2696" s="217"/>
      <c r="O2696" s="217"/>
      <c r="P2696" s="217"/>
      <c r="Q2696" s="217"/>
      <c r="R2696" s="217"/>
      <c r="S2696" s="688"/>
      <c r="T2696" s="394"/>
      <c r="BC2696" s="962"/>
      <c r="BD2696" s="824"/>
    </row>
    <row r="2697" s="695" customFormat="1" customHeight="1" spans="1:56">
      <c r="A2697" s="513"/>
      <c r="B2697" s="799"/>
      <c r="C2697" s="799"/>
      <c r="D2697" s="409"/>
      <c r="E2697" s="390"/>
      <c r="F2697" s="1215"/>
      <c r="G2697" s="526"/>
      <c r="H2697" s="388"/>
      <c r="I2697" s="991"/>
      <c r="J2697" s="388"/>
      <c r="K2697" s="662"/>
      <c r="L2697" s="217"/>
      <c r="M2697" s="217"/>
      <c r="N2697" s="217"/>
      <c r="O2697" s="217"/>
      <c r="P2697" s="217"/>
      <c r="Q2697" s="217"/>
      <c r="R2697" s="217"/>
      <c r="S2697" s="688"/>
      <c r="T2697" s="394"/>
      <c r="BC2697" s="962"/>
      <c r="BD2697" s="824"/>
    </row>
    <row r="2698" s="695" customFormat="1" customHeight="1" spans="1:56">
      <c r="A2698" s="513"/>
      <c r="B2698" s="799"/>
      <c r="C2698" s="799"/>
      <c r="D2698" s="409"/>
      <c r="E2698" s="390"/>
      <c r="F2698" s="1215"/>
      <c r="G2698" s="526"/>
      <c r="H2698" s="388"/>
      <c r="I2698" s="991"/>
      <c r="J2698" s="388"/>
      <c r="K2698" s="662"/>
      <c r="L2698" s="217"/>
      <c r="M2698" s="217"/>
      <c r="N2698" s="217"/>
      <c r="O2698" s="217"/>
      <c r="P2698" s="217"/>
      <c r="Q2698" s="217"/>
      <c r="R2698" s="217"/>
      <c r="S2698" s="688"/>
      <c r="T2698" s="394"/>
      <c r="BC2698" s="962"/>
      <c r="BD2698" s="824"/>
    </row>
    <row r="2699" s="695" customFormat="1" customHeight="1" spans="1:56">
      <c r="A2699" s="513"/>
      <c r="B2699" s="799"/>
      <c r="C2699" s="799"/>
      <c r="D2699" s="409"/>
      <c r="E2699" s="390"/>
      <c r="F2699" s="1215"/>
      <c r="G2699" s="526"/>
      <c r="H2699" s="388"/>
      <c r="I2699" s="991"/>
      <c r="J2699" s="388"/>
      <c r="K2699" s="662"/>
      <c r="L2699" s="217"/>
      <c r="M2699" s="217"/>
      <c r="N2699" s="217"/>
      <c r="O2699" s="217"/>
      <c r="P2699" s="217"/>
      <c r="Q2699" s="217"/>
      <c r="R2699" s="217"/>
      <c r="S2699" s="688"/>
      <c r="T2699" s="394"/>
      <c r="BC2699" s="962"/>
      <c r="BD2699" s="824"/>
    </row>
    <row r="2700" s="695" customFormat="1" customHeight="1" spans="1:56">
      <c r="A2700" s="513"/>
      <c r="B2700" s="799"/>
      <c r="C2700" s="799"/>
      <c r="D2700" s="409"/>
      <c r="E2700" s="390"/>
      <c r="F2700" s="1215"/>
      <c r="G2700" s="526"/>
      <c r="H2700" s="388"/>
      <c r="I2700" s="991"/>
      <c r="J2700" s="388"/>
      <c r="K2700" s="662"/>
      <c r="L2700" s="217"/>
      <c r="M2700" s="217"/>
      <c r="N2700" s="217"/>
      <c r="O2700" s="217"/>
      <c r="P2700" s="217"/>
      <c r="Q2700" s="217"/>
      <c r="R2700" s="217"/>
      <c r="S2700" s="688"/>
      <c r="T2700" s="394"/>
      <c r="BC2700" s="962"/>
      <c r="BD2700" s="824"/>
    </row>
    <row r="2701" s="695" customFormat="1" customHeight="1" spans="1:56">
      <c r="A2701" s="513"/>
      <c r="B2701" s="799"/>
      <c r="C2701" s="799"/>
      <c r="D2701" s="409"/>
      <c r="E2701" s="390"/>
      <c r="F2701" s="1215"/>
      <c r="G2701" s="526"/>
      <c r="H2701" s="388"/>
      <c r="I2701" s="991"/>
      <c r="J2701" s="388"/>
      <c r="K2701" s="662"/>
      <c r="L2701" s="217"/>
      <c r="M2701" s="217"/>
      <c r="N2701" s="217"/>
      <c r="O2701" s="217"/>
      <c r="P2701" s="217"/>
      <c r="Q2701" s="217"/>
      <c r="R2701" s="217"/>
      <c r="S2701" s="688"/>
      <c r="T2701" s="394"/>
      <c r="BC2701" s="962"/>
      <c r="BD2701" s="824"/>
    </row>
    <row r="2702" s="695" customFormat="1" customHeight="1" spans="1:56">
      <c r="A2702" s="513"/>
      <c r="B2702" s="799"/>
      <c r="C2702" s="799"/>
      <c r="D2702" s="409"/>
      <c r="E2702" s="390"/>
      <c r="F2702" s="1215"/>
      <c r="G2702" s="526"/>
      <c r="H2702" s="388"/>
      <c r="I2702" s="991"/>
      <c r="J2702" s="388"/>
      <c r="K2702" s="662"/>
      <c r="L2702" s="217"/>
      <c r="M2702" s="217"/>
      <c r="N2702" s="217"/>
      <c r="O2702" s="217"/>
      <c r="P2702" s="217"/>
      <c r="Q2702" s="217"/>
      <c r="R2702" s="217"/>
      <c r="S2702" s="688"/>
      <c r="T2702" s="394"/>
      <c r="BC2702" s="962"/>
      <c r="BD2702" s="824"/>
    </row>
    <row r="2703" s="695" customFormat="1" customHeight="1" spans="1:56">
      <c r="A2703" s="513"/>
      <c r="B2703" s="799"/>
      <c r="C2703" s="799"/>
      <c r="D2703" s="409"/>
      <c r="E2703" s="390"/>
      <c r="F2703" s="1215"/>
      <c r="G2703" s="526"/>
      <c r="H2703" s="388"/>
      <c r="I2703" s="991"/>
      <c r="J2703" s="388"/>
      <c r="K2703" s="662"/>
      <c r="L2703" s="217"/>
      <c r="M2703" s="217"/>
      <c r="N2703" s="217"/>
      <c r="O2703" s="217"/>
      <c r="P2703" s="217"/>
      <c r="Q2703" s="217"/>
      <c r="R2703" s="217"/>
      <c r="S2703" s="688"/>
      <c r="T2703" s="394"/>
      <c r="BC2703" s="962"/>
      <c r="BD2703" s="824"/>
    </row>
    <row r="2704" s="695" customFormat="1" customHeight="1" spans="1:56">
      <c r="A2704" s="513"/>
      <c r="B2704" s="799"/>
      <c r="C2704" s="799"/>
      <c r="D2704" s="409"/>
      <c r="E2704" s="390"/>
      <c r="F2704" s="1215"/>
      <c r="G2704" s="526"/>
      <c r="H2704" s="388"/>
      <c r="I2704" s="991"/>
      <c r="J2704" s="388"/>
      <c r="K2704" s="662"/>
      <c r="L2704" s="217"/>
      <c r="M2704" s="217"/>
      <c r="N2704" s="217"/>
      <c r="O2704" s="217"/>
      <c r="P2704" s="217"/>
      <c r="Q2704" s="217"/>
      <c r="R2704" s="217"/>
      <c r="S2704" s="688"/>
      <c r="T2704" s="394"/>
      <c r="BC2704" s="962"/>
      <c r="BD2704" s="824"/>
    </row>
    <row r="2705" s="695" customFormat="1" customHeight="1" spans="1:59">
      <c r="A2705" s="513"/>
      <c r="B2705" s="799"/>
      <c r="C2705" s="799"/>
      <c r="D2705" s="409"/>
      <c r="E2705" s="390"/>
      <c r="F2705" s="1215"/>
      <c r="G2705" s="526"/>
      <c r="H2705" s="388"/>
      <c r="I2705" s="991"/>
      <c r="J2705" s="388"/>
      <c r="K2705" s="662"/>
      <c r="L2705" s="217"/>
      <c r="M2705" s="217"/>
      <c r="N2705" s="217"/>
      <c r="O2705" s="217"/>
      <c r="P2705" s="217"/>
      <c r="Q2705" s="217"/>
      <c r="R2705" s="217"/>
      <c r="S2705" s="688"/>
      <c r="T2705" s="394"/>
      <c r="BC2705" s="962"/>
      <c r="BD2705" s="824"/>
    </row>
    <row r="2706" s="695" customFormat="1" customHeight="1" spans="1:59">
      <c r="A2706" s="513"/>
      <c r="B2706" s="799"/>
      <c r="C2706" s="799"/>
      <c r="D2706" s="409"/>
      <c r="E2706" s="390"/>
      <c r="F2706" s="1215"/>
      <c r="G2706" s="526"/>
      <c r="H2706" s="388"/>
      <c r="I2706" s="991"/>
      <c r="J2706" s="388"/>
      <c r="K2706" s="662"/>
      <c r="L2706" s="217"/>
      <c r="M2706" s="217"/>
      <c r="N2706" s="217"/>
      <c r="O2706" s="217"/>
      <c r="P2706" s="217"/>
      <c r="Q2706" s="217"/>
      <c r="R2706" s="217"/>
      <c r="S2706" s="688"/>
      <c r="T2706" s="394"/>
      <c r="BC2706" s="962"/>
      <c r="BD2706" s="824"/>
    </row>
    <row r="2707" s="695" customFormat="1" customHeight="1" spans="1:59">
      <c r="A2707" s="513"/>
      <c r="B2707" s="799"/>
      <c r="C2707" s="799"/>
      <c r="D2707" s="409"/>
      <c r="E2707" s="390"/>
      <c r="F2707" s="1215"/>
      <c r="G2707" s="526"/>
      <c r="H2707" s="388"/>
      <c r="I2707" s="991"/>
      <c r="J2707" s="388"/>
      <c r="K2707" s="662"/>
      <c r="L2707" s="217"/>
      <c r="M2707" s="217"/>
      <c r="N2707" s="217"/>
      <c r="O2707" s="217"/>
      <c r="P2707" s="217"/>
      <c r="Q2707" s="217"/>
      <c r="R2707" s="217"/>
      <c r="S2707" s="688"/>
      <c r="T2707" s="394"/>
      <c r="BC2707" s="962"/>
      <c r="BD2707" s="824"/>
      <c r="BE2707" s="1124"/>
      <c r="BF2707" s="1124"/>
      <c r="BG2707" s="1124"/>
    </row>
    <row r="2708" s="1124" customFormat="1" customHeight="1" spans="1:59">
      <c r="A2708" s="513"/>
      <c r="B2708" s="799"/>
      <c r="C2708" s="1198"/>
      <c r="D2708" s="409"/>
      <c r="E2708" s="952"/>
      <c r="F2708" s="1157"/>
      <c r="G2708" s="388"/>
      <c r="H2708" s="388"/>
      <c r="I2708" s="991"/>
      <c r="J2708" s="388"/>
      <c r="K2708" s="662"/>
      <c r="L2708" s="388"/>
      <c r="M2708" s="388"/>
      <c r="N2708" s="217"/>
      <c r="O2708" s="215"/>
      <c r="P2708" s="388"/>
      <c r="Q2708" s="388"/>
      <c r="R2708" s="215"/>
      <c r="S2708" s="1158"/>
      <c r="T2708" s="359"/>
      <c r="U2708" s="763"/>
      <c r="V2708" s="763"/>
      <c r="W2708" s="763"/>
      <c r="X2708" s="763"/>
      <c r="Y2708" s="763"/>
      <c r="Z2708" s="763"/>
      <c r="AA2708" s="763"/>
      <c r="AB2708" s="763"/>
      <c r="AC2708" s="763"/>
      <c r="AD2708" s="763"/>
      <c r="AE2708" s="763"/>
      <c r="AF2708" s="763"/>
      <c r="AG2708" s="763"/>
      <c r="AH2708" s="763"/>
      <c r="AI2708" s="763"/>
      <c r="AJ2708" s="763"/>
      <c r="AK2708" s="763"/>
      <c r="AL2708" s="763"/>
      <c r="AM2708" s="763"/>
      <c r="AN2708" s="763"/>
      <c r="AO2708" s="763"/>
      <c r="AP2708" s="763"/>
      <c r="AQ2708" s="763"/>
      <c r="BC2708" s="962"/>
      <c r="BD2708" s="824"/>
      <c r="BE2708" s="695"/>
      <c r="BF2708" s="695"/>
      <c r="BG2708" s="695"/>
    </row>
    <row r="2709" s="695" customFormat="1" customHeight="1" spans="1:59">
      <c r="A2709" s="513"/>
      <c r="B2709" s="799"/>
      <c r="C2709" s="799"/>
      <c r="D2709" s="409"/>
      <c r="E2709" s="952"/>
      <c r="F2709" s="1007"/>
      <c r="G2709" s="217"/>
      <c r="H2709" s="388"/>
      <c r="I2709" s="915"/>
      <c r="J2709" s="388"/>
      <c r="K2709" s="662"/>
      <c r="L2709" s="217"/>
      <c r="M2709" s="217"/>
      <c r="N2709" s="217"/>
      <c r="O2709" s="217"/>
      <c r="P2709" s="217"/>
      <c r="Q2709" s="217"/>
      <c r="R2709" s="217"/>
      <c r="S2709" s="688"/>
      <c r="T2709" s="394"/>
      <c r="BC2709" s="962"/>
      <c r="BD2709" s="824"/>
    </row>
    <row r="2710" s="695" customFormat="1" customHeight="1" spans="1:59">
      <c r="A2710" s="513"/>
      <c r="B2710" s="799"/>
      <c r="C2710" s="799"/>
      <c r="D2710" s="409"/>
      <c r="E2710" s="952"/>
      <c r="F2710" s="1007"/>
      <c r="G2710" s="217"/>
      <c r="H2710" s="388"/>
      <c r="I2710" s="915"/>
      <c r="J2710" s="388"/>
      <c r="K2710" s="662"/>
      <c r="L2710" s="217"/>
      <c r="M2710" s="217"/>
      <c r="N2710" s="217"/>
      <c r="O2710" s="217"/>
      <c r="P2710" s="217"/>
      <c r="Q2710" s="217"/>
      <c r="R2710" s="217"/>
      <c r="S2710" s="688"/>
      <c r="T2710" s="394"/>
      <c r="BC2710" s="962"/>
      <c r="BD2710" s="824"/>
    </row>
    <row r="2711" s="695" customFormat="1" customHeight="1" spans="1:59">
      <c r="A2711" s="513"/>
      <c r="B2711" s="799"/>
      <c r="C2711" s="799"/>
      <c r="D2711" s="409"/>
      <c r="E2711" s="390"/>
      <c r="F2711" s="1215"/>
      <c r="G2711" s="526"/>
      <c r="H2711" s="388"/>
      <c r="I2711" s="1216"/>
      <c r="J2711" s="388"/>
      <c r="K2711" s="662"/>
      <c r="L2711" s="217"/>
      <c r="M2711" s="217"/>
      <c r="N2711" s="217"/>
      <c r="O2711" s="217"/>
      <c r="P2711" s="217"/>
      <c r="Q2711" s="217"/>
      <c r="R2711" s="217"/>
      <c r="S2711" s="688"/>
      <c r="T2711" s="394"/>
      <c r="BC2711" s="962"/>
      <c r="BD2711" s="824"/>
    </row>
    <row r="2712" s="695" customFormat="1" customHeight="1" spans="1:59">
      <c r="A2712" s="513"/>
      <c r="B2712" s="799"/>
      <c r="C2712" s="799"/>
      <c r="D2712" s="409"/>
      <c r="E2712" s="390"/>
      <c r="F2712" s="1215"/>
      <c r="G2712" s="526"/>
      <c r="H2712" s="388"/>
      <c r="I2712" s="1216"/>
      <c r="J2712" s="388"/>
      <c r="K2712" s="662"/>
      <c r="L2712" s="217"/>
      <c r="M2712" s="217"/>
      <c r="N2712" s="217"/>
      <c r="O2712" s="217"/>
      <c r="P2712" s="217"/>
      <c r="Q2712" s="217"/>
      <c r="R2712" s="217"/>
      <c r="S2712" s="688"/>
      <c r="T2712" s="394"/>
      <c r="BC2712" s="962"/>
      <c r="BD2712" s="824"/>
    </row>
    <row r="2713" s="695" customFormat="1" customHeight="1" spans="1:59">
      <c r="A2713" s="513"/>
      <c r="B2713" s="799"/>
      <c r="C2713" s="799"/>
      <c r="D2713" s="409"/>
      <c r="E2713" s="390"/>
      <c r="F2713" s="1215"/>
      <c r="G2713" s="526"/>
      <c r="H2713" s="388"/>
      <c r="I2713" s="1216"/>
      <c r="J2713" s="388"/>
      <c r="K2713" s="662"/>
      <c r="L2713" s="217"/>
      <c r="M2713" s="217"/>
      <c r="N2713" s="217"/>
      <c r="O2713" s="217"/>
      <c r="P2713" s="217"/>
      <c r="Q2713" s="217"/>
      <c r="R2713" s="217"/>
      <c r="S2713" s="688"/>
      <c r="T2713" s="394"/>
      <c r="BC2713" s="914"/>
      <c r="BD2713" s="824"/>
    </row>
    <row r="2714" s="695" customFormat="1" customHeight="1" spans="1:59">
      <c r="A2714" s="513"/>
      <c r="B2714" s="799"/>
      <c r="C2714" s="799"/>
      <c r="D2714" s="409"/>
      <c r="E2714" s="390"/>
      <c r="F2714" s="1215"/>
      <c r="G2714" s="526"/>
      <c r="H2714" s="388"/>
      <c r="I2714" s="1216"/>
      <c r="J2714" s="388"/>
      <c r="K2714" s="662"/>
      <c r="L2714" s="217"/>
      <c r="M2714" s="217"/>
      <c r="N2714" s="217"/>
      <c r="O2714" s="217"/>
      <c r="P2714" s="217"/>
      <c r="Q2714" s="217"/>
      <c r="R2714" s="217"/>
      <c r="S2714" s="688"/>
      <c r="T2714" s="394"/>
      <c r="BC2714" s="914"/>
    </row>
    <row r="2715" s="695" customFormat="1" customHeight="1" spans="1:59">
      <c r="A2715" s="513"/>
      <c r="B2715" s="799"/>
      <c r="C2715" s="799"/>
      <c r="D2715" s="409"/>
      <c r="E2715" s="390"/>
      <c r="F2715" s="1215"/>
      <c r="G2715" s="526"/>
      <c r="H2715" s="388"/>
      <c r="I2715" s="1216"/>
      <c r="J2715" s="388"/>
      <c r="K2715" s="662"/>
      <c r="L2715" s="217"/>
      <c r="M2715" s="217"/>
      <c r="N2715" s="217"/>
      <c r="O2715" s="217"/>
      <c r="P2715" s="217"/>
      <c r="Q2715" s="217"/>
      <c r="R2715" s="217"/>
      <c r="S2715" s="688"/>
      <c r="T2715" s="394"/>
      <c r="BC2715" s="914"/>
    </row>
    <row r="2716" s="695" customFormat="1" customHeight="1" spans="1:59">
      <c r="A2716" s="513"/>
      <c r="B2716" s="799"/>
      <c r="C2716" s="799"/>
      <c r="D2716" s="409"/>
      <c r="E2716" s="390"/>
      <c r="F2716" s="1215"/>
      <c r="G2716" s="526"/>
      <c r="H2716" s="388"/>
      <c r="I2716" s="991"/>
      <c r="J2716" s="388"/>
      <c r="K2716" s="662"/>
      <c r="L2716" s="217"/>
      <c r="M2716" s="217"/>
      <c r="N2716" s="217"/>
      <c r="O2716" s="217"/>
      <c r="P2716" s="217"/>
      <c r="Q2716" s="217"/>
      <c r="R2716" s="217"/>
      <c r="S2716" s="688"/>
      <c r="T2716" s="394"/>
      <c r="BC2716" s="914"/>
    </row>
    <row r="2717" s="695" customFormat="1" customHeight="1" spans="1:59">
      <c r="A2717" s="513"/>
      <c r="B2717" s="799"/>
      <c r="C2717" s="799"/>
      <c r="D2717" s="409"/>
      <c r="E2717" s="952"/>
      <c r="F2717" s="1007"/>
      <c r="G2717" s="217"/>
      <c r="H2717" s="388"/>
      <c r="I2717" s="915"/>
      <c r="J2717" s="388"/>
      <c r="K2717" s="662"/>
      <c r="L2717" s="217"/>
      <c r="M2717" s="217"/>
      <c r="N2717" s="217"/>
      <c r="O2717" s="217"/>
      <c r="P2717" s="217"/>
      <c r="Q2717" s="217"/>
      <c r="R2717" s="217"/>
      <c r="S2717" s="688"/>
      <c r="T2717" s="394"/>
      <c r="BC2717" s="914"/>
    </row>
    <row r="2718" s="695" customFormat="1" customHeight="1" spans="1:59">
      <c r="A2718" s="513"/>
      <c r="B2718" s="799"/>
      <c r="C2718" s="799"/>
      <c r="D2718" s="409"/>
      <c r="E2718" s="952"/>
      <c r="F2718" s="1007"/>
      <c r="G2718" s="217"/>
      <c r="H2718" s="388"/>
      <c r="I2718" s="915"/>
      <c r="J2718" s="388"/>
      <c r="K2718" s="662"/>
      <c r="L2718" s="217"/>
      <c r="M2718" s="217"/>
      <c r="N2718" s="217"/>
      <c r="O2718" s="217"/>
      <c r="P2718" s="217"/>
      <c r="Q2718" s="217"/>
      <c r="R2718" s="217"/>
      <c r="S2718" s="688"/>
      <c r="T2718" s="394"/>
      <c r="BC2718" s="914"/>
    </row>
    <row r="2719" s="695" customFormat="1" customHeight="1" spans="1:59">
      <c r="A2719" s="513"/>
      <c r="B2719" s="799"/>
      <c r="C2719" s="799"/>
      <c r="D2719" s="409"/>
      <c r="E2719" s="952"/>
      <c r="F2719" s="1007"/>
      <c r="G2719" s="217"/>
      <c r="H2719" s="388"/>
      <c r="I2719" s="915"/>
      <c r="J2719" s="388"/>
      <c r="K2719" s="662"/>
      <c r="L2719" s="217"/>
      <c r="M2719" s="217"/>
      <c r="N2719" s="217"/>
      <c r="O2719" s="217"/>
      <c r="P2719" s="217"/>
      <c r="Q2719" s="217"/>
      <c r="R2719" s="217"/>
      <c r="S2719" s="688"/>
      <c r="T2719" s="394"/>
      <c r="BC2719" s="962"/>
    </row>
    <row r="2720" s="695" customFormat="1" customHeight="1" spans="1:59">
      <c r="A2720" s="513"/>
      <c r="B2720" s="799"/>
      <c r="C2720" s="799"/>
      <c r="D2720" s="409"/>
      <c r="E2720" s="952"/>
      <c r="F2720" s="1007"/>
      <c r="G2720" s="217"/>
      <c r="H2720" s="388"/>
      <c r="I2720" s="915"/>
      <c r="J2720" s="388"/>
      <c r="K2720" s="662"/>
      <c r="L2720" s="217"/>
      <c r="M2720" s="217"/>
      <c r="N2720" s="217"/>
      <c r="O2720" s="217"/>
      <c r="P2720" s="217"/>
      <c r="Q2720" s="217"/>
      <c r="R2720" s="217"/>
      <c r="S2720" s="688"/>
      <c r="T2720" s="394"/>
      <c r="BC2720" s="962"/>
      <c r="BD2720" s="824"/>
    </row>
    <row r="2721" s="695" customFormat="1" customHeight="1" spans="1:56">
      <c r="A2721" s="513"/>
      <c r="B2721" s="799"/>
      <c r="C2721" s="799"/>
      <c r="D2721" s="409"/>
      <c r="E2721" s="390"/>
      <c r="F2721" s="1215"/>
      <c r="G2721" s="526"/>
      <c r="H2721" s="388"/>
      <c r="I2721" s="1216"/>
      <c r="J2721" s="388"/>
      <c r="K2721" s="662"/>
      <c r="L2721" s="217"/>
      <c r="M2721" s="217"/>
      <c r="N2721" s="217"/>
      <c r="O2721" s="217"/>
      <c r="P2721" s="217"/>
      <c r="Q2721" s="217"/>
      <c r="R2721" s="217"/>
      <c r="S2721" s="688"/>
      <c r="T2721" s="394"/>
      <c r="BC2721" s="962"/>
      <c r="BD2721" s="824"/>
    </row>
    <row r="2722" s="695" customFormat="1" customHeight="1" spans="1:56">
      <c r="A2722" s="513"/>
      <c r="B2722" s="799"/>
      <c r="C2722" s="799"/>
      <c r="D2722" s="409"/>
      <c r="E2722" s="390"/>
      <c r="F2722" s="1215"/>
      <c r="G2722" s="526"/>
      <c r="H2722" s="388"/>
      <c r="I2722" s="1216"/>
      <c r="J2722" s="388"/>
      <c r="K2722" s="662"/>
      <c r="L2722" s="217"/>
      <c r="M2722" s="217"/>
      <c r="N2722" s="217"/>
      <c r="O2722" s="217"/>
      <c r="P2722" s="217"/>
      <c r="Q2722" s="217"/>
      <c r="R2722" s="217"/>
      <c r="S2722" s="688"/>
      <c r="T2722" s="394"/>
      <c r="BC2722" s="962"/>
      <c r="BD2722" s="824"/>
    </row>
    <row r="2723" s="695" customFormat="1" customHeight="1" spans="1:56">
      <c r="A2723" s="513"/>
      <c r="B2723" s="799"/>
      <c r="C2723" s="799"/>
      <c r="D2723" s="409"/>
      <c r="E2723" s="390"/>
      <c r="F2723" s="1215"/>
      <c r="G2723" s="526"/>
      <c r="H2723" s="388"/>
      <c r="I2723" s="1216"/>
      <c r="J2723" s="388"/>
      <c r="K2723" s="662"/>
      <c r="L2723" s="217"/>
      <c r="M2723" s="217"/>
      <c r="N2723" s="217"/>
      <c r="O2723" s="217"/>
      <c r="P2723" s="217"/>
      <c r="Q2723" s="217"/>
      <c r="R2723" s="217"/>
      <c r="S2723" s="688"/>
      <c r="T2723" s="883"/>
      <c r="BC2723" s="962"/>
      <c r="BD2723" s="824"/>
    </row>
    <row r="2724" s="695" customFormat="1" customHeight="1" spans="1:56">
      <c r="A2724" s="513"/>
      <c r="B2724" s="799"/>
      <c r="C2724" s="799"/>
      <c r="D2724" s="409"/>
      <c r="E2724" s="390"/>
      <c r="F2724" s="1215"/>
      <c r="G2724" s="526"/>
      <c r="H2724" s="388"/>
      <c r="I2724" s="1216"/>
      <c r="J2724" s="388"/>
      <c r="K2724" s="662"/>
      <c r="L2724" s="217"/>
      <c r="M2724" s="217"/>
      <c r="N2724" s="217"/>
      <c r="O2724" s="217"/>
      <c r="P2724" s="217"/>
      <c r="Q2724" s="217"/>
      <c r="R2724" s="217"/>
      <c r="S2724" s="688"/>
      <c r="T2724" s="883"/>
      <c r="BC2724" s="962"/>
      <c r="BD2724" s="824"/>
    </row>
    <row r="2725" s="695" customFormat="1" customHeight="1" spans="1:56">
      <c r="A2725" s="513"/>
      <c r="B2725" s="799"/>
      <c r="C2725" s="799"/>
      <c r="D2725" s="409"/>
      <c r="E2725" s="390"/>
      <c r="F2725" s="1215"/>
      <c r="G2725" s="526"/>
      <c r="H2725" s="388"/>
      <c r="I2725" s="1216"/>
      <c r="J2725" s="388"/>
      <c r="K2725" s="662"/>
      <c r="L2725" s="217"/>
      <c r="M2725" s="217"/>
      <c r="N2725" s="217"/>
      <c r="O2725" s="217"/>
      <c r="P2725" s="217"/>
      <c r="Q2725" s="217"/>
      <c r="R2725" s="217"/>
      <c r="S2725" s="688"/>
      <c r="T2725" s="883"/>
      <c r="BC2725" s="962"/>
      <c r="BD2725" s="824"/>
    </row>
    <row r="2726" s="695" customFormat="1" customHeight="1" spans="1:56">
      <c r="A2726" s="513"/>
      <c r="B2726" s="799"/>
      <c r="C2726" s="799"/>
      <c r="D2726" s="409"/>
      <c r="E2726" s="390"/>
      <c r="F2726" s="1215"/>
      <c r="G2726" s="526"/>
      <c r="H2726" s="388"/>
      <c r="I2726" s="1216"/>
      <c r="J2726" s="388"/>
      <c r="K2726" s="662"/>
      <c r="L2726" s="217"/>
      <c r="M2726" s="217"/>
      <c r="N2726" s="217"/>
      <c r="O2726" s="217"/>
      <c r="P2726" s="217"/>
      <c r="Q2726" s="217"/>
      <c r="R2726" s="217"/>
      <c r="S2726" s="688"/>
      <c r="T2726" s="394"/>
      <c r="BC2726" s="962"/>
      <c r="BD2726" s="824"/>
    </row>
    <row r="2727" s="695" customFormat="1" customHeight="1" spans="1:56">
      <c r="A2727" s="513"/>
      <c r="B2727" s="799"/>
      <c r="C2727" s="799"/>
      <c r="D2727" s="409"/>
      <c r="E2727" s="390"/>
      <c r="F2727" s="1215"/>
      <c r="G2727" s="526"/>
      <c r="H2727" s="388"/>
      <c r="I2727" s="1216"/>
      <c r="J2727" s="388"/>
      <c r="K2727" s="662"/>
      <c r="L2727" s="217"/>
      <c r="M2727" s="217"/>
      <c r="N2727" s="217"/>
      <c r="O2727" s="217"/>
      <c r="P2727" s="217"/>
      <c r="Q2727" s="217"/>
      <c r="R2727" s="217"/>
      <c r="S2727" s="688"/>
      <c r="T2727" s="394"/>
      <c r="BC2727" s="962"/>
      <c r="BD2727" s="824"/>
    </row>
    <row r="2728" s="695" customFormat="1" customHeight="1" spans="1:56">
      <c r="A2728" s="1229"/>
      <c r="B2728" s="799"/>
      <c r="C2728" s="799"/>
      <c r="D2728" s="810"/>
      <c r="E2728" s="921"/>
      <c r="F2728" s="332"/>
      <c r="G2728" s="126"/>
      <c r="H2728" s="126"/>
      <c r="I2728" s="1230"/>
      <c r="J2728" s="810"/>
      <c r="K2728" s="662"/>
      <c r="L2728" s="217"/>
      <c r="M2728" s="217"/>
      <c r="N2728" s="217"/>
      <c r="O2728" s="225"/>
      <c r="P2728" s="225"/>
      <c r="Q2728" s="225"/>
      <c r="R2728" s="225"/>
      <c r="S2728" s="1231"/>
      <c r="T2728" s="1232"/>
      <c r="BC2728" s="962"/>
      <c r="BD2728" s="824"/>
    </row>
    <row r="2729" s="695" customFormat="1" customHeight="1" spans="1:56">
      <c r="A2729" s="513"/>
      <c r="B2729" s="799"/>
      <c r="C2729" s="799"/>
      <c r="D2729" s="409"/>
      <c r="E2729" s="390"/>
      <c r="F2729" s="1215"/>
      <c r="G2729" s="526"/>
      <c r="H2729" s="388"/>
      <c r="I2729" s="1216"/>
      <c r="J2729" s="388"/>
      <c r="K2729" s="662"/>
      <c r="L2729" s="217"/>
      <c r="M2729" s="217"/>
      <c r="N2729" s="217"/>
      <c r="O2729" s="217"/>
      <c r="P2729" s="217"/>
      <c r="Q2729" s="217"/>
      <c r="R2729" s="217"/>
      <c r="S2729" s="688"/>
      <c r="T2729" s="394"/>
      <c r="BC2729" s="962"/>
      <c r="BD2729" s="824"/>
    </row>
    <row r="2730" s="695" customFormat="1" customHeight="1" spans="1:56">
      <c r="A2730" s="513"/>
      <c r="B2730" s="799"/>
      <c r="C2730" s="799"/>
      <c r="D2730" s="409"/>
      <c r="E2730" s="390"/>
      <c r="F2730" s="1215"/>
      <c r="G2730" s="526"/>
      <c r="H2730" s="388"/>
      <c r="I2730" s="1216"/>
      <c r="J2730" s="388"/>
      <c r="K2730" s="662"/>
      <c r="L2730" s="217"/>
      <c r="M2730" s="217"/>
      <c r="N2730" s="217"/>
      <c r="O2730" s="217"/>
      <c r="P2730" s="217"/>
      <c r="Q2730" s="217"/>
      <c r="R2730" s="217"/>
      <c r="S2730" s="688"/>
      <c r="T2730" s="394"/>
      <c r="BC2730" s="962"/>
      <c r="BD2730" s="824"/>
    </row>
    <row r="2731" s="695" customFormat="1" customHeight="1" spans="1:56">
      <c r="A2731" s="513"/>
      <c r="B2731" s="799"/>
      <c r="C2731" s="799"/>
      <c r="D2731" s="409"/>
      <c r="E2731" s="390"/>
      <c r="F2731" s="1215"/>
      <c r="G2731" s="526"/>
      <c r="H2731" s="388"/>
      <c r="I2731" s="1216"/>
      <c r="J2731" s="388"/>
      <c r="K2731" s="662"/>
      <c r="L2731" s="217"/>
      <c r="M2731" s="217"/>
      <c r="N2731" s="217"/>
      <c r="O2731" s="217"/>
      <c r="P2731" s="217"/>
      <c r="Q2731" s="217"/>
      <c r="R2731" s="217"/>
      <c r="S2731" s="688"/>
      <c r="T2731" s="394"/>
      <c r="BC2731" s="962"/>
      <c r="BD2731" s="824"/>
    </row>
    <row r="2732" s="695" customFormat="1" customHeight="1" spans="1:56">
      <c r="A2732" s="513"/>
      <c r="B2732" s="799"/>
      <c r="C2732" s="799"/>
      <c r="D2732" s="409"/>
      <c r="E2732" s="390"/>
      <c r="F2732" s="1215"/>
      <c r="G2732" s="526"/>
      <c r="H2732" s="388"/>
      <c r="I2732" s="1216"/>
      <c r="J2732" s="388"/>
      <c r="K2732" s="662"/>
      <c r="L2732" s="217"/>
      <c r="M2732" s="217"/>
      <c r="N2732" s="217"/>
      <c r="O2732" s="217"/>
      <c r="P2732" s="217"/>
      <c r="Q2732" s="217"/>
      <c r="R2732" s="217"/>
      <c r="S2732" s="688"/>
      <c r="T2732" s="394"/>
      <c r="BC2732" s="962"/>
      <c r="BD2732" s="824"/>
    </row>
    <row r="2733" s="695" customFormat="1" customHeight="1" spans="1:56">
      <c r="A2733" s="513"/>
      <c r="B2733" s="799"/>
      <c r="C2733" s="799"/>
      <c r="D2733" s="409"/>
      <c r="E2733" s="390"/>
      <c r="F2733" s="1215"/>
      <c r="G2733" s="526"/>
      <c r="H2733" s="388"/>
      <c r="I2733" s="1216"/>
      <c r="J2733" s="388"/>
      <c r="K2733" s="662"/>
      <c r="L2733" s="217"/>
      <c r="M2733" s="217"/>
      <c r="N2733" s="217"/>
      <c r="O2733" s="217"/>
      <c r="P2733" s="217"/>
      <c r="Q2733" s="217"/>
      <c r="R2733" s="217"/>
      <c r="S2733" s="688"/>
      <c r="T2733" s="883"/>
      <c r="BC2733" s="962"/>
      <c r="BD2733" s="824"/>
    </row>
    <row r="2734" s="695" customFormat="1" customHeight="1" spans="1:56">
      <c r="A2734" s="513"/>
      <c r="B2734" s="799"/>
      <c r="C2734" s="799"/>
      <c r="D2734" s="409"/>
      <c r="E2734" s="390"/>
      <c r="F2734" s="1215"/>
      <c r="G2734" s="526"/>
      <c r="H2734" s="388"/>
      <c r="I2734" s="1216"/>
      <c r="J2734" s="388"/>
      <c r="K2734" s="662"/>
      <c r="L2734" s="217"/>
      <c r="M2734" s="217"/>
      <c r="N2734" s="217"/>
      <c r="O2734" s="217"/>
      <c r="P2734" s="217"/>
      <c r="Q2734" s="217"/>
      <c r="R2734" s="217"/>
      <c r="S2734" s="688"/>
      <c r="T2734" s="883"/>
      <c r="BC2734" s="962"/>
      <c r="BD2734" s="824"/>
    </row>
    <row r="2735" s="695" customFormat="1" customHeight="1" spans="1:56">
      <c r="A2735" s="513"/>
      <c r="B2735" s="799"/>
      <c r="C2735" s="799"/>
      <c r="D2735" s="409"/>
      <c r="E2735" s="390"/>
      <c r="F2735" s="1215"/>
      <c r="G2735" s="526"/>
      <c r="H2735" s="388"/>
      <c r="I2735" s="1216"/>
      <c r="J2735" s="388"/>
      <c r="K2735" s="662"/>
      <c r="L2735" s="217"/>
      <c r="M2735" s="217"/>
      <c r="N2735" s="217"/>
      <c r="O2735" s="217"/>
      <c r="P2735" s="217"/>
      <c r="Q2735" s="217"/>
      <c r="R2735" s="217"/>
      <c r="S2735" s="688"/>
      <c r="T2735" s="394"/>
      <c r="BC2735" s="962"/>
      <c r="BD2735" s="824"/>
    </row>
    <row r="2736" s="695" customFormat="1" customHeight="1" spans="1:56">
      <c r="A2736" s="513"/>
      <c r="B2736" s="799"/>
      <c r="C2736" s="799"/>
      <c r="D2736" s="409"/>
      <c r="E2736" s="390"/>
      <c r="F2736" s="1215"/>
      <c r="G2736" s="526"/>
      <c r="H2736" s="388"/>
      <c r="I2736" s="1216"/>
      <c r="J2736" s="388"/>
      <c r="K2736" s="662"/>
      <c r="L2736" s="217"/>
      <c r="M2736" s="217"/>
      <c r="N2736" s="217"/>
      <c r="O2736" s="217"/>
      <c r="P2736" s="217"/>
      <c r="Q2736" s="217"/>
      <c r="R2736" s="217"/>
      <c r="S2736" s="688"/>
      <c r="T2736" s="394"/>
      <c r="BC2736" s="962"/>
      <c r="BD2736" s="824"/>
    </row>
    <row r="2737" s="695" customFormat="1" customHeight="1" spans="1:56">
      <c r="A2737" s="513"/>
      <c r="B2737" s="799"/>
      <c r="C2737" s="799"/>
      <c r="D2737" s="409"/>
      <c r="E2737" s="390"/>
      <c r="F2737" s="1215"/>
      <c r="G2737" s="526"/>
      <c r="H2737" s="388"/>
      <c r="I2737" s="1216"/>
      <c r="J2737" s="388"/>
      <c r="K2737" s="662"/>
      <c r="L2737" s="217"/>
      <c r="M2737" s="217"/>
      <c r="N2737" s="217"/>
      <c r="O2737" s="217"/>
      <c r="P2737" s="217"/>
      <c r="Q2737" s="217"/>
      <c r="R2737" s="217"/>
      <c r="S2737" s="688"/>
      <c r="T2737" s="394"/>
      <c r="BC2737" s="962"/>
      <c r="BD2737" s="824"/>
    </row>
    <row r="2738" s="695" customFormat="1" customHeight="1" spans="1:56">
      <c r="A2738" s="513"/>
      <c r="B2738" s="799"/>
      <c r="C2738" s="799"/>
      <c r="D2738" s="409"/>
      <c r="E2738" s="390"/>
      <c r="F2738" s="1215"/>
      <c r="G2738" s="526"/>
      <c r="H2738" s="388"/>
      <c r="I2738" s="1216"/>
      <c r="J2738" s="388"/>
      <c r="K2738" s="662"/>
      <c r="L2738" s="217"/>
      <c r="M2738" s="217"/>
      <c r="N2738" s="217"/>
      <c r="O2738" s="217"/>
      <c r="P2738" s="217"/>
      <c r="Q2738" s="217"/>
      <c r="R2738" s="217"/>
      <c r="S2738" s="688"/>
      <c r="T2738" s="394"/>
      <c r="BC2738" s="962"/>
      <c r="BD2738" s="824"/>
    </row>
    <row r="2739" s="695" customFormat="1" customHeight="1" spans="1:56">
      <c r="A2739" s="513"/>
      <c r="B2739" s="799"/>
      <c r="C2739" s="799"/>
      <c r="D2739" s="409"/>
      <c r="E2739" s="390"/>
      <c r="F2739" s="1215"/>
      <c r="G2739" s="526"/>
      <c r="H2739" s="388"/>
      <c r="I2739" s="1216"/>
      <c r="J2739" s="388"/>
      <c r="K2739" s="662"/>
      <c r="L2739" s="217"/>
      <c r="M2739" s="217"/>
      <c r="N2739" s="217"/>
      <c r="O2739" s="217"/>
      <c r="P2739" s="217"/>
      <c r="Q2739" s="217"/>
      <c r="R2739" s="217"/>
      <c r="S2739" s="688"/>
      <c r="T2739" s="394"/>
      <c r="BC2739" s="962"/>
      <c r="BD2739" s="824"/>
    </row>
    <row r="2740" s="695" customFormat="1" customHeight="1" spans="1:56">
      <c r="A2740" s="513"/>
      <c r="B2740" s="799"/>
      <c r="C2740" s="799"/>
      <c r="D2740" s="409"/>
      <c r="E2740" s="390"/>
      <c r="F2740" s="1215"/>
      <c r="G2740" s="526"/>
      <c r="H2740" s="388"/>
      <c r="I2740" s="1216"/>
      <c r="J2740" s="388"/>
      <c r="K2740" s="662"/>
      <c r="L2740" s="217"/>
      <c r="M2740" s="217"/>
      <c r="N2740" s="217"/>
      <c r="O2740" s="217"/>
      <c r="P2740" s="217"/>
      <c r="Q2740" s="217"/>
      <c r="R2740" s="217"/>
      <c r="S2740" s="688"/>
      <c r="T2740" s="394"/>
      <c r="BC2740" s="962"/>
      <c r="BD2740" s="824"/>
    </row>
    <row r="2741" s="695" customFormat="1" customHeight="1" spans="1:56">
      <c r="A2741" s="513"/>
      <c r="B2741" s="799"/>
      <c r="C2741" s="799"/>
      <c r="D2741" s="409"/>
      <c r="E2741" s="390"/>
      <c r="F2741" s="1215"/>
      <c r="G2741" s="526"/>
      <c r="H2741" s="388"/>
      <c r="I2741" s="1216"/>
      <c r="J2741" s="388"/>
      <c r="K2741" s="662"/>
      <c r="L2741" s="217"/>
      <c r="M2741" s="217"/>
      <c r="N2741" s="217"/>
      <c r="O2741" s="217"/>
      <c r="P2741" s="217"/>
      <c r="Q2741" s="217"/>
      <c r="R2741" s="217"/>
      <c r="S2741" s="688"/>
      <c r="T2741" s="394"/>
      <c r="BC2741" s="962"/>
      <c r="BD2741" s="824"/>
    </row>
    <row r="2742" s="695" customFormat="1" customHeight="1" spans="1:56">
      <c r="A2742" s="513"/>
      <c r="B2742" s="799"/>
      <c r="C2742" s="799"/>
      <c r="D2742" s="409"/>
      <c r="E2742" s="390"/>
      <c r="F2742" s="1215"/>
      <c r="G2742" s="526"/>
      <c r="H2742" s="388"/>
      <c r="I2742" s="1216"/>
      <c r="J2742" s="388"/>
      <c r="K2742" s="662"/>
      <c r="L2742" s="217"/>
      <c r="M2742" s="217"/>
      <c r="N2742" s="217"/>
      <c r="O2742" s="217"/>
      <c r="P2742" s="217"/>
      <c r="Q2742" s="217"/>
      <c r="R2742" s="217"/>
      <c r="S2742" s="688"/>
      <c r="T2742" s="394"/>
      <c r="BC2742" s="962"/>
      <c r="BD2742" s="824"/>
    </row>
    <row r="2743" s="695" customFormat="1" customHeight="1" spans="1:56">
      <c r="A2743" s="513"/>
      <c r="B2743" s="799"/>
      <c r="C2743" s="799"/>
      <c r="D2743" s="409"/>
      <c r="E2743" s="390"/>
      <c r="F2743" s="1215"/>
      <c r="G2743" s="526"/>
      <c r="H2743" s="388"/>
      <c r="I2743" s="1216"/>
      <c r="J2743" s="388"/>
      <c r="K2743" s="662"/>
      <c r="L2743" s="217"/>
      <c r="M2743" s="217"/>
      <c r="N2743" s="217"/>
      <c r="O2743" s="217"/>
      <c r="P2743" s="217"/>
      <c r="Q2743" s="217"/>
      <c r="R2743" s="217"/>
      <c r="S2743" s="688"/>
      <c r="T2743" s="394"/>
      <c r="BC2743" s="962"/>
      <c r="BD2743" s="824"/>
    </row>
    <row r="2744" s="695" customFormat="1" customHeight="1" spans="1:56">
      <c r="A2744" s="513"/>
      <c r="B2744" s="799"/>
      <c r="C2744" s="799"/>
      <c r="D2744" s="409"/>
      <c r="E2744" s="390"/>
      <c r="F2744" s="1215"/>
      <c r="G2744" s="526"/>
      <c r="H2744" s="388"/>
      <c r="I2744" s="1216"/>
      <c r="J2744" s="388"/>
      <c r="K2744" s="662"/>
      <c r="L2744" s="217"/>
      <c r="M2744" s="217"/>
      <c r="N2744" s="217"/>
      <c r="O2744" s="217"/>
      <c r="P2744" s="217"/>
      <c r="Q2744" s="217"/>
      <c r="R2744" s="217"/>
      <c r="S2744" s="688"/>
      <c r="T2744" s="394"/>
      <c r="BC2744" s="962"/>
      <c r="BD2744" s="824"/>
    </row>
    <row r="2745" s="695" customFormat="1" customHeight="1" spans="1:56">
      <c r="A2745" s="513"/>
      <c r="B2745" s="799"/>
      <c r="C2745" s="799"/>
      <c r="D2745" s="409"/>
      <c r="E2745" s="390"/>
      <c r="F2745" s="1215"/>
      <c r="G2745" s="526"/>
      <c r="H2745" s="388"/>
      <c r="I2745" s="1216"/>
      <c r="J2745" s="388"/>
      <c r="K2745" s="662"/>
      <c r="L2745" s="217"/>
      <c r="M2745" s="217"/>
      <c r="N2745" s="217"/>
      <c r="O2745" s="217"/>
      <c r="P2745" s="217"/>
      <c r="Q2745" s="217"/>
      <c r="R2745" s="217"/>
      <c r="S2745" s="688"/>
      <c r="T2745" s="394"/>
      <c r="BC2745" s="962"/>
      <c r="BD2745" s="824"/>
    </row>
    <row r="2746" s="695" customFormat="1" customHeight="1" spans="1:56">
      <c r="A2746" s="513"/>
      <c r="B2746" s="799"/>
      <c r="C2746" s="799"/>
      <c r="D2746" s="409"/>
      <c r="E2746" s="390"/>
      <c r="F2746" s="1215"/>
      <c r="G2746" s="526"/>
      <c r="H2746" s="388"/>
      <c r="I2746" s="1216"/>
      <c r="J2746" s="388"/>
      <c r="K2746" s="662"/>
      <c r="L2746" s="217"/>
      <c r="M2746" s="217"/>
      <c r="N2746" s="217"/>
      <c r="O2746" s="217"/>
      <c r="P2746" s="217"/>
      <c r="Q2746" s="217"/>
      <c r="R2746" s="217"/>
      <c r="S2746" s="688"/>
      <c r="T2746" s="394"/>
      <c r="BC2746" s="962"/>
      <c r="BD2746" s="824"/>
    </row>
    <row r="2747" s="695" customFormat="1" customHeight="1" spans="1:56">
      <c r="A2747" s="513"/>
      <c r="B2747" s="799"/>
      <c r="C2747" s="799"/>
      <c r="D2747" s="409"/>
      <c r="E2747" s="390"/>
      <c r="F2747" s="1215"/>
      <c r="G2747" s="526"/>
      <c r="H2747" s="388"/>
      <c r="I2747" s="1216"/>
      <c r="J2747" s="388"/>
      <c r="K2747" s="662"/>
      <c r="L2747" s="217"/>
      <c r="M2747" s="217"/>
      <c r="N2747" s="217"/>
      <c r="O2747" s="217"/>
      <c r="P2747" s="217"/>
      <c r="Q2747" s="217"/>
      <c r="R2747" s="217"/>
      <c r="S2747" s="688"/>
      <c r="T2747" s="394"/>
      <c r="BC2747" s="962"/>
      <c r="BD2747" s="824"/>
    </row>
    <row r="2748" s="695" customFormat="1" customHeight="1" spans="1:56">
      <c r="A2748" s="513"/>
      <c r="B2748" s="799"/>
      <c r="C2748" s="799"/>
      <c r="D2748" s="409"/>
      <c r="E2748" s="390"/>
      <c r="F2748" s="1215"/>
      <c r="G2748" s="526"/>
      <c r="H2748" s="388"/>
      <c r="I2748" s="1216"/>
      <c r="J2748" s="388"/>
      <c r="K2748" s="662"/>
      <c r="L2748" s="217"/>
      <c r="M2748" s="217"/>
      <c r="N2748" s="217"/>
      <c r="O2748" s="217"/>
      <c r="P2748" s="217"/>
      <c r="Q2748" s="217"/>
      <c r="R2748" s="217"/>
      <c r="S2748" s="688"/>
      <c r="T2748" s="394"/>
      <c r="BC2748" s="962"/>
      <c r="BD2748" s="824"/>
    </row>
    <row r="2749" s="695" customFormat="1" customHeight="1" spans="1:56">
      <c r="A2749" s="513"/>
      <c r="B2749" s="799"/>
      <c r="C2749" s="799"/>
      <c r="D2749" s="409"/>
      <c r="E2749" s="390"/>
      <c r="F2749" s="1215"/>
      <c r="G2749" s="526"/>
      <c r="H2749" s="388"/>
      <c r="I2749" s="1216"/>
      <c r="J2749" s="388"/>
      <c r="K2749" s="662"/>
      <c r="L2749" s="217"/>
      <c r="M2749" s="217"/>
      <c r="N2749" s="217"/>
      <c r="O2749" s="217"/>
      <c r="P2749" s="217"/>
      <c r="Q2749" s="217"/>
      <c r="R2749" s="217"/>
      <c r="S2749" s="688"/>
      <c r="T2749" s="394"/>
      <c r="BC2749" s="962"/>
      <c r="BD2749" s="824"/>
    </row>
    <row r="2750" s="695" customFormat="1" customHeight="1" spans="1:56">
      <c r="A2750" s="513"/>
      <c r="B2750" s="799"/>
      <c r="C2750" s="799"/>
      <c r="D2750" s="409"/>
      <c r="E2750" s="390"/>
      <c r="F2750" s="1215"/>
      <c r="G2750" s="526"/>
      <c r="H2750" s="388"/>
      <c r="I2750" s="1216"/>
      <c r="J2750" s="388"/>
      <c r="K2750" s="662"/>
      <c r="L2750" s="217"/>
      <c r="M2750" s="217"/>
      <c r="N2750" s="217"/>
      <c r="O2750" s="217"/>
      <c r="P2750" s="217"/>
      <c r="Q2750" s="217"/>
      <c r="R2750" s="217"/>
      <c r="S2750" s="688"/>
      <c r="T2750" s="394"/>
      <c r="BC2750" s="962"/>
      <c r="BD2750" s="824"/>
    </row>
    <row r="2751" s="695" customFormat="1" customHeight="1" spans="1:56">
      <c r="A2751" s="513"/>
      <c r="B2751" s="799"/>
      <c r="C2751" s="799"/>
      <c r="D2751" s="409"/>
      <c r="E2751" s="390"/>
      <c r="F2751" s="1215"/>
      <c r="G2751" s="526"/>
      <c r="H2751" s="388"/>
      <c r="I2751" s="1216"/>
      <c r="J2751" s="388"/>
      <c r="K2751" s="662"/>
      <c r="L2751" s="217"/>
      <c r="M2751" s="217"/>
      <c r="N2751" s="217"/>
      <c r="O2751" s="217"/>
      <c r="P2751" s="217"/>
      <c r="Q2751" s="217"/>
      <c r="R2751" s="217"/>
      <c r="S2751" s="688"/>
      <c r="T2751" s="394"/>
      <c r="BC2751" s="962"/>
      <c r="BD2751" s="824"/>
    </row>
    <row r="2752" s="695" customFormat="1" customHeight="1" spans="1:56">
      <c r="A2752" s="513"/>
      <c r="B2752" s="799"/>
      <c r="C2752" s="799"/>
      <c r="D2752" s="409"/>
      <c r="E2752" s="390"/>
      <c r="F2752" s="1215"/>
      <c r="G2752" s="526"/>
      <c r="H2752" s="388"/>
      <c r="I2752" s="1216"/>
      <c r="J2752" s="388"/>
      <c r="K2752" s="662"/>
      <c r="L2752" s="217"/>
      <c r="M2752" s="217"/>
      <c r="N2752" s="217"/>
      <c r="O2752" s="217"/>
      <c r="P2752" s="217"/>
      <c r="Q2752" s="217"/>
      <c r="R2752" s="217"/>
      <c r="S2752" s="688"/>
      <c r="T2752" s="394"/>
      <c r="BC2752" s="962"/>
      <c r="BD2752" s="824"/>
    </row>
    <row r="2753" s="695" customFormat="1" customHeight="1" spans="1:56">
      <c r="A2753" s="513"/>
      <c r="B2753" s="799"/>
      <c r="C2753" s="799"/>
      <c r="D2753" s="409"/>
      <c r="E2753" s="390"/>
      <c r="F2753" s="1215"/>
      <c r="G2753" s="526"/>
      <c r="H2753" s="388"/>
      <c r="I2753" s="1216"/>
      <c r="J2753" s="388"/>
      <c r="K2753" s="662"/>
      <c r="L2753" s="217"/>
      <c r="M2753" s="217"/>
      <c r="N2753" s="217"/>
      <c r="O2753" s="217"/>
      <c r="P2753" s="217"/>
      <c r="Q2753" s="217"/>
      <c r="R2753" s="217"/>
      <c r="S2753" s="688"/>
      <c r="T2753" s="394"/>
      <c r="BC2753" s="962"/>
      <c r="BD2753" s="824"/>
    </row>
    <row r="2754" s="695" customFormat="1" customHeight="1" spans="1:56">
      <c r="A2754" s="513"/>
      <c r="B2754" s="799"/>
      <c r="C2754" s="799"/>
      <c r="D2754" s="409"/>
      <c r="E2754" s="390"/>
      <c r="F2754" s="1215"/>
      <c r="G2754" s="526"/>
      <c r="H2754" s="388"/>
      <c r="I2754" s="1216"/>
      <c r="J2754" s="388"/>
      <c r="K2754" s="662"/>
      <c r="L2754" s="217"/>
      <c r="M2754" s="217"/>
      <c r="N2754" s="217"/>
      <c r="O2754" s="217"/>
      <c r="P2754" s="217"/>
      <c r="Q2754" s="217"/>
      <c r="R2754" s="217"/>
      <c r="S2754" s="688"/>
      <c r="T2754" s="394"/>
      <c r="BC2754" s="962"/>
      <c r="BD2754" s="824"/>
    </row>
    <row r="2755" s="695" customFormat="1" customHeight="1" spans="1:56">
      <c r="A2755" s="513"/>
      <c r="B2755" s="799"/>
      <c r="C2755" s="799"/>
      <c r="D2755" s="409"/>
      <c r="E2755" s="390"/>
      <c r="F2755" s="1215"/>
      <c r="G2755" s="526"/>
      <c r="H2755" s="388"/>
      <c r="I2755" s="1216"/>
      <c r="J2755" s="388"/>
      <c r="K2755" s="662"/>
      <c r="L2755" s="217"/>
      <c r="M2755" s="217"/>
      <c r="N2755" s="217"/>
      <c r="O2755" s="217"/>
      <c r="P2755" s="217"/>
      <c r="Q2755" s="217"/>
      <c r="R2755" s="217"/>
      <c r="S2755" s="688"/>
      <c r="T2755" s="394"/>
      <c r="BC2755" s="962"/>
      <c r="BD2755" s="824"/>
    </row>
    <row r="2756" s="695" customFormat="1" customHeight="1" spans="1:56">
      <c r="A2756" s="513"/>
      <c r="B2756" s="799"/>
      <c r="C2756" s="799"/>
      <c r="D2756" s="409"/>
      <c r="E2756" s="390"/>
      <c r="F2756" s="1215"/>
      <c r="G2756" s="526"/>
      <c r="H2756" s="388"/>
      <c r="I2756" s="1216"/>
      <c r="J2756" s="388"/>
      <c r="K2756" s="662"/>
      <c r="L2756" s="217"/>
      <c r="M2756" s="217"/>
      <c r="N2756" s="217"/>
      <c r="O2756" s="217"/>
      <c r="P2756" s="217"/>
      <c r="Q2756" s="217"/>
      <c r="R2756" s="217"/>
      <c r="S2756" s="688"/>
      <c r="T2756" s="394"/>
      <c r="BC2756" s="962"/>
      <c r="BD2756" s="824"/>
    </row>
    <row r="2757" s="695" customFormat="1" customHeight="1" spans="1:56">
      <c r="A2757" s="513"/>
      <c r="B2757" s="799"/>
      <c r="C2757" s="799"/>
      <c r="D2757" s="409"/>
      <c r="E2757" s="390"/>
      <c r="F2757" s="1215"/>
      <c r="G2757" s="526"/>
      <c r="H2757" s="388"/>
      <c r="I2757" s="1216"/>
      <c r="J2757" s="388"/>
      <c r="K2757" s="662"/>
      <c r="L2757" s="217"/>
      <c r="M2757" s="217"/>
      <c r="N2757" s="217"/>
      <c r="O2757" s="217"/>
      <c r="P2757" s="217"/>
      <c r="Q2757" s="217"/>
      <c r="R2757" s="217"/>
      <c r="S2757" s="688"/>
      <c r="T2757" s="394"/>
      <c r="BC2757" s="962"/>
      <c r="BD2757" s="824"/>
    </row>
    <row r="2758" s="695" customFormat="1" customHeight="1" spans="1:56">
      <c r="A2758" s="513"/>
      <c r="B2758" s="1207"/>
      <c r="C2758" s="1207"/>
      <c r="D2758" s="409"/>
      <c r="E2758" s="390"/>
      <c r="F2758" s="1215"/>
      <c r="G2758" s="526"/>
      <c r="H2758" s="388"/>
      <c r="I2758" s="1216"/>
      <c r="J2758" s="388"/>
      <c r="K2758" s="774"/>
      <c r="L2758" s="217"/>
      <c r="M2758" s="526"/>
      <c r="N2758" s="526"/>
      <c r="O2758" s="526"/>
      <c r="P2758" s="526"/>
      <c r="Q2758" s="217"/>
      <c r="R2758" s="217"/>
      <c r="S2758" s="688"/>
      <c r="T2758" s="394"/>
      <c r="BC2758" s="962"/>
      <c r="BD2758" s="824"/>
    </row>
    <row r="2759" s="695" customFormat="1" customHeight="1" spans="1:56">
      <c r="A2759" s="513"/>
      <c r="B2759" s="1207"/>
      <c r="C2759" s="1207"/>
      <c r="D2759" s="409"/>
      <c r="E2759" s="390"/>
      <c r="F2759" s="1215"/>
      <c r="G2759" s="526"/>
      <c r="H2759" s="388"/>
      <c r="I2759" s="1216"/>
      <c r="J2759" s="388"/>
      <c r="K2759" s="774"/>
      <c r="L2759" s="217"/>
      <c r="M2759" s="526"/>
      <c r="N2759" s="526"/>
      <c r="O2759" s="526"/>
      <c r="P2759" s="526"/>
      <c r="Q2759" s="526"/>
      <c r="R2759" s="217"/>
      <c r="S2759" s="688"/>
      <c r="T2759" s="394"/>
      <c r="BC2759" s="962"/>
      <c r="BD2759" s="824"/>
    </row>
    <row r="2760" s="695" customFormat="1" customHeight="1" spans="1:56">
      <c r="A2760" s="513"/>
      <c r="B2760" s="1207"/>
      <c r="C2760" s="1207"/>
      <c r="D2760" s="409"/>
      <c r="E2760" s="390"/>
      <c r="F2760" s="1215"/>
      <c r="G2760" s="526"/>
      <c r="H2760" s="388"/>
      <c r="I2760" s="1216"/>
      <c r="J2760" s="388"/>
      <c r="K2760" s="774"/>
      <c r="L2760" s="217"/>
      <c r="M2760" s="526"/>
      <c r="N2760" s="526"/>
      <c r="O2760" s="526"/>
      <c r="P2760" s="526"/>
      <c r="Q2760" s="526"/>
      <c r="R2760" s="217"/>
      <c r="S2760" s="688"/>
      <c r="T2760" s="394"/>
      <c r="BC2760" s="962"/>
      <c r="BD2760" s="824"/>
    </row>
    <row r="2761" s="695" customFormat="1" customHeight="1" spans="1:56">
      <c r="A2761" s="513"/>
      <c r="B2761" s="1207"/>
      <c r="C2761" s="1207"/>
      <c r="D2761" s="409"/>
      <c r="E2761" s="390"/>
      <c r="F2761" s="1215"/>
      <c r="G2761" s="526"/>
      <c r="H2761" s="388"/>
      <c r="I2761" s="1216"/>
      <c r="J2761" s="388"/>
      <c r="K2761" s="774"/>
      <c r="L2761" s="217"/>
      <c r="M2761" s="526"/>
      <c r="N2761" s="526"/>
      <c r="O2761" s="526"/>
      <c r="P2761" s="526"/>
      <c r="Q2761" s="526"/>
      <c r="R2761" s="217"/>
      <c r="S2761" s="688"/>
      <c r="T2761" s="394"/>
      <c r="BC2761" s="962"/>
      <c r="BD2761" s="824"/>
    </row>
    <row r="2762" s="695" customFormat="1" customHeight="1" spans="1:56">
      <c r="A2762" s="513"/>
      <c r="B2762" s="1207"/>
      <c r="C2762" s="1207"/>
      <c r="D2762" s="409"/>
      <c r="E2762" s="390"/>
      <c r="F2762" s="1215"/>
      <c r="G2762" s="526"/>
      <c r="H2762" s="388"/>
      <c r="I2762" s="1216"/>
      <c r="J2762" s="388"/>
      <c r="K2762" s="774"/>
      <c r="L2762" s="217"/>
      <c r="M2762" s="526"/>
      <c r="N2762" s="526"/>
      <c r="O2762" s="526"/>
      <c r="P2762" s="526"/>
      <c r="Q2762" s="526"/>
      <c r="R2762" s="217"/>
      <c r="S2762" s="688"/>
      <c r="T2762" s="394"/>
      <c r="BC2762" s="962"/>
      <c r="BD2762" s="824"/>
    </row>
    <row r="2763" s="695" customFormat="1" customHeight="1" spans="1:56">
      <c r="A2763" s="513"/>
      <c r="B2763" s="1207"/>
      <c r="C2763" s="1207"/>
      <c r="D2763" s="409"/>
      <c r="E2763" s="390"/>
      <c r="F2763" s="1215"/>
      <c r="G2763" s="526"/>
      <c r="H2763" s="388"/>
      <c r="I2763" s="1216"/>
      <c r="J2763" s="388"/>
      <c r="K2763" s="774"/>
      <c r="L2763" s="217"/>
      <c r="M2763" s="526"/>
      <c r="N2763" s="526"/>
      <c r="O2763" s="526"/>
      <c r="P2763" s="526"/>
      <c r="Q2763" s="526"/>
      <c r="R2763" s="217"/>
      <c r="S2763" s="688"/>
      <c r="T2763" s="394"/>
      <c r="BC2763" s="962"/>
      <c r="BD2763" s="824"/>
    </row>
    <row r="2764" s="695" customFormat="1" customHeight="1" spans="1:56">
      <c r="A2764" s="513"/>
      <c r="B2764" s="1207"/>
      <c r="C2764" s="1207"/>
      <c r="D2764" s="409"/>
      <c r="E2764" s="390"/>
      <c r="F2764" s="1215"/>
      <c r="G2764" s="526"/>
      <c r="H2764" s="388"/>
      <c r="I2764" s="1216"/>
      <c r="J2764" s="388"/>
      <c r="K2764" s="774"/>
      <c r="L2764" s="217"/>
      <c r="M2764" s="526"/>
      <c r="N2764" s="526"/>
      <c r="O2764" s="526"/>
      <c r="P2764" s="526"/>
      <c r="Q2764" s="526"/>
      <c r="R2764" s="217"/>
      <c r="S2764" s="688"/>
      <c r="T2764" s="394"/>
      <c r="BC2764" s="962"/>
      <c r="BD2764" s="824"/>
    </row>
    <row r="2765" s="695" customFormat="1" customHeight="1" spans="1:56">
      <c r="A2765" s="513"/>
      <c r="B2765" s="1207"/>
      <c r="C2765" s="1207"/>
      <c r="D2765" s="409"/>
      <c r="E2765" s="390"/>
      <c r="F2765" s="1215"/>
      <c r="G2765" s="526"/>
      <c r="H2765" s="388"/>
      <c r="I2765" s="1216"/>
      <c r="J2765" s="388"/>
      <c r="K2765" s="774"/>
      <c r="L2765" s="217"/>
      <c r="M2765" s="526"/>
      <c r="N2765" s="526"/>
      <c r="O2765" s="526"/>
      <c r="P2765" s="526"/>
      <c r="Q2765" s="526"/>
      <c r="R2765" s="217"/>
      <c r="S2765" s="688"/>
      <c r="T2765" s="394"/>
      <c r="BC2765" s="962"/>
      <c r="BD2765" s="824"/>
    </row>
    <row r="2766" s="695" customFormat="1" customHeight="1" spans="1:56">
      <c r="A2766" s="513"/>
      <c r="B2766" s="1207"/>
      <c r="C2766" s="1207"/>
      <c r="D2766" s="409"/>
      <c r="E2766" s="390"/>
      <c r="F2766" s="1215"/>
      <c r="G2766" s="526"/>
      <c r="H2766" s="388"/>
      <c r="I2766" s="1216"/>
      <c r="J2766" s="388"/>
      <c r="K2766" s="774"/>
      <c r="L2766" s="217"/>
      <c r="M2766" s="526"/>
      <c r="N2766" s="526"/>
      <c r="O2766" s="526"/>
      <c r="P2766" s="526"/>
      <c r="Q2766" s="217"/>
      <c r="R2766" s="217"/>
      <c r="S2766" s="688"/>
      <c r="T2766" s="394"/>
      <c r="BC2766" s="962"/>
      <c r="BD2766" s="824"/>
    </row>
    <row r="2767" s="695" customFormat="1" customHeight="1" spans="1:56">
      <c r="A2767" s="513"/>
      <c r="B2767" s="1207"/>
      <c r="C2767" s="1207"/>
      <c r="D2767" s="409"/>
      <c r="E2767" s="390"/>
      <c r="F2767" s="1215"/>
      <c r="G2767" s="526"/>
      <c r="H2767" s="388"/>
      <c r="I2767" s="1216"/>
      <c r="J2767" s="388"/>
      <c r="K2767" s="774"/>
      <c r="L2767" s="217"/>
      <c r="M2767" s="526"/>
      <c r="N2767" s="526"/>
      <c r="O2767" s="526"/>
      <c r="P2767" s="526"/>
      <c r="Q2767" s="526"/>
      <c r="R2767" s="217"/>
      <c r="S2767" s="688"/>
      <c r="T2767" s="394"/>
      <c r="BC2767" s="962"/>
      <c r="BD2767" s="824"/>
    </row>
    <row r="2768" s="695" customFormat="1" customHeight="1" spans="1:56">
      <c r="A2768" s="513"/>
      <c r="B2768" s="1207"/>
      <c r="C2768" s="1207"/>
      <c r="D2768" s="409"/>
      <c r="E2768" s="390"/>
      <c r="F2768" s="1215"/>
      <c r="G2768" s="526"/>
      <c r="H2768" s="388"/>
      <c r="I2768" s="1216"/>
      <c r="J2768" s="388"/>
      <c r="K2768" s="774"/>
      <c r="L2768" s="217"/>
      <c r="M2768" s="526"/>
      <c r="N2768" s="526"/>
      <c r="O2768" s="526"/>
      <c r="P2768" s="526"/>
      <c r="Q2768" s="526"/>
      <c r="R2768" s="217"/>
      <c r="S2768" s="688"/>
      <c r="T2768" s="394"/>
      <c r="BC2768" s="962"/>
      <c r="BD2768" s="824"/>
    </row>
    <row r="2769" s="695" customFormat="1" customHeight="1" spans="1:56">
      <c r="A2769" s="513"/>
      <c r="B2769" s="1207"/>
      <c r="C2769" s="1207"/>
      <c r="D2769" s="409"/>
      <c r="E2769" s="390"/>
      <c r="F2769" s="1215"/>
      <c r="G2769" s="526"/>
      <c r="H2769" s="388"/>
      <c r="I2769" s="1216"/>
      <c r="J2769" s="388"/>
      <c r="K2769" s="774"/>
      <c r="L2769" s="217"/>
      <c r="M2769" s="526"/>
      <c r="N2769" s="526"/>
      <c r="O2769" s="526"/>
      <c r="P2769" s="526"/>
      <c r="Q2769" s="526"/>
      <c r="R2769" s="217"/>
      <c r="S2769" s="688"/>
      <c r="T2769" s="394"/>
      <c r="BC2769" s="962"/>
      <c r="BD2769" s="824"/>
    </row>
    <row r="2770" s="695" customFormat="1" customHeight="1" spans="1:56">
      <c r="A2770" s="513"/>
      <c r="B2770" s="1207"/>
      <c r="C2770" s="1207"/>
      <c r="D2770" s="409"/>
      <c r="E2770" s="390"/>
      <c r="F2770" s="1215"/>
      <c r="G2770" s="526"/>
      <c r="H2770" s="388"/>
      <c r="I2770" s="1216"/>
      <c r="J2770" s="388"/>
      <c r="K2770" s="774"/>
      <c r="L2770" s="217"/>
      <c r="M2770" s="526"/>
      <c r="N2770" s="526"/>
      <c r="O2770" s="526"/>
      <c r="P2770" s="526"/>
      <c r="Q2770" s="526"/>
      <c r="R2770" s="217"/>
      <c r="S2770" s="688"/>
      <c r="T2770" s="394"/>
      <c r="BC2770" s="962"/>
      <c r="BD2770" s="824"/>
    </row>
    <row r="2771" s="695" customFormat="1" customHeight="1" spans="1:56">
      <c r="A2771" s="513"/>
      <c r="B2771" s="1207"/>
      <c r="C2771" s="1207"/>
      <c r="D2771" s="409"/>
      <c r="E2771" s="390"/>
      <c r="F2771" s="1215"/>
      <c r="G2771" s="526"/>
      <c r="H2771" s="388"/>
      <c r="I2771" s="1216"/>
      <c r="J2771" s="388"/>
      <c r="K2771" s="774"/>
      <c r="L2771" s="217"/>
      <c r="M2771" s="526"/>
      <c r="N2771" s="526"/>
      <c r="O2771" s="526"/>
      <c r="P2771" s="526"/>
      <c r="Q2771" s="217"/>
      <c r="R2771" s="217"/>
      <c r="S2771" s="688"/>
      <c r="T2771" s="394"/>
      <c r="BC2771" s="962"/>
      <c r="BD2771" s="824"/>
    </row>
    <row r="2772" s="695" customFormat="1" customHeight="1" spans="1:56">
      <c r="A2772" s="513"/>
      <c r="B2772" s="1207"/>
      <c r="C2772" s="1207"/>
      <c r="D2772" s="409"/>
      <c r="E2772" s="390"/>
      <c r="F2772" s="1215"/>
      <c r="G2772" s="526"/>
      <c r="H2772" s="388"/>
      <c r="I2772" s="1216"/>
      <c r="J2772" s="388"/>
      <c r="K2772" s="774"/>
      <c r="L2772" s="217"/>
      <c r="M2772" s="526"/>
      <c r="N2772" s="526"/>
      <c r="O2772" s="526"/>
      <c r="P2772" s="526"/>
      <c r="Q2772" s="526"/>
      <c r="R2772" s="217"/>
      <c r="S2772" s="688"/>
      <c r="T2772" s="394"/>
      <c r="BC2772" s="962"/>
      <c r="BD2772" s="824"/>
    </row>
    <row r="2773" s="695" customFormat="1" customHeight="1" spans="1:56">
      <c r="A2773" s="513"/>
      <c r="B2773" s="1207"/>
      <c r="C2773" s="1207"/>
      <c r="D2773" s="409"/>
      <c r="E2773" s="390"/>
      <c r="F2773" s="1215"/>
      <c r="G2773" s="526"/>
      <c r="H2773" s="388"/>
      <c r="I2773" s="1216"/>
      <c r="J2773" s="388"/>
      <c r="K2773" s="774"/>
      <c r="L2773" s="217"/>
      <c r="M2773" s="526"/>
      <c r="N2773" s="526"/>
      <c r="O2773" s="526"/>
      <c r="P2773" s="526"/>
      <c r="Q2773" s="526"/>
      <c r="R2773" s="217"/>
      <c r="S2773" s="688"/>
      <c r="T2773" s="394"/>
      <c r="BC2773" s="962"/>
      <c r="BD2773" s="824"/>
    </row>
    <row r="2774" s="695" customFormat="1" customHeight="1" spans="1:56">
      <c r="A2774" s="513"/>
      <c r="B2774" s="1207"/>
      <c r="C2774" s="1207"/>
      <c r="D2774" s="409"/>
      <c r="E2774" s="390"/>
      <c r="F2774" s="1215"/>
      <c r="G2774" s="526"/>
      <c r="H2774" s="388"/>
      <c r="I2774" s="1216"/>
      <c r="J2774" s="388"/>
      <c r="K2774" s="774"/>
      <c r="L2774" s="217"/>
      <c r="M2774" s="526"/>
      <c r="N2774" s="526"/>
      <c r="O2774" s="526"/>
      <c r="P2774" s="526"/>
      <c r="Q2774" s="526"/>
      <c r="R2774" s="217"/>
      <c r="S2774" s="688"/>
      <c r="T2774" s="394"/>
      <c r="BC2774" s="962"/>
      <c r="BD2774" s="824"/>
    </row>
    <row r="2775" s="695" customFormat="1" customHeight="1" spans="1:56">
      <c r="A2775" s="513"/>
      <c r="B2775" s="1207"/>
      <c r="C2775" s="1207"/>
      <c r="D2775" s="409"/>
      <c r="E2775" s="390"/>
      <c r="F2775" s="1215"/>
      <c r="G2775" s="526"/>
      <c r="H2775" s="388"/>
      <c r="I2775" s="1216"/>
      <c r="J2775" s="388"/>
      <c r="K2775" s="774"/>
      <c r="L2775" s="217"/>
      <c r="M2775" s="526"/>
      <c r="N2775" s="526"/>
      <c r="O2775" s="526"/>
      <c r="P2775" s="526"/>
      <c r="Q2775" s="526"/>
      <c r="R2775" s="217"/>
      <c r="S2775" s="688"/>
      <c r="T2775" s="394"/>
      <c r="BC2775" s="962"/>
      <c r="BD2775" s="824"/>
    </row>
    <row r="2776" s="695" customFormat="1" customHeight="1" spans="1:56">
      <c r="A2776" s="513"/>
      <c r="B2776" s="1207"/>
      <c r="C2776" s="1207"/>
      <c r="D2776" s="409"/>
      <c r="E2776" s="390"/>
      <c r="F2776" s="1215"/>
      <c r="G2776" s="526"/>
      <c r="H2776" s="388"/>
      <c r="I2776" s="1216"/>
      <c r="J2776" s="388"/>
      <c r="K2776" s="774"/>
      <c r="L2776" s="217"/>
      <c r="M2776" s="526"/>
      <c r="N2776" s="526"/>
      <c r="O2776" s="526"/>
      <c r="P2776" s="526"/>
      <c r="Q2776" s="526"/>
      <c r="R2776" s="217"/>
      <c r="S2776" s="688"/>
      <c r="T2776" s="394"/>
      <c r="BC2776" s="962"/>
      <c r="BD2776" s="824"/>
    </row>
    <row r="2777" s="695" customFormat="1" customHeight="1" spans="1:56">
      <c r="A2777" s="513"/>
      <c r="B2777" s="1207"/>
      <c r="C2777" s="1207"/>
      <c r="D2777" s="409"/>
      <c r="E2777" s="390"/>
      <c r="F2777" s="1215"/>
      <c r="G2777" s="526"/>
      <c r="H2777" s="388"/>
      <c r="I2777" s="1216"/>
      <c r="J2777" s="388"/>
      <c r="K2777" s="774"/>
      <c r="L2777" s="217"/>
      <c r="M2777" s="526"/>
      <c r="N2777" s="526"/>
      <c r="O2777" s="526"/>
      <c r="P2777" s="526"/>
      <c r="Q2777" s="526"/>
      <c r="R2777" s="217"/>
      <c r="S2777" s="688"/>
      <c r="T2777" s="394"/>
      <c r="BC2777" s="962"/>
      <c r="BD2777" s="824"/>
    </row>
    <row r="2778" s="695" customFormat="1" customHeight="1" spans="1:56">
      <c r="A2778" s="513"/>
      <c r="B2778" s="1207"/>
      <c r="C2778" s="1207"/>
      <c r="D2778" s="409"/>
      <c r="E2778" s="390"/>
      <c r="F2778" s="1215"/>
      <c r="G2778" s="526"/>
      <c r="H2778" s="388"/>
      <c r="I2778" s="1216"/>
      <c r="J2778" s="388"/>
      <c r="K2778" s="774"/>
      <c r="L2778" s="217"/>
      <c r="M2778" s="526"/>
      <c r="N2778" s="526"/>
      <c r="O2778" s="526"/>
      <c r="P2778" s="526"/>
      <c r="Q2778" s="526"/>
      <c r="R2778" s="217"/>
      <c r="S2778" s="688"/>
      <c r="T2778" s="394"/>
      <c r="BC2778" s="962"/>
      <c r="BD2778" s="824"/>
    </row>
    <row r="2779" s="695" customFormat="1" customHeight="1" spans="1:56">
      <c r="A2779" s="513"/>
      <c r="B2779" s="1207"/>
      <c r="C2779" s="1207"/>
      <c r="D2779" s="810"/>
      <c r="E2779" s="390"/>
      <c r="F2779" s="1215"/>
      <c r="G2779" s="526"/>
      <c r="H2779" s="526"/>
      <c r="I2779" s="1216"/>
      <c r="J2779" s="359"/>
      <c r="K2779" s="774"/>
      <c r="L2779" s="217"/>
      <c r="M2779" s="526"/>
      <c r="N2779" s="526"/>
      <c r="O2779" s="526"/>
      <c r="P2779" s="526"/>
      <c r="Q2779" s="526"/>
      <c r="R2779" s="217"/>
      <c r="S2779" s="688"/>
      <c r="T2779" s="394"/>
      <c r="BC2779" s="962"/>
      <c r="BD2779" s="824"/>
    </row>
    <row r="2780" s="695" customFormat="1" customHeight="1" spans="1:56">
      <c r="A2780" s="513"/>
      <c r="B2780" s="1207"/>
      <c r="C2780" s="1207"/>
      <c r="D2780" s="409"/>
      <c r="E2780" s="390"/>
      <c r="F2780" s="1215"/>
      <c r="G2780" s="526"/>
      <c r="H2780" s="388"/>
      <c r="I2780" s="1216"/>
      <c r="J2780" s="388"/>
      <c r="K2780" s="774"/>
      <c r="L2780" s="217"/>
      <c r="M2780" s="526"/>
      <c r="N2780" s="526"/>
      <c r="O2780" s="526"/>
      <c r="P2780" s="526"/>
      <c r="Q2780" s="526"/>
      <c r="R2780" s="217"/>
      <c r="S2780" s="688"/>
      <c r="T2780" s="394"/>
      <c r="BC2780" s="962"/>
      <c r="BD2780" s="824"/>
    </row>
    <row r="2781" s="695" customFormat="1" customHeight="1" spans="1:56">
      <c r="A2781" s="513"/>
      <c r="B2781" s="1207"/>
      <c r="C2781" s="1207"/>
      <c r="D2781" s="409"/>
      <c r="E2781" s="390"/>
      <c r="F2781" s="1215"/>
      <c r="G2781" s="526"/>
      <c r="H2781" s="388"/>
      <c r="I2781" s="1216"/>
      <c r="J2781" s="388"/>
      <c r="K2781" s="774"/>
      <c r="L2781" s="217"/>
      <c r="M2781" s="526"/>
      <c r="N2781" s="526"/>
      <c r="O2781" s="526"/>
      <c r="P2781" s="526"/>
      <c r="Q2781" s="526"/>
      <c r="R2781" s="217"/>
      <c r="S2781" s="688"/>
      <c r="T2781" s="394"/>
      <c r="BC2781" s="962"/>
      <c r="BD2781" s="824"/>
    </row>
    <row r="2782" s="695" customFormat="1" customHeight="1" spans="1:56">
      <c r="A2782" s="513"/>
      <c r="B2782" s="1207"/>
      <c r="C2782" s="1207"/>
      <c r="D2782" s="409"/>
      <c r="E2782" s="390"/>
      <c r="F2782" s="1215"/>
      <c r="G2782" s="526"/>
      <c r="H2782" s="388"/>
      <c r="I2782" s="1216"/>
      <c r="J2782" s="388"/>
      <c r="K2782" s="774"/>
      <c r="L2782" s="217"/>
      <c r="M2782" s="526"/>
      <c r="N2782" s="526"/>
      <c r="O2782" s="526"/>
      <c r="P2782" s="526"/>
      <c r="Q2782" s="526"/>
      <c r="R2782" s="217"/>
      <c r="S2782" s="688"/>
      <c r="T2782" s="394"/>
      <c r="BC2782" s="914"/>
      <c r="BD2782" s="824"/>
    </row>
    <row r="2783" s="695" customFormat="1" customHeight="1" spans="1:56">
      <c r="A2783" s="513"/>
      <c r="B2783" s="1207"/>
      <c r="C2783" s="1207"/>
      <c r="D2783" s="409"/>
      <c r="E2783" s="390"/>
      <c r="F2783" s="1215"/>
      <c r="G2783" s="526"/>
      <c r="H2783" s="388"/>
      <c r="I2783" s="1216"/>
      <c r="J2783" s="388"/>
      <c r="K2783" s="774"/>
      <c r="L2783" s="217"/>
      <c r="M2783" s="526"/>
      <c r="N2783" s="526"/>
      <c r="O2783" s="526"/>
      <c r="P2783" s="526"/>
      <c r="Q2783" s="526"/>
      <c r="R2783" s="217"/>
      <c r="S2783" s="688"/>
      <c r="T2783" s="394"/>
      <c r="BC2783" s="914"/>
    </row>
    <row r="2784" s="695" customFormat="1" customHeight="1" spans="1:56">
      <c r="A2784" s="513"/>
      <c r="B2784" s="1207"/>
      <c r="C2784" s="1207"/>
      <c r="D2784" s="409"/>
      <c r="E2784" s="390"/>
      <c r="F2784" s="1215"/>
      <c r="G2784" s="526"/>
      <c r="H2784" s="388"/>
      <c r="I2784" s="1216"/>
      <c r="J2784" s="388"/>
      <c r="K2784" s="774"/>
      <c r="L2784" s="217"/>
      <c r="M2784" s="526"/>
      <c r="N2784" s="526"/>
      <c r="O2784" s="526"/>
      <c r="P2784" s="526"/>
      <c r="Q2784" s="526"/>
      <c r="R2784" s="217"/>
      <c r="S2784" s="688"/>
      <c r="T2784" s="394"/>
      <c r="BC2784" s="914"/>
    </row>
    <row r="2785" s="695" customFormat="1" customHeight="1" spans="1:56">
      <c r="A2785" s="513"/>
      <c r="B2785" s="1207"/>
      <c r="C2785" s="1207"/>
      <c r="D2785" s="409"/>
      <c r="E2785" s="390"/>
      <c r="F2785" s="1215"/>
      <c r="G2785" s="526"/>
      <c r="H2785" s="388"/>
      <c r="I2785" s="1216"/>
      <c r="J2785" s="388"/>
      <c r="K2785" s="774"/>
      <c r="L2785" s="217"/>
      <c r="M2785" s="526"/>
      <c r="N2785" s="526"/>
      <c r="O2785" s="526"/>
      <c r="P2785" s="526"/>
      <c r="Q2785" s="526"/>
      <c r="R2785" s="217"/>
      <c r="S2785" s="688"/>
      <c r="T2785" s="394"/>
      <c r="BC2785" s="1233"/>
    </row>
    <row r="2786" s="695" customFormat="1" customHeight="1" spans="1:56">
      <c r="A2786" s="513"/>
      <c r="B2786" s="1207"/>
      <c r="C2786" s="1207"/>
      <c r="D2786" s="409"/>
      <c r="E2786" s="390"/>
      <c r="F2786" s="1215"/>
      <c r="G2786" s="526"/>
      <c r="H2786" s="388"/>
      <c r="I2786" s="1216"/>
      <c r="J2786" s="388"/>
      <c r="K2786" s="774"/>
      <c r="L2786" s="217"/>
      <c r="M2786" s="526"/>
      <c r="N2786" s="526"/>
      <c r="O2786" s="526"/>
      <c r="P2786" s="526"/>
      <c r="Q2786" s="526"/>
      <c r="R2786" s="217"/>
      <c r="S2786" s="688"/>
      <c r="T2786" s="394"/>
      <c r="BC2786" s="1233"/>
      <c r="BD2786" s="1234"/>
    </row>
    <row r="2787" s="695" customFormat="1" customHeight="1" spans="1:56">
      <c r="A2787" s="513"/>
      <c r="B2787" s="1207"/>
      <c r="C2787" s="1207"/>
      <c r="D2787" s="409"/>
      <c r="E2787" s="390"/>
      <c r="F2787" s="1215"/>
      <c r="G2787" s="526"/>
      <c r="H2787" s="388"/>
      <c r="I2787" s="1216"/>
      <c r="J2787" s="388"/>
      <c r="K2787" s="774"/>
      <c r="L2787" s="217"/>
      <c r="M2787" s="526"/>
      <c r="N2787" s="526"/>
      <c r="O2787" s="526"/>
      <c r="P2787" s="526"/>
      <c r="Q2787" s="217"/>
      <c r="R2787" s="217"/>
      <c r="S2787" s="688"/>
      <c r="T2787" s="394"/>
      <c r="BC2787" s="1233"/>
      <c r="BD2787" s="1234"/>
    </row>
    <row r="2788" s="695" customFormat="1" customHeight="1" spans="1:56">
      <c r="A2788" s="513"/>
      <c r="B2788" s="1207"/>
      <c r="C2788" s="1207"/>
      <c r="D2788" s="409"/>
      <c r="E2788" s="390"/>
      <c r="F2788" s="1215"/>
      <c r="G2788" s="526"/>
      <c r="H2788" s="388"/>
      <c r="I2788" s="1216"/>
      <c r="J2788" s="388"/>
      <c r="K2788" s="774"/>
      <c r="L2788" s="217"/>
      <c r="M2788" s="526"/>
      <c r="N2788" s="526"/>
      <c r="O2788" s="526"/>
      <c r="P2788" s="526"/>
      <c r="Q2788" s="526"/>
      <c r="R2788" s="217"/>
      <c r="S2788" s="688"/>
      <c r="T2788" s="394"/>
      <c r="BC2788" s="1233"/>
      <c r="BD2788" s="1234"/>
    </row>
    <row r="2789" s="695" customFormat="1" customHeight="1" spans="1:56">
      <c r="A2789" s="513"/>
      <c r="B2789" s="1207"/>
      <c r="C2789" s="1207"/>
      <c r="D2789" s="409"/>
      <c r="E2789" s="390"/>
      <c r="F2789" s="1215"/>
      <c r="G2789" s="526"/>
      <c r="H2789" s="388"/>
      <c r="I2789" s="1216"/>
      <c r="J2789" s="388"/>
      <c r="K2789" s="774"/>
      <c r="L2789" s="217"/>
      <c r="M2789" s="526"/>
      <c r="N2789" s="526"/>
      <c r="O2789" s="526"/>
      <c r="P2789" s="526"/>
      <c r="Q2789" s="526"/>
      <c r="R2789" s="217"/>
      <c r="S2789" s="688"/>
      <c r="T2789" s="394"/>
      <c r="BC2789" s="1233"/>
      <c r="BD2789" s="1234"/>
    </row>
    <row r="2790" s="695" customFormat="1" customHeight="1" spans="1:56">
      <c r="A2790" s="513"/>
      <c r="B2790" s="1207"/>
      <c r="C2790" s="1207"/>
      <c r="D2790" s="409"/>
      <c r="E2790" s="390"/>
      <c r="F2790" s="1215"/>
      <c r="G2790" s="526"/>
      <c r="H2790" s="388"/>
      <c r="I2790" s="1216"/>
      <c r="J2790" s="388"/>
      <c r="K2790" s="774"/>
      <c r="L2790" s="217"/>
      <c r="M2790" s="526"/>
      <c r="N2790" s="526"/>
      <c r="O2790" s="526"/>
      <c r="P2790" s="526"/>
      <c r="Q2790" s="526"/>
      <c r="R2790" s="217"/>
      <c r="S2790" s="688"/>
      <c r="T2790" s="394"/>
      <c r="BC2790" s="1233"/>
      <c r="BD2790" s="1234"/>
    </row>
    <row r="2791" s="695" customFormat="1" customHeight="1" spans="1:56">
      <c r="A2791" s="513"/>
      <c r="B2791" s="1207"/>
      <c r="C2791" s="1207"/>
      <c r="D2791" s="409"/>
      <c r="E2791" s="390"/>
      <c r="F2791" s="1215"/>
      <c r="G2791" s="526"/>
      <c r="H2791" s="388"/>
      <c r="I2791" s="1216"/>
      <c r="J2791" s="388"/>
      <c r="K2791" s="774"/>
      <c r="L2791" s="217"/>
      <c r="M2791" s="526"/>
      <c r="N2791" s="526"/>
      <c r="O2791" s="526"/>
      <c r="P2791" s="526"/>
      <c r="Q2791" s="526"/>
      <c r="R2791" s="217"/>
      <c r="S2791" s="688"/>
      <c r="T2791" s="394"/>
      <c r="BC2791" s="1233"/>
      <c r="BD2791" s="1234"/>
    </row>
    <row r="2792" s="695" customFormat="1" customHeight="1" spans="1:56">
      <c r="A2792" s="513"/>
      <c r="B2792" s="1207"/>
      <c r="C2792" s="1207"/>
      <c r="D2792" s="409"/>
      <c r="E2792" s="390"/>
      <c r="F2792" s="1215"/>
      <c r="G2792" s="526"/>
      <c r="H2792" s="388"/>
      <c r="I2792" s="1216"/>
      <c r="J2792" s="388"/>
      <c r="K2792" s="774"/>
      <c r="L2792" s="217"/>
      <c r="M2792" s="526"/>
      <c r="N2792" s="526"/>
      <c r="O2792" s="526"/>
      <c r="P2792" s="526"/>
      <c r="Q2792" s="217"/>
      <c r="R2792" s="217"/>
      <c r="S2792" s="688"/>
      <c r="T2792" s="394"/>
      <c r="BC2792" s="1233"/>
      <c r="BD2792" s="1234"/>
    </row>
    <row r="2793" s="695" customFormat="1" customHeight="1" spans="1:56">
      <c r="A2793" s="513"/>
      <c r="B2793" s="1207"/>
      <c r="C2793" s="1207"/>
      <c r="D2793" s="409"/>
      <c r="E2793" s="390"/>
      <c r="F2793" s="1215"/>
      <c r="G2793" s="526"/>
      <c r="H2793" s="388"/>
      <c r="I2793" s="1216"/>
      <c r="J2793" s="388"/>
      <c r="K2793" s="774"/>
      <c r="L2793" s="217"/>
      <c r="M2793" s="526"/>
      <c r="N2793" s="526"/>
      <c r="O2793" s="526"/>
      <c r="P2793" s="526"/>
      <c r="Q2793" s="526"/>
      <c r="R2793" s="217"/>
      <c r="S2793" s="688"/>
      <c r="T2793" s="394"/>
      <c r="BC2793" s="1233"/>
      <c r="BD2793" s="1234"/>
    </row>
    <row r="2794" s="695" customFormat="1" customHeight="1" spans="1:56">
      <c r="A2794" s="513"/>
      <c r="B2794" s="1207"/>
      <c r="C2794" s="1207"/>
      <c r="D2794" s="409"/>
      <c r="E2794" s="390"/>
      <c r="F2794" s="1215"/>
      <c r="G2794" s="526"/>
      <c r="H2794" s="388"/>
      <c r="I2794" s="1216"/>
      <c r="J2794" s="388"/>
      <c r="K2794" s="774"/>
      <c r="L2794" s="217"/>
      <c r="M2794" s="526"/>
      <c r="N2794" s="526"/>
      <c r="O2794" s="526"/>
      <c r="P2794" s="526"/>
      <c r="Q2794" s="526"/>
      <c r="R2794" s="217"/>
      <c r="S2794" s="688"/>
      <c r="T2794" s="394"/>
      <c r="BC2794" s="1233"/>
      <c r="BD2794" s="1234"/>
    </row>
    <row r="2795" s="695" customFormat="1" customHeight="1" spans="1:56">
      <c r="A2795" s="513"/>
      <c r="B2795" s="1207"/>
      <c r="C2795" s="1207"/>
      <c r="D2795" s="409"/>
      <c r="E2795" s="390"/>
      <c r="F2795" s="1215"/>
      <c r="G2795" s="526"/>
      <c r="H2795" s="388"/>
      <c r="I2795" s="1216"/>
      <c r="J2795" s="388"/>
      <c r="K2795" s="774"/>
      <c r="L2795" s="217"/>
      <c r="M2795" s="526"/>
      <c r="N2795" s="526"/>
      <c r="O2795" s="526"/>
      <c r="P2795" s="526"/>
      <c r="Q2795" s="526"/>
      <c r="R2795" s="217"/>
      <c r="S2795" s="688"/>
      <c r="T2795" s="394"/>
      <c r="BC2795" s="1233"/>
      <c r="BD2795" s="1234"/>
    </row>
    <row r="2796" s="695" customFormat="1" customHeight="1" spans="1:56">
      <c r="A2796" s="513"/>
      <c r="B2796" s="1207"/>
      <c r="C2796" s="1207"/>
      <c r="D2796" s="409"/>
      <c r="E2796" s="390"/>
      <c r="F2796" s="1215"/>
      <c r="G2796" s="526"/>
      <c r="H2796" s="388"/>
      <c r="I2796" s="1216"/>
      <c r="J2796" s="388"/>
      <c r="K2796" s="774"/>
      <c r="L2796" s="217"/>
      <c r="M2796" s="526"/>
      <c r="N2796" s="526"/>
      <c r="O2796" s="526"/>
      <c r="P2796" s="526"/>
      <c r="Q2796" s="526"/>
      <c r="R2796" s="217"/>
      <c r="S2796" s="688"/>
      <c r="T2796" s="394"/>
      <c r="BC2796" s="1233"/>
      <c r="BD2796" s="1234"/>
    </row>
    <row r="2797" s="695" customFormat="1" customHeight="1" spans="1:56">
      <c r="A2797" s="513"/>
      <c r="B2797" s="1207"/>
      <c r="C2797" s="1207"/>
      <c r="D2797" s="409"/>
      <c r="E2797" s="390"/>
      <c r="F2797" s="1215"/>
      <c r="G2797" s="526"/>
      <c r="H2797" s="388"/>
      <c r="I2797" s="1216"/>
      <c r="J2797" s="388"/>
      <c r="K2797" s="774"/>
      <c r="L2797" s="217"/>
      <c r="M2797" s="526"/>
      <c r="N2797" s="526"/>
      <c r="O2797" s="526"/>
      <c r="P2797" s="526"/>
      <c r="Q2797" s="526"/>
      <c r="R2797" s="217"/>
      <c r="S2797" s="688"/>
      <c r="T2797" s="394"/>
      <c r="BC2797" s="1233"/>
      <c r="BD2797" s="1234"/>
    </row>
    <row r="2798" s="695" customFormat="1" customHeight="1" spans="1:56">
      <c r="A2798" s="513"/>
      <c r="B2798" s="1207"/>
      <c r="C2798" s="1207"/>
      <c r="D2798" s="409"/>
      <c r="E2798" s="390"/>
      <c r="F2798" s="1215"/>
      <c r="G2798" s="526"/>
      <c r="H2798" s="388"/>
      <c r="I2798" s="1216"/>
      <c r="J2798" s="388"/>
      <c r="K2798" s="774"/>
      <c r="L2798" s="217"/>
      <c r="M2798" s="526"/>
      <c r="N2798" s="526"/>
      <c r="O2798" s="526"/>
      <c r="P2798" s="526"/>
      <c r="Q2798" s="526"/>
      <c r="R2798" s="217"/>
      <c r="S2798" s="688"/>
      <c r="T2798" s="394"/>
      <c r="BC2798" s="1233"/>
      <c r="BD2798" s="1234"/>
    </row>
    <row r="2799" s="695" customFormat="1" customHeight="1" spans="1:56">
      <c r="A2799" s="513"/>
      <c r="B2799" s="1207"/>
      <c r="C2799" s="1207"/>
      <c r="D2799" s="409"/>
      <c r="E2799" s="390"/>
      <c r="F2799" s="1215"/>
      <c r="G2799" s="526"/>
      <c r="H2799" s="388"/>
      <c r="I2799" s="1216"/>
      <c r="J2799" s="388"/>
      <c r="K2799" s="774"/>
      <c r="L2799" s="217"/>
      <c r="M2799" s="526"/>
      <c r="N2799" s="526"/>
      <c r="O2799" s="526"/>
      <c r="P2799" s="526"/>
      <c r="Q2799" s="526"/>
      <c r="R2799" s="217"/>
      <c r="S2799" s="688"/>
      <c r="T2799" s="394"/>
      <c r="BC2799" s="1233"/>
      <c r="BD2799" s="1234"/>
    </row>
    <row r="2800" s="695" customFormat="1" customHeight="1" spans="1:56">
      <c r="A2800" s="513"/>
      <c r="B2800" s="1207"/>
      <c r="C2800" s="1207"/>
      <c r="D2800" s="409"/>
      <c r="E2800" s="390"/>
      <c r="F2800" s="1215"/>
      <c r="G2800" s="526"/>
      <c r="H2800" s="388"/>
      <c r="I2800" s="1216"/>
      <c r="J2800" s="388"/>
      <c r="K2800" s="774"/>
      <c r="L2800" s="217"/>
      <c r="M2800" s="526"/>
      <c r="N2800" s="526"/>
      <c r="O2800" s="526"/>
      <c r="P2800" s="526"/>
      <c r="Q2800" s="526"/>
      <c r="R2800" s="217"/>
      <c r="S2800" s="688"/>
      <c r="T2800" s="394"/>
      <c r="BC2800" s="1233"/>
      <c r="BD2800" s="1234"/>
    </row>
    <row r="2801" s="695" customFormat="1" customHeight="1" spans="1:56">
      <c r="A2801" s="513"/>
      <c r="B2801" s="1207"/>
      <c r="C2801" s="1207"/>
      <c r="D2801" s="409"/>
      <c r="E2801" s="390"/>
      <c r="F2801" s="1215"/>
      <c r="G2801" s="526"/>
      <c r="H2801" s="388"/>
      <c r="I2801" s="1216"/>
      <c r="J2801" s="388"/>
      <c r="K2801" s="774"/>
      <c r="L2801" s="217"/>
      <c r="M2801" s="526"/>
      <c r="N2801" s="526"/>
      <c r="O2801" s="526"/>
      <c r="P2801" s="526"/>
      <c r="Q2801" s="526"/>
      <c r="R2801" s="217"/>
      <c r="S2801" s="688"/>
      <c r="T2801" s="394"/>
      <c r="BC2801" s="1233"/>
      <c r="BD2801" s="1234"/>
    </row>
    <row r="2802" s="695" customFormat="1" customHeight="1" spans="1:56">
      <c r="A2802" s="513"/>
      <c r="B2802" s="1207"/>
      <c r="C2802" s="1207"/>
      <c r="D2802" s="409"/>
      <c r="E2802" s="390"/>
      <c r="F2802" s="1215"/>
      <c r="G2802" s="526"/>
      <c r="H2802" s="388"/>
      <c r="I2802" s="1216"/>
      <c r="J2802" s="388"/>
      <c r="K2802" s="774"/>
      <c r="L2802" s="217"/>
      <c r="M2802" s="526"/>
      <c r="N2802" s="526"/>
      <c r="O2802" s="526"/>
      <c r="P2802" s="526"/>
      <c r="Q2802" s="526"/>
      <c r="R2802" s="217"/>
      <c r="S2802" s="688"/>
      <c r="T2802" s="394"/>
      <c r="BC2802" s="1233"/>
      <c r="BD2802" s="1234"/>
    </row>
    <row r="2803" s="695" customFormat="1" customHeight="1" spans="1:56">
      <c r="A2803" s="513"/>
      <c r="B2803" s="1207"/>
      <c r="C2803" s="1207"/>
      <c r="D2803" s="409"/>
      <c r="E2803" s="390"/>
      <c r="F2803" s="1215"/>
      <c r="G2803" s="526"/>
      <c r="H2803" s="388"/>
      <c r="I2803" s="1216"/>
      <c r="J2803" s="388"/>
      <c r="K2803" s="774"/>
      <c r="L2803" s="217"/>
      <c r="M2803" s="526"/>
      <c r="N2803" s="526"/>
      <c r="O2803" s="526"/>
      <c r="P2803" s="526"/>
      <c r="Q2803" s="526"/>
      <c r="R2803" s="217"/>
      <c r="S2803" s="688"/>
      <c r="T2803" s="394"/>
      <c r="BC2803" s="1233"/>
      <c r="BD2803" s="1234"/>
    </row>
    <row r="2804" s="695" customFormat="1" customHeight="1" spans="1:56">
      <c r="A2804" s="513"/>
      <c r="B2804" s="1207"/>
      <c r="C2804" s="1207"/>
      <c r="D2804" s="409"/>
      <c r="E2804" s="390"/>
      <c r="F2804" s="1215"/>
      <c r="G2804" s="526"/>
      <c r="H2804" s="388"/>
      <c r="I2804" s="1216"/>
      <c r="J2804" s="388"/>
      <c r="K2804" s="774"/>
      <c r="L2804" s="217"/>
      <c r="M2804" s="526"/>
      <c r="N2804" s="526"/>
      <c r="O2804" s="526"/>
      <c r="P2804" s="526"/>
      <c r="Q2804" s="526"/>
      <c r="R2804" s="217"/>
      <c r="S2804" s="688"/>
      <c r="T2804" s="394"/>
      <c r="BC2804" s="1233"/>
      <c r="BD2804" s="1234"/>
    </row>
    <row r="2805" s="695" customFormat="1" customHeight="1" spans="1:56">
      <c r="A2805" s="513"/>
      <c r="B2805" s="1207"/>
      <c r="C2805" s="1207"/>
      <c r="D2805" s="409"/>
      <c r="E2805" s="390"/>
      <c r="F2805" s="1215"/>
      <c r="G2805" s="526"/>
      <c r="H2805" s="388"/>
      <c r="I2805" s="1216"/>
      <c r="J2805" s="388"/>
      <c r="K2805" s="774"/>
      <c r="L2805" s="217"/>
      <c r="M2805" s="526"/>
      <c r="N2805" s="526"/>
      <c r="O2805" s="526"/>
      <c r="P2805" s="526"/>
      <c r="Q2805" s="526"/>
      <c r="R2805" s="217"/>
      <c r="S2805" s="688"/>
      <c r="T2805" s="394"/>
      <c r="BC2805" s="1233"/>
      <c r="BD2805" s="1234"/>
    </row>
    <row r="2806" s="695" customFormat="1" customHeight="1" spans="1:56">
      <c r="A2806" s="513"/>
      <c r="B2806" s="1207"/>
      <c r="C2806" s="1207"/>
      <c r="D2806" s="409"/>
      <c r="E2806" s="390"/>
      <c r="F2806" s="1215"/>
      <c r="G2806" s="526"/>
      <c r="H2806" s="388"/>
      <c r="I2806" s="1216"/>
      <c r="J2806" s="388"/>
      <c r="K2806" s="774"/>
      <c r="L2806" s="217"/>
      <c r="M2806" s="526"/>
      <c r="N2806" s="526"/>
      <c r="O2806" s="526"/>
      <c r="P2806" s="526"/>
      <c r="Q2806" s="526"/>
      <c r="R2806" s="217"/>
      <c r="S2806" s="688"/>
      <c r="T2806" s="394"/>
      <c r="BC2806" s="1233"/>
      <c r="BD2806" s="1234"/>
    </row>
    <row r="2807" s="695" customFormat="1" customHeight="1" spans="1:56">
      <c r="A2807" s="513"/>
      <c r="B2807" s="1207"/>
      <c r="C2807" s="1207"/>
      <c r="D2807" s="409"/>
      <c r="E2807" s="390"/>
      <c r="F2807" s="1215"/>
      <c r="G2807" s="526"/>
      <c r="H2807" s="388"/>
      <c r="I2807" s="1216"/>
      <c r="J2807" s="388"/>
      <c r="K2807" s="774"/>
      <c r="L2807" s="217"/>
      <c r="M2807" s="526"/>
      <c r="N2807" s="526"/>
      <c r="O2807" s="526"/>
      <c r="P2807" s="526"/>
      <c r="Q2807" s="526"/>
      <c r="R2807" s="217"/>
      <c r="S2807" s="688"/>
      <c r="T2807" s="394"/>
      <c r="BC2807" s="1233"/>
      <c r="BD2807" s="1234"/>
    </row>
    <row r="2808" s="695" customFormat="1" customHeight="1" spans="1:56">
      <c r="A2808" s="513"/>
      <c r="B2808" s="1207"/>
      <c r="C2808" s="1207"/>
      <c r="D2808" s="409"/>
      <c r="E2808" s="390"/>
      <c r="F2808" s="1215"/>
      <c r="G2808" s="526"/>
      <c r="H2808" s="388"/>
      <c r="I2808" s="1216"/>
      <c r="J2808" s="388"/>
      <c r="K2808" s="774"/>
      <c r="L2808" s="217"/>
      <c r="M2808" s="526"/>
      <c r="N2808" s="526"/>
      <c r="O2808" s="526"/>
      <c r="P2808" s="526"/>
      <c r="Q2808" s="526"/>
      <c r="R2808" s="217"/>
      <c r="S2808" s="688"/>
      <c r="T2808" s="394"/>
      <c r="BC2808" s="1233"/>
      <c r="BD2808" s="1234"/>
    </row>
    <row r="2809" s="695" customFormat="1" customHeight="1" spans="1:56">
      <c r="A2809" s="513"/>
      <c r="B2809" s="1207"/>
      <c r="C2809" s="1207"/>
      <c r="D2809" s="409"/>
      <c r="E2809" s="390"/>
      <c r="F2809" s="1215"/>
      <c r="G2809" s="526"/>
      <c r="H2809" s="388"/>
      <c r="I2809" s="1216"/>
      <c r="J2809" s="388"/>
      <c r="K2809" s="774"/>
      <c r="L2809" s="217"/>
      <c r="M2809" s="526"/>
      <c r="N2809" s="526"/>
      <c r="O2809" s="526"/>
      <c r="P2809" s="526"/>
      <c r="Q2809" s="526"/>
      <c r="R2809" s="217"/>
      <c r="S2809" s="688"/>
      <c r="T2809" s="394"/>
      <c r="BC2809" s="1233"/>
      <c r="BD2809" s="1234"/>
    </row>
    <row r="2810" s="695" customFormat="1" customHeight="1" spans="1:56">
      <c r="A2810" s="513"/>
      <c r="B2810" s="1207"/>
      <c r="C2810" s="1207"/>
      <c r="D2810" s="409"/>
      <c r="E2810" s="390"/>
      <c r="F2810" s="1215"/>
      <c r="G2810" s="526"/>
      <c r="H2810" s="388"/>
      <c r="I2810" s="1216"/>
      <c r="J2810" s="388"/>
      <c r="K2810" s="774"/>
      <c r="L2810" s="217"/>
      <c r="M2810" s="526"/>
      <c r="N2810" s="526"/>
      <c r="O2810" s="526"/>
      <c r="P2810" s="526"/>
      <c r="Q2810" s="526"/>
      <c r="R2810" s="217"/>
      <c r="S2810" s="688"/>
      <c r="T2810" s="394"/>
      <c r="BC2810" s="1233"/>
      <c r="BD2810" s="1234"/>
    </row>
    <row r="2811" s="695" customFormat="1" customHeight="1" spans="1:56">
      <c r="A2811" s="513"/>
      <c r="B2811" s="1207"/>
      <c r="C2811" s="1207"/>
      <c r="D2811" s="409"/>
      <c r="E2811" s="390"/>
      <c r="F2811" s="1215"/>
      <c r="G2811" s="526"/>
      <c r="H2811" s="388"/>
      <c r="I2811" s="1216"/>
      <c r="J2811" s="388"/>
      <c r="K2811" s="774"/>
      <c r="L2811" s="217"/>
      <c r="M2811" s="526"/>
      <c r="N2811" s="526"/>
      <c r="O2811" s="526"/>
      <c r="P2811" s="526"/>
      <c r="Q2811" s="526"/>
      <c r="R2811" s="217"/>
      <c r="S2811" s="688"/>
      <c r="T2811" s="394"/>
      <c r="BC2811" s="1233"/>
      <c r="BD2811" s="1234"/>
    </row>
    <row r="2812" s="695" customFormat="1" customHeight="1" spans="1:56">
      <c r="A2812" s="513"/>
      <c r="B2812" s="1207"/>
      <c r="C2812" s="1207"/>
      <c r="D2812" s="409"/>
      <c r="E2812" s="390"/>
      <c r="F2812" s="1215"/>
      <c r="G2812" s="526"/>
      <c r="H2812" s="388"/>
      <c r="I2812" s="1216"/>
      <c r="J2812" s="388"/>
      <c r="K2812" s="774"/>
      <c r="L2812" s="217"/>
      <c r="M2812" s="526"/>
      <c r="N2812" s="526"/>
      <c r="O2812" s="526"/>
      <c r="P2812" s="526"/>
      <c r="Q2812" s="526"/>
      <c r="R2812" s="217"/>
      <c r="S2812" s="688"/>
      <c r="T2812" s="394"/>
      <c r="BC2812" s="1233"/>
      <c r="BD2812" s="1234"/>
    </row>
    <row r="2813" s="695" customFormat="1" customHeight="1" spans="1:56">
      <c r="A2813" s="513"/>
      <c r="B2813" s="1207"/>
      <c r="C2813" s="1207"/>
      <c r="D2813" s="409"/>
      <c r="E2813" s="390"/>
      <c r="F2813" s="1215"/>
      <c r="G2813" s="526"/>
      <c r="H2813" s="388"/>
      <c r="I2813" s="1216"/>
      <c r="J2813" s="388"/>
      <c r="K2813" s="774"/>
      <c r="L2813" s="217"/>
      <c r="M2813" s="526"/>
      <c r="N2813" s="526"/>
      <c r="O2813" s="526"/>
      <c r="P2813" s="526"/>
      <c r="Q2813" s="526"/>
      <c r="R2813" s="217"/>
      <c r="S2813" s="688"/>
      <c r="T2813" s="394"/>
      <c r="BC2813" s="1233"/>
      <c r="BD2813" s="1234"/>
    </row>
    <row r="2814" s="695" customFormat="1" customHeight="1" spans="1:56">
      <c r="A2814" s="513"/>
      <c r="B2814" s="1207"/>
      <c r="C2814" s="1207"/>
      <c r="D2814" s="409"/>
      <c r="E2814" s="390"/>
      <c r="F2814" s="1215"/>
      <c r="G2814" s="526"/>
      <c r="H2814" s="388"/>
      <c r="I2814" s="1216"/>
      <c r="J2814" s="388"/>
      <c r="K2814" s="774"/>
      <c r="L2814" s="217"/>
      <c r="M2814" s="526"/>
      <c r="N2814" s="526"/>
      <c r="O2814" s="526"/>
      <c r="P2814" s="526"/>
      <c r="Q2814" s="526"/>
      <c r="R2814" s="217"/>
      <c r="S2814" s="688"/>
      <c r="T2814" s="394"/>
      <c r="BC2814" s="1233"/>
      <c r="BD2814" s="1234"/>
    </row>
    <row r="2815" s="695" customFormat="1" customHeight="1" spans="1:56">
      <c r="A2815" s="513"/>
      <c r="B2815" s="1207"/>
      <c r="C2815" s="1207"/>
      <c r="D2815" s="409"/>
      <c r="E2815" s="390"/>
      <c r="F2815" s="1215"/>
      <c r="G2815" s="526"/>
      <c r="H2815" s="388"/>
      <c r="I2815" s="1216"/>
      <c r="J2815" s="388"/>
      <c r="K2815" s="774"/>
      <c r="L2815" s="217"/>
      <c r="M2815" s="526"/>
      <c r="N2815" s="526"/>
      <c r="O2815" s="526"/>
      <c r="P2815" s="526"/>
      <c r="Q2815" s="217"/>
      <c r="R2815" s="217"/>
      <c r="S2815" s="688"/>
      <c r="T2815" s="394"/>
      <c r="BC2815" s="1233"/>
      <c r="BD2815" s="1234"/>
    </row>
    <row r="2816" s="695" customFormat="1" customHeight="1" spans="1:56">
      <c r="A2816" s="513"/>
      <c r="B2816" s="1207"/>
      <c r="C2816" s="1207"/>
      <c r="D2816" s="409"/>
      <c r="E2816" s="390"/>
      <c r="F2816" s="1215"/>
      <c r="G2816" s="526"/>
      <c r="H2816" s="388"/>
      <c r="I2816" s="1216"/>
      <c r="J2816" s="388"/>
      <c r="K2816" s="774"/>
      <c r="L2816" s="217"/>
      <c r="M2816" s="526"/>
      <c r="N2816" s="526"/>
      <c r="O2816" s="526"/>
      <c r="P2816" s="526"/>
      <c r="Q2816" s="526"/>
      <c r="R2816" s="217"/>
      <c r="S2816" s="688"/>
      <c r="T2816" s="394"/>
      <c r="BC2816" s="1233"/>
      <c r="BD2816" s="1234"/>
    </row>
    <row r="2817" s="695" customFormat="1" customHeight="1" spans="1:56">
      <c r="A2817" s="513"/>
      <c r="B2817" s="1207"/>
      <c r="C2817" s="1207"/>
      <c r="D2817" s="409"/>
      <c r="E2817" s="390"/>
      <c r="F2817" s="1215"/>
      <c r="G2817" s="526"/>
      <c r="H2817" s="388"/>
      <c r="I2817" s="1216"/>
      <c r="J2817" s="388"/>
      <c r="K2817" s="774"/>
      <c r="L2817" s="217"/>
      <c r="M2817" s="526"/>
      <c r="N2817" s="526"/>
      <c r="O2817" s="526"/>
      <c r="P2817" s="526"/>
      <c r="Q2817" s="526"/>
      <c r="R2817" s="217"/>
      <c r="S2817" s="688"/>
      <c r="T2817" s="394"/>
      <c r="BC2817" s="1233"/>
      <c r="BD2817" s="1234"/>
    </row>
    <row r="2818" s="695" customFormat="1" customHeight="1" spans="1:56">
      <c r="A2818" s="513"/>
      <c r="B2818" s="1207"/>
      <c r="C2818" s="1207"/>
      <c r="D2818" s="409"/>
      <c r="E2818" s="390"/>
      <c r="F2818" s="1215"/>
      <c r="G2818" s="526"/>
      <c r="H2818" s="388"/>
      <c r="I2818" s="1216"/>
      <c r="J2818" s="388"/>
      <c r="K2818" s="774"/>
      <c r="L2818" s="217"/>
      <c r="M2818" s="526"/>
      <c r="N2818" s="526"/>
      <c r="O2818" s="526"/>
      <c r="P2818" s="526"/>
      <c r="Q2818" s="526"/>
      <c r="R2818" s="217"/>
      <c r="S2818" s="688"/>
      <c r="T2818" s="394"/>
      <c r="BC2818" s="1233"/>
      <c r="BD2818" s="1234"/>
    </row>
    <row r="2819" s="695" customFormat="1" customHeight="1" spans="1:56">
      <c r="A2819" s="513"/>
      <c r="B2819" s="1207"/>
      <c r="C2819" s="1207"/>
      <c r="D2819" s="409"/>
      <c r="E2819" s="390"/>
      <c r="F2819" s="1215"/>
      <c r="G2819" s="526"/>
      <c r="H2819" s="388"/>
      <c r="I2819" s="1216"/>
      <c r="J2819" s="388"/>
      <c r="K2819" s="774"/>
      <c r="L2819" s="217"/>
      <c r="M2819" s="526"/>
      <c r="N2819" s="526"/>
      <c r="O2819" s="526"/>
      <c r="P2819" s="526"/>
      <c r="Q2819" s="526"/>
      <c r="R2819" s="217"/>
      <c r="S2819" s="688"/>
      <c r="T2819" s="394"/>
      <c r="BC2819" s="1233"/>
      <c r="BD2819" s="1234"/>
    </row>
    <row r="2820" s="695" customFormat="1" customHeight="1" spans="1:56">
      <c r="A2820" s="513"/>
      <c r="B2820" s="1207"/>
      <c r="C2820" s="1207"/>
      <c r="D2820" s="409"/>
      <c r="E2820" s="390"/>
      <c r="F2820" s="1215"/>
      <c r="G2820" s="526"/>
      <c r="H2820" s="388"/>
      <c r="I2820" s="1216"/>
      <c r="J2820" s="388"/>
      <c r="K2820" s="774"/>
      <c r="L2820" s="217"/>
      <c r="M2820" s="526"/>
      <c r="N2820" s="526"/>
      <c r="O2820" s="526"/>
      <c r="P2820" s="526"/>
      <c r="Q2820" s="526"/>
      <c r="R2820" s="217"/>
      <c r="S2820" s="688"/>
      <c r="T2820" s="394"/>
      <c r="BC2820" s="1233"/>
      <c r="BD2820" s="1234"/>
    </row>
    <row r="2821" s="695" customFormat="1" customHeight="1" spans="1:56">
      <c r="A2821" s="513"/>
      <c r="B2821" s="1207"/>
      <c r="C2821" s="1207"/>
      <c r="D2821" s="409"/>
      <c r="E2821" s="390"/>
      <c r="F2821" s="1215"/>
      <c r="G2821" s="526"/>
      <c r="H2821" s="388"/>
      <c r="I2821" s="1216"/>
      <c r="J2821" s="388"/>
      <c r="K2821" s="774"/>
      <c r="L2821" s="217"/>
      <c r="M2821" s="526"/>
      <c r="N2821" s="526"/>
      <c r="O2821" s="526"/>
      <c r="P2821" s="526"/>
      <c r="Q2821" s="526"/>
      <c r="R2821" s="217"/>
      <c r="S2821" s="688"/>
      <c r="T2821" s="394"/>
      <c r="BC2821" s="1233"/>
      <c r="BD2821" s="1234"/>
    </row>
    <row r="2822" s="695" customFormat="1" customHeight="1" spans="1:56">
      <c r="A2822" s="513"/>
      <c r="B2822" s="1207"/>
      <c r="C2822" s="1207"/>
      <c r="D2822" s="409"/>
      <c r="E2822" s="390"/>
      <c r="F2822" s="1215"/>
      <c r="G2822" s="526"/>
      <c r="H2822" s="388"/>
      <c r="I2822" s="1216"/>
      <c r="J2822" s="388"/>
      <c r="K2822" s="774"/>
      <c r="L2822" s="217"/>
      <c r="M2822" s="526"/>
      <c r="N2822" s="526"/>
      <c r="O2822" s="526"/>
      <c r="P2822" s="526"/>
      <c r="Q2822" s="526"/>
      <c r="R2822" s="217"/>
      <c r="S2822" s="688"/>
      <c r="T2822" s="394"/>
      <c r="BC2822" s="1233"/>
      <c r="BD2822" s="1234"/>
    </row>
    <row r="2823" s="695" customFormat="1" customHeight="1" spans="1:56">
      <c r="A2823" s="513"/>
      <c r="B2823" s="1207"/>
      <c r="C2823" s="1207"/>
      <c r="D2823" s="810"/>
      <c r="E2823" s="390"/>
      <c r="F2823" s="1215"/>
      <c r="G2823" s="526"/>
      <c r="H2823" s="388"/>
      <c r="I2823" s="1216"/>
      <c r="J2823" s="388"/>
      <c r="K2823" s="774"/>
      <c r="L2823" s="217"/>
      <c r="M2823" s="526"/>
      <c r="N2823" s="526"/>
      <c r="O2823" s="526"/>
      <c r="P2823" s="526"/>
      <c r="Q2823" s="526"/>
      <c r="R2823" s="217"/>
      <c r="S2823" s="688"/>
      <c r="T2823" s="394"/>
      <c r="BC2823" s="1233"/>
      <c r="BD2823" s="1234"/>
    </row>
    <row r="2824" s="695" customFormat="1" customHeight="1" spans="1:56">
      <c r="A2824" s="513"/>
      <c r="B2824" s="1207"/>
      <c r="C2824" s="1207"/>
      <c r="D2824" s="409"/>
      <c r="E2824" s="390"/>
      <c r="F2824" s="1215"/>
      <c r="G2824" s="526"/>
      <c r="H2824" s="388"/>
      <c r="I2824" s="1216"/>
      <c r="J2824" s="388"/>
      <c r="K2824" s="774"/>
      <c r="L2824" s="217"/>
      <c r="M2824" s="526"/>
      <c r="N2824" s="526"/>
      <c r="O2824" s="526"/>
      <c r="P2824" s="526"/>
      <c r="Q2824" s="526"/>
      <c r="R2824" s="217"/>
      <c r="S2824" s="688"/>
      <c r="T2824" s="394"/>
      <c r="BC2824" s="1233"/>
      <c r="BD2824" s="1234"/>
    </row>
    <row r="2825" s="695" customFormat="1" customHeight="1" spans="1:56">
      <c r="A2825" s="513"/>
      <c r="B2825" s="1207"/>
      <c r="C2825" s="1207"/>
      <c r="D2825" s="409"/>
      <c r="E2825" s="390"/>
      <c r="F2825" s="1215"/>
      <c r="G2825" s="526"/>
      <c r="H2825" s="388"/>
      <c r="I2825" s="1216"/>
      <c r="J2825" s="388"/>
      <c r="K2825" s="774"/>
      <c r="L2825" s="217"/>
      <c r="M2825" s="526"/>
      <c r="N2825" s="526"/>
      <c r="O2825" s="526"/>
      <c r="P2825" s="526"/>
      <c r="Q2825" s="526"/>
      <c r="R2825" s="217"/>
      <c r="S2825" s="688"/>
      <c r="T2825" s="394"/>
      <c r="BC2825" s="1233"/>
      <c r="BD2825" s="1234"/>
    </row>
    <row r="2826" s="695" customFormat="1" customHeight="1" spans="1:56">
      <c r="A2826" s="513"/>
      <c r="B2826" s="1207"/>
      <c r="C2826" s="1207"/>
      <c r="D2826" s="409"/>
      <c r="E2826" s="390"/>
      <c r="F2826" s="1215"/>
      <c r="G2826" s="526"/>
      <c r="H2826" s="388"/>
      <c r="I2826" s="1216"/>
      <c r="J2826" s="388"/>
      <c r="K2826" s="774"/>
      <c r="L2826" s="217"/>
      <c r="M2826" s="526"/>
      <c r="N2826" s="526"/>
      <c r="O2826" s="526"/>
      <c r="P2826" s="526"/>
      <c r="Q2826" s="526"/>
      <c r="R2826" s="217"/>
      <c r="S2826" s="688"/>
      <c r="T2826" s="394"/>
      <c r="BC2826" s="1233"/>
      <c r="BD2826" s="1234"/>
    </row>
    <row r="2827" s="695" customFormat="1" customHeight="1" spans="1:56">
      <c r="A2827" s="513"/>
      <c r="B2827" s="1207"/>
      <c r="C2827" s="1207"/>
      <c r="D2827" s="409"/>
      <c r="E2827" s="390"/>
      <c r="F2827" s="1215"/>
      <c r="G2827" s="526"/>
      <c r="H2827" s="388"/>
      <c r="I2827" s="1216"/>
      <c r="J2827" s="388"/>
      <c r="K2827" s="774"/>
      <c r="L2827" s="217"/>
      <c r="M2827" s="526"/>
      <c r="N2827" s="526"/>
      <c r="O2827" s="526"/>
      <c r="P2827" s="526"/>
      <c r="Q2827" s="526"/>
      <c r="R2827" s="217"/>
      <c r="S2827" s="688"/>
      <c r="T2827" s="394"/>
      <c r="BC2827" s="1233"/>
      <c r="BD2827" s="1234"/>
    </row>
    <row r="2828" s="695" customFormat="1" customHeight="1" spans="1:56">
      <c r="A2828" s="513"/>
      <c r="B2828" s="1207"/>
      <c r="C2828" s="1207"/>
      <c r="D2828" s="409"/>
      <c r="E2828" s="390"/>
      <c r="F2828" s="1215"/>
      <c r="G2828" s="526"/>
      <c r="H2828" s="388"/>
      <c r="I2828" s="1216"/>
      <c r="J2828" s="388"/>
      <c r="K2828" s="774"/>
      <c r="L2828" s="217"/>
      <c r="M2828" s="526"/>
      <c r="N2828" s="526"/>
      <c r="O2828" s="526"/>
      <c r="P2828" s="526"/>
      <c r="Q2828" s="526"/>
      <c r="R2828" s="217"/>
      <c r="S2828" s="688"/>
      <c r="T2828" s="394"/>
      <c r="BC2828" s="1233"/>
      <c r="BD2828" s="1234"/>
    </row>
    <row r="2829" s="695" customFormat="1" customHeight="1" spans="1:56">
      <c r="A2829" s="513"/>
      <c r="B2829" s="1207"/>
      <c r="C2829" s="1207"/>
      <c r="D2829" s="409"/>
      <c r="E2829" s="390"/>
      <c r="F2829" s="1215"/>
      <c r="G2829" s="526"/>
      <c r="H2829" s="388"/>
      <c r="I2829" s="1216"/>
      <c r="J2829" s="388"/>
      <c r="K2829" s="774"/>
      <c r="L2829" s="217"/>
      <c r="M2829" s="526"/>
      <c r="N2829" s="526"/>
      <c r="O2829" s="526"/>
      <c r="P2829" s="526"/>
      <c r="Q2829" s="526"/>
      <c r="R2829" s="217"/>
      <c r="S2829" s="688"/>
      <c r="T2829" s="394"/>
      <c r="BC2829" s="1233"/>
      <c r="BD2829" s="1234"/>
    </row>
    <row r="2830" s="695" customFormat="1" customHeight="1" spans="1:56">
      <c r="A2830" s="513"/>
      <c r="B2830" s="1207"/>
      <c r="C2830" s="1207"/>
      <c r="D2830" s="409"/>
      <c r="E2830" s="390"/>
      <c r="F2830" s="1215"/>
      <c r="G2830" s="526"/>
      <c r="H2830" s="388"/>
      <c r="I2830" s="1216"/>
      <c r="J2830" s="388"/>
      <c r="K2830" s="774"/>
      <c r="L2830" s="217"/>
      <c r="M2830" s="526"/>
      <c r="N2830" s="526"/>
      <c r="O2830" s="526"/>
      <c r="P2830" s="526"/>
      <c r="Q2830" s="526"/>
      <c r="R2830" s="217"/>
      <c r="S2830" s="688"/>
      <c r="T2830" s="394"/>
      <c r="BC2830" s="1233"/>
      <c r="BD2830" s="1234"/>
    </row>
    <row r="2831" s="695" customFormat="1" customHeight="1" spans="1:56">
      <c r="A2831" s="513"/>
      <c r="B2831" s="1207"/>
      <c r="C2831" s="1207"/>
      <c r="D2831" s="409"/>
      <c r="E2831" s="390"/>
      <c r="F2831" s="1215"/>
      <c r="G2831" s="526"/>
      <c r="H2831" s="388"/>
      <c r="I2831" s="1216"/>
      <c r="J2831" s="388"/>
      <c r="K2831" s="774"/>
      <c r="L2831" s="217"/>
      <c r="M2831" s="526"/>
      <c r="N2831" s="526"/>
      <c r="O2831" s="526"/>
      <c r="P2831" s="526"/>
      <c r="Q2831" s="526"/>
      <c r="R2831" s="217"/>
      <c r="S2831" s="688"/>
      <c r="T2831" s="394"/>
      <c r="BC2831" s="1233"/>
      <c r="BD2831" s="1234"/>
    </row>
    <row r="2832" s="695" customFormat="1" customHeight="1" spans="1:56">
      <c r="A2832" s="513"/>
      <c r="B2832" s="1207"/>
      <c r="C2832" s="1207"/>
      <c r="D2832" s="409"/>
      <c r="E2832" s="390"/>
      <c r="F2832" s="1215"/>
      <c r="G2832" s="526"/>
      <c r="H2832" s="388"/>
      <c r="I2832" s="1216"/>
      <c r="J2832" s="388"/>
      <c r="K2832" s="774"/>
      <c r="L2832" s="217"/>
      <c r="M2832" s="526"/>
      <c r="N2832" s="526"/>
      <c r="O2832" s="526"/>
      <c r="P2832" s="526"/>
      <c r="Q2832" s="526"/>
      <c r="R2832" s="217"/>
      <c r="S2832" s="688"/>
      <c r="T2832" s="394"/>
      <c r="BC2832" s="1233"/>
      <c r="BD2832" s="1234"/>
    </row>
    <row r="2833" s="695" customFormat="1" customHeight="1" spans="1:56">
      <c r="A2833" s="513"/>
      <c r="B2833" s="1207"/>
      <c r="C2833" s="1207"/>
      <c r="D2833" s="409"/>
      <c r="E2833" s="390"/>
      <c r="F2833" s="1215"/>
      <c r="G2833" s="526"/>
      <c r="H2833" s="388"/>
      <c r="I2833" s="1216"/>
      <c r="J2833" s="388"/>
      <c r="K2833" s="774"/>
      <c r="L2833" s="217"/>
      <c r="M2833" s="526"/>
      <c r="N2833" s="526"/>
      <c r="O2833" s="526"/>
      <c r="P2833" s="526"/>
      <c r="Q2833" s="526"/>
      <c r="R2833" s="217"/>
      <c r="S2833" s="688"/>
      <c r="T2833" s="394"/>
      <c r="BC2833" s="1233"/>
      <c r="BD2833" s="1234"/>
    </row>
    <row r="2834" s="695" customFormat="1" customHeight="1" spans="1:56">
      <c r="A2834" s="513"/>
      <c r="B2834" s="1207"/>
      <c r="C2834" s="1207"/>
      <c r="D2834" s="409"/>
      <c r="E2834" s="390"/>
      <c r="F2834" s="1215"/>
      <c r="G2834" s="526"/>
      <c r="H2834" s="388"/>
      <c r="I2834" s="1216"/>
      <c r="J2834" s="388"/>
      <c r="K2834" s="774"/>
      <c r="L2834" s="217"/>
      <c r="M2834" s="526"/>
      <c r="N2834" s="526"/>
      <c r="O2834" s="526"/>
      <c r="P2834" s="526"/>
      <c r="Q2834" s="526"/>
      <c r="R2834" s="217"/>
      <c r="S2834" s="688"/>
      <c r="T2834" s="394"/>
      <c r="BC2834" s="1233"/>
      <c r="BD2834" s="1234"/>
    </row>
    <row r="2835" s="695" customFormat="1" customHeight="1" spans="1:56">
      <c r="A2835" s="513"/>
      <c r="B2835" s="1207"/>
      <c r="C2835" s="1207"/>
      <c r="D2835" s="409"/>
      <c r="E2835" s="390"/>
      <c r="F2835" s="1215"/>
      <c r="G2835" s="526"/>
      <c r="H2835" s="388"/>
      <c r="I2835" s="1216"/>
      <c r="J2835" s="388"/>
      <c r="K2835" s="774"/>
      <c r="L2835" s="217"/>
      <c r="M2835" s="526"/>
      <c r="N2835" s="526"/>
      <c r="O2835" s="526"/>
      <c r="P2835" s="526"/>
      <c r="Q2835" s="217"/>
      <c r="R2835" s="217"/>
      <c r="S2835" s="688"/>
      <c r="T2835" s="394"/>
      <c r="BC2835" s="1233"/>
      <c r="BD2835" s="1234"/>
    </row>
    <row r="2836" s="695" customFormat="1" customHeight="1" spans="1:56">
      <c r="A2836" s="513"/>
      <c r="B2836" s="1207"/>
      <c r="C2836" s="1207"/>
      <c r="D2836" s="409"/>
      <c r="E2836" s="390"/>
      <c r="F2836" s="1215"/>
      <c r="G2836" s="526"/>
      <c r="H2836" s="388"/>
      <c r="I2836" s="1216"/>
      <c r="J2836" s="388"/>
      <c r="K2836" s="774"/>
      <c r="L2836" s="217"/>
      <c r="M2836" s="526"/>
      <c r="N2836" s="526"/>
      <c r="O2836" s="526"/>
      <c r="P2836" s="526"/>
      <c r="Q2836" s="526"/>
      <c r="R2836" s="217"/>
      <c r="S2836" s="688"/>
      <c r="T2836" s="394"/>
      <c r="BC2836" s="1233"/>
      <c r="BD2836" s="1234"/>
    </row>
    <row r="2837" s="695" customFormat="1" customHeight="1" spans="1:56">
      <c r="A2837" s="513"/>
      <c r="B2837" s="1207"/>
      <c r="C2837" s="1207"/>
      <c r="D2837" s="409"/>
      <c r="E2837" s="390"/>
      <c r="F2837" s="1215"/>
      <c r="G2837" s="526"/>
      <c r="H2837" s="388"/>
      <c r="I2837" s="1216"/>
      <c r="J2837" s="388"/>
      <c r="K2837" s="774"/>
      <c r="L2837" s="217"/>
      <c r="M2837" s="526"/>
      <c r="N2837" s="526"/>
      <c r="O2837" s="526"/>
      <c r="P2837" s="526"/>
      <c r="Q2837" s="526"/>
      <c r="R2837" s="217"/>
      <c r="S2837" s="688"/>
      <c r="T2837" s="394"/>
      <c r="BC2837" s="1233"/>
      <c r="BD2837" s="1234"/>
    </row>
    <row r="2838" s="695" customFormat="1" customHeight="1" spans="1:56">
      <c r="A2838" s="513"/>
      <c r="B2838" s="1207"/>
      <c r="C2838" s="1207"/>
      <c r="D2838" s="409"/>
      <c r="E2838" s="390"/>
      <c r="F2838" s="1215"/>
      <c r="G2838" s="526"/>
      <c r="H2838" s="388"/>
      <c r="I2838" s="1216"/>
      <c r="J2838" s="388"/>
      <c r="K2838" s="774"/>
      <c r="L2838" s="217"/>
      <c r="M2838" s="526"/>
      <c r="N2838" s="526"/>
      <c r="O2838" s="526"/>
      <c r="P2838" s="526"/>
      <c r="Q2838" s="526"/>
      <c r="R2838" s="217"/>
      <c r="S2838" s="688"/>
      <c r="T2838" s="394"/>
      <c r="BC2838" s="1233"/>
      <c r="BD2838" s="1234"/>
    </row>
    <row r="2839" s="695" customFormat="1" customHeight="1" spans="1:56">
      <c r="A2839" s="513"/>
      <c r="B2839" s="1207"/>
      <c r="C2839" s="1207"/>
      <c r="D2839" s="409"/>
      <c r="E2839" s="390"/>
      <c r="F2839" s="1215"/>
      <c r="G2839" s="526"/>
      <c r="H2839" s="388"/>
      <c r="I2839" s="1216"/>
      <c r="J2839" s="388"/>
      <c r="K2839" s="774"/>
      <c r="L2839" s="217"/>
      <c r="M2839" s="526"/>
      <c r="N2839" s="526"/>
      <c r="O2839" s="526"/>
      <c r="P2839" s="526"/>
      <c r="Q2839" s="526"/>
      <c r="R2839" s="217"/>
      <c r="S2839" s="688"/>
      <c r="T2839" s="394"/>
      <c r="BC2839" s="1233"/>
      <c r="BD2839" s="1234"/>
    </row>
    <row r="2840" s="695" customFormat="1" customHeight="1" spans="1:56">
      <c r="A2840" s="529"/>
      <c r="B2840" s="1207"/>
      <c r="C2840" s="1207"/>
      <c r="D2840" s="409"/>
      <c r="E2840" s="390"/>
      <c r="F2840" s="1215"/>
      <c r="G2840" s="526"/>
      <c r="H2840" s="388"/>
      <c r="I2840" s="1216"/>
      <c r="J2840" s="388"/>
      <c r="K2840" s="774"/>
      <c r="L2840" s="217"/>
      <c r="M2840" s="526"/>
      <c r="N2840" s="526"/>
      <c r="O2840" s="526"/>
      <c r="P2840" s="526"/>
      <c r="Q2840" s="217"/>
      <c r="R2840" s="217"/>
      <c r="S2840" s="688"/>
      <c r="T2840" s="394"/>
      <c r="BC2840" s="1148"/>
      <c r="BD2840" s="1234"/>
    </row>
    <row r="2841" s="695" customFormat="1" customHeight="1" spans="1:56">
      <c r="A2841" s="529"/>
      <c r="B2841" s="1207"/>
      <c r="C2841" s="1207"/>
      <c r="D2841" s="409"/>
      <c r="E2841" s="390"/>
      <c r="F2841" s="1215"/>
      <c r="G2841" s="526"/>
      <c r="H2841" s="388"/>
      <c r="I2841" s="1216"/>
      <c r="J2841" s="388"/>
      <c r="K2841" s="774"/>
      <c r="L2841" s="217"/>
      <c r="M2841" s="526"/>
      <c r="N2841" s="526"/>
      <c r="O2841" s="526"/>
      <c r="P2841" s="526"/>
      <c r="Q2841" s="526"/>
      <c r="R2841" s="217"/>
      <c r="S2841" s="688"/>
      <c r="T2841" s="394"/>
      <c r="BC2841" s="21"/>
      <c r="BD2841" s="12"/>
    </row>
    <row r="2842" s="695" customFormat="1" customHeight="1" spans="1:56">
      <c r="A2842" s="529"/>
      <c r="B2842" s="1207"/>
      <c r="C2842" s="1207"/>
      <c r="D2842" s="409"/>
      <c r="E2842" s="390"/>
      <c r="F2842" s="1215"/>
      <c r="G2842" s="526"/>
      <c r="H2842" s="388"/>
      <c r="I2842" s="1216"/>
      <c r="J2842" s="388"/>
      <c r="K2842" s="774"/>
      <c r="L2842" s="217"/>
      <c r="M2842" s="526"/>
      <c r="N2842" s="526"/>
      <c r="O2842" s="526"/>
      <c r="P2842" s="526"/>
      <c r="Q2842" s="526"/>
      <c r="R2842" s="217"/>
      <c r="S2842" s="688"/>
      <c r="T2842" s="394"/>
      <c r="BC2842" s="21"/>
    </row>
    <row r="2843" s="695" customFormat="1" customHeight="1" spans="1:56">
      <c r="A2843" s="529"/>
      <c r="B2843" s="1207"/>
      <c r="C2843" s="1207"/>
      <c r="D2843" s="409"/>
      <c r="E2843" s="390"/>
      <c r="F2843" s="1215"/>
      <c r="G2843" s="526"/>
      <c r="H2843" s="388"/>
      <c r="I2843" s="1216"/>
      <c r="J2843" s="388"/>
      <c r="K2843" s="774"/>
      <c r="L2843" s="217"/>
      <c r="M2843" s="526"/>
      <c r="N2843" s="526"/>
      <c r="O2843" s="526"/>
      <c r="P2843" s="526"/>
      <c r="Q2843" s="217"/>
      <c r="R2843" s="217"/>
      <c r="S2843" s="688"/>
      <c r="T2843" s="394"/>
      <c r="BC2843" s="21"/>
    </row>
    <row r="2844" s="695" customFormat="1" customHeight="1" spans="1:56">
      <c r="A2844" s="529"/>
      <c r="B2844" s="1207"/>
      <c r="C2844" s="1207"/>
      <c r="D2844" s="409"/>
      <c r="E2844" s="390"/>
      <c r="F2844" s="1215"/>
      <c r="G2844" s="526"/>
      <c r="H2844" s="388"/>
      <c r="I2844" s="1216"/>
      <c r="J2844" s="388"/>
      <c r="K2844" s="774"/>
      <c r="L2844" s="217"/>
      <c r="M2844" s="526"/>
      <c r="N2844" s="526"/>
      <c r="O2844" s="526"/>
      <c r="P2844" s="526"/>
      <c r="Q2844" s="526"/>
      <c r="R2844" s="217"/>
      <c r="S2844" s="688"/>
      <c r="T2844" s="394"/>
      <c r="BC2844" s="21"/>
    </row>
    <row r="2845" s="695" customFormat="1" customHeight="1" spans="1:56">
      <c r="A2845" s="529"/>
      <c r="B2845" s="1207"/>
      <c r="C2845" s="1207"/>
      <c r="D2845" s="409"/>
      <c r="E2845" s="390"/>
      <c r="F2845" s="1215"/>
      <c r="G2845" s="526"/>
      <c r="H2845" s="388"/>
      <c r="I2845" s="1216"/>
      <c r="J2845" s="388"/>
      <c r="K2845" s="774"/>
      <c r="L2845" s="217"/>
      <c r="M2845" s="526"/>
      <c r="N2845" s="526"/>
      <c r="O2845" s="526"/>
      <c r="P2845" s="526"/>
      <c r="Q2845" s="526"/>
      <c r="R2845" s="217"/>
      <c r="S2845" s="688"/>
      <c r="T2845" s="394"/>
      <c r="BC2845" s="21"/>
    </row>
    <row r="2846" s="695" customFormat="1" customHeight="1" spans="1:56">
      <c r="A2846" s="513"/>
      <c r="B2846" s="1207"/>
      <c r="C2846" s="1207"/>
      <c r="D2846" s="409"/>
      <c r="E2846" s="390"/>
      <c r="F2846" s="1215"/>
      <c r="G2846" s="526"/>
      <c r="H2846" s="388"/>
      <c r="I2846" s="1216"/>
      <c r="J2846" s="388"/>
      <c r="K2846" s="774"/>
      <c r="L2846" s="217"/>
      <c r="M2846" s="526"/>
      <c r="N2846" s="526"/>
      <c r="O2846" s="526"/>
      <c r="P2846" s="526"/>
      <c r="Q2846" s="526"/>
      <c r="R2846" s="217"/>
      <c r="S2846" s="688"/>
      <c r="T2846" s="394"/>
      <c r="BC2846" s="21"/>
    </row>
    <row r="2847" s="695" customFormat="1" customHeight="1" spans="1:56">
      <c r="A2847" s="513"/>
      <c r="B2847" s="1207"/>
      <c r="C2847" s="1207"/>
      <c r="D2847" s="409"/>
      <c r="E2847" s="390"/>
      <c r="F2847" s="1215"/>
      <c r="G2847" s="526"/>
      <c r="H2847" s="388"/>
      <c r="I2847" s="1216"/>
      <c r="J2847" s="388"/>
      <c r="K2847" s="774"/>
      <c r="L2847" s="217"/>
      <c r="M2847" s="526"/>
      <c r="N2847" s="526"/>
      <c r="O2847" s="526"/>
      <c r="P2847" s="526"/>
      <c r="Q2847" s="526"/>
      <c r="R2847" s="217"/>
      <c r="S2847" s="688"/>
      <c r="T2847" s="394"/>
      <c r="BC2847" s="21"/>
    </row>
    <row r="2848" s="695" customFormat="1" customHeight="1" spans="1:56">
      <c r="A2848" s="513"/>
      <c r="B2848" s="1207"/>
      <c r="C2848" s="1207"/>
      <c r="D2848" s="409"/>
      <c r="E2848" s="390"/>
      <c r="F2848" s="1215"/>
      <c r="G2848" s="526"/>
      <c r="H2848" s="388"/>
      <c r="I2848" s="1216"/>
      <c r="J2848" s="388"/>
      <c r="K2848" s="774"/>
      <c r="L2848" s="217"/>
      <c r="M2848" s="526"/>
      <c r="N2848" s="526"/>
      <c r="O2848" s="526"/>
      <c r="P2848" s="526"/>
      <c r="Q2848" s="526"/>
      <c r="R2848" s="217"/>
      <c r="S2848" s="688"/>
      <c r="T2848" s="394"/>
      <c r="BC2848" s="21"/>
    </row>
    <row r="2849" s="695" customFormat="1" customHeight="1" spans="1:56">
      <c r="A2849" s="513"/>
      <c r="B2849" s="1207"/>
      <c r="C2849" s="1207"/>
      <c r="D2849" s="409"/>
      <c r="E2849" s="390"/>
      <c r="F2849" s="1215"/>
      <c r="G2849" s="526"/>
      <c r="H2849" s="388"/>
      <c r="I2849" s="1216"/>
      <c r="J2849" s="388"/>
      <c r="K2849" s="774"/>
      <c r="L2849" s="217"/>
      <c r="M2849" s="526"/>
      <c r="N2849" s="526"/>
      <c r="O2849" s="526"/>
      <c r="P2849" s="526"/>
      <c r="Q2849" s="526"/>
      <c r="R2849" s="217"/>
      <c r="S2849" s="688"/>
      <c r="T2849" s="394"/>
      <c r="BC2849" s="21"/>
    </row>
    <row r="2850" s="695" customFormat="1" customHeight="1" spans="1:56">
      <c r="A2850" s="513"/>
      <c r="B2850" s="1207"/>
      <c r="C2850" s="1207"/>
      <c r="D2850" s="409"/>
      <c r="E2850" s="390"/>
      <c r="F2850" s="1215"/>
      <c r="G2850" s="526"/>
      <c r="H2850" s="388"/>
      <c r="I2850" s="1216"/>
      <c r="J2850" s="388"/>
      <c r="K2850" s="774"/>
      <c r="L2850" s="217"/>
      <c r="M2850" s="526"/>
      <c r="N2850" s="526"/>
      <c r="O2850" s="526"/>
      <c r="P2850" s="526"/>
      <c r="Q2850" s="217"/>
      <c r="R2850" s="217"/>
      <c r="S2850" s="688"/>
      <c r="T2850" s="394"/>
      <c r="BC2850" s="21"/>
    </row>
    <row r="2851" s="695" customFormat="1" customHeight="1" spans="1:56">
      <c r="A2851" s="513"/>
      <c r="B2851" s="1207"/>
      <c r="C2851" s="1207"/>
      <c r="D2851" s="409"/>
      <c r="E2851" s="390"/>
      <c r="F2851" s="1215"/>
      <c r="G2851" s="526"/>
      <c r="H2851" s="388"/>
      <c r="I2851" s="1216"/>
      <c r="J2851" s="388"/>
      <c r="K2851" s="774"/>
      <c r="L2851" s="217"/>
      <c r="M2851" s="526"/>
      <c r="N2851" s="526"/>
      <c r="O2851" s="526"/>
      <c r="P2851" s="526"/>
      <c r="Q2851" s="526"/>
      <c r="R2851" s="217"/>
      <c r="S2851" s="688"/>
      <c r="T2851" s="394"/>
      <c r="BC2851" s="21"/>
    </row>
    <row r="2852" s="695" customFormat="1" customHeight="1" spans="1:56">
      <c r="A2852" s="513"/>
      <c r="B2852" s="1207"/>
      <c r="C2852" s="1207"/>
      <c r="D2852" s="409"/>
      <c r="E2852" s="390"/>
      <c r="F2852" s="1215"/>
      <c r="G2852" s="526"/>
      <c r="H2852" s="388"/>
      <c r="I2852" s="1216"/>
      <c r="J2852" s="388"/>
      <c r="K2852" s="774"/>
      <c r="L2852" s="217"/>
      <c r="M2852" s="526"/>
      <c r="N2852" s="526"/>
      <c r="O2852" s="526"/>
      <c r="P2852" s="526"/>
      <c r="Q2852" s="217"/>
      <c r="R2852" s="217"/>
      <c r="S2852" s="688"/>
      <c r="T2852" s="394"/>
      <c r="BC2852" s="21"/>
    </row>
    <row r="2853" s="695" customFormat="1" customHeight="1" spans="1:56">
      <c r="A2853" s="513"/>
      <c r="B2853" s="1207"/>
      <c r="C2853" s="1207"/>
      <c r="D2853" s="409"/>
      <c r="E2853" s="390"/>
      <c r="F2853" s="1215"/>
      <c r="G2853" s="526"/>
      <c r="H2853" s="388"/>
      <c r="I2853" s="1216"/>
      <c r="J2853" s="388"/>
      <c r="K2853" s="774"/>
      <c r="L2853" s="217"/>
      <c r="M2853" s="526"/>
      <c r="N2853" s="526"/>
      <c r="O2853" s="526"/>
      <c r="P2853" s="526"/>
      <c r="Q2853" s="526"/>
      <c r="R2853" s="217"/>
      <c r="S2853" s="688"/>
      <c r="T2853" s="394"/>
      <c r="BC2853" s="21"/>
    </row>
    <row r="2854" s="695" customFormat="1" customHeight="1" spans="1:56">
      <c r="A2854" s="513"/>
      <c r="B2854" s="1207"/>
      <c r="C2854" s="1207"/>
      <c r="D2854" s="409"/>
      <c r="E2854" s="390"/>
      <c r="F2854" s="1215"/>
      <c r="G2854" s="526"/>
      <c r="H2854" s="388"/>
      <c r="I2854" s="1216"/>
      <c r="J2854" s="388"/>
      <c r="K2854" s="774"/>
      <c r="L2854" s="217"/>
      <c r="M2854" s="526"/>
      <c r="N2854" s="526"/>
      <c r="O2854" s="526"/>
      <c r="P2854" s="526"/>
      <c r="Q2854" s="526"/>
      <c r="R2854" s="217"/>
      <c r="S2854" s="688"/>
      <c r="T2854" s="394"/>
      <c r="BC2854" s="21"/>
    </row>
    <row r="2855" s="695" customFormat="1" customHeight="1" spans="1:56">
      <c r="A2855" s="513"/>
      <c r="B2855" s="1207"/>
      <c r="C2855" s="1207"/>
      <c r="D2855" s="409"/>
      <c r="E2855" s="390"/>
      <c r="F2855" s="1215"/>
      <c r="G2855" s="526"/>
      <c r="H2855" s="388"/>
      <c r="I2855" s="1216"/>
      <c r="J2855" s="388"/>
      <c r="K2855" s="774"/>
      <c r="L2855" s="217"/>
      <c r="M2855" s="526"/>
      <c r="N2855" s="526"/>
      <c r="O2855" s="526"/>
      <c r="P2855" s="526"/>
      <c r="Q2855" s="526"/>
      <c r="R2855" s="217"/>
      <c r="S2855" s="688"/>
      <c r="T2855" s="394"/>
      <c r="BC2855" s="21"/>
    </row>
    <row r="2856" s="695" customFormat="1" customHeight="1" spans="1:56">
      <c r="A2856" s="513"/>
      <c r="B2856" s="1207"/>
      <c r="C2856" s="1207"/>
      <c r="D2856" s="810"/>
      <c r="E2856" s="390"/>
      <c r="F2856" s="1215"/>
      <c r="G2856" s="526"/>
      <c r="H2856" s="388"/>
      <c r="I2856" s="1216"/>
      <c r="J2856" s="388"/>
      <c r="K2856" s="774"/>
      <c r="L2856" s="217"/>
      <c r="M2856" s="526"/>
      <c r="N2856" s="526"/>
      <c r="O2856" s="526"/>
      <c r="P2856" s="526"/>
      <c r="Q2856" s="526"/>
      <c r="R2856" s="217"/>
      <c r="S2856" s="688"/>
      <c r="T2856" s="394"/>
      <c r="BC2856" s="1233"/>
    </row>
    <row r="2857" s="695" customFormat="1" customHeight="1" spans="1:56">
      <c r="A2857" s="513"/>
      <c r="B2857" s="1207"/>
      <c r="C2857" s="1207"/>
      <c r="D2857" s="810"/>
      <c r="E2857" s="390"/>
      <c r="F2857" s="1215"/>
      <c r="G2857" s="526"/>
      <c r="H2857" s="388"/>
      <c r="I2857" s="1216"/>
      <c r="J2857" s="388"/>
      <c r="K2857" s="774"/>
      <c r="L2857" s="217"/>
      <c r="M2857" s="526"/>
      <c r="N2857" s="526"/>
      <c r="O2857" s="526"/>
      <c r="P2857" s="526"/>
      <c r="Q2857" s="526"/>
      <c r="R2857" s="217"/>
      <c r="S2857" s="688"/>
      <c r="T2857" s="394"/>
      <c r="BC2857" s="1233"/>
      <c r="BD2857" s="1234"/>
    </row>
    <row r="2858" s="695" customFormat="1" customHeight="1" spans="1:56">
      <c r="A2858" s="513"/>
      <c r="B2858" s="1207"/>
      <c r="C2858" s="1207"/>
      <c r="D2858" s="810"/>
      <c r="E2858" s="390"/>
      <c r="F2858" s="1215"/>
      <c r="G2858" s="526"/>
      <c r="H2858" s="388"/>
      <c r="I2858" s="1216"/>
      <c r="J2858" s="388"/>
      <c r="K2858" s="774"/>
      <c r="L2858" s="217"/>
      <c r="M2858" s="526"/>
      <c r="N2858" s="526"/>
      <c r="O2858" s="526"/>
      <c r="P2858" s="526"/>
      <c r="Q2858" s="526"/>
      <c r="R2858" s="217"/>
      <c r="S2858" s="688"/>
      <c r="T2858" s="394"/>
      <c r="BC2858" s="1233"/>
      <c r="BD2858" s="1234"/>
    </row>
    <row r="2859" s="695" customFormat="1" customHeight="1" spans="1:56">
      <c r="A2859" s="513"/>
      <c r="B2859" s="1207"/>
      <c r="C2859" s="1207"/>
      <c r="D2859" s="409"/>
      <c r="E2859" s="390"/>
      <c r="F2859" s="1215"/>
      <c r="G2859" s="526"/>
      <c r="H2859" s="388"/>
      <c r="I2859" s="1216"/>
      <c r="J2859" s="388"/>
      <c r="K2859" s="774"/>
      <c r="L2859" s="217"/>
      <c r="M2859" s="526"/>
      <c r="N2859" s="526"/>
      <c r="O2859" s="526"/>
      <c r="P2859" s="526"/>
      <c r="Q2859" s="526"/>
      <c r="R2859" s="217"/>
      <c r="S2859" s="688"/>
      <c r="T2859" s="394"/>
      <c r="BC2859" s="1233"/>
      <c r="BD2859" s="1234"/>
    </row>
    <row r="2860" s="695" customFormat="1" customHeight="1" spans="1:56">
      <c r="A2860" s="513"/>
      <c r="B2860" s="1207"/>
      <c r="C2860" s="1207"/>
      <c r="D2860" s="409"/>
      <c r="E2860" s="390"/>
      <c r="F2860" s="1215"/>
      <c r="G2860" s="526"/>
      <c r="H2860" s="388"/>
      <c r="I2860" s="1216"/>
      <c r="J2860" s="388"/>
      <c r="K2860" s="774"/>
      <c r="L2860" s="217"/>
      <c r="M2860" s="526"/>
      <c r="N2860" s="526"/>
      <c r="O2860" s="526"/>
      <c r="P2860" s="526"/>
      <c r="Q2860" s="526"/>
      <c r="R2860" s="217"/>
      <c r="S2860" s="688"/>
      <c r="T2860" s="394"/>
      <c r="BC2860" s="1233"/>
      <c r="BD2860" s="1234"/>
    </row>
    <row r="2861" s="695" customFormat="1" customHeight="1" spans="1:56">
      <c r="A2861" s="513"/>
      <c r="B2861" s="1207"/>
      <c r="C2861" s="1207"/>
      <c r="D2861" s="409"/>
      <c r="E2861" s="390"/>
      <c r="F2861" s="1215"/>
      <c r="G2861" s="526"/>
      <c r="H2861" s="388"/>
      <c r="I2861" s="1216"/>
      <c r="J2861" s="388"/>
      <c r="K2861" s="774"/>
      <c r="L2861" s="217"/>
      <c r="M2861" s="526"/>
      <c r="N2861" s="526"/>
      <c r="O2861" s="526"/>
      <c r="P2861" s="526"/>
      <c r="Q2861" s="526"/>
      <c r="R2861" s="217"/>
      <c r="S2861" s="688"/>
      <c r="T2861" s="394"/>
      <c r="BC2861" s="1233"/>
      <c r="BD2861" s="1234"/>
    </row>
    <row r="2862" s="695" customFormat="1" customHeight="1" spans="1:56">
      <c r="A2862" s="513"/>
      <c r="B2862" s="1207"/>
      <c r="C2862" s="1207"/>
      <c r="D2862" s="409"/>
      <c r="E2862" s="390"/>
      <c r="F2862" s="1215"/>
      <c r="G2862" s="526"/>
      <c r="H2862" s="388"/>
      <c r="I2862" s="1216"/>
      <c r="J2862" s="388"/>
      <c r="K2862" s="774"/>
      <c r="L2862" s="217"/>
      <c r="M2862" s="526"/>
      <c r="N2862" s="526"/>
      <c r="O2862" s="526"/>
      <c r="P2862" s="526"/>
      <c r="Q2862" s="526"/>
      <c r="R2862" s="217"/>
      <c r="S2862" s="688"/>
      <c r="T2862" s="394"/>
      <c r="BC2862" s="1233"/>
      <c r="BD2862" s="1234"/>
    </row>
    <row r="2863" s="695" customFormat="1" customHeight="1" spans="1:56">
      <c r="A2863" s="513"/>
      <c r="B2863" s="1207"/>
      <c r="C2863" s="1207"/>
      <c r="D2863" s="409"/>
      <c r="E2863" s="390"/>
      <c r="F2863" s="1215"/>
      <c r="G2863" s="526"/>
      <c r="H2863" s="388"/>
      <c r="I2863" s="1216"/>
      <c r="J2863" s="388"/>
      <c r="K2863" s="774"/>
      <c r="L2863" s="217"/>
      <c r="M2863" s="526"/>
      <c r="N2863" s="526"/>
      <c r="O2863" s="526"/>
      <c r="P2863" s="526"/>
      <c r="Q2863" s="526"/>
      <c r="R2863" s="217"/>
      <c r="S2863" s="688"/>
      <c r="T2863" s="394"/>
      <c r="BC2863" s="1233"/>
      <c r="BD2863" s="1234"/>
    </row>
    <row r="2864" s="695" customFormat="1" customHeight="1" spans="1:56">
      <c r="A2864" s="513"/>
      <c r="B2864" s="1207"/>
      <c r="C2864" s="1207"/>
      <c r="D2864" s="409"/>
      <c r="E2864" s="390"/>
      <c r="F2864" s="1215"/>
      <c r="G2864" s="526"/>
      <c r="H2864" s="388"/>
      <c r="I2864" s="1216"/>
      <c r="J2864" s="388"/>
      <c r="K2864" s="774"/>
      <c r="L2864" s="217"/>
      <c r="M2864" s="526"/>
      <c r="N2864" s="526"/>
      <c r="O2864" s="526"/>
      <c r="P2864" s="526"/>
      <c r="Q2864" s="526"/>
      <c r="R2864" s="217"/>
      <c r="S2864" s="688"/>
      <c r="T2864" s="394"/>
      <c r="BC2864" s="1233"/>
      <c r="BD2864" s="1234"/>
    </row>
    <row r="2865" s="695" customFormat="1" customHeight="1" spans="1:56">
      <c r="A2865" s="513"/>
      <c r="B2865" s="1207"/>
      <c r="C2865" s="1207"/>
      <c r="D2865" s="409"/>
      <c r="E2865" s="390"/>
      <c r="F2865" s="1215"/>
      <c r="G2865" s="526"/>
      <c r="H2865" s="388"/>
      <c r="I2865" s="1216"/>
      <c r="J2865" s="388"/>
      <c r="K2865" s="774"/>
      <c r="L2865" s="217"/>
      <c r="M2865" s="526"/>
      <c r="N2865" s="526"/>
      <c r="O2865" s="526"/>
      <c r="P2865" s="526"/>
      <c r="Q2865" s="526"/>
      <c r="R2865" s="217"/>
      <c r="S2865" s="688"/>
      <c r="T2865" s="394"/>
      <c r="BC2865" s="1233"/>
      <c r="BD2865" s="1234"/>
    </row>
    <row r="2866" s="695" customFormat="1" customHeight="1" spans="1:56">
      <c r="A2866" s="513"/>
      <c r="B2866" s="1207"/>
      <c r="C2866" s="1207"/>
      <c r="D2866" s="409"/>
      <c r="E2866" s="390"/>
      <c r="F2866" s="1215"/>
      <c r="G2866" s="526"/>
      <c r="H2866" s="388"/>
      <c r="I2866" s="1216"/>
      <c r="J2866" s="388"/>
      <c r="K2866" s="774"/>
      <c r="L2866" s="217"/>
      <c r="M2866" s="526"/>
      <c r="N2866" s="526"/>
      <c r="O2866" s="526"/>
      <c r="P2866" s="526"/>
      <c r="Q2866" s="526"/>
      <c r="R2866" s="217"/>
      <c r="S2866" s="688"/>
      <c r="T2866" s="394"/>
      <c r="BC2866" s="1233"/>
      <c r="BD2866" s="1234"/>
    </row>
    <row r="2867" s="695" customFormat="1" customHeight="1" spans="1:56">
      <c r="A2867" s="513"/>
      <c r="B2867" s="1207"/>
      <c r="C2867" s="1207"/>
      <c r="D2867" s="409"/>
      <c r="E2867" s="390"/>
      <c r="F2867" s="1215"/>
      <c r="G2867" s="526"/>
      <c r="H2867" s="388"/>
      <c r="I2867" s="1216"/>
      <c r="J2867" s="388"/>
      <c r="K2867" s="774"/>
      <c r="L2867" s="217"/>
      <c r="M2867" s="526"/>
      <c r="N2867" s="526"/>
      <c r="O2867" s="526"/>
      <c r="P2867" s="526"/>
      <c r="Q2867" s="526"/>
      <c r="R2867" s="217"/>
      <c r="S2867" s="688"/>
      <c r="T2867" s="394"/>
      <c r="BC2867" s="21"/>
      <c r="BD2867" s="1234"/>
    </row>
    <row r="2868" s="695" customFormat="1" customHeight="1" spans="1:56">
      <c r="A2868" s="513"/>
      <c r="B2868" s="1207"/>
      <c r="C2868" s="1207"/>
      <c r="D2868" s="409"/>
      <c r="E2868" s="390"/>
      <c r="F2868" s="1215"/>
      <c r="G2868" s="526"/>
      <c r="H2868" s="388"/>
      <c r="I2868" s="1216"/>
      <c r="J2868" s="388"/>
      <c r="K2868" s="774"/>
      <c r="L2868" s="217"/>
      <c r="M2868" s="526"/>
      <c r="N2868" s="526"/>
      <c r="O2868" s="526"/>
      <c r="P2868" s="526"/>
      <c r="Q2868" s="526"/>
      <c r="R2868" s="217"/>
      <c r="S2868" s="688"/>
      <c r="T2868" s="394"/>
      <c r="BC2868" s="21"/>
    </row>
    <row r="2869" s="695" customFormat="1" customHeight="1" spans="1:56">
      <c r="A2869" s="513"/>
      <c r="B2869" s="1207"/>
      <c r="C2869" s="1207"/>
      <c r="D2869" s="409"/>
      <c r="E2869" s="390"/>
      <c r="F2869" s="1215"/>
      <c r="G2869" s="526"/>
      <c r="H2869" s="388"/>
      <c r="I2869" s="1216"/>
      <c r="J2869" s="388"/>
      <c r="K2869" s="774"/>
      <c r="L2869" s="217"/>
      <c r="M2869" s="526"/>
      <c r="N2869" s="526"/>
      <c r="O2869" s="526"/>
      <c r="P2869" s="526"/>
      <c r="Q2869" s="526"/>
      <c r="R2869" s="217"/>
      <c r="S2869" s="688"/>
      <c r="T2869" s="394"/>
      <c r="BC2869" s="21"/>
    </row>
    <row r="2870" s="695" customFormat="1" customHeight="1" spans="1:56">
      <c r="A2870" s="513"/>
      <c r="B2870" s="1207"/>
      <c r="C2870" s="1207"/>
      <c r="D2870" s="1124"/>
      <c r="E2870" s="1235"/>
      <c r="F2870" s="1215"/>
      <c r="G2870" s="526"/>
      <c r="H2870" s="388"/>
      <c r="I2870" s="1216"/>
      <c r="J2870" s="388"/>
      <c r="K2870" s="774"/>
      <c r="L2870" s="217"/>
      <c r="M2870" s="526"/>
      <c r="N2870" s="526"/>
      <c r="O2870" s="526"/>
      <c r="P2870" s="526"/>
      <c r="Q2870" s="526"/>
      <c r="R2870" s="217"/>
      <c r="S2870" s="688"/>
      <c r="T2870" s="394"/>
      <c r="BC2870" s="21"/>
    </row>
    <row r="2871" s="695" customFormat="1" customHeight="1" spans="1:56">
      <c r="A2871" s="513"/>
      <c r="B2871" s="1207"/>
      <c r="C2871" s="1207"/>
      <c r="D2871" s="409"/>
      <c r="E2871" s="390"/>
      <c r="F2871" s="1215"/>
      <c r="G2871" s="526"/>
      <c r="H2871" s="388"/>
      <c r="I2871" s="1216"/>
      <c r="J2871" s="388"/>
      <c r="K2871" s="774"/>
      <c r="L2871" s="217"/>
      <c r="M2871" s="526"/>
      <c r="N2871" s="526"/>
      <c r="O2871" s="526"/>
      <c r="P2871" s="526"/>
      <c r="Q2871" s="526"/>
      <c r="R2871" s="217"/>
      <c r="S2871" s="688"/>
      <c r="T2871" s="394"/>
      <c r="BC2871" s="21"/>
    </row>
    <row r="2872" s="695" customFormat="1" customHeight="1" spans="1:56">
      <c r="A2872" s="513"/>
      <c r="B2872" s="1207"/>
      <c r="C2872" s="1207"/>
      <c r="D2872" s="409"/>
      <c r="E2872" s="390"/>
      <c r="F2872" s="1215"/>
      <c r="G2872" s="526"/>
      <c r="H2872" s="388"/>
      <c r="I2872" s="1216"/>
      <c r="J2872" s="388"/>
      <c r="K2872" s="774"/>
      <c r="L2872" s="217"/>
      <c r="M2872" s="526"/>
      <c r="N2872" s="526"/>
      <c r="O2872" s="526"/>
      <c r="P2872" s="526"/>
      <c r="Q2872" s="526"/>
      <c r="R2872" s="217"/>
      <c r="S2872" s="688"/>
      <c r="T2872" s="394"/>
      <c r="BC2872" s="21"/>
    </row>
    <row r="2873" s="695" customFormat="1" customHeight="1" spans="1:56">
      <c r="A2873" s="513"/>
      <c r="B2873" s="1207"/>
      <c r="C2873" s="1207"/>
      <c r="D2873" s="409"/>
      <c r="E2873" s="390"/>
      <c r="F2873" s="1215"/>
      <c r="G2873" s="526"/>
      <c r="H2873" s="388"/>
      <c r="I2873" s="1216"/>
      <c r="J2873" s="388"/>
      <c r="K2873" s="774"/>
      <c r="L2873" s="217"/>
      <c r="M2873" s="526"/>
      <c r="N2873" s="526"/>
      <c r="O2873" s="526"/>
      <c r="P2873" s="526"/>
      <c r="Q2873" s="217"/>
      <c r="R2873" s="217"/>
      <c r="S2873" s="688"/>
      <c r="T2873" s="394"/>
      <c r="BC2873" s="21"/>
    </row>
    <row r="2874" s="695" customFormat="1" customHeight="1" spans="1:56">
      <c r="A2874" s="513"/>
      <c r="B2874" s="1207"/>
      <c r="C2874" s="1207"/>
      <c r="D2874" s="409"/>
      <c r="E2874" s="390"/>
      <c r="F2874" s="1215"/>
      <c r="G2874" s="526"/>
      <c r="H2874" s="388"/>
      <c r="I2874" s="1216"/>
      <c r="J2874" s="388"/>
      <c r="K2874" s="774"/>
      <c r="L2874" s="217"/>
      <c r="M2874" s="526"/>
      <c r="N2874" s="526"/>
      <c r="O2874" s="526"/>
      <c r="P2874" s="526"/>
      <c r="Q2874" s="526"/>
      <c r="R2874" s="217"/>
      <c r="S2874" s="688"/>
      <c r="T2874" s="394"/>
      <c r="BC2874" s="21"/>
    </row>
    <row r="2875" s="695" customFormat="1" customHeight="1" spans="1:56">
      <c r="A2875" s="513"/>
      <c r="B2875" s="1207"/>
      <c r="C2875" s="1207"/>
      <c r="D2875" s="409"/>
      <c r="E2875" s="390"/>
      <c r="F2875" s="1215"/>
      <c r="G2875" s="526"/>
      <c r="H2875" s="388"/>
      <c r="I2875" s="1216"/>
      <c r="J2875" s="388"/>
      <c r="K2875" s="774"/>
      <c r="L2875" s="217"/>
      <c r="M2875" s="526"/>
      <c r="N2875" s="526"/>
      <c r="O2875" s="526"/>
      <c r="P2875" s="526"/>
      <c r="Q2875" s="526"/>
      <c r="R2875" s="217"/>
      <c r="S2875" s="688"/>
      <c r="T2875" s="394"/>
      <c r="BC2875" s="21"/>
    </row>
    <row r="2876" s="695" customFormat="1" customHeight="1" spans="1:56">
      <c r="A2876" s="513"/>
      <c r="B2876" s="1207"/>
      <c r="C2876" s="1207"/>
      <c r="D2876" s="409"/>
      <c r="E2876" s="390"/>
      <c r="F2876" s="1215"/>
      <c r="G2876" s="526"/>
      <c r="H2876" s="388"/>
      <c r="I2876" s="1216"/>
      <c r="J2876" s="388"/>
      <c r="K2876" s="774"/>
      <c r="L2876" s="217"/>
      <c r="M2876" s="526"/>
      <c r="N2876" s="526"/>
      <c r="O2876" s="526"/>
      <c r="P2876" s="526"/>
      <c r="Q2876" s="526"/>
      <c r="R2876" s="217"/>
      <c r="S2876" s="688"/>
      <c r="T2876" s="394"/>
      <c r="BC2876" s="21"/>
    </row>
    <row r="2877" s="695" customFormat="1" customHeight="1" spans="1:56">
      <c r="A2877" s="513"/>
      <c r="B2877" s="1207"/>
      <c r="C2877" s="1207"/>
      <c r="D2877" s="810"/>
      <c r="E2877" s="390"/>
      <c r="F2877" s="1215"/>
      <c r="G2877" s="526"/>
      <c r="H2877" s="388"/>
      <c r="I2877" s="1216"/>
      <c r="J2877" s="388"/>
      <c r="K2877" s="774"/>
      <c r="L2877" s="217"/>
      <c r="M2877" s="526"/>
      <c r="N2877" s="526"/>
      <c r="O2877" s="526"/>
      <c r="P2877" s="526"/>
      <c r="Q2877" s="526"/>
      <c r="R2877" s="217"/>
      <c r="S2877" s="688"/>
      <c r="T2877" s="394"/>
      <c r="BC2877" s="21"/>
    </row>
    <row r="2878" s="695" customFormat="1" customHeight="1" spans="1:56">
      <c r="A2878" s="513"/>
      <c r="B2878" s="1207"/>
      <c r="C2878" s="1207"/>
      <c r="D2878" s="409"/>
      <c r="E2878" s="390"/>
      <c r="F2878" s="1215"/>
      <c r="G2878" s="526"/>
      <c r="H2878" s="388"/>
      <c r="I2878" s="1216"/>
      <c r="J2878" s="388"/>
      <c r="K2878" s="774"/>
      <c r="L2878" s="217"/>
      <c r="M2878" s="526"/>
      <c r="N2878" s="526"/>
      <c r="O2878" s="526"/>
      <c r="P2878" s="526"/>
      <c r="Q2878" s="526"/>
      <c r="R2878" s="217"/>
      <c r="S2878" s="688"/>
      <c r="T2878" s="394"/>
      <c r="BC2878" s="21"/>
    </row>
    <row r="2879" s="695" customFormat="1" customHeight="1" spans="1:56">
      <c r="A2879" s="513"/>
      <c r="B2879" s="1207"/>
      <c r="C2879" s="1207"/>
      <c r="D2879" s="409"/>
      <c r="E2879" s="390"/>
      <c r="F2879" s="1215"/>
      <c r="G2879" s="526"/>
      <c r="H2879" s="388"/>
      <c r="I2879" s="1216"/>
      <c r="J2879" s="388"/>
      <c r="K2879" s="774"/>
      <c r="L2879" s="217"/>
      <c r="M2879" s="526"/>
      <c r="N2879" s="526"/>
      <c r="O2879" s="526"/>
      <c r="P2879" s="526"/>
      <c r="Q2879" s="526"/>
      <c r="R2879" s="217"/>
      <c r="S2879" s="688"/>
      <c r="T2879" s="394"/>
      <c r="BC2879" s="21"/>
    </row>
    <row r="2880" s="695" customFormat="1" customHeight="1" spans="1:56">
      <c r="A2880" s="513"/>
      <c r="B2880" s="1207"/>
      <c r="C2880" s="1236"/>
      <c r="D2880" s="1124"/>
      <c r="E2880" s="1235"/>
      <c r="F2880" s="1237"/>
      <c r="G2880" s="526"/>
      <c r="H2880" s="388"/>
      <c r="I2880" s="1216"/>
      <c r="J2880" s="388"/>
      <c r="K2880" s="774"/>
      <c r="L2880" s="217"/>
      <c r="M2880" s="526"/>
      <c r="N2880" s="526"/>
      <c r="O2880" s="526"/>
      <c r="P2880" s="526"/>
      <c r="Q2880" s="526"/>
      <c r="R2880" s="217"/>
      <c r="S2880" s="688"/>
      <c r="T2880" s="394"/>
      <c r="BC2880" s="21"/>
    </row>
    <row r="2881" s="695" customFormat="1" customHeight="1" spans="1:55">
      <c r="A2881" s="529"/>
      <c r="B2881" s="1207"/>
      <c r="C2881" s="1207"/>
      <c r="D2881" s="409"/>
      <c r="E2881" s="390"/>
      <c r="F2881" s="1215"/>
      <c r="G2881" s="526"/>
      <c r="H2881" s="388"/>
      <c r="I2881" s="1216"/>
      <c r="J2881" s="388"/>
      <c r="K2881" s="774"/>
      <c r="L2881" s="217"/>
      <c r="M2881" s="526"/>
      <c r="N2881" s="526"/>
      <c r="O2881" s="526"/>
      <c r="P2881" s="526"/>
      <c r="Q2881" s="526"/>
      <c r="R2881" s="217"/>
      <c r="S2881" s="688"/>
      <c r="T2881" s="394"/>
      <c r="BC2881" s="21"/>
    </row>
    <row r="2882" s="695" customFormat="1" customHeight="1" spans="1:55">
      <c r="A2882" s="529"/>
      <c r="B2882" s="1207"/>
      <c r="C2882" s="1207"/>
      <c r="D2882" s="409"/>
      <c r="E2882" s="390"/>
      <c r="F2882" s="1215"/>
      <c r="G2882" s="526"/>
      <c r="H2882" s="388"/>
      <c r="I2882" s="1216"/>
      <c r="J2882" s="388"/>
      <c r="K2882" s="774"/>
      <c r="L2882" s="217"/>
      <c r="M2882" s="526"/>
      <c r="N2882" s="526"/>
      <c r="O2882" s="526"/>
      <c r="P2882" s="526"/>
      <c r="Q2882" s="526"/>
      <c r="R2882" s="217"/>
      <c r="S2882" s="688"/>
      <c r="T2882" s="394"/>
      <c r="BC2882" s="21"/>
    </row>
    <row r="2883" s="695" customFormat="1" customHeight="1" spans="1:55">
      <c r="A2883" s="529"/>
      <c r="B2883" s="1207"/>
      <c r="C2883" s="1207"/>
      <c r="D2883" s="409"/>
      <c r="E2883" s="390"/>
      <c r="F2883" s="1215"/>
      <c r="G2883" s="526"/>
      <c r="H2883" s="388"/>
      <c r="I2883" s="1216"/>
      <c r="J2883" s="388"/>
      <c r="K2883" s="774"/>
      <c r="L2883" s="217"/>
      <c r="M2883" s="526"/>
      <c r="N2883" s="526"/>
      <c r="O2883" s="526"/>
      <c r="P2883" s="526"/>
      <c r="Q2883" s="526"/>
      <c r="R2883" s="217"/>
      <c r="S2883" s="688"/>
      <c r="T2883" s="394"/>
      <c r="BC2883" s="21"/>
    </row>
    <row r="2884" s="695" customFormat="1" customHeight="1" spans="1:55">
      <c r="A2884" s="529"/>
      <c r="B2884" s="1207"/>
      <c r="C2884" s="1207"/>
      <c r="D2884" s="409"/>
      <c r="E2884" s="390"/>
      <c r="F2884" s="1215"/>
      <c r="G2884" s="526"/>
      <c r="H2884" s="388"/>
      <c r="I2884" s="1216"/>
      <c r="J2884" s="388"/>
      <c r="K2884" s="774"/>
      <c r="L2884" s="217"/>
      <c r="M2884" s="526"/>
      <c r="N2884" s="526"/>
      <c r="O2884" s="526"/>
      <c r="P2884" s="526"/>
      <c r="Q2884" s="526"/>
      <c r="R2884" s="948"/>
      <c r="S2884" s="688"/>
      <c r="T2884" s="394"/>
      <c r="BC2884" s="21"/>
    </row>
    <row r="2885" s="695" customFormat="1" customHeight="1" spans="1:55">
      <c r="A2885" s="529"/>
      <c r="B2885" s="1207"/>
      <c r="C2885" s="1207"/>
      <c r="D2885" s="409"/>
      <c r="E2885" s="390"/>
      <c r="F2885" s="1215"/>
      <c r="G2885" s="526"/>
      <c r="H2885" s="388"/>
      <c r="I2885" s="1216"/>
      <c r="J2885" s="388"/>
      <c r="K2885" s="774"/>
      <c r="L2885" s="217"/>
      <c r="M2885" s="526"/>
      <c r="N2885" s="526"/>
      <c r="O2885" s="526"/>
      <c r="P2885" s="526"/>
      <c r="Q2885" s="526"/>
      <c r="R2885" s="217"/>
      <c r="S2885" s="688"/>
      <c r="T2885" s="394"/>
      <c r="BC2885" s="21"/>
    </row>
    <row r="2886" s="695" customFormat="1" customHeight="1" spans="1:55">
      <c r="A2886" s="529"/>
      <c r="B2886" s="1207"/>
      <c r="C2886" s="1207"/>
      <c r="D2886" s="409"/>
      <c r="E2886" s="390"/>
      <c r="F2886" s="1215"/>
      <c r="G2886" s="526"/>
      <c r="H2886" s="388"/>
      <c r="I2886" s="1216"/>
      <c r="J2886" s="388"/>
      <c r="K2886" s="774"/>
      <c r="L2886" s="217"/>
      <c r="M2886" s="526"/>
      <c r="N2886" s="526"/>
      <c r="O2886" s="526"/>
      <c r="P2886" s="526"/>
      <c r="Q2886" s="526"/>
      <c r="R2886" s="217"/>
      <c r="S2886" s="688"/>
      <c r="T2886" s="394"/>
      <c r="BC2886" s="21"/>
    </row>
    <row r="2887" s="695" customFormat="1" customHeight="1" spans="1:55">
      <c r="A2887" s="529"/>
      <c r="B2887" s="1207"/>
      <c r="C2887" s="1207"/>
      <c r="D2887" s="409"/>
      <c r="E2887" s="390"/>
      <c r="F2887" s="1215"/>
      <c r="G2887" s="526"/>
      <c r="H2887" s="388"/>
      <c r="I2887" s="1216"/>
      <c r="J2887" s="388"/>
      <c r="K2887" s="774"/>
      <c r="L2887" s="217"/>
      <c r="M2887" s="526"/>
      <c r="N2887" s="526"/>
      <c r="O2887" s="526"/>
      <c r="P2887" s="526"/>
      <c r="Q2887" s="526"/>
      <c r="R2887" s="217"/>
      <c r="S2887" s="688"/>
      <c r="T2887" s="394"/>
      <c r="BC2887" s="21"/>
    </row>
    <row r="2888" s="695" customFormat="1" customHeight="1" spans="1:55">
      <c r="A2888" s="529"/>
      <c r="B2888" s="1207"/>
      <c r="C2888" s="1207"/>
      <c r="D2888" s="409"/>
      <c r="E2888" s="390"/>
      <c r="F2888" s="1215"/>
      <c r="G2888" s="526"/>
      <c r="H2888" s="388"/>
      <c r="I2888" s="1216"/>
      <c r="J2888" s="388"/>
      <c r="K2888" s="774"/>
      <c r="L2888" s="217"/>
      <c r="M2888" s="526"/>
      <c r="N2888" s="526"/>
      <c r="O2888" s="526"/>
      <c r="P2888" s="526"/>
      <c r="Q2888" s="526"/>
      <c r="R2888" s="217"/>
      <c r="S2888" s="688"/>
      <c r="T2888" s="394"/>
      <c r="BC2888" s="21"/>
    </row>
    <row r="2889" s="695" customFormat="1" customHeight="1" spans="1:55">
      <c r="A2889" s="513"/>
      <c r="B2889" s="1207"/>
      <c r="C2889" s="1207"/>
      <c r="D2889" s="409"/>
      <c r="E2889" s="390"/>
      <c r="F2889" s="1215"/>
      <c r="G2889" s="526"/>
      <c r="H2889" s="388"/>
      <c r="I2889" s="1216"/>
      <c r="J2889" s="388"/>
      <c r="K2889" s="774"/>
      <c r="L2889" s="217"/>
      <c r="M2889" s="526"/>
      <c r="N2889" s="526"/>
      <c r="O2889" s="526"/>
      <c r="P2889" s="526"/>
      <c r="Q2889" s="217"/>
      <c r="R2889" s="217"/>
      <c r="S2889" s="688"/>
      <c r="T2889" s="394"/>
      <c r="BC2889" s="21"/>
    </row>
    <row r="2890" s="695" customFormat="1" customHeight="1" spans="1:55">
      <c r="A2890" s="513"/>
      <c r="B2890" s="1207"/>
      <c r="C2890" s="1207"/>
      <c r="D2890" s="409"/>
      <c r="E2890" s="390"/>
      <c r="F2890" s="1215"/>
      <c r="G2890" s="526"/>
      <c r="H2890" s="388"/>
      <c r="I2890" s="1216"/>
      <c r="J2890" s="388"/>
      <c r="K2890" s="774"/>
      <c r="L2890" s="217"/>
      <c r="M2890" s="526"/>
      <c r="N2890" s="526"/>
      <c r="O2890" s="526"/>
      <c r="P2890" s="526"/>
      <c r="Q2890" s="526"/>
      <c r="R2890" s="217"/>
      <c r="S2890" s="688"/>
      <c r="T2890" s="394"/>
      <c r="BC2890" s="21"/>
    </row>
    <row r="2891" s="695" customFormat="1" customHeight="1" spans="1:55">
      <c r="A2891" s="513"/>
      <c r="B2891" s="1207"/>
      <c r="C2891" s="1207"/>
      <c r="D2891" s="409"/>
      <c r="E2891" s="390"/>
      <c r="F2891" s="1215"/>
      <c r="G2891" s="526"/>
      <c r="H2891" s="388"/>
      <c r="I2891" s="1216"/>
      <c r="J2891" s="388"/>
      <c r="K2891" s="774"/>
      <c r="L2891" s="217"/>
      <c r="M2891" s="526"/>
      <c r="N2891" s="526"/>
      <c r="O2891" s="526"/>
      <c r="P2891" s="526"/>
      <c r="Q2891" s="526"/>
      <c r="R2891" s="217"/>
      <c r="S2891" s="688"/>
      <c r="T2891" s="394"/>
      <c r="BC2891" s="21"/>
    </row>
    <row r="2892" s="695" customFormat="1" customHeight="1" spans="1:55">
      <c r="A2892" s="513"/>
      <c r="B2892" s="1207"/>
      <c r="C2892" s="1207"/>
      <c r="D2892" s="409"/>
      <c r="E2892" s="390"/>
      <c r="F2892" s="1215"/>
      <c r="G2892" s="526"/>
      <c r="H2892" s="388"/>
      <c r="I2892" s="1216"/>
      <c r="J2892" s="388"/>
      <c r="K2892" s="774"/>
      <c r="L2892" s="217"/>
      <c r="M2892" s="526"/>
      <c r="N2892" s="526"/>
      <c r="O2892" s="526"/>
      <c r="P2892" s="526"/>
      <c r="Q2892" s="526"/>
      <c r="R2892" s="217"/>
      <c r="S2892" s="688"/>
      <c r="T2892" s="394"/>
      <c r="BC2892" s="21"/>
    </row>
    <row r="2893" s="695" customFormat="1" customHeight="1" spans="1:55">
      <c r="A2893" s="513"/>
      <c r="B2893" s="1207"/>
      <c r="C2893" s="1207"/>
      <c r="D2893" s="409"/>
      <c r="E2893" s="390"/>
      <c r="F2893" s="1215"/>
      <c r="G2893" s="526"/>
      <c r="H2893" s="388"/>
      <c r="I2893" s="1216"/>
      <c r="J2893" s="388"/>
      <c r="K2893" s="774"/>
      <c r="L2893" s="217"/>
      <c r="M2893" s="526"/>
      <c r="N2893" s="526"/>
      <c r="O2893" s="526"/>
      <c r="P2893" s="526"/>
      <c r="Q2893" s="526"/>
      <c r="R2893" s="217"/>
      <c r="S2893" s="688"/>
      <c r="T2893" s="394"/>
      <c r="BC2893" s="21"/>
    </row>
    <row r="2894" s="695" customFormat="1" customHeight="1" spans="1:55">
      <c r="A2894" s="513"/>
      <c r="B2894" s="1207"/>
      <c r="C2894" s="1207"/>
      <c r="D2894" s="409"/>
      <c r="E2894" s="390"/>
      <c r="F2894" s="1215"/>
      <c r="G2894" s="526"/>
      <c r="H2894" s="388"/>
      <c r="I2894" s="1216"/>
      <c r="J2894" s="388"/>
      <c r="K2894" s="774"/>
      <c r="L2894" s="217"/>
      <c r="M2894" s="526"/>
      <c r="N2894" s="526"/>
      <c r="O2894" s="526"/>
      <c r="P2894" s="526"/>
      <c r="Q2894" s="526"/>
      <c r="R2894" s="217"/>
      <c r="S2894" s="688"/>
      <c r="T2894" s="394"/>
      <c r="BC2894" s="21"/>
    </row>
    <row r="2895" s="695" customFormat="1" customHeight="1" spans="1:55">
      <c r="A2895" s="513"/>
      <c r="B2895" s="1207"/>
      <c r="C2895" s="1207"/>
      <c r="D2895" s="409"/>
      <c r="E2895" s="390"/>
      <c r="F2895" s="1215"/>
      <c r="G2895" s="526"/>
      <c r="H2895" s="388"/>
      <c r="I2895" s="1216"/>
      <c r="J2895" s="388"/>
      <c r="K2895" s="774"/>
      <c r="L2895" s="217"/>
      <c r="M2895" s="526"/>
      <c r="N2895" s="526"/>
      <c r="O2895" s="526"/>
      <c r="P2895" s="526"/>
      <c r="Q2895" s="526"/>
      <c r="R2895" s="217"/>
      <c r="S2895" s="688"/>
      <c r="T2895" s="394"/>
      <c r="BC2895" s="21"/>
    </row>
    <row r="2896" s="695" customFormat="1" customHeight="1" spans="1:55">
      <c r="A2896" s="513"/>
      <c r="B2896" s="1207"/>
      <c r="C2896" s="1207"/>
      <c r="D2896" s="409"/>
      <c r="E2896" s="390"/>
      <c r="F2896" s="1215"/>
      <c r="G2896" s="526"/>
      <c r="H2896" s="388"/>
      <c r="I2896" s="1216"/>
      <c r="J2896" s="388"/>
      <c r="K2896" s="774"/>
      <c r="L2896" s="217"/>
      <c r="M2896" s="526"/>
      <c r="N2896" s="526"/>
      <c r="O2896" s="526"/>
      <c r="P2896" s="526"/>
      <c r="Q2896" s="526"/>
      <c r="R2896" s="217"/>
      <c r="S2896" s="688"/>
      <c r="T2896" s="394"/>
      <c r="BC2896" s="21"/>
    </row>
    <row r="2897" s="695" customFormat="1" customHeight="1" spans="1:55">
      <c r="A2897" s="513"/>
      <c r="B2897" s="1207"/>
      <c r="C2897" s="1207"/>
      <c r="D2897" s="409"/>
      <c r="E2897" s="390"/>
      <c r="F2897" s="1215"/>
      <c r="G2897" s="526"/>
      <c r="H2897" s="388"/>
      <c r="I2897" s="1216"/>
      <c r="J2897" s="388"/>
      <c r="K2897" s="774"/>
      <c r="L2897" s="217"/>
      <c r="M2897" s="526"/>
      <c r="N2897" s="526"/>
      <c r="O2897" s="526"/>
      <c r="P2897" s="526"/>
      <c r="Q2897" s="526"/>
      <c r="R2897" s="217"/>
      <c r="S2897" s="688"/>
      <c r="T2897" s="394"/>
      <c r="BC2897" s="21"/>
    </row>
    <row r="2898" s="695" customFormat="1" customHeight="1" spans="1:55">
      <c r="A2898" s="513"/>
      <c r="B2898" s="1207"/>
      <c r="C2898" s="1207"/>
      <c r="D2898" s="409"/>
      <c r="E2898" s="390"/>
      <c r="F2898" s="1215"/>
      <c r="G2898" s="526"/>
      <c r="H2898" s="388"/>
      <c r="I2898" s="1216"/>
      <c r="J2898" s="388"/>
      <c r="K2898" s="774"/>
      <c r="L2898" s="217"/>
      <c r="M2898" s="526"/>
      <c r="N2898" s="526"/>
      <c r="O2898" s="526"/>
      <c r="P2898" s="526"/>
      <c r="Q2898" s="526"/>
      <c r="R2898" s="217"/>
      <c r="S2898" s="688"/>
      <c r="T2898" s="394"/>
      <c r="BC2898" s="21"/>
    </row>
    <row r="2899" s="695" customFormat="1" customHeight="1" spans="1:55">
      <c r="A2899" s="513"/>
      <c r="B2899" s="1207"/>
      <c r="C2899" s="1207"/>
      <c r="D2899" s="409"/>
      <c r="E2899" s="390"/>
      <c r="F2899" s="1215"/>
      <c r="G2899" s="526"/>
      <c r="H2899" s="388"/>
      <c r="I2899" s="1216"/>
      <c r="J2899" s="388"/>
      <c r="K2899" s="774"/>
      <c r="L2899" s="217"/>
      <c r="M2899" s="526"/>
      <c r="N2899" s="526"/>
      <c r="O2899" s="526"/>
      <c r="P2899" s="526"/>
      <c r="Q2899" s="526"/>
      <c r="R2899" s="217"/>
      <c r="S2899" s="688"/>
      <c r="T2899" s="394"/>
      <c r="BC2899" s="21"/>
    </row>
    <row r="2900" s="695" customFormat="1" customHeight="1" spans="1:55">
      <c r="A2900" s="513"/>
      <c r="B2900" s="1207"/>
      <c r="C2900" s="1207"/>
      <c r="D2900" s="409"/>
      <c r="E2900" s="390"/>
      <c r="F2900" s="1215"/>
      <c r="G2900" s="526"/>
      <c r="H2900" s="388"/>
      <c r="I2900" s="1216"/>
      <c r="J2900" s="388"/>
      <c r="K2900" s="774"/>
      <c r="L2900" s="217"/>
      <c r="M2900" s="526"/>
      <c r="N2900" s="526"/>
      <c r="O2900" s="526"/>
      <c r="P2900" s="526"/>
      <c r="Q2900" s="526"/>
      <c r="R2900" s="217"/>
      <c r="S2900" s="688"/>
      <c r="T2900" s="394"/>
      <c r="BC2900" s="21"/>
    </row>
    <row r="2901" s="695" customFormat="1" customHeight="1" spans="1:55">
      <c r="A2901" s="513"/>
      <c r="B2901" s="1207"/>
      <c r="C2901" s="1207"/>
      <c r="D2901" s="409"/>
      <c r="E2901" s="390"/>
      <c r="F2901" s="1215"/>
      <c r="G2901" s="526"/>
      <c r="H2901" s="388"/>
      <c r="I2901" s="1216"/>
      <c r="J2901" s="388"/>
      <c r="K2901" s="774"/>
      <c r="L2901" s="217"/>
      <c r="M2901" s="526"/>
      <c r="N2901" s="526"/>
      <c r="O2901" s="526"/>
      <c r="P2901" s="526"/>
      <c r="Q2901" s="526"/>
      <c r="R2901" s="217"/>
      <c r="S2901" s="688"/>
      <c r="T2901" s="394"/>
      <c r="BC2901" s="21"/>
    </row>
    <row r="2902" s="695" customFormat="1" customHeight="1" spans="1:55">
      <c r="A2902" s="513"/>
      <c r="B2902" s="1207"/>
      <c r="C2902" s="1207"/>
      <c r="D2902" s="409"/>
      <c r="E2902" s="390"/>
      <c r="F2902" s="1215"/>
      <c r="G2902" s="526"/>
      <c r="H2902" s="388"/>
      <c r="I2902" s="1216"/>
      <c r="J2902" s="388"/>
      <c r="K2902" s="774"/>
      <c r="L2902" s="217"/>
      <c r="M2902" s="526"/>
      <c r="N2902" s="526"/>
      <c r="O2902" s="526"/>
      <c r="P2902" s="526"/>
      <c r="Q2902" s="526"/>
      <c r="R2902" s="217"/>
      <c r="S2902" s="688"/>
      <c r="T2902" s="394"/>
      <c r="BC2902" s="21"/>
    </row>
    <row r="2903" s="695" customFormat="1" customHeight="1" spans="1:55">
      <c r="A2903" s="513"/>
      <c r="B2903" s="1207"/>
      <c r="C2903" s="1207"/>
      <c r="D2903" s="409"/>
      <c r="E2903" s="390"/>
      <c r="F2903" s="1215"/>
      <c r="G2903" s="526"/>
      <c r="H2903" s="388"/>
      <c r="I2903" s="1216"/>
      <c r="J2903" s="388"/>
      <c r="K2903" s="774"/>
      <c r="L2903" s="217"/>
      <c r="M2903" s="526"/>
      <c r="N2903" s="526"/>
      <c r="O2903" s="526"/>
      <c r="P2903" s="526"/>
      <c r="Q2903" s="526"/>
      <c r="R2903" s="217"/>
      <c r="S2903" s="688"/>
      <c r="T2903" s="394"/>
      <c r="BC2903" s="21"/>
    </row>
    <row r="2904" s="695" customFormat="1" customHeight="1" spans="1:55">
      <c r="A2904" s="513"/>
      <c r="B2904" s="1207"/>
      <c r="C2904" s="1207"/>
      <c r="D2904" s="409"/>
      <c r="E2904" s="390"/>
      <c r="F2904" s="1215"/>
      <c r="G2904" s="526"/>
      <c r="H2904" s="388"/>
      <c r="I2904" s="1216"/>
      <c r="J2904" s="388"/>
      <c r="K2904" s="774"/>
      <c r="L2904" s="217"/>
      <c r="M2904" s="526"/>
      <c r="N2904" s="526"/>
      <c r="O2904" s="526"/>
      <c r="P2904" s="526"/>
      <c r="Q2904" s="526"/>
      <c r="R2904" s="217"/>
      <c r="S2904" s="688"/>
      <c r="T2904" s="394"/>
      <c r="BC2904" s="21"/>
    </row>
    <row r="2905" s="695" customFormat="1" customHeight="1" spans="1:55">
      <c r="A2905" s="513"/>
      <c r="B2905" s="1207"/>
      <c r="C2905" s="1207"/>
      <c r="D2905" s="409"/>
      <c r="E2905" s="390"/>
      <c r="F2905" s="1215"/>
      <c r="G2905" s="526"/>
      <c r="H2905" s="388"/>
      <c r="I2905" s="1216"/>
      <c r="J2905" s="388"/>
      <c r="K2905" s="774"/>
      <c r="L2905" s="217"/>
      <c r="M2905" s="526"/>
      <c r="N2905" s="526"/>
      <c r="O2905" s="526"/>
      <c r="P2905" s="526"/>
      <c r="Q2905" s="217"/>
      <c r="R2905" s="217"/>
      <c r="S2905" s="688"/>
      <c r="T2905" s="394"/>
      <c r="BC2905" s="21"/>
    </row>
    <row r="2906" s="695" customFormat="1" customHeight="1" spans="1:55">
      <c r="A2906" s="513"/>
      <c r="B2906" s="1207"/>
      <c r="C2906" s="1207"/>
      <c r="D2906" s="409"/>
      <c r="E2906" s="390"/>
      <c r="F2906" s="1215"/>
      <c r="G2906" s="526"/>
      <c r="H2906" s="388"/>
      <c r="I2906" s="1216"/>
      <c r="J2906" s="388"/>
      <c r="K2906" s="774"/>
      <c r="L2906" s="217"/>
      <c r="M2906" s="526"/>
      <c r="N2906" s="526"/>
      <c r="O2906" s="526"/>
      <c r="P2906" s="526"/>
      <c r="Q2906" s="526"/>
      <c r="R2906" s="217"/>
      <c r="S2906" s="688"/>
      <c r="T2906" s="394"/>
      <c r="BC2906" s="21"/>
    </row>
    <row r="2907" s="695" customFormat="1" customHeight="1" spans="1:55">
      <c r="A2907" s="513"/>
      <c r="B2907" s="1207"/>
      <c r="C2907" s="1207"/>
      <c r="D2907" s="409"/>
      <c r="E2907" s="390"/>
      <c r="F2907" s="1215"/>
      <c r="G2907" s="526"/>
      <c r="H2907" s="388"/>
      <c r="I2907" s="1216"/>
      <c r="J2907" s="388"/>
      <c r="K2907" s="774"/>
      <c r="L2907" s="217"/>
      <c r="M2907" s="526"/>
      <c r="N2907" s="526"/>
      <c r="O2907" s="526"/>
      <c r="P2907" s="526"/>
      <c r="Q2907" s="526"/>
      <c r="R2907" s="217"/>
      <c r="S2907" s="688"/>
      <c r="T2907" s="394"/>
      <c r="BC2907" s="21"/>
    </row>
    <row r="2908" s="695" customFormat="1" customHeight="1" spans="1:55">
      <c r="A2908" s="513"/>
      <c r="B2908" s="1207"/>
      <c r="C2908" s="1207"/>
      <c r="D2908" s="409"/>
      <c r="E2908" s="390"/>
      <c r="F2908" s="1215"/>
      <c r="G2908" s="526"/>
      <c r="H2908" s="388"/>
      <c r="I2908" s="1216"/>
      <c r="J2908" s="388"/>
      <c r="K2908" s="774"/>
      <c r="L2908" s="217"/>
      <c r="M2908" s="526"/>
      <c r="N2908" s="526"/>
      <c r="O2908" s="526"/>
      <c r="P2908" s="526"/>
      <c r="Q2908" s="526"/>
      <c r="R2908" s="217"/>
      <c r="S2908" s="688"/>
      <c r="T2908" s="394"/>
      <c r="BC2908" s="21"/>
    </row>
    <row r="2909" s="695" customFormat="1" customHeight="1" spans="1:55">
      <c r="A2909" s="513"/>
      <c r="B2909" s="1207"/>
      <c r="C2909" s="1207"/>
      <c r="D2909" s="409"/>
      <c r="E2909" s="390"/>
      <c r="F2909" s="1215"/>
      <c r="G2909" s="526"/>
      <c r="H2909" s="388"/>
      <c r="I2909" s="1216"/>
      <c r="J2909" s="388"/>
      <c r="K2909" s="774"/>
      <c r="L2909" s="217"/>
      <c r="M2909" s="526"/>
      <c r="N2909" s="526"/>
      <c r="O2909" s="526"/>
      <c r="P2909" s="526"/>
      <c r="Q2909" s="526"/>
      <c r="R2909" s="217"/>
      <c r="S2909" s="688"/>
      <c r="T2909" s="394"/>
      <c r="BC2909" s="21"/>
    </row>
    <row r="2910" s="695" customFormat="1" customHeight="1" spans="1:55">
      <c r="A2910" s="529"/>
      <c r="B2910" s="1207"/>
      <c r="C2910" s="1207"/>
      <c r="D2910" s="409"/>
      <c r="E2910" s="390"/>
      <c r="F2910" s="1215"/>
      <c r="G2910" s="526"/>
      <c r="H2910" s="388"/>
      <c r="I2910" s="1216"/>
      <c r="J2910" s="388"/>
      <c r="K2910" s="774"/>
      <c r="L2910" s="217"/>
      <c r="M2910" s="526"/>
      <c r="N2910" s="526"/>
      <c r="O2910" s="526"/>
      <c r="P2910" s="526"/>
      <c r="Q2910" s="526"/>
      <c r="R2910" s="217"/>
      <c r="S2910" s="688"/>
      <c r="T2910" s="394"/>
      <c r="BC2910" s="21"/>
    </row>
    <row r="2911" s="695" customFormat="1" customHeight="1" spans="1:55">
      <c r="A2911" s="529"/>
      <c r="B2911" s="1207"/>
      <c r="C2911" s="1207"/>
      <c r="D2911" s="409"/>
      <c r="E2911" s="390"/>
      <c r="F2911" s="1215"/>
      <c r="G2911" s="526"/>
      <c r="H2911" s="388"/>
      <c r="I2911" s="1216"/>
      <c r="J2911" s="388"/>
      <c r="K2911" s="774"/>
      <c r="L2911" s="217"/>
      <c r="M2911" s="526"/>
      <c r="N2911" s="526"/>
      <c r="O2911" s="526"/>
      <c r="P2911" s="526"/>
      <c r="Q2911" s="526"/>
      <c r="R2911" s="217"/>
      <c r="S2911" s="688"/>
      <c r="T2911" s="394"/>
      <c r="BC2911" s="21"/>
    </row>
    <row r="2912" s="695" customFormat="1" customHeight="1" spans="1:55">
      <c r="A2912" s="529"/>
      <c r="B2912" s="1207"/>
      <c r="C2912" s="1207"/>
      <c r="D2912" s="409"/>
      <c r="E2912" s="390"/>
      <c r="F2912" s="1215"/>
      <c r="G2912" s="526"/>
      <c r="H2912" s="388"/>
      <c r="I2912" s="1216"/>
      <c r="J2912" s="388"/>
      <c r="K2912" s="774"/>
      <c r="L2912" s="217"/>
      <c r="M2912" s="526"/>
      <c r="N2912" s="526"/>
      <c r="O2912" s="526"/>
      <c r="P2912" s="526"/>
      <c r="Q2912" s="526"/>
      <c r="R2912" s="217"/>
      <c r="S2912" s="688"/>
      <c r="T2912" s="394"/>
      <c r="BC2912" s="21"/>
    </row>
    <row r="2913" s="695" customFormat="1" customHeight="1" spans="1:55">
      <c r="A2913" s="529"/>
      <c r="B2913" s="1207"/>
      <c r="C2913" s="1207"/>
      <c r="D2913" s="409"/>
      <c r="E2913" s="390"/>
      <c r="F2913" s="1215"/>
      <c r="G2913" s="526"/>
      <c r="H2913" s="388"/>
      <c r="I2913" s="1216"/>
      <c r="J2913" s="388"/>
      <c r="K2913" s="774"/>
      <c r="L2913" s="217"/>
      <c r="M2913" s="526"/>
      <c r="N2913" s="526"/>
      <c r="O2913" s="526"/>
      <c r="P2913" s="526"/>
      <c r="Q2913" s="526"/>
      <c r="R2913" s="217"/>
      <c r="S2913" s="688"/>
      <c r="T2913" s="394"/>
      <c r="BC2913" s="21"/>
    </row>
    <row r="2914" s="695" customFormat="1" customHeight="1" spans="1:55">
      <c r="A2914" s="529"/>
      <c r="B2914" s="1207"/>
      <c r="C2914" s="1207"/>
      <c r="D2914" s="409"/>
      <c r="E2914" s="390"/>
      <c r="F2914" s="1215"/>
      <c r="G2914" s="526"/>
      <c r="H2914" s="388"/>
      <c r="I2914" s="1216"/>
      <c r="J2914" s="388"/>
      <c r="K2914" s="774"/>
      <c r="L2914" s="217"/>
      <c r="M2914" s="526"/>
      <c r="N2914" s="526"/>
      <c r="O2914" s="526"/>
      <c r="P2914" s="526"/>
      <c r="Q2914" s="526"/>
      <c r="R2914" s="217"/>
      <c r="S2914" s="688"/>
      <c r="T2914" s="394"/>
      <c r="BC2914" s="21"/>
    </row>
    <row r="2915" s="695" customFormat="1" customHeight="1" spans="1:55">
      <c r="A2915" s="529"/>
      <c r="B2915" s="1207"/>
      <c r="C2915" s="1207"/>
      <c r="D2915" s="409"/>
      <c r="E2915" s="390"/>
      <c r="F2915" s="1215"/>
      <c r="G2915" s="526"/>
      <c r="H2915" s="388"/>
      <c r="I2915" s="1216"/>
      <c r="J2915" s="388"/>
      <c r="K2915" s="774"/>
      <c r="L2915" s="217"/>
      <c r="M2915" s="526"/>
      <c r="N2915" s="526"/>
      <c r="O2915" s="526"/>
      <c r="P2915" s="526"/>
      <c r="Q2915" s="526"/>
      <c r="R2915" s="217"/>
      <c r="S2915" s="688"/>
      <c r="T2915" s="394"/>
      <c r="BC2915" s="21"/>
    </row>
    <row r="2916" s="695" customFormat="1" customHeight="1" spans="1:55">
      <c r="A2916" s="529"/>
      <c r="B2916" s="1207"/>
      <c r="C2916" s="1207"/>
      <c r="D2916" s="409"/>
      <c r="E2916" s="390"/>
      <c r="F2916" s="1215"/>
      <c r="G2916" s="526"/>
      <c r="H2916" s="388"/>
      <c r="I2916" s="1216"/>
      <c r="J2916" s="388"/>
      <c r="K2916" s="774"/>
      <c r="L2916" s="217"/>
      <c r="M2916" s="526"/>
      <c r="N2916" s="526"/>
      <c r="O2916" s="526"/>
      <c r="P2916" s="526"/>
      <c r="Q2916" s="526"/>
      <c r="R2916" s="217"/>
      <c r="S2916" s="688"/>
      <c r="T2916" s="394"/>
      <c r="BC2916" s="21"/>
    </row>
    <row r="2917" s="695" customFormat="1" customHeight="1" spans="1:55">
      <c r="A2917" s="529"/>
      <c r="B2917" s="1207"/>
      <c r="C2917" s="1207"/>
      <c r="D2917" s="409"/>
      <c r="E2917" s="390"/>
      <c r="F2917" s="1215"/>
      <c r="G2917" s="526"/>
      <c r="H2917" s="388"/>
      <c r="I2917" s="1216"/>
      <c r="J2917" s="388"/>
      <c r="K2917" s="774"/>
      <c r="L2917" s="217"/>
      <c r="M2917" s="526"/>
      <c r="N2917" s="526"/>
      <c r="O2917" s="526"/>
      <c r="P2917" s="526"/>
      <c r="Q2917" s="526"/>
      <c r="R2917" s="217"/>
      <c r="S2917" s="688"/>
      <c r="T2917" s="394"/>
      <c r="BC2917" s="21"/>
    </row>
    <row r="2918" s="695" customFormat="1" customHeight="1" spans="1:55">
      <c r="A2918" s="529"/>
      <c r="B2918" s="1207"/>
      <c r="C2918" s="1207"/>
      <c r="D2918" s="409"/>
      <c r="E2918" s="390"/>
      <c r="F2918" s="1215"/>
      <c r="G2918" s="526"/>
      <c r="H2918" s="388"/>
      <c r="I2918" s="1216"/>
      <c r="J2918" s="388"/>
      <c r="K2918" s="774"/>
      <c r="L2918" s="217"/>
      <c r="M2918" s="526"/>
      <c r="N2918" s="526"/>
      <c r="O2918" s="526"/>
      <c r="P2918" s="526"/>
      <c r="Q2918" s="526"/>
      <c r="R2918" s="217"/>
      <c r="S2918" s="688"/>
      <c r="T2918" s="394"/>
      <c r="BC2918" s="21"/>
    </row>
    <row r="2919" s="695" customFormat="1" customHeight="1" spans="1:55">
      <c r="A2919" s="529"/>
      <c r="B2919" s="1207"/>
      <c r="C2919" s="1207"/>
      <c r="D2919" s="409"/>
      <c r="E2919" s="390"/>
      <c r="F2919" s="1215"/>
      <c r="G2919" s="526"/>
      <c r="H2919" s="388"/>
      <c r="I2919" s="1216"/>
      <c r="J2919" s="388"/>
      <c r="K2919" s="774"/>
      <c r="L2919" s="217"/>
      <c r="M2919" s="526"/>
      <c r="N2919" s="526"/>
      <c r="O2919" s="526"/>
      <c r="P2919" s="526"/>
      <c r="Q2919" s="526"/>
      <c r="R2919" s="217"/>
      <c r="S2919" s="688"/>
      <c r="T2919" s="394"/>
      <c r="BC2919" s="21"/>
    </row>
    <row r="2920" s="695" customFormat="1" customHeight="1" spans="1:55">
      <c r="A2920" s="529"/>
      <c r="B2920" s="1207"/>
      <c r="C2920" s="1207"/>
      <c r="D2920" s="409"/>
      <c r="E2920" s="390"/>
      <c r="F2920" s="1215"/>
      <c r="G2920" s="526"/>
      <c r="H2920" s="388"/>
      <c r="I2920" s="1216"/>
      <c r="J2920" s="388"/>
      <c r="K2920" s="774"/>
      <c r="L2920" s="217"/>
      <c r="M2920" s="526"/>
      <c r="N2920" s="526"/>
      <c r="O2920" s="526"/>
      <c r="P2920" s="526"/>
      <c r="Q2920" s="526"/>
      <c r="R2920" s="217"/>
      <c r="S2920" s="688"/>
      <c r="T2920" s="394"/>
      <c r="BC2920" s="21"/>
    </row>
    <row r="2921" s="695" customFormat="1" customHeight="1" spans="1:55">
      <c r="A2921" s="529"/>
      <c r="B2921" s="1207"/>
      <c r="C2921" s="1207"/>
      <c r="D2921" s="409"/>
      <c r="E2921" s="390"/>
      <c r="F2921" s="1215"/>
      <c r="G2921" s="526"/>
      <c r="H2921" s="388"/>
      <c r="I2921" s="1216"/>
      <c r="J2921" s="388"/>
      <c r="K2921" s="774"/>
      <c r="L2921" s="217"/>
      <c r="M2921" s="526"/>
      <c r="N2921" s="526"/>
      <c r="O2921" s="526"/>
      <c r="P2921" s="526"/>
      <c r="Q2921" s="526"/>
      <c r="R2921" s="217"/>
      <c r="S2921" s="688"/>
      <c r="T2921" s="394"/>
      <c r="BC2921" s="21"/>
    </row>
    <row r="2922" s="695" customFormat="1" customHeight="1" spans="1:55">
      <c r="A2922" s="529"/>
      <c r="B2922" s="1207"/>
      <c r="C2922" s="1207"/>
      <c r="D2922" s="409"/>
      <c r="E2922" s="390"/>
      <c r="F2922" s="1215"/>
      <c r="G2922" s="526"/>
      <c r="H2922" s="388"/>
      <c r="I2922" s="1216"/>
      <c r="J2922" s="388"/>
      <c r="K2922" s="774"/>
      <c r="L2922" s="217"/>
      <c r="M2922" s="526"/>
      <c r="N2922" s="526"/>
      <c r="O2922" s="526"/>
      <c r="P2922" s="526"/>
      <c r="Q2922" s="526"/>
      <c r="R2922" s="217"/>
      <c r="S2922" s="688"/>
      <c r="T2922" s="394"/>
      <c r="BC2922" s="21"/>
    </row>
    <row r="2923" s="695" customFormat="1" customHeight="1" spans="1:55">
      <c r="A2923" s="529"/>
      <c r="B2923" s="1207"/>
      <c r="C2923" s="1207"/>
      <c r="D2923" s="409"/>
      <c r="E2923" s="390"/>
      <c r="F2923" s="1215"/>
      <c r="G2923" s="526"/>
      <c r="H2923" s="388"/>
      <c r="I2923" s="1216"/>
      <c r="J2923" s="388"/>
      <c r="K2923" s="774"/>
      <c r="L2923" s="217"/>
      <c r="M2923" s="526"/>
      <c r="N2923" s="526"/>
      <c r="O2923" s="526"/>
      <c r="P2923" s="526"/>
      <c r="Q2923" s="526"/>
      <c r="R2923" s="217"/>
      <c r="S2923" s="688"/>
      <c r="T2923" s="394"/>
      <c r="BC2923" s="21"/>
    </row>
    <row r="2924" s="695" customFormat="1" customHeight="1" spans="1:55">
      <c r="A2924" s="513"/>
      <c r="B2924" s="1207"/>
      <c r="C2924" s="1207"/>
      <c r="D2924" s="409"/>
      <c r="E2924" s="390"/>
      <c r="F2924" s="1215"/>
      <c r="G2924" s="526"/>
      <c r="H2924" s="388"/>
      <c r="I2924" s="1216"/>
      <c r="J2924" s="388"/>
      <c r="K2924" s="774"/>
      <c r="L2924" s="217"/>
      <c r="M2924" s="526"/>
      <c r="N2924" s="526"/>
      <c r="O2924" s="526"/>
      <c r="P2924" s="526"/>
      <c r="Q2924" s="217"/>
      <c r="R2924" s="217"/>
      <c r="S2924" s="688"/>
      <c r="T2924" s="394"/>
      <c r="BC2924" s="21"/>
    </row>
    <row r="2925" s="695" customFormat="1" customHeight="1" spans="1:55">
      <c r="A2925" s="513"/>
      <c r="B2925" s="1207"/>
      <c r="C2925" s="1207"/>
      <c r="D2925" s="409"/>
      <c r="E2925" s="390"/>
      <c r="F2925" s="1215"/>
      <c r="G2925" s="526"/>
      <c r="H2925" s="388"/>
      <c r="I2925" s="1216"/>
      <c r="J2925" s="388"/>
      <c r="K2925" s="774"/>
      <c r="L2925" s="217"/>
      <c r="M2925" s="526"/>
      <c r="N2925" s="526"/>
      <c r="O2925" s="526"/>
      <c r="P2925" s="526"/>
      <c r="Q2925" s="526"/>
      <c r="R2925" s="217"/>
      <c r="S2925" s="688"/>
      <c r="T2925" s="394"/>
      <c r="BC2925" s="21"/>
    </row>
    <row r="2926" s="695" customFormat="1" customHeight="1" spans="1:55">
      <c r="A2926" s="513"/>
      <c r="B2926" s="1207"/>
      <c r="C2926" s="1207"/>
      <c r="D2926" s="409"/>
      <c r="E2926" s="390"/>
      <c r="F2926" s="1215"/>
      <c r="G2926" s="526"/>
      <c r="H2926" s="388"/>
      <c r="I2926" s="1216"/>
      <c r="J2926" s="388"/>
      <c r="K2926" s="774"/>
      <c r="L2926" s="217"/>
      <c r="M2926" s="526"/>
      <c r="N2926" s="526"/>
      <c r="O2926" s="526"/>
      <c r="P2926" s="526"/>
      <c r="Q2926" s="526"/>
      <c r="R2926" s="217"/>
      <c r="S2926" s="688"/>
      <c r="T2926" s="394"/>
      <c r="BC2926" s="21"/>
    </row>
    <row r="2927" s="695" customFormat="1" customHeight="1" spans="1:55">
      <c r="A2927" s="513"/>
      <c r="B2927" s="1207"/>
      <c r="C2927" s="1207"/>
      <c r="D2927" s="409"/>
      <c r="E2927" s="390"/>
      <c r="F2927" s="1215"/>
      <c r="G2927" s="526"/>
      <c r="H2927" s="388"/>
      <c r="I2927" s="1216"/>
      <c r="J2927" s="388"/>
      <c r="K2927" s="774"/>
      <c r="L2927" s="217"/>
      <c r="M2927" s="526"/>
      <c r="N2927" s="526"/>
      <c r="O2927" s="526"/>
      <c r="P2927" s="526"/>
      <c r="Q2927" s="526"/>
      <c r="R2927" s="217"/>
      <c r="S2927" s="688"/>
      <c r="T2927" s="394"/>
      <c r="BC2927" s="21"/>
    </row>
    <row r="2928" s="695" customFormat="1" customHeight="1" spans="1:55">
      <c r="A2928" s="513"/>
      <c r="B2928" s="1207"/>
      <c r="C2928" s="1207"/>
      <c r="D2928" s="409"/>
      <c r="E2928" s="390"/>
      <c r="F2928" s="1215"/>
      <c r="G2928" s="526"/>
      <c r="H2928" s="388"/>
      <c r="I2928" s="1216"/>
      <c r="J2928" s="388"/>
      <c r="K2928" s="774"/>
      <c r="L2928" s="217"/>
      <c r="M2928" s="526"/>
      <c r="N2928" s="526"/>
      <c r="O2928" s="526"/>
      <c r="P2928" s="526"/>
      <c r="Q2928" s="526"/>
      <c r="R2928" s="217"/>
      <c r="S2928" s="688"/>
      <c r="T2928" s="394"/>
      <c r="BC2928" s="21"/>
    </row>
    <row r="2929" s="695" customFormat="1" customHeight="1" spans="1:55">
      <c r="A2929" s="513"/>
      <c r="B2929" s="1207"/>
      <c r="C2929" s="1207"/>
      <c r="D2929" s="409"/>
      <c r="E2929" s="390"/>
      <c r="F2929" s="1215"/>
      <c r="G2929" s="526"/>
      <c r="H2929" s="388"/>
      <c r="I2929" s="1216"/>
      <c r="J2929" s="388"/>
      <c r="K2929" s="774"/>
      <c r="L2929" s="217"/>
      <c r="M2929" s="526"/>
      <c r="N2929" s="526"/>
      <c r="O2929" s="526"/>
      <c r="P2929" s="526"/>
      <c r="Q2929" s="526"/>
      <c r="R2929" s="217"/>
      <c r="S2929" s="688"/>
      <c r="T2929" s="394"/>
      <c r="BC2929" s="21"/>
    </row>
    <row r="2930" s="695" customFormat="1" customHeight="1" spans="1:55">
      <c r="A2930" s="513"/>
      <c r="B2930" s="1207"/>
      <c r="C2930" s="1207"/>
      <c r="D2930" s="409"/>
      <c r="E2930" s="390"/>
      <c r="F2930" s="1215"/>
      <c r="G2930" s="526"/>
      <c r="H2930" s="388"/>
      <c r="I2930" s="1216"/>
      <c r="J2930" s="388"/>
      <c r="K2930" s="774"/>
      <c r="L2930" s="217"/>
      <c r="M2930" s="526"/>
      <c r="N2930" s="526"/>
      <c r="O2930" s="526"/>
      <c r="P2930" s="526"/>
      <c r="Q2930" s="526"/>
      <c r="R2930" s="217"/>
      <c r="S2930" s="688"/>
      <c r="T2930" s="394"/>
      <c r="BC2930" s="21"/>
    </row>
    <row r="2931" s="695" customFormat="1" customHeight="1" spans="1:55">
      <c r="A2931" s="513"/>
      <c r="B2931" s="1207"/>
      <c r="C2931" s="1207"/>
      <c r="D2931" s="409"/>
      <c r="E2931" s="390"/>
      <c r="F2931" s="1215"/>
      <c r="G2931" s="526"/>
      <c r="H2931" s="388"/>
      <c r="I2931" s="1216"/>
      <c r="J2931" s="388"/>
      <c r="K2931" s="774"/>
      <c r="L2931" s="217"/>
      <c r="M2931" s="526"/>
      <c r="N2931" s="526"/>
      <c r="O2931" s="526"/>
      <c r="P2931" s="526"/>
      <c r="Q2931" s="526"/>
      <c r="R2931" s="217"/>
      <c r="S2931" s="688"/>
      <c r="T2931" s="394"/>
      <c r="BC2931" s="21"/>
    </row>
    <row r="2932" s="695" customFormat="1" customHeight="1" spans="1:55">
      <c r="A2932" s="513"/>
      <c r="B2932" s="1207"/>
      <c r="C2932" s="1207"/>
      <c r="D2932" s="409"/>
      <c r="E2932" s="390"/>
      <c r="F2932" s="1215"/>
      <c r="G2932" s="526"/>
      <c r="H2932" s="388"/>
      <c r="I2932" s="1216"/>
      <c r="J2932" s="388"/>
      <c r="K2932" s="774"/>
      <c r="L2932" s="217"/>
      <c r="M2932" s="526"/>
      <c r="N2932" s="526"/>
      <c r="O2932" s="526"/>
      <c r="P2932" s="526"/>
      <c r="Q2932" s="526"/>
      <c r="R2932" s="217"/>
      <c r="S2932" s="688"/>
      <c r="T2932" s="394"/>
      <c r="BC2932" s="21"/>
    </row>
    <row r="2933" s="695" customFormat="1" customHeight="1" spans="1:55">
      <c r="A2933" s="513"/>
      <c r="B2933" s="1207"/>
      <c r="C2933" s="1207"/>
      <c r="D2933" s="409"/>
      <c r="E2933" s="390"/>
      <c r="F2933" s="1215"/>
      <c r="G2933" s="526"/>
      <c r="H2933" s="388"/>
      <c r="I2933" s="1216"/>
      <c r="J2933" s="388"/>
      <c r="K2933" s="774"/>
      <c r="L2933" s="217"/>
      <c r="M2933" s="526"/>
      <c r="N2933" s="526"/>
      <c r="O2933" s="526"/>
      <c r="P2933" s="526"/>
      <c r="Q2933" s="526"/>
      <c r="R2933" s="217"/>
      <c r="S2933" s="688"/>
      <c r="T2933" s="394"/>
      <c r="BC2933" s="21"/>
    </row>
    <row r="2934" s="695" customFormat="1" customHeight="1" spans="1:55">
      <c r="A2934" s="513"/>
      <c r="B2934" s="1207"/>
      <c r="C2934" s="1207"/>
      <c r="D2934" s="409"/>
      <c r="E2934" s="390"/>
      <c r="F2934" s="1215"/>
      <c r="G2934" s="526"/>
      <c r="H2934" s="388"/>
      <c r="I2934" s="1216"/>
      <c r="J2934" s="388"/>
      <c r="K2934" s="774"/>
      <c r="L2934" s="217"/>
      <c r="M2934" s="526"/>
      <c r="N2934" s="526"/>
      <c r="O2934" s="526"/>
      <c r="P2934" s="526"/>
      <c r="Q2934" s="526"/>
      <c r="R2934" s="217"/>
      <c r="S2934" s="688"/>
      <c r="T2934" s="394"/>
      <c r="BC2934" s="21"/>
    </row>
    <row r="2935" s="695" customFormat="1" customHeight="1" spans="1:55">
      <c r="A2935" s="513"/>
      <c r="B2935" s="1207"/>
      <c r="C2935" s="1207"/>
      <c r="D2935" s="409"/>
      <c r="E2935" s="390"/>
      <c r="F2935" s="1215"/>
      <c r="G2935" s="526"/>
      <c r="H2935" s="388"/>
      <c r="I2935" s="1216"/>
      <c r="J2935" s="388"/>
      <c r="K2935" s="774"/>
      <c r="L2935" s="217"/>
      <c r="M2935" s="526"/>
      <c r="N2935" s="526"/>
      <c r="O2935" s="526"/>
      <c r="P2935" s="526"/>
      <c r="Q2935" s="526"/>
      <c r="R2935" s="217"/>
      <c r="S2935" s="688"/>
      <c r="T2935" s="394"/>
      <c r="BC2935" s="21"/>
    </row>
    <row r="2936" s="695" customFormat="1" customHeight="1" spans="1:55">
      <c r="A2936" s="513"/>
      <c r="B2936" s="1207"/>
      <c r="C2936" s="1207"/>
      <c r="D2936" s="409"/>
      <c r="E2936" s="390"/>
      <c r="F2936" s="1215"/>
      <c r="G2936" s="526"/>
      <c r="H2936" s="388"/>
      <c r="I2936" s="1216"/>
      <c r="J2936" s="388"/>
      <c r="K2936" s="774"/>
      <c r="L2936" s="217"/>
      <c r="M2936" s="526"/>
      <c r="N2936" s="526"/>
      <c r="O2936" s="526"/>
      <c r="P2936" s="526"/>
      <c r="Q2936" s="526"/>
      <c r="R2936" s="217"/>
      <c r="S2936" s="688"/>
      <c r="T2936" s="394"/>
      <c r="BC2936" s="21"/>
    </row>
    <row r="2937" s="695" customFormat="1" customHeight="1" spans="1:55">
      <c r="A2937" s="529"/>
      <c r="B2937" s="1207"/>
      <c r="C2937" s="1207"/>
      <c r="D2937" s="409"/>
      <c r="E2937" s="390"/>
      <c r="F2937" s="1215"/>
      <c r="G2937" s="526"/>
      <c r="H2937" s="388"/>
      <c r="I2937" s="1216"/>
      <c r="J2937" s="388"/>
      <c r="K2937" s="774"/>
      <c r="L2937" s="217"/>
      <c r="M2937" s="526"/>
      <c r="N2937" s="526"/>
      <c r="O2937" s="526"/>
      <c r="P2937" s="526"/>
      <c r="Q2937" s="526"/>
      <c r="R2937" s="217"/>
      <c r="S2937" s="688"/>
      <c r="T2937" s="394"/>
      <c r="BC2937" s="21"/>
    </row>
    <row r="2938" s="695" customFormat="1" customHeight="1" spans="1:55">
      <c r="A2938" s="529"/>
      <c r="B2938" s="1207"/>
      <c r="C2938" s="1207"/>
      <c r="D2938" s="409"/>
      <c r="E2938" s="390"/>
      <c r="F2938" s="1215"/>
      <c r="G2938" s="526"/>
      <c r="H2938" s="388"/>
      <c r="I2938" s="1216"/>
      <c r="J2938" s="388"/>
      <c r="K2938" s="774"/>
      <c r="L2938" s="217"/>
      <c r="M2938" s="526"/>
      <c r="N2938" s="526"/>
      <c r="O2938" s="526"/>
      <c r="P2938" s="526"/>
      <c r="Q2938" s="526"/>
      <c r="R2938" s="217"/>
      <c r="S2938" s="688"/>
      <c r="T2938" s="394"/>
      <c r="BC2938" s="21"/>
    </row>
    <row r="2939" s="695" customFormat="1" customHeight="1" spans="1:55">
      <c r="A2939" s="529"/>
      <c r="B2939" s="1207"/>
      <c r="C2939" s="1207"/>
      <c r="D2939" s="409"/>
      <c r="E2939" s="390"/>
      <c r="F2939" s="1215"/>
      <c r="G2939" s="526"/>
      <c r="H2939" s="388"/>
      <c r="I2939" s="1216"/>
      <c r="J2939" s="388"/>
      <c r="K2939" s="774"/>
      <c r="L2939" s="217"/>
      <c r="M2939" s="526"/>
      <c r="N2939" s="526"/>
      <c r="O2939" s="526"/>
      <c r="P2939" s="526"/>
      <c r="Q2939" s="526"/>
      <c r="R2939" s="217"/>
      <c r="S2939" s="688"/>
      <c r="T2939" s="394"/>
      <c r="BC2939" s="21"/>
    </row>
    <row r="2940" s="695" customFormat="1" customHeight="1" spans="1:55">
      <c r="A2940" s="529"/>
      <c r="B2940" s="1207"/>
      <c r="C2940" s="1207"/>
      <c r="D2940" s="409"/>
      <c r="E2940" s="390"/>
      <c r="F2940" s="1215"/>
      <c r="G2940" s="526"/>
      <c r="H2940" s="388"/>
      <c r="I2940" s="1216"/>
      <c r="J2940" s="388"/>
      <c r="K2940" s="774"/>
      <c r="L2940" s="217"/>
      <c r="M2940" s="526"/>
      <c r="N2940" s="526"/>
      <c r="O2940" s="526"/>
      <c r="P2940" s="526"/>
      <c r="Q2940" s="217"/>
      <c r="R2940" s="217"/>
      <c r="S2940" s="688"/>
      <c r="T2940" s="394"/>
      <c r="BC2940" s="21"/>
    </row>
    <row r="2941" s="695" customFormat="1" customHeight="1" spans="1:55">
      <c r="A2941" s="529"/>
      <c r="B2941" s="1207"/>
      <c r="C2941" s="1207"/>
      <c r="D2941" s="409"/>
      <c r="E2941" s="390"/>
      <c r="F2941" s="1215"/>
      <c r="G2941" s="526"/>
      <c r="H2941" s="388"/>
      <c r="I2941" s="1216"/>
      <c r="J2941" s="388"/>
      <c r="K2941" s="774"/>
      <c r="L2941" s="217"/>
      <c r="M2941" s="526"/>
      <c r="N2941" s="526"/>
      <c r="O2941" s="526"/>
      <c r="P2941" s="526"/>
      <c r="Q2941" s="526"/>
      <c r="R2941" s="217"/>
      <c r="S2941" s="688"/>
      <c r="T2941" s="394"/>
      <c r="BC2941" s="21"/>
    </row>
    <row r="2942" s="695" customFormat="1" customHeight="1" spans="1:55">
      <c r="A2942" s="529"/>
      <c r="B2942" s="1207"/>
      <c r="C2942" s="1207"/>
      <c r="D2942" s="409"/>
      <c r="E2942" s="390"/>
      <c r="F2942" s="1215"/>
      <c r="G2942" s="526"/>
      <c r="H2942" s="388"/>
      <c r="I2942" s="1216"/>
      <c r="J2942" s="388"/>
      <c r="K2942" s="774"/>
      <c r="L2942" s="217"/>
      <c r="M2942" s="526"/>
      <c r="N2942" s="526"/>
      <c r="O2942" s="526"/>
      <c r="P2942" s="526"/>
      <c r="Q2942" s="217"/>
      <c r="R2942" s="217"/>
      <c r="S2942" s="688"/>
      <c r="T2942" s="394"/>
      <c r="BC2942" s="21"/>
    </row>
    <row r="2943" s="695" customFormat="1" customHeight="1" spans="1:55">
      <c r="A2943" s="529"/>
      <c r="B2943" s="1207"/>
      <c r="C2943" s="1207"/>
      <c r="D2943" s="409"/>
      <c r="E2943" s="390"/>
      <c r="F2943" s="1215"/>
      <c r="G2943" s="526"/>
      <c r="H2943" s="388"/>
      <c r="I2943" s="1216"/>
      <c r="J2943" s="388"/>
      <c r="K2943" s="774"/>
      <c r="L2943" s="217"/>
      <c r="M2943" s="526"/>
      <c r="N2943" s="526"/>
      <c r="O2943" s="526"/>
      <c r="P2943" s="526"/>
      <c r="Q2943" s="526"/>
      <c r="R2943" s="217"/>
      <c r="S2943" s="688"/>
      <c r="T2943" s="394"/>
      <c r="BC2943" s="21"/>
    </row>
    <row r="2944" s="695" customFormat="1" customHeight="1" spans="1:55">
      <c r="A2944" s="529"/>
      <c r="B2944" s="1207"/>
      <c r="C2944" s="1207"/>
      <c r="D2944" s="409"/>
      <c r="E2944" s="390"/>
      <c r="F2944" s="1215"/>
      <c r="G2944" s="526"/>
      <c r="H2944" s="388"/>
      <c r="I2944" s="1216"/>
      <c r="J2944" s="388"/>
      <c r="K2944" s="774"/>
      <c r="L2944" s="217"/>
      <c r="M2944" s="526"/>
      <c r="N2944" s="526"/>
      <c r="O2944" s="526"/>
      <c r="P2944" s="526"/>
      <c r="Q2944" s="217"/>
      <c r="R2944" s="217"/>
      <c r="S2944" s="688"/>
      <c r="T2944" s="394"/>
      <c r="BC2944" s="21"/>
    </row>
    <row r="2945" s="695" customFormat="1" customHeight="1" spans="1:55">
      <c r="A2945" s="529"/>
      <c r="B2945" s="1207"/>
      <c r="C2945" s="1207"/>
      <c r="D2945" s="409"/>
      <c r="E2945" s="390"/>
      <c r="F2945" s="1215"/>
      <c r="G2945" s="526"/>
      <c r="H2945" s="388"/>
      <c r="I2945" s="1216"/>
      <c r="J2945" s="388"/>
      <c r="K2945" s="774"/>
      <c r="L2945" s="217"/>
      <c r="M2945" s="526"/>
      <c r="N2945" s="526"/>
      <c r="O2945" s="526"/>
      <c r="P2945" s="526"/>
      <c r="Q2945" s="526"/>
      <c r="R2945" s="217"/>
      <c r="S2945" s="688"/>
      <c r="T2945" s="394"/>
      <c r="BC2945" s="21"/>
    </row>
    <row r="2946" s="695" customFormat="1" customHeight="1" spans="1:55">
      <c r="A2946" s="529"/>
      <c r="B2946" s="1207"/>
      <c r="C2946" s="1207"/>
      <c r="D2946" s="409"/>
      <c r="E2946" s="390"/>
      <c r="F2946" s="1215"/>
      <c r="G2946" s="526"/>
      <c r="H2946" s="388"/>
      <c r="I2946" s="1216"/>
      <c r="J2946" s="388"/>
      <c r="K2946" s="774"/>
      <c r="L2946" s="217"/>
      <c r="M2946" s="526"/>
      <c r="N2946" s="526"/>
      <c r="O2946" s="526"/>
      <c r="P2946" s="526"/>
      <c r="Q2946" s="526"/>
      <c r="R2946" s="217"/>
      <c r="S2946" s="688"/>
      <c r="T2946" s="394"/>
      <c r="BC2946" s="21"/>
    </row>
    <row r="2947" s="695" customFormat="1" customHeight="1" spans="1:55">
      <c r="A2947" s="529"/>
      <c r="B2947" s="1207"/>
      <c r="C2947" s="1207"/>
      <c r="D2947" s="409"/>
      <c r="E2947" s="390"/>
      <c r="F2947" s="1215"/>
      <c r="G2947" s="526"/>
      <c r="H2947" s="388"/>
      <c r="I2947" s="1216"/>
      <c r="J2947" s="388"/>
      <c r="K2947" s="774"/>
      <c r="L2947" s="217"/>
      <c r="M2947" s="526"/>
      <c r="N2947" s="526"/>
      <c r="O2947" s="526"/>
      <c r="P2947" s="526"/>
      <c r="Q2947" s="526"/>
      <c r="R2947" s="217"/>
      <c r="S2947" s="688"/>
      <c r="T2947" s="394"/>
      <c r="BC2947" s="21"/>
    </row>
    <row r="2948" s="695" customFormat="1" customHeight="1" spans="1:55">
      <c r="A2948" s="529"/>
      <c r="B2948" s="1207"/>
      <c r="C2948" s="1207"/>
      <c r="D2948" s="409"/>
      <c r="E2948" s="390"/>
      <c r="F2948" s="1215"/>
      <c r="G2948" s="526"/>
      <c r="H2948" s="388"/>
      <c r="I2948" s="1216"/>
      <c r="J2948" s="388"/>
      <c r="K2948" s="774"/>
      <c r="L2948" s="217"/>
      <c r="M2948" s="526"/>
      <c r="N2948" s="526"/>
      <c r="O2948" s="526"/>
      <c r="P2948" s="526"/>
      <c r="Q2948" s="526"/>
      <c r="R2948" s="217"/>
      <c r="S2948" s="688"/>
      <c r="T2948" s="394"/>
      <c r="BC2948" s="21"/>
    </row>
    <row r="2949" s="695" customFormat="1" customHeight="1" spans="1:55">
      <c r="A2949" s="529"/>
      <c r="B2949" s="1207"/>
      <c r="C2949" s="1207"/>
      <c r="D2949" s="409"/>
      <c r="E2949" s="390"/>
      <c r="F2949" s="1215"/>
      <c r="G2949" s="526"/>
      <c r="H2949" s="388"/>
      <c r="I2949" s="1216"/>
      <c r="J2949" s="388"/>
      <c r="K2949" s="774"/>
      <c r="L2949" s="217"/>
      <c r="M2949" s="526"/>
      <c r="N2949" s="526"/>
      <c r="O2949" s="526"/>
      <c r="P2949" s="526"/>
      <c r="Q2949" s="526"/>
      <c r="R2949" s="217"/>
      <c r="S2949" s="688"/>
      <c r="T2949" s="394"/>
      <c r="BC2949" s="21"/>
    </row>
    <row r="2950" s="695" customFormat="1" customHeight="1" spans="1:55">
      <c r="A2950" s="529"/>
      <c r="B2950" s="1207"/>
      <c r="C2950" s="1207"/>
      <c r="D2950" s="409"/>
      <c r="E2950" s="390"/>
      <c r="F2950" s="1215"/>
      <c r="G2950" s="526"/>
      <c r="H2950" s="388"/>
      <c r="I2950" s="1216"/>
      <c r="J2950" s="388"/>
      <c r="K2950" s="774"/>
      <c r="L2950" s="217"/>
      <c r="M2950" s="526"/>
      <c r="N2950" s="526"/>
      <c r="O2950" s="526"/>
      <c r="P2950" s="526"/>
      <c r="Q2950" s="526"/>
      <c r="R2950" s="217"/>
      <c r="S2950" s="688"/>
      <c r="T2950" s="394"/>
      <c r="BC2950" s="21"/>
    </row>
    <row r="2951" s="695" customFormat="1" customHeight="1" spans="1:55">
      <c r="A2951" s="529"/>
      <c r="B2951" s="1207"/>
      <c r="C2951" s="1207"/>
      <c r="D2951" s="409"/>
      <c r="E2951" s="390"/>
      <c r="F2951" s="1215"/>
      <c r="G2951" s="526"/>
      <c r="H2951" s="388"/>
      <c r="I2951" s="1216"/>
      <c r="J2951" s="388"/>
      <c r="K2951" s="774"/>
      <c r="L2951" s="217"/>
      <c r="M2951" s="526"/>
      <c r="N2951" s="526"/>
      <c r="O2951" s="526"/>
      <c r="P2951" s="526"/>
      <c r="Q2951" s="526"/>
      <c r="R2951" s="217"/>
      <c r="S2951" s="688"/>
      <c r="T2951" s="394"/>
      <c r="BC2951" s="21"/>
    </row>
    <row r="2952" s="695" customFormat="1" customHeight="1" spans="1:55">
      <c r="A2952" s="513"/>
      <c r="B2952" s="1207"/>
      <c r="C2952" s="1207"/>
      <c r="D2952" s="409"/>
      <c r="E2952" s="390"/>
      <c r="F2952" s="1215"/>
      <c r="G2952" s="526"/>
      <c r="H2952" s="388"/>
      <c r="I2952" s="1216"/>
      <c r="J2952" s="388"/>
      <c r="K2952" s="774"/>
      <c r="L2952" s="217"/>
      <c r="M2952" s="526"/>
      <c r="N2952" s="526"/>
      <c r="O2952" s="526"/>
      <c r="P2952" s="526"/>
      <c r="Q2952" s="217"/>
      <c r="R2952" s="217"/>
      <c r="S2952" s="688"/>
      <c r="T2952" s="394"/>
      <c r="BC2952" s="21"/>
    </row>
    <row r="2953" s="695" customFormat="1" customHeight="1" spans="1:55">
      <c r="A2953" s="513"/>
      <c r="B2953" s="1207"/>
      <c r="C2953" s="1207"/>
      <c r="D2953" s="409"/>
      <c r="E2953" s="390"/>
      <c r="F2953" s="1215"/>
      <c r="G2953" s="526"/>
      <c r="H2953" s="388"/>
      <c r="I2953" s="1216"/>
      <c r="J2953" s="388"/>
      <c r="K2953" s="774"/>
      <c r="L2953" s="217"/>
      <c r="M2953" s="526"/>
      <c r="N2953" s="526"/>
      <c r="O2953" s="526"/>
      <c r="P2953" s="526"/>
      <c r="Q2953" s="526"/>
      <c r="R2953" s="217"/>
      <c r="S2953" s="688"/>
      <c r="T2953" s="394"/>
      <c r="BC2953" s="21"/>
    </row>
    <row r="2954" s="695" customFormat="1" customHeight="1" spans="1:55">
      <c r="A2954" s="513"/>
      <c r="B2954" s="1207"/>
      <c r="C2954" s="1207"/>
      <c r="D2954" s="409"/>
      <c r="E2954" s="390"/>
      <c r="F2954" s="1215"/>
      <c r="G2954" s="526"/>
      <c r="H2954" s="388"/>
      <c r="I2954" s="1216"/>
      <c r="J2954" s="388"/>
      <c r="K2954" s="774"/>
      <c r="L2954" s="217"/>
      <c r="M2954" s="526"/>
      <c r="N2954" s="526"/>
      <c r="O2954" s="526"/>
      <c r="P2954" s="526"/>
      <c r="Q2954" s="526"/>
      <c r="R2954" s="217"/>
      <c r="S2954" s="688"/>
      <c r="T2954" s="394"/>
      <c r="BC2954" s="21"/>
    </row>
    <row r="2955" s="695" customFormat="1" customHeight="1" spans="1:55">
      <c r="A2955" s="513"/>
      <c r="B2955" s="1207"/>
      <c r="C2955" s="1207"/>
      <c r="D2955" s="409"/>
      <c r="E2955" s="390"/>
      <c r="F2955" s="1215"/>
      <c r="G2955" s="526"/>
      <c r="H2955" s="388"/>
      <c r="I2955" s="1216"/>
      <c r="J2955" s="388"/>
      <c r="K2955" s="774"/>
      <c r="L2955" s="217"/>
      <c r="M2955" s="526"/>
      <c r="N2955" s="526"/>
      <c r="O2955" s="526"/>
      <c r="P2955" s="526"/>
      <c r="Q2955" s="526"/>
      <c r="R2955" s="217"/>
      <c r="S2955" s="688"/>
      <c r="T2955" s="394"/>
      <c r="BC2955" s="21"/>
    </row>
    <row r="2956" s="695" customFormat="1" customHeight="1" spans="1:55">
      <c r="A2956" s="513"/>
      <c r="B2956" s="1207"/>
      <c r="C2956" s="1207"/>
      <c r="D2956" s="409"/>
      <c r="E2956" s="390"/>
      <c r="F2956" s="1215"/>
      <c r="G2956" s="526"/>
      <c r="H2956" s="388"/>
      <c r="I2956" s="1216"/>
      <c r="J2956" s="388"/>
      <c r="K2956" s="774"/>
      <c r="L2956" s="217"/>
      <c r="M2956" s="526"/>
      <c r="N2956" s="526"/>
      <c r="O2956" s="526"/>
      <c r="P2956" s="526"/>
      <c r="Q2956" s="526"/>
      <c r="R2956" s="217"/>
      <c r="S2956" s="688"/>
      <c r="T2956" s="394"/>
      <c r="BC2956" s="21"/>
    </row>
    <row r="2957" s="695" customFormat="1" customHeight="1" spans="1:55">
      <c r="A2957" s="513"/>
      <c r="B2957" s="1207"/>
      <c r="C2957" s="1207"/>
      <c r="D2957" s="409"/>
      <c r="E2957" s="390"/>
      <c r="F2957" s="1215"/>
      <c r="G2957" s="526"/>
      <c r="H2957" s="388"/>
      <c r="I2957" s="1216"/>
      <c r="J2957" s="388"/>
      <c r="K2957" s="774"/>
      <c r="L2957" s="217"/>
      <c r="M2957" s="526"/>
      <c r="N2957" s="526"/>
      <c r="O2957" s="526"/>
      <c r="P2957" s="526"/>
      <c r="Q2957" s="526"/>
      <c r="R2957" s="217"/>
      <c r="S2957" s="688"/>
      <c r="T2957" s="394"/>
      <c r="BC2957" s="21"/>
    </row>
    <row r="2958" s="695" customFormat="1" customHeight="1" spans="1:55">
      <c r="A2958" s="513"/>
      <c r="B2958" s="1207"/>
      <c r="C2958" s="1207"/>
      <c r="D2958" s="409"/>
      <c r="E2958" s="390"/>
      <c r="F2958" s="1215"/>
      <c r="G2958" s="526"/>
      <c r="H2958" s="388"/>
      <c r="I2958" s="1216"/>
      <c r="J2958" s="388"/>
      <c r="K2958" s="774"/>
      <c r="L2958" s="217"/>
      <c r="M2958" s="526"/>
      <c r="N2958" s="526"/>
      <c r="O2958" s="526"/>
      <c r="P2958" s="526"/>
      <c r="Q2958" s="526"/>
      <c r="R2958" s="217"/>
      <c r="S2958" s="688"/>
      <c r="T2958" s="394"/>
      <c r="BC2958" s="21"/>
    </row>
    <row r="2959" s="695" customFormat="1" customHeight="1" spans="1:55">
      <c r="A2959" s="513"/>
      <c r="B2959" s="1207"/>
      <c r="C2959" s="1207"/>
      <c r="D2959" s="409"/>
      <c r="E2959" s="390"/>
      <c r="F2959" s="1215"/>
      <c r="G2959" s="526"/>
      <c r="H2959" s="388"/>
      <c r="I2959" s="1216"/>
      <c r="J2959" s="388"/>
      <c r="K2959" s="774"/>
      <c r="L2959" s="217"/>
      <c r="M2959" s="526"/>
      <c r="N2959" s="526"/>
      <c r="O2959" s="526"/>
      <c r="P2959" s="526"/>
      <c r="Q2959" s="526"/>
      <c r="R2959" s="217"/>
      <c r="S2959" s="688"/>
      <c r="T2959" s="394"/>
      <c r="BC2959" s="21"/>
    </row>
    <row r="2960" s="695" customFormat="1" customHeight="1" spans="1:55">
      <c r="A2960" s="513"/>
      <c r="B2960" s="1207"/>
      <c r="C2960" s="1207"/>
      <c r="D2960" s="409"/>
      <c r="E2960" s="390"/>
      <c r="F2960" s="1215"/>
      <c r="G2960" s="526"/>
      <c r="H2960" s="388"/>
      <c r="I2960" s="1216"/>
      <c r="J2960" s="388"/>
      <c r="K2960" s="774"/>
      <c r="L2960" s="217"/>
      <c r="M2960" s="526"/>
      <c r="N2960" s="526"/>
      <c r="O2960" s="526"/>
      <c r="P2960" s="526"/>
      <c r="Q2960" s="526"/>
      <c r="R2960" s="217"/>
      <c r="S2960" s="688"/>
      <c r="T2960" s="394"/>
      <c r="BC2960" s="21"/>
    </row>
    <row r="2961" s="695" customFormat="1" customHeight="1" spans="1:55">
      <c r="A2961" s="513"/>
      <c r="B2961" s="1207"/>
      <c r="C2961" s="1207"/>
      <c r="D2961" s="409"/>
      <c r="E2961" s="390"/>
      <c r="F2961" s="1215"/>
      <c r="G2961" s="526"/>
      <c r="H2961" s="388"/>
      <c r="I2961" s="1216"/>
      <c r="J2961" s="388"/>
      <c r="K2961" s="774"/>
      <c r="L2961" s="217"/>
      <c r="M2961" s="526"/>
      <c r="N2961" s="526"/>
      <c r="O2961" s="526"/>
      <c r="P2961" s="526"/>
      <c r="Q2961" s="526"/>
      <c r="R2961" s="217"/>
      <c r="S2961" s="688"/>
      <c r="T2961" s="394"/>
      <c r="BC2961" s="21"/>
    </row>
    <row r="2962" s="695" customFormat="1" customHeight="1" spans="1:55">
      <c r="A2962" s="513"/>
      <c r="B2962" s="1207"/>
      <c r="C2962" s="1207"/>
      <c r="D2962" s="409"/>
      <c r="E2962" s="390"/>
      <c r="F2962" s="1215"/>
      <c r="G2962" s="526"/>
      <c r="H2962" s="388"/>
      <c r="I2962" s="1216"/>
      <c r="J2962" s="388"/>
      <c r="K2962" s="774"/>
      <c r="L2962" s="217"/>
      <c r="M2962" s="526"/>
      <c r="N2962" s="526"/>
      <c r="O2962" s="526"/>
      <c r="P2962" s="526"/>
      <c r="Q2962" s="526"/>
      <c r="R2962" s="217"/>
      <c r="S2962" s="688"/>
      <c r="T2962" s="394"/>
      <c r="BC2962" s="21"/>
    </row>
    <row r="2963" s="695" customFormat="1" customHeight="1" spans="1:55">
      <c r="A2963" s="513"/>
      <c r="B2963" s="1207"/>
      <c r="C2963" s="1207"/>
      <c r="D2963" s="409"/>
      <c r="E2963" s="390"/>
      <c r="F2963" s="1215"/>
      <c r="G2963" s="526"/>
      <c r="H2963" s="388"/>
      <c r="I2963" s="1216"/>
      <c r="J2963" s="388"/>
      <c r="K2963" s="774"/>
      <c r="L2963" s="217"/>
      <c r="M2963" s="526"/>
      <c r="N2963" s="526"/>
      <c r="O2963" s="526"/>
      <c r="P2963" s="526"/>
      <c r="Q2963" s="526"/>
      <c r="R2963" s="217"/>
      <c r="S2963" s="688"/>
      <c r="T2963" s="394"/>
      <c r="BC2963" s="21"/>
    </row>
    <row r="2964" s="695" customFormat="1" customHeight="1" spans="1:55">
      <c r="A2964" s="513"/>
      <c r="B2964" s="1207"/>
      <c r="C2964" s="1207"/>
      <c r="D2964" s="409"/>
      <c r="E2964" s="390"/>
      <c r="F2964" s="1215"/>
      <c r="G2964" s="526"/>
      <c r="H2964" s="388"/>
      <c r="I2964" s="1216"/>
      <c r="J2964" s="388"/>
      <c r="K2964" s="774"/>
      <c r="L2964" s="217"/>
      <c r="M2964" s="526"/>
      <c r="N2964" s="526"/>
      <c r="O2964" s="526"/>
      <c r="P2964" s="526"/>
      <c r="Q2964" s="526"/>
      <c r="R2964" s="217"/>
      <c r="S2964" s="688"/>
      <c r="T2964" s="394"/>
      <c r="BC2964" s="21"/>
    </row>
    <row r="2965" s="695" customFormat="1" customHeight="1" spans="1:55">
      <c r="A2965" s="513"/>
      <c r="B2965" s="1207"/>
      <c r="C2965" s="1207"/>
      <c r="D2965" s="409"/>
      <c r="E2965" s="390"/>
      <c r="F2965" s="1215"/>
      <c r="G2965" s="526"/>
      <c r="H2965" s="388"/>
      <c r="I2965" s="1216"/>
      <c r="J2965" s="388"/>
      <c r="K2965" s="774"/>
      <c r="L2965" s="217"/>
      <c r="M2965" s="526"/>
      <c r="N2965" s="526"/>
      <c r="O2965" s="526"/>
      <c r="P2965" s="526"/>
      <c r="Q2965" s="526"/>
      <c r="R2965" s="217"/>
      <c r="S2965" s="688"/>
      <c r="T2965" s="394"/>
      <c r="BC2965" s="21"/>
    </row>
    <row r="2966" s="695" customFormat="1" customHeight="1" spans="1:55">
      <c r="A2966" s="513"/>
      <c r="B2966" s="1207"/>
      <c r="C2966" s="1207"/>
      <c r="D2966" s="409"/>
      <c r="E2966" s="390"/>
      <c r="F2966" s="1215"/>
      <c r="G2966" s="526"/>
      <c r="H2966" s="388"/>
      <c r="I2966" s="1216"/>
      <c r="J2966" s="388"/>
      <c r="K2966" s="774"/>
      <c r="L2966" s="217"/>
      <c r="M2966" s="526"/>
      <c r="N2966" s="526"/>
      <c r="O2966" s="526"/>
      <c r="P2966" s="526"/>
      <c r="Q2966" s="526"/>
      <c r="R2966" s="217"/>
      <c r="S2966" s="688"/>
      <c r="T2966" s="394"/>
      <c r="BC2966" s="21"/>
    </row>
    <row r="2967" s="695" customFormat="1" customHeight="1" spans="1:55">
      <c r="A2967" s="513"/>
      <c r="B2967" s="1207"/>
      <c r="C2967" s="1207"/>
      <c r="D2967" s="409"/>
      <c r="E2967" s="390"/>
      <c r="F2967" s="1215"/>
      <c r="G2967" s="526"/>
      <c r="H2967" s="388"/>
      <c r="I2967" s="1216"/>
      <c r="J2967" s="388"/>
      <c r="K2967" s="774"/>
      <c r="L2967" s="217"/>
      <c r="M2967" s="526"/>
      <c r="N2967" s="526"/>
      <c r="O2967" s="526"/>
      <c r="P2967" s="526"/>
      <c r="Q2967" s="526"/>
      <c r="R2967" s="217"/>
      <c r="S2967" s="688"/>
      <c r="T2967" s="394"/>
      <c r="BC2967" s="21"/>
    </row>
    <row r="2968" s="695" customFormat="1" customHeight="1" spans="1:55">
      <c r="A2968" s="513"/>
      <c r="B2968" s="1207"/>
      <c r="C2968" s="1207"/>
      <c r="D2968" s="409"/>
      <c r="E2968" s="390"/>
      <c r="F2968" s="1215"/>
      <c r="G2968" s="526"/>
      <c r="H2968" s="388"/>
      <c r="I2968" s="1216"/>
      <c r="J2968" s="388"/>
      <c r="K2968" s="774"/>
      <c r="L2968" s="217"/>
      <c r="M2968" s="526"/>
      <c r="N2968" s="526"/>
      <c r="O2968" s="526"/>
      <c r="P2968" s="526"/>
      <c r="Q2968" s="526"/>
      <c r="R2968" s="217"/>
      <c r="S2968" s="688"/>
      <c r="T2968" s="394"/>
      <c r="BC2968" s="21"/>
    </row>
    <row r="2969" s="695" customFormat="1" customHeight="1" spans="1:55">
      <c r="A2969" s="513"/>
      <c r="B2969" s="1207"/>
      <c r="C2969" s="1207"/>
      <c r="D2969" s="409"/>
      <c r="E2969" s="390"/>
      <c r="F2969" s="1215"/>
      <c r="G2969" s="526"/>
      <c r="H2969" s="388"/>
      <c r="I2969" s="1216"/>
      <c r="J2969" s="388"/>
      <c r="K2969" s="774"/>
      <c r="L2969" s="217"/>
      <c r="M2969" s="526"/>
      <c r="N2969" s="526"/>
      <c r="O2969" s="526"/>
      <c r="P2969" s="526"/>
      <c r="Q2969" s="526"/>
      <c r="R2969" s="217"/>
      <c r="S2969" s="688"/>
      <c r="T2969" s="394"/>
      <c r="BC2969" s="21"/>
    </row>
    <row r="2970" s="695" customFormat="1" customHeight="1" spans="1:55">
      <c r="A2970" s="513"/>
      <c r="B2970" s="1207"/>
      <c r="C2970" s="1207"/>
      <c r="D2970" s="409"/>
      <c r="E2970" s="390"/>
      <c r="F2970" s="1215"/>
      <c r="G2970" s="526"/>
      <c r="H2970" s="388"/>
      <c r="I2970" s="1216"/>
      <c r="J2970" s="388"/>
      <c r="K2970" s="774"/>
      <c r="L2970" s="217"/>
      <c r="M2970" s="526"/>
      <c r="N2970" s="526"/>
      <c r="O2970" s="526"/>
      <c r="P2970" s="526"/>
      <c r="Q2970" s="526"/>
      <c r="R2970" s="217"/>
      <c r="S2970" s="688"/>
      <c r="T2970" s="394"/>
      <c r="BC2970" s="21"/>
    </row>
    <row r="2971" s="695" customFormat="1" customHeight="1" spans="1:55">
      <c r="A2971" s="513"/>
      <c r="B2971" s="1207"/>
      <c r="C2971" s="1207"/>
      <c r="D2971" s="409"/>
      <c r="E2971" s="390"/>
      <c r="F2971" s="1215"/>
      <c r="G2971" s="526"/>
      <c r="H2971" s="388"/>
      <c r="I2971" s="1216"/>
      <c r="J2971" s="388"/>
      <c r="K2971" s="774"/>
      <c r="L2971" s="217"/>
      <c r="M2971" s="526"/>
      <c r="N2971" s="526"/>
      <c r="O2971" s="526"/>
      <c r="P2971" s="526"/>
      <c r="Q2971" s="217"/>
      <c r="R2971" s="217"/>
      <c r="S2971" s="688"/>
      <c r="T2971" s="394"/>
      <c r="BC2971" s="21"/>
    </row>
    <row r="2972" s="695" customFormat="1" customHeight="1" spans="1:55">
      <c r="A2972" s="513"/>
      <c r="B2972" s="1207"/>
      <c r="C2972" s="1207"/>
      <c r="D2972" s="409"/>
      <c r="E2972" s="390"/>
      <c r="F2972" s="1215"/>
      <c r="G2972" s="526"/>
      <c r="H2972" s="388"/>
      <c r="I2972" s="1216"/>
      <c r="J2972" s="388"/>
      <c r="K2972" s="774"/>
      <c r="L2972" s="217"/>
      <c r="M2972" s="526"/>
      <c r="N2972" s="526"/>
      <c r="O2972" s="526"/>
      <c r="P2972" s="526"/>
      <c r="Q2972" s="526"/>
      <c r="R2972" s="217"/>
      <c r="S2972" s="688"/>
      <c r="T2972" s="394"/>
      <c r="BC2972" s="21"/>
    </row>
    <row r="2973" s="695" customFormat="1" customHeight="1" spans="1:55">
      <c r="A2973" s="513"/>
      <c r="B2973" s="1207"/>
      <c r="C2973" s="1207"/>
      <c r="D2973" s="409"/>
      <c r="E2973" s="390"/>
      <c r="F2973" s="1215"/>
      <c r="G2973" s="526"/>
      <c r="H2973" s="388"/>
      <c r="I2973" s="1216"/>
      <c r="J2973" s="388"/>
      <c r="K2973" s="774"/>
      <c r="L2973" s="217"/>
      <c r="M2973" s="526"/>
      <c r="N2973" s="526"/>
      <c r="O2973" s="526"/>
      <c r="P2973" s="526"/>
      <c r="Q2973" s="526"/>
      <c r="R2973" s="217"/>
      <c r="S2973" s="688"/>
      <c r="T2973" s="394"/>
      <c r="BC2973" s="21"/>
    </row>
    <row r="2974" s="695" customFormat="1" customHeight="1" spans="1:55">
      <c r="A2974" s="513"/>
      <c r="B2974" s="1207"/>
      <c r="C2974" s="1207"/>
      <c r="D2974" s="409"/>
      <c r="E2974" s="390"/>
      <c r="F2974" s="1215"/>
      <c r="G2974" s="526"/>
      <c r="H2974" s="388"/>
      <c r="I2974" s="1216"/>
      <c r="J2974" s="388"/>
      <c r="K2974" s="774"/>
      <c r="L2974" s="217"/>
      <c r="M2974" s="526"/>
      <c r="N2974" s="526"/>
      <c r="O2974" s="526"/>
      <c r="P2974" s="526"/>
      <c r="Q2974" s="526"/>
      <c r="R2974" s="217"/>
      <c r="S2974" s="688"/>
      <c r="T2974" s="394"/>
      <c r="BC2974" s="21"/>
    </row>
    <row r="2975" s="695" customFormat="1" customHeight="1" spans="1:55">
      <c r="A2975" s="513"/>
      <c r="B2975" s="1207"/>
      <c r="C2975" s="1207"/>
      <c r="D2975" s="409"/>
      <c r="E2975" s="390"/>
      <c r="F2975" s="1215"/>
      <c r="G2975" s="526"/>
      <c r="H2975" s="388"/>
      <c r="I2975" s="1216"/>
      <c r="J2975" s="388"/>
      <c r="K2975" s="774"/>
      <c r="L2975" s="217"/>
      <c r="M2975" s="526"/>
      <c r="N2975" s="526"/>
      <c r="O2975" s="526"/>
      <c r="P2975" s="526"/>
      <c r="Q2975" s="526"/>
      <c r="R2975" s="217"/>
      <c r="S2975" s="688"/>
      <c r="T2975" s="394"/>
      <c r="BC2975" s="21"/>
    </row>
    <row r="2976" s="695" customFormat="1" customHeight="1" spans="1:55">
      <c r="A2976" s="529"/>
      <c r="B2976" s="1207"/>
      <c r="C2976" s="1207"/>
      <c r="D2976" s="409"/>
      <c r="E2976" s="390"/>
      <c r="F2976" s="1215"/>
      <c r="G2976" s="526"/>
      <c r="H2976" s="388"/>
      <c r="I2976" s="1216"/>
      <c r="J2976" s="388"/>
      <c r="K2976" s="774"/>
      <c r="L2976" s="217"/>
      <c r="M2976" s="526"/>
      <c r="N2976" s="526"/>
      <c r="O2976" s="526"/>
      <c r="P2976" s="526"/>
      <c r="Q2976" s="526"/>
      <c r="R2976" s="217"/>
      <c r="S2976" s="688"/>
      <c r="T2976" s="394"/>
      <c r="BC2976" s="21"/>
    </row>
    <row r="2977" s="695" customFormat="1" customHeight="1" spans="1:55">
      <c r="A2977" s="529"/>
      <c r="B2977" s="1207"/>
      <c r="C2977" s="1207"/>
      <c r="D2977" s="409"/>
      <c r="E2977" s="390"/>
      <c r="F2977" s="1215"/>
      <c r="G2977" s="526"/>
      <c r="H2977" s="388"/>
      <c r="I2977" s="1216"/>
      <c r="J2977" s="388"/>
      <c r="K2977" s="774"/>
      <c r="L2977" s="217"/>
      <c r="M2977" s="526"/>
      <c r="N2977" s="526"/>
      <c r="O2977" s="526"/>
      <c r="P2977" s="526"/>
      <c r="Q2977" s="526"/>
      <c r="R2977" s="217"/>
      <c r="S2977" s="688"/>
      <c r="T2977" s="394"/>
      <c r="BC2977" s="21"/>
    </row>
    <row r="2978" s="695" customFormat="1" customHeight="1" spans="1:55">
      <c r="A2978" s="529"/>
      <c r="B2978" s="1207"/>
      <c r="C2978" s="1207"/>
      <c r="D2978" s="409"/>
      <c r="E2978" s="390"/>
      <c r="F2978" s="1215"/>
      <c r="G2978" s="526"/>
      <c r="H2978" s="388"/>
      <c r="I2978" s="1216"/>
      <c r="J2978" s="388"/>
      <c r="K2978" s="774"/>
      <c r="L2978" s="217"/>
      <c r="M2978" s="526"/>
      <c r="N2978" s="526"/>
      <c r="O2978" s="526"/>
      <c r="P2978" s="526"/>
      <c r="Q2978" s="526"/>
      <c r="R2978" s="217"/>
      <c r="S2978" s="688"/>
      <c r="T2978" s="394"/>
      <c r="BC2978" s="21"/>
    </row>
    <row r="2979" s="695" customFormat="1" customHeight="1" spans="1:55">
      <c r="A2979" s="529"/>
      <c r="B2979" s="1207"/>
      <c r="C2979" s="1207"/>
      <c r="D2979" s="409"/>
      <c r="E2979" s="390"/>
      <c r="F2979" s="1215"/>
      <c r="G2979" s="526"/>
      <c r="H2979" s="388"/>
      <c r="I2979" s="1216"/>
      <c r="J2979" s="388"/>
      <c r="K2979" s="774"/>
      <c r="L2979" s="217"/>
      <c r="M2979" s="526"/>
      <c r="N2979" s="526"/>
      <c r="O2979" s="526"/>
      <c r="P2979" s="526"/>
      <c r="Q2979" s="217"/>
      <c r="R2979" s="217"/>
      <c r="S2979" s="688"/>
      <c r="T2979" s="394"/>
      <c r="BC2979" s="21"/>
    </row>
    <row r="2980" s="695" customFormat="1" customHeight="1" spans="1:55">
      <c r="A2980" s="529"/>
      <c r="B2980" s="1207"/>
      <c r="C2980" s="1207"/>
      <c r="D2980" s="409"/>
      <c r="E2980" s="390"/>
      <c r="F2980" s="1215"/>
      <c r="G2980" s="526"/>
      <c r="H2980" s="388"/>
      <c r="I2980" s="1216"/>
      <c r="J2980" s="388"/>
      <c r="K2980" s="774"/>
      <c r="L2980" s="217"/>
      <c r="M2980" s="526"/>
      <c r="N2980" s="526"/>
      <c r="O2980" s="526"/>
      <c r="P2980" s="526"/>
      <c r="Q2980" s="526"/>
      <c r="R2980" s="217"/>
      <c r="S2980" s="688"/>
      <c r="T2980" s="394"/>
      <c r="BC2980" s="21"/>
    </row>
    <row r="2981" s="695" customFormat="1" customHeight="1" spans="1:55">
      <c r="A2981" s="529"/>
      <c r="B2981" s="1207"/>
      <c r="C2981" s="1207"/>
      <c r="D2981" s="409"/>
      <c r="E2981" s="390"/>
      <c r="F2981" s="1215"/>
      <c r="G2981" s="526"/>
      <c r="H2981" s="388"/>
      <c r="I2981" s="1216"/>
      <c r="J2981" s="388"/>
      <c r="K2981" s="774"/>
      <c r="L2981" s="217"/>
      <c r="M2981" s="526"/>
      <c r="N2981" s="526"/>
      <c r="O2981" s="526"/>
      <c r="P2981" s="526"/>
      <c r="Q2981" s="526"/>
      <c r="R2981" s="217"/>
      <c r="S2981" s="688"/>
      <c r="T2981" s="394"/>
      <c r="BC2981" s="21"/>
    </row>
    <row r="2982" s="695" customFormat="1" customHeight="1" spans="1:55">
      <c r="A2982" s="529"/>
      <c r="B2982" s="1207"/>
      <c r="C2982" s="1207"/>
      <c r="D2982" s="409"/>
      <c r="E2982" s="390"/>
      <c r="F2982" s="1215"/>
      <c r="G2982" s="526"/>
      <c r="H2982" s="388"/>
      <c r="I2982" s="1216"/>
      <c r="J2982" s="388"/>
      <c r="K2982" s="774"/>
      <c r="L2982" s="217"/>
      <c r="M2982" s="526"/>
      <c r="N2982" s="526"/>
      <c r="O2982" s="526"/>
      <c r="P2982" s="526"/>
      <c r="Q2982" s="526"/>
      <c r="R2982" s="217"/>
      <c r="S2982" s="688"/>
      <c r="T2982" s="394"/>
      <c r="BC2982" s="21"/>
    </row>
    <row r="2983" s="695" customFormat="1" customHeight="1" spans="1:55">
      <c r="A2983" s="529"/>
      <c r="B2983" s="1207"/>
      <c r="C2983" s="1207"/>
      <c r="D2983" s="409"/>
      <c r="E2983" s="390"/>
      <c r="F2983" s="1215"/>
      <c r="G2983" s="526"/>
      <c r="H2983" s="388"/>
      <c r="I2983" s="1216"/>
      <c r="J2983" s="388"/>
      <c r="K2983" s="774"/>
      <c r="L2983" s="217"/>
      <c r="M2983" s="526"/>
      <c r="N2983" s="526"/>
      <c r="O2983" s="526"/>
      <c r="P2983" s="526"/>
      <c r="Q2983" s="526"/>
      <c r="R2983" s="217"/>
      <c r="S2983" s="688"/>
      <c r="T2983" s="394"/>
      <c r="BC2983" s="21"/>
    </row>
    <row r="2984" s="695" customFormat="1" customHeight="1" spans="1:55">
      <c r="A2984" s="529"/>
      <c r="B2984" s="1207"/>
      <c r="C2984" s="1207"/>
      <c r="D2984" s="409"/>
      <c r="E2984" s="390"/>
      <c r="F2984" s="1215"/>
      <c r="G2984" s="526"/>
      <c r="H2984" s="388"/>
      <c r="I2984" s="1216"/>
      <c r="J2984" s="388"/>
      <c r="K2984" s="774"/>
      <c r="L2984" s="217"/>
      <c r="M2984" s="526"/>
      <c r="N2984" s="526"/>
      <c r="O2984" s="526"/>
      <c r="P2984" s="526"/>
      <c r="Q2984" s="526"/>
      <c r="R2984" s="217"/>
      <c r="S2984" s="688"/>
      <c r="T2984" s="394"/>
      <c r="BC2984" s="21"/>
    </row>
    <row r="2985" s="695" customFormat="1" customHeight="1" spans="1:55">
      <c r="A2985" s="529"/>
      <c r="B2985" s="1207"/>
      <c r="C2985" s="1207"/>
      <c r="D2985" s="409"/>
      <c r="E2985" s="390"/>
      <c r="F2985" s="1215"/>
      <c r="G2985" s="526"/>
      <c r="H2985" s="388"/>
      <c r="I2985" s="1216"/>
      <c r="J2985" s="388"/>
      <c r="K2985" s="774"/>
      <c r="L2985" s="217"/>
      <c r="M2985" s="526"/>
      <c r="N2985" s="526"/>
      <c r="O2985" s="526"/>
      <c r="P2985" s="526"/>
      <c r="Q2985" s="526"/>
      <c r="R2985" s="217"/>
      <c r="S2985" s="688"/>
      <c r="T2985" s="394"/>
      <c r="BC2985" s="21"/>
    </row>
    <row r="2986" s="695" customFormat="1" customHeight="1" spans="1:55">
      <c r="A2986" s="529"/>
      <c r="B2986" s="1207"/>
      <c r="C2986" s="1207"/>
      <c r="D2986" s="409"/>
      <c r="E2986" s="390"/>
      <c r="F2986" s="1215"/>
      <c r="G2986" s="526"/>
      <c r="H2986" s="388"/>
      <c r="I2986" s="1216"/>
      <c r="J2986" s="388"/>
      <c r="K2986" s="774"/>
      <c r="L2986" s="217"/>
      <c r="M2986" s="526"/>
      <c r="N2986" s="526"/>
      <c r="O2986" s="526"/>
      <c r="P2986" s="526"/>
      <c r="Q2986" s="526"/>
      <c r="R2986" s="217"/>
      <c r="S2986" s="688"/>
      <c r="T2986" s="394"/>
      <c r="BC2986" s="21"/>
    </row>
    <row r="2987" s="695" customFormat="1" customHeight="1" spans="1:55">
      <c r="A2987" s="529"/>
      <c r="B2987" s="1207"/>
      <c r="C2987" s="1207"/>
      <c r="D2987" s="409"/>
      <c r="E2987" s="390"/>
      <c r="F2987" s="1215"/>
      <c r="G2987" s="526"/>
      <c r="H2987" s="388"/>
      <c r="I2987" s="1216"/>
      <c r="J2987" s="388"/>
      <c r="K2987" s="774"/>
      <c r="L2987" s="217"/>
      <c r="M2987" s="526"/>
      <c r="N2987" s="526"/>
      <c r="O2987" s="526"/>
      <c r="P2987" s="526"/>
      <c r="Q2987" s="526"/>
      <c r="R2987" s="217"/>
      <c r="S2987" s="688"/>
      <c r="T2987" s="394"/>
      <c r="BC2987" s="21"/>
    </row>
    <row r="2988" s="695" customFormat="1" customHeight="1" spans="1:55">
      <c r="A2988" s="513"/>
      <c r="B2988" s="1207"/>
      <c r="C2988" s="1207"/>
      <c r="D2988" s="409"/>
      <c r="E2988" s="390"/>
      <c r="F2988" s="1215"/>
      <c r="G2988" s="526"/>
      <c r="H2988" s="388"/>
      <c r="I2988" s="1216"/>
      <c r="J2988" s="388"/>
      <c r="K2988" s="774"/>
      <c r="L2988" s="217"/>
      <c r="M2988" s="526"/>
      <c r="N2988" s="526"/>
      <c r="O2988" s="526"/>
      <c r="P2988" s="526"/>
      <c r="Q2988" s="526"/>
      <c r="R2988" s="217"/>
      <c r="S2988" s="688"/>
      <c r="T2988" s="394"/>
      <c r="BC2988" s="21"/>
    </row>
    <row r="2989" s="695" customFormat="1" customHeight="1" spans="1:55">
      <c r="A2989" s="513"/>
      <c r="B2989" s="1207"/>
      <c r="C2989" s="1207"/>
      <c r="D2989" s="409"/>
      <c r="E2989" s="390"/>
      <c r="F2989" s="1215"/>
      <c r="G2989" s="526"/>
      <c r="H2989" s="388"/>
      <c r="I2989" s="1216"/>
      <c r="J2989" s="388"/>
      <c r="K2989" s="774"/>
      <c r="L2989" s="217"/>
      <c r="M2989" s="526"/>
      <c r="N2989" s="526"/>
      <c r="O2989" s="526"/>
      <c r="P2989" s="526"/>
      <c r="Q2989" s="526"/>
      <c r="R2989" s="217"/>
      <c r="S2989" s="688"/>
      <c r="T2989" s="394"/>
      <c r="BC2989" s="21"/>
    </row>
    <row r="2990" s="695" customFormat="1" customHeight="1" spans="1:55">
      <c r="A2990" s="513"/>
      <c r="B2990" s="1207"/>
      <c r="C2990" s="1207"/>
      <c r="D2990" s="409"/>
      <c r="E2990" s="390"/>
      <c r="F2990" s="1215"/>
      <c r="G2990" s="526"/>
      <c r="H2990" s="388"/>
      <c r="I2990" s="1216"/>
      <c r="J2990" s="388"/>
      <c r="K2990" s="774"/>
      <c r="L2990" s="217"/>
      <c r="M2990" s="526"/>
      <c r="N2990" s="526"/>
      <c r="O2990" s="526"/>
      <c r="P2990" s="526"/>
      <c r="Q2990" s="526"/>
      <c r="R2990" s="217"/>
      <c r="S2990" s="688"/>
      <c r="T2990" s="394"/>
      <c r="BC2990" s="21"/>
    </row>
    <row r="2991" s="695" customFormat="1" customHeight="1" spans="1:55">
      <c r="A2991" s="513"/>
      <c r="B2991" s="1207"/>
      <c r="C2991" s="1207"/>
      <c r="D2991" s="409"/>
      <c r="E2991" s="390"/>
      <c r="F2991" s="1215"/>
      <c r="G2991" s="526"/>
      <c r="H2991" s="388"/>
      <c r="I2991" s="1216"/>
      <c r="J2991" s="388"/>
      <c r="K2991" s="774"/>
      <c r="L2991" s="217"/>
      <c r="M2991" s="526"/>
      <c r="N2991" s="526"/>
      <c r="O2991" s="526"/>
      <c r="P2991" s="526"/>
      <c r="Q2991" s="526"/>
      <c r="R2991" s="217"/>
      <c r="S2991" s="688"/>
      <c r="T2991" s="394"/>
      <c r="BC2991" s="21"/>
    </row>
    <row r="2992" s="695" customFormat="1" customHeight="1" spans="1:55">
      <c r="A2992" s="513"/>
      <c r="B2992" s="1207"/>
      <c r="C2992" s="1207"/>
      <c r="D2992" s="409"/>
      <c r="E2992" s="390"/>
      <c r="F2992" s="1215"/>
      <c r="G2992" s="526"/>
      <c r="H2992" s="388"/>
      <c r="I2992" s="1216"/>
      <c r="J2992" s="388"/>
      <c r="K2992" s="774"/>
      <c r="L2992" s="217"/>
      <c r="M2992" s="526"/>
      <c r="N2992" s="526"/>
      <c r="O2992" s="526"/>
      <c r="P2992" s="526"/>
      <c r="Q2992" s="526"/>
      <c r="R2992" s="217"/>
      <c r="S2992" s="688"/>
      <c r="T2992" s="394"/>
      <c r="BC2992" s="21"/>
    </row>
    <row r="2993" s="695" customFormat="1" customHeight="1" spans="1:55">
      <c r="A2993" s="513"/>
      <c r="B2993" s="1207"/>
      <c r="C2993" s="1207"/>
      <c r="D2993" s="409"/>
      <c r="E2993" s="390"/>
      <c r="F2993" s="1215"/>
      <c r="G2993" s="526"/>
      <c r="H2993" s="388"/>
      <c r="I2993" s="1216"/>
      <c r="J2993" s="388"/>
      <c r="K2993" s="774"/>
      <c r="L2993" s="217"/>
      <c r="M2993" s="526"/>
      <c r="N2993" s="526"/>
      <c r="O2993" s="526"/>
      <c r="P2993" s="526"/>
      <c r="Q2993" s="526"/>
      <c r="R2993" s="217"/>
      <c r="S2993" s="688"/>
      <c r="T2993" s="394"/>
      <c r="BC2993" s="21"/>
    </row>
    <row r="2994" s="695" customFormat="1" customHeight="1" spans="1:55">
      <c r="A2994" s="513"/>
      <c r="B2994" s="1207"/>
      <c r="C2994" s="1207"/>
      <c r="D2994" s="409"/>
      <c r="E2994" s="390"/>
      <c r="F2994" s="1215"/>
      <c r="G2994" s="526"/>
      <c r="H2994" s="388"/>
      <c r="I2994" s="1216"/>
      <c r="J2994" s="388"/>
      <c r="K2994" s="774"/>
      <c r="L2994" s="217"/>
      <c r="M2994" s="526"/>
      <c r="N2994" s="526"/>
      <c r="O2994" s="526"/>
      <c r="P2994" s="526"/>
      <c r="Q2994" s="217"/>
      <c r="R2994" s="217"/>
      <c r="S2994" s="688"/>
      <c r="T2994" s="394"/>
      <c r="BC2994" s="21"/>
    </row>
    <row r="2995" s="695" customFormat="1" customHeight="1" spans="1:55">
      <c r="A2995" s="513"/>
      <c r="B2995" s="1207"/>
      <c r="C2995" s="1207"/>
      <c r="D2995" s="409"/>
      <c r="E2995" s="390"/>
      <c r="F2995" s="1215"/>
      <c r="G2995" s="526"/>
      <c r="H2995" s="388"/>
      <c r="I2995" s="1216"/>
      <c r="J2995" s="388"/>
      <c r="K2995" s="774"/>
      <c r="L2995" s="217"/>
      <c r="M2995" s="526"/>
      <c r="N2995" s="526"/>
      <c r="O2995" s="526"/>
      <c r="P2995" s="526"/>
      <c r="Q2995" s="526"/>
      <c r="R2995" s="217"/>
      <c r="S2995" s="688"/>
      <c r="T2995" s="394"/>
      <c r="BC2995" s="21"/>
    </row>
    <row r="2996" s="695" customFormat="1" customHeight="1" spans="1:55">
      <c r="A2996" s="513"/>
      <c r="B2996" s="1207"/>
      <c r="C2996" s="1207"/>
      <c r="D2996" s="409"/>
      <c r="E2996" s="390"/>
      <c r="F2996" s="1215"/>
      <c r="G2996" s="526"/>
      <c r="H2996" s="526"/>
      <c r="I2996" s="1216"/>
      <c r="J2996" s="388"/>
      <c r="K2996" s="774"/>
      <c r="L2996" s="217"/>
      <c r="M2996" s="526"/>
      <c r="N2996" s="526"/>
      <c r="O2996" s="526"/>
      <c r="P2996" s="526"/>
      <c r="Q2996" s="526"/>
      <c r="R2996" s="217"/>
      <c r="S2996" s="688"/>
      <c r="T2996" s="394"/>
      <c r="BC2996" s="21"/>
    </row>
    <row r="2997" s="695" customFormat="1" customHeight="1" spans="1:55">
      <c r="A2997" s="513"/>
      <c r="B2997" s="1207"/>
      <c r="C2997" s="1207"/>
      <c r="D2997" s="409"/>
      <c r="E2997" s="390"/>
      <c r="F2997" s="1215"/>
      <c r="G2997" s="526"/>
      <c r="H2997" s="526"/>
      <c r="I2997" s="1216"/>
      <c r="J2997" s="388"/>
      <c r="K2997" s="774"/>
      <c r="L2997" s="217"/>
      <c r="M2997" s="526"/>
      <c r="N2997" s="526"/>
      <c r="O2997" s="526"/>
      <c r="P2997" s="526"/>
      <c r="Q2997" s="526"/>
      <c r="R2997" s="217"/>
      <c r="S2997" s="688"/>
      <c r="T2997" s="394"/>
      <c r="BC2997" s="21"/>
    </row>
    <row r="2998" s="695" customFormat="1" customHeight="1" spans="1:55">
      <c r="A2998" s="513"/>
      <c r="B2998" s="773"/>
      <c r="C2998" s="1207"/>
      <c r="D2998" s="409"/>
      <c r="E2998" s="390"/>
      <c r="F2998" s="1215"/>
      <c r="G2998" s="526"/>
      <c r="H2998" s="526"/>
      <c r="I2998" s="1216"/>
      <c r="J2998" s="388"/>
      <c r="K2998" s="774"/>
      <c r="L2998" s="801"/>
      <c r="M2998" s="526"/>
      <c r="N2998" s="526"/>
      <c r="O2998" s="526"/>
      <c r="P2998" s="526"/>
      <c r="Q2998" s="217"/>
      <c r="R2998" s="217"/>
      <c r="S2998" s="688"/>
      <c r="T2998" s="394"/>
      <c r="BC2998" s="21"/>
    </row>
    <row r="2999" s="695" customFormat="1" customHeight="1" spans="1:55">
      <c r="A2999" s="513"/>
      <c r="B2999" s="773"/>
      <c r="C2999" s="1207"/>
      <c r="D2999" s="409"/>
      <c r="E2999" s="390"/>
      <c r="F2999" s="1215"/>
      <c r="G2999" s="526"/>
      <c r="H2999" s="526"/>
      <c r="I2999" s="1216"/>
      <c r="J2999" s="388"/>
      <c r="K2999" s="774"/>
      <c r="L2999" s="801"/>
      <c r="M2999" s="526"/>
      <c r="N2999" s="526"/>
      <c r="O2999" s="526"/>
      <c r="P2999" s="526"/>
      <c r="Q2999" s="526"/>
      <c r="R2999" s="217"/>
      <c r="S2999" s="688"/>
      <c r="T2999" s="394"/>
      <c r="BC2999" s="21"/>
    </row>
    <row r="3000" s="695" customFormat="1" customHeight="1" spans="1:55">
      <c r="A3000" s="513"/>
      <c r="B3000" s="773"/>
      <c r="C3000" s="1207"/>
      <c r="D3000" s="409"/>
      <c r="E3000" s="390"/>
      <c r="F3000" s="1215"/>
      <c r="G3000" s="526"/>
      <c r="H3000" s="526"/>
      <c r="I3000" s="1216"/>
      <c r="J3000" s="388"/>
      <c r="K3000" s="774"/>
      <c r="L3000" s="801"/>
      <c r="M3000" s="526"/>
      <c r="N3000" s="526"/>
      <c r="O3000" s="526"/>
      <c r="P3000" s="526"/>
      <c r="Q3000" s="526"/>
      <c r="R3000" s="217"/>
      <c r="S3000" s="688"/>
      <c r="T3000" s="394"/>
      <c r="BC3000" s="21"/>
    </row>
    <row r="3001" s="695" customFormat="1" customHeight="1" spans="1:55">
      <c r="A3001" s="513"/>
      <c r="B3001" s="773"/>
      <c r="C3001" s="1207"/>
      <c r="D3001" s="409"/>
      <c r="E3001" s="390"/>
      <c r="F3001" s="1215"/>
      <c r="G3001" s="526"/>
      <c r="H3001" s="526"/>
      <c r="I3001" s="1216"/>
      <c r="J3001" s="388"/>
      <c r="K3001" s="774"/>
      <c r="L3001" s="801"/>
      <c r="M3001" s="526"/>
      <c r="N3001" s="526"/>
      <c r="O3001" s="526"/>
      <c r="P3001" s="526"/>
      <c r="Q3001" s="526"/>
      <c r="R3001" s="217"/>
      <c r="S3001" s="688"/>
      <c r="T3001" s="394"/>
      <c r="BC3001" s="21"/>
    </row>
    <row r="3002" s="695" customFormat="1" customHeight="1" spans="1:55">
      <c r="A3002" s="513"/>
      <c r="B3002" s="773"/>
      <c r="C3002" s="1207"/>
      <c r="D3002" s="409"/>
      <c r="E3002" s="390"/>
      <c r="F3002" s="1215"/>
      <c r="G3002" s="526"/>
      <c r="H3002" s="526"/>
      <c r="I3002" s="1216"/>
      <c r="J3002" s="388"/>
      <c r="K3002" s="774"/>
      <c r="L3002" s="801"/>
      <c r="M3002" s="526"/>
      <c r="N3002" s="526"/>
      <c r="O3002" s="526"/>
      <c r="P3002" s="526"/>
      <c r="Q3002" s="526"/>
      <c r="R3002" s="217"/>
      <c r="S3002" s="688"/>
      <c r="T3002" s="394"/>
      <c r="BC3002" s="21"/>
    </row>
    <row r="3003" s="695" customFormat="1" customHeight="1" spans="1:55">
      <c r="A3003" s="513"/>
      <c r="B3003" s="773"/>
      <c r="C3003" s="1207"/>
      <c r="D3003" s="409"/>
      <c r="E3003" s="390"/>
      <c r="F3003" s="1215"/>
      <c r="G3003" s="526"/>
      <c r="H3003" s="526"/>
      <c r="I3003" s="1216"/>
      <c r="J3003" s="388"/>
      <c r="K3003" s="774"/>
      <c r="L3003" s="801"/>
      <c r="M3003" s="526"/>
      <c r="N3003" s="526"/>
      <c r="O3003" s="526"/>
      <c r="P3003" s="526"/>
      <c r="Q3003" s="526"/>
      <c r="R3003" s="217"/>
      <c r="S3003" s="688"/>
      <c r="T3003" s="394"/>
      <c r="BC3003" s="21"/>
    </row>
    <row r="3004" s="695" customFormat="1" customHeight="1" spans="1:55">
      <c r="A3004" s="513"/>
      <c r="B3004" s="773"/>
      <c r="C3004" s="1207"/>
      <c r="D3004" s="409"/>
      <c r="E3004" s="390"/>
      <c r="F3004" s="1215"/>
      <c r="G3004" s="526"/>
      <c r="H3004" s="526"/>
      <c r="I3004" s="1216"/>
      <c r="J3004" s="388"/>
      <c r="K3004" s="774"/>
      <c r="L3004" s="801"/>
      <c r="M3004" s="526"/>
      <c r="N3004" s="526"/>
      <c r="O3004" s="526"/>
      <c r="P3004" s="526"/>
      <c r="Q3004" s="526"/>
      <c r="R3004" s="217"/>
      <c r="S3004" s="688"/>
      <c r="T3004" s="394"/>
      <c r="BC3004" s="21"/>
    </row>
    <row r="3005" s="695" customFormat="1" customHeight="1" spans="1:55">
      <c r="A3005" s="513"/>
      <c r="B3005" s="773"/>
      <c r="C3005" s="1207"/>
      <c r="D3005" s="409"/>
      <c r="E3005" s="390"/>
      <c r="F3005" s="1215"/>
      <c r="G3005" s="526"/>
      <c r="H3005" s="526"/>
      <c r="I3005" s="1216"/>
      <c r="J3005" s="388"/>
      <c r="K3005" s="774"/>
      <c r="L3005" s="801"/>
      <c r="M3005" s="526"/>
      <c r="N3005" s="526"/>
      <c r="O3005" s="526"/>
      <c r="P3005" s="526"/>
      <c r="Q3005" s="526"/>
      <c r="R3005" s="217"/>
      <c r="S3005" s="688"/>
      <c r="T3005" s="394"/>
      <c r="BC3005" s="21"/>
    </row>
    <row r="3006" s="695" customFormat="1" customHeight="1" spans="1:55">
      <c r="A3006" s="513"/>
      <c r="B3006" s="773"/>
      <c r="C3006" s="1207"/>
      <c r="D3006" s="409"/>
      <c r="E3006" s="390"/>
      <c r="F3006" s="1215"/>
      <c r="G3006" s="526"/>
      <c r="H3006" s="526"/>
      <c r="I3006" s="1216"/>
      <c r="J3006" s="388"/>
      <c r="K3006" s="774"/>
      <c r="L3006" s="801"/>
      <c r="M3006" s="526"/>
      <c r="N3006" s="526"/>
      <c r="O3006" s="526"/>
      <c r="P3006" s="526"/>
      <c r="Q3006" s="526"/>
      <c r="R3006" s="217"/>
      <c r="S3006" s="688"/>
      <c r="T3006" s="394"/>
      <c r="BC3006" s="21"/>
    </row>
    <row r="3007" s="695" customFormat="1" customHeight="1" spans="1:55">
      <c r="A3007" s="513"/>
      <c r="B3007" s="773"/>
      <c r="C3007" s="1207"/>
      <c r="D3007" s="409"/>
      <c r="E3007" s="390"/>
      <c r="F3007" s="1215"/>
      <c r="G3007" s="526"/>
      <c r="H3007" s="526"/>
      <c r="I3007" s="1216"/>
      <c r="J3007" s="388"/>
      <c r="K3007" s="774"/>
      <c r="L3007" s="801"/>
      <c r="M3007" s="526"/>
      <c r="N3007" s="526"/>
      <c r="O3007" s="526"/>
      <c r="P3007" s="526"/>
      <c r="Q3007" s="526"/>
      <c r="R3007" s="217"/>
      <c r="S3007" s="688"/>
      <c r="T3007" s="394"/>
      <c r="BC3007" s="21"/>
    </row>
    <row r="3008" s="695" customFormat="1" customHeight="1" spans="1:55">
      <c r="A3008" s="529"/>
      <c r="B3008" s="773"/>
      <c r="C3008" s="1207"/>
      <c r="D3008" s="409"/>
      <c r="E3008" s="390"/>
      <c r="F3008" s="1215"/>
      <c r="G3008" s="526"/>
      <c r="H3008" s="526"/>
      <c r="I3008" s="1216"/>
      <c r="J3008" s="388"/>
      <c r="K3008" s="774"/>
      <c r="L3008" s="801"/>
      <c r="M3008" s="526"/>
      <c r="N3008" s="526"/>
      <c r="O3008" s="526"/>
      <c r="P3008" s="526"/>
      <c r="Q3008" s="217"/>
      <c r="R3008" s="217"/>
      <c r="S3008" s="688"/>
      <c r="T3008" s="394"/>
      <c r="BC3008" s="21"/>
    </row>
    <row r="3009" s="695" customFormat="1" customHeight="1" spans="1:55">
      <c r="A3009" s="529"/>
      <c r="B3009" s="773"/>
      <c r="C3009" s="1207"/>
      <c r="D3009" s="409"/>
      <c r="E3009" s="390"/>
      <c r="F3009" s="1215"/>
      <c r="G3009" s="526"/>
      <c r="H3009" s="526"/>
      <c r="I3009" s="1216"/>
      <c r="J3009" s="388"/>
      <c r="K3009" s="774"/>
      <c r="L3009" s="801"/>
      <c r="M3009" s="526"/>
      <c r="N3009" s="526"/>
      <c r="O3009" s="526"/>
      <c r="P3009" s="526"/>
      <c r="Q3009" s="526"/>
      <c r="R3009" s="217"/>
      <c r="S3009" s="688"/>
      <c r="T3009" s="394"/>
      <c r="BC3009" s="21"/>
    </row>
    <row r="3010" s="695" customFormat="1" customHeight="1" spans="1:55">
      <c r="A3010" s="529"/>
      <c r="B3010" s="773"/>
      <c r="C3010" s="1207"/>
      <c r="D3010" s="409"/>
      <c r="E3010" s="390"/>
      <c r="F3010" s="1215"/>
      <c r="G3010" s="526"/>
      <c r="H3010" s="526"/>
      <c r="I3010" s="1216"/>
      <c r="J3010" s="388"/>
      <c r="K3010" s="774"/>
      <c r="L3010" s="801"/>
      <c r="M3010" s="526"/>
      <c r="N3010" s="526"/>
      <c r="O3010" s="526"/>
      <c r="P3010" s="526"/>
      <c r="Q3010" s="526"/>
      <c r="R3010" s="217"/>
      <c r="S3010" s="688"/>
      <c r="T3010" s="394"/>
      <c r="BC3010" s="21"/>
    </row>
    <row r="3011" s="695" customFormat="1" customHeight="1" spans="1:55">
      <c r="A3011" s="529"/>
      <c r="B3011" s="773"/>
      <c r="C3011" s="1207"/>
      <c r="D3011" s="409"/>
      <c r="E3011" s="390"/>
      <c r="F3011" s="1215"/>
      <c r="G3011" s="526"/>
      <c r="H3011" s="526"/>
      <c r="I3011" s="1216"/>
      <c r="J3011" s="388"/>
      <c r="K3011" s="774"/>
      <c r="L3011" s="801"/>
      <c r="M3011" s="526"/>
      <c r="N3011" s="526"/>
      <c r="O3011" s="526"/>
      <c r="P3011" s="526"/>
      <c r="Q3011" s="526"/>
      <c r="R3011" s="217"/>
      <c r="S3011" s="688"/>
      <c r="T3011" s="394"/>
      <c r="BC3011" s="21"/>
    </row>
    <row r="3012" s="695" customFormat="1" customHeight="1" spans="1:55">
      <c r="A3012" s="529"/>
      <c r="B3012" s="773"/>
      <c r="C3012" s="1207"/>
      <c r="D3012" s="409"/>
      <c r="E3012" s="390"/>
      <c r="F3012" s="1215"/>
      <c r="G3012" s="526"/>
      <c r="H3012" s="526"/>
      <c r="I3012" s="1216"/>
      <c r="J3012" s="388"/>
      <c r="K3012" s="774"/>
      <c r="L3012" s="801"/>
      <c r="M3012" s="526"/>
      <c r="N3012" s="526"/>
      <c r="O3012" s="526"/>
      <c r="P3012" s="526"/>
      <c r="Q3012" s="526"/>
      <c r="R3012" s="217"/>
      <c r="S3012" s="688"/>
      <c r="T3012" s="394"/>
      <c r="BC3012" s="21"/>
    </row>
    <row r="3013" s="695" customFormat="1" customHeight="1" spans="1:55">
      <c r="A3013" s="529"/>
      <c r="B3013" s="773"/>
      <c r="C3013" s="1207"/>
      <c r="D3013" s="409"/>
      <c r="E3013" s="390"/>
      <c r="F3013" s="1215"/>
      <c r="G3013" s="526"/>
      <c r="H3013" s="526"/>
      <c r="I3013" s="1216"/>
      <c r="J3013" s="388"/>
      <c r="K3013" s="774"/>
      <c r="L3013" s="801"/>
      <c r="M3013" s="526"/>
      <c r="N3013" s="526"/>
      <c r="O3013" s="526"/>
      <c r="P3013" s="526"/>
      <c r="Q3013" s="526"/>
      <c r="R3013" s="217"/>
      <c r="S3013" s="688"/>
      <c r="T3013" s="394"/>
      <c r="BC3013" s="21"/>
    </row>
    <row r="3014" s="695" customFormat="1" customHeight="1" spans="1:55">
      <c r="A3014" s="529"/>
      <c r="B3014" s="773"/>
      <c r="C3014" s="1207"/>
      <c r="D3014" s="409"/>
      <c r="E3014" s="390"/>
      <c r="F3014" s="1215"/>
      <c r="G3014" s="526"/>
      <c r="H3014" s="526"/>
      <c r="I3014" s="1216"/>
      <c r="J3014" s="388"/>
      <c r="K3014" s="774"/>
      <c r="L3014" s="801"/>
      <c r="M3014" s="526"/>
      <c r="N3014" s="526"/>
      <c r="O3014" s="526"/>
      <c r="P3014" s="526"/>
      <c r="Q3014" s="526"/>
      <c r="R3014" s="217"/>
      <c r="S3014" s="688"/>
      <c r="T3014" s="394"/>
      <c r="BC3014" s="21"/>
    </row>
    <row r="3015" s="695" customFormat="1" customHeight="1" spans="1:55">
      <c r="A3015" s="529"/>
      <c r="B3015" s="773"/>
      <c r="C3015" s="1207"/>
      <c r="D3015" s="409"/>
      <c r="E3015" s="390"/>
      <c r="F3015" s="1215"/>
      <c r="G3015" s="526"/>
      <c r="H3015" s="526"/>
      <c r="I3015" s="1216"/>
      <c r="J3015" s="388"/>
      <c r="K3015" s="774"/>
      <c r="L3015" s="801"/>
      <c r="M3015" s="526"/>
      <c r="N3015" s="526"/>
      <c r="O3015" s="526"/>
      <c r="P3015" s="526"/>
      <c r="Q3015" s="526"/>
      <c r="R3015" s="217"/>
      <c r="S3015" s="688"/>
      <c r="T3015" s="394"/>
      <c r="BC3015" s="21"/>
    </row>
    <row r="3016" s="695" customFormat="1" customHeight="1" spans="1:55">
      <c r="A3016" s="529"/>
      <c r="B3016" s="773"/>
      <c r="C3016" s="1207"/>
      <c r="D3016" s="409"/>
      <c r="E3016" s="390"/>
      <c r="F3016" s="1215"/>
      <c r="G3016" s="526"/>
      <c r="H3016" s="526"/>
      <c r="I3016" s="1216"/>
      <c r="J3016" s="388"/>
      <c r="K3016" s="774"/>
      <c r="L3016" s="801"/>
      <c r="M3016" s="526"/>
      <c r="N3016" s="526"/>
      <c r="O3016" s="526"/>
      <c r="P3016" s="526"/>
      <c r="Q3016" s="526"/>
      <c r="R3016" s="217"/>
      <c r="S3016" s="688"/>
      <c r="T3016" s="394"/>
      <c r="BC3016" s="21"/>
    </row>
    <row r="3017" s="695" customFormat="1" customHeight="1" spans="1:55">
      <c r="A3017" s="529"/>
      <c r="B3017" s="773"/>
      <c r="C3017" s="1207"/>
      <c r="D3017" s="409"/>
      <c r="E3017" s="390"/>
      <c r="F3017" s="1215"/>
      <c r="G3017" s="526"/>
      <c r="H3017" s="526"/>
      <c r="I3017" s="1216"/>
      <c r="J3017" s="388"/>
      <c r="K3017" s="774"/>
      <c r="L3017" s="801"/>
      <c r="M3017" s="526"/>
      <c r="N3017" s="526"/>
      <c r="O3017" s="526"/>
      <c r="P3017" s="526"/>
      <c r="Q3017" s="526"/>
      <c r="R3017" s="217"/>
      <c r="S3017" s="688"/>
      <c r="T3017" s="394"/>
      <c r="BC3017" s="21"/>
    </row>
    <row r="3018" s="695" customFormat="1" customHeight="1" spans="1:55">
      <c r="A3018" s="529"/>
      <c r="B3018" s="773"/>
      <c r="C3018" s="1207"/>
      <c r="D3018" s="409"/>
      <c r="E3018" s="390"/>
      <c r="F3018" s="1215"/>
      <c r="G3018" s="526"/>
      <c r="H3018" s="526"/>
      <c r="I3018" s="1216"/>
      <c r="J3018" s="388"/>
      <c r="K3018" s="774"/>
      <c r="L3018" s="801"/>
      <c r="M3018" s="526"/>
      <c r="N3018" s="526"/>
      <c r="O3018" s="526"/>
      <c r="P3018" s="526"/>
      <c r="Q3018" s="526"/>
      <c r="R3018" s="217"/>
      <c r="S3018" s="688"/>
      <c r="T3018" s="394"/>
      <c r="BC3018" s="21"/>
    </row>
    <row r="3019" s="695" customFormat="1" customHeight="1" spans="1:55">
      <c r="A3019" s="529"/>
      <c r="B3019" s="773"/>
      <c r="C3019" s="1207"/>
      <c r="D3019" s="409"/>
      <c r="E3019" s="390"/>
      <c r="F3019" s="1215"/>
      <c r="G3019" s="526"/>
      <c r="H3019" s="526"/>
      <c r="I3019" s="1216"/>
      <c r="J3019" s="388"/>
      <c r="K3019" s="774"/>
      <c r="L3019" s="801"/>
      <c r="M3019" s="526"/>
      <c r="N3019" s="526"/>
      <c r="O3019" s="526"/>
      <c r="P3019" s="526"/>
      <c r="Q3019" s="526"/>
      <c r="R3019" s="217"/>
      <c r="S3019" s="688"/>
      <c r="T3019" s="394"/>
      <c r="BC3019" s="21"/>
    </row>
    <row r="3020" s="695" customFormat="1" customHeight="1" spans="1:55">
      <c r="A3020" s="513"/>
      <c r="B3020" s="773"/>
      <c r="C3020" s="1207"/>
      <c r="D3020" s="409"/>
      <c r="E3020" s="390"/>
      <c r="F3020" s="1215"/>
      <c r="G3020" s="526"/>
      <c r="H3020" s="526"/>
      <c r="I3020" s="1216"/>
      <c r="J3020" s="388"/>
      <c r="K3020" s="774"/>
      <c r="L3020" s="801"/>
      <c r="M3020" s="526"/>
      <c r="N3020" s="526"/>
      <c r="O3020" s="526"/>
      <c r="P3020" s="526"/>
      <c r="Q3020" s="526"/>
      <c r="R3020" s="217"/>
      <c r="S3020" s="688"/>
      <c r="T3020" s="394"/>
      <c r="BC3020" s="21"/>
    </row>
    <row r="3021" s="695" customFormat="1" customHeight="1" spans="1:55">
      <c r="A3021" s="513"/>
      <c r="B3021" s="773"/>
      <c r="C3021" s="1207"/>
      <c r="D3021" s="409"/>
      <c r="E3021" s="390"/>
      <c r="F3021" s="1215"/>
      <c r="G3021" s="526"/>
      <c r="H3021" s="526"/>
      <c r="I3021" s="1216"/>
      <c r="J3021" s="388"/>
      <c r="K3021" s="774"/>
      <c r="L3021" s="801"/>
      <c r="M3021" s="526"/>
      <c r="N3021" s="526"/>
      <c r="O3021" s="526"/>
      <c r="P3021" s="526"/>
      <c r="Q3021" s="526"/>
      <c r="R3021" s="217"/>
      <c r="S3021" s="688"/>
      <c r="T3021" s="394"/>
      <c r="BC3021" s="21"/>
    </row>
    <row r="3022" s="695" customFormat="1" customHeight="1" spans="1:55">
      <c r="A3022" s="513"/>
      <c r="B3022" s="773"/>
      <c r="C3022" s="1207"/>
      <c r="D3022" s="409"/>
      <c r="E3022" s="390"/>
      <c r="F3022" s="1215"/>
      <c r="G3022" s="526"/>
      <c r="H3022" s="526"/>
      <c r="I3022" s="1216"/>
      <c r="J3022" s="388"/>
      <c r="K3022" s="774"/>
      <c r="L3022" s="801"/>
      <c r="M3022" s="526"/>
      <c r="N3022" s="526"/>
      <c r="O3022" s="526"/>
      <c r="P3022" s="526"/>
      <c r="Q3022" s="526"/>
      <c r="R3022" s="217"/>
      <c r="S3022" s="688"/>
      <c r="T3022" s="394"/>
      <c r="BC3022" s="21"/>
    </row>
    <row r="3023" s="695" customFormat="1" customHeight="1" spans="1:55">
      <c r="A3023" s="513"/>
      <c r="B3023" s="773"/>
      <c r="C3023" s="1207"/>
      <c r="D3023" s="409"/>
      <c r="E3023" s="390"/>
      <c r="F3023" s="1215"/>
      <c r="G3023" s="526"/>
      <c r="H3023" s="526"/>
      <c r="I3023" s="1216"/>
      <c r="J3023" s="388"/>
      <c r="K3023" s="774"/>
      <c r="L3023" s="801"/>
      <c r="M3023" s="526"/>
      <c r="N3023" s="526"/>
      <c r="O3023" s="526"/>
      <c r="P3023" s="526"/>
      <c r="Q3023" s="526"/>
      <c r="R3023" s="217"/>
      <c r="S3023" s="688"/>
      <c r="T3023" s="394"/>
      <c r="BC3023" s="21"/>
    </row>
    <row r="3024" s="695" customFormat="1" customHeight="1" spans="1:55">
      <c r="A3024" s="513"/>
      <c r="B3024" s="773"/>
      <c r="C3024" s="1207"/>
      <c r="D3024" s="409"/>
      <c r="E3024" s="390"/>
      <c r="F3024" s="1215"/>
      <c r="G3024" s="526"/>
      <c r="H3024" s="526"/>
      <c r="I3024" s="1216"/>
      <c r="J3024" s="388"/>
      <c r="K3024" s="774"/>
      <c r="L3024" s="801"/>
      <c r="M3024" s="526"/>
      <c r="N3024" s="526"/>
      <c r="O3024" s="526"/>
      <c r="P3024" s="526"/>
      <c r="Q3024" s="526"/>
      <c r="R3024" s="217"/>
      <c r="S3024" s="688"/>
      <c r="T3024" s="394"/>
      <c r="BC3024" s="21"/>
    </row>
    <row r="3025" s="695" customFormat="1" customHeight="1" spans="1:55">
      <c r="A3025" s="513"/>
      <c r="B3025" s="773"/>
      <c r="C3025" s="1207"/>
      <c r="D3025" s="409"/>
      <c r="E3025" s="390"/>
      <c r="F3025" s="1215"/>
      <c r="G3025" s="526"/>
      <c r="H3025" s="526"/>
      <c r="I3025" s="1216"/>
      <c r="J3025" s="388"/>
      <c r="K3025" s="774"/>
      <c r="L3025" s="801"/>
      <c r="M3025" s="526"/>
      <c r="N3025" s="526"/>
      <c r="O3025" s="526"/>
      <c r="P3025" s="526"/>
      <c r="Q3025" s="526"/>
      <c r="R3025" s="217"/>
      <c r="S3025" s="688"/>
      <c r="T3025" s="394"/>
      <c r="BC3025" s="21"/>
    </row>
    <row r="3026" s="695" customFormat="1" customHeight="1" spans="1:55">
      <c r="A3026" s="513"/>
      <c r="B3026" s="773"/>
      <c r="C3026" s="1207"/>
      <c r="D3026" s="409"/>
      <c r="E3026" s="390"/>
      <c r="F3026" s="1215"/>
      <c r="G3026" s="526"/>
      <c r="H3026" s="526"/>
      <c r="I3026" s="1216"/>
      <c r="J3026" s="388"/>
      <c r="K3026" s="774"/>
      <c r="L3026" s="801"/>
      <c r="M3026" s="526"/>
      <c r="N3026" s="526"/>
      <c r="O3026" s="526"/>
      <c r="P3026" s="526"/>
      <c r="Q3026" s="526"/>
      <c r="R3026" s="217"/>
      <c r="S3026" s="688"/>
      <c r="T3026" s="394"/>
      <c r="BC3026" s="21"/>
    </row>
    <row r="3027" s="695" customFormat="1" customHeight="1" spans="1:55">
      <c r="A3027" s="513"/>
      <c r="B3027" s="773"/>
      <c r="C3027" s="1207"/>
      <c r="D3027" s="409"/>
      <c r="E3027" s="390"/>
      <c r="F3027" s="1215"/>
      <c r="G3027" s="526"/>
      <c r="H3027" s="526"/>
      <c r="I3027" s="1216"/>
      <c r="J3027" s="388"/>
      <c r="K3027" s="774"/>
      <c r="L3027" s="801"/>
      <c r="M3027" s="526"/>
      <c r="N3027" s="526"/>
      <c r="O3027" s="526"/>
      <c r="P3027" s="526"/>
      <c r="Q3027" s="526"/>
      <c r="R3027" s="217"/>
      <c r="S3027" s="688"/>
      <c r="T3027" s="394"/>
      <c r="BC3027" s="21"/>
    </row>
    <row r="3028" s="695" customFormat="1" customHeight="1" spans="1:55">
      <c r="A3028" s="513"/>
      <c r="B3028" s="773"/>
      <c r="C3028" s="1207"/>
      <c r="D3028" s="409"/>
      <c r="E3028" s="390"/>
      <c r="F3028" s="1215"/>
      <c r="G3028" s="526"/>
      <c r="H3028" s="526"/>
      <c r="I3028" s="1216"/>
      <c r="J3028" s="388"/>
      <c r="K3028" s="774"/>
      <c r="L3028" s="801"/>
      <c r="M3028" s="526"/>
      <c r="N3028" s="526"/>
      <c r="O3028" s="526"/>
      <c r="P3028" s="526"/>
      <c r="Q3028" s="526"/>
      <c r="R3028" s="217"/>
      <c r="S3028" s="688"/>
      <c r="T3028" s="394"/>
      <c r="BC3028" s="21"/>
    </row>
    <row r="3029" s="695" customFormat="1" customHeight="1" spans="1:55">
      <c r="A3029" s="513"/>
      <c r="B3029" s="773"/>
      <c r="C3029" s="1207"/>
      <c r="D3029" s="409"/>
      <c r="E3029" s="390"/>
      <c r="F3029" s="1215"/>
      <c r="G3029" s="526"/>
      <c r="H3029" s="526"/>
      <c r="I3029" s="1216"/>
      <c r="J3029" s="388"/>
      <c r="K3029" s="774"/>
      <c r="L3029" s="801"/>
      <c r="M3029" s="526"/>
      <c r="N3029" s="526"/>
      <c r="O3029" s="526"/>
      <c r="P3029" s="526"/>
      <c r="Q3029" s="526"/>
      <c r="R3029" s="217"/>
      <c r="S3029" s="688"/>
      <c r="T3029" s="394"/>
      <c r="BC3029" s="21"/>
    </row>
    <row r="3030" s="695" customFormat="1" customHeight="1" spans="1:55">
      <c r="A3030" s="513"/>
      <c r="B3030" s="773"/>
      <c r="C3030" s="1207"/>
      <c r="D3030" s="409"/>
      <c r="E3030" s="390"/>
      <c r="F3030" s="1215"/>
      <c r="G3030" s="526"/>
      <c r="H3030" s="526"/>
      <c r="I3030" s="1216"/>
      <c r="J3030" s="388"/>
      <c r="K3030" s="774"/>
      <c r="L3030" s="801"/>
      <c r="M3030" s="526"/>
      <c r="N3030" s="526"/>
      <c r="O3030" s="526"/>
      <c r="P3030" s="526"/>
      <c r="Q3030" s="526"/>
      <c r="R3030" s="217"/>
      <c r="S3030" s="688"/>
      <c r="T3030" s="394"/>
      <c r="BC3030" s="21"/>
    </row>
    <row r="3031" s="695" customFormat="1" customHeight="1" spans="1:55">
      <c r="A3031" s="513"/>
      <c r="B3031" s="773"/>
      <c r="C3031" s="1207"/>
      <c r="D3031" s="409"/>
      <c r="E3031" s="390"/>
      <c r="F3031" s="1215"/>
      <c r="G3031" s="526"/>
      <c r="H3031" s="526"/>
      <c r="I3031" s="1216"/>
      <c r="J3031" s="388"/>
      <c r="K3031" s="774"/>
      <c r="L3031" s="801"/>
      <c r="M3031" s="526"/>
      <c r="N3031" s="526"/>
      <c r="O3031" s="526"/>
      <c r="P3031" s="526"/>
      <c r="Q3031" s="526"/>
      <c r="R3031" s="217"/>
      <c r="S3031" s="688"/>
      <c r="T3031" s="394"/>
      <c r="BC3031" s="21"/>
    </row>
    <row r="3032" s="695" customFormat="1" customHeight="1" spans="1:55">
      <c r="A3032" s="513"/>
      <c r="B3032" s="773"/>
      <c r="C3032" s="1207"/>
      <c r="D3032" s="409"/>
      <c r="E3032" s="390"/>
      <c r="F3032" s="1215"/>
      <c r="G3032" s="526"/>
      <c r="H3032" s="526"/>
      <c r="I3032" s="1216"/>
      <c r="J3032" s="388"/>
      <c r="K3032" s="774"/>
      <c r="L3032" s="801"/>
      <c r="M3032" s="526"/>
      <c r="N3032" s="526"/>
      <c r="O3032" s="526"/>
      <c r="P3032" s="526"/>
      <c r="Q3032" s="526"/>
      <c r="R3032" s="217"/>
      <c r="S3032" s="688"/>
      <c r="T3032" s="394"/>
      <c r="BC3032" s="21"/>
    </row>
    <row r="3033" s="695" customFormat="1" customHeight="1" spans="1:55">
      <c r="A3033" s="513"/>
      <c r="B3033" s="773"/>
      <c r="C3033" s="1207"/>
      <c r="D3033" s="409"/>
      <c r="E3033" s="390"/>
      <c r="F3033" s="1215"/>
      <c r="G3033" s="526"/>
      <c r="H3033" s="526"/>
      <c r="I3033" s="1216"/>
      <c r="J3033" s="388"/>
      <c r="K3033" s="774"/>
      <c r="L3033" s="801"/>
      <c r="M3033" s="526"/>
      <c r="N3033" s="526"/>
      <c r="O3033" s="526"/>
      <c r="P3033" s="526"/>
      <c r="Q3033" s="526"/>
      <c r="R3033" s="217"/>
      <c r="S3033" s="688"/>
      <c r="T3033" s="394"/>
      <c r="BC3033" s="21"/>
    </row>
    <row r="3034" s="695" customFormat="1" customHeight="1" spans="1:55">
      <c r="A3034" s="513"/>
      <c r="B3034" s="773"/>
      <c r="C3034" s="1207"/>
      <c r="D3034" s="409"/>
      <c r="E3034" s="390"/>
      <c r="F3034" s="1215"/>
      <c r="G3034" s="526"/>
      <c r="H3034" s="526"/>
      <c r="I3034" s="1216"/>
      <c r="J3034" s="388"/>
      <c r="K3034" s="774"/>
      <c r="L3034" s="801"/>
      <c r="M3034" s="526"/>
      <c r="N3034" s="526"/>
      <c r="O3034" s="526"/>
      <c r="P3034" s="526"/>
      <c r="Q3034" s="526"/>
      <c r="R3034" s="217"/>
      <c r="S3034" s="688"/>
      <c r="T3034" s="394"/>
      <c r="BC3034" s="21"/>
    </row>
    <row r="3035" s="695" customFormat="1" customHeight="1" spans="1:55">
      <c r="A3035" s="513"/>
      <c r="B3035" s="773"/>
      <c r="C3035" s="1207"/>
      <c r="D3035" s="409"/>
      <c r="E3035" s="390"/>
      <c r="F3035" s="1215"/>
      <c r="G3035" s="526"/>
      <c r="H3035" s="526"/>
      <c r="I3035" s="1216"/>
      <c r="J3035" s="388"/>
      <c r="K3035" s="774"/>
      <c r="L3035" s="801"/>
      <c r="M3035" s="526"/>
      <c r="N3035" s="526"/>
      <c r="O3035" s="526"/>
      <c r="P3035" s="526"/>
      <c r="Q3035" s="526"/>
      <c r="R3035" s="217"/>
      <c r="S3035" s="688"/>
      <c r="T3035" s="394"/>
      <c r="BC3035" s="21"/>
    </row>
    <row r="3036" s="695" customFormat="1" customHeight="1" spans="1:55">
      <c r="A3036" s="513"/>
      <c r="B3036" s="773"/>
      <c r="C3036" s="1207"/>
      <c r="D3036" s="409"/>
      <c r="E3036" s="390"/>
      <c r="F3036" s="1215"/>
      <c r="G3036" s="526"/>
      <c r="H3036" s="526"/>
      <c r="I3036" s="1216"/>
      <c r="J3036" s="388"/>
      <c r="K3036" s="774"/>
      <c r="L3036" s="801"/>
      <c r="M3036" s="526"/>
      <c r="N3036" s="526"/>
      <c r="O3036" s="526"/>
      <c r="P3036" s="526"/>
      <c r="Q3036" s="526"/>
      <c r="R3036" s="217"/>
      <c r="S3036" s="688"/>
      <c r="T3036" s="394"/>
      <c r="BC3036" s="21"/>
    </row>
    <row r="3037" s="695" customFormat="1" customHeight="1" spans="1:55">
      <c r="A3037" s="513"/>
      <c r="B3037" s="773"/>
      <c r="C3037" s="1207"/>
      <c r="D3037" s="409"/>
      <c r="E3037" s="390"/>
      <c r="F3037" s="1215"/>
      <c r="G3037" s="526"/>
      <c r="H3037" s="526"/>
      <c r="I3037" s="1216"/>
      <c r="J3037" s="388"/>
      <c r="K3037" s="774"/>
      <c r="L3037" s="801"/>
      <c r="M3037" s="526"/>
      <c r="N3037" s="526"/>
      <c r="O3037" s="526"/>
      <c r="P3037" s="526"/>
      <c r="Q3037" s="526"/>
      <c r="R3037" s="217"/>
      <c r="S3037" s="688"/>
      <c r="T3037" s="394"/>
      <c r="BC3037" s="21"/>
    </row>
    <row r="3038" s="695" customFormat="1" customHeight="1" spans="1:55">
      <c r="A3038" s="513"/>
      <c r="B3038" s="773"/>
      <c r="C3038" s="1207"/>
      <c r="D3038" s="409"/>
      <c r="E3038" s="390"/>
      <c r="F3038" s="1215"/>
      <c r="G3038" s="526"/>
      <c r="H3038" s="526"/>
      <c r="I3038" s="1216"/>
      <c r="J3038" s="388"/>
      <c r="K3038" s="774"/>
      <c r="L3038" s="801"/>
      <c r="M3038" s="526"/>
      <c r="N3038" s="526"/>
      <c r="O3038" s="526"/>
      <c r="P3038" s="526"/>
      <c r="Q3038" s="526"/>
      <c r="R3038" s="217"/>
      <c r="S3038" s="688"/>
      <c r="T3038" s="394"/>
      <c r="BC3038" s="21"/>
    </row>
    <row r="3039" s="695" customFormat="1" customHeight="1" spans="1:55">
      <c r="A3039" s="513"/>
      <c r="B3039" s="773"/>
      <c r="C3039" s="1207"/>
      <c r="D3039" s="409"/>
      <c r="E3039" s="390"/>
      <c r="F3039" s="1215"/>
      <c r="G3039" s="526"/>
      <c r="H3039" s="526"/>
      <c r="I3039" s="1216"/>
      <c r="J3039" s="388"/>
      <c r="K3039" s="774"/>
      <c r="L3039" s="801"/>
      <c r="M3039" s="526"/>
      <c r="N3039" s="526"/>
      <c r="O3039" s="526"/>
      <c r="P3039" s="526"/>
      <c r="Q3039" s="526"/>
      <c r="R3039" s="217"/>
      <c r="S3039" s="688"/>
      <c r="T3039" s="394"/>
      <c r="BC3039" s="21"/>
    </row>
    <row r="3040" s="695" customFormat="1" customHeight="1" spans="1:55">
      <c r="A3040" s="529"/>
      <c r="B3040" s="773"/>
      <c r="C3040" s="1207"/>
      <c r="D3040" s="409"/>
      <c r="E3040" s="390"/>
      <c r="F3040" s="1215"/>
      <c r="G3040" s="526"/>
      <c r="H3040" s="526"/>
      <c r="I3040" s="1216"/>
      <c r="J3040" s="388"/>
      <c r="K3040" s="774"/>
      <c r="L3040" s="801"/>
      <c r="M3040" s="526"/>
      <c r="N3040" s="526"/>
      <c r="O3040" s="526"/>
      <c r="P3040" s="526"/>
      <c r="Q3040" s="526"/>
      <c r="R3040" s="217"/>
      <c r="S3040" s="688"/>
      <c r="T3040" s="394"/>
      <c r="BC3040" s="21"/>
    </row>
    <row r="3041" s="695" customFormat="1" customHeight="1" spans="1:59">
      <c r="A3041" s="529"/>
      <c r="B3041" s="773"/>
      <c r="C3041" s="1207"/>
      <c r="D3041" s="409"/>
      <c r="E3041" s="390"/>
      <c r="F3041" s="1215"/>
      <c r="G3041" s="526"/>
      <c r="H3041" s="526"/>
      <c r="I3041" s="1216"/>
      <c r="J3041" s="388"/>
      <c r="K3041" s="774"/>
      <c r="L3041" s="801"/>
      <c r="M3041" s="526"/>
      <c r="N3041" s="526"/>
      <c r="O3041" s="526"/>
      <c r="P3041" s="526"/>
      <c r="Q3041" s="526"/>
      <c r="R3041" s="217"/>
      <c r="S3041" s="688"/>
      <c r="T3041" s="394"/>
      <c r="BC3041" s="21"/>
    </row>
    <row r="3042" s="695" customFormat="1" customHeight="1" spans="1:59">
      <c r="A3042" s="529"/>
      <c r="B3042" s="773"/>
      <c r="C3042" s="1207"/>
      <c r="D3042" s="409"/>
      <c r="E3042" s="390"/>
      <c r="F3042" s="1215"/>
      <c r="G3042" s="526"/>
      <c r="H3042" s="526"/>
      <c r="I3042" s="1216"/>
      <c r="J3042" s="388"/>
      <c r="K3042" s="774"/>
      <c r="L3042" s="801"/>
      <c r="M3042" s="526"/>
      <c r="N3042" s="526"/>
      <c r="O3042" s="526"/>
      <c r="P3042" s="526"/>
      <c r="Q3042" s="526"/>
      <c r="R3042" s="217"/>
      <c r="S3042" s="688"/>
      <c r="T3042" s="394"/>
      <c r="BC3042" s="21"/>
    </row>
    <row r="3043" s="695" customFormat="1" customHeight="1" spans="1:59">
      <c r="A3043" s="529"/>
      <c r="B3043" s="773"/>
      <c r="C3043" s="1207"/>
      <c r="D3043" s="409"/>
      <c r="E3043" s="390"/>
      <c r="F3043" s="1215"/>
      <c r="G3043" s="526"/>
      <c r="H3043" s="526"/>
      <c r="I3043" s="1216"/>
      <c r="J3043" s="388"/>
      <c r="K3043" s="774"/>
      <c r="L3043" s="801"/>
      <c r="M3043" s="526"/>
      <c r="N3043" s="526"/>
      <c r="O3043" s="526"/>
      <c r="P3043" s="526"/>
      <c r="Q3043" s="526"/>
      <c r="R3043" s="217"/>
      <c r="S3043" s="688"/>
      <c r="T3043" s="394"/>
      <c r="BC3043" s="21"/>
    </row>
    <row r="3044" s="695" customFormat="1" customHeight="1" spans="1:59">
      <c r="A3044" s="529"/>
      <c r="B3044" s="773"/>
      <c r="C3044" s="1207"/>
      <c r="D3044" s="409"/>
      <c r="E3044" s="390"/>
      <c r="F3044" s="1215"/>
      <c r="G3044" s="526"/>
      <c r="H3044" s="526"/>
      <c r="I3044" s="1216"/>
      <c r="J3044" s="388"/>
      <c r="K3044" s="774"/>
      <c r="L3044" s="801"/>
      <c r="M3044" s="526"/>
      <c r="N3044" s="526"/>
      <c r="O3044" s="526"/>
      <c r="P3044" s="526"/>
      <c r="Q3044" s="526"/>
      <c r="R3044" s="217"/>
      <c r="S3044" s="688"/>
      <c r="T3044" s="394"/>
      <c r="BC3044" s="21"/>
    </row>
    <row r="3045" s="695" customFormat="1" customHeight="1" spans="1:59">
      <c r="A3045" s="529"/>
      <c r="B3045" s="773"/>
      <c r="C3045" s="1207"/>
      <c r="D3045" s="409"/>
      <c r="E3045" s="390"/>
      <c r="F3045" s="1215"/>
      <c r="G3045" s="526"/>
      <c r="H3045" s="526"/>
      <c r="I3045" s="1216"/>
      <c r="J3045" s="388"/>
      <c r="K3045" s="774"/>
      <c r="L3045" s="801"/>
      <c r="M3045" s="526"/>
      <c r="N3045" s="526"/>
      <c r="O3045" s="526"/>
      <c r="P3045" s="526"/>
      <c r="Q3045" s="526"/>
      <c r="R3045" s="217"/>
      <c r="S3045" s="688"/>
      <c r="T3045" s="394"/>
      <c r="BC3045" s="21"/>
    </row>
    <row r="3046" s="695" customFormat="1" customHeight="1" spans="1:59">
      <c r="A3046" s="529"/>
      <c r="B3046" s="773"/>
      <c r="C3046" s="1207"/>
      <c r="D3046" s="409"/>
      <c r="E3046" s="390"/>
      <c r="F3046" s="1215"/>
      <c r="G3046" s="526"/>
      <c r="H3046" s="526"/>
      <c r="I3046" s="1216"/>
      <c r="J3046" s="388"/>
      <c r="K3046" s="774"/>
      <c r="L3046" s="801"/>
      <c r="M3046" s="526"/>
      <c r="N3046" s="526"/>
      <c r="O3046" s="526"/>
      <c r="P3046" s="526"/>
      <c r="Q3046" s="526"/>
      <c r="R3046" s="217"/>
      <c r="S3046" s="688"/>
      <c r="T3046" s="394"/>
      <c r="BC3046" s="21"/>
    </row>
    <row r="3047" s="695" customFormat="1" customHeight="1" spans="1:59">
      <c r="A3047" s="529"/>
      <c r="B3047" s="773"/>
      <c r="C3047" s="1207"/>
      <c r="D3047" s="409"/>
      <c r="E3047" s="390"/>
      <c r="F3047" s="1215"/>
      <c r="G3047" s="526"/>
      <c r="H3047" s="526"/>
      <c r="I3047" s="1216"/>
      <c r="J3047" s="388"/>
      <c r="K3047" s="774"/>
      <c r="L3047" s="801"/>
      <c r="M3047" s="526"/>
      <c r="N3047" s="526"/>
      <c r="O3047" s="526"/>
      <c r="P3047" s="526"/>
      <c r="Q3047" s="526"/>
      <c r="R3047" s="217"/>
      <c r="S3047" s="688"/>
      <c r="T3047" s="394"/>
      <c r="BC3047" s="21"/>
    </row>
    <row r="3048" s="695" customFormat="1" customHeight="1" spans="1:59">
      <c r="A3048" s="529"/>
      <c r="B3048" s="773"/>
      <c r="C3048" s="1207"/>
      <c r="D3048" s="409"/>
      <c r="E3048" s="390"/>
      <c r="F3048" s="1215"/>
      <c r="G3048" s="526"/>
      <c r="H3048" s="526"/>
      <c r="I3048" s="1216"/>
      <c r="J3048" s="388"/>
      <c r="K3048" s="774"/>
      <c r="L3048" s="801"/>
      <c r="M3048" s="526"/>
      <c r="N3048" s="526"/>
      <c r="O3048" s="526"/>
      <c r="P3048" s="526"/>
      <c r="Q3048" s="526"/>
      <c r="R3048" s="217"/>
      <c r="S3048" s="688"/>
      <c r="T3048" s="394"/>
      <c r="BC3048" s="21"/>
    </row>
    <row r="3049" s="695" customFormat="1" customHeight="1" spans="1:59">
      <c r="A3049" s="529"/>
      <c r="B3049" s="773"/>
      <c r="C3049" s="1207"/>
      <c r="D3049" s="495"/>
      <c r="E3049" s="390"/>
      <c r="F3049" s="1215"/>
      <c r="G3049" s="526"/>
      <c r="H3049" s="526"/>
      <c r="I3049" s="1216"/>
      <c r="J3049" s="388"/>
      <c r="K3049" s="774"/>
      <c r="L3049" s="801"/>
      <c r="M3049" s="526"/>
      <c r="N3049" s="526"/>
      <c r="O3049" s="526"/>
      <c r="P3049" s="526"/>
      <c r="Q3049" s="526"/>
      <c r="R3049" s="217"/>
      <c r="S3049" s="688"/>
      <c r="T3049" s="394"/>
      <c r="BC3049" s="21"/>
      <c r="BD3049" s="695"/>
      <c r="BE3049" s="1124"/>
      <c r="BF3049" s="1124"/>
      <c r="BG3049" s="1124"/>
    </row>
    <row r="3050" s="1124" customFormat="1" customHeight="1" spans="1:59">
      <c r="A3050" s="513"/>
      <c r="B3050" s="773"/>
      <c r="C3050" s="1236"/>
      <c r="D3050" s="409"/>
      <c r="E3050" s="390"/>
      <c r="F3050" s="1157"/>
      <c r="G3050" s="388"/>
      <c r="H3050" s="526"/>
      <c r="I3050" s="1216"/>
      <c r="J3050" s="388"/>
      <c r="K3050" s="774"/>
      <c r="L3050" s="801"/>
      <c r="M3050" s="526"/>
      <c r="N3050" s="526"/>
      <c r="O3050" s="526"/>
      <c r="P3050" s="526"/>
      <c r="Q3050" s="526"/>
      <c r="R3050" s="217"/>
      <c r="S3050" s="688"/>
      <c r="T3050" s="394"/>
      <c r="BC3050" s="21"/>
      <c r="BD3050" s="695"/>
    </row>
    <row r="3051" s="1124" customFormat="1" customHeight="1" spans="1:59">
      <c r="A3051" s="513"/>
      <c r="B3051" s="773"/>
      <c r="C3051" s="1207"/>
      <c r="D3051" s="409"/>
      <c r="E3051" s="390"/>
      <c r="F3051" s="1157"/>
      <c r="G3051" s="388"/>
      <c r="H3051" s="526"/>
      <c r="I3051" s="1216"/>
      <c r="J3051" s="388"/>
      <c r="K3051" s="774"/>
      <c r="L3051" s="801"/>
      <c r="M3051" s="526"/>
      <c r="N3051" s="526"/>
      <c r="O3051" s="526"/>
      <c r="P3051" s="526"/>
      <c r="Q3051" s="526"/>
      <c r="R3051" s="217"/>
      <c r="S3051" s="688"/>
      <c r="T3051" s="394"/>
      <c r="BC3051" s="21"/>
      <c r="BD3051" s="695"/>
    </row>
    <row r="3052" s="1124" customFormat="1" customHeight="1" spans="1:59">
      <c r="A3052" s="513"/>
      <c r="B3052" s="773"/>
      <c r="C3052" s="1207"/>
      <c r="D3052" s="409"/>
      <c r="E3052" s="390"/>
      <c r="F3052" s="1157"/>
      <c r="G3052" s="388"/>
      <c r="H3052" s="526"/>
      <c r="I3052" s="1216"/>
      <c r="J3052" s="388"/>
      <c r="K3052" s="774"/>
      <c r="L3052" s="801"/>
      <c r="M3052" s="526"/>
      <c r="N3052" s="526"/>
      <c r="O3052" s="526"/>
      <c r="P3052" s="526"/>
      <c r="Q3052" s="526"/>
      <c r="R3052" s="217"/>
      <c r="S3052" s="688"/>
      <c r="T3052" s="394"/>
      <c r="BC3052" s="21"/>
      <c r="BD3052" s="695"/>
    </row>
    <row r="3053" s="1124" customFormat="1" customHeight="1" spans="1:59">
      <c r="A3053" s="513"/>
      <c r="B3053" s="773"/>
      <c r="C3053" s="1207"/>
      <c r="D3053" s="409"/>
      <c r="E3053" s="390"/>
      <c r="F3053" s="1157"/>
      <c r="G3053" s="388"/>
      <c r="H3053" s="526"/>
      <c r="I3053" s="1216"/>
      <c r="J3053" s="388"/>
      <c r="K3053" s="774"/>
      <c r="L3053" s="801"/>
      <c r="M3053" s="526"/>
      <c r="N3053" s="526"/>
      <c r="O3053" s="526"/>
      <c r="P3053" s="526"/>
      <c r="Q3053" s="526"/>
      <c r="R3053" s="217"/>
      <c r="S3053" s="688"/>
      <c r="T3053" s="394"/>
      <c r="BC3053" s="21"/>
      <c r="BD3053" s="695"/>
    </row>
    <row r="3054" s="1124" customFormat="1" customHeight="1" spans="1:59">
      <c r="A3054" s="513"/>
      <c r="B3054" s="773"/>
      <c r="C3054" s="1207"/>
      <c r="D3054" s="409"/>
      <c r="E3054" s="390"/>
      <c r="F3054" s="1157"/>
      <c r="G3054" s="388"/>
      <c r="H3054" s="526"/>
      <c r="I3054" s="1216"/>
      <c r="J3054" s="388"/>
      <c r="K3054" s="774"/>
      <c r="L3054" s="801"/>
      <c r="M3054" s="526"/>
      <c r="N3054" s="526"/>
      <c r="O3054" s="526"/>
      <c r="P3054" s="526"/>
      <c r="Q3054" s="526"/>
      <c r="R3054" s="217"/>
      <c r="S3054" s="688"/>
      <c r="T3054" s="394"/>
      <c r="BC3054" s="21"/>
      <c r="BD3054" s="695"/>
    </row>
    <row r="3055" s="1124" customFormat="1" customHeight="1" spans="1:59">
      <c r="A3055" s="513"/>
      <c r="B3055" s="773"/>
      <c r="C3055" s="1207"/>
      <c r="D3055" s="409"/>
      <c r="E3055" s="390"/>
      <c r="F3055" s="1157"/>
      <c r="G3055" s="388"/>
      <c r="H3055" s="526"/>
      <c r="I3055" s="1216"/>
      <c r="J3055" s="388"/>
      <c r="K3055" s="774"/>
      <c r="L3055" s="801"/>
      <c r="M3055" s="526"/>
      <c r="N3055" s="526"/>
      <c r="O3055" s="526"/>
      <c r="P3055" s="526"/>
      <c r="Q3055" s="526"/>
      <c r="R3055" s="217"/>
      <c r="S3055" s="688"/>
      <c r="T3055" s="394"/>
      <c r="BC3055" s="21"/>
      <c r="BD3055" s="695"/>
    </row>
    <row r="3056" s="1124" customFormat="1" customHeight="1" spans="1:59">
      <c r="A3056" s="513"/>
      <c r="B3056" s="773"/>
      <c r="C3056" s="1207"/>
      <c r="D3056" s="409"/>
      <c r="E3056" s="390"/>
      <c r="F3056" s="1157"/>
      <c r="G3056" s="388"/>
      <c r="H3056" s="526"/>
      <c r="I3056" s="1216"/>
      <c r="J3056" s="388"/>
      <c r="K3056" s="774"/>
      <c r="L3056" s="801"/>
      <c r="M3056" s="526"/>
      <c r="N3056" s="526"/>
      <c r="O3056" s="526"/>
      <c r="P3056" s="526"/>
      <c r="Q3056" s="526"/>
      <c r="R3056" s="217"/>
      <c r="S3056" s="688"/>
      <c r="T3056" s="394"/>
      <c r="BC3056" s="21"/>
      <c r="BD3056" s="695"/>
    </row>
    <row r="3057" s="1124" customFormat="1" customHeight="1" spans="1:56">
      <c r="A3057" s="513"/>
      <c r="B3057" s="773"/>
      <c r="C3057" s="1207"/>
      <c r="D3057" s="409"/>
      <c r="E3057" s="390"/>
      <c r="F3057" s="1157"/>
      <c r="G3057" s="388"/>
      <c r="H3057" s="526"/>
      <c r="I3057" s="1216"/>
      <c r="J3057" s="388"/>
      <c r="K3057" s="774"/>
      <c r="L3057" s="801"/>
      <c r="M3057" s="526"/>
      <c r="N3057" s="526"/>
      <c r="O3057" s="526"/>
      <c r="P3057" s="526"/>
      <c r="Q3057" s="526"/>
      <c r="R3057" s="217"/>
      <c r="S3057" s="688"/>
      <c r="T3057" s="394"/>
      <c r="BC3057" s="21"/>
      <c r="BD3057" s="695"/>
    </row>
    <row r="3058" s="1124" customFormat="1" customHeight="1" spans="1:56">
      <c r="A3058" s="513"/>
      <c r="B3058" s="773"/>
      <c r="C3058" s="1207"/>
      <c r="D3058" s="409"/>
      <c r="E3058" s="390"/>
      <c r="F3058" s="1157"/>
      <c r="G3058" s="388"/>
      <c r="H3058" s="526"/>
      <c r="I3058" s="1216"/>
      <c r="J3058" s="388"/>
      <c r="K3058" s="774"/>
      <c r="L3058" s="801"/>
      <c r="M3058" s="526"/>
      <c r="N3058" s="526"/>
      <c r="O3058" s="526"/>
      <c r="P3058" s="526"/>
      <c r="Q3058" s="526"/>
      <c r="R3058" s="217"/>
      <c r="S3058" s="688"/>
      <c r="T3058" s="394"/>
      <c r="BC3058" s="21"/>
      <c r="BD3058" s="695"/>
    </row>
    <row r="3059" s="1124" customFormat="1" customHeight="1" spans="1:56">
      <c r="A3059" s="513"/>
      <c r="B3059" s="773"/>
      <c r="C3059" s="1207"/>
      <c r="D3059" s="409"/>
      <c r="E3059" s="390"/>
      <c r="F3059" s="1157"/>
      <c r="G3059" s="388"/>
      <c r="H3059" s="526"/>
      <c r="I3059" s="1216"/>
      <c r="J3059" s="388"/>
      <c r="K3059" s="774"/>
      <c r="L3059" s="801"/>
      <c r="M3059" s="526"/>
      <c r="N3059" s="526"/>
      <c r="O3059" s="526"/>
      <c r="P3059" s="526"/>
      <c r="Q3059" s="526"/>
      <c r="R3059" s="217"/>
      <c r="S3059" s="688"/>
      <c r="T3059" s="394"/>
      <c r="BC3059" s="21"/>
      <c r="BD3059" s="695"/>
    </row>
    <row r="3060" s="1124" customFormat="1" customHeight="1" spans="1:56">
      <c r="A3060" s="513"/>
      <c r="B3060" s="773"/>
      <c r="C3060" s="1207"/>
      <c r="D3060" s="409"/>
      <c r="E3060" s="390"/>
      <c r="F3060" s="1157"/>
      <c r="G3060" s="388"/>
      <c r="H3060" s="526"/>
      <c r="I3060" s="1216"/>
      <c r="J3060" s="388"/>
      <c r="K3060" s="774"/>
      <c r="L3060" s="801"/>
      <c r="M3060" s="526"/>
      <c r="N3060" s="526"/>
      <c r="O3060" s="526"/>
      <c r="P3060" s="526"/>
      <c r="Q3060" s="526"/>
      <c r="R3060" s="217"/>
      <c r="S3060" s="688"/>
      <c r="T3060" s="394"/>
      <c r="BC3060" s="21"/>
      <c r="BD3060" s="695"/>
    </row>
    <row r="3061" s="1124" customFormat="1" customHeight="1" spans="1:56">
      <c r="A3061" s="513"/>
      <c r="B3061" s="773"/>
      <c r="C3061" s="1207"/>
      <c r="D3061" s="409"/>
      <c r="E3061" s="390"/>
      <c r="F3061" s="1157"/>
      <c r="G3061" s="388"/>
      <c r="H3061" s="526"/>
      <c r="I3061" s="1216"/>
      <c r="J3061" s="388"/>
      <c r="K3061" s="774"/>
      <c r="L3061" s="801"/>
      <c r="M3061" s="526"/>
      <c r="N3061" s="526"/>
      <c r="O3061" s="526"/>
      <c r="P3061" s="526"/>
      <c r="Q3061" s="526"/>
      <c r="R3061" s="217"/>
      <c r="S3061" s="688"/>
      <c r="T3061" s="394"/>
      <c r="BC3061" s="21"/>
      <c r="BD3061" s="695"/>
    </row>
    <row r="3062" s="1124" customFormat="1" customHeight="1" spans="1:56">
      <c r="A3062" s="513"/>
      <c r="B3062" s="773"/>
      <c r="C3062" s="1207"/>
      <c r="D3062" s="409"/>
      <c r="E3062" s="390"/>
      <c r="F3062" s="1157"/>
      <c r="G3062" s="388"/>
      <c r="H3062" s="526"/>
      <c r="I3062" s="1216"/>
      <c r="J3062" s="388"/>
      <c r="K3062" s="774"/>
      <c r="L3062" s="801"/>
      <c r="M3062" s="526"/>
      <c r="N3062" s="526"/>
      <c r="O3062" s="526"/>
      <c r="P3062" s="526"/>
      <c r="Q3062" s="526"/>
      <c r="R3062" s="217"/>
      <c r="S3062" s="688"/>
      <c r="T3062" s="394"/>
      <c r="BC3062" s="21"/>
      <c r="BD3062" s="695"/>
    </row>
    <row r="3063" s="1124" customFormat="1" customHeight="1" spans="1:56">
      <c r="A3063" s="513"/>
      <c r="B3063" s="773"/>
      <c r="C3063" s="1207"/>
      <c r="D3063" s="409"/>
      <c r="E3063" s="390"/>
      <c r="F3063" s="1157"/>
      <c r="G3063" s="388"/>
      <c r="H3063" s="526"/>
      <c r="I3063" s="1216"/>
      <c r="J3063" s="388"/>
      <c r="K3063" s="774"/>
      <c r="L3063" s="801"/>
      <c r="M3063" s="526"/>
      <c r="N3063" s="526"/>
      <c r="O3063" s="526"/>
      <c r="P3063" s="526"/>
      <c r="Q3063" s="526"/>
      <c r="R3063" s="217"/>
      <c r="S3063" s="688"/>
      <c r="T3063" s="394"/>
      <c r="BC3063" s="21"/>
      <c r="BD3063" s="695"/>
    </row>
    <row r="3064" s="1124" customFormat="1" customHeight="1" spans="1:56">
      <c r="A3064" s="513"/>
      <c r="B3064" s="773"/>
      <c r="C3064" s="1207"/>
      <c r="D3064" s="409"/>
      <c r="E3064" s="390"/>
      <c r="F3064" s="1157"/>
      <c r="G3064" s="388"/>
      <c r="H3064" s="526"/>
      <c r="I3064" s="1216"/>
      <c r="J3064" s="388"/>
      <c r="K3064" s="774"/>
      <c r="L3064" s="801"/>
      <c r="M3064" s="526"/>
      <c r="N3064" s="526"/>
      <c r="O3064" s="526"/>
      <c r="P3064" s="526"/>
      <c r="Q3064" s="526"/>
      <c r="R3064" s="217"/>
      <c r="S3064" s="688"/>
      <c r="T3064" s="394"/>
      <c r="BC3064" s="21"/>
      <c r="BD3064" s="695"/>
    </row>
    <row r="3065" s="1124" customFormat="1" customHeight="1" spans="1:56">
      <c r="A3065" s="513"/>
      <c r="B3065" s="773"/>
      <c r="C3065" s="1207"/>
      <c r="D3065" s="409"/>
      <c r="E3065" s="390"/>
      <c r="F3065" s="1157"/>
      <c r="G3065" s="388"/>
      <c r="H3065" s="526"/>
      <c r="I3065" s="1216"/>
      <c r="J3065" s="388"/>
      <c r="K3065" s="774"/>
      <c r="L3065" s="801"/>
      <c r="M3065" s="526"/>
      <c r="N3065" s="526"/>
      <c r="O3065" s="526"/>
      <c r="P3065" s="526"/>
      <c r="Q3065" s="526"/>
      <c r="R3065" s="217"/>
      <c r="S3065" s="688"/>
      <c r="T3065" s="394"/>
      <c r="BC3065" s="21"/>
      <c r="BD3065" s="695"/>
    </row>
    <row r="3066" s="1124" customFormat="1" customHeight="1" spans="1:56">
      <c r="A3066" s="513"/>
      <c r="B3066" s="773"/>
      <c r="C3066" s="1207"/>
      <c r="D3066" s="409"/>
      <c r="E3066" s="390"/>
      <c r="F3066" s="1157"/>
      <c r="G3066" s="388"/>
      <c r="H3066" s="526"/>
      <c r="I3066" s="1216"/>
      <c r="J3066" s="388"/>
      <c r="K3066" s="774"/>
      <c r="L3066" s="801"/>
      <c r="M3066" s="526"/>
      <c r="N3066" s="526"/>
      <c r="O3066" s="526"/>
      <c r="P3066" s="526"/>
      <c r="Q3066" s="526"/>
      <c r="R3066" s="217"/>
      <c r="S3066" s="688"/>
      <c r="T3066" s="394"/>
      <c r="BC3066" s="21"/>
      <c r="BD3066" s="695"/>
    </row>
    <row r="3067" s="1124" customFormat="1" customHeight="1" spans="1:56">
      <c r="A3067" s="513"/>
      <c r="B3067" s="773"/>
      <c r="C3067" s="1207"/>
      <c r="D3067" s="409"/>
      <c r="E3067" s="390"/>
      <c r="F3067" s="1157"/>
      <c r="G3067" s="388"/>
      <c r="H3067" s="526"/>
      <c r="I3067" s="1216"/>
      <c r="J3067" s="388"/>
      <c r="K3067" s="774"/>
      <c r="L3067" s="801"/>
      <c r="M3067" s="526"/>
      <c r="N3067" s="526"/>
      <c r="O3067" s="526"/>
      <c r="P3067" s="526"/>
      <c r="Q3067" s="526"/>
      <c r="R3067" s="217"/>
      <c r="S3067" s="688"/>
      <c r="T3067" s="394"/>
      <c r="BC3067" s="21"/>
      <c r="BD3067" s="695"/>
    </row>
    <row r="3068" s="1124" customFormat="1" customHeight="1" spans="1:56">
      <c r="A3068" s="513"/>
      <c r="B3068" s="773"/>
      <c r="C3068" s="1207"/>
      <c r="D3068" s="409"/>
      <c r="E3068" s="390"/>
      <c r="F3068" s="1157"/>
      <c r="G3068" s="388"/>
      <c r="H3068" s="526"/>
      <c r="I3068" s="1216"/>
      <c r="J3068" s="388"/>
      <c r="K3068" s="774"/>
      <c r="L3068" s="801"/>
      <c r="M3068" s="526"/>
      <c r="N3068" s="526"/>
      <c r="O3068" s="526"/>
      <c r="P3068" s="526"/>
      <c r="Q3068" s="526"/>
      <c r="R3068" s="217"/>
      <c r="S3068" s="688"/>
      <c r="T3068" s="394"/>
      <c r="BC3068" s="21"/>
      <c r="BD3068" s="695"/>
    </row>
    <row r="3069" s="1124" customFormat="1" customHeight="1" spans="1:56">
      <c r="A3069" s="513"/>
      <c r="B3069" s="773"/>
      <c r="C3069" s="1207"/>
      <c r="D3069" s="409"/>
      <c r="E3069" s="390"/>
      <c r="F3069" s="1157"/>
      <c r="G3069" s="388"/>
      <c r="H3069" s="526"/>
      <c r="I3069" s="1216"/>
      <c r="J3069" s="388"/>
      <c r="K3069" s="774"/>
      <c r="L3069" s="801"/>
      <c r="M3069" s="526"/>
      <c r="N3069" s="526"/>
      <c r="O3069" s="526"/>
      <c r="P3069" s="526"/>
      <c r="Q3069" s="526"/>
      <c r="R3069" s="217"/>
      <c r="S3069" s="688"/>
      <c r="T3069" s="394"/>
      <c r="BC3069" s="21"/>
      <c r="BD3069" s="695"/>
    </row>
    <row r="3070" s="1124" customFormat="1" customHeight="1" spans="1:56">
      <c r="A3070" s="513"/>
      <c r="B3070" s="773"/>
      <c r="C3070" s="1207"/>
      <c r="D3070" s="409"/>
      <c r="E3070" s="390"/>
      <c r="F3070" s="1157"/>
      <c r="G3070" s="388"/>
      <c r="H3070" s="526"/>
      <c r="I3070" s="1216"/>
      <c r="J3070" s="388"/>
      <c r="K3070" s="774"/>
      <c r="L3070" s="801"/>
      <c r="M3070" s="526"/>
      <c r="N3070" s="526"/>
      <c r="O3070" s="526"/>
      <c r="P3070" s="526"/>
      <c r="Q3070" s="526"/>
      <c r="R3070" s="217"/>
      <c r="S3070" s="688"/>
      <c r="T3070" s="394"/>
      <c r="BC3070" s="21"/>
      <c r="BD3070" s="695"/>
    </row>
    <row r="3071" s="1124" customFormat="1" customHeight="1" spans="1:56">
      <c r="A3071" s="513"/>
      <c r="B3071" s="773"/>
      <c r="C3071" s="1207"/>
      <c r="D3071" s="409"/>
      <c r="E3071" s="390"/>
      <c r="F3071" s="1157"/>
      <c r="G3071" s="388"/>
      <c r="H3071" s="526"/>
      <c r="I3071" s="1216"/>
      <c r="J3071" s="388"/>
      <c r="K3071" s="774"/>
      <c r="L3071" s="801"/>
      <c r="M3071" s="526"/>
      <c r="N3071" s="526"/>
      <c r="O3071" s="526"/>
      <c r="P3071" s="526"/>
      <c r="Q3071" s="526"/>
      <c r="R3071" s="217"/>
      <c r="S3071" s="688"/>
      <c r="T3071" s="394"/>
      <c r="BC3071" s="21"/>
      <c r="BD3071" s="695"/>
    </row>
    <row r="3072" s="1124" customFormat="1" customHeight="1" spans="1:56">
      <c r="A3072" s="513"/>
      <c r="B3072" s="773"/>
      <c r="C3072" s="1207"/>
      <c r="D3072" s="409"/>
      <c r="E3072" s="390"/>
      <c r="F3072" s="1157"/>
      <c r="G3072" s="388"/>
      <c r="H3072" s="526"/>
      <c r="I3072" s="1216"/>
      <c r="J3072" s="388"/>
      <c r="K3072" s="774"/>
      <c r="L3072" s="801"/>
      <c r="M3072" s="526"/>
      <c r="N3072" s="526"/>
      <c r="O3072" s="526"/>
      <c r="P3072" s="526"/>
      <c r="Q3072" s="526"/>
      <c r="R3072" s="217"/>
      <c r="S3072" s="688"/>
      <c r="T3072" s="394"/>
      <c r="BC3072" s="21"/>
      <c r="BD3072" s="695"/>
    </row>
    <row r="3073" s="1124" customFormat="1" customHeight="1" spans="1:56">
      <c r="A3073" s="513"/>
      <c r="B3073" s="773"/>
      <c r="C3073" s="1207"/>
      <c r="D3073" s="409"/>
      <c r="E3073" s="390"/>
      <c r="F3073" s="1157"/>
      <c r="G3073" s="388"/>
      <c r="H3073" s="526"/>
      <c r="I3073" s="1216"/>
      <c r="J3073" s="388"/>
      <c r="K3073" s="774"/>
      <c r="L3073" s="801"/>
      <c r="M3073" s="526"/>
      <c r="N3073" s="526"/>
      <c r="O3073" s="526"/>
      <c r="P3073" s="526"/>
      <c r="Q3073" s="526"/>
      <c r="R3073" s="217"/>
      <c r="S3073" s="688"/>
      <c r="T3073" s="394"/>
      <c r="BC3073" s="21"/>
      <c r="BD3073" s="695"/>
    </row>
    <row r="3074" s="1124" customFormat="1" customHeight="1" spans="1:56">
      <c r="A3074" s="513"/>
      <c r="B3074" s="773"/>
      <c r="C3074" s="1207"/>
      <c r="D3074" s="409"/>
      <c r="E3074" s="390"/>
      <c r="F3074" s="1157"/>
      <c r="G3074" s="388"/>
      <c r="H3074" s="526"/>
      <c r="I3074" s="1216"/>
      <c r="J3074" s="388"/>
      <c r="K3074" s="774"/>
      <c r="L3074" s="801"/>
      <c r="M3074" s="526"/>
      <c r="N3074" s="526"/>
      <c r="O3074" s="526"/>
      <c r="P3074" s="526"/>
      <c r="Q3074" s="526"/>
      <c r="R3074" s="217"/>
      <c r="S3074" s="688"/>
      <c r="T3074" s="394"/>
      <c r="BC3074" s="21"/>
      <c r="BD3074" s="695"/>
    </row>
    <row r="3075" s="1124" customFormat="1" customHeight="1" spans="1:56">
      <c r="A3075" s="513"/>
      <c r="B3075" s="773"/>
      <c r="C3075" s="1207"/>
      <c r="D3075" s="409"/>
      <c r="E3075" s="390"/>
      <c r="F3075" s="1157"/>
      <c r="G3075" s="388"/>
      <c r="H3075" s="526"/>
      <c r="I3075" s="1216"/>
      <c r="J3075" s="388"/>
      <c r="K3075" s="774"/>
      <c r="L3075" s="801"/>
      <c r="M3075" s="526"/>
      <c r="N3075" s="526"/>
      <c r="O3075" s="526"/>
      <c r="P3075" s="526"/>
      <c r="Q3075" s="526"/>
      <c r="R3075" s="217"/>
      <c r="S3075" s="688"/>
      <c r="T3075" s="394"/>
      <c r="BC3075" s="21"/>
      <c r="BD3075" s="695"/>
    </row>
    <row r="3076" s="1124" customFormat="1" customHeight="1" spans="1:56">
      <c r="A3076" s="513"/>
      <c r="B3076" s="773"/>
      <c r="C3076" s="1207"/>
      <c r="D3076" s="409"/>
      <c r="E3076" s="390"/>
      <c r="F3076" s="1157"/>
      <c r="G3076" s="388"/>
      <c r="H3076" s="526"/>
      <c r="I3076" s="1216"/>
      <c r="J3076" s="388"/>
      <c r="K3076" s="774"/>
      <c r="L3076" s="801"/>
      <c r="M3076" s="526"/>
      <c r="N3076" s="526"/>
      <c r="O3076" s="526"/>
      <c r="P3076" s="526"/>
      <c r="Q3076" s="526"/>
      <c r="R3076" s="217"/>
      <c r="S3076" s="688"/>
      <c r="T3076" s="394"/>
      <c r="BC3076" s="21"/>
      <c r="BD3076" s="695"/>
    </row>
    <row r="3077" s="1124" customFormat="1" customHeight="1" spans="1:56">
      <c r="A3077" s="513"/>
      <c r="B3077" s="773"/>
      <c r="C3077" s="1207"/>
      <c r="D3077" s="409"/>
      <c r="E3077" s="390"/>
      <c r="F3077" s="1157"/>
      <c r="G3077" s="388"/>
      <c r="H3077" s="526"/>
      <c r="I3077" s="1216"/>
      <c r="J3077" s="388"/>
      <c r="K3077" s="774"/>
      <c r="L3077" s="801"/>
      <c r="M3077" s="526"/>
      <c r="N3077" s="526"/>
      <c r="O3077" s="526"/>
      <c r="P3077" s="526"/>
      <c r="Q3077" s="526"/>
      <c r="R3077" s="217"/>
      <c r="S3077" s="688"/>
      <c r="T3077" s="394"/>
      <c r="BC3077" s="21"/>
      <c r="BD3077" s="695"/>
    </row>
    <row r="3078" s="1124" customFormat="1" customHeight="1" spans="1:56">
      <c r="A3078" s="529"/>
      <c r="B3078" s="773"/>
      <c r="C3078" s="1207"/>
      <c r="D3078" s="409"/>
      <c r="E3078" s="390"/>
      <c r="F3078" s="1157"/>
      <c r="G3078" s="388"/>
      <c r="H3078" s="526"/>
      <c r="I3078" s="1216"/>
      <c r="J3078" s="388"/>
      <c r="K3078" s="774"/>
      <c r="L3078" s="801"/>
      <c r="M3078" s="526"/>
      <c r="N3078" s="526"/>
      <c r="O3078" s="526"/>
      <c r="P3078" s="526"/>
      <c r="Q3078" s="526"/>
      <c r="R3078" s="217"/>
      <c r="S3078" s="688"/>
      <c r="T3078" s="394"/>
      <c r="BC3078" s="21"/>
      <c r="BD3078" s="695"/>
    </row>
    <row r="3079" s="1124" customFormat="1" customHeight="1" spans="1:56">
      <c r="A3079" s="529"/>
      <c r="B3079" s="773"/>
      <c r="C3079" s="1207"/>
      <c r="D3079" s="409"/>
      <c r="E3079" s="390"/>
      <c r="F3079" s="1157"/>
      <c r="G3079" s="388"/>
      <c r="H3079" s="526"/>
      <c r="I3079" s="1216"/>
      <c r="J3079" s="388"/>
      <c r="K3079" s="774"/>
      <c r="L3079" s="801"/>
      <c r="M3079" s="526"/>
      <c r="N3079" s="526"/>
      <c r="O3079" s="526"/>
      <c r="P3079" s="526"/>
      <c r="Q3079" s="526"/>
      <c r="R3079" s="217"/>
      <c r="S3079" s="688"/>
      <c r="T3079" s="394"/>
      <c r="BC3079" s="21"/>
      <c r="BD3079" s="695"/>
    </row>
    <row r="3080" s="1124" customFormat="1" customHeight="1" spans="1:56">
      <c r="A3080" s="529"/>
      <c r="B3080" s="773"/>
      <c r="C3080" s="1207"/>
      <c r="D3080" s="409"/>
      <c r="E3080" s="390"/>
      <c r="F3080" s="1157"/>
      <c r="G3080" s="388"/>
      <c r="H3080" s="526"/>
      <c r="I3080" s="1216"/>
      <c r="J3080" s="388"/>
      <c r="K3080" s="774"/>
      <c r="L3080" s="801"/>
      <c r="M3080" s="526"/>
      <c r="N3080" s="526"/>
      <c r="O3080" s="526"/>
      <c r="P3080" s="526"/>
      <c r="Q3080" s="526"/>
      <c r="R3080" s="217"/>
      <c r="S3080" s="688"/>
      <c r="T3080" s="394"/>
      <c r="BC3080" s="21"/>
      <c r="BD3080" s="695"/>
    </row>
    <row r="3081" s="1124" customFormat="1" customHeight="1" spans="1:56">
      <c r="A3081" s="529"/>
      <c r="B3081" s="773"/>
      <c r="C3081" s="1207"/>
      <c r="D3081" s="409"/>
      <c r="E3081" s="390"/>
      <c r="F3081" s="1157"/>
      <c r="G3081" s="388"/>
      <c r="H3081" s="526"/>
      <c r="I3081" s="1216"/>
      <c r="J3081" s="388"/>
      <c r="K3081" s="774"/>
      <c r="L3081" s="801"/>
      <c r="M3081" s="526"/>
      <c r="N3081" s="526"/>
      <c r="O3081" s="526"/>
      <c r="P3081" s="526"/>
      <c r="Q3081" s="526"/>
      <c r="R3081" s="217"/>
      <c r="S3081" s="688"/>
      <c r="T3081" s="394"/>
      <c r="BC3081" s="21"/>
      <c r="BD3081" s="695"/>
    </row>
    <row r="3082" s="1124" customFormat="1" customHeight="1" spans="1:56">
      <c r="A3082" s="529"/>
      <c r="B3082" s="773"/>
      <c r="C3082" s="1207"/>
      <c r="D3082" s="409"/>
      <c r="E3082" s="390"/>
      <c r="F3082" s="1157"/>
      <c r="G3082" s="388"/>
      <c r="H3082" s="526"/>
      <c r="I3082" s="1216"/>
      <c r="J3082" s="388"/>
      <c r="K3082" s="774"/>
      <c r="L3082" s="801"/>
      <c r="M3082" s="526"/>
      <c r="N3082" s="526"/>
      <c r="O3082" s="526"/>
      <c r="P3082" s="526"/>
      <c r="Q3082" s="526"/>
      <c r="R3082" s="217"/>
      <c r="S3082" s="688"/>
      <c r="T3082" s="394"/>
      <c r="BC3082" s="21"/>
      <c r="BD3082" s="695"/>
    </row>
    <row r="3083" s="1124" customFormat="1" customHeight="1" spans="1:56">
      <c r="A3083" s="529"/>
      <c r="B3083" s="773"/>
      <c r="C3083" s="1207"/>
      <c r="D3083" s="409"/>
      <c r="E3083" s="390"/>
      <c r="F3083" s="1157"/>
      <c r="G3083" s="388"/>
      <c r="H3083" s="526"/>
      <c r="I3083" s="1216"/>
      <c r="J3083" s="388"/>
      <c r="K3083" s="774"/>
      <c r="L3083" s="801"/>
      <c r="M3083" s="526"/>
      <c r="N3083" s="526"/>
      <c r="O3083" s="526"/>
      <c r="P3083" s="526"/>
      <c r="Q3083" s="526"/>
      <c r="R3083" s="217"/>
      <c r="S3083" s="688"/>
      <c r="T3083" s="394"/>
      <c r="BC3083" s="21"/>
      <c r="BD3083" s="695"/>
    </row>
    <row r="3084" s="1124" customFormat="1" customHeight="1" spans="1:56">
      <c r="A3084" s="529"/>
      <c r="B3084" s="773"/>
      <c r="C3084" s="1207"/>
      <c r="D3084" s="409"/>
      <c r="E3084" s="390"/>
      <c r="F3084" s="1157"/>
      <c r="G3084" s="388"/>
      <c r="H3084" s="526"/>
      <c r="I3084" s="1216"/>
      <c r="J3084" s="388"/>
      <c r="K3084" s="774"/>
      <c r="L3084" s="801"/>
      <c r="M3084" s="526"/>
      <c r="N3084" s="526"/>
      <c r="O3084" s="526"/>
      <c r="P3084" s="526"/>
      <c r="Q3084" s="526"/>
      <c r="R3084" s="217"/>
      <c r="S3084" s="688"/>
      <c r="T3084" s="394"/>
      <c r="BC3084" s="21"/>
      <c r="BD3084" s="695"/>
    </row>
    <row r="3085" s="1124" customFormat="1" customHeight="1" spans="1:56">
      <c r="A3085" s="529"/>
      <c r="B3085" s="773"/>
      <c r="C3085" s="1207"/>
      <c r="D3085" s="409"/>
      <c r="E3085" s="390"/>
      <c r="F3085" s="1157"/>
      <c r="G3085" s="388"/>
      <c r="H3085" s="526"/>
      <c r="I3085" s="1216"/>
      <c r="J3085" s="388"/>
      <c r="K3085" s="774"/>
      <c r="L3085" s="801"/>
      <c r="M3085" s="526"/>
      <c r="N3085" s="526"/>
      <c r="O3085" s="526"/>
      <c r="P3085" s="526"/>
      <c r="Q3085" s="217"/>
      <c r="R3085" s="217"/>
      <c r="S3085" s="688"/>
      <c r="T3085" s="394"/>
      <c r="BC3085" s="21"/>
      <c r="BD3085" s="695"/>
    </row>
    <row r="3086" s="1124" customFormat="1" customHeight="1" spans="1:56">
      <c r="A3086" s="529"/>
      <c r="B3086" s="773"/>
      <c r="C3086" s="1207"/>
      <c r="D3086" s="409"/>
      <c r="E3086" s="390"/>
      <c r="F3086" s="1157"/>
      <c r="G3086" s="388"/>
      <c r="H3086" s="526"/>
      <c r="I3086" s="1216"/>
      <c r="J3086" s="388"/>
      <c r="K3086" s="774"/>
      <c r="L3086" s="801"/>
      <c r="M3086" s="526"/>
      <c r="N3086" s="526"/>
      <c r="O3086" s="526"/>
      <c r="P3086" s="526"/>
      <c r="Q3086" s="526"/>
      <c r="R3086" s="217"/>
      <c r="S3086" s="688"/>
      <c r="T3086" s="394"/>
      <c r="BC3086" s="21"/>
      <c r="BD3086" s="695"/>
    </row>
    <row r="3087" s="1124" customFormat="1" customHeight="1" spans="1:56">
      <c r="A3087" s="529"/>
      <c r="B3087" s="773"/>
      <c r="C3087" s="1207"/>
      <c r="D3087" s="409"/>
      <c r="E3087" s="390"/>
      <c r="F3087" s="1157"/>
      <c r="G3087" s="388"/>
      <c r="H3087" s="526"/>
      <c r="I3087" s="1216"/>
      <c r="J3087" s="388"/>
      <c r="K3087" s="774"/>
      <c r="L3087" s="801"/>
      <c r="M3087" s="526"/>
      <c r="N3087" s="526"/>
      <c r="O3087" s="526"/>
      <c r="P3087" s="526"/>
      <c r="Q3087" s="526"/>
      <c r="R3087" s="217"/>
      <c r="S3087" s="688"/>
      <c r="T3087" s="394"/>
      <c r="BC3087" s="21"/>
      <c r="BD3087" s="695"/>
    </row>
    <row r="3088" s="1124" customFormat="1" customHeight="1" spans="1:56">
      <c r="A3088" s="529"/>
      <c r="B3088" s="773"/>
      <c r="C3088" s="1207"/>
      <c r="D3088" s="409"/>
      <c r="E3088" s="390"/>
      <c r="F3088" s="1157"/>
      <c r="G3088" s="388"/>
      <c r="H3088" s="526"/>
      <c r="I3088" s="1216"/>
      <c r="J3088" s="388"/>
      <c r="K3088" s="774"/>
      <c r="L3088" s="801"/>
      <c r="M3088" s="526"/>
      <c r="N3088" s="526"/>
      <c r="O3088" s="526"/>
      <c r="P3088" s="526"/>
      <c r="Q3088" s="526"/>
      <c r="R3088" s="217"/>
      <c r="S3088" s="688"/>
      <c r="T3088" s="394"/>
      <c r="BC3088" s="21"/>
      <c r="BD3088" s="695"/>
    </row>
    <row r="3089" s="1124" customFormat="1" customHeight="1" spans="1:59">
      <c r="A3089" s="529"/>
      <c r="B3089" s="773"/>
      <c r="C3089" s="1207"/>
      <c r="D3089" s="409"/>
      <c r="E3089" s="390"/>
      <c r="F3089" s="1157"/>
      <c r="G3089" s="388"/>
      <c r="H3089" s="526"/>
      <c r="I3089" s="1216"/>
      <c r="J3089" s="388"/>
      <c r="K3089" s="774"/>
      <c r="L3089" s="801"/>
      <c r="M3089" s="526"/>
      <c r="N3089" s="526"/>
      <c r="O3089" s="526"/>
      <c r="P3089" s="526"/>
      <c r="Q3089" s="526"/>
      <c r="R3089" s="217"/>
      <c r="S3089" s="688"/>
      <c r="T3089" s="394"/>
      <c r="BC3089" s="21"/>
      <c r="BD3089" s="695"/>
    </row>
    <row r="3090" s="1124" customFormat="1" customHeight="1" spans="1:59">
      <c r="A3090" s="513"/>
      <c r="B3090" s="773"/>
      <c r="C3090" s="1207"/>
      <c r="D3090" s="409"/>
      <c r="E3090" s="390"/>
      <c r="F3090" s="1157"/>
      <c r="G3090" s="388"/>
      <c r="H3090" s="526"/>
      <c r="I3090" s="1216"/>
      <c r="J3090" s="388"/>
      <c r="K3090" s="774"/>
      <c r="L3090" s="801"/>
      <c r="M3090" s="526"/>
      <c r="N3090" s="526"/>
      <c r="O3090" s="526"/>
      <c r="P3090" s="526"/>
      <c r="Q3090" s="526"/>
      <c r="R3090" s="217"/>
      <c r="S3090" s="688"/>
      <c r="T3090" s="394"/>
      <c r="BC3090" s="21"/>
      <c r="BD3090" s="695"/>
    </row>
    <row r="3091" s="1124" customFormat="1" customHeight="1" spans="1:59">
      <c r="A3091" s="529"/>
      <c r="B3091" s="773"/>
      <c r="C3091" s="1207"/>
      <c r="D3091" s="409"/>
      <c r="E3091" s="390"/>
      <c r="F3091" s="1157"/>
      <c r="G3091" s="388"/>
      <c r="H3091" s="526"/>
      <c r="I3091" s="1216"/>
      <c r="J3091" s="388"/>
      <c r="K3091" s="774"/>
      <c r="L3091" s="801"/>
      <c r="M3091" s="526"/>
      <c r="N3091" s="526"/>
      <c r="O3091" s="526"/>
      <c r="P3091" s="526"/>
      <c r="Q3091" s="526"/>
      <c r="R3091" s="217"/>
      <c r="S3091" s="688"/>
      <c r="T3091" s="394"/>
      <c r="BC3091" s="21"/>
      <c r="BD3091" s="695"/>
    </row>
    <row r="3092" s="1124" customFormat="1" customHeight="1" spans="1:59">
      <c r="A3092" s="513"/>
      <c r="B3092" s="773"/>
      <c r="C3092" s="1207"/>
      <c r="D3092" s="409"/>
      <c r="E3092" s="390"/>
      <c r="F3092" s="1157"/>
      <c r="G3092" s="388"/>
      <c r="H3092" s="526"/>
      <c r="I3092" s="1216"/>
      <c r="J3092" s="388"/>
      <c r="K3092" s="774"/>
      <c r="L3092" s="801"/>
      <c r="M3092" s="526"/>
      <c r="N3092" s="526"/>
      <c r="O3092" s="526"/>
      <c r="P3092" s="526"/>
      <c r="Q3092" s="526"/>
      <c r="R3092" s="217"/>
      <c r="S3092" s="688"/>
      <c r="T3092" s="950"/>
      <c r="BC3092" s="21"/>
      <c r="BD3092" s="695"/>
    </row>
    <row r="3093" s="1124" customFormat="1" customHeight="1" spans="1:59">
      <c r="A3093" s="513"/>
      <c r="B3093" s="773"/>
      <c r="C3093" s="1207"/>
      <c r="D3093" s="409"/>
      <c r="E3093" s="390"/>
      <c r="F3093" s="1157"/>
      <c r="G3093" s="388"/>
      <c r="H3093" s="526"/>
      <c r="I3093" s="1216"/>
      <c r="J3093" s="388"/>
      <c r="K3093" s="774"/>
      <c r="L3093" s="801"/>
      <c r="M3093" s="526"/>
      <c r="N3093" s="526"/>
      <c r="O3093" s="526"/>
      <c r="P3093" s="526"/>
      <c r="Q3093" s="526"/>
      <c r="R3093" s="217"/>
      <c r="S3093" s="688"/>
      <c r="T3093" s="950"/>
      <c r="BC3093" s="21"/>
      <c r="BD3093" s="695"/>
    </row>
    <row r="3094" s="1124" customFormat="1" customHeight="1" spans="1:59">
      <c r="A3094" s="513"/>
      <c r="B3094" s="773"/>
      <c r="C3094" s="1207"/>
      <c r="D3094" s="409"/>
      <c r="E3094" s="390"/>
      <c r="F3094" s="1157"/>
      <c r="G3094" s="388"/>
      <c r="H3094" s="526"/>
      <c r="I3094" s="1216"/>
      <c r="J3094" s="388"/>
      <c r="K3094" s="774"/>
      <c r="L3094" s="801"/>
      <c r="M3094" s="526"/>
      <c r="N3094" s="526"/>
      <c r="O3094" s="526"/>
      <c r="P3094" s="526"/>
      <c r="Q3094" s="526"/>
      <c r="R3094" s="217"/>
      <c r="S3094" s="688"/>
      <c r="T3094" s="394"/>
      <c r="BC3094" s="21"/>
      <c r="BD3094" s="695"/>
    </row>
    <row r="3095" s="1124" customFormat="1" customHeight="1" spans="1:59">
      <c r="A3095" s="513"/>
      <c r="B3095" s="773"/>
      <c r="C3095" s="1207"/>
      <c r="D3095" s="409"/>
      <c r="E3095" s="390"/>
      <c r="F3095" s="1157"/>
      <c r="G3095" s="388"/>
      <c r="H3095" s="526"/>
      <c r="I3095" s="1216"/>
      <c r="J3095" s="388"/>
      <c r="K3095" s="774"/>
      <c r="L3095" s="801"/>
      <c r="M3095" s="526"/>
      <c r="N3095" s="526"/>
      <c r="O3095" s="526"/>
      <c r="P3095" s="526"/>
      <c r="Q3095" s="526"/>
      <c r="R3095" s="217"/>
      <c r="S3095" s="688"/>
      <c r="T3095" s="394"/>
      <c r="BC3095" s="21"/>
      <c r="BD3095" s="695"/>
    </row>
    <row r="3096" s="1124" customFormat="1" customHeight="1" spans="1:59">
      <c r="A3096" s="513"/>
      <c r="B3096" s="773"/>
      <c r="C3096" s="1207"/>
      <c r="D3096" s="409"/>
      <c r="E3096" s="390"/>
      <c r="F3096" s="1157"/>
      <c r="G3096" s="388"/>
      <c r="H3096" s="526"/>
      <c r="I3096" s="1216"/>
      <c r="J3096" s="388"/>
      <c r="K3096" s="774"/>
      <c r="L3096" s="801"/>
      <c r="M3096" s="526"/>
      <c r="N3096" s="526"/>
      <c r="O3096" s="526"/>
      <c r="P3096" s="526"/>
      <c r="Q3096" s="217"/>
      <c r="R3096" s="217"/>
      <c r="S3096" s="688"/>
      <c r="T3096" s="394"/>
      <c r="BC3096" s="21"/>
      <c r="BD3096" s="695"/>
    </row>
    <row r="3097" s="1124" customFormat="1" customHeight="1" spans="1:59">
      <c r="A3097" s="513"/>
      <c r="B3097" s="773"/>
      <c r="C3097" s="1207"/>
      <c r="D3097" s="409"/>
      <c r="E3097" s="390"/>
      <c r="F3097" s="1157"/>
      <c r="G3097" s="388"/>
      <c r="H3097" s="526"/>
      <c r="I3097" s="1216"/>
      <c r="J3097" s="388"/>
      <c r="K3097" s="774"/>
      <c r="L3097" s="801"/>
      <c r="M3097" s="526"/>
      <c r="N3097" s="526"/>
      <c r="O3097" s="526"/>
      <c r="P3097" s="526"/>
      <c r="Q3097" s="526"/>
      <c r="R3097" s="217"/>
      <c r="S3097" s="688"/>
      <c r="T3097" s="394"/>
      <c r="BC3097" s="21"/>
      <c r="BD3097" s="695"/>
    </row>
    <row r="3098" s="1124" customFormat="1" customHeight="1" spans="1:59">
      <c r="A3098" s="513"/>
      <c r="B3098" s="773"/>
      <c r="C3098" s="1207"/>
      <c r="D3098" s="409"/>
      <c r="E3098" s="390"/>
      <c r="F3098" s="1157"/>
      <c r="G3098" s="388"/>
      <c r="H3098" s="526"/>
      <c r="I3098" s="1216"/>
      <c r="J3098" s="388"/>
      <c r="K3098" s="774"/>
      <c r="L3098" s="801"/>
      <c r="M3098" s="526"/>
      <c r="N3098" s="526"/>
      <c r="O3098" s="526"/>
      <c r="P3098" s="526"/>
      <c r="Q3098" s="526"/>
      <c r="R3098" s="217"/>
      <c r="S3098" s="688"/>
      <c r="T3098" s="394"/>
      <c r="BC3098" s="21"/>
      <c r="BD3098" s="695"/>
    </row>
    <row r="3099" s="1124" customFormat="1" customHeight="1" spans="1:59">
      <c r="A3099" s="513"/>
      <c r="B3099" s="773"/>
      <c r="C3099" s="1207"/>
      <c r="D3099" s="409"/>
      <c r="E3099" s="390"/>
      <c r="F3099" s="1157"/>
      <c r="G3099" s="388"/>
      <c r="H3099" s="526"/>
      <c r="I3099" s="1216"/>
      <c r="J3099" s="388"/>
      <c r="K3099" s="774"/>
      <c r="L3099" s="801"/>
      <c r="M3099" s="526"/>
      <c r="N3099" s="526"/>
      <c r="O3099" s="526"/>
      <c r="P3099" s="526"/>
      <c r="Q3099" s="526"/>
      <c r="R3099" s="217"/>
      <c r="S3099" s="688"/>
      <c r="T3099" s="394"/>
      <c r="BC3099" s="21"/>
      <c r="BD3099" s="695"/>
    </row>
    <row r="3100" s="1124" customFormat="1" customHeight="1" spans="1:59">
      <c r="A3100" s="513"/>
      <c r="B3100" s="773"/>
      <c r="C3100" s="1207"/>
      <c r="D3100" s="409"/>
      <c r="E3100" s="390"/>
      <c r="F3100" s="1157"/>
      <c r="G3100" s="388"/>
      <c r="H3100" s="526"/>
      <c r="I3100" s="1216"/>
      <c r="J3100" s="388"/>
      <c r="K3100" s="774"/>
      <c r="L3100" s="801"/>
      <c r="M3100" s="526"/>
      <c r="N3100" s="526"/>
      <c r="O3100" s="526"/>
      <c r="P3100" s="526"/>
      <c r="Q3100" s="526"/>
      <c r="R3100" s="217"/>
      <c r="S3100" s="688"/>
      <c r="T3100" s="394"/>
      <c r="BC3100" s="21"/>
      <c r="BD3100" s="695"/>
    </row>
    <row r="3101" s="1124" customFormat="1" customHeight="1" spans="1:59">
      <c r="A3101" s="513"/>
      <c r="B3101" s="773"/>
      <c r="C3101" s="1207"/>
      <c r="D3101" s="409"/>
      <c r="E3101" s="390"/>
      <c r="F3101" s="1157"/>
      <c r="G3101" s="388"/>
      <c r="H3101" s="526"/>
      <c r="I3101" s="1216"/>
      <c r="J3101" s="388"/>
      <c r="K3101" s="774"/>
      <c r="L3101" s="801"/>
      <c r="M3101" s="526"/>
      <c r="N3101" s="526"/>
      <c r="O3101" s="526"/>
      <c r="P3101" s="526"/>
      <c r="Q3101" s="526"/>
      <c r="R3101" s="217"/>
      <c r="S3101" s="688"/>
      <c r="T3101" s="394"/>
      <c r="BC3101" s="21"/>
      <c r="BD3101" s="695"/>
    </row>
    <row r="3102" s="1124" customFormat="1" customHeight="1" spans="1:59">
      <c r="A3102" s="513"/>
      <c r="B3102" s="773"/>
      <c r="C3102" s="1207"/>
      <c r="D3102" s="409"/>
      <c r="E3102" s="390"/>
      <c r="F3102" s="1157"/>
      <c r="G3102" s="388"/>
      <c r="H3102" s="526"/>
      <c r="I3102" s="1216"/>
      <c r="J3102" s="388"/>
      <c r="K3102" s="774"/>
      <c r="L3102" s="801"/>
      <c r="M3102" s="526"/>
      <c r="N3102" s="526"/>
      <c r="O3102" s="526"/>
      <c r="P3102" s="526"/>
      <c r="Q3102" s="526"/>
      <c r="R3102" s="217"/>
      <c r="S3102" s="688"/>
      <c r="T3102" s="394"/>
      <c r="BC3102" s="21"/>
      <c r="BD3102" s="695"/>
    </row>
    <row r="3103" s="1124" customFormat="1" customHeight="1" spans="1:59">
      <c r="A3103" s="513"/>
      <c r="B3103" s="773"/>
      <c r="C3103" s="1207"/>
      <c r="D3103" s="409"/>
      <c r="E3103" s="390"/>
      <c r="F3103" s="1157"/>
      <c r="G3103" s="388"/>
      <c r="H3103" s="526"/>
      <c r="I3103" s="1216"/>
      <c r="J3103" s="388"/>
      <c r="K3103" s="774"/>
      <c r="L3103" s="801"/>
      <c r="M3103" s="526"/>
      <c r="N3103" s="526"/>
      <c r="O3103" s="526"/>
      <c r="P3103" s="526"/>
      <c r="Q3103" s="526"/>
      <c r="R3103" s="217"/>
      <c r="S3103" s="688"/>
      <c r="T3103" s="394"/>
      <c r="BC3103" s="21"/>
      <c r="BD3103" s="695"/>
    </row>
    <row r="3104" s="1124" customFormat="1" customHeight="1" spans="1:59">
      <c r="A3104" s="513"/>
      <c r="B3104" s="773"/>
      <c r="C3104" s="1198"/>
      <c r="D3104" s="409"/>
      <c r="E3104" s="952"/>
      <c r="F3104" s="1157"/>
      <c r="G3104" s="388"/>
      <c r="H3104" s="526"/>
      <c r="I3104" s="1216"/>
      <c r="J3104" s="388"/>
      <c r="K3104" s="662"/>
      <c r="L3104" s="388"/>
      <c r="M3104" s="388"/>
      <c r="N3104" s="217"/>
      <c r="O3104" s="215"/>
      <c r="P3104" s="388"/>
      <c r="Q3104" s="388"/>
      <c r="R3104" s="215"/>
      <c r="S3104" s="1158"/>
      <c r="T3104" s="359"/>
      <c r="BC3104" s="21"/>
      <c r="BD3104" s="695"/>
      <c r="BE3104" s="1119"/>
      <c r="BF3104" s="1119"/>
      <c r="BG3104" s="1119"/>
    </row>
    <row r="3105" s="1119" customFormat="1" customHeight="1" spans="1:59">
      <c r="A3105" s="1201">
        <v>46326</v>
      </c>
      <c r="B3105" s="1167" t="s">
        <v>659</v>
      </c>
      <c r="C3105" s="1168"/>
      <c r="D3105" s="1169"/>
      <c r="E3105" s="626"/>
      <c r="F3105" s="1170">
        <f>SUBTOTAL(9,F2642:F3104)</f>
        <v>0</v>
      </c>
      <c r="G3105" s="1144"/>
      <c r="H3105" s="1144">
        <f>SUBTOTAL(9,H2642:H3104)</f>
        <v>0</v>
      </c>
      <c r="I3105" s="1171"/>
      <c r="J3105" s="1144">
        <f t="shared" ref="J3105:P3105" si="62">SUBTOTAL(9,J2642:J3104)</f>
        <v>0</v>
      </c>
      <c r="K3105" s="1172">
        <f t="shared" si="62"/>
        <v>0</v>
      </c>
      <c r="L3105" s="1144">
        <f t="shared" si="62"/>
        <v>0</v>
      </c>
      <c r="M3105" s="1144">
        <f t="shared" si="62"/>
        <v>0</v>
      </c>
      <c r="N3105" s="1144">
        <f t="shared" si="62"/>
        <v>0</v>
      </c>
      <c r="O3105" s="1144">
        <f t="shared" si="62"/>
        <v>0</v>
      </c>
      <c r="P3105" s="1144">
        <f t="shared" si="62"/>
        <v>0</v>
      </c>
      <c r="Q3105" s="1173"/>
      <c r="R3105" s="1144">
        <f>SUBTOTAL(9,R2642:R3104)</f>
        <v>0</v>
      </c>
      <c r="S3105" s="1174"/>
      <c r="T3105" s="1197">
        <f>ROUND(J3105-L3105-R3105,2)</f>
        <v>0</v>
      </c>
      <c r="BC3105" s="21"/>
      <c r="BD3105" s="695"/>
      <c r="BE3105" s="695"/>
      <c r="BF3105" s="695"/>
      <c r="BG3105" s="695"/>
    </row>
    <row r="3106" s="695" customFormat="1" customHeight="1" spans="1:59">
      <c r="A3106" s="513"/>
      <c r="B3106" s="799"/>
      <c r="C3106" s="799"/>
      <c r="D3106" s="409"/>
      <c r="E3106" s="952"/>
      <c r="F3106" s="1157"/>
      <c r="G3106" s="388"/>
      <c r="H3106" s="388"/>
      <c r="I3106" s="991"/>
      <c r="J3106" s="388"/>
      <c r="K3106" s="662"/>
      <c r="L3106" s="801"/>
      <c r="M3106" s="388"/>
      <c r="N3106" s="217"/>
      <c r="O3106" s="217"/>
      <c r="P3106" s="217"/>
      <c r="Q3106" s="217"/>
      <c r="R3106" s="217"/>
      <c r="S3106" s="688"/>
      <c r="T3106" s="679"/>
      <c r="U3106" s="765"/>
      <c r="V3106" s="765"/>
      <c r="W3106" s="765"/>
      <c r="X3106" s="765"/>
      <c r="Y3106" s="765"/>
      <c r="Z3106" s="765"/>
      <c r="AA3106" s="765"/>
      <c r="AB3106" s="765"/>
      <c r="AC3106" s="765"/>
      <c r="AD3106" s="765"/>
      <c r="AE3106" s="765"/>
      <c r="AF3106" s="765"/>
      <c r="AG3106" s="765"/>
      <c r="AH3106" s="765"/>
      <c r="AI3106" s="765"/>
      <c r="AJ3106" s="765"/>
      <c r="AK3106" s="765"/>
      <c r="AL3106" s="765"/>
      <c r="AM3106" s="765"/>
      <c r="AN3106" s="765"/>
      <c r="AO3106" s="765"/>
      <c r="AP3106" s="765"/>
      <c r="AQ3106" s="765"/>
      <c r="BC3106" s="21"/>
    </row>
    <row r="3107" s="695" customFormat="1" customHeight="1" spans="1:59">
      <c r="A3107" s="513"/>
      <c r="B3107" s="799"/>
      <c r="C3107" s="799"/>
      <c r="D3107" s="409"/>
      <c r="E3107" s="952"/>
      <c r="F3107" s="1157"/>
      <c r="G3107" s="388"/>
      <c r="H3107" s="526"/>
      <c r="I3107" s="1216"/>
      <c r="J3107" s="388"/>
      <c r="K3107" s="662"/>
      <c r="L3107" s="801"/>
      <c r="M3107" s="388"/>
      <c r="N3107" s="217"/>
      <c r="O3107" s="217"/>
      <c r="P3107" s="217"/>
      <c r="Q3107" s="217"/>
      <c r="R3107" s="217"/>
      <c r="S3107" s="688"/>
      <c r="T3107" s="679"/>
      <c r="U3107" s="765"/>
      <c r="V3107" s="765"/>
      <c r="W3107" s="765"/>
      <c r="X3107" s="765"/>
      <c r="Y3107" s="765"/>
      <c r="Z3107" s="765"/>
      <c r="AA3107" s="765"/>
      <c r="AB3107" s="765"/>
      <c r="AC3107" s="765"/>
      <c r="AD3107" s="765"/>
      <c r="AE3107" s="765"/>
      <c r="AF3107" s="765"/>
      <c r="AG3107" s="765"/>
      <c r="AH3107" s="765"/>
      <c r="AI3107" s="765"/>
      <c r="AJ3107" s="765"/>
      <c r="AK3107" s="765"/>
      <c r="AL3107" s="765"/>
      <c r="AM3107" s="765"/>
      <c r="AN3107" s="765"/>
      <c r="AO3107" s="765"/>
      <c r="AP3107" s="765"/>
      <c r="AQ3107" s="765"/>
      <c r="BC3107" s="21"/>
    </row>
    <row r="3108" s="695" customFormat="1" customHeight="1" spans="1:59">
      <c r="A3108" s="513"/>
      <c r="B3108" s="799"/>
      <c r="C3108" s="799"/>
      <c r="D3108" s="409"/>
      <c r="E3108" s="952"/>
      <c r="F3108" s="1157"/>
      <c r="G3108" s="388"/>
      <c r="H3108" s="526"/>
      <c r="I3108" s="1216"/>
      <c r="J3108" s="388"/>
      <c r="K3108" s="662"/>
      <c r="L3108" s="801"/>
      <c r="M3108" s="388"/>
      <c r="N3108" s="217"/>
      <c r="O3108" s="217"/>
      <c r="P3108" s="217"/>
      <c r="Q3108" s="217"/>
      <c r="R3108" s="217"/>
      <c r="S3108" s="688"/>
      <c r="T3108" s="679"/>
      <c r="U3108" s="765"/>
      <c r="V3108" s="765"/>
      <c r="W3108" s="765"/>
      <c r="X3108" s="765"/>
      <c r="Y3108" s="765"/>
      <c r="Z3108" s="765"/>
      <c r="AA3108" s="765"/>
      <c r="AB3108" s="765"/>
      <c r="AC3108" s="765"/>
      <c r="AD3108" s="765"/>
      <c r="AE3108" s="765"/>
      <c r="AF3108" s="765"/>
      <c r="AG3108" s="765"/>
      <c r="AH3108" s="765"/>
      <c r="AI3108" s="765"/>
      <c r="AJ3108" s="765"/>
      <c r="AK3108" s="765"/>
      <c r="AL3108" s="765"/>
      <c r="AM3108" s="765"/>
      <c r="AN3108" s="765"/>
      <c r="AO3108" s="765"/>
      <c r="AP3108" s="765"/>
      <c r="AQ3108" s="765"/>
      <c r="BC3108" s="21"/>
    </row>
    <row r="3109" s="695" customFormat="1" customHeight="1" spans="1:59">
      <c r="A3109" s="513"/>
      <c r="B3109" s="799"/>
      <c r="C3109" s="799"/>
      <c r="D3109" s="409"/>
      <c r="E3109" s="952"/>
      <c r="F3109" s="1157"/>
      <c r="G3109" s="388"/>
      <c r="H3109" s="526"/>
      <c r="I3109" s="1216"/>
      <c r="J3109" s="388"/>
      <c r="K3109" s="662"/>
      <c r="L3109" s="801"/>
      <c r="M3109" s="388"/>
      <c r="N3109" s="217"/>
      <c r="O3109" s="217"/>
      <c r="P3109" s="217"/>
      <c r="Q3109" s="217"/>
      <c r="R3109" s="217"/>
      <c r="S3109" s="688"/>
      <c r="T3109" s="394"/>
      <c r="U3109" s="765"/>
      <c r="V3109" s="765"/>
      <c r="W3109" s="765"/>
      <c r="X3109" s="765"/>
      <c r="Y3109" s="765"/>
      <c r="Z3109" s="765"/>
      <c r="AA3109" s="765"/>
      <c r="AB3109" s="765"/>
      <c r="AC3109" s="765"/>
      <c r="AD3109" s="765"/>
      <c r="AE3109" s="765"/>
      <c r="AF3109" s="765"/>
      <c r="AG3109" s="765"/>
      <c r="AH3109" s="765"/>
      <c r="AI3109" s="765"/>
      <c r="AJ3109" s="765"/>
      <c r="AK3109" s="765"/>
      <c r="AL3109" s="765"/>
      <c r="AM3109" s="765"/>
      <c r="AN3109" s="765"/>
      <c r="AO3109" s="765"/>
      <c r="AP3109" s="765"/>
      <c r="AQ3109" s="765"/>
      <c r="BC3109" s="21"/>
    </row>
    <row r="3110" s="695" customFormat="1" customHeight="1" spans="1:59">
      <c r="A3110" s="513"/>
      <c r="B3110" s="799"/>
      <c r="C3110" s="799"/>
      <c r="D3110" s="409"/>
      <c r="E3110" s="952"/>
      <c r="F3110" s="1157"/>
      <c r="G3110" s="388"/>
      <c r="H3110" s="526"/>
      <c r="I3110" s="1216"/>
      <c r="J3110" s="388"/>
      <c r="K3110" s="662"/>
      <c r="L3110" s="801"/>
      <c r="M3110" s="388"/>
      <c r="N3110" s="217"/>
      <c r="O3110" s="217"/>
      <c r="P3110" s="217"/>
      <c r="Q3110" s="217"/>
      <c r="R3110" s="217"/>
      <c r="S3110" s="688"/>
      <c r="T3110" s="394"/>
      <c r="U3110" s="765"/>
      <c r="V3110" s="765"/>
      <c r="W3110" s="765"/>
      <c r="X3110" s="765"/>
      <c r="Y3110" s="765"/>
      <c r="Z3110" s="765"/>
      <c r="AA3110" s="765"/>
      <c r="AB3110" s="765"/>
      <c r="AC3110" s="765"/>
      <c r="AD3110" s="765"/>
      <c r="AE3110" s="765"/>
      <c r="AF3110" s="765"/>
      <c r="AG3110" s="765"/>
      <c r="AH3110" s="765"/>
      <c r="AI3110" s="765"/>
      <c r="AJ3110" s="765"/>
      <c r="AK3110" s="765"/>
      <c r="AL3110" s="765"/>
      <c r="AM3110" s="765"/>
      <c r="AN3110" s="765"/>
      <c r="AO3110" s="765"/>
      <c r="AP3110" s="765"/>
      <c r="AQ3110" s="765"/>
      <c r="BC3110" s="21"/>
    </row>
    <row r="3111" s="695" customFormat="1" customHeight="1" spans="1:59">
      <c r="A3111" s="513"/>
      <c r="B3111" s="799"/>
      <c r="C3111" s="799"/>
      <c r="D3111" s="409"/>
      <c r="E3111" s="952"/>
      <c r="F3111" s="1157"/>
      <c r="G3111" s="388"/>
      <c r="H3111" s="526"/>
      <c r="I3111" s="1216"/>
      <c r="J3111" s="388"/>
      <c r="K3111" s="662"/>
      <c r="L3111" s="801"/>
      <c r="M3111" s="388"/>
      <c r="N3111" s="217"/>
      <c r="O3111" s="217"/>
      <c r="P3111" s="217"/>
      <c r="Q3111" s="217"/>
      <c r="R3111" s="217"/>
      <c r="S3111" s="688"/>
      <c r="T3111" s="394"/>
      <c r="U3111" s="765"/>
      <c r="V3111" s="765"/>
      <c r="W3111" s="765"/>
      <c r="X3111" s="765"/>
      <c r="Y3111" s="765"/>
      <c r="Z3111" s="765"/>
      <c r="AA3111" s="765"/>
      <c r="AB3111" s="765"/>
      <c r="AC3111" s="765"/>
      <c r="AD3111" s="765"/>
      <c r="AE3111" s="765"/>
      <c r="AF3111" s="765"/>
      <c r="AG3111" s="765"/>
      <c r="AH3111" s="765"/>
      <c r="AI3111" s="765"/>
      <c r="AJ3111" s="765"/>
      <c r="AK3111" s="765"/>
      <c r="AL3111" s="765"/>
      <c r="AM3111" s="765"/>
      <c r="AN3111" s="765"/>
      <c r="AO3111" s="765"/>
      <c r="AP3111" s="765"/>
      <c r="AQ3111" s="765"/>
      <c r="BC3111" s="21"/>
    </row>
    <row r="3112" s="695" customFormat="1" customHeight="1" spans="1:59">
      <c r="A3112" s="513"/>
      <c r="B3112" s="799"/>
      <c r="C3112" s="799"/>
      <c r="D3112" s="409"/>
      <c r="E3112" s="952"/>
      <c r="F3112" s="1157"/>
      <c r="G3112" s="388"/>
      <c r="H3112" s="526"/>
      <c r="I3112" s="1216"/>
      <c r="J3112" s="388"/>
      <c r="K3112" s="662"/>
      <c r="L3112" s="801"/>
      <c r="M3112" s="388"/>
      <c r="N3112" s="217"/>
      <c r="O3112" s="217"/>
      <c r="P3112" s="217"/>
      <c r="Q3112" s="217"/>
      <c r="R3112" s="217"/>
      <c r="S3112" s="688"/>
      <c r="T3112" s="394"/>
      <c r="U3112" s="765"/>
      <c r="V3112" s="765"/>
      <c r="W3112" s="765"/>
      <c r="X3112" s="765"/>
      <c r="Y3112" s="765"/>
      <c r="Z3112" s="765"/>
      <c r="AA3112" s="765"/>
      <c r="AB3112" s="765"/>
      <c r="AC3112" s="765"/>
      <c r="AD3112" s="765"/>
      <c r="AE3112" s="765"/>
      <c r="AF3112" s="765"/>
      <c r="AG3112" s="765"/>
      <c r="AH3112" s="765"/>
      <c r="AI3112" s="765"/>
      <c r="AJ3112" s="765"/>
      <c r="AK3112" s="765"/>
      <c r="AL3112" s="765"/>
      <c r="AM3112" s="765"/>
      <c r="AN3112" s="765"/>
      <c r="AO3112" s="765"/>
      <c r="AP3112" s="765"/>
      <c r="AQ3112" s="765"/>
      <c r="BC3112" s="21"/>
    </row>
    <row r="3113" s="695" customFormat="1" customHeight="1" spans="1:59">
      <c r="A3113" s="513"/>
      <c r="B3113" s="799"/>
      <c r="C3113" s="799"/>
      <c r="D3113" s="409"/>
      <c r="E3113" s="952"/>
      <c r="F3113" s="1157"/>
      <c r="G3113" s="388"/>
      <c r="H3113" s="526"/>
      <c r="I3113" s="1216"/>
      <c r="J3113" s="388"/>
      <c r="K3113" s="662"/>
      <c r="L3113" s="801"/>
      <c r="M3113" s="388"/>
      <c r="N3113" s="217"/>
      <c r="O3113" s="217"/>
      <c r="P3113" s="217"/>
      <c r="Q3113" s="217"/>
      <c r="R3113" s="217"/>
      <c r="S3113" s="688"/>
      <c r="T3113" s="394"/>
      <c r="U3113" s="765"/>
      <c r="V3113" s="765"/>
      <c r="W3113" s="765"/>
      <c r="X3113" s="765"/>
      <c r="Y3113" s="765"/>
      <c r="Z3113" s="765"/>
      <c r="AA3113" s="765"/>
      <c r="AB3113" s="765"/>
      <c r="AC3113" s="765"/>
      <c r="AD3113" s="765"/>
      <c r="AE3113" s="765"/>
      <c r="AF3113" s="765"/>
      <c r="AG3113" s="765"/>
      <c r="AH3113" s="765"/>
      <c r="AI3113" s="765"/>
      <c r="AJ3113" s="765"/>
      <c r="AK3113" s="765"/>
      <c r="AL3113" s="765"/>
      <c r="AM3113" s="765"/>
      <c r="AN3113" s="765"/>
      <c r="AO3113" s="765"/>
      <c r="AP3113" s="765"/>
      <c r="AQ3113" s="765"/>
      <c r="BC3113" s="21"/>
    </row>
    <row r="3114" s="695" customFormat="1" customHeight="1" spans="1:59">
      <c r="A3114" s="513"/>
      <c r="B3114" s="799"/>
      <c r="C3114" s="799"/>
      <c r="D3114" s="409"/>
      <c r="E3114" s="952"/>
      <c r="F3114" s="1157"/>
      <c r="G3114" s="388"/>
      <c r="H3114" s="526"/>
      <c r="I3114" s="1216"/>
      <c r="J3114" s="388"/>
      <c r="K3114" s="662"/>
      <c r="L3114" s="801"/>
      <c r="M3114" s="388"/>
      <c r="N3114" s="217"/>
      <c r="O3114" s="217"/>
      <c r="P3114" s="217"/>
      <c r="Q3114" s="217"/>
      <c r="R3114" s="217"/>
      <c r="S3114" s="688"/>
      <c r="T3114" s="394"/>
      <c r="U3114" s="765"/>
      <c r="V3114" s="765"/>
      <c r="W3114" s="765"/>
      <c r="X3114" s="765"/>
      <c r="Y3114" s="765"/>
      <c r="Z3114" s="765"/>
      <c r="AA3114" s="765"/>
      <c r="AB3114" s="765"/>
      <c r="AC3114" s="765"/>
      <c r="AD3114" s="765"/>
      <c r="AE3114" s="765"/>
      <c r="AF3114" s="765"/>
      <c r="AG3114" s="765"/>
      <c r="AH3114" s="765"/>
      <c r="AI3114" s="765"/>
      <c r="AJ3114" s="765"/>
      <c r="AK3114" s="765"/>
      <c r="AL3114" s="765"/>
      <c r="AM3114" s="765"/>
      <c r="AN3114" s="765"/>
      <c r="AO3114" s="765"/>
      <c r="AP3114" s="765"/>
      <c r="AQ3114" s="765"/>
      <c r="BC3114" s="21"/>
    </row>
    <row r="3115" s="695" customFormat="1" customHeight="1" spans="1:59">
      <c r="A3115" s="513"/>
      <c r="B3115" s="799"/>
      <c r="C3115" s="799"/>
      <c r="D3115" s="409"/>
      <c r="E3115" s="952"/>
      <c r="F3115" s="1157"/>
      <c r="G3115" s="388"/>
      <c r="H3115" s="526"/>
      <c r="I3115" s="1216"/>
      <c r="J3115" s="388"/>
      <c r="K3115" s="662"/>
      <c r="L3115" s="801"/>
      <c r="M3115" s="388"/>
      <c r="N3115" s="217"/>
      <c r="O3115" s="217"/>
      <c r="P3115" s="217"/>
      <c r="Q3115" s="217"/>
      <c r="R3115" s="217"/>
      <c r="S3115" s="688"/>
      <c r="T3115" s="394"/>
      <c r="U3115" s="765"/>
      <c r="V3115" s="765"/>
      <c r="W3115" s="765"/>
      <c r="X3115" s="765"/>
      <c r="Y3115" s="765"/>
      <c r="Z3115" s="765"/>
      <c r="AA3115" s="765"/>
      <c r="AB3115" s="765"/>
      <c r="AC3115" s="765"/>
      <c r="AD3115" s="765"/>
      <c r="AE3115" s="765"/>
      <c r="AF3115" s="765"/>
      <c r="AG3115" s="765"/>
      <c r="AH3115" s="765"/>
      <c r="AI3115" s="765"/>
      <c r="AJ3115" s="765"/>
      <c r="AK3115" s="765"/>
      <c r="AL3115" s="765"/>
      <c r="AM3115" s="765"/>
      <c r="AN3115" s="765"/>
      <c r="AO3115" s="765"/>
      <c r="AP3115" s="765"/>
      <c r="AQ3115" s="765"/>
      <c r="BC3115" s="21"/>
    </row>
    <row r="3116" s="695" customFormat="1" customHeight="1" spans="1:59">
      <c r="A3116" s="513"/>
      <c r="B3116" s="799"/>
      <c r="C3116" s="799"/>
      <c r="D3116" s="409"/>
      <c r="E3116" s="952"/>
      <c r="F3116" s="1157"/>
      <c r="G3116" s="388"/>
      <c r="H3116" s="526"/>
      <c r="I3116" s="1216"/>
      <c r="J3116" s="388"/>
      <c r="K3116" s="662"/>
      <c r="L3116" s="801"/>
      <c r="M3116" s="388"/>
      <c r="N3116" s="217"/>
      <c r="O3116" s="217"/>
      <c r="P3116" s="217"/>
      <c r="Q3116" s="217"/>
      <c r="R3116" s="217"/>
      <c r="S3116" s="688"/>
      <c r="T3116" s="394"/>
      <c r="U3116" s="765"/>
      <c r="V3116" s="765"/>
      <c r="W3116" s="765"/>
      <c r="X3116" s="765"/>
      <c r="Y3116" s="765"/>
      <c r="Z3116" s="765"/>
      <c r="AA3116" s="765"/>
      <c r="AB3116" s="765"/>
      <c r="AC3116" s="765"/>
      <c r="AD3116" s="765"/>
      <c r="AE3116" s="765"/>
      <c r="AF3116" s="765"/>
      <c r="AG3116" s="765"/>
      <c r="AH3116" s="765"/>
      <c r="AI3116" s="765"/>
      <c r="AJ3116" s="765"/>
      <c r="AK3116" s="765"/>
      <c r="AL3116" s="765"/>
      <c r="AM3116" s="765"/>
      <c r="AN3116" s="765"/>
      <c r="AO3116" s="765"/>
      <c r="AP3116" s="765"/>
      <c r="AQ3116" s="765"/>
      <c r="BC3116" s="21"/>
    </row>
    <row r="3117" s="695" customFormat="1" customHeight="1" spans="1:59">
      <c r="A3117" s="513"/>
      <c r="B3117" s="799"/>
      <c r="C3117" s="799"/>
      <c r="D3117" s="409"/>
      <c r="E3117" s="952"/>
      <c r="F3117" s="1157"/>
      <c r="G3117" s="388"/>
      <c r="H3117" s="526"/>
      <c r="I3117" s="1216"/>
      <c r="J3117" s="388"/>
      <c r="K3117" s="662"/>
      <c r="L3117" s="801"/>
      <c r="M3117" s="388"/>
      <c r="N3117" s="217"/>
      <c r="O3117" s="217"/>
      <c r="P3117" s="217"/>
      <c r="Q3117" s="217"/>
      <c r="R3117" s="217"/>
      <c r="S3117" s="688"/>
      <c r="T3117" s="394"/>
      <c r="U3117" s="765"/>
      <c r="V3117" s="765"/>
      <c r="W3117" s="765"/>
      <c r="X3117" s="765"/>
      <c r="Y3117" s="765"/>
      <c r="Z3117" s="765"/>
      <c r="AA3117" s="765"/>
      <c r="AB3117" s="765"/>
      <c r="AC3117" s="765"/>
      <c r="AD3117" s="765"/>
      <c r="AE3117" s="765"/>
      <c r="AF3117" s="765"/>
      <c r="AG3117" s="765"/>
      <c r="AH3117" s="765"/>
      <c r="AI3117" s="765"/>
      <c r="AJ3117" s="765"/>
      <c r="AK3117" s="765"/>
      <c r="AL3117" s="765"/>
      <c r="AM3117" s="765"/>
      <c r="AN3117" s="765"/>
      <c r="AO3117" s="765"/>
      <c r="AP3117" s="765"/>
      <c r="AQ3117" s="765"/>
      <c r="BC3117" s="21"/>
    </row>
    <row r="3118" s="695" customFormat="1" customHeight="1" spans="1:59">
      <c r="A3118" s="513"/>
      <c r="B3118" s="799"/>
      <c r="C3118" s="799"/>
      <c r="D3118" s="409"/>
      <c r="E3118" s="952"/>
      <c r="F3118" s="1157"/>
      <c r="G3118" s="388"/>
      <c r="H3118" s="526"/>
      <c r="I3118" s="1216"/>
      <c r="J3118" s="388"/>
      <c r="K3118" s="662"/>
      <c r="L3118" s="801"/>
      <c r="M3118" s="388"/>
      <c r="N3118" s="217"/>
      <c r="O3118" s="217"/>
      <c r="P3118" s="217"/>
      <c r="Q3118" s="217"/>
      <c r="R3118" s="217"/>
      <c r="S3118" s="688"/>
      <c r="T3118" s="394"/>
      <c r="U3118" s="765"/>
      <c r="V3118" s="765"/>
      <c r="W3118" s="765"/>
      <c r="X3118" s="765"/>
      <c r="Y3118" s="765"/>
      <c r="Z3118" s="765"/>
      <c r="AA3118" s="765"/>
      <c r="AB3118" s="765"/>
      <c r="AC3118" s="765"/>
      <c r="AD3118" s="765"/>
      <c r="AE3118" s="765"/>
      <c r="AF3118" s="765"/>
      <c r="AG3118" s="765"/>
      <c r="AH3118" s="765"/>
      <c r="AI3118" s="765"/>
      <c r="AJ3118" s="765"/>
      <c r="AK3118" s="765"/>
      <c r="AL3118" s="765"/>
      <c r="AM3118" s="765"/>
      <c r="AN3118" s="765"/>
      <c r="AO3118" s="765"/>
      <c r="AP3118" s="765"/>
      <c r="AQ3118" s="765"/>
      <c r="BC3118" s="21"/>
    </row>
    <row r="3119" s="695" customFormat="1" customHeight="1" spans="1:59">
      <c r="A3119" s="513"/>
      <c r="B3119" s="799"/>
      <c r="C3119" s="799"/>
      <c r="D3119" s="409"/>
      <c r="E3119" s="952"/>
      <c r="F3119" s="1157"/>
      <c r="G3119" s="388"/>
      <c r="H3119" s="526"/>
      <c r="I3119" s="1216"/>
      <c r="J3119" s="388"/>
      <c r="K3119" s="662"/>
      <c r="L3119" s="801"/>
      <c r="M3119" s="388"/>
      <c r="N3119" s="217"/>
      <c r="O3119" s="217"/>
      <c r="P3119" s="217"/>
      <c r="Q3119" s="217"/>
      <c r="R3119" s="217"/>
      <c r="S3119" s="688"/>
      <c r="T3119" s="394"/>
      <c r="U3119" s="765"/>
      <c r="V3119" s="765"/>
      <c r="W3119" s="765"/>
      <c r="X3119" s="765"/>
      <c r="Y3119" s="765"/>
      <c r="Z3119" s="765"/>
      <c r="AA3119" s="765"/>
      <c r="AB3119" s="765"/>
      <c r="AC3119" s="765"/>
      <c r="AD3119" s="765"/>
      <c r="AE3119" s="765"/>
      <c r="AF3119" s="765"/>
      <c r="AG3119" s="765"/>
      <c r="AH3119" s="765"/>
      <c r="AI3119" s="765"/>
      <c r="AJ3119" s="765"/>
      <c r="AK3119" s="765"/>
      <c r="AL3119" s="765"/>
      <c r="AM3119" s="765"/>
      <c r="AN3119" s="765"/>
      <c r="AO3119" s="765"/>
      <c r="AP3119" s="765"/>
      <c r="AQ3119" s="765"/>
      <c r="BC3119" s="21"/>
    </row>
    <row r="3120" s="695" customFormat="1" customHeight="1" spans="1:59">
      <c r="A3120" s="513"/>
      <c r="B3120" s="799"/>
      <c r="C3120" s="799"/>
      <c r="D3120" s="409"/>
      <c r="E3120" s="952"/>
      <c r="F3120" s="1157"/>
      <c r="G3120" s="388"/>
      <c r="H3120" s="526"/>
      <c r="I3120" s="1216"/>
      <c r="J3120" s="388"/>
      <c r="K3120" s="662"/>
      <c r="L3120" s="801"/>
      <c r="M3120" s="388"/>
      <c r="N3120" s="217"/>
      <c r="O3120" s="217"/>
      <c r="P3120" s="217"/>
      <c r="Q3120" s="217"/>
      <c r="R3120" s="217"/>
      <c r="S3120" s="688"/>
      <c r="T3120" s="394"/>
      <c r="U3120" s="765"/>
      <c r="V3120" s="765"/>
      <c r="W3120" s="765"/>
      <c r="X3120" s="765"/>
      <c r="Y3120" s="765"/>
      <c r="Z3120" s="765"/>
      <c r="AA3120" s="765"/>
      <c r="AB3120" s="765"/>
      <c r="AC3120" s="765"/>
      <c r="AD3120" s="765"/>
      <c r="AE3120" s="765"/>
      <c r="AF3120" s="765"/>
      <c r="AG3120" s="765"/>
      <c r="AH3120" s="765"/>
      <c r="AI3120" s="765"/>
      <c r="AJ3120" s="765"/>
      <c r="AK3120" s="765"/>
      <c r="AL3120" s="765"/>
      <c r="AM3120" s="765"/>
      <c r="AN3120" s="765"/>
      <c r="AO3120" s="765"/>
      <c r="AP3120" s="765"/>
      <c r="AQ3120" s="765"/>
      <c r="BC3120" s="21"/>
      <c r="BD3120" s="695"/>
      <c r="BE3120" s="1124"/>
      <c r="BF3120" s="1124"/>
      <c r="BG3120" s="1124"/>
    </row>
    <row r="3121" s="1124" customFormat="1" customHeight="1" spans="1:59">
      <c r="A3121" s="513"/>
      <c r="B3121" s="799"/>
      <c r="C3121" s="799"/>
      <c r="D3121" s="409"/>
      <c r="E3121" s="952"/>
      <c r="F3121" s="1157"/>
      <c r="G3121" s="388"/>
      <c r="H3121" s="526"/>
      <c r="I3121" s="1216"/>
      <c r="J3121" s="388"/>
      <c r="K3121" s="662"/>
      <c r="L3121" s="801"/>
      <c r="M3121" s="388"/>
      <c r="N3121" s="217"/>
      <c r="O3121" s="217"/>
      <c r="P3121" s="217"/>
      <c r="Q3121" s="217"/>
      <c r="R3121" s="217"/>
      <c r="S3121" s="688"/>
      <c r="T3121" s="394"/>
      <c r="BC3121" s="21"/>
      <c r="BD3121" s="695"/>
    </row>
    <row r="3122" s="1124" customFormat="1" customHeight="1" spans="1:59">
      <c r="A3122" s="513"/>
      <c r="B3122" s="799"/>
      <c r="C3122" s="799"/>
      <c r="D3122" s="409"/>
      <c r="E3122" s="952"/>
      <c r="F3122" s="1157"/>
      <c r="G3122" s="388"/>
      <c r="H3122" s="526"/>
      <c r="I3122" s="1216"/>
      <c r="J3122" s="388"/>
      <c r="K3122" s="662"/>
      <c r="L3122" s="801"/>
      <c r="M3122" s="388"/>
      <c r="N3122" s="217"/>
      <c r="O3122" s="217"/>
      <c r="P3122" s="217"/>
      <c r="Q3122" s="217"/>
      <c r="R3122" s="217"/>
      <c r="S3122" s="688"/>
      <c r="T3122" s="394"/>
      <c r="BC3122" s="21"/>
      <c r="BD3122" s="695"/>
    </row>
    <row r="3123" s="1124" customFormat="1" customHeight="1" spans="1:59">
      <c r="A3123" s="513"/>
      <c r="B3123" s="799"/>
      <c r="C3123" s="799"/>
      <c r="D3123" s="409"/>
      <c r="E3123" s="952"/>
      <c r="F3123" s="1157"/>
      <c r="G3123" s="388"/>
      <c r="H3123" s="526"/>
      <c r="I3123" s="1216"/>
      <c r="J3123" s="388"/>
      <c r="K3123" s="662"/>
      <c r="L3123" s="801"/>
      <c r="M3123" s="388"/>
      <c r="N3123" s="217"/>
      <c r="O3123" s="217"/>
      <c r="P3123" s="217"/>
      <c r="Q3123" s="217"/>
      <c r="R3123" s="217"/>
      <c r="S3123" s="688"/>
      <c r="T3123" s="877"/>
      <c r="BC3123" s="21"/>
      <c r="BD3123" s="695"/>
    </row>
    <row r="3124" s="1124" customFormat="1" customHeight="1" spans="1:59">
      <c r="A3124" s="513"/>
      <c r="B3124" s="799"/>
      <c r="C3124" s="799"/>
      <c r="D3124" s="409"/>
      <c r="E3124" s="952"/>
      <c r="F3124" s="1157"/>
      <c r="G3124" s="388"/>
      <c r="H3124" s="526"/>
      <c r="I3124" s="1216"/>
      <c r="J3124" s="388"/>
      <c r="K3124" s="662"/>
      <c r="L3124" s="801"/>
      <c r="M3124" s="388"/>
      <c r="N3124" s="217"/>
      <c r="O3124" s="217"/>
      <c r="P3124" s="217"/>
      <c r="Q3124" s="217"/>
      <c r="R3124" s="217"/>
      <c r="S3124" s="688"/>
      <c r="T3124" s="877"/>
      <c r="BC3124" s="21"/>
      <c r="BD3124" s="695"/>
    </row>
    <row r="3125" s="1124" customFormat="1" customHeight="1" spans="1:59">
      <c r="A3125" s="513"/>
      <c r="B3125" s="799"/>
      <c r="C3125" s="799"/>
      <c r="D3125" s="409"/>
      <c r="E3125" s="952"/>
      <c r="F3125" s="1157"/>
      <c r="G3125" s="388"/>
      <c r="H3125" s="526"/>
      <c r="I3125" s="1216"/>
      <c r="J3125" s="388"/>
      <c r="K3125" s="662"/>
      <c r="L3125" s="801"/>
      <c r="M3125" s="388"/>
      <c r="N3125" s="217"/>
      <c r="O3125" s="217"/>
      <c r="P3125" s="217"/>
      <c r="Q3125" s="217"/>
      <c r="R3125" s="217"/>
      <c r="S3125" s="688"/>
      <c r="T3125" s="394"/>
      <c r="BC3125" s="21"/>
      <c r="BD3125" s="695"/>
    </row>
    <row r="3126" s="1124" customFormat="1" customHeight="1" spans="1:59">
      <c r="A3126" s="513"/>
      <c r="B3126" s="799"/>
      <c r="C3126" s="799"/>
      <c r="D3126" s="409"/>
      <c r="E3126" s="952"/>
      <c r="F3126" s="1157"/>
      <c r="G3126" s="388"/>
      <c r="H3126" s="526"/>
      <c r="I3126" s="1216"/>
      <c r="J3126" s="388"/>
      <c r="K3126" s="662"/>
      <c r="L3126" s="801"/>
      <c r="M3126" s="388"/>
      <c r="N3126" s="217"/>
      <c r="O3126" s="217"/>
      <c r="P3126" s="217"/>
      <c r="Q3126" s="217"/>
      <c r="R3126" s="217"/>
      <c r="S3126" s="688"/>
      <c r="T3126" s="394"/>
      <c r="BC3126" s="21"/>
      <c r="BD3126" s="695"/>
    </row>
    <row r="3127" s="1124" customFormat="1" customHeight="1" spans="1:59">
      <c r="A3127" s="513"/>
      <c r="B3127" s="799"/>
      <c r="C3127" s="799"/>
      <c r="D3127" s="409"/>
      <c r="E3127" s="952"/>
      <c r="F3127" s="1157"/>
      <c r="G3127" s="388"/>
      <c r="H3127" s="526"/>
      <c r="I3127" s="1216"/>
      <c r="J3127" s="388"/>
      <c r="K3127" s="662"/>
      <c r="L3127" s="801"/>
      <c r="M3127" s="388"/>
      <c r="N3127" s="217"/>
      <c r="O3127" s="217"/>
      <c r="P3127" s="217"/>
      <c r="Q3127" s="217"/>
      <c r="R3127" s="217"/>
      <c r="S3127" s="688"/>
      <c r="T3127" s="394"/>
      <c r="BC3127" s="21"/>
      <c r="BD3127" s="695"/>
    </row>
    <row r="3128" s="1124" customFormat="1" customHeight="1" spans="1:59">
      <c r="A3128" s="513"/>
      <c r="B3128" s="799"/>
      <c r="C3128" s="799"/>
      <c r="D3128" s="409"/>
      <c r="E3128" s="952"/>
      <c r="F3128" s="1157"/>
      <c r="G3128" s="388"/>
      <c r="H3128" s="526"/>
      <c r="I3128" s="1216"/>
      <c r="J3128" s="388"/>
      <c r="K3128" s="662"/>
      <c r="L3128" s="801"/>
      <c r="M3128" s="388"/>
      <c r="N3128" s="217"/>
      <c r="O3128" s="217"/>
      <c r="P3128" s="217"/>
      <c r="Q3128" s="217"/>
      <c r="R3128" s="217"/>
      <c r="S3128" s="688"/>
      <c r="T3128" s="394"/>
      <c r="BC3128" s="21"/>
      <c r="BD3128" s="695"/>
    </row>
    <row r="3129" s="1124" customFormat="1" customHeight="1" spans="1:59">
      <c r="A3129" s="513"/>
      <c r="B3129" s="799"/>
      <c r="C3129" s="799"/>
      <c r="D3129" s="409"/>
      <c r="E3129" s="952"/>
      <c r="F3129" s="1157"/>
      <c r="G3129" s="388"/>
      <c r="H3129" s="526"/>
      <c r="I3129" s="1216"/>
      <c r="J3129" s="388"/>
      <c r="K3129" s="662"/>
      <c r="L3129" s="801"/>
      <c r="M3129" s="388"/>
      <c r="N3129" s="217"/>
      <c r="O3129" s="217"/>
      <c r="P3129" s="217"/>
      <c r="Q3129" s="217"/>
      <c r="R3129" s="217"/>
      <c r="S3129" s="688"/>
      <c r="T3129" s="394"/>
      <c r="BC3129" s="21"/>
      <c r="BD3129" s="695"/>
    </row>
    <row r="3130" s="1124" customFormat="1" customHeight="1" spans="1:59">
      <c r="A3130" s="513"/>
      <c r="B3130" s="799"/>
      <c r="C3130" s="799"/>
      <c r="D3130" s="409"/>
      <c r="E3130" s="952"/>
      <c r="F3130" s="1157"/>
      <c r="G3130" s="388"/>
      <c r="H3130" s="526"/>
      <c r="I3130" s="1216"/>
      <c r="J3130" s="388"/>
      <c r="K3130" s="662"/>
      <c r="L3130" s="801"/>
      <c r="M3130" s="388"/>
      <c r="N3130" s="217"/>
      <c r="O3130" s="217"/>
      <c r="P3130" s="217"/>
      <c r="Q3130" s="217"/>
      <c r="R3130" s="217"/>
      <c r="S3130" s="688"/>
      <c r="T3130" s="514"/>
      <c r="BC3130" s="21"/>
      <c r="BD3130" s="695"/>
    </row>
    <row r="3131" s="1124" customFormat="1" customHeight="1" spans="1:59">
      <c r="A3131" s="513"/>
      <c r="B3131" s="799"/>
      <c r="C3131" s="799"/>
      <c r="D3131" s="409"/>
      <c r="E3131" s="952"/>
      <c r="F3131" s="1157"/>
      <c r="G3131" s="388"/>
      <c r="H3131" s="526"/>
      <c r="I3131" s="1216"/>
      <c r="J3131" s="388"/>
      <c r="K3131" s="662"/>
      <c r="L3131" s="801"/>
      <c r="M3131" s="388"/>
      <c r="N3131" s="217"/>
      <c r="O3131" s="217"/>
      <c r="P3131" s="217"/>
      <c r="Q3131" s="217"/>
      <c r="R3131" s="217"/>
      <c r="S3131" s="688"/>
      <c r="T3131" s="514"/>
      <c r="BC3131" s="21"/>
      <c r="BD3131" s="695"/>
      <c r="BE3131" s="695"/>
      <c r="BF3131" s="695"/>
      <c r="BG3131" s="695"/>
    </row>
    <row r="3132" s="695" customFormat="1" customHeight="1" spans="1:59">
      <c r="A3132" s="513"/>
      <c r="B3132" s="799"/>
      <c r="C3132" s="799"/>
      <c r="D3132" s="409"/>
      <c r="E3132" s="952"/>
      <c r="F3132" s="1157"/>
      <c r="G3132" s="388"/>
      <c r="H3132" s="526"/>
      <c r="I3132" s="1216"/>
      <c r="J3132" s="388"/>
      <c r="K3132" s="662"/>
      <c r="L3132" s="801"/>
      <c r="M3132" s="388"/>
      <c r="N3132" s="217"/>
      <c r="O3132" s="217"/>
      <c r="P3132" s="217"/>
      <c r="Q3132" s="217"/>
      <c r="R3132" s="217"/>
      <c r="S3132" s="688"/>
      <c r="T3132" s="394"/>
      <c r="U3132" s="765"/>
      <c r="V3132" s="765"/>
      <c r="W3132" s="765"/>
      <c r="X3132" s="765"/>
      <c r="Y3132" s="765"/>
      <c r="Z3132" s="765"/>
      <c r="AA3132" s="765"/>
      <c r="AB3132" s="765"/>
      <c r="AC3132" s="765"/>
      <c r="AD3132" s="765"/>
      <c r="AE3132" s="765"/>
      <c r="AF3132" s="765"/>
      <c r="AG3132" s="765"/>
      <c r="AH3132" s="765"/>
      <c r="AI3132" s="765"/>
      <c r="AJ3132" s="765"/>
      <c r="AK3132" s="765"/>
      <c r="AL3132" s="765"/>
      <c r="AM3132" s="765"/>
      <c r="AN3132" s="765"/>
      <c r="AO3132" s="765"/>
      <c r="AP3132" s="765"/>
      <c r="AQ3132" s="765"/>
      <c r="BC3132" s="21"/>
    </row>
    <row r="3133" s="695" customFormat="1" customHeight="1" spans="1:59">
      <c r="A3133" s="513"/>
      <c r="B3133" s="799"/>
      <c r="C3133" s="799"/>
      <c r="D3133" s="409"/>
      <c r="E3133" s="952"/>
      <c r="F3133" s="1157"/>
      <c r="G3133" s="388"/>
      <c r="H3133" s="526"/>
      <c r="I3133" s="1216"/>
      <c r="J3133" s="388"/>
      <c r="K3133" s="662"/>
      <c r="L3133" s="801"/>
      <c r="M3133" s="388"/>
      <c r="N3133" s="217"/>
      <c r="O3133" s="217"/>
      <c r="P3133" s="217"/>
      <c r="Q3133" s="217"/>
      <c r="R3133" s="217"/>
      <c r="S3133" s="688"/>
      <c r="T3133" s="394"/>
      <c r="U3133" s="765"/>
      <c r="V3133" s="765"/>
      <c r="W3133" s="765"/>
      <c r="X3133" s="765"/>
      <c r="Y3133" s="765"/>
      <c r="Z3133" s="765"/>
      <c r="AA3133" s="765"/>
      <c r="AB3133" s="765"/>
      <c r="AC3133" s="765"/>
      <c r="AD3133" s="765"/>
      <c r="AE3133" s="765"/>
      <c r="AF3133" s="765"/>
      <c r="AG3133" s="765"/>
      <c r="AH3133" s="765"/>
      <c r="AI3133" s="765"/>
      <c r="AJ3133" s="765"/>
      <c r="AK3133" s="765"/>
      <c r="AL3133" s="765"/>
      <c r="AM3133" s="765"/>
      <c r="AN3133" s="765"/>
      <c r="AO3133" s="765"/>
      <c r="AP3133" s="765"/>
      <c r="AQ3133" s="765"/>
      <c r="BC3133" s="21"/>
    </row>
    <row r="3134" s="695" customFormat="1" customHeight="1" spans="1:59">
      <c r="A3134" s="513"/>
      <c r="B3134" s="799"/>
      <c r="C3134" s="799"/>
      <c r="D3134" s="409"/>
      <c r="E3134" s="952"/>
      <c r="F3134" s="1157"/>
      <c r="G3134" s="388"/>
      <c r="H3134" s="526"/>
      <c r="I3134" s="1216"/>
      <c r="J3134" s="388"/>
      <c r="K3134" s="662"/>
      <c r="L3134" s="801"/>
      <c r="M3134" s="388"/>
      <c r="N3134" s="217"/>
      <c r="O3134" s="217"/>
      <c r="P3134" s="217"/>
      <c r="Q3134" s="217"/>
      <c r="R3134" s="217"/>
      <c r="S3134" s="688"/>
      <c r="T3134" s="394"/>
      <c r="U3134" s="765"/>
      <c r="V3134" s="765"/>
      <c r="W3134" s="765"/>
      <c r="X3134" s="765"/>
      <c r="Y3134" s="765"/>
      <c r="Z3134" s="765"/>
      <c r="AA3134" s="765"/>
      <c r="AB3134" s="765"/>
      <c r="AC3134" s="765"/>
      <c r="AD3134" s="765"/>
      <c r="AE3134" s="765"/>
      <c r="AF3134" s="765"/>
      <c r="AG3134" s="765"/>
      <c r="AH3134" s="765"/>
      <c r="AI3134" s="765"/>
      <c r="AJ3134" s="765"/>
      <c r="AK3134" s="765"/>
      <c r="AL3134" s="765"/>
      <c r="AM3134" s="765"/>
      <c r="AN3134" s="765"/>
      <c r="AO3134" s="765"/>
      <c r="AP3134" s="765"/>
      <c r="AQ3134" s="765"/>
      <c r="BC3134" s="21"/>
    </row>
    <row r="3135" s="695" customFormat="1" customHeight="1" spans="1:59">
      <c r="A3135" s="513"/>
      <c r="B3135" s="799"/>
      <c r="C3135" s="799"/>
      <c r="D3135" s="409"/>
      <c r="E3135" s="952"/>
      <c r="F3135" s="1157"/>
      <c r="G3135" s="388"/>
      <c r="H3135" s="526"/>
      <c r="I3135" s="1216"/>
      <c r="J3135" s="388"/>
      <c r="K3135" s="662"/>
      <c r="L3135" s="801"/>
      <c r="M3135" s="388"/>
      <c r="N3135" s="217"/>
      <c r="O3135" s="217"/>
      <c r="P3135" s="217"/>
      <c r="Q3135" s="217"/>
      <c r="R3135" s="217"/>
      <c r="S3135" s="688"/>
      <c r="T3135" s="394"/>
      <c r="U3135" s="765"/>
      <c r="V3135" s="765"/>
      <c r="W3135" s="765"/>
      <c r="X3135" s="765"/>
      <c r="Y3135" s="765"/>
      <c r="Z3135" s="765"/>
      <c r="AA3135" s="765"/>
      <c r="AB3135" s="765"/>
      <c r="AC3135" s="765"/>
      <c r="AD3135" s="765"/>
      <c r="AE3135" s="765"/>
      <c r="AF3135" s="765"/>
      <c r="AG3135" s="765"/>
      <c r="AH3135" s="765"/>
      <c r="AI3135" s="765"/>
      <c r="AJ3135" s="765"/>
      <c r="AK3135" s="765"/>
      <c r="AL3135" s="765"/>
      <c r="AM3135" s="765"/>
      <c r="AN3135" s="765"/>
      <c r="AO3135" s="765"/>
      <c r="AP3135" s="765"/>
      <c r="AQ3135" s="765"/>
      <c r="BC3135" s="698"/>
    </row>
    <row r="3136" s="695" customFormat="1" customHeight="1" spans="1:59">
      <c r="A3136" s="513"/>
      <c r="B3136" s="799"/>
      <c r="C3136" s="799"/>
      <c r="D3136" s="409"/>
      <c r="E3136" s="952"/>
      <c r="F3136" s="1157"/>
      <c r="G3136" s="388"/>
      <c r="H3136" s="526"/>
      <c r="I3136" s="1216"/>
      <c r="J3136" s="388"/>
      <c r="K3136" s="662"/>
      <c r="L3136" s="801"/>
      <c r="M3136" s="388"/>
      <c r="N3136" s="217"/>
      <c r="O3136" s="217"/>
      <c r="P3136" s="217"/>
      <c r="Q3136" s="217"/>
      <c r="R3136" s="217"/>
      <c r="S3136" s="688"/>
      <c r="T3136" s="394"/>
      <c r="U3136" s="765"/>
      <c r="V3136" s="765"/>
      <c r="W3136" s="765"/>
      <c r="X3136" s="765"/>
      <c r="Y3136" s="765"/>
      <c r="Z3136" s="765"/>
      <c r="AA3136" s="765"/>
      <c r="AB3136" s="765"/>
      <c r="AC3136" s="765"/>
      <c r="AD3136" s="765"/>
      <c r="AE3136" s="765"/>
      <c r="AF3136" s="765"/>
      <c r="AG3136" s="765"/>
      <c r="AH3136" s="765"/>
      <c r="AI3136" s="765"/>
      <c r="AJ3136" s="765"/>
      <c r="AK3136" s="765"/>
      <c r="AL3136" s="765"/>
      <c r="AM3136" s="765"/>
      <c r="AN3136" s="765"/>
      <c r="AO3136" s="765"/>
      <c r="AP3136" s="765"/>
      <c r="AQ3136" s="765"/>
      <c r="BC3136" s="1164"/>
      <c r="BD3136" s="11"/>
    </row>
    <row r="3137" s="695" customFormat="1" customHeight="1" spans="1:56">
      <c r="A3137" s="513"/>
      <c r="B3137" s="799"/>
      <c r="C3137" s="799"/>
      <c r="D3137" s="409"/>
      <c r="E3137" s="952"/>
      <c r="F3137" s="1157"/>
      <c r="G3137" s="388"/>
      <c r="H3137" s="526"/>
      <c r="I3137" s="1216"/>
      <c r="J3137" s="388"/>
      <c r="K3137" s="662"/>
      <c r="L3137" s="801"/>
      <c r="M3137" s="388"/>
      <c r="N3137" s="217"/>
      <c r="O3137" s="217"/>
      <c r="P3137" s="217"/>
      <c r="Q3137" s="217"/>
      <c r="R3137" s="217"/>
      <c r="S3137" s="688"/>
      <c r="T3137" s="394"/>
      <c r="U3137" s="765"/>
      <c r="V3137" s="765"/>
      <c r="W3137" s="765"/>
      <c r="X3137" s="765"/>
      <c r="Y3137" s="765"/>
      <c r="Z3137" s="765"/>
      <c r="AA3137" s="765"/>
      <c r="AB3137" s="765"/>
      <c r="AC3137" s="765"/>
      <c r="AD3137" s="765"/>
      <c r="AE3137" s="765"/>
      <c r="AF3137" s="765"/>
      <c r="AG3137" s="765"/>
      <c r="AH3137" s="765"/>
      <c r="AI3137" s="765"/>
      <c r="AJ3137" s="765"/>
      <c r="AK3137" s="765"/>
      <c r="AL3137" s="765"/>
      <c r="AM3137" s="765"/>
      <c r="AN3137" s="765"/>
      <c r="AO3137" s="765"/>
      <c r="AP3137" s="765"/>
      <c r="AQ3137" s="765"/>
      <c r="BC3137" s="1164"/>
      <c r="BD3137" s="575"/>
    </row>
    <row r="3138" s="695" customFormat="1" customHeight="1" spans="1:56">
      <c r="A3138" s="513"/>
      <c r="B3138" s="799"/>
      <c r="C3138" s="799"/>
      <c r="D3138" s="409"/>
      <c r="E3138" s="952"/>
      <c r="F3138" s="1157"/>
      <c r="G3138" s="388"/>
      <c r="H3138" s="526"/>
      <c r="I3138" s="1216"/>
      <c r="J3138" s="388"/>
      <c r="K3138" s="662"/>
      <c r="L3138" s="801"/>
      <c r="M3138" s="388"/>
      <c r="N3138" s="217"/>
      <c r="O3138" s="217"/>
      <c r="P3138" s="217"/>
      <c r="Q3138" s="217"/>
      <c r="R3138" s="217"/>
      <c r="S3138" s="688"/>
      <c r="T3138" s="394"/>
      <c r="U3138" s="765"/>
      <c r="V3138" s="765"/>
      <c r="W3138" s="765"/>
      <c r="X3138" s="765"/>
      <c r="Y3138" s="765"/>
      <c r="Z3138" s="765"/>
      <c r="AA3138" s="765"/>
      <c r="AB3138" s="765"/>
      <c r="AC3138" s="765"/>
      <c r="AD3138" s="765"/>
      <c r="AE3138" s="765"/>
      <c r="AF3138" s="765"/>
      <c r="AG3138" s="765"/>
      <c r="AH3138" s="765"/>
      <c r="AI3138" s="765"/>
      <c r="AJ3138" s="765"/>
      <c r="AK3138" s="765"/>
      <c r="AL3138" s="765"/>
      <c r="AM3138" s="765"/>
      <c r="AN3138" s="765"/>
      <c r="AO3138" s="765"/>
      <c r="AP3138" s="765"/>
      <c r="AQ3138" s="765"/>
      <c r="BC3138" s="1164"/>
      <c r="BD3138" s="575"/>
    </row>
    <row r="3139" s="695" customFormat="1" customHeight="1" spans="1:56">
      <c r="A3139" s="513"/>
      <c r="B3139" s="799"/>
      <c r="C3139" s="799"/>
      <c r="D3139" s="409"/>
      <c r="E3139" s="952"/>
      <c r="F3139" s="1157"/>
      <c r="G3139" s="388"/>
      <c r="H3139" s="526"/>
      <c r="I3139" s="1216"/>
      <c r="J3139" s="388"/>
      <c r="K3139" s="662"/>
      <c r="L3139" s="801"/>
      <c r="M3139" s="388"/>
      <c r="N3139" s="217"/>
      <c r="O3139" s="217"/>
      <c r="P3139" s="217"/>
      <c r="Q3139" s="217"/>
      <c r="R3139" s="217"/>
      <c r="S3139" s="688"/>
      <c r="T3139" s="394"/>
      <c r="U3139" s="765"/>
      <c r="V3139" s="765"/>
      <c r="W3139" s="765"/>
      <c r="X3139" s="765"/>
      <c r="Y3139" s="765"/>
      <c r="Z3139" s="765"/>
      <c r="AA3139" s="765"/>
      <c r="AB3139" s="765"/>
      <c r="AC3139" s="765"/>
      <c r="AD3139" s="765"/>
      <c r="AE3139" s="765"/>
      <c r="AF3139" s="765"/>
      <c r="AG3139" s="765"/>
      <c r="AH3139" s="765"/>
      <c r="AI3139" s="765"/>
      <c r="AJ3139" s="765"/>
      <c r="AK3139" s="765"/>
      <c r="AL3139" s="765"/>
      <c r="AM3139" s="765"/>
      <c r="AN3139" s="765"/>
      <c r="AO3139" s="765"/>
      <c r="AP3139" s="765"/>
      <c r="AQ3139" s="765"/>
      <c r="BC3139" s="1164"/>
      <c r="BD3139" s="575"/>
    </row>
    <row r="3140" s="695" customFormat="1" customHeight="1" spans="1:56">
      <c r="A3140" s="513"/>
      <c r="B3140" s="799"/>
      <c r="C3140" s="799"/>
      <c r="D3140" s="409"/>
      <c r="E3140" s="952"/>
      <c r="F3140" s="1157"/>
      <c r="G3140" s="388"/>
      <c r="H3140" s="526"/>
      <c r="I3140" s="1216"/>
      <c r="J3140" s="388"/>
      <c r="K3140" s="662"/>
      <c r="L3140" s="801"/>
      <c r="M3140" s="388"/>
      <c r="N3140" s="217"/>
      <c r="O3140" s="217"/>
      <c r="P3140" s="217"/>
      <c r="Q3140" s="217"/>
      <c r="R3140" s="217"/>
      <c r="S3140" s="688"/>
      <c r="T3140" s="394"/>
      <c r="U3140" s="765"/>
      <c r="V3140" s="765"/>
      <c r="W3140" s="765"/>
      <c r="X3140" s="765"/>
      <c r="Y3140" s="765"/>
      <c r="Z3140" s="765"/>
      <c r="AA3140" s="765"/>
      <c r="AB3140" s="765"/>
      <c r="AC3140" s="765"/>
      <c r="AD3140" s="765"/>
      <c r="AE3140" s="765"/>
      <c r="AF3140" s="765"/>
      <c r="AG3140" s="765"/>
      <c r="AH3140" s="765"/>
      <c r="AI3140" s="765"/>
      <c r="AJ3140" s="765"/>
      <c r="AK3140" s="765"/>
      <c r="AL3140" s="765"/>
      <c r="AM3140" s="765"/>
      <c r="AN3140" s="765"/>
      <c r="AO3140" s="765"/>
      <c r="AP3140" s="765"/>
      <c r="AQ3140" s="765"/>
      <c r="BC3140" s="1164"/>
      <c r="BD3140" s="575"/>
    </row>
    <row r="3141" s="695" customFormat="1" customHeight="1" spans="1:56">
      <c r="A3141" s="513"/>
      <c r="B3141" s="799"/>
      <c r="C3141" s="799"/>
      <c r="D3141" s="409"/>
      <c r="E3141" s="952"/>
      <c r="F3141" s="1157"/>
      <c r="G3141" s="388"/>
      <c r="H3141" s="526"/>
      <c r="I3141" s="1216"/>
      <c r="J3141" s="388"/>
      <c r="K3141" s="662"/>
      <c r="L3141" s="801"/>
      <c r="M3141" s="388"/>
      <c r="N3141" s="217"/>
      <c r="O3141" s="217"/>
      <c r="P3141" s="217"/>
      <c r="Q3141" s="217"/>
      <c r="R3141" s="217"/>
      <c r="S3141" s="688"/>
      <c r="T3141" s="394"/>
      <c r="U3141" s="765"/>
      <c r="V3141" s="765"/>
      <c r="W3141" s="765"/>
      <c r="X3141" s="765"/>
      <c r="Y3141" s="765"/>
      <c r="Z3141" s="765"/>
      <c r="AA3141" s="765"/>
      <c r="AB3141" s="765"/>
      <c r="AC3141" s="765"/>
      <c r="AD3141" s="765"/>
      <c r="AE3141" s="765"/>
      <c r="AF3141" s="765"/>
      <c r="AG3141" s="765"/>
      <c r="AH3141" s="765"/>
      <c r="AI3141" s="765"/>
      <c r="AJ3141" s="765"/>
      <c r="AK3141" s="765"/>
      <c r="AL3141" s="765"/>
      <c r="AM3141" s="765"/>
      <c r="AN3141" s="765"/>
      <c r="AO3141" s="765"/>
      <c r="AP3141" s="765"/>
      <c r="AQ3141" s="765"/>
      <c r="BC3141" s="1164"/>
      <c r="BD3141" s="575"/>
    </row>
    <row r="3142" s="695" customFormat="1" customHeight="1" spans="1:56">
      <c r="A3142" s="513"/>
      <c r="B3142" s="799"/>
      <c r="C3142" s="799"/>
      <c r="D3142" s="409"/>
      <c r="E3142" s="952"/>
      <c r="F3142" s="1157"/>
      <c r="G3142" s="388"/>
      <c r="H3142" s="526"/>
      <c r="I3142" s="1216"/>
      <c r="J3142" s="388"/>
      <c r="K3142" s="662"/>
      <c r="L3142" s="801"/>
      <c r="M3142" s="388"/>
      <c r="N3142" s="217"/>
      <c r="O3142" s="217"/>
      <c r="P3142" s="217"/>
      <c r="Q3142" s="217"/>
      <c r="R3142" s="217"/>
      <c r="S3142" s="688"/>
      <c r="T3142" s="394"/>
      <c r="U3142" s="765"/>
      <c r="V3142" s="765"/>
      <c r="W3142" s="765"/>
      <c r="X3142" s="765"/>
      <c r="Y3142" s="765"/>
      <c r="Z3142" s="765"/>
      <c r="AA3142" s="765"/>
      <c r="AB3142" s="765"/>
      <c r="AC3142" s="765"/>
      <c r="AD3142" s="765"/>
      <c r="AE3142" s="765"/>
      <c r="AF3142" s="765"/>
      <c r="AG3142" s="765"/>
      <c r="AH3142" s="765"/>
      <c r="AI3142" s="765"/>
      <c r="AJ3142" s="765"/>
      <c r="AK3142" s="765"/>
      <c r="AL3142" s="765"/>
      <c r="AM3142" s="765"/>
      <c r="AN3142" s="765"/>
      <c r="AO3142" s="765"/>
      <c r="AP3142" s="765"/>
      <c r="AQ3142" s="765"/>
      <c r="BC3142" s="1164"/>
      <c r="BD3142" s="575"/>
    </row>
    <row r="3143" s="695" customFormat="1" customHeight="1" spans="1:56">
      <c r="A3143" s="513"/>
      <c r="B3143" s="799"/>
      <c r="C3143" s="799"/>
      <c r="D3143" s="409"/>
      <c r="E3143" s="952"/>
      <c r="F3143" s="1157"/>
      <c r="G3143" s="388"/>
      <c r="H3143" s="526"/>
      <c r="I3143" s="1216"/>
      <c r="J3143" s="388"/>
      <c r="K3143" s="662"/>
      <c r="L3143" s="801"/>
      <c r="M3143" s="388"/>
      <c r="N3143" s="217"/>
      <c r="O3143" s="217"/>
      <c r="P3143" s="217"/>
      <c r="Q3143" s="217"/>
      <c r="R3143" s="217"/>
      <c r="S3143" s="688"/>
      <c r="T3143" s="394"/>
      <c r="U3143" s="765"/>
      <c r="V3143" s="765"/>
      <c r="W3143" s="765"/>
      <c r="X3143" s="765"/>
      <c r="Y3143" s="765"/>
      <c r="Z3143" s="765"/>
      <c r="AA3143" s="765"/>
      <c r="AB3143" s="765"/>
      <c r="AC3143" s="765"/>
      <c r="AD3143" s="765"/>
      <c r="AE3143" s="765"/>
      <c r="AF3143" s="765"/>
      <c r="AG3143" s="765"/>
      <c r="AH3143" s="765"/>
      <c r="AI3143" s="765"/>
      <c r="AJ3143" s="765"/>
      <c r="AK3143" s="765"/>
      <c r="AL3143" s="765"/>
      <c r="AM3143" s="765"/>
      <c r="AN3143" s="765"/>
      <c r="AO3143" s="765"/>
      <c r="AP3143" s="765"/>
      <c r="AQ3143" s="765"/>
      <c r="BC3143" s="1164"/>
      <c r="BD3143" s="575"/>
    </row>
    <row r="3144" s="695" customFormat="1" customHeight="1" spans="1:56">
      <c r="A3144" s="513"/>
      <c r="B3144" s="799"/>
      <c r="C3144" s="799"/>
      <c r="D3144" s="409"/>
      <c r="E3144" s="952"/>
      <c r="F3144" s="1157"/>
      <c r="G3144" s="388"/>
      <c r="H3144" s="526"/>
      <c r="I3144" s="1216"/>
      <c r="J3144" s="388"/>
      <c r="K3144" s="662"/>
      <c r="L3144" s="801"/>
      <c r="M3144" s="388"/>
      <c r="N3144" s="217"/>
      <c r="O3144" s="217"/>
      <c r="P3144" s="217"/>
      <c r="Q3144" s="217"/>
      <c r="R3144" s="217"/>
      <c r="S3144" s="688"/>
      <c r="T3144" s="394"/>
      <c r="U3144" s="765"/>
      <c r="V3144" s="765"/>
      <c r="W3144" s="765"/>
      <c r="X3144" s="765"/>
      <c r="Y3144" s="765"/>
      <c r="Z3144" s="765"/>
      <c r="AA3144" s="765"/>
      <c r="AB3144" s="765"/>
      <c r="AC3144" s="765"/>
      <c r="AD3144" s="765"/>
      <c r="AE3144" s="765"/>
      <c r="AF3144" s="765"/>
      <c r="AG3144" s="765"/>
      <c r="AH3144" s="765"/>
      <c r="AI3144" s="765"/>
      <c r="AJ3144" s="765"/>
      <c r="AK3144" s="765"/>
      <c r="AL3144" s="765"/>
      <c r="AM3144" s="765"/>
      <c r="AN3144" s="765"/>
      <c r="AO3144" s="765"/>
      <c r="AP3144" s="765"/>
      <c r="AQ3144" s="765"/>
      <c r="BC3144" s="1164"/>
      <c r="BD3144" s="575"/>
    </row>
    <row r="3145" s="695" customFormat="1" customHeight="1" spans="1:56">
      <c r="A3145" s="513"/>
      <c r="B3145" s="799"/>
      <c r="C3145" s="799"/>
      <c r="D3145" s="409"/>
      <c r="E3145" s="952"/>
      <c r="F3145" s="1157"/>
      <c r="G3145" s="388"/>
      <c r="H3145" s="526"/>
      <c r="I3145" s="1216"/>
      <c r="J3145" s="388"/>
      <c r="K3145" s="662"/>
      <c r="L3145" s="801"/>
      <c r="M3145" s="388"/>
      <c r="N3145" s="217"/>
      <c r="O3145" s="217"/>
      <c r="P3145" s="217"/>
      <c r="Q3145" s="217"/>
      <c r="R3145" s="217"/>
      <c r="S3145" s="688"/>
      <c r="T3145" s="394"/>
      <c r="U3145" s="765"/>
      <c r="V3145" s="765"/>
      <c r="W3145" s="765"/>
      <c r="X3145" s="765"/>
      <c r="Y3145" s="765"/>
      <c r="Z3145" s="765"/>
      <c r="AA3145" s="765"/>
      <c r="AB3145" s="765"/>
      <c r="AC3145" s="765"/>
      <c r="AD3145" s="765"/>
      <c r="AE3145" s="765"/>
      <c r="AF3145" s="765"/>
      <c r="AG3145" s="765"/>
      <c r="AH3145" s="765"/>
      <c r="AI3145" s="765"/>
      <c r="AJ3145" s="765"/>
      <c r="AK3145" s="765"/>
      <c r="AL3145" s="765"/>
      <c r="AM3145" s="765"/>
      <c r="AN3145" s="765"/>
      <c r="AO3145" s="765"/>
      <c r="AP3145" s="765"/>
      <c r="AQ3145" s="765"/>
      <c r="BC3145" s="1164"/>
      <c r="BD3145" s="575"/>
    </row>
    <row r="3146" s="695" customFormat="1" customHeight="1" spans="1:56">
      <c r="A3146" s="513"/>
      <c r="B3146" s="799"/>
      <c r="C3146" s="799"/>
      <c r="D3146" s="409"/>
      <c r="E3146" s="952"/>
      <c r="F3146" s="1157"/>
      <c r="G3146" s="388"/>
      <c r="H3146" s="526"/>
      <c r="I3146" s="1216"/>
      <c r="J3146" s="388"/>
      <c r="K3146" s="662"/>
      <c r="L3146" s="801"/>
      <c r="M3146" s="388"/>
      <c r="N3146" s="217"/>
      <c r="O3146" s="217"/>
      <c r="P3146" s="217"/>
      <c r="Q3146" s="217"/>
      <c r="R3146" s="217"/>
      <c r="S3146" s="688"/>
      <c r="T3146" s="394"/>
      <c r="U3146" s="765"/>
      <c r="V3146" s="765"/>
      <c r="W3146" s="765"/>
      <c r="X3146" s="765"/>
      <c r="Y3146" s="765"/>
      <c r="Z3146" s="765"/>
      <c r="AA3146" s="765"/>
      <c r="AB3146" s="765"/>
      <c r="AC3146" s="765"/>
      <c r="AD3146" s="765"/>
      <c r="AE3146" s="765"/>
      <c r="AF3146" s="765"/>
      <c r="AG3146" s="765"/>
      <c r="AH3146" s="765"/>
      <c r="AI3146" s="765"/>
      <c r="AJ3146" s="765"/>
      <c r="AK3146" s="765"/>
      <c r="AL3146" s="765"/>
      <c r="AM3146" s="765"/>
      <c r="AN3146" s="765"/>
      <c r="AO3146" s="765"/>
      <c r="AP3146" s="765"/>
      <c r="AQ3146" s="765"/>
      <c r="BC3146" s="1164"/>
      <c r="BD3146" s="575"/>
    </row>
    <row r="3147" s="695" customFormat="1" customHeight="1" spans="1:56">
      <c r="A3147" s="513"/>
      <c r="B3147" s="799"/>
      <c r="C3147" s="799"/>
      <c r="D3147" s="409"/>
      <c r="E3147" s="952"/>
      <c r="F3147" s="1157"/>
      <c r="G3147" s="388"/>
      <c r="H3147" s="526"/>
      <c r="I3147" s="1216"/>
      <c r="J3147" s="388"/>
      <c r="K3147" s="662"/>
      <c r="L3147" s="801"/>
      <c r="M3147" s="388"/>
      <c r="N3147" s="217"/>
      <c r="O3147" s="217"/>
      <c r="P3147" s="217"/>
      <c r="Q3147" s="217"/>
      <c r="R3147" s="217"/>
      <c r="S3147" s="688"/>
      <c r="T3147" s="394"/>
      <c r="U3147" s="765"/>
      <c r="V3147" s="765"/>
      <c r="W3147" s="765"/>
      <c r="X3147" s="765"/>
      <c r="Y3147" s="765"/>
      <c r="Z3147" s="765"/>
      <c r="AA3147" s="765"/>
      <c r="AB3147" s="765"/>
      <c r="AC3147" s="765"/>
      <c r="AD3147" s="765"/>
      <c r="AE3147" s="765"/>
      <c r="AF3147" s="765"/>
      <c r="AG3147" s="765"/>
      <c r="AH3147" s="765"/>
      <c r="AI3147" s="765"/>
      <c r="AJ3147" s="765"/>
      <c r="AK3147" s="765"/>
      <c r="AL3147" s="765"/>
      <c r="AM3147" s="765"/>
      <c r="AN3147" s="765"/>
      <c r="AO3147" s="765"/>
      <c r="AP3147" s="765"/>
      <c r="AQ3147" s="765"/>
      <c r="BC3147" s="1164"/>
      <c r="BD3147" s="575"/>
    </row>
    <row r="3148" s="695" customFormat="1" customHeight="1" spans="1:56">
      <c r="A3148" s="513"/>
      <c r="B3148" s="799"/>
      <c r="C3148" s="799"/>
      <c r="D3148" s="409"/>
      <c r="E3148" s="952"/>
      <c r="F3148" s="1157"/>
      <c r="G3148" s="388"/>
      <c r="H3148" s="526"/>
      <c r="I3148" s="1216"/>
      <c r="J3148" s="388"/>
      <c r="K3148" s="662"/>
      <c r="L3148" s="801"/>
      <c r="M3148" s="388"/>
      <c r="N3148" s="217"/>
      <c r="O3148" s="217"/>
      <c r="P3148" s="217"/>
      <c r="Q3148" s="217"/>
      <c r="R3148" s="217"/>
      <c r="S3148" s="688"/>
      <c r="T3148" s="394"/>
      <c r="U3148" s="765"/>
      <c r="V3148" s="765"/>
      <c r="W3148" s="765"/>
      <c r="X3148" s="765"/>
      <c r="Y3148" s="765"/>
      <c r="Z3148" s="765"/>
      <c r="AA3148" s="765"/>
      <c r="AB3148" s="765"/>
      <c r="AC3148" s="765"/>
      <c r="AD3148" s="765"/>
      <c r="AE3148" s="765"/>
      <c r="AF3148" s="765"/>
      <c r="AG3148" s="765"/>
      <c r="AH3148" s="765"/>
      <c r="AI3148" s="765"/>
      <c r="AJ3148" s="765"/>
      <c r="AK3148" s="765"/>
      <c r="AL3148" s="765"/>
      <c r="AM3148" s="765"/>
      <c r="AN3148" s="765"/>
      <c r="AO3148" s="765"/>
      <c r="AP3148" s="765"/>
      <c r="AQ3148" s="765"/>
      <c r="BC3148" s="1164"/>
      <c r="BD3148" s="575"/>
    </row>
    <row r="3149" s="695" customFormat="1" customHeight="1" spans="1:56">
      <c r="A3149" s="513"/>
      <c r="B3149" s="799"/>
      <c r="C3149" s="799"/>
      <c r="D3149" s="409"/>
      <c r="E3149" s="952"/>
      <c r="F3149" s="1157"/>
      <c r="G3149" s="388"/>
      <c r="H3149" s="526"/>
      <c r="I3149" s="1216"/>
      <c r="J3149" s="388"/>
      <c r="K3149" s="662"/>
      <c r="L3149" s="801"/>
      <c r="M3149" s="388"/>
      <c r="N3149" s="217"/>
      <c r="O3149" s="217"/>
      <c r="P3149" s="217"/>
      <c r="Q3149" s="217"/>
      <c r="R3149" s="217"/>
      <c r="S3149" s="688"/>
      <c r="T3149" s="679"/>
      <c r="U3149" s="765"/>
      <c r="V3149" s="765"/>
      <c r="W3149" s="765"/>
      <c r="X3149" s="765"/>
      <c r="Y3149" s="765"/>
      <c r="Z3149" s="765"/>
      <c r="AA3149" s="765"/>
      <c r="AB3149" s="765"/>
      <c r="AC3149" s="765"/>
      <c r="AD3149" s="765"/>
      <c r="AE3149" s="765"/>
      <c r="AF3149" s="765"/>
      <c r="AG3149" s="765"/>
      <c r="AH3149" s="765"/>
      <c r="AI3149" s="765"/>
      <c r="AJ3149" s="765"/>
      <c r="AK3149" s="765"/>
      <c r="AL3149" s="765"/>
      <c r="AM3149" s="765"/>
      <c r="AN3149" s="765"/>
      <c r="AO3149" s="765"/>
      <c r="AP3149" s="765"/>
      <c r="AQ3149" s="765"/>
      <c r="BC3149" s="1164"/>
      <c r="BD3149" s="575"/>
    </row>
    <row r="3150" s="695" customFormat="1" customHeight="1" spans="1:56">
      <c r="A3150" s="513"/>
      <c r="B3150" s="799"/>
      <c r="C3150" s="799"/>
      <c r="D3150" s="409"/>
      <c r="E3150" s="952"/>
      <c r="F3150" s="1157"/>
      <c r="G3150" s="388"/>
      <c r="H3150" s="526"/>
      <c r="I3150" s="1216"/>
      <c r="J3150" s="388"/>
      <c r="K3150" s="662"/>
      <c r="L3150" s="801"/>
      <c r="M3150" s="388"/>
      <c r="N3150" s="217"/>
      <c r="O3150" s="217"/>
      <c r="P3150" s="217"/>
      <c r="Q3150" s="217"/>
      <c r="R3150" s="217"/>
      <c r="S3150" s="688"/>
      <c r="T3150" s="679"/>
      <c r="U3150" s="765"/>
      <c r="V3150" s="765"/>
      <c r="W3150" s="765"/>
      <c r="X3150" s="765"/>
      <c r="Y3150" s="765"/>
      <c r="Z3150" s="765"/>
      <c r="AA3150" s="765"/>
      <c r="AB3150" s="765"/>
      <c r="AC3150" s="765"/>
      <c r="AD3150" s="765"/>
      <c r="AE3150" s="765"/>
      <c r="AF3150" s="765"/>
      <c r="AG3150" s="765"/>
      <c r="AH3150" s="765"/>
      <c r="AI3150" s="765"/>
      <c r="AJ3150" s="765"/>
      <c r="AK3150" s="765"/>
      <c r="AL3150" s="765"/>
      <c r="AM3150" s="765"/>
      <c r="AN3150" s="765"/>
      <c r="AO3150" s="765"/>
      <c r="AP3150" s="765"/>
      <c r="AQ3150" s="765"/>
      <c r="BC3150" s="1164"/>
      <c r="BD3150" s="575"/>
    </row>
    <row r="3151" s="695" customFormat="1" customHeight="1" spans="1:56">
      <c r="A3151" s="513"/>
      <c r="B3151" s="799"/>
      <c r="C3151" s="799"/>
      <c r="D3151" s="409"/>
      <c r="E3151" s="952"/>
      <c r="F3151" s="1157"/>
      <c r="G3151" s="388"/>
      <c r="H3151" s="526"/>
      <c r="I3151" s="1216"/>
      <c r="J3151" s="388"/>
      <c r="K3151" s="662"/>
      <c r="L3151" s="801"/>
      <c r="M3151" s="388"/>
      <c r="N3151" s="217"/>
      <c r="O3151" s="217"/>
      <c r="P3151" s="217"/>
      <c r="Q3151" s="217"/>
      <c r="R3151" s="217"/>
      <c r="S3151" s="688"/>
      <c r="T3151" s="679"/>
      <c r="U3151" s="765"/>
      <c r="V3151" s="765"/>
      <c r="W3151" s="765"/>
      <c r="X3151" s="765"/>
      <c r="Y3151" s="765"/>
      <c r="Z3151" s="765"/>
      <c r="AA3151" s="765"/>
      <c r="AB3151" s="765"/>
      <c r="AC3151" s="765"/>
      <c r="AD3151" s="765"/>
      <c r="AE3151" s="765"/>
      <c r="AF3151" s="765"/>
      <c r="AG3151" s="765"/>
      <c r="AH3151" s="765"/>
      <c r="AI3151" s="765"/>
      <c r="AJ3151" s="765"/>
      <c r="AK3151" s="765"/>
      <c r="AL3151" s="765"/>
      <c r="AM3151" s="765"/>
      <c r="AN3151" s="765"/>
      <c r="AO3151" s="765"/>
      <c r="AP3151" s="765"/>
      <c r="AQ3151" s="765"/>
      <c r="BC3151" s="1164"/>
      <c r="BD3151" s="575"/>
    </row>
    <row r="3152" s="695" customFormat="1" customHeight="1" spans="1:56">
      <c r="A3152" s="513"/>
      <c r="B3152" s="799"/>
      <c r="C3152" s="799"/>
      <c r="D3152" s="409"/>
      <c r="E3152" s="952"/>
      <c r="F3152" s="1157"/>
      <c r="G3152" s="388"/>
      <c r="H3152" s="526"/>
      <c r="I3152" s="1216"/>
      <c r="J3152" s="388"/>
      <c r="K3152" s="662"/>
      <c r="L3152" s="801"/>
      <c r="M3152" s="388"/>
      <c r="N3152" s="217"/>
      <c r="O3152" s="217"/>
      <c r="P3152" s="217"/>
      <c r="Q3152" s="217"/>
      <c r="R3152" s="217"/>
      <c r="S3152" s="688"/>
      <c r="T3152" s="394"/>
      <c r="U3152" s="765"/>
      <c r="V3152" s="765"/>
      <c r="W3152" s="765"/>
      <c r="X3152" s="765"/>
      <c r="Y3152" s="765"/>
      <c r="Z3152" s="765"/>
      <c r="AA3152" s="765"/>
      <c r="AB3152" s="765"/>
      <c r="AC3152" s="765"/>
      <c r="AD3152" s="765"/>
      <c r="AE3152" s="765"/>
      <c r="AF3152" s="765"/>
      <c r="AG3152" s="765"/>
      <c r="AH3152" s="765"/>
      <c r="AI3152" s="765"/>
      <c r="AJ3152" s="765"/>
      <c r="AK3152" s="765"/>
      <c r="AL3152" s="765"/>
      <c r="AM3152" s="765"/>
      <c r="AN3152" s="765"/>
      <c r="AO3152" s="765"/>
      <c r="AP3152" s="765"/>
      <c r="AQ3152" s="765"/>
      <c r="BC3152" s="1164"/>
      <c r="BD3152" s="575"/>
    </row>
    <row r="3153" s="695" customFormat="1" customHeight="1" spans="1:56">
      <c r="A3153" s="513"/>
      <c r="B3153" s="799"/>
      <c r="C3153" s="799"/>
      <c r="D3153" s="409"/>
      <c r="E3153" s="952"/>
      <c r="F3153" s="1157"/>
      <c r="G3153" s="388"/>
      <c r="H3153" s="526"/>
      <c r="I3153" s="1216"/>
      <c r="J3153" s="388"/>
      <c r="K3153" s="662"/>
      <c r="L3153" s="801"/>
      <c r="M3153" s="388"/>
      <c r="N3153" s="217"/>
      <c r="O3153" s="217"/>
      <c r="P3153" s="217"/>
      <c r="Q3153" s="217"/>
      <c r="R3153" s="217"/>
      <c r="S3153" s="688"/>
      <c r="T3153" s="394"/>
      <c r="U3153" s="765"/>
      <c r="V3153" s="765"/>
      <c r="W3153" s="765"/>
      <c r="X3153" s="765"/>
      <c r="Y3153" s="765"/>
      <c r="Z3153" s="765"/>
      <c r="AA3153" s="765"/>
      <c r="AB3153" s="765"/>
      <c r="AC3153" s="765"/>
      <c r="AD3153" s="765"/>
      <c r="AE3153" s="765"/>
      <c r="AF3153" s="765"/>
      <c r="AG3153" s="765"/>
      <c r="AH3153" s="765"/>
      <c r="AI3153" s="765"/>
      <c r="AJ3153" s="765"/>
      <c r="AK3153" s="765"/>
      <c r="AL3153" s="765"/>
      <c r="AM3153" s="765"/>
      <c r="AN3153" s="765"/>
      <c r="AO3153" s="765"/>
      <c r="AP3153" s="765"/>
      <c r="AQ3153" s="765"/>
      <c r="BC3153" s="1164"/>
      <c r="BD3153" s="575"/>
    </row>
    <row r="3154" s="695" customFormat="1" customHeight="1" spans="1:56">
      <c r="A3154" s="513"/>
      <c r="B3154" s="799"/>
      <c r="C3154" s="799"/>
      <c r="D3154" s="409"/>
      <c r="E3154" s="952"/>
      <c r="F3154" s="1157"/>
      <c r="G3154" s="388"/>
      <c r="H3154" s="526"/>
      <c r="I3154" s="1216"/>
      <c r="J3154" s="388"/>
      <c r="K3154" s="662"/>
      <c r="L3154" s="801"/>
      <c r="M3154" s="388"/>
      <c r="N3154" s="217"/>
      <c r="O3154" s="217"/>
      <c r="P3154" s="217"/>
      <c r="Q3154" s="217"/>
      <c r="R3154" s="217"/>
      <c r="S3154" s="688"/>
      <c r="T3154" s="679"/>
      <c r="U3154" s="765"/>
      <c r="V3154" s="765"/>
      <c r="W3154" s="765"/>
      <c r="X3154" s="765"/>
      <c r="Y3154" s="765"/>
      <c r="Z3154" s="765"/>
      <c r="AA3154" s="765"/>
      <c r="AB3154" s="765"/>
      <c r="AC3154" s="765"/>
      <c r="AD3154" s="765"/>
      <c r="AE3154" s="765"/>
      <c r="AF3154" s="765"/>
      <c r="AG3154" s="765"/>
      <c r="AH3154" s="765"/>
      <c r="AI3154" s="765"/>
      <c r="AJ3154" s="765"/>
      <c r="AK3154" s="765"/>
      <c r="AL3154" s="765"/>
      <c r="AM3154" s="765"/>
      <c r="AN3154" s="765"/>
      <c r="AO3154" s="765"/>
      <c r="AP3154" s="765"/>
      <c r="AQ3154" s="765"/>
      <c r="BC3154" s="1164"/>
      <c r="BD3154" s="575"/>
    </row>
    <row r="3155" s="695" customFormat="1" customHeight="1" spans="1:56">
      <c r="A3155" s="513"/>
      <c r="B3155" s="799"/>
      <c r="C3155" s="799"/>
      <c r="D3155" s="409"/>
      <c r="E3155" s="952"/>
      <c r="F3155" s="1157"/>
      <c r="G3155" s="388"/>
      <c r="H3155" s="526"/>
      <c r="I3155" s="1216"/>
      <c r="J3155" s="388"/>
      <c r="K3155" s="662"/>
      <c r="L3155" s="801"/>
      <c r="M3155" s="388"/>
      <c r="N3155" s="217"/>
      <c r="O3155" s="217"/>
      <c r="P3155" s="217"/>
      <c r="Q3155" s="217"/>
      <c r="R3155" s="217"/>
      <c r="S3155" s="688"/>
      <c r="T3155" s="679"/>
      <c r="U3155" s="765"/>
      <c r="V3155" s="765"/>
      <c r="W3155" s="765"/>
      <c r="X3155" s="765"/>
      <c r="Y3155" s="765"/>
      <c r="Z3155" s="765"/>
      <c r="AA3155" s="765"/>
      <c r="AB3155" s="765"/>
      <c r="AC3155" s="765"/>
      <c r="AD3155" s="765"/>
      <c r="AE3155" s="765"/>
      <c r="AF3155" s="765"/>
      <c r="AG3155" s="765"/>
      <c r="AH3155" s="765"/>
      <c r="AI3155" s="765"/>
      <c r="AJ3155" s="765"/>
      <c r="AK3155" s="765"/>
      <c r="AL3155" s="765"/>
      <c r="AM3155" s="765"/>
      <c r="AN3155" s="765"/>
      <c r="AO3155" s="765"/>
      <c r="AP3155" s="765"/>
      <c r="AQ3155" s="765"/>
      <c r="BC3155" s="1164"/>
      <c r="BD3155" s="575"/>
    </row>
    <row r="3156" s="695" customFormat="1" customHeight="1" spans="1:56">
      <c r="A3156" s="513"/>
      <c r="B3156" s="799"/>
      <c r="C3156" s="799"/>
      <c r="D3156" s="409"/>
      <c r="E3156" s="952"/>
      <c r="F3156" s="1157"/>
      <c r="G3156" s="388"/>
      <c r="H3156" s="526"/>
      <c r="I3156" s="1216"/>
      <c r="J3156" s="388"/>
      <c r="K3156" s="662"/>
      <c r="L3156" s="801"/>
      <c r="M3156" s="388"/>
      <c r="N3156" s="217"/>
      <c r="O3156" s="217"/>
      <c r="P3156" s="217"/>
      <c r="Q3156" s="217"/>
      <c r="R3156" s="217"/>
      <c r="S3156" s="688"/>
      <c r="T3156" s="394"/>
      <c r="U3156" s="765"/>
      <c r="V3156" s="765"/>
      <c r="W3156" s="765"/>
      <c r="X3156" s="765"/>
      <c r="Y3156" s="765"/>
      <c r="Z3156" s="765"/>
      <c r="AA3156" s="765"/>
      <c r="AB3156" s="765"/>
      <c r="AC3156" s="765"/>
      <c r="AD3156" s="765"/>
      <c r="AE3156" s="765"/>
      <c r="AF3156" s="765"/>
      <c r="AG3156" s="765"/>
      <c r="AH3156" s="765"/>
      <c r="AI3156" s="765"/>
      <c r="AJ3156" s="765"/>
      <c r="AK3156" s="765"/>
      <c r="AL3156" s="765"/>
      <c r="AM3156" s="765"/>
      <c r="AN3156" s="765"/>
      <c r="AO3156" s="765"/>
      <c r="AP3156" s="765"/>
      <c r="AQ3156" s="765"/>
      <c r="BC3156" s="1164"/>
      <c r="BD3156" s="575"/>
    </row>
    <row r="3157" s="695" customFormat="1" customHeight="1" spans="1:56">
      <c r="A3157" s="513"/>
      <c r="B3157" s="799"/>
      <c r="C3157" s="799"/>
      <c r="D3157" s="409"/>
      <c r="E3157" s="952"/>
      <c r="F3157" s="1157"/>
      <c r="G3157" s="388"/>
      <c r="H3157" s="526"/>
      <c r="I3157" s="1216"/>
      <c r="J3157" s="388"/>
      <c r="K3157" s="662"/>
      <c r="L3157" s="801"/>
      <c r="M3157" s="388"/>
      <c r="N3157" s="217"/>
      <c r="O3157" s="217"/>
      <c r="P3157" s="217"/>
      <c r="Q3157" s="217"/>
      <c r="R3157" s="217"/>
      <c r="S3157" s="688"/>
      <c r="T3157" s="394"/>
      <c r="U3157" s="765"/>
      <c r="V3157" s="765"/>
      <c r="W3157" s="765"/>
      <c r="X3157" s="765"/>
      <c r="Y3157" s="765"/>
      <c r="Z3157" s="765"/>
      <c r="AA3157" s="765"/>
      <c r="AB3157" s="765"/>
      <c r="AC3157" s="765"/>
      <c r="AD3157" s="765"/>
      <c r="AE3157" s="765"/>
      <c r="AF3157" s="765"/>
      <c r="AG3157" s="765"/>
      <c r="AH3157" s="765"/>
      <c r="AI3157" s="765"/>
      <c r="AJ3157" s="765"/>
      <c r="AK3157" s="765"/>
      <c r="AL3157" s="765"/>
      <c r="AM3157" s="765"/>
      <c r="AN3157" s="765"/>
      <c r="AO3157" s="765"/>
      <c r="AP3157" s="765"/>
      <c r="AQ3157" s="765"/>
      <c r="BC3157" s="1164"/>
      <c r="BD3157" s="575"/>
    </row>
    <row r="3158" s="695" customFormat="1" customHeight="1" spans="1:56">
      <c r="A3158" s="513"/>
      <c r="B3158" s="799"/>
      <c r="C3158" s="799"/>
      <c r="D3158" s="409"/>
      <c r="E3158" s="952"/>
      <c r="F3158" s="1157"/>
      <c r="G3158" s="388"/>
      <c r="H3158" s="526"/>
      <c r="I3158" s="1216"/>
      <c r="J3158" s="388"/>
      <c r="K3158" s="662"/>
      <c r="L3158" s="801"/>
      <c r="M3158" s="388"/>
      <c r="N3158" s="217"/>
      <c r="O3158" s="217"/>
      <c r="P3158" s="217"/>
      <c r="Q3158" s="217"/>
      <c r="R3158" s="217"/>
      <c r="S3158" s="688"/>
      <c r="T3158" s="394"/>
      <c r="U3158" s="765"/>
      <c r="V3158" s="765"/>
      <c r="W3158" s="765"/>
      <c r="X3158" s="765"/>
      <c r="Y3158" s="765"/>
      <c r="Z3158" s="765"/>
      <c r="AA3158" s="765"/>
      <c r="AB3158" s="765"/>
      <c r="AC3158" s="765"/>
      <c r="AD3158" s="765"/>
      <c r="AE3158" s="765"/>
      <c r="AF3158" s="765"/>
      <c r="AG3158" s="765"/>
      <c r="AH3158" s="765"/>
      <c r="AI3158" s="765"/>
      <c r="AJ3158" s="765"/>
      <c r="AK3158" s="765"/>
      <c r="AL3158" s="765"/>
      <c r="AM3158" s="765"/>
      <c r="AN3158" s="765"/>
      <c r="AO3158" s="765"/>
      <c r="AP3158" s="765"/>
      <c r="AQ3158" s="765"/>
      <c r="BC3158" s="1164"/>
      <c r="BD3158" s="575"/>
    </row>
    <row r="3159" s="695" customFormat="1" customHeight="1" spans="1:56">
      <c r="A3159" s="513"/>
      <c r="B3159" s="799"/>
      <c r="C3159" s="799"/>
      <c r="D3159" s="409"/>
      <c r="E3159" s="952"/>
      <c r="F3159" s="1157"/>
      <c r="G3159" s="388"/>
      <c r="H3159" s="526"/>
      <c r="I3159" s="1216"/>
      <c r="J3159" s="388"/>
      <c r="K3159" s="662"/>
      <c r="L3159" s="801"/>
      <c r="M3159" s="388"/>
      <c r="N3159" s="217"/>
      <c r="O3159" s="217"/>
      <c r="P3159" s="217"/>
      <c r="Q3159" s="217"/>
      <c r="R3159" s="217"/>
      <c r="S3159" s="688"/>
      <c r="T3159" s="394"/>
      <c r="U3159" s="765"/>
      <c r="V3159" s="765"/>
      <c r="W3159" s="765"/>
      <c r="X3159" s="765"/>
      <c r="Y3159" s="765"/>
      <c r="Z3159" s="765"/>
      <c r="AA3159" s="765"/>
      <c r="AB3159" s="765"/>
      <c r="AC3159" s="765"/>
      <c r="AD3159" s="765"/>
      <c r="AE3159" s="765"/>
      <c r="AF3159" s="765"/>
      <c r="AG3159" s="765"/>
      <c r="AH3159" s="765"/>
      <c r="AI3159" s="765"/>
      <c r="AJ3159" s="765"/>
      <c r="AK3159" s="765"/>
      <c r="AL3159" s="765"/>
      <c r="AM3159" s="765"/>
      <c r="AN3159" s="765"/>
      <c r="AO3159" s="765"/>
      <c r="AP3159" s="765"/>
      <c r="AQ3159" s="765"/>
      <c r="BC3159" s="1164"/>
      <c r="BD3159" s="575"/>
    </row>
    <row r="3160" s="695" customFormat="1" customHeight="1" spans="1:56">
      <c r="A3160" s="513"/>
      <c r="B3160" s="799"/>
      <c r="C3160" s="799"/>
      <c r="D3160" s="409"/>
      <c r="E3160" s="952"/>
      <c r="F3160" s="1157"/>
      <c r="G3160" s="388"/>
      <c r="H3160" s="526"/>
      <c r="I3160" s="1216"/>
      <c r="J3160" s="388"/>
      <c r="K3160" s="662"/>
      <c r="L3160" s="801"/>
      <c r="M3160" s="388"/>
      <c r="N3160" s="217"/>
      <c r="O3160" s="217"/>
      <c r="P3160" s="217"/>
      <c r="Q3160" s="217"/>
      <c r="R3160" s="217"/>
      <c r="S3160" s="688"/>
      <c r="T3160" s="394"/>
      <c r="U3160" s="765"/>
      <c r="V3160" s="765"/>
      <c r="W3160" s="765"/>
      <c r="X3160" s="765"/>
      <c r="Y3160" s="765"/>
      <c r="Z3160" s="765"/>
      <c r="AA3160" s="765"/>
      <c r="AB3160" s="765"/>
      <c r="AC3160" s="765"/>
      <c r="AD3160" s="765"/>
      <c r="AE3160" s="765"/>
      <c r="AF3160" s="765"/>
      <c r="AG3160" s="765"/>
      <c r="AH3160" s="765"/>
      <c r="AI3160" s="765"/>
      <c r="AJ3160" s="765"/>
      <c r="AK3160" s="765"/>
      <c r="AL3160" s="765"/>
      <c r="AM3160" s="765"/>
      <c r="AN3160" s="765"/>
      <c r="AO3160" s="765"/>
      <c r="AP3160" s="765"/>
      <c r="AQ3160" s="765"/>
      <c r="BC3160" s="1164"/>
      <c r="BD3160" s="575"/>
    </row>
    <row r="3161" s="695" customFormat="1" customHeight="1" spans="1:56">
      <c r="A3161" s="513"/>
      <c r="B3161" s="799"/>
      <c r="C3161" s="799"/>
      <c r="D3161" s="409"/>
      <c r="E3161" s="952"/>
      <c r="F3161" s="1157"/>
      <c r="G3161" s="388"/>
      <c r="H3161" s="526"/>
      <c r="I3161" s="1216"/>
      <c r="J3161" s="388"/>
      <c r="K3161" s="662"/>
      <c r="L3161" s="801"/>
      <c r="M3161" s="388"/>
      <c r="N3161" s="217"/>
      <c r="O3161" s="217"/>
      <c r="P3161" s="217"/>
      <c r="Q3161" s="217"/>
      <c r="R3161" s="217"/>
      <c r="S3161" s="688"/>
      <c r="T3161" s="394"/>
      <c r="U3161" s="765"/>
      <c r="V3161" s="765"/>
      <c r="W3161" s="765"/>
      <c r="X3161" s="765"/>
      <c r="Y3161" s="765"/>
      <c r="Z3161" s="765"/>
      <c r="AA3161" s="765"/>
      <c r="AB3161" s="765"/>
      <c r="AC3161" s="765"/>
      <c r="AD3161" s="765"/>
      <c r="AE3161" s="765"/>
      <c r="AF3161" s="765"/>
      <c r="AG3161" s="765"/>
      <c r="AH3161" s="765"/>
      <c r="AI3161" s="765"/>
      <c r="AJ3161" s="765"/>
      <c r="AK3161" s="765"/>
      <c r="AL3161" s="765"/>
      <c r="AM3161" s="765"/>
      <c r="AN3161" s="765"/>
      <c r="AO3161" s="765"/>
      <c r="AP3161" s="765"/>
      <c r="AQ3161" s="765"/>
      <c r="BC3161" s="1164"/>
      <c r="BD3161" s="575"/>
    </row>
    <row r="3162" s="695" customFormat="1" customHeight="1" spans="1:56">
      <c r="A3162" s="513"/>
      <c r="B3162" s="799"/>
      <c r="C3162" s="799"/>
      <c r="D3162" s="409"/>
      <c r="E3162" s="952"/>
      <c r="F3162" s="1157"/>
      <c r="G3162" s="388"/>
      <c r="H3162" s="526"/>
      <c r="I3162" s="1216"/>
      <c r="J3162" s="388"/>
      <c r="K3162" s="662"/>
      <c r="L3162" s="801"/>
      <c r="M3162" s="388"/>
      <c r="N3162" s="217"/>
      <c r="O3162" s="217"/>
      <c r="P3162" s="217"/>
      <c r="Q3162" s="217"/>
      <c r="R3162" s="217"/>
      <c r="S3162" s="688"/>
      <c r="T3162" s="394"/>
      <c r="U3162" s="765"/>
      <c r="V3162" s="765"/>
      <c r="W3162" s="765"/>
      <c r="X3162" s="765"/>
      <c r="Y3162" s="765"/>
      <c r="Z3162" s="765"/>
      <c r="AA3162" s="765"/>
      <c r="AB3162" s="765"/>
      <c r="AC3162" s="765"/>
      <c r="AD3162" s="765"/>
      <c r="AE3162" s="765"/>
      <c r="AF3162" s="765"/>
      <c r="AG3162" s="765"/>
      <c r="AH3162" s="765"/>
      <c r="AI3162" s="765"/>
      <c r="AJ3162" s="765"/>
      <c r="AK3162" s="765"/>
      <c r="AL3162" s="765"/>
      <c r="AM3162" s="765"/>
      <c r="AN3162" s="765"/>
      <c r="AO3162" s="765"/>
      <c r="AP3162" s="765"/>
      <c r="AQ3162" s="765"/>
      <c r="BC3162" s="1164"/>
      <c r="BD3162" s="575"/>
    </row>
    <row r="3163" s="695" customFormat="1" customHeight="1" spans="1:56">
      <c r="A3163" s="513"/>
      <c r="B3163" s="799"/>
      <c r="C3163" s="799"/>
      <c r="D3163" s="409"/>
      <c r="E3163" s="952"/>
      <c r="F3163" s="1157"/>
      <c r="G3163" s="388"/>
      <c r="H3163" s="526"/>
      <c r="I3163" s="1216"/>
      <c r="J3163" s="388"/>
      <c r="K3163" s="662"/>
      <c r="L3163" s="801"/>
      <c r="M3163" s="388"/>
      <c r="N3163" s="217"/>
      <c r="O3163" s="217"/>
      <c r="P3163" s="217"/>
      <c r="Q3163" s="217"/>
      <c r="R3163" s="217"/>
      <c r="S3163" s="688"/>
      <c r="T3163" s="394"/>
      <c r="U3163" s="765"/>
      <c r="V3163" s="765"/>
      <c r="W3163" s="765"/>
      <c r="X3163" s="765"/>
      <c r="Y3163" s="765"/>
      <c r="Z3163" s="765"/>
      <c r="AA3163" s="765"/>
      <c r="AB3163" s="765"/>
      <c r="AC3163" s="765"/>
      <c r="AD3163" s="765"/>
      <c r="AE3163" s="765"/>
      <c r="AF3163" s="765"/>
      <c r="AG3163" s="765"/>
      <c r="AH3163" s="765"/>
      <c r="AI3163" s="765"/>
      <c r="AJ3163" s="765"/>
      <c r="AK3163" s="765"/>
      <c r="AL3163" s="765"/>
      <c r="AM3163" s="765"/>
      <c r="AN3163" s="765"/>
      <c r="AO3163" s="765"/>
      <c r="AP3163" s="765"/>
      <c r="AQ3163" s="765"/>
      <c r="BC3163" s="1164"/>
      <c r="BD3163" s="575"/>
    </row>
    <row r="3164" s="695" customFormat="1" customHeight="1" spans="1:56">
      <c r="A3164" s="513"/>
      <c r="B3164" s="799"/>
      <c r="C3164" s="799"/>
      <c r="D3164" s="409"/>
      <c r="E3164" s="952"/>
      <c r="F3164" s="1157"/>
      <c r="G3164" s="388"/>
      <c r="H3164" s="526"/>
      <c r="I3164" s="1216"/>
      <c r="J3164" s="388"/>
      <c r="K3164" s="662"/>
      <c r="L3164" s="801"/>
      <c r="M3164" s="388"/>
      <c r="N3164" s="217"/>
      <c r="O3164" s="217"/>
      <c r="P3164" s="217"/>
      <c r="Q3164" s="217"/>
      <c r="R3164" s="217"/>
      <c r="S3164" s="688"/>
      <c r="T3164" s="394"/>
      <c r="U3164" s="765"/>
      <c r="V3164" s="765"/>
      <c r="W3164" s="765"/>
      <c r="X3164" s="765"/>
      <c r="Y3164" s="765"/>
      <c r="Z3164" s="765"/>
      <c r="AA3164" s="765"/>
      <c r="AB3164" s="765"/>
      <c r="AC3164" s="765"/>
      <c r="AD3164" s="765"/>
      <c r="AE3164" s="765"/>
      <c r="AF3164" s="765"/>
      <c r="AG3164" s="765"/>
      <c r="AH3164" s="765"/>
      <c r="AI3164" s="765"/>
      <c r="AJ3164" s="765"/>
      <c r="AK3164" s="765"/>
      <c r="AL3164" s="765"/>
      <c r="AM3164" s="765"/>
      <c r="AN3164" s="765"/>
      <c r="AO3164" s="765"/>
      <c r="AP3164" s="765"/>
      <c r="AQ3164" s="765"/>
      <c r="BC3164" s="1164"/>
      <c r="BD3164" s="575"/>
    </row>
    <row r="3165" s="695" customFormat="1" customHeight="1" spans="1:56">
      <c r="A3165" s="513"/>
      <c r="B3165" s="799"/>
      <c r="C3165" s="799"/>
      <c r="D3165" s="409"/>
      <c r="E3165" s="390"/>
      <c r="F3165" s="1157"/>
      <c r="G3165" s="388"/>
      <c r="H3165" s="526"/>
      <c r="I3165" s="1216"/>
      <c r="J3165" s="388"/>
      <c r="K3165" s="662"/>
      <c r="L3165" s="801"/>
      <c r="M3165" s="388"/>
      <c r="N3165" s="217"/>
      <c r="O3165" s="217"/>
      <c r="P3165" s="217"/>
      <c r="Q3165" s="217"/>
      <c r="R3165" s="217"/>
      <c r="S3165" s="688"/>
      <c r="T3165" s="394"/>
      <c r="U3165" s="765"/>
      <c r="V3165" s="765"/>
      <c r="W3165" s="765"/>
      <c r="X3165" s="765"/>
      <c r="Y3165" s="765"/>
      <c r="Z3165" s="765"/>
      <c r="AA3165" s="765"/>
      <c r="AB3165" s="765"/>
      <c r="AC3165" s="765"/>
      <c r="AD3165" s="765"/>
      <c r="AE3165" s="765"/>
      <c r="AF3165" s="765"/>
      <c r="AG3165" s="765"/>
      <c r="AH3165" s="765"/>
      <c r="AI3165" s="765"/>
      <c r="AJ3165" s="765"/>
      <c r="AK3165" s="765"/>
      <c r="AL3165" s="765"/>
      <c r="AM3165" s="765"/>
      <c r="AN3165" s="765"/>
      <c r="AO3165" s="765"/>
      <c r="AP3165" s="765"/>
      <c r="AQ3165" s="765"/>
      <c r="BC3165" s="1164"/>
      <c r="BD3165" s="575"/>
    </row>
    <row r="3166" s="695" customFormat="1" customHeight="1" spans="1:56">
      <c r="A3166" s="513"/>
      <c r="B3166" s="799"/>
      <c r="C3166" s="799"/>
      <c r="D3166" s="409"/>
      <c r="E3166" s="390"/>
      <c r="F3166" s="1157"/>
      <c r="G3166" s="388"/>
      <c r="H3166" s="526"/>
      <c r="I3166" s="1216"/>
      <c r="J3166" s="388"/>
      <c r="K3166" s="662"/>
      <c r="L3166" s="801"/>
      <c r="M3166" s="388"/>
      <c r="N3166" s="217"/>
      <c r="O3166" s="217"/>
      <c r="P3166" s="217"/>
      <c r="Q3166" s="217"/>
      <c r="R3166" s="217"/>
      <c r="S3166" s="688"/>
      <c r="T3166" s="394"/>
      <c r="U3166" s="765"/>
      <c r="V3166" s="765"/>
      <c r="W3166" s="765"/>
      <c r="X3166" s="765"/>
      <c r="Y3166" s="765"/>
      <c r="Z3166" s="765"/>
      <c r="AA3166" s="765"/>
      <c r="AB3166" s="765"/>
      <c r="AC3166" s="765"/>
      <c r="AD3166" s="765"/>
      <c r="AE3166" s="765"/>
      <c r="AF3166" s="765"/>
      <c r="AG3166" s="765"/>
      <c r="AH3166" s="765"/>
      <c r="AI3166" s="765"/>
      <c r="AJ3166" s="765"/>
      <c r="AK3166" s="765"/>
      <c r="AL3166" s="765"/>
      <c r="AM3166" s="765"/>
      <c r="AN3166" s="765"/>
      <c r="AO3166" s="765"/>
      <c r="AP3166" s="765"/>
      <c r="AQ3166" s="765"/>
      <c r="BC3166" s="1164"/>
      <c r="BD3166" s="575"/>
    </row>
    <row r="3167" s="695" customFormat="1" customHeight="1" spans="1:56">
      <c r="A3167" s="513"/>
      <c r="B3167" s="799"/>
      <c r="C3167" s="799"/>
      <c r="D3167" s="409"/>
      <c r="E3167" s="390"/>
      <c r="F3167" s="1157"/>
      <c r="G3167" s="388"/>
      <c r="H3167" s="526"/>
      <c r="I3167" s="1216"/>
      <c r="J3167" s="388"/>
      <c r="K3167" s="662"/>
      <c r="L3167" s="801"/>
      <c r="M3167" s="388"/>
      <c r="N3167" s="217"/>
      <c r="O3167" s="217"/>
      <c r="P3167" s="217"/>
      <c r="Q3167" s="217"/>
      <c r="R3167" s="217"/>
      <c r="S3167" s="688"/>
      <c r="T3167" s="394"/>
      <c r="U3167" s="765"/>
      <c r="V3167" s="765"/>
      <c r="W3167" s="765"/>
      <c r="X3167" s="765"/>
      <c r="Y3167" s="765"/>
      <c r="Z3167" s="765"/>
      <c r="AA3167" s="765"/>
      <c r="AB3167" s="765"/>
      <c r="AC3167" s="765"/>
      <c r="AD3167" s="765"/>
      <c r="AE3167" s="765"/>
      <c r="AF3167" s="765"/>
      <c r="AG3167" s="765"/>
      <c r="AH3167" s="765"/>
      <c r="AI3167" s="765"/>
      <c r="AJ3167" s="765"/>
      <c r="AK3167" s="765"/>
      <c r="AL3167" s="765"/>
      <c r="AM3167" s="765"/>
      <c r="AN3167" s="765"/>
      <c r="AO3167" s="765"/>
      <c r="AP3167" s="765"/>
      <c r="AQ3167" s="765"/>
      <c r="BC3167" s="1164"/>
      <c r="BD3167" s="575"/>
    </row>
    <row r="3168" s="695" customFormat="1" customHeight="1" spans="1:56">
      <c r="A3168" s="513"/>
      <c r="B3168" s="799"/>
      <c r="C3168" s="799"/>
      <c r="D3168" s="409"/>
      <c r="E3168" s="390"/>
      <c r="F3168" s="1157"/>
      <c r="G3168" s="388"/>
      <c r="H3168" s="526"/>
      <c r="I3168" s="1216"/>
      <c r="J3168" s="388"/>
      <c r="K3168" s="662"/>
      <c r="L3168" s="801"/>
      <c r="M3168" s="388"/>
      <c r="N3168" s="217"/>
      <c r="O3168" s="217"/>
      <c r="P3168" s="217"/>
      <c r="Q3168" s="217"/>
      <c r="R3168" s="217"/>
      <c r="S3168" s="688"/>
      <c r="T3168" s="394"/>
      <c r="U3168" s="765"/>
      <c r="V3168" s="765"/>
      <c r="W3168" s="765"/>
      <c r="X3168" s="765"/>
      <c r="Y3168" s="765"/>
      <c r="Z3168" s="765"/>
      <c r="AA3168" s="765"/>
      <c r="AB3168" s="765"/>
      <c r="AC3168" s="765"/>
      <c r="AD3168" s="765"/>
      <c r="AE3168" s="765"/>
      <c r="AF3168" s="765"/>
      <c r="AG3168" s="765"/>
      <c r="AH3168" s="765"/>
      <c r="AI3168" s="765"/>
      <c r="AJ3168" s="765"/>
      <c r="AK3168" s="765"/>
      <c r="AL3168" s="765"/>
      <c r="AM3168" s="765"/>
      <c r="AN3168" s="765"/>
      <c r="AO3168" s="765"/>
      <c r="AP3168" s="765"/>
      <c r="AQ3168" s="765"/>
      <c r="BC3168" s="1164"/>
      <c r="BD3168" s="575"/>
    </row>
    <row r="3169" s="695" customFormat="1" customHeight="1" spans="1:56">
      <c r="A3169" s="513"/>
      <c r="B3169" s="799"/>
      <c r="C3169" s="799"/>
      <c r="D3169" s="409"/>
      <c r="E3169" s="390"/>
      <c r="F3169" s="1157"/>
      <c r="G3169" s="388"/>
      <c r="H3169" s="526"/>
      <c r="I3169" s="1216"/>
      <c r="J3169" s="388"/>
      <c r="K3169" s="662"/>
      <c r="L3169" s="801"/>
      <c r="M3169" s="388"/>
      <c r="N3169" s="217"/>
      <c r="O3169" s="217"/>
      <c r="P3169" s="217"/>
      <c r="Q3169" s="217"/>
      <c r="R3169" s="217"/>
      <c r="S3169" s="688"/>
      <c r="T3169" s="394"/>
      <c r="U3169" s="765"/>
      <c r="V3169" s="765"/>
      <c r="W3169" s="765"/>
      <c r="X3169" s="765"/>
      <c r="Y3169" s="765"/>
      <c r="Z3169" s="765"/>
      <c r="AA3169" s="765"/>
      <c r="AB3169" s="765"/>
      <c r="AC3169" s="765"/>
      <c r="AD3169" s="765"/>
      <c r="AE3169" s="765"/>
      <c r="AF3169" s="765"/>
      <c r="AG3169" s="765"/>
      <c r="AH3169" s="765"/>
      <c r="AI3169" s="765"/>
      <c r="AJ3169" s="765"/>
      <c r="AK3169" s="765"/>
      <c r="AL3169" s="765"/>
      <c r="AM3169" s="765"/>
      <c r="AN3169" s="765"/>
      <c r="AO3169" s="765"/>
      <c r="AP3169" s="765"/>
      <c r="AQ3169" s="765"/>
      <c r="BC3169" s="1164"/>
      <c r="BD3169" s="575"/>
    </row>
    <row r="3170" s="695" customFormat="1" customHeight="1" spans="1:56">
      <c r="A3170" s="513"/>
      <c r="B3170" s="799"/>
      <c r="C3170" s="799"/>
      <c r="D3170" s="409"/>
      <c r="E3170" s="390"/>
      <c r="F3170" s="1157"/>
      <c r="G3170" s="388"/>
      <c r="H3170" s="526"/>
      <c r="I3170" s="1216"/>
      <c r="J3170" s="388"/>
      <c r="K3170" s="662"/>
      <c r="L3170" s="801"/>
      <c r="M3170" s="388"/>
      <c r="N3170" s="217"/>
      <c r="O3170" s="217"/>
      <c r="P3170" s="217"/>
      <c r="Q3170" s="217"/>
      <c r="R3170" s="217"/>
      <c r="S3170" s="688"/>
      <c r="T3170" s="394"/>
      <c r="U3170" s="765"/>
      <c r="V3170" s="765"/>
      <c r="W3170" s="765"/>
      <c r="X3170" s="765"/>
      <c r="Y3170" s="765"/>
      <c r="Z3170" s="765"/>
      <c r="AA3170" s="765"/>
      <c r="AB3170" s="765"/>
      <c r="AC3170" s="765"/>
      <c r="AD3170" s="765"/>
      <c r="AE3170" s="765"/>
      <c r="AF3170" s="765"/>
      <c r="AG3170" s="765"/>
      <c r="AH3170" s="765"/>
      <c r="AI3170" s="765"/>
      <c r="AJ3170" s="765"/>
      <c r="AK3170" s="765"/>
      <c r="AL3170" s="765"/>
      <c r="AM3170" s="765"/>
      <c r="AN3170" s="765"/>
      <c r="AO3170" s="765"/>
      <c r="AP3170" s="765"/>
      <c r="AQ3170" s="765"/>
      <c r="BC3170" s="1164"/>
      <c r="BD3170" s="575"/>
    </row>
    <row r="3171" s="695" customFormat="1" customHeight="1" spans="1:56">
      <c r="A3171" s="513"/>
      <c r="B3171" s="799"/>
      <c r="C3171" s="799"/>
      <c r="D3171" s="409"/>
      <c r="E3171" s="390"/>
      <c r="F3171" s="1157"/>
      <c r="G3171" s="388"/>
      <c r="H3171" s="526"/>
      <c r="I3171" s="1216"/>
      <c r="J3171" s="388"/>
      <c r="K3171" s="662"/>
      <c r="L3171" s="801"/>
      <c r="M3171" s="388"/>
      <c r="N3171" s="217"/>
      <c r="O3171" s="217"/>
      <c r="P3171" s="217"/>
      <c r="Q3171" s="217"/>
      <c r="R3171" s="217"/>
      <c r="S3171" s="688"/>
      <c r="T3171" s="394"/>
      <c r="U3171" s="765"/>
      <c r="V3171" s="765"/>
      <c r="W3171" s="765"/>
      <c r="X3171" s="765"/>
      <c r="Y3171" s="765"/>
      <c r="Z3171" s="765"/>
      <c r="AA3171" s="765"/>
      <c r="AB3171" s="765"/>
      <c r="AC3171" s="765"/>
      <c r="AD3171" s="765"/>
      <c r="AE3171" s="765"/>
      <c r="AF3171" s="765"/>
      <c r="AG3171" s="765"/>
      <c r="AH3171" s="765"/>
      <c r="AI3171" s="765"/>
      <c r="AJ3171" s="765"/>
      <c r="AK3171" s="765"/>
      <c r="AL3171" s="765"/>
      <c r="AM3171" s="765"/>
      <c r="AN3171" s="765"/>
      <c r="AO3171" s="765"/>
      <c r="AP3171" s="765"/>
      <c r="AQ3171" s="765"/>
      <c r="BC3171" s="1164"/>
      <c r="BD3171" s="575"/>
    </row>
    <row r="3172" s="695" customFormat="1" customHeight="1" spans="1:56">
      <c r="A3172" s="513"/>
      <c r="B3172" s="799"/>
      <c r="C3172" s="799"/>
      <c r="D3172" s="409"/>
      <c r="E3172" s="390"/>
      <c r="F3172" s="1157"/>
      <c r="G3172" s="388"/>
      <c r="H3172" s="526"/>
      <c r="I3172" s="1216"/>
      <c r="J3172" s="388"/>
      <c r="K3172" s="662"/>
      <c r="L3172" s="801"/>
      <c r="M3172" s="388"/>
      <c r="N3172" s="217"/>
      <c r="O3172" s="217"/>
      <c r="P3172" s="217"/>
      <c r="Q3172" s="217"/>
      <c r="R3172" s="217"/>
      <c r="S3172" s="688"/>
      <c r="T3172" s="394"/>
      <c r="U3172" s="765"/>
      <c r="V3172" s="765"/>
      <c r="W3172" s="765"/>
      <c r="X3172" s="765"/>
      <c r="Y3172" s="765"/>
      <c r="Z3172" s="765"/>
      <c r="AA3172" s="765"/>
      <c r="AB3172" s="765"/>
      <c r="AC3172" s="765"/>
      <c r="AD3172" s="765"/>
      <c r="AE3172" s="765"/>
      <c r="AF3172" s="765"/>
      <c r="AG3172" s="765"/>
      <c r="AH3172" s="765"/>
      <c r="AI3172" s="765"/>
      <c r="AJ3172" s="765"/>
      <c r="AK3172" s="765"/>
      <c r="AL3172" s="765"/>
      <c r="AM3172" s="765"/>
      <c r="AN3172" s="765"/>
      <c r="AO3172" s="765"/>
      <c r="AP3172" s="765"/>
      <c r="AQ3172" s="765"/>
      <c r="BC3172" s="1164"/>
      <c r="BD3172" s="575"/>
    </row>
    <row r="3173" s="695" customFormat="1" customHeight="1" spans="1:56">
      <c r="A3173" s="513"/>
      <c r="B3173" s="799"/>
      <c r="C3173" s="799"/>
      <c r="D3173" s="409"/>
      <c r="E3173" s="390"/>
      <c r="F3173" s="1157"/>
      <c r="G3173" s="388"/>
      <c r="H3173" s="526"/>
      <c r="I3173" s="1216"/>
      <c r="J3173" s="388"/>
      <c r="K3173" s="662"/>
      <c r="L3173" s="801"/>
      <c r="M3173" s="388"/>
      <c r="N3173" s="217"/>
      <c r="O3173" s="217"/>
      <c r="P3173" s="217"/>
      <c r="Q3173" s="217"/>
      <c r="R3173" s="217"/>
      <c r="S3173" s="688"/>
      <c r="T3173" s="394"/>
      <c r="U3173" s="765"/>
      <c r="V3173" s="765"/>
      <c r="W3173" s="765"/>
      <c r="X3173" s="765"/>
      <c r="Y3173" s="765"/>
      <c r="Z3173" s="765"/>
      <c r="AA3173" s="765"/>
      <c r="AB3173" s="765"/>
      <c r="AC3173" s="765"/>
      <c r="AD3173" s="765"/>
      <c r="AE3173" s="765"/>
      <c r="AF3173" s="765"/>
      <c r="AG3173" s="765"/>
      <c r="AH3173" s="765"/>
      <c r="AI3173" s="765"/>
      <c r="AJ3173" s="765"/>
      <c r="AK3173" s="765"/>
      <c r="AL3173" s="765"/>
      <c r="AM3173" s="765"/>
      <c r="AN3173" s="765"/>
      <c r="AO3173" s="765"/>
      <c r="AP3173" s="765"/>
      <c r="AQ3173" s="765"/>
      <c r="BC3173" s="1164"/>
      <c r="BD3173" s="575"/>
    </row>
    <row r="3174" s="695" customFormat="1" customHeight="1" spans="1:56">
      <c r="A3174" s="513"/>
      <c r="B3174" s="799"/>
      <c r="C3174" s="799"/>
      <c r="D3174" s="409"/>
      <c r="E3174" s="952"/>
      <c r="F3174" s="1157"/>
      <c r="G3174" s="388"/>
      <c r="H3174" s="526"/>
      <c r="I3174" s="1216"/>
      <c r="J3174" s="388"/>
      <c r="K3174" s="662"/>
      <c r="L3174" s="801"/>
      <c r="M3174" s="388"/>
      <c r="N3174" s="217"/>
      <c r="O3174" s="217"/>
      <c r="P3174" s="217"/>
      <c r="Q3174" s="217"/>
      <c r="R3174" s="217"/>
      <c r="S3174" s="688"/>
      <c r="T3174" s="394"/>
      <c r="U3174" s="765"/>
      <c r="V3174" s="765"/>
      <c r="W3174" s="765"/>
      <c r="X3174" s="765"/>
      <c r="Y3174" s="765"/>
      <c r="Z3174" s="765"/>
      <c r="AA3174" s="765"/>
      <c r="AB3174" s="765"/>
      <c r="AC3174" s="765"/>
      <c r="AD3174" s="765"/>
      <c r="AE3174" s="765"/>
      <c r="AF3174" s="765"/>
      <c r="AG3174" s="765"/>
      <c r="AH3174" s="765"/>
      <c r="AI3174" s="765"/>
      <c r="AJ3174" s="765"/>
      <c r="AK3174" s="765"/>
      <c r="AL3174" s="765"/>
      <c r="AM3174" s="765"/>
      <c r="AN3174" s="765"/>
      <c r="AO3174" s="765"/>
      <c r="AP3174" s="765"/>
      <c r="AQ3174" s="765"/>
      <c r="BC3174" s="1164"/>
      <c r="BD3174" s="575"/>
    </row>
    <row r="3175" s="695" customFormat="1" customHeight="1" spans="1:56">
      <c r="A3175" s="513"/>
      <c r="B3175" s="799"/>
      <c r="C3175" s="799"/>
      <c r="D3175" s="409"/>
      <c r="E3175" s="952"/>
      <c r="F3175" s="1157"/>
      <c r="G3175" s="388"/>
      <c r="H3175" s="526"/>
      <c r="I3175" s="1216"/>
      <c r="J3175" s="388"/>
      <c r="K3175" s="662"/>
      <c r="L3175" s="801"/>
      <c r="M3175" s="388"/>
      <c r="N3175" s="217"/>
      <c r="O3175" s="217"/>
      <c r="P3175" s="217"/>
      <c r="Q3175" s="217"/>
      <c r="R3175" s="217"/>
      <c r="S3175" s="688"/>
      <c r="T3175" s="394"/>
      <c r="U3175" s="765"/>
      <c r="V3175" s="765"/>
      <c r="W3175" s="765"/>
      <c r="X3175" s="765"/>
      <c r="Y3175" s="765"/>
      <c r="Z3175" s="765"/>
      <c r="AA3175" s="765"/>
      <c r="AB3175" s="765"/>
      <c r="AC3175" s="765"/>
      <c r="AD3175" s="765"/>
      <c r="AE3175" s="765"/>
      <c r="AF3175" s="765"/>
      <c r="AG3175" s="765"/>
      <c r="AH3175" s="765"/>
      <c r="AI3175" s="765"/>
      <c r="AJ3175" s="765"/>
      <c r="AK3175" s="765"/>
      <c r="AL3175" s="765"/>
      <c r="AM3175" s="765"/>
      <c r="AN3175" s="765"/>
      <c r="AO3175" s="765"/>
      <c r="AP3175" s="765"/>
      <c r="AQ3175" s="765"/>
      <c r="BC3175" s="1164"/>
      <c r="BD3175" s="575"/>
    </row>
    <row r="3176" s="695" customFormat="1" customHeight="1" spans="1:56">
      <c r="A3176" s="513"/>
      <c r="B3176" s="799"/>
      <c r="C3176" s="799"/>
      <c r="D3176" s="409"/>
      <c r="E3176" s="390"/>
      <c r="F3176" s="1157"/>
      <c r="G3176" s="388"/>
      <c r="H3176" s="526"/>
      <c r="I3176" s="1216"/>
      <c r="J3176" s="388"/>
      <c r="K3176" s="662"/>
      <c r="L3176" s="801"/>
      <c r="M3176" s="388"/>
      <c r="N3176" s="217"/>
      <c r="O3176" s="217"/>
      <c r="P3176" s="217"/>
      <c r="Q3176" s="217"/>
      <c r="R3176" s="217"/>
      <c r="S3176" s="688"/>
      <c r="T3176" s="394"/>
      <c r="U3176" s="765"/>
      <c r="V3176" s="765"/>
      <c r="W3176" s="765"/>
      <c r="X3176" s="765"/>
      <c r="Y3176" s="765"/>
      <c r="Z3176" s="765"/>
      <c r="AA3176" s="765"/>
      <c r="AB3176" s="765"/>
      <c r="AC3176" s="765"/>
      <c r="AD3176" s="765"/>
      <c r="AE3176" s="765"/>
      <c r="AF3176" s="765"/>
      <c r="AG3176" s="765"/>
      <c r="AH3176" s="765"/>
      <c r="AI3176" s="765"/>
      <c r="AJ3176" s="765"/>
      <c r="AK3176" s="765"/>
      <c r="AL3176" s="765"/>
      <c r="AM3176" s="765"/>
      <c r="AN3176" s="765"/>
      <c r="AO3176" s="765"/>
      <c r="AP3176" s="765"/>
      <c r="AQ3176" s="765"/>
      <c r="BC3176" s="1164"/>
      <c r="BD3176" s="575"/>
    </row>
    <row r="3177" s="695" customFormat="1" customHeight="1" spans="1:56">
      <c r="A3177" s="513"/>
      <c r="B3177" s="799"/>
      <c r="C3177" s="799"/>
      <c r="D3177" s="409"/>
      <c r="E3177" s="390"/>
      <c r="F3177" s="1157"/>
      <c r="G3177" s="388"/>
      <c r="H3177" s="526"/>
      <c r="I3177" s="1216"/>
      <c r="J3177" s="388"/>
      <c r="K3177" s="662"/>
      <c r="L3177" s="801"/>
      <c r="M3177" s="388"/>
      <c r="N3177" s="217"/>
      <c r="O3177" s="217"/>
      <c r="P3177" s="217"/>
      <c r="Q3177" s="217"/>
      <c r="R3177" s="217"/>
      <c r="S3177" s="688"/>
      <c r="T3177" s="394"/>
      <c r="U3177" s="765"/>
      <c r="V3177" s="765"/>
      <c r="W3177" s="765"/>
      <c r="X3177" s="765"/>
      <c r="Y3177" s="765"/>
      <c r="Z3177" s="765"/>
      <c r="AA3177" s="765"/>
      <c r="AB3177" s="765"/>
      <c r="AC3177" s="765"/>
      <c r="AD3177" s="765"/>
      <c r="AE3177" s="765"/>
      <c r="AF3177" s="765"/>
      <c r="AG3177" s="765"/>
      <c r="AH3177" s="765"/>
      <c r="AI3177" s="765"/>
      <c r="AJ3177" s="765"/>
      <c r="AK3177" s="765"/>
      <c r="AL3177" s="765"/>
      <c r="AM3177" s="765"/>
      <c r="AN3177" s="765"/>
      <c r="AO3177" s="765"/>
      <c r="AP3177" s="765"/>
      <c r="AQ3177" s="765"/>
      <c r="BC3177" s="1164"/>
      <c r="BD3177" s="575"/>
    </row>
    <row r="3178" s="695" customFormat="1" customHeight="1" spans="1:56">
      <c r="A3178" s="513"/>
      <c r="B3178" s="799"/>
      <c r="C3178" s="799"/>
      <c r="D3178" s="409"/>
      <c r="E3178" s="390"/>
      <c r="F3178" s="1157"/>
      <c r="G3178" s="388"/>
      <c r="H3178" s="526"/>
      <c r="I3178" s="1216"/>
      <c r="J3178" s="388"/>
      <c r="K3178" s="662"/>
      <c r="L3178" s="801"/>
      <c r="M3178" s="388"/>
      <c r="N3178" s="217"/>
      <c r="O3178" s="217"/>
      <c r="P3178" s="217"/>
      <c r="Q3178" s="217"/>
      <c r="R3178" s="217"/>
      <c r="S3178" s="688"/>
      <c r="T3178" s="394"/>
      <c r="U3178" s="765"/>
      <c r="V3178" s="765"/>
      <c r="W3178" s="765"/>
      <c r="X3178" s="765"/>
      <c r="Y3178" s="765"/>
      <c r="Z3178" s="765"/>
      <c r="AA3178" s="765"/>
      <c r="AB3178" s="765"/>
      <c r="AC3178" s="765"/>
      <c r="AD3178" s="765"/>
      <c r="AE3178" s="765"/>
      <c r="AF3178" s="765"/>
      <c r="AG3178" s="765"/>
      <c r="AH3178" s="765"/>
      <c r="AI3178" s="765"/>
      <c r="AJ3178" s="765"/>
      <c r="AK3178" s="765"/>
      <c r="AL3178" s="765"/>
      <c r="AM3178" s="765"/>
      <c r="AN3178" s="765"/>
      <c r="AO3178" s="765"/>
      <c r="AP3178" s="765"/>
      <c r="AQ3178" s="765"/>
      <c r="BC3178" s="1164"/>
      <c r="BD3178" s="575"/>
    </row>
    <row r="3179" s="695" customFormat="1" customHeight="1" spans="1:56">
      <c r="A3179" s="513"/>
      <c r="B3179" s="799"/>
      <c r="C3179" s="799"/>
      <c r="D3179" s="409"/>
      <c r="E3179" s="390"/>
      <c r="F3179" s="1157"/>
      <c r="G3179" s="388"/>
      <c r="H3179" s="526"/>
      <c r="I3179" s="1216"/>
      <c r="J3179" s="388"/>
      <c r="K3179" s="662"/>
      <c r="L3179" s="801"/>
      <c r="M3179" s="388"/>
      <c r="N3179" s="217"/>
      <c r="O3179" s="217"/>
      <c r="P3179" s="217"/>
      <c r="Q3179" s="217"/>
      <c r="R3179" s="217"/>
      <c r="S3179" s="688"/>
      <c r="T3179" s="394"/>
      <c r="U3179" s="765"/>
      <c r="V3179" s="765"/>
      <c r="W3179" s="765"/>
      <c r="X3179" s="765"/>
      <c r="Y3179" s="765"/>
      <c r="Z3179" s="765"/>
      <c r="AA3179" s="765"/>
      <c r="AB3179" s="765"/>
      <c r="AC3179" s="765"/>
      <c r="AD3179" s="765"/>
      <c r="AE3179" s="765"/>
      <c r="AF3179" s="765"/>
      <c r="AG3179" s="765"/>
      <c r="AH3179" s="765"/>
      <c r="AI3179" s="765"/>
      <c r="AJ3179" s="765"/>
      <c r="AK3179" s="765"/>
      <c r="AL3179" s="765"/>
      <c r="AM3179" s="765"/>
      <c r="AN3179" s="765"/>
      <c r="AO3179" s="765"/>
      <c r="AP3179" s="765"/>
      <c r="AQ3179" s="765"/>
      <c r="BC3179" s="1164"/>
      <c r="BD3179" s="575"/>
    </row>
    <row r="3180" s="695" customFormat="1" customHeight="1" spans="1:56">
      <c r="A3180" s="513"/>
      <c r="B3180" s="799"/>
      <c r="C3180" s="799"/>
      <c r="D3180" s="409"/>
      <c r="E3180" s="390"/>
      <c r="F3180" s="1157"/>
      <c r="G3180" s="388"/>
      <c r="H3180" s="526"/>
      <c r="I3180" s="1216"/>
      <c r="J3180" s="388"/>
      <c r="K3180" s="662"/>
      <c r="L3180" s="801"/>
      <c r="M3180" s="388"/>
      <c r="N3180" s="217"/>
      <c r="O3180" s="217"/>
      <c r="P3180" s="217"/>
      <c r="Q3180" s="217"/>
      <c r="R3180" s="217"/>
      <c r="S3180" s="688"/>
      <c r="T3180" s="394"/>
      <c r="U3180" s="765"/>
      <c r="V3180" s="765"/>
      <c r="W3180" s="765"/>
      <c r="X3180" s="765"/>
      <c r="Y3180" s="765"/>
      <c r="Z3180" s="765"/>
      <c r="AA3180" s="765"/>
      <c r="AB3180" s="765"/>
      <c r="AC3180" s="765"/>
      <c r="AD3180" s="765"/>
      <c r="AE3180" s="765"/>
      <c r="AF3180" s="765"/>
      <c r="AG3180" s="765"/>
      <c r="AH3180" s="765"/>
      <c r="AI3180" s="765"/>
      <c r="AJ3180" s="765"/>
      <c r="AK3180" s="765"/>
      <c r="AL3180" s="765"/>
      <c r="AM3180" s="765"/>
      <c r="AN3180" s="765"/>
      <c r="AO3180" s="765"/>
      <c r="AP3180" s="765"/>
      <c r="AQ3180" s="765"/>
      <c r="BC3180" s="1164"/>
      <c r="BD3180" s="575"/>
    </row>
    <row r="3181" s="695" customFormat="1" customHeight="1" spans="1:56">
      <c r="A3181" s="513"/>
      <c r="B3181" s="799"/>
      <c r="C3181" s="799"/>
      <c r="D3181" s="409"/>
      <c r="E3181" s="390"/>
      <c r="F3181" s="1157"/>
      <c r="G3181" s="388"/>
      <c r="H3181" s="526"/>
      <c r="I3181" s="1216"/>
      <c r="J3181" s="388"/>
      <c r="K3181" s="662"/>
      <c r="L3181" s="801"/>
      <c r="M3181" s="388"/>
      <c r="N3181" s="217"/>
      <c r="O3181" s="217"/>
      <c r="P3181" s="217"/>
      <c r="Q3181" s="217"/>
      <c r="R3181" s="217"/>
      <c r="S3181" s="688"/>
      <c r="T3181" s="394"/>
      <c r="U3181" s="765"/>
      <c r="V3181" s="765"/>
      <c r="W3181" s="765"/>
      <c r="X3181" s="765"/>
      <c r="Y3181" s="765"/>
      <c r="Z3181" s="765"/>
      <c r="AA3181" s="765"/>
      <c r="AB3181" s="765"/>
      <c r="AC3181" s="765"/>
      <c r="AD3181" s="765"/>
      <c r="AE3181" s="765"/>
      <c r="AF3181" s="765"/>
      <c r="AG3181" s="765"/>
      <c r="AH3181" s="765"/>
      <c r="AI3181" s="765"/>
      <c r="AJ3181" s="765"/>
      <c r="AK3181" s="765"/>
      <c r="AL3181" s="765"/>
      <c r="AM3181" s="765"/>
      <c r="AN3181" s="765"/>
      <c r="AO3181" s="765"/>
      <c r="AP3181" s="765"/>
      <c r="AQ3181" s="765"/>
      <c r="BC3181" s="1164"/>
      <c r="BD3181" s="575"/>
    </row>
    <row r="3182" s="695" customFormat="1" customHeight="1" spans="1:56">
      <c r="A3182" s="513"/>
      <c r="B3182" s="799"/>
      <c r="C3182" s="799"/>
      <c r="D3182" s="409"/>
      <c r="E3182" s="952"/>
      <c r="F3182" s="1157"/>
      <c r="G3182" s="388"/>
      <c r="H3182" s="526"/>
      <c r="I3182" s="1216"/>
      <c r="J3182" s="388"/>
      <c r="K3182" s="662"/>
      <c r="L3182" s="801"/>
      <c r="M3182" s="388"/>
      <c r="N3182" s="217"/>
      <c r="O3182" s="217"/>
      <c r="P3182" s="217"/>
      <c r="Q3182" s="217"/>
      <c r="R3182" s="217"/>
      <c r="S3182" s="688"/>
      <c r="T3182" s="394"/>
      <c r="U3182" s="765"/>
      <c r="V3182" s="765"/>
      <c r="W3182" s="765"/>
      <c r="X3182" s="765"/>
      <c r="Y3182" s="765"/>
      <c r="Z3182" s="765"/>
      <c r="AA3182" s="765"/>
      <c r="AB3182" s="765"/>
      <c r="AC3182" s="765"/>
      <c r="AD3182" s="765"/>
      <c r="AE3182" s="765"/>
      <c r="AF3182" s="765"/>
      <c r="AG3182" s="765"/>
      <c r="AH3182" s="765"/>
      <c r="AI3182" s="765"/>
      <c r="AJ3182" s="765"/>
      <c r="AK3182" s="765"/>
      <c r="AL3182" s="765"/>
      <c r="AM3182" s="765"/>
      <c r="AN3182" s="765"/>
      <c r="AO3182" s="765"/>
      <c r="AP3182" s="765"/>
      <c r="AQ3182" s="765"/>
      <c r="BC3182" s="1164"/>
      <c r="BD3182" s="575"/>
    </row>
    <row r="3183" s="695" customFormat="1" customHeight="1" spans="1:56">
      <c r="A3183" s="513"/>
      <c r="B3183" s="799"/>
      <c r="C3183" s="799"/>
      <c r="D3183" s="409"/>
      <c r="E3183" s="952"/>
      <c r="F3183" s="1157"/>
      <c r="G3183" s="388"/>
      <c r="H3183" s="526"/>
      <c r="I3183" s="1216"/>
      <c r="J3183" s="388"/>
      <c r="K3183" s="662"/>
      <c r="L3183" s="801"/>
      <c r="M3183" s="388"/>
      <c r="N3183" s="217"/>
      <c r="O3183" s="217"/>
      <c r="P3183" s="217"/>
      <c r="Q3183" s="217"/>
      <c r="R3183" s="217"/>
      <c r="S3183" s="688"/>
      <c r="T3183" s="394"/>
      <c r="U3183" s="765"/>
      <c r="V3183" s="765"/>
      <c r="W3183" s="765"/>
      <c r="X3183" s="765"/>
      <c r="Y3183" s="765"/>
      <c r="Z3183" s="765"/>
      <c r="AA3183" s="765"/>
      <c r="AB3183" s="765"/>
      <c r="AC3183" s="765"/>
      <c r="AD3183" s="765"/>
      <c r="AE3183" s="765"/>
      <c r="AF3183" s="765"/>
      <c r="AG3183" s="765"/>
      <c r="AH3183" s="765"/>
      <c r="AI3183" s="765"/>
      <c r="AJ3183" s="765"/>
      <c r="AK3183" s="765"/>
      <c r="AL3183" s="765"/>
      <c r="AM3183" s="765"/>
      <c r="AN3183" s="765"/>
      <c r="AO3183" s="765"/>
      <c r="AP3183" s="765"/>
      <c r="AQ3183" s="765"/>
      <c r="BC3183" s="1164"/>
      <c r="BD3183" s="575"/>
    </row>
    <row r="3184" s="695" customFormat="1" customHeight="1" spans="1:56">
      <c r="A3184" s="513"/>
      <c r="B3184" s="799"/>
      <c r="C3184" s="799"/>
      <c r="D3184" s="940"/>
      <c r="E3184" s="390"/>
      <c r="F3184" s="1157"/>
      <c r="G3184" s="388"/>
      <c r="H3184" s="526"/>
      <c r="I3184" s="1216"/>
      <c r="J3184" s="388"/>
      <c r="K3184" s="662"/>
      <c r="L3184" s="801"/>
      <c r="M3184" s="388"/>
      <c r="N3184" s="217"/>
      <c r="O3184" s="217"/>
      <c r="P3184" s="217"/>
      <c r="Q3184" s="217"/>
      <c r="R3184" s="217"/>
      <c r="S3184" s="688"/>
      <c r="T3184" s="394"/>
      <c r="U3184" s="765"/>
      <c r="V3184" s="765"/>
      <c r="W3184" s="765"/>
      <c r="X3184" s="765"/>
      <c r="Y3184" s="765"/>
      <c r="Z3184" s="765"/>
      <c r="AA3184" s="765"/>
      <c r="AB3184" s="765"/>
      <c r="AC3184" s="765"/>
      <c r="AD3184" s="765"/>
      <c r="AE3184" s="765"/>
      <c r="AF3184" s="765"/>
      <c r="AG3184" s="765"/>
      <c r="AH3184" s="765"/>
      <c r="AI3184" s="765"/>
      <c r="AJ3184" s="765"/>
      <c r="AK3184" s="765"/>
      <c r="AL3184" s="765"/>
      <c r="AM3184" s="765"/>
      <c r="AN3184" s="765"/>
      <c r="AO3184" s="765"/>
      <c r="AP3184" s="765"/>
      <c r="AQ3184" s="765"/>
      <c r="BC3184" s="1164"/>
      <c r="BD3184" s="575"/>
    </row>
    <row r="3185" s="695" customFormat="1" customHeight="1" spans="1:56">
      <c r="A3185" s="513"/>
      <c r="B3185" s="799"/>
      <c r="C3185" s="799"/>
      <c r="D3185" s="409"/>
      <c r="E3185" s="390"/>
      <c r="F3185" s="1157"/>
      <c r="G3185" s="388"/>
      <c r="H3185" s="526"/>
      <c r="I3185" s="1216"/>
      <c r="J3185" s="388"/>
      <c r="K3185" s="662"/>
      <c r="L3185" s="801"/>
      <c r="M3185" s="388"/>
      <c r="N3185" s="217"/>
      <c r="O3185" s="217"/>
      <c r="P3185" s="217"/>
      <c r="Q3185" s="217"/>
      <c r="R3185" s="217"/>
      <c r="S3185" s="688"/>
      <c r="T3185" s="394"/>
      <c r="U3185" s="765"/>
      <c r="V3185" s="765"/>
      <c r="W3185" s="765"/>
      <c r="X3185" s="765"/>
      <c r="Y3185" s="765"/>
      <c r="Z3185" s="765"/>
      <c r="AA3185" s="765"/>
      <c r="AB3185" s="765"/>
      <c r="AC3185" s="765"/>
      <c r="AD3185" s="765"/>
      <c r="AE3185" s="765"/>
      <c r="AF3185" s="765"/>
      <c r="AG3185" s="765"/>
      <c r="AH3185" s="765"/>
      <c r="AI3185" s="765"/>
      <c r="AJ3185" s="765"/>
      <c r="AK3185" s="765"/>
      <c r="AL3185" s="765"/>
      <c r="AM3185" s="765"/>
      <c r="AN3185" s="765"/>
      <c r="AO3185" s="765"/>
      <c r="AP3185" s="765"/>
      <c r="AQ3185" s="765"/>
      <c r="BC3185" s="1164"/>
      <c r="BD3185" s="575"/>
    </row>
    <row r="3186" s="695" customFormat="1" customHeight="1" spans="1:56">
      <c r="A3186" s="513"/>
      <c r="B3186" s="799"/>
      <c r="C3186" s="799"/>
      <c r="D3186" s="409"/>
      <c r="E3186" s="390"/>
      <c r="F3186" s="1157"/>
      <c r="G3186" s="388"/>
      <c r="H3186" s="526"/>
      <c r="I3186" s="1216"/>
      <c r="J3186" s="388"/>
      <c r="K3186" s="662"/>
      <c r="L3186" s="801"/>
      <c r="M3186" s="388"/>
      <c r="N3186" s="217"/>
      <c r="O3186" s="217"/>
      <c r="P3186" s="217"/>
      <c r="Q3186" s="217"/>
      <c r="R3186" s="217"/>
      <c r="S3186" s="688"/>
      <c r="T3186" s="394"/>
      <c r="U3186" s="765"/>
      <c r="V3186" s="765"/>
      <c r="W3186" s="765"/>
      <c r="X3186" s="765"/>
      <c r="Y3186" s="765"/>
      <c r="Z3186" s="765"/>
      <c r="AA3186" s="765"/>
      <c r="AB3186" s="765"/>
      <c r="AC3186" s="765"/>
      <c r="AD3186" s="765"/>
      <c r="AE3186" s="765"/>
      <c r="AF3186" s="765"/>
      <c r="AG3186" s="765"/>
      <c r="AH3186" s="765"/>
      <c r="AI3186" s="765"/>
      <c r="AJ3186" s="765"/>
      <c r="AK3186" s="765"/>
      <c r="AL3186" s="765"/>
      <c r="AM3186" s="765"/>
      <c r="AN3186" s="765"/>
      <c r="AO3186" s="765"/>
      <c r="AP3186" s="765"/>
      <c r="AQ3186" s="765"/>
      <c r="BC3186" s="1164"/>
      <c r="BD3186" s="575"/>
    </row>
    <row r="3187" s="695" customFormat="1" customHeight="1" spans="1:56">
      <c r="A3187" s="513"/>
      <c r="B3187" s="799"/>
      <c r="C3187" s="799"/>
      <c r="D3187" s="409"/>
      <c r="E3187" s="390"/>
      <c r="F3187" s="1157"/>
      <c r="G3187" s="388"/>
      <c r="H3187" s="526"/>
      <c r="I3187" s="1216"/>
      <c r="J3187" s="388"/>
      <c r="K3187" s="662"/>
      <c r="L3187" s="801"/>
      <c r="M3187" s="388"/>
      <c r="N3187" s="217"/>
      <c r="O3187" s="217"/>
      <c r="P3187" s="217"/>
      <c r="Q3187" s="217"/>
      <c r="R3187" s="217"/>
      <c r="S3187" s="688"/>
      <c r="T3187" s="394"/>
      <c r="U3187" s="765"/>
      <c r="V3187" s="765"/>
      <c r="W3187" s="765"/>
      <c r="X3187" s="765"/>
      <c r="Y3187" s="765"/>
      <c r="Z3187" s="765"/>
      <c r="AA3187" s="765"/>
      <c r="AB3187" s="765"/>
      <c r="AC3187" s="765"/>
      <c r="AD3187" s="765"/>
      <c r="AE3187" s="765"/>
      <c r="AF3187" s="765"/>
      <c r="AG3187" s="765"/>
      <c r="AH3187" s="765"/>
      <c r="AI3187" s="765"/>
      <c r="AJ3187" s="765"/>
      <c r="AK3187" s="765"/>
      <c r="AL3187" s="765"/>
      <c r="AM3187" s="765"/>
      <c r="AN3187" s="765"/>
      <c r="AO3187" s="765"/>
      <c r="AP3187" s="765"/>
      <c r="AQ3187" s="765"/>
      <c r="BC3187" s="1164"/>
      <c r="BD3187" s="575"/>
    </row>
    <row r="3188" s="695" customFormat="1" customHeight="1" spans="1:56">
      <c r="A3188" s="513"/>
      <c r="B3188" s="799"/>
      <c r="C3188" s="799"/>
      <c r="D3188" s="409"/>
      <c r="E3188" s="390"/>
      <c r="F3188" s="1157"/>
      <c r="G3188" s="388"/>
      <c r="H3188" s="526"/>
      <c r="I3188" s="1216"/>
      <c r="J3188" s="388"/>
      <c r="K3188" s="662"/>
      <c r="L3188" s="801"/>
      <c r="M3188" s="388"/>
      <c r="N3188" s="217"/>
      <c r="O3188" s="217"/>
      <c r="P3188" s="217"/>
      <c r="Q3188" s="217"/>
      <c r="R3188" s="217"/>
      <c r="S3188" s="688"/>
      <c r="T3188" s="883"/>
      <c r="U3188" s="765"/>
      <c r="V3188" s="765"/>
      <c r="W3188" s="765"/>
      <c r="X3188" s="765"/>
      <c r="Y3188" s="765"/>
      <c r="Z3188" s="765"/>
      <c r="AA3188" s="765"/>
      <c r="AB3188" s="765"/>
      <c r="AC3188" s="765"/>
      <c r="AD3188" s="765"/>
      <c r="AE3188" s="765"/>
      <c r="AF3188" s="765"/>
      <c r="AG3188" s="765"/>
      <c r="AH3188" s="765"/>
      <c r="AI3188" s="765"/>
      <c r="AJ3188" s="765"/>
      <c r="AK3188" s="765"/>
      <c r="AL3188" s="765"/>
      <c r="AM3188" s="765"/>
      <c r="AN3188" s="765"/>
      <c r="AO3188" s="765"/>
      <c r="AP3188" s="765"/>
      <c r="AQ3188" s="765"/>
      <c r="BC3188" s="1164"/>
      <c r="BD3188" s="575"/>
    </row>
    <row r="3189" s="695" customFormat="1" customHeight="1" spans="1:56">
      <c r="A3189" s="513"/>
      <c r="B3189" s="799"/>
      <c r="C3189" s="799"/>
      <c r="D3189" s="409"/>
      <c r="E3189" s="390"/>
      <c r="F3189" s="1157"/>
      <c r="G3189" s="388"/>
      <c r="H3189" s="526"/>
      <c r="I3189" s="1216"/>
      <c r="J3189" s="388"/>
      <c r="K3189" s="662"/>
      <c r="L3189" s="801"/>
      <c r="M3189" s="388"/>
      <c r="N3189" s="217"/>
      <c r="O3189" s="217"/>
      <c r="P3189" s="217"/>
      <c r="Q3189" s="217"/>
      <c r="R3189" s="217"/>
      <c r="S3189" s="688"/>
      <c r="T3189" s="883"/>
      <c r="U3189" s="765"/>
      <c r="V3189" s="765"/>
      <c r="W3189" s="765"/>
      <c r="X3189" s="765"/>
      <c r="Y3189" s="765"/>
      <c r="Z3189" s="765"/>
      <c r="AA3189" s="765"/>
      <c r="AB3189" s="765"/>
      <c r="AC3189" s="765"/>
      <c r="AD3189" s="765"/>
      <c r="AE3189" s="765"/>
      <c r="AF3189" s="765"/>
      <c r="AG3189" s="765"/>
      <c r="AH3189" s="765"/>
      <c r="AI3189" s="765"/>
      <c r="AJ3189" s="765"/>
      <c r="AK3189" s="765"/>
      <c r="AL3189" s="765"/>
      <c r="AM3189" s="765"/>
      <c r="AN3189" s="765"/>
      <c r="AO3189" s="765"/>
      <c r="AP3189" s="765"/>
      <c r="AQ3189" s="765"/>
      <c r="BC3189" s="1164"/>
      <c r="BD3189" s="575"/>
    </row>
    <row r="3190" s="695" customFormat="1" customHeight="1" spans="1:56">
      <c r="A3190" s="513"/>
      <c r="B3190" s="799"/>
      <c r="C3190" s="799"/>
      <c r="D3190" s="409"/>
      <c r="E3190" s="390"/>
      <c r="F3190" s="1157"/>
      <c r="G3190" s="388"/>
      <c r="H3190" s="526"/>
      <c r="I3190" s="1216"/>
      <c r="J3190" s="388"/>
      <c r="K3190" s="662"/>
      <c r="L3190" s="801"/>
      <c r="M3190" s="388"/>
      <c r="N3190" s="217"/>
      <c r="O3190" s="217"/>
      <c r="P3190" s="217"/>
      <c r="Q3190" s="217"/>
      <c r="R3190" s="217"/>
      <c r="S3190" s="688"/>
      <c r="T3190" s="394"/>
      <c r="BC3190" s="1164"/>
      <c r="BD3190" s="575"/>
    </row>
    <row r="3191" s="695" customFormat="1" customHeight="1" spans="1:56">
      <c r="A3191" s="513"/>
      <c r="B3191" s="799"/>
      <c r="C3191" s="799"/>
      <c r="D3191" s="409"/>
      <c r="E3191" s="390"/>
      <c r="F3191" s="1157"/>
      <c r="G3191" s="388"/>
      <c r="H3191" s="526"/>
      <c r="I3191" s="1216"/>
      <c r="J3191" s="388"/>
      <c r="K3191" s="662"/>
      <c r="L3191" s="801"/>
      <c r="M3191" s="388"/>
      <c r="N3191" s="217"/>
      <c r="O3191" s="217"/>
      <c r="P3191" s="217"/>
      <c r="Q3191" s="217"/>
      <c r="R3191" s="217"/>
      <c r="S3191" s="688"/>
      <c r="T3191" s="394"/>
      <c r="BC3191" s="1164"/>
      <c r="BD3191" s="575"/>
    </row>
    <row r="3192" s="695" customFormat="1" customHeight="1" spans="1:56">
      <c r="A3192" s="513"/>
      <c r="B3192" s="799"/>
      <c r="C3192" s="799"/>
      <c r="D3192" s="409"/>
      <c r="E3192" s="390"/>
      <c r="F3192" s="1157"/>
      <c r="G3192" s="388"/>
      <c r="H3192" s="526"/>
      <c r="I3192" s="1216"/>
      <c r="J3192" s="388"/>
      <c r="K3192" s="662"/>
      <c r="L3192" s="801"/>
      <c r="M3192" s="388"/>
      <c r="N3192" s="217"/>
      <c r="O3192" s="217"/>
      <c r="P3192" s="217"/>
      <c r="Q3192" s="217"/>
      <c r="R3192" s="217"/>
      <c r="S3192" s="688"/>
      <c r="T3192" s="394"/>
      <c r="BC3192" s="1164"/>
      <c r="BD3192" s="575"/>
    </row>
    <row r="3193" s="695" customFormat="1" customHeight="1" spans="1:56">
      <c r="A3193" s="513"/>
      <c r="B3193" s="799"/>
      <c r="C3193" s="799"/>
      <c r="D3193" s="409"/>
      <c r="E3193" s="390"/>
      <c r="F3193" s="1157"/>
      <c r="G3193" s="388"/>
      <c r="H3193" s="526"/>
      <c r="I3193" s="1216"/>
      <c r="J3193" s="388"/>
      <c r="K3193" s="662"/>
      <c r="L3193" s="801"/>
      <c r="M3193" s="388"/>
      <c r="N3193" s="217"/>
      <c r="O3193" s="217"/>
      <c r="P3193" s="217"/>
      <c r="Q3193" s="217"/>
      <c r="R3193" s="217"/>
      <c r="S3193" s="688"/>
      <c r="T3193" s="394"/>
      <c r="BC3193" s="1164"/>
      <c r="BD3193" s="575"/>
    </row>
    <row r="3194" s="695" customFormat="1" customHeight="1" spans="1:56">
      <c r="A3194" s="513"/>
      <c r="B3194" s="799"/>
      <c r="C3194" s="799"/>
      <c r="D3194" s="409"/>
      <c r="E3194" s="390"/>
      <c r="F3194" s="1157"/>
      <c r="G3194" s="388"/>
      <c r="H3194" s="526"/>
      <c r="I3194" s="1216"/>
      <c r="J3194" s="388"/>
      <c r="K3194" s="662"/>
      <c r="L3194" s="801"/>
      <c r="M3194" s="388"/>
      <c r="N3194" s="217"/>
      <c r="O3194" s="217"/>
      <c r="P3194" s="217"/>
      <c r="Q3194" s="217"/>
      <c r="R3194" s="217"/>
      <c r="S3194" s="688"/>
      <c r="T3194" s="394"/>
      <c r="BC3194" s="1164"/>
      <c r="BD3194" s="575"/>
    </row>
    <row r="3195" s="695" customFormat="1" customHeight="1" spans="1:56">
      <c r="A3195" s="513"/>
      <c r="B3195" s="799"/>
      <c r="C3195" s="799"/>
      <c r="D3195" s="409"/>
      <c r="E3195" s="390"/>
      <c r="F3195" s="1157"/>
      <c r="G3195" s="388"/>
      <c r="H3195" s="526"/>
      <c r="I3195" s="1216"/>
      <c r="J3195" s="388"/>
      <c r="K3195" s="662"/>
      <c r="L3195" s="801"/>
      <c r="M3195" s="388"/>
      <c r="N3195" s="217"/>
      <c r="O3195" s="217"/>
      <c r="P3195" s="217"/>
      <c r="Q3195" s="217"/>
      <c r="R3195" s="217"/>
      <c r="S3195" s="688"/>
      <c r="T3195" s="394"/>
      <c r="BC3195" s="1164"/>
      <c r="BD3195" s="575"/>
    </row>
    <row r="3196" s="695" customFormat="1" customHeight="1" spans="1:56">
      <c r="A3196" s="513"/>
      <c r="B3196" s="799"/>
      <c r="C3196" s="799"/>
      <c r="D3196" s="409"/>
      <c r="E3196" s="390"/>
      <c r="F3196" s="1157"/>
      <c r="G3196" s="388"/>
      <c r="H3196" s="526"/>
      <c r="I3196" s="1216"/>
      <c r="J3196" s="388"/>
      <c r="K3196" s="662"/>
      <c r="L3196" s="801"/>
      <c r="M3196" s="388"/>
      <c r="N3196" s="217"/>
      <c r="O3196" s="217"/>
      <c r="P3196" s="217"/>
      <c r="Q3196" s="217"/>
      <c r="R3196" s="217"/>
      <c r="S3196" s="688"/>
      <c r="T3196" s="394"/>
      <c r="BC3196" s="1164"/>
      <c r="BD3196" s="575"/>
    </row>
    <row r="3197" s="695" customFormat="1" customHeight="1" spans="1:56">
      <c r="A3197" s="513"/>
      <c r="B3197" s="799"/>
      <c r="C3197" s="799"/>
      <c r="D3197" s="409"/>
      <c r="E3197" s="390"/>
      <c r="F3197" s="1157"/>
      <c r="G3197" s="388"/>
      <c r="H3197" s="526"/>
      <c r="I3197" s="1216"/>
      <c r="J3197" s="388"/>
      <c r="K3197" s="662"/>
      <c r="L3197" s="801"/>
      <c r="M3197" s="388"/>
      <c r="N3197" s="217"/>
      <c r="O3197" s="217"/>
      <c r="P3197" s="217"/>
      <c r="Q3197" s="217"/>
      <c r="R3197" s="217"/>
      <c r="S3197" s="688"/>
      <c r="T3197" s="394"/>
      <c r="BC3197" s="1164"/>
      <c r="BD3197" s="575"/>
    </row>
    <row r="3198" s="695" customFormat="1" customHeight="1" spans="1:56">
      <c r="A3198" s="513"/>
      <c r="B3198" s="799"/>
      <c r="C3198" s="799"/>
      <c r="D3198" s="409"/>
      <c r="E3198" s="390"/>
      <c r="F3198" s="1157"/>
      <c r="G3198" s="388"/>
      <c r="H3198" s="526"/>
      <c r="I3198" s="1216"/>
      <c r="J3198" s="388"/>
      <c r="K3198" s="662"/>
      <c r="L3198" s="801"/>
      <c r="M3198" s="388"/>
      <c r="N3198" s="217"/>
      <c r="O3198" s="217"/>
      <c r="P3198" s="217"/>
      <c r="Q3198" s="217"/>
      <c r="R3198" s="217"/>
      <c r="S3198" s="688"/>
      <c r="T3198" s="394"/>
      <c r="BC3198" s="1164"/>
      <c r="BD3198" s="575"/>
    </row>
    <row r="3199" s="695" customFormat="1" customHeight="1" spans="1:56">
      <c r="A3199" s="513"/>
      <c r="B3199" s="799"/>
      <c r="C3199" s="799"/>
      <c r="D3199" s="409"/>
      <c r="E3199" s="390"/>
      <c r="F3199" s="1157"/>
      <c r="G3199" s="388"/>
      <c r="H3199" s="526"/>
      <c r="I3199" s="1216"/>
      <c r="J3199" s="388"/>
      <c r="K3199" s="662"/>
      <c r="L3199" s="801"/>
      <c r="M3199" s="388"/>
      <c r="N3199" s="217"/>
      <c r="O3199" s="217"/>
      <c r="P3199" s="217"/>
      <c r="Q3199" s="217"/>
      <c r="R3199" s="217"/>
      <c r="S3199" s="688"/>
      <c r="T3199" s="394"/>
      <c r="BC3199" s="1164"/>
      <c r="BD3199" s="575"/>
    </row>
    <row r="3200" s="695" customFormat="1" customHeight="1" spans="1:56">
      <c r="A3200" s="513"/>
      <c r="B3200" s="799"/>
      <c r="C3200" s="799"/>
      <c r="D3200" s="409"/>
      <c r="E3200" s="390"/>
      <c r="F3200" s="1157"/>
      <c r="G3200" s="388"/>
      <c r="H3200" s="526"/>
      <c r="I3200" s="1216"/>
      <c r="J3200" s="388"/>
      <c r="K3200" s="662"/>
      <c r="L3200" s="801"/>
      <c r="M3200" s="388"/>
      <c r="N3200" s="217"/>
      <c r="O3200" s="217"/>
      <c r="P3200" s="217"/>
      <c r="Q3200" s="217"/>
      <c r="R3200" s="217"/>
      <c r="S3200" s="688"/>
      <c r="T3200" s="394"/>
      <c r="BC3200" s="1164"/>
      <c r="BD3200" s="575"/>
    </row>
    <row r="3201" s="695" customFormat="1" customHeight="1" spans="1:56">
      <c r="A3201" s="513"/>
      <c r="B3201" s="799"/>
      <c r="C3201" s="799"/>
      <c r="D3201" s="409"/>
      <c r="E3201" s="390"/>
      <c r="F3201" s="1157"/>
      <c r="G3201" s="388"/>
      <c r="H3201" s="526"/>
      <c r="I3201" s="1216"/>
      <c r="J3201" s="388"/>
      <c r="K3201" s="662"/>
      <c r="L3201" s="801"/>
      <c r="M3201" s="388"/>
      <c r="N3201" s="217"/>
      <c r="O3201" s="217"/>
      <c r="P3201" s="217"/>
      <c r="Q3201" s="217"/>
      <c r="R3201" s="217"/>
      <c r="S3201" s="688"/>
      <c r="T3201" s="394"/>
      <c r="BC3201" s="1164"/>
      <c r="BD3201" s="575"/>
    </row>
    <row r="3202" s="695" customFormat="1" customHeight="1" spans="1:56">
      <c r="A3202" s="513"/>
      <c r="B3202" s="799"/>
      <c r="C3202" s="799"/>
      <c r="D3202" s="409"/>
      <c r="E3202" s="390"/>
      <c r="F3202" s="1157"/>
      <c r="G3202" s="388"/>
      <c r="H3202" s="526"/>
      <c r="I3202" s="1216"/>
      <c r="J3202" s="388"/>
      <c r="K3202" s="662"/>
      <c r="L3202" s="801"/>
      <c r="M3202" s="388"/>
      <c r="N3202" s="217"/>
      <c r="O3202" s="217"/>
      <c r="P3202" s="217"/>
      <c r="Q3202" s="217"/>
      <c r="R3202" s="217"/>
      <c r="S3202" s="688"/>
      <c r="T3202" s="394"/>
      <c r="BC3202" s="1164"/>
      <c r="BD3202" s="575"/>
    </row>
    <row r="3203" s="695" customFormat="1" customHeight="1" spans="1:56">
      <c r="A3203" s="513"/>
      <c r="B3203" s="799"/>
      <c r="C3203" s="799"/>
      <c r="D3203" s="409"/>
      <c r="E3203" s="390"/>
      <c r="F3203" s="1157"/>
      <c r="G3203" s="388"/>
      <c r="H3203" s="526"/>
      <c r="I3203" s="1216"/>
      <c r="J3203" s="388"/>
      <c r="K3203" s="662"/>
      <c r="L3203" s="801"/>
      <c r="M3203" s="388"/>
      <c r="N3203" s="217"/>
      <c r="O3203" s="217"/>
      <c r="P3203" s="217"/>
      <c r="Q3203" s="217"/>
      <c r="R3203" s="217"/>
      <c r="S3203" s="688"/>
      <c r="T3203" s="394"/>
      <c r="BC3203" s="1164"/>
      <c r="BD3203" s="575"/>
    </row>
    <row r="3204" s="695" customFormat="1" customHeight="1" spans="1:56">
      <c r="A3204" s="513"/>
      <c r="B3204" s="799"/>
      <c r="C3204" s="799"/>
      <c r="D3204" s="409"/>
      <c r="E3204" s="390"/>
      <c r="F3204" s="1157"/>
      <c r="G3204" s="388"/>
      <c r="H3204" s="526"/>
      <c r="I3204" s="1216"/>
      <c r="J3204" s="388"/>
      <c r="K3204" s="662"/>
      <c r="L3204" s="801"/>
      <c r="M3204" s="388"/>
      <c r="N3204" s="217"/>
      <c r="O3204" s="217"/>
      <c r="P3204" s="217"/>
      <c r="Q3204" s="217"/>
      <c r="R3204" s="217"/>
      <c r="S3204" s="688"/>
      <c r="T3204" s="394"/>
      <c r="BC3204" s="1164"/>
      <c r="BD3204" s="575"/>
    </row>
    <row r="3205" s="695" customFormat="1" customHeight="1" spans="1:56">
      <c r="A3205" s="513"/>
      <c r="B3205" s="799"/>
      <c r="C3205" s="799"/>
      <c r="D3205" s="409"/>
      <c r="E3205" s="390"/>
      <c r="F3205" s="1157"/>
      <c r="G3205" s="388"/>
      <c r="H3205" s="526"/>
      <c r="I3205" s="1216"/>
      <c r="J3205" s="388"/>
      <c r="K3205" s="662"/>
      <c r="L3205" s="801"/>
      <c r="M3205" s="388"/>
      <c r="N3205" s="217"/>
      <c r="O3205" s="217"/>
      <c r="P3205" s="217"/>
      <c r="Q3205" s="217"/>
      <c r="R3205" s="217"/>
      <c r="S3205" s="688"/>
      <c r="T3205" s="394"/>
      <c r="BC3205" s="1164"/>
      <c r="BD3205" s="575"/>
    </row>
    <row r="3206" s="695" customFormat="1" customHeight="1" spans="1:56">
      <c r="A3206" s="513"/>
      <c r="B3206" s="799"/>
      <c r="C3206" s="799"/>
      <c r="D3206" s="409"/>
      <c r="E3206" s="390"/>
      <c r="F3206" s="1157"/>
      <c r="G3206" s="388"/>
      <c r="H3206" s="526"/>
      <c r="I3206" s="1216"/>
      <c r="J3206" s="388"/>
      <c r="K3206" s="662"/>
      <c r="L3206" s="801"/>
      <c r="M3206" s="388"/>
      <c r="N3206" s="217"/>
      <c r="O3206" s="217"/>
      <c r="P3206" s="217"/>
      <c r="Q3206" s="217"/>
      <c r="R3206" s="217"/>
      <c r="S3206" s="688"/>
      <c r="T3206" s="394"/>
      <c r="BC3206" s="1164"/>
      <c r="BD3206" s="575"/>
    </row>
    <row r="3207" s="695" customFormat="1" customHeight="1" spans="1:56">
      <c r="A3207" s="513"/>
      <c r="B3207" s="799"/>
      <c r="C3207" s="799"/>
      <c r="D3207" s="409"/>
      <c r="E3207" s="390"/>
      <c r="F3207" s="1157"/>
      <c r="G3207" s="388"/>
      <c r="H3207" s="526"/>
      <c r="I3207" s="1216"/>
      <c r="J3207" s="388"/>
      <c r="K3207" s="662"/>
      <c r="L3207" s="801"/>
      <c r="M3207" s="388"/>
      <c r="N3207" s="217"/>
      <c r="O3207" s="217"/>
      <c r="P3207" s="217"/>
      <c r="Q3207" s="217"/>
      <c r="R3207" s="217"/>
      <c r="S3207" s="688"/>
      <c r="T3207" s="394"/>
      <c r="BC3207" s="1164"/>
      <c r="BD3207" s="575"/>
    </row>
    <row r="3208" s="695" customFormat="1" customHeight="1" spans="1:56">
      <c r="A3208" s="513"/>
      <c r="B3208" s="799"/>
      <c r="C3208" s="799"/>
      <c r="D3208" s="409"/>
      <c r="E3208" s="390"/>
      <c r="F3208" s="1157"/>
      <c r="G3208" s="388"/>
      <c r="H3208" s="526"/>
      <c r="I3208" s="1216"/>
      <c r="J3208" s="388"/>
      <c r="K3208" s="662"/>
      <c r="L3208" s="801"/>
      <c r="M3208" s="388"/>
      <c r="N3208" s="217"/>
      <c r="O3208" s="217"/>
      <c r="P3208" s="217"/>
      <c r="Q3208" s="217"/>
      <c r="R3208" s="217"/>
      <c r="S3208" s="688"/>
      <c r="T3208" s="394"/>
      <c r="BC3208" s="1164"/>
      <c r="BD3208" s="575"/>
    </row>
    <row r="3209" s="695" customFormat="1" customHeight="1" spans="1:56">
      <c r="A3209" s="513"/>
      <c r="B3209" s="799"/>
      <c r="C3209" s="799"/>
      <c r="D3209" s="409"/>
      <c r="E3209" s="390"/>
      <c r="F3209" s="1157"/>
      <c r="G3209" s="388"/>
      <c r="H3209" s="526"/>
      <c r="I3209" s="1216"/>
      <c r="J3209" s="388"/>
      <c r="K3209" s="662"/>
      <c r="L3209" s="801"/>
      <c r="M3209" s="388"/>
      <c r="N3209" s="217"/>
      <c r="O3209" s="217"/>
      <c r="P3209" s="217"/>
      <c r="Q3209" s="217"/>
      <c r="R3209" s="217"/>
      <c r="S3209" s="688"/>
      <c r="T3209" s="394"/>
      <c r="BC3209" s="1164"/>
      <c r="BD3209" s="575"/>
    </row>
    <row r="3210" s="695" customFormat="1" customHeight="1" spans="1:56">
      <c r="A3210" s="513"/>
      <c r="B3210" s="799"/>
      <c r="C3210" s="799"/>
      <c r="D3210" s="409"/>
      <c r="E3210" s="390"/>
      <c r="F3210" s="1157"/>
      <c r="G3210" s="388"/>
      <c r="H3210" s="526"/>
      <c r="I3210" s="1216"/>
      <c r="J3210" s="388"/>
      <c r="K3210" s="662"/>
      <c r="L3210" s="801"/>
      <c r="M3210" s="388"/>
      <c r="N3210" s="217"/>
      <c r="O3210" s="217"/>
      <c r="P3210" s="217"/>
      <c r="Q3210" s="217"/>
      <c r="R3210" s="217"/>
      <c r="S3210" s="688"/>
      <c r="T3210" s="394"/>
      <c r="BC3210" s="1164"/>
      <c r="BD3210" s="575"/>
    </row>
    <row r="3211" s="695" customFormat="1" customHeight="1" spans="1:56">
      <c r="A3211" s="513"/>
      <c r="B3211" s="799"/>
      <c r="C3211" s="799"/>
      <c r="D3211" s="409"/>
      <c r="E3211" s="390"/>
      <c r="F3211" s="1157"/>
      <c r="G3211" s="388"/>
      <c r="H3211" s="526"/>
      <c r="I3211" s="1216"/>
      <c r="J3211" s="388"/>
      <c r="K3211" s="662"/>
      <c r="L3211" s="801"/>
      <c r="M3211" s="388"/>
      <c r="N3211" s="217"/>
      <c r="O3211" s="217"/>
      <c r="P3211" s="217"/>
      <c r="Q3211" s="217"/>
      <c r="R3211" s="217"/>
      <c r="S3211" s="688"/>
      <c r="T3211" s="394"/>
      <c r="BC3211" s="1164"/>
      <c r="BD3211" s="575"/>
    </row>
    <row r="3212" s="695" customFormat="1" customHeight="1" spans="1:56">
      <c r="A3212" s="513"/>
      <c r="B3212" s="799"/>
      <c r="C3212" s="799"/>
      <c r="D3212" s="409"/>
      <c r="E3212" s="390"/>
      <c r="F3212" s="1157"/>
      <c r="G3212" s="388"/>
      <c r="H3212" s="526"/>
      <c r="I3212" s="1216"/>
      <c r="J3212" s="388"/>
      <c r="K3212" s="662"/>
      <c r="L3212" s="801"/>
      <c r="M3212" s="388"/>
      <c r="N3212" s="217"/>
      <c r="O3212" s="217"/>
      <c r="P3212" s="217"/>
      <c r="Q3212" s="217"/>
      <c r="R3212" s="217"/>
      <c r="S3212" s="688"/>
      <c r="T3212" s="394"/>
      <c r="BC3212" s="1164"/>
      <c r="BD3212" s="575"/>
    </row>
    <row r="3213" s="695" customFormat="1" customHeight="1" spans="1:56">
      <c r="A3213" s="513"/>
      <c r="B3213" s="799"/>
      <c r="C3213" s="799"/>
      <c r="D3213" s="409"/>
      <c r="E3213" s="390"/>
      <c r="F3213" s="1157"/>
      <c r="G3213" s="388"/>
      <c r="H3213" s="526"/>
      <c r="I3213" s="1216"/>
      <c r="J3213" s="388"/>
      <c r="K3213" s="662"/>
      <c r="L3213" s="801"/>
      <c r="M3213" s="388"/>
      <c r="N3213" s="217"/>
      <c r="O3213" s="217"/>
      <c r="P3213" s="217"/>
      <c r="Q3213" s="217"/>
      <c r="R3213" s="217"/>
      <c r="S3213" s="688"/>
      <c r="T3213" s="394"/>
      <c r="BC3213" s="1164"/>
      <c r="BD3213" s="575"/>
    </row>
    <row r="3214" s="695" customFormat="1" customHeight="1" spans="1:56">
      <c r="A3214" s="513"/>
      <c r="B3214" s="799"/>
      <c r="C3214" s="799"/>
      <c r="D3214" s="409"/>
      <c r="E3214" s="390"/>
      <c r="F3214" s="1157"/>
      <c r="G3214" s="388"/>
      <c r="H3214" s="526"/>
      <c r="I3214" s="1216"/>
      <c r="J3214" s="388"/>
      <c r="K3214" s="662"/>
      <c r="L3214" s="801"/>
      <c r="M3214" s="388"/>
      <c r="N3214" s="217"/>
      <c r="O3214" s="217"/>
      <c r="P3214" s="217"/>
      <c r="Q3214" s="217"/>
      <c r="R3214" s="217"/>
      <c r="S3214" s="688"/>
      <c r="T3214" s="394"/>
      <c r="BC3214" s="1164"/>
      <c r="BD3214" s="575"/>
    </row>
    <row r="3215" s="695" customFormat="1" customHeight="1" spans="1:56">
      <c r="A3215" s="513"/>
      <c r="B3215" s="799"/>
      <c r="C3215" s="799"/>
      <c r="D3215" s="409"/>
      <c r="E3215" s="390"/>
      <c r="F3215" s="1157"/>
      <c r="G3215" s="388"/>
      <c r="H3215" s="526"/>
      <c r="I3215" s="1216"/>
      <c r="J3215" s="388"/>
      <c r="K3215" s="662"/>
      <c r="L3215" s="801"/>
      <c r="M3215" s="388"/>
      <c r="N3215" s="217"/>
      <c r="O3215" s="217"/>
      <c r="P3215" s="217"/>
      <c r="Q3215" s="217"/>
      <c r="R3215" s="217"/>
      <c r="S3215" s="688"/>
      <c r="T3215" s="394"/>
      <c r="BC3215" s="1164"/>
      <c r="BD3215" s="575"/>
    </row>
    <row r="3216" s="695" customFormat="1" customHeight="1" spans="1:56">
      <c r="A3216" s="513"/>
      <c r="B3216" s="799"/>
      <c r="C3216" s="799"/>
      <c r="D3216" s="409"/>
      <c r="E3216" s="390"/>
      <c r="F3216" s="1157"/>
      <c r="G3216" s="388"/>
      <c r="H3216" s="526"/>
      <c r="I3216" s="1216"/>
      <c r="J3216" s="388"/>
      <c r="K3216" s="662"/>
      <c r="L3216" s="801"/>
      <c r="M3216" s="388"/>
      <c r="N3216" s="217"/>
      <c r="O3216" s="217"/>
      <c r="P3216" s="217"/>
      <c r="Q3216" s="217"/>
      <c r="R3216" s="217"/>
      <c r="S3216" s="688"/>
      <c r="T3216" s="394"/>
      <c r="BC3216" s="1164"/>
      <c r="BD3216" s="575"/>
    </row>
    <row r="3217" s="695" customFormat="1" customHeight="1" spans="1:56">
      <c r="A3217" s="513"/>
      <c r="B3217" s="799"/>
      <c r="C3217" s="799"/>
      <c r="D3217" s="409"/>
      <c r="E3217" s="390"/>
      <c r="F3217" s="1157"/>
      <c r="G3217" s="388"/>
      <c r="H3217" s="526"/>
      <c r="I3217" s="1216"/>
      <c r="J3217" s="388"/>
      <c r="K3217" s="662"/>
      <c r="L3217" s="801"/>
      <c r="M3217" s="388"/>
      <c r="N3217" s="217"/>
      <c r="O3217" s="217"/>
      <c r="P3217" s="217"/>
      <c r="Q3217" s="217"/>
      <c r="R3217" s="217"/>
      <c r="S3217" s="688"/>
      <c r="T3217" s="394"/>
      <c r="BC3217" s="1164"/>
      <c r="BD3217" s="575"/>
    </row>
    <row r="3218" s="695" customFormat="1" customHeight="1" spans="1:56">
      <c r="A3218" s="513"/>
      <c r="B3218" s="799"/>
      <c r="C3218" s="799"/>
      <c r="D3218" s="409"/>
      <c r="E3218" s="390"/>
      <c r="F3218" s="1157"/>
      <c r="G3218" s="388"/>
      <c r="H3218" s="526"/>
      <c r="I3218" s="1216"/>
      <c r="J3218" s="388"/>
      <c r="K3218" s="662"/>
      <c r="L3218" s="801"/>
      <c r="M3218" s="388"/>
      <c r="N3218" s="217"/>
      <c r="O3218" s="217"/>
      <c r="P3218" s="217"/>
      <c r="Q3218" s="217"/>
      <c r="R3218" s="217"/>
      <c r="S3218" s="688"/>
      <c r="T3218" s="394"/>
      <c r="BC3218" s="1164"/>
      <c r="BD3218" s="575"/>
    </row>
    <row r="3219" s="695" customFormat="1" customHeight="1" spans="1:56">
      <c r="A3219" s="513"/>
      <c r="B3219" s="799"/>
      <c r="C3219" s="799"/>
      <c r="D3219" s="409"/>
      <c r="E3219" s="390"/>
      <c r="F3219" s="1157"/>
      <c r="G3219" s="388"/>
      <c r="H3219" s="526"/>
      <c r="I3219" s="1216"/>
      <c r="J3219" s="388"/>
      <c r="K3219" s="662"/>
      <c r="L3219" s="801"/>
      <c r="M3219" s="388"/>
      <c r="N3219" s="217"/>
      <c r="O3219" s="217"/>
      <c r="P3219" s="217"/>
      <c r="Q3219" s="217"/>
      <c r="R3219" s="217"/>
      <c r="S3219" s="688"/>
      <c r="T3219" s="394"/>
      <c r="BC3219" s="1164"/>
      <c r="BD3219" s="575"/>
    </row>
    <row r="3220" s="695" customFormat="1" customHeight="1" spans="1:56">
      <c r="A3220" s="513"/>
      <c r="B3220" s="799"/>
      <c r="C3220" s="799"/>
      <c r="D3220" s="409"/>
      <c r="E3220" s="390"/>
      <c r="F3220" s="1157"/>
      <c r="G3220" s="388"/>
      <c r="H3220" s="526"/>
      <c r="I3220" s="1216"/>
      <c r="J3220" s="388"/>
      <c r="K3220" s="662"/>
      <c r="L3220" s="801"/>
      <c r="M3220" s="388"/>
      <c r="N3220" s="217"/>
      <c r="O3220" s="217"/>
      <c r="P3220" s="217"/>
      <c r="Q3220" s="217"/>
      <c r="R3220" s="217"/>
      <c r="S3220" s="688"/>
      <c r="T3220" s="394"/>
      <c r="BC3220" s="1164"/>
      <c r="BD3220" s="575"/>
    </row>
    <row r="3221" s="695" customFormat="1" customHeight="1" spans="1:56">
      <c r="A3221" s="513"/>
      <c r="B3221" s="799"/>
      <c r="C3221" s="799"/>
      <c r="D3221" s="409"/>
      <c r="E3221" s="390"/>
      <c r="F3221" s="1157"/>
      <c r="G3221" s="388"/>
      <c r="H3221" s="526"/>
      <c r="I3221" s="1216"/>
      <c r="J3221" s="388"/>
      <c r="K3221" s="774"/>
      <c r="L3221" s="801"/>
      <c r="M3221" s="388"/>
      <c r="N3221" s="217"/>
      <c r="O3221" s="526"/>
      <c r="P3221" s="526"/>
      <c r="Q3221" s="526"/>
      <c r="R3221" s="526"/>
      <c r="S3221" s="905"/>
      <c r="T3221" s="394"/>
      <c r="BC3221" s="1164"/>
      <c r="BD3221" s="575"/>
    </row>
    <row r="3222" s="695" customFormat="1" customHeight="1" spans="1:56">
      <c r="A3222" s="513"/>
      <c r="B3222" s="799"/>
      <c r="C3222" s="799"/>
      <c r="D3222" s="409"/>
      <c r="E3222" s="390"/>
      <c r="F3222" s="1157"/>
      <c r="G3222" s="388"/>
      <c r="H3222" s="526"/>
      <c r="I3222" s="1216"/>
      <c r="J3222" s="388"/>
      <c r="K3222" s="774"/>
      <c r="L3222" s="801"/>
      <c r="M3222" s="388"/>
      <c r="N3222" s="217"/>
      <c r="O3222" s="526"/>
      <c r="P3222" s="526"/>
      <c r="Q3222" s="526"/>
      <c r="R3222" s="526"/>
      <c r="S3222" s="905"/>
      <c r="T3222" s="394"/>
      <c r="BC3222" s="1164"/>
      <c r="BD3222" s="575"/>
    </row>
    <row r="3223" s="695" customFormat="1" customHeight="1" spans="1:56">
      <c r="A3223" s="513"/>
      <c r="B3223" s="799"/>
      <c r="C3223" s="799"/>
      <c r="D3223" s="409"/>
      <c r="E3223" s="390"/>
      <c r="F3223" s="1157"/>
      <c r="G3223" s="388"/>
      <c r="H3223" s="526"/>
      <c r="I3223" s="1216"/>
      <c r="J3223" s="388"/>
      <c r="K3223" s="774"/>
      <c r="L3223" s="801"/>
      <c r="M3223" s="388"/>
      <c r="N3223" s="217"/>
      <c r="O3223" s="526"/>
      <c r="P3223" s="526"/>
      <c r="Q3223" s="526"/>
      <c r="R3223" s="217"/>
      <c r="S3223" s="905"/>
      <c r="T3223" s="394"/>
      <c r="BC3223" s="1164"/>
      <c r="BD3223" s="575"/>
    </row>
    <row r="3224" s="695" customFormat="1" customHeight="1" spans="1:56">
      <c r="A3224" s="513"/>
      <c r="B3224" s="799"/>
      <c r="C3224" s="799"/>
      <c r="D3224" s="409"/>
      <c r="E3224" s="390"/>
      <c r="F3224" s="1157"/>
      <c r="G3224" s="388"/>
      <c r="H3224" s="526"/>
      <c r="I3224" s="1216"/>
      <c r="J3224" s="388"/>
      <c r="K3224" s="774"/>
      <c r="L3224" s="801"/>
      <c r="M3224" s="388"/>
      <c r="N3224" s="217"/>
      <c r="O3224" s="526"/>
      <c r="P3224" s="526"/>
      <c r="Q3224" s="526"/>
      <c r="R3224" s="526"/>
      <c r="S3224" s="905"/>
      <c r="T3224" s="394"/>
      <c r="BC3224" s="1164"/>
      <c r="BD3224" s="575"/>
    </row>
    <row r="3225" s="695" customFormat="1" customHeight="1" spans="1:56">
      <c r="A3225" s="513"/>
      <c r="B3225" s="799"/>
      <c r="C3225" s="799"/>
      <c r="D3225" s="409"/>
      <c r="E3225" s="390"/>
      <c r="F3225" s="1157"/>
      <c r="G3225" s="388"/>
      <c r="H3225" s="526"/>
      <c r="I3225" s="1216"/>
      <c r="J3225" s="388"/>
      <c r="K3225" s="774"/>
      <c r="L3225" s="801"/>
      <c r="M3225" s="388"/>
      <c r="N3225" s="217"/>
      <c r="O3225" s="526"/>
      <c r="P3225" s="526"/>
      <c r="Q3225" s="526"/>
      <c r="R3225" s="526"/>
      <c r="S3225" s="905"/>
      <c r="T3225" s="394"/>
      <c r="BC3225" s="1164"/>
      <c r="BD3225" s="575"/>
    </row>
    <row r="3226" s="695" customFormat="1" customHeight="1" spans="1:56">
      <c r="A3226" s="513"/>
      <c r="B3226" s="799"/>
      <c r="C3226" s="799"/>
      <c r="D3226" s="409"/>
      <c r="E3226" s="390"/>
      <c r="F3226" s="1157"/>
      <c r="G3226" s="388"/>
      <c r="H3226" s="526"/>
      <c r="I3226" s="1216"/>
      <c r="J3226" s="388"/>
      <c r="K3226" s="774"/>
      <c r="L3226" s="801"/>
      <c r="M3226" s="388"/>
      <c r="N3226" s="217"/>
      <c r="O3226" s="526"/>
      <c r="P3226" s="526"/>
      <c r="Q3226" s="526"/>
      <c r="R3226" s="526"/>
      <c r="S3226" s="905"/>
      <c r="T3226" s="394"/>
      <c r="BC3226" s="1164"/>
      <c r="BD3226" s="575"/>
    </row>
    <row r="3227" s="695" customFormat="1" customHeight="1" spans="1:56">
      <c r="A3227" s="513"/>
      <c r="B3227" s="799"/>
      <c r="C3227" s="799"/>
      <c r="D3227" s="409"/>
      <c r="E3227" s="390"/>
      <c r="F3227" s="1157"/>
      <c r="G3227" s="388"/>
      <c r="H3227" s="526"/>
      <c r="I3227" s="1216"/>
      <c r="J3227" s="388"/>
      <c r="K3227" s="774"/>
      <c r="L3227" s="801"/>
      <c r="M3227" s="388"/>
      <c r="N3227" s="217"/>
      <c r="O3227" s="526"/>
      <c r="P3227" s="526"/>
      <c r="Q3227" s="526"/>
      <c r="R3227" s="526"/>
      <c r="S3227" s="905"/>
      <c r="T3227" s="394"/>
      <c r="BC3227" s="1164"/>
      <c r="BD3227" s="575"/>
    </row>
    <row r="3228" s="695" customFormat="1" customHeight="1" spans="1:56">
      <c r="A3228" s="513"/>
      <c r="B3228" s="799"/>
      <c r="C3228" s="799"/>
      <c r="D3228" s="409"/>
      <c r="E3228" s="390"/>
      <c r="F3228" s="1157"/>
      <c r="G3228" s="388"/>
      <c r="H3228" s="526"/>
      <c r="I3228" s="1216"/>
      <c r="J3228" s="388"/>
      <c r="K3228" s="774"/>
      <c r="L3228" s="801"/>
      <c r="M3228" s="388"/>
      <c r="N3228" s="217"/>
      <c r="O3228" s="526"/>
      <c r="P3228" s="526"/>
      <c r="Q3228" s="526"/>
      <c r="R3228" s="526"/>
      <c r="S3228" s="905"/>
      <c r="T3228" s="394"/>
      <c r="BC3228" s="1164"/>
      <c r="BD3228" s="575"/>
    </row>
    <row r="3229" s="695" customFormat="1" customHeight="1" spans="1:56">
      <c r="A3229" s="513"/>
      <c r="B3229" s="799"/>
      <c r="C3229" s="799"/>
      <c r="D3229" s="409"/>
      <c r="E3229" s="390"/>
      <c r="F3229" s="1157"/>
      <c r="G3229" s="388"/>
      <c r="H3229" s="526"/>
      <c r="I3229" s="1216"/>
      <c r="J3229" s="388"/>
      <c r="K3229" s="774"/>
      <c r="L3229" s="801"/>
      <c r="M3229" s="388"/>
      <c r="N3229" s="217"/>
      <c r="O3229" s="526"/>
      <c r="P3229" s="526"/>
      <c r="Q3229" s="526"/>
      <c r="R3229" s="526"/>
      <c r="S3229" s="905"/>
      <c r="T3229" s="394"/>
      <c r="BC3229" s="1164"/>
      <c r="BD3229" s="575"/>
    </row>
    <row r="3230" s="695" customFormat="1" customHeight="1" spans="1:56">
      <c r="A3230" s="513"/>
      <c r="B3230" s="799"/>
      <c r="C3230" s="799"/>
      <c r="D3230" s="409"/>
      <c r="E3230" s="390"/>
      <c r="F3230" s="1157"/>
      <c r="G3230" s="388"/>
      <c r="H3230" s="526"/>
      <c r="I3230" s="1216"/>
      <c r="J3230" s="388"/>
      <c r="K3230" s="774"/>
      <c r="L3230" s="801"/>
      <c r="M3230" s="388"/>
      <c r="N3230" s="217"/>
      <c r="O3230" s="526"/>
      <c r="P3230" s="526"/>
      <c r="Q3230" s="526"/>
      <c r="R3230" s="526"/>
      <c r="S3230" s="905"/>
      <c r="T3230" s="394"/>
      <c r="BC3230" s="1164"/>
      <c r="BD3230" s="575"/>
    </row>
    <row r="3231" s="695" customFormat="1" customHeight="1" spans="1:56">
      <c r="A3231" s="513"/>
      <c r="B3231" s="799"/>
      <c r="C3231" s="799"/>
      <c r="D3231" s="409"/>
      <c r="E3231" s="390"/>
      <c r="F3231" s="1157"/>
      <c r="G3231" s="388"/>
      <c r="H3231" s="526"/>
      <c r="I3231" s="1216"/>
      <c r="J3231" s="388"/>
      <c r="K3231" s="774"/>
      <c r="L3231" s="801"/>
      <c r="M3231" s="388"/>
      <c r="N3231" s="217"/>
      <c r="O3231" s="526"/>
      <c r="P3231" s="526"/>
      <c r="Q3231" s="526"/>
      <c r="R3231" s="526"/>
      <c r="S3231" s="905"/>
      <c r="T3231" s="394"/>
      <c r="BC3231" s="1164"/>
      <c r="BD3231" s="575"/>
    </row>
    <row r="3232" s="695" customFormat="1" customHeight="1" spans="1:56">
      <c r="A3232" s="513"/>
      <c r="B3232" s="799"/>
      <c r="C3232" s="799"/>
      <c r="D3232" s="409"/>
      <c r="E3232" s="390"/>
      <c r="F3232" s="1157"/>
      <c r="G3232" s="388"/>
      <c r="H3232" s="526"/>
      <c r="I3232" s="1216"/>
      <c r="J3232" s="388"/>
      <c r="K3232" s="774"/>
      <c r="L3232" s="801"/>
      <c r="M3232" s="388"/>
      <c r="N3232" s="217"/>
      <c r="O3232" s="526"/>
      <c r="P3232" s="526"/>
      <c r="Q3232" s="526"/>
      <c r="R3232" s="217"/>
      <c r="S3232" s="905"/>
      <c r="T3232" s="394"/>
      <c r="BC3232" s="1164"/>
      <c r="BD3232" s="575"/>
    </row>
    <row r="3233" s="695" customFormat="1" customHeight="1" spans="1:56">
      <c r="A3233" s="513"/>
      <c r="B3233" s="799"/>
      <c r="C3233" s="799"/>
      <c r="D3233" s="409"/>
      <c r="E3233" s="390"/>
      <c r="F3233" s="1157"/>
      <c r="G3233" s="388"/>
      <c r="H3233" s="526"/>
      <c r="I3233" s="1216"/>
      <c r="J3233" s="388"/>
      <c r="K3233" s="774"/>
      <c r="L3233" s="801"/>
      <c r="M3233" s="388"/>
      <c r="N3233" s="217"/>
      <c r="O3233" s="526"/>
      <c r="P3233" s="526"/>
      <c r="Q3233" s="526"/>
      <c r="R3233" s="526"/>
      <c r="S3233" s="905"/>
      <c r="T3233" s="394"/>
      <c r="BC3233" s="1164"/>
      <c r="BD3233" s="575"/>
    </row>
    <row r="3234" s="695" customFormat="1" customHeight="1" spans="1:56">
      <c r="A3234" s="513"/>
      <c r="B3234" s="799"/>
      <c r="C3234" s="799"/>
      <c r="D3234" s="409"/>
      <c r="E3234" s="390"/>
      <c r="F3234" s="1157"/>
      <c r="G3234" s="388"/>
      <c r="H3234" s="526"/>
      <c r="I3234" s="1216"/>
      <c r="J3234" s="388"/>
      <c r="K3234" s="774"/>
      <c r="L3234" s="801"/>
      <c r="M3234" s="388"/>
      <c r="N3234" s="217"/>
      <c r="O3234" s="526"/>
      <c r="P3234" s="526"/>
      <c r="Q3234" s="526"/>
      <c r="R3234" s="526"/>
      <c r="S3234" s="905"/>
      <c r="T3234" s="394"/>
      <c r="BC3234" s="1164"/>
      <c r="BD3234" s="575"/>
    </row>
    <row r="3235" s="695" customFormat="1" customHeight="1" spans="1:56">
      <c r="A3235" s="513"/>
      <c r="B3235" s="799"/>
      <c r="C3235" s="799"/>
      <c r="D3235" s="409"/>
      <c r="E3235" s="390"/>
      <c r="F3235" s="1157"/>
      <c r="G3235" s="388"/>
      <c r="H3235" s="526"/>
      <c r="I3235" s="1216"/>
      <c r="J3235" s="388"/>
      <c r="K3235" s="774"/>
      <c r="L3235" s="801"/>
      <c r="M3235" s="388"/>
      <c r="N3235" s="217"/>
      <c r="O3235" s="526"/>
      <c r="P3235" s="526"/>
      <c r="Q3235" s="526"/>
      <c r="R3235" s="217"/>
      <c r="S3235" s="905"/>
      <c r="T3235" s="394"/>
      <c r="BC3235" s="1164"/>
      <c r="BD3235" s="575"/>
    </row>
    <row r="3236" s="695" customFormat="1" customHeight="1" spans="1:56">
      <c r="A3236" s="513"/>
      <c r="B3236" s="799"/>
      <c r="C3236" s="799"/>
      <c r="D3236" s="409"/>
      <c r="E3236" s="390"/>
      <c r="F3236" s="1157"/>
      <c r="G3236" s="388"/>
      <c r="H3236" s="526"/>
      <c r="I3236" s="1216"/>
      <c r="J3236" s="388"/>
      <c r="K3236" s="774"/>
      <c r="L3236" s="801"/>
      <c r="M3236" s="388"/>
      <c r="N3236" s="217"/>
      <c r="O3236" s="526"/>
      <c r="P3236" s="526"/>
      <c r="Q3236" s="526"/>
      <c r="R3236" s="526"/>
      <c r="S3236" s="905"/>
      <c r="T3236" s="394"/>
      <c r="BC3236" s="1164"/>
      <c r="BD3236" s="575"/>
    </row>
    <row r="3237" s="695" customFormat="1" customHeight="1" spans="1:56">
      <c r="A3237" s="513"/>
      <c r="B3237" s="799"/>
      <c r="C3237" s="799"/>
      <c r="D3237" s="409"/>
      <c r="E3237" s="390"/>
      <c r="F3237" s="1157"/>
      <c r="G3237" s="388"/>
      <c r="H3237" s="526"/>
      <c r="I3237" s="1216"/>
      <c r="J3237" s="388"/>
      <c r="K3237" s="774"/>
      <c r="L3237" s="801"/>
      <c r="M3237" s="388"/>
      <c r="N3237" s="217"/>
      <c r="O3237" s="526"/>
      <c r="P3237" s="526"/>
      <c r="Q3237" s="526"/>
      <c r="R3237" s="526"/>
      <c r="S3237" s="905"/>
      <c r="T3237" s="394"/>
      <c r="BC3237" s="1164"/>
      <c r="BD3237" s="575"/>
    </row>
    <row r="3238" s="695" customFormat="1" customHeight="1" spans="1:56">
      <c r="A3238" s="513"/>
      <c r="B3238" s="799"/>
      <c r="C3238" s="799"/>
      <c r="D3238" s="409"/>
      <c r="E3238" s="390"/>
      <c r="F3238" s="1157"/>
      <c r="G3238" s="388"/>
      <c r="H3238" s="526"/>
      <c r="I3238" s="1216"/>
      <c r="J3238" s="388"/>
      <c r="K3238" s="774"/>
      <c r="L3238" s="801"/>
      <c r="M3238" s="388"/>
      <c r="N3238" s="217"/>
      <c r="O3238" s="526"/>
      <c r="P3238" s="526"/>
      <c r="Q3238" s="526"/>
      <c r="R3238" s="526"/>
      <c r="S3238" s="905"/>
      <c r="T3238" s="394"/>
      <c r="BC3238" s="1164"/>
      <c r="BD3238" s="575"/>
    </row>
    <row r="3239" s="695" customFormat="1" customHeight="1" spans="1:56">
      <c r="A3239" s="513"/>
      <c r="B3239" s="799"/>
      <c r="C3239" s="799"/>
      <c r="D3239" s="409"/>
      <c r="E3239" s="390"/>
      <c r="F3239" s="1157"/>
      <c r="G3239" s="388"/>
      <c r="H3239" s="526"/>
      <c r="I3239" s="1216"/>
      <c r="J3239" s="388"/>
      <c r="K3239" s="774"/>
      <c r="L3239" s="801"/>
      <c r="M3239" s="388"/>
      <c r="N3239" s="217"/>
      <c r="O3239" s="526"/>
      <c r="P3239" s="526"/>
      <c r="Q3239" s="526"/>
      <c r="R3239" s="526"/>
      <c r="S3239" s="905"/>
      <c r="T3239" s="394"/>
      <c r="BC3239" s="1164"/>
      <c r="BD3239" s="575"/>
    </row>
    <row r="3240" s="695" customFormat="1" customHeight="1" spans="1:56">
      <c r="A3240" s="513"/>
      <c r="B3240" s="799"/>
      <c r="C3240" s="799"/>
      <c r="D3240" s="409"/>
      <c r="E3240" s="390"/>
      <c r="F3240" s="1157"/>
      <c r="G3240" s="388"/>
      <c r="H3240" s="526"/>
      <c r="I3240" s="1216"/>
      <c r="J3240" s="388"/>
      <c r="K3240" s="774"/>
      <c r="L3240" s="801"/>
      <c r="M3240" s="388"/>
      <c r="N3240" s="217"/>
      <c r="O3240" s="526"/>
      <c r="P3240" s="526"/>
      <c r="Q3240" s="526"/>
      <c r="R3240" s="526"/>
      <c r="S3240" s="905"/>
      <c r="T3240" s="394"/>
      <c r="BC3240" s="1164"/>
      <c r="BD3240" s="575"/>
    </row>
    <row r="3241" s="695" customFormat="1" customHeight="1" spans="1:56">
      <c r="A3241" s="513"/>
      <c r="B3241" s="799"/>
      <c r="C3241" s="799"/>
      <c r="D3241" s="409"/>
      <c r="E3241" s="390"/>
      <c r="F3241" s="1157"/>
      <c r="G3241" s="388"/>
      <c r="H3241" s="526"/>
      <c r="I3241" s="1216"/>
      <c r="J3241" s="388"/>
      <c r="K3241" s="774"/>
      <c r="L3241" s="801"/>
      <c r="M3241" s="388"/>
      <c r="N3241" s="217"/>
      <c r="O3241" s="526"/>
      <c r="P3241" s="526"/>
      <c r="Q3241" s="526"/>
      <c r="R3241" s="526"/>
      <c r="S3241" s="905"/>
      <c r="T3241" s="394"/>
      <c r="BC3241" s="1164"/>
      <c r="BD3241" s="575"/>
    </row>
    <row r="3242" s="695" customFormat="1" customHeight="1" spans="1:56">
      <c r="A3242" s="513"/>
      <c r="B3242" s="799"/>
      <c r="C3242" s="799"/>
      <c r="D3242" s="409"/>
      <c r="E3242" s="390"/>
      <c r="F3242" s="1157"/>
      <c r="G3242" s="388"/>
      <c r="H3242" s="526"/>
      <c r="I3242" s="1216"/>
      <c r="J3242" s="388"/>
      <c r="K3242" s="774"/>
      <c r="L3242" s="801"/>
      <c r="M3242" s="388"/>
      <c r="N3242" s="217"/>
      <c r="O3242" s="526"/>
      <c r="P3242" s="526"/>
      <c r="Q3242" s="526"/>
      <c r="R3242" s="526"/>
      <c r="S3242" s="905"/>
      <c r="T3242" s="394"/>
      <c r="BC3242" s="1164"/>
      <c r="BD3242" s="575"/>
    </row>
    <row r="3243" s="695" customFormat="1" customHeight="1" spans="1:56">
      <c r="A3243" s="513"/>
      <c r="B3243" s="799"/>
      <c r="C3243" s="799"/>
      <c r="D3243" s="409"/>
      <c r="E3243" s="390"/>
      <c r="F3243" s="1157"/>
      <c r="G3243" s="388"/>
      <c r="H3243" s="526"/>
      <c r="I3243" s="1216"/>
      <c r="J3243" s="388"/>
      <c r="K3243" s="774"/>
      <c r="L3243" s="801"/>
      <c r="M3243" s="388"/>
      <c r="N3243" s="217"/>
      <c r="O3243" s="526"/>
      <c r="P3243" s="526"/>
      <c r="Q3243" s="526"/>
      <c r="R3243" s="526"/>
      <c r="S3243" s="905"/>
      <c r="T3243" s="394"/>
      <c r="BC3243" s="698"/>
      <c r="BD3243" s="575"/>
    </row>
    <row r="3244" s="695" customFormat="1" customHeight="1" spans="1:56">
      <c r="A3244" s="513"/>
      <c r="B3244" s="799"/>
      <c r="C3244" s="799"/>
      <c r="D3244" s="409"/>
      <c r="E3244" s="390"/>
      <c r="F3244" s="1157"/>
      <c r="G3244" s="388"/>
      <c r="H3244" s="526"/>
      <c r="I3244" s="1216"/>
      <c r="J3244" s="388"/>
      <c r="K3244" s="774"/>
      <c r="L3244" s="801"/>
      <c r="M3244" s="388"/>
      <c r="N3244" s="217"/>
      <c r="O3244" s="526"/>
      <c r="P3244" s="526"/>
      <c r="Q3244" s="526"/>
      <c r="R3244" s="526"/>
      <c r="S3244" s="905"/>
      <c r="T3244" s="394"/>
      <c r="BC3244" s="698"/>
      <c r="BD3244" s="11"/>
    </row>
    <row r="3245" s="695" customFormat="1" customHeight="1" spans="1:56">
      <c r="A3245" s="513"/>
      <c r="B3245" s="799"/>
      <c r="C3245" s="799"/>
      <c r="D3245" s="409"/>
      <c r="E3245" s="390"/>
      <c r="F3245" s="1157"/>
      <c r="G3245" s="388"/>
      <c r="H3245" s="526"/>
      <c r="I3245" s="1216"/>
      <c r="J3245" s="388"/>
      <c r="K3245" s="774"/>
      <c r="L3245" s="801"/>
      <c r="M3245" s="388"/>
      <c r="N3245" s="217"/>
      <c r="O3245" s="526"/>
      <c r="P3245" s="526"/>
      <c r="Q3245" s="526"/>
      <c r="R3245" s="526"/>
      <c r="S3245" s="905"/>
      <c r="T3245" s="394"/>
      <c r="BC3245" s="698"/>
      <c r="BD3245" s="11"/>
    </row>
    <row r="3246" s="695" customFormat="1" customHeight="1" spans="1:56">
      <c r="A3246" s="513"/>
      <c r="B3246" s="799"/>
      <c r="C3246" s="799"/>
      <c r="D3246" s="409"/>
      <c r="E3246" s="390"/>
      <c r="F3246" s="1157"/>
      <c r="G3246" s="388"/>
      <c r="H3246" s="526"/>
      <c r="I3246" s="1216"/>
      <c r="J3246" s="388"/>
      <c r="K3246" s="774"/>
      <c r="L3246" s="801"/>
      <c r="M3246" s="388"/>
      <c r="N3246" s="217"/>
      <c r="O3246" s="526"/>
      <c r="P3246" s="526"/>
      <c r="Q3246" s="526"/>
      <c r="R3246" s="526"/>
      <c r="S3246" s="905"/>
      <c r="T3246" s="394"/>
      <c r="BC3246" s="698"/>
      <c r="BD3246" s="11"/>
    </row>
    <row r="3247" s="695" customFormat="1" customHeight="1" spans="1:56">
      <c r="A3247" s="513"/>
      <c r="B3247" s="799"/>
      <c r="C3247" s="799"/>
      <c r="D3247" s="409"/>
      <c r="E3247" s="390"/>
      <c r="F3247" s="1157"/>
      <c r="G3247" s="388"/>
      <c r="H3247" s="526"/>
      <c r="I3247" s="1216"/>
      <c r="J3247" s="388"/>
      <c r="K3247" s="774"/>
      <c r="L3247" s="801"/>
      <c r="M3247" s="388"/>
      <c r="N3247" s="217"/>
      <c r="O3247" s="526"/>
      <c r="P3247" s="526"/>
      <c r="Q3247" s="526"/>
      <c r="R3247" s="217"/>
      <c r="S3247" s="905"/>
      <c r="T3247" s="394"/>
      <c r="BC3247" s="698"/>
      <c r="BD3247" s="11"/>
    </row>
    <row r="3248" s="695" customFormat="1" customHeight="1" spans="1:56">
      <c r="A3248" s="513"/>
      <c r="B3248" s="799"/>
      <c r="C3248" s="799"/>
      <c r="D3248" s="409"/>
      <c r="E3248" s="390"/>
      <c r="F3248" s="1157"/>
      <c r="G3248" s="388"/>
      <c r="H3248" s="526"/>
      <c r="I3248" s="1216"/>
      <c r="J3248" s="388"/>
      <c r="K3248" s="774"/>
      <c r="L3248" s="801"/>
      <c r="M3248" s="388"/>
      <c r="N3248" s="217"/>
      <c r="O3248" s="526"/>
      <c r="P3248" s="526"/>
      <c r="Q3248" s="526"/>
      <c r="R3248" s="526"/>
      <c r="S3248" s="905"/>
      <c r="T3248" s="394"/>
      <c r="BC3248" s="698"/>
      <c r="BD3248" s="11"/>
    </row>
    <row r="3249" s="695" customFormat="1" customHeight="1" spans="1:56">
      <c r="A3249" s="513"/>
      <c r="B3249" s="799"/>
      <c r="C3249" s="799"/>
      <c r="D3249" s="409"/>
      <c r="E3249" s="390"/>
      <c r="F3249" s="1157"/>
      <c r="G3249" s="388"/>
      <c r="H3249" s="526"/>
      <c r="I3249" s="1216"/>
      <c r="J3249" s="388"/>
      <c r="K3249" s="774"/>
      <c r="L3249" s="801"/>
      <c r="M3249" s="388"/>
      <c r="N3249" s="217"/>
      <c r="O3249" s="526"/>
      <c r="P3249" s="526"/>
      <c r="Q3249" s="526"/>
      <c r="R3249" s="526"/>
      <c r="S3249" s="905"/>
      <c r="T3249" s="394"/>
      <c r="BC3249" s="698"/>
      <c r="BD3249" s="11"/>
    </row>
    <row r="3250" s="695" customFormat="1" customHeight="1" spans="1:56">
      <c r="A3250" s="513"/>
      <c r="B3250" s="799"/>
      <c r="C3250" s="799"/>
      <c r="D3250" s="409"/>
      <c r="E3250" s="390"/>
      <c r="F3250" s="1157"/>
      <c r="G3250" s="388"/>
      <c r="H3250" s="526"/>
      <c r="I3250" s="1216"/>
      <c r="J3250" s="388"/>
      <c r="K3250" s="774"/>
      <c r="L3250" s="801"/>
      <c r="M3250" s="388"/>
      <c r="N3250" s="217"/>
      <c r="O3250" s="526"/>
      <c r="P3250" s="526"/>
      <c r="Q3250" s="526"/>
      <c r="R3250" s="526"/>
      <c r="S3250" s="905"/>
      <c r="T3250" s="394"/>
      <c r="BC3250" s="698"/>
      <c r="BD3250" s="11"/>
    </row>
    <row r="3251" s="695" customFormat="1" customHeight="1" spans="1:56">
      <c r="A3251" s="513"/>
      <c r="B3251" s="799"/>
      <c r="C3251" s="799"/>
      <c r="D3251" s="409"/>
      <c r="E3251" s="390"/>
      <c r="F3251" s="1157"/>
      <c r="G3251" s="388"/>
      <c r="H3251" s="526"/>
      <c r="I3251" s="1216"/>
      <c r="J3251" s="388"/>
      <c r="K3251" s="774"/>
      <c r="L3251" s="801"/>
      <c r="M3251" s="388"/>
      <c r="N3251" s="217"/>
      <c r="O3251" s="526"/>
      <c r="P3251" s="526"/>
      <c r="Q3251" s="526"/>
      <c r="R3251" s="526"/>
      <c r="S3251" s="905"/>
      <c r="T3251" s="394"/>
      <c r="BC3251" s="698"/>
      <c r="BD3251" s="11"/>
    </row>
    <row r="3252" s="695" customFormat="1" customHeight="1" spans="1:56">
      <c r="A3252" s="513"/>
      <c r="B3252" s="799"/>
      <c r="C3252" s="799"/>
      <c r="D3252" s="409"/>
      <c r="E3252" s="390"/>
      <c r="F3252" s="1157"/>
      <c r="G3252" s="388"/>
      <c r="H3252" s="526"/>
      <c r="I3252" s="1216"/>
      <c r="J3252" s="388"/>
      <c r="K3252" s="774"/>
      <c r="L3252" s="801"/>
      <c r="M3252" s="388"/>
      <c r="N3252" s="217"/>
      <c r="O3252" s="526"/>
      <c r="P3252" s="526"/>
      <c r="Q3252" s="526"/>
      <c r="R3252" s="217"/>
      <c r="S3252" s="905"/>
      <c r="T3252" s="394"/>
      <c r="BC3252" s="698"/>
      <c r="BD3252" s="11"/>
    </row>
    <row r="3253" s="695" customFormat="1" customHeight="1" spans="1:56">
      <c r="A3253" s="513"/>
      <c r="B3253" s="799"/>
      <c r="C3253" s="799"/>
      <c r="D3253" s="409"/>
      <c r="E3253" s="390"/>
      <c r="F3253" s="1157"/>
      <c r="G3253" s="388"/>
      <c r="H3253" s="526"/>
      <c r="I3253" s="1216"/>
      <c r="J3253" s="388"/>
      <c r="K3253" s="774"/>
      <c r="L3253" s="801"/>
      <c r="M3253" s="388"/>
      <c r="N3253" s="217"/>
      <c r="O3253" s="526"/>
      <c r="P3253" s="526"/>
      <c r="Q3253" s="526"/>
      <c r="R3253" s="526"/>
      <c r="S3253" s="905"/>
      <c r="T3253" s="394"/>
      <c r="BC3253" s="698"/>
      <c r="BD3253" s="11"/>
    </row>
    <row r="3254" s="695" customFormat="1" customHeight="1" spans="1:56">
      <c r="A3254" s="513"/>
      <c r="B3254" s="799"/>
      <c r="C3254" s="799"/>
      <c r="D3254" s="409"/>
      <c r="E3254" s="390"/>
      <c r="F3254" s="1157"/>
      <c r="G3254" s="388"/>
      <c r="H3254" s="526"/>
      <c r="I3254" s="1216"/>
      <c r="J3254" s="388"/>
      <c r="K3254" s="774"/>
      <c r="L3254" s="801"/>
      <c r="M3254" s="388"/>
      <c r="N3254" s="217"/>
      <c r="O3254" s="526"/>
      <c r="P3254" s="526"/>
      <c r="Q3254" s="526"/>
      <c r="R3254" s="526"/>
      <c r="S3254" s="905"/>
      <c r="T3254" s="394"/>
      <c r="BC3254" s="698"/>
      <c r="BD3254" s="11"/>
    </row>
    <row r="3255" s="695" customFormat="1" customHeight="1" spans="1:56">
      <c r="A3255" s="513"/>
      <c r="B3255" s="799"/>
      <c r="C3255" s="799"/>
      <c r="D3255" s="409"/>
      <c r="E3255" s="390"/>
      <c r="F3255" s="1157"/>
      <c r="G3255" s="388"/>
      <c r="H3255" s="526"/>
      <c r="I3255" s="1216"/>
      <c r="J3255" s="388"/>
      <c r="K3255" s="774"/>
      <c r="L3255" s="801"/>
      <c r="M3255" s="388"/>
      <c r="N3255" s="217"/>
      <c r="O3255" s="526"/>
      <c r="P3255" s="526"/>
      <c r="Q3255" s="526"/>
      <c r="R3255" s="526"/>
      <c r="S3255" s="905"/>
      <c r="T3255" s="394"/>
      <c r="BC3255" s="698"/>
      <c r="BD3255" s="11"/>
    </row>
    <row r="3256" s="695" customFormat="1" customHeight="1" spans="1:56">
      <c r="A3256" s="513"/>
      <c r="B3256" s="799"/>
      <c r="C3256" s="799"/>
      <c r="D3256" s="409"/>
      <c r="E3256" s="390"/>
      <c r="F3256" s="1157"/>
      <c r="G3256" s="388"/>
      <c r="H3256" s="526"/>
      <c r="I3256" s="1216"/>
      <c r="J3256" s="388"/>
      <c r="K3256" s="774"/>
      <c r="L3256" s="801"/>
      <c r="M3256" s="388"/>
      <c r="N3256" s="217"/>
      <c r="O3256" s="526"/>
      <c r="P3256" s="526"/>
      <c r="Q3256" s="526"/>
      <c r="R3256" s="526"/>
      <c r="S3256" s="905"/>
      <c r="T3256" s="394"/>
      <c r="BC3256" s="698"/>
      <c r="BD3256" s="11"/>
    </row>
    <row r="3257" s="695" customFormat="1" customHeight="1" spans="1:56">
      <c r="A3257" s="513"/>
      <c r="B3257" s="799"/>
      <c r="C3257" s="799"/>
      <c r="D3257" s="409"/>
      <c r="E3257" s="390"/>
      <c r="F3257" s="1157"/>
      <c r="G3257" s="388"/>
      <c r="H3257" s="526"/>
      <c r="I3257" s="1216"/>
      <c r="J3257" s="388"/>
      <c r="K3257" s="774"/>
      <c r="L3257" s="801"/>
      <c r="M3257" s="388"/>
      <c r="N3257" s="217"/>
      <c r="O3257" s="526"/>
      <c r="P3257" s="526"/>
      <c r="Q3257" s="526"/>
      <c r="R3257" s="526"/>
      <c r="S3257" s="905"/>
      <c r="T3257" s="394"/>
      <c r="BC3257" s="698"/>
      <c r="BD3257" s="11"/>
    </row>
    <row r="3258" s="695" customFormat="1" customHeight="1" spans="1:56">
      <c r="A3258" s="513"/>
      <c r="B3258" s="799"/>
      <c r="C3258" s="799"/>
      <c r="D3258" s="409"/>
      <c r="E3258" s="390"/>
      <c r="F3258" s="1157"/>
      <c r="G3258" s="388"/>
      <c r="H3258" s="526"/>
      <c r="I3258" s="1216"/>
      <c r="J3258" s="388"/>
      <c r="K3258" s="774"/>
      <c r="L3258" s="801"/>
      <c r="M3258" s="388"/>
      <c r="N3258" s="217"/>
      <c r="O3258" s="526"/>
      <c r="P3258" s="526"/>
      <c r="Q3258" s="526"/>
      <c r="R3258" s="526"/>
      <c r="S3258" s="905"/>
      <c r="T3258" s="394"/>
      <c r="BC3258" s="698"/>
      <c r="BD3258" s="11"/>
    </row>
    <row r="3259" s="695" customFormat="1" customHeight="1" spans="1:56">
      <c r="A3259" s="513"/>
      <c r="B3259" s="799"/>
      <c r="C3259" s="799"/>
      <c r="D3259" s="409"/>
      <c r="E3259" s="390"/>
      <c r="F3259" s="1157"/>
      <c r="G3259" s="388"/>
      <c r="H3259" s="526"/>
      <c r="I3259" s="1216"/>
      <c r="J3259" s="388"/>
      <c r="K3259" s="774"/>
      <c r="L3259" s="801"/>
      <c r="M3259" s="388"/>
      <c r="N3259" s="217"/>
      <c r="O3259" s="526"/>
      <c r="P3259" s="526"/>
      <c r="Q3259" s="526"/>
      <c r="R3259" s="526"/>
      <c r="S3259" s="905"/>
      <c r="T3259" s="394"/>
      <c r="BC3259" s="698"/>
      <c r="BD3259" s="11"/>
    </row>
    <row r="3260" s="695" customFormat="1" customHeight="1" spans="1:56">
      <c r="A3260" s="513"/>
      <c r="B3260" s="799"/>
      <c r="C3260" s="799"/>
      <c r="D3260" s="409"/>
      <c r="E3260" s="390"/>
      <c r="F3260" s="1157"/>
      <c r="G3260" s="388"/>
      <c r="H3260" s="526"/>
      <c r="I3260" s="1216"/>
      <c r="J3260" s="388"/>
      <c r="K3260" s="774"/>
      <c r="L3260" s="801"/>
      <c r="M3260" s="388"/>
      <c r="N3260" s="217"/>
      <c r="O3260" s="526"/>
      <c r="P3260" s="526"/>
      <c r="Q3260" s="526"/>
      <c r="R3260" s="526"/>
      <c r="S3260" s="905"/>
      <c r="T3260" s="394"/>
      <c r="BC3260" s="698"/>
      <c r="BD3260" s="11"/>
    </row>
    <row r="3261" s="695" customFormat="1" customHeight="1" spans="1:56">
      <c r="A3261" s="513"/>
      <c r="B3261" s="799"/>
      <c r="C3261" s="799"/>
      <c r="D3261" s="409"/>
      <c r="E3261" s="390"/>
      <c r="F3261" s="1157"/>
      <c r="G3261" s="388"/>
      <c r="H3261" s="526"/>
      <c r="I3261" s="1216"/>
      <c r="J3261" s="388"/>
      <c r="K3261" s="774"/>
      <c r="L3261" s="801"/>
      <c r="M3261" s="388"/>
      <c r="N3261" s="217"/>
      <c r="O3261" s="526"/>
      <c r="P3261" s="526"/>
      <c r="Q3261" s="526"/>
      <c r="R3261" s="526"/>
      <c r="S3261" s="905"/>
      <c r="T3261" s="394"/>
      <c r="BC3261" s="698"/>
      <c r="BD3261" s="11"/>
    </row>
    <row r="3262" s="695" customFormat="1" customHeight="1" spans="1:56">
      <c r="A3262" s="513"/>
      <c r="B3262" s="799"/>
      <c r="C3262" s="799"/>
      <c r="D3262" s="409"/>
      <c r="E3262" s="390"/>
      <c r="F3262" s="1157"/>
      <c r="G3262" s="388"/>
      <c r="H3262" s="526"/>
      <c r="I3262" s="1216"/>
      <c r="J3262" s="388"/>
      <c r="K3262" s="774"/>
      <c r="L3262" s="801"/>
      <c r="M3262" s="388"/>
      <c r="N3262" s="217"/>
      <c r="O3262" s="526"/>
      <c r="P3262" s="526"/>
      <c r="Q3262" s="526"/>
      <c r="R3262" s="526"/>
      <c r="S3262" s="905"/>
      <c r="T3262" s="394"/>
      <c r="BC3262" s="698"/>
      <c r="BD3262" s="11"/>
    </row>
    <row r="3263" s="695" customFormat="1" customHeight="1" spans="1:56">
      <c r="A3263" s="513"/>
      <c r="B3263" s="799"/>
      <c r="C3263" s="799"/>
      <c r="D3263" s="409"/>
      <c r="E3263" s="390"/>
      <c r="F3263" s="1157"/>
      <c r="G3263" s="388"/>
      <c r="H3263" s="526"/>
      <c r="I3263" s="1216"/>
      <c r="J3263" s="388"/>
      <c r="K3263" s="774"/>
      <c r="L3263" s="801"/>
      <c r="M3263" s="388"/>
      <c r="N3263" s="217"/>
      <c r="O3263" s="526"/>
      <c r="P3263" s="526"/>
      <c r="Q3263" s="526"/>
      <c r="R3263" s="526"/>
      <c r="S3263" s="905"/>
      <c r="T3263" s="394"/>
      <c r="BC3263" s="698"/>
      <c r="BD3263" s="11"/>
    </row>
    <row r="3264" s="695" customFormat="1" customHeight="1" spans="1:56">
      <c r="A3264" s="513"/>
      <c r="B3264" s="799"/>
      <c r="C3264" s="799"/>
      <c r="D3264" s="409"/>
      <c r="E3264" s="390"/>
      <c r="F3264" s="1157"/>
      <c r="G3264" s="388"/>
      <c r="H3264" s="526"/>
      <c r="I3264" s="1216"/>
      <c r="J3264" s="388"/>
      <c r="K3264" s="774"/>
      <c r="L3264" s="801"/>
      <c r="M3264" s="388"/>
      <c r="N3264" s="217"/>
      <c r="O3264" s="526"/>
      <c r="P3264" s="526"/>
      <c r="Q3264" s="526"/>
      <c r="R3264" s="526"/>
      <c r="S3264" s="905"/>
      <c r="T3264" s="394"/>
      <c r="BC3264" s="698"/>
      <c r="BD3264" s="11"/>
    </row>
    <row r="3265" s="695" customFormat="1" customHeight="1" spans="1:56">
      <c r="A3265" s="513"/>
      <c r="B3265" s="799"/>
      <c r="C3265" s="799"/>
      <c r="D3265" s="409"/>
      <c r="E3265" s="390"/>
      <c r="F3265" s="1157"/>
      <c r="G3265" s="388"/>
      <c r="H3265" s="526"/>
      <c r="I3265" s="1216"/>
      <c r="J3265" s="388"/>
      <c r="K3265" s="774"/>
      <c r="L3265" s="801"/>
      <c r="M3265" s="388"/>
      <c r="N3265" s="217"/>
      <c r="O3265" s="526"/>
      <c r="P3265" s="526"/>
      <c r="Q3265" s="526"/>
      <c r="R3265" s="526"/>
      <c r="S3265" s="905"/>
      <c r="T3265" s="394"/>
      <c r="BC3265" s="698"/>
      <c r="BD3265" s="11"/>
    </row>
    <row r="3266" s="695" customFormat="1" customHeight="1" spans="1:56">
      <c r="A3266" s="513"/>
      <c r="B3266" s="773"/>
      <c r="C3266" s="799"/>
      <c r="D3266" s="409"/>
      <c r="E3266" s="390"/>
      <c r="F3266" s="1157"/>
      <c r="G3266" s="388"/>
      <c r="H3266" s="526"/>
      <c r="I3266" s="1216"/>
      <c r="J3266" s="388"/>
      <c r="K3266" s="774"/>
      <c r="L3266" s="801"/>
      <c r="M3266" s="388"/>
      <c r="N3266" s="217"/>
      <c r="O3266" s="526"/>
      <c r="P3266" s="526"/>
      <c r="Q3266" s="526"/>
      <c r="R3266" s="217"/>
      <c r="S3266" s="905"/>
      <c r="T3266" s="394"/>
      <c r="BC3266" s="698"/>
      <c r="BD3266" s="11"/>
    </row>
    <row r="3267" s="695" customFormat="1" customHeight="1" spans="1:56">
      <c r="A3267" s="513"/>
      <c r="B3267" s="773"/>
      <c r="C3267" s="799"/>
      <c r="D3267" s="409"/>
      <c r="E3267" s="390"/>
      <c r="F3267" s="1157"/>
      <c r="G3267" s="388"/>
      <c r="H3267" s="526"/>
      <c r="I3267" s="1216"/>
      <c r="J3267" s="388"/>
      <c r="K3267" s="774"/>
      <c r="L3267" s="801"/>
      <c r="M3267" s="388"/>
      <c r="N3267" s="217"/>
      <c r="O3267" s="526"/>
      <c r="P3267" s="526"/>
      <c r="Q3267" s="526"/>
      <c r="R3267" s="526"/>
      <c r="S3267" s="905"/>
      <c r="T3267" s="394"/>
      <c r="BC3267" s="698"/>
      <c r="BD3267" s="11"/>
    </row>
    <row r="3268" s="695" customFormat="1" customHeight="1" spans="1:56">
      <c r="A3268" s="513"/>
      <c r="B3268" s="773"/>
      <c r="C3268" s="799"/>
      <c r="D3268" s="409"/>
      <c r="E3268" s="390"/>
      <c r="F3268" s="1157"/>
      <c r="G3268" s="388"/>
      <c r="H3268" s="526"/>
      <c r="I3268" s="1216"/>
      <c r="J3268" s="388"/>
      <c r="K3268" s="774"/>
      <c r="L3268" s="801"/>
      <c r="M3268" s="388"/>
      <c r="N3268" s="217"/>
      <c r="O3268" s="526"/>
      <c r="P3268" s="526"/>
      <c r="Q3268" s="526"/>
      <c r="R3268" s="526"/>
      <c r="S3268" s="905"/>
      <c r="T3268" s="394"/>
      <c r="BC3268" s="698"/>
      <c r="BD3268" s="11"/>
    </row>
    <row r="3269" s="695" customFormat="1" customHeight="1" spans="1:56">
      <c r="A3269" s="513"/>
      <c r="B3269" s="773"/>
      <c r="C3269" s="799"/>
      <c r="D3269" s="409"/>
      <c r="E3269" s="390"/>
      <c r="F3269" s="1157"/>
      <c r="G3269" s="388"/>
      <c r="H3269" s="526"/>
      <c r="I3269" s="1216"/>
      <c r="J3269" s="388"/>
      <c r="K3269" s="774"/>
      <c r="L3269" s="801"/>
      <c r="M3269" s="388"/>
      <c r="N3269" s="217"/>
      <c r="O3269" s="526"/>
      <c r="P3269" s="526"/>
      <c r="Q3269" s="526"/>
      <c r="R3269" s="526"/>
      <c r="S3269" s="905"/>
      <c r="T3269" s="394"/>
      <c r="BC3269" s="698"/>
      <c r="BD3269" s="11"/>
    </row>
    <row r="3270" s="695" customFormat="1" customHeight="1" spans="1:56">
      <c r="A3270" s="513"/>
      <c r="B3270" s="773"/>
      <c r="C3270" s="799"/>
      <c r="D3270" s="409"/>
      <c r="E3270" s="390"/>
      <c r="F3270" s="1157"/>
      <c r="G3270" s="388"/>
      <c r="H3270" s="526"/>
      <c r="I3270" s="1216"/>
      <c r="J3270" s="388"/>
      <c r="K3270" s="774"/>
      <c r="L3270" s="801"/>
      <c r="M3270" s="388"/>
      <c r="N3270" s="217"/>
      <c r="O3270" s="526"/>
      <c r="P3270" s="526"/>
      <c r="Q3270" s="526"/>
      <c r="R3270" s="526"/>
      <c r="S3270" s="905"/>
      <c r="T3270" s="394"/>
      <c r="BC3270" s="698"/>
      <c r="BD3270" s="11"/>
    </row>
    <row r="3271" s="695" customFormat="1" customHeight="1" spans="1:56">
      <c r="A3271" s="513"/>
      <c r="B3271" s="773"/>
      <c r="C3271" s="799"/>
      <c r="D3271" s="409"/>
      <c r="E3271" s="390"/>
      <c r="F3271" s="1157"/>
      <c r="G3271" s="388"/>
      <c r="H3271" s="526"/>
      <c r="I3271" s="1216"/>
      <c r="J3271" s="388"/>
      <c r="K3271" s="774"/>
      <c r="L3271" s="801"/>
      <c r="M3271" s="388"/>
      <c r="N3271" s="217"/>
      <c r="O3271" s="526"/>
      <c r="P3271" s="526"/>
      <c r="Q3271" s="526"/>
      <c r="R3271" s="526"/>
      <c r="S3271" s="905"/>
      <c r="T3271" s="394"/>
      <c r="BC3271" s="698"/>
      <c r="BD3271" s="11"/>
    </row>
    <row r="3272" s="695" customFormat="1" customHeight="1" spans="1:56">
      <c r="A3272" s="513"/>
      <c r="B3272" s="773"/>
      <c r="C3272" s="799"/>
      <c r="D3272" s="409"/>
      <c r="E3272" s="390"/>
      <c r="F3272" s="1157"/>
      <c r="G3272" s="388"/>
      <c r="H3272" s="526"/>
      <c r="I3272" s="1216"/>
      <c r="J3272" s="388"/>
      <c r="K3272" s="774"/>
      <c r="L3272" s="801"/>
      <c r="M3272" s="388"/>
      <c r="N3272" s="217"/>
      <c r="O3272" s="526"/>
      <c r="P3272" s="526"/>
      <c r="Q3272" s="526"/>
      <c r="R3272" s="526"/>
      <c r="S3272" s="905"/>
      <c r="T3272" s="394"/>
      <c r="BC3272" s="698"/>
      <c r="BD3272" s="11"/>
    </row>
    <row r="3273" s="695" customFormat="1" customHeight="1" spans="1:56">
      <c r="A3273" s="513"/>
      <c r="B3273" s="773"/>
      <c r="C3273" s="799"/>
      <c r="D3273" s="409"/>
      <c r="E3273" s="390"/>
      <c r="F3273" s="1157"/>
      <c r="G3273" s="388"/>
      <c r="H3273" s="526"/>
      <c r="I3273" s="1216"/>
      <c r="J3273" s="388"/>
      <c r="K3273" s="774"/>
      <c r="L3273" s="801"/>
      <c r="M3273" s="388"/>
      <c r="N3273" s="217"/>
      <c r="O3273" s="526"/>
      <c r="P3273" s="526"/>
      <c r="Q3273" s="526"/>
      <c r="R3273" s="217"/>
      <c r="S3273" s="905"/>
      <c r="T3273" s="394"/>
      <c r="BC3273" s="698"/>
      <c r="BD3273" s="11"/>
    </row>
    <row r="3274" s="695" customFormat="1" customHeight="1" spans="1:56">
      <c r="A3274" s="513"/>
      <c r="B3274" s="773"/>
      <c r="C3274" s="799"/>
      <c r="D3274" s="409"/>
      <c r="E3274" s="390"/>
      <c r="F3274" s="1157"/>
      <c r="G3274" s="388"/>
      <c r="H3274" s="526"/>
      <c r="I3274" s="1216"/>
      <c r="J3274" s="388"/>
      <c r="K3274" s="774"/>
      <c r="L3274" s="801"/>
      <c r="M3274" s="388"/>
      <c r="N3274" s="217"/>
      <c r="O3274" s="526"/>
      <c r="P3274" s="526"/>
      <c r="Q3274" s="526"/>
      <c r="R3274" s="526"/>
      <c r="S3274" s="905"/>
      <c r="T3274" s="394"/>
      <c r="BC3274" s="698"/>
      <c r="BD3274" s="11"/>
    </row>
    <row r="3275" s="695" customFormat="1" customHeight="1" spans="1:56">
      <c r="A3275" s="513"/>
      <c r="B3275" s="773"/>
      <c r="C3275" s="799"/>
      <c r="D3275" s="409"/>
      <c r="E3275" s="390"/>
      <c r="F3275" s="1157"/>
      <c r="G3275" s="388"/>
      <c r="H3275" s="526"/>
      <c r="I3275" s="1216"/>
      <c r="J3275" s="388"/>
      <c r="K3275" s="774"/>
      <c r="L3275" s="801"/>
      <c r="M3275" s="388"/>
      <c r="N3275" s="217"/>
      <c r="O3275" s="526"/>
      <c r="P3275" s="526"/>
      <c r="Q3275" s="526"/>
      <c r="R3275" s="526"/>
      <c r="S3275" s="905"/>
      <c r="T3275" s="394"/>
      <c r="BC3275" s="698"/>
      <c r="BD3275" s="11"/>
    </row>
    <row r="3276" s="695" customFormat="1" customHeight="1" spans="1:56">
      <c r="A3276" s="513"/>
      <c r="B3276" s="773"/>
      <c r="C3276" s="799"/>
      <c r="D3276" s="409"/>
      <c r="E3276" s="390"/>
      <c r="F3276" s="1157"/>
      <c r="G3276" s="388"/>
      <c r="H3276" s="526"/>
      <c r="I3276" s="1216"/>
      <c r="J3276" s="388"/>
      <c r="K3276" s="774"/>
      <c r="L3276" s="801"/>
      <c r="M3276" s="388"/>
      <c r="N3276" s="217"/>
      <c r="O3276" s="526"/>
      <c r="P3276" s="526"/>
      <c r="Q3276" s="526"/>
      <c r="R3276" s="526"/>
      <c r="S3276" s="905"/>
      <c r="T3276" s="394"/>
      <c r="BC3276" s="698"/>
      <c r="BD3276" s="11"/>
    </row>
    <row r="3277" s="695" customFormat="1" customHeight="1" spans="1:56">
      <c r="A3277" s="513"/>
      <c r="B3277" s="773"/>
      <c r="C3277" s="799"/>
      <c r="D3277" s="409"/>
      <c r="E3277" s="390"/>
      <c r="F3277" s="1157"/>
      <c r="G3277" s="388"/>
      <c r="H3277" s="526"/>
      <c r="I3277" s="1216"/>
      <c r="J3277" s="388"/>
      <c r="K3277" s="774"/>
      <c r="L3277" s="801"/>
      <c r="M3277" s="388"/>
      <c r="N3277" s="217"/>
      <c r="O3277" s="526"/>
      <c r="P3277" s="526"/>
      <c r="Q3277" s="526"/>
      <c r="R3277" s="526"/>
      <c r="S3277" s="905"/>
      <c r="T3277" s="394"/>
      <c r="BC3277" s="698"/>
      <c r="BD3277" s="11"/>
    </row>
    <row r="3278" s="695" customFormat="1" customHeight="1" spans="1:56">
      <c r="A3278" s="513"/>
      <c r="B3278" s="773"/>
      <c r="C3278" s="799"/>
      <c r="D3278" s="409"/>
      <c r="E3278" s="390"/>
      <c r="F3278" s="1157"/>
      <c r="G3278" s="388"/>
      <c r="H3278" s="526"/>
      <c r="I3278" s="1216"/>
      <c r="J3278" s="388"/>
      <c r="K3278" s="774"/>
      <c r="L3278" s="801"/>
      <c r="M3278" s="388"/>
      <c r="N3278" s="217"/>
      <c r="O3278" s="526"/>
      <c r="P3278" s="526"/>
      <c r="Q3278" s="526"/>
      <c r="R3278" s="526"/>
      <c r="S3278" s="905"/>
      <c r="T3278" s="394"/>
      <c r="BC3278" s="698"/>
      <c r="BD3278" s="11"/>
    </row>
    <row r="3279" s="695" customFormat="1" customHeight="1" spans="1:56">
      <c r="A3279" s="513"/>
      <c r="B3279" s="773"/>
      <c r="C3279" s="799"/>
      <c r="D3279" s="409"/>
      <c r="E3279" s="390"/>
      <c r="F3279" s="1157"/>
      <c r="G3279" s="388"/>
      <c r="H3279" s="526"/>
      <c r="I3279" s="1216"/>
      <c r="J3279" s="388"/>
      <c r="K3279" s="774"/>
      <c r="L3279" s="801"/>
      <c r="M3279" s="388"/>
      <c r="N3279" s="217"/>
      <c r="O3279" s="526"/>
      <c r="P3279" s="526"/>
      <c r="Q3279" s="526"/>
      <c r="R3279" s="526"/>
      <c r="S3279" s="905"/>
      <c r="T3279" s="394"/>
      <c r="BC3279" s="698"/>
      <c r="BD3279" s="11"/>
    </row>
    <row r="3280" s="695" customFormat="1" customHeight="1" spans="1:56">
      <c r="A3280" s="513"/>
      <c r="B3280" s="773"/>
      <c r="C3280" s="799"/>
      <c r="D3280" s="409"/>
      <c r="E3280" s="390"/>
      <c r="F3280" s="1157"/>
      <c r="G3280" s="388"/>
      <c r="H3280" s="526"/>
      <c r="I3280" s="1216"/>
      <c r="J3280" s="388"/>
      <c r="K3280" s="774"/>
      <c r="L3280" s="801"/>
      <c r="M3280" s="388"/>
      <c r="N3280" s="217"/>
      <c r="O3280" s="526"/>
      <c r="P3280" s="526"/>
      <c r="Q3280" s="526"/>
      <c r="R3280" s="526"/>
      <c r="S3280" s="905"/>
      <c r="T3280" s="394"/>
      <c r="BC3280" s="698"/>
      <c r="BD3280" s="11"/>
    </row>
    <row r="3281" s="695" customFormat="1" customHeight="1" spans="1:56">
      <c r="A3281" s="513"/>
      <c r="B3281" s="773"/>
      <c r="C3281" s="799"/>
      <c r="D3281" s="409"/>
      <c r="E3281" s="390"/>
      <c r="F3281" s="1157"/>
      <c r="G3281" s="388"/>
      <c r="H3281" s="526"/>
      <c r="I3281" s="1216"/>
      <c r="J3281" s="388"/>
      <c r="K3281" s="774"/>
      <c r="L3281" s="801"/>
      <c r="M3281" s="388"/>
      <c r="N3281" s="217"/>
      <c r="O3281" s="526"/>
      <c r="P3281" s="526"/>
      <c r="Q3281" s="526"/>
      <c r="R3281" s="526"/>
      <c r="S3281" s="905"/>
      <c r="T3281" s="394"/>
      <c r="BC3281" s="698"/>
      <c r="BD3281" s="11"/>
    </row>
    <row r="3282" s="695" customFormat="1" customHeight="1" spans="1:56">
      <c r="A3282" s="513"/>
      <c r="B3282" s="773"/>
      <c r="C3282" s="799"/>
      <c r="D3282" s="409"/>
      <c r="E3282" s="390"/>
      <c r="F3282" s="1157"/>
      <c r="G3282" s="388"/>
      <c r="H3282" s="526"/>
      <c r="I3282" s="1216"/>
      <c r="J3282" s="388"/>
      <c r="K3282" s="774"/>
      <c r="L3282" s="801"/>
      <c r="M3282" s="388"/>
      <c r="N3282" s="217"/>
      <c r="O3282" s="526"/>
      <c r="P3282" s="526"/>
      <c r="Q3282" s="526"/>
      <c r="R3282" s="526"/>
      <c r="S3282" s="905"/>
      <c r="T3282" s="394"/>
      <c r="BC3282" s="698"/>
      <c r="BD3282" s="11"/>
    </row>
    <row r="3283" s="695" customFormat="1" customHeight="1" spans="1:56">
      <c r="A3283" s="513"/>
      <c r="B3283" s="773"/>
      <c r="C3283" s="799"/>
      <c r="D3283" s="409"/>
      <c r="E3283" s="390"/>
      <c r="F3283" s="1157"/>
      <c r="G3283" s="388"/>
      <c r="H3283" s="526"/>
      <c r="I3283" s="1216"/>
      <c r="J3283" s="388"/>
      <c r="K3283" s="774"/>
      <c r="L3283" s="801"/>
      <c r="M3283" s="388"/>
      <c r="N3283" s="217"/>
      <c r="O3283" s="526"/>
      <c r="P3283" s="526"/>
      <c r="Q3283" s="526"/>
      <c r="R3283" s="526"/>
      <c r="S3283" s="905"/>
      <c r="T3283" s="394"/>
      <c r="BC3283" s="698"/>
      <c r="BD3283" s="11"/>
    </row>
    <row r="3284" s="695" customFormat="1" customHeight="1" spans="1:56">
      <c r="A3284" s="513"/>
      <c r="B3284" s="773"/>
      <c r="C3284" s="799"/>
      <c r="D3284" s="409"/>
      <c r="E3284" s="390"/>
      <c r="F3284" s="1157"/>
      <c r="G3284" s="388"/>
      <c r="H3284" s="526"/>
      <c r="I3284" s="1216"/>
      <c r="J3284" s="388"/>
      <c r="K3284" s="774"/>
      <c r="L3284" s="801"/>
      <c r="M3284" s="388"/>
      <c r="N3284" s="217"/>
      <c r="O3284" s="526"/>
      <c r="P3284" s="526"/>
      <c r="Q3284" s="526"/>
      <c r="R3284" s="526"/>
      <c r="S3284" s="905"/>
      <c r="T3284" s="394"/>
      <c r="BC3284" s="698"/>
      <c r="BD3284" s="11"/>
    </row>
    <row r="3285" s="695" customFormat="1" customHeight="1" spans="1:56">
      <c r="A3285" s="513"/>
      <c r="B3285" s="773"/>
      <c r="C3285" s="799"/>
      <c r="D3285" s="409"/>
      <c r="E3285" s="390"/>
      <c r="F3285" s="1157"/>
      <c r="G3285" s="388"/>
      <c r="H3285" s="526"/>
      <c r="I3285" s="1216"/>
      <c r="J3285" s="388"/>
      <c r="K3285" s="774"/>
      <c r="L3285" s="801"/>
      <c r="M3285" s="388"/>
      <c r="N3285" s="217"/>
      <c r="O3285" s="526"/>
      <c r="P3285" s="526"/>
      <c r="Q3285" s="526"/>
      <c r="R3285" s="217"/>
      <c r="S3285" s="905"/>
      <c r="T3285" s="394"/>
      <c r="BC3285" s="698"/>
      <c r="BD3285" s="11"/>
    </row>
    <row r="3286" s="695" customFormat="1" customHeight="1" spans="1:56">
      <c r="A3286" s="513"/>
      <c r="B3286" s="773"/>
      <c r="C3286" s="799"/>
      <c r="D3286" s="409"/>
      <c r="E3286" s="390"/>
      <c r="F3286" s="1157"/>
      <c r="G3286" s="388"/>
      <c r="H3286" s="526"/>
      <c r="I3286" s="1216"/>
      <c r="J3286" s="388"/>
      <c r="K3286" s="774"/>
      <c r="L3286" s="801"/>
      <c r="M3286" s="388"/>
      <c r="N3286" s="217"/>
      <c r="O3286" s="526"/>
      <c r="P3286" s="526"/>
      <c r="Q3286" s="526"/>
      <c r="R3286" s="526"/>
      <c r="S3286" s="905"/>
      <c r="T3286" s="394"/>
      <c r="BC3286" s="698"/>
      <c r="BD3286" s="11"/>
    </row>
    <row r="3287" s="695" customFormat="1" customHeight="1" spans="1:56">
      <c r="A3287" s="513"/>
      <c r="B3287" s="773"/>
      <c r="C3287" s="799"/>
      <c r="D3287" s="409"/>
      <c r="E3287" s="390"/>
      <c r="F3287" s="1157"/>
      <c r="G3287" s="388"/>
      <c r="H3287" s="526"/>
      <c r="I3287" s="1216"/>
      <c r="J3287" s="388"/>
      <c r="K3287" s="774"/>
      <c r="L3287" s="801"/>
      <c r="M3287" s="388"/>
      <c r="N3287" s="217"/>
      <c r="O3287" s="526"/>
      <c r="P3287" s="526"/>
      <c r="Q3287" s="526"/>
      <c r="R3287" s="526"/>
      <c r="S3287" s="905"/>
      <c r="T3287" s="394"/>
      <c r="BC3287" s="698"/>
      <c r="BD3287" s="11"/>
    </row>
    <row r="3288" s="695" customFormat="1" customHeight="1" spans="1:56">
      <c r="A3288" s="513"/>
      <c r="B3288" s="773"/>
      <c r="C3288" s="799"/>
      <c r="D3288" s="409"/>
      <c r="E3288" s="390"/>
      <c r="F3288" s="1157"/>
      <c r="G3288" s="388"/>
      <c r="H3288" s="526"/>
      <c r="I3288" s="1216"/>
      <c r="J3288" s="388"/>
      <c r="K3288" s="774"/>
      <c r="L3288" s="801"/>
      <c r="M3288" s="388"/>
      <c r="N3288" s="217"/>
      <c r="O3288" s="526"/>
      <c r="P3288" s="526"/>
      <c r="Q3288" s="526"/>
      <c r="R3288" s="526"/>
      <c r="S3288" s="905"/>
      <c r="T3288" s="394"/>
      <c r="BC3288" s="698"/>
      <c r="BD3288" s="11"/>
    </row>
    <row r="3289" s="695" customFormat="1" customHeight="1" spans="1:56">
      <c r="A3289" s="529"/>
      <c r="B3289" s="773"/>
      <c r="C3289" s="799"/>
      <c r="D3289" s="810"/>
      <c r="E3289" s="952"/>
      <c r="F3289" s="1157"/>
      <c r="G3289" s="388"/>
      <c r="H3289" s="526"/>
      <c r="I3289" s="1216"/>
      <c r="J3289" s="388"/>
      <c r="K3289" s="774"/>
      <c r="L3289" s="801"/>
      <c r="M3289" s="388"/>
      <c r="N3289" s="217"/>
      <c r="O3289" s="526"/>
      <c r="P3289" s="526"/>
      <c r="Q3289" s="526"/>
      <c r="R3289" s="526"/>
      <c r="S3289" s="905"/>
      <c r="T3289" s="394"/>
      <c r="BC3289" s="698"/>
      <c r="BD3289" s="11"/>
    </row>
    <row r="3290" s="695" customFormat="1" customHeight="1" spans="1:56">
      <c r="A3290" s="529"/>
      <c r="B3290" s="773"/>
      <c r="C3290" s="799"/>
      <c r="D3290" s="810"/>
      <c r="E3290" s="952"/>
      <c r="F3290" s="1157"/>
      <c r="G3290" s="388"/>
      <c r="H3290" s="526"/>
      <c r="I3290" s="1216"/>
      <c r="J3290" s="388"/>
      <c r="K3290" s="774"/>
      <c r="L3290" s="801"/>
      <c r="M3290" s="388"/>
      <c r="N3290" s="217"/>
      <c r="O3290" s="526"/>
      <c r="P3290" s="526"/>
      <c r="Q3290" s="526"/>
      <c r="R3290" s="526"/>
      <c r="S3290" s="905"/>
      <c r="T3290" s="394"/>
      <c r="BC3290" s="698"/>
      <c r="BD3290" s="11"/>
    </row>
    <row r="3291" s="695" customFormat="1" customHeight="1" spans="1:56">
      <c r="A3291" s="513"/>
      <c r="B3291" s="773"/>
      <c r="C3291" s="799"/>
      <c r="D3291" s="409"/>
      <c r="E3291" s="390"/>
      <c r="F3291" s="1157"/>
      <c r="G3291" s="388"/>
      <c r="H3291" s="526"/>
      <c r="I3291" s="1216"/>
      <c r="J3291" s="388"/>
      <c r="K3291" s="774"/>
      <c r="L3291" s="801"/>
      <c r="M3291" s="388"/>
      <c r="N3291" s="217"/>
      <c r="O3291" s="526"/>
      <c r="P3291" s="526"/>
      <c r="Q3291" s="526"/>
      <c r="R3291" s="526"/>
      <c r="S3291" s="905"/>
      <c r="T3291" s="394"/>
      <c r="BC3291" s="698"/>
      <c r="BD3291" s="11"/>
    </row>
    <row r="3292" s="695" customFormat="1" customHeight="1" spans="1:56">
      <c r="A3292" s="513"/>
      <c r="B3292" s="773"/>
      <c r="C3292" s="799"/>
      <c r="D3292" s="409"/>
      <c r="E3292" s="390"/>
      <c r="F3292" s="1157"/>
      <c r="G3292" s="388"/>
      <c r="H3292" s="526"/>
      <c r="I3292" s="1216"/>
      <c r="J3292" s="388"/>
      <c r="K3292" s="774"/>
      <c r="L3292" s="801"/>
      <c r="M3292" s="388"/>
      <c r="N3292" s="217"/>
      <c r="O3292" s="526"/>
      <c r="P3292" s="526"/>
      <c r="Q3292" s="526"/>
      <c r="R3292" s="526"/>
      <c r="S3292" s="905"/>
      <c r="T3292" s="394"/>
      <c r="BC3292" s="698"/>
      <c r="BD3292" s="11"/>
    </row>
    <row r="3293" s="695" customFormat="1" customHeight="1" spans="1:56">
      <c r="A3293" s="513"/>
      <c r="B3293" s="773"/>
      <c r="C3293" s="799"/>
      <c r="D3293" s="409"/>
      <c r="E3293" s="390"/>
      <c r="F3293" s="1157"/>
      <c r="G3293" s="388"/>
      <c r="H3293" s="526"/>
      <c r="I3293" s="1216"/>
      <c r="J3293" s="388"/>
      <c r="K3293" s="774"/>
      <c r="L3293" s="801"/>
      <c r="M3293" s="388"/>
      <c r="N3293" s="217"/>
      <c r="O3293" s="526"/>
      <c r="P3293" s="526"/>
      <c r="Q3293" s="526"/>
      <c r="R3293" s="526"/>
      <c r="S3293" s="905"/>
      <c r="T3293" s="394"/>
      <c r="BC3293" s="698"/>
      <c r="BD3293" s="11"/>
    </row>
    <row r="3294" s="695" customFormat="1" customHeight="1" spans="1:56">
      <c r="A3294" s="513"/>
      <c r="B3294" s="773"/>
      <c r="C3294" s="799"/>
      <c r="D3294" s="409"/>
      <c r="E3294" s="390"/>
      <c r="F3294" s="1157"/>
      <c r="G3294" s="388"/>
      <c r="H3294" s="526"/>
      <c r="I3294" s="1216"/>
      <c r="J3294" s="388"/>
      <c r="K3294" s="774"/>
      <c r="L3294" s="801"/>
      <c r="M3294" s="388"/>
      <c r="N3294" s="217"/>
      <c r="O3294" s="526"/>
      <c r="P3294" s="526"/>
      <c r="Q3294" s="526"/>
      <c r="R3294" s="526"/>
      <c r="S3294" s="905"/>
      <c r="T3294" s="394"/>
      <c r="BC3294" s="698"/>
      <c r="BD3294" s="11"/>
    </row>
    <row r="3295" s="695" customFormat="1" customHeight="1" spans="1:56">
      <c r="A3295" s="513"/>
      <c r="B3295" s="773"/>
      <c r="C3295" s="799"/>
      <c r="D3295" s="409"/>
      <c r="E3295" s="390"/>
      <c r="F3295" s="1157"/>
      <c r="G3295" s="388"/>
      <c r="H3295" s="526"/>
      <c r="I3295" s="1216"/>
      <c r="J3295" s="388"/>
      <c r="K3295" s="774"/>
      <c r="L3295" s="801"/>
      <c r="M3295" s="388"/>
      <c r="N3295" s="217"/>
      <c r="O3295" s="526"/>
      <c r="P3295" s="526"/>
      <c r="Q3295" s="526"/>
      <c r="R3295" s="526"/>
      <c r="S3295" s="905"/>
      <c r="T3295" s="394"/>
      <c r="BC3295" s="698"/>
      <c r="BD3295" s="11"/>
    </row>
    <row r="3296" s="695" customFormat="1" customHeight="1" spans="1:56">
      <c r="A3296" s="513"/>
      <c r="B3296" s="773"/>
      <c r="C3296" s="799"/>
      <c r="D3296" s="409"/>
      <c r="E3296" s="390"/>
      <c r="F3296" s="1157"/>
      <c r="G3296" s="388"/>
      <c r="H3296" s="526"/>
      <c r="I3296" s="1216"/>
      <c r="J3296" s="388"/>
      <c r="K3296" s="774"/>
      <c r="L3296" s="801"/>
      <c r="M3296" s="388"/>
      <c r="N3296" s="217"/>
      <c r="O3296" s="526"/>
      <c r="P3296" s="526"/>
      <c r="Q3296" s="526"/>
      <c r="R3296" s="526"/>
      <c r="S3296" s="905"/>
      <c r="T3296" s="394"/>
      <c r="BC3296" s="698"/>
      <c r="BD3296" s="11"/>
    </row>
    <row r="3297" s="695" customFormat="1" customHeight="1" spans="1:56">
      <c r="A3297" s="513"/>
      <c r="B3297" s="773"/>
      <c r="C3297" s="799"/>
      <c r="D3297" s="409"/>
      <c r="E3297" s="390"/>
      <c r="F3297" s="1157"/>
      <c r="G3297" s="388"/>
      <c r="H3297" s="526"/>
      <c r="I3297" s="1216"/>
      <c r="J3297" s="388"/>
      <c r="K3297" s="774"/>
      <c r="L3297" s="801"/>
      <c r="M3297" s="388"/>
      <c r="N3297" s="217"/>
      <c r="O3297" s="526"/>
      <c r="P3297" s="526"/>
      <c r="Q3297" s="526"/>
      <c r="R3297" s="526"/>
      <c r="S3297" s="905"/>
      <c r="T3297" s="394"/>
      <c r="BC3297" s="698"/>
      <c r="BD3297" s="11"/>
    </row>
    <row r="3298" s="695" customFormat="1" customHeight="1" spans="1:56">
      <c r="A3298" s="513"/>
      <c r="B3298" s="773"/>
      <c r="C3298" s="799"/>
      <c r="D3298" s="409"/>
      <c r="E3298" s="390"/>
      <c r="F3298" s="1157"/>
      <c r="G3298" s="388"/>
      <c r="H3298" s="526"/>
      <c r="I3298" s="1216"/>
      <c r="J3298" s="388"/>
      <c r="K3298" s="774"/>
      <c r="L3298" s="801"/>
      <c r="M3298" s="388"/>
      <c r="N3298" s="217"/>
      <c r="O3298" s="526"/>
      <c r="P3298" s="526"/>
      <c r="Q3298" s="526"/>
      <c r="R3298" s="526"/>
      <c r="S3298" s="905"/>
      <c r="T3298" s="394"/>
      <c r="BC3298" s="698"/>
      <c r="BD3298" s="11"/>
    </row>
    <row r="3299" s="695" customFormat="1" customHeight="1" spans="1:56">
      <c r="A3299" s="513"/>
      <c r="B3299" s="773"/>
      <c r="C3299" s="799"/>
      <c r="D3299" s="409"/>
      <c r="E3299" s="390"/>
      <c r="F3299" s="1157"/>
      <c r="G3299" s="388"/>
      <c r="H3299" s="526"/>
      <c r="I3299" s="1216"/>
      <c r="J3299" s="388"/>
      <c r="K3299" s="774"/>
      <c r="L3299" s="801"/>
      <c r="M3299" s="388"/>
      <c r="N3299" s="217"/>
      <c r="O3299" s="526"/>
      <c r="P3299" s="526"/>
      <c r="Q3299" s="526"/>
      <c r="R3299" s="526"/>
      <c r="S3299" s="905"/>
      <c r="T3299" s="394"/>
      <c r="BC3299" s="698"/>
      <c r="BD3299" s="11"/>
    </row>
    <row r="3300" s="695" customFormat="1" customHeight="1" spans="1:56">
      <c r="A3300" s="513"/>
      <c r="B3300" s="773"/>
      <c r="C3300" s="799"/>
      <c r="D3300" s="409"/>
      <c r="E3300" s="390"/>
      <c r="F3300" s="1157"/>
      <c r="G3300" s="388"/>
      <c r="H3300" s="526"/>
      <c r="I3300" s="1216"/>
      <c r="J3300" s="388"/>
      <c r="K3300" s="774"/>
      <c r="L3300" s="801"/>
      <c r="M3300" s="388"/>
      <c r="N3300" s="217"/>
      <c r="O3300" s="526"/>
      <c r="P3300" s="526"/>
      <c r="Q3300" s="526"/>
      <c r="R3300" s="526"/>
      <c r="S3300" s="905"/>
      <c r="T3300" s="394"/>
      <c r="BC3300" s="698"/>
      <c r="BD3300" s="11"/>
    </row>
    <row r="3301" s="695" customFormat="1" customHeight="1" spans="1:56">
      <c r="A3301" s="513"/>
      <c r="B3301" s="773"/>
      <c r="C3301" s="799"/>
      <c r="D3301" s="409"/>
      <c r="E3301" s="390"/>
      <c r="F3301" s="1157"/>
      <c r="G3301" s="388"/>
      <c r="H3301" s="526"/>
      <c r="I3301" s="1216"/>
      <c r="J3301" s="388"/>
      <c r="K3301" s="774"/>
      <c r="L3301" s="801"/>
      <c r="M3301" s="388"/>
      <c r="N3301" s="217"/>
      <c r="O3301" s="526"/>
      <c r="P3301" s="526"/>
      <c r="Q3301" s="526"/>
      <c r="R3301" s="217"/>
      <c r="S3301" s="905"/>
      <c r="T3301" s="394"/>
      <c r="BC3301" s="698"/>
      <c r="BD3301" s="11"/>
    </row>
    <row r="3302" s="695" customFormat="1" customHeight="1" spans="1:56">
      <c r="A3302" s="513"/>
      <c r="B3302" s="773"/>
      <c r="C3302" s="799"/>
      <c r="D3302" s="409"/>
      <c r="E3302" s="390"/>
      <c r="F3302" s="1157"/>
      <c r="G3302" s="388"/>
      <c r="H3302" s="526"/>
      <c r="I3302" s="1216"/>
      <c r="J3302" s="388"/>
      <c r="K3302" s="774"/>
      <c r="L3302" s="801"/>
      <c r="M3302" s="388"/>
      <c r="N3302" s="217"/>
      <c r="O3302" s="526"/>
      <c r="P3302" s="526"/>
      <c r="Q3302" s="526"/>
      <c r="R3302" s="526"/>
      <c r="S3302" s="905"/>
      <c r="T3302" s="394"/>
      <c r="BC3302" s="698"/>
      <c r="BD3302" s="11"/>
    </row>
    <row r="3303" s="695" customFormat="1" customHeight="1" spans="1:56">
      <c r="A3303" s="513"/>
      <c r="B3303" s="773"/>
      <c r="C3303" s="799"/>
      <c r="D3303" s="409"/>
      <c r="E3303" s="390"/>
      <c r="F3303" s="1157"/>
      <c r="G3303" s="388"/>
      <c r="H3303" s="526"/>
      <c r="I3303" s="1216"/>
      <c r="J3303" s="388"/>
      <c r="K3303" s="774"/>
      <c r="L3303" s="801"/>
      <c r="M3303" s="388"/>
      <c r="N3303" s="217"/>
      <c r="O3303" s="526"/>
      <c r="P3303" s="526"/>
      <c r="Q3303" s="526"/>
      <c r="R3303" s="526"/>
      <c r="S3303" s="905"/>
      <c r="T3303" s="394"/>
      <c r="BC3303" s="698"/>
      <c r="BD3303" s="11"/>
    </row>
    <row r="3304" s="695" customFormat="1" customHeight="1" spans="1:56">
      <c r="A3304" s="513"/>
      <c r="B3304" s="773"/>
      <c r="C3304" s="799"/>
      <c r="D3304" s="409"/>
      <c r="E3304" s="390"/>
      <c r="F3304" s="1157"/>
      <c r="G3304" s="388"/>
      <c r="H3304" s="526"/>
      <c r="I3304" s="1216"/>
      <c r="J3304" s="388"/>
      <c r="K3304" s="774"/>
      <c r="L3304" s="801"/>
      <c r="M3304" s="388"/>
      <c r="N3304" s="217"/>
      <c r="O3304" s="526"/>
      <c r="P3304" s="526"/>
      <c r="Q3304" s="526"/>
      <c r="R3304" s="526"/>
      <c r="S3304" s="905"/>
      <c r="T3304" s="394"/>
      <c r="BC3304" s="698"/>
      <c r="BD3304" s="11"/>
    </row>
    <row r="3305" s="695" customFormat="1" customHeight="1" spans="1:56">
      <c r="A3305" s="513"/>
      <c r="B3305" s="773"/>
      <c r="C3305" s="799"/>
      <c r="D3305" s="409"/>
      <c r="E3305" s="390"/>
      <c r="F3305" s="1157"/>
      <c r="G3305" s="388"/>
      <c r="H3305" s="526"/>
      <c r="I3305" s="1216"/>
      <c r="J3305" s="388"/>
      <c r="K3305" s="774"/>
      <c r="L3305" s="801"/>
      <c r="M3305" s="388"/>
      <c r="N3305" s="217"/>
      <c r="O3305" s="526"/>
      <c r="P3305" s="526"/>
      <c r="Q3305" s="526"/>
      <c r="R3305" s="526"/>
      <c r="S3305" s="905"/>
      <c r="T3305" s="394"/>
      <c r="BC3305" s="698"/>
      <c r="BD3305" s="11"/>
    </row>
    <row r="3306" s="695" customFormat="1" customHeight="1" spans="1:56">
      <c r="A3306" s="513"/>
      <c r="B3306" s="773"/>
      <c r="C3306" s="799"/>
      <c r="D3306" s="409"/>
      <c r="E3306" s="390"/>
      <c r="F3306" s="1157"/>
      <c r="G3306" s="388"/>
      <c r="H3306" s="526"/>
      <c r="I3306" s="1216"/>
      <c r="J3306" s="388"/>
      <c r="K3306" s="774"/>
      <c r="L3306" s="801"/>
      <c r="M3306" s="388"/>
      <c r="N3306" s="217"/>
      <c r="O3306" s="526"/>
      <c r="P3306" s="526"/>
      <c r="Q3306" s="526"/>
      <c r="R3306" s="526"/>
      <c r="S3306" s="905"/>
      <c r="T3306" s="394"/>
      <c r="BC3306" s="698"/>
      <c r="BD3306" s="11"/>
    </row>
    <row r="3307" s="695" customFormat="1" customHeight="1" spans="1:56">
      <c r="A3307" s="513"/>
      <c r="B3307" s="773"/>
      <c r="C3307" s="799"/>
      <c r="D3307" s="409"/>
      <c r="E3307" s="390"/>
      <c r="F3307" s="1157"/>
      <c r="G3307" s="388"/>
      <c r="H3307" s="526"/>
      <c r="I3307" s="1216"/>
      <c r="J3307" s="388"/>
      <c r="K3307" s="774"/>
      <c r="L3307" s="801"/>
      <c r="M3307" s="388"/>
      <c r="N3307" s="217"/>
      <c r="O3307" s="526"/>
      <c r="P3307" s="526"/>
      <c r="Q3307" s="526"/>
      <c r="R3307" s="526"/>
      <c r="S3307" s="905"/>
      <c r="T3307" s="394"/>
      <c r="BC3307" s="698"/>
      <c r="BD3307" s="11"/>
    </row>
    <row r="3308" s="695" customFormat="1" customHeight="1" spans="1:56">
      <c r="A3308" s="513"/>
      <c r="B3308" s="773"/>
      <c r="C3308" s="799"/>
      <c r="D3308" s="409"/>
      <c r="E3308" s="390"/>
      <c r="F3308" s="1157"/>
      <c r="G3308" s="388"/>
      <c r="H3308" s="526"/>
      <c r="I3308" s="1216"/>
      <c r="J3308" s="388"/>
      <c r="K3308" s="774"/>
      <c r="L3308" s="801"/>
      <c r="M3308" s="388"/>
      <c r="N3308" s="217"/>
      <c r="O3308" s="526"/>
      <c r="P3308" s="526"/>
      <c r="Q3308" s="526"/>
      <c r="R3308" s="526"/>
      <c r="S3308" s="905"/>
      <c r="T3308" s="394"/>
      <c r="BC3308" s="698"/>
      <c r="BD3308" s="11"/>
    </row>
    <row r="3309" s="695" customFormat="1" customHeight="1" spans="1:56">
      <c r="A3309" s="513"/>
      <c r="B3309" s="773"/>
      <c r="C3309" s="799"/>
      <c r="D3309" s="409"/>
      <c r="E3309" s="390"/>
      <c r="F3309" s="1157"/>
      <c r="G3309" s="388"/>
      <c r="H3309" s="526"/>
      <c r="I3309" s="1216"/>
      <c r="J3309" s="388"/>
      <c r="K3309" s="774"/>
      <c r="L3309" s="801"/>
      <c r="M3309" s="388"/>
      <c r="N3309" s="217"/>
      <c r="O3309" s="526"/>
      <c r="P3309" s="526"/>
      <c r="Q3309" s="526"/>
      <c r="R3309" s="526"/>
      <c r="S3309" s="905"/>
      <c r="T3309" s="394"/>
      <c r="BC3309" s="698"/>
      <c r="BD3309" s="11"/>
    </row>
    <row r="3310" s="695" customFormat="1" customHeight="1" spans="1:56">
      <c r="A3310" s="513"/>
      <c r="B3310" s="773"/>
      <c r="C3310" s="799"/>
      <c r="D3310" s="409"/>
      <c r="E3310" s="390"/>
      <c r="F3310" s="1157"/>
      <c r="G3310" s="388"/>
      <c r="H3310" s="526"/>
      <c r="I3310" s="1216"/>
      <c r="J3310" s="388"/>
      <c r="K3310" s="774"/>
      <c r="L3310" s="801"/>
      <c r="M3310" s="388"/>
      <c r="N3310" s="217"/>
      <c r="O3310" s="526"/>
      <c r="P3310" s="526"/>
      <c r="Q3310" s="526"/>
      <c r="R3310" s="526"/>
      <c r="S3310" s="905"/>
      <c r="T3310" s="394"/>
      <c r="BC3310" s="698"/>
      <c r="BD3310" s="11"/>
    </row>
    <row r="3311" s="695" customFormat="1" customHeight="1" spans="1:56">
      <c r="A3311" s="513"/>
      <c r="B3311" s="773"/>
      <c r="C3311" s="799"/>
      <c r="D3311" s="409"/>
      <c r="E3311" s="390"/>
      <c r="F3311" s="1157"/>
      <c r="G3311" s="388"/>
      <c r="H3311" s="526"/>
      <c r="I3311" s="1216"/>
      <c r="J3311" s="388"/>
      <c r="K3311" s="774"/>
      <c r="L3311" s="801"/>
      <c r="M3311" s="388"/>
      <c r="N3311" s="217"/>
      <c r="O3311" s="526"/>
      <c r="P3311" s="526"/>
      <c r="Q3311" s="526"/>
      <c r="R3311" s="217"/>
      <c r="S3311" s="905"/>
      <c r="T3311" s="394"/>
      <c r="BC3311" s="698"/>
      <c r="BD3311" s="11"/>
    </row>
    <row r="3312" s="695" customFormat="1" customHeight="1" spans="1:56">
      <c r="A3312" s="513"/>
      <c r="B3312" s="773"/>
      <c r="C3312" s="799"/>
      <c r="D3312" s="409"/>
      <c r="E3312" s="390"/>
      <c r="F3312" s="1157"/>
      <c r="G3312" s="388"/>
      <c r="H3312" s="526"/>
      <c r="I3312" s="1216"/>
      <c r="J3312" s="388"/>
      <c r="K3312" s="774"/>
      <c r="L3312" s="801"/>
      <c r="M3312" s="388"/>
      <c r="N3312" s="217"/>
      <c r="O3312" s="526"/>
      <c r="P3312" s="526"/>
      <c r="Q3312" s="526"/>
      <c r="R3312" s="526"/>
      <c r="S3312" s="905"/>
      <c r="T3312" s="394"/>
      <c r="BC3312" s="698"/>
      <c r="BD3312" s="11"/>
    </row>
    <row r="3313" s="695" customFormat="1" customHeight="1" spans="1:56">
      <c r="A3313" s="513"/>
      <c r="B3313" s="773"/>
      <c r="C3313" s="799"/>
      <c r="D3313" s="409"/>
      <c r="E3313" s="390"/>
      <c r="F3313" s="1157"/>
      <c r="G3313" s="388"/>
      <c r="H3313" s="526"/>
      <c r="I3313" s="1216"/>
      <c r="J3313" s="388"/>
      <c r="K3313" s="774"/>
      <c r="L3313" s="801"/>
      <c r="M3313" s="388"/>
      <c r="N3313" s="217"/>
      <c r="O3313" s="526"/>
      <c r="P3313" s="526"/>
      <c r="Q3313" s="526"/>
      <c r="R3313" s="526"/>
      <c r="S3313" s="905"/>
      <c r="T3313" s="394"/>
      <c r="BC3313" s="698"/>
      <c r="BD3313" s="11"/>
    </row>
    <row r="3314" s="695" customFormat="1" customHeight="1" spans="1:56">
      <c r="A3314" s="513"/>
      <c r="B3314" s="773"/>
      <c r="C3314" s="799"/>
      <c r="D3314" s="409"/>
      <c r="E3314" s="390"/>
      <c r="F3314" s="1157"/>
      <c r="G3314" s="388"/>
      <c r="H3314" s="526"/>
      <c r="I3314" s="1216"/>
      <c r="J3314" s="388"/>
      <c r="K3314" s="774"/>
      <c r="L3314" s="801"/>
      <c r="M3314" s="388"/>
      <c r="N3314" s="217"/>
      <c r="O3314" s="526"/>
      <c r="P3314" s="526"/>
      <c r="Q3314" s="526"/>
      <c r="R3314" s="217"/>
      <c r="S3314" s="905"/>
      <c r="T3314" s="394"/>
      <c r="BC3314" s="698"/>
      <c r="BD3314" s="11"/>
    </row>
    <row r="3315" s="695" customFormat="1" customHeight="1" spans="1:56">
      <c r="A3315" s="513"/>
      <c r="B3315" s="773"/>
      <c r="C3315" s="799"/>
      <c r="D3315" s="409"/>
      <c r="E3315" s="390"/>
      <c r="F3315" s="1157"/>
      <c r="G3315" s="388"/>
      <c r="H3315" s="526"/>
      <c r="I3315" s="1216"/>
      <c r="J3315" s="388"/>
      <c r="K3315" s="774"/>
      <c r="L3315" s="801"/>
      <c r="M3315" s="388"/>
      <c r="N3315" s="217"/>
      <c r="O3315" s="526"/>
      <c r="P3315" s="526"/>
      <c r="Q3315" s="526"/>
      <c r="R3315" s="526"/>
      <c r="S3315" s="905"/>
      <c r="T3315" s="394"/>
      <c r="BC3315" s="698"/>
      <c r="BD3315" s="11"/>
    </row>
    <row r="3316" s="695" customFormat="1" customHeight="1" spans="1:56">
      <c r="A3316" s="513"/>
      <c r="B3316" s="773"/>
      <c r="C3316" s="799"/>
      <c r="D3316" s="409"/>
      <c r="E3316" s="390"/>
      <c r="F3316" s="1157"/>
      <c r="G3316" s="388"/>
      <c r="H3316" s="526"/>
      <c r="I3316" s="1216"/>
      <c r="J3316" s="388"/>
      <c r="K3316" s="774"/>
      <c r="L3316" s="801"/>
      <c r="M3316" s="388"/>
      <c r="N3316" s="217"/>
      <c r="O3316" s="526"/>
      <c r="P3316" s="526"/>
      <c r="Q3316" s="526"/>
      <c r="R3316" s="526"/>
      <c r="S3316" s="905"/>
      <c r="T3316" s="394"/>
      <c r="BC3316" s="698"/>
      <c r="BD3316" s="11"/>
    </row>
    <row r="3317" s="695" customFormat="1" customHeight="1" spans="1:56">
      <c r="A3317" s="513"/>
      <c r="B3317" s="773"/>
      <c r="C3317" s="799"/>
      <c r="D3317" s="409"/>
      <c r="E3317" s="390"/>
      <c r="F3317" s="1157"/>
      <c r="G3317" s="388"/>
      <c r="H3317" s="526"/>
      <c r="I3317" s="1216"/>
      <c r="J3317" s="388"/>
      <c r="K3317" s="774"/>
      <c r="L3317" s="801"/>
      <c r="M3317" s="388"/>
      <c r="N3317" s="217"/>
      <c r="O3317" s="526"/>
      <c r="P3317" s="526"/>
      <c r="Q3317" s="526"/>
      <c r="R3317" s="526"/>
      <c r="S3317" s="905"/>
      <c r="T3317" s="394"/>
      <c r="BC3317" s="698"/>
      <c r="BD3317" s="11"/>
    </row>
    <row r="3318" s="695" customFormat="1" customHeight="1" spans="1:56">
      <c r="A3318" s="513"/>
      <c r="B3318" s="773"/>
      <c r="C3318" s="799"/>
      <c r="D3318" s="409"/>
      <c r="E3318" s="390"/>
      <c r="F3318" s="1157"/>
      <c r="G3318" s="388"/>
      <c r="H3318" s="526"/>
      <c r="I3318" s="1216"/>
      <c r="J3318" s="388"/>
      <c r="K3318" s="774"/>
      <c r="L3318" s="801"/>
      <c r="M3318" s="388"/>
      <c r="N3318" s="217"/>
      <c r="O3318" s="526"/>
      <c r="P3318" s="526"/>
      <c r="Q3318" s="526"/>
      <c r="R3318" s="526"/>
      <c r="S3318" s="905"/>
      <c r="T3318" s="394"/>
      <c r="BC3318" s="698"/>
      <c r="BD3318" s="11"/>
    </row>
    <row r="3319" s="695" customFormat="1" customHeight="1" spans="1:56">
      <c r="A3319" s="513"/>
      <c r="B3319" s="773"/>
      <c r="C3319" s="799"/>
      <c r="D3319" s="409"/>
      <c r="E3319" s="390"/>
      <c r="F3319" s="1157"/>
      <c r="G3319" s="388"/>
      <c r="H3319" s="526"/>
      <c r="I3319" s="1216"/>
      <c r="J3319" s="388"/>
      <c r="K3319" s="774"/>
      <c r="L3319" s="801"/>
      <c r="M3319" s="388"/>
      <c r="N3319" s="217"/>
      <c r="O3319" s="526"/>
      <c r="P3319" s="526"/>
      <c r="Q3319" s="526"/>
      <c r="R3319" s="526"/>
      <c r="S3319" s="905"/>
      <c r="T3319" s="394"/>
      <c r="BC3319" s="698"/>
      <c r="BD3319" s="11"/>
    </row>
    <row r="3320" s="695" customFormat="1" customHeight="1" spans="1:56">
      <c r="A3320" s="513"/>
      <c r="B3320" s="773"/>
      <c r="C3320" s="799"/>
      <c r="D3320" s="409"/>
      <c r="E3320" s="390"/>
      <c r="F3320" s="1157"/>
      <c r="G3320" s="388"/>
      <c r="H3320" s="526"/>
      <c r="I3320" s="1216"/>
      <c r="J3320" s="388"/>
      <c r="K3320" s="774"/>
      <c r="L3320" s="801"/>
      <c r="M3320" s="388"/>
      <c r="N3320" s="217"/>
      <c r="O3320" s="526"/>
      <c r="P3320" s="526"/>
      <c r="Q3320" s="526"/>
      <c r="R3320" s="217"/>
      <c r="S3320" s="905"/>
      <c r="T3320" s="394"/>
      <c r="BC3320" s="698"/>
      <c r="BD3320" s="11"/>
    </row>
    <row r="3321" s="695" customFormat="1" customHeight="1" spans="1:56">
      <c r="A3321" s="513"/>
      <c r="B3321" s="773"/>
      <c r="C3321" s="799"/>
      <c r="D3321" s="409"/>
      <c r="E3321" s="390"/>
      <c r="F3321" s="1157"/>
      <c r="G3321" s="388"/>
      <c r="H3321" s="526"/>
      <c r="I3321" s="1216"/>
      <c r="J3321" s="388"/>
      <c r="K3321" s="774"/>
      <c r="L3321" s="801"/>
      <c r="M3321" s="388"/>
      <c r="N3321" s="217"/>
      <c r="O3321" s="526"/>
      <c r="P3321" s="526"/>
      <c r="Q3321" s="526"/>
      <c r="R3321" s="526"/>
      <c r="S3321" s="905"/>
      <c r="T3321" s="394"/>
      <c r="BC3321" s="698"/>
      <c r="BD3321" s="11"/>
    </row>
    <row r="3322" s="695" customFormat="1" customHeight="1" spans="1:56">
      <c r="A3322" s="513"/>
      <c r="B3322" s="773"/>
      <c r="C3322" s="799"/>
      <c r="D3322" s="409"/>
      <c r="E3322" s="390"/>
      <c r="F3322" s="1157"/>
      <c r="G3322" s="388"/>
      <c r="H3322" s="526"/>
      <c r="I3322" s="1216"/>
      <c r="J3322" s="388"/>
      <c r="K3322" s="774"/>
      <c r="L3322" s="801"/>
      <c r="M3322" s="388"/>
      <c r="N3322" s="217"/>
      <c r="O3322" s="526"/>
      <c r="P3322" s="526"/>
      <c r="Q3322" s="526"/>
      <c r="R3322" s="526"/>
      <c r="S3322" s="905"/>
      <c r="T3322" s="394"/>
      <c r="BC3322" s="698"/>
      <c r="BD3322" s="11"/>
    </row>
    <row r="3323" s="695" customFormat="1" customHeight="1" spans="1:56">
      <c r="A3323" s="513"/>
      <c r="B3323" s="773"/>
      <c r="C3323" s="799"/>
      <c r="D3323" s="409"/>
      <c r="E3323" s="390"/>
      <c r="F3323" s="1157"/>
      <c r="G3323" s="388"/>
      <c r="H3323" s="526"/>
      <c r="I3323" s="1216"/>
      <c r="J3323" s="388"/>
      <c r="K3323" s="774"/>
      <c r="L3323" s="801"/>
      <c r="M3323" s="388"/>
      <c r="N3323" s="217"/>
      <c r="O3323" s="526"/>
      <c r="P3323" s="526"/>
      <c r="Q3323" s="526"/>
      <c r="R3323" s="526"/>
      <c r="S3323" s="905"/>
      <c r="T3323" s="394"/>
      <c r="BC3323" s="698"/>
      <c r="BD3323" s="11"/>
    </row>
    <row r="3324" s="695" customFormat="1" customHeight="1" spans="1:56">
      <c r="A3324" s="513"/>
      <c r="B3324" s="773"/>
      <c r="C3324" s="799"/>
      <c r="D3324" s="409"/>
      <c r="E3324" s="390"/>
      <c r="F3324" s="1157"/>
      <c r="G3324" s="388"/>
      <c r="H3324" s="526"/>
      <c r="I3324" s="1216"/>
      <c r="J3324" s="388"/>
      <c r="K3324" s="774"/>
      <c r="L3324" s="801"/>
      <c r="M3324" s="388"/>
      <c r="N3324" s="217"/>
      <c r="O3324" s="526"/>
      <c r="P3324" s="526"/>
      <c r="Q3324" s="526"/>
      <c r="R3324" s="526"/>
      <c r="S3324" s="905"/>
      <c r="T3324" s="394"/>
      <c r="BC3324" s="698"/>
      <c r="BD3324" s="11"/>
    </row>
    <row r="3325" s="695" customFormat="1" customHeight="1" spans="1:56">
      <c r="A3325" s="513"/>
      <c r="B3325" s="773"/>
      <c r="C3325" s="799"/>
      <c r="D3325" s="409"/>
      <c r="E3325" s="390"/>
      <c r="F3325" s="1157"/>
      <c r="G3325" s="388"/>
      <c r="H3325" s="526"/>
      <c r="I3325" s="1216"/>
      <c r="J3325" s="388"/>
      <c r="K3325" s="774"/>
      <c r="L3325" s="801"/>
      <c r="M3325" s="388"/>
      <c r="N3325" s="217"/>
      <c r="O3325" s="526"/>
      <c r="P3325" s="526"/>
      <c r="Q3325" s="526"/>
      <c r="R3325" s="526"/>
      <c r="S3325" s="905"/>
      <c r="T3325" s="394"/>
      <c r="BC3325" s="698"/>
      <c r="BD3325" s="11"/>
    </row>
    <row r="3326" s="695" customFormat="1" customHeight="1" spans="1:56">
      <c r="A3326" s="513"/>
      <c r="B3326" s="773"/>
      <c r="C3326" s="799"/>
      <c r="D3326" s="409"/>
      <c r="E3326" s="390"/>
      <c r="F3326" s="1157"/>
      <c r="G3326" s="388"/>
      <c r="H3326" s="526"/>
      <c r="I3326" s="1216"/>
      <c r="J3326" s="388"/>
      <c r="K3326" s="774"/>
      <c r="L3326" s="801"/>
      <c r="M3326" s="388"/>
      <c r="N3326" s="217"/>
      <c r="O3326" s="526"/>
      <c r="P3326" s="526"/>
      <c r="Q3326" s="526"/>
      <c r="R3326" s="217"/>
      <c r="S3326" s="905"/>
      <c r="T3326" s="394"/>
      <c r="BC3326" s="698"/>
      <c r="BD3326" s="11"/>
    </row>
    <row r="3327" s="695" customFormat="1" customHeight="1" spans="1:56">
      <c r="A3327" s="513"/>
      <c r="B3327" s="773"/>
      <c r="C3327" s="799"/>
      <c r="D3327" s="409"/>
      <c r="E3327" s="390"/>
      <c r="F3327" s="1157"/>
      <c r="G3327" s="388"/>
      <c r="H3327" s="526"/>
      <c r="I3327" s="1216"/>
      <c r="J3327" s="388"/>
      <c r="K3327" s="774"/>
      <c r="L3327" s="801"/>
      <c r="M3327" s="388"/>
      <c r="N3327" s="217"/>
      <c r="O3327" s="526"/>
      <c r="P3327" s="526"/>
      <c r="Q3327" s="526"/>
      <c r="R3327" s="526"/>
      <c r="S3327" s="905"/>
      <c r="T3327" s="394"/>
      <c r="BC3327" s="698"/>
      <c r="BD3327" s="11"/>
    </row>
    <row r="3328" s="695" customFormat="1" customHeight="1" spans="1:56">
      <c r="A3328" s="513"/>
      <c r="B3328" s="773"/>
      <c r="C3328" s="799"/>
      <c r="D3328" s="409"/>
      <c r="E3328" s="390"/>
      <c r="F3328" s="1157"/>
      <c r="G3328" s="388"/>
      <c r="H3328" s="526"/>
      <c r="I3328" s="1216"/>
      <c r="J3328" s="388"/>
      <c r="K3328" s="774"/>
      <c r="L3328" s="801"/>
      <c r="M3328" s="388"/>
      <c r="N3328" s="217"/>
      <c r="O3328" s="526"/>
      <c r="P3328" s="526"/>
      <c r="Q3328" s="526"/>
      <c r="R3328" s="526"/>
      <c r="S3328" s="905"/>
      <c r="T3328" s="394"/>
      <c r="BC3328" s="698"/>
      <c r="BD3328" s="11"/>
    </row>
    <row r="3329" s="695" customFormat="1" customHeight="1" spans="1:56">
      <c r="A3329" s="513"/>
      <c r="B3329" s="773"/>
      <c r="C3329" s="799"/>
      <c r="D3329" s="409"/>
      <c r="E3329" s="390"/>
      <c r="F3329" s="1157"/>
      <c r="G3329" s="388"/>
      <c r="H3329" s="526"/>
      <c r="I3329" s="1216"/>
      <c r="J3329" s="388"/>
      <c r="K3329" s="774"/>
      <c r="L3329" s="801"/>
      <c r="M3329" s="388"/>
      <c r="N3329" s="217"/>
      <c r="O3329" s="526"/>
      <c r="P3329" s="526"/>
      <c r="Q3329" s="526"/>
      <c r="R3329" s="526"/>
      <c r="S3329" s="905"/>
      <c r="T3329" s="394"/>
      <c r="BC3329" s="698"/>
      <c r="BD3329" s="11"/>
    </row>
    <row r="3330" s="695" customFormat="1" customHeight="1" spans="1:56">
      <c r="A3330" s="513"/>
      <c r="B3330" s="773"/>
      <c r="C3330" s="799"/>
      <c r="D3330" s="409"/>
      <c r="E3330" s="390"/>
      <c r="F3330" s="1157"/>
      <c r="G3330" s="388"/>
      <c r="H3330" s="526"/>
      <c r="I3330" s="1216"/>
      <c r="J3330" s="388"/>
      <c r="K3330" s="774"/>
      <c r="L3330" s="801"/>
      <c r="M3330" s="388"/>
      <c r="N3330" s="217"/>
      <c r="O3330" s="526"/>
      <c r="P3330" s="526"/>
      <c r="Q3330" s="526"/>
      <c r="R3330" s="526"/>
      <c r="S3330" s="905"/>
      <c r="T3330" s="394"/>
      <c r="BC3330" s="698"/>
      <c r="BD3330" s="11"/>
    </row>
    <row r="3331" s="695" customFormat="1" customHeight="1" spans="1:56">
      <c r="A3331" s="513"/>
      <c r="B3331" s="773"/>
      <c r="C3331" s="799"/>
      <c r="D3331" s="409"/>
      <c r="E3331" s="390"/>
      <c r="F3331" s="1157"/>
      <c r="G3331" s="388"/>
      <c r="H3331" s="526"/>
      <c r="I3331" s="1216"/>
      <c r="J3331" s="388"/>
      <c r="K3331" s="774"/>
      <c r="L3331" s="801"/>
      <c r="M3331" s="388"/>
      <c r="N3331" s="217"/>
      <c r="O3331" s="526"/>
      <c r="P3331" s="526"/>
      <c r="Q3331" s="526"/>
      <c r="R3331" s="526"/>
      <c r="S3331" s="905"/>
      <c r="T3331" s="394"/>
      <c r="BC3331" s="698"/>
      <c r="BD3331" s="11"/>
    </row>
    <row r="3332" s="695" customFormat="1" customHeight="1" spans="1:56">
      <c r="A3332" s="513"/>
      <c r="B3332" s="773"/>
      <c r="C3332" s="799"/>
      <c r="D3332" s="409"/>
      <c r="E3332" s="390"/>
      <c r="F3332" s="1157"/>
      <c r="G3332" s="388"/>
      <c r="H3332" s="526"/>
      <c r="I3332" s="1216"/>
      <c r="J3332" s="388"/>
      <c r="K3332" s="774"/>
      <c r="L3332" s="801"/>
      <c r="M3332" s="388"/>
      <c r="N3332" s="217"/>
      <c r="O3332" s="526"/>
      <c r="P3332" s="526"/>
      <c r="Q3332" s="526"/>
      <c r="R3332" s="526"/>
      <c r="S3332" s="905"/>
      <c r="T3332" s="394"/>
      <c r="BC3332" s="698"/>
      <c r="BD3332" s="11"/>
    </row>
    <row r="3333" s="695" customFormat="1" customHeight="1" spans="1:56">
      <c r="A3333" s="513"/>
      <c r="B3333" s="773"/>
      <c r="C3333" s="799"/>
      <c r="D3333" s="409"/>
      <c r="E3333" s="390"/>
      <c r="F3333" s="1157"/>
      <c r="G3333" s="388"/>
      <c r="H3333" s="526"/>
      <c r="I3333" s="1216"/>
      <c r="J3333" s="388"/>
      <c r="K3333" s="774"/>
      <c r="L3333" s="801"/>
      <c r="M3333" s="388"/>
      <c r="N3333" s="217"/>
      <c r="O3333" s="526"/>
      <c r="P3333" s="526"/>
      <c r="Q3333" s="526"/>
      <c r="R3333" s="526"/>
      <c r="S3333" s="905"/>
      <c r="T3333" s="394"/>
      <c r="BC3333" s="698"/>
      <c r="BD3333" s="11"/>
    </row>
    <row r="3334" s="695" customFormat="1" customHeight="1" spans="1:56">
      <c r="A3334" s="513"/>
      <c r="B3334" s="773"/>
      <c r="C3334" s="799"/>
      <c r="D3334" s="409"/>
      <c r="E3334" s="390"/>
      <c r="F3334" s="1157"/>
      <c r="G3334" s="388"/>
      <c r="H3334" s="526"/>
      <c r="I3334" s="1216"/>
      <c r="J3334" s="388"/>
      <c r="K3334" s="774"/>
      <c r="L3334" s="801"/>
      <c r="M3334" s="388"/>
      <c r="N3334" s="217"/>
      <c r="O3334" s="526"/>
      <c r="P3334" s="526"/>
      <c r="Q3334" s="526"/>
      <c r="R3334" s="526"/>
      <c r="S3334" s="905"/>
      <c r="T3334" s="394"/>
      <c r="BC3334" s="698"/>
      <c r="BD3334" s="11"/>
    </row>
    <row r="3335" s="695" customFormat="1" customHeight="1" spans="1:56">
      <c r="A3335" s="513"/>
      <c r="B3335" s="773"/>
      <c r="C3335" s="799"/>
      <c r="D3335" s="409"/>
      <c r="E3335" s="390"/>
      <c r="F3335" s="1157"/>
      <c r="G3335" s="388"/>
      <c r="H3335" s="526"/>
      <c r="I3335" s="1216"/>
      <c r="J3335" s="388"/>
      <c r="K3335" s="774"/>
      <c r="L3335" s="801"/>
      <c r="M3335" s="388"/>
      <c r="N3335" s="217"/>
      <c r="O3335" s="526"/>
      <c r="P3335" s="526"/>
      <c r="Q3335" s="526"/>
      <c r="R3335" s="526"/>
      <c r="S3335" s="905"/>
      <c r="T3335" s="394"/>
      <c r="BC3335" s="698"/>
      <c r="BD3335" s="11"/>
    </row>
    <row r="3336" s="695" customFormat="1" customHeight="1" spans="1:56">
      <c r="A3336" s="513"/>
      <c r="B3336" s="773"/>
      <c r="C3336" s="799"/>
      <c r="D3336" s="409"/>
      <c r="E3336" s="390"/>
      <c r="F3336" s="1157"/>
      <c r="G3336" s="388"/>
      <c r="H3336" s="526"/>
      <c r="I3336" s="1216"/>
      <c r="J3336" s="388"/>
      <c r="K3336" s="774"/>
      <c r="L3336" s="801"/>
      <c r="M3336" s="388"/>
      <c r="N3336" s="217"/>
      <c r="O3336" s="526"/>
      <c r="P3336" s="526"/>
      <c r="Q3336" s="526"/>
      <c r="R3336" s="526"/>
      <c r="S3336" s="905"/>
      <c r="T3336" s="394"/>
      <c r="BC3336" s="698"/>
      <c r="BD3336" s="11"/>
    </row>
    <row r="3337" s="695" customFormat="1" customHeight="1" spans="1:56">
      <c r="A3337" s="513"/>
      <c r="B3337" s="773"/>
      <c r="C3337" s="799"/>
      <c r="D3337" s="409"/>
      <c r="E3337" s="390"/>
      <c r="F3337" s="1157"/>
      <c r="G3337" s="388"/>
      <c r="H3337" s="526"/>
      <c r="I3337" s="1216"/>
      <c r="J3337" s="388"/>
      <c r="K3337" s="774"/>
      <c r="L3337" s="801"/>
      <c r="M3337" s="388"/>
      <c r="N3337" s="217"/>
      <c r="O3337" s="526"/>
      <c r="P3337" s="526"/>
      <c r="Q3337" s="526"/>
      <c r="R3337" s="526"/>
      <c r="S3337" s="905"/>
      <c r="T3337" s="394"/>
      <c r="BC3337" s="698"/>
      <c r="BD3337" s="11"/>
    </row>
    <row r="3338" s="695" customFormat="1" customHeight="1" spans="1:56">
      <c r="A3338" s="513"/>
      <c r="B3338" s="773"/>
      <c r="C3338" s="799"/>
      <c r="D3338" s="409"/>
      <c r="E3338" s="952"/>
      <c r="F3338" s="1157"/>
      <c r="G3338" s="388"/>
      <c r="H3338" s="526"/>
      <c r="I3338" s="1216"/>
      <c r="J3338" s="388"/>
      <c r="K3338" s="660"/>
      <c r="L3338" s="801"/>
      <c r="M3338" s="388"/>
      <c r="N3338" s="217"/>
      <c r="O3338" s="388"/>
      <c r="P3338" s="388"/>
      <c r="Q3338" s="388"/>
      <c r="R3338" s="388"/>
      <c r="S3338" s="897"/>
      <c r="T3338" s="528"/>
      <c r="BC3338" s="698"/>
      <c r="BD3338" s="11"/>
    </row>
    <row r="3339" s="695" customFormat="1" customHeight="1" spans="1:56">
      <c r="A3339" s="513"/>
      <c r="B3339" s="773"/>
      <c r="C3339" s="799"/>
      <c r="D3339" s="409"/>
      <c r="E3339" s="399"/>
      <c r="F3339" s="1157"/>
      <c r="G3339" s="388"/>
      <c r="H3339" s="526"/>
      <c r="I3339" s="1216"/>
      <c r="J3339" s="388"/>
      <c r="K3339" s="660"/>
      <c r="L3339" s="801"/>
      <c r="M3339" s="388"/>
      <c r="N3339" s="217"/>
      <c r="O3339" s="388"/>
      <c r="P3339" s="388"/>
      <c r="Q3339" s="388"/>
      <c r="R3339" s="217"/>
      <c r="S3339" s="897"/>
      <c r="T3339" s="528"/>
      <c r="BC3339" s="698"/>
      <c r="BD3339" s="11"/>
    </row>
    <row r="3340" s="695" customFormat="1" customHeight="1" spans="1:56">
      <c r="A3340" s="513"/>
      <c r="B3340" s="773"/>
      <c r="C3340" s="799"/>
      <c r="D3340" s="409"/>
      <c r="E3340" s="399"/>
      <c r="F3340" s="1157"/>
      <c r="G3340" s="388"/>
      <c r="H3340" s="526"/>
      <c r="I3340" s="1216"/>
      <c r="J3340" s="388"/>
      <c r="K3340" s="660"/>
      <c r="L3340" s="801"/>
      <c r="M3340" s="388"/>
      <c r="N3340" s="217"/>
      <c r="O3340" s="388"/>
      <c r="P3340" s="388"/>
      <c r="Q3340" s="388"/>
      <c r="R3340" s="388"/>
      <c r="S3340" s="897"/>
      <c r="T3340" s="528"/>
      <c r="BC3340" s="698"/>
      <c r="BD3340" s="11"/>
    </row>
    <row r="3341" s="695" customFormat="1" customHeight="1" spans="1:56">
      <c r="A3341" s="513"/>
      <c r="B3341" s="773"/>
      <c r="C3341" s="799"/>
      <c r="D3341" s="409"/>
      <c r="E3341" s="399"/>
      <c r="F3341" s="1157"/>
      <c r="G3341" s="388"/>
      <c r="H3341" s="526"/>
      <c r="I3341" s="1216"/>
      <c r="J3341" s="388"/>
      <c r="K3341" s="660"/>
      <c r="L3341" s="801"/>
      <c r="M3341" s="388"/>
      <c r="N3341" s="217"/>
      <c r="O3341" s="388"/>
      <c r="P3341" s="388"/>
      <c r="Q3341" s="388"/>
      <c r="R3341" s="217"/>
      <c r="S3341" s="897"/>
      <c r="T3341" s="528"/>
      <c r="BC3341" s="698"/>
      <c r="BD3341" s="11"/>
    </row>
    <row r="3342" s="695" customFormat="1" customHeight="1" spans="1:56">
      <c r="A3342" s="513"/>
      <c r="B3342" s="773"/>
      <c r="C3342" s="799"/>
      <c r="D3342" s="409"/>
      <c r="E3342" s="399"/>
      <c r="F3342" s="1157"/>
      <c r="G3342" s="388"/>
      <c r="H3342" s="526"/>
      <c r="I3342" s="1216"/>
      <c r="J3342" s="388"/>
      <c r="K3342" s="660"/>
      <c r="L3342" s="801"/>
      <c r="M3342" s="388"/>
      <c r="N3342" s="217"/>
      <c r="O3342" s="388"/>
      <c r="P3342" s="388"/>
      <c r="Q3342" s="388"/>
      <c r="R3342" s="388"/>
      <c r="S3342" s="897"/>
      <c r="T3342" s="528"/>
      <c r="BC3342" s="698"/>
      <c r="BD3342" s="11"/>
    </row>
    <row r="3343" s="695" customFormat="1" customHeight="1" spans="1:56">
      <c r="A3343" s="513"/>
      <c r="B3343" s="773"/>
      <c r="C3343" s="799"/>
      <c r="D3343" s="409"/>
      <c r="E3343" s="399"/>
      <c r="F3343" s="1157"/>
      <c r="G3343" s="388"/>
      <c r="H3343" s="526"/>
      <c r="I3343" s="1216"/>
      <c r="J3343" s="388"/>
      <c r="K3343" s="660"/>
      <c r="L3343" s="801"/>
      <c r="M3343" s="388"/>
      <c r="N3343" s="217"/>
      <c r="O3343" s="295"/>
      <c r="P3343" s="295"/>
      <c r="Q3343" s="295"/>
      <c r="R3343" s="295"/>
      <c r="S3343" s="528"/>
      <c r="T3343" s="528"/>
      <c r="BC3343" s="698"/>
      <c r="BD3343" s="11"/>
    </row>
    <row r="3344" s="695" customFormat="1" customHeight="1" spans="1:56">
      <c r="A3344" s="513"/>
      <c r="B3344" s="773"/>
      <c r="C3344" s="799"/>
      <c r="D3344" s="409"/>
      <c r="E3344" s="399"/>
      <c r="F3344" s="1157"/>
      <c r="G3344" s="388"/>
      <c r="H3344" s="526"/>
      <c r="I3344" s="1216"/>
      <c r="J3344" s="388"/>
      <c r="K3344" s="660"/>
      <c r="L3344" s="801"/>
      <c r="M3344" s="388"/>
      <c r="N3344" s="217"/>
      <c r="O3344" s="295"/>
      <c r="P3344" s="295"/>
      <c r="Q3344" s="295"/>
      <c r="R3344" s="295"/>
      <c r="S3344" s="528"/>
      <c r="T3344" s="528"/>
      <c r="BC3344" s="698"/>
      <c r="BD3344" s="11"/>
    </row>
    <row r="3345" s="695" customFormat="1" customHeight="1" spans="1:56">
      <c r="A3345" s="513"/>
      <c r="B3345" s="773"/>
      <c r="C3345" s="799"/>
      <c r="D3345" s="409"/>
      <c r="E3345" s="390"/>
      <c r="F3345" s="1157"/>
      <c r="G3345" s="388"/>
      <c r="H3345" s="526"/>
      <c r="I3345" s="1216"/>
      <c r="J3345" s="388"/>
      <c r="K3345" s="774"/>
      <c r="L3345" s="801"/>
      <c r="M3345" s="388"/>
      <c r="N3345" s="217"/>
      <c r="O3345" s="526"/>
      <c r="P3345" s="526"/>
      <c r="Q3345" s="526"/>
      <c r="R3345" s="526"/>
      <c r="S3345" s="905"/>
      <c r="T3345" s="394"/>
      <c r="BC3345" s="698"/>
      <c r="BD3345" s="11"/>
    </row>
    <row r="3346" s="695" customFormat="1" customHeight="1" spans="1:56">
      <c r="A3346" s="513"/>
      <c r="B3346" s="773"/>
      <c r="C3346" s="799"/>
      <c r="D3346" s="409"/>
      <c r="E3346" s="399"/>
      <c r="F3346" s="1157"/>
      <c r="G3346" s="388"/>
      <c r="H3346" s="526"/>
      <c r="I3346" s="1216"/>
      <c r="J3346" s="388"/>
      <c r="K3346" s="660"/>
      <c r="L3346" s="801"/>
      <c r="M3346" s="388"/>
      <c r="N3346" s="217"/>
      <c r="O3346" s="295"/>
      <c r="P3346" s="295"/>
      <c r="Q3346" s="295"/>
      <c r="R3346" s="295"/>
      <c r="S3346" s="528"/>
      <c r="T3346" s="1223"/>
      <c r="BC3346" s="698"/>
      <c r="BD3346" s="11"/>
    </row>
    <row r="3347" s="695" customFormat="1" customHeight="1" spans="1:56">
      <c r="A3347" s="513"/>
      <c r="B3347" s="773"/>
      <c r="C3347" s="799"/>
      <c r="D3347" s="409"/>
      <c r="E3347" s="399"/>
      <c r="F3347" s="1157"/>
      <c r="G3347" s="388"/>
      <c r="H3347" s="526"/>
      <c r="I3347" s="1216"/>
      <c r="J3347" s="388"/>
      <c r="K3347" s="660"/>
      <c r="L3347" s="801"/>
      <c r="M3347" s="388"/>
      <c r="N3347" s="217"/>
      <c r="O3347" s="295"/>
      <c r="P3347" s="295"/>
      <c r="Q3347" s="295"/>
      <c r="R3347" s="295"/>
      <c r="S3347" s="528"/>
      <c r="T3347" s="1223"/>
      <c r="BC3347" s="698"/>
      <c r="BD3347" s="11"/>
    </row>
    <row r="3348" s="695" customFormat="1" customHeight="1" spans="1:56">
      <c r="A3348" s="513"/>
      <c r="B3348" s="773"/>
      <c r="C3348" s="799"/>
      <c r="D3348" s="409"/>
      <c r="E3348" s="399"/>
      <c r="F3348" s="1157"/>
      <c r="G3348" s="388"/>
      <c r="H3348" s="526"/>
      <c r="I3348" s="1216"/>
      <c r="J3348" s="388"/>
      <c r="K3348" s="660"/>
      <c r="L3348" s="801"/>
      <c r="M3348" s="388"/>
      <c r="N3348" s="217"/>
      <c r="O3348" s="295"/>
      <c r="P3348" s="295"/>
      <c r="Q3348" s="295"/>
      <c r="R3348" s="217"/>
      <c r="S3348" s="1205"/>
      <c r="T3348" s="528"/>
      <c r="BC3348" s="698"/>
      <c r="BD3348" s="11"/>
    </row>
    <row r="3349" s="695" customFormat="1" customHeight="1" spans="1:56">
      <c r="A3349" s="513"/>
      <c r="B3349" s="773"/>
      <c r="C3349" s="799"/>
      <c r="D3349" s="409"/>
      <c r="E3349" s="399"/>
      <c r="F3349" s="1157"/>
      <c r="G3349" s="388"/>
      <c r="H3349" s="526"/>
      <c r="I3349" s="1216"/>
      <c r="J3349" s="388"/>
      <c r="K3349" s="660"/>
      <c r="L3349" s="801"/>
      <c r="M3349" s="388"/>
      <c r="N3349" s="217"/>
      <c r="O3349" s="295"/>
      <c r="P3349" s="295"/>
      <c r="Q3349" s="295"/>
      <c r="R3349" s="295"/>
      <c r="S3349" s="1205"/>
      <c r="T3349" s="528"/>
      <c r="BC3349" s="698"/>
      <c r="BD3349" s="11"/>
    </row>
    <row r="3350" s="695" customFormat="1" customHeight="1" spans="1:56">
      <c r="A3350" s="513"/>
      <c r="B3350" s="773"/>
      <c r="C3350" s="799"/>
      <c r="D3350" s="409"/>
      <c r="E3350" s="399"/>
      <c r="F3350" s="1157"/>
      <c r="G3350" s="388"/>
      <c r="H3350" s="526"/>
      <c r="I3350" s="1216"/>
      <c r="J3350" s="388"/>
      <c r="K3350" s="660"/>
      <c r="L3350" s="801"/>
      <c r="M3350" s="388"/>
      <c r="N3350" s="217"/>
      <c r="O3350" s="295"/>
      <c r="P3350" s="295"/>
      <c r="Q3350" s="295"/>
      <c r="R3350" s="295"/>
      <c r="S3350" s="528"/>
      <c r="T3350" s="528"/>
      <c r="BC3350" s="698"/>
      <c r="BD3350" s="11"/>
    </row>
    <row r="3351" s="695" customFormat="1" customHeight="1" spans="1:56">
      <c r="A3351" s="513"/>
      <c r="B3351" s="773"/>
      <c r="C3351" s="799"/>
      <c r="D3351" s="409"/>
      <c r="E3351" s="399"/>
      <c r="F3351" s="1157"/>
      <c r="G3351" s="388"/>
      <c r="H3351" s="526"/>
      <c r="I3351" s="1216"/>
      <c r="J3351" s="388"/>
      <c r="K3351" s="660"/>
      <c r="L3351" s="801"/>
      <c r="M3351" s="388"/>
      <c r="N3351" s="217"/>
      <c r="O3351" s="295"/>
      <c r="P3351" s="295"/>
      <c r="Q3351" s="295"/>
      <c r="R3351" s="295"/>
      <c r="S3351" s="528"/>
      <c r="T3351" s="528"/>
      <c r="BC3351" s="698"/>
      <c r="BD3351" s="11"/>
    </row>
    <row r="3352" s="695" customFormat="1" customHeight="1" spans="1:56">
      <c r="A3352" s="513"/>
      <c r="B3352" s="773"/>
      <c r="C3352" s="799"/>
      <c r="D3352" s="409"/>
      <c r="E3352" s="399"/>
      <c r="F3352" s="1157"/>
      <c r="G3352" s="388"/>
      <c r="H3352" s="526"/>
      <c r="I3352" s="1216"/>
      <c r="J3352" s="388"/>
      <c r="K3352" s="660"/>
      <c r="L3352" s="801"/>
      <c r="M3352" s="388"/>
      <c r="N3352" s="217"/>
      <c r="O3352" s="295"/>
      <c r="P3352" s="295"/>
      <c r="Q3352" s="295"/>
      <c r="R3352" s="295"/>
      <c r="S3352" s="528"/>
      <c r="T3352" s="528"/>
      <c r="BC3352" s="698"/>
      <c r="BD3352" s="11"/>
    </row>
    <row r="3353" s="695" customFormat="1" customHeight="1" spans="1:56">
      <c r="A3353" s="513"/>
      <c r="B3353" s="773"/>
      <c r="C3353" s="799"/>
      <c r="D3353" s="409"/>
      <c r="E3353" s="399"/>
      <c r="F3353" s="1157"/>
      <c r="G3353" s="388"/>
      <c r="H3353" s="526"/>
      <c r="I3353" s="1216"/>
      <c r="J3353" s="388"/>
      <c r="K3353" s="660"/>
      <c r="L3353" s="801"/>
      <c r="M3353" s="388"/>
      <c r="N3353" s="217"/>
      <c r="O3353" s="295"/>
      <c r="P3353" s="295"/>
      <c r="Q3353" s="295"/>
      <c r="R3353" s="295"/>
      <c r="S3353" s="528"/>
      <c r="T3353" s="528"/>
      <c r="BC3353" s="698"/>
      <c r="BD3353" s="11"/>
    </row>
    <row r="3354" s="695" customFormat="1" customHeight="1" spans="1:56">
      <c r="A3354" s="513"/>
      <c r="B3354" s="773"/>
      <c r="C3354" s="799"/>
      <c r="D3354" s="409"/>
      <c r="E3354" s="390"/>
      <c r="F3354" s="1157"/>
      <c r="G3354" s="388"/>
      <c r="H3354" s="526"/>
      <c r="I3354" s="1216"/>
      <c r="J3354" s="388"/>
      <c r="K3354" s="774"/>
      <c r="L3354" s="801"/>
      <c r="M3354" s="388"/>
      <c r="N3354" s="217"/>
      <c r="O3354" s="526"/>
      <c r="P3354" s="526"/>
      <c r="Q3354" s="526"/>
      <c r="R3354" s="526"/>
      <c r="S3354" s="905"/>
      <c r="T3354" s="394"/>
      <c r="BC3354" s="698"/>
      <c r="BD3354" s="11"/>
    </row>
    <row r="3355" s="695" customFormat="1" customHeight="1" spans="1:56">
      <c r="A3355" s="513"/>
      <c r="B3355" s="773"/>
      <c r="C3355" s="799"/>
      <c r="D3355" s="409"/>
      <c r="E3355" s="399"/>
      <c r="F3355" s="1157"/>
      <c r="G3355" s="388"/>
      <c r="H3355" s="526"/>
      <c r="I3355" s="1216"/>
      <c r="J3355" s="388"/>
      <c r="K3355" s="660"/>
      <c r="L3355" s="801"/>
      <c r="M3355" s="388"/>
      <c r="N3355" s="217"/>
      <c r="O3355" s="295"/>
      <c r="P3355" s="295"/>
      <c r="Q3355" s="295"/>
      <c r="R3355" s="295"/>
      <c r="S3355" s="528"/>
      <c r="T3355" s="528"/>
      <c r="BC3355" s="698"/>
      <c r="BD3355" s="11"/>
    </row>
    <row r="3356" s="695" customFormat="1" customHeight="1" spans="1:56">
      <c r="A3356" s="513"/>
      <c r="B3356" s="773"/>
      <c r="C3356" s="799"/>
      <c r="D3356" s="409"/>
      <c r="E3356" s="399"/>
      <c r="F3356" s="1157"/>
      <c r="G3356" s="388"/>
      <c r="H3356" s="526"/>
      <c r="I3356" s="1216"/>
      <c r="J3356" s="388"/>
      <c r="K3356" s="660"/>
      <c r="L3356" s="801"/>
      <c r="M3356" s="388"/>
      <c r="N3356" s="217"/>
      <c r="O3356" s="295"/>
      <c r="P3356" s="295"/>
      <c r="Q3356" s="295"/>
      <c r="R3356" s="295"/>
      <c r="S3356" s="528"/>
      <c r="T3356" s="528"/>
      <c r="BC3356" s="698"/>
      <c r="BD3356" s="11"/>
    </row>
    <row r="3357" s="695" customFormat="1" customHeight="1" spans="1:56">
      <c r="A3357" s="513"/>
      <c r="B3357" s="773"/>
      <c r="C3357" s="799"/>
      <c r="D3357" s="409"/>
      <c r="E3357" s="399"/>
      <c r="F3357" s="1157"/>
      <c r="G3357" s="388"/>
      <c r="H3357" s="526"/>
      <c r="I3357" s="1216"/>
      <c r="J3357" s="388"/>
      <c r="K3357" s="660"/>
      <c r="L3357" s="801"/>
      <c r="M3357" s="388"/>
      <c r="N3357" s="217"/>
      <c r="O3357" s="295"/>
      <c r="P3357" s="295"/>
      <c r="Q3357" s="295"/>
      <c r="R3357" s="295"/>
      <c r="S3357" s="528"/>
      <c r="T3357" s="528"/>
      <c r="BC3357" s="698"/>
      <c r="BD3357" s="11"/>
    </row>
    <row r="3358" s="695" customFormat="1" customHeight="1" spans="1:56">
      <c r="A3358" s="513"/>
      <c r="B3358" s="773"/>
      <c r="C3358" s="799"/>
      <c r="D3358" s="409"/>
      <c r="E3358" s="399"/>
      <c r="F3358" s="1157"/>
      <c r="G3358" s="388"/>
      <c r="H3358" s="526"/>
      <c r="I3358" s="1216"/>
      <c r="J3358" s="388"/>
      <c r="K3358" s="660"/>
      <c r="L3358" s="801"/>
      <c r="M3358" s="388"/>
      <c r="N3358" s="217"/>
      <c r="O3358" s="295"/>
      <c r="P3358" s="295"/>
      <c r="Q3358" s="295"/>
      <c r="R3358" s="295"/>
      <c r="S3358" s="528"/>
      <c r="T3358" s="528"/>
      <c r="BC3358" s="698"/>
      <c r="BD3358" s="11"/>
    </row>
    <row r="3359" s="695" customFormat="1" customHeight="1" spans="1:56">
      <c r="A3359" s="513"/>
      <c r="B3359" s="773"/>
      <c r="C3359" s="799"/>
      <c r="D3359" s="409"/>
      <c r="E3359" s="399"/>
      <c r="F3359" s="1157"/>
      <c r="G3359" s="388"/>
      <c r="H3359" s="526"/>
      <c r="I3359" s="1216"/>
      <c r="J3359" s="388"/>
      <c r="K3359" s="660"/>
      <c r="L3359" s="801"/>
      <c r="M3359" s="388"/>
      <c r="N3359" s="217"/>
      <c r="O3359" s="295"/>
      <c r="P3359" s="295"/>
      <c r="Q3359" s="295"/>
      <c r="R3359" s="295"/>
      <c r="S3359" s="528"/>
      <c r="T3359" s="528"/>
      <c r="BC3359" s="698"/>
      <c r="BD3359" s="11"/>
    </row>
    <row r="3360" s="695" customFormat="1" customHeight="1" spans="1:56">
      <c r="A3360" s="513"/>
      <c r="B3360" s="773"/>
      <c r="C3360" s="799"/>
      <c r="D3360" s="409"/>
      <c r="E3360" s="399"/>
      <c r="F3360" s="1157"/>
      <c r="G3360" s="388"/>
      <c r="H3360" s="526"/>
      <c r="I3360" s="1216"/>
      <c r="J3360" s="388"/>
      <c r="K3360" s="660"/>
      <c r="L3360" s="801"/>
      <c r="M3360" s="388"/>
      <c r="N3360" s="217"/>
      <c r="O3360" s="295"/>
      <c r="P3360" s="295"/>
      <c r="Q3360" s="295"/>
      <c r="R3360" s="295"/>
      <c r="S3360" s="528"/>
      <c r="T3360" s="528"/>
      <c r="BC3360" s="698"/>
      <c r="BD3360" s="11"/>
    </row>
    <row r="3361" s="695" customFormat="1" customHeight="1" spans="1:56">
      <c r="A3361" s="513"/>
      <c r="B3361" s="773"/>
      <c r="C3361" s="799"/>
      <c r="D3361" s="409"/>
      <c r="E3361" s="399"/>
      <c r="F3361" s="1157"/>
      <c r="G3361" s="388"/>
      <c r="H3361" s="526"/>
      <c r="I3361" s="1216"/>
      <c r="J3361" s="388"/>
      <c r="K3361" s="660"/>
      <c r="L3361" s="801"/>
      <c r="M3361" s="388"/>
      <c r="N3361" s="217"/>
      <c r="O3361" s="295"/>
      <c r="P3361" s="295"/>
      <c r="Q3361" s="295"/>
      <c r="R3361" s="295"/>
      <c r="S3361" s="528"/>
      <c r="T3361" s="528"/>
      <c r="BC3361" s="698"/>
      <c r="BD3361" s="11"/>
    </row>
    <row r="3362" s="695" customFormat="1" customHeight="1" spans="1:56">
      <c r="A3362" s="513"/>
      <c r="B3362" s="773"/>
      <c r="C3362" s="799"/>
      <c r="D3362" s="409"/>
      <c r="E3362" s="399"/>
      <c r="F3362" s="1157"/>
      <c r="G3362" s="388"/>
      <c r="H3362" s="526"/>
      <c r="I3362" s="1216"/>
      <c r="J3362" s="388"/>
      <c r="K3362" s="660"/>
      <c r="L3362" s="801"/>
      <c r="M3362" s="388"/>
      <c r="N3362" s="217"/>
      <c r="O3362" s="295"/>
      <c r="P3362" s="295"/>
      <c r="Q3362" s="295"/>
      <c r="R3362" s="217"/>
      <c r="S3362" s="1205"/>
      <c r="T3362" s="528"/>
      <c r="BC3362" s="698"/>
      <c r="BD3362" s="11"/>
    </row>
    <row r="3363" s="695" customFormat="1" customHeight="1" spans="1:56">
      <c r="A3363" s="513"/>
      <c r="B3363" s="773"/>
      <c r="C3363" s="799"/>
      <c r="D3363" s="409"/>
      <c r="E3363" s="399"/>
      <c r="F3363" s="1157"/>
      <c r="G3363" s="388"/>
      <c r="H3363" s="526"/>
      <c r="I3363" s="1216"/>
      <c r="J3363" s="388"/>
      <c r="K3363" s="660"/>
      <c r="L3363" s="801"/>
      <c r="M3363" s="388"/>
      <c r="N3363" s="217"/>
      <c r="O3363" s="295"/>
      <c r="P3363" s="295"/>
      <c r="Q3363" s="295"/>
      <c r="R3363" s="295"/>
      <c r="S3363" s="1205"/>
      <c r="T3363" s="528"/>
      <c r="BC3363" s="698"/>
      <c r="BD3363" s="11"/>
    </row>
    <row r="3364" s="695" customFormat="1" customHeight="1" spans="1:56">
      <c r="A3364" s="513"/>
      <c r="B3364" s="773"/>
      <c r="C3364" s="799"/>
      <c r="D3364" s="409"/>
      <c r="E3364" s="399"/>
      <c r="F3364" s="1157"/>
      <c r="G3364" s="388"/>
      <c r="H3364" s="526"/>
      <c r="I3364" s="1216"/>
      <c r="J3364" s="388"/>
      <c r="K3364" s="660"/>
      <c r="L3364" s="801"/>
      <c r="M3364" s="388"/>
      <c r="N3364" s="217"/>
      <c r="O3364" s="295"/>
      <c r="P3364" s="295"/>
      <c r="Q3364" s="295"/>
      <c r="R3364" s="295"/>
      <c r="S3364" s="1205"/>
      <c r="T3364" s="528"/>
      <c r="BC3364" s="698"/>
      <c r="BD3364" s="11"/>
    </row>
    <row r="3365" s="695" customFormat="1" customHeight="1" spans="1:56">
      <c r="A3365" s="513"/>
      <c r="B3365" s="773"/>
      <c r="C3365" s="799"/>
      <c r="D3365" s="409"/>
      <c r="E3365" s="399"/>
      <c r="F3365" s="1157"/>
      <c r="G3365" s="388"/>
      <c r="H3365" s="526"/>
      <c r="I3365" s="1216"/>
      <c r="J3365" s="388"/>
      <c r="K3365" s="660"/>
      <c r="L3365" s="801"/>
      <c r="M3365" s="388"/>
      <c r="N3365" s="217"/>
      <c r="O3365" s="295"/>
      <c r="P3365" s="295"/>
      <c r="Q3365" s="295"/>
      <c r="R3365" s="295"/>
      <c r="S3365" s="528"/>
      <c r="T3365" s="528"/>
      <c r="BC3365" s="698"/>
      <c r="BD3365" s="11"/>
    </row>
    <row r="3366" s="695" customFormat="1" customHeight="1" spans="1:56">
      <c r="A3366" s="513"/>
      <c r="B3366" s="773"/>
      <c r="C3366" s="799"/>
      <c r="D3366" s="409"/>
      <c r="E3366" s="399"/>
      <c r="F3366" s="1157"/>
      <c r="G3366" s="388"/>
      <c r="H3366" s="526"/>
      <c r="I3366" s="1216"/>
      <c r="J3366" s="388"/>
      <c r="K3366" s="660"/>
      <c r="L3366" s="801"/>
      <c r="M3366" s="388"/>
      <c r="N3366" s="217"/>
      <c r="O3366" s="295"/>
      <c r="P3366" s="295"/>
      <c r="Q3366" s="295"/>
      <c r="R3366" s="295"/>
      <c r="S3366" s="528"/>
      <c r="T3366" s="528"/>
      <c r="BC3366" s="698"/>
      <c r="BD3366" s="11"/>
    </row>
    <row r="3367" s="695" customFormat="1" customHeight="1" spans="1:56">
      <c r="A3367" s="513"/>
      <c r="B3367" s="773"/>
      <c r="C3367" s="799"/>
      <c r="D3367" s="409"/>
      <c r="E3367" s="399"/>
      <c r="F3367" s="1157"/>
      <c r="G3367" s="388"/>
      <c r="H3367" s="526"/>
      <c r="I3367" s="1216"/>
      <c r="J3367" s="388"/>
      <c r="K3367" s="660"/>
      <c r="L3367" s="801"/>
      <c r="M3367" s="388"/>
      <c r="N3367" s="217"/>
      <c r="O3367" s="295"/>
      <c r="P3367" s="295"/>
      <c r="Q3367" s="295"/>
      <c r="R3367" s="295"/>
      <c r="S3367" s="528"/>
      <c r="T3367" s="528"/>
      <c r="BC3367" s="698"/>
      <c r="BD3367" s="11"/>
    </row>
    <row r="3368" s="695" customFormat="1" customHeight="1" spans="1:56">
      <c r="A3368" s="513"/>
      <c r="B3368" s="773"/>
      <c r="C3368" s="799"/>
      <c r="D3368" s="409"/>
      <c r="E3368" s="399"/>
      <c r="F3368" s="1157"/>
      <c r="G3368" s="388"/>
      <c r="H3368" s="526"/>
      <c r="I3368" s="1216"/>
      <c r="J3368" s="388"/>
      <c r="K3368" s="660"/>
      <c r="L3368" s="801"/>
      <c r="M3368" s="388"/>
      <c r="N3368" s="217"/>
      <c r="O3368" s="295"/>
      <c r="P3368" s="295"/>
      <c r="Q3368" s="295"/>
      <c r="R3368" s="295"/>
      <c r="S3368" s="528"/>
      <c r="T3368" s="528"/>
      <c r="BC3368" s="698"/>
      <c r="BD3368" s="11"/>
    </row>
    <row r="3369" s="695" customFormat="1" customHeight="1" spans="1:56">
      <c r="A3369" s="513"/>
      <c r="B3369" s="773"/>
      <c r="C3369" s="799"/>
      <c r="D3369" s="409"/>
      <c r="E3369" s="399"/>
      <c r="F3369" s="1157"/>
      <c r="G3369" s="388"/>
      <c r="H3369" s="526"/>
      <c r="I3369" s="1216"/>
      <c r="J3369" s="388"/>
      <c r="K3369" s="660"/>
      <c r="L3369" s="801"/>
      <c r="M3369" s="388"/>
      <c r="N3369" s="217"/>
      <c r="O3369" s="295"/>
      <c r="P3369" s="295"/>
      <c r="Q3369" s="295"/>
      <c r="R3369" s="295"/>
      <c r="S3369" s="528"/>
      <c r="T3369" s="528"/>
      <c r="BC3369" s="698"/>
      <c r="BD3369" s="11"/>
    </row>
    <row r="3370" s="695" customFormat="1" customHeight="1" spans="1:56">
      <c r="A3370" s="513"/>
      <c r="B3370" s="773"/>
      <c r="C3370" s="799"/>
      <c r="D3370" s="409"/>
      <c r="E3370" s="399"/>
      <c r="F3370" s="1157"/>
      <c r="G3370" s="388"/>
      <c r="H3370" s="526"/>
      <c r="I3370" s="1216"/>
      <c r="J3370" s="388"/>
      <c r="K3370" s="660"/>
      <c r="L3370" s="801"/>
      <c r="M3370" s="388"/>
      <c r="N3370" s="217"/>
      <c r="O3370" s="295"/>
      <c r="P3370" s="295"/>
      <c r="Q3370" s="295"/>
      <c r="R3370" s="295"/>
      <c r="S3370" s="528"/>
      <c r="T3370" s="528"/>
      <c r="BC3370" s="698"/>
      <c r="BD3370" s="11"/>
    </row>
    <row r="3371" s="695" customFormat="1" customHeight="1" spans="1:56">
      <c r="A3371" s="513"/>
      <c r="B3371" s="773"/>
      <c r="C3371" s="799"/>
      <c r="D3371" s="409"/>
      <c r="E3371" s="399"/>
      <c r="F3371" s="1157"/>
      <c r="G3371" s="388"/>
      <c r="H3371" s="526"/>
      <c r="I3371" s="1216"/>
      <c r="J3371" s="388"/>
      <c r="K3371" s="660"/>
      <c r="L3371" s="801"/>
      <c r="M3371" s="388"/>
      <c r="N3371" s="217"/>
      <c r="O3371" s="295"/>
      <c r="P3371" s="295"/>
      <c r="Q3371" s="295"/>
      <c r="R3371" s="295"/>
      <c r="S3371" s="528"/>
      <c r="T3371" s="528"/>
      <c r="BC3371" s="698"/>
      <c r="BD3371" s="11"/>
    </row>
    <row r="3372" s="695" customFormat="1" customHeight="1" spans="1:56">
      <c r="A3372" s="513"/>
      <c r="B3372" s="773"/>
      <c r="C3372" s="799"/>
      <c r="D3372" s="409"/>
      <c r="E3372" s="399"/>
      <c r="F3372" s="1157"/>
      <c r="G3372" s="388"/>
      <c r="H3372" s="526"/>
      <c r="I3372" s="1216"/>
      <c r="J3372" s="388"/>
      <c r="K3372" s="660"/>
      <c r="L3372" s="801"/>
      <c r="M3372" s="388"/>
      <c r="N3372" s="217"/>
      <c r="O3372" s="295"/>
      <c r="P3372" s="295"/>
      <c r="Q3372" s="295"/>
      <c r="R3372" s="295"/>
      <c r="S3372" s="528"/>
      <c r="T3372" s="528"/>
      <c r="BC3372" s="698"/>
      <c r="BD3372" s="11"/>
    </row>
    <row r="3373" s="695" customFormat="1" customHeight="1" spans="1:56">
      <c r="A3373" s="513"/>
      <c r="B3373" s="773"/>
      <c r="C3373" s="799"/>
      <c r="D3373" s="409"/>
      <c r="E3373" s="399"/>
      <c r="F3373" s="1157"/>
      <c r="G3373" s="388"/>
      <c r="H3373" s="526"/>
      <c r="I3373" s="1216"/>
      <c r="J3373" s="388"/>
      <c r="K3373" s="1157"/>
      <c r="L3373" s="801"/>
      <c r="M3373" s="388"/>
      <c r="N3373" s="217"/>
      <c r="O3373" s="295"/>
      <c r="P3373" s="295"/>
      <c r="Q3373" s="295"/>
      <c r="R3373" s="295"/>
      <c r="S3373" s="528"/>
      <c r="T3373" s="528"/>
      <c r="BC3373" s="698"/>
      <c r="BD3373" s="11"/>
    </row>
    <row r="3374" s="695" customFormat="1" customHeight="1" spans="1:56">
      <c r="A3374" s="513"/>
      <c r="B3374" s="773"/>
      <c r="C3374" s="799"/>
      <c r="D3374" s="409"/>
      <c r="E3374" s="399"/>
      <c r="F3374" s="1157"/>
      <c r="G3374" s="388"/>
      <c r="H3374" s="526"/>
      <c r="I3374" s="1216"/>
      <c r="J3374" s="388"/>
      <c r="K3374" s="1157"/>
      <c r="L3374" s="801"/>
      <c r="M3374" s="388"/>
      <c r="N3374" s="217"/>
      <c r="O3374" s="295"/>
      <c r="P3374" s="295"/>
      <c r="Q3374" s="295"/>
      <c r="R3374" s="295"/>
      <c r="S3374" s="528"/>
      <c r="T3374" s="528"/>
      <c r="BC3374" s="698"/>
      <c r="BD3374" s="11"/>
    </row>
    <row r="3375" s="695" customFormat="1" customHeight="1" spans="1:56">
      <c r="A3375" s="513"/>
      <c r="B3375" s="773"/>
      <c r="C3375" s="799"/>
      <c r="D3375" s="409"/>
      <c r="E3375" s="399"/>
      <c r="F3375" s="1157"/>
      <c r="G3375" s="388"/>
      <c r="H3375" s="526"/>
      <c r="I3375" s="1216"/>
      <c r="J3375" s="388"/>
      <c r="K3375" s="1157"/>
      <c r="L3375" s="801"/>
      <c r="M3375" s="388"/>
      <c r="N3375" s="217"/>
      <c r="O3375" s="295"/>
      <c r="P3375" s="295"/>
      <c r="Q3375" s="295"/>
      <c r="R3375" s="295"/>
      <c r="S3375" s="528"/>
      <c r="T3375" s="528"/>
      <c r="BC3375" s="698"/>
      <c r="BD3375" s="11"/>
    </row>
    <row r="3376" s="695" customFormat="1" customHeight="1" spans="1:56">
      <c r="A3376" s="513"/>
      <c r="B3376" s="773"/>
      <c r="C3376" s="799"/>
      <c r="D3376" s="409"/>
      <c r="E3376" s="399"/>
      <c r="F3376" s="1157"/>
      <c r="G3376" s="388"/>
      <c r="H3376" s="526"/>
      <c r="I3376" s="1216"/>
      <c r="J3376" s="388"/>
      <c r="K3376" s="1157"/>
      <c r="L3376" s="801"/>
      <c r="M3376" s="388"/>
      <c r="N3376" s="217"/>
      <c r="O3376" s="295"/>
      <c r="P3376" s="295"/>
      <c r="Q3376" s="295"/>
      <c r="R3376" s="295"/>
      <c r="S3376" s="528"/>
      <c r="T3376" s="528"/>
      <c r="BC3376" s="698"/>
      <c r="BD3376" s="11"/>
    </row>
    <row r="3377" s="695" customFormat="1" customHeight="1" spans="1:56">
      <c r="A3377" s="513"/>
      <c r="B3377" s="773"/>
      <c r="C3377" s="799"/>
      <c r="D3377" s="409"/>
      <c r="E3377" s="399"/>
      <c r="F3377" s="1157"/>
      <c r="G3377" s="388"/>
      <c r="H3377" s="526"/>
      <c r="I3377" s="1216"/>
      <c r="J3377" s="388"/>
      <c r="K3377" s="1157"/>
      <c r="L3377" s="801"/>
      <c r="M3377" s="388"/>
      <c r="N3377" s="217"/>
      <c r="O3377" s="295"/>
      <c r="P3377" s="295"/>
      <c r="Q3377" s="295"/>
      <c r="R3377" s="295"/>
      <c r="S3377" s="528"/>
      <c r="T3377" s="528"/>
      <c r="BC3377" s="698"/>
      <c r="BD3377" s="11"/>
    </row>
    <row r="3378" s="695" customFormat="1" customHeight="1" spans="1:56">
      <c r="A3378" s="513"/>
      <c r="B3378" s="773"/>
      <c r="C3378" s="799"/>
      <c r="D3378" s="409"/>
      <c r="E3378" s="399"/>
      <c r="F3378" s="1157"/>
      <c r="G3378" s="388"/>
      <c r="H3378" s="526"/>
      <c r="I3378" s="1216"/>
      <c r="J3378" s="388"/>
      <c r="K3378" s="1157"/>
      <c r="L3378" s="801"/>
      <c r="M3378" s="388"/>
      <c r="N3378" s="217"/>
      <c r="O3378" s="295"/>
      <c r="P3378" s="295"/>
      <c r="Q3378" s="295"/>
      <c r="R3378" s="295"/>
      <c r="S3378" s="528"/>
      <c r="T3378" s="528"/>
      <c r="BC3378" s="698"/>
      <c r="BD3378" s="11"/>
    </row>
    <row r="3379" s="695" customFormat="1" customHeight="1" spans="1:56">
      <c r="A3379" s="513"/>
      <c r="B3379" s="773"/>
      <c r="C3379" s="799"/>
      <c r="D3379" s="1124"/>
      <c r="E3379" s="952"/>
      <c r="F3379" s="1157"/>
      <c r="G3379" s="388"/>
      <c r="H3379" s="526"/>
      <c r="I3379" s="1216"/>
      <c r="J3379" s="388"/>
      <c r="K3379" s="1157"/>
      <c r="L3379" s="801"/>
      <c r="M3379" s="388"/>
      <c r="N3379" s="217"/>
      <c r="O3379" s="295"/>
      <c r="P3379" s="295"/>
      <c r="Q3379" s="295"/>
      <c r="R3379" s="295"/>
      <c r="S3379" s="528"/>
      <c r="T3379" s="528"/>
      <c r="BC3379" s="698"/>
      <c r="BD3379" s="11"/>
    </row>
    <row r="3380" s="695" customFormat="1" customHeight="1" spans="1:56">
      <c r="A3380" s="513"/>
      <c r="B3380" s="773"/>
      <c r="C3380" s="799"/>
      <c r="D3380" s="409"/>
      <c r="E3380" s="399"/>
      <c r="F3380" s="1157"/>
      <c r="G3380" s="388"/>
      <c r="H3380" s="526"/>
      <c r="I3380" s="1216"/>
      <c r="J3380" s="388"/>
      <c r="K3380" s="1157"/>
      <c r="L3380" s="801"/>
      <c r="M3380" s="388"/>
      <c r="N3380" s="217"/>
      <c r="O3380" s="295"/>
      <c r="P3380" s="295"/>
      <c r="Q3380" s="295"/>
      <c r="R3380" s="217"/>
      <c r="S3380" s="1205"/>
      <c r="T3380" s="528"/>
      <c r="BC3380" s="698"/>
      <c r="BD3380" s="11"/>
    </row>
    <row r="3381" s="695" customFormat="1" customHeight="1" spans="1:56">
      <c r="A3381" s="513"/>
      <c r="B3381" s="773"/>
      <c r="C3381" s="799"/>
      <c r="D3381" s="409"/>
      <c r="E3381" s="399"/>
      <c r="F3381" s="1157"/>
      <c r="G3381" s="388"/>
      <c r="H3381" s="526"/>
      <c r="I3381" s="1216"/>
      <c r="J3381" s="388"/>
      <c r="K3381" s="1157"/>
      <c r="L3381" s="801"/>
      <c r="M3381" s="388"/>
      <c r="N3381" s="217"/>
      <c r="O3381" s="295"/>
      <c r="P3381" s="295"/>
      <c r="Q3381" s="295"/>
      <c r="R3381" s="295"/>
      <c r="S3381" s="1205"/>
      <c r="T3381" s="528"/>
      <c r="BC3381" s="698"/>
      <c r="BD3381" s="11"/>
    </row>
    <row r="3382" s="695" customFormat="1" customHeight="1" spans="1:56">
      <c r="A3382" s="513"/>
      <c r="B3382" s="773"/>
      <c r="C3382" s="799"/>
      <c r="D3382" s="409"/>
      <c r="E3382" s="399"/>
      <c r="F3382" s="1157"/>
      <c r="G3382" s="388"/>
      <c r="H3382" s="526"/>
      <c r="I3382" s="1216"/>
      <c r="J3382" s="388"/>
      <c r="K3382" s="1157"/>
      <c r="L3382" s="801"/>
      <c r="M3382" s="388"/>
      <c r="N3382" s="217"/>
      <c r="O3382" s="295"/>
      <c r="P3382" s="295"/>
      <c r="Q3382" s="295"/>
      <c r="R3382" s="295"/>
      <c r="S3382" s="1205"/>
      <c r="T3382" s="528"/>
      <c r="BC3382" s="698"/>
      <c r="BD3382" s="11"/>
    </row>
    <row r="3383" s="695" customFormat="1" customHeight="1" spans="1:56">
      <c r="A3383" s="513"/>
      <c r="B3383" s="773"/>
      <c r="C3383" s="799"/>
      <c r="D3383" s="409"/>
      <c r="E3383" s="399"/>
      <c r="F3383" s="1157"/>
      <c r="G3383" s="388"/>
      <c r="H3383" s="526"/>
      <c r="I3383" s="1216"/>
      <c r="J3383" s="388"/>
      <c r="K3383" s="1157"/>
      <c r="L3383" s="801"/>
      <c r="M3383" s="388"/>
      <c r="N3383" s="217"/>
      <c r="O3383" s="295"/>
      <c r="P3383" s="295"/>
      <c r="Q3383" s="295"/>
      <c r="R3383" s="295"/>
      <c r="S3383" s="1205"/>
      <c r="T3383" s="528"/>
      <c r="BC3383" s="698"/>
      <c r="BD3383" s="11"/>
    </row>
    <row r="3384" s="695" customFormat="1" customHeight="1" spans="1:56">
      <c r="A3384" s="513"/>
      <c r="B3384" s="773"/>
      <c r="C3384" s="799"/>
      <c r="D3384" s="409"/>
      <c r="E3384" s="399"/>
      <c r="F3384" s="1157"/>
      <c r="G3384" s="388"/>
      <c r="H3384" s="526"/>
      <c r="I3384" s="1216"/>
      <c r="J3384" s="388"/>
      <c r="K3384" s="1157"/>
      <c r="L3384" s="801"/>
      <c r="M3384" s="388"/>
      <c r="N3384" s="217"/>
      <c r="O3384" s="295"/>
      <c r="P3384" s="295"/>
      <c r="Q3384" s="295"/>
      <c r="R3384" s="295"/>
      <c r="S3384" s="528"/>
      <c r="T3384" s="528"/>
      <c r="BC3384" s="698"/>
      <c r="BD3384" s="11"/>
    </row>
    <row r="3385" s="695" customFormat="1" customHeight="1" spans="1:56">
      <c r="A3385" s="513"/>
      <c r="B3385" s="773"/>
      <c r="C3385" s="799"/>
      <c r="D3385" s="409"/>
      <c r="E3385" s="399"/>
      <c r="F3385" s="1157"/>
      <c r="G3385" s="388"/>
      <c r="H3385" s="526"/>
      <c r="I3385" s="1216"/>
      <c r="J3385" s="388"/>
      <c r="K3385" s="1157"/>
      <c r="L3385" s="801"/>
      <c r="M3385" s="388"/>
      <c r="N3385" s="217"/>
      <c r="O3385" s="295"/>
      <c r="P3385" s="295"/>
      <c r="Q3385" s="295"/>
      <c r="R3385" s="295"/>
      <c r="S3385" s="528"/>
      <c r="T3385" s="528"/>
      <c r="BC3385" s="698"/>
      <c r="BD3385" s="11"/>
    </row>
    <row r="3386" s="695" customFormat="1" customHeight="1" spans="1:56">
      <c r="A3386" s="513"/>
      <c r="B3386" s="773"/>
      <c r="C3386" s="799"/>
      <c r="D3386" s="409"/>
      <c r="E3386" s="399"/>
      <c r="F3386" s="1157"/>
      <c r="G3386" s="388"/>
      <c r="H3386" s="526"/>
      <c r="I3386" s="1216"/>
      <c r="J3386" s="388"/>
      <c r="K3386" s="1157"/>
      <c r="L3386" s="801"/>
      <c r="M3386" s="388"/>
      <c r="N3386" s="217"/>
      <c r="O3386" s="295"/>
      <c r="P3386" s="295"/>
      <c r="Q3386" s="295"/>
      <c r="R3386" s="217"/>
      <c r="S3386" s="1205"/>
      <c r="T3386" s="528"/>
      <c r="BC3386" s="698"/>
      <c r="BD3386" s="11"/>
    </row>
    <row r="3387" s="695" customFormat="1" customHeight="1" spans="1:56">
      <c r="A3387" s="513"/>
      <c r="B3387" s="773"/>
      <c r="C3387" s="799"/>
      <c r="D3387" s="409"/>
      <c r="E3387" s="1238"/>
      <c r="F3387" s="1157"/>
      <c r="G3387" s="388"/>
      <c r="H3387" s="526"/>
      <c r="I3387" s="1216"/>
      <c r="J3387" s="388"/>
      <c r="K3387" s="1157"/>
      <c r="L3387" s="801"/>
      <c r="M3387" s="388"/>
      <c r="N3387" s="217"/>
      <c r="O3387" s="295"/>
      <c r="P3387" s="295"/>
      <c r="Q3387" s="295"/>
      <c r="R3387" s="295"/>
      <c r="S3387" s="1205"/>
      <c r="T3387" s="528"/>
      <c r="BC3387" s="698"/>
      <c r="BD3387" s="11"/>
    </row>
    <row r="3388" s="695" customFormat="1" customHeight="1" spans="1:56">
      <c r="A3388" s="513"/>
      <c r="B3388" s="773"/>
      <c r="C3388" s="799"/>
      <c r="D3388" s="409"/>
      <c r="E3388" s="1238"/>
      <c r="F3388" s="1157"/>
      <c r="G3388" s="388"/>
      <c r="H3388" s="526"/>
      <c r="I3388" s="1216"/>
      <c r="J3388" s="388"/>
      <c r="K3388" s="1157"/>
      <c r="L3388" s="801"/>
      <c r="M3388" s="388"/>
      <c r="N3388" s="217"/>
      <c r="O3388" s="295"/>
      <c r="P3388" s="295"/>
      <c r="Q3388" s="295"/>
      <c r="R3388" s="295"/>
      <c r="S3388" s="1205"/>
      <c r="T3388" s="528"/>
      <c r="BC3388" s="698"/>
      <c r="BD3388" s="11"/>
    </row>
    <row r="3389" s="695" customFormat="1" customHeight="1" spans="1:56">
      <c r="A3389" s="513"/>
      <c r="B3389" s="773"/>
      <c r="C3389" s="799"/>
      <c r="D3389" s="810"/>
      <c r="E3389" s="952"/>
      <c r="F3389" s="1157"/>
      <c r="G3389" s="388"/>
      <c r="H3389" s="526"/>
      <c r="I3389" s="1216"/>
      <c r="J3389" s="388"/>
      <c r="K3389" s="1157"/>
      <c r="L3389" s="801"/>
      <c r="M3389" s="388"/>
      <c r="N3389" s="217"/>
      <c r="O3389" s="295"/>
      <c r="P3389" s="295"/>
      <c r="Q3389" s="295"/>
      <c r="R3389" s="295"/>
      <c r="S3389" s="528"/>
      <c r="T3389" s="528"/>
      <c r="BC3389" s="698"/>
      <c r="BD3389" s="11"/>
    </row>
    <row r="3390" s="695" customFormat="1" customHeight="1" spans="1:56">
      <c r="A3390" s="513"/>
      <c r="B3390" s="773"/>
      <c r="C3390" s="799"/>
      <c r="D3390" s="810"/>
      <c r="E3390" s="952"/>
      <c r="F3390" s="1157"/>
      <c r="G3390" s="388"/>
      <c r="H3390" s="526"/>
      <c r="I3390" s="1216"/>
      <c r="J3390" s="388"/>
      <c r="K3390" s="1157"/>
      <c r="L3390" s="801"/>
      <c r="M3390" s="388"/>
      <c r="N3390" s="217"/>
      <c r="O3390" s="295"/>
      <c r="P3390" s="295"/>
      <c r="Q3390" s="295"/>
      <c r="R3390" s="295"/>
      <c r="S3390" s="528"/>
      <c r="T3390" s="528"/>
      <c r="BC3390" s="698"/>
      <c r="BD3390" s="11"/>
    </row>
    <row r="3391" s="695" customFormat="1" customHeight="1" spans="1:56">
      <c r="A3391" s="513"/>
      <c r="B3391" s="773"/>
      <c r="C3391" s="799"/>
      <c r="D3391" s="810"/>
      <c r="E3391" s="952"/>
      <c r="F3391" s="1157"/>
      <c r="G3391" s="388"/>
      <c r="H3391" s="526"/>
      <c r="I3391" s="1216"/>
      <c r="J3391" s="388"/>
      <c r="K3391" s="1157"/>
      <c r="L3391" s="801"/>
      <c r="M3391" s="388"/>
      <c r="N3391" s="217"/>
      <c r="O3391" s="295"/>
      <c r="P3391" s="295"/>
      <c r="Q3391" s="295"/>
      <c r="R3391" s="295"/>
      <c r="S3391" s="528"/>
      <c r="T3391" s="528"/>
      <c r="BC3391" s="698"/>
      <c r="BD3391" s="11"/>
    </row>
    <row r="3392" s="695" customFormat="1" customHeight="1" spans="1:56">
      <c r="A3392" s="513"/>
      <c r="B3392" s="773"/>
      <c r="C3392" s="799"/>
      <c r="D3392" s="409"/>
      <c r="E3392" s="399"/>
      <c r="F3392" s="1157"/>
      <c r="G3392" s="388"/>
      <c r="H3392" s="526"/>
      <c r="I3392" s="1216"/>
      <c r="J3392" s="388"/>
      <c r="K3392" s="1157"/>
      <c r="L3392" s="801"/>
      <c r="M3392" s="388"/>
      <c r="N3392" s="217"/>
      <c r="O3392" s="295"/>
      <c r="P3392" s="295"/>
      <c r="Q3392" s="295"/>
      <c r="R3392" s="217"/>
      <c r="S3392" s="1205"/>
      <c r="T3392" s="528"/>
      <c r="BC3392" s="698"/>
      <c r="BD3392" s="11"/>
    </row>
    <row r="3393" s="695" customFormat="1" customHeight="1" spans="1:59">
      <c r="A3393" s="513"/>
      <c r="B3393" s="773"/>
      <c r="C3393" s="799"/>
      <c r="D3393" s="409"/>
      <c r="E3393" s="399"/>
      <c r="F3393" s="1157"/>
      <c r="G3393" s="388"/>
      <c r="H3393" s="526"/>
      <c r="I3393" s="1216"/>
      <c r="J3393" s="388"/>
      <c r="K3393" s="1157"/>
      <c r="L3393" s="801"/>
      <c r="M3393" s="388"/>
      <c r="N3393" s="217"/>
      <c r="O3393" s="295"/>
      <c r="P3393" s="295"/>
      <c r="Q3393" s="295"/>
      <c r="R3393" s="295"/>
      <c r="S3393" s="1205"/>
      <c r="T3393" s="528"/>
      <c r="BC3393" s="698"/>
      <c r="BD3393" s="11"/>
    </row>
    <row r="3394" s="695" customFormat="1" customHeight="1" spans="1:59">
      <c r="A3394" s="513"/>
      <c r="B3394" s="773"/>
      <c r="C3394" s="799"/>
      <c r="D3394" s="409"/>
      <c r="E3394" s="399"/>
      <c r="F3394" s="1157"/>
      <c r="G3394" s="388"/>
      <c r="H3394" s="526"/>
      <c r="I3394" s="1216"/>
      <c r="J3394" s="388"/>
      <c r="K3394" s="1157"/>
      <c r="L3394" s="801"/>
      <c r="M3394" s="388"/>
      <c r="N3394" s="217"/>
      <c r="O3394" s="295"/>
      <c r="P3394" s="295"/>
      <c r="Q3394" s="295"/>
      <c r="R3394" s="295"/>
      <c r="S3394" s="528"/>
      <c r="T3394" s="528"/>
      <c r="BC3394" s="698"/>
      <c r="BD3394" s="11"/>
    </row>
    <row r="3395" s="695" customFormat="1" customHeight="1" spans="1:59">
      <c r="A3395" s="513"/>
      <c r="B3395" s="773"/>
      <c r="C3395" s="799"/>
      <c r="D3395" s="409"/>
      <c r="E3395" s="399"/>
      <c r="F3395" s="1157"/>
      <c r="G3395" s="388"/>
      <c r="H3395" s="526"/>
      <c r="I3395" s="1216"/>
      <c r="J3395" s="388"/>
      <c r="K3395" s="1157"/>
      <c r="L3395" s="801"/>
      <c r="M3395" s="388"/>
      <c r="N3395" s="217"/>
      <c r="O3395" s="295"/>
      <c r="P3395" s="295"/>
      <c r="Q3395" s="295"/>
      <c r="R3395" s="295"/>
      <c r="S3395" s="528"/>
      <c r="T3395" s="528"/>
      <c r="BC3395" s="698"/>
      <c r="BD3395" s="11"/>
    </row>
    <row r="3396" s="695" customFormat="1" customHeight="1" spans="1:59">
      <c r="A3396" s="513"/>
      <c r="B3396" s="773"/>
      <c r="C3396" s="799"/>
      <c r="D3396" s="409"/>
      <c r="E3396" s="399"/>
      <c r="F3396" s="1157"/>
      <c r="G3396" s="388"/>
      <c r="H3396" s="526"/>
      <c r="I3396" s="1216"/>
      <c r="J3396" s="388"/>
      <c r="K3396" s="1157"/>
      <c r="L3396" s="801"/>
      <c r="M3396" s="388"/>
      <c r="N3396" s="217"/>
      <c r="O3396" s="295"/>
      <c r="P3396" s="295"/>
      <c r="Q3396" s="295"/>
      <c r="R3396" s="295"/>
      <c r="S3396" s="528"/>
      <c r="T3396" s="528"/>
      <c r="BC3396" s="698"/>
      <c r="BD3396" s="11"/>
    </row>
    <row r="3397" s="695" customFormat="1" customHeight="1" spans="1:59">
      <c r="A3397" s="513"/>
      <c r="B3397" s="773"/>
      <c r="C3397" s="799"/>
      <c r="D3397" s="409"/>
      <c r="E3397" s="399"/>
      <c r="F3397" s="1157"/>
      <c r="G3397" s="388"/>
      <c r="H3397" s="526"/>
      <c r="I3397" s="1216"/>
      <c r="J3397" s="388"/>
      <c r="K3397" s="1157"/>
      <c r="L3397" s="801"/>
      <c r="M3397" s="388"/>
      <c r="N3397" s="217"/>
      <c r="O3397" s="295"/>
      <c r="P3397" s="295"/>
      <c r="Q3397" s="295"/>
      <c r="R3397" s="295"/>
      <c r="S3397" s="528"/>
      <c r="T3397" s="528"/>
      <c r="BC3397" s="698"/>
      <c r="BD3397" s="11"/>
    </row>
    <row r="3398" s="695" customFormat="1" customHeight="1" spans="1:59">
      <c r="A3398" s="513"/>
      <c r="B3398" s="773"/>
      <c r="C3398" s="799"/>
      <c r="D3398" s="409"/>
      <c r="E3398" s="399"/>
      <c r="F3398" s="1157"/>
      <c r="G3398" s="388"/>
      <c r="H3398" s="526"/>
      <c r="I3398" s="1216"/>
      <c r="J3398" s="388"/>
      <c r="K3398" s="1157"/>
      <c r="L3398" s="801"/>
      <c r="M3398" s="388"/>
      <c r="N3398" s="217"/>
      <c r="O3398" s="295"/>
      <c r="P3398" s="295"/>
      <c r="Q3398" s="295"/>
      <c r="R3398" s="217"/>
      <c r="S3398" s="1205"/>
      <c r="T3398" s="528"/>
      <c r="BC3398" s="698"/>
      <c r="BD3398" s="11"/>
    </row>
    <row r="3399" s="695" customFormat="1" customHeight="1" spans="1:59">
      <c r="A3399" s="513"/>
      <c r="B3399" s="773"/>
      <c r="C3399" s="799"/>
      <c r="D3399" s="409"/>
      <c r="E3399" s="952"/>
      <c r="F3399" s="1157"/>
      <c r="G3399" s="388"/>
      <c r="H3399" s="526"/>
      <c r="I3399" s="1216"/>
      <c r="J3399" s="388"/>
      <c r="K3399" s="660"/>
      <c r="L3399" s="388"/>
      <c r="M3399" s="388"/>
      <c r="N3399" s="217"/>
      <c r="O3399" s="215"/>
      <c r="P3399" s="388"/>
      <c r="Q3399" s="388"/>
      <c r="R3399" s="295"/>
      <c r="S3399" s="1205"/>
      <c r="T3399" s="684"/>
      <c r="BC3399" s="698"/>
      <c r="BD3399" s="11"/>
      <c r="BE3399" s="10"/>
      <c r="BF3399" s="10"/>
      <c r="BG3399" s="10"/>
    </row>
    <row r="3400" customHeight="1" spans="1:59">
      <c r="A3400" s="1201">
        <v>46356</v>
      </c>
      <c r="B3400" s="1167" t="s">
        <v>659</v>
      </c>
      <c r="C3400" s="1168"/>
      <c r="D3400" s="1169"/>
      <c r="E3400" s="626"/>
      <c r="F3400" s="1170">
        <f>SUBTOTAL(9,F3106:F3399)</f>
        <v>0</v>
      </c>
      <c r="G3400" s="1144"/>
      <c r="H3400" s="1144">
        <f>SUBTOTAL(9,H3106:H3399)</f>
        <v>0</v>
      </c>
      <c r="I3400" s="1171"/>
      <c r="J3400" s="1144">
        <f t="shared" ref="J3400:P3400" si="63">SUBTOTAL(9,J3106:J3399)</f>
        <v>0</v>
      </c>
      <c r="K3400" s="1172">
        <f t="shared" si="63"/>
        <v>0</v>
      </c>
      <c r="L3400" s="1144">
        <f t="shared" si="63"/>
        <v>0</v>
      </c>
      <c r="M3400" s="1144">
        <f t="shared" si="63"/>
        <v>0</v>
      </c>
      <c r="N3400" s="1144">
        <f t="shared" si="63"/>
        <v>0</v>
      </c>
      <c r="O3400" s="1144">
        <f t="shared" si="63"/>
        <v>0</v>
      </c>
      <c r="P3400" s="1144">
        <f t="shared" si="63"/>
        <v>0</v>
      </c>
      <c r="Q3400" s="1144"/>
      <c r="R3400" s="1144">
        <f>SUBTOTAL(9,R3106:R3399)</f>
        <v>0</v>
      </c>
      <c r="S3400" s="1210"/>
      <c r="T3400" s="1197">
        <f>ROUND(J3400-L3400-R3400,2)</f>
        <v>0</v>
      </c>
      <c r="BE3400" s="1124"/>
      <c r="BF3400" s="1124"/>
      <c r="BG3400" s="1124"/>
    </row>
    <row r="3401" s="1124" customFormat="1" customHeight="1" spans="1:59">
      <c r="A3401" s="529"/>
      <c r="B3401" s="213"/>
      <c r="C3401" s="1198"/>
      <c r="D3401" s="409"/>
      <c r="E3401" s="952"/>
      <c r="F3401" s="1157"/>
      <c r="G3401" s="388"/>
      <c r="H3401" s="388"/>
      <c r="I3401" s="991"/>
      <c r="J3401" s="388"/>
      <c r="K3401" s="867"/>
      <c r="L3401" s="801"/>
      <c r="M3401" s="217"/>
      <c r="N3401" s="217"/>
      <c r="O3401" s="217"/>
      <c r="P3401" s="217"/>
      <c r="Q3401" s="217"/>
      <c r="R3401" s="217"/>
      <c r="S3401" s="688"/>
      <c r="T3401" s="868"/>
      <c r="U3401" s="763"/>
      <c r="V3401" s="763"/>
      <c r="W3401" s="763"/>
      <c r="X3401" s="763"/>
      <c r="Y3401" s="763"/>
      <c r="Z3401" s="763"/>
      <c r="AA3401" s="763"/>
      <c r="AB3401" s="763"/>
      <c r="AC3401" s="763"/>
      <c r="AD3401" s="763"/>
      <c r="AE3401" s="763"/>
      <c r="AF3401" s="763"/>
      <c r="AG3401" s="763"/>
      <c r="AH3401" s="763"/>
      <c r="AI3401" s="763"/>
      <c r="AJ3401" s="763"/>
      <c r="BC3401" s="698"/>
      <c r="BD3401" s="11"/>
    </row>
    <row r="3402" s="1124" customFormat="1" customHeight="1" spans="1:59">
      <c r="A3402" s="529"/>
      <c r="B3402" s="213"/>
      <c r="C3402" s="1198"/>
      <c r="D3402" s="409"/>
      <c r="E3402" s="952"/>
      <c r="F3402" s="1157"/>
      <c r="G3402" s="388"/>
      <c r="H3402" s="526"/>
      <c r="I3402" s="1216"/>
      <c r="J3402" s="388"/>
      <c r="K3402" s="867"/>
      <c r="L3402" s="801"/>
      <c r="M3402" s="217"/>
      <c r="N3402" s="217"/>
      <c r="O3402" s="217"/>
      <c r="P3402" s="217"/>
      <c r="Q3402" s="217"/>
      <c r="R3402" s="217"/>
      <c r="S3402" s="688"/>
      <c r="T3402" s="868"/>
      <c r="U3402" s="763"/>
      <c r="V3402" s="763"/>
      <c r="W3402" s="763"/>
      <c r="X3402" s="763"/>
      <c r="Y3402" s="763"/>
      <c r="Z3402" s="763"/>
      <c r="AA3402" s="763"/>
      <c r="AB3402" s="763"/>
      <c r="AC3402" s="763"/>
      <c r="AD3402" s="763"/>
      <c r="AE3402" s="763"/>
      <c r="AF3402" s="763"/>
      <c r="AG3402" s="763"/>
      <c r="AH3402" s="763"/>
      <c r="AI3402" s="763"/>
      <c r="AJ3402" s="763"/>
      <c r="BC3402" s="698"/>
      <c r="BD3402" s="11"/>
    </row>
    <row r="3403" s="1124" customFormat="1" customHeight="1" spans="1:59">
      <c r="A3403" s="529"/>
      <c r="B3403" s="213"/>
      <c r="C3403" s="1198"/>
      <c r="D3403" s="409"/>
      <c r="E3403" s="952"/>
      <c r="F3403" s="1157"/>
      <c r="G3403" s="388"/>
      <c r="H3403" s="526"/>
      <c r="I3403" s="1216"/>
      <c r="J3403" s="388"/>
      <c r="K3403" s="867"/>
      <c r="L3403" s="801"/>
      <c r="M3403" s="802"/>
      <c r="N3403" s="217"/>
      <c r="O3403" s="217"/>
      <c r="P3403" s="217"/>
      <c r="Q3403" s="217"/>
      <c r="R3403" s="217"/>
      <c r="S3403" s="688"/>
      <c r="T3403" s="531"/>
      <c r="U3403" s="763"/>
      <c r="V3403" s="763"/>
      <c r="W3403" s="763"/>
      <c r="X3403" s="763"/>
      <c r="Y3403" s="763"/>
      <c r="Z3403" s="763"/>
      <c r="AA3403" s="763"/>
      <c r="AB3403" s="763"/>
      <c r="AC3403" s="763"/>
      <c r="AD3403" s="763"/>
      <c r="AE3403" s="763"/>
      <c r="AF3403" s="763"/>
      <c r="AG3403" s="763"/>
      <c r="AH3403" s="763"/>
      <c r="AI3403" s="763"/>
      <c r="AJ3403" s="763"/>
      <c r="BC3403" s="698"/>
      <c r="BD3403" s="11"/>
    </row>
    <row r="3404" s="1124" customFormat="1" customHeight="1" spans="1:59">
      <c r="A3404" s="529"/>
      <c r="B3404" s="213"/>
      <c r="C3404" s="1198"/>
      <c r="D3404" s="409"/>
      <c r="E3404" s="952"/>
      <c r="F3404" s="1157"/>
      <c r="G3404" s="388"/>
      <c r="H3404" s="526"/>
      <c r="I3404" s="1216"/>
      <c r="J3404" s="388"/>
      <c r="K3404" s="867"/>
      <c r="L3404" s="801"/>
      <c r="M3404" s="217"/>
      <c r="N3404" s="217"/>
      <c r="O3404" s="217"/>
      <c r="P3404" s="217"/>
      <c r="Q3404" s="217"/>
      <c r="R3404" s="217"/>
      <c r="S3404" s="688"/>
      <c r="T3404" s="531"/>
      <c r="U3404" s="763"/>
      <c r="V3404" s="763"/>
      <c r="W3404" s="763"/>
      <c r="X3404" s="763"/>
      <c r="Y3404" s="763"/>
      <c r="Z3404" s="763"/>
      <c r="AA3404" s="763"/>
      <c r="AB3404" s="763"/>
      <c r="AC3404" s="763"/>
      <c r="AD3404" s="763"/>
      <c r="AE3404" s="763"/>
      <c r="AF3404" s="763"/>
      <c r="AG3404" s="763"/>
      <c r="AH3404" s="763"/>
      <c r="AI3404" s="763"/>
      <c r="AJ3404" s="763"/>
      <c r="BC3404" s="698"/>
      <c r="BD3404" s="11"/>
    </row>
    <row r="3405" s="1124" customFormat="1" customHeight="1" spans="1:59">
      <c r="A3405" s="529"/>
      <c r="B3405" s="213"/>
      <c r="C3405" s="1198"/>
      <c r="D3405" s="409"/>
      <c r="E3405" s="952"/>
      <c r="F3405" s="1157"/>
      <c r="G3405" s="388"/>
      <c r="H3405" s="526"/>
      <c r="I3405" s="1216"/>
      <c r="J3405" s="388"/>
      <c r="K3405" s="867"/>
      <c r="L3405" s="801"/>
      <c r="M3405" s="217"/>
      <c r="N3405" s="217"/>
      <c r="O3405" s="217"/>
      <c r="P3405" s="217"/>
      <c r="Q3405" s="217"/>
      <c r="R3405" s="217"/>
      <c r="S3405" s="688"/>
      <c r="T3405" s="531"/>
      <c r="U3405" s="763"/>
      <c r="V3405" s="763"/>
      <c r="W3405" s="763"/>
      <c r="X3405" s="763"/>
      <c r="Y3405" s="763"/>
      <c r="Z3405" s="763"/>
      <c r="AA3405" s="763"/>
      <c r="AB3405" s="763"/>
      <c r="AC3405" s="763"/>
      <c r="AD3405" s="763"/>
      <c r="AE3405" s="763"/>
      <c r="AF3405" s="763"/>
      <c r="AG3405" s="763"/>
      <c r="AH3405" s="763"/>
      <c r="AI3405" s="763"/>
      <c r="AJ3405" s="763"/>
      <c r="BC3405" s="698"/>
      <c r="BD3405" s="11"/>
    </row>
    <row r="3406" s="1124" customFormat="1" customHeight="1" spans="1:59">
      <c r="A3406" s="529"/>
      <c r="B3406" s="213"/>
      <c r="C3406" s="1198"/>
      <c r="D3406" s="409"/>
      <c r="E3406" s="952"/>
      <c r="F3406" s="1157"/>
      <c r="G3406" s="388"/>
      <c r="H3406" s="526"/>
      <c r="I3406" s="1216"/>
      <c r="J3406" s="388"/>
      <c r="K3406" s="867"/>
      <c r="L3406" s="801"/>
      <c r="M3406" s="217"/>
      <c r="N3406" s="217"/>
      <c r="O3406" s="217"/>
      <c r="P3406" s="217"/>
      <c r="Q3406" s="217"/>
      <c r="R3406" s="217"/>
      <c r="S3406" s="688"/>
      <c r="T3406" s="531"/>
      <c r="U3406" s="763"/>
      <c r="V3406" s="763"/>
      <c r="W3406" s="763"/>
      <c r="X3406" s="763"/>
      <c r="Y3406" s="763"/>
      <c r="Z3406" s="763"/>
      <c r="AA3406" s="763"/>
      <c r="AB3406" s="763"/>
      <c r="AC3406" s="763"/>
      <c r="AD3406" s="763"/>
      <c r="AE3406" s="763"/>
      <c r="AF3406" s="763"/>
      <c r="AG3406" s="763"/>
      <c r="AH3406" s="763"/>
      <c r="AI3406" s="763"/>
      <c r="AJ3406" s="763"/>
      <c r="BC3406" s="698"/>
      <c r="BD3406" s="11"/>
    </row>
    <row r="3407" s="1124" customFormat="1" customHeight="1" spans="1:59">
      <c r="A3407" s="529"/>
      <c r="B3407" s="213"/>
      <c r="C3407" s="1198"/>
      <c r="D3407" s="409"/>
      <c r="E3407" s="952"/>
      <c r="F3407" s="1157"/>
      <c r="G3407" s="388"/>
      <c r="H3407" s="526"/>
      <c r="I3407" s="1216"/>
      <c r="J3407" s="388"/>
      <c r="K3407" s="867"/>
      <c r="L3407" s="801"/>
      <c r="M3407" s="217"/>
      <c r="N3407" s="217"/>
      <c r="O3407" s="217"/>
      <c r="P3407" s="217"/>
      <c r="Q3407" s="217"/>
      <c r="R3407" s="217"/>
      <c r="S3407" s="688"/>
      <c r="T3407" s="531"/>
      <c r="U3407" s="763"/>
      <c r="V3407" s="763"/>
      <c r="W3407" s="763"/>
      <c r="X3407" s="763"/>
      <c r="Y3407" s="763"/>
      <c r="Z3407" s="763"/>
      <c r="AA3407" s="763"/>
      <c r="AB3407" s="763"/>
      <c r="AC3407" s="763"/>
      <c r="AD3407" s="763"/>
      <c r="AE3407" s="763"/>
      <c r="AF3407" s="763"/>
      <c r="AG3407" s="763"/>
      <c r="AH3407" s="763"/>
      <c r="AI3407" s="763"/>
      <c r="AJ3407" s="763"/>
      <c r="BC3407" s="698"/>
      <c r="BD3407" s="11"/>
    </row>
    <row r="3408" s="1124" customFormat="1" customHeight="1" spans="1:59">
      <c r="A3408" s="529"/>
      <c r="B3408" s="213"/>
      <c r="C3408" s="1198"/>
      <c r="D3408" s="409"/>
      <c r="E3408" s="952"/>
      <c r="F3408" s="1157"/>
      <c r="G3408" s="388"/>
      <c r="H3408" s="526"/>
      <c r="I3408" s="1216"/>
      <c r="J3408" s="388"/>
      <c r="K3408" s="867"/>
      <c r="L3408" s="801"/>
      <c r="M3408" s="217"/>
      <c r="N3408" s="217"/>
      <c r="O3408" s="217"/>
      <c r="P3408" s="217"/>
      <c r="Q3408" s="217"/>
      <c r="R3408" s="217"/>
      <c r="S3408" s="688"/>
      <c r="T3408" s="531"/>
      <c r="U3408" s="763"/>
      <c r="V3408" s="763"/>
      <c r="W3408" s="763"/>
      <c r="X3408" s="763"/>
      <c r="Y3408" s="763"/>
      <c r="Z3408" s="763"/>
      <c r="AA3408" s="763"/>
      <c r="AB3408" s="763"/>
      <c r="AC3408" s="763"/>
      <c r="AD3408" s="763"/>
      <c r="AE3408" s="763"/>
      <c r="AF3408" s="763"/>
      <c r="AG3408" s="763"/>
      <c r="AH3408" s="763"/>
      <c r="AI3408" s="763"/>
      <c r="AJ3408" s="763"/>
      <c r="BC3408" s="698"/>
      <c r="BD3408" s="11"/>
    </row>
    <row r="3409" s="1124" customFormat="1" customHeight="1" spans="1:56">
      <c r="A3409" s="529"/>
      <c r="B3409" s="213"/>
      <c r="C3409" s="1198"/>
      <c r="D3409" s="409"/>
      <c r="E3409" s="952"/>
      <c r="F3409" s="1157"/>
      <c r="G3409" s="388"/>
      <c r="H3409" s="526"/>
      <c r="I3409" s="1216"/>
      <c r="J3409" s="388"/>
      <c r="K3409" s="867"/>
      <c r="L3409" s="801"/>
      <c r="M3409" s="217"/>
      <c r="N3409" s="217"/>
      <c r="O3409" s="217"/>
      <c r="P3409" s="217"/>
      <c r="Q3409" s="217"/>
      <c r="R3409" s="217"/>
      <c r="S3409" s="688"/>
      <c r="T3409" s="531"/>
      <c r="U3409" s="763"/>
      <c r="V3409" s="763"/>
      <c r="W3409" s="763"/>
      <c r="X3409" s="763"/>
      <c r="Y3409" s="763"/>
      <c r="Z3409" s="763"/>
      <c r="AA3409" s="763"/>
      <c r="AB3409" s="763"/>
      <c r="AC3409" s="763"/>
      <c r="AD3409" s="763"/>
      <c r="AE3409" s="763"/>
      <c r="AF3409" s="763"/>
      <c r="AG3409" s="763"/>
      <c r="AH3409" s="763"/>
      <c r="AI3409" s="763"/>
      <c r="AJ3409" s="763"/>
      <c r="BC3409" s="698"/>
      <c r="BD3409" s="11"/>
    </row>
    <row r="3410" s="1124" customFormat="1" customHeight="1" spans="1:56">
      <c r="A3410" s="529"/>
      <c r="B3410" s="213"/>
      <c r="C3410" s="1198"/>
      <c r="D3410" s="409"/>
      <c r="E3410" s="952"/>
      <c r="F3410" s="1157"/>
      <c r="G3410" s="388"/>
      <c r="H3410" s="526"/>
      <c r="I3410" s="1216"/>
      <c r="J3410" s="388"/>
      <c r="K3410" s="867"/>
      <c r="L3410" s="801"/>
      <c r="M3410" s="217"/>
      <c r="N3410" s="217"/>
      <c r="O3410" s="217"/>
      <c r="P3410" s="217"/>
      <c r="Q3410" s="217"/>
      <c r="R3410" s="217"/>
      <c r="S3410" s="688"/>
      <c r="T3410" s="531"/>
      <c r="U3410" s="763"/>
      <c r="V3410" s="763"/>
      <c r="W3410" s="763"/>
      <c r="X3410" s="763"/>
      <c r="Y3410" s="763"/>
      <c r="Z3410" s="763"/>
      <c r="AA3410" s="763"/>
      <c r="AB3410" s="763"/>
      <c r="AC3410" s="763"/>
      <c r="AD3410" s="763"/>
      <c r="AE3410" s="763"/>
      <c r="AF3410" s="763"/>
      <c r="AG3410" s="763"/>
      <c r="AH3410" s="763"/>
      <c r="AI3410" s="763"/>
      <c r="AJ3410" s="763"/>
      <c r="BC3410" s="698"/>
      <c r="BD3410" s="11"/>
    </row>
    <row r="3411" s="1124" customFormat="1" customHeight="1" spans="1:56">
      <c r="A3411" s="529"/>
      <c r="B3411" s="213"/>
      <c r="C3411" s="1198"/>
      <c r="D3411" s="409"/>
      <c r="E3411" s="952"/>
      <c r="F3411" s="1157"/>
      <c r="G3411" s="388"/>
      <c r="H3411" s="526"/>
      <c r="I3411" s="1216"/>
      <c r="J3411" s="388"/>
      <c r="K3411" s="867"/>
      <c r="L3411" s="801"/>
      <c r="M3411" s="217"/>
      <c r="N3411" s="217"/>
      <c r="O3411" s="217"/>
      <c r="P3411" s="217"/>
      <c r="Q3411" s="217"/>
      <c r="R3411" s="217"/>
      <c r="S3411" s="688"/>
      <c r="T3411" s="877"/>
      <c r="U3411" s="763"/>
      <c r="V3411" s="763"/>
      <c r="W3411" s="763"/>
      <c r="X3411" s="763"/>
      <c r="Y3411" s="763"/>
      <c r="Z3411" s="763"/>
      <c r="AA3411" s="763"/>
      <c r="AB3411" s="763"/>
      <c r="AC3411" s="763"/>
      <c r="AD3411" s="763"/>
      <c r="AE3411" s="763"/>
      <c r="AF3411" s="763"/>
      <c r="AG3411" s="763"/>
      <c r="AH3411" s="763"/>
      <c r="AI3411" s="763"/>
      <c r="AJ3411" s="763"/>
      <c r="BC3411" s="698"/>
      <c r="BD3411" s="11"/>
    </row>
    <row r="3412" s="1124" customFormat="1" customHeight="1" spans="1:56">
      <c r="A3412" s="529"/>
      <c r="B3412" s="213"/>
      <c r="C3412" s="1198"/>
      <c r="D3412" s="409"/>
      <c r="E3412" s="952"/>
      <c r="F3412" s="1157"/>
      <c r="G3412" s="388"/>
      <c r="H3412" s="526"/>
      <c r="I3412" s="1216"/>
      <c r="J3412" s="388"/>
      <c r="K3412" s="867"/>
      <c r="L3412" s="801"/>
      <c r="M3412" s="217"/>
      <c r="N3412" s="217"/>
      <c r="O3412" s="217"/>
      <c r="P3412" s="217"/>
      <c r="Q3412" s="217"/>
      <c r="R3412" s="217"/>
      <c r="S3412" s="688"/>
      <c r="T3412" s="877"/>
      <c r="U3412" s="763"/>
      <c r="V3412" s="763"/>
      <c r="W3412" s="763"/>
      <c r="X3412" s="763"/>
      <c r="Y3412" s="763"/>
      <c r="Z3412" s="763"/>
      <c r="AA3412" s="763"/>
      <c r="AB3412" s="763"/>
      <c r="AC3412" s="763"/>
      <c r="AD3412" s="763"/>
      <c r="AE3412" s="763"/>
      <c r="AF3412" s="763"/>
      <c r="AG3412" s="763"/>
      <c r="AH3412" s="763"/>
      <c r="AI3412" s="763"/>
      <c r="AJ3412" s="763"/>
      <c r="BC3412" s="698"/>
      <c r="BD3412" s="11"/>
    </row>
    <row r="3413" s="1124" customFormat="1" customHeight="1" spans="1:56">
      <c r="A3413" s="529"/>
      <c r="B3413" s="213"/>
      <c r="C3413" s="1198"/>
      <c r="D3413" s="409"/>
      <c r="E3413" s="952"/>
      <c r="F3413" s="1157"/>
      <c r="G3413" s="388"/>
      <c r="H3413" s="526"/>
      <c r="I3413" s="1216"/>
      <c r="J3413" s="388"/>
      <c r="K3413" s="867"/>
      <c r="L3413" s="801"/>
      <c r="M3413" s="217"/>
      <c r="N3413" s="217"/>
      <c r="O3413" s="217"/>
      <c r="P3413" s="217"/>
      <c r="Q3413" s="217"/>
      <c r="R3413" s="217"/>
      <c r="S3413" s="688"/>
      <c r="T3413" s="531"/>
      <c r="U3413" s="763"/>
      <c r="V3413" s="763"/>
      <c r="W3413" s="763"/>
      <c r="X3413" s="763"/>
      <c r="Y3413" s="763"/>
      <c r="Z3413" s="763"/>
      <c r="AA3413" s="763"/>
      <c r="AB3413" s="763"/>
      <c r="AC3413" s="763"/>
      <c r="AD3413" s="763"/>
      <c r="AE3413" s="763"/>
      <c r="AF3413" s="763"/>
      <c r="AG3413" s="763"/>
      <c r="AH3413" s="763"/>
      <c r="AI3413" s="763"/>
      <c r="AJ3413" s="763"/>
      <c r="BC3413" s="698"/>
      <c r="BD3413" s="11"/>
    </row>
    <row r="3414" s="1124" customFormat="1" customHeight="1" spans="1:56">
      <c r="A3414" s="529"/>
      <c r="B3414" s="213"/>
      <c r="C3414" s="1198"/>
      <c r="D3414" s="409"/>
      <c r="E3414" s="952"/>
      <c r="F3414" s="1157"/>
      <c r="G3414" s="388"/>
      <c r="H3414" s="526"/>
      <c r="I3414" s="1216"/>
      <c r="J3414" s="388"/>
      <c r="K3414" s="867"/>
      <c r="L3414" s="801"/>
      <c r="M3414" s="217"/>
      <c r="N3414" s="217"/>
      <c r="O3414" s="217"/>
      <c r="P3414" s="217"/>
      <c r="Q3414" s="217"/>
      <c r="R3414" s="217"/>
      <c r="S3414" s="688"/>
      <c r="T3414" s="531"/>
      <c r="U3414" s="763"/>
      <c r="V3414" s="763"/>
      <c r="W3414" s="763"/>
      <c r="X3414" s="763"/>
      <c r="Y3414" s="763"/>
      <c r="Z3414" s="763"/>
      <c r="AA3414" s="763"/>
      <c r="AB3414" s="763"/>
      <c r="AC3414" s="763"/>
      <c r="AD3414" s="763"/>
      <c r="AE3414" s="763"/>
      <c r="AF3414" s="763"/>
      <c r="AG3414" s="763"/>
      <c r="AH3414" s="763"/>
      <c r="AI3414" s="763"/>
      <c r="AJ3414" s="763"/>
      <c r="BC3414" s="698"/>
      <c r="BD3414" s="11"/>
    </row>
    <row r="3415" s="1124" customFormat="1" customHeight="1" spans="1:56">
      <c r="A3415" s="529"/>
      <c r="B3415" s="213"/>
      <c r="C3415" s="1198"/>
      <c r="D3415" s="409"/>
      <c r="E3415" s="952"/>
      <c r="F3415" s="1157"/>
      <c r="G3415" s="388"/>
      <c r="H3415" s="526"/>
      <c r="I3415" s="1216"/>
      <c r="J3415" s="388"/>
      <c r="K3415" s="867"/>
      <c r="L3415" s="801"/>
      <c r="M3415" s="217"/>
      <c r="N3415" s="217"/>
      <c r="O3415" s="217"/>
      <c r="P3415" s="217"/>
      <c r="Q3415" s="217"/>
      <c r="R3415" s="217"/>
      <c r="S3415" s="688"/>
      <c r="T3415" s="531"/>
      <c r="U3415" s="763"/>
      <c r="V3415" s="763"/>
      <c r="W3415" s="763"/>
      <c r="X3415" s="763"/>
      <c r="Y3415" s="763"/>
      <c r="Z3415" s="763"/>
      <c r="AA3415" s="763"/>
      <c r="AB3415" s="763"/>
      <c r="AC3415" s="763"/>
      <c r="AD3415" s="763"/>
      <c r="AE3415" s="763"/>
      <c r="AF3415" s="763"/>
      <c r="AG3415" s="763"/>
      <c r="AH3415" s="763"/>
      <c r="AI3415" s="763"/>
      <c r="AJ3415" s="763"/>
      <c r="BC3415" s="698"/>
      <c r="BD3415" s="11"/>
    </row>
    <row r="3416" s="1124" customFormat="1" customHeight="1" spans="1:56">
      <c r="A3416" s="529"/>
      <c r="B3416" s="213"/>
      <c r="C3416" s="1198"/>
      <c r="D3416" s="409"/>
      <c r="E3416" s="952"/>
      <c r="F3416" s="1157"/>
      <c r="G3416" s="388"/>
      <c r="H3416" s="526"/>
      <c r="I3416" s="1216"/>
      <c r="J3416" s="388"/>
      <c r="K3416" s="867"/>
      <c r="L3416" s="801"/>
      <c r="M3416" s="217"/>
      <c r="N3416" s="217"/>
      <c r="O3416" s="217"/>
      <c r="P3416" s="217"/>
      <c r="Q3416" s="217"/>
      <c r="R3416" s="217"/>
      <c r="S3416" s="688"/>
      <c r="T3416" s="531"/>
      <c r="U3416" s="763"/>
      <c r="V3416" s="763"/>
      <c r="W3416" s="763"/>
      <c r="X3416" s="763"/>
      <c r="Y3416" s="763"/>
      <c r="Z3416" s="763"/>
      <c r="AA3416" s="763"/>
      <c r="AB3416" s="763"/>
      <c r="AC3416" s="763"/>
      <c r="AD3416" s="763"/>
      <c r="AE3416" s="763"/>
      <c r="AF3416" s="763"/>
      <c r="AG3416" s="763"/>
      <c r="AH3416" s="763"/>
      <c r="AI3416" s="763"/>
      <c r="AJ3416" s="763"/>
      <c r="BC3416" s="698"/>
      <c r="BD3416" s="11"/>
    </row>
    <row r="3417" s="1124" customFormat="1" customHeight="1" spans="1:56">
      <c r="A3417" s="529"/>
      <c r="B3417" s="213"/>
      <c r="C3417" s="1198"/>
      <c r="D3417" s="409"/>
      <c r="E3417" s="952"/>
      <c r="F3417" s="1157"/>
      <c r="G3417" s="388"/>
      <c r="H3417" s="526"/>
      <c r="I3417" s="1216"/>
      <c r="J3417" s="388"/>
      <c r="K3417" s="867"/>
      <c r="L3417" s="801"/>
      <c r="M3417" s="217"/>
      <c r="N3417" s="217"/>
      <c r="O3417" s="217"/>
      <c r="P3417" s="217"/>
      <c r="Q3417" s="217"/>
      <c r="R3417" s="217"/>
      <c r="S3417" s="688"/>
      <c r="T3417" s="514"/>
      <c r="U3417" s="763"/>
      <c r="V3417" s="763"/>
      <c r="W3417" s="763"/>
      <c r="X3417" s="763"/>
      <c r="Y3417" s="763"/>
      <c r="Z3417" s="763"/>
      <c r="AA3417" s="763"/>
      <c r="AB3417" s="763"/>
      <c r="AC3417" s="763"/>
      <c r="AD3417" s="763"/>
      <c r="AE3417" s="763"/>
      <c r="AF3417" s="763"/>
      <c r="AG3417" s="763"/>
      <c r="AH3417" s="763"/>
      <c r="AI3417" s="763"/>
      <c r="AJ3417" s="763"/>
      <c r="BC3417" s="698"/>
      <c r="BD3417" s="11"/>
    </row>
    <row r="3418" s="1124" customFormat="1" customHeight="1" spans="1:56">
      <c r="A3418" s="529"/>
      <c r="B3418" s="213"/>
      <c r="C3418" s="1198"/>
      <c r="D3418" s="409"/>
      <c r="E3418" s="952"/>
      <c r="F3418" s="1157"/>
      <c r="G3418" s="388"/>
      <c r="H3418" s="526"/>
      <c r="I3418" s="1216"/>
      <c r="J3418" s="388"/>
      <c r="K3418" s="867"/>
      <c r="L3418" s="801"/>
      <c r="M3418" s="217"/>
      <c r="N3418" s="217"/>
      <c r="O3418" s="217"/>
      <c r="P3418" s="217"/>
      <c r="Q3418" s="217"/>
      <c r="R3418" s="217"/>
      <c r="S3418" s="688"/>
      <c r="T3418" s="514"/>
      <c r="U3418" s="763"/>
      <c r="V3418" s="763"/>
      <c r="W3418" s="763"/>
      <c r="X3418" s="763"/>
      <c r="Y3418" s="763"/>
      <c r="Z3418" s="763"/>
      <c r="AA3418" s="763"/>
      <c r="AB3418" s="763"/>
      <c r="AC3418" s="763"/>
      <c r="AD3418" s="763"/>
      <c r="AE3418" s="763"/>
      <c r="AF3418" s="763"/>
      <c r="AG3418" s="763"/>
      <c r="AH3418" s="763"/>
      <c r="AI3418" s="763"/>
      <c r="AJ3418" s="763"/>
      <c r="BC3418" s="698"/>
      <c r="BD3418" s="11"/>
    </row>
    <row r="3419" s="1124" customFormat="1" customHeight="1" spans="1:56">
      <c r="A3419" s="529"/>
      <c r="B3419" s="213"/>
      <c r="C3419" s="1198"/>
      <c r="D3419" s="409"/>
      <c r="E3419" s="952"/>
      <c r="F3419" s="1157"/>
      <c r="G3419" s="388"/>
      <c r="H3419" s="526"/>
      <c r="I3419" s="1216"/>
      <c r="J3419" s="388"/>
      <c r="K3419" s="867"/>
      <c r="L3419" s="801"/>
      <c r="M3419" s="217"/>
      <c r="N3419" s="217"/>
      <c r="O3419" s="217"/>
      <c r="P3419" s="217"/>
      <c r="Q3419" s="217"/>
      <c r="R3419" s="217"/>
      <c r="S3419" s="688"/>
      <c r="T3419" s="531"/>
      <c r="U3419" s="763"/>
      <c r="V3419" s="763"/>
      <c r="W3419" s="763"/>
      <c r="X3419" s="763"/>
      <c r="Y3419" s="763"/>
      <c r="Z3419" s="763"/>
      <c r="AA3419" s="763"/>
      <c r="AB3419" s="763"/>
      <c r="AC3419" s="763"/>
      <c r="AD3419" s="763"/>
      <c r="AE3419" s="763"/>
      <c r="AF3419" s="763"/>
      <c r="AG3419" s="763"/>
      <c r="AH3419" s="763"/>
      <c r="AI3419" s="763"/>
      <c r="AJ3419" s="763"/>
      <c r="BC3419" s="698"/>
      <c r="BD3419" s="11"/>
    </row>
    <row r="3420" s="1124" customFormat="1" customHeight="1" spans="1:56">
      <c r="A3420" s="529"/>
      <c r="B3420" s="213"/>
      <c r="C3420" s="1198"/>
      <c r="D3420" s="409"/>
      <c r="E3420" s="952"/>
      <c r="F3420" s="1157"/>
      <c r="G3420" s="388"/>
      <c r="H3420" s="526"/>
      <c r="I3420" s="1216"/>
      <c r="J3420" s="388"/>
      <c r="K3420" s="867"/>
      <c r="L3420" s="801"/>
      <c r="M3420" s="217"/>
      <c r="N3420" s="217"/>
      <c r="O3420" s="217"/>
      <c r="P3420" s="217"/>
      <c r="Q3420" s="217"/>
      <c r="R3420" s="217"/>
      <c r="S3420" s="688"/>
      <c r="T3420" s="531"/>
      <c r="U3420" s="763"/>
      <c r="V3420" s="763"/>
      <c r="W3420" s="763"/>
      <c r="X3420" s="763"/>
      <c r="Y3420" s="763"/>
      <c r="Z3420" s="763"/>
      <c r="AA3420" s="763"/>
      <c r="AB3420" s="763"/>
      <c r="AC3420" s="763"/>
      <c r="AD3420" s="763"/>
      <c r="AE3420" s="763"/>
      <c r="AF3420" s="763"/>
      <c r="AG3420" s="763"/>
      <c r="AH3420" s="763"/>
      <c r="AI3420" s="763"/>
      <c r="AJ3420" s="763"/>
      <c r="BC3420" s="698"/>
      <c r="BD3420" s="11"/>
    </row>
    <row r="3421" s="1124" customFormat="1" customHeight="1" spans="1:56">
      <c r="A3421" s="529"/>
      <c r="B3421" s="213"/>
      <c r="C3421" s="1198"/>
      <c r="D3421" s="409"/>
      <c r="E3421" s="952"/>
      <c r="F3421" s="1157"/>
      <c r="G3421" s="388"/>
      <c r="H3421" s="526"/>
      <c r="I3421" s="1216"/>
      <c r="J3421" s="388"/>
      <c r="K3421" s="867"/>
      <c r="L3421" s="801"/>
      <c r="M3421" s="217"/>
      <c r="N3421" s="217"/>
      <c r="O3421" s="217"/>
      <c r="P3421" s="217"/>
      <c r="Q3421" s="217"/>
      <c r="R3421" s="217"/>
      <c r="S3421" s="688"/>
      <c r="T3421" s="531"/>
      <c r="U3421" s="763"/>
      <c r="V3421" s="763"/>
      <c r="W3421" s="763"/>
      <c r="X3421" s="763"/>
      <c r="Y3421" s="763"/>
      <c r="Z3421" s="763"/>
      <c r="AA3421" s="763"/>
      <c r="AB3421" s="763"/>
      <c r="AC3421" s="763"/>
      <c r="AD3421" s="763"/>
      <c r="AE3421" s="763"/>
      <c r="AF3421" s="763"/>
      <c r="AG3421" s="763"/>
      <c r="AH3421" s="763"/>
      <c r="AI3421" s="763"/>
      <c r="AJ3421" s="763"/>
      <c r="BC3421" s="698"/>
      <c r="BD3421" s="11"/>
    </row>
    <row r="3422" s="1124" customFormat="1" customHeight="1" spans="1:56">
      <c r="A3422" s="529"/>
      <c r="B3422" s="213"/>
      <c r="C3422" s="1198"/>
      <c r="D3422" s="409"/>
      <c r="E3422" s="952"/>
      <c r="F3422" s="1157"/>
      <c r="G3422" s="388"/>
      <c r="H3422" s="526"/>
      <c r="I3422" s="1216"/>
      <c r="J3422" s="388"/>
      <c r="K3422" s="867"/>
      <c r="L3422" s="801"/>
      <c r="M3422" s="217"/>
      <c r="N3422" s="217"/>
      <c r="O3422" s="217"/>
      <c r="P3422" s="217"/>
      <c r="Q3422" s="217"/>
      <c r="R3422" s="217"/>
      <c r="S3422" s="688"/>
      <c r="T3422" s="531"/>
      <c r="U3422" s="763"/>
      <c r="V3422" s="763"/>
      <c r="W3422" s="763"/>
      <c r="X3422" s="763"/>
      <c r="Y3422" s="763"/>
      <c r="Z3422" s="763"/>
      <c r="AA3422" s="763"/>
      <c r="AB3422" s="763"/>
      <c r="AC3422" s="763"/>
      <c r="AD3422" s="763"/>
      <c r="AE3422" s="763"/>
      <c r="AF3422" s="763"/>
      <c r="AG3422" s="763"/>
      <c r="AH3422" s="763"/>
      <c r="AI3422" s="763"/>
      <c r="AJ3422" s="763"/>
      <c r="BC3422" s="698"/>
      <c r="BD3422" s="11"/>
    </row>
    <row r="3423" s="1124" customFormat="1" customHeight="1" spans="1:56">
      <c r="A3423" s="529"/>
      <c r="B3423" s="213"/>
      <c r="C3423" s="1198"/>
      <c r="D3423" s="409"/>
      <c r="E3423" s="952"/>
      <c r="F3423" s="1157"/>
      <c r="G3423" s="388"/>
      <c r="H3423" s="526"/>
      <c r="I3423" s="1216"/>
      <c r="J3423" s="388"/>
      <c r="K3423" s="867"/>
      <c r="L3423" s="801"/>
      <c r="M3423" s="217"/>
      <c r="N3423" s="217"/>
      <c r="O3423" s="217"/>
      <c r="P3423" s="217"/>
      <c r="Q3423" s="217"/>
      <c r="R3423" s="217"/>
      <c r="S3423" s="688"/>
      <c r="T3423" s="531"/>
      <c r="U3423" s="763"/>
      <c r="V3423" s="763"/>
      <c r="W3423" s="763"/>
      <c r="X3423" s="763"/>
      <c r="Y3423" s="763"/>
      <c r="Z3423" s="763"/>
      <c r="AA3423" s="763"/>
      <c r="AB3423" s="763"/>
      <c r="AC3423" s="763"/>
      <c r="AD3423" s="763"/>
      <c r="AE3423" s="763"/>
      <c r="AF3423" s="763"/>
      <c r="AG3423" s="763"/>
      <c r="AH3423" s="763"/>
      <c r="AI3423" s="763"/>
      <c r="AJ3423" s="763"/>
      <c r="BC3423" s="698"/>
      <c r="BD3423" s="11"/>
    </row>
    <row r="3424" s="1124" customFormat="1" customHeight="1" spans="1:56">
      <c r="A3424" s="529"/>
      <c r="B3424" s="213"/>
      <c r="C3424" s="1198"/>
      <c r="D3424" s="409"/>
      <c r="E3424" s="952"/>
      <c r="F3424" s="1157"/>
      <c r="G3424" s="388"/>
      <c r="H3424" s="526"/>
      <c r="I3424" s="1216"/>
      <c r="J3424" s="388"/>
      <c r="K3424" s="867"/>
      <c r="L3424" s="801"/>
      <c r="M3424" s="217"/>
      <c r="N3424" s="217"/>
      <c r="O3424" s="217"/>
      <c r="P3424" s="217"/>
      <c r="Q3424" s="217"/>
      <c r="R3424" s="217"/>
      <c r="S3424" s="688"/>
      <c r="T3424" s="531"/>
      <c r="U3424" s="763"/>
      <c r="V3424" s="763"/>
      <c r="W3424" s="763"/>
      <c r="X3424" s="763"/>
      <c r="Y3424" s="763"/>
      <c r="Z3424" s="763"/>
      <c r="AA3424" s="763"/>
      <c r="AB3424" s="763"/>
      <c r="AC3424" s="763"/>
      <c r="AD3424" s="763"/>
      <c r="AE3424" s="763"/>
      <c r="AF3424" s="763"/>
      <c r="AG3424" s="763"/>
      <c r="AH3424" s="763"/>
      <c r="AI3424" s="763"/>
      <c r="AJ3424" s="763"/>
      <c r="BC3424" s="698"/>
      <c r="BD3424" s="11"/>
    </row>
    <row r="3425" s="1124" customFormat="1" customHeight="1" spans="1:56">
      <c r="A3425" s="529"/>
      <c r="B3425" s="213"/>
      <c r="C3425" s="1198"/>
      <c r="D3425" s="409"/>
      <c r="E3425" s="952"/>
      <c r="F3425" s="1157"/>
      <c r="G3425" s="388"/>
      <c r="H3425" s="526"/>
      <c r="I3425" s="1216"/>
      <c r="J3425" s="388"/>
      <c r="K3425" s="867"/>
      <c r="L3425" s="801"/>
      <c r="M3425" s="217"/>
      <c r="N3425" s="217"/>
      <c r="O3425" s="217"/>
      <c r="P3425" s="217"/>
      <c r="Q3425" s="217"/>
      <c r="R3425" s="217"/>
      <c r="S3425" s="688"/>
      <c r="T3425" s="531"/>
      <c r="U3425" s="763"/>
      <c r="V3425" s="763"/>
      <c r="W3425" s="763"/>
      <c r="X3425" s="763"/>
      <c r="Y3425" s="763"/>
      <c r="Z3425" s="763"/>
      <c r="AA3425" s="763"/>
      <c r="AB3425" s="763"/>
      <c r="AC3425" s="763"/>
      <c r="AD3425" s="763"/>
      <c r="AE3425" s="763"/>
      <c r="AF3425" s="763"/>
      <c r="AG3425" s="763"/>
      <c r="AH3425" s="763"/>
      <c r="AI3425" s="763"/>
      <c r="AJ3425" s="763"/>
      <c r="BC3425" s="698"/>
      <c r="BD3425" s="11"/>
    </row>
    <row r="3426" s="1124" customFormat="1" customHeight="1" spans="1:56">
      <c r="A3426" s="529"/>
      <c r="B3426" s="213"/>
      <c r="C3426" s="1198"/>
      <c r="D3426" s="409"/>
      <c r="E3426" s="952"/>
      <c r="F3426" s="1157"/>
      <c r="G3426" s="388"/>
      <c r="H3426" s="526"/>
      <c r="I3426" s="1216"/>
      <c r="J3426" s="388"/>
      <c r="K3426" s="867"/>
      <c r="L3426" s="801"/>
      <c r="M3426" s="217"/>
      <c r="N3426" s="217"/>
      <c r="O3426" s="217"/>
      <c r="P3426" s="217"/>
      <c r="Q3426" s="217"/>
      <c r="R3426" s="217"/>
      <c r="S3426" s="688"/>
      <c r="T3426" s="531"/>
      <c r="U3426" s="763"/>
      <c r="V3426" s="763"/>
      <c r="W3426" s="763"/>
      <c r="X3426" s="763"/>
      <c r="Y3426" s="763"/>
      <c r="Z3426" s="763"/>
      <c r="AA3426" s="763"/>
      <c r="AB3426" s="763"/>
      <c r="AC3426" s="763"/>
      <c r="AD3426" s="763"/>
      <c r="AE3426" s="763"/>
      <c r="AF3426" s="763"/>
      <c r="AG3426" s="763"/>
      <c r="AH3426" s="763"/>
      <c r="AI3426" s="763"/>
      <c r="AJ3426" s="763"/>
      <c r="BC3426" s="698"/>
      <c r="BD3426" s="11"/>
    </row>
    <row r="3427" s="1124" customFormat="1" customHeight="1" spans="1:56">
      <c r="A3427" s="529"/>
      <c r="B3427" s="213"/>
      <c r="C3427" s="1198"/>
      <c r="D3427" s="409"/>
      <c r="E3427" s="952"/>
      <c r="F3427" s="1157"/>
      <c r="G3427" s="388"/>
      <c r="H3427" s="526"/>
      <c r="I3427" s="1216"/>
      <c r="J3427" s="388"/>
      <c r="K3427" s="867"/>
      <c r="L3427" s="801"/>
      <c r="M3427" s="217"/>
      <c r="N3427" s="217"/>
      <c r="O3427" s="217"/>
      <c r="P3427" s="217"/>
      <c r="Q3427" s="217"/>
      <c r="R3427" s="217"/>
      <c r="S3427" s="688"/>
      <c r="T3427" s="531"/>
      <c r="U3427" s="763"/>
      <c r="V3427" s="763"/>
      <c r="W3427" s="763"/>
      <c r="X3427" s="763"/>
      <c r="Y3427" s="763"/>
      <c r="Z3427" s="763"/>
      <c r="AA3427" s="763"/>
      <c r="AB3427" s="763"/>
      <c r="AC3427" s="763"/>
      <c r="AD3427" s="763"/>
      <c r="AE3427" s="763"/>
      <c r="AF3427" s="763"/>
      <c r="AG3427" s="763"/>
      <c r="AH3427" s="763"/>
      <c r="AI3427" s="763"/>
      <c r="AJ3427" s="763"/>
      <c r="BC3427" s="698"/>
      <c r="BD3427" s="11"/>
    </row>
    <row r="3428" s="1124" customFormat="1" customHeight="1" spans="1:56">
      <c r="A3428" s="529"/>
      <c r="B3428" s="213"/>
      <c r="C3428" s="1198"/>
      <c r="D3428" s="409"/>
      <c r="E3428" s="952"/>
      <c r="F3428" s="1157"/>
      <c r="G3428" s="388"/>
      <c r="H3428" s="526"/>
      <c r="I3428" s="1216"/>
      <c r="J3428" s="388"/>
      <c r="K3428" s="867"/>
      <c r="L3428" s="801"/>
      <c r="M3428" s="217"/>
      <c r="N3428" s="217"/>
      <c r="O3428" s="217"/>
      <c r="P3428" s="217"/>
      <c r="Q3428" s="217"/>
      <c r="R3428" s="217"/>
      <c r="S3428" s="688"/>
      <c r="T3428" s="531"/>
      <c r="U3428" s="763"/>
      <c r="V3428" s="763"/>
      <c r="W3428" s="763"/>
      <c r="X3428" s="763"/>
      <c r="Y3428" s="763"/>
      <c r="Z3428" s="763"/>
      <c r="AA3428" s="763"/>
      <c r="AB3428" s="763"/>
      <c r="AC3428" s="763"/>
      <c r="AD3428" s="763"/>
      <c r="AE3428" s="763"/>
      <c r="AF3428" s="763"/>
      <c r="AG3428" s="763"/>
      <c r="AH3428" s="763"/>
      <c r="AI3428" s="763"/>
      <c r="AJ3428" s="763"/>
      <c r="BC3428" s="698"/>
      <c r="BD3428" s="11"/>
    </row>
    <row r="3429" s="1124" customFormat="1" customHeight="1" spans="1:56">
      <c r="A3429" s="529"/>
      <c r="B3429" s="213"/>
      <c r="C3429" s="1198"/>
      <c r="D3429" s="409"/>
      <c r="E3429" s="952"/>
      <c r="F3429" s="1157"/>
      <c r="G3429" s="388"/>
      <c r="H3429" s="526"/>
      <c r="I3429" s="1216"/>
      <c r="J3429" s="388"/>
      <c r="K3429" s="867"/>
      <c r="L3429" s="801"/>
      <c r="M3429" s="217"/>
      <c r="N3429" s="217"/>
      <c r="O3429" s="217"/>
      <c r="P3429" s="217"/>
      <c r="Q3429" s="217"/>
      <c r="R3429" s="217"/>
      <c r="S3429" s="688"/>
      <c r="T3429" s="531"/>
      <c r="U3429" s="763"/>
      <c r="V3429" s="763"/>
      <c r="W3429" s="763"/>
      <c r="X3429" s="763"/>
      <c r="Y3429" s="763"/>
      <c r="Z3429" s="763"/>
      <c r="AA3429" s="763"/>
      <c r="AB3429" s="763"/>
      <c r="AC3429" s="763"/>
      <c r="AD3429" s="763"/>
      <c r="AE3429" s="763"/>
      <c r="AF3429" s="763"/>
      <c r="AG3429" s="763"/>
      <c r="AH3429" s="763"/>
      <c r="AI3429" s="763"/>
      <c r="AJ3429" s="763"/>
      <c r="BC3429" s="698"/>
      <c r="BD3429" s="11"/>
    </row>
    <row r="3430" s="1124" customFormat="1" customHeight="1" spans="1:56">
      <c r="A3430" s="529"/>
      <c r="B3430" s="213"/>
      <c r="C3430" s="1198"/>
      <c r="D3430" s="409"/>
      <c r="E3430" s="952"/>
      <c r="F3430" s="1157"/>
      <c r="G3430" s="388"/>
      <c r="H3430" s="526"/>
      <c r="I3430" s="1216"/>
      <c r="J3430" s="388"/>
      <c r="K3430" s="867"/>
      <c r="L3430" s="801"/>
      <c r="M3430" s="217"/>
      <c r="N3430" s="217"/>
      <c r="O3430" s="217"/>
      <c r="P3430" s="217"/>
      <c r="Q3430" s="217"/>
      <c r="R3430" s="217"/>
      <c r="S3430" s="688"/>
      <c r="T3430" s="531"/>
      <c r="U3430" s="763"/>
      <c r="V3430" s="763"/>
      <c r="W3430" s="763"/>
      <c r="X3430" s="763"/>
      <c r="Y3430" s="763"/>
      <c r="Z3430" s="763"/>
      <c r="AA3430" s="763"/>
      <c r="AB3430" s="763"/>
      <c r="AC3430" s="763"/>
      <c r="AD3430" s="763"/>
      <c r="AE3430" s="763"/>
      <c r="AF3430" s="763"/>
      <c r="AG3430" s="763"/>
      <c r="AH3430" s="763"/>
      <c r="AI3430" s="763"/>
      <c r="AJ3430" s="763"/>
      <c r="BC3430" s="698"/>
      <c r="BD3430" s="11"/>
    </row>
    <row r="3431" s="1124" customFormat="1" customHeight="1" spans="1:56">
      <c r="A3431" s="529"/>
      <c r="B3431" s="213"/>
      <c r="C3431" s="1198"/>
      <c r="D3431" s="409"/>
      <c r="E3431" s="952"/>
      <c r="F3431" s="1157"/>
      <c r="G3431" s="388"/>
      <c r="H3431" s="526"/>
      <c r="I3431" s="1216"/>
      <c r="J3431" s="388"/>
      <c r="K3431" s="867"/>
      <c r="L3431" s="801"/>
      <c r="M3431" s="217"/>
      <c r="N3431" s="217"/>
      <c r="O3431" s="217"/>
      <c r="P3431" s="217"/>
      <c r="Q3431" s="217"/>
      <c r="R3431" s="217"/>
      <c r="S3431" s="688"/>
      <c r="T3431" s="868"/>
      <c r="U3431" s="763"/>
      <c r="V3431" s="763"/>
      <c r="W3431" s="763"/>
      <c r="X3431" s="763"/>
      <c r="Y3431" s="763"/>
      <c r="Z3431" s="763"/>
      <c r="AA3431" s="763"/>
      <c r="AB3431" s="763"/>
      <c r="AC3431" s="763"/>
      <c r="AD3431" s="763"/>
      <c r="AE3431" s="763"/>
      <c r="AF3431" s="763"/>
      <c r="AG3431" s="763"/>
      <c r="AH3431" s="763"/>
      <c r="AI3431" s="763"/>
      <c r="AJ3431" s="763"/>
      <c r="BC3431" s="698"/>
      <c r="BD3431" s="11"/>
    </row>
    <row r="3432" s="1124" customFormat="1" customHeight="1" spans="1:56">
      <c r="A3432" s="529"/>
      <c r="B3432" s="213"/>
      <c r="C3432" s="1198"/>
      <c r="D3432" s="409"/>
      <c r="E3432" s="952"/>
      <c r="F3432" s="1157"/>
      <c r="G3432" s="388"/>
      <c r="H3432" s="526"/>
      <c r="I3432" s="1216"/>
      <c r="J3432" s="388"/>
      <c r="K3432" s="867"/>
      <c r="L3432" s="801"/>
      <c r="M3432" s="217"/>
      <c r="N3432" s="217"/>
      <c r="O3432" s="217"/>
      <c r="P3432" s="217"/>
      <c r="Q3432" s="217"/>
      <c r="R3432" s="217"/>
      <c r="S3432" s="688"/>
      <c r="T3432" s="868"/>
      <c r="U3432" s="763"/>
      <c r="V3432" s="763"/>
      <c r="W3432" s="763"/>
      <c r="X3432" s="763"/>
      <c r="Y3432" s="763"/>
      <c r="Z3432" s="763"/>
      <c r="AA3432" s="763"/>
      <c r="AB3432" s="763"/>
      <c r="AC3432" s="763"/>
      <c r="AD3432" s="763"/>
      <c r="AE3432" s="763"/>
      <c r="AF3432" s="763"/>
      <c r="AG3432" s="763"/>
      <c r="AH3432" s="763"/>
      <c r="AI3432" s="763"/>
      <c r="AJ3432" s="763"/>
      <c r="BC3432" s="698"/>
      <c r="BD3432" s="11"/>
    </row>
    <row r="3433" s="1124" customFormat="1" customHeight="1" spans="1:56">
      <c r="A3433" s="529"/>
      <c r="B3433" s="213"/>
      <c r="C3433" s="1198"/>
      <c r="D3433" s="409"/>
      <c r="E3433" s="952"/>
      <c r="F3433" s="1157"/>
      <c r="G3433" s="388"/>
      <c r="H3433" s="526"/>
      <c r="I3433" s="1216"/>
      <c r="J3433" s="388"/>
      <c r="K3433" s="867"/>
      <c r="L3433" s="801"/>
      <c r="M3433" s="217"/>
      <c r="N3433" s="217"/>
      <c r="O3433" s="217"/>
      <c r="P3433" s="217"/>
      <c r="Q3433" s="217"/>
      <c r="R3433" s="217"/>
      <c r="S3433" s="688"/>
      <c r="T3433" s="531"/>
      <c r="U3433" s="763"/>
      <c r="V3433" s="763"/>
      <c r="W3433" s="763"/>
      <c r="X3433" s="763"/>
      <c r="Y3433" s="763"/>
      <c r="Z3433" s="763"/>
      <c r="AA3433" s="763"/>
      <c r="AB3433" s="763"/>
      <c r="AC3433" s="763"/>
      <c r="AD3433" s="763"/>
      <c r="AE3433" s="763"/>
      <c r="AF3433" s="763"/>
      <c r="AG3433" s="763"/>
      <c r="AH3433" s="763"/>
      <c r="AI3433" s="763"/>
      <c r="AJ3433" s="763"/>
      <c r="BC3433" s="698"/>
      <c r="BD3433" s="11"/>
    </row>
    <row r="3434" s="1124" customFormat="1" customHeight="1" spans="1:56">
      <c r="A3434" s="529"/>
      <c r="B3434" s="213"/>
      <c r="C3434" s="1198"/>
      <c r="D3434" s="409"/>
      <c r="E3434" s="952"/>
      <c r="F3434" s="1157"/>
      <c r="G3434" s="388"/>
      <c r="H3434" s="526"/>
      <c r="I3434" s="1216"/>
      <c r="J3434" s="388"/>
      <c r="K3434" s="867"/>
      <c r="L3434" s="801"/>
      <c r="M3434" s="217"/>
      <c r="N3434" s="217"/>
      <c r="O3434" s="217"/>
      <c r="P3434" s="217"/>
      <c r="Q3434" s="217"/>
      <c r="R3434" s="217"/>
      <c r="S3434" s="688"/>
      <c r="T3434" s="531"/>
      <c r="U3434" s="763"/>
      <c r="V3434" s="763"/>
      <c r="W3434" s="763"/>
      <c r="X3434" s="763"/>
      <c r="Y3434" s="763"/>
      <c r="Z3434" s="763"/>
      <c r="AA3434" s="763"/>
      <c r="AB3434" s="763"/>
      <c r="AC3434" s="763"/>
      <c r="AD3434" s="763"/>
      <c r="AE3434" s="763"/>
      <c r="AF3434" s="763"/>
      <c r="AG3434" s="763"/>
      <c r="AH3434" s="763"/>
      <c r="AI3434" s="763"/>
      <c r="AJ3434" s="763"/>
      <c r="BC3434" s="698"/>
      <c r="BD3434" s="11"/>
    </row>
    <row r="3435" s="1124" customFormat="1" customHeight="1" spans="1:56">
      <c r="A3435" s="529"/>
      <c r="B3435" s="213"/>
      <c r="C3435" s="1198"/>
      <c r="D3435" s="409"/>
      <c r="E3435" s="952"/>
      <c r="F3435" s="1157"/>
      <c r="G3435" s="388"/>
      <c r="H3435" s="526"/>
      <c r="I3435" s="1216"/>
      <c r="J3435" s="388"/>
      <c r="K3435" s="867"/>
      <c r="L3435" s="801"/>
      <c r="M3435" s="217"/>
      <c r="N3435" s="217"/>
      <c r="O3435" s="217"/>
      <c r="P3435" s="217"/>
      <c r="Q3435" s="217"/>
      <c r="R3435" s="217"/>
      <c r="S3435" s="688"/>
      <c r="T3435" s="868"/>
      <c r="U3435" s="763"/>
      <c r="V3435" s="763"/>
      <c r="W3435" s="763"/>
      <c r="X3435" s="763"/>
      <c r="Y3435" s="763"/>
      <c r="Z3435" s="763"/>
      <c r="AA3435" s="763"/>
      <c r="AB3435" s="763"/>
      <c r="AC3435" s="763"/>
      <c r="AD3435" s="763"/>
      <c r="AE3435" s="763"/>
      <c r="AF3435" s="763"/>
      <c r="AG3435" s="763"/>
      <c r="AH3435" s="763"/>
      <c r="AI3435" s="763"/>
      <c r="AJ3435" s="763"/>
      <c r="BC3435" s="698"/>
      <c r="BD3435" s="11"/>
    </row>
    <row r="3436" s="1124" customFormat="1" customHeight="1" spans="1:56">
      <c r="A3436" s="529"/>
      <c r="B3436" s="213"/>
      <c r="C3436" s="1198"/>
      <c r="D3436" s="409"/>
      <c r="E3436" s="952"/>
      <c r="F3436" s="1157"/>
      <c r="G3436" s="388"/>
      <c r="H3436" s="526"/>
      <c r="I3436" s="1216"/>
      <c r="J3436" s="388"/>
      <c r="K3436" s="867"/>
      <c r="L3436" s="801"/>
      <c r="M3436" s="217"/>
      <c r="N3436" s="217"/>
      <c r="O3436" s="217"/>
      <c r="P3436" s="217"/>
      <c r="Q3436" s="217"/>
      <c r="R3436" s="217"/>
      <c r="S3436" s="688"/>
      <c r="T3436" s="531"/>
      <c r="U3436" s="763"/>
      <c r="V3436" s="763"/>
      <c r="W3436" s="763"/>
      <c r="X3436" s="763"/>
      <c r="Y3436" s="763"/>
      <c r="Z3436" s="763"/>
      <c r="AA3436" s="763"/>
      <c r="AB3436" s="763"/>
      <c r="AC3436" s="763"/>
      <c r="AD3436" s="763"/>
      <c r="AE3436" s="763"/>
      <c r="AF3436" s="763"/>
      <c r="AG3436" s="763"/>
      <c r="AH3436" s="763"/>
      <c r="AI3436" s="763"/>
      <c r="AJ3436" s="763"/>
      <c r="BC3436" s="698"/>
      <c r="BD3436" s="11"/>
    </row>
    <row r="3437" s="1124" customFormat="1" customHeight="1" spans="1:56">
      <c r="A3437" s="529"/>
      <c r="B3437" s="213"/>
      <c r="C3437" s="1198"/>
      <c r="D3437" s="409"/>
      <c r="E3437" s="952"/>
      <c r="F3437" s="1157"/>
      <c r="G3437" s="388"/>
      <c r="H3437" s="526"/>
      <c r="I3437" s="1216"/>
      <c r="J3437" s="388"/>
      <c r="K3437" s="867"/>
      <c r="L3437" s="801"/>
      <c r="M3437" s="217"/>
      <c r="N3437" s="217"/>
      <c r="O3437" s="217"/>
      <c r="P3437" s="217"/>
      <c r="Q3437" s="217"/>
      <c r="R3437" s="217"/>
      <c r="S3437" s="688"/>
      <c r="T3437" s="531"/>
      <c r="U3437" s="763"/>
      <c r="V3437" s="763"/>
      <c r="W3437" s="763"/>
      <c r="X3437" s="763"/>
      <c r="Y3437" s="763"/>
      <c r="Z3437" s="763"/>
      <c r="AA3437" s="763"/>
      <c r="AB3437" s="763"/>
      <c r="AC3437" s="763"/>
      <c r="AD3437" s="763"/>
      <c r="AE3437" s="763"/>
      <c r="AF3437" s="763"/>
      <c r="AG3437" s="763"/>
      <c r="AH3437" s="763"/>
      <c r="AI3437" s="763"/>
      <c r="AJ3437" s="763"/>
      <c r="BC3437" s="698"/>
      <c r="BD3437" s="11"/>
    </row>
    <row r="3438" s="1124" customFormat="1" customHeight="1" spans="1:56">
      <c r="A3438" s="529"/>
      <c r="B3438" s="213"/>
      <c r="C3438" s="1198"/>
      <c r="D3438" s="409"/>
      <c r="E3438" s="952"/>
      <c r="F3438" s="1157"/>
      <c r="G3438" s="388"/>
      <c r="H3438" s="526"/>
      <c r="I3438" s="1216"/>
      <c r="J3438" s="388"/>
      <c r="K3438" s="867"/>
      <c r="L3438" s="801"/>
      <c r="M3438" s="217"/>
      <c r="N3438" s="217"/>
      <c r="O3438" s="217"/>
      <c r="P3438" s="217"/>
      <c r="Q3438" s="217"/>
      <c r="R3438" s="217"/>
      <c r="S3438" s="688"/>
      <c r="T3438" s="531"/>
      <c r="U3438" s="763"/>
      <c r="V3438" s="763"/>
      <c r="W3438" s="763"/>
      <c r="X3438" s="763"/>
      <c r="Y3438" s="763"/>
      <c r="Z3438" s="763"/>
      <c r="AA3438" s="763"/>
      <c r="AB3438" s="763"/>
      <c r="AC3438" s="763"/>
      <c r="AD3438" s="763"/>
      <c r="AE3438" s="763"/>
      <c r="AF3438" s="763"/>
      <c r="AG3438" s="763"/>
      <c r="AH3438" s="763"/>
      <c r="AI3438" s="763"/>
      <c r="AJ3438" s="763"/>
      <c r="BC3438" s="698"/>
      <c r="BD3438" s="11"/>
    </row>
    <row r="3439" s="1124" customFormat="1" customHeight="1" spans="1:56">
      <c r="A3439" s="529"/>
      <c r="B3439" s="213"/>
      <c r="C3439" s="1198"/>
      <c r="D3439" s="409"/>
      <c r="E3439" s="952"/>
      <c r="F3439" s="1157"/>
      <c r="G3439" s="388"/>
      <c r="H3439" s="526"/>
      <c r="I3439" s="1216"/>
      <c r="J3439" s="388"/>
      <c r="K3439" s="867"/>
      <c r="L3439" s="801"/>
      <c r="M3439" s="217"/>
      <c r="N3439" s="217"/>
      <c r="O3439" s="217"/>
      <c r="P3439" s="217"/>
      <c r="Q3439" s="217"/>
      <c r="R3439" s="217"/>
      <c r="S3439" s="688"/>
      <c r="T3439" s="531"/>
      <c r="U3439" s="763"/>
      <c r="V3439" s="763"/>
      <c r="W3439" s="763"/>
      <c r="X3439" s="763"/>
      <c r="Y3439" s="763"/>
      <c r="Z3439" s="763"/>
      <c r="AA3439" s="763"/>
      <c r="AB3439" s="763"/>
      <c r="AC3439" s="763"/>
      <c r="AD3439" s="763"/>
      <c r="AE3439" s="763"/>
      <c r="AF3439" s="763"/>
      <c r="AG3439" s="763"/>
      <c r="AH3439" s="763"/>
      <c r="AI3439" s="763"/>
      <c r="AJ3439" s="763"/>
      <c r="BC3439" s="698"/>
      <c r="BD3439" s="11"/>
    </row>
    <row r="3440" s="1124" customFormat="1" customHeight="1" spans="1:56">
      <c r="A3440" s="529"/>
      <c r="B3440" s="213"/>
      <c r="C3440" s="1198"/>
      <c r="D3440" s="409"/>
      <c r="E3440" s="952"/>
      <c r="F3440" s="1157"/>
      <c r="G3440" s="388"/>
      <c r="H3440" s="526"/>
      <c r="I3440" s="1216"/>
      <c r="J3440" s="388"/>
      <c r="K3440" s="867"/>
      <c r="L3440" s="801"/>
      <c r="M3440" s="217"/>
      <c r="N3440" s="217"/>
      <c r="O3440" s="217"/>
      <c r="P3440" s="217"/>
      <c r="Q3440" s="217"/>
      <c r="R3440" s="217"/>
      <c r="S3440" s="688"/>
      <c r="T3440" s="531"/>
      <c r="U3440" s="763"/>
      <c r="V3440" s="763"/>
      <c r="W3440" s="763"/>
      <c r="X3440" s="763"/>
      <c r="Y3440" s="763"/>
      <c r="Z3440" s="763"/>
      <c r="AA3440" s="763"/>
      <c r="AB3440" s="763"/>
      <c r="AC3440" s="763"/>
      <c r="AD3440" s="763"/>
      <c r="AE3440" s="763"/>
      <c r="AF3440" s="763"/>
      <c r="AG3440" s="763"/>
      <c r="AH3440" s="763"/>
      <c r="AI3440" s="763"/>
      <c r="AJ3440" s="763"/>
      <c r="BC3440" s="698"/>
      <c r="BD3440" s="11"/>
    </row>
    <row r="3441" s="1124" customFormat="1" customHeight="1" spans="1:56">
      <c r="A3441" s="529"/>
      <c r="B3441" s="213"/>
      <c r="C3441" s="1198"/>
      <c r="D3441" s="409"/>
      <c r="E3441" s="952"/>
      <c r="F3441" s="1157"/>
      <c r="G3441" s="388"/>
      <c r="H3441" s="526"/>
      <c r="I3441" s="1216"/>
      <c r="J3441" s="388"/>
      <c r="K3441" s="867"/>
      <c r="L3441" s="801"/>
      <c r="M3441" s="217"/>
      <c r="N3441" s="217"/>
      <c r="O3441" s="217"/>
      <c r="P3441" s="217"/>
      <c r="Q3441" s="217"/>
      <c r="R3441" s="217"/>
      <c r="S3441" s="688"/>
      <c r="T3441" s="531"/>
      <c r="U3441" s="763"/>
      <c r="V3441" s="763"/>
      <c r="W3441" s="763"/>
      <c r="X3441" s="763"/>
      <c r="Y3441" s="763"/>
      <c r="Z3441" s="763"/>
      <c r="AA3441" s="763"/>
      <c r="AB3441" s="763"/>
      <c r="AC3441" s="763"/>
      <c r="AD3441" s="763"/>
      <c r="AE3441" s="763"/>
      <c r="AF3441" s="763"/>
      <c r="AG3441" s="763"/>
      <c r="AH3441" s="763"/>
      <c r="AI3441" s="763"/>
      <c r="AJ3441" s="763"/>
      <c r="BC3441" s="698"/>
      <c r="BD3441" s="11"/>
    </row>
    <row r="3442" s="1124" customFormat="1" customHeight="1" spans="1:56">
      <c r="A3442" s="529"/>
      <c r="B3442" s="213"/>
      <c r="C3442" s="1198"/>
      <c r="D3442" s="409"/>
      <c r="E3442" s="952"/>
      <c r="F3442" s="1157"/>
      <c r="G3442" s="388"/>
      <c r="H3442" s="526"/>
      <c r="I3442" s="1216"/>
      <c r="J3442" s="388"/>
      <c r="K3442" s="867"/>
      <c r="L3442" s="801"/>
      <c r="M3442" s="217"/>
      <c r="N3442" s="217"/>
      <c r="O3442" s="217"/>
      <c r="P3442" s="217"/>
      <c r="Q3442" s="217"/>
      <c r="R3442" s="217"/>
      <c r="S3442" s="688"/>
      <c r="T3442" s="531"/>
      <c r="U3442" s="763"/>
      <c r="V3442" s="763"/>
      <c r="W3442" s="763"/>
      <c r="X3442" s="763"/>
      <c r="Y3442" s="763"/>
      <c r="Z3442" s="763"/>
      <c r="AA3442" s="763"/>
      <c r="AB3442" s="763"/>
      <c r="AC3442" s="763"/>
      <c r="AD3442" s="763"/>
      <c r="AE3442" s="763"/>
      <c r="AF3442" s="763"/>
      <c r="AG3442" s="763"/>
      <c r="AH3442" s="763"/>
      <c r="AI3442" s="763"/>
      <c r="AJ3442" s="763"/>
      <c r="BC3442" s="698"/>
      <c r="BD3442" s="11"/>
    </row>
    <row r="3443" s="1124" customFormat="1" customHeight="1" spans="1:56">
      <c r="A3443" s="529"/>
      <c r="B3443" s="213"/>
      <c r="C3443" s="1198"/>
      <c r="D3443" s="409"/>
      <c r="E3443" s="952"/>
      <c r="F3443" s="1157"/>
      <c r="G3443" s="388"/>
      <c r="H3443" s="526"/>
      <c r="I3443" s="1216"/>
      <c r="J3443" s="388"/>
      <c r="K3443" s="867"/>
      <c r="L3443" s="801"/>
      <c r="M3443" s="217"/>
      <c r="N3443" s="217"/>
      <c r="O3443" s="217"/>
      <c r="P3443" s="217"/>
      <c r="Q3443" s="217"/>
      <c r="R3443" s="217"/>
      <c r="S3443" s="688"/>
      <c r="T3443" s="531"/>
      <c r="U3443" s="763"/>
      <c r="V3443" s="763"/>
      <c r="W3443" s="763"/>
      <c r="X3443" s="763"/>
      <c r="Y3443" s="763"/>
      <c r="Z3443" s="763"/>
      <c r="AA3443" s="763"/>
      <c r="AB3443" s="763"/>
      <c r="AC3443" s="763"/>
      <c r="AD3443" s="763"/>
      <c r="AE3443" s="763"/>
      <c r="AF3443" s="763"/>
      <c r="AG3443" s="763"/>
      <c r="AH3443" s="763"/>
      <c r="AI3443" s="763"/>
      <c r="AJ3443" s="763"/>
      <c r="BC3443" s="698"/>
      <c r="BD3443" s="11"/>
    </row>
    <row r="3444" s="1124" customFormat="1" customHeight="1" spans="1:56">
      <c r="A3444" s="529"/>
      <c r="B3444" s="213"/>
      <c r="C3444" s="1198"/>
      <c r="D3444" s="409"/>
      <c r="E3444" s="952"/>
      <c r="F3444" s="1157"/>
      <c r="G3444" s="388"/>
      <c r="H3444" s="526"/>
      <c r="I3444" s="1216"/>
      <c r="J3444" s="388"/>
      <c r="K3444" s="867"/>
      <c r="L3444" s="801"/>
      <c r="M3444" s="217"/>
      <c r="N3444" s="217"/>
      <c r="O3444" s="217"/>
      <c r="P3444" s="217"/>
      <c r="Q3444" s="217"/>
      <c r="R3444" s="217"/>
      <c r="S3444" s="688"/>
      <c r="T3444" s="531"/>
      <c r="U3444" s="763"/>
      <c r="V3444" s="763"/>
      <c r="W3444" s="763"/>
      <c r="X3444" s="763"/>
      <c r="Y3444" s="763"/>
      <c r="Z3444" s="763"/>
      <c r="AA3444" s="763"/>
      <c r="AB3444" s="763"/>
      <c r="AC3444" s="763"/>
      <c r="AD3444" s="763"/>
      <c r="AE3444" s="763"/>
      <c r="AF3444" s="763"/>
      <c r="AG3444" s="763"/>
      <c r="AH3444" s="763"/>
      <c r="AI3444" s="763"/>
      <c r="AJ3444" s="763"/>
      <c r="BC3444" s="698"/>
      <c r="BD3444" s="11"/>
    </row>
    <row r="3445" s="1124" customFormat="1" customHeight="1" spans="1:56">
      <c r="A3445" s="529"/>
      <c r="B3445" s="213"/>
      <c r="C3445" s="1198"/>
      <c r="D3445" s="409"/>
      <c r="E3445" s="952"/>
      <c r="F3445" s="1157"/>
      <c r="G3445" s="388"/>
      <c r="H3445" s="526"/>
      <c r="I3445" s="1216"/>
      <c r="J3445" s="388"/>
      <c r="K3445" s="867"/>
      <c r="L3445" s="801"/>
      <c r="M3445" s="217"/>
      <c r="N3445" s="217"/>
      <c r="O3445" s="217"/>
      <c r="P3445" s="217"/>
      <c r="Q3445" s="217"/>
      <c r="R3445" s="217"/>
      <c r="S3445" s="688"/>
      <c r="T3445" s="531"/>
      <c r="U3445" s="763"/>
      <c r="V3445" s="763"/>
      <c r="W3445" s="763"/>
      <c r="X3445" s="763"/>
      <c r="Y3445" s="763"/>
      <c r="Z3445" s="763"/>
      <c r="AA3445" s="763"/>
      <c r="AB3445" s="763"/>
      <c r="AC3445" s="763"/>
      <c r="AD3445" s="763"/>
      <c r="AE3445" s="763"/>
      <c r="AF3445" s="763"/>
      <c r="AG3445" s="763"/>
      <c r="AH3445" s="763"/>
      <c r="AI3445" s="763"/>
      <c r="AJ3445" s="763"/>
      <c r="BC3445" s="698"/>
      <c r="BD3445" s="11"/>
    </row>
    <row r="3446" s="1124" customFormat="1" customHeight="1" spans="1:56">
      <c r="A3446" s="529"/>
      <c r="B3446" s="213"/>
      <c r="C3446" s="1198"/>
      <c r="D3446" s="409"/>
      <c r="E3446" s="952"/>
      <c r="F3446" s="1157"/>
      <c r="G3446" s="388"/>
      <c r="H3446" s="526"/>
      <c r="I3446" s="1216"/>
      <c r="J3446" s="388"/>
      <c r="K3446" s="867"/>
      <c r="L3446" s="801"/>
      <c r="M3446" s="217"/>
      <c r="N3446" s="217"/>
      <c r="O3446" s="217"/>
      <c r="P3446" s="217"/>
      <c r="Q3446" s="217"/>
      <c r="R3446" s="217"/>
      <c r="S3446" s="688"/>
      <c r="T3446" s="531"/>
      <c r="U3446" s="763"/>
      <c r="V3446" s="763"/>
      <c r="W3446" s="763"/>
      <c r="X3446" s="763"/>
      <c r="Y3446" s="763"/>
      <c r="Z3446" s="763"/>
      <c r="AA3446" s="763"/>
      <c r="AB3446" s="763"/>
      <c r="AC3446" s="763"/>
      <c r="AD3446" s="763"/>
      <c r="AE3446" s="763"/>
      <c r="AF3446" s="763"/>
      <c r="AG3446" s="763"/>
      <c r="AH3446" s="763"/>
      <c r="AI3446" s="763"/>
      <c r="AJ3446" s="763"/>
      <c r="BC3446" s="698"/>
      <c r="BD3446" s="11"/>
    </row>
    <row r="3447" s="1124" customFormat="1" customHeight="1" spans="1:56">
      <c r="A3447" s="529"/>
      <c r="B3447" s="213"/>
      <c r="C3447" s="1198"/>
      <c r="D3447" s="409"/>
      <c r="E3447" s="952"/>
      <c r="F3447" s="1157"/>
      <c r="G3447" s="388"/>
      <c r="H3447" s="526"/>
      <c r="I3447" s="1216"/>
      <c r="J3447" s="388"/>
      <c r="K3447" s="867"/>
      <c r="L3447" s="801"/>
      <c r="M3447" s="217"/>
      <c r="N3447" s="217"/>
      <c r="O3447" s="217"/>
      <c r="P3447" s="217"/>
      <c r="Q3447" s="217"/>
      <c r="R3447" s="217"/>
      <c r="S3447" s="688"/>
      <c r="T3447" s="531"/>
      <c r="U3447" s="763"/>
      <c r="V3447" s="763"/>
      <c r="W3447" s="763"/>
      <c r="X3447" s="763"/>
      <c r="Y3447" s="763"/>
      <c r="Z3447" s="763"/>
      <c r="AA3447" s="763"/>
      <c r="AB3447" s="763"/>
      <c r="AC3447" s="763"/>
      <c r="AD3447" s="763"/>
      <c r="AE3447" s="763"/>
      <c r="AF3447" s="763"/>
      <c r="AG3447" s="763"/>
      <c r="AH3447" s="763"/>
      <c r="AI3447" s="763"/>
      <c r="AJ3447" s="763"/>
      <c r="BC3447" s="698"/>
      <c r="BD3447" s="11"/>
    </row>
    <row r="3448" s="1124" customFormat="1" customHeight="1" spans="1:56">
      <c r="A3448" s="529"/>
      <c r="B3448" s="213"/>
      <c r="C3448" s="1198"/>
      <c r="D3448" s="409"/>
      <c r="E3448" s="952"/>
      <c r="F3448" s="1157"/>
      <c r="G3448" s="388"/>
      <c r="H3448" s="526"/>
      <c r="I3448" s="1216"/>
      <c r="J3448" s="388"/>
      <c r="K3448" s="867"/>
      <c r="L3448" s="801"/>
      <c r="M3448" s="217"/>
      <c r="N3448" s="217"/>
      <c r="O3448" s="217"/>
      <c r="P3448" s="217"/>
      <c r="Q3448" s="217"/>
      <c r="R3448" s="217"/>
      <c r="S3448" s="688"/>
      <c r="T3448" s="531"/>
      <c r="U3448" s="763"/>
      <c r="V3448" s="763"/>
      <c r="W3448" s="763"/>
      <c r="X3448" s="763"/>
      <c r="Y3448" s="763"/>
      <c r="Z3448" s="763"/>
      <c r="AA3448" s="763"/>
      <c r="AB3448" s="763"/>
      <c r="AC3448" s="763"/>
      <c r="AD3448" s="763"/>
      <c r="AE3448" s="763"/>
      <c r="AF3448" s="763"/>
      <c r="AG3448" s="763"/>
      <c r="AH3448" s="763"/>
      <c r="AI3448" s="763"/>
      <c r="AJ3448" s="763"/>
      <c r="BC3448" s="698"/>
      <c r="BD3448" s="11"/>
    </row>
    <row r="3449" s="1124" customFormat="1" customHeight="1" spans="1:56">
      <c r="A3449" s="529"/>
      <c r="B3449" s="213"/>
      <c r="C3449" s="1198"/>
      <c r="D3449" s="409"/>
      <c r="E3449" s="952"/>
      <c r="F3449" s="1157"/>
      <c r="G3449" s="388"/>
      <c r="H3449" s="526"/>
      <c r="I3449" s="1216"/>
      <c r="J3449" s="388"/>
      <c r="K3449" s="867"/>
      <c r="L3449" s="801"/>
      <c r="M3449" s="217"/>
      <c r="N3449" s="217"/>
      <c r="O3449" s="217"/>
      <c r="P3449" s="217"/>
      <c r="Q3449" s="217"/>
      <c r="R3449" s="217"/>
      <c r="S3449" s="688"/>
      <c r="T3449" s="531"/>
      <c r="U3449" s="763"/>
      <c r="V3449" s="763"/>
      <c r="W3449" s="763"/>
      <c r="X3449" s="763"/>
      <c r="Y3449" s="763"/>
      <c r="Z3449" s="763"/>
      <c r="AA3449" s="763"/>
      <c r="AB3449" s="763"/>
      <c r="AC3449" s="763"/>
      <c r="AD3449" s="763"/>
      <c r="AE3449" s="763"/>
      <c r="AF3449" s="763"/>
      <c r="AG3449" s="763"/>
      <c r="AH3449" s="763"/>
      <c r="AI3449" s="763"/>
      <c r="AJ3449" s="763"/>
      <c r="BC3449" s="698"/>
      <c r="BD3449" s="11"/>
    </row>
    <row r="3450" s="1124" customFormat="1" customHeight="1" spans="1:56">
      <c r="A3450" s="529"/>
      <c r="B3450" s="213"/>
      <c r="C3450" s="1198"/>
      <c r="D3450" s="409"/>
      <c r="E3450" s="952"/>
      <c r="F3450" s="1157"/>
      <c r="G3450" s="388"/>
      <c r="H3450" s="526"/>
      <c r="I3450" s="1216"/>
      <c r="J3450" s="388"/>
      <c r="K3450" s="867"/>
      <c r="L3450" s="801"/>
      <c r="M3450" s="217"/>
      <c r="N3450" s="217"/>
      <c r="O3450" s="217"/>
      <c r="P3450" s="217"/>
      <c r="Q3450" s="217"/>
      <c r="R3450" s="217"/>
      <c r="S3450" s="688"/>
      <c r="T3450" s="531"/>
      <c r="U3450" s="763"/>
      <c r="V3450" s="763"/>
      <c r="W3450" s="763"/>
      <c r="X3450" s="763"/>
      <c r="Y3450" s="763"/>
      <c r="Z3450" s="763"/>
      <c r="AA3450" s="763"/>
      <c r="AB3450" s="763"/>
      <c r="AC3450" s="763"/>
      <c r="AD3450" s="763"/>
      <c r="AE3450" s="763"/>
      <c r="AF3450" s="763"/>
      <c r="AG3450" s="763"/>
      <c r="AH3450" s="763"/>
      <c r="AI3450" s="763"/>
      <c r="AJ3450" s="763"/>
      <c r="BC3450" s="698"/>
      <c r="BD3450" s="11"/>
    </row>
    <row r="3451" s="1124" customFormat="1" customHeight="1" spans="1:56">
      <c r="A3451" s="529"/>
      <c r="B3451" s="213"/>
      <c r="C3451" s="1198"/>
      <c r="D3451" s="409"/>
      <c r="E3451" s="952"/>
      <c r="F3451" s="1157"/>
      <c r="G3451" s="388"/>
      <c r="H3451" s="526"/>
      <c r="I3451" s="1216"/>
      <c r="J3451" s="388"/>
      <c r="K3451" s="867"/>
      <c r="L3451" s="801"/>
      <c r="M3451" s="217"/>
      <c r="N3451" s="217"/>
      <c r="O3451" s="217"/>
      <c r="P3451" s="217"/>
      <c r="Q3451" s="217"/>
      <c r="R3451" s="217"/>
      <c r="S3451" s="688"/>
      <c r="T3451" s="531"/>
      <c r="U3451" s="763"/>
      <c r="V3451" s="763"/>
      <c r="W3451" s="763"/>
      <c r="X3451" s="763"/>
      <c r="Y3451" s="763"/>
      <c r="Z3451" s="763"/>
      <c r="AA3451" s="763"/>
      <c r="AB3451" s="763"/>
      <c r="AC3451" s="763"/>
      <c r="AD3451" s="763"/>
      <c r="AE3451" s="763"/>
      <c r="AF3451" s="763"/>
      <c r="AG3451" s="763"/>
      <c r="AH3451" s="763"/>
      <c r="AI3451" s="763"/>
      <c r="AJ3451" s="763"/>
      <c r="BC3451" s="698"/>
      <c r="BD3451" s="11"/>
    </row>
    <row r="3452" s="1124" customFormat="1" customHeight="1" spans="1:56">
      <c r="A3452" s="529"/>
      <c r="B3452" s="213"/>
      <c r="C3452" s="1198"/>
      <c r="D3452" s="409"/>
      <c r="E3452" s="952"/>
      <c r="F3452" s="1157"/>
      <c r="G3452" s="388"/>
      <c r="H3452" s="526"/>
      <c r="I3452" s="1216"/>
      <c r="J3452" s="388"/>
      <c r="K3452" s="867"/>
      <c r="L3452" s="801"/>
      <c r="M3452" s="217"/>
      <c r="N3452" s="217"/>
      <c r="O3452" s="217"/>
      <c r="P3452" s="217"/>
      <c r="Q3452" s="217"/>
      <c r="R3452" s="217"/>
      <c r="S3452" s="688"/>
      <c r="T3452" s="531"/>
      <c r="U3452" s="763"/>
      <c r="V3452" s="763"/>
      <c r="W3452" s="763"/>
      <c r="X3452" s="763"/>
      <c r="Y3452" s="763"/>
      <c r="Z3452" s="763"/>
      <c r="AA3452" s="763"/>
      <c r="AB3452" s="763"/>
      <c r="AC3452" s="763"/>
      <c r="AD3452" s="763"/>
      <c r="AE3452" s="763"/>
      <c r="AF3452" s="763"/>
      <c r="AG3452" s="763"/>
      <c r="AH3452" s="763"/>
      <c r="AI3452" s="763"/>
      <c r="AJ3452" s="763"/>
      <c r="BC3452" s="698"/>
      <c r="BD3452" s="11"/>
    </row>
    <row r="3453" s="1124" customFormat="1" customHeight="1" spans="1:56">
      <c r="A3453" s="529"/>
      <c r="B3453" s="213"/>
      <c r="C3453" s="1198"/>
      <c r="D3453" s="409"/>
      <c r="E3453" s="952"/>
      <c r="F3453" s="1157"/>
      <c r="G3453" s="388"/>
      <c r="H3453" s="526"/>
      <c r="I3453" s="1216"/>
      <c r="J3453" s="388"/>
      <c r="K3453" s="867"/>
      <c r="L3453" s="801"/>
      <c r="M3453" s="217"/>
      <c r="N3453" s="217"/>
      <c r="O3453" s="217"/>
      <c r="P3453" s="217"/>
      <c r="Q3453" s="217"/>
      <c r="R3453" s="217"/>
      <c r="S3453" s="688"/>
      <c r="T3453" s="531"/>
      <c r="U3453" s="763"/>
      <c r="V3453" s="763"/>
      <c r="W3453" s="763"/>
      <c r="X3453" s="763"/>
      <c r="Y3453" s="763"/>
      <c r="Z3453" s="763"/>
      <c r="AA3453" s="763"/>
      <c r="AB3453" s="763"/>
      <c r="AC3453" s="763"/>
      <c r="AD3453" s="763"/>
      <c r="AE3453" s="763"/>
      <c r="AF3453" s="763"/>
      <c r="AG3453" s="763"/>
      <c r="AH3453" s="763"/>
      <c r="AI3453" s="763"/>
      <c r="AJ3453" s="763"/>
      <c r="BC3453" s="698"/>
      <c r="BD3453" s="11"/>
    </row>
    <row r="3454" s="1124" customFormat="1" customHeight="1" spans="1:56">
      <c r="A3454" s="529"/>
      <c r="B3454" s="213"/>
      <c r="C3454" s="1198"/>
      <c r="D3454" s="409"/>
      <c r="E3454" s="952"/>
      <c r="F3454" s="1157"/>
      <c r="G3454" s="388"/>
      <c r="H3454" s="526"/>
      <c r="I3454" s="1216"/>
      <c r="J3454" s="388"/>
      <c r="K3454" s="867"/>
      <c r="L3454" s="801"/>
      <c r="M3454" s="217"/>
      <c r="N3454" s="217"/>
      <c r="O3454" s="217"/>
      <c r="P3454" s="217"/>
      <c r="Q3454" s="217"/>
      <c r="R3454" s="217"/>
      <c r="S3454" s="688"/>
      <c r="T3454" s="531"/>
      <c r="U3454" s="763"/>
      <c r="V3454" s="763"/>
      <c r="W3454" s="763"/>
      <c r="X3454" s="763"/>
      <c r="Y3454" s="763"/>
      <c r="Z3454" s="763"/>
      <c r="AA3454" s="763"/>
      <c r="AB3454" s="763"/>
      <c r="AC3454" s="763"/>
      <c r="AD3454" s="763"/>
      <c r="AE3454" s="763"/>
      <c r="AF3454" s="763"/>
      <c r="AG3454" s="763"/>
      <c r="AH3454" s="763"/>
      <c r="AI3454" s="763"/>
      <c r="AJ3454" s="763"/>
      <c r="BC3454" s="698"/>
      <c r="BD3454" s="11"/>
    </row>
    <row r="3455" s="1124" customFormat="1" customHeight="1" spans="1:56">
      <c r="A3455" s="529"/>
      <c r="B3455" s="213"/>
      <c r="C3455" s="1198"/>
      <c r="D3455" s="409"/>
      <c r="E3455" s="952"/>
      <c r="F3455" s="1157"/>
      <c r="G3455" s="388"/>
      <c r="H3455" s="526"/>
      <c r="I3455" s="1216"/>
      <c r="J3455" s="388"/>
      <c r="K3455" s="867"/>
      <c r="L3455" s="801"/>
      <c r="M3455" s="217"/>
      <c r="N3455" s="217"/>
      <c r="O3455" s="217"/>
      <c r="P3455" s="217"/>
      <c r="Q3455" s="217"/>
      <c r="R3455" s="217"/>
      <c r="S3455" s="688"/>
      <c r="T3455" s="531"/>
      <c r="U3455" s="763"/>
      <c r="V3455" s="763"/>
      <c r="W3455" s="763"/>
      <c r="X3455" s="763"/>
      <c r="Y3455" s="763"/>
      <c r="Z3455" s="763"/>
      <c r="AA3455" s="763"/>
      <c r="AB3455" s="763"/>
      <c r="AC3455" s="763"/>
      <c r="AD3455" s="763"/>
      <c r="AE3455" s="763"/>
      <c r="AF3455" s="763"/>
      <c r="AG3455" s="763"/>
      <c r="AH3455" s="763"/>
      <c r="AI3455" s="763"/>
      <c r="AJ3455" s="763"/>
      <c r="BC3455" s="698"/>
      <c r="BD3455" s="11"/>
    </row>
    <row r="3456" s="1124" customFormat="1" customHeight="1" spans="1:56">
      <c r="A3456" s="529"/>
      <c r="B3456" s="213"/>
      <c r="C3456" s="1198"/>
      <c r="D3456" s="409"/>
      <c r="E3456" s="952"/>
      <c r="F3456" s="1157"/>
      <c r="G3456" s="388"/>
      <c r="H3456" s="526"/>
      <c r="I3456" s="1216"/>
      <c r="J3456" s="388"/>
      <c r="K3456" s="867"/>
      <c r="L3456" s="801"/>
      <c r="M3456" s="217"/>
      <c r="N3456" s="217"/>
      <c r="O3456" s="217"/>
      <c r="P3456" s="217"/>
      <c r="Q3456" s="217"/>
      <c r="R3456" s="217"/>
      <c r="S3456" s="688"/>
      <c r="T3456" s="531"/>
      <c r="U3456" s="763"/>
      <c r="V3456" s="763"/>
      <c r="W3456" s="763"/>
      <c r="X3456" s="763"/>
      <c r="Y3456" s="763"/>
      <c r="Z3456" s="763"/>
      <c r="AA3456" s="763"/>
      <c r="AB3456" s="763"/>
      <c r="AC3456" s="763"/>
      <c r="AD3456" s="763"/>
      <c r="AE3456" s="763"/>
      <c r="AF3456" s="763"/>
      <c r="AG3456" s="763"/>
      <c r="AH3456" s="763"/>
      <c r="AI3456" s="763"/>
      <c r="AJ3456" s="763"/>
      <c r="BC3456" s="698"/>
      <c r="BD3456" s="11"/>
    </row>
    <row r="3457" s="1124" customFormat="1" customHeight="1" spans="1:56">
      <c r="A3457" s="529"/>
      <c r="B3457" s="213"/>
      <c r="C3457" s="1198"/>
      <c r="D3457" s="409"/>
      <c r="E3457" s="952"/>
      <c r="F3457" s="1157"/>
      <c r="G3457" s="388"/>
      <c r="H3457" s="526"/>
      <c r="I3457" s="1216"/>
      <c r="J3457" s="388"/>
      <c r="K3457" s="867"/>
      <c r="L3457" s="801"/>
      <c r="M3457" s="217"/>
      <c r="N3457" s="217"/>
      <c r="O3457" s="217"/>
      <c r="P3457" s="217"/>
      <c r="Q3457" s="217"/>
      <c r="R3457" s="217"/>
      <c r="S3457" s="688"/>
      <c r="T3457" s="531"/>
      <c r="U3457" s="763"/>
      <c r="V3457" s="763"/>
      <c r="W3457" s="763"/>
      <c r="X3457" s="763"/>
      <c r="Y3457" s="763"/>
      <c r="Z3457" s="763"/>
      <c r="AA3457" s="763"/>
      <c r="AB3457" s="763"/>
      <c r="AC3457" s="763"/>
      <c r="AD3457" s="763"/>
      <c r="AE3457" s="763"/>
      <c r="AF3457" s="763"/>
      <c r="AG3457" s="763"/>
      <c r="AH3457" s="763"/>
      <c r="AI3457" s="763"/>
      <c r="AJ3457" s="763"/>
      <c r="BC3457" s="698"/>
      <c r="BD3457" s="11"/>
    </row>
    <row r="3458" s="1124" customFormat="1" customHeight="1" spans="1:56">
      <c r="A3458" s="529"/>
      <c r="B3458" s="213"/>
      <c r="C3458" s="1198"/>
      <c r="D3458" s="409"/>
      <c r="E3458" s="952"/>
      <c r="F3458" s="1157"/>
      <c r="G3458" s="388"/>
      <c r="H3458" s="526"/>
      <c r="I3458" s="1216"/>
      <c r="J3458" s="388"/>
      <c r="K3458" s="867"/>
      <c r="L3458" s="801"/>
      <c r="M3458" s="217"/>
      <c r="N3458" s="217"/>
      <c r="O3458" s="217"/>
      <c r="P3458" s="217"/>
      <c r="Q3458" s="217"/>
      <c r="R3458" s="217"/>
      <c r="S3458" s="688"/>
      <c r="T3458" s="531"/>
      <c r="U3458" s="763"/>
      <c r="V3458" s="763"/>
      <c r="W3458" s="763"/>
      <c r="X3458" s="763"/>
      <c r="Y3458" s="763"/>
      <c r="Z3458" s="763"/>
      <c r="AA3458" s="763"/>
      <c r="AB3458" s="763"/>
      <c r="AC3458" s="763"/>
      <c r="AD3458" s="763"/>
      <c r="AE3458" s="763"/>
      <c r="AF3458" s="763"/>
      <c r="AG3458" s="763"/>
      <c r="AH3458" s="763"/>
      <c r="AI3458" s="763"/>
      <c r="AJ3458" s="763"/>
      <c r="BC3458" s="698"/>
      <c r="BD3458" s="11"/>
    </row>
    <row r="3459" s="1124" customFormat="1" customHeight="1" spans="1:56">
      <c r="A3459" s="529"/>
      <c r="B3459" s="213"/>
      <c r="C3459" s="1198"/>
      <c r="D3459" s="409"/>
      <c r="E3459" s="952"/>
      <c r="F3459" s="1157"/>
      <c r="G3459" s="388"/>
      <c r="H3459" s="526"/>
      <c r="I3459" s="1216"/>
      <c r="J3459" s="388"/>
      <c r="K3459" s="867"/>
      <c r="L3459" s="801"/>
      <c r="M3459" s="217"/>
      <c r="N3459" s="217"/>
      <c r="O3459" s="217"/>
      <c r="P3459" s="217"/>
      <c r="Q3459" s="217"/>
      <c r="R3459" s="217"/>
      <c r="S3459" s="688"/>
      <c r="T3459" s="531"/>
      <c r="U3459" s="763"/>
      <c r="V3459" s="763"/>
      <c r="W3459" s="763"/>
      <c r="X3459" s="763"/>
      <c r="Y3459" s="763"/>
      <c r="Z3459" s="763"/>
      <c r="AA3459" s="763"/>
      <c r="AB3459" s="763"/>
      <c r="AC3459" s="763"/>
      <c r="AD3459" s="763"/>
      <c r="AE3459" s="763"/>
      <c r="AF3459" s="763"/>
      <c r="AG3459" s="763"/>
      <c r="AH3459" s="763"/>
      <c r="AI3459" s="763"/>
      <c r="AJ3459" s="763"/>
      <c r="BC3459" s="698"/>
      <c r="BD3459" s="11"/>
    </row>
    <row r="3460" s="1124" customFormat="1" customHeight="1" spans="1:56">
      <c r="A3460" s="529"/>
      <c r="B3460" s="213"/>
      <c r="C3460" s="1198"/>
      <c r="D3460" s="409"/>
      <c r="E3460" s="952"/>
      <c r="F3460" s="1157"/>
      <c r="G3460" s="388"/>
      <c r="H3460" s="526"/>
      <c r="I3460" s="1216"/>
      <c r="J3460" s="388"/>
      <c r="K3460" s="867"/>
      <c r="L3460" s="801"/>
      <c r="M3460" s="217"/>
      <c r="N3460" s="217"/>
      <c r="O3460" s="217"/>
      <c r="P3460" s="217"/>
      <c r="Q3460" s="217"/>
      <c r="R3460" s="217"/>
      <c r="S3460" s="688"/>
      <c r="T3460" s="531"/>
      <c r="U3460" s="763"/>
      <c r="V3460" s="763"/>
      <c r="W3460" s="763"/>
      <c r="X3460" s="763"/>
      <c r="Y3460" s="763"/>
      <c r="Z3460" s="763"/>
      <c r="AA3460" s="763"/>
      <c r="AB3460" s="763"/>
      <c r="AC3460" s="763"/>
      <c r="AD3460" s="763"/>
      <c r="AE3460" s="763"/>
      <c r="AF3460" s="763"/>
      <c r="AG3460" s="763"/>
      <c r="AH3460" s="763"/>
      <c r="AI3460" s="763"/>
      <c r="AJ3460" s="763"/>
      <c r="BC3460" s="698"/>
      <c r="BD3460" s="11"/>
    </row>
    <row r="3461" s="1124" customFormat="1" customHeight="1" spans="1:56">
      <c r="A3461" s="529"/>
      <c r="B3461" s="213"/>
      <c r="C3461" s="1198"/>
      <c r="D3461" s="409"/>
      <c r="E3461" s="952"/>
      <c r="F3461" s="1157"/>
      <c r="G3461" s="388"/>
      <c r="H3461" s="526"/>
      <c r="I3461" s="1216"/>
      <c r="J3461" s="388"/>
      <c r="K3461" s="867"/>
      <c r="L3461" s="801"/>
      <c r="M3461" s="217"/>
      <c r="N3461" s="217"/>
      <c r="O3461" s="217"/>
      <c r="P3461" s="217"/>
      <c r="Q3461" s="217"/>
      <c r="R3461" s="217"/>
      <c r="S3461" s="688"/>
      <c r="T3461" s="531"/>
      <c r="U3461" s="763"/>
      <c r="V3461" s="763"/>
      <c r="W3461" s="763"/>
      <c r="X3461" s="763"/>
      <c r="Y3461" s="763"/>
      <c r="Z3461" s="763"/>
      <c r="AA3461" s="763"/>
      <c r="AB3461" s="763"/>
      <c r="AC3461" s="763"/>
      <c r="AD3461" s="763"/>
      <c r="AE3461" s="763"/>
      <c r="AF3461" s="763"/>
      <c r="AG3461" s="763"/>
      <c r="AH3461" s="763"/>
      <c r="AI3461" s="763"/>
      <c r="AJ3461" s="763"/>
      <c r="BC3461" s="698"/>
      <c r="BD3461" s="11"/>
    </row>
    <row r="3462" s="1124" customFormat="1" customHeight="1" spans="1:56">
      <c r="A3462" s="529"/>
      <c r="B3462" s="213"/>
      <c r="C3462" s="1198"/>
      <c r="D3462" s="409"/>
      <c r="E3462" s="952"/>
      <c r="F3462" s="1157"/>
      <c r="G3462" s="388"/>
      <c r="H3462" s="526"/>
      <c r="I3462" s="1216"/>
      <c r="J3462" s="388"/>
      <c r="K3462" s="867"/>
      <c r="L3462" s="801"/>
      <c r="M3462" s="217"/>
      <c r="N3462" s="217"/>
      <c r="O3462" s="217"/>
      <c r="P3462" s="217"/>
      <c r="Q3462" s="217"/>
      <c r="R3462" s="217"/>
      <c r="S3462" s="688"/>
      <c r="T3462" s="531"/>
      <c r="U3462" s="763"/>
      <c r="V3462" s="763"/>
      <c r="W3462" s="763"/>
      <c r="X3462" s="763"/>
      <c r="Y3462" s="763"/>
      <c r="Z3462" s="763"/>
      <c r="AA3462" s="763"/>
      <c r="AB3462" s="763"/>
      <c r="AC3462" s="763"/>
      <c r="AD3462" s="763"/>
      <c r="AE3462" s="763"/>
      <c r="AF3462" s="763"/>
      <c r="AG3462" s="763"/>
      <c r="AH3462" s="763"/>
      <c r="AI3462" s="763"/>
      <c r="AJ3462" s="763"/>
      <c r="BC3462" s="698"/>
      <c r="BD3462" s="11"/>
    </row>
    <row r="3463" s="1124" customFormat="1" customHeight="1" spans="1:56">
      <c r="A3463" s="529"/>
      <c r="B3463" s="213"/>
      <c r="C3463" s="1198"/>
      <c r="D3463" s="409"/>
      <c r="E3463" s="952"/>
      <c r="F3463" s="1157"/>
      <c r="G3463" s="388"/>
      <c r="H3463" s="526"/>
      <c r="I3463" s="1216"/>
      <c r="J3463" s="388"/>
      <c r="K3463" s="867"/>
      <c r="L3463" s="801"/>
      <c r="M3463" s="217"/>
      <c r="N3463" s="217"/>
      <c r="O3463" s="217"/>
      <c r="P3463" s="217"/>
      <c r="Q3463" s="217"/>
      <c r="R3463" s="217"/>
      <c r="S3463" s="688"/>
      <c r="T3463" s="531"/>
      <c r="U3463" s="763"/>
      <c r="V3463" s="763"/>
      <c r="W3463" s="763"/>
      <c r="X3463" s="763"/>
      <c r="Y3463" s="763"/>
      <c r="Z3463" s="763"/>
      <c r="AA3463" s="763"/>
      <c r="AB3463" s="763"/>
      <c r="AC3463" s="763"/>
      <c r="AD3463" s="763"/>
      <c r="AE3463" s="763"/>
      <c r="AF3463" s="763"/>
      <c r="AG3463" s="763"/>
      <c r="AH3463" s="763"/>
      <c r="AI3463" s="763"/>
      <c r="AJ3463" s="763"/>
      <c r="BC3463" s="698"/>
      <c r="BD3463" s="11"/>
    </row>
    <row r="3464" s="1124" customFormat="1" customHeight="1" spans="1:56">
      <c r="A3464" s="529"/>
      <c r="B3464" s="213"/>
      <c r="C3464" s="1198"/>
      <c r="D3464" s="409"/>
      <c r="E3464" s="952"/>
      <c r="F3464" s="1157"/>
      <c r="G3464" s="388"/>
      <c r="H3464" s="526"/>
      <c r="I3464" s="1216"/>
      <c r="J3464" s="388"/>
      <c r="K3464" s="867"/>
      <c r="L3464" s="801"/>
      <c r="M3464" s="217"/>
      <c r="N3464" s="217"/>
      <c r="O3464" s="217"/>
      <c r="P3464" s="217"/>
      <c r="Q3464" s="217"/>
      <c r="R3464" s="217"/>
      <c r="S3464" s="688"/>
      <c r="T3464" s="531"/>
      <c r="U3464" s="763"/>
      <c r="V3464" s="763"/>
      <c r="W3464" s="763"/>
      <c r="X3464" s="763"/>
      <c r="Y3464" s="763"/>
      <c r="Z3464" s="763"/>
      <c r="AA3464" s="763"/>
      <c r="AB3464" s="763"/>
      <c r="AC3464" s="763"/>
      <c r="AD3464" s="763"/>
      <c r="AE3464" s="763"/>
      <c r="AF3464" s="763"/>
      <c r="AG3464" s="763"/>
      <c r="AH3464" s="763"/>
      <c r="AI3464" s="763"/>
      <c r="AJ3464" s="763"/>
      <c r="BC3464" s="698"/>
      <c r="BD3464" s="11"/>
    </row>
    <row r="3465" s="1124" customFormat="1" customHeight="1" spans="1:56">
      <c r="A3465" s="529"/>
      <c r="B3465" s="213"/>
      <c r="C3465" s="1198"/>
      <c r="D3465" s="409"/>
      <c r="E3465" s="952"/>
      <c r="F3465" s="1157"/>
      <c r="G3465" s="388"/>
      <c r="H3465" s="526"/>
      <c r="I3465" s="1216"/>
      <c r="J3465" s="388"/>
      <c r="K3465" s="867"/>
      <c r="L3465" s="801"/>
      <c r="M3465" s="217"/>
      <c r="N3465" s="217"/>
      <c r="O3465" s="217"/>
      <c r="P3465" s="217"/>
      <c r="Q3465" s="217"/>
      <c r="R3465" s="217"/>
      <c r="S3465" s="688"/>
      <c r="T3465" s="883"/>
      <c r="U3465" s="763"/>
      <c r="V3465" s="763"/>
      <c r="W3465" s="763"/>
      <c r="X3465" s="763"/>
      <c r="Y3465" s="763"/>
      <c r="Z3465" s="763"/>
      <c r="AA3465" s="763"/>
      <c r="AB3465" s="763"/>
      <c r="AC3465" s="763"/>
      <c r="AD3465" s="763"/>
      <c r="AE3465" s="763"/>
      <c r="AF3465" s="763"/>
      <c r="AG3465" s="763"/>
      <c r="AH3465" s="763"/>
      <c r="AI3465" s="763"/>
      <c r="AJ3465" s="763"/>
      <c r="BC3465" s="698"/>
      <c r="BD3465" s="11"/>
    </row>
    <row r="3466" s="1124" customFormat="1" customHeight="1" spans="1:56">
      <c r="A3466" s="529"/>
      <c r="B3466" s="213"/>
      <c r="C3466" s="1198"/>
      <c r="D3466" s="409"/>
      <c r="E3466" s="952"/>
      <c r="F3466" s="1157"/>
      <c r="G3466" s="388"/>
      <c r="H3466" s="526"/>
      <c r="I3466" s="1216"/>
      <c r="J3466" s="388"/>
      <c r="K3466" s="867"/>
      <c r="L3466" s="801"/>
      <c r="M3466" s="217"/>
      <c r="N3466" s="217"/>
      <c r="O3466" s="217"/>
      <c r="P3466" s="217"/>
      <c r="Q3466" s="217"/>
      <c r="R3466" s="217"/>
      <c r="S3466" s="688"/>
      <c r="T3466" s="883"/>
      <c r="U3466" s="763"/>
      <c r="V3466" s="763"/>
      <c r="W3466" s="763"/>
      <c r="X3466" s="763"/>
      <c r="Y3466" s="763"/>
      <c r="Z3466" s="763"/>
      <c r="AA3466" s="763"/>
      <c r="AB3466" s="763"/>
      <c r="AC3466" s="763"/>
      <c r="AD3466" s="763"/>
      <c r="AE3466" s="763"/>
      <c r="AF3466" s="763"/>
      <c r="AG3466" s="763"/>
      <c r="AH3466" s="763"/>
      <c r="AI3466" s="763"/>
      <c r="AJ3466" s="763"/>
      <c r="BC3466" s="698"/>
      <c r="BD3466" s="11"/>
    </row>
    <row r="3467" s="1124" customFormat="1" customHeight="1" spans="1:56">
      <c r="A3467" s="529"/>
      <c r="B3467" s="213"/>
      <c r="C3467" s="1198"/>
      <c r="D3467" s="409"/>
      <c r="E3467" s="952"/>
      <c r="F3467" s="1157"/>
      <c r="G3467" s="388"/>
      <c r="H3467" s="526"/>
      <c r="I3467" s="1216"/>
      <c r="J3467" s="388"/>
      <c r="K3467" s="867"/>
      <c r="L3467" s="801"/>
      <c r="M3467" s="217"/>
      <c r="N3467" s="217"/>
      <c r="O3467" s="217"/>
      <c r="P3467" s="217"/>
      <c r="Q3467" s="217"/>
      <c r="R3467" s="217"/>
      <c r="S3467" s="688"/>
      <c r="T3467" s="531"/>
      <c r="U3467" s="763"/>
      <c r="V3467" s="763"/>
      <c r="W3467" s="763"/>
      <c r="X3467" s="763"/>
      <c r="Y3467" s="763"/>
      <c r="Z3467" s="763"/>
      <c r="AA3467" s="763"/>
      <c r="AB3467" s="763"/>
      <c r="AC3467" s="763"/>
      <c r="AD3467" s="763"/>
      <c r="AE3467" s="763"/>
      <c r="AF3467" s="763"/>
      <c r="AG3467" s="763"/>
      <c r="AH3467" s="763"/>
      <c r="AI3467" s="763"/>
      <c r="AJ3467" s="763"/>
      <c r="BC3467" s="698"/>
      <c r="BD3467" s="11"/>
    </row>
    <row r="3468" s="1124" customFormat="1" customHeight="1" spans="1:56">
      <c r="A3468" s="529"/>
      <c r="B3468" s="213"/>
      <c r="C3468" s="1198"/>
      <c r="D3468" s="409"/>
      <c r="E3468" s="952"/>
      <c r="F3468" s="1157"/>
      <c r="G3468" s="388"/>
      <c r="H3468" s="526"/>
      <c r="I3468" s="1216"/>
      <c r="J3468" s="388"/>
      <c r="K3468" s="867"/>
      <c r="L3468" s="801"/>
      <c r="M3468" s="217"/>
      <c r="N3468" s="217"/>
      <c r="O3468" s="217"/>
      <c r="P3468" s="217"/>
      <c r="Q3468" s="217"/>
      <c r="R3468" s="217"/>
      <c r="S3468" s="688"/>
      <c r="T3468" s="531"/>
      <c r="U3468" s="763"/>
      <c r="V3468" s="763"/>
      <c r="W3468" s="763"/>
      <c r="X3468" s="763"/>
      <c r="Y3468" s="763"/>
      <c r="Z3468" s="763"/>
      <c r="AA3468" s="763"/>
      <c r="AB3468" s="763"/>
      <c r="AC3468" s="763"/>
      <c r="AD3468" s="763"/>
      <c r="AE3468" s="763"/>
      <c r="AF3468" s="763"/>
      <c r="AG3468" s="763"/>
      <c r="AH3468" s="763"/>
      <c r="AI3468" s="763"/>
      <c r="AJ3468" s="763"/>
      <c r="BC3468" s="698"/>
      <c r="BD3468" s="11"/>
    </row>
    <row r="3469" s="1124" customFormat="1" customHeight="1" spans="1:56">
      <c r="A3469" s="529"/>
      <c r="B3469" s="213"/>
      <c r="C3469" s="1198"/>
      <c r="D3469" s="409"/>
      <c r="E3469" s="952"/>
      <c r="F3469" s="1157"/>
      <c r="G3469" s="388"/>
      <c r="H3469" s="526"/>
      <c r="I3469" s="1216"/>
      <c r="J3469" s="388"/>
      <c r="K3469" s="867"/>
      <c r="L3469" s="801"/>
      <c r="M3469" s="217"/>
      <c r="N3469" s="217"/>
      <c r="O3469" s="217"/>
      <c r="P3469" s="217"/>
      <c r="Q3469" s="217"/>
      <c r="R3469" s="217"/>
      <c r="S3469" s="688"/>
      <c r="T3469" s="531"/>
      <c r="U3469" s="763"/>
      <c r="V3469" s="763"/>
      <c r="W3469" s="763"/>
      <c r="X3469" s="763"/>
      <c r="Y3469" s="763"/>
      <c r="Z3469" s="763"/>
      <c r="AA3469" s="763"/>
      <c r="AB3469" s="763"/>
      <c r="AC3469" s="763"/>
      <c r="AD3469" s="763"/>
      <c r="AE3469" s="763"/>
      <c r="AF3469" s="763"/>
      <c r="AG3469" s="763"/>
      <c r="AH3469" s="763"/>
      <c r="AI3469" s="763"/>
      <c r="AJ3469" s="763"/>
      <c r="BC3469" s="698"/>
      <c r="BD3469" s="11"/>
    </row>
    <row r="3470" s="1124" customFormat="1" customHeight="1" spans="1:56">
      <c r="A3470" s="529"/>
      <c r="B3470" s="213"/>
      <c r="C3470" s="1198"/>
      <c r="D3470" s="409"/>
      <c r="E3470" s="952"/>
      <c r="F3470" s="1157"/>
      <c r="G3470" s="388"/>
      <c r="H3470" s="526"/>
      <c r="I3470" s="1216"/>
      <c r="J3470" s="388"/>
      <c r="K3470" s="867"/>
      <c r="L3470" s="801"/>
      <c r="M3470" s="217"/>
      <c r="N3470" s="217"/>
      <c r="O3470" s="217"/>
      <c r="P3470" s="217"/>
      <c r="Q3470" s="217"/>
      <c r="R3470" s="217"/>
      <c r="S3470" s="688"/>
      <c r="T3470" s="531"/>
      <c r="U3470" s="763"/>
      <c r="V3470" s="763"/>
      <c r="W3470" s="763"/>
      <c r="X3470" s="763"/>
      <c r="Y3470" s="763"/>
      <c r="Z3470" s="763"/>
      <c r="AA3470" s="763"/>
      <c r="AB3470" s="763"/>
      <c r="AC3470" s="763"/>
      <c r="AD3470" s="763"/>
      <c r="AE3470" s="763"/>
      <c r="AF3470" s="763"/>
      <c r="AG3470" s="763"/>
      <c r="AH3470" s="763"/>
      <c r="AI3470" s="763"/>
      <c r="AJ3470" s="763"/>
      <c r="BC3470" s="698"/>
      <c r="BD3470" s="11"/>
    </row>
    <row r="3471" s="1124" customFormat="1" customHeight="1" spans="1:56">
      <c r="A3471" s="529"/>
      <c r="B3471" s="213"/>
      <c r="C3471" s="1198"/>
      <c r="D3471" s="409"/>
      <c r="E3471" s="952"/>
      <c r="F3471" s="1157"/>
      <c r="G3471" s="388"/>
      <c r="H3471" s="526"/>
      <c r="I3471" s="1216"/>
      <c r="J3471" s="388"/>
      <c r="K3471" s="867"/>
      <c r="L3471" s="801"/>
      <c r="M3471" s="217"/>
      <c r="N3471" s="217"/>
      <c r="O3471" s="217"/>
      <c r="P3471" s="217"/>
      <c r="Q3471" s="217"/>
      <c r="R3471" s="217"/>
      <c r="S3471" s="688"/>
      <c r="T3471" s="531"/>
      <c r="U3471" s="763"/>
      <c r="V3471" s="763"/>
      <c r="W3471" s="763"/>
      <c r="X3471" s="763"/>
      <c r="Y3471" s="763"/>
      <c r="Z3471" s="763"/>
      <c r="AA3471" s="763"/>
      <c r="AB3471" s="763"/>
      <c r="AC3471" s="763"/>
      <c r="AD3471" s="763"/>
      <c r="AE3471" s="763"/>
      <c r="AF3471" s="763"/>
      <c r="AG3471" s="763"/>
      <c r="AH3471" s="763"/>
      <c r="AI3471" s="763"/>
      <c r="AJ3471" s="763"/>
      <c r="BC3471" s="698"/>
      <c r="BD3471" s="11"/>
    </row>
    <row r="3472" s="1124" customFormat="1" customHeight="1" spans="1:56">
      <c r="A3472" s="529"/>
      <c r="B3472" s="213"/>
      <c r="C3472" s="1198"/>
      <c r="D3472" s="409"/>
      <c r="E3472" s="952"/>
      <c r="F3472" s="1157"/>
      <c r="G3472" s="388"/>
      <c r="H3472" s="526"/>
      <c r="I3472" s="1216"/>
      <c r="J3472" s="388"/>
      <c r="K3472" s="867"/>
      <c r="L3472" s="801"/>
      <c r="M3472" s="217"/>
      <c r="N3472" s="217"/>
      <c r="O3472" s="217"/>
      <c r="P3472" s="217"/>
      <c r="Q3472" s="217"/>
      <c r="R3472" s="217"/>
      <c r="S3472" s="688"/>
      <c r="T3472" s="531"/>
      <c r="U3472" s="763"/>
      <c r="V3472" s="763"/>
      <c r="W3472" s="763"/>
      <c r="X3472" s="763"/>
      <c r="Y3472" s="763"/>
      <c r="Z3472" s="763"/>
      <c r="AA3472" s="763"/>
      <c r="AB3472" s="763"/>
      <c r="AC3472" s="763"/>
      <c r="AD3472" s="763"/>
      <c r="AE3472" s="763"/>
      <c r="AF3472" s="763"/>
      <c r="AG3472" s="763"/>
      <c r="AH3472" s="763"/>
      <c r="AI3472" s="763"/>
      <c r="AJ3472" s="763"/>
      <c r="BC3472" s="698"/>
      <c r="BD3472" s="11"/>
    </row>
    <row r="3473" s="1124" customFormat="1" customHeight="1" spans="1:56">
      <c r="A3473" s="529"/>
      <c r="B3473" s="213"/>
      <c r="C3473" s="1198"/>
      <c r="D3473" s="409"/>
      <c r="E3473" s="952"/>
      <c r="F3473" s="1157"/>
      <c r="G3473" s="388"/>
      <c r="H3473" s="526"/>
      <c r="I3473" s="1216"/>
      <c r="J3473" s="388"/>
      <c r="K3473" s="867"/>
      <c r="L3473" s="801"/>
      <c r="M3473" s="217"/>
      <c r="N3473" s="217"/>
      <c r="O3473" s="217"/>
      <c r="P3473" s="217"/>
      <c r="Q3473" s="217"/>
      <c r="R3473" s="217"/>
      <c r="S3473" s="688"/>
      <c r="T3473" s="531"/>
      <c r="U3473" s="763"/>
      <c r="V3473" s="763"/>
      <c r="W3473" s="763"/>
      <c r="X3473" s="763"/>
      <c r="Y3473" s="763"/>
      <c r="Z3473" s="763"/>
      <c r="AA3473" s="763"/>
      <c r="AB3473" s="763"/>
      <c r="AC3473" s="763"/>
      <c r="AD3473" s="763"/>
      <c r="AE3473" s="763"/>
      <c r="AF3473" s="763"/>
      <c r="AG3473" s="763"/>
      <c r="AH3473" s="763"/>
      <c r="AI3473" s="763"/>
      <c r="AJ3473" s="763"/>
      <c r="BC3473" s="698"/>
      <c r="BD3473" s="11"/>
    </row>
    <row r="3474" s="1124" customFormat="1" customHeight="1" spans="1:56">
      <c r="A3474" s="529"/>
      <c r="B3474" s="213"/>
      <c r="C3474" s="1198"/>
      <c r="D3474" s="409"/>
      <c r="E3474" s="952"/>
      <c r="F3474" s="1157"/>
      <c r="G3474" s="388"/>
      <c r="H3474" s="526"/>
      <c r="I3474" s="1216"/>
      <c r="J3474" s="388"/>
      <c r="K3474" s="867"/>
      <c r="L3474" s="801"/>
      <c r="M3474" s="217"/>
      <c r="N3474" s="217"/>
      <c r="O3474" s="217"/>
      <c r="P3474" s="217"/>
      <c r="Q3474" s="217"/>
      <c r="R3474" s="217"/>
      <c r="S3474" s="688"/>
      <c r="T3474" s="531"/>
      <c r="U3474" s="763"/>
      <c r="V3474" s="763"/>
      <c r="W3474" s="763"/>
      <c r="X3474" s="763"/>
      <c r="Y3474" s="763"/>
      <c r="Z3474" s="763"/>
      <c r="AA3474" s="763"/>
      <c r="AB3474" s="763"/>
      <c r="AC3474" s="763"/>
      <c r="AD3474" s="763"/>
      <c r="AE3474" s="763"/>
      <c r="AF3474" s="763"/>
      <c r="AG3474" s="763"/>
      <c r="AH3474" s="763"/>
      <c r="AI3474" s="763"/>
      <c r="AJ3474" s="763"/>
      <c r="BC3474" s="698"/>
      <c r="BD3474" s="11"/>
    </row>
    <row r="3475" s="1124" customFormat="1" customHeight="1" spans="1:56">
      <c r="A3475" s="529"/>
      <c r="B3475" s="213"/>
      <c r="C3475" s="1198"/>
      <c r="D3475" s="409"/>
      <c r="E3475" s="952"/>
      <c r="F3475" s="1157"/>
      <c r="G3475" s="388"/>
      <c r="H3475" s="526"/>
      <c r="I3475" s="1216"/>
      <c r="J3475" s="388"/>
      <c r="K3475" s="867"/>
      <c r="L3475" s="801"/>
      <c r="M3475" s="217"/>
      <c r="N3475" s="217"/>
      <c r="O3475" s="217"/>
      <c r="P3475" s="217"/>
      <c r="Q3475" s="217"/>
      <c r="R3475" s="217"/>
      <c r="S3475" s="688"/>
      <c r="T3475" s="531"/>
      <c r="U3475" s="763"/>
      <c r="V3475" s="763"/>
      <c r="W3475" s="763"/>
      <c r="X3475" s="763"/>
      <c r="Y3475" s="763"/>
      <c r="Z3475" s="763"/>
      <c r="AA3475" s="763"/>
      <c r="AB3475" s="763"/>
      <c r="AC3475" s="763"/>
      <c r="AD3475" s="763"/>
      <c r="AE3475" s="763"/>
      <c r="AF3475" s="763"/>
      <c r="AG3475" s="763"/>
      <c r="AH3475" s="763"/>
      <c r="AI3475" s="763"/>
      <c r="AJ3475" s="763"/>
      <c r="BC3475" s="698"/>
      <c r="BD3475" s="11"/>
    </row>
    <row r="3476" s="1124" customFormat="1" customHeight="1" spans="1:56">
      <c r="A3476" s="529"/>
      <c r="B3476" s="213"/>
      <c r="C3476" s="1198"/>
      <c r="D3476" s="409"/>
      <c r="E3476" s="952"/>
      <c r="F3476" s="1157"/>
      <c r="G3476" s="388"/>
      <c r="H3476" s="526"/>
      <c r="I3476" s="1216"/>
      <c r="J3476" s="388"/>
      <c r="K3476" s="867"/>
      <c r="L3476" s="801"/>
      <c r="M3476" s="217"/>
      <c r="N3476" s="217"/>
      <c r="O3476" s="217"/>
      <c r="P3476" s="217"/>
      <c r="Q3476" s="217"/>
      <c r="R3476" s="217"/>
      <c r="S3476" s="688"/>
      <c r="T3476" s="531"/>
      <c r="U3476" s="763"/>
      <c r="V3476" s="763"/>
      <c r="W3476" s="763"/>
      <c r="X3476" s="763"/>
      <c r="Y3476" s="763"/>
      <c r="Z3476" s="763"/>
      <c r="AA3476" s="763"/>
      <c r="AB3476" s="763"/>
      <c r="AC3476" s="763"/>
      <c r="AD3476" s="763"/>
      <c r="AE3476" s="763"/>
      <c r="AF3476" s="763"/>
      <c r="AG3476" s="763"/>
      <c r="AH3476" s="763"/>
      <c r="AI3476" s="763"/>
      <c r="AJ3476" s="763"/>
      <c r="BC3476" s="698"/>
      <c r="BD3476" s="11"/>
    </row>
    <row r="3477" s="1124" customFormat="1" customHeight="1" spans="1:56">
      <c r="A3477" s="529"/>
      <c r="B3477" s="213"/>
      <c r="C3477" s="1198"/>
      <c r="D3477" s="409"/>
      <c r="E3477" s="952"/>
      <c r="F3477" s="1157"/>
      <c r="G3477" s="388"/>
      <c r="H3477" s="526"/>
      <c r="I3477" s="1216"/>
      <c r="J3477" s="388"/>
      <c r="K3477" s="867"/>
      <c r="L3477" s="801"/>
      <c r="M3477" s="217"/>
      <c r="N3477" s="217"/>
      <c r="O3477" s="217"/>
      <c r="P3477" s="217"/>
      <c r="Q3477" s="217"/>
      <c r="R3477" s="217"/>
      <c r="S3477" s="688"/>
      <c r="T3477" s="531"/>
      <c r="U3477" s="763"/>
      <c r="V3477" s="763"/>
      <c r="W3477" s="763"/>
      <c r="X3477" s="763"/>
      <c r="Y3477" s="763"/>
      <c r="Z3477" s="763"/>
      <c r="AA3477" s="763"/>
      <c r="AB3477" s="763"/>
      <c r="AC3477" s="763"/>
      <c r="AD3477" s="763"/>
      <c r="AE3477" s="763"/>
      <c r="AF3477" s="763"/>
      <c r="AG3477" s="763"/>
      <c r="AH3477" s="763"/>
      <c r="AI3477" s="763"/>
      <c r="AJ3477" s="763"/>
      <c r="BC3477" s="698"/>
      <c r="BD3477" s="11"/>
    </row>
    <row r="3478" s="1124" customFormat="1" customHeight="1" spans="1:56">
      <c r="A3478" s="529"/>
      <c r="B3478" s="213"/>
      <c r="C3478" s="1198"/>
      <c r="D3478" s="409"/>
      <c r="E3478" s="952"/>
      <c r="F3478" s="1157"/>
      <c r="G3478" s="388"/>
      <c r="H3478" s="526"/>
      <c r="I3478" s="1216"/>
      <c r="J3478" s="388"/>
      <c r="K3478" s="867"/>
      <c r="L3478" s="801"/>
      <c r="M3478" s="217"/>
      <c r="N3478" s="217"/>
      <c r="O3478" s="217"/>
      <c r="P3478" s="217"/>
      <c r="Q3478" s="217"/>
      <c r="R3478" s="217"/>
      <c r="S3478" s="688"/>
      <c r="T3478" s="531"/>
      <c r="U3478" s="763"/>
      <c r="V3478" s="763"/>
      <c r="W3478" s="763"/>
      <c r="X3478" s="763"/>
      <c r="Y3478" s="763"/>
      <c r="Z3478" s="763"/>
      <c r="AA3478" s="763"/>
      <c r="AB3478" s="763"/>
      <c r="AC3478" s="763"/>
      <c r="AD3478" s="763"/>
      <c r="AE3478" s="763"/>
      <c r="AF3478" s="763"/>
      <c r="AG3478" s="763"/>
      <c r="AH3478" s="763"/>
      <c r="AI3478" s="763"/>
      <c r="AJ3478" s="763"/>
      <c r="BC3478" s="698"/>
      <c r="BD3478" s="11"/>
    </row>
    <row r="3479" s="1124" customFormat="1" customHeight="1" spans="1:56">
      <c r="A3479" s="529"/>
      <c r="B3479" s="213"/>
      <c r="C3479" s="1198"/>
      <c r="D3479" s="409"/>
      <c r="E3479" s="952"/>
      <c r="F3479" s="1157"/>
      <c r="G3479" s="388"/>
      <c r="H3479" s="526"/>
      <c r="I3479" s="1216"/>
      <c r="J3479" s="388"/>
      <c r="K3479" s="867"/>
      <c r="L3479" s="801"/>
      <c r="M3479" s="217"/>
      <c r="N3479" s="217"/>
      <c r="O3479" s="217"/>
      <c r="P3479" s="217"/>
      <c r="Q3479" s="217"/>
      <c r="R3479" s="217"/>
      <c r="S3479" s="688"/>
      <c r="T3479" s="531"/>
      <c r="U3479" s="763"/>
      <c r="V3479" s="763"/>
      <c r="W3479" s="763"/>
      <c r="X3479" s="763"/>
      <c r="Y3479" s="763"/>
      <c r="Z3479" s="763"/>
      <c r="AA3479" s="763"/>
      <c r="AB3479" s="763"/>
      <c r="AC3479" s="763"/>
      <c r="AD3479" s="763"/>
      <c r="AE3479" s="763"/>
      <c r="AF3479" s="763"/>
      <c r="AG3479" s="763"/>
      <c r="AH3479" s="763"/>
      <c r="AI3479" s="763"/>
      <c r="AJ3479" s="763"/>
      <c r="BC3479" s="698"/>
      <c r="BD3479" s="11"/>
    </row>
    <row r="3480" s="1124" customFormat="1" customHeight="1" spans="1:56">
      <c r="A3480" s="529"/>
      <c r="B3480" s="213"/>
      <c r="C3480" s="1198"/>
      <c r="D3480" s="409"/>
      <c r="E3480" s="952"/>
      <c r="F3480" s="1157"/>
      <c r="G3480" s="388"/>
      <c r="H3480" s="526"/>
      <c r="I3480" s="1216"/>
      <c r="J3480" s="388"/>
      <c r="K3480" s="867"/>
      <c r="L3480" s="801"/>
      <c r="M3480" s="217"/>
      <c r="N3480" s="217"/>
      <c r="O3480" s="217"/>
      <c r="P3480" s="217"/>
      <c r="Q3480" s="217"/>
      <c r="R3480" s="217"/>
      <c r="S3480" s="688"/>
      <c r="T3480" s="531"/>
      <c r="U3480" s="763"/>
      <c r="V3480" s="763"/>
      <c r="W3480" s="763"/>
      <c r="X3480" s="763"/>
      <c r="Y3480" s="763"/>
      <c r="Z3480" s="763"/>
      <c r="AA3480" s="763"/>
      <c r="AB3480" s="763"/>
      <c r="AC3480" s="763"/>
      <c r="AD3480" s="763"/>
      <c r="AE3480" s="763"/>
      <c r="AF3480" s="763"/>
      <c r="AG3480" s="763"/>
      <c r="AH3480" s="763"/>
      <c r="AI3480" s="763"/>
      <c r="AJ3480" s="763"/>
      <c r="BC3480" s="698"/>
      <c r="BD3480" s="11"/>
    </row>
    <row r="3481" s="1124" customFormat="1" customHeight="1" spans="1:56">
      <c r="A3481" s="529"/>
      <c r="B3481" s="213"/>
      <c r="C3481" s="1198"/>
      <c r="D3481" s="409"/>
      <c r="E3481" s="952"/>
      <c r="F3481" s="1157"/>
      <c r="G3481" s="388"/>
      <c r="H3481" s="526"/>
      <c r="I3481" s="1216"/>
      <c r="J3481" s="388"/>
      <c r="K3481" s="867"/>
      <c r="L3481" s="801"/>
      <c r="M3481" s="217"/>
      <c r="N3481" s="217"/>
      <c r="O3481" s="217"/>
      <c r="P3481" s="217"/>
      <c r="Q3481" s="217"/>
      <c r="R3481" s="217"/>
      <c r="S3481" s="688"/>
      <c r="T3481" s="531"/>
      <c r="U3481" s="763"/>
      <c r="V3481" s="763"/>
      <c r="W3481" s="763"/>
      <c r="X3481" s="763"/>
      <c r="Y3481" s="763"/>
      <c r="Z3481" s="763"/>
      <c r="AA3481" s="763"/>
      <c r="AB3481" s="763"/>
      <c r="AC3481" s="763"/>
      <c r="AD3481" s="763"/>
      <c r="AE3481" s="763"/>
      <c r="AF3481" s="763"/>
      <c r="AG3481" s="763"/>
      <c r="AH3481" s="763"/>
      <c r="AI3481" s="763"/>
      <c r="AJ3481" s="763"/>
      <c r="BC3481" s="698"/>
      <c r="BD3481" s="11"/>
    </row>
    <row r="3482" s="1124" customFormat="1" customHeight="1" spans="1:56">
      <c r="A3482" s="529"/>
      <c r="B3482" s="213"/>
      <c r="C3482" s="1198"/>
      <c r="D3482" s="409"/>
      <c r="E3482" s="952"/>
      <c r="F3482" s="1157"/>
      <c r="G3482" s="388"/>
      <c r="H3482" s="526"/>
      <c r="I3482" s="1216"/>
      <c r="J3482" s="388"/>
      <c r="K3482" s="867"/>
      <c r="L3482" s="801"/>
      <c r="M3482" s="217"/>
      <c r="N3482" s="217"/>
      <c r="O3482" s="217"/>
      <c r="P3482" s="217"/>
      <c r="Q3482" s="217"/>
      <c r="R3482" s="217"/>
      <c r="S3482" s="688"/>
      <c r="T3482" s="531"/>
      <c r="U3482" s="763"/>
      <c r="V3482" s="763"/>
      <c r="W3482" s="763"/>
      <c r="X3482" s="763"/>
      <c r="Y3482" s="763"/>
      <c r="Z3482" s="763"/>
      <c r="AA3482" s="763"/>
      <c r="AB3482" s="763"/>
      <c r="AC3482" s="763"/>
      <c r="AD3482" s="763"/>
      <c r="AE3482" s="763"/>
      <c r="AF3482" s="763"/>
      <c r="AG3482" s="763"/>
      <c r="AH3482" s="763"/>
      <c r="AI3482" s="763"/>
      <c r="AJ3482" s="763"/>
      <c r="BC3482" s="698"/>
      <c r="BD3482" s="11"/>
    </row>
    <row r="3483" s="1124" customFormat="1" customHeight="1" spans="1:56">
      <c r="A3483" s="529"/>
      <c r="B3483" s="213"/>
      <c r="C3483" s="1198"/>
      <c r="D3483" s="409"/>
      <c r="E3483" s="952"/>
      <c r="F3483" s="1157"/>
      <c r="G3483" s="388"/>
      <c r="H3483" s="526"/>
      <c r="I3483" s="1216"/>
      <c r="J3483" s="388"/>
      <c r="K3483" s="867"/>
      <c r="L3483" s="801"/>
      <c r="M3483" s="217"/>
      <c r="N3483" s="217"/>
      <c r="O3483" s="217"/>
      <c r="P3483" s="217"/>
      <c r="Q3483" s="217"/>
      <c r="R3483" s="217"/>
      <c r="S3483" s="688"/>
      <c r="T3483" s="531"/>
      <c r="U3483" s="763"/>
      <c r="V3483" s="763"/>
      <c r="W3483" s="763"/>
      <c r="X3483" s="763"/>
      <c r="Y3483" s="763"/>
      <c r="Z3483" s="763"/>
      <c r="AA3483" s="763"/>
      <c r="AB3483" s="763"/>
      <c r="AC3483" s="763"/>
      <c r="AD3483" s="763"/>
      <c r="AE3483" s="763"/>
      <c r="AF3483" s="763"/>
      <c r="AG3483" s="763"/>
      <c r="AH3483" s="763"/>
      <c r="AI3483" s="763"/>
      <c r="AJ3483" s="763"/>
      <c r="BC3483" s="698"/>
      <c r="BD3483" s="11"/>
    </row>
    <row r="3484" s="1124" customFormat="1" customHeight="1" spans="1:56">
      <c r="A3484" s="529"/>
      <c r="B3484" s="213"/>
      <c r="C3484" s="1198"/>
      <c r="D3484" s="409"/>
      <c r="E3484" s="952"/>
      <c r="F3484" s="1157"/>
      <c r="G3484" s="388"/>
      <c r="H3484" s="526"/>
      <c r="I3484" s="1216"/>
      <c r="J3484" s="388"/>
      <c r="K3484" s="867"/>
      <c r="L3484" s="801"/>
      <c r="M3484" s="217"/>
      <c r="N3484" s="217"/>
      <c r="O3484" s="217"/>
      <c r="P3484" s="217"/>
      <c r="Q3484" s="217"/>
      <c r="R3484" s="217"/>
      <c r="S3484" s="688"/>
      <c r="T3484" s="531"/>
      <c r="U3484" s="763"/>
      <c r="V3484" s="763"/>
      <c r="W3484" s="763"/>
      <c r="X3484" s="763"/>
      <c r="Y3484" s="763"/>
      <c r="Z3484" s="763"/>
      <c r="AA3484" s="763"/>
      <c r="AB3484" s="763"/>
      <c r="AC3484" s="763"/>
      <c r="AD3484" s="763"/>
      <c r="AE3484" s="763"/>
      <c r="AF3484" s="763"/>
      <c r="AG3484" s="763"/>
      <c r="AH3484" s="763"/>
      <c r="AI3484" s="763"/>
      <c r="AJ3484" s="763"/>
      <c r="BC3484" s="698"/>
      <c r="BD3484" s="11"/>
    </row>
    <row r="3485" s="1124" customFormat="1" customHeight="1" spans="1:56">
      <c r="A3485" s="529"/>
      <c r="B3485" s="213"/>
      <c r="C3485" s="1198"/>
      <c r="D3485" s="409"/>
      <c r="E3485" s="952"/>
      <c r="F3485" s="1157"/>
      <c r="G3485" s="388"/>
      <c r="H3485" s="526"/>
      <c r="I3485" s="1216"/>
      <c r="J3485" s="388"/>
      <c r="K3485" s="867"/>
      <c r="L3485" s="801"/>
      <c r="M3485" s="217"/>
      <c r="N3485" s="217"/>
      <c r="O3485" s="217"/>
      <c r="P3485" s="217"/>
      <c r="Q3485" s="217"/>
      <c r="R3485" s="217"/>
      <c r="S3485" s="688"/>
      <c r="T3485" s="531"/>
      <c r="U3485" s="763"/>
      <c r="V3485" s="763"/>
      <c r="W3485" s="763"/>
      <c r="X3485" s="763"/>
      <c r="Y3485" s="763"/>
      <c r="Z3485" s="763"/>
      <c r="AA3485" s="763"/>
      <c r="AB3485" s="763"/>
      <c r="AC3485" s="763"/>
      <c r="AD3485" s="763"/>
      <c r="AE3485" s="763"/>
      <c r="AF3485" s="763"/>
      <c r="AG3485" s="763"/>
      <c r="AH3485" s="763"/>
      <c r="AI3485" s="763"/>
      <c r="AJ3485" s="763"/>
      <c r="BC3485" s="698"/>
      <c r="BD3485" s="11"/>
    </row>
    <row r="3486" s="1124" customFormat="1" customHeight="1" spans="1:56">
      <c r="A3486" s="529"/>
      <c r="B3486" s="213"/>
      <c r="C3486" s="1198"/>
      <c r="D3486" s="409"/>
      <c r="E3486" s="952"/>
      <c r="F3486" s="1157"/>
      <c r="G3486" s="388"/>
      <c r="H3486" s="526"/>
      <c r="I3486" s="1216"/>
      <c r="J3486" s="388"/>
      <c r="K3486" s="867"/>
      <c r="L3486" s="801"/>
      <c r="M3486" s="217"/>
      <c r="N3486" s="217"/>
      <c r="O3486" s="217"/>
      <c r="P3486" s="217"/>
      <c r="Q3486" s="217"/>
      <c r="R3486" s="217"/>
      <c r="S3486" s="688"/>
      <c r="T3486" s="531"/>
      <c r="U3486" s="763"/>
      <c r="V3486" s="763"/>
      <c r="W3486" s="763"/>
      <c r="X3486" s="763"/>
      <c r="Y3486" s="763"/>
      <c r="Z3486" s="763"/>
      <c r="AA3486" s="763"/>
      <c r="AB3486" s="763"/>
      <c r="AC3486" s="763"/>
      <c r="AD3486" s="763"/>
      <c r="AE3486" s="763"/>
      <c r="AF3486" s="763"/>
      <c r="AG3486" s="763"/>
      <c r="AH3486" s="763"/>
      <c r="AI3486" s="763"/>
      <c r="AJ3486" s="763"/>
      <c r="BC3486" s="698"/>
      <c r="BD3486" s="11"/>
    </row>
    <row r="3487" s="1124" customFormat="1" customHeight="1" spans="1:56">
      <c r="A3487" s="529"/>
      <c r="B3487" s="213"/>
      <c r="C3487" s="1198"/>
      <c r="D3487" s="409"/>
      <c r="E3487" s="952"/>
      <c r="F3487" s="1157"/>
      <c r="G3487" s="388"/>
      <c r="H3487" s="526"/>
      <c r="I3487" s="1216"/>
      <c r="J3487" s="388"/>
      <c r="K3487" s="867"/>
      <c r="L3487" s="801"/>
      <c r="M3487" s="217"/>
      <c r="N3487" s="217"/>
      <c r="O3487" s="217"/>
      <c r="P3487" s="217"/>
      <c r="Q3487" s="217"/>
      <c r="R3487" s="217"/>
      <c r="S3487" s="688"/>
      <c r="T3487" s="531"/>
      <c r="U3487" s="763"/>
      <c r="V3487" s="763"/>
      <c r="W3487" s="763"/>
      <c r="X3487" s="763"/>
      <c r="Y3487" s="763"/>
      <c r="Z3487" s="763"/>
      <c r="AA3487" s="763"/>
      <c r="AB3487" s="763"/>
      <c r="AC3487" s="763"/>
      <c r="AD3487" s="763"/>
      <c r="AE3487" s="763"/>
      <c r="AF3487" s="763"/>
      <c r="AG3487" s="763"/>
      <c r="AH3487" s="763"/>
      <c r="AI3487" s="763"/>
      <c r="AJ3487" s="763"/>
      <c r="BC3487" s="698"/>
      <c r="BD3487" s="11"/>
    </row>
    <row r="3488" s="1124" customFormat="1" customHeight="1" spans="1:56">
      <c r="A3488" s="529"/>
      <c r="B3488" s="213"/>
      <c r="C3488" s="1198"/>
      <c r="D3488" s="409"/>
      <c r="E3488" s="952"/>
      <c r="F3488" s="1157"/>
      <c r="G3488" s="388"/>
      <c r="H3488" s="526"/>
      <c r="I3488" s="1216"/>
      <c r="J3488" s="388"/>
      <c r="K3488" s="867"/>
      <c r="L3488" s="801"/>
      <c r="M3488" s="217"/>
      <c r="N3488" s="217"/>
      <c r="O3488" s="217"/>
      <c r="P3488" s="217"/>
      <c r="Q3488" s="217"/>
      <c r="R3488" s="217"/>
      <c r="S3488" s="688"/>
      <c r="T3488" s="531"/>
      <c r="U3488" s="763"/>
      <c r="V3488" s="763"/>
      <c r="W3488" s="763"/>
      <c r="X3488" s="763"/>
      <c r="Y3488" s="763"/>
      <c r="Z3488" s="763"/>
      <c r="AA3488" s="763"/>
      <c r="AB3488" s="763"/>
      <c r="AC3488" s="763"/>
      <c r="AD3488" s="763"/>
      <c r="AE3488" s="763"/>
      <c r="AF3488" s="763"/>
      <c r="AG3488" s="763"/>
      <c r="AH3488" s="763"/>
      <c r="AI3488" s="763"/>
      <c r="AJ3488" s="763"/>
      <c r="BC3488" s="698"/>
      <c r="BD3488" s="11"/>
    </row>
    <row r="3489" s="1124" customFormat="1" customHeight="1" spans="1:56">
      <c r="A3489" s="529"/>
      <c r="B3489" s="213"/>
      <c r="C3489" s="1198"/>
      <c r="D3489" s="409"/>
      <c r="E3489" s="952"/>
      <c r="F3489" s="1157"/>
      <c r="G3489" s="388"/>
      <c r="H3489" s="526"/>
      <c r="I3489" s="1216"/>
      <c r="J3489" s="388"/>
      <c r="K3489" s="867"/>
      <c r="L3489" s="801"/>
      <c r="M3489" s="217"/>
      <c r="N3489" s="217"/>
      <c r="O3489" s="217"/>
      <c r="P3489" s="217"/>
      <c r="Q3489" s="217"/>
      <c r="R3489" s="217"/>
      <c r="S3489" s="688"/>
      <c r="T3489" s="531"/>
      <c r="U3489" s="763"/>
      <c r="V3489" s="763"/>
      <c r="W3489" s="763"/>
      <c r="X3489" s="763"/>
      <c r="Y3489" s="763"/>
      <c r="Z3489" s="763"/>
      <c r="AA3489" s="763"/>
      <c r="AB3489" s="763"/>
      <c r="AC3489" s="763"/>
      <c r="AD3489" s="763"/>
      <c r="AE3489" s="763"/>
      <c r="AF3489" s="763"/>
      <c r="AG3489" s="763"/>
      <c r="AH3489" s="763"/>
      <c r="AI3489" s="763"/>
      <c r="AJ3489" s="763"/>
      <c r="BC3489" s="698"/>
      <c r="BD3489" s="11"/>
    </row>
    <row r="3490" s="1124" customFormat="1" customHeight="1" spans="1:56">
      <c r="A3490" s="529"/>
      <c r="B3490" s="213"/>
      <c r="C3490" s="1198"/>
      <c r="D3490" s="409"/>
      <c r="E3490" s="952"/>
      <c r="F3490" s="1157"/>
      <c r="G3490" s="388"/>
      <c r="H3490" s="526"/>
      <c r="I3490" s="1216"/>
      <c r="J3490" s="388"/>
      <c r="K3490" s="867"/>
      <c r="L3490" s="801"/>
      <c r="M3490" s="217"/>
      <c r="N3490" s="217"/>
      <c r="O3490" s="217"/>
      <c r="P3490" s="217"/>
      <c r="Q3490" s="217"/>
      <c r="R3490" s="217"/>
      <c r="S3490" s="688"/>
      <c r="T3490" s="531"/>
      <c r="U3490" s="763"/>
      <c r="V3490" s="763"/>
      <c r="W3490" s="763"/>
      <c r="X3490" s="763"/>
      <c r="Y3490" s="763"/>
      <c r="Z3490" s="763"/>
      <c r="AA3490" s="763"/>
      <c r="AB3490" s="763"/>
      <c r="AC3490" s="763"/>
      <c r="AD3490" s="763"/>
      <c r="AE3490" s="763"/>
      <c r="AF3490" s="763"/>
      <c r="AG3490" s="763"/>
      <c r="AH3490" s="763"/>
      <c r="AI3490" s="763"/>
      <c r="AJ3490" s="763"/>
      <c r="BC3490" s="698"/>
      <c r="BD3490" s="11"/>
    </row>
    <row r="3491" s="1124" customFormat="1" customHeight="1" spans="1:56">
      <c r="A3491" s="529"/>
      <c r="B3491" s="213"/>
      <c r="C3491" s="1198"/>
      <c r="D3491" s="409"/>
      <c r="E3491" s="952"/>
      <c r="F3491" s="1157"/>
      <c r="G3491" s="388"/>
      <c r="H3491" s="526"/>
      <c r="I3491" s="1216"/>
      <c r="J3491" s="388"/>
      <c r="K3491" s="867"/>
      <c r="L3491" s="801"/>
      <c r="M3491" s="217"/>
      <c r="N3491" s="217"/>
      <c r="O3491" s="217"/>
      <c r="P3491" s="217"/>
      <c r="Q3491" s="217"/>
      <c r="R3491" s="217"/>
      <c r="S3491" s="688"/>
      <c r="T3491" s="531"/>
      <c r="U3491" s="763"/>
      <c r="V3491" s="763"/>
      <c r="W3491" s="763"/>
      <c r="X3491" s="763"/>
      <c r="Y3491" s="763"/>
      <c r="Z3491" s="763"/>
      <c r="AA3491" s="763"/>
      <c r="AB3491" s="763"/>
      <c r="AC3491" s="763"/>
      <c r="AD3491" s="763"/>
      <c r="AE3491" s="763"/>
      <c r="AF3491" s="763"/>
      <c r="AG3491" s="763"/>
      <c r="AH3491" s="763"/>
      <c r="AI3491" s="763"/>
      <c r="AJ3491" s="763"/>
      <c r="BC3491" s="698"/>
      <c r="BD3491" s="11"/>
    </row>
    <row r="3492" s="1124" customFormat="1" customHeight="1" spans="1:56">
      <c r="A3492" s="529"/>
      <c r="B3492" s="213"/>
      <c r="C3492" s="1198"/>
      <c r="D3492" s="409"/>
      <c r="E3492" s="952"/>
      <c r="F3492" s="1157"/>
      <c r="G3492" s="388"/>
      <c r="H3492" s="526"/>
      <c r="I3492" s="1216"/>
      <c r="J3492" s="388"/>
      <c r="K3492" s="867"/>
      <c r="L3492" s="801"/>
      <c r="M3492" s="217"/>
      <c r="N3492" s="217"/>
      <c r="O3492" s="217"/>
      <c r="P3492" s="217"/>
      <c r="Q3492" s="217"/>
      <c r="R3492" s="217"/>
      <c r="S3492" s="688"/>
      <c r="T3492" s="531"/>
      <c r="U3492" s="763"/>
      <c r="V3492" s="763"/>
      <c r="W3492" s="763"/>
      <c r="X3492" s="763"/>
      <c r="Y3492" s="763"/>
      <c r="Z3492" s="763"/>
      <c r="AA3492" s="763"/>
      <c r="AB3492" s="763"/>
      <c r="AC3492" s="763"/>
      <c r="AD3492" s="763"/>
      <c r="AE3492" s="763"/>
      <c r="AF3492" s="763"/>
      <c r="AG3492" s="763"/>
      <c r="AH3492" s="763"/>
      <c r="AI3492" s="763"/>
      <c r="AJ3492" s="763"/>
      <c r="BC3492" s="698"/>
      <c r="BD3492" s="11"/>
    </row>
    <row r="3493" s="1124" customFormat="1" customHeight="1" spans="1:56">
      <c r="A3493" s="529"/>
      <c r="B3493" s="213"/>
      <c r="C3493" s="1198"/>
      <c r="D3493" s="409"/>
      <c r="E3493" s="952"/>
      <c r="F3493" s="1157"/>
      <c r="G3493" s="388"/>
      <c r="H3493" s="526"/>
      <c r="I3493" s="1216"/>
      <c r="J3493" s="388"/>
      <c r="K3493" s="867"/>
      <c r="L3493" s="801"/>
      <c r="M3493" s="217"/>
      <c r="N3493" s="217"/>
      <c r="O3493" s="217"/>
      <c r="P3493" s="217"/>
      <c r="Q3493" s="217"/>
      <c r="R3493" s="217"/>
      <c r="S3493" s="688"/>
      <c r="T3493" s="531"/>
      <c r="U3493" s="763"/>
      <c r="V3493" s="763"/>
      <c r="W3493" s="763"/>
      <c r="X3493" s="763"/>
      <c r="Y3493" s="763"/>
      <c r="Z3493" s="763"/>
      <c r="AA3493" s="763"/>
      <c r="AB3493" s="763"/>
      <c r="AC3493" s="763"/>
      <c r="AD3493" s="763"/>
      <c r="AE3493" s="763"/>
      <c r="AF3493" s="763"/>
      <c r="AG3493" s="763"/>
      <c r="AH3493" s="763"/>
      <c r="AI3493" s="763"/>
      <c r="AJ3493" s="763"/>
      <c r="BC3493" s="698"/>
      <c r="BD3493" s="11"/>
    </row>
    <row r="3494" s="1124" customFormat="1" customHeight="1" spans="1:56">
      <c r="A3494" s="529"/>
      <c r="B3494" s="213"/>
      <c r="C3494" s="1198"/>
      <c r="D3494" s="409"/>
      <c r="E3494" s="952"/>
      <c r="F3494" s="1157"/>
      <c r="G3494" s="388"/>
      <c r="H3494" s="526"/>
      <c r="I3494" s="1216"/>
      <c r="J3494" s="388"/>
      <c r="K3494" s="867"/>
      <c r="L3494" s="801"/>
      <c r="M3494" s="217"/>
      <c r="N3494" s="217"/>
      <c r="O3494" s="217"/>
      <c r="P3494" s="217"/>
      <c r="Q3494" s="217"/>
      <c r="R3494" s="217"/>
      <c r="S3494" s="688"/>
      <c r="T3494" s="531"/>
      <c r="U3494" s="763"/>
      <c r="V3494" s="763"/>
      <c r="W3494" s="763"/>
      <c r="X3494" s="763"/>
      <c r="Y3494" s="763"/>
      <c r="Z3494" s="763"/>
      <c r="AA3494" s="763"/>
      <c r="AB3494" s="763"/>
      <c r="AC3494" s="763"/>
      <c r="AD3494" s="763"/>
      <c r="AE3494" s="763"/>
      <c r="AF3494" s="763"/>
      <c r="AG3494" s="763"/>
      <c r="AH3494" s="763"/>
      <c r="AI3494" s="763"/>
      <c r="AJ3494" s="763"/>
      <c r="BC3494" s="698"/>
      <c r="BD3494" s="11"/>
    </row>
    <row r="3495" s="1124" customFormat="1" customHeight="1" spans="1:56">
      <c r="A3495" s="529"/>
      <c r="B3495" s="213"/>
      <c r="C3495" s="1198"/>
      <c r="D3495" s="409"/>
      <c r="E3495" s="952"/>
      <c r="F3495" s="1157"/>
      <c r="G3495" s="388"/>
      <c r="H3495" s="526"/>
      <c r="I3495" s="1216"/>
      <c r="J3495" s="388"/>
      <c r="K3495" s="867"/>
      <c r="L3495" s="801"/>
      <c r="M3495" s="217"/>
      <c r="N3495" s="217"/>
      <c r="O3495" s="217"/>
      <c r="P3495" s="217"/>
      <c r="Q3495" s="217"/>
      <c r="R3495" s="217"/>
      <c r="S3495" s="688"/>
      <c r="T3495" s="531"/>
      <c r="U3495" s="763"/>
      <c r="V3495" s="763"/>
      <c r="W3495" s="763"/>
      <c r="X3495" s="763"/>
      <c r="Y3495" s="763"/>
      <c r="Z3495" s="763"/>
      <c r="AA3495" s="763"/>
      <c r="AB3495" s="763"/>
      <c r="AC3495" s="763"/>
      <c r="AD3495" s="763"/>
      <c r="AE3495" s="763"/>
      <c r="AF3495" s="763"/>
      <c r="AG3495" s="763"/>
      <c r="AH3495" s="763"/>
      <c r="AI3495" s="763"/>
      <c r="AJ3495" s="763"/>
      <c r="BC3495" s="698"/>
      <c r="BD3495" s="11"/>
    </row>
    <row r="3496" s="1124" customFormat="1" customHeight="1" spans="1:56">
      <c r="A3496" s="529"/>
      <c r="B3496" s="213"/>
      <c r="C3496" s="1198"/>
      <c r="D3496" s="409"/>
      <c r="E3496" s="952"/>
      <c r="F3496" s="1157"/>
      <c r="G3496" s="388"/>
      <c r="H3496" s="526"/>
      <c r="I3496" s="1216"/>
      <c r="J3496" s="388"/>
      <c r="K3496" s="867"/>
      <c r="L3496" s="801"/>
      <c r="M3496" s="217"/>
      <c r="N3496" s="217"/>
      <c r="O3496" s="217"/>
      <c r="P3496" s="217"/>
      <c r="Q3496" s="217"/>
      <c r="R3496" s="217"/>
      <c r="S3496" s="688"/>
      <c r="T3496" s="531"/>
      <c r="U3496" s="763"/>
      <c r="V3496" s="763"/>
      <c r="W3496" s="763"/>
      <c r="X3496" s="763"/>
      <c r="Y3496" s="763"/>
      <c r="Z3496" s="763"/>
      <c r="AA3496" s="763"/>
      <c r="AB3496" s="763"/>
      <c r="AC3496" s="763"/>
      <c r="AD3496" s="763"/>
      <c r="AE3496" s="763"/>
      <c r="AF3496" s="763"/>
      <c r="AG3496" s="763"/>
      <c r="AH3496" s="763"/>
      <c r="AI3496" s="763"/>
      <c r="AJ3496" s="763"/>
      <c r="BC3496" s="698"/>
      <c r="BD3496" s="11"/>
    </row>
    <row r="3497" s="1124" customFormat="1" customHeight="1" spans="1:56">
      <c r="A3497" s="529"/>
      <c r="B3497" s="213"/>
      <c r="C3497" s="1198"/>
      <c r="D3497" s="409"/>
      <c r="E3497" s="952"/>
      <c r="F3497" s="1157"/>
      <c r="G3497" s="388"/>
      <c r="H3497" s="526"/>
      <c r="I3497" s="1216"/>
      <c r="J3497" s="388"/>
      <c r="K3497" s="867"/>
      <c r="L3497" s="801"/>
      <c r="M3497" s="217"/>
      <c r="N3497" s="217"/>
      <c r="O3497" s="217"/>
      <c r="P3497" s="217"/>
      <c r="Q3497" s="217"/>
      <c r="R3497" s="217"/>
      <c r="S3497" s="688"/>
      <c r="T3497" s="531"/>
      <c r="U3497" s="763"/>
      <c r="V3497" s="763"/>
      <c r="W3497" s="763"/>
      <c r="X3497" s="763"/>
      <c r="Y3497" s="763"/>
      <c r="Z3497" s="763"/>
      <c r="AA3497" s="763"/>
      <c r="AB3497" s="763"/>
      <c r="AC3497" s="763"/>
      <c r="AD3497" s="763"/>
      <c r="AE3497" s="763"/>
      <c r="AF3497" s="763"/>
      <c r="AG3497" s="763"/>
      <c r="AH3497" s="763"/>
      <c r="AI3497" s="763"/>
      <c r="AJ3497" s="763"/>
      <c r="BC3497" s="698"/>
      <c r="BD3497" s="11"/>
    </row>
    <row r="3498" s="1124" customFormat="1" customHeight="1" spans="1:56">
      <c r="A3498" s="529"/>
      <c r="B3498" s="213"/>
      <c r="C3498" s="1198"/>
      <c r="D3498" s="409"/>
      <c r="E3498" s="952"/>
      <c r="F3498" s="1157"/>
      <c r="G3498" s="388"/>
      <c r="H3498" s="526"/>
      <c r="I3498" s="1216"/>
      <c r="J3498" s="388"/>
      <c r="K3498" s="867"/>
      <c r="L3498" s="801"/>
      <c r="M3498" s="217"/>
      <c r="N3498" s="217"/>
      <c r="O3498" s="217"/>
      <c r="P3498" s="217"/>
      <c r="Q3498" s="217"/>
      <c r="R3498" s="217"/>
      <c r="S3498" s="688"/>
      <c r="T3498" s="531"/>
      <c r="U3498" s="763"/>
      <c r="V3498" s="763"/>
      <c r="W3498" s="763"/>
      <c r="X3498" s="763"/>
      <c r="Y3498" s="763"/>
      <c r="Z3498" s="763"/>
      <c r="AA3498" s="763"/>
      <c r="AB3498" s="763"/>
      <c r="AC3498" s="763"/>
      <c r="AD3498" s="763"/>
      <c r="AE3498" s="763"/>
      <c r="AF3498" s="763"/>
      <c r="AG3498" s="763"/>
      <c r="AH3498" s="763"/>
      <c r="AI3498" s="763"/>
      <c r="AJ3498" s="763"/>
      <c r="BC3498" s="698"/>
      <c r="BD3498" s="11"/>
    </row>
    <row r="3499" s="1124" customFormat="1" customHeight="1" spans="1:56">
      <c r="A3499" s="529"/>
      <c r="B3499" s="213"/>
      <c r="C3499" s="1198"/>
      <c r="D3499" s="409"/>
      <c r="E3499" s="952"/>
      <c r="F3499" s="1157"/>
      <c r="G3499" s="388"/>
      <c r="H3499" s="526"/>
      <c r="I3499" s="1216"/>
      <c r="J3499" s="388"/>
      <c r="K3499" s="867"/>
      <c r="L3499" s="801"/>
      <c r="M3499" s="217"/>
      <c r="N3499" s="217"/>
      <c r="O3499" s="217"/>
      <c r="P3499" s="217"/>
      <c r="Q3499" s="217"/>
      <c r="R3499" s="217"/>
      <c r="S3499" s="688"/>
      <c r="T3499" s="531"/>
      <c r="U3499" s="763"/>
      <c r="V3499" s="763"/>
      <c r="W3499" s="763"/>
      <c r="X3499" s="763"/>
      <c r="Y3499" s="763"/>
      <c r="Z3499" s="763"/>
      <c r="AA3499" s="763"/>
      <c r="AB3499" s="763"/>
      <c r="AC3499" s="763"/>
      <c r="AD3499" s="763"/>
      <c r="AE3499" s="763"/>
      <c r="AF3499" s="763"/>
      <c r="AG3499" s="763"/>
      <c r="AH3499" s="763"/>
      <c r="AI3499" s="763"/>
      <c r="AJ3499" s="763"/>
      <c r="BC3499" s="698"/>
      <c r="BD3499" s="11"/>
    </row>
    <row r="3500" s="1124" customFormat="1" customHeight="1" spans="1:56">
      <c r="A3500" s="529"/>
      <c r="B3500" s="213"/>
      <c r="C3500" s="1198"/>
      <c r="D3500" s="409"/>
      <c r="E3500" s="952"/>
      <c r="F3500" s="1157"/>
      <c r="G3500" s="388"/>
      <c r="H3500" s="526"/>
      <c r="I3500" s="1216"/>
      <c r="J3500" s="388"/>
      <c r="K3500" s="867"/>
      <c r="L3500" s="801"/>
      <c r="M3500" s="217"/>
      <c r="N3500" s="217"/>
      <c r="O3500" s="217"/>
      <c r="P3500" s="217"/>
      <c r="Q3500" s="217"/>
      <c r="R3500" s="217"/>
      <c r="S3500" s="688"/>
      <c r="T3500" s="531"/>
      <c r="U3500" s="763"/>
      <c r="V3500" s="763"/>
      <c r="W3500" s="763"/>
      <c r="X3500" s="763"/>
      <c r="Y3500" s="763"/>
      <c r="Z3500" s="763"/>
      <c r="AA3500" s="763"/>
      <c r="AB3500" s="763"/>
      <c r="AC3500" s="763"/>
      <c r="AD3500" s="763"/>
      <c r="AE3500" s="763"/>
      <c r="AF3500" s="763"/>
      <c r="AG3500" s="763"/>
      <c r="AH3500" s="763"/>
      <c r="AI3500" s="763"/>
      <c r="AJ3500" s="763"/>
      <c r="BC3500" s="698"/>
      <c r="BD3500" s="11"/>
    </row>
    <row r="3501" s="1124" customFormat="1" customHeight="1" spans="1:56">
      <c r="A3501" s="529"/>
      <c r="B3501" s="213"/>
      <c r="C3501" s="1198"/>
      <c r="D3501" s="409"/>
      <c r="E3501" s="952"/>
      <c r="F3501" s="1157"/>
      <c r="G3501" s="388"/>
      <c r="H3501" s="526"/>
      <c r="I3501" s="1216"/>
      <c r="J3501" s="388"/>
      <c r="K3501" s="867"/>
      <c r="L3501" s="801"/>
      <c r="M3501" s="217"/>
      <c r="N3501" s="217"/>
      <c r="O3501" s="217"/>
      <c r="P3501" s="217"/>
      <c r="Q3501" s="217"/>
      <c r="R3501" s="217"/>
      <c r="S3501" s="688"/>
      <c r="T3501" s="531"/>
      <c r="U3501" s="763"/>
      <c r="V3501" s="763"/>
      <c r="W3501" s="763"/>
      <c r="X3501" s="763"/>
      <c r="Y3501" s="763"/>
      <c r="Z3501" s="763"/>
      <c r="AA3501" s="763"/>
      <c r="AB3501" s="763"/>
      <c r="AC3501" s="763"/>
      <c r="AD3501" s="763"/>
      <c r="AE3501" s="763"/>
      <c r="AF3501" s="763"/>
      <c r="AG3501" s="763"/>
      <c r="AH3501" s="763"/>
      <c r="AI3501" s="763"/>
      <c r="AJ3501" s="763"/>
      <c r="BC3501" s="698"/>
      <c r="BD3501" s="11"/>
    </row>
    <row r="3502" s="1124" customFormat="1" customHeight="1" spans="1:56">
      <c r="A3502" s="529"/>
      <c r="B3502" s="213"/>
      <c r="C3502" s="1198"/>
      <c r="D3502" s="409"/>
      <c r="E3502" s="952"/>
      <c r="F3502" s="1157"/>
      <c r="G3502" s="388"/>
      <c r="H3502" s="526"/>
      <c r="I3502" s="1216"/>
      <c r="J3502" s="388"/>
      <c r="K3502" s="867"/>
      <c r="L3502" s="801"/>
      <c r="M3502" s="217"/>
      <c r="N3502" s="217"/>
      <c r="O3502" s="217"/>
      <c r="P3502" s="217"/>
      <c r="Q3502" s="217"/>
      <c r="R3502" s="217"/>
      <c r="S3502" s="688"/>
      <c r="T3502" s="531"/>
      <c r="U3502" s="763"/>
      <c r="V3502" s="763"/>
      <c r="W3502" s="763"/>
      <c r="X3502" s="763"/>
      <c r="Y3502" s="763"/>
      <c r="Z3502" s="763"/>
      <c r="AA3502" s="763"/>
      <c r="AB3502" s="763"/>
      <c r="AC3502" s="763"/>
      <c r="AD3502" s="763"/>
      <c r="AE3502" s="763"/>
      <c r="AF3502" s="763"/>
      <c r="AG3502" s="763"/>
      <c r="AH3502" s="763"/>
      <c r="AI3502" s="763"/>
      <c r="AJ3502" s="763"/>
      <c r="BC3502" s="698"/>
      <c r="BD3502" s="11"/>
    </row>
    <row r="3503" s="1124" customFormat="1" customHeight="1" spans="1:56">
      <c r="A3503" s="529"/>
      <c r="B3503" s="213"/>
      <c r="C3503" s="1198"/>
      <c r="D3503" s="409"/>
      <c r="E3503" s="952"/>
      <c r="F3503" s="1157"/>
      <c r="G3503" s="388"/>
      <c r="H3503" s="526"/>
      <c r="I3503" s="1216"/>
      <c r="J3503" s="388"/>
      <c r="K3503" s="867"/>
      <c r="L3503" s="801"/>
      <c r="M3503" s="217"/>
      <c r="N3503" s="217"/>
      <c r="O3503" s="217"/>
      <c r="P3503" s="217"/>
      <c r="Q3503" s="217"/>
      <c r="R3503" s="217"/>
      <c r="S3503" s="688"/>
      <c r="T3503" s="531"/>
      <c r="U3503" s="763"/>
      <c r="V3503" s="763"/>
      <c r="W3503" s="763"/>
      <c r="X3503" s="763"/>
      <c r="Y3503" s="763"/>
      <c r="Z3503" s="763"/>
      <c r="AA3503" s="763"/>
      <c r="AB3503" s="763"/>
      <c r="AC3503" s="763"/>
      <c r="AD3503" s="763"/>
      <c r="AE3503" s="763"/>
      <c r="AF3503" s="763"/>
      <c r="AG3503" s="763"/>
      <c r="AH3503" s="763"/>
      <c r="AI3503" s="763"/>
      <c r="AJ3503" s="763"/>
      <c r="BC3503" s="698"/>
      <c r="BD3503" s="11"/>
    </row>
    <row r="3504" s="1124" customFormat="1" customHeight="1" spans="1:56">
      <c r="A3504" s="529"/>
      <c r="B3504" s="213"/>
      <c r="C3504" s="1198"/>
      <c r="D3504" s="409"/>
      <c r="E3504" s="952"/>
      <c r="F3504" s="1157"/>
      <c r="G3504" s="388"/>
      <c r="H3504" s="526"/>
      <c r="I3504" s="1216"/>
      <c r="J3504" s="388"/>
      <c r="K3504" s="867"/>
      <c r="L3504" s="801"/>
      <c r="M3504" s="217"/>
      <c r="N3504" s="217"/>
      <c r="O3504" s="217"/>
      <c r="P3504" s="217"/>
      <c r="Q3504" s="217"/>
      <c r="R3504" s="217"/>
      <c r="S3504" s="688"/>
      <c r="T3504" s="531"/>
      <c r="U3504" s="763"/>
      <c r="V3504" s="763"/>
      <c r="W3504" s="763"/>
      <c r="X3504" s="763"/>
      <c r="Y3504" s="763"/>
      <c r="Z3504" s="763"/>
      <c r="AA3504" s="763"/>
      <c r="AB3504" s="763"/>
      <c r="AC3504" s="763"/>
      <c r="AD3504" s="763"/>
      <c r="AE3504" s="763"/>
      <c r="AF3504" s="763"/>
      <c r="AG3504" s="763"/>
      <c r="AH3504" s="763"/>
      <c r="AI3504" s="763"/>
      <c r="AJ3504" s="763"/>
      <c r="BC3504" s="698"/>
      <c r="BD3504" s="11"/>
    </row>
    <row r="3505" s="1124" customFormat="1" customHeight="1" spans="1:59">
      <c r="A3505" s="529"/>
      <c r="B3505" s="213"/>
      <c r="C3505" s="1198"/>
      <c r="D3505" s="409"/>
      <c r="E3505" s="952"/>
      <c r="F3505" s="1157"/>
      <c r="G3505" s="388"/>
      <c r="H3505" s="526"/>
      <c r="I3505" s="1216"/>
      <c r="J3505" s="388"/>
      <c r="K3505" s="878"/>
      <c r="L3505" s="801"/>
      <c r="M3505" s="526"/>
      <c r="N3505" s="526"/>
      <c r="O3505" s="526"/>
      <c r="P3505" s="526"/>
      <c r="Q3505" s="526"/>
      <c r="R3505" s="217"/>
      <c r="S3505" s="905"/>
      <c r="T3505" s="531"/>
      <c r="U3505" s="763"/>
      <c r="V3505" s="763"/>
      <c r="W3505" s="763"/>
      <c r="X3505" s="763"/>
      <c r="Y3505" s="763"/>
      <c r="Z3505" s="763"/>
      <c r="AA3505" s="763"/>
      <c r="AB3505" s="763"/>
      <c r="AC3505" s="763"/>
      <c r="AD3505" s="763"/>
      <c r="AE3505" s="763"/>
      <c r="AF3505" s="763"/>
      <c r="AG3505" s="763"/>
      <c r="AH3505" s="763"/>
      <c r="AI3505" s="763"/>
      <c r="AJ3505" s="763"/>
      <c r="BC3505" s="698"/>
      <c r="BD3505" s="11"/>
    </row>
    <row r="3506" s="1124" customFormat="1" customHeight="1" spans="1:59">
      <c r="A3506" s="529"/>
      <c r="B3506" s="213"/>
      <c r="C3506" s="1198"/>
      <c r="D3506" s="409"/>
      <c r="E3506" s="952"/>
      <c r="F3506" s="1157"/>
      <c r="G3506" s="388"/>
      <c r="H3506" s="526"/>
      <c r="I3506" s="1216"/>
      <c r="J3506" s="388"/>
      <c r="K3506" s="660"/>
      <c r="L3506" s="388"/>
      <c r="M3506" s="388"/>
      <c r="N3506" s="217"/>
      <c r="O3506" s="295"/>
      <c r="P3506" s="388"/>
      <c r="Q3506" s="388"/>
      <c r="R3506" s="215"/>
      <c r="S3506" s="1158"/>
      <c r="T3506" s="666"/>
      <c r="U3506" s="763"/>
      <c r="V3506" s="763"/>
      <c r="W3506" s="763"/>
      <c r="X3506" s="763"/>
      <c r="Y3506" s="763"/>
      <c r="Z3506" s="763"/>
      <c r="AA3506" s="763"/>
      <c r="AB3506" s="763"/>
      <c r="AC3506" s="763"/>
      <c r="AD3506" s="763"/>
      <c r="AE3506" s="763"/>
      <c r="AF3506" s="763"/>
      <c r="AG3506" s="763"/>
      <c r="AH3506" s="763"/>
      <c r="AI3506" s="763"/>
      <c r="AJ3506" s="763"/>
      <c r="BC3506" s="698"/>
      <c r="BD3506" s="11"/>
    </row>
    <row r="3507" s="1124" customFormat="1" customHeight="1" spans="1:59">
      <c r="A3507" s="529"/>
      <c r="B3507" s="213"/>
      <c r="C3507" s="1198"/>
      <c r="D3507" s="409"/>
      <c r="E3507" s="952"/>
      <c r="F3507" s="1157"/>
      <c r="G3507" s="388"/>
      <c r="H3507" s="388"/>
      <c r="I3507" s="991"/>
      <c r="J3507" s="388"/>
      <c r="K3507" s="660"/>
      <c r="L3507" s="388"/>
      <c r="M3507" s="388"/>
      <c r="N3507" s="217"/>
      <c r="O3507" s="295"/>
      <c r="P3507" s="388"/>
      <c r="Q3507" s="388"/>
      <c r="R3507" s="215"/>
      <c r="S3507" s="1158"/>
      <c r="T3507" s="666"/>
      <c r="U3507" s="763"/>
      <c r="V3507" s="763"/>
      <c r="W3507" s="763"/>
      <c r="X3507" s="763"/>
      <c r="Y3507" s="763"/>
      <c r="Z3507" s="763"/>
      <c r="AA3507" s="763"/>
      <c r="AB3507" s="763"/>
      <c r="AC3507" s="763"/>
      <c r="AD3507" s="763"/>
      <c r="AE3507" s="763"/>
      <c r="AF3507" s="763"/>
      <c r="AG3507" s="763"/>
      <c r="AH3507" s="763"/>
      <c r="AI3507" s="763"/>
      <c r="AJ3507" s="763"/>
      <c r="BC3507" s="698"/>
      <c r="BD3507" s="11"/>
      <c r="BE3507" s="10"/>
      <c r="BF3507" s="10"/>
      <c r="BG3507" s="10"/>
    </row>
    <row r="3508" hidden="1" customHeight="1" spans="1:59">
      <c r="A3508" s="1201">
        <v>46387</v>
      </c>
      <c r="B3508" s="1167" t="s">
        <v>659</v>
      </c>
      <c r="C3508" s="1168"/>
      <c r="D3508" s="1169"/>
      <c r="E3508" s="626"/>
      <c r="F3508" s="1170">
        <f>SUBTOTAL(9,F3401:F3507)</f>
        <v>0</v>
      </c>
      <c r="G3508" s="1144"/>
      <c r="H3508" s="1144">
        <f t="shared" ref="H3508:P3508" si="64">SUBTOTAL(9,H3401:H3507)</f>
        <v>0</v>
      </c>
      <c r="I3508" s="1171">
        <f t="shared" si="64"/>
        <v>0</v>
      </c>
      <c r="J3508" s="1144">
        <f t="shared" si="64"/>
        <v>0</v>
      </c>
      <c r="K3508" s="1172">
        <f t="shared" si="64"/>
        <v>0</v>
      </c>
      <c r="L3508" s="1144">
        <f t="shared" si="64"/>
        <v>0</v>
      </c>
      <c r="M3508" s="1202">
        <f t="shared" si="64"/>
        <v>0</v>
      </c>
      <c r="N3508" s="1203">
        <f t="shared" si="64"/>
        <v>0</v>
      </c>
      <c r="O3508" s="1203">
        <f t="shared" si="64"/>
        <v>0</v>
      </c>
      <c r="P3508" s="1202">
        <f t="shared" si="64"/>
        <v>0</v>
      </c>
      <c r="Q3508" s="1144"/>
      <c r="R3508" s="1203">
        <f>SUBTOTAL(9,R3401:R3507)</f>
        <v>0</v>
      </c>
      <c r="S3508" s="1210"/>
      <c r="T3508" s="1197">
        <f>ROUND(J3508-L3508-R3508,2)</f>
        <v>0</v>
      </c>
    </row>
  </sheetData>
  <autoFilter xmlns:etc="http://www.wps.cn/officeDocument/2017/etCustomData" ref="A3:BD3507" etc:filterBottomFollowUsedRange="0">
    <extLst/>
  </autoFilter>
  <pageMargins left="0.511811024" right="0.511811024" top="0.787401575" bottom="0.787401575" header="0.31496062" footer="0.31496062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D161"/>
  <sheetViews>
    <sheetView showZeros="0" workbookViewId="0">
      <pane xSplit="4" ySplit="3" topLeftCell="E12" activePane="bottomRight" state="frozen"/>
      <selection/>
      <selection pane="topRight"/>
      <selection pane="bottomLeft"/>
      <selection pane="bottomRight" activeCell="C33" sqref="C33"/>
    </sheetView>
  </sheetViews>
  <sheetFormatPr defaultColWidth="9" defaultRowHeight="18" customHeight="1"/>
  <cols>
    <col min="1" max="1" width="7.75" style="697" customWidth="1"/>
    <col min="2" max="2" width="8.875" style="1062" customWidth="1"/>
    <col min="3" max="3" width="14" style="579" customWidth="1"/>
    <col min="4" max="4" width="19.5" style="1062" customWidth="1"/>
    <col min="5" max="5" width="31" style="1063" customWidth="1"/>
    <col min="6" max="6" width="4.625" style="580" customWidth="1"/>
    <col min="7" max="7" width="8.75" style="581" customWidth="1"/>
    <col min="8" max="8" width="12.25" style="581" customWidth="1"/>
    <col min="9" max="9" width="6" style="1064" customWidth="1"/>
    <col min="10" max="10" width="12.25" style="581" customWidth="1"/>
    <col min="11" max="11" width="4.625" style="580" customWidth="1"/>
    <col min="12" max="12" width="9.25" style="581" customWidth="1"/>
    <col min="13" max="13" width="9.375" style="581" customWidth="1"/>
    <col min="14" max="15" width="8.375" style="581" customWidth="1"/>
    <col min="16" max="16" width="9.625" style="581" customWidth="1"/>
    <col min="17" max="17" width="13.75" style="581" customWidth="1"/>
    <col min="18" max="18" width="14.5" style="1065" customWidth="1"/>
    <col min="19" max="19" width="5.75" style="1066" customWidth="1"/>
    <col min="20" max="20" width="41.75" style="1066" customWidth="1"/>
    <col min="21" max="54" width="9" style="1062"/>
    <col min="55" max="55" width="13.125" style="1062" customWidth="1"/>
    <col min="56" max="56" width="17" style="1062" customWidth="1"/>
    <col min="57" max="16384" width="9" style="1062"/>
  </cols>
  <sheetData>
    <row r="1" s="1060" customFormat="1" customHeight="1" spans="1:56">
      <c r="A1" s="702" t="s">
        <v>1034</v>
      </c>
      <c r="B1" s="1067"/>
      <c r="C1" s="599"/>
      <c r="D1" s="1067"/>
      <c r="E1" s="1068"/>
      <c r="F1" s="601"/>
      <c r="G1" s="602"/>
      <c r="H1" s="602"/>
      <c r="I1" s="1069"/>
      <c r="J1" s="602"/>
      <c r="K1" s="601"/>
      <c r="L1" s="602"/>
      <c r="M1" s="602"/>
      <c r="N1" s="835"/>
      <c r="O1" s="836"/>
      <c r="P1" s="628"/>
      <c r="Q1" s="602"/>
      <c r="R1" s="602"/>
      <c r="S1" s="1070"/>
      <c r="T1" s="1070"/>
      <c r="AI1" s="1067"/>
      <c r="AJ1" s="1067"/>
      <c r="AK1" s="1067"/>
      <c r="AL1" s="1067"/>
      <c r="AM1" s="1067"/>
      <c r="AN1" s="1067"/>
    </row>
    <row r="2" s="1060" customFormat="1" customHeight="1" spans="1:56">
      <c r="A2" s="702" t="s">
        <v>685</v>
      </c>
      <c r="B2" s="1067"/>
      <c r="C2" s="599"/>
      <c r="D2" s="1067">
        <f>L2+R2-M2-N2-O2-P2</f>
        <v>-5.00222085975111e-12</v>
      </c>
      <c r="E2" s="1068"/>
      <c r="F2" s="601">
        <f>SUBTOTAL(9,F4:F721)</f>
        <v>223</v>
      </c>
      <c r="G2" s="602"/>
      <c r="H2" s="602">
        <f>SUBTOTAL(9,H4:H721)</f>
        <v>44886.94</v>
      </c>
      <c r="I2" s="1069"/>
      <c r="J2" s="602">
        <f t="shared" ref="J2:Q2" si="0">SUBTOTAL(9,J4:J721)</f>
        <v>44886.48</v>
      </c>
      <c r="K2" s="601">
        <f t="shared" si="0"/>
        <v>220</v>
      </c>
      <c r="L2" s="602">
        <f t="shared" si="0"/>
        <v>44823.47</v>
      </c>
      <c r="M2" s="602">
        <f t="shared" si="0"/>
        <v>0</v>
      </c>
      <c r="N2" s="602">
        <f t="shared" si="0"/>
        <v>17533.3</v>
      </c>
      <c r="O2" s="602">
        <f t="shared" si="0"/>
        <v>24694.58</v>
      </c>
      <c r="P2" s="602">
        <f t="shared" si="0"/>
        <v>2658.6</v>
      </c>
      <c r="Q2" s="602">
        <f t="shared" si="0"/>
        <v>0</v>
      </c>
      <c r="R2" s="1071">
        <f>J2-L2-Q2</f>
        <v>63.0099999999948</v>
      </c>
      <c r="S2" s="1070"/>
      <c r="T2" s="1070"/>
      <c r="AI2" s="1067"/>
      <c r="AJ2" s="1067"/>
      <c r="AK2" s="1067"/>
      <c r="AL2" s="1067"/>
      <c r="AM2" s="1067"/>
      <c r="AN2" s="1067"/>
    </row>
    <row r="3" s="1060" customFormat="1" customHeight="1" spans="1:56">
      <c r="A3" s="841" t="s">
        <v>2</v>
      </c>
      <c r="B3" s="608" t="s">
        <v>3</v>
      </c>
      <c r="C3" s="1072" t="s">
        <v>4</v>
      </c>
      <c r="D3" s="610" t="s">
        <v>5</v>
      </c>
      <c r="E3" s="610" t="s">
        <v>6</v>
      </c>
      <c r="F3" s="613" t="s">
        <v>7</v>
      </c>
      <c r="G3" s="1073" t="s">
        <v>8</v>
      </c>
      <c r="H3" s="1073" t="s">
        <v>9</v>
      </c>
      <c r="I3" s="1074" t="s">
        <v>10</v>
      </c>
      <c r="J3" s="1073" t="s">
        <v>11</v>
      </c>
      <c r="K3" s="613" t="s">
        <v>7</v>
      </c>
      <c r="L3" s="202" t="s">
        <v>697</v>
      </c>
      <c r="M3" s="202" t="s">
        <v>698</v>
      </c>
      <c r="N3" s="202" t="s">
        <v>699</v>
      </c>
      <c r="O3" s="202" t="s">
        <v>700</v>
      </c>
      <c r="P3" s="202" t="s">
        <v>1035</v>
      </c>
      <c r="Q3" s="202" t="s">
        <v>702</v>
      </c>
      <c r="R3" s="1075" t="s">
        <v>1036</v>
      </c>
      <c r="S3" s="713" t="s">
        <v>704</v>
      </c>
      <c r="T3" s="1076" t="s">
        <v>705</v>
      </c>
      <c r="U3" s="1060"/>
      <c r="V3" s="1060"/>
      <c r="W3" s="1060"/>
      <c r="X3" s="1060"/>
      <c r="Y3" s="1060"/>
      <c r="Z3" s="1060"/>
      <c r="AA3" s="1060"/>
      <c r="AB3" s="1060"/>
      <c r="AC3" s="1060"/>
      <c r="AD3" s="1060"/>
      <c r="AE3" s="1060"/>
      <c r="AF3" s="1060"/>
      <c r="AG3" s="1060"/>
      <c r="AH3" s="1060"/>
      <c r="AI3" s="1060"/>
      <c r="AJ3" s="1060"/>
      <c r="AK3" s="1067"/>
      <c r="AL3" s="1067"/>
      <c r="AM3" s="1067"/>
      <c r="AN3" s="1067"/>
    </row>
    <row r="4" s="824" customFormat="1" customHeight="1" spans="1:56">
      <c r="A4" s="564">
        <v>46027</v>
      </c>
      <c r="B4" s="847" t="s">
        <v>1037</v>
      </c>
      <c r="C4" s="1077"/>
      <c r="D4" s="793" t="s">
        <v>723</v>
      </c>
      <c r="E4" s="485" t="s">
        <v>724</v>
      </c>
      <c r="F4" s="1078"/>
      <c r="G4" s="273"/>
      <c r="H4" s="273"/>
      <c r="I4" s="1079"/>
      <c r="J4" s="273"/>
      <c r="K4" s="719"/>
      <c r="L4" s="388">
        <f t="shared" ref="L4:L22" si="1">M4+P4+O4+N4-Q4</f>
        <v>0</v>
      </c>
      <c r="M4" s="388"/>
      <c r="N4" s="217"/>
      <c r="O4" s="388"/>
      <c r="P4" s="388"/>
      <c r="Q4" s="797"/>
      <c r="R4" s="1080"/>
      <c r="S4" s="968"/>
      <c r="T4" s="968" t="s">
        <v>1038</v>
      </c>
      <c r="U4" s="964"/>
      <c r="V4" s="964"/>
      <c r="W4" s="964"/>
      <c r="X4" s="964"/>
      <c r="Y4" s="964"/>
      <c r="Z4" s="964"/>
      <c r="AA4" s="964"/>
      <c r="AB4" s="964"/>
      <c r="AC4" s="964"/>
      <c r="AD4" s="964"/>
      <c r="AE4" s="964"/>
      <c r="AF4" s="964"/>
      <c r="BC4" s="1077">
        <v>8424608028624</v>
      </c>
      <c r="BD4" s="1081" t="s">
        <v>313</v>
      </c>
    </row>
    <row r="5" s="824" customFormat="1" customHeight="1" spans="1:56">
      <c r="A5" s="564">
        <v>46027</v>
      </c>
      <c r="B5" s="847" t="s">
        <v>311</v>
      </c>
      <c r="C5" s="1077"/>
      <c r="D5" s="793" t="s">
        <v>706</v>
      </c>
      <c r="E5" s="485" t="s">
        <v>1039</v>
      </c>
      <c r="F5" s="1078"/>
      <c r="G5" s="273"/>
      <c r="H5" s="291">
        <f t="shared" ref="H5:H22" si="2">F5*G5</f>
        <v>0</v>
      </c>
      <c r="I5" s="1082"/>
      <c r="J5" s="202">
        <f>ROUND((H5*I5+H5),2)</f>
        <v>0</v>
      </c>
      <c r="K5" s="719"/>
      <c r="L5" s="388">
        <f t="shared" si="1"/>
        <v>1598.7</v>
      </c>
      <c r="M5" s="388"/>
      <c r="N5" s="217"/>
      <c r="O5" s="388">
        <v>1598.7</v>
      </c>
      <c r="P5" s="388"/>
      <c r="Q5" s="797"/>
      <c r="R5" s="1080"/>
      <c r="S5" s="968"/>
      <c r="T5" s="968" t="s">
        <v>1040</v>
      </c>
      <c r="U5" s="964"/>
      <c r="V5" s="964"/>
      <c r="W5" s="964"/>
      <c r="X5" s="964"/>
      <c r="Y5" s="964"/>
      <c r="Z5" s="964"/>
      <c r="AA5" s="964"/>
      <c r="AB5" s="964"/>
      <c r="AC5" s="964"/>
      <c r="AD5" s="964"/>
      <c r="AE5" s="964"/>
      <c r="AF5" s="964"/>
      <c r="BC5" s="1077">
        <v>8002126321436</v>
      </c>
      <c r="BD5" s="1081" t="s">
        <v>318</v>
      </c>
    </row>
    <row r="6" s="824" customFormat="1" customHeight="1" spans="1:56">
      <c r="A6" s="564">
        <v>46029</v>
      </c>
      <c r="B6" s="847" t="s">
        <v>311</v>
      </c>
      <c r="C6" s="1077">
        <v>8424608028624</v>
      </c>
      <c r="D6" s="409" t="str">
        <f>VLOOKUP(C6,$BC:$BD,2,0)</f>
        <v>US/MMA 280 BIVOLT</v>
      </c>
      <c r="E6" s="485" t="s">
        <v>314</v>
      </c>
      <c r="F6" s="1078">
        <v>3</v>
      </c>
      <c r="G6" s="273">
        <v>532.9</v>
      </c>
      <c r="H6" s="291">
        <f t="shared" si="2"/>
        <v>1598.7</v>
      </c>
      <c r="I6" s="1082"/>
      <c r="J6" s="202">
        <f t="shared" ref="J6:J21" si="3">ROUND(H6+H6*I6,2)</f>
        <v>1598.7</v>
      </c>
      <c r="K6" s="719"/>
      <c r="L6" s="388">
        <f t="shared" si="1"/>
        <v>0</v>
      </c>
      <c r="M6" s="388"/>
      <c r="N6" s="217"/>
      <c r="O6" s="388"/>
      <c r="P6" s="388"/>
      <c r="Q6" s="797"/>
      <c r="R6" s="1080"/>
      <c r="S6" s="968"/>
      <c r="T6" s="968"/>
      <c r="U6" s="964"/>
      <c r="V6" s="964"/>
      <c r="W6" s="964"/>
      <c r="X6" s="964"/>
      <c r="Y6" s="964"/>
      <c r="Z6" s="964"/>
      <c r="AA6" s="964"/>
      <c r="AB6" s="964"/>
      <c r="AC6" s="964"/>
      <c r="AD6" s="964"/>
      <c r="AE6" s="964"/>
      <c r="AF6" s="964"/>
      <c r="BC6" s="163" t="s">
        <v>611</v>
      </c>
      <c r="BD6" s="1081" t="s">
        <v>612</v>
      </c>
    </row>
    <row r="7" s="824" customFormat="1" customHeight="1" spans="1:56">
      <c r="A7" s="564">
        <v>46027</v>
      </c>
      <c r="B7" s="847" t="s">
        <v>316</v>
      </c>
      <c r="C7" s="1077"/>
      <c r="D7" s="793" t="s">
        <v>706</v>
      </c>
      <c r="E7" s="485" t="s">
        <v>1041</v>
      </c>
      <c r="F7" s="1078"/>
      <c r="G7" s="273"/>
      <c r="H7" s="291">
        <f t="shared" si="2"/>
        <v>0</v>
      </c>
      <c r="I7" s="1082"/>
      <c r="J7" s="202">
        <f t="shared" si="3"/>
        <v>0</v>
      </c>
      <c r="K7" s="719">
        <v>14</v>
      </c>
      <c r="L7" s="388">
        <f t="shared" si="1"/>
        <v>2658.46</v>
      </c>
      <c r="M7" s="388"/>
      <c r="N7" s="217">
        <v>2658.46</v>
      </c>
      <c r="O7" s="388"/>
      <c r="P7" s="388"/>
      <c r="Q7" s="797"/>
      <c r="R7" s="1080">
        <v>0</v>
      </c>
      <c r="S7" s="968"/>
      <c r="T7" s="968" t="s">
        <v>1042</v>
      </c>
      <c r="U7" s="964"/>
      <c r="V7" s="964"/>
      <c r="W7" s="964"/>
      <c r="X7" s="964"/>
      <c r="Y7" s="964"/>
      <c r="Z7" s="964"/>
      <c r="AA7" s="964"/>
      <c r="AB7" s="964"/>
      <c r="AC7" s="964"/>
      <c r="AD7" s="964"/>
      <c r="AE7" s="964"/>
      <c r="AF7" s="964"/>
    </row>
    <row r="8" s="824" customFormat="1" customHeight="1" spans="1:56">
      <c r="A8" s="564">
        <v>46030</v>
      </c>
      <c r="B8" s="847" t="s">
        <v>316</v>
      </c>
      <c r="C8" s="1077">
        <v>8002126321436</v>
      </c>
      <c r="D8" s="409" t="str">
        <f>VLOOKUP(C8,$BC:$BD,2,0)</f>
        <v>MINI MMA-190</v>
      </c>
      <c r="E8" s="485" t="s">
        <v>90</v>
      </c>
      <c r="F8" s="1078">
        <v>14</v>
      </c>
      <c r="G8" s="273">
        <v>189.89</v>
      </c>
      <c r="H8" s="291">
        <f t="shared" si="2"/>
        <v>2658.46</v>
      </c>
      <c r="I8" s="1082"/>
      <c r="J8" s="202">
        <f t="shared" si="3"/>
        <v>2658.46</v>
      </c>
      <c r="K8" s="719"/>
      <c r="L8" s="388">
        <f t="shared" si="1"/>
        <v>0</v>
      </c>
      <c r="M8" s="388"/>
      <c r="N8" s="217"/>
      <c r="O8" s="388"/>
      <c r="P8" s="388"/>
      <c r="Q8" s="797"/>
      <c r="R8" s="1080"/>
      <c r="S8" s="968"/>
      <c r="T8" s="968"/>
      <c r="U8" s="964"/>
      <c r="V8" s="964"/>
      <c r="W8" s="964"/>
      <c r="X8" s="964"/>
      <c r="Y8" s="964"/>
      <c r="Z8" s="964"/>
      <c r="AA8" s="964"/>
      <c r="AB8" s="964"/>
      <c r="AC8" s="964"/>
      <c r="AD8" s="964"/>
      <c r="AE8" s="964"/>
      <c r="AF8" s="964"/>
    </row>
    <row r="9" s="824" customFormat="1" customHeight="1" spans="1:56">
      <c r="A9" s="564">
        <v>46027</v>
      </c>
      <c r="B9" s="847" t="s">
        <v>319</v>
      </c>
      <c r="C9" s="1077"/>
      <c r="D9" s="793" t="s">
        <v>706</v>
      </c>
      <c r="E9" s="485" t="s">
        <v>1043</v>
      </c>
      <c r="F9" s="1078"/>
      <c r="G9" s="273"/>
      <c r="H9" s="291">
        <f t="shared" si="2"/>
        <v>0</v>
      </c>
      <c r="I9" s="1082"/>
      <c r="J9" s="202">
        <f t="shared" si="3"/>
        <v>0</v>
      </c>
      <c r="K9" s="719">
        <v>14</v>
      </c>
      <c r="L9" s="388">
        <f t="shared" si="1"/>
        <v>2658.46</v>
      </c>
      <c r="M9" s="388"/>
      <c r="N9" s="217"/>
      <c r="O9" s="388">
        <v>2658.46</v>
      </c>
      <c r="P9" s="388"/>
      <c r="Q9" s="797"/>
      <c r="R9" s="1080">
        <v>0</v>
      </c>
      <c r="S9" s="968"/>
      <c r="T9" s="968" t="s">
        <v>1044</v>
      </c>
      <c r="U9" s="964"/>
      <c r="V9" s="964"/>
      <c r="W9" s="964"/>
      <c r="X9" s="964"/>
      <c r="Y9" s="964"/>
      <c r="Z9" s="964"/>
      <c r="AA9" s="964"/>
      <c r="AB9" s="964"/>
      <c r="AC9" s="964"/>
      <c r="AD9" s="964"/>
      <c r="AE9" s="964"/>
      <c r="AF9" s="964"/>
    </row>
    <row r="10" s="824" customFormat="1" customHeight="1" spans="1:56">
      <c r="A10" s="564">
        <v>46030</v>
      </c>
      <c r="B10" s="847" t="s">
        <v>319</v>
      </c>
      <c r="C10" s="1077">
        <v>8002126321436</v>
      </c>
      <c r="D10" s="409" t="str">
        <f>VLOOKUP(C10,$BC:$BD,2,0)</f>
        <v>MINI MMA-190</v>
      </c>
      <c r="E10" s="485" t="s">
        <v>320</v>
      </c>
      <c r="F10" s="1078">
        <v>14</v>
      </c>
      <c r="G10" s="273">
        <v>189.89</v>
      </c>
      <c r="H10" s="291">
        <f t="shared" si="2"/>
        <v>2658.46</v>
      </c>
      <c r="I10" s="1082"/>
      <c r="J10" s="202">
        <f t="shared" si="3"/>
        <v>2658.46</v>
      </c>
      <c r="K10" s="719"/>
      <c r="L10" s="388">
        <f t="shared" si="1"/>
        <v>0</v>
      </c>
      <c r="M10" s="388"/>
      <c r="N10" s="217"/>
      <c r="O10" s="388"/>
      <c r="P10" s="388"/>
      <c r="Q10" s="797"/>
      <c r="R10" s="1080"/>
      <c r="S10" s="968"/>
      <c r="T10" s="968"/>
      <c r="U10" s="964"/>
      <c r="V10" s="964"/>
      <c r="W10" s="964"/>
      <c r="X10" s="964"/>
      <c r="Y10" s="964"/>
      <c r="Z10" s="964"/>
      <c r="AA10" s="964"/>
      <c r="AB10" s="964"/>
      <c r="AC10" s="964"/>
      <c r="AD10" s="964"/>
      <c r="AE10" s="964"/>
      <c r="AF10" s="964"/>
    </row>
    <row r="11" s="824" customFormat="1" customHeight="1" spans="1:56">
      <c r="A11" s="564">
        <v>46027</v>
      </c>
      <c r="B11" s="847" t="s">
        <v>321</v>
      </c>
      <c r="C11" s="1077"/>
      <c r="D11" s="793" t="s">
        <v>706</v>
      </c>
      <c r="E11" s="485" t="s">
        <v>1045</v>
      </c>
      <c r="F11" s="1078"/>
      <c r="G11" s="273"/>
      <c r="H11" s="291">
        <f t="shared" si="2"/>
        <v>0</v>
      </c>
      <c r="I11" s="1082"/>
      <c r="J11" s="202">
        <f t="shared" si="3"/>
        <v>0</v>
      </c>
      <c r="K11" s="719">
        <v>14</v>
      </c>
      <c r="L11" s="388">
        <f t="shared" si="1"/>
        <v>2658.46</v>
      </c>
      <c r="M11" s="388"/>
      <c r="N11" s="217"/>
      <c r="O11" s="388">
        <v>2658.46</v>
      </c>
      <c r="P11" s="388"/>
      <c r="Q11" s="797"/>
      <c r="R11" s="483">
        <v>0</v>
      </c>
      <c r="S11" s="968"/>
      <c r="T11" s="968" t="s">
        <v>1046</v>
      </c>
      <c r="U11" s="964"/>
      <c r="V11" s="964"/>
      <c r="W11" s="964"/>
      <c r="X11" s="964"/>
      <c r="Y11" s="964"/>
      <c r="Z11" s="964"/>
      <c r="AA11" s="964"/>
      <c r="AB11" s="964"/>
      <c r="AC11" s="964"/>
      <c r="AD11" s="964"/>
      <c r="AE11" s="964"/>
      <c r="AF11" s="964"/>
    </row>
    <row r="12" s="824" customFormat="1" customHeight="1" spans="1:56">
      <c r="A12" s="564">
        <v>46035</v>
      </c>
      <c r="B12" s="847" t="s">
        <v>321</v>
      </c>
      <c r="C12" s="1077">
        <v>8002126321436</v>
      </c>
      <c r="D12" s="409" t="str">
        <f>VLOOKUP(C12,$BC:$BD,2,0)</f>
        <v>MINI MMA-190</v>
      </c>
      <c r="E12" s="485" t="s">
        <v>322</v>
      </c>
      <c r="F12" s="1078">
        <v>14</v>
      </c>
      <c r="G12" s="273">
        <v>189.89</v>
      </c>
      <c r="H12" s="291">
        <f t="shared" si="2"/>
        <v>2658.46</v>
      </c>
      <c r="I12" s="1082"/>
      <c r="J12" s="202">
        <f t="shared" si="3"/>
        <v>2658.46</v>
      </c>
      <c r="K12" s="719"/>
      <c r="L12" s="388">
        <f t="shared" si="1"/>
        <v>0</v>
      </c>
      <c r="M12" s="388"/>
      <c r="N12" s="217"/>
      <c r="O12" s="388"/>
      <c r="P12" s="388"/>
      <c r="Q12" s="797"/>
      <c r="R12" s="483"/>
      <c r="S12" s="968"/>
      <c r="T12" s="968"/>
      <c r="U12" s="964"/>
      <c r="V12" s="964"/>
      <c r="W12" s="964"/>
      <c r="X12" s="964"/>
      <c r="Y12" s="964"/>
      <c r="Z12" s="964"/>
      <c r="AA12" s="964"/>
      <c r="AB12" s="964"/>
      <c r="AC12" s="964"/>
      <c r="AD12" s="964"/>
      <c r="AE12" s="964"/>
      <c r="AF12" s="964"/>
    </row>
    <row r="13" s="824" customFormat="1" customHeight="1" spans="1:56">
      <c r="A13" s="564">
        <v>46027</v>
      </c>
      <c r="B13" s="847" t="s">
        <v>323</v>
      </c>
      <c r="C13" s="1077"/>
      <c r="D13" s="793" t="s">
        <v>706</v>
      </c>
      <c r="E13" s="485" t="s">
        <v>936</v>
      </c>
      <c r="F13" s="1078"/>
      <c r="G13" s="273"/>
      <c r="H13" s="291">
        <f t="shared" si="2"/>
        <v>0</v>
      </c>
      <c r="I13" s="1082"/>
      <c r="J13" s="202">
        <f t="shared" si="3"/>
        <v>0</v>
      </c>
      <c r="K13" s="719">
        <v>14</v>
      </c>
      <c r="L13" s="388">
        <f t="shared" si="1"/>
        <v>2658.46</v>
      </c>
      <c r="M13" s="388"/>
      <c r="N13" s="217">
        <v>2658.46</v>
      </c>
      <c r="O13" s="388"/>
      <c r="P13" s="388"/>
      <c r="Q13" s="797"/>
      <c r="R13" s="483">
        <v>0</v>
      </c>
      <c r="S13" s="968"/>
      <c r="T13" s="968" t="s">
        <v>1047</v>
      </c>
      <c r="U13" s="964"/>
      <c r="V13" s="964"/>
      <c r="W13" s="964"/>
      <c r="X13" s="964"/>
      <c r="Y13" s="964"/>
      <c r="Z13" s="964"/>
      <c r="AA13" s="964"/>
      <c r="AB13" s="964"/>
      <c r="AC13" s="964"/>
      <c r="AD13" s="964"/>
      <c r="AE13" s="964"/>
      <c r="AF13" s="964"/>
    </row>
    <row r="14" s="824" customFormat="1" customHeight="1" spans="1:56">
      <c r="A14" s="564">
        <v>46035</v>
      </c>
      <c r="B14" s="847" t="s">
        <v>323</v>
      </c>
      <c r="C14" s="1077">
        <v>8002126321436</v>
      </c>
      <c r="D14" s="409" t="str">
        <f>VLOOKUP(C14,$BC:$BD,2,0)</f>
        <v>MINI MMA-190</v>
      </c>
      <c r="E14" s="485" t="s">
        <v>324</v>
      </c>
      <c r="F14" s="1078">
        <v>14</v>
      </c>
      <c r="G14" s="273">
        <v>189.89</v>
      </c>
      <c r="H14" s="291">
        <f t="shared" si="2"/>
        <v>2658.46</v>
      </c>
      <c r="I14" s="1082"/>
      <c r="J14" s="202">
        <f t="shared" si="3"/>
        <v>2658.46</v>
      </c>
      <c r="K14" s="719"/>
      <c r="L14" s="388">
        <f t="shared" si="1"/>
        <v>0</v>
      </c>
      <c r="M14" s="388"/>
      <c r="N14" s="217"/>
      <c r="O14" s="388"/>
      <c r="P14" s="388"/>
      <c r="Q14" s="797"/>
      <c r="R14" s="483"/>
      <c r="S14" s="968"/>
      <c r="T14" s="968"/>
      <c r="U14" s="964"/>
      <c r="V14" s="964"/>
      <c r="W14" s="964"/>
      <c r="X14" s="964"/>
      <c r="Y14" s="964"/>
      <c r="Z14" s="964"/>
      <c r="AA14" s="964"/>
      <c r="AB14" s="964"/>
      <c r="AC14" s="964"/>
      <c r="AD14" s="964"/>
      <c r="AE14" s="964"/>
      <c r="AF14" s="964"/>
    </row>
    <row r="15" s="824" customFormat="1" customHeight="1" spans="1:56">
      <c r="A15" s="564">
        <v>46027</v>
      </c>
      <c r="B15" s="847" t="s">
        <v>1048</v>
      </c>
      <c r="C15" s="1077"/>
      <c r="D15" s="793" t="s">
        <v>723</v>
      </c>
      <c r="E15" s="485" t="s">
        <v>724</v>
      </c>
      <c r="F15" s="1078"/>
      <c r="G15" s="273"/>
      <c r="H15" s="291">
        <f t="shared" si="2"/>
        <v>0</v>
      </c>
      <c r="I15" s="1082"/>
      <c r="J15" s="202">
        <f t="shared" si="3"/>
        <v>0</v>
      </c>
      <c r="K15" s="719"/>
      <c r="L15" s="388">
        <f t="shared" si="1"/>
        <v>0</v>
      </c>
      <c r="M15" s="388"/>
      <c r="N15" s="217"/>
      <c r="O15" s="217"/>
      <c r="P15" s="388"/>
      <c r="Q15" s="797"/>
      <c r="R15" s="483">
        <v>0</v>
      </c>
      <c r="S15" s="968"/>
      <c r="T15" s="968" t="s">
        <v>1049</v>
      </c>
      <c r="U15" s="964"/>
      <c r="V15" s="964"/>
      <c r="W15" s="964"/>
      <c r="X15" s="964"/>
      <c r="Y15" s="964"/>
      <c r="Z15" s="964"/>
      <c r="AA15" s="964"/>
      <c r="AB15" s="964"/>
      <c r="AC15" s="964"/>
      <c r="AD15" s="964"/>
      <c r="AE15" s="964"/>
      <c r="AF15" s="964"/>
    </row>
    <row r="16" s="824" customFormat="1" customHeight="1" spans="1:56">
      <c r="A16" s="564">
        <v>46042</v>
      </c>
      <c r="B16" s="847" t="s">
        <v>325</v>
      </c>
      <c r="C16" s="1077"/>
      <c r="D16" s="793" t="s">
        <v>706</v>
      </c>
      <c r="E16" s="485" t="s">
        <v>1050</v>
      </c>
      <c r="F16" s="1078"/>
      <c r="G16" s="273"/>
      <c r="H16" s="291">
        <f t="shared" si="2"/>
        <v>0</v>
      </c>
      <c r="I16" s="1082"/>
      <c r="J16" s="202">
        <f t="shared" si="3"/>
        <v>0</v>
      </c>
      <c r="K16" s="719">
        <v>4</v>
      </c>
      <c r="L16" s="388">
        <f t="shared" si="1"/>
        <v>1195.64</v>
      </c>
      <c r="M16" s="388"/>
      <c r="N16" s="217"/>
      <c r="O16" s="217">
        <v>1195.64</v>
      </c>
      <c r="P16" s="388"/>
      <c r="Q16" s="797"/>
      <c r="R16" s="483">
        <v>0</v>
      </c>
      <c r="S16" s="968"/>
      <c r="T16" s="968" t="s">
        <v>1051</v>
      </c>
      <c r="U16" s="964"/>
      <c r="V16" s="964"/>
      <c r="W16" s="964"/>
      <c r="X16" s="964"/>
      <c r="Y16" s="964"/>
      <c r="Z16" s="964"/>
      <c r="AA16" s="964"/>
      <c r="AB16" s="964"/>
      <c r="AC16" s="964"/>
      <c r="AD16" s="964"/>
      <c r="AE16" s="964"/>
      <c r="AF16" s="964"/>
    </row>
    <row r="17" s="824" customFormat="1" customHeight="1" spans="1:42">
      <c r="A17" s="564">
        <v>46045</v>
      </c>
      <c r="B17" s="847" t="s">
        <v>325</v>
      </c>
      <c r="C17" s="1077">
        <v>8002126321436</v>
      </c>
      <c r="D17" s="409" t="str">
        <f>VLOOKUP(C17,$BC:$BD,2,0)</f>
        <v>MINI MMA-190</v>
      </c>
      <c r="E17" s="485" t="s">
        <v>326</v>
      </c>
      <c r="F17" s="1078">
        <v>4</v>
      </c>
      <c r="G17" s="273">
        <v>298.91</v>
      </c>
      <c r="H17" s="291">
        <f t="shared" si="2"/>
        <v>1195.64</v>
      </c>
      <c r="I17" s="1082"/>
      <c r="J17" s="202">
        <f t="shared" si="3"/>
        <v>1195.64</v>
      </c>
      <c r="K17" s="719"/>
      <c r="L17" s="388">
        <f t="shared" si="1"/>
        <v>0</v>
      </c>
      <c r="M17" s="388"/>
      <c r="N17" s="217"/>
      <c r="O17" s="217"/>
      <c r="P17" s="388"/>
      <c r="Q17" s="797"/>
      <c r="R17" s="483"/>
      <c r="S17" s="968"/>
      <c r="T17" s="968"/>
      <c r="U17" s="964"/>
      <c r="V17" s="964"/>
      <c r="W17" s="964"/>
      <c r="X17" s="964"/>
      <c r="Y17" s="964"/>
      <c r="Z17" s="964"/>
      <c r="AA17" s="964"/>
      <c r="AB17" s="964"/>
      <c r="AC17" s="964"/>
      <c r="AD17" s="964"/>
      <c r="AE17" s="964"/>
      <c r="AF17" s="964"/>
    </row>
    <row r="18" s="824" customFormat="1" customHeight="1" spans="1:42">
      <c r="A18" s="564">
        <v>46048</v>
      </c>
      <c r="B18" s="847" t="s">
        <v>1052</v>
      </c>
      <c r="C18" s="1077"/>
      <c r="D18" s="793" t="s">
        <v>723</v>
      </c>
      <c r="E18" s="485" t="s">
        <v>724</v>
      </c>
      <c r="F18" s="1078"/>
      <c r="G18" s="273"/>
      <c r="H18" s="291">
        <f t="shared" si="2"/>
        <v>0</v>
      </c>
      <c r="I18" s="1082"/>
      <c r="J18" s="202">
        <f t="shared" si="3"/>
        <v>0</v>
      </c>
      <c r="K18" s="719"/>
      <c r="L18" s="388">
        <f t="shared" si="1"/>
        <v>0</v>
      </c>
      <c r="M18" s="388"/>
      <c r="N18" s="217"/>
      <c r="O18" s="217"/>
      <c r="P18" s="217"/>
      <c r="Q18" s="797"/>
      <c r="R18" s="483">
        <v>0</v>
      </c>
      <c r="S18" s="968"/>
      <c r="T18" s="968" t="s">
        <v>1053</v>
      </c>
      <c r="U18" s="964"/>
      <c r="V18" s="964"/>
      <c r="W18" s="964"/>
      <c r="X18" s="964"/>
      <c r="Y18" s="964"/>
      <c r="Z18" s="964"/>
      <c r="AA18" s="964"/>
      <c r="AB18" s="964"/>
      <c r="AC18" s="964"/>
      <c r="AD18" s="964"/>
      <c r="AE18" s="964"/>
      <c r="AF18" s="964"/>
    </row>
    <row r="19" s="824" customFormat="1" customHeight="1" spans="1:42">
      <c r="A19" s="564">
        <v>46049</v>
      </c>
      <c r="B19" s="847" t="s">
        <v>1054</v>
      </c>
      <c r="C19" s="1077"/>
      <c r="D19" s="793" t="s">
        <v>796</v>
      </c>
      <c r="E19" s="485" t="s">
        <v>797</v>
      </c>
      <c r="F19" s="1078"/>
      <c r="G19" s="273"/>
      <c r="H19" s="291">
        <f t="shared" si="2"/>
        <v>0</v>
      </c>
      <c r="I19" s="1082"/>
      <c r="J19" s="202">
        <f t="shared" si="3"/>
        <v>0</v>
      </c>
      <c r="K19" s="719"/>
      <c r="L19" s="388">
        <f t="shared" si="1"/>
        <v>0</v>
      </c>
      <c r="M19" s="388"/>
      <c r="N19" s="217"/>
      <c r="O19" s="388"/>
      <c r="P19" s="217"/>
      <c r="Q19" s="797"/>
      <c r="R19" s="483">
        <v>0</v>
      </c>
      <c r="S19" s="968"/>
      <c r="T19" s="968"/>
      <c r="U19" s="964"/>
      <c r="V19" s="964"/>
      <c r="W19" s="964"/>
      <c r="X19" s="964"/>
      <c r="Y19" s="964"/>
      <c r="Z19" s="964"/>
      <c r="AA19" s="964"/>
      <c r="AB19" s="964"/>
      <c r="AC19" s="964"/>
      <c r="AD19" s="964"/>
      <c r="AE19" s="964"/>
      <c r="AF19" s="964"/>
    </row>
    <row r="20" s="824" customFormat="1" customHeight="1" spans="1:42">
      <c r="A20" s="564">
        <v>46050</v>
      </c>
      <c r="B20" s="847" t="s">
        <v>1055</v>
      </c>
      <c r="C20" s="1077"/>
      <c r="D20" s="793" t="s">
        <v>796</v>
      </c>
      <c r="E20" s="485" t="s">
        <v>797</v>
      </c>
      <c r="F20" s="1078"/>
      <c r="G20" s="273"/>
      <c r="H20" s="291">
        <f t="shared" si="2"/>
        <v>0</v>
      </c>
      <c r="I20" s="1082"/>
      <c r="J20" s="202">
        <f t="shared" si="3"/>
        <v>0</v>
      </c>
      <c r="K20" s="719"/>
      <c r="L20" s="388">
        <f t="shared" si="1"/>
        <v>0</v>
      </c>
      <c r="M20" s="388"/>
      <c r="N20" s="217"/>
      <c r="O20" s="388"/>
      <c r="P20" s="388"/>
      <c r="Q20" s="797"/>
      <c r="R20" s="1080">
        <v>0</v>
      </c>
      <c r="S20" s="968"/>
      <c r="T20" s="968"/>
      <c r="U20" s="964"/>
      <c r="V20" s="964"/>
      <c r="W20" s="964"/>
      <c r="X20" s="964"/>
      <c r="Y20" s="964"/>
      <c r="Z20" s="964"/>
      <c r="AA20" s="964"/>
      <c r="AB20" s="964"/>
      <c r="AC20" s="964"/>
      <c r="AD20" s="964"/>
      <c r="AE20" s="964"/>
      <c r="AF20" s="964"/>
    </row>
    <row r="21" s="824" customFormat="1" customHeight="1" spans="1:42">
      <c r="A21" s="564">
        <v>46052</v>
      </c>
      <c r="B21" s="847" t="s">
        <v>327</v>
      </c>
      <c r="C21" s="1077"/>
      <c r="D21" s="793" t="s">
        <v>706</v>
      </c>
      <c r="E21" s="485" t="s">
        <v>1056</v>
      </c>
      <c r="F21" s="1078"/>
      <c r="G21" s="273"/>
      <c r="H21" s="291">
        <f t="shared" si="2"/>
        <v>0</v>
      </c>
      <c r="I21" s="1082"/>
      <c r="J21" s="202">
        <f t="shared" si="3"/>
        <v>0</v>
      </c>
      <c r="K21" s="719">
        <v>14</v>
      </c>
      <c r="L21" s="388">
        <f t="shared" si="1"/>
        <v>2658</v>
      </c>
      <c r="M21" s="388"/>
      <c r="N21" s="217">
        <v>2658</v>
      </c>
      <c r="O21" s="388"/>
      <c r="P21" s="388"/>
      <c r="Q21" s="797"/>
      <c r="R21" s="1080">
        <v>0</v>
      </c>
      <c r="S21" s="968"/>
      <c r="T21" s="968" t="s">
        <v>1057</v>
      </c>
      <c r="U21" s="964"/>
      <c r="V21" s="964"/>
      <c r="W21" s="964"/>
      <c r="X21" s="964"/>
      <c r="Y21" s="964"/>
      <c r="Z21" s="964"/>
      <c r="AA21" s="964"/>
      <c r="AB21" s="964"/>
      <c r="AC21" s="964"/>
      <c r="AD21" s="964"/>
      <c r="AE21" s="964"/>
      <c r="AF21" s="964"/>
    </row>
    <row r="22" s="824" customFormat="1" customHeight="1" spans="1:42">
      <c r="A22" s="564">
        <v>46052</v>
      </c>
      <c r="B22" s="847" t="s">
        <v>327</v>
      </c>
      <c r="C22" s="1077">
        <v>8002126321436</v>
      </c>
      <c r="D22" s="409" t="str">
        <f>VLOOKUP(C22,$BC:$BD,2,0)</f>
        <v>MINI MMA-190</v>
      </c>
      <c r="E22" s="485" t="s">
        <v>328</v>
      </c>
      <c r="F22" s="1078">
        <v>14</v>
      </c>
      <c r="G22" s="273">
        <v>189.89</v>
      </c>
      <c r="H22" s="291">
        <f t="shared" si="2"/>
        <v>2658.46</v>
      </c>
      <c r="I22" s="1082"/>
      <c r="J22" s="202">
        <f>ROUND(H22+H22*I22,2)-0.46</f>
        <v>2658</v>
      </c>
      <c r="K22" s="719"/>
      <c r="L22" s="388">
        <f t="shared" si="1"/>
        <v>0</v>
      </c>
      <c r="M22" s="388"/>
      <c r="N22" s="217"/>
      <c r="O22" s="388"/>
      <c r="P22" s="217"/>
      <c r="Q22" s="797"/>
      <c r="R22" s="483"/>
      <c r="S22" s="968"/>
      <c r="T22" s="968"/>
      <c r="U22" s="964"/>
      <c r="V22" s="964"/>
      <c r="W22" s="964"/>
      <c r="X22" s="964"/>
      <c r="Y22" s="964"/>
      <c r="Z22" s="964"/>
      <c r="AA22" s="964"/>
      <c r="AB22" s="964"/>
      <c r="AC22" s="964"/>
      <c r="AD22" s="964"/>
      <c r="AE22" s="964"/>
      <c r="AF22" s="964"/>
    </row>
    <row r="23" customHeight="1" spans="1:42">
      <c r="A23" s="728">
        <v>46053</v>
      </c>
      <c r="B23" s="1083" t="s">
        <v>659</v>
      </c>
      <c r="C23" s="624"/>
      <c r="D23" s="1084"/>
      <c r="E23" s="1085"/>
      <c r="F23" s="627">
        <f>SUBTOTAL(9,F4:F22)</f>
        <v>77</v>
      </c>
      <c r="G23" s="628"/>
      <c r="H23" s="628">
        <f>SUBTOTAL(9,H4:H22)</f>
        <v>16086.64</v>
      </c>
      <c r="I23" s="1086"/>
      <c r="J23" s="628">
        <f t="shared" ref="J23:Q23" si="4">SUBTOTAL(9,J4:J22)</f>
        <v>16086.18</v>
      </c>
      <c r="K23" s="627">
        <f t="shared" si="4"/>
        <v>74</v>
      </c>
      <c r="L23" s="628">
        <f t="shared" si="4"/>
        <v>16086.18</v>
      </c>
      <c r="M23" s="628">
        <f t="shared" si="4"/>
        <v>0</v>
      </c>
      <c r="N23" s="628">
        <f t="shared" si="4"/>
        <v>7974.92</v>
      </c>
      <c r="O23" s="628">
        <f t="shared" si="4"/>
        <v>8111.26</v>
      </c>
      <c r="P23" s="628">
        <f t="shared" si="4"/>
        <v>0</v>
      </c>
      <c r="Q23" s="628">
        <f t="shared" si="4"/>
        <v>0</v>
      </c>
      <c r="R23" s="1087">
        <f>ROUND(J23-L23-Q23,2)</f>
        <v>0</v>
      </c>
      <c r="S23" s="1088"/>
      <c r="T23" s="630">
        <f>J23-L23-R23</f>
        <v>0</v>
      </c>
    </row>
    <row r="24" s="818" customFormat="1" customHeight="1" spans="1:42">
      <c r="A24" s="564">
        <v>46062</v>
      </c>
      <c r="B24" s="799" t="s">
        <v>600</v>
      </c>
      <c r="C24" s="799"/>
      <c r="D24" s="866" t="s">
        <v>706</v>
      </c>
      <c r="E24" s="536" t="s">
        <v>1058</v>
      </c>
      <c r="F24" s="867"/>
      <c r="G24" s="217"/>
      <c r="H24" s="291">
        <f t="shared" ref="H24:H46" si="5">F24*G24</f>
        <v>0</v>
      </c>
      <c r="I24" s="1082"/>
      <c r="J24" s="202">
        <f t="shared" ref="J24:J46" si="6">ROUND(H24+H24*I24,2)</f>
        <v>0</v>
      </c>
      <c r="K24" s="867">
        <v>14</v>
      </c>
      <c r="L24" s="796">
        <f t="shared" ref="L24:L46" si="7">SUM(M24+N24+O24+P24-Q24-R24)</f>
        <v>2659.86</v>
      </c>
      <c r="M24" s="480"/>
      <c r="N24" s="480"/>
      <c r="O24" s="480">
        <v>2659.86</v>
      </c>
      <c r="P24" s="797"/>
      <c r="Q24" s="797"/>
      <c r="R24" s="797"/>
      <c r="S24" s="849"/>
      <c r="T24" s="868" t="s">
        <v>1059</v>
      </c>
      <c r="U24" s="869"/>
      <c r="V24" s="869"/>
      <c r="W24" s="869"/>
      <c r="X24" s="869"/>
      <c r="Y24" s="869"/>
      <c r="Z24" s="869"/>
      <c r="AA24" s="869"/>
      <c r="AB24" s="869"/>
      <c r="AC24" s="869"/>
      <c r="AD24" s="869"/>
      <c r="AE24" s="869"/>
      <c r="AF24" s="869"/>
      <c r="AG24" s="869"/>
      <c r="AH24" s="869"/>
      <c r="AI24" s="869"/>
      <c r="AJ24" s="869"/>
      <c r="AK24" s="869"/>
      <c r="AL24" s="869"/>
      <c r="AM24" s="869"/>
      <c r="AN24" s="869"/>
      <c r="AO24" s="869"/>
      <c r="AP24" s="869"/>
    </row>
    <row r="25" s="818" customFormat="1" customHeight="1" spans="1:42">
      <c r="A25" s="529">
        <v>46062</v>
      </c>
      <c r="B25" s="799" t="s">
        <v>600</v>
      </c>
      <c r="C25" s="1089">
        <v>8002126321436</v>
      </c>
      <c r="D25" s="409" t="str">
        <f>VLOOKUP(C25,$BC:$BD,2,0)</f>
        <v>MINI MMA-190</v>
      </c>
      <c r="E25" s="536" t="s">
        <v>601</v>
      </c>
      <c r="F25" s="867">
        <v>14</v>
      </c>
      <c r="G25" s="217">
        <v>189.99</v>
      </c>
      <c r="H25" s="291">
        <f t="shared" si="5"/>
        <v>2659.86</v>
      </c>
      <c r="I25" s="1082"/>
      <c r="J25" s="202">
        <f t="shared" si="6"/>
        <v>2659.86</v>
      </c>
      <c r="K25" s="867"/>
      <c r="L25" s="796">
        <f t="shared" si="7"/>
        <v>0</v>
      </c>
      <c r="M25" s="217"/>
      <c r="N25" s="217"/>
      <c r="O25" s="217"/>
      <c r="P25" s="217"/>
      <c r="Q25" s="217"/>
      <c r="R25" s="217"/>
      <c r="S25" s="688"/>
      <c r="T25" s="868"/>
      <c r="U25" s="869"/>
      <c r="V25" s="869"/>
      <c r="W25" s="869"/>
      <c r="X25" s="869"/>
      <c r="Y25" s="869"/>
      <c r="Z25" s="869"/>
      <c r="AA25" s="869"/>
      <c r="AB25" s="869"/>
      <c r="AC25" s="869"/>
      <c r="AD25" s="869"/>
      <c r="AE25" s="869"/>
      <c r="AF25" s="869"/>
      <c r="AG25" s="869"/>
      <c r="AH25" s="869"/>
      <c r="AI25" s="869"/>
      <c r="AJ25" s="869"/>
      <c r="AK25" s="869"/>
      <c r="AL25" s="869"/>
      <c r="AM25" s="869"/>
      <c r="AN25" s="869"/>
      <c r="AO25" s="869"/>
      <c r="AP25" s="869"/>
    </row>
    <row r="26" s="818" customFormat="1" customHeight="1" spans="1:42">
      <c r="A26" s="529">
        <v>46063</v>
      </c>
      <c r="B26" s="799" t="s">
        <v>602</v>
      </c>
      <c r="C26" s="799"/>
      <c r="D26" s="536" t="s">
        <v>706</v>
      </c>
      <c r="E26" s="536" t="s">
        <v>1060</v>
      </c>
      <c r="F26" s="867"/>
      <c r="G26" s="217"/>
      <c r="H26" s="291">
        <f t="shared" si="5"/>
        <v>0</v>
      </c>
      <c r="I26" s="1082"/>
      <c r="J26" s="202">
        <f t="shared" si="6"/>
        <v>0</v>
      </c>
      <c r="K26" s="867">
        <v>14</v>
      </c>
      <c r="L26" s="796">
        <f t="shared" si="7"/>
        <v>2595.59</v>
      </c>
      <c r="M26" s="802"/>
      <c r="N26" s="217"/>
      <c r="O26" s="217"/>
      <c r="P26" s="217">
        <v>2658.6</v>
      </c>
      <c r="Q26" s="217"/>
      <c r="R26" s="217">
        <f>ROUND(P26*S26,2)</f>
        <v>63.01</v>
      </c>
      <c r="S26" s="688">
        <v>0.0237</v>
      </c>
      <c r="T26" s="531" t="s">
        <v>1061</v>
      </c>
      <c r="U26" s="869"/>
      <c r="V26" s="869"/>
      <c r="W26" s="869"/>
      <c r="X26" s="869"/>
      <c r="Y26" s="869"/>
      <c r="Z26" s="869"/>
      <c r="AA26" s="869"/>
      <c r="AB26" s="869"/>
      <c r="AC26" s="869"/>
      <c r="AD26" s="869"/>
      <c r="AE26" s="869"/>
      <c r="AF26" s="869"/>
      <c r="AG26" s="869"/>
      <c r="AH26" s="869"/>
      <c r="AI26" s="869"/>
      <c r="AJ26" s="869"/>
      <c r="AK26" s="869"/>
      <c r="AL26" s="869"/>
      <c r="AM26" s="869"/>
      <c r="AN26" s="869"/>
      <c r="AO26" s="869"/>
      <c r="AP26" s="869"/>
    </row>
    <row r="27" s="818" customFormat="1" customHeight="1" spans="1:42">
      <c r="A27" s="529">
        <v>46063</v>
      </c>
      <c r="B27" s="799" t="s">
        <v>602</v>
      </c>
      <c r="C27" s="1089">
        <v>8002126321436</v>
      </c>
      <c r="D27" s="409" t="str">
        <f>VLOOKUP(C27,$BC:$BD,2,0)</f>
        <v>MINI MMA-190</v>
      </c>
      <c r="E27" s="536" t="s">
        <v>603</v>
      </c>
      <c r="F27" s="867">
        <v>14</v>
      </c>
      <c r="G27" s="217">
        <v>189.9</v>
      </c>
      <c r="H27" s="291">
        <f t="shared" si="5"/>
        <v>2658.6</v>
      </c>
      <c r="I27" s="1082"/>
      <c r="J27" s="202">
        <f t="shared" si="6"/>
        <v>2658.6</v>
      </c>
      <c r="K27" s="867"/>
      <c r="L27" s="796">
        <f t="shared" si="7"/>
        <v>0</v>
      </c>
      <c r="M27" s="802"/>
      <c r="N27" s="217"/>
      <c r="O27" s="217"/>
      <c r="P27" s="217"/>
      <c r="Q27" s="217"/>
      <c r="R27" s="217"/>
      <c r="S27" s="688"/>
      <c r="T27" s="531"/>
      <c r="U27" s="869"/>
      <c r="V27" s="869"/>
      <c r="W27" s="869"/>
      <c r="X27" s="869"/>
      <c r="Y27" s="869"/>
      <c r="Z27" s="869"/>
      <c r="AA27" s="869"/>
      <c r="AB27" s="869"/>
      <c r="AC27" s="869"/>
      <c r="AD27" s="869"/>
      <c r="AE27" s="869"/>
      <c r="AF27" s="869"/>
      <c r="AG27" s="869"/>
      <c r="AH27" s="869"/>
      <c r="AI27" s="869"/>
      <c r="AJ27" s="869"/>
      <c r="AK27" s="869"/>
      <c r="AL27" s="869"/>
      <c r="AM27" s="869"/>
      <c r="AN27" s="869"/>
      <c r="AO27" s="869"/>
      <c r="AP27" s="869"/>
    </row>
    <row r="28" s="818" customFormat="1" customHeight="1" spans="1:42">
      <c r="A28" s="529">
        <v>46064</v>
      </c>
      <c r="B28" s="799" t="s">
        <v>604</v>
      </c>
      <c r="C28" s="799"/>
      <c r="D28" s="536" t="s">
        <v>706</v>
      </c>
      <c r="E28" s="536" t="s">
        <v>863</v>
      </c>
      <c r="F28" s="867"/>
      <c r="G28" s="217"/>
      <c r="H28" s="291">
        <f t="shared" si="5"/>
        <v>0</v>
      </c>
      <c r="I28" s="1082"/>
      <c r="J28" s="202">
        <f t="shared" si="6"/>
        <v>0</v>
      </c>
      <c r="K28" s="867">
        <v>16</v>
      </c>
      <c r="L28" s="796">
        <f t="shared" si="7"/>
        <v>3038.24</v>
      </c>
      <c r="M28" s="217"/>
      <c r="N28" s="217">
        <v>3038.24</v>
      </c>
      <c r="O28" s="217"/>
      <c r="P28" s="217"/>
      <c r="Q28" s="217"/>
      <c r="R28" s="217">
        <f>P28*S28</f>
        <v>0</v>
      </c>
      <c r="S28" s="688"/>
      <c r="T28" s="531" t="s">
        <v>1062</v>
      </c>
      <c r="U28" s="869"/>
      <c r="V28" s="869"/>
      <c r="W28" s="869"/>
      <c r="X28" s="869"/>
      <c r="Y28" s="869"/>
      <c r="Z28" s="869"/>
      <c r="AA28" s="869"/>
      <c r="AB28" s="869"/>
      <c r="AC28" s="869"/>
      <c r="AD28" s="869"/>
      <c r="AE28" s="869"/>
      <c r="AF28" s="869"/>
      <c r="AG28" s="869"/>
      <c r="AH28" s="869"/>
      <c r="AI28" s="869"/>
      <c r="AJ28" s="869"/>
      <c r="AK28" s="869"/>
      <c r="AL28" s="869"/>
      <c r="AM28" s="869"/>
      <c r="AN28" s="869"/>
      <c r="AO28" s="869"/>
      <c r="AP28" s="869"/>
    </row>
    <row r="29" s="818" customFormat="1" customHeight="1" spans="1:42">
      <c r="A29" s="529">
        <v>46064</v>
      </c>
      <c r="B29" s="799" t="s">
        <v>604</v>
      </c>
      <c r="C29" s="1089">
        <v>8002126321436</v>
      </c>
      <c r="D29" s="409" t="str">
        <f>VLOOKUP(C29,$BC:$BD,2,0)</f>
        <v>MINI MMA-190</v>
      </c>
      <c r="E29" s="536" t="s">
        <v>605</v>
      </c>
      <c r="F29" s="867">
        <v>16</v>
      </c>
      <c r="G29" s="217">
        <v>189.89</v>
      </c>
      <c r="H29" s="291">
        <f t="shared" si="5"/>
        <v>3038.24</v>
      </c>
      <c r="I29" s="1082"/>
      <c r="J29" s="202">
        <f t="shared" si="6"/>
        <v>3038.24</v>
      </c>
      <c r="K29" s="867"/>
      <c r="L29" s="796">
        <f t="shared" si="7"/>
        <v>0</v>
      </c>
      <c r="M29" s="217"/>
      <c r="N29" s="217"/>
      <c r="O29" s="217"/>
      <c r="P29" s="217"/>
      <c r="Q29" s="217"/>
      <c r="R29" s="217"/>
      <c r="S29" s="688"/>
      <c r="T29" s="531"/>
      <c r="U29" s="869"/>
      <c r="V29" s="869"/>
      <c r="W29" s="869"/>
      <c r="X29" s="869"/>
      <c r="Y29" s="869"/>
      <c r="Z29" s="869"/>
      <c r="AA29" s="869"/>
      <c r="AB29" s="869"/>
      <c r="AC29" s="869"/>
      <c r="AD29" s="869"/>
      <c r="AE29" s="869"/>
      <c r="AF29" s="869"/>
      <c r="AG29" s="869"/>
      <c r="AH29" s="869"/>
      <c r="AI29" s="869"/>
      <c r="AJ29" s="869"/>
      <c r="AK29" s="869"/>
      <c r="AL29" s="869"/>
      <c r="AM29" s="869"/>
      <c r="AN29" s="869"/>
      <c r="AO29" s="869"/>
      <c r="AP29" s="869"/>
    </row>
    <row r="30" s="818" customFormat="1" customHeight="1" spans="1:42">
      <c r="A30" s="529">
        <v>46065</v>
      </c>
      <c r="B30" s="799" t="s">
        <v>606</v>
      </c>
      <c r="C30" s="799"/>
      <c r="D30" s="536" t="s">
        <v>706</v>
      </c>
      <c r="E30" s="536" t="s">
        <v>1063</v>
      </c>
      <c r="F30" s="867"/>
      <c r="G30" s="217"/>
      <c r="H30" s="291">
        <f t="shared" si="5"/>
        <v>0</v>
      </c>
      <c r="I30" s="1082"/>
      <c r="J30" s="202">
        <f t="shared" si="6"/>
        <v>0</v>
      </c>
      <c r="K30" s="867">
        <v>14</v>
      </c>
      <c r="L30" s="796">
        <f t="shared" si="7"/>
        <v>2658.46</v>
      </c>
      <c r="M30" s="217"/>
      <c r="N30" s="217"/>
      <c r="O30" s="217">
        <v>2658.46</v>
      </c>
      <c r="P30" s="217"/>
      <c r="Q30" s="217"/>
      <c r="R30" s="217">
        <f>P30*S30</f>
        <v>0</v>
      </c>
      <c r="S30" s="688"/>
      <c r="T30" s="531" t="s">
        <v>1064</v>
      </c>
      <c r="U30" s="869"/>
      <c r="V30" s="869"/>
      <c r="W30" s="869"/>
      <c r="X30" s="869"/>
      <c r="Y30" s="869"/>
      <c r="Z30" s="869"/>
      <c r="AA30" s="869"/>
      <c r="AB30" s="869"/>
      <c r="AC30" s="869"/>
      <c r="AD30" s="869"/>
      <c r="AE30" s="869"/>
      <c r="AF30" s="869"/>
      <c r="AG30" s="869"/>
      <c r="AH30" s="869"/>
      <c r="AI30" s="869"/>
      <c r="AJ30" s="869"/>
      <c r="AK30" s="869"/>
      <c r="AL30" s="869"/>
      <c r="AM30" s="869"/>
      <c r="AN30" s="869"/>
      <c r="AO30" s="869"/>
      <c r="AP30" s="869"/>
    </row>
    <row r="31" s="818" customFormat="1" customHeight="1" spans="1:42">
      <c r="A31" s="564">
        <v>46065</v>
      </c>
      <c r="B31" s="799" t="s">
        <v>606</v>
      </c>
      <c r="C31" s="1090">
        <v>8002126321436</v>
      </c>
      <c r="D31" s="409" t="str">
        <f>VLOOKUP(C31,$BC:$BD,2,0)</f>
        <v>MINI MMA-190</v>
      </c>
      <c r="E31" s="536" t="s">
        <v>607</v>
      </c>
      <c r="F31" s="867">
        <v>14</v>
      </c>
      <c r="G31" s="217">
        <v>189.89</v>
      </c>
      <c r="H31" s="291">
        <f t="shared" si="5"/>
        <v>2658.46</v>
      </c>
      <c r="I31" s="1082"/>
      <c r="J31" s="202">
        <f t="shared" si="6"/>
        <v>2658.46</v>
      </c>
      <c r="K31" s="867"/>
      <c r="L31" s="796">
        <f t="shared" si="7"/>
        <v>0</v>
      </c>
      <c r="M31" s="480"/>
      <c r="N31" s="480"/>
      <c r="O31" s="480"/>
      <c r="P31" s="797"/>
      <c r="Q31" s="797"/>
      <c r="R31" s="797"/>
      <c r="S31" s="851"/>
      <c r="T31" s="531"/>
      <c r="U31" s="869"/>
      <c r="V31" s="869"/>
      <c r="W31" s="869"/>
      <c r="X31" s="869"/>
      <c r="Y31" s="869"/>
      <c r="Z31" s="869"/>
      <c r="AA31" s="869"/>
      <c r="AB31" s="869"/>
      <c r="AC31" s="869"/>
      <c r="AD31" s="869"/>
      <c r="AE31" s="869"/>
      <c r="AF31" s="869"/>
      <c r="AG31" s="869"/>
      <c r="AH31" s="869"/>
      <c r="AI31" s="869"/>
      <c r="AJ31" s="869"/>
      <c r="AK31" s="869"/>
      <c r="AL31" s="869"/>
      <c r="AM31" s="869"/>
      <c r="AN31" s="869"/>
      <c r="AO31" s="869"/>
      <c r="AP31" s="869"/>
    </row>
    <row r="32" s="818" customFormat="1" customHeight="1" spans="1:42">
      <c r="A32" s="564">
        <v>46066</v>
      </c>
      <c r="B32" s="799" t="s">
        <v>608</v>
      </c>
      <c r="C32" s="799"/>
      <c r="D32" s="866" t="s">
        <v>706</v>
      </c>
      <c r="E32" s="536" t="s">
        <v>1065</v>
      </c>
      <c r="F32" s="867"/>
      <c r="G32" s="217"/>
      <c r="H32" s="291">
        <f t="shared" si="5"/>
        <v>0</v>
      </c>
      <c r="I32" s="1082"/>
      <c r="J32" s="202">
        <f t="shared" si="6"/>
        <v>0</v>
      </c>
      <c r="K32" s="867">
        <v>14</v>
      </c>
      <c r="L32" s="796">
        <f t="shared" si="7"/>
        <v>2658.46</v>
      </c>
      <c r="M32" s="480"/>
      <c r="N32" s="480">
        <v>2658.46</v>
      </c>
      <c r="O32" s="480"/>
      <c r="P32" s="480"/>
      <c r="Q32" s="480"/>
      <c r="R32" s="797">
        <f>P32*S32</f>
        <v>0</v>
      </c>
      <c r="S32" s="849"/>
      <c r="T32" s="531" t="s">
        <v>1066</v>
      </c>
      <c r="U32" s="869"/>
      <c r="V32" s="869"/>
      <c r="W32" s="869"/>
      <c r="X32" s="869"/>
      <c r="Y32" s="869"/>
      <c r="Z32" s="869"/>
      <c r="AA32" s="869"/>
      <c r="AB32" s="869"/>
      <c r="AC32" s="869"/>
      <c r="AD32" s="869"/>
      <c r="AE32" s="869"/>
      <c r="AF32" s="869"/>
      <c r="AG32" s="869"/>
      <c r="AH32" s="869"/>
      <c r="AI32" s="869"/>
      <c r="AJ32" s="869"/>
      <c r="AK32" s="869"/>
      <c r="AL32" s="869"/>
      <c r="AM32" s="869"/>
      <c r="AN32" s="869"/>
      <c r="AO32" s="869"/>
      <c r="AP32" s="869"/>
    </row>
    <row r="33" s="818" customFormat="1" customHeight="1" spans="1:42">
      <c r="A33" s="564">
        <v>46066</v>
      </c>
      <c r="B33" s="799" t="s">
        <v>608</v>
      </c>
      <c r="C33" s="1091">
        <v>8002126321436</v>
      </c>
      <c r="D33" s="409" t="str">
        <f>VLOOKUP(C33,$BC:$BD,2,0)</f>
        <v>MINI MMA-190</v>
      </c>
      <c r="E33" s="536" t="s">
        <v>69</v>
      </c>
      <c r="F33" s="867">
        <v>14</v>
      </c>
      <c r="G33" s="217">
        <v>189.89</v>
      </c>
      <c r="H33" s="291">
        <f t="shared" si="5"/>
        <v>2658.46</v>
      </c>
      <c r="I33" s="1082"/>
      <c r="J33" s="202">
        <f t="shared" si="6"/>
        <v>2658.46</v>
      </c>
      <c r="K33" s="867"/>
      <c r="L33" s="796">
        <f t="shared" si="7"/>
        <v>0</v>
      </c>
      <c r="M33" s="480"/>
      <c r="N33" s="480"/>
      <c r="O33" s="480"/>
      <c r="P33" s="480"/>
      <c r="Q33" s="480"/>
      <c r="R33" s="797"/>
      <c r="S33" s="849"/>
      <c r="T33" s="531"/>
      <c r="U33" s="869"/>
      <c r="V33" s="869"/>
      <c r="W33" s="869"/>
      <c r="X33" s="869"/>
      <c r="Y33" s="869"/>
      <c r="Z33" s="869"/>
      <c r="AA33" s="869"/>
      <c r="AB33" s="869"/>
      <c r="AC33" s="869"/>
      <c r="AD33" s="869"/>
      <c r="AE33" s="869"/>
      <c r="AF33" s="869"/>
      <c r="AG33" s="869"/>
      <c r="AH33" s="869"/>
      <c r="AI33" s="869"/>
      <c r="AJ33" s="869"/>
      <c r="AK33" s="869"/>
      <c r="AL33" s="869"/>
      <c r="AM33" s="869"/>
      <c r="AN33" s="869"/>
      <c r="AO33" s="869"/>
      <c r="AP33" s="869"/>
    </row>
    <row r="34" s="818" customFormat="1" customHeight="1" spans="1:42">
      <c r="A34" s="564">
        <v>46066</v>
      </c>
      <c r="B34" s="799" t="s">
        <v>609</v>
      </c>
      <c r="C34" s="799"/>
      <c r="D34" s="866" t="s">
        <v>706</v>
      </c>
      <c r="E34" s="536" t="s">
        <v>800</v>
      </c>
      <c r="F34" s="867"/>
      <c r="G34" s="217"/>
      <c r="H34" s="291">
        <f t="shared" si="5"/>
        <v>0</v>
      </c>
      <c r="I34" s="1082"/>
      <c r="J34" s="202">
        <f t="shared" si="6"/>
        <v>0</v>
      </c>
      <c r="K34" s="867">
        <v>1</v>
      </c>
      <c r="L34" s="796">
        <f t="shared" si="7"/>
        <v>221.54</v>
      </c>
      <c r="M34" s="480"/>
      <c r="N34" s="480">
        <v>221.54</v>
      </c>
      <c r="O34" s="480"/>
      <c r="P34" s="797"/>
      <c r="Q34" s="797"/>
      <c r="R34" s="797">
        <f>P34*S34</f>
        <v>0</v>
      </c>
      <c r="S34" s="849"/>
      <c r="T34" s="531" t="s">
        <v>1067</v>
      </c>
      <c r="U34" s="869"/>
      <c r="V34" s="869"/>
      <c r="W34" s="869"/>
      <c r="X34" s="869"/>
      <c r="Y34" s="869"/>
      <c r="Z34" s="869"/>
      <c r="AA34" s="869"/>
      <c r="AB34" s="869"/>
      <c r="AC34" s="869"/>
      <c r="AD34" s="869"/>
      <c r="AE34" s="869"/>
      <c r="AF34" s="869"/>
      <c r="AG34" s="869"/>
      <c r="AH34" s="869"/>
      <c r="AI34" s="869"/>
      <c r="AJ34" s="869"/>
      <c r="AK34" s="869"/>
      <c r="AL34" s="869"/>
      <c r="AM34" s="869"/>
      <c r="AN34" s="869"/>
      <c r="AO34" s="869"/>
      <c r="AP34" s="869"/>
    </row>
    <row r="35" s="818" customFormat="1" customHeight="1" spans="1:42">
      <c r="A35" s="564">
        <v>46066</v>
      </c>
      <c r="B35" s="799" t="s">
        <v>609</v>
      </c>
      <c r="C35" s="1091">
        <v>8002126321436</v>
      </c>
      <c r="D35" s="409" t="str">
        <f>VLOOKUP(C35,$BC:$BD,2,0)</f>
        <v>MINI MMA-190</v>
      </c>
      <c r="E35" s="536" t="s">
        <v>108</v>
      </c>
      <c r="F35" s="867">
        <v>1</v>
      </c>
      <c r="G35" s="217">
        <v>221.54</v>
      </c>
      <c r="H35" s="291">
        <f t="shared" si="5"/>
        <v>221.54</v>
      </c>
      <c r="I35" s="1082"/>
      <c r="J35" s="202">
        <f t="shared" si="6"/>
        <v>221.54</v>
      </c>
      <c r="K35" s="867"/>
      <c r="L35" s="796">
        <f t="shared" si="7"/>
        <v>0</v>
      </c>
      <c r="M35" s="480"/>
      <c r="N35" s="480"/>
      <c r="O35" s="480"/>
      <c r="P35" s="797"/>
      <c r="Q35" s="797"/>
      <c r="R35" s="797"/>
      <c r="S35" s="849"/>
      <c r="T35" s="531"/>
      <c r="U35" s="869"/>
      <c r="V35" s="869"/>
      <c r="W35" s="869"/>
      <c r="X35" s="869"/>
      <c r="Y35" s="869"/>
      <c r="Z35" s="869"/>
      <c r="AA35" s="869"/>
      <c r="AB35" s="869"/>
      <c r="AC35" s="869"/>
      <c r="AD35" s="869"/>
      <c r="AE35" s="869"/>
      <c r="AF35" s="869"/>
      <c r="AG35" s="869"/>
      <c r="AH35" s="869"/>
      <c r="AI35" s="869"/>
      <c r="AJ35" s="869"/>
      <c r="AK35" s="869"/>
      <c r="AL35" s="869"/>
      <c r="AM35" s="869"/>
      <c r="AN35" s="869"/>
      <c r="AO35" s="869"/>
      <c r="AP35" s="869"/>
    </row>
    <row r="36" s="818" customFormat="1" customHeight="1" spans="1:42">
      <c r="A36" s="564">
        <v>46071</v>
      </c>
      <c r="B36" s="799" t="s">
        <v>610</v>
      </c>
      <c r="C36" s="799"/>
      <c r="D36" s="866" t="s">
        <v>706</v>
      </c>
      <c r="E36" s="536" t="s">
        <v>1068</v>
      </c>
      <c r="F36" s="867"/>
      <c r="G36" s="217"/>
      <c r="H36" s="291">
        <f t="shared" si="5"/>
        <v>0</v>
      </c>
      <c r="I36" s="1082"/>
      <c r="J36" s="202">
        <f t="shared" si="6"/>
        <v>0</v>
      </c>
      <c r="K36" s="867">
        <v>2</v>
      </c>
      <c r="L36" s="796">
        <f t="shared" si="7"/>
        <v>1390.2</v>
      </c>
      <c r="M36" s="480"/>
      <c r="N36" s="480"/>
      <c r="O36" s="217">
        <v>1390.2</v>
      </c>
      <c r="P36" s="797"/>
      <c r="Q36" s="797"/>
      <c r="R36" s="797">
        <f>P36*S36</f>
        <v>0</v>
      </c>
      <c r="S36" s="849"/>
      <c r="T36" s="531" t="s">
        <v>1069</v>
      </c>
      <c r="U36" s="869"/>
      <c r="V36" s="869"/>
      <c r="W36" s="869"/>
      <c r="X36" s="869"/>
      <c r="Y36" s="869"/>
      <c r="Z36" s="869"/>
      <c r="AA36" s="869"/>
      <c r="AB36" s="869"/>
      <c r="AC36" s="869"/>
      <c r="AD36" s="869"/>
      <c r="AE36" s="869"/>
      <c r="AF36" s="869"/>
      <c r="AG36" s="869"/>
      <c r="AH36" s="869"/>
      <c r="AI36" s="869"/>
      <c r="AJ36" s="869"/>
      <c r="AK36" s="869"/>
      <c r="AL36" s="869"/>
      <c r="AM36" s="869"/>
      <c r="AN36" s="869"/>
      <c r="AO36" s="869"/>
      <c r="AP36" s="869"/>
    </row>
    <row r="37" s="818" customFormat="1" customHeight="1" spans="1:42">
      <c r="A37" s="564">
        <v>46071</v>
      </c>
      <c r="B37" s="799" t="s">
        <v>610</v>
      </c>
      <c r="C37" s="1091">
        <v>8424608028419</v>
      </c>
      <c r="D37" s="409" t="e">
        <f>VLOOKUP(C37,$BC:$BD,2,0)</f>
        <v>#N/A</v>
      </c>
      <c r="E37" s="536" t="s">
        <v>613</v>
      </c>
      <c r="F37" s="867">
        <v>2</v>
      </c>
      <c r="G37" s="217">
        <v>695.1</v>
      </c>
      <c r="H37" s="291">
        <f t="shared" si="5"/>
        <v>1390.2</v>
      </c>
      <c r="I37" s="1082"/>
      <c r="J37" s="202">
        <f t="shared" si="6"/>
        <v>1390.2</v>
      </c>
      <c r="K37" s="867"/>
      <c r="L37" s="796">
        <f t="shared" si="7"/>
        <v>0</v>
      </c>
      <c r="M37" s="480"/>
      <c r="N37" s="480"/>
      <c r="O37" s="480"/>
      <c r="P37" s="797"/>
      <c r="Q37" s="797"/>
      <c r="R37" s="797"/>
      <c r="S37" s="849"/>
      <c r="T37" s="531"/>
      <c r="U37" s="869"/>
      <c r="V37" s="869"/>
      <c r="W37" s="869"/>
      <c r="X37" s="869"/>
      <c r="Y37" s="869"/>
      <c r="Z37" s="869"/>
      <c r="AA37" s="869"/>
      <c r="AB37" s="869"/>
      <c r="AC37" s="869"/>
      <c r="AD37" s="869"/>
      <c r="AE37" s="869"/>
      <c r="AF37" s="869"/>
      <c r="AG37" s="869"/>
      <c r="AH37" s="869"/>
      <c r="AI37" s="869"/>
      <c r="AJ37" s="869"/>
      <c r="AK37" s="869"/>
      <c r="AL37" s="869"/>
      <c r="AM37" s="869"/>
      <c r="AN37" s="869"/>
      <c r="AO37" s="869"/>
      <c r="AP37" s="869"/>
    </row>
    <row r="38" s="818" customFormat="1" customHeight="1" spans="1:42">
      <c r="A38" s="564">
        <v>46072</v>
      </c>
      <c r="B38" s="799" t="s">
        <v>614</v>
      </c>
      <c r="C38" s="799"/>
      <c r="D38" s="866" t="s">
        <v>706</v>
      </c>
      <c r="E38" s="536" t="s">
        <v>800</v>
      </c>
      <c r="F38" s="867"/>
      <c r="G38" s="217"/>
      <c r="H38" s="291">
        <f t="shared" si="5"/>
        <v>0</v>
      </c>
      <c r="I38" s="1082"/>
      <c r="J38" s="202">
        <f t="shared" si="6"/>
        <v>0</v>
      </c>
      <c r="K38" s="867">
        <v>1</v>
      </c>
      <c r="L38" s="796">
        <f t="shared" si="7"/>
        <v>221.54</v>
      </c>
      <c r="M38" s="480"/>
      <c r="N38" s="480">
        <v>221.54</v>
      </c>
      <c r="O38" s="480"/>
      <c r="P38" s="480"/>
      <c r="Q38" s="480"/>
      <c r="R38" s="797">
        <f>P38*S38</f>
        <v>0</v>
      </c>
      <c r="S38" s="849"/>
      <c r="T38" s="877" t="s">
        <v>1070</v>
      </c>
      <c r="U38" s="869"/>
      <c r="V38" s="869"/>
      <c r="W38" s="869"/>
      <c r="X38" s="869"/>
      <c r="Y38" s="869"/>
      <c r="Z38" s="869"/>
      <c r="AA38" s="869"/>
      <c r="AB38" s="869"/>
      <c r="AC38" s="869"/>
      <c r="AD38" s="869"/>
      <c r="AE38" s="869"/>
      <c r="AF38" s="869"/>
      <c r="AG38" s="869"/>
      <c r="AH38" s="869"/>
      <c r="AI38" s="869"/>
      <c r="AJ38" s="869"/>
      <c r="AK38" s="869"/>
      <c r="AL38" s="869"/>
      <c r="AM38" s="869"/>
      <c r="AN38" s="869"/>
      <c r="AO38" s="869"/>
      <c r="AP38" s="869"/>
    </row>
    <row r="39" s="818" customFormat="1" customHeight="1" spans="1:42">
      <c r="A39" s="564">
        <v>46072</v>
      </c>
      <c r="B39" s="799" t="s">
        <v>614</v>
      </c>
      <c r="C39" s="1091">
        <v>8002126321436</v>
      </c>
      <c r="D39" s="409" t="str">
        <f>VLOOKUP(C39,$BC:$BD,2,0)</f>
        <v>MINI MMA-190</v>
      </c>
      <c r="E39" s="536" t="s">
        <v>615</v>
      </c>
      <c r="F39" s="867">
        <v>1</v>
      </c>
      <c r="G39" s="217">
        <v>221.54</v>
      </c>
      <c r="H39" s="291">
        <f t="shared" si="5"/>
        <v>221.54</v>
      </c>
      <c r="I39" s="1082"/>
      <c r="J39" s="202">
        <f t="shared" si="6"/>
        <v>221.54</v>
      </c>
      <c r="K39" s="867"/>
      <c r="L39" s="796">
        <f t="shared" si="7"/>
        <v>0</v>
      </c>
      <c r="M39" s="480"/>
      <c r="N39" s="480"/>
      <c r="O39" s="480"/>
      <c r="P39" s="480"/>
      <c r="Q39" s="480"/>
      <c r="R39" s="797"/>
      <c r="S39" s="849"/>
      <c r="T39" s="877"/>
      <c r="U39" s="869"/>
      <c r="V39" s="869"/>
      <c r="W39" s="869"/>
      <c r="X39" s="869"/>
      <c r="Y39" s="869"/>
      <c r="Z39" s="869"/>
      <c r="AA39" s="869"/>
      <c r="AB39" s="869"/>
      <c r="AC39" s="869"/>
      <c r="AD39" s="869"/>
      <c r="AE39" s="869"/>
      <c r="AF39" s="869"/>
      <c r="AG39" s="869"/>
      <c r="AH39" s="869"/>
      <c r="AI39" s="869"/>
      <c r="AJ39" s="869"/>
      <c r="AK39" s="869"/>
      <c r="AL39" s="869"/>
      <c r="AM39" s="869"/>
      <c r="AN39" s="869"/>
      <c r="AO39" s="869"/>
      <c r="AP39" s="869"/>
    </row>
    <row r="40" s="818" customFormat="1" customHeight="1" spans="1:42">
      <c r="A40" s="564">
        <v>46077</v>
      </c>
      <c r="B40" s="799" t="s">
        <v>616</v>
      </c>
      <c r="C40" s="799"/>
      <c r="D40" s="866" t="s">
        <v>706</v>
      </c>
      <c r="E40" s="536" t="s">
        <v>800</v>
      </c>
      <c r="F40" s="867"/>
      <c r="G40" s="217"/>
      <c r="H40" s="291">
        <f t="shared" si="5"/>
        <v>0</v>
      </c>
      <c r="I40" s="1082"/>
      <c r="J40" s="202">
        <f t="shared" si="6"/>
        <v>0</v>
      </c>
      <c r="K40" s="867">
        <v>4</v>
      </c>
      <c r="L40" s="796">
        <f t="shared" si="7"/>
        <v>760</v>
      </c>
      <c r="M40" s="480"/>
      <c r="N40" s="217">
        <v>760</v>
      </c>
      <c r="O40" s="480"/>
      <c r="P40" s="797"/>
      <c r="Q40" s="797"/>
      <c r="R40" s="797">
        <f>P40*S40</f>
        <v>0</v>
      </c>
      <c r="S40" s="849"/>
      <c r="T40" s="531" t="s">
        <v>1071</v>
      </c>
      <c r="U40" s="869"/>
      <c r="V40" s="869"/>
      <c r="W40" s="869"/>
      <c r="X40" s="869"/>
      <c r="Y40" s="869"/>
      <c r="Z40" s="869"/>
      <c r="AA40" s="869"/>
      <c r="AB40" s="869"/>
      <c r="AC40" s="869"/>
      <c r="AD40" s="869"/>
      <c r="AE40" s="869"/>
      <c r="AF40" s="869"/>
      <c r="AG40" s="869"/>
      <c r="AH40" s="869"/>
      <c r="AI40" s="869"/>
      <c r="AJ40" s="869"/>
      <c r="AK40" s="869"/>
      <c r="AL40" s="869"/>
      <c r="AM40" s="869"/>
      <c r="AN40" s="869"/>
      <c r="AO40" s="869"/>
      <c r="AP40" s="869"/>
    </row>
    <row r="41" s="818" customFormat="1" customHeight="1" spans="1:42">
      <c r="A41" s="564">
        <v>46077</v>
      </c>
      <c r="B41" s="799" t="s">
        <v>616</v>
      </c>
      <c r="C41" s="1091">
        <v>8002126321436</v>
      </c>
      <c r="D41" s="409" t="str">
        <f>VLOOKUP(C41,$BC:$BD,2,0)</f>
        <v>MINI MMA-190</v>
      </c>
      <c r="E41" s="536" t="s">
        <v>108</v>
      </c>
      <c r="F41" s="867">
        <v>4</v>
      </c>
      <c r="G41" s="217">
        <v>190</v>
      </c>
      <c r="H41" s="291">
        <f t="shared" si="5"/>
        <v>760</v>
      </c>
      <c r="I41" s="1082"/>
      <c r="J41" s="202">
        <f t="shared" si="6"/>
        <v>760</v>
      </c>
      <c r="K41" s="867"/>
      <c r="L41" s="796">
        <f t="shared" si="7"/>
        <v>0</v>
      </c>
      <c r="M41" s="480"/>
      <c r="N41" s="480"/>
      <c r="O41" s="480"/>
      <c r="P41" s="797"/>
      <c r="Q41" s="797"/>
      <c r="R41" s="797"/>
      <c r="S41" s="849"/>
      <c r="T41" s="531"/>
      <c r="U41" s="869"/>
      <c r="V41" s="869"/>
      <c r="W41" s="869"/>
      <c r="X41" s="869"/>
      <c r="Y41" s="869"/>
      <c r="Z41" s="869"/>
      <c r="AA41" s="869"/>
      <c r="AB41" s="869"/>
      <c r="AC41" s="869"/>
      <c r="AD41" s="869"/>
      <c r="AE41" s="869"/>
      <c r="AF41" s="869"/>
      <c r="AG41" s="869"/>
      <c r="AH41" s="869"/>
      <c r="AI41" s="869"/>
      <c r="AJ41" s="869"/>
      <c r="AK41" s="869"/>
      <c r="AL41" s="869"/>
      <c r="AM41" s="869"/>
      <c r="AN41" s="869"/>
      <c r="AO41" s="869"/>
      <c r="AP41" s="869"/>
    </row>
    <row r="42" s="818" customFormat="1" customHeight="1" spans="1:42">
      <c r="A42" s="564">
        <v>46078</v>
      </c>
      <c r="B42" s="799" t="s">
        <v>617</v>
      </c>
      <c r="C42" s="799"/>
      <c r="D42" s="866" t="s">
        <v>706</v>
      </c>
      <c r="E42" s="536" t="s">
        <v>1072</v>
      </c>
      <c r="F42" s="867"/>
      <c r="G42" s="217"/>
      <c r="H42" s="291">
        <f t="shared" si="5"/>
        <v>0</v>
      </c>
      <c r="I42" s="1082"/>
      <c r="J42" s="202">
        <f t="shared" si="6"/>
        <v>0</v>
      </c>
      <c r="K42" s="867">
        <v>14</v>
      </c>
      <c r="L42" s="796">
        <f t="shared" si="7"/>
        <v>2658.6</v>
      </c>
      <c r="M42" s="480"/>
      <c r="N42" s="480">
        <v>2658.6</v>
      </c>
      <c r="O42" s="480"/>
      <c r="P42" s="797"/>
      <c r="Q42" s="797"/>
      <c r="R42" s="797">
        <f>P42*S42</f>
        <v>0</v>
      </c>
      <c r="S42" s="849"/>
      <c r="T42" s="531" t="s">
        <v>1073</v>
      </c>
      <c r="U42" s="869"/>
      <c r="V42" s="869"/>
      <c r="W42" s="869"/>
      <c r="X42" s="869"/>
      <c r="Y42" s="869"/>
      <c r="Z42" s="869"/>
      <c r="AA42" s="869"/>
      <c r="AB42" s="869"/>
      <c r="AC42" s="869"/>
      <c r="AD42" s="869"/>
      <c r="AE42" s="869"/>
      <c r="AF42" s="869"/>
      <c r="AG42" s="869"/>
      <c r="AH42" s="869"/>
      <c r="AI42" s="869"/>
      <c r="AJ42" s="869"/>
      <c r="AK42" s="869"/>
      <c r="AL42" s="869"/>
      <c r="AM42" s="869"/>
      <c r="AN42" s="869"/>
      <c r="AO42" s="869"/>
      <c r="AP42" s="869"/>
    </row>
    <row r="43" s="818" customFormat="1" customHeight="1" spans="1:42">
      <c r="A43" s="564">
        <v>46078</v>
      </c>
      <c r="B43" s="799" t="s">
        <v>617</v>
      </c>
      <c r="C43" s="1091">
        <v>8002126321436</v>
      </c>
      <c r="D43" s="409" t="str">
        <f>VLOOKUP(C43,$BC:$BD,2,0)</f>
        <v>MINI MMA-190</v>
      </c>
      <c r="E43" s="536" t="s">
        <v>618</v>
      </c>
      <c r="F43" s="867">
        <v>14</v>
      </c>
      <c r="G43" s="217">
        <v>189.9</v>
      </c>
      <c r="H43" s="291">
        <f t="shared" si="5"/>
        <v>2658.6</v>
      </c>
      <c r="I43" s="1082"/>
      <c r="J43" s="202">
        <f t="shared" si="6"/>
        <v>2658.6</v>
      </c>
      <c r="K43" s="867"/>
      <c r="L43" s="796">
        <f t="shared" si="7"/>
        <v>0</v>
      </c>
      <c r="M43" s="480"/>
      <c r="N43" s="480"/>
      <c r="O43" s="480"/>
      <c r="P43" s="797"/>
      <c r="Q43" s="797"/>
      <c r="R43" s="797"/>
      <c r="S43" s="849"/>
      <c r="T43" s="531"/>
      <c r="U43" s="869"/>
      <c r="V43" s="869"/>
      <c r="W43" s="869"/>
      <c r="X43" s="869"/>
      <c r="Y43" s="869"/>
      <c r="Z43" s="869"/>
      <c r="AA43" s="869"/>
      <c r="AB43" s="869"/>
      <c r="AC43" s="869"/>
      <c r="AD43" s="869"/>
      <c r="AE43" s="869"/>
      <c r="AF43" s="869"/>
      <c r="AG43" s="869"/>
      <c r="AH43" s="869"/>
      <c r="AI43" s="869"/>
      <c r="AJ43" s="869"/>
      <c r="AK43" s="869"/>
      <c r="AL43" s="869"/>
      <c r="AM43" s="869"/>
      <c r="AN43" s="869"/>
      <c r="AO43" s="869"/>
      <c r="AP43" s="869"/>
    </row>
    <row r="44" s="818" customFormat="1" customHeight="1" spans="1:42">
      <c r="A44" s="564">
        <v>46078</v>
      </c>
      <c r="B44" s="799" t="s">
        <v>619</v>
      </c>
      <c r="C44" s="799"/>
      <c r="D44" s="866" t="s">
        <v>706</v>
      </c>
      <c r="E44" s="536" t="s">
        <v>1045</v>
      </c>
      <c r="F44" s="867"/>
      <c r="G44" s="217"/>
      <c r="H44" s="291">
        <f t="shared" si="5"/>
        <v>0</v>
      </c>
      <c r="I44" s="1082"/>
      <c r="J44" s="202">
        <f t="shared" si="6"/>
        <v>0</v>
      </c>
      <c r="K44" s="867">
        <v>52</v>
      </c>
      <c r="L44" s="796">
        <f t="shared" si="7"/>
        <v>9874.8</v>
      </c>
      <c r="M44" s="480"/>
      <c r="N44" s="480"/>
      <c r="O44" s="480">
        <v>9874.8</v>
      </c>
      <c r="P44" s="797"/>
      <c r="Q44" s="797"/>
      <c r="R44" s="797">
        <f>P44*S44</f>
        <v>0</v>
      </c>
      <c r="S44" s="849"/>
      <c r="T44" s="514" t="s">
        <v>1074</v>
      </c>
      <c r="U44" s="869"/>
      <c r="V44" s="869"/>
      <c r="W44" s="869"/>
      <c r="X44" s="869"/>
      <c r="Y44" s="869"/>
      <c r="Z44" s="869"/>
      <c r="AA44" s="869"/>
      <c r="AB44" s="869"/>
      <c r="AC44" s="869"/>
      <c r="AD44" s="869"/>
      <c r="AE44" s="869"/>
      <c r="AF44" s="869"/>
      <c r="AG44" s="869"/>
      <c r="AH44" s="869"/>
      <c r="AI44" s="869"/>
      <c r="AJ44" s="869"/>
      <c r="AK44" s="869"/>
      <c r="AL44" s="869"/>
      <c r="AM44" s="869"/>
      <c r="AN44" s="869"/>
      <c r="AO44" s="869"/>
      <c r="AP44" s="869"/>
    </row>
    <row r="45" s="818" customFormat="1" customHeight="1" spans="1:42">
      <c r="A45" s="564">
        <v>46078</v>
      </c>
      <c r="B45" s="799" t="s">
        <v>619</v>
      </c>
      <c r="C45" s="1091">
        <v>8002126321436</v>
      </c>
      <c r="D45" s="409" t="str">
        <f>VLOOKUP(C45,$BC:$BD,2,0)</f>
        <v>MINI MMA-190</v>
      </c>
      <c r="E45" s="536" t="s">
        <v>322</v>
      </c>
      <c r="F45" s="867">
        <v>52</v>
      </c>
      <c r="G45" s="217">
        <v>189.9</v>
      </c>
      <c r="H45" s="291">
        <f t="shared" si="5"/>
        <v>9874.8</v>
      </c>
      <c r="I45" s="1082"/>
      <c r="J45" s="202">
        <f t="shared" si="6"/>
        <v>9874.8</v>
      </c>
      <c r="K45" s="867"/>
      <c r="L45" s="796">
        <f t="shared" si="7"/>
        <v>0</v>
      </c>
      <c r="M45" s="480"/>
      <c r="N45" s="480"/>
      <c r="O45" s="480"/>
      <c r="P45" s="797"/>
      <c r="Q45" s="797"/>
      <c r="R45" s="797"/>
      <c r="S45" s="849"/>
      <c r="T45" s="514"/>
      <c r="U45" s="869"/>
      <c r="V45" s="869"/>
      <c r="W45" s="869"/>
      <c r="X45" s="869"/>
      <c r="Y45" s="869"/>
      <c r="Z45" s="869"/>
      <c r="AA45" s="869"/>
      <c r="AB45" s="869"/>
      <c r="AC45" s="869"/>
      <c r="AD45" s="869"/>
      <c r="AE45" s="869"/>
      <c r="AF45" s="869"/>
      <c r="AG45" s="869"/>
      <c r="AH45" s="869"/>
      <c r="AI45" s="869"/>
      <c r="AJ45" s="869"/>
      <c r="AK45" s="869"/>
      <c r="AL45" s="869"/>
      <c r="AM45" s="869"/>
      <c r="AN45" s="869"/>
      <c r="AO45" s="869"/>
      <c r="AP45" s="869"/>
    </row>
    <row r="46" s="818" customFormat="1" customHeight="1" spans="1:42">
      <c r="A46" s="564">
        <v>46080</v>
      </c>
      <c r="B46" s="799" t="s">
        <v>1075</v>
      </c>
      <c r="C46" s="799"/>
      <c r="D46" s="793" t="s">
        <v>723</v>
      </c>
      <c r="E46" s="536" t="s">
        <v>951</v>
      </c>
      <c r="F46" s="867"/>
      <c r="G46" s="217"/>
      <c r="H46" s="291">
        <f t="shared" si="5"/>
        <v>0</v>
      </c>
      <c r="I46" s="1082"/>
      <c r="J46" s="202">
        <f t="shared" si="6"/>
        <v>0</v>
      </c>
      <c r="K46" s="867"/>
      <c r="L46" s="796">
        <f t="shared" si="7"/>
        <v>0</v>
      </c>
      <c r="M46" s="480"/>
      <c r="N46" s="480"/>
      <c r="O46" s="480"/>
      <c r="P46" s="480"/>
      <c r="Q46" s="480"/>
      <c r="R46" s="797">
        <f>P46*S46</f>
        <v>0</v>
      </c>
      <c r="S46" s="849"/>
      <c r="T46" s="531" t="s">
        <v>1076</v>
      </c>
      <c r="U46" s="869"/>
      <c r="V46" s="869"/>
      <c r="W46" s="869"/>
      <c r="X46" s="869"/>
      <c r="Y46" s="869"/>
      <c r="Z46" s="869"/>
      <c r="AA46" s="869"/>
      <c r="AB46" s="869"/>
      <c r="AC46" s="869"/>
      <c r="AD46" s="869"/>
      <c r="AE46" s="869"/>
      <c r="AF46" s="869"/>
      <c r="AG46" s="869"/>
      <c r="AH46" s="869"/>
      <c r="AI46" s="869"/>
      <c r="AJ46" s="869"/>
      <c r="AK46" s="869"/>
      <c r="AL46" s="869"/>
      <c r="AM46" s="869"/>
      <c r="AN46" s="869"/>
      <c r="AO46" s="869"/>
      <c r="AP46" s="869"/>
    </row>
    <row r="47" s="573" customFormat="1" customHeight="1" spans="1:42">
      <c r="A47" s="1092">
        <v>46081</v>
      </c>
      <c r="B47" s="1083" t="s">
        <v>659</v>
      </c>
      <c r="C47" s="1093"/>
      <c r="D47" s="1094"/>
      <c r="E47" s="1095"/>
      <c r="F47" s="627">
        <f>SUBTOTAL(9,F24:F46)</f>
        <v>146</v>
      </c>
      <c r="G47" s="628"/>
      <c r="H47" s="628">
        <f>SUBTOTAL(9,H24:H46)</f>
        <v>28800.3</v>
      </c>
      <c r="I47" s="1086"/>
      <c r="J47" s="628">
        <f t="shared" ref="J47:R47" si="8">SUBTOTAL(9,J24:J46)</f>
        <v>28800.3</v>
      </c>
      <c r="K47" s="627">
        <f t="shared" si="8"/>
        <v>146</v>
      </c>
      <c r="L47" s="628">
        <f t="shared" si="8"/>
        <v>28737.29</v>
      </c>
      <c r="M47" s="628">
        <f t="shared" si="8"/>
        <v>0</v>
      </c>
      <c r="N47" s="628">
        <f t="shared" si="8"/>
        <v>9558.38</v>
      </c>
      <c r="O47" s="628">
        <f t="shared" si="8"/>
        <v>16583.32</v>
      </c>
      <c r="P47" s="628">
        <f t="shared" si="8"/>
        <v>2658.6</v>
      </c>
      <c r="Q47" s="628">
        <f t="shared" si="8"/>
        <v>0</v>
      </c>
      <c r="R47" s="628">
        <f t="shared" si="8"/>
        <v>63.01</v>
      </c>
      <c r="S47" s="1096"/>
      <c r="T47" s="1097">
        <f>J47-L47-R47</f>
        <v>2.03925765163149e-12</v>
      </c>
      <c r="U47" s="1098"/>
      <c r="V47" s="663"/>
      <c r="W47" s="663"/>
      <c r="X47" s="663"/>
      <c r="Y47" s="663"/>
      <c r="Z47" s="663"/>
      <c r="AA47" s="663"/>
      <c r="AB47" s="663"/>
      <c r="AC47" s="663"/>
      <c r="AD47" s="663"/>
      <c r="AE47" s="663"/>
      <c r="AF47" s="663"/>
      <c r="AG47" s="663"/>
      <c r="AH47" s="663"/>
      <c r="AI47" s="663"/>
      <c r="AJ47" s="663"/>
      <c r="AK47" s="663"/>
      <c r="AL47" s="663"/>
      <c r="AM47" s="663"/>
      <c r="AN47" s="663"/>
    </row>
    <row r="48" s="573" customFormat="1" customHeight="1" spans="1:42">
      <c r="A48" s="529"/>
      <c r="B48" s="736"/>
      <c r="C48" s="653"/>
      <c r="D48" s="633"/>
      <c r="E48" s="479"/>
      <c r="F48" s="654"/>
      <c r="G48" s="291"/>
      <c r="H48" s="291"/>
      <c r="I48" s="1099"/>
      <c r="J48" s="466"/>
      <c r="K48" s="662"/>
      <c r="L48" s="388"/>
      <c r="M48" s="466"/>
      <c r="N48" s="217"/>
      <c r="O48" s="466"/>
      <c r="P48" s="678"/>
      <c r="Q48" s="466"/>
      <c r="R48" s="1100"/>
      <c r="S48" s="1101"/>
      <c r="T48" s="1101"/>
      <c r="U48" s="1000"/>
      <c r="V48" s="663"/>
      <c r="W48" s="663"/>
      <c r="X48" s="663"/>
      <c r="Y48" s="663"/>
      <c r="Z48" s="663"/>
      <c r="AA48" s="663"/>
      <c r="AB48" s="663"/>
      <c r="AC48" s="663"/>
      <c r="AD48" s="663"/>
      <c r="AE48" s="663"/>
      <c r="AF48" s="663"/>
      <c r="AG48" s="663"/>
      <c r="AH48" s="663"/>
      <c r="AI48" s="663"/>
      <c r="AJ48" s="663"/>
      <c r="AK48" s="663"/>
      <c r="AL48" s="663"/>
      <c r="AM48" s="663"/>
      <c r="AN48" s="663"/>
    </row>
    <row r="49" s="573" customFormat="1" customHeight="1" spans="1:42">
      <c r="A49" s="529"/>
      <c r="B49" s="736"/>
      <c r="C49" s="653"/>
      <c r="D49" s="633"/>
      <c r="E49" s="479"/>
      <c r="F49" s="654"/>
      <c r="G49" s="291"/>
      <c r="H49" s="291"/>
      <c r="I49" s="1099"/>
      <c r="J49" s="202"/>
      <c r="K49" s="662"/>
      <c r="L49" s="388"/>
      <c r="M49" s="466"/>
      <c r="N49" s="217"/>
      <c r="O49" s="466"/>
      <c r="P49" s="678"/>
      <c r="Q49" s="466"/>
      <c r="R49" s="1100"/>
      <c r="S49" s="1101"/>
      <c r="T49" s="1101"/>
      <c r="U49" s="1000"/>
      <c r="V49" s="663"/>
      <c r="W49" s="663"/>
      <c r="X49" s="663"/>
      <c r="Y49" s="663"/>
      <c r="Z49" s="663"/>
      <c r="AA49" s="663"/>
      <c r="AB49" s="663"/>
      <c r="AC49" s="663"/>
      <c r="AD49" s="663"/>
      <c r="AE49" s="663"/>
      <c r="AF49" s="663"/>
      <c r="AG49" s="663"/>
      <c r="AH49" s="663"/>
      <c r="AI49" s="663"/>
      <c r="AJ49" s="663"/>
      <c r="AK49" s="663"/>
      <c r="AL49" s="663"/>
      <c r="AM49" s="663"/>
      <c r="AN49" s="663"/>
    </row>
    <row r="50" s="573" customFormat="1" customHeight="1" spans="1:42">
      <c r="A50" s="529"/>
      <c r="B50" s="736"/>
      <c r="C50" s="653"/>
      <c r="D50" s="633"/>
      <c r="E50" s="479"/>
      <c r="F50" s="654"/>
      <c r="G50" s="291"/>
      <c r="H50" s="291"/>
      <c r="I50" s="1099"/>
      <c r="J50" s="466"/>
      <c r="K50" s="662"/>
      <c r="L50" s="388"/>
      <c r="M50" s="466"/>
      <c r="N50" s="217"/>
      <c r="O50" s="466"/>
      <c r="P50" s="678"/>
      <c r="Q50" s="466"/>
      <c r="R50" s="1100"/>
      <c r="S50" s="1101"/>
      <c r="T50" s="1101"/>
      <c r="U50" s="1000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663"/>
      <c r="AG50" s="663"/>
      <c r="AH50" s="663"/>
      <c r="AI50" s="663"/>
      <c r="AJ50" s="663"/>
      <c r="AK50" s="663"/>
      <c r="AL50" s="663"/>
      <c r="AM50" s="663"/>
      <c r="AN50" s="663"/>
    </row>
    <row r="51" s="573" customFormat="1" customHeight="1" spans="1:42">
      <c r="A51" s="529"/>
      <c r="B51" s="736"/>
      <c r="C51" s="653"/>
      <c r="D51" s="633"/>
      <c r="E51" s="479"/>
      <c r="F51" s="654"/>
      <c r="G51" s="291"/>
      <c r="H51" s="291"/>
      <c r="I51" s="1099"/>
      <c r="J51" s="202"/>
      <c r="K51" s="662"/>
      <c r="L51" s="388"/>
      <c r="M51" s="466"/>
      <c r="N51" s="217"/>
      <c r="O51" s="466"/>
      <c r="P51" s="678"/>
      <c r="Q51" s="466"/>
      <c r="R51" s="1100"/>
      <c r="S51" s="1101"/>
      <c r="T51" s="1101"/>
      <c r="U51" s="1000"/>
      <c r="V51" s="663"/>
      <c r="W51" s="663"/>
      <c r="X51" s="663"/>
      <c r="Y51" s="663"/>
      <c r="Z51" s="663"/>
      <c r="AA51" s="663"/>
      <c r="AB51" s="663"/>
      <c r="AC51" s="663"/>
      <c r="AD51" s="663"/>
      <c r="AE51" s="663"/>
      <c r="AF51" s="663"/>
      <c r="AG51" s="663"/>
      <c r="AH51" s="663"/>
      <c r="AI51" s="663"/>
      <c r="AJ51" s="663"/>
      <c r="AK51" s="663"/>
      <c r="AL51" s="663"/>
      <c r="AM51" s="663"/>
      <c r="AN51" s="663"/>
    </row>
    <row r="52" s="573" customFormat="1" customHeight="1" spans="1:42">
      <c r="A52" s="529"/>
      <c r="B52" s="736"/>
      <c r="C52" s="653"/>
      <c r="D52" s="633"/>
      <c r="E52" s="479"/>
      <c r="F52" s="654"/>
      <c r="G52" s="291"/>
      <c r="H52" s="291"/>
      <c r="I52" s="1099"/>
      <c r="J52" s="202"/>
      <c r="K52" s="662"/>
      <c r="L52" s="388"/>
      <c r="M52" s="466"/>
      <c r="N52" s="217"/>
      <c r="O52" s="466"/>
      <c r="P52" s="678"/>
      <c r="Q52" s="466"/>
      <c r="R52" s="1100"/>
      <c r="S52" s="1101"/>
      <c r="T52" s="1101"/>
      <c r="U52" s="1000"/>
      <c r="V52" s="663"/>
      <c r="W52" s="663"/>
      <c r="X52" s="663"/>
      <c r="Y52" s="663"/>
      <c r="Z52" s="663"/>
      <c r="AA52" s="663"/>
      <c r="AB52" s="663"/>
      <c r="AC52" s="663"/>
      <c r="AD52" s="663"/>
      <c r="AE52" s="663"/>
      <c r="AF52" s="663"/>
      <c r="AG52" s="663"/>
      <c r="AH52" s="663"/>
      <c r="AI52" s="663"/>
      <c r="AJ52" s="663"/>
      <c r="AK52" s="663"/>
      <c r="AL52" s="663"/>
      <c r="AM52" s="663"/>
      <c r="AN52" s="663"/>
    </row>
    <row r="53" s="573" customFormat="1" customHeight="1" spans="1:42">
      <c r="A53" s="529"/>
      <c r="B53" s="736"/>
      <c r="C53" s="653"/>
      <c r="D53" s="633"/>
      <c r="E53" s="479"/>
      <c r="F53" s="654"/>
      <c r="G53" s="291"/>
      <c r="H53" s="291"/>
      <c r="I53" s="1099"/>
      <c r="J53" s="466"/>
      <c r="K53" s="662"/>
      <c r="L53" s="388"/>
      <c r="M53" s="466"/>
      <c r="N53" s="217"/>
      <c r="O53" s="466"/>
      <c r="P53" s="678"/>
      <c r="Q53" s="466"/>
      <c r="R53" s="1100"/>
      <c r="S53" s="1101"/>
      <c r="T53" s="1101"/>
      <c r="U53" s="1000"/>
      <c r="V53" s="663"/>
      <c r="W53" s="663"/>
      <c r="X53" s="663"/>
      <c r="Y53" s="663"/>
      <c r="Z53" s="663"/>
      <c r="AA53" s="663"/>
      <c r="AB53" s="663"/>
      <c r="AC53" s="663"/>
      <c r="AD53" s="663"/>
      <c r="AE53" s="663"/>
      <c r="AF53" s="663"/>
      <c r="AG53" s="663"/>
      <c r="AH53" s="663"/>
      <c r="AI53" s="663"/>
      <c r="AJ53" s="663"/>
      <c r="AK53" s="663"/>
      <c r="AL53" s="663"/>
      <c r="AM53" s="663"/>
      <c r="AN53" s="663"/>
    </row>
    <row r="54" s="573" customFormat="1" customHeight="1" spans="1:42">
      <c r="A54" s="529"/>
      <c r="B54" s="736"/>
      <c r="C54" s="653"/>
      <c r="D54" s="633"/>
      <c r="E54" s="479"/>
      <c r="F54" s="654"/>
      <c r="G54" s="291"/>
      <c r="H54" s="291"/>
      <c r="I54" s="1099"/>
      <c r="J54" s="202"/>
      <c r="K54" s="662"/>
      <c r="L54" s="291"/>
      <c r="M54" s="466"/>
      <c r="N54" s="217"/>
      <c r="O54" s="466"/>
      <c r="P54" s="678"/>
      <c r="Q54" s="466"/>
      <c r="R54" s="1100"/>
      <c r="S54" s="1101"/>
      <c r="T54" s="1101"/>
      <c r="U54" s="1000"/>
      <c r="V54" s="663"/>
      <c r="W54" s="663"/>
      <c r="X54" s="663"/>
      <c r="Y54" s="663"/>
      <c r="Z54" s="663"/>
      <c r="AA54" s="663"/>
      <c r="AB54" s="663"/>
      <c r="AC54" s="663"/>
      <c r="AD54" s="663"/>
      <c r="AE54" s="663"/>
      <c r="AF54" s="663"/>
      <c r="AG54" s="663"/>
      <c r="AH54" s="663"/>
      <c r="AI54" s="663"/>
      <c r="AJ54" s="663"/>
      <c r="AK54" s="663"/>
      <c r="AL54" s="663"/>
      <c r="AM54" s="663"/>
      <c r="AN54" s="663"/>
    </row>
    <row r="55" customHeight="1" spans="1:42">
      <c r="A55" s="735">
        <v>46112</v>
      </c>
      <c r="B55" s="1083" t="s">
        <v>659</v>
      </c>
      <c r="C55" s="624"/>
      <c r="D55" s="1084"/>
      <c r="E55" s="1085"/>
      <c r="F55" s="627">
        <f>SUBTOTAL(9,F48:F54)</f>
        <v>0</v>
      </c>
      <c r="G55" s="628"/>
      <c r="H55" s="628">
        <f t="shared" ref="H55:Q55" si="9">SUBTOTAL(9,H48:H54)</f>
        <v>0</v>
      </c>
      <c r="I55" s="1086">
        <f t="shared" si="9"/>
        <v>0</v>
      </c>
      <c r="J55" s="628">
        <f t="shared" si="9"/>
        <v>0</v>
      </c>
      <c r="K55" s="627">
        <f t="shared" si="9"/>
        <v>0</v>
      </c>
      <c r="L55" s="628">
        <f t="shared" si="9"/>
        <v>0</v>
      </c>
      <c r="M55" s="628">
        <f t="shared" si="9"/>
        <v>0</v>
      </c>
      <c r="N55" s="628">
        <f t="shared" si="9"/>
        <v>0</v>
      </c>
      <c r="O55" s="628">
        <f t="shared" si="9"/>
        <v>0</v>
      </c>
      <c r="P55" s="628">
        <f t="shared" si="9"/>
        <v>0</v>
      </c>
      <c r="Q55" s="628">
        <f t="shared" si="9"/>
        <v>0</v>
      </c>
      <c r="R55" s="1087">
        <f>ROUND(J55-L55-Q55,2)</f>
        <v>0</v>
      </c>
      <c r="S55" s="1102"/>
      <c r="T55" s="1102"/>
      <c r="U55" s="1103"/>
    </row>
    <row r="56" s="573" customFormat="1" customHeight="1" spans="1:42">
      <c r="A56" s="733"/>
      <c r="B56" s="886"/>
      <c r="C56" s="653"/>
      <c r="D56" s="633"/>
      <c r="E56" s="465"/>
      <c r="F56" s="654"/>
      <c r="G56" s="291"/>
      <c r="H56" s="291"/>
      <c r="I56" s="1104"/>
      <c r="J56" s="291"/>
      <c r="K56" s="655"/>
      <c r="L56" s="388"/>
      <c r="M56" s="291"/>
      <c r="N56" s="257"/>
      <c r="O56" s="257"/>
      <c r="P56" s="291"/>
      <c r="Q56" s="291"/>
      <c r="R56" s="1105"/>
      <c r="S56" s="1101"/>
      <c r="T56" s="1101"/>
      <c r="U56" s="1000"/>
      <c r="V56" s="663"/>
      <c r="W56" s="663"/>
      <c r="X56" s="663"/>
      <c r="Y56" s="663"/>
      <c r="Z56" s="663"/>
      <c r="AA56" s="663"/>
      <c r="AB56" s="663"/>
      <c r="AC56" s="663"/>
      <c r="AD56" s="663"/>
      <c r="AE56" s="663"/>
      <c r="AF56" s="663"/>
      <c r="AG56" s="663"/>
      <c r="AH56" s="663"/>
      <c r="AI56" s="663"/>
      <c r="AJ56" s="663"/>
      <c r="AK56" s="663"/>
      <c r="AL56" s="663"/>
      <c r="AM56" s="663"/>
      <c r="AN56" s="663"/>
      <c r="AO56" s="663"/>
      <c r="AP56" s="663"/>
    </row>
    <row r="57" s="573" customFormat="1" customHeight="1" spans="1:42">
      <c r="A57" s="733"/>
      <c r="B57" s="886"/>
      <c r="C57" s="653"/>
      <c r="D57" s="887"/>
      <c r="E57" s="465"/>
      <c r="F57" s="654"/>
      <c r="G57" s="291"/>
      <c r="H57" s="291"/>
      <c r="I57" s="1099"/>
      <c r="J57" s="202"/>
      <c r="K57" s="655"/>
      <c r="L57" s="291"/>
      <c r="M57" s="291"/>
      <c r="N57" s="257"/>
      <c r="O57" s="257"/>
      <c r="P57" s="291"/>
      <c r="Q57" s="291"/>
      <c r="R57" s="1105"/>
      <c r="S57" s="1101"/>
      <c r="T57" s="1101"/>
      <c r="U57" s="1000"/>
      <c r="V57" s="663"/>
      <c r="W57" s="663"/>
      <c r="X57" s="663"/>
      <c r="Y57" s="663"/>
      <c r="Z57" s="663"/>
      <c r="AA57" s="663"/>
      <c r="AB57" s="663"/>
      <c r="AC57" s="663"/>
      <c r="AD57" s="663"/>
      <c r="AE57" s="663"/>
      <c r="AF57" s="663"/>
      <c r="AG57" s="663"/>
      <c r="AH57" s="663"/>
      <c r="AI57" s="663"/>
      <c r="AJ57" s="663"/>
      <c r="AK57" s="663"/>
      <c r="AL57" s="663"/>
      <c r="AM57" s="663"/>
      <c r="AN57" s="663"/>
      <c r="AO57" s="663"/>
      <c r="AP57" s="663"/>
    </row>
    <row r="58" s="573" customFormat="1" customHeight="1" spans="1:42">
      <c r="A58" s="733"/>
      <c r="B58" s="886"/>
      <c r="C58" s="653"/>
      <c r="D58" s="633"/>
      <c r="E58" s="465"/>
      <c r="F58" s="654"/>
      <c r="G58" s="291"/>
      <c r="H58" s="291"/>
      <c r="I58" s="1104"/>
      <c r="J58" s="291"/>
      <c r="K58" s="655"/>
      <c r="L58" s="388"/>
      <c r="M58" s="291"/>
      <c r="N58" s="257"/>
      <c r="O58" s="257"/>
      <c r="P58" s="291"/>
      <c r="Q58" s="291"/>
      <c r="R58" s="1105"/>
      <c r="S58" s="1101"/>
      <c r="T58" s="1101"/>
      <c r="U58" s="1000"/>
      <c r="V58" s="663"/>
      <c r="W58" s="663"/>
      <c r="X58" s="663"/>
      <c r="Y58" s="663"/>
      <c r="Z58" s="663"/>
      <c r="AA58" s="663"/>
      <c r="AB58" s="663"/>
      <c r="AC58" s="663"/>
      <c r="AD58" s="663"/>
      <c r="AE58" s="663"/>
      <c r="AF58" s="663"/>
      <c r="AG58" s="663"/>
      <c r="AH58" s="663"/>
      <c r="AI58" s="663"/>
      <c r="AJ58" s="663"/>
      <c r="AK58" s="663"/>
      <c r="AL58" s="663"/>
      <c r="AM58" s="663"/>
      <c r="AN58" s="663"/>
      <c r="AO58" s="663"/>
      <c r="AP58" s="663"/>
    </row>
    <row r="59" s="573" customFormat="1" customHeight="1" spans="1:42">
      <c r="A59" s="733"/>
      <c r="B59" s="886"/>
      <c r="C59" s="653"/>
      <c r="D59" s="887"/>
      <c r="E59" s="465"/>
      <c r="F59" s="654"/>
      <c r="G59" s="291"/>
      <c r="H59" s="291"/>
      <c r="I59" s="1082"/>
      <c r="J59" s="202"/>
      <c r="K59" s="655"/>
      <c r="L59" s="291"/>
      <c r="M59" s="291"/>
      <c r="N59" s="257"/>
      <c r="O59" s="257"/>
      <c r="P59" s="291"/>
      <c r="Q59" s="291"/>
      <c r="R59" s="963"/>
      <c r="S59" s="1101"/>
      <c r="T59" s="1101"/>
      <c r="U59" s="1000"/>
      <c r="V59" s="663"/>
      <c r="W59" s="663"/>
      <c r="X59" s="663"/>
      <c r="Y59" s="663"/>
      <c r="Z59" s="663"/>
      <c r="AA59" s="663"/>
      <c r="AB59" s="663"/>
      <c r="AC59" s="663"/>
      <c r="AD59" s="663"/>
      <c r="AE59" s="663"/>
      <c r="AF59" s="663"/>
      <c r="AG59" s="663"/>
      <c r="AH59" s="663"/>
      <c r="AI59" s="663"/>
      <c r="AJ59" s="663"/>
      <c r="AK59" s="663"/>
      <c r="AL59" s="663"/>
      <c r="AM59" s="663"/>
      <c r="AN59" s="663"/>
      <c r="AO59" s="663"/>
      <c r="AP59" s="663"/>
    </row>
    <row r="60" customHeight="1" spans="1:42">
      <c r="A60" s="735">
        <v>46142</v>
      </c>
      <c r="B60" s="1083" t="s">
        <v>659</v>
      </c>
      <c r="C60" s="624"/>
      <c r="D60" s="1084"/>
      <c r="E60" s="1085"/>
      <c r="F60" s="627">
        <f>SUBTOTAL(9,F56:F59)</f>
        <v>0</v>
      </c>
      <c r="G60" s="628"/>
      <c r="H60" s="628">
        <f t="shared" ref="H60:Q60" si="10">SUBTOTAL(9,H56:H59)</f>
        <v>0</v>
      </c>
      <c r="I60" s="1086">
        <f t="shared" si="10"/>
        <v>0</v>
      </c>
      <c r="J60" s="628">
        <f t="shared" si="10"/>
        <v>0</v>
      </c>
      <c r="K60" s="627">
        <f t="shared" si="10"/>
        <v>0</v>
      </c>
      <c r="L60" s="628">
        <f t="shared" si="10"/>
        <v>0</v>
      </c>
      <c r="M60" s="628">
        <f t="shared" si="10"/>
        <v>0</v>
      </c>
      <c r="N60" s="628">
        <f t="shared" si="10"/>
        <v>0</v>
      </c>
      <c r="O60" s="628">
        <f t="shared" si="10"/>
        <v>0</v>
      </c>
      <c r="P60" s="628">
        <f t="shared" si="10"/>
        <v>0</v>
      </c>
      <c r="Q60" s="628">
        <f t="shared" si="10"/>
        <v>0</v>
      </c>
      <c r="R60" s="1087">
        <f>ROUND(J60-L60-Q60,2)</f>
        <v>0</v>
      </c>
      <c r="S60" s="1102"/>
      <c r="T60" s="1102"/>
      <c r="U60" s="1103"/>
    </row>
    <row r="61" s="824" customFormat="1" customHeight="1" spans="1:42">
      <c r="A61" s="517"/>
      <c r="B61" s="847"/>
      <c r="C61" s="1106"/>
      <c r="D61" s="793"/>
      <c r="E61" s="485"/>
      <c r="F61" s="662"/>
      <c r="G61" s="217"/>
      <c r="H61" s="217"/>
      <c r="I61" s="677"/>
      <c r="J61" s="677"/>
      <c r="K61" s="719"/>
      <c r="L61" s="388"/>
      <c r="M61" s="480"/>
      <c r="N61" s="480"/>
      <c r="O61" s="480"/>
      <c r="P61" s="797"/>
      <c r="Q61" s="1107"/>
      <c r="R61" s="1080"/>
      <c r="S61" s="968"/>
      <c r="T61" s="968"/>
      <c r="U61" s="497"/>
      <c r="V61" s="964"/>
      <c r="W61" s="964"/>
      <c r="X61" s="964"/>
      <c r="Y61" s="964"/>
      <c r="Z61" s="964"/>
      <c r="AA61" s="964"/>
      <c r="AB61" s="964"/>
      <c r="AC61" s="964"/>
      <c r="AD61" s="964"/>
      <c r="AE61" s="964"/>
      <c r="AF61" s="964"/>
      <c r="AG61" s="964"/>
      <c r="AH61" s="964"/>
      <c r="AI61" s="964"/>
      <c r="AJ61" s="964"/>
      <c r="AK61" s="964"/>
      <c r="AL61" s="964"/>
      <c r="AM61" s="964"/>
      <c r="AN61" s="964"/>
      <c r="AO61" s="964"/>
      <c r="AP61" s="964"/>
    </row>
    <row r="62" s="824" customFormat="1" customHeight="1" spans="1:42">
      <c r="A62" s="517"/>
      <c r="B62" s="847"/>
      <c r="C62" s="1106"/>
      <c r="D62" s="793"/>
      <c r="E62" s="485"/>
      <c r="F62" s="662"/>
      <c r="G62" s="217"/>
      <c r="H62" s="217"/>
      <c r="I62" s="915"/>
      <c r="J62" s="217"/>
      <c r="K62" s="719"/>
      <c r="L62" s="388"/>
      <c r="M62" s="480"/>
      <c r="N62" s="480"/>
      <c r="O62" s="480"/>
      <c r="P62" s="797"/>
      <c r="Q62" s="1107"/>
      <c r="R62" s="1080"/>
      <c r="S62" s="968"/>
      <c r="T62" s="968"/>
      <c r="U62" s="497"/>
      <c r="V62" s="964"/>
      <c r="W62" s="964"/>
      <c r="X62" s="964"/>
      <c r="Y62" s="964"/>
      <c r="Z62" s="964"/>
      <c r="AA62" s="964"/>
      <c r="AB62" s="964"/>
      <c r="AC62" s="964"/>
      <c r="AD62" s="964"/>
      <c r="AE62" s="964"/>
      <c r="AF62" s="964"/>
      <c r="AG62" s="964"/>
      <c r="AH62" s="964"/>
      <c r="AI62" s="964"/>
      <c r="AJ62" s="964"/>
      <c r="AK62" s="964"/>
      <c r="AL62" s="964"/>
      <c r="AM62" s="964"/>
      <c r="AN62" s="964"/>
      <c r="AO62" s="964"/>
      <c r="AP62" s="964"/>
    </row>
    <row r="63" s="824" customFormat="1" customHeight="1" spans="1:42">
      <c r="A63" s="517"/>
      <c r="B63" s="847"/>
      <c r="C63" s="1106"/>
      <c r="D63" s="793"/>
      <c r="E63" s="485"/>
      <c r="F63" s="662"/>
      <c r="G63" s="217"/>
      <c r="H63" s="217"/>
      <c r="I63" s="677"/>
      <c r="J63" s="677"/>
      <c r="K63" s="719"/>
      <c r="L63" s="388"/>
      <c r="M63" s="480"/>
      <c r="N63" s="480"/>
      <c r="O63" s="480"/>
      <c r="P63" s="797"/>
      <c r="Q63" s="1108"/>
      <c r="R63" s="1109"/>
      <c r="S63" s="968"/>
      <c r="T63" s="968"/>
      <c r="U63" s="497"/>
      <c r="V63" s="964"/>
      <c r="W63" s="964"/>
      <c r="X63" s="964"/>
      <c r="Y63" s="964"/>
      <c r="Z63" s="964"/>
      <c r="AA63" s="964"/>
      <c r="AB63" s="964"/>
      <c r="AC63" s="964"/>
      <c r="AD63" s="964"/>
      <c r="AE63" s="964"/>
      <c r="AF63" s="964"/>
      <c r="AG63" s="964"/>
      <c r="AH63" s="964"/>
      <c r="AI63" s="964"/>
      <c r="AJ63" s="964"/>
      <c r="AK63" s="964"/>
      <c r="AL63" s="964"/>
      <c r="AM63" s="964"/>
      <c r="AN63" s="964"/>
      <c r="AO63" s="964"/>
      <c r="AP63" s="964"/>
    </row>
    <row r="64" s="824" customFormat="1" customHeight="1" spans="1:42">
      <c r="A64" s="517"/>
      <c r="B64" s="847"/>
      <c r="C64" s="1106"/>
      <c r="D64" s="793"/>
      <c r="E64" s="485"/>
      <c r="F64" s="662"/>
      <c r="G64" s="217"/>
      <c r="H64" s="217"/>
      <c r="I64" s="915"/>
      <c r="J64" s="217"/>
      <c r="K64" s="719"/>
      <c r="L64" s="388"/>
      <c r="M64" s="480"/>
      <c r="N64" s="480"/>
      <c r="O64" s="480"/>
      <c r="P64" s="797"/>
      <c r="Q64" s="1107"/>
      <c r="R64" s="483"/>
      <c r="S64" s="968"/>
      <c r="T64" s="968"/>
      <c r="U64" s="497"/>
      <c r="V64" s="964"/>
      <c r="W64" s="964"/>
      <c r="X64" s="964"/>
      <c r="Y64" s="964"/>
      <c r="Z64" s="964"/>
      <c r="AA64" s="964"/>
      <c r="AB64" s="964"/>
      <c r="AC64" s="964"/>
      <c r="AD64" s="964"/>
      <c r="AE64" s="964"/>
      <c r="AF64" s="964"/>
      <c r="AG64" s="964"/>
      <c r="AH64" s="964"/>
      <c r="AI64" s="964"/>
      <c r="AJ64" s="964"/>
      <c r="AK64" s="964"/>
      <c r="AL64" s="964"/>
      <c r="AM64" s="964"/>
      <c r="AN64" s="964"/>
      <c r="AO64" s="964"/>
      <c r="AP64" s="964"/>
    </row>
    <row r="65" customHeight="1" spans="1:40">
      <c r="A65" s="735">
        <v>46173</v>
      </c>
      <c r="B65" s="1083" t="s">
        <v>659</v>
      </c>
      <c r="C65" s="624"/>
      <c r="D65" s="1084"/>
      <c r="E65" s="1085"/>
      <c r="F65" s="627">
        <f>SUBTOTAL(9,F61:F64)</f>
        <v>0</v>
      </c>
      <c r="G65" s="628"/>
      <c r="H65" s="628">
        <f t="shared" ref="H65:Q65" si="11">SUBTOTAL(9,H61:H64)</f>
        <v>0</v>
      </c>
      <c r="I65" s="1086">
        <f t="shared" si="11"/>
        <v>0</v>
      </c>
      <c r="J65" s="628">
        <f t="shared" si="11"/>
        <v>0</v>
      </c>
      <c r="K65" s="627">
        <f t="shared" si="11"/>
        <v>0</v>
      </c>
      <c r="L65" s="628">
        <f t="shared" si="11"/>
        <v>0</v>
      </c>
      <c r="M65" s="628">
        <f t="shared" si="11"/>
        <v>0</v>
      </c>
      <c r="N65" s="628">
        <f t="shared" si="11"/>
        <v>0</v>
      </c>
      <c r="O65" s="628">
        <f t="shared" si="11"/>
        <v>0</v>
      </c>
      <c r="P65" s="628">
        <f t="shared" si="11"/>
        <v>0</v>
      </c>
      <c r="Q65" s="628">
        <f t="shared" si="11"/>
        <v>0</v>
      </c>
      <c r="R65" s="1087">
        <f>ROUND(J65-L65-Q65,2)</f>
        <v>0</v>
      </c>
      <c r="S65" s="1102"/>
      <c r="T65" s="1102"/>
      <c r="U65" s="1103"/>
    </row>
    <row r="66" s="12" customFormat="1" customHeight="1" spans="1:40">
      <c r="A66" s="529"/>
      <c r="B66" s="858"/>
      <c r="C66" s="653"/>
      <c r="D66" s="896"/>
      <c r="E66" s="489"/>
      <c r="F66" s="654"/>
      <c r="G66" s="291"/>
      <c r="H66" s="291"/>
      <c r="I66" s="1104"/>
      <c r="J66" s="291"/>
      <c r="K66" s="662"/>
      <c r="L66" s="388"/>
      <c r="M66" s="291"/>
      <c r="N66" s="217"/>
      <c r="O66" s="217"/>
      <c r="P66" s="291"/>
      <c r="Q66" s="291"/>
      <c r="R66" s="1100"/>
      <c r="S66" s="775"/>
      <c r="T66" s="775"/>
      <c r="U66" s="753"/>
      <c r="V66" s="754"/>
      <c r="W66" s="754"/>
      <c r="X66" s="754"/>
      <c r="Y66" s="754"/>
      <c r="Z66" s="754"/>
      <c r="AA66" s="754"/>
      <c r="AB66" s="754"/>
      <c r="AC66" s="754"/>
      <c r="AD66" s="754"/>
      <c r="AE66" s="754"/>
      <c r="AF66" s="754"/>
      <c r="AG66" s="754"/>
      <c r="AH66" s="754"/>
      <c r="AI66" s="754"/>
      <c r="AJ66" s="754"/>
      <c r="AK66" s="754"/>
      <c r="AL66" s="754"/>
    </row>
    <row r="67" s="12" customFormat="1" customHeight="1" spans="1:40">
      <c r="A67" s="529"/>
      <c r="B67" s="858"/>
      <c r="C67" s="653"/>
      <c r="D67" s="896"/>
      <c r="E67" s="489"/>
      <c r="F67" s="654"/>
      <c r="G67" s="291"/>
      <c r="H67" s="217"/>
      <c r="I67" s="1082"/>
      <c r="J67" s="217"/>
      <c r="K67" s="662"/>
      <c r="L67" s="388"/>
      <c r="M67" s="291"/>
      <c r="N67" s="217"/>
      <c r="O67" s="217"/>
      <c r="P67" s="291"/>
      <c r="Q67" s="291"/>
      <c r="R67" s="1100"/>
      <c r="S67" s="775"/>
      <c r="T67" s="775"/>
      <c r="U67" s="753"/>
      <c r="V67" s="754"/>
      <c r="W67" s="754"/>
      <c r="X67" s="754"/>
      <c r="Y67" s="754"/>
      <c r="Z67" s="754"/>
      <c r="AA67" s="754"/>
      <c r="AB67" s="754"/>
      <c r="AC67" s="754"/>
      <c r="AD67" s="754"/>
      <c r="AE67" s="754"/>
      <c r="AF67" s="754"/>
      <c r="AG67" s="754"/>
      <c r="AH67" s="754"/>
      <c r="AI67" s="754"/>
      <c r="AJ67" s="754"/>
      <c r="AK67" s="754"/>
      <c r="AL67" s="754"/>
    </row>
    <row r="68" s="12" customFormat="1" customHeight="1" spans="1:40">
      <c r="A68" s="529"/>
      <c r="B68" s="858"/>
      <c r="C68" s="653"/>
      <c r="D68" s="896"/>
      <c r="E68" s="489"/>
      <c r="F68" s="654"/>
      <c r="G68" s="291"/>
      <c r="H68" s="291"/>
      <c r="I68" s="1082"/>
      <c r="J68" s="202"/>
      <c r="K68" s="662"/>
      <c r="L68" s="388"/>
      <c r="M68" s="291"/>
      <c r="N68" s="217"/>
      <c r="O68" s="217"/>
      <c r="P68" s="291"/>
      <c r="Q68" s="291"/>
      <c r="R68" s="1100"/>
      <c r="S68" s="775"/>
      <c r="T68" s="775"/>
      <c r="U68" s="753"/>
      <c r="V68" s="754"/>
      <c r="W68" s="754"/>
      <c r="X68" s="754"/>
      <c r="Y68" s="754"/>
      <c r="Z68" s="754"/>
      <c r="AA68" s="754"/>
      <c r="AB68" s="754"/>
      <c r="AC68" s="754"/>
      <c r="AD68" s="754"/>
      <c r="AE68" s="754"/>
      <c r="AF68" s="754"/>
      <c r="AG68" s="754"/>
      <c r="AH68" s="754"/>
      <c r="AI68" s="754"/>
      <c r="AJ68" s="754"/>
      <c r="AK68" s="754"/>
      <c r="AL68" s="754"/>
    </row>
    <row r="69" s="12" customFormat="1" customHeight="1" spans="1:40">
      <c r="A69" s="529"/>
      <c r="B69" s="858"/>
      <c r="C69" s="653"/>
      <c r="D69" s="793"/>
      <c r="E69" s="489"/>
      <c r="F69" s="654"/>
      <c r="G69" s="217"/>
      <c r="H69" s="217"/>
      <c r="I69" s="1082"/>
      <c r="J69" s="217"/>
      <c r="K69" s="662"/>
      <c r="L69" s="388"/>
      <c r="M69" s="291"/>
      <c r="N69" s="217"/>
      <c r="O69" s="217"/>
      <c r="P69" s="291"/>
      <c r="Q69" s="291"/>
      <c r="R69" s="1100"/>
      <c r="S69" s="775"/>
      <c r="T69" s="775"/>
      <c r="U69" s="753"/>
      <c r="V69" s="754"/>
      <c r="W69" s="754"/>
      <c r="X69" s="754"/>
      <c r="Y69" s="754"/>
      <c r="Z69" s="754"/>
      <c r="AA69" s="754"/>
      <c r="AB69" s="754"/>
      <c r="AC69" s="754"/>
      <c r="AD69" s="754"/>
      <c r="AE69" s="754"/>
      <c r="AF69" s="754"/>
      <c r="AG69" s="754"/>
      <c r="AH69" s="754"/>
      <c r="AI69" s="754"/>
      <c r="AJ69" s="754"/>
      <c r="AK69" s="754"/>
      <c r="AL69" s="754"/>
    </row>
    <row r="70" s="12" customFormat="1" customHeight="1" spans="1:40">
      <c r="A70" s="529"/>
      <c r="B70" s="858"/>
      <c r="C70" s="653"/>
      <c r="D70" s="896"/>
      <c r="E70" s="489"/>
      <c r="F70" s="654"/>
      <c r="G70" s="291"/>
      <c r="H70" s="291"/>
      <c r="I70" s="1104"/>
      <c r="J70" s="291"/>
      <c r="K70" s="662"/>
      <c r="L70" s="388"/>
      <c r="M70" s="291"/>
      <c r="N70" s="217"/>
      <c r="O70" s="217"/>
      <c r="P70" s="291"/>
      <c r="Q70" s="291"/>
      <c r="R70" s="526"/>
      <c r="S70" s="775"/>
      <c r="T70" s="775"/>
      <c r="U70" s="753"/>
      <c r="V70" s="754"/>
      <c r="W70" s="754"/>
      <c r="X70" s="754"/>
      <c r="Y70" s="754"/>
      <c r="Z70" s="754"/>
      <c r="AA70" s="754"/>
      <c r="AB70" s="754"/>
      <c r="AC70" s="754"/>
      <c r="AD70" s="754"/>
      <c r="AE70" s="754"/>
      <c r="AF70" s="754"/>
      <c r="AG70" s="754"/>
      <c r="AH70" s="754"/>
      <c r="AI70" s="754"/>
      <c r="AJ70" s="754"/>
      <c r="AK70" s="754"/>
      <c r="AL70" s="754"/>
    </row>
    <row r="71" s="12" customFormat="1" customHeight="1" spans="1:40">
      <c r="A71" s="529"/>
      <c r="B71" s="858"/>
      <c r="C71" s="653"/>
      <c r="D71" s="793"/>
      <c r="E71" s="489"/>
      <c r="F71" s="654"/>
      <c r="G71" s="217"/>
      <c r="H71" s="217"/>
      <c r="I71" s="1082"/>
      <c r="J71" s="217"/>
      <c r="K71" s="662"/>
      <c r="L71" s="388"/>
      <c r="M71" s="291"/>
      <c r="N71" s="217"/>
      <c r="O71" s="217"/>
      <c r="P71" s="291"/>
      <c r="Q71" s="291"/>
      <c r="R71" s="526"/>
      <c r="S71" s="775"/>
      <c r="T71" s="775"/>
      <c r="U71" s="753"/>
      <c r="V71" s="754"/>
      <c r="W71" s="754"/>
      <c r="X71" s="754"/>
      <c r="Y71" s="754"/>
      <c r="Z71" s="754"/>
      <c r="AA71" s="754"/>
      <c r="AB71" s="754"/>
      <c r="AC71" s="754"/>
      <c r="AD71" s="754"/>
      <c r="AE71" s="754"/>
      <c r="AF71" s="754"/>
      <c r="AG71" s="754"/>
      <c r="AH71" s="754"/>
      <c r="AI71" s="754"/>
      <c r="AJ71" s="754"/>
      <c r="AK71" s="754"/>
      <c r="AL71" s="754"/>
    </row>
    <row r="72" s="12" customFormat="1" customHeight="1" spans="1:40">
      <c r="A72" s="529"/>
      <c r="B72" s="858"/>
      <c r="C72" s="653"/>
      <c r="D72" s="896"/>
      <c r="E72" s="489"/>
      <c r="F72" s="654"/>
      <c r="G72" s="291"/>
      <c r="H72" s="291"/>
      <c r="I72" s="1082"/>
      <c r="J72" s="202"/>
      <c r="K72" s="662"/>
      <c r="L72" s="388"/>
      <c r="M72" s="291"/>
      <c r="N72" s="217"/>
      <c r="O72" s="217"/>
      <c r="P72" s="291"/>
      <c r="Q72" s="291"/>
      <c r="R72" s="526"/>
      <c r="S72" s="775"/>
      <c r="T72" s="775"/>
      <c r="U72" s="753"/>
      <c r="V72" s="754"/>
      <c r="W72" s="754"/>
      <c r="X72" s="754"/>
      <c r="Y72" s="754"/>
      <c r="Z72" s="754"/>
      <c r="AA72" s="754"/>
      <c r="AB72" s="754"/>
      <c r="AC72" s="754"/>
      <c r="AD72" s="754"/>
      <c r="AE72" s="754"/>
      <c r="AF72" s="754"/>
      <c r="AG72" s="754"/>
      <c r="AH72" s="754"/>
      <c r="AI72" s="754"/>
      <c r="AJ72" s="754"/>
      <c r="AK72" s="754"/>
      <c r="AL72" s="754"/>
    </row>
    <row r="73" s="12" customFormat="1" customHeight="1" spans="1:40">
      <c r="A73" s="529"/>
      <c r="B73" s="858"/>
      <c r="C73" s="653"/>
      <c r="D73" s="896"/>
      <c r="E73" s="489"/>
      <c r="F73" s="654"/>
      <c r="G73" s="291"/>
      <c r="H73" s="217"/>
      <c r="I73" s="1082"/>
      <c r="J73" s="217"/>
      <c r="K73" s="662"/>
      <c r="L73" s="388"/>
      <c r="M73" s="291"/>
      <c r="N73" s="217"/>
      <c r="O73" s="217"/>
      <c r="P73" s="291"/>
      <c r="Q73" s="291"/>
      <c r="R73" s="526"/>
      <c r="S73" s="775"/>
      <c r="T73" s="775"/>
      <c r="U73" s="753"/>
      <c r="V73" s="754"/>
      <c r="W73" s="754"/>
      <c r="X73" s="754"/>
      <c r="Y73" s="754"/>
      <c r="Z73" s="754"/>
      <c r="AA73" s="754"/>
      <c r="AB73" s="754"/>
      <c r="AC73" s="754"/>
      <c r="AD73" s="754"/>
      <c r="AE73" s="754"/>
      <c r="AF73" s="754"/>
      <c r="AG73" s="754"/>
      <c r="AH73" s="754"/>
      <c r="AI73" s="754"/>
      <c r="AJ73" s="754"/>
      <c r="AK73" s="754"/>
      <c r="AL73" s="754"/>
    </row>
    <row r="74" s="12" customFormat="1" customHeight="1" spans="1:40">
      <c r="A74" s="529"/>
      <c r="B74" s="858"/>
      <c r="C74" s="653"/>
      <c r="D74" s="896"/>
      <c r="E74" s="489"/>
      <c r="F74" s="654"/>
      <c r="G74" s="291"/>
      <c r="H74" s="291"/>
      <c r="I74" s="1104"/>
      <c r="J74" s="291"/>
      <c r="K74" s="662"/>
      <c r="L74" s="388"/>
      <c r="M74" s="291"/>
      <c r="N74" s="217"/>
      <c r="O74" s="217"/>
      <c r="P74" s="291"/>
      <c r="Q74" s="291"/>
      <c r="R74" s="1110"/>
      <c r="S74" s="775"/>
      <c r="T74" s="775"/>
      <c r="U74" s="753"/>
      <c r="V74" s="754"/>
      <c r="W74" s="754"/>
      <c r="X74" s="754"/>
      <c r="Y74" s="754"/>
      <c r="Z74" s="754"/>
      <c r="AA74" s="754"/>
      <c r="AB74" s="754"/>
      <c r="AC74" s="754"/>
      <c r="AD74" s="754"/>
      <c r="AE74" s="754"/>
      <c r="AF74" s="754"/>
      <c r="AG74" s="754"/>
      <c r="AH74" s="754"/>
      <c r="AI74" s="754"/>
      <c r="AJ74" s="754"/>
      <c r="AK74" s="754"/>
      <c r="AL74" s="754"/>
    </row>
    <row r="75" s="12" customFormat="1" customHeight="1" spans="1:40">
      <c r="A75" s="529"/>
      <c r="B75" s="858"/>
      <c r="C75" s="653"/>
      <c r="D75" s="793"/>
      <c r="E75" s="489"/>
      <c r="F75" s="654"/>
      <c r="G75" s="217"/>
      <c r="H75" s="217"/>
      <c r="I75" s="1082"/>
      <c r="J75" s="217"/>
      <c r="K75" s="662"/>
      <c r="L75" s="388"/>
      <c r="M75" s="291"/>
      <c r="N75" s="217"/>
      <c r="O75" s="217"/>
      <c r="P75" s="291"/>
      <c r="Q75" s="291"/>
      <c r="R75" s="1110"/>
      <c r="S75" s="775"/>
      <c r="T75" s="775"/>
      <c r="U75" s="753"/>
      <c r="V75" s="754"/>
      <c r="W75" s="754"/>
      <c r="X75" s="754"/>
      <c r="Y75" s="754"/>
      <c r="Z75" s="754"/>
      <c r="AA75" s="754"/>
      <c r="AB75" s="754"/>
      <c r="AC75" s="754"/>
      <c r="AD75" s="754"/>
      <c r="AE75" s="754"/>
      <c r="AF75" s="754"/>
      <c r="AG75" s="754"/>
      <c r="AH75" s="754"/>
      <c r="AI75" s="754"/>
      <c r="AJ75" s="754"/>
      <c r="AK75" s="754"/>
      <c r="AL75" s="754"/>
    </row>
    <row r="76" s="12" customFormat="1" customHeight="1" spans="1:40">
      <c r="A76" s="529"/>
      <c r="B76" s="858"/>
      <c r="C76" s="653"/>
      <c r="D76" s="896"/>
      <c r="E76" s="489"/>
      <c r="F76" s="654"/>
      <c r="G76" s="291"/>
      <c r="H76" s="291"/>
      <c r="I76" s="1082"/>
      <c r="J76" s="202"/>
      <c r="K76" s="662"/>
      <c r="L76" s="388"/>
      <c r="M76" s="291"/>
      <c r="N76" s="217"/>
      <c r="O76" s="217"/>
      <c r="P76" s="291"/>
      <c r="Q76" s="291"/>
      <c r="R76" s="1100"/>
      <c r="S76" s="775"/>
      <c r="T76" s="775"/>
      <c r="U76" s="753"/>
      <c r="V76" s="754"/>
      <c r="W76" s="754"/>
      <c r="X76" s="754"/>
      <c r="Y76" s="754"/>
      <c r="Z76" s="754"/>
      <c r="AA76" s="754"/>
      <c r="AB76" s="754"/>
      <c r="AC76" s="754"/>
      <c r="AD76" s="754"/>
      <c r="AE76" s="754"/>
      <c r="AF76" s="754"/>
      <c r="AG76" s="754"/>
      <c r="AH76" s="754"/>
      <c r="AI76" s="754"/>
      <c r="AJ76" s="754"/>
      <c r="AK76" s="754"/>
      <c r="AL76" s="754"/>
    </row>
    <row r="77" s="12" customFormat="1" customHeight="1" spans="1:40">
      <c r="A77" s="529"/>
      <c r="B77" s="858"/>
      <c r="C77" s="653"/>
      <c r="D77" s="793"/>
      <c r="E77" s="489"/>
      <c r="F77" s="654"/>
      <c r="G77" s="291"/>
      <c r="H77" s="217"/>
      <c r="I77" s="1082"/>
      <c r="J77" s="217"/>
      <c r="K77" s="662"/>
      <c r="L77" s="291"/>
      <c r="M77" s="291"/>
      <c r="N77" s="217"/>
      <c r="O77" s="217"/>
      <c r="P77" s="291"/>
      <c r="Q77" s="291"/>
      <c r="R77" s="526"/>
      <c r="S77" s="775"/>
      <c r="T77" s="775"/>
      <c r="U77" s="753"/>
      <c r="V77" s="754"/>
      <c r="W77" s="754"/>
      <c r="X77" s="754"/>
      <c r="Y77" s="754"/>
      <c r="Z77" s="754"/>
      <c r="AA77" s="754"/>
      <c r="AB77" s="754"/>
      <c r="AC77" s="754"/>
      <c r="AD77" s="754"/>
      <c r="AE77" s="754"/>
      <c r="AF77" s="754"/>
      <c r="AG77" s="754"/>
      <c r="AH77" s="754"/>
      <c r="AI77" s="754"/>
      <c r="AJ77" s="754"/>
      <c r="AK77" s="754"/>
      <c r="AL77" s="754"/>
    </row>
    <row r="78" s="573" customFormat="1" customHeight="1" spans="1:40">
      <c r="A78" s="529"/>
      <c r="B78" s="736"/>
      <c r="C78" s="653"/>
      <c r="D78" s="633"/>
      <c r="E78" s="479"/>
      <c r="F78" s="654"/>
      <c r="G78" s="291"/>
      <c r="H78" s="291"/>
      <c r="I78" s="1099"/>
      <c r="J78" s="466"/>
      <c r="K78" s="662"/>
      <c r="L78" s="388"/>
      <c r="M78" s="466"/>
      <c r="N78" s="217"/>
      <c r="O78" s="466"/>
      <c r="P78" s="678"/>
      <c r="Q78" s="466"/>
      <c r="R78" s="1100"/>
      <c r="S78" s="1101"/>
      <c r="T78" s="1101"/>
      <c r="U78" s="1000"/>
      <c r="V78" s="663"/>
      <c r="W78" s="663"/>
      <c r="X78" s="663"/>
      <c r="Y78" s="663"/>
      <c r="Z78" s="663"/>
      <c r="AA78" s="663"/>
      <c r="AB78" s="663"/>
      <c r="AC78" s="663"/>
      <c r="AD78" s="663"/>
      <c r="AE78" s="663"/>
      <c r="AF78" s="663"/>
      <c r="AG78" s="663"/>
      <c r="AH78" s="663"/>
      <c r="AI78" s="663"/>
      <c r="AJ78" s="663"/>
      <c r="AK78" s="663"/>
      <c r="AL78" s="663"/>
      <c r="AM78" s="663"/>
      <c r="AN78" s="663"/>
    </row>
    <row r="79" s="573" customFormat="1" customHeight="1" spans="1:40">
      <c r="A79" s="529"/>
      <c r="B79" s="736"/>
      <c r="C79" s="653"/>
      <c r="D79" s="633"/>
      <c r="E79" s="479"/>
      <c r="F79" s="654"/>
      <c r="G79" s="291"/>
      <c r="H79" s="291"/>
      <c r="I79" s="1099"/>
      <c r="J79" s="202"/>
      <c r="K79" s="662"/>
      <c r="L79" s="291"/>
      <c r="M79" s="466"/>
      <c r="N79" s="217"/>
      <c r="O79" s="466"/>
      <c r="P79" s="678"/>
      <c r="Q79" s="466"/>
      <c r="R79" s="1100"/>
      <c r="S79" s="1101"/>
      <c r="T79" s="1101"/>
      <c r="U79" s="1000"/>
      <c r="V79" s="663"/>
      <c r="W79" s="663"/>
      <c r="X79" s="663"/>
      <c r="Y79" s="663"/>
      <c r="Z79" s="663"/>
      <c r="AA79" s="663"/>
      <c r="AB79" s="663"/>
      <c r="AC79" s="663"/>
      <c r="AD79" s="663"/>
      <c r="AE79" s="663"/>
      <c r="AF79" s="663"/>
      <c r="AG79" s="663"/>
      <c r="AH79" s="663"/>
      <c r="AI79" s="663"/>
      <c r="AJ79" s="663"/>
      <c r="AK79" s="663"/>
      <c r="AL79" s="663"/>
      <c r="AM79" s="663"/>
      <c r="AN79" s="663"/>
    </row>
    <row r="80" customHeight="1" spans="1:40">
      <c r="A80" s="735">
        <v>46203</v>
      </c>
      <c r="B80" s="1083" t="s">
        <v>659</v>
      </c>
      <c r="C80" s="624"/>
      <c r="D80" s="1084"/>
      <c r="E80" s="1085"/>
      <c r="F80" s="627">
        <f>SUBTOTAL(9,F66:F79)</f>
        <v>0</v>
      </c>
      <c r="G80" s="628"/>
      <c r="H80" s="628">
        <f>SUBTOTAL(9,H66:H79)</f>
        <v>0</v>
      </c>
      <c r="I80" s="1086"/>
      <c r="J80" s="628">
        <f t="shared" ref="J80:Q80" si="12">SUBTOTAL(9,J66:J79)</f>
        <v>0</v>
      </c>
      <c r="K80" s="627">
        <f t="shared" si="12"/>
        <v>0</v>
      </c>
      <c r="L80" s="628">
        <f t="shared" si="12"/>
        <v>0</v>
      </c>
      <c r="M80" s="628">
        <f t="shared" si="12"/>
        <v>0</v>
      </c>
      <c r="N80" s="628">
        <f t="shared" si="12"/>
        <v>0</v>
      </c>
      <c r="O80" s="628">
        <f t="shared" si="12"/>
        <v>0</v>
      </c>
      <c r="P80" s="628">
        <f t="shared" si="12"/>
        <v>0</v>
      </c>
      <c r="Q80" s="628">
        <f t="shared" si="12"/>
        <v>0</v>
      </c>
      <c r="R80" s="1087">
        <f>ROUND(J80-L80-Q80,2)</f>
        <v>0</v>
      </c>
      <c r="S80" s="1102"/>
      <c r="T80" s="1102"/>
      <c r="U80" s="1103"/>
    </row>
    <row r="81" s="575" customFormat="1" customHeight="1" spans="1:42">
      <c r="A81" s="529"/>
      <c r="B81" s="858"/>
      <c r="C81" s="653"/>
      <c r="D81" s="492"/>
      <c r="E81" s="409"/>
      <c r="F81" s="654"/>
      <c r="G81" s="291"/>
      <c r="H81" s="217"/>
      <c r="I81" s="1082"/>
      <c r="J81" s="217"/>
      <c r="K81" s="662"/>
      <c r="L81" s="388"/>
      <c r="M81" s="217"/>
      <c r="N81" s="217"/>
      <c r="O81" s="217"/>
      <c r="P81" s="291"/>
      <c r="Q81" s="291"/>
      <c r="R81" s="526"/>
      <c r="S81" s="1101"/>
      <c r="T81" s="1101"/>
      <c r="U81" s="1011"/>
      <c r="V81" s="680"/>
      <c r="W81" s="680"/>
      <c r="X81" s="680"/>
      <c r="Y81" s="680"/>
      <c r="Z81" s="680"/>
      <c r="AA81" s="680"/>
      <c r="AB81" s="680"/>
      <c r="AC81" s="680"/>
      <c r="AD81" s="680"/>
      <c r="AE81" s="680"/>
      <c r="AF81" s="680"/>
      <c r="AG81" s="680"/>
      <c r="AH81" s="680"/>
      <c r="AI81" s="680"/>
      <c r="AJ81" s="680"/>
      <c r="AK81" s="680"/>
      <c r="AL81" s="680"/>
      <c r="AM81" s="680"/>
      <c r="AN81" s="680"/>
    </row>
    <row r="82" s="575" customFormat="1" customHeight="1" spans="1:42">
      <c r="A82" s="529"/>
      <c r="B82" s="858"/>
      <c r="C82" s="653"/>
      <c r="D82" s="492"/>
      <c r="E82" s="409"/>
      <c r="F82" s="654"/>
      <c r="G82" s="291"/>
      <c r="H82" s="217"/>
      <c r="I82" s="1082"/>
      <c r="J82" s="217"/>
      <c r="K82" s="662"/>
      <c r="L82" s="291"/>
      <c r="M82" s="217"/>
      <c r="N82" s="217"/>
      <c r="O82" s="217"/>
      <c r="P82" s="291"/>
      <c r="Q82" s="217"/>
      <c r="R82" s="526"/>
      <c r="S82" s="1101"/>
      <c r="T82" s="1101"/>
      <c r="U82" s="1011"/>
      <c r="V82" s="680"/>
      <c r="W82" s="680"/>
      <c r="X82" s="680"/>
      <c r="Y82" s="680"/>
      <c r="Z82" s="680"/>
      <c r="AA82" s="680"/>
      <c r="AB82" s="680"/>
      <c r="AC82" s="680"/>
      <c r="AD82" s="680"/>
      <c r="AE82" s="680"/>
      <c r="AF82" s="680"/>
      <c r="AG82" s="680"/>
      <c r="AH82" s="680"/>
      <c r="AI82" s="680"/>
      <c r="AJ82" s="680"/>
      <c r="AK82" s="680"/>
      <c r="AL82" s="680"/>
      <c r="AM82" s="680"/>
      <c r="AN82" s="680"/>
    </row>
    <row r="83" s="575" customFormat="1" customHeight="1" spans="1:42">
      <c r="A83" s="513"/>
      <c r="B83" s="1111"/>
      <c r="C83" s="1006"/>
      <c r="D83" s="492"/>
      <c r="E83" s="359"/>
      <c r="F83" s="654"/>
      <c r="G83" s="291"/>
      <c r="H83" s="217"/>
      <c r="I83" s="1082"/>
      <c r="J83" s="217"/>
      <c r="K83" s="662"/>
      <c r="L83" s="291"/>
      <c r="M83" s="217"/>
      <c r="N83" s="217"/>
      <c r="O83" s="225"/>
      <c r="P83" s="291"/>
      <c r="Q83" s="217"/>
      <c r="R83" s="526"/>
      <c r="S83" s="1101"/>
      <c r="T83" s="1101"/>
      <c r="U83" s="1011"/>
      <c r="V83" s="680"/>
      <c r="W83" s="680"/>
      <c r="X83" s="680"/>
      <c r="Y83" s="680"/>
      <c r="Z83" s="680"/>
      <c r="AA83" s="680"/>
      <c r="AB83" s="680"/>
      <c r="AC83" s="680"/>
      <c r="AD83" s="680"/>
      <c r="AE83" s="680"/>
      <c r="AF83" s="680"/>
      <c r="AG83" s="680"/>
      <c r="AH83" s="680"/>
      <c r="AI83" s="680"/>
      <c r="AJ83" s="680"/>
      <c r="AK83" s="680"/>
      <c r="AL83" s="680"/>
      <c r="AM83" s="680"/>
      <c r="AN83" s="680"/>
    </row>
    <row r="84" s="575" customFormat="1" customHeight="1" spans="1:42">
      <c r="A84" s="513"/>
      <c r="B84" s="1111"/>
      <c r="C84" s="1006"/>
      <c r="D84" s="492"/>
      <c r="E84" s="359"/>
      <c r="F84" s="654"/>
      <c r="G84" s="291"/>
      <c r="H84" s="217"/>
      <c r="I84" s="1082"/>
      <c r="J84" s="217"/>
      <c r="K84" s="662"/>
      <c r="L84" s="291"/>
      <c r="M84" s="217"/>
      <c r="N84" s="217"/>
      <c r="O84" s="225"/>
      <c r="P84" s="291"/>
      <c r="Q84" s="217"/>
      <c r="R84" s="526"/>
      <c r="S84" s="1101"/>
      <c r="T84" s="1101"/>
      <c r="U84" s="1011"/>
      <c r="V84" s="680"/>
      <c r="W84" s="680"/>
      <c r="X84" s="680"/>
      <c r="Y84" s="680"/>
      <c r="Z84" s="680"/>
      <c r="AA84" s="680"/>
      <c r="AB84" s="680"/>
      <c r="AC84" s="680"/>
      <c r="AD84" s="680"/>
      <c r="AE84" s="680"/>
      <c r="AF84" s="680"/>
      <c r="AG84" s="680"/>
      <c r="AH84" s="680"/>
      <c r="AI84" s="680"/>
      <c r="AJ84" s="680"/>
      <c r="AK84" s="680"/>
      <c r="AL84" s="680"/>
      <c r="AM84" s="680"/>
      <c r="AN84" s="680"/>
    </row>
    <row r="85" s="575" customFormat="1" customHeight="1" spans="1:42">
      <c r="A85" s="513"/>
      <c r="B85" s="1111"/>
      <c r="C85" s="1006"/>
      <c r="D85" s="492"/>
      <c r="E85" s="359"/>
      <c r="F85" s="654"/>
      <c r="G85" s="291"/>
      <c r="H85" s="217"/>
      <c r="I85" s="1082"/>
      <c r="J85" s="217"/>
      <c r="K85" s="662"/>
      <c r="L85" s="291"/>
      <c r="M85" s="217"/>
      <c r="N85" s="217"/>
      <c r="O85" s="217"/>
      <c r="P85" s="291"/>
      <c r="Q85" s="217"/>
      <c r="R85" s="526"/>
      <c r="S85" s="1101"/>
      <c r="T85" s="1101"/>
      <c r="U85" s="1011"/>
      <c r="V85" s="680"/>
      <c r="W85" s="680"/>
      <c r="X85" s="680"/>
      <c r="Y85" s="680"/>
      <c r="Z85" s="680"/>
      <c r="AA85" s="680"/>
      <c r="AB85" s="680"/>
      <c r="AC85" s="680"/>
      <c r="AD85" s="680"/>
      <c r="AE85" s="680"/>
      <c r="AF85" s="680"/>
      <c r="AG85" s="680"/>
      <c r="AH85" s="680"/>
      <c r="AI85" s="680"/>
      <c r="AJ85" s="680"/>
      <c r="AK85" s="680"/>
      <c r="AL85" s="680"/>
      <c r="AM85" s="680"/>
      <c r="AN85" s="680"/>
    </row>
    <row r="86" s="575" customFormat="1" customHeight="1" spans="1:42">
      <c r="A86" s="513"/>
      <c r="B86" s="1111"/>
      <c r="C86" s="1006"/>
      <c r="D86" s="492"/>
      <c r="E86" s="359"/>
      <c r="F86" s="654"/>
      <c r="G86" s="291"/>
      <c r="H86" s="217"/>
      <c r="I86" s="1082"/>
      <c r="J86" s="217"/>
      <c r="K86" s="662"/>
      <c r="L86" s="291"/>
      <c r="M86" s="217"/>
      <c r="N86" s="217"/>
      <c r="O86" s="217"/>
      <c r="P86" s="291"/>
      <c r="Q86" s="217"/>
      <c r="R86" s="526"/>
      <c r="S86" s="1101"/>
      <c r="T86" s="1101"/>
      <c r="U86" s="1011"/>
      <c r="V86" s="680"/>
      <c r="W86" s="680"/>
      <c r="X86" s="680"/>
      <c r="Y86" s="680"/>
      <c r="Z86" s="680"/>
      <c r="AA86" s="680"/>
      <c r="AB86" s="680"/>
      <c r="AC86" s="680"/>
      <c r="AD86" s="680"/>
      <c r="AE86" s="680"/>
      <c r="AF86" s="680"/>
      <c r="AG86" s="680"/>
      <c r="AH86" s="680"/>
      <c r="AI86" s="680"/>
      <c r="AJ86" s="680"/>
      <c r="AK86" s="680"/>
      <c r="AL86" s="680"/>
      <c r="AM86" s="680"/>
      <c r="AN86" s="680"/>
    </row>
    <row r="87" s="575" customFormat="1" customHeight="1" spans="1:42">
      <c r="A87" s="529"/>
      <c r="B87" s="858"/>
      <c r="C87" s="653"/>
      <c r="D87" s="492"/>
      <c r="E87" s="409"/>
      <c r="F87" s="654"/>
      <c r="G87" s="291"/>
      <c r="H87" s="291"/>
      <c r="I87" s="1104"/>
      <c r="J87" s="291"/>
      <c r="K87" s="662"/>
      <c r="L87" s="291"/>
      <c r="M87" s="217"/>
      <c r="N87" s="217"/>
      <c r="O87" s="217"/>
      <c r="P87" s="291"/>
      <c r="Q87" s="217"/>
      <c r="R87" s="526"/>
      <c r="S87" s="1101"/>
      <c r="T87" s="1101"/>
      <c r="U87" s="1011"/>
      <c r="V87" s="680"/>
      <c r="W87" s="680"/>
      <c r="X87" s="680"/>
      <c r="Y87" s="680"/>
      <c r="Z87" s="680"/>
      <c r="AA87" s="680"/>
      <c r="AB87" s="680"/>
      <c r="AC87" s="680"/>
      <c r="AD87" s="680"/>
      <c r="AE87" s="680"/>
      <c r="AF87" s="680"/>
      <c r="AG87" s="680"/>
      <c r="AH87" s="680"/>
      <c r="AI87" s="680"/>
      <c r="AJ87" s="680"/>
      <c r="AK87" s="680"/>
      <c r="AL87" s="680"/>
      <c r="AM87" s="680"/>
      <c r="AN87" s="680"/>
    </row>
    <row r="88" s="575" customFormat="1" customHeight="1" spans="1:42">
      <c r="A88" s="529"/>
      <c r="B88" s="858"/>
      <c r="C88" s="653"/>
      <c r="D88" s="492"/>
      <c r="E88" s="409"/>
      <c r="F88" s="654"/>
      <c r="G88" s="291"/>
      <c r="H88" s="291"/>
      <c r="I88" s="1082"/>
      <c r="J88" s="202"/>
      <c r="K88" s="662"/>
      <c r="L88" s="291"/>
      <c r="M88" s="217"/>
      <c r="N88" s="217"/>
      <c r="O88" s="217"/>
      <c r="P88" s="291"/>
      <c r="Q88" s="217"/>
      <c r="R88" s="526"/>
      <c r="S88" s="1101"/>
      <c r="T88" s="1101"/>
      <c r="U88" s="1011"/>
      <c r="V88" s="680"/>
      <c r="W88" s="680"/>
      <c r="X88" s="680"/>
      <c r="Y88" s="680"/>
      <c r="Z88" s="680"/>
      <c r="AA88" s="680"/>
      <c r="AB88" s="680"/>
      <c r="AC88" s="680"/>
      <c r="AD88" s="680"/>
      <c r="AE88" s="680"/>
      <c r="AF88" s="680"/>
      <c r="AG88" s="680"/>
      <c r="AH88" s="680"/>
      <c r="AI88" s="680"/>
      <c r="AJ88" s="680"/>
      <c r="AK88" s="680"/>
      <c r="AL88" s="680"/>
      <c r="AM88" s="680"/>
      <c r="AN88" s="680"/>
    </row>
    <row r="89" s="575" customFormat="1" customHeight="1" spans="1:42">
      <c r="A89" s="529"/>
      <c r="B89" s="858"/>
      <c r="C89" s="653"/>
      <c r="D89" s="492"/>
      <c r="E89" s="409"/>
      <c r="F89" s="654"/>
      <c r="G89" s="291"/>
      <c r="H89" s="217"/>
      <c r="I89" s="1082"/>
      <c r="J89" s="217"/>
      <c r="K89" s="662"/>
      <c r="L89" s="291"/>
      <c r="M89" s="217"/>
      <c r="N89" s="217"/>
      <c r="O89" s="217"/>
      <c r="P89" s="291"/>
      <c r="Q89" s="217"/>
      <c r="R89" s="1100"/>
      <c r="S89" s="1101"/>
      <c r="T89" s="1101"/>
      <c r="U89" s="1011"/>
      <c r="V89" s="680"/>
      <c r="W89" s="680"/>
      <c r="X89" s="680"/>
      <c r="Y89" s="680"/>
      <c r="Z89" s="680"/>
      <c r="AA89" s="680"/>
      <c r="AB89" s="680"/>
      <c r="AC89" s="680"/>
      <c r="AD89" s="680"/>
      <c r="AE89" s="680"/>
      <c r="AF89" s="680"/>
      <c r="AG89" s="680"/>
      <c r="AH89" s="680"/>
      <c r="AI89" s="680"/>
      <c r="AJ89" s="680"/>
      <c r="AK89" s="680"/>
      <c r="AL89" s="680"/>
      <c r="AM89" s="680"/>
      <c r="AN89" s="680"/>
    </row>
    <row r="90" s="575" customFormat="1" customHeight="1" spans="1:42">
      <c r="A90" s="529"/>
      <c r="B90" s="858"/>
      <c r="C90" s="653"/>
      <c r="D90" s="492"/>
      <c r="E90" s="409"/>
      <c r="F90" s="654"/>
      <c r="G90" s="291"/>
      <c r="H90" s="291"/>
      <c r="I90" s="1082"/>
      <c r="J90" s="202"/>
      <c r="K90" s="662"/>
      <c r="L90" s="291"/>
      <c r="M90" s="217"/>
      <c r="N90" s="217"/>
      <c r="O90" s="217"/>
      <c r="P90" s="291"/>
      <c r="Q90" s="217"/>
      <c r="R90" s="1100"/>
      <c r="S90" s="1101"/>
      <c r="T90" s="1101"/>
      <c r="U90" s="1011"/>
      <c r="V90" s="680"/>
      <c r="W90" s="680"/>
      <c r="X90" s="680"/>
      <c r="Y90" s="680"/>
      <c r="Z90" s="680"/>
      <c r="AA90" s="680"/>
      <c r="AB90" s="680"/>
      <c r="AC90" s="680"/>
      <c r="AD90" s="680"/>
      <c r="AE90" s="680"/>
      <c r="AF90" s="680"/>
      <c r="AG90" s="680"/>
      <c r="AH90" s="680"/>
      <c r="AI90" s="680"/>
      <c r="AJ90" s="680"/>
      <c r="AK90" s="680"/>
      <c r="AL90" s="680"/>
      <c r="AM90" s="680"/>
      <c r="AN90" s="680"/>
    </row>
    <row r="91" s="575" customFormat="1" customHeight="1" spans="1:42">
      <c r="A91" s="529"/>
      <c r="B91" s="858"/>
      <c r="C91" s="653"/>
      <c r="D91" s="492"/>
      <c r="E91" s="409"/>
      <c r="F91" s="654"/>
      <c r="G91" s="291"/>
      <c r="H91" s="291"/>
      <c r="I91" s="1104"/>
      <c r="J91" s="291"/>
      <c r="K91" s="662"/>
      <c r="L91" s="291"/>
      <c r="M91" s="217"/>
      <c r="N91" s="217"/>
      <c r="O91" s="217"/>
      <c r="P91" s="291"/>
      <c r="Q91" s="217"/>
      <c r="R91" s="526"/>
      <c r="S91" s="1101"/>
      <c r="T91" s="1101"/>
      <c r="U91" s="1011"/>
      <c r="V91" s="680"/>
      <c r="W91" s="680"/>
      <c r="X91" s="680"/>
      <c r="Y91" s="680"/>
      <c r="Z91" s="680"/>
      <c r="AA91" s="680"/>
      <c r="AB91" s="680"/>
      <c r="AC91" s="680"/>
      <c r="AD91" s="680"/>
      <c r="AE91" s="680"/>
      <c r="AF91" s="680"/>
      <c r="AG91" s="680"/>
      <c r="AH91" s="680"/>
      <c r="AI91" s="680"/>
      <c r="AJ91" s="680"/>
      <c r="AK91" s="680"/>
      <c r="AL91" s="680"/>
      <c r="AM91" s="680"/>
      <c r="AN91" s="680"/>
    </row>
    <row r="92" customHeight="1" spans="1:42">
      <c r="A92" s="735">
        <v>46234</v>
      </c>
      <c r="B92" s="1083" t="s">
        <v>659</v>
      </c>
      <c r="C92" s="624"/>
      <c r="D92" s="1084"/>
      <c r="E92" s="1085"/>
      <c r="F92" s="627">
        <f>SUBTOTAL(9,F81:F91)</f>
        <v>0</v>
      </c>
      <c r="G92" s="628"/>
      <c r="H92" s="628">
        <f>SUBTOTAL(9,H81:H91)</f>
        <v>0</v>
      </c>
      <c r="I92" s="1086"/>
      <c r="J92" s="628">
        <f t="shared" ref="J92:Q92" si="13">SUBTOTAL(9,J81:J91)</f>
        <v>0</v>
      </c>
      <c r="K92" s="627">
        <f t="shared" si="13"/>
        <v>0</v>
      </c>
      <c r="L92" s="628">
        <f t="shared" si="13"/>
        <v>0</v>
      </c>
      <c r="M92" s="628">
        <f t="shared" si="13"/>
        <v>0</v>
      </c>
      <c r="N92" s="628">
        <f t="shared" si="13"/>
        <v>0</v>
      </c>
      <c r="O92" s="628">
        <f t="shared" si="13"/>
        <v>0</v>
      </c>
      <c r="P92" s="628">
        <f t="shared" si="13"/>
        <v>0</v>
      </c>
      <c r="Q92" s="628">
        <f t="shared" si="13"/>
        <v>0</v>
      </c>
      <c r="R92" s="1087">
        <f>ROUND(J92-L92-Q92,2)</f>
        <v>0</v>
      </c>
      <c r="S92" s="1102"/>
      <c r="T92" s="1102"/>
      <c r="U92" s="1103"/>
    </row>
    <row r="93" s="13" customFormat="1" customHeight="1" spans="1:42">
      <c r="A93" s="513"/>
      <c r="B93" s="858"/>
      <c r="C93" s="1006"/>
      <c r="D93" s="409"/>
      <c r="E93" s="409"/>
      <c r="F93" s="662"/>
      <c r="G93" s="217"/>
      <c r="H93" s="217"/>
      <c r="I93" s="409"/>
      <c r="J93" s="409"/>
      <c r="K93" s="662"/>
      <c r="L93" s="217"/>
      <c r="M93" s="217"/>
      <c r="N93" s="217"/>
      <c r="O93" s="217"/>
      <c r="P93" s="217"/>
      <c r="Q93" s="217"/>
      <c r="R93" s="1100"/>
      <c r="S93" s="775"/>
      <c r="T93" s="775"/>
      <c r="U93" s="394"/>
      <c r="V93" s="765"/>
      <c r="W93" s="765"/>
      <c r="X93" s="765"/>
      <c r="Y93" s="765"/>
      <c r="Z93" s="765"/>
      <c r="AA93" s="765"/>
      <c r="AB93" s="765"/>
      <c r="AC93" s="765"/>
      <c r="AD93" s="765"/>
      <c r="AE93" s="765"/>
      <c r="AF93" s="765"/>
      <c r="AG93" s="765"/>
      <c r="AH93" s="765"/>
      <c r="AI93" s="765"/>
      <c r="AJ93" s="765"/>
      <c r="AK93" s="765"/>
      <c r="AL93" s="765"/>
      <c r="AM93" s="765"/>
      <c r="AN93" s="765"/>
      <c r="AO93" s="765"/>
      <c r="AP93" s="765"/>
    </row>
    <row r="94" s="15" customFormat="1" customHeight="1" spans="1:42">
      <c r="A94" s="517"/>
      <c r="B94" s="847"/>
      <c r="C94" s="1106"/>
      <c r="D94" s="716"/>
      <c r="E94" s="485"/>
      <c r="F94" s="719"/>
      <c r="G94" s="874"/>
      <c r="H94" s="874"/>
      <c r="I94" s="485"/>
      <c r="J94" s="485"/>
      <c r="K94" s="719"/>
      <c r="L94" s="480"/>
      <c r="M94" s="480"/>
      <c r="N94" s="480"/>
      <c r="O94" s="480"/>
      <c r="P94" s="797"/>
      <c r="Q94" s="797"/>
      <c r="R94" s="483"/>
      <c r="S94" s="968"/>
      <c r="T94" s="968"/>
      <c r="U94" s="497"/>
      <c r="V94" s="964"/>
      <c r="W94" s="964"/>
      <c r="X94" s="964"/>
      <c r="Y94" s="964"/>
      <c r="Z94" s="964"/>
      <c r="AA94" s="964"/>
      <c r="AB94" s="964"/>
      <c r="AC94" s="964"/>
      <c r="AD94" s="964"/>
      <c r="AE94" s="964"/>
      <c r="AF94" s="964"/>
      <c r="AG94" s="964"/>
      <c r="AH94" s="964"/>
      <c r="AI94" s="964"/>
      <c r="AJ94" s="964"/>
      <c r="AK94" s="964"/>
      <c r="AL94" s="964"/>
      <c r="AM94" s="964"/>
      <c r="AN94" s="964"/>
      <c r="AO94" s="964"/>
      <c r="AP94" s="964"/>
    </row>
    <row r="95" s="15" customFormat="1" customHeight="1" spans="1:42">
      <c r="A95" s="517"/>
      <c r="B95" s="847"/>
      <c r="C95" s="1106"/>
      <c r="D95" s="716"/>
      <c r="E95" s="485"/>
      <c r="F95" s="719"/>
      <c r="G95" s="874"/>
      <c r="H95" s="217"/>
      <c r="I95" s="1082"/>
      <c r="J95" s="217"/>
      <c r="K95" s="719"/>
      <c r="L95" s="480"/>
      <c r="M95" s="480"/>
      <c r="N95" s="480"/>
      <c r="O95" s="480"/>
      <c r="P95" s="797"/>
      <c r="Q95" s="797"/>
      <c r="R95" s="483"/>
      <c r="S95" s="968"/>
      <c r="T95" s="968"/>
      <c r="U95" s="497"/>
      <c r="V95" s="964"/>
      <c r="W95" s="964"/>
      <c r="X95" s="964"/>
      <c r="Y95" s="964"/>
      <c r="Z95" s="964"/>
      <c r="AA95" s="964"/>
      <c r="AB95" s="964"/>
      <c r="AC95" s="964"/>
      <c r="AD95" s="964"/>
      <c r="AE95" s="964"/>
      <c r="AF95" s="964"/>
      <c r="AG95" s="964"/>
      <c r="AH95" s="964"/>
      <c r="AI95" s="964"/>
      <c r="AJ95" s="964"/>
      <c r="AK95" s="964"/>
      <c r="AL95" s="964"/>
      <c r="AM95" s="964"/>
      <c r="AN95" s="964"/>
      <c r="AO95" s="964"/>
      <c r="AP95" s="964"/>
    </row>
    <row r="96" s="15" customFormat="1" customHeight="1" spans="1:42">
      <c r="A96" s="517"/>
      <c r="B96" s="847"/>
      <c r="C96" s="1106"/>
      <c r="D96" s="716"/>
      <c r="E96" s="485"/>
      <c r="F96" s="719"/>
      <c r="G96" s="874"/>
      <c r="H96" s="874"/>
      <c r="I96" s="485"/>
      <c r="J96" s="485"/>
      <c r="K96" s="719"/>
      <c r="L96" s="480"/>
      <c r="M96" s="480"/>
      <c r="N96" s="480"/>
      <c r="O96" s="480"/>
      <c r="P96" s="797"/>
      <c r="Q96" s="797"/>
      <c r="R96" s="483"/>
      <c r="S96" s="968"/>
      <c r="T96" s="968"/>
      <c r="U96" s="497"/>
      <c r="V96" s="964"/>
      <c r="W96" s="964"/>
      <c r="X96" s="964"/>
      <c r="Y96" s="964"/>
      <c r="Z96" s="964"/>
      <c r="AA96" s="964"/>
      <c r="AB96" s="964"/>
      <c r="AC96" s="964"/>
      <c r="AD96" s="964"/>
      <c r="AE96" s="964"/>
      <c r="AF96" s="964"/>
      <c r="AG96" s="964"/>
      <c r="AH96" s="964"/>
      <c r="AI96" s="964"/>
      <c r="AJ96" s="964"/>
      <c r="AK96" s="964"/>
      <c r="AL96" s="964"/>
      <c r="AM96" s="964"/>
      <c r="AN96" s="964"/>
      <c r="AO96" s="964"/>
      <c r="AP96" s="964"/>
    </row>
    <row r="97" s="15" customFormat="1" customHeight="1" spans="1:42">
      <c r="A97" s="517"/>
      <c r="B97" s="847"/>
      <c r="C97" s="1106"/>
      <c r="D97" s="716"/>
      <c r="E97" s="485"/>
      <c r="F97" s="719"/>
      <c r="G97" s="874"/>
      <c r="H97" s="217"/>
      <c r="I97" s="1082"/>
      <c r="J97" s="217"/>
      <c r="K97" s="719"/>
      <c r="L97" s="480"/>
      <c r="M97" s="480"/>
      <c r="N97" s="480"/>
      <c r="O97" s="480"/>
      <c r="P97" s="797"/>
      <c r="Q97" s="797"/>
      <c r="R97" s="483"/>
      <c r="S97" s="968"/>
      <c r="T97" s="968"/>
      <c r="U97" s="497"/>
      <c r="V97" s="964"/>
      <c r="W97" s="964"/>
      <c r="X97" s="964"/>
      <c r="Y97" s="964"/>
      <c r="Z97" s="964"/>
      <c r="AA97" s="964"/>
      <c r="AB97" s="964"/>
      <c r="AC97" s="964"/>
      <c r="AD97" s="964"/>
      <c r="AE97" s="964"/>
      <c r="AF97" s="964"/>
      <c r="AG97" s="964"/>
      <c r="AH97" s="964"/>
      <c r="AI97" s="964"/>
      <c r="AJ97" s="964"/>
      <c r="AK97" s="964"/>
      <c r="AL97" s="964"/>
      <c r="AM97" s="964"/>
      <c r="AN97" s="964"/>
      <c r="AO97" s="964"/>
      <c r="AP97" s="964"/>
    </row>
    <row r="98" s="15" customFormat="1" customHeight="1" spans="1:42">
      <c r="A98" s="517"/>
      <c r="B98" s="847"/>
      <c r="C98" s="1106"/>
      <c r="D98" s="716"/>
      <c r="E98" s="485"/>
      <c r="F98" s="719"/>
      <c r="G98" s="874"/>
      <c r="H98" s="874"/>
      <c r="I98" s="485"/>
      <c r="J98" s="485"/>
      <c r="K98" s="719"/>
      <c r="L98" s="480"/>
      <c r="M98" s="480"/>
      <c r="N98" s="480"/>
      <c r="O98" s="480"/>
      <c r="P98" s="797"/>
      <c r="Q98" s="480"/>
      <c r="R98" s="483"/>
      <c r="S98" s="968"/>
      <c r="T98" s="968"/>
      <c r="U98" s="497"/>
      <c r="V98" s="964"/>
      <c r="W98" s="964"/>
      <c r="X98" s="964"/>
      <c r="Y98" s="964"/>
      <c r="Z98" s="964"/>
      <c r="AA98" s="964"/>
      <c r="AB98" s="964"/>
      <c r="AC98" s="964"/>
      <c r="AD98" s="964"/>
      <c r="AE98" s="964"/>
      <c r="AF98" s="964"/>
      <c r="AG98" s="964"/>
      <c r="AH98" s="964"/>
      <c r="AI98" s="964"/>
      <c r="AJ98" s="964"/>
      <c r="AK98" s="964"/>
      <c r="AL98" s="964"/>
      <c r="AM98" s="964"/>
      <c r="AN98" s="964"/>
      <c r="AO98" s="964"/>
      <c r="AP98" s="964"/>
    </row>
    <row r="99" s="15" customFormat="1" customHeight="1" spans="1:42">
      <c r="A99" s="517"/>
      <c r="B99" s="847"/>
      <c r="C99" s="1106"/>
      <c r="D99" s="716"/>
      <c r="E99" s="485"/>
      <c r="F99" s="719"/>
      <c r="G99" s="874"/>
      <c r="H99" s="217"/>
      <c r="I99" s="1082"/>
      <c r="J99" s="217"/>
      <c r="K99" s="719"/>
      <c r="L99" s="480"/>
      <c r="M99" s="480"/>
      <c r="N99" s="480"/>
      <c r="O99" s="480"/>
      <c r="P99" s="797"/>
      <c r="Q99" s="480"/>
      <c r="R99" s="483"/>
      <c r="S99" s="968"/>
      <c r="T99" s="968"/>
      <c r="U99" s="497"/>
      <c r="V99" s="964"/>
      <c r="W99" s="964"/>
      <c r="X99" s="964"/>
      <c r="Y99" s="964"/>
      <c r="Z99" s="964"/>
      <c r="AA99" s="964"/>
      <c r="AB99" s="964"/>
      <c r="AC99" s="964"/>
      <c r="AD99" s="964"/>
      <c r="AE99" s="964"/>
      <c r="AF99" s="964"/>
      <c r="AG99" s="964"/>
      <c r="AH99" s="964"/>
      <c r="AI99" s="964"/>
      <c r="AJ99" s="964"/>
      <c r="AK99" s="964"/>
      <c r="AL99" s="964"/>
      <c r="AM99" s="964"/>
      <c r="AN99" s="964"/>
      <c r="AO99" s="964"/>
      <c r="AP99" s="964"/>
    </row>
    <row r="100" s="15" customFormat="1" customHeight="1" spans="1:42">
      <c r="A100" s="517"/>
      <c r="B100" s="847"/>
      <c r="C100" s="1106"/>
      <c r="D100" s="716"/>
      <c r="E100" s="409"/>
      <c r="F100" s="719"/>
      <c r="G100" s="874"/>
      <c r="H100" s="874"/>
      <c r="I100" s="485"/>
      <c r="J100" s="485"/>
      <c r="K100" s="719"/>
      <c r="L100" s="480"/>
      <c r="M100" s="480"/>
      <c r="N100" s="480"/>
      <c r="O100" s="480"/>
      <c r="P100" s="797"/>
      <c r="Q100" s="797"/>
      <c r="R100" s="483"/>
      <c r="S100" s="968"/>
      <c r="T100" s="968"/>
      <c r="U100" s="497"/>
      <c r="V100" s="964"/>
      <c r="W100" s="964"/>
      <c r="X100" s="964"/>
      <c r="Y100" s="964"/>
      <c r="Z100" s="964"/>
      <c r="AA100" s="964"/>
      <c r="AB100" s="964"/>
      <c r="AC100" s="964"/>
      <c r="AD100" s="964"/>
      <c r="AE100" s="964"/>
      <c r="AF100" s="964"/>
      <c r="AG100" s="964"/>
      <c r="AH100" s="964"/>
      <c r="AI100" s="964"/>
      <c r="AJ100" s="964"/>
      <c r="AK100" s="964"/>
      <c r="AL100" s="964"/>
      <c r="AM100" s="964"/>
      <c r="AN100" s="964"/>
      <c r="AO100" s="964"/>
      <c r="AP100" s="964"/>
    </row>
    <row r="101" s="1061" customFormat="1" ht="19.5" customHeight="1" spans="1:42">
      <c r="A101" s="517"/>
      <c r="B101" s="847"/>
      <c r="C101" s="653"/>
      <c r="D101" s="492"/>
      <c r="E101" s="409"/>
      <c r="F101" s="654"/>
      <c r="G101" s="291"/>
      <c r="H101" s="217"/>
      <c r="I101" s="1082"/>
      <c r="J101" s="217"/>
      <c r="K101" s="662"/>
      <c r="L101" s="388"/>
      <c r="M101" s="217"/>
      <c r="N101" s="217"/>
      <c r="O101" s="217"/>
      <c r="P101" s="291"/>
      <c r="Q101" s="217"/>
      <c r="R101" s="526"/>
      <c r="S101" s="1112"/>
      <c r="T101" s="1112"/>
      <c r="U101" s="1113"/>
      <c r="V101" s="1114"/>
      <c r="W101" s="1114"/>
      <c r="X101" s="1114"/>
      <c r="Y101" s="1114"/>
      <c r="Z101" s="1114"/>
      <c r="AA101" s="1114"/>
      <c r="AB101" s="1114"/>
      <c r="AC101" s="1114"/>
      <c r="AD101" s="1114"/>
      <c r="AE101" s="1114"/>
      <c r="AF101" s="1114"/>
      <c r="AG101" s="1114"/>
      <c r="AH101" s="1114"/>
      <c r="AI101" s="1114"/>
      <c r="AJ101" s="1114"/>
      <c r="AK101" s="1114"/>
      <c r="AL101" s="1114"/>
      <c r="AM101" s="1114"/>
      <c r="AN101" s="1114"/>
      <c r="AO101" s="1114"/>
      <c r="AP101" s="1114"/>
    </row>
    <row r="102" s="15" customFormat="1" customHeight="1" spans="1:42">
      <c r="A102" s="517"/>
      <c r="B102" s="858"/>
      <c r="C102" s="1006"/>
      <c r="D102" s="716"/>
      <c r="E102" s="409"/>
      <c r="F102" s="719"/>
      <c r="G102" s="480"/>
      <c r="H102" s="480"/>
      <c r="I102" s="480"/>
      <c r="J102" s="480"/>
      <c r="K102" s="719"/>
      <c r="L102" s="480"/>
      <c r="M102" s="497"/>
      <c r="N102" s="497"/>
      <c r="O102" s="480"/>
      <c r="P102" s="497"/>
      <c r="Q102" s="497"/>
      <c r="R102" s="483"/>
      <c r="S102" s="968"/>
      <c r="T102" s="968"/>
      <c r="U102" s="497"/>
      <c r="V102" s="964"/>
      <c r="W102" s="964"/>
      <c r="X102" s="964"/>
      <c r="Y102" s="964"/>
      <c r="Z102" s="964"/>
      <c r="AA102" s="964"/>
      <c r="AB102" s="964"/>
      <c r="AC102" s="964"/>
      <c r="AD102" s="964"/>
      <c r="AE102" s="964"/>
      <c r="AF102" s="964"/>
      <c r="AG102" s="964"/>
      <c r="AH102" s="964"/>
      <c r="AI102" s="964"/>
      <c r="AJ102" s="964"/>
    </row>
    <row r="103" s="1061" customFormat="1" customHeight="1" spans="1:42">
      <c r="A103" s="529"/>
      <c r="B103" s="858"/>
      <c r="C103" s="653"/>
      <c r="D103" s="492"/>
      <c r="E103" s="409"/>
      <c r="F103" s="654"/>
      <c r="G103" s="291"/>
      <c r="H103" s="217"/>
      <c r="I103" s="1082"/>
      <c r="J103" s="217"/>
      <c r="K103" s="662"/>
      <c r="L103" s="388"/>
      <c r="M103" s="217"/>
      <c r="N103" s="217"/>
      <c r="O103" s="217"/>
      <c r="P103" s="291"/>
      <c r="Q103" s="217"/>
      <c r="R103" s="1100"/>
      <c r="S103" s="1112"/>
      <c r="T103" s="1112"/>
      <c r="U103" s="1113"/>
      <c r="V103" s="1114"/>
      <c r="W103" s="1114"/>
      <c r="X103" s="1114"/>
      <c r="Y103" s="1114"/>
      <c r="Z103" s="1114"/>
      <c r="AA103" s="1114"/>
      <c r="AB103" s="1114"/>
      <c r="AC103" s="1114"/>
      <c r="AD103" s="1114"/>
      <c r="AE103" s="1114"/>
      <c r="AF103" s="1114"/>
      <c r="AG103" s="1114"/>
      <c r="AH103" s="1114"/>
      <c r="AI103" s="1114"/>
      <c r="AJ103" s="1114"/>
      <c r="AK103" s="1114"/>
      <c r="AL103" s="1114"/>
      <c r="AM103" s="1114"/>
      <c r="AN103" s="1114"/>
      <c r="AO103" s="1114"/>
      <c r="AP103" s="1114"/>
    </row>
    <row r="104" s="1061" customFormat="1" customHeight="1" spans="1:42">
      <c r="A104" s="513"/>
      <c r="B104" s="858"/>
      <c r="C104" s="1006"/>
      <c r="D104" s="409"/>
      <c r="E104" s="409"/>
      <c r="F104" s="654"/>
      <c r="G104" s="291"/>
      <c r="H104" s="217"/>
      <c r="I104" s="1082"/>
      <c r="J104" s="217"/>
      <c r="K104" s="662"/>
      <c r="L104" s="388"/>
      <c r="M104" s="217"/>
      <c r="N104" s="217"/>
      <c r="O104" s="217"/>
      <c r="P104" s="291"/>
      <c r="Q104" s="217"/>
      <c r="R104" s="526"/>
      <c r="S104" s="1112"/>
      <c r="T104" s="1112"/>
      <c r="U104" s="1113"/>
      <c r="V104" s="1114"/>
      <c r="W104" s="1114"/>
      <c r="X104" s="1114"/>
      <c r="Y104" s="1114"/>
      <c r="Z104" s="1114"/>
      <c r="AA104" s="1114"/>
      <c r="AB104" s="1114"/>
      <c r="AC104" s="1114"/>
      <c r="AD104" s="1114"/>
      <c r="AE104" s="1114"/>
      <c r="AF104" s="1114"/>
      <c r="AG104" s="1114"/>
      <c r="AH104" s="1114"/>
      <c r="AI104" s="1114"/>
      <c r="AJ104" s="1114"/>
      <c r="AK104" s="1114"/>
      <c r="AL104" s="1114"/>
      <c r="AM104" s="1114"/>
      <c r="AN104" s="1114"/>
      <c r="AO104" s="1114"/>
      <c r="AP104" s="1114"/>
    </row>
    <row r="105" s="1061" customFormat="1" customHeight="1" spans="1:42">
      <c r="A105" s="513"/>
      <c r="B105" s="858"/>
      <c r="C105" s="1006"/>
      <c r="D105" s="409"/>
      <c r="E105" s="409"/>
      <c r="F105" s="654"/>
      <c r="G105" s="291"/>
      <c r="H105" s="217"/>
      <c r="I105" s="1082"/>
      <c r="J105" s="217"/>
      <c r="K105" s="662"/>
      <c r="L105" s="217"/>
      <c r="M105" s="217"/>
      <c r="N105" s="217"/>
      <c r="O105" s="217"/>
      <c r="P105" s="291"/>
      <c r="Q105" s="217"/>
      <c r="R105" s="526"/>
      <c r="S105" s="1112"/>
      <c r="T105" s="1112"/>
      <c r="U105" s="1113"/>
      <c r="V105" s="1114"/>
      <c r="W105" s="1114"/>
      <c r="X105" s="1114"/>
      <c r="Y105" s="1114"/>
      <c r="Z105" s="1114"/>
      <c r="AA105" s="1114"/>
      <c r="AB105" s="1114"/>
      <c r="AC105" s="1114"/>
      <c r="AD105" s="1114"/>
      <c r="AE105" s="1114"/>
      <c r="AF105" s="1114"/>
      <c r="AG105" s="1114"/>
      <c r="AH105" s="1114"/>
      <c r="AI105" s="1114"/>
      <c r="AJ105" s="1114"/>
      <c r="AK105" s="1114"/>
      <c r="AL105" s="1114"/>
      <c r="AM105" s="1114"/>
      <c r="AN105" s="1114"/>
      <c r="AO105" s="1114"/>
      <c r="AP105" s="1114"/>
    </row>
    <row r="106" customHeight="1" spans="1:42">
      <c r="A106" s="735">
        <v>46265</v>
      </c>
      <c r="B106" s="1083" t="s">
        <v>659</v>
      </c>
      <c r="C106" s="624"/>
      <c r="D106" s="1084"/>
      <c r="E106" s="1085"/>
      <c r="F106" s="627">
        <f>SUBTOTAL(9,F93:F105)</f>
        <v>0</v>
      </c>
      <c r="G106" s="628"/>
      <c r="H106" s="628">
        <f>SUBTOTAL(9,H93:H105)</f>
        <v>0</v>
      </c>
      <c r="I106" s="1086"/>
      <c r="J106" s="628">
        <f t="shared" ref="J106:Q106" si="14">SUBTOTAL(9,J93:J105)</f>
        <v>0</v>
      </c>
      <c r="K106" s="627">
        <f t="shared" si="14"/>
        <v>0</v>
      </c>
      <c r="L106" s="628">
        <f t="shared" si="14"/>
        <v>0</v>
      </c>
      <c r="M106" s="628">
        <f t="shared" si="14"/>
        <v>0</v>
      </c>
      <c r="N106" s="628">
        <f t="shared" si="14"/>
        <v>0</v>
      </c>
      <c r="O106" s="628">
        <f t="shared" si="14"/>
        <v>0</v>
      </c>
      <c r="P106" s="628">
        <f t="shared" si="14"/>
        <v>0</v>
      </c>
      <c r="Q106" s="628">
        <f t="shared" si="14"/>
        <v>0</v>
      </c>
      <c r="R106" s="1087">
        <f>ROUND(J106-L106-Q106,2)</f>
        <v>0</v>
      </c>
      <c r="S106" s="1102"/>
      <c r="T106" s="1102"/>
      <c r="U106" s="1103"/>
    </row>
    <row r="107" s="575" customFormat="1" customHeight="1" spans="1:42">
      <c r="A107" s="529"/>
      <c r="B107" s="858"/>
      <c r="C107" s="653"/>
      <c r="D107" s="409"/>
      <c r="E107" s="409"/>
      <c r="F107" s="654"/>
      <c r="G107" s="291"/>
      <c r="H107" s="291"/>
      <c r="I107" s="1104"/>
      <c r="J107" s="291"/>
      <c r="K107" s="662"/>
      <c r="L107" s="388"/>
      <c r="M107" s="291"/>
      <c r="N107" s="217"/>
      <c r="O107" s="217"/>
      <c r="P107" s="291"/>
      <c r="Q107" s="217"/>
      <c r="R107" s="526"/>
      <c r="S107" s="1076"/>
      <c r="T107" s="1076"/>
      <c r="U107" s="1011"/>
      <c r="V107" s="680"/>
      <c r="W107" s="680"/>
      <c r="X107" s="680"/>
      <c r="Y107" s="680"/>
      <c r="Z107" s="680"/>
      <c r="AA107" s="680"/>
      <c r="AB107" s="680"/>
      <c r="AC107" s="680"/>
      <c r="AD107" s="680"/>
      <c r="AE107" s="680"/>
      <c r="AF107" s="680"/>
      <c r="AG107" s="680"/>
      <c r="AH107" s="680"/>
      <c r="AI107" s="680"/>
      <c r="AJ107" s="680"/>
      <c r="AK107" s="680"/>
      <c r="AL107" s="680"/>
      <c r="AM107" s="680"/>
      <c r="AN107" s="680"/>
      <c r="AO107" s="680"/>
      <c r="AP107" s="680"/>
    </row>
    <row r="108" s="575" customFormat="1" customHeight="1" spans="1:42">
      <c r="A108" s="529"/>
      <c r="B108" s="858"/>
      <c r="C108" s="653"/>
      <c r="D108" s="716"/>
      <c r="E108" s="409"/>
      <c r="F108" s="654"/>
      <c r="G108" s="291"/>
      <c r="H108" s="291"/>
      <c r="I108" s="1104"/>
      <c r="J108" s="291"/>
      <c r="K108" s="662"/>
      <c r="L108" s="480"/>
      <c r="M108" s="480"/>
      <c r="N108" s="480"/>
      <c r="O108" s="480"/>
      <c r="P108" s="480"/>
      <c r="Q108" s="480"/>
      <c r="R108" s="526"/>
      <c r="S108" s="1102"/>
      <c r="T108" s="1102"/>
      <c r="U108" s="1011"/>
      <c r="V108" s="680"/>
      <c r="W108" s="680"/>
      <c r="X108" s="680"/>
      <c r="Y108" s="680"/>
      <c r="Z108" s="680"/>
      <c r="AA108" s="680"/>
      <c r="AB108" s="680"/>
      <c r="AC108" s="680"/>
      <c r="AD108" s="680"/>
      <c r="AE108" s="680"/>
      <c r="AF108" s="680"/>
      <c r="AG108" s="680"/>
      <c r="AH108" s="680"/>
      <c r="AI108" s="680"/>
      <c r="AJ108" s="680"/>
      <c r="AK108" s="680"/>
      <c r="AL108" s="680"/>
      <c r="AM108" s="680"/>
      <c r="AN108" s="680"/>
      <c r="AO108" s="680"/>
      <c r="AP108" s="680"/>
    </row>
    <row r="109" s="575" customFormat="1" customHeight="1" spans="1:42">
      <c r="A109" s="529"/>
      <c r="B109" s="858"/>
      <c r="C109" s="653"/>
      <c r="D109" s="492"/>
      <c r="E109" s="409"/>
      <c r="F109" s="654"/>
      <c r="G109" s="291"/>
      <c r="H109" s="217"/>
      <c r="I109" s="1082"/>
      <c r="J109" s="217"/>
      <c r="K109" s="662"/>
      <c r="L109" s="388"/>
      <c r="M109" s="291"/>
      <c r="N109" s="217"/>
      <c r="O109" s="217"/>
      <c r="P109" s="291"/>
      <c r="Q109" s="217"/>
      <c r="R109" s="526"/>
      <c r="S109" s="1102"/>
      <c r="T109" s="1102"/>
      <c r="U109" s="1011"/>
      <c r="V109" s="680"/>
      <c r="W109" s="680"/>
      <c r="X109" s="680"/>
      <c r="Y109" s="680"/>
      <c r="Z109" s="680"/>
      <c r="AA109" s="680"/>
      <c r="AB109" s="680"/>
      <c r="AC109" s="680"/>
      <c r="AD109" s="680"/>
      <c r="AE109" s="680"/>
      <c r="AF109" s="680"/>
      <c r="AG109" s="680"/>
      <c r="AH109" s="680"/>
      <c r="AI109" s="680"/>
      <c r="AJ109" s="680"/>
      <c r="AK109" s="680"/>
      <c r="AL109" s="680"/>
      <c r="AM109" s="680"/>
      <c r="AN109" s="680"/>
      <c r="AO109" s="680"/>
      <c r="AP109" s="680"/>
    </row>
    <row r="110" s="575" customFormat="1" customHeight="1" spans="1:42">
      <c r="A110" s="529"/>
      <c r="B110" s="858"/>
      <c r="C110" s="653"/>
      <c r="D110" s="409"/>
      <c r="E110" s="409"/>
      <c r="F110" s="654"/>
      <c r="G110" s="291"/>
      <c r="H110" s="217"/>
      <c r="I110" s="1082"/>
      <c r="J110" s="217"/>
      <c r="K110" s="662"/>
      <c r="L110" s="801"/>
      <c r="M110" s="217"/>
      <c r="N110" s="217"/>
      <c r="O110" s="217"/>
      <c r="P110" s="217"/>
      <c r="Q110" s="217"/>
      <c r="R110" s="526"/>
      <c r="S110" s="1076"/>
      <c r="T110" s="1076"/>
      <c r="U110" s="1011"/>
      <c r="V110" s="680"/>
      <c r="W110" s="680"/>
      <c r="X110" s="680"/>
      <c r="Y110" s="680"/>
      <c r="Z110" s="680"/>
      <c r="AA110" s="680"/>
      <c r="AB110" s="680"/>
      <c r="AC110" s="680"/>
      <c r="AD110" s="680"/>
      <c r="AE110" s="680"/>
      <c r="AF110" s="680"/>
      <c r="AG110" s="680"/>
      <c r="AH110" s="680"/>
      <c r="AI110" s="680"/>
      <c r="AJ110" s="680"/>
      <c r="AK110" s="680"/>
      <c r="AL110" s="680"/>
      <c r="AM110" s="680"/>
      <c r="AN110" s="680"/>
      <c r="AO110" s="680"/>
      <c r="AP110" s="680"/>
    </row>
    <row r="111" s="575" customFormat="1" customHeight="1" spans="1:42">
      <c r="A111" s="513"/>
      <c r="B111" s="858"/>
      <c r="C111" s="1006"/>
      <c r="D111" s="716"/>
      <c r="E111" s="409"/>
      <c r="F111" s="654"/>
      <c r="G111" s="291"/>
      <c r="H111" s="217"/>
      <c r="I111" s="1082"/>
      <c r="J111" s="217"/>
      <c r="K111" s="662"/>
      <c r="L111" s="796"/>
      <c r="M111" s="480"/>
      <c r="N111" s="480"/>
      <c r="O111" s="480"/>
      <c r="P111" s="480"/>
      <c r="Q111" s="480"/>
      <c r="R111" s="526"/>
      <c r="S111" s="1102"/>
      <c r="T111" s="1102"/>
      <c r="U111" s="1011"/>
      <c r="V111" s="680"/>
      <c r="W111" s="680"/>
      <c r="X111" s="680"/>
      <c r="Y111" s="680"/>
      <c r="Z111" s="680"/>
      <c r="AA111" s="680"/>
      <c r="AB111" s="680"/>
      <c r="AC111" s="680"/>
      <c r="AD111" s="680"/>
      <c r="AE111" s="680"/>
      <c r="AF111" s="680"/>
      <c r="AG111" s="680"/>
      <c r="AH111" s="680"/>
      <c r="AI111" s="680"/>
      <c r="AJ111" s="680"/>
      <c r="AK111" s="680"/>
      <c r="AL111" s="680"/>
      <c r="AM111" s="680"/>
      <c r="AN111" s="680"/>
      <c r="AO111" s="680"/>
      <c r="AP111" s="680"/>
    </row>
    <row r="112" s="575" customFormat="1" customHeight="1" spans="1:42">
      <c r="A112" s="513"/>
      <c r="B112" s="858"/>
      <c r="C112" s="653"/>
      <c r="D112" s="492"/>
      <c r="E112" s="409"/>
      <c r="F112" s="654"/>
      <c r="G112" s="291"/>
      <c r="H112" s="217"/>
      <c r="I112" s="1082"/>
      <c r="J112" s="217"/>
      <c r="K112" s="662"/>
      <c r="L112" s="388"/>
      <c r="M112" s="291"/>
      <c r="N112" s="217"/>
      <c r="O112" s="217"/>
      <c r="P112" s="291"/>
      <c r="Q112" s="217"/>
      <c r="R112" s="526"/>
      <c r="S112" s="1101"/>
      <c r="T112" s="1101"/>
      <c r="U112" s="1011"/>
      <c r="V112" s="680"/>
      <c r="W112" s="680"/>
      <c r="X112" s="680"/>
      <c r="Y112" s="680"/>
      <c r="Z112" s="680"/>
      <c r="AA112" s="680"/>
      <c r="AB112" s="680"/>
      <c r="AC112" s="680"/>
      <c r="AD112" s="680"/>
      <c r="AE112" s="680"/>
      <c r="AF112" s="680"/>
      <c r="AG112" s="680"/>
      <c r="AH112" s="680"/>
      <c r="AI112" s="680"/>
      <c r="AJ112" s="680"/>
      <c r="AK112" s="680"/>
      <c r="AL112" s="680"/>
      <c r="AM112" s="680"/>
      <c r="AN112" s="680"/>
      <c r="AO112" s="680"/>
      <c r="AP112" s="680"/>
    </row>
    <row r="113" s="695" customFormat="1" customHeight="1" spans="1:44">
      <c r="A113" s="513"/>
      <c r="B113" s="858"/>
      <c r="C113" s="1006"/>
      <c r="D113" s="409"/>
      <c r="E113" s="682"/>
      <c r="F113" s="662"/>
      <c r="G113" s="217"/>
      <c r="H113" s="217"/>
      <c r="I113" s="217"/>
      <c r="J113" s="217"/>
      <c r="K113" s="662"/>
      <c r="L113" s="217"/>
      <c r="M113" s="688"/>
      <c r="N113" s="394"/>
      <c r="O113" s="394"/>
      <c r="P113" s="394"/>
      <c r="Q113" s="394"/>
      <c r="R113" s="526"/>
      <c r="S113" s="775"/>
      <c r="T113" s="775"/>
      <c r="U113" s="394"/>
      <c r="V113" s="765"/>
      <c r="W113" s="765"/>
      <c r="X113" s="765"/>
      <c r="Y113" s="765"/>
      <c r="Z113" s="765"/>
      <c r="AA113" s="765"/>
      <c r="AB113" s="765"/>
      <c r="AC113" s="765"/>
      <c r="AD113" s="765"/>
      <c r="AE113" s="765"/>
      <c r="AF113" s="765"/>
      <c r="AG113" s="765"/>
      <c r="AH113" s="765"/>
      <c r="AI113" s="765"/>
      <c r="AJ113" s="765"/>
      <c r="AK113" s="765"/>
      <c r="AL113" s="765"/>
    </row>
    <row r="114" s="575" customFormat="1" customHeight="1" spans="1:44">
      <c r="A114" s="513"/>
      <c r="B114" s="858"/>
      <c r="C114" s="653"/>
      <c r="D114" s="409"/>
      <c r="E114" s="409"/>
      <c r="F114" s="654"/>
      <c r="G114" s="291"/>
      <c r="H114" s="217"/>
      <c r="I114" s="1082"/>
      <c r="J114" s="217"/>
      <c r="K114" s="662"/>
      <c r="L114" s="388"/>
      <c r="M114" s="291"/>
      <c r="N114" s="217"/>
      <c r="O114" s="217"/>
      <c r="P114" s="291"/>
      <c r="Q114" s="217"/>
      <c r="R114" s="526"/>
      <c r="S114" s="888"/>
      <c r="T114" s="888"/>
      <c r="U114" s="804"/>
    </row>
    <row r="115" s="575" customFormat="1" customHeight="1" spans="1:44">
      <c r="A115" s="513"/>
      <c r="B115" s="858"/>
      <c r="C115" s="653"/>
      <c r="D115" s="409"/>
      <c r="E115" s="409"/>
      <c r="F115" s="654"/>
      <c r="G115" s="291"/>
      <c r="H115" s="217"/>
      <c r="I115" s="1082"/>
      <c r="J115" s="217"/>
      <c r="K115" s="662"/>
      <c r="L115" s="388"/>
      <c r="M115" s="291"/>
      <c r="N115" s="217"/>
      <c r="O115" s="217"/>
      <c r="P115" s="291"/>
      <c r="Q115" s="217"/>
      <c r="R115" s="526"/>
      <c r="S115" s="888"/>
      <c r="T115" s="888"/>
      <c r="U115" s="804"/>
    </row>
    <row r="116" customHeight="1" spans="1:44">
      <c r="A116" s="735">
        <v>46295</v>
      </c>
      <c r="B116" s="1083" t="s">
        <v>659</v>
      </c>
      <c r="C116" s="624"/>
      <c r="D116" s="1084"/>
      <c r="E116" s="1085"/>
      <c r="F116" s="627">
        <f>SUBTOTAL(9,F107:F115)</f>
        <v>0</v>
      </c>
      <c r="G116" s="628"/>
      <c r="H116" s="628">
        <f t="shared" ref="H116:Q116" si="15">SUBTOTAL(9,H107:H115)</f>
        <v>0</v>
      </c>
      <c r="I116" s="1086">
        <f t="shared" si="15"/>
        <v>0</v>
      </c>
      <c r="J116" s="628">
        <f t="shared" si="15"/>
        <v>0</v>
      </c>
      <c r="K116" s="627">
        <f t="shared" si="15"/>
        <v>0</v>
      </c>
      <c r="L116" s="628">
        <f t="shared" si="15"/>
        <v>0</v>
      </c>
      <c r="M116" s="628">
        <f t="shared" si="15"/>
        <v>0</v>
      </c>
      <c r="N116" s="628">
        <f t="shared" si="15"/>
        <v>0</v>
      </c>
      <c r="O116" s="628">
        <f t="shared" si="15"/>
        <v>0</v>
      </c>
      <c r="P116" s="628">
        <f t="shared" si="15"/>
        <v>0</v>
      </c>
      <c r="Q116" s="628">
        <f t="shared" si="15"/>
        <v>0</v>
      </c>
      <c r="R116" s="1087">
        <f>ROUND(J116-L116-Q116,2)</f>
        <v>0</v>
      </c>
      <c r="S116" s="1102"/>
      <c r="T116" s="1102"/>
      <c r="U116" s="1103"/>
    </row>
    <row r="117" s="1061" customFormat="1" customHeight="1" spans="1:44">
      <c r="A117" s="515"/>
      <c r="B117" s="806"/>
      <c r="C117" s="1115"/>
      <c r="D117" s="716"/>
      <c r="E117" s="519"/>
      <c r="F117" s="660"/>
      <c r="G117" s="388"/>
      <c r="H117" s="388"/>
      <c r="I117" s="1116"/>
      <c r="J117" s="388"/>
      <c r="K117" s="807"/>
      <c r="L117" s="796"/>
      <c r="M117" s="480"/>
      <c r="N117" s="480"/>
      <c r="O117" s="217"/>
      <c r="P117" s="388"/>
      <c r="Q117" s="217"/>
      <c r="R117" s="1080"/>
      <c r="S117" s="1112"/>
      <c r="T117" s="1112"/>
      <c r="U117" s="1113"/>
      <c r="V117" s="1114"/>
      <c r="W117" s="1114"/>
      <c r="X117" s="1114"/>
      <c r="Y117" s="1114"/>
      <c r="Z117" s="1114"/>
      <c r="AA117" s="1114"/>
      <c r="AB117" s="1114"/>
      <c r="AC117" s="1114"/>
      <c r="AD117" s="1114"/>
      <c r="AE117" s="1114"/>
      <c r="AF117" s="1114"/>
      <c r="AG117" s="1114"/>
      <c r="AH117" s="1114"/>
      <c r="AI117" s="1114"/>
      <c r="AJ117" s="1114"/>
      <c r="AK117" s="1114"/>
      <c r="AL117" s="1114"/>
    </row>
    <row r="118" s="1061" customFormat="1" customHeight="1" spans="1:44">
      <c r="A118" s="515"/>
      <c r="B118" s="806"/>
      <c r="C118" s="1115"/>
      <c r="D118" s="492"/>
      <c r="E118" s="519"/>
      <c r="F118" s="660"/>
      <c r="G118" s="388"/>
      <c r="H118" s="217"/>
      <c r="I118" s="1082"/>
      <c r="J118" s="217"/>
      <c r="K118" s="807"/>
      <c r="L118" s="796"/>
      <c r="M118" s="480"/>
      <c r="N118" s="480"/>
      <c r="O118" s="217"/>
      <c r="P118" s="388"/>
      <c r="Q118" s="217"/>
      <c r="R118" s="1080"/>
      <c r="S118" s="1112"/>
      <c r="T118" s="1112"/>
      <c r="U118" s="1113"/>
      <c r="V118" s="1114"/>
      <c r="W118" s="1114"/>
      <c r="X118" s="1114"/>
      <c r="Y118" s="1114"/>
      <c r="Z118" s="1114"/>
      <c r="AA118" s="1114"/>
      <c r="AB118" s="1114"/>
      <c r="AC118" s="1114"/>
      <c r="AD118" s="1114"/>
      <c r="AE118" s="1114"/>
      <c r="AF118" s="1114"/>
      <c r="AG118" s="1114"/>
      <c r="AH118" s="1114"/>
      <c r="AI118" s="1114"/>
      <c r="AJ118" s="1114"/>
      <c r="AK118" s="1114"/>
      <c r="AL118" s="1114"/>
    </row>
    <row r="119" s="1061" customFormat="1" customHeight="1" spans="1:44">
      <c r="A119" s="515"/>
      <c r="B119" s="806"/>
      <c r="C119" s="1115"/>
      <c r="D119" s="716"/>
      <c r="E119" s="519"/>
      <c r="F119" s="660"/>
      <c r="G119" s="388"/>
      <c r="H119" s="291"/>
      <c r="I119" s="1082"/>
      <c r="J119" s="202"/>
      <c r="K119" s="662"/>
      <c r="L119" s="388"/>
      <c r="M119" s="388"/>
      <c r="N119" s="217"/>
      <c r="O119" s="217"/>
      <c r="P119" s="388"/>
      <c r="Q119" s="217"/>
      <c r="R119" s="526"/>
      <c r="S119" s="1112"/>
      <c r="T119" s="1112"/>
      <c r="U119" s="1113"/>
      <c r="V119" s="1114"/>
      <c r="W119" s="1114"/>
      <c r="X119" s="1114"/>
      <c r="Y119" s="1114"/>
      <c r="Z119" s="1114"/>
      <c r="AA119" s="1114"/>
      <c r="AB119" s="1114"/>
      <c r="AC119" s="1114"/>
      <c r="AD119" s="1114"/>
      <c r="AE119" s="1114"/>
      <c r="AF119" s="1114"/>
      <c r="AG119" s="1114"/>
      <c r="AH119" s="1114"/>
      <c r="AI119" s="1114"/>
      <c r="AJ119" s="1114"/>
      <c r="AK119" s="1114"/>
      <c r="AL119" s="1114"/>
    </row>
    <row r="120" s="1061" customFormat="1" customHeight="1" spans="1:44">
      <c r="A120" s="515"/>
      <c r="B120" s="806"/>
      <c r="C120" s="1115"/>
      <c r="D120" s="716"/>
      <c r="E120" s="519"/>
      <c r="F120" s="660"/>
      <c r="G120" s="388"/>
      <c r="H120" s="388"/>
      <c r="I120" s="1116"/>
      <c r="J120" s="388"/>
      <c r="K120" s="662"/>
      <c r="L120" s="388"/>
      <c r="M120" s="388"/>
      <c r="N120" s="217"/>
      <c r="O120" s="217"/>
      <c r="P120" s="388"/>
      <c r="Q120" s="217"/>
      <c r="R120" s="526"/>
      <c r="S120" s="1112"/>
      <c r="T120" s="1112"/>
      <c r="U120" s="1113"/>
      <c r="V120" s="1114"/>
      <c r="W120" s="1114"/>
      <c r="X120" s="1114"/>
      <c r="Y120" s="1114"/>
      <c r="Z120" s="1114"/>
      <c r="AA120" s="1114"/>
      <c r="AB120" s="1114"/>
      <c r="AC120" s="1114"/>
      <c r="AD120" s="1114"/>
      <c r="AE120" s="1114"/>
      <c r="AF120" s="1114"/>
      <c r="AG120" s="1114"/>
      <c r="AH120" s="1114"/>
      <c r="AI120" s="1114"/>
      <c r="AJ120" s="1114"/>
      <c r="AK120" s="1114"/>
      <c r="AL120" s="1114"/>
    </row>
    <row r="121" s="1061" customFormat="1" customHeight="1" spans="1:44">
      <c r="A121" s="515"/>
      <c r="B121" s="806"/>
      <c r="C121" s="1106"/>
      <c r="D121" s="716"/>
      <c r="E121" s="519"/>
      <c r="F121" s="660"/>
      <c r="G121" s="388"/>
      <c r="H121" s="291"/>
      <c r="I121" s="1082"/>
      <c r="J121" s="202"/>
      <c r="K121" s="662"/>
      <c r="L121" s="388"/>
      <c r="M121" s="388"/>
      <c r="N121" s="217"/>
      <c r="O121" s="217"/>
      <c r="P121" s="388"/>
      <c r="Q121" s="217"/>
      <c r="R121" s="526"/>
      <c r="S121" s="1112"/>
      <c r="T121" s="1112"/>
      <c r="U121" s="1113"/>
      <c r="V121" s="1114"/>
      <c r="W121" s="1114"/>
      <c r="X121" s="1114"/>
      <c r="Y121" s="1114"/>
      <c r="Z121" s="1114"/>
      <c r="AA121" s="1114"/>
      <c r="AB121" s="1114"/>
      <c r="AC121" s="1114"/>
      <c r="AD121" s="1114"/>
      <c r="AE121" s="1114"/>
      <c r="AF121" s="1114"/>
      <c r="AG121" s="1114"/>
      <c r="AH121" s="1114"/>
      <c r="AI121" s="1114"/>
      <c r="AJ121" s="1114"/>
      <c r="AK121" s="1114"/>
      <c r="AL121" s="1114"/>
    </row>
    <row r="122" s="1061" customFormat="1" customHeight="1" spans="1:44">
      <c r="A122" s="513"/>
      <c r="B122" s="799"/>
      <c r="C122" s="1117"/>
      <c r="D122" s="409"/>
      <c r="E122" s="359"/>
      <c r="F122" s="660"/>
      <c r="G122" s="388"/>
      <c r="H122" s="388"/>
      <c r="I122" s="1116"/>
      <c r="J122" s="388"/>
      <c r="K122" s="662"/>
      <c r="L122" s="388"/>
      <c r="M122" s="388"/>
      <c r="N122" s="217"/>
      <c r="O122" s="217"/>
      <c r="P122" s="388"/>
      <c r="Q122" s="217"/>
      <c r="R122" s="526"/>
      <c r="S122" s="1112"/>
      <c r="T122" s="1112"/>
      <c r="U122" s="1113"/>
      <c r="V122" s="1114"/>
      <c r="W122" s="1114"/>
      <c r="X122" s="1114"/>
      <c r="Y122" s="1114"/>
      <c r="Z122" s="1114"/>
      <c r="AA122" s="1114"/>
      <c r="AB122" s="1114"/>
      <c r="AC122" s="1114"/>
      <c r="AD122" s="1114"/>
      <c r="AE122" s="1114"/>
      <c r="AF122" s="1114"/>
      <c r="AG122" s="1114"/>
      <c r="AH122" s="1114"/>
      <c r="AI122" s="1114"/>
      <c r="AJ122" s="1114"/>
      <c r="AK122" s="1114"/>
      <c r="AL122" s="1114"/>
    </row>
    <row r="123" s="1061" customFormat="1" customHeight="1" spans="1:44">
      <c r="A123" s="515"/>
      <c r="B123" s="806"/>
      <c r="C123" s="232"/>
      <c r="D123" s="716"/>
      <c r="E123" s="519"/>
      <c r="F123" s="660"/>
      <c r="G123" s="388"/>
      <c r="H123" s="291"/>
      <c r="I123" s="1082"/>
      <c r="J123" s="202"/>
      <c r="K123" s="807"/>
      <c r="L123" s="796"/>
      <c r="M123" s="480"/>
      <c r="N123" s="480"/>
      <c r="O123" s="480"/>
      <c r="P123" s="797"/>
      <c r="Q123" s="797"/>
      <c r="R123" s="797"/>
      <c r="S123" s="797"/>
      <c r="T123" s="797"/>
      <c r="U123" s="497"/>
      <c r="V123" s="1114"/>
      <c r="W123" s="1114"/>
      <c r="X123" s="1114"/>
      <c r="Y123" s="1114"/>
      <c r="Z123" s="1114"/>
      <c r="AA123" s="1114"/>
      <c r="AB123" s="1114"/>
      <c r="AC123" s="1114"/>
      <c r="AD123" s="1114"/>
      <c r="AE123" s="1114"/>
      <c r="AF123" s="1114"/>
      <c r="AG123" s="1114"/>
      <c r="AH123" s="1114"/>
      <c r="AI123" s="1114"/>
      <c r="AJ123" s="1114"/>
      <c r="AK123" s="1114"/>
      <c r="AL123" s="1114"/>
    </row>
    <row r="124" s="1061" customFormat="1" customHeight="1" spans="1:44">
      <c r="A124" s="515"/>
      <c r="B124" s="806"/>
      <c r="C124" s="232"/>
      <c r="D124" s="716"/>
      <c r="E124" s="519"/>
      <c r="F124" s="660"/>
      <c r="G124" s="388"/>
      <c r="H124" s="388"/>
      <c r="I124" s="1116"/>
      <c r="J124" s="388"/>
      <c r="K124" s="662"/>
      <c r="L124" s="388"/>
      <c r="M124" s="388"/>
      <c r="N124" s="217"/>
      <c r="O124" s="217"/>
      <c r="P124" s="388"/>
      <c r="Q124" s="217"/>
      <c r="R124" s="1100"/>
      <c r="S124" s="1112"/>
      <c r="T124" s="1112"/>
      <c r="U124" s="1113"/>
      <c r="V124" s="1114"/>
      <c r="W124" s="1114"/>
      <c r="X124" s="1114"/>
      <c r="Y124" s="1114"/>
      <c r="Z124" s="1114"/>
      <c r="AA124" s="1114"/>
      <c r="AB124" s="1114"/>
      <c r="AC124" s="1114"/>
      <c r="AD124" s="1114"/>
      <c r="AE124" s="1114"/>
      <c r="AF124" s="1114"/>
      <c r="AG124" s="1114"/>
      <c r="AH124" s="1114"/>
      <c r="AI124" s="1114"/>
      <c r="AJ124" s="1114"/>
      <c r="AK124" s="1114"/>
      <c r="AL124" s="1114"/>
    </row>
    <row r="125" customHeight="1" spans="1:44">
      <c r="A125" s="735">
        <v>46326</v>
      </c>
      <c r="B125" s="1083" t="s">
        <v>659</v>
      </c>
      <c r="C125" s="624"/>
      <c r="D125" s="1084"/>
      <c r="E125" s="1085"/>
      <c r="F125" s="627">
        <f>SUBTOTAL(9,F117:F124)</f>
        <v>0</v>
      </c>
      <c r="G125" s="628"/>
      <c r="H125" s="628">
        <f>SUBTOTAL(9,H117:H124)</f>
        <v>0</v>
      </c>
      <c r="I125" s="1086"/>
      <c r="J125" s="628">
        <f t="shared" ref="J125:Q125" si="16">SUBTOTAL(9,J117:J124)</f>
        <v>0</v>
      </c>
      <c r="K125" s="627">
        <f t="shared" si="16"/>
        <v>0</v>
      </c>
      <c r="L125" s="628">
        <f t="shared" si="16"/>
        <v>0</v>
      </c>
      <c r="M125" s="628">
        <f t="shared" si="16"/>
        <v>0</v>
      </c>
      <c r="N125" s="628">
        <f t="shared" si="16"/>
        <v>0</v>
      </c>
      <c r="O125" s="628">
        <f t="shared" si="16"/>
        <v>0</v>
      </c>
      <c r="P125" s="628">
        <f t="shared" si="16"/>
        <v>0</v>
      </c>
      <c r="Q125" s="628">
        <f t="shared" si="16"/>
        <v>0</v>
      </c>
      <c r="R125" s="1087">
        <f>ROUND(J125-L125-Q125,2)</f>
        <v>0</v>
      </c>
      <c r="S125" s="1102"/>
      <c r="T125" s="1102"/>
      <c r="U125" s="1103"/>
    </row>
    <row r="126" s="824" customFormat="1" customHeight="1" spans="1:44">
      <c r="A126" s="513"/>
      <c r="B126" s="806"/>
      <c r="C126" s="1115"/>
      <c r="D126" s="716"/>
      <c r="E126" s="519"/>
      <c r="F126" s="1118"/>
      <c r="G126" s="797"/>
      <c r="H126" s="797"/>
      <c r="I126" s="716"/>
      <c r="J126" s="716"/>
      <c r="K126" s="807"/>
      <c r="L126" s="796"/>
      <c r="M126" s="480"/>
      <c r="N126" s="480"/>
      <c r="O126" s="480"/>
      <c r="P126" s="797"/>
      <c r="Q126" s="797"/>
      <c r="R126" s="797"/>
      <c r="S126" s="797"/>
      <c r="T126" s="797"/>
      <c r="U126" s="967"/>
      <c r="V126" s="964"/>
      <c r="W126" s="964"/>
      <c r="X126" s="964"/>
      <c r="Y126" s="964"/>
      <c r="Z126" s="964"/>
      <c r="AA126" s="964"/>
      <c r="AB126" s="964"/>
      <c r="AC126" s="964"/>
      <c r="AD126" s="964"/>
      <c r="AE126" s="964"/>
      <c r="AF126" s="964"/>
      <c r="AG126" s="964"/>
      <c r="AH126" s="964"/>
      <c r="AI126" s="964"/>
      <c r="AJ126" s="964"/>
      <c r="AK126" s="964"/>
      <c r="AL126" s="964"/>
      <c r="AM126" s="964"/>
      <c r="AN126" s="964"/>
      <c r="AO126" s="964"/>
      <c r="AP126" s="964"/>
      <c r="AQ126" s="964"/>
      <c r="AR126" s="964"/>
    </row>
    <row r="127" s="695" customFormat="1" customHeight="1" spans="1:44">
      <c r="A127" s="513"/>
      <c r="B127" s="799"/>
      <c r="C127" s="1006"/>
      <c r="D127" s="409"/>
      <c r="E127" s="409"/>
      <c r="F127" s="662"/>
      <c r="G127" s="217"/>
      <c r="H127" s="217"/>
      <c r="I127" s="409"/>
      <c r="J127" s="409"/>
      <c r="K127" s="662"/>
      <c r="L127" s="801"/>
      <c r="M127" s="802"/>
      <c r="N127" s="217"/>
      <c r="O127" s="217"/>
      <c r="P127" s="217"/>
      <c r="Q127" s="217"/>
      <c r="R127" s="217"/>
      <c r="S127" s="217"/>
      <c r="T127" s="217"/>
      <c r="U127" s="394"/>
      <c r="V127" s="765"/>
      <c r="W127" s="765"/>
      <c r="X127" s="765"/>
      <c r="Y127" s="765"/>
      <c r="Z127" s="765"/>
      <c r="AA127" s="765"/>
      <c r="AB127" s="765"/>
      <c r="AC127" s="765"/>
      <c r="AD127" s="765"/>
      <c r="AE127" s="765"/>
      <c r="AF127" s="765"/>
      <c r="AG127" s="765"/>
      <c r="AH127" s="765"/>
      <c r="AI127" s="765"/>
      <c r="AJ127" s="765"/>
      <c r="AK127" s="765"/>
      <c r="AL127" s="765"/>
      <c r="AM127" s="765"/>
      <c r="AN127" s="765"/>
      <c r="AO127" s="765"/>
      <c r="AP127" s="765"/>
      <c r="AQ127" s="765"/>
      <c r="AR127" s="765"/>
    </row>
    <row r="128" s="824" customFormat="1" customHeight="1" spans="1:44">
      <c r="A128" s="513"/>
      <c r="B128" s="799"/>
      <c r="C128" s="1115"/>
      <c r="D128" s="716"/>
      <c r="E128" s="519"/>
      <c r="F128" s="1118"/>
      <c r="G128" s="797"/>
      <c r="H128" s="217"/>
      <c r="I128" s="1082"/>
      <c r="J128" s="217"/>
      <c r="K128" s="807"/>
      <c r="L128" s="975"/>
      <c r="M128" s="976"/>
      <c r="N128" s="219"/>
      <c r="O128" s="219"/>
      <c r="P128" s="219"/>
      <c r="Q128" s="219"/>
      <c r="R128" s="219"/>
      <c r="S128" s="219"/>
      <c r="T128" s="219"/>
      <c r="U128" s="497"/>
      <c r="V128" s="964"/>
      <c r="W128" s="964"/>
      <c r="X128" s="964"/>
      <c r="Y128" s="964"/>
      <c r="Z128" s="964"/>
      <c r="AA128" s="964"/>
      <c r="AB128" s="964"/>
      <c r="AC128" s="964"/>
      <c r="AD128" s="964"/>
      <c r="AE128" s="964"/>
      <c r="AF128" s="964"/>
      <c r="AG128" s="964"/>
      <c r="AH128" s="964"/>
      <c r="AI128" s="964"/>
      <c r="AJ128" s="964"/>
      <c r="AK128" s="964"/>
      <c r="AL128" s="964"/>
      <c r="AM128" s="964"/>
      <c r="AN128" s="964"/>
      <c r="AO128" s="964"/>
      <c r="AP128" s="964"/>
      <c r="AQ128" s="964"/>
      <c r="AR128" s="964"/>
    </row>
    <row r="129" s="824" customFormat="1" customHeight="1" spans="1:44">
      <c r="A129" s="513"/>
      <c r="B129" s="806"/>
      <c r="C129" s="1115"/>
      <c r="D129" s="716"/>
      <c r="E129" s="519"/>
      <c r="F129" s="1118"/>
      <c r="G129" s="797"/>
      <c r="H129" s="217"/>
      <c r="I129" s="716"/>
      <c r="J129" s="217"/>
      <c r="K129" s="807"/>
      <c r="L129" s="801"/>
      <c r="M129" s="976"/>
      <c r="N129" s="219"/>
      <c r="O129" s="219"/>
      <c r="P129" s="219"/>
      <c r="Q129" s="219"/>
      <c r="R129" s="217"/>
      <c r="S129" s="219"/>
      <c r="T129" s="219"/>
      <c r="U129" s="497"/>
      <c r="V129" s="964"/>
      <c r="W129" s="964"/>
      <c r="X129" s="964"/>
      <c r="Y129" s="964"/>
      <c r="Z129" s="964"/>
      <c r="AA129" s="964"/>
      <c r="AB129" s="964"/>
      <c r="AC129" s="964"/>
      <c r="AD129" s="964"/>
      <c r="AE129" s="964"/>
      <c r="AF129" s="964"/>
      <c r="AG129" s="964"/>
      <c r="AH129" s="964"/>
      <c r="AI129" s="964"/>
      <c r="AJ129" s="964"/>
      <c r="AK129" s="964"/>
      <c r="AL129" s="964"/>
      <c r="AM129" s="964"/>
      <c r="AN129" s="964"/>
      <c r="AO129" s="964"/>
      <c r="AP129" s="964"/>
      <c r="AQ129" s="964"/>
      <c r="AR129" s="964"/>
    </row>
    <row r="130" s="824" customFormat="1" customHeight="1" spans="1:44">
      <c r="A130" s="513"/>
      <c r="B130" s="806"/>
      <c r="C130" s="1115"/>
      <c r="D130" s="716"/>
      <c r="E130" s="519"/>
      <c r="F130" s="1118"/>
      <c r="G130" s="797"/>
      <c r="H130" s="217"/>
      <c r="I130" s="716"/>
      <c r="J130" s="217"/>
      <c r="K130" s="807"/>
      <c r="L130" s="975"/>
      <c r="M130" s="976"/>
      <c r="N130" s="219"/>
      <c r="O130" s="219"/>
      <c r="P130" s="219"/>
      <c r="Q130" s="219"/>
      <c r="R130" s="219"/>
      <c r="S130" s="219"/>
      <c r="T130" s="219"/>
      <c r="U130" s="497"/>
      <c r="V130" s="964"/>
      <c r="W130" s="964"/>
      <c r="X130" s="964"/>
      <c r="Y130" s="964"/>
      <c r="Z130" s="964"/>
      <c r="AA130" s="964"/>
      <c r="AB130" s="964"/>
      <c r="AC130" s="964"/>
      <c r="AD130" s="964"/>
      <c r="AE130" s="964"/>
      <c r="AF130" s="964"/>
      <c r="AG130" s="964"/>
      <c r="AH130" s="964"/>
      <c r="AI130" s="964"/>
      <c r="AJ130" s="964"/>
      <c r="AK130" s="964"/>
      <c r="AL130" s="964"/>
      <c r="AM130" s="964"/>
      <c r="AN130" s="964"/>
      <c r="AO130" s="964"/>
      <c r="AP130" s="964"/>
      <c r="AQ130" s="964"/>
      <c r="AR130" s="964"/>
    </row>
    <row r="131" s="824" customFormat="1" customHeight="1" spans="1:44">
      <c r="A131" s="513"/>
      <c r="B131" s="806"/>
      <c r="C131" s="1115"/>
      <c r="D131" s="716"/>
      <c r="E131" s="519"/>
      <c r="F131" s="1118"/>
      <c r="G131" s="797"/>
      <c r="H131" s="217"/>
      <c r="I131" s="716"/>
      <c r="J131" s="217"/>
      <c r="K131" s="807"/>
      <c r="L131" s="975"/>
      <c r="M131" s="976"/>
      <c r="N131" s="219"/>
      <c r="O131" s="219"/>
      <c r="P131" s="219"/>
      <c r="Q131" s="219"/>
      <c r="R131" s="219"/>
      <c r="S131" s="219"/>
      <c r="T131" s="219"/>
      <c r="U131" s="497"/>
      <c r="V131" s="964"/>
      <c r="W131" s="964"/>
      <c r="X131" s="964"/>
      <c r="Y131" s="964"/>
      <c r="Z131" s="964"/>
      <c r="AA131" s="964"/>
      <c r="AB131" s="964"/>
      <c r="AC131" s="964"/>
      <c r="AD131" s="964"/>
      <c r="AE131" s="964"/>
      <c r="AF131" s="964"/>
      <c r="AG131" s="964"/>
      <c r="AH131" s="964"/>
      <c r="AI131" s="964"/>
      <c r="AJ131" s="964"/>
      <c r="AK131" s="964"/>
      <c r="AL131" s="964"/>
      <c r="AM131" s="964"/>
      <c r="AN131" s="964"/>
      <c r="AO131" s="964"/>
      <c r="AP131" s="964"/>
      <c r="AQ131" s="964"/>
      <c r="AR131" s="964"/>
    </row>
    <row r="132" s="824" customFormat="1" customHeight="1" spans="1:44">
      <c r="A132" s="513"/>
      <c r="B132" s="806"/>
      <c r="C132" s="1115"/>
      <c r="D132" s="716"/>
      <c r="E132" s="519"/>
      <c r="F132" s="1118"/>
      <c r="G132" s="797"/>
      <c r="H132" s="217"/>
      <c r="I132" s="716"/>
      <c r="J132" s="217"/>
      <c r="K132" s="807"/>
      <c r="L132" s="796"/>
      <c r="M132" s="480"/>
      <c r="N132" s="480"/>
      <c r="O132" s="480"/>
      <c r="P132" s="480"/>
      <c r="Q132" s="480"/>
      <c r="R132" s="797"/>
      <c r="S132" s="797"/>
      <c r="T132" s="797"/>
      <c r="U132" s="497"/>
      <c r="V132" s="964"/>
      <c r="W132" s="964"/>
      <c r="X132" s="964"/>
      <c r="Y132" s="964"/>
      <c r="Z132" s="964"/>
      <c r="AA132" s="964"/>
      <c r="AB132" s="964"/>
      <c r="AC132" s="964"/>
      <c r="AD132" s="964"/>
      <c r="AE132" s="964"/>
      <c r="AF132" s="964"/>
      <c r="AG132" s="964"/>
      <c r="AH132" s="964"/>
      <c r="AI132" s="964"/>
      <c r="AJ132" s="964"/>
      <c r="AK132" s="964"/>
      <c r="AL132" s="964"/>
      <c r="AM132" s="964"/>
      <c r="AN132" s="964"/>
      <c r="AO132" s="964"/>
      <c r="AP132" s="964"/>
      <c r="AQ132" s="964"/>
      <c r="AR132" s="964"/>
    </row>
    <row r="133" s="824" customFormat="1" customHeight="1" spans="1:44">
      <c r="A133" s="513"/>
      <c r="B133" s="806"/>
      <c r="C133" s="1115"/>
      <c r="D133" s="716"/>
      <c r="E133" s="519"/>
      <c r="F133" s="1118"/>
      <c r="G133" s="797"/>
      <c r="H133" s="217"/>
      <c r="I133" s="1082"/>
      <c r="J133" s="217"/>
      <c r="K133" s="807"/>
      <c r="L133" s="796"/>
      <c r="M133" s="480"/>
      <c r="N133" s="480"/>
      <c r="O133" s="480"/>
      <c r="P133" s="480"/>
      <c r="Q133" s="480"/>
      <c r="R133" s="797"/>
      <c r="S133" s="797"/>
      <c r="T133" s="797"/>
      <c r="U133" s="497"/>
      <c r="V133" s="964"/>
      <c r="W133" s="964"/>
      <c r="X133" s="964"/>
      <c r="Y133" s="964"/>
      <c r="Z133" s="964"/>
      <c r="AA133" s="964"/>
      <c r="AB133" s="964"/>
      <c r="AC133" s="964"/>
      <c r="AD133" s="964"/>
      <c r="AE133" s="964"/>
      <c r="AF133" s="964"/>
      <c r="AG133" s="964"/>
      <c r="AH133" s="964"/>
      <c r="AI133" s="964"/>
      <c r="AJ133" s="964"/>
      <c r="AK133" s="964"/>
      <c r="AL133" s="964"/>
      <c r="AM133" s="964"/>
      <c r="AN133" s="964"/>
      <c r="AO133" s="964"/>
      <c r="AP133" s="964"/>
      <c r="AQ133" s="964"/>
      <c r="AR133" s="964"/>
    </row>
    <row r="134" s="824" customFormat="1" customHeight="1" spans="1:44">
      <c r="A134" s="513"/>
      <c r="B134" s="806"/>
      <c r="C134" s="1115"/>
      <c r="D134" s="716"/>
      <c r="E134" s="519"/>
      <c r="F134" s="1118"/>
      <c r="G134" s="797"/>
      <c r="H134" s="217"/>
      <c r="I134" s="716"/>
      <c r="J134" s="716"/>
      <c r="K134" s="807"/>
      <c r="L134" s="796"/>
      <c r="M134" s="480"/>
      <c r="N134" s="480"/>
      <c r="O134" s="480"/>
      <c r="P134" s="797"/>
      <c r="Q134" s="797"/>
      <c r="R134" s="797"/>
      <c r="S134" s="480"/>
      <c r="T134" s="480"/>
      <c r="U134" s="497"/>
      <c r="V134" s="964"/>
      <c r="W134" s="964"/>
      <c r="X134" s="964"/>
      <c r="Y134" s="964"/>
      <c r="Z134" s="964"/>
      <c r="AA134" s="964"/>
      <c r="AB134" s="964"/>
      <c r="AC134" s="964"/>
      <c r="AD134" s="964"/>
      <c r="AE134" s="964"/>
      <c r="AF134" s="964"/>
      <c r="AG134" s="964"/>
      <c r="AH134" s="964"/>
      <c r="AI134" s="964"/>
      <c r="AJ134" s="964"/>
      <c r="AK134" s="964"/>
      <c r="AL134" s="964"/>
      <c r="AM134" s="964"/>
      <c r="AN134" s="964"/>
      <c r="AO134" s="964"/>
      <c r="AP134" s="964"/>
      <c r="AQ134" s="964"/>
      <c r="AR134" s="964"/>
    </row>
    <row r="135" s="824" customFormat="1" customHeight="1" spans="1:44">
      <c r="A135" s="513"/>
      <c r="B135" s="806"/>
      <c r="C135" s="1115"/>
      <c r="D135" s="716"/>
      <c r="E135" s="519"/>
      <c r="F135" s="1118"/>
      <c r="G135" s="797"/>
      <c r="H135" s="217"/>
      <c r="I135" s="1082"/>
      <c r="J135" s="217"/>
      <c r="K135" s="807"/>
      <c r="L135" s="796"/>
      <c r="M135" s="480"/>
      <c r="N135" s="480"/>
      <c r="O135" s="480"/>
      <c r="P135" s="797"/>
      <c r="Q135" s="797"/>
      <c r="R135" s="797"/>
      <c r="S135" s="480"/>
      <c r="T135" s="480"/>
      <c r="U135" s="497"/>
      <c r="V135" s="964"/>
      <c r="W135" s="964"/>
      <c r="X135" s="964"/>
      <c r="Y135" s="964"/>
      <c r="Z135" s="964"/>
      <c r="AA135" s="964"/>
      <c r="AB135" s="964"/>
      <c r="AC135" s="964"/>
      <c r="AD135" s="964"/>
      <c r="AE135" s="964"/>
      <c r="AF135" s="964"/>
      <c r="AG135" s="964"/>
      <c r="AH135" s="964"/>
      <c r="AI135" s="964"/>
      <c r="AJ135" s="964"/>
      <c r="AK135" s="964"/>
      <c r="AL135" s="964"/>
      <c r="AM135" s="964"/>
      <c r="AN135" s="964"/>
      <c r="AO135" s="964"/>
      <c r="AP135" s="964"/>
      <c r="AQ135" s="964"/>
      <c r="AR135" s="964"/>
    </row>
    <row r="136" s="824" customFormat="1" customHeight="1" spans="1:44">
      <c r="A136" s="513"/>
      <c r="B136" s="806"/>
      <c r="C136" s="1115"/>
      <c r="D136" s="716"/>
      <c r="E136" s="519"/>
      <c r="F136" s="1118"/>
      <c r="G136" s="797"/>
      <c r="H136" s="217"/>
      <c r="I136" s="716"/>
      <c r="J136" s="716"/>
      <c r="K136" s="807"/>
      <c r="L136" s="796"/>
      <c r="M136" s="480"/>
      <c r="N136" s="480"/>
      <c r="O136" s="480"/>
      <c r="P136" s="480"/>
      <c r="Q136" s="480"/>
      <c r="R136" s="797"/>
      <c r="S136" s="797"/>
      <c r="T136" s="797"/>
      <c r="U136" s="497"/>
      <c r="V136" s="964"/>
      <c r="W136" s="964"/>
      <c r="X136" s="964"/>
      <c r="Y136" s="964"/>
      <c r="Z136" s="964"/>
      <c r="AA136" s="964"/>
      <c r="AB136" s="964"/>
      <c r="AC136" s="964"/>
      <c r="AD136" s="964"/>
      <c r="AE136" s="964"/>
      <c r="AF136" s="964"/>
      <c r="AG136" s="964"/>
      <c r="AH136" s="964"/>
      <c r="AI136" s="964"/>
      <c r="AJ136" s="964"/>
      <c r="AK136" s="964"/>
      <c r="AL136" s="964"/>
      <c r="AM136" s="964"/>
      <c r="AN136" s="964"/>
      <c r="AO136" s="964"/>
      <c r="AP136" s="964"/>
      <c r="AQ136" s="964"/>
      <c r="AR136" s="964"/>
    </row>
    <row r="137" s="824" customFormat="1" customHeight="1" spans="1:44">
      <c r="A137" s="513"/>
      <c r="B137" s="806"/>
      <c r="C137" s="1115"/>
      <c r="D137" s="716"/>
      <c r="E137" s="519"/>
      <c r="F137" s="1118"/>
      <c r="G137" s="797"/>
      <c r="H137" s="217"/>
      <c r="I137" s="1082"/>
      <c r="J137" s="217"/>
      <c r="K137" s="807"/>
      <c r="L137" s="796"/>
      <c r="M137" s="480"/>
      <c r="N137" s="480"/>
      <c r="O137" s="480"/>
      <c r="P137" s="480"/>
      <c r="Q137" s="480"/>
      <c r="R137" s="797"/>
      <c r="S137" s="797"/>
      <c r="T137" s="797"/>
      <c r="U137" s="497"/>
      <c r="V137" s="964"/>
      <c r="W137" s="964"/>
      <c r="X137" s="964"/>
      <c r="Y137" s="964"/>
      <c r="Z137" s="964"/>
      <c r="AA137" s="964"/>
      <c r="AB137" s="964"/>
      <c r="AC137" s="964"/>
      <c r="AD137" s="964"/>
      <c r="AE137" s="964"/>
      <c r="AF137" s="964"/>
      <c r="AG137" s="964"/>
      <c r="AH137" s="964"/>
      <c r="AI137" s="964"/>
      <c r="AJ137" s="964"/>
      <c r="AK137" s="964"/>
      <c r="AL137" s="964"/>
      <c r="AM137" s="964"/>
      <c r="AN137" s="964"/>
      <c r="AO137" s="964"/>
      <c r="AP137" s="964"/>
      <c r="AQ137" s="964"/>
      <c r="AR137" s="964"/>
    </row>
    <row r="138" s="824" customFormat="1" customHeight="1" spans="1:44">
      <c r="A138" s="513"/>
      <c r="B138" s="806"/>
      <c r="C138" s="1115"/>
      <c r="D138" s="716"/>
      <c r="E138" s="519"/>
      <c r="F138" s="1118"/>
      <c r="G138" s="797"/>
      <c r="H138" s="797"/>
      <c r="I138" s="716"/>
      <c r="J138" s="716"/>
      <c r="K138" s="807"/>
      <c r="L138" s="796"/>
      <c r="M138" s="480"/>
      <c r="N138" s="480"/>
      <c r="O138" s="480"/>
      <c r="P138" s="797"/>
      <c r="Q138" s="797"/>
      <c r="R138" s="797"/>
      <c r="S138" s="797"/>
      <c r="T138" s="797"/>
      <c r="U138" s="497"/>
      <c r="V138" s="964"/>
      <c r="W138" s="964"/>
      <c r="X138" s="964"/>
      <c r="Y138" s="964"/>
      <c r="Z138" s="964"/>
      <c r="AA138" s="964"/>
      <c r="AB138" s="964"/>
      <c r="AC138" s="964"/>
      <c r="AD138" s="964"/>
      <c r="AE138" s="964"/>
      <c r="AF138" s="964"/>
      <c r="AG138" s="964"/>
      <c r="AH138" s="964"/>
      <c r="AI138" s="964"/>
      <c r="AJ138" s="964"/>
      <c r="AK138" s="964"/>
      <c r="AL138" s="964"/>
      <c r="AM138" s="964"/>
      <c r="AN138" s="964"/>
      <c r="AO138" s="964"/>
      <c r="AP138" s="964"/>
      <c r="AQ138" s="964"/>
      <c r="AR138" s="964"/>
    </row>
    <row r="139" s="824" customFormat="1" customHeight="1" spans="1:44">
      <c r="A139" s="513"/>
      <c r="B139" s="806"/>
      <c r="C139" s="1115"/>
      <c r="D139" s="716"/>
      <c r="E139" s="519"/>
      <c r="F139" s="1118"/>
      <c r="G139" s="797"/>
      <c r="H139" s="217"/>
      <c r="I139" s="1082"/>
      <c r="J139" s="217"/>
      <c r="K139" s="807"/>
      <c r="L139" s="796"/>
      <c r="M139" s="480"/>
      <c r="N139" s="480"/>
      <c r="O139" s="480"/>
      <c r="P139" s="797"/>
      <c r="Q139" s="797"/>
      <c r="R139" s="797"/>
      <c r="S139" s="797"/>
      <c r="T139" s="797"/>
      <c r="U139" s="497"/>
      <c r="V139" s="964"/>
      <c r="W139" s="964"/>
      <c r="X139" s="964"/>
      <c r="Y139" s="964"/>
      <c r="Z139" s="964"/>
      <c r="AA139" s="964"/>
      <c r="AB139" s="964"/>
      <c r="AC139" s="964"/>
      <c r="AD139" s="964"/>
      <c r="AE139" s="964"/>
      <c r="AF139" s="964"/>
      <c r="AG139" s="964"/>
      <c r="AH139" s="964"/>
      <c r="AI139" s="964"/>
      <c r="AJ139" s="964"/>
      <c r="AK139" s="964"/>
      <c r="AL139" s="964"/>
      <c r="AM139" s="964"/>
      <c r="AN139" s="964"/>
      <c r="AO139" s="964"/>
      <c r="AP139" s="964"/>
      <c r="AQ139" s="964"/>
      <c r="AR139" s="964"/>
    </row>
    <row r="140" s="824" customFormat="1" customHeight="1" spans="1:44">
      <c r="A140" s="513"/>
      <c r="B140" s="806"/>
      <c r="C140" s="1115"/>
      <c r="D140" s="716"/>
      <c r="E140" s="519"/>
      <c r="F140" s="1118"/>
      <c r="G140" s="797"/>
      <c r="H140" s="797"/>
      <c r="I140" s="716"/>
      <c r="J140" s="716"/>
      <c r="K140" s="807"/>
      <c r="L140" s="796"/>
      <c r="M140" s="480"/>
      <c r="N140" s="480"/>
      <c r="O140" s="480"/>
      <c r="P140" s="480"/>
      <c r="Q140" s="480"/>
      <c r="R140" s="797"/>
      <c r="S140" s="797"/>
      <c r="T140" s="797"/>
      <c r="U140" s="971"/>
      <c r="V140" s="964"/>
      <c r="W140" s="964"/>
      <c r="X140" s="964"/>
      <c r="Y140" s="964"/>
      <c r="Z140" s="964"/>
      <c r="AA140" s="964"/>
      <c r="AB140" s="964"/>
      <c r="AC140" s="964"/>
      <c r="AD140" s="964"/>
      <c r="AE140" s="964"/>
      <c r="AF140" s="964"/>
      <c r="AG140" s="964"/>
      <c r="AH140" s="964"/>
      <c r="AI140" s="964"/>
      <c r="AJ140" s="964"/>
      <c r="AK140" s="964"/>
      <c r="AL140" s="964"/>
      <c r="AM140" s="964"/>
      <c r="AN140" s="964"/>
      <c r="AO140" s="964"/>
      <c r="AP140" s="964"/>
      <c r="AQ140" s="964"/>
      <c r="AR140" s="964"/>
    </row>
    <row r="141" s="824" customFormat="1" customHeight="1" spans="1:44">
      <c r="A141" s="513"/>
      <c r="B141" s="806"/>
      <c r="C141" s="1115"/>
      <c r="D141" s="716"/>
      <c r="E141" s="519"/>
      <c r="F141" s="1118"/>
      <c r="G141" s="797"/>
      <c r="H141" s="217"/>
      <c r="I141" s="1082"/>
      <c r="J141" s="217"/>
      <c r="K141" s="807"/>
      <c r="L141" s="796"/>
      <c r="M141" s="480"/>
      <c r="N141" s="480"/>
      <c r="O141" s="480"/>
      <c r="P141" s="480"/>
      <c r="Q141" s="480"/>
      <c r="R141" s="797"/>
      <c r="S141" s="797"/>
      <c r="T141" s="797"/>
      <c r="U141" s="971"/>
      <c r="V141" s="964"/>
      <c r="W141" s="964"/>
      <c r="X141" s="964"/>
      <c r="Y141" s="964"/>
      <c r="Z141" s="964"/>
      <c r="AA141" s="964"/>
      <c r="AB141" s="964"/>
      <c r="AC141" s="964"/>
      <c r="AD141" s="964"/>
      <c r="AE141" s="964"/>
      <c r="AF141" s="964"/>
      <c r="AG141" s="964"/>
      <c r="AH141" s="964"/>
      <c r="AI141" s="964"/>
      <c r="AJ141" s="964"/>
      <c r="AK141" s="964"/>
      <c r="AL141" s="964"/>
      <c r="AM141" s="964"/>
      <c r="AN141" s="964"/>
      <c r="AO141" s="964"/>
      <c r="AP141" s="964"/>
      <c r="AQ141" s="964"/>
      <c r="AR141" s="964"/>
    </row>
    <row r="142" s="824" customFormat="1" customHeight="1" spans="1:44">
      <c r="A142" s="513"/>
      <c r="B142" s="806"/>
      <c r="C142" s="1115"/>
      <c r="D142" s="716"/>
      <c r="E142" s="519"/>
      <c r="F142" s="1118"/>
      <c r="G142" s="797"/>
      <c r="H142" s="797"/>
      <c r="I142" s="716"/>
      <c r="J142" s="716"/>
      <c r="K142" s="807"/>
      <c r="L142" s="796"/>
      <c r="M142" s="480"/>
      <c r="N142" s="480"/>
      <c r="O142" s="480"/>
      <c r="P142" s="797"/>
      <c r="Q142" s="797"/>
      <c r="R142" s="797"/>
      <c r="S142" s="797"/>
      <c r="T142" s="797"/>
      <c r="U142" s="497"/>
      <c r="V142" s="964"/>
      <c r="W142" s="964"/>
      <c r="X142" s="964"/>
      <c r="Y142" s="964"/>
      <c r="Z142" s="964"/>
      <c r="AA142" s="964"/>
      <c r="AB142" s="964"/>
      <c r="AC142" s="964"/>
      <c r="AD142" s="964"/>
      <c r="AE142" s="964"/>
      <c r="AF142" s="964"/>
      <c r="AG142" s="964"/>
      <c r="AH142" s="964"/>
      <c r="AI142" s="964"/>
      <c r="AJ142" s="964"/>
      <c r="AK142" s="964"/>
      <c r="AL142" s="964"/>
      <c r="AM142" s="964"/>
      <c r="AN142" s="964"/>
      <c r="AO142" s="964"/>
      <c r="AP142" s="964"/>
      <c r="AQ142" s="964"/>
      <c r="AR142" s="964"/>
    </row>
    <row r="143" s="824" customFormat="1" customHeight="1" spans="1:44">
      <c r="A143" s="513"/>
      <c r="B143" s="806"/>
      <c r="C143" s="1115"/>
      <c r="D143" s="716"/>
      <c r="E143" s="519"/>
      <c r="F143" s="1118"/>
      <c r="G143" s="797"/>
      <c r="H143" s="217"/>
      <c r="I143" s="1082"/>
      <c r="J143" s="217"/>
      <c r="K143" s="807"/>
      <c r="L143" s="796"/>
      <c r="M143" s="480"/>
      <c r="N143" s="480"/>
      <c r="O143" s="480"/>
      <c r="P143" s="797"/>
      <c r="Q143" s="797"/>
      <c r="R143" s="797"/>
      <c r="S143" s="797"/>
      <c r="T143" s="797"/>
      <c r="U143" s="497"/>
      <c r="V143" s="964"/>
      <c r="W143" s="964"/>
      <c r="X143" s="964"/>
      <c r="Y143" s="964"/>
      <c r="Z143" s="964"/>
      <c r="AA143" s="964"/>
      <c r="AB143" s="964"/>
      <c r="AC143" s="964"/>
      <c r="AD143" s="964"/>
      <c r="AE143" s="964"/>
      <c r="AF143" s="964"/>
      <c r="AG143" s="964"/>
      <c r="AH143" s="964"/>
      <c r="AI143" s="964"/>
      <c r="AJ143" s="964"/>
      <c r="AK143" s="964"/>
      <c r="AL143" s="964"/>
      <c r="AM143" s="964"/>
      <c r="AN143" s="964"/>
      <c r="AO143" s="964"/>
      <c r="AP143" s="964"/>
      <c r="AQ143" s="964"/>
      <c r="AR143" s="964"/>
    </row>
    <row r="144" s="824" customFormat="1" customHeight="1" spans="1:44">
      <c r="A144" s="513"/>
      <c r="B144" s="806"/>
      <c r="C144" s="1115"/>
      <c r="D144" s="716"/>
      <c r="E144" s="519"/>
      <c r="F144" s="1118"/>
      <c r="G144" s="797"/>
      <c r="H144" s="797"/>
      <c r="I144" s="716"/>
      <c r="J144" s="716"/>
      <c r="K144" s="807"/>
      <c r="L144" s="796"/>
      <c r="M144" s="480"/>
      <c r="N144" s="480"/>
      <c r="O144" s="480"/>
      <c r="P144" s="797"/>
      <c r="Q144" s="797"/>
      <c r="R144" s="797"/>
      <c r="S144" s="797"/>
      <c r="T144" s="797"/>
      <c r="U144" s="497"/>
      <c r="V144" s="964"/>
      <c r="W144" s="964"/>
      <c r="X144" s="964"/>
      <c r="Y144" s="964"/>
      <c r="Z144" s="964"/>
      <c r="AA144" s="964"/>
      <c r="AB144" s="964"/>
      <c r="AC144" s="964"/>
      <c r="AD144" s="964"/>
      <c r="AE144" s="964"/>
      <c r="AF144" s="964"/>
      <c r="AG144" s="964"/>
      <c r="AH144" s="964"/>
      <c r="AI144" s="964"/>
      <c r="AJ144" s="964"/>
      <c r="AK144" s="964"/>
      <c r="AL144" s="964"/>
      <c r="AM144" s="964"/>
      <c r="AN144" s="964"/>
      <c r="AO144" s="964"/>
      <c r="AP144" s="964"/>
      <c r="AQ144" s="964"/>
      <c r="AR144" s="964"/>
    </row>
    <row r="145" s="824" customFormat="1" customHeight="1" spans="1:44">
      <c r="A145" s="513"/>
      <c r="B145" s="806"/>
      <c r="C145" s="1115"/>
      <c r="D145" s="716"/>
      <c r="E145" s="519"/>
      <c r="F145" s="1118"/>
      <c r="G145" s="797"/>
      <c r="H145" s="797"/>
      <c r="I145" s="716"/>
      <c r="J145" s="716"/>
      <c r="K145" s="807"/>
      <c r="L145" s="796"/>
      <c r="M145" s="480"/>
      <c r="N145" s="480"/>
      <c r="O145" s="480"/>
      <c r="P145" s="797"/>
      <c r="Q145" s="797"/>
      <c r="R145" s="797"/>
      <c r="S145" s="797"/>
      <c r="T145" s="797"/>
      <c r="U145" s="520"/>
      <c r="V145" s="964"/>
      <c r="W145" s="964"/>
      <c r="X145" s="964"/>
      <c r="Y145" s="964"/>
      <c r="Z145" s="964"/>
      <c r="AA145" s="964"/>
      <c r="AB145" s="964"/>
      <c r="AC145" s="964"/>
      <c r="AD145" s="964"/>
      <c r="AE145" s="964"/>
      <c r="AF145" s="964"/>
      <c r="AG145" s="964"/>
      <c r="AH145" s="964"/>
      <c r="AI145" s="964"/>
      <c r="AJ145" s="964"/>
      <c r="AK145" s="964"/>
      <c r="AL145" s="964"/>
      <c r="AM145" s="964"/>
      <c r="AN145" s="964"/>
      <c r="AO145" s="964"/>
      <c r="AP145" s="964"/>
      <c r="AQ145" s="964"/>
      <c r="AR145" s="964"/>
    </row>
    <row r="146" s="824" customFormat="1" customHeight="1" spans="1:44">
      <c r="A146" s="513"/>
      <c r="B146" s="806"/>
      <c r="C146" s="1115"/>
      <c r="D146" s="716"/>
      <c r="E146" s="519"/>
      <c r="F146" s="1118"/>
      <c r="G146" s="797"/>
      <c r="H146" s="217"/>
      <c r="I146" s="1082"/>
      <c r="J146" s="217"/>
      <c r="K146" s="807"/>
      <c r="L146" s="796"/>
      <c r="M146" s="480"/>
      <c r="N146" s="480"/>
      <c r="O146" s="480"/>
      <c r="P146" s="797"/>
      <c r="Q146" s="797"/>
      <c r="R146" s="797"/>
      <c r="S146" s="797"/>
      <c r="T146" s="797"/>
      <c r="U146" s="520"/>
      <c r="V146" s="964"/>
      <c r="W146" s="964"/>
      <c r="X146" s="964"/>
      <c r="Y146" s="964"/>
      <c r="Z146" s="964"/>
      <c r="AA146" s="964"/>
      <c r="AB146" s="964"/>
      <c r="AC146" s="964"/>
      <c r="AD146" s="964"/>
      <c r="AE146" s="964"/>
      <c r="AF146" s="964"/>
      <c r="AG146" s="964"/>
      <c r="AH146" s="964"/>
      <c r="AI146" s="964"/>
      <c r="AJ146" s="964"/>
      <c r="AK146" s="964"/>
      <c r="AL146" s="964"/>
      <c r="AM146" s="964"/>
      <c r="AN146" s="964"/>
      <c r="AO146" s="964"/>
      <c r="AP146" s="964"/>
      <c r="AQ146" s="964"/>
      <c r="AR146" s="964"/>
    </row>
    <row r="147" s="824" customFormat="1" customHeight="1" spans="1:44">
      <c r="A147" s="513"/>
      <c r="B147" s="806"/>
      <c r="C147" s="1115"/>
      <c r="D147" s="716"/>
      <c r="E147" s="519"/>
      <c r="F147" s="1118"/>
      <c r="G147" s="797"/>
      <c r="H147" s="797"/>
      <c r="I147" s="716"/>
      <c r="J147" s="716"/>
      <c r="K147" s="807"/>
      <c r="L147" s="796"/>
      <c r="M147" s="480"/>
      <c r="N147" s="480"/>
      <c r="O147" s="480"/>
      <c r="P147" s="480"/>
      <c r="Q147" s="480"/>
      <c r="R147" s="797"/>
      <c r="S147" s="797"/>
      <c r="T147" s="797"/>
      <c r="U147" s="497"/>
      <c r="V147" s="964"/>
      <c r="W147" s="964"/>
      <c r="X147" s="964"/>
      <c r="Y147" s="964"/>
      <c r="Z147" s="964"/>
      <c r="AA147" s="964"/>
      <c r="AB147" s="964"/>
      <c r="AC147" s="964"/>
      <c r="AD147" s="964"/>
      <c r="AE147" s="964"/>
      <c r="AF147" s="964"/>
      <c r="AG147" s="964"/>
      <c r="AH147" s="964"/>
      <c r="AI147" s="964"/>
      <c r="AJ147" s="964"/>
      <c r="AK147" s="964"/>
      <c r="AL147" s="964"/>
      <c r="AM147" s="964"/>
      <c r="AN147" s="964"/>
      <c r="AO147" s="964"/>
      <c r="AP147" s="964"/>
      <c r="AQ147" s="964"/>
      <c r="AR147" s="964"/>
    </row>
    <row r="148" s="824" customFormat="1" customHeight="1" spans="1:44">
      <c r="A148" s="513"/>
      <c r="B148" s="806"/>
      <c r="C148" s="1115"/>
      <c r="D148" s="716"/>
      <c r="E148" s="519"/>
      <c r="F148" s="1118"/>
      <c r="G148" s="797"/>
      <c r="H148" s="217"/>
      <c r="I148" s="1082"/>
      <c r="J148" s="217"/>
      <c r="K148" s="807"/>
      <c r="L148" s="796"/>
      <c r="M148" s="480"/>
      <c r="N148" s="480"/>
      <c r="O148" s="480"/>
      <c r="P148" s="480"/>
      <c r="Q148" s="480"/>
      <c r="R148" s="797"/>
      <c r="S148" s="797"/>
      <c r="T148" s="797"/>
      <c r="U148" s="497"/>
      <c r="V148" s="964"/>
      <c r="W148" s="964"/>
      <c r="X148" s="964"/>
      <c r="Y148" s="964"/>
      <c r="Z148" s="964"/>
      <c r="AA148" s="964"/>
      <c r="AB148" s="964"/>
      <c r="AC148" s="964"/>
      <c r="AD148" s="964"/>
      <c r="AE148" s="964"/>
      <c r="AF148" s="964"/>
      <c r="AG148" s="964"/>
      <c r="AH148" s="964"/>
      <c r="AI148" s="964"/>
      <c r="AJ148" s="964"/>
      <c r="AK148" s="964"/>
      <c r="AL148" s="964"/>
      <c r="AM148" s="964"/>
      <c r="AN148" s="964"/>
      <c r="AO148" s="964"/>
      <c r="AP148" s="964"/>
      <c r="AQ148" s="964"/>
      <c r="AR148" s="964"/>
    </row>
    <row r="149" s="824" customFormat="1" customHeight="1" spans="1:44">
      <c r="A149" s="513"/>
      <c r="B149" s="806"/>
      <c r="C149" s="1115"/>
      <c r="D149" s="716"/>
      <c r="E149" s="519"/>
      <c r="F149" s="1118"/>
      <c r="G149" s="797"/>
      <c r="H149" s="217"/>
      <c r="I149" s="1082"/>
      <c r="J149" s="217"/>
      <c r="K149" s="807"/>
      <c r="L149" s="796"/>
      <c r="M149" s="480"/>
      <c r="N149" s="480"/>
      <c r="O149" s="480"/>
      <c r="P149" s="797"/>
      <c r="Q149" s="797"/>
      <c r="R149" s="797"/>
      <c r="S149" s="797"/>
      <c r="T149" s="797"/>
      <c r="U149" s="497"/>
      <c r="V149" s="964"/>
      <c r="W149" s="964"/>
      <c r="X149" s="964"/>
      <c r="Y149" s="964"/>
      <c r="Z149" s="964"/>
      <c r="AA149" s="964"/>
      <c r="AB149" s="964"/>
      <c r="AC149" s="964"/>
      <c r="AD149" s="964"/>
      <c r="AE149" s="964"/>
      <c r="AF149" s="964"/>
      <c r="AG149" s="964"/>
      <c r="AH149" s="964"/>
      <c r="AI149" s="964"/>
      <c r="AJ149" s="964"/>
      <c r="AK149" s="964"/>
      <c r="AL149" s="964"/>
      <c r="AM149" s="964"/>
      <c r="AN149" s="964"/>
      <c r="AO149" s="964"/>
      <c r="AP149" s="964"/>
      <c r="AQ149" s="964"/>
      <c r="AR149" s="964"/>
    </row>
    <row r="150" s="824" customFormat="1" customHeight="1" spans="1:44">
      <c r="A150" s="513"/>
      <c r="B150" s="806"/>
      <c r="C150" s="1115"/>
      <c r="D150" s="716"/>
      <c r="E150" s="519"/>
      <c r="F150" s="1118"/>
      <c r="G150" s="797"/>
      <c r="H150" s="217"/>
      <c r="I150" s="1082"/>
      <c r="J150" s="217"/>
      <c r="K150" s="807"/>
      <c r="L150" s="796"/>
      <c r="M150" s="480"/>
      <c r="N150" s="480"/>
      <c r="O150" s="480"/>
      <c r="P150" s="797"/>
      <c r="Q150" s="797"/>
      <c r="R150" s="797"/>
      <c r="S150" s="797"/>
      <c r="T150" s="797"/>
      <c r="U150" s="497"/>
      <c r="V150" s="964"/>
      <c r="W150" s="964"/>
      <c r="X150" s="964"/>
      <c r="Y150" s="964"/>
      <c r="Z150" s="964"/>
      <c r="AA150" s="964"/>
      <c r="AB150" s="964"/>
      <c r="AC150" s="964"/>
      <c r="AD150" s="964"/>
      <c r="AE150" s="964"/>
      <c r="AF150" s="964"/>
      <c r="AG150" s="964"/>
      <c r="AH150" s="964"/>
      <c r="AI150" s="964"/>
      <c r="AJ150" s="964"/>
      <c r="AK150" s="964"/>
      <c r="AL150" s="964"/>
      <c r="AM150" s="964"/>
      <c r="AN150" s="964"/>
      <c r="AO150" s="964"/>
      <c r="AP150" s="964"/>
      <c r="AQ150" s="964"/>
      <c r="AR150" s="964"/>
    </row>
    <row r="151" s="824" customFormat="1" customHeight="1" spans="1:44">
      <c r="A151" s="513"/>
      <c r="B151" s="806"/>
      <c r="C151" s="1115"/>
      <c r="D151" s="492"/>
      <c r="E151" s="519"/>
      <c r="F151" s="1118"/>
      <c r="G151" s="797"/>
      <c r="H151" s="217"/>
      <c r="I151" s="1082"/>
      <c r="J151" s="217"/>
      <c r="K151" s="807"/>
      <c r="L151" s="796"/>
      <c r="M151" s="480"/>
      <c r="N151" s="480"/>
      <c r="O151" s="480"/>
      <c r="P151" s="797"/>
      <c r="Q151" s="797"/>
      <c r="R151" s="797"/>
      <c r="S151" s="797"/>
      <c r="T151" s="797"/>
      <c r="U151" s="497"/>
      <c r="V151" s="964"/>
      <c r="W151" s="964"/>
      <c r="X151" s="964"/>
      <c r="Y151" s="964"/>
      <c r="Z151" s="964"/>
      <c r="AA151" s="964"/>
      <c r="AB151" s="964"/>
      <c r="AC151" s="964"/>
      <c r="AD151" s="964"/>
      <c r="AE151" s="964"/>
      <c r="AF151" s="964"/>
      <c r="AG151" s="964"/>
      <c r="AH151" s="964"/>
      <c r="AI151" s="964"/>
      <c r="AJ151" s="964"/>
      <c r="AK151" s="964"/>
      <c r="AL151" s="964"/>
      <c r="AM151" s="964"/>
      <c r="AN151" s="964"/>
      <c r="AO151" s="964"/>
      <c r="AP151" s="964"/>
      <c r="AQ151" s="964"/>
      <c r="AR151" s="964"/>
    </row>
    <row r="152" s="695" customFormat="1" customHeight="1" spans="1:44">
      <c r="A152" s="513"/>
      <c r="B152" s="799"/>
      <c r="C152" s="1006"/>
      <c r="D152" s="409"/>
      <c r="E152" s="359"/>
      <c r="F152" s="662"/>
      <c r="G152" s="217"/>
      <c r="H152" s="217"/>
      <c r="I152" s="409"/>
      <c r="J152" s="409"/>
      <c r="K152" s="662"/>
      <c r="L152" s="801"/>
      <c r="M152" s="217"/>
      <c r="N152" s="217"/>
      <c r="O152" s="217"/>
      <c r="P152" s="217"/>
      <c r="Q152" s="217"/>
      <c r="R152" s="217"/>
      <c r="S152" s="217"/>
      <c r="T152" s="217"/>
      <c r="U152" s="394"/>
      <c r="V152" s="765"/>
      <c r="W152" s="765"/>
      <c r="X152" s="765"/>
      <c r="Y152" s="765"/>
      <c r="Z152" s="765"/>
      <c r="AA152" s="765"/>
      <c r="AB152" s="765"/>
      <c r="AC152" s="765"/>
      <c r="AD152" s="765"/>
      <c r="AE152" s="765"/>
      <c r="AF152" s="765"/>
      <c r="AG152" s="765"/>
      <c r="AH152" s="765"/>
      <c r="AI152" s="765"/>
      <c r="AJ152" s="765"/>
      <c r="AK152" s="765"/>
      <c r="AL152" s="765"/>
      <c r="AM152" s="765"/>
      <c r="AN152" s="765"/>
      <c r="AO152" s="765"/>
      <c r="AP152" s="765"/>
      <c r="AQ152" s="765"/>
      <c r="AR152" s="765"/>
    </row>
    <row r="153" customHeight="1" spans="1:44">
      <c r="A153" s="735">
        <v>46356</v>
      </c>
      <c r="B153" s="1083" t="s">
        <v>659</v>
      </c>
      <c r="C153" s="624"/>
      <c r="D153" s="1084"/>
      <c r="E153" s="1085"/>
      <c r="F153" s="627">
        <f>SUBTOTAL(9,F126:F152)</f>
        <v>0</v>
      </c>
      <c r="G153" s="628"/>
      <c r="H153" s="628">
        <f>SUBTOTAL(9,H126:H152)</f>
        <v>0</v>
      </c>
      <c r="I153" s="1086"/>
      <c r="J153" s="628">
        <f t="shared" ref="J153:Q153" si="17">SUBTOTAL(9,J126:J152)</f>
        <v>0</v>
      </c>
      <c r="K153" s="627">
        <f t="shared" si="17"/>
        <v>0</v>
      </c>
      <c r="L153" s="628">
        <f t="shared" si="17"/>
        <v>0</v>
      </c>
      <c r="M153" s="628">
        <f t="shared" si="17"/>
        <v>0</v>
      </c>
      <c r="N153" s="628">
        <f t="shared" si="17"/>
        <v>0</v>
      </c>
      <c r="O153" s="628">
        <f t="shared" si="17"/>
        <v>0</v>
      </c>
      <c r="P153" s="628">
        <f t="shared" si="17"/>
        <v>0</v>
      </c>
      <c r="Q153" s="628">
        <f t="shared" si="17"/>
        <v>0</v>
      </c>
      <c r="R153" s="1087">
        <f>ROUND(J153-L153-Q153,2)</f>
        <v>0</v>
      </c>
      <c r="S153" s="1102"/>
      <c r="T153" s="1102"/>
      <c r="U153" s="1103"/>
    </row>
    <row r="154" s="575" customFormat="1" customHeight="1" spans="1:44">
      <c r="A154" s="529"/>
      <c r="B154" s="858"/>
      <c r="C154" s="232"/>
      <c r="D154" s="492"/>
      <c r="E154" s="409"/>
      <c r="F154" s="660"/>
      <c r="G154" s="388"/>
      <c r="H154" s="388"/>
      <c r="I154" s="1116"/>
      <c r="J154" s="388"/>
      <c r="K154" s="973"/>
      <c r="L154" s="796"/>
      <c r="M154" s="480"/>
      <c r="N154" s="480"/>
      <c r="O154" s="480"/>
      <c r="P154" s="797"/>
      <c r="Q154" s="797"/>
      <c r="R154" s="1080"/>
      <c r="S154" s="1011"/>
      <c r="T154" s="1011"/>
      <c r="U154" s="1011"/>
      <c r="V154" s="680"/>
      <c r="W154" s="680"/>
      <c r="X154" s="680"/>
      <c r="Y154" s="680"/>
      <c r="Z154" s="680"/>
      <c r="AA154" s="680"/>
      <c r="AB154" s="680"/>
      <c r="AC154" s="680"/>
      <c r="AD154" s="680"/>
      <c r="AE154" s="680"/>
      <c r="AF154" s="680"/>
      <c r="AG154" s="680"/>
    </row>
    <row r="155" s="575" customFormat="1" customHeight="1" spans="1:44">
      <c r="A155" s="529"/>
      <c r="B155" s="858"/>
      <c r="C155" s="232"/>
      <c r="D155" s="492"/>
      <c r="E155" s="409"/>
      <c r="F155" s="660"/>
      <c r="G155" s="388"/>
      <c r="H155" s="217"/>
      <c r="I155" s="1082"/>
      <c r="J155" s="217"/>
      <c r="K155" s="973"/>
      <c r="L155" s="796"/>
      <c r="M155" s="480"/>
      <c r="N155" s="480"/>
      <c r="O155" s="480"/>
      <c r="P155" s="797"/>
      <c r="Q155" s="797"/>
      <c r="R155" s="1080"/>
      <c r="S155" s="1011"/>
      <c r="T155" s="1011"/>
      <c r="U155" s="1011"/>
      <c r="V155" s="680"/>
      <c r="W155" s="680"/>
      <c r="X155" s="680"/>
      <c r="Y155" s="680"/>
      <c r="Z155" s="680"/>
      <c r="AA155" s="680"/>
      <c r="AB155" s="680"/>
      <c r="AC155" s="680"/>
      <c r="AD155" s="680"/>
      <c r="AE155" s="680"/>
      <c r="AF155" s="680"/>
      <c r="AG155" s="680"/>
    </row>
    <row r="156" s="575" customFormat="1" customHeight="1" spans="1:44">
      <c r="A156" s="529"/>
      <c r="B156" s="858"/>
      <c r="C156" s="232"/>
      <c r="D156" s="492"/>
      <c r="E156" s="409"/>
      <c r="F156" s="660"/>
      <c r="G156" s="388"/>
      <c r="H156" s="291"/>
      <c r="I156" s="1082"/>
      <c r="J156" s="202"/>
      <c r="K156" s="973"/>
      <c r="L156" s="796"/>
      <c r="M156" s="976"/>
      <c r="N156" s="219"/>
      <c r="O156" s="219"/>
      <c r="P156" s="219"/>
      <c r="Q156" s="219"/>
      <c r="R156" s="483"/>
      <c r="S156" s="1011"/>
      <c r="T156" s="1011"/>
      <c r="U156" s="1011"/>
      <c r="V156" s="680"/>
      <c r="W156" s="680"/>
      <c r="X156" s="680"/>
      <c r="Y156" s="680"/>
      <c r="Z156" s="680"/>
      <c r="AA156" s="680"/>
      <c r="AB156" s="680"/>
      <c r="AC156" s="680"/>
      <c r="AD156" s="680"/>
      <c r="AE156" s="680"/>
      <c r="AF156" s="680"/>
      <c r="AG156" s="680"/>
    </row>
    <row r="157" s="575" customFormat="1" customHeight="1" spans="1:44">
      <c r="A157" s="529"/>
      <c r="B157" s="858"/>
      <c r="C157" s="232"/>
      <c r="D157" s="492"/>
      <c r="E157" s="409"/>
      <c r="F157" s="660"/>
      <c r="G157" s="388"/>
      <c r="H157" s="217"/>
      <c r="I157" s="1082"/>
      <c r="J157" s="217"/>
      <c r="K157" s="973"/>
      <c r="L157" s="796"/>
      <c r="M157" s="976"/>
      <c r="N157" s="219"/>
      <c r="O157" s="219"/>
      <c r="P157" s="219"/>
      <c r="Q157" s="219"/>
      <c r="R157" s="483"/>
      <c r="S157" s="1011"/>
      <c r="T157" s="1011"/>
      <c r="U157" s="1011"/>
      <c r="V157" s="680"/>
      <c r="W157" s="680"/>
      <c r="X157" s="680"/>
      <c r="Y157" s="680"/>
      <c r="Z157" s="680"/>
      <c r="AA157" s="680"/>
      <c r="AB157" s="680"/>
      <c r="AC157" s="680"/>
      <c r="AD157" s="680"/>
      <c r="AE157" s="680"/>
      <c r="AF157" s="680"/>
      <c r="AG157" s="680"/>
    </row>
    <row r="158" s="575" customFormat="1" customHeight="1" spans="1:44">
      <c r="A158" s="529"/>
      <c r="B158" s="858"/>
      <c r="C158" s="232"/>
      <c r="D158" s="492"/>
      <c r="E158" s="409"/>
      <c r="F158" s="660"/>
      <c r="G158" s="388"/>
      <c r="H158" s="388"/>
      <c r="I158" s="1116"/>
      <c r="J158" s="388"/>
      <c r="K158" s="973"/>
      <c r="L158" s="796"/>
      <c r="M158" s="480"/>
      <c r="N158" s="480"/>
      <c r="O158" s="480"/>
      <c r="P158" s="480"/>
      <c r="Q158" s="480"/>
      <c r="R158" s="483"/>
      <c r="S158" s="1011"/>
      <c r="T158" s="1011"/>
      <c r="U158" s="1011"/>
      <c r="V158" s="680"/>
      <c r="W158" s="680"/>
      <c r="X158" s="680"/>
      <c r="Y158" s="680"/>
      <c r="Z158" s="680"/>
      <c r="AA158" s="680"/>
      <c r="AB158" s="680"/>
      <c r="AC158" s="680"/>
      <c r="AD158" s="680"/>
      <c r="AE158" s="680"/>
      <c r="AF158" s="680"/>
      <c r="AG158" s="680"/>
    </row>
    <row r="159" s="575" customFormat="1" customHeight="1" spans="1:44">
      <c r="A159" s="529"/>
      <c r="B159" s="858"/>
      <c r="C159" s="232"/>
      <c r="D159" s="492"/>
      <c r="E159" s="409"/>
      <c r="F159" s="660"/>
      <c r="G159" s="388"/>
      <c r="H159" s="217"/>
      <c r="I159" s="1082"/>
      <c r="J159" s="217"/>
      <c r="K159" s="662"/>
      <c r="L159" s="388"/>
      <c r="M159" s="388"/>
      <c r="N159" s="388"/>
      <c r="O159" s="217"/>
      <c r="P159" s="388"/>
      <c r="Q159" s="388"/>
      <c r="R159" s="526"/>
      <c r="S159" s="1101"/>
      <c r="T159" s="1101"/>
      <c r="U159" s="1011"/>
      <c r="V159" s="680"/>
      <c r="W159" s="680"/>
      <c r="X159" s="680"/>
      <c r="Y159" s="680"/>
      <c r="Z159" s="680"/>
      <c r="AA159" s="680"/>
      <c r="AB159" s="680"/>
      <c r="AC159" s="680"/>
      <c r="AD159" s="680"/>
      <c r="AE159" s="680"/>
      <c r="AF159" s="680"/>
      <c r="AG159" s="680"/>
      <c r="AH159" s="680"/>
      <c r="AI159" s="680"/>
    </row>
    <row r="160" s="575" customFormat="1" customHeight="1" spans="1:44">
      <c r="A160" s="529"/>
      <c r="B160" s="858"/>
      <c r="C160" s="232"/>
      <c r="D160" s="492"/>
      <c r="E160" s="409"/>
      <c r="F160" s="660"/>
      <c r="G160" s="388"/>
      <c r="H160" s="217"/>
      <c r="I160" s="1082"/>
      <c r="J160" s="217"/>
      <c r="K160" s="662"/>
      <c r="L160" s="388"/>
      <c r="M160" s="388"/>
      <c r="N160" s="388"/>
      <c r="O160" s="217"/>
      <c r="P160" s="388"/>
      <c r="Q160" s="388"/>
      <c r="R160" s="526"/>
      <c r="S160" s="1101"/>
      <c r="T160" s="1101"/>
      <c r="U160" s="1011"/>
      <c r="V160" s="680"/>
      <c r="W160" s="680"/>
      <c r="X160" s="680"/>
      <c r="Y160" s="680"/>
      <c r="Z160" s="680"/>
      <c r="AA160" s="680"/>
      <c r="AB160" s="680"/>
      <c r="AC160" s="680"/>
      <c r="AD160" s="680"/>
      <c r="AE160" s="680"/>
      <c r="AF160" s="680"/>
      <c r="AG160" s="680"/>
      <c r="AH160" s="680"/>
      <c r="AI160" s="680"/>
    </row>
    <row r="161" customHeight="1" spans="1:21">
      <c r="A161" s="735">
        <v>46387</v>
      </c>
      <c r="B161" s="1083" t="s">
        <v>659</v>
      </c>
      <c r="C161" s="624"/>
      <c r="D161" s="1084"/>
      <c r="E161" s="1085"/>
      <c r="F161" s="627">
        <f>SUBTOTAL(9,F154:F160)</f>
        <v>0</v>
      </c>
      <c r="G161" s="628"/>
      <c r="H161" s="628">
        <f t="shared" ref="H161:Q161" si="18">SUBTOTAL(9,H154:H160)</f>
        <v>0</v>
      </c>
      <c r="I161" s="1086">
        <f t="shared" si="18"/>
        <v>0</v>
      </c>
      <c r="J161" s="628">
        <f t="shared" si="18"/>
        <v>0</v>
      </c>
      <c r="K161" s="627">
        <f t="shared" si="18"/>
        <v>0</v>
      </c>
      <c r="L161" s="628">
        <f t="shared" si="18"/>
        <v>0</v>
      </c>
      <c r="M161" s="628">
        <f t="shared" si="18"/>
        <v>0</v>
      </c>
      <c r="N161" s="628">
        <f t="shared" si="18"/>
        <v>0</v>
      </c>
      <c r="O161" s="628">
        <f t="shared" si="18"/>
        <v>0</v>
      </c>
      <c r="P161" s="628">
        <f t="shared" si="18"/>
        <v>0</v>
      </c>
      <c r="Q161" s="628">
        <f t="shared" si="18"/>
        <v>0</v>
      </c>
      <c r="R161" s="1087">
        <f>ROUND(J161-L161-Q161,2)</f>
        <v>0</v>
      </c>
      <c r="S161" s="1102"/>
      <c r="T161" s="1102"/>
      <c r="U161" s="1103"/>
    </row>
  </sheetData>
  <autoFilter xmlns:etc="http://www.wps.cn/officeDocument/2017/etCustomData" ref="A3:AN160" etc:filterBottomFollowUsedRange="0">
    <extLst/>
  </autoFilter>
  <pageMargins left="0.511811024" right="0.511811024" top="0.787401575" bottom="0.787401575" header="0.31496062" footer="0.31496062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A951"/>
  <sheetViews>
    <sheetView showZeros="0" workbookViewId="0">
      <pane xSplit="5" ySplit="3" topLeftCell="F4" activePane="bottomRight" state="frozen"/>
      <selection/>
      <selection pane="topRight"/>
      <selection pane="bottomLeft"/>
      <selection pane="bottomRight" activeCell="E22" sqref="E22"/>
    </sheetView>
  </sheetViews>
  <sheetFormatPr defaultColWidth="9.125" defaultRowHeight="18" customHeight="1"/>
  <cols>
    <col min="1" max="1" width="10.75" style="697" customWidth="1"/>
    <col min="2" max="2" width="11.25" style="11" customWidth="1"/>
    <col min="3" max="3" width="13.125" style="983" customWidth="1"/>
    <col min="4" max="4" width="21" style="699" customWidth="1"/>
    <col min="5" max="5" width="21.25" style="11" customWidth="1"/>
    <col min="6" max="6" width="5" style="1019" customWidth="1"/>
    <col min="7" max="7" width="9.125" style="585" customWidth="1"/>
    <col min="8" max="8" width="11.125" style="585" customWidth="1"/>
    <col min="9" max="9" width="9.125" style="585" customWidth="1"/>
    <col min="10" max="10" width="11.625" style="585" customWidth="1"/>
    <col min="11" max="11" width="6.625" style="1020" customWidth="1"/>
    <col min="12" max="12" width="11.625" style="585" customWidth="1"/>
    <col min="13" max="13" width="8.5" style="585" customWidth="1"/>
    <col min="14" max="14" width="10.75" style="585" customWidth="1"/>
    <col min="15" max="15" width="9.375" style="585" customWidth="1"/>
    <col min="16" max="16" width="10.125" style="585" customWidth="1"/>
    <col min="17" max="17" width="11.25" style="585" customWidth="1"/>
    <col min="18" max="18" width="49.125" style="699" customWidth="1"/>
    <col min="19" max="19" width="20" style="1021" customWidth="1"/>
    <col min="20" max="20" width="14.375" style="607" customWidth="1"/>
    <col min="21" max="21" width="7.375" style="578" customWidth="1"/>
    <col min="22" max="22" width="7.625" style="1022" customWidth="1"/>
    <col min="23" max="23" width="7.375" style="11" customWidth="1"/>
    <col min="24" max="24" width="8.5" style="11" customWidth="1"/>
    <col min="25" max="25" width="7.375" style="11" customWidth="1"/>
    <col min="26" max="36" width="8.5" style="11" customWidth="1"/>
    <col min="37" max="37" width="9.125" style="585"/>
    <col min="38" max="16384" width="9.125" style="11"/>
  </cols>
  <sheetData>
    <row r="1" s="12" customFormat="1" customHeight="1" spans="1:53">
      <c r="A1" s="702" t="s">
        <v>1077</v>
      </c>
      <c r="B1" s="596"/>
      <c r="C1" s="984"/>
      <c r="D1" s="595"/>
      <c r="E1" s="596"/>
      <c r="F1" s="1023"/>
      <c r="G1" s="594"/>
      <c r="H1" s="594"/>
      <c r="I1" s="596"/>
      <c r="J1" s="594"/>
      <c r="K1" s="1024"/>
      <c r="L1" s="594"/>
      <c r="M1" s="594"/>
      <c r="N1" s="1025"/>
      <c r="O1" s="1026"/>
      <c r="P1" s="731"/>
      <c r="Q1" s="594"/>
      <c r="R1" s="595"/>
      <c r="S1" s="1027"/>
      <c r="U1" s="597"/>
      <c r="V1" s="1028"/>
      <c r="AK1" s="594"/>
      <c r="AL1" s="596"/>
      <c r="AM1" s="596"/>
      <c r="AN1" s="596"/>
      <c r="AO1" s="596"/>
      <c r="AP1" s="596"/>
      <c r="AQ1" s="596"/>
      <c r="AR1" s="596"/>
      <c r="AS1" s="596"/>
      <c r="AT1" s="596"/>
      <c r="AU1" s="596"/>
      <c r="AV1" s="596"/>
      <c r="AW1" s="596"/>
      <c r="AX1" s="596"/>
      <c r="AY1" s="596"/>
      <c r="AZ1" s="596"/>
      <c r="BA1" s="596"/>
    </row>
    <row r="2" customHeight="1" spans="1:53">
      <c r="A2" s="1029" t="s">
        <v>687</v>
      </c>
      <c r="B2" s="596"/>
      <c r="C2" s="984"/>
      <c r="D2" s="600">
        <f>L2+Q2-N2-M2-O2-P2</f>
        <v>0</v>
      </c>
      <c r="E2" s="596"/>
      <c r="F2" s="1023">
        <f>SUBTOTAL(9,F4:F1486)</f>
        <v>0</v>
      </c>
      <c r="G2" s="594"/>
      <c r="H2" s="594">
        <f>SUBTOTAL(9,H4:H1486)</f>
        <v>0</v>
      </c>
      <c r="I2" s="594"/>
      <c r="J2" s="594">
        <f t="shared" ref="J2:Q2" si="0">SUBTOTAL(9,J4:J1486)</f>
        <v>0</v>
      </c>
      <c r="K2" s="1024">
        <f t="shared" si="0"/>
        <v>0</v>
      </c>
      <c r="L2" s="594">
        <f t="shared" si="0"/>
        <v>0</v>
      </c>
      <c r="M2" s="594">
        <f t="shared" si="0"/>
        <v>0</v>
      </c>
      <c r="N2" s="594">
        <f t="shared" si="0"/>
        <v>0</v>
      </c>
      <c r="O2" s="594">
        <f t="shared" si="0"/>
        <v>0</v>
      </c>
      <c r="P2" s="594">
        <f t="shared" si="0"/>
        <v>0</v>
      </c>
      <c r="Q2" s="594">
        <f t="shared" si="0"/>
        <v>0</v>
      </c>
      <c r="R2" s="604">
        <f>L2+Q2-J2</f>
        <v>0</v>
      </c>
      <c r="S2" s="1027"/>
      <c r="T2" s="594"/>
      <c r="AC2" s="607"/>
      <c r="AD2" s="607"/>
      <c r="AE2" s="607"/>
      <c r="AF2" s="607"/>
      <c r="AG2" s="607"/>
      <c r="AH2" s="607"/>
      <c r="AT2" s="596"/>
      <c r="AU2" s="596"/>
      <c r="AV2" s="596"/>
      <c r="AW2" s="596"/>
      <c r="AX2" s="596"/>
      <c r="AY2" s="596"/>
    </row>
    <row r="3" s="1016" customFormat="1" customHeight="1" spans="1:53">
      <c r="A3" s="709" t="s">
        <v>2</v>
      </c>
      <c r="B3" s="710" t="s">
        <v>3</v>
      </c>
      <c r="C3" s="710" t="s">
        <v>4</v>
      </c>
      <c r="D3" s="610" t="s">
        <v>5</v>
      </c>
      <c r="E3" s="711" t="s">
        <v>6</v>
      </c>
      <c r="F3" s="609" t="s">
        <v>7</v>
      </c>
      <c r="G3" s="712" t="s">
        <v>8</v>
      </c>
      <c r="H3" s="712" t="s">
        <v>9</v>
      </c>
      <c r="I3" s="1030" t="s">
        <v>10</v>
      </c>
      <c r="J3" s="712" t="s">
        <v>11</v>
      </c>
      <c r="K3" s="1031" t="s">
        <v>7</v>
      </c>
      <c r="L3" s="712" t="s">
        <v>697</v>
      </c>
      <c r="M3" s="712" t="s">
        <v>698</v>
      </c>
      <c r="N3" s="712" t="s">
        <v>699</v>
      </c>
      <c r="O3" s="712" t="s">
        <v>700</v>
      </c>
      <c r="P3" s="712" t="s">
        <v>701</v>
      </c>
      <c r="Q3" s="712" t="s">
        <v>703</v>
      </c>
      <c r="R3" s="1032" t="s">
        <v>1078</v>
      </c>
      <c r="S3" s="1033" t="s">
        <v>1079</v>
      </c>
      <c r="T3" s="1016" t="s">
        <v>1080</v>
      </c>
      <c r="U3" s="1016" t="s">
        <v>9</v>
      </c>
      <c r="V3" s="1016" t="s">
        <v>1081</v>
      </c>
      <c r="W3" s="1016" t="s">
        <v>9</v>
      </c>
      <c r="X3" s="1016" t="s">
        <v>1082</v>
      </c>
      <c r="Y3" s="1016" t="s">
        <v>9</v>
      </c>
      <c r="Z3" s="1016" t="s">
        <v>1083</v>
      </c>
      <c r="AA3" s="1016" t="s">
        <v>9</v>
      </c>
      <c r="AB3" s="1016" t="s">
        <v>1084</v>
      </c>
      <c r="AC3" s="1016" t="s">
        <v>9</v>
      </c>
      <c r="AD3" s="1016" t="s">
        <v>1085</v>
      </c>
      <c r="AE3" s="1016" t="s">
        <v>9</v>
      </c>
      <c r="AF3" s="1016" t="s">
        <v>1086</v>
      </c>
      <c r="AG3" s="1016" t="s">
        <v>9</v>
      </c>
      <c r="AH3" s="1016" t="s">
        <v>1087</v>
      </c>
      <c r="AI3" s="1016" t="s">
        <v>9</v>
      </c>
      <c r="AJ3" s="1034" t="s">
        <v>1088</v>
      </c>
      <c r="AK3" s="1034" t="s">
        <v>1089</v>
      </c>
      <c r="AL3" s="1034"/>
      <c r="AM3" s="1034"/>
    </row>
    <row r="4" s="13" customFormat="1" customHeight="1" spans="1:53">
      <c r="A4" s="529"/>
      <c r="B4" s="213"/>
      <c r="C4" s="337"/>
      <c r="D4" s="409"/>
      <c r="E4" s="409"/>
      <c r="F4" s="654"/>
      <c r="G4" s="291"/>
      <c r="H4" s="291"/>
      <c r="I4" s="681"/>
      <c r="J4" s="291"/>
      <c r="K4" s="1035"/>
      <c r="L4" s="388"/>
      <c r="M4" s="291"/>
      <c r="N4" s="217"/>
      <c r="O4" s="217"/>
      <c r="P4" s="291"/>
      <c r="Q4" s="217"/>
      <c r="R4" s="666"/>
      <c r="S4" s="765"/>
      <c r="T4" s="765"/>
      <c r="U4" s="765"/>
      <c r="V4" s="765"/>
      <c r="W4" s="765"/>
      <c r="X4" s="765"/>
      <c r="Y4" s="765"/>
      <c r="Z4" s="765"/>
      <c r="AA4" s="765"/>
      <c r="AB4" s="765"/>
      <c r="AC4" s="765"/>
      <c r="AD4" s="765"/>
      <c r="AE4" s="765"/>
      <c r="AF4" s="765"/>
      <c r="AG4" s="765"/>
      <c r="AH4" s="765"/>
      <c r="AI4" s="765"/>
      <c r="AJ4" s="765"/>
      <c r="AK4" s="765"/>
      <c r="AL4" s="765"/>
      <c r="AM4" s="765"/>
    </row>
    <row r="5" s="13" customFormat="1" customHeight="1" spans="1:53">
      <c r="A5" s="529"/>
      <c r="B5" s="213"/>
      <c r="C5" s="337"/>
      <c r="D5" s="409"/>
      <c r="E5" s="409"/>
      <c r="F5" s="654"/>
      <c r="G5" s="291"/>
      <c r="H5" s="291"/>
      <c r="I5" s="638"/>
      <c r="J5" s="202"/>
      <c r="K5" s="1035"/>
      <c r="L5" s="388"/>
      <c r="M5" s="291"/>
      <c r="N5" s="291"/>
      <c r="O5" s="217"/>
      <c r="P5" s="291"/>
      <c r="Q5" s="217"/>
      <c r="R5" s="666"/>
      <c r="S5" s="765"/>
      <c r="T5" s="765"/>
      <c r="U5" s="765"/>
      <c r="V5" s="765"/>
      <c r="W5" s="765"/>
      <c r="X5" s="765"/>
      <c r="Y5" s="765"/>
      <c r="Z5" s="765"/>
      <c r="AA5" s="765"/>
      <c r="AB5" s="765"/>
      <c r="AC5" s="765"/>
      <c r="AD5" s="765"/>
      <c r="AE5" s="765"/>
      <c r="AF5" s="765"/>
      <c r="AG5" s="765"/>
      <c r="AH5" s="765"/>
      <c r="AI5" s="765"/>
      <c r="AJ5" s="765"/>
      <c r="AK5" s="765"/>
      <c r="AL5" s="765"/>
      <c r="AM5" s="765"/>
    </row>
    <row r="6" s="13" customFormat="1" customHeight="1" spans="1:53">
      <c r="A6" s="529"/>
      <c r="B6" s="213"/>
      <c r="C6" s="337"/>
      <c r="D6" s="409"/>
      <c r="E6" s="409"/>
      <c r="F6" s="654"/>
      <c r="G6" s="291"/>
      <c r="H6" s="291"/>
      <c r="I6" s="681"/>
      <c r="J6" s="291"/>
      <c r="K6" s="1035"/>
      <c r="L6" s="388"/>
      <c r="M6" s="291"/>
      <c r="N6" s="217"/>
      <c r="O6" s="217"/>
      <c r="P6" s="291"/>
      <c r="Q6" s="217"/>
      <c r="R6" s="359"/>
      <c r="S6" s="765"/>
      <c r="T6" s="765"/>
      <c r="U6" s="765"/>
      <c r="V6" s="765"/>
      <c r="W6" s="765"/>
      <c r="X6" s="765"/>
      <c r="Y6" s="765"/>
      <c r="Z6" s="765"/>
      <c r="AA6" s="765"/>
      <c r="AB6" s="765"/>
      <c r="AC6" s="765"/>
      <c r="AD6" s="765"/>
      <c r="AE6" s="765"/>
      <c r="AF6" s="765"/>
      <c r="AG6" s="765"/>
      <c r="AH6" s="765"/>
      <c r="AI6" s="765"/>
      <c r="AJ6" s="765"/>
      <c r="AK6" s="765"/>
      <c r="AL6" s="765"/>
      <c r="AM6" s="765"/>
    </row>
    <row r="7" s="13" customFormat="1" customHeight="1" spans="1:53">
      <c r="A7" s="529"/>
      <c r="B7" s="213"/>
      <c r="C7" s="337"/>
      <c r="D7" s="409"/>
      <c r="E7" s="409"/>
      <c r="F7" s="654"/>
      <c r="G7" s="291"/>
      <c r="H7" s="291"/>
      <c r="I7" s="638"/>
      <c r="J7" s="202"/>
      <c r="K7" s="1035"/>
      <c r="L7" s="388"/>
      <c r="M7" s="291"/>
      <c r="N7" s="217"/>
      <c r="O7" s="217"/>
      <c r="P7" s="291"/>
      <c r="Q7" s="217"/>
      <c r="R7" s="666"/>
      <c r="S7" s="765"/>
      <c r="T7" s="765"/>
      <c r="U7" s="765"/>
      <c r="V7" s="765"/>
      <c r="W7" s="765"/>
      <c r="X7" s="765"/>
      <c r="Y7" s="765"/>
      <c r="Z7" s="765"/>
      <c r="AA7" s="765"/>
      <c r="AB7" s="765"/>
      <c r="AC7" s="765"/>
      <c r="AD7" s="765"/>
      <c r="AE7" s="765"/>
      <c r="AF7" s="765"/>
      <c r="AG7" s="765"/>
      <c r="AH7" s="765"/>
      <c r="AI7" s="765"/>
      <c r="AJ7" s="765"/>
      <c r="AK7" s="765"/>
      <c r="AL7" s="765"/>
      <c r="AM7" s="765"/>
    </row>
    <row r="8" s="13" customFormat="1" customHeight="1" spans="1:53">
      <c r="A8" s="529"/>
      <c r="B8" s="213"/>
      <c r="C8" s="337"/>
      <c r="D8" s="409"/>
      <c r="E8" s="409"/>
      <c r="F8" s="654"/>
      <c r="G8" s="291"/>
      <c r="H8" s="291"/>
      <c r="I8" s="681"/>
      <c r="J8" s="291"/>
      <c r="K8" s="1035"/>
      <c r="L8" s="388"/>
      <c r="M8" s="291"/>
      <c r="N8" s="217"/>
      <c r="O8" s="217"/>
      <c r="P8" s="291"/>
      <c r="Q8" s="217"/>
      <c r="R8" s="666"/>
      <c r="S8" s="765"/>
      <c r="T8" s="765"/>
      <c r="U8" s="765"/>
      <c r="V8" s="765"/>
      <c r="W8" s="765"/>
      <c r="X8" s="765"/>
      <c r="Y8" s="765"/>
      <c r="Z8" s="765"/>
      <c r="AA8" s="765"/>
      <c r="AB8" s="765"/>
      <c r="AC8" s="765"/>
      <c r="AD8" s="765"/>
      <c r="AE8" s="765"/>
      <c r="AF8" s="765"/>
      <c r="AG8" s="765"/>
      <c r="AH8" s="765"/>
      <c r="AI8" s="765"/>
      <c r="AJ8" s="765"/>
      <c r="AK8" s="765"/>
      <c r="AL8" s="765"/>
      <c r="AM8" s="765"/>
    </row>
    <row r="9" s="13" customFormat="1" customHeight="1" spans="1:53">
      <c r="A9" s="529"/>
      <c r="B9" s="213"/>
      <c r="C9" s="337"/>
      <c r="D9" s="409"/>
      <c r="E9" s="409"/>
      <c r="F9" s="654"/>
      <c r="G9" s="291"/>
      <c r="H9" s="291"/>
      <c r="I9" s="638"/>
      <c r="J9" s="202"/>
      <c r="K9" s="1035"/>
      <c r="L9" s="388"/>
      <c r="M9" s="291"/>
      <c r="N9" s="291"/>
      <c r="O9" s="217"/>
      <c r="P9" s="291"/>
      <c r="Q9" s="217"/>
      <c r="R9" s="666"/>
      <c r="S9" s="765"/>
      <c r="T9" s="765"/>
      <c r="U9" s="765"/>
      <c r="V9" s="765"/>
      <c r="W9" s="765"/>
      <c r="X9" s="765"/>
      <c r="Y9" s="765"/>
      <c r="Z9" s="765"/>
      <c r="AA9" s="765"/>
      <c r="AB9" s="765"/>
      <c r="AC9" s="765"/>
      <c r="AD9" s="765"/>
      <c r="AE9" s="765"/>
      <c r="AF9" s="765"/>
      <c r="AG9" s="765"/>
      <c r="AH9" s="765"/>
      <c r="AI9" s="765"/>
      <c r="AJ9" s="765"/>
      <c r="AK9" s="765"/>
      <c r="AL9" s="765"/>
      <c r="AM9" s="765"/>
    </row>
    <row r="10" s="13" customFormat="1" customHeight="1" spans="1:53">
      <c r="A10" s="529"/>
      <c r="B10" s="213"/>
      <c r="C10" s="337"/>
      <c r="D10" s="409"/>
      <c r="E10" s="409"/>
      <c r="F10" s="654"/>
      <c r="G10" s="291"/>
      <c r="H10" s="291"/>
      <c r="I10" s="681"/>
      <c r="J10" s="291"/>
      <c r="K10" s="1035"/>
      <c r="L10" s="388"/>
      <c r="M10" s="291"/>
      <c r="N10" s="217"/>
      <c r="O10" s="217"/>
      <c r="P10" s="291"/>
      <c r="Q10" s="217"/>
      <c r="R10" s="902"/>
      <c r="S10" s="765"/>
      <c r="T10" s="765"/>
      <c r="U10" s="765"/>
      <c r="V10" s="765"/>
      <c r="W10" s="765"/>
      <c r="X10" s="765"/>
      <c r="Y10" s="765"/>
      <c r="Z10" s="765"/>
      <c r="AA10" s="765"/>
      <c r="AB10" s="765"/>
      <c r="AC10" s="765"/>
      <c r="AD10" s="765"/>
      <c r="AE10" s="765"/>
      <c r="AF10" s="765"/>
      <c r="AG10" s="765"/>
      <c r="AH10" s="765"/>
      <c r="AI10" s="765"/>
      <c r="AJ10" s="765"/>
      <c r="AK10" s="765"/>
      <c r="AL10" s="765"/>
      <c r="AM10" s="765"/>
    </row>
    <row r="11" s="13" customFormat="1" customHeight="1" spans="1:53">
      <c r="A11" s="529"/>
      <c r="B11" s="213"/>
      <c r="C11" s="337"/>
      <c r="D11" s="409"/>
      <c r="E11" s="409"/>
      <c r="F11" s="654"/>
      <c r="G11" s="291"/>
      <c r="H11" s="291"/>
      <c r="I11" s="638"/>
      <c r="J11" s="202"/>
      <c r="K11" s="1035"/>
      <c r="L11" s="388"/>
      <c r="M11" s="291"/>
      <c r="N11" s="291"/>
      <c r="O11" s="217"/>
      <c r="P11" s="291"/>
      <c r="Q11" s="217"/>
      <c r="R11" s="902"/>
      <c r="S11" s="765"/>
      <c r="T11" s="765"/>
      <c r="U11" s="765"/>
      <c r="V11" s="765"/>
      <c r="W11" s="765"/>
      <c r="X11" s="765"/>
      <c r="Y11" s="765"/>
      <c r="Z11" s="765"/>
      <c r="AA11" s="765"/>
      <c r="AB11" s="765"/>
      <c r="AC11" s="765"/>
      <c r="AD11" s="765"/>
      <c r="AE11" s="765"/>
      <c r="AF11" s="765"/>
      <c r="AG11" s="765"/>
      <c r="AH11" s="765"/>
      <c r="AI11" s="765"/>
      <c r="AJ11" s="765"/>
      <c r="AK11" s="765"/>
      <c r="AL11" s="765"/>
      <c r="AM11" s="765"/>
    </row>
    <row r="12" s="13" customFormat="1" customHeight="1" spans="1:53">
      <c r="A12" s="529"/>
      <c r="B12" s="213"/>
      <c r="C12" s="337"/>
      <c r="D12" s="409"/>
      <c r="E12" s="409"/>
      <c r="F12" s="654"/>
      <c r="G12" s="291"/>
      <c r="H12" s="291"/>
      <c r="I12" s="681"/>
      <c r="J12" s="291"/>
      <c r="K12" s="1035"/>
      <c r="L12" s="388"/>
      <c r="M12" s="291"/>
      <c r="N12" s="217"/>
      <c r="O12" s="217"/>
      <c r="P12" s="291"/>
      <c r="Q12" s="217"/>
      <c r="R12" s="359"/>
      <c r="S12" s="765"/>
      <c r="T12" s="765"/>
      <c r="U12" s="765"/>
      <c r="V12" s="765"/>
      <c r="W12" s="765"/>
      <c r="X12" s="765"/>
      <c r="Y12" s="765"/>
      <c r="Z12" s="765"/>
      <c r="AA12" s="765"/>
      <c r="AB12" s="765"/>
      <c r="AC12" s="765"/>
      <c r="AD12" s="765"/>
      <c r="AE12" s="765"/>
      <c r="AF12" s="765"/>
      <c r="AG12" s="765"/>
      <c r="AH12" s="765"/>
      <c r="AI12" s="765"/>
      <c r="AJ12" s="765"/>
      <c r="AK12" s="765"/>
      <c r="AL12" s="765"/>
      <c r="AM12" s="765"/>
    </row>
    <row r="13" s="13" customFormat="1" customHeight="1" spans="1:53">
      <c r="A13" s="529"/>
      <c r="B13" s="213"/>
      <c r="C13" s="337"/>
      <c r="D13" s="409"/>
      <c r="E13" s="409"/>
      <c r="F13" s="654"/>
      <c r="G13" s="291"/>
      <c r="H13" s="291"/>
      <c r="I13" s="638"/>
      <c r="J13" s="202"/>
      <c r="K13" s="1035"/>
      <c r="L13" s="388"/>
      <c r="M13" s="291"/>
      <c r="N13" s="291"/>
      <c r="O13" s="217"/>
      <c r="P13" s="291"/>
      <c r="Q13" s="217"/>
      <c r="R13" s="359"/>
      <c r="S13" s="765"/>
      <c r="T13" s="765"/>
      <c r="U13" s="765"/>
      <c r="V13" s="765"/>
      <c r="W13" s="765"/>
      <c r="X13" s="765"/>
      <c r="Y13" s="765"/>
      <c r="Z13" s="765"/>
      <c r="AA13" s="765"/>
      <c r="AB13" s="765"/>
      <c r="AC13" s="765"/>
      <c r="AD13" s="765"/>
      <c r="AE13" s="765"/>
      <c r="AF13" s="765"/>
      <c r="AG13" s="765"/>
      <c r="AH13" s="765"/>
      <c r="AI13" s="765"/>
      <c r="AJ13" s="765"/>
      <c r="AK13" s="765"/>
      <c r="AL13" s="765"/>
      <c r="AM13" s="765"/>
    </row>
    <row r="14" s="13" customFormat="1" customHeight="1" spans="1:53">
      <c r="A14" s="529"/>
      <c r="B14" s="213"/>
      <c r="C14" s="337"/>
      <c r="D14" s="409"/>
      <c r="E14" s="409"/>
      <c r="F14" s="654"/>
      <c r="G14" s="291"/>
      <c r="H14" s="291"/>
      <c r="I14" s="681"/>
      <c r="J14" s="291"/>
      <c r="K14" s="1035"/>
      <c r="L14" s="388"/>
      <c r="M14" s="291"/>
      <c r="N14" s="217"/>
      <c r="O14" s="217"/>
      <c r="P14" s="291"/>
      <c r="Q14" s="217"/>
      <c r="R14" s="359"/>
      <c r="S14" s="765"/>
      <c r="T14" s="765"/>
      <c r="U14" s="765"/>
      <c r="V14" s="765"/>
      <c r="W14" s="765"/>
      <c r="X14" s="765"/>
      <c r="Y14" s="765"/>
      <c r="Z14" s="765"/>
      <c r="AA14" s="765"/>
      <c r="AB14" s="765"/>
      <c r="AC14" s="765"/>
      <c r="AD14" s="765"/>
      <c r="AE14" s="765"/>
      <c r="AF14" s="765"/>
      <c r="AG14" s="765"/>
      <c r="AH14" s="765"/>
      <c r="AI14" s="765"/>
      <c r="AJ14" s="765"/>
      <c r="AK14" s="765"/>
      <c r="AL14" s="765"/>
      <c r="AM14" s="765"/>
    </row>
    <row r="15" s="13" customFormat="1" customHeight="1" spans="1:53">
      <c r="A15" s="529"/>
      <c r="B15" s="213"/>
      <c r="C15" s="337"/>
      <c r="D15" s="409"/>
      <c r="E15" s="409"/>
      <c r="F15" s="654"/>
      <c r="G15" s="291"/>
      <c r="H15" s="291"/>
      <c r="I15" s="638"/>
      <c r="J15" s="202"/>
      <c r="K15" s="1035"/>
      <c r="L15" s="388"/>
      <c r="M15" s="291"/>
      <c r="N15" s="217"/>
      <c r="O15" s="217"/>
      <c r="P15" s="291"/>
      <c r="Q15" s="217"/>
      <c r="R15" s="359"/>
      <c r="S15" s="765"/>
      <c r="T15" s="765"/>
      <c r="U15" s="765"/>
      <c r="V15" s="765"/>
      <c r="W15" s="765"/>
      <c r="X15" s="765"/>
      <c r="Y15" s="765"/>
      <c r="Z15" s="765"/>
      <c r="AA15" s="765"/>
      <c r="AB15" s="765"/>
      <c r="AC15" s="765"/>
      <c r="AD15" s="765"/>
      <c r="AE15" s="765"/>
      <c r="AF15" s="765"/>
      <c r="AG15" s="765"/>
      <c r="AH15" s="765"/>
      <c r="AI15" s="765"/>
      <c r="AJ15" s="765"/>
      <c r="AK15" s="765"/>
      <c r="AL15" s="765"/>
      <c r="AM15" s="765"/>
    </row>
    <row r="16" s="13" customFormat="1" customHeight="1" spans="1:53">
      <c r="A16" s="529"/>
      <c r="B16" s="213"/>
      <c r="C16" s="337"/>
      <c r="D16" s="409"/>
      <c r="E16" s="409"/>
      <c r="F16" s="654"/>
      <c r="G16" s="291"/>
      <c r="H16" s="291"/>
      <c r="I16" s="681"/>
      <c r="J16" s="291"/>
      <c r="K16" s="1035"/>
      <c r="L16" s="388"/>
      <c r="M16" s="291"/>
      <c r="N16" s="217"/>
      <c r="O16" s="217"/>
      <c r="P16" s="291"/>
      <c r="Q16" s="217"/>
      <c r="R16" s="908"/>
      <c r="S16" s="765"/>
      <c r="T16" s="765"/>
      <c r="U16" s="765"/>
      <c r="V16" s="765"/>
      <c r="W16" s="765"/>
      <c r="X16" s="765"/>
      <c r="Y16" s="765"/>
      <c r="Z16" s="765"/>
      <c r="AA16" s="765"/>
      <c r="AB16" s="765"/>
      <c r="AC16" s="765"/>
      <c r="AD16" s="765"/>
      <c r="AE16" s="765"/>
      <c r="AF16" s="765"/>
      <c r="AG16" s="765"/>
      <c r="AH16" s="765"/>
      <c r="AI16" s="765"/>
      <c r="AJ16" s="765"/>
      <c r="AK16" s="765"/>
      <c r="AL16" s="765"/>
      <c r="AM16" s="765"/>
    </row>
    <row r="17" s="13" customFormat="1" customHeight="1" spans="1:39">
      <c r="A17" s="529"/>
      <c r="B17" s="213"/>
      <c r="C17" s="337"/>
      <c r="D17" s="409"/>
      <c r="E17" s="409"/>
      <c r="F17" s="654"/>
      <c r="G17" s="291"/>
      <c r="H17" s="291"/>
      <c r="I17" s="638"/>
      <c r="J17" s="202"/>
      <c r="K17" s="1035"/>
      <c r="L17" s="388"/>
      <c r="M17" s="291"/>
      <c r="N17" s="217"/>
      <c r="O17" s="217"/>
      <c r="P17" s="291"/>
      <c r="Q17" s="217"/>
      <c r="R17" s="908"/>
      <c r="S17" s="765"/>
      <c r="T17" s="765"/>
      <c r="U17" s="765"/>
      <c r="V17" s="765"/>
      <c r="W17" s="765"/>
      <c r="X17" s="765"/>
      <c r="Y17" s="765"/>
      <c r="Z17" s="765"/>
      <c r="AA17" s="765"/>
      <c r="AB17" s="765"/>
      <c r="AC17" s="765"/>
      <c r="AD17" s="765"/>
      <c r="AE17" s="765"/>
      <c r="AF17" s="765"/>
      <c r="AG17" s="765"/>
      <c r="AH17" s="765"/>
      <c r="AI17" s="765"/>
      <c r="AJ17" s="765"/>
      <c r="AK17" s="765"/>
      <c r="AL17" s="765"/>
      <c r="AM17" s="765"/>
    </row>
    <row r="18" s="13" customFormat="1" customHeight="1" spans="1:39">
      <c r="A18" s="529"/>
      <c r="B18" s="213"/>
      <c r="C18" s="337"/>
      <c r="D18" s="409"/>
      <c r="E18" s="409"/>
      <c r="F18" s="654"/>
      <c r="G18" s="291"/>
      <c r="H18" s="291"/>
      <c r="I18" s="681"/>
      <c r="J18" s="291"/>
      <c r="K18" s="1035"/>
      <c r="L18" s="388"/>
      <c r="M18" s="291"/>
      <c r="N18" s="217"/>
      <c r="O18" s="217"/>
      <c r="P18" s="291"/>
      <c r="Q18" s="217"/>
      <c r="R18" s="359"/>
      <c r="S18" s="765"/>
      <c r="T18" s="765"/>
      <c r="U18" s="765"/>
      <c r="V18" s="765"/>
      <c r="W18" s="765"/>
      <c r="X18" s="765"/>
      <c r="Y18" s="765"/>
      <c r="Z18" s="765"/>
      <c r="AA18" s="765"/>
      <c r="AB18" s="765"/>
      <c r="AC18" s="765"/>
      <c r="AD18" s="765"/>
      <c r="AE18" s="765"/>
      <c r="AF18" s="765"/>
      <c r="AG18" s="765"/>
      <c r="AH18" s="765"/>
      <c r="AI18" s="765"/>
      <c r="AJ18" s="765"/>
      <c r="AK18" s="765"/>
      <c r="AL18" s="765"/>
      <c r="AM18" s="765"/>
    </row>
    <row r="19" s="13" customFormat="1" customHeight="1" spans="1:39">
      <c r="A19" s="529"/>
      <c r="B19" s="213"/>
      <c r="C19" s="337"/>
      <c r="D19" s="409"/>
      <c r="E19" s="409"/>
      <c r="F19" s="654"/>
      <c r="G19" s="291"/>
      <c r="H19" s="291"/>
      <c r="I19" s="638"/>
      <c r="J19" s="202"/>
      <c r="K19" s="1035"/>
      <c r="L19" s="388"/>
      <c r="M19" s="291"/>
      <c r="N19" s="291"/>
      <c r="O19" s="217"/>
      <c r="P19" s="291"/>
      <c r="Q19" s="217"/>
      <c r="R19" s="359"/>
      <c r="S19" s="765"/>
      <c r="T19" s="765"/>
      <c r="U19" s="765"/>
      <c r="V19" s="765"/>
      <c r="W19" s="765"/>
      <c r="X19" s="765"/>
      <c r="Y19" s="765"/>
      <c r="Z19" s="765"/>
      <c r="AA19" s="765"/>
      <c r="AB19" s="765"/>
      <c r="AC19" s="765"/>
      <c r="AD19" s="765"/>
      <c r="AE19" s="765"/>
      <c r="AF19" s="765"/>
      <c r="AG19" s="765"/>
      <c r="AH19" s="765"/>
      <c r="AI19" s="765"/>
      <c r="AJ19" s="765"/>
      <c r="AK19" s="765"/>
      <c r="AL19" s="765"/>
      <c r="AM19" s="765"/>
    </row>
    <row r="20" s="13" customFormat="1" customHeight="1" spans="1:39">
      <c r="A20" s="529"/>
      <c r="B20" s="213"/>
      <c r="C20" s="337"/>
      <c r="D20" s="409"/>
      <c r="E20" s="409"/>
      <c r="F20" s="654"/>
      <c r="G20" s="291"/>
      <c r="H20" s="291"/>
      <c r="I20" s="681"/>
      <c r="J20" s="291"/>
      <c r="K20" s="1035"/>
      <c r="L20" s="388"/>
      <c r="M20" s="291"/>
      <c r="N20" s="217"/>
      <c r="O20" s="217"/>
      <c r="P20" s="291"/>
      <c r="Q20" s="217"/>
      <c r="R20" s="359"/>
      <c r="S20" s="765"/>
      <c r="T20" s="765"/>
      <c r="U20" s="765"/>
      <c r="V20" s="765"/>
      <c r="W20" s="765"/>
      <c r="X20" s="765"/>
      <c r="Y20" s="765"/>
      <c r="Z20" s="765"/>
      <c r="AA20" s="765"/>
      <c r="AB20" s="765"/>
      <c r="AC20" s="765"/>
      <c r="AD20" s="765"/>
      <c r="AE20" s="765"/>
      <c r="AF20" s="765"/>
      <c r="AG20" s="765"/>
      <c r="AH20" s="765"/>
      <c r="AI20" s="765"/>
      <c r="AJ20" s="765"/>
      <c r="AK20" s="765"/>
      <c r="AL20" s="765"/>
      <c r="AM20" s="765"/>
    </row>
    <row r="21" s="13" customFormat="1" customHeight="1" spans="1:39">
      <c r="A21" s="529"/>
      <c r="B21" s="213"/>
      <c r="C21" s="337"/>
      <c r="D21" s="409"/>
      <c r="E21" s="409"/>
      <c r="F21" s="654"/>
      <c r="G21" s="291"/>
      <c r="H21" s="291"/>
      <c r="I21" s="638"/>
      <c r="J21" s="202"/>
      <c r="K21" s="1035"/>
      <c r="L21" s="388"/>
      <c r="M21" s="291"/>
      <c r="N21" s="291"/>
      <c r="O21" s="217"/>
      <c r="P21" s="291"/>
      <c r="Q21" s="217"/>
      <c r="R21" s="359"/>
      <c r="S21" s="765"/>
      <c r="T21" s="765"/>
      <c r="U21" s="765"/>
      <c r="V21" s="765"/>
      <c r="W21" s="765"/>
      <c r="X21" s="765"/>
      <c r="Y21" s="765"/>
      <c r="Z21" s="765"/>
      <c r="AA21" s="765"/>
      <c r="AB21" s="765"/>
      <c r="AC21" s="765"/>
      <c r="AD21" s="765"/>
      <c r="AE21" s="765"/>
      <c r="AF21" s="765"/>
      <c r="AG21" s="765"/>
      <c r="AH21" s="765"/>
      <c r="AI21" s="765"/>
      <c r="AJ21" s="765"/>
      <c r="AK21" s="765"/>
      <c r="AL21" s="765"/>
      <c r="AM21" s="765"/>
    </row>
    <row r="22" s="13" customFormat="1" customHeight="1" spans="1:39">
      <c r="A22" s="529"/>
      <c r="B22" s="213"/>
      <c r="C22" s="337"/>
      <c r="D22" s="409"/>
      <c r="E22" s="409"/>
      <c r="F22" s="654"/>
      <c r="G22" s="291"/>
      <c r="H22" s="291"/>
      <c r="I22" s="681"/>
      <c r="J22" s="291"/>
      <c r="K22" s="1035"/>
      <c r="L22" s="388"/>
      <c r="M22" s="291"/>
      <c r="N22" s="217"/>
      <c r="O22" s="217"/>
      <c r="P22" s="291"/>
      <c r="Q22" s="217"/>
      <c r="R22" s="359"/>
    </row>
    <row r="23" s="13" customFormat="1" customHeight="1" spans="1:39">
      <c r="A23" s="529"/>
      <c r="B23" s="213"/>
      <c r="C23" s="337"/>
      <c r="D23" s="409"/>
      <c r="E23" s="409"/>
      <c r="F23" s="654"/>
      <c r="G23" s="291"/>
      <c r="H23" s="291"/>
      <c r="I23" s="638"/>
      <c r="J23" s="202"/>
      <c r="K23" s="1035"/>
      <c r="L23" s="388"/>
      <c r="M23" s="291"/>
      <c r="N23" s="291"/>
      <c r="O23" s="217"/>
      <c r="P23" s="291"/>
      <c r="Q23" s="217"/>
      <c r="R23" s="359"/>
    </row>
    <row r="24" s="13" customFormat="1" customHeight="1" spans="1:39">
      <c r="A24" s="529"/>
      <c r="B24" s="213"/>
      <c r="C24" s="337"/>
      <c r="D24" s="409"/>
      <c r="E24" s="409"/>
      <c r="F24" s="654"/>
      <c r="G24" s="291"/>
      <c r="H24" s="291"/>
      <c r="I24" s="681"/>
      <c r="J24" s="291"/>
      <c r="K24" s="1035"/>
      <c r="L24" s="388"/>
      <c r="M24" s="291"/>
      <c r="N24" s="217"/>
      <c r="O24" s="217"/>
      <c r="P24" s="291"/>
      <c r="Q24" s="217"/>
      <c r="R24" s="666"/>
    </row>
    <row r="25" s="13" customFormat="1" customHeight="1" spans="1:39">
      <c r="A25" s="529"/>
      <c r="B25" s="213"/>
      <c r="C25" s="337"/>
      <c r="D25" s="409"/>
      <c r="E25" s="409"/>
      <c r="F25" s="654"/>
      <c r="G25" s="291"/>
      <c r="H25" s="291"/>
      <c r="I25" s="638"/>
      <c r="J25" s="202"/>
      <c r="K25" s="1035"/>
      <c r="L25" s="388"/>
      <c r="M25" s="291"/>
      <c r="N25" s="291"/>
      <c r="O25" s="217"/>
      <c r="P25" s="291"/>
      <c r="Q25" s="217"/>
      <c r="R25" s="359"/>
    </row>
    <row r="26" s="13" customFormat="1" customHeight="1" spans="1:39">
      <c r="A26" s="529"/>
      <c r="B26" s="213"/>
      <c r="C26" s="337"/>
      <c r="D26" s="409"/>
      <c r="E26" s="409"/>
      <c r="F26" s="654"/>
      <c r="G26" s="291"/>
      <c r="H26" s="291"/>
      <c r="I26" s="638"/>
      <c r="J26" s="202"/>
      <c r="K26" s="1035"/>
      <c r="L26" s="388"/>
      <c r="M26" s="291"/>
      <c r="N26" s="291"/>
      <c r="O26" s="217"/>
      <c r="P26" s="291"/>
      <c r="Q26" s="217"/>
      <c r="R26" s="359"/>
    </row>
    <row r="27" customHeight="1" spans="1:39">
      <c r="A27" s="735">
        <v>46053</v>
      </c>
      <c r="B27" s="1036" t="s">
        <v>659</v>
      </c>
      <c r="C27" s="992"/>
      <c r="D27" s="730"/>
      <c r="E27" s="864"/>
      <c r="F27" s="1037">
        <f>SUBTOTAL(9,F4:F26)</f>
        <v>0</v>
      </c>
      <c r="G27" s="731"/>
      <c r="H27" s="731">
        <f>SUBTOTAL(9,H4:H26)</f>
        <v>0</v>
      </c>
      <c r="I27" s="731"/>
      <c r="J27" s="731">
        <f t="shared" ref="J27:Q27" si="1">SUBTOTAL(9,J4:J26)</f>
        <v>0</v>
      </c>
      <c r="K27" s="1038">
        <f t="shared" si="1"/>
        <v>0</v>
      </c>
      <c r="L27" s="731">
        <f t="shared" si="1"/>
        <v>0</v>
      </c>
      <c r="M27" s="731">
        <f t="shared" si="1"/>
        <v>0</v>
      </c>
      <c r="N27" s="731">
        <f t="shared" si="1"/>
        <v>0</v>
      </c>
      <c r="O27" s="731">
        <f t="shared" si="1"/>
        <v>0</v>
      </c>
      <c r="P27" s="731">
        <f t="shared" si="1"/>
        <v>0</v>
      </c>
      <c r="Q27" s="731">
        <f t="shared" si="1"/>
        <v>0</v>
      </c>
      <c r="R27" s="455">
        <f>ROUND(J27-L27-Q27,2)</f>
        <v>0</v>
      </c>
      <c r="S27" s="1039"/>
      <c r="T27" s="1040"/>
      <c r="U27" s="11"/>
    </row>
    <row r="28" s="573" customFormat="1" customHeight="1" spans="1:39">
      <c r="A28" s="529"/>
      <c r="B28" s="213"/>
      <c r="C28" s="337"/>
      <c r="D28" s="479"/>
      <c r="E28" s="479"/>
      <c r="F28" s="633"/>
      <c r="G28" s="466"/>
      <c r="H28" s="466"/>
      <c r="I28" s="292"/>
      <c r="J28" s="466"/>
      <c r="K28" s="1041"/>
      <c r="L28" s="388"/>
      <c r="M28" s="466"/>
      <c r="N28" s="215"/>
      <c r="O28" s="215"/>
      <c r="P28" s="466"/>
      <c r="Q28" s="466"/>
      <c r="R28" s="753"/>
      <c r="S28" s="663"/>
      <c r="T28" s="663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  <c r="AK28" s="663"/>
      <c r="AL28" s="663"/>
      <c r="AM28" s="663"/>
    </row>
    <row r="29" s="573" customFormat="1" customHeight="1" spans="1:39">
      <c r="A29" s="529"/>
      <c r="B29" s="213"/>
      <c r="C29" s="337"/>
      <c r="D29" s="479"/>
      <c r="E29" s="479"/>
      <c r="F29" s="633"/>
      <c r="G29" s="466"/>
      <c r="H29" s="291"/>
      <c r="I29" s="638"/>
      <c r="J29" s="202"/>
      <c r="K29" s="1041"/>
      <c r="L29" s="388"/>
      <c r="M29" s="466"/>
      <c r="N29" s="215"/>
      <c r="O29" s="215"/>
      <c r="P29" s="466"/>
      <c r="Q29" s="466"/>
      <c r="R29" s="753"/>
      <c r="S29" s="663"/>
      <c r="T29" s="663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  <c r="AK29" s="663"/>
      <c r="AL29" s="663"/>
      <c r="AM29" s="663"/>
    </row>
    <row r="30" s="573" customFormat="1" customHeight="1" spans="1:39">
      <c r="A30" s="529"/>
      <c r="B30" s="213"/>
      <c r="C30" s="337"/>
      <c r="D30" s="479"/>
      <c r="E30" s="479"/>
      <c r="F30" s="633"/>
      <c r="G30" s="466"/>
      <c r="H30" s="291"/>
      <c r="I30" s="638"/>
      <c r="J30" s="202"/>
      <c r="K30" s="1041"/>
      <c r="L30" s="388"/>
      <c r="M30" s="466"/>
      <c r="N30" s="215"/>
      <c r="O30" s="215"/>
      <c r="P30" s="466"/>
      <c r="Q30" s="466"/>
      <c r="R30" s="753"/>
      <c r="S30" s="663"/>
      <c r="T30" s="663"/>
      <c r="U30" s="663"/>
      <c r="V30" s="663"/>
      <c r="W30" s="663"/>
      <c r="X30" s="663"/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  <c r="AK30" s="663"/>
      <c r="AL30" s="663"/>
      <c r="AM30" s="663"/>
    </row>
    <row r="31" s="573" customFormat="1" customHeight="1" spans="1:39">
      <c r="A31" s="529"/>
      <c r="B31" s="213"/>
      <c r="C31" s="337"/>
      <c r="D31" s="479"/>
      <c r="E31" s="479"/>
      <c r="F31" s="633"/>
      <c r="G31" s="466"/>
      <c r="H31" s="466"/>
      <c r="I31" s="1042"/>
      <c r="J31" s="199"/>
      <c r="K31" s="1041"/>
      <c r="L31" s="388"/>
      <c r="M31" s="466"/>
      <c r="N31" s="215"/>
      <c r="O31" s="215"/>
      <c r="P31" s="466"/>
      <c r="Q31" s="466"/>
      <c r="R31" s="753"/>
      <c r="S31" s="663"/>
      <c r="T31" s="663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  <c r="AK31" s="663"/>
      <c r="AL31" s="663"/>
      <c r="AM31" s="663"/>
    </row>
    <row r="32" s="573" customFormat="1" customHeight="1" spans="1:39">
      <c r="A32" s="529"/>
      <c r="B32" s="213"/>
      <c r="C32" s="337"/>
      <c r="D32" s="479"/>
      <c r="E32" s="479"/>
      <c r="F32" s="633"/>
      <c r="G32" s="466"/>
      <c r="H32" s="291"/>
      <c r="I32" s="638"/>
      <c r="J32" s="202"/>
      <c r="K32" s="1041"/>
      <c r="L32" s="466"/>
      <c r="M32" s="466"/>
      <c r="N32" s="215"/>
      <c r="O32" s="215"/>
      <c r="P32" s="466"/>
      <c r="Q32" s="466"/>
      <c r="R32" s="753"/>
      <c r="S32" s="663"/>
      <c r="T32" s="663"/>
      <c r="U32" s="663"/>
      <c r="V32" s="663"/>
      <c r="W32" s="663"/>
      <c r="X32" s="663"/>
      <c r="Y32" s="663"/>
      <c r="Z32" s="663"/>
      <c r="AA32" s="663"/>
      <c r="AB32" s="663"/>
      <c r="AC32" s="663"/>
      <c r="AD32" s="663"/>
      <c r="AE32" s="663"/>
      <c r="AF32" s="663"/>
      <c r="AG32" s="663"/>
      <c r="AH32" s="663"/>
      <c r="AI32" s="663"/>
      <c r="AJ32" s="663"/>
      <c r="AK32" s="663"/>
      <c r="AL32" s="663"/>
      <c r="AM32" s="663"/>
    </row>
    <row r="33" s="573" customFormat="1" customHeight="1" spans="1:41">
      <c r="A33" s="529"/>
      <c r="B33" s="213"/>
      <c r="C33" s="337"/>
      <c r="D33" s="479"/>
      <c r="E33" s="479"/>
      <c r="F33" s="633"/>
      <c r="G33" s="466"/>
      <c r="H33" s="466"/>
      <c r="I33" s="1042"/>
      <c r="J33" s="199"/>
      <c r="K33" s="1041"/>
      <c r="L33" s="388"/>
      <c r="M33" s="466"/>
      <c r="N33" s="215"/>
      <c r="O33" s="215"/>
      <c r="P33" s="466"/>
      <c r="Q33" s="466"/>
      <c r="R33" s="753"/>
    </row>
    <row r="34" s="573" customFormat="1" customHeight="1" spans="1:41">
      <c r="A34" s="529"/>
      <c r="B34" s="213"/>
      <c r="C34" s="337"/>
      <c r="D34" s="479"/>
      <c r="E34" s="479"/>
      <c r="F34" s="633"/>
      <c r="G34" s="466"/>
      <c r="H34" s="291"/>
      <c r="I34" s="292"/>
      <c r="J34" s="202"/>
      <c r="K34" s="1041"/>
      <c r="L34" s="466"/>
      <c r="M34" s="466"/>
      <c r="N34" s="215"/>
      <c r="O34" s="215"/>
      <c r="P34" s="466"/>
      <c r="Q34" s="466"/>
      <c r="R34" s="753"/>
    </row>
    <row r="35" customHeight="1" spans="1:41">
      <c r="A35" s="735">
        <v>46081</v>
      </c>
      <c r="B35" s="1036" t="s">
        <v>659</v>
      </c>
      <c r="C35" s="992"/>
      <c r="D35" s="730"/>
      <c r="E35" s="864"/>
      <c r="F35" s="1037">
        <f>SUBTOTAL(9,F28:F34)</f>
        <v>0</v>
      </c>
      <c r="G35" s="731"/>
      <c r="H35" s="731">
        <f t="shared" ref="H35:Q35" si="2">SUBTOTAL(9,H28:H34)</f>
        <v>0</v>
      </c>
      <c r="I35" s="731">
        <f t="shared" si="2"/>
        <v>0</v>
      </c>
      <c r="J35" s="731">
        <f t="shared" si="2"/>
        <v>0</v>
      </c>
      <c r="K35" s="1038">
        <f t="shared" si="2"/>
        <v>0</v>
      </c>
      <c r="L35" s="731">
        <f t="shared" si="2"/>
        <v>0</v>
      </c>
      <c r="M35" s="731">
        <f t="shared" si="2"/>
        <v>0</v>
      </c>
      <c r="N35" s="731">
        <f t="shared" si="2"/>
        <v>0</v>
      </c>
      <c r="O35" s="731">
        <f t="shared" si="2"/>
        <v>0</v>
      </c>
      <c r="P35" s="731">
        <f t="shared" si="2"/>
        <v>0</v>
      </c>
      <c r="Q35" s="731">
        <f t="shared" si="2"/>
        <v>0</v>
      </c>
      <c r="R35" s="455">
        <f>ROUND(J35-L35-Q35,2)</f>
        <v>0</v>
      </c>
      <c r="S35" s="1039"/>
      <c r="T35" s="1040"/>
      <c r="U35" s="11"/>
    </row>
    <row r="36" s="572" customFormat="1" customHeight="1" spans="1:41">
      <c r="A36" s="733"/>
      <c r="B36" s="632"/>
      <c r="C36" s="736"/>
      <c r="D36" s="465"/>
      <c r="E36" s="465"/>
      <c r="F36" s="633"/>
      <c r="G36" s="466"/>
      <c r="H36" s="466"/>
      <c r="I36" s="292"/>
      <c r="J36" s="466"/>
      <c r="K36" s="1043"/>
      <c r="L36" s="388"/>
      <c r="M36" s="260"/>
      <c r="N36" s="260"/>
      <c r="O36" s="260"/>
      <c r="P36" s="466"/>
      <c r="Q36" s="260"/>
      <c r="R36" s="641"/>
      <c r="S36" s="642"/>
      <c r="T36" s="642"/>
      <c r="U36" s="642"/>
      <c r="V36" s="642"/>
      <c r="W36" s="642"/>
      <c r="X36" s="642"/>
      <c r="Y36" s="642"/>
      <c r="Z36" s="642"/>
      <c r="AA36" s="642"/>
      <c r="AB36" s="642"/>
      <c r="AC36" s="642"/>
      <c r="AD36" s="642"/>
      <c r="AE36" s="642"/>
      <c r="AF36" s="642"/>
      <c r="AG36" s="642"/>
      <c r="AH36" s="642"/>
      <c r="AI36" s="642"/>
      <c r="AJ36" s="642"/>
      <c r="AK36" s="642"/>
      <c r="AL36" s="642"/>
    </row>
    <row r="37" s="572" customFormat="1" customHeight="1" spans="1:41">
      <c r="A37" s="733"/>
      <c r="B37" s="632"/>
      <c r="C37" s="736"/>
      <c r="D37" s="479"/>
      <c r="E37" s="465"/>
      <c r="F37" s="633"/>
      <c r="G37" s="466"/>
      <c r="H37" s="291"/>
      <c r="I37" s="638"/>
      <c r="J37" s="202"/>
      <c r="K37" s="1043"/>
      <c r="L37" s="388"/>
      <c r="M37" s="260"/>
      <c r="N37" s="260"/>
      <c r="O37" s="260"/>
      <c r="P37" s="466"/>
      <c r="Q37" s="260"/>
      <c r="R37" s="641"/>
      <c r="S37" s="642"/>
      <c r="T37" s="642"/>
      <c r="U37" s="642"/>
      <c r="V37" s="642"/>
      <c r="W37" s="642"/>
      <c r="X37" s="642"/>
      <c r="Y37" s="642"/>
      <c r="Z37" s="642"/>
      <c r="AA37" s="642"/>
      <c r="AB37" s="642"/>
      <c r="AC37" s="642"/>
      <c r="AD37" s="642"/>
      <c r="AE37" s="642"/>
      <c r="AF37" s="642"/>
      <c r="AG37" s="642"/>
      <c r="AH37" s="642"/>
      <c r="AI37" s="642"/>
      <c r="AJ37" s="642"/>
      <c r="AK37" s="642"/>
      <c r="AL37" s="642"/>
    </row>
    <row r="38" s="572" customFormat="1" customHeight="1" spans="1:41">
      <c r="A38" s="733"/>
      <c r="B38" s="632"/>
      <c r="C38" s="736"/>
      <c r="D38" s="465"/>
      <c r="E38" s="465"/>
      <c r="F38" s="633"/>
      <c r="G38" s="466"/>
      <c r="H38" s="466"/>
      <c r="I38" s="643"/>
      <c r="J38" s="199"/>
      <c r="K38" s="1043"/>
      <c r="L38" s="388"/>
      <c r="M38" s="260"/>
      <c r="N38" s="260"/>
      <c r="O38" s="260"/>
      <c r="P38" s="466"/>
      <c r="Q38" s="260"/>
      <c r="R38" s="641"/>
      <c r="S38" s="642"/>
      <c r="T38" s="642"/>
      <c r="U38" s="642"/>
      <c r="V38" s="642"/>
      <c r="W38" s="642"/>
      <c r="X38" s="642"/>
      <c r="Y38" s="642"/>
      <c r="Z38" s="642"/>
      <c r="AA38" s="642"/>
      <c r="AB38" s="642"/>
      <c r="AC38" s="642"/>
      <c r="AD38" s="642"/>
      <c r="AE38" s="642"/>
      <c r="AF38" s="642"/>
      <c r="AG38" s="642"/>
      <c r="AH38" s="642"/>
      <c r="AI38" s="642"/>
      <c r="AJ38" s="642"/>
      <c r="AK38" s="642"/>
      <c r="AL38" s="642"/>
    </row>
    <row r="39" s="572" customFormat="1" customHeight="1" spans="1:41">
      <c r="A39" s="733"/>
      <c r="B39" s="632"/>
      <c r="C39" s="736"/>
      <c r="D39" s="465"/>
      <c r="E39" s="465"/>
      <c r="F39" s="633"/>
      <c r="G39" s="466"/>
      <c r="H39" s="291"/>
      <c r="I39" s="638"/>
      <c r="J39" s="202"/>
      <c r="K39" s="1043"/>
      <c r="L39" s="466"/>
      <c r="M39" s="260"/>
      <c r="N39" s="260"/>
      <c r="O39" s="260"/>
      <c r="P39" s="466"/>
      <c r="Q39" s="260"/>
      <c r="R39" s="641"/>
      <c r="S39" s="642"/>
      <c r="T39" s="642"/>
      <c r="U39" s="642"/>
      <c r="V39" s="642"/>
      <c r="W39" s="642"/>
      <c r="X39" s="642"/>
      <c r="Y39" s="642"/>
      <c r="Z39" s="642"/>
      <c r="AA39" s="642"/>
      <c r="AB39" s="642"/>
      <c r="AC39" s="642"/>
      <c r="AD39" s="642"/>
      <c r="AE39" s="642"/>
      <c r="AF39" s="642"/>
      <c r="AG39" s="642"/>
      <c r="AH39" s="642"/>
      <c r="AI39" s="642"/>
      <c r="AJ39" s="642"/>
      <c r="AK39" s="642"/>
      <c r="AL39" s="642"/>
    </row>
    <row r="40" customHeight="1" spans="1:41">
      <c r="A40" s="735">
        <v>46112</v>
      </c>
      <c r="B40" s="1036" t="s">
        <v>659</v>
      </c>
      <c r="C40" s="992"/>
      <c r="D40" s="730"/>
      <c r="E40" s="864"/>
      <c r="F40" s="1037">
        <f>SUBTOTAL(9,F36:F39)</f>
        <v>0</v>
      </c>
      <c r="G40" s="731"/>
      <c r="H40" s="731">
        <f t="shared" ref="H40:Q40" si="3">SUBTOTAL(9,H36:H39)</f>
        <v>0</v>
      </c>
      <c r="I40" s="731">
        <f t="shared" si="3"/>
        <v>0</v>
      </c>
      <c r="J40" s="731">
        <f t="shared" si="3"/>
        <v>0</v>
      </c>
      <c r="K40" s="1038">
        <f t="shared" si="3"/>
        <v>0</v>
      </c>
      <c r="L40" s="731">
        <f t="shared" si="3"/>
        <v>0</v>
      </c>
      <c r="M40" s="731">
        <f t="shared" si="3"/>
        <v>0</v>
      </c>
      <c r="N40" s="731">
        <f t="shared" si="3"/>
        <v>0</v>
      </c>
      <c r="O40" s="731">
        <f t="shared" si="3"/>
        <v>0</v>
      </c>
      <c r="P40" s="731">
        <f t="shared" si="3"/>
        <v>0</v>
      </c>
      <c r="Q40" s="731">
        <f t="shared" si="3"/>
        <v>0</v>
      </c>
      <c r="R40" s="455">
        <f>ROUND(J40-L40-Q40,2)</f>
        <v>0</v>
      </c>
      <c r="S40" s="1039"/>
      <c r="T40" s="1040"/>
      <c r="U40" s="11"/>
      <c r="Z40" s="1028"/>
    </row>
    <row r="41" s="573" customFormat="1" customHeight="1" spans="1:41">
      <c r="A41" s="733"/>
      <c r="B41" s="266"/>
      <c r="C41" s="337"/>
      <c r="D41" s="465"/>
      <c r="E41" s="465"/>
      <c r="F41" s="633"/>
      <c r="G41" s="466"/>
      <c r="H41" s="466"/>
      <c r="I41" s="466"/>
      <c r="J41" s="466"/>
      <c r="K41" s="1043"/>
      <c r="L41" s="466"/>
      <c r="M41" s="466"/>
      <c r="N41" s="260"/>
      <c r="O41" s="260"/>
      <c r="P41" s="466"/>
      <c r="Q41" s="260"/>
      <c r="R41" s="478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63"/>
      <c r="AH41" s="663"/>
      <c r="AI41" s="663"/>
      <c r="AJ41" s="663"/>
      <c r="AK41" s="663"/>
      <c r="AL41" s="663"/>
      <c r="AM41" s="663"/>
      <c r="AN41" s="663"/>
      <c r="AO41" s="663"/>
    </row>
    <row r="42" s="573" customFormat="1" customHeight="1" spans="1:41">
      <c r="A42" s="733"/>
      <c r="B42" s="266"/>
      <c r="C42" s="337"/>
      <c r="D42" s="465"/>
      <c r="E42" s="465"/>
      <c r="F42" s="633"/>
      <c r="G42" s="466"/>
      <c r="H42" s="466"/>
      <c r="I42" s="260"/>
      <c r="J42" s="199"/>
      <c r="K42" s="1043"/>
      <c r="L42" s="466"/>
      <c r="M42" s="466"/>
      <c r="N42" s="260"/>
      <c r="O42" s="260"/>
      <c r="P42" s="466"/>
      <c r="Q42" s="260"/>
      <c r="R42" s="478"/>
      <c r="S42" s="663"/>
      <c r="T42" s="663"/>
      <c r="U42" s="663"/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  <c r="AK42" s="663"/>
      <c r="AL42" s="663"/>
      <c r="AM42" s="663"/>
      <c r="AN42" s="663"/>
      <c r="AO42" s="663"/>
    </row>
    <row r="43" s="573" customFormat="1" customHeight="1" spans="1:41">
      <c r="A43" s="733"/>
      <c r="B43" s="266"/>
      <c r="C43" s="337"/>
      <c r="D43" s="465"/>
      <c r="E43" s="465"/>
      <c r="F43" s="633"/>
      <c r="G43" s="466"/>
      <c r="H43" s="466"/>
      <c r="I43" s="466"/>
      <c r="J43" s="466"/>
      <c r="K43" s="1043"/>
      <c r="L43" s="466"/>
      <c r="M43" s="466"/>
      <c r="N43" s="260"/>
      <c r="O43" s="260"/>
      <c r="P43" s="466"/>
      <c r="Q43" s="260"/>
      <c r="R43" s="656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  <c r="AK43" s="663"/>
      <c r="AL43" s="663"/>
      <c r="AM43" s="663"/>
      <c r="AN43" s="663"/>
      <c r="AO43" s="663"/>
    </row>
    <row r="44" s="573" customFormat="1" customHeight="1" spans="1:41">
      <c r="A44" s="733"/>
      <c r="B44" s="266"/>
      <c r="C44" s="337"/>
      <c r="D44" s="465"/>
      <c r="E44" s="465"/>
      <c r="F44" s="633"/>
      <c r="G44" s="466"/>
      <c r="H44" s="466"/>
      <c r="I44" s="260"/>
      <c r="J44" s="199"/>
      <c r="K44" s="1043"/>
      <c r="L44" s="466"/>
      <c r="M44" s="466"/>
      <c r="N44" s="260"/>
      <c r="O44" s="260"/>
      <c r="P44" s="466"/>
      <c r="Q44" s="260"/>
      <c r="R44" s="656"/>
      <c r="S44" s="663"/>
      <c r="T44" s="663"/>
      <c r="U44" s="663"/>
      <c r="V44" s="663"/>
      <c r="W44" s="663"/>
      <c r="X44" s="663"/>
      <c r="Y44" s="663"/>
      <c r="Z44" s="663"/>
      <c r="AA44" s="663"/>
      <c r="AB44" s="663"/>
      <c r="AC44" s="663"/>
      <c r="AD44" s="663"/>
      <c r="AE44" s="663"/>
      <c r="AF44" s="663"/>
      <c r="AG44" s="663"/>
      <c r="AH44" s="663"/>
      <c r="AI44" s="663"/>
      <c r="AJ44" s="663"/>
      <c r="AK44" s="663"/>
      <c r="AL44" s="663"/>
      <c r="AM44" s="663"/>
      <c r="AN44" s="663"/>
      <c r="AO44" s="663"/>
    </row>
    <row r="45" s="573" customFormat="1" customHeight="1" spans="1:41">
      <c r="A45" s="733"/>
      <c r="B45" s="266"/>
      <c r="C45" s="337"/>
      <c r="D45" s="465"/>
      <c r="E45" s="465"/>
      <c r="F45" s="633"/>
      <c r="G45" s="466"/>
      <c r="H45" s="466"/>
      <c r="I45" s="466"/>
      <c r="J45" s="466"/>
      <c r="K45" s="1043"/>
      <c r="L45" s="466"/>
      <c r="M45" s="466"/>
      <c r="N45" s="260"/>
      <c r="O45" s="260"/>
      <c r="P45" s="466"/>
      <c r="Q45" s="260"/>
      <c r="R45" s="478"/>
      <c r="S45" s="663"/>
      <c r="T45" s="663"/>
      <c r="U45" s="663"/>
      <c r="V45" s="663"/>
      <c r="W45" s="663"/>
      <c r="X45" s="663"/>
      <c r="Y45" s="663"/>
      <c r="Z45" s="663"/>
      <c r="AA45" s="663"/>
      <c r="AB45" s="663"/>
      <c r="AC45" s="663"/>
      <c r="AD45" s="663"/>
      <c r="AE45" s="663"/>
      <c r="AF45" s="663"/>
      <c r="AG45" s="663"/>
      <c r="AH45" s="663"/>
      <c r="AI45" s="663"/>
      <c r="AJ45" s="663"/>
      <c r="AK45" s="663"/>
      <c r="AL45" s="663"/>
      <c r="AM45" s="663"/>
      <c r="AN45" s="663"/>
      <c r="AO45" s="663"/>
    </row>
    <row r="46" s="573" customFormat="1" customHeight="1" spans="1:41">
      <c r="A46" s="733"/>
      <c r="B46" s="266"/>
      <c r="C46" s="337"/>
      <c r="D46" s="465"/>
      <c r="E46" s="465"/>
      <c r="F46" s="633"/>
      <c r="G46" s="466"/>
      <c r="H46" s="466"/>
      <c r="I46" s="260"/>
      <c r="J46" s="199"/>
      <c r="K46" s="1043"/>
      <c r="L46" s="466"/>
      <c r="M46" s="466"/>
      <c r="N46" s="260"/>
      <c r="O46" s="260"/>
      <c r="P46" s="466"/>
      <c r="Q46" s="260"/>
      <c r="R46" s="478"/>
      <c r="S46" s="663"/>
      <c r="T46" s="663"/>
      <c r="U46" s="663"/>
      <c r="V46" s="663"/>
      <c r="W46" s="663"/>
      <c r="X46" s="663"/>
      <c r="Y46" s="663"/>
      <c r="Z46" s="663"/>
      <c r="AA46" s="663"/>
      <c r="AB46" s="663"/>
      <c r="AC46" s="663"/>
      <c r="AD46" s="663"/>
      <c r="AE46" s="663"/>
      <c r="AF46" s="663"/>
      <c r="AG46" s="663"/>
      <c r="AH46" s="663"/>
      <c r="AI46" s="663"/>
      <c r="AJ46" s="663"/>
      <c r="AK46" s="663"/>
      <c r="AL46" s="663"/>
      <c r="AM46" s="663"/>
      <c r="AN46" s="663"/>
      <c r="AO46" s="663"/>
    </row>
    <row r="47" s="573" customFormat="1" customHeight="1" spans="1:41">
      <c r="A47" s="733"/>
      <c r="B47" s="266"/>
      <c r="C47" s="337"/>
      <c r="D47" s="465"/>
      <c r="E47" s="465"/>
      <c r="F47" s="633"/>
      <c r="G47" s="466"/>
      <c r="H47" s="466"/>
      <c r="I47" s="260"/>
      <c r="J47" s="199"/>
      <c r="K47" s="1043"/>
      <c r="L47" s="466"/>
      <c r="M47" s="466"/>
      <c r="N47" s="260"/>
      <c r="O47" s="260"/>
      <c r="P47" s="466"/>
      <c r="Q47" s="260"/>
      <c r="R47" s="478"/>
      <c r="S47" s="663"/>
      <c r="T47" s="663"/>
      <c r="U47" s="663"/>
      <c r="V47" s="663"/>
      <c r="W47" s="663"/>
      <c r="X47" s="663"/>
      <c r="Y47" s="663"/>
      <c r="Z47" s="663"/>
      <c r="AA47" s="663"/>
      <c r="AB47" s="663"/>
      <c r="AC47" s="663"/>
      <c r="AD47" s="663"/>
      <c r="AE47" s="663"/>
      <c r="AF47" s="663"/>
      <c r="AG47" s="663"/>
      <c r="AH47" s="663"/>
      <c r="AI47" s="663"/>
      <c r="AJ47" s="663"/>
      <c r="AK47" s="663"/>
      <c r="AL47" s="663"/>
      <c r="AM47" s="663"/>
      <c r="AN47" s="663"/>
      <c r="AO47" s="663"/>
    </row>
    <row r="48" s="573" customFormat="1" customHeight="1" spans="1:41">
      <c r="A48" s="733"/>
      <c r="B48" s="266"/>
      <c r="C48" s="337"/>
      <c r="D48" s="465"/>
      <c r="E48" s="465"/>
      <c r="F48" s="633"/>
      <c r="G48" s="466"/>
      <c r="H48" s="466"/>
      <c r="I48" s="260"/>
      <c r="J48" s="199"/>
      <c r="K48" s="1043"/>
      <c r="L48" s="466"/>
      <c r="M48" s="466"/>
      <c r="N48" s="260"/>
      <c r="O48" s="260"/>
      <c r="P48" s="466"/>
      <c r="Q48" s="260"/>
      <c r="R48" s="478"/>
      <c r="S48" s="663"/>
      <c r="T48" s="663"/>
      <c r="U48" s="663"/>
      <c r="V48" s="663"/>
      <c r="W48" s="663"/>
      <c r="X48" s="663"/>
      <c r="Y48" s="663"/>
      <c r="Z48" s="663"/>
      <c r="AA48" s="663"/>
      <c r="AB48" s="663"/>
      <c r="AC48" s="663"/>
      <c r="AD48" s="663"/>
      <c r="AE48" s="663"/>
      <c r="AF48" s="663"/>
      <c r="AG48" s="663"/>
      <c r="AH48" s="663"/>
      <c r="AI48" s="663"/>
      <c r="AJ48" s="663"/>
      <c r="AK48" s="663"/>
      <c r="AL48" s="663"/>
      <c r="AM48" s="663"/>
      <c r="AN48" s="663"/>
      <c r="AO48" s="663"/>
    </row>
    <row r="49" s="573" customFormat="1" customHeight="1" spans="1:18">
      <c r="A49" s="733"/>
      <c r="B49" s="266"/>
      <c r="C49" s="337"/>
      <c r="D49" s="465"/>
      <c r="E49" s="465"/>
      <c r="F49" s="633"/>
      <c r="G49" s="466"/>
      <c r="H49" s="466"/>
      <c r="I49" s="466"/>
      <c r="J49" s="466"/>
      <c r="K49" s="1043"/>
      <c r="L49" s="466"/>
      <c r="M49" s="466"/>
      <c r="N49" s="260"/>
      <c r="O49" s="260"/>
      <c r="P49" s="466"/>
      <c r="Q49" s="260"/>
      <c r="R49" s="478"/>
    </row>
    <row r="50" s="573" customFormat="1" customHeight="1" spans="1:18">
      <c r="A50" s="733"/>
      <c r="B50" s="266"/>
      <c r="C50" s="337"/>
      <c r="D50" s="465"/>
      <c r="E50" s="465"/>
      <c r="F50" s="633"/>
      <c r="G50" s="466"/>
      <c r="H50" s="466"/>
      <c r="I50" s="260"/>
      <c r="J50" s="199"/>
      <c r="K50" s="1043"/>
      <c r="L50" s="466"/>
      <c r="M50" s="466"/>
      <c r="N50" s="260"/>
      <c r="O50" s="260"/>
      <c r="P50" s="466"/>
      <c r="Q50" s="260"/>
      <c r="R50" s="478"/>
    </row>
    <row r="51" s="573" customFormat="1" customHeight="1" spans="1:18">
      <c r="A51" s="733"/>
      <c r="B51" s="266"/>
      <c r="C51" s="337"/>
      <c r="D51" s="465"/>
      <c r="E51" s="465"/>
      <c r="F51" s="633"/>
      <c r="G51" s="466"/>
      <c r="H51" s="466"/>
      <c r="I51" s="466"/>
      <c r="J51" s="466"/>
      <c r="K51" s="1043"/>
      <c r="L51" s="466"/>
      <c r="M51" s="466"/>
      <c r="N51" s="260"/>
      <c r="O51" s="260"/>
      <c r="P51" s="466"/>
      <c r="Q51" s="260"/>
      <c r="R51" s="656"/>
    </row>
    <row r="52" s="573" customFormat="1" customHeight="1" spans="1:18">
      <c r="A52" s="733"/>
      <c r="B52" s="266"/>
      <c r="C52" s="337"/>
      <c r="D52" s="465"/>
      <c r="E52" s="465"/>
      <c r="F52" s="633"/>
      <c r="G52" s="466"/>
      <c r="H52" s="466"/>
      <c r="I52" s="260"/>
      <c r="J52" s="199"/>
      <c r="K52" s="1043"/>
      <c r="L52" s="466"/>
      <c r="M52" s="466"/>
      <c r="N52" s="260"/>
      <c r="O52" s="260"/>
      <c r="P52" s="466"/>
      <c r="Q52" s="260"/>
      <c r="R52" s="656"/>
    </row>
    <row r="53" s="573" customFormat="1" customHeight="1" spans="1:18">
      <c r="A53" s="733"/>
      <c r="B53" s="266"/>
      <c r="C53" s="337"/>
      <c r="D53" s="465"/>
      <c r="E53" s="465"/>
      <c r="F53" s="633"/>
      <c r="G53" s="466"/>
      <c r="H53" s="466"/>
      <c r="I53" s="260"/>
      <c r="J53" s="199"/>
      <c r="K53" s="1043"/>
      <c r="L53" s="466"/>
      <c r="M53" s="466"/>
      <c r="N53" s="260"/>
      <c r="O53" s="260"/>
      <c r="P53" s="466"/>
      <c r="Q53" s="260"/>
      <c r="R53" s="656"/>
    </row>
    <row r="54" s="573" customFormat="1" customHeight="1" spans="1:18">
      <c r="A54" s="733"/>
      <c r="B54" s="266"/>
      <c r="C54" s="337"/>
      <c r="D54" s="465"/>
      <c r="E54" s="465"/>
      <c r="F54" s="633"/>
      <c r="G54" s="1044"/>
      <c r="H54" s="466"/>
      <c r="I54" s="466"/>
      <c r="J54" s="466"/>
      <c r="K54" s="1043"/>
      <c r="L54" s="466"/>
      <c r="M54" s="466"/>
      <c r="N54" s="260"/>
      <c r="O54" s="260"/>
      <c r="P54" s="466"/>
      <c r="Q54" s="260"/>
      <c r="R54" s="656"/>
    </row>
    <row r="55" s="573" customFormat="1" customHeight="1" spans="1:18">
      <c r="A55" s="733"/>
      <c r="B55" s="266"/>
      <c r="C55" s="337"/>
      <c r="D55" s="465"/>
      <c r="E55" s="465"/>
      <c r="F55" s="633"/>
      <c r="G55" s="466"/>
      <c r="H55" s="466"/>
      <c r="I55" s="260"/>
      <c r="J55" s="199"/>
      <c r="K55" s="1043"/>
      <c r="L55" s="466"/>
      <c r="M55" s="466"/>
      <c r="N55" s="260"/>
      <c r="O55" s="260"/>
      <c r="P55" s="466"/>
      <c r="Q55" s="260"/>
      <c r="R55" s="656"/>
    </row>
    <row r="56" s="573" customFormat="1" customHeight="1" spans="1:18">
      <c r="A56" s="733"/>
      <c r="B56" s="266"/>
      <c r="C56" s="337"/>
      <c r="D56" s="465"/>
      <c r="E56" s="465"/>
      <c r="F56" s="633"/>
      <c r="G56" s="466"/>
      <c r="H56" s="466"/>
      <c r="I56" s="466"/>
      <c r="J56" s="466"/>
      <c r="K56" s="1043"/>
      <c r="L56" s="466"/>
      <c r="M56" s="466"/>
      <c r="N56" s="260"/>
      <c r="O56" s="260"/>
      <c r="P56" s="260"/>
      <c r="Q56" s="260"/>
      <c r="R56" s="656"/>
    </row>
    <row r="57" s="573" customFormat="1" customHeight="1" spans="1:18">
      <c r="A57" s="733"/>
      <c r="B57" s="266"/>
      <c r="C57" s="337"/>
      <c r="D57" s="465"/>
      <c r="E57" s="465"/>
      <c r="F57" s="633"/>
      <c r="G57" s="466"/>
      <c r="H57" s="466"/>
      <c r="I57" s="260"/>
      <c r="J57" s="199"/>
      <c r="K57" s="1043"/>
      <c r="L57" s="466"/>
      <c r="M57" s="466"/>
      <c r="N57" s="260"/>
      <c r="O57" s="260"/>
      <c r="P57" s="466"/>
      <c r="Q57" s="260"/>
      <c r="R57" s="656"/>
    </row>
    <row r="58" s="573" customFormat="1" customHeight="1" spans="1:18">
      <c r="A58" s="733"/>
      <c r="B58" s="266"/>
      <c r="C58" s="337"/>
      <c r="D58" s="465"/>
      <c r="E58" s="465"/>
      <c r="F58" s="633"/>
      <c r="G58" s="466"/>
      <c r="H58" s="466"/>
      <c r="I58" s="260"/>
      <c r="J58" s="199"/>
      <c r="K58" s="1043"/>
      <c r="L58" s="466"/>
      <c r="M58" s="466"/>
      <c r="N58" s="260"/>
      <c r="O58" s="260"/>
      <c r="P58" s="466"/>
      <c r="Q58" s="260"/>
      <c r="R58" s="656"/>
    </row>
    <row r="59" s="573" customFormat="1" customHeight="1" spans="1:18">
      <c r="A59" s="733"/>
      <c r="B59" s="266"/>
      <c r="C59" s="337"/>
      <c r="D59" s="465"/>
      <c r="E59" s="465"/>
      <c r="F59" s="633"/>
      <c r="G59" s="466"/>
      <c r="H59" s="466"/>
      <c r="I59" s="260"/>
      <c r="J59" s="199"/>
      <c r="K59" s="1043"/>
      <c r="L59" s="466"/>
      <c r="M59" s="466"/>
      <c r="N59" s="260"/>
      <c r="O59" s="260"/>
      <c r="P59" s="466"/>
      <c r="Q59" s="260"/>
      <c r="R59" s="656"/>
    </row>
    <row r="60" s="573" customFormat="1" customHeight="1" spans="1:18">
      <c r="A60" s="733"/>
      <c r="B60" s="266"/>
      <c r="C60" s="337"/>
      <c r="D60" s="465"/>
      <c r="E60" s="465"/>
      <c r="F60" s="633"/>
      <c r="G60" s="466"/>
      <c r="H60" s="466"/>
      <c r="I60" s="466"/>
      <c r="J60" s="466"/>
      <c r="K60" s="1043"/>
      <c r="L60" s="466"/>
      <c r="M60" s="466"/>
      <c r="N60" s="260"/>
      <c r="O60" s="260"/>
      <c r="P60" s="260"/>
      <c r="Q60" s="260"/>
      <c r="R60" s="478"/>
    </row>
    <row r="61" s="573" customFormat="1" customHeight="1" spans="1:18">
      <c r="A61" s="733"/>
      <c r="B61" s="266"/>
      <c r="C61" s="337"/>
      <c r="D61" s="465"/>
      <c r="E61" s="465"/>
      <c r="F61" s="633"/>
      <c r="G61" s="466"/>
      <c r="H61" s="466"/>
      <c r="I61" s="260"/>
      <c r="J61" s="199"/>
      <c r="K61" s="1043"/>
      <c r="L61" s="466"/>
      <c r="M61" s="466"/>
      <c r="N61" s="260"/>
      <c r="O61" s="260"/>
      <c r="P61" s="260"/>
      <c r="Q61" s="260"/>
      <c r="R61" s="478"/>
    </row>
    <row r="62" s="573" customFormat="1" customHeight="1" spans="1:18">
      <c r="A62" s="733"/>
      <c r="B62" s="266"/>
      <c r="C62" s="337"/>
      <c r="D62" s="465"/>
      <c r="E62" s="465"/>
      <c r="F62" s="633"/>
      <c r="G62" s="466"/>
      <c r="H62" s="466"/>
      <c r="I62" s="260"/>
      <c r="J62" s="199"/>
      <c r="K62" s="1043"/>
      <c r="L62" s="466"/>
      <c r="M62" s="466"/>
      <c r="N62" s="260"/>
      <c r="O62" s="260"/>
      <c r="P62" s="260"/>
      <c r="Q62" s="260"/>
      <c r="R62" s="478"/>
    </row>
    <row r="63" s="573" customFormat="1" customHeight="1" spans="1:18">
      <c r="A63" s="733"/>
      <c r="B63" s="266"/>
      <c r="C63" s="337"/>
      <c r="D63" s="465"/>
      <c r="E63" s="465"/>
      <c r="F63" s="633"/>
      <c r="G63" s="466"/>
      <c r="H63" s="466"/>
      <c r="I63" s="466"/>
      <c r="J63" s="466"/>
      <c r="K63" s="1043"/>
      <c r="L63" s="466"/>
      <c r="M63" s="466"/>
      <c r="N63" s="260"/>
      <c r="O63" s="260"/>
      <c r="P63" s="466"/>
      <c r="Q63" s="260"/>
      <c r="R63" s="478"/>
    </row>
    <row r="64" s="573" customFormat="1" customHeight="1" spans="1:18">
      <c r="A64" s="733"/>
      <c r="B64" s="266"/>
      <c r="C64" s="337"/>
      <c r="D64" s="465"/>
      <c r="E64" s="465"/>
      <c r="F64" s="633"/>
      <c r="G64" s="466"/>
      <c r="H64" s="466"/>
      <c r="I64" s="260"/>
      <c r="J64" s="199"/>
      <c r="K64" s="1043"/>
      <c r="L64" s="466"/>
      <c r="M64" s="466"/>
      <c r="N64" s="260"/>
      <c r="O64" s="260"/>
      <c r="P64" s="466"/>
      <c r="Q64" s="260"/>
      <c r="R64" s="478"/>
    </row>
    <row r="65" s="573" customFormat="1" customHeight="1" spans="1:18">
      <c r="A65" s="733"/>
      <c r="B65" s="266"/>
      <c r="C65" s="337"/>
      <c r="D65" s="465"/>
      <c r="E65" s="465"/>
      <c r="F65" s="633"/>
      <c r="G65" s="466"/>
      <c r="H65" s="466"/>
      <c r="I65" s="466"/>
      <c r="J65" s="466"/>
      <c r="K65" s="1043"/>
      <c r="L65" s="466"/>
      <c r="M65" s="466"/>
      <c r="N65" s="260"/>
      <c r="O65" s="260"/>
      <c r="P65" s="466"/>
      <c r="Q65" s="260"/>
      <c r="R65" s="478"/>
    </row>
    <row r="66" s="573" customFormat="1" customHeight="1" spans="1:18">
      <c r="A66" s="733"/>
      <c r="B66" s="266"/>
      <c r="C66" s="337"/>
      <c r="D66" s="465"/>
      <c r="E66" s="465"/>
      <c r="F66" s="633"/>
      <c r="G66" s="466"/>
      <c r="H66" s="466"/>
      <c r="I66" s="260"/>
      <c r="J66" s="199"/>
      <c r="K66" s="1043"/>
      <c r="L66" s="466"/>
      <c r="M66" s="466"/>
      <c r="N66" s="260"/>
      <c r="O66" s="260"/>
      <c r="P66" s="466"/>
      <c r="Q66" s="260"/>
      <c r="R66" s="478"/>
    </row>
    <row r="67" s="573" customFormat="1" customHeight="1" spans="1:18">
      <c r="A67" s="733"/>
      <c r="B67" s="266"/>
      <c r="C67" s="337"/>
      <c r="D67" s="465"/>
      <c r="E67" s="465"/>
      <c r="F67" s="633"/>
      <c r="G67" s="466"/>
      <c r="H67" s="466"/>
      <c r="I67" s="466"/>
      <c r="J67" s="466"/>
      <c r="K67" s="1043"/>
      <c r="L67" s="466"/>
      <c r="M67" s="466"/>
      <c r="N67" s="260"/>
      <c r="O67" s="260"/>
      <c r="P67" s="466"/>
      <c r="Q67" s="260"/>
      <c r="R67" s="478"/>
    </row>
    <row r="68" s="573" customFormat="1" customHeight="1" spans="1:18">
      <c r="A68" s="733"/>
      <c r="B68" s="266"/>
      <c r="C68" s="337"/>
      <c r="D68" s="465"/>
      <c r="E68" s="465"/>
      <c r="F68" s="633"/>
      <c r="G68" s="466"/>
      <c r="H68" s="466"/>
      <c r="I68" s="260"/>
      <c r="J68" s="199"/>
      <c r="K68" s="1043"/>
      <c r="L68" s="466"/>
      <c r="M68" s="466"/>
      <c r="N68" s="260"/>
      <c r="O68" s="260"/>
      <c r="P68" s="466"/>
      <c r="Q68" s="260"/>
      <c r="R68" s="478"/>
    </row>
    <row r="69" s="573" customFormat="1" customHeight="1" spans="1:18">
      <c r="A69" s="733"/>
      <c r="B69" s="266"/>
      <c r="C69" s="337"/>
      <c r="D69" s="465"/>
      <c r="E69" s="465"/>
      <c r="F69" s="633"/>
      <c r="G69" s="466"/>
      <c r="H69" s="466"/>
      <c r="I69" s="260"/>
      <c r="J69" s="199"/>
      <c r="K69" s="1043"/>
      <c r="L69" s="466"/>
      <c r="M69" s="466"/>
      <c r="N69" s="260"/>
      <c r="O69" s="260"/>
      <c r="P69" s="466"/>
      <c r="Q69" s="260"/>
      <c r="R69" s="478"/>
    </row>
    <row r="70" s="573" customFormat="1" customHeight="1" spans="1:18">
      <c r="A70" s="733"/>
      <c r="B70" s="266"/>
      <c r="C70" s="337"/>
      <c r="D70" s="465"/>
      <c r="E70" s="478"/>
      <c r="F70" s="633"/>
      <c r="G70" s="466"/>
      <c r="H70" s="466"/>
      <c r="I70" s="466"/>
      <c r="J70" s="466"/>
      <c r="K70" s="1043"/>
      <c r="L70" s="466"/>
      <c r="M70" s="466"/>
      <c r="N70" s="260"/>
      <c r="O70" s="260"/>
      <c r="P70" s="466"/>
      <c r="Q70" s="260"/>
      <c r="R70" s="478"/>
    </row>
    <row r="71" s="573" customFormat="1" customHeight="1" spans="1:18">
      <c r="A71" s="733"/>
      <c r="B71" s="266"/>
      <c r="C71" s="337"/>
      <c r="D71" s="465"/>
      <c r="E71" s="478"/>
      <c r="F71" s="633"/>
      <c r="G71" s="466"/>
      <c r="H71" s="466"/>
      <c r="I71" s="260"/>
      <c r="J71" s="199"/>
      <c r="K71" s="1043"/>
      <c r="L71" s="466"/>
      <c r="M71" s="466"/>
      <c r="N71" s="260"/>
      <c r="O71" s="260"/>
      <c r="P71" s="466"/>
      <c r="Q71" s="260"/>
      <c r="R71" s="478"/>
    </row>
    <row r="72" s="573" customFormat="1" customHeight="1" spans="1:18">
      <c r="A72" s="733"/>
      <c r="B72" s="266"/>
      <c r="C72" s="337"/>
      <c r="D72" s="465"/>
      <c r="E72" s="478"/>
      <c r="F72" s="633"/>
      <c r="G72" s="466"/>
      <c r="H72" s="466"/>
      <c r="I72" s="466"/>
      <c r="J72" s="466"/>
      <c r="K72" s="1043"/>
      <c r="L72" s="466"/>
      <c r="M72" s="466"/>
      <c r="N72" s="260"/>
      <c r="O72" s="260"/>
      <c r="P72" s="466"/>
      <c r="Q72" s="260"/>
      <c r="R72" s="1045"/>
    </row>
    <row r="73" s="573" customFormat="1" customHeight="1" spans="1:18">
      <c r="A73" s="733"/>
      <c r="B73" s="266"/>
      <c r="C73" s="337"/>
      <c r="D73" s="465"/>
      <c r="E73" s="478"/>
      <c r="F73" s="633"/>
      <c r="G73" s="466"/>
      <c r="H73" s="466"/>
      <c r="I73" s="260"/>
      <c r="J73" s="199"/>
      <c r="K73" s="1043"/>
      <c r="L73" s="466"/>
      <c r="M73" s="466"/>
      <c r="N73" s="260"/>
      <c r="O73" s="260"/>
      <c r="P73" s="466"/>
      <c r="Q73" s="260"/>
      <c r="R73" s="1045"/>
    </row>
    <row r="74" s="573" customFormat="1" customHeight="1" spans="1:18">
      <c r="A74" s="733"/>
      <c r="B74" s="266"/>
      <c r="C74" s="337"/>
      <c r="D74" s="465"/>
      <c r="E74" s="478"/>
      <c r="F74" s="633"/>
      <c r="G74" s="466"/>
      <c r="H74" s="466"/>
      <c r="I74" s="466"/>
      <c r="J74" s="466"/>
      <c r="K74" s="1043"/>
      <c r="L74" s="466"/>
      <c r="M74" s="466"/>
      <c r="N74" s="260"/>
      <c r="O74" s="260"/>
      <c r="P74" s="466"/>
      <c r="Q74" s="260"/>
      <c r="R74" s="478"/>
    </row>
    <row r="75" s="573" customFormat="1" customHeight="1" spans="1:18">
      <c r="A75" s="733"/>
      <c r="B75" s="266"/>
      <c r="C75" s="337"/>
      <c r="D75" s="465"/>
      <c r="E75" s="478"/>
      <c r="F75" s="633"/>
      <c r="G75" s="466"/>
      <c r="H75" s="466"/>
      <c r="I75" s="260"/>
      <c r="J75" s="199"/>
      <c r="K75" s="1043"/>
      <c r="L75" s="466"/>
      <c r="M75" s="466"/>
      <c r="N75" s="260"/>
      <c r="O75" s="260"/>
      <c r="P75" s="466"/>
      <c r="Q75" s="260"/>
      <c r="R75" s="478"/>
    </row>
    <row r="76" s="573" customFormat="1" customHeight="1" spans="1:18">
      <c r="A76" s="733"/>
      <c r="B76" s="266"/>
      <c r="C76" s="337"/>
      <c r="D76" s="465"/>
      <c r="E76" s="478"/>
      <c r="F76" s="633"/>
      <c r="G76" s="466"/>
      <c r="H76" s="466"/>
      <c r="I76" s="260"/>
      <c r="J76" s="199"/>
      <c r="K76" s="1043"/>
      <c r="L76" s="466"/>
      <c r="M76" s="466"/>
      <c r="N76" s="260"/>
      <c r="O76" s="260"/>
      <c r="P76" s="466"/>
      <c r="Q76" s="260"/>
      <c r="R76" s="478"/>
    </row>
    <row r="77" s="573" customFormat="1" customHeight="1" spans="1:18">
      <c r="A77" s="733"/>
      <c r="B77" s="266"/>
      <c r="C77" s="337"/>
      <c r="D77" s="465"/>
      <c r="E77" s="478"/>
      <c r="F77" s="633"/>
      <c r="G77" s="466"/>
      <c r="H77" s="466"/>
      <c r="I77" s="466"/>
      <c r="J77" s="466"/>
      <c r="K77" s="1043"/>
      <c r="L77" s="466"/>
      <c r="M77" s="466"/>
      <c r="N77" s="260"/>
      <c r="O77" s="260"/>
      <c r="P77" s="260"/>
      <c r="Q77" s="260"/>
      <c r="R77" s="478"/>
    </row>
    <row r="78" s="573" customFormat="1" customHeight="1" spans="1:18">
      <c r="A78" s="733"/>
      <c r="B78" s="266"/>
      <c r="C78" s="337"/>
      <c r="D78" s="465"/>
      <c r="E78" s="478"/>
      <c r="F78" s="633"/>
      <c r="G78" s="466"/>
      <c r="H78" s="466"/>
      <c r="I78" s="260"/>
      <c r="J78" s="199"/>
      <c r="K78" s="1043"/>
      <c r="L78" s="466"/>
      <c r="M78" s="466"/>
      <c r="N78" s="260"/>
      <c r="O78" s="260"/>
      <c r="P78" s="260"/>
      <c r="Q78" s="260"/>
      <c r="R78" s="478"/>
    </row>
    <row r="79" s="573" customFormat="1" customHeight="1" spans="1:18">
      <c r="A79" s="733"/>
      <c r="B79" s="266"/>
      <c r="C79" s="337"/>
      <c r="D79" s="465"/>
      <c r="E79" s="478"/>
      <c r="F79" s="633"/>
      <c r="G79" s="466"/>
      <c r="H79" s="466"/>
      <c r="I79" s="466"/>
      <c r="J79" s="466"/>
      <c r="K79" s="1043"/>
      <c r="L79" s="466"/>
      <c r="M79" s="466"/>
      <c r="N79" s="260"/>
      <c r="O79" s="260"/>
      <c r="P79" s="466"/>
      <c r="Q79" s="260"/>
      <c r="R79" s="478"/>
    </row>
    <row r="80" s="573" customFormat="1" customHeight="1" spans="1:18">
      <c r="A80" s="733"/>
      <c r="B80" s="266"/>
      <c r="C80" s="337"/>
      <c r="D80" s="465"/>
      <c r="E80" s="478"/>
      <c r="F80" s="633"/>
      <c r="G80" s="466"/>
      <c r="H80" s="466"/>
      <c r="I80" s="260"/>
      <c r="J80" s="199"/>
      <c r="K80" s="1043"/>
      <c r="L80" s="466"/>
      <c r="M80" s="466"/>
      <c r="N80" s="260"/>
      <c r="O80" s="260"/>
      <c r="P80" s="260"/>
      <c r="Q80" s="260"/>
      <c r="R80" s="478"/>
    </row>
    <row r="81" s="573" customFormat="1" customHeight="1" spans="1:40">
      <c r="A81" s="733"/>
      <c r="B81" s="266"/>
      <c r="C81" s="337"/>
      <c r="D81" s="465"/>
      <c r="E81" s="478"/>
      <c r="F81" s="633"/>
      <c r="G81" s="466"/>
      <c r="H81" s="466"/>
      <c r="I81" s="260"/>
      <c r="J81" s="199"/>
      <c r="K81" s="1043"/>
      <c r="L81" s="466"/>
      <c r="M81" s="466"/>
      <c r="N81" s="260"/>
      <c r="O81" s="260"/>
      <c r="P81" s="260"/>
      <c r="Q81" s="260"/>
      <c r="R81" s="478"/>
    </row>
    <row r="82" customHeight="1" spans="1:40">
      <c r="A82" s="735">
        <v>46142</v>
      </c>
      <c r="B82" s="1036" t="s">
        <v>659</v>
      </c>
      <c r="C82" s="992"/>
      <c r="D82" s="730"/>
      <c r="E82" s="864"/>
      <c r="F82" s="1037">
        <f>SUBTOTAL(9,F41:F81)</f>
        <v>0</v>
      </c>
      <c r="G82" s="731"/>
      <c r="H82" s="731">
        <f t="shared" ref="H82:Q82" si="4">SUBTOTAL(9,H41:H81)</f>
        <v>0</v>
      </c>
      <c r="I82" s="731">
        <f t="shared" si="4"/>
        <v>0</v>
      </c>
      <c r="J82" s="731">
        <f t="shared" si="4"/>
        <v>0</v>
      </c>
      <c r="K82" s="1038">
        <f t="shared" si="4"/>
        <v>0</v>
      </c>
      <c r="L82" s="731">
        <f t="shared" si="4"/>
        <v>0</v>
      </c>
      <c r="M82" s="731">
        <f t="shared" si="4"/>
        <v>0</v>
      </c>
      <c r="N82" s="731">
        <f t="shared" si="4"/>
        <v>0</v>
      </c>
      <c r="O82" s="731">
        <f t="shared" si="4"/>
        <v>0</v>
      </c>
      <c r="P82" s="731">
        <f t="shared" si="4"/>
        <v>0</v>
      </c>
      <c r="Q82" s="731">
        <f t="shared" si="4"/>
        <v>0</v>
      </c>
      <c r="R82" s="455">
        <f>ROUND(J82-L82-Q82,2)</f>
        <v>0</v>
      </c>
      <c r="S82" s="1039"/>
      <c r="T82" s="1040"/>
      <c r="U82" s="11"/>
    </row>
    <row r="83" s="1017" customFormat="1" customHeight="1" spans="1:40">
      <c r="A83" s="733"/>
      <c r="B83" s="266"/>
      <c r="C83" s="337"/>
      <c r="D83" s="465"/>
      <c r="E83" s="465"/>
      <c r="F83" s="633"/>
      <c r="G83" s="466"/>
      <c r="H83" s="466"/>
      <c r="I83" s="643"/>
      <c r="J83" s="466"/>
      <c r="K83" s="1043"/>
      <c r="L83" s="466"/>
      <c r="M83" s="466"/>
      <c r="N83" s="260"/>
      <c r="O83" s="260"/>
      <c r="P83" s="466"/>
      <c r="Q83" s="260"/>
      <c r="R83" s="656"/>
      <c r="S83" s="694"/>
      <c r="T83" s="663"/>
      <c r="U83" s="663"/>
      <c r="V83" s="663"/>
      <c r="W83" s="663"/>
      <c r="X83" s="663"/>
      <c r="Y83" s="663"/>
      <c r="Z83" s="663"/>
      <c r="AA83" s="663"/>
      <c r="AB83" s="663"/>
      <c r="AC83" s="663"/>
      <c r="AD83" s="663"/>
      <c r="AE83" s="663"/>
      <c r="AF83" s="663"/>
      <c r="AG83" s="663"/>
      <c r="AH83" s="663"/>
      <c r="AI83" s="663"/>
      <c r="AJ83" s="663"/>
      <c r="AK83" s="663"/>
      <c r="AL83" s="663"/>
      <c r="AM83" s="663"/>
      <c r="AN83" s="663"/>
    </row>
    <row r="84" s="1017" customFormat="1" customHeight="1" spans="1:40">
      <c r="A84" s="733"/>
      <c r="B84" s="266"/>
      <c r="C84" s="337"/>
      <c r="D84" s="465"/>
      <c r="E84" s="465"/>
      <c r="F84" s="633"/>
      <c r="G84" s="466"/>
      <c r="H84" s="466"/>
      <c r="I84" s="643"/>
      <c r="J84" s="466"/>
      <c r="K84" s="1043"/>
      <c r="L84" s="466"/>
      <c r="M84" s="466"/>
      <c r="N84" s="260"/>
      <c r="O84" s="260"/>
      <c r="P84" s="466"/>
      <c r="Q84" s="260"/>
      <c r="R84" s="656"/>
      <c r="S84" s="694"/>
      <c r="T84" s="663"/>
      <c r="U84" s="663"/>
      <c r="V84" s="663"/>
      <c r="W84" s="663"/>
      <c r="X84" s="663"/>
      <c r="Y84" s="663"/>
      <c r="Z84" s="663"/>
      <c r="AA84" s="663"/>
      <c r="AB84" s="663"/>
      <c r="AC84" s="663"/>
      <c r="AD84" s="663"/>
      <c r="AE84" s="663"/>
      <c r="AF84" s="663"/>
      <c r="AG84" s="663"/>
      <c r="AH84" s="663"/>
      <c r="AI84" s="663"/>
      <c r="AJ84" s="663"/>
      <c r="AK84" s="663"/>
      <c r="AL84" s="663"/>
      <c r="AM84" s="663"/>
      <c r="AN84" s="663"/>
    </row>
    <row r="85" s="1017" customFormat="1" customHeight="1" spans="1:40">
      <c r="A85" s="733"/>
      <c r="B85" s="266"/>
      <c r="C85" s="337"/>
      <c r="D85" s="465"/>
      <c r="E85" s="465"/>
      <c r="F85" s="633"/>
      <c r="G85" s="466"/>
      <c r="H85" s="466"/>
      <c r="I85" s="643"/>
      <c r="J85" s="199"/>
      <c r="K85" s="1043"/>
      <c r="L85" s="466"/>
      <c r="M85" s="466"/>
      <c r="N85" s="260"/>
      <c r="O85" s="260"/>
      <c r="P85" s="260"/>
      <c r="Q85" s="260"/>
      <c r="R85" s="478"/>
      <c r="S85" s="663"/>
      <c r="T85" s="663"/>
      <c r="U85" s="663"/>
      <c r="V85" s="663"/>
      <c r="W85" s="663"/>
      <c r="X85" s="663"/>
      <c r="Y85" s="663"/>
      <c r="Z85" s="663"/>
      <c r="AA85" s="663"/>
      <c r="AB85" s="663"/>
      <c r="AC85" s="663"/>
      <c r="AD85" s="663"/>
      <c r="AE85" s="663"/>
      <c r="AF85" s="663"/>
      <c r="AG85" s="663"/>
      <c r="AH85" s="663"/>
      <c r="AI85" s="663"/>
      <c r="AJ85" s="663"/>
      <c r="AK85" s="663"/>
      <c r="AL85" s="663"/>
      <c r="AM85" s="663"/>
      <c r="AN85" s="663"/>
    </row>
    <row r="86" s="1017" customFormat="1" customHeight="1" spans="1:40">
      <c r="A86" s="733"/>
      <c r="B86" s="266"/>
      <c r="C86" s="337"/>
      <c r="D86" s="465"/>
      <c r="E86" s="465"/>
      <c r="F86" s="633"/>
      <c r="G86" s="466"/>
      <c r="H86" s="466"/>
      <c r="I86" s="1042"/>
      <c r="J86" s="199"/>
      <c r="K86" s="1043"/>
      <c r="L86" s="466"/>
      <c r="M86" s="466"/>
      <c r="N86" s="260"/>
      <c r="O86" s="260"/>
      <c r="P86" s="260"/>
      <c r="Q86" s="260"/>
      <c r="R86" s="478"/>
      <c r="S86" s="663"/>
      <c r="T86" s="663"/>
      <c r="U86" s="663"/>
      <c r="V86" s="663"/>
      <c r="W86" s="663"/>
      <c r="X86" s="663"/>
      <c r="Y86" s="663"/>
      <c r="Z86" s="663"/>
      <c r="AA86" s="663"/>
      <c r="AB86" s="663"/>
      <c r="AC86" s="663"/>
      <c r="AD86" s="663"/>
      <c r="AE86" s="663"/>
      <c r="AF86" s="663"/>
      <c r="AG86" s="663"/>
      <c r="AH86" s="663"/>
      <c r="AI86" s="663"/>
      <c r="AJ86" s="663"/>
      <c r="AK86" s="663"/>
      <c r="AL86" s="663"/>
      <c r="AM86" s="663"/>
      <c r="AN86" s="663"/>
    </row>
    <row r="87" s="1017" customFormat="1" customHeight="1" spans="1:40">
      <c r="A87" s="733"/>
      <c r="B87" s="266"/>
      <c r="C87" s="337"/>
      <c r="D87" s="465"/>
      <c r="E87" s="465"/>
      <c r="F87" s="633"/>
      <c r="G87" s="466"/>
      <c r="H87" s="466"/>
      <c r="I87" s="643"/>
      <c r="J87" s="466"/>
      <c r="K87" s="1043"/>
      <c r="L87" s="466"/>
      <c r="M87" s="466"/>
      <c r="N87" s="260"/>
      <c r="O87" s="260"/>
      <c r="P87" s="260"/>
      <c r="Q87" s="260"/>
      <c r="R87" s="478"/>
      <c r="S87" s="663"/>
      <c r="T87" s="663"/>
      <c r="U87" s="663"/>
      <c r="V87" s="663"/>
      <c r="W87" s="663"/>
      <c r="X87" s="663"/>
      <c r="Y87" s="663"/>
      <c r="Z87" s="663"/>
      <c r="AA87" s="663"/>
      <c r="AB87" s="663"/>
      <c r="AC87" s="663"/>
      <c r="AD87" s="663"/>
      <c r="AE87" s="663"/>
      <c r="AF87" s="663"/>
      <c r="AG87" s="663"/>
      <c r="AH87" s="663"/>
      <c r="AI87" s="663"/>
      <c r="AJ87" s="663"/>
      <c r="AK87" s="663"/>
      <c r="AL87" s="663"/>
      <c r="AM87" s="663"/>
      <c r="AN87" s="663"/>
    </row>
    <row r="88" s="1017" customFormat="1" customHeight="1" spans="1:40">
      <c r="A88" s="733"/>
      <c r="B88" s="266"/>
      <c r="C88" s="337"/>
      <c r="D88" s="465"/>
      <c r="E88" s="465"/>
      <c r="F88" s="633"/>
      <c r="G88" s="466"/>
      <c r="H88" s="466"/>
      <c r="I88" s="1042"/>
      <c r="J88" s="199"/>
      <c r="K88" s="1043"/>
      <c r="L88" s="466"/>
      <c r="M88" s="466"/>
      <c r="N88" s="260"/>
      <c r="O88" s="260"/>
      <c r="P88" s="260"/>
      <c r="Q88" s="260"/>
      <c r="R88" s="478"/>
      <c r="S88" s="663"/>
      <c r="T88" s="663"/>
      <c r="U88" s="663"/>
      <c r="V88" s="663"/>
      <c r="W88" s="663"/>
      <c r="X88" s="663"/>
      <c r="Y88" s="663"/>
      <c r="Z88" s="663"/>
      <c r="AA88" s="663"/>
      <c r="AB88" s="663"/>
      <c r="AC88" s="663"/>
      <c r="AD88" s="663"/>
      <c r="AE88" s="663"/>
      <c r="AF88" s="663"/>
      <c r="AG88" s="663"/>
      <c r="AH88" s="663"/>
      <c r="AI88" s="663"/>
      <c r="AJ88" s="663"/>
      <c r="AK88" s="663"/>
      <c r="AL88" s="663"/>
      <c r="AM88" s="663"/>
      <c r="AN88" s="663"/>
    </row>
    <row r="89" s="1017" customFormat="1" customHeight="1" spans="1:40">
      <c r="A89" s="733"/>
      <c r="B89" s="266"/>
      <c r="C89" s="337"/>
      <c r="D89" s="465"/>
      <c r="E89" s="465"/>
      <c r="F89" s="633"/>
      <c r="G89" s="466"/>
      <c r="H89" s="466"/>
      <c r="I89" s="643"/>
      <c r="J89" s="466"/>
      <c r="K89" s="1043"/>
      <c r="L89" s="466"/>
      <c r="M89" s="466"/>
      <c r="N89" s="260"/>
      <c r="O89" s="260"/>
      <c r="P89" s="260"/>
      <c r="Q89" s="260"/>
      <c r="R89" s="478"/>
      <c r="S89" s="663"/>
      <c r="T89" s="663"/>
      <c r="U89" s="663"/>
      <c r="V89" s="663"/>
      <c r="W89" s="663"/>
      <c r="X89" s="663"/>
      <c r="Y89" s="663"/>
      <c r="Z89" s="663"/>
      <c r="AA89" s="663"/>
      <c r="AB89" s="663"/>
      <c r="AC89" s="663"/>
      <c r="AD89" s="663"/>
      <c r="AE89" s="663"/>
      <c r="AF89" s="663"/>
      <c r="AG89" s="663"/>
      <c r="AH89" s="663"/>
      <c r="AI89" s="663"/>
      <c r="AJ89" s="663"/>
      <c r="AK89" s="663"/>
      <c r="AL89" s="663"/>
      <c r="AM89" s="663"/>
      <c r="AN89" s="663"/>
    </row>
    <row r="90" s="1017" customFormat="1" customHeight="1" spans="1:40">
      <c r="A90" s="733"/>
      <c r="B90" s="266"/>
      <c r="C90" s="337"/>
      <c r="D90" s="465"/>
      <c r="E90" s="465"/>
      <c r="F90" s="633"/>
      <c r="G90" s="466"/>
      <c r="H90" s="466"/>
      <c r="I90" s="1042"/>
      <c r="J90" s="199"/>
      <c r="K90" s="1043"/>
      <c r="L90" s="466"/>
      <c r="M90" s="466"/>
      <c r="N90" s="260"/>
      <c r="O90" s="260"/>
      <c r="P90" s="260"/>
      <c r="Q90" s="260"/>
      <c r="R90" s="478"/>
      <c r="S90" s="663"/>
      <c r="T90" s="663"/>
      <c r="U90" s="663"/>
      <c r="V90" s="663"/>
      <c r="W90" s="663"/>
      <c r="X90" s="663"/>
      <c r="Y90" s="663"/>
      <c r="Z90" s="663"/>
      <c r="AA90" s="663"/>
      <c r="AB90" s="663"/>
      <c r="AC90" s="663"/>
      <c r="AD90" s="663"/>
      <c r="AE90" s="663"/>
      <c r="AF90" s="663"/>
      <c r="AG90" s="663"/>
      <c r="AH90" s="663"/>
      <c r="AI90" s="663"/>
      <c r="AJ90" s="663"/>
      <c r="AK90" s="663"/>
      <c r="AL90" s="663"/>
      <c r="AM90" s="663"/>
      <c r="AN90" s="663"/>
    </row>
    <row r="91" s="1017" customFormat="1" customHeight="1" spans="1:40">
      <c r="A91" s="733"/>
      <c r="B91" s="266"/>
      <c r="C91" s="337"/>
      <c r="D91" s="465"/>
      <c r="E91" s="465"/>
      <c r="F91" s="633"/>
      <c r="G91" s="466"/>
      <c r="H91" s="466"/>
      <c r="I91" s="1042"/>
      <c r="J91" s="199"/>
      <c r="K91" s="1043"/>
      <c r="L91" s="466"/>
      <c r="M91" s="466"/>
      <c r="N91" s="260"/>
      <c r="O91" s="260"/>
      <c r="P91" s="260"/>
      <c r="Q91" s="260"/>
      <c r="R91" s="478"/>
      <c r="S91" s="663"/>
      <c r="T91" s="663"/>
      <c r="U91" s="663"/>
      <c r="V91" s="663"/>
      <c r="W91" s="663"/>
      <c r="X91" s="663"/>
      <c r="Y91" s="663"/>
      <c r="Z91" s="663"/>
      <c r="AA91" s="663"/>
      <c r="AB91" s="663"/>
      <c r="AC91" s="663"/>
      <c r="AD91" s="663"/>
      <c r="AE91" s="663"/>
      <c r="AF91" s="663"/>
      <c r="AG91" s="663"/>
      <c r="AH91" s="663"/>
      <c r="AI91" s="663"/>
      <c r="AJ91" s="663"/>
      <c r="AK91" s="663"/>
      <c r="AL91" s="663"/>
      <c r="AM91" s="663"/>
      <c r="AN91" s="663"/>
    </row>
    <row r="92" s="1017" customFormat="1" customHeight="1" spans="1:40">
      <c r="A92" s="733"/>
      <c r="B92" s="266"/>
      <c r="C92" s="337"/>
      <c r="D92" s="465"/>
      <c r="E92" s="465"/>
      <c r="F92" s="633"/>
      <c r="G92" s="466"/>
      <c r="H92" s="466"/>
      <c r="I92" s="643"/>
      <c r="J92" s="466"/>
      <c r="K92" s="1043"/>
      <c r="L92" s="466"/>
      <c r="M92" s="466"/>
      <c r="N92" s="260"/>
      <c r="O92" s="260"/>
      <c r="P92" s="466"/>
      <c r="Q92" s="260"/>
      <c r="R92" s="478"/>
      <c r="S92" s="663"/>
      <c r="T92" s="663"/>
      <c r="U92" s="663"/>
      <c r="V92" s="663"/>
      <c r="W92" s="663"/>
      <c r="X92" s="663"/>
      <c r="Y92" s="663"/>
      <c r="Z92" s="663"/>
      <c r="AA92" s="663"/>
      <c r="AB92" s="663"/>
      <c r="AC92" s="663"/>
      <c r="AD92" s="663"/>
      <c r="AE92" s="663"/>
      <c r="AF92" s="663"/>
      <c r="AG92" s="663"/>
      <c r="AH92" s="663"/>
      <c r="AI92" s="663"/>
      <c r="AJ92" s="663"/>
      <c r="AK92" s="663"/>
      <c r="AL92" s="663"/>
      <c r="AM92" s="663"/>
      <c r="AN92" s="663"/>
    </row>
    <row r="93" s="1017" customFormat="1" customHeight="1" spans="1:40">
      <c r="A93" s="733"/>
      <c r="B93" s="266"/>
      <c r="C93" s="337"/>
      <c r="D93" s="465"/>
      <c r="E93" s="465"/>
      <c r="F93" s="633"/>
      <c r="G93" s="466"/>
      <c r="H93" s="466"/>
      <c r="I93" s="1042"/>
      <c r="J93" s="199"/>
      <c r="K93" s="1043"/>
      <c r="L93" s="466"/>
      <c r="M93" s="466"/>
      <c r="N93" s="260"/>
      <c r="O93" s="260"/>
      <c r="P93" s="466"/>
      <c r="Q93" s="260"/>
      <c r="R93" s="478"/>
      <c r="S93" s="663"/>
      <c r="T93" s="663"/>
      <c r="U93" s="663"/>
      <c r="V93" s="663"/>
      <c r="W93" s="663"/>
      <c r="X93" s="663"/>
      <c r="Y93" s="663"/>
      <c r="Z93" s="663"/>
      <c r="AA93" s="663"/>
      <c r="AB93" s="663"/>
      <c r="AC93" s="663"/>
      <c r="AD93" s="663"/>
      <c r="AE93" s="663"/>
      <c r="AF93" s="663"/>
      <c r="AG93" s="663"/>
      <c r="AH93" s="663"/>
      <c r="AI93" s="663"/>
      <c r="AJ93" s="663"/>
      <c r="AK93" s="663"/>
      <c r="AL93" s="663"/>
      <c r="AM93" s="663"/>
      <c r="AN93" s="663"/>
    </row>
    <row r="94" s="1017" customFormat="1" customHeight="1" spans="1:40">
      <c r="A94" s="733"/>
      <c r="B94" s="266"/>
      <c r="C94" s="337"/>
      <c r="D94" s="465"/>
      <c r="E94" s="465"/>
      <c r="F94" s="633"/>
      <c r="G94" s="466"/>
      <c r="H94" s="466"/>
      <c r="I94" s="643"/>
      <c r="J94" s="466"/>
      <c r="K94" s="1043"/>
      <c r="L94" s="466"/>
      <c r="M94" s="466"/>
      <c r="N94" s="260"/>
      <c r="O94" s="260"/>
      <c r="P94" s="466"/>
      <c r="Q94" s="260"/>
      <c r="R94" s="478"/>
      <c r="S94" s="663"/>
      <c r="T94" s="663"/>
      <c r="U94" s="663"/>
      <c r="V94" s="663"/>
      <c r="W94" s="663"/>
      <c r="X94" s="663"/>
      <c r="Y94" s="663"/>
      <c r="Z94" s="663"/>
      <c r="AA94" s="663"/>
      <c r="AB94" s="663"/>
      <c r="AC94" s="663"/>
      <c r="AD94" s="663"/>
      <c r="AE94" s="663"/>
      <c r="AF94" s="663"/>
      <c r="AG94" s="663"/>
      <c r="AH94" s="663"/>
      <c r="AI94" s="663"/>
      <c r="AJ94" s="663"/>
      <c r="AK94" s="663"/>
      <c r="AL94" s="663"/>
      <c r="AM94" s="663"/>
      <c r="AN94" s="663"/>
    </row>
    <row r="95" s="1017" customFormat="1" customHeight="1" spans="1:40">
      <c r="A95" s="733"/>
      <c r="B95" s="266"/>
      <c r="C95" s="337"/>
      <c r="D95" s="465"/>
      <c r="E95" s="465"/>
      <c r="F95" s="633"/>
      <c r="G95" s="466"/>
      <c r="H95" s="466"/>
      <c r="I95" s="1042"/>
      <c r="J95" s="199"/>
      <c r="K95" s="1043"/>
      <c r="L95" s="466"/>
      <c r="M95" s="466"/>
      <c r="N95" s="260"/>
      <c r="O95" s="260"/>
      <c r="P95" s="466"/>
      <c r="Q95" s="260"/>
      <c r="R95" s="478"/>
      <c r="S95" s="663"/>
      <c r="T95" s="663"/>
      <c r="U95" s="663"/>
      <c r="V95" s="663"/>
      <c r="W95" s="663"/>
      <c r="X95" s="663"/>
      <c r="Y95" s="663"/>
      <c r="Z95" s="663"/>
      <c r="AA95" s="663"/>
      <c r="AB95" s="663"/>
      <c r="AC95" s="663"/>
      <c r="AD95" s="663"/>
      <c r="AE95" s="663"/>
      <c r="AF95" s="663"/>
      <c r="AG95" s="663"/>
      <c r="AH95" s="663"/>
      <c r="AI95" s="663"/>
      <c r="AJ95" s="663"/>
      <c r="AK95" s="663"/>
      <c r="AL95" s="663"/>
      <c r="AM95" s="663"/>
      <c r="AN95" s="663"/>
    </row>
    <row r="96" s="1017" customFormat="1" customHeight="1" spans="1:40">
      <c r="A96" s="733"/>
      <c r="B96" s="266"/>
      <c r="C96" s="337"/>
      <c r="D96" s="465"/>
      <c r="E96" s="465"/>
      <c r="F96" s="633"/>
      <c r="G96" s="466"/>
      <c r="H96" s="466"/>
      <c r="I96" s="1042"/>
      <c r="J96" s="199"/>
      <c r="K96" s="1043"/>
      <c r="L96" s="466"/>
      <c r="M96" s="466"/>
      <c r="N96" s="260"/>
      <c r="O96" s="260"/>
      <c r="P96" s="466"/>
      <c r="Q96" s="260"/>
      <c r="R96" s="478"/>
      <c r="S96" s="663"/>
      <c r="T96" s="663"/>
      <c r="U96" s="663"/>
      <c r="V96" s="663"/>
      <c r="W96" s="663"/>
      <c r="X96" s="663"/>
      <c r="Y96" s="663"/>
      <c r="Z96" s="663"/>
      <c r="AA96" s="663"/>
      <c r="AB96" s="663"/>
      <c r="AC96" s="663"/>
      <c r="AD96" s="663"/>
      <c r="AE96" s="663"/>
      <c r="AF96" s="663"/>
      <c r="AG96" s="663"/>
      <c r="AH96" s="663"/>
      <c r="AI96" s="663"/>
      <c r="AJ96" s="663"/>
      <c r="AK96" s="663"/>
      <c r="AL96" s="663"/>
      <c r="AM96" s="663"/>
      <c r="AN96" s="663"/>
    </row>
    <row r="97" s="1017" customFormat="1" customHeight="1" spans="1:40">
      <c r="A97" s="733"/>
      <c r="B97" s="266"/>
      <c r="C97" s="337"/>
      <c r="D97" s="465"/>
      <c r="E97" s="465"/>
      <c r="F97" s="633"/>
      <c r="G97" s="466"/>
      <c r="H97" s="466"/>
      <c r="I97" s="643"/>
      <c r="J97" s="466"/>
      <c r="K97" s="1043"/>
      <c r="L97" s="466"/>
      <c r="M97" s="466"/>
      <c r="N97" s="260"/>
      <c r="O97" s="260"/>
      <c r="P97" s="466"/>
      <c r="Q97" s="260"/>
      <c r="R97" s="656"/>
      <c r="S97" s="663"/>
      <c r="T97" s="663"/>
      <c r="U97" s="663"/>
      <c r="V97" s="663"/>
      <c r="W97" s="663"/>
      <c r="X97" s="663"/>
      <c r="Y97" s="663"/>
      <c r="Z97" s="663"/>
      <c r="AA97" s="663"/>
      <c r="AB97" s="663"/>
      <c r="AC97" s="663"/>
      <c r="AD97" s="663"/>
      <c r="AE97" s="663"/>
      <c r="AF97" s="663"/>
      <c r="AG97" s="663"/>
      <c r="AH97" s="663"/>
      <c r="AI97" s="663"/>
      <c r="AJ97" s="663"/>
      <c r="AK97" s="663"/>
      <c r="AL97" s="663"/>
      <c r="AM97" s="663"/>
      <c r="AN97" s="663"/>
    </row>
    <row r="98" s="1017" customFormat="1" customHeight="1" spans="1:40">
      <c r="A98" s="733"/>
      <c r="B98" s="266"/>
      <c r="C98" s="337"/>
      <c r="D98" s="465"/>
      <c r="E98" s="465"/>
      <c r="F98" s="633"/>
      <c r="G98" s="466"/>
      <c r="H98" s="466"/>
      <c r="I98" s="1042"/>
      <c r="J98" s="199"/>
      <c r="K98" s="1043"/>
      <c r="L98" s="466"/>
      <c r="M98" s="466"/>
      <c r="N98" s="260"/>
      <c r="O98" s="260"/>
      <c r="P98" s="466"/>
      <c r="Q98" s="260"/>
      <c r="R98" s="656"/>
      <c r="S98" s="663"/>
      <c r="T98" s="663"/>
      <c r="U98" s="663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  <c r="AH98" s="663"/>
      <c r="AI98" s="663"/>
      <c r="AJ98" s="663"/>
      <c r="AK98" s="663"/>
      <c r="AL98" s="663"/>
      <c r="AM98" s="663"/>
      <c r="AN98" s="663"/>
    </row>
    <row r="99" s="1017" customFormat="1" customHeight="1" spans="1:40">
      <c r="A99" s="733"/>
      <c r="B99" s="266"/>
      <c r="C99" s="337"/>
      <c r="D99" s="465"/>
      <c r="E99" s="465"/>
      <c r="F99" s="633"/>
      <c r="G99" s="466"/>
      <c r="H99" s="466"/>
      <c r="I99" s="643"/>
      <c r="J99" s="466"/>
      <c r="K99" s="1043"/>
      <c r="L99" s="466"/>
      <c r="M99" s="466"/>
      <c r="N99" s="260"/>
      <c r="O99" s="260"/>
      <c r="P99" s="466"/>
      <c r="Q99" s="260"/>
      <c r="R99" s="659"/>
      <c r="S99" s="663"/>
      <c r="T99" s="663"/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  <c r="AH99" s="663"/>
      <c r="AI99" s="663"/>
      <c r="AJ99" s="663"/>
      <c r="AK99" s="663"/>
      <c r="AL99" s="663"/>
      <c r="AM99" s="663"/>
      <c r="AN99" s="663"/>
    </row>
    <row r="100" s="1017" customFormat="1" customHeight="1" spans="1:40">
      <c r="A100" s="733"/>
      <c r="B100" s="266"/>
      <c r="C100" s="337"/>
      <c r="D100" s="465"/>
      <c r="E100" s="465"/>
      <c r="F100" s="633"/>
      <c r="G100" s="466"/>
      <c r="H100" s="466"/>
      <c r="I100" s="1042"/>
      <c r="J100" s="199"/>
      <c r="K100" s="1043"/>
      <c r="L100" s="466"/>
      <c r="M100" s="466"/>
      <c r="N100" s="260"/>
      <c r="O100" s="260"/>
      <c r="P100" s="466"/>
      <c r="Q100" s="260"/>
      <c r="R100" s="659"/>
      <c r="S100" s="663"/>
      <c r="T100" s="663"/>
      <c r="U100" s="663"/>
      <c r="V100" s="663"/>
      <c r="W100" s="663"/>
      <c r="X100" s="663"/>
      <c r="Y100" s="663"/>
      <c r="Z100" s="663"/>
      <c r="AA100" s="663"/>
      <c r="AB100" s="663"/>
      <c r="AC100" s="663"/>
      <c r="AD100" s="663"/>
      <c r="AE100" s="663"/>
      <c r="AF100" s="663"/>
      <c r="AG100" s="663"/>
      <c r="AH100" s="663"/>
      <c r="AI100" s="663"/>
      <c r="AJ100" s="663"/>
      <c r="AK100" s="663"/>
      <c r="AL100" s="663"/>
      <c r="AM100" s="663"/>
      <c r="AN100" s="663"/>
    </row>
    <row r="101" s="1017" customFormat="1" customHeight="1" spans="1:40">
      <c r="A101" s="733"/>
      <c r="B101" s="266"/>
      <c r="C101" s="337"/>
      <c r="D101" s="465"/>
      <c r="E101" s="465"/>
      <c r="F101" s="633"/>
      <c r="G101" s="466"/>
      <c r="H101" s="466"/>
      <c r="I101" s="1042"/>
      <c r="J101" s="199"/>
      <c r="K101" s="1043"/>
      <c r="L101" s="466"/>
      <c r="M101" s="466"/>
      <c r="N101" s="260"/>
      <c r="O101" s="260"/>
      <c r="P101" s="466"/>
      <c r="Q101" s="260"/>
      <c r="R101" s="659"/>
      <c r="S101" s="663"/>
      <c r="T101" s="663"/>
      <c r="U101" s="663"/>
      <c r="V101" s="663"/>
      <c r="W101" s="663"/>
      <c r="X101" s="663"/>
      <c r="Y101" s="663"/>
      <c r="Z101" s="663"/>
      <c r="AA101" s="663"/>
      <c r="AB101" s="663"/>
      <c r="AC101" s="663"/>
      <c r="AD101" s="663"/>
      <c r="AE101" s="663"/>
      <c r="AF101" s="663"/>
      <c r="AG101" s="663"/>
      <c r="AH101" s="663"/>
      <c r="AI101" s="663"/>
      <c r="AJ101" s="663"/>
      <c r="AK101" s="663"/>
      <c r="AL101" s="663"/>
      <c r="AM101" s="663"/>
      <c r="AN101" s="663"/>
    </row>
    <row r="102" s="1017" customFormat="1" customHeight="1" spans="1:40">
      <c r="A102" s="733"/>
      <c r="B102" s="266"/>
      <c r="C102" s="337"/>
      <c r="D102" s="465"/>
      <c r="E102" s="465"/>
      <c r="F102" s="633"/>
      <c r="G102" s="466"/>
      <c r="H102" s="466"/>
      <c r="I102" s="643"/>
      <c r="J102" s="466"/>
      <c r="K102" s="1043"/>
      <c r="L102" s="466"/>
      <c r="M102" s="466"/>
      <c r="N102" s="260"/>
      <c r="O102" s="260"/>
      <c r="P102" s="466"/>
      <c r="Q102" s="260"/>
      <c r="R102" s="478"/>
      <c r="S102" s="663"/>
      <c r="T102" s="663"/>
      <c r="U102" s="663"/>
      <c r="V102" s="663"/>
      <c r="W102" s="663"/>
      <c r="X102" s="663"/>
      <c r="Y102" s="663"/>
      <c r="Z102" s="663"/>
      <c r="AA102" s="663"/>
      <c r="AB102" s="663"/>
      <c r="AC102" s="663"/>
      <c r="AD102" s="663"/>
      <c r="AE102" s="663"/>
      <c r="AF102" s="663"/>
      <c r="AG102" s="663"/>
      <c r="AH102" s="663"/>
      <c r="AI102" s="663"/>
      <c r="AJ102" s="663"/>
      <c r="AK102" s="663"/>
      <c r="AL102" s="663"/>
      <c r="AM102" s="663"/>
      <c r="AN102" s="663"/>
    </row>
    <row r="103" s="1017" customFormat="1" customHeight="1" spans="1:40">
      <c r="A103" s="733"/>
      <c r="B103" s="266"/>
      <c r="C103" s="337"/>
      <c r="D103" s="465"/>
      <c r="E103" s="465"/>
      <c r="F103" s="633"/>
      <c r="G103" s="466"/>
      <c r="H103" s="466"/>
      <c r="I103" s="1042"/>
      <c r="J103" s="199"/>
      <c r="K103" s="1043"/>
      <c r="L103" s="466"/>
      <c r="M103" s="466"/>
      <c r="N103" s="260"/>
      <c r="O103" s="260"/>
      <c r="P103" s="466"/>
      <c r="Q103" s="260"/>
      <c r="R103" s="478"/>
      <c r="S103" s="663"/>
      <c r="T103" s="663"/>
      <c r="U103" s="663"/>
      <c r="V103" s="663"/>
      <c r="W103" s="663"/>
      <c r="X103" s="663"/>
      <c r="Y103" s="663"/>
      <c r="Z103" s="663"/>
      <c r="AA103" s="663"/>
      <c r="AB103" s="663"/>
      <c r="AC103" s="663"/>
      <c r="AD103" s="663"/>
      <c r="AE103" s="663"/>
      <c r="AF103" s="663"/>
      <c r="AG103" s="663"/>
      <c r="AH103" s="663"/>
      <c r="AI103" s="663"/>
      <c r="AJ103" s="663"/>
      <c r="AK103" s="663"/>
      <c r="AL103" s="663"/>
      <c r="AM103" s="663"/>
      <c r="AN103" s="663"/>
    </row>
    <row r="104" s="1017" customFormat="1" customHeight="1" spans="1:40">
      <c r="A104" s="733"/>
      <c r="B104" s="266"/>
      <c r="C104" s="337"/>
      <c r="D104" s="465"/>
      <c r="E104" s="465"/>
      <c r="F104" s="633"/>
      <c r="G104" s="466"/>
      <c r="H104" s="466"/>
      <c r="I104" s="1042"/>
      <c r="J104" s="199"/>
      <c r="K104" s="1043"/>
      <c r="L104" s="466"/>
      <c r="M104" s="466"/>
      <c r="N104" s="260"/>
      <c r="O104" s="260"/>
      <c r="P104" s="466"/>
      <c r="Q104" s="260"/>
      <c r="R104" s="478"/>
      <c r="S104" s="663"/>
      <c r="T104" s="663"/>
      <c r="U104" s="663"/>
      <c r="V104" s="663"/>
      <c r="W104" s="663"/>
      <c r="X104" s="663"/>
      <c r="Y104" s="663"/>
      <c r="Z104" s="663"/>
      <c r="AA104" s="663"/>
      <c r="AB104" s="663"/>
      <c r="AC104" s="663"/>
      <c r="AD104" s="663"/>
      <c r="AE104" s="663"/>
      <c r="AF104" s="663"/>
      <c r="AG104" s="663"/>
      <c r="AH104" s="663"/>
      <c r="AI104" s="663"/>
      <c r="AJ104" s="663"/>
      <c r="AK104" s="663"/>
      <c r="AL104" s="663"/>
      <c r="AM104" s="663"/>
      <c r="AN104" s="663"/>
    </row>
    <row r="105" s="1017" customFormat="1" customHeight="1" spans="1:40">
      <c r="A105" s="733"/>
      <c r="B105" s="266"/>
      <c r="C105" s="337"/>
      <c r="D105" s="465"/>
      <c r="E105" s="465"/>
      <c r="F105" s="633"/>
      <c r="G105" s="466"/>
      <c r="H105" s="466"/>
      <c r="I105" s="1042"/>
      <c r="J105" s="199"/>
      <c r="K105" s="1043"/>
      <c r="L105" s="466"/>
      <c r="M105" s="466"/>
      <c r="N105" s="260"/>
      <c r="O105" s="260"/>
      <c r="P105" s="466"/>
      <c r="Q105" s="260"/>
      <c r="R105" s="478"/>
      <c r="S105" s="663"/>
      <c r="T105" s="663"/>
      <c r="U105" s="663"/>
      <c r="V105" s="663"/>
      <c r="W105" s="663"/>
      <c r="X105" s="663"/>
      <c r="Y105" s="663"/>
      <c r="Z105" s="663"/>
      <c r="AA105" s="663"/>
      <c r="AB105" s="663"/>
      <c r="AC105" s="663"/>
      <c r="AD105" s="663"/>
      <c r="AE105" s="663"/>
      <c r="AF105" s="663"/>
      <c r="AG105" s="663"/>
      <c r="AH105" s="663"/>
      <c r="AI105" s="663"/>
      <c r="AJ105" s="663"/>
      <c r="AK105" s="663"/>
      <c r="AL105" s="663"/>
      <c r="AM105" s="663"/>
      <c r="AN105" s="663"/>
    </row>
    <row r="106" s="1017" customFormat="1" customHeight="1" spans="1:40">
      <c r="A106" s="733"/>
      <c r="B106" s="266"/>
      <c r="C106" s="337"/>
      <c r="D106" s="465"/>
      <c r="E106" s="465"/>
      <c r="F106" s="633"/>
      <c r="G106" s="466"/>
      <c r="H106" s="466"/>
      <c r="I106" s="643"/>
      <c r="J106" s="466"/>
      <c r="K106" s="1043"/>
      <c r="L106" s="466"/>
      <c r="M106" s="466"/>
      <c r="N106" s="260"/>
      <c r="O106" s="260"/>
      <c r="P106" s="466"/>
      <c r="Q106" s="260"/>
      <c r="R106" s="656"/>
      <c r="S106" s="663"/>
      <c r="T106" s="663"/>
      <c r="U106" s="663"/>
      <c r="V106" s="663"/>
      <c r="W106" s="663"/>
      <c r="X106" s="663"/>
      <c r="Y106" s="663"/>
      <c r="Z106" s="663"/>
      <c r="AA106" s="663"/>
      <c r="AB106" s="663"/>
      <c r="AC106" s="663"/>
      <c r="AD106" s="663"/>
      <c r="AE106" s="663"/>
      <c r="AF106" s="663"/>
      <c r="AG106" s="663"/>
      <c r="AH106" s="663"/>
      <c r="AI106" s="663"/>
      <c r="AJ106" s="663"/>
      <c r="AK106" s="663"/>
      <c r="AL106" s="663"/>
      <c r="AM106" s="663"/>
      <c r="AN106" s="663"/>
    </row>
    <row r="107" s="1017" customFormat="1" customHeight="1" spans="1:40">
      <c r="A107" s="733"/>
      <c r="B107" s="266"/>
      <c r="C107" s="337"/>
      <c r="D107" s="465"/>
      <c r="E107" s="465"/>
      <c r="F107" s="633"/>
      <c r="G107" s="466"/>
      <c r="H107" s="466"/>
      <c r="I107" s="1042"/>
      <c r="J107" s="199"/>
      <c r="K107" s="1043"/>
      <c r="L107" s="466"/>
      <c r="M107" s="466"/>
      <c r="N107" s="260"/>
      <c r="O107" s="260"/>
      <c r="P107" s="466"/>
      <c r="Q107" s="260"/>
      <c r="R107" s="656"/>
      <c r="S107" s="663"/>
      <c r="T107" s="663"/>
      <c r="U107" s="663"/>
      <c r="V107" s="663"/>
      <c r="W107" s="663"/>
      <c r="X107" s="663"/>
      <c r="Y107" s="663"/>
      <c r="Z107" s="663"/>
      <c r="AA107" s="663"/>
      <c r="AB107" s="663"/>
      <c r="AC107" s="663"/>
      <c r="AD107" s="663"/>
      <c r="AE107" s="663"/>
      <c r="AF107" s="663"/>
      <c r="AG107" s="663"/>
      <c r="AH107" s="663"/>
      <c r="AI107" s="663"/>
      <c r="AJ107" s="663"/>
      <c r="AK107" s="663"/>
      <c r="AL107" s="663"/>
      <c r="AM107" s="663"/>
      <c r="AN107" s="663"/>
    </row>
    <row r="108" s="1017" customFormat="1" customHeight="1" spans="1:40">
      <c r="A108" s="733"/>
      <c r="B108" s="266"/>
      <c r="C108" s="337"/>
      <c r="D108" s="465"/>
      <c r="E108" s="465"/>
      <c r="F108" s="633"/>
      <c r="G108" s="466"/>
      <c r="H108" s="466"/>
      <c r="I108" s="643"/>
      <c r="J108" s="466"/>
      <c r="K108" s="1043"/>
      <c r="L108" s="466"/>
      <c r="M108" s="466"/>
      <c r="N108" s="260"/>
      <c r="O108" s="260"/>
      <c r="P108" s="466"/>
      <c r="Q108" s="260"/>
      <c r="R108" s="478"/>
      <c r="S108" s="663"/>
      <c r="T108" s="663"/>
      <c r="U108" s="663"/>
      <c r="V108" s="663"/>
      <c r="W108" s="663"/>
      <c r="X108" s="663"/>
      <c r="Y108" s="663"/>
      <c r="Z108" s="663"/>
      <c r="AA108" s="663"/>
      <c r="AB108" s="663"/>
      <c r="AC108" s="663"/>
      <c r="AD108" s="663"/>
      <c r="AE108" s="663"/>
      <c r="AF108" s="663"/>
      <c r="AG108" s="663"/>
      <c r="AH108" s="663"/>
      <c r="AI108" s="663"/>
      <c r="AJ108" s="663"/>
      <c r="AK108" s="663"/>
      <c r="AL108" s="663"/>
      <c r="AM108" s="663"/>
      <c r="AN108" s="663"/>
    </row>
    <row r="109" s="1017" customFormat="1" customHeight="1" spans="1:40">
      <c r="A109" s="733"/>
      <c r="B109" s="266"/>
      <c r="C109" s="337"/>
      <c r="D109" s="465"/>
      <c r="E109" s="465"/>
      <c r="F109" s="633"/>
      <c r="G109" s="466"/>
      <c r="H109" s="466"/>
      <c r="I109" s="1042"/>
      <c r="J109" s="199"/>
      <c r="K109" s="1043"/>
      <c r="L109" s="466"/>
      <c r="M109" s="466"/>
      <c r="N109" s="260"/>
      <c r="O109" s="260"/>
      <c r="P109" s="466"/>
      <c r="Q109" s="260"/>
      <c r="R109" s="478"/>
      <c r="S109" s="663"/>
      <c r="T109" s="663"/>
      <c r="U109" s="663"/>
      <c r="V109" s="663"/>
      <c r="W109" s="663"/>
      <c r="X109" s="663"/>
      <c r="Y109" s="663"/>
      <c r="Z109" s="663"/>
      <c r="AA109" s="663"/>
      <c r="AB109" s="663"/>
      <c r="AC109" s="663"/>
      <c r="AD109" s="663"/>
      <c r="AE109" s="663"/>
      <c r="AF109" s="663"/>
      <c r="AG109" s="663"/>
      <c r="AH109" s="663"/>
      <c r="AI109" s="663"/>
      <c r="AJ109" s="663"/>
      <c r="AK109" s="663"/>
      <c r="AL109" s="663"/>
      <c r="AM109" s="663"/>
      <c r="AN109" s="663"/>
    </row>
    <row r="110" s="1017" customFormat="1" customHeight="1" spans="1:40">
      <c r="A110" s="733"/>
      <c r="B110" s="266"/>
      <c r="C110" s="337"/>
      <c r="D110" s="465"/>
      <c r="E110" s="465"/>
      <c r="F110" s="633"/>
      <c r="G110" s="466"/>
      <c r="H110" s="466"/>
      <c r="I110" s="643"/>
      <c r="J110" s="466"/>
      <c r="K110" s="1043"/>
      <c r="L110" s="466"/>
      <c r="M110" s="466"/>
      <c r="N110" s="260"/>
      <c r="O110" s="260"/>
      <c r="P110" s="260"/>
      <c r="Q110" s="260"/>
      <c r="R110" s="478"/>
      <c r="S110" s="663"/>
      <c r="T110" s="663"/>
      <c r="U110" s="663"/>
      <c r="V110" s="663"/>
      <c r="W110" s="663"/>
      <c r="X110" s="663"/>
      <c r="Y110" s="663"/>
      <c r="Z110" s="663"/>
      <c r="AA110" s="663"/>
      <c r="AB110" s="663"/>
      <c r="AC110" s="663"/>
      <c r="AD110" s="663"/>
      <c r="AE110" s="663"/>
      <c r="AF110" s="663"/>
      <c r="AG110" s="663"/>
      <c r="AH110" s="663"/>
      <c r="AI110" s="663"/>
      <c r="AJ110" s="663"/>
      <c r="AK110" s="663"/>
      <c r="AL110" s="663"/>
      <c r="AM110" s="663"/>
      <c r="AN110" s="663"/>
    </row>
    <row r="111" s="1017" customFormat="1" customHeight="1" spans="1:40">
      <c r="A111" s="733"/>
      <c r="B111" s="266"/>
      <c r="C111" s="337"/>
      <c r="D111" s="465"/>
      <c r="E111" s="465"/>
      <c r="F111" s="633"/>
      <c r="G111" s="466"/>
      <c r="H111" s="466"/>
      <c r="I111" s="1042"/>
      <c r="J111" s="199"/>
      <c r="K111" s="1043"/>
      <c r="L111" s="466"/>
      <c r="M111" s="466"/>
      <c r="N111" s="260"/>
      <c r="O111" s="260"/>
      <c r="P111" s="260"/>
      <c r="Q111" s="260"/>
      <c r="R111" s="478"/>
      <c r="S111" s="663"/>
      <c r="T111" s="663"/>
      <c r="U111" s="663"/>
      <c r="V111" s="663"/>
      <c r="W111" s="663"/>
      <c r="X111" s="663"/>
      <c r="Y111" s="663"/>
      <c r="Z111" s="663"/>
      <c r="AA111" s="663"/>
      <c r="AB111" s="663"/>
      <c r="AC111" s="663"/>
      <c r="AD111" s="663"/>
      <c r="AE111" s="663"/>
      <c r="AF111" s="663"/>
      <c r="AG111" s="663"/>
      <c r="AH111" s="663"/>
      <c r="AI111" s="663"/>
      <c r="AJ111" s="663"/>
      <c r="AK111" s="663"/>
      <c r="AL111" s="663"/>
      <c r="AM111" s="663"/>
      <c r="AN111" s="663"/>
    </row>
    <row r="112" s="1017" customFormat="1" customHeight="1" spans="1:40">
      <c r="A112" s="733"/>
      <c r="B112" s="266"/>
      <c r="C112" s="337"/>
      <c r="D112" s="465"/>
      <c r="E112" s="465"/>
      <c r="F112" s="633"/>
      <c r="G112" s="466"/>
      <c r="H112" s="466"/>
      <c r="I112" s="1042"/>
      <c r="J112" s="199"/>
      <c r="K112" s="1043"/>
      <c r="L112" s="466"/>
      <c r="M112" s="466"/>
      <c r="N112" s="260"/>
      <c r="O112" s="260"/>
      <c r="P112" s="260"/>
      <c r="Q112" s="260"/>
      <c r="R112" s="478"/>
      <c r="S112" s="663"/>
      <c r="T112" s="663"/>
      <c r="U112" s="663"/>
      <c r="V112" s="663"/>
      <c r="W112" s="663"/>
      <c r="X112" s="663"/>
      <c r="Y112" s="663"/>
      <c r="Z112" s="663"/>
      <c r="AA112" s="663"/>
      <c r="AB112" s="663"/>
      <c r="AC112" s="663"/>
      <c r="AD112" s="663"/>
      <c r="AE112" s="663"/>
      <c r="AF112" s="663"/>
      <c r="AG112" s="663"/>
      <c r="AH112" s="663"/>
      <c r="AI112" s="663"/>
      <c r="AJ112" s="663"/>
      <c r="AK112" s="663"/>
      <c r="AL112" s="663"/>
      <c r="AM112" s="663"/>
      <c r="AN112" s="663"/>
    </row>
    <row r="113" s="1017" customFormat="1" customHeight="1" spans="1:40">
      <c r="A113" s="733"/>
      <c r="B113" s="266"/>
      <c r="C113" s="337"/>
      <c r="D113" s="465"/>
      <c r="E113" s="465"/>
      <c r="F113" s="633"/>
      <c r="G113" s="466"/>
      <c r="H113" s="466"/>
      <c r="I113" s="1042"/>
      <c r="J113" s="199"/>
      <c r="K113" s="1043"/>
      <c r="L113" s="466"/>
      <c r="M113" s="466"/>
      <c r="N113" s="260"/>
      <c r="O113" s="260"/>
      <c r="P113" s="260"/>
      <c r="Q113" s="260"/>
      <c r="R113" s="478"/>
      <c r="S113" s="663"/>
      <c r="T113" s="663"/>
      <c r="U113" s="663"/>
      <c r="V113" s="663"/>
      <c r="W113" s="663"/>
      <c r="X113" s="663"/>
      <c r="Y113" s="663"/>
      <c r="Z113" s="663"/>
      <c r="AA113" s="663"/>
      <c r="AB113" s="663"/>
      <c r="AC113" s="663"/>
      <c r="AD113" s="663"/>
      <c r="AE113" s="663"/>
      <c r="AF113" s="663"/>
      <c r="AG113" s="663"/>
      <c r="AH113" s="663"/>
      <c r="AI113" s="663"/>
      <c r="AJ113" s="663"/>
      <c r="AK113" s="663"/>
      <c r="AL113" s="663"/>
      <c r="AM113" s="663"/>
      <c r="AN113" s="663"/>
    </row>
    <row r="114" s="1017" customFormat="1" customHeight="1" spans="1:40">
      <c r="A114" s="733"/>
      <c r="B114" s="266"/>
      <c r="C114" s="337"/>
      <c r="D114" s="465"/>
      <c r="E114" s="465"/>
      <c r="F114" s="633"/>
      <c r="G114" s="466"/>
      <c r="H114" s="466"/>
      <c r="I114" s="643"/>
      <c r="J114" s="466"/>
      <c r="K114" s="1043"/>
      <c r="L114" s="466"/>
      <c r="M114" s="466"/>
      <c r="N114" s="260"/>
      <c r="O114" s="260"/>
      <c r="P114" s="466"/>
      <c r="Q114" s="260"/>
      <c r="R114" s="478"/>
      <c r="S114" s="663"/>
      <c r="T114" s="663"/>
      <c r="U114" s="663"/>
      <c r="V114" s="663"/>
      <c r="W114" s="663"/>
      <c r="X114" s="663"/>
      <c r="Y114" s="663"/>
      <c r="Z114" s="663"/>
      <c r="AA114" s="663"/>
      <c r="AB114" s="663"/>
      <c r="AC114" s="663"/>
      <c r="AD114" s="663"/>
      <c r="AE114" s="663"/>
      <c r="AF114" s="663"/>
      <c r="AG114" s="663"/>
      <c r="AH114" s="663"/>
      <c r="AI114" s="663"/>
      <c r="AJ114" s="663"/>
      <c r="AK114" s="663"/>
      <c r="AL114" s="663"/>
      <c r="AM114" s="663"/>
      <c r="AN114" s="663"/>
    </row>
    <row r="115" s="1017" customFormat="1" customHeight="1" spans="1:40">
      <c r="A115" s="733"/>
      <c r="B115" s="266"/>
      <c r="C115" s="337"/>
      <c r="D115" s="465"/>
      <c r="E115" s="465"/>
      <c r="F115" s="633"/>
      <c r="G115" s="466"/>
      <c r="H115" s="466"/>
      <c r="I115" s="1042"/>
      <c r="J115" s="199"/>
      <c r="K115" s="1043"/>
      <c r="L115" s="466"/>
      <c r="M115" s="466"/>
      <c r="N115" s="260"/>
      <c r="O115" s="260"/>
      <c r="P115" s="466"/>
      <c r="Q115" s="260"/>
      <c r="R115" s="478"/>
      <c r="S115" s="663"/>
      <c r="T115" s="663"/>
      <c r="U115" s="663"/>
      <c r="V115" s="663"/>
      <c r="W115" s="663"/>
      <c r="X115" s="663"/>
      <c r="Y115" s="663"/>
      <c r="Z115" s="663"/>
      <c r="AA115" s="663"/>
      <c r="AB115" s="663"/>
      <c r="AC115" s="663"/>
      <c r="AD115" s="663"/>
      <c r="AE115" s="663"/>
      <c r="AF115" s="663"/>
      <c r="AG115" s="663"/>
      <c r="AH115" s="663"/>
      <c r="AI115" s="663"/>
      <c r="AJ115" s="663"/>
      <c r="AK115" s="663"/>
      <c r="AL115" s="663"/>
      <c r="AM115" s="663"/>
      <c r="AN115" s="663"/>
    </row>
    <row r="116" s="1017" customFormat="1" customHeight="1" spans="1:40">
      <c r="A116" s="733"/>
      <c r="B116" s="266"/>
      <c r="C116" s="337"/>
      <c r="D116" s="465"/>
      <c r="E116" s="465"/>
      <c r="F116" s="633"/>
      <c r="G116" s="466"/>
      <c r="H116" s="466"/>
      <c r="I116" s="643"/>
      <c r="J116" s="466"/>
      <c r="K116" s="1043"/>
      <c r="L116" s="466"/>
      <c r="M116" s="466"/>
      <c r="N116" s="260"/>
      <c r="O116" s="260"/>
      <c r="P116" s="466"/>
      <c r="Q116" s="260"/>
      <c r="R116" s="478"/>
    </row>
    <row r="117" s="1017" customFormat="1" customHeight="1" spans="1:40">
      <c r="A117" s="733"/>
      <c r="B117" s="266"/>
      <c r="C117" s="337"/>
      <c r="D117" s="465"/>
      <c r="E117" s="465"/>
      <c r="F117" s="633"/>
      <c r="G117" s="466"/>
      <c r="H117" s="466"/>
      <c r="I117" s="1042"/>
      <c r="J117" s="199"/>
      <c r="K117" s="1043"/>
      <c r="L117" s="466"/>
      <c r="M117" s="466"/>
      <c r="N117" s="260"/>
      <c r="O117" s="260"/>
      <c r="P117" s="466"/>
      <c r="Q117" s="260"/>
      <c r="R117" s="478"/>
    </row>
    <row r="118" s="1017" customFormat="1" customHeight="1" spans="1:40">
      <c r="A118" s="733"/>
      <c r="B118" s="266"/>
      <c r="C118" s="337"/>
      <c r="D118" s="465"/>
      <c r="E118" s="465"/>
      <c r="F118" s="633"/>
      <c r="G118" s="466"/>
      <c r="H118" s="466"/>
      <c r="I118" s="643"/>
      <c r="J118" s="466"/>
      <c r="K118" s="1043"/>
      <c r="L118" s="466"/>
      <c r="M118" s="466"/>
      <c r="N118" s="260"/>
      <c r="O118" s="260"/>
      <c r="P118" s="466"/>
      <c r="Q118" s="260"/>
      <c r="R118" s="478"/>
    </row>
    <row r="119" s="1017" customFormat="1" customHeight="1" spans="1:40">
      <c r="A119" s="733"/>
      <c r="B119" s="266"/>
      <c r="C119" s="337"/>
      <c r="D119" s="465"/>
      <c r="E119" s="465"/>
      <c r="F119" s="633"/>
      <c r="G119" s="466"/>
      <c r="H119" s="466"/>
      <c r="I119" s="1042"/>
      <c r="J119" s="199"/>
      <c r="K119" s="1043"/>
      <c r="L119" s="466"/>
      <c r="M119" s="466"/>
      <c r="N119" s="260"/>
      <c r="O119" s="260"/>
      <c r="P119" s="466"/>
      <c r="Q119" s="260"/>
      <c r="R119" s="478"/>
    </row>
    <row r="120" s="1017" customFormat="1" customHeight="1" spans="1:40">
      <c r="A120" s="733"/>
      <c r="B120" s="266"/>
      <c r="C120" s="337"/>
      <c r="D120" s="465"/>
      <c r="E120" s="465"/>
      <c r="F120" s="633"/>
      <c r="G120" s="466"/>
      <c r="H120" s="466"/>
      <c r="I120" s="1042"/>
      <c r="J120" s="199"/>
      <c r="K120" s="1043"/>
      <c r="L120" s="466"/>
      <c r="M120" s="466"/>
      <c r="N120" s="260"/>
      <c r="O120" s="260"/>
      <c r="P120" s="466"/>
      <c r="Q120" s="260"/>
      <c r="R120" s="478"/>
    </row>
    <row r="121" s="1017" customFormat="1" customHeight="1" spans="1:40">
      <c r="A121" s="733"/>
      <c r="B121" s="266"/>
      <c r="C121" s="337"/>
      <c r="D121" s="465"/>
      <c r="E121" s="465"/>
      <c r="F121" s="633"/>
      <c r="G121" s="466"/>
      <c r="H121" s="466"/>
      <c r="I121" s="643"/>
      <c r="J121" s="466"/>
      <c r="K121" s="1043"/>
      <c r="L121" s="466"/>
      <c r="M121" s="466"/>
      <c r="N121" s="260"/>
      <c r="O121" s="260"/>
      <c r="P121" s="466"/>
      <c r="Q121" s="260"/>
      <c r="R121" s="478"/>
    </row>
    <row r="122" s="1017" customFormat="1" customHeight="1" spans="1:40">
      <c r="A122" s="733"/>
      <c r="B122" s="266"/>
      <c r="C122" s="337"/>
      <c r="D122" s="465"/>
      <c r="E122" s="465"/>
      <c r="F122" s="633"/>
      <c r="G122" s="466"/>
      <c r="H122" s="466"/>
      <c r="I122" s="1042"/>
      <c r="J122" s="199"/>
      <c r="K122" s="1043"/>
      <c r="L122" s="466"/>
      <c r="M122" s="466"/>
      <c r="N122" s="260"/>
      <c r="O122" s="260"/>
      <c r="P122" s="466"/>
      <c r="Q122" s="260"/>
      <c r="R122" s="478"/>
    </row>
    <row r="123" s="1017" customFormat="1" customHeight="1" spans="1:40">
      <c r="A123" s="733"/>
      <c r="B123" s="266"/>
      <c r="C123" s="337"/>
      <c r="D123" s="465"/>
      <c r="E123" s="465"/>
      <c r="F123" s="633"/>
      <c r="G123" s="466"/>
      <c r="H123" s="466"/>
      <c r="I123" s="1042"/>
      <c r="J123" s="199"/>
      <c r="K123" s="1043"/>
      <c r="L123" s="466"/>
      <c r="M123" s="466"/>
      <c r="N123" s="260"/>
      <c r="O123" s="260"/>
      <c r="P123" s="466"/>
      <c r="Q123" s="260"/>
      <c r="R123" s="478"/>
    </row>
    <row r="124" s="1017" customFormat="1" customHeight="1" spans="1:40">
      <c r="A124" s="733"/>
      <c r="B124" s="266"/>
      <c r="C124" s="337"/>
      <c r="D124" s="465"/>
      <c r="E124" s="465"/>
      <c r="F124" s="633"/>
      <c r="G124" s="466"/>
      <c r="H124" s="466"/>
      <c r="I124" s="643"/>
      <c r="J124" s="466"/>
      <c r="K124" s="1043"/>
      <c r="L124" s="466"/>
      <c r="M124" s="466"/>
      <c r="N124" s="260"/>
      <c r="O124" s="260"/>
      <c r="P124" s="260"/>
      <c r="Q124" s="260"/>
      <c r="R124" s="656"/>
    </row>
    <row r="125" s="1017" customFormat="1" customHeight="1" spans="1:40">
      <c r="A125" s="733"/>
      <c r="B125" s="266"/>
      <c r="C125" s="337"/>
      <c r="D125" s="465"/>
      <c r="E125" s="465"/>
      <c r="F125" s="633"/>
      <c r="G125" s="466"/>
      <c r="H125" s="466"/>
      <c r="I125" s="1042"/>
      <c r="J125" s="199"/>
      <c r="K125" s="1043"/>
      <c r="L125" s="466"/>
      <c r="M125" s="466"/>
      <c r="N125" s="260"/>
      <c r="O125" s="260"/>
      <c r="P125" s="260"/>
      <c r="Q125" s="260"/>
      <c r="R125" s="656"/>
    </row>
    <row r="126" s="1017" customFormat="1" customHeight="1" spans="1:40">
      <c r="A126" s="733"/>
      <c r="B126" s="266"/>
      <c r="C126" s="337"/>
      <c r="D126" s="465"/>
      <c r="E126" s="465"/>
      <c r="F126" s="633"/>
      <c r="G126" s="466"/>
      <c r="H126" s="466"/>
      <c r="I126" s="643"/>
      <c r="J126" s="466"/>
      <c r="K126" s="1043"/>
      <c r="L126" s="466"/>
      <c r="M126" s="466"/>
      <c r="N126" s="260"/>
      <c r="O126" s="260"/>
      <c r="P126" s="260"/>
      <c r="Q126" s="260"/>
      <c r="R126" s="656"/>
    </row>
    <row r="127" s="1017" customFormat="1" customHeight="1" spans="1:40">
      <c r="A127" s="733"/>
      <c r="B127" s="266"/>
      <c r="C127" s="337"/>
      <c r="D127" s="465"/>
      <c r="E127" s="465"/>
      <c r="F127" s="633"/>
      <c r="G127" s="466"/>
      <c r="H127" s="466"/>
      <c r="I127" s="1042"/>
      <c r="J127" s="199"/>
      <c r="K127" s="1043"/>
      <c r="L127" s="466"/>
      <c r="M127" s="466"/>
      <c r="N127" s="260"/>
      <c r="O127" s="260"/>
      <c r="P127" s="260"/>
      <c r="Q127" s="260"/>
      <c r="R127" s="656"/>
    </row>
    <row r="128" s="1017" customFormat="1" customHeight="1" spans="1:40">
      <c r="A128" s="733"/>
      <c r="B128" s="266"/>
      <c r="C128" s="337"/>
      <c r="D128" s="465"/>
      <c r="E128" s="465"/>
      <c r="F128" s="633"/>
      <c r="G128" s="466"/>
      <c r="H128" s="466"/>
      <c r="I128" s="643"/>
      <c r="J128" s="466"/>
      <c r="K128" s="1043"/>
      <c r="L128" s="466"/>
      <c r="M128" s="466"/>
      <c r="N128" s="260"/>
      <c r="O128" s="260"/>
      <c r="P128" s="466"/>
      <c r="Q128" s="260"/>
      <c r="R128" s="478"/>
    </row>
    <row r="129" s="1017" customFormat="1" customHeight="1" spans="1:18">
      <c r="A129" s="733"/>
      <c r="B129" s="266"/>
      <c r="C129" s="337"/>
      <c r="D129" s="465"/>
      <c r="E129" s="465"/>
      <c r="F129" s="633"/>
      <c r="G129" s="466"/>
      <c r="H129" s="466"/>
      <c r="I129" s="1042"/>
      <c r="J129" s="199"/>
      <c r="K129" s="1043"/>
      <c r="L129" s="466"/>
      <c r="M129" s="466"/>
      <c r="N129" s="260"/>
      <c r="O129" s="260"/>
      <c r="P129" s="466"/>
      <c r="Q129" s="260"/>
      <c r="R129" s="478"/>
    </row>
    <row r="130" s="1017" customFormat="1" customHeight="1" spans="1:18">
      <c r="A130" s="733"/>
      <c r="B130" s="266"/>
      <c r="C130" s="337"/>
      <c r="D130" s="465"/>
      <c r="E130" s="465"/>
      <c r="F130" s="633"/>
      <c r="G130" s="466"/>
      <c r="H130" s="466"/>
      <c r="I130" s="1042"/>
      <c r="J130" s="199"/>
      <c r="K130" s="1043"/>
      <c r="L130" s="466"/>
      <c r="M130" s="466"/>
      <c r="N130" s="260"/>
      <c r="O130" s="260"/>
      <c r="P130" s="260"/>
      <c r="Q130" s="260"/>
      <c r="R130" s="478"/>
    </row>
    <row r="131" s="1017" customFormat="1" customHeight="1" spans="1:18">
      <c r="A131" s="733"/>
      <c r="B131" s="266"/>
      <c r="C131" s="337"/>
      <c r="D131" s="465"/>
      <c r="E131" s="465"/>
      <c r="F131" s="633"/>
      <c r="G131" s="466"/>
      <c r="H131" s="466"/>
      <c r="I131" s="1042"/>
      <c r="J131" s="199"/>
      <c r="K131" s="1043"/>
      <c r="L131" s="466"/>
      <c r="M131" s="466"/>
      <c r="N131" s="260"/>
      <c r="O131" s="260"/>
      <c r="P131" s="260"/>
      <c r="Q131" s="260"/>
      <c r="R131" s="478"/>
    </row>
    <row r="132" s="1017" customFormat="1" customHeight="1" spans="1:18">
      <c r="A132" s="733"/>
      <c r="B132" s="266"/>
      <c r="C132" s="337"/>
      <c r="D132" s="465"/>
      <c r="E132" s="478"/>
      <c r="F132" s="633"/>
      <c r="G132" s="466"/>
      <c r="H132" s="466"/>
      <c r="I132" s="643"/>
      <c r="J132" s="466"/>
      <c r="K132" s="1043"/>
      <c r="L132" s="466"/>
      <c r="M132" s="466"/>
      <c r="N132" s="260"/>
      <c r="O132" s="260"/>
      <c r="P132" s="260"/>
      <c r="Q132" s="260"/>
      <c r="R132" s="478"/>
    </row>
    <row r="133" s="1017" customFormat="1" customHeight="1" spans="1:18">
      <c r="A133" s="733"/>
      <c r="B133" s="266"/>
      <c r="C133" s="337"/>
      <c r="D133" s="465"/>
      <c r="E133" s="478"/>
      <c r="F133" s="633"/>
      <c r="G133" s="466"/>
      <c r="H133" s="466"/>
      <c r="I133" s="1042"/>
      <c r="J133" s="199"/>
      <c r="K133" s="1043"/>
      <c r="L133" s="466"/>
      <c r="M133" s="466"/>
      <c r="N133" s="260"/>
      <c r="O133" s="260"/>
      <c r="P133" s="260"/>
      <c r="Q133" s="260"/>
      <c r="R133" s="478"/>
    </row>
    <row r="134" s="1017" customFormat="1" customHeight="1" spans="1:18">
      <c r="A134" s="733"/>
      <c r="B134" s="266"/>
      <c r="C134" s="337"/>
      <c r="D134" s="465"/>
      <c r="E134" s="478"/>
      <c r="F134" s="633"/>
      <c r="G134" s="466"/>
      <c r="H134" s="466"/>
      <c r="I134" s="643"/>
      <c r="J134" s="466"/>
      <c r="K134" s="1043"/>
      <c r="L134" s="466"/>
      <c r="M134" s="466"/>
      <c r="N134" s="260"/>
      <c r="O134" s="260"/>
      <c r="P134" s="466"/>
      <c r="Q134" s="260"/>
      <c r="R134" s="478"/>
    </row>
    <row r="135" s="1017" customFormat="1" customHeight="1" spans="1:18">
      <c r="A135" s="733"/>
      <c r="B135" s="266"/>
      <c r="C135" s="337"/>
      <c r="D135" s="465"/>
      <c r="E135" s="478"/>
      <c r="F135" s="633"/>
      <c r="G135" s="466"/>
      <c r="H135" s="466"/>
      <c r="I135" s="1042"/>
      <c r="J135" s="199"/>
      <c r="K135" s="1043"/>
      <c r="L135" s="466"/>
      <c r="M135" s="466"/>
      <c r="N135" s="260"/>
      <c r="O135" s="260"/>
      <c r="P135" s="466"/>
      <c r="Q135" s="260"/>
      <c r="R135" s="478"/>
    </row>
    <row r="136" s="1017" customFormat="1" customHeight="1" spans="1:18">
      <c r="A136" s="733"/>
      <c r="B136" s="266"/>
      <c r="C136" s="337"/>
      <c r="D136" s="465"/>
      <c r="E136" s="478"/>
      <c r="F136" s="633"/>
      <c r="G136" s="466"/>
      <c r="H136" s="466"/>
      <c r="I136" s="643"/>
      <c r="J136" s="466"/>
      <c r="K136" s="1043"/>
      <c r="L136" s="466"/>
      <c r="M136" s="466"/>
      <c r="N136" s="260"/>
      <c r="O136" s="260"/>
      <c r="P136" s="260"/>
      <c r="Q136" s="260"/>
      <c r="R136" s="478"/>
    </row>
    <row r="137" s="1017" customFormat="1" customHeight="1" spans="1:18">
      <c r="A137" s="733"/>
      <c r="B137" s="266"/>
      <c r="C137" s="337"/>
      <c r="D137" s="465"/>
      <c r="E137" s="478"/>
      <c r="F137" s="633"/>
      <c r="G137" s="466"/>
      <c r="H137" s="466"/>
      <c r="I137" s="1042"/>
      <c r="J137" s="199"/>
      <c r="K137" s="1043"/>
      <c r="L137" s="466"/>
      <c r="M137" s="466"/>
      <c r="N137" s="260"/>
      <c r="O137" s="260"/>
      <c r="P137" s="260"/>
      <c r="Q137" s="260"/>
      <c r="R137" s="478"/>
    </row>
    <row r="138" s="1017" customFormat="1" customHeight="1" spans="1:18">
      <c r="A138" s="733"/>
      <c r="B138" s="266"/>
      <c r="C138" s="337"/>
      <c r="D138" s="465"/>
      <c r="E138" s="478"/>
      <c r="F138" s="633"/>
      <c r="G138" s="466"/>
      <c r="H138" s="466"/>
      <c r="I138" s="643"/>
      <c r="J138" s="466"/>
      <c r="K138" s="1043"/>
      <c r="L138" s="466"/>
      <c r="M138" s="466"/>
      <c r="N138" s="260"/>
      <c r="O138" s="260"/>
      <c r="P138" s="466"/>
      <c r="Q138" s="260"/>
      <c r="R138" s="478"/>
    </row>
    <row r="139" s="1017" customFormat="1" customHeight="1" spans="1:18">
      <c r="A139" s="733"/>
      <c r="B139" s="266"/>
      <c r="C139" s="337"/>
      <c r="D139" s="465"/>
      <c r="E139" s="478"/>
      <c r="F139" s="633"/>
      <c r="G139" s="466"/>
      <c r="H139" s="466"/>
      <c r="I139" s="1042"/>
      <c r="J139" s="199"/>
      <c r="K139" s="1043"/>
      <c r="L139" s="466"/>
      <c r="M139" s="466"/>
      <c r="N139" s="260"/>
      <c r="O139" s="260"/>
      <c r="P139" s="466"/>
      <c r="Q139" s="260"/>
      <c r="R139" s="478"/>
    </row>
    <row r="140" s="1017" customFormat="1" customHeight="1" spans="1:18">
      <c r="A140" s="733"/>
      <c r="B140" s="468"/>
      <c r="C140" s="337"/>
      <c r="D140" s="465"/>
      <c r="E140" s="478"/>
      <c r="F140" s="633"/>
      <c r="G140" s="466"/>
      <c r="H140" s="466"/>
      <c r="I140" s="643"/>
      <c r="J140" s="466"/>
      <c r="K140" s="1043"/>
      <c r="L140" s="466"/>
      <c r="M140" s="466"/>
      <c r="N140" s="260"/>
      <c r="O140" s="260"/>
      <c r="P140" s="260"/>
      <c r="Q140" s="260"/>
      <c r="R140" s="478"/>
    </row>
    <row r="141" s="1017" customFormat="1" customHeight="1" spans="1:18">
      <c r="A141" s="733"/>
      <c r="B141" s="468"/>
      <c r="C141" s="337"/>
      <c r="D141" s="465"/>
      <c r="E141" s="478"/>
      <c r="F141" s="633"/>
      <c r="G141" s="466"/>
      <c r="H141" s="466"/>
      <c r="I141" s="1042"/>
      <c r="J141" s="199"/>
      <c r="K141" s="1043"/>
      <c r="L141" s="466"/>
      <c r="M141" s="466"/>
      <c r="N141" s="260"/>
      <c r="O141" s="260"/>
      <c r="P141" s="260"/>
      <c r="Q141" s="260"/>
      <c r="R141" s="478"/>
    </row>
    <row r="142" s="1017" customFormat="1" customHeight="1" spans="1:18">
      <c r="A142" s="733"/>
      <c r="B142" s="266"/>
      <c r="C142" s="337"/>
      <c r="D142" s="465"/>
      <c r="E142" s="478"/>
      <c r="F142" s="633"/>
      <c r="G142" s="466"/>
      <c r="H142" s="466"/>
      <c r="I142" s="643"/>
      <c r="J142" s="466"/>
      <c r="K142" s="1043"/>
      <c r="L142" s="466"/>
      <c r="M142" s="466"/>
      <c r="N142" s="260"/>
      <c r="O142" s="260"/>
      <c r="P142" s="466"/>
      <c r="Q142" s="260"/>
      <c r="R142" s="478"/>
    </row>
    <row r="143" s="1017" customFormat="1" customHeight="1" spans="1:18">
      <c r="A143" s="733"/>
      <c r="B143" s="266"/>
      <c r="C143" s="337"/>
      <c r="D143" s="465"/>
      <c r="E143" s="478"/>
      <c r="F143" s="633"/>
      <c r="G143" s="466"/>
      <c r="H143" s="466"/>
      <c r="I143" s="1042"/>
      <c r="J143" s="199"/>
      <c r="K143" s="1043"/>
      <c r="L143" s="466"/>
      <c r="M143" s="466"/>
      <c r="N143" s="260"/>
      <c r="O143" s="260"/>
      <c r="P143" s="466"/>
      <c r="Q143" s="260"/>
      <c r="R143" s="478"/>
    </row>
    <row r="144" s="1017" customFormat="1" customHeight="1" spans="1:18">
      <c r="A144" s="733"/>
      <c r="B144" s="266"/>
      <c r="C144" s="337"/>
      <c r="D144" s="465"/>
      <c r="E144" s="478"/>
      <c r="F144" s="633"/>
      <c r="G144" s="466"/>
      <c r="H144" s="466"/>
      <c r="I144" s="643"/>
      <c r="J144" s="466"/>
      <c r="K144" s="1043"/>
      <c r="L144" s="466"/>
      <c r="M144" s="466"/>
      <c r="N144" s="260"/>
      <c r="O144" s="260"/>
      <c r="P144" s="466"/>
      <c r="Q144" s="260"/>
      <c r="R144" s="478"/>
    </row>
    <row r="145" s="1017" customFormat="1" customHeight="1" spans="1:18">
      <c r="A145" s="733"/>
      <c r="B145" s="266"/>
      <c r="C145" s="337"/>
      <c r="D145" s="465"/>
      <c r="E145" s="478"/>
      <c r="F145" s="633"/>
      <c r="G145" s="466"/>
      <c r="H145" s="466"/>
      <c r="I145" s="1042"/>
      <c r="J145" s="199"/>
      <c r="K145" s="1043"/>
      <c r="L145" s="466"/>
      <c r="M145" s="466"/>
      <c r="N145" s="260"/>
      <c r="O145" s="260"/>
      <c r="P145" s="466"/>
      <c r="Q145" s="260"/>
      <c r="R145" s="478"/>
    </row>
    <row r="146" s="1017" customFormat="1" customHeight="1" spans="1:18">
      <c r="A146" s="733"/>
      <c r="B146" s="266"/>
      <c r="C146" s="337"/>
      <c r="D146" s="465"/>
      <c r="E146" s="478"/>
      <c r="F146" s="633"/>
      <c r="G146" s="466"/>
      <c r="H146" s="466"/>
      <c r="I146" s="1042"/>
      <c r="J146" s="199"/>
      <c r="K146" s="1043"/>
      <c r="L146" s="466"/>
      <c r="M146" s="466"/>
      <c r="N146" s="260"/>
      <c r="O146" s="260"/>
      <c r="P146" s="466"/>
      <c r="Q146" s="260"/>
      <c r="R146" s="478"/>
    </row>
    <row r="147" s="1017" customFormat="1" customHeight="1" spans="1:18">
      <c r="A147" s="733"/>
      <c r="B147" s="266"/>
      <c r="C147" s="337"/>
      <c r="D147" s="465"/>
      <c r="E147" s="478"/>
      <c r="F147" s="633"/>
      <c r="G147" s="466"/>
      <c r="H147" s="466"/>
      <c r="I147" s="643"/>
      <c r="J147" s="466"/>
      <c r="K147" s="1043"/>
      <c r="L147" s="466"/>
      <c r="M147" s="466"/>
      <c r="N147" s="260"/>
      <c r="O147" s="260"/>
      <c r="P147" s="466"/>
      <c r="Q147" s="260"/>
      <c r="R147" s="478"/>
    </row>
    <row r="148" s="1017" customFormat="1" customHeight="1" spans="1:18">
      <c r="A148" s="733"/>
      <c r="B148" s="266"/>
      <c r="C148" s="337"/>
      <c r="D148" s="465"/>
      <c r="E148" s="478"/>
      <c r="F148" s="633"/>
      <c r="G148" s="466"/>
      <c r="H148" s="466"/>
      <c r="I148" s="1042"/>
      <c r="J148" s="199"/>
      <c r="K148" s="1043"/>
      <c r="L148" s="466"/>
      <c r="M148" s="466"/>
      <c r="N148" s="260"/>
      <c r="O148" s="260"/>
      <c r="P148" s="466"/>
      <c r="Q148" s="260"/>
      <c r="R148" s="478"/>
    </row>
    <row r="149" s="1017" customFormat="1" customHeight="1" spans="1:18">
      <c r="A149" s="733"/>
      <c r="B149" s="266"/>
      <c r="C149" s="337"/>
      <c r="D149" s="465"/>
      <c r="E149" s="478"/>
      <c r="F149" s="633"/>
      <c r="G149" s="466"/>
      <c r="H149" s="466"/>
      <c r="I149" s="643"/>
      <c r="J149" s="466"/>
      <c r="K149" s="1043"/>
      <c r="L149" s="466"/>
      <c r="M149" s="466"/>
      <c r="N149" s="260"/>
      <c r="O149" s="260"/>
      <c r="P149" s="466"/>
      <c r="Q149" s="260"/>
      <c r="R149" s="478"/>
    </row>
    <row r="150" s="1017" customFormat="1" customHeight="1" spans="1:18">
      <c r="A150" s="733"/>
      <c r="B150" s="266"/>
      <c r="C150" s="337"/>
      <c r="D150" s="465"/>
      <c r="E150" s="478"/>
      <c r="F150" s="633"/>
      <c r="G150" s="466"/>
      <c r="H150" s="466"/>
      <c r="I150" s="1042"/>
      <c r="J150" s="199"/>
      <c r="K150" s="1043"/>
      <c r="L150" s="466"/>
      <c r="M150" s="466"/>
      <c r="N150" s="260"/>
      <c r="O150" s="260"/>
      <c r="P150" s="466"/>
      <c r="Q150" s="260"/>
      <c r="R150" s="478"/>
    </row>
    <row r="151" s="1017" customFormat="1" customHeight="1" spans="1:18">
      <c r="A151" s="733"/>
      <c r="B151" s="266"/>
      <c r="C151" s="337"/>
      <c r="D151" s="465"/>
      <c r="E151" s="478"/>
      <c r="F151" s="633"/>
      <c r="G151" s="466"/>
      <c r="H151" s="466"/>
      <c r="I151" s="643"/>
      <c r="J151" s="466"/>
      <c r="K151" s="1043"/>
      <c r="L151" s="466"/>
      <c r="M151" s="466"/>
      <c r="N151" s="260"/>
      <c r="O151" s="260"/>
      <c r="P151" s="466"/>
      <c r="Q151" s="260"/>
      <c r="R151" s="478"/>
    </row>
    <row r="152" s="1017" customFormat="1" customHeight="1" spans="1:18">
      <c r="A152" s="733"/>
      <c r="B152" s="266"/>
      <c r="C152" s="337"/>
      <c r="D152" s="465"/>
      <c r="E152" s="478"/>
      <c r="F152" s="633"/>
      <c r="G152" s="466"/>
      <c r="H152" s="466"/>
      <c r="I152" s="1042"/>
      <c r="J152" s="199"/>
      <c r="K152" s="1043"/>
      <c r="L152" s="466"/>
      <c r="M152" s="466"/>
      <c r="N152" s="260"/>
      <c r="O152" s="260"/>
      <c r="P152" s="466"/>
      <c r="Q152" s="260"/>
      <c r="R152" s="478"/>
    </row>
    <row r="153" s="1017" customFormat="1" customHeight="1" spans="1:18">
      <c r="A153" s="733"/>
      <c r="B153" s="266"/>
      <c r="C153" s="337"/>
      <c r="D153" s="465"/>
      <c r="E153" s="478"/>
      <c r="F153" s="633"/>
      <c r="G153" s="466"/>
      <c r="H153" s="466"/>
      <c r="I153" s="643"/>
      <c r="J153" s="466"/>
      <c r="K153" s="1043"/>
      <c r="L153" s="466"/>
      <c r="M153" s="466"/>
      <c r="N153" s="260"/>
      <c r="O153" s="260"/>
      <c r="P153" s="260"/>
      <c r="Q153" s="260"/>
      <c r="R153" s="478"/>
    </row>
    <row r="154" s="1017" customFormat="1" customHeight="1" spans="1:18">
      <c r="A154" s="733"/>
      <c r="B154" s="266"/>
      <c r="C154" s="337"/>
      <c r="D154" s="465"/>
      <c r="E154" s="478"/>
      <c r="F154" s="633"/>
      <c r="G154" s="466"/>
      <c r="H154" s="466"/>
      <c r="I154" s="1042"/>
      <c r="J154" s="199"/>
      <c r="K154" s="1043"/>
      <c r="L154" s="466"/>
      <c r="M154" s="466"/>
      <c r="N154" s="260"/>
      <c r="O154" s="260"/>
      <c r="P154" s="260"/>
      <c r="Q154" s="260"/>
      <c r="R154" s="478"/>
    </row>
    <row r="155" s="1017" customFormat="1" customHeight="1" spans="1:18">
      <c r="A155" s="733"/>
      <c r="B155" s="266"/>
      <c r="C155" s="337"/>
      <c r="D155" s="465"/>
      <c r="E155" s="478"/>
      <c r="F155" s="633"/>
      <c r="G155" s="466"/>
      <c r="H155" s="466"/>
      <c r="I155" s="643"/>
      <c r="J155" s="466"/>
      <c r="K155" s="1043"/>
      <c r="L155" s="466"/>
      <c r="M155" s="466"/>
      <c r="N155" s="260"/>
      <c r="O155" s="260"/>
      <c r="P155" s="466"/>
      <c r="Q155" s="260"/>
      <c r="R155" s="478"/>
    </row>
    <row r="156" s="1017" customFormat="1" customHeight="1" spans="1:18">
      <c r="A156" s="733"/>
      <c r="B156" s="266"/>
      <c r="C156" s="337"/>
      <c r="D156" s="465"/>
      <c r="E156" s="478"/>
      <c r="F156" s="633"/>
      <c r="G156" s="466"/>
      <c r="H156" s="466"/>
      <c r="I156" s="1042"/>
      <c r="J156" s="199"/>
      <c r="K156" s="1043"/>
      <c r="L156" s="466"/>
      <c r="M156" s="466"/>
      <c r="N156" s="260"/>
      <c r="O156" s="260"/>
      <c r="P156" s="466"/>
      <c r="Q156" s="260"/>
      <c r="R156" s="478"/>
    </row>
    <row r="157" s="1017" customFormat="1" customHeight="1" spans="1:18">
      <c r="A157" s="733"/>
      <c r="B157" s="266"/>
      <c r="C157" s="337"/>
      <c r="D157" s="465"/>
      <c r="E157" s="478"/>
      <c r="F157" s="633"/>
      <c r="G157" s="466"/>
      <c r="H157" s="466"/>
      <c r="I157" s="643"/>
      <c r="J157" s="466"/>
      <c r="K157" s="1043"/>
      <c r="L157" s="466"/>
      <c r="M157" s="466"/>
      <c r="N157" s="260"/>
      <c r="O157" s="260"/>
      <c r="P157" s="260"/>
      <c r="Q157" s="260"/>
      <c r="R157" s="478"/>
    </row>
    <row r="158" s="1017" customFormat="1" customHeight="1" spans="1:18">
      <c r="A158" s="733"/>
      <c r="B158" s="266"/>
      <c r="C158" s="337"/>
      <c r="D158" s="465"/>
      <c r="E158" s="478"/>
      <c r="F158" s="633"/>
      <c r="G158" s="466"/>
      <c r="H158" s="466"/>
      <c r="I158" s="1042"/>
      <c r="J158" s="199"/>
      <c r="K158" s="1043"/>
      <c r="L158" s="466"/>
      <c r="M158" s="466"/>
      <c r="N158" s="260"/>
      <c r="O158" s="260"/>
      <c r="P158" s="260"/>
      <c r="Q158" s="260"/>
      <c r="R158" s="478"/>
    </row>
    <row r="159" s="1017" customFormat="1" customHeight="1" spans="1:18">
      <c r="A159" s="733"/>
      <c r="B159" s="266"/>
      <c r="C159" s="337"/>
      <c r="D159" s="465"/>
      <c r="E159" s="478"/>
      <c r="F159" s="633"/>
      <c r="G159" s="466"/>
      <c r="H159" s="466"/>
      <c r="I159" s="643"/>
      <c r="J159" s="466"/>
      <c r="K159" s="1043"/>
      <c r="L159" s="466"/>
      <c r="M159" s="466"/>
      <c r="N159" s="260"/>
      <c r="O159" s="260"/>
      <c r="P159" s="466"/>
      <c r="Q159" s="260"/>
      <c r="R159" s="478"/>
    </row>
    <row r="160" s="1017" customFormat="1" customHeight="1" spans="1:18">
      <c r="A160" s="733"/>
      <c r="B160" s="266"/>
      <c r="C160" s="337"/>
      <c r="D160" s="465"/>
      <c r="E160" s="478"/>
      <c r="F160" s="633"/>
      <c r="G160" s="466"/>
      <c r="H160" s="466"/>
      <c r="I160" s="1042"/>
      <c r="J160" s="199"/>
      <c r="K160" s="1043"/>
      <c r="L160" s="466"/>
      <c r="M160" s="466"/>
      <c r="N160" s="260"/>
      <c r="O160" s="260"/>
      <c r="P160" s="466"/>
      <c r="Q160" s="260"/>
      <c r="R160" s="478"/>
    </row>
    <row r="161" s="1017" customFormat="1" customHeight="1" spans="1:18">
      <c r="A161" s="733"/>
      <c r="B161" s="266"/>
      <c r="C161" s="337"/>
      <c r="D161" s="465"/>
      <c r="E161" s="478"/>
      <c r="F161" s="633"/>
      <c r="G161" s="466"/>
      <c r="H161" s="466"/>
      <c r="I161" s="643"/>
      <c r="J161" s="466"/>
      <c r="K161" s="1043"/>
      <c r="L161" s="466"/>
      <c r="M161" s="466"/>
      <c r="N161" s="260"/>
      <c r="O161" s="260"/>
      <c r="P161" s="260"/>
      <c r="Q161" s="260"/>
      <c r="R161" s="478"/>
    </row>
    <row r="162" s="1017" customFormat="1" customHeight="1" spans="1:18">
      <c r="A162" s="733"/>
      <c r="B162" s="266"/>
      <c r="C162" s="337"/>
      <c r="D162" s="465"/>
      <c r="E162" s="478"/>
      <c r="F162" s="633"/>
      <c r="G162" s="466"/>
      <c r="H162" s="466"/>
      <c r="I162" s="1042"/>
      <c r="J162" s="199"/>
      <c r="K162" s="1043"/>
      <c r="L162" s="466"/>
      <c r="M162" s="466"/>
      <c r="N162" s="260"/>
      <c r="O162" s="260"/>
      <c r="P162" s="260"/>
      <c r="Q162" s="260"/>
      <c r="R162" s="478"/>
    </row>
    <row r="163" s="1017" customFormat="1" customHeight="1" spans="1:18">
      <c r="A163" s="733"/>
      <c r="B163" s="266"/>
      <c r="C163" s="337"/>
      <c r="D163" s="465"/>
      <c r="E163" s="478"/>
      <c r="F163" s="633"/>
      <c r="G163" s="466"/>
      <c r="H163" s="466"/>
      <c r="I163" s="643"/>
      <c r="J163" s="466"/>
      <c r="K163" s="1043"/>
      <c r="L163" s="466"/>
      <c r="M163" s="466"/>
      <c r="N163" s="260"/>
      <c r="O163" s="260"/>
      <c r="P163" s="260"/>
      <c r="Q163" s="260"/>
      <c r="R163" s="478"/>
    </row>
    <row r="164" s="1017" customFormat="1" customHeight="1" spans="1:18">
      <c r="A164" s="733"/>
      <c r="B164" s="266"/>
      <c r="C164" s="337"/>
      <c r="D164" s="465"/>
      <c r="E164" s="478"/>
      <c r="F164" s="633"/>
      <c r="G164" s="466"/>
      <c r="H164" s="466"/>
      <c r="I164" s="1042"/>
      <c r="J164" s="199"/>
      <c r="K164" s="1043"/>
      <c r="L164" s="466"/>
      <c r="M164" s="466"/>
      <c r="N164" s="260"/>
      <c r="O164" s="260"/>
      <c r="P164" s="260"/>
      <c r="Q164" s="260"/>
      <c r="R164" s="478"/>
    </row>
    <row r="165" s="1017" customFormat="1" customHeight="1" spans="1:18">
      <c r="A165" s="733"/>
      <c r="B165" s="266"/>
      <c r="C165" s="337"/>
      <c r="D165" s="465"/>
      <c r="E165" s="478"/>
      <c r="F165" s="633"/>
      <c r="G165" s="466"/>
      <c r="H165" s="466"/>
      <c r="I165" s="643"/>
      <c r="J165" s="466"/>
      <c r="K165" s="1043"/>
      <c r="L165" s="466"/>
      <c r="M165" s="466"/>
      <c r="N165" s="260"/>
      <c r="O165" s="260"/>
      <c r="P165" s="466"/>
      <c r="Q165" s="260"/>
      <c r="R165" s="478"/>
    </row>
    <row r="166" s="1017" customFormat="1" customHeight="1" spans="1:18">
      <c r="A166" s="733"/>
      <c r="B166" s="266"/>
      <c r="C166" s="337"/>
      <c r="D166" s="465"/>
      <c r="E166" s="478"/>
      <c r="F166" s="633"/>
      <c r="G166" s="466"/>
      <c r="H166" s="466"/>
      <c r="I166" s="1042"/>
      <c r="J166" s="199"/>
      <c r="K166" s="1043"/>
      <c r="L166" s="466"/>
      <c r="M166" s="466"/>
      <c r="N166" s="260"/>
      <c r="O166" s="260"/>
      <c r="P166" s="466"/>
      <c r="Q166" s="260"/>
      <c r="R166" s="478"/>
    </row>
    <row r="167" s="1017" customFormat="1" customHeight="1" spans="1:18">
      <c r="A167" s="733"/>
      <c r="B167" s="266"/>
      <c r="C167" s="337"/>
      <c r="D167" s="465"/>
      <c r="E167" s="478"/>
      <c r="F167" s="633"/>
      <c r="G167" s="466"/>
      <c r="H167" s="466"/>
      <c r="I167" s="643"/>
      <c r="J167" s="466"/>
      <c r="K167" s="1043"/>
      <c r="L167" s="466"/>
      <c r="M167" s="466"/>
      <c r="N167" s="260"/>
      <c r="O167" s="260"/>
      <c r="P167" s="466"/>
      <c r="Q167" s="260"/>
      <c r="R167" s="478"/>
    </row>
    <row r="168" s="1017" customFormat="1" customHeight="1" spans="1:18">
      <c r="A168" s="733"/>
      <c r="B168" s="266"/>
      <c r="C168" s="337"/>
      <c r="D168" s="465"/>
      <c r="E168" s="478"/>
      <c r="F168" s="633"/>
      <c r="G168" s="466"/>
      <c r="H168" s="466"/>
      <c r="I168" s="1042"/>
      <c r="J168" s="199"/>
      <c r="K168" s="1043"/>
      <c r="L168" s="466"/>
      <c r="M168" s="466"/>
      <c r="N168" s="260"/>
      <c r="O168" s="260"/>
      <c r="P168" s="466"/>
      <c r="Q168" s="260"/>
      <c r="R168" s="478"/>
    </row>
    <row r="169" s="1017" customFormat="1" customHeight="1" spans="1:18">
      <c r="A169" s="733"/>
      <c r="B169" s="266"/>
      <c r="C169" s="337"/>
      <c r="D169" s="465"/>
      <c r="E169" s="478"/>
      <c r="F169" s="633"/>
      <c r="G169" s="466"/>
      <c r="H169" s="466"/>
      <c r="I169" s="643"/>
      <c r="J169" s="466"/>
      <c r="K169" s="1043"/>
      <c r="L169" s="466"/>
      <c r="M169" s="466"/>
      <c r="N169" s="260"/>
      <c r="O169" s="260"/>
      <c r="P169" s="466"/>
      <c r="Q169" s="260"/>
      <c r="R169" s="478"/>
    </row>
    <row r="170" s="1017" customFormat="1" customHeight="1" spans="1:18">
      <c r="A170" s="733"/>
      <c r="B170" s="266"/>
      <c r="C170" s="337"/>
      <c r="D170" s="465"/>
      <c r="E170" s="478"/>
      <c r="F170" s="633"/>
      <c r="G170" s="466"/>
      <c r="H170" s="466"/>
      <c r="I170" s="1042"/>
      <c r="J170" s="199"/>
      <c r="K170" s="1043"/>
      <c r="L170" s="466"/>
      <c r="M170" s="466"/>
      <c r="N170" s="260"/>
      <c r="O170" s="260"/>
      <c r="P170" s="466"/>
      <c r="Q170" s="260"/>
      <c r="R170" s="478"/>
    </row>
    <row r="171" s="1017" customFormat="1" customHeight="1" spans="1:18">
      <c r="A171" s="733"/>
      <c r="B171" s="266"/>
      <c r="C171" s="337"/>
      <c r="D171" s="465"/>
      <c r="E171" s="478"/>
      <c r="F171" s="633"/>
      <c r="G171" s="466"/>
      <c r="H171" s="466"/>
      <c r="I171" s="1042"/>
      <c r="J171" s="199"/>
      <c r="K171" s="1043"/>
      <c r="L171" s="466"/>
      <c r="M171" s="466"/>
      <c r="N171" s="260"/>
      <c r="O171" s="260"/>
      <c r="P171" s="466"/>
      <c r="Q171" s="260"/>
      <c r="R171" s="478"/>
    </row>
    <row r="172" s="1017" customFormat="1" customHeight="1" spans="1:18">
      <c r="A172" s="733"/>
      <c r="B172" s="266"/>
      <c r="C172" s="337"/>
      <c r="D172" s="465"/>
      <c r="E172" s="478"/>
      <c r="F172" s="633"/>
      <c r="G172" s="466"/>
      <c r="H172" s="466"/>
      <c r="I172" s="1042"/>
      <c r="J172" s="199"/>
      <c r="K172" s="1043"/>
      <c r="L172" s="466"/>
      <c r="M172" s="466"/>
      <c r="N172" s="260"/>
      <c r="O172" s="260"/>
      <c r="P172" s="466"/>
      <c r="Q172" s="260"/>
      <c r="R172" s="478"/>
    </row>
    <row r="173" s="1017" customFormat="1" customHeight="1" spans="1:18">
      <c r="A173" s="733"/>
      <c r="B173" s="266"/>
      <c r="C173" s="337"/>
      <c r="D173" s="465"/>
      <c r="E173" s="478"/>
      <c r="F173" s="633"/>
      <c r="G173" s="466"/>
      <c r="H173" s="466"/>
      <c r="I173" s="1042"/>
      <c r="J173" s="199"/>
      <c r="K173" s="1043"/>
      <c r="L173" s="466"/>
      <c r="M173" s="466"/>
      <c r="N173" s="260"/>
      <c r="O173" s="260"/>
      <c r="P173" s="466"/>
      <c r="Q173" s="260"/>
      <c r="R173" s="478"/>
    </row>
    <row r="174" s="1017" customFormat="1" customHeight="1" spans="1:18">
      <c r="A174" s="733"/>
      <c r="B174" s="266"/>
      <c r="C174" s="337"/>
      <c r="D174" s="465"/>
      <c r="E174" s="478"/>
      <c r="F174" s="633"/>
      <c r="G174" s="466"/>
      <c r="H174" s="466"/>
      <c r="I174" s="643"/>
      <c r="J174" s="466"/>
      <c r="K174" s="1043"/>
      <c r="L174" s="466"/>
      <c r="M174" s="466"/>
      <c r="N174" s="260"/>
      <c r="O174" s="260"/>
      <c r="P174" s="466"/>
      <c r="Q174" s="260"/>
      <c r="R174" s="478"/>
    </row>
    <row r="175" s="1017" customFormat="1" customHeight="1" spans="1:18">
      <c r="A175" s="733"/>
      <c r="B175" s="266"/>
      <c r="C175" s="337"/>
      <c r="D175" s="465"/>
      <c r="E175" s="478"/>
      <c r="F175" s="633"/>
      <c r="G175" s="466"/>
      <c r="H175" s="466"/>
      <c r="I175" s="1042"/>
      <c r="J175" s="199"/>
      <c r="K175" s="1043"/>
      <c r="L175" s="466"/>
      <c r="M175" s="466"/>
      <c r="N175" s="260"/>
      <c r="O175" s="260"/>
      <c r="P175" s="466"/>
      <c r="Q175" s="260"/>
      <c r="R175" s="478"/>
    </row>
    <row r="176" s="1017" customFormat="1" customHeight="1" spans="1:18">
      <c r="A176" s="733"/>
      <c r="B176" s="266"/>
      <c r="C176" s="337"/>
      <c r="D176" s="465"/>
      <c r="E176" s="478"/>
      <c r="F176" s="633"/>
      <c r="G176" s="466"/>
      <c r="H176" s="466"/>
      <c r="I176" s="643"/>
      <c r="J176" s="466"/>
      <c r="K176" s="1043"/>
      <c r="L176" s="466"/>
      <c r="M176" s="466"/>
      <c r="N176" s="260"/>
      <c r="O176" s="1046"/>
      <c r="P176" s="466"/>
      <c r="Q176" s="1046"/>
      <c r="R176" s="478"/>
    </row>
    <row r="177" s="1017" customFormat="1" customHeight="1" spans="1:19">
      <c r="A177" s="733"/>
      <c r="B177" s="266"/>
      <c r="C177" s="337"/>
      <c r="D177" s="465"/>
      <c r="E177" s="478"/>
      <c r="F177" s="633"/>
      <c r="G177" s="466"/>
      <c r="H177" s="466"/>
      <c r="I177" s="1042"/>
      <c r="J177" s="199"/>
      <c r="K177" s="1043"/>
      <c r="L177" s="466"/>
      <c r="M177" s="466"/>
      <c r="N177" s="260"/>
      <c r="O177" s="1046"/>
      <c r="P177" s="466"/>
      <c r="Q177" s="1046"/>
      <c r="R177" s="478"/>
    </row>
    <row r="178" s="1017" customFormat="1" customHeight="1" spans="1:19">
      <c r="A178" s="733"/>
      <c r="B178" s="266"/>
      <c r="C178" s="337"/>
      <c r="D178" s="465"/>
      <c r="E178" s="478"/>
      <c r="F178" s="633"/>
      <c r="G178" s="466"/>
      <c r="H178" s="466"/>
      <c r="I178" s="643"/>
      <c r="J178" s="466"/>
      <c r="K178" s="1043"/>
      <c r="L178" s="466"/>
      <c r="M178" s="466"/>
      <c r="N178" s="260"/>
      <c r="O178" s="1046"/>
      <c r="P178" s="466"/>
      <c r="Q178" s="1046"/>
      <c r="R178" s="478"/>
    </row>
    <row r="179" s="1017" customFormat="1" customHeight="1" spans="1:19">
      <c r="A179" s="733"/>
      <c r="B179" s="266"/>
      <c r="C179" s="337"/>
      <c r="D179" s="465"/>
      <c r="E179" s="478"/>
      <c r="F179" s="633"/>
      <c r="G179" s="466"/>
      <c r="H179" s="466"/>
      <c r="I179" s="1042"/>
      <c r="J179" s="199"/>
      <c r="K179" s="1043"/>
      <c r="L179" s="466"/>
      <c r="M179" s="466"/>
      <c r="N179" s="260"/>
      <c r="O179" s="1046"/>
      <c r="P179" s="466"/>
      <c r="Q179" s="1046"/>
      <c r="R179" s="478"/>
    </row>
    <row r="180" s="1017" customFormat="1" customHeight="1" spans="1:19">
      <c r="A180" s="733"/>
      <c r="B180" s="266"/>
      <c r="C180" s="337"/>
      <c r="D180" s="465"/>
      <c r="E180" s="478"/>
      <c r="F180" s="633"/>
      <c r="G180" s="466"/>
      <c r="H180" s="466"/>
      <c r="I180" s="643"/>
      <c r="J180" s="466"/>
      <c r="K180" s="1043"/>
      <c r="L180" s="466"/>
      <c r="M180" s="466"/>
      <c r="N180" s="260"/>
      <c r="O180" s="1046"/>
      <c r="P180" s="466"/>
      <c r="Q180" s="1046"/>
      <c r="R180" s="478"/>
    </row>
    <row r="181" s="1017" customFormat="1" customHeight="1" spans="1:19">
      <c r="A181" s="733"/>
      <c r="B181" s="266"/>
      <c r="C181" s="337"/>
      <c r="D181" s="465"/>
      <c r="E181" s="478"/>
      <c r="F181" s="633"/>
      <c r="G181" s="466"/>
      <c r="H181" s="466"/>
      <c r="I181" s="1042"/>
      <c r="J181" s="199"/>
      <c r="K181" s="1043"/>
      <c r="L181" s="466"/>
      <c r="M181" s="466"/>
      <c r="N181" s="260"/>
      <c r="O181" s="1046"/>
      <c r="P181" s="466"/>
      <c r="Q181" s="1046"/>
      <c r="R181" s="478"/>
    </row>
    <row r="182" s="1017" customFormat="1" customHeight="1" spans="1:19">
      <c r="A182" s="733"/>
      <c r="B182" s="266"/>
      <c r="C182" s="337"/>
      <c r="D182" s="465"/>
      <c r="E182" s="478"/>
      <c r="F182" s="633"/>
      <c r="G182" s="466"/>
      <c r="H182" s="466"/>
      <c r="I182" s="1042"/>
      <c r="J182" s="199"/>
      <c r="K182" s="1043"/>
      <c r="L182" s="466"/>
      <c r="M182" s="466"/>
      <c r="N182" s="260"/>
      <c r="O182" s="1046"/>
      <c r="P182" s="466"/>
      <c r="Q182" s="1046"/>
      <c r="R182" s="478"/>
    </row>
    <row r="183" s="1017" customFormat="1" customHeight="1" spans="1:19">
      <c r="A183" s="733"/>
      <c r="B183" s="266"/>
      <c r="C183" s="337"/>
      <c r="D183" s="465"/>
      <c r="E183" s="478"/>
      <c r="F183" s="633"/>
      <c r="G183" s="466"/>
      <c r="H183" s="466"/>
      <c r="I183" s="643"/>
      <c r="J183" s="466"/>
      <c r="K183" s="1043"/>
      <c r="L183" s="466"/>
      <c r="M183" s="466"/>
      <c r="N183" s="260"/>
      <c r="O183" s="1046"/>
      <c r="P183" s="466"/>
      <c r="Q183" s="1046"/>
      <c r="R183" s="478"/>
    </row>
    <row r="184" s="1017" customFormat="1" customHeight="1" spans="1:19">
      <c r="A184" s="733"/>
      <c r="B184" s="266"/>
      <c r="C184" s="337"/>
      <c r="D184" s="465"/>
      <c r="E184" s="478"/>
      <c r="F184" s="633"/>
      <c r="G184" s="466"/>
      <c r="H184" s="466"/>
      <c r="I184" s="1042"/>
      <c r="J184" s="199"/>
      <c r="K184" s="1043"/>
      <c r="L184" s="466"/>
      <c r="M184" s="466"/>
      <c r="N184" s="260"/>
      <c r="O184" s="1046"/>
      <c r="P184" s="466"/>
      <c r="Q184" s="1046"/>
      <c r="R184" s="478"/>
    </row>
    <row r="185" s="1017" customFormat="1" customHeight="1" spans="1:19">
      <c r="A185" s="733"/>
      <c r="B185" s="266"/>
      <c r="C185" s="337"/>
      <c r="D185" s="465"/>
      <c r="E185" s="478"/>
      <c r="F185" s="633"/>
      <c r="G185" s="466"/>
      <c r="H185" s="466"/>
      <c r="I185" s="1042"/>
      <c r="J185" s="199"/>
      <c r="K185" s="1043"/>
      <c r="L185" s="466"/>
      <c r="M185" s="466"/>
      <c r="N185" s="260"/>
      <c r="O185" s="1046"/>
      <c r="P185" s="466"/>
      <c r="Q185" s="1046"/>
      <c r="R185" s="478"/>
    </row>
    <row r="186" s="1017" customFormat="1" customHeight="1" spans="1:19">
      <c r="A186" s="733"/>
      <c r="B186" s="266"/>
      <c r="C186" s="337"/>
      <c r="D186" s="465"/>
      <c r="E186" s="478"/>
      <c r="F186" s="633"/>
      <c r="G186" s="466"/>
      <c r="H186" s="466"/>
      <c r="I186" s="1042"/>
      <c r="J186" s="199"/>
      <c r="K186" s="1043"/>
      <c r="L186" s="466"/>
      <c r="M186" s="466"/>
      <c r="N186" s="260"/>
      <c r="O186" s="1046"/>
      <c r="P186" s="466"/>
      <c r="Q186" s="1046"/>
      <c r="R186" s="478"/>
    </row>
    <row r="187" s="1017" customFormat="1" customHeight="1" spans="1:19">
      <c r="A187" s="733"/>
      <c r="B187" s="266"/>
      <c r="C187" s="337"/>
      <c r="D187" s="465"/>
      <c r="E187" s="478"/>
      <c r="F187" s="633"/>
      <c r="G187" s="466"/>
      <c r="H187" s="466"/>
      <c r="I187" s="643"/>
      <c r="J187" s="466"/>
      <c r="K187" s="1043"/>
      <c r="L187" s="466"/>
      <c r="M187" s="466"/>
      <c r="N187" s="260"/>
      <c r="O187" s="1046"/>
      <c r="P187" s="466"/>
      <c r="Q187" s="1046"/>
      <c r="R187" s="478"/>
    </row>
    <row r="188" s="1017" customFormat="1" customHeight="1" spans="1:19">
      <c r="A188" s="733"/>
      <c r="B188" s="266"/>
      <c r="C188" s="337"/>
      <c r="D188" s="465"/>
      <c r="E188" s="478"/>
      <c r="F188" s="633"/>
      <c r="G188" s="466"/>
      <c r="H188" s="466"/>
      <c r="I188" s="1042"/>
      <c r="J188" s="199"/>
      <c r="K188" s="1043"/>
      <c r="L188" s="466"/>
      <c r="M188" s="466"/>
      <c r="N188" s="260"/>
      <c r="O188" s="1046"/>
      <c r="P188" s="466"/>
      <c r="Q188" s="1046"/>
      <c r="R188" s="478"/>
    </row>
    <row r="189" s="1017" customFormat="1" customHeight="1" spans="1:19">
      <c r="A189" s="733"/>
      <c r="B189" s="266"/>
      <c r="C189" s="337"/>
      <c r="D189" s="465"/>
      <c r="E189" s="478"/>
      <c r="F189" s="633"/>
      <c r="G189" s="466"/>
      <c r="H189" s="466"/>
      <c r="I189" s="643"/>
      <c r="J189" s="466"/>
      <c r="K189" s="1043"/>
      <c r="L189" s="466"/>
      <c r="M189" s="466"/>
      <c r="N189" s="260"/>
      <c r="O189" s="1046"/>
      <c r="P189" s="466"/>
      <c r="Q189" s="1046"/>
      <c r="R189" s="478"/>
      <c r="S189" s="694"/>
    </row>
    <row r="190" s="1017" customFormat="1" customHeight="1" spans="1:19">
      <c r="A190" s="733"/>
      <c r="B190" s="266"/>
      <c r="C190" s="337"/>
      <c r="D190" s="465"/>
      <c r="E190" s="478"/>
      <c r="F190" s="633"/>
      <c r="G190" s="466"/>
      <c r="H190" s="466"/>
      <c r="I190" s="1042"/>
      <c r="J190" s="199"/>
      <c r="K190" s="1043"/>
      <c r="L190" s="466"/>
      <c r="M190" s="466"/>
      <c r="N190" s="260"/>
      <c r="O190" s="1046"/>
      <c r="P190" s="466"/>
      <c r="Q190" s="1046"/>
      <c r="R190" s="478"/>
      <c r="S190" s="694"/>
    </row>
    <row r="191" s="1017" customFormat="1" customHeight="1" spans="1:19">
      <c r="A191" s="733"/>
      <c r="B191" s="266"/>
      <c r="C191" s="337"/>
      <c r="D191" s="465"/>
      <c r="E191" s="478"/>
      <c r="F191" s="633"/>
      <c r="G191" s="466"/>
      <c r="H191" s="466"/>
      <c r="I191" s="643"/>
      <c r="J191" s="466"/>
      <c r="K191" s="1043"/>
      <c r="L191" s="466"/>
      <c r="M191" s="466"/>
      <c r="N191" s="260"/>
      <c r="O191" s="1046"/>
      <c r="P191" s="260"/>
      <c r="Q191" s="1046"/>
      <c r="R191" s="478"/>
    </row>
    <row r="192" s="1017" customFormat="1" customHeight="1" spans="1:19">
      <c r="A192" s="733"/>
      <c r="B192" s="266"/>
      <c r="C192" s="337"/>
      <c r="D192" s="465"/>
      <c r="E192" s="478"/>
      <c r="F192" s="633"/>
      <c r="G192" s="466"/>
      <c r="H192" s="466"/>
      <c r="I192" s="1042"/>
      <c r="J192" s="199"/>
      <c r="K192" s="1043"/>
      <c r="L192" s="466"/>
      <c r="M192" s="466"/>
      <c r="N192" s="260"/>
      <c r="O192" s="1046"/>
      <c r="P192" s="260"/>
      <c r="Q192" s="1046"/>
      <c r="R192" s="478"/>
    </row>
    <row r="193" s="1017" customFormat="1" customHeight="1" spans="1:18">
      <c r="A193" s="733"/>
      <c r="B193" s="266"/>
      <c r="C193" s="337"/>
      <c r="D193" s="465"/>
      <c r="E193" s="478"/>
      <c r="F193" s="633"/>
      <c r="G193" s="466"/>
      <c r="H193" s="466"/>
      <c r="I193" s="643"/>
      <c r="J193" s="466"/>
      <c r="K193" s="1043"/>
      <c r="L193" s="466"/>
      <c r="M193" s="466"/>
      <c r="N193" s="260"/>
      <c r="O193" s="1046"/>
      <c r="P193" s="466"/>
      <c r="Q193" s="1046"/>
      <c r="R193" s="478"/>
    </row>
    <row r="194" s="1017" customFormat="1" customHeight="1" spans="1:18">
      <c r="A194" s="733"/>
      <c r="B194" s="266"/>
      <c r="C194" s="337"/>
      <c r="D194" s="465"/>
      <c r="E194" s="478"/>
      <c r="F194" s="633"/>
      <c r="G194" s="466"/>
      <c r="H194" s="466"/>
      <c r="I194" s="1042"/>
      <c r="J194" s="199"/>
      <c r="K194" s="1043"/>
      <c r="L194" s="466"/>
      <c r="M194" s="466"/>
      <c r="N194" s="260"/>
      <c r="O194" s="1046"/>
      <c r="P194" s="466"/>
      <c r="Q194" s="1046"/>
      <c r="R194" s="478"/>
    </row>
    <row r="195" s="1017" customFormat="1" customHeight="1" spans="1:18">
      <c r="A195" s="733"/>
      <c r="B195" s="266"/>
      <c r="C195" s="337"/>
      <c r="D195" s="465"/>
      <c r="E195" s="478"/>
      <c r="F195" s="633"/>
      <c r="G195" s="466"/>
      <c r="H195" s="466"/>
      <c r="I195" s="643"/>
      <c r="J195" s="466"/>
      <c r="K195" s="1043"/>
      <c r="L195" s="466"/>
      <c r="M195" s="466"/>
      <c r="N195" s="260"/>
      <c r="O195" s="1046"/>
      <c r="P195" s="466"/>
      <c r="Q195" s="1046"/>
      <c r="R195" s="478"/>
    </row>
    <row r="196" s="1017" customFormat="1" customHeight="1" spans="1:18">
      <c r="A196" s="733"/>
      <c r="B196" s="266"/>
      <c r="C196" s="337"/>
      <c r="D196" s="465"/>
      <c r="E196" s="478"/>
      <c r="F196" s="633"/>
      <c r="G196" s="466"/>
      <c r="H196" s="466"/>
      <c r="I196" s="1042"/>
      <c r="J196" s="199"/>
      <c r="K196" s="1043"/>
      <c r="L196" s="466"/>
      <c r="M196" s="466"/>
      <c r="N196" s="260"/>
      <c r="O196" s="1046"/>
      <c r="P196" s="466"/>
      <c r="Q196" s="1046"/>
      <c r="R196" s="478"/>
    </row>
    <row r="197" s="1017" customFormat="1" customHeight="1" spans="1:18">
      <c r="A197" s="733"/>
      <c r="B197" s="266"/>
      <c r="C197" s="337"/>
      <c r="D197" s="465"/>
      <c r="E197" s="478"/>
      <c r="F197" s="633"/>
      <c r="G197" s="466"/>
      <c r="H197" s="466"/>
      <c r="I197" s="643"/>
      <c r="J197" s="466"/>
      <c r="K197" s="1043"/>
      <c r="L197" s="466"/>
      <c r="M197" s="466"/>
      <c r="N197" s="260"/>
      <c r="O197" s="1046"/>
      <c r="P197" s="260"/>
      <c r="Q197" s="1046"/>
      <c r="R197" s="478"/>
    </row>
    <row r="198" s="1017" customFormat="1" customHeight="1" spans="1:18">
      <c r="A198" s="733"/>
      <c r="B198" s="266"/>
      <c r="C198" s="337"/>
      <c r="D198" s="465"/>
      <c r="E198" s="478"/>
      <c r="F198" s="633"/>
      <c r="G198" s="466"/>
      <c r="H198" s="466"/>
      <c r="I198" s="1042"/>
      <c r="J198" s="199"/>
      <c r="K198" s="1043"/>
      <c r="L198" s="466"/>
      <c r="M198" s="466"/>
      <c r="N198" s="260"/>
      <c r="O198" s="1046"/>
      <c r="P198" s="260"/>
      <c r="Q198" s="1046"/>
      <c r="R198" s="478"/>
    </row>
    <row r="199" s="1017" customFormat="1" customHeight="1" spans="1:18">
      <c r="A199" s="733"/>
      <c r="B199" s="266"/>
      <c r="C199" s="337"/>
      <c r="D199" s="465"/>
      <c r="E199" s="478"/>
      <c r="F199" s="633"/>
      <c r="G199" s="466"/>
      <c r="H199" s="466"/>
      <c r="I199" s="643"/>
      <c r="J199" s="466"/>
      <c r="K199" s="1043"/>
      <c r="L199" s="466"/>
      <c r="M199" s="466"/>
      <c r="N199" s="260"/>
      <c r="O199" s="1046"/>
      <c r="P199" s="466"/>
      <c r="Q199" s="1046"/>
      <c r="R199" s="478"/>
    </row>
    <row r="200" s="1017" customFormat="1" customHeight="1" spans="1:18">
      <c r="A200" s="733"/>
      <c r="B200" s="266"/>
      <c r="C200" s="337"/>
      <c r="D200" s="465"/>
      <c r="E200" s="478"/>
      <c r="F200" s="633"/>
      <c r="G200" s="466"/>
      <c r="H200" s="466"/>
      <c r="I200" s="1042"/>
      <c r="J200" s="199"/>
      <c r="K200" s="1043"/>
      <c r="L200" s="466"/>
      <c r="M200" s="466"/>
      <c r="N200" s="260"/>
      <c r="O200" s="1046"/>
      <c r="P200" s="466"/>
      <c r="Q200" s="1046"/>
      <c r="R200" s="478"/>
    </row>
    <row r="201" s="1017" customFormat="1" customHeight="1" spans="1:18">
      <c r="A201" s="733"/>
      <c r="B201" s="266"/>
      <c r="C201" s="337"/>
      <c r="D201" s="465"/>
      <c r="E201" s="478"/>
      <c r="F201" s="633"/>
      <c r="G201" s="466"/>
      <c r="H201" s="466"/>
      <c r="I201" s="643"/>
      <c r="J201" s="466"/>
      <c r="K201" s="1043"/>
      <c r="L201" s="466"/>
      <c r="M201" s="466"/>
      <c r="N201" s="260"/>
      <c r="O201" s="1046"/>
      <c r="P201" s="466"/>
      <c r="Q201" s="1046"/>
      <c r="R201" s="478"/>
    </row>
    <row r="202" s="1017" customFormat="1" customHeight="1" spans="1:18">
      <c r="A202" s="733"/>
      <c r="B202" s="266"/>
      <c r="C202" s="337"/>
      <c r="D202" s="465"/>
      <c r="E202" s="478"/>
      <c r="F202" s="633"/>
      <c r="G202" s="466"/>
      <c r="H202" s="466"/>
      <c r="I202" s="1042"/>
      <c r="J202" s="199"/>
      <c r="K202" s="1043"/>
      <c r="L202" s="466"/>
      <c r="M202" s="466"/>
      <c r="N202" s="260"/>
      <c r="O202" s="1046"/>
      <c r="P202" s="466"/>
      <c r="Q202" s="1046"/>
      <c r="R202" s="478"/>
    </row>
    <row r="203" s="1017" customFormat="1" customHeight="1" spans="1:18">
      <c r="A203" s="733"/>
      <c r="B203" s="266"/>
      <c r="C203" s="337"/>
      <c r="D203" s="465"/>
      <c r="E203" s="478"/>
      <c r="F203" s="633"/>
      <c r="G203" s="466"/>
      <c r="H203" s="466"/>
      <c r="I203" s="643"/>
      <c r="J203" s="466"/>
      <c r="K203" s="1043"/>
      <c r="L203" s="466"/>
      <c r="M203" s="466"/>
      <c r="N203" s="260"/>
      <c r="O203" s="1046"/>
      <c r="P203" s="466"/>
      <c r="Q203" s="1046"/>
      <c r="R203" s="478"/>
    </row>
    <row r="204" s="1017" customFormat="1" customHeight="1" spans="1:18">
      <c r="A204" s="733"/>
      <c r="B204" s="266"/>
      <c r="C204" s="337"/>
      <c r="D204" s="465"/>
      <c r="E204" s="478"/>
      <c r="F204" s="633"/>
      <c r="G204" s="466"/>
      <c r="H204" s="466"/>
      <c r="I204" s="1042"/>
      <c r="J204" s="199"/>
      <c r="K204" s="1043"/>
      <c r="L204" s="466"/>
      <c r="M204" s="466"/>
      <c r="N204" s="260"/>
      <c r="O204" s="1046"/>
      <c r="P204" s="466"/>
      <c r="Q204" s="1046"/>
      <c r="R204" s="478"/>
    </row>
    <row r="205" s="1017" customFormat="1" customHeight="1" spans="1:18">
      <c r="A205" s="733"/>
      <c r="B205" s="266"/>
      <c r="C205" s="337"/>
      <c r="D205" s="465"/>
      <c r="E205" s="478"/>
      <c r="F205" s="633"/>
      <c r="G205" s="466"/>
      <c r="H205" s="466"/>
      <c r="I205" s="643"/>
      <c r="J205" s="466"/>
      <c r="K205" s="1043"/>
      <c r="L205" s="466"/>
      <c r="M205" s="466"/>
      <c r="N205" s="260"/>
      <c r="O205" s="1046"/>
      <c r="P205" s="260"/>
      <c r="Q205" s="1046"/>
      <c r="R205" s="478"/>
    </row>
    <row r="206" s="1017" customFormat="1" customHeight="1" spans="1:18">
      <c r="A206" s="733"/>
      <c r="B206" s="266"/>
      <c r="C206" s="337"/>
      <c r="D206" s="465"/>
      <c r="E206" s="478"/>
      <c r="F206" s="633"/>
      <c r="G206" s="466"/>
      <c r="H206" s="466"/>
      <c r="I206" s="1042"/>
      <c r="J206" s="199"/>
      <c r="K206" s="1043"/>
      <c r="L206" s="466"/>
      <c r="M206" s="466"/>
      <c r="N206" s="260"/>
      <c r="O206" s="1046"/>
      <c r="P206" s="260"/>
      <c r="Q206" s="1046"/>
      <c r="R206" s="478"/>
    </row>
    <row r="207" s="1017" customFormat="1" customHeight="1" spans="1:18">
      <c r="A207" s="733"/>
      <c r="B207" s="266"/>
      <c r="C207" s="337"/>
      <c r="D207" s="465"/>
      <c r="E207" s="478"/>
      <c r="F207" s="633"/>
      <c r="G207" s="466"/>
      <c r="H207" s="466"/>
      <c r="I207" s="1042"/>
      <c r="J207" s="199"/>
      <c r="K207" s="1043"/>
      <c r="L207" s="466"/>
      <c r="M207" s="466"/>
      <c r="N207" s="260"/>
      <c r="O207" s="1046"/>
      <c r="P207" s="260"/>
      <c r="Q207" s="1046"/>
      <c r="R207" s="478"/>
    </row>
    <row r="208" s="1017" customFormat="1" customHeight="1" spans="1:18">
      <c r="A208" s="733"/>
      <c r="B208" s="266"/>
      <c r="C208" s="337"/>
      <c r="D208" s="465"/>
      <c r="E208" s="478"/>
      <c r="F208" s="633"/>
      <c r="G208" s="466"/>
      <c r="H208" s="466"/>
      <c r="I208" s="643"/>
      <c r="J208" s="466"/>
      <c r="K208" s="1043"/>
      <c r="L208" s="466"/>
      <c r="M208" s="466"/>
      <c r="N208" s="260"/>
      <c r="O208" s="1046"/>
      <c r="P208" s="466"/>
      <c r="Q208" s="1046"/>
      <c r="R208" s="478"/>
    </row>
    <row r="209" s="1017" customFormat="1" customHeight="1" spans="1:18">
      <c r="A209" s="733"/>
      <c r="B209" s="266"/>
      <c r="C209" s="337"/>
      <c r="D209" s="465"/>
      <c r="E209" s="478"/>
      <c r="F209" s="633"/>
      <c r="G209" s="466"/>
      <c r="H209" s="466"/>
      <c r="I209" s="1042"/>
      <c r="J209" s="199"/>
      <c r="K209" s="1043"/>
      <c r="L209" s="466"/>
      <c r="M209" s="466"/>
      <c r="N209" s="260"/>
      <c r="O209" s="1046"/>
      <c r="P209" s="466"/>
      <c r="Q209" s="1046"/>
      <c r="R209" s="478"/>
    </row>
    <row r="210" s="1017" customFormat="1" customHeight="1" spans="1:18">
      <c r="A210" s="733"/>
      <c r="B210" s="266"/>
      <c r="C210" s="337"/>
      <c r="D210" s="465"/>
      <c r="E210" s="478"/>
      <c r="F210" s="633"/>
      <c r="G210" s="466"/>
      <c r="H210" s="466"/>
      <c r="I210" s="1042"/>
      <c r="J210" s="199"/>
      <c r="K210" s="1043"/>
      <c r="L210" s="466"/>
      <c r="M210" s="466"/>
      <c r="N210" s="260"/>
      <c r="O210" s="1046"/>
      <c r="P210" s="466"/>
      <c r="Q210" s="1046"/>
      <c r="R210" s="478"/>
    </row>
    <row r="211" s="1017" customFormat="1" customHeight="1" spans="1:18">
      <c r="A211" s="733"/>
      <c r="B211" s="266"/>
      <c r="C211" s="337"/>
      <c r="D211" s="465"/>
      <c r="E211" s="478"/>
      <c r="F211" s="633"/>
      <c r="G211" s="466"/>
      <c r="H211" s="466"/>
      <c r="I211" s="1042"/>
      <c r="J211" s="199"/>
      <c r="K211" s="1043"/>
      <c r="L211" s="466"/>
      <c r="M211" s="466"/>
      <c r="N211" s="260"/>
      <c r="O211" s="1046"/>
      <c r="P211" s="466"/>
      <c r="Q211" s="1046"/>
      <c r="R211" s="478"/>
    </row>
    <row r="212" s="1017" customFormat="1" customHeight="1" spans="1:18">
      <c r="A212" s="733"/>
      <c r="B212" s="266"/>
      <c r="C212" s="337"/>
      <c r="D212" s="465"/>
      <c r="E212" s="478"/>
      <c r="F212" s="633"/>
      <c r="G212" s="466"/>
      <c r="H212" s="466"/>
      <c r="I212" s="643"/>
      <c r="J212" s="466"/>
      <c r="K212" s="1043"/>
      <c r="L212" s="466"/>
      <c r="M212" s="466"/>
      <c r="N212" s="260"/>
      <c r="O212" s="1046"/>
      <c r="P212" s="466"/>
      <c r="Q212" s="1046"/>
      <c r="R212" s="478"/>
    </row>
    <row r="213" s="1017" customFormat="1" customHeight="1" spans="1:18">
      <c r="A213" s="733"/>
      <c r="B213" s="266"/>
      <c r="C213" s="337"/>
      <c r="D213" s="465"/>
      <c r="E213" s="478"/>
      <c r="F213" s="633"/>
      <c r="G213" s="466"/>
      <c r="H213" s="466"/>
      <c r="I213" s="1042"/>
      <c r="J213" s="199"/>
      <c r="K213" s="1043"/>
      <c r="L213" s="466"/>
      <c r="M213" s="466"/>
      <c r="N213" s="260"/>
      <c r="O213" s="1046"/>
      <c r="P213" s="466"/>
      <c r="Q213" s="1046"/>
      <c r="R213" s="478"/>
    </row>
    <row r="214" s="1017" customFormat="1" customHeight="1" spans="1:18">
      <c r="A214" s="733"/>
      <c r="B214" s="266"/>
      <c r="C214" s="337"/>
      <c r="D214" s="465"/>
      <c r="E214" s="478"/>
      <c r="F214" s="633"/>
      <c r="G214" s="466"/>
      <c r="H214" s="466"/>
      <c r="I214" s="1042"/>
      <c r="J214" s="199"/>
      <c r="K214" s="1043"/>
      <c r="L214" s="466"/>
      <c r="M214" s="466"/>
      <c r="N214" s="260"/>
      <c r="O214" s="1046"/>
      <c r="P214" s="466"/>
      <c r="Q214" s="1046"/>
      <c r="R214" s="478"/>
    </row>
    <row r="215" s="1017" customFormat="1" customHeight="1" spans="1:18">
      <c r="A215" s="733"/>
      <c r="B215" s="266"/>
      <c r="C215" s="337"/>
      <c r="D215" s="465"/>
      <c r="E215" s="478"/>
      <c r="F215" s="633"/>
      <c r="G215" s="466"/>
      <c r="H215" s="466"/>
      <c r="I215" s="1042"/>
      <c r="J215" s="199"/>
      <c r="K215" s="1043"/>
      <c r="L215" s="466"/>
      <c r="M215" s="466"/>
      <c r="N215" s="260"/>
      <c r="O215" s="1046"/>
      <c r="P215" s="466"/>
      <c r="Q215" s="1046"/>
      <c r="R215" s="478"/>
    </row>
    <row r="216" s="1017" customFormat="1" customHeight="1" spans="1:18">
      <c r="A216" s="733"/>
      <c r="B216" s="266"/>
      <c r="C216" s="337"/>
      <c r="D216" s="465"/>
      <c r="E216" s="478"/>
      <c r="F216" s="633"/>
      <c r="G216" s="466"/>
      <c r="H216" s="466"/>
      <c r="I216" s="1042"/>
      <c r="J216" s="199"/>
      <c r="K216" s="1043"/>
      <c r="L216" s="466"/>
      <c r="M216" s="466"/>
      <c r="N216" s="260"/>
      <c r="O216" s="1046"/>
      <c r="P216" s="466"/>
      <c r="Q216" s="1046"/>
      <c r="R216" s="478"/>
    </row>
    <row r="217" s="1017" customFormat="1" customHeight="1" spans="1:18">
      <c r="A217" s="733"/>
      <c r="B217" s="266"/>
      <c r="C217" s="337"/>
      <c r="D217" s="465"/>
      <c r="E217" s="478"/>
      <c r="F217" s="633"/>
      <c r="G217" s="466"/>
      <c r="H217" s="466"/>
      <c r="I217" s="1042"/>
      <c r="J217" s="199"/>
      <c r="K217" s="1043"/>
      <c r="L217" s="466"/>
      <c r="M217" s="466"/>
      <c r="N217" s="260"/>
      <c r="O217" s="1046"/>
      <c r="P217" s="466"/>
      <c r="Q217" s="1046"/>
      <c r="R217" s="478"/>
    </row>
    <row r="218" s="1017" customFormat="1" customHeight="1" spans="1:18">
      <c r="A218" s="733"/>
      <c r="B218" s="266"/>
      <c r="C218" s="337"/>
      <c r="D218" s="465"/>
      <c r="E218" s="478"/>
      <c r="F218" s="633"/>
      <c r="G218" s="466"/>
      <c r="H218" s="466"/>
      <c r="I218" s="643"/>
      <c r="J218" s="466"/>
      <c r="K218" s="1043"/>
      <c r="L218" s="466"/>
      <c r="M218" s="466"/>
      <c r="N218" s="260"/>
      <c r="O218" s="1046"/>
      <c r="P218" s="466"/>
      <c r="Q218" s="1046"/>
      <c r="R218" s="478"/>
    </row>
    <row r="219" s="1017" customFormat="1" customHeight="1" spans="1:18">
      <c r="A219" s="733"/>
      <c r="B219" s="266"/>
      <c r="C219" s="337"/>
      <c r="D219" s="465"/>
      <c r="E219" s="478"/>
      <c r="F219" s="633"/>
      <c r="G219" s="466"/>
      <c r="H219" s="466"/>
      <c r="I219" s="1042"/>
      <c r="J219" s="199"/>
      <c r="K219" s="1043"/>
      <c r="L219" s="466"/>
      <c r="M219" s="466"/>
      <c r="N219" s="260"/>
      <c r="O219" s="1046"/>
      <c r="P219" s="466"/>
      <c r="Q219" s="1046"/>
      <c r="R219" s="478"/>
    </row>
    <row r="220" s="1017" customFormat="1" customHeight="1" spans="1:18">
      <c r="A220" s="733"/>
      <c r="B220" s="266"/>
      <c r="C220" s="337"/>
      <c r="D220" s="465"/>
      <c r="E220" s="478"/>
      <c r="F220" s="633"/>
      <c r="G220" s="466"/>
      <c r="H220" s="466"/>
      <c r="I220" s="643"/>
      <c r="J220" s="466"/>
      <c r="K220" s="1043"/>
      <c r="L220" s="466"/>
      <c r="M220" s="466"/>
      <c r="N220" s="260"/>
      <c r="O220" s="1046"/>
      <c r="P220" s="466"/>
      <c r="Q220" s="1046"/>
      <c r="R220" s="478"/>
    </row>
    <row r="221" s="1017" customFormat="1" customHeight="1" spans="1:18">
      <c r="A221" s="733"/>
      <c r="B221" s="266"/>
      <c r="C221" s="337"/>
      <c r="D221" s="465"/>
      <c r="E221" s="478"/>
      <c r="F221" s="633"/>
      <c r="G221" s="466"/>
      <c r="H221" s="466"/>
      <c r="I221" s="1042"/>
      <c r="J221" s="199"/>
      <c r="K221" s="1043"/>
      <c r="L221" s="466"/>
      <c r="M221" s="466"/>
      <c r="N221" s="260"/>
      <c r="O221" s="1046"/>
      <c r="P221" s="466"/>
      <c r="Q221" s="1046"/>
      <c r="R221" s="478"/>
    </row>
    <row r="222" s="1017" customFormat="1" customHeight="1" spans="1:18">
      <c r="A222" s="733"/>
      <c r="B222" s="266"/>
      <c r="C222" s="337"/>
      <c r="D222" s="465"/>
      <c r="E222" s="478"/>
      <c r="F222" s="633"/>
      <c r="G222" s="466"/>
      <c r="H222" s="466"/>
      <c r="I222" s="1042"/>
      <c r="J222" s="199"/>
      <c r="K222" s="1043"/>
      <c r="L222" s="466"/>
      <c r="M222" s="466"/>
      <c r="N222" s="260"/>
      <c r="O222" s="1046"/>
      <c r="P222" s="466"/>
      <c r="Q222" s="1046"/>
      <c r="R222" s="478"/>
    </row>
    <row r="223" s="1017" customFormat="1" customHeight="1" spans="1:18">
      <c r="A223" s="733"/>
      <c r="B223" s="266"/>
      <c r="C223" s="337"/>
      <c r="D223" s="465"/>
      <c r="E223" s="478"/>
      <c r="F223" s="633"/>
      <c r="G223" s="466"/>
      <c r="H223" s="466"/>
      <c r="I223" s="1042"/>
      <c r="J223" s="199"/>
      <c r="K223" s="1043"/>
      <c r="L223" s="466"/>
      <c r="M223" s="466"/>
      <c r="N223" s="260"/>
      <c r="O223" s="1046"/>
      <c r="P223" s="466"/>
      <c r="Q223" s="1046"/>
      <c r="R223" s="478"/>
    </row>
    <row r="224" s="1017" customFormat="1" customHeight="1" spans="1:18">
      <c r="A224" s="733"/>
      <c r="B224" s="266"/>
      <c r="C224" s="337"/>
      <c r="D224" s="465"/>
      <c r="E224" s="478"/>
      <c r="F224" s="633"/>
      <c r="G224" s="466"/>
      <c r="H224" s="466"/>
      <c r="I224" s="1042"/>
      <c r="J224" s="199"/>
      <c r="K224" s="1043"/>
      <c r="L224" s="466"/>
      <c r="M224" s="466"/>
      <c r="N224" s="260"/>
      <c r="O224" s="1046"/>
      <c r="P224" s="466"/>
      <c r="Q224" s="1046"/>
      <c r="R224" s="478"/>
    </row>
    <row r="225" s="1017" customFormat="1" customHeight="1" spans="1:18">
      <c r="A225" s="733"/>
      <c r="B225" s="266"/>
      <c r="C225" s="337"/>
      <c r="D225" s="465"/>
      <c r="E225" s="478"/>
      <c r="F225" s="633"/>
      <c r="G225" s="466"/>
      <c r="H225" s="466"/>
      <c r="I225" s="1042"/>
      <c r="J225" s="199"/>
      <c r="K225" s="1043"/>
      <c r="L225" s="466"/>
      <c r="M225" s="466"/>
      <c r="N225" s="260"/>
      <c r="O225" s="1046"/>
      <c r="P225" s="466"/>
      <c r="Q225" s="1046"/>
      <c r="R225" s="478"/>
    </row>
    <row r="226" s="1017" customFormat="1" customHeight="1" spans="1:18">
      <c r="A226" s="733"/>
      <c r="B226" s="266"/>
      <c r="C226" s="337"/>
      <c r="D226" s="465"/>
      <c r="E226" s="478"/>
      <c r="F226" s="633"/>
      <c r="G226" s="466"/>
      <c r="H226" s="466"/>
      <c r="I226" s="1042"/>
      <c r="J226" s="199"/>
      <c r="K226" s="1043"/>
      <c r="L226" s="466"/>
      <c r="M226" s="466"/>
      <c r="N226" s="260"/>
      <c r="O226" s="1046"/>
      <c r="P226" s="466"/>
      <c r="Q226" s="1046"/>
      <c r="R226" s="478"/>
    </row>
    <row r="227" s="1017" customFormat="1" customHeight="1" spans="1:18">
      <c r="A227" s="733"/>
      <c r="B227" s="266"/>
      <c r="C227" s="337"/>
      <c r="D227" s="465"/>
      <c r="E227" s="478"/>
      <c r="F227" s="633"/>
      <c r="G227" s="466"/>
      <c r="H227" s="466"/>
      <c r="I227" s="1042"/>
      <c r="J227" s="199"/>
      <c r="K227" s="1043"/>
      <c r="L227" s="466"/>
      <c r="M227" s="466"/>
      <c r="N227" s="260"/>
      <c r="O227" s="1046"/>
      <c r="P227" s="466"/>
      <c r="Q227" s="1046"/>
      <c r="R227" s="478"/>
    </row>
    <row r="228" s="1017" customFormat="1" customHeight="1" spans="1:18">
      <c r="A228" s="733"/>
      <c r="B228" s="266"/>
      <c r="C228" s="337"/>
      <c r="D228" s="465"/>
      <c r="E228" s="478"/>
      <c r="F228" s="633"/>
      <c r="G228" s="466"/>
      <c r="H228" s="466"/>
      <c r="I228" s="1042"/>
      <c r="J228" s="199"/>
      <c r="K228" s="1043"/>
      <c r="L228" s="466"/>
      <c r="M228" s="466"/>
      <c r="N228" s="260"/>
      <c r="O228" s="1046"/>
      <c r="P228" s="466"/>
      <c r="Q228" s="1046"/>
      <c r="R228" s="478"/>
    </row>
    <row r="229" s="1017" customFormat="1" customHeight="1" spans="1:18">
      <c r="A229" s="733"/>
      <c r="B229" s="266"/>
      <c r="C229" s="337"/>
      <c r="D229" s="465"/>
      <c r="E229" s="478"/>
      <c r="F229" s="633"/>
      <c r="G229" s="466"/>
      <c r="H229" s="466"/>
      <c r="I229" s="1042"/>
      <c r="J229" s="199"/>
      <c r="K229" s="1043"/>
      <c r="L229" s="466"/>
      <c r="M229" s="466"/>
      <c r="N229" s="260"/>
      <c r="O229" s="1046"/>
      <c r="P229" s="466"/>
      <c r="Q229" s="1046"/>
      <c r="R229" s="478"/>
    </row>
    <row r="230" s="1017" customFormat="1" customHeight="1" spans="1:18">
      <c r="A230" s="733"/>
      <c r="B230" s="266"/>
      <c r="C230" s="337"/>
      <c r="D230" s="465"/>
      <c r="E230" s="478"/>
      <c r="F230" s="633"/>
      <c r="G230" s="466"/>
      <c r="H230" s="466"/>
      <c r="I230" s="643"/>
      <c r="J230" s="466"/>
      <c r="K230" s="1043"/>
      <c r="L230" s="466"/>
      <c r="M230" s="466"/>
      <c r="N230" s="260"/>
      <c r="O230" s="1046"/>
      <c r="P230" s="466"/>
      <c r="Q230" s="1046"/>
      <c r="R230" s="478"/>
    </row>
    <row r="231" s="1017" customFormat="1" customHeight="1" spans="1:18">
      <c r="A231" s="733"/>
      <c r="B231" s="266"/>
      <c r="C231" s="337"/>
      <c r="D231" s="465"/>
      <c r="E231" s="478"/>
      <c r="F231" s="633"/>
      <c r="G231" s="466"/>
      <c r="H231" s="466"/>
      <c r="I231" s="1042"/>
      <c r="J231" s="199"/>
      <c r="K231" s="1043"/>
      <c r="L231" s="466"/>
      <c r="M231" s="466"/>
      <c r="N231" s="260"/>
      <c r="O231" s="1046"/>
      <c r="P231" s="466"/>
      <c r="Q231" s="1046"/>
      <c r="R231" s="478"/>
    </row>
    <row r="232" s="1017" customFormat="1" customHeight="1" spans="1:18">
      <c r="A232" s="733"/>
      <c r="B232" s="266"/>
      <c r="C232" s="337"/>
      <c r="D232" s="465"/>
      <c r="E232" s="478"/>
      <c r="F232" s="633"/>
      <c r="G232" s="466"/>
      <c r="H232" s="466"/>
      <c r="I232" s="1042"/>
      <c r="J232" s="199"/>
      <c r="K232" s="1043"/>
      <c r="L232" s="466"/>
      <c r="M232" s="466"/>
      <c r="N232" s="260"/>
      <c r="O232" s="1046"/>
      <c r="P232" s="466"/>
      <c r="Q232" s="1046"/>
      <c r="R232" s="478"/>
    </row>
    <row r="233" s="1017" customFormat="1" customHeight="1" spans="1:18">
      <c r="A233" s="733"/>
      <c r="B233" s="266"/>
      <c r="C233" s="337"/>
      <c r="D233" s="465"/>
      <c r="E233" s="478"/>
      <c r="F233" s="633"/>
      <c r="G233" s="466"/>
      <c r="H233" s="466"/>
      <c r="I233" s="1042"/>
      <c r="J233" s="199"/>
      <c r="K233" s="1043"/>
      <c r="L233" s="466"/>
      <c r="M233" s="466"/>
      <c r="N233" s="260"/>
      <c r="O233" s="1046"/>
      <c r="P233" s="466"/>
      <c r="Q233" s="1046"/>
      <c r="R233" s="478"/>
    </row>
    <row r="234" s="1017" customFormat="1" customHeight="1" spans="1:18">
      <c r="A234" s="733"/>
      <c r="B234" s="266"/>
      <c r="C234" s="337"/>
      <c r="D234" s="465"/>
      <c r="E234" s="478"/>
      <c r="F234" s="633"/>
      <c r="G234" s="466"/>
      <c r="H234" s="466"/>
      <c r="I234" s="1042"/>
      <c r="J234" s="199"/>
      <c r="K234" s="1043"/>
      <c r="L234" s="466"/>
      <c r="M234" s="466"/>
      <c r="N234" s="260"/>
      <c r="O234" s="1046"/>
      <c r="P234" s="466"/>
      <c r="Q234" s="1046"/>
      <c r="R234" s="478"/>
    </row>
    <row r="235" s="1017" customFormat="1" customHeight="1" spans="1:18">
      <c r="A235" s="733"/>
      <c r="B235" s="266"/>
      <c r="C235" s="337"/>
      <c r="D235" s="465"/>
      <c r="E235" s="478"/>
      <c r="F235" s="633"/>
      <c r="G235" s="466"/>
      <c r="H235" s="466"/>
      <c r="I235" s="1042"/>
      <c r="J235" s="199"/>
      <c r="K235" s="1043"/>
      <c r="L235" s="466"/>
      <c r="M235" s="466"/>
      <c r="N235" s="260"/>
      <c r="O235" s="1046"/>
      <c r="P235" s="466"/>
      <c r="Q235" s="1046"/>
      <c r="R235" s="478"/>
    </row>
    <row r="236" s="1017" customFormat="1" customHeight="1" spans="1:18">
      <c r="A236" s="733"/>
      <c r="B236" s="266"/>
      <c r="C236" s="337"/>
      <c r="D236" s="465"/>
      <c r="E236" s="478"/>
      <c r="F236" s="633"/>
      <c r="G236" s="466"/>
      <c r="H236" s="466"/>
      <c r="I236" s="1042"/>
      <c r="J236" s="199"/>
      <c r="K236" s="1043"/>
      <c r="L236" s="466"/>
      <c r="M236" s="466"/>
      <c r="N236" s="260"/>
      <c r="O236" s="1046"/>
      <c r="P236" s="466"/>
      <c r="Q236" s="1046"/>
      <c r="R236" s="478"/>
    </row>
    <row r="237" s="1017" customFormat="1" customHeight="1" spans="1:18">
      <c r="A237" s="733"/>
      <c r="B237" s="266"/>
      <c r="C237" s="337"/>
      <c r="D237" s="465"/>
      <c r="E237" s="478"/>
      <c r="F237" s="633"/>
      <c r="G237" s="466"/>
      <c r="H237" s="466"/>
      <c r="I237" s="1042"/>
      <c r="J237" s="199"/>
      <c r="K237" s="1043"/>
      <c r="L237" s="466"/>
      <c r="M237" s="466"/>
      <c r="N237" s="260"/>
      <c r="O237" s="1046"/>
      <c r="P237" s="260"/>
      <c r="Q237" s="1046"/>
      <c r="R237" s="478"/>
    </row>
    <row r="238" s="1017" customFormat="1" customHeight="1" spans="1:18">
      <c r="A238" s="733"/>
      <c r="B238" s="266"/>
      <c r="C238" s="337"/>
      <c r="D238" s="465"/>
      <c r="E238" s="478"/>
      <c r="F238" s="633"/>
      <c r="G238" s="466"/>
      <c r="H238" s="466"/>
      <c r="I238" s="1042"/>
      <c r="J238" s="199"/>
      <c r="K238" s="1043"/>
      <c r="L238" s="466"/>
      <c r="M238" s="466"/>
      <c r="N238" s="260"/>
      <c r="O238" s="1046"/>
      <c r="P238" s="260"/>
      <c r="Q238" s="1046"/>
      <c r="R238" s="478"/>
    </row>
    <row r="239" s="1017" customFormat="1" customHeight="1" spans="1:18">
      <c r="A239" s="733"/>
      <c r="B239" s="266"/>
      <c r="C239" s="337"/>
      <c r="D239" s="465"/>
      <c r="E239" s="478"/>
      <c r="F239" s="633"/>
      <c r="G239" s="466"/>
      <c r="H239" s="466"/>
      <c r="I239" s="643"/>
      <c r="J239" s="466"/>
      <c r="K239" s="1043"/>
      <c r="L239" s="466"/>
      <c r="M239" s="466"/>
      <c r="N239" s="260"/>
      <c r="O239" s="1046"/>
      <c r="P239" s="466"/>
      <c r="Q239" s="1046"/>
      <c r="R239" s="478"/>
    </row>
    <row r="240" s="1017" customFormat="1" customHeight="1" spans="1:18">
      <c r="A240" s="733"/>
      <c r="B240" s="266"/>
      <c r="C240" s="181"/>
      <c r="D240" s="465"/>
      <c r="E240" s="478"/>
      <c r="F240" s="633"/>
      <c r="G240" s="466"/>
      <c r="H240" s="466"/>
      <c r="I240" s="1042"/>
      <c r="J240" s="199"/>
      <c r="K240" s="1043"/>
      <c r="L240" s="466"/>
      <c r="M240" s="466"/>
      <c r="N240" s="260"/>
      <c r="O240" s="1046"/>
      <c r="P240" s="466"/>
      <c r="Q240" s="1046"/>
      <c r="R240" s="478"/>
    </row>
    <row r="241" s="1017" customFormat="1" customHeight="1" spans="1:18">
      <c r="A241" s="733"/>
      <c r="B241" s="266"/>
      <c r="C241" s="337"/>
      <c r="D241" s="465"/>
      <c r="E241" s="478"/>
      <c r="F241" s="633"/>
      <c r="G241" s="466"/>
      <c r="H241" s="466"/>
      <c r="I241" s="643"/>
      <c r="J241" s="466"/>
      <c r="K241" s="1043"/>
      <c r="L241" s="466"/>
      <c r="M241" s="466"/>
      <c r="N241" s="260"/>
      <c r="O241" s="1046"/>
      <c r="P241" s="466"/>
      <c r="Q241" s="1046"/>
      <c r="R241" s="478"/>
    </row>
    <row r="242" s="1017" customFormat="1" customHeight="1" spans="1:18">
      <c r="A242" s="733"/>
      <c r="B242" s="266"/>
      <c r="C242" s="337"/>
      <c r="D242" s="465"/>
      <c r="E242" s="478"/>
      <c r="F242" s="633"/>
      <c r="G242" s="466"/>
      <c r="H242" s="466"/>
      <c r="I242" s="1042"/>
      <c r="J242" s="199"/>
      <c r="K242" s="1043"/>
      <c r="L242" s="466"/>
      <c r="M242" s="466"/>
      <c r="N242" s="260"/>
      <c r="O242" s="1046"/>
      <c r="P242" s="466"/>
      <c r="Q242" s="1046"/>
      <c r="R242" s="478"/>
    </row>
    <row r="243" s="1017" customFormat="1" customHeight="1" spans="1:18">
      <c r="A243" s="733"/>
      <c r="B243" s="266"/>
      <c r="C243" s="337"/>
      <c r="D243" s="465"/>
      <c r="E243" s="478"/>
      <c r="F243" s="633"/>
      <c r="G243" s="466"/>
      <c r="H243" s="466"/>
      <c r="I243" s="643"/>
      <c r="J243" s="466"/>
      <c r="K243" s="1043"/>
      <c r="L243" s="466"/>
      <c r="M243" s="466"/>
      <c r="N243" s="260"/>
      <c r="O243" s="1046"/>
      <c r="P243" s="260"/>
      <c r="Q243" s="1046"/>
      <c r="R243" s="478"/>
    </row>
    <row r="244" s="1017" customFormat="1" customHeight="1" spans="1:18">
      <c r="A244" s="733"/>
      <c r="B244" s="266"/>
      <c r="C244" s="337"/>
      <c r="D244" s="465"/>
      <c r="E244" s="478"/>
      <c r="F244" s="633"/>
      <c r="G244" s="466"/>
      <c r="H244" s="466"/>
      <c r="I244" s="1042"/>
      <c r="J244" s="199"/>
      <c r="K244" s="1043"/>
      <c r="L244" s="466"/>
      <c r="M244" s="466"/>
      <c r="N244" s="260"/>
      <c r="O244" s="1046"/>
      <c r="P244" s="260"/>
      <c r="Q244" s="1046"/>
      <c r="R244" s="478"/>
    </row>
    <row r="245" s="1017" customFormat="1" customHeight="1" spans="1:18">
      <c r="A245" s="733"/>
      <c r="B245" s="266"/>
      <c r="C245" s="337"/>
      <c r="D245" s="465"/>
      <c r="E245" s="478"/>
      <c r="F245" s="633"/>
      <c r="G245" s="466"/>
      <c r="H245" s="466"/>
      <c r="I245" s="643"/>
      <c r="J245" s="466"/>
      <c r="K245" s="1043"/>
      <c r="L245" s="466"/>
      <c r="M245" s="466"/>
      <c r="N245" s="260"/>
      <c r="O245" s="1046"/>
      <c r="P245" s="260"/>
      <c r="Q245" s="1046"/>
      <c r="R245" s="478"/>
    </row>
    <row r="246" s="1017" customFormat="1" customHeight="1" spans="1:18">
      <c r="A246" s="733"/>
      <c r="B246" s="266"/>
      <c r="C246" s="337"/>
      <c r="D246" s="465"/>
      <c r="E246" s="478"/>
      <c r="F246" s="633"/>
      <c r="G246" s="466"/>
      <c r="H246" s="466"/>
      <c r="I246" s="1042"/>
      <c r="J246" s="199"/>
      <c r="K246" s="1043"/>
      <c r="L246" s="466"/>
      <c r="M246" s="466"/>
      <c r="N246" s="260"/>
      <c r="O246" s="1046"/>
      <c r="P246" s="260"/>
      <c r="Q246" s="1046"/>
      <c r="R246" s="478"/>
    </row>
    <row r="247" s="1017" customFormat="1" customHeight="1" spans="1:18">
      <c r="A247" s="733"/>
      <c r="B247" s="266"/>
      <c r="C247" s="337"/>
      <c r="D247" s="465"/>
      <c r="E247" s="478"/>
      <c r="F247" s="633"/>
      <c r="G247" s="466"/>
      <c r="H247" s="466"/>
      <c r="I247" s="643"/>
      <c r="J247" s="466"/>
      <c r="K247" s="1043"/>
      <c r="L247" s="466"/>
      <c r="M247" s="466"/>
      <c r="N247" s="260"/>
      <c r="O247" s="1046"/>
      <c r="P247" s="466"/>
      <c r="Q247" s="1046"/>
      <c r="R247" s="478"/>
    </row>
    <row r="248" s="1017" customFormat="1" customHeight="1" spans="1:18">
      <c r="A248" s="733"/>
      <c r="B248" s="266"/>
      <c r="C248" s="337"/>
      <c r="D248" s="465"/>
      <c r="E248" s="478"/>
      <c r="F248" s="633"/>
      <c r="G248" s="466"/>
      <c r="H248" s="466"/>
      <c r="I248" s="1042"/>
      <c r="J248" s="199"/>
      <c r="K248" s="1043"/>
      <c r="L248" s="466"/>
      <c r="M248" s="466"/>
      <c r="N248" s="260"/>
      <c r="O248" s="1046"/>
      <c r="P248" s="466"/>
      <c r="Q248" s="1046"/>
      <c r="R248" s="478"/>
    </row>
    <row r="249" s="1017" customFormat="1" customHeight="1" spans="1:18">
      <c r="A249" s="733"/>
      <c r="B249" s="266"/>
      <c r="C249" s="337"/>
      <c r="D249" s="465"/>
      <c r="E249" s="478"/>
      <c r="F249" s="633"/>
      <c r="G249" s="466"/>
      <c r="H249" s="466"/>
      <c r="I249" s="1042"/>
      <c r="J249" s="199"/>
      <c r="K249" s="1043"/>
      <c r="L249" s="466"/>
      <c r="M249" s="466"/>
      <c r="N249" s="260"/>
      <c r="O249" s="1046"/>
      <c r="P249" s="466"/>
      <c r="Q249" s="1046"/>
      <c r="R249" s="478"/>
    </row>
    <row r="250" s="1017" customFormat="1" customHeight="1" spans="1:18">
      <c r="A250" s="733"/>
      <c r="B250" s="266"/>
      <c r="C250" s="337"/>
      <c r="D250" s="465"/>
      <c r="E250" s="478"/>
      <c r="F250" s="633"/>
      <c r="G250" s="466"/>
      <c r="H250" s="466"/>
      <c r="I250" s="643"/>
      <c r="J250" s="466"/>
      <c r="K250" s="1043"/>
      <c r="L250" s="466"/>
      <c r="M250" s="466"/>
      <c r="N250" s="260"/>
      <c r="O250" s="1046"/>
      <c r="P250" s="466"/>
      <c r="Q250" s="1046"/>
      <c r="R250" s="478"/>
    </row>
    <row r="251" s="1017" customFormat="1" customHeight="1" spans="1:18">
      <c r="A251" s="733"/>
      <c r="B251" s="266"/>
      <c r="C251" s="337"/>
      <c r="D251" s="465"/>
      <c r="E251" s="478"/>
      <c r="F251" s="633"/>
      <c r="G251" s="466"/>
      <c r="H251" s="466"/>
      <c r="I251" s="1042"/>
      <c r="J251" s="199"/>
      <c r="K251" s="1043"/>
      <c r="L251" s="466"/>
      <c r="M251" s="466"/>
      <c r="N251" s="260"/>
      <c r="O251" s="1046"/>
      <c r="P251" s="466"/>
      <c r="Q251" s="1046"/>
      <c r="R251" s="478"/>
    </row>
    <row r="252" s="1017" customFormat="1" customHeight="1" spans="1:18">
      <c r="A252" s="733"/>
      <c r="B252" s="266"/>
      <c r="C252" s="337"/>
      <c r="D252" s="465"/>
      <c r="E252" s="478"/>
      <c r="F252" s="633"/>
      <c r="G252" s="466"/>
      <c r="H252" s="466"/>
      <c r="I252" s="1042"/>
      <c r="J252" s="199"/>
      <c r="K252" s="1043"/>
      <c r="L252" s="466"/>
      <c r="M252" s="466"/>
      <c r="N252" s="260"/>
      <c r="O252" s="1046"/>
      <c r="P252" s="466"/>
      <c r="Q252" s="1046"/>
      <c r="R252" s="478"/>
    </row>
    <row r="253" s="1017" customFormat="1" customHeight="1" spans="1:18">
      <c r="A253" s="733"/>
      <c r="B253" s="266"/>
      <c r="C253" s="337"/>
      <c r="D253" s="465"/>
      <c r="E253" s="478"/>
      <c r="F253" s="633"/>
      <c r="G253" s="466"/>
      <c r="H253" s="466"/>
      <c r="I253" s="1042"/>
      <c r="J253" s="199"/>
      <c r="K253" s="1043"/>
      <c r="L253" s="466"/>
      <c r="M253" s="466"/>
      <c r="N253" s="260"/>
      <c r="O253" s="1046"/>
      <c r="P253" s="466"/>
      <c r="Q253" s="1046"/>
      <c r="R253" s="478"/>
    </row>
    <row r="254" s="1017" customFormat="1" customHeight="1" spans="1:18">
      <c r="A254" s="733"/>
      <c r="B254" s="266"/>
      <c r="C254" s="337"/>
      <c r="D254" s="465"/>
      <c r="E254" s="478"/>
      <c r="F254" s="633"/>
      <c r="G254" s="466"/>
      <c r="H254" s="466"/>
      <c r="I254" s="643"/>
      <c r="J254" s="466"/>
      <c r="K254" s="1043"/>
      <c r="L254" s="466"/>
      <c r="M254" s="466"/>
      <c r="N254" s="260"/>
      <c r="O254" s="1046"/>
      <c r="P254" s="466"/>
      <c r="Q254" s="1046"/>
      <c r="R254" s="478"/>
    </row>
    <row r="255" s="1017" customFormat="1" customHeight="1" spans="1:18">
      <c r="A255" s="733"/>
      <c r="B255" s="266"/>
      <c r="C255" s="337"/>
      <c r="D255" s="465"/>
      <c r="E255" s="478"/>
      <c r="F255" s="633"/>
      <c r="G255" s="466"/>
      <c r="H255" s="466"/>
      <c r="I255" s="1042"/>
      <c r="J255" s="199"/>
      <c r="K255" s="1043"/>
      <c r="L255" s="466"/>
      <c r="M255" s="466"/>
      <c r="N255" s="260"/>
      <c r="O255" s="1046"/>
      <c r="P255" s="466"/>
      <c r="Q255" s="1046"/>
      <c r="R255" s="478"/>
    </row>
    <row r="256" s="1017" customFormat="1" customHeight="1" spans="1:18">
      <c r="A256" s="733"/>
      <c r="B256" s="266"/>
      <c r="C256" s="337"/>
      <c r="D256" s="465"/>
      <c r="E256" s="478"/>
      <c r="F256" s="633"/>
      <c r="G256" s="466"/>
      <c r="H256" s="466"/>
      <c r="I256" s="643"/>
      <c r="J256" s="466"/>
      <c r="K256" s="1043"/>
      <c r="L256" s="466"/>
      <c r="M256" s="466"/>
      <c r="N256" s="260"/>
      <c r="O256" s="1046"/>
      <c r="P256" s="466"/>
      <c r="Q256" s="1046"/>
      <c r="R256" s="478"/>
    </row>
    <row r="257" s="1017" customFormat="1" customHeight="1" spans="1:38">
      <c r="A257" s="733"/>
      <c r="B257" s="266"/>
      <c r="C257" s="337"/>
      <c r="D257" s="465"/>
      <c r="E257" s="478"/>
      <c r="F257" s="633"/>
      <c r="G257" s="466"/>
      <c r="H257" s="466"/>
      <c r="I257" s="1042"/>
      <c r="J257" s="199"/>
      <c r="K257" s="1043"/>
      <c r="L257" s="466"/>
      <c r="M257" s="466"/>
      <c r="N257" s="260"/>
      <c r="O257" s="1046"/>
      <c r="P257" s="466"/>
      <c r="Q257" s="1046"/>
      <c r="R257" s="478"/>
    </row>
    <row r="258" s="1017" customFormat="1" customHeight="1" spans="1:38">
      <c r="A258" s="733"/>
      <c r="B258" s="266"/>
      <c r="C258" s="337"/>
      <c r="D258" s="465"/>
      <c r="E258" s="478"/>
      <c r="F258" s="633"/>
      <c r="G258" s="466"/>
      <c r="H258" s="466"/>
      <c r="I258" s="643"/>
      <c r="J258" s="466"/>
      <c r="K258" s="1043"/>
      <c r="L258" s="466"/>
      <c r="M258" s="466"/>
      <c r="N258" s="260"/>
      <c r="O258" s="1046"/>
      <c r="P258" s="466"/>
      <c r="Q258" s="1046"/>
      <c r="R258" s="468"/>
    </row>
    <row r="259" s="1017" customFormat="1" customHeight="1" spans="1:38">
      <c r="A259" s="733"/>
      <c r="B259" s="266"/>
      <c r="C259" s="337"/>
      <c r="D259" s="465"/>
      <c r="E259" s="478"/>
      <c r="F259" s="633"/>
      <c r="G259" s="466"/>
      <c r="H259" s="466"/>
      <c r="I259" s="1042"/>
      <c r="J259" s="199"/>
      <c r="K259" s="1043"/>
      <c r="L259" s="466"/>
      <c r="M259" s="466"/>
      <c r="N259" s="260"/>
      <c r="O259" s="1046"/>
      <c r="P259" s="466"/>
      <c r="Q259" s="1046"/>
      <c r="R259" s="468"/>
    </row>
    <row r="260" s="1017" customFormat="1" customHeight="1" spans="1:38">
      <c r="A260" s="733"/>
      <c r="B260" s="266"/>
      <c r="C260" s="337"/>
      <c r="D260" s="465"/>
      <c r="E260" s="478"/>
      <c r="F260" s="633"/>
      <c r="G260" s="466"/>
      <c r="H260" s="466"/>
      <c r="I260" s="643"/>
      <c r="J260" s="466"/>
      <c r="K260" s="1043"/>
      <c r="L260" s="466"/>
      <c r="M260" s="466"/>
      <c r="N260" s="260"/>
      <c r="O260" s="1046"/>
      <c r="P260" s="466"/>
      <c r="Q260" s="1046"/>
      <c r="R260" s="468"/>
    </row>
    <row r="261" s="1017" customFormat="1" customHeight="1" spans="1:38">
      <c r="A261" s="733"/>
      <c r="B261" s="266"/>
      <c r="C261" s="337"/>
      <c r="D261" s="465"/>
      <c r="E261" s="478"/>
      <c r="F261" s="633"/>
      <c r="G261" s="466"/>
      <c r="H261" s="466"/>
      <c r="I261" s="1042"/>
      <c r="J261" s="199"/>
      <c r="K261" s="1043"/>
      <c r="L261" s="466"/>
      <c r="M261" s="466"/>
      <c r="N261" s="260"/>
      <c r="O261" s="1046"/>
      <c r="P261" s="466"/>
      <c r="Q261" s="1046"/>
      <c r="R261" s="468"/>
    </row>
    <row r="262" s="1017" customFormat="1" customHeight="1" spans="1:38">
      <c r="A262" s="733"/>
      <c r="B262" s="266"/>
      <c r="C262" s="337"/>
      <c r="D262" s="465"/>
      <c r="E262" s="478"/>
      <c r="F262" s="633"/>
      <c r="G262" s="466"/>
      <c r="H262" s="466"/>
      <c r="I262" s="643"/>
      <c r="J262" s="466"/>
      <c r="K262" s="1043"/>
      <c r="L262" s="466"/>
      <c r="M262" s="466"/>
      <c r="N262" s="260"/>
      <c r="O262" s="1046"/>
      <c r="P262" s="466"/>
      <c r="Q262" s="1046"/>
      <c r="R262" s="468"/>
    </row>
    <row r="263" s="1017" customFormat="1" customHeight="1" spans="1:38">
      <c r="A263" s="733"/>
      <c r="B263" s="266"/>
      <c r="C263" s="337"/>
      <c r="D263" s="465"/>
      <c r="E263" s="478"/>
      <c r="F263" s="633"/>
      <c r="G263" s="466"/>
      <c r="H263" s="466"/>
      <c r="I263" s="1042"/>
      <c r="J263" s="199"/>
      <c r="K263" s="1043"/>
      <c r="L263" s="466"/>
      <c r="M263" s="466"/>
      <c r="N263" s="260"/>
      <c r="O263" s="1046"/>
      <c r="P263" s="466"/>
      <c r="Q263" s="1046"/>
      <c r="R263" s="468"/>
    </row>
    <row r="264" s="1017" customFormat="1" customHeight="1" spans="1:38">
      <c r="A264" s="733"/>
      <c r="B264" s="266"/>
      <c r="C264" s="337"/>
      <c r="D264" s="465"/>
      <c r="E264" s="478"/>
      <c r="F264" s="633"/>
      <c r="G264" s="466"/>
      <c r="H264" s="466"/>
      <c r="I264" s="643"/>
      <c r="J264" s="466"/>
      <c r="K264" s="1043"/>
      <c r="L264" s="466"/>
      <c r="M264" s="466"/>
      <c r="N264" s="260"/>
      <c r="O264" s="1046"/>
      <c r="P264" s="466"/>
      <c r="Q264" s="1046"/>
      <c r="R264" s="468"/>
    </row>
    <row r="265" s="1017" customFormat="1" customHeight="1" spans="1:38">
      <c r="A265" s="733"/>
      <c r="B265" s="266"/>
      <c r="C265" s="337"/>
      <c r="D265" s="465"/>
      <c r="E265" s="478"/>
      <c r="F265" s="633"/>
      <c r="G265" s="466"/>
      <c r="H265" s="466"/>
      <c r="I265" s="1042"/>
      <c r="J265" s="199"/>
      <c r="K265" s="1043"/>
      <c r="L265" s="466"/>
      <c r="M265" s="466"/>
      <c r="N265" s="260"/>
      <c r="O265" s="1046"/>
      <c r="P265" s="466"/>
      <c r="Q265" s="1046"/>
      <c r="R265" s="468"/>
    </row>
    <row r="266" s="1017" customFormat="1" customHeight="1" spans="1:38">
      <c r="A266" s="733"/>
      <c r="B266" s="266"/>
      <c r="C266" s="337"/>
      <c r="D266" s="465"/>
      <c r="E266" s="478"/>
      <c r="F266" s="633"/>
      <c r="G266" s="466"/>
      <c r="H266" s="466"/>
      <c r="I266" s="1042"/>
      <c r="J266" s="199"/>
      <c r="K266" s="1043"/>
      <c r="L266" s="466"/>
      <c r="M266" s="466"/>
      <c r="N266" s="260"/>
      <c r="O266" s="1046"/>
      <c r="P266" s="466"/>
      <c r="Q266" s="1046"/>
      <c r="R266" s="468"/>
    </row>
    <row r="267" s="1017" customFormat="1" customHeight="1" spans="1:38">
      <c r="A267" s="733"/>
      <c r="B267" s="266"/>
      <c r="C267" s="337"/>
      <c r="D267" s="465"/>
      <c r="E267" s="478"/>
      <c r="F267" s="633"/>
      <c r="G267" s="466"/>
      <c r="H267" s="466"/>
      <c r="I267" s="1042"/>
      <c r="J267" s="199"/>
      <c r="K267" s="1043"/>
      <c r="L267" s="466"/>
      <c r="M267" s="466"/>
      <c r="N267" s="260"/>
      <c r="O267" s="1046"/>
      <c r="P267" s="466"/>
      <c r="Q267" s="1046"/>
      <c r="R267" s="468"/>
    </row>
    <row r="268" s="1017" customFormat="1" customHeight="1" spans="1:38">
      <c r="A268" s="733"/>
      <c r="B268" s="266"/>
      <c r="C268" s="337"/>
      <c r="D268" s="465"/>
      <c r="E268" s="478"/>
      <c r="F268" s="633"/>
      <c r="G268" s="466"/>
      <c r="H268" s="466"/>
      <c r="I268" s="643"/>
      <c r="J268" s="466"/>
      <c r="K268" s="1043"/>
      <c r="L268" s="466"/>
      <c r="M268" s="260"/>
      <c r="N268" s="260"/>
      <c r="O268" s="1046"/>
      <c r="P268" s="466"/>
      <c r="Q268" s="1046"/>
      <c r="R268" s="468"/>
    </row>
    <row r="269" s="1017" customFormat="1" customHeight="1" spans="1:38">
      <c r="A269" s="733"/>
      <c r="B269" s="266"/>
      <c r="C269" s="337"/>
      <c r="D269" s="465"/>
      <c r="E269" s="478"/>
      <c r="F269" s="633"/>
      <c r="G269" s="466"/>
      <c r="H269" s="466"/>
      <c r="I269" s="1042"/>
      <c r="J269" s="199"/>
      <c r="K269" s="1043"/>
      <c r="L269" s="466"/>
      <c r="M269" s="466"/>
      <c r="N269" s="260"/>
      <c r="O269" s="1046"/>
      <c r="P269" s="466"/>
      <c r="Q269" s="1046"/>
      <c r="R269" s="468"/>
    </row>
    <row r="270" customHeight="1" spans="1:38">
      <c r="A270" s="735">
        <v>46173</v>
      </c>
      <c r="B270" s="1036" t="s">
        <v>659</v>
      </c>
      <c r="C270" s="992"/>
      <c r="D270" s="730"/>
      <c r="E270" s="864"/>
      <c r="F270" s="1037">
        <f>SUBTOTAL(9,F83:F269)</f>
        <v>0</v>
      </c>
      <c r="G270" s="731"/>
      <c r="H270" s="731">
        <f t="shared" ref="H270:Q270" si="5">SUBTOTAL(9,H83:H269)</f>
        <v>0</v>
      </c>
      <c r="I270" s="731">
        <f t="shared" si="5"/>
        <v>0</v>
      </c>
      <c r="J270" s="731">
        <f t="shared" si="5"/>
        <v>0</v>
      </c>
      <c r="K270" s="1038">
        <f t="shared" si="5"/>
        <v>0</v>
      </c>
      <c r="L270" s="731">
        <f t="shared" si="5"/>
        <v>0</v>
      </c>
      <c r="M270" s="731">
        <f t="shared" si="5"/>
        <v>0</v>
      </c>
      <c r="N270" s="731">
        <f t="shared" si="5"/>
        <v>0</v>
      </c>
      <c r="O270" s="731">
        <f t="shared" si="5"/>
        <v>0</v>
      </c>
      <c r="P270" s="731">
        <f t="shared" si="5"/>
        <v>0</v>
      </c>
      <c r="Q270" s="731">
        <f t="shared" si="5"/>
        <v>0</v>
      </c>
      <c r="R270" s="455">
        <f>ROUND(J270-L270-Q270,2)</f>
        <v>0</v>
      </c>
      <c r="S270" s="1039"/>
      <c r="T270" s="1040"/>
      <c r="U270" s="11"/>
    </row>
    <row r="271" s="694" customFormat="1" customHeight="1" spans="1:38">
      <c r="A271" s="529"/>
      <c r="B271" s="213"/>
      <c r="C271" s="337"/>
      <c r="D271" s="479"/>
      <c r="E271" s="489"/>
      <c r="F271" s="654"/>
      <c r="G271" s="291"/>
      <c r="H271" s="291"/>
      <c r="I271" s="291"/>
      <c r="J271" s="291"/>
      <c r="K271" s="1035"/>
      <c r="L271" s="291"/>
      <c r="M271" s="291"/>
      <c r="N271" s="217"/>
      <c r="O271" s="217"/>
      <c r="P271" s="291"/>
      <c r="Q271" s="217"/>
      <c r="R271" s="1047"/>
      <c r="S271" s="738"/>
      <c r="T271" s="738"/>
      <c r="U271" s="738"/>
      <c r="V271" s="738"/>
      <c r="W271" s="738"/>
      <c r="X271" s="738"/>
      <c r="Y271" s="738"/>
      <c r="Z271" s="738"/>
      <c r="AA271" s="738"/>
      <c r="AB271" s="738"/>
      <c r="AC271" s="738"/>
      <c r="AD271" s="738"/>
      <c r="AE271" s="738"/>
      <c r="AF271" s="738"/>
      <c r="AG271" s="738"/>
      <c r="AH271" s="738"/>
      <c r="AI271" s="738"/>
      <c r="AJ271" s="738"/>
      <c r="AK271" s="738"/>
      <c r="AL271" s="738"/>
    </row>
    <row r="272" s="694" customFormat="1" customHeight="1" spans="1:38">
      <c r="A272" s="529"/>
      <c r="B272" s="213"/>
      <c r="C272" s="337"/>
      <c r="D272" s="479"/>
      <c r="E272" s="489"/>
      <c r="F272" s="654"/>
      <c r="G272" s="291"/>
      <c r="H272" s="291"/>
      <c r="I272" s="638"/>
      <c r="J272" s="202"/>
      <c r="K272" s="1035"/>
      <c r="L272" s="291"/>
      <c r="M272" s="291"/>
      <c r="N272" s="217"/>
      <c r="O272" s="217"/>
      <c r="P272" s="291"/>
      <c r="Q272" s="217"/>
      <c r="R272" s="1047"/>
      <c r="S272" s="738"/>
      <c r="T272" s="738"/>
      <c r="U272" s="738"/>
      <c r="V272" s="738"/>
      <c r="W272" s="738"/>
      <c r="X272" s="738"/>
      <c r="Y272" s="738"/>
      <c r="Z272" s="738"/>
      <c r="AA272" s="738"/>
      <c r="AB272" s="738"/>
      <c r="AC272" s="738"/>
      <c r="AD272" s="738"/>
      <c r="AE272" s="738"/>
      <c r="AF272" s="738"/>
      <c r="AG272" s="738"/>
      <c r="AH272" s="738"/>
      <c r="AI272" s="738"/>
      <c r="AJ272" s="738"/>
      <c r="AK272" s="738"/>
      <c r="AL272" s="738"/>
    </row>
    <row r="273" s="694" customFormat="1" customHeight="1" spans="1:38">
      <c r="A273" s="529"/>
      <c r="B273" s="213"/>
      <c r="C273" s="337"/>
      <c r="D273" s="479"/>
      <c r="E273" s="489"/>
      <c r="F273" s="654"/>
      <c r="G273" s="291"/>
      <c r="H273" s="291"/>
      <c r="I273" s="638"/>
      <c r="J273" s="202"/>
      <c r="K273" s="1035"/>
      <c r="L273" s="291"/>
      <c r="M273" s="291"/>
      <c r="N273" s="217"/>
      <c r="O273" s="217"/>
      <c r="P273" s="291"/>
      <c r="Q273" s="217"/>
      <c r="R273" s="1047"/>
      <c r="S273" s="738"/>
      <c r="T273" s="738"/>
      <c r="U273" s="738"/>
      <c r="V273" s="738"/>
      <c r="W273" s="738"/>
      <c r="X273" s="738"/>
      <c r="Y273" s="738"/>
      <c r="Z273" s="738"/>
      <c r="AA273" s="738"/>
      <c r="AB273" s="738"/>
      <c r="AC273" s="738"/>
      <c r="AD273" s="738"/>
      <c r="AE273" s="738"/>
      <c r="AF273" s="738"/>
      <c r="AG273" s="738"/>
      <c r="AH273" s="738"/>
      <c r="AI273" s="738"/>
      <c r="AJ273" s="738"/>
      <c r="AK273" s="738"/>
      <c r="AL273" s="738"/>
    </row>
    <row r="274" s="694" customFormat="1" customHeight="1" spans="1:38">
      <c r="A274" s="529"/>
      <c r="B274" s="213"/>
      <c r="C274" s="337"/>
      <c r="D274" s="479"/>
      <c r="E274" s="489"/>
      <c r="F274" s="654"/>
      <c r="G274" s="291"/>
      <c r="H274" s="291"/>
      <c r="I274" s="291"/>
      <c r="J274" s="291"/>
      <c r="K274" s="1035"/>
      <c r="L274" s="291"/>
      <c r="M274" s="291"/>
      <c r="N274" s="217"/>
      <c r="O274" s="217"/>
      <c r="P274" s="291"/>
      <c r="Q274" s="217"/>
      <c r="R274" s="777"/>
      <c r="S274" s="738"/>
      <c r="T274" s="738"/>
      <c r="U274" s="738"/>
      <c r="V274" s="738"/>
      <c r="W274" s="738"/>
      <c r="X274" s="738"/>
      <c r="Y274" s="738"/>
      <c r="Z274" s="738"/>
      <c r="AA274" s="738"/>
      <c r="AB274" s="738"/>
      <c r="AC274" s="738"/>
      <c r="AD274" s="738"/>
      <c r="AE274" s="738"/>
      <c r="AF274" s="738"/>
      <c r="AG274" s="738"/>
      <c r="AH274" s="738"/>
      <c r="AI274" s="738"/>
      <c r="AJ274" s="738"/>
      <c r="AK274" s="738"/>
      <c r="AL274" s="738"/>
    </row>
    <row r="275" s="694" customFormat="1" customHeight="1" spans="1:38">
      <c r="A275" s="529"/>
      <c r="B275" s="213"/>
      <c r="C275" s="337"/>
      <c r="D275" s="479"/>
      <c r="E275" s="489"/>
      <c r="F275" s="654"/>
      <c r="G275" s="291"/>
      <c r="H275" s="291"/>
      <c r="I275" s="638"/>
      <c r="J275" s="202"/>
      <c r="K275" s="1035"/>
      <c r="L275" s="291"/>
      <c r="M275" s="291"/>
      <c r="N275" s="217"/>
      <c r="O275" s="217"/>
      <c r="P275" s="291"/>
      <c r="Q275" s="217"/>
      <c r="R275" s="777"/>
      <c r="S275" s="738"/>
      <c r="T275" s="738"/>
      <c r="U275" s="738"/>
      <c r="V275" s="738"/>
      <c r="W275" s="738"/>
      <c r="X275" s="738"/>
      <c r="Y275" s="738"/>
      <c r="Z275" s="738"/>
      <c r="AA275" s="738"/>
      <c r="AB275" s="738"/>
      <c r="AC275" s="738"/>
      <c r="AD275" s="738"/>
      <c r="AE275" s="738"/>
      <c r="AF275" s="738"/>
      <c r="AG275" s="738"/>
      <c r="AH275" s="738"/>
      <c r="AI275" s="738"/>
      <c r="AJ275" s="738"/>
      <c r="AK275" s="738"/>
      <c r="AL275" s="738"/>
    </row>
    <row r="276" s="694" customFormat="1" customHeight="1" spans="1:38">
      <c r="A276" s="529"/>
      <c r="B276" s="213"/>
      <c r="C276" s="337"/>
      <c r="D276" s="479"/>
      <c r="E276" s="489"/>
      <c r="F276" s="654"/>
      <c r="G276" s="291"/>
      <c r="H276" s="291"/>
      <c r="I276" s="638"/>
      <c r="J276" s="202"/>
      <c r="K276" s="1035"/>
      <c r="L276" s="291"/>
      <c r="M276" s="291"/>
      <c r="N276" s="217"/>
      <c r="O276" s="217"/>
      <c r="P276" s="291"/>
      <c r="Q276" s="217"/>
      <c r="R276" s="777"/>
      <c r="S276" s="738"/>
      <c r="T276" s="738"/>
      <c r="U276" s="738"/>
      <c r="V276" s="738"/>
      <c r="W276" s="738"/>
      <c r="X276" s="738"/>
      <c r="Y276" s="738"/>
      <c r="Z276" s="738"/>
      <c r="AA276" s="738"/>
      <c r="AB276" s="738"/>
      <c r="AC276" s="738"/>
      <c r="AD276" s="738"/>
      <c r="AE276" s="738"/>
      <c r="AF276" s="738"/>
      <c r="AG276" s="738"/>
      <c r="AH276" s="738"/>
      <c r="AI276" s="738"/>
      <c r="AJ276" s="738"/>
      <c r="AK276" s="738"/>
      <c r="AL276" s="738"/>
    </row>
    <row r="277" s="694" customFormat="1" customHeight="1" spans="1:38">
      <c r="A277" s="529"/>
      <c r="B277" s="213"/>
      <c r="C277" s="337"/>
      <c r="D277" s="479"/>
      <c r="E277" s="489"/>
      <c r="F277" s="654"/>
      <c r="G277" s="291"/>
      <c r="H277" s="291"/>
      <c r="I277" s="638"/>
      <c r="J277" s="202"/>
      <c r="K277" s="1035"/>
      <c r="L277" s="291"/>
      <c r="M277" s="291"/>
      <c r="N277" s="217"/>
      <c r="O277" s="217"/>
      <c r="P277" s="291"/>
      <c r="Q277" s="217"/>
      <c r="R277" s="777"/>
      <c r="S277" s="738"/>
      <c r="T277" s="738"/>
      <c r="U277" s="738"/>
      <c r="V277" s="738"/>
      <c r="W277" s="738"/>
      <c r="X277" s="738"/>
      <c r="Y277" s="738"/>
      <c r="Z277" s="738"/>
      <c r="AA277" s="738"/>
      <c r="AB277" s="738"/>
      <c r="AC277" s="738"/>
      <c r="AD277" s="738"/>
      <c r="AE277" s="738"/>
      <c r="AF277" s="738"/>
      <c r="AG277" s="738"/>
      <c r="AH277" s="738"/>
      <c r="AI277" s="738"/>
      <c r="AJ277" s="738"/>
      <c r="AK277" s="738"/>
      <c r="AL277" s="738"/>
    </row>
    <row r="278" s="694" customFormat="1" customHeight="1" spans="1:38">
      <c r="A278" s="529"/>
      <c r="B278" s="213"/>
      <c r="C278" s="337"/>
      <c r="D278" s="479"/>
      <c r="E278" s="489"/>
      <c r="F278" s="654"/>
      <c r="G278" s="291"/>
      <c r="H278" s="291"/>
      <c r="I278" s="638"/>
      <c r="J278" s="202"/>
      <c r="K278" s="1035"/>
      <c r="L278" s="291"/>
      <c r="M278" s="291"/>
      <c r="N278" s="217"/>
      <c r="O278" s="217"/>
      <c r="P278" s="291"/>
      <c r="Q278" s="217"/>
      <c r="R278" s="777"/>
      <c r="S278" s="738"/>
      <c r="T278" s="738"/>
      <c r="U278" s="738"/>
      <c r="V278" s="738"/>
      <c r="W278" s="738"/>
      <c r="X278" s="738"/>
      <c r="Y278" s="738"/>
      <c r="Z278" s="738"/>
      <c r="AA278" s="738"/>
      <c r="AB278" s="738"/>
      <c r="AC278" s="738"/>
      <c r="AD278" s="738"/>
      <c r="AE278" s="738"/>
      <c r="AF278" s="738"/>
      <c r="AG278" s="738"/>
      <c r="AH278" s="738"/>
      <c r="AI278" s="738"/>
      <c r="AJ278" s="738"/>
      <c r="AK278" s="738"/>
      <c r="AL278" s="738"/>
    </row>
    <row r="279" s="694" customFormat="1" customHeight="1" spans="1:38">
      <c r="A279" s="529"/>
      <c r="B279" s="213"/>
      <c r="C279" s="337"/>
      <c r="D279" s="479"/>
      <c r="E279" s="489"/>
      <c r="F279" s="654"/>
      <c r="G279" s="291"/>
      <c r="H279" s="291"/>
      <c r="I279" s="291"/>
      <c r="J279" s="291"/>
      <c r="K279" s="1035"/>
      <c r="L279" s="291"/>
      <c r="M279" s="291"/>
      <c r="N279" s="217"/>
      <c r="O279" s="217"/>
      <c r="P279" s="291"/>
      <c r="Q279" s="217"/>
      <c r="R279" s="777"/>
      <c r="S279" s="738"/>
      <c r="T279" s="738"/>
      <c r="U279" s="738"/>
      <c r="V279" s="738"/>
      <c r="W279" s="738"/>
      <c r="X279" s="738"/>
      <c r="Y279" s="738"/>
      <c r="Z279" s="738"/>
      <c r="AA279" s="738"/>
      <c r="AB279" s="738"/>
      <c r="AC279" s="738"/>
      <c r="AD279" s="738"/>
      <c r="AE279" s="738"/>
      <c r="AF279" s="738"/>
      <c r="AG279" s="738"/>
      <c r="AH279" s="738"/>
      <c r="AI279" s="738"/>
      <c r="AJ279" s="738"/>
      <c r="AK279" s="738"/>
      <c r="AL279" s="738"/>
    </row>
    <row r="280" s="694" customFormat="1" customHeight="1" spans="1:38">
      <c r="A280" s="529"/>
      <c r="B280" s="213"/>
      <c r="C280" s="337"/>
      <c r="D280" s="479"/>
      <c r="E280" s="489"/>
      <c r="F280" s="654"/>
      <c r="G280" s="291"/>
      <c r="H280" s="291"/>
      <c r="I280" s="638"/>
      <c r="J280" s="202"/>
      <c r="K280" s="1035"/>
      <c r="L280" s="291"/>
      <c r="M280" s="291"/>
      <c r="N280" s="217"/>
      <c r="O280" s="217"/>
      <c r="P280" s="291"/>
      <c r="Q280" s="217"/>
      <c r="R280" s="777"/>
      <c r="S280" s="738"/>
      <c r="T280" s="738"/>
      <c r="U280" s="738"/>
      <c r="V280" s="738"/>
      <c r="W280" s="738"/>
      <c r="X280" s="738"/>
      <c r="Y280" s="738"/>
      <c r="Z280" s="738"/>
      <c r="AA280" s="738"/>
      <c r="AB280" s="738"/>
      <c r="AC280" s="738"/>
      <c r="AD280" s="738"/>
      <c r="AE280" s="738"/>
      <c r="AF280" s="738"/>
      <c r="AG280" s="738"/>
      <c r="AH280" s="738"/>
      <c r="AI280" s="738"/>
      <c r="AJ280" s="738"/>
      <c r="AK280" s="738"/>
      <c r="AL280" s="738"/>
    </row>
    <row r="281" s="694" customFormat="1" customHeight="1" spans="1:38">
      <c r="A281" s="529"/>
      <c r="B281" s="213"/>
      <c r="C281" s="337"/>
      <c r="D281" s="479"/>
      <c r="E281" s="489"/>
      <c r="F281" s="654"/>
      <c r="G281" s="291"/>
      <c r="H281" s="291"/>
      <c r="I281" s="638"/>
      <c r="J281" s="202"/>
      <c r="K281" s="1035"/>
      <c r="L281" s="291"/>
      <c r="M281" s="291"/>
      <c r="N281" s="217"/>
      <c r="O281" s="217"/>
      <c r="P281" s="291"/>
      <c r="Q281" s="217"/>
      <c r="R281" s="777"/>
      <c r="S281" s="738"/>
      <c r="T281" s="738"/>
      <c r="U281" s="738"/>
      <c r="V281" s="738"/>
      <c r="W281" s="738"/>
      <c r="X281" s="738"/>
      <c r="Y281" s="738"/>
      <c r="Z281" s="738"/>
      <c r="AA281" s="738"/>
      <c r="AB281" s="738"/>
      <c r="AC281" s="738"/>
      <c r="AD281" s="738"/>
      <c r="AE281" s="738"/>
      <c r="AF281" s="738"/>
      <c r="AG281" s="738"/>
      <c r="AH281" s="738"/>
      <c r="AI281" s="738"/>
      <c r="AJ281" s="738"/>
      <c r="AK281" s="738"/>
      <c r="AL281" s="738"/>
    </row>
    <row r="282" s="694" customFormat="1" customHeight="1" spans="1:38">
      <c r="A282" s="529"/>
      <c r="B282" s="213"/>
      <c r="C282" s="337"/>
      <c r="D282" s="479"/>
      <c r="E282" s="489"/>
      <c r="F282" s="654"/>
      <c r="G282" s="291"/>
      <c r="H282" s="291"/>
      <c r="I282" s="638"/>
      <c r="J282" s="202"/>
      <c r="K282" s="1035"/>
      <c r="L282" s="291"/>
      <c r="M282" s="291"/>
      <c r="N282" s="217"/>
      <c r="O282" s="217"/>
      <c r="P282" s="291"/>
      <c r="Q282" s="217"/>
      <c r="R282" s="777"/>
      <c r="S282" s="738"/>
      <c r="T282" s="738"/>
      <c r="U282" s="738"/>
      <c r="V282" s="738"/>
      <c r="W282" s="738"/>
      <c r="X282" s="738"/>
      <c r="Y282" s="738"/>
      <c r="Z282" s="738"/>
      <c r="AA282" s="738"/>
      <c r="AB282" s="738"/>
      <c r="AC282" s="738"/>
      <c r="AD282" s="738"/>
      <c r="AE282" s="738"/>
      <c r="AF282" s="738"/>
      <c r="AG282" s="738"/>
      <c r="AH282" s="738"/>
      <c r="AI282" s="738"/>
      <c r="AJ282" s="738"/>
      <c r="AK282" s="738"/>
      <c r="AL282" s="738"/>
    </row>
    <row r="283" s="694" customFormat="1" customHeight="1" spans="1:38">
      <c r="A283" s="529"/>
      <c r="B283" s="213"/>
      <c r="C283" s="337"/>
      <c r="D283" s="479"/>
      <c r="E283" s="489"/>
      <c r="F283" s="654"/>
      <c r="G283" s="291"/>
      <c r="H283" s="291"/>
      <c r="I283" s="291"/>
      <c r="J283" s="291"/>
      <c r="K283" s="1035"/>
      <c r="L283" s="291"/>
      <c r="M283" s="291"/>
      <c r="N283" s="217"/>
      <c r="O283" s="217"/>
      <c r="P283" s="291"/>
      <c r="Q283" s="217"/>
      <c r="R283" s="777"/>
      <c r="S283" s="738"/>
      <c r="T283" s="738"/>
      <c r="U283" s="738"/>
      <c r="V283" s="738"/>
      <c r="W283" s="738"/>
      <c r="X283" s="738"/>
      <c r="Y283" s="738"/>
      <c r="Z283" s="738"/>
      <c r="AA283" s="738"/>
      <c r="AB283" s="738"/>
      <c r="AC283" s="738"/>
      <c r="AD283" s="738"/>
      <c r="AE283" s="738"/>
      <c r="AF283" s="738"/>
      <c r="AG283" s="738"/>
      <c r="AH283" s="738"/>
      <c r="AI283" s="738"/>
      <c r="AJ283" s="738"/>
      <c r="AK283" s="738"/>
      <c r="AL283" s="738"/>
    </row>
    <row r="284" s="694" customFormat="1" customHeight="1" spans="1:38">
      <c r="A284" s="529"/>
      <c r="B284" s="213"/>
      <c r="C284" s="337"/>
      <c r="D284" s="479"/>
      <c r="E284" s="489"/>
      <c r="F284" s="654"/>
      <c r="G284" s="291"/>
      <c r="H284" s="291"/>
      <c r="I284" s="638"/>
      <c r="J284" s="202"/>
      <c r="K284" s="1035"/>
      <c r="L284" s="291"/>
      <c r="M284" s="291"/>
      <c r="N284" s="217"/>
      <c r="O284" s="217"/>
      <c r="P284" s="291"/>
      <c r="Q284" s="217"/>
      <c r="R284" s="777"/>
      <c r="S284" s="738"/>
      <c r="T284" s="738"/>
      <c r="U284" s="738"/>
      <c r="V284" s="738"/>
      <c r="W284" s="738"/>
      <c r="X284" s="738"/>
      <c r="Y284" s="738"/>
      <c r="Z284" s="738"/>
      <c r="AA284" s="738"/>
      <c r="AB284" s="738"/>
      <c r="AC284" s="738"/>
      <c r="AD284" s="738"/>
      <c r="AE284" s="738"/>
      <c r="AF284" s="738"/>
      <c r="AG284" s="738"/>
      <c r="AH284" s="738"/>
      <c r="AI284" s="738"/>
      <c r="AJ284" s="738"/>
      <c r="AK284" s="738"/>
      <c r="AL284" s="738"/>
    </row>
    <row r="285" s="694" customFormat="1" customHeight="1" spans="1:38">
      <c r="A285" s="529"/>
      <c r="B285" s="213"/>
      <c r="C285" s="337"/>
      <c r="D285" s="479"/>
      <c r="E285" s="489"/>
      <c r="F285" s="654"/>
      <c r="G285" s="291"/>
      <c r="H285" s="291"/>
      <c r="I285" s="638"/>
      <c r="J285" s="202"/>
      <c r="K285" s="1035"/>
      <c r="L285" s="291"/>
      <c r="M285" s="291"/>
      <c r="N285" s="217"/>
      <c r="O285" s="217"/>
      <c r="P285" s="291"/>
      <c r="Q285" s="217"/>
      <c r="R285" s="777"/>
      <c r="S285" s="738"/>
      <c r="T285" s="738"/>
      <c r="U285" s="738"/>
      <c r="V285" s="738"/>
      <c r="W285" s="738"/>
      <c r="X285" s="738"/>
      <c r="Y285" s="738"/>
      <c r="Z285" s="738"/>
      <c r="AA285" s="738"/>
      <c r="AB285" s="738"/>
      <c r="AC285" s="738"/>
      <c r="AD285" s="738"/>
      <c r="AE285" s="738"/>
      <c r="AF285" s="738"/>
      <c r="AG285" s="738"/>
      <c r="AH285" s="738"/>
      <c r="AI285" s="738"/>
      <c r="AJ285" s="738"/>
      <c r="AK285" s="738"/>
      <c r="AL285" s="738"/>
    </row>
    <row r="286" s="694" customFormat="1" customHeight="1" spans="1:38">
      <c r="A286" s="529"/>
      <c r="B286" s="213"/>
      <c r="C286" s="337"/>
      <c r="D286" s="479"/>
      <c r="E286" s="489"/>
      <c r="F286" s="654"/>
      <c r="G286" s="291"/>
      <c r="H286" s="291"/>
      <c r="I286" s="291"/>
      <c r="J286" s="291"/>
      <c r="K286" s="1035"/>
      <c r="L286" s="291"/>
      <c r="M286" s="291"/>
      <c r="N286" s="217"/>
      <c r="O286" s="217"/>
      <c r="P286" s="217"/>
      <c r="Q286" s="217"/>
      <c r="R286" s="777"/>
      <c r="S286" s="738"/>
      <c r="T286" s="738"/>
      <c r="U286" s="738"/>
      <c r="V286" s="738"/>
      <c r="W286" s="738"/>
      <c r="X286" s="738"/>
      <c r="Y286" s="738"/>
      <c r="Z286" s="738"/>
      <c r="AA286" s="738"/>
      <c r="AB286" s="738"/>
      <c r="AC286" s="738"/>
      <c r="AD286" s="738"/>
      <c r="AE286" s="738"/>
      <c r="AF286" s="738"/>
      <c r="AG286" s="738"/>
      <c r="AH286" s="738"/>
      <c r="AI286" s="738"/>
      <c r="AJ286" s="738"/>
      <c r="AK286" s="738"/>
      <c r="AL286" s="738"/>
    </row>
    <row r="287" s="694" customFormat="1" customHeight="1" spans="1:38">
      <c r="A287" s="529"/>
      <c r="B287" s="213"/>
      <c r="C287" s="337"/>
      <c r="D287" s="479"/>
      <c r="E287" s="489"/>
      <c r="F287" s="654"/>
      <c r="G287" s="291"/>
      <c r="H287" s="291"/>
      <c r="I287" s="638"/>
      <c r="J287" s="202"/>
      <c r="K287" s="1035"/>
      <c r="L287" s="291"/>
      <c r="M287" s="291"/>
      <c r="N287" s="217"/>
      <c r="O287" s="217"/>
      <c r="P287" s="291"/>
      <c r="Q287" s="217"/>
      <c r="R287" s="777"/>
      <c r="S287" s="738"/>
      <c r="T287" s="738"/>
      <c r="U287" s="738"/>
      <c r="V287" s="738"/>
      <c r="W287" s="738"/>
      <c r="X287" s="738"/>
      <c r="Y287" s="738"/>
      <c r="Z287" s="738"/>
      <c r="AA287" s="738"/>
      <c r="AB287" s="738"/>
      <c r="AC287" s="738"/>
      <c r="AD287" s="738"/>
      <c r="AE287" s="738"/>
      <c r="AF287" s="738"/>
      <c r="AG287" s="738"/>
      <c r="AH287" s="738"/>
      <c r="AI287" s="738"/>
      <c r="AJ287" s="738"/>
      <c r="AK287" s="738"/>
      <c r="AL287" s="738"/>
    </row>
    <row r="288" s="694" customFormat="1" customHeight="1" spans="1:38">
      <c r="A288" s="529"/>
      <c r="B288" s="213"/>
      <c r="C288" s="337"/>
      <c r="D288" s="479"/>
      <c r="E288" s="489"/>
      <c r="F288" s="654"/>
      <c r="G288" s="291"/>
      <c r="H288" s="291"/>
      <c r="I288" s="291"/>
      <c r="J288" s="291"/>
      <c r="K288" s="1035"/>
      <c r="L288" s="291"/>
      <c r="M288" s="291"/>
      <c r="N288" s="217"/>
      <c r="O288" s="217"/>
      <c r="P288" s="291"/>
      <c r="Q288" s="217"/>
      <c r="R288" s="777"/>
      <c r="S288" s="738"/>
      <c r="T288" s="738"/>
      <c r="U288" s="738"/>
      <c r="V288" s="738"/>
      <c r="W288" s="738"/>
      <c r="X288" s="738"/>
      <c r="Y288" s="738"/>
      <c r="Z288" s="738"/>
      <c r="AA288" s="738"/>
      <c r="AB288" s="738"/>
      <c r="AC288" s="738"/>
      <c r="AD288" s="738"/>
      <c r="AE288" s="738"/>
      <c r="AF288" s="738"/>
      <c r="AG288" s="738"/>
      <c r="AH288" s="738"/>
      <c r="AI288" s="738"/>
      <c r="AJ288" s="738"/>
      <c r="AK288" s="738"/>
      <c r="AL288" s="738"/>
    </row>
    <row r="289" s="694" customFormat="1" customHeight="1" spans="1:38">
      <c r="A289" s="529"/>
      <c r="B289" s="213"/>
      <c r="C289" s="337"/>
      <c r="D289" s="479"/>
      <c r="E289" s="489"/>
      <c r="F289" s="654"/>
      <c r="G289" s="291"/>
      <c r="H289" s="291"/>
      <c r="I289" s="638"/>
      <c r="J289" s="202"/>
      <c r="K289" s="1035"/>
      <c r="L289" s="291"/>
      <c r="M289" s="291"/>
      <c r="N289" s="217"/>
      <c r="O289" s="217"/>
      <c r="P289" s="291"/>
      <c r="Q289" s="217"/>
      <c r="R289" s="777"/>
      <c r="S289" s="738"/>
      <c r="T289" s="738"/>
      <c r="U289" s="738"/>
      <c r="V289" s="738"/>
      <c r="W289" s="738"/>
      <c r="X289" s="738"/>
      <c r="Y289" s="738"/>
      <c r="Z289" s="738"/>
      <c r="AA289" s="738"/>
      <c r="AB289" s="738"/>
      <c r="AC289" s="738"/>
      <c r="AD289" s="738"/>
      <c r="AE289" s="738"/>
      <c r="AF289" s="738"/>
      <c r="AG289" s="738"/>
      <c r="AH289" s="738"/>
      <c r="AI289" s="738"/>
      <c r="AJ289" s="738"/>
      <c r="AK289" s="738"/>
      <c r="AL289" s="738"/>
    </row>
    <row r="290" s="694" customFormat="1" customHeight="1" spans="1:38">
      <c r="A290" s="529"/>
      <c r="B290" s="213"/>
      <c r="C290" s="337"/>
      <c r="D290" s="479"/>
      <c r="E290" s="489"/>
      <c r="F290" s="654"/>
      <c r="G290" s="291"/>
      <c r="H290" s="291"/>
      <c r="I290" s="291"/>
      <c r="J290" s="291"/>
      <c r="K290" s="1035"/>
      <c r="L290" s="291"/>
      <c r="M290" s="291"/>
      <c r="N290" s="217"/>
      <c r="O290" s="217"/>
      <c r="P290" s="217"/>
      <c r="Q290" s="217"/>
      <c r="R290" s="1047"/>
      <c r="S290" s="738"/>
      <c r="T290" s="738"/>
      <c r="U290" s="738"/>
      <c r="V290" s="738"/>
      <c r="W290" s="738"/>
      <c r="X290" s="738"/>
      <c r="Y290" s="738"/>
      <c r="Z290" s="738"/>
      <c r="AA290" s="738"/>
      <c r="AB290" s="738"/>
      <c r="AC290" s="738"/>
      <c r="AD290" s="738"/>
      <c r="AE290" s="738"/>
      <c r="AF290" s="738"/>
      <c r="AG290" s="738"/>
      <c r="AH290" s="738"/>
      <c r="AI290" s="738"/>
      <c r="AJ290" s="738"/>
      <c r="AK290" s="738"/>
      <c r="AL290" s="738"/>
    </row>
    <row r="291" s="694" customFormat="1" customHeight="1" spans="1:38">
      <c r="A291" s="529"/>
      <c r="B291" s="213"/>
      <c r="C291" s="337"/>
      <c r="D291" s="479"/>
      <c r="E291" s="489"/>
      <c r="F291" s="654"/>
      <c r="G291" s="291"/>
      <c r="H291" s="291"/>
      <c r="I291" s="638"/>
      <c r="J291" s="202"/>
      <c r="K291" s="1035"/>
      <c r="L291" s="291"/>
      <c r="M291" s="291"/>
      <c r="N291" s="217"/>
      <c r="O291" s="217"/>
      <c r="P291" s="291"/>
      <c r="Q291" s="217"/>
      <c r="R291" s="1047"/>
      <c r="S291" s="738"/>
      <c r="T291" s="738"/>
      <c r="U291" s="738"/>
      <c r="V291" s="738"/>
      <c r="W291" s="738"/>
      <c r="X291" s="738"/>
      <c r="Y291" s="738"/>
      <c r="Z291" s="738"/>
      <c r="AA291" s="738"/>
      <c r="AB291" s="738"/>
      <c r="AC291" s="738"/>
      <c r="AD291" s="738"/>
      <c r="AE291" s="738"/>
      <c r="AF291" s="738"/>
      <c r="AG291" s="738"/>
      <c r="AH291" s="738"/>
      <c r="AI291" s="738"/>
      <c r="AJ291" s="738"/>
      <c r="AK291" s="738"/>
      <c r="AL291" s="738"/>
    </row>
    <row r="292" s="694" customFormat="1" customHeight="1" spans="1:38">
      <c r="A292" s="529"/>
      <c r="B292" s="213"/>
      <c r="C292" s="337"/>
      <c r="D292" s="479"/>
      <c r="E292" s="489"/>
      <c r="F292" s="654"/>
      <c r="G292" s="291"/>
      <c r="H292" s="291"/>
      <c r="I292" s="291"/>
      <c r="J292" s="291"/>
      <c r="K292" s="1035"/>
      <c r="L292" s="291"/>
      <c r="M292" s="291"/>
      <c r="N292" s="217"/>
      <c r="O292" s="217"/>
      <c r="P292" s="217"/>
      <c r="Q292" s="217"/>
      <c r="R292" s="777"/>
      <c r="S292" s="738"/>
      <c r="T292" s="738"/>
      <c r="U292" s="738"/>
      <c r="V292" s="738"/>
      <c r="W292" s="738"/>
      <c r="X292" s="738"/>
      <c r="Y292" s="738"/>
      <c r="Z292" s="738"/>
      <c r="AA292" s="738"/>
      <c r="AB292" s="738"/>
      <c r="AC292" s="738"/>
      <c r="AD292" s="738"/>
      <c r="AE292" s="738"/>
      <c r="AF292" s="738"/>
      <c r="AG292" s="738"/>
      <c r="AH292" s="738"/>
      <c r="AI292" s="738"/>
      <c r="AJ292" s="738"/>
      <c r="AK292" s="738"/>
      <c r="AL292" s="738"/>
    </row>
    <row r="293" s="694" customFormat="1" customHeight="1" spans="1:38">
      <c r="A293" s="529"/>
      <c r="B293" s="213"/>
      <c r="C293" s="337"/>
      <c r="D293" s="479"/>
      <c r="E293" s="489"/>
      <c r="F293" s="654"/>
      <c r="G293" s="291"/>
      <c r="H293" s="291"/>
      <c r="I293" s="638"/>
      <c r="J293" s="202"/>
      <c r="K293" s="1035"/>
      <c r="L293" s="291"/>
      <c r="M293" s="291"/>
      <c r="N293" s="217"/>
      <c r="O293" s="217"/>
      <c r="P293" s="291"/>
      <c r="Q293" s="217"/>
      <c r="R293" s="777"/>
      <c r="S293" s="738"/>
      <c r="T293" s="738"/>
      <c r="U293" s="738"/>
      <c r="V293" s="738"/>
      <c r="W293" s="738"/>
      <c r="X293" s="738"/>
      <c r="Y293" s="738"/>
      <c r="Z293" s="738"/>
      <c r="AA293" s="738"/>
      <c r="AB293" s="738"/>
      <c r="AC293" s="738"/>
      <c r="AD293" s="738"/>
      <c r="AE293" s="738"/>
      <c r="AF293" s="738"/>
      <c r="AG293" s="738"/>
      <c r="AH293" s="738"/>
      <c r="AI293" s="738"/>
      <c r="AJ293" s="738"/>
      <c r="AK293" s="738"/>
      <c r="AL293" s="738"/>
    </row>
    <row r="294" s="694" customFormat="1" customHeight="1" spans="1:38">
      <c r="A294" s="529"/>
      <c r="B294" s="213"/>
      <c r="C294" s="337"/>
      <c r="D294" s="479"/>
      <c r="E294" s="489"/>
      <c r="F294" s="654"/>
      <c r="G294" s="291"/>
      <c r="H294" s="291"/>
      <c r="I294" s="291"/>
      <c r="J294" s="291"/>
      <c r="K294" s="1035"/>
      <c r="L294" s="291"/>
      <c r="M294" s="291"/>
      <c r="N294" s="217"/>
      <c r="O294" s="217"/>
      <c r="P294" s="291"/>
      <c r="Q294" s="217"/>
      <c r="R294" s="777"/>
      <c r="S294" s="738"/>
      <c r="T294" s="738"/>
      <c r="U294" s="738"/>
      <c r="V294" s="738"/>
      <c r="W294" s="738"/>
      <c r="X294" s="738"/>
      <c r="Y294" s="738"/>
      <c r="Z294" s="738"/>
      <c r="AA294" s="738"/>
      <c r="AB294" s="738"/>
      <c r="AC294" s="738"/>
      <c r="AD294" s="738"/>
      <c r="AE294" s="738"/>
      <c r="AF294" s="738"/>
      <c r="AG294" s="738"/>
      <c r="AH294" s="738"/>
      <c r="AI294" s="738"/>
      <c r="AJ294" s="738"/>
      <c r="AK294" s="738"/>
      <c r="AL294" s="738"/>
    </row>
    <row r="295" s="694" customFormat="1" customHeight="1" spans="1:38">
      <c r="A295" s="529"/>
      <c r="B295" s="213"/>
      <c r="C295" s="337"/>
      <c r="D295" s="479"/>
      <c r="E295" s="489"/>
      <c r="F295" s="654"/>
      <c r="G295" s="291"/>
      <c r="H295" s="291"/>
      <c r="I295" s="638"/>
      <c r="J295" s="202"/>
      <c r="K295" s="1035"/>
      <c r="L295" s="291"/>
      <c r="M295" s="291"/>
      <c r="N295" s="217"/>
      <c r="O295" s="217"/>
      <c r="P295" s="291"/>
      <c r="Q295" s="217"/>
      <c r="R295" s="777"/>
      <c r="S295" s="738"/>
      <c r="T295" s="738"/>
      <c r="U295" s="738"/>
      <c r="V295" s="738"/>
      <c r="W295" s="738"/>
      <c r="X295" s="738"/>
      <c r="Y295" s="738"/>
      <c r="Z295" s="738"/>
      <c r="AA295" s="738"/>
      <c r="AB295" s="738"/>
      <c r="AC295" s="738"/>
      <c r="AD295" s="738"/>
      <c r="AE295" s="738"/>
      <c r="AF295" s="738"/>
      <c r="AG295" s="738"/>
      <c r="AH295" s="738"/>
      <c r="AI295" s="738"/>
      <c r="AJ295" s="738"/>
      <c r="AK295" s="738"/>
      <c r="AL295" s="738"/>
    </row>
    <row r="296" s="694" customFormat="1" customHeight="1" spans="1:38">
      <c r="A296" s="529"/>
      <c r="B296" s="213"/>
      <c r="C296" s="337"/>
      <c r="D296" s="479"/>
      <c r="E296" s="489"/>
      <c r="F296" s="654"/>
      <c r="G296" s="291"/>
      <c r="H296" s="291"/>
      <c r="I296" s="638"/>
      <c r="J296" s="202"/>
      <c r="K296" s="1035"/>
      <c r="L296" s="291"/>
      <c r="M296" s="291"/>
      <c r="N296" s="217"/>
      <c r="O296" s="217"/>
      <c r="P296" s="291"/>
      <c r="Q296" s="217"/>
      <c r="R296" s="777"/>
      <c r="S296" s="738"/>
      <c r="T296" s="738"/>
      <c r="U296" s="738"/>
      <c r="V296" s="738"/>
      <c r="W296" s="738"/>
      <c r="X296" s="738"/>
      <c r="Y296" s="738"/>
      <c r="Z296" s="738"/>
      <c r="AA296" s="738"/>
      <c r="AB296" s="738"/>
      <c r="AC296" s="738"/>
      <c r="AD296" s="738"/>
      <c r="AE296" s="738"/>
      <c r="AF296" s="738"/>
      <c r="AG296" s="738"/>
      <c r="AH296" s="738"/>
      <c r="AI296" s="738"/>
      <c r="AJ296" s="738"/>
      <c r="AK296" s="738"/>
      <c r="AL296" s="738"/>
    </row>
    <row r="297" s="694" customFormat="1" customHeight="1" spans="1:38">
      <c r="A297" s="529"/>
      <c r="B297" s="213"/>
      <c r="C297" s="337"/>
      <c r="D297" s="479"/>
      <c r="E297" s="489"/>
      <c r="F297" s="654"/>
      <c r="G297" s="291"/>
      <c r="H297" s="291"/>
      <c r="I297" s="291"/>
      <c r="J297" s="291"/>
      <c r="K297" s="1035"/>
      <c r="L297" s="291"/>
      <c r="M297" s="291"/>
      <c r="N297" s="217"/>
      <c r="O297" s="217"/>
      <c r="P297" s="291"/>
      <c r="Q297" s="217"/>
      <c r="R297" s="1047"/>
      <c r="S297" s="738"/>
      <c r="T297" s="738"/>
      <c r="U297" s="738"/>
      <c r="V297" s="738"/>
      <c r="W297" s="738"/>
      <c r="X297" s="738"/>
      <c r="Y297" s="738"/>
      <c r="Z297" s="738"/>
      <c r="AA297" s="738"/>
      <c r="AB297" s="738"/>
      <c r="AC297" s="738"/>
      <c r="AD297" s="738"/>
      <c r="AE297" s="738"/>
      <c r="AF297" s="738"/>
      <c r="AG297" s="738"/>
      <c r="AH297" s="738"/>
      <c r="AI297" s="738"/>
      <c r="AJ297" s="738"/>
      <c r="AK297" s="738"/>
      <c r="AL297" s="738"/>
    </row>
    <row r="298" s="694" customFormat="1" customHeight="1" spans="1:38">
      <c r="A298" s="529"/>
      <c r="B298" s="213"/>
      <c r="C298" s="337"/>
      <c r="D298" s="479"/>
      <c r="E298" s="489"/>
      <c r="F298" s="654"/>
      <c r="G298" s="291"/>
      <c r="H298" s="291"/>
      <c r="I298" s="638"/>
      <c r="J298" s="202"/>
      <c r="K298" s="1035"/>
      <c r="L298" s="291"/>
      <c r="M298" s="291"/>
      <c r="N298" s="217"/>
      <c r="O298" s="217"/>
      <c r="P298" s="291"/>
      <c r="Q298" s="217"/>
      <c r="R298" s="1047"/>
      <c r="S298" s="738"/>
      <c r="T298" s="738"/>
      <c r="U298" s="738"/>
      <c r="V298" s="738"/>
      <c r="W298" s="738"/>
      <c r="X298" s="738"/>
      <c r="Y298" s="738"/>
      <c r="Z298" s="738"/>
      <c r="AA298" s="738"/>
      <c r="AB298" s="738"/>
      <c r="AC298" s="738"/>
      <c r="AD298" s="738"/>
      <c r="AE298" s="738"/>
      <c r="AF298" s="738"/>
      <c r="AG298" s="738"/>
      <c r="AH298" s="738"/>
      <c r="AI298" s="738"/>
      <c r="AJ298" s="738"/>
      <c r="AK298" s="738"/>
      <c r="AL298" s="738"/>
    </row>
    <row r="299" s="694" customFormat="1" customHeight="1" spans="1:38">
      <c r="A299" s="529"/>
      <c r="B299" s="213"/>
      <c r="C299" s="337"/>
      <c r="D299" s="479"/>
      <c r="E299" s="489"/>
      <c r="F299" s="654"/>
      <c r="G299" s="291"/>
      <c r="H299" s="291"/>
      <c r="I299" s="291"/>
      <c r="J299" s="291"/>
      <c r="K299" s="1035"/>
      <c r="L299" s="291"/>
      <c r="M299" s="291"/>
      <c r="N299" s="217"/>
      <c r="O299" s="217"/>
      <c r="P299" s="291"/>
      <c r="Q299" s="217"/>
      <c r="R299" s="777"/>
      <c r="S299" s="738"/>
      <c r="T299" s="738"/>
      <c r="U299" s="738"/>
      <c r="V299" s="738"/>
      <c r="W299" s="738"/>
      <c r="X299" s="738"/>
      <c r="Y299" s="738"/>
      <c r="Z299" s="738"/>
      <c r="AA299" s="738"/>
      <c r="AB299" s="738"/>
      <c r="AC299" s="738"/>
      <c r="AD299" s="738"/>
      <c r="AE299" s="738"/>
      <c r="AF299" s="738"/>
      <c r="AG299" s="738"/>
      <c r="AH299" s="738"/>
      <c r="AI299" s="738"/>
      <c r="AJ299" s="738"/>
      <c r="AK299" s="738"/>
      <c r="AL299" s="738"/>
    </row>
    <row r="300" s="694" customFormat="1" customHeight="1" spans="1:38">
      <c r="A300" s="529"/>
      <c r="B300" s="213"/>
      <c r="C300" s="337"/>
      <c r="D300" s="479"/>
      <c r="E300" s="489"/>
      <c r="F300" s="654"/>
      <c r="G300" s="291"/>
      <c r="H300" s="291"/>
      <c r="I300" s="638"/>
      <c r="J300" s="202"/>
      <c r="K300" s="1035"/>
      <c r="L300" s="291"/>
      <c r="M300" s="291"/>
      <c r="N300" s="217"/>
      <c r="O300" s="217"/>
      <c r="P300" s="291"/>
      <c r="Q300" s="217"/>
      <c r="R300" s="777"/>
      <c r="S300" s="738"/>
      <c r="T300" s="738"/>
      <c r="U300" s="738"/>
      <c r="V300" s="738"/>
      <c r="W300" s="738"/>
      <c r="X300" s="738"/>
      <c r="Y300" s="738"/>
      <c r="Z300" s="738"/>
      <c r="AA300" s="738"/>
      <c r="AB300" s="738"/>
      <c r="AC300" s="738"/>
      <c r="AD300" s="738"/>
      <c r="AE300" s="738"/>
      <c r="AF300" s="738"/>
      <c r="AG300" s="738"/>
      <c r="AH300" s="738"/>
      <c r="AI300" s="738"/>
      <c r="AJ300" s="738"/>
      <c r="AK300" s="738"/>
      <c r="AL300" s="738"/>
    </row>
    <row r="301" s="694" customFormat="1" customHeight="1" spans="1:38">
      <c r="A301" s="529"/>
      <c r="B301" s="213"/>
      <c r="C301" s="337"/>
      <c r="D301" s="479"/>
      <c r="E301" s="489"/>
      <c r="F301" s="654"/>
      <c r="G301" s="291"/>
      <c r="H301" s="291"/>
      <c r="I301" s="638"/>
      <c r="J301" s="202"/>
      <c r="K301" s="1035"/>
      <c r="L301" s="291"/>
      <c r="M301" s="291"/>
      <c r="N301" s="217"/>
      <c r="O301" s="217"/>
      <c r="P301" s="291"/>
      <c r="Q301" s="217"/>
      <c r="R301" s="777"/>
      <c r="S301" s="738"/>
      <c r="T301" s="738"/>
      <c r="U301" s="738"/>
      <c r="V301" s="738"/>
      <c r="W301" s="738"/>
      <c r="X301" s="738"/>
      <c r="Y301" s="738"/>
      <c r="Z301" s="738"/>
      <c r="AA301" s="738"/>
      <c r="AB301" s="738"/>
      <c r="AC301" s="738"/>
      <c r="AD301" s="738"/>
      <c r="AE301" s="738"/>
      <c r="AF301" s="738"/>
      <c r="AG301" s="738"/>
      <c r="AH301" s="738"/>
      <c r="AI301" s="738"/>
      <c r="AJ301" s="738"/>
      <c r="AK301" s="738"/>
      <c r="AL301" s="738"/>
    </row>
    <row r="302" s="694" customFormat="1" customHeight="1" spans="1:38">
      <c r="A302" s="529"/>
      <c r="B302" s="213"/>
      <c r="C302" s="337"/>
      <c r="D302" s="479"/>
      <c r="E302" s="489"/>
      <c r="F302" s="654"/>
      <c r="G302" s="291"/>
      <c r="H302" s="291"/>
      <c r="I302" s="291"/>
      <c r="J302" s="291"/>
      <c r="K302" s="1035"/>
      <c r="L302" s="291"/>
      <c r="M302" s="291"/>
      <c r="N302" s="217"/>
      <c r="O302" s="217"/>
      <c r="P302" s="217"/>
      <c r="Q302" s="217"/>
      <c r="R302" s="777"/>
      <c r="S302" s="738"/>
      <c r="T302" s="738"/>
      <c r="U302" s="738"/>
      <c r="V302" s="738"/>
      <c r="W302" s="738"/>
      <c r="X302" s="738"/>
      <c r="Y302" s="738"/>
      <c r="Z302" s="738"/>
      <c r="AA302" s="738"/>
      <c r="AB302" s="738"/>
      <c r="AC302" s="738"/>
      <c r="AD302" s="738"/>
      <c r="AE302" s="738"/>
      <c r="AF302" s="738"/>
      <c r="AG302" s="738"/>
      <c r="AH302" s="738"/>
      <c r="AI302" s="738"/>
      <c r="AJ302" s="738"/>
      <c r="AK302" s="738"/>
      <c r="AL302" s="738"/>
    </row>
    <row r="303" s="694" customFormat="1" customHeight="1" spans="1:38">
      <c r="A303" s="529"/>
      <c r="B303" s="213"/>
      <c r="C303" s="337"/>
      <c r="D303" s="479"/>
      <c r="E303" s="489"/>
      <c r="F303" s="654"/>
      <c r="G303" s="291"/>
      <c r="H303" s="291"/>
      <c r="I303" s="638"/>
      <c r="J303" s="202"/>
      <c r="K303" s="1035"/>
      <c r="L303" s="291"/>
      <c r="M303" s="291"/>
      <c r="N303" s="217"/>
      <c r="O303" s="217"/>
      <c r="P303" s="291"/>
      <c r="Q303" s="217"/>
      <c r="R303" s="777"/>
      <c r="S303" s="738"/>
      <c r="T303" s="738"/>
      <c r="U303" s="738"/>
      <c r="V303" s="738"/>
      <c r="W303" s="738"/>
      <c r="X303" s="738"/>
      <c r="Y303" s="738"/>
      <c r="Z303" s="738"/>
      <c r="AA303" s="738"/>
      <c r="AB303" s="738"/>
      <c r="AC303" s="738"/>
      <c r="AD303" s="738"/>
      <c r="AE303" s="738"/>
      <c r="AF303" s="738"/>
      <c r="AG303" s="738"/>
      <c r="AH303" s="738"/>
      <c r="AI303" s="738"/>
      <c r="AJ303" s="738"/>
      <c r="AK303" s="738"/>
      <c r="AL303" s="738"/>
    </row>
    <row r="304" s="694" customFormat="1" customHeight="1" spans="1:38">
      <c r="A304" s="529"/>
      <c r="B304" s="213"/>
      <c r="C304" s="337"/>
      <c r="D304" s="479"/>
      <c r="E304" s="489"/>
      <c r="F304" s="654"/>
      <c r="G304" s="291"/>
      <c r="H304" s="291"/>
      <c r="I304" s="291"/>
      <c r="J304" s="291"/>
      <c r="K304" s="1035"/>
      <c r="L304" s="291"/>
      <c r="M304" s="291"/>
      <c r="N304" s="217"/>
      <c r="O304" s="217"/>
      <c r="P304" s="291"/>
      <c r="Q304" s="217"/>
      <c r="R304" s="777"/>
      <c r="S304" s="738"/>
      <c r="T304" s="738"/>
      <c r="U304" s="738"/>
      <c r="V304" s="738"/>
      <c r="W304" s="738"/>
      <c r="X304" s="738"/>
      <c r="Y304" s="738"/>
      <c r="Z304" s="738"/>
      <c r="AA304" s="738"/>
      <c r="AB304" s="738"/>
      <c r="AC304" s="738"/>
      <c r="AD304" s="738"/>
      <c r="AE304" s="738"/>
      <c r="AF304" s="738"/>
      <c r="AG304" s="738"/>
      <c r="AH304" s="738"/>
      <c r="AI304" s="738"/>
      <c r="AJ304" s="738"/>
      <c r="AK304" s="738"/>
      <c r="AL304" s="738"/>
    </row>
    <row r="305" s="694" customFormat="1" customHeight="1" spans="1:38">
      <c r="A305" s="529"/>
      <c r="B305" s="213"/>
      <c r="C305" s="337"/>
      <c r="D305" s="479"/>
      <c r="E305" s="489"/>
      <c r="F305" s="654"/>
      <c r="G305" s="291"/>
      <c r="H305" s="291"/>
      <c r="I305" s="638"/>
      <c r="J305" s="202"/>
      <c r="K305" s="1035"/>
      <c r="L305" s="291"/>
      <c r="M305" s="291"/>
      <c r="N305" s="217"/>
      <c r="O305" s="217"/>
      <c r="P305" s="291"/>
      <c r="Q305" s="217"/>
      <c r="R305" s="777"/>
      <c r="S305" s="738"/>
      <c r="T305" s="738"/>
      <c r="U305" s="738"/>
      <c r="V305" s="738"/>
      <c r="W305" s="738"/>
      <c r="X305" s="738"/>
      <c r="Y305" s="738"/>
      <c r="Z305" s="738"/>
      <c r="AA305" s="738"/>
      <c r="AB305" s="738"/>
      <c r="AC305" s="738"/>
      <c r="AD305" s="738"/>
      <c r="AE305" s="738"/>
      <c r="AF305" s="738"/>
      <c r="AG305" s="738"/>
      <c r="AH305" s="738"/>
      <c r="AI305" s="738"/>
      <c r="AJ305" s="738"/>
      <c r="AK305" s="738"/>
      <c r="AL305" s="738"/>
    </row>
    <row r="306" s="694" customFormat="1" customHeight="1" spans="1:38">
      <c r="A306" s="529"/>
      <c r="B306" s="213"/>
      <c r="C306" s="337"/>
      <c r="D306" s="479"/>
      <c r="E306" s="489"/>
      <c r="F306" s="654"/>
      <c r="G306" s="291"/>
      <c r="H306" s="291"/>
      <c r="I306" s="291"/>
      <c r="J306" s="291"/>
      <c r="K306" s="1035"/>
      <c r="L306" s="291"/>
      <c r="M306" s="291"/>
      <c r="N306" s="217"/>
      <c r="O306" s="217"/>
      <c r="P306" s="291"/>
      <c r="Q306" s="217"/>
      <c r="R306" s="777"/>
    </row>
    <row r="307" s="694" customFormat="1" customHeight="1" spans="1:38">
      <c r="A307" s="529"/>
      <c r="B307" s="213"/>
      <c r="C307" s="337"/>
      <c r="D307" s="479"/>
      <c r="E307" s="489"/>
      <c r="F307" s="654"/>
      <c r="G307" s="291"/>
      <c r="H307" s="291"/>
      <c r="I307" s="638"/>
      <c r="J307" s="202"/>
      <c r="K307" s="1035"/>
      <c r="L307" s="291"/>
      <c r="M307" s="291"/>
      <c r="N307" s="217"/>
      <c r="O307" s="217"/>
      <c r="P307" s="291"/>
      <c r="Q307" s="217"/>
      <c r="R307" s="777"/>
    </row>
    <row r="308" s="694" customFormat="1" customHeight="1" spans="1:38">
      <c r="A308" s="529"/>
      <c r="B308" s="213"/>
      <c r="C308" s="337"/>
      <c r="D308" s="479"/>
      <c r="E308" s="489"/>
      <c r="F308" s="654"/>
      <c r="G308" s="291"/>
      <c r="H308" s="291"/>
      <c r="I308" s="638"/>
      <c r="J308" s="202"/>
      <c r="K308" s="1035"/>
      <c r="L308" s="291"/>
      <c r="M308" s="291"/>
      <c r="N308" s="217"/>
      <c r="O308" s="217"/>
      <c r="P308" s="291"/>
      <c r="Q308" s="217"/>
      <c r="R308" s="777"/>
    </row>
    <row r="309" s="694" customFormat="1" customHeight="1" spans="1:38">
      <c r="A309" s="529"/>
      <c r="B309" s="213"/>
      <c r="C309" s="337"/>
      <c r="D309" s="479"/>
      <c r="E309" s="489"/>
      <c r="F309" s="654"/>
      <c r="G309" s="291"/>
      <c r="H309" s="291"/>
      <c r="I309" s="291"/>
      <c r="J309" s="291"/>
      <c r="K309" s="1035"/>
      <c r="L309" s="291"/>
      <c r="M309" s="291"/>
      <c r="N309" s="217"/>
      <c r="O309" s="217"/>
      <c r="P309" s="291"/>
      <c r="Q309" s="217"/>
      <c r="R309" s="777"/>
    </row>
    <row r="310" s="694" customFormat="1" customHeight="1" spans="1:38">
      <c r="A310" s="529"/>
      <c r="B310" s="213"/>
      <c r="C310" s="337"/>
      <c r="D310" s="479"/>
      <c r="E310" s="489"/>
      <c r="F310" s="654"/>
      <c r="G310" s="291"/>
      <c r="H310" s="291"/>
      <c r="I310" s="638"/>
      <c r="J310" s="202"/>
      <c r="K310" s="1035"/>
      <c r="L310" s="291"/>
      <c r="M310" s="291"/>
      <c r="N310" s="217"/>
      <c r="O310" s="217"/>
      <c r="P310" s="291"/>
      <c r="Q310" s="217"/>
      <c r="R310" s="777"/>
    </row>
    <row r="311" s="694" customFormat="1" customHeight="1" spans="1:38">
      <c r="A311" s="529"/>
      <c r="B311" s="213"/>
      <c r="C311" s="337"/>
      <c r="D311" s="479"/>
      <c r="E311" s="489"/>
      <c r="F311" s="654"/>
      <c r="G311" s="291"/>
      <c r="H311" s="291"/>
      <c r="I311" s="291"/>
      <c r="J311" s="291"/>
      <c r="K311" s="1035"/>
      <c r="L311" s="291"/>
      <c r="M311" s="291"/>
      <c r="N311" s="217"/>
      <c r="O311" s="217"/>
      <c r="P311" s="291"/>
      <c r="Q311" s="217"/>
      <c r="R311" s="1047"/>
    </row>
    <row r="312" s="694" customFormat="1" customHeight="1" spans="1:38">
      <c r="A312" s="529"/>
      <c r="B312" s="213"/>
      <c r="C312" s="337"/>
      <c r="D312" s="479"/>
      <c r="E312" s="489"/>
      <c r="F312" s="654"/>
      <c r="G312" s="291"/>
      <c r="H312" s="291"/>
      <c r="I312" s="638"/>
      <c r="J312" s="202"/>
      <c r="K312" s="1035"/>
      <c r="L312" s="291"/>
      <c r="M312" s="291"/>
      <c r="N312" s="217"/>
      <c r="O312" s="217"/>
      <c r="P312" s="291"/>
      <c r="Q312" s="217"/>
      <c r="R312" s="1047"/>
    </row>
    <row r="313" s="694" customFormat="1" customHeight="1" spans="1:38">
      <c r="A313" s="529"/>
      <c r="B313" s="213"/>
      <c r="C313" s="337"/>
      <c r="D313" s="479"/>
      <c r="E313" s="489"/>
      <c r="F313" s="654"/>
      <c r="G313" s="291"/>
      <c r="H313" s="291"/>
      <c r="I313" s="291"/>
      <c r="J313" s="291"/>
      <c r="K313" s="1035"/>
      <c r="L313" s="291"/>
      <c r="M313" s="291"/>
      <c r="N313" s="217"/>
      <c r="O313" s="217"/>
      <c r="P313" s="291"/>
      <c r="Q313" s="217"/>
      <c r="R313" s="1047"/>
    </row>
    <row r="314" s="694" customFormat="1" customHeight="1" spans="1:38">
      <c r="A314" s="529"/>
      <c r="B314" s="213"/>
      <c r="C314" s="337"/>
      <c r="D314" s="479"/>
      <c r="E314" s="489"/>
      <c r="F314" s="654"/>
      <c r="G314" s="291"/>
      <c r="H314" s="291"/>
      <c r="I314" s="638"/>
      <c r="J314" s="202"/>
      <c r="K314" s="1035"/>
      <c r="L314" s="291"/>
      <c r="M314" s="291"/>
      <c r="N314" s="217"/>
      <c r="O314" s="217"/>
      <c r="P314" s="291"/>
      <c r="Q314" s="217"/>
      <c r="R314" s="1047"/>
    </row>
    <row r="315" s="694" customFormat="1" customHeight="1" spans="1:38">
      <c r="A315" s="529"/>
      <c r="B315" s="213"/>
      <c r="C315" s="337"/>
      <c r="D315" s="479"/>
      <c r="E315" s="489"/>
      <c r="F315" s="654"/>
      <c r="G315" s="291"/>
      <c r="H315" s="291"/>
      <c r="I315" s="291"/>
      <c r="J315" s="291"/>
      <c r="K315" s="1035"/>
      <c r="L315" s="291"/>
      <c r="M315" s="291"/>
      <c r="N315" s="217"/>
      <c r="O315" s="217"/>
      <c r="P315" s="291"/>
      <c r="Q315" s="217"/>
      <c r="R315" s="777"/>
    </row>
    <row r="316" s="694" customFormat="1" customHeight="1" spans="1:38">
      <c r="A316" s="529"/>
      <c r="B316" s="213"/>
      <c r="C316" s="337"/>
      <c r="D316" s="479"/>
      <c r="E316" s="489"/>
      <c r="F316" s="654"/>
      <c r="G316" s="291"/>
      <c r="H316" s="291"/>
      <c r="I316" s="638"/>
      <c r="J316" s="202"/>
      <c r="K316" s="1035"/>
      <c r="L316" s="291"/>
      <c r="M316" s="291"/>
      <c r="N316" s="217"/>
      <c r="O316" s="217"/>
      <c r="P316" s="291"/>
      <c r="Q316" s="217"/>
      <c r="R316" s="777"/>
    </row>
    <row r="317" s="694" customFormat="1" customHeight="1" spans="1:38">
      <c r="A317" s="529"/>
      <c r="B317" s="213"/>
      <c r="C317" s="337"/>
      <c r="D317" s="479"/>
      <c r="E317" s="489"/>
      <c r="F317" s="654"/>
      <c r="G317" s="291"/>
      <c r="H317" s="291"/>
      <c r="I317" s="291"/>
      <c r="J317" s="291"/>
      <c r="K317" s="1035"/>
      <c r="L317" s="291"/>
      <c r="M317" s="291"/>
      <c r="N317" s="217"/>
      <c r="O317" s="217"/>
      <c r="P317" s="291"/>
      <c r="Q317" s="217"/>
      <c r="R317" s="777"/>
    </row>
    <row r="318" s="694" customFormat="1" customHeight="1" spans="1:38">
      <c r="A318" s="529"/>
      <c r="B318" s="213"/>
      <c r="C318" s="337"/>
      <c r="D318" s="479"/>
      <c r="E318" s="489"/>
      <c r="F318" s="654"/>
      <c r="G318" s="291"/>
      <c r="H318" s="291"/>
      <c r="I318" s="638"/>
      <c r="J318" s="202"/>
      <c r="K318" s="1035"/>
      <c r="L318" s="291"/>
      <c r="M318" s="291"/>
      <c r="N318" s="217"/>
      <c r="O318" s="217"/>
      <c r="P318" s="291"/>
      <c r="Q318" s="217"/>
      <c r="R318" s="777"/>
    </row>
    <row r="319" s="694" customFormat="1" customHeight="1" spans="1:38">
      <c r="A319" s="529"/>
      <c r="B319" s="213"/>
      <c r="C319" s="337"/>
      <c r="D319" s="479"/>
      <c r="E319" s="489"/>
      <c r="F319" s="654"/>
      <c r="G319" s="291"/>
      <c r="H319" s="291"/>
      <c r="I319" s="638"/>
      <c r="J319" s="202"/>
      <c r="K319" s="1035"/>
      <c r="L319" s="291"/>
      <c r="M319" s="291"/>
      <c r="N319" s="217"/>
      <c r="O319" s="217"/>
      <c r="P319" s="291"/>
      <c r="Q319" s="217"/>
      <c r="R319" s="777"/>
    </row>
    <row r="320" s="694" customFormat="1" customHeight="1" spans="1:38">
      <c r="A320" s="529"/>
      <c r="B320" s="213"/>
      <c r="C320" s="337"/>
      <c r="D320" s="479"/>
      <c r="E320" s="489"/>
      <c r="F320" s="654"/>
      <c r="G320" s="291"/>
      <c r="H320" s="291"/>
      <c r="I320" s="638"/>
      <c r="J320" s="202"/>
      <c r="K320" s="1035"/>
      <c r="L320" s="291"/>
      <c r="M320" s="291"/>
      <c r="N320" s="217"/>
      <c r="O320" s="217"/>
      <c r="P320" s="291"/>
      <c r="Q320" s="217"/>
      <c r="R320" s="777"/>
    </row>
    <row r="321" s="694" customFormat="1" customHeight="1" spans="1:18">
      <c r="A321" s="529"/>
      <c r="B321" s="213"/>
      <c r="C321" s="337"/>
      <c r="D321" s="479"/>
      <c r="E321" s="489"/>
      <c r="F321" s="654"/>
      <c r="G321" s="291"/>
      <c r="H321" s="291"/>
      <c r="I321" s="291"/>
      <c r="J321" s="291"/>
      <c r="K321" s="1035"/>
      <c r="L321" s="291"/>
      <c r="M321" s="291"/>
      <c r="N321" s="217"/>
      <c r="O321" s="217"/>
      <c r="P321" s="217"/>
      <c r="Q321" s="217"/>
      <c r="R321" s="777"/>
    </row>
    <row r="322" s="694" customFormat="1" customHeight="1" spans="1:18">
      <c r="A322" s="529"/>
      <c r="B322" s="213"/>
      <c r="C322" s="337"/>
      <c r="D322" s="479"/>
      <c r="E322" s="489"/>
      <c r="F322" s="654"/>
      <c r="G322" s="291"/>
      <c r="H322" s="291"/>
      <c r="I322" s="638"/>
      <c r="J322" s="202"/>
      <c r="K322" s="1035"/>
      <c r="L322" s="291"/>
      <c r="M322" s="291"/>
      <c r="N322" s="217"/>
      <c r="O322" s="217"/>
      <c r="P322" s="291"/>
      <c r="Q322" s="217"/>
      <c r="R322" s="777"/>
    </row>
    <row r="323" s="694" customFormat="1" customHeight="1" spans="1:18">
      <c r="A323" s="529"/>
      <c r="B323" s="213"/>
      <c r="C323" s="337"/>
      <c r="D323" s="479"/>
      <c r="E323" s="489"/>
      <c r="F323" s="654"/>
      <c r="G323" s="291"/>
      <c r="H323" s="291"/>
      <c r="I323" s="638"/>
      <c r="J323" s="202"/>
      <c r="K323" s="1035"/>
      <c r="L323" s="291"/>
      <c r="M323" s="291"/>
      <c r="N323" s="217"/>
      <c r="O323" s="217"/>
      <c r="P323" s="291"/>
      <c r="Q323" s="217"/>
      <c r="R323" s="777"/>
    </row>
    <row r="324" s="694" customFormat="1" customHeight="1" spans="1:18">
      <c r="A324" s="529"/>
      <c r="B324" s="213"/>
      <c r="C324" s="337"/>
      <c r="D324" s="479"/>
      <c r="E324" s="777"/>
      <c r="F324" s="654"/>
      <c r="G324" s="291"/>
      <c r="H324" s="291"/>
      <c r="I324" s="291"/>
      <c r="J324" s="291"/>
      <c r="K324" s="1035"/>
      <c r="L324" s="291"/>
      <c r="M324" s="291"/>
      <c r="N324" s="217"/>
      <c r="O324" s="217"/>
      <c r="P324" s="217"/>
      <c r="Q324" s="217"/>
      <c r="R324" s="777"/>
    </row>
    <row r="325" s="694" customFormat="1" customHeight="1" spans="1:18">
      <c r="A325" s="529"/>
      <c r="B325" s="213"/>
      <c r="C325" s="337"/>
      <c r="D325" s="479"/>
      <c r="E325" s="777"/>
      <c r="F325" s="654"/>
      <c r="G325" s="291"/>
      <c r="H325" s="291"/>
      <c r="I325" s="638"/>
      <c r="J325" s="202"/>
      <c r="K325" s="1035"/>
      <c r="L325" s="291"/>
      <c r="M325" s="291"/>
      <c r="N325" s="217"/>
      <c r="O325" s="217"/>
      <c r="P325" s="291"/>
      <c r="Q325" s="217"/>
      <c r="R325" s="777"/>
    </row>
    <row r="326" s="694" customFormat="1" customHeight="1" spans="1:18">
      <c r="A326" s="529"/>
      <c r="B326" s="213"/>
      <c r="C326" s="337"/>
      <c r="D326" s="479"/>
      <c r="E326" s="777"/>
      <c r="F326" s="654"/>
      <c r="G326" s="291"/>
      <c r="H326" s="291"/>
      <c r="I326" s="291"/>
      <c r="J326" s="291"/>
      <c r="K326" s="1035"/>
      <c r="L326" s="291"/>
      <c r="M326" s="291"/>
      <c r="N326" s="217"/>
      <c r="O326" s="217"/>
      <c r="P326" s="291"/>
      <c r="Q326" s="217"/>
      <c r="R326" s="777"/>
    </row>
    <row r="327" s="694" customFormat="1" customHeight="1" spans="1:18">
      <c r="A327" s="529"/>
      <c r="B327" s="213"/>
      <c r="C327" s="337"/>
      <c r="D327" s="479"/>
      <c r="E327" s="777"/>
      <c r="F327" s="654"/>
      <c r="G327" s="291"/>
      <c r="H327" s="291"/>
      <c r="I327" s="638"/>
      <c r="J327" s="202"/>
      <c r="K327" s="1035"/>
      <c r="L327" s="291"/>
      <c r="M327" s="291"/>
      <c r="N327" s="217"/>
      <c r="O327" s="217"/>
      <c r="P327" s="291"/>
      <c r="Q327" s="217"/>
      <c r="R327" s="777"/>
    </row>
    <row r="328" s="694" customFormat="1" customHeight="1" spans="1:18">
      <c r="A328" s="529"/>
      <c r="B328" s="213"/>
      <c r="C328" s="337"/>
      <c r="D328" s="479"/>
      <c r="E328" s="777"/>
      <c r="F328" s="654"/>
      <c r="G328" s="291"/>
      <c r="H328" s="291"/>
      <c r="I328" s="638"/>
      <c r="J328" s="202"/>
      <c r="K328" s="1035"/>
      <c r="L328" s="291"/>
      <c r="M328" s="291"/>
      <c r="N328" s="217"/>
      <c r="O328" s="217"/>
      <c r="P328" s="291"/>
      <c r="Q328" s="217"/>
      <c r="R328" s="777"/>
    </row>
    <row r="329" s="694" customFormat="1" customHeight="1" spans="1:18">
      <c r="A329" s="529"/>
      <c r="B329" s="213"/>
      <c r="C329" s="337"/>
      <c r="D329" s="479"/>
      <c r="E329" s="777"/>
      <c r="F329" s="654"/>
      <c r="G329" s="291"/>
      <c r="H329" s="291"/>
      <c r="I329" s="291"/>
      <c r="J329" s="291"/>
      <c r="K329" s="1035"/>
      <c r="L329" s="291"/>
      <c r="M329" s="291"/>
      <c r="N329" s="217"/>
      <c r="O329" s="217"/>
      <c r="P329" s="291"/>
      <c r="Q329" s="217"/>
      <c r="R329" s="777"/>
    </row>
    <row r="330" s="694" customFormat="1" customHeight="1" spans="1:18">
      <c r="A330" s="529"/>
      <c r="B330" s="213"/>
      <c r="C330" s="337"/>
      <c r="D330" s="479"/>
      <c r="E330" s="777"/>
      <c r="F330" s="654"/>
      <c r="G330" s="291"/>
      <c r="H330" s="291"/>
      <c r="I330" s="638"/>
      <c r="J330" s="202"/>
      <c r="K330" s="1035"/>
      <c r="L330" s="291"/>
      <c r="M330" s="291"/>
      <c r="N330" s="217"/>
      <c r="O330" s="217"/>
      <c r="P330" s="291"/>
      <c r="Q330" s="217"/>
      <c r="R330" s="777"/>
    </row>
    <row r="331" s="694" customFormat="1" customHeight="1" spans="1:18">
      <c r="A331" s="529"/>
      <c r="B331" s="213"/>
      <c r="C331" s="337"/>
      <c r="D331" s="479"/>
      <c r="E331" s="777"/>
      <c r="F331" s="654"/>
      <c r="G331" s="291"/>
      <c r="H331" s="291"/>
      <c r="I331" s="638"/>
      <c r="J331" s="202"/>
      <c r="K331" s="1035"/>
      <c r="L331" s="291"/>
      <c r="M331" s="291"/>
      <c r="N331" s="217"/>
      <c r="O331" s="217"/>
      <c r="P331" s="291"/>
      <c r="Q331" s="217"/>
      <c r="R331" s="777"/>
    </row>
    <row r="332" s="694" customFormat="1" customHeight="1" spans="1:18">
      <c r="A332" s="529"/>
      <c r="B332" s="213"/>
      <c r="C332" s="337"/>
      <c r="D332" s="479"/>
      <c r="E332" s="777"/>
      <c r="F332" s="654"/>
      <c r="G332" s="291"/>
      <c r="H332" s="291"/>
      <c r="I332" s="291"/>
      <c r="J332" s="291"/>
      <c r="K332" s="1035"/>
      <c r="L332" s="291"/>
      <c r="M332" s="291"/>
      <c r="N332" s="217"/>
      <c r="O332" s="217"/>
      <c r="P332" s="291"/>
      <c r="Q332" s="217"/>
      <c r="R332" s="777"/>
    </row>
    <row r="333" s="694" customFormat="1" customHeight="1" spans="1:18">
      <c r="A333" s="529"/>
      <c r="B333" s="213"/>
      <c r="C333" s="337"/>
      <c r="D333" s="479"/>
      <c r="E333" s="777"/>
      <c r="F333" s="654"/>
      <c r="G333" s="291"/>
      <c r="H333" s="291"/>
      <c r="I333" s="638"/>
      <c r="J333" s="202"/>
      <c r="K333" s="1035"/>
      <c r="L333" s="291"/>
      <c r="M333" s="291"/>
      <c r="N333" s="217"/>
      <c r="O333" s="217"/>
      <c r="P333" s="291"/>
      <c r="Q333" s="217"/>
      <c r="R333" s="777"/>
    </row>
    <row r="334" s="694" customFormat="1" customHeight="1" spans="1:18">
      <c r="A334" s="529"/>
      <c r="B334" s="213"/>
      <c r="C334" s="337"/>
      <c r="D334" s="479"/>
      <c r="E334" s="777"/>
      <c r="F334" s="654"/>
      <c r="G334" s="291"/>
      <c r="H334" s="291"/>
      <c r="I334" s="291"/>
      <c r="J334" s="291"/>
      <c r="K334" s="1035"/>
      <c r="L334" s="291"/>
      <c r="M334" s="291"/>
      <c r="N334" s="217"/>
      <c r="O334" s="217"/>
      <c r="P334" s="291"/>
      <c r="Q334" s="217"/>
      <c r="R334" s="777"/>
    </row>
    <row r="335" s="694" customFormat="1" customHeight="1" spans="1:18">
      <c r="A335" s="529"/>
      <c r="B335" s="213"/>
      <c r="C335" s="337"/>
      <c r="D335" s="479"/>
      <c r="E335" s="777"/>
      <c r="F335" s="654"/>
      <c r="G335" s="291"/>
      <c r="H335" s="291"/>
      <c r="I335" s="638"/>
      <c r="J335" s="202"/>
      <c r="K335" s="1035"/>
      <c r="L335" s="291"/>
      <c r="M335" s="291"/>
      <c r="N335" s="217"/>
      <c r="O335" s="217"/>
      <c r="P335" s="291"/>
      <c r="Q335" s="217"/>
      <c r="R335" s="777"/>
    </row>
    <row r="336" s="694" customFormat="1" customHeight="1" spans="1:18">
      <c r="A336" s="529"/>
      <c r="B336" s="213"/>
      <c r="C336" s="337"/>
      <c r="D336" s="479"/>
      <c r="E336" s="777"/>
      <c r="F336" s="654"/>
      <c r="G336" s="291"/>
      <c r="H336" s="291"/>
      <c r="I336" s="291"/>
      <c r="J336" s="291"/>
      <c r="K336" s="1035"/>
      <c r="L336" s="291"/>
      <c r="M336" s="291"/>
      <c r="N336" s="217"/>
      <c r="O336" s="217"/>
      <c r="P336" s="291"/>
      <c r="Q336" s="217"/>
      <c r="R336" s="777"/>
    </row>
    <row r="337" s="694" customFormat="1" customHeight="1" spans="1:18">
      <c r="A337" s="529"/>
      <c r="B337" s="213"/>
      <c r="C337" s="337"/>
      <c r="D337" s="479"/>
      <c r="E337" s="777"/>
      <c r="F337" s="654"/>
      <c r="G337" s="291"/>
      <c r="H337" s="291"/>
      <c r="I337" s="638"/>
      <c r="J337" s="202"/>
      <c r="K337" s="1035"/>
      <c r="L337" s="291"/>
      <c r="M337" s="291"/>
      <c r="N337" s="217"/>
      <c r="O337" s="217"/>
      <c r="P337" s="291"/>
      <c r="Q337" s="217"/>
      <c r="R337" s="777"/>
    </row>
    <row r="338" s="694" customFormat="1" customHeight="1" spans="1:18">
      <c r="A338" s="529"/>
      <c r="B338" s="213"/>
      <c r="C338" s="337"/>
      <c r="D338" s="479"/>
      <c r="E338" s="777"/>
      <c r="F338" s="654"/>
      <c r="G338" s="291"/>
      <c r="H338" s="291"/>
      <c r="I338" s="291"/>
      <c r="J338" s="291"/>
      <c r="K338" s="1035"/>
      <c r="L338" s="291"/>
      <c r="M338" s="291"/>
      <c r="N338" s="217"/>
      <c r="O338" s="217"/>
      <c r="P338" s="291"/>
      <c r="Q338" s="217"/>
      <c r="R338" s="777"/>
    </row>
    <row r="339" s="694" customFormat="1" customHeight="1" spans="1:18">
      <c r="A339" s="529"/>
      <c r="B339" s="213"/>
      <c r="C339" s="337"/>
      <c r="D339" s="479"/>
      <c r="E339" s="777"/>
      <c r="F339" s="654"/>
      <c r="G339" s="291"/>
      <c r="H339" s="291"/>
      <c r="I339" s="638"/>
      <c r="J339" s="202"/>
      <c r="K339" s="1035"/>
      <c r="L339" s="291"/>
      <c r="M339" s="291"/>
      <c r="N339" s="217"/>
      <c r="O339" s="217"/>
      <c r="P339" s="291"/>
      <c r="Q339" s="217"/>
      <c r="R339" s="777"/>
    </row>
    <row r="340" s="694" customFormat="1" customHeight="1" spans="1:18">
      <c r="A340" s="529"/>
      <c r="B340" s="213"/>
      <c r="C340" s="337"/>
      <c r="D340" s="479"/>
      <c r="E340" s="777"/>
      <c r="F340" s="654"/>
      <c r="G340" s="291"/>
      <c r="H340" s="291"/>
      <c r="I340" s="291"/>
      <c r="J340" s="291"/>
      <c r="K340" s="1035"/>
      <c r="L340" s="291"/>
      <c r="M340" s="291"/>
      <c r="N340" s="217"/>
      <c r="O340" s="217"/>
      <c r="P340" s="291"/>
      <c r="Q340" s="217"/>
      <c r="R340" s="777"/>
    </row>
    <row r="341" s="694" customFormat="1" customHeight="1" spans="1:18">
      <c r="A341" s="529"/>
      <c r="B341" s="213"/>
      <c r="C341" s="337"/>
      <c r="D341" s="479"/>
      <c r="E341" s="777"/>
      <c r="F341" s="654"/>
      <c r="G341" s="291"/>
      <c r="H341" s="291"/>
      <c r="I341" s="638"/>
      <c r="J341" s="202"/>
      <c r="K341" s="1035"/>
      <c r="L341" s="291"/>
      <c r="M341" s="291"/>
      <c r="N341" s="217"/>
      <c r="O341" s="217"/>
      <c r="P341" s="291"/>
      <c r="Q341" s="217"/>
      <c r="R341" s="777"/>
    </row>
    <row r="342" s="694" customFormat="1" customHeight="1" spans="1:18">
      <c r="A342" s="529"/>
      <c r="B342" s="213"/>
      <c r="C342" s="337"/>
      <c r="D342" s="479"/>
      <c r="E342" s="777"/>
      <c r="F342" s="654"/>
      <c r="G342" s="291"/>
      <c r="H342" s="291"/>
      <c r="I342" s="291"/>
      <c r="J342" s="291"/>
      <c r="K342" s="1035"/>
      <c r="L342" s="291"/>
      <c r="M342" s="291"/>
      <c r="N342" s="217"/>
      <c r="O342" s="217"/>
      <c r="P342" s="291"/>
      <c r="Q342" s="217"/>
      <c r="R342" s="777"/>
    </row>
    <row r="343" s="694" customFormat="1" customHeight="1" spans="1:18">
      <c r="A343" s="529"/>
      <c r="B343" s="213"/>
      <c r="C343" s="337"/>
      <c r="D343" s="479"/>
      <c r="E343" s="777"/>
      <c r="F343" s="654"/>
      <c r="G343" s="291"/>
      <c r="H343" s="291"/>
      <c r="I343" s="638"/>
      <c r="J343" s="202"/>
      <c r="K343" s="1035"/>
      <c r="L343" s="291"/>
      <c r="M343" s="291"/>
      <c r="N343" s="217"/>
      <c r="O343" s="217"/>
      <c r="P343" s="291"/>
      <c r="Q343" s="217"/>
      <c r="R343" s="777"/>
    </row>
    <row r="344" s="694" customFormat="1" customHeight="1" spans="1:18">
      <c r="A344" s="529"/>
      <c r="B344" s="213"/>
      <c r="C344" s="337"/>
      <c r="D344" s="479"/>
      <c r="E344" s="777"/>
      <c r="F344" s="654"/>
      <c r="G344" s="291"/>
      <c r="H344" s="291"/>
      <c r="I344" s="638"/>
      <c r="J344" s="202"/>
      <c r="K344" s="1035"/>
      <c r="L344" s="291"/>
      <c r="M344" s="291"/>
      <c r="N344" s="217"/>
      <c r="O344" s="217"/>
      <c r="P344" s="291"/>
      <c r="Q344" s="217"/>
      <c r="R344" s="777"/>
    </row>
    <row r="345" s="694" customFormat="1" customHeight="1" spans="1:18">
      <c r="A345" s="529"/>
      <c r="B345" s="213"/>
      <c r="C345" s="337"/>
      <c r="D345" s="479"/>
      <c r="E345" s="777"/>
      <c r="F345" s="654"/>
      <c r="G345" s="291"/>
      <c r="H345" s="291"/>
      <c r="I345" s="291"/>
      <c r="J345" s="291"/>
      <c r="K345" s="1035"/>
      <c r="L345" s="291"/>
      <c r="M345" s="291"/>
      <c r="N345" s="217"/>
      <c r="O345" s="217"/>
      <c r="P345" s="291"/>
      <c r="Q345" s="217"/>
      <c r="R345" s="777"/>
    </row>
    <row r="346" s="694" customFormat="1" customHeight="1" spans="1:18">
      <c r="A346" s="529"/>
      <c r="B346" s="213"/>
      <c r="C346" s="337"/>
      <c r="D346" s="479"/>
      <c r="E346" s="777"/>
      <c r="F346" s="654"/>
      <c r="G346" s="291"/>
      <c r="H346" s="291"/>
      <c r="I346" s="638"/>
      <c r="J346" s="202"/>
      <c r="K346" s="1035"/>
      <c r="L346" s="291"/>
      <c r="M346" s="291"/>
      <c r="N346" s="217"/>
      <c r="O346" s="217"/>
      <c r="P346" s="291"/>
      <c r="Q346" s="217"/>
      <c r="R346" s="777"/>
    </row>
    <row r="347" s="694" customFormat="1" customHeight="1" spans="1:18">
      <c r="A347" s="529"/>
      <c r="B347" s="213"/>
      <c r="C347" s="337"/>
      <c r="D347" s="479"/>
      <c r="E347" s="777"/>
      <c r="F347" s="654"/>
      <c r="G347" s="291"/>
      <c r="H347" s="291"/>
      <c r="I347" s="291"/>
      <c r="J347" s="291"/>
      <c r="K347" s="1035"/>
      <c r="L347" s="291"/>
      <c r="M347" s="291"/>
      <c r="N347" s="217"/>
      <c r="O347" s="217"/>
      <c r="P347" s="291"/>
      <c r="Q347" s="217"/>
      <c r="R347" s="777"/>
    </row>
    <row r="348" s="694" customFormat="1" customHeight="1" spans="1:18">
      <c r="A348" s="529"/>
      <c r="B348" s="213"/>
      <c r="C348" s="337"/>
      <c r="D348" s="479"/>
      <c r="E348" s="777"/>
      <c r="F348" s="654"/>
      <c r="G348" s="291"/>
      <c r="H348" s="291"/>
      <c r="I348" s="638"/>
      <c r="J348" s="202"/>
      <c r="K348" s="1035"/>
      <c r="L348" s="291"/>
      <c r="M348" s="291"/>
      <c r="N348" s="217"/>
      <c r="O348" s="217"/>
      <c r="P348" s="291"/>
      <c r="Q348" s="217"/>
      <c r="R348" s="777"/>
    </row>
    <row r="349" s="694" customFormat="1" customHeight="1" spans="1:18">
      <c r="A349" s="529"/>
      <c r="B349" s="213"/>
      <c r="C349" s="337"/>
      <c r="D349" s="479"/>
      <c r="E349" s="777"/>
      <c r="F349" s="654"/>
      <c r="G349" s="291"/>
      <c r="H349" s="291"/>
      <c r="I349" s="291"/>
      <c r="J349" s="291"/>
      <c r="K349" s="1035"/>
      <c r="L349" s="291"/>
      <c r="M349" s="291"/>
      <c r="N349" s="217"/>
      <c r="O349" s="217"/>
      <c r="P349" s="291"/>
      <c r="Q349" s="217"/>
      <c r="R349" s="777"/>
    </row>
    <row r="350" s="694" customFormat="1" customHeight="1" spans="1:18">
      <c r="A350" s="529"/>
      <c r="B350" s="213"/>
      <c r="C350" s="337"/>
      <c r="D350" s="479"/>
      <c r="E350" s="777"/>
      <c r="F350" s="654"/>
      <c r="G350" s="291"/>
      <c r="H350" s="291"/>
      <c r="I350" s="638"/>
      <c r="J350" s="202"/>
      <c r="K350" s="1035"/>
      <c r="L350" s="291"/>
      <c r="M350" s="291"/>
      <c r="N350" s="217"/>
      <c r="O350" s="217"/>
      <c r="P350" s="291"/>
      <c r="Q350" s="217"/>
      <c r="R350" s="777"/>
    </row>
    <row r="351" s="694" customFormat="1" customHeight="1" spans="1:18">
      <c r="A351" s="529"/>
      <c r="B351" s="213"/>
      <c r="C351" s="337"/>
      <c r="D351" s="479"/>
      <c r="E351" s="777"/>
      <c r="F351" s="654"/>
      <c r="G351" s="291"/>
      <c r="H351" s="291"/>
      <c r="I351" s="291"/>
      <c r="J351" s="291"/>
      <c r="K351" s="1035"/>
      <c r="L351" s="291"/>
      <c r="M351" s="291"/>
      <c r="N351" s="217"/>
      <c r="O351" s="217"/>
      <c r="P351" s="291"/>
      <c r="Q351" s="217"/>
      <c r="R351" s="777"/>
    </row>
    <row r="352" s="694" customFormat="1" customHeight="1" spans="1:18">
      <c r="A352" s="529"/>
      <c r="B352" s="213"/>
      <c r="C352" s="337"/>
      <c r="D352" s="479"/>
      <c r="E352" s="777"/>
      <c r="F352" s="654"/>
      <c r="G352" s="291"/>
      <c r="H352" s="291"/>
      <c r="I352" s="638"/>
      <c r="J352" s="202"/>
      <c r="K352" s="1035"/>
      <c r="L352" s="291"/>
      <c r="M352" s="291"/>
      <c r="N352" s="217"/>
      <c r="O352" s="217"/>
      <c r="P352" s="291"/>
      <c r="Q352" s="217"/>
      <c r="R352" s="777"/>
    </row>
    <row r="353" s="694" customFormat="1" customHeight="1" spans="1:18">
      <c r="A353" s="529"/>
      <c r="B353" s="213"/>
      <c r="C353" s="337"/>
      <c r="D353" s="479"/>
      <c r="E353" s="777"/>
      <c r="F353" s="654"/>
      <c r="G353" s="291"/>
      <c r="H353" s="291"/>
      <c r="I353" s="638"/>
      <c r="J353" s="202"/>
      <c r="K353" s="1035"/>
      <c r="L353" s="291"/>
      <c r="M353" s="291"/>
      <c r="N353" s="217"/>
      <c r="O353" s="217"/>
      <c r="P353" s="291"/>
      <c r="Q353" s="217"/>
      <c r="R353" s="777"/>
    </row>
    <row r="354" s="694" customFormat="1" customHeight="1" spans="1:18">
      <c r="A354" s="529"/>
      <c r="B354" s="213"/>
      <c r="C354" s="337"/>
      <c r="D354" s="479"/>
      <c r="E354" s="777"/>
      <c r="F354" s="654"/>
      <c r="G354" s="291"/>
      <c r="H354" s="291"/>
      <c r="I354" s="291"/>
      <c r="J354" s="291"/>
      <c r="K354" s="1035"/>
      <c r="L354" s="291"/>
      <c r="M354" s="291"/>
      <c r="N354" s="217"/>
      <c r="O354" s="217"/>
      <c r="P354" s="291"/>
      <c r="Q354" s="217"/>
      <c r="R354" s="777"/>
    </row>
    <row r="355" s="694" customFormat="1" customHeight="1" spans="1:18">
      <c r="A355" s="529"/>
      <c r="B355" s="213"/>
      <c r="C355" s="337"/>
      <c r="D355" s="479"/>
      <c r="E355" s="777"/>
      <c r="F355" s="654"/>
      <c r="G355" s="291"/>
      <c r="H355" s="291"/>
      <c r="I355" s="638"/>
      <c r="J355" s="202"/>
      <c r="K355" s="1035"/>
      <c r="L355" s="291"/>
      <c r="M355" s="291"/>
      <c r="N355" s="217"/>
      <c r="O355" s="217"/>
      <c r="P355" s="291"/>
      <c r="Q355" s="217"/>
      <c r="R355" s="777"/>
    </row>
    <row r="356" s="694" customFormat="1" customHeight="1" spans="1:18">
      <c r="A356" s="529"/>
      <c r="B356" s="213"/>
      <c r="C356" s="337"/>
      <c r="D356" s="479"/>
      <c r="E356" s="777"/>
      <c r="F356" s="654"/>
      <c r="G356" s="291"/>
      <c r="H356" s="291"/>
      <c r="I356" s="291"/>
      <c r="J356" s="291"/>
      <c r="K356" s="1035"/>
      <c r="L356" s="291"/>
      <c r="M356" s="291"/>
      <c r="N356" s="217"/>
      <c r="O356" s="217"/>
      <c r="P356" s="291"/>
      <c r="Q356" s="217"/>
      <c r="R356" s="777"/>
    </row>
    <row r="357" s="694" customFormat="1" customHeight="1" spans="1:18">
      <c r="A357" s="529"/>
      <c r="B357" s="213"/>
      <c r="C357" s="337"/>
      <c r="D357" s="479"/>
      <c r="E357" s="777"/>
      <c r="F357" s="654"/>
      <c r="G357" s="291"/>
      <c r="H357" s="291"/>
      <c r="I357" s="638"/>
      <c r="J357" s="202"/>
      <c r="K357" s="1035"/>
      <c r="L357" s="291"/>
      <c r="M357" s="291"/>
      <c r="N357" s="217"/>
      <c r="O357" s="217"/>
      <c r="P357" s="291"/>
      <c r="Q357" s="217"/>
      <c r="R357" s="777"/>
    </row>
    <row r="358" s="694" customFormat="1" customHeight="1" spans="1:18">
      <c r="A358" s="529"/>
      <c r="B358" s="213"/>
      <c r="C358" s="337"/>
      <c r="D358" s="479"/>
      <c r="E358" s="777"/>
      <c r="F358" s="654"/>
      <c r="G358" s="291"/>
      <c r="H358" s="291"/>
      <c r="I358" s="291"/>
      <c r="J358" s="291"/>
      <c r="K358" s="1035"/>
      <c r="L358" s="291"/>
      <c r="M358" s="291"/>
      <c r="N358" s="217"/>
      <c r="O358" s="217"/>
      <c r="P358" s="291"/>
      <c r="Q358" s="217"/>
      <c r="R358" s="777"/>
    </row>
    <row r="359" s="694" customFormat="1" customHeight="1" spans="1:18">
      <c r="A359" s="529"/>
      <c r="B359" s="213"/>
      <c r="C359" s="337"/>
      <c r="D359" s="479"/>
      <c r="E359" s="777"/>
      <c r="F359" s="654"/>
      <c r="G359" s="291"/>
      <c r="H359" s="291"/>
      <c r="I359" s="638"/>
      <c r="J359" s="202"/>
      <c r="K359" s="1035"/>
      <c r="L359" s="291"/>
      <c r="M359" s="291"/>
      <c r="N359" s="217"/>
      <c r="O359" s="217"/>
      <c r="P359" s="291"/>
      <c r="Q359" s="217"/>
      <c r="R359" s="777"/>
    </row>
    <row r="360" s="694" customFormat="1" customHeight="1" spans="1:18">
      <c r="A360" s="529"/>
      <c r="B360" s="213"/>
      <c r="C360" s="337"/>
      <c r="D360" s="479"/>
      <c r="E360" s="777"/>
      <c r="F360" s="654"/>
      <c r="G360" s="291"/>
      <c r="H360" s="291"/>
      <c r="I360" s="638"/>
      <c r="J360" s="202"/>
      <c r="K360" s="1035"/>
      <c r="L360" s="291"/>
      <c r="M360" s="291"/>
      <c r="N360" s="217"/>
      <c r="O360" s="217"/>
      <c r="P360" s="291"/>
      <c r="Q360" s="217"/>
      <c r="R360" s="777"/>
    </row>
    <row r="361" s="694" customFormat="1" customHeight="1" spans="1:18">
      <c r="A361" s="529"/>
      <c r="B361" s="213"/>
      <c r="C361" s="337"/>
      <c r="D361" s="479"/>
      <c r="E361" s="777"/>
      <c r="F361" s="654"/>
      <c r="G361" s="291"/>
      <c r="H361" s="291"/>
      <c r="I361" s="638"/>
      <c r="J361" s="202"/>
      <c r="K361" s="1035"/>
      <c r="L361" s="291"/>
      <c r="M361" s="291"/>
      <c r="N361" s="217"/>
      <c r="O361" s="217"/>
      <c r="P361" s="291"/>
      <c r="Q361" s="217"/>
      <c r="R361" s="777"/>
    </row>
    <row r="362" s="694" customFormat="1" customHeight="1" spans="1:18">
      <c r="A362" s="529"/>
      <c r="B362" s="213"/>
      <c r="C362" s="337"/>
      <c r="D362" s="479"/>
      <c r="E362" s="777"/>
      <c r="F362" s="654"/>
      <c r="G362" s="291"/>
      <c r="H362" s="291"/>
      <c r="I362" s="291"/>
      <c r="J362" s="291"/>
      <c r="K362" s="1035"/>
      <c r="L362" s="291"/>
      <c r="M362" s="291"/>
      <c r="N362" s="217"/>
      <c r="O362" s="217"/>
      <c r="P362" s="291"/>
      <c r="Q362" s="217"/>
      <c r="R362" s="777"/>
    </row>
    <row r="363" s="694" customFormat="1" customHeight="1" spans="1:18">
      <c r="A363" s="529"/>
      <c r="B363" s="213"/>
      <c r="C363" s="337"/>
      <c r="D363" s="479"/>
      <c r="E363" s="777"/>
      <c r="F363" s="654"/>
      <c r="G363" s="291"/>
      <c r="H363" s="291"/>
      <c r="I363" s="638"/>
      <c r="J363" s="202"/>
      <c r="K363" s="1035"/>
      <c r="L363" s="291"/>
      <c r="M363" s="291"/>
      <c r="N363" s="217"/>
      <c r="O363" s="217"/>
      <c r="P363" s="291"/>
      <c r="Q363" s="217"/>
      <c r="R363" s="777"/>
    </row>
    <row r="364" s="694" customFormat="1" customHeight="1" spans="1:18">
      <c r="A364" s="529"/>
      <c r="B364" s="213"/>
      <c r="C364" s="337"/>
      <c r="D364" s="479"/>
      <c r="E364" s="777"/>
      <c r="F364" s="654"/>
      <c r="G364" s="291"/>
      <c r="H364" s="291"/>
      <c r="I364" s="291"/>
      <c r="J364" s="291"/>
      <c r="K364" s="1035"/>
      <c r="L364" s="291"/>
      <c r="M364" s="291"/>
      <c r="N364" s="217"/>
      <c r="O364" s="217"/>
      <c r="P364" s="291"/>
      <c r="Q364" s="217"/>
      <c r="R364" s="777"/>
    </row>
    <row r="365" s="694" customFormat="1" customHeight="1" spans="1:18">
      <c r="A365" s="529"/>
      <c r="B365" s="213"/>
      <c r="C365" s="337"/>
      <c r="D365" s="479"/>
      <c r="E365" s="777"/>
      <c r="F365" s="654"/>
      <c r="G365" s="291"/>
      <c r="H365" s="291"/>
      <c r="I365" s="638"/>
      <c r="J365" s="202"/>
      <c r="K365" s="1035"/>
      <c r="L365" s="291"/>
      <c r="M365" s="291"/>
      <c r="N365" s="217"/>
      <c r="O365" s="217"/>
      <c r="P365" s="291"/>
      <c r="Q365" s="217"/>
      <c r="R365" s="777"/>
    </row>
    <row r="366" s="694" customFormat="1" customHeight="1" spans="1:18">
      <c r="A366" s="529"/>
      <c r="B366" s="213"/>
      <c r="C366" s="337"/>
      <c r="D366" s="479"/>
      <c r="E366" s="777"/>
      <c r="F366" s="654"/>
      <c r="G366" s="291"/>
      <c r="H366" s="291"/>
      <c r="I366" s="291"/>
      <c r="J366" s="291"/>
      <c r="K366" s="1035"/>
      <c r="L366" s="291"/>
      <c r="M366" s="291"/>
      <c r="N366" s="217"/>
      <c r="O366" s="217"/>
      <c r="P366" s="291"/>
      <c r="Q366" s="217"/>
      <c r="R366" s="777"/>
    </row>
    <row r="367" s="694" customFormat="1" customHeight="1" spans="1:18">
      <c r="A367" s="529"/>
      <c r="B367" s="213"/>
      <c r="C367" s="337"/>
      <c r="D367" s="479"/>
      <c r="E367" s="777"/>
      <c r="F367" s="654"/>
      <c r="G367" s="291"/>
      <c r="H367" s="291"/>
      <c r="I367" s="638"/>
      <c r="J367" s="202"/>
      <c r="K367" s="1035"/>
      <c r="L367" s="291"/>
      <c r="M367" s="291"/>
      <c r="N367" s="217"/>
      <c r="O367" s="217"/>
      <c r="P367" s="291"/>
      <c r="Q367" s="217"/>
      <c r="R367" s="777"/>
    </row>
    <row r="368" s="694" customFormat="1" customHeight="1" spans="1:18">
      <c r="A368" s="529"/>
      <c r="B368" s="213"/>
      <c r="C368" s="337"/>
      <c r="D368" s="479"/>
      <c r="E368" s="777"/>
      <c r="F368" s="654"/>
      <c r="G368" s="291"/>
      <c r="H368" s="291"/>
      <c r="I368" s="291"/>
      <c r="J368" s="291"/>
      <c r="K368" s="1035"/>
      <c r="L368" s="291"/>
      <c r="M368" s="291"/>
      <c r="N368" s="217"/>
      <c r="O368" s="217"/>
      <c r="P368" s="291"/>
      <c r="Q368" s="217"/>
      <c r="R368" s="777"/>
    </row>
    <row r="369" s="694" customFormat="1" customHeight="1" spans="1:18">
      <c r="A369" s="529"/>
      <c r="B369" s="213"/>
      <c r="C369" s="337"/>
      <c r="D369" s="479"/>
      <c r="E369" s="777"/>
      <c r="F369" s="654"/>
      <c r="G369" s="291"/>
      <c r="H369" s="291"/>
      <c r="I369" s="638"/>
      <c r="J369" s="202"/>
      <c r="K369" s="1035"/>
      <c r="L369" s="291"/>
      <c r="M369" s="291"/>
      <c r="N369" s="217"/>
      <c r="O369" s="217"/>
      <c r="P369" s="291"/>
      <c r="Q369" s="217"/>
      <c r="R369" s="777"/>
    </row>
    <row r="370" s="694" customFormat="1" customHeight="1" spans="1:18">
      <c r="A370" s="529"/>
      <c r="B370" s="213"/>
      <c r="C370" s="337"/>
      <c r="D370" s="479"/>
      <c r="E370" s="777"/>
      <c r="F370" s="654"/>
      <c r="G370" s="291"/>
      <c r="H370" s="291"/>
      <c r="I370" s="291"/>
      <c r="J370" s="291"/>
      <c r="K370" s="1035"/>
      <c r="L370" s="291"/>
      <c r="M370" s="291"/>
      <c r="N370" s="217"/>
      <c r="O370" s="217"/>
      <c r="P370" s="217"/>
      <c r="Q370" s="217"/>
      <c r="R370" s="777"/>
    </row>
    <row r="371" s="694" customFormat="1" customHeight="1" spans="1:18">
      <c r="A371" s="529"/>
      <c r="B371" s="213"/>
      <c r="C371" s="337"/>
      <c r="D371" s="479"/>
      <c r="E371" s="777"/>
      <c r="F371" s="654"/>
      <c r="G371" s="291"/>
      <c r="H371" s="291"/>
      <c r="I371" s="638"/>
      <c r="J371" s="202"/>
      <c r="K371" s="1035"/>
      <c r="L371" s="291"/>
      <c r="M371" s="291"/>
      <c r="N371" s="217"/>
      <c r="O371" s="217"/>
      <c r="P371" s="291"/>
      <c r="Q371" s="217"/>
      <c r="R371" s="777"/>
    </row>
    <row r="372" s="694" customFormat="1" customHeight="1" spans="1:18">
      <c r="A372" s="529"/>
      <c r="B372" s="213"/>
      <c r="C372" s="337"/>
      <c r="D372" s="479"/>
      <c r="E372" s="777"/>
      <c r="F372" s="654"/>
      <c r="G372" s="291"/>
      <c r="H372" s="291"/>
      <c r="I372" s="291"/>
      <c r="J372" s="291"/>
      <c r="K372" s="1035"/>
      <c r="L372" s="291"/>
      <c r="M372" s="291"/>
      <c r="N372" s="217"/>
      <c r="O372" s="217"/>
      <c r="P372" s="291"/>
      <c r="Q372" s="217"/>
      <c r="R372" s="777"/>
    </row>
    <row r="373" s="694" customFormat="1" customHeight="1" spans="1:18">
      <c r="A373" s="529"/>
      <c r="B373" s="213"/>
      <c r="C373" s="337"/>
      <c r="D373" s="479"/>
      <c r="E373" s="777"/>
      <c r="F373" s="654"/>
      <c r="G373" s="291"/>
      <c r="H373" s="291"/>
      <c r="I373" s="638"/>
      <c r="J373" s="202"/>
      <c r="K373" s="1035"/>
      <c r="L373" s="291"/>
      <c r="M373" s="291"/>
      <c r="N373" s="217"/>
      <c r="O373" s="217"/>
      <c r="P373" s="291"/>
      <c r="Q373" s="217"/>
      <c r="R373" s="777"/>
    </row>
    <row r="374" s="694" customFormat="1" customHeight="1" spans="1:18">
      <c r="A374" s="529"/>
      <c r="B374" s="213"/>
      <c r="C374" s="337"/>
      <c r="D374" s="479"/>
      <c r="E374" s="777"/>
      <c r="F374" s="654"/>
      <c r="G374" s="291"/>
      <c r="H374" s="291"/>
      <c r="I374" s="291"/>
      <c r="J374" s="291"/>
      <c r="K374" s="1035"/>
      <c r="L374" s="291"/>
      <c r="M374" s="291"/>
      <c r="N374" s="217"/>
      <c r="O374" s="217"/>
      <c r="P374" s="291"/>
      <c r="Q374" s="217"/>
      <c r="R374" s="777"/>
    </row>
    <row r="375" s="694" customFormat="1" customHeight="1" spans="1:18">
      <c r="A375" s="529"/>
      <c r="B375" s="213"/>
      <c r="C375" s="337"/>
      <c r="D375" s="479"/>
      <c r="E375" s="777"/>
      <c r="F375" s="654"/>
      <c r="G375" s="291"/>
      <c r="H375" s="291"/>
      <c r="I375" s="638"/>
      <c r="J375" s="202"/>
      <c r="K375" s="1035"/>
      <c r="L375" s="291"/>
      <c r="M375" s="291"/>
      <c r="N375" s="217"/>
      <c r="O375" s="217"/>
      <c r="P375" s="291"/>
      <c r="Q375" s="217"/>
      <c r="R375" s="777"/>
    </row>
    <row r="376" s="694" customFormat="1" customHeight="1" spans="1:18">
      <c r="A376" s="529"/>
      <c r="B376" s="213"/>
      <c r="C376" s="337"/>
      <c r="D376" s="479"/>
      <c r="E376" s="777"/>
      <c r="F376" s="654"/>
      <c r="G376" s="291"/>
      <c r="H376" s="291"/>
      <c r="I376" s="291"/>
      <c r="J376" s="291"/>
      <c r="K376" s="1035"/>
      <c r="L376" s="291"/>
      <c r="M376" s="291"/>
      <c r="N376" s="217"/>
      <c r="O376" s="217"/>
      <c r="P376" s="291"/>
      <c r="Q376" s="217"/>
      <c r="R376" s="777"/>
    </row>
    <row r="377" s="694" customFormat="1" customHeight="1" spans="1:18">
      <c r="A377" s="529"/>
      <c r="B377" s="213"/>
      <c r="C377" s="337"/>
      <c r="D377" s="479"/>
      <c r="E377" s="777"/>
      <c r="F377" s="654"/>
      <c r="G377" s="291"/>
      <c r="H377" s="291"/>
      <c r="I377" s="638"/>
      <c r="J377" s="202"/>
      <c r="K377" s="1035"/>
      <c r="L377" s="291"/>
      <c r="M377" s="291"/>
      <c r="N377" s="217"/>
      <c r="O377" s="217"/>
      <c r="P377" s="291"/>
      <c r="Q377" s="217"/>
      <c r="R377" s="777"/>
    </row>
    <row r="378" s="694" customFormat="1" customHeight="1" spans="1:18">
      <c r="A378" s="529"/>
      <c r="B378" s="213"/>
      <c r="C378" s="337"/>
      <c r="D378" s="479"/>
      <c r="E378" s="777"/>
      <c r="F378" s="654"/>
      <c r="G378" s="291"/>
      <c r="H378" s="291"/>
      <c r="I378" s="291"/>
      <c r="J378" s="291"/>
      <c r="K378" s="1035"/>
      <c r="L378" s="291"/>
      <c r="M378" s="291"/>
      <c r="N378" s="217"/>
      <c r="O378" s="217"/>
      <c r="P378" s="291"/>
      <c r="Q378" s="217"/>
      <c r="R378" s="777"/>
    </row>
    <row r="379" s="694" customFormat="1" customHeight="1" spans="1:18">
      <c r="A379" s="529"/>
      <c r="B379" s="213"/>
      <c r="C379" s="337"/>
      <c r="D379" s="479"/>
      <c r="E379" s="777"/>
      <c r="F379" s="654"/>
      <c r="G379" s="291"/>
      <c r="H379" s="291"/>
      <c r="I379" s="638"/>
      <c r="J379" s="202"/>
      <c r="K379" s="1035"/>
      <c r="L379" s="291"/>
      <c r="M379" s="291"/>
      <c r="N379" s="217"/>
      <c r="O379" s="217"/>
      <c r="P379" s="291"/>
      <c r="Q379" s="217"/>
      <c r="R379" s="777"/>
    </row>
    <row r="380" s="694" customFormat="1" customHeight="1" spans="1:18">
      <c r="A380" s="529"/>
      <c r="B380" s="213"/>
      <c r="C380" s="337"/>
      <c r="D380" s="479"/>
      <c r="E380" s="777"/>
      <c r="F380" s="654"/>
      <c r="G380" s="291"/>
      <c r="H380" s="291"/>
      <c r="I380" s="291"/>
      <c r="J380" s="291"/>
      <c r="K380" s="1035"/>
      <c r="L380" s="291"/>
      <c r="M380" s="291"/>
      <c r="N380" s="217"/>
      <c r="O380" s="217"/>
      <c r="P380" s="291"/>
      <c r="Q380" s="217"/>
      <c r="R380" s="777"/>
    </row>
    <row r="381" s="694" customFormat="1" customHeight="1" spans="1:18">
      <c r="A381" s="529"/>
      <c r="B381" s="213"/>
      <c r="C381" s="337"/>
      <c r="D381" s="479"/>
      <c r="E381" s="777"/>
      <c r="F381" s="654"/>
      <c r="G381" s="291"/>
      <c r="H381" s="291"/>
      <c r="I381" s="638"/>
      <c r="J381" s="202"/>
      <c r="K381" s="1035"/>
      <c r="L381" s="291"/>
      <c r="M381" s="291"/>
      <c r="N381" s="217"/>
      <c r="O381" s="217"/>
      <c r="P381" s="291"/>
      <c r="Q381" s="217"/>
      <c r="R381" s="777"/>
    </row>
    <row r="382" s="694" customFormat="1" customHeight="1" spans="1:18">
      <c r="A382" s="529"/>
      <c r="B382" s="213"/>
      <c r="C382" s="337"/>
      <c r="D382" s="479"/>
      <c r="E382" s="777"/>
      <c r="F382" s="654"/>
      <c r="G382" s="291"/>
      <c r="H382" s="291"/>
      <c r="I382" s="638"/>
      <c r="J382" s="202"/>
      <c r="K382" s="1035"/>
      <c r="L382" s="291"/>
      <c r="M382" s="291"/>
      <c r="N382" s="217"/>
      <c r="O382" s="217"/>
      <c r="P382" s="291"/>
      <c r="Q382" s="217"/>
      <c r="R382" s="777"/>
    </row>
    <row r="383" s="694" customFormat="1" customHeight="1" spans="1:18">
      <c r="A383" s="529"/>
      <c r="B383" s="213"/>
      <c r="C383" s="337"/>
      <c r="D383" s="479"/>
      <c r="E383" s="777"/>
      <c r="F383" s="654"/>
      <c r="G383" s="291"/>
      <c r="H383" s="291"/>
      <c r="I383" s="291"/>
      <c r="J383" s="291"/>
      <c r="K383" s="1035"/>
      <c r="L383" s="291"/>
      <c r="M383" s="291"/>
      <c r="N383" s="217"/>
      <c r="O383" s="217"/>
      <c r="P383" s="291"/>
      <c r="Q383" s="217"/>
      <c r="R383" s="777"/>
    </row>
    <row r="384" s="694" customFormat="1" customHeight="1" spans="1:18">
      <c r="A384" s="529"/>
      <c r="B384" s="213"/>
      <c r="C384" s="337"/>
      <c r="D384" s="479"/>
      <c r="E384" s="777"/>
      <c r="F384" s="654"/>
      <c r="G384" s="291"/>
      <c r="H384" s="291"/>
      <c r="I384" s="638"/>
      <c r="J384" s="202"/>
      <c r="K384" s="1035"/>
      <c r="L384" s="291"/>
      <c r="M384" s="291"/>
      <c r="N384" s="217"/>
      <c r="O384" s="217"/>
      <c r="P384" s="291"/>
      <c r="Q384" s="217"/>
      <c r="R384" s="777"/>
    </row>
    <row r="385" s="694" customFormat="1" customHeight="1" spans="1:40">
      <c r="A385" s="529"/>
      <c r="B385" s="213"/>
      <c r="C385" s="337"/>
      <c r="D385" s="479"/>
      <c r="E385" s="777"/>
      <c r="F385" s="654"/>
      <c r="G385" s="291"/>
      <c r="H385" s="291"/>
      <c r="I385" s="291"/>
      <c r="J385" s="291"/>
      <c r="K385" s="1035"/>
      <c r="L385" s="291"/>
      <c r="M385" s="291"/>
      <c r="N385" s="217"/>
      <c r="O385" s="217"/>
      <c r="P385" s="291"/>
      <c r="Q385" s="217"/>
      <c r="R385" s="777"/>
    </row>
    <row r="386" s="694" customFormat="1" customHeight="1" spans="1:40">
      <c r="A386" s="529"/>
      <c r="B386" s="213"/>
      <c r="C386" s="337"/>
      <c r="D386" s="674"/>
      <c r="E386" s="777"/>
      <c r="F386" s="654"/>
      <c r="G386" s="291"/>
      <c r="H386" s="291"/>
      <c r="I386" s="638"/>
      <c r="J386" s="202"/>
      <c r="K386" s="1048"/>
      <c r="L386" s="291"/>
      <c r="M386" s="291"/>
      <c r="N386" s="217"/>
      <c r="O386" s="291"/>
      <c r="P386" s="291"/>
      <c r="Q386" s="291"/>
      <c r="R386" s="675"/>
    </row>
    <row r="387" customHeight="1" spans="1:40">
      <c r="A387" s="735">
        <v>46203</v>
      </c>
      <c r="B387" s="1036" t="s">
        <v>659</v>
      </c>
      <c r="C387" s="992"/>
      <c r="D387" s="730"/>
      <c r="E387" s="864"/>
      <c r="F387" s="1037">
        <f>SUBTOTAL(9,F271:F386)</f>
        <v>0</v>
      </c>
      <c r="G387" s="731"/>
      <c r="H387" s="731">
        <f t="shared" ref="H387:Q387" si="6">SUBTOTAL(9,H271:H386)</f>
        <v>0</v>
      </c>
      <c r="I387" s="731">
        <f t="shared" si="6"/>
        <v>0</v>
      </c>
      <c r="J387" s="731">
        <f t="shared" si="6"/>
        <v>0</v>
      </c>
      <c r="K387" s="1038">
        <f t="shared" si="6"/>
        <v>0</v>
      </c>
      <c r="L387" s="731">
        <f t="shared" si="6"/>
        <v>0</v>
      </c>
      <c r="M387" s="731">
        <f t="shared" si="6"/>
        <v>0</v>
      </c>
      <c r="N387" s="731">
        <f t="shared" si="6"/>
        <v>0</v>
      </c>
      <c r="O387" s="731">
        <f t="shared" si="6"/>
        <v>0</v>
      </c>
      <c r="P387" s="731">
        <f t="shared" si="6"/>
        <v>0</v>
      </c>
      <c r="Q387" s="731">
        <f t="shared" si="6"/>
        <v>0</v>
      </c>
      <c r="R387" s="455">
        <f>ROUND(J387-L387-Q387,2)</f>
        <v>0</v>
      </c>
      <c r="S387" s="1049"/>
      <c r="T387" s="1050"/>
    </row>
    <row r="388" s="1018" customFormat="1" customHeight="1" spans="1:40">
      <c r="A388" s="529"/>
      <c r="B388" s="213"/>
      <c r="C388" s="163"/>
      <c r="D388" s="409"/>
      <c r="E388" s="409"/>
      <c r="F388" s="685"/>
      <c r="G388" s="388"/>
      <c r="H388" s="388"/>
      <c r="I388" s="388"/>
      <c r="J388" s="388"/>
      <c r="K388" s="1035"/>
      <c r="L388" s="291"/>
      <c r="M388" s="388"/>
      <c r="N388" s="217"/>
      <c r="O388" s="217"/>
      <c r="P388" s="388"/>
      <c r="Q388" s="217"/>
      <c r="R388" s="666"/>
      <c r="S388" s="680"/>
      <c r="T388" s="680"/>
      <c r="U388" s="680"/>
      <c r="V388" s="680"/>
      <c r="W388" s="680"/>
      <c r="X388" s="680"/>
      <c r="Y388" s="680"/>
      <c r="Z388" s="680"/>
      <c r="AA388" s="680"/>
      <c r="AB388" s="680"/>
      <c r="AC388" s="680"/>
      <c r="AD388" s="680"/>
      <c r="AE388" s="680"/>
      <c r="AF388" s="680"/>
      <c r="AG388" s="680"/>
      <c r="AH388" s="680"/>
      <c r="AI388" s="680"/>
      <c r="AJ388" s="680"/>
      <c r="AK388" s="680"/>
      <c r="AL388" s="680"/>
      <c r="AM388" s="680"/>
      <c r="AN388" s="680"/>
    </row>
    <row r="389" s="1018" customFormat="1" customHeight="1" spans="1:40">
      <c r="A389" s="529"/>
      <c r="B389" s="213"/>
      <c r="C389" s="163"/>
      <c r="D389" s="409"/>
      <c r="E389" s="409"/>
      <c r="F389" s="685"/>
      <c r="G389" s="388"/>
      <c r="H389" s="291"/>
      <c r="I389" s="257"/>
      <c r="J389" s="202"/>
      <c r="K389" s="1035"/>
      <c r="L389" s="291"/>
      <c r="M389" s="388"/>
      <c r="N389" s="217"/>
      <c r="O389" s="217"/>
      <c r="P389" s="388"/>
      <c r="Q389" s="217"/>
      <c r="R389" s="666"/>
      <c r="S389" s="680"/>
      <c r="T389" s="680"/>
      <c r="U389" s="680"/>
      <c r="V389" s="680"/>
      <c r="W389" s="680"/>
      <c r="X389" s="680"/>
      <c r="Y389" s="680"/>
      <c r="Z389" s="680"/>
      <c r="AA389" s="680"/>
      <c r="AB389" s="680"/>
      <c r="AC389" s="680"/>
      <c r="AD389" s="680"/>
      <c r="AE389" s="680"/>
      <c r="AF389" s="680"/>
      <c r="AG389" s="680"/>
      <c r="AH389" s="680"/>
      <c r="AI389" s="680"/>
      <c r="AJ389" s="680"/>
      <c r="AK389" s="680"/>
      <c r="AL389" s="680"/>
      <c r="AM389" s="680"/>
      <c r="AN389" s="680"/>
    </row>
    <row r="390" s="1018" customFormat="1" customHeight="1" spans="1:40">
      <c r="A390" s="529"/>
      <c r="B390" s="213"/>
      <c r="C390" s="163"/>
      <c r="D390" s="409"/>
      <c r="E390" s="409"/>
      <c r="F390" s="685"/>
      <c r="G390" s="388"/>
      <c r="H390" s="388"/>
      <c r="I390" s="388"/>
      <c r="J390" s="388"/>
      <c r="K390" s="1035"/>
      <c r="L390" s="291"/>
      <c r="M390" s="388"/>
      <c r="N390" s="217"/>
      <c r="O390" s="217"/>
      <c r="P390" s="217"/>
      <c r="Q390" s="217"/>
      <c r="R390" s="359"/>
      <c r="S390" s="680"/>
      <c r="T390" s="680"/>
      <c r="U390" s="680"/>
      <c r="V390" s="680"/>
      <c r="W390" s="680"/>
      <c r="X390" s="680"/>
      <c r="Y390" s="680"/>
      <c r="Z390" s="680"/>
      <c r="AA390" s="680"/>
      <c r="AB390" s="680"/>
      <c r="AC390" s="680"/>
      <c r="AD390" s="680"/>
      <c r="AE390" s="680"/>
      <c r="AF390" s="680"/>
      <c r="AG390" s="680"/>
      <c r="AH390" s="680"/>
      <c r="AI390" s="680"/>
      <c r="AJ390" s="680"/>
      <c r="AK390" s="680"/>
      <c r="AL390" s="680"/>
      <c r="AM390" s="680"/>
      <c r="AN390" s="680"/>
    </row>
    <row r="391" s="1018" customFormat="1" customHeight="1" spans="1:40">
      <c r="A391" s="529"/>
      <c r="B391" s="213"/>
      <c r="C391" s="163"/>
      <c r="D391" s="409"/>
      <c r="E391" s="409"/>
      <c r="F391" s="685"/>
      <c r="G391" s="388"/>
      <c r="H391" s="291"/>
      <c r="I391" s="257"/>
      <c r="J391" s="202"/>
      <c r="K391" s="1035"/>
      <c r="L391" s="291"/>
      <c r="M391" s="388"/>
      <c r="N391" s="217"/>
      <c r="O391" s="217"/>
      <c r="P391" s="388"/>
      <c r="Q391" s="217"/>
      <c r="R391" s="359"/>
      <c r="S391" s="680"/>
      <c r="T391" s="680"/>
      <c r="U391" s="680"/>
      <c r="V391" s="680"/>
      <c r="W391" s="680"/>
      <c r="X391" s="680"/>
      <c r="Y391" s="680"/>
      <c r="Z391" s="680"/>
      <c r="AA391" s="680"/>
      <c r="AB391" s="680"/>
      <c r="AC391" s="680"/>
      <c r="AD391" s="680"/>
      <c r="AE391" s="680"/>
      <c r="AF391" s="680"/>
      <c r="AG391" s="680"/>
      <c r="AH391" s="680"/>
      <c r="AI391" s="680"/>
      <c r="AJ391" s="680"/>
      <c r="AK391" s="680"/>
      <c r="AL391" s="680"/>
      <c r="AM391" s="680"/>
      <c r="AN391" s="680"/>
    </row>
    <row r="392" s="1018" customFormat="1" customHeight="1" spans="1:40">
      <c r="A392" s="529"/>
      <c r="B392" s="213"/>
      <c r="C392" s="163"/>
      <c r="D392" s="409"/>
      <c r="E392" s="409"/>
      <c r="F392" s="685"/>
      <c r="G392" s="388"/>
      <c r="H392" s="388"/>
      <c r="I392" s="388"/>
      <c r="J392" s="388"/>
      <c r="K392" s="1035"/>
      <c r="L392" s="291"/>
      <c r="M392" s="388"/>
      <c r="N392" s="217"/>
      <c r="O392" s="217"/>
      <c r="P392" s="388"/>
      <c r="Q392" s="217"/>
      <c r="R392" s="359"/>
      <c r="S392" s="680"/>
      <c r="T392" s="680"/>
      <c r="U392" s="680"/>
      <c r="V392" s="680"/>
      <c r="W392" s="680"/>
      <c r="X392" s="680"/>
      <c r="Y392" s="680"/>
      <c r="Z392" s="680"/>
      <c r="AA392" s="680"/>
      <c r="AB392" s="680"/>
      <c r="AC392" s="680"/>
      <c r="AD392" s="680"/>
      <c r="AE392" s="680"/>
      <c r="AF392" s="680"/>
      <c r="AG392" s="680"/>
      <c r="AH392" s="680"/>
      <c r="AI392" s="680"/>
      <c r="AJ392" s="680"/>
      <c r="AK392" s="680"/>
      <c r="AL392" s="680"/>
      <c r="AM392" s="680"/>
      <c r="AN392" s="680"/>
    </row>
    <row r="393" s="1018" customFormat="1" customHeight="1" spans="1:40">
      <c r="A393" s="529"/>
      <c r="B393" s="213"/>
      <c r="C393" s="163"/>
      <c r="D393" s="409"/>
      <c r="E393" s="409"/>
      <c r="F393" s="685"/>
      <c r="G393" s="388"/>
      <c r="H393" s="291"/>
      <c r="I393" s="257"/>
      <c r="J393" s="202"/>
      <c r="K393" s="1035"/>
      <c r="L393" s="291"/>
      <c r="M393" s="388"/>
      <c r="N393" s="217"/>
      <c r="O393" s="217"/>
      <c r="P393" s="388"/>
      <c r="Q393" s="217"/>
      <c r="R393" s="359"/>
      <c r="S393" s="680"/>
      <c r="T393" s="680"/>
      <c r="U393" s="680"/>
      <c r="V393" s="680"/>
      <c r="W393" s="680"/>
      <c r="X393" s="680"/>
      <c r="Y393" s="680"/>
      <c r="Z393" s="680"/>
      <c r="AA393" s="680"/>
      <c r="AB393" s="680"/>
      <c r="AC393" s="680"/>
      <c r="AD393" s="680"/>
      <c r="AE393" s="680"/>
      <c r="AF393" s="680"/>
      <c r="AG393" s="680"/>
      <c r="AH393" s="680"/>
      <c r="AI393" s="680"/>
      <c r="AJ393" s="680"/>
      <c r="AK393" s="680"/>
      <c r="AL393" s="680"/>
      <c r="AM393" s="680"/>
      <c r="AN393" s="680"/>
    </row>
    <row r="394" s="1018" customFormat="1" customHeight="1" spans="1:40">
      <c r="A394" s="529"/>
      <c r="B394" s="213"/>
      <c r="C394" s="163"/>
      <c r="D394" s="409"/>
      <c r="E394" s="409"/>
      <c r="F394" s="685"/>
      <c r="G394" s="388"/>
      <c r="H394" s="388"/>
      <c r="I394" s="388"/>
      <c r="J394" s="388"/>
      <c r="K394" s="1035"/>
      <c r="L394" s="291"/>
      <c r="M394" s="388"/>
      <c r="N394" s="217"/>
      <c r="O394" s="217"/>
      <c r="P394" s="388"/>
      <c r="Q394" s="217"/>
      <c r="R394" s="359"/>
      <c r="S394" s="680"/>
      <c r="T394" s="680"/>
      <c r="U394" s="680"/>
      <c r="V394" s="680"/>
      <c r="W394" s="680"/>
      <c r="X394" s="680"/>
      <c r="Y394" s="680"/>
      <c r="Z394" s="680"/>
      <c r="AA394" s="680"/>
      <c r="AB394" s="680"/>
      <c r="AC394" s="680"/>
      <c r="AD394" s="680"/>
      <c r="AE394" s="680"/>
      <c r="AF394" s="680"/>
      <c r="AG394" s="680"/>
      <c r="AH394" s="680"/>
      <c r="AI394" s="680"/>
      <c r="AJ394" s="680"/>
      <c r="AK394" s="680"/>
      <c r="AL394" s="680"/>
      <c r="AM394" s="680"/>
      <c r="AN394" s="680"/>
    </row>
    <row r="395" s="1018" customFormat="1" customHeight="1" spans="1:40">
      <c r="A395" s="529"/>
      <c r="B395" s="213"/>
      <c r="C395" s="163"/>
      <c r="D395" s="409"/>
      <c r="E395" s="409"/>
      <c r="F395" s="685"/>
      <c r="G395" s="388"/>
      <c r="H395" s="291"/>
      <c r="I395" s="257"/>
      <c r="J395" s="202"/>
      <c r="K395" s="1035"/>
      <c r="L395" s="291"/>
      <c r="M395" s="388"/>
      <c r="N395" s="217"/>
      <c r="O395" s="217"/>
      <c r="P395" s="388"/>
      <c r="Q395" s="217"/>
      <c r="R395" s="359"/>
      <c r="S395" s="680"/>
      <c r="T395" s="680"/>
      <c r="U395" s="680"/>
      <c r="V395" s="680"/>
      <c r="W395" s="680"/>
      <c r="X395" s="680"/>
      <c r="Y395" s="680"/>
      <c r="Z395" s="680"/>
      <c r="AA395" s="680"/>
      <c r="AB395" s="680"/>
      <c r="AC395" s="680"/>
      <c r="AD395" s="680"/>
      <c r="AE395" s="680"/>
      <c r="AF395" s="680"/>
      <c r="AG395" s="680"/>
      <c r="AH395" s="680"/>
      <c r="AI395" s="680"/>
      <c r="AJ395" s="680"/>
      <c r="AK395" s="680"/>
      <c r="AL395" s="680"/>
      <c r="AM395" s="680"/>
      <c r="AN395" s="680"/>
    </row>
    <row r="396" s="1018" customFormat="1" customHeight="1" spans="1:40">
      <c r="A396" s="529"/>
      <c r="B396" s="213"/>
      <c r="C396" s="163"/>
      <c r="D396" s="409"/>
      <c r="E396" s="409"/>
      <c r="F396" s="685"/>
      <c r="G396" s="388"/>
      <c r="H396" s="388"/>
      <c r="I396" s="388"/>
      <c r="J396" s="388"/>
      <c r="K396" s="1035"/>
      <c r="L396" s="291"/>
      <c r="M396" s="388"/>
      <c r="N396" s="217"/>
      <c r="O396" s="217"/>
      <c r="P396" s="388"/>
      <c r="Q396" s="217"/>
      <c r="R396" s="359"/>
      <c r="S396" s="680"/>
      <c r="T396" s="680"/>
      <c r="U396" s="680"/>
      <c r="V396" s="680"/>
      <c r="W396" s="680"/>
      <c r="X396" s="680"/>
      <c r="Y396" s="680"/>
      <c r="Z396" s="680"/>
      <c r="AA396" s="680"/>
      <c r="AB396" s="680"/>
      <c r="AC396" s="680"/>
      <c r="AD396" s="680"/>
      <c r="AE396" s="680"/>
      <c r="AF396" s="680"/>
      <c r="AG396" s="680"/>
      <c r="AH396" s="680"/>
      <c r="AI396" s="680"/>
      <c r="AJ396" s="680"/>
      <c r="AK396" s="680"/>
      <c r="AL396" s="680"/>
      <c r="AM396" s="680"/>
      <c r="AN396" s="680"/>
    </row>
    <row r="397" s="1018" customFormat="1" customHeight="1" spans="1:40">
      <c r="A397" s="529"/>
      <c r="B397" s="213"/>
      <c r="C397" s="163"/>
      <c r="D397" s="409"/>
      <c r="E397" s="409"/>
      <c r="F397" s="685"/>
      <c r="G397" s="388"/>
      <c r="H397" s="291"/>
      <c r="I397" s="257"/>
      <c r="J397" s="202"/>
      <c r="K397" s="1035"/>
      <c r="L397" s="291"/>
      <c r="M397" s="388"/>
      <c r="N397" s="217"/>
      <c r="O397" s="217"/>
      <c r="P397" s="388"/>
      <c r="Q397" s="217"/>
      <c r="R397" s="359"/>
      <c r="S397" s="680"/>
      <c r="T397" s="680"/>
      <c r="U397" s="680"/>
      <c r="V397" s="680"/>
      <c r="W397" s="680"/>
      <c r="X397" s="680"/>
      <c r="Y397" s="680"/>
      <c r="Z397" s="680"/>
      <c r="AA397" s="680"/>
      <c r="AB397" s="680"/>
      <c r="AC397" s="680"/>
      <c r="AD397" s="680"/>
      <c r="AE397" s="680"/>
      <c r="AF397" s="680"/>
      <c r="AG397" s="680"/>
      <c r="AH397" s="680"/>
      <c r="AI397" s="680"/>
      <c r="AJ397" s="680"/>
      <c r="AK397" s="680"/>
      <c r="AL397" s="680"/>
      <c r="AM397" s="680"/>
      <c r="AN397" s="680"/>
    </row>
    <row r="398" s="1018" customFormat="1" customHeight="1" spans="1:40">
      <c r="A398" s="529"/>
      <c r="B398" s="213"/>
      <c r="C398" s="163"/>
      <c r="D398" s="409"/>
      <c r="E398" s="409"/>
      <c r="F398" s="685"/>
      <c r="G398" s="388"/>
      <c r="H398" s="388"/>
      <c r="I398" s="388"/>
      <c r="J398" s="388"/>
      <c r="K398" s="1035"/>
      <c r="L398" s="291"/>
      <c r="M398" s="388"/>
      <c r="N398" s="217"/>
      <c r="O398" s="217"/>
      <c r="P398" s="388"/>
      <c r="Q398" s="217"/>
      <c r="R398" s="359"/>
      <c r="S398" s="680"/>
      <c r="T398" s="680"/>
      <c r="U398" s="680"/>
      <c r="V398" s="680"/>
      <c r="W398" s="680"/>
      <c r="X398" s="680"/>
      <c r="Y398" s="680"/>
      <c r="Z398" s="680"/>
      <c r="AA398" s="680"/>
      <c r="AB398" s="680"/>
      <c r="AC398" s="680"/>
      <c r="AD398" s="680"/>
      <c r="AE398" s="680"/>
      <c r="AF398" s="680"/>
      <c r="AG398" s="680"/>
      <c r="AH398" s="680"/>
      <c r="AI398" s="680"/>
      <c r="AJ398" s="680"/>
      <c r="AK398" s="680"/>
      <c r="AL398" s="680"/>
      <c r="AM398" s="680"/>
      <c r="AN398" s="680"/>
    </row>
    <row r="399" s="1018" customFormat="1" customHeight="1" spans="1:40">
      <c r="A399" s="529"/>
      <c r="B399" s="213"/>
      <c r="C399" s="163"/>
      <c r="D399" s="409"/>
      <c r="E399" s="409"/>
      <c r="F399" s="685"/>
      <c r="G399" s="388"/>
      <c r="H399" s="291"/>
      <c r="I399" s="257"/>
      <c r="J399" s="202"/>
      <c r="K399" s="1035"/>
      <c r="L399" s="291"/>
      <c r="M399" s="388"/>
      <c r="N399" s="217"/>
      <c r="O399" s="217"/>
      <c r="P399" s="388"/>
      <c r="Q399" s="217"/>
      <c r="R399" s="359"/>
      <c r="S399" s="680"/>
      <c r="T399" s="680"/>
      <c r="U399" s="680"/>
      <c r="V399" s="680"/>
      <c r="W399" s="680"/>
      <c r="X399" s="680"/>
      <c r="Y399" s="680"/>
      <c r="Z399" s="680"/>
      <c r="AA399" s="680"/>
      <c r="AB399" s="680"/>
      <c r="AC399" s="680"/>
      <c r="AD399" s="680"/>
      <c r="AE399" s="680"/>
      <c r="AF399" s="680"/>
      <c r="AG399" s="680"/>
      <c r="AH399" s="680"/>
      <c r="AI399" s="680"/>
      <c r="AJ399" s="680"/>
      <c r="AK399" s="680"/>
      <c r="AL399" s="680"/>
      <c r="AM399" s="680"/>
      <c r="AN399" s="680"/>
    </row>
    <row r="400" s="1018" customFormat="1" customHeight="1" spans="1:40">
      <c r="A400" s="529"/>
      <c r="B400" s="213"/>
      <c r="C400" s="163"/>
      <c r="D400" s="409"/>
      <c r="E400" s="409"/>
      <c r="F400" s="685"/>
      <c r="G400" s="388"/>
      <c r="H400" s="388"/>
      <c r="I400" s="388"/>
      <c r="J400" s="388"/>
      <c r="K400" s="1035"/>
      <c r="L400" s="291"/>
      <c r="M400" s="388"/>
      <c r="N400" s="217"/>
      <c r="O400" s="217"/>
      <c r="P400" s="217"/>
      <c r="Q400" s="217"/>
      <c r="R400" s="666"/>
      <c r="S400" s="680"/>
      <c r="T400" s="680"/>
      <c r="U400" s="680"/>
      <c r="V400" s="680"/>
      <c r="W400" s="680"/>
      <c r="X400" s="680"/>
      <c r="Y400" s="680"/>
      <c r="Z400" s="680"/>
      <c r="AA400" s="680"/>
      <c r="AB400" s="680"/>
      <c r="AC400" s="680"/>
      <c r="AD400" s="680"/>
      <c r="AE400" s="680"/>
      <c r="AF400" s="680"/>
      <c r="AG400" s="680"/>
      <c r="AH400" s="680"/>
      <c r="AI400" s="680"/>
      <c r="AJ400" s="680"/>
      <c r="AK400" s="680"/>
      <c r="AL400" s="680"/>
      <c r="AM400" s="680"/>
      <c r="AN400" s="680"/>
    </row>
    <row r="401" s="1018" customFormat="1" customHeight="1" spans="1:40">
      <c r="A401" s="529"/>
      <c r="B401" s="213"/>
      <c r="C401" s="163"/>
      <c r="D401" s="409"/>
      <c r="E401" s="409"/>
      <c r="F401" s="685"/>
      <c r="G401" s="388"/>
      <c r="H401" s="291"/>
      <c r="I401" s="257"/>
      <c r="J401" s="202"/>
      <c r="K401" s="1035"/>
      <c r="L401" s="291"/>
      <c r="M401" s="388"/>
      <c r="N401" s="217"/>
      <c r="O401" s="217"/>
      <c r="P401" s="388"/>
      <c r="Q401" s="217"/>
      <c r="R401" s="666"/>
      <c r="S401" s="680"/>
      <c r="T401" s="680"/>
      <c r="U401" s="680"/>
      <c r="V401" s="680"/>
      <c r="W401" s="680"/>
      <c r="X401" s="680"/>
      <c r="Y401" s="680"/>
      <c r="Z401" s="680"/>
      <c r="AA401" s="680"/>
      <c r="AB401" s="680"/>
      <c r="AC401" s="680"/>
      <c r="AD401" s="680"/>
      <c r="AE401" s="680"/>
      <c r="AF401" s="680"/>
      <c r="AG401" s="680"/>
      <c r="AH401" s="680"/>
      <c r="AI401" s="680"/>
      <c r="AJ401" s="680"/>
      <c r="AK401" s="680"/>
      <c r="AL401" s="680"/>
      <c r="AM401" s="680"/>
      <c r="AN401" s="680"/>
    </row>
    <row r="402" s="1018" customFormat="1" customHeight="1" spans="1:40">
      <c r="A402" s="529"/>
      <c r="B402" s="213"/>
      <c r="C402" s="163"/>
      <c r="D402" s="409"/>
      <c r="E402" s="409"/>
      <c r="F402" s="685"/>
      <c r="G402" s="388"/>
      <c r="H402" s="388"/>
      <c r="I402" s="388"/>
      <c r="J402" s="388"/>
      <c r="K402" s="1035"/>
      <c r="L402" s="291"/>
      <c r="M402" s="388"/>
      <c r="N402" s="217"/>
      <c r="O402" s="217"/>
      <c r="P402" s="388"/>
      <c r="Q402" s="217"/>
      <c r="R402" s="902"/>
      <c r="S402" s="680"/>
      <c r="T402" s="680"/>
      <c r="U402" s="680"/>
      <c r="V402" s="680"/>
      <c r="W402" s="680"/>
      <c r="X402" s="680"/>
      <c r="Y402" s="680"/>
      <c r="Z402" s="680"/>
      <c r="AA402" s="680"/>
      <c r="AB402" s="680"/>
      <c r="AC402" s="680"/>
      <c r="AD402" s="680"/>
      <c r="AE402" s="680"/>
      <c r="AF402" s="680"/>
      <c r="AG402" s="680"/>
      <c r="AH402" s="680"/>
      <c r="AI402" s="680"/>
      <c r="AJ402" s="680"/>
      <c r="AK402" s="680"/>
      <c r="AL402" s="680"/>
      <c r="AM402" s="680"/>
      <c r="AN402" s="680"/>
    </row>
    <row r="403" s="1018" customFormat="1" customHeight="1" spans="1:40">
      <c r="A403" s="529"/>
      <c r="B403" s="213"/>
      <c r="C403" s="163"/>
      <c r="D403" s="409"/>
      <c r="E403" s="409"/>
      <c r="F403" s="685"/>
      <c r="G403" s="388"/>
      <c r="H403" s="291"/>
      <c r="I403" s="257"/>
      <c r="J403" s="202"/>
      <c r="K403" s="1035"/>
      <c r="L403" s="291"/>
      <c r="M403" s="388"/>
      <c r="N403" s="217"/>
      <c r="O403" s="217"/>
      <c r="P403" s="388"/>
      <c r="Q403" s="217"/>
      <c r="R403" s="902"/>
      <c r="S403" s="680"/>
      <c r="T403" s="680"/>
      <c r="U403" s="680"/>
      <c r="V403" s="680"/>
      <c r="W403" s="680"/>
      <c r="X403" s="680"/>
      <c r="Y403" s="680"/>
      <c r="Z403" s="680"/>
      <c r="AA403" s="680"/>
      <c r="AB403" s="680"/>
      <c r="AC403" s="680"/>
      <c r="AD403" s="680"/>
      <c r="AE403" s="680"/>
      <c r="AF403" s="680"/>
      <c r="AG403" s="680"/>
      <c r="AH403" s="680"/>
      <c r="AI403" s="680"/>
      <c r="AJ403" s="680"/>
      <c r="AK403" s="680"/>
      <c r="AL403" s="680"/>
      <c r="AM403" s="680"/>
      <c r="AN403" s="680"/>
    </row>
    <row r="404" s="1018" customFormat="1" customHeight="1" spans="1:40">
      <c r="A404" s="529"/>
      <c r="B404" s="213"/>
      <c r="C404" s="163"/>
      <c r="D404" s="409"/>
      <c r="E404" s="409"/>
      <c r="F404" s="685"/>
      <c r="G404" s="388"/>
      <c r="H404" s="388"/>
      <c r="I404" s="388"/>
      <c r="J404" s="388"/>
      <c r="K404" s="1035"/>
      <c r="L404" s="291"/>
      <c r="M404" s="388"/>
      <c r="N404" s="217"/>
      <c r="O404" s="217"/>
      <c r="P404" s="388"/>
      <c r="Q404" s="217"/>
      <c r="R404" s="359"/>
      <c r="S404" s="680"/>
      <c r="T404" s="680"/>
      <c r="U404" s="680"/>
      <c r="V404" s="680"/>
      <c r="W404" s="680"/>
      <c r="X404" s="680"/>
      <c r="Y404" s="680"/>
      <c r="Z404" s="680"/>
      <c r="AA404" s="680"/>
      <c r="AB404" s="680"/>
      <c r="AC404" s="680"/>
      <c r="AD404" s="680"/>
      <c r="AE404" s="680"/>
      <c r="AF404" s="680"/>
      <c r="AG404" s="680"/>
      <c r="AH404" s="680"/>
      <c r="AI404" s="680"/>
      <c r="AJ404" s="680"/>
      <c r="AK404" s="680"/>
      <c r="AL404" s="680"/>
      <c r="AM404" s="680"/>
      <c r="AN404" s="680"/>
    </row>
    <row r="405" s="1018" customFormat="1" customHeight="1" spans="1:40">
      <c r="A405" s="529"/>
      <c r="B405" s="213"/>
      <c r="C405" s="163"/>
      <c r="D405" s="409"/>
      <c r="E405" s="409"/>
      <c r="F405" s="685"/>
      <c r="G405" s="388"/>
      <c r="H405" s="291"/>
      <c r="I405" s="257"/>
      <c r="J405" s="202"/>
      <c r="K405" s="1035"/>
      <c r="L405" s="291"/>
      <c r="M405" s="388"/>
      <c r="N405" s="217"/>
      <c r="O405" s="217"/>
      <c r="P405" s="388"/>
      <c r="Q405" s="217"/>
      <c r="R405" s="359"/>
      <c r="S405" s="680"/>
      <c r="T405" s="680"/>
      <c r="U405" s="680"/>
      <c r="V405" s="680"/>
      <c r="W405" s="680"/>
      <c r="X405" s="680"/>
      <c r="Y405" s="680"/>
      <c r="Z405" s="680"/>
      <c r="AA405" s="680"/>
      <c r="AB405" s="680"/>
      <c r="AC405" s="680"/>
      <c r="AD405" s="680"/>
      <c r="AE405" s="680"/>
      <c r="AF405" s="680"/>
      <c r="AG405" s="680"/>
      <c r="AH405" s="680"/>
      <c r="AI405" s="680"/>
      <c r="AJ405" s="680"/>
      <c r="AK405" s="680"/>
      <c r="AL405" s="680"/>
      <c r="AM405" s="680"/>
      <c r="AN405" s="680"/>
    </row>
    <row r="406" s="1018" customFormat="1" customHeight="1" spans="1:40">
      <c r="A406" s="529"/>
      <c r="B406" s="213"/>
      <c r="C406" s="163"/>
      <c r="D406" s="409"/>
      <c r="E406" s="409"/>
      <c r="F406" s="685"/>
      <c r="G406" s="388"/>
      <c r="H406" s="291"/>
      <c r="I406" s="257"/>
      <c r="J406" s="202"/>
      <c r="K406" s="1035"/>
      <c r="L406" s="291"/>
      <c r="M406" s="388"/>
      <c r="N406" s="217"/>
      <c r="O406" s="217"/>
      <c r="P406" s="388"/>
      <c r="Q406" s="217"/>
      <c r="R406" s="359"/>
      <c r="S406" s="680"/>
      <c r="T406" s="680"/>
      <c r="U406" s="680"/>
      <c r="V406" s="680"/>
      <c r="W406" s="680"/>
      <c r="X406" s="680"/>
      <c r="Y406" s="680"/>
      <c r="Z406" s="680"/>
      <c r="AA406" s="680"/>
      <c r="AB406" s="680"/>
      <c r="AC406" s="680"/>
      <c r="AD406" s="680"/>
      <c r="AE406" s="680"/>
      <c r="AF406" s="680"/>
      <c r="AG406" s="680"/>
      <c r="AH406" s="680"/>
      <c r="AI406" s="680"/>
      <c r="AJ406" s="680"/>
      <c r="AK406" s="680"/>
      <c r="AL406" s="680"/>
      <c r="AM406" s="680"/>
      <c r="AN406" s="680"/>
    </row>
    <row r="407" s="1018" customFormat="1" customHeight="1" spans="1:40">
      <c r="A407" s="529"/>
      <c r="B407" s="213"/>
      <c r="C407" s="163"/>
      <c r="D407" s="409"/>
      <c r="E407" s="409"/>
      <c r="F407" s="685"/>
      <c r="G407" s="388"/>
      <c r="H407" s="388"/>
      <c r="I407" s="388"/>
      <c r="J407" s="388"/>
      <c r="K407" s="1035"/>
      <c r="L407" s="291"/>
      <c r="M407" s="388"/>
      <c r="N407" s="217"/>
      <c r="O407" s="217"/>
      <c r="P407" s="217"/>
      <c r="Q407" s="217"/>
      <c r="R407" s="359"/>
      <c r="S407" s="680"/>
      <c r="T407" s="680"/>
      <c r="U407" s="680"/>
      <c r="V407" s="680"/>
      <c r="W407" s="680"/>
      <c r="X407" s="680"/>
      <c r="Y407" s="680"/>
      <c r="Z407" s="680"/>
      <c r="AA407" s="680"/>
      <c r="AB407" s="680"/>
      <c r="AC407" s="680"/>
      <c r="AD407" s="680"/>
      <c r="AE407" s="680"/>
      <c r="AF407" s="680"/>
      <c r="AG407" s="680"/>
      <c r="AH407" s="680"/>
      <c r="AI407" s="680"/>
      <c r="AJ407" s="680"/>
      <c r="AK407" s="680"/>
      <c r="AL407" s="680"/>
      <c r="AM407" s="680"/>
      <c r="AN407" s="680"/>
    </row>
    <row r="408" s="1018" customFormat="1" customHeight="1" spans="1:40">
      <c r="A408" s="529"/>
      <c r="B408" s="213"/>
      <c r="C408" s="163"/>
      <c r="D408" s="409"/>
      <c r="E408" s="409"/>
      <c r="F408" s="685"/>
      <c r="G408" s="388"/>
      <c r="H408" s="291"/>
      <c r="I408" s="257"/>
      <c r="J408" s="202"/>
      <c r="K408" s="1035"/>
      <c r="L408" s="291"/>
      <c r="M408" s="388"/>
      <c r="N408" s="217"/>
      <c r="O408" s="217"/>
      <c r="P408" s="388"/>
      <c r="Q408" s="217"/>
      <c r="R408" s="359"/>
      <c r="S408" s="680"/>
      <c r="T408" s="680"/>
      <c r="U408" s="680"/>
      <c r="V408" s="680"/>
      <c r="W408" s="680"/>
      <c r="X408" s="680"/>
      <c r="Y408" s="680"/>
      <c r="Z408" s="680"/>
      <c r="AA408" s="680"/>
      <c r="AB408" s="680"/>
      <c r="AC408" s="680"/>
      <c r="AD408" s="680"/>
      <c r="AE408" s="680"/>
      <c r="AF408" s="680"/>
      <c r="AG408" s="680"/>
      <c r="AH408" s="680"/>
      <c r="AI408" s="680"/>
      <c r="AJ408" s="680"/>
      <c r="AK408" s="680"/>
      <c r="AL408" s="680"/>
      <c r="AM408" s="680"/>
      <c r="AN408" s="680"/>
    </row>
    <row r="409" s="1018" customFormat="1" customHeight="1" spans="1:40">
      <c r="A409" s="529"/>
      <c r="B409" s="213"/>
      <c r="C409" s="163"/>
      <c r="D409" s="409"/>
      <c r="E409" s="409"/>
      <c r="F409" s="685"/>
      <c r="G409" s="388"/>
      <c r="H409" s="291"/>
      <c r="I409" s="257"/>
      <c r="J409" s="202"/>
      <c r="K409" s="1035"/>
      <c r="L409" s="291"/>
      <c r="M409" s="388"/>
      <c r="N409" s="217"/>
      <c r="O409" s="217"/>
      <c r="P409" s="388"/>
      <c r="Q409" s="217"/>
      <c r="R409" s="359"/>
      <c r="S409" s="680"/>
      <c r="T409" s="680"/>
      <c r="U409" s="680"/>
      <c r="V409" s="680"/>
      <c r="W409" s="680"/>
      <c r="X409" s="680"/>
      <c r="Y409" s="680"/>
      <c r="Z409" s="680"/>
      <c r="AA409" s="680"/>
      <c r="AB409" s="680"/>
      <c r="AC409" s="680"/>
      <c r="AD409" s="680"/>
      <c r="AE409" s="680"/>
      <c r="AF409" s="680"/>
      <c r="AG409" s="680"/>
      <c r="AH409" s="680"/>
      <c r="AI409" s="680"/>
      <c r="AJ409" s="680"/>
      <c r="AK409" s="680"/>
      <c r="AL409" s="680"/>
      <c r="AM409" s="680"/>
      <c r="AN409" s="680"/>
    </row>
    <row r="410" s="1018" customFormat="1" ht="14.25" spans="1:40">
      <c r="A410" s="529"/>
      <c r="B410" s="213"/>
      <c r="C410" s="163"/>
      <c r="D410" s="409"/>
      <c r="E410" s="409"/>
      <c r="F410" s="685"/>
      <c r="G410" s="388"/>
      <c r="H410" s="388"/>
      <c r="I410" s="388"/>
      <c r="J410" s="388"/>
      <c r="K410" s="1035"/>
      <c r="L410" s="291"/>
      <c r="M410" s="388"/>
      <c r="N410" s="217"/>
      <c r="O410" s="217"/>
      <c r="P410" s="217"/>
      <c r="Q410" s="217"/>
      <c r="R410" s="666"/>
      <c r="S410" s="680"/>
      <c r="T410" s="680"/>
      <c r="U410" s="680"/>
      <c r="V410" s="680"/>
      <c r="W410" s="680"/>
      <c r="X410" s="680"/>
      <c r="Y410" s="680"/>
      <c r="Z410" s="680"/>
      <c r="AA410" s="680"/>
      <c r="AB410" s="680"/>
      <c r="AC410" s="680"/>
      <c r="AD410" s="680"/>
      <c r="AE410" s="680"/>
      <c r="AF410" s="680"/>
      <c r="AG410" s="680"/>
      <c r="AH410" s="680"/>
      <c r="AI410" s="680"/>
      <c r="AJ410" s="680"/>
      <c r="AK410" s="680"/>
      <c r="AL410" s="680"/>
      <c r="AM410" s="680"/>
      <c r="AN410" s="680"/>
    </row>
    <row r="411" s="1018" customFormat="1" customHeight="1" spans="1:40">
      <c r="A411" s="529"/>
      <c r="B411" s="213"/>
      <c r="C411" s="163"/>
      <c r="D411" s="409"/>
      <c r="E411" s="409"/>
      <c r="F411" s="685"/>
      <c r="G411" s="388"/>
      <c r="H411" s="291"/>
      <c r="I411" s="257"/>
      <c r="J411" s="202"/>
      <c r="K411" s="1035"/>
      <c r="L411" s="291"/>
      <c r="M411" s="388"/>
      <c r="N411" s="217"/>
      <c r="O411" s="217"/>
      <c r="P411" s="388"/>
      <c r="Q411" s="217"/>
      <c r="R411" s="666"/>
      <c r="S411" s="680"/>
      <c r="T411" s="680"/>
      <c r="U411" s="680"/>
      <c r="V411" s="680"/>
      <c r="W411" s="680"/>
      <c r="X411" s="680"/>
      <c r="Y411" s="680"/>
      <c r="Z411" s="680"/>
      <c r="AA411" s="680"/>
      <c r="AB411" s="680"/>
      <c r="AC411" s="680"/>
      <c r="AD411" s="680"/>
      <c r="AE411" s="680"/>
      <c r="AF411" s="680"/>
      <c r="AG411" s="680"/>
      <c r="AH411" s="680"/>
      <c r="AI411" s="680"/>
      <c r="AJ411" s="680"/>
      <c r="AK411" s="680"/>
      <c r="AL411" s="680"/>
      <c r="AM411" s="680"/>
      <c r="AN411" s="680"/>
    </row>
    <row r="412" s="1018" customFormat="1" customHeight="1" spans="1:40">
      <c r="A412" s="529"/>
      <c r="B412" s="213"/>
      <c r="C412" s="163"/>
      <c r="D412" s="409"/>
      <c r="E412" s="409"/>
      <c r="F412" s="685"/>
      <c r="G412" s="388"/>
      <c r="H412" s="291"/>
      <c r="I412" s="257"/>
      <c r="J412" s="202"/>
      <c r="K412" s="1035"/>
      <c r="L412" s="291"/>
      <c r="M412" s="388"/>
      <c r="N412" s="217"/>
      <c r="O412" s="217"/>
      <c r="P412" s="388"/>
      <c r="Q412" s="217"/>
      <c r="R412" s="666"/>
      <c r="S412" s="680"/>
      <c r="T412" s="680"/>
      <c r="U412" s="680"/>
      <c r="V412" s="680"/>
      <c r="W412" s="680"/>
      <c r="X412" s="680"/>
      <c r="Y412" s="680"/>
      <c r="Z412" s="680"/>
      <c r="AA412" s="680"/>
      <c r="AB412" s="680"/>
      <c r="AC412" s="680"/>
      <c r="AD412" s="680"/>
      <c r="AE412" s="680"/>
      <c r="AF412" s="680"/>
      <c r="AG412" s="680"/>
      <c r="AH412" s="680"/>
      <c r="AI412" s="680"/>
      <c r="AJ412" s="680"/>
      <c r="AK412" s="680"/>
      <c r="AL412" s="680"/>
      <c r="AM412" s="680"/>
      <c r="AN412" s="680"/>
    </row>
    <row r="413" s="1018" customFormat="1" customHeight="1" spans="1:40">
      <c r="A413" s="529"/>
      <c r="B413" s="213"/>
      <c r="C413" s="163"/>
      <c r="D413" s="409"/>
      <c r="E413" s="409"/>
      <c r="F413" s="685"/>
      <c r="G413" s="388"/>
      <c r="H413" s="388"/>
      <c r="I413" s="388"/>
      <c r="J413" s="388"/>
      <c r="K413" s="1035"/>
      <c r="L413" s="291"/>
      <c r="M413" s="388"/>
      <c r="N413" s="217"/>
      <c r="O413" s="217"/>
      <c r="P413" s="388"/>
      <c r="Q413" s="217"/>
      <c r="R413" s="359"/>
      <c r="S413" s="680"/>
      <c r="T413" s="680"/>
      <c r="U413" s="680"/>
      <c r="V413" s="680"/>
      <c r="W413" s="680"/>
      <c r="X413" s="680"/>
      <c r="Y413" s="680"/>
      <c r="Z413" s="680"/>
      <c r="AA413" s="680"/>
      <c r="AB413" s="680"/>
      <c r="AC413" s="680"/>
      <c r="AD413" s="680"/>
      <c r="AE413" s="680"/>
      <c r="AF413" s="680"/>
      <c r="AG413" s="680"/>
      <c r="AH413" s="680"/>
      <c r="AI413" s="680"/>
      <c r="AJ413" s="680"/>
      <c r="AK413" s="680"/>
      <c r="AL413" s="680"/>
      <c r="AM413" s="680"/>
      <c r="AN413" s="680"/>
    </row>
    <row r="414" s="1018" customFormat="1" customHeight="1" spans="1:40">
      <c r="A414" s="529"/>
      <c r="B414" s="213"/>
      <c r="C414" s="163"/>
      <c r="D414" s="409"/>
      <c r="E414" s="409"/>
      <c r="F414" s="685"/>
      <c r="G414" s="388"/>
      <c r="H414" s="291"/>
      <c r="I414" s="257"/>
      <c r="J414" s="202"/>
      <c r="K414" s="1035"/>
      <c r="L414" s="291"/>
      <c r="M414" s="388"/>
      <c r="N414" s="217"/>
      <c r="O414" s="217"/>
      <c r="P414" s="388"/>
      <c r="Q414" s="217"/>
      <c r="R414" s="359"/>
      <c r="S414" s="680"/>
      <c r="T414" s="680"/>
      <c r="U414" s="680"/>
      <c r="V414" s="680"/>
      <c r="W414" s="680"/>
      <c r="X414" s="680"/>
      <c r="Y414" s="680"/>
      <c r="Z414" s="680"/>
      <c r="AA414" s="680"/>
      <c r="AB414" s="680"/>
      <c r="AC414" s="680"/>
      <c r="AD414" s="680"/>
      <c r="AE414" s="680"/>
      <c r="AF414" s="680"/>
      <c r="AG414" s="680"/>
      <c r="AH414" s="680"/>
      <c r="AI414" s="680"/>
      <c r="AJ414" s="680"/>
      <c r="AK414" s="680"/>
      <c r="AL414" s="680"/>
      <c r="AM414" s="680"/>
      <c r="AN414" s="680"/>
    </row>
    <row r="415" s="1018" customFormat="1" customHeight="1" spans="1:40">
      <c r="A415" s="529"/>
      <c r="B415" s="213"/>
      <c r="C415" s="163"/>
      <c r="D415" s="409"/>
      <c r="E415" s="409"/>
      <c r="F415" s="685"/>
      <c r="G415" s="388"/>
      <c r="H415" s="388"/>
      <c r="I415" s="388"/>
      <c r="J415" s="388"/>
      <c r="K415" s="1035"/>
      <c r="L415" s="291"/>
      <c r="M415" s="388"/>
      <c r="N415" s="217"/>
      <c r="O415" s="217"/>
      <c r="P415" s="217"/>
      <c r="Q415" s="217"/>
      <c r="R415" s="359"/>
      <c r="S415" s="680"/>
      <c r="T415" s="680"/>
      <c r="U415" s="680"/>
      <c r="V415" s="680"/>
      <c r="W415" s="680"/>
      <c r="X415" s="680"/>
      <c r="Y415" s="680"/>
      <c r="Z415" s="680"/>
      <c r="AA415" s="680"/>
      <c r="AB415" s="680"/>
      <c r="AC415" s="680"/>
      <c r="AD415" s="680"/>
      <c r="AE415" s="680"/>
      <c r="AF415" s="680"/>
      <c r="AG415" s="680"/>
      <c r="AH415" s="680"/>
      <c r="AI415" s="680"/>
      <c r="AJ415" s="680"/>
      <c r="AK415" s="680"/>
      <c r="AL415" s="680"/>
      <c r="AM415" s="680"/>
      <c r="AN415" s="680"/>
    </row>
    <row r="416" s="1018" customFormat="1" customHeight="1" spans="1:40">
      <c r="A416" s="529"/>
      <c r="B416" s="213"/>
      <c r="C416" s="163"/>
      <c r="D416" s="409"/>
      <c r="E416" s="409"/>
      <c r="F416" s="685"/>
      <c r="G416" s="388"/>
      <c r="H416" s="291"/>
      <c r="I416" s="257"/>
      <c r="J416" s="202"/>
      <c r="K416" s="1035"/>
      <c r="L416" s="291"/>
      <c r="M416" s="388"/>
      <c r="N416" s="217"/>
      <c r="O416" s="217"/>
      <c r="P416" s="388"/>
      <c r="Q416" s="217"/>
      <c r="R416" s="359"/>
      <c r="S416" s="680"/>
      <c r="T416" s="680"/>
      <c r="U416" s="680"/>
      <c r="V416" s="680"/>
      <c r="W416" s="680"/>
      <c r="X416" s="680"/>
      <c r="Y416" s="680"/>
      <c r="Z416" s="680"/>
      <c r="AA416" s="680"/>
      <c r="AB416" s="680"/>
      <c r="AC416" s="680"/>
      <c r="AD416" s="680"/>
      <c r="AE416" s="680"/>
      <c r="AF416" s="680"/>
      <c r="AG416" s="680"/>
      <c r="AH416" s="680"/>
      <c r="AI416" s="680"/>
      <c r="AJ416" s="680"/>
      <c r="AK416" s="680"/>
      <c r="AL416" s="680"/>
      <c r="AM416" s="680"/>
      <c r="AN416" s="680"/>
    </row>
    <row r="417" s="1018" customFormat="1" customHeight="1" spans="1:18">
      <c r="A417" s="529"/>
      <c r="B417" s="213"/>
      <c r="C417" s="163"/>
      <c r="D417" s="409"/>
      <c r="E417" s="409"/>
      <c r="F417" s="685"/>
      <c r="G417" s="388"/>
      <c r="H417" s="388"/>
      <c r="I417" s="388"/>
      <c r="J417" s="388"/>
      <c r="K417" s="1035"/>
      <c r="L417" s="291"/>
      <c r="M417" s="388"/>
      <c r="N417" s="217"/>
      <c r="O417" s="217"/>
      <c r="P417" s="217"/>
      <c r="Q417" s="217"/>
      <c r="R417" s="359"/>
    </row>
    <row r="418" s="1018" customFormat="1" customHeight="1" spans="1:18">
      <c r="A418" s="529"/>
      <c r="B418" s="213"/>
      <c r="C418" s="163"/>
      <c r="D418" s="409"/>
      <c r="E418" s="409"/>
      <c r="F418" s="685"/>
      <c r="G418" s="388"/>
      <c r="H418" s="291"/>
      <c r="I418" s="257"/>
      <c r="J418" s="202"/>
      <c r="K418" s="1035"/>
      <c r="L418" s="291"/>
      <c r="M418" s="388"/>
      <c r="N418" s="217"/>
      <c r="O418" s="217"/>
      <c r="P418" s="217"/>
      <c r="Q418" s="217"/>
      <c r="R418" s="359"/>
    </row>
    <row r="419" s="1018" customFormat="1" customHeight="1" spans="1:18">
      <c r="A419" s="529"/>
      <c r="B419" s="213"/>
      <c r="C419" s="163"/>
      <c r="D419" s="409"/>
      <c r="E419" s="409"/>
      <c r="F419" s="685"/>
      <c r="G419" s="388"/>
      <c r="H419" s="388"/>
      <c r="I419" s="388"/>
      <c r="J419" s="388"/>
      <c r="K419" s="1035"/>
      <c r="L419" s="291"/>
      <c r="M419" s="388"/>
      <c r="N419" s="217"/>
      <c r="O419" s="217"/>
      <c r="P419" s="388"/>
      <c r="Q419" s="217"/>
      <c r="R419" s="666"/>
    </row>
    <row r="420" s="1018" customFormat="1" customHeight="1" spans="1:18">
      <c r="A420" s="529"/>
      <c r="B420" s="213"/>
      <c r="C420" s="163"/>
      <c r="D420" s="409"/>
      <c r="E420" s="409"/>
      <c r="F420" s="685"/>
      <c r="G420" s="388"/>
      <c r="H420" s="291"/>
      <c r="I420" s="257"/>
      <c r="J420" s="202"/>
      <c r="K420" s="1035"/>
      <c r="L420" s="291"/>
      <c r="M420" s="388"/>
      <c r="N420" s="217"/>
      <c r="O420" s="217"/>
      <c r="P420" s="388"/>
      <c r="Q420" s="217"/>
      <c r="R420" s="666"/>
    </row>
    <row r="421" s="1018" customFormat="1" customHeight="1" spans="1:18">
      <c r="A421" s="529"/>
      <c r="B421" s="213"/>
      <c r="C421" s="163"/>
      <c r="D421" s="409"/>
      <c r="E421" s="409"/>
      <c r="F421" s="685"/>
      <c r="G421" s="388"/>
      <c r="H421" s="291"/>
      <c r="I421" s="257"/>
      <c r="J421" s="202"/>
      <c r="K421" s="1035"/>
      <c r="L421" s="291"/>
      <c r="M421" s="388"/>
      <c r="N421" s="217"/>
      <c r="O421" s="217"/>
      <c r="P421" s="388"/>
      <c r="Q421" s="217"/>
      <c r="R421" s="666"/>
    </row>
    <row r="422" s="1018" customFormat="1" customHeight="1" spans="1:18">
      <c r="A422" s="529"/>
      <c r="B422" s="213"/>
      <c r="C422" s="163"/>
      <c r="D422" s="409"/>
      <c r="E422" s="409"/>
      <c r="F422" s="685"/>
      <c r="G422" s="388"/>
      <c r="H422" s="291"/>
      <c r="I422" s="257"/>
      <c r="J422" s="202"/>
      <c r="K422" s="1035"/>
      <c r="L422" s="291"/>
      <c r="M422" s="388"/>
      <c r="N422" s="217"/>
      <c r="O422" s="217"/>
      <c r="P422" s="388"/>
      <c r="Q422" s="217"/>
      <c r="R422" s="666"/>
    </row>
    <row r="423" s="1018" customFormat="1" customHeight="1" spans="1:18">
      <c r="A423" s="529"/>
      <c r="B423" s="213"/>
      <c r="C423" s="163"/>
      <c r="D423" s="409"/>
      <c r="E423" s="409"/>
      <c r="F423" s="685"/>
      <c r="G423" s="388"/>
      <c r="H423" s="388"/>
      <c r="I423" s="388"/>
      <c r="J423" s="388"/>
      <c r="K423" s="1035"/>
      <c r="L423" s="291"/>
      <c r="M423" s="388"/>
      <c r="N423" s="217"/>
      <c r="O423" s="217"/>
      <c r="P423" s="217"/>
      <c r="Q423" s="217"/>
      <c r="R423" s="359"/>
    </row>
    <row r="424" s="1018" customFormat="1" customHeight="1" spans="1:18">
      <c r="A424" s="529"/>
      <c r="B424" s="213"/>
      <c r="C424" s="163"/>
      <c r="D424" s="409"/>
      <c r="E424" s="409"/>
      <c r="F424" s="685"/>
      <c r="G424" s="388"/>
      <c r="H424" s="291"/>
      <c r="I424" s="257"/>
      <c r="J424" s="202"/>
      <c r="K424" s="1035"/>
      <c r="L424" s="291"/>
      <c r="M424" s="388"/>
      <c r="N424" s="217"/>
      <c r="O424" s="217"/>
      <c r="P424" s="217"/>
      <c r="Q424" s="217"/>
      <c r="R424" s="666"/>
    </row>
    <row r="425" s="1018" customFormat="1" customHeight="1" spans="1:18">
      <c r="A425" s="529"/>
      <c r="B425" s="213"/>
      <c r="C425" s="163"/>
      <c r="D425" s="409"/>
      <c r="E425" s="409"/>
      <c r="F425" s="685"/>
      <c r="G425" s="388"/>
      <c r="H425" s="388"/>
      <c r="I425" s="388"/>
      <c r="J425" s="388"/>
      <c r="K425" s="1035"/>
      <c r="L425" s="291"/>
      <c r="M425" s="388"/>
      <c r="N425" s="217"/>
      <c r="O425" s="217"/>
      <c r="P425" s="388"/>
      <c r="Q425" s="217"/>
      <c r="R425" s="359"/>
    </row>
    <row r="426" s="1018" customFormat="1" customHeight="1" spans="1:18">
      <c r="A426" s="529"/>
      <c r="B426" s="213"/>
      <c r="C426" s="163"/>
      <c r="D426" s="409"/>
      <c r="E426" s="409"/>
      <c r="F426" s="685"/>
      <c r="G426" s="388"/>
      <c r="H426" s="291"/>
      <c r="I426" s="257"/>
      <c r="J426" s="202"/>
      <c r="K426" s="1035"/>
      <c r="L426" s="291"/>
      <c r="M426" s="388"/>
      <c r="N426" s="217"/>
      <c r="O426" s="217"/>
      <c r="P426" s="388"/>
      <c r="Q426" s="217"/>
      <c r="R426" s="359"/>
    </row>
    <row r="427" s="1018" customFormat="1" customHeight="1" spans="1:18">
      <c r="A427" s="529"/>
      <c r="B427" s="213"/>
      <c r="C427" s="163"/>
      <c r="D427" s="409"/>
      <c r="E427" s="409"/>
      <c r="F427" s="685"/>
      <c r="G427" s="388"/>
      <c r="H427" s="388"/>
      <c r="I427" s="388"/>
      <c r="J427" s="388"/>
      <c r="K427" s="1035"/>
      <c r="L427" s="291"/>
      <c r="M427" s="388"/>
      <c r="N427" s="217"/>
      <c r="O427" s="217"/>
      <c r="P427" s="217"/>
      <c r="Q427" s="217"/>
      <c r="R427" s="359"/>
    </row>
    <row r="428" s="1018" customFormat="1" customHeight="1" spans="1:18">
      <c r="A428" s="529"/>
      <c r="B428" s="213"/>
      <c r="C428" s="163"/>
      <c r="D428" s="409"/>
      <c r="E428" s="409"/>
      <c r="F428" s="685"/>
      <c r="G428" s="388"/>
      <c r="H428" s="291"/>
      <c r="I428" s="257"/>
      <c r="J428" s="202"/>
      <c r="K428" s="1035"/>
      <c r="L428" s="291"/>
      <c r="M428" s="388"/>
      <c r="N428" s="217"/>
      <c r="O428" s="217"/>
      <c r="P428" s="217"/>
      <c r="Q428" s="217"/>
      <c r="R428" s="359"/>
    </row>
    <row r="429" s="1018" customFormat="1" customHeight="1" spans="1:18">
      <c r="A429" s="529"/>
      <c r="B429" s="213"/>
      <c r="C429" s="163"/>
      <c r="D429" s="409"/>
      <c r="E429" s="409"/>
      <c r="F429" s="685"/>
      <c r="G429" s="388"/>
      <c r="H429" s="388"/>
      <c r="I429" s="388"/>
      <c r="J429" s="388"/>
      <c r="K429" s="1035"/>
      <c r="L429" s="291"/>
      <c r="M429" s="388"/>
      <c r="N429" s="217"/>
      <c r="O429" s="217"/>
      <c r="P429" s="388"/>
      <c r="Q429" s="217"/>
      <c r="R429" s="359"/>
    </row>
    <row r="430" s="1018" customFormat="1" customHeight="1" spans="1:18">
      <c r="A430" s="529"/>
      <c r="B430" s="213"/>
      <c r="C430" s="163"/>
      <c r="D430" s="409"/>
      <c r="E430" s="409"/>
      <c r="F430" s="685"/>
      <c r="G430" s="388"/>
      <c r="H430" s="291"/>
      <c r="I430" s="257"/>
      <c r="J430" s="202"/>
      <c r="K430" s="1035"/>
      <c r="L430" s="291"/>
      <c r="M430" s="388"/>
      <c r="N430" s="217"/>
      <c r="O430" s="217"/>
      <c r="P430" s="388"/>
      <c r="Q430" s="217"/>
      <c r="R430" s="359"/>
    </row>
    <row r="431" s="1018" customFormat="1" customHeight="1" spans="1:18">
      <c r="A431" s="529"/>
      <c r="B431" s="213"/>
      <c r="C431" s="163"/>
      <c r="D431" s="409"/>
      <c r="E431" s="409"/>
      <c r="F431" s="685"/>
      <c r="G431" s="388"/>
      <c r="H431" s="291"/>
      <c r="I431" s="257"/>
      <c r="J431" s="202"/>
      <c r="K431" s="1035"/>
      <c r="L431" s="291"/>
      <c r="M431" s="388"/>
      <c r="N431" s="217"/>
      <c r="O431" s="217"/>
      <c r="P431" s="388"/>
      <c r="Q431" s="217"/>
      <c r="R431" s="359"/>
    </row>
    <row r="432" s="1018" customFormat="1" customHeight="1" spans="1:18">
      <c r="A432" s="529"/>
      <c r="B432" s="213"/>
      <c r="C432" s="163"/>
      <c r="D432" s="409"/>
      <c r="E432" s="359"/>
      <c r="F432" s="685"/>
      <c r="G432" s="388"/>
      <c r="H432" s="388"/>
      <c r="I432" s="388"/>
      <c r="J432" s="388"/>
      <c r="K432" s="1035"/>
      <c r="L432" s="291"/>
      <c r="M432" s="388"/>
      <c r="N432" s="217"/>
      <c r="O432" s="217"/>
      <c r="P432" s="388"/>
      <c r="Q432" s="217"/>
      <c r="R432" s="359"/>
    </row>
    <row r="433" s="1018" customFormat="1" customHeight="1" spans="1:18">
      <c r="A433" s="529"/>
      <c r="B433" s="213"/>
      <c r="C433" s="163"/>
      <c r="D433" s="409"/>
      <c r="E433" s="359"/>
      <c r="F433" s="685"/>
      <c r="G433" s="388"/>
      <c r="H433" s="291"/>
      <c r="I433" s="257"/>
      <c r="J433" s="202"/>
      <c r="K433" s="1035"/>
      <c r="L433" s="291"/>
      <c r="M433" s="388"/>
      <c r="N433" s="217"/>
      <c r="O433" s="217"/>
      <c r="P433" s="388"/>
      <c r="Q433" s="217"/>
      <c r="R433" s="359"/>
    </row>
    <row r="434" s="1018" customFormat="1" customHeight="1" spans="1:18">
      <c r="A434" s="529"/>
      <c r="B434" s="213"/>
      <c r="C434" s="163"/>
      <c r="D434" s="409"/>
      <c r="E434" s="359"/>
      <c r="F434" s="685"/>
      <c r="G434" s="388"/>
      <c r="H434" s="388"/>
      <c r="I434" s="388"/>
      <c r="J434" s="388"/>
      <c r="K434" s="1035"/>
      <c r="L434" s="291"/>
      <c r="M434" s="388"/>
      <c r="N434" s="217"/>
      <c r="O434" s="217"/>
      <c r="P434" s="388"/>
      <c r="Q434" s="217"/>
      <c r="R434" s="359"/>
    </row>
    <row r="435" s="1018" customFormat="1" customHeight="1" spans="1:18">
      <c r="A435" s="529"/>
      <c r="B435" s="213"/>
      <c r="C435" s="163"/>
      <c r="D435" s="409"/>
      <c r="E435" s="359"/>
      <c r="F435" s="685"/>
      <c r="G435" s="388"/>
      <c r="H435" s="291"/>
      <c r="I435" s="257"/>
      <c r="J435" s="202"/>
      <c r="K435" s="1035"/>
      <c r="L435" s="291"/>
      <c r="M435" s="388"/>
      <c r="N435" s="217"/>
      <c r="O435" s="217"/>
      <c r="P435" s="388"/>
      <c r="Q435" s="217"/>
      <c r="R435" s="359"/>
    </row>
    <row r="436" s="1018" customFormat="1" customHeight="1" spans="1:18">
      <c r="A436" s="529"/>
      <c r="B436" s="213"/>
      <c r="C436" s="163"/>
      <c r="D436" s="409"/>
      <c r="E436" s="359"/>
      <c r="F436" s="685"/>
      <c r="G436" s="388"/>
      <c r="H436" s="388"/>
      <c r="I436" s="388"/>
      <c r="J436" s="388"/>
      <c r="K436" s="1035"/>
      <c r="L436" s="291"/>
      <c r="M436" s="388"/>
      <c r="N436" s="217"/>
      <c r="O436" s="217"/>
      <c r="P436" s="217"/>
      <c r="Q436" s="217"/>
      <c r="R436" s="359"/>
    </row>
    <row r="437" s="1018" customFormat="1" customHeight="1" spans="1:18">
      <c r="A437" s="529"/>
      <c r="B437" s="213"/>
      <c r="C437" s="163"/>
      <c r="D437" s="409"/>
      <c r="E437" s="359"/>
      <c r="F437" s="685"/>
      <c r="G437" s="388"/>
      <c r="H437" s="291"/>
      <c r="I437" s="257"/>
      <c r="J437" s="202"/>
      <c r="K437" s="1035"/>
      <c r="L437" s="291"/>
      <c r="M437" s="388"/>
      <c r="N437" s="217"/>
      <c r="O437" s="217"/>
      <c r="P437" s="217"/>
      <c r="Q437" s="217"/>
      <c r="R437" s="359"/>
    </row>
    <row r="438" s="1018" customFormat="1" customHeight="1" spans="1:18">
      <c r="A438" s="529"/>
      <c r="B438" s="213"/>
      <c r="C438" s="163"/>
      <c r="D438" s="409"/>
      <c r="E438" s="359"/>
      <c r="F438" s="685"/>
      <c r="G438" s="388"/>
      <c r="H438" s="388"/>
      <c r="I438" s="388"/>
      <c r="J438" s="388"/>
      <c r="K438" s="1035"/>
      <c r="L438" s="291"/>
      <c r="M438" s="388"/>
      <c r="N438" s="217"/>
      <c r="O438" s="217"/>
      <c r="P438" s="388"/>
      <c r="Q438" s="217"/>
      <c r="R438" s="359"/>
    </row>
    <row r="439" s="1018" customFormat="1" customHeight="1" spans="1:18">
      <c r="A439" s="529"/>
      <c r="B439" s="213"/>
      <c r="C439" s="163"/>
      <c r="D439" s="409"/>
      <c r="E439" s="359"/>
      <c r="F439" s="685"/>
      <c r="G439" s="388"/>
      <c r="H439" s="291"/>
      <c r="I439" s="257"/>
      <c r="J439" s="202"/>
      <c r="K439" s="1035"/>
      <c r="L439" s="291"/>
      <c r="M439" s="388"/>
      <c r="N439" s="217"/>
      <c r="O439" s="217"/>
      <c r="P439" s="388"/>
      <c r="Q439" s="217"/>
      <c r="R439" s="359"/>
    </row>
    <row r="440" s="1018" customFormat="1" customHeight="1" spans="1:18">
      <c r="A440" s="529"/>
      <c r="B440" s="213"/>
      <c r="C440" s="163"/>
      <c r="D440" s="409"/>
      <c r="E440" s="359"/>
      <c r="F440" s="685"/>
      <c r="G440" s="388"/>
      <c r="H440" s="388"/>
      <c r="I440" s="388"/>
      <c r="J440" s="388"/>
      <c r="K440" s="1035"/>
      <c r="L440" s="291"/>
      <c r="M440" s="388"/>
      <c r="N440" s="217"/>
      <c r="O440" s="217"/>
      <c r="P440" s="388"/>
      <c r="Q440" s="217"/>
      <c r="R440" s="359"/>
    </row>
    <row r="441" s="1018" customFormat="1" customHeight="1" spans="1:18">
      <c r="A441" s="529"/>
      <c r="B441" s="213"/>
      <c r="C441" s="163"/>
      <c r="D441" s="409"/>
      <c r="E441" s="359"/>
      <c r="F441" s="685"/>
      <c r="G441" s="388"/>
      <c r="H441" s="291"/>
      <c r="I441" s="257"/>
      <c r="J441" s="202"/>
      <c r="K441" s="1035"/>
      <c r="L441" s="291"/>
      <c r="M441" s="388"/>
      <c r="N441" s="217"/>
      <c r="O441" s="217"/>
      <c r="P441" s="388"/>
      <c r="Q441" s="217"/>
      <c r="R441" s="359"/>
    </row>
    <row r="442" s="1018" customFormat="1" customHeight="1" spans="1:18">
      <c r="A442" s="529"/>
      <c r="B442" s="213"/>
      <c r="C442" s="163"/>
      <c r="D442" s="409"/>
      <c r="E442" s="359"/>
      <c r="F442" s="685"/>
      <c r="G442" s="388"/>
      <c r="H442" s="291"/>
      <c r="I442" s="257"/>
      <c r="J442" s="202"/>
      <c r="K442" s="1035"/>
      <c r="L442" s="291"/>
      <c r="M442" s="388"/>
      <c r="N442" s="217"/>
      <c r="O442" s="217"/>
      <c r="P442" s="388"/>
      <c r="Q442" s="217"/>
      <c r="R442" s="359"/>
    </row>
    <row r="443" s="1018" customFormat="1" customHeight="1" spans="1:18">
      <c r="A443" s="529"/>
      <c r="B443" s="213"/>
      <c r="C443" s="163"/>
      <c r="D443" s="409"/>
      <c r="E443" s="359"/>
      <c r="F443" s="685"/>
      <c r="G443" s="388"/>
      <c r="H443" s="388"/>
      <c r="I443" s="388"/>
      <c r="J443" s="388"/>
      <c r="K443" s="1035"/>
      <c r="L443" s="291"/>
      <c r="M443" s="388"/>
      <c r="N443" s="217"/>
      <c r="O443" s="217"/>
      <c r="P443" s="217"/>
      <c r="Q443" s="217"/>
      <c r="R443" s="359"/>
    </row>
    <row r="444" s="1018" customFormat="1" customHeight="1" spans="1:18">
      <c r="A444" s="529"/>
      <c r="B444" s="213"/>
      <c r="C444" s="163"/>
      <c r="D444" s="409"/>
      <c r="E444" s="359"/>
      <c r="F444" s="685"/>
      <c r="G444" s="388"/>
      <c r="H444" s="291"/>
      <c r="I444" s="257"/>
      <c r="J444" s="202"/>
      <c r="K444" s="1035"/>
      <c r="L444" s="291"/>
      <c r="M444" s="388"/>
      <c r="N444" s="217"/>
      <c r="O444" s="217"/>
      <c r="P444" s="217"/>
      <c r="Q444" s="217"/>
      <c r="R444" s="359"/>
    </row>
    <row r="445" s="1018" customFormat="1" customHeight="1" spans="1:18">
      <c r="A445" s="529"/>
      <c r="B445" s="213"/>
      <c r="C445" s="163"/>
      <c r="D445" s="409"/>
      <c r="E445" s="359"/>
      <c r="F445" s="685"/>
      <c r="G445" s="388"/>
      <c r="H445" s="388"/>
      <c r="I445" s="388"/>
      <c r="J445" s="388"/>
      <c r="K445" s="1035"/>
      <c r="L445" s="291"/>
      <c r="M445" s="388"/>
      <c r="N445" s="217"/>
      <c r="O445" s="217"/>
      <c r="P445" s="388"/>
      <c r="Q445" s="217"/>
      <c r="R445" s="359"/>
    </row>
    <row r="446" s="1018" customFormat="1" customHeight="1" spans="1:18">
      <c r="A446" s="529"/>
      <c r="B446" s="213"/>
      <c r="C446" s="163"/>
      <c r="D446" s="409"/>
      <c r="E446" s="359"/>
      <c r="F446" s="685"/>
      <c r="G446" s="388"/>
      <c r="H446" s="291"/>
      <c r="I446" s="257"/>
      <c r="J446" s="202"/>
      <c r="K446" s="1035"/>
      <c r="L446" s="291"/>
      <c r="M446" s="388"/>
      <c r="N446" s="217"/>
      <c r="O446" s="217"/>
      <c r="P446" s="388"/>
      <c r="Q446" s="217"/>
      <c r="R446" s="359"/>
    </row>
    <row r="447" s="1018" customFormat="1" customHeight="1" spans="1:18">
      <c r="A447" s="529"/>
      <c r="B447" s="213"/>
      <c r="C447" s="163"/>
      <c r="D447" s="409"/>
      <c r="E447" s="359"/>
      <c r="F447" s="685"/>
      <c r="G447" s="388"/>
      <c r="H447" s="291"/>
      <c r="I447" s="257"/>
      <c r="J447" s="202"/>
      <c r="K447" s="1035"/>
      <c r="L447" s="291"/>
      <c r="M447" s="388"/>
      <c r="N447" s="217"/>
      <c r="O447" s="217"/>
      <c r="P447" s="388"/>
      <c r="Q447" s="217"/>
      <c r="R447" s="359"/>
    </row>
    <row r="448" s="1018" customFormat="1" customHeight="1" spans="1:18">
      <c r="A448" s="529"/>
      <c r="B448" s="213"/>
      <c r="C448" s="163"/>
      <c r="D448" s="409"/>
      <c r="E448" s="359"/>
      <c r="F448" s="685"/>
      <c r="G448" s="388"/>
      <c r="H448" s="388"/>
      <c r="I448" s="388"/>
      <c r="J448" s="388"/>
      <c r="K448" s="1035"/>
      <c r="L448" s="291"/>
      <c r="M448" s="388"/>
      <c r="N448" s="217"/>
      <c r="O448" s="217"/>
      <c r="P448" s="388"/>
      <c r="Q448" s="217"/>
      <c r="R448" s="359"/>
    </row>
    <row r="449" s="1018" customFormat="1" customHeight="1" spans="1:18">
      <c r="A449" s="529"/>
      <c r="B449" s="213"/>
      <c r="C449" s="163"/>
      <c r="D449" s="409"/>
      <c r="E449" s="359"/>
      <c r="F449" s="685"/>
      <c r="G449" s="388"/>
      <c r="H449" s="291"/>
      <c r="I449" s="257"/>
      <c r="J449" s="202"/>
      <c r="K449" s="1035"/>
      <c r="L449" s="291"/>
      <c r="M449" s="388"/>
      <c r="N449" s="217"/>
      <c r="O449" s="217"/>
      <c r="P449" s="388"/>
      <c r="Q449" s="217"/>
      <c r="R449" s="359"/>
    </row>
    <row r="450" s="1018" customFormat="1" customHeight="1" spans="1:18">
      <c r="A450" s="529"/>
      <c r="B450" s="213"/>
      <c r="C450" s="163"/>
      <c r="D450" s="409"/>
      <c r="E450" s="359"/>
      <c r="F450" s="685"/>
      <c r="G450" s="388"/>
      <c r="H450" s="388"/>
      <c r="I450" s="388"/>
      <c r="J450" s="388"/>
      <c r="K450" s="1035"/>
      <c r="L450" s="291"/>
      <c r="M450" s="388"/>
      <c r="N450" s="217"/>
      <c r="O450" s="217"/>
      <c r="P450" s="388"/>
      <c r="Q450" s="217"/>
      <c r="R450" s="359"/>
    </row>
    <row r="451" s="1018" customFormat="1" customHeight="1" spans="1:18">
      <c r="A451" s="529"/>
      <c r="B451" s="213"/>
      <c r="C451" s="163"/>
      <c r="D451" s="409"/>
      <c r="E451" s="359"/>
      <c r="F451" s="685"/>
      <c r="G451" s="388"/>
      <c r="H451" s="291"/>
      <c r="I451" s="257"/>
      <c r="J451" s="202"/>
      <c r="K451" s="1035"/>
      <c r="L451" s="291"/>
      <c r="M451" s="388"/>
      <c r="N451" s="217"/>
      <c r="O451" s="217"/>
      <c r="P451" s="388"/>
      <c r="Q451" s="217"/>
      <c r="R451" s="359"/>
    </row>
    <row r="452" s="1018" customFormat="1" customHeight="1" spans="1:18">
      <c r="A452" s="529"/>
      <c r="B452" s="213"/>
      <c r="C452" s="163"/>
      <c r="D452" s="409"/>
      <c r="E452" s="359"/>
      <c r="F452" s="685"/>
      <c r="G452" s="388"/>
      <c r="H452" s="388"/>
      <c r="I452" s="388"/>
      <c r="J452" s="388"/>
      <c r="K452" s="1035"/>
      <c r="L452" s="291"/>
      <c r="M452" s="388"/>
      <c r="N452" s="217"/>
      <c r="O452" s="217"/>
      <c r="P452" s="217"/>
      <c r="Q452" s="217"/>
      <c r="R452" s="359"/>
    </row>
    <row r="453" s="1018" customFormat="1" customHeight="1" spans="1:18">
      <c r="A453" s="529"/>
      <c r="B453" s="213"/>
      <c r="C453" s="163"/>
      <c r="D453" s="409"/>
      <c r="E453" s="359"/>
      <c r="F453" s="685"/>
      <c r="G453" s="388"/>
      <c r="H453" s="291"/>
      <c r="I453" s="257"/>
      <c r="J453" s="202"/>
      <c r="K453" s="1035"/>
      <c r="L453" s="291"/>
      <c r="M453" s="388"/>
      <c r="N453" s="217"/>
      <c r="O453" s="217"/>
      <c r="P453" s="217"/>
      <c r="Q453" s="217"/>
      <c r="R453" s="359"/>
    </row>
    <row r="454" s="1018" customFormat="1" customHeight="1" spans="1:18">
      <c r="A454" s="529"/>
      <c r="B454" s="213"/>
      <c r="C454" s="163"/>
      <c r="D454" s="409"/>
      <c r="E454" s="359"/>
      <c r="F454" s="685"/>
      <c r="G454" s="388"/>
      <c r="H454" s="291"/>
      <c r="I454" s="257"/>
      <c r="J454" s="202"/>
      <c r="K454" s="1035"/>
      <c r="L454" s="291"/>
      <c r="M454" s="388"/>
      <c r="N454" s="217"/>
      <c r="O454" s="217"/>
      <c r="P454" s="217"/>
      <c r="Q454" s="217"/>
      <c r="R454" s="359"/>
    </row>
    <row r="455" s="1018" customFormat="1" customHeight="1" spans="1:18">
      <c r="A455" s="529"/>
      <c r="B455" s="213"/>
      <c r="C455" s="163"/>
      <c r="D455" s="409"/>
      <c r="E455" s="359"/>
      <c r="F455" s="685"/>
      <c r="G455" s="388"/>
      <c r="H455" s="291"/>
      <c r="I455" s="257"/>
      <c r="J455" s="202"/>
      <c r="K455" s="1035"/>
      <c r="L455" s="291"/>
      <c r="M455" s="388"/>
      <c r="N455" s="217"/>
      <c r="O455" s="217"/>
      <c r="P455" s="217"/>
      <c r="Q455" s="217"/>
      <c r="R455" s="359"/>
    </row>
    <row r="456" s="1018" customFormat="1" customHeight="1" spans="1:18">
      <c r="A456" s="529"/>
      <c r="B456" s="213"/>
      <c r="C456" s="163"/>
      <c r="D456" s="409"/>
      <c r="E456" s="359"/>
      <c r="F456" s="685"/>
      <c r="G456" s="388"/>
      <c r="H456" s="388"/>
      <c r="I456" s="388"/>
      <c r="J456" s="388"/>
      <c r="K456" s="1035"/>
      <c r="L456" s="291"/>
      <c r="M456" s="388"/>
      <c r="N456" s="217"/>
      <c r="O456" s="217"/>
      <c r="P456" s="388"/>
      <c r="Q456" s="217"/>
      <c r="R456" s="359"/>
    </row>
    <row r="457" s="1018" customFormat="1" customHeight="1" spans="1:18">
      <c r="A457" s="529"/>
      <c r="B457" s="213"/>
      <c r="C457" s="163"/>
      <c r="D457" s="409"/>
      <c r="E457" s="359"/>
      <c r="F457" s="685"/>
      <c r="G457" s="388"/>
      <c r="H457" s="291"/>
      <c r="I457" s="257"/>
      <c r="J457" s="202"/>
      <c r="K457" s="1035"/>
      <c r="L457" s="291"/>
      <c r="M457" s="388"/>
      <c r="N457" s="217"/>
      <c r="O457" s="217"/>
      <c r="P457" s="388"/>
      <c r="Q457" s="217"/>
      <c r="R457" s="359"/>
    </row>
    <row r="458" s="1018" customFormat="1" customHeight="1" spans="1:18">
      <c r="A458" s="529"/>
      <c r="B458" s="213"/>
      <c r="C458" s="163"/>
      <c r="D458" s="409"/>
      <c r="E458" s="359"/>
      <c r="F458" s="685"/>
      <c r="G458" s="388"/>
      <c r="H458" s="388"/>
      <c r="I458" s="388"/>
      <c r="J458" s="388"/>
      <c r="K458" s="1035"/>
      <c r="L458" s="291"/>
      <c r="M458" s="388"/>
      <c r="N458" s="217"/>
      <c r="O458" s="217"/>
      <c r="P458" s="217"/>
      <c r="Q458" s="217"/>
      <c r="R458" s="359"/>
    </row>
    <row r="459" s="1018" customFormat="1" customHeight="1" spans="1:18">
      <c r="A459" s="529"/>
      <c r="B459" s="213"/>
      <c r="C459" s="163"/>
      <c r="D459" s="409"/>
      <c r="E459" s="359"/>
      <c r="F459" s="685"/>
      <c r="G459" s="388"/>
      <c r="H459" s="291"/>
      <c r="I459" s="257"/>
      <c r="J459" s="202"/>
      <c r="K459" s="1035"/>
      <c r="L459" s="291"/>
      <c r="M459" s="388"/>
      <c r="N459" s="217"/>
      <c r="O459" s="217"/>
      <c r="P459" s="217"/>
      <c r="Q459" s="217"/>
      <c r="R459" s="359"/>
    </row>
    <row r="460" s="1018" customFormat="1" customHeight="1" spans="1:18">
      <c r="A460" s="529"/>
      <c r="B460" s="213"/>
      <c r="C460" s="163"/>
      <c r="D460" s="409"/>
      <c r="E460" s="359"/>
      <c r="F460" s="685"/>
      <c r="G460" s="388"/>
      <c r="H460" s="388"/>
      <c r="I460" s="388"/>
      <c r="J460" s="388"/>
      <c r="K460" s="1035"/>
      <c r="L460" s="291"/>
      <c r="M460" s="388"/>
      <c r="N460" s="217"/>
      <c r="O460" s="217"/>
      <c r="P460" s="388"/>
      <c r="Q460" s="217"/>
      <c r="R460" s="359"/>
    </row>
    <row r="461" s="1018" customFormat="1" customHeight="1" spans="1:18">
      <c r="A461" s="529"/>
      <c r="B461" s="213"/>
      <c r="C461" s="163"/>
      <c r="D461" s="409"/>
      <c r="E461" s="359"/>
      <c r="F461" s="685"/>
      <c r="G461" s="388"/>
      <c r="H461" s="291"/>
      <c r="I461" s="257"/>
      <c r="J461" s="202"/>
      <c r="K461" s="1035"/>
      <c r="L461" s="291"/>
      <c r="M461" s="388"/>
      <c r="N461" s="217"/>
      <c r="O461" s="217"/>
      <c r="P461" s="388"/>
      <c r="Q461" s="217"/>
      <c r="R461" s="359"/>
    </row>
    <row r="462" s="1018" customFormat="1" customHeight="1" spans="1:18">
      <c r="A462" s="529"/>
      <c r="B462" s="213"/>
      <c r="C462" s="163"/>
      <c r="D462" s="409"/>
      <c r="E462" s="359"/>
      <c r="F462" s="685"/>
      <c r="G462" s="388"/>
      <c r="H462" s="388"/>
      <c r="I462" s="388"/>
      <c r="J462" s="388"/>
      <c r="K462" s="1035"/>
      <c r="L462" s="291"/>
      <c r="M462" s="388"/>
      <c r="N462" s="217"/>
      <c r="O462" s="217"/>
      <c r="P462" s="388"/>
      <c r="Q462" s="217"/>
      <c r="R462" s="359"/>
    </row>
    <row r="463" s="1018" customFormat="1" customHeight="1" spans="1:18">
      <c r="A463" s="529"/>
      <c r="B463" s="213"/>
      <c r="C463" s="163"/>
      <c r="D463" s="409"/>
      <c r="E463" s="359"/>
      <c r="F463" s="685"/>
      <c r="G463" s="388"/>
      <c r="H463" s="291"/>
      <c r="I463" s="257"/>
      <c r="J463" s="202"/>
      <c r="K463" s="1035"/>
      <c r="L463" s="291"/>
      <c r="M463" s="388"/>
      <c r="N463" s="217"/>
      <c r="O463" s="217"/>
      <c r="P463" s="388"/>
      <c r="Q463" s="217"/>
      <c r="R463" s="359"/>
    </row>
    <row r="464" s="1018" customFormat="1" customHeight="1" spans="1:18">
      <c r="A464" s="529"/>
      <c r="B464" s="213"/>
      <c r="C464" s="163"/>
      <c r="D464" s="409"/>
      <c r="E464" s="359"/>
      <c r="F464" s="685"/>
      <c r="G464" s="388"/>
      <c r="H464" s="291"/>
      <c r="I464" s="257"/>
      <c r="J464" s="202"/>
      <c r="K464" s="1035"/>
      <c r="L464" s="291"/>
      <c r="M464" s="388"/>
      <c r="N464" s="217"/>
      <c r="O464" s="217"/>
      <c r="P464" s="388"/>
      <c r="Q464" s="217"/>
      <c r="R464" s="359"/>
    </row>
    <row r="465" s="1018" customFormat="1" customHeight="1" spans="1:41">
      <c r="A465" s="529"/>
      <c r="B465" s="213"/>
      <c r="C465" s="163"/>
      <c r="D465" s="409"/>
      <c r="E465" s="359"/>
      <c r="F465" s="685"/>
      <c r="G465" s="388"/>
      <c r="H465" s="388"/>
      <c r="I465" s="388"/>
      <c r="J465" s="388"/>
      <c r="K465" s="1035"/>
      <c r="L465" s="291"/>
      <c r="M465" s="388"/>
      <c r="N465" s="217"/>
      <c r="O465" s="217"/>
      <c r="P465" s="388"/>
      <c r="Q465" s="217"/>
      <c r="R465" s="359"/>
    </row>
    <row r="466" s="1018" customFormat="1" customHeight="1" spans="1:41">
      <c r="A466" s="529"/>
      <c r="B466" s="213"/>
      <c r="C466" s="163"/>
      <c r="D466" s="409"/>
      <c r="E466" s="359"/>
      <c r="F466" s="685"/>
      <c r="G466" s="388"/>
      <c r="H466" s="291"/>
      <c r="I466" s="257"/>
      <c r="J466" s="202"/>
      <c r="K466" s="1035"/>
      <c r="L466" s="291"/>
      <c r="M466" s="388"/>
      <c r="N466" s="217"/>
      <c r="O466" s="217"/>
      <c r="P466" s="388"/>
      <c r="Q466" s="217"/>
      <c r="R466" s="359"/>
    </row>
    <row r="467" s="1018" customFormat="1" customHeight="1" spans="1:41">
      <c r="A467" s="529"/>
      <c r="B467" s="213"/>
      <c r="C467" s="163"/>
      <c r="D467" s="409"/>
      <c r="E467" s="359"/>
      <c r="F467" s="685"/>
      <c r="G467" s="388"/>
      <c r="H467" s="388"/>
      <c r="I467" s="388"/>
      <c r="J467" s="388"/>
      <c r="K467" s="1035"/>
      <c r="L467" s="291"/>
      <c r="M467" s="388"/>
      <c r="N467" s="217"/>
      <c r="O467" s="217"/>
      <c r="P467" s="388"/>
      <c r="Q467" s="217"/>
      <c r="R467" s="359"/>
    </row>
    <row r="468" s="1018" customFormat="1" customHeight="1" spans="1:41">
      <c r="A468" s="529"/>
      <c r="B468" s="213"/>
      <c r="C468" s="163"/>
      <c r="D468" s="409"/>
      <c r="E468" s="359"/>
      <c r="F468" s="685"/>
      <c r="G468" s="388"/>
      <c r="H468" s="291"/>
      <c r="I468" s="257"/>
      <c r="J468" s="202"/>
      <c r="K468" s="1035"/>
      <c r="L468" s="291"/>
      <c r="M468" s="388"/>
      <c r="N468" s="217"/>
      <c r="O468" s="217"/>
      <c r="P468" s="388"/>
      <c r="Q468" s="217"/>
      <c r="R468" s="359"/>
    </row>
    <row r="469" s="1018" customFormat="1" customHeight="1" spans="1:41">
      <c r="A469" s="529"/>
      <c r="B469" s="213"/>
      <c r="C469" s="163"/>
      <c r="D469" s="409"/>
      <c r="E469" s="359"/>
      <c r="F469" s="685"/>
      <c r="G469" s="388"/>
      <c r="H469" s="388"/>
      <c r="I469" s="388"/>
      <c r="J469" s="388"/>
      <c r="K469" s="1035"/>
      <c r="L469" s="291"/>
      <c r="M469" s="388"/>
      <c r="N469" s="217"/>
      <c r="O469" s="217"/>
      <c r="P469" s="388"/>
      <c r="Q469" s="217"/>
      <c r="R469" s="359"/>
    </row>
    <row r="470" s="1018" customFormat="1" customHeight="1" spans="1:41">
      <c r="A470" s="529"/>
      <c r="B470" s="213"/>
      <c r="C470" s="163"/>
      <c r="D470" s="409"/>
      <c r="E470" s="359"/>
      <c r="F470" s="685"/>
      <c r="G470" s="388"/>
      <c r="H470" s="291"/>
      <c r="I470" s="257"/>
      <c r="J470" s="202"/>
      <c r="K470" s="1035"/>
      <c r="L470" s="291"/>
      <c r="M470" s="388"/>
      <c r="N470" s="217"/>
      <c r="O470" s="217"/>
      <c r="P470" s="388"/>
      <c r="Q470" s="217"/>
      <c r="R470" s="359"/>
    </row>
    <row r="471" s="1018" customFormat="1" customHeight="1" spans="1:41">
      <c r="A471" s="529"/>
      <c r="B471" s="213"/>
      <c r="C471" s="163"/>
      <c r="D471" s="409"/>
      <c r="E471" s="359"/>
      <c r="F471" s="685"/>
      <c r="G471" s="388"/>
      <c r="H471" s="388"/>
      <c r="I471" s="388"/>
      <c r="J471" s="388"/>
      <c r="K471" s="1035"/>
      <c r="L471" s="291"/>
      <c r="M471" s="388"/>
      <c r="N471" s="217"/>
      <c r="O471" s="217"/>
      <c r="P471" s="388"/>
      <c r="Q471" s="217"/>
      <c r="R471" s="359"/>
    </row>
    <row r="472" s="1018" customFormat="1" customHeight="1" spans="1:41">
      <c r="A472" s="529"/>
      <c r="B472" s="213"/>
      <c r="C472" s="163"/>
      <c r="D472" s="409"/>
      <c r="E472" s="359"/>
      <c r="F472" s="685"/>
      <c r="G472" s="388"/>
      <c r="H472" s="291"/>
      <c r="I472" s="257"/>
      <c r="J472" s="202"/>
      <c r="K472" s="1035"/>
      <c r="L472" s="291"/>
      <c r="M472" s="388"/>
      <c r="N472" s="217"/>
      <c r="O472" s="217"/>
      <c r="P472" s="388"/>
      <c r="Q472" s="217"/>
      <c r="R472" s="359"/>
    </row>
    <row r="473" s="1018" customFormat="1" customHeight="1" spans="1:41">
      <c r="A473" s="529"/>
      <c r="B473" s="213"/>
      <c r="C473" s="163"/>
      <c r="D473" s="409"/>
      <c r="E473" s="359"/>
      <c r="F473" s="685"/>
      <c r="G473" s="388"/>
      <c r="H473" s="291"/>
      <c r="I473" s="257"/>
      <c r="J473" s="202"/>
      <c r="K473" s="1035"/>
      <c r="L473" s="291"/>
      <c r="M473" s="388"/>
      <c r="N473" s="217"/>
      <c r="O473" s="217"/>
      <c r="P473" s="388"/>
      <c r="Q473" s="217"/>
      <c r="R473" s="359"/>
    </row>
    <row r="474" s="1018" customFormat="1" customHeight="1" spans="1:41">
      <c r="A474" s="529"/>
      <c r="B474" s="213"/>
      <c r="C474" s="163"/>
      <c r="D474" s="409"/>
      <c r="E474" s="359"/>
      <c r="F474" s="685"/>
      <c r="G474" s="388"/>
      <c r="H474" s="291"/>
      <c r="I474" s="257"/>
      <c r="J474" s="202"/>
      <c r="K474" s="1035"/>
      <c r="L474" s="291"/>
      <c r="M474" s="388"/>
      <c r="N474" s="217"/>
      <c r="O474" s="217"/>
      <c r="P474" s="388"/>
      <c r="Q474" s="217"/>
      <c r="R474" s="359"/>
    </row>
    <row r="475" s="1018" customFormat="1" customHeight="1" spans="1:41">
      <c r="A475" s="529"/>
      <c r="B475" s="213"/>
      <c r="C475" s="163"/>
      <c r="D475" s="409"/>
      <c r="E475" s="359"/>
      <c r="F475" s="685"/>
      <c r="G475" s="388"/>
      <c r="H475" s="291"/>
      <c r="I475" s="257"/>
      <c r="J475" s="202"/>
      <c r="K475" s="1035"/>
      <c r="L475" s="291"/>
      <c r="M475" s="388"/>
      <c r="N475" s="291"/>
      <c r="O475" s="217"/>
      <c r="P475" s="388"/>
      <c r="Q475" s="217"/>
      <c r="R475" s="359"/>
    </row>
    <row r="476" s="1018" customFormat="1" customHeight="1" spans="1:41">
      <c r="A476" s="529"/>
      <c r="B476" s="213"/>
      <c r="C476" s="163"/>
      <c r="D476" s="409"/>
      <c r="E476" s="359"/>
      <c r="F476" s="685"/>
      <c r="G476" s="388"/>
      <c r="H476" s="291"/>
      <c r="I476" s="257"/>
      <c r="J476" s="202"/>
      <c r="K476" s="1035"/>
      <c r="L476" s="291"/>
      <c r="M476" s="388"/>
      <c r="N476" s="217"/>
      <c r="O476" s="217"/>
      <c r="P476" s="388"/>
      <c r="Q476" s="217"/>
      <c r="R476" s="359"/>
    </row>
    <row r="477" s="1018" customFormat="1" customHeight="1" spans="1:41">
      <c r="A477" s="529"/>
      <c r="B477" s="213"/>
      <c r="C477" s="163"/>
      <c r="D477" s="409"/>
      <c r="E477" s="359"/>
      <c r="F477" s="685"/>
      <c r="G477" s="388"/>
      <c r="H477" s="388"/>
      <c r="I477" s="388"/>
      <c r="J477" s="388"/>
      <c r="K477" s="1035"/>
      <c r="L477" s="291"/>
      <c r="M477" s="388"/>
      <c r="N477" s="217"/>
      <c r="O477" s="217"/>
      <c r="P477" s="388"/>
      <c r="Q477" s="217"/>
      <c r="R477" s="359"/>
    </row>
    <row r="478" s="1018" customFormat="1" customHeight="1" spans="1:41">
      <c r="A478" s="529"/>
      <c r="B478" s="213"/>
      <c r="C478" s="163"/>
      <c r="D478" s="409"/>
      <c r="E478" s="359"/>
      <c r="F478" s="685"/>
      <c r="G478" s="388"/>
      <c r="H478" s="291"/>
      <c r="I478" s="257"/>
      <c r="J478" s="202"/>
      <c r="K478" s="1035"/>
      <c r="L478" s="291"/>
      <c r="M478" s="388"/>
      <c r="N478" s="217"/>
      <c r="O478" s="217"/>
      <c r="P478" s="388"/>
      <c r="Q478" s="217"/>
      <c r="R478" s="359"/>
    </row>
    <row r="479" customHeight="1" spans="1:41">
      <c r="A479" s="735">
        <v>46234</v>
      </c>
      <c r="B479" s="1036" t="s">
        <v>659</v>
      </c>
      <c r="C479" s="992"/>
      <c r="D479" s="730"/>
      <c r="E479" s="864"/>
      <c r="F479" s="1037">
        <f>SUBTOTAL(9,F388:F478)</f>
        <v>0</v>
      </c>
      <c r="G479" s="731"/>
      <c r="H479" s="731">
        <f t="shared" ref="H479:Q479" si="7">SUBTOTAL(9,H388:H478)</f>
        <v>0</v>
      </c>
      <c r="I479" s="731">
        <f t="shared" si="7"/>
        <v>0</v>
      </c>
      <c r="J479" s="731">
        <f t="shared" si="7"/>
        <v>0</v>
      </c>
      <c r="K479" s="1038">
        <f t="shared" si="7"/>
        <v>0</v>
      </c>
      <c r="L479" s="731">
        <f t="shared" si="7"/>
        <v>0</v>
      </c>
      <c r="M479" s="731">
        <f t="shared" si="7"/>
        <v>0</v>
      </c>
      <c r="N479" s="731">
        <f t="shared" si="7"/>
        <v>0</v>
      </c>
      <c r="O479" s="731">
        <f t="shared" si="7"/>
        <v>0</v>
      </c>
      <c r="P479" s="731">
        <f t="shared" si="7"/>
        <v>0</v>
      </c>
      <c r="Q479" s="731">
        <f t="shared" si="7"/>
        <v>0</v>
      </c>
      <c r="R479" s="455">
        <f>ROUND(J479-L479-Q479,2)</f>
        <v>0</v>
      </c>
      <c r="S479" s="1049"/>
      <c r="T479" s="1050"/>
    </row>
    <row r="480" s="576" customFormat="1" customHeight="1" spans="1:41">
      <c r="A480" s="529"/>
      <c r="B480" s="213"/>
      <c r="C480" s="163"/>
      <c r="D480" s="409"/>
      <c r="E480" s="409"/>
      <c r="F480" s="685"/>
      <c r="G480" s="388"/>
      <c r="H480" s="388"/>
      <c r="I480" s="388"/>
      <c r="J480" s="388"/>
      <c r="K480" s="1035"/>
      <c r="L480" s="388"/>
      <c r="M480" s="388"/>
      <c r="N480" s="217"/>
      <c r="O480" s="217"/>
      <c r="P480" s="388"/>
      <c r="Q480" s="217"/>
      <c r="R480" s="666"/>
      <c r="S480" s="683"/>
      <c r="T480" s="683"/>
      <c r="U480" s="683"/>
      <c r="V480" s="683"/>
      <c r="W480" s="683"/>
      <c r="X480" s="683"/>
      <c r="Y480" s="683"/>
      <c r="Z480" s="683"/>
      <c r="AA480" s="683"/>
      <c r="AB480" s="683"/>
      <c r="AC480" s="683"/>
      <c r="AD480" s="683"/>
      <c r="AE480" s="683"/>
      <c r="AF480" s="683"/>
      <c r="AG480" s="683"/>
      <c r="AH480" s="683"/>
      <c r="AI480" s="683"/>
      <c r="AJ480" s="683"/>
      <c r="AK480" s="683"/>
      <c r="AL480" s="683"/>
      <c r="AM480" s="683"/>
      <c r="AN480" s="683"/>
      <c r="AO480" s="683"/>
    </row>
    <row r="481" s="576" customFormat="1" customHeight="1" spans="1:41">
      <c r="A481" s="529"/>
      <c r="B481" s="213"/>
      <c r="C481" s="163"/>
      <c r="D481" s="409"/>
      <c r="E481" s="409"/>
      <c r="F481" s="685"/>
      <c r="G481" s="388"/>
      <c r="H481" s="291"/>
      <c r="I481" s="257"/>
      <c r="J481" s="202"/>
      <c r="K481" s="1035"/>
      <c r="L481" s="388"/>
      <c r="M481" s="388"/>
      <c r="N481" s="217"/>
      <c r="O481" s="217"/>
      <c r="P481" s="388"/>
      <c r="Q481" s="217"/>
      <c r="R481" s="666"/>
      <c r="S481" s="683"/>
      <c r="T481" s="683"/>
      <c r="U481" s="683"/>
      <c r="V481" s="683"/>
      <c r="W481" s="683"/>
      <c r="X481" s="683"/>
      <c r="Y481" s="683"/>
      <c r="Z481" s="683"/>
      <c r="AA481" s="683"/>
      <c r="AB481" s="683"/>
      <c r="AC481" s="683"/>
      <c r="AD481" s="683"/>
      <c r="AE481" s="683"/>
      <c r="AF481" s="683"/>
      <c r="AG481" s="683"/>
      <c r="AH481" s="683"/>
      <c r="AI481" s="683"/>
      <c r="AJ481" s="683"/>
      <c r="AK481" s="683"/>
      <c r="AL481" s="683"/>
      <c r="AM481" s="683"/>
      <c r="AN481" s="683"/>
      <c r="AO481" s="683"/>
    </row>
    <row r="482" s="576" customFormat="1" customHeight="1" spans="1:41">
      <c r="A482" s="529"/>
      <c r="B482" s="213"/>
      <c r="C482" s="163"/>
      <c r="D482" s="409"/>
      <c r="E482" s="409"/>
      <c r="F482" s="685"/>
      <c r="G482" s="388"/>
      <c r="H482" s="388"/>
      <c r="I482" s="388"/>
      <c r="J482" s="388"/>
      <c r="K482" s="1035"/>
      <c r="L482" s="388"/>
      <c r="M482" s="388"/>
      <c r="N482" s="217"/>
      <c r="O482" s="217"/>
      <c r="P482" s="388"/>
      <c r="Q482" s="217"/>
      <c r="R482" s="359"/>
      <c r="S482" s="683"/>
      <c r="T482" s="683"/>
      <c r="U482" s="683"/>
      <c r="V482" s="683"/>
      <c r="W482" s="683"/>
      <c r="X482" s="683"/>
      <c r="Y482" s="683"/>
      <c r="Z482" s="683"/>
      <c r="AA482" s="683"/>
      <c r="AB482" s="683"/>
      <c r="AC482" s="683"/>
      <c r="AD482" s="683"/>
      <c r="AE482" s="683"/>
      <c r="AF482" s="683"/>
      <c r="AG482" s="683"/>
      <c r="AH482" s="683"/>
      <c r="AI482" s="683"/>
      <c r="AJ482" s="683"/>
      <c r="AK482" s="683"/>
      <c r="AL482" s="683"/>
      <c r="AM482" s="683"/>
      <c r="AN482" s="683"/>
      <c r="AO482" s="683"/>
    </row>
    <row r="483" s="576" customFormat="1" customHeight="1" spans="1:41">
      <c r="A483" s="529"/>
      <c r="B483" s="213"/>
      <c r="C483" s="163"/>
      <c r="D483" s="409"/>
      <c r="E483" s="409"/>
      <c r="F483" s="685"/>
      <c r="G483" s="388"/>
      <c r="H483" s="291"/>
      <c r="I483" s="257"/>
      <c r="J483" s="202"/>
      <c r="K483" s="1035"/>
      <c r="L483" s="388"/>
      <c r="M483" s="388"/>
      <c r="N483" s="217"/>
      <c r="O483" s="217"/>
      <c r="P483" s="388"/>
      <c r="Q483" s="217"/>
      <c r="R483" s="359"/>
      <c r="S483" s="683"/>
      <c r="T483" s="683"/>
      <c r="U483" s="683"/>
      <c r="V483" s="683"/>
      <c r="W483" s="683"/>
      <c r="X483" s="683"/>
      <c r="Y483" s="683"/>
      <c r="Z483" s="683"/>
      <c r="AA483" s="683"/>
      <c r="AB483" s="683"/>
      <c r="AC483" s="683"/>
      <c r="AD483" s="683"/>
      <c r="AE483" s="683"/>
      <c r="AF483" s="683"/>
      <c r="AG483" s="683"/>
      <c r="AH483" s="683"/>
      <c r="AI483" s="683"/>
      <c r="AJ483" s="683"/>
      <c r="AK483" s="683"/>
      <c r="AL483" s="683"/>
      <c r="AM483" s="683"/>
      <c r="AN483" s="683"/>
      <c r="AO483" s="683"/>
    </row>
    <row r="484" s="576" customFormat="1" customHeight="1" spans="1:41">
      <c r="A484" s="529"/>
      <c r="B484" s="213"/>
      <c r="C484" s="163"/>
      <c r="D484" s="409"/>
      <c r="E484" s="409"/>
      <c r="F484" s="685"/>
      <c r="G484" s="388"/>
      <c r="H484" s="388"/>
      <c r="I484" s="388"/>
      <c r="J484" s="388"/>
      <c r="K484" s="1035"/>
      <c r="L484" s="388"/>
      <c r="M484" s="388"/>
      <c r="N484" s="217"/>
      <c r="O484" s="217"/>
      <c r="P484" s="217"/>
      <c r="Q484" s="217"/>
      <c r="R484" s="359"/>
      <c r="S484" s="683"/>
      <c r="T484" s="683"/>
      <c r="U484" s="683"/>
      <c r="V484" s="683"/>
      <c r="W484" s="683"/>
      <c r="X484" s="683"/>
      <c r="Y484" s="683"/>
      <c r="Z484" s="683"/>
      <c r="AA484" s="683"/>
      <c r="AB484" s="683"/>
      <c r="AC484" s="683"/>
      <c r="AD484" s="683"/>
      <c r="AE484" s="683"/>
      <c r="AF484" s="683"/>
      <c r="AG484" s="683"/>
      <c r="AH484" s="683"/>
      <c r="AI484" s="683"/>
      <c r="AJ484" s="683"/>
      <c r="AK484" s="683"/>
      <c r="AL484" s="683"/>
      <c r="AM484" s="683"/>
      <c r="AN484" s="683"/>
      <c r="AO484" s="683"/>
    </row>
    <row r="485" s="576" customFormat="1" customHeight="1" spans="1:41">
      <c r="A485" s="529"/>
      <c r="B485" s="213"/>
      <c r="C485" s="163"/>
      <c r="D485" s="409"/>
      <c r="E485" s="409"/>
      <c r="F485" s="685"/>
      <c r="G485" s="388"/>
      <c r="H485" s="291"/>
      <c r="I485" s="257"/>
      <c r="J485" s="202"/>
      <c r="K485" s="1035"/>
      <c r="L485" s="388"/>
      <c r="M485" s="388"/>
      <c r="N485" s="217"/>
      <c r="O485" s="217"/>
      <c r="P485" s="388"/>
      <c r="Q485" s="217"/>
      <c r="R485" s="359"/>
      <c r="S485" s="683"/>
      <c r="T485" s="683"/>
      <c r="U485" s="683"/>
      <c r="V485" s="683"/>
      <c r="W485" s="683"/>
      <c r="X485" s="683"/>
      <c r="Y485" s="683"/>
      <c r="Z485" s="683"/>
      <c r="AA485" s="683"/>
      <c r="AB485" s="683"/>
      <c r="AC485" s="683"/>
      <c r="AD485" s="683"/>
      <c r="AE485" s="683"/>
      <c r="AF485" s="683"/>
      <c r="AG485" s="683"/>
      <c r="AH485" s="683"/>
      <c r="AI485" s="683"/>
      <c r="AJ485" s="683"/>
      <c r="AK485" s="683"/>
      <c r="AL485" s="683"/>
      <c r="AM485" s="683"/>
      <c r="AN485" s="683"/>
      <c r="AO485" s="683"/>
    </row>
    <row r="486" s="576" customFormat="1" customHeight="1" spans="1:41">
      <c r="A486" s="529"/>
      <c r="B486" s="213"/>
      <c r="C486" s="163"/>
      <c r="D486" s="409"/>
      <c r="E486" s="409"/>
      <c r="F486" s="685"/>
      <c r="G486" s="388"/>
      <c r="H486" s="388"/>
      <c r="I486" s="388"/>
      <c r="J486" s="388"/>
      <c r="K486" s="1035"/>
      <c r="L486" s="388"/>
      <c r="M486" s="388"/>
      <c r="N486" s="217"/>
      <c r="O486" s="217"/>
      <c r="P486" s="217"/>
      <c r="Q486" s="217"/>
      <c r="R486" s="359"/>
      <c r="S486" s="683"/>
      <c r="T486" s="683"/>
      <c r="U486" s="683"/>
      <c r="V486" s="683"/>
      <c r="W486" s="683"/>
      <c r="X486" s="683"/>
      <c r="Y486" s="683"/>
      <c r="Z486" s="683"/>
      <c r="AA486" s="683"/>
      <c r="AB486" s="683"/>
      <c r="AC486" s="683"/>
      <c r="AD486" s="683"/>
      <c r="AE486" s="683"/>
      <c r="AF486" s="683"/>
      <c r="AG486" s="683"/>
      <c r="AH486" s="683"/>
      <c r="AI486" s="683"/>
      <c r="AJ486" s="683"/>
      <c r="AK486" s="683"/>
      <c r="AL486" s="683"/>
      <c r="AM486" s="683"/>
      <c r="AN486" s="683"/>
      <c r="AO486" s="683"/>
    </row>
    <row r="487" s="576" customFormat="1" customHeight="1" spans="1:41">
      <c r="A487" s="529"/>
      <c r="B487" s="213"/>
      <c r="C487" s="163"/>
      <c r="D487" s="409"/>
      <c r="E487" s="409"/>
      <c r="F487" s="685"/>
      <c r="G487" s="388"/>
      <c r="H487" s="291"/>
      <c r="I487" s="257"/>
      <c r="J487" s="202"/>
      <c r="K487" s="1035"/>
      <c r="L487" s="388"/>
      <c r="M487" s="388"/>
      <c r="N487" s="217"/>
      <c r="O487" s="217"/>
      <c r="P487" s="217"/>
      <c r="Q487" s="217"/>
      <c r="R487" s="359"/>
      <c r="S487" s="683"/>
      <c r="T487" s="683"/>
      <c r="U487" s="683"/>
      <c r="V487" s="683"/>
      <c r="W487" s="683"/>
      <c r="X487" s="683"/>
      <c r="Y487" s="683"/>
      <c r="Z487" s="683"/>
      <c r="AA487" s="683"/>
      <c r="AB487" s="683"/>
      <c r="AC487" s="683"/>
      <c r="AD487" s="683"/>
      <c r="AE487" s="683"/>
      <c r="AF487" s="683"/>
      <c r="AG487" s="683"/>
      <c r="AH487" s="683"/>
      <c r="AI487" s="683"/>
      <c r="AJ487" s="683"/>
      <c r="AK487" s="683"/>
      <c r="AL487" s="683"/>
      <c r="AM487" s="683"/>
      <c r="AN487" s="683"/>
      <c r="AO487" s="683"/>
    </row>
    <row r="488" s="576" customFormat="1" customHeight="1" spans="1:41">
      <c r="A488" s="529"/>
      <c r="B488" s="213"/>
      <c r="C488" s="163"/>
      <c r="D488" s="409"/>
      <c r="E488" s="409"/>
      <c r="F488" s="685"/>
      <c r="G488" s="388"/>
      <c r="H488" s="388"/>
      <c r="I488" s="388"/>
      <c r="J488" s="388"/>
      <c r="K488" s="1035"/>
      <c r="L488" s="388"/>
      <c r="M488" s="388"/>
      <c r="N488" s="217"/>
      <c r="O488" s="217"/>
      <c r="P488" s="217"/>
      <c r="Q488" s="217"/>
      <c r="R488" s="359"/>
      <c r="S488" s="683"/>
      <c r="T488" s="683"/>
      <c r="U488" s="683"/>
      <c r="V488" s="683"/>
      <c r="W488" s="683"/>
      <c r="X488" s="683"/>
      <c r="Y488" s="683"/>
      <c r="Z488" s="683"/>
      <c r="AA488" s="683"/>
      <c r="AB488" s="683"/>
      <c r="AC488" s="683"/>
      <c r="AD488" s="683"/>
      <c r="AE488" s="683"/>
      <c r="AF488" s="683"/>
      <c r="AG488" s="683"/>
      <c r="AH488" s="683"/>
      <c r="AI488" s="683"/>
      <c r="AJ488" s="683"/>
      <c r="AK488" s="683"/>
      <c r="AL488" s="683"/>
      <c r="AM488" s="683"/>
      <c r="AN488" s="683"/>
      <c r="AO488" s="683"/>
    </row>
    <row r="489" s="576" customFormat="1" customHeight="1" spans="1:41">
      <c r="A489" s="529"/>
      <c r="B489" s="213"/>
      <c r="C489" s="163"/>
      <c r="D489" s="409"/>
      <c r="E489" s="409"/>
      <c r="F489" s="685"/>
      <c r="G489" s="388"/>
      <c r="H489" s="291"/>
      <c r="I489" s="257"/>
      <c r="J489" s="202"/>
      <c r="K489" s="1035"/>
      <c r="L489" s="388"/>
      <c r="M489" s="388"/>
      <c r="N489" s="217"/>
      <c r="O489" s="217"/>
      <c r="P489" s="388"/>
      <c r="Q489" s="217"/>
      <c r="R489" s="359"/>
      <c r="S489" s="683"/>
      <c r="T489" s="683"/>
      <c r="U489" s="683"/>
      <c r="V489" s="683"/>
      <c r="W489" s="683"/>
      <c r="X489" s="683"/>
      <c r="Y489" s="683"/>
      <c r="Z489" s="683"/>
      <c r="AA489" s="683"/>
      <c r="AB489" s="683"/>
      <c r="AC489" s="683"/>
      <c r="AD489" s="683"/>
      <c r="AE489" s="683"/>
      <c r="AF489" s="683"/>
      <c r="AG489" s="683"/>
      <c r="AH489" s="683"/>
      <c r="AI489" s="683"/>
      <c r="AJ489" s="683"/>
      <c r="AK489" s="683"/>
      <c r="AL489" s="683"/>
      <c r="AM489" s="683"/>
      <c r="AN489" s="683"/>
      <c r="AO489" s="683"/>
    </row>
    <row r="490" s="576" customFormat="1" customHeight="1" spans="1:41">
      <c r="A490" s="529"/>
      <c r="B490" s="213"/>
      <c r="C490" s="163"/>
      <c r="D490" s="409"/>
      <c r="E490" s="409"/>
      <c r="F490" s="685"/>
      <c r="G490" s="388"/>
      <c r="H490" s="388"/>
      <c r="I490" s="388"/>
      <c r="J490" s="388"/>
      <c r="K490" s="1035"/>
      <c r="L490" s="388"/>
      <c r="M490" s="388"/>
      <c r="N490" s="217"/>
      <c r="O490" s="217"/>
      <c r="P490" s="388"/>
      <c r="Q490" s="217"/>
      <c r="R490" s="666"/>
      <c r="S490" s="683"/>
      <c r="T490" s="683"/>
      <c r="U490" s="683"/>
      <c r="V490" s="683"/>
      <c r="W490" s="683"/>
      <c r="X490" s="683"/>
      <c r="Y490" s="683"/>
      <c r="Z490" s="683"/>
      <c r="AA490" s="683"/>
      <c r="AB490" s="683"/>
      <c r="AC490" s="683"/>
      <c r="AD490" s="683"/>
      <c r="AE490" s="683"/>
      <c r="AF490" s="683"/>
      <c r="AG490" s="683"/>
      <c r="AH490" s="683"/>
      <c r="AI490" s="683"/>
      <c r="AJ490" s="683"/>
      <c r="AK490" s="683"/>
      <c r="AL490" s="683"/>
      <c r="AM490" s="683"/>
      <c r="AN490" s="683"/>
      <c r="AO490" s="683"/>
    </row>
    <row r="491" s="576" customFormat="1" customHeight="1" spans="1:41">
      <c r="A491" s="529"/>
      <c r="B491" s="213"/>
      <c r="C491" s="163"/>
      <c r="D491" s="409"/>
      <c r="E491" s="409"/>
      <c r="F491" s="685"/>
      <c r="G491" s="388"/>
      <c r="H491" s="291"/>
      <c r="I491" s="257"/>
      <c r="J491" s="202"/>
      <c r="K491" s="1035"/>
      <c r="L491" s="388"/>
      <c r="M491" s="388"/>
      <c r="N491" s="217"/>
      <c r="O491" s="217"/>
      <c r="P491" s="388"/>
      <c r="Q491" s="217"/>
      <c r="R491" s="1051"/>
      <c r="S491" s="683"/>
      <c r="T491" s="683"/>
      <c r="U491" s="683"/>
      <c r="V491" s="683"/>
      <c r="W491" s="683"/>
      <c r="X491" s="683"/>
      <c r="Y491" s="683"/>
      <c r="Z491" s="683"/>
      <c r="AA491" s="683"/>
      <c r="AB491" s="683"/>
      <c r="AC491" s="683"/>
      <c r="AD491" s="683"/>
      <c r="AE491" s="683"/>
      <c r="AF491" s="683"/>
      <c r="AG491" s="683"/>
      <c r="AH491" s="683"/>
      <c r="AI491" s="683"/>
      <c r="AJ491" s="683"/>
      <c r="AK491" s="683"/>
      <c r="AL491" s="683"/>
      <c r="AM491" s="683"/>
      <c r="AN491" s="683"/>
      <c r="AO491" s="683"/>
    </row>
    <row r="492" s="576" customFormat="1" customHeight="1" spans="1:41">
      <c r="A492" s="529"/>
      <c r="B492" s="213"/>
      <c r="C492" s="163"/>
      <c r="D492" s="409"/>
      <c r="E492" s="409"/>
      <c r="F492" s="685"/>
      <c r="G492" s="388"/>
      <c r="H492" s="291"/>
      <c r="I492" s="257"/>
      <c r="J492" s="202"/>
      <c r="K492" s="1035"/>
      <c r="L492" s="388"/>
      <c r="M492" s="388"/>
      <c r="N492" s="217"/>
      <c r="O492" s="217"/>
      <c r="P492" s="388"/>
      <c r="Q492" s="217"/>
      <c r="R492" s="666"/>
      <c r="S492" s="683"/>
      <c r="T492" s="683"/>
      <c r="U492" s="683"/>
      <c r="V492" s="683"/>
      <c r="W492" s="683"/>
      <c r="X492" s="683"/>
      <c r="Y492" s="683"/>
      <c r="Z492" s="683"/>
      <c r="AA492" s="683"/>
      <c r="AB492" s="683"/>
      <c r="AC492" s="683"/>
      <c r="AD492" s="683"/>
      <c r="AE492" s="683"/>
      <c r="AF492" s="683"/>
      <c r="AG492" s="683"/>
      <c r="AH492" s="683"/>
      <c r="AI492" s="683"/>
      <c r="AJ492" s="683"/>
      <c r="AK492" s="683"/>
      <c r="AL492" s="683"/>
      <c r="AM492" s="683"/>
      <c r="AN492" s="683"/>
      <c r="AO492" s="683"/>
    </row>
    <row r="493" s="576" customFormat="1" customHeight="1" spans="1:41">
      <c r="A493" s="529"/>
      <c r="B493" s="213"/>
      <c r="C493" s="163"/>
      <c r="D493" s="409"/>
      <c r="E493" s="409"/>
      <c r="F493" s="685"/>
      <c r="G493" s="388"/>
      <c r="H493" s="291"/>
      <c r="I493" s="257"/>
      <c r="J493" s="202"/>
      <c r="K493" s="1035"/>
      <c r="L493" s="388"/>
      <c r="M493" s="388"/>
      <c r="N493" s="217"/>
      <c r="O493" s="217"/>
      <c r="P493" s="388"/>
      <c r="Q493" s="217"/>
      <c r="R493" s="666"/>
      <c r="S493" s="683"/>
      <c r="T493" s="683"/>
      <c r="U493" s="683"/>
      <c r="V493" s="683"/>
      <c r="W493" s="683"/>
      <c r="X493" s="683"/>
      <c r="Y493" s="683"/>
      <c r="Z493" s="683"/>
      <c r="AA493" s="683"/>
      <c r="AB493" s="683"/>
      <c r="AC493" s="683"/>
      <c r="AD493" s="683"/>
      <c r="AE493" s="683"/>
      <c r="AF493" s="683"/>
      <c r="AG493" s="683"/>
      <c r="AH493" s="683"/>
      <c r="AI493" s="683"/>
      <c r="AJ493" s="683"/>
      <c r="AK493" s="683"/>
      <c r="AL493" s="683"/>
      <c r="AM493" s="683"/>
      <c r="AN493" s="683"/>
      <c r="AO493" s="683"/>
    </row>
    <row r="494" s="576" customFormat="1" customHeight="1" spans="1:41">
      <c r="A494" s="529"/>
      <c r="B494" s="213"/>
      <c r="C494" s="163"/>
      <c r="D494" s="409"/>
      <c r="E494" s="409"/>
      <c r="F494" s="685"/>
      <c r="G494" s="388"/>
      <c r="H494" s="388"/>
      <c r="I494" s="388"/>
      <c r="J494" s="388"/>
      <c r="K494" s="1035"/>
      <c r="L494" s="388"/>
      <c r="M494" s="388"/>
      <c r="N494" s="217"/>
      <c r="O494" s="217"/>
      <c r="P494" s="388"/>
      <c r="Q494" s="217"/>
      <c r="R494" s="902"/>
      <c r="S494" s="683"/>
      <c r="T494" s="683"/>
      <c r="U494" s="683"/>
      <c r="V494" s="683"/>
      <c r="W494" s="683"/>
      <c r="X494" s="683"/>
      <c r="Y494" s="683"/>
      <c r="Z494" s="683"/>
      <c r="AA494" s="683"/>
      <c r="AB494" s="683"/>
      <c r="AC494" s="683"/>
      <c r="AD494" s="683"/>
      <c r="AE494" s="683"/>
      <c r="AF494" s="683"/>
      <c r="AG494" s="683"/>
      <c r="AH494" s="683"/>
      <c r="AI494" s="683"/>
      <c r="AJ494" s="683"/>
      <c r="AK494" s="683"/>
      <c r="AL494" s="683"/>
      <c r="AM494" s="683"/>
      <c r="AN494" s="683"/>
      <c r="AO494" s="683"/>
    </row>
    <row r="495" s="576" customFormat="1" customHeight="1" spans="1:41">
      <c r="A495" s="529"/>
      <c r="B495" s="213"/>
      <c r="C495" s="163"/>
      <c r="D495" s="409"/>
      <c r="E495" s="409"/>
      <c r="F495" s="685"/>
      <c r="G495" s="388"/>
      <c r="H495" s="291"/>
      <c r="I495" s="257"/>
      <c r="J495" s="202"/>
      <c r="K495" s="1035"/>
      <c r="L495" s="388"/>
      <c r="M495" s="388"/>
      <c r="N495" s="217"/>
      <c r="O495" s="217"/>
      <c r="P495" s="388"/>
      <c r="Q495" s="217"/>
      <c r="R495" s="902"/>
      <c r="S495" s="683"/>
      <c r="T495" s="683"/>
      <c r="U495" s="683"/>
      <c r="V495" s="683"/>
      <c r="W495" s="683"/>
      <c r="X495" s="683"/>
      <c r="Y495" s="683"/>
      <c r="Z495" s="683"/>
      <c r="AA495" s="683"/>
      <c r="AB495" s="683"/>
      <c r="AC495" s="683"/>
      <c r="AD495" s="683"/>
      <c r="AE495" s="683"/>
      <c r="AF495" s="683"/>
      <c r="AG495" s="683"/>
      <c r="AH495" s="683"/>
      <c r="AI495" s="683"/>
      <c r="AJ495" s="683"/>
      <c r="AK495" s="683"/>
      <c r="AL495" s="683"/>
      <c r="AM495" s="683"/>
      <c r="AN495" s="683"/>
      <c r="AO495" s="683"/>
    </row>
    <row r="496" s="576" customFormat="1" customHeight="1" spans="1:41">
      <c r="A496" s="529"/>
      <c r="B496" s="213"/>
      <c r="C496" s="163"/>
      <c r="D496" s="409"/>
      <c r="E496" s="409"/>
      <c r="F496" s="685"/>
      <c r="G496" s="388"/>
      <c r="H496" s="388"/>
      <c r="I496" s="388"/>
      <c r="J496" s="388"/>
      <c r="K496" s="1035"/>
      <c r="L496" s="388"/>
      <c r="M496" s="388"/>
      <c r="N496" s="217"/>
      <c r="O496" s="217"/>
      <c r="P496" s="388"/>
      <c r="Q496" s="217"/>
      <c r="R496" s="359"/>
      <c r="S496" s="683"/>
      <c r="T496" s="683"/>
      <c r="U496" s="683"/>
      <c r="V496" s="683"/>
      <c r="W496" s="683"/>
      <c r="X496" s="683"/>
      <c r="Y496" s="683"/>
      <c r="Z496" s="683"/>
      <c r="AA496" s="683"/>
      <c r="AB496" s="683"/>
      <c r="AC496" s="683"/>
      <c r="AD496" s="683"/>
      <c r="AE496" s="683"/>
      <c r="AF496" s="683"/>
      <c r="AG496" s="683"/>
      <c r="AH496" s="683"/>
      <c r="AI496" s="683"/>
      <c r="AJ496" s="683"/>
      <c r="AK496" s="683"/>
      <c r="AL496" s="683"/>
      <c r="AM496" s="683"/>
      <c r="AN496" s="683"/>
      <c r="AO496" s="683"/>
    </row>
    <row r="497" s="576" customFormat="1" customHeight="1" spans="1:41">
      <c r="A497" s="529"/>
      <c r="B497" s="213"/>
      <c r="C497" s="163"/>
      <c r="D497" s="409"/>
      <c r="E497" s="409"/>
      <c r="F497" s="685"/>
      <c r="G497" s="388"/>
      <c r="H497" s="291"/>
      <c r="I497" s="257"/>
      <c r="J497" s="202"/>
      <c r="K497" s="1035"/>
      <c r="L497" s="388"/>
      <c r="M497" s="388"/>
      <c r="N497" s="217"/>
      <c r="O497" s="217"/>
      <c r="P497" s="388"/>
      <c r="Q497" s="217"/>
      <c r="R497" s="359"/>
      <c r="S497" s="683"/>
      <c r="T497" s="683"/>
      <c r="U497" s="683"/>
      <c r="V497" s="683"/>
      <c r="W497" s="683"/>
      <c r="X497" s="683"/>
      <c r="Y497" s="683"/>
      <c r="Z497" s="683"/>
      <c r="AA497" s="683"/>
      <c r="AB497" s="683"/>
      <c r="AC497" s="683"/>
      <c r="AD497" s="683"/>
      <c r="AE497" s="683"/>
      <c r="AF497" s="683"/>
      <c r="AG497" s="683"/>
      <c r="AH497" s="683"/>
      <c r="AI497" s="683"/>
      <c r="AJ497" s="683"/>
      <c r="AK497" s="683"/>
      <c r="AL497" s="683"/>
      <c r="AM497" s="683"/>
      <c r="AN497" s="683"/>
      <c r="AO497" s="683"/>
    </row>
    <row r="498" s="576" customFormat="1" customHeight="1" spans="1:41">
      <c r="A498" s="529"/>
      <c r="B498" s="213"/>
      <c r="C498" s="163"/>
      <c r="D498" s="409"/>
      <c r="E498" s="409"/>
      <c r="F498" s="685"/>
      <c r="G498" s="388"/>
      <c r="H498" s="388"/>
      <c r="I498" s="388"/>
      <c r="J498" s="388"/>
      <c r="K498" s="1035"/>
      <c r="L498" s="388"/>
      <c r="M498" s="388"/>
      <c r="N498" s="217"/>
      <c r="O498" s="217"/>
      <c r="P498" s="217"/>
      <c r="Q498" s="217"/>
      <c r="R498" s="359"/>
      <c r="S498" s="683"/>
      <c r="T498" s="683"/>
      <c r="U498" s="683"/>
      <c r="V498" s="683"/>
      <c r="W498" s="683"/>
      <c r="X498" s="683"/>
      <c r="Y498" s="683"/>
      <c r="Z498" s="683"/>
      <c r="AA498" s="683"/>
      <c r="AB498" s="683"/>
      <c r="AC498" s="683"/>
      <c r="AD498" s="683"/>
      <c r="AE498" s="683"/>
      <c r="AF498" s="683"/>
      <c r="AG498" s="683"/>
      <c r="AH498" s="683"/>
      <c r="AI498" s="683"/>
      <c r="AJ498" s="683"/>
      <c r="AK498" s="683"/>
      <c r="AL498" s="683"/>
      <c r="AM498" s="683"/>
      <c r="AN498" s="683"/>
      <c r="AO498" s="683"/>
    </row>
    <row r="499" s="576" customFormat="1" customHeight="1" spans="1:41">
      <c r="A499" s="529"/>
      <c r="B499" s="213"/>
      <c r="C499" s="163"/>
      <c r="D499" s="409"/>
      <c r="E499" s="409"/>
      <c r="F499" s="685"/>
      <c r="G499" s="388"/>
      <c r="H499" s="291"/>
      <c r="I499" s="257"/>
      <c r="J499" s="202"/>
      <c r="K499" s="1035"/>
      <c r="L499" s="388"/>
      <c r="M499" s="388"/>
      <c r="N499" s="217"/>
      <c r="O499" s="217"/>
      <c r="P499" s="388"/>
      <c r="Q499" s="217"/>
      <c r="R499" s="359"/>
      <c r="S499" s="683"/>
      <c r="T499" s="683"/>
      <c r="U499" s="683"/>
      <c r="V499" s="683"/>
      <c r="W499" s="683"/>
      <c r="X499" s="683"/>
      <c r="Y499" s="683"/>
      <c r="Z499" s="683"/>
      <c r="AA499" s="683"/>
      <c r="AB499" s="683"/>
      <c r="AC499" s="683"/>
      <c r="AD499" s="683"/>
      <c r="AE499" s="683"/>
      <c r="AF499" s="683"/>
      <c r="AG499" s="683"/>
      <c r="AH499" s="683"/>
      <c r="AI499" s="683"/>
      <c r="AJ499" s="683"/>
      <c r="AK499" s="683"/>
      <c r="AL499" s="683"/>
      <c r="AM499" s="683"/>
      <c r="AN499" s="683"/>
      <c r="AO499" s="683"/>
    </row>
    <row r="500" s="576" customFormat="1" customHeight="1" spans="1:41">
      <c r="A500" s="529"/>
      <c r="B500" s="213"/>
      <c r="C500" s="163"/>
      <c r="D500" s="409"/>
      <c r="E500" s="409"/>
      <c r="F500" s="685"/>
      <c r="G500" s="388"/>
      <c r="H500" s="388"/>
      <c r="I500" s="388"/>
      <c r="J500" s="388"/>
      <c r="K500" s="1035"/>
      <c r="L500" s="388"/>
      <c r="M500" s="388"/>
      <c r="N500" s="217"/>
      <c r="O500" s="217"/>
      <c r="P500" s="388"/>
      <c r="Q500" s="217"/>
      <c r="R500" s="359"/>
      <c r="S500" s="683"/>
      <c r="T500" s="683"/>
      <c r="U500" s="683"/>
      <c r="V500" s="683"/>
      <c r="W500" s="683"/>
      <c r="X500" s="683"/>
      <c r="Y500" s="683"/>
      <c r="Z500" s="683"/>
      <c r="AA500" s="683"/>
      <c r="AB500" s="683"/>
      <c r="AC500" s="683"/>
      <c r="AD500" s="683"/>
      <c r="AE500" s="683"/>
      <c r="AF500" s="683"/>
      <c r="AG500" s="683"/>
      <c r="AH500" s="683"/>
      <c r="AI500" s="683"/>
      <c r="AJ500" s="683"/>
      <c r="AK500" s="683"/>
      <c r="AL500" s="683"/>
      <c r="AM500" s="683"/>
      <c r="AN500" s="683"/>
      <c r="AO500" s="683"/>
    </row>
    <row r="501" s="576" customFormat="1" customHeight="1" spans="1:41">
      <c r="A501" s="529"/>
      <c r="B501" s="213"/>
      <c r="C501" s="163"/>
      <c r="D501" s="409"/>
      <c r="E501" s="409"/>
      <c r="F501" s="685"/>
      <c r="G501" s="388"/>
      <c r="H501" s="291"/>
      <c r="I501" s="257"/>
      <c r="J501" s="202"/>
      <c r="K501" s="1035"/>
      <c r="L501" s="388"/>
      <c r="M501" s="388"/>
      <c r="N501" s="217"/>
      <c r="O501" s="217"/>
      <c r="P501" s="388"/>
      <c r="Q501" s="217"/>
      <c r="R501" s="359"/>
      <c r="S501" s="683"/>
      <c r="T501" s="683"/>
      <c r="U501" s="683"/>
      <c r="V501" s="683"/>
      <c r="W501" s="683"/>
      <c r="X501" s="683"/>
      <c r="Y501" s="683"/>
      <c r="Z501" s="683"/>
      <c r="AA501" s="683"/>
      <c r="AB501" s="683"/>
      <c r="AC501" s="683"/>
      <c r="AD501" s="683"/>
      <c r="AE501" s="683"/>
      <c r="AF501" s="683"/>
      <c r="AG501" s="683"/>
      <c r="AH501" s="683"/>
      <c r="AI501" s="683"/>
      <c r="AJ501" s="683"/>
      <c r="AK501" s="683"/>
      <c r="AL501" s="683"/>
      <c r="AM501" s="683"/>
      <c r="AN501" s="683"/>
      <c r="AO501" s="683"/>
    </row>
    <row r="502" s="576" customFormat="1" customHeight="1" spans="1:41">
      <c r="A502" s="529"/>
      <c r="B502" s="213"/>
      <c r="C502" s="163"/>
      <c r="D502" s="409"/>
      <c r="E502" s="409"/>
      <c r="F502" s="685"/>
      <c r="G502" s="388"/>
      <c r="H502" s="388"/>
      <c r="I502" s="388"/>
      <c r="J502" s="388"/>
      <c r="K502" s="1035"/>
      <c r="L502" s="388"/>
      <c r="M502" s="388"/>
      <c r="N502" s="217"/>
      <c r="O502" s="217"/>
      <c r="P502" s="388"/>
      <c r="Q502" s="217"/>
      <c r="R502" s="359"/>
      <c r="S502" s="683"/>
      <c r="T502" s="683"/>
      <c r="U502" s="683"/>
      <c r="V502" s="683"/>
      <c r="W502" s="683"/>
      <c r="X502" s="683"/>
      <c r="Y502" s="683"/>
      <c r="Z502" s="683"/>
      <c r="AA502" s="683"/>
      <c r="AB502" s="683"/>
      <c r="AC502" s="683"/>
      <c r="AD502" s="683"/>
      <c r="AE502" s="683"/>
      <c r="AF502" s="683"/>
      <c r="AG502" s="683"/>
      <c r="AH502" s="683"/>
      <c r="AI502" s="683"/>
      <c r="AJ502" s="683"/>
      <c r="AK502" s="683"/>
      <c r="AL502" s="683"/>
      <c r="AM502" s="683"/>
      <c r="AN502" s="683"/>
      <c r="AO502" s="683"/>
    </row>
    <row r="503" s="576" customFormat="1" customHeight="1" spans="1:41">
      <c r="A503" s="529"/>
      <c r="B503" s="213"/>
      <c r="C503" s="163"/>
      <c r="D503" s="409"/>
      <c r="E503" s="409"/>
      <c r="F503" s="685"/>
      <c r="G503" s="388"/>
      <c r="H503" s="291"/>
      <c r="I503" s="257"/>
      <c r="J503" s="202"/>
      <c r="K503" s="1035"/>
      <c r="L503" s="388"/>
      <c r="M503" s="388"/>
      <c r="N503" s="217"/>
      <c r="O503" s="217"/>
      <c r="P503" s="388"/>
      <c r="Q503" s="217"/>
      <c r="R503" s="359"/>
      <c r="S503" s="683"/>
      <c r="T503" s="683"/>
      <c r="U503" s="683"/>
      <c r="V503" s="683"/>
      <c r="W503" s="683"/>
      <c r="X503" s="683"/>
      <c r="Y503" s="683"/>
      <c r="Z503" s="683"/>
      <c r="AA503" s="683"/>
      <c r="AB503" s="683"/>
      <c r="AC503" s="683"/>
      <c r="AD503" s="683"/>
      <c r="AE503" s="683"/>
      <c r="AF503" s="683"/>
      <c r="AG503" s="683"/>
      <c r="AH503" s="683"/>
      <c r="AI503" s="683"/>
      <c r="AJ503" s="683"/>
      <c r="AK503" s="683"/>
      <c r="AL503" s="683"/>
      <c r="AM503" s="683"/>
      <c r="AN503" s="683"/>
      <c r="AO503" s="683"/>
    </row>
    <row r="504" s="576" customFormat="1" customHeight="1" spans="1:41">
      <c r="A504" s="529"/>
      <c r="B504" s="213"/>
      <c r="C504" s="163"/>
      <c r="D504" s="409"/>
      <c r="E504" s="409"/>
      <c r="F504" s="685"/>
      <c r="G504" s="388"/>
      <c r="H504" s="388"/>
      <c r="I504" s="388"/>
      <c r="J504" s="388"/>
      <c r="K504" s="1035"/>
      <c r="L504" s="388"/>
      <c r="M504" s="388"/>
      <c r="N504" s="217"/>
      <c r="O504" s="217"/>
      <c r="P504" s="388"/>
      <c r="Q504" s="217"/>
      <c r="R504" s="359"/>
    </row>
    <row r="505" s="576" customFormat="1" customHeight="1" spans="1:41">
      <c r="A505" s="529"/>
      <c r="B505" s="213"/>
      <c r="C505" s="163"/>
      <c r="D505" s="409"/>
      <c r="E505" s="409"/>
      <c r="F505" s="685"/>
      <c r="G505" s="388"/>
      <c r="H505" s="291"/>
      <c r="I505" s="257"/>
      <c r="J505" s="202"/>
      <c r="K505" s="1035"/>
      <c r="L505" s="388"/>
      <c r="M505" s="388"/>
      <c r="N505" s="217"/>
      <c r="O505" s="217"/>
      <c r="P505" s="388"/>
      <c r="Q505" s="217"/>
      <c r="R505" s="359"/>
    </row>
    <row r="506" s="576" customFormat="1" customHeight="1" spans="1:41">
      <c r="A506" s="529"/>
      <c r="B506" s="213"/>
      <c r="C506" s="163"/>
      <c r="D506" s="409"/>
      <c r="E506" s="409"/>
      <c r="F506" s="685"/>
      <c r="G506" s="388"/>
      <c r="H506" s="388"/>
      <c r="I506" s="388"/>
      <c r="J506" s="388"/>
      <c r="K506" s="1035"/>
      <c r="L506" s="388"/>
      <c r="M506" s="388"/>
      <c r="N506" s="217"/>
      <c r="O506" s="217"/>
      <c r="P506" s="388"/>
      <c r="Q506" s="217"/>
      <c r="R506" s="359"/>
    </row>
    <row r="507" s="576" customFormat="1" customHeight="1" spans="1:41">
      <c r="A507" s="529"/>
      <c r="B507" s="213"/>
      <c r="C507" s="163"/>
      <c r="D507" s="409"/>
      <c r="E507" s="409"/>
      <c r="F507" s="685"/>
      <c r="G507" s="388"/>
      <c r="H507" s="291"/>
      <c r="I507" s="257"/>
      <c r="J507" s="202"/>
      <c r="K507" s="1035"/>
      <c r="L507" s="388"/>
      <c r="M507" s="388"/>
      <c r="N507" s="217"/>
      <c r="O507" s="217"/>
      <c r="P507" s="388"/>
      <c r="Q507" s="217"/>
      <c r="R507" s="359"/>
    </row>
    <row r="508" s="576" customFormat="1" customHeight="1" spans="1:41">
      <c r="A508" s="529"/>
      <c r="B508" s="213"/>
      <c r="C508" s="163"/>
      <c r="D508" s="409"/>
      <c r="E508" s="409"/>
      <c r="F508" s="685"/>
      <c r="G508" s="388"/>
      <c r="H508" s="291"/>
      <c r="I508" s="257"/>
      <c r="J508" s="202"/>
      <c r="K508" s="1035"/>
      <c r="L508" s="388"/>
      <c r="M508" s="388"/>
      <c r="N508" s="217"/>
      <c r="O508" s="217"/>
      <c r="P508" s="388"/>
      <c r="Q508" s="217"/>
      <c r="R508" s="359"/>
    </row>
    <row r="509" s="576" customFormat="1" customHeight="1" spans="1:41">
      <c r="A509" s="529"/>
      <c r="B509" s="213"/>
      <c r="C509" s="163"/>
      <c r="D509" s="409"/>
      <c r="E509" s="409"/>
      <c r="F509" s="685"/>
      <c r="G509" s="388"/>
      <c r="H509" s="388"/>
      <c r="I509" s="388"/>
      <c r="J509" s="388"/>
      <c r="K509" s="1035"/>
      <c r="L509" s="388"/>
      <c r="M509" s="388"/>
      <c r="N509" s="217"/>
      <c r="O509" s="217"/>
      <c r="P509" s="388"/>
      <c r="Q509" s="217"/>
      <c r="R509" s="666"/>
    </row>
    <row r="510" s="576" customFormat="1" customHeight="1" spans="1:41">
      <c r="A510" s="529"/>
      <c r="B510" s="213"/>
      <c r="C510" s="163"/>
      <c r="D510" s="409"/>
      <c r="E510" s="409"/>
      <c r="F510" s="685"/>
      <c r="G510" s="388"/>
      <c r="H510" s="291"/>
      <c r="I510" s="257"/>
      <c r="J510" s="202"/>
      <c r="K510" s="1035"/>
      <c r="L510" s="388"/>
      <c r="M510" s="388"/>
      <c r="N510" s="217"/>
      <c r="O510" s="217"/>
      <c r="P510" s="388"/>
      <c r="Q510" s="217"/>
      <c r="R510" s="666"/>
    </row>
    <row r="511" s="576" customFormat="1" customHeight="1" spans="1:41">
      <c r="A511" s="529"/>
      <c r="B511" s="213"/>
      <c r="C511" s="163"/>
      <c r="D511" s="409"/>
      <c r="E511" s="409"/>
      <c r="F511" s="685"/>
      <c r="G511" s="388"/>
      <c r="H511" s="388"/>
      <c r="I511" s="388"/>
      <c r="J511" s="388"/>
      <c r="K511" s="1035"/>
      <c r="L511" s="388"/>
      <c r="M511" s="388"/>
      <c r="N511" s="217"/>
      <c r="O511" s="217"/>
      <c r="P511" s="388"/>
      <c r="Q511" s="217"/>
      <c r="R511" s="666"/>
    </row>
    <row r="512" s="576" customFormat="1" customHeight="1" spans="1:41">
      <c r="A512" s="529"/>
      <c r="B512" s="213"/>
      <c r="C512" s="163"/>
      <c r="D512" s="409"/>
      <c r="E512" s="409"/>
      <c r="F512" s="685"/>
      <c r="G512" s="388"/>
      <c r="H512" s="291"/>
      <c r="I512" s="257"/>
      <c r="J512" s="202"/>
      <c r="K512" s="1035"/>
      <c r="L512" s="388"/>
      <c r="M512" s="388"/>
      <c r="N512" s="217"/>
      <c r="O512" s="217"/>
      <c r="P512" s="388"/>
      <c r="Q512" s="217"/>
      <c r="R512" s="666"/>
    </row>
    <row r="513" s="576" customFormat="1" customHeight="1" spans="1:18">
      <c r="A513" s="529"/>
      <c r="B513" s="213"/>
      <c r="C513" s="163"/>
      <c r="D513" s="409"/>
      <c r="E513" s="409"/>
      <c r="F513" s="685"/>
      <c r="G513" s="388"/>
      <c r="H513" s="291"/>
      <c r="I513" s="257"/>
      <c r="J513" s="202"/>
      <c r="K513" s="1035"/>
      <c r="L513" s="388"/>
      <c r="M513" s="388"/>
      <c r="N513" s="217"/>
      <c r="O513" s="217"/>
      <c r="P513" s="388"/>
      <c r="Q513" s="217"/>
      <c r="R513" s="666"/>
    </row>
    <row r="514" s="576" customFormat="1" customHeight="1" spans="1:18">
      <c r="A514" s="529"/>
      <c r="B514" s="213"/>
      <c r="C514" s="163"/>
      <c r="D514" s="409"/>
      <c r="E514" s="409"/>
      <c r="F514" s="685"/>
      <c r="G514" s="388"/>
      <c r="H514" s="388"/>
      <c r="I514" s="388"/>
      <c r="J514" s="388"/>
      <c r="K514" s="1035"/>
      <c r="L514" s="388"/>
      <c r="M514" s="388"/>
      <c r="N514" s="217"/>
      <c r="O514" s="217"/>
      <c r="P514" s="388"/>
      <c r="Q514" s="217"/>
      <c r="R514" s="666"/>
    </row>
    <row r="515" s="576" customFormat="1" customHeight="1" spans="1:18">
      <c r="A515" s="529"/>
      <c r="B515" s="213"/>
      <c r="C515" s="163"/>
      <c r="D515" s="409"/>
      <c r="E515" s="409"/>
      <c r="F515" s="685"/>
      <c r="G515" s="388"/>
      <c r="H515" s="291"/>
      <c r="I515" s="257"/>
      <c r="J515" s="202"/>
      <c r="K515" s="1035"/>
      <c r="L515" s="388"/>
      <c r="M515" s="388"/>
      <c r="N515" s="217"/>
      <c r="O515" s="217"/>
      <c r="P515" s="388"/>
      <c r="Q515" s="217"/>
      <c r="R515" s="666"/>
    </row>
    <row r="516" s="576" customFormat="1" customHeight="1" spans="1:18">
      <c r="A516" s="529"/>
      <c r="B516" s="213"/>
      <c r="C516" s="163"/>
      <c r="D516" s="409"/>
      <c r="E516" s="409"/>
      <c r="F516" s="685"/>
      <c r="G516" s="388"/>
      <c r="H516" s="291"/>
      <c r="I516" s="257"/>
      <c r="J516" s="202"/>
      <c r="K516" s="1035"/>
      <c r="L516" s="388"/>
      <c r="M516" s="388"/>
      <c r="N516" s="217"/>
      <c r="O516" s="217"/>
      <c r="P516" s="388"/>
      <c r="Q516" s="217"/>
      <c r="R516" s="666"/>
    </row>
    <row r="517" s="576" customFormat="1" customHeight="1" spans="1:18">
      <c r="A517" s="529"/>
      <c r="B517" s="213"/>
      <c r="C517" s="163"/>
      <c r="D517" s="409"/>
      <c r="E517" s="409"/>
      <c r="F517" s="685"/>
      <c r="G517" s="388"/>
      <c r="H517" s="291"/>
      <c r="I517" s="257"/>
      <c r="J517" s="202"/>
      <c r="K517" s="1035"/>
      <c r="L517" s="388"/>
      <c r="M517" s="388"/>
      <c r="N517" s="217"/>
      <c r="O517" s="217"/>
      <c r="P517" s="388"/>
      <c r="Q517" s="217"/>
      <c r="R517" s="666"/>
    </row>
    <row r="518" s="576" customFormat="1" customHeight="1" spans="1:18">
      <c r="A518" s="529"/>
      <c r="B518" s="213"/>
      <c r="C518" s="163"/>
      <c r="D518" s="409"/>
      <c r="E518" s="409"/>
      <c r="F518" s="685"/>
      <c r="G518" s="388"/>
      <c r="H518" s="388"/>
      <c r="I518" s="388"/>
      <c r="J518" s="388"/>
      <c r="K518" s="1035"/>
      <c r="L518" s="388"/>
      <c r="M518" s="388"/>
      <c r="N518" s="217"/>
      <c r="O518" s="217"/>
      <c r="P518" s="217"/>
      <c r="Q518" s="217"/>
      <c r="R518" s="359"/>
    </row>
    <row r="519" s="576" customFormat="1" customHeight="1" spans="1:18">
      <c r="A519" s="529"/>
      <c r="B519" s="213"/>
      <c r="C519" s="163"/>
      <c r="D519" s="409"/>
      <c r="E519" s="409"/>
      <c r="F519" s="685"/>
      <c r="G519" s="388"/>
      <c r="H519" s="291"/>
      <c r="I519" s="257"/>
      <c r="J519" s="202"/>
      <c r="K519" s="1035"/>
      <c r="L519" s="388"/>
      <c r="M519" s="388"/>
      <c r="N519" s="217"/>
      <c r="O519" s="217"/>
      <c r="P519" s="388"/>
      <c r="Q519" s="217"/>
      <c r="R519" s="359"/>
    </row>
    <row r="520" s="576" customFormat="1" customHeight="1" spans="1:18">
      <c r="A520" s="529"/>
      <c r="B520" s="213"/>
      <c r="C520" s="163"/>
      <c r="D520" s="409"/>
      <c r="E520" s="409"/>
      <c r="F520" s="685"/>
      <c r="G520" s="388"/>
      <c r="H520" s="388"/>
      <c r="I520" s="388"/>
      <c r="J520" s="388"/>
      <c r="K520" s="1035"/>
      <c r="L520" s="388"/>
      <c r="M520" s="388"/>
      <c r="N520" s="217"/>
      <c r="O520" s="217"/>
      <c r="P520" s="388"/>
      <c r="Q520" s="217"/>
      <c r="R520" s="359"/>
    </row>
    <row r="521" s="576" customFormat="1" customHeight="1" spans="1:18">
      <c r="A521" s="529"/>
      <c r="B521" s="213"/>
      <c r="C521" s="163"/>
      <c r="D521" s="409"/>
      <c r="E521" s="409"/>
      <c r="F521" s="685"/>
      <c r="G521" s="388"/>
      <c r="H521" s="291"/>
      <c r="I521" s="257"/>
      <c r="J521" s="202"/>
      <c r="K521" s="1035"/>
      <c r="L521" s="388"/>
      <c r="M521" s="388"/>
      <c r="N521" s="217"/>
      <c r="O521" s="217"/>
      <c r="P521" s="388"/>
      <c r="Q521" s="217"/>
      <c r="R521" s="359"/>
    </row>
    <row r="522" s="576" customFormat="1" customHeight="1" spans="1:18">
      <c r="A522" s="529"/>
      <c r="B522" s="213"/>
      <c r="C522" s="163"/>
      <c r="D522" s="409"/>
      <c r="E522" s="409"/>
      <c r="F522" s="685"/>
      <c r="G522" s="388"/>
      <c r="H522" s="388"/>
      <c r="I522" s="388"/>
      <c r="J522" s="388"/>
      <c r="K522" s="1035"/>
      <c r="L522" s="388"/>
      <c r="M522" s="388"/>
      <c r="N522" s="217"/>
      <c r="O522" s="217"/>
      <c r="P522" s="217"/>
      <c r="Q522" s="217"/>
      <c r="R522" s="1052"/>
    </row>
    <row r="523" s="576" customFormat="1" customHeight="1" spans="1:18">
      <c r="A523" s="529"/>
      <c r="B523" s="213"/>
      <c r="C523" s="163"/>
      <c r="D523" s="409"/>
      <c r="E523" s="409"/>
      <c r="F523" s="685"/>
      <c r="G523" s="388"/>
      <c r="H523" s="291"/>
      <c r="I523" s="257"/>
      <c r="J523" s="202"/>
      <c r="K523" s="1035"/>
      <c r="L523" s="388"/>
      <c r="M523" s="388"/>
      <c r="N523" s="217"/>
      <c r="O523" s="217"/>
      <c r="P523" s="217"/>
      <c r="Q523" s="217"/>
      <c r="R523" s="359"/>
    </row>
    <row r="524" s="576" customFormat="1" customHeight="1" spans="1:18">
      <c r="A524" s="529"/>
      <c r="B524" s="213"/>
      <c r="C524" s="163"/>
      <c r="D524" s="409"/>
      <c r="E524" s="409"/>
      <c r="F524" s="685"/>
      <c r="G524" s="388"/>
      <c r="H524" s="388"/>
      <c r="I524" s="388"/>
      <c r="J524" s="388"/>
      <c r="K524" s="1035"/>
      <c r="L524" s="388"/>
      <c r="M524" s="388"/>
      <c r="N524" s="217"/>
      <c r="O524" s="217"/>
      <c r="P524" s="217"/>
      <c r="Q524" s="217"/>
      <c r="R524" s="359"/>
    </row>
    <row r="525" s="576" customFormat="1" customHeight="1" spans="1:18">
      <c r="A525" s="529"/>
      <c r="B525" s="213"/>
      <c r="C525" s="163"/>
      <c r="D525" s="409"/>
      <c r="E525" s="409"/>
      <c r="F525" s="685"/>
      <c r="G525" s="388"/>
      <c r="H525" s="291"/>
      <c r="I525" s="257"/>
      <c r="J525" s="202"/>
      <c r="K525" s="1035"/>
      <c r="L525" s="388"/>
      <c r="M525" s="388"/>
      <c r="N525" s="217"/>
      <c r="O525" s="217"/>
      <c r="P525" s="388"/>
      <c r="Q525" s="217"/>
      <c r="R525" s="359"/>
    </row>
    <row r="526" s="576" customFormat="1" customHeight="1" spans="1:18">
      <c r="A526" s="529"/>
      <c r="B526" s="213"/>
      <c r="C526" s="163"/>
      <c r="D526" s="409"/>
      <c r="E526" s="359"/>
      <c r="F526" s="685"/>
      <c r="G526" s="388"/>
      <c r="H526" s="388"/>
      <c r="I526" s="388"/>
      <c r="J526" s="388"/>
      <c r="K526" s="1035"/>
      <c r="L526" s="388"/>
      <c r="M526" s="388"/>
      <c r="N526" s="217"/>
      <c r="O526" s="217"/>
      <c r="P526" s="388"/>
      <c r="Q526" s="217"/>
      <c r="R526" s="359"/>
    </row>
    <row r="527" s="576" customFormat="1" customHeight="1" spans="1:18">
      <c r="A527" s="529"/>
      <c r="B527" s="213"/>
      <c r="C527" s="163"/>
      <c r="D527" s="409"/>
      <c r="E527" s="359"/>
      <c r="F527" s="685"/>
      <c r="G527" s="388"/>
      <c r="H527" s="291"/>
      <c r="I527" s="257"/>
      <c r="J527" s="202"/>
      <c r="K527" s="1035"/>
      <c r="L527" s="388"/>
      <c r="M527" s="388"/>
      <c r="N527" s="217"/>
      <c r="O527" s="217"/>
      <c r="P527" s="388"/>
      <c r="Q527" s="217"/>
      <c r="R527" s="359"/>
    </row>
    <row r="528" s="576" customFormat="1" customHeight="1" spans="1:18">
      <c r="A528" s="529"/>
      <c r="B528" s="213"/>
      <c r="C528" s="163"/>
      <c r="D528" s="409"/>
      <c r="E528" s="359"/>
      <c r="F528" s="685"/>
      <c r="G528" s="388"/>
      <c r="H528" s="388"/>
      <c r="I528" s="388"/>
      <c r="J528" s="388"/>
      <c r="K528" s="1035"/>
      <c r="L528" s="388"/>
      <c r="M528" s="388"/>
      <c r="N528" s="217"/>
      <c r="O528" s="217"/>
      <c r="P528" s="388"/>
      <c r="Q528" s="217"/>
      <c r="R528" s="359"/>
    </row>
    <row r="529" s="576" customFormat="1" customHeight="1" spans="1:18">
      <c r="A529" s="529"/>
      <c r="B529" s="213"/>
      <c r="C529" s="163"/>
      <c r="D529" s="409"/>
      <c r="E529" s="359"/>
      <c r="F529" s="685"/>
      <c r="G529" s="388"/>
      <c r="H529" s="291"/>
      <c r="I529" s="257"/>
      <c r="J529" s="202"/>
      <c r="K529" s="1035"/>
      <c r="L529" s="388"/>
      <c r="M529" s="388"/>
      <c r="N529" s="217"/>
      <c r="O529" s="217"/>
      <c r="P529" s="388"/>
      <c r="Q529" s="217"/>
      <c r="R529" s="359"/>
    </row>
    <row r="530" s="576" customFormat="1" customHeight="1" spans="1:18">
      <c r="A530" s="529"/>
      <c r="B530" s="213"/>
      <c r="C530" s="163"/>
      <c r="D530" s="409"/>
      <c r="E530" s="359"/>
      <c r="F530" s="685"/>
      <c r="G530" s="388"/>
      <c r="H530" s="388"/>
      <c r="I530" s="388"/>
      <c r="J530" s="388"/>
      <c r="K530" s="1035"/>
      <c r="L530" s="388"/>
      <c r="M530" s="388"/>
      <c r="N530" s="217"/>
      <c r="O530" s="217"/>
      <c r="P530" s="388"/>
      <c r="Q530" s="217"/>
      <c r="R530" s="359"/>
    </row>
    <row r="531" s="576" customFormat="1" customHeight="1" spans="1:18">
      <c r="A531" s="529"/>
      <c r="B531" s="213"/>
      <c r="C531" s="163"/>
      <c r="D531" s="409"/>
      <c r="E531" s="359"/>
      <c r="F531" s="685"/>
      <c r="G531" s="388"/>
      <c r="H531" s="291"/>
      <c r="I531" s="257"/>
      <c r="J531" s="202"/>
      <c r="K531" s="1035"/>
      <c r="L531" s="388"/>
      <c r="M531" s="388"/>
      <c r="N531" s="217"/>
      <c r="O531" s="217"/>
      <c r="P531" s="388"/>
      <c r="Q531" s="217"/>
      <c r="R531" s="359"/>
    </row>
    <row r="532" s="576" customFormat="1" customHeight="1" spans="1:18">
      <c r="A532" s="529"/>
      <c r="B532" s="213"/>
      <c r="C532" s="163"/>
      <c r="D532" s="409"/>
      <c r="E532" s="359"/>
      <c r="F532" s="685"/>
      <c r="G532" s="388"/>
      <c r="H532" s="388"/>
      <c r="I532" s="388"/>
      <c r="J532" s="388"/>
      <c r="K532" s="1035"/>
      <c r="L532" s="388"/>
      <c r="M532" s="388"/>
      <c r="N532" s="217"/>
      <c r="O532" s="217"/>
      <c r="P532" s="388"/>
      <c r="Q532" s="217"/>
      <c r="R532" s="1052"/>
    </row>
    <row r="533" s="576" customFormat="1" customHeight="1" spans="1:18">
      <c r="A533" s="529"/>
      <c r="B533" s="213"/>
      <c r="C533" s="163"/>
      <c r="D533" s="409"/>
      <c r="E533" s="359"/>
      <c r="F533" s="685"/>
      <c r="G533" s="388"/>
      <c r="H533" s="291"/>
      <c r="I533" s="257"/>
      <c r="J533" s="202"/>
      <c r="K533" s="1035"/>
      <c r="L533" s="388"/>
      <c r="M533" s="388"/>
      <c r="N533" s="217"/>
      <c r="O533" s="217"/>
      <c r="P533" s="388"/>
      <c r="Q533" s="217"/>
      <c r="R533" s="359"/>
    </row>
    <row r="534" s="576" customFormat="1" customHeight="1" spans="1:18">
      <c r="A534" s="529"/>
      <c r="B534" s="213"/>
      <c r="C534" s="163"/>
      <c r="D534" s="409"/>
      <c r="E534" s="359"/>
      <c r="F534" s="685"/>
      <c r="G534" s="388"/>
      <c r="H534" s="388"/>
      <c r="I534" s="388"/>
      <c r="J534" s="388"/>
      <c r="K534" s="1035"/>
      <c r="L534" s="388"/>
      <c r="M534" s="388"/>
      <c r="N534" s="217"/>
      <c r="O534" s="217"/>
      <c r="P534" s="217"/>
      <c r="Q534" s="217"/>
      <c r="R534" s="359"/>
    </row>
    <row r="535" s="576" customFormat="1" customHeight="1" spans="1:18">
      <c r="A535" s="529"/>
      <c r="B535" s="213"/>
      <c r="C535" s="163"/>
      <c r="D535" s="409"/>
      <c r="E535" s="359"/>
      <c r="F535" s="685"/>
      <c r="G535" s="388"/>
      <c r="H535" s="291"/>
      <c r="I535" s="257"/>
      <c r="J535" s="202"/>
      <c r="K535" s="1035"/>
      <c r="L535" s="388"/>
      <c r="M535" s="388"/>
      <c r="N535" s="217"/>
      <c r="O535" s="217"/>
      <c r="P535" s="388"/>
      <c r="Q535" s="217"/>
      <c r="R535" s="359"/>
    </row>
    <row r="536" s="576" customFormat="1" customHeight="1" spans="1:18">
      <c r="A536" s="529"/>
      <c r="B536" s="213"/>
      <c r="C536" s="163"/>
      <c r="D536" s="409"/>
      <c r="E536" s="359"/>
      <c r="F536" s="685"/>
      <c r="G536" s="388"/>
      <c r="H536" s="388"/>
      <c r="I536" s="388"/>
      <c r="J536" s="388"/>
      <c r="K536" s="1035"/>
      <c r="L536" s="388"/>
      <c r="M536" s="388"/>
      <c r="N536" s="217"/>
      <c r="O536" s="217"/>
      <c r="P536" s="217"/>
      <c r="Q536" s="217"/>
      <c r="R536" s="359"/>
    </row>
    <row r="537" s="576" customFormat="1" customHeight="1" spans="1:18">
      <c r="A537" s="529"/>
      <c r="B537" s="213"/>
      <c r="C537" s="163"/>
      <c r="D537" s="409"/>
      <c r="E537" s="359"/>
      <c r="F537" s="685"/>
      <c r="G537" s="388"/>
      <c r="H537" s="291"/>
      <c r="I537" s="257"/>
      <c r="J537" s="202"/>
      <c r="K537" s="1035"/>
      <c r="L537" s="388"/>
      <c r="M537" s="388"/>
      <c r="N537" s="217"/>
      <c r="O537" s="217"/>
      <c r="P537" s="388"/>
      <c r="Q537" s="217"/>
      <c r="R537" s="359"/>
    </row>
    <row r="538" s="576" customFormat="1" customHeight="1" spans="1:18">
      <c r="A538" s="529"/>
      <c r="B538" s="213"/>
      <c r="C538" s="163"/>
      <c r="D538" s="409"/>
      <c r="E538" s="359"/>
      <c r="F538" s="685"/>
      <c r="G538" s="388"/>
      <c r="H538" s="388"/>
      <c r="I538" s="388"/>
      <c r="J538" s="388"/>
      <c r="K538" s="1035"/>
      <c r="L538" s="388"/>
      <c r="M538" s="388"/>
      <c r="N538" s="217"/>
      <c r="O538" s="217"/>
      <c r="P538" s="388"/>
      <c r="Q538" s="217"/>
      <c r="R538" s="359"/>
    </row>
    <row r="539" s="576" customFormat="1" customHeight="1" spans="1:18">
      <c r="A539" s="529"/>
      <c r="B539" s="213"/>
      <c r="C539" s="163"/>
      <c r="D539" s="409"/>
      <c r="E539" s="359"/>
      <c r="F539" s="685"/>
      <c r="G539" s="388"/>
      <c r="H539" s="291"/>
      <c r="I539" s="257"/>
      <c r="J539" s="202"/>
      <c r="K539" s="1035"/>
      <c r="L539" s="388"/>
      <c r="M539" s="388"/>
      <c r="N539" s="217"/>
      <c r="O539" s="217"/>
      <c r="P539" s="388"/>
      <c r="Q539" s="217"/>
      <c r="R539" s="359"/>
    </row>
    <row r="540" s="576" customFormat="1" customHeight="1" spans="1:18">
      <c r="A540" s="529"/>
      <c r="B540" s="213"/>
      <c r="C540" s="163"/>
      <c r="D540" s="409"/>
      <c r="E540" s="359"/>
      <c r="F540" s="685"/>
      <c r="G540" s="388"/>
      <c r="H540" s="388"/>
      <c r="I540" s="388"/>
      <c r="J540" s="388"/>
      <c r="K540" s="1035"/>
      <c r="L540" s="388"/>
      <c r="M540" s="388"/>
      <c r="N540" s="217"/>
      <c r="O540" s="217"/>
      <c r="P540" s="388"/>
      <c r="Q540" s="217"/>
      <c r="R540" s="359"/>
    </row>
    <row r="541" s="576" customFormat="1" customHeight="1" spans="1:18">
      <c r="A541" s="529"/>
      <c r="B541" s="213"/>
      <c r="C541" s="163"/>
      <c r="D541" s="409"/>
      <c r="E541" s="359"/>
      <c r="F541" s="685"/>
      <c r="G541" s="388"/>
      <c r="H541" s="291"/>
      <c r="I541" s="257"/>
      <c r="J541" s="202"/>
      <c r="K541" s="1035"/>
      <c r="L541" s="388"/>
      <c r="M541" s="388"/>
      <c r="N541" s="217"/>
      <c r="O541" s="217"/>
      <c r="P541" s="388"/>
      <c r="Q541" s="217"/>
      <c r="R541" s="359"/>
    </row>
    <row r="542" s="576" customFormat="1" customHeight="1" spans="1:18">
      <c r="A542" s="529"/>
      <c r="B542" s="213"/>
      <c r="C542" s="163"/>
      <c r="D542" s="409"/>
      <c r="E542" s="359"/>
      <c r="F542" s="685"/>
      <c r="G542" s="388"/>
      <c r="H542" s="388"/>
      <c r="I542" s="388"/>
      <c r="J542" s="388"/>
      <c r="K542" s="1035"/>
      <c r="L542" s="388"/>
      <c r="M542" s="388"/>
      <c r="N542" s="217"/>
      <c r="O542" s="217"/>
      <c r="P542" s="388"/>
      <c r="Q542" s="217"/>
      <c r="R542" s="359"/>
    </row>
    <row r="543" s="576" customFormat="1" customHeight="1" spans="1:18">
      <c r="A543" s="529"/>
      <c r="B543" s="213"/>
      <c r="C543" s="163"/>
      <c r="D543" s="409"/>
      <c r="E543" s="359"/>
      <c r="F543" s="685"/>
      <c r="G543" s="388"/>
      <c r="H543" s="291"/>
      <c r="I543" s="257"/>
      <c r="J543" s="202"/>
      <c r="K543" s="1035"/>
      <c r="L543" s="388"/>
      <c r="M543" s="388"/>
      <c r="N543" s="217"/>
      <c r="O543" s="217"/>
      <c r="P543" s="388"/>
      <c r="Q543" s="217"/>
      <c r="R543" s="359"/>
    </row>
    <row r="544" s="576" customFormat="1" customHeight="1" spans="1:18">
      <c r="A544" s="529"/>
      <c r="B544" s="213"/>
      <c r="C544" s="163"/>
      <c r="D544" s="409"/>
      <c r="E544" s="359"/>
      <c r="F544" s="359"/>
      <c r="G544" s="388"/>
      <c r="H544" s="388"/>
      <c r="I544" s="388"/>
      <c r="J544" s="388"/>
      <c r="K544" s="1035"/>
      <c r="L544" s="388"/>
      <c r="M544" s="388"/>
      <c r="N544" s="217"/>
      <c r="O544" s="217"/>
      <c r="P544" s="388"/>
      <c r="Q544" s="217"/>
      <c r="R544" s="359"/>
    </row>
    <row r="545" s="576" customFormat="1" customHeight="1" spans="1:18">
      <c r="A545" s="529"/>
      <c r="B545" s="213"/>
      <c r="C545" s="163"/>
      <c r="D545" s="409"/>
      <c r="E545" s="359"/>
      <c r="F545" s="685"/>
      <c r="G545" s="388"/>
      <c r="H545" s="291"/>
      <c r="I545" s="257"/>
      <c r="J545" s="202"/>
      <c r="K545" s="1035"/>
      <c r="L545" s="388"/>
      <c r="M545" s="388"/>
      <c r="N545" s="217"/>
      <c r="O545" s="217"/>
      <c r="P545" s="388"/>
      <c r="Q545" s="217"/>
      <c r="R545" s="359"/>
    </row>
    <row r="546" s="576" customFormat="1" customHeight="1" spans="1:18">
      <c r="A546" s="529"/>
      <c r="B546" s="213"/>
      <c r="C546" s="163"/>
      <c r="D546" s="409"/>
      <c r="E546" s="359"/>
      <c r="F546" s="685"/>
      <c r="G546" s="388"/>
      <c r="H546" s="388"/>
      <c r="I546" s="388"/>
      <c r="J546" s="388"/>
      <c r="K546" s="1035"/>
      <c r="L546" s="388"/>
      <c r="M546" s="388"/>
      <c r="N546" s="217"/>
      <c r="O546" s="217"/>
      <c r="P546" s="217"/>
      <c r="Q546" s="217"/>
      <c r="R546" s="359"/>
    </row>
    <row r="547" s="576" customFormat="1" customHeight="1" spans="1:18">
      <c r="A547" s="529"/>
      <c r="B547" s="213"/>
      <c r="C547" s="163"/>
      <c r="D547" s="409"/>
      <c r="E547" s="359"/>
      <c r="F547" s="685"/>
      <c r="G547" s="388"/>
      <c r="H547" s="291"/>
      <c r="I547" s="257"/>
      <c r="J547" s="202"/>
      <c r="K547" s="1035"/>
      <c r="L547" s="388"/>
      <c r="M547" s="388"/>
      <c r="N547" s="217"/>
      <c r="O547" s="217"/>
      <c r="P547" s="388"/>
      <c r="Q547" s="217"/>
      <c r="R547" s="359"/>
    </row>
    <row r="548" s="576" customFormat="1" customHeight="1" spans="1:18">
      <c r="A548" s="529"/>
      <c r="B548" s="213"/>
      <c r="C548" s="163"/>
      <c r="D548" s="409"/>
      <c r="E548" s="359"/>
      <c r="F548" s="685"/>
      <c r="G548" s="388"/>
      <c r="H548" s="388"/>
      <c r="I548" s="388"/>
      <c r="J548" s="388"/>
      <c r="K548" s="1035"/>
      <c r="L548" s="388"/>
      <c r="M548" s="388"/>
      <c r="N548" s="217"/>
      <c r="O548" s="217"/>
      <c r="P548" s="388"/>
      <c r="Q548" s="217"/>
      <c r="R548" s="359"/>
    </row>
    <row r="549" s="576" customFormat="1" customHeight="1" spans="1:18">
      <c r="A549" s="529"/>
      <c r="B549" s="213"/>
      <c r="C549" s="163"/>
      <c r="D549" s="409"/>
      <c r="E549" s="359"/>
      <c r="F549" s="685"/>
      <c r="G549" s="388"/>
      <c r="H549" s="291"/>
      <c r="I549" s="257"/>
      <c r="J549" s="202"/>
      <c r="K549" s="1035"/>
      <c r="L549" s="388"/>
      <c r="M549" s="388"/>
      <c r="N549" s="217"/>
      <c r="O549" s="217"/>
      <c r="P549" s="388"/>
      <c r="Q549" s="217"/>
      <c r="R549" s="359"/>
    </row>
    <row r="550" s="576" customFormat="1" customHeight="1" spans="1:18">
      <c r="A550" s="529"/>
      <c r="B550" s="213"/>
      <c r="C550" s="163"/>
      <c r="D550" s="409"/>
      <c r="E550" s="359"/>
      <c r="F550" s="685"/>
      <c r="G550" s="388"/>
      <c r="H550" s="388"/>
      <c r="I550" s="388"/>
      <c r="J550" s="388"/>
      <c r="K550" s="1035"/>
      <c r="L550" s="388"/>
      <c r="M550" s="388"/>
      <c r="N550" s="217"/>
      <c r="O550" s="217"/>
      <c r="P550" s="388"/>
      <c r="Q550" s="217"/>
      <c r="R550" s="359"/>
    </row>
    <row r="551" s="576" customFormat="1" customHeight="1" spans="1:18">
      <c r="A551" s="529"/>
      <c r="B551" s="213"/>
      <c r="C551" s="163"/>
      <c r="D551" s="409"/>
      <c r="E551" s="359"/>
      <c r="F551" s="685"/>
      <c r="G551" s="388"/>
      <c r="H551" s="291"/>
      <c r="I551" s="257"/>
      <c r="J551" s="202"/>
      <c r="K551" s="1035"/>
      <c r="L551" s="388"/>
      <c r="M551" s="388"/>
      <c r="N551" s="217"/>
      <c r="O551" s="217"/>
      <c r="P551" s="388"/>
      <c r="Q551" s="217"/>
      <c r="R551" s="359"/>
    </row>
    <row r="552" s="576" customFormat="1" customHeight="1" spans="1:18">
      <c r="A552" s="529"/>
      <c r="B552" s="213"/>
      <c r="C552" s="163"/>
      <c r="D552" s="409"/>
      <c r="E552" s="359"/>
      <c r="F552" s="685"/>
      <c r="G552" s="388"/>
      <c r="H552" s="388"/>
      <c r="I552" s="388"/>
      <c r="J552" s="388"/>
      <c r="K552" s="1035"/>
      <c r="L552" s="388"/>
      <c r="M552" s="388"/>
      <c r="N552" s="217"/>
      <c r="O552" s="217"/>
      <c r="P552" s="388"/>
      <c r="Q552" s="217"/>
      <c r="R552" s="359"/>
    </row>
    <row r="553" s="576" customFormat="1" customHeight="1" spans="1:18">
      <c r="A553" s="529"/>
      <c r="B553" s="213"/>
      <c r="C553" s="163"/>
      <c r="D553" s="409"/>
      <c r="E553" s="359"/>
      <c r="F553" s="685"/>
      <c r="G553" s="388"/>
      <c r="H553" s="291"/>
      <c r="I553" s="257"/>
      <c r="J553" s="202"/>
      <c r="K553" s="1035"/>
      <c r="L553" s="388"/>
      <c r="M553" s="388"/>
      <c r="N553" s="217"/>
      <c r="O553" s="217"/>
      <c r="P553" s="388"/>
      <c r="Q553" s="217"/>
      <c r="R553" s="359"/>
    </row>
    <row r="554" s="576" customFormat="1" customHeight="1" spans="1:18">
      <c r="A554" s="529"/>
      <c r="B554" s="213"/>
      <c r="C554" s="163"/>
      <c r="D554" s="409"/>
      <c r="E554" s="359"/>
      <c r="F554" s="685"/>
      <c r="G554" s="388"/>
      <c r="H554" s="388"/>
      <c r="I554" s="388"/>
      <c r="J554" s="388"/>
      <c r="K554" s="1035"/>
      <c r="L554" s="388"/>
      <c r="M554" s="388"/>
      <c r="N554" s="217"/>
      <c r="O554" s="217"/>
      <c r="P554" s="388"/>
      <c r="Q554" s="217"/>
      <c r="R554" s="1052"/>
    </row>
    <row r="555" s="576" customFormat="1" customHeight="1" spans="1:18">
      <c r="A555" s="529"/>
      <c r="B555" s="213"/>
      <c r="C555" s="163"/>
      <c r="D555" s="409"/>
      <c r="E555" s="359"/>
      <c r="F555" s="685"/>
      <c r="G555" s="388"/>
      <c r="H555" s="291"/>
      <c r="I555" s="257"/>
      <c r="J555" s="202"/>
      <c r="K555" s="1035"/>
      <c r="L555" s="388"/>
      <c r="M555" s="388"/>
      <c r="N555" s="217"/>
      <c r="O555" s="217"/>
      <c r="P555" s="388"/>
      <c r="Q555" s="217"/>
      <c r="R555" s="359"/>
    </row>
    <row r="556" s="576" customFormat="1" customHeight="1" spans="1:18">
      <c r="A556" s="529"/>
      <c r="B556" s="213"/>
      <c r="C556" s="163"/>
      <c r="D556" s="409"/>
      <c r="E556" s="359"/>
      <c r="F556" s="685"/>
      <c r="G556" s="388"/>
      <c r="H556" s="388"/>
      <c r="I556" s="388"/>
      <c r="J556" s="388"/>
      <c r="K556" s="1035"/>
      <c r="L556" s="388"/>
      <c r="M556" s="388"/>
      <c r="N556" s="217"/>
      <c r="O556" s="217"/>
      <c r="P556" s="388"/>
      <c r="Q556" s="217"/>
      <c r="R556" s="359"/>
    </row>
    <row r="557" s="576" customFormat="1" customHeight="1" spans="1:18">
      <c r="A557" s="529"/>
      <c r="B557" s="213"/>
      <c r="C557" s="163"/>
      <c r="D557" s="409"/>
      <c r="E557" s="359"/>
      <c r="F557" s="685"/>
      <c r="G557" s="388"/>
      <c r="H557" s="291"/>
      <c r="I557" s="257"/>
      <c r="J557" s="202"/>
      <c r="K557" s="1035"/>
      <c r="L557" s="388"/>
      <c r="M557" s="388"/>
      <c r="N557" s="217"/>
      <c r="O557" s="217"/>
      <c r="P557" s="388"/>
      <c r="Q557" s="217"/>
      <c r="R557" s="359"/>
    </row>
    <row r="558" s="576" customFormat="1" customHeight="1" spans="1:18">
      <c r="A558" s="529"/>
      <c r="B558" s="213"/>
      <c r="C558" s="163"/>
      <c r="D558" s="409"/>
      <c r="E558" s="359"/>
      <c r="F558" s="685"/>
      <c r="G558" s="388"/>
      <c r="H558" s="388"/>
      <c r="I558" s="388"/>
      <c r="J558" s="388"/>
      <c r="K558" s="1035"/>
      <c r="L558" s="388"/>
      <c r="M558" s="388"/>
      <c r="N558" s="217"/>
      <c r="O558" s="217"/>
      <c r="P558" s="388"/>
      <c r="Q558" s="217"/>
      <c r="R558" s="359"/>
    </row>
    <row r="559" s="576" customFormat="1" customHeight="1" spans="1:18">
      <c r="A559" s="529"/>
      <c r="B559" s="213"/>
      <c r="C559" s="163"/>
      <c r="D559" s="409"/>
      <c r="E559" s="359"/>
      <c r="F559" s="685"/>
      <c r="G559" s="388"/>
      <c r="H559" s="291"/>
      <c r="I559" s="257"/>
      <c r="J559" s="202"/>
      <c r="K559" s="1035"/>
      <c r="L559" s="388"/>
      <c r="M559" s="388"/>
      <c r="N559" s="217"/>
      <c r="O559" s="217"/>
      <c r="P559" s="388"/>
      <c r="Q559" s="217"/>
      <c r="R559" s="359"/>
    </row>
    <row r="560" s="576" customFormat="1" customHeight="1" spans="1:18">
      <c r="A560" s="529"/>
      <c r="B560" s="213"/>
      <c r="C560" s="163"/>
      <c r="D560" s="409"/>
      <c r="E560" s="359"/>
      <c r="F560" s="685"/>
      <c r="G560" s="388"/>
      <c r="H560" s="388"/>
      <c r="I560" s="388"/>
      <c r="J560" s="388"/>
      <c r="K560" s="1035"/>
      <c r="L560" s="388"/>
      <c r="M560" s="388"/>
      <c r="N560" s="217"/>
      <c r="O560" s="217"/>
      <c r="P560" s="388"/>
      <c r="Q560" s="217"/>
      <c r="R560" s="359"/>
    </row>
    <row r="561" s="576" customFormat="1" customHeight="1" spans="1:18">
      <c r="A561" s="529"/>
      <c r="B561" s="213"/>
      <c r="C561" s="163"/>
      <c r="D561" s="409"/>
      <c r="E561" s="359"/>
      <c r="F561" s="685"/>
      <c r="G561" s="388"/>
      <c r="H561" s="291"/>
      <c r="I561" s="257"/>
      <c r="J561" s="202"/>
      <c r="K561" s="1035"/>
      <c r="L561" s="388"/>
      <c r="M561" s="388"/>
      <c r="N561" s="217"/>
      <c r="O561" s="217"/>
      <c r="P561" s="388"/>
      <c r="Q561" s="217"/>
      <c r="R561" s="359"/>
    </row>
    <row r="562" s="576" customFormat="1" customHeight="1" spans="1:18">
      <c r="A562" s="529"/>
      <c r="B562" s="213"/>
      <c r="C562" s="163"/>
      <c r="D562" s="409"/>
      <c r="E562" s="359"/>
      <c r="F562" s="685"/>
      <c r="G562" s="388"/>
      <c r="H562" s="388"/>
      <c r="I562" s="388"/>
      <c r="J562" s="388"/>
      <c r="K562" s="1035"/>
      <c r="L562" s="388"/>
      <c r="M562" s="388"/>
      <c r="N562" s="217"/>
      <c r="O562" s="217"/>
      <c r="P562" s="388"/>
      <c r="Q562" s="217"/>
      <c r="R562" s="359"/>
    </row>
    <row r="563" s="576" customFormat="1" customHeight="1" spans="1:18">
      <c r="A563" s="529"/>
      <c r="B563" s="213"/>
      <c r="C563" s="163"/>
      <c r="D563" s="409"/>
      <c r="E563" s="359"/>
      <c r="F563" s="685"/>
      <c r="G563" s="388"/>
      <c r="H563" s="291"/>
      <c r="I563" s="257"/>
      <c r="J563" s="202"/>
      <c r="K563" s="1035"/>
      <c r="L563" s="388"/>
      <c r="M563" s="388"/>
      <c r="N563" s="217"/>
      <c r="O563" s="217"/>
      <c r="P563" s="388"/>
      <c r="Q563" s="217"/>
      <c r="R563" s="359"/>
    </row>
    <row r="564" s="576" customFormat="1" customHeight="1" spans="1:18">
      <c r="A564" s="529"/>
      <c r="B564" s="213"/>
      <c r="C564" s="163"/>
      <c r="D564" s="409"/>
      <c r="E564" s="359"/>
      <c r="F564" s="685"/>
      <c r="G564" s="388"/>
      <c r="H564" s="388"/>
      <c r="I564" s="388"/>
      <c r="J564" s="388"/>
      <c r="K564" s="1035"/>
      <c r="L564" s="388"/>
      <c r="M564" s="388"/>
      <c r="N564" s="217"/>
      <c r="O564" s="217"/>
      <c r="P564" s="388"/>
      <c r="Q564" s="217"/>
      <c r="R564" s="1052"/>
    </row>
    <row r="565" s="576" customFormat="1" customHeight="1" spans="1:18">
      <c r="A565" s="529"/>
      <c r="B565" s="213"/>
      <c r="C565" s="163"/>
      <c r="D565" s="409"/>
      <c r="E565" s="359"/>
      <c r="F565" s="685"/>
      <c r="G565" s="388"/>
      <c r="H565" s="291"/>
      <c r="I565" s="257"/>
      <c r="J565" s="202"/>
      <c r="K565" s="1035"/>
      <c r="L565" s="388"/>
      <c r="M565" s="388"/>
      <c r="N565" s="217"/>
      <c r="O565" s="217"/>
      <c r="P565" s="388"/>
      <c r="Q565" s="217"/>
      <c r="R565" s="359"/>
    </row>
    <row r="566" s="576" customFormat="1" customHeight="1" spans="1:18">
      <c r="A566" s="529"/>
      <c r="B566" s="213"/>
      <c r="C566" s="163"/>
      <c r="D566" s="409"/>
      <c r="E566" s="359"/>
      <c r="F566" s="685"/>
      <c r="G566" s="388"/>
      <c r="H566" s="388"/>
      <c r="I566" s="388"/>
      <c r="J566" s="388"/>
      <c r="K566" s="1035"/>
      <c r="L566" s="388"/>
      <c r="M566" s="388"/>
      <c r="N566" s="217"/>
      <c r="O566" s="217"/>
      <c r="P566" s="388"/>
      <c r="Q566" s="217"/>
      <c r="R566" s="359"/>
    </row>
    <row r="567" s="576" customFormat="1" customHeight="1" spans="1:18">
      <c r="A567" s="529"/>
      <c r="B567" s="213"/>
      <c r="C567" s="163"/>
      <c r="D567" s="409"/>
      <c r="E567" s="359"/>
      <c r="F567" s="685"/>
      <c r="G567" s="388"/>
      <c r="H567" s="291"/>
      <c r="I567" s="257"/>
      <c r="J567" s="202"/>
      <c r="K567" s="1035"/>
      <c r="L567" s="388"/>
      <c r="M567" s="388"/>
      <c r="N567" s="217"/>
      <c r="O567" s="217"/>
      <c r="P567" s="388"/>
      <c r="Q567" s="217"/>
      <c r="R567" s="359"/>
    </row>
    <row r="568" s="576" customFormat="1" customHeight="1" spans="1:18">
      <c r="A568" s="529"/>
      <c r="B568" s="213"/>
      <c r="C568" s="163"/>
      <c r="D568" s="409"/>
      <c r="E568" s="359"/>
      <c r="F568" s="685"/>
      <c r="G568" s="388"/>
      <c r="H568" s="388"/>
      <c r="I568" s="388"/>
      <c r="J568" s="388"/>
      <c r="K568" s="1035"/>
      <c r="L568" s="388"/>
      <c r="M568" s="388"/>
      <c r="N568" s="217"/>
      <c r="O568" s="217"/>
      <c r="P568" s="388"/>
      <c r="Q568" s="217"/>
      <c r="R568" s="359"/>
    </row>
    <row r="569" s="576" customFormat="1" customHeight="1" spans="1:18">
      <c r="A569" s="529"/>
      <c r="B569" s="213"/>
      <c r="C569" s="163"/>
      <c r="D569" s="409"/>
      <c r="E569" s="359"/>
      <c r="F569" s="685"/>
      <c r="G569" s="388"/>
      <c r="H569" s="291"/>
      <c r="I569" s="257"/>
      <c r="J569" s="202"/>
      <c r="K569" s="1035"/>
      <c r="L569" s="388"/>
      <c r="M569" s="388"/>
      <c r="N569" s="217"/>
      <c r="O569" s="217"/>
      <c r="P569" s="388"/>
      <c r="Q569" s="217"/>
      <c r="R569" s="359"/>
    </row>
    <row r="570" s="576" customFormat="1" customHeight="1" spans="1:18">
      <c r="A570" s="529"/>
      <c r="B570" s="213"/>
      <c r="C570" s="163"/>
      <c r="D570" s="409"/>
      <c r="E570" s="359"/>
      <c r="F570" s="685"/>
      <c r="G570" s="388"/>
      <c r="H570" s="388"/>
      <c r="I570" s="388"/>
      <c r="J570" s="388"/>
      <c r="K570" s="1035"/>
      <c r="L570" s="388"/>
      <c r="M570" s="388"/>
      <c r="N570" s="217"/>
      <c r="O570" s="217"/>
      <c r="P570" s="217"/>
      <c r="Q570" s="217"/>
      <c r="R570" s="359"/>
    </row>
    <row r="571" s="576" customFormat="1" customHeight="1" spans="1:18">
      <c r="A571" s="529"/>
      <c r="B571" s="213"/>
      <c r="C571" s="163"/>
      <c r="D571" s="409"/>
      <c r="E571" s="359"/>
      <c r="F571" s="685"/>
      <c r="G571" s="388"/>
      <c r="H571" s="291"/>
      <c r="I571" s="257"/>
      <c r="J571" s="202"/>
      <c r="K571" s="1035"/>
      <c r="L571" s="388"/>
      <c r="M571" s="388"/>
      <c r="N571" s="217"/>
      <c r="O571" s="217"/>
      <c r="P571" s="217"/>
      <c r="Q571" s="217"/>
      <c r="R571" s="359"/>
    </row>
    <row r="572" s="576" customFormat="1" customHeight="1" spans="1:18">
      <c r="A572" s="529"/>
      <c r="B572" s="213"/>
      <c r="C572" s="163"/>
      <c r="D572" s="409"/>
      <c r="E572" s="359"/>
      <c r="F572" s="685"/>
      <c r="G572" s="388"/>
      <c r="H572" s="388"/>
      <c r="I572" s="388"/>
      <c r="J572" s="388"/>
      <c r="K572" s="1035"/>
      <c r="L572" s="388"/>
      <c r="M572" s="388"/>
      <c r="N572" s="217"/>
      <c r="O572" s="217"/>
      <c r="P572" s="217"/>
      <c r="Q572" s="217"/>
      <c r="R572" s="359"/>
    </row>
    <row r="573" s="576" customFormat="1" customHeight="1" spans="1:18">
      <c r="A573" s="529"/>
      <c r="B573" s="213"/>
      <c r="C573" s="163"/>
      <c r="D573" s="409"/>
      <c r="E573" s="359"/>
      <c r="F573" s="685"/>
      <c r="G573" s="388"/>
      <c r="H573" s="291"/>
      <c r="I573" s="257"/>
      <c r="J573" s="202"/>
      <c r="K573" s="1035"/>
      <c r="L573" s="388"/>
      <c r="M573" s="388"/>
      <c r="N573" s="217"/>
      <c r="O573" s="217"/>
      <c r="P573" s="388"/>
      <c r="Q573" s="217"/>
      <c r="R573" s="359"/>
    </row>
    <row r="574" s="576" customFormat="1" customHeight="1" spans="1:18">
      <c r="A574" s="529"/>
      <c r="B574" s="213"/>
      <c r="C574" s="163"/>
      <c r="D574" s="409"/>
      <c r="E574" s="359"/>
      <c r="F574" s="685"/>
      <c r="G574" s="388"/>
      <c r="H574" s="388"/>
      <c r="I574" s="388"/>
      <c r="J574" s="388"/>
      <c r="K574" s="1035"/>
      <c r="L574" s="388"/>
      <c r="M574" s="388"/>
      <c r="N574" s="217"/>
      <c r="O574" s="217"/>
      <c r="P574" s="388"/>
      <c r="Q574" s="217"/>
      <c r="R574" s="359"/>
    </row>
    <row r="575" s="576" customFormat="1" customHeight="1" spans="1:18">
      <c r="A575" s="529"/>
      <c r="B575" s="213"/>
      <c r="C575" s="163"/>
      <c r="D575" s="409"/>
      <c r="E575" s="359"/>
      <c r="F575" s="685"/>
      <c r="G575" s="388"/>
      <c r="H575" s="291"/>
      <c r="I575" s="257"/>
      <c r="J575" s="202"/>
      <c r="K575" s="1035"/>
      <c r="L575" s="388"/>
      <c r="M575" s="388"/>
      <c r="N575" s="217"/>
      <c r="O575" s="217"/>
      <c r="P575" s="388"/>
      <c r="Q575" s="217"/>
      <c r="R575" s="359"/>
    </row>
    <row r="576" s="576" customFormat="1" customHeight="1" spans="1:18">
      <c r="A576" s="529"/>
      <c r="B576" s="213"/>
      <c r="C576" s="163"/>
      <c r="D576" s="409"/>
      <c r="E576" s="359"/>
      <c r="F576" s="685"/>
      <c r="G576" s="388"/>
      <c r="H576" s="388"/>
      <c r="I576" s="388"/>
      <c r="J576" s="388"/>
      <c r="K576" s="1035"/>
      <c r="L576" s="388"/>
      <c r="M576" s="388"/>
      <c r="N576" s="217"/>
      <c r="O576" s="217"/>
      <c r="P576" s="388"/>
      <c r="Q576" s="217"/>
      <c r="R576" s="359"/>
    </row>
    <row r="577" s="576" customFormat="1" customHeight="1" spans="1:40">
      <c r="A577" s="529"/>
      <c r="B577" s="213"/>
      <c r="C577" s="163"/>
      <c r="D577" s="409"/>
      <c r="E577" s="359"/>
      <c r="F577" s="685"/>
      <c r="G577" s="388"/>
      <c r="H577" s="291"/>
      <c r="I577" s="257"/>
      <c r="J577" s="202"/>
      <c r="K577" s="1035"/>
      <c r="L577" s="388"/>
      <c r="M577" s="388"/>
      <c r="N577" s="217"/>
      <c r="O577" s="217"/>
      <c r="P577" s="388"/>
      <c r="Q577" s="217"/>
      <c r="R577" s="359"/>
    </row>
    <row r="578" customHeight="1" spans="1:40">
      <c r="A578" s="735">
        <v>46265</v>
      </c>
      <c r="B578" s="1036" t="s">
        <v>659</v>
      </c>
      <c r="C578" s="992"/>
      <c r="D578" s="730"/>
      <c r="E578" s="864"/>
      <c r="F578" s="1037">
        <f>SUBTOTAL(9,F480:F577)</f>
        <v>0</v>
      </c>
      <c r="G578" s="731"/>
      <c r="H578" s="731">
        <f t="shared" ref="H578:Q578" si="8">SUBTOTAL(9,H480:H577)</f>
        <v>0</v>
      </c>
      <c r="I578" s="731">
        <f t="shared" si="8"/>
        <v>0</v>
      </c>
      <c r="J578" s="731">
        <f t="shared" si="8"/>
        <v>0</v>
      </c>
      <c r="K578" s="1038">
        <f t="shared" si="8"/>
        <v>0</v>
      </c>
      <c r="L578" s="731">
        <f t="shared" si="8"/>
        <v>0</v>
      </c>
      <c r="M578" s="731">
        <f t="shared" si="8"/>
        <v>0</v>
      </c>
      <c r="N578" s="731">
        <f t="shared" si="8"/>
        <v>0</v>
      </c>
      <c r="O578" s="731">
        <f t="shared" si="8"/>
        <v>0</v>
      </c>
      <c r="P578" s="731">
        <f t="shared" si="8"/>
        <v>0</v>
      </c>
      <c r="Q578" s="731">
        <f t="shared" si="8"/>
        <v>0</v>
      </c>
      <c r="R578" s="1053">
        <f>ROUND(J578-L578-Q578,2)</f>
        <v>0</v>
      </c>
      <c r="S578" s="1049"/>
      <c r="T578" s="1050"/>
    </row>
    <row r="579" s="575" customFormat="1" customHeight="1" spans="1:40">
      <c r="A579" s="529"/>
      <c r="B579" s="213"/>
      <c r="C579" s="163"/>
      <c r="D579" s="409"/>
      <c r="E579" s="409"/>
      <c r="F579" s="685"/>
      <c r="G579" s="388"/>
      <c r="H579" s="388"/>
      <c r="I579" s="685"/>
      <c r="J579" s="388"/>
      <c r="K579" s="1035"/>
      <c r="L579" s="388"/>
      <c r="M579" s="388"/>
      <c r="N579" s="217"/>
      <c r="O579" s="217"/>
      <c r="P579" s="217"/>
      <c r="Q579" s="217"/>
      <c r="R579" s="666"/>
      <c r="S579" s="680"/>
      <c r="T579" s="680"/>
      <c r="U579" s="680"/>
      <c r="V579" s="680"/>
      <c r="W579" s="680"/>
      <c r="X579" s="680"/>
      <c r="Y579" s="680"/>
      <c r="Z579" s="680"/>
      <c r="AA579" s="680"/>
      <c r="AB579" s="680"/>
      <c r="AC579" s="680"/>
      <c r="AD579" s="680"/>
      <c r="AE579" s="680"/>
      <c r="AF579" s="680"/>
      <c r="AG579" s="680"/>
      <c r="AH579" s="680"/>
      <c r="AI579" s="680"/>
      <c r="AJ579" s="680"/>
      <c r="AK579" s="680"/>
      <c r="AL579" s="680"/>
      <c r="AM579" s="680"/>
      <c r="AN579" s="680"/>
    </row>
    <row r="580" s="575" customFormat="1" customHeight="1" spans="1:40">
      <c r="A580" s="529"/>
      <c r="B580" s="213"/>
      <c r="C580" s="163"/>
      <c r="D580" s="409"/>
      <c r="E580" s="409"/>
      <c r="F580" s="685"/>
      <c r="G580" s="388"/>
      <c r="H580" s="291"/>
      <c r="I580" s="638"/>
      <c r="J580" s="202"/>
      <c r="K580" s="1035"/>
      <c r="L580" s="388"/>
      <c r="M580" s="388"/>
      <c r="N580" s="217"/>
      <c r="O580" s="217"/>
      <c r="P580" s="217"/>
      <c r="Q580" s="217"/>
      <c r="R580" s="666"/>
      <c r="S580" s="680"/>
      <c r="T580" s="680"/>
      <c r="U580" s="680"/>
      <c r="V580" s="680"/>
      <c r="W580" s="680"/>
      <c r="X580" s="680"/>
      <c r="Y580" s="680"/>
      <c r="Z580" s="680"/>
      <c r="AA580" s="680"/>
      <c r="AB580" s="680"/>
      <c r="AC580" s="680"/>
      <c r="AD580" s="680"/>
      <c r="AE580" s="680"/>
      <c r="AF580" s="680"/>
      <c r="AG580" s="680"/>
      <c r="AH580" s="680"/>
      <c r="AI580" s="680"/>
      <c r="AJ580" s="680"/>
      <c r="AK580" s="680"/>
      <c r="AL580" s="680"/>
      <c r="AM580" s="680"/>
      <c r="AN580" s="680"/>
    </row>
    <row r="581" s="575" customFormat="1" customHeight="1" spans="1:40">
      <c r="A581" s="529"/>
      <c r="B581" s="213"/>
      <c r="C581" s="163"/>
      <c r="D581" s="409"/>
      <c r="E581" s="409"/>
      <c r="F581" s="685"/>
      <c r="G581" s="388"/>
      <c r="H581" s="388"/>
      <c r="I581" s="685"/>
      <c r="J581" s="388"/>
      <c r="K581" s="1035"/>
      <c r="L581" s="388"/>
      <c r="M581" s="388"/>
      <c r="N581" s="217"/>
      <c r="O581" s="217"/>
      <c r="P581" s="388"/>
      <c r="Q581" s="217"/>
      <c r="R581" s="359"/>
      <c r="S581" s="680"/>
      <c r="T581" s="680"/>
      <c r="U581" s="680"/>
      <c r="V581" s="680"/>
      <c r="W581" s="680"/>
      <c r="X581" s="680"/>
      <c r="Y581" s="680"/>
      <c r="Z581" s="680"/>
      <c r="AA581" s="680"/>
      <c r="AB581" s="680"/>
      <c r="AC581" s="680"/>
      <c r="AD581" s="680"/>
      <c r="AE581" s="680"/>
      <c r="AF581" s="680"/>
      <c r="AG581" s="680"/>
      <c r="AH581" s="680"/>
      <c r="AI581" s="680"/>
      <c r="AJ581" s="680"/>
      <c r="AK581" s="680"/>
      <c r="AL581" s="680"/>
      <c r="AM581" s="680"/>
      <c r="AN581" s="680"/>
    </row>
    <row r="582" s="575" customFormat="1" customHeight="1" spans="1:40">
      <c r="A582" s="529"/>
      <c r="B582" s="213"/>
      <c r="C582" s="163"/>
      <c r="D582" s="409"/>
      <c r="E582" s="409"/>
      <c r="F582" s="685"/>
      <c r="G582" s="388"/>
      <c r="H582" s="291"/>
      <c r="I582" s="638"/>
      <c r="J582" s="202"/>
      <c r="K582" s="1035"/>
      <c r="L582" s="388"/>
      <c r="M582" s="388"/>
      <c r="N582" s="217"/>
      <c r="O582" s="217"/>
      <c r="P582" s="388"/>
      <c r="Q582" s="217"/>
      <c r="R582" s="359"/>
      <c r="S582" s="680"/>
      <c r="T582" s="680"/>
      <c r="U582" s="680"/>
      <c r="V582" s="680"/>
      <c r="W582" s="680"/>
      <c r="X582" s="680"/>
      <c r="Y582" s="680"/>
      <c r="Z582" s="680"/>
      <c r="AA582" s="680"/>
      <c r="AB582" s="680"/>
      <c r="AC582" s="680"/>
      <c r="AD582" s="680"/>
      <c r="AE582" s="680"/>
      <c r="AF582" s="680"/>
      <c r="AG582" s="680"/>
      <c r="AH582" s="680"/>
      <c r="AI582" s="680"/>
      <c r="AJ582" s="680"/>
      <c r="AK582" s="680"/>
      <c r="AL582" s="680"/>
      <c r="AM582" s="680"/>
      <c r="AN582" s="680"/>
    </row>
    <row r="583" s="575" customFormat="1" customHeight="1" spans="1:40">
      <c r="A583" s="529"/>
      <c r="B583" s="213"/>
      <c r="C583" s="163"/>
      <c r="D583" s="409"/>
      <c r="E583" s="409"/>
      <c r="F583" s="685"/>
      <c r="G583" s="388"/>
      <c r="H583" s="291"/>
      <c r="I583" s="638"/>
      <c r="J583" s="202"/>
      <c r="K583" s="1035"/>
      <c r="L583" s="388"/>
      <c r="M583" s="388"/>
      <c r="N583" s="217"/>
      <c r="O583" s="217"/>
      <c r="P583" s="388"/>
      <c r="Q583" s="217"/>
      <c r="R583" s="359"/>
      <c r="S583" s="680"/>
      <c r="T583" s="680"/>
      <c r="U583" s="680"/>
      <c r="V583" s="680"/>
      <c r="W583" s="680"/>
      <c r="X583" s="680"/>
      <c r="Y583" s="680"/>
      <c r="Z583" s="680"/>
      <c r="AA583" s="680"/>
      <c r="AB583" s="680"/>
      <c r="AC583" s="680"/>
      <c r="AD583" s="680"/>
      <c r="AE583" s="680"/>
      <c r="AF583" s="680"/>
      <c r="AG583" s="680"/>
      <c r="AH583" s="680"/>
      <c r="AI583" s="680"/>
      <c r="AJ583" s="680"/>
      <c r="AK583" s="680"/>
      <c r="AL583" s="680"/>
      <c r="AM583" s="680"/>
      <c r="AN583" s="680"/>
    </row>
    <row r="584" s="575" customFormat="1" customHeight="1" spans="1:40">
      <c r="A584" s="529"/>
      <c r="B584" s="213"/>
      <c r="C584" s="163"/>
      <c r="D584" s="409"/>
      <c r="E584" s="409"/>
      <c r="F584" s="685"/>
      <c r="G584" s="388"/>
      <c r="H584" s="388"/>
      <c r="I584" s="685"/>
      <c r="J584" s="388"/>
      <c r="K584" s="1035"/>
      <c r="L584" s="388"/>
      <c r="M584" s="388"/>
      <c r="N584" s="217"/>
      <c r="O584" s="217"/>
      <c r="P584" s="388"/>
      <c r="Q584" s="217"/>
      <c r="R584" s="359"/>
      <c r="S584" s="680"/>
      <c r="T584" s="680"/>
      <c r="U584" s="680"/>
      <c r="V584" s="680"/>
      <c r="W584" s="680"/>
      <c r="X584" s="680"/>
      <c r="Y584" s="680"/>
      <c r="Z584" s="680"/>
      <c r="AA584" s="680"/>
      <c r="AB584" s="680"/>
      <c r="AC584" s="680"/>
      <c r="AD584" s="680"/>
      <c r="AE584" s="680"/>
      <c r="AF584" s="680"/>
      <c r="AG584" s="680"/>
      <c r="AH584" s="680"/>
      <c r="AI584" s="680"/>
      <c r="AJ584" s="680"/>
      <c r="AK584" s="680"/>
      <c r="AL584" s="680"/>
      <c r="AM584" s="680"/>
      <c r="AN584" s="680"/>
    </row>
    <row r="585" s="575" customFormat="1" customHeight="1" spans="1:40">
      <c r="A585" s="529"/>
      <c r="B585" s="213"/>
      <c r="C585" s="163"/>
      <c r="D585" s="409"/>
      <c r="E585" s="409"/>
      <c r="F585" s="685"/>
      <c r="G585" s="388"/>
      <c r="H585" s="291"/>
      <c r="I585" s="638"/>
      <c r="J585" s="202"/>
      <c r="K585" s="1035"/>
      <c r="L585" s="388"/>
      <c r="M585" s="388"/>
      <c r="N585" s="217"/>
      <c r="O585" s="217"/>
      <c r="P585" s="388"/>
      <c r="Q585" s="217"/>
      <c r="R585" s="359"/>
      <c r="S585" s="680"/>
      <c r="T585" s="680"/>
      <c r="U585" s="680"/>
      <c r="V585" s="680"/>
      <c r="W585" s="680"/>
      <c r="X585" s="680"/>
      <c r="Y585" s="680"/>
      <c r="Z585" s="680"/>
      <c r="AA585" s="680"/>
      <c r="AB585" s="680"/>
      <c r="AC585" s="680"/>
      <c r="AD585" s="680"/>
      <c r="AE585" s="680"/>
      <c r="AF585" s="680"/>
      <c r="AG585" s="680"/>
      <c r="AH585" s="680"/>
      <c r="AI585" s="680"/>
      <c r="AJ585" s="680"/>
      <c r="AK585" s="680"/>
      <c r="AL585" s="680"/>
      <c r="AM585" s="680"/>
      <c r="AN585" s="680"/>
    </row>
    <row r="586" s="575" customFormat="1" customHeight="1" spans="1:40">
      <c r="A586" s="529"/>
      <c r="B586" s="213"/>
      <c r="C586" s="163"/>
      <c r="D586" s="409"/>
      <c r="E586" s="409"/>
      <c r="F586" s="685"/>
      <c r="G586" s="388"/>
      <c r="H586" s="388"/>
      <c r="I586" s="685"/>
      <c r="J586" s="388"/>
      <c r="K586" s="1035"/>
      <c r="L586" s="388"/>
      <c r="M586" s="388"/>
      <c r="N586" s="217"/>
      <c r="O586" s="217"/>
      <c r="P586" s="388"/>
      <c r="Q586" s="217"/>
      <c r="R586" s="359"/>
      <c r="S586" s="680"/>
      <c r="T586" s="680"/>
      <c r="U586" s="680"/>
      <c r="V586" s="680"/>
      <c r="W586" s="680"/>
      <c r="X586" s="680"/>
      <c r="Y586" s="680"/>
      <c r="Z586" s="680"/>
      <c r="AA586" s="680"/>
      <c r="AB586" s="680"/>
      <c r="AC586" s="680"/>
      <c r="AD586" s="680"/>
      <c r="AE586" s="680"/>
      <c r="AF586" s="680"/>
      <c r="AG586" s="680"/>
      <c r="AH586" s="680"/>
      <c r="AI586" s="680"/>
      <c r="AJ586" s="680"/>
      <c r="AK586" s="680"/>
      <c r="AL586" s="680"/>
      <c r="AM586" s="680"/>
      <c r="AN586" s="680"/>
    </row>
    <row r="587" s="575" customFormat="1" customHeight="1" spans="1:40">
      <c r="A587" s="529"/>
      <c r="B587" s="213"/>
      <c r="C587" s="163"/>
      <c r="D587" s="409"/>
      <c r="E587" s="409"/>
      <c r="F587" s="685"/>
      <c r="G587" s="388"/>
      <c r="H587" s="291"/>
      <c r="I587" s="638"/>
      <c r="J587" s="202"/>
      <c r="K587" s="1035"/>
      <c r="L587" s="388"/>
      <c r="M587" s="388"/>
      <c r="N587" s="217"/>
      <c r="O587" s="217"/>
      <c r="P587" s="388"/>
      <c r="Q587" s="217"/>
      <c r="R587" s="359"/>
      <c r="S587" s="680"/>
      <c r="T587" s="680"/>
      <c r="U587" s="680"/>
      <c r="V587" s="680"/>
      <c r="W587" s="680"/>
      <c r="X587" s="680"/>
      <c r="Y587" s="680"/>
      <c r="Z587" s="680"/>
      <c r="AA587" s="680"/>
      <c r="AB587" s="680"/>
      <c r="AC587" s="680"/>
      <c r="AD587" s="680"/>
      <c r="AE587" s="680"/>
      <c r="AF587" s="680"/>
      <c r="AG587" s="680"/>
      <c r="AH587" s="680"/>
      <c r="AI587" s="680"/>
      <c r="AJ587" s="680"/>
      <c r="AK587" s="680"/>
      <c r="AL587" s="680"/>
      <c r="AM587" s="680"/>
      <c r="AN587" s="680"/>
    </row>
    <row r="588" s="575" customFormat="1" customHeight="1" spans="1:40">
      <c r="A588" s="529"/>
      <c r="B588" s="213"/>
      <c r="C588" s="163"/>
      <c r="D588" s="409"/>
      <c r="E588" s="409"/>
      <c r="F588" s="685"/>
      <c r="G588" s="388"/>
      <c r="H588" s="388"/>
      <c r="I588" s="685"/>
      <c r="J588" s="388"/>
      <c r="K588" s="1035"/>
      <c r="L588" s="388"/>
      <c r="M588" s="388"/>
      <c r="N588" s="217"/>
      <c r="O588" s="217"/>
      <c r="P588" s="388"/>
      <c r="Q588" s="217"/>
      <c r="R588" s="666"/>
      <c r="S588" s="680"/>
      <c r="T588" s="680"/>
      <c r="U588" s="680"/>
      <c r="V588" s="680"/>
      <c r="W588" s="680"/>
      <c r="X588" s="680"/>
      <c r="Y588" s="680"/>
      <c r="Z588" s="680"/>
      <c r="AA588" s="680"/>
      <c r="AB588" s="680"/>
      <c r="AC588" s="680"/>
      <c r="AD588" s="680"/>
      <c r="AE588" s="680"/>
      <c r="AF588" s="680"/>
      <c r="AG588" s="680"/>
      <c r="AH588" s="680"/>
      <c r="AI588" s="680"/>
      <c r="AJ588" s="680"/>
      <c r="AK588" s="680"/>
      <c r="AL588" s="680"/>
      <c r="AM588" s="680"/>
      <c r="AN588" s="680"/>
    </row>
    <row r="589" s="575" customFormat="1" customHeight="1" spans="1:40">
      <c r="A589" s="529"/>
      <c r="B589" s="213"/>
      <c r="C589" s="163"/>
      <c r="D589" s="409"/>
      <c r="E589" s="409"/>
      <c r="F589" s="685"/>
      <c r="G589" s="388"/>
      <c r="H589" s="291"/>
      <c r="I589" s="638"/>
      <c r="J589" s="202"/>
      <c r="K589" s="1035"/>
      <c r="L589" s="388"/>
      <c r="M589" s="388"/>
      <c r="N589" s="217"/>
      <c r="O589" s="217"/>
      <c r="P589" s="388"/>
      <c r="Q589" s="217"/>
      <c r="R589" s="666"/>
      <c r="S589" s="680"/>
      <c r="T589" s="680"/>
      <c r="U589" s="680"/>
      <c r="V589" s="680"/>
      <c r="W589" s="680"/>
      <c r="X589" s="680"/>
      <c r="Y589" s="680"/>
      <c r="Z589" s="680"/>
      <c r="AA589" s="680"/>
      <c r="AB589" s="680"/>
      <c r="AC589" s="680"/>
      <c r="AD589" s="680"/>
      <c r="AE589" s="680"/>
      <c r="AF589" s="680"/>
      <c r="AG589" s="680"/>
      <c r="AH589" s="680"/>
      <c r="AI589" s="680"/>
      <c r="AJ589" s="680"/>
      <c r="AK589" s="680"/>
      <c r="AL589" s="680"/>
      <c r="AM589" s="680"/>
      <c r="AN589" s="680"/>
    </row>
    <row r="590" s="575" customFormat="1" customHeight="1" spans="1:40">
      <c r="A590" s="529"/>
      <c r="B590" s="213"/>
      <c r="C590" s="163"/>
      <c r="D590" s="409"/>
      <c r="E590" s="409"/>
      <c r="F590" s="685"/>
      <c r="G590" s="388"/>
      <c r="H590" s="388"/>
      <c r="I590" s="685"/>
      <c r="J590" s="388"/>
      <c r="K590" s="1035"/>
      <c r="L590" s="388"/>
      <c r="M590" s="388"/>
      <c r="N590" s="217"/>
      <c r="O590" s="217"/>
      <c r="P590" s="388"/>
      <c r="Q590" s="217"/>
      <c r="R590" s="902"/>
      <c r="S590" s="680"/>
      <c r="T590" s="680"/>
      <c r="U590" s="680"/>
      <c r="V590" s="680"/>
      <c r="W590" s="680"/>
      <c r="X590" s="680"/>
      <c r="Y590" s="680"/>
      <c r="Z590" s="680"/>
      <c r="AA590" s="680"/>
      <c r="AB590" s="680"/>
      <c r="AC590" s="680"/>
      <c r="AD590" s="680"/>
      <c r="AE590" s="680"/>
      <c r="AF590" s="680"/>
      <c r="AG590" s="680"/>
      <c r="AH590" s="680"/>
      <c r="AI590" s="680"/>
      <c r="AJ590" s="680"/>
      <c r="AK590" s="680"/>
      <c r="AL590" s="680"/>
      <c r="AM590" s="680"/>
      <c r="AN590" s="680"/>
    </row>
    <row r="591" s="575" customFormat="1" customHeight="1" spans="1:40">
      <c r="A591" s="529"/>
      <c r="B591" s="213"/>
      <c r="C591" s="163"/>
      <c r="D591" s="409"/>
      <c r="E591" s="409"/>
      <c r="F591" s="685"/>
      <c r="G591" s="388"/>
      <c r="H591" s="291"/>
      <c r="I591" s="638"/>
      <c r="J591" s="202"/>
      <c r="K591" s="1035"/>
      <c r="L591" s="388"/>
      <c r="M591" s="388"/>
      <c r="N591" s="217"/>
      <c r="O591" s="217"/>
      <c r="P591" s="388"/>
      <c r="Q591" s="217"/>
      <c r="R591" s="902"/>
      <c r="S591" s="680"/>
      <c r="T591" s="680"/>
      <c r="U591" s="680"/>
      <c r="V591" s="680"/>
      <c r="W591" s="680"/>
      <c r="X591" s="680"/>
      <c r="Y591" s="680"/>
      <c r="Z591" s="680"/>
      <c r="AA591" s="680"/>
      <c r="AB591" s="680"/>
      <c r="AC591" s="680"/>
      <c r="AD591" s="680"/>
      <c r="AE591" s="680"/>
      <c r="AF591" s="680"/>
      <c r="AG591" s="680"/>
      <c r="AH591" s="680"/>
      <c r="AI591" s="680"/>
      <c r="AJ591" s="680"/>
      <c r="AK591" s="680"/>
      <c r="AL591" s="680"/>
      <c r="AM591" s="680"/>
      <c r="AN591" s="680"/>
    </row>
    <row r="592" s="575" customFormat="1" customHeight="1" spans="1:40">
      <c r="A592" s="529"/>
      <c r="B592" s="213"/>
      <c r="C592" s="163"/>
      <c r="D592" s="409"/>
      <c r="E592" s="409"/>
      <c r="F592" s="685"/>
      <c r="G592" s="388"/>
      <c r="H592" s="291"/>
      <c r="I592" s="638"/>
      <c r="J592" s="202"/>
      <c r="K592" s="1035"/>
      <c r="L592" s="388"/>
      <c r="M592" s="388"/>
      <c r="N592" s="217"/>
      <c r="O592" s="217"/>
      <c r="P592" s="388"/>
      <c r="Q592" s="217"/>
      <c r="R592" s="902"/>
      <c r="S592" s="680"/>
      <c r="T592" s="680"/>
      <c r="U592" s="680"/>
      <c r="V592" s="680"/>
      <c r="W592" s="680"/>
      <c r="X592" s="680"/>
      <c r="Y592" s="680"/>
      <c r="Z592" s="680"/>
      <c r="AA592" s="680"/>
      <c r="AB592" s="680"/>
      <c r="AC592" s="680"/>
      <c r="AD592" s="680"/>
      <c r="AE592" s="680"/>
      <c r="AF592" s="680"/>
      <c r="AG592" s="680"/>
      <c r="AH592" s="680"/>
      <c r="AI592" s="680"/>
      <c r="AJ592" s="680"/>
      <c r="AK592" s="680"/>
      <c r="AL592" s="680"/>
      <c r="AM592" s="680"/>
      <c r="AN592" s="680"/>
    </row>
    <row r="593" s="575" customFormat="1" customHeight="1" spans="1:40">
      <c r="A593" s="529"/>
      <c r="B593" s="213"/>
      <c r="C593" s="163"/>
      <c r="D593" s="409"/>
      <c r="E593" s="409"/>
      <c r="F593" s="685"/>
      <c r="G593" s="388"/>
      <c r="H593" s="291"/>
      <c r="I593" s="638"/>
      <c r="J593" s="202"/>
      <c r="K593" s="1035"/>
      <c r="L593" s="388"/>
      <c r="M593" s="388"/>
      <c r="N593" s="217"/>
      <c r="O593" s="217"/>
      <c r="P593" s="388"/>
      <c r="Q593" s="217"/>
      <c r="R593" s="902"/>
      <c r="S593" s="680"/>
      <c r="T593" s="680"/>
      <c r="U593" s="680"/>
      <c r="V593" s="680"/>
      <c r="W593" s="680"/>
      <c r="X593" s="680"/>
      <c r="Y593" s="680"/>
      <c r="Z593" s="680"/>
      <c r="AA593" s="680"/>
      <c r="AB593" s="680"/>
      <c r="AC593" s="680"/>
      <c r="AD593" s="680"/>
      <c r="AE593" s="680"/>
      <c r="AF593" s="680"/>
      <c r="AG593" s="680"/>
      <c r="AH593" s="680"/>
      <c r="AI593" s="680"/>
      <c r="AJ593" s="680"/>
      <c r="AK593" s="680"/>
      <c r="AL593" s="680"/>
      <c r="AM593" s="680"/>
      <c r="AN593" s="680"/>
    </row>
    <row r="594" s="575" customFormat="1" customHeight="1" spans="1:40">
      <c r="A594" s="529"/>
      <c r="B594" s="213"/>
      <c r="C594" s="163"/>
      <c r="D594" s="409"/>
      <c r="E594" s="409"/>
      <c r="F594" s="685"/>
      <c r="G594" s="388"/>
      <c r="H594" s="388"/>
      <c r="I594" s="685"/>
      <c r="J594" s="388"/>
      <c r="K594" s="1035"/>
      <c r="L594" s="388"/>
      <c r="M594" s="388"/>
      <c r="N594" s="217"/>
      <c r="O594" s="217"/>
      <c r="P594" s="388"/>
      <c r="Q594" s="217"/>
      <c r="R594" s="359"/>
      <c r="S594" s="680"/>
      <c r="T594" s="680"/>
      <c r="U594" s="680"/>
      <c r="V594" s="680"/>
      <c r="W594" s="680"/>
      <c r="X594" s="680"/>
      <c r="Y594" s="680"/>
      <c r="Z594" s="680"/>
      <c r="AA594" s="680"/>
      <c r="AB594" s="680"/>
      <c r="AC594" s="680"/>
      <c r="AD594" s="680"/>
      <c r="AE594" s="680"/>
      <c r="AF594" s="680"/>
      <c r="AG594" s="680"/>
      <c r="AH594" s="680"/>
      <c r="AI594" s="680"/>
      <c r="AJ594" s="680"/>
      <c r="AK594" s="680"/>
      <c r="AL594" s="680"/>
      <c r="AM594" s="680"/>
      <c r="AN594" s="680"/>
    </row>
    <row r="595" s="575" customFormat="1" customHeight="1" spans="1:40">
      <c r="A595" s="529"/>
      <c r="B595" s="213"/>
      <c r="C595" s="163"/>
      <c r="D595" s="409"/>
      <c r="E595" s="409"/>
      <c r="F595" s="685"/>
      <c r="G595" s="388"/>
      <c r="H595" s="291"/>
      <c r="I595" s="638"/>
      <c r="J595" s="202"/>
      <c r="K595" s="1035"/>
      <c r="L595" s="388"/>
      <c r="M595" s="388"/>
      <c r="N595" s="217"/>
      <c r="O595" s="217"/>
      <c r="P595" s="388"/>
      <c r="Q595" s="217"/>
      <c r="R595" s="359"/>
      <c r="S595" s="680"/>
      <c r="T595" s="680"/>
      <c r="U595" s="680"/>
      <c r="V595" s="680"/>
      <c r="W595" s="680"/>
      <c r="X595" s="680"/>
      <c r="Y595" s="680"/>
      <c r="Z595" s="680"/>
      <c r="AA595" s="680"/>
      <c r="AB595" s="680"/>
      <c r="AC595" s="680"/>
      <c r="AD595" s="680"/>
      <c r="AE595" s="680"/>
      <c r="AF595" s="680"/>
      <c r="AG595" s="680"/>
      <c r="AH595" s="680"/>
      <c r="AI595" s="680"/>
      <c r="AJ595" s="680"/>
      <c r="AK595" s="680"/>
      <c r="AL595" s="680"/>
      <c r="AM595" s="680"/>
      <c r="AN595" s="680"/>
    </row>
    <row r="596" s="575" customFormat="1" customHeight="1" spans="1:40">
      <c r="A596" s="529"/>
      <c r="B596" s="213"/>
      <c r="C596" s="163"/>
      <c r="D596" s="409"/>
      <c r="E596" s="409"/>
      <c r="F596" s="685"/>
      <c r="G596" s="388"/>
      <c r="H596" s="388"/>
      <c r="I596" s="685"/>
      <c r="J596" s="388"/>
      <c r="K596" s="1035"/>
      <c r="L596" s="388"/>
      <c r="M596" s="388"/>
      <c r="N596" s="217"/>
      <c r="O596" s="217"/>
      <c r="P596" s="217"/>
      <c r="Q596" s="217"/>
      <c r="R596" s="359"/>
      <c r="S596" s="680"/>
      <c r="T596" s="680"/>
      <c r="U596" s="680"/>
      <c r="V596" s="680"/>
      <c r="W596" s="680"/>
      <c r="X596" s="680"/>
      <c r="Y596" s="680"/>
      <c r="Z596" s="680"/>
      <c r="AA596" s="680"/>
      <c r="AB596" s="680"/>
      <c r="AC596" s="680"/>
      <c r="AD596" s="680"/>
      <c r="AE596" s="680"/>
      <c r="AF596" s="680"/>
      <c r="AG596" s="680"/>
      <c r="AH596" s="680"/>
      <c r="AI596" s="680"/>
      <c r="AJ596" s="680"/>
      <c r="AK596" s="680"/>
      <c r="AL596" s="680"/>
      <c r="AM596" s="680"/>
      <c r="AN596" s="680"/>
    </row>
    <row r="597" s="575" customFormat="1" customHeight="1" spans="1:40">
      <c r="A597" s="529"/>
      <c r="B597" s="213"/>
      <c r="C597" s="163"/>
      <c r="D597" s="409"/>
      <c r="E597" s="409"/>
      <c r="F597" s="685"/>
      <c r="G597" s="388"/>
      <c r="H597" s="291"/>
      <c r="I597" s="638"/>
      <c r="J597" s="202"/>
      <c r="K597" s="1035"/>
      <c r="L597" s="388"/>
      <c r="M597" s="388"/>
      <c r="N597" s="217"/>
      <c r="O597" s="217"/>
      <c r="P597" s="217"/>
      <c r="Q597" s="217"/>
      <c r="R597" s="359"/>
      <c r="S597" s="680"/>
      <c r="T597" s="680"/>
      <c r="U597" s="680"/>
      <c r="V597" s="680"/>
      <c r="W597" s="680"/>
      <c r="X597" s="680"/>
      <c r="Y597" s="680"/>
      <c r="Z597" s="680"/>
      <c r="AA597" s="680"/>
      <c r="AB597" s="680"/>
      <c r="AC597" s="680"/>
      <c r="AD597" s="680"/>
      <c r="AE597" s="680"/>
      <c r="AF597" s="680"/>
      <c r="AG597" s="680"/>
      <c r="AH597" s="680"/>
      <c r="AI597" s="680"/>
      <c r="AJ597" s="680"/>
      <c r="AK597" s="680"/>
      <c r="AL597" s="680"/>
      <c r="AM597" s="680"/>
      <c r="AN597" s="680"/>
    </row>
    <row r="598" s="575" customFormat="1" customHeight="1" spans="1:40">
      <c r="A598" s="529"/>
      <c r="B598" s="213"/>
      <c r="C598" s="163"/>
      <c r="D598" s="409"/>
      <c r="E598" s="409"/>
      <c r="F598" s="685"/>
      <c r="G598" s="388"/>
      <c r="H598" s="388"/>
      <c r="I598" s="685"/>
      <c r="J598" s="388"/>
      <c r="K598" s="1035"/>
      <c r="L598" s="388"/>
      <c r="M598" s="388"/>
      <c r="N598" s="217"/>
      <c r="O598" s="217"/>
      <c r="P598" s="217"/>
      <c r="Q598" s="217"/>
      <c r="R598" s="666"/>
      <c r="S598" s="680"/>
      <c r="T598" s="680"/>
      <c r="U598" s="680"/>
      <c r="V598" s="680"/>
      <c r="W598" s="680"/>
      <c r="X598" s="680"/>
      <c r="Y598" s="680"/>
      <c r="Z598" s="680"/>
      <c r="AA598" s="680"/>
      <c r="AB598" s="680"/>
      <c r="AC598" s="680"/>
      <c r="AD598" s="680"/>
      <c r="AE598" s="680"/>
      <c r="AF598" s="680"/>
      <c r="AG598" s="680"/>
      <c r="AH598" s="680"/>
      <c r="AI598" s="680"/>
      <c r="AJ598" s="680"/>
      <c r="AK598" s="680"/>
      <c r="AL598" s="680"/>
      <c r="AM598" s="680"/>
      <c r="AN598" s="680"/>
    </row>
    <row r="599" s="575" customFormat="1" customHeight="1" spans="1:40">
      <c r="A599" s="529"/>
      <c r="B599" s="213"/>
      <c r="C599" s="163"/>
      <c r="D599" s="409"/>
      <c r="E599" s="409"/>
      <c r="F599" s="685"/>
      <c r="G599" s="388"/>
      <c r="H599" s="291"/>
      <c r="I599" s="638"/>
      <c r="J599" s="202"/>
      <c r="K599" s="1035"/>
      <c r="L599" s="388"/>
      <c r="M599" s="388"/>
      <c r="N599" s="217"/>
      <c r="O599" s="217"/>
      <c r="P599" s="217"/>
      <c r="Q599" s="217"/>
      <c r="R599" s="666"/>
      <c r="S599" s="680"/>
      <c r="T599" s="680"/>
      <c r="U599" s="680"/>
      <c r="V599" s="680"/>
      <c r="W599" s="680"/>
      <c r="X599" s="680"/>
      <c r="Y599" s="680"/>
      <c r="Z599" s="680"/>
      <c r="AA599" s="680"/>
      <c r="AB599" s="680"/>
      <c r="AC599" s="680"/>
      <c r="AD599" s="680"/>
      <c r="AE599" s="680"/>
      <c r="AF599" s="680"/>
      <c r="AG599" s="680"/>
      <c r="AH599" s="680"/>
      <c r="AI599" s="680"/>
      <c r="AJ599" s="680"/>
      <c r="AK599" s="680"/>
      <c r="AL599" s="680"/>
      <c r="AM599" s="680"/>
      <c r="AN599" s="680"/>
    </row>
    <row r="600" s="575" customFormat="1" customHeight="1" spans="1:40">
      <c r="A600" s="529"/>
      <c r="B600" s="213"/>
      <c r="C600" s="163"/>
      <c r="D600" s="409"/>
      <c r="E600" s="409"/>
      <c r="F600" s="685"/>
      <c r="G600" s="388"/>
      <c r="H600" s="388"/>
      <c r="I600" s="685"/>
      <c r="J600" s="388"/>
      <c r="K600" s="1035"/>
      <c r="L600" s="388"/>
      <c r="M600" s="388"/>
      <c r="N600" s="217"/>
      <c r="O600" s="217"/>
      <c r="P600" s="388"/>
      <c r="Q600" s="217"/>
      <c r="R600" s="359"/>
      <c r="S600" s="680"/>
      <c r="T600" s="680"/>
      <c r="U600" s="680"/>
      <c r="V600" s="680"/>
      <c r="W600" s="680"/>
      <c r="X600" s="680"/>
      <c r="Y600" s="680"/>
      <c r="Z600" s="680"/>
      <c r="AA600" s="680"/>
      <c r="AB600" s="680"/>
      <c r="AC600" s="680"/>
      <c r="AD600" s="680"/>
      <c r="AE600" s="680"/>
      <c r="AF600" s="680"/>
      <c r="AG600" s="680"/>
      <c r="AH600" s="680"/>
      <c r="AI600" s="680"/>
      <c r="AJ600" s="680"/>
      <c r="AK600" s="680"/>
      <c r="AL600" s="680"/>
      <c r="AM600" s="680"/>
      <c r="AN600" s="680"/>
    </row>
    <row r="601" s="575" customFormat="1" customHeight="1" spans="1:40">
      <c r="A601" s="529"/>
      <c r="B601" s="213"/>
      <c r="C601" s="163"/>
      <c r="D601" s="409"/>
      <c r="E601" s="409"/>
      <c r="F601" s="685"/>
      <c r="G601" s="388"/>
      <c r="H601" s="291"/>
      <c r="I601" s="638"/>
      <c r="J601" s="202"/>
      <c r="K601" s="1035"/>
      <c r="L601" s="388"/>
      <c r="M601" s="388"/>
      <c r="N601" s="217"/>
      <c r="O601" s="217"/>
      <c r="P601" s="388"/>
      <c r="Q601" s="217"/>
      <c r="R601" s="359"/>
      <c r="S601" s="680"/>
      <c r="T601" s="680"/>
      <c r="U601" s="680"/>
      <c r="V601" s="680"/>
      <c r="W601" s="680"/>
      <c r="X601" s="680"/>
      <c r="Y601" s="680"/>
      <c r="Z601" s="680"/>
      <c r="AA601" s="680"/>
      <c r="AB601" s="680"/>
      <c r="AC601" s="680"/>
      <c r="AD601" s="680"/>
      <c r="AE601" s="680"/>
      <c r="AF601" s="680"/>
      <c r="AG601" s="680"/>
      <c r="AH601" s="680"/>
      <c r="AI601" s="680"/>
      <c r="AJ601" s="680"/>
      <c r="AK601" s="680"/>
      <c r="AL601" s="680"/>
      <c r="AM601" s="680"/>
      <c r="AN601" s="680"/>
    </row>
    <row r="602" s="575" customFormat="1" customHeight="1" spans="1:40">
      <c r="A602" s="529"/>
      <c r="B602" s="213"/>
      <c r="C602" s="163"/>
      <c r="D602" s="409"/>
      <c r="E602" s="409"/>
      <c r="F602" s="685"/>
      <c r="G602" s="388"/>
      <c r="H602" s="388"/>
      <c r="I602" s="685"/>
      <c r="J602" s="388"/>
      <c r="K602" s="1035"/>
      <c r="L602" s="388"/>
      <c r="M602" s="388"/>
      <c r="N602" s="217"/>
      <c r="O602" s="217"/>
      <c r="P602" s="388"/>
      <c r="Q602" s="217"/>
      <c r="R602" s="359"/>
      <c r="S602" s="680"/>
      <c r="T602" s="680"/>
      <c r="U602" s="680"/>
      <c r="V602" s="680"/>
      <c r="W602" s="680"/>
      <c r="X602" s="680"/>
      <c r="Y602" s="680"/>
      <c r="Z602" s="680"/>
      <c r="AA602" s="680"/>
      <c r="AB602" s="680"/>
      <c r="AC602" s="680"/>
      <c r="AD602" s="680"/>
      <c r="AE602" s="680"/>
      <c r="AF602" s="680"/>
      <c r="AG602" s="680"/>
      <c r="AH602" s="680"/>
      <c r="AI602" s="680"/>
      <c r="AJ602" s="680"/>
      <c r="AK602" s="680"/>
      <c r="AL602" s="680"/>
      <c r="AM602" s="680"/>
      <c r="AN602" s="680"/>
    </row>
    <row r="603" s="575" customFormat="1" customHeight="1" spans="1:40">
      <c r="A603" s="529"/>
      <c r="B603" s="213"/>
      <c r="C603" s="163"/>
      <c r="D603" s="409"/>
      <c r="E603" s="409"/>
      <c r="F603" s="685"/>
      <c r="G603" s="388"/>
      <c r="H603" s="291"/>
      <c r="I603" s="638"/>
      <c r="J603" s="202"/>
      <c r="K603" s="1035"/>
      <c r="L603" s="388"/>
      <c r="M603" s="388"/>
      <c r="N603" s="217"/>
      <c r="O603" s="217"/>
      <c r="P603" s="388"/>
      <c r="Q603" s="217"/>
      <c r="R603" s="359"/>
      <c r="S603" s="680"/>
      <c r="T603" s="680"/>
      <c r="U603" s="680"/>
      <c r="V603" s="680"/>
      <c r="W603" s="680"/>
      <c r="X603" s="680"/>
      <c r="Y603" s="680"/>
      <c r="Z603" s="680"/>
      <c r="AA603" s="680"/>
      <c r="AB603" s="680"/>
      <c r="AC603" s="680"/>
      <c r="AD603" s="680"/>
      <c r="AE603" s="680"/>
      <c r="AF603" s="680"/>
      <c r="AG603" s="680"/>
      <c r="AH603" s="680"/>
      <c r="AI603" s="680"/>
      <c r="AJ603" s="680"/>
      <c r="AK603" s="680"/>
      <c r="AL603" s="680"/>
      <c r="AM603" s="680"/>
      <c r="AN603" s="680"/>
    </row>
    <row r="604" s="575" customFormat="1" customHeight="1" spans="1:40">
      <c r="A604" s="529"/>
      <c r="B604" s="213"/>
      <c r="C604" s="163"/>
      <c r="D604" s="409"/>
      <c r="E604" s="409"/>
      <c r="F604" s="685"/>
      <c r="G604" s="388"/>
      <c r="H604" s="291"/>
      <c r="I604" s="638"/>
      <c r="J604" s="202"/>
      <c r="K604" s="1035"/>
      <c r="L604" s="388"/>
      <c r="M604" s="388"/>
      <c r="N604" s="217"/>
      <c r="O604" s="217"/>
      <c r="P604" s="388"/>
      <c r="Q604" s="217"/>
      <c r="R604" s="359"/>
      <c r="S604" s="680"/>
      <c r="T604" s="680"/>
      <c r="U604" s="680"/>
      <c r="V604" s="680"/>
      <c r="W604" s="680"/>
      <c r="X604" s="680"/>
      <c r="Y604" s="680"/>
      <c r="Z604" s="680"/>
      <c r="AA604" s="680"/>
      <c r="AB604" s="680"/>
      <c r="AC604" s="680"/>
      <c r="AD604" s="680"/>
      <c r="AE604" s="680"/>
      <c r="AF604" s="680"/>
      <c r="AG604" s="680"/>
      <c r="AH604" s="680"/>
      <c r="AI604" s="680"/>
      <c r="AJ604" s="680"/>
      <c r="AK604" s="680"/>
      <c r="AL604" s="680"/>
      <c r="AM604" s="680"/>
      <c r="AN604" s="680"/>
    </row>
    <row r="605" s="575" customFormat="1" customHeight="1" spans="1:40">
      <c r="A605" s="529"/>
      <c r="B605" s="213"/>
      <c r="C605" s="163"/>
      <c r="D605" s="409"/>
      <c r="E605" s="409"/>
      <c r="F605" s="685"/>
      <c r="G605" s="388"/>
      <c r="H605" s="388"/>
      <c r="I605" s="685"/>
      <c r="J605" s="388"/>
      <c r="K605" s="1035"/>
      <c r="L605" s="388"/>
      <c r="M605" s="388"/>
      <c r="N605" s="217"/>
      <c r="O605" s="217"/>
      <c r="P605" s="388"/>
      <c r="Q605" s="217"/>
      <c r="R605" s="359"/>
      <c r="S605" s="680"/>
      <c r="T605" s="680"/>
      <c r="U605" s="680"/>
      <c r="V605" s="680"/>
      <c r="W605" s="680"/>
      <c r="X605" s="680"/>
      <c r="Y605" s="680"/>
      <c r="Z605" s="680"/>
      <c r="AA605" s="680"/>
      <c r="AB605" s="680"/>
      <c r="AC605" s="680"/>
      <c r="AD605" s="680"/>
      <c r="AE605" s="680"/>
      <c r="AF605" s="680"/>
      <c r="AG605" s="680"/>
      <c r="AH605" s="680"/>
      <c r="AI605" s="680"/>
      <c r="AJ605" s="680"/>
      <c r="AK605" s="680"/>
      <c r="AL605" s="680"/>
      <c r="AM605" s="680"/>
      <c r="AN605" s="680"/>
    </row>
    <row r="606" s="575" customFormat="1" customHeight="1" spans="1:40">
      <c r="A606" s="529"/>
      <c r="B606" s="213"/>
      <c r="C606" s="163"/>
      <c r="D606" s="409"/>
      <c r="E606" s="409"/>
      <c r="F606" s="685"/>
      <c r="G606" s="388"/>
      <c r="H606" s="291"/>
      <c r="I606" s="638"/>
      <c r="J606" s="202"/>
      <c r="K606" s="1035"/>
      <c r="L606" s="388"/>
      <c r="M606" s="388"/>
      <c r="N606" s="217"/>
      <c r="O606" s="217"/>
      <c r="P606" s="388"/>
      <c r="Q606" s="217"/>
      <c r="R606" s="359"/>
      <c r="S606" s="680"/>
      <c r="T606" s="680"/>
      <c r="U606" s="680"/>
      <c r="V606" s="680"/>
      <c r="W606" s="680"/>
      <c r="X606" s="680"/>
      <c r="Y606" s="680"/>
      <c r="Z606" s="680"/>
      <c r="AA606" s="680"/>
      <c r="AB606" s="680"/>
      <c r="AC606" s="680"/>
      <c r="AD606" s="680"/>
      <c r="AE606" s="680"/>
      <c r="AF606" s="680"/>
      <c r="AG606" s="680"/>
      <c r="AH606" s="680"/>
      <c r="AI606" s="680"/>
      <c r="AJ606" s="680"/>
      <c r="AK606" s="680"/>
      <c r="AL606" s="680"/>
      <c r="AM606" s="680"/>
      <c r="AN606" s="680"/>
    </row>
    <row r="607" s="575" customFormat="1" customHeight="1" spans="1:40">
      <c r="A607" s="529"/>
      <c r="B607" s="213"/>
      <c r="C607" s="163"/>
      <c r="D607" s="409"/>
      <c r="E607" s="409"/>
      <c r="F607" s="685"/>
      <c r="G607" s="388"/>
      <c r="H607" s="388"/>
      <c r="I607" s="685"/>
      <c r="J607" s="388"/>
      <c r="K607" s="1035"/>
      <c r="L607" s="388"/>
      <c r="M607" s="388"/>
      <c r="N607" s="217"/>
      <c r="O607" s="217"/>
      <c r="P607" s="217"/>
      <c r="Q607" s="217"/>
      <c r="R607" s="942"/>
    </row>
    <row r="608" s="575" customFormat="1" customHeight="1" spans="1:40">
      <c r="A608" s="529"/>
      <c r="B608" s="213"/>
      <c r="C608" s="163"/>
      <c r="D608" s="409"/>
      <c r="E608" s="409"/>
      <c r="F608" s="685"/>
      <c r="G608" s="388"/>
      <c r="H608" s="291"/>
      <c r="I608" s="638"/>
      <c r="J608" s="202"/>
      <c r="K608" s="1035"/>
      <c r="L608" s="388"/>
      <c r="M608" s="388"/>
      <c r="N608" s="217"/>
      <c r="O608" s="217"/>
      <c r="P608" s="217"/>
      <c r="Q608" s="217"/>
      <c r="R608" s="942"/>
    </row>
    <row r="609" s="575" customFormat="1" customHeight="1" spans="1:18">
      <c r="A609" s="529"/>
      <c r="B609" s="213"/>
      <c r="C609" s="163"/>
      <c r="D609" s="409"/>
      <c r="E609" s="409"/>
      <c r="F609" s="685"/>
      <c r="G609" s="388"/>
      <c r="H609" s="388"/>
      <c r="I609" s="685"/>
      <c r="J609" s="388"/>
      <c r="K609" s="1035"/>
      <c r="L609" s="388"/>
      <c r="M609" s="388"/>
      <c r="N609" s="217"/>
      <c r="O609" s="217"/>
      <c r="P609" s="388"/>
      <c r="Q609" s="217"/>
      <c r="R609" s="359"/>
    </row>
    <row r="610" s="575" customFormat="1" customHeight="1" spans="1:18">
      <c r="A610" s="529"/>
      <c r="B610" s="213"/>
      <c r="C610" s="163"/>
      <c r="D610" s="409"/>
      <c r="E610" s="409"/>
      <c r="F610" s="685"/>
      <c r="G610" s="388"/>
      <c r="H610" s="291"/>
      <c r="I610" s="638"/>
      <c r="J610" s="202"/>
      <c r="K610" s="1035"/>
      <c r="L610" s="388"/>
      <c r="M610" s="388"/>
      <c r="N610" s="217"/>
      <c r="O610" s="217"/>
      <c r="P610" s="388"/>
      <c r="Q610" s="217"/>
      <c r="R610" s="359"/>
    </row>
    <row r="611" s="575" customFormat="1" customHeight="1" spans="1:18">
      <c r="A611" s="529"/>
      <c r="B611" s="213"/>
      <c r="C611" s="163"/>
      <c r="D611" s="409"/>
      <c r="E611" s="409"/>
      <c r="F611" s="685"/>
      <c r="G611" s="388"/>
      <c r="H611" s="291"/>
      <c r="I611" s="638"/>
      <c r="J611" s="202"/>
      <c r="K611" s="1035"/>
      <c r="L611" s="388"/>
      <c r="M611" s="388"/>
      <c r="N611" s="217"/>
      <c r="O611" s="217"/>
      <c r="P611" s="388"/>
      <c r="Q611" s="217"/>
      <c r="R611" s="359"/>
    </row>
    <row r="612" s="575" customFormat="1" customHeight="1" spans="1:18">
      <c r="A612" s="529"/>
      <c r="B612" s="213"/>
      <c r="C612" s="163"/>
      <c r="D612" s="409"/>
      <c r="E612" s="409"/>
      <c r="F612" s="685"/>
      <c r="G612" s="388"/>
      <c r="H612" s="388"/>
      <c r="I612" s="685"/>
      <c r="J612" s="388"/>
      <c r="K612" s="1035"/>
      <c r="L612" s="388"/>
      <c r="M612" s="388"/>
      <c r="N612" s="217"/>
      <c r="O612" s="217"/>
      <c r="P612" s="388"/>
      <c r="Q612" s="217"/>
      <c r="R612" s="666"/>
    </row>
    <row r="613" s="575" customFormat="1" customHeight="1" spans="1:18">
      <c r="A613" s="529"/>
      <c r="B613" s="213"/>
      <c r="C613" s="163"/>
      <c r="D613" s="409"/>
      <c r="E613" s="409"/>
      <c r="F613" s="685"/>
      <c r="G613" s="388"/>
      <c r="H613" s="291"/>
      <c r="I613" s="638"/>
      <c r="J613" s="202"/>
      <c r="K613" s="1035"/>
      <c r="L613" s="388"/>
      <c r="M613" s="388"/>
      <c r="N613" s="217"/>
      <c r="O613" s="217"/>
      <c r="P613" s="388"/>
      <c r="Q613" s="217"/>
      <c r="R613" s="666"/>
    </row>
    <row r="614" s="575" customFormat="1" customHeight="1" spans="1:18">
      <c r="A614" s="529"/>
      <c r="B614" s="213"/>
      <c r="C614" s="163"/>
      <c r="D614" s="409"/>
      <c r="E614" s="409"/>
      <c r="F614" s="685"/>
      <c r="G614" s="388"/>
      <c r="H614" s="388"/>
      <c r="I614" s="685"/>
      <c r="J614" s="388"/>
      <c r="K614" s="1035"/>
      <c r="L614" s="388"/>
      <c r="M614" s="388"/>
      <c r="N614" s="217"/>
      <c r="O614" s="217"/>
      <c r="P614" s="388"/>
      <c r="Q614" s="217"/>
      <c r="R614" s="666"/>
    </row>
    <row r="615" s="575" customFormat="1" customHeight="1" spans="1:18">
      <c r="A615" s="529"/>
      <c r="B615" s="213"/>
      <c r="C615" s="163"/>
      <c r="D615" s="409"/>
      <c r="E615" s="409"/>
      <c r="F615" s="685"/>
      <c r="G615" s="388"/>
      <c r="H615" s="291"/>
      <c r="I615" s="638"/>
      <c r="J615" s="202"/>
      <c r="K615" s="1035"/>
      <c r="L615" s="388"/>
      <c r="M615" s="388"/>
      <c r="N615" s="217"/>
      <c r="O615" s="217"/>
      <c r="P615" s="388"/>
      <c r="Q615" s="217"/>
      <c r="R615" s="666"/>
    </row>
    <row r="616" s="575" customFormat="1" customHeight="1" spans="1:18">
      <c r="A616" s="529"/>
      <c r="B616" s="213"/>
      <c r="C616" s="163"/>
      <c r="D616" s="409"/>
      <c r="E616" s="409"/>
      <c r="F616" s="685"/>
      <c r="G616" s="388"/>
      <c r="H616" s="388"/>
      <c r="I616" s="685"/>
      <c r="J616" s="388"/>
      <c r="K616" s="1035"/>
      <c r="L616" s="388"/>
      <c r="M616" s="388"/>
      <c r="N616" s="217"/>
      <c r="O616" s="217"/>
      <c r="P616" s="388"/>
      <c r="Q616" s="217"/>
      <c r="R616" s="359"/>
    </row>
    <row r="617" s="575" customFormat="1" customHeight="1" spans="1:18">
      <c r="A617" s="529"/>
      <c r="B617" s="213"/>
      <c r="C617" s="163"/>
      <c r="D617" s="409"/>
      <c r="E617" s="409"/>
      <c r="F617" s="685"/>
      <c r="G617" s="388"/>
      <c r="H617" s="291"/>
      <c r="I617" s="638"/>
      <c r="J617" s="202"/>
      <c r="K617" s="1035"/>
      <c r="L617" s="388"/>
      <c r="M617" s="388"/>
      <c r="N617" s="217"/>
      <c r="O617" s="217"/>
      <c r="P617" s="388"/>
      <c r="Q617" s="217"/>
      <c r="R617" s="359"/>
    </row>
    <row r="618" s="575" customFormat="1" customHeight="1" spans="1:18">
      <c r="A618" s="529"/>
      <c r="B618" s="213"/>
      <c r="C618" s="163"/>
      <c r="D618" s="409"/>
      <c r="E618" s="409"/>
      <c r="F618" s="685"/>
      <c r="G618" s="388"/>
      <c r="H618" s="388"/>
      <c r="I618" s="685"/>
      <c r="J618" s="388"/>
      <c r="K618" s="1035"/>
      <c r="L618" s="388"/>
      <c r="M618" s="388"/>
      <c r="N618" s="217"/>
      <c r="O618" s="217"/>
      <c r="P618" s="217"/>
      <c r="Q618" s="217"/>
      <c r="R618" s="359"/>
    </row>
    <row r="619" s="575" customFormat="1" customHeight="1" spans="1:18">
      <c r="A619" s="529"/>
      <c r="B619" s="213"/>
      <c r="C619" s="163"/>
      <c r="D619" s="409"/>
      <c r="E619" s="409"/>
      <c r="F619" s="685"/>
      <c r="G619" s="388"/>
      <c r="H619" s="291"/>
      <c r="I619" s="638"/>
      <c r="J619" s="202"/>
      <c r="K619" s="1035"/>
      <c r="L619" s="388"/>
      <c r="M619" s="388"/>
      <c r="N619" s="217"/>
      <c r="O619" s="217"/>
      <c r="P619" s="217"/>
      <c r="Q619" s="217"/>
      <c r="R619" s="359"/>
    </row>
    <row r="620" s="575" customFormat="1" customHeight="1" spans="1:18">
      <c r="A620" s="529"/>
      <c r="B620" s="213"/>
      <c r="C620" s="163"/>
      <c r="D620" s="409"/>
      <c r="E620" s="409"/>
      <c r="F620" s="685"/>
      <c r="G620" s="388"/>
      <c r="H620" s="388"/>
      <c r="I620" s="685"/>
      <c r="J620" s="388"/>
      <c r="K620" s="1035"/>
      <c r="L620" s="388"/>
      <c r="M620" s="388"/>
      <c r="N620" s="217"/>
      <c r="O620" s="217"/>
      <c r="P620" s="388"/>
      <c r="Q620" s="217"/>
      <c r="R620" s="359"/>
    </row>
    <row r="621" s="575" customFormat="1" customHeight="1" spans="1:18">
      <c r="A621" s="529"/>
      <c r="B621" s="213"/>
      <c r="C621" s="163"/>
      <c r="D621" s="409"/>
      <c r="E621" s="409"/>
      <c r="F621" s="685"/>
      <c r="G621" s="388"/>
      <c r="H621" s="291"/>
      <c r="I621" s="638"/>
      <c r="J621" s="202"/>
      <c r="K621" s="1035"/>
      <c r="L621" s="388"/>
      <c r="M621" s="388"/>
      <c r="N621" s="217"/>
      <c r="O621" s="217"/>
      <c r="P621" s="388"/>
      <c r="Q621" s="217"/>
      <c r="R621" s="359"/>
    </row>
    <row r="622" s="575" customFormat="1" customHeight="1" spans="1:18">
      <c r="A622" s="529"/>
      <c r="B622" s="213"/>
      <c r="C622" s="163"/>
      <c r="D622" s="409"/>
      <c r="E622" s="409"/>
      <c r="F622" s="685"/>
      <c r="G622" s="388"/>
      <c r="H622" s="388"/>
      <c r="I622" s="685"/>
      <c r="J622" s="388"/>
      <c r="K622" s="1035"/>
      <c r="L622" s="388"/>
      <c r="M622" s="388"/>
      <c r="N622" s="217"/>
      <c r="O622" s="217"/>
      <c r="P622" s="388"/>
      <c r="Q622" s="217"/>
      <c r="R622" s="359"/>
    </row>
    <row r="623" s="575" customFormat="1" customHeight="1" spans="1:18">
      <c r="A623" s="529"/>
      <c r="B623" s="213"/>
      <c r="C623" s="163"/>
      <c r="D623" s="409"/>
      <c r="E623" s="409"/>
      <c r="F623" s="685"/>
      <c r="G623" s="388"/>
      <c r="H623" s="291"/>
      <c r="I623" s="638"/>
      <c r="J623" s="202"/>
      <c r="K623" s="1035"/>
      <c r="L623" s="388"/>
      <c r="M623" s="388"/>
      <c r="N623" s="217"/>
      <c r="O623" s="217"/>
      <c r="P623" s="388"/>
      <c r="Q623" s="217"/>
      <c r="R623" s="359"/>
    </row>
    <row r="624" s="575" customFormat="1" customHeight="1" spans="1:18">
      <c r="A624" s="529"/>
      <c r="B624" s="213"/>
      <c r="C624" s="163"/>
      <c r="D624" s="409"/>
      <c r="E624" s="359"/>
      <c r="F624" s="685"/>
      <c r="G624" s="388"/>
      <c r="H624" s="388"/>
      <c r="I624" s="685"/>
      <c r="J624" s="388"/>
      <c r="K624" s="1035"/>
      <c r="L624" s="388"/>
      <c r="M624" s="388"/>
      <c r="N624" s="217"/>
      <c r="O624" s="217"/>
      <c r="P624" s="388"/>
      <c r="Q624" s="217"/>
      <c r="R624" s="359"/>
    </row>
    <row r="625" s="575" customFormat="1" customHeight="1" spans="1:18">
      <c r="A625" s="529"/>
      <c r="B625" s="213"/>
      <c r="C625" s="163"/>
      <c r="D625" s="409"/>
      <c r="E625" s="359"/>
      <c r="F625" s="685"/>
      <c r="G625" s="388"/>
      <c r="H625" s="291"/>
      <c r="I625" s="638"/>
      <c r="J625" s="202"/>
      <c r="K625" s="1035"/>
      <c r="L625" s="388"/>
      <c r="M625" s="388"/>
      <c r="N625" s="217"/>
      <c r="O625" s="217"/>
      <c r="P625" s="388"/>
      <c r="Q625" s="217"/>
      <c r="R625" s="359"/>
    </row>
    <row r="626" s="575" customFormat="1" customHeight="1" spans="1:18">
      <c r="A626" s="529"/>
      <c r="B626" s="213"/>
      <c r="C626" s="163"/>
      <c r="D626" s="409"/>
      <c r="E626" s="359"/>
      <c r="F626" s="685"/>
      <c r="G626" s="388"/>
      <c r="H626" s="388"/>
      <c r="I626" s="685"/>
      <c r="J626" s="388"/>
      <c r="K626" s="1035"/>
      <c r="L626" s="388"/>
      <c r="M626" s="388"/>
      <c r="N626" s="217"/>
      <c r="O626" s="217"/>
      <c r="P626" s="388"/>
      <c r="Q626" s="217"/>
      <c r="R626" s="359"/>
    </row>
    <row r="627" s="575" customFormat="1" customHeight="1" spans="1:18">
      <c r="A627" s="529"/>
      <c r="B627" s="213"/>
      <c r="C627" s="163"/>
      <c r="D627" s="409"/>
      <c r="E627" s="359"/>
      <c r="F627" s="685"/>
      <c r="G627" s="388"/>
      <c r="H627" s="291"/>
      <c r="I627" s="638"/>
      <c r="J627" s="202"/>
      <c r="K627" s="1035"/>
      <c r="L627" s="388"/>
      <c r="M627" s="388"/>
      <c r="N627" s="217"/>
      <c r="O627" s="217"/>
      <c r="P627" s="388"/>
      <c r="Q627" s="217"/>
      <c r="R627" s="359"/>
    </row>
    <row r="628" s="575" customFormat="1" customHeight="1" spans="1:18">
      <c r="A628" s="529"/>
      <c r="B628" s="213"/>
      <c r="C628" s="163"/>
      <c r="D628" s="409"/>
      <c r="E628" s="359"/>
      <c r="F628" s="685"/>
      <c r="G628" s="388"/>
      <c r="H628" s="388"/>
      <c r="I628" s="685"/>
      <c r="J628" s="388"/>
      <c r="K628" s="1035"/>
      <c r="L628" s="388"/>
      <c r="M628" s="388"/>
      <c r="N628" s="217"/>
      <c r="O628" s="217"/>
      <c r="P628" s="388"/>
      <c r="Q628" s="217"/>
      <c r="R628" s="359"/>
    </row>
    <row r="629" s="575" customFormat="1" customHeight="1" spans="1:18">
      <c r="A629" s="529"/>
      <c r="B629" s="213"/>
      <c r="C629" s="163"/>
      <c r="D629" s="409"/>
      <c r="E629" s="359"/>
      <c r="F629" s="685"/>
      <c r="G629" s="388"/>
      <c r="H629" s="291"/>
      <c r="I629" s="638"/>
      <c r="J629" s="202"/>
      <c r="K629" s="1035"/>
      <c r="L629" s="388"/>
      <c r="M629" s="388"/>
      <c r="N629" s="217"/>
      <c r="O629" s="217"/>
      <c r="P629" s="388"/>
      <c r="Q629" s="217"/>
      <c r="R629" s="359"/>
    </row>
    <row r="630" s="575" customFormat="1" customHeight="1" spans="1:18">
      <c r="A630" s="529"/>
      <c r="B630" s="213"/>
      <c r="C630" s="163"/>
      <c r="D630" s="409"/>
      <c r="E630" s="359"/>
      <c r="F630" s="685"/>
      <c r="G630" s="388"/>
      <c r="H630" s="291"/>
      <c r="I630" s="638"/>
      <c r="J630" s="202"/>
      <c r="K630" s="1035"/>
      <c r="L630" s="388"/>
      <c r="M630" s="388"/>
      <c r="N630" s="217"/>
      <c r="O630" s="217"/>
      <c r="P630" s="388"/>
      <c r="Q630" s="217"/>
      <c r="R630" s="359"/>
    </row>
    <row r="631" s="575" customFormat="1" customHeight="1" spans="1:18">
      <c r="A631" s="529"/>
      <c r="B631" s="213"/>
      <c r="C631" s="163"/>
      <c r="D631" s="409"/>
      <c r="E631" s="359"/>
      <c r="F631" s="685"/>
      <c r="G631" s="388"/>
      <c r="H631" s="388"/>
      <c r="I631" s="685"/>
      <c r="J631" s="388"/>
      <c r="K631" s="1035"/>
      <c r="L631" s="388"/>
      <c r="M631" s="388"/>
      <c r="N631" s="217"/>
      <c r="O631" s="217"/>
      <c r="P631" s="388"/>
      <c r="Q631" s="217"/>
      <c r="R631" s="359"/>
    </row>
    <row r="632" s="575" customFormat="1" customHeight="1" spans="1:18">
      <c r="A632" s="529"/>
      <c r="B632" s="213"/>
      <c r="C632" s="163"/>
      <c r="D632" s="409"/>
      <c r="E632" s="359"/>
      <c r="F632" s="685"/>
      <c r="G632" s="388"/>
      <c r="H632" s="291"/>
      <c r="I632" s="638"/>
      <c r="J632" s="202"/>
      <c r="K632" s="1035"/>
      <c r="L632" s="388"/>
      <c r="M632" s="388"/>
      <c r="N632" s="217"/>
      <c r="O632" s="217"/>
      <c r="P632" s="388"/>
      <c r="Q632" s="217"/>
      <c r="R632" s="359"/>
    </row>
    <row r="633" s="575" customFormat="1" customHeight="1" spans="1:18">
      <c r="A633" s="529"/>
      <c r="B633" s="213"/>
      <c r="C633" s="163"/>
      <c r="D633" s="409"/>
      <c r="E633" s="359"/>
      <c r="F633" s="685"/>
      <c r="G633" s="388"/>
      <c r="H633" s="388"/>
      <c r="I633" s="685"/>
      <c r="J633" s="388"/>
      <c r="K633" s="1035"/>
      <c r="L633" s="388"/>
      <c r="M633" s="388"/>
      <c r="N633" s="217"/>
      <c r="O633" s="217"/>
      <c r="P633" s="388"/>
      <c r="Q633" s="217"/>
      <c r="R633" s="359"/>
    </row>
    <row r="634" s="575" customFormat="1" customHeight="1" spans="1:18">
      <c r="A634" s="529"/>
      <c r="B634" s="213"/>
      <c r="C634" s="163"/>
      <c r="D634" s="409"/>
      <c r="E634" s="359"/>
      <c r="F634" s="685"/>
      <c r="G634" s="388"/>
      <c r="H634" s="291"/>
      <c r="I634" s="638"/>
      <c r="J634" s="202"/>
      <c r="K634" s="1035"/>
      <c r="L634" s="388"/>
      <c r="M634" s="388"/>
      <c r="N634" s="217"/>
      <c r="O634" s="217"/>
      <c r="P634" s="388"/>
      <c r="Q634" s="217"/>
      <c r="R634" s="359"/>
    </row>
    <row r="635" s="575" customFormat="1" customHeight="1" spans="1:18">
      <c r="A635" s="529"/>
      <c r="B635" s="213"/>
      <c r="C635" s="163"/>
      <c r="D635" s="409"/>
      <c r="E635" s="359"/>
      <c r="F635" s="685"/>
      <c r="G635" s="388"/>
      <c r="H635" s="388"/>
      <c r="I635" s="685"/>
      <c r="J635" s="388"/>
      <c r="K635" s="1035"/>
      <c r="L635" s="388"/>
      <c r="M635" s="388"/>
      <c r="N635" s="217"/>
      <c r="O635" s="217"/>
      <c r="P635" s="388"/>
      <c r="Q635" s="217"/>
      <c r="R635" s="359"/>
    </row>
    <row r="636" s="575" customFormat="1" customHeight="1" spans="1:18">
      <c r="A636" s="529"/>
      <c r="B636" s="213"/>
      <c r="C636" s="163"/>
      <c r="D636" s="409"/>
      <c r="E636" s="359"/>
      <c r="F636" s="685"/>
      <c r="G636" s="388"/>
      <c r="H636" s="291"/>
      <c r="I636" s="638"/>
      <c r="J636" s="202"/>
      <c r="K636" s="1035"/>
      <c r="L636" s="388"/>
      <c r="M636" s="388"/>
      <c r="N636" s="217"/>
      <c r="O636" s="217"/>
      <c r="P636" s="388"/>
      <c r="Q636" s="217"/>
      <c r="R636" s="359"/>
    </row>
    <row r="637" s="575" customFormat="1" customHeight="1" spans="1:18">
      <c r="A637" s="529"/>
      <c r="B637" s="213"/>
      <c r="C637" s="163"/>
      <c r="D637" s="409"/>
      <c r="E637" s="359"/>
      <c r="F637" s="685"/>
      <c r="G637" s="388"/>
      <c r="H637" s="388"/>
      <c r="I637" s="685"/>
      <c r="J637" s="388"/>
      <c r="K637" s="1035"/>
      <c r="L637" s="388"/>
      <c r="M637" s="388"/>
      <c r="N637" s="217"/>
      <c r="O637" s="217"/>
      <c r="P637" s="217"/>
      <c r="Q637" s="217"/>
      <c r="R637" s="359"/>
    </row>
    <row r="638" s="575" customFormat="1" customHeight="1" spans="1:18">
      <c r="A638" s="529"/>
      <c r="B638" s="213"/>
      <c r="C638" s="163"/>
      <c r="D638" s="409"/>
      <c r="E638" s="359"/>
      <c r="F638" s="685"/>
      <c r="G638" s="388"/>
      <c r="H638" s="291"/>
      <c r="I638" s="638"/>
      <c r="J638" s="202"/>
      <c r="K638" s="1035"/>
      <c r="L638" s="388"/>
      <c r="M638" s="388"/>
      <c r="N638" s="217"/>
      <c r="O638" s="217"/>
      <c r="P638" s="217"/>
      <c r="Q638" s="217"/>
      <c r="R638" s="359"/>
    </row>
    <row r="639" s="575" customFormat="1" customHeight="1" spans="1:18">
      <c r="A639" s="529"/>
      <c r="B639" s="213"/>
      <c r="C639" s="163"/>
      <c r="D639" s="409"/>
      <c r="E639" s="359"/>
      <c r="F639" s="685"/>
      <c r="G639" s="388"/>
      <c r="H639" s="388"/>
      <c r="I639" s="685"/>
      <c r="J639" s="388"/>
      <c r="K639" s="1035"/>
      <c r="L639" s="388"/>
      <c r="M639" s="388"/>
      <c r="N639" s="217"/>
      <c r="O639" s="217"/>
      <c r="P639" s="388"/>
      <c r="Q639" s="217"/>
      <c r="R639" s="359"/>
    </row>
    <row r="640" s="575" customFormat="1" customHeight="1" spans="1:18">
      <c r="A640" s="529"/>
      <c r="B640" s="213"/>
      <c r="C640" s="163"/>
      <c r="D640" s="409"/>
      <c r="E640" s="359"/>
      <c r="F640" s="685"/>
      <c r="G640" s="388"/>
      <c r="H640" s="291"/>
      <c r="I640" s="638"/>
      <c r="J640" s="202"/>
      <c r="K640" s="1035"/>
      <c r="L640" s="388"/>
      <c r="M640" s="388"/>
      <c r="N640" s="217"/>
      <c r="O640" s="217"/>
      <c r="P640" s="388"/>
      <c r="Q640" s="217"/>
      <c r="R640" s="359"/>
    </row>
    <row r="641" s="575" customFormat="1" customHeight="1" spans="1:39">
      <c r="A641" s="529"/>
      <c r="B641" s="213"/>
      <c r="C641" s="163"/>
      <c r="D641" s="409"/>
      <c r="E641" s="359"/>
      <c r="F641" s="685"/>
      <c r="G641" s="388"/>
      <c r="H641" s="388"/>
      <c r="I641" s="685"/>
      <c r="J641" s="388"/>
      <c r="K641" s="1035"/>
      <c r="L641" s="388"/>
      <c r="M641" s="388"/>
      <c r="N641" s="217"/>
      <c r="O641" s="217"/>
      <c r="P641" s="388"/>
      <c r="Q641" s="217"/>
      <c r="R641" s="359"/>
    </row>
    <row r="642" s="575" customFormat="1" customHeight="1" spans="1:39">
      <c r="A642" s="529"/>
      <c r="B642" s="213"/>
      <c r="C642" s="163"/>
      <c r="D642" s="684"/>
      <c r="E642" s="359"/>
      <c r="F642" s="685"/>
      <c r="G642" s="388"/>
      <c r="H642" s="291"/>
      <c r="I642" s="638"/>
      <c r="J642" s="202"/>
      <c r="K642" s="1054"/>
      <c r="L642" s="388"/>
      <c r="M642" s="388"/>
      <c r="N642" s="388"/>
      <c r="O642" s="388"/>
      <c r="P642" s="388"/>
      <c r="Q642" s="388"/>
      <c r="R642" s="684"/>
    </row>
    <row r="643" s="575" customFormat="1" customHeight="1" spans="1:39">
      <c r="A643" s="513"/>
      <c r="B643" s="787"/>
      <c r="C643" s="1055"/>
      <c r="D643" s="409"/>
      <c r="E643" s="359"/>
      <c r="F643" s="685"/>
      <c r="G643" s="388"/>
      <c r="H643" s="291"/>
      <c r="I643" s="638"/>
      <c r="J643" s="202"/>
      <c r="K643" s="1054"/>
      <c r="L643" s="388"/>
      <c r="M643" s="388"/>
      <c r="N643" s="388"/>
      <c r="O643" s="388"/>
      <c r="P643" s="388"/>
      <c r="Q643" s="388"/>
      <c r="R643" s="684"/>
    </row>
    <row r="644" s="575" customFormat="1" customHeight="1" spans="1:39">
      <c r="A644" s="513"/>
      <c r="B644" s="787"/>
      <c r="C644" s="1055"/>
      <c r="D644" s="684"/>
      <c r="E644" s="359"/>
      <c r="F644" s="685"/>
      <c r="G644" s="388"/>
      <c r="H644" s="291"/>
      <c r="I644" s="638"/>
      <c r="J644" s="202"/>
      <c r="K644" s="1054"/>
      <c r="L644" s="388"/>
      <c r="M644" s="388"/>
      <c r="N644" s="388"/>
      <c r="O644" s="388"/>
      <c r="P644" s="388"/>
      <c r="Q644" s="388"/>
      <c r="R644" s="684"/>
    </row>
    <row r="645" customHeight="1" spans="1:39">
      <c r="A645" s="735">
        <v>46295</v>
      </c>
      <c r="B645" s="1036" t="s">
        <v>659</v>
      </c>
      <c r="C645" s="992"/>
      <c r="D645" s="730"/>
      <c r="E645" s="864"/>
      <c r="F645" s="1037">
        <f>SUBTOTAL(9,F579:F644)</f>
        <v>0</v>
      </c>
      <c r="G645" s="731"/>
      <c r="H645" s="731">
        <f t="shared" ref="H645:Q645" si="9">SUBTOTAL(9,H579:H644)</f>
        <v>0</v>
      </c>
      <c r="I645" s="731">
        <f t="shared" si="9"/>
        <v>0</v>
      </c>
      <c r="J645" s="731">
        <f t="shared" si="9"/>
        <v>0</v>
      </c>
      <c r="K645" s="1038">
        <f t="shared" si="9"/>
        <v>0</v>
      </c>
      <c r="L645" s="731">
        <f t="shared" si="9"/>
        <v>0</v>
      </c>
      <c r="M645" s="731">
        <f t="shared" si="9"/>
        <v>0</v>
      </c>
      <c r="N645" s="731">
        <f t="shared" si="9"/>
        <v>0</v>
      </c>
      <c r="O645" s="731">
        <f t="shared" si="9"/>
        <v>0</v>
      </c>
      <c r="P645" s="731">
        <f t="shared" si="9"/>
        <v>0</v>
      </c>
      <c r="Q645" s="731">
        <f t="shared" si="9"/>
        <v>0</v>
      </c>
      <c r="R645" s="455">
        <f>ROUND(J645-L645-Q645,2)</f>
        <v>0</v>
      </c>
      <c r="S645" s="1049"/>
      <c r="T645" s="1050"/>
    </row>
    <row r="646" s="576" customFormat="1" customHeight="1" spans="1:39">
      <c r="A646" s="529"/>
      <c r="B646" s="213"/>
      <c r="C646" s="163"/>
      <c r="D646" s="409"/>
      <c r="E646" s="409"/>
      <c r="F646" s="685"/>
      <c r="G646" s="388"/>
      <c r="H646" s="388"/>
      <c r="I646" s="685"/>
      <c r="J646" s="388"/>
      <c r="K646" s="1035"/>
      <c r="L646" s="388"/>
      <c r="M646" s="388"/>
      <c r="N646" s="217"/>
      <c r="O646" s="217"/>
      <c r="P646" s="388"/>
      <c r="Q646" s="217"/>
      <c r="R646" s="666"/>
      <c r="S646" s="683"/>
      <c r="T646" s="683"/>
      <c r="U646" s="683"/>
      <c r="V646" s="683"/>
      <c r="W646" s="683"/>
      <c r="X646" s="683"/>
      <c r="Y646" s="683"/>
      <c r="Z646" s="683"/>
      <c r="AA646" s="683"/>
      <c r="AB646" s="683"/>
      <c r="AC646" s="683"/>
      <c r="AD646" s="683"/>
      <c r="AE646" s="683"/>
      <c r="AF646" s="683"/>
      <c r="AG646" s="683"/>
      <c r="AH646" s="683"/>
      <c r="AI646" s="683"/>
      <c r="AJ646" s="683"/>
      <c r="AK646" s="683"/>
      <c r="AL646" s="683"/>
      <c r="AM646" s="683"/>
    </row>
    <row r="647" s="576" customFormat="1" customHeight="1" spans="1:39">
      <c r="A647" s="529"/>
      <c r="B647" s="213"/>
      <c r="C647" s="163"/>
      <c r="D647" s="409"/>
      <c r="E647" s="409"/>
      <c r="F647" s="685"/>
      <c r="G647" s="388"/>
      <c r="H647" s="291"/>
      <c r="I647" s="638"/>
      <c r="J647" s="202"/>
      <c r="K647" s="1035"/>
      <c r="L647" s="388"/>
      <c r="M647" s="388"/>
      <c r="N647" s="217"/>
      <c r="O647" s="217"/>
      <c r="P647" s="388"/>
      <c r="Q647" s="217"/>
      <c r="R647" s="666"/>
      <c r="S647" s="683"/>
      <c r="T647" s="683"/>
      <c r="U647" s="683"/>
      <c r="V647" s="683"/>
      <c r="W647" s="683"/>
      <c r="X647" s="683"/>
      <c r="Y647" s="683"/>
      <c r="Z647" s="683"/>
      <c r="AA647" s="683"/>
      <c r="AB647" s="683"/>
      <c r="AC647" s="683"/>
      <c r="AD647" s="683"/>
      <c r="AE647" s="683"/>
      <c r="AF647" s="683"/>
      <c r="AG647" s="683"/>
      <c r="AH647" s="683"/>
      <c r="AI647" s="683"/>
      <c r="AJ647" s="683"/>
      <c r="AK647" s="683"/>
      <c r="AL647" s="683"/>
      <c r="AM647" s="683"/>
    </row>
    <row r="648" s="576" customFormat="1" customHeight="1" spans="1:39">
      <c r="A648" s="529"/>
      <c r="B648" s="213"/>
      <c r="C648" s="163"/>
      <c r="D648" s="409"/>
      <c r="E648" s="409"/>
      <c r="F648" s="685"/>
      <c r="G648" s="388"/>
      <c r="H648" s="291"/>
      <c r="I648" s="638"/>
      <c r="J648" s="202"/>
      <c r="K648" s="1035"/>
      <c r="L648" s="388"/>
      <c r="M648" s="388"/>
      <c r="N648" s="217"/>
      <c r="O648" s="217"/>
      <c r="P648" s="388"/>
      <c r="Q648" s="217"/>
      <c r="R648" s="666"/>
      <c r="S648" s="683"/>
      <c r="T648" s="683"/>
      <c r="U648" s="683"/>
      <c r="V648" s="683"/>
      <c r="W648" s="683"/>
      <c r="X648" s="683"/>
      <c r="Y648" s="683"/>
      <c r="Z648" s="683"/>
      <c r="AA648" s="683"/>
      <c r="AB648" s="683"/>
      <c r="AC648" s="683"/>
      <c r="AD648" s="683"/>
      <c r="AE648" s="683"/>
      <c r="AF648" s="683"/>
      <c r="AG648" s="683"/>
      <c r="AH648" s="683"/>
      <c r="AI648" s="683"/>
      <c r="AJ648" s="683"/>
      <c r="AK648" s="683"/>
      <c r="AL648" s="683"/>
      <c r="AM648" s="683"/>
    </row>
    <row r="649" s="576" customFormat="1" customHeight="1" spans="1:39">
      <c r="A649" s="529"/>
      <c r="B649" s="213"/>
      <c r="C649" s="163"/>
      <c r="D649" s="409"/>
      <c r="E649" s="409"/>
      <c r="F649" s="685"/>
      <c r="G649" s="388"/>
      <c r="H649" s="388"/>
      <c r="I649" s="685"/>
      <c r="J649" s="388"/>
      <c r="K649" s="1035"/>
      <c r="L649" s="388"/>
      <c r="M649" s="388"/>
      <c r="N649" s="217"/>
      <c r="O649" s="217"/>
      <c r="P649" s="388"/>
      <c r="Q649" s="217"/>
      <c r="R649" s="359"/>
      <c r="S649" s="683"/>
      <c r="T649" s="683"/>
      <c r="U649" s="683"/>
      <c r="V649" s="683"/>
      <c r="W649" s="683"/>
      <c r="X649" s="683"/>
      <c r="Y649" s="683"/>
      <c r="Z649" s="683"/>
      <c r="AA649" s="683"/>
      <c r="AB649" s="683"/>
      <c r="AC649" s="683"/>
      <c r="AD649" s="683"/>
      <c r="AE649" s="683"/>
      <c r="AF649" s="683"/>
      <c r="AG649" s="683"/>
      <c r="AH649" s="683"/>
      <c r="AI649" s="683"/>
      <c r="AJ649" s="683"/>
      <c r="AK649" s="683"/>
      <c r="AL649" s="683"/>
      <c r="AM649" s="683"/>
    </row>
    <row r="650" s="576" customFormat="1" customHeight="1" spans="1:39">
      <c r="A650" s="529"/>
      <c r="B650" s="213"/>
      <c r="C650" s="163"/>
      <c r="D650" s="409"/>
      <c r="E650" s="409"/>
      <c r="F650" s="685"/>
      <c r="G650" s="388"/>
      <c r="H650" s="291"/>
      <c r="I650" s="638"/>
      <c r="J650" s="202"/>
      <c r="K650" s="1035"/>
      <c r="L650" s="388"/>
      <c r="M650" s="388"/>
      <c r="N650" s="217"/>
      <c r="O650" s="217"/>
      <c r="P650" s="388"/>
      <c r="Q650" s="217"/>
      <c r="R650" s="359"/>
      <c r="S650" s="683"/>
      <c r="T650" s="683"/>
      <c r="U650" s="683"/>
      <c r="V650" s="683"/>
      <c r="W650" s="683"/>
      <c r="X650" s="683"/>
      <c r="Y650" s="683"/>
      <c r="Z650" s="683"/>
      <c r="AA650" s="683"/>
      <c r="AB650" s="683"/>
      <c r="AC650" s="683"/>
      <c r="AD650" s="683"/>
      <c r="AE650" s="683"/>
      <c r="AF650" s="683"/>
      <c r="AG650" s="683"/>
      <c r="AH650" s="683"/>
      <c r="AI650" s="683"/>
      <c r="AJ650" s="683"/>
      <c r="AK650" s="683"/>
      <c r="AL650" s="683"/>
      <c r="AM650" s="683"/>
    </row>
    <row r="651" s="576" customFormat="1" customHeight="1" spans="1:39">
      <c r="A651" s="529"/>
      <c r="B651" s="213"/>
      <c r="C651" s="163"/>
      <c r="D651" s="409"/>
      <c r="E651" s="409"/>
      <c r="F651" s="685"/>
      <c r="G651" s="388"/>
      <c r="H651" s="388"/>
      <c r="I651" s="685"/>
      <c r="J651" s="388"/>
      <c r="K651" s="1035"/>
      <c r="L651" s="388"/>
      <c r="M651" s="388"/>
      <c r="N651" s="217"/>
      <c r="O651" s="217"/>
      <c r="P651" s="217"/>
      <c r="Q651" s="217"/>
      <c r="R651" s="666"/>
      <c r="S651" s="683"/>
      <c r="T651" s="683"/>
      <c r="U651" s="683"/>
      <c r="V651" s="683"/>
      <c r="W651" s="683"/>
      <c r="X651" s="683"/>
      <c r="Y651" s="683"/>
      <c r="Z651" s="683"/>
      <c r="AA651" s="683"/>
      <c r="AB651" s="683"/>
      <c r="AC651" s="683"/>
      <c r="AD651" s="683"/>
      <c r="AE651" s="683"/>
      <c r="AF651" s="683"/>
      <c r="AG651" s="683"/>
      <c r="AH651" s="683"/>
      <c r="AI651" s="683"/>
      <c r="AJ651" s="683"/>
      <c r="AK651" s="683"/>
      <c r="AL651" s="683"/>
      <c r="AM651" s="683"/>
    </row>
    <row r="652" s="576" customFormat="1" customHeight="1" spans="1:39">
      <c r="A652" s="529"/>
      <c r="B652" s="213"/>
      <c r="C652" s="163"/>
      <c r="D652" s="409"/>
      <c r="E652" s="409"/>
      <c r="F652" s="685"/>
      <c r="G652" s="388"/>
      <c r="H652" s="291"/>
      <c r="I652" s="638"/>
      <c r="J652" s="202"/>
      <c r="K652" s="1035"/>
      <c r="L652" s="388"/>
      <c r="M652" s="388"/>
      <c r="N652" s="217"/>
      <c r="O652" s="217"/>
      <c r="P652" s="388"/>
      <c r="Q652" s="217"/>
      <c r="R652" s="666"/>
      <c r="S652" s="683"/>
      <c r="T652" s="683"/>
      <c r="U652" s="683"/>
      <c r="V652" s="683"/>
      <c r="W652" s="683"/>
      <c r="X652" s="683"/>
      <c r="Y652" s="683"/>
      <c r="Z652" s="683"/>
      <c r="AA652" s="683"/>
      <c r="AB652" s="683"/>
      <c r="AC652" s="683"/>
      <c r="AD652" s="683"/>
      <c r="AE652" s="683"/>
      <c r="AF652" s="683"/>
      <c r="AG652" s="683"/>
      <c r="AH652" s="683"/>
      <c r="AI652" s="683"/>
      <c r="AJ652" s="683"/>
      <c r="AK652" s="683"/>
      <c r="AL652" s="683"/>
      <c r="AM652" s="683"/>
    </row>
    <row r="653" s="576" customFormat="1" customHeight="1" spans="1:39">
      <c r="A653" s="529"/>
      <c r="B653" s="213"/>
      <c r="C653" s="163"/>
      <c r="D653" s="409"/>
      <c r="E653" s="409"/>
      <c r="F653" s="685"/>
      <c r="G653" s="388"/>
      <c r="H653" s="388"/>
      <c r="I653" s="685"/>
      <c r="J653" s="388"/>
      <c r="K653" s="1035"/>
      <c r="L653" s="388"/>
      <c r="M653" s="388"/>
      <c r="N653" s="217"/>
      <c r="O653" s="217"/>
      <c r="P653" s="217"/>
      <c r="Q653" s="217"/>
      <c r="R653" s="902"/>
      <c r="S653" s="683"/>
      <c r="T653" s="683"/>
      <c r="U653" s="683"/>
      <c r="V653" s="683"/>
      <c r="W653" s="683"/>
      <c r="X653" s="683"/>
      <c r="Y653" s="683"/>
      <c r="Z653" s="683"/>
      <c r="AA653" s="683"/>
      <c r="AB653" s="683"/>
      <c r="AC653" s="683"/>
      <c r="AD653" s="683"/>
      <c r="AE653" s="683"/>
      <c r="AF653" s="683"/>
      <c r="AG653" s="683"/>
      <c r="AH653" s="683"/>
      <c r="AI653" s="683"/>
      <c r="AJ653" s="683"/>
      <c r="AK653" s="683"/>
      <c r="AL653" s="683"/>
      <c r="AM653" s="683"/>
    </row>
    <row r="654" s="576" customFormat="1" customHeight="1" spans="1:39">
      <c r="A654" s="529"/>
      <c r="B654" s="213"/>
      <c r="C654" s="163"/>
      <c r="D654" s="409"/>
      <c r="E654" s="409"/>
      <c r="F654" s="685"/>
      <c r="G654" s="388"/>
      <c r="H654" s="291"/>
      <c r="I654" s="638"/>
      <c r="J654" s="202"/>
      <c r="K654" s="1035"/>
      <c r="L654" s="388"/>
      <c r="M654" s="388"/>
      <c r="N654" s="217"/>
      <c r="O654" s="217"/>
      <c r="P654" s="388"/>
      <c r="Q654" s="217"/>
      <c r="R654" s="902"/>
      <c r="S654" s="683"/>
      <c r="T654" s="683"/>
      <c r="U654" s="683"/>
      <c r="V654" s="683"/>
      <c r="W654" s="683"/>
      <c r="X654" s="683"/>
      <c r="Y654" s="683"/>
      <c r="Z654" s="683"/>
      <c r="AA654" s="683"/>
      <c r="AB654" s="683"/>
      <c r="AC654" s="683"/>
      <c r="AD654" s="683"/>
      <c r="AE654" s="683"/>
      <c r="AF654" s="683"/>
      <c r="AG654" s="683"/>
      <c r="AH654" s="683"/>
      <c r="AI654" s="683"/>
      <c r="AJ654" s="683"/>
      <c r="AK654" s="683"/>
      <c r="AL654" s="683"/>
      <c r="AM654" s="683"/>
    </row>
    <row r="655" s="576" customFormat="1" customHeight="1" spans="1:39">
      <c r="A655" s="529"/>
      <c r="B655" s="213"/>
      <c r="C655" s="163"/>
      <c r="D655" s="409"/>
      <c r="E655" s="409"/>
      <c r="F655" s="685"/>
      <c r="G655" s="388"/>
      <c r="H655" s="388"/>
      <c r="I655" s="685"/>
      <c r="J655" s="388"/>
      <c r="K655" s="1035"/>
      <c r="L655" s="388"/>
      <c r="M655" s="388"/>
      <c r="N655" s="217"/>
      <c r="O655" s="217"/>
      <c r="P655" s="388"/>
      <c r="Q655" s="217"/>
      <c r="R655" s="359"/>
      <c r="S655" s="683"/>
      <c r="T655" s="683"/>
      <c r="U655" s="683"/>
      <c r="V655" s="683"/>
      <c r="W655" s="683"/>
      <c r="X655" s="683"/>
      <c r="Y655" s="683"/>
      <c r="Z655" s="683"/>
      <c r="AA655" s="683"/>
      <c r="AB655" s="683"/>
      <c r="AC655" s="683"/>
      <c r="AD655" s="683"/>
      <c r="AE655" s="683"/>
      <c r="AF655" s="683"/>
      <c r="AG655" s="683"/>
      <c r="AH655" s="683"/>
      <c r="AI655" s="683"/>
      <c r="AJ655" s="683"/>
      <c r="AK655" s="683"/>
      <c r="AL655" s="683"/>
      <c r="AM655" s="683"/>
    </row>
    <row r="656" s="576" customFormat="1" customHeight="1" spans="1:39">
      <c r="A656" s="529"/>
      <c r="B656" s="213"/>
      <c r="C656" s="163"/>
      <c r="D656" s="409"/>
      <c r="E656" s="409"/>
      <c r="F656" s="685"/>
      <c r="G656" s="388"/>
      <c r="H656" s="291"/>
      <c r="I656" s="638"/>
      <c r="J656" s="202"/>
      <c r="K656" s="1035"/>
      <c r="L656" s="388"/>
      <c r="M656" s="388"/>
      <c r="N656" s="217"/>
      <c r="O656" s="217"/>
      <c r="P656" s="388"/>
      <c r="Q656" s="217"/>
      <c r="R656" s="359"/>
      <c r="S656" s="683"/>
      <c r="T656" s="683"/>
      <c r="U656" s="683"/>
      <c r="V656" s="683"/>
      <c r="W656" s="683"/>
      <c r="X656" s="683"/>
      <c r="Y656" s="683"/>
      <c r="Z656" s="683"/>
      <c r="AA656" s="683"/>
      <c r="AB656" s="683"/>
      <c r="AC656" s="683"/>
      <c r="AD656" s="683"/>
      <c r="AE656" s="683"/>
      <c r="AF656" s="683"/>
      <c r="AG656" s="683"/>
      <c r="AH656" s="683"/>
      <c r="AI656" s="683"/>
      <c r="AJ656" s="683"/>
      <c r="AK656" s="683"/>
      <c r="AL656" s="683"/>
      <c r="AM656" s="683"/>
    </row>
    <row r="657" s="576" customFormat="1" customHeight="1" spans="1:39">
      <c r="A657" s="529"/>
      <c r="B657" s="213"/>
      <c r="C657" s="163"/>
      <c r="D657" s="409"/>
      <c r="E657" s="409"/>
      <c r="F657" s="685"/>
      <c r="G657" s="388"/>
      <c r="H657" s="291"/>
      <c r="I657" s="638"/>
      <c r="J657" s="202"/>
      <c r="K657" s="1035"/>
      <c r="L657" s="388"/>
      <c r="M657" s="388"/>
      <c r="N657" s="217"/>
      <c r="O657" s="217"/>
      <c r="P657" s="388"/>
      <c r="Q657" s="217"/>
      <c r="R657" s="359"/>
      <c r="S657" s="683"/>
      <c r="T657" s="683"/>
      <c r="U657" s="683"/>
      <c r="V657" s="683"/>
      <c r="W657" s="683"/>
      <c r="X657" s="683"/>
      <c r="Y657" s="683"/>
      <c r="Z657" s="683"/>
      <c r="AA657" s="683"/>
      <c r="AB657" s="683"/>
      <c r="AC657" s="683"/>
      <c r="AD657" s="683"/>
      <c r="AE657" s="683"/>
      <c r="AF657" s="683"/>
      <c r="AG657" s="683"/>
      <c r="AH657" s="683"/>
      <c r="AI657" s="683"/>
      <c r="AJ657" s="683"/>
      <c r="AK657" s="683"/>
      <c r="AL657" s="683"/>
      <c r="AM657" s="683"/>
    </row>
    <row r="658" s="576" customFormat="1" customHeight="1" spans="1:39">
      <c r="A658" s="529"/>
      <c r="B658" s="213"/>
      <c r="C658" s="163"/>
      <c r="D658" s="409"/>
      <c r="E658" s="409"/>
      <c r="F658" s="685"/>
      <c r="G658" s="388"/>
      <c r="H658" s="388"/>
      <c r="I658" s="685"/>
      <c r="J658" s="388"/>
      <c r="K658" s="1035"/>
      <c r="L658" s="388"/>
      <c r="M658" s="388"/>
      <c r="N658" s="217"/>
      <c r="O658" s="217"/>
      <c r="P658" s="388"/>
      <c r="Q658" s="217"/>
      <c r="R658" s="359"/>
      <c r="S658" s="683"/>
      <c r="T658" s="683"/>
      <c r="U658" s="683"/>
      <c r="V658" s="683"/>
      <c r="W658" s="683"/>
      <c r="X658" s="683"/>
      <c r="Y658" s="683"/>
      <c r="Z658" s="683"/>
      <c r="AA658" s="683"/>
      <c r="AB658" s="683"/>
      <c r="AC658" s="683"/>
      <c r="AD658" s="683"/>
      <c r="AE658" s="683"/>
      <c r="AF658" s="683"/>
      <c r="AG658" s="683"/>
      <c r="AH658" s="683"/>
      <c r="AI658" s="683"/>
      <c r="AJ658" s="683"/>
      <c r="AK658" s="683"/>
      <c r="AL658" s="683"/>
      <c r="AM658" s="683"/>
    </row>
    <row r="659" s="576" customFormat="1" customHeight="1" spans="1:39">
      <c r="A659" s="529"/>
      <c r="B659" s="213"/>
      <c r="C659" s="163"/>
      <c r="D659" s="409"/>
      <c r="E659" s="409"/>
      <c r="F659" s="685"/>
      <c r="G659" s="388"/>
      <c r="H659" s="291"/>
      <c r="I659" s="638"/>
      <c r="J659" s="202"/>
      <c r="K659" s="1035"/>
      <c r="L659" s="388"/>
      <c r="M659" s="388"/>
      <c r="N659" s="217"/>
      <c r="O659" s="217"/>
      <c r="P659" s="388"/>
      <c r="Q659" s="217"/>
      <c r="R659" s="359"/>
      <c r="S659" s="683"/>
      <c r="T659" s="683"/>
      <c r="U659" s="683"/>
      <c r="V659" s="683"/>
      <c r="W659" s="683"/>
      <c r="X659" s="683"/>
      <c r="Y659" s="683"/>
      <c r="Z659" s="683"/>
      <c r="AA659" s="683"/>
      <c r="AB659" s="683"/>
      <c r="AC659" s="683"/>
      <c r="AD659" s="683"/>
      <c r="AE659" s="683"/>
      <c r="AF659" s="683"/>
      <c r="AG659" s="683"/>
      <c r="AH659" s="683"/>
      <c r="AI659" s="683"/>
      <c r="AJ659" s="683"/>
      <c r="AK659" s="683"/>
      <c r="AL659" s="683"/>
      <c r="AM659" s="683"/>
    </row>
    <row r="660" s="576" customFormat="1" customHeight="1" spans="1:39">
      <c r="A660" s="529"/>
      <c r="B660" s="213"/>
      <c r="C660" s="163"/>
      <c r="D660" s="409"/>
      <c r="E660" s="409"/>
      <c r="F660" s="685"/>
      <c r="G660" s="388"/>
      <c r="H660" s="388"/>
      <c r="I660" s="685"/>
      <c r="J660" s="388"/>
      <c r="K660" s="1035"/>
      <c r="L660" s="388"/>
      <c r="M660" s="388"/>
      <c r="N660" s="217"/>
      <c r="O660" s="217"/>
      <c r="P660" s="217"/>
      <c r="Q660" s="217"/>
      <c r="R660" s="666"/>
      <c r="S660" s="683"/>
      <c r="T660" s="683"/>
      <c r="U660" s="683"/>
      <c r="V660" s="683"/>
      <c r="W660" s="683"/>
      <c r="X660" s="683"/>
      <c r="Y660" s="683"/>
      <c r="Z660" s="683"/>
      <c r="AA660" s="683"/>
      <c r="AB660" s="683"/>
      <c r="AC660" s="683"/>
      <c r="AD660" s="683"/>
      <c r="AE660" s="683"/>
      <c r="AF660" s="683"/>
      <c r="AG660" s="683"/>
      <c r="AH660" s="683"/>
      <c r="AI660" s="683"/>
      <c r="AJ660" s="683"/>
      <c r="AK660" s="683"/>
      <c r="AL660" s="683"/>
      <c r="AM660" s="683"/>
    </row>
    <row r="661" s="576" customFormat="1" customHeight="1" spans="1:39">
      <c r="A661" s="529"/>
      <c r="B661" s="213"/>
      <c r="C661" s="163"/>
      <c r="D661" s="409"/>
      <c r="E661" s="409"/>
      <c r="F661" s="685"/>
      <c r="G661" s="388"/>
      <c r="H661" s="291"/>
      <c r="I661" s="638"/>
      <c r="J661" s="202"/>
      <c r="K661" s="1035"/>
      <c r="L661" s="388"/>
      <c r="M661" s="388"/>
      <c r="N661" s="217"/>
      <c r="O661" s="217"/>
      <c r="P661" s="217"/>
      <c r="Q661" s="217"/>
      <c r="R661" s="666"/>
      <c r="S661" s="683"/>
      <c r="T661" s="683"/>
      <c r="U661" s="683"/>
      <c r="V661" s="683"/>
      <c r="W661" s="683"/>
      <c r="X661" s="683"/>
      <c r="Y661" s="683"/>
      <c r="Z661" s="683"/>
      <c r="AA661" s="683"/>
      <c r="AB661" s="683"/>
      <c r="AC661" s="683"/>
      <c r="AD661" s="683"/>
      <c r="AE661" s="683"/>
      <c r="AF661" s="683"/>
      <c r="AG661" s="683"/>
      <c r="AH661" s="683"/>
      <c r="AI661" s="683"/>
      <c r="AJ661" s="683"/>
      <c r="AK661" s="683"/>
      <c r="AL661" s="683"/>
      <c r="AM661" s="683"/>
    </row>
    <row r="662" s="576" customFormat="1" customHeight="1" spans="1:39">
      <c r="A662" s="529"/>
      <c r="B662" s="213"/>
      <c r="C662" s="163"/>
      <c r="D662" s="409"/>
      <c r="E662" s="409"/>
      <c r="F662" s="685"/>
      <c r="G662" s="388"/>
      <c r="H662" s="388"/>
      <c r="I662" s="685"/>
      <c r="J662" s="388"/>
      <c r="K662" s="1035"/>
      <c r="L662" s="388"/>
      <c r="M662" s="388"/>
      <c r="N662" s="217"/>
      <c r="O662" s="217"/>
      <c r="P662" s="217"/>
      <c r="Q662" s="217"/>
      <c r="R662" s="359"/>
      <c r="S662" s="683"/>
      <c r="T662" s="683"/>
      <c r="U662" s="683"/>
      <c r="V662" s="683"/>
      <c r="W662" s="683"/>
      <c r="X662" s="683"/>
      <c r="Y662" s="683"/>
      <c r="Z662" s="683"/>
      <c r="AA662" s="683"/>
      <c r="AB662" s="683"/>
      <c r="AC662" s="683"/>
      <c r="AD662" s="683"/>
      <c r="AE662" s="683"/>
      <c r="AF662" s="683"/>
      <c r="AG662" s="683"/>
      <c r="AH662" s="683"/>
      <c r="AI662" s="683"/>
      <c r="AJ662" s="683"/>
      <c r="AK662" s="683"/>
      <c r="AL662" s="683"/>
      <c r="AM662" s="683"/>
    </row>
    <row r="663" s="576" customFormat="1" customHeight="1" spans="1:39">
      <c r="A663" s="529"/>
      <c r="B663" s="213"/>
      <c r="C663" s="163"/>
      <c r="D663" s="409"/>
      <c r="E663" s="409"/>
      <c r="F663" s="685"/>
      <c r="G663" s="388"/>
      <c r="H663" s="291"/>
      <c r="I663" s="638"/>
      <c r="J663" s="202"/>
      <c r="K663" s="1035"/>
      <c r="L663" s="388"/>
      <c r="M663" s="388"/>
      <c r="N663" s="217"/>
      <c r="O663" s="217"/>
      <c r="P663" s="217"/>
      <c r="Q663" s="217"/>
      <c r="R663" s="359"/>
      <c r="S663" s="683"/>
      <c r="T663" s="683"/>
      <c r="U663" s="683"/>
      <c r="V663" s="683"/>
      <c r="W663" s="683"/>
      <c r="X663" s="683"/>
      <c r="Y663" s="683"/>
      <c r="Z663" s="683"/>
      <c r="AA663" s="683"/>
      <c r="AB663" s="683"/>
      <c r="AC663" s="683"/>
      <c r="AD663" s="683"/>
      <c r="AE663" s="683"/>
      <c r="AF663" s="683"/>
      <c r="AG663" s="683"/>
      <c r="AH663" s="683"/>
      <c r="AI663" s="683"/>
      <c r="AJ663" s="683"/>
      <c r="AK663" s="683"/>
      <c r="AL663" s="683"/>
      <c r="AM663" s="683"/>
    </row>
    <row r="664" s="576" customFormat="1" customHeight="1" spans="1:39">
      <c r="A664" s="529"/>
      <c r="B664" s="213"/>
      <c r="C664" s="163"/>
      <c r="D664" s="409"/>
      <c r="E664" s="409"/>
      <c r="F664" s="685"/>
      <c r="G664" s="388"/>
      <c r="H664" s="388"/>
      <c r="I664" s="685"/>
      <c r="J664" s="388"/>
      <c r="K664" s="1035"/>
      <c r="L664" s="388"/>
      <c r="M664" s="388"/>
      <c r="N664" s="217"/>
      <c r="O664" s="217"/>
      <c r="P664" s="388"/>
      <c r="Q664" s="217"/>
      <c r="R664" s="359"/>
      <c r="S664" s="683"/>
      <c r="T664" s="683"/>
      <c r="U664" s="683"/>
      <c r="V664" s="683"/>
      <c r="W664" s="683"/>
      <c r="X664" s="683"/>
      <c r="Y664" s="683"/>
      <c r="Z664" s="683"/>
      <c r="AA664" s="683"/>
      <c r="AB664" s="683"/>
      <c r="AC664" s="683"/>
      <c r="AD664" s="683"/>
      <c r="AE664" s="683"/>
      <c r="AF664" s="683"/>
      <c r="AG664" s="683"/>
      <c r="AH664" s="683"/>
      <c r="AI664" s="683"/>
      <c r="AJ664" s="683"/>
      <c r="AK664" s="683"/>
      <c r="AL664" s="683"/>
      <c r="AM664" s="683"/>
    </row>
    <row r="665" s="576" customFormat="1" customHeight="1" spans="1:39">
      <c r="A665" s="529"/>
      <c r="B665" s="213"/>
      <c r="C665" s="163"/>
      <c r="D665" s="409"/>
      <c r="E665" s="409"/>
      <c r="F665" s="685"/>
      <c r="G665" s="388"/>
      <c r="H665" s="291"/>
      <c r="I665" s="638"/>
      <c r="J665" s="202"/>
      <c r="K665" s="1035"/>
      <c r="L665" s="388"/>
      <c r="M665" s="388"/>
      <c r="N665" s="217"/>
      <c r="O665" s="217"/>
      <c r="P665" s="388"/>
      <c r="Q665" s="217"/>
      <c r="R665" s="359"/>
      <c r="S665" s="683"/>
      <c r="T665" s="683"/>
      <c r="U665" s="683"/>
      <c r="V665" s="683"/>
      <c r="W665" s="683"/>
      <c r="X665" s="683"/>
      <c r="Y665" s="683"/>
      <c r="Z665" s="683"/>
      <c r="AA665" s="683"/>
      <c r="AB665" s="683"/>
      <c r="AC665" s="683"/>
      <c r="AD665" s="683"/>
      <c r="AE665" s="683"/>
      <c r="AF665" s="683"/>
      <c r="AG665" s="683"/>
      <c r="AH665" s="683"/>
      <c r="AI665" s="683"/>
      <c r="AJ665" s="683"/>
      <c r="AK665" s="683"/>
      <c r="AL665" s="683"/>
      <c r="AM665" s="683"/>
    </row>
    <row r="666" s="576" customFormat="1" customHeight="1" spans="1:39">
      <c r="A666" s="529"/>
      <c r="B666" s="213"/>
      <c r="C666" s="163"/>
      <c r="D666" s="409"/>
      <c r="E666" s="409"/>
      <c r="F666" s="685"/>
      <c r="G666" s="388"/>
      <c r="H666" s="388"/>
      <c r="I666" s="685"/>
      <c r="J666" s="388"/>
      <c r="K666" s="1035"/>
      <c r="L666" s="388"/>
      <c r="M666" s="388"/>
      <c r="N666" s="217"/>
      <c r="O666" s="217"/>
      <c r="P666" s="388"/>
      <c r="Q666" s="217"/>
      <c r="R666" s="359"/>
      <c r="S666" s="683"/>
      <c r="T666" s="683"/>
      <c r="U666" s="683"/>
      <c r="V666" s="683"/>
      <c r="W666" s="683"/>
      <c r="X666" s="683"/>
      <c r="Y666" s="683"/>
      <c r="Z666" s="683"/>
      <c r="AA666" s="683"/>
      <c r="AB666" s="683"/>
      <c r="AC666" s="683"/>
      <c r="AD666" s="683"/>
      <c r="AE666" s="683"/>
      <c r="AF666" s="683"/>
      <c r="AG666" s="683"/>
      <c r="AH666" s="683"/>
      <c r="AI666" s="683"/>
      <c r="AJ666" s="683"/>
      <c r="AK666" s="683"/>
      <c r="AL666" s="683"/>
      <c r="AM666" s="683"/>
    </row>
    <row r="667" s="576" customFormat="1" customHeight="1" spans="1:39">
      <c r="A667" s="529"/>
      <c r="B667" s="213"/>
      <c r="C667" s="163"/>
      <c r="D667" s="409"/>
      <c r="E667" s="409"/>
      <c r="F667" s="685"/>
      <c r="G667" s="388"/>
      <c r="H667" s="291"/>
      <c r="I667" s="638"/>
      <c r="J667" s="202"/>
      <c r="K667" s="1035"/>
      <c r="L667" s="388"/>
      <c r="M667" s="388"/>
      <c r="N667" s="217"/>
      <c r="O667" s="217"/>
      <c r="P667" s="388"/>
      <c r="Q667" s="217"/>
      <c r="R667" s="359"/>
      <c r="S667" s="683"/>
      <c r="T667" s="683"/>
      <c r="U667" s="683"/>
      <c r="V667" s="683"/>
      <c r="W667" s="683"/>
      <c r="X667" s="683"/>
      <c r="Y667" s="683"/>
      <c r="Z667" s="683"/>
      <c r="AA667" s="683"/>
      <c r="AB667" s="683"/>
      <c r="AC667" s="683"/>
      <c r="AD667" s="683"/>
      <c r="AE667" s="683"/>
      <c r="AF667" s="683"/>
      <c r="AG667" s="683"/>
      <c r="AH667" s="683"/>
      <c r="AI667" s="683"/>
      <c r="AJ667" s="683"/>
      <c r="AK667" s="683"/>
      <c r="AL667" s="683"/>
      <c r="AM667" s="683"/>
    </row>
    <row r="668" s="576" customFormat="1" customHeight="1" spans="1:39">
      <c r="A668" s="529"/>
      <c r="B668" s="213"/>
      <c r="C668" s="163"/>
      <c r="D668" s="409"/>
      <c r="E668" s="409"/>
      <c r="F668" s="685"/>
      <c r="G668" s="388"/>
      <c r="H668" s="388"/>
      <c r="I668" s="685"/>
      <c r="J668" s="388"/>
      <c r="K668" s="1035"/>
      <c r="L668" s="388"/>
      <c r="M668" s="388"/>
      <c r="N668" s="217"/>
      <c r="O668" s="217"/>
      <c r="P668" s="217"/>
      <c r="Q668" s="217"/>
      <c r="R668" s="359"/>
    </row>
    <row r="669" s="576" customFormat="1" customHeight="1" spans="1:39">
      <c r="A669" s="529"/>
      <c r="B669" s="213"/>
      <c r="C669" s="163"/>
      <c r="D669" s="409"/>
      <c r="E669" s="409"/>
      <c r="F669" s="685"/>
      <c r="G669" s="388"/>
      <c r="H669" s="291"/>
      <c r="I669" s="638"/>
      <c r="J669" s="202"/>
      <c r="K669" s="1035"/>
      <c r="L669" s="388"/>
      <c r="M669" s="388"/>
      <c r="N669" s="217"/>
      <c r="O669" s="217"/>
      <c r="P669" s="217"/>
      <c r="Q669" s="217"/>
      <c r="R669" s="359"/>
    </row>
    <row r="670" s="576" customFormat="1" customHeight="1" spans="1:39">
      <c r="A670" s="529"/>
      <c r="B670" s="213"/>
      <c r="C670" s="163"/>
      <c r="D670" s="409"/>
      <c r="E670" s="409"/>
      <c r="F670" s="685"/>
      <c r="G670" s="388"/>
      <c r="H670" s="388"/>
      <c r="I670" s="685"/>
      <c r="J670" s="388"/>
      <c r="K670" s="1035"/>
      <c r="L670" s="388"/>
      <c r="M670" s="388"/>
      <c r="N670" s="217"/>
      <c r="O670" s="217"/>
      <c r="P670" s="388"/>
      <c r="Q670" s="217"/>
      <c r="R670" s="359"/>
    </row>
    <row r="671" s="576" customFormat="1" customHeight="1" spans="1:39">
      <c r="A671" s="529"/>
      <c r="B671" s="213"/>
      <c r="C671" s="163"/>
      <c r="D671" s="409"/>
      <c r="E671" s="409"/>
      <c r="F671" s="685"/>
      <c r="G671" s="388"/>
      <c r="H671" s="291"/>
      <c r="I671" s="638"/>
      <c r="J671" s="202"/>
      <c r="K671" s="1035"/>
      <c r="L671" s="388"/>
      <c r="M671" s="388"/>
      <c r="N671" s="217"/>
      <c r="O671" s="217"/>
      <c r="P671" s="388"/>
      <c r="Q671" s="217"/>
      <c r="R671" s="359"/>
    </row>
    <row r="672" s="576" customFormat="1" customHeight="1" spans="1:39">
      <c r="A672" s="529"/>
      <c r="B672" s="213"/>
      <c r="C672" s="163"/>
      <c r="D672" s="409"/>
      <c r="E672" s="409"/>
      <c r="F672" s="685"/>
      <c r="G672" s="388"/>
      <c r="H672" s="388"/>
      <c r="I672" s="685"/>
      <c r="J672" s="388"/>
      <c r="K672" s="1035"/>
      <c r="L672" s="388"/>
      <c r="M672" s="388"/>
      <c r="N672" s="217"/>
      <c r="O672" s="217"/>
      <c r="P672" s="388"/>
      <c r="Q672" s="217"/>
      <c r="R672" s="359"/>
    </row>
    <row r="673" s="576" customFormat="1" customHeight="1" spans="1:18">
      <c r="A673" s="529"/>
      <c r="B673" s="213"/>
      <c r="C673" s="163"/>
      <c r="D673" s="409"/>
      <c r="E673" s="409"/>
      <c r="F673" s="685"/>
      <c r="G673" s="388"/>
      <c r="H673" s="291"/>
      <c r="I673" s="638"/>
      <c r="J673" s="202"/>
      <c r="K673" s="1035"/>
      <c r="L673" s="388"/>
      <c r="M673" s="388"/>
      <c r="N673" s="217"/>
      <c r="O673" s="217"/>
      <c r="P673" s="388"/>
      <c r="Q673" s="217"/>
      <c r="R673" s="359"/>
    </row>
    <row r="674" s="576" customFormat="1" customHeight="1" spans="1:18">
      <c r="A674" s="529"/>
      <c r="B674" s="213"/>
      <c r="C674" s="163"/>
      <c r="D674" s="409"/>
      <c r="E674" s="409"/>
      <c r="F674" s="685"/>
      <c r="G674" s="388"/>
      <c r="H674" s="388"/>
      <c r="I674" s="685"/>
      <c r="J674" s="388"/>
      <c r="K674" s="1035"/>
      <c r="L674" s="388"/>
      <c r="M674" s="388"/>
      <c r="N674" s="217"/>
      <c r="O674" s="217"/>
      <c r="P674" s="217"/>
      <c r="Q674" s="217"/>
      <c r="R674" s="666"/>
    </row>
    <row r="675" s="576" customFormat="1" customHeight="1" spans="1:18">
      <c r="A675" s="529"/>
      <c r="B675" s="213"/>
      <c r="C675" s="163"/>
      <c r="D675" s="409"/>
      <c r="E675" s="409"/>
      <c r="F675" s="685"/>
      <c r="G675" s="388"/>
      <c r="H675" s="291"/>
      <c r="I675" s="638"/>
      <c r="J675" s="202"/>
      <c r="K675" s="1035"/>
      <c r="L675" s="388"/>
      <c r="M675" s="388"/>
      <c r="N675" s="217"/>
      <c r="O675" s="217"/>
      <c r="P675" s="217"/>
      <c r="Q675" s="217"/>
      <c r="R675" s="666"/>
    </row>
    <row r="676" s="576" customFormat="1" customHeight="1" spans="1:18">
      <c r="A676" s="529"/>
      <c r="B676" s="213"/>
      <c r="C676" s="163"/>
      <c r="D676" s="409"/>
      <c r="E676" s="409"/>
      <c r="F676" s="685"/>
      <c r="G676" s="388"/>
      <c r="H676" s="388"/>
      <c r="I676" s="685"/>
      <c r="J676" s="388"/>
      <c r="K676" s="1035"/>
      <c r="L676" s="388"/>
      <c r="M676" s="388"/>
      <c r="N676" s="217"/>
      <c r="O676" s="217"/>
      <c r="P676" s="388"/>
      <c r="Q676" s="217"/>
      <c r="R676" s="666"/>
    </row>
    <row r="677" s="576" customFormat="1" customHeight="1" spans="1:18">
      <c r="A677" s="529"/>
      <c r="B677" s="213"/>
      <c r="C677" s="163"/>
      <c r="D677" s="409"/>
      <c r="E677" s="409"/>
      <c r="F677" s="685"/>
      <c r="G677" s="388"/>
      <c r="H677" s="291"/>
      <c r="I677" s="638"/>
      <c r="J677" s="202"/>
      <c r="K677" s="1035"/>
      <c r="L677" s="388"/>
      <c r="M677" s="388"/>
      <c r="N677" s="217"/>
      <c r="O677" s="217"/>
      <c r="P677" s="388"/>
      <c r="Q677" s="217"/>
      <c r="R677" s="666"/>
    </row>
    <row r="678" s="576" customFormat="1" customHeight="1" spans="1:18">
      <c r="A678" s="529"/>
      <c r="B678" s="213"/>
      <c r="C678" s="163"/>
      <c r="D678" s="409"/>
      <c r="E678" s="409"/>
      <c r="F678" s="685"/>
      <c r="G678" s="388"/>
      <c r="H678" s="388"/>
      <c r="I678" s="685"/>
      <c r="J678" s="388"/>
      <c r="K678" s="1035"/>
      <c r="L678" s="388"/>
      <c r="M678" s="388"/>
      <c r="N678" s="217"/>
      <c r="O678" s="217"/>
      <c r="P678" s="388"/>
      <c r="Q678" s="217"/>
      <c r="R678" s="666"/>
    </row>
    <row r="679" s="576" customFormat="1" customHeight="1" spans="1:18">
      <c r="A679" s="529"/>
      <c r="B679" s="213"/>
      <c r="C679" s="163"/>
      <c r="D679" s="409"/>
      <c r="E679" s="409"/>
      <c r="F679" s="685"/>
      <c r="G679" s="388"/>
      <c r="H679" s="291"/>
      <c r="I679" s="638"/>
      <c r="J679" s="202"/>
      <c r="K679" s="1035"/>
      <c r="L679" s="388"/>
      <c r="M679" s="388"/>
      <c r="N679" s="217"/>
      <c r="O679" s="217"/>
      <c r="P679" s="388"/>
      <c r="Q679" s="217"/>
      <c r="R679" s="666"/>
    </row>
    <row r="680" s="576" customFormat="1" customHeight="1" spans="1:18">
      <c r="A680" s="529"/>
      <c r="B680" s="213"/>
      <c r="C680" s="163"/>
      <c r="D680" s="409"/>
      <c r="E680" s="409"/>
      <c r="F680" s="685"/>
      <c r="G680" s="388"/>
      <c r="H680" s="291"/>
      <c r="I680" s="638"/>
      <c r="J680" s="202"/>
      <c r="K680" s="1035"/>
      <c r="L680" s="388"/>
      <c r="M680" s="388"/>
      <c r="N680" s="217"/>
      <c r="O680" s="217"/>
      <c r="P680" s="388"/>
      <c r="Q680" s="217"/>
      <c r="R680" s="666"/>
    </row>
    <row r="681" s="576" customFormat="1" customHeight="1" spans="1:18">
      <c r="A681" s="529"/>
      <c r="B681" s="213"/>
      <c r="C681" s="163"/>
      <c r="D681" s="409"/>
      <c r="E681" s="409"/>
      <c r="F681" s="685"/>
      <c r="G681" s="388"/>
      <c r="H681" s="291"/>
      <c r="I681" s="638"/>
      <c r="J681" s="202"/>
      <c r="K681" s="1035"/>
      <c r="L681" s="388"/>
      <c r="M681" s="388"/>
      <c r="N681" s="217"/>
      <c r="O681" s="217"/>
      <c r="P681" s="388"/>
      <c r="Q681" s="217"/>
      <c r="R681" s="666"/>
    </row>
    <row r="682" s="576" customFormat="1" customHeight="1" spans="1:18">
      <c r="A682" s="529"/>
      <c r="B682" s="213"/>
      <c r="C682" s="163"/>
      <c r="D682" s="409"/>
      <c r="E682" s="409"/>
      <c r="F682" s="685"/>
      <c r="G682" s="388"/>
      <c r="H682" s="291"/>
      <c r="I682" s="638"/>
      <c r="J682" s="202"/>
      <c r="K682" s="1035"/>
      <c r="L682" s="388"/>
      <c r="M682" s="388"/>
      <c r="N682" s="217"/>
      <c r="O682" s="217"/>
      <c r="P682" s="388"/>
      <c r="Q682" s="217"/>
      <c r="R682" s="666"/>
    </row>
    <row r="683" s="576" customFormat="1" customHeight="1" spans="1:18">
      <c r="A683" s="529"/>
      <c r="B683" s="213"/>
      <c r="C683" s="163"/>
      <c r="D683" s="409"/>
      <c r="E683" s="409"/>
      <c r="F683" s="685"/>
      <c r="G683" s="388"/>
      <c r="H683" s="388"/>
      <c r="I683" s="685"/>
      <c r="J683" s="388"/>
      <c r="K683" s="1035"/>
      <c r="L683" s="388"/>
      <c r="M683" s="388"/>
      <c r="N683" s="217"/>
      <c r="O683" s="217"/>
      <c r="P683" s="388"/>
      <c r="Q683" s="217"/>
      <c r="R683" s="359"/>
    </row>
    <row r="684" s="576" customFormat="1" customHeight="1" spans="1:18">
      <c r="A684" s="529"/>
      <c r="B684" s="213"/>
      <c r="C684" s="163"/>
      <c r="D684" s="409"/>
      <c r="E684" s="409"/>
      <c r="F684" s="685"/>
      <c r="G684" s="388"/>
      <c r="H684" s="291"/>
      <c r="I684" s="638"/>
      <c r="J684" s="202"/>
      <c r="K684" s="1035"/>
      <c r="L684" s="388"/>
      <c r="M684" s="388"/>
      <c r="N684" s="217"/>
      <c r="O684" s="217"/>
      <c r="P684" s="388"/>
      <c r="Q684" s="217"/>
      <c r="R684" s="359"/>
    </row>
    <row r="685" s="576" customFormat="1" customHeight="1" spans="1:18">
      <c r="A685" s="529"/>
      <c r="B685" s="213"/>
      <c r="C685" s="163"/>
      <c r="D685" s="409"/>
      <c r="E685" s="409"/>
      <c r="F685" s="685"/>
      <c r="G685" s="388"/>
      <c r="H685" s="388"/>
      <c r="I685" s="685"/>
      <c r="J685" s="388"/>
      <c r="K685" s="1035"/>
      <c r="L685" s="388"/>
      <c r="M685" s="388"/>
      <c r="N685" s="217"/>
      <c r="O685" s="217"/>
      <c r="P685" s="217"/>
      <c r="Q685" s="217"/>
      <c r="R685" s="359"/>
    </row>
    <row r="686" s="576" customFormat="1" customHeight="1" spans="1:18">
      <c r="A686" s="529"/>
      <c r="B686" s="213"/>
      <c r="C686" s="163"/>
      <c r="D686" s="409"/>
      <c r="E686" s="409"/>
      <c r="F686" s="685"/>
      <c r="G686" s="388"/>
      <c r="H686" s="291"/>
      <c r="I686" s="638"/>
      <c r="J686" s="202"/>
      <c r="K686" s="1035"/>
      <c r="L686" s="388"/>
      <c r="M686" s="388"/>
      <c r="N686" s="217"/>
      <c r="O686" s="217"/>
      <c r="P686" s="217"/>
      <c r="Q686" s="217"/>
      <c r="R686" s="359"/>
    </row>
    <row r="687" s="576" customFormat="1" customHeight="1" spans="1:18">
      <c r="A687" s="529"/>
      <c r="B687" s="213"/>
      <c r="C687" s="163"/>
      <c r="D687" s="409"/>
      <c r="E687" s="409"/>
      <c r="F687" s="685"/>
      <c r="G687" s="388"/>
      <c r="H687" s="388"/>
      <c r="I687" s="685"/>
      <c r="J687" s="388"/>
      <c r="K687" s="1035"/>
      <c r="L687" s="388"/>
      <c r="M687" s="388"/>
      <c r="N687" s="217"/>
      <c r="O687" s="217"/>
      <c r="P687" s="388"/>
      <c r="Q687" s="217"/>
      <c r="R687" s="359"/>
    </row>
    <row r="688" s="576" customFormat="1" customHeight="1" spans="1:18">
      <c r="A688" s="529"/>
      <c r="B688" s="213"/>
      <c r="C688" s="163"/>
      <c r="D688" s="409"/>
      <c r="E688" s="409"/>
      <c r="F688" s="685"/>
      <c r="G688" s="388"/>
      <c r="H688" s="291"/>
      <c r="I688" s="638"/>
      <c r="J688" s="202"/>
      <c r="K688" s="1035"/>
      <c r="L688" s="388"/>
      <c r="M688" s="388"/>
      <c r="N688" s="217"/>
      <c r="O688" s="217"/>
      <c r="P688" s="388"/>
      <c r="Q688" s="217"/>
      <c r="R688" s="359"/>
    </row>
    <row r="689" s="576" customFormat="1" customHeight="1" spans="1:18">
      <c r="A689" s="529"/>
      <c r="B689" s="213"/>
      <c r="C689" s="163"/>
      <c r="D689" s="409"/>
      <c r="E689" s="409"/>
      <c r="F689" s="685"/>
      <c r="G689" s="388"/>
      <c r="H689" s="291"/>
      <c r="I689" s="638"/>
      <c r="J689" s="202"/>
      <c r="K689" s="1035"/>
      <c r="L689" s="388"/>
      <c r="M689" s="388"/>
      <c r="N689" s="217"/>
      <c r="O689" s="217"/>
      <c r="P689" s="388"/>
      <c r="Q689" s="217"/>
      <c r="R689" s="359"/>
    </row>
    <row r="690" s="576" customFormat="1" customHeight="1" spans="1:18">
      <c r="A690" s="529"/>
      <c r="B690" s="213"/>
      <c r="C690" s="163"/>
      <c r="D690" s="409"/>
      <c r="E690" s="409"/>
      <c r="F690" s="685"/>
      <c r="G690" s="388"/>
      <c r="H690" s="388"/>
      <c r="I690" s="685"/>
      <c r="J690" s="388"/>
      <c r="K690" s="1035"/>
      <c r="L690" s="388"/>
      <c r="M690" s="388"/>
      <c r="N690" s="217"/>
      <c r="O690" s="217"/>
      <c r="P690" s="388"/>
      <c r="Q690" s="217"/>
      <c r="R690" s="359"/>
    </row>
    <row r="691" s="576" customFormat="1" customHeight="1" spans="1:18">
      <c r="A691" s="529"/>
      <c r="B691" s="213"/>
      <c r="C691" s="163"/>
      <c r="D691" s="409"/>
      <c r="E691" s="409"/>
      <c r="F691" s="685"/>
      <c r="G691" s="388"/>
      <c r="H691" s="291"/>
      <c r="I691" s="638"/>
      <c r="J691" s="202"/>
      <c r="K691" s="1035"/>
      <c r="L691" s="388"/>
      <c r="M691" s="388"/>
      <c r="N691" s="217"/>
      <c r="O691" s="217"/>
      <c r="P691" s="388"/>
      <c r="Q691" s="217"/>
      <c r="R691" s="359"/>
    </row>
    <row r="692" s="576" customFormat="1" customHeight="1" spans="1:18">
      <c r="A692" s="529"/>
      <c r="B692" s="213"/>
      <c r="C692" s="163"/>
      <c r="D692" s="409"/>
      <c r="E692" s="409"/>
      <c r="F692" s="685"/>
      <c r="G692" s="388"/>
      <c r="H692" s="291"/>
      <c r="I692" s="638"/>
      <c r="J692" s="202"/>
      <c r="K692" s="1035"/>
      <c r="L692" s="388"/>
      <c r="M692" s="388"/>
      <c r="N692" s="217"/>
      <c r="O692" s="217"/>
      <c r="P692" s="388"/>
      <c r="Q692" s="217"/>
      <c r="R692" s="359"/>
    </row>
    <row r="693" s="576" customFormat="1" customHeight="1" spans="1:18">
      <c r="A693" s="529"/>
      <c r="B693" s="213"/>
      <c r="C693" s="163"/>
      <c r="D693" s="409"/>
      <c r="E693" s="359"/>
      <c r="F693" s="685"/>
      <c r="G693" s="388"/>
      <c r="H693" s="388"/>
      <c r="I693" s="685"/>
      <c r="J693" s="388"/>
      <c r="K693" s="1035"/>
      <c r="L693" s="388"/>
      <c r="M693" s="388"/>
      <c r="N693" s="217"/>
      <c r="O693" s="217"/>
      <c r="P693" s="388"/>
      <c r="Q693" s="217"/>
      <c r="R693" s="359"/>
    </row>
    <row r="694" s="576" customFormat="1" customHeight="1" spans="1:18">
      <c r="A694" s="529"/>
      <c r="B694" s="213"/>
      <c r="C694" s="163"/>
      <c r="D694" s="409"/>
      <c r="E694" s="359"/>
      <c r="F694" s="685"/>
      <c r="G694" s="388"/>
      <c r="H694" s="291"/>
      <c r="I694" s="638"/>
      <c r="J694" s="202"/>
      <c r="K694" s="1035"/>
      <c r="L694" s="388"/>
      <c r="M694" s="388"/>
      <c r="N694" s="217"/>
      <c r="O694" s="217"/>
      <c r="P694" s="388"/>
      <c r="Q694" s="217"/>
      <c r="R694" s="359"/>
    </row>
    <row r="695" s="576" customFormat="1" customHeight="1" spans="1:18">
      <c r="A695" s="529"/>
      <c r="B695" s="213"/>
      <c r="C695" s="163"/>
      <c r="D695" s="409"/>
      <c r="E695" s="359"/>
      <c r="F695" s="685"/>
      <c r="G695" s="388"/>
      <c r="H695" s="388"/>
      <c r="I695" s="685"/>
      <c r="J695" s="388"/>
      <c r="K695" s="1035"/>
      <c r="L695" s="388"/>
      <c r="M695" s="388"/>
      <c r="N695" s="217"/>
      <c r="O695" s="217"/>
      <c r="P695" s="388"/>
      <c r="Q695" s="217"/>
      <c r="R695" s="359"/>
    </row>
    <row r="696" s="576" customFormat="1" customHeight="1" spans="1:18">
      <c r="A696" s="529"/>
      <c r="B696" s="213"/>
      <c r="C696" s="163"/>
      <c r="D696" s="409"/>
      <c r="E696" s="359"/>
      <c r="F696" s="685"/>
      <c r="G696" s="388"/>
      <c r="H696" s="291"/>
      <c r="I696" s="638"/>
      <c r="J696" s="202"/>
      <c r="K696" s="1035"/>
      <c r="L696" s="388"/>
      <c r="M696" s="388"/>
      <c r="N696" s="217"/>
      <c r="O696" s="217"/>
      <c r="P696" s="388"/>
      <c r="Q696" s="217"/>
      <c r="R696" s="359"/>
    </row>
    <row r="697" s="576" customFormat="1" customHeight="1" spans="1:18">
      <c r="A697" s="529"/>
      <c r="B697" s="213"/>
      <c r="C697" s="163"/>
      <c r="D697" s="409"/>
      <c r="E697" s="359"/>
      <c r="F697" s="685"/>
      <c r="G697" s="388"/>
      <c r="H697" s="388"/>
      <c r="I697" s="685"/>
      <c r="J697" s="388"/>
      <c r="K697" s="1035"/>
      <c r="L697" s="388"/>
      <c r="M697" s="388"/>
      <c r="N697" s="217"/>
      <c r="O697" s="217"/>
      <c r="P697" s="388"/>
      <c r="Q697" s="217"/>
      <c r="R697" s="359"/>
    </row>
    <row r="698" s="576" customFormat="1" customHeight="1" spans="1:18">
      <c r="A698" s="529"/>
      <c r="B698" s="213"/>
      <c r="C698" s="163"/>
      <c r="D698" s="409"/>
      <c r="E698" s="359"/>
      <c r="F698" s="685"/>
      <c r="G698" s="388"/>
      <c r="H698" s="291"/>
      <c r="I698" s="638"/>
      <c r="J698" s="202"/>
      <c r="K698" s="1035"/>
      <c r="L698" s="388"/>
      <c r="M698" s="388"/>
      <c r="N698" s="217"/>
      <c r="O698" s="217"/>
      <c r="P698" s="388"/>
      <c r="Q698" s="217"/>
      <c r="R698" s="359"/>
    </row>
    <row r="699" s="576" customFormat="1" customHeight="1" spans="1:18">
      <c r="A699" s="529"/>
      <c r="B699" s="213"/>
      <c r="C699" s="163"/>
      <c r="D699" s="409"/>
      <c r="E699" s="359"/>
      <c r="F699" s="685"/>
      <c r="G699" s="388"/>
      <c r="H699" s="388"/>
      <c r="I699" s="685"/>
      <c r="J699" s="388"/>
      <c r="K699" s="1035"/>
      <c r="L699" s="388"/>
      <c r="M699" s="388"/>
      <c r="N699" s="217"/>
      <c r="O699" s="217"/>
      <c r="P699" s="388"/>
      <c r="Q699" s="217"/>
      <c r="R699" s="359"/>
    </row>
    <row r="700" s="576" customFormat="1" customHeight="1" spans="1:18">
      <c r="A700" s="529"/>
      <c r="B700" s="213"/>
      <c r="C700" s="163"/>
      <c r="D700" s="409"/>
      <c r="E700" s="359"/>
      <c r="F700" s="685"/>
      <c r="G700" s="388"/>
      <c r="H700" s="291"/>
      <c r="I700" s="638"/>
      <c r="J700" s="202"/>
      <c r="K700" s="1035"/>
      <c r="L700" s="388"/>
      <c r="M700" s="388"/>
      <c r="N700" s="217"/>
      <c r="O700" s="217"/>
      <c r="P700" s="388"/>
      <c r="Q700" s="217"/>
      <c r="R700" s="359"/>
    </row>
    <row r="701" s="576" customFormat="1" customHeight="1" spans="1:18">
      <c r="A701" s="529"/>
      <c r="B701" s="213"/>
      <c r="C701" s="163"/>
      <c r="D701" s="409"/>
      <c r="E701" s="359"/>
      <c r="F701" s="685"/>
      <c r="G701" s="388"/>
      <c r="H701" s="291"/>
      <c r="I701" s="638"/>
      <c r="J701" s="202"/>
      <c r="K701" s="1035"/>
      <c r="L701" s="388"/>
      <c r="M701" s="388"/>
      <c r="N701" s="217"/>
      <c r="O701" s="217"/>
      <c r="P701" s="388"/>
      <c r="Q701" s="217"/>
      <c r="R701" s="359"/>
    </row>
    <row r="702" s="576" customFormat="1" customHeight="1" spans="1:18">
      <c r="A702" s="529"/>
      <c r="B702" s="213"/>
      <c r="C702" s="163"/>
      <c r="D702" s="409"/>
      <c r="E702" s="359"/>
      <c r="F702" s="685"/>
      <c r="G702" s="388"/>
      <c r="H702" s="388"/>
      <c r="I702" s="685"/>
      <c r="J702" s="388"/>
      <c r="K702" s="1035"/>
      <c r="L702" s="388"/>
      <c r="M702" s="388"/>
      <c r="N702" s="217"/>
      <c r="O702" s="217"/>
      <c r="P702" s="388"/>
      <c r="Q702" s="217"/>
      <c r="R702" s="359"/>
    </row>
    <row r="703" s="576" customFormat="1" customHeight="1" spans="1:18">
      <c r="A703" s="529"/>
      <c r="B703" s="213"/>
      <c r="C703" s="163"/>
      <c r="D703" s="409"/>
      <c r="E703" s="359"/>
      <c r="F703" s="685"/>
      <c r="G703" s="388"/>
      <c r="H703" s="291"/>
      <c r="I703" s="638"/>
      <c r="J703" s="202"/>
      <c r="K703" s="1035"/>
      <c r="L703" s="388"/>
      <c r="M703" s="388"/>
      <c r="N703" s="217"/>
      <c r="O703" s="217"/>
      <c r="P703" s="388"/>
      <c r="Q703" s="217"/>
      <c r="R703" s="359"/>
    </row>
    <row r="704" s="576" customFormat="1" customHeight="1" spans="1:18">
      <c r="A704" s="529"/>
      <c r="B704" s="213"/>
      <c r="C704" s="163"/>
      <c r="D704" s="409"/>
      <c r="E704" s="359"/>
      <c r="F704" s="685"/>
      <c r="G704" s="388"/>
      <c r="H704" s="388"/>
      <c r="I704" s="685"/>
      <c r="J704" s="388"/>
      <c r="K704" s="1035"/>
      <c r="L704" s="388"/>
      <c r="M704" s="388"/>
      <c r="N704" s="217"/>
      <c r="O704" s="217"/>
      <c r="P704" s="388"/>
      <c r="Q704" s="217"/>
      <c r="R704" s="359"/>
    </row>
    <row r="705" s="576" customFormat="1" customHeight="1" spans="1:18">
      <c r="A705" s="529"/>
      <c r="B705" s="213"/>
      <c r="C705" s="163"/>
      <c r="D705" s="409"/>
      <c r="E705" s="359"/>
      <c r="F705" s="685"/>
      <c r="G705" s="388"/>
      <c r="H705" s="291"/>
      <c r="I705" s="638"/>
      <c r="J705" s="202"/>
      <c r="K705" s="1035"/>
      <c r="L705" s="388"/>
      <c r="M705" s="388"/>
      <c r="N705" s="217"/>
      <c r="O705" s="217"/>
      <c r="P705" s="388"/>
      <c r="Q705" s="217"/>
      <c r="R705" s="359"/>
    </row>
    <row r="706" s="576" customFormat="1" customHeight="1" spans="1:18">
      <c r="A706" s="529"/>
      <c r="B706" s="213"/>
      <c r="C706" s="163"/>
      <c r="D706" s="409"/>
      <c r="E706" s="359"/>
      <c r="F706" s="685"/>
      <c r="G706" s="388"/>
      <c r="H706" s="291"/>
      <c r="I706" s="638"/>
      <c r="J706" s="202"/>
      <c r="K706" s="1035"/>
      <c r="L706" s="388"/>
      <c r="M706" s="388"/>
      <c r="N706" s="217"/>
      <c r="O706" s="217"/>
      <c r="P706" s="388"/>
      <c r="Q706" s="217"/>
      <c r="R706" s="359"/>
    </row>
    <row r="707" s="576" customFormat="1" customHeight="1" spans="1:18">
      <c r="A707" s="529"/>
      <c r="B707" s="213"/>
      <c r="C707" s="163"/>
      <c r="D707" s="409"/>
      <c r="E707" s="359"/>
      <c r="F707" s="685"/>
      <c r="G707" s="388"/>
      <c r="H707" s="388"/>
      <c r="I707" s="685"/>
      <c r="J707" s="388"/>
      <c r="K707" s="1035"/>
      <c r="L707" s="388"/>
      <c r="M707" s="388"/>
      <c r="N707" s="217"/>
      <c r="O707" s="217"/>
      <c r="P707" s="388"/>
      <c r="Q707" s="217"/>
      <c r="R707" s="359"/>
    </row>
    <row r="708" s="576" customFormat="1" customHeight="1" spans="1:18">
      <c r="A708" s="529"/>
      <c r="B708" s="213"/>
      <c r="C708" s="163"/>
      <c r="D708" s="409"/>
      <c r="E708" s="359"/>
      <c r="F708" s="685"/>
      <c r="G708" s="388"/>
      <c r="H708" s="291"/>
      <c r="I708" s="638"/>
      <c r="J708" s="202"/>
      <c r="K708" s="1035"/>
      <c r="L708" s="388"/>
      <c r="M708" s="388"/>
      <c r="N708" s="217"/>
      <c r="O708" s="217"/>
      <c r="P708" s="388"/>
      <c r="Q708" s="217"/>
      <c r="R708" s="359"/>
    </row>
    <row r="709" s="576" customFormat="1" customHeight="1" spans="1:18">
      <c r="A709" s="529"/>
      <c r="B709" s="213"/>
      <c r="C709" s="163"/>
      <c r="D709" s="409"/>
      <c r="E709" s="359"/>
      <c r="F709" s="685"/>
      <c r="G709" s="388"/>
      <c r="H709" s="291"/>
      <c r="I709" s="638"/>
      <c r="J709" s="202"/>
      <c r="K709" s="1035"/>
      <c r="L709" s="388"/>
      <c r="M709" s="388"/>
      <c r="N709" s="217"/>
      <c r="O709" s="217"/>
      <c r="P709" s="388"/>
      <c r="Q709" s="217"/>
      <c r="R709" s="359"/>
    </row>
    <row r="710" s="576" customFormat="1" customHeight="1" spans="1:18">
      <c r="A710" s="529"/>
      <c r="B710" s="213"/>
      <c r="C710" s="163"/>
      <c r="D710" s="409"/>
      <c r="E710" s="359"/>
      <c r="F710" s="685"/>
      <c r="G710" s="388"/>
      <c r="H710" s="291"/>
      <c r="I710" s="638"/>
      <c r="J710" s="202"/>
      <c r="K710" s="1035"/>
      <c r="L710" s="388"/>
      <c r="M710" s="388"/>
      <c r="N710" s="217"/>
      <c r="O710" s="217"/>
      <c r="P710" s="388"/>
      <c r="Q710" s="217"/>
      <c r="R710" s="359"/>
    </row>
    <row r="711" s="576" customFormat="1" customHeight="1" spans="1:18">
      <c r="A711" s="529"/>
      <c r="B711" s="213"/>
      <c r="C711" s="163"/>
      <c r="D711" s="409"/>
      <c r="E711" s="359"/>
      <c r="F711" s="685"/>
      <c r="G711" s="388"/>
      <c r="H711" s="388"/>
      <c r="I711" s="685"/>
      <c r="J711" s="388"/>
      <c r="K711" s="1035"/>
      <c r="L711" s="388"/>
      <c r="M711" s="388"/>
      <c r="N711" s="217"/>
      <c r="O711" s="217"/>
      <c r="P711" s="388"/>
      <c r="Q711" s="217"/>
      <c r="R711" s="359"/>
    </row>
    <row r="712" s="576" customFormat="1" customHeight="1" spans="1:18">
      <c r="A712" s="529"/>
      <c r="B712" s="213"/>
      <c r="C712" s="163"/>
      <c r="D712" s="409"/>
      <c r="E712" s="359"/>
      <c r="F712" s="685"/>
      <c r="G712" s="388"/>
      <c r="H712" s="291"/>
      <c r="I712" s="638"/>
      <c r="J712" s="202"/>
      <c r="K712" s="1035"/>
      <c r="L712" s="388"/>
      <c r="M712" s="388"/>
      <c r="N712" s="217"/>
      <c r="O712" s="217"/>
      <c r="P712" s="388"/>
      <c r="Q712" s="217"/>
      <c r="R712" s="359"/>
    </row>
    <row r="713" s="576" customFormat="1" customHeight="1" spans="1:18">
      <c r="A713" s="529"/>
      <c r="B713" s="213"/>
      <c r="C713" s="163"/>
      <c r="D713" s="409"/>
      <c r="E713" s="359"/>
      <c r="F713" s="685"/>
      <c r="G713" s="388"/>
      <c r="H713" s="388"/>
      <c r="I713" s="685"/>
      <c r="J713" s="388"/>
      <c r="K713" s="1035"/>
      <c r="L713" s="388"/>
      <c r="M713" s="388"/>
      <c r="N713" s="217"/>
      <c r="O713" s="217"/>
      <c r="P713" s="388"/>
      <c r="Q713" s="217"/>
      <c r="R713" s="359"/>
    </row>
    <row r="714" s="576" customFormat="1" customHeight="1" spans="1:18">
      <c r="A714" s="529"/>
      <c r="B714" s="213"/>
      <c r="C714" s="163"/>
      <c r="D714" s="409"/>
      <c r="E714" s="359"/>
      <c r="F714" s="685"/>
      <c r="G714" s="388"/>
      <c r="H714" s="291"/>
      <c r="I714" s="638"/>
      <c r="J714" s="202"/>
      <c r="K714" s="1035"/>
      <c r="L714" s="388"/>
      <c r="M714" s="388"/>
      <c r="N714" s="217"/>
      <c r="O714" s="217"/>
      <c r="P714" s="388"/>
      <c r="Q714" s="217"/>
      <c r="R714" s="359"/>
    </row>
    <row r="715" s="576" customFormat="1" customHeight="1" spans="1:18">
      <c r="A715" s="529"/>
      <c r="B715" s="213"/>
      <c r="C715" s="163"/>
      <c r="D715" s="409"/>
      <c r="E715" s="359"/>
      <c r="F715" s="685"/>
      <c r="G715" s="388"/>
      <c r="H715" s="388"/>
      <c r="I715" s="685"/>
      <c r="J715" s="388"/>
      <c r="K715" s="1035"/>
      <c r="L715" s="388"/>
      <c r="M715" s="388"/>
      <c r="N715" s="217"/>
      <c r="O715" s="217"/>
      <c r="P715" s="388"/>
      <c r="Q715" s="217"/>
      <c r="R715" s="359"/>
    </row>
    <row r="716" s="576" customFormat="1" customHeight="1" spans="1:18">
      <c r="A716" s="529"/>
      <c r="B716" s="213"/>
      <c r="C716" s="163"/>
      <c r="D716" s="409"/>
      <c r="E716" s="359"/>
      <c r="F716" s="685"/>
      <c r="G716" s="388"/>
      <c r="H716" s="291"/>
      <c r="I716" s="638"/>
      <c r="J716" s="202"/>
      <c r="K716" s="1035"/>
      <c r="L716" s="388"/>
      <c r="M716" s="388"/>
      <c r="N716" s="217"/>
      <c r="O716" s="217"/>
      <c r="P716" s="388"/>
      <c r="Q716" s="217"/>
      <c r="R716" s="359"/>
    </row>
    <row r="717" s="576" customFormat="1" customHeight="1" spans="1:18">
      <c r="A717" s="529"/>
      <c r="B717" s="213"/>
      <c r="C717" s="163"/>
      <c r="D717" s="409"/>
      <c r="E717" s="359"/>
      <c r="F717" s="685"/>
      <c r="G717" s="388"/>
      <c r="H717" s="291"/>
      <c r="I717" s="638"/>
      <c r="J717" s="202"/>
      <c r="K717" s="1035"/>
      <c r="L717" s="388"/>
      <c r="M717" s="388"/>
      <c r="N717" s="217"/>
      <c r="O717" s="217"/>
      <c r="P717" s="388"/>
      <c r="Q717" s="217"/>
      <c r="R717" s="359"/>
    </row>
    <row r="718" s="576" customFormat="1" customHeight="1" spans="1:18">
      <c r="A718" s="529"/>
      <c r="B718" s="213"/>
      <c r="C718" s="163"/>
      <c r="D718" s="409"/>
      <c r="E718" s="359"/>
      <c r="F718" s="685"/>
      <c r="G718" s="388"/>
      <c r="H718" s="388"/>
      <c r="I718" s="685"/>
      <c r="J718" s="388"/>
      <c r="K718" s="1035"/>
      <c r="L718" s="388"/>
      <c r="M718" s="388"/>
      <c r="N718" s="217"/>
      <c r="O718" s="217"/>
      <c r="P718" s="388"/>
      <c r="Q718" s="217"/>
      <c r="R718" s="359"/>
    </row>
    <row r="719" s="576" customFormat="1" customHeight="1" spans="1:18">
      <c r="A719" s="529"/>
      <c r="B719" s="213"/>
      <c r="C719" s="163"/>
      <c r="D719" s="409"/>
      <c r="E719" s="359"/>
      <c r="F719" s="685"/>
      <c r="G719" s="388"/>
      <c r="H719" s="291"/>
      <c r="I719" s="638"/>
      <c r="J719" s="202"/>
      <c r="K719" s="1035"/>
      <c r="L719" s="388"/>
      <c r="M719" s="388"/>
      <c r="N719" s="217"/>
      <c r="O719" s="217"/>
      <c r="P719" s="388"/>
      <c r="Q719" s="217"/>
      <c r="R719" s="359"/>
    </row>
    <row r="720" s="576" customFormat="1" customHeight="1" spans="1:18">
      <c r="A720" s="529"/>
      <c r="B720" s="213"/>
      <c r="C720" s="163"/>
      <c r="D720" s="409"/>
      <c r="E720" s="359"/>
      <c r="F720" s="685"/>
      <c r="G720" s="388"/>
      <c r="H720" s="291"/>
      <c r="I720" s="638"/>
      <c r="J720" s="202"/>
      <c r="K720" s="1035"/>
      <c r="L720" s="388"/>
      <c r="M720" s="388"/>
      <c r="N720" s="217"/>
      <c r="O720" s="217"/>
      <c r="P720" s="388"/>
      <c r="Q720" s="217"/>
      <c r="R720" s="359"/>
    </row>
    <row r="721" s="576" customFormat="1" customHeight="1" spans="1:37">
      <c r="A721" s="529"/>
      <c r="B721" s="213"/>
      <c r="C721" s="163"/>
      <c r="D721" s="409"/>
      <c r="E721" s="359"/>
      <c r="F721" s="685"/>
      <c r="G721" s="388"/>
      <c r="H721" s="291"/>
      <c r="I721" s="638"/>
      <c r="J721" s="202"/>
      <c r="K721" s="1035"/>
      <c r="L721" s="388"/>
      <c r="M721" s="388"/>
      <c r="N721" s="217"/>
      <c r="O721" s="217"/>
      <c r="P721" s="388"/>
      <c r="Q721" s="217"/>
      <c r="R721" s="359"/>
    </row>
    <row r="722" s="576" customFormat="1" customHeight="1" spans="1:37">
      <c r="A722" s="529"/>
      <c r="B722" s="213"/>
      <c r="C722" s="163"/>
      <c r="D722" s="409"/>
      <c r="E722" s="359"/>
      <c r="F722" s="685"/>
      <c r="G722" s="388"/>
      <c r="H722" s="388"/>
      <c r="I722" s="685"/>
      <c r="J722" s="388"/>
      <c r="K722" s="1035"/>
      <c r="L722" s="388"/>
      <c r="M722" s="388"/>
      <c r="N722" s="217"/>
      <c r="O722" s="217"/>
      <c r="P722" s="217"/>
      <c r="Q722" s="217"/>
      <c r="R722" s="359"/>
    </row>
    <row r="723" s="576" customFormat="1" customHeight="1" spans="1:37">
      <c r="A723" s="529"/>
      <c r="B723" s="213"/>
      <c r="C723" s="163"/>
      <c r="D723" s="409"/>
      <c r="E723" s="359"/>
      <c r="F723" s="685"/>
      <c r="G723" s="388"/>
      <c r="H723" s="291"/>
      <c r="I723" s="638"/>
      <c r="J723" s="202"/>
      <c r="K723" s="1035"/>
      <c r="L723" s="388"/>
      <c r="M723" s="388"/>
      <c r="N723" s="217"/>
      <c r="O723" s="217"/>
      <c r="P723" s="217"/>
      <c r="Q723" s="217"/>
      <c r="R723" s="359"/>
    </row>
    <row r="724" s="576" customFormat="1" customHeight="1" spans="1:37">
      <c r="A724" s="529"/>
      <c r="B724" s="213"/>
      <c r="C724" s="163"/>
      <c r="D724" s="409"/>
      <c r="E724" s="359"/>
      <c r="F724" s="685"/>
      <c r="G724" s="388"/>
      <c r="H724" s="388"/>
      <c r="I724" s="685"/>
      <c r="J724" s="388"/>
      <c r="K724" s="1035"/>
      <c r="L724" s="388"/>
      <c r="M724" s="388"/>
      <c r="N724" s="217"/>
      <c r="O724" s="217"/>
      <c r="P724" s="388"/>
      <c r="Q724" s="217"/>
      <c r="R724" s="359"/>
    </row>
    <row r="725" s="576" customFormat="1" customHeight="1" spans="1:37">
      <c r="A725" s="529"/>
      <c r="B725" s="213"/>
      <c r="C725" s="163"/>
      <c r="D725" s="409"/>
      <c r="E725" s="359"/>
      <c r="F725" s="685"/>
      <c r="G725" s="388"/>
      <c r="H725" s="291"/>
      <c r="I725" s="638"/>
      <c r="J725" s="202"/>
      <c r="K725" s="1035"/>
      <c r="L725" s="388"/>
      <c r="M725" s="388"/>
      <c r="N725" s="217"/>
      <c r="O725" s="217"/>
      <c r="P725" s="388"/>
      <c r="Q725" s="217"/>
      <c r="R725" s="359"/>
    </row>
    <row r="726" s="576" customFormat="1" customHeight="1" spans="1:37">
      <c r="A726" s="529"/>
      <c r="B726" s="213"/>
      <c r="C726" s="163"/>
      <c r="D726" s="409"/>
      <c r="E726" s="359"/>
      <c r="F726" s="685"/>
      <c r="G726" s="388"/>
      <c r="H726" s="388"/>
      <c r="I726" s="685"/>
      <c r="J726" s="388"/>
      <c r="K726" s="1035"/>
      <c r="L726" s="388"/>
      <c r="M726" s="388"/>
      <c r="N726" s="217"/>
      <c r="O726" s="217"/>
      <c r="P726" s="388"/>
      <c r="Q726" s="217"/>
      <c r="R726" s="359"/>
    </row>
    <row r="727" s="576" customFormat="1" customHeight="1" spans="1:37">
      <c r="A727" s="529"/>
      <c r="B727" s="213"/>
      <c r="C727" s="163"/>
      <c r="D727" s="409"/>
      <c r="E727" s="359"/>
      <c r="F727" s="685"/>
      <c r="G727" s="388"/>
      <c r="H727" s="291"/>
      <c r="I727" s="638"/>
      <c r="J727" s="202"/>
      <c r="K727" s="1035"/>
      <c r="L727" s="388"/>
      <c r="M727" s="388"/>
      <c r="N727" s="217"/>
      <c r="O727" s="217"/>
      <c r="P727" s="388"/>
      <c r="Q727" s="217"/>
      <c r="R727" s="359"/>
    </row>
    <row r="728" s="576" customFormat="1" customHeight="1" spans="1:37">
      <c r="A728" s="529"/>
      <c r="B728" s="213"/>
      <c r="C728" s="163"/>
      <c r="D728" s="409"/>
      <c r="E728" s="359"/>
      <c r="F728" s="685"/>
      <c r="G728" s="388"/>
      <c r="H728" s="388"/>
      <c r="I728" s="685"/>
      <c r="J728" s="388"/>
      <c r="K728" s="1035"/>
      <c r="L728" s="388"/>
      <c r="M728" s="388"/>
      <c r="N728" s="217"/>
      <c r="O728" s="217"/>
      <c r="P728" s="388"/>
      <c r="Q728" s="217"/>
      <c r="R728" s="359"/>
    </row>
    <row r="729" s="576" customFormat="1" customHeight="1" spans="1:37">
      <c r="A729" s="529"/>
      <c r="B729" s="213"/>
      <c r="C729" s="163"/>
      <c r="D729" s="409"/>
      <c r="E729" s="359"/>
      <c r="F729" s="685"/>
      <c r="G729" s="388"/>
      <c r="H729" s="291"/>
      <c r="I729" s="638"/>
      <c r="J729" s="202"/>
      <c r="K729" s="1035"/>
      <c r="L729" s="388"/>
      <c r="M729" s="388"/>
      <c r="N729" s="217"/>
      <c r="O729" s="217"/>
      <c r="P729" s="388"/>
      <c r="Q729" s="217"/>
      <c r="R729" s="359"/>
    </row>
    <row r="730" s="576" customFormat="1" customHeight="1" spans="1:37">
      <c r="A730" s="529"/>
      <c r="B730" s="213"/>
      <c r="C730" s="163"/>
      <c r="D730" s="409"/>
      <c r="E730" s="359"/>
      <c r="F730" s="685"/>
      <c r="G730" s="388"/>
      <c r="H730" s="388"/>
      <c r="I730" s="685"/>
      <c r="J730" s="388"/>
      <c r="K730" s="1035"/>
      <c r="L730" s="388"/>
      <c r="M730" s="388"/>
      <c r="N730" s="217"/>
      <c r="O730" s="217"/>
      <c r="P730" s="388"/>
      <c r="Q730" s="217"/>
      <c r="R730" s="359"/>
    </row>
    <row r="731" s="576" customFormat="1" customHeight="1" spans="1:37">
      <c r="A731" s="529"/>
      <c r="B731" s="213"/>
      <c r="C731" s="163"/>
      <c r="D731" s="684"/>
      <c r="E731" s="359"/>
      <c r="F731" s="685"/>
      <c r="G731" s="388"/>
      <c r="H731" s="291"/>
      <c r="I731" s="638"/>
      <c r="J731" s="202"/>
      <c r="K731" s="1035"/>
      <c r="L731" s="388"/>
      <c r="M731" s="388"/>
      <c r="N731" s="217"/>
      <c r="O731" s="217"/>
      <c r="P731" s="388"/>
      <c r="Q731" s="217"/>
      <c r="R731" s="359"/>
    </row>
    <row r="732" s="576" customFormat="1" customHeight="1" spans="1:37">
      <c r="A732" s="529"/>
      <c r="B732" s="213"/>
      <c r="C732" s="163"/>
      <c r="D732" s="684"/>
      <c r="E732" s="359"/>
      <c r="F732" s="685"/>
      <c r="G732" s="388"/>
      <c r="H732" s="291"/>
      <c r="I732" s="638"/>
      <c r="J732" s="202"/>
      <c r="K732" s="1035"/>
      <c r="L732" s="388"/>
      <c r="M732" s="388"/>
      <c r="N732" s="217"/>
      <c r="O732" s="217"/>
      <c r="P732" s="388"/>
      <c r="Q732" s="217"/>
      <c r="R732" s="359"/>
    </row>
    <row r="733" customHeight="1" spans="1:37">
      <c r="A733" s="735">
        <v>46326</v>
      </c>
      <c r="B733" s="1036" t="s">
        <v>659</v>
      </c>
      <c r="C733" s="992"/>
      <c r="D733" s="730"/>
      <c r="E733" s="864"/>
      <c r="F733" s="1037">
        <f>SUBTOTAL(9,F646:F732)</f>
        <v>0</v>
      </c>
      <c r="G733" s="731"/>
      <c r="H733" s="731">
        <f>SUBTOTAL(9,H646:H732)</f>
        <v>0</v>
      </c>
      <c r="I733" s="731"/>
      <c r="J733" s="731">
        <f t="shared" ref="J733:Q733" si="10">SUBTOTAL(9,J646:J732)</f>
        <v>0</v>
      </c>
      <c r="K733" s="1038">
        <f t="shared" si="10"/>
        <v>0</v>
      </c>
      <c r="L733" s="731">
        <f t="shared" si="10"/>
        <v>0</v>
      </c>
      <c r="M733" s="731">
        <f t="shared" si="10"/>
        <v>0</v>
      </c>
      <c r="N733" s="731">
        <f t="shared" si="10"/>
        <v>0</v>
      </c>
      <c r="O733" s="731">
        <f t="shared" si="10"/>
        <v>0</v>
      </c>
      <c r="P733" s="731">
        <f t="shared" si="10"/>
        <v>0</v>
      </c>
      <c r="Q733" s="731">
        <f t="shared" si="10"/>
        <v>0</v>
      </c>
      <c r="R733" s="455">
        <f>ROUND(J733-L733-Q733,2)</f>
        <v>0</v>
      </c>
      <c r="S733" s="1049"/>
      <c r="T733" s="1050"/>
    </row>
    <row r="734" s="576" customFormat="1" customHeight="1" spans="1:37">
      <c r="A734" s="529"/>
      <c r="B734" s="213"/>
      <c r="C734" s="163"/>
      <c r="D734" s="409"/>
      <c r="E734" s="409"/>
      <c r="F734" s="685"/>
      <c r="G734" s="388"/>
      <c r="H734" s="388"/>
      <c r="I734" s="897"/>
      <c r="J734" s="388"/>
      <c r="K734" s="1054"/>
      <c r="L734" s="388"/>
      <c r="M734" s="388"/>
      <c r="N734" s="388"/>
      <c r="O734" s="388"/>
      <c r="P734" s="388"/>
      <c r="Q734" s="217"/>
      <c r="R734" s="359"/>
      <c r="S734" s="683"/>
      <c r="T734" s="683"/>
      <c r="U734" s="683"/>
      <c r="V734" s="683"/>
      <c r="W734" s="683"/>
      <c r="X734" s="683"/>
      <c r="Y734" s="683"/>
      <c r="Z734" s="683"/>
      <c r="AA734" s="683"/>
      <c r="AB734" s="683"/>
      <c r="AC734" s="683"/>
      <c r="AD734" s="683"/>
      <c r="AE734" s="683"/>
      <c r="AF734" s="683"/>
      <c r="AG734" s="683"/>
      <c r="AH734" s="683"/>
      <c r="AI734" s="683"/>
      <c r="AJ734" s="683"/>
      <c r="AK734" s="683"/>
    </row>
    <row r="735" s="576" customFormat="1" customHeight="1" spans="1:37">
      <c r="A735" s="529"/>
      <c r="B735" s="213"/>
      <c r="C735" s="163"/>
      <c r="D735" s="409"/>
      <c r="E735" s="409"/>
      <c r="F735" s="685"/>
      <c r="G735" s="388"/>
      <c r="H735" s="291"/>
      <c r="I735" s="638"/>
      <c r="J735" s="202"/>
      <c r="K735" s="1054"/>
      <c r="L735" s="388"/>
      <c r="M735" s="388"/>
      <c r="N735" s="388"/>
      <c r="O735" s="388"/>
      <c r="P735" s="388"/>
      <c r="Q735" s="217"/>
      <c r="R735" s="359"/>
      <c r="S735" s="683"/>
      <c r="T735" s="683"/>
      <c r="U735" s="683"/>
      <c r="V735" s="683"/>
      <c r="W735" s="683"/>
      <c r="X735" s="683"/>
      <c r="Y735" s="683"/>
      <c r="Z735" s="683"/>
      <c r="AA735" s="683"/>
      <c r="AB735" s="683"/>
      <c r="AC735" s="683"/>
      <c r="AD735" s="683"/>
      <c r="AE735" s="683"/>
      <c r="AF735" s="683"/>
      <c r="AG735" s="683"/>
      <c r="AH735" s="683"/>
      <c r="AI735" s="683"/>
      <c r="AJ735" s="683"/>
      <c r="AK735" s="683"/>
    </row>
    <row r="736" s="576" customFormat="1" customHeight="1" spans="1:37">
      <c r="A736" s="529"/>
      <c r="B736" s="213"/>
      <c r="C736" s="163"/>
      <c r="D736" s="409"/>
      <c r="E736" s="409"/>
      <c r="F736" s="685"/>
      <c r="G736" s="388"/>
      <c r="H736" s="291"/>
      <c r="I736" s="638"/>
      <c r="J736" s="202"/>
      <c r="K736" s="1054"/>
      <c r="L736" s="388"/>
      <c r="M736" s="388"/>
      <c r="N736" s="388"/>
      <c r="O736" s="388"/>
      <c r="P736" s="388"/>
      <c r="Q736" s="217"/>
      <c r="R736" s="359"/>
      <c r="S736" s="683"/>
      <c r="T736" s="683"/>
      <c r="U736" s="683"/>
      <c r="V736" s="683"/>
      <c r="W736" s="683"/>
      <c r="X736" s="683"/>
      <c r="Y736" s="683"/>
      <c r="Z736" s="683"/>
      <c r="AA736" s="683"/>
      <c r="AB736" s="683"/>
      <c r="AC736" s="683"/>
      <c r="AD736" s="683"/>
      <c r="AE736" s="683"/>
      <c r="AF736" s="683"/>
      <c r="AG736" s="683"/>
      <c r="AH736" s="683"/>
      <c r="AI736" s="683"/>
      <c r="AJ736" s="683"/>
      <c r="AK736" s="683"/>
    </row>
    <row r="737" s="576" customFormat="1" customHeight="1" spans="1:37">
      <c r="A737" s="529"/>
      <c r="B737" s="213"/>
      <c r="C737" s="163"/>
      <c r="D737" s="409"/>
      <c r="E737" s="409"/>
      <c r="F737" s="685"/>
      <c r="G737" s="388"/>
      <c r="H737" s="388"/>
      <c r="I737" s="897"/>
      <c r="J737" s="388"/>
      <c r="K737" s="1054"/>
      <c r="L737" s="388"/>
      <c r="M737" s="388"/>
      <c r="N737" s="388"/>
      <c r="O737" s="388"/>
      <c r="P737" s="388"/>
      <c r="Q737" s="217"/>
      <c r="R737" s="359"/>
      <c r="S737" s="683"/>
      <c r="T737" s="683"/>
      <c r="U737" s="683"/>
      <c r="V737" s="683"/>
      <c r="W737" s="683"/>
      <c r="X737" s="683"/>
      <c r="Y737" s="683"/>
      <c r="Z737" s="683"/>
      <c r="AA737" s="683"/>
      <c r="AB737" s="683"/>
      <c r="AC737" s="683"/>
      <c r="AD737" s="683"/>
      <c r="AE737" s="683"/>
      <c r="AF737" s="683"/>
      <c r="AG737" s="683"/>
      <c r="AH737" s="683"/>
      <c r="AI737" s="683"/>
      <c r="AJ737" s="683"/>
      <c r="AK737" s="683"/>
    </row>
    <row r="738" s="576" customFormat="1" customHeight="1" spans="1:37">
      <c r="A738" s="529"/>
      <c r="B738" s="213"/>
      <c r="C738" s="163"/>
      <c r="D738" s="409"/>
      <c r="E738" s="409"/>
      <c r="F738" s="685"/>
      <c r="G738" s="388"/>
      <c r="H738" s="291"/>
      <c r="I738" s="638"/>
      <c r="J738" s="202"/>
      <c r="K738" s="1054"/>
      <c r="L738" s="388"/>
      <c r="M738" s="388"/>
      <c r="N738" s="388"/>
      <c r="O738" s="388"/>
      <c r="P738" s="388"/>
      <c r="Q738" s="217"/>
      <c r="R738" s="359"/>
      <c r="S738" s="683"/>
      <c r="T738" s="683"/>
      <c r="U738" s="683"/>
      <c r="V738" s="683"/>
      <c r="W738" s="683"/>
      <c r="X738" s="683"/>
      <c r="Y738" s="683"/>
      <c r="Z738" s="683"/>
      <c r="AA738" s="683"/>
      <c r="AB738" s="683"/>
      <c r="AC738" s="683"/>
      <c r="AD738" s="683"/>
      <c r="AE738" s="683"/>
      <c r="AF738" s="683"/>
      <c r="AG738" s="683"/>
      <c r="AH738" s="683"/>
      <c r="AI738" s="683"/>
      <c r="AJ738" s="683"/>
      <c r="AK738" s="683"/>
    </row>
    <row r="739" s="576" customFormat="1" customHeight="1" spans="1:37">
      <c r="A739" s="529"/>
      <c r="B739" s="213"/>
      <c r="C739" s="163"/>
      <c r="D739" s="409"/>
      <c r="E739" s="409"/>
      <c r="F739" s="685"/>
      <c r="G739" s="388"/>
      <c r="H739" s="291"/>
      <c r="I739" s="638"/>
      <c r="J739" s="202"/>
      <c r="K739" s="1054"/>
      <c r="L739" s="388"/>
      <c r="M739" s="388"/>
      <c r="N739" s="388"/>
      <c r="O739" s="388"/>
      <c r="P739" s="388"/>
      <c r="Q739" s="217"/>
      <c r="R739" s="359"/>
      <c r="S739" s="683"/>
      <c r="T739" s="683"/>
      <c r="U739" s="683"/>
      <c r="V739" s="683"/>
      <c r="W739" s="683"/>
      <c r="X739" s="683"/>
      <c r="Y739" s="683"/>
      <c r="Z739" s="683"/>
      <c r="AA739" s="683"/>
      <c r="AB739" s="683"/>
      <c r="AC739" s="683"/>
      <c r="AD739" s="683"/>
      <c r="AE739" s="683"/>
      <c r="AF739" s="683"/>
      <c r="AG739" s="683"/>
      <c r="AH739" s="683"/>
      <c r="AI739" s="683"/>
      <c r="AJ739" s="683"/>
      <c r="AK739" s="683"/>
    </row>
    <row r="740" s="576" customFormat="1" customHeight="1" spans="1:37">
      <c r="A740" s="529"/>
      <c r="B740" s="213"/>
      <c r="C740" s="163"/>
      <c r="D740" s="409"/>
      <c r="E740" s="409"/>
      <c r="F740" s="685"/>
      <c r="G740" s="388"/>
      <c r="H740" s="291"/>
      <c r="I740" s="638"/>
      <c r="J740" s="202"/>
      <c r="K740" s="1054"/>
      <c r="L740" s="388"/>
      <c r="M740" s="388"/>
      <c r="N740" s="388"/>
      <c r="O740" s="388"/>
      <c r="P740" s="388"/>
      <c r="Q740" s="217"/>
      <c r="R740" s="359"/>
      <c r="S740" s="683"/>
      <c r="T740" s="683"/>
      <c r="U740" s="683"/>
      <c r="V740" s="683"/>
      <c r="W740" s="683"/>
      <c r="X740" s="683"/>
      <c r="Y740" s="683"/>
      <c r="Z740" s="683"/>
      <c r="AA740" s="683"/>
      <c r="AB740" s="683"/>
      <c r="AC740" s="683"/>
      <c r="AD740" s="683"/>
      <c r="AE740" s="683"/>
      <c r="AF740" s="683"/>
      <c r="AG740" s="683"/>
      <c r="AH740" s="683"/>
      <c r="AI740" s="683"/>
      <c r="AJ740" s="683"/>
      <c r="AK740" s="683"/>
    </row>
    <row r="741" s="576" customFormat="1" customHeight="1" spans="1:37">
      <c r="A741" s="529"/>
      <c r="B741" s="213"/>
      <c r="C741" s="163"/>
      <c r="D741" s="409"/>
      <c r="E741" s="409"/>
      <c r="F741" s="685"/>
      <c r="G741" s="388"/>
      <c r="H741" s="388"/>
      <c r="I741" s="897"/>
      <c r="J741" s="388"/>
      <c r="K741" s="1054"/>
      <c r="L741" s="388"/>
      <c r="M741" s="388"/>
      <c r="N741" s="388"/>
      <c r="O741" s="388"/>
      <c r="P741" s="388"/>
      <c r="Q741" s="217"/>
      <c r="R741" s="359"/>
      <c r="S741" s="683"/>
      <c r="T741" s="683"/>
      <c r="U741" s="683"/>
      <c r="V741" s="683"/>
      <c r="W741" s="683"/>
      <c r="X741" s="683"/>
      <c r="Y741" s="683"/>
      <c r="Z741" s="683"/>
      <c r="AA741" s="683"/>
      <c r="AB741" s="683"/>
      <c r="AC741" s="683"/>
      <c r="AD741" s="683"/>
      <c r="AE741" s="683"/>
      <c r="AF741" s="683"/>
      <c r="AG741" s="683"/>
      <c r="AH741" s="683"/>
      <c r="AI741" s="683"/>
      <c r="AJ741" s="683"/>
      <c r="AK741" s="683"/>
    </row>
    <row r="742" s="576" customFormat="1" customHeight="1" spans="1:37">
      <c r="A742" s="529"/>
      <c r="B742" s="213"/>
      <c r="C742" s="163"/>
      <c r="D742" s="409"/>
      <c r="E742" s="409"/>
      <c r="F742" s="685"/>
      <c r="G742" s="388"/>
      <c r="H742" s="291"/>
      <c r="I742" s="638"/>
      <c r="J742" s="202"/>
      <c r="K742" s="1054"/>
      <c r="L742" s="388"/>
      <c r="M742" s="388"/>
      <c r="N742" s="388"/>
      <c r="O742" s="388"/>
      <c r="P742" s="388"/>
      <c r="Q742" s="217"/>
      <c r="R742" s="359"/>
      <c r="S742" s="683"/>
      <c r="T742" s="683"/>
      <c r="U742" s="683"/>
      <c r="V742" s="683"/>
      <c r="W742" s="683"/>
      <c r="X742" s="683"/>
      <c r="Y742" s="683"/>
      <c r="Z742" s="683"/>
      <c r="AA742" s="683"/>
      <c r="AB742" s="683"/>
      <c r="AC742" s="683"/>
      <c r="AD742" s="683"/>
      <c r="AE742" s="683"/>
      <c r="AF742" s="683"/>
      <c r="AG742" s="683"/>
      <c r="AH742" s="683"/>
      <c r="AI742" s="683"/>
      <c r="AJ742" s="683"/>
      <c r="AK742" s="683"/>
    </row>
    <row r="743" s="576" customFormat="1" customHeight="1" spans="1:37">
      <c r="A743" s="529"/>
      <c r="B743" s="213"/>
      <c r="C743" s="163"/>
      <c r="D743" s="409"/>
      <c r="E743" s="409"/>
      <c r="F743" s="685"/>
      <c r="G743" s="388"/>
      <c r="H743" s="291"/>
      <c r="I743" s="638"/>
      <c r="J743" s="202"/>
      <c r="K743" s="1054"/>
      <c r="L743" s="388"/>
      <c r="M743" s="388"/>
      <c r="N743" s="388"/>
      <c r="O743" s="388"/>
      <c r="P743" s="388"/>
      <c r="Q743" s="217"/>
      <c r="R743" s="359"/>
      <c r="S743" s="683"/>
      <c r="T743" s="683"/>
      <c r="U743" s="683"/>
      <c r="V743" s="683"/>
      <c r="W743" s="683"/>
      <c r="X743" s="683"/>
      <c r="Y743" s="683"/>
      <c r="Z743" s="683"/>
      <c r="AA743" s="683"/>
      <c r="AB743" s="683"/>
      <c r="AC743" s="683"/>
      <c r="AD743" s="683"/>
      <c r="AE743" s="683"/>
      <c r="AF743" s="683"/>
      <c r="AG743" s="683"/>
      <c r="AH743" s="683"/>
      <c r="AI743" s="683"/>
      <c r="AJ743" s="683"/>
      <c r="AK743" s="683"/>
    </row>
    <row r="744" s="576" customFormat="1" customHeight="1" spans="1:37">
      <c r="A744" s="529"/>
      <c r="B744" s="213"/>
      <c r="C744" s="163"/>
      <c r="D744" s="409"/>
      <c r="E744" s="409"/>
      <c r="F744" s="685"/>
      <c r="G744" s="388"/>
      <c r="H744" s="291"/>
      <c r="I744" s="638"/>
      <c r="J744" s="202"/>
      <c r="K744" s="1054"/>
      <c r="L744" s="388"/>
      <c r="M744" s="388"/>
      <c r="N744" s="388"/>
      <c r="O744" s="388"/>
      <c r="P744" s="388"/>
      <c r="Q744" s="217"/>
      <c r="R744" s="359"/>
      <c r="S744" s="683"/>
      <c r="T744" s="683"/>
      <c r="U744" s="683"/>
      <c r="V744" s="683"/>
      <c r="W744" s="683"/>
      <c r="X744" s="683"/>
      <c r="Y744" s="683"/>
      <c r="Z744" s="683"/>
      <c r="AA744" s="683"/>
      <c r="AB744" s="683"/>
      <c r="AC744" s="683"/>
      <c r="AD744" s="683"/>
      <c r="AE744" s="683"/>
      <c r="AF744" s="683"/>
      <c r="AG744" s="683"/>
      <c r="AH744" s="683"/>
      <c r="AI744" s="683"/>
      <c r="AJ744" s="683"/>
      <c r="AK744" s="683"/>
    </row>
    <row r="745" s="576" customFormat="1" customHeight="1" spans="1:37">
      <c r="A745" s="529"/>
      <c r="B745" s="213"/>
      <c r="C745" s="163"/>
      <c r="D745" s="409"/>
      <c r="E745" s="409"/>
      <c r="F745" s="685"/>
      <c r="G745" s="388"/>
      <c r="H745" s="388"/>
      <c r="I745" s="897"/>
      <c r="J745" s="388"/>
      <c r="K745" s="1054"/>
      <c r="L745" s="388"/>
      <c r="M745" s="388"/>
      <c r="N745" s="388"/>
      <c r="O745" s="388"/>
      <c r="P745" s="388"/>
      <c r="Q745" s="217"/>
      <c r="R745" s="359"/>
      <c r="S745" s="683"/>
      <c r="T745" s="683"/>
      <c r="U745" s="683"/>
      <c r="V745" s="683"/>
      <c r="W745" s="683"/>
      <c r="X745" s="683"/>
      <c r="Y745" s="683"/>
      <c r="Z745" s="683"/>
      <c r="AA745" s="683"/>
      <c r="AB745" s="683"/>
      <c r="AC745" s="683"/>
      <c r="AD745" s="683"/>
      <c r="AE745" s="683"/>
      <c r="AF745" s="683"/>
      <c r="AG745" s="683"/>
      <c r="AH745" s="683"/>
      <c r="AI745" s="683"/>
      <c r="AJ745" s="683"/>
      <c r="AK745" s="683"/>
    </row>
    <row r="746" s="576" customFormat="1" customHeight="1" spans="1:37">
      <c r="A746" s="529"/>
      <c r="B746" s="213"/>
      <c r="C746" s="163"/>
      <c r="D746" s="409"/>
      <c r="E746" s="409"/>
      <c r="F746" s="685"/>
      <c r="G746" s="388"/>
      <c r="H746" s="291"/>
      <c r="I746" s="638"/>
      <c r="J746" s="202"/>
      <c r="K746" s="1054"/>
      <c r="L746" s="388"/>
      <c r="M746" s="388"/>
      <c r="N746" s="388"/>
      <c r="O746" s="388"/>
      <c r="P746" s="388"/>
      <c r="Q746" s="217"/>
      <c r="R746" s="359"/>
      <c r="S746" s="683"/>
      <c r="T746" s="683"/>
      <c r="U746" s="683"/>
      <c r="V746" s="683"/>
      <c r="W746" s="683"/>
      <c r="X746" s="683"/>
      <c r="Y746" s="683"/>
      <c r="Z746" s="683"/>
      <c r="AA746" s="683"/>
      <c r="AB746" s="683"/>
      <c r="AC746" s="683"/>
      <c r="AD746" s="683"/>
      <c r="AE746" s="683"/>
      <c r="AF746" s="683"/>
      <c r="AG746" s="683"/>
      <c r="AH746" s="683"/>
      <c r="AI746" s="683"/>
      <c r="AJ746" s="683"/>
      <c r="AK746" s="683"/>
    </row>
    <row r="747" s="576" customFormat="1" customHeight="1" spans="1:37">
      <c r="A747" s="529"/>
      <c r="B747" s="213"/>
      <c r="C747" s="163"/>
      <c r="D747" s="409"/>
      <c r="E747" s="409"/>
      <c r="F747" s="685"/>
      <c r="G747" s="388"/>
      <c r="H747" s="291"/>
      <c r="I747" s="638"/>
      <c r="J747" s="202"/>
      <c r="K747" s="1054"/>
      <c r="L747" s="388"/>
      <c r="M747" s="388"/>
      <c r="N747" s="388"/>
      <c r="O747" s="388"/>
      <c r="P747" s="388"/>
      <c r="Q747" s="217"/>
      <c r="R747" s="359"/>
      <c r="S747" s="683"/>
      <c r="T747" s="683"/>
      <c r="U747" s="683"/>
      <c r="V747" s="683"/>
      <c r="W747" s="683"/>
      <c r="X747" s="683"/>
      <c r="Y747" s="683"/>
      <c r="Z747" s="683"/>
      <c r="AA747" s="683"/>
      <c r="AB747" s="683"/>
      <c r="AC747" s="683"/>
      <c r="AD747" s="683"/>
      <c r="AE747" s="683"/>
      <c r="AF747" s="683"/>
      <c r="AG747" s="683"/>
      <c r="AH747" s="683"/>
      <c r="AI747" s="683"/>
      <c r="AJ747" s="683"/>
      <c r="AK747" s="683"/>
    </row>
    <row r="748" s="576" customFormat="1" customHeight="1" spans="1:37">
      <c r="A748" s="529"/>
      <c r="B748" s="213"/>
      <c r="C748" s="163"/>
      <c r="D748" s="409"/>
      <c r="E748" s="409"/>
      <c r="F748" s="685"/>
      <c r="G748" s="388"/>
      <c r="H748" s="291"/>
      <c r="I748" s="638"/>
      <c r="J748" s="202"/>
      <c r="K748" s="1054"/>
      <c r="L748" s="388"/>
      <c r="M748" s="388"/>
      <c r="N748" s="388"/>
      <c r="O748" s="388"/>
      <c r="P748" s="388"/>
      <c r="Q748" s="217"/>
      <c r="R748" s="359"/>
      <c r="S748" s="683"/>
      <c r="T748" s="683"/>
      <c r="U748" s="683"/>
      <c r="V748" s="683"/>
      <c r="W748" s="683"/>
      <c r="X748" s="683"/>
      <c r="Y748" s="683"/>
      <c r="Z748" s="683"/>
      <c r="AA748" s="683"/>
      <c r="AB748" s="683"/>
      <c r="AC748" s="683"/>
      <c r="AD748" s="683"/>
      <c r="AE748" s="683"/>
      <c r="AF748" s="683"/>
      <c r="AG748" s="683"/>
      <c r="AH748" s="683"/>
      <c r="AI748" s="683"/>
      <c r="AJ748" s="683"/>
      <c r="AK748" s="683"/>
    </row>
    <row r="749" s="576" customFormat="1" customHeight="1" spans="1:37">
      <c r="A749" s="529"/>
      <c r="B749" s="213"/>
      <c r="C749" s="163"/>
      <c r="D749" s="409"/>
      <c r="E749" s="409"/>
      <c r="F749" s="685"/>
      <c r="G749" s="388"/>
      <c r="H749" s="291"/>
      <c r="I749" s="638"/>
      <c r="J749" s="202"/>
      <c r="K749" s="1054"/>
      <c r="L749" s="388"/>
      <c r="M749" s="388"/>
      <c r="N749" s="388"/>
      <c r="O749" s="388"/>
      <c r="P749" s="388"/>
      <c r="Q749" s="217"/>
      <c r="R749" s="359"/>
      <c r="S749" s="683"/>
      <c r="T749" s="683"/>
      <c r="U749" s="683"/>
      <c r="V749" s="683"/>
      <c r="W749" s="683"/>
      <c r="X749" s="683"/>
      <c r="Y749" s="683"/>
      <c r="Z749" s="683"/>
      <c r="AA749" s="683"/>
      <c r="AB749" s="683"/>
      <c r="AC749" s="683"/>
      <c r="AD749" s="683"/>
      <c r="AE749" s="683"/>
      <c r="AF749" s="683"/>
      <c r="AG749" s="683"/>
      <c r="AH749" s="683"/>
      <c r="AI749" s="683"/>
      <c r="AJ749" s="683"/>
      <c r="AK749" s="683"/>
    </row>
    <row r="750" s="576" customFormat="1" customHeight="1" spans="1:37">
      <c r="A750" s="529"/>
      <c r="B750" s="213"/>
      <c r="C750" s="163"/>
      <c r="D750" s="409"/>
      <c r="E750" s="409"/>
      <c r="F750" s="685"/>
      <c r="G750" s="388"/>
      <c r="H750" s="291"/>
      <c r="I750" s="638"/>
      <c r="J750" s="202"/>
      <c r="K750" s="1054"/>
      <c r="L750" s="388"/>
      <c r="M750" s="388"/>
      <c r="N750" s="388"/>
      <c r="O750" s="388"/>
      <c r="P750" s="388"/>
      <c r="Q750" s="217"/>
      <c r="R750" s="359"/>
      <c r="S750" s="683"/>
      <c r="T750" s="683"/>
      <c r="U750" s="683"/>
      <c r="V750" s="683"/>
      <c r="W750" s="683"/>
      <c r="X750" s="683"/>
      <c r="Y750" s="683"/>
      <c r="Z750" s="683"/>
      <c r="AA750" s="683"/>
      <c r="AB750" s="683"/>
      <c r="AC750" s="683"/>
      <c r="AD750" s="683"/>
      <c r="AE750" s="683"/>
      <c r="AF750" s="683"/>
      <c r="AG750" s="683"/>
      <c r="AH750" s="683"/>
      <c r="AI750" s="683"/>
      <c r="AJ750" s="683"/>
      <c r="AK750" s="683"/>
    </row>
    <row r="751" s="576" customFormat="1" customHeight="1" spans="1:37">
      <c r="A751" s="529"/>
      <c r="B751" s="213"/>
      <c r="C751" s="163"/>
      <c r="D751" s="409"/>
      <c r="E751" s="409"/>
      <c r="F751" s="685"/>
      <c r="G751" s="388"/>
      <c r="H751" s="291"/>
      <c r="I751" s="638"/>
      <c r="J751" s="202"/>
      <c r="K751" s="1054"/>
      <c r="L751" s="388"/>
      <c r="M751" s="388"/>
      <c r="N751" s="388"/>
      <c r="O751" s="388"/>
      <c r="P751" s="388"/>
      <c r="Q751" s="217"/>
      <c r="R751" s="359"/>
      <c r="S751" s="683"/>
      <c r="T751" s="683"/>
      <c r="U751" s="683"/>
      <c r="V751" s="683"/>
      <c r="W751" s="683"/>
      <c r="X751" s="683"/>
      <c r="Y751" s="683"/>
      <c r="Z751" s="683"/>
      <c r="AA751" s="683"/>
      <c r="AB751" s="683"/>
      <c r="AC751" s="683"/>
      <c r="AD751" s="683"/>
      <c r="AE751" s="683"/>
      <c r="AF751" s="683"/>
      <c r="AG751" s="683"/>
      <c r="AH751" s="683"/>
      <c r="AI751" s="683"/>
      <c r="AJ751" s="683"/>
      <c r="AK751" s="683"/>
    </row>
    <row r="752" s="576" customFormat="1" customHeight="1" spans="1:37">
      <c r="A752" s="529"/>
      <c r="B752" s="213"/>
      <c r="C752" s="163"/>
      <c r="D752" s="409"/>
      <c r="E752" s="409"/>
      <c r="F752" s="685"/>
      <c r="G752" s="388"/>
      <c r="H752" s="291"/>
      <c r="I752" s="638"/>
      <c r="J752" s="202"/>
      <c r="K752" s="1054"/>
      <c r="L752" s="388"/>
      <c r="M752" s="388"/>
      <c r="N752" s="388"/>
      <c r="O752" s="388"/>
      <c r="P752" s="388"/>
      <c r="Q752" s="217"/>
      <c r="R752" s="359"/>
      <c r="S752" s="683"/>
      <c r="T752" s="683"/>
      <c r="U752" s="683"/>
      <c r="V752" s="683"/>
      <c r="W752" s="683"/>
      <c r="X752" s="683"/>
      <c r="Y752" s="683"/>
      <c r="Z752" s="683"/>
      <c r="AA752" s="683"/>
      <c r="AB752" s="683"/>
      <c r="AC752" s="683"/>
      <c r="AD752" s="683"/>
      <c r="AE752" s="683"/>
      <c r="AF752" s="683"/>
      <c r="AG752" s="683"/>
      <c r="AH752" s="683"/>
      <c r="AI752" s="683"/>
      <c r="AJ752" s="683"/>
      <c r="AK752" s="683"/>
    </row>
    <row r="753" s="576" customFormat="1" customHeight="1" spans="1:37">
      <c r="A753" s="529"/>
      <c r="B753" s="213"/>
      <c r="C753" s="163"/>
      <c r="D753" s="409"/>
      <c r="E753" s="409"/>
      <c r="F753" s="685"/>
      <c r="G753" s="388"/>
      <c r="H753" s="291"/>
      <c r="I753" s="638"/>
      <c r="J753" s="202"/>
      <c r="K753" s="1054"/>
      <c r="L753" s="388"/>
      <c r="M753" s="388"/>
      <c r="N753" s="388"/>
      <c r="O753" s="388"/>
      <c r="P753" s="388"/>
      <c r="Q753" s="217"/>
      <c r="R753" s="359"/>
      <c r="S753" s="683"/>
      <c r="T753" s="683"/>
      <c r="U753" s="683"/>
      <c r="V753" s="683"/>
      <c r="W753" s="683"/>
      <c r="X753" s="683"/>
      <c r="Y753" s="683"/>
      <c r="Z753" s="683"/>
      <c r="AA753" s="683"/>
      <c r="AB753" s="683"/>
      <c r="AC753" s="683"/>
      <c r="AD753" s="683"/>
      <c r="AE753" s="683"/>
      <c r="AF753" s="683"/>
      <c r="AG753" s="683"/>
      <c r="AH753" s="683"/>
      <c r="AI753" s="683"/>
      <c r="AJ753" s="683"/>
      <c r="AK753" s="683"/>
    </row>
    <row r="754" s="576" customFormat="1" customHeight="1" spans="1:37">
      <c r="A754" s="529"/>
      <c r="B754" s="213"/>
      <c r="C754" s="163"/>
      <c r="D754" s="409"/>
      <c r="E754" s="409"/>
      <c r="F754" s="685"/>
      <c r="G754" s="388"/>
      <c r="H754" s="388"/>
      <c r="I754" s="897"/>
      <c r="J754" s="388"/>
      <c r="K754" s="1054"/>
      <c r="L754" s="388"/>
      <c r="M754" s="388"/>
      <c r="N754" s="388"/>
      <c r="O754" s="388"/>
      <c r="P754" s="388"/>
      <c r="Q754" s="217"/>
      <c r="R754" s="666"/>
      <c r="S754" s="683"/>
      <c r="T754" s="683"/>
      <c r="U754" s="683"/>
      <c r="V754" s="683"/>
      <c r="W754" s="683"/>
      <c r="X754" s="683"/>
      <c r="Y754" s="683"/>
      <c r="Z754" s="683"/>
      <c r="AA754" s="683"/>
      <c r="AB754" s="683"/>
      <c r="AC754" s="683"/>
      <c r="AD754" s="683"/>
      <c r="AE754" s="683"/>
      <c r="AF754" s="683"/>
      <c r="AG754" s="683"/>
      <c r="AH754" s="683"/>
      <c r="AI754" s="683"/>
      <c r="AJ754" s="683"/>
      <c r="AK754" s="683"/>
    </row>
    <row r="755" s="576" customFormat="1" customHeight="1" spans="1:37">
      <c r="A755" s="529"/>
      <c r="B755" s="213"/>
      <c r="C755" s="163"/>
      <c r="D755" s="409"/>
      <c r="E755" s="409"/>
      <c r="F755" s="685"/>
      <c r="G755" s="388"/>
      <c r="H755" s="291"/>
      <c r="I755" s="638"/>
      <c r="J755" s="202"/>
      <c r="K755" s="1054"/>
      <c r="L755" s="388"/>
      <c r="M755" s="388"/>
      <c r="N755" s="388"/>
      <c r="O755" s="388"/>
      <c r="P755" s="388"/>
      <c r="Q755" s="217"/>
      <c r="R755" s="666"/>
      <c r="S755" s="683"/>
      <c r="T755" s="683"/>
      <c r="U755" s="683"/>
      <c r="V755" s="683"/>
      <c r="W755" s="683"/>
      <c r="X755" s="683"/>
      <c r="Y755" s="683"/>
      <c r="Z755" s="683"/>
      <c r="AA755" s="683"/>
      <c r="AB755" s="683"/>
      <c r="AC755" s="683"/>
      <c r="AD755" s="683"/>
      <c r="AE755" s="683"/>
      <c r="AF755" s="683"/>
      <c r="AG755" s="683"/>
      <c r="AH755" s="683"/>
      <c r="AI755" s="683"/>
      <c r="AJ755" s="683"/>
      <c r="AK755" s="683"/>
    </row>
    <row r="756" s="576" customFormat="1" customHeight="1" spans="1:37">
      <c r="A756" s="529"/>
      <c r="B756" s="213"/>
      <c r="C756" s="163"/>
      <c r="D756" s="409"/>
      <c r="E756" s="409"/>
      <c r="F756" s="685"/>
      <c r="G756" s="388"/>
      <c r="H756" s="291"/>
      <c r="I756" s="638"/>
      <c r="J756" s="202"/>
      <c r="K756" s="1054"/>
      <c r="L756" s="388"/>
      <c r="M756" s="388"/>
      <c r="N756" s="388"/>
      <c r="O756" s="388"/>
      <c r="P756" s="388"/>
      <c r="Q756" s="217"/>
      <c r="R756" s="666"/>
      <c r="S756" s="683"/>
      <c r="T756" s="683"/>
      <c r="U756" s="683"/>
      <c r="V756" s="683"/>
      <c r="W756" s="683"/>
      <c r="X756" s="683"/>
      <c r="Y756" s="683"/>
      <c r="Z756" s="683"/>
      <c r="AA756" s="683"/>
      <c r="AB756" s="683"/>
      <c r="AC756" s="683"/>
      <c r="AD756" s="683"/>
      <c r="AE756" s="683"/>
      <c r="AF756" s="683"/>
      <c r="AG756" s="683"/>
      <c r="AH756" s="683"/>
      <c r="AI756" s="683"/>
      <c r="AJ756" s="683"/>
      <c r="AK756" s="683"/>
    </row>
    <row r="757" s="576" customFormat="1" customHeight="1" spans="1:37">
      <c r="A757" s="529"/>
      <c r="B757" s="213"/>
      <c r="C757" s="163"/>
      <c r="D757" s="409"/>
      <c r="E757" s="409"/>
      <c r="F757" s="685"/>
      <c r="G757" s="388"/>
      <c r="H757" s="291"/>
      <c r="I757" s="638"/>
      <c r="J757" s="202"/>
      <c r="K757" s="1054"/>
      <c r="L757" s="388"/>
      <c r="M757" s="388"/>
      <c r="N757" s="388"/>
      <c r="O757" s="388"/>
      <c r="P757" s="388"/>
      <c r="Q757" s="217"/>
      <c r="R757" s="666"/>
      <c r="S757" s="683"/>
      <c r="T757" s="683"/>
      <c r="U757" s="683"/>
      <c r="V757" s="683"/>
      <c r="W757" s="683"/>
      <c r="X757" s="683"/>
      <c r="Y757" s="683"/>
      <c r="Z757" s="683"/>
      <c r="AA757" s="683"/>
      <c r="AB757" s="683"/>
      <c r="AC757" s="683"/>
      <c r="AD757" s="683"/>
      <c r="AE757" s="683"/>
      <c r="AF757" s="683"/>
      <c r="AG757" s="683"/>
      <c r="AH757" s="683"/>
      <c r="AI757" s="683"/>
      <c r="AJ757" s="683"/>
      <c r="AK757" s="683"/>
    </row>
    <row r="758" s="576" customFormat="1" customHeight="1" spans="1:37">
      <c r="A758" s="529"/>
      <c r="B758" s="213"/>
      <c r="C758" s="163"/>
      <c r="D758" s="409"/>
      <c r="E758" s="409"/>
      <c r="F758" s="685"/>
      <c r="G758" s="388"/>
      <c r="H758" s="291"/>
      <c r="I758" s="638"/>
      <c r="J758" s="202"/>
      <c r="K758" s="1054"/>
      <c r="L758" s="388"/>
      <c r="M758" s="388"/>
      <c r="N758" s="388"/>
      <c r="O758" s="388"/>
      <c r="P758" s="388"/>
      <c r="Q758" s="217"/>
      <c r="R758" s="666"/>
      <c r="S758" s="683"/>
      <c r="T758" s="683"/>
      <c r="U758" s="683"/>
      <c r="V758" s="683"/>
      <c r="W758" s="683"/>
      <c r="X758" s="683"/>
      <c r="Y758" s="683"/>
      <c r="Z758" s="683"/>
      <c r="AA758" s="683"/>
      <c r="AB758" s="683"/>
      <c r="AC758" s="683"/>
      <c r="AD758" s="683"/>
      <c r="AE758" s="683"/>
      <c r="AF758" s="683"/>
      <c r="AG758" s="683"/>
      <c r="AH758" s="683"/>
      <c r="AI758" s="683"/>
      <c r="AJ758" s="683"/>
      <c r="AK758" s="683"/>
    </row>
    <row r="759" s="576" customFormat="1" customHeight="1" spans="1:37">
      <c r="A759" s="529"/>
      <c r="B759" s="213"/>
      <c r="C759" s="163"/>
      <c r="D759" s="409"/>
      <c r="E759" s="409"/>
      <c r="F759" s="685"/>
      <c r="G759" s="388"/>
      <c r="H759" s="291"/>
      <c r="I759" s="638"/>
      <c r="J759" s="202"/>
      <c r="K759" s="1054"/>
      <c r="L759" s="388"/>
      <c r="M759" s="388"/>
      <c r="N759" s="388"/>
      <c r="O759" s="388"/>
      <c r="P759" s="388"/>
      <c r="Q759" s="217"/>
      <c r="R759" s="666"/>
      <c r="S759" s="683"/>
      <c r="T759" s="683"/>
      <c r="U759" s="683"/>
      <c r="V759" s="683"/>
      <c r="W759" s="683"/>
      <c r="X759" s="683"/>
      <c r="Y759" s="683"/>
      <c r="Z759" s="683"/>
      <c r="AA759" s="683"/>
      <c r="AB759" s="683"/>
      <c r="AC759" s="683"/>
      <c r="AD759" s="683"/>
      <c r="AE759" s="683"/>
      <c r="AF759" s="683"/>
      <c r="AG759" s="683"/>
      <c r="AH759" s="683"/>
      <c r="AI759" s="683"/>
      <c r="AJ759" s="683"/>
      <c r="AK759" s="683"/>
    </row>
    <row r="760" s="576" customFormat="1" customHeight="1" spans="1:37">
      <c r="A760" s="529"/>
      <c r="B760" s="213"/>
      <c r="C760" s="163"/>
      <c r="D760" s="409"/>
      <c r="E760" s="409"/>
      <c r="F760" s="685"/>
      <c r="G760" s="388"/>
      <c r="H760" s="291"/>
      <c r="I760" s="638"/>
      <c r="J760" s="202"/>
      <c r="K760" s="1054"/>
      <c r="L760" s="388"/>
      <c r="M760" s="388"/>
      <c r="N760" s="388"/>
      <c r="O760" s="388"/>
      <c r="P760" s="388"/>
      <c r="Q760" s="217"/>
      <c r="R760" s="666"/>
      <c r="S760" s="683"/>
      <c r="T760" s="683"/>
      <c r="U760" s="683"/>
      <c r="V760" s="683"/>
      <c r="W760" s="683"/>
      <c r="X760" s="683"/>
      <c r="Y760" s="683"/>
      <c r="Z760" s="683"/>
      <c r="AA760" s="683"/>
      <c r="AB760" s="683"/>
      <c r="AC760" s="683"/>
      <c r="AD760" s="683"/>
      <c r="AE760" s="683"/>
      <c r="AF760" s="683"/>
      <c r="AG760" s="683"/>
      <c r="AH760" s="683"/>
      <c r="AI760" s="683"/>
      <c r="AJ760" s="683"/>
      <c r="AK760" s="683"/>
    </row>
    <row r="761" s="576" customFormat="1" customHeight="1" spans="1:37">
      <c r="A761" s="529"/>
      <c r="B761" s="213"/>
      <c r="C761" s="163"/>
      <c r="D761" s="409"/>
      <c r="E761" s="409"/>
      <c r="F761" s="685"/>
      <c r="G761" s="388"/>
      <c r="H761" s="388"/>
      <c r="I761" s="897"/>
      <c r="J761" s="388"/>
      <c r="K761" s="1054"/>
      <c r="L761" s="388"/>
      <c r="M761" s="388"/>
      <c r="N761" s="388"/>
      <c r="O761" s="388"/>
      <c r="P761" s="388"/>
      <c r="Q761" s="217"/>
      <c r="R761" s="666"/>
      <c r="S761" s="683"/>
      <c r="T761" s="683"/>
      <c r="U761" s="683"/>
      <c r="V761" s="683"/>
      <c r="W761" s="683"/>
      <c r="X761" s="683"/>
      <c r="Y761" s="683"/>
      <c r="Z761" s="683"/>
      <c r="AA761" s="683"/>
      <c r="AB761" s="683"/>
      <c r="AC761" s="683"/>
      <c r="AD761" s="683"/>
      <c r="AE761" s="683"/>
      <c r="AF761" s="683"/>
      <c r="AG761" s="683"/>
      <c r="AH761" s="683"/>
      <c r="AI761" s="683"/>
      <c r="AJ761" s="683"/>
      <c r="AK761" s="683"/>
    </row>
    <row r="762" s="576" customFormat="1" customHeight="1" spans="1:37">
      <c r="A762" s="529"/>
      <c r="B762" s="213"/>
      <c r="C762" s="163"/>
      <c r="D762" s="409"/>
      <c r="E762" s="409"/>
      <c r="F762" s="685"/>
      <c r="G762" s="388"/>
      <c r="H762" s="291"/>
      <c r="I762" s="638"/>
      <c r="J762" s="202"/>
      <c r="K762" s="1054"/>
      <c r="L762" s="388"/>
      <c r="M762" s="388"/>
      <c r="N762" s="388"/>
      <c r="O762" s="388"/>
      <c r="P762" s="388"/>
      <c r="Q762" s="217"/>
      <c r="R762" s="666"/>
      <c r="S762" s="683"/>
      <c r="T762" s="683"/>
      <c r="U762" s="683"/>
      <c r="V762" s="683"/>
      <c r="W762" s="683"/>
      <c r="X762" s="683"/>
      <c r="Y762" s="683"/>
      <c r="Z762" s="683"/>
      <c r="AA762" s="683"/>
      <c r="AB762" s="683"/>
      <c r="AC762" s="683"/>
      <c r="AD762" s="683"/>
      <c r="AE762" s="683"/>
      <c r="AF762" s="683"/>
      <c r="AG762" s="683"/>
      <c r="AH762" s="683"/>
      <c r="AI762" s="683"/>
      <c r="AJ762" s="683"/>
      <c r="AK762" s="683"/>
    </row>
    <row r="763" s="576" customFormat="1" customHeight="1" spans="1:37">
      <c r="A763" s="529"/>
      <c r="B763" s="213"/>
      <c r="C763" s="163"/>
      <c r="D763" s="409"/>
      <c r="E763" s="409"/>
      <c r="F763" s="685"/>
      <c r="G763" s="388"/>
      <c r="H763" s="291"/>
      <c r="I763" s="638"/>
      <c r="J763" s="202"/>
      <c r="K763" s="1054"/>
      <c r="L763" s="388"/>
      <c r="M763" s="388"/>
      <c r="N763" s="388"/>
      <c r="O763" s="388"/>
      <c r="P763" s="388"/>
      <c r="Q763" s="217"/>
      <c r="R763" s="666"/>
    </row>
    <row r="764" s="576" customFormat="1" customHeight="1" spans="1:37">
      <c r="A764" s="529"/>
      <c r="B764" s="213"/>
      <c r="C764" s="163"/>
      <c r="D764" s="409"/>
      <c r="E764" s="409"/>
      <c r="F764" s="685"/>
      <c r="G764" s="388"/>
      <c r="H764" s="291"/>
      <c r="I764" s="638"/>
      <c r="J764" s="202"/>
      <c r="K764" s="1054"/>
      <c r="L764" s="388"/>
      <c r="M764" s="388"/>
      <c r="N764" s="388"/>
      <c r="O764" s="388"/>
      <c r="P764" s="388"/>
      <c r="Q764" s="217"/>
      <c r="R764" s="666"/>
    </row>
    <row r="765" s="576" customFormat="1" customHeight="1" spans="1:37">
      <c r="A765" s="529"/>
      <c r="B765" s="213"/>
      <c r="C765" s="163"/>
      <c r="D765" s="409"/>
      <c r="E765" s="409"/>
      <c r="F765" s="685"/>
      <c r="G765" s="388"/>
      <c r="H765" s="388"/>
      <c r="I765" s="897"/>
      <c r="J765" s="388"/>
      <c r="K765" s="1054"/>
      <c r="L765" s="388"/>
      <c r="M765" s="388"/>
      <c r="N765" s="388"/>
      <c r="O765" s="388"/>
      <c r="P765" s="388"/>
      <c r="Q765" s="217"/>
      <c r="R765" s="666"/>
    </row>
    <row r="766" s="576" customFormat="1" customHeight="1" spans="1:37">
      <c r="A766" s="529"/>
      <c r="B766" s="213"/>
      <c r="C766" s="163"/>
      <c r="D766" s="409"/>
      <c r="E766" s="409"/>
      <c r="F766" s="685"/>
      <c r="G766" s="388"/>
      <c r="H766" s="291"/>
      <c r="I766" s="638"/>
      <c r="J766" s="202"/>
      <c r="K766" s="1054"/>
      <c r="L766" s="388"/>
      <c r="M766" s="388"/>
      <c r="N766" s="388"/>
      <c r="O766" s="388"/>
      <c r="P766" s="388"/>
      <c r="Q766" s="217"/>
      <c r="R766" s="666"/>
    </row>
    <row r="767" s="576" customFormat="1" customHeight="1" spans="1:37">
      <c r="A767" s="529"/>
      <c r="B767" s="213"/>
      <c r="C767" s="163"/>
      <c r="D767" s="409"/>
      <c r="E767" s="409"/>
      <c r="F767" s="685"/>
      <c r="G767" s="388"/>
      <c r="H767" s="291"/>
      <c r="I767" s="638"/>
      <c r="J767" s="202"/>
      <c r="K767" s="1054"/>
      <c r="L767" s="388"/>
      <c r="M767" s="388"/>
      <c r="N767" s="388"/>
      <c r="O767" s="388"/>
      <c r="P767" s="388"/>
      <c r="Q767" s="217"/>
      <c r="R767" s="666"/>
    </row>
    <row r="768" s="576" customFormat="1" customHeight="1" spans="1:37">
      <c r="A768" s="529"/>
      <c r="B768" s="213"/>
      <c r="C768" s="163"/>
      <c r="D768" s="409"/>
      <c r="E768" s="409"/>
      <c r="F768" s="685"/>
      <c r="G768" s="388"/>
      <c r="H768" s="291"/>
      <c r="I768" s="638"/>
      <c r="J768" s="202"/>
      <c r="K768" s="1054"/>
      <c r="L768" s="388"/>
      <c r="M768" s="388"/>
      <c r="N768" s="388"/>
      <c r="O768" s="388"/>
      <c r="P768" s="388"/>
      <c r="Q768" s="217"/>
      <c r="R768" s="666"/>
    </row>
    <row r="769" s="576" customFormat="1" customHeight="1" spans="1:18">
      <c r="A769" s="529"/>
      <c r="B769" s="213"/>
      <c r="C769" s="163"/>
      <c r="D769" s="409"/>
      <c r="E769" s="409"/>
      <c r="F769" s="685"/>
      <c r="G769" s="388"/>
      <c r="H769" s="291"/>
      <c r="I769" s="638"/>
      <c r="J769" s="202"/>
      <c r="K769" s="1054"/>
      <c r="L769" s="388"/>
      <c r="M769" s="388"/>
      <c r="N769" s="388"/>
      <c r="O769" s="388"/>
      <c r="P769" s="388"/>
      <c r="Q769" s="217"/>
      <c r="R769" s="666"/>
    </row>
    <row r="770" s="576" customFormat="1" customHeight="1" spans="1:18">
      <c r="A770" s="529"/>
      <c r="B770" s="213"/>
      <c r="C770" s="163"/>
      <c r="D770" s="409"/>
      <c r="E770" s="409"/>
      <c r="F770" s="685"/>
      <c r="G770" s="388"/>
      <c r="H770" s="291"/>
      <c r="I770" s="638"/>
      <c r="J770" s="202"/>
      <c r="K770" s="1054"/>
      <c r="L770" s="388"/>
      <c r="M770" s="388"/>
      <c r="N770" s="388"/>
      <c r="O770" s="388"/>
      <c r="P770" s="388"/>
      <c r="Q770" s="217"/>
      <c r="R770" s="666"/>
    </row>
    <row r="771" s="576" customFormat="1" customHeight="1" spans="1:18">
      <c r="A771" s="529"/>
      <c r="B771" s="213"/>
      <c r="C771" s="163"/>
      <c r="D771" s="409"/>
      <c r="E771" s="409"/>
      <c r="F771" s="685"/>
      <c r="G771" s="388"/>
      <c r="H771" s="388"/>
      <c r="I771" s="897"/>
      <c r="J771" s="388"/>
      <c r="K771" s="1054"/>
      <c r="L771" s="388"/>
      <c r="M771" s="388"/>
      <c r="N771" s="388"/>
      <c r="O771" s="388"/>
      <c r="P771" s="388"/>
      <c r="Q771" s="217"/>
      <c r="R771" s="666"/>
    </row>
    <row r="772" s="576" customFormat="1" customHeight="1" spans="1:18">
      <c r="A772" s="529"/>
      <c r="B772" s="213"/>
      <c r="C772" s="163"/>
      <c r="D772" s="409"/>
      <c r="E772" s="409"/>
      <c r="F772" s="685"/>
      <c r="G772" s="388"/>
      <c r="H772" s="291"/>
      <c r="I772" s="638"/>
      <c r="J772" s="202"/>
      <c r="K772" s="1054"/>
      <c r="L772" s="388"/>
      <c r="M772" s="388"/>
      <c r="N772" s="388"/>
      <c r="O772" s="388"/>
      <c r="P772" s="388"/>
      <c r="Q772" s="217"/>
      <c r="R772" s="666"/>
    </row>
    <row r="773" s="576" customFormat="1" customHeight="1" spans="1:18">
      <c r="A773" s="529"/>
      <c r="B773" s="213"/>
      <c r="C773" s="163"/>
      <c r="D773" s="409"/>
      <c r="E773" s="409"/>
      <c r="F773" s="685"/>
      <c r="G773" s="388"/>
      <c r="H773" s="291"/>
      <c r="I773" s="638"/>
      <c r="J773" s="202"/>
      <c r="K773" s="1054"/>
      <c r="L773" s="388"/>
      <c r="M773" s="388"/>
      <c r="N773" s="388"/>
      <c r="O773" s="388"/>
      <c r="P773" s="388"/>
      <c r="Q773" s="217"/>
      <c r="R773" s="666"/>
    </row>
    <row r="774" s="576" customFormat="1" customHeight="1" spans="1:18">
      <c r="A774" s="529"/>
      <c r="B774" s="213"/>
      <c r="C774" s="163"/>
      <c r="D774" s="409"/>
      <c r="E774" s="409"/>
      <c r="F774" s="685"/>
      <c r="G774" s="388"/>
      <c r="H774" s="291"/>
      <c r="I774" s="638"/>
      <c r="J774" s="202"/>
      <c r="K774" s="1054"/>
      <c r="L774" s="388"/>
      <c r="M774" s="388"/>
      <c r="N774" s="388"/>
      <c r="O774" s="388"/>
      <c r="P774" s="388"/>
      <c r="Q774" s="217"/>
      <c r="R774" s="666"/>
    </row>
    <row r="775" s="576" customFormat="1" customHeight="1" spans="1:18">
      <c r="A775" s="529"/>
      <c r="B775" s="213"/>
      <c r="C775" s="163"/>
      <c r="D775" s="409"/>
      <c r="E775" s="409"/>
      <c r="F775" s="685"/>
      <c r="G775" s="388"/>
      <c r="H775" s="388"/>
      <c r="I775" s="897"/>
      <c r="J775" s="388"/>
      <c r="K775" s="1054"/>
      <c r="L775" s="388"/>
      <c r="M775" s="388"/>
      <c r="N775" s="388"/>
      <c r="O775" s="388"/>
      <c r="P775" s="388"/>
      <c r="Q775" s="217"/>
      <c r="R775" s="666"/>
    </row>
    <row r="776" s="576" customFormat="1" customHeight="1" spans="1:18">
      <c r="A776" s="529"/>
      <c r="B776" s="213"/>
      <c r="C776" s="163"/>
      <c r="D776" s="409"/>
      <c r="E776" s="409"/>
      <c r="F776" s="685"/>
      <c r="G776" s="388"/>
      <c r="H776" s="291"/>
      <c r="I776" s="638"/>
      <c r="J776" s="202"/>
      <c r="K776" s="1054"/>
      <c r="L776" s="388"/>
      <c r="M776" s="388"/>
      <c r="N776" s="388"/>
      <c r="O776" s="388"/>
      <c r="P776" s="388"/>
      <c r="Q776" s="217"/>
      <c r="R776" s="666"/>
    </row>
    <row r="777" s="576" customFormat="1" customHeight="1" spans="1:18">
      <c r="A777" s="529"/>
      <c r="B777" s="213"/>
      <c r="C777" s="163"/>
      <c r="D777" s="409"/>
      <c r="E777" s="409"/>
      <c r="F777" s="685"/>
      <c r="G777" s="388"/>
      <c r="H777" s="291"/>
      <c r="I777" s="638"/>
      <c r="J777" s="202"/>
      <c r="K777" s="1054"/>
      <c r="L777" s="388"/>
      <c r="M777" s="388"/>
      <c r="N777" s="388"/>
      <c r="O777" s="388"/>
      <c r="P777" s="388"/>
      <c r="Q777" s="217"/>
      <c r="R777" s="666"/>
    </row>
    <row r="778" s="576" customFormat="1" customHeight="1" spans="1:18">
      <c r="A778" s="529"/>
      <c r="B778" s="213"/>
      <c r="C778" s="163"/>
      <c r="D778" s="409"/>
      <c r="E778" s="409"/>
      <c r="F778" s="685"/>
      <c r="G778" s="388"/>
      <c r="H778" s="291"/>
      <c r="I778" s="638"/>
      <c r="J778" s="202"/>
      <c r="K778" s="1056"/>
      <c r="L778" s="388"/>
      <c r="M778" s="388"/>
      <c r="N778" s="388"/>
      <c r="O778" s="388"/>
      <c r="P778" s="388"/>
      <c r="Q778" s="217"/>
      <c r="R778" s="666"/>
    </row>
    <row r="779" s="576" customFormat="1" customHeight="1" spans="1:18">
      <c r="A779" s="529"/>
      <c r="B779" s="213"/>
      <c r="C779" s="163"/>
      <c r="D779" s="409"/>
      <c r="E779" s="409"/>
      <c r="F779" s="685"/>
      <c r="G779" s="388"/>
      <c r="H779" s="291"/>
      <c r="I779" s="638"/>
      <c r="J779" s="202"/>
      <c r="K779" s="1054"/>
      <c r="L779" s="388"/>
      <c r="M779" s="388"/>
      <c r="N779" s="388"/>
      <c r="O779" s="388"/>
      <c r="P779" s="388"/>
      <c r="Q779" s="217"/>
      <c r="R779" s="666"/>
    </row>
    <row r="780" s="576" customFormat="1" customHeight="1" spans="1:18">
      <c r="A780" s="529"/>
      <c r="B780" s="213"/>
      <c r="C780" s="163"/>
      <c r="D780" s="409"/>
      <c r="E780" s="409"/>
      <c r="F780" s="685"/>
      <c r="G780" s="388"/>
      <c r="H780" s="291"/>
      <c r="I780" s="638"/>
      <c r="J780" s="202"/>
      <c r="K780" s="1054"/>
      <c r="L780" s="388"/>
      <c r="M780" s="388"/>
      <c r="N780" s="388"/>
      <c r="O780" s="388"/>
      <c r="P780" s="388"/>
      <c r="Q780" s="217"/>
      <c r="R780" s="666"/>
    </row>
    <row r="781" s="576" customFormat="1" customHeight="1" spans="1:18">
      <c r="A781" s="529"/>
      <c r="B781" s="213"/>
      <c r="C781" s="163"/>
      <c r="D781" s="409"/>
      <c r="E781" s="409"/>
      <c r="F781" s="685"/>
      <c r="G781" s="388"/>
      <c r="H781" s="291"/>
      <c r="I781" s="638"/>
      <c r="J781" s="202"/>
      <c r="K781" s="1054"/>
      <c r="L781" s="388"/>
      <c r="M781" s="388"/>
      <c r="N781" s="388"/>
      <c r="O781" s="388"/>
      <c r="P781" s="388"/>
      <c r="Q781" s="217"/>
      <c r="R781" s="666"/>
    </row>
    <row r="782" s="576" customFormat="1" customHeight="1" spans="1:18">
      <c r="A782" s="529"/>
      <c r="B782" s="213"/>
      <c r="C782" s="163"/>
      <c r="D782" s="409"/>
      <c r="E782" s="409"/>
      <c r="F782" s="685"/>
      <c r="G782" s="388"/>
      <c r="H782" s="291"/>
      <c r="I782" s="638"/>
      <c r="J782" s="202"/>
      <c r="K782" s="1054"/>
      <c r="L782" s="388"/>
      <c r="M782" s="388"/>
      <c r="N782" s="388"/>
      <c r="O782" s="388"/>
      <c r="P782" s="388"/>
      <c r="Q782" s="217"/>
      <c r="R782" s="666"/>
    </row>
    <row r="783" s="576" customFormat="1" customHeight="1" spans="1:18">
      <c r="A783" s="529"/>
      <c r="B783" s="213"/>
      <c r="C783" s="163"/>
      <c r="D783" s="409"/>
      <c r="E783" s="409"/>
      <c r="F783" s="685"/>
      <c r="G783" s="388"/>
      <c r="H783" s="388"/>
      <c r="I783" s="897"/>
      <c r="J783" s="388"/>
      <c r="K783" s="1054"/>
      <c r="L783" s="388"/>
      <c r="M783" s="388"/>
      <c r="N783" s="388"/>
      <c r="O783" s="388"/>
      <c r="P783" s="388"/>
      <c r="Q783" s="217"/>
      <c r="R783" s="359"/>
    </row>
    <row r="784" s="576" customFormat="1" customHeight="1" spans="1:18">
      <c r="A784" s="529"/>
      <c r="B784" s="213"/>
      <c r="C784" s="163"/>
      <c r="D784" s="409"/>
      <c r="E784" s="409"/>
      <c r="F784" s="685"/>
      <c r="G784" s="388"/>
      <c r="H784" s="291"/>
      <c r="I784" s="638"/>
      <c r="J784" s="202"/>
      <c r="K784" s="1054"/>
      <c r="L784" s="388"/>
      <c r="M784" s="388"/>
      <c r="N784" s="388"/>
      <c r="O784" s="388"/>
      <c r="P784" s="388"/>
      <c r="Q784" s="217"/>
      <c r="R784" s="359"/>
    </row>
    <row r="785" s="576" customFormat="1" customHeight="1" spans="1:37">
      <c r="A785" s="529"/>
      <c r="B785" s="213"/>
      <c r="C785" s="163"/>
      <c r="D785" s="409"/>
      <c r="E785" s="409"/>
      <c r="F785" s="685"/>
      <c r="G785" s="388"/>
      <c r="H785" s="291"/>
      <c r="I785" s="638"/>
      <c r="J785" s="202"/>
      <c r="K785" s="1054"/>
      <c r="L785" s="388"/>
      <c r="M785" s="388"/>
      <c r="N785" s="388"/>
      <c r="O785" s="388"/>
      <c r="P785" s="388"/>
      <c r="Q785" s="217"/>
      <c r="R785" s="359"/>
    </row>
    <row r="786" s="576" customFormat="1" customHeight="1" spans="1:37">
      <c r="A786" s="529"/>
      <c r="B786" s="213"/>
      <c r="C786" s="163"/>
      <c r="D786" s="409"/>
      <c r="E786" s="409"/>
      <c r="F786" s="685"/>
      <c r="G786" s="388"/>
      <c r="H786" s="291"/>
      <c r="I786" s="638"/>
      <c r="J786" s="202"/>
      <c r="K786" s="1054"/>
      <c r="L786" s="388"/>
      <c r="M786" s="388"/>
      <c r="N786" s="388"/>
      <c r="O786" s="388"/>
      <c r="P786" s="388"/>
      <c r="Q786" s="217"/>
      <c r="R786" s="359"/>
    </row>
    <row r="787" s="576" customFormat="1" customHeight="1" spans="1:37">
      <c r="A787" s="529"/>
      <c r="B787" s="213"/>
      <c r="C787" s="163"/>
      <c r="D787" s="409"/>
      <c r="E787" s="409"/>
      <c r="F787" s="685"/>
      <c r="G787" s="388"/>
      <c r="H787" s="388"/>
      <c r="I787" s="897"/>
      <c r="J787" s="388"/>
      <c r="K787" s="1054"/>
      <c r="L787" s="388"/>
      <c r="M787" s="388"/>
      <c r="N787" s="388"/>
      <c r="O787" s="388"/>
      <c r="P787" s="388"/>
      <c r="Q787" s="217"/>
      <c r="R787" s="359"/>
    </row>
    <row r="788" s="576" customFormat="1" customHeight="1" spans="1:37">
      <c r="A788" s="529"/>
      <c r="B788" s="213"/>
      <c r="C788" s="163"/>
      <c r="D788" s="409"/>
      <c r="E788" s="409"/>
      <c r="F788" s="685"/>
      <c r="G788" s="388"/>
      <c r="H788" s="291"/>
      <c r="I788" s="638"/>
      <c r="J788" s="202"/>
      <c r="K788" s="1054"/>
      <c r="L788" s="388"/>
      <c r="M788" s="388"/>
      <c r="N788" s="388"/>
      <c r="O788" s="388"/>
      <c r="P788" s="388"/>
      <c r="Q788" s="217"/>
      <c r="R788" s="359"/>
    </row>
    <row r="789" s="576" customFormat="1" customHeight="1" spans="1:37">
      <c r="A789" s="529"/>
      <c r="B789" s="213"/>
      <c r="C789" s="163"/>
      <c r="D789" s="409"/>
      <c r="E789" s="409"/>
      <c r="F789" s="685"/>
      <c r="G789" s="388"/>
      <c r="H789" s="291"/>
      <c r="I789" s="638"/>
      <c r="J789" s="202"/>
      <c r="K789" s="1054"/>
      <c r="L789" s="388"/>
      <c r="M789" s="388"/>
      <c r="N789" s="388"/>
      <c r="O789" s="388"/>
      <c r="P789" s="388"/>
      <c r="Q789" s="217"/>
      <c r="R789" s="359"/>
    </row>
    <row r="790" s="576" customFormat="1" customHeight="1" spans="1:37">
      <c r="A790" s="529"/>
      <c r="B790" s="213"/>
      <c r="C790" s="163"/>
      <c r="D790" s="409"/>
      <c r="E790" s="409"/>
      <c r="F790" s="685"/>
      <c r="G790" s="388"/>
      <c r="H790" s="291"/>
      <c r="I790" s="638"/>
      <c r="J790" s="202"/>
      <c r="K790" s="1054"/>
      <c r="L790" s="388"/>
      <c r="M790" s="388"/>
      <c r="N790" s="388"/>
      <c r="O790" s="388"/>
      <c r="P790" s="388"/>
      <c r="Q790" s="217"/>
      <c r="R790" s="359"/>
    </row>
    <row r="791" s="576" customFormat="1" customHeight="1" spans="1:37">
      <c r="A791" s="529"/>
      <c r="B791" s="213"/>
      <c r="C791" s="163"/>
      <c r="D791" s="409"/>
      <c r="E791" s="409"/>
      <c r="F791" s="685"/>
      <c r="G791" s="388"/>
      <c r="H791" s="388"/>
      <c r="I791" s="897"/>
      <c r="J791" s="388"/>
      <c r="K791" s="1054"/>
      <c r="L791" s="388"/>
      <c r="M791" s="388"/>
      <c r="N791" s="388"/>
      <c r="O791" s="388"/>
      <c r="P791" s="388"/>
      <c r="Q791" s="217"/>
      <c r="R791" s="359"/>
    </row>
    <row r="792" s="576" customFormat="1" customHeight="1" spans="1:37">
      <c r="A792" s="529"/>
      <c r="B792" s="213"/>
      <c r="C792" s="163"/>
      <c r="D792" s="409"/>
      <c r="E792" s="409"/>
      <c r="F792" s="685"/>
      <c r="G792" s="388"/>
      <c r="H792" s="291"/>
      <c r="I792" s="638"/>
      <c r="J792" s="202"/>
      <c r="K792" s="1054"/>
      <c r="L792" s="388"/>
      <c r="M792" s="388"/>
      <c r="N792" s="388"/>
      <c r="O792" s="388"/>
      <c r="P792" s="388"/>
      <c r="Q792" s="217"/>
      <c r="R792" s="359"/>
    </row>
    <row r="793" s="576" customFormat="1" customHeight="1" spans="1:37">
      <c r="A793" s="529"/>
      <c r="B793" s="213"/>
      <c r="C793" s="163"/>
      <c r="D793" s="409"/>
      <c r="E793" s="409"/>
      <c r="F793" s="685"/>
      <c r="G793" s="388"/>
      <c r="H793" s="291"/>
      <c r="I793" s="638"/>
      <c r="J793" s="202"/>
      <c r="K793" s="1054"/>
      <c r="L793" s="388"/>
      <c r="M793" s="388"/>
      <c r="N793" s="388"/>
      <c r="O793" s="388"/>
      <c r="P793" s="388"/>
      <c r="Q793" s="217"/>
      <c r="R793" s="359"/>
    </row>
    <row r="794" s="576" customFormat="1" customHeight="1" spans="1:37">
      <c r="A794" s="529"/>
      <c r="B794" s="213"/>
      <c r="C794" s="163"/>
      <c r="D794" s="409"/>
      <c r="E794" s="409"/>
      <c r="F794" s="685"/>
      <c r="G794" s="388"/>
      <c r="H794" s="291"/>
      <c r="I794" s="638"/>
      <c r="J794" s="202"/>
      <c r="K794" s="1054"/>
      <c r="L794" s="388"/>
      <c r="M794" s="388"/>
      <c r="N794" s="388"/>
      <c r="O794" s="388"/>
      <c r="P794" s="388"/>
      <c r="Q794" s="217"/>
      <c r="R794" s="359"/>
    </row>
    <row r="795" s="576" customFormat="1" customHeight="1" spans="1:37">
      <c r="A795" s="529"/>
      <c r="B795" s="213"/>
      <c r="C795" s="163"/>
      <c r="D795" s="409"/>
      <c r="E795" s="409"/>
      <c r="F795" s="685"/>
      <c r="G795" s="388"/>
      <c r="H795" s="388"/>
      <c r="I795" s="897"/>
      <c r="J795" s="388"/>
      <c r="K795" s="1054"/>
      <c r="L795" s="388"/>
      <c r="M795" s="388"/>
      <c r="N795" s="388"/>
      <c r="O795" s="388"/>
      <c r="P795" s="388"/>
      <c r="Q795" s="217"/>
      <c r="R795" s="359"/>
    </row>
    <row r="796" s="576" customFormat="1" customHeight="1" spans="1:37">
      <c r="A796" s="529"/>
      <c r="B796" s="213"/>
      <c r="C796" s="163"/>
      <c r="D796" s="684"/>
      <c r="E796" s="409"/>
      <c r="F796" s="685"/>
      <c r="G796" s="388"/>
      <c r="H796" s="291"/>
      <c r="I796" s="638"/>
      <c r="J796" s="202"/>
      <c r="K796" s="1054"/>
      <c r="L796" s="388"/>
      <c r="M796" s="388"/>
      <c r="N796" s="388"/>
      <c r="O796" s="388"/>
      <c r="P796" s="388"/>
      <c r="Q796" s="388"/>
      <c r="R796" s="684"/>
    </row>
    <row r="797" s="576" customFormat="1" customHeight="1" spans="1:37">
      <c r="A797" s="529"/>
      <c r="B797" s="213"/>
      <c r="C797" s="163"/>
      <c r="D797" s="684"/>
      <c r="E797" s="409"/>
      <c r="F797" s="685"/>
      <c r="G797" s="388"/>
      <c r="H797" s="291"/>
      <c r="I797" s="638"/>
      <c r="J797" s="202"/>
      <c r="K797" s="1054"/>
      <c r="L797" s="388"/>
      <c r="M797" s="388"/>
      <c r="N797" s="388"/>
      <c r="O797" s="388"/>
      <c r="P797" s="388"/>
      <c r="Q797" s="388"/>
      <c r="R797" s="684"/>
    </row>
    <row r="798" customHeight="1" spans="1:37">
      <c r="A798" s="735">
        <v>46356</v>
      </c>
      <c r="B798" s="1036" t="s">
        <v>659</v>
      </c>
      <c r="C798" s="992"/>
      <c r="D798" s="730"/>
      <c r="E798" s="864"/>
      <c r="F798" s="1037">
        <f>SUBTOTAL(9,F734:F797)</f>
        <v>0</v>
      </c>
      <c r="G798" s="731"/>
      <c r="H798" s="731">
        <f t="shared" ref="H798:Q798" si="11">SUBTOTAL(9,H734:H797)</f>
        <v>0</v>
      </c>
      <c r="I798" s="731">
        <f t="shared" si="11"/>
        <v>0</v>
      </c>
      <c r="J798" s="731">
        <f t="shared" si="11"/>
        <v>0</v>
      </c>
      <c r="K798" s="1038">
        <f t="shared" si="11"/>
        <v>0</v>
      </c>
      <c r="L798" s="731">
        <f t="shared" si="11"/>
        <v>0</v>
      </c>
      <c r="M798" s="731">
        <f t="shared" si="11"/>
        <v>0</v>
      </c>
      <c r="N798" s="731">
        <f t="shared" si="11"/>
        <v>0</v>
      </c>
      <c r="O798" s="731">
        <f t="shared" si="11"/>
        <v>0</v>
      </c>
      <c r="P798" s="731">
        <f t="shared" si="11"/>
        <v>0</v>
      </c>
      <c r="Q798" s="731">
        <f t="shared" si="11"/>
        <v>0</v>
      </c>
      <c r="R798" s="455">
        <f>ROUND(J798-L798-Q798,2)</f>
        <v>0</v>
      </c>
      <c r="S798" s="1049"/>
      <c r="T798" s="1050"/>
    </row>
    <row r="799" s="575" customFormat="1" customHeight="1" spans="1:37">
      <c r="A799" s="529"/>
      <c r="B799" s="213"/>
      <c r="C799" s="337"/>
      <c r="D799" s="409"/>
      <c r="E799" s="409"/>
      <c r="F799" s="681"/>
      <c r="G799" s="291"/>
      <c r="H799" s="291"/>
      <c r="I799" s="681"/>
      <c r="J799" s="291"/>
      <c r="K799" s="1035"/>
      <c r="L799" s="388"/>
      <c r="M799" s="291"/>
      <c r="N799" s="217"/>
      <c r="O799" s="217"/>
      <c r="P799" s="291"/>
      <c r="Q799" s="217"/>
      <c r="R799" s="359"/>
      <c r="S799" s="680"/>
      <c r="T799" s="680"/>
      <c r="U799" s="680"/>
      <c r="V799" s="680"/>
      <c r="W799" s="680"/>
      <c r="X799" s="680"/>
      <c r="Y799" s="680"/>
      <c r="Z799" s="680"/>
      <c r="AA799" s="680"/>
      <c r="AB799" s="680"/>
      <c r="AC799" s="680"/>
      <c r="AD799" s="680"/>
      <c r="AE799" s="680"/>
      <c r="AF799" s="680"/>
      <c r="AG799" s="680"/>
      <c r="AH799" s="680"/>
      <c r="AI799" s="680"/>
      <c r="AJ799" s="680"/>
      <c r="AK799" s="680"/>
    </row>
    <row r="800" s="575" customFormat="1" customHeight="1" spans="1:37">
      <c r="A800" s="529"/>
      <c r="B800" s="213"/>
      <c r="C800" s="337"/>
      <c r="D800" s="409"/>
      <c r="E800" s="409"/>
      <c r="F800" s="681"/>
      <c r="G800" s="291"/>
      <c r="H800" s="291"/>
      <c r="I800" s="638"/>
      <c r="J800" s="202"/>
      <c r="K800" s="1035"/>
      <c r="L800" s="388"/>
      <c r="M800" s="291"/>
      <c r="N800" s="217"/>
      <c r="O800" s="217"/>
      <c r="P800" s="291"/>
      <c r="Q800" s="217"/>
      <c r="R800" s="359"/>
      <c r="S800" s="680"/>
      <c r="T800" s="680"/>
      <c r="U800" s="680"/>
      <c r="V800" s="680"/>
      <c r="W800" s="680"/>
      <c r="X800" s="680"/>
      <c r="Y800" s="680"/>
      <c r="Z800" s="680"/>
      <c r="AA800" s="680"/>
      <c r="AB800" s="680"/>
      <c r="AC800" s="680"/>
      <c r="AD800" s="680"/>
      <c r="AE800" s="680"/>
      <c r="AF800" s="680"/>
      <c r="AG800" s="680"/>
      <c r="AH800" s="680"/>
      <c r="AI800" s="680"/>
      <c r="AJ800" s="680"/>
      <c r="AK800" s="680"/>
    </row>
    <row r="801" s="575" customFormat="1" customHeight="1" spans="1:37">
      <c r="A801" s="529"/>
      <c r="B801" s="213"/>
      <c r="C801" s="337"/>
      <c r="D801" s="409"/>
      <c r="E801" s="409"/>
      <c r="F801" s="681"/>
      <c r="G801" s="291"/>
      <c r="H801" s="291"/>
      <c r="I801" s="681"/>
      <c r="J801" s="291"/>
      <c r="K801" s="1035"/>
      <c r="L801" s="388"/>
      <c r="M801" s="291"/>
      <c r="N801" s="217"/>
      <c r="O801" s="217"/>
      <c r="P801" s="291"/>
      <c r="Q801" s="217"/>
      <c r="R801" s="359"/>
      <c r="S801" s="680"/>
      <c r="T801" s="680"/>
      <c r="U801" s="680"/>
      <c r="V801" s="680"/>
      <c r="W801" s="680"/>
      <c r="X801" s="680"/>
      <c r="Y801" s="680"/>
      <c r="Z801" s="680"/>
      <c r="AA801" s="680"/>
      <c r="AB801" s="680"/>
      <c r="AC801" s="680"/>
      <c r="AD801" s="680"/>
      <c r="AE801" s="680"/>
      <c r="AF801" s="680"/>
      <c r="AG801" s="680"/>
      <c r="AH801" s="680"/>
      <c r="AI801" s="680"/>
      <c r="AJ801" s="680"/>
      <c r="AK801" s="680"/>
    </row>
    <row r="802" s="575" customFormat="1" customHeight="1" spans="1:37">
      <c r="A802" s="529"/>
      <c r="B802" s="213"/>
      <c r="C802" s="337"/>
      <c r="D802" s="409"/>
      <c r="E802" s="409"/>
      <c r="F802" s="681"/>
      <c r="G802" s="291"/>
      <c r="H802" s="291"/>
      <c r="I802" s="638"/>
      <c r="J802" s="202"/>
      <c r="K802" s="1035"/>
      <c r="L802" s="388"/>
      <c r="M802" s="291"/>
      <c r="N802" s="217"/>
      <c r="O802" s="217"/>
      <c r="P802" s="291"/>
      <c r="Q802" s="217"/>
      <c r="R802" s="359"/>
      <c r="S802" s="680"/>
      <c r="T802" s="680"/>
      <c r="U802" s="680"/>
      <c r="V802" s="680"/>
      <c r="W802" s="680"/>
      <c r="X802" s="680"/>
      <c r="Y802" s="680"/>
      <c r="Z802" s="680"/>
      <c r="AA802" s="680"/>
      <c r="AB802" s="680"/>
      <c r="AC802" s="680"/>
      <c r="AD802" s="680"/>
      <c r="AE802" s="680"/>
      <c r="AF802" s="680"/>
      <c r="AG802" s="680"/>
      <c r="AH802" s="680"/>
      <c r="AI802" s="680"/>
      <c r="AJ802" s="680"/>
      <c r="AK802" s="680"/>
    </row>
    <row r="803" s="575" customFormat="1" customHeight="1" spans="1:37">
      <c r="A803" s="529"/>
      <c r="B803" s="213"/>
      <c r="C803" s="337"/>
      <c r="D803" s="409"/>
      <c r="E803" s="409"/>
      <c r="F803" s="681"/>
      <c r="G803" s="291"/>
      <c r="H803" s="291"/>
      <c r="I803" s="681"/>
      <c r="J803" s="291"/>
      <c r="K803" s="1035"/>
      <c r="L803" s="388"/>
      <c r="M803" s="291"/>
      <c r="N803" s="217"/>
      <c r="O803" s="217"/>
      <c r="P803" s="217"/>
      <c r="Q803" s="217"/>
      <c r="R803" s="359"/>
      <c r="S803" s="680"/>
      <c r="T803" s="680"/>
      <c r="U803" s="680"/>
      <c r="V803" s="680"/>
      <c r="W803" s="680"/>
      <c r="X803" s="680"/>
      <c r="Y803" s="680"/>
      <c r="Z803" s="680"/>
      <c r="AA803" s="680"/>
      <c r="AB803" s="680"/>
      <c r="AC803" s="680"/>
      <c r="AD803" s="680"/>
      <c r="AE803" s="680"/>
      <c r="AF803" s="680"/>
      <c r="AG803" s="680"/>
      <c r="AH803" s="680"/>
      <c r="AI803" s="680"/>
      <c r="AJ803" s="680"/>
      <c r="AK803" s="680"/>
    </row>
    <row r="804" s="575" customFormat="1" customHeight="1" spans="1:37">
      <c r="A804" s="529"/>
      <c r="B804" s="213"/>
      <c r="C804" s="337"/>
      <c r="D804" s="409"/>
      <c r="E804" s="409"/>
      <c r="F804" s="681"/>
      <c r="G804" s="291"/>
      <c r="H804" s="291"/>
      <c r="I804" s="638"/>
      <c r="J804" s="202"/>
      <c r="K804" s="1035"/>
      <c r="L804" s="388"/>
      <c r="M804" s="291"/>
      <c r="N804" s="217"/>
      <c r="O804" s="217"/>
      <c r="P804" s="291"/>
      <c r="Q804" s="217"/>
      <c r="R804" s="359"/>
      <c r="S804" s="680"/>
      <c r="T804" s="680"/>
      <c r="U804" s="680"/>
      <c r="V804" s="680"/>
      <c r="W804" s="680"/>
      <c r="X804" s="680"/>
      <c r="Y804" s="680"/>
      <c r="Z804" s="680"/>
      <c r="AA804" s="680"/>
      <c r="AB804" s="680"/>
      <c r="AC804" s="680"/>
      <c r="AD804" s="680"/>
      <c r="AE804" s="680"/>
      <c r="AF804" s="680"/>
      <c r="AG804" s="680"/>
      <c r="AH804" s="680"/>
      <c r="AI804" s="680"/>
      <c r="AJ804" s="680"/>
      <c r="AK804" s="680"/>
    </row>
    <row r="805" s="575" customFormat="1" customHeight="1" spans="1:37">
      <c r="A805" s="529"/>
      <c r="B805" s="213"/>
      <c r="C805" s="337"/>
      <c r="D805" s="409"/>
      <c r="E805" s="409"/>
      <c r="F805" s="681"/>
      <c r="G805" s="291"/>
      <c r="H805" s="291"/>
      <c r="I805" s="681"/>
      <c r="J805" s="291"/>
      <c r="K805" s="1035"/>
      <c r="L805" s="388"/>
      <c r="M805" s="291"/>
      <c r="N805" s="217"/>
      <c r="O805" s="217"/>
      <c r="P805" s="291"/>
      <c r="Q805" s="217"/>
      <c r="R805" s="666"/>
      <c r="S805" s="680"/>
      <c r="T805" s="680"/>
      <c r="U805" s="680"/>
      <c r="V805" s="680"/>
      <c r="W805" s="680"/>
      <c r="X805" s="680"/>
      <c r="Y805" s="680"/>
      <c r="Z805" s="680"/>
      <c r="AA805" s="680"/>
      <c r="AB805" s="680"/>
      <c r="AC805" s="680"/>
      <c r="AD805" s="680"/>
      <c r="AE805" s="680"/>
      <c r="AF805" s="680"/>
      <c r="AG805" s="680"/>
      <c r="AH805" s="680"/>
      <c r="AI805" s="680"/>
      <c r="AJ805" s="680"/>
      <c r="AK805" s="680"/>
    </row>
    <row r="806" s="575" customFormat="1" customHeight="1" spans="1:37">
      <c r="A806" s="529"/>
      <c r="B806" s="213"/>
      <c r="C806" s="337"/>
      <c r="D806" s="409"/>
      <c r="E806" s="409"/>
      <c r="F806" s="681"/>
      <c r="G806" s="291"/>
      <c r="H806" s="291"/>
      <c r="I806" s="638"/>
      <c r="J806" s="202"/>
      <c r="K806" s="1035"/>
      <c r="L806" s="388"/>
      <c r="M806" s="291"/>
      <c r="N806" s="217"/>
      <c r="O806" s="217"/>
      <c r="P806" s="291"/>
      <c r="Q806" s="217"/>
      <c r="R806" s="666"/>
      <c r="S806" s="680"/>
      <c r="T806" s="680"/>
      <c r="U806" s="680"/>
      <c r="V806" s="680"/>
      <c r="W806" s="680"/>
      <c r="X806" s="680"/>
      <c r="Y806" s="680"/>
      <c r="Z806" s="680"/>
      <c r="AA806" s="680"/>
      <c r="AB806" s="680"/>
      <c r="AC806" s="680"/>
      <c r="AD806" s="680"/>
      <c r="AE806" s="680"/>
      <c r="AF806" s="680"/>
      <c r="AG806" s="680"/>
      <c r="AH806" s="680"/>
      <c r="AI806" s="680"/>
      <c r="AJ806" s="680"/>
      <c r="AK806" s="680"/>
    </row>
    <row r="807" s="575" customFormat="1" customHeight="1" spans="1:37">
      <c r="A807" s="529"/>
      <c r="B807" s="213"/>
      <c r="C807" s="337"/>
      <c r="D807" s="409"/>
      <c r="E807" s="409"/>
      <c r="F807" s="681"/>
      <c r="G807" s="291"/>
      <c r="H807" s="291"/>
      <c r="I807" s="681"/>
      <c r="J807" s="291"/>
      <c r="K807" s="1035"/>
      <c r="L807" s="388"/>
      <c r="M807" s="291"/>
      <c r="N807" s="217"/>
      <c r="O807" s="217"/>
      <c r="P807" s="217"/>
      <c r="Q807" s="217"/>
      <c r="R807" s="359"/>
      <c r="S807" s="680"/>
      <c r="T807" s="680"/>
      <c r="U807" s="680"/>
      <c r="V807" s="680"/>
      <c r="W807" s="680"/>
      <c r="X807" s="680"/>
      <c r="Y807" s="680"/>
      <c r="Z807" s="680"/>
      <c r="AA807" s="680"/>
      <c r="AB807" s="680"/>
      <c r="AC807" s="680"/>
      <c r="AD807" s="680"/>
      <c r="AE807" s="680"/>
      <c r="AF807" s="680"/>
      <c r="AG807" s="680"/>
      <c r="AH807" s="680"/>
      <c r="AI807" s="680"/>
      <c r="AJ807" s="680"/>
      <c r="AK807" s="680"/>
    </row>
    <row r="808" s="575" customFormat="1" customHeight="1" spans="1:37">
      <c r="A808" s="529"/>
      <c r="B808" s="213"/>
      <c r="C808" s="337"/>
      <c r="D808" s="409"/>
      <c r="E808" s="409"/>
      <c r="F808" s="681"/>
      <c r="G808" s="291"/>
      <c r="H808" s="291"/>
      <c r="I808" s="638"/>
      <c r="J808" s="202"/>
      <c r="K808" s="1035"/>
      <c r="L808" s="388"/>
      <c r="M808" s="291"/>
      <c r="N808" s="217"/>
      <c r="O808" s="217"/>
      <c r="P808" s="291"/>
      <c r="Q808" s="217"/>
      <c r="R808" s="666"/>
      <c r="S808" s="680"/>
      <c r="T808" s="680"/>
      <c r="U808" s="680"/>
      <c r="V808" s="680"/>
      <c r="W808" s="680"/>
      <c r="X808" s="680"/>
      <c r="Y808" s="680"/>
      <c r="Z808" s="680"/>
      <c r="AA808" s="680"/>
      <c r="AB808" s="680"/>
      <c r="AC808" s="680"/>
      <c r="AD808" s="680"/>
      <c r="AE808" s="680"/>
      <c r="AF808" s="680"/>
      <c r="AG808" s="680"/>
      <c r="AH808" s="680"/>
      <c r="AI808" s="680"/>
      <c r="AJ808" s="680"/>
      <c r="AK808" s="680"/>
    </row>
    <row r="809" customHeight="1" spans="1:37">
      <c r="A809" s="735">
        <v>46387</v>
      </c>
      <c r="B809" s="1036" t="s">
        <v>659</v>
      </c>
      <c r="C809" s="992"/>
      <c r="D809" s="730"/>
      <c r="E809" s="864"/>
      <c r="F809" s="1037">
        <f>SUBTOTAL(9,F799:F808)</f>
        <v>0</v>
      </c>
      <c r="G809" s="731"/>
      <c r="H809" s="731">
        <f t="shared" ref="H809:Q809" si="12">SUBTOTAL(9,H799:H808)</f>
        <v>0</v>
      </c>
      <c r="I809" s="731">
        <f t="shared" si="12"/>
        <v>0</v>
      </c>
      <c r="J809" s="731">
        <f t="shared" si="12"/>
        <v>0</v>
      </c>
      <c r="K809" s="1038">
        <f t="shared" si="12"/>
        <v>0</v>
      </c>
      <c r="L809" s="731">
        <f t="shared" si="12"/>
        <v>0</v>
      </c>
      <c r="M809" s="731">
        <f t="shared" si="12"/>
        <v>0</v>
      </c>
      <c r="N809" s="731">
        <f t="shared" si="12"/>
        <v>0</v>
      </c>
      <c r="O809" s="731">
        <f t="shared" si="12"/>
        <v>0</v>
      </c>
      <c r="P809" s="731">
        <f t="shared" si="12"/>
        <v>0</v>
      </c>
      <c r="Q809" s="731">
        <f t="shared" si="12"/>
        <v>0</v>
      </c>
      <c r="R809" s="630">
        <f>L809+Q809-J809</f>
        <v>0</v>
      </c>
      <c r="S809" s="1049"/>
      <c r="T809" s="1050"/>
    </row>
    <row r="810" customHeight="1" spans="1:37">
      <c r="A810" s="1057"/>
      <c r="B810" s="378"/>
      <c r="C810" s="846"/>
      <c r="D810" s="814"/>
      <c r="E810" s="378"/>
      <c r="F810" s="1058"/>
      <c r="G810" s="718"/>
      <c r="H810" s="718"/>
      <c r="I810" s="718"/>
      <c r="J810" s="718"/>
      <c r="K810" s="1059"/>
      <c r="L810" s="718"/>
      <c r="M810" s="718"/>
      <c r="N810" s="718"/>
      <c r="O810" s="718"/>
      <c r="P810" s="718"/>
      <c r="Q810" s="718"/>
      <c r="R810" s="814"/>
      <c r="S810" s="1049"/>
      <c r="T810" s="1050"/>
    </row>
    <row r="811" customHeight="1" spans="1:37">
      <c r="A811" s="1057"/>
      <c r="B811" s="378"/>
      <c r="C811" s="846"/>
      <c r="D811" s="814"/>
      <c r="E811" s="378"/>
      <c r="F811" s="1058"/>
      <c r="G811" s="718"/>
      <c r="H811" s="718"/>
      <c r="I811" s="718"/>
      <c r="J811" s="718"/>
      <c r="K811" s="1059"/>
      <c r="L811" s="718"/>
      <c r="M811" s="718"/>
      <c r="N811" s="718"/>
      <c r="O811" s="718"/>
      <c r="P811" s="718"/>
      <c r="Q811" s="718"/>
      <c r="R811" s="814"/>
      <c r="S811" s="1049"/>
      <c r="T811" s="1050"/>
    </row>
    <row r="812" customHeight="1" spans="1:37">
      <c r="A812" s="1057"/>
      <c r="B812" s="378"/>
      <c r="C812" s="846"/>
      <c r="D812" s="814"/>
      <c r="E812" s="378"/>
      <c r="F812" s="1058"/>
      <c r="G812" s="718"/>
      <c r="H812" s="718"/>
      <c r="I812" s="718"/>
      <c r="J812" s="718"/>
      <c r="K812" s="1059"/>
      <c r="L812" s="718"/>
      <c r="M812" s="718"/>
      <c r="N812" s="718"/>
      <c r="O812" s="718"/>
      <c r="P812" s="718"/>
      <c r="Q812" s="718"/>
      <c r="R812" s="814"/>
      <c r="S812" s="1049"/>
      <c r="T812" s="1050"/>
    </row>
    <row r="813" customHeight="1" spans="1:37">
      <c r="A813" s="1057"/>
      <c r="B813" s="378"/>
      <c r="C813" s="846"/>
      <c r="D813" s="814"/>
      <c r="E813" s="378"/>
      <c r="F813" s="1058"/>
      <c r="G813" s="718"/>
      <c r="H813" s="718"/>
      <c r="I813" s="718"/>
      <c r="J813" s="718"/>
      <c r="K813" s="1059"/>
      <c r="L813" s="718"/>
      <c r="M813" s="718"/>
      <c r="N813" s="718"/>
      <c r="O813" s="718"/>
      <c r="P813" s="718"/>
      <c r="Q813" s="718"/>
      <c r="R813" s="814"/>
      <c r="S813" s="1049"/>
      <c r="T813" s="1050"/>
    </row>
    <row r="814" customHeight="1" spans="1:37">
      <c r="A814" s="1057"/>
      <c r="B814" s="378"/>
      <c r="C814" s="846"/>
      <c r="D814" s="814"/>
      <c r="E814" s="378"/>
      <c r="F814" s="1058"/>
      <c r="G814" s="718"/>
      <c r="H814" s="718"/>
      <c r="I814" s="718"/>
      <c r="J814" s="718"/>
      <c r="K814" s="1059"/>
      <c r="L814" s="718"/>
      <c r="M814" s="718"/>
      <c r="N814" s="718"/>
      <c r="O814" s="718"/>
      <c r="P814" s="718"/>
      <c r="Q814" s="718"/>
      <c r="R814" s="814"/>
      <c r="S814" s="1049"/>
      <c r="T814" s="1050"/>
    </row>
    <row r="815" customHeight="1" spans="1:37">
      <c r="A815" s="1057"/>
      <c r="B815" s="378"/>
      <c r="C815" s="846"/>
      <c r="D815" s="814"/>
      <c r="E815" s="378"/>
      <c r="F815" s="1058"/>
      <c r="G815" s="718"/>
      <c r="H815" s="718"/>
      <c r="I815" s="718"/>
      <c r="J815" s="718"/>
      <c r="K815" s="1059"/>
      <c r="L815" s="718"/>
      <c r="M815" s="718"/>
      <c r="N815" s="718"/>
      <c r="O815" s="718"/>
      <c r="P815" s="718"/>
      <c r="Q815" s="718"/>
      <c r="R815" s="814"/>
      <c r="S815" s="1049"/>
      <c r="T815" s="1050"/>
    </row>
    <row r="816" customHeight="1" spans="1:37">
      <c r="A816" s="1057"/>
      <c r="B816" s="378"/>
      <c r="C816" s="846"/>
      <c r="D816" s="814"/>
      <c r="E816" s="378"/>
      <c r="F816" s="1058"/>
      <c r="G816" s="718"/>
      <c r="H816" s="718"/>
      <c r="I816" s="718"/>
      <c r="J816" s="718"/>
      <c r="K816" s="1059"/>
      <c r="L816" s="718"/>
      <c r="M816" s="718"/>
      <c r="N816" s="718"/>
      <c r="O816" s="718"/>
      <c r="P816" s="718"/>
      <c r="Q816" s="718"/>
      <c r="R816" s="814"/>
      <c r="S816" s="1049"/>
      <c r="T816" s="1050"/>
    </row>
    <row r="817" customHeight="1" spans="1:20">
      <c r="A817" s="1057"/>
      <c r="B817" s="378"/>
      <c r="C817" s="846"/>
      <c r="D817" s="814"/>
      <c r="E817" s="378"/>
      <c r="F817" s="1058"/>
      <c r="G817" s="718"/>
      <c r="H817" s="718"/>
      <c r="I817" s="718"/>
      <c r="J817" s="718"/>
      <c r="K817" s="1059"/>
      <c r="L817" s="718"/>
      <c r="M817" s="718"/>
      <c r="N817" s="718"/>
      <c r="O817" s="718"/>
      <c r="P817" s="718"/>
      <c r="Q817" s="718"/>
      <c r="R817" s="814"/>
      <c r="S817" s="1049"/>
      <c r="T817" s="1050"/>
    </row>
    <row r="818" customHeight="1" spans="1:20">
      <c r="A818" s="1057"/>
      <c r="B818" s="378"/>
      <c r="C818" s="846"/>
      <c r="D818" s="814"/>
      <c r="E818" s="378"/>
      <c r="F818" s="1058"/>
      <c r="G818" s="718"/>
      <c r="H818" s="718"/>
      <c r="I818" s="718"/>
      <c r="J818" s="718"/>
      <c r="K818" s="1059"/>
      <c r="L818" s="718"/>
      <c r="M818" s="718"/>
      <c r="N818" s="718"/>
      <c r="O818" s="718"/>
      <c r="P818" s="718"/>
      <c r="Q818" s="718"/>
      <c r="R818" s="814"/>
      <c r="S818" s="1049"/>
      <c r="T818" s="1050"/>
    </row>
    <row r="819" customHeight="1" spans="1:20">
      <c r="A819" s="1057"/>
      <c r="B819" s="378"/>
      <c r="C819" s="846"/>
      <c r="D819" s="814"/>
      <c r="E819" s="378"/>
      <c r="F819" s="1058"/>
      <c r="G819" s="718"/>
      <c r="H819" s="718"/>
      <c r="I819" s="718"/>
      <c r="J819" s="718"/>
      <c r="K819" s="1059"/>
      <c r="L819" s="718"/>
      <c r="M819" s="718"/>
      <c r="N819" s="718"/>
      <c r="O819" s="718"/>
      <c r="P819" s="718"/>
      <c r="Q819" s="718"/>
      <c r="R819" s="814"/>
      <c r="S819" s="1049"/>
      <c r="T819" s="1050"/>
    </row>
    <row r="820" customHeight="1" spans="1:20">
      <c r="A820" s="1057"/>
      <c r="B820" s="378"/>
      <c r="C820" s="846"/>
      <c r="D820" s="814"/>
      <c r="E820" s="378"/>
      <c r="F820" s="1058"/>
      <c r="G820" s="718"/>
      <c r="H820" s="718"/>
      <c r="I820" s="718"/>
      <c r="J820" s="718"/>
      <c r="K820" s="1059"/>
      <c r="L820" s="718"/>
      <c r="M820" s="718"/>
      <c r="N820" s="718"/>
      <c r="O820" s="718"/>
      <c r="P820" s="718"/>
      <c r="Q820" s="718"/>
      <c r="R820" s="814"/>
      <c r="S820" s="1049"/>
      <c r="T820" s="1050"/>
    </row>
    <row r="821" customHeight="1" spans="1:20">
      <c r="A821" s="1057"/>
      <c r="B821" s="378"/>
      <c r="C821" s="846"/>
      <c r="D821" s="814"/>
      <c r="E821" s="378"/>
      <c r="F821" s="1058"/>
      <c r="G821" s="718"/>
      <c r="H821" s="718"/>
      <c r="I821" s="718"/>
      <c r="J821" s="718"/>
      <c r="K821" s="1059"/>
      <c r="L821" s="718"/>
      <c r="M821" s="718"/>
      <c r="N821" s="718"/>
      <c r="O821" s="718"/>
      <c r="P821" s="718"/>
      <c r="Q821" s="718"/>
      <c r="R821" s="814"/>
      <c r="S821" s="1049"/>
      <c r="T821" s="1050"/>
    </row>
    <row r="822" customHeight="1" spans="1:20">
      <c r="A822" s="1057"/>
      <c r="B822" s="378"/>
      <c r="C822" s="846"/>
      <c r="D822" s="814"/>
      <c r="E822" s="378"/>
      <c r="F822" s="1058"/>
      <c r="G822" s="718"/>
      <c r="H822" s="718"/>
      <c r="I822" s="718"/>
      <c r="J822" s="718"/>
      <c r="K822" s="1059"/>
      <c r="L822" s="718"/>
      <c r="M822" s="718"/>
      <c r="N822" s="718"/>
      <c r="O822" s="718"/>
      <c r="P822" s="718"/>
      <c r="Q822" s="718"/>
      <c r="R822" s="814"/>
      <c r="S822" s="1049"/>
      <c r="T822" s="1050"/>
    </row>
    <row r="823" customHeight="1" spans="1:20">
      <c r="A823" s="1057"/>
      <c r="B823" s="378"/>
      <c r="C823" s="846"/>
      <c r="D823" s="814"/>
      <c r="E823" s="378"/>
      <c r="F823" s="1058"/>
      <c r="G823" s="718"/>
      <c r="H823" s="718"/>
      <c r="I823" s="718"/>
      <c r="J823" s="718"/>
      <c r="K823" s="1059"/>
      <c r="L823" s="718"/>
      <c r="M823" s="718"/>
      <c r="N823" s="718"/>
      <c r="O823" s="718"/>
      <c r="P823" s="718"/>
      <c r="Q823" s="718"/>
      <c r="R823" s="814"/>
      <c r="S823" s="1049"/>
      <c r="T823" s="1050"/>
    </row>
    <row r="824" customHeight="1" spans="1:20">
      <c r="A824" s="813"/>
      <c r="B824" s="378"/>
      <c r="C824" s="846"/>
      <c r="D824" s="814"/>
      <c r="E824" s="378"/>
      <c r="F824" s="1058"/>
      <c r="G824" s="718"/>
      <c r="H824" s="718"/>
      <c r="I824" s="718"/>
      <c r="J824" s="718"/>
      <c r="K824" s="1059"/>
      <c r="L824" s="718"/>
      <c r="M824" s="718"/>
      <c r="N824" s="718"/>
      <c r="O824" s="718"/>
      <c r="P824" s="718"/>
      <c r="Q824" s="718"/>
      <c r="R824" s="814"/>
      <c r="S824" s="1049"/>
      <c r="T824" s="1050"/>
    </row>
    <row r="825" customHeight="1" spans="1:20">
      <c r="A825" s="813"/>
      <c r="B825" s="378"/>
      <c r="C825" s="846"/>
      <c r="D825" s="814"/>
      <c r="E825" s="378"/>
      <c r="F825" s="1058"/>
      <c r="G825" s="718"/>
      <c r="H825" s="718"/>
      <c r="I825" s="718"/>
      <c r="J825" s="718"/>
      <c r="K825" s="1059"/>
      <c r="L825" s="718"/>
      <c r="M825" s="718"/>
      <c r="N825" s="718"/>
      <c r="O825" s="718"/>
      <c r="P825" s="718"/>
      <c r="Q825" s="718"/>
      <c r="R825" s="814"/>
      <c r="S825" s="1049"/>
      <c r="T825" s="1050"/>
    </row>
    <row r="826" customHeight="1" spans="1:20">
      <c r="A826" s="813"/>
      <c r="B826" s="378"/>
      <c r="C826" s="846"/>
      <c r="D826" s="814"/>
      <c r="E826" s="378"/>
      <c r="F826" s="1058"/>
      <c r="G826" s="718"/>
      <c r="H826" s="718"/>
      <c r="I826" s="718"/>
      <c r="J826" s="718"/>
      <c r="K826" s="1059"/>
      <c r="L826" s="718"/>
      <c r="M826" s="718"/>
      <c r="N826" s="718"/>
      <c r="O826" s="718"/>
      <c r="P826" s="718"/>
      <c r="Q826" s="718"/>
      <c r="R826" s="814"/>
      <c r="S826" s="1049"/>
      <c r="T826" s="1050"/>
    </row>
    <row r="827" customHeight="1" spans="1:20">
      <c r="A827" s="813"/>
      <c r="B827" s="378"/>
      <c r="C827" s="846"/>
      <c r="D827" s="814"/>
      <c r="E827" s="378"/>
      <c r="F827" s="1058"/>
      <c r="G827" s="718"/>
      <c r="H827" s="718"/>
      <c r="I827" s="718"/>
      <c r="J827" s="718"/>
      <c r="K827" s="1059"/>
      <c r="L827" s="718"/>
      <c r="M827" s="718"/>
      <c r="N827" s="718"/>
      <c r="O827" s="718"/>
      <c r="P827" s="718"/>
      <c r="Q827" s="718"/>
      <c r="R827" s="814"/>
      <c r="S827" s="1049"/>
      <c r="T827" s="1050"/>
    </row>
    <row r="828" customHeight="1" spans="1:20">
      <c r="A828" s="813"/>
      <c r="B828" s="378"/>
      <c r="C828" s="846"/>
      <c r="D828" s="814"/>
      <c r="E828" s="378"/>
      <c r="F828" s="1058"/>
      <c r="G828" s="718"/>
      <c r="H828" s="718"/>
      <c r="I828" s="718"/>
      <c r="J828" s="718"/>
      <c r="K828" s="1059"/>
      <c r="L828" s="718"/>
      <c r="M828" s="718"/>
      <c r="N828" s="718"/>
      <c r="O828" s="718"/>
      <c r="P828" s="718"/>
      <c r="Q828" s="718"/>
      <c r="R828" s="814"/>
      <c r="S828" s="1049"/>
      <c r="T828" s="1050"/>
    </row>
    <row r="829" customHeight="1" spans="1:20">
      <c r="A829" s="813"/>
      <c r="B829" s="378"/>
      <c r="C829" s="846"/>
      <c r="D829" s="814"/>
      <c r="E829" s="378"/>
      <c r="F829" s="1058"/>
      <c r="G829" s="718"/>
      <c r="H829" s="718"/>
      <c r="I829" s="718"/>
      <c r="J829" s="718"/>
      <c r="K829" s="1059"/>
      <c r="L829" s="718"/>
      <c r="M829" s="718"/>
      <c r="N829" s="718"/>
      <c r="O829" s="718"/>
      <c r="P829" s="718"/>
      <c r="Q829" s="718"/>
      <c r="R829" s="814"/>
      <c r="S829" s="1049"/>
      <c r="T829" s="1050"/>
    </row>
    <row r="830" customHeight="1" spans="1:20">
      <c r="A830" s="813"/>
      <c r="B830" s="378"/>
      <c r="C830" s="846"/>
      <c r="D830" s="814"/>
      <c r="E830" s="378"/>
      <c r="F830" s="1058"/>
      <c r="G830" s="718"/>
      <c r="H830" s="718"/>
      <c r="I830" s="718"/>
      <c r="J830" s="718"/>
      <c r="K830" s="1059"/>
      <c r="L830" s="718"/>
      <c r="M830" s="718"/>
      <c r="N830" s="718"/>
      <c r="O830" s="718"/>
      <c r="P830" s="718"/>
      <c r="Q830" s="718"/>
      <c r="R830" s="814"/>
      <c r="S830" s="1049"/>
      <c r="T830" s="1050"/>
    </row>
    <row r="831" customHeight="1" spans="1:20">
      <c r="A831" s="813"/>
      <c r="B831" s="378"/>
      <c r="C831" s="846"/>
      <c r="D831" s="814"/>
      <c r="E831" s="378"/>
      <c r="F831" s="1058"/>
      <c r="G831" s="718"/>
      <c r="H831" s="718"/>
      <c r="I831" s="718"/>
      <c r="J831" s="718"/>
      <c r="K831" s="1059"/>
      <c r="L831" s="718"/>
      <c r="M831" s="718"/>
      <c r="N831" s="718"/>
      <c r="O831" s="718"/>
      <c r="P831" s="718"/>
      <c r="Q831" s="718"/>
      <c r="R831" s="814"/>
      <c r="S831" s="1049"/>
      <c r="T831" s="1050"/>
    </row>
    <row r="832" customHeight="1" spans="1:20">
      <c r="A832" s="813"/>
      <c r="B832" s="378"/>
      <c r="C832" s="846"/>
      <c r="D832" s="814"/>
      <c r="E832" s="378"/>
      <c r="F832" s="1058"/>
      <c r="G832" s="718"/>
      <c r="H832" s="718"/>
      <c r="I832" s="718"/>
      <c r="J832" s="718"/>
      <c r="K832" s="1059"/>
      <c r="L832" s="718"/>
      <c r="M832" s="718"/>
      <c r="N832" s="718"/>
      <c r="O832" s="718"/>
      <c r="P832" s="718"/>
      <c r="Q832" s="718"/>
      <c r="R832" s="814"/>
      <c r="S832" s="1049"/>
      <c r="T832" s="1050"/>
    </row>
    <row r="833" customHeight="1" spans="1:20">
      <c r="A833" s="813"/>
      <c r="B833" s="378"/>
      <c r="C833" s="846"/>
      <c r="D833" s="814"/>
      <c r="E833" s="378"/>
      <c r="F833" s="1058"/>
      <c r="G833" s="718"/>
      <c r="H833" s="718"/>
      <c r="I833" s="718"/>
      <c r="J833" s="718"/>
      <c r="K833" s="1059"/>
      <c r="L833" s="718"/>
      <c r="M833" s="718"/>
      <c r="N833" s="718"/>
      <c r="O833" s="718"/>
      <c r="P833" s="718"/>
      <c r="Q833" s="718"/>
      <c r="R833" s="814"/>
      <c r="S833" s="1049"/>
      <c r="T833" s="1050"/>
    </row>
    <row r="834" customHeight="1" spans="1:20">
      <c r="A834" s="813"/>
      <c r="B834" s="378"/>
      <c r="C834" s="846"/>
      <c r="D834" s="814"/>
      <c r="E834" s="378"/>
      <c r="F834" s="1058"/>
      <c r="G834" s="718"/>
      <c r="H834" s="718"/>
      <c r="I834" s="718"/>
      <c r="J834" s="718"/>
      <c r="K834" s="1059"/>
      <c r="L834" s="718"/>
      <c r="M834" s="718"/>
      <c r="N834" s="718"/>
      <c r="O834" s="718"/>
      <c r="P834" s="718"/>
      <c r="Q834" s="718"/>
      <c r="R834" s="814"/>
      <c r="S834" s="1049"/>
      <c r="T834" s="1050"/>
    </row>
    <row r="835" customHeight="1" spans="1:20">
      <c r="A835" s="813"/>
      <c r="B835" s="378"/>
      <c r="C835" s="846"/>
      <c r="D835" s="814"/>
      <c r="E835" s="378"/>
      <c r="F835" s="1058"/>
      <c r="G835" s="718"/>
      <c r="H835" s="718"/>
      <c r="I835" s="718"/>
      <c r="J835" s="718"/>
      <c r="K835" s="1059"/>
      <c r="L835" s="718"/>
      <c r="M835" s="718"/>
      <c r="N835" s="718"/>
      <c r="O835" s="718"/>
      <c r="P835" s="718"/>
      <c r="Q835" s="718"/>
      <c r="R835" s="814"/>
      <c r="S835" s="1049"/>
      <c r="T835" s="1050"/>
    </row>
    <row r="836" customHeight="1" spans="1:20">
      <c r="A836" s="813"/>
      <c r="B836" s="378"/>
      <c r="C836" s="846"/>
      <c r="D836" s="814"/>
      <c r="E836" s="378"/>
      <c r="F836" s="1058"/>
      <c r="G836" s="718"/>
      <c r="H836" s="718"/>
      <c r="I836" s="718"/>
      <c r="J836" s="718"/>
      <c r="K836" s="1059"/>
      <c r="L836" s="718"/>
      <c r="M836" s="718"/>
      <c r="N836" s="718"/>
      <c r="O836" s="718"/>
      <c r="P836" s="718"/>
      <c r="Q836" s="718"/>
      <c r="R836" s="814"/>
      <c r="S836" s="1049"/>
      <c r="T836" s="1050"/>
    </row>
    <row r="837" customHeight="1" spans="1:20">
      <c r="A837" s="813"/>
      <c r="B837" s="378"/>
      <c r="C837" s="846"/>
      <c r="D837" s="814"/>
      <c r="E837" s="378"/>
      <c r="F837" s="1058"/>
      <c r="G837" s="718"/>
      <c r="H837" s="718"/>
      <c r="I837" s="718"/>
      <c r="J837" s="718"/>
      <c r="K837" s="1059"/>
      <c r="L837" s="718"/>
      <c r="M837" s="718"/>
      <c r="N837" s="718"/>
      <c r="O837" s="718"/>
      <c r="P837" s="718"/>
      <c r="Q837" s="718"/>
      <c r="R837" s="814"/>
      <c r="S837" s="1049"/>
      <c r="T837" s="1050"/>
    </row>
    <row r="838" customHeight="1" spans="1:20">
      <c r="A838" s="813"/>
      <c r="B838" s="378"/>
      <c r="C838" s="846"/>
      <c r="D838" s="814"/>
      <c r="E838" s="378"/>
      <c r="F838" s="1058"/>
      <c r="G838" s="718"/>
      <c r="H838" s="718"/>
      <c r="I838" s="718"/>
      <c r="J838" s="718"/>
      <c r="K838" s="1059"/>
      <c r="L838" s="718"/>
      <c r="M838" s="718"/>
      <c r="N838" s="718"/>
      <c r="O838" s="718"/>
      <c r="P838" s="718"/>
      <c r="Q838" s="718"/>
      <c r="R838" s="814"/>
      <c r="S838" s="1049"/>
      <c r="T838" s="1050"/>
    </row>
    <row r="839" customHeight="1" spans="1:20">
      <c r="A839" s="813"/>
      <c r="B839" s="378"/>
      <c r="C839" s="846"/>
      <c r="D839" s="814"/>
      <c r="E839" s="378"/>
      <c r="F839" s="1058"/>
      <c r="G839" s="718"/>
      <c r="H839" s="718"/>
      <c r="I839" s="718"/>
      <c r="J839" s="718"/>
      <c r="K839" s="1059"/>
      <c r="L839" s="718"/>
      <c r="M839" s="718"/>
      <c r="N839" s="718"/>
      <c r="O839" s="718"/>
      <c r="P839" s="718"/>
      <c r="Q839" s="718"/>
      <c r="R839" s="814"/>
      <c r="S839" s="1049"/>
      <c r="T839" s="1050"/>
    </row>
    <row r="840" customHeight="1" spans="1:20">
      <c r="A840" s="813"/>
      <c r="B840" s="378"/>
      <c r="C840" s="846"/>
      <c r="D840" s="814"/>
      <c r="E840" s="378"/>
      <c r="F840" s="1058"/>
      <c r="G840" s="718"/>
      <c r="H840" s="718"/>
      <c r="I840" s="718"/>
      <c r="J840" s="718"/>
      <c r="K840" s="1059"/>
      <c r="L840" s="718"/>
      <c r="M840" s="718"/>
      <c r="N840" s="718"/>
      <c r="O840" s="718"/>
      <c r="P840" s="718"/>
      <c r="Q840" s="718"/>
      <c r="R840" s="814"/>
      <c r="S840" s="1049"/>
      <c r="T840" s="1050"/>
    </row>
    <row r="841" customHeight="1" spans="1:20">
      <c r="A841" s="813"/>
      <c r="B841" s="378"/>
      <c r="C841" s="846"/>
      <c r="D841" s="814"/>
      <c r="E841" s="378"/>
      <c r="F841" s="1058"/>
      <c r="G841" s="718"/>
      <c r="H841" s="718"/>
      <c r="I841" s="718"/>
      <c r="J841" s="718"/>
      <c r="K841" s="1059"/>
      <c r="L841" s="718"/>
      <c r="M841" s="718"/>
      <c r="N841" s="718"/>
      <c r="O841" s="718"/>
      <c r="P841" s="718"/>
      <c r="Q841" s="718"/>
      <c r="R841" s="814"/>
      <c r="S841" s="1049"/>
      <c r="T841" s="1050"/>
    </row>
    <row r="842" customHeight="1" spans="1:20">
      <c r="A842" s="813"/>
      <c r="B842" s="378"/>
      <c r="C842" s="846"/>
      <c r="D842" s="814"/>
      <c r="E842" s="378"/>
      <c r="F842" s="1058"/>
      <c r="G842" s="718"/>
      <c r="H842" s="718"/>
      <c r="I842" s="718"/>
      <c r="J842" s="718"/>
      <c r="K842" s="1059"/>
      <c r="L842" s="718"/>
      <c r="M842" s="718"/>
      <c r="N842" s="718"/>
      <c r="O842" s="718"/>
      <c r="P842" s="718"/>
      <c r="Q842" s="718"/>
      <c r="R842" s="814"/>
      <c r="S842" s="1049"/>
      <c r="T842" s="1050"/>
    </row>
    <row r="843" customHeight="1" spans="1:20">
      <c r="A843" s="813"/>
      <c r="B843" s="378"/>
      <c r="C843" s="846"/>
      <c r="D843" s="814"/>
      <c r="E843" s="378"/>
      <c r="F843" s="1058"/>
      <c r="G843" s="718"/>
      <c r="H843" s="718"/>
      <c r="I843" s="718"/>
      <c r="J843" s="718"/>
      <c r="K843" s="1059"/>
      <c r="L843" s="718"/>
      <c r="M843" s="718"/>
      <c r="N843" s="718"/>
      <c r="O843" s="718"/>
      <c r="P843" s="718"/>
      <c r="Q843" s="718"/>
      <c r="R843" s="814"/>
      <c r="S843" s="1049"/>
      <c r="T843" s="1050"/>
    </row>
    <row r="844" customHeight="1" spans="1:20">
      <c r="A844" s="813"/>
      <c r="B844" s="378"/>
      <c r="C844" s="846"/>
      <c r="D844" s="814"/>
      <c r="E844" s="378"/>
      <c r="F844" s="1058"/>
      <c r="G844" s="718"/>
      <c r="H844" s="718"/>
      <c r="I844" s="718"/>
      <c r="J844" s="718"/>
      <c r="K844" s="1059"/>
      <c r="L844" s="718"/>
      <c r="M844" s="718"/>
      <c r="N844" s="718"/>
      <c r="O844" s="718"/>
      <c r="P844" s="718"/>
      <c r="Q844" s="718"/>
      <c r="R844" s="814"/>
      <c r="S844" s="1049"/>
      <c r="T844" s="1050"/>
    </row>
    <row r="845" customHeight="1" spans="1:20">
      <c r="A845" s="813"/>
      <c r="B845" s="378"/>
      <c r="C845" s="846"/>
      <c r="D845" s="814"/>
      <c r="E845" s="378"/>
      <c r="F845" s="1058"/>
      <c r="G845" s="718"/>
      <c r="H845" s="718"/>
      <c r="I845" s="718"/>
      <c r="J845" s="718"/>
      <c r="K845" s="1059"/>
      <c r="L845" s="718"/>
      <c r="M845" s="718"/>
      <c r="N845" s="718"/>
      <c r="O845" s="718"/>
      <c r="P845" s="718"/>
      <c r="Q845" s="718"/>
      <c r="R845" s="814"/>
      <c r="S845" s="1049"/>
      <c r="T845" s="1050"/>
    </row>
    <row r="846" customHeight="1" spans="1:20">
      <c r="A846" s="813"/>
      <c r="B846" s="378"/>
      <c r="C846" s="846"/>
      <c r="D846" s="814"/>
      <c r="E846" s="378"/>
      <c r="F846" s="1058"/>
      <c r="G846" s="718"/>
      <c r="H846" s="718"/>
      <c r="I846" s="718"/>
      <c r="J846" s="718"/>
      <c r="K846" s="1059"/>
      <c r="L846" s="718"/>
      <c r="M846" s="718"/>
      <c r="N846" s="718"/>
      <c r="O846" s="718"/>
      <c r="P846" s="718"/>
      <c r="Q846" s="718"/>
      <c r="R846" s="814"/>
      <c r="S846" s="1049"/>
      <c r="T846" s="1050"/>
    </row>
    <row r="847" customHeight="1" spans="1:20">
      <c r="A847" s="813"/>
      <c r="B847" s="378"/>
      <c r="C847" s="846"/>
      <c r="D847" s="814"/>
      <c r="E847" s="378"/>
      <c r="F847" s="1058"/>
      <c r="G847" s="718"/>
      <c r="H847" s="718"/>
      <c r="I847" s="718"/>
      <c r="J847" s="718"/>
      <c r="K847" s="1059"/>
      <c r="L847" s="718"/>
      <c r="M847" s="718"/>
      <c r="N847" s="718"/>
      <c r="O847" s="718"/>
      <c r="P847" s="718"/>
      <c r="Q847" s="718"/>
      <c r="R847" s="814"/>
      <c r="S847" s="1049"/>
      <c r="T847" s="1050"/>
    </row>
    <row r="848" customHeight="1" spans="1:20">
      <c r="A848" s="813"/>
      <c r="B848" s="378"/>
      <c r="C848" s="846"/>
      <c r="D848" s="814"/>
      <c r="E848" s="378"/>
      <c r="F848" s="1058"/>
      <c r="G848" s="718"/>
      <c r="H848" s="718"/>
      <c r="I848" s="718"/>
      <c r="J848" s="718"/>
      <c r="K848" s="1059"/>
      <c r="L848" s="718"/>
      <c r="M848" s="718"/>
      <c r="N848" s="718"/>
      <c r="O848" s="718"/>
      <c r="P848" s="718"/>
      <c r="Q848" s="718"/>
      <c r="R848" s="814"/>
      <c r="S848" s="1049"/>
      <c r="T848" s="1050"/>
    </row>
    <row r="849" customHeight="1" spans="1:20">
      <c r="A849" s="813"/>
      <c r="B849" s="378"/>
      <c r="C849" s="846"/>
      <c r="D849" s="814"/>
      <c r="E849" s="378"/>
      <c r="F849" s="1058"/>
      <c r="G849" s="718"/>
      <c r="H849" s="718"/>
      <c r="I849" s="718"/>
      <c r="J849" s="718"/>
      <c r="K849" s="1059"/>
      <c r="L849" s="718"/>
      <c r="M849" s="718"/>
      <c r="N849" s="718"/>
      <c r="O849" s="718"/>
      <c r="P849" s="718"/>
      <c r="Q849" s="718"/>
      <c r="R849" s="814"/>
      <c r="S849" s="1049"/>
      <c r="T849" s="1050"/>
    </row>
    <row r="850" customHeight="1" spans="1:20">
      <c r="A850" s="813"/>
      <c r="B850" s="378"/>
      <c r="C850" s="846"/>
      <c r="D850" s="814"/>
      <c r="E850" s="378"/>
      <c r="F850" s="1058"/>
      <c r="G850" s="718"/>
      <c r="H850" s="718"/>
      <c r="I850" s="718"/>
      <c r="J850" s="718"/>
      <c r="K850" s="1059"/>
      <c r="L850" s="718"/>
      <c r="M850" s="718"/>
      <c r="N850" s="718"/>
      <c r="O850" s="718"/>
      <c r="P850" s="718"/>
      <c r="Q850" s="718"/>
      <c r="R850" s="814"/>
      <c r="S850" s="1049"/>
      <c r="T850" s="1050"/>
    </row>
    <row r="851" customHeight="1" spans="1:20">
      <c r="A851" s="813"/>
      <c r="B851" s="378"/>
      <c r="C851" s="846"/>
      <c r="D851" s="814"/>
      <c r="E851" s="378"/>
      <c r="F851" s="1058"/>
      <c r="G851" s="718"/>
      <c r="H851" s="718"/>
      <c r="I851" s="718"/>
      <c r="J851" s="718"/>
      <c r="K851" s="1059"/>
      <c r="L851" s="718"/>
      <c r="M851" s="718"/>
      <c r="N851" s="718"/>
      <c r="O851" s="718"/>
      <c r="P851" s="718"/>
      <c r="Q851" s="718"/>
      <c r="R851" s="814"/>
      <c r="S851" s="1049"/>
      <c r="T851" s="1050"/>
    </row>
    <row r="852" customHeight="1" spans="1:20">
      <c r="A852" s="813"/>
      <c r="B852" s="378"/>
      <c r="C852" s="846"/>
      <c r="D852" s="814"/>
      <c r="E852" s="378"/>
      <c r="F852" s="1058"/>
      <c r="G852" s="718"/>
      <c r="H852" s="718"/>
      <c r="I852" s="718"/>
      <c r="J852" s="718"/>
      <c r="K852" s="1059"/>
      <c r="L852" s="718"/>
      <c r="M852" s="718"/>
      <c r="N852" s="718"/>
      <c r="O852" s="718"/>
      <c r="P852" s="718"/>
      <c r="Q852" s="718"/>
      <c r="R852" s="814"/>
      <c r="S852" s="1049"/>
      <c r="T852" s="1050"/>
    </row>
    <row r="853" customHeight="1" spans="1:20">
      <c r="A853" s="813"/>
      <c r="B853" s="378"/>
      <c r="C853" s="846"/>
      <c r="D853" s="814"/>
      <c r="E853" s="378"/>
      <c r="F853" s="1058"/>
      <c r="G853" s="718"/>
      <c r="H853" s="718"/>
      <c r="I853" s="718"/>
      <c r="J853" s="718"/>
      <c r="K853" s="1059"/>
      <c r="L853" s="718"/>
      <c r="M853" s="718"/>
      <c r="N853" s="718"/>
      <c r="O853" s="718"/>
      <c r="P853" s="718"/>
      <c r="Q853" s="718"/>
      <c r="R853" s="814"/>
      <c r="S853" s="1049"/>
      <c r="T853" s="1050"/>
    </row>
    <row r="854" customHeight="1" spans="1:20">
      <c r="A854" s="813"/>
      <c r="B854" s="378"/>
      <c r="C854" s="846"/>
      <c r="D854" s="814"/>
      <c r="E854" s="378"/>
      <c r="F854" s="1058"/>
      <c r="G854" s="718"/>
      <c r="H854" s="718"/>
      <c r="I854" s="718"/>
      <c r="J854" s="718"/>
      <c r="K854" s="1059"/>
      <c r="L854" s="718"/>
      <c r="M854" s="718"/>
      <c r="N854" s="718"/>
      <c r="O854" s="718"/>
      <c r="P854" s="718"/>
      <c r="Q854" s="718"/>
      <c r="R854" s="814"/>
      <c r="S854" s="1049"/>
      <c r="T854" s="1050"/>
    </row>
    <row r="855" customHeight="1" spans="1:20">
      <c r="A855" s="813"/>
      <c r="B855" s="378"/>
      <c r="C855" s="846"/>
      <c r="D855" s="814"/>
      <c r="E855" s="378"/>
      <c r="F855" s="1058"/>
      <c r="G855" s="718"/>
      <c r="H855" s="718"/>
      <c r="I855" s="718"/>
      <c r="J855" s="718"/>
      <c r="K855" s="1059"/>
      <c r="L855" s="718"/>
      <c r="M855" s="718"/>
      <c r="N855" s="718"/>
      <c r="O855" s="718"/>
      <c r="P855" s="718"/>
      <c r="Q855" s="718"/>
      <c r="R855" s="814"/>
      <c r="S855" s="1049"/>
      <c r="T855" s="1050"/>
    </row>
    <row r="856" customHeight="1" spans="1:20">
      <c r="A856" s="813"/>
      <c r="B856" s="378"/>
      <c r="C856" s="846"/>
      <c r="D856" s="814"/>
      <c r="E856" s="378"/>
      <c r="F856" s="1058"/>
      <c r="G856" s="718"/>
      <c r="H856" s="718"/>
      <c r="I856" s="718"/>
      <c r="J856" s="718"/>
      <c r="K856" s="1059"/>
      <c r="L856" s="718"/>
      <c r="M856" s="718"/>
      <c r="N856" s="718"/>
      <c r="O856" s="718"/>
      <c r="P856" s="718"/>
      <c r="Q856" s="718"/>
      <c r="R856" s="814"/>
      <c r="S856" s="1049"/>
      <c r="T856" s="1050"/>
    </row>
    <row r="857" customHeight="1" spans="1:20">
      <c r="A857" s="813"/>
      <c r="B857" s="378"/>
      <c r="C857" s="846"/>
      <c r="D857" s="814"/>
      <c r="E857" s="378"/>
      <c r="F857" s="1058"/>
      <c r="G857" s="718"/>
      <c r="H857" s="718"/>
      <c r="I857" s="718"/>
      <c r="J857" s="718"/>
      <c r="K857" s="1059"/>
      <c r="L857" s="718"/>
      <c r="M857" s="718"/>
      <c r="N857" s="718"/>
      <c r="O857" s="718"/>
      <c r="P857" s="718"/>
      <c r="Q857" s="718"/>
      <c r="R857" s="814"/>
      <c r="S857" s="1049"/>
      <c r="T857" s="1050"/>
    </row>
    <row r="858" customHeight="1" spans="1:20">
      <c r="A858" s="813"/>
      <c r="B858" s="378"/>
      <c r="C858" s="846"/>
      <c r="D858" s="814"/>
      <c r="E858" s="378"/>
      <c r="F858" s="1058"/>
      <c r="G858" s="718"/>
      <c r="H858" s="718"/>
      <c r="I858" s="718"/>
      <c r="J858" s="718"/>
      <c r="K858" s="1059"/>
      <c r="L858" s="718"/>
      <c r="M858" s="718"/>
      <c r="N858" s="718"/>
      <c r="O858" s="718"/>
      <c r="P858" s="718"/>
      <c r="Q858" s="718"/>
      <c r="R858" s="814"/>
      <c r="S858" s="1049"/>
      <c r="T858" s="1050"/>
    </row>
    <row r="859" customHeight="1" spans="1:20">
      <c r="A859" s="813"/>
      <c r="B859" s="378"/>
      <c r="C859" s="846"/>
      <c r="D859" s="814"/>
      <c r="E859" s="378"/>
      <c r="F859" s="1058"/>
      <c r="G859" s="718"/>
      <c r="H859" s="718"/>
      <c r="I859" s="718"/>
      <c r="J859" s="718"/>
      <c r="K859" s="1059"/>
      <c r="L859" s="718"/>
      <c r="M859" s="718"/>
      <c r="N859" s="718"/>
      <c r="O859" s="718"/>
      <c r="P859" s="718"/>
      <c r="Q859" s="718"/>
      <c r="R859" s="814"/>
      <c r="S859" s="1049"/>
      <c r="T859" s="1050"/>
    </row>
    <row r="860" customHeight="1" spans="1:20">
      <c r="A860" s="813"/>
      <c r="B860" s="378"/>
      <c r="C860" s="846"/>
      <c r="D860" s="814"/>
      <c r="E860" s="378"/>
      <c r="F860" s="1058"/>
      <c r="G860" s="718"/>
      <c r="H860" s="718"/>
      <c r="I860" s="718"/>
      <c r="J860" s="718"/>
      <c r="K860" s="1059"/>
      <c r="L860" s="718"/>
      <c r="M860" s="718"/>
      <c r="N860" s="718"/>
      <c r="O860" s="718"/>
      <c r="P860" s="718"/>
      <c r="Q860" s="718"/>
      <c r="R860" s="814"/>
      <c r="S860" s="1049"/>
      <c r="T860" s="1050"/>
    </row>
    <row r="861" customHeight="1" spans="1:20">
      <c r="A861" s="813"/>
      <c r="B861" s="378"/>
      <c r="C861" s="846"/>
      <c r="D861" s="814"/>
      <c r="E861" s="378"/>
      <c r="F861" s="1058"/>
      <c r="G861" s="718"/>
      <c r="H861" s="718"/>
      <c r="I861" s="718"/>
      <c r="J861" s="718"/>
      <c r="K861" s="1059"/>
      <c r="L861" s="718"/>
      <c r="M861" s="718"/>
      <c r="N861" s="718"/>
      <c r="O861" s="718"/>
      <c r="P861" s="718"/>
      <c r="Q861" s="718"/>
      <c r="R861" s="814"/>
      <c r="S861" s="1049"/>
      <c r="T861" s="1050"/>
    </row>
    <row r="862" customHeight="1" spans="1:20">
      <c r="A862" s="813"/>
      <c r="B862" s="378"/>
      <c r="C862" s="846"/>
      <c r="D862" s="814"/>
      <c r="E862" s="378"/>
      <c r="F862" s="1058"/>
      <c r="G862" s="718"/>
      <c r="H862" s="718"/>
      <c r="I862" s="718"/>
      <c r="J862" s="718"/>
      <c r="K862" s="1059"/>
      <c r="L862" s="718"/>
      <c r="M862" s="718"/>
      <c r="N862" s="718"/>
      <c r="O862" s="718"/>
      <c r="P862" s="718"/>
      <c r="Q862" s="718"/>
      <c r="R862" s="814"/>
      <c r="S862" s="1049"/>
      <c r="T862" s="1050"/>
    </row>
    <row r="863" customHeight="1" spans="1:20">
      <c r="A863" s="813"/>
      <c r="B863" s="378"/>
      <c r="C863" s="846"/>
      <c r="D863" s="814"/>
      <c r="E863" s="378"/>
      <c r="F863" s="1058"/>
      <c r="G863" s="718"/>
      <c r="H863" s="718"/>
      <c r="I863" s="718"/>
      <c r="J863" s="718"/>
      <c r="K863" s="1059"/>
      <c r="L863" s="718"/>
      <c r="M863" s="718"/>
      <c r="N863" s="718"/>
      <c r="O863" s="718"/>
      <c r="P863" s="718"/>
      <c r="Q863" s="718"/>
      <c r="R863" s="814"/>
      <c r="S863" s="1049"/>
      <c r="T863" s="1050"/>
    </row>
    <row r="864" customHeight="1" spans="1:20">
      <c r="A864" s="813"/>
      <c r="B864" s="378"/>
      <c r="C864" s="846"/>
      <c r="D864" s="814"/>
      <c r="E864" s="378"/>
      <c r="F864" s="1058"/>
      <c r="G864" s="718"/>
      <c r="H864" s="718"/>
      <c r="I864" s="718"/>
      <c r="J864" s="718"/>
      <c r="K864" s="1059"/>
      <c r="L864" s="718"/>
      <c r="M864" s="718"/>
      <c r="N864" s="718"/>
      <c r="O864" s="718"/>
      <c r="P864" s="718"/>
      <c r="Q864" s="718"/>
      <c r="R864" s="814"/>
      <c r="S864" s="1049"/>
      <c r="T864" s="1050"/>
    </row>
    <row r="865" customHeight="1" spans="1:20">
      <c r="A865" s="813"/>
      <c r="B865" s="378"/>
      <c r="C865" s="846"/>
      <c r="D865" s="814"/>
      <c r="E865" s="378"/>
      <c r="F865" s="1058"/>
      <c r="G865" s="718"/>
      <c r="H865" s="718"/>
      <c r="I865" s="718"/>
      <c r="J865" s="718"/>
      <c r="K865" s="1059"/>
      <c r="L865" s="718"/>
      <c r="M865" s="718"/>
      <c r="N865" s="718"/>
      <c r="O865" s="718"/>
      <c r="P865" s="718"/>
      <c r="Q865" s="718"/>
      <c r="R865" s="814"/>
      <c r="S865" s="1049"/>
      <c r="T865" s="1050"/>
    </row>
    <row r="866" customHeight="1" spans="1:20">
      <c r="A866" s="813"/>
      <c r="B866" s="378"/>
      <c r="C866" s="846"/>
      <c r="D866" s="814"/>
      <c r="E866" s="378"/>
      <c r="F866" s="1058"/>
      <c r="G866" s="718"/>
      <c r="H866" s="718"/>
      <c r="I866" s="718"/>
      <c r="J866" s="718"/>
      <c r="K866" s="1059"/>
      <c r="L866" s="718"/>
      <c r="M866" s="718"/>
      <c r="N866" s="718"/>
      <c r="O866" s="718"/>
      <c r="P866" s="718"/>
      <c r="Q866" s="718"/>
      <c r="R866" s="814"/>
      <c r="S866" s="1049"/>
      <c r="T866" s="1050"/>
    </row>
    <row r="867" customHeight="1" spans="1:20">
      <c r="A867" s="813"/>
      <c r="B867" s="378"/>
      <c r="C867" s="846"/>
      <c r="D867" s="814"/>
      <c r="E867" s="378"/>
      <c r="F867" s="1058"/>
      <c r="G867" s="718"/>
      <c r="H867" s="718"/>
      <c r="I867" s="718"/>
      <c r="J867" s="718"/>
      <c r="K867" s="1059"/>
      <c r="L867" s="718"/>
      <c r="M867" s="718"/>
      <c r="N867" s="718"/>
      <c r="O867" s="718"/>
      <c r="P867" s="718"/>
      <c r="Q867" s="718"/>
      <c r="R867" s="814"/>
      <c r="S867" s="1049"/>
      <c r="T867" s="1050"/>
    </row>
    <row r="868" customHeight="1" spans="1:20">
      <c r="A868" s="813"/>
      <c r="B868" s="378"/>
      <c r="C868" s="846"/>
      <c r="D868" s="814"/>
      <c r="E868" s="378"/>
      <c r="F868" s="1058"/>
      <c r="G868" s="718"/>
      <c r="H868" s="718"/>
      <c r="I868" s="718"/>
      <c r="J868" s="718"/>
      <c r="K868" s="1059"/>
      <c r="L868" s="718"/>
      <c r="M868" s="718"/>
      <c r="N868" s="718"/>
      <c r="O868" s="718"/>
      <c r="P868" s="718"/>
      <c r="Q868" s="718"/>
      <c r="R868" s="814"/>
      <c r="S868" s="1049"/>
      <c r="T868" s="1050"/>
    </row>
    <row r="869" customHeight="1" spans="1:20">
      <c r="A869" s="813"/>
      <c r="B869" s="378"/>
      <c r="C869" s="846"/>
      <c r="D869" s="814"/>
      <c r="E869" s="378"/>
      <c r="F869" s="1058"/>
      <c r="G869" s="718"/>
      <c r="H869" s="718"/>
      <c r="I869" s="718"/>
      <c r="J869" s="718"/>
      <c r="K869" s="1059"/>
      <c r="L869" s="718"/>
      <c r="M869" s="718"/>
      <c r="N869" s="718"/>
      <c r="O869" s="718"/>
      <c r="P869" s="718"/>
      <c r="Q869" s="718"/>
      <c r="R869" s="814"/>
      <c r="S869" s="1049"/>
      <c r="T869" s="1050"/>
    </row>
    <row r="870" customHeight="1" spans="1:20">
      <c r="A870" s="813"/>
      <c r="B870" s="378"/>
      <c r="C870" s="846"/>
      <c r="D870" s="814"/>
      <c r="E870" s="378"/>
      <c r="F870" s="1058"/>
      <c r="G870" s="718"/>
      <c r="H870" s="718"/>
      <c r="I870" s="718"/>
      <c r="J870" s="718"/>
      <c r="K870" s="1059"/>
      <c r="L870" s="718"/>
      <c r="M870" s="718"/>
      <c r="N870" s="718"/>
      <c r="O870" s="718"/>
      <c r="P870" s="718"/>
      <c r="Q870" s="718"/>
      <c r="R870" s="814"/>
      <c r="S870" s="1049"/>
      <c r="T870" s="1050"/>
    </row>
    <row r="871" customHeight="1" spans="1:20">
      <c r="A871" s="813"/>
      <c r="B871" s="378"/>
      <c r="C871" s="846"/>
      <c r="D871" s="814"/>
      <c r="E871" s="378"/>
      <c r="F871" s="1058"/>
      <c r="G871" s="718"/>
      <c r="H871" s="718"/>
      <c r="I871" s="718"/>
      <c r="J871" s="718"/>
      <c r="K871" s="1059"/>
      <c r="L871" s="718"/>
      <c r="M871" s="718"/>
      <c r="N871" s="718"/>
      <c r="O871" s="718"/>
      <c r="P871" s="718"/>
      <c r="Q871" s="718"/>
      <c r="R871" s="814"/>
      <c r="S871" s="1049"/>
      <c r="T871" s="1050"/>
    </row>
    <row r="872" customHeight="1" spans="1:20">
      <c r="A872" s="813"/>
      <c r="B872" s="378"/>
      <c r="C872" s="846"/>
      <c r="D872" s="814"/>
      <c r="E872" s="378"/>
      <c r="F872" s="1058"/>
      <c r="G872" s="718"/>
      <c r="H872" s="718"/>
      <c r="I872" s="718"/>
      <c r="J872" s="718"/>
      <c r="K872" s="1059"/>
      <c r="L872" s="718"/>
      <c r="M872" s="718"/>
      <c r="N872" s="718"/>
      <c r="O872" s="718"/>
      <c r="P872" s="718"/>
      <c r="Q872" s="718"/>
      <c r="R872" s="814"/>
      <c r="S872" s="1049"/>
      <c r="T872" s="1050"/>
    </row>
    <row r="873" customHeight="1" spans="1:20">
      <c r="A873" s="813"/>
      <c r="B873" s="378"/>
      <c r="C873" s="846"/>
      <c r="D873" s="814"/>
      <c r="E873" s="378"/>
      <c r="F873" s="1058"/>
      <c r="G873" s="718"/>
      <c r="H873" s="718"/>
      <c r="I873" s="718"/>
      <c r="J873" s="718"/>
      <c r="K873" s="1059"/>
      <c r="L873" s="718"/>
      <c r="M873" s="718"/>
      <c r="N873" s="718"/>
      <c r="O873" s="718"/>
      <c r="P873" s="718"/>
      <c r="Q873" s="718"/>
      <c r="R873" s="814"/>
      <c r="S873" s="1049"/>
      <c r="T873" s="1050"/>
    </row>
    <row r="874" customHeight="1" spans="1:20">
      <c r="A874" s="813"/>
      <c r="B874" s="378"/>
      <c r="C874" s="846"/>
      <c r="D874" s="814"/>
      <c r="E874" s="378"/>
      <c r="F874" s="1058"/>
      <c r="G874" s="718"/>
      <c r="H874" s="718"/>
      <c r="I874" s="718"/>
      <c r="J874" s="718"/>
      <c r="K874" s="1059"/>
      <c r="L874" s="718"/>
      <c r="M874" s="718"/>
      <c r="N874" s="718"/>
      <c r="O874" s="718"/>
      <c r="P874" s="718"/>
      <c r="Q874" s="718"/>
      <c r="R874" s="814"/>
      <c r="S874" s="1049"/>
      <c r="T874" s="1050"/>
    </row>
    <row r="875" customHeight="1" spans="1:20">
      <c r="A875" s="813"/>
      <c r="B875" s="378"/>
      <c r="C875" s="846"/>
      <c r="D875" s="814"/>
      <c r="E875" s="378"/>
      <c r="F875" s="1058"/>
      <c r="G875" s="718"/>
      <c r="H875" s="718"/>
      <c r="I875" s="718"/>
      <c r="J875" s="718"/>
      <c r="K875" s="1059"/>
      <c r="L875" s="718"/>
      <c r="M875" s="718"/>
      <c r="N875" s="718"/>
      <c r="O875" s="718"/>
      <c r="P875" s="718"/>
      <c r="Q875" s="718"/>
      <c r="R875" s="814"/>
      <c r="S875" s="1049"/>
      <c r="T875" s="1050"/>
    </row>
    <row r="876" customHeight="1" spans="1:20">
      <c r="A876" s="813"/>
      <c r="B876" s="378"/>
      <c r="C876" s="846"/>
      <c r="D876" s="814"/>
      <c r="E876" s="378"/>
      <c r="F876" s="1058"/>
      <c r="G876" s="718"/>
      <c r="H876" s="718"/>
      <c r="I876" s="718"/>
      <c r="J876" s="718"/>
      <c r="K876" s="1059"/>
      <c r="L876" s="718"/>
      <c r="M876" s="718"/>
      <c r="N876" s="718"/>
      <c r="O876" s="718"/>
      <c r="P876" s="718"/>
      <c r="Q876" s="718"/>
      <c r="R876" s="814"/>
      <c r="S876" s="1049"/>
      <c r="T876" s="1050"/>
    </row>
    <row r="877" customHeight="1" spans="1:20">
      <c r="A877" s="813"/>
      <c r="B877" s="378"/>
      <c r="C877" s="846"/>
      <c r="D877" s="814"/>
      <c r="E877" s="378"/>
      <c r="F877" s="1058"/>
      <c r="G877" s="718"/>
      <c r="H877" s="718"/>
      <c r="I877" s="718"/>
      <c r="J877" s="718"/>
      <c r="K877" s="1059"/>
      <c r="L877" s="718"/>
      <c r="M877" s="718"/>
      <c r="N877" s="718"/>
      <c r="O877" s="718"/>
      <c r="P877" s="718"/>
      <c r="Q877" s="718"/>
      <c r="R877" s="814"/>
      <c r="S877" s="1049"/>
      <c r="T877" s="1050"/>
    </row>
    <row r="878" customHeight="1" spans="1:20">
      <c r="A878" s="813"/>
      <c r="B878" s="378"/>
      <c r="C878" s="846"/>
      <c r="D878" s="814"/>
      <c r="E878" s="378"/>
      <c r="F878" s="1058"/>
      <c r="G878" s="718"/>
      <c r="H878" s="718"/>
      <c r="I878" s="718"/>
      <c r="J878" s="718"/>
      <c r="K878" s="1059"/>
      <c r="L878" s="718"/>
      <c r="M878" s="718"/>
      <c r="N878" s="718"/>
      <c r="O878" s="718"/>
      <c r="P878" s="718"/>
      <c r="Q878" s="718"/>
      <c r="R878" s="814"/>
      <c r="S878" s="1049"/>
      <c r="T878" s="1050"/>
    </row>
    <row r="879" customHeight="1" spans="1:20">
      <c r="A879" s="813"/>
      <c r="B879" s="378"/>
      <c r="C879" s="846"/>
      <c r="D879" s="814"/>
      <c r="E879" s="378"/>
      <c r="F879" s="1058"/>
      <c r="G879" s="718"/>
      <c r="H879" s="718"/>
      <c r="I879" s="718"/>
      <c r="J879" s="718"/>
      <c r="K879" s="1059"/>
      <c r="L879" s="718"/>
      <c r="M879" s="718"/>
      <c r="N879" s="718"/>
      <c r="O879" s="718"/>
      <c r="P879" s="718"/>
      <c r="Q879" s="718"/>
      <c r="R879" s="814"/>
      <c r="S879" s="1049"/>
      <c r="T879" s="1050"/>
    </row>
    <row r="880" customHeight="1" spans="1:20">
      <c r="A880" s="813"/>
      <c r="B880" s="378"/>
      <c r="C880" s="846"/>
      <c r="D880" s="814"/>
      <c r="E880" s="378"/>
      <c r="F880" s="1058"/>
      <c r="G880" s="718"/>
      <c r="H880" s="718"/>
      <c r="I880" s="718"/>
      <c r="J880" s="718"/>
      <c r="K880" s="1059"/>
      <c r="L880" s="718"/>
      <c r="M880" s="718"/>
      <c r="N880" s="718"/>
      <c r="O880" s="718"/>
      <c r="P880" s="718"/>
      <c r="Q880" s="718"/>
      <c r="R880" s="814"/>
      <c r="S880" s="1049"/>
      <c r="T880" s="1050"/>
    </row>
    <row r="881" customHeight="1" spans="1:20">
      <c r="A881" s="813"/>
      <c r="B881" s="378"/>
      <c r="C881" s="846"/>
      <c r="D881" s="814"/>
      <c r="E881" s="378"/>
      <c r="F881" s="1058"/>
      <c r="G881" s="718"/>
      <c r="H881" s="718"/>
      <c r="I881" s="718"/>
      <c r="J881" s="718"/>
      <c r="K881" s="1059"/>
      <c r="L881" s="718"/>
      <c r="M881" s="718"/>
      <c r="N881" s="718"/>
      <c r="O881" s="718"/>
      <c r="P881" s="718"/>
      <c r="Q881" s="718"/>
      <c r="R881" s="814"/>
      <c r="S881" s="1049"/>
      <c r="T881" s="1050"/>
    </row>
    <row r="882" customHeight="1" spans="1:20">
      <c r="A882" s="813"/>
      <c r="B882" s="378"/>
      <c r="C882" s="846"/>
      <c r="D882" s="814"/>
      <c r="E882" s="378"/>
      <c r="F882" s="1058"/>
      <c r="G882" s="718"/>
      <c r="H882" s="718"/>
      <c r="I882" s="718"/>
      <c r="J882" s="718"/>
      <c r="K882" s="1059"/>
      <c r="L882" s="718"/>
      <c r="M882" s="718"/>
      <c r="N882" s="718"/>
      <c r="O882" s="718"/>
      <c r="P882" s="718"/>
      <c r="Q882" s="718"/>
      <c r="R882" s="814"/>
      <c r="S882" s="1049"/>
      <c r="T882" s="1050"/>
    </row>
    <row r="883" customHeight="1" spans="1:20">
      <c r="A883" s="813"/>
      <c r="B883" s="378"/>
      <c r="C883" s="846"/>
      <c r="D883" s="814"/>
      <c r="E883" s="378"/>
      <c r="F883" s="1058"/>
      <c r="G883" s="718"/>
      <c r="H883" s="718"/>
      <c r="I883" s="718"/>
      <c r="J883" s="718"/>
      <c r="K883" s="1059"/>
      <c r="L883" s="718"/>
      <c r="M883" s="718"/>
      <c r="N883" s="718"/>
      <c r="O883" s="718"/>
      <c r="P883" s="718"/>
      <c r="Q883" s="718"/>
      <c r="R883" s="814"/>
      <c r="S883" s="1049"/>
      <c r="T883" s="1050"/>
    </row>
    <row r="884" customHeight="1" spans="1:20">
      <c r="A884" s="813"/>
      <c r="B884" s="378"/>
      <c r="C884" s="846"/>
      <c r="D884" s="814"/>
      <c r="E884" s="378"/>
      <c r="F884" s="1058"/>
      <c r="G884" s="718"/>
      <c r="H884" s="718"/>
      <c r="I884" s="718"/>
      <c r="J884" s="718"/>
      <c r="K884" s="1059"/>
      <c r="L884" s="718"/>
      <c r="M884" s="718"/>
      <c r="N884" s="718"/>
      <c r="O884" s="718"/>
      <c r="P884" s="718"/>
      <c r="Q884" s="718"/>
      <c r="R884" s="814"/>
      <c r="S884" s="1049"/>
      <c r="T884" s="1050"/>
    </row>
    <row r="885" customHeight="1" spans="1:20">
      <c r="A885" s="813"/>
      <c r="B885" s="378"/>
      <c r="C885" s="846"/>
      <c r="D885" s="814"/>
      <c r="E885" s="378"/>
      <c r="F885" s="1058"/>
      <c r="G885" s="718"/>
      <c r="H885" s="718"/>
      <c r="I885" s="718"/>
      <c r="J885" s="718"/>
      <c r="K885" s="1059"/>
      <c r="L885" s="718"/>
      <c r="M885" s="718"/>
      <c r="N885" s="718"/>
      <c r="O885" s="718"/>
      <c r="P885" s="718"/>
      <c r="Q885" s="718"/>
      <c r="R885" s="814"/>
      <c r="S885" s="1049"/>
      <c r="T885" s="1050"/>
    </row>
    <row r="886" customHeight="1" spans="1:20">
      <c r="A886" s="813"/>
      <c r="B886" s="378"/>
      <c r="C886" s="846"/>
      <c r="D886" s="814"/>
      <c r="E886" s="378"/>
      <c r="F886" s="1058"/>
      <c r="G886" s="718"/>
      <c r="H886" s="718"/>
      <c r="I886" s="718"/>
      <c r="J886" s="718"/>
      <c r="K886" s="1059"/>
      <c r="L886" s="718"/>
      <c r="M886" s="718"/>
      <c r="N886" s="718"/>
      <c r="O886" s="718"/>
      <c r="P886" s="718"/>
      <c r="Q886" s="718"/>
      <c r="R886" s="814"/>
      <c r="S886" s="1049"/>
      <c r="T886" s="1050"/>
    </row>
    <row r="887" customHeight="1" spans="1:20">
      <c r="A887" s="813"/>
      <c r="B887" s="378"/>
      <c r="C887" s="846"/>
      <c r="D887" s="814"/>
      <c r="E887" s="378"/>
      <c r="F887" s="1058"/>
      <c r="G887" s="718"/>
      <c r="H887" s="718"/>
      <c r="I887" s="718"/>
      <c r="J887" s="718"/>
      <c r="K887" s="1059"/>
      <c r="L887" s="718"/>
      <c r="M887" s="718"/>
      <c r="N887" s="718"/>
      <c r="O887" s="718"/>
      <c r="P887" s="718"/>
      <c r="Q887" s="718"/>
      <c r="R887" s="814"/>
      <c r="S887" s="1049"/>
      <c r="T887" s="1050"/>
    </row>
    <row r="888" customHeight="1" spans="1:20">
      <c r="A888" s="813"/>
      <c r="B888" s="378"/>
      <c r="C888" s="846"/>
      <c r="D888" s="814"/>
      <c r="E888" s="378"/>
      <c r="F888" s="1058"/>
      <c r="G888" s="718"/>
      <c r="H888" s="718"/>
      <c r="I888" s="718"/>
      <c r="J888" s="718"/>
      <c r="K888" s="1059"/>
      <c r="L888" s="718"/>
      <c r="M888" s="718"/>
      <c r="N888" s="718"/>
      <c r="O888" s="718"/>
      <c r="P888" s="718"/>
      <c r="Q888" s="718"/>
      <c r="R888" s="814"/>
      <c r="S888" s="1049"/>
      <c r="T888" s="1050"/>
    </row>
    <row r="889" customHeight="1" spans="1:20">
      <c r="A889" s="813"/>
      <c r="B889" s="378"/>
      <c r="C889" s="846"/>
      <c r="D889" s="814"/>
      <c r="E889" s="378"/>
      <c r="F889" s="1058"/>
      <c r="G889" s="718"/>
      <c r="H889" s="718"/>
      <c r="I889" s="718"/>
      <c r="J889" s="718"/>
      <c r="K889" s="1059"/>
      <c r="L889" s="718"/>
      <c r="M889" s="718"/>
      <c r="N889" s="718"/>
      <c r="O889" s="718"/>
      <c r="P889" s="718"/>
      <c r="Q889" s="718"/>
      <c r="R889" s="814"/>
      <c r="S889" s="1049"/>
      <c r="T889" s="1050"/>
    </row>
    <row r="890" customHeight="1" spans="1:20">
      <c r="A890" s="813"/>
      <c r="B890" s="378"/>
      <c r="C890" s="846"/>
      <c r="D890" s="814"/>
      <c r="E890" s="378"/>
      <c r="F890" s="1058"/>
      <c r="G890" s="718"/>
      <c r="H890" s="718"/>
      <c r="I890" s="718"/>
      <c r="J890" s="718"/>
      <c r="K890" s="1059"/>
      <c r="L890" s="718"/>
      <c r="M890" s="718"/>
      <c r="N890" s="718"/>
      <c r="O890" s="718"/>
      <c r="P890" s="718"/>
      <c r="Q890" s="718"/>
      <c r="R890" s="814"/>
      <c r="S890" s="1049"/>
      <c r="T890" s="1050"/>
    </row>
    <row r="891" customHeight="1" spans="1:20">
      <c r="A891" s="813"/>
      <c r="B891" s="378"/>
      <c r="C891" s="846"/>
      <c r="D891" s="814"/>
      <c r="E891" s="378"/>
      <c r="F891" s="1058"/>
      <c r="G891" s="718"/>
      <c r="H891" s="718"/>
      <c r="I891" s="718"/>
      <c r="J891" s="718"/>
      <c r="K891" s="1059"/>
      <c r="L891" s="718"/>
      <c r="M891" s="718"/>
      <c r="N891" s="718"/>
      <c r="O891" s="718"/>
      <c r="P891" s="718"/>
      <c r="Q891" s="718"/>
      <c r="R891" s="814"/>
      <c r="S891" s="1049"/>
      <c r="T891" s="1050"/>
    </row>
    <row r="892" customHeight="1" spans="1:20">
      <c r="A892" s="813"/>
      <c r="B892" s="378"/>
      <c r="C892" s="846"/>
      <c r="D892" s="814"/>
      <c r="E892" s="378"/>
      <c r="F892" s="1058"/>
      <c r="G892" s="718"/>
      <c r="H892" s="718"/>
      <c r="I892" s="718"/>
      <c r="J892" s="718"/>
      <c r="K892" s="1059"/>
      <c r="L892" s="718"/>
      <c r="M892" s="718"/>
      <c r="N892" s="718"/>
      <c r="O892" s="718"/>
      <c r="P892" s="718"/>
      <c r="Q892" s="718"/>
      <c r="R892" s="814"/>
      <c r="S892" s="1049"/>
      <c r="T892" s="1050"/>
    </row>
    <row r="893" customHeight="1" spans="1:20">
      <c r="A893" s="813"/>
      <c r="B893" s="378"/>
      <c r="C893" s="846"/>
      <c r="D893" s="814"/>
      <c r="E893" s="378"/>
      <c r="F893" s="1058"/>
      <c r="G893" s="718"/>
      <c r="H893" s="718"/>
      <c r="I893" s="718"/>
      <c r="J893" s="718"/>
      <c r="K893" s="1059"/>
      <c r="L893" s="718"/>
      <c r="M893" s="718"/>
      <c r="N893" s="718"/>
      <c r="O893" s="718"/>
      <c r="P893" s="718"/>
      <c r="Q893" s="718"/>
      <c r="R893" s="814"/>
      <c r="S893" s="1049"/>
      <c r="T893" s="1050"/>
    </row>
    <row r="894" customHeight="1" spans="1:20">
      <c r="A894" s="813"/>
      <c r="B894" s="378"/>
      <c r="C894" s="846"/>
      <c r="D894" s="814"/>
      <c r="E894" s="378"/>
      <c r="F894" s="1058"/>
      <c r="G894" s="718"/>
      <c r="H894" s="718"/>
      <c r="I894" s="718"/>
      <c r="J894" s="718"/>
      <c r="K894" s="1059"/>
      <c r="L894" s="718"/>
      <c r="M894" s="718"/>
      <c r="N894" s="718"/>
      <c r="O894" s="718"/>
      <c r="P894" s="718"/>
      <c r="Q894" s="718"/>
      <c r="R894" s="814"/>
      <c r="S894" s="1049"/>
      <c r="T894" s="1050"/>
    </row>
    <row r="895" customHeight="1" spans="1:20">
      <c r="A895" s="813"/>
      <c r="B895" s="378"/>
      <c r="C895" s="846"/>
      <c r="D895" s="814"/>
      <c r="E895" s="378"/>
      <c r="F895" s="1058"/>
      <c r="G895" s="718"/>
      <c r="H895" s="718"/>
      <c r="I895" s="718"/>
      <c r="J895" s="718"/>
      <c r="K895" s="1059"/>
      <c r="L895" s="718"/>
      <c r="M895" s="718"/>
      <c r="N895" s="718"/>
      <c r="O895" s="718"/>
      <c r="P895" s="718"/>
      <c r="Q895" s="718"/>
      <c r="R895" s="814"/>
      <c r="S895" s="1049"/>
      <c r="T895" s="1050"/>
    </row>
    <row r="896" customHeight="1" spans="1:20">
      <c r="A896" s="813"/>
      <c r="B896" s="378"/>
      <c r="C896" s="846"/>
      <c r="D896" s="814"/>
      <c r="E896" s="378"/>
      <c r="F896" s="1058"/>
      <c r="G896" s="718"/>
      <c r="H896" s="718"/>
      <c r="I896" s="718"/>
      <c r="J896" s="718"/>
      <c r="K896" s="1059"/>
      <c r="L896" s="718"/>
      <c r="M896" s="718"/>
      <c r="N896" s="718"/>
      <c r="O896" s="718"/>
      <c r="P896" s="718"/>
      <c r="Q896" s="718"/>
      <c r="R896" s="814"/>
      <c r="S896" s="1049"/>
      <c r="T896" s="1050"/>
    </row>
    <row r="897" customHeight="1" spans="1:20">
      <c r="A897" s="813"/>
      <c r="B897" s="378"/>
      <c r="C897" s="846"/>
      <c r="D897" s="814"/>
      <c r="E897" s="378"/>
      <c r="F897" s="1058"/>
      <c r="G897" s="718"/>
      <c r="H897" s="718"/>
      <c r="I897" s="718"/>
      <c r="J897" s="718"/>
      <c r="K897" s="1059"/>
      <c r="L897" s="718"/>
      <c r="M897" s="718"/>
      <c r="N897" s="718"/>
      <c r="O897" s="718"/>
      <c r="P897" s="718"/>
      <c r="Q897" s="718"/>
      <c r="R897" s="814"/>
      <c r="S897" s="1049"/>
      <c r="T897" s="1050"/>
    </row>
    <row r="898" customHeight="1" spans="1:20">
      <c r="A898" s="813"/>
      <c r="B898" s="378"/>
      <c r="C898" s="846"/>
      <c r="D898" s="814"/>
      <c r="E898" s="378"/>
      <c r="F898" s="1058"/>
      <c r="G898" s="718"/>
      <c r="H898" s="718"/>
      <c r="I898" s="718"/>
      <c r="J898" s="718"/>
      <c r="K898" s="1059"/>
      <c r="L898" s="718"/>
      <c r="M898" s="718"/>
      <c r="N898" s="718"/>
      <c r="O898" s="718"/>
      <c r="P898" s="718"/>
      <c r="Q898" s="718"/>
      <c r="R898" s="814"/>
      <c r="S898" s="1049"/>
      <c r="T898" s="1050"/>
    </row>
    <row r="899" customHeight="1" spans="1:20">
      <c r="A899" s="813"/>
      <c r="B899" s="378"/>
      <c r="C899" s="846"/>
      <c r="D899" s="814"/>
      <c r="E899" s="378"/>
      <c r="F899" s="1058"/>
      <c r="G899" s="718"/>
      <c r="H899" s="718"/>
      <c r="I899" s="718"/>
      <c r="J899" s="718"/>
      <c r="K899" s="1059"/>
      <c r="L899" s="718"/>
      <c r="M899" s="718"/>
      <c r="N899" s="718"/>
      <c r="O899" s="718"/>
      <c r="P899" s="718"/>
      <c r="Q899" s="718"/>
      <c r="R899" s="814"/>
      <c r="S899" s="1049"/>
      <c r="T899" s="1050"/>
    </row>
    <row r="900" customHeight="1" spans="1:20">
      <c r="A900" s="813"/>
      <c r="B900" s="378"/>
      <c r="C900" s="846"/>
      <c r="D900" s="814"/>
      <c r="E900" s="378"/>
      <c r="F900" s="1058"/>
      <c r="G900" s="718"/>
      <c r="H900" s="718"/>
      <c r="I900" s="718"/>
      <c r="J900" s="718"/>
      <c r="K900" s="1059"/>
      <c r="L900" s="718"/>
      <c r="M900" s="718"/>
      <c r="N900" s="718"/>
      <c r="O900" s="718"/>
      <c r="P900" s="718"/>
      <c r="Q900" s="718"/>
      <c r="R900" s="814"/>
      <c r="S900" s="1049"/>
      <c r="T900" s="1050"/>
    </row>
    <row r="901" customHeight="1" spans="1:20">
      <c r="A901" s="813"/>
      <c r="B901" s="378"/>
      <c r="C901" s="846"/>
      <c r="D901" s="814"/>
      <c r="E901" s="378"/>
      <c r="F901" s="1058"/>
      <c r="G901" s="718"/>
      <c r="H901" s="718"/>
      <c r="I901" s="718"/>
      <c r="J901" s="718"/>
      <c r="K901" s="1059"/>
      <c r="L901" s="718"/>
      <c r="M901" s="718"/>
      <c r="N901" s="718"/>
      <c r="O901" s="718"/>
      <c r="P901" s="718"/>
      <c r="Q901" s="718"/>
      <c r="R901" s="814"/>
      <c r="S901" s="1049"/>
      <c r="T901" s="1050"/>
    </row>
    <row r="902" customHeight="1" spans="1:20">
      <c r="A902" s="813"/>
      <c r="B902" s="378"/>
      <c r="C902" s="846"/>
      <c r="D902" s="814"/>
      <c r="E902" s="378"/>
      <c r="F902" s="1058"/>
      <c r="G902" s="718"/>
      <c r="H902" s="718"/>
      <c r="I902" s="718"/>
      <c r="J902" s="718"/>
      <c r="K902" s="1059"/>
      <c r="L902" s="718"/>
      <c r="M902" s="718"/>
      <c r="N902" s="718"/>
      <c r="O902" s="718"/>
      <c r="P902" s="718"/>
      <c r="Q902" s="718"/>
      <c r="R902" s="814"/>
      <c r="S902" s="1049"/>
      <c r="T902" s="1050"/>
    </row>
    <row r="903" customHeight="1" spans="1:20">
      <c r="A903" s="813"/>
      <c r="B903" s="378"/>
      <c r="C903" s="846"/>
      <c r="D903" s="814"/>
      <c r="E903" s="378"/>
      <c r="F903" s="1058"/>
      <c r="G903" s="718"/>
      <c r="H903" s="718"/>
      <c r="I903" s="718"/>
      <c r="J903" s="718"/>
      <c r="K903" s="1059"/>
      <c r="L903" s="718"/>
      <c r="M903" s="718"/>
      <c r="N903" s="718"/>
      <c r="O903" s="718"/>
      <c r="P903" s="718"/>
      <c r="Q903" s="718"/>
      <c r="R903" s="814"/>
      <c r="S903" s="1049"/>
      <c r="T903" s="1050"/>
    </row>
    <row r="904" customHeight="1" spans="1:20">
      <c r="A904" s="813"/>
      <c r="B904" s="378"/>
      <c r="C904" s="846"/>
      <c r="D904" s="814"/>
      <c r="E904" s="378"/>
      <c r="F904" s="1058"/>
      <c r="G904" s="718"/>
      <c r="H904" s="718"/>
      <c r="I904" s="718"/>
      <c r="J904" s="718"/>
      <c r="K904" s="1059"/>
      <c r="L904" s="718"/>
      <c r="M904" s="718"/>
      <c r="N904" s="718"/>
      <c r="O904" s="718"/>
      <c r="P904" s="718"/>
      <c r="Q904" s="718"/>
      <c r="R904" s="814"/>
      <c r="S904" s="1049"/>
      <c r="T904" s="1050"/>
    </row>
    <row r="905" customHeight="1" spans="1:20">
      <c r="A905" s="813"/>
      <c r="B905" s="378"/>
      <c r="C905" s="846"/>
      <c r="D905" s="814"/>
      <c r="E905" s="378"/>
      <c r="F905" s="1058"/>
      <c r="G905" s="718"/>
      <c r="H905" s="718"/>
      <c r="I905" s="718"/>
      <c r="J905" s="718"/>
      <c r="K905" s="1059"/>
      <c r="L905" s="718"/>
      <c r="M905" s="718"/>
      <c r="N905" s="718"/>
      <c r="O905" s="718"/>
      <c r="P905" s="718"/>
      <c r="Q905" s="718"/>
      <c r="R905" s="814"/>
      <c r="S905" s="1049"/>
      <c r="T905" s="1050"/>
    </row>
    <row r="906" customHeight="1" spans="1:20">
      <c r="A906" s="813"/>
      <c r="B906" s="378"/>
      <c r="C906" s="846"/>
      <c r="D906" s="814"/>
      <c r="E906" s="378"/>
      <c r="F906" s="1058"/>
      <c r="G906" s="718"/>
      <c r="H906" s="718"/>
      <c r="I906" s="718"/>
      <c r="J906" s="718"/>
      <c r="K906" s="1059"/>
      <c r="L906" s="718"/>
      <c r="M906" s="718"/>
      <c r="N906" s="718"/>
      <c r="O906" s="718"/>
      <c r="P906" s="718"/>
      <c r="Q906" s="718"/>
      <c r="R906" s="814"/>
      <c r="S906" s="1049"/>
      <c r="T906" s="1050"/>
    </row>
    <row r="907" customHeight="1" spans="1:20">
      <c r="A907" s="813"/>
      <c r="B907" s="378"/>
      <c r="C907" s="846"/>
      <c r="D907" s="814"/>
      <c r="E907" s="378"/>
      <c r="F907" s="1058"/>
      <c r="G907" s="718"/>
      <c r="H907" s="718"/>
      <c r="I907" s="718"/>
      <c r="J907" s="718"/>
      <c r="K907" s="1059"/>
      <c r="L907" s="718"/>
      <c r="M907" s="718"/>
      <c r="N907" s="718"/>
      <c r="O907" s="718"/>
      <c r="P907" s="718"/>
      <c r="Q907" s="718"/>
      <c r="R907" s="814"/>
      <c r="S907" s="1049"/>
      <c r="T907" s="1050"/>
    </row>
    <row r="908" customHeight="1" spans="1:20">
      <c r="A908" s="813"/>
      <c r="B908" s="378"/>
      <c r="C908" s="846"/>
      <c r="D908" s="814"/>
      <c r="E908" s="378"/>
      <c r="F908" s="1058"/>
      <c r="G908" s="718"/>
      <c r="H908" s="718"/>
      <c r="I908" s="718"/>
      <c r="J908" s="718"/>
      <c r="K908" s="1059"/>
      <c r="L908" s="718"/>
      <c r="M908" s="718"/>
      <c r="N908" s="718"/>
      <c r="O908" s="718"/>
      <c r="P908" s="718"/>
      <c r="Q908" s="718"/>
      <c r="R908" s="814"/>
      <c r="S908" s="1049"/>
      <c r="T908" s="1050"/>
    </row>
    <row r="909" customHeight="1" spans="1:20">
      <c r="A909" s="813"/>
      <c r="B909" s="378"/>
      <c r="C909" s="846"/>
      <c r="D909" s="814"/>
      <c r="E909" s="378"/>
      <c r="F909" s="1058"/>
      <c r="G909" s="718"/>
      <c r="H909" s="718"/>
      <c r="I909" s="718"/>
      <c r="J909" s="718"/>
      <c r="K909" s="1059"/>
      <c r="L909" s="718"/>
      <c r="M909" s="718"/>
      <c r="N909" s="718"/>
      <c r="O909" s="718"/>
      <c r="P909" s="718"/>
      <c r="Q909" s="718"/>
      <c r="R909" s="814"/>
      <c r="S909" s="1049"/>
      <c r="T909" s="1050"/>
    </row>
    <row r="910" customHeight="1" spans="1:20">
      <c r="A910" s="813"/>
      <c r="B910" s="378"/>
      <c r="C910" s="846"/>
      <c r="D910" s="814"/>
      <c r="E910" s="378"/>
      <c r="F910" s="1058"/>
      <c r="G910" s="718"/>
      <c r="H910" s="718"/>
      <c r="I910" s="718"/>
      <c r="J910" s="718"/>
      <c r="K910" s="1059"/>
      <c r="L910" s="718"/>
      <c r="M910" s="718"/>
      <c r="N910" s="718"/>
      <c r="O910" s="718"/>
      <c r="P910" s="718"/>
      <c r="Q910" s="718"/>
      <c r="R910" s="814"/>
      <c r="S910" s="1049"/>
      <c r="T910" s="1050"/>
    </row>
    <row r="911" customHeight="1" spans="1:20">
      <c r="A911" s="813"/>
      <c r="B911" s="378"/>
      <c r="C911" s="846"/>
      <c r="D911" s="814"/>
      <c r="E911" s="378"/>
      <c r="F911" s="1058"/>
      <c r="G911" s="718"/>
      <c r="H911" s="718"/>
      <c r="I911" s="718"/>
      <c r="J911" s="718"/>
      <c r="K911" s="1059"/>
      <c r="L911" s="718"/>
      <c r="M911" s="718"/>
      <c r="N911" s="718"/>
      <c r="O911" s="718"/>
      <c r="P911" s="718"/>
      <c r="Q911" s="718"/>
      <c r="R911" s="814"/>
      <c r="S911" s="1049"/>
      <c r="T911" s="1050"/>
    </row>
    <row r="912" customHeight="1" spans="1:20">
      <c r="A912" s="813"/>
      <c r="B912" s="378"/>
      <c r="C912" s="846"/>
      <c r="D912" s="814"/>
      <c r="E912" s="378"/>
      <c r="F912" s="1058"/>
      <c r="G912" s="718"/>
      <c r="H912" s="718"/>
      <c r="I912" s="718"/>
      <c r="J912" s="718"/>
      <c r="K912" s="1059"/>
      <c r="L912" s="718"/>
      <c r="M912" s="718"/>
      <c r="N912" s="718"/>
      <c r="O912" s="718"/>
      <c r="P912" s="718"/>
      <c r="Q912" s="718"/>
      <c r="R912" s="814"/>
      <c r="S912" s="1049"/>
      <c r="T912" s="1050"/>
    </row>
    <row r="913" customHeight="1" spans="1:20">
      <c r="A913" s="813"/>
      <c r="B913" s="378"/>
      <c r="C913" s="846"/>
      <c r="D913" s="814"/>
      <c r="E913" s="378"/>
      <c r="F913" s="1058"/>
      <c r="G913" s="718"/>
      <c r="H913" s="718"/>
      <c r="I913" s="718"/>
      <c r="J913" s="718"/>
      <c r="K913" s="1059"/>
      <c r="L913" s="718"/>
      <c r="M913" s="718"/>
      <c r="N913" s="718"/>
      <c r="O913" s="718"/>
      <c r="P913" s="718"/>
      <c r="Q913" s="718"/>
      <c r="R913" s="814"/>
      <c r="S913" s="1049"/>
      <c r="T913" s="1050"/>
    </row>
    <row r="914" customHeight="1" spans="1:20">
      <c r="A914" s="813"/>
      <c r="B914" s="378"/>
      <c r="C914" s="846"/>
      <c r="D914" s="814"/>
      <c r="E914" s="378"/>
      <c r="F914" s="1058"/>
      <c r="G914" s="718"/>
      <c r="H914" s="718"/>
      <c r="I914" s="718"/>
      <c r="J914" s="718"/>
      <c r="K914" s="1059"/>
      <c r="L914" s="718"/>
      <c r="M914" s="718"/>
      <c r="N914" s="718"/>
      <c r="O914" s="718"/>
      <c r="P914" s="718"/>
      <c r="Q914" s="718"/>
      <c r="R914" s="814"/>
      <c r="S914" s="1049"/>
      <c r="T914" s="1050"/>
    </row>
    <row r="915" customHeight="1" spans="1:20">
      <c r="A915" s="813"/>
      <c r="B915" s="378"/>
      <c r="C915" s="846"/>
      <c r="D915" s="814"/>
      <c r="E915" s="378"/>
      <c r="F915" s="1058"/>
      <c r="G915" s="718"/>
      <c r="H915" s="718"/>
      <c r="I915" s="718"/>
      <c r="J915" s="718"/>
      <c r="K915" s="1059"/>
      <c r="L915" s="718"/>
      <c r="M915" s="718"/>
      <c r="N915" s="718"/>
      <c r="O915" s="718"/>
      <c r="P915" s="718"/>
      <c r="Q915" s="718"/>
      <c r="R915" s="814"/>
      <c r="S915" s="1049"/>
      <c r="T915" s="1050"/>
    </row>
    <row r="916" customHeight="1" spans="1:20">
      <c r="A916" s="813"/>
      <c r="B916" s="378"/>
      <c r="C916" s="846"/>
      <c r="D916" s="814"/>
      <c r="E916" s="378"/>
      <c r="F916" s="1058"/>
      <c r="G916" s="718"/>
      <c r="H916" s="718"/>
      <c r="I916" s="718"/>
      <c r="J916" s="718"/>
      <c r="K916" s="1059"/>
      <c r="L916" s="718"/>
      <c r="M916" s="718"/>
      <c r="N916" s="718"/>
      <c r="O916" s="718"/>
      <c r="P916" s="718"/>
      <c r="Q916" s="718"/>
      <c r="R916" s="814"/>
      <c r="S916" s="1049"/>
      <c r="T916" s="1050"/>
    </row>
    <row r="917" customHeight="1" spans="1:20">
      <c r="A917" s="813"/>
      <c r="B917" s="378"/>
      <c r="C917" s="846"/>
      <c r="D917" s="814"/>
      <c r="E917" s="378"/>
      <c r="F917" s="1058"/>
      <c r="G917" s="718"/>
      <c r="H917" s="718"/>
      <c r="I917" s="718"/>
      <c r="J917" s="718"/>
      <c r="K917" s="1059"/>
      <c r="L917" s="718"/>
      <c r="M917" s="718"/>
      <c r="N917" s="718"/>
      <c r="O917" s="718"/>
      <c r="P917" s="718"/>
      <c r="Q917" s="718"/>
      <c r="R917" s="814"/>
      <c r="S917" s="1049"/>
      <c r="T917" s="1050"/>
    </row>
    <row r="918" customHeight="1" spans="1:20">
      <c r="A918" s="813"/>
      <c r="B918" s="378"/>
      <c r="C918" s="846"/>
      <c r="D918" s="814"/>
      <c r="E918" s="378"/>
      <c r="F918" s="1058"/>
      <c r="G918" s="718"/>
      <c r="H918" s="718"/>
      <c r="I918" s="718"/>
      <c r="J918" s="718"/>
      <c r="K918" s="1059"/>
      <c r="L918" s="718"/>
      <c r="M918" s="718"/>
      <c r="N918" s="718"/>
      <c r="O918" s="718"/>
      <c r="P918" s="718"/>
      <c r="Q918" s="718"/>
      <c r="R918" s="814"/>
      <c r="S918" s="1049"/>
      <c r="T918" s="1050"/>
    </row>
    <row r="919" customHeight="1" spans="1:20">
      <c r="A919" s="813"/>
      <c r="B919" s="378"/>
      <c r="C919" s="846"/>
      <c r="D919" s="814"/>
      <c r="E919" s="378"/>
      <c r="F919" s="1058"/>
      <c r="G919" s="718"/>
      <c r="H919" s="718"/>
      <c r="I919" s="718"/>
      <c r="J919" s="718"/>
      <c r="K919" s="1059"/>
      <c r="L919" s="718"/>
      <c r="M919" s="718"/>
      <c r="N919" s="718"/>
      <c r="O919" s="718"/>
      <c r="P919" s="718"/>
      <c r="Q919" s="718"/>
      <c r="R919" s="814"/>
      <c r="S919" s="1049"/>
      <c r="T919" s="1050"/>
    </row>
    <row r="920" customHeight="1" spans="1:20">
      <c r="A920" s="813"/>
      <c r="B920" s="378"/>
      <c r="C920" s="846"/>
      <c r="D920" s="814"/>
      <c r="E920" s="378"/>
      <c r="F920" s="1058"/>
      <c r="G920" s="718"/>
      <c r="H920" s="718"/>
      <c r="I920" s="718"/>
      <c r="J920" s="718"/>
      <c r="K920" s="1059"/>
      <c r="L920" s="718"/>
      <c r="M920" s="718"/>
      <c r="N920" s="718"/>
      <c r="O920" s="718"/>
      <c r="P920" s="718"/>
      <c r="Q920" s="718"/>
      <c r="R920" s="814"/>
      <c r="S920" s="1049"/>
      <c r="T920" s="1050"/>
    </row>
    <row r="921" customHeight="1" spans="1:20">
      <c r="A921" s="813"/>
      <c r="B921" s="378"/>
      <c r="C921" s="846"/>
      <c r="D921" s="814"/>
      <c r="E921" s="378"/>
      <c r="F921" s="1058"/>
      <c r="G921" s="718"/>
      <c r="H921" s="718"/>
      <c r="I921" s="718"/>
      <c r="J921" s="718"/>
      <c r="K921" s="1059"/>
      <c r="L921" s="718"/>
      <c r="M921" s="718"/>
      <c r="N921" s="718"/>
      <c r="O921" s="718"/>
      <c r="P921" s="718"/>
      <c r="Q921" s="718"/>
      <c r="R921" s="814"/>
      <c r="S921" s="1049"/>
      <c r="T921" s="1050"/>
    </row>
    <row r="922" customHeight="1" spans="1:20">
      <c r="A922" s="813"/>
      <c r="B922" s="378"/>
      <c r="C922" s="846"/>
      <c r="D922" s="814"/>
      <c r="E922" s="378"/>
      <c r="F922" s="1058"/>
      <c r="G922" s="718"/>
      <c r="H922" s="718"/>
      <c r="I922" s="718"/>
      <c r="J922" s="718"/>
      <c r="K922" s="1059"/>
      <c r="L922" s="718"/>
      <c r="M922" s="718"/>
      <c r="N922" s="718"/>
      <c r="O922" s="718"/>
      <c r="P922" s="718"/>
      <c r="Q922" s="718"/>
      <c r="R922" s="814"/>
      <c r="S922" s="1049"/>
      <c r="T922" s="1050"/>
    </row>
    <row r="923" customHeight="1" spans="1:20">
      <c r="A923" s="813"/>
      <c r="B923" s="378"/>
      <c r="C923" s="846"/>
      <c r="D923" s="814"/>
      <c r="E923" s="378"/>
      <c r="F923" s="1058"/>
      <c r="G923" s="718"/>
      <c r="H923" s="718"/>
      <c r="I923" s="718"/>
      <c r="J923" s="718"/>
      <c r="K923" s="1059"/>
      <c r="L923" s="718"/>
      <c r="M923" s="718"/>
      <c r="N923" s="718"/>
      <c r="O923" s="718"/>
      <c r="P923" s="718"/>
      <c r="Q923" s="718"/>
      <c r="R923" s="814"/>
      <c r="S923" s="1049"/>
      <c r="T923" s="1050"/>
    </row>
    <row r="924" customHeight="1" spans="1:20">
      <c r="A924" s="813"/>
      <c r="B924" s="378"/>
      <c r="C924" s="846"/>
      <c r="D924" s="814"/>
      <c r="E924" s="378"/>
      <c r="F924" s="1058"/>
      <c r="G924" s="718"/>
      <c r="H924" s="718"/>
      <c r="I924" s="718"/>
      <c r="J924" s="718"/>
      <c r="K924" s="1059"/>
      <c r="L924" s="718"/>
      <c r="M924" s="718"/>
      <c r="N924" s="718"/>
      <c r="O924" s="718"/>
      <c r="P924" s="718"/>
      <c r="Q924" s="718"/>
      <c r="R924" s="814"/>
      <c r="S924" s="1049"/>
      <c r="T924" s="1050"/>
    </row>
    <row r="925" customHeight="1" spans="1:20">
      <c r="A925" s="813"/>
      <c r="B925" s="378"/>
      <c r="C925" s="846"/>
      <c r="D925" s="814"/>
      <c r="E925" s="378"/>
      <c r="F925" s="1058"/>
      <c r="G925" s="718"/>
      <c r="H925" s="718"/>
      <c r="I925" s="718"/>
      <c r="J925" s="718"/>
      <c r="K925" s="1059"/>
      <c r="L925" s="718"/>
      <c r="M925" s="718"/>
      <c r="N925" s="718"/>
      <c r="O925" s="718"/>
      <c r="P925" s="718"/>
      <c r="Q925" s="718"/>
      <c r="R925" s="814"/>
      <c r="S925" s="1049"/>
      <c r="T925" s="1050"/>
    </row>
    <row r="926" customHeight="1" spans="1:20">
      <c r="A926" s="813"/>
      <c r="B926" s="378"/>
      <c r="C926" s="846"/>
      <c r="D926" s="814"/>
      <c r="E926" s="378"/>
      <c r="F926" s="1058"/>
      <c r="G926" s="718"/>
      <c r="H926" s="718"/>
      <c r="I926" s="718"/>
      <c r="J926" s="718"/>
      <c r="K926" s="1059"/>
      <c r="L926" s="718"/>
      <c r="M926" s="718"/>
      <c r="N926" s="718"/>
      <c r="O926" s="718"/>
      <c r="P926" s="718"/>
      <c r="Q926" s="718"/>
      <c r="R926" s="814"/>
      <c r="S926" s="1049"/>
      <c r="T926" s="1050"/>
    </row>
    <row r="927" customHeight="1" spans="1:20">
      <c r="A927" s="813"/>
      <c r="B927" s="378"/>
      <c r="C927" s="846"/>
      <c r="D927" s="814"/>
      <c r="E927" s="378"/>
      <c r="F927" s="1058"/>
      <c r="G927" s="718"/>
      <c r="H927" s="718"/>
      <c r="I927" s="718"/>
      <c r="J927" s="718"/>
      <c r="K927" s="1059"/>
      <c r="L927" s="718"/>
      <c r="M927" s="718"/>
      <c r="N927" s="718"/>
      <c r="O927" s="718"/>
      <c r="P927" s="718"/>
      <c r="Q927" s="718"/>
      <c r="R927" s="814"/>
      <c r="S927" s="1049"/>
      <c r="T927" s="1050"/>
    </row>
    <row r="928" customHeight="1" spans="1:20">
      <c r="A928" s="813"/>
      <c r="B928" s="378"/>
      <c r="C928" s="846"/>
      <c r="D928" s="814"/>
      <c r="E928" s="378"/>
      <c r="F928" s="1058"/>
      <c r="G928" s="718"/>
      <c r="H928" s="718"/>
      <c r="I928" s="718"/>
      <c r="J928" s="718"/>
      <c r="K928" s="1059"/>
      <c r="L928" s="718"/>
      <c r="M928" s="718"/>
      <c r="N928" s="718"/>
      <c r="O928" s="718"/>
      <c r="P928" s="718"/>
      <c r="Q928" s="718"/>
      <c r="R928" s="814"/>
      <c r="S928" s="1049"/>
      <c r="T928" s="1050"/>
    </row>
    <row r="929" customHeight="1" spans="1:20">
      <c r="A929" s="813"/>
      <c r="B929" s="378"/>
      <c r="C929" s="846"/>
      <c r="D929" s="814"/>
      <c r="E929" s="378"/>
      <c r="F929" s="1058"/>
      <c r="G929" s="718"/>
      <c r="H929" s="718"/>
      <c r="I929" s="718"/>
      <c r="J929" s="718"/>
      <c r="K929" s="1059"/>
      <c r="L929" s="718"/>
      <c r="M929" s="718"/>
      <c r="N929" s="718"/>
      <c r="O929" s="718"/>
      <c r="P929" s="718"/>
      <c r="Q929" s="718"/>
      <c r="R929" s="814"/>
      <c r="S929" s="1049"/>
      <c r="T929" s="1050"/>
    </row>
    <row r="930" customHeight="1" spans="1:20">
      <c r="A930" s="813"/>
      <c r="B930" s="378"/>
      <c r="C930" s="846"/>
      <c r="D930" s="814"/>
      <c r="E930" s="378"/>
      <c r="F930" s="1058"/>
      <c r="G930" s="718"/>
      <c r="H930" s="718"/>
      <c r="I930" s="718"/>
      <c r="J930" s="718"/>
      <c r="K930" s="1059"/>
      <c r="L930" s="718"/>
      <c r="M930" s="718"/>
      <c r="N930" s="718"/>
      <c r="O930" s="718"/>
      <c r="P930" s="718"/>
      <c r="Q930" s="718"/>
      <c r="R930" s="814"/>
      <c r="S930" s="1049"/>
      <c r="T930" s="1050"/>
    </row>
    <row r="931" customHeight="1" spans="1:20">
      <c r="A931" s="813"/>
      <c r="B931" s="378"/>
      <c r="C931" s="846"/>
      <c r="D931" s="814"/>
      <c r="E931" s="378"/>
      <c r="F931" s="1058"/>
      <c r="G931" s="718"/>
      <c r="H931" s="718"/>
      <c r="I931" s="718"/>
      <c r="J931" s="718"/>
      <c r="K931" s="1059"/>
      <c r="L931" s="718"/>
      <c r="M931" s="718"/>
      <c r="N931" s="718"/>
      <c r="O931" s="718"/>
      <c r="P931" s="718"/>
      <c r="Q931" s="718"/>
      <c r="R931" s="814"/>
      <c r="S931" s="1049"/>
      <c r="T931" s="1050"/>
    </row>
    <row r="932" customHeight="1" spans="1:20">
      <c r="A932" s="813"/>
      <c r="B932" s="378"/>
      <c r="C932" s="846"/>
      <c r="D932" s="814"/>
      <c r="E932" s="378"/>
      <c r="F932" s="1058"/>
      <c r="G932" s="718"/>
      <c r="H932" s="718"/>
      <c r="I932" s="718"/>
      <c r="J932" s="718"/>
      <c r="K932" s="1059"/>
      <c r="L932" s="718"/>
      <c r="M932" s="718"/>
      <c r="N932" s="718"/>
      <c r="O932" s="718"/>
      <c r="P932" s="718"/>
      <c r="Q932" s="718"/>
      <c r="R932" s="814"/>
      <c r="S932" s="1049"/>
      <c r="T932" s="1050"/>
    </row>
    <row r="933" customHeight="1" spans="1:20">
      <c r="A933" s="813"/>
      <c r="B933" s="378"/>
      <c r="C933" s="846"/>
      <c r="D933" s="814"/>
      <c r="E933" s="378"/>
      <c r="F933" s="1058"/>
      <c r="G933" s="718"/>
      <c r="H933" s="718"/>
      <c r="I933" s="718"/>
      <c r="J933" s="718"/>
      <c r="K933" s="1059"/>
      <c r="L933" s="718"/>
      <c r="M933" s="718"/>
      <c r="N933" s="718"/>
      <c r="O933" s="718"/>
      <c r="P933" s="718"/>
      <c r="Q933" s="718"/>
      <c r="R933" s="814"/>
      <c r="S933" s="1049"/>
      <c r="T933" s="1050"/>
    </row>
    <row r="934" customHeight="1" spans="1:20">
      <c r="A934" s="813"/>
      <c r="B934" s="378"/>
      <c r="C934" s="846"/>
      <c r="D934" s="814"/>
      <c r="E934" s="378"/>
      <c r="F934" s="1058"/>
      <c r="G934" s="718"/>
      <c r="H934" s="718"/>
      <c r="I934" s="718"/>
      <c r="J934" s="718"/>
      <c r="K934" s="1059"/>
      <c r="L934" s="718"/>
      <c r="M934" s="718"/>
      <c r="N934" s="718"/>
      <c r="O934" s="718"/>
      <c r="P934" s="718"/>
      <c r="Q934" s="718"/>
      <c r="R934" s="814"/>
      <c r="S934" s="1049"/>
      <c r="T934" s="1050"/>
    </row>
    <row r="935" customHeight="1" spans="1:20">
      <c r="A935" s="813"/>
      <c r="B935" s="378"/>
      <c r="C935" s="846"/>
      <c r="D935" s="814"/>
      <c r="E935" s="378"/>
      <c r="F935" s="1058"/>
      <c r="G935" s="718"/>
      <c r="H935" s="718"/>
      <c r="I935" s="718"/>
      <c r="J935" s="718"/>
      <c r="K935" s="1059"/>
      <c r="L935" s="718"/>
      <c r="M935" s="718"/>
      <c r="N935" s="718"/>
      <c r="O935" s="718"/>
      <c r="P935" s="718"/>
      <c r="Q935" s="718"/>
      <c r="R935" s="814"/>
      <c r="S935" s="1049"/>
      <c r="T935" s="1050"/>
    </row>
    <row r="936" customHeight="1" spans="1:20">
      <c r="A936" s="813"/>
      <c r="B936" s="378"/>
      <c r="C936" s="846"/>
      <c r="D936" s="814"/>
      <c r="E936" s="378"/>
      <c r="F936" s="1058"/>
      <c r="G936" s="718"/>
      <c r="H936" s="718"/>
      <c r="I936" s="718"/>
      <c r="J936" s="718"/>
      <c r="K936" s="1059"/>
      <c r="L936" s="718"/>
      <c r="M936" s="718"/>
      <c r="N936" s="718"/>
      <c r="O936" s="718"/>
      <c r="P936" s="718"/>
      <c r="Q936" s="718"/>
      <c r="R936" s="814"/>
      <c r="S936" s="1049"/>
      <c r="T936" s="1050"/>
    </row>
    <row r="937" customHeight="1" spans="1:20">
      <c r="A937" s="813"/>
      <c r="B937" s="378"/>
      <c r="C937" s="846"/>
      <c r="D937" s="814"/>
      <c r="E937" s="378"/>
      <c r="F937" s="1058"/>
      <c r="G937" s="718"/>
      <c r="H937" s="718"/>
      <c r="I937" s="718"/>
      <c r="J937" s="718"/>
      <c r="K937" s="1059"/>
      <c r="L937" s="718"/>
      <c r="M937" s="718"/>
      <c r="N937" s="718"/>
      <c r="O937" s="718"/>
      <c r="P937" s="718"/>
      <c r="Q937" s="718"/>
      <c r="R937" s="814"/>
      <c r="S937" s="1049"/>
      <c r="T937" s="1050"/>
    </row>
    <row r="938" customHeight="1" spans="1:20">
      <c r="A938" s="813"/>
      <c r="B938" s="378"/>
      <c r="C938" s="846"/>
      <c r="D938" s="814"/>
      <c r="E938" s="378"/>
      <c r="F938" s="1058"/>
      <c r="G938" s="718"/>
      <c r="H938" s="718"/>
      <c r="I938" s="718"/>
      <c r="J938" s="718"/>
      <c r="K938" s="1059"/>
      <c r="L938" s="718"/>
      <c r="M938" s="718"/>
      <c r="N938" s="718"/>
      <c r="O938" s="718"/>
      <c r="P938" s="718"/>
      <c r="Q938" s="718"/>
      <c r="R938" s="814"/>
      <c r="S938" s="1049"/>
      <c r="T938" s="1050"/>
    </row>
    <row r="939" customHeight="1" spans="1:20">
      <c r="A939" s="813"/>
      <c r="B939" s="378"/>
      <c r="C939" s="846"/>
      <c r="D939" s="814"/>
      <c r="E939" s="378"/>
      <c r="F939" s="1058"/>
      <c r="G939" s="718"/>
      <c r="H939" s="718"/>
      <c r="I939" s="718"/>
      <c r="J939" s="718"/>
      <c r="K939" s="1059"/>
      <c r="L939" s="718"/>
      <c r="M939" s="718"/>
      <c r="N939" s="718"/>
      <c r="O939" s="718"/>
      <c r="P939" s="718"/>
      <c r="Q939" s="718"/>
      <c r="R939" s="814"/>
      <c r="S939" s="1049"/>
      <c r="T939" s="1050"/>
    </row>
    <row r="940" customHeight="1" spans="1:20">
      <c r="A940" s="813"/>
      <c r="B940" s="378"/>
      <c r="C940" s="846"/>
      <c r="D940" s="814"/>
      <c r="E940" s="378"/>
      <c r="F940" s="1058"/>
      <c r="G940" s="718"/>
      <c r="H940" s="718"/>
      <c r="I940" s="718"/>
      <c r="J940" s="718"/>
      <c r="K940" s="1059"/>
      <c r="L940" s="718"/>
      <c r="M940" s="718"/>
      <c r="N940" s="718"/>
      <c r="O940" s="718"/>
      <c r="P940" s="718"/>
      <c r="Q940" s="718"/>
      <c r="R940" s="814"/>
      <c r="S940" s="1049"/>
      <c r="T940" s="1050"/>
    </row>
    <row r="941" customHeight="1" spans="1:20">
      <c r="A941" s="813"/>
      <c r="B941" s="378"/>
      <c r="C941" s="846"/>
      <c r="D941" s="814"/>
      <c r="E941" s="378"/>
      <c r="F941" s="1058"/>
      <c r="G941" s="718"/>
      <c r="H941" s="718"/>
      <c r="I941" s="718"/>
      <c r="J941" s="718"/>
      <c r="K941" s="1059"/>
      <c r="L941" s="718"/>
      <c r="M941" s="718"/>
      <c r="N941" s="718"/>
      <c r="O941" s="718"/>
      <c r="P941" s="718"/>
      <c r="Q941" s="718"/>
      <c r="R941" s="814"/>
      <c r="S941" s="1049"/>
      <c r="T941" s="1050"/>
    </row>
    <row r="942" customHeight="1" spans="1:20">
      <c r="A942" s="813"/>
      <c r="B942" s="378"/>
      <c r="C942" s="846"/>
      <c r="D942" s="814"/>
      <c r="E942" s="378"/>
      <c r="F942" s="1058"/>
      <c r="G942" s="718"/>
      <c r="H942" s="718"/>
      <c r="I942" s="718"/>
      <c r="J942" s="718"/>
      <c r="K942" s="1059"/>
      <c r="L942" s="718"/>
      <c r="M942" s="718"/>
      <c r="N942" s="718"/>
      <c r="O942" s="718"/>
      <c r="P942" s="718"/>
      <c r="Q942" s="718"/>
      <c r="R942" s="814"/>
      <c r="S942" s="1049"/>
      <c r="T942" s="1050"/>
    </row>
    <row r="943" customHeight="1" spans="1:20">
      <c r="A943" s="813"/>
      <c r="B943" s="378"/>
      <c r="C943" s="846"/>
      <c r="D943" s="814"/>
      <c r="E943" s="378"/>
      <c r="F943" s="1058"/>
      <c r="G943" s="718"/>
      <c r="H943" s="718"/>
      <c r="I943" s="718"/>
      <c r="J943" s="718"/>
      <c r="K943" s="1059"/>
      <c r="L943" s="718"/>
      <c r="M943" s="718"/>
      <c r="N943" s="718"/>
      <c r="O943" s="718"/>
      <c r="P943" s="718"/>
      <c r="Q943" s="718"/>
      <c r="R943" s="814"/>
      <c r="S943" s="1049"/>
      <c r="T943" s="1050"/>
    </row>
    <row r="944" customHeight="1" spans="1:20">
      <c r="A944" s="813"/>
      <c r="B944" s="378"/>
      <c r="C944" s="846"/>
      <c r="D944" s="814"/>
      <c r="E944" s="378"/>
      <c r="F944" s="1058"/>
      <c r="G944" s="718"/>
      <c r="H944" s="718"/>
      <c r="I944" s="718"/>
      <c r="J944" s="718"/>
      <c r="K944" s="1059"/>
      <c r="L944" s="718"/>
      <c r="M944" s="718"/>
      <c r="N944" s="718"/>
      <c r="O944" s="718"/>
      <c r="P944" s="718"/>
      <c r="Q944" s="718"/>
      <c r="R944" s="814"/>
      <c r="S944" s="1049"/>
      <c r="T944" s="1050"/>
    </row>
    <row r="945" customHeight="1" spans="1:20">
      <c r="A945" s="813"/>
      <c r="B945" s="378"/>
      <c r="C945" s="846"/>
      <c r="D945" s="814"/>
      <c r="E945" s="378"/>
      <c r="F945" s="1058"/>
      <c r="G945" s="718"/>
      <c r="H945" s="718"/>
      <c r="I945" s="718"/>
      <c r="J945" s="718"/>
      <c r="K945" s="1059"/>
      <c r="L945" s="718"/>
      <c r="M945" s="718"/>
      <c r="N945" s="718"/>
      <c r="O945" s="718"/>
      <c r="P945" s="718"/>
      <c r="Q945" s="718"/>
      <c r="R945" s="814"/>
      <c r="S945" s="1049"/>
      <c r="T945" s="1050"/>
    </row>
    <row r="946" customHeight="1" spans="1:20">
      <c r="A946" s="813"/>
      <c r="B946" s="378"/>
      <c r="C946" s="846"/>
      <c r="D946" s="814"/>
      <c r="E946" s="378"/>
      <c r="F946" s="1058"/>
      <c r="G946" s="718"/>
      <c r="H946" s="718"/>
      <c r="I946" s="718"/>
      <c r="J946" s="718"/>
      <c r="K946" s="1059"/>
      <c r="L946" s="718"/>
      <c r="M946" s="718"/>
      <c r="N946" s="718"/>
      <c r="O946" s="718"/>
      <c r="P946" s="718"/>
      <c r="Q946" s="718"/>
      <c r="R946" s="814"/>
      <c r="S946" s="1049"/>
      <c r="T946" s="1050"/>
    </row>
    <row r="947" customHeight="1" spans="1:20">
      <c r="A947" s="813"/>
      <c r="B947" s="378"/>
      <c r="C947" s="846"/>
      <c r="D947" s="814"/>
      <c r="E947" s="378"/>
      <c r="F947" s="1058"/>
      <c r="G947" s="718"/>
      <c r="H947" s="718"/>
      <c r="I947" s="718"/>
      <c r="J947" s="718"/>
      <c r="K947" s="1059"/>
      <c r="L947" s="718"/>
      <c r="M947" s="718"/>
      <c r="N947" s="718"/>
      <c r="O947" s="718"/>
      <c r="P947" s="718"/>
      <c r="Q947" s="718"/>
      <c r="R947" s="814"/>
      <c r="S947" s="1049"/>
      <c r="T947" s="1050"/>
    </row>
    <row r="948" customHeight="1" spans="1:20">
      <c r="A948" s="813"/>
      <c r="B948" s="378"/>
      <c r="C948" s="846"/>
      <c r="D948" s="814"/>
      <c r="E948" s="378"/>
      <c r="F948" s="1058"/>
      <c r="G948" s="718"/>
      <c r="H948" s="718"/>
      <c r="I948" s="718"/>
      <c r="J948" s="718"/>
      <c r="K948" s="1059"/>
      <c r="L948" s="718"/>
      <c r="M948" s="718"/>
      <c r="N948" s="718"/>
      <c r="O948" s="718"/>
      <c r="P948" s="718"/>
      <c r="Q948" s="718"/>
      <c r="R948" s="814"/>
      <c r="S948" s="1049"/>
      <c r="T948" s="1050"/>
    </row>
    <row r="949" customHeight="1" spans="1:20">
      <c r="A949" s="813"/>
      <c r="B949" s="378"/>
      <c r="C949" s="846"/>
      <c r="D949" s="814"/>
      <c r="E949" s="378"/>
      <c r="F949" s="1058"/>
      <c r="G949" s="718"/>
      <c r="H949" s="718"/>
      <c r="I949" s="718"/>
      <c r="J949" s="718"/>
      <c r="K949" s="1059"/>
      <c r="L949" s="718"/>
      <c r="M949" s="718"/>
      <c r="N949" s="718"/>
      <c r="O949" s="718"/>
      <c r="P949" s="718"/>
      <c r="Q949" s="718"/>
      <c r="R949" s="814"/>
      <c r="S949" s="1049"/>
      <c r="T949" s="1050"/>
    </row>
    <row r="950" customHeight="1" spans="1:20">
      <c r="A950" s="813"/>
      <c r="B950" s="378"/>
      <c r="C950" s="846"/>
      <c r="D950" s="814"/>
      <c r="E950" s="378"/>
      <c r="F950" s="1058"/>
      <c r="G950" s="718"/>
      <c r="H950" s="718"/>
      <c r="I950" s="718"/>
      <c r="J950" s="718"/>
      <c r="K950" s="1059"/>
      <c r="L950" s="718"/>
      <c r="M950" s="718"/>
      <c r="N950" s="718"/>
      <c r="O950" s="718"/>
      <c r="P950" s="718"/>
      <c r="Q950" s="718"/>
      <c r="R950" s="814"/>
      <c r="S950" s="1049"/>
      <c r="T950" s="1050"/>
    </row>
    <row r="951" customHeight="1" spans="1:20">
      <c r="A951" s="813"/>
      <c r="B951" s="378"/>
      <c r="C951" s="846"/>
      <c r="D951" s="814"/>
      <c r="E951" s="378"/>
      <c r="F951" s="1058"/>
      <c r="G951" s="718"/>
      <c r="H951" s="718"/>
      <c r="I951" s="718"/>
      <c r="J951" s="718"/>
      <c r="K951" s="1059"/>
      <c r="L951" s="718"/>
      <c r="M951" s="718"/>
      <c r="N951" s="718"/>
      <c r="O951" s="718"/>
      <c r="P951" s="718"/>
      <c r="Q951" s="718"/>
      <c r="R951" s="814"/>
      <c r="S951" s="1049"/>
      <c r="T951" s="1050"/>
    </row>
  </sheetData>
  <autoFilter xmlns:etc="http://www.wps.cn/officeDocument/2017/etCustomData" ref="A3:R808" etc:filterBottomFollowUsedRange="0">
    <extLst/>
  </autoFilter>
  <pageMargins left="0.511811024" right="0.511811024" top="0.787401575" bottom="0.787401575" header="0.31496062" footer="0.31496062"/>
  <pageSetup paperSize="9" orientation="portrait" horizontalDpi="180" verticalDpi="18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Y1047117"/>
  <sheetViews>
    <sheetView showZeros="0" workbookViewId="0">
      <pane xSplit="4" ySplit="3" topLeftCell="G4" activePane="bottomRight" state="frozen"/>
      <selection/>
      <selection pane="topRight"/>
      <selection pane="bottomLeft"/>
      <selection pane="bottomRight" activeCell="L22" sqref="L22"/>
    </sheetView>
  </sheetViews>
  <sheetFormatPr defaultColWidth="9" defaultRowHeight="18" customHeight="1"/>
  <cols>
    <col min="1" max="1" width="10.375" style="697" customWidth="1"/>
    <col min="2" max="2" width="9.5" style="578" customWidth="1"/>
    <col min="3" max="3" width="16.125" style="983" customWidth="1"/>
    <col min="4" max="4" width="26.75" style="701" customWidth="1"/>
    <col min="5" max="5" width="48.125" style="578" customWidth="1"/>
    <col min="6" max="6" width="5.125" style="580" customWidth="1"/>
    <col min="7" max="7" width="8.5" style="585" customWidth="1"/>
    <col min="8" max="8" width="9.625" style="585" customWidth="1"/>
    <col min="9" max="9" width="8.75" style="581" customWidth="1"/>
    <col min="10" max="10" width="9.625" style="585" customWidth="1"/>
    <col min="11" max="11" width="6.25" style="580" customWidth="1"/>
    <col min="12" max="12" width="11.625" style="585" customWidth="1"/>
    <col min="13" max="13" width="8.625" style="585" customWidth="1"/>
    <col min="14" max="14" width="9.625" style="581" customWidth="1"/>
    <col min="15" max="15" width="11.5" style="581" customWidth="1"/>
    <col min="16" max="16" width="10" style="581" customWidth="1"/>
    <col min="17" max="17" width="9.125" style="581"/>
    <col min="18" max="18" width="14.625" style="699" customWidth="1"/>
    <col min="19" max="19" width="4.625" style="11" customWidth="1"/>
    <col min="20" max="20" width="44.875" style="11" customWidth="1"/>
    <col min="21" max="21" width="9" style="585"/>
    <col min="22" max="24" width="9" style="11"/>
    <col min="25" max="35" width="9" style="585"/>
    <col min="36" max="16384" width="9" style="11"/>
  </cols>
  <sheetData>
    <row r="1" s="12" customFormat="1" customHeight="1" spans="1:51">
      <c r="A1" s="702" t="s">
        <v>1090</v>
      </c>
      <c r="B1" s="595"/>
      <c r="C1" s="984"/>
      <c r="D1" s="621"/>
      <c r="E1" s="595"/>
      <c r="F1" s="601"/>
      <c r="G1" s="594"/>
      <c r="H1" s="594"/>
      <c r="I1" s="596"/>
      <c r="J1" s="594"/>
      <c r="K1" s="601"/>
      <c r="L1" s="594"/>
      <c r="M1" s="594"/>
      <c r="N1" s="835"/>
      <c r="O1" s="836"/>
      <c r="P1" s="628"/>
      <c r="Q1" s="602"/>
      <c r="R1" s="595"/>
      <c r="S1" s="596"/>
      <c r="T1" s="596"/>
      <c r="U1" s="594"/>
      <c r="V1" s="596"/>
      <c r="W1" s="596"/>
      <c r="X1" s="596"/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6"/>
      <c r="AK1" s="596"/>
      <c r="AL1" s="596"/>
      <c r="AM1" s="596"/>
      <c r="AN1" s="596"/>
      <c r="AO1" s="596"/>
      <c r="AP1" s="596"/>
      <c r="AQ1" s="596"/>
      <c r="AR1" s="596"/>
      <c r="AS1" s="596"/>
      <c r="AT1" s="596"/>
      <c r="AU1" s="596"/>
      <c r="AV1" s="596"/>
      <c r="AW1" s="596"/>
      <c r="AX1" s="596"/>
      <c r="AY1" s="596"/>
    </row>
    <row r="2" customHeight="1" spans="1:51">
      <c r="A2" s="702" t="s">
        <v>689</v>
      </c>
      <c r="B2" s="595"/>
      <c r="C2" s="984"/>
      <c r="D2" s="985">
        <f>L2+Q2-N2-M2-O2-P2</f>
        <v>0</v>
      </c>
      <c r="E2" s="595"/>
      <c r="F2" s="601">
        <f>SUBTOTAL(9,F4:F571)</f>
        <v>3</v>
      </c>
      <c r="G2" s="594"/>
      <c r="H2" s="594">
        <f>SUBTOTAL(9,H4:H571)</f>
        <v>10105.5</v>
      </c>
      <c r="I2" s="602"/>
      <c r="J2" s="594">
        <f t="shared" ref="J2:Q2" si="0">SUBTOTAL(9,J4:J571)</f>
        <v>10105.5</v>
      </c>
      <c r="K2" s="601">
        <f t="shared" si="0"/>
        <v>3</v>
      </c>
      <c r="L2" s="594">
        <f t="shared" si="0"/>
        <v>10105.5</v>
      </c>
      <c r="M2" s="594">
        <f t="shared" si="0"/>
        <v>0</v>
      </c>
      <c r="N2" s="602">
        <f t="shared" si="0"/>
        <v>0</v>
      </c>
      <c r="O2" s="602">
        <f t="shared" si="0"/>
        <v>10105.5</v>
      </c>
      <c r="P2" s="602">
        <f t="shared" si="0"/>
        <v>0</v>
      </c>
      <c r="Q2" s="602">
        <f t="shared" si="0"/>
        <v>0</v>
      </c>
      <c r="R2" s="986">
        <f>L2+Q2-J2</f>
        <v>0</v>
      </c>
      <c r="AR2" s="596"/>
      <c r="AS2" s="596"/>
      <c r="AT2" s="596"/>
      <c r="AU2" s="596"/>
      <c r="AV2" s="596"/>
      <c r="AW2" s="596"/>
    </row>
    <row r="3" s="12" customFormat="1" customHeight="1" spans="1:51">
      <c r="A3" s="841" t="s">
        <v>2</v>
      </c>
      <c r="B3" s="181" t="s">
        <v>3</v>
      </c>
      <c r="C3" s="608" t="s">
        <v>4</v>
      </c>
      <c r="D3" s="610" t="s">
        <v>5</v>
      </c>
      <c r="E3" s="842" t="s">
        <v>6</v>
      </c>
      <c r="F3" s="987" t="s">
        <v>7</v>
      </c>
      <c r="G3" s="988" t="s">
        <v>8</v>
      </c>
      <c r="H3" s="199" t="s">
        <v>9</v>
      </c>
      <c r="I3" s="199" t="s">
        <v>10</v>
      </c>
      <c r="J3" s="199" t="s">
        <v>11</v>
      </c>
      <c r="K3" s="987" t="s">
        <v>7</v>
      </c>
      <c r="L3" s="199" t="s">
        <v>697</v>
      </c>
      <c r="M3" s="199" t="s">
        <v>698</v>
      </c>
      <c r="N3" s="202" t="s">
        <v>699</v>
      </c>
      <c r="O3" s="199" t="s">
        <v>700</v>
      </c>
      <c r="P3" s="199" t="s">
        <v>1035</v>
      </c>
      <c r="Q3" s="199" t="s">
        <v>702</v>
      </c>
      <c r="R3" s="842" t="s">
        <v>1036</v>
      </c>
      <c r="S3" s="713" t="s">
        <v>704</v>
      </c>
      <c r="T3" s="292" t="s">
        <v>705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594"/>
      <c r="AK3" s="596"/>
      <c r="AL3" s="596"/>
      <c r="AM3" s="596"/>
      <c r="AN3" s="596"/>
      <c r="AO3" s="596"/>
      <c r="AP3" s="596"/>
      <c r="AQ3" s="596"/>
      <c r="AR3" s="596"/>
      <c r="AS3" s="596"/>
      <c r="AT3" s="596"/>
      <c r="AU3" s="596"/>
      <c r="AV3" s="596"/>
      <c r="AW3" s="596"/>
      <c r="AX3" s="596"/>
      <c r="AY3" s="596"/>
    </row>
    <row r="4" s="14" customFormat="1" customHeight="1" spans="1:51">
      <c r="A4" s="564">
        <v>46027</v>
      </c>
      <c r="B4" s="300" t="s">
        <v>1091</v>
      </c>
      <c r="C4" s="498"/>
      <c r="D4" s="793" t="s">
        <v>723</v>
      </c>
      <c r="E4" s="485" t="s">
        <v>1092</v>
      </c>
      <c r="F4" s="717"/>
      <c r="G4" s="500"/>
      <c r="H4" s="500"/>
      <c r="I4" s="989"/>
      <c r="J4" s="500"/>
      <c r="K4" s="867"/>
      <c r="L4" s="388"/>
      <c r="M4" s="217"/>
      <c r="N4" s="217"/>
      <c r="O4" s="217"/>
      <c r="P4" s="291"/>
      <c r="Q4" s="797"/>
      <c r="R4" s="853"/>
      <c r="S4" s="990"/>
      <c r="T4" s="990" t="s">
        <v>1093</v>
      </c>
      <c r="U4" s="850"/>
      <c r="V4" s="850"/>
      <c r="W4" s="850"/>
      <c r="X4" s="850"/>
      <c r="Y4" s="850"/>
      <c r="Z4" s="850"/>
      <c r="AA4" s="850"/>
      <c r="AB4" s="850"/>
      <c r="AC4" s="850"/>
      <c r="AD4" s="850"/>
      <c r="AE4" s="850"/>
      <c r="AF4" s="850"/>
      <c r="AG4" s="850"/>
      <c r="AH4" s="850"/>
      <c r="AI4" s="850"/>
      <c r="AJ4" s="850"/>
      <c r="AK4" s="850"/>
      <c r="AL4" s="850"/>
    </row>
    <row r="5" s="14" customFormat="1" customHeight="1" spans="1:51">
      <c r="A5" s="564">
        <v>46028</v>
      </c>
      <c r="B5" s="300" t="s">
        <v>329</v>
      </c>
      <c r="C5" s="498"/>
      <c r="D5" s="793" t="s">
        <v>706</v>
      </c>
      <c r="E5" s="485" t="s">
        <v>1094</v>
      </c>
      <c r="F5" s="717"/>
      <c r="G5" s="500"/>
      <c r="H5" s="291">
        <f>F5*G5</f>
        <v>0</v>
      </c>
      <c r="I5" s="638"/>
      <c r="J5" s="202">
        <f>ROUND((H5*I5+H5),2)</f>
        <v>0</v>
      </c>
      <c r="K5" s="867">
        <v>3</v>
      </c>
      <c r="L5" s="388">
        <f>M5+P5+O5+N5-R5</f>
        <v>10105.5</v>
      </c>
      <c r="M5" s="217"/>
      <c r="N5" s="217"/>
      <c r="O5" s="217">
        <v>10105.5</v>
      </c>
      <c r="P5" s="291"/>
      <c r="Q5" s="797"/>
      <c r="R5" s="853"/>
      <c r="S5" s="990"/>
      <c r="T5" s="990" t="s">
        <v>1095</v>
      </c>
      <c r="U5" s="850"/>
      <c r="V5" s="850"/>
      <c r="W5" s="850"/>
      <c r="X5" s="850"/>
      <c r="Y5" s="850"/>
      <c r="Z5" s="850"/>
      <c r="AA5" s="850"/>
      <c r="AB5" s="850"/>
      <c r="AC5" s="850"/>
      <c r="AD5" s="850"/>
      <c r="AE5" s="850"/>
      <c r="AF5" s="850"/>
      <c r="AG5" s="850"/>
      <c r="AH5" s="850"/>
      <c r="AI5" s="850"/>
      <c r="AJ5" s="850"/>
      <c r="AK5" s="850"/>
      <c r="AL5" s="850"/>
    </row>
    <row r="6" s="14" customFormat="1" customHeight="1" spans="1:51">
      <c r="A6" s="564">
        <v>46029</v>
      </c>
      <c r="B6" s="300" t="s">
        <v>329</v>
      </c>
      <c r="C6" s="498" t="s">
        <v>330</v>
      </c>
      <c r="D6" s="793" t="s">
        <v>331</v>
      </c>
      <c r="E6" s="485" t="s">
        <v>314</v>
      </c>
      <c r="F6" s="717">
        <v>3</v>
      </c>
      <c r="G6" s="500">
        <v>3368.5</v>
      </c>
      <c r="H6" s="388">
        <f>F6*G6</f>
        <v>10105.5</v>
      </c>
      <c r="I6" s="991"/>
      <c r="J6" s="388">
        <f>ROUND(H6+H6*I6,2)</f>
        <v>10105.5</v>
      </c>
      <c r="K6" s="867"/>
      <c r="L6" s="388"/>
      <c r="M6" s="217"/>
      <c r="N6" s="217"/>
      <c r="O6" s="217"/>
      <c r="P6" s="291"/>
      <c r="Q6" s="797"/>
      <c r="R6" s="853"/>
      <c r="S6" s="990"/>
      <c r="T6" s="990"/>
      <c r="U6" s="850"/>
      <c r="V6" s="850"/>
      <c r="W6" s="850"/>
      <c r="X6" s="850"/>
      <c r="Y6" s="850"/>
      <c r="Z6" s="850"/>
      <c r="AA6" s="850"/>
      <c r="AB6" s="850"/>
      <c r="AC6" s="850"/>
      <c r="AD6" s="850"/>
      <c r="AE6" s="850"/>
      <c r="AF6" s="850"/>
      <c r="AG6" s="850"/>
      <c r="AH6" s="850"/>
      <c r="AI6" s="850"/>
      <c r="AJ6" s="850"/>
      <c r="AK6" s="850"/>
      <c r="AL6" s="850"/>
    </row>
    <row r="7" s="14" customFormat="1" customHeight="1" spans="1:51">
      <c r="A7" s="564">
        <v>46035</v>
      </c>
      <c r="B7" s="300" t="s">
        <v>1096</v>
      </c>
      <c r="C7" s="498"/>
      <c r="D7" s="793" t="s">
        <v>723</v>
      </c>
      <c r="E7" s="485" t="s">
        <v>1092</v>
      </c>
      <c r="F7" s="717"/>
      <c r="G7" s="500"/>
      <c r="H7" s="500"/>
      <c r="I7" s="989"/>
      <c r="J7" s="500"/>
      <c r="K7" s="867"/>
      <c r="L7" s="388"/>
      <c r="M7" s="217"/>
      <c r="N7" s="217"/>
      <c r="O7" s="217"/>
      <c r="P7" s="291"/>
      <c r="Q7" s="797"/>
      <c r="R7" s="481">
        <v>0</v>
      </c>
      <c r="S7" s="990"/>
      <c r="T7" s="990" t="s">
        <v>1097</v>
      </c>
      <c r="U7" s="850"/>
      <c r="V7" s="850"/>
      <c r="W7" s="850"/>
      <c r="X7" s="850"/>
      <c r="Y7" s="850"/>
      <c r="Z7" s="850"/>
      <c r="AA7" s="850"/>
      <c r="AB7" s="850"/>
      <c r="AC7" s="850"/>
      <c r="AD7" s="850"/>
      <c r="AE7" s="850"/>
      <c r="AF7" s="850"/>
      <c r="AG7" s="850"/>
      <c r="AH7" s="850"/>
      <c r="AI7" s="850"/>
      <c r="AJ7" s="850"/>
      <c r="AK7" s="850"/>
      <c r="AL7" s="850"/>
    </row>
    <row r="8" s="14" customFormat="1" customHeight="1" spans="1:51">
      <c r="A8" s="564">
        <v>46042</v>
      </c>
      <c r="B8" s="300" t="s">
        <v>1098</v>
      </c>
      <c r="C8" s="498"/>
      <c r="D8" s="793" t="s">
        <v>723</v>
      </c>
      <c r="E8" s="485" t="s">
        <v>1092</v>
      </c>
      <c r="F8" s="717"/>
      <c r="G8" s="500"/>
      <c r="H8" s="291">
        <f>F8*G8</f>
        <v>0</v>
      </c>
      <c r="I8" s="638"/>
      <c r="J8" s="202">
        <f>ROUND((H8*I8+H8),2)</f>
        <v>0</v>
      </c>
      <c r="K8" s="867"/>
      <c r="L8" s="388"/>
      <c r="M8" s="217"/>
      <c r="N8" s="217"/>
      <c r="O8" s="217"/>
      <c r="P8" s="217"/>
      <c r="Q8" s="797"/>
      <c r="R8" s="853">
        <v>0</v>
      </c>
      <c r="S8" s="990"/>
      <c r="T8" s="990" t="s">
        <v>1099</v>
      </c>
      <c r="U8" s="850"/>
      <c r="V8" s="850"/>
      <c r="W8" s="850"/>
      <c r="X8" s="850"/>
      <c r="Y8" s="850"/>
      <c r="Z8" s="850"/>
      <c r="AA8" s="850"/>
      <c r="AB8" s="850"/>
      <c r="AC8" s="850"/>
      <c r="AD8" s="850"/>
      <c r="AE8" s="850"/>
      <c r="AF8" s="850"/>
      <c r="AG8" s="850"/>
      <c r="AH8" s="850"/>
      <c r="AI8" s="850"/>
      <c r="AJ8" s="850"/>
      <c r="AK8" s="850"/>
      <c r="AL8" s="850"/>
    </row>
    <row r="9" s="14" customFormat="1" customHeight="1" spans="1:51">
      <c r="A9" s="564">
        <v>46048</v>
      </c>
      <c r="B9" s="300" t="s">
        <v>1100</v>
      </c>
      <c r="C9" s="498"/>
      <c r="D9" s="793" t="s">
        <v>723</v>
      </c>
      <c r="E9" s="485" t="s">
        <v>1092</v>
      </c>
      <c r="F9" s="717"/>
      <c r="G9" s="500"/>
      <c r="H9" s="500"/>
      <c r="I9" s="989"/>
      <c r="J9" s="500"/>
      <c r="K9" s="867"/>
      <c r="L9" s="388"/>
      <c r="M9" s="217"/>
      <c r="N9" s="217"/>
      <c r="O9" s="217"/>
      <c r="P9" s="291"/>
      <c r="Q9" s="797"/>
      <c r="R9" s="854">
        <v>0</v>
      </c>
      <c r="S9" s="990"/>
      <c r="T9" s="990" t="s">
        <v>1101</v>
      </c>
      <c r="U9" s="850"/>
      <c r="V9" s="850"/>
      <c r="W9" s="850"/>
      <c r="X9" s="850"/>
      <c r="Y9" s="850"/>
      <c r="Z9" s="850"/>
      <c r="AA9" s="850"/>
      <c r="AB9" s="850"/>
      <c r="AC9" s="850"/>
      <c r="AD9" s="850"/>
      <c r="AE9" s="850"/>
      <c r="AF9" s="850"/>
      <c r="AG9" s="850"/>
      <c r="AH9" s="850"/>
      <c r="AI9" s="850"/>
      <c r="AJ9" s="850"/>
      <c r="AK9" s="850"/>
      <c r="AL9" s="850"/>
    </row>
    <row r="10" s="14" customFormat="1" customHeight="1" spans="1:51">
      <c r="A10" s="564">
        <v>46049</v>
      </c>
      <c r="B10" s="300" t="s">
        <v>1102</v>
      </c>
      <c r="C10" s="498"/>
      <c r="D10" s="793" t="s">
        <v>796</v>
      </c>
      <c r="E10" s="485" t="s">
        <v>797</v>
      </c>
      <c r="F10" s="717"/>
      <c r="G10" s="500"/>
      <c r="H10" s="291">
        <f>F10*G10</f>
        <v>0</v>
      </c>
      <c r="I10" s="638"/>
      <c r="J10" s="202">
        <f>ROUND((H10*I10+H10),2)</f>
        <v>0</v>
      </c>
      <c r="K10" s="867"/>
      <c r="L10" s="388"/>
      <c r="M10" s="217"/>
      <c r="N10" s="217"/>
      <c r="O10" s="217"/>
      <c r="P10" s="217"/>
      <c r="Q10" s="797"/>
      <c r="R10" s="853">
        <v>0</v>
      </c>
      <c r="S10" s="990"/>
      <c r="T10" s="990"/>
      <c r="U10" s="850"/>
      <c r="V10" s="850"/>
      <c r="W10" s="850"/>
      <c r="X10" s="850"/>
      <c r="Y10" s="850"/>
      <c r="Z10" s="850"/>
      <c r="AA10" s="850"/>
      <c r="AB10" s="850"/>
      <c r="AC10" s="850"/>
      <c r="AD10" s="850"/>
      <c r="AE10" s="850"/>
      <c r="AF10" s="850"/>
      <c r="AG10" s="850"/>
      <c r="AH10" s="850"/>
      <c r="AI10" s="850"/>
      <c r="AJ10" s="850"/>
      <c r="AK10" s="850"/>
      <c r="AL10" s="850"/>
    </row>
    <row r="11" s="14" customFormat="1" customHeight="1" spans="1:51">
      <c r="A11" s="564">
        <v>46050</v>
      </c>
      <c r="B11" s="300" t="s">
        <v>1103</v>
      </c>
      <c r="C11" s="498"/>
      <c r="D11" s="793" t="s">
        <v>796</v>
      </c>
      <c r="E11" s="485" t="s">
        <v>797</v>
      </c>
      <c r="F11" s="717"/>
      <c r="G11" s="500"/>
      <c r="H11" s="500"/>
      <c r="I11" s="989"/>
      <c r="J11" s="500"/>
      <c r="K11" s="867"/>
      <c r="L11" s="388">
        <f>M11+P11+O11+N11-Q11</f>
        <v>0</v>
      </c>
      <c r="M11" s="217"/>
      <c r="N11" s="217"/>
      <c r="O11" s="217"/>
      <c r="P11" s="291"/>
      <c r="Q11" s="797"/>
      <c r="R11" s="481">
        <v>0</v>
      </c>
      <c r="S11" s="990"/>
      <c r="T11" s="990"/>
      <c r="U11" s="850"/>
      <c r="V11" s="850"/>
      <c r="W11" s="850"/>
      <c r="X11" s="850"/>
      <c r="Y11" s="850"/>
      <c r="Z11" s="850"/>
      <c r="AA11" s="850"/>
      <c r="AB11" s="850"/>
      <c r="AC11" s="850"/>
      <c r="AD11" s="850"/>
      <c r="AE11" s="850"/>
      <c r="AF11" s="850"/>
      <c r="AG11" s="850"/>
      <c r="AH11" s="850"/>
      <c r="AI11" s="850"/>
      <c r="AJ11" s="850"/>
      <c r="AK11" s="850"/>
      <c r="AL11" s="850"/>
    </row>
    <row r="12" s="14" customFormat="1" customHeight="1" spans="1:51">
      <c r="A12" s="564">
        <v>46052</v>
      </c>
      <c r="B12" s="300" t="s">
        <v>1104</v>
      </c>
      <c r="C12" s="498"/>
      <c r="D12" s="793" t="s">
        <v>723</v>
      </c>
      <c r="E12" s="485" t="s">
        <v>1092</v>
      </c>
      <c r="F12" s="717"/>
      <c r="G12" s="500"/>
      <c r="H12" s="291">
        <f>F12*G12</f>
        <v>0</v>
      </c>
      <c r="I12" s="638"/>
      <c r="J12" s="202">
        <f>ROUND((H12*I12+H12),2)</f>
        <v>0</v>
      </c>
      <c r="K12" s="867"/>
      <c r="L12" s="388"/>
      <c r="M12" s="217"/>
      <c r="N12" s="217"/>
      <c r="O12" s="217"/>
      <c r="P12" s="291"/>
      <c r="Q12" s="797"/>
      <c r="R12" s="481">
        <v>0</v>
      </c>
      <c r="S12" s="990"/>
      <c r="T12" s="990" t="s">
        <v>1105</v>
      </c>
      <c r="U12" s="850"/>
      <c r="V12" s="850"/>
      <c r="W12" s="850"/>
      <c r="X12" s="850"/>
      <c r="Y12" s="850"/>
      <c r="Z12" s="850"/>
      <c r="AA12" s="850"/>
      <c r="AB12" s="850"/>
      <c r="AC12" s="850"/>
      <c r="AD12" s="850"/>
      <c r="AE12" s="850"/>
      <c r="AF12" s="850"/>
      <c r="AG12" s="850"/>
      <c r="AH12" s="850"/>
      <c r="AI12" s="850"/>
      <c r="AJ12" s="850"/>
      <c r="AK12" s="850"/>
      <c r="AL12" s="850"/>
    </row>
    <row r="13" customHeight="1" spans="1:51">
      <c r="A13" s="735">
        <v>46053</v>
      </c>
      <c r="B13" s="623" t="s">
        <v>659</v>
      </c>
      <c r="C13" s="992"/>
      <c r="D13" s="993"/>
      <c r="E13" s="626"/>
      <c r="F13" s="627">
        <f>SUBTOTAL(9,F4:F12)</f>
        <v>3</v>
      </c>
      <c r="G13" s="731"/>
      <c r="H13" s="731">
        <f>SUBTOTAL(9,H4:H12)</f>
        <v>10105.5</v>
      </c>
      <c r="I13" s="628"/>
      <c r="J13" s="731">
        <f t="shared" ref="J13:R13" si="1">SUBTOTAL(9,J4:J12)</f>
        <v>10105.5</v>
      </c>
      <c r="K13" s="627">
        <f t="shared" si="1"/>
        <v>3</v>
      </c>
      <c r="L13" s="731">
        <f t="shared" si="1"/>
        <v>10105.5</v>
      </c>
      <c r="M13" s="731">
        <f t="shared" si="1"/>
        <v>0</v>
      </c>
      <c r="N13" s="628">
        <f t="shared" si="1"/>
        <v>0</v>
      </c>
      <c r="O13" s="628">
        <f t="shared" si="1"/>
        <v>10105.5</v>
      </c>
      <c r="P13" s="628">
        <f t="shared" si="1"/>
        <v>0</v>
      </c>
      <c r="Q13" s="628">
        <f t="shared" si="1"/>
        <v>0</v>
      </c>
      <c r="R13" s="628">
        <f t="shared" si="1"/>
        <v>0</v>
      </c>
      <c r="S13" s="994"/>
      <c r="T13" s="630">
        <f>J13-L13-R13</f>
        <v>0</v>
      </c>
    </row>
    <row r="14" s="12" customFormat="1" customHeight="1" spans="1:51">
      <c r="A14" s="564">
        <v>46058</v>
      </c>
      <c r="B14" s="799" t="s">
        <v>1106</v>
      </c>
      <c r="C14" s="337"/>
      <c r="D14" s="793" t="s">
        <v>723</v>
      </c>
      <c r="E14" s="465"/>
      <c r="F14" s="654"/>
      <c r="G14" s="466"/>
      <c r="H14" s="466"/>
      <c r="I14" s="292"/>
      <c r="J14" s="466"/>
      <c r="K14" s="655"/>
      <c r="L14" s="388"/>
      <c r="M14" s="466"/>
      <c r="N14" s="257"/>
      <c r="O14" s="257"/>
      <c r="P14" s="398"/>
      <c r="Q14" s="267"/>
      <c r="R14" s="995"/>
      <c r="S14" s="636"/>
      <c r="T14" s="868" t="s">
        <v>1107</v>
      </c>
      <c r="U14" s="637"/>
      <c r="V14" s="637"/>
      <c r="W14" s="637"/>
      <c r="X14" s="637"/>
      <c r="Y14" s="637"/>
      <c r="Z14" s="637"/>
      <c r="AA14" s="637"/>
      <c r="AB14" s="637"/>
      <c r="AC14" s="637"/>
      <c r="AD14" s="637"/>
      <c r="AE14" s="637"/>
      <c r="AF14" s="637"/>
      <c r="AG14" s="637"/>
      <c r="AH14" s="637"/>
      <c r="AI14" s="637"/>
      <c r="AJ14" s="637"/>
      <c r="AK14" s="637"/>
      <c r="AL14" s="637"/>
      <c r="AM14" s="637"/>
    </row>
    <row r="15" s="12" customFormat="1" customHeight="1" spans="1:51">
      <c r="A15" s="564">
        <v>46064</v>
      </c>
      <c r="B15" s="799" t="s">
        <v>1108</v>
      </c>
      <c r="C15" s="337"/>
      <c r="D15" s="793" t="s">
        <v>723</v>
      </c>
      <c r="E15" s="465"/>
      <c r="F15" s="654"/>
      <c r="G15" s="466"/>
      <c r="H15" s="291"/>
      <c r="I15" s="638"/>
      <c r="J15" s="202"/>
      <c r="K15" s="655"/>
      <c r="L15" s="291"/>
      <c r="M15" s="466"/>
      <c r="N15" s="257"/>
      <c r="O15" s="257"/>
      <c r="P15" s="291"/>
      <c r="Q15" s="257"/>
      <c r="R15" s="636"/>
      <c r="S15" s="636"/>
      <c r="T15" s="531" t="s">
        <v>1109</v>
      </c>
      <c r="U15" s="637"/>
      <c r="V15" s="637"/>
      <c r="W15" s="637"/>
      <c r="X15" s="637"/>
      <c r="Y15" s="637"/>
      <c r="Z15" s="637"/>
      <c r="AA15" s="637"/>
      <c r="AB15" s="637"/>
      <c r="AC15" s="637"/>
      <c r="AD15" s="637"/>
      <c r="AE15" s="637"/>
      <c r="AF15" s="637"/>
      <c r="AG15" s="637"/>
      <c r="AH15" s="637"/>
      <c r="AI15" s="637"/>
      <c r="AJ15" s="637"/>
      <c r="AK15" s="637"/>
      <c r="AL15" s="637"/>
      <c r="AM15" s="637"/>
    </row>
    <row r="16" s="12" customFormat="1" customHeight="1" spans="1:51">
      <c r="A16" s="564">
        <v>46077</v>
      </c>
      <c r="B16" s="799" t="s">
        <v>1110</v>
      </c>
      <c r="C16" s="337"/>
      <c r="D16" s="793" t="s">
        <v>723</v>
      </c>
      <c r="E16" s="465"/>
      <c r="F16" s="654"/>
      <c r="G16" s="466"/>
      <c r="H16" s="291"/>
      <c r="I16" s="638"/>
      <c r="J16" s="202"/>
      <c r="K16" s="655"/>
      <c r="L16" s="388"/>
      <c r="M16" s="466"/>
      <c r="N16" s="257"/>
      <c r="O16" s="257"/>
      <c r="P16" s="291"/>
      <c r="Q16" s="257"/>
      <c r="R16" s="722"/>
      <c r="S16" s="636"/>
      <c r="T16" s="531" t="s">
        <v>1111</v>
      </c>
      <c r="U16" s="637"/>
      <c r="V16" s="637"/>
      <c r="W16" s="637"/>
      <c r="X16" s="637"/>
      <c r="Y16" s="637"/>
      <c r="Z16" s="637"/>
      <c r="AA16" s="637"/>
      <c r="AB16" s="637"/>
      <c r="AC16" s="637"/>
      <c r="AD16" s="637"/>
      <c r="AE16" s="637"/>
      <c r="AF16" s="637"/>
      <c r="AG16" s="637"/>
      <c r="AH16" s="637"/>
      <c r="AI16" s="637"/>
      <c r="AJ16" s="637"/>
      <c r="AK16" s="637"/>
      <c r="AL16" s="637"/>
      <c r="AM16" s="637"/>
    </row>
    <row r="17" customHeight="1" spans="1:41">
      <c r="A17" s="735">
        <v>46081</v>
      </c>
      <c r="B17" s="623" t="s">
        <v>659</v>
      </c>
      <c r="C17" s="992"/>
      <c r="D17" s="993"/>
      <c r="E17" s="626"/>
      <c r="F17" s="627">
        <f>SUBTOTAL(9,F14:F16)</f>
        <v>0</v>
      </c>
      <c r="G17" s="731"/>
      <c r="H17" s="731">
        <f t="shared" ref="H17:Q17" si="2">SUBTOTAL(9,H14:H16)</f>
        <v>0</v>
      </c>
      <c r="I17" s="628">
        <f t="shared" si="2"/>
        <v>0</v>
      </c>
      <c r="J17" s="731">
        <f t="shared" si="2"/>
        <v>0</v>
      </c>
      <c r="K17" s="627">
        <f t="shared" si="2"/>
        <v>0</v>
      </c>
      <c r="L17" s="731">
        <f t="shared" si="2"/>
        <v>0</v>
      </c>
      <c r="M17" s="731">
        <f t="shared" si="2"/>
        <v>0</v>
      </c>
      <c r="N17" s="628">
        <f t="shared" si="2"/>
        <v>0</v>
      </c>
      <c r="O17" s="628">
        <f t="shared" si="2"/>
        <v>0</v>
      </c>
      <c r="P17" s="628">
        <f t="shared" si="2"/>
        <v>0</v>
      </c>
      <c r="Q17" s="628">
        <f t="shared" si="2"/>
        <v>0</v>
      </c>
      <c r="R17" s="630">
        <f>L17+Q17-J17</f>
        <v>0</v>
      </c>
      <c r="S17" s="994"/>
      <c r="T17" s="994"/>
    </row>
    <row r="18" s="572" customFormat="1" customHeight="1" spans="1:41">
      <c r="A18" s="733"/>
      <c r="B18" s="266"/>
      <c r="C18" s="736"/>
      <c r="D18" s="887"/>
      <c r="E18" s="465"/>
      <c r="F18" s="654"/>
      <c r="G18" s="466"/>
      <c r="H18" s="466"/>
      <c r="I18" s="292"/>
      <c r="J18" s="466"/>
      <c r="K18" s="655"/>
      <c r="L18" s="388"/>
      <c r="M18" s="257"/>
      <c r="N18" s="257"/>
      <c r="O18" s="257"/>
      <c r="P18" s="291"/>
      <c r="Q18" s="257"/>
      <c r="R18" s="641"/>
      <c r="S18" s="996"/>
      <c r="T18" s="996"/>
      <c r="U18" s="642"/>
      <c r="V18" s="642"/>
      <c r="W18" s="642"/>
      <c r="X18" s="642"/>
      <c r="Y18" s="642"/>
      <c r="Z18" s="642"/>
      <c r="AA18" s="642"/>
      <c r="AB18" s="642"/>
      <c r="AC18" s="642"/>
      <c r="AD18" s="642"/>
      <c r="AE18" s="642"/>
      <c r="AF18" s="642"/>
      <c r="AG18" s="642"/>
      <c r="AH18" s="642"/>
      <c r="AI18" s="642"/>
      <c r="AJ18" s="642"/>
      <c r="AK18" s="642"/>
      <c r="AL18" s="642"/>
      <c r="AM18" s="642"/>
      <c r="AN18" s="642"/>
      <c r="AO18" s="642"/>
    </row>
    <row r="19" s="572" customFormat="1" customHeight="1" spans="1:41">
      <c r="A19" s="733"/>
      <c r="B19" s="266"/>
      <c r="C19" s="736"/>
      <c r="D19" s="887"/>
      <c r="E19" s="465"/>
      <c r="F19" s="654"/>
      <c r="G19" s="466"/>
      <c r="H19" s="291"/>
      <c r="I19" s="292"/>
      <c r="J19" s="202"/>
      <c r="K19" s="655"/>
      <c r="L19" s="291"/>
      <c r="M19" s="257"/>
      <c r="N19" s="257"/>
      <c r="O19" s="257"/>
      <c r="P19" s="291"/>
      <c r="Q19" s="257"/>
      <c r="R19" s="641"/>
      <c r="S19" s="996"/>
      <c r="T19" s="996"/>
      <c r="U19" s="642"/>
      <c r="V19" s="642"/>
      <c r="W19" s="642"/>
      <c r="X19" s="642"/>
      <c r="Y19" s="642"/>
      <c r="Z19" s="642"/>
      <c r="AA19" s="642"/>
      <c r="AB19" s="642"/>
      <c r="AC19" s="642"/>
      <c r="AD19" s="642"/>
      <c r="AE19" s="642"/>
      <c r="AF19" s="642"/>
      <c r="AG19" s="642"/>
      <c r="AH19" s="642"/>
      <c r="AI19" s="642"/>
      <c r="AJ19" s="642"/>
      <c r="AK19" s="642"/>
      <c r="AL19" s="642"/>
      <c r="AM19" s="642"/>
      <c r="AN19" s="642"/>
      <c r="AO19" s="642"/>
    </row>
    <row r="20" s="572" customFormat="1" customHeight="1" spans="1:41">
      <c r="A20" s="733"/>
      <c r="B20" s="266"/>
      <c r="C20" s="736"/>
      <c r="D20" s="887"/>
      <c r="E20" s="465"/>
      <c r="F20" s="654"/>
      <c r="G20" s="466"/>
      <c r="H20" s="291"/>
      <c r="I20" s="292"/>
      <c r="J20" s="202"/>
      <c r="K20" s="655"/>
      <c r="L20" s="291"/>
      <c r="M20" s="257"/>
      <c r="N20" s="257"/>
      <c r="O20" s="257"/>
      <c r="P20" s="291"/>
      <c r="Q20" s="257"/>
      <c r="R20" s="641"/>
      <c r="S20" s="996"/>
      <c r="T20" s="996"/>
      <c r="U20" s="642"/>
      <c r="V20" s="642"/>
      <c r="W20" s="642"/>
      <c r="X20" s="642"/>
      <c r="Y20" s="642"/>
      <c r="Z20" s="642"/>
      <c r="AA20" s="642"/>
      <c r="AB20" s="642"/>
      <c r="AC20" s="642"/>
      <c r="AD20" s="642"/>
      <c r="AE20" s="642"/>
      <c r="AF20" s="642"/>
      <c r="AG20" s="642"/>
      <c r="AH20" s="642"/>
      <c r="AI20" s="642"/>
      <c r="AJ20" s="642"/>
      <c r="AK20" s="642"/>
      <c r="AL20" s="642"/>
      <c r="AM20" s="642"/>
      <c r="AN20" s="642"/>
      <c r="AO20" s="642"/>
    </row>
    <row r="21" s="572" customFormat="1" customHeight="1" spans="1:41">
      <c r="A21" s="733"/>
      <c r="B21" s="266"/>
      <c r="C21" s="736"/>
      <c r="D21" s="887"/>
      <c r="E21" s="465"/>
      <c r="F21" s="654"/>
      <c r="G21" s="466"/>
      <c r="H21" s="291"/>
      <c r="I21" s="643"/>
      <c r="J21" s="202"/>
      <c r="K21" s="655"/>
      <c r="L21" s="388"/>
      <c r="M21" s="257"/>
      <c r="N21" s="257"/>
      <c r="O21" s="257"/>
      <c r="P21" s="257"/>
      <c r="Q21" s="257"/>
      <c r="R21" s="641"/>
      <c r="S21" s="996"/>
      <c r="T21" s="996"/>
      <c r="U21" s="642"/>
      <c r="V21" s="642"/>
      <c r="W21" s="642"/>
      <c r="X21" s="642"/>
      <c r="Y21" s="642"/>
      <c r="Z21" s="642"/>
      <c r="AA21" s="642"/>
      <c r="AB21" s="642"/>
      <c r="AC21" s="642"/>
      <c r="AD21" s="642"/>
      <c r="AE21" s="642"/>
      <c r="AF21" s="642"/>
      <c r="AG21" s="642"/>
      <c r="AH21" s="642"/>
      <c r="AI21" s="642"/>
      <c r="AJ21" s="642"/>
      <c r="AK21" s="642"/>
      <c r="AL21" s="642"/>
      <c r="AM21" s="642"/>
      <c r="AN21" s="642"/>
      <c r="AO21" s="642"/>
    </row>
    <row r="22" s="572" customFormat="1" customHeight="1" spans="1:41">
      <c r="A22" s="733"/>
      <c r="B22" s="266"/>
      <c r="C22" s="736"/>
      <c r="D22" s="887"/>
      <c r="E22" s="465"/>
      <c r="F22" s="654"/>
      <c r="G22" s="466"/>
      <c r="H22" s="291"/>
      <c r="I22" s="292"/>
      <c r="J22" s="202"/>
      <c r="K22" s="655"/>
      <c r="L22" s="291"/>
      <c r="M22" s="257"/>
      <c r="N22" s="257"/>
      <c r="O22" s="257"/>
      <c r="P22" s="291"/>
      <c r="Q22" s="257"/>
      <c r="R22" s="636"/>
      <c r="S22" s="996"/>
      <c r="T22" s="996"/>
      <c r="U22" s="642"/>
      <c r="V22" s="642"/>
      <c r="W22" s="642"/>
      <c r="X22" s="642"/>
      <c r="Y22" s="642"/>
      <c r="Z22" s="642"/>
      <c r="AA22" s="642"/>
      <c r="AB22" s="642"/>
      <c r="AC22" s="642"/>
      <c r="AD22" s="642"/>
      <c r="AE22" s="642"/>
      <c r="AF22" s="642"/>
      <c r="AG22" s="642"/>
      <c r="AH22" s="642"/>
      <c r="AI22" s="642"/>
      <c r="AJ22" s="642"/>
      <c r="AK22" s="642"/>
      <c r="AL22" s="642"/>
      <c r="AM22" s="642"/>
      <c r="AN22" s="642"/>
      <c r="AO22" s="642"/>
    </row>
    <row r="23" s="11" customFormat="1" customHeight="1" spans="1:41">
      <c r="A23" s="742">
        <v>46112</v>
      </c>
      <c r="B23" s="645" t="s">
        <v>659</v>
      </c>
      <c r="C23" s="997"/>
      <c r="D23" s="998"/>
      <c r="E23" s="648"/>
      <c r="F23" s="649">
        <f>SUBTOTAL(9,F18:F22)</f>
        <v>0</v>
      </c>
      <c r="G23" s="745"/>
      <c r="H23" s="745">
        <f t="shared" ref="H23:Q23" si="3">SUBTOTAL(9,H18:H22)</f>
        <v>0</v>
      </c>
      <c r="I23" s="650">
        <f t="shared" si="3"/>
        <v>0</v>
      </c>
      <c r="J23" s="745">
        <f t="shared" si="3"/>
        <v>0</v>
      </c>
      <c r="K23" s="649">
        <f t="shared" si="3"/>
        <v>0</v>
      </c>
      <c r="L23" s="745">
        <f t="shared" si="3"/>
        <v>0</v>
      </c>
      <c r="M23" s="745">
        <f t="shared" si="3"/>
        <v>0</v>
      </c>
      <c r="N23" s="650">
        <f t="shared" si="3"/>
        <v>0</v>
      </c>
      <c r="O23" s="650">
        <f t="shared" si="3"/>
        <v>0</v>
      </c>
      <c r="P23" s="650">
        <f t="shared" si="3"/>
        <v>0</v>
      </c>
      <c r="Q23" s="650">
        <f t="shared" si="3"/>
        <v>0</v>
      </c>
      <c r="R23" s="652">
        <f>L23+Q23-J23</f>
        <v>0</v>
      </c>
      <c r="S23" s="994"/>
      <c r="T23" s="994"/>
      <c r="U23" s="585"/>
      <c r="Y23" s="585"/>
      <c r="Z23" s="585"/>
      <c r="AA23" s="585"/>
      <c r="AB23" s="585"/>
      <c r="AC23" s="585"/>
      <c r="AD23" s="585"/>
      <c r="AE23" s="585"/>
      <c r="AF23" s="585"/>
      <c r="AG23" s="585"/>
      <c r="AH23" s="585"/>
      <c r="AI23" s="585"/>
    </row>
    <row r="24" s="695" customFormat="1" customHeight="1" spans="1:41">
      <c r="A24" s="513"/>
      <c r="B24" s="213"/>
      <c r="C24" s="799"/>
      <c r="D24" s="492"/>
      <c r="E24" s="409"/>
      <c r="F24" s="999"/>
      <c r="G24" s="678"/>
      <c r="H24" s="678"/>
      <c r="I24" s="677"/>
      <c r="J24" s="678"/>
      <c r="K24" s="654"/>
      <c r="L24" s="388"/>
      <c r="M24" s="217"/>
      <c r="N24" s="217"/>
      <c r="O24" s="217"/>
      <c r="P24" s="217"/>
      <c r="Q24" s="217"/>
      <c r="R24" s="394"/>
      <c r="S24" s="394"/>
      <c r="T24" s="394"/>
      <c r="U24" s="765"/>
      <c r="V24" s="765"/>
      <c r="W24" s="765"/>
      <c r="X24" s="765"/>
      <c r="Y24" s="765"/>
      <c r="Z24" s="765"/>
      <c r="AA24" s="765"/>
      <c r="AB24" s="765"/>
      <c r="AC24" s="765"/>
      <c r="AD24" s="765"/>
      <c r="AE24" s="765"/>
      <c r="AF24" s="765"/>
      <c r="AG24" s="765"/>
      <c r="AH24" s="765"/>
      <c r="AI24" s="765"/>
      <c r="AJ24" s="765"/>
      <c r="AK24" s="765"/>
      <c r="AL24" s="765"/>
      <c r="AM24" s="765"/>
      <c r="AN24" s="765"/>
      <c r="AO24" s="765"/>
    </row>
    <row r="25" s="695" customFormat="1" customHeight="1" spans="1:41">
      <c r="A25" s="513"/>
      <c r="B25" s="213"/>
      <c r="C25" s="799"/>
      <c r="D25" s="492"/>
      <c r="E25" s="409"/>
      <c r="F25" s="654"/>
      <c r="G25" s="678"/>
      <c r="H25" s="217"/>
      <c r="I25" s="915"/>
      <c r="J25" s="217"/>
      <c r="K25" s="654"/>
      <c r="L25" s="388"/>
      <c r="M25" s="217"/>
      <c r="N25" s="217"/>
      <c r="O25" s="217"/>
      <c r="P25" s="217"/>
      <c r="Q25" s="217"/>
      <c r="R25" s="394"/>
      <c r="S25" s="394"/>
      <c r="T25" s="394"/>
      <c r="U25" s="765"/>
      <c r="V25" s="765"/>
      <c r="W25" s="765"/>
      <c r="X25" s="765"/>
      <c r="Y25" s="765"/>
      <c r="Z25" s="765"/>
      <c r="AA25" s="765"/>
      <c r="AB25" s="765"/>
      <c r="AC25" s="765"/>
      <c r="AD25" s="765"/>
      <c r="AE25" s="765"/>
      <c r="AF25" s="765"/>
      <c r="AG25" s="765"/>
      <c r="AH25" s="765"/>
      <c r="AI25" s="765"/>
      <c r="AJ25" s="765"/>
      <c r="AK25" s="765"/>
      <c r="AL25" s="765"/>
      <c r="AM25" s="765"/>
      <c r="AN25" s="765"/>
      <c r="AO25" s="765"/>
    </row>
    <row r="26" s="695" customFormat="1" customHeight="1" spans="1:41">
      <c r="A26" s="513"/>
      <c r="B26" s="213"/>
      <c r="C26" s="799"/>
      <c r="D26" s="492"/>
      <c r="E26" s="409"/>
      <c r="F26" s="654"/>
      <c r="G26" s="678"/>
      <c r="H26" s="678"/>
      <c r="I26" s="677"/>
      <c r="J26" s="678"/>
      <c r="K26" s="654"/>
      <c r="L26" s="388"/>
      <c r="M26" s="217"/>
      <c r="N26" s="217"/>
      <c r="O26" s="217"/>
      <c r="P26" s="217"/>
      <c r="Q26" s="217"/>
      <c r="R26" s="394"/>
      <c r="S26" s="394"/>
      <c r="T26" s="394"/>
      <c r="U26" s="765"/>
      <c r="V26" s="765"/>
      <c r="W26" s="765"/>
      <c r="X26" s="765"/>
      <c r="Y26" s="765"/>
      <c r="Z26" s="765"/>
      <c r="AA26" s="765"/>
      <c r="AB26" s="765"/>
      <c r="AC26" s="765"/>
      <c r="AD26" s="765"/>
      <c r="AE26" s="765"/>
      <c r="AF26" s="765"/>
      <c r="AG26" s="765"/>
      <c r="AH26" s="765"/>
      <c r="AI26" s="765"/>
      <c r="AJ26" s="765"/>
      <c r="AK26" s="765"/>
      <c r="AL26" s="765"/>
      <c r="AM26" s="765"/>
      <c r="AN26" s="765"/>
      <c r="AO26" s="765"/>
    </row>
    <row r="27" s="695" customFormat="1" customHeight="1" spans="1:41">
      <c r="A27" s="513"/>
      <c r="B27" s="213"/>
      <c r="C27" s="799"/>
      <c r="D27" s="492"/>
      <c r="E27" s="409"/>
      <c r="F27" s="654"/>
      <c r="G27" s="678"/>
      <c r="H27" s="217"/>
      <c r="I27" s="915"/>
      <c r="J27" s="217"/>
      <c r="K27" s="999"/>
      <c r="L27" s="388"/>
      <c r="M27" s="217"/>
      <c r="N27" s="217"/>
      <c r="O27" s="217"/>
      <c r="P27" s="217"/>
      <c r="Q27" s="217"/>
      <c r="R27" s="394"/>
      <c r="S27" s="394"/>
      <c r="T27" s="394"/>
      <c r="U27" s="765"/>
      <c r="V27" s="765"/>
      <c r="W27" s="765"/>
      <c r="X27" s="765"/>
      <c r="Y27" s="765"/>
      <c r="Z27" s="765"/>
      <c r="AA27" s="765"/>
      <c r="AB27" s="765"/>
      <c r="AC27" s="765"/>
      <c r="AD27" s="765"/>
      <c r="AE27" s="765"/>
      <c r="AF27" s="765"/>
      <c r="AG27" s="765"/>
      <c r="AH27" s="765"/>
      <c r="AI27" s="765"/>
      <c r="AJ27" s="765"/>
      <c r="AK27" s="765"/>
      <c r="AL27" s="765"/>
      <c r="AM27" s="765"/>
      <c r="AN27" s="765"/>
      <c r="AO27" s="765"/>
    </row>
    <row r="28" s="573" customFormat="1" customHeight="1" spans="1:41">
      <c r="A28" s="733"/>
      <c r="B28" s="266"/>
      <c r="C28" s="337"/>
      <c r="D28" s="492"/>
      <c r="E28" s="465"/>
      <c r="F28" s="654"/>
      <c r="G28" s="291"/>
      <c r="H28" s="217"/>
      <c r="I28" s="915"/>
      <c r="J28" s="217"/>
      <c r="K28" s="655"/>
      <c r="L28" s="388"/>
      <c r="M28" s="291"/>
      <c r="N28" s="257"/>
      <c r="O28" s="257"/>
      <c r="P28" s="291"/>
      <c r="Q28" s="257"/>
      <c r="R28" s="659"/>
      <c r="S28" s="1000"/>
      <c r="T28" s="1000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  <c r="AK28" s="663"/>
      <c r="AL28" s="663"/>
      <c r="AM28" s="663"/>
      <c r="AN28" s="663"/>
      <c r="AO28" s="663"/>
    </row>
    <row r="29" s="573" customFormat="1" customHeight="1" spans="1:41">
      <c r="A29" s="733"/>
      <c r="B29" s="266"/>
      <c r="C29" s="337"/>
      <c r="D29" s="887"/>
      <c r="E29" s="465"/>
      <c r="F29" s="654"/>
      <c r="G29" s="291"/>
      <c r="H29" s="217"/>
      <c r="I29" s="915"/>
      <c r="J29" s="217"/>
      <c r="K29" s="655"/>
      <c r="L29" s="291"/>
      <c r="M29" s="291"/>
      <c r="N29" s="257"/>
      <c r="O29" s="257"/>
      <c r="P29" s="291"/>
      <c r="Q29" s="257"/>
      <c r="R29" s="659"/>
      <c r="S29" s="1000"/>
      <c r="T29" s="1000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  <c r="AK29" s="663"/>
      <c r="AL29" s="663"/>
      <c r="AM29" s="663"/>
      <c r="AN29" s="663"/>
      <c r="AO29" s="663"/>
    </row>
    <row r="30" s="573" customFormat="1" customHeight="1" spans="1:41">
      <c r="A30" s="733"/>
      <c r="B30" s="266"/>
      <c r="C30" s="337"/>
      <c r="D30" s="887"/>
      <c r="E30" s="465"/>
      <c r="F30" s="654"/>
      <c r="G30" s="291"/>
      <c r="H30" s="291"/>
      <c r="I30" s="291"/>
      <c r="J30" s="291"/>
      <c r="K30" s="655"/>
      <c r="L30" s="388"/>
      <c r="M30" s="291"/>
      <c r="N30" s="257"/>
      <c r="O30" s="257"/>
      <c r="P30" s="291"/>
      <c r="Q30" s="257"/>
      <c r="R30" s="478"/>
      <c r="S30" s="1000"/>
      <c r="T30" s="1000"/>
      <c r="U30" s="663"/>
      <c r="V30" s="663"/>
      <c r="W30" s="663"/>
      <c r="X30" s="663"/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  <c r="AK30" s="663"/>
      <c r="AL30" s="663"/>
      <c r="AM30" s="663"/>
      <c r="AN30" s="663"/>
      <c r="AO30" s="663"/>
    </row>
    <row r="31" s="573" customFormat="1" customHeight="1" spans="1:41">
      <c r="A31" s="733"/>
      <c r="B31" s="266"/>
      <c r="C31" s="337"/>
      <c r="D31" s="887"/>
      <c r="E31" s="465"/>
      <c r="F31" s="654"/>
      <c r="G31" s="291"/>
      <c r="H31" s="217"/>
      <c r="I31" s="915"/>
      <c r="J31" s="217"/>
      <c r="K31" s="655"/>
      <c r="L31" s="291"/>
      <c r="M31" s="291"/>
      <c r="N31" s="257"/>
      <c r="O31" s="257"/>
      <c r="P31" s="291"/>
      <c r="Q31" s="257"/>
      <c r="R31" s="478"/>
      <c r="S31" s="1000"/>
      <c r="T31" s="1000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  <c r="AK31" s="663"/>
      <c r="AL31" s="663"/>
      <c r="AM31" s="663"/>
      <c r="AN31" s="663"/>
      <c r="AO31" s="663"/>
    </row>
    <row r="32" customHeight="1" spans="1:41">
      <c r="A32" s="788">
        <v>46173</v>
      </c>
      <c r="B32" s="668" t="s">
        <v>659</v>
      </c>
      <c r="C32" s="863"/>
      <c r="D32" s="993"/>
      <c r="E32" s="626"/>
      <c r="F32" s="627">
        <f>SUBTOTAL(9,F24:F31)</f>
        <v>0</v>
      </c>
      <c r="G32" s="731"/>
      <c r="H32" s="731">
        <f t="shared" ref="H32:Q32" si="4">SUBTOTAL(9,H24:H31)</f>
        <v>0</v>
      </c>
      <c r="I32" s="628">
        <f t="shared" si="4"/>
        <v>0</v>
      </c>
      <c r="J32" s="731">
        <f t="shared" si="4"/>
        <v>0</v>
      </c>
      <c r="K32" s="627">
        <f t="shared" si="4"/>
        <v>0</v>
      </c>
      <c r="L32" s="731">
        <f t="shared" si="4"/>
        <v>0</v>
      </c>
      <c r="M32" s="731">
        <f t="shared" si="4"/>
        <v>0</v>
      </c>
      <c r="N32" s="628">
        <f t="shared" si="4"/>
        <v>0</v>
      </c>
      <c r="O32" s="628">
        <f t="shared" si="4"/>
        <v>0</v>
      </c>
      <c r="P32" s="628">
        <f t="shared" si="4"/>
        <v>0</v>
      </c>
      <c r="Q32" s="628">
        <f t="shared" si="4"/>
        <v>0</v>
      </c>
      <c r="R32" s="652">
        <f>L32+Q32-J32</f>
        <v>0</v>
      </c>
      <c r="S32" s="994"/>
      <c r="T32" s="994"/>
    </row>
    <row r="33" s="980" customFormat="1" customHeight="1" spans="1:41">
      <c r="A33" s="733"/>
      <c r="B33" s="266"/>
      <c r="C33" s="337"/>
      <c r="D33" s="887"/>
      <c r="E33" s="670"/>
      <c r="F33" s="654"/>
      <c r="G33" s="291"/>
      <c r="H33" s="291"/>
      <c r="I33" s="671"/>
      <c r="J33" s="291"/>
      <c r="K33" s="655"/>
      <c r="L33" s="388"/>
      <c r="M33" s="291"/>
      <c r="N33" s="257"/>
      <c r="O33" s="257"/>
      <c r="P33" s="291"/>
      <c r="Q33" s="257"/>
      <c r="R33" s="672"/>
      <c r="S33" s="1001"/>
      <c r="T33" s="1001"/>
      <c r="U33" s="1002"/>
      <c r="V33" s="1002"/>
      <c r="W33" s="1002"/>
      <c r="X33" s="1002"/>
      <c r="Y33" s="1002"/>
      <c r="Z33" s="1002"/>
      <c r="AA33" s="1002"/>
      <c r="AB33" s="1002"/>
      <c r="AC33" s="1002"/>
      <c r="AD33" s="1002"/>
      <c r="AE33" s="1002"/>
      <c r="AF33" s="1002"/>
      <c r="AG33" s="1002"/>
      <c r="AH33" s="1002"/>
      <c r="AI33" s="1002"/>
      <c r="AJ33" s="1002"/>
      <c r="AK33" s="1002"/>
      <c r="AL33" s="1002"/>
      <c r="AM33" s="1002"/>
      <c r="AN33" s="1002"/>
      <c r="AO33" s="1002"/>
    </row>
    <row r="34" s="980" customFormat="1" customHeight="1" spans="1:41">
      <c r="A34" s="733"/>
      <c r="B34" s="266"/>
      <c r="C34" s="337"/>
      <c r="D34" s="887"/>
      <c r="E34" s="670"/>
      <c r="F34" s="654"/>
      <c r="G34" s="291"/>
      <c r="H34" s="217"/>
      <c r="I34" s="638"/>
      <c r="J34" s="217"/>
      <c r="K34" s="655"/>
      <c r="L34" s="291"/>
      <c r="M34" s="291"/>
      <c r="N34" s="257"/>
      <c r="O34" s="257"/>
      <c r="P34" s="291"/>
      <c r="Q34" s="257"/>
      <c r="R34" s="672"/>
      <c r="S34" s="1001"/>
      <c r="T34" s="1001"/>
      <c r="U34" s="1002"/>
      <c r="V34" s="1002"/>
      <c r="W34" s="1002"/>
      <c r="X34" s="1002"/>
      <c r="Y34" s="1002"/>
      <c r="Z34" s="1002"/>
      <c r="AA34" s="1002"/>
      <c r="AB34" s="1002"/>
      <c r="AC34" s="1002"/>
      <c r="AD34" s="1002"/>
      <c r="AE34" s="1002"/>
      <c r="AF34" s="1002"/>
      <c r="AG34" s="1002"/>
      <c r="AH34" s="1002"/>
      <c r="AI34" s="1002"/>
      <c r="AJ34" s="1002"/>
      <c r="AK34" s="1002"/>
      <c r="AL34" s="1002"/>
      <c r="AM34" s="1002"/>
      <c r="AN34" s="1002"/>
      <c r="AO34" s="1002"/>
    </row>
    <row r="35" s="980" customFormat="1" customHeight="1" spans="1:41">
      <c r="A35" s="733"/>
      <c r="B35" s="266"/>
      <c r="C35" s="337"/>
      <c r="D35" s="887"/>
      <c r="E35" s="670"/>
      <c r="F35" s="654"/>
      <c r="G35" s="291"/>
      <c r="H35" s="291"/>
      <c r="I35" s="671"/>
      <c r="J35" s="291"/>
      <c r="K35" s="655"/>
      <c r="L35" s="388"/>
      <c r="M35" s="291"/>
      <c r="N35" s="257"/>
      <c r="O35" s="257"/>
      <c r="P35" s="257"/>
      <c r="Q35" s="257"/>
      <c r="R35" s="673"/>
      <c r="S35" s="1001"/>
      <c r="T35" s="1001"/>
      <c r="U35" s="1002"/>
      <c r="V35" s="1002"/>
      <c r="W35" s="1002"/>
      <c r="X35" s="1002"/>
      <c r="Y35" s="1002"/>
      <c r="Z35" s="1002"/>
      <c r="AA35" s="1002"/>
      <c r="AB35" s="1002"/>
      <c r="AC35" s="1002"/>
      <c r="AD35" s="1002"/>
      <c r="AE35" s="1002"/>
      <c r="AF35" s="1002"/>
      <c r="AG35" s="1002"/>
      <c r="AH35" s="1002"/>
      <c r="AI35" s="1002"/>
      <c r="AJ35" s="1002"/>
      <c r="AK35" s="1002"/>
      <c r="AL35" s="1002"/>
      <c r="AM35" s="1002"/>
      <c r="AN35" s="1002"/>
      <c r="AO35" s="1002"/>
    </row>
    <row r="36" s="980" customFormat="1" customHeight="1" spans="1:41">
      <c r="A36" s="733"/>
      <c r="B36" s="266"/>
      <c r="C36" s="337"/>
      <c r="D36" s="887"/>
      <c r="E36" s="670"/>
      <c r="F36" s="654"/>
      <c r="G36" s="291"/>
      <c r="H36" s="217"/>
      <c r="I36" s="638"/>
      <c r="J36" s="217"/>
      <c r="K36" s="655"/>
      <c r="L36" s="291"/>
      <c r="M36" s="291"/>
      <c r="N36" s="257"/>
      <c r="O36" s="257"/>
      <c r="P36" s="257"/>
      <c r="Q36" s="257"/>
      <c r="R36" s="673"/>
      <c r="S36" s="1001"/>
      <c r="T36" s="1001"/>
      <c r="U36" s="1002"/>
      <c r="V36" s="1002"/>
      <c r="W36" s="1002"/>
      <c r="X36" s="1002"/>
      <c r="Y36" s="1002"/>
      <c r="Z36" s="1002"/>
      <c r="AA36" s="1002"/>
      <c r="AB36" s="1002"/>
      <c r="AC36" s="1002"/>
      <c r="AD36" s="1002"/>
      <c r="AE36" s="1002"/>
      <c r="AF36" s="1002"/>
      <c r="AG36" s="1002"/>
      <c r="AH36" s="1002"/>
      <c r="AI36" s="1002"/>
      <c r="AJ36" s="1002"/>
      <c r="AK36" s="1002"/>
      <c r="AL36" s="1002"/>
      <c r="AM36" s="1002"/>
      <c r="AN36" s="1002"/>
      <c r="AO36" s="1002"/>
    </row>
    <row r="37" customHeight="1" spans="1:41">
      <c r="A37" s="788">
        <v>46203</v>
      </c>
      <c r="B37" s="668" t="s">
        <v>659</v>
      </c>
      <c r="C37" s="863"/>
      <c r="D37" s="993"/>
      <c r="E37" s="626"/>
      <c r="F37" s="627">
        <f t="shared" ref="F37:Q37" si="5">SUBTOTAL(9,F33:F36)</f>
        <v>0</v>
      </c>
      <c r="G37" s="731">
        <f t="shared" si="5"/>
        <v>0</v>
      </c>
      <c r="H37" s="731">
        <f t="shared" si="5"/>
        <v>0</v>
      </c>
      <c r="I37" s="628">
        <f t="shared" si="5"/>
        <v>0</v>
      </c>
      <c r="J37" s="731">
        <f t="shared" si="5"/>
        <v>0</v>
      </c>
      <c r="K37" s="627">
        <f t="shared" si="5"/>
        <v>0</v>
      </c>
      <c r="L37" s="731">
        <f t="shared" si="5"/>
        <v>0</v>
      </c>
      <c r="M37" s="731">
        <f t="shared" si="5"/>
        <v>0</v>
      </c>
      <c r="N37" s="628">
        <f t="shared" si="5"/>
        <v>0</v>
      </c>
      <c r="O37" s="628">
        <f t="shared" si="5"/>
        <v>0</v>
      </c>
      <c r="P37" s="628">
        <f t="shared" si="5"/>
        <v>0</v>
      </c>
      <c r="Q37" s="628">
        <f t="shared" si="5"/>
        <v>0</v>
      </c>
      <c r="R37" s="630">
        <f>L37+Q37-J37</f>
        <v>0</v>
      </c>
      <c r="S37" s="994"/>
      <c r="T37" s="994"/>
    </row>
    <row r="38" s="981" customFormat="1" customHeight="1" spans="1:41">
      <c r="A38" s="529"/>
      <c r="B38" s="213"/>
      <c r="C38" s="337"/>
      <c r="D38" s="492"/>
      <c r="E38" s="409"/>
      <c r="F38" s="654"/>
      <c r="G38" s="291"/>
      <c r="H38" s="291"/>
      <c r="I38" s="291"/>
      <c r="J38" s="291"/>
      <c r="K38" s="662"/>
      <c r="L38" s="291"/>
      <c r="M38" s="291"/>
      <c r="N38" s="217"/>
      <c r="O38" s="217"/>
      <c r="P38" s="291"/>
      <c r="Q38" s="217"/>
      <c r="R38" s="666"/>
      <c r="S38" s="1003"/>
      <c r="T38" s="1003"/>
      <c r="U38" s="1004"/>
      <c r="V38" s="1004"/>
      <c r="W38" s="1004"/>
      <c r="X38" s="1004"/>
      <c r="Y38" s="1004"/>
      <c r="Z38" s="1004"/>
      <c r="AA38" s="1004"/>
      <c r="AB38" s="1004"/>
      <c r="AC38" s="1004"/>
      <c r="AD38" s="1004"/>
      <c r="AE38" s="1004"/>
      <c r="AF38" s="1004"/>
      <c r="AG38" s="1004"/>
      <c r="AH38" s="1004"/>
      <c r="AI38" s="1004"/>
    </row>
    <row r="39" s="981" customFormat="1" customHeight="1" spans="1:41">
      <c r="A39" s="529"/>
      <c r="B39" s="213"/>
      <c r="C39" s="337"/>
      <c r="D39" s="492"/>
      <c r="E39" s="409"/>
      <c r="F39" s="654"/>
      <c r="G39" s="291"/>
      <c r="H39" s="291"/>
      <c r="I39" s="257"/>
      <c r="J39" s="202"/>
      <c r="K39" s="662"/>
      <c r="L39" s="291"/>
      <c r="M39" s="291"/>
      <c r="N39" s="217"/>
      <c r="O39" s="217"/>
      <c r="P39" s="291"/>
      <c r="Q39" s="217"/>
      <c r="R39" s="666"/>
      <c r="S39" s="1003"/>
      <c r="T39" s="1003"/>
      <c r="U39" s="1004"/>
      <c r="V39" s="1004"/>
      <c r="W39" s="1004"/>
      <c r="X39" s="1004"/>
      <c r="Y39" s="1004"/>
      <c r="Z39" s="1004"/>
      <c r="AA39" s="1004"/>
      <c r="AB39" s="1004"/>
      <c r="AC39" s="1004"/>
      <c r="AD39" s="1004"/>
      <c r="AE39" s="1004"/>
      <c r="AF39" s="1004"/>
      <c r="AG39" s="1004"/>
      <c r="AH39" s="1004"/>
      <c r="AI39" s="1004"/>
    </row>
    <row r="40" s="981" customFormat="1" customHeight="1" spans="1:41">
      <c r="A40" s="529"/>
      <c r="B40" s="213"/>
      <c r="C40" s="337"/>
      <c r="D40" s="492"/>
      <c r="E40" s="409"/>
      <c r="F40" s="654"/>
      <c r="G40" s="291"/>
      <c r="H40" s="291"/>
      <c r="I40" s="257"/>
      <c r="J40" s="202"/>
      <c r="K40" s="662"/>
      <c r="L40" s="291"/>
      <c r="M40" s="291"/>
      <c r="N40" s="217"/>
      <c r="O40" s="217"/>
      <c r="P40" s="291"/>
      <c r="Q40" s="217"/>
      <c r="R40" s="666"/>
      <c r="S40" s="1003"/>
      <c r="T40" s="1003"/>
      <c r="U40" s="1004"/>
      <c r="V40" s="1004"/>
      <c r="W40" s="1004"/>
      <c r="X40" s="1004"/>
      <c r="Y40" s="1004"/>
      <c r="Z40" s="1004"/>
      <c r="AA40" s="1004"/>
      <c r="AB40" s="1004"/>
      <c r="AC40" s="1004"/>
      <c r="AD40" s="1004"/>
      <c r="AE40" s="1004"/>
      <c r="AF40" s="1004"/>
      <c r="AG40" s="1004"/>
      <c r="AH40" s="1004"/>
      <c r="AI40" s="1004"/>
    </row>
    <row r="41" s="981" customFormat="1" customHeight="1" spans="1:41">
      <c r="A41" s="529"/>
      <c r="B41" s="213"/>
      <c r="C41" s="337"/>
      <c r="D41" s="492"/>
      <c r="E41" s="409"/>
      <c r="F41" s="654"/>
      <c r="G41" s="291"/>
      <c r="H41" s="291"/>
      <c r="I41" s="291"/>
      <c r="J41" s="291"/>
      <c r="K41" s="662"/>
      <c r="L41" s="291"/>
      <c r="M41" s="291"/>
      <c r="N41" s="217"/>
      <c r="O41" s="217"/>
      <c r="P41" s="291"/>
      <c r="Q41" s="217"/>
      <c r="R41" s="359"/>
      <c r="S41" s="1003"/>
      <c r="T41" s="1003"/>
      <c r="U41" s="1004"/>
      <c r="V41" s="1004"/>
      <c r="W41" s="1004"/>
      <c r="X41" s="1004"/>
      <c r="Y41" s="1004"/>
      <c r="Z41" s="1004"/>
      <c r="AA41" s="1004"/>
      <c r="AB41" s="1004"/>
      <c r="AC41" s="1004"/>
      <c r="AD41" s="1004"/>
      <c r="AE41" s="1004"/>
      <c r="AF41" s="1004"/>
      <c r="AG41" s="1004"/>
      <c r="AH41" s="1004"/>
      <c r="AI41" s="1004"/>
    </row>
    <row r="42" s="981" customFormat="1" customHeight="1" spans="1:41">
      <c r="A42" s="529"/>
      <c r="B42" s="213"/>
      <c r="C42" s="337"/>
      <c r="D42" s="492"/>
      <c r="E42" s="409"/>
      <c r="F42" s="654"/>
      <c r="G42" s="291"/>
      <c r="H42" s="291"/>
      <c r="I42" s="257"/>
      <c r="J42" s="202"/>
      <c r="K42" s="662"/>
      <c r="L42" s="291"/>
      <c r="M42" s="291"/>
      <c r="N42" s="217"/>
      <c r="O42" s="217"/>
      <c r="P42" s="291"/>
      <c r="Q42" s="217"/>
      <c r="R42" s="359"/>
      <c r="S42" s="1003"/>
      <c r="T42" s="1003"/>
      <c r="U42" s="1004"/>
      <c r="V42" s="1004"/>
      <c r="W42" s="1004"/>
      <c r="X42" s="1004"/>
      <c r="Y42" s="1004"/>
      <c r="Z42" s="1004"/>
      <c r="AA42" s="1004"/>
      <c r="AB42" s="1004"/>
      <c r="AC42" s="1004"/>
      <c r="AD42" s="1004"/>
      <c r="AE42" s="1004"/>
      <c r="AF42" s="1004"/>
      <c r="AG42" s="1004"/>
      <c r="AH42" s="1004"/>
      <c r="AI42" s="1004"/>
    </row>
    <row r="43" s="981" customFormat="1" customHeight="1" spans="1:41">
      <c r="A43" s="529"/>
      <c r="B43" s="213"/>
      <c r="C43" s="337"/>
      <c r="D43" s="492"/>
      <c r="E43" s="409"/>
      <c r="F43" s="654"/>
      <c r="G43" s="291"/>
      <c r="H43" s="291"/>
      <c r="I43" s="291"/>
      <c r="J43" s="291"/>
      <c r="K43" s="662"/>
      <c r="L43" s="291"/>
      <c r="M43" s="291"/>
      <c r="N43" s="217"/>
      <c r="O43" s="217"/>
      <c r="P43" s="217"/>
      <c r="Q43" s="217"/>
      <c r="R43" s="666"/>
      <c r="S43" s="1003"/>
      <c r="T43" s="1003"/>
      <c r="U43" s="1004"/>
      <c r="V43" s="1004"/>
      <c r="W43" s="1004"/>
      <c r="X43" s="1004"/>
      <c r="Y43" s="1004"/>
      <c r="Z43" s="1004"/>
      <c r="AA43" s="1004"/>
      <c r="AB43" s="1004"/>
      <c r="AC43" s="1004"/>
      <c r="AD43" s="1004"/>
      <c r="AE43" s="1004"/>
      <c r="AF43" s="1004"/>
      <c r="AG43" s="1004"/>
      <c r="AH43" s="1004"/>
      <c r="AI43" s="1004"/>
    </row>
    <row r="44" s="981" customFormat="1" customHeight="1" spans="1:41">
      <c r="A44" s="529"/>
      <c r="B44" s="213"/>
      <c r="C44" s="337"/>
      <c r="D44" s="492"/>
      <c r="E44" s="409"/>
      <c r="F44" s="654"/>
      <c r="G44" s="291"/>
      <c r="H44" s="291"/>
      <c r="I44" s="257"/>
      <c r="J44" s="202"/>
      <c r="K44" s="662"/>
      <c r="L44" s="291"/>
      <c r="M44" s="291"/>
      <c r="N44" s="217"/>
      <c r="O44" s="217"/>
      <c r="P44" s="217"/>
      <c r="Q44" s="217"/>
      <c r="R44" s="666"/>
      <c r="S44" s="1003"/>
      <c r="T44" s="1003"/>
      <c r="U44" s="1004"/>
      <c r="V44" s="1004"/>
      <c r="W44" s="1004"/>
      <c r="X44" s="1004"/>
      <c r="Y44" s="1004"/>
      <c r="Z44" s="1004"/>
      <c r="AA44" s="1004"/>
      <c r="AB44" s="1004"/>
      <c r="AC44" s="1004"/>
      <c r="AD44" s="1004"/>
      <c r="AE44" s="1004"/>
      <c r="AF44" s="1004"/>
      <c r="AG44" s="1004"/>
      <c r="AH44" s="1004"/>
      <c r="AI44" s="1004"/>
    </row>
    <row r="45" s="981" customFormat="1" customHeight="1" spans="1:41">
      <c r="A45" s="529"/>
      <c r="B45" s="213"/>
      <c r="C45" s="337"/>
      <c r="D45" s="492"/>
      <c r="E45" s="409"/>
      <c r="F45" s="654"/>
      <c r="G45" s="291"/>
      <c r="H45" s="291"/>
      <c r="I45" s="291"/>
      <c r="J45" s="291"/>
      <c r="K45" s="662"/>
      <c r="L45" s="291"/>
      <c r="M45" s="291"/>
      <c r="N45" s="217"/>
      <c r="O45" s="217"/>
      <c r="P45" s="291"/>
      <c r="Q45" s="217"/>
      <c r="R45" s="359"/>
      <c r="S45" s="1003"/>
      <c r="T45" s="1003"/>
      <c r="U45" s="1004"/>
      <c r="V45" s="1004"/>
      <c r="W45" s="1004"/>
      <c r="X45" s="1004"/>
      <c r="Y45" s="1004"/>
      <c r="Z45" s="1004"/>
      <c r="AA45" s="1004"/>
      <c r="AB45" s="1004"/>
      <c r="AC45" s="1004"/>
      <c r="AD45" s="1004"/>
      <c r="AE45" s="1004"/>
      <c r="AF45" s="1004"/>
      <c r="AG45" s="1004"/>
      <c r="AH45" s="1004"/>
      <c r="AI45" s="1004"/>
    </row>
    <row r="46" s="981" customFormat="1" customHeight="1" spans="1:41">
      <c r="A46" s="529"/>
      <c r="B46" s="213"/>
      <c r="C46" s="337"/>
      <c r="D46" s="492"/>
      <c r="E46" s="409"/>
      <c r="F46" s="654"/>
      <c r="G46" s="291"/>
      <c r="H46" s="291"/>
      <c r="I46" s="257"/>
      <c r="J46" s="202"/>
      <c r="K46" s="662"/>
      <c r="L46" s="291"/>
      <c r="M46" s="291"/>
      <c r="N46" s="217"/>
      <c r="O46" s="217"/>
      <c r="P46" s="291"/>
      <c r="Q46" s="217"/>
      <c r="R46" s="359"/>
      <c r="S46" s="1003"/>
      <c r="T46" s="1003"/>
      <c r="U46" s="1004"/>
      <c r="V46" s="1004"/>
      <c r="W46" s="1004"/>
      <c r="X46" s="1004"/>
      <c r="Y46" s="1004"/>
      <c r="Z46" s="1004"/>
      <c r="AA46" s="1004"/>
      <c r="AB46" s="1004"/>
      <c r="AC46" s="1004"/>
      <c r="AD46" s="1004"/>
      <c r="AE46" s="1004"/>
      <c r="AF46" s="1004"/>
      <c r="AG46" s="1004"/>
      <c r="AH46" s="1004"/>
      <c r="AI46" s="1004"/>
    </row>
    <row r="47" s="981" customFormat="1" customHeight="1" spans="1:41">
      <c r="A47" s="529"/>
      <c r="B47" s="213"/>
      <c r="C47" s="337"/>
      <c r="D47" s="492"/>
      <c r="E47" s="409"/>
      <c r="F47" s="654"/>
      <c r="G47" s="291"/>
      <c r="H47" s="291"/>
      <c r="I47" s="291"/>
      <c r="J47" s="291"/>
      <c r="K47" s="662"/>
      <c r="L47" s="291"/>
      <c r="M47" s="291"/>
      <c r="N47" s="217"/>
      <c r="O47" s="217"/>
      <c r="P47" s="217"/>
      <c r="Q47" s="217"/>
      <c r="R47" s="359"/>
      <c r="S47" s="1005"/>
      <c r="T47" s="1005"/>
    </row>
    <row r="48" customHeight="1" spans="1:41">
      <c r="A48" s="788">
        <v>46234</v>
      </c>
      <c r="B48" s="668" t="s">
        <v>659</v>
      </c>
      <c r="C48" s="863"/>
      <c r="D48" s="993"/>
      <c r="E48" s="626"/>
      <c r="F48" s="627">
        <f>SUBTOTAL(9,F38:F47)</f>
        <v>0</v>
      </c>
      <c r="G48" s="731"/>
      <c r="H48" s="731">
        <f t="shared" ref="H48:Q48" si="6">SUBTOTAL(9,H38:H47)</f>
        <v>0</v>
      </c>
      <c r="I48" s="628">
        <f t="shared" si="6"/>
        <v>0</v>
      </c>
      <c r="J48" s="731">
        <f t="shared" si="6"/>
        <v>0</v>
      </c>
      <c r="K48" s="627">
        <f t="shared" si="6"/>
        <v>0</v>
      </c>
      <c r="L48" s="731">
        <f t="shared" si="6"/>
        <v>0</v>
      </c>
      <c r="M48" s="731">
        <f t="shared" si="6"/>
        <v>0</v>
      </c>
      <c r="N48" s="628">
        <f t="shared" si="6"/>
        <v>0</v>
      </c>
      <c r="O48" s="628">
        <f t="shared" si="6"/>
        <v>0</v>
      </c>
      <c r="P48" s="628">
        <f t="shared" si="6"/>
        <v>0</v>
      </c>
      <c r="Q48" s="628">
        <f t="shared" si="6"/>
        <v>0</v>
      </c>
      <c r="R48" s="630">
        <f>L48+Q48-J48</f>
        <v>0</v>
      </c>
      <c r="S48" s="994"/>
      <c r="T48" s="994"/>
    </row>
    <row r="49" s="13" customFormat="1" customHeight="1" spans="1:41">
      <c r="A49" s="513"/>
      <c r="B49" s="213"/>
      <c r="C49" s="213"/>
      <c r="D49" s="409"/>
      <c r="E49" s="409"/>
      <c r="F49" s="1006"/>
      <c r="G49" s="409"/>
      <c r="H49" s="409"/>
      <c r="I49" s="409"/>
      <c r="J49" s="409"/>
      <c r="K49" s="1007"/>
      <c r="L49" s="217"/>
      <c r="M49" s="215"/>
      <c r="N49" s="215"/>
      <c r="O49" s="215"/>
      <c r="P49" s="215"/>
      <c r="Q49" s="215"/>
      <c r="R49" s="679"/>
      <c r="S49" s="394"/>
      <c r="T49" s="394"/>
      <c r="U49" s="765"/>
      <c r="V49" s="765"/>
      <c r="W49" s="765"/>
      <c r="X49" s="765"/>
      <c r="Y49" s="765"/>
      <c r="Z49" s="765"/>
      <c r="AA49" s="765"/>
      <c r="AB49" s="765"/>
      <c r="AC49" s="765"/>
      <c r="AD49" s="765"/>
      <c r="AE49" s="765"/>
      <c r="AF49" s="765"/>
      <c r="AG49" s="765"/>
      <c r="AH49" s="765"/>
      <c r="AI49" s="765"/>
      <c r="AJ49" s="765"/>
      <c r="AK49" s="765"/>
      <c r="AL49" s="765"/>
      <c r="AM49" s="765"/>
      <c r="AN49" s="765"/>
      <c r="AO49" s="765"/>
    </row>
    <row r="50" s="982" customFormat="1" customHeight="1" spans="1:41">
      <c r="A50" s="513"/>
      <c r="B50" s="213"/>
      <c r="C50" s="337"/>
      <c r="D50" s="492"/>
      <c r="E50" s="409"/>
      <c r="F50" s="654"/>
      <c r="G50" s="291"/>
      <c r="H50" s="217"/>
      <c r="I50" s="638"/>
      <c r="J50" s="217"/>
      <c r="K50" s="662"/>
      <c r="L50" s="388"/>
      <c r="M50" s="291"/>
      <c r="N50" s="217"/>
      <c r="O50" s="217"/>
      <c r="P50" s="217"/>
      <c r="Q50" s="217"/>
      <c r="R50" s="359"/>
      <c r="S50" s="944"/>
      <c r="T50" s="944"/>
      <c r="U50" s="1008"/>
      <c r="V50" s="1008"/>
      <c r="W50" s="1008"/>
      <c r="X50" s="1008"/>
      <c r="Y50" s="1008"/>
      <c r="Z50" s="1008"/>
      <c r="AA50" s="1008"/>
      <c r="AB50" s="1008"/>
      <c r="AC50" s="1008"/>
      <c r="AD50" s="1008"/>
      <c r="AE50" s="1008"/>
      <c r="AF50" s="1008"/>
      <c r="AG50" s="1008"/>
      <c r="AH50" s="1008"/>
      <c r="AI50" s="1008"/>
      <c r="AJ50" s="1008"/>
      <c r="AK50" s="1008"/>
      <c r="AL50" s="1008"/>
      <c r="AM50" s="1008"/>
    </row>
    <row r="51" s="982" customFormat="1" customHeight="1" spans="1:41">
      <c r="A51" s="513"/>
      <c r="B51" s="213"/>
      <c r="C51" s="337"/>
      <c r="D51" s="492"/>
      <c r="E51" s="409"/>
      <c r="F51" s="654"/>
      <c r="G51" s="291"/>
      <c r="H51" s="217"/>
      <c r="I51" s="638"/>
      <c r="J51" s="217"/>
      <c r="K51" s="662"/>
      <c r="L51" s="388"/>
      <c r="M51" s="291"/>
      <c r="N51" s="217"/>
      <c r="O51" s="217"/>
      <c r="P51" s="217"/>
      <c r="Q51" s="217"/>
      <c r="R51" s="359"/>
      <c r="S51" s="944"/>
      <c r="T51" s="944"/>
      <c r="U51" s="1008"/>
      <c r="V51" s="1008"/>
      <c r="W51" s="1008"/>
      <c r="X51" s="1008"/>
      <c r="Y51" s="1008"/>
      <c r="Z51" s="1008"/>
      <c r="AA51" s="1008"/>
      <c r="AB51" s="1008"/>
      <c r="AC51" s="1008"/>
      <c r="AD51" s="1008"/>
      <c r="AE51" s="1008"/>
      <c r="AF51" s="1008"/>
      <c r="AG51" s="1008"/>
      <c r="AH51" s="1008"/>
      <c r="AI51" s="1008"/>
      <c r="AJ51" s="1008"/>
      <c r="AK51" s="1008"/>
      <c r="AL51" s="1008"/>
      <c r="AM51" s="1008"/>
    </row>
    <row r="52" s="982" customFormat="1" customHeight="1" spans="1:41">
      <c r="A52" s="513"/>
      <c r="B52" s="213"/>
      <c r="C52" s="409"/>
      <c r="D52" s="409"/>
      <c r="E52" s="409"/>
      <c r="F52" s="654"/>
      <c r="G52" s="291"/>
      <c r="H52" s="291"/>
      <c r="I52" s="257"/>
      <c r="J52" s="202"/>
      <c r="K52" s="662"/>
      <c r="L52" s="388"/>
      <c r="M52" s="291"/>
      <c r="N52" s="217"/>
      <c r="O52" s="217"/>
      <c r="P52" s="217"/>
      <c r="Q52" s="217"/>
      <c r="R52" s="359"/>
      <c r="S52" s="944"/>
      <c r="T52" s="944"/>
      <c r="U52" s="1008"/>
      <c r="V52" s="1008"/>
      <c r="W52" s="1008"/>
      <c r="X52" s="1008"/>
      <c r="Y52" s="1008"/>
      <c r="Z52" s="1008"/>
      <c r="AA52" s="1008"/>
      <c r="AB52" s="1008"/>
      <c r="AC52" s="1008"/>
      <c r="AD52" s="1008"/>
      <c r="AE52" s="1008"/>
      <c r="AF52" s="1008"/>
      <c r="AG52" s="1008"/>
      <c r="AH52" s="1008"/>
      <c r="AI52" s="1008"/>
      <c r="AJ52" s="1008"/>
      <c r="AK52" s="1008"/>
      <c r="AL52" s="1008"/>
      <c r="AM52" s="1008"/>
    </row>
    <row r="53" s="982" customFormat="1" customHeight="1" spans="1:41">
      <c r="A53" s="513"/>
      <c r="B53" s="213"/>
      <c r="C53" s="409"/>
      <c r="D53" s="409"/>
      <c r="E53" s="409"/>
      <c r="F53" s="654"/>
      <c r="G53" s="291"/>
      <c r="H53" s="291"/>
      <c r="I53" s="291"/>
      <c r="J53" s="291"/>
      <c r="K53" s="662"/>
      <c r="L53" s="388"/>
      <c r="M53" s="291"/>
      <c r="N53" s="217"/>
      <c r="O53" s="217"/>
      <c r="P53" s="217"/>
      <c r="Q53" s="217"/>
      <c r="R53" s="359"/>
      <c r="S53" s="944"/>
      <c r="T53" s="944"/>
      <c r="U53" s="1008"/>
      <c r="V53" s="1008"/>
      <c r="W53" s="1008"/>
      <c r="X53" s="1008"/>
      <c r="Y53" s="1008"/>
      <c r="Z53" s="1008"/>
      <c r="AA53" s="1008"/>
      <c r="AB53" s="1008"/>
      <c r="AC53" s="1008"/>
      <c r="AD53" s="1008"/>
      <c r="AE53" s="1008"/>
      <c r="AF53" s="1008"/>
      <c r="AG53" s="1008"/>
      <c r="AH53" s="1008"/>
      <c r="AI53" s="1008"/>
      <c r="AJ53" s="1008"/>
      <c r="AK53" s="1008"/>
      <c r="AL53" s="1008"/>
      <c r="AM53" s="1008"/>
    </row>
    <row r="54" s="982" customFormat="1" customHeight="1" spans="1:41">
      <c r="A54" s="529"/>
      <c r="B54" s="213"/>
      <c r="C54" s="337"/>
      <c r="D54" s="409"/>
      <c r="E54" s="409"/>
      <c r="F54" s="654"/>
      <c r="G54" s="291"/>
      <c r="H54" s="291"/>
      <c r="I54" s="257"/>
      <c r="J54" s="202"/>
      <c r="K54" s="662"/>
      <c r="L54" s="388"/>
      <c r="M54" s="291"/>
      <c r="N54" s="217"/>
      <c r="O54" s="217"/>
      <c r="P54" s="217"/>
      <c r="Q54" s="217"/>
      <c r="R54" s="359"/>
      <c r="S54" s="944"/>
      <c r="T54" s="944"/>
      <c r="U54" s="1008"/>
      <c r="V54" s="1008"/>
      <c r="W54" s="1008"/>
      <c r="X54" s="1008"/>
      <c r="Y54" s="1008"/>
      <c r="Z54" s="1008"/>
      <c r="AA54" s="1008"/>
      <c r="AB54" s="1008"/>
      <c r="AC54" s="1008"/>
      <c r="AD54" s="1008"/>
      <c r="AE54" s="1008"/>
      <c r="AF54" s="1008"/>
      <c r="AG54" s="1008"/>
      <c r="AH54" s="1008"/>
      <c r="AI54" s="1008"/>
      <c r="AJ54" s="1008"/>
      <c r="AK54" s="1008"/>
      <c r="AL54" s="1008"/>
      <c r="AM54" s="1008"/>
    </row>
    <row r="55" s="982" customFormat="1" customHeight="1" spans="1:41">
      <c r="A55" s="529"/>
      <c r="B55" s="213"/>
      <c r="C55" s="337"/>
      <c r="D55" s="409"/>
      <c r="E55" s="409"/>
      <c r="F55" s="654"/>
      <c r="G55" s="291"/>
      <c r="H55" s="291"/>
      <c r="I55" s="291"/>
      <c r="J55" s="291"/>
      <c r="K55" s="662"/>
      <c r="L55" s="388"/>
      <c r="M55" s="291"/>
      <c r="N55" s="217"/>
      <c r="O55" s="217"/>
      <c r="P55" s="217"/>
      <c r="Q55" s="217"/>
      <c r="R55" s="359"/>
      <c r="S55" s="469"/>
      <c r="T55" s="469"/>
    </row>
    <row r="56" s="982" customFormat="1" customHeight="1" spans="1:41">
      <c r="A56" s="529"/>
      <c r="B56" s="213"/>
      <c r="C56" s="337"/>
      <c r="D56" s="409"/>
      <c r="E56" s="409"/>
      <c r="F56" s="654"/>
      <c r="G56" s="291"/>
      <c r="H56" s="291"/>
      <c r="I56" s="257"/>
      <c r="J56" s="202"/>
      <c r="K56" s="1007"/>
      <c r="L56" s="217"/>
      <c r="M56" s="215"/>
      <c r="N56" s="215"/>
      <c r="O56" s="215"/>
      <c r="P56" s="215"/>
      <c r="Q56" s="1009"/>
      <c r="R56" s="394"/>
      <c r="S56" s="469"/>
      <c r="T56" s="469"/>
    </row>
    <row r="57" s="982" customFormat="1" customHeight="1" spans="1:41">
      <c r="A57" s="529"/>
      <c r="B57" s="213"/>
      <c r="C57" s="337"/>
      <c r="D57" s="409"/>
      <c r="E57" s="409"/>
      <c r="F57" s="654"/>
      <c r="G57" s="291"/>
      <c r="H57" s="217"/>
      <c r="I57" s="638"/>
      <c r="J57" s="217"/>
      <c r="K57" s="1007"/>
      <c r="L57" s="217"/>
      <c r="M57" s="215"/>
      <c r="N57" s="215"/>
      <c r="O57" s="215"/>
      <c r="P57" s="215"/>
      <c r="Q57" s="1009"/>
      <c r="R57" s="394"/>
      <c r="S57" s="469"/>
      <c r="T57" s="469"/>
    </row>
    <row r="58" s="982" customFormat="1" customHeight="1" spans="1:41">
      <c r="A58" s="529"/>
      <c r="B58" s="213"/>
      <c r="C58" s="337"/>
      <c r="D58" s="409"/>
      <c r="E58" s="409"/>
      <c r="F58" s="654"/>
      <c r="G58" s="291"/>
      <c r="H58" s="291"/>
      <c r="I58" s="257"/>
      <c r="J58" s="202"/>
      <c r="K58" s="662"/>
      <c r="L58" s="388"/>
      <c r="M58" s="291"/>
      <c r="N58" s="217"/>
      <c r="O58" s="217"/>
      <c r="P58" s="217"/>
      <c r="Q58" s="217"/>
      <c r="R58" s="359"/>
      <c r="S58" s="469"/>
      <c r="T58" s="469"/>
    </row>
    <row r="59" s="982" customFormat="1" customHeight="1" spans="1:41">
      <c r="A59" s="529"/>
      <c r="B59" s="213"/>
      <c r="C59" s="337"/>
      <c r="D59" s="409"/>
      <c r="E59" s="409"/>
      <c r="F59" s="654"/>
      <c r="G59" s="291"/>
      <c r="H59" s="291"/>
      <c r="I59" s="291"/>
      <c r="J59" s="291"/>
      <c r="K59" s="662"/>
      <c r="L59" s="388"/>
      <c r="M59" s="291"/>
      <c r="N59" s="217"/>
      <c r="O59" s="217"/>
      <c r="P59" s="217"/>
      <c r="Q59" s="217"/>
      <c r="R59" s="359"/>
      <c r="S59" s="469"/>
      <c r="T59" s="469"/>
    </row>
    <row r="60" s="982" customFormat="1" customHeight="1" spans="1:41">
      <c r="A60" s="529"/>
      <c r="B60" s="213"/>
      <c r="C60" s="337"/>
      <c r="D60" s="409"/>
      <c r="E60" s="409"/>
      <c r="F60" s="654"/>
      <c r="G60" s="291"/>
      <c r="H60" s="291"/>
      <c r="I60" s="257"/>
      <c r="J60" s="202"/>
      <c r="K60" s="662"/>
      <c r="L60" s="388"/>
      <c r="M60" s="291"/>
      <c r="N60" s="217"/>
      <c r="O60" s="217"/>
      <c r="P60" s="217"/>
      <c r="Q60" s="217"/>
      <c r="R60" s="359"/>
      <c r="S60" s="469"/>
      <c r="T60" s="469"/>
    </row>
    <row r="61" customHeight="1" spans="1:41">
      <c r="A61" s="788">
        <v>46265</v>
      </c>
      <c r="B61" s="668" t="s">
        <v>659</v>
      </c>
      <c r="C61" s="863"/>
      <c r="D61" s="993"/>
      <c r="E61" s="626"/>
      <c r="F61" s="627">
        <f>SUBTOTAL(9,F49:F60)</f>
        <v>0</v>
      </c>
      <c r="G61" s="731"/>
      <c r="H61" s="731">
        <f t="shared" ref="H61:Q61" si="7">SUBTOTAL(9,H49:H60)</f>
        <v>0</v>
      </c>
      <c r="I61" s="628">
        <f t="shared" si="7"/>
        <v>0</v>
      </c>
      <c r="J61" s="731">
        <f t="shared" si="7"/>
        <v>0</v>
      </c>
      <c r="K61" s="627">
        <f t="shared" si="7"/>
        <v>0</v>
      </c>
      <c r="L61" s="731">
        <f t="shared" si="7"/>
        <v>0</v>
      </c>
      <c r="M61" s="731">
        <f t="shared" si="7"/>
        <v>0</v>
      </c>
      <c r="N61" s="628">
        <f t="shared" si="7"/>
        <v>0</v>
      </c>
      <c r="O61" s="628">
        <f t="shared" si="7"/>
        <v>0</v>
      </c>
      <c r="P61" s="628">
        <f t="shared" si="7"/>
        <v>0</v>
      </c>
      <c r="Q61" s="628">
        <f t="shared" si="7"/>
        <v>0</v>
      </c>
      <c r="R61" s="630">
        <f>L61+Q61-J61</f>
        <v>0</v>
      </c>
      <c r="S61" s="994"/>
      <c r="T61" s="994"/>
    </row>
    <row r="62" s="13" customFormat="1" customHeight="1" spans="1:41">
      <c r="A62" s="529"/>
      <c r="B62" s="213"/>
      <c r="C62" s="337"/>
      <c r="D62" s="492"/>
      <c r="E62" s="409"/>
      <c r="F62" s="654"/>
      <c r="G62" s="291"/>
      <c r="H62" s="291"/>
      <c r="I62" s="681"/>
      <c r="J62" s="291"/>
      <c r="K62" s="662"/>
      <c r="L62" s="388"/>
      <c r="M62" s="291"/>
      <c r="N62" s="217"/>
      <c r="O62" s="217"/>
      <c r="P62" s="217"/>
      <c r="Q62" s="217"/>
      <c r="R62" s="359"/>
      <c r="S62" s="394"/>
      <c r="T62" s="394"/>
      <c r="U62" s="765"/>
      <c r="V62" s="765"/>
      <c r="W62" s="765"/>
      <c r="X62" s="765"/>
      <c r="Y62" s="765"/>
      <c r="Z62" s="765"/>
      <c r="AA62" s="765"/>
      <c r="AB62" s="765"/>
      <c r="AC62" s="765"/>
      <c r="AD62" s="765"/>
      <c r="AE62" s="765"/>
      <c r="AF62" s="765"/>
      <c r="AG62" s="765"/>
      <c r="AH62" s="765"/>
      <c r="AI62" s="765"/>
      <c r="AJ62" s="765"/>
      <c r="AK62" s="765"/>
      <c r="AL62" s="765"/>
      <c r="AM62" s="765"/>
      <c r="AN62" s="765"/>
      <c r="AO62" s="765"/>
    </row>
    <row r="63" s="13" customFormat="1" customHeight="1" spans="1:41">
      <c r="A63" s="529"/>
      <c r="B63" s="213"/>
      <c r="C63" s="337"/>
      <c r="D63" s="409"/>
      <c r="E63" s="409"/>
      <c r="F63" s="654"/>
      <c r="G63" s="291"/>
      <c r="H63" s="291"/>
      <c r="I63" s="638"/>
      <c r="J63" s="202"/>
      <c r="K63" s="662"/>
      <c r="L63" s="388"/>
      <c r="M63" s="291"/>
      <c r="N63" s="217"/>
      <c r="O63" s="217"/>
      <c r="P63" s="217"/>
      <c r="Q63" s="217"/>
      <c r="R63" s="359"/>
      <c r="S63" s="394"/>
      <c r="T63" s="394"/>
      <c r="U63" s="765"/>
      <c r="V63" s="765"/>
      <c r="W63" s="765"/>
      <c r="X63" s="765"/>
      <c r="Y63" s="765"/>
      <c r="Z63" s="765"/>
      <c r="AA63" s="765"/>
      <c r="AB63" s="765"/>
      <c r="AC63" s="765"/>
      <c r="AD63" s="765"/>
      <c r="AE63" s="765"/>
      <c r="AF63" s="765"/>
      <c r="AG63" s="765"/>
      <c r="AH63" s="765"/>
      <c r="AI63" s="765"/>
      <c r="AJ63" s="765"/>
      <c r="AK63" s="765"/>
      <c r="AL63" s="765"/>
      <c r="AM63" s="765"/>
      <c r="AN63" s="765"/>
      <c r="AO63" s="765"/>
    </row>
    <row r="64" s="13" customFormat="1" customHeight="1" spans="1:41">
      <c r="A64" s="529"/>
      <c r="B64" s="213"/>
      <c r="C64" s="337"/>
      <c r="D64" s="409"/>
      <c r="E64" s="409"/>
      <c r="F64" s="654"/>
      <c r="G64" s="291"/>
      <c r="H64" s="291"/>
      <c r="I64" s="681"/>
      <c r="J64" s="291"/>
      <c r="K64" s="662"/>
      <c r="L64" s="801"/>
      <c r="M64" s="217"/>
      <c r="N64" s="217"/>
      <c r="O64" s="217"/>
      <c r="P64" s="291"/>
      <c r="Q64" s="217"/>
      <c r="R64" s="666"/>
      <c r="S64" s="394"/>
      <c r="T64" s="394"/>
      <c r="U64" s="765"/>
      <c r="V64" s="765"/>
      <c r="W64" s="765"/>
      <c r="X64" s="765"/>
      <c r="Y64" s="765"/>
      <c r="Z64" s="765"/>
      <c r="AA64" s="765"/>
      <c r="AB64" s="765"/>
      <c r="AC64" s="765"/>
      <c r="AD64" s="765"/>
      <c r="AE64" s="765"/>
      <c r="AF64" s="765"/>
      <c r="AG64" s="765"/>
      <c r="AH64" s="765"/>
      <c r="AI64" s="765"/>
      <c r="AJ64" s="765"/>
      <c r="AK64" s="765"/>
      <c r="AL64" s="765"/>
      <c r="AM64" s="765"/>
      <c r="AN64" s="765"/>
      <c r="AO64" s="765"/>
    </row>
    <row r="65" s="13" customFormat="1" customHeight="1" spans="1:41">
      <c r="A65" s="529"/>
      <c r="B65" s="213"/>
      <c r="C65" s="337"/>
      <c r="D65" s="492"/>
      <c r="E65" s="409"/>
      <c r="F65" s="654"/>
      <c r="G65" s="291"/>
      <c r="H65" s="291"/>
      <c r="I65" s="638"/>
      <c r="J65" s="202"/>
      <c r="K65" s="662"/>
      <c r="L65" s="217"/>
      <c r="M65" s="802"/>
      <c r="N65" s="217"/>
      <c r="O65" s="217"/>
      <c r="P65" s="291"/>
      <c r="Q65" s="217"/>
      <c r="R65" s="394"/>
      <c r="S65" s="394"/>
      <c r="T65" s="394"/>
      <c r="U65" s="765"/>
      <c r="V65" s="765"/>
      <c r="W65" s="765"/>
      <c r="X65" s="765"/>
      <c r="Y65" s="765"/>
      <c r="Z65" s="765"/>
      <c r="AA65" s="765"/>
      <c r="AB65" s="765"/>
      <c r="AC65" s="765"/>
      <c r="AD65" s="765"/>
      <c r="AE65" s="765"/>
      <c r="AF65" s="765"/>
      <c r="AG65" s="765"/>
      <c r="AH65" s="765"/>
      <c r="AI65" s="765"/>
      <c r="AJ65" s="765"/>
      <c r="AK65" s="765"/>
      <c r="AL65" s="765"/>
      <c r="AM65" s="765"/>
      <c r="AN65" s="765"/>
      <c r="AO65" s="765"/>
    </row>
    <row r="66" s="13" customFormat="1" customHeight="1" spans="1:41">
      <c r="A66" s="529"/>
      <c r="B66" s="213"/>
      <c r="C66" s="337"/>
      <c r="D66" s="492"/>
      <c r="E66" s="409"/>
      <c r="F66" s="654"/>
      <c r="G66" s="291"/>
      <c r="H66" s="291"/>
      <c r="I66" s="638"/>
      <c r="J66" s="202"/>
      <c r="K66" s="662"/>
      <c r="L66" s="217"/>
      <c r="M66" s="802"/>
      <c r="N66" s="217"/>
      <c r="O66" s="217"/>
      <c r="P66" s="291"/>
      <c r="Q66" s="217"/>
      <c r="R66" s="394"/>
      <c r="S66" s="394"/>
      <c r="T66" s="394"/>
      <c r="U66" s="765"/>
      <c r="V66" s="765"/>
      <c r="W66" s="765"/>
      <c r="X66" s="765"/>
      <c r="Y66" s="765"/>
      <c r="Z66" s="765"/>
      <c r="AA66" s="765"/>
      <c r="AB66" s="765"/>
      <c r="AC66" s="765"/>
      <c r="AD66" s="765"/>
      <c r="AE66" s="765"/>
      <c r="AF66" s="765"/>
      <c r="AG66" s="765"/>
      <c r="AH66" s="765"/>
      <c r="AI66" s="765"/>
      <c r="AJ66" s="765"/>
      <c r="AK66" s="765"/>
      <c r="AL66" s="765"/>
      <c r="AM66" s="765"/>
      <c r="AN66" s="765"/>
      <c r="AO66" s="765"/>
    </row>
    <row r="67" s="13" customFormat="1" customHeight="1" spans="1:41">
      <c r="A67" s="529"/>
      <c r="B67" s="213"/>
      <c r="C67" s="337"/>
      <c r="D67" s="409"/>
      <c r="E67" s="409"/>
      <c r="F67" s="654"/>
      <c r="G67" s="291"/>
      <c r="H67" s="217"/>
      <c r="I67" s="638"/>
      <c r="J67" s="217"/>
      <c r="K67" s="662"/>
      <c r="L67" s="388"/>
      <c r="M67" s="291"/>
      <c r="N67" s="217"/>
      <c r="O67" s="217"/>
      <c r="P67" s="217"/>
      <c r="Q67" s="217"/>
      <c r="R67" s="359"/>
      <c r="S67" s="394"/>
      <c r="T67" s="394"/>
      <c r="U67" s="765"/>
      <c r="V67" s="765"/>
      <c r="W67" s="765"/>
      <c r="X67" s="765"/>
      <c r="Y67" s="765"/>
      <c r="Z67" s="765"/>
      <c r="AA67" s="765"/>
      <c r="AB67" s="765"/>
      <c r="AC67" s="765"/>
      <c r="AD67" s="765"/>
      <c r="AE67" s="765"/>
      <c r="AF67" s="765"/>
      <c r="AG67" s="765"/>
      <c r="AH67" s="765"/>
      <c r="AI67" s="765"/>
      <c r="AJ67" s="765"/>
      <c r="AK67" s="765"/>
      <c r="AL67" s="765"/>
      <c r="AM67" s="765"/>
      <c r="AN67" s="765"/>
      <c r="AO67" s="765"/>
    </row>
    <row r="68" s="13" customFormat="1" customHeight="1" spans="1:41">
      <c r="A68" s="529"/>
      <c r="B68" s="213"/>
      <c r="C68" s="337"/>
      <c r="D68" s="492"/>
      <c r="E68" s="409"/>
      <c r="F68" s="654"/>
      <c r="G68" s="291"/>
      <c r="H68" s="291"/>
      <c r="I68" s="638"/>
      <c r="J68" s="202"/>
      <c r="K68" s="662"/>
      <c r="L68" s="480"/>
      <c r="M68" s="291"/>
      <c r="N68" s="217"/>
      <c r="O68" s="217"/>
      <c r="P68" s="217"/>
      <c r="Q68" s="217"/>
      <c r="R68" s="394"/>
      <c r="S68" s="394"/>
      <c r="T68" s="394"/>
      <c r="U68" s="765"/>
      <c r="V68" s="765"/>
      <c r="W68" s="765"/>
      <c r="X68" s="765"/>
      <c r="Y68" s="765"/>
      <c r="Z68" s="765"/>
      <c r="AA68" s="765"/>
      <c r="AB68" s="765"/>
      <c r="AC68" s="765"/>
      <c r="AD68" s="765"/>
      <c r="AE68" s="765"/>
      <c r="AF68" s="765"/>
      <c r="AG68" s="765"/>
      <c r="AH68" s="765"/>
      <c r="AI68" s="765"/>
      <c r="AJ68" s="765"/>
      <c r="AK68" s="765"/>
      <c r="AL68" s="765"/>
      <c r="AM68" s="765"/>
      <c r="AN68" s="765"/>
      <c r="AO68" s="765"/>
    </row>
    <row r="69" s="13" customFormat="1" customHeight="1" spans="1:41">
      <c r="A69" s="529"/>
      <c r="B69" s="213"/>
      <c r="C69" s="337"/>
      <c r="D69" s="492"/>
      <c r="E69" s="409"/>
      <c r="F69" s="654"/>
      <c r="G69" s="291"/>
      <c r="H69" s="217"/>
      <c r="I69" s="638"/>
      <c r="J69" s="217"/>
      <c r="K69" s="662"/>
      <c r="L69" s="388"/>
      <c r="M69" s="291"/>
      <c r="N69" s="217"/>
      <c r="O69" s="217"/>
      <c r="P69" s="291"/>
      <c r="Q69" s="217"/>
      <c r="R69" s="359"/>
      <c r="S69" s="394"/>
      <c r="T69" s="394"/>
      <c r="U69" s="765"/>
      <c r="V69" s="765"/>
      <c r="W69" s="765"/>
      <c r="X69" s="765"/>
      <c r="Y69" s="765"/>
      <c r="Z69" s="765"/>
      <c r="AA69" s="765"/>
      <c r="AB69" s="765"/>
      <c r="AC69" s="765"/>
      <c r="AD69" s="765"/>
      <c r="AE69" s="765"/>
      <c r="AF69" s="765"/>
      <c r="AG69" s="765"/>
      <c r="AH69" s="765"/>
      <c r="AI69" s="765"/>
      <c r="AJ69" s="765"/>
      <c r="AK69" s="765"/>
      <c r="AL69" s="765"/>
      <c r="AM69" s="765"/>
      <c r="AN69" s="765"/>
      <c r="AO69" s="765"/>
    </row>
    <row r="70" s="695" customFormat="1" customHeight="1" spans="1:41">
      <c r="A70" s="513"/>
      <c r="B70" s="213"/>
      <c r="C70" s="409"/>
      <c r="D70" s="409"/>
      <c r="E70" s="409"/>
      <c r="F70" s="662"/>
      <c r="G70" s="217"/>
      <c r="H70" s="217"/>
      <c r="I70" s="217"/>
      <c r="J70" s="217"/>
      <c r="K70" s="662"/>
      <c r="L70" s="217"/>
      <c r="M70" s="688"/>
      <c r="N70" s="394"/>
      <c r="O70" s="394"/>
      <c r="P70" s="394"/>
      <c r="Q70" s="394"/>
      <c r="R70" s="394"/>
      <c r="S70" s="394"/>
      <c r="T70" s="394"/>
      <c r="U70" s="765"/>
      <c r="V70" s="765"/>
      <c r="W70" s="765"/>
      <c r="X70" s="765"/>
      <c r="Y70" s="765"/>
      <c r="Z70" s="765"/>
      <c r="AA70" s="765"/>
      <c r="AB70" s="765"/>
      <c r="AC70" s="765"/>
      <c r="AD70" s="765"/>
      <c r="AE70" s="765"/>
      <c r="AF70" s="765"/>
      <c r="AG70" s="765"/>
      <c r="AH70" s="765"/>
      <c r="AI70" s="765"/>
      <c r="AJ70" s="765"/>
      <c r="AK70" s="765"/>
    </row>
    <row r="71" s="13" customFormat="1" customHeight="1" spans="1:41">
      <c r="A71" s="513"/>
      <c r="B71" s="213"/>
      <c r="C71" s="799"/>
      <c r="D71" s="409"/>
      <c r="E71" s="409"/>
      <c r="F71" s="654"/>
      <c r="G71" s="291"/>
      <c r="H71" s="217"/>
      <c r="I71" s="638"/>
      <c r="J71" s="217"/>
      <c r="K71" s="662"/>
      <c r="L71" s="388"/>
      <c r="M71" s="291"/>
      <c r="N71" s="217"/>
      <c r="O71" s="217"/>
      <c r="P71" s="217"/>
      <c r="Q71" s="217"/>
      <c r="R71" s="359"/>
      <c r="S71" s="394"/>
      <c r="T71" s="394"/>
      <c r="U71" s="765"/>
      <c r="V71" s="765"/>
      <c r="W71" s="765"/>
      <c r="X71" s="765"/>
      <c r="Y71" s="765"/>
      <c r="Z71" s="765"/>
      <c r="AA71" s="765"/>
      <c r="AB71" s="765"/>
      <c r="AC71" s="765"/>
      <c r="AD71" s="765"/>
      <c r="AE71" s="765"/>
      <c r="AF71" s="765"/>
      <c r="AG71" s="765"/>
      <c r="AH71" s="765"/>
      <c r="AI71" s="765"/>
      <c r="AJ71" s="765"/>
      <c r="AK71" s="765"/>
      <c r="AL71" s="765"/>
      <c r="AM71" s="765"/>
      <c r="AN71" s="765"/>
      <c r="AO71" s="765"/>
    </row>
    <row r="72" s="695" customFormat="1" customHeight="1" spans="1:41">
      <c r="A72" s="513"/>
      <c r="B72" s="213"/>
      <c r="C72" s="799"/>
      <c r="D72" s="409"/>
      <c r="E72" s="409"/>
      <c r="F72" s="662"/>
      <c r="G72" s="801"/>
      <c r="H72" s="217"/>
      <c r="I72" s="217"/>
      <c r="J72" s="217"/>
      <c r="K72" s="662"/>
      <c r="L72" s="217"/>
      <c r="M72" s="217"/>
      <c r="N72" s="688"/>
      <c r="O72" s="394"/>
      <c r="P72" s="394"/>
      <c r="Q72" s="394"/>
      <c r="R72" s="394"/>
      <c r="S72" s="394"/>
      <c r="T72" s="394"/>
      <c r="U72" s="765"/>
      <c r="V72" s="765"/>
      <c r="W72" s="765"/>
      <c r="X72" s="765"/>
      <c r="Y72" s="765"/>
      <c r="Z72" s="765"/>
      <c r="AA72" s="765"/>
      <c r="AB72" s="765"/>
      <c r="AC72" s="765"/>
      <c r="AD72" s="765"/>
      <c r="AE72" s="765"/>
      <c r="AF72" s="765"/>
      <c r="AG72" s="765"/>
      <c r="AH72" s="765"/>
      <c r="AI72" s="765"/>
      <c r="AJ72" s="765"/>
      <c r="AK72" s="765"/>
      <c r="AL72" s="765"/>
    </row>
    <row r="73" s="13" customFormat="1" customHeight="1" spans="1:41">
      <c r="A73" s="529"/>
      <c r="B73" s="213"/>
      <c r="C73" s="337"/>
      <c r="D73" s="409"/>
      <c r="E73" s="409"/>
      <c r="F73" s="654"/>
      <c r="G73" s="291"/>
      <c r="H73" s="217"/>
      <c r="I73" s="638"/>
      <c r="J73" s="217"/>
      <c r="K73" s="662"/>
      <c r="L73" s="388"/>
      <c r="M73" s="291"/>
      <c r="N73" s="217"/>
      <c r="O73" s="217"/>
      <c r="P73" s="291"/>
      <c r="Q73" s="217"/>
      <c r="R73" s="359"/>
      <c r="S73" s="394"/>
      <c r="T73" s="394"/>
      <c r="U73" s="765"/>
      <c r="V73" s="765"/>
      <c r="W73" s="765"/>
      <c r="X73" s="765"/>
      <c r="Y73" s="765"/>
      <c r="Z73" s="765"/>
      <c r="AA73" s="765"/>
      <c r="AB73" s="765"/>
      <c r="AC73" s="765"/>
      <c r="AD73" s="765"/>
      <c r="AE73" s="765"/>
      <c r="AF73" s="765"/>
      <c r="AG73" s="765"/>
      <c r="AH73" s="765"/>
      <c r="AI73" s="765"/>
      <c r="AJ73" s="765"/>
      <c r="AK73" s="765"/>
      <c r="AL73" s="765"/>
      <c r="AM73" s="765"/>
      <c r="AN73" s="765"/>
      <c r="AO73" s="765"/>
    </row>
    <row r="74" s="292" customFormat="1" customHeight="1" spans="1:41">
      <c r="A74" s="788">
        <v>46295</v>
      </c>
      <c r="B74" s="668" t="s">
        <v>659</v>
      </c>
      <c r="C74" s="863"/>
      <c r="D74" s="993"/>
      <c r="E74" s="626"/>
      <c r="F74" s="627">
        <f>SUBTOTAL(9,F62:F73)</f>
        <v>0</v>
      </c>
      <c r="G74" s="731"/>
      <c r="H74" s="731">
        <f t="shared" ref="H74:Q74" si="8">SUBTOTAL(9,H62:H73)</f>
        <v>0</v>
      </c>
      <c r="I74" s="628">
        <f t="shared" si="8"/>
        <v>0</v>
      </c>
      <c r="J74" s="731">
        <f t="shared" si="8"/>
        <v>0</v>
      </c>
      <c r="K74" s="627">
        <f t="shared" si="8"/>
        <v>0</v>
      </c>
      <c r="L74" s="731">
        <f t="shared" si="8"/>
        <v>0</v>
      </c>
      <c r="M74" s="731">
        <f t="shared" si="8"/>
        <v>0</v>
      </c>
      <c r="N74" s="628">
        <f t="shared" si="8"/>
        <v>0</v>
      </c>
      <c r="O74" s="628">
        <f t="shared" si="8"/>
        <v>0</v>
      </c>
      <c r="P74" s="628">
        <f t="shared" si="8"/>
        <v>0</v>
      </c>
      <c r="Q74" s="628">
        <f t="shared" si="8"/>
        <v>0</v>
      </c>
      <c r="R74" s="630">
        <f>L74+Q74-J74</f>
        <v>0</v>
      </c>
      <c r="S74" s="994"/>
      <c r="T74" s="994"/>
      <c r="U74" s="1010"/>
      <c r="Y74" s="466"/>
      <c r="Z74" s="466"/>
      <c r="AA74" s="466"/>
      <c r="AB74" s="466"/>
      <c r="AC74" s="466"/>
      <c r="AD74" s="466"/>
      <c r="AE74" s="466"/>
      <c r="AF74" s="466"/>
      <c r="AG74" s="466"/>
      <c r="AH74" s="466"/>
      <c r="AI74" s="466"/>
    </row>
    <row r="75" s="575" customFormat="1" customHeight="1" spans="1:41">
      <c r="A75" s="515"/>
      <c r="B75" s="806"/>
      <c r="C75" s="163"/>
      <c r="D75" s="409"/>
      <c r="E75" s="519"/>
      <c r="F75" s="660"/>
      <c r="G75" s="388"/>
      <c r="H75" s="388"/>
      <c r="I75" s="685"/>
      <c r="J75" s="388"/>
      <c r="K75" s="662"/>
      <c r="L75" s="388"/>
      <c r="M75" s="388"/>
      <c r="N75" s="217"/>
      <c r="O75" s="217"/>
      <c r="P75" s="217"/>
      <c r="Q75" s="217"/>
      <c r="R75" s="394"/>
      <c r="S75" s="1011"/>
      <c r="T75" s="1011"/>
      <c r="U75" s="680"/>
      <c r="V75" s="680"/>
      <c r="W75" s="680"/>
      <c r="X75" s="680"/>
      <c r="Y75" s="680"/>
      <c r="Z75" s="680"/>
      <c r="AA75" s="680"/>
      <c r="AB75" s="680"/>
      <c r="AC75" s="680"/>
      <c r="AD75" s="680"/>
      <c r="AE75" s="680"/>
      <c r="AF75" s="680"/>
      <c r="AG75" s="680"/>
      <c r="AH75" s="680"/>
      <c r="AI75" s="680"/>
      <c r="AJ75" s="680"/>
      <c r="AK75" s="680"/>
      <c r="AL75" s="680"/>
      <c r="AM75" s="680"/>
    </row>
    <row r="76" s="575" customFormat="1" customHeight="1" spans="1:41">
      <c r="A76" s="515"/>
      <c r="B76" s="806"/>
      <c r="C76" s="163"/>
      <c r="D76" s="716"/>
      <c r="E76" s="519"/>
      <c r="F76" s="660"/>
      <c r="G76" s="388"/>
      <c r="H76" s="291"/>
      <c r="I76" s="638"/>
      <c r="J76" s="202"/>
      <c r="K76" s="807"/>
      <c r="L76" s="480"/>
      <c r="M76" s="480"/>
      <c r="N76" s="480"/>
      <c r="O76" s="217"/>
      <c r="P76" s="217"/>
      <c r="Q76" s="217"/>
      <c r="R76" s="497"/>
      <c r="S76" s="1011"/>
      <c r="T76" s="1011"/>
      <c r="U76" s="680"/>
      <c r="V76" s="680"/>
      <c r="W76" s="680"/>
      <c r="X76" s="680"/>
      <c r="Y76" s="680"/>
      <c r="Z76" s="680"/>
      <c r="AA76" s="680"/>
      <c r="AB76" s="680"/>
      <c r="AC76" s="680"/>
      <c r="AD76" s="680"/>
      <c r="AE76" s="680"/>
      <c r="AF76" s="680"/>
      <c r="AG76" s="680"/>
      <c r="AH76" s="680"/>
      <c r="AI76" s="680"/>
      <c r="AJ76" s="680"/>
      <c r="AK76" s="680"/>
      <c r="AL76" s="680"/>
      <c r="AM76" s="680"/>
    </row>
    <row r="77" s="575" customFormat="1" customHeight="1" spans="1:41">
      <c r="A77" s="515"/>
      <c r="B77" s="806"/>
      <c r="C77" s="163"/>
      <c r="D77" s="492"/>
      <c r="E77" s="519"/>
      <c r="F77" s="660"/>
      <c r="G77" s="388"/>
      <c r="H77" s="217"/>
      <c r="I77" s="638"/>
      <c r="J77" s="217"/>
      <c r="K77" s="807"/>
      <c r="L77" s="480"/>
      <c r="M77" s="480"/>
      <c r="N77" s="480"/>
      <c r="O77" s="217"/>
      <c r="P77" s="217"/>
      <c r="Q77" s="217"/>
      <c r="R77" s="497"/>
      <c r="S77" s="1011"/>
      <c r="T77" s="1011"/>
      <c r="U77" s="680"/>
      <c r="V77" s="680"/>
      <c r="W77" s="680"/>
      <c r="X77" s="680"/>
      <c r="Y77" s="680"/>
      <c r="Z77" s="680"/>
      <c r="AA77" s="680"/>
      <c r="AB77" s="680"/>
      <c r="AC77" s="680"/>
      <c r="AD77" s="680"/>
      <c r="AE77" s="680"/>
      <c r="AF77" s="680"/>
      <c r="AG77" s="680"/>
      <c r="AH77" s="680"/>
      <c r="AI77" s="680"/>
      <c r="AJ77" s="680"/>
      <c r="AK77" s="680"/>
      <c r="AL77" s="680"/>
      <c r="AM77" s="680"/>
    </row>
    <row r="78" s="575" customFormat="1" customHeight="1" spans="1:41">
      <c r="A78" s="515"/>
      <c r="B78" s="806"/>
      <c r="C78" s="163"/>
      <c r="D78" s="409"/>
      <c r="E78" s="519"/>
      <c r="F78" s="660"/>
      <c r="G78" s="388"/>
      <c r="H78" s="291"/>
      <c r="I78" s="638"/>
      <c r="J78" s="202"/>
      <c r="K78" s="662"/>
      <c r="L78" s="388"/>
      <c r="M78" s="388"/>
      <c r="N78" s="217"/>
      <c r="O78" s="217"/>
      <c r="P78" s="217"/>
      <c r="Q78" s="217"/>
      <c r="R78" s="394"/>
      <c r="S78" s="1011"/>
      <c r="T78" s="1011"/>
      <c r="U78" s="680"/>
      <c r="V78" s="680"/>
      <c r="W78" s="680"/>
      <c r="X78" s="680"/>
      <c r="Y78" s="680"/>
      <c r="Z78" s="680"/>
      <c r="AA78" s="680"/>
      <c r="AB78" s="680"/>
      <c r="AC78" s="680"/>
      <c r="AD78" s="680"/>
      <c r="AE78" s="680"/>
      <c r="AF78" s="680"/>
      <c r="AG78" s="680"/>
      <c r="AH78" s="680"/>
      <c r="AI78" s="680"/>
      <c r="AJ78" s="680"/>
      <c r="AK78" s="680"/>
      <c r="AL78" s="680"/>
      <c r="AM78" s="680"/>
    </row>
    <row r="79" s="575" customFormat="1" customHeight="1" spans="1:41">
      <c r="A79" s="515"/>
      <c r="B79" s="806"/>
      <c r="C79" s="163"/>
      <c r="D79" s="409"/>
      <c r="E79" s="519"/>
      <c r="F79" s="660"/>
      <c r="G79" s="388"/>
      <c r="H79" s="388"/>
      <c r="I79" s="685"/>
      <c r="J79" s="388"/>
      <c r="K79" s="662"/>
      <c r="L79" s="388"/>
      <c r="M79" s="388"/>
      <c r="N79" s="217"/>
      <c r="O79" s="217"/>
      <c r="P79" s="388"/>
      <c r="Q79" s="217"/>
      <c r="R79" s="394"/>
      <c r="S79" s="1011"/>
      <c r="T79" s="1011"/>
      <c r="U79" s="680"/>
      <c r="V79" s="680"/>
      <c r="W79" s="680"/>
      <c r="X79" s="680"/>
      <c r="Y79" s="680"/>
      <c r="Z79" s="680"/>
      <c r="AA79" s="680"/>
      <c r="AB79" s="680"/>
      <c r="AC79" s="680"/>
      <c r="AD79" s="680"/>
      <c r="AE79" s="680"/>
      <c r="AF79" s="680"/>
      <c r="AG79" s="680"/>
      <c r="AH79" s="680"/>
      <c r="AI79" s="680"/>
      <c r="AJ79" s="680"/>
      <c r="AK79" s="680"/>
      <c r="AL79" s="680"/>
      <c r="AM79" s="680"/>
    </row>
    <row r="80" s="575" customFormat="1" customHeight="1" spans="1:41">
      <c r="A80" s="515"/>
      <c r="B80" s="806"/>
      <c r="C80" s="163"/>
      <c r="D80" s="716"/>
      <c r="E80" s="519"/>
      <c r="F80" s="660"/>
      <c r="G80" s="388"/>
      <c r="H80" s="291"/>
      <c r="I80" s="638"/>
      <c r="J80" s="202"/>
      <c r="K80" s="662"/>
      <c r="L80" s="388"/>
      <c r="M80" s="388"/>
      <c r="N80" s="217"/>
      <c r="O80" s="217"/>
      <c r="P80" s="388"/>
      <c r="Q80" s="217"/>
      <c r="R80" s="394"/>
      <c r="S80" s="1011"/>
      <c r="T80" s="1011"/>
      <c r="U80" s="680"/>
      <c r="V80" s="680"/>
      <c r="W80" s="680"/>
      <c r="X80" s="680"/>
      <c r="Y80" s="680"/>
      <c r="Z80" s="680"/>
      <c r="AA80" s="680"/>
      <c r="AB80" s="680"/>
      <c r="AC80" s="680"/>
      <c r="AD80" s="680"/>
      <c r="AE80" s="680"/>
      <c r="AF80" s="680"/>
      <c r="AG80" s="680"/>
      <c r="AH80" s="680"/>
      <c r="AI80" s="680"/>
      <c r="AJ80" s="680"/>
      <c r="AK80" s="680"/>
      <c r="AL80" s="680"/>
      <c r="AM80" s="680"/>
    </row>
    <row r="81" s="16" customFormat="1" customHeight="1" spans="1:41">
      <c r="A81" s="513"/>
      <c r="B81" s="799"/>
      <c r="C81" s="163"/>
      <c r="D81" s="409"/>
      <c r="E81" s="359"/>
      <c r="F81" s="660"/>
      <c r="G81" s="388"/>
      <c r="H81" s="388"/>
      <c r="I81" s="685"/>
      <c r="J81" s="388"/>
      <c r="K81" s="662"/>
      <c r="L81" s="388"/>
      <c r="M81" s="388"/>
      <c r="N81" s="217"/>
      <c r="O81" s="217"/>
      <c r="P81" s="217"/>
      <c r="Q81" s="217"/>
      <c r="R81" s="394"/>
      <c r="S81" s="762"/>
      <c r="T81" s="762"/>
      <c r="U81" s="763"/>
      <c r="V81" s="763"/>
      <c r="W81" s="763"/>
      <c r="X81" s="763"/>
      <c r="Y81" s="763"/>
      <c r="Z81" s="763"/>
      <c r="AA81" s="763"/>
      <c r="AB81" s="763"/>
      <c r="AC81" s="763"/>
      <c r="AD81" s="763"/>
      <c r="AE81" s="763"/>
      <c r="AF81" s="763"/>
      <c r="AG81" s="763"/>
      <c r="AH81" s="763"/>
      <c r="AI81" s="763"/>
      <c r="AJ81" s="763"/>
      <c r="AK81" s="763"/>
      <c r="AL81" s="763"/>
      <c r="AM81" s="763"/>
    </row>
    <row r="82" s="575" customFormat="1" customHeight="1" spans="1:41">
      <c r="A82" s="515"/>
      <c r="B82" s="806"/>
      <c r="C82" s="163"/>
      <c r="D82" s="409"/>
      <c r="E82" s="519"/>
      <c r="F82" s="660"/>
      <c r="G82" s="388"/>
      <c r="H82" s="291"/>
      <c r="I82" s="638"/>
      <c r="J82" s="202"/>
      <c r="K82" s="807"/>
      <c r="L82" s="480"/>
      <c r="M82" s="480"/>
      <c r="N82" s="480"/>
      <c r="O82" s="480"/>
      <c r="P82" s="797"/>
      <c r="Q82" s="797"/>
      <c r="R82" s="497"/>
      <c r="S82" s="1011"/>
      <c r="T82" s="1011"/>
      <c r="U82" s="680"/>
      <c r="V82" s="680"/>
      <c r="W82" s="680"/>
      <c r="X82" s="680"/>
      <c r="Y82" s="680"/>
      <c r="Z82" s="680"/>
      <c r="AA82" s="680"/>
      <c r="AB82" s="680"/>
      <c r="AC82" s="680"/>
      <c r="AD82" s="680"/>
      <c r="AE82" s="680"/>
      <c r="AF82" s="680"/>
      <c r="AG82" s="680"/>
      <c r="AH82" s="680"/>
      <c r="AI82" s="680"/>
      <c r="AJ82" s="680"/>
      <c r="AK82" s="680"/>
    </row>
    <row r="83" s="575" customFormat="1" customHeight="1" spans="1:41">
      <c r="A83" s="515"/>
      <c r="B83" s="806"/>
      <c r="C83" s="163"/>
      <c r="D83" s="716"/>
      <c r="E83" s="519"/>
      <c r="F83" s="660"/>
      <c r="G83" s="388"/>
      <c r="H83" s="388"/>
      <c r="I83" s="685"/>
      <c r="J83" s="388"/>
      <c r="K83" s="807"/>
      <c r="L83" s="480"/>
      <c r="M83" s="480"/>
      <c r="N83" s="480"/>
      <c r="O83" s="480"/>
      <c r="P83" s="797"/>
      <c r="Q83" s="797"/>
      <c r="R83" s="520"/>
      <c r="S83" s="1011"/>
      <c r="T83" s="1011"/>
      <c r="U83" s="680"/>
      <c r="V83" s="680"/>
      <c r="W83" s="680"/>
      <c r="X83" s="680"/>
      <c r="Y83" s="680"/>
      <c r="Z83" s="680"/>
      <c r="AA83" s="680"/>
      <c r="AB83" s="680"/>
      <c r="AC83" s="680"/>
      <c r="AD83" s="680"/>
      <c r="AE83" s="680"/>
      <c r="AF83" s="680"/>
      <c r="AG83" s="680"/>
      <c r="AH83" s="680"/>
      <c r="AI83" s="680"/>
      <c r="AJ83" s="680"/>
      <c r="AK83" s="680"/>
    </row>
    <row r="84" s="575" customFormat="1" customHeight="1" spans="1:41">
      <c r="A84" s="515"/>
      <c r="B84" s="806"/>
      <c r="C84" s="163"/>
      <c r="D84" s="716"/>
      <c r="E84" s="519"/>
      <c r="F84" s="660"/>
      <c r="G84" s="388"/>
      <c r="H84" s="217"/>
      <c r="I84" s="638"/>
      <c r="J84" s="217"/>
      <c r="K84" s="807"/>
      <c r="L84" s="480"/>
      <c r="M84" s="480"/>
      <c r="N84" s="480"/>
      <c r="O84" s="480"/>
      <c r="P84" s="797"/>
      <c r="Q84" s="797"/>
      <c r="R84" s="520"/>
      <c r="S84" s="1011"/>
      <c r="T84" s="1011"/>
      <c r="U84" s="680"/>
      <c r="V84" s="680"/>
      <c r="W84" s="680"/>
      <c r="X84" s="680"/>
      <c r="Y84" s="680"/>
      <c r="Z84" s="680"/>
      <c r="AA84" s="680"/>
      <c r="AB84" s="680"/>
      <c r="AC84" s="680"/>
      <c r="AD84" s="680"/>
      <c r="AE84" s="680"/>
      <c r="AF84" s="680"/>
      <c r="AG84" s="680"/>
      <c r="AH84" s="680"/>
      <c r="AI84" s="680"/>
      <c r="AJ84" s="680"/>
      <c r="AK84" s="680"/>
    </row>
    <row r="85" s="575" customFormat="1" customHeight="1" spans="1:41">
      <c r="A85" s="515"/>
      <c r="B85" s="806"/>
      <c r="C85" s="163"/>
      <c r="D85" s="409"/>
      <c r="E85" s="519"/>
      <c r="F85" s="660"/>
      <c r="G85" s="388"/>
      <c r="H85" s="291"/>
      <c r="I85" s="638"/>
      <c r="J85" s="202"/>
      <c r="K85" s="662"/>
      <c r="L85" s="388"/>
      <c r="M85" s="388"/>
      <c r="N85" s="217"/>
      <c r="O85" s="217"/>
      <c r="P85" s="388"/>
      <c r="Q85" s="217"/>
      <c r="R85" s="394"/>
      <c r="S85" s="1011"/>
      <c r="T85" s="1011"/>
      <c r="U85" s="680"/>
      <c r="V85" s="680"/>
      <c r="W85" s="680"/>
      <c r="X85" s="680"/>
      <c r="Y85" s="680"/>
      <c r="Z85" s="680"/>
      <c r="AA85" s="680"/>
      <c r="AB85" s="680"/>
      <c r="AC85" s="680"/>
      <c r="AD85" s="680"/>
      <c r="AE85" s="680"/>
      <c r="AF85" s="680"/>
      <c r="AG85" s="680"/>
      <c r="AH85" s="680"/>
      <c r="AI85" s="680"/>
      <c r="AJ85" s="680"/>
      <c r="AK85" s="680"/>
      <c r="AL85" s="680"/>
      <c r="AM85" s="680"/>
    </row>
    <row r="86" s="292" customFormat="1" customHeight="1" spans="1:41">
      <c r="A86" s="788">
        <v>46326</v>
      </c>
      <c r="B86" s="668" t="s">
        <v>659</v>
      </c>
      <c r="C86" s="863"/>
      <c r="D86" s="993"/>
      <c r="E86" s="626"/>
      <c r="F86" s="627">
        <f>SUBTOTAL(9,F75:F85)</f>
        <v>0</v>
      </c>
      <c r="G86" s="731"/>
      <c r="H86" s="731">
        <f t="shared" ref="H86:Q86" si="9">SUBTOTAL(9,H75:H85)</f>
        <v>0</v>
      </c>
      <c r="I86" s="628">
        <f t="shared" si="9"/>
        <v>0</v>
      </c>
      <c r="J86" s="731">
        <f t="shared" si="9"/>
        <v>0</v>
      </c>
      <c r="K86" s="627">
        <f t="shared" si="9"/>
        <v>0</v>
      </c>
      <c r="L86" s="731">
        <f t="shared" si="9"/>
        <v>0</v>
      </c>
      <c r="M86" s="731">
        <f t="shared" si="9"/>
        <v>0</v>
      </c>
      <c r="N86" s="628">
        <f t="shared" si="9"/>
        <v>0</v>
      </c>
      <c r="O86" s="628">
        <f t="shared" si="9"/>
        <v>0</v>
      </c>
      <c r="P86" s="628">
        <f t="shared" si="9"/>
        <v>0</v>
      </c>
      <c r="Q86" s="628">
        <f t="shared" si="9"/>
        <v>0</v>
      </c>
      <c r="R86" s="630">
        <f>L86+Q86-J86</f>
        <v>0</v>
      </c>
      <c r="S86" s="994"/>
      <c r="T86" s="994"/>
      <c r="U86" s="1010"/>
      <c r="Y86" s="466"/>
      <c r="Z86" s="466"/>
      <c r="AA86" s="466"/>
      <c r="AB86" s="466"/>
      <c r="AC86" s="466"/>
      <c r="AD86" s="466"/>
      <c r="AE86" s="466"/>
      <c r="AF86" s="466"/>
      <c r="AG86" s="466"/>
      <c r="AH86" s="466"/>
      <c r="AI86" s="466"/>
    </row>
    <row r="87" s="695" customFormat="1" customHeight="1" spans="1:41">
      <c r="A87" s="391"/>
      <c r="B87" s="799"/>
      <c r="C87" s="799"/>
      <c r="D87" s="409"/>
      <c r="E87" s="409"/>
      <c r="F87" s="1006"/>
      <c r="G87" s="409"/>
      <c r="H87" s="409"/>
      <c r="I87" s="409"/>
      <c r="J87" s="409"/>
      <c r="K87" s="662"/>
      <c r="L87" s="480"/>
      <c r="M87" s="217"/>
      <c r="N87" s="217"/>
      <c r="O87" s="217"/>
      <c r="P87" s="217"/>
      <c r="Q87" s="217"/>
      <c r="R87" s="679"/>
      <c r="S87" s="394"/>
      <c r="T87" s="394"/>
      <c r="U87" s="765"/>
      <c r="V87" s="765"/>
      <c r="W87" s="765"/>
      <c r="X87" s="765"/>
      <c r="Y87" s="765"/>
      <c r="Z87" s="765"/>
      <c r="AA87" s="765"/>
      <c r="AB87" s="765"/>
      <c r="AC87" s="765"/>
      <c r="AD87" s="765"/>
      <c r="AE87" s="765"/>
      <c r="AF87" s="765"/>
      <c r="AG87" s="765"/>
      <c r="AH87" s="765"/>
      <c r="AI87" s="765"/>
      <c r="AJ87" s="765"/>
      <c r="AK87" s="765"/>
      <c r="AL87" s="765"/>
      <c r="AM87" s="765"/>
      <c r="AN87" s="765"/>
      <c r="AO87" s="765"/>
    </row>
    <row r="88" s="695" customFormat="1" customHeight="1" spans="1:41">
      <c r="A88" s="391"/>
      <c r="B88" s="799"/>
      <c r="C88" s="799"/>
      <c r="D88" s="940"/>
      <c r="E88" s="409"/>
      <c r="F88" s="1006"/>
      <c r="G88" s="409"/>
      <c r="H88" s="409"/>
      <c r="I88" s="409"/>
      <c r="J88" s="409"/>
      <c r="K88" s="662"/>
      <c r="L88" s="480"/>
      <c r="M88" s="802"/>
      <c r="N88" s="217"/>
      <c r="O88" s="217"/>
      <c r="P88" s="217"/>
      <c r="Q88" s="217"/>
      <c r="R88" s="394"/>
      <c r="S88" s="394"/>
      <c r="T88" s="394"/>
      <c r="U88" s="765"/>
      <c r="V88" s="765"/>
      <c r="W88" s="765"/>
      <c r="X88" s="765"/>
      <c r="Y88" s="765"/>
      <c r="Z88" s="765"/>
      <c r="AA88" s="765"/>
      <c r="AB88" s="765"/>
      <c r="AC88" s="765"/>
      <c r="AD88" s="765"/>
      <c r="AE88" s="765"/>
      <c r="AF88" s="765"/>
      <c r="AG88" s="765"/>
      <c r="AH88" s="765"/>
      <c r="AI88" s="765"/>
      <c r="AJ88" s="765"/>
      <c r="AK88" s="765"/>
      <c r="AL88" s="765"/>
      <c r="AM88" s="765"/>
      <c r="AN88" s="765"/>
      <c r="AO88" s="765"/>
    </row>
    <row r="89" s="695" customFormat="1" customHeight="1" spans="1:41">
      <c r="A89" s="391"/>
      <c r="B89" s="799"/>
      <c r="C89" s="799"/>
      <c r="D89" s="409"/>
      <c r="E89" s="359"/>
      <c r="F89" s="776"/>
      <c r="G89" s="359"/>
      <c r="H89" s="359"/>
      <c r="I89" s="359"/>
      <c r="J89" s="359"/>
      <c r="K89" s="662"/>
      <c r="L89" s="480"/>
      <c r="M89" s="217"/>
      <c r="N89" s="217"/>
      <c r="O89" s="217"/>
      <c r="P89" s="217"/>
      <c r="Q89" s="217"/>
      <c r="R89" s="394"/>
      <c r="S89" s="394"/>
      <c r="T89" s="394"/>
      <c r="U89" s="765"/>
      <c r="V89" s="765"/>
      <c r="W89" s="765"/>
      <c r="X89" s="765"/>
      <c r="Y89" s="765"/>
      <c r="Z89" s="765"/>
      <c r="AA89" s="765"/>
      <c r="AB89" s="765"/>
      <c r="AC89" s="765"/>
      <c r="AD89" s="765"/>
      <c r="AE89" s="765"/>
      <c r="AF89" s="765"/>
      <c r="AG89" s="765"/>
      <c r="AH89" s="765"/>
      <c r="AI89" s="765"/>
      <c r="AJ89" s="765"/>
      <c r="AK89" s="765"/>
      <c r="AL89" s="765"/>
      <c r="AM89" s="765"/>
      <c r="AN89" s="765"/>
      <c r="AO89" s="765"/>
    </row>
    <row r="90" s="695" customFormat="1" customHeight="1" spans="1:41">
      <c r="A90" s="391"/>
      <c r="B90" s="799"/>
      <c r="C90" s="799"/>
      <c r="D90" s="940"/>
      <c r="E90" s="409"/>
      <c r="F90" s="1006"/>
      <c r="G90" s="409"/>
      <c r="H90" s="409"/>
      <c r="I90" s="409"/>
      <c r="J90" s="409"/>
      <c r="K90" s="662"/>
      <c r="L90" s="480"/>
      <c r="M90" s="217"/>
      <c r="N90" s="217"/>
      <c r="O90" s="217"/>
      <c r="P90" s="217"/>
      <c r="Q90" s="217"/>
      <c r="R90" s="394"/>
      <c r="S90" s="394"/>
      <c r="T90" s="394"/>
      <c r="U90" s="765"/>
      <c r="V90" s="765"/>
      <c r="W90" s="765"/>
      <c r="X90" s="765"/>
      <c r="Y90" s="765"/>
      <c r="Z90" s="765"/>
      <c r="AA90" s="765"/>
      <c r="AB90" s="765"/>
      <c r="AC90" s="765"/>
      <c r="AD90" s="765"/>
      <c r="AE90" s="765"/>
      <c r="AF90" s="765"/>
      <c r="AG90" s="765"/>
      <c r="AH90" s="765"/>
      <c r="AI90" s="765"/>
      <c r="AJ90" s="765"/>
      <c r="AK90" s="765"/>
      <c r="AL90" s="765"/>
      <c r="AM90" s="765"/>
      <c r="AN90" s="765"/>
      <c r="AO90" s="765"/>
    </row>
    <row r="91" s="13" customFormat="1" customHeight="1" spans="1:41">
      <c r="A91" s="529"/>
      <c r="B91" s="213"/>
      <c r="C91" s="337"/>
      <c r="D91" s="492"/>
      <c r="E91" s="409"/>
      <c r="F91" s="654"/>
      <c r="G91" s="291"/>
      <c r="H91" s="291"/>
      <c r="I91" s="638"/>
      <c r="J91" s="202"/>
      <c r="K91" s="662"/>
      <c r="L91" s="480"/>
      <c r="M91" s="802"/>
      <c r="N91" s="217"/>
      <c r="O91" s="217"/>
      <c r="P91" s="291"/>
      <c r="Q91" s="217"/>
      <c r="R91" s="394"/>
      <c r="S91" s="394"/>
      <c r="T91" s="394"/>
      <c r="U91" s="765"/>
      <c r="V91" s="765"/>
      <c r="W91" s="765"/>
      <c r="X91" s="765"/>
      <c r="Y91" s="765"/>
      <c r="Z91" s="765"/>
      <c r="AA91" s="765"/>
      <c r="AB91" s="765"/>
      <c r="AC91" s="765"/>
      <c r="AD91" s="765"/>
      <c r="AE91" s="765"/>
      <c r="AF91" s="765"/>
      <c r="AG91" s="765"/>
      <c r="AH91" s="765"/>
      <c r="AI91" s="765"/>
      <c r="AJ91" s="765"/>
      <c r="AK91" s="765"/>
      <c r="AL91" s="765"/>
      <c r="AM91" s="765"/>
      <c r="AN91" s="765"/>
      <c r="AO91" s="765"/>
    </row>
    <row r="92" s="13" customFormat="1" customHeight="1" spans="1:41">
      <c r="A92" s="529"/>
      <c r="B92" s="213"/>
      <c r="C92" s="337"/>
      <c r="D92" s="492"/>
      <c r="E92" s="409"/>
      <c r="F92" s="654"/>
      <c r="G92" s="291"/>
      <c r="H92" s="217"/>
      <c r="I92" s="638"/>
      <c r="J92" s="217"/>
      <c r="K92" s="662"/>
      <c r="L92" s="217"/>
      <c r="M92" s="802"/>
      <c r="N92" s="217"/>
      <c r="O92" s="217"/>
      <c r="P92" s="291"/>
      <c r="Q92" s="217"/>
      <c r="R92" s="394"/>
      <c r="S92" s="394"/>
      <c r="T92" s="394"/>
      <c r="U92" s="765"/>
      <c r="V92" s="765"/>
      <c r="W92" s="765"/>
      <c r="X92" s="765"/>
      <c r="Y92" s="765"/>
      <c r="Z92" s="765"/>
      <c r="AA92" s="765"/>
      <c r="AB92" s="765"/>
      <c r="AC92" s="765"/>
      <c r="AD92" s="765"/>
      <c r="AE92" s="765"/>
      <c r="AF92" s="765"/>
      <c r="AG92" s="765"/>
      <c r="AH92" s="765"/>
      <c r="AI92" s="765"/>
      <c r="AJ92" s="765"/>
      <c r="AK92" s="765"/>
      <c r="AL92" s="765"/>
      <c r="AM92" s="765"/>
      <c r="AN92" s="765"/>
      <c r="AO92" s="765"/>
    </row>
    <row r="93" s="695" customFormat="1" customHeight="1" spans="1:41">
      <c r="A93" s="391"/>
      <c r="B93" s="799"/>
      <c r="C93" s="799"/>
      <c r="D93" s="409"/>
      <c r="E93" s="409"/>
      <c r="F93" s="1006"/>
      <c r="G93" s="409"/>
      <c r="H93" s="409"/>
      <c r="I93" s="409"/>
      <c r="J93" s="409"/>
      <c r="K93" s="662"/>
      <c r="L93" s="480"/>
      <c r="M93" s="217"/>
      <c r="N93" s="217"/>
      <c r="O93" s="217"/>
      <c r="P93" s="217"/>
      <c r="Q93" s="217"/>
      <c r="R93" s="394"/>
      <c r="S93" s="394"/>
      <c r="T93" s="394"/>
      <c r="U93" s="765"/>
      <c r="V93" s="765"/>
      <c r="W93" s="765"/>
      <c r="X93" s="765"/>
      <c r="Y93" s="765"/>
      <c r="Z93" s="765"/>
      <c r="AA93" s="765"/>
      <c r="AB93" s="765"/>
      <c r="AC93" s="765"/>
      <c r="AD93" s="765"/>
      <c r="AE93" s="765"/>
      <c r="AF93" s="765"/>
      <c r="AG93" s="765"/>
      <c r="AH93" s="765"/>
      <c r="AI93" s="765"/>
      <c r="AJ93" s="765"/>
      <c r="AK93" s="765"/>
      <c r="AL93" s="765"/>
      <c r="AM93" s="765"/>
      <c r="AN93" s="765"/>
      <c r="AO93" s="765"/>
    </row>
    <row r="94" s="695" customFormat="1" customHeight="1" spans="1:41">
      <c r="A94" s="391"/>
      <c r="B94" s="799"/>
      <c r="C94" s="799"/>
      <c r="D94" s="409"/>
      <c r="E94" s="409"/>
      <c r="F94" s="1006"/>
      <c r="G94" s="388"/>
      <c r="H94" s="217"/>
      <c r="I94" s="638"/>
      <c r="J94" s="217"/>
      <c r="K94" s="662"/>
      <c r="L94" s="480"/>
      <c r="M94" s="217"/>
      <c r="N94" s="217"/>
      <c r="O94" s="217"/>
      <c r="P94" s="217"/>
      <c r="Q94" s="217"/>
      <c r="R94" s="394"/>
      <c r="S94" s="394"/>
      <c r="T94" s="394"/>
      <c r="U94" s="765"/>
      <c r="V94" s="765"/>
      <c r="W94" s="765"/>
      <c r="X94" s="765"/>
      <c r="Y94" s="765"/>
      <c r="Z94" s="765"/>
      <c r="AA94" s="765"/>
      <c r="AB94" s="765"/>
      <c r="AC94" s="765"/>
      <c r="AD94" s="765"/>
      <c r="AE94" s="765"/>
      <c r="AF94" s="765"/>
      <c r="AG94" s="765"/>
      <c r="AH94" s="765"/>
      <c r="AI94" s="765"/>
      <c r="AJ94" s="765"/>
      <c r="AK94" s="765"/>
      <c r="AL94" s="765"/>
      <c r="AM94" s="765"/>
      <c r="AN94" s="765"/>
      <c r="AO94" s="765"/>
    </row>
    <row r="95" s="695" customFormat="1" customHeight="1" spans="1:41">
      <c r="A95" s="391"/>
      <c r="B95" s="799"/>
      <c r="C95" s="799"/>
      <c r="D95" s="940"/>
      <c r="E95" s="409"/>
      <c r="F95" s="1006"/>
      <c r="G95" s="409"/>
      <c r="H95" s="409"/>
      <c r="I95" s="409"/>
      <c r="J95" s="409"/>
      <c r="K95" s="662"/>
      <c r="L95" s="480"/>
      <c r="M95" s="217"/>
      <c r="N95" s="217"/>
      <c r="O95" s="217"/>
      <c r="P95" s="217"/>
      <c r="Q95" s="217"/>
      <c r="R95" s="394"/>
      <c r="S95" s="394"/>
      <c r="T95" s="394"/>
      <c r="U95" s="765"/>
      <c r="V95" s="765"/>
      <c r="W95" s="765"/>
      <c r="X95" s="765"/>
      <c r="Y95" s="765"/>
      <c r="Z95" s="765"/>
      <c r="AA95" s="765"/>
      <c r="AB95" s="765"/>
      <c r="AC95" s="765"/>
      <c r="AD95" s="765"/>
      <c r="AE95" s="765"/>
      <c r="AF95" s="765"/>
      <c r="AG95" s="765"/>
      <c r="AH95" s="765"/>
      <c r="AI95" s="765"/>
      <c r="AJ95" s="765"/>
      <c r="AK95" s="765"/>
      <c r="AL95" s="765"/>
      <c r="AM95" s="765"/>
      <c r="AN95" s="765"/>
      <c r="AO95" s="765"/>
    </row>
    <row r="96" customHeight="1" spans="1:41">
      <c r="A96" s="788">
        <v>46356</v>
      </c>
      <c r="B96" s="668" t="s">
        <v>659</v>
      </c>
      <c r="C96" s="863"/>
      <c r="D96" s="993"/>
      <c r="E96" s="626"/>
      <c r="F96" s="627">
        <f>SUBTOTAL(9,F87:F95)</f>
        <v>0</v>
      </c>
      <c r="G96" s="731"/>
      <c r="H96" s="731">
        <f t="shared" ref="H96:Q96" si="10">SUBTOTAL(9,H87:H95)</f>
        <v>0</v>
      </c>
      <c r="I96" s="628">
        <f t="shared" si="10"/>
        <v>0</v>
      </c>
      <c r="J96" s="731">
        <f t="shared" si="10"/>
        <v>0</v>
      </c>
      <c r="K96" s="627">
        <f t="shared" si="10"/>
        <v>0</v>
      </c>
      <c r="L96" s="731">
        <f t="shared" si="10"/>
        <v>0</v>
      </c>
      <c r="M96" s="731">
        <f t="shared" si="10"/>
        <v>0</v>
      </c>
      <c r="N96" s="628">
        <f t="shared" si="10"/>
        <v>0</v>
      </c>
      <c r="O96" s="628">
        <f t="shared" si="10"/>
        <v>0</v>
      </c>
      <c r="P96" s="628">
        <f t="shared" si="10"/>
        <v>0</v>
      </c>
      <c r="Q96" s="628">
        <f t="shared" si="10"/>
        <v>0</v>
      </c>
      <c r="R96" s="630">
        <f>L96+Q96-J96</f>
        <v>0</v>
      </c>
      <c r="S96" s="994"/>
      <c r="T96" s="994"/>
    </row>
    <row r="97" s="575" customFormat="1" customHeight="1" spans="1:30">
      <c r="A97" s="529"/>
      <c r="B97" s="213"/>
      <c r="C97" s="163"/>
      <c r="D97" s="492"/>
      <c r="E97" s="409"/>
      <c r="F97" s="660"/>
      <c r="G97" s="388"/>
      <c r="H97" s="388"/>
      <c r="I97" s="685"/>
      <c r="J97" s="388"/>
      <c r="K97" s="662"/>
      <c r="L97" s="388"/>
      <c r="M97" s="388"/>
      <c r="N97" s="217"/>
      <c r="O97" s="217"/>
      <c r="P97" s="388"/>
      <c r="Q97" s="388"/>
      <c r="R97" s="666"/>
      <c r="S97" s="1011"/>
      <c r="T97" s="1011"/>
      <c r="U97" s="680"/>
      <c r="V97" s="680"/>
      <c r="W97" s="680"/>
      <c r="X97" s="680"/>
      <c r="Y97" s="680"/>
      <c r="Z97" s="680"/>
      <c r="AA97" s="680"/>
      <c r="AB97" s="680"/>
      <c r="AC97" s="680"/>
      <c r="AD97" s="680"/>
    </row>
    <row r="98" s="575" customFormat="1" customHeight="1" spans="1:30">
      <c r="A98" s="529"/>
      <c r="B98" s="213"/>
      <c r="C98" s="163"/>
      <c r="D98" s="492"/>
      <c r="E98" s="409"/>
      <c r="F98" s="660"/>
      <c r="G98" s="388"/>
      <c r="H98" s="291"/>
      <c r="I98" s="638"/>
      <c r="J98" s="202"/>
      <c r="K98" s="662"/>
      <c r="L98" s="388"/>
      <c r="M98" s="388"/>
      <c r="N98" s="217"/>
      <c r="O98" s="217"/>
      <c r="P98" s="388"/>
      <c r="Q98" s="388"/>
      <c r="R98" s="666"/>
      <c r="S98" s="1011"/>
      <c r="T98" s="1011"/>
      <c r="U98" s="680"/>
      <c r="V98" s="680"/>
      <c r="W98" s="680"/>
      <c r="X98" s="680"/>
      <c r="Y98" s="680"/>
      <c r="Z98" s="680"/>
      <c r="AA98" s="680"/>
      <c r="AB98" s="680"/>
      <c r="AC98" s="680"/>
      <c r="AD98" s="680"/>
    </row>
    <row r="99" s="575" customFormat="1" customHeight="1" spans="1:30">
      <c r="A99" s="529"/>
      <c r="B99" s="213"/>
      <c r="C99" s="163"/>
      <c r="D99" s="492"/>
      <c r="E99" s="409"/>
      <c r="F99" s="660"/>
      <c r="G99" s="388"/>
      <c r="H99" s="388"/>
      <c r="I99" s="685"/>
      <c r="J99" s="388"/>
      <c r="K99" s="662"/>
      <c r="L99" s="388"/>
      <c r="M99" s="388"/>
      <c r="N99" s="217"/>
      <c r="O99" s="217"/>
      <c r="P99" s="388"/>
      <c r="Q99" s="388"/>
      <c r="R99" s="359"/>
      <c r="S99" s="1011"/>
      <c r="T99" s="1011"/>
      <c r="U99" s="680"/>
      <c r="V99" s="680"/>
      <c r="W99" s="680"/>
      <c r="X99" s="680"/>
      <c r="Y99" s="680"/>
      <c r="Z99" s="680"/>
      <c r="AA99" s="680"/>
      <c r="AB99" s="680"/>
      <c r="AC99" s="680"/>
      <c r="AD99" s="680"/>
    </row>
    <row r="100" s="575" customFormat="1" customHeight="1" spans="1:30">
      <c r="A100" s="529"/>
      <c r="B100" s="213"/>
      <c r="C100" s="163"/>
      <c r="D100" s="492"/>
      <c r="E100" s="409"/>
      <c r="F100" s="660"/>
      <c r="G100" s="388"/>
      <c r="H100" s="291"/>
      <c r="I100" s="638"/>
      <c r="J100" s="202"/>
      <c r="K100" s="662"/>
      <c r="L100" s="388"/>
      <c r="M100" s="388"/>
      <c r="N100" s="217"/>
      <c r="O100" s="217"/>
      <c r="P100" s="388"/>
      <c r="Q100" s="388"/>
      <c r="R100" s="359"/>
      <c r="S100" s="1011"/>
      <c r="T100" s="1011"/>
      <c r="U100" s="680"/>
      <c r="V100" s="680"/>
      <c r="W100" s="680"/>
      <c r="X100" s="680"/>
      <c r="Y100" s="680"/>
      <c r="Z100" s="680"/>
      <c r="AA100" s="680"/>
      <c r="AB100" s="680"/>
      <c r="AC100" s="680"/>
      <c r="AD100" s="680"/>
    </row>
    <row r="101" s="575" customFormat="1" customHeight="1" spans="1:30">
      <c r="A101" s="529"/>
      <c r="B101" s="213"/>
      <c r="C101" s="163"/>
      <c r="D101" s="492"/>
      <c r="E101" s="409"/>
      <c r="F101" s="660"/>
      <c r="G101" s="388"/>
      <c r="H101" s="388"/>
      <c r="I101" s="685"/>
      <c r="J101" s="388"/>
      <c r="K101" s="662"/>
      <c r="L101" s="388"/>
      <c r="M101" s="388"/>
      <c r="N101" s="217"/>
      <c r="O101" s="217"/>
      <c r="P101" s="388"/>
      <c r="Q101" s="388"/>
      <c r="R101" s="666"/>
      <c r="S101" s="1011"/>
      <c r="T101" s="1011"/>
      <c r="U101" s="680"/>
      <c r="V101" s="680"/>
      <c r="W101" s="680"/>
      <c r="X101" s="680"/>
      <c r="Y101" s="680"/>
      <c r="Z101" s="680"/>
      <c r="AA101" s="680"/>
      <c r="AB101" s="680"/>
      <c r="AC101" s="680"/>
      <c r="AD101" s="680"/>
    </row>
    <row r="102" s="575" customFormat="1" customHeight="1" spans="1:30">
      <c r="A102" s="529"/>
      <c r="B102" s="213"/>
      <c r="C102" s="163"/>
      <c r="D102" s="492"/>
      <c r="E102" s="409"/>
      <c r="F102" s="660"/>
      <c r="G102" s="388"/>
      <c r="H102" s="291"/>
      <c r="I102" s="638"/>
      <c r="J102" s="202"/>
      <c r="K102" s="662"/>
      <c r="L102" s="388"/>
      <c r="M102" s="388"/>
      <c r="N102" s="217"/>
      <c r="O102" s="217"/>
      <c r="P102" s="388"/>
      <c r="Q102" s="388"/>
      <c r="R102" s="666"/>
      <c r="S102" s="1011"/>
      <c r="T102" s="1011"/>
      <c r="U102" s="680"/>
      <c r="V102" s="680"/>
      <c r="W102" s="680"/>
      <c r="X102" s="680"/>
      <c r="Y102" s="680"/>
      <c r="Z102" s="680"/>
      <c r="AA102" s="680"/>
      <c r="AB102" s="680"/>
      <c r="AC102" s="680"/>
      <c r="AD102" s="680"/>
    </row>
    <row r="103" s="575" customFormat="1" customHeight="1" spans="1:30">
      <c r="A103" s="529"/>
      <c r="B103" s="213"/>
      <c r="C103" s="163"/>
      <c r="D103" s="492"/>
      <c r="E103" s="409"/>
      <c r="F103" s="660"/>
      <c r="G103" s="388"/>
      <c r="H103" s="388"/>
      <c r="I103" s="685"/>
      <c r="J103" s="388"/>
      <c r="K103" s="662"/>
      <c r="L103" s="388"/>
      <c r="M103" s="388"/>
      <c r="N103" s="217"/>
      <c r="O103" s="217"/>
      <c r="P103" s="388"/>
      <c r="Q103" s="388"/>
      <c r="R103" s="902"/>
      <c r="S103" s="1011"/>
      <c r="T103" s="1011"/>
      <c r="U103" s="680"/>
      <c r="V103" s="680"/>
      <c r="W103" s="680"/>
      <c r="X103" s="680"/>
      <c r="Y103" s="680"/>
      <c r="Z103" s="680"/>
      <c r="AA103" s="680"/>
      <c r="AB103" s="680"/>
      <c r="AC103" s="680"/>
      <c r="AD103" s="680"/>
    </row>
    <row r="104" s="575" customFormat="1" customHeight="1" spans="1:30">
      <c r="A104" s="529"/>
      <c r="B104" s="213"/>
      <c r="C104" s="163"/>
      <c r="D104" s="492"/>
      <c r="E104" s="409"/>
      <c r="F104" s="660"/>
      <c r="G104" s="388"/>
      <c r="H104" s="291"/>
      <c r="I104" s="638"/>
      <c r="J104" s="202"/>
      <c r="K104" s="662"/>
      <c r="L104" s="388"/>
      <c r="M104" s="388"/>
      <c r="N104" s="217"/>
      <c r="O104" s="217"/>
      <c r="P104" s="388"/>
      <c r="Q104" s="388"/>
      <c r="R104" s="902"/>
      <c r="S104" s="1011"/>
      <c r="T104" s="1011"/>
      <c r="U104" s="680"/>
      <c r="V104" s="680"/>
      <c r="W104" s="680"/>
      <c r="X104" s="680"/>
      <c r="Y104" s="680"/>
      <c r="Z104" s="680"/>
      <c r="AA104" s="680"/>
      <c r="AB104" s="680"/>
      <c r="AC104" s="680"/>
      <c r="AD104" s="680"/>
    </row>
    <row r="105" s="575" customFormat="1" customHeight="1" spans="1:30">
      <c r="A105" s="529"/>
      <c r="B105" s="213"/>
      <c r="C105" s="163"/>
      <c r="D105" s="492"/>
      <c r="E105" s="409"/>
      <c r="F105" s="660"/>
      <c r="G105" s="388"/>
      <c r="H105" s="388"/>
      <c r="I105" s="685"/>
      <c r="J105" s="388"/>
      <c r="K105" s="662"/>
      <c r="L105" s="388"/>
      <c r="M105" s="388"/>
      <c r="N105" s="217"/>
      <c r="O105" s="217"/>
      <c r="P105" s="217"/>
      <c r="Q105" s="388"/>
      <c r="R105" s="902"/>
      <c r="S105" s="1011"/>
      <c r="T105" s="1011"/>
      <c r="U105" s="680"/>
      <c r="V105" s="680"/>
      <c r="W105" s="680"/>
      <c r="X105" s="680"/>
      <c r="Y105" s="680"/>
      <c r="Z105" s="680"/>
      <c r="AA105" s="680"/>
      <c r="AB105" s="680"/>
      <c r="AC105" s="680"/>
      <c r="AD105" s="680"/>
    </row>
    <row r="106" s="575" customFormat="1" customHeight="1" spans="1:30">
      <c r="A106" s="529"/>
      <c r="B106" s="213"/>
      <c r="C106" s="163"/>
      <c r="D106" s="492"/>
      <c r="E106" s="409"/>
      <c r="F106" s="660"/>
      <c r="G106" s="388"/>
      <c r="H106" s="291"/>
      <c r="I106" s="638"/>
      <c r="J106" s="202"/>
      <c r="K106" s="662"/>
      <c r="L106" s="388"/>
      <c r="M106" s="388"/>
      <c r="N106" s="217"/>
      <c r="O106" s="217"/>
      <c r="P106" s="388"/>
      <c r="Q106" s="388"/>
      <c r="R106" s="902"/>
      <c r="S106" s="1011"/>
      <c r="T106" s="1011"/>
      <c r="U106" s="680"/>
      <c r="V106" s="680"/>
      <c r="W106" s="680"/>
      <c r="X106" s="680"/>
      <c r="Y106" s="680"/>
      <c r="Z106" s="680"/>
      <c r="AA106" s="680"/>
      <c r="AB106" s="680"/>
      <c r="AC106" s="680"/>
      <c r="AD106" s="680"/>
    </row>
    <row r="107" customHeight="1" spans="1:30">
      <c r="A107" s="788">
        <v>46387</v>
      </c>
      <c r="B107" s="668" t="s">
        <v>659</v>
      </c>
      <c r="C107" s="863"/>
      <c r="D107" s="993"/>
      <c r="E107" s="626"/>
      <c r="F107" s="627">
        <f>SUBTOTAL(9,F97:F106)</f>
        <v>0</v>
      </c>
      <c r="G107" s="731"/>
      <c r="H107" s="731">
        <f t="shared" ref="H107:Q107" si="11">SUBTOTAL(9,H97:H106)</f>
        <v>0</v>
      </c>
      <c r="I107" s="628">
        <f t="shared" si="11"/>
        <v>0</v>
      </c>
      <c r="J107" s="731">
        <f t="shared" si="11"/>
        <v>0</v>
      </c>
      <c r="K107" s="627">
        <f t="shared" si="11"/>
        <v>0</v>
      </c>
      <c r="L107" s="731">
        <f t="shared" si="11"/>
        <v>0</v>
      </c>
      <c r="M107" s="731">
        <f t="shared" si="11"/>
        <v>0</v>
      </c>
      <c r="N107" s="628">
        <f t="shared" si="11"/>
        <v>0</v>
      </c>
      <c r="O107" s="628">
        <f t="shared" si="11"/>
        <v>0</v>
      </c>
      <c r="P107" s="628">
        <f t="shared" si="11"/>
        <v>0</v>
      </c>
      <c r="Q107" s="628">
        <f t="shared" si="11"/>
        <v>0</v>
      </c>
      <c r="R107" s="630">
        <f>L107+Q107-J107</f>
        <v>0</v>
      </c>
      <c r="S107" s="994"/>
      <c r="T107" s="994"/>
    </row>
    <row r="110" customHeight="1" spans="1:30">
      <c r="A110" s="1012">
        <v>45299</v>
      </c>
      <c r="B110" s="1013" t="s">
        <v>1112</v>
      </c>
      <c r="C110" s="1014" t="s">
        <v>688</v>
      </c>
      <c r="D110" s="531" t="s">
        <v>1113</v>
      </c>
      <c r="E110" s="531" t="s">
        <v>1114</v>
      </c>
    </row>
    <row r="1047117" customHeight="1" spans="16:16">
      <c r="P1047117" s="1015"/>
    </row>
  </sheetData>
  <autoFilter xmlns:etc="http://www.wps.cn/officeDocument/2017/etCustomData" ref="A3:AY106" etc:filterBottomFollowUsedRange="0">
    <extLst/>
  </autoFilter>
  <pageMargins left="0.511811024" right="0.511811024" top="0.787401575" bottom="0.787401575" header="0.31496062" footer="0.31496062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G1929"/>
  <sheetViews>
    <sheetView showZeros="0" workbookViewId="0">
      <pane xSplit="5" ySplit="3" topLeftCell="L126" activePane="bottomRight" state="frozen"/>
      <selection/>
      <selection pane="topRight"/>
      <selection pane="bottomLeft"/>
      <selection pane="bottomRight" activeCell="D2" sqref="D2"/>
    </sheetView>
  </sheetViews>
  <sheetFormatPr defaultColWidth="9" defaultRowHeight="18" customHeight="1"/>
  <cols>
    <col min="1" max="1" width="7.75" style="825" customWidth="1"/>
    <col min="2" max="2" width="9.125" style="826" customWidth="1"/>
    <col min="3" max="3" width="13.125" style="826" customWidth="1"/>
    <col min="4" max="4" width="30.625" style="827" customWidth="1"/>
    <col min="5" max="5" width="53.875" style="821" customWidth="1"/>
    <col min="6" max="6" width="5" style="828" customWidth="1"/>
    <col min="7" max="7" width="10.25" style="829" customWidth="1"/>
    <col min="8" max="8" width="11.625" style="829" customWidth="1"/>
    <col min="9" max="9" width="7.625" style="830" customWidth="1"/>
    <col min="10" max="10" width="11.5" style="829" customWidth="1"/>
    <col min="11" max="11" width="5" style="828" customWidth="1"/>
    <col min="12" max="12" width="11.625" style="829" customWidth="1"/>
    <col min="13" max="13" width="9.25" style="829" customWidth="1"/>
    <col min="14" max="14" width="12.25" style="829" customWidth="1"/>
    <col min="15" max="15" width="9.25" style="829" customWidth="1"/>
    <col min="16" max="16" width="9.25" style="831" customWidth="1"/>
    <col min="17" max="17" width="10.75" style="831" customWidth="1"/>
    <col min="18" max="18" width="8" style="831" customWidth="1"/>
    <col min="19" max="19" width="11.125" style="832" customWidth="1"/>
    <col min="20" max="20" width="109.25" style="827" customWidth="1"/>
    <col min="21" max="21" width="30.375" style="821" customWidth="1"/>
    <col min="22" max="22" width="23" style="821" customWidth="1"/>
    <col min="23" max="54" width="9" style="821"/>
    <col min="55" max="55" width="14.125" style="833" customWidth="1"/>
    <col min="56" max="56" width="30.625" style="827" customWidth="1"/>
    <col min="57" max="16384" width="9" style="821"/>
  </cols>
  <sheetData>
    <row r="1" s="696" customFormat="1" customHeight="1" spans="1:56">
      <c r="A1" s="702" t="s">
        <v>1115</v>
      </c>
      <c r="B1" s="834"/>
      <c r="C1" s="834"/>
      <c r="D1" s="595"/>
      <c r="E1" s="596"/>
      <c r="F1" s="601"/>
      <c r="G1" s="602"/>
      <c r="H1" s="602"/>
      <c r="I1" s="603"/>
      <c r="J1" s="602"/>
      <c r="K1" s="601"/>
      <c r="L1" s="602"/>
      <c r="M1" s="602"/>
      <c r="N1" s="835"/>
      <c r="O1" s="836"/>
      <c r="P1" s="731"/>
      <c r="Q1" s="837"/>
      <c r="R1" s="594"/>
      <c r="S1" s="838"/>
      <c r="T1" s="595"/>
      <c r="BC1" s="839"/>
      <c r="BD1" s="840"/>
    </row>
    <row r="2" s="696" customFormat="1" customHeight="1" spans="1:56">
      <c r="A2" s="702" t="s">
        <v>1116</v>
      </c>
      <c r="B2" s="834"/>
      <c r="C2" s="834"/>
      <c r="D2" s="707">
        <f>L2+R2-M2-N2-O2-P2</f>
        <v>0</v>
      </c>
      <c r="E2" s="596"/>
      <c r="F2" s="601">
        <f>SUBTOTAL(9,F4:F2630)</f>
        <v>515</v>
      </c>
      <c r="G2" s="602"/>
      <c r="H2" s="602">
        <f>SUBTOTAL(9,H4:H2630)</f>
        <v>212253.61</v>
      </c>
      <c r="I2" s="603"/>
      <c r="J2" s="602">
        <f t="shared" ref="J2:P2" si="0">SUBTOTAL(9,J4:J2630)</f>
        <v>216264.76</v>
      </c>
      <c r="K2" s="601">
        <f t="shared" si="0"/>
        <v>513</v>
      </c>
      <c r="L2" s="594">
        <f t="shared" si="0"/>
        <v>215805.79576</v>
      </c>
      <c r="M2" s="594">
        <f t="shared" si="0"/>
        <v>0</v>
      </c>
      <c r="N2" s="594">
        <f t="shared" si="0"/>
        <v>73845.94</v>
      </c>
      <c r="O2" s="602">
        <f t="shared" si="0"/>
        <v>116116.09</v>
      </c>
      <c r="P2" s="594">
        <f t="shared" si="0"/>
        <v>26302.73</v>
      </c>
      <c r="Q2" s="594"/>
      <c r="R2" s="594">
        <f>SUBTOTAL(9,R4:R2630)</f>
        <v>458.96424</v>
      </c>
      <c r="S2" s="838"/>
      <c r="T2" s="594">
        <f>SUBTOTAL(9,T4:T2630)</f>
        <v>5.17275111633353e-12</v>
      </c>
      <c r="U2" s="594">
        <f>SUBTOTAL(9,U4:U2630)</f>
        <v>0</v>
      </c>
      <c r="V2" s="596"/>
      <c r="BC2" s="839"/>
      <c r="BD2" s="840"/>
    </row>
    <row r="3" s="817" customFormat="1" customHeight="1" spans="1:56">
      <c r="A3" s="841" t="s">
        <v>2</v>
      </c>
      <c r="B3" s="710" t="s">
        <v>3</v>
      </c>
      <c r="C3" s="710" t="s">
        <v>4</v>
      </c>
      <c r="D3" s="610" t="s">
        <v>5</v>
      </c>
      <c r="E3" s="842" t="s">
        <v>6</v>
      </c>
      <c r="F3" s="613" t="s">
        <v>7</v>
      </c>
      <c r="G3" s="202" t="s">
        <v>8</v>
      </c>
      <c r="H3" s="202" t="s">
        <v>9</v>
      </c>
      <c r="I3" s="612" t="s">
        <v>10</v>
      </c>
      <c r="J3" s="202" t="s">
        <v>11</v>
      </c>
      <c r="K3" s="613" t="s">
        <v>7</v>
      </c>
      <c r="L3" s="202" t="s">
        <v>697</v>
      </c>
      <c r="M3" s="202" t="s">
        <v>698</v>
      </c>
      <c r="N3" s="202" t="s">
        <v>699</v>
      </c>
      <c r="O3" s="202" t="s">
        <v>700</v>
      </c>
      <c r="P3" s="199" t="s">
        <v>701</v>
      </c>
      <c r="Q3" s="199" t="s">
        <v>702</v>
      </c>
      <c r="R3" s="199" t="s">
        <v>703</v>
      </c>
      <c r="S3" s="843" t="s">
        <v>704</v>
      </c>
      <c r="T3" s="610" t="s">
        <v>705</v>
      </c>
      <c r="U3" s="292" t="s">
        <v>1079</v>
      </c>
      <c r="W3" s="817" t="s">
        <v>1117</v>
      </c>
      <c r="BC3" s="839"/>
      <c r="BD3" s="840"/>
    </row>
    <row r="4" s="817" customFormat="1" customHeight="1" spans="1:56">
      <c r="A4" s="564">
        <v>46028</v>
      </c>
      <c r="B4" s="608" t="s">
        <v>333</v>
      </c>
      <c r="C4" s="608"/>
      <c r="D4" s="716" t="s">
        <v>706</v>
      </c>
      <c r="E4" s="842" t="s">
        <v>1118</v>
      </c>
      <c r="F4" s="613"/>
      <c r="G4" s="199"/>
      <c r="H4" s="202"/>
      <c r="I4" s="612"/>
      <c r="J4" s="202"/>
      <c r="K4" s="613">
        <v>6</v>
      </c>
      <c r="L4" s="388">
        <f t="shared" ref="L4:L67" si="1">M4+P4+O4+N4-R4</f>
        <v>1679.24</v>
      </c>
      <c r="M4" s="202"/>
      <c r="N4" s="202"/>
      <c r="O4" s="202"/>
      <c r="P4" s="199">
        <v>1720</v>
      </c>
      <c r="Q4" s="199"/>
      <c r="R4" s="199">
        <f>ROUND(P4*S4,2)</f>
        <v>40.76</v>
      </c>
      <c r="S4" s="844">
        <v>0.0237</v>
      </c>
      <c r="T4" s="610" t="s">
        <v>1119</v>
      </c>
      <c r="U4" s="292"/>
      <c r="BC4" s="839" t="s">
        <v>1120</v>
      </c>
      <c r="BD4" s="840" t="s">
        <v>1121</v>
      </c>
    </row>
    <row r="5" s="817" customFormat="1" customHeight="1" spans="1:56">
      <c r="A5" s="564">
        <v>46028</v>
      </c>
      <c r="B5" s="608" t="s">
        <v>333</v>
      </c>
      <c r="C5" s="608" t="s">
        <v>334</v>
      </c>
      <c r="D5" s="409" t="str">
        <f>VLOOKUP(C5,$BC:$BD,2,0)</f>
        <v>V-AK230MINI</v>
      </c>
      <c r="E5" s="842" t="s">
        <v>69</v>
      </c>
      <c r="F5" s="613">
        <v>4</v>
      </c>
      <c r="G5" s="199">
        <v>230</v>
      </c>
      <c r="H5" s="202">
        <f t="shared" ref="H5:H27" si="2">F5*G5</f>
        <v>920</v>
      </c>
      <c r="I5" s="612"/>
      <c r="J5" s="202">
        <f t="shared" ref="J5:J12" si="3">ROUND(F5*G5+H5*I5,2)</f>
        <v>920</v>
      </c>
      <c r="K5" s="613"/>
      <c r="L5" s="388">
        <f t="shared" si="1"/>
        <v>0</v>
      </c>
      <c r="M5" s="202"/>
      <c r="N5" s="202"/>
      <c r="O5" s="202"/>
      <c r="P5" s="199"/>
      <c r="Q5" s="199"/>
      <c r="R5" s="199"/>
      <c r="S5" s="844"/>
      <c r="T5" s="610"/>
      <c r="U5" s="292"/>
      <c r="BC5" s="839" t="s">
        <v>1122</v>
      </c>
      <c r="BD5" s="845" t="s">
        <v>1123</v>
      </c>
    </row>
    <row r="6" s="817" customFormat="1" customHeight="1" spans="1:56">
      <c r="A6" s="564">
        <v>46028</v>
      </c>
      <c r="B6" s="608" t="s">
        <v>333</v>
      </c>
      <c r="C6" s="608" t="s">
        <v>190</v>
      </c>
      <c r="D6" s="409" t="str">
        <f>VLOOKUP(C6,$BC:$BD,2,0)</f>
        <v>MIG203</v>
      </c>
      <c r="E6" s="842" t="s">
        <v>69</v>
      </c>
      <c r="F6" s="613">
        <v>2</v>
      </c>
      <c r="G6" s="199">
        <v>400</v>
      </c>
      <c r="H6" s="202">
        <f t="shared" si="2"/>
        <v>800</v>
      </c>
      <c r="I6" s="612"/>
      <c r="J6" s="202">
        <f t="shared" si="3"/>
        <v>800</v>
      </c>
      <c r="K6" s="613"/>
      <c r="L6" s="388">
        <f t="shared" si="1"/>
        <v>0</v>
      </c>
      <c r="M6" s="202"/>
      <c r="N6" s="202"/>
      <c r="O6" s="202"/>
      <c r="P6" s="199"/>
      <c r="Q6" s="199"/>
      <c r="R6" s="199"/>
      <c r="S6" s="844"/>
      <c r="T6" s="610"/>
      <c r="U6" s="292"/>
      <c r="BC6" s="839" t="s">
        <v>1124</v>
      </c>
      <c r="BD6" s="845" t="s">
        <v>1125</v>
      </c>
    </row>
    <row r="7" s="817" customFormat="1" customHeight="1" spans="1:56">
      <c r="A7" s="564">
        <v>46027</v>
      </c>
      <c r="B7" s="608" t="s">
        <v>1126</v>
      </c>
      <c r="C7" s="846"/>
      <c r="D7" s="716" t="s">
        <v>723</v>
      </c>
      <c r="E7" s="842" t="s">
        <v>724</v>
      </c>
      <c r="F7" s="613"/>
      <c r="G7" s="199"/>
      <c r="H7" s="202">
        <f t="shared" si="2"/>
        <v>0</v>
      </c>
      <c r="I7" s="612"/>
      <c r="J7" s="202">
        <f t="shared" si="3"/>
        <v>0</v>
      </c>
      <c r="K7" s="613"/>
      <c r="L7" s="388">
        <f t="shared" si="1"/>
        <v>0</v>
      </c>
      <c r="M7" s="202"/>
      <c r="N7" s="202"/>
      <c r="O7" s="202"/>
      <c r="P7" s="199"/>
      <c r="Q7" s="199"/>
      <c r="R7" s="199"/>
      <c r="S7" s="844"/>
      <c r="T7" s="610" t="s">
        <v>1127</v>
      </c>
      <c r="U7" s="292"/>
      <c r="BC7" s="1314" t="s">
        <v>355</v>
      </c>
      <c r="BD7" s="845" t="s">
        <v>356</v>
      </c>
    </row>
    <row r="8" s="14" customFormat="1" customHeight="1" spans="1:56">
      <c r="A8" s="564">
        <v>46028</v>
      </c>
      <c r="B8" s="847" t="s">
        <v>338</v>
      </c>
      <c r="C8" s="846"/>
      <c r="D8" s="716" t="s">
        <v>706</v>
      </c>
      <c r="E8" s="448" t="s">
        <v>1118</v>
      </c>
      <c r="F8" s="717"/>
      <c r="G8" s="718"/>
      <c r="H8" s="202">
        <f t="shared" si="2"/>
        <v>0</v>
      </c>
      <c r="I8" s="612"/>
      <c r="J8" s="202">
        <f t="shared" si="3"/>
        <v>0</v>
      </c>
      <c r="K8" s="719">
        <v>1</v>
      </c>
      <c r="L8" s="388">
        <f t="shared" si="1"/>
        <v>1012</v>
      </c>
      <c r="M8" s="291"/>
      <c r="N8" s="848">
        <v>1012</v>
      </c>
      <c r="O8" s="217"/>
      <c r="P8" s="291"/>
      <c r="Q8" s="291"/>
      <c r="R8" s="797"/>
      <c r="S8" s="849"/>
      <c r="T8" s="481" t="s">
        <v>1119</v>
      </c>
      <c r="U8" s="722"/>
      <c r="V8" s="850"/>
      <c r="W8" s="723"/>
      <c r="X8" s="850"/>
      <c r="Y8" s="850"/>
      <c r="Z8" s="850"/>
      <c r="AA8" s="850"/>
      <c r="AB8" s="850"/>
      <c r="AC8" s="850"/>
      <c r="AD8" s="850"/>
      <c r="AE8" s="850"/>
      <c r="AF8" s="850"/>
      <c r="AG8" s="850"/>
      <c r="AH8" s="850"/>
      <c r="AI8" s="850"/>
      <c r="AJ8" s="850"/>
      <c r="AK8" s="850"/>
      <c r="AL8" s="850"/>
      <c r="AM8" s="850"/>
      <c r="AN8" s="850"/>
      <c r="AO8" s="850"/>
      <c r="AP8" s="850"/>
      <c r="AQ8" s="850"/>
      <c r="BC8" s="1314" t="s">
        <v>1128</v>
      </c>
      <c r="BD8" s="845" t="s">
        <v>1129</v>
      </c>
    </row>
    <row r="9" s="14" customFormat="1" customHeight="1" spans="1:56">
      <c r="A9" s="564">
        <v>46028</v>
      </c>
      <c r="B9" s="847" t="s">
        <v>338</v>
      </c>
      <c r="C9" s="846" t="s">
        <v>339</v>
      </c>
      <c r="D9" s="409" t="str">
        <f>VLOOKUP(C9,$BC:$BD,2,0)</f>
        <v>MIG/MAG/MMA LIFT 250</v>
      </c>
      <c r="E9" s="448" t="s">
        <v>69</v>
      </c>
      <c r="F9" s="717">
        <v>1</v>
      </c>
      <c r="G9" s="718">
        <v>1012</v>
      </c>
      <c r="H9" s="202">
        <f t="shared" si="2"/>
        <v>1012</v>
      </c>
      <c r="I9" s="612"/>
      <c r="J9" s="202">
        <f t="shared" si="3"/>
        <v>1012</v>
      </c>
      <c r="K9" s="719"/>
      <c r="L9" s="388">
        <f t="shared" si="1"/>
        <v>0</v>
      </c>
      <c r="M9" s="291"/>
      <c r="N9" s="217"/>
      <c r="O9" s="217"/>
      <c r="P9" s="291"/>
      <c r="Q9" s="291"/>
      <c r="R9" s="797"/>
      <c r="S9" s="849"/>
      <c r="T9" s="481"/>
      <c r="U9" s="722"/>
      <c r="V9" s="850"/>
      <c r="W9" s="723"/>
      <c r="X9" s="850"/>
      <c r="Y9" s="850"/>
      <c r="Z9" s="850"/>
      <c r="AA9" s="850"/>
      <c r="AB9" s="850"/>
      <c r="AC9" s="850"/>
      <c r="AD9" s="850"/>
      <c r="AE9" s="850"/>
      <c r="AF9" s="850"/>
      <c r="AG9" s="850"/>
      <c r="AH9" s="850"/>
      <c r="AI9" s="850"/>
      <c r="AJ9" s="850"/>
      <c r="AK9" s="850"/>
      <c r="AL9" s="850"/>
      <c r="AM9" s="850"/>
      <c r="AN9" s="850"/>
      <c r="AO9" s="850"/>
      <c r="AP9" s="850"/>
      <c r="AQ9" s="850"/>
      <c r="BC9" s="1314" t="s">
        <v>45</v>
      </c>
      <c r="BD9" s="845" t="s">
        <v>34</v>
      </c>
    </row>
    <row r="10" s="14" customFormat="1" customHeight="1" spans="1:56">
      <c r="A10" s="564">
        <v>46028</v>
      </c>
      <c r="B10" s="847" t="s">
        <v>341</v>
      </c>
      <c r="C10" s="846"/>
      <c r="D10" s="716" t="s">
        <v>706</v>
      </c>
      <c r="E10" s="448" t="s">
        <v>1130</v>
      </c>
      <c r="F10" s="717"/>
      <c r="G10" s="718"/>
      <c r="H10" s="202">
        <f t="shared" si="2"/>
        <v>0</v>
      </c>
      <c r="I10" s="612"/>
      <c r="J10" s="202">
        <f t="shared" si="3"/>
        <v>0</v>
      </c>
      <c r="K10" s="719">
        <v>1</v>
      </c>
      <c r="L10" s="388">
        <f t="shared" si="1"/>
        <v>1592</v>
      </c>
      <c r="M10" s="291"/>
      <c r="N10" s="848">
        <v>1592</v>
      </c>
      <c r="O10" s="217"/>
      <c r="P10" s="291"/>
      <c r="Q10" s="291"/>
      <c r="R10" s="797"/>
      <c r="S10" s="849"/>
      <c r="T10" s="481" t="s">
        <v>1131</v>
      </c>
      <c r="U10" s="722">
        <f>J10-H10</f>
        <v>0</v>
      </c>
      <c r="V10" s="850"/>
      <c r="W10" s="723"/>
      <c r="X10" s="850"/>
      <c r="Y10" s="850"/>
      <c r="Z10" s="850"/>
      <c r="AA10" s="850"/>
      <c r="AB10" s="850"/>
      <c r="AC10" s="850"/>
      <c r="AD10" s="850"/>
      <c r="AE10" s="850"/>
      <c r="AF10" s="850"/>
      <c r="AG10" s="850"/>
      <c r="AH10" s="850"/>
      <c r="AI10" s="850"/>
      <c r="AJ10" s="850"/>
      <c r="AK10" s="850"/>
      <c r="AL10" s="850"/>
      <c r="AM10" s="850"/>
      <c r="AN10" s="850"/>
      <c r="AO10" s="850"/>
      <c r="AP10" s="850"/>
      <c r="AQ10" s="850"/>
      <c r="BC10" s="1314" t="s">
        <v>726</v>
      </c>
      <c r="BD10" s="845" t="s">
        <v>1132</v>
      </c>
    </row>
    <row r="11" s="14" customFormat="1" customHeight="1" spans="1:56">
      <c r="A11" s="564">
        <v>46028</v>
      </c>
      <c r="B11" s="847" t="s">
        <v>341</v>
      </c>
      <c r="C11" s="846" t="s">
        <v>342</v>
      </c>
      <c r="D11" s="409" t="str">
        <f>VLOOKUP(C11,$BC:$BD,2,0)</f>
        <v>MIG/MMA/TIG LIFT 300</v>
      </c>
      <c r="E11" s="448" t="s">
        <v>344</v>
      </c>
      <c r="F11" s="717">
        <v>1</v>
      </c>
      <c r="G11" s="718">
        <v>1592</v>
      </c>
      <c r="H11" s="202">
        <f t="shared" si="2"/>
        <v>1592</v>
      </c>
      <c r="I11" s="612"/>
      <c r="J11" s="202">
        <f t="shared" si="3"/>
        <v>1592</v>
      </c>
      <c r="K11" s="719"/>
      <c r="L11" s="388">
        <f t="shared" si="1"/>
        <v>0</v>
      </c>
      <c r="M11" s="291"/>
      <c r="N11" s="217"/>
      <c r="O11" s="217"/>
      <c r="P11" s="291"/>
      <c r="Q11" s="291"/>
      <c r="R11" s="797"/>
      <c r="S11" s="849"/>
      <c r="T11" s="481"/>
      <c r="U11" s="722"/>
      <c r="V11" s="850"/>
      <c r="W11" s="723"/>
      <c r="X11" s="850"/>
      <c r="Y11" s="850"/>
      <c r="Z11" s="850"/>
      <c r="AA11" s="850"/>
      <c r="AB11" s="850"/>
      <c r="AC11" s="850"/>
      <c r="AD11" s="850"/>
      <c r="AE11" s="850"/>
      <c r="AF11" s="850"/>
      <c r="AG11" s="850"/>
      <c r="AH11" s="850"/>
      <c r="AI11" s="850"/>
      <c r="AJ11" s="850"/>
      <c r="AK11" s="850"/>
      <c r="AL11" s="850"/>
      <c r="AM11" s="850"/>
      <c r="AN11" s="850"/>
      <c r="AO11" s="850"/>
      <c r="AP11" s="850"/>
      <c r="AQ11" s="850"/>
      <c r="BC11" s="1314" t="s">
        <v>1133</v>
      </c>
      <c r="BD11" s="845" t="s">
        <v>1134</v>
      </c>
    </row>
    <row r="12" s="14" customFormat="1" customHeight="1" spans="1:56">
      <c r="A12" s="564">
        <v>46028</v>
      </c>
      <c r="B12" s="847" t="s">
        <v>345</v>
      </c>
      <c r="C12" s="846"/>
      <c r="D12" s="716" t="s">
        <v>706</v>
      </c>
      <c r="E12" s="448" t="s">
        <v>1039</v>
      </c>
      <c r="F12" s="717"/>
      <c r="G12" s="718"/>
      <c r="H12" s="202">
        <f t="shared" si="2"/>
        <v>0</v>
      </c>
      <c r="I12" s="612"/>
      <c r="J12" s="202">
        <f t="shared" si="3"/>
        <v>0</v>
      </c>
      <c r="K12" s="719">
        <v>6</v>
      </c>
      <c r="L12" s="388">
        <f t="shared" si="1"/>
        <v>1750.43</v>
      </c>
      <c r="M12" s="291"/>
      <c r="N12" s="217"/>
      <c r="O12" s="217">
        <v>1750.43</v>
      </c>
      <c r="P12" s="291"/>
      <c r="Q12" s="291"/>
      <c r="R12" s="797"/>
      <c r="S12" s="849"/>
      <c r="T12" s="481" t="s">
        <v>1135</v>
      </c>
      <c r="U12" s="722"/>
      <c r="V12" s="850"/>
      <c r="W12" s="723"/>
      <c r="X12" s="850"/>
      <c r="Y12" s="850"/>
      <c r="Z12" s="850"/>
      <c r="AA12" s="850"/>
      <c r="AB12" s="850"/>
      <c r="AC12" s="850"/>
      <c r="AD12" s="850"/>
      <c r="AE12" s="850"/>
      <c r="AF12" s="850"/>
      <c r="AG12" s="850"/>
      <c r="AH12" s="850"/>
      <c r="AI12" s="850"/>
      <c r="AJ12" s="850"/>
      <c r="AK12" s="850"/>
      <c r="AL12" s="850"/>
      <c r="AM12" s="850"/>
      <c r="AN12" s="850"/>
      <c r="AO12" s="850"/>
      <c r="AP12" s="850"/>
      <c r="AQ12" s="850"/>
      <c r="BC12" s="1314" t="s">
        <v>71</v>
      </c>
      <c r="BD12" s="845" t="s">
        <v>1136</v>
      </c>
    </row>
    <row r="13" s="14" customFormat="1" customHeight="1" spans="1:56">
      <c r="A13" s="564">
        <v>46029</v>
      </c>
      <c r="B13" s="847" t="s">
        <v>345</v>
      </c>
      <c r="C13" s="846" t="s">
        <v>346</v>
      </c>
      <c r="D13" s="409" t="str">
        <f>VLOOKUP(C13,$BC:$BD,2,0)</f>
        <v>3001/220V</v>
      </c>
      <c r="E13" s="448" t="s">
        <v>348</v>
      </c>
      <c r="F13" s="717">
        <v>6</v>
      </c>
      <c r="G13" s="718">
        <v>267.65</v>
      </c>
      <c r="H13" s="202">
        <f t="shared" si="2"/>
        <v>1605.9</v>
      </c>
      <c r="I13" s="612"/>
      <c r="J13" s="202">
        <f>ROUND(F13*G13+H13*I13,2)+144.53</f>
        <v>1750.43</v>
      </c>
      <c r="K13" s="719"/>
      <c r="L13" s="388">
        <f t="shared" si="1"/>
        <v>0</v>
      </c>
      <c r="M13" s="291"/>
      <c r="N13" s="217"/>
      <c r="O13" s="217"/>
      <c r="P13" s="291"/>
      <c r="Q13" s="291"/>
      <c r="R13" s="797"/>
      <c r="S13" s="849"/>
      <c r="T13" s="481"/>
      <c r="U13" s="722"/>
      <c r="V13" s="850"/>
      <c r="W13" s="723"/>
      <c r="X13" s="850"/>
      <c r="Y13" s="850"/>
      <c r="Z13" s="850"/>
      <c r="AA13" s="850"/>
      <c r="AB13" s="850"/>
      <c r="AC13" s="850"/>
      <c r="AD13" s="850"/>
      <c r="AE13" s="850"/>
      <c r="AF13" s="850"/>
      <c r="AG13" s="850"/>
      <c r="AH13" s="850"/>
      <c r="AI13" s="850"/>
      <c r="AJ13" s="850"/>
      <c r="AK13" s="850"/>
      <c r="AL13" s="850"/>
      <c r="AM13" s="850"/>
      <c r="AN13" s="850"/>
      <c r="AO13" s="850"/>
      <c r="AP13" s="850"/>
      <c r="AQ13" s="850"/>
      <c r="BC13" s="1314" t="s">
        <v>768</v>
      </c>
      <c r="BD13" s="845" t="s">
        <v>1137</v>
      </c>
    </row>
    <row r="14" s="14" customFormat="1" customHeight="1" spans="1:56">
      <c r="A14" s="564">
        <v>46028</v>
      </c>
      <c r="B14" s="847" t="s">
        <v>349</v>
      </c>
      <c r="C14" s="846"/>
      <c r="D14" s="716" t="s">
        <v>706</v>
      </c>
      <c r="E14" s="448" t="s">
        <v>1138</v>
      </c>
      <c r="F14" s="717"/>
      <c r="G14" s="718"/>
      <c r="H14" s="202">
        <f t="shared" si="2"/>
        <v>0</v>
      </c>
      <c r="I14" s="612"/>
      <c r="J14" s="202">
        <f t="shared" ref="J14:J22" si="4">ROUND(F14*G14+H14*I14,2)</f>
        <v>0</v>
      </c>
      <c r="K14" s="719">
        <v>13</v>
      </c>
      <c r="L14" s="388">
        <f t="shared" si="1"/>
        <v>3445</v>
      </c>
      <c r="M14" s="291"/>
      <c r="N14" s="217"/>
      <c r="O14" s="217">
        <v>3445</v>
      </c>
      <c r="P14" s="291"/>
      <c r="Q14" s="291"/>
      <c r="R14" s="797"/>
      <c r="S14" s="849"/>
      <c r="T14" s="481" t="s">
        <v>1135</v>
      </c>
      <c r="U14" s="722">
        <f>J14-H14</f>
        <v>0</v>
      </c>
      <c r="V14" s="850"/>
      <c r="W14" s="723"/>
      <c r="X14" s="850"/>
      <c r="Y14" s="850"/>
      <c r="Z14" s="850"/>
      <c r="AA14" s="850"/>
      <c r="AB14" s="850"/>
      <c r="AC14" s="850"/>
      <c r="AD14" s="850"/>
      <c r="AE14" s="850"/>
      <c r="AF14" s="850"/>
      <c r="AG14" s="850"/>
      <c r="AH14" s="850"/>
      <c r="AI14" s="850"/>
      <c r="AJ14" s="850"/>
      <c r="AK14" s="850"/>
      <c r="AL14" s="850"/>
      <c r="AM14" s="850"/>
      <c r="AN14" s="850"/>
      <c r="AO14" s="850"/>
      <c r="AP14" s="850"/>
      <c r="AQ14" s="850"/>
      <c r="BC14" s="1314" t="s">
        <v>1139</v>
      </c>
      <c r="BD14" s="845" t="s">
        <v>1140</v>
      </c>
    </row>
    <row r="15" s="14" customFormat="1" customHeight="1" spans="1:56">
      <c r="A15" s="564">
        <v>46029</v>
      </c>
      <c r="B15" s="847" t="s">
        <v>349</v>
      </c>
      <c r="C15" s="846" t="s">
        <v>334</v>
      </c>
      <c r="D15" s="409" t="str">
        <f>VLOOKUP(C15,$BC:$BD,2,0)</f>
        <v>V-AK230MINI</v>
      </c>
      <c r="E15" s="448" t="s">
        <v>350</v>
      </c>
      <c r="F15" s="717">
        <v>13</v>
      </c>
      <c r="G15" s="718">
        <v>265</v>
      </c>
      <c r="H15" s="202">
        <f t="shared" si="2"/>
        <v>3445</v>
      </c>
      <c r="I15" s="612"/>
      <c r="J15" s="202">
        <f t="shared" si="4"/>
        <v>3445</v>
      </c>
      <c r="K15" s="719"/>
      <c r="L15" s="388">
        <f t="shared" si="1"/>
        <v>0</v>
      </c>
      <c r="M15" s="291"/>
      <c r="N15" s="217"/>
      <c r="O15" s="217"/>
      <c r="P15" s="291"/>
      <c r="Q15" s="291"/>
      <c r="R15" s="797"/>
      <c r="S15" s="849"/>
      <c r="T15" s="481"/>
      <c r="U15" s="722"/>
      <c r="V15" s="850"/>
      <c r="W15" s="723"/>
      <c r="X15" s="850"/>
      <c r="Y15" s="850"/>
      <c r="Z15" s="850"/>
      <c r="AA15" s="850"/>
      <c r="AB15" s="850"/>
      <c r="AC15" s="850"/>
      <c r="AD15" s="850"/>
      <c r="AE15" s="850"/>
      <c r="AF15" s="850"/>
      <c r="AG15" s="850"/>
      <c r="AH15" s="850"/>
      <c r="AI15" s="850"/>
      <c r="AJ15" s="850"/>
      <c r="AK15" s="850"/>
      <c r="AL15" s="850"/>
      <c r="AM15" s="850"/>
      <c r="AN15" s="850"/>
      <c r="AO15" s="850"/>
      <c r="AP15" s="850"/>
      <c r="AQ15" s="850"/>
      <c r="BC15" s="1315" t="s">
        <v>1141</v>
      </c>
      <c r="BD15" s="845" t="s">
        <v>17</v>
      </c>
    </row>
    <row r="16" s="14" customFormat="1" customHeight="1" spans="1:56">
      <c r="A16" s="564">
        <v>46028</v>
      </c>
      <c r="B16" s="847" t="s">
        <v>351</v>
      </c>
      <c r="C16" s="846"/>
      <c r="D16" s="716" t="s">
        <v>706</v>
      </c>
      <c r="E16" s="448" t="s">
        <v>1039</v>
      </c>
      <c r="F16" s="717"/>
      <c r="G16" s="718"/>
      <c r="H16" s="202">
        <f t="shared" si="2"/>
        <v>0</v>
      </c>
      <c r="I16" s="612"/>
      <c r="J16" s="202">
        <f t="shared" si="4"/>
        <v>0</v>
      </c>
      <c r="K16" s="719">
        <v>20</v>
      </c>
      <c r="L16" s="388">
        <f t="shared" si="1"/>
        <v>5600</v>
      </c>
      <c r="M16" s="291"/>
      <c r="N16" s="848">
        <v>5600</v>
      </c>
      <c r="O16" s="217"/>
      <c r="P16" s="291"/>
      <c r="Q16" s="291"/>
      <c r="R16" s="480"/>
      <c r="S16" s="851"/>
      <c r="T16" s="437" t="s">
        <v>1142</v>
      </c>
      <c r="U16" s="722"/>
      <c r="V16" s="850"/>
      <c r="W16" s="723"/>
      <c r="X16" s="850"/>
      <c r="Y16" s="850"/>
      <c r="Z16" s="850"/>
      <c r="AA16" s="850"/>
      <c r="AB16" s="850"/>
      <c r="AC16" s="850"/>
      <c r="AD16" s="850"/>
      <c r="AE16" s="850"/>
      <c r="AF16" s="850"/>
      <c r="AG16" s="850"/>
      <c r="AH16" s="850"/>
      <c r="AI16" s="850"/>
      <c r="AJ16" s="850"/>
      <c r="AK16" s="850"/>
      <c r="AL16" s="850"/>
      <c r="AM16" s="850"/>
      <c r="AN16" s="850"/>
      <c r="AO16" s="850"/>
      <c r="AP16" s="850"/>
      <c r="AQ16" s="850"/>
      <c r="BC16" s="1315" t="s">
        <v>381</v>
      </c>
      <c r="BD16" s="845" t="s">
        <v>53</v>
      </c>
    </row>
    <row r="17" s="14" customFormat="1" customHeight="1" spans="1:59">
      <c r="A17" s="564">
        <v>46029</v>
      </c>
      <c r="B17" s="847" t="s">
        <v>351</v>
      </c>
      <c r="C17" s="846" t="s">
        <v>352</v>
      </c>
      <c r="D17" s="409" t="str">
        <f>VLOOKUP(C17,$BC:$BD,2,0)</f>
        <v>MINI MMA 225 BIVOLT</v>
      </c>
      <c r="E17" s="448" t="s">
        <v>348</v>
      </c>
      <c r="F17" s="717">
        <v>20</v>
      </c>
      <c r="G17" s="718">
        <v>280</v>
      </c>
      <c r="H17" s="202">
        <f t="shared" si="2"/>
        <v>5600</v>
      </c>
      <c r="I17" s="612"/>
      <c r="J17" s="202">
        <f t="shared" si="4"/>
        <v>5600</v>
      </c>
      <c r="K17" s="719"/>
      <c r="L17" s="388">
        <f t="shared" si="1"/>
        <v>0</v>
      </c>
      <c r="M17" s="291"/>
      <c r="N17" s="217"/>
      <c r="O17" s="217"/>
      <c r="P17" s="291"/>
      <c r="Q17" s="291"/>
      <c r="R17" s="480"/>
      <c r="S17" s="851"/>
      <c r="T17" s="437"/>
      <c r="U17" s="722"/>
      <c r="V17" s="850"/>
      <c r="W17" s="723"/>
      <c r="X17" s="850"/>
      <c r="Y17" s="850"/>
      <c r="Z17" s="850"/>
      <c r="AA17" s="850"/>
      <c r="AB17" s="850"/>
      <c r="AC17" s="850"/>
      <c r="AD17" s="850"/>
      <c r="AE17" s="850"/>
      <c r="AF17" s="850"/>
      <c r="AG17" s="850"/>
      <c r="AH17" s="850"/>
      <c r="AI17" s="850"/>
      <c r="AJ17" s="850"/>
      <c r="AK17" s="850"/>
      <c r="AL17" s="850"/>
      <c r="AM17" s="850"/>
      <c r="AN17" s="850"/>
      <c r="AO17" s="850"/>
      <c r="AP17" s="850"/>
      <c r="AQ17" s="850"/>
      <c r="BC17" s="1314" t="s">
        <v>92</v>
      </c>
      <c r="BD17" s="845" t="s">
        <v>1143</v>
      </c>
    </row>
    <row r="18" s="14" customFormat="1" customHeight="1" spans="1:59">
      <c r="A18" s="564">
        <v>46030</v>
      </c>
      <c r="B18" s="847" t="s">
        <v>354</v>
      </c>
      <c r="C18" s="846"/>
      <c r="D18" s="716" t="s">
        <v>706</v>
      </c>
      <c r="E18" s="448" t="s">
        <v>1144</v>
      </c>
      <c r="F18" s="717"/>
      <c r="G18" s="718"/>
      <c r="H18" s="202">
        <f t="shared" si="2"/>
        <v>0</v>
      </c>
      <c r="I18" s="612"/>
      <c r="J18" s="202">
        <f t="shared" si="4"/>
        <v>0</v>
      </c>
      <c r="K18" s="719">
        <v>3</v>
      </c>
      <c r="L18" s="388">
        <f t="shared" si="1"/>
        <v>1134</v>
      </c>
      <c r="M18" s="291"/>
      <c r="N18" s="848">
        <v>1134</v>
      </c>
      <c r="O18" s="217"/>
      <c r="P18" s="291"/>
      <c r="Q18" s="291"/>
      <c r="R18" s="480"/>
      <c r="S18" s="851"/>
      <c r="T18" s="437" t="s">
        <v>1145</v>
      </c>
      <c r="U18" s="722">
        <f>J18-H18</f>
        <v>0</v>
      </c>
      <c r="V18" s="850"/>
      <c r="W18" s="723"/>
      <c r="X18" s="850"/>
      <c r="Y18" s="850"/>
      <c r="Z18" s="850"/>
      <c r="AA18" s="850"/>
      <c r="AB18" s="850"/>
      <c r="AC18" s="850"/>
      <c r="AD18" s="850"/>
      <c r="AE18" s="850"/>
      <c r="AF18" s="850"/>
      <c r="AG18" s="850"/>
      <c r="AH18" s="850"/>
      <c r="AI18" s="850"/>
      <c r="AJ18" s="850"/>
      <c r="AK18" s="850"/>
      <c r="AL18" s="850"/>
      <c r="AM18" s="850"/>
      <c r="AN18" s="850"/>
      <c r="AO18" s="850"/>
      <c r="AP18" s="850"/>
      <c r="AQ18" s="850"/>
      <c r="BC18" s="1314" t="s">
        <v>88</v>
      </c>
      <c r="BD18" s="845" t="s">
        <v>388</v>
      </c>
    </row>
    <row r="19" s="14" customFormat="1" customHeight="1" spans="1:59">
      <c r="A19" s="564">
        <v>46030</v>
      </c>
      <c r="B19" s="847" t="s">
        <v>354</v>
      </c>
      <c r="C19" s="846" t="s">
        <v>355</v>
      </c>
      <c r="D19" s="409" t="str">
        <f>VLOOKUP(C19,$BC:$BD,2,0)</f>
        <v>USK-2/1100W</v>
      </c>
      <c r="E19" s="448" t="s">
        <v>81</v>
      </c>
      <c r="F19" s="717">
        <v>3</v>
      </c>
      <c r="G19" s="718">
        <v>378</v>
      </c>
      <c r="H19" s="202">
        <f t="shared" si="2"/>
        <v>1134</v>
      </c>
      <c r="I19" s="612"/>
      <c r="J19" s="202">
        <f t="shared" si="4"/>
        <v>1134</v>
      </c>
      <c r="K19" s="719"/>
      <c r="L19" s="388">
        <f t="shared" si="1"/>
        <v>0</v>
      </c>
      <c r="M19" s="291"/>
      <c r="N19" s="217"/>
      <c r="O19" s="217"/>
      <c r="P19" s="291"/>
      <c r="Q19" s="291"/>
      <c r="R19" s="480"/>
      <c r="S19" s="851"/>
      <c r="T19" s="437"/>
      <c r="U19" s="722"/>
      <c r="V19" s="850"/>
      <c r="W19" s="723"/>
      <c r="X19" s="850"/>
      <c r="Y19" s="850"/>
      <c r="Z19" s="850"/>
      <c r="AA19" s="850"/>
      <c r="AB19" s="850"/>
      <c r="AC19" s="850"/>
      <c r="AD19" s="850"/>
      <c r="AE19" s="850"/>
      <c r="AF19" s="850"/>
      <c r="AG19" s="850"/>
      <c r="AH19" s="850"/>
      <c r="AI19" s="850"/>
      <c r="AJ19" s="850"/>
      <c r="AK19" s="850"/>
      <c r="AL19" s="850"/>
      <c r="AM19" s="850"/>
      <c r="AN19" s="850"/>
      <c r="AO19" s="850"/>
      <c r="AP19" s="850"/>
      <c r="AQ19" s="850"/>
      <c r="BC19" s="1314" t="s">
        <v>334</v>
      </c>
      <c r="BD19" s="845" t="s">
        <v>335</v>
      </c>
    </row>
    <row r="20" s="14" customFormat="1" customHeight="1" spans="1:59">
      <c r="A20" s="564">
        <v>46030</v>
      </c>
      <c r="B20" s="847" t="s">
        <v>357</v>
      </c>
      <c r="C20" s="846"/>
      <c r="D20" s="716" t="s">
        <v>706</v>
      </c>
      <c r="E20" s="448" t="s">
        <v>1146</v>
      </c>
      <c r="F20" s="717"/>
      <c r="G20" s="718"/>
      <c r="H20" s="202">
        <f t="shared" si="2"/>
        <v>0</v>
      </c>
      <c r="I20" s="612"/>
      <c r="J20" s="202">
        <f t="shared" si="4"/>
        <v>0</v>
      </c>
      <c r="K20" s="719">
        <v>20</v>
      </c>
      <c r="L20" s="388">
        <f t="shared" si="1"/>
        <v>5708.46</v>
      </c>
      <c r="M20" s="291"/>
      <c r="N20" s="217"/>
      <c r="O20" s="217"/>
      <c r="P20" s="291">
        <f>3000+2800</f>
        <v>5800</v>
      </c>
      <c r="Q20" s="291"/>
      <c r="R20" s="199">
        <f>ROUND(3000*2.37%+2800*0.73%,2)</f>
        <v>91.54</v>
      </c>
      <c r="S20" s="849" t="s">
        <v>1147</v>
      </c>
      <c r="T20" s="481" t="s">
        <v>1145</v>
      </c>
      <c r="U20" s="722"/>
      <c r="V20" s="850"/>
      <c r="W20" s="723"/>
      <c r="X20" s="850"/>
      <c r="Y20" s="850"/>
      <c r="Z20" s="850"/>
      <c r="AA20" s="850"/>
      <c r="AB20" s="850"/>
      <c r="AC20" s="850"/>
      <c r="AD20" s="850"/>
      <c r="AE20" s="850"/>
      <c r="AF20" s="850"/>
      <c r="AG20" s="850"/>
      <c r="AH20" s="850"/>
      <c r="AI20" s="850"/>
      <c r="AJ20" s="850"/>
      <c r="AK20" s="850"/>
      <c r="AL20" s="850"/>
      <c r="AM20" s="850"/>
      <c r="AN20" s="850"/>
      <c r="AO20" s="850"/>
      <c r="AP20" s="850"/>
      <c r="AQ20" s="850"/>
      <c r="BC20" s="1314" t="s">
        <v>1148</v>
      </c>
      <c r="BD20" s="845" t="s">
        <v>1149</v>
      </c>
    </row>
    <row r="21" s="14" customFormat="1" customHeight="1" spans="1:59">
      <c r="A21" s="564">
        <v>46030</v>
      </c>
      <c r="B21" s="847" t="s">
        <v>357</v>
      </c>
      <c r="C21" s="846" t="s">
        <v>352</v>
      </c>
      <c r="D21" s="409" t="str">
        <f>VLOOKUP(C21,$BC:$BD,2,0)</f>
        <v>MINI MMA 225 BIVOLT</v>
      </c>
      <c r="E21" s="448" t="s">
        <v>358</v>
      </c>
      <c r="F21" s="717">
        <v>20</v>
      </c>
      <c r="G21" s="718">
        <v>290</v>
      </c>
      <c r="H21" s="202">
        <f t="shared" si="2"/>
        <v>5800</v>
      </c>
      <c r="I21" s="612"/>
      <c r="J21" s="202">
        <f t="shared" si="4"/>
        <v>5800</v>
      </c>
      <c r="K21" s="719"/>
      <c r="L21" s="388">
        <f t="shared" si="1"/>
        <v>0</v>
      </c>
      <c r="M21" s="291"/>
      <c r="N21" s="217"/>
      <c r="O21" s="217"/>
      <c r="P21" s="291"/>
      <c r="Q21" s="291"/>
      <c r="R21" s="797"/>
      <c r="S21" s="849"/>
      <c r="T21" s="481"/>
      <c r="U21" s="722"/>
      <c r="V21" s="850"/>
      <c r="W21" s="723"/>
      <c r="X21" s="850"/>
      <c r="Y21" s="850"/>
      <c r="Z21" s="850"/>
      <c r="AA21" s="850"/>
      <c r="AB21" s="850"/>
      <c r="AC21" s="850"/>
      <c r="AD21" s="850"/>
      <c r="AE21" s="850"/>
      <c r="AF21" s="850"/>
      <c r="AG21" s="850"/>
      <c r="AH21" s="850"/>
      <c r="AI21" s="850"/>
      <c r="AJ21" s="850"/>
      <c r="AK21" s="850"/>
      <c r="AL21" s="850"/>
      <c r="AM21" s="850"/>
      <c r="AN21" s="850"/>
      <c r="AO21" s="850"/>
      <c r="AP21" s="850"/>
      <c r="AQ21" s="850"/>
      <c r="BC21" s="1314" t="s">
        <v>1150</v>
      </c>
      <c r="BD21" s="845" t="s">
        <v>1151</v>
      </c>
    </row>
    <row r="22" s="14" customFormat="1" customHeight="1" spans="1:59">
      <c r="A22" s="564">
        <v>46029</v>
      </c>
      <c r="B22" s="847" t="s">
        <v>359</v>
      </c>
      <c r="C22" s="846"/>
      <c r="D22" s="716" t="s">
        <v>706</v>
      </c>
      <c r="E22" s="448" t="s">
        <v>863</v>
      </c>
      <c r="F22" s="717"/>
      <c r="G22" s="718"/>
      <c r="H22" s="202">
        <f t="shared" si="2"/>
        <v>0</v>
      </c>
      <c r="I22" s="612"/>
      <c r="J22" s="202">
        <f t="shared" si="4"/>
        <v>0</v>
      </c>
      <c r="K22" s="719">
        <v>13</v>
      </c>
      <c r="L22" s="388">
        <f t="shared" si="1"/>
        <v>7959.2</v>
      </c>
      <c r="M22" s="291"/>
      <c r="N22" s="848">
        <v>7959.2</v>
      </c>
      <c r="O22" s="217"/>
      <c r="P22" s="291"/>
      <c r="Q22" s="291"/>
      <c r="R22" s="797"/>
      <c r="S22" s="849"/>
      <c r="T22" s="481" t="s">
        <v>1131</v>
      </c>
      <c r="U22" s="722">
        <f>J22-H22</f>
        <v>0</v>
      </c>
      <c r="V22" s="850"/>
      <c r="W22" s="723"/>
      <c r="X22" s="850"/>
      <c r="Y22" s="850"/>
      <c r="Z22" s="850"/>
      <c r="AA22" s="850"/>
      <c r="AB22" s="850"/>
      <c r="AC22" s="850"/>
      <c r="AD22" s="850"/>
      <c r="AE22" s="850"/>
      <c r="AF22" s="850"/>
      <c r="AG22" s="850"/>
      <c r="AH22" s="850"/>
      <c r="AI22" s="850"/>
      <c r="AJ22" s="850"/>
      <c r="AK22" s="850"/>
      <c r="AL22" s="850"/>
      <c r="AM22" s="850"/>
      <c r="AN22" s="850"/>
      <c r="AO22" s="850"/>
      <c r="AP22" s="850"/>
      <c r="AQ22" s="850"/>
      <c r="BC22" s="839" t="s">
        <v>98</v>
      </c>
      <c r="BD22" s="845" t="s">
        <v>1152</v>
      </c>
      <c r="BG22" s="852"/>
    </row>
    <row r="23" s="14" customFormat="1" customHeight="1" spans="1:59">
      <c r="A23" s="564">
        <v>46030</v>
      </c>
      <c r="B23" s="847" t="s">
        <v>359</v>
      </c>
      <c r="C23" s="846" t="s">
        <v>360</v>
      </c>
      <c r="D23" s="409" t="str">
        <f>VLOOKUP(C23,$BC:$BD,2,0)</f>
        <v>MAX 65B DB</v>
      </c>
      <c r="E23" s="448" t="s">
        <v>94</v>
      </c>
      <c r="F23" s="717">
        <v>5</v>
      </c>
      <c r="G23" s="718">
        <v>692</v>
      </c>
      <c r="H23" s="202">
        <f t="shared" si="2"/>
        <v>3460</v>
      </c>
      <c r="I23" s="612">
        <v>0.052</v>
      </c>
      <c r="J23" s="202">
        <f>ROUND(F23*G23+H23*I23,2)+359.98</f>
        <v>3999.9</v>
      </c>
      <c r="K23" s="719"/>
      <c r="L23" s="388">
        <f t="shared" si="1"/>
        <v>0</v>
      </c>
      <c r="M23" s="291"/>
      <c r="N23" s="217"/>
      <c r="O23" s="217"/>
      <c r="P23" s="291"/>
      <c r="Q23" s="291"/>
      <c r="R23" s="797"/>
      <c r="S23" s="849"/>
      <c r="T23" s="481"/>
      <c r="U23" s="722"/>
      <c r="V23" s="850"/>
      <c r="W23" s="723"/>
      <c r="X23" s="850"/>
      <c r="Y23" s="850"/>
      <c r="Z23" s="850"/>
      <c r="AA23" s="850"/>
      <c r="AB23" s="850"/>
      <c r="AC23" s="850"/>
      <c r="AD23" s="850"/>
      <c r="AE23" s="850"/>
      <c r="AF23" s="850"/>
      <c r="AG23" s="850"/>
      <c r="AH23" s="850"/>
      <c r="AI23" s="850"/>
      <c r="AJ23" s="850"/>
      <c r="AK23" s="850"/>
      <c r="AL23" s="850"/>
      <c r="AM23" s="850"/>
      <c r="AN23" s="850"/>
      <c r="AO23" s="850"/>
      <c r="AP23" s="850"/>
      <c r="AQ23" s="850"/>
      <c r="BC23" s="1314" t="s">
        <v>1153</v>
      </c>
      <c r="BD23" s="845" t="s">
        <v>1154</v>
      </c>
      <c r="BG23" s="852"/>
    </row>
    <row r="24" s="14" customFormat="1" customHeight="1" spans="1:59">
      <c r="A24" s="564">
        <v>46030</v>
      </c>
      <c r="B24" s="847" t="s">
        <v>359</v>
      </c>
      <c r="C24" s="846" t="s">
        <v>190</v>
      </c>
      <c r="D24" s="409" t="str">
        <f>VLOOKUP(C24,$BC:$BD,2,0)</f>
        <v>MIG203</v>
      </c>
      <c r="E24" s="448" t="s">
        <v>94</v>
      </c>
      <c r="F24" s="717">
        <v>5</v>
      </c>
      <c r="G24" s="718">
        <v>400</v>
      </c>
      <c r="H24" s="202">
        <f t="shared" si="2"/>
        <v>2000</v>
      </c>
      <c r="I24" s="612"/>
      <c r="J24" s="202">
        <f>ROUND(F24*G24+H24*I24,2)</f>
        <v>2000</v>
      </c>
      <c r="K24" s="719"/>
      <c r="L24" s="388">
        <f t="shared" si="1"/>
        <v>0</v>
      </c>
      <c r="M24" s="291"/>
      <c r="N24" s="217"/>
      <c r="O24" s="217"/>
      <c r="P24" s="291"/>
      <c r="Q24" s="291"/>
      <c r="R24" s="797"/>
      <c r="S24" s="849"/>
      <c r="T24" s="481"/>
      <c r="U24" s="722"/>
      <c r="V24" s="850"/>
      <c r="W24" s="723"/>
      <c r="X24" s="850"/>
      <c r="Y24" s="850"/>
      <c r="Z24" s="850"/>
      <c r="AA24" s="850"/>
      <c r="AB24" s="850"/>
      <c r="AC24" s="850"/>
      <c r="AD24" s="850"/>
      <c r="AE24" s="850"/>
      <c r="AF24" s="850"/>
      <c r="AG24" s="850"/>
      <c r="AH24" s="850"/>
      <c r="AI24" s="850"/>
      <c r="AJ24" s="850"/>
      <c r="AK24" s="850"/>
      <c r="AL24" s="850"/>
      <c r="AM24" s="850"/>
      <c r="AN24" s="850"/>
      <c r="AO24" s="850"/>
      <c r="AP24" s="850"/>
      <c r="AQ24" s="850"/>
      <c r="BC24" s="1314" t="s">
        <v>190</v>
      </c>
      <c r="BD24" s="845" t="s">
        <v>337</v>
      </c>
      <c r="BG24" s="852"/>
    </row>
    <row r="25" s="14" customFormat="1" customHeight="1" spans="1:59">
      <c r="A25" s="564">
        <v>46030</v>
      </c>
      <c r="B25" s="847" t="s">
        <v>359</v>
      </c>
      <c r="C25" s="846" t="s">
        <v>362</v>
      </c>
      <c r="D25" s="409" t="str">
        <f>VLOOKUP(C25,$BC:$BD,2,0)</f>
        <v>MIG MMA/TIG(LIFT)-200</v>
      </c>
      <c r="E25" s="448" t="s">
        <v>94</v>
      </c>
      <c r="F25" s="717">
        <v>3</v>
      </c>
      <c r="G25" s="718">
        <v>653.1</v>
      </c>
      <c r="H25" s="202">
        <f t="shared" si="2"/>
        <v>1959.3</v>
      </c>
      <c r="I25" s="612"/>
      <c r="J25" s="202">
        <f>ROUND(F25*G25+H25*I25,2)</f>
        <v>1959.3</v>
      </c>
      <c r="K25" s="719"/>
      <c r="L25" s="388">
        <f t="shared" si="1"/>
        <v>0</v>
      </c>
      <c r="M25" s="291"/>
      <c r="N25" s="217"/>
      <c r="O25" s="217"/>
      <c r="P25" s="291"/>
      <c r="Q25" s="291"/>
      <c r="R25" s="797"/>
      <c r="S25" s="849"/>
      <c r="T25" s="481"/>
      <c r="U25" s="722"/>
      <c r="V25" s="850"/>
      <c r="W25" s="723"/>
      <c r="X25" s="850"/>
      <c r="Y25" s="850"/>
      <c r="Z25" s="850"/>
      <c r="AA25" s="850"/>
      <c r="AB25" s="850"/>
      <c r="AC25" s="850"/>
      <c r="AD25" s="850"/>
      <c r="AE25" s="850"/>
      <c r="AF25" s="850"/>
      <c r="AG25" s="850"/>
      <c r="AH25" s="850"/>
      <c r="AI25" s="850"/>
      <c r="AJ25" s="850"/>
      <c r="AK25" s="850"/>
      <c r="AL25" s="850"/>
      <c r="AM25" s="850"/>
      <c r="AN25" s="850"/>
      <c r="AO25" s="850"/>
      <c r="AP25" s="850"/>
      <c r="AQ25" s="850"/>
      <c r="BC25" s="1314" t="s">
        <v>1155</v>
      </c>
      <c r="BD25" s="845" t="s">
        <v>34</v>
      </c>
      <c r="BG25" s="852"/>
    </row>
    <row r="26" s="14" customFormat="1" customHeight="1" spans="1:59">
      <c r="A26" s="564">
        <v>46030</v>
      </c>
      <c r="B26" s="847" t="s">
        <v>364</v>
      </c>
      <c r="C26" s="846"/>
      <c r="D26" s="716" t="s">
        <v>706</v>
      </c>
      <c r="E26" s="448" t="s">
        <v>1156</v>
      </c>
      <c r="F26" s="717"/>
      <c r="G26" s="718"/>
      <c r="H26" s="202">
        <f t="shared" si="2"/>
        <v>0</v>
      </c>
      <c r="I26" s="612"/>
      <c r="J26" s="202">
        <f>ROUND(F26*G26+H26*I26,2)</f>
        <v>0</v>
      </c>
      <c r="K26" s="719">
        <v>4</v>
      </c>
      <c r="L26" s="388">
        <f t="shared" si="1"/>
        <v>3358.47</v>
      </c>
      <c r="M26" s="291"/>
      <c r="N26" s="217"/>
      <c r="O26" s="217"/>
      <c r="P26" s="291">
        <v>3440</v>
      </c>
      <c r="Q26" s="291"/>
      <c r="R26" s="199">
        <f>ROUND(P26*S26,2)</f>
        <v>81.53</v>
      </c>
      <c r="S26" s="849">
        <v>0.0237</v>
      </c>
      <c r="T26" s="481" t="s">
        <v>1157</v>
      </c>
      <c r="U26" s="722">
        <f>J26-H26</f>
        <v>0</v>
      </c>
      <c r="V26" s="850"/>
      <c r="W26" s="723"/>
      <c r="X26" s="850"/>
      <c r="Y26" s="850"/>
      <c r="Z26" s="850"/>
      <c r="AA26" s="850"/>
      <c r="AB26" s="850"/>
      <c r="AC26" s="850"/>
      <c r="AD26" s="850"/>
      <c r="AE26" s="850"/>
      <c r="AF26" s="850"/>
      <c r="AG26" s="850"/>
      <c r="AH26" s="850"/>
      <c r="AI26" s="850"/>
      <c r="AJ26" s="850"/>
      <c r="AK26" s="850"/>
      <c r="AL26" s="850"/>
      <c r="AM26" s="850"/>
      <c r="AN26" s="850"/>
      <c r="AO26" s="850"/>
      <c r="AP26" s="850"/>
      <c r="AQ26" s="850"/>
      <c r="BC26" s="1315" t="s">
        <v>192</v>
      </c>
      <c r="BD26" s="845" t="s">
        <v>1158</v>
      </c>
    </row>
    <row r="27" s="14" customFormat="1" customHeight="1" spans="1:59">
      <c r="A27" s="564">
        <v>46030</v>
      </c>
      <c r="B27" s="847" t="s">
        <v>364</v>
      </c>
      <c r="C27" s="846" t="s">
        <v>365</v>
      </c>
      <c r="D27" s="409" t="str">
        <f>VLOOKUP(C27,$BC:$BD,2,0)</f>
        <v>AK-MMA/LIFT TIG 220A</v>
      </c>
      <c r="E27" s="448" t="s">
        <v>367</v>
      </c>
      <c r="F27" s="717">
        <v>4</v>
      </c>
      <c r="G27" s="718">
        <v>860</v>
      </c>
      <c r="H27" s="202">
        <f t="shared" si="2"/>
        <v>3440</v>
      </c>
      <c r="I27" s="612"/>
      <c r="J27" s="202">
        <f>ROUND(F27*G27+H27*I27,2)</f>
        <v>3440</v>
      </c>
      <c r="K27" s="719"/>
      <c r="L27" s="388">
        <f t="shared" si="1"/>
        <v>0</v>
      </c>
      <c r="M27" s="291"/>
      <c r="N27" s="217"/>
      <c r="O27" s="217"/>
      <c r="P27" s="291"/>
      <c r="Q27" s="291"/>
      <c r="R27" s="797"/>
      <c r="S27" s="849"/>
      <c r="T27" s="481"/>
      <c r="U27" s="722"/>
      <c r="V27" s="850"/>
      <c r="W27" s="723"/>
      <c r="X27" s="850"/>
      <c r="Y27" s="850"/>
      <c r="Z27" s="850"/>
      <c r="AA27" s="850"/>
      <c r="AB27" s="850"/>
      <c r="AC27" s="850"/>
      <c r="AD27" s="850"/>
      <c r="AE27" s="850"/>
      <c r="AF27" s="850"/>
      <c r="AG27" s="850"/>
      <c r="AH27" s="850"/>
      <c r="AI27" s="850"/>
      <c r="AJ27" s="850"/>
      <c r="AK27" s="850"/>
      <c r="AL27" s="850"/>
      <c r="AM27" s="850"/>
      <c r="AN27" s="850"/>
      <c r="AO27" s="850"/>
      <c r="AP27" s="850"/>
      <c r="AQ27" s="850"/>
      <c r="BC27" s="1315" t="s">
        <v>638</v>
      </c>
      <c r="BD27" s="845" t="s">
        <v>639</v>
      </c>
    </row>
    <row r="28" s="14" customFormat="1" customHeight="1" spans="1:59">
      <c r="A28" s="564">
        <v>46030</v>
      </c>
      <c r="B28" s="847" t="s">
        <v>1159</v>
      </c>
      <c r="C28" s="846"/>
      <c r="D28" s="716" t="s">
        <v>723</v>
      </c>
      <c r="E28" s="448" t="s">
        <v>1160</v>
      </c>
      <c r="F28" s="717"/>
      <c r="G28" s="718"/>
      <c r="H28" s="202"/>
      <c r="I28" s="612"/>
      <c r="J28" s="202"/>
      <c r="K28" s="719"/>
      <c r="L28" s="388">
        <f t="shared" si="1"/>
        <v>0</v>
      </c>
      <c r="M28" s="291"/>
      <c r="N28" s="217"/>
      <c r="O28" s="217"/>
      <c r="P28" s="217"/>
      <c r="Q28" s="217"/>
      <c r="R28" s="797"/>
      <c r="S28" s="849"/>
      <c r="T28" s="853" t="s">
        <v>1161</v>
      </c>
      <c r="U28" s="722"/>
      <c r="V28" s="850"/>
      <c r="W28" s="723"/>
      <c r="X28" s="850"/>
      <c r="Y28" s="850"/>
      <c r="Z28" s="850"/>
      <c r="AA28" s="850"/>
      <c r="AB28" s="850"/>
      <c r="AC28" s="850"/>
      <c r="AD28" s="850"/>
      <c r="AE28" s="850"/>
      <c r="AF28" s="850"/>
      <c r="AG28" s="850"/>
      <c r="AH28" s="850"/>
      <c r="AI28" s="850"/>
      <c r="AJ28" s="850"/>
      <c r="AK28" s="850"/>
      <c r="AL28" s="850"/>
      <c r="AM28" s="850"/>
      <c r="AN28" s="850"/>
      <c r="AO28" s="850"/>
      <c r="AP28" s="850"/>
      <c r="AQ28" s="850"/>
      <c r="BC28" s="1314" t="s">
        <v>289</v>
      </c>
      <c r="BD28" s="845" t="s">
        <v>1162</v>
      </c>
    </row>
    <row r="29" s="14" customFormat="1" customHeight="1" spans="1:59">
      <c r="A29" s="564">
        <v>46030</v>
      </c>
      <c r="B29" s="847" t="s">
        <v>368</v>
      </c>
      <c r="C29" s="846"/>
      <c r="D29" s="716" t="s">
        <v>706</v>
      </c>
      <c r="E29" s="448" t="s">
        <v>785</v>
      </c>
      <c r="F29" s="717"/>
      <c r="G29" s="718"/>
      <c r="H29" s="202">
        <f t="shared" ref="H29:H92" si="5">F29*G29</f>
        <v>0</v>
      </c>
      <c r="I29" s="612"/>
      <c r="J29" s="202">
        <f>ROUND(F29*G29+H29*I29,2)</f>
        <v>0</v>
      </c>
      <c r="K29" s="719">
        <v>10</v>
      </c>
      <c r="L29" s="388">
        <f t="shared" si="1"/>
        <v>5599.92</v>
      </c>
      <c r="M29" s="291"/>
      <c r="N29" s="848">
        <v>5599.92</v>
      </c>
      <c r="O29" s="217"/>
      <c r="P29" s="217"/>
      <c r="Q29" s="217"/>
      <c r="R29" s="797"/>
      <c r="S29" s="849"/>
      <c r="T29" s="853" t="s">
        <v>1163</v>
      </c>
      <c r="U29" s="722">
        <f>J29-H29</f>
        <v>0</v>
      </c>
      <c r="V29" s="850"/>
      <c r="W29" s="723"/>
      <c r="X29" s="850"/>
      <c r="Y29" s="850"/>
      <c r="Z29" s="850"/>
      <c r="AA29" s="850"/>
      <c r="AB29" s="850"/>
      <c r="AC29" s="850"/>
      <c r="AD29" s="850"/>
      <c r="AE29" s="850"/>
      <c r="AF29" s="850"/>
      <c r="AG29" s="850"/>
      <c r="AH29" s="850"/>
      <c r="AI29" s="850"/>
      <c r="AJ29" s="850"/>
      <c r="AK29" s="850"/>
      <c r="AL29" s="850"/>
      <c r="AM29" s="850"/>
      <c r="AN29" s="850"/>
      <c r="AO29" s="850"/>
      <c r="AP29" s="850"/>
      <c r="AQ29" s="850"/>
      <c r="BC29" s="1314" t="s">
        <v>1164</v>
      </c>
      <c r="BD29" s="845" t="s">
        <v>1165</v>
      </c>
    </row>
    <row r="30" s="14" customFormat="1" customHeight="1" spans="1:59">
      <c r="A30" s="564">
        <v>46031</v>
      </c>
      <c r="B30" s="847" t="s">
        <v>368</v>
      </c>
      <c r="C30" s="846" t="s">
        <v>360</v>
      </c>
      <c r="D30" s="409" t="str">
        <f>VLOOKUP(C30,$BC:$BD,2,0)</f>
        <v>MAX 65B DB</v>
      </c>
      <c r="E30" s="448" t="s">
        <v>106</v>
      </c>
      <c r="F30" s="717">
        <v>4</v>
      </c>
      <c r="G30" s="718">
        <v>692</v>
      </c>
      <c r="H30" s="202">
        <f t="shared" si="5"/>
        <v>2768</v>
      </c>
      <c r="I30" s="612">
        <v>0.052</v>
      </c>
      <c r="J30" s="202">
        <f>ROUND(F30*G30+H30*I30,2)</f>
        <v>2911.94</v>
      </c>
      <c r="K30" s="719"/>
      <c r="L30" s="388">
        <f t="shared" si="1"/>
        <v>0</v>
      </c>
      <c r="M30" s="291"/>
      <c r="N30" s="217"/>
      <c r="O30" s="217"/>
      <c r="P30" s="217"/>
      <c r="Q30" s="217"/>
      <c r="R30" s="797"/>
      <c r="S30" s="849"/>
      <c r="T30" s="853"/>
      <c r="U30" s="722"/>
      <c r="V30" s="850"/>
      <c r="W30" s="723"/>
      <c r="X30" s="850"/>
      <c r="Y30" s="850"/>
      <c r="Z30" s="850"/>
      <c r="AA30" s="850"/>
      <c r="AB30" s="850"/>
      <c r="AC30" s="850"/>
      <c r="AD30" s="850"/>
      <c r="AE30" s="850"/>
      <c r="AF30" s="850"/>
      <c r="AG30" s="850"/>
      <c r="AH30" s="850"/>
      <c r="AI30" s="850"/>
      <c r="AJ30" s="850"/>
      <c r="AK30" s="850"/>
      <c r="AL30" s="850"/>
      <c r="AM30" s="850"/>
      <c r="AN30" s="850"/>
      <c r="AO30" s="850"/>
      <c r="AP30" s="850"/>
      <c r="AQ30" s="850"/>
      <c r="BC30" s="1314" t="s">
        <v>1166</v>
      </c>
      <c r="BD30" s="845" t="s">
        <v>1167</v>
      </c>
    </row>
    <row r="31" s="14" customFormat="1" customHeight="1" spans="1:59">
      <c r="A31" s="564">
        <v>46031</v>
      </c>
      <c r="B31" s="847" t="s">
        <v>368</v>
      </c>
      <c r="C31" s="846" t="s">
        <v>190</v>
      </c>
      <c r="D31" s="409" t="str">
        <f>VLOOKUP(C31,$BC:$BD,2,0)</f>
        <v>MIG203</v>
      </c>
      <c r="E31" s="448" t="s">
        <v>106</v>
      </c>
      <c r="F31" s="717">
        <v>6</v>
      </c>
      <c r="G31" s="718">
        <v>400</v>
      </c>
      <c r="H31" s="202">
        <f t="shared" si="5"/>
        <v>2400</v>
      </c>
      <c r="I31" s="612"/>
      <c r="J31" s="202">
        <f>ROUND(F31*G31+H31*I31,2)+287.98</f>
        <v>2687.98</v>
      </c>
      <c r="K31" s="719"/>
      <c r="L31" s="388">
        <f t="shared" si="1"/>
        <v>0</v>
      </c>
      <c r="M31" s="291"/>
      <c r="N31" s="217"/>
      <c r="O31" s="217"/>
      <c r="P31" s="217"/>
      <c r="Q31" s="217"/>
      <c r="R31" s="797"/>
      <c r="S31" s="849"/>
      <c r="T31" s="853"/>
      <c r="U31" s="722"/>
      <c r="V31" s="850"/>
      <c r="W31" s="723"/>
      <c r="X31" s="850"/>
      <c r="Y31" s="850"/>
      <c r="Z31" s="850"/>
      <c r="AA31" s="850"/>
      <c r="AB31" s="850"/>
      <c r="AC31" s="850"/>
      <c r="AD31" s="850"/>
      <c r="AE31" s="850"/>
      <c r="AF31" s="850"/>
      <c r="AG31" s="850"/>
      <c r="AH31" s="850"/>
      <c r="AI31" s="850"/>
      <c r="AJ31" s="850"/>
      <c r="AK31" s="850"/>
      <c r="AL31" s="850"/>
      <c r="AM31" s="850"/>
      <c r="AN31" s="850"/>
      <c r="AO31" s="850"/>
      <c r="AP31" s="850"/>
      <c r="AQ31" s="850"/>
      <c r="BC31" s="1314" t="s">
        <v>1168</v>
      </c>
      <c r="BD31" s="845" t="s">
        <v>1169</v>
      </c>
    </row>
    <row r="32" s="14" customFormat="1" customHeight="1" spans="1:59">
      <c r="A32" s="564">
        <v>46029</v>
      </c>
      <c r="B32" s="847" t="s">
        <v>369</v>
      </c>
      <c r="C32" s="846"/>
      <c r="D32" s="716" t="s">
        <v>706</v>
      </c>
      <c r="E32" s="448" t="s">
        <v>1118</v>
      </c>
      <c r="F32" s="717"/>
      <c r="G32" s="718"/>
      <c r="H32" s="202">
        <f t="shared" si="5"/>
        <v>0</v>
      </c>
      <c r="I32" s="612"/>
      <c r="J32" s="202">
        <f t="shared" ref="J32:J42" si="6">ROUND(F32*G32+H32*I32,2)</f>
        <v>0</v>
      </c>
      <c r="K32" s="719">
        <v>6</v>
      </c>
      <c r="L32" s="388">
        <f t="shared" si="1"/>
        <v>1679.24</v>
      </c>
      <c r="M32" s="291"/>
      <c r="N32" s="217"/>
      <c r="O32" s="217"/>
      <c r="P32" s="291">
        <v>1720</v>
      </c>
      <c r="Q32" s="291"/>
      <c r="R32" s="199">
        <f>ROUND(P32*S32,2)</f>
        <v>40.76</v>
      </c>
      <c r="S32" s="849">
        <v>0.0237</v>
      </c>
      <c r="T32" s="854" t="s">
        <v>1170</v>
      </c>
      <c r="U32" s="722"/>
      <c r="V32" s="850"/>
      <c r="W32" s="723"/>
      <c r="X32" s="850"/>
      <c r="Y32" s="850"/>
      <c r="Z32" s="850"/>
      <c r="AA32" s="850"/>
      <c r="AB32" s="850"/>
      <c r="AC32" s="850"/>
      <c r="AD32" s="850"/>
      <c r="AE32" s="850"/>
      <c r="AF32" s="850"/>
      <c r="AG32" s="850"/>
      <c r="AH32" s="850"/>
      <c r="AI32" s="850"/>
      <c r="AJ32" s="850"/>
      <c r="AK32" s="850"/>
      <c r="AL32" s="850"/>
      <c r="AM32" s="850"/>
      <c r="AN32" s="850"/>
      <c r="AO32" s="850"/>
      <c r="AP32" s="850"/>
      <c r="AQ32" s="850"/>
      <c r="BC32" s="1314" t="s">
        <v>425</v>
      </c>
      <c r="BD32" s="845" t="s">
        <v>1171</v>
      </c>
    </row>
    <row r="33" s="14" customFormat="1" customHeight="1" spans="1:56">
      <c r="A33" s="564">
        <v>46031</v>
      </c>
      <c r="B33" s="847" t="s">
        <v>369</v>
      </c>
      <c r="C33" s="846" t="s">
        <v>190</v>
      </c>
      <c r="D33" s="409" t="str">
        <f>VLOOKUP(C33,$BC:$BD,2,0)</f>
        <v>MIG203</v>
      </c>
      <c r="E33" s="448" t="s">
        <v>69</v>
      </c>
      <c r="F33" s="717">
        <v>2</v>
      </c>
      <c r="G33" s="718">
        <v>400</v>
      </c>
      <c r="H33" s="202">
        <f t="shared" si="5"/>
        <v>800</v>
      </c>
      <c r="I33" s="612"/>
      <c r="J33" s="202">
        <f t="shared" si="6"/>
        <v>800</v>
      </c>
      <c r="K33" s="719"/>
      <c r="L33" s="388">
        <f t="shared" si="1"/>
        <v>0</v>
      </c>
      <c r="M33" s="291"/>
      <c r="N33" s="217"/>
      <c r="O33" s="217"/>
      <c r="P33" s="291"/>
      <c r="Q33" s="291"/>
      <c r="R33" s="797"/>
      <c r="S33" s="849"/>
      <c r="T33" s="854"/>
      <c r="U33" s="722"/>
      <c r="V33" s="850"/>
      <c r="W33" s="723"/>
      <c r="X33" s="850"/>
      <c r="Y33" s="850"/>
      <c r="Z33" s="850"/>
      <c r="AA33" s="850"/>
      <c r="AB33" s="850"/>
      <c r="AC33" s="850"/>
      <c r="AD33" s="850"/>
      <c r="AE33" s="850"/>
      <c r="AF33" s="850"/>
      <c r="AG33" s="850"/>
      <c r="AH33" s="850"/>
      <c r="AI33" s="850"/>
      <c r="AJ33" s="850"/>
      <c r="AK33" s="850"/>
      <c r="AL33" s="850"/>
      <c r="AM33" s="850"/>
      <c r="AN33" s="850"/>
      <c r="AO33" s="850"/>
      <c r="AP33" s="850"/>
      <c r="AQ33" s="850"/>
      <c r="BC33" s="1314" t="s">
        <v>339</v>
      </c>
      <c r="BD33" s="845" t="s">
        <v>340</v>
      </c>
    </row>
    <row r="34" s="14" customFormat="1" customHeight="1" spans="1:56">
      <c r="A34" s="564">
        <v>46031</v>
      </c>
      <c r="B34" s="847" t="s">
        <v>369</v>
      </c>
      <c r="C34" s="846" t="s">
        <v>334</v>
      </c>
      <c r="D34" s="409" t="str">
        <f>VLOOKUP(C34,$BC:$BD,2,0)</f>
        <v>V-AK230MINI</v>
      </c>
      <c r="E34" s="448" t="s">
        <v>69</v>
      </c>
      <c r="F34" s="717">
        <v>4</v>
      </c>
      <c r="G34" s="718">
        <v>230</v>
      </c>
      <c r="H34" s="202">
        <f t="shared" si="5"/>
        <v>920</v>
      </c>
      <c r="I34" s="612"/>
      <c r="J34" s="202">
        <f t="shared" si="6"/>
        <v>920</v>
      </c>
      <c r="K34" s="719"/>
      <c r="L34" s="388">
        <f t="shared" si="1"/>
        <v>0</v>
      </c>
      <c r="M34" s="291"/>
      <c r="N34" s="217"/>
      <c r="O34" s="217"/>
      <c r="P34" s="291"/>
      <c r="Q34" s="291"/>
      <c r="R34" s="797"/>
      <c r="S34" s="849"/>
      <c r="T34" s="854"/>
      <c r="U34" s="722"/>
      <c r="V34" s="850"/>
      <c r="W34" s="723"/>
      <c r="X34" s="850"/>
      <c r="Y34" s="850"/>
      <c r="Z34" s="850"/>
      <c r="AA34" s="850"/>
      <c r="AB34" s="850"/>
      <c r="AC34" s="850"/>
      <c r="AD34" s="850"/>
      <c r="AE34" s="850"/>
      <c r="AF34" s="850"/>
      <c r="AG34" s="850"/>
      <c r="AH34" s="850"/>
      <c r="AI34" s="850"/>
      <c r="AJ34" s="850"/>
      <c r="AK34" s="850"/>
      <c r="AL34" s="850"/>
      <c r="AM34" s="850"/>
      <c r="AN34" s="850"/>
      <c r="AO34" s="850"/>
      <c r="AP34" s="850"/>
      <c r="AQ34" s="850"/>
      <c r="BC34" s="1314" t="s">
        <v>1172</v>
      </c>
      <c r="BD34" s="845" t="s">
        <v>1173</v>
      </c>
    </row>
    <row r="35" s="14" customFormat="1" customHeight="1" spans="1:56">
      <c r="A35" s="564">
        <v>46035</v>
      </c>
      <c r="B35" s="847" t="s">
        <v>370</v>
      </c>
      <c r="C35" s="846"/>
      <c r="D35" s="716" t="s">
        <v>706</v>
      </c>
      <c r="E35" s="448" t="s">
        <v>800</v>
      </c>
      <c r="F35" s="717"/>
      <c r="G35" s="718"/>
      <c r="H35" s="202">
        <f t="shared" si="5"/>
        <v>0</v>
      </c>
      <c r="I35" s="612"/>
      <c r="J35" s="202">
        <f t="shared" si="6"/>
        <v>0</v>
      </c>
      <c r="K35" s="719">
        <v>1</v>
      </c>
      <c r="L35" s="388">
        <f t="shared" si="1"/>
        <v>280</v>
      </c>
      <c r="M35" s="291"/>
      <c r="N35" s="848">
        <v>280</v>
      </c>
      <c r="O35" s="217"/>
      <c r="P35" s="291"/>
      <c r="Q35" s="291"/>
      <c r="R35" s="797">
        <v>0</v>
      </c>
      <c r="S35" s="849"/>
      <c r="T35" s="854" t="s">
        <v>1174</v>
      </c>
      <c r="U35" s="722">
        <f>J35-H35</f>
        <v>0</v>
      </c>
      <c r="V35" s="850"/>
      <c r="W35" s="723"/>
      <c r="X35" s="850"/>
      <c r="Y35" s="850"/>
      <c r="Z35" s="850"/>
      <c r="AA35" s="850"/>
      <c r="AB35" s="850"/>
      <c r="AC35" s="850"/>
      <c r="AD35" s="850"/>
      <c r="AE35" s="850"/>
      <c r="AF35" s="850"/>
      <c r="AG35" s="850"/>
      <c r="AH35" s="850"/>
      <c r="AI35" s="850"/>
      <c r="AJ35" s="850"/>
      <c r="AK35" s="850"/>
      <c r="AL35" s="850"/>
      <c r="AM35" s="850"/>
      <c r="AN35" s="850"/>
      <c r="AO35" s="850"/>
      <c r="AP35" s="850"/>
      <c r="AQ35" s="850"/>
      <c r="BC35" s="1314" t="s">
        <v>422</v>
      </c>
      <c r="BD35" s="845" t="s">
        <v>1175</v>
      </c>
    </row>
    <row r="36" s="14" customFormat="1" customHeight="1" spans="1:56">
      <c r="A36" s="564">
        <v>46035</v>
      </c>
      <c r="B36" s="847" t="s">
        <v>370</v>
      </c>
      <c r="C36" s="846" t="s">
        <v>352</v>
      </c>
      <c r="D36" s="409" t="str">
        <f>VLOOKUP(C36,$BC:$BD,2,0)</f>
        <v>MINI MMA 225 BIVOLT</v>
      </c>
      <c r="E36" s="448" t="s">
        <v>108</v>
      </c>
      <c r="F36" s="717">
        <v>1</v>
      </c>
      <c r="G36" s="718">
        <v>280</v>
      </c>
      <c r="H36" s="202">
        <f t="shared" si="5"/>
        <v>280</v>
      </c>
      <c r="I36" s="612"/>
      <c r="J36" s="202">
        <f t="shared" si="6"/>
        <v>280</v>
      </c>
      <c r="K36" s="719"/>
      <c r="L36" s="388">
        <f t="shared" si="1"/>
        <v>0</v>
      </c>
      <c r="M36" s="291"/>
      <c r="N36" s="217"/>
      <c r="O36" s="217"/>
      <c r="P36" s="291"/>
      <c r="Q36" s="291"/>
      <c r="R36" s="797"/>
      <c r="S36" s="849"/>
      <c r="T36" s="854"/>
      <c r="U36" s="722"/>
      <c r="V36" s="850"/>
      <c r="W36" s="723"/>
      <c r="X36" s="850"/>
      <c r="Y36" s="850"/>
      <c r="Z36" s="850"/>
      <c r="AA36" s="850"/>
      <c r="AB36" s="850"/>
      <c r="AC36" s="850"/>
      <c r="AD36" s="850"/>
      <c r="AE36" s="850"/>
      <c r="AF36" s="850"/>
      <c r="AG36" s="850"/>
      <c r="AH36" s="850"/>
      <c r="AI36" s="850"/>
      <c r="AJ36" s="850"/>
      <c r="AK36" s="850"/>
      <c r="AL36" s="850"/>
      <c r="AM36" s="850"/>
      <c r="AN36" s="850"/>
      <c r="AO36" s="850"/>
      <c r="AP36" s="850"/>
      <c r="AQ36" s="850"/>
      <c r="BC36" s="1314" t="s">
        <v>1176</v>
      </c>
      <c r="BD36" s="845" t="s">
        <v>1177</v>
      </c>
    </row>
    <row r="37" s="14" customFormat="1" customHeight="1" spans="1:56">
      <c r="A37" s="564">
        <v>46035</v>
      </c>
      <c r="B37" s="847" t="s">
        <v>1178</v>
      </c>
      <c r="C37" s="846"/>
      <c r="D37" s="716" t="s">
        <v>723</v>
      </c>
      <c r="E37" s="448" t="s">
        <v>724</v>
      </c>
      <c r="F37" s="717"/>
      <c r="G37" s="718"/>
      <c r="H37" s="202">
        <f t="shared" si="5"/>
        <v>0</v>
      </c>
      <c r="I37" s="612"/>
      <c r="J37" s="202">
        <f t="shared" si="6"/>
        <v>0</v>
      </c>
      <c r="K37" s="719"/>
      <c r="L37" s="388">
        <f t="shared" si="1"/>
        <v>0</v>
      </c>
      <c r="M37" s="291"/>
      <c r="N37" s="217"/>
      <c r="O37" s="217"/>
      <c r="P37" s="291"/>
      <c r="Q37" s="291"/>
      <c r="R37" s="797"/>
      <c r="S37" s="849"/>
      <c r="T37" s="854" t="s">
        <v>1179</v>
      </c>
      <c r="U37" s="722">
        <f>J37-H37</f>
        <v>0</v>
      </c>
      <c r="V37" s="850"/>
      <c r="W37" s="723"/>
      <c r="X37" s="850"/>
      <c r="Y37" s="850"/>
      <c r="Z37" s="850"/>
      <c r="AA37" s="850"/>
      <c r="AB37" s="850"/>
      <c r="AC37" s="850"/>
      <c r="AD37" s="850"/>
      <c r="AE37" s="850"/>
      <c r="AF37" s="850"/>
      <c r="AG37" s="850"/>
      <c r="AH37" s="850"/>
      <c r="AI37" s="850"/>
      <c r="AJ37" s="850"/>
      <c r="AK37" s="850"/>
      <c r="AL37" s="850"/>
      <c r="AM37" s="850"/>
      <c r="AN37" s="850"/>
      <c r="AO37" s="850"/>
      <c r="AP37" s="850"/>
      <c r="AQ37" s="850"/>
      <c r="BC37" s="1316" t="s">
        <v>1180</v>
      </c>
      <c r="BD37" s="845" t="s">
        <v>1181</v>
      </c>
    </row>
    <row r="38" s="14" customFormat="1" customHeight="1" spans="1:56">
      <c r="A38" s="564">
        <v>46037</v>
      </c>
      <c r="B38" s="847" t="s">
        <v>371</v>
      </c>
      <c r="C38" s="846"/>
      <c r="D38" s="716" t="s">
        <v>706</v>
      </c>
      <c r="E38" s="448" t="s">
        <v>800</v>
      </c>
      <c r="F38" s="717"/>
      <c r="G38" s="718"/>
      <c r="H38" s="202">
        <f t="shared" si="5"/>
        <v>0</v>
      </c>
      <c r="I38" s="612"/>
      <c r="J38" s="202">
        <f t="shared" si="6"/>
        <v>0</v>
      </c>
      <c r="K38" s="719">
        <v>1</v>
      </c>
      <c r="L38" s="388">
        <f t="shared" si="1"/>
        <v>280</v>
      </c>
      <c r="M38" s="291"/>
      <c r="N38" s="848">
        <v>280</v>
      </c>
      <c r="O38" s="217"/>
      <c r="P38" s="291"/>
      <c r="Q38" s="291"/>
      <c r="R38" s="797">
        <v>0</v>
      </c>
      <c r="S38" s="849"/>
      <c r="T38" s="854" t="s">
        <v>1182</v>
      </c>
      <c r="U38" s="722">
        <f>J38-H38</f>
        <v>0</v>
      </c>
      <c r="V38" s="850"/>
      <c r="W38" s="723"/>
      <c r="X38" s="850"/>
      <c r="Y38" s="850"/>
      <c r="Z38" s="850"/>
      <c r="AA38" s="850"/>
      <c r="AB38" s="850"/>
      <c r="AC38" s="850"/>
      <c r="AD38" s="850"/>
      <c r="AE38" s="850"/>
      <c r="AF38" s="850"/>
      <c r="AG38" s="850"/>
      <c r="AH38" s="850"/>
      <c r="AI38" s="850"/>
      <c r="AJ38" s="850"/>
      <c r="AK38" s="850"/>
      <c r="AL38" s="850"/>
      <c r="AM38" s="850"/>
      <c r="AN38" s="850"/>
      <c r="AO38" s="850"/>
      <c r="AP38" s="850"/>
      <c r="AQ38" s="850"/>
      <c r="BC38" s="1314" t="s">
        <v>1183</v>
      </c>
      <c r="BD38" s="845" t="s">
        <v>1184</v>
      </c>
    </row>
    <row r="39" s="14" customFormat="1" customHeight="1" spans="1:56">
      <c r="A39" s="564">
        <v>46037</v>
      </c>
      <c r="B39" s="847" t="s">
        <v>371</v>
      </c>
      <c r="C39" s="846" t="s">
        <v>352</v>
      </c>
      <c r="D39" s="409" t="str">
        <f>VLOOKUP(C39,$BC:$BD,2,0)</f>
        <v>MINI MMA 225 BIVOLT</v>
      </c>
      <c r="E39" s="448" t="s">
        <v>108</v>
      </c>
      <c r="F39" s="717">
        <v>1</v>
      </c>
      <c r="G39" s="718">
        <v>280</v>
      </c>
      <c r="H39" s="202">
        <f t="shared" si="5"/>
        <v>280</v>
      </c>
      <c r="I39" s="612"/>
      <c r="J39" s="202">
        <f t="shared" si="6"/>
        <v>280</v>
      </c>
      <c r="K39" s="719"/>
      <c r="L39" s="388">
        <f t="shared" si="1"/>
        <v>0</v>
      </c>
      <c r="M39" s="291"/>
      <c r="N39" s="217"/>
      <c r="O39" s="217"/>
      <c r="P39" s="291"/>
      <c r="Q39" s="291"/>
      <c r="R39" s="797"/>
      <c r="S39" s="849"/>
      <c r="T39" s="854"/>
      <c r="U39" s="722"/>
      <c r="V39" s="850"/>
      <c r="W39" s="723"/>
      <c r="X39" s="850"/>
      <c r="Y39" s="850"/>
      <c r="Z39" s="850"/>
      <c r="AA39" s="850"/>
      <c r="AB39" s="850"/>
      <c r="AC39" s="850"/>
      <c r="AD39" s="850"/>
      <c r="AE39" s="850"/>
      <c r="AF39" s="850"/>
      <c r="AG39" s="850"/>
      <c r="AH39" s="850"/>
      <c r="AI39" s="850"/>
      <c r="AJ39" s="850"/>
      <c r="AK39" s="850"/>
      <c r="AL39" s="850"/>
      <c r="AM39" s="850"/>
      <c r="AN39" s="850"/>
      <c r="AO39" s="850"/>
      <c r="AP39" s="850"/>
      <c r="AQ39" s="850"/>
      <c r="BC39" s="1314" t="s">
        <v>1185</v>
      </c>
      <c r="BD39" s="845" t="s">
        <v>1186</v>
      </c>
    </row>
    <row r="40" s="14" customFormat="1" customHeight="1" spans="1:56">
      <c r="A40" s="564">
        <v>46041</v>
      </c>
      <c r="B40" s="847" t="s">
        <v>372</v>
      </c>
      <c r="C40" s="846"/>
      <c r="D40" s="716" t="s">
        <v>706</v>
      </c>
      <c r="E40" s="448" t="s">
        <v>733</v>
      </c>
      <c r="F40" s="717"/>
      <c r="G40" s="718"/>
      <c r="H40" s="202">
        <f t="shared" si="5"/>
        <v>0</v>
      </c>
      <c r="I40" s="612"/>
      <c r="J40" s="202">
        <f t="shared" si="6"/>
        <v>0</v>
      </c>
      <c r="K40" s="719">
        <v>1</v>
      </c>
      <c r="L40" s="388">
        <f t="shared" si="1"/>
        <v>1580.38</v>
      </c>
      <c r="M40" s="291"/>
      <c r="N40" s="217"/>
      <c r="O40" s="217"/>
      <c r="P40" s="291">
        <v>1592</v>
      </c>
      <c r="Q40" s="291"/>
      <c r="R40" s="199">
        <f>ROUND(P40*S40,2)</f>
        <v>11.62</v>
      </c>
      <c r="S40" s="849">
        <v>0.0073</v>
      </c>
      <c r="T40" s="481" t="s">
        <v>1187</v>
      </c>
      <c r="U40" s="722"/>
      <c r="V40" s="850"/>
      <c r="W40" s="723"/>
      <c r="X40" s="850"/>
      <c r="Y40" s="850"/>
      <c r="Z40" s="850"/>
      <c r="AA40" s="850"/>
      <c r="AB40" s="850"/>
      <c r="AC40" s="850"/>
      <c r="AD40" s="850"/>
      <c r="AE40" s="850"/>
      <c r="AF40" s="850"/>
      <c r="AG40" s="850"/>
      <c r="AH40" s="850"/>
      <c r="AI40" s="850"/>
      <c r="AJ40" s="850"/>
      <c r="AK40" s="850"/>
      <c r="AL40" s="850"/>
      <c r="AM40" s="850"/>
      <c r="AN40" s="850"/>
      <c r="AO40" s="850"/>
      <c r="AP40" s="850"/>
      <c r="AQ40" s="850"/>
      <c r="BC40" s="1317" t="s">
        <v>1188</v>
      </c>
      <c r="BD40" s="857" t="s">
        <v>1189</v>
      </c>
    </row>
    <row r="41" s="14" customFormat="1" customHeight="1" spans="1:56">
      <c r="A41" s="564">
        <v>46041</v>
      </c>
      <c r="B41" s="847" t="s">
        <v>372</v>
      </c>
      <c r="C41" s="846" t="s">
        <v>342</v>
      </c>
      <c r="D41" s="409" t="str">
        <f>VLOOKUP(C41,$BC:$BD,2,0)</f>
        <v>MIG/MMA/TIG LIFT 300</v>
      </c>
      <c r="E41" s="448" t="s">
        <v>373</v>
      </c>
      <c r="F41" s="717">
        <v>1</v>
      </c>
      <c r="G41" s="718">
        <v>1592</v>
      </c>
      <c r="H41" s="202">
        <f t="shared" si="5"/>
        <v>1592</v>
      </c>
      <c r="I41" s="612"/>
      <c r="J41" s="202">
        <f t="shared" si="6"/>
        <v>1592</v>
      </c>
      <c r="K41" s="719"/>
      <c r="L41" s="388">
        <f t="shared" si="1"/>
        <v>0</v>
      </c>
      <c r="M41" s="291"/>
      <c r="N41" s="217"/>
      <c r="O41" s="217"/>
      <c r="P41" s="291"/>
      <c r="Q41" s="291"/>
      <c r="R41" s="797"/>
      <c r="S41" s="849"/>
      <c r="T41" s="481"/>
      <c r="U41" s="722"/>
      <c r="V41" s="850"/>
      <c r="W41" s="723"/>
      <c r="X41" s="850"/>
      <c r="Y41" s="850"/>
      <c r="Z41" s="850"/>
      <c r="AA41" s="850"/>
      <c r="AB41" s="850"/>
      <c r="AC41" s="850"/>
      <c r="AD41" s="850"/>
      <c r="AE41" s="850"/>
      <c r="AF41" s="850"/>
      <c r="AG41" s="850"/>
      <c r="AH41" s="850"/>
      <c r="AI41" s="850"/>
      <c r="AJ41" s="850"/>
      <c r="AK41" s="850"/>
      <c r="AL41" s="850"/>
      <c r="AM41" s="850"/>
      <c r="AN41" s="850"/>
      <c r="AO41" s="850"/>
      <c r="AP41" s="850"/>
      <c r="AQ41" s="850"/>
      <c r="BC41" s="1317" t="s">
        <v>1190</v>
      </c>
      <c r="BD41" s="857" t="s">
        <v>1191</v>
      </c>
    </row>
    <row r="42" s="14" customFormat="1" customHeight="1" spans="1:56">
      <c r="A42" s="564">
        <v>46038</v>
      </c>
      <c r="B42" s="847" t="s">
        <v>374</v>
      </c>
      <c r="C42" s="846"/>
      <c r="D42" s="716" t="s">
        <v>706</v>
      </c>
      <c r="E42" s="448" t="s">
        <v>1192</v>
      </c>
      <c r="F42" s="717"/>
      <c r="G42" s="718"/>
      <c r="H42" s="202">
        <f t="shared" si="5"/>
        <v>0</v>
      </c>
      <c r="I42" s="612"/>
      <c r="J42" s="202">
        <f t="shared" si="6"/>
        <v>0</v>
      </c>
      <c r="K42" s="719">
        <v>24</v>
      </c>
      <c r="L42" s="388">
        <f t="shared" si="1"/>
        <v>6463.09</v>
      </c>
      <c r="M42" s="291"/>
      <c r="N42" s="217"/>
      <c r="O42" s="217">
        <v>6463.09</v>
      </c>
      <c r="P42" s="291"/>
      <c r="Q42" s="291"/>
      <c r="R42" s="797">
        <v>0</v>
      </c>
      <c r="S42" s="849"/>
      <c r="T42" s="481" t="s">
        <v>1193</v>
      </c>
      <c r="U42" s="722">
        <f>J42-H42</f>
        <v>0</v>
      </c>
      <c r="V42" s="850"/>
      <c r="W42" s="723"/>
      <c r="X42" s="850"/>
      <c r="Y42" s="850"/>
      <c r="Z42" s="850"/>
      <c r="AA42" s="850"/>
      <c r="AB42" s="850"/>
      <c r="AC42" s="850"/>
      <c r="AD42" s="850"/>
      <c r="AE42" s="850"/>
      <c r="AF42" s="850"/>
      <c r="AG42" s="850"/>
      <c r="AH42" s="850"/>
      <c r="AI42" s="850"/>
      <c r="AJ42" s="850"/>
      <c r="AK42" s="850"/>
      <c r="AL42" s="850"/>
      <c r="AM42" s="850"/>
      <c r="AN42" s="850"/>
      <c r="AO42" s="850"/>
      <c r="AP42" s="850"/>
      <c r="AQ42" s="850"/>
      <c r="BC42" s="1314" t="s">
        <v>1194</v>
      </c>
      <c r="BD42" s="845" t="s">
        <v>1195</v>
      </c>
    </row>
    <row r="43" s="14" customFormat="1" customHeight="1" spans="1:56">
      <c r="A43" s="564">
        <v>46041</v>
      </c>
      <c r="B43" s="847" t="s">
        <v>374</v>
      </c>
      <c r="C43" s="846" t="s">
        <v>346</v>
      </c>
      <c r="D43" s="409" t="str">
        <f>VLOOKUP(C43,$BC:$BD,2,0)</f>
        <v>3001/220V</v>
      </c>
      <c r="E43" s="448" t="s">
        <v>375</v>
      </c>
      <c r="F43" s="717">
        <v>24</v>
      </c>
      <c r="G43" s="718">
        <v>247.06</v>
      </c>
      <c r="H43" s="202">
        <f t="shared" si="5"/>
        <v>5929.44</v>
      </c>
      <c r="I43" s="612"/>
      <c r="J43" s="202">
        <f>ROUND(F43*G43+H43*I43,2)+533.65</f>
        <v>6463.09</v>
      </c>
      <c r="K43" s="719"/>
      <c r="L43" s="388">
        <f t="shared" si="1"/>
        <v>0</v>
      </c>
      <c r="M43" s="291"/>
      <c r="N43" s="217"/>
      <c r="O43" s="217"/>
      <c r="P43" s="291"/>
      <c r="Q43" s="291"/>
      <c r="R43" s="797"/>
      <c r="S43" s="849"/>
      <c r="T43" s="481"/>
      <c r="U43" s="722"/>
      <c r="V43" s="850"/>
      <c r="W43" s="723"/>
      <c r="X43" s="850"/>
      <c r="Y43" s="850"/>
      <c r="Z43" s="850"/>
      <c r="AA43" s="850"/>
      <c r="AB43" s="850"/>
      <c r="AC43" s="850"/>
      <c r="AD43" s="850"/>
      <c r="AE43" s="850"/>
      <c r="AF43" s="850"/>
      <c r="AG43" s="850"/>
      <c r="AH43" s="850"/>
      <c r="AI43" s="850"/>
      <c r="AJ43" s="850"/>
      <c r="AK43" s="850"/>
      <c r="AL43" s="850"/>
      <c r="AM43" s="850"/>
      <c r="AN43" s="850"/>
      <c r="AO43" s="850"/>
      <c r="AP43" s="850"/>
      <c r="AQ43" s="850"/>
      <c r="BC43" s="1314" t="s">
        <v>1196</v>
      </c>
      <c r="BD43" s="845" t="s">
        <v>1197</v>
      </c>
    </row>
    <row r="44" s="14" customFormat="1" customHeight="1" spans="1:56">
      <c r="A44" s="564">
        <v>46042</v>
      </c>
      <c r="B44" s="847" t="s">
        <v>1198</v>
      </c>
      <c r="C44" s="846"/>
      <c r="D44" s="716" t="s">
        <v>723</v>
      </c>
      <c r="E44" s="448" t="s">
        <v>724</v>
      </c>
      <c r="F44" s="717"/>
      <c r="G44" s="718"/>
      <c r="H44" s="202">
        <f t="shared" si="5"/>
        <v>0</v>
      </c>
      <c r="I44" s="612"/>
      <c r="J44" s="202">
        <f t="shared" ref="J44:J53" si="7">ROUND(F44*G44+H44*I44,2)</f>
        <v>0</v>
      </c>
      <c r="K44" s="719"/>
      <c r="L44" s="388">
        <f t="shared" si="1"/>
        <v>0</v>
      </c>
      <c r="M44" s="291"/>
      <c r="N44" s="217"/>
      <c r="O44" s="217"/>
      <c r="P44" s="291"/>
      <c r="Q44" s="291"/>
      <c r="R44" s="797">
        <v>0</v>
      </c>
      <c r="S44" s="849"/>
      <c r="T44" s="481" t="s">
        <v>1199</v>
      </c>
      <c r="U44" s="722"/>
      <c r="V44" s="850"/>
      <c r="W44" s="723"/>
      <c r="X44" s="850"/>
      <c r="Y44" s="850"/>
      <c r="Z44" s="850"/>
      <c r="AA44" s="850"/>
      <c r="AB44" s="850"/>
      <c r="AC44" s="850"/>
      <c r="AD44" s="850"/>
      <c r="AE44" s="850"/>
      <c r="AF44" s="850"/>
      <c r="AG44" s="850"/>
      <c r="AH44" s="850"/>
      <c r="AI44" s="850"/>
      <c r="AJ44" s="850"/>
      <c r="AK44" s="850"/>
      <c r="AL44" s="850"/>
      <c r="AM44" s="850"/>
      <c r="AN44" s="850"/>
      <c r="AO44" s="850"/>
      <c r="AP44" s="850"/>
      <c r="AQ44" s="850"/>
      <c r="BC44" s="1317" t="s">
        <v>395</v>
      </c>
      <c r="BD44" s="845" t="s">
        <v>396</v>
      </c>
    </row>
    <row r="45" s="14" customFormat="1" customHeight="1" spans="1:56">
      <c r="A45" s="564">
        <v>46042</v>
      </c>
      <c r="B45" s="847" t="s">
        <v>376</v>
      </c>
      <c r="C45" s="846"/>
      <c r="D45" s="716" t="s">
        <v>706</v>
      </c>
      <c r="E45" s="448" t="s">
        <v>1200</v>
      </c>
      <c r="F45" s="717"/>
      <c r="G45" s="718"/>
      <c r="H45" s="202">
        <f t="shared" si="5"/>
        <v>0</v>
      </c>
      <c r="I45" s="612"/>
      <c r="J45" s="202">
        <f t="shared" si="7"/>
        <v>0</v>
      </c>
      <c r="K45" s="719">
        <v>10</v>
      </c>
      <c r="L45" s="388">
        <f t="shared" si="1"/>
        <v>4000</v>
      </c>
      <c r="M45" s="291"/>
      <c r="N45" s="848">
        <v>4000</v>
      </c>
      <c r="O45" s="217"/>
      <c r="P45" s="291"/>
      <c r="Q45" s="291"/>
      <c r="R45" s="797">
        <v>0</v>
      </c>
      <c r="S45" s="849"/>
      <c r="T45" s="481" t="s">
        <v>1201</v>
      </c>
      <c r="U45" s="722">
        <f>J45-H45</f>
        <v>0</v>
      </c>
      <c r="V45" s="850"/>
      <c r="W45" s="723"/>
      <c r="X45" s="850"/>
      <c r="Y45" s="850"/>
      <c r="Z45" s="850"/>
      <c r="AA45" s="850"/>
      <c r="AB45" s="850"/>
      <c r="AC45" s="850"/>
      <c r="AD45" s="850"/>
      <c r="AE45" s="850"/>
      <c r="AF45" s="850"/>
      <c r="AG45" s="850"/>
      <c r="AH45" s="850"/>
      <c r="AI45" s="850"/>
      <c r="AJ45" s="850"/>
      <c r="AK45" s="850"/>
      <c r="AL45" s="850"/>
      <c r="AM45" s="850"/>
      <c r="AN45" s="850"/>
      <c r="AO45" s="850"/>
      <c r="AP45" s="850"/>
      <c r="AQ45" s="850"/>
      <c r="BC45" s="1317" t="s">
        <v>1202</v>
      </c>
      <c r="BD45" s="845" t="s">
        <v>1203</v>
      </c>
    </row>
    <row r="46" s="14" customFormat="1" customHeight="1" spans="1:56">
      <c r="A46" s="564">
        <v>46043</v>
      </c>
      <c r="B46" s="847" t="s">
        <v>376</v>
      </c>
      <c r="C46" s="846" t="s">
        <v>190</v>
      </c>
      <c r="D46" s="409" t="str">
        <f>VLOOKUP(C46,$BC:$BD,2,0)</f>
        <v>MIG203</v>
      </c>
      <c r="E46" s="448" t="s">
        <v>377</v>
      </c>
      <c r="F46" s="717">
        <v>10</v>
      </c>
      <c r="G46" s="718">
        <v>400</v>
      </c>
      <c r="H46" s="202">
        <f t="shared" si="5"/>
        <v>4000</v>
      </c>
      <c r="I46" s="612"/>
      <c r="J46" s="202">
        <f t="shared" si="7"/>
        <v>4000</v>
      </c>
      <c r="K46" s="719"/>
      <c r="L46" s="388">
        <f t="shared" si="1"/>
        <v>0</v>
      </c>
      <c r="M46" s="291"/>
      <c r="N46" s="217"/>
      <c r="O46" s="217"/>
      <c r="P46" s="291"/>
      <c r="Q46" s="291"/>
      <c r="R46" s="797"/>
      <c r="S46" s="849"/>
      <c r="T46" s="481"/>
      <c r="U46" s="722"/>
      <c r="V46" s="850"/>
      <c r="W46" s="723"/>
      <c r="X46" s="850"/>
      <c r="Y46" s="850"/>
      <c r="Z46" s="850"/>
      <c r="AA46" s="850"/>
      <c r="AB46" s="850"/>
      <c r="AC46" s="850"/>
      <c r="AD46" s="850"/>
      <c r="AE46" s="850"/>
      <c r="AF46" s="850"/>
      <c r="AG46" s="850"/>
      <c r="AH46" s="850"/>
      <c r="AI46" s="850"/>
      <c r="AJ46" s="850"/>
      <c r="AK46" s="850"/>
      <c r="AL46" s="850"/>
      <c r="AM46" s="850"/>
      <c r="AN46" s="850"/>
      <c r="AO46" s="850"/>
      <c r="AP46" s="850"/>
      <c r="AQ46" s="850"/>
      <c r="BC46" s="1317" t="s">
        <v>342</v>
      </c>
      <c r="BD46" s="845" t="s">
        <v>343</v>
      </c>
    </row>
    <row r="47" s="14" customFormat="1" customHeight="1" spans="1:56">
      <c r="A47" s="564">
        <v>46042</v>
      </c>
      <c r="B47" s="847" t="s">
        <v>378</v>
      </c>
      <c r="C47" s="846"/>
      <c r="D47" s="716" t="s">
        <v>706</v>
      </c>
      <c r="E47" s="448" t="s">
        <v>1118</v>
      </c>
      <c r="F47" s="717"/>
      <c r="G47" s="718"/>
      <c r="H47" s="202">
        <f t="shared" si="5"/>
        <v>0</v>
      </c>
      <c r="I47" s="612"/>
      <c r="J47" s="202">
        <f t="shared" si="7"/>
        <v>0</v>
      </c>
      <c r="K47" s="719">
        <v>4</v>
      </c>
      <c r="L47" s="388">
        <f t="shared" si="1"/>
        <v>1148</v>
      </c>
      <c r="M47" s="291"/>
      <c r="N47" s="217"/>
      <c r="O47" s="217">
        <v>1148</v>
      </c>
      <c r="P47" s="291"/>
      <c r="Q47" s="291"/>
      <c r="R47" s="797">
        <v>0</v>
      </c>
      <c r="S47" s="849"/>
      <c r="T47" s="481" t="s">
        <v>1204</v>
      </c>
      <c r="U47" s="722">
        <f>J47-H47</f>
        <v>0</v>
      </c>
      <c r="V47" s="850"/>
      <c r="W47" s="723"/>
      <c r="X47" s="850"/>
      <c r="Y47" s="850"/>
      <c r="Z47" s="850"/>
      <c r="AA47" s="850"/>
      <c r="AB47" s="850"/>
      <c r="AC47" s="850"/>
      <c r="AD47" s="850"/>
      <c r="AE47" s="850"/>
      <c r="AF47" s="850"/>
      <c r="AG47" s="850"/>
      <c r="AH47" s="850"/>
      <c r="AI47" s="850"/>
      <c r="AJ47" s="850"/>
      <c r="AK47" s="850"/>
      <c r="AL47" s="850"/>
      <c r="AM47" s="850"/>
      <c r="AN47" s="850"/>
      <c r="AO47" s="850"/>
      <c r="AP47" s="850"/>
      <c r="AQ47" s="850"/>
      <c r="BC47" s="1314" t="s">
        <v>1205</v>
      </c>
      <c r="BD47" s="845" t="s">
        <v>1206</v>
      </c>
    </row>
    <row r="48" s="14" customFormat="1" customHeight="1" spans="1:56">
      <c r="A48" s="564">
        <v>46043</v>
      </c>
      <c r="B48" s="847" t="s">
        <v>378</v>
      </c>
      <c r="C48" s="846" t="s">
        <v>334</v>
      </c>
      <c r="D48" s="409" t="str">
        <f>VLOOKUP(C48,$BC:$BD,2,0)</f>
        <v>V-AK230MINI</v>
      </c>
      <c r="E48" s="448" t="s">
        <v>69</v>
      </c>
      <c r="F48" s="717">
        <v>4</v>
      </c>
      <c r="G48" s="718">
        <v>287</v>
      </c>
      <c r="H48" s="202">
        <f t="shared" si="5"/>
        <v>1148</v>
      </c>
      <c r="I48" s="612"/>
      <c r="J48" s="202">
        <f t="shared" si="7"/>
        <v>1148</v>
      </c>
      <c r="K48" s="719"/>
      <c r="L48" s="388">
        <f t="shared" si="1"/>
        <v>0</v>
      </c>
      <c r="M48" s="291"/>
      <c r="N48" s="217"/>
      <c r="O48" s="217"/>
      <c r="P48" s="291"/>
      <c r="Q48" s="291"/>
      <c r="R48" s="797"/>
      <c r="S48" s="849"/>
      <c r="T48" s="481"/>
      <c r="U48" s="722"/>
      <c r="V48" s="850"/>
      <c r="W48" s="723"/>
      <c r="X48" s="850"/>
      <c r="Y48" s="850"/>
      <c r="Z48" s="850"/>
      <c r="AA48" s="850"/>
      <c r="AB48" s="850"/>
      <c r="AC48" s="850"/>
      <c r="AD48" s="850"/>
      <c r="AE48" s="850"/>
      <c r="AF48" s="850"/>
      <c r="AG48" s="850"/>
      <c r="AH48" s="850"/>
      <c r="AI48" s="850"/>
      <c r="AJ48" s="850"/>
      <c r="AK48" s="850"/>
      <c r="AL48" s="850"/>
      <c r="AM48" s="850"/>
      <c r="AN48" s="850"/>
      <c r="AO48" s="850"/>
      <c r="AP48" s="850"/>
      <c r="AQ48" s="850"/>
      <c r="BC48" s="1314" t="s">
        <v>1207</v>
      </c>
      <c r="BD48" s="845" t="s">
        <v>34</v>
      </c>
    </row>
    <row r="49" s="14" customFormat="1" customHeight="1" spans="1:56">
      <c r="A49" s="564">
        <v>46042</v>
      </c>
      <c r="B49" s="847" t="s">
        <v>379</v>
      </c>
      <c r="C49" s="846"/>
      <c r="D49" s="716" t="s">
        <v>706</v>
      </c>
      <c r="E49" s="448" t="s">
        <v>863</v>
      </c>
      <c r="F49" s="717"/>
      <c r="G49" s="718"/>
      <c r="H49" s="202">
        <f t="shared" si="5"/>
        <v>0</v>
      </c>
      <c r="I49" s="612"/>
      <c r="J49" s="202">
        <f t="shared" si="7"/>
        <v>0</v>
      </c>
      <c r="K49" s="719">
        <v>3</v>
      </c>
      <c r="L49" s="388">
        <f t="shared" si="1"/>
        <v>2025</v>
      </c>
      <c r="M49" s="291"/>
      <c r="N49" s="848">
        <v>2025</v>
      </c>
      <c r="O49" s="217"/>
      <c r="P49" s="291"/>
      <c r="Q49" s="291"/>
      <c r="R49" s="797">
        <v>0</v>
      </c>
      <c r="S49" s="849"/>
      <c r="T49" s="481" t="s">
        <v>1208</v>
      </c>
      <c r="U49" s="722">
        <f>J49-H49</f>
        <v>0</v>
      </c>
      <c r="V49" s="850"/>
      <c r="W49" s="723"/>
      <c r="X49" s="850"/>
      <c r="Y49" s="850"/>
      <c r="Z49" s="850"/>
      <c r="AA49" s="850"/>
      <c r="AB49" s="850"/>
      <c r="AC49" s="850"/>
      <c r="AD49" s="850"/>
      <c r="AE49" s="850"/>
      <c r="AF49" s="850"/>
      <c r="AG49" s="850"/>
      <c r="AH49" s="850"/>
      <c r="AI49" s="850"/>
      <c r="AJ49" s="850"/>
      <c r="AK49" s="850"/>
      <c r="AL49" s="850"/>
      <c r="AM49" s="850"/>
      <c r="AN49" s="850"/>
      <c r="AO49" s="850"/>
      <c r="AP49" s="850"/>
      <c r="AQ49" s="850"/>
      <c r="BC49" s="1314" t="s">
        <v>1209</v>
      </c>
      <c r="BD49" s="845" t="s">
        <v>1210</v>
      </c>
    </row>
    <row r="50" s="14" customFormat="1" customHeight="1" spans="1:56">
      <c r="A50" s="564">
        <v>46043</v>
      </c>
      <c r="B50" s="847" t="s">
        <v>379</v>
      </c>
      <c r="C50" s="846" t="s">
        <v>362</v>
      </c>
      <c r="D50" s="409" t="str">
        <f>VLOOKUP(C50,$BC:$BD,2,0)</f>
        <v>MIG MMA/TIG(LIFT)-200</v>
      </c>
      <c r="E50" s="448" t="s">
        <v>94</v>
      </c>
      <c r="F50" s="717">
        <v>3</v>
      </c>
      <c r="G50" s="718">
        <v>675</v>
      </c>
      <c r="H50" s="202">
        <f t="shared" si="5"/>
        <v>2025</v>
      </c>
      <c r="I50" s="612"/>
      <c r="J50" s="202">
        <f t="shared" si="7"/>
        <v>2025</v>
      </c>
      <c r="K50" s="719"/>
      <c r="L50" s="388">
        <f t="shared" si="1"/>
        <v>0</v>
      </c>
      <c r="M50" s="291"/>
      <c r="N50" s="217"/>
      <c r="O50" s="217"/>
      <c r="P50" s="291"/>
      <c r="Q50" s="291"/>
      <c r="R50" s="797"/>
      <c r="S50" s="849"/>
      <c r="T50" s="481"/>
      <c r="U50" s="722"/>
      <c r="V50" s="850"/>
      <c r="W50" s="723"/>
      <c r="X50" s="850"/>
      <c r="Y50" s="850"/>
      <c r="Z50" s="850"/>
      <c r="AA50" s="850"/>
      <c r="AB50" s="850"/>
      <c r="AC50" s="850"/>
      <c r="AD50" s="850"/>
      <c r="AE50" s="850"/>
      <c r="AF50" s="850"/>
      <c r="AG50" s="850"/>
      <c r="AH50" s="850"/>
      <c r="AI50" s="850"/>
      <c r="AJ50" s="850"/>
      <c r="AK50" s="850"/>
      <c r="AL50" s="850"/>
      <c r="AM50" s="850"/>
      <c r="AN50" s="850"/>
      <c r="AO50" s="850"/>
      <c r="AP50" s="850"/>
      <c r="AQ50" s="850"/>
      <c r="BC50" s="1314" t="s">
        <v>1211</v>
      </c>
      <c r="BD50" s="845" t="s">
        <v>1212</v>
      </c>
    </row>
    <row r="51" s="575" customFormat="1" customHeight="1" spans="1:56">
      <c r="A51" s="529">
        <v>46043</v>
      </c>
      <c r="B51" s="858" t="s">
        <v>380</v>
      </c>
      <c r="C51" s="736"/>
      <c r="D51" s="409" t="s">
        <v>706</v>
      </c>
      <c r="E51" s="492" t="s">
        <v>1213</v>
      </c>
      <c r="F51" s="654"/>
      <c r="G51" s="466"/>
      <c r="H51" s="202">
        <f t="shared" si="5"/>
        <v>0</v>
      </c>
      <c r="I51" s="612"/>
      <c r="J51" s="202">
        <f t="shared" si="7"/>
        <v>0</v>
      </c>
      <c r="K51" s="662">
        <v>1</v>
      </c>
      <c r="L51" s="388">
        <f t="shared" si="1"/>
        <v>639</v>
      </c>
      <c r="M51" s="291"/>
      <c r="N51" s="848">
        <v>639</v>
      </c>
      <c r="O51" s="217"/>
      <c r="P51" s="291"/>
      <c r="Q51" s="291"/>
      <c r="R51" s="217">
        <v>0</v>
      </c>
      <c r="S51" s="688"/>
      <c r="T51" s="359" t="s">
        <v>1214</v>
      </c>
      <c r="U51" s="762"/>
      <c r="V51" s="680"/>
      <c r="W51" s="763"/>
      <c r="X51" s="680"/>
      <c r="Y51" s="680"/>
      <c r="Z51" s="680"/>
      <c r="AA51" s="680"/>
      <c r="AB51" s="680"/>
      <c r="AC51" s="680"/>
      <c r="AD51" s="680"/>
      <c r="AE51" s="680"/>
      <c r="AF51" s="680"/>
      <c r="AG51" s="680"/>
      <c r="AH51" s="680"/>
      <c r="AI51" s="680"/>
      <c r="AJ51" s="680"/>
      <c r="AK51" s="680"/>
      <c r="AL51" s="680"/>
      <c r="AM51" s="680"/>
      <c r="AN51" s="680"/>
      <c r="AO51" s="680"/>
      <c r="AP51" s="680"/>
      <c r="AQ51" s="680"/>
      <c r="BC51" s="1314" t="s">
        <v>1215</v>
      </c>
      <c r="BD51" s="845" t="s">
        <v>1216</v>
      </c>
    </row>
    <row r="52" s="575" customFormat="1" customHeight="1" spans="1:56">
      <c r="A52" s="529">
        <v>46043</v>
      </c>
      <c r="B52" s="858" t="s">
        <v>380</v>
      </c>
      <c r="C52" s="736" t="s">
        <v>381</v>
      </c>
      <c r="D52" s="409" t="str">
        <f>VLOOKUP(C52,$BC:$BD,2,0)</f>
        <v>1500W-2</v>
      </c>
      <c r="E52" s="492" t="s">
        <v>382</v>
      </c>
      <c r="F52" s="654">
        <v>1</v>
      </c>
      <c r="G52" s="466">
        <v>639</v>
      </c>
      <c r="H52" s="202">
        <f t="shared" si="5"/>
        <v>639</v>
      </c>
      <c r="I52" s="612"/>
      <c r="J52" s="202">
        <f t="shared" si="7"/>
        <v>639</v>
      </c>
      <c r="K52" s="662"/>
      <c r="L52" s="388">
        <f t="shared" si="1"/>
        <v>0</v>
      </c>
      <c r="M52" s="291"/>
      <c r="N52" s="217"/>
      <c r="O52" s="217"/>
      <c r="P52" s="291"/>
      <c r="Q52" s="291"/>
      <c r="R52" s="217"/>
      <c r="S52" s="688"/>
      <c r="T52" s="359"/>
      <c r="U52" s="762"/>
      <c r="V52" s="680"/>
      <c r="W52" s="763"/>
      <c r="X52" s="680"/>
      <c r="Y52" s="680"/>
      <c r="Z52" s="680"/>
      <c r="AA52" s="680"/>
      <c r="AB52" s="680"/>
      <c r="AC52" s="680"/>
      <c r="AD52" s="680"/>
      <c r="AE52" s="680"/>
      <c r="AF52" s="680"/>
      <c r="AG52" s="680"/>
      <c r="AH52" s="680"/>
      <c r="AI52" s="680"/>
      <c r="AJ52" s="680"/>
      <c r="AK52" s="680"/>
      <c r="AL52" s="680"/>
      <c r="AM52" s="680"/>
      <c r="AN52" s="680"/>
      <c r="AO52" s="680"/>
      <c r="AP52" s="680"/>
      <c r="AQ52" s="680"/>
      <c r="BC52" s="1316" t="s">
        <v>1217</v>
      </c>
      <c r="BD52" s="845" t="s">
        <v>1218</v>
      </c>
    </row>
    <row r="53" s="575" customFormat="1" customHeight="1" spans="1:56">
      <c r="A53" s="529">
        <v>46041</v>
      </c>
      <c r="B53" s="858" t="s">
        <v>383</v>
      </c>
      <c r="C53" s="736"/>
      <c r="D53" s="409" t="s">
        <v>706</v>
      </c>
      <c r="E53" s="492" t="s">
        <v>1219</v>
      </c>
      <c r="F53" s="654"/>
      <c r="G53" s="466"/>
      <c r="H53" s="202">
        <f t="shared" si="5"/>
        <v>0</v>
      </c>
      <c r="I53" s="612"/>
      <c r="J53" s="202">
        <f t="shared" si="7"/>
        <v>0</v>
      </c>
      <c r="K53" s="662">
        <v>1</v>
      </c>
      <c r="L53" s="388">
        <f t="shared" si="1"/>
        <v>902.91</v>
      </c>
      <c r="M53" s="291"/>
      <c r="N53" s="217"/>
      <c r="O53" s="217"/>
      <c r="P53" s="291">
        <v>924.83</v>
      </c>
      <c r="Q53" s="291"/>
      <c r="R53" s="199">
        <f>ROUND(P53*S53,2)</f>
        <v>21.92</v>
      </c>
      <c r="S53" s="688">
        <v>0.0237</v>
      </c>
      <c r="T53" s="359" t="s">
        <v>1187</v>
      </c>
      <c r="U53" s="722">
        <f>J53-H53</f>
        <v>0</v>
      </c>
      <c r="V53" s="680"/>
      <c r="W53" s="763"/>
      <c r="X53" s="680"/>
      <c r="Y53" s="680"/>
      <c r="Z53" s="680"/>
      <c r="AA53" s="680"/>
      <c r="AB53" s="680"/>
      <c r="AC53" s="680"/>
      <c r="AD53" s="680"/>
      <c r="AE53" s="680"/>
      <c r="AF53" s="680"/>
      <c r="AG53" s="680"/>
      <c r="AH53" s="680"/>
      <c r="AI53" s="680"/>
      <c r="AJ53" s="680"/>
      <c r="AK53" s="680"/>
      <c r="AL53" s="680"/>
      <c r="AM53" s="680"/>
      <c r="AN53" s="680"/>
      <c r="AO53" s="680"/>
      <c r="AP53" s="680"/>
      <c r="AQ53" s="680"/>
      <c r="BC53" s="1316" t="s">
        <v>628</v>
      </c>
      <c r="BD53" s="845" t="s">
        <v>629</v>
      </c>
    </row>
    <row r="54" s="575" customFormat="1" customHeight="1" spans="1:56">
      <c r="A54" s="529">
        <v>46044</v>
      </c>
      <c r="B54" s="858" t="s">
        <v>383</v>
      </c>
      <c r="C54" s="736" t="s">
        <v>360</v>
      </c>
      <c r="D54" s="409" t="str">
        <f>VLOOKUP(C54,$BC:$BD,2,0)</f>
        <v>MAX 65B DB</v>
      </c>
      <c r="E54" s="492" t="s">
        <v>384</v>
      </c>
      <c r="F54" s="654">
        <v>1</v>
      </c>
      <c r="G54" s="466">
        <v>800</v>
      </c>
      <c r="H54" s="202">
        <f t="shared" si="5"/>
        <v>800</v>
      </c>
      <c r="I54" s="612">
        <v>0.052</v>
      </c>
      <c r="J54" s="202">
        <f>ROUND(F54*G54+H54*I54,2)+83.23</f>
        <v>924.83</v>
      </c>
      <c r="K54" s="662"/>
      <c r="L54" s="388">
        <f t="shared" si="1"/>
        <v>0</v>
      </c>
      <c r="M54" s="291"/>
      <c r="N54" s="217"/>
      <c r="O54" s="217"/>
      <c r="P54" s="291"/>
      <c r="Q54" s="291"/>
      <c r="R54" s="217"/>
      <c r="S54" s="688"/>
      <c r="T54" s="359"/>
      <c r="U54" s="722"/>
      <c r="V54" s="680"/>
      <c r="W54" s="763"/>
      <c r="X54" s="680"/>
      <c r="Y54" s="680"/>
      <c r="Z54" s="680"/>
      <c r="AA54" s="680"/>
      <c r="AB54" s="680"/>
      <c r="AC54" s="680"/>
      <c r="AD54" s="680"/>
      <c r="AE54" s="680"/>
      <c r="AF54" s="680"/>
      <c r="AG54" s="680"/>
      <c r="AH54" s="680"/>
      <c r="AI54" s="680"/>
      <c r="AJ54" s="680"/>
      <c r="AK54" s="680"/>
      <c r="AL54" s="680"/>
      <c r="AM54" s="680"/>
      <c r="AN54" s="680"/>
      <c r="AO54" s="680"/>
      <c r="AP54" s="680"/>
      <c r="AQ54" s="680"/>
      <c r="BC54" s="1314" t="s">
        <v>346</v>
      </c>
      <c r="BD54" s="845" t="s">
        <v>347</v>
      </c>
    </row>
    <row r="55" s="14" customFormat="1" customHeight="1" spans="1:56">
      <c r="A55" s="529">
        <v>46041</v>
      </c>
      <c r="B55" s="847" t="s">
        <v>1220</v>
      </c>
      <c r="C55" s="846"/>
      <c r="D55" s="716" t="s">
        <v>796</v>
      </c>
      <c r="E55" s="859" t="s">
        <v>797</v>
      </c>
      <c r="F55" s="717"/>
      <c r="G55" s="718"/>
      <c r="H55" s="202">
        <f t="shared" si="5"/>
        <v>0</v>
      </c>
      <c r="I55" s="612"/>
      <c r="J55" s="202">
        <f t="shared" ref="J55:J62" si="8">ROUND(F55*G55+H55*I55,2)</f>
        <v>0</v>
      </c>
      <c r="K55" s="719"/>
      <c r="L55" s="388">
        <f t="shared" si="1"/>
        <v>0</v>
      </c>
      <c r="M55" s="291"/>
      <c r="N55" s="217"/>
      <c r="O55" s="217"/>
      <c r="P55" s="217"/>
      <c r="Q55" s="217"/>
      <c r="R55" s="797">
        <v>0</v>
      </c>
      <c r="S55" s="849"/>
      <c r="T55" s="481"/>
      <c r="U55" s="722"/>
      <c r="V55" s="850"/>
      <c r="W55" s="723"/>
      <c r="X55" s="850"/>
      <c r="Y55" s="850"/>
      <c r="Z55" s="850"/>
      <c r="AA55" s="850"/>
      <c r="AB55" s="850"/>
      <c r="AC55" s="850"/>
      <c r="AD55" s="850"/>
      <c r="AE55" s="850"/>
      <c r="AF55" s="850"/>
      <c r="AG55" s="850"/>
      <c r="AH55" s="850"/>
      <c r="AI55" s="850"/>
      <c r="AJ55" s="850"/>
      <c r="AK55" s="850"/>
      <c r="AL55" s="850"/>
      <c r="AM55" s="850"/>
      <c r="AN55" s="850"/>
      <c r="AO55" s="850"/>
      <c r="AP55" s="850"/>
      <c r="AQ55" s="850"/>
      <c r="BC55" s="1314" t="s">
        <v>1221</v>
      </c>
      <c r="BD55" s="845" t="s">
        <v>1222</v>
      </c>
    </row>
    <row r="56" s="14" customFormat="1" customHeight="1" spans="1:56">
      <c r="A56" s="518">
        <v>46044</v>
      </c>
      <c r="B56" s="847" t="s">
        <v>385</v>
      </c>
      <c r="C56" s="846"/>
      <c r="D56" s="716" t="s">
        <v>706</v>
      </c>
      <c r="E56" s="859" t="s">
        <v>1223</v>
      </c>
      <c r="F56" s="717"/>
      <c r="G56" s="718"/>
      <c r="H56" s="202">
        <f t="shared" si="5"/>
        <v>0</v>
      </c>
      <c r="I56" s="612"/>
      <c r="J56" s="202">
        <f t="shared" si="8"/>
        <v>0</v>
      </c>
      <c r="K56" s="719">
        <v>60</v>
      </c>
      <c r="L56" s="388">
        <f t="shared" si="1"/>
        <v>37384.8</v>
      </c>
      <c r="M56" s="291"/>
      <c r="N56" s="217"/>
      <c r="O56" s="217">
        <v>37384.8</v>
      </c>
      <c r="P56" s="217"/>
      <c r="Q56" s="217"/>
      <c r="R56" s="797">
        <v>0</v>
      </c>
      <c r="S56" s="849"/>
      <c r="T56" s="481" t="s">
        <v>880</v>
      </c>
      <c r="U56" s="722">
        <f>J56-H56</f>
        <v>0</v>
      </c>
      <c r="V56" s="850"/>
      <c r="W56" s="723"/>
      <c r="X56" s="850"/>
      <c r="Y56" s="850"/>
      <c r="Z56" s="850"/>
      <c r="AA56" s="850"/>
      <c r="AB56" s="850"/>
      <c r="AC56" s="850"/>
      <c r="AD56" s="850"/>
      <c r="AE56" s="850"/>
      <c r="AF56" s="850"/>
      <c r="AG56" s="850"/>
      <c r="AH56" s="850"/>
      <c r="AI56" s="850"/>
      <c r="AJ56" s="850"/>
      <c r="AK56" s="850"/>
      <c r="AL56" s="850"/>
      <c r="AM56" s="850"/>
      <c r="AN56" s="850"/>
      <c r="AO56" s="850"/>
      <c r="AP56" s="850"/>
      <c r="AQ56" s="850"/>
      <c r="BC56" s="1314" t="s">
        <v>655</v>
      </c>
      <c r="BD56" s="845" t="s">
        <v>656</v>
      </c>
    </row>
    <row r="57" s="14" customFormat="1" customHeight="1" spans="1:56">
      <c r="A57" s="518">
        <v>46045</v>
      </c>
      <c r="B57" s="847" t="s">
        <v>385</v>
      </c>
      <c r="C57" s="846" t="s">
        <v>362</v>
      </c>
      <c r="D57" s="409" t="str">
        <f>VLOOKUP(C57,$BC:$BD,2,0)</f>
        <v>MIG MMA/TIG(LIFT)-200</v>
      </c>
      <c r="E57" s="859" t="s">
        <v>386</v>
      </c>
      <c r="F57" s="717">
        <v>60</v>
      </c>
      <c r="G57" s="718">
        <v>623.08</v>
      </c>
      <c r="H57" s="202">
        <f t="shared" si="5"/>
        <v>37384.8</v>
      </c>
      <c r="I57" s="612"/>
      <c r="J57" s="202">
        <f t="shared" si="8"/>
        <v>37384.8</v>
      </c>
      <c r="K57" s="719"/>
      <c r="L57" s="388">
        <f t="shared" si="1"/>
        <v>0</v>
      </c>
      <c r="M57" s="291"/>
      <c r="N57" s="217"/>
      <c r="O57" s="217"/>
      <c r="P57" s="217"/>
      <c r="Q57" s="217"/>
      <c r="R57" s="797"/>
      <c r="S57" s="849"/>
      <c r="T57" s="481"/>
      <c r="U57" s="722"/>
      <c r="V57" s="850"/>
      <c r="W57" s="723"/>
      <c r="X57" s="850"/>
      <c r="Y57" s="850"/>
      <c r="Z57" s="850"/>
      <c r="AA57" s="850"/>
      <c r="AB57" s="850"/>
      <c r="AC57" s="850"/>
      <c r="AD57" s="850"/>
      <c r="AE57" s="850"/>
      <c r="AF57" s="850"/>
      <c r="AG57" s="850"/>
      <c r="AH57" s="850"/>
      <c r="AI57" s="850"/>
      <c r="AJ57" s="850"/>
      <c r="AK57" s="850"/>
      <c r="AL57" s="850"/>
      <c r="AM57" s="850"/>
      <c r="AN57" s="850"/>
      <c r="AO57" s="850"/>
      <c r="AP57" s="850"/>
      <c r="AQ57" s="850"/>
      <c r="BC57" s="1314" t="s">
        <v>352</v>
      </c>
      <c r="BD57" s="845" t="s">
        <v>353</v>
      </c>
    </row>
    <row r="58" s="14" customFormat="1" customHeight="1" spans="1:56">
      <c r="A58" s="564">
        <v>46044</v>
      </c>
      <c r="B58" s="847" t="s">
        <v>387</v>
      </c>
      <c r="C58" s="846"/>
      <c r="D58" s="716" t="s">
        <v>706</v>
      </c>
      <c r="E58" s="448" t="s">
        <v>834</v>
      </c>
      <c r="F58" s="717"/>
      <c r="G58" s="718"/>
      <c r="H58" s="202">
        <f t="shared" si="5"/>
        <v>0</v>
      </c>
      <c r="I58" s="612"/>
      <c r="J58" s="202">
        <f t="shared" si="8"/>
        <v>0</v>
      </c>
      <c r="K58" s="719"/>
      <c r="L58" s="388">
        <f t="shared" si="1"/>
        <v>2370.27</v>
      </c>
      <c r="M58" s="291"/>
      <c r="N58" s="217"/>
      <c r="O58" s="217"/>
      <c r="P58" s="291">
        <v>2387.7</v>
      </c>
      <c r="Q58" s="291"/>
      <c r="R58" s="199">
        <f>ROUND(P58*S58,2)</f>
        <v>17.43</v>
      </c>
      <c r="S58" s="849">
        <v>0.0073</v>
      </c>
      <c r="T58" s="481" t="s">
        <v>1224</v>
      </c>
      <c r="U58" s="724"/>
      <c r="W58" s="693"/>
      <c r="BC58" s="1314" t="s">
        <v>1225</v>
      </c>
      <c r="BD58" s="845" t="s">
        <v>363</v>
      </c>
    </row>
    <row r="59" s="14" customFormat="1" customHeight="1" spans="1:56">
      <c r="A59" s="564">
        <v>46045</v>
      </c>
      <c r="B59" s="847" t="s">
        <v>387</v>
      </c>
      <c r="C59" s="846" t="s">
        <v>88</v>
      </c>
      <c r="D59" s="409" t="str">
        <f>VLOOKUP(C59,$BC:$BD,2,0)</f>
        <v>MIG/MAG/MMA/TIG LIFT 255 BIVOLT</v>
      </c>
      <c r="E59" s="448" t="s">
        <v>389</v>
      </c>
      <c r="F59" s="717">
        <v>2</v>
      </c>
      <c r="G59" s="718">
        <v>1193.85</v>
      </c>
      <c r="H59" s="202">
        <f t="shared" si="5"/>
        <v>2387.7</v>
      </c>
      <c r="I59" s="612"/>
      <c r="J59" s="202">
        <f t="shared" si="8"/>
        <v>2387.7</v>
      </c>
      <c r="K59" s="719"/>
      <c r="L59" s="388">
        <f t="shared" si="1"/>
        <v>0</v>
      </c>
      <c r="M59" s="291"/>
      <c r="N59" s="217"/>
      <c r="O59" s="217"/>
      <c r="P59" s="291"/>
      <c r="Q59" s="291"/>
      <c r="R59" s="797"/>
      <c r="S59" s="849"/>
      <c r="T59" s="481"/>
      <c r="U59" s="724"/>
      <c r="W59" s="693"/>
      <c r="BC59" s="1314" t="s">
        <v>1226</v>
      </c>
      <c r="BD59" s="845" t="s">
        <v>1227</v>
      </c>
    </row>
    <row r="60" s="14" customFormat="1" customHeight="1" spans="1:56">
      <c r="A60" s="564">
        <v>46045</v>
      </c>
      <c r="B60" s="847" t="s">
        <v>390</v>
      </c>
      <c r="C60" s="846"/>
      <c r="D60" s="716" t="s">
        <v>706</v>
      </c>
      <c r="E60" s="448" t="s">
        <v>1228</v>
      </c>
      <c r="F60" s="717"/>
      <c r="G60" s="718"/>
      <c r="H60" s="202">
        <f t="shared" si="5"/>
        <v>0</v>
      </c>
      <c r="I60" s="612"/>
      <c r="J60" s="202">
        <f t="shared" si="8"/>
        <v>0</v>
      </c>
      <c r="K60" s="719">
        <v>1</v>
      </c>
      <c r="L60" s="388">
        <f t="shared" si="1"/>
        <v>1193.85</v>
      </c>
      <c r="M60" s="291"/>
      <c r="N60" s="848">
        <v>1193.85</v>
      </c>
      <c r="O60" s="217"/>
      <c r="P60" s="291"/>
      <c r="Q60" s="291"/>
      <c r="R60" s="797">
        <v>0</v>
      </c>
      <c r="S60" s="849"/>
      <c r="T60" s="481" t="s">
        <v>1229</v>
      </c>
      <c r="U60" s="722">
        <f>J60-H60</f>
        <v>0</v>
      </c>
      <c r="W60" s="693"/>
      <c r="BC60" s="1314" t="s">
        <v>1230</v>
      </c>
      <c r="BD60" s="845" t="s">
        <v>1231</v>
      </c>
    </row>
    <row r="61" s="14" customFormat="1" customHeight="1" spans="1:56">
      <c r="A61" s="564">
        <v>46045</v>
      </c>
      <c r="B61" s="847" t="s">
        <v>390</v>
      </c>
      <c r="C61" s="846" t="s">
        <v>88</v>
      </c>
      <c r="D61" s="409" t="str">
        <f>VLOOKUP(C61,$BC:$BD,2,0)</f>
        <v>MIG/MAG/MMA/TIG LIFT 255 BIVOLT</v>
      </c>
      <c r="E61" s="448" t="s">
        <v>254</v>
      </c>
      <c r="F61" s="717">
        <v>1</v>
      </c>
      <c r="G61" s="718">
        <v>1193.85</v>
      </c>
      <c r="H61" s="202">
        <f t="shared" si="5"/>
        <v>1193.85</v>
      </c>
      <c r="I61" s="612"/>
      <c r="J61" s="202">
        <f t="shared" si="8"/>
        <v>1193.85</v>
      </c>
      <c r="K61" s="719"/>
      <c r="L61" s="388">
        <f t="shared" si="1"/>
        <v>0</v>
      </c>
      <c r="M61" s="291"/>
      <c r="N61" s="217"/>
      <c r="O61" s="217"/>
      <c r="P61" s="291"/>
      <c r="Q61" s="291"/>
      <c r="R61" s="797"/>
      <c r="S61" s="849"/>
      <c r="T61" s="481"/>
      <c r="U61" s="722"/>
      <c r="W61" s="693"/>
      <c r="BC61" s="1314" t="s">
        <v>1232</v>
      </c>
      <c r="BD61" s="845" t="s">
        <v>1233</v>
      </c>
    </row>
    <row r="62" s="14" customFormat="1" customHeight="1" spans="1:56">
      <c r="A62" s="564">
        <v>46045</v>
      </c>
      <c r="B62" s="847" t="s">
        <v>391</v>
      </c>
      <c r="C62" s="846"/>
      <c r="D62" s="716" t="s">
        <v>706</v>
      </c>
      <c r="E62" s="448" t="s">
        <v>1234</v>
      </c>
      <c r="F62" s="717"/>
      <c r="G62" s="718"/>
      <c r="H62" s="202">
        <f t="shared" si="5"/>
        <v>0</v>
      </c>
      <c r="I62" s="612"/>
      <c r="J62" s="202">
        <f t="shared" si="8"/>
        <v>0</v>
      </c>
      <c r="K62" s="719">
        <v>1</v>
      </c>
      <c r="L62" s="388">
        <f t="shared" si="1"/>
        <v>304</v>
      </c>
      <c r="M62" s="291"/>
      <c r="N62" s="848">
        <v>304</v>
      </c>
      <c r="O62" s="217"/>
      <c r="P62" s="291"/>
      <c r="Q62" s="291"/>
      <c r="R62" s="797">
        <v>0</v>
      </c>
      <c r="S62" s="849"/>
      <c r="T62" s="481" t="s">
        <v>1235</v>
      </c>
      <c r="U62" s="722">
        <f>J62-H62</f>
        <v>0</v>
      </c>
      <c r="W62" s="693"/>
      <c r="BC62" s="1314" t="s">
        <v>1236</v>
      </c>
      <c r="BD62" s="845" t="s">
        <v>1237</v>
      </c>
    </row>
    <row r="63" s="14" customFormat="1" customHeight="1" spans="1:56">
      <c r="A63" s="564">
        <v>46045</v>
      </c>
      <c r="B63" s="847" t="s">
        <v>391</v>
      </c>
      <c r="C63" s="846" t="s">
        <v>346</v>
      </c>
      <c r="D63" s="409" t="str">
        <f>VLOOKUP(C63,$BC:$BD,2,0)</f>
        <v>3001/220V</v>
      </c>
      <c r="E63" s="448" t="s">
        <v>328</v>
      </c>
      <c r="F63" s="717">
        <v>1</v>
      </c>
      <c r="G63" s="718">
        <v>278</v>
      </c>
      <c r="H63" s="202">
        <f t="shared" si="5"/>
        <v>278</v>
      </c>
      <c r="I63" s="612"/>
      <c r="J63" s="202">
        <f>ROUND(F63*G63+H63*I63,2)+26</f>
        <v>304</v>
      </c>
      <c r="K63" s="719"/>
      <c r="L63" s="388">
        <f t="shared" si="1"/>
        <v>0</v>
      </c>
      <c r="M63" s="291"/>
      <c r="N63" s="217"/>
      <c r="O63" s="217"/>
      <c r="P63" s="291"/>
      <c r="Q63" s="291"/>
      <c r="R63" s="797"/>
      <c r="S63" s="849"/>
      <c r="T63" s="481"/>
      <c r="U63" s="722"/>
      <c r="W63" s="693"/>
      <c r="BC63" s="1314" t="s">
        <v>1238</v>
      </c>
      <c r="BD63" s="845" t="s">
        <v>1239</v>
      </c>
    </row>
    <row r="64" s="14" customFormat="1" customHeight="1" spans="1:56">
      <c r="A64" s="564">
        <v>46048</v>
      </c>
      <c r="B64" s="847" t="s">
        <v>392</v>
      </c>
      <c r="C64" s="846"/>
      <c r="D64" s="716" t="s">
        <v>706</v>
      </c>
      <c r="E64" s="448" t="s">
        <v>1240</v>
      </c>
      <c r="F64" s="717"/>
      <c r="G64" s="718"/>
      <c r="H64" s="202">
        <f t="shared" si="5"/>
        <v>0</v>
      </c>
      <c r="I64" s="612"/>
      <c r="J64" s="202">
        <f>ROUND(F64*G64+H64*I64,2)</f>
        <v>0</v>
      </c>
      <c r="K64" s="719">
        <v>1</v>
      </c>
      <c r="L64" s="388">
        <f t="shared" si="1"/>
        <v>639</v>
      </c>
      <c r="M64" s="291"/>
      <c r="N64" s="848">
        <v>639</v>
      </c>
      <c r="O64" s="217"/>
      <c r="P64" s="291"/>
      <c r="Q64" s="291"/>
      <c r="R64" s="797">
        <v>0</v>
      </c>
      <c r="S64" s="849"/>
      <c r="T64" s="481" t="s">
        <v>1241</v>
      </c>
      <c r="U64" s="722">
        <f>J64-H64</f>
        <v>0</v>
      </c>
      <c r="W64" s="693"/>
      <c r="BC64" s="839" t="s">
        <v>1242</v>
      </c>
      <c r="BD64" s="845" t="s">
        <v>1243</v>
      </c>
    </row>
    <row r="65" s="14" customFormat="1" customHeight="1" spans="1:56">
      <c r="A65" s="564">
        <v>46048</v>
      </c>
      <c r="B65" s="847" t="s">
        <v>392</v>
      </c>
      <c r="C65" s="846" t="s">
        <v>381</v>
      </c>
      <c r="D65" s="409" t="str">
        <f>VLOOKUP(C65,$BC:$BD,2,0)</f>
        <v>1500W-2</v>
      </c>
      <c r="E65" s="448" t="s">
        <v>393</v>
      </c>
      <c r="F65" s="717">
        <v>1</v>
      </c>
      <c r="G65" s="718">
        <v>639</v>
      </c>
      <c r="H65" s="202">
        <f t="shared" si="5"/>
        <v>639</v>
      </c>
      <c r="I65" s="612"/>
      <c r="J65" s="202">
        <f>ROUND(F65*G65+H65*I65,2)</f>
        <v>639</v>
      </c>
      <c r="K65" s="719"/>
      <c r="L65" s="388">
        <f t="shared" si="1"/>
        <v>0</v>
      </c>
      <c r="M65" s="291"/>
      <c r="N65" s="217"/>
      <c r="O65" s="217"/>
      <c r="P65" s="291"/>
      <c r="Q65" s="291"/>
      <c r="R65" s="797"/>
      <c r="S65" s="849"/>
      <c r="T65" s="481"/>
      <c r="U65" s="722"/>
      <c r="W65" s="693"/>
      <c r="BC65" s="1314" t="s">
        <v>1244</v>
      </c>
      <c r="BD65" s="845" t="s">
        <v>1245</v>
      </c>
    </row>
    <row r="66" s="14" customFormat="1" customHeight="1" spans="1:56">
      <c r="A66" s="564">
        <v>46048</v>
      </c>
      <c r="B66" s="847" t="s">
        <v>394</v>
      </c>
      <c r="C66" s="846"/>
      <c r="D66" s="716" t="s">
        <v>706</v>
      </c>
      <c r="E66" s="448" t="s">
        <v>1246</v>
      </c>
      <c r="F66" s="717"/>
      <c r="G66" s="718"/>
      <c r="H66" s="202">
        <f t="shared" si="5"/>
        <v>0</v>
      </c>
      <c r="I66" s="612"/>
      <c r="J66" s="202">
        <f>ROUND(F66*G66+H66*I66,2)</f>
        <v>0</v>
      </c>
      <c r="K66" s="719">
        <v>10</v>
      </c>
      <c r="L66" s="388">
        <f t="shared" si="1"/>
        <v>3312.41</v>
      </c>
      <c r="M66" s="291"/>
      <c r="N66" s="217"/>
      <c r="O66" s="217">
        <v>3312.41</v>
      </c>
      <c r="P66" s="291"/>
      <c r="Q66" s="291"/>
      <c r="R66" s="797">
        <v>0</v>
      </c>
      <c r="S66" s="849"/>
      <c r="T66" s="481" t="s">
        <v>1247</v>
      </c>
      <c r="U66" s="724"/>
      <c r="W66" s="693"/>
      <c r="BC66" s="1314" t="s">
        <v>1248</v>
      </c>
      <c r="BD66" s="845" t="s">
        <v>1249</v>
      </c>
    </row>
    <row r="67" s="14" customFormat="1" customHeight="1" spans="1:56">
      <c r="A67" s="564">
        <v>46048</v>
      </c>
      <c r="B67" s="847" t="s">
        <v>394</v>
      </c>
      <c r="C67" s="846" t="s">
        <v>395</v>
      </c>
      <c r="D67" s="409" t="str">
        <f>VLOOKUP(C67,$BC:$BD,2,0)</f>
        <v>USK810/220V</v>
      </c>
      <c r="E67" s="448" t="s">
        <v>375</v>
      </c>
      <c r="F67" s="717">
        <v>10</v>
      </c>
      <c r="G67" s="718">
        <v>286.53</v>
      </c>
      <c r="H67" s="202">
        <f t="shared" si="5"/>
        <v>2865.3</v>
      </c>
      <c r="I67" s="612">
        <v>0.052</v>
      </c>
      <c r="J67" s="202">
        <f>ROUND(F67*G67+H67*I67,2)+298.11</f>
        <v>3312.41</v>
      </c>
      <c r="K67" s="719"/>
      <c r="L67" s="388">
        <f t="shared" si="1"/>
        <v>0</v>
      </c>
      <c r="M67" s="291"/>
      <c r="N67" s="217"/>
      <c r="O67" s="217"/>
      <c r="P67" s="291"/>
      <c r="Q67" s="291"/>
      <c r="R67" s="797"/>
      <c r="S67" s="849"/>
      <c r="T67" s="481"/>
      <c r="U67" s="724"/>
      <c r="W67" s="693"/>
      <c r="BC67" s="1316" t="s">
        <v>1250</v>
      </c>
      <c r="BD67" s="845" t="s">
        <v>337</v>
      </c>
    </row>
    <row r="68" s="14" customFormat="1" customHeight="1" spans="1:56">
      <c r="A68" s="564">
        <v>46045</v>
      </c>
      <c r="B68" s="847" t="s">
        <v>397</v>
      </c>
      <c r="C68" s="846"/>
      <c r="D68" s="716" t="s">
        <v>706</v>
      </c>
      <c r="E68" s="448" t="s">
        <v>785</v>
      </c>
      <c r="F68" s="717"/>
      <c r="G68" s="718"/>
      <c r="H68" s="202">
        <f t="shared" si="5"/>
        <v>0</v>
      </c>
      <c r="I68" s="612"/>
      <c r="J68" s="202">
        <f>ROUND(F68*G68+H68*I68,2)</f>
        <v>0</v>
      </c>
      <c r="K68" s="719">
        <v>15</v>
      </c>
      <c r="L68" s="388">
        <f t="shared" ref="L68:L99" si="9">M68+P68+O68+N68-R68</f>
        <v>5553.96</v>
      </c>
      <c r="M68" s="291"/>
      <c r="N68" s="848">
        <v>5553.96</v>
      </c>
      <c r="O68" s="217"/>
      <c r="P68" s="291"/>
      <c r="Q68" s="291"/>
      <c r="R68" s="797">
        <v>0</v>
      </c>
      <c r="S68" s="849"/>
      <c r="T68" s="481" t="s">
        <v>1241</v>
      </c>
      <c r="U68" s="722">
        <f>J68-H68</f>
        <v>0</v>
      </c>
      <c r="W68" s="693"/>
      <c r="BC68" s="1316" t="s">
        <v>360</v>
      </c>
      <c r="BD68" s="845" t="s">
        <v>361</v>
      </c>
    </row>
    <row r="69" s="14" customFormat="1" customHeight="1" spans="1:56">
      <c r="A69" s="564">
        <v>46048</v>
      </c>
      <c r="B69" s="847" t="s">
        <v>397</v>
      </c>
      <c r="C69" s="846" t="s">
        <v>334</v>
      </c>
      <c r="D69" s="409" t="str">
        <f>VLOOKUP(C69,$BC:$BD,2,0)</f>
        <v>V-AK230MINI</v>
      </c>
      <c r="E69" s="448" t="s">
        <v>106</v>
      </c>
      <c r="F69" s="717">
        <v>12</v>
      </c>
      <c r="G69" s="718">
        <v>230</v>
      </c>
      <c r="H69" s="202">
        <f t="shared" si="5"/>
        <v>2760</v>
      </c>
      <c r="I69" s="612"/>
      <c r="J69" s="202">
        <f>ROUND(F69*G69+H69*I69,2)+143.99</f>
        <v>2903.99</v>
      </c>
      <c r="K69" s="719"/>
      <c r="L69" s="388">
        <f t="shared" si="9"/>
        <v>0</v>
      </c>
      <c r="M69" s="291"/>
      <c r="N69" s="217"/>
      <c r="O69" s="217"/>
      <c r="P69" s="291"/>
      <c r="Q69" s="291"/>
      <c r="R69" s="797"/>
      <c r="S69" s="849"/>
      <c r="T69" s="481"/>
      <c r="U69" s="722"/>
      <c r="W69" s="693"/>
      <c r="BC69" s="1316" t="s">
        <v>1251</v>
      </c>
      <c r="BD69" s="845" t="s">
        <v>1252</v>
      </c>
    </row>
    <row r="70" s="14" customFormat="1" customHeight="1" spans="1:56">
      <c r="A70" s="564">
        <v>46048</v>
      </c>
      <c r="B70" s="847" t="s">
        <v>397</v>
      </c>
      <c r="C70" s="846" t="s">
        <v>360</v>
      </c>
      <c r="D70" s="409" t="str">
        <f>VLOOKUP(C70,$BC:$BD,2,0)</f>
        <v>MAX 65B DB</v>
      </c>
      <c r="E70" s="448" t="s">
        <v>106</v>
      </c>
      <c r="F70" s="717">
        <v>2</v>
      </c>
      <c r="G70" s="718">
        <v>692</v>
      </c>
      <c r="H70" s="202">
        <f t="shared" si="5"/>
        <v>1384</v>
      </c>
      <c r="I70" s="612">
        <v>0.052</v>
      </c>
      <c r="J70" s="202">
        <f t="shared" ref="J70:J96" si="10">ROUND(F70*G70+H70*I70,2)</f>
        <v>1455.97</v>
      </c>
      <c r="K70" s="719"/>
      <c r="L70" s="388">
        <f t="shared" si="9"/>
        <v>0</v>
      </c>
      <c r="M70" s="291"/>
      <c r="N70" s="217"/>
      <c r="O70" s="217"/>
      <c r="P70" s="291"/>
      <c r="Q70" s="291"/>
      <c r="R70" s="797"/>
      <c r="S70" s="849"/>
      <c r="T70" s="481"/>
      <c r="U70" s="722"/>
      <c r="W70" s="693"/>
      <c r="BC70" s="1316" t="s">
        <v>362</v>
      </c>
      <c r="BD70" s="845" t="s">
        <v>363</v>
      </c>
    </row>
    <row r="71" s="14" customFormat="1" customHeight="1" spans="1:56">
      <c r="A71" s="564">
        <v>46048</v>
      </c>
      <c r="B71" s="847" t="s">
        <v>397</v>
      </c>
      <c r="C71" s="846" t="s">
        <v>88</v>
      </c>
      <c r="D71" s="409" t="str">
        <f>VLOOKUP(C71,$BC:$BD,2,0)</f>
        <v>MIG/MAG/MMA/TIG LIFT 255 BIVOLT</v>
      </c>
      <c r="E71" s="448" t="s">
        <v>106</v>
      </c>
      <c r="F71" s="717">
        <v>1</v>
      </c>
      <c r="G71" s="718">
        <v>1194</v>
      </c>
      <c r="H71" s="202">
        <f t="shared" si="5"/>
        <v>1194</v>
      </c>
      <c r="I71" s="612"/>
      <c r="J71" s="202">
        <f t="shared" si="10"/>
        <v>1194</v>
      </c>
      <c r="K71" s="719"/>
      <c r="L71" s="388">
        <f t="shared" si="9"/>
        <v>0</v>
      </c>
      <c r="M71" s="291"/>
      <c r="N71" s="217"/>
      <c r="O71" s="217"/>
      <c r="P71" s="291"/>
      <c r="Q71" s="291"/>
      <c r="R71" s="797"/>
      <c r="S71" s="849"/>
      <c r="T71" s="481"/>
      <c r="U71" s="722"/>
      <c r="W71" s="693"/>
      <c r="BC71" s="1314" t="s">
        <v>1253</v>
      </c>
      <c r="BD71" s="845" t="s">
        <v>1254</v>
      </c>
    </row>
    <row r="72" s="14" customFormat="1" customHeight="1" spans="1:56">
      <c r="A72" s="564">
        <v>46048</v>
      </c>
      <c r="B72" s="847" t="s">
        <v>398</v>
      </c>
      <c r="C72" s="846"/>
      <c r="D72" s="716" t="s">
        <v>706</v>
      </c>
      <c r="E72" s="448" t="s">
        <v>785</v>
      </c>
      <c r="F72" s="717"/>
      <c r="G72" s="718"/>
      <c r="H72" s="202">
        <f t="shared" si="5"/>
        <v>0</v>
      </c>
      <c r="I72" s="612"/>
      <c r="J72" s="202">
        <f t="shared" si="10"/>
        <v>0</v>
      </c>
      <c r="K72" s="719">
        <v>3</v>
      </c>
      <c r="L72" s="388">
        <f t="shared" si="9"/>
        <v>690</v>
      </c>
      <c r="M72" s="291"/>
      <c r="N72" s="848">
        <v>690</v>
      </c>
      <c r="O72" s="217"/>
      <c r="P72" s="291"/>
      <c r="Q72" s="291"/>
      <c r="R72" s="797">
        <v>0</v>
      </c>
      <c r="S72" s="849"/>
      <c r="T72" s="481" t="s">
        <v>1241</v>
      </c>
      <c r="U72" s="722">
        <f>J72-H72</f>
        <v>0</v>
      </c>
      <c r="W72" s="693"/>
      <c r="BC72" s="1314" t="s">
        <v>33</v>
      </c>
      <c r="BD72" s="845" t="s">
        <v>1255</v>
      </c>
    </row>
    <row r="73" s="14" customFormat="1" customHeight="1" spans="1:56">
      <c r="A73" s="564">
        <v>46048</v>
      </c>
      <c r="B73" s="847" t="s">
        <v>398</v>
      </c>
      <c r="C73" s="846" t="s">
        <v>334</v>
      </c>
      <c r="D73" s="409" t="str">
        <f>VLOOKUP(C73,$BC:$BD,2,0)</f>
        <v>V-AK230MINI</v>
      </c>
      <c r="E73" s="448" t="s">
        <v>106</v>
      </c>
      <c r="F73" s="717">
        <v>3</v>
      </c>
      <c r="G73" s="718">
        <v>230</v>
      </c>
      <c r="H73" s="202">
        <f t="shared" si="5"/>
        <v>690</v>
      </c>
      <c r="I73" s="612"/>
      <c r="J73" s="202">
        <f t="shared" si="10"/>
        <v>690</v>
      </c>
      <c r="K73" s="719"/>
      <c r="L73" s="388">
        <f t="shared" si="9"/>
        <v>0</v>
      </c>
      <c r="M73" s="291"/>
      <c r="N73" s="217"/>
      <c r="O73" s="217"/>
      <c r="P73" s="291"/>
      <c r="Q73" s="291"/>
      <c r="R73" s="797"/>
      <c r="S73" s="849"/>
      <c r="T73" s="481"/>
      <c r="U73" s="722"/>
      <c r="W73" s="693"/>
      <c r="BC73" s="860" t="s">
        <v>409</v>
      </c>
      <c r="BD73" s="845" t="s">
        <v>410</v>
      </c>
    </row>
    <row r="74" s="14" customFormat="1" customHeight="1" spans="1:56">
      <c r="A74" s="564">
        <v>46048</v>
      </c>
      <c r="B74" s="847" t="s">
        <v>1256</v>
      </c>
      <c r="C74" s="846"/>
      <c r="D74" s="716" t="s">
        <v>723</v>
      </c>
      <c r="E74" s="448" t="s">
        <v>724</v>
      </c>
      <c r="F74" s="717"/>
      <c r="G74" s="718"/>
      <c r="H74" s="202">
        <f t="shared" si="5"/>
        <v>0</v>
      </c>
      <c r="I74" s="612"/>
      <c r="J74" s="202">
        <f t="shared" si="10"/>
        <v>0</v>
      </c>
      <c r="K74" s="719"/>
      <c r="L74" s="388">
        <f t="shared" si="9"/>
        <v>0</v>
      </c>
      <c r="M74" s="291"/>
      <c r="N74" s="217"/>
      <c r="O74" s="217"/>
      <c r="P74" s="291"/>
      <c r="Q74" s="291"/>
      <c r="R74" s="797">
        <v>0</v>
      </c>
      <c r="S74" s="849"/>
      <c r="T74" s="481" t="s">
        <v>1257</v>
      </c>
      <c r="U74" s="724"/>
      <c r="W74" s="693"/>
      <c r="BC74" s="1316" t="s">
        <v>287</v>
      </c>
      <c r="BD74" s="845" t="s">
        <v>1258</v>
      </c>
    </row>
    <row r="75" s="14" customFormat="1" customHeight="1" spans="1:56">
      <c r="A75" s="564">
        <v>46049</v>
      </c>
      <c r="B75" s="847" t="s">
        <v>399</v>
      </c>
      <c r="C75" s="846"/>
      <c r="D75" s="716" t="s">
        <v>706</v>
      </c>
      <c r="E75" s="448" t="s">
        <v>1118</v>
      </c>
      <c r="F75" s="717"/>
      <c r="G75" s="718"/>
      <c r="H75" s="202">
        <f t="shared" si="5"/>
        <v>0</v>
      </c>
      <c r="I75" s="612"/>
      <c r="J75" s="202">
        <f t="shared" si="10"/>
        <v>0</v>
      </c>
      <c r="K75" s="719">
        <v>1</v>
      </c>
      <c r="L75" s="388">
        <f t="shared" si="9"/>
        <v>397.08</v>
      </c>
      <c r="M75" s="291"/>
      <c r="N75" s="217"/>
      <c r="O75" s="217"/>
      <c r="P75" s="291">
        <v>400</v>
      </c>
      <c r="Q75" s="291"/>
      <c r="R75" s="199">
        <f>ROUND(P75*S75,2)</f>
        <v>2.92</v>
      </c>
      <c r="S75" s="849">
        <v>0.0073</v>
      </c>
      <c r="T75" s="481" t="s">
        <v>1259</v>
      </c>
      <c r="U75" s="722">
        <f>J75-H75</f>
        <v>0</v>
      </c>
      <c r="W75" s="693"/>
      <c r="BC75" s="1316" t="s">
        <v>1260</v>
      </c>
      <c r="BD75" s="845" t="s">
        <v>1261</v>
      </c>
    </row>
    <row r="76" s="14" customFormat="1" customHeight="1" spans="1:56">
      <c r="A76" s="564">
        <v>46049</v>
      </c>
      <c r="B76" s="847" t="s">
        <v>399</v>
      </c>
      <c r="C76" s="846" t="s">
        <v>190</v>
      </c>
      <c r="D76" s="409" t="str">
        <f>VLOOKUP(C76,$BC:$BD,2,0)</f>
        <v>MIG203</v>
      </c>
      <c r="E76" s="448" t="s">
        <v>69</v>
      </c>
      <c r="F76" s="717">
        <v>1</v>
      </c>
      <c r="G76" s="718">
        <v>400</v>
      </c>
      <c r="H76" s="202">
        <f t="shared" si="5"/>
        <v>400</v>
      </c>
      <c r="I76" s="612"/>
      <c r="J76" s="202">
        <f t="shared" si="10"/>
        <v>400</v>
      </c>
      <c r="K76" s="719"/>
      <c r="L76" s="388">
        <f t="shared" si="9"/>
        <v>0</v>
      </c>
      <c r="M76" s="291"/>
      <c r="N76" s="217"/>
      <c r="O76" s="217"/>
      <c r="P76" s="291"/>
      <c r="Q76" s="291"/>
      <c r="R76" s="797"/>
      <c r="S76" s="849"/>
      <c r="T76" s="481"/>
      <c r="U76" s="722"/>
      <c r="W76" s="693"/>
      <c r="BC76" s="1316" t="s">
        <v>365</v>
      </c>
      <c r="BD76" s="845" t="s">
        <v>366</v>
      </c>
    </row>
    <row r="77" s="14" customFormat="1" customHeight="1" spans="1:56">
      <c r="A77" s="564">
        <v>46049</v>
      </c>
      <c r="B77" s="847" t="s">
        <v>1262</v>
      </c>
      <c r="C77" s="846"/>
      <c r="D77" s="716" t="s">
        <v>796</v>
      </c>
      <c r="E77" s="448" t="s">
        <v>797</v>
      </c>
      <c r="F77" s="717"/>
      <c r="G77" s="718"/>
      <c r="H77" s="202">
        <f t="shared" si="5"/>
        <v>0</v>
      </c>
      <c r="I77" s="612"/>
      <c r="J77" s="202">
        <f t="shared" si="10"/>
        <v>0</v>
      </c>
      <c r="K77" s="719"/>
      <c r="L77" s="388">
        <f t="shared" si="9"/>
        <v>0</v>
      </c>
      <c r="M77" s="291"/>
      <c r="N77" s="217"/>
      <c r="O77" s="217"/>
      <c r="P77" s="291"/>
      <c r="Q77" s="291"/>
      <c r="R77" s="797">
        <v>0</v>
      </c>
      <c r="S77" s="849"/>
      <c r="T77" s="481"/>
      <c r="U77" s="724"/>
      <c r="W77" s="693"/>
      <c r="BC77" s="1316" t="s">
        <v>1263</v>
      </c>
      <c r="BD77" s="845" t="s">
        <v>1264</v>
      </c>
    </row>
    <row r="78" s="14" customFormat="1" customHeight="1" spans="1:56">
      <c r="A78" s="564">
        <v>46049</v>
      </c>
      <c r="B78" s="847" t="s">
        <v>1265</v>
      </c>
      <c r="C78" s="846"/>
      <c r="D78" s="716" t="s">
        <v>796</v>
      </c>
      <c r="E78" s="448" t="s">
        <v>797</v>
      </c>
      <c r="F78" s="717"/>
      <c r="G78" s="718"/>
      <c r="H78" s="202">
        <f t="shared" si="5"/>
        <v>0</v>
      </c>
      <c r="I78" s="612"/>
      <c r="J78" s="202">
        <f t="shared" si="10"/>
        <v>0</v>
      </c>
      <c r="K78" s="719"/>
      <c r="L78" s="388">
        <f t="shared" si="9"/>
        <v>0</v>
      </c>
      <c r="M78" s="291"/>
      <c r="N78" s="217"/>
      <c r="O78" s="217"/>
      <c r="P78" s="291"/>
      <c r="Q78" s="291"/>
      <c r="R78" s="797">
        <v>0</v>
      </c>
      <c r="S78" s="849"/>
      <c r="T78" s="481"/>
      <c r="U78" s="722">
        <f>J78-H78</f>
        <v>0</v>
      </c>
      <c r="W78" s="693"/>
      <c r="BC78" s="1314" t="s">
        <v>1266</v>
      </c>
      <c r="BD78" s="845" t="s">
        <v>1267</v>
      </c>
    </row>
    <row r="79" s="14" customFormat="1" customHeight="1" spans="1:56">
      <c r="A79" s="564">
        <v>46050</v>
      </c>
      <c r="B79" s="847" t="s">
        <v>1268</v>
      </c>
      <c r="C79" s="846"/>
      <c r="D79" s="716" t="s">
        <v>796</v>
      </c>
      <c r="E79" s="448" t="s">
        <v>797</v>
      </c>
      <c r="F79" s="717"/>
      <c r="G79" s="718"/>
      <c r="H79" s="202">
        <f t="shared" si="5"/>
        <v>0</v>
      </c>
      <c r="I79" s="612"/>
      <c r="J79" s="202">
        <f t="shared" si="10"/>
        <v>0</v>
      </c>
      <c r="K79" s="719"/>
      <c r="L79" s="388">
        <f t="shared" si="9"/>
        <v>0</v>
      </c>
      <c r="M79" s="291"/>
      <c r="N79" s="217"/>
      <c r="O79" s="217"/>
      <c r="P79" s="291"/>
      <c r="Q79" s="291"/>
      <c r="R79" s="797">
        <v>0</v>
      </c>
      <c r="S79" s="849"/>
      <c r="T79" s="853"/>
      <c r="U79" s="724"/>
      <c r="W79" s="693"/>
      <c r="BC79" s="1314" t="s">
        <v>1269</v>
      </c>
      <c r="BD79" s="845" t="s">
        <v>1270</v>
      </c>
    </row>
    <row r="80" s="14" customFormat="1" customHeight="1" spans="1:56">
      <c r="A80" s="564">
        <v>46050</v>
      </c>
      <c r="B80" s="847" t="s">
        <v>1271</v>
      </c>
      <c r="C80" s="846"/>
      <c r="D80" s="716" t="s">
        <v>796</v>
      </c>
      <c r="E80" s="448" t="s">
        <v>797</v>
      </c>
      <c r="F80" s="717"/>
      <c r="G80" s="718"/>
      <c r="H80" s="202">
        <f t="shared" si="5"/>
        <v>0</v>
      </c>
      <c r="I80" s="612"/>
      <c r="J80" s="202">
        <f t="shared" si="10"/>
        <v>0</v>
      </c>
      <c r="K80" s="719"/>
      <c r="L80" s="388">
        <f t="shared" si="9"/>
        <v>0</v>
      </c>
      <c r="M80" s="291"/>
      <c r="N80" s="217"/>
      <c r="O80" s="217"/>
      <c r="P80" s="291"/>
      <c r="Q80" s="291"/>
      <c r="R80" s="797">
        <v>0</v>
      </c>
      <c r="S80" s="849"/>
      <c r="T80" s="853"/>
      <c r="U80" s="722">
        <f>J80-H80</f>
        <v>0</v>
      </c>
      <c r="W80" s="693"/>
      <c r="BC80" s="1314" t="s">
        <v>1272</v>
      </c>
      <c r="BD80" s="845" t="s">
        <v>1273</v>
      </c>
    </row>
    <row r="81" s="14" customFormat="1" customHeight="1" spans="1:56">
      <c r="A81" s="564">
        <v>46049</v>
      </c>
      <c r="B81" s="847" t="s">
        <v>400</v>
      </c>
      <c r="C81" s="846"/>
      <c r="D81" s="716" t="s">
        <v>706</v>
      </c>
      <c r="E81" s="448" t="s">
        <v>911</v>
      </c>
      <c r="F81" s="717"/>
      <c r="G81" s="718"/>
      <c r="H81" s="202">
        <f t="shared" si="5"/>
        <v>0</v>
      </c>
      <c r="I81" s="612"/>
      <c r="J81" s="202">
        <f t="shared" si="10"/>
        <v>0</v>
      </c>
      <c r="K81" s="719">
        <v>15</v>
      </c>
      <c r="L81" s="388">
        <f t="shared" si="9"/>
        <v>5525</v>
      </c>
      <c r="M81" s="291"/>
      <c r="N81" s="217"/>
      <c r="O81" s="217">
        <v>5525</v>
      </c>
      <c r="P81" s="291"/>
      <c r="Q81" s="291"/>
      <c r="R81" s="797">
        <v>0</v>
      </c>
      <c r="S81" s="849"/>
      <c r="T81" s="481" t="s">
        <v>1274</v>
      </c>
      <c r="U81" s="724"/>
      <c r="W81" s="693"/>
      <c r="BC81" s="1314" t="s">
        <v>1275</v>
      </c>
      <c r="BD81" s="845" t="s">
        <v>1276</v>
      </c>
    </row>
    <row r="82" s="14" customFormat="1" customHeight="1" spans="1:56">
      <c r="A82" s="564">
        <v>46051</v>
      </c>
      <c r="B82" s="847" t="s">
        <v>400</v>
      </c>
      <c r="C82" s="846" t="s">
        <v>190</v>
      </c>
      <c r="D82" s="409" t="str">
        <f>VLOOKUP(C82,$BC:$BD,2,0)</f>
        <v>MIG203</v>
      </c>
      <c r="E82" s="448" t="s">
        <v>300</v>
      </c>
      <c r="F82" s="717">
        <v>5</v>
      </c>
      <c r="G82" s="718">
        <v>575</v>
      </c>
      <c r="H82" s="202">
        <f t="shared" si="5"/>
        <v>2875</v>
      </c>
      <c r="I82" s="612"/>
      <c r="J82" s="202">
        <f t="shared" si="10"/>
        <v>2875</v>
      </c>
      <c r="K82" s="719"/>
      <c r="L82" s="388">
        <f t="shared" si="9"/>
        <v>0</v>
      </c>
      <c r="M82" s="291"/>
      <c r="N82" s="217"/>
      <c r="O82" s="217"/>
      <c r="P82" s="291"/>
      <c r="Q82" s="291"/>
      <c r="R82" s="797"/>
      <c r="S82" s="849"/>
      <c r="T82" s="481"/>
      <c r="U82" s="724"/>
      <c r="W82" s="693"/>
      <c r="BC82" s="856"/>
      <c r="BD82" s="845"/>
    </row>
    <row r="83" s="14" customFormat="1" customHeight="1" spans="1:56">
      <c r="A83" s="564">
        <v>46051</v>
      </c>
      <c r="B83" s="847" t="s">
        <v>400</v>
      </c>
      <c r="C83" s="846" t="s">
        <v>334</v>
      </c>
      <c r="D83" s="409" t="str">
        <f>VLOOKUP(C83,$BC:$BD,2,0)</f>
        <v>V-AK230MINI</v>
      </c>
      <c r="E83" s="448" t="s">
        <v>300</v>
      </c>
      <c r="F83" s="717">
        <v>10</v>
      </c>
      <c r="G83" s="718">
        <v>265</v>
      </c>
      <c r="H83" s="202">
        <f t="shared" si="5"/>
        <v>2650</v>
      </c>
      <c r="I83" s="612"/>
      <c r="J83" s="202">
        <f t="shared" si="10"/>
        <v>2650</v>
      </c>
      <c r="K83" s="719"/>
      <c r="L83" s="388">
        <f t="shared" si="9"/>
        <v>0</v>
      </c>
      <c r="M83" s="291"/>
      <c r="N83" s="217"/>
      <c r="O83" s="217"/>
      <c r="P83" s="291"/>
      <c r="Q83" s="291"/>
      <c r="R83" s="797"/>
      <c r="S83" s="849"/>
      <c r="T83" s="481"/>
      <c r="U83" s="724"/>
      <c r="W83" s="693"/>
      <c r="BC83" s="856"/>
      <c r="BD83" s="845"/>
    </row>
    <row r="84" s="14" customFormat="1" customHeight="1" spans="1:56">
      <c r="A84" s="564">
        <v>46050</v>
      </c>
      <c r="B84" s="847" t="s">
        <v>401</v>
      </c>
      <c r="C84" s="846"/>
      <c r="D84" s="716" t="s">
        <v>706</v>
      </c>
      <c r="E84" s="448" t="s">
        <v>909</v>
      </c>
      <c r="F84" s="717"/>
      <c r="G84" s="718"/>
      <c r="H84" s="202">
        <f t="shared" si="5"/>
        <v>0</v>
      </c>
      <c r="I84" s="612"/>
      <c r="J84" s="202">
        <f t="shared" si="10"/>
        <v>0</v>
      </c>
      <c r="K84" s="719">
        <v>2</v>
      </c>
      <c r="L84" s="388">
        <f t="shared" si="9"/>
        <v>1800</v>
      </c>
      <c r="M84" s="291"/>
      <c r="N84" s="217"/>
      <c r="O84" s="217">
        <v>1800</v>
      </c>
      <c r="P84" s="291"/>
      <c r="Q84" s="291"/>
      <c r="R84" s="797">
        <v>0</v>
      </c>
      <c r="S84" s="849"/>
      <c r="T84" s="481" t="s">
        <v>1277</v>
      </c>
      <c r="U84" s="722">
        <f>J84-H84</f>
        <v>0</v>
      </c>
      <c r="W84" s="693"/>
      <c r="BC84" s="856"/>
      <c r="BD84" s="845"/>
    </row>
    <row r="85" s="14" customFormat="1" customHeight="1" spans="1:56">
      <c r="A85" s="564">
        <v>46051</v>
      </c>
      <c r="B85" s="847" t="s">
        <v>401</v>
      </c>
      <c r="C85" s="846" t="s">
        <v>362</v>
      </c>
      <c r="D85" s="409" t="str">
        <f>VLOOKUP(C85,$BC:$BD,2,0)</f>
        <v>MIG MMA/TIG(LIFT)-200</v>
      </c>
      <c r="E85" s="448" t="s">
        <v>296</v>
      </c>
      <c r="F85" s="717">
        <v>2</v>
      </c>
      <c r="G85" s="718">
        <v>900</v>
      </c>
      <c r="H85" s="202">
        <f t="shared" si="5"/>
        <v>1800</v>
      </c>
      <c r="I85" s="612"/>
      <c r="J85" s="202">
        <f t="shared" si="10"/>
        <v>1800</v>
      </c>
      <c r="K85" s="719"/>
      <c r="L85" s="388">
        <f t="shared" si="9"/>
        <v>0</v>
      </c>
      <c r="M85" s="291"/>
      <c r="N85" s="217"/>
      <c r="O85" s="217"/>
      <c r="P85" s="291"/>
      <c r="Q85" s="291"/>
      <c r="R85" s="797"/>
      <c r="S85" s="849"/>
      <c r="T85" s="481"/>
      <c r="U85" s="722"/>
      <c r="W85" s="693"/>
      <c r="BC85" s="856"/>
      <c r="BD85" s="845"/>
    </row>
    <row r="86" s="14" customFormat="1" customHeight="1" spans="1:56">
      <c r="A86" s="564">
        <v>46050</v>
      </c>
      <c r="B86" s="847" t="s">
        <v>402</v>
      </c>
      <c r="C86" s="846"/>
      <c r="D86" s="716" t="s">
        <v>706</v>
      </c>
      <c r="E86" s="448" t="s">
        <v>907</v>
      </c>
      <c r="F86" s="717"/>
      <c r="G86" s="718"/>
      <c r="H86" s="202">
        <f t="shared" si="5"/>
        <v>0</v>
      </c>
      <c r="I86" s="612"/>
      <c r="J86" s="202">
        <f t="shared" si="10"/>
        <v>0</v>
      </c>
      <c r="K86" s="719">
        <v>1</v>
      </c>
      <c r="L86" s="388">
        <f t="shared" si="9"/>
        <v>450</v>
      </c>
      <c r="M86" s="291"/>
      <c r="N86" s="217"/>
      <c r="O86" s="217">
        <v>450</v>
      </c>
      <c r="P86" s="291"/>
      <c r="Q86" s="291"/>
      <c r="R86" s="797">
        <v>0</v>
      </c>
      <c r="S86" s="849"/>
      <c r="T86" s="481" t="s">
        <v>1278</v>
      </c>
      <c r="U86" s="724"/>
      <c r="W86" s="693"/>
      <c r="BC86" s="856"/>
      <c r="BD86" s="845"/>
    </row>
    <row r="87" s="14" customFormat="1" customHeight="1" spans="1:56">
      <c r="A87" s="564">
        <v>46051</v>
      </c>
      <c r="B87" s="847" t="s">
        <v>402</v>
      </c>
      <c r="C87" s="846" t="s">
        <v>355</v>
      </c>
      <c r="D87" s="409" t="str">
        <f>VLOOKUP(C87,$BC:$BD,2,0)</f>
        <v>USK-2/1100W</v>
      </c>
      <c r="E87" s="448" t="s">
        <v>294</v>
      </c>
      <c r="F87" s="717">
        <v>1</v>
      </c>
      <c r="G87" s="718">
        <v>450</v>
      </c>
      <c r="H87" s="202">
        <f t="shared" si="5"/>
        <v>450</v>
      </c>
      <c r="I87" s="612"/>
      <c r="J87" s="202">
        <f t="shared" si="10"/>
        <v>450</v>
      </c>
      <c r="K87" s="719"/>
      <c r="L87" s="388">
        <f t="shared" si="9"/>
        <v>0</v>
      </c>
      <c r="M87" s="291"/>
      <c r="N87" s="217"/>
      <c r="O87" s="217"/>
      <c r="P87" s="291"/>
      <c r="Q87" s="291"/>
      <c r="R87" s="797"/>
      <c r="S87" s="849"/>
      <c r="T87" s="481"/>
      <c r="U87" s="724"/>
      <c r="W87" s="693"/>
      <c r="BC87" s="839"/>
      <c r="BD87" s="845"/>
    </row>
    <row r="88" s="14" customFormat="1" customHeight="1" spans="1:56">
      <c r="A88" s="564">
        <v>46051</v>
      </c>
      <c r="B88" s="847" t="s">
        <v>403</v>
      </c>
      <c r="C88" s="846"/>
      <c r="D88" s="716" t="s">
        <v>706</v>
      </c>
      <c r="E88" s="448" t="s">
        <v>1118</v>
      </c>
      <c r="F88" s="717"/>
      <c r="G88" s="718"/>
      <c r="H88" s="202">
        <f t="shared" si="5"/>
        <v>0</v>
      </c>
      <c r="I88" s="612"/>
      <c r="J88" s="202">
        <f t="shared" si="10"/>
        <v>0</v>
      </c>
      <c r="K88" s="719">
        <v>4</v>
      </c>
      <c r="L88" s="388">
        <f t="shared" si="9"/>
        <v>913.28</v>
      </c>
      <c r="M88" s="291"/>
      <c r="N88" s="217"/>
      <c r="O88" s="217"/>
      <c r="P88" s="291">
        <v>920</v>
      </c>
      <c r="Q88" s="291"/>
      <c r="R88" s="199">
        <f>ROUND(P88*S88,2)</f>
        <v>6.72</v>
      </c>
      <c r="S88" s="849">
        <v>0.0073</v>
      </c>
      <c r="T88" s="481" t="s">
        <v>1279</v>
      </c>
      <c r="U88" s="722">
        <f>J88-H88</f>
        <v>0</v>
      </c>
      <c r="W88" s="693"/>
      <c r="BC88" s="839"/>
      <c r="BD88" s="845"/>
    </row>
    <row r="89" s="14" customFormat="1" customHeight="1" spans="1:56">
      <c r="A89" s="564">
        <v>46051</v>
      </c>
      <c r="B89" s="847" t="s">
        <v>403</v>
      </c>
      <c r="C89" s="846" t="s">
        <v>334</v>
      </c>
      <c r="D89" s="409" t="str">
        <f>VLOOKUP(C89,$BC:$BD,2,0)</f>
        <v>V-AK230MINI</v>
      </c>
      <c r="E89" s="448" t="s">
        <v>69</v>
      </c>
      <c r="F89" s="717">
        <v>4</v>
      </c>
      <c r="G89" s="718">
        <v>230</v>
      </c>
      <c r="H89" s="202">
        <f t="shared" si="5"/>
        <v>920</v>
      </c>
      <c r="I89" s="612"/>
      <c r="J89" s="202">
        <f t="shared" si="10"/>
        <v>920</v>
      </c>
      <c r="K89" s="719"/>
      <c r="L89" s="388">
        <f t="shared" si="9"/>
        <v>0</v>
      </c>
      <c r="M89" s="291"/>
      <c r="N89" s="217"/>
      <c r="O89" s="217"/>
      <c r="P89" s="291"/>
      <c r="Q89" s="291"/>
      <c r="R89" s="797"/>
      <c r="S89" s="849"/>
      <c r="T89" s="481"/>
      <c r="U89" s="722"/>
      <c r="W89" s="693"/>
      <c r="BC89" s="839"/>
      <c r="BD89" s="845"/>
    </row>
    <row r="90" s="14" customFormat="1" customHeight="1" spans="1:56">
      <c r="A90" s="564">
        <v>46051</v>
      </c>
      <c r="B90" s="847" t="s">
        <v>404</v>
      </c>
      <c r="C90" s="846"/>
      <c r="D90" s="716" t="s">
        <v>706</v>
      </c>
      <c r="E90" s="497" t="s">
        <v>800</v>
      </c>
      <c r="F90" s="717"/>
      <c r="G90" s="718"/>
      <c r="H90" s="202">
        <f t="shared" si="5"/>
        <v>0</v>
      </c>
      <c r="I90" s="612"/>
      <c r="J90" s="202">
        <f t="shared" si="10"/>
        <v>0</v>
      </c>
      <c r="K90" s="719">
        <v>1</v>
      </c>
      <c r="L90" s="388">
        <f t="shared" si="9"/>
        <v>280</v>
      </c>
      <c r="M90" s="291"/>
      <c r="N90" s="848">
        <v>280</v>
      </c>
      <c r="O90" s="217"/>
      <c r="P90" s="291"/>
      <c r="Q90" s="291"/>
      <c r="R90" s="797">
        <v>0</v>
      </c>
      <c r="S90" s="849"/>
      <c r="T90" s="481" t="s">
        <v>1279</v>
      </c>
      <c r="U90" s="724"/>
      <c r="W90" s="693"/>
      <c r="BC90" s="833"/>
      <c r="BD90" s="827"/>
    </row>
    <row r="91" s="14" customFormat="1" customHeight="1" spans="1:56">
      <c r="A91" s="564">
        <v>46051</v>
      </c>
      <c r="B91" s="847" t="s">
        <v>404</v>
      </c>
      <c r="C91" s="846" t="s">
        <v>352</v>
      </c>
      <c r="D91" s="409" t="str">
        <f>VLOOKUP(C91,$BC:$BD,2,0)</f>
        <v>MINI MMA 225 BIVOLT</v>
      </c>
      <c r="E91" s="497" t="s">
        <v>108</v>
      </c>
      <c r="F91" s="717">
        <v>1</v>
      </c>
      <c r="G91" s="718">
        <v>280</v>
      </c>
      <c r="H91" s="202">
        <f t="shared" si="5"/>
        <v>280</v>
      </c>
      <c r="I91" s="612"/>
      <c r="J91" s="202">
        <f t="shared" si="10"/>
        <v>280</v>
      </c>
      <c r="K91" s="719"/>
      <c r="L91" s="388">
        <f t="shared" si="9"/>
        <v>0</v>
      </c>
      <c r="M91" s="291"/>
      <c r="N91" s="217"/>
      <c r="O91" s="217"/>
      <c r="P91" s="291"/>
      <c r="Q91" s="291"/>
      <c r="R91" s="797"/>
      <c r="S91" s="849"/>
      <c r="T91" s="481"/>
      <c r="U91" s="724"/>
      <c r="W91" s="693"/>
      <c r="BC91" s="861"/>
      <c r="BD91" s="862"/>
    </row>
    <row r="92" s="14" customFormat="1" customHeight="1" spans="1:56">
      <c r="A92" s="564">
        <v>46051</v>
      </c>
      <c r="B92" s="847" t="s">
        <v>405</v>
      </c>
      <c r="C92" s="846"/>
      <c r="D92" s="716" t="s">
        <v>706</v>
      </c>
      <c r="E92" s="497" t="s">
        <v>1228</v>
      </c>
      <c r="F92" s="717"/>
      <c r="G92" s="718"/>
      <c r="H92" s="202">
        <f t="shared" si="5"/>
        <v>0</v>
      </c>
      <c r="I92" s="612"/>
      <c r="J92" s="202">
        <f t="shared" si="10"/>
        <v>0</v>
      </c>
      <c r="K92" s="719">
        <v>1</v>
      </c>
      <c r="L92" s="388">
        <f t="shared" si="9"/>
        <v>1193.85</v>
      </c>
      <c r="M92" s="291"/>
      <c r="N92" s="848">
        <v>1193.85</v>
      </c>
      <c r="O92" s="217"/>
      <c r="P92" s="291"/>
      <c r="Q92" s="291"/>
      <c r="R92" s="797">
        <v>0</v>
      </c>
      <c r="S92" s="849"/>
      <c r="T92" s="481" t="s">
        <v>1279</v>
      </c>
      <c r="U92" s="722">
        <f>J92-H92</f>
        <v>0</v>
      </c>
      <c r="W92" s="693"/>
      <c r="BC92" s="861"/>
      <c r="BD92" s="862"/>
    </row>
    <row r="93" s="14" customFormat="1" customHeight="1" spans="1:56">
      <c r="A93" s="564">
        <v>46051</v>
      </c>
      <c r="B93" s="847" t="s">
        <v>405</v>
      </c>
      <c r="C93" s="846" t="s">
        <v>88</v>
      </c>
      <c r="D93" s="409" t="str">
        <f>VLOOKUP(C93,$BC:$BD,2,0)</f>
        <v>MIG/MAG/MMA/TIG LIFT 255 BIVOLT</v>
      </c>
      <c r="E93" s="497" t="s">
        <v>254</v>
      </c>
      <c r="F93" s="717">
        <v>1</v>
      </c>
      <c r="G93" s="718">
        <v>1193.85</v>
      </c>
      <c r="H93" s="202">
        <f>F93*G93</f>
        <v>1193.85</v>
      </c>
      <c r="I93" s="612"/>
      <c r="J93" s="202">
        <f t="shared" si="10"/>
        <v>1193.85</v>
      </c>
      <c r="K93" s="719"/>
      <c r="L93" s="388">
        <f t="shared" si="9"/>
        <v>0</v>
      </c>
      <c r="M93" s="291"/>
      <c r="N93" s="217"/>
      <c r="O93" s="217"/>
      <c r="P93" s="291"/>
      <c r="Q93" s="291"/>
      <c r="R93" s="797"/>
      <c r="S93" s="849"/>
      <c r="T93" s="481"/>
      <c r="U93" s="722"/>
      <c r="W93" s="693"/>
      <c r="BC93" s="861"/>
      <c r="BD93" s="862"/>
    </row>
    <row r="94" s="14" customFormat="1" customHeight="1" spans="1:56">
      <c r="A94" s="564">
        <v>46051</v>
      </c>
      <c r="B94" s="847" t="s">
        <v>406</v>
      </c>
      <c r="C94" s="846"/>
      <c r="D94" s="716" t="s">
        <v>706</v>
      </c>
      <c r="E94" s="497" t="s">
        <v>1280</v>
      </c>
      <c r="F94" s="717"/>
      <c r="G94" s="718"/>
      <c r="H94" s="202">
        <f>F94*G94</f>
        <v>0</v>
      </c>
      <c r="I94" s="612"/>
      <c r="J94" s="202">
        <f t="shared" si="10"/>
        <v>0</v>
      </c>
      <c r="K94" s="719">
        <v>20</v>
      </c>
      <c r="L94" s="388">
        <f t="shared" si="9"/>
        <v>5600</v>
      </c>
      <c r="M94" s="291"/>
      <c r="N94" s="848">
        <v>5600</v>
      </c>
      <c r="O94" s="217"/>
      <c r="P94" s="217"/>
      <c r="Q94" s="217"/>
      <c r="R94" s="797">
        <v>0</v>
      </c>
      <c r="S94" s="849"/>
      <c r="T94" s="481" t="s">
        <v>1279</v>
      </c>
      <c r="U94" s="724"/>
      <c r="W94" s="693"/>
      <c r="BC94" s="861"/>
      <c r="BD94" s="862"/>
    </row>
    <row r="95" s="14" customFormat="1" customHeight="1" spans="1:56">
      <c r="A95" s="564">
        <v>46052</v>
      </c>
      <c r="B95" s="847" t="s">
        <v>406</v>
      </c>
      <c r="C95" s="846" t="s">
        <v>352</v>
      </c>
      <c r="D95" s="409" t="str">
        <f>VLOOKUP(C95,$BC:$BD,2,0)</f>
        <v>MINI MMA 225 BIVOLT</v>
      </c>
      <c r="E95" s="497" t="s">
        <v>407</v>
      </c>
      <c r="F95" s="717">
        <v>20</v>
      </c>
      <c r="G95" s="718">
        <v>280</v>
      </c>
      <c r="H95" s="202">
        <f>F95*G95</f>
        <v>5600</v>
      </c>
      <c r="I95" s="612"/>
      <c r="J95" s="202">
        <f t="shared" si="10"/>
        <v>5600</v>
      </c>
      <c r="K95" s="719"/>
      <c r="L95" s="388">
        <f t="shared" si="9"/>
        <v>0</v>
      </c>
      <c r="M95" s="291"/>
      <c r="N95" s="217"/>
      <c r="O95" s="217"/>
      <c r="P95" s="217"/>
      <c r="Q95" s="217"/>
      <c r="R95" s="797"/>
      <c r="S95" s="849"/>
      <c r="T95" s="481"/>
      <c r="U95" s="724"/>
      <c r="W95" s="693"/>
      <c r="BC95" s="861"/>
      <c r="BD95" s="862"/>
    </row>
    <row r="96" s="14" customFormat="1" customHeight="1" spans="1:56">
      <c r="A96" s="564">
        <v>46052</v>
      </c>
      <c r="B96" s="847" t="s">
        <v>1281</v>
      </c>
      <c r="C96" s="846"/>
      <c r="D96" s="716" t="s">
        <v>796</v>
      </c>
      <c r="E96" s="497"/>
      <c r="F96" s="717"/>
      <c r="G96" s="718"/>
      <c r="H96" s="202">
        <f>F96*G96</f>
        <v>0</v>
      </c>
      <c r="I96" s="612"/>
      <c r="J96" s="202">
        <f t="shared" si="10"/>
        <v>0</v>
      </c>
      <c r="K96" s="719"/>
      <c r="L96" s="388">
        <f t="shared" si="9"/>
        <v>0</v>
      </c>
      <c r="M96" s="291"/>
      <c r="N96" s="217"/>
      <c r="O96" s="217"/>
      <c r="P96" s="217"/>
      <c r="Q96" s="217"/>
      <c r="R96" s="797">
        <v>0</v>
      </c>
      <c r="S96" s="849"/>
      <c r="T96" s="481"/>
      <c r="U96" s="722">
        <f>J96-H96</f>
        <v>0</v>
      </c>
      <c r="W96" s="693"/>
      <c r="BC96" s="861"/>
      <c r="BD96" s="862"/>
    </row>
    <row r="97" s="14" customFormat="1" customHeight="1" spans="1:56">
      <c r="A97" s="564">
        <v>46052</v>
      </c>
      <c r="B97" s="847" t="s">
        <v>408</v>
      </c>
      <c r="C97" s="846"/>
      <c r="D97" s="716" t="s">
        <v>706</v>
      </c>
      <c r="E97" s="497" t="s">
        <v>733</v>
      </c>
      <c r="F97" s="717"/>
      <c r="G97" s="388"/>
      <c r="H97" s="202"/>
      <c r="I97" s="612"/>
      <c r="J97" s="202"/>
      <c r="K97" s="719">
        <v>1</v>
      </c>
      <c r="L97" s="388">
        <f t="shared" si="9"/>
        <v>1535.71</v>
      </c>
      <c r="M97" s="291"/>
      <c r="N97" s="217"/>
      <c r="O97" s="217"/>
      <c r="P97" s="291">
        <v>1547</v>
      </c>
      <c r="Q97" s="291"/>
      <c r="R97" s="199">
        <f>ROUND(P97*S97,2)</f>
        <v>11.29</v>
      </c>
      <c r="S97" s="849">
        <v>0.0073</v>
      </c>
      <c r="T97" s="481" t="s">
        <v>1204</v>
      </c>
      <c r="U97" s="724"/>
      <c r="W97" s="693"/>
      <c r="BC97" s="861"/>
      <c r="BD97" s="862"/>
    </row>
    <row r="98" s="14" customFormat="1" customHeight="1" spans="1:56">
      <c r="A98" s="564">
        <v>46052</v>
      </c>
      <c r="B98" s="847" t="s">
        <v>408</v>
      </c>
      <c r="C98" s="846" t="s">
        <v>409</v>
      </c>
      <c r="D98" s="409" t="str">
        <f>VLOOKUP(C98,$BC:$BD,2,0)</f>
        <v>AK-MIG/MMA/LIFT TIG 170A</v>
      </c>
      <c r="E98" s="497" t="s">
        <v>373</v>
      </c>
      <c r="F98" s="717">
        <v>1</v>
      </c>
      <c r="G98" s="718">
        <v>1547</v>
      </c>
      <c r="H98" s="202">
        <f>F98*G98</f>
        <v>1547</v>
      </c>
      <c r="I98" s="612"/>
      <c r="J98" s="202">
        <f>ROUND(F98*G98+H98*I98,2)</f>
        <v>1547</v>
      </c>
      <c r="K98" s="719"/>
      <c r="L98" s="388">
        <f t="shared" si="9"/>
        <v>0</v>
      </c>
      <c r="M98" s="291"/>
      <c r="N98" s="217"/>
      <c r="O98" s="217"/>
      <c r="P98" s="291"/>
      <c r="Q98" s="291"/>
      <c r="R98" s="797"/>
      <c r="S98" s="849"/>
      <c r="T98" s="481"/>
      <c r="U98" s="724"/>
      <c r="W98" s="693"/>
      <c r="BC98" s="861"/>
      <c r="BD98" s="862"/>
    </row>
    <row r="99" s="14" customFormat="1" customHeight="1" spans="1:56">
      <c r="A99" s="564">
        <v>46052</v>
      </c>
      <c r="B99" s="847" t="s">
        <v>1282</v>
      </c>
      <c r="C99" s="846"/>
      <c r="D99" s="716" t="s">
        <v>723</v>
      </c>
      <c r="E99" s="497" t="s">
        <v>724</v>
      </c>
      <c r="F99" s="717"/>
      <c r="G99" s="718"/>
      <c r="H99" s="202">
        <f>F99*G99</f>
        <v>0</v>
      </c>
      <c r="I99" s="612"/>
      <c r="J99" s="202">
        <f>ROUND(F99*G99+H99*I99,2)</f>
        <v>0</v>
      </c>
      <c r="K99" s="719"/>
      <c r="L99" s="388">
        <f t="shared" si="9"/>
        <v>0</v>
      </c>
      <c r="M99" s="291"/>
      <c r="N99" s="217"/>
      <c r="O99" s="217"/>
      <c r="P99" s="291"/>
      <c r="Q99" s="291"/>
      <c r="R99" s="797">
        <v>0</v>
      </c>
      <c r="S99" s="849"/>
      <c r="T99" s="481" t="s">
        <v>1283</v>
      </c>
      <c r="U99" s="722">
        <f>J99-H99</f>
        <v>0</v>
      </c>
      <c r="W99" s="693"/>
      <c r="BC99" s="861"/>
      <c r="BD99" s="862"/>
    </row>
    <row r="100" customHeight="1" spans="1:56">
      <c r="A100" s="728">
        <v>46053</v>
      </c>
      <c r="B100" s="863" t="s">
        <v>659</v>
      </c>
      <c r="C100" s="863"/>
      <c r="D100" s="625"/>
      <c r="E100" s="864"/>
      <c r="F100" s="627">
        <f>SUBTOTAL(9,F4:F99)</f>
        <v>288</v>
      </c>
      <c r="G100" s="731"/>
      <c r="H100" s="628">
        <f>SUBTOTAL(9,H4:H99)</f>
        <v>124842.14</v>
      </c>
      <c r="I100" s="629"/>
      <c r="J100" s="628">
        <f t="shared" ref="J100:P100" si="11">SUBTOTAL(9,J4:J99)</f>
        <v>127306.04</v>
      </c>
      <c r="K100" s="627">
        <f t="shared" si="11"/>
        <v>286</v>
      </c>
      <c r="L100" s="628">
        <f t="shared" si="11"/>
        <v>126979.55</v>
      </c>
      <c r="M100" s="628">
        <f t="shared" si="11"/>
        <v>0</v>
      </c>
      <c r="N100" s="628">
        <f t="shared" si="11"/>
        <v>45575.78</v>
      </c>
      <c r="O100" s="628">
        <f t="shared" si="11"/>
        <v>61278.73</v>
      </c>
      <c r="P100" s="731">
        <f t="shared" si="11"/>
        <v>20451.53</v>
      </c>
      <c r="Q100" s="731"/>
      <c r="R100" s="731">
        <f>SUBTOTAL(9,R4:R99)</f>
        <v>326.49</v>
      </c>
      <c r="S100" s="865"/>
      <c r="T100" s="630">
        <f>J100-L100-R100</f>
        <v>5.17275111633353e-12</v>
      </c>
      <c r="U100" s="378"/>
      <c r="BC100" s="861"/>
      <c r="BD100" s="862"/>
    </row>
    <row r="101" s="818" customFormat="1" customHeight="1" spans="1:56">
      <c r="A101" s="513">
        <v>46055</v>
      </c>
      <c r="B101" s="799" t="s">
        <v>620</v>
      </c>
      <c r="C101" s="799"/>
      <c r="D101" s="866" t="s">
        <v>706</v>
      </c>
      <c r="E101" s="536" t="s">
        <v>800</v>
      </c>
      <c r="F101" s="867"/>
      <c r="G101" s="217"/>
      <c r="H101" s="202">
        <f t="shared" ref="H101:H164" si="12">F101*G101</f>
        <v>0</v>
      </c>
      <c r="I101" s="612"/>
      <c r="J101" s="202">
        <f t="shared" ref="J101:J114" si="13">ROUND(F101*G101+H101*I101,2)</f>
        <v>0</v>
      </c>
      <c r="K101" s="867">
        <v>2</v>
      </c>
      <c r="L101" s="388">
        <f>M101+P101+O101+N101-R101</f>
        <v>560</v>
      </c>
      <c r="M101" s="480"/>
      <c r="N101" s="480">
        <v>560</v>
      </c>
      <c r="O101" s="480"/>
      <c r="P101" s="797"/>
      <c r="Q101" s="797"/>
      <c r="R101" s="797"/>
      <c r="S101" s="849"/>
      <c r="T101" s="868" t="s">
        <v>1284</v>
      </c>
      <c r="U101" s="869"/>
      <c r="V101" s="869"/>
      <c r="W101" s="869"/>
      <c r="X101" s="869"/>
      <c r="Y101" s="869"/>
      <c r="Z101" s="869"/>
      <c r="AA101" s="869"/>
      <c r="AB101" s="869"/>
      <c r="AC101" s="869"/>
      <c r="AD101" s="869"/>
      <c r="AE101" s="869"/>
      <c r="AF101" s="869"/>
      <c r="AG101" s="869"/>
      <c r="AH101" s="869"/>
      <c r="AI101" s="869"/>
      <c r="AJ101" s="869"/>
      <c r="AK101" s="869"/>
      <c r="AL101" s="869"/>
      <c r="AM101" s="869"/>
      <c r="AN101" s="869"/>
      <c r="AO101" s="869"/>
      <c r="AP101" s="869"/>
      <c r="AQ101" s="869"/>
    </row>
    <row r="102" s="818" customFormat="1" customHeight="1" spans="1:56">
      <c r="A102" s="513">
        <v>46055</v>
      </c>
      <c r="B102" s="799" t="s">
        <v>620</v>
      </c>
      <c r="C102" s="799" t="s">
        <v>352</v>
      </c>
      <c r="D102" s="409" t="str">
        <f>VLOOKUP(C102,$BC:$BD,2,0)</f>
        <v>MINI MMA 225 BIVOLT</v>
      </c>
      <c r="E102" s="536" t="s">
        <v>108</v>
      </c>
      <c r="F102" s="867">
        <v>2</v>
      </c>
      <c r="G102" s="217">
        <v>280</v>
      </c>
      <c r="H102" s="202">
        <f t="shared" si="12"/>
        <v>560</v>
      </c>
      <c r="I102" s="612"/>
      <c r="J102" s="202">
        <f t="shared" si="13"/>
        <v>560</v>
      </c>
      <c r="K102" s="867"/>
      <c r="L102" s="388">
        <f>M102+P102+O102+N102-R102</f>
        <v>0</v>
      </c>
      <c r="M102" s="480"/>
      <c r="N102" s="480"/>
      <c r="O102" s="480"/>
      <c r="P102" s="797"/>
      <c r="Q102" s="797"/>
      <c r="R102" s="797"/>
      <c r="S102" s="849"/>
      <c r="T102" s="868"/>
      <c r="U102" s="869"/>
      <c r="V102" s="869"/>
      <c r="W102" s="869"/>
      <c r="X102" s="869"/>
      <c r="Y102" s="869"/>
      <c r="Z102" s="869"/>
      <c r="AA102" s="869"/>
      <c r="AB102" s="869"/>
      <c r="AC102" s="869"/>
      <c r="AD102" s="869"/>
      <c r="AE102" s="869"/>
      <c r="AF102" s="869"/>
      <c r="AG102" s="869"/>
      <c r="AH102" s="869"/>
      <c r="AI102" s="869"/>
      <c r="AJ102" s="869"/>
      <c r="AK102" s="869"/>
      <c r="AL102" s="869"/>
      <c r="AM102" s="869"/>
      <c r="AN102" s="869"/>
      <c r="AO102" s="869"/>
      <c r="AP102" s="869"/>
      <c r="AQ102" s="869"/>
    </row>
    <row r="103" s="818" customFormat="1" customHeight="1" spans="1:56">
      <c r="A103" s="513">
        <v>46056</v>
      </c>
      <c r="B103" s="799" t="s">
        <v>621</v>
      </c>
      <c r="C103" s="799"/>
      <c r="D103" s="866" t="s">
        <v>706</v>
      </c>
      <c r="E103" s="536" t="s">
        <v>875</v>
      </c>
      <c r="F103" s="867"/>
      <c r="G103" s="217"/>
      <c r="H103" s="202">
        <f t="shared" si="12"/>
        <v>0</v>
      </c>
      <c r="I103" s="612"/>
      <c r="J103" s="202">
        <f t="shared" si="13"/>
        <v>0</v>
      </c>
      <c r="K103" s="867">
        <v>73</v>
      </c>
      <c r="L103" s="388">
        <f>M103+P103+O103+N103-R103</f>
        <v>24900.04</v>
      </c>
      <c r="M103" s="802"/>
      <c r="N103" s="217"/>
      <c r="O103" s="217">
        <v>24900.04</v>
      </c>
      <c r="P103" s="217"/>
      <c r="Q103" s="217"/>
      <c r="R103" s="217"/>
      <c r="S103" s="688"/>
      <c r="T103" s="531" t="s">
        <v>1285</v>
      </c>
      <c r="U103" s="869"/>
      <c r="V103" s="869"/>
      <c r="W103" s="869"/>
      <c r="X103" s="869"/>
      <c r="Y103" s="869"/>
      <c r="Z103" s="869"/>
      <c r="AA103" s="869"/>
      <c r="AB103" s="869"/>
      <c r="AC103" s="869"/>
      <c r="AD103" s="869"/>
      <c r="AE103" s="869"/>
      <c r="AF103" s="869"/>
      <c r="AG103" s="869"/>
      <c r="AH103" s="869"/>
      <c r="AI103" s="869"/>
      <c r="AJ103" s="869"/>
      <c r="AK103" s="869"/>
      <c r="AL103" s="869"/>
      <c r="AM103" s="869"/>
      <c r="AN103" s="869"/>
      <c r="AO103" s="869"/>
      <c r="AP103" s="869"/>
      <c r="AQ103" s="869"/>
    </row>
    <row r="104" s="818" customFormat="1" customHeight="1" spans="1:56">
      <c r="A104" s="513">
        <v>46056</v>
      </c>
      <c r="B104" s="799" t="s">
        <v>621</v>
      </c>
      <c r="C104" s="799" t="s">
        <v>362</v>
      </c>
      <c r="D104" s="409" t="str">
        <f>VLOOKUP(C104,$BC:$BD,2,0)</f>
        <v>MIG MMA/TIG(LIFT)-200</v>
      </c>
      <c r="E104" s="536" t="s">
        <v>57</v>
      </c>
      <c r="F104" s="867">
        <v>13</v>
      </c>
      <c r="G104" s="217">
        <v>623.08</v>
      </c>
      <c r="H104" s="202">
        <f t="shared" si="12"/>
        <v>8100.04</v>
      </c>
      <c r="I104" s="612"/>
      <c r="J104" s="202">
        <f t="shared" si="13"/>
        <v>8100.04</v>
      </c>
      <c r="K104" s="867"/>
      <c r="L104" s="388">
        <f>M104+P104+O104+N104-R104</f>
        <v>0</v>
      </c>
      <c r="M104" s="802"/>
      <c r="N104" s="217"/>
      <c r="O104" s="217"/>
      <c r="P104" s="217"/>
      <c r="Q104" s="217"/>
      <c r="R104" s="217"/>
      <c r="S104" s="688"/>
      <c r="T104" s="531"/>
      <c r="U104" s="869"/>
      <c r="V104" s="869"/>
      <c r="W104" s="869"/>
      <c r="X104" s="869"/>
      <c r="Y104" s="869"/>
      <c r="Z104" s="869"/>
      <c r="AA104" s="869"/>
      <c r="AB104" s="869"/>
      <c r="AC104" s="869"/>
      <c r="AD104" s="869"/>
      <c r="AE104" s="869"/>
      <c r="AF104" s="869"/>
      <c r="AG104" s="869"/>
      <c r="AH104" s="869"/>
      <c r="AI104" s="869"/>
      <c r="AJ104" s="869"/>
      <c r="AK104" s="869"/>
      <c r="AL104" s="869"/>
      <c r="AM104" s="869"/>
      <c r="AN104" s="869"/>
      <c r="AO104" s="869"/>
      <c r="AP104" s="869"/>
      <c r="AQ104" s="869"/>
    </row>
    <row r="105" s="818" customFormat="1" customHeight="1" spans="1:56">
      <c r="A105" s="513">
        <v>46056</v>
      </c>
      <c r="B105" s="799" t="s">
        <v>621</v>
      </c>
      <c r="C105" s="799" t="s">
        <v>352</v>
      </c>
      <c r="D105" s="409" t="str">
        <f>VLOOKUP(C105,$BC:$BD,2,0)</f>
        <v>MINI MMA 225 BIVOLT</v>
      </c>
      <c r="E105" s="536" t="s">
        <v>57</v>
      </c>
      <c r="F105" s="867">
        <v>60</v>
      </c>
      <c r="G105" s="217">
        <v>280</v>
      </c>
      <c r="H105" s="202">
        <f t="shared" si="12"/>
        <v>16800</v>
      </c>
      <c r="I105" s="612"/>
      <c r="J105" s="202">
        <f t="shared" si="13"/>
        <v>16800</v>
      </c>
      <c r="K105" s="867"/>
      <c r="L105" s="388"/>
      <c r="M105" s="802"/>
      <c r="N105" s="217"/>
      <c r="O105" s="217"/>
      <c r="P105" s="217"/>
      <c r="Q105" s="217"/>
      <c r="R105" s="217"/>
      <c r="S105" s="688"/>
      <c r="T105" s="531"/>
      <c r="U105" s="869"/>
      <c r="V105" s="869"/>
      <c r="W105" s="869"/>
      <c r="X105" s="869"/>
      <c r="Y105" s="869"/>
      <c r="Z105" s="869"/>
      <c r="AA105" s="869"/>
      <c r="AB105" s="869"/>
      <c r="AC105" s="869"/>
      <c r="AD105" s="869"/>
      <c r="AE105" s="869"/>
      <c r="AF105" s="869"/>
      <c r="AG105" s="869"/>
      <c r="AH105" s="869"/>
      <c r="AI105" s="869"/>
      <c r="AJ105" s="869"/>
      <c r="AK105" s="869"/>
      <c r="AL105" s="869"/>
      <c r="AM105" s="869"/>
      <c r="AN105" s="869"/>
      <c r="AO105" s="869"/>
      <c r="AP105" s="869"/>
      <c r="AQ105" s="869"/>
    </row>
    <row r="106" s="818" customFormat="1" customHeight="1" spans="1:56">
      <c r="A106" s="513">
        <v>46056</v>
      </c>
      <c r="B106" s="799" t="s">
        <v>622</v>
      </c>
      <c r="C106" s="799"/>
      <c r="D106" s="866" t="s">
        <v>706</v>
      </c>
      <c r="E106" s="536" t="s">
        <v>800</v>
      </c>
      <c r="F106" s="867"/>
      <c r="G106" s="217"/>
      <c r="H106" s="202">
        <f t="shared" si="12"/>
        <v>0</v>
      </c>
      <c r="I106" s="612"/>
      <c r="J106" s="202">
        <f t="shared" si="13"/>
        <v>0</v>
      </c>
      <c r="K106" s="867">
        <v>1</v>
      </c>
      <c r="L106" s="388">
        <f t="shared" ref="L106:L134" si="14">M106+P106+O106+N106-R106</f>
        <v>280</v>
      </c>
      <c r="M106" s="480"/>
      <c r="N106" s="480">
        <v>280</v>
      </c>
      <c r="O106" s="480"/>
      <c r="P106" s="480"/>
      <c r="Q106" s="480"/>
      <c r="R106" s="797"/>
      <c r="S106" s="849"/>
      <c r="T106" s="531" t="s">
        <v>1286</v>
      </c>
      <c r="U106" s="869"/>
      <c r="V106" s="869"/>
      <c r="W106" s="869"/>
      <c r="X106" s="869"/>
      <c r="Y106" s="869"/>
      <c r="Z106" s="869"/>
      <c r="AA106" s="869"/>
      <c r="AB106" s="869"/>
      <c r="AC106" s="869"/>
      <c r="AD106" s="869"/>
      <c r="AE106" s="869"/>
      <c r="AF106" s="869"/>
      <c r="AG106" s="869"/>
      <c r="AH106" s="869"/>
      <c r="AI106" s="869"/>
      <c r="AJ106" s="869"/>
      <c r="AK106" s="869"/>
      <c r="AL106" s="869"/>
      <c r="AM106" s="869"/>
      <c r="AN106" s="869"/>
      <c r="AO106" s="869"/>
      <c r="AP106" s="869"/>
      <c r="AQ106" s="869"/>
    </row>
    <row r="107" s="818" customFormat="1" customHeight="1" spans="1:56">
      <c r="A107" s="513">
        <v>46056</v>
      </c>
      <c r="B107" s="799" t="s">
        <v>622</v>
      </c>
      <c r="C107" s="799" t="s">
        <v>352</v>
      </c>
      <c r="D107" s="409" t="str">
        <f>VLOOKUP(C107,$BC:$BD,2,0)</f>
        <v>MINI MMA 225 BIVOLT</v>
      </c>
      <c r="E107" s="536" t="s">
        <v>108</v>
      </c>
      <c r="F107" s="867">
        <v>1</v>
      </c>
      <c r="G107" s="217">
        <v>280</v>
      </c>
      <c r="H107" s="202">
        <f t="shared" si="12"/>
        <v>280</v>
      </c>
      <c r="I107" s="612"/>
      <c r="J107" s="202">
        <f t="shared" si="13"/>
        <v>280</v>
      </c>
      <c r="K107" s="867"/>
      <c r="L107" s="388">
        <f t="shared" si="14"/>
        <v>0</v>
      </c>
      <c r="M107" s="480"/>
      <c r="N107" s="480"/>
      <c r="O107" s="480"/>
      <c r="P107" s="480"/>
      <c r="Q107" s="480"/>
      <c r="R107" s="797"/>
      <c r="S107" s="849"/>
      <c r="T107" s="531"/>
      <c r="U107" s="869"/>
      <c r="V107" s="869"/>
      <c r="W107" s="869"/>
      <c r="X107" s="869"/>
      <c r="Y107" s="869"/>
      <c r="Z107" s="869"/>
      <c r="AA107" s="869"/>
      <c r="AB107" s="869"/>
      <c r="AC107" s="869"/>
      <c r="AD107" s="869"/>
      <c r="AE107" s="869"/>
      <c r="AF107" s="869"/>
      <c r="AG107" s="869"/>
      <c r="AH107" s="869"/>
      <c r="AI107" s="869"/>
      <c r="AJ107" s="869"/>
      <c r="AK107" s="869"/>
      <c r="AL107" s="869"/>
      <c r="AM107" s="869"/>
      <c r="AN107" s="869"/>
      <c r="AO107" s="869"/>
      <c r="AP107" s="869"/>
      <c r="AQ107" s="869"/>
    </row>
    <row r="108" s="818" customFormat="1" customHeight="1" spans="1:56">
      <c r="A108" s="513">
        <v>46057</v>
      </c>
      <c r="B108" s="799" t="s">
        <v>623</v>
      </c>
      <c r="C108" s="799"/>
      <c r="D108" s="536" t="s">
        <v>706</v>
      </c>
      <c r="E108" s="536" t="s">
        <v>624</v>
      </c>
      <c r="F108" s="867"/>
      <c r="G108" s="217"/>
      <c r="H108" s="202">
        <f t="shared" si="12"/>
        <v>0</v>
      </c>
      <c r="I108" s="612"/>
      <c r="J108" s="202">
        <f t="shared" si="13"/>
        <v>0</v>
      </c>
      <c r="K108" s="867">
        <v>12</v>
      </c>
      <c r="L108" s="388">
        <f t="shared" si="14"/>
        <v>3864</v>
      </c>
      <c r="M108" s="217"/>
      <c r="N108" s="217"/>
      <c r="O108" s="217">
        <v>3864</v>
      </c>
      <c r="P108" s="217"/>
      <c r="Q108" s="217"/>
      <c r="R108" s="217"/>
      <c r="S108" s="688"/>
      <c r="T108" s="531" t="s">
        <v>1287</v>
      </c>
      <c r="U108" s="869"/>
      <c r="V108" s="869"/>
      <c r="W108" s="869"/>
      <c r="X108" s="869"/>
      <c r="Y108" s="869"/>
      <c r="Z108" s="869"/>
      <c r="AA108" s="869"/>
      <c r="AB108" s="869"/>
      <c r="AC108" s="869"/>
      <c r="AD108" s="869"/>
      <c r="AE108" s="869"/>
      <c r="AF108" s="869"/>
      <c r="AG108" s="869"/>
      <c r="AH108" s="869"/>
      <c r="AI108" s="869"/>
      <c r="AJ108" s="869"/>
      <c r="AK108" s="869"/>
      <c r="AL108" s="869"/>
      <c r="AM108" s="869"/>
      <c r="AN108" s="869"/>
      <c r="AO108" s="869"/>
      <c r="AP108" s="869"/>
      <c r="AQ108" s="869"/>
    </row>
    <row r="109" s="818" customFormat="1" customHeight="1" spans="1:56">
      <c r="A109" s="513">
        <v>46057</v>
      </c>
      <c r="B109" s="799" t="s">
        <v>623</v>
      </c>
      <c r="C109" s="799" t="s">
        <v>352</v>
      </c>
      <c r="D109" s="409" t="str">
        <f>VLOOKUP(C109,$BC:$BD,2,0)</f>
        <v>MINI MMA 225 BIVOLT</v>
      </c>
      <c r="E109" s="536" t="s">
        <v>624</v>
      </c>
      <c r="F109" s="867">
        <v>12</v>
      </c>
      <c r="G109" s="217">
        <v>322</v>
      </c>
      <c r="H109" s="202">
        <f t="shared" si="12"/>
        <v>3864</v>
      </c>
      <c r="I109" s="612"/>
      <c r="J109" s="202">
        <f t="shared" si="13"/>
        <v>3864</v>
      </c>
      <c r="K109" s="867"/>
      <c r="L109" s="388">
        <f t="shared" si="14"/>
        <v>0</v>
      </c>
      <c r="M109" s="217"/>
      <c r="N109" s="217"/>
      <c r="O109" s="217"/>
      <c r="P109" s="217"/>
      <c r="Q109" s="217"/>
      <c r="R109" s="217"/>
      <c r="S109" s="688"/>
      <c r="T109" s="531"/>
      <c r="U109" s="869"/>
      <c r="V109" s="869"/>
      <c r="W109" s="869"/>
      <c r="X109" s="869"/>
      <c r="Y109" s="869"/>
      <c r="Z109" s="869"/>
      <c r="AA109" s="869"/>
      <c r="AB109" s="869"/>
      <c r="AC109" s="869"/>
      <c r="AD109" s="869"/>
      <c r="AE109" s="869"/>
      <c r="AF109" s="869"/>
      <c r="AG109" s="869"/>
      <c r="AH109" s="869"/>
      <c r="AI109" s="869"/>
      <c r="AJ109" s="869"/>
      <c r="AK109" s="869"/>
      <c r="AL109" s="869"/>
      <c r="AM109" s="869"/>
      <c r="AN109" s="869"/>
      <c r="AO109" s="869"/>
      <c r="AP109" s="869"/>
      <c r="AQ109" s="869"/>
    </row>
    <row r="110" s="818" customFormat="1" customHeight="1" spans="1:56">
      <c r="A110" s="513">
        <v>46057</v>
      </c>
      <c r="B110" s="799" t="s">
        <v>625</v>
      </c>
      <c r="C110" s="799"/>
      <c r="D110" s="866" t="s">
        <v>706</v>
      </c>
      <c r="E110" s="536" t="s">
        <v>936</v>
      </c>
      <c r="F110" s="867"/>
      <c r="G110" s="217"/>
      <c r="H110" s="202">
        <f t="shared" si="12"/>
        <v>0</v>
      </c>
      <c r="I110" s="612"/>
      <c r="J110" s="202">
        <f t="shared" si="13"/>
        <v>0</v>
      </c>
      <c r="K110" s="867">
        <v>2</v>
      </c>
      <c r="L110" s="388">
        <f t="shared" si="14"/>
        <v>2388</v>
      </c>
      <c r="M110" s="480"/>
      <c r="N110" s="480">
        <v>2388</v>
      </c>
      <c r="O110" s="480"/>
      <c r="P110" s="480"/>
      <c r="Q110" s="480"/>
      <c r="R110" s="797"/>
      <c r="S110" s="849"/>
      <c r="T110" s="531" t="s">
        <v>1288</v>
      </c>
      <c r="U110" s="869"/>
      <c r="V110" s="869"/>
      <c r="W110" s="869"/>
      <c r="X110" s="869"/>
      <c r="Y110" s="869"/>
      <c r="Z110" s="869"/>
      <c r="AA110" s="869"/>
      <c r="AB110" s="869"/>
      <c r="AC110" s="869"/>
      <c r="AD110" s="869"/>
      <c r="AE110" s="869"/>
      <c r="AF110" s="869"/>
      <c r="AG110" s="869"/>
      <c r="AH110" s="869"/>
      <c r="AI110" s="869"/>
      <c r="AJ110" s="869"/>
      <c r="AK110" s="869"/>
      <c r="AL110" s="869"/>
      <c r="AM110" s="869"/>
      <c r="AN110" s="869"/>
      <c r="AO110" s="869"/>
      <c r="AP110" s="869"/>
      <c r="AQ110" s="869"/>
    </row>
    <row r="111" s="818" customFormat="1" customHeight="1" spans="1:56">
      <c r="A111" s="513">
        <v>46057</v>
      </c>
      <c r="B111" s="799" t="s">
        <v>625</v>
      </c>
      <c r="C111" s="799" t="s">
        <v>88</v>
      </c>
      <c r="D111" s="409" t="str">
        <f>VLOOKUP(C111,$BC:$BD,2,0)</f>
        <v>MIG/MAG/MMA/TIG LIFT 255 BIVOLT</v>
      </c>
      <c r="E111" s="536" t="s">
        <v>106</v>
      </c>
      <c r="F111" s="867">
        <v>2</v>
      </c>
      <c r="G111" s="217">
        <v>1194</v>
      </c>
      <c r="H111" s="202">
        <f t="shared" si="12"/>
        <v>2388</v>
      </c>
      <c r="I111" s="612"/>
      <c r="J111" s="202">
        <f t="shared" si="13"/>
        <v>2388</v>
      </c>
      <c r="K111" s="867"/>
      <c r="L111" s="388">
        <f t="shared" si="14"/>
        <v>0</v>
      </c>
      <c r="M111" s="480"/>
      <c r="N111" s="480"/>
      <c r="O111" s="480"/>
      <c r="P111" s="480"/>
      <c r="Q111" s="480"/>
      <c r="R111" s="797"/>
      <c r="S111" s="849"/>
      <c r="T111" s="531"/>
      <c r="U111" s="869"/>
      <c r="V111" s="869"/>
      <c r="W111" s="869"/>
      <c r="X111" s="869"/>
      <c r="Y111" s="869"/>
      <c r="Z111" s="869"/>
      <c r="AA111" s="869"/>
      <c r="AB111" s="869"/>
      <c r="AC111" s="869"/>
      <c r="AD111" s="869"/>
      <c r="AE111" s="869"/>
      <c r="AF111" s="869"/>
      <c r="AG111" s="869"/>
      <c r="AH111" s="869"/>
      <c r="AI111" s="869"/>
      <c r="AJ111" s="869"/>
      <c r="AK111" s="869"/>
      <c r="AL111" s="869"/>
      <c r="AM111" s="869"/>
      <c r="AN111" s="869"/>
      <c r="AO111" s="869"/>
      <c r="AP111" s="869"/>
      <c r="AQ111" s="869"/>
    </row>
    <row r="112" s="819" customFormat="1" customHeight="1" spans="1:56">
      <c r="A112" s="513">
        <v>46057</v>
      </c>
      <c r="B112" s="870" t="s">
        <v>626</v>
      </c>
      <c r="C112" s="870"/>
      <c r="D112" s="871" t="s">
        <v>706</v>
      </c>
      <c r="E112" s="872" t="s">
        <v>800</v>
      </c>
      <c r="F112" s="873"/>
      <c r="G112" s="874"/>
      <c r="H112" s="202">
        <f t="shared" si="12"/>
        <v>0</v>
      </c>
      <c r="I112" s="612"/>
      <c r="J112" s="202">
        <f t="shared" si="13"/>
        <v>0</v>
      </c>
      <c r="K112" s="873">
        <v>1</v>
      </c>
      <c r="L112" s="388">
        <f t="shared" si="14"/>
        <v>280</v>
      </c>
      <c r="M112" s="480"/>
      <c r="N112" s="480">
        <v>280</v>
      </c>
      <c r="O112" s="480"/>
      <c r="P112" s="480"/>
      <c r="Q112" s="480"/>
      <c r="R112" s="480"/>
      <c r="S112" s="851"/>
      <c r="T112" s="875" t="s">
        <v>1289</v>
      </c>
      <c r="U112" s="876"/>
      <c r="V112" s="876"/>
      <c r="W112" s="876"/>
      <c r="X112" s="876"/>
      <c r="Y112" s="876"/>
      <c r="Z112" s="876"/>
      <c r="AA112" s="876"/>
      <c r="AB112" s="876"/>
      <c r="AC112" s="876"/>
      <c r="AD112" s="876"/>
      <c r="AE112" s="876"/>
      <c r="AF112" s="876"/>
      <c r="AG112" s="876"/>
      <c r="AH112" s="876"/>
      <c r="AI112" s="876"/>
      <c r="AJ112" s="876"/>
      <c r="AK112" s="876"/>
      <c r="AL112" s="876"/>
      <c r="AM112" s="876"/>
      <c r="AN112" s="876"/>
      <c r="AO112" s="876"/>
      <c r="AP112" s="876"/>
      <c r="AQ112" s="876"/>
    </row>
    <row r="113" s="819" customFormat="1" customHeight="1" spans="1:43">
      <c r="A113" s="513">
        <v>46057</v>
      </c>
      <c r="B113" s="870" t="s">
        <v>626</v>
      </c>
      <c r="C113" s="870" t="s">
        <v>352</v>
      </c>
      <c r="D113" s="409" t="str">
        <f>VLOOKUP(C113,$BC:$BD,2,0)</f>
        <v>MINI MMA 225 BIVOLT</v>
      </c>
      <c r="E113" s="872" t="s">
        <v>108</v>
      </c>
      <c r="F113" s="873">
        <v>1</v>
      </c>
      <c r="G113" s="874">
        <v>280</v>
      </c>
      <c r="H113" s="202">
        <f t="shared" si="12"/>
        <v>280</v>
      </c>
      <c r="I113" s="612"/>
      <c r="J113" s="202">
        <f t="shared" si="13"/>
        <v>280</v>
      </c>
      <c r="K113" s="873"/>
      <c r="L113" s="388">
        <f t="shared" si="14"/>
        <v>0</v>
      </c>
      <c r="M113" s="480"/>
      <c r="N113" s="480"/>
      <c r="O113" s="480"/>
      <c r="P113" s="480"/>
      <c r="Q113" s="480"/>
      <c r="R113" s="480"/>
      <c r="S113" s="851"/>
      <c r="T113" s="875"/>
      <c r="U113" s="876"/>
      <c r="V113" s="876"/>
      <c r="W113" s="876"/>
      <c r="X113" s="876"/>
      <c r="Y113" s="876"/>
      <c r="Z113" s="876"/>
      <c r="AA113" s="876"/>
      <c r="AB113" s="876"/>
      <c r="AC113" s="876"/>
      <c r="AD113" s="876"/>
      <c r="AE113" s="876"/>
      <c r="AF113" s="876"/>
      <c r="AG113" s="876"/>
      <c r="AH113" s="876"/>
      <c r="AI113" s="876"/>
      <c r="AJ113" s="876"/>
      <c r="AK113" s="876"/>
      <c r="AL113" s="876"/>
      <c r="AM113" s="876"/>
      <c r="AN113" s="876"/>
      <c r="AO113" s="876"/>
      <c r="AP113" s="876"/>
      <c r="AQ113" s="876"/>
    </row>
    <row r="114" s="818" customFormat="1" customHeight="1" spans="1:43">
      <c r="A114" s="513">
        <v>46059</v>
      </c>
      <c r="B114" s="799" t="s">
        <v>627</v>
      </c>
      <c r="C114" s="799"/>
      <c r="D114" s="866" t="s">
        <v>706</v>
      </c>
      <c r="E114" s="536" t="s">
        <v>1234</v>
      </c>
      <c r="F114" s="867"/>
      <c r="G114" s="217"/>
      <c r="H114" s="202">
        <f t="shared" si="12"/>
        <v>0</v>
      </c>
      <c r="I114" s="612"/>
      <c r="J114" s="202">
        <f t="shared" si="13"/>
        <v>0</v>
      </c>
      <c r="K114" s="867">
        <v>1</v>
      </c>
      <c r="L114" s="388">
        <f t="shared" si="14"/>
        <v>297</v>
      </c>
      <c r="M114" s="480"/>
      <c r="N114" s="480">
        <v>297</v>
      </c>
      <c r="O114" s="480"/>
      <c r="P114" s="797"/>
      <c r="Q114" s="797"/>
      <c r="R114" s="797"/>
      <c r="S114" s="849"/>
      <c r="T114" s="531" t="s">
        <v>1290</v>
      </c>
      <c r="U114" s="869"/>
      <c r="V114" s="869"/>
      <c r="W114" s="869"/>
      <c r="X114" s="869"/>
      <c r="Y114" s="869"/>
      <c r="Z114" s="869"/>
      <c r="AA114" s="869"/>
      <c r="AB114" s="869"/>
      <c r="AC114" s="869"/>
      <c r="AD114" s="869"/>
      <c r="AE114" s="869"/>
      <c r="AF114" s="869"/>
      <c r="AG114" s="869"/>
      <c r="AH114" s="869"/>
      <c r="AI114" s="869"/>
      <c r="AJ114" s="869"/>
      <c r="AK114" s="869"/>
      <c r="AL114" s="869"/>
      <c r="AM114" s="869"/>
      <c r="AN114" s="869"/>
      <c r="AO114" s="869"/>
      <c r="AP114" s="869"/>
      <c r="AQ114" s="869"/>
    </row>
    <row r="115" s="818" customFormat="1" customHeight="1" spans="1:43">
      <c r="A115" s="513">
        <v>46059</v>
      </c>
      <c r="B115" s="799" t="s">
        <v>627</v>
      </c>
      <c r="C115" s="799" t="s">
        <v>628</v>
      </c>
      <c r="D115" s="409" t="str">
        <f>VLOOKUP(C115,$BC:$BD,2,0)</f>
        <v>2801/220V</v>
      </c>
      <c r="E115" s="536" t="s">
        <v>328</v>
      </c>
      <c r="F115" s="867">
        <v>1</v>
      </c>
      <c r="G115" s="217">
        <v>272</v>
      </c>
      <c r="H115" s="202">
        <f t="shared" si="12"/>
        <v>272</v>
      </c>
      <c r="I115" s="612"/>
      <c r="J115" s="202">
        <f>ROUND(F115*G115+H115*I115,2)+25</f>
        <v>297</v>
      </c>
      <c r="K115" s="867"/>
      <c r="L115" s="388">
        <f t="shared" si="14"/>
        <v>0</v>
      </c>
      <c r="M115" s="480"/>
      <c r="N115" s="480"/>
      <c r="O115" s="480"/>
      <c r="P115" s="797"/>
      <c r="Q115" s="797"/>
      <c r="R115" s="797"/>
      <c r="S115" s="849"/>
      <c r="T115" s="531"/>
      <c r="U115" s="869"/>
      <c r="V115" s="869"/>
      <c r="W115" s="869"/>
      <c r="X115" s="869"/>
      <c r="Y115" s="869"/>
      <c r="Z115" s="869"/>
      <c r="AA115" s="869"/>
      <c r="AB115" s="869"/>
      <c r="AC115" s="869"/>
      <c r="AD115" s="869"/>
      <c r="AE115" s="869"/>
      <c r="AF115" s="869"/>
      <c r="AG115" s="869"/>
      <c r="AH115" s="869"/>
      <c r="AI115" s="869"/>
      <c r="AJ115" s="869"/>
      <c r="AK115" s="869"/>
      <c r="AL115" s="869"/>
      <c r="AM115" s="869"/>
      <c r="AN115" s="869"/>
      <c r="AO115" s="869"/>
      <c r="AP115" s="869"/>
      <c r="AQ115" s="869"/>
    </row>
    <row r="116" s="818" customFormat="1" customHeight="1" spans="1:43">
      <c r="A116" s="513">
        <v>46059</v>
      </c>
      <c r="B116" s="799" t="s">
        <v>1291</v>
      </c>
      <c r="C116" s="799"/>
      <c r="D116" s="866" t="s">
        <v>723</v>
      </c>
      <c r="E116" s="536" t="s">
        <v>1292</v>
      </c>
      <c r="F116" s="867"/>
      <c r="G116" s="217"/>
      <c r="H116" s="202">
        <f t="shared" si="12"/>
        <v>0</v>
      </c>
      <c r="I116" s="612"/>
      <c r="J116" s="202">
        <f>ROUND(F116*G116+H116*I116,2)</f>
        <v>0</v>
      </c>
      <c r="K116" s="867"/>
      <c r="L116" s="388">
        <f t="shared" si="14"/>
        <v>0</v>
      </c>
      <c r="M116" s="480"/>
      <c r="N116" s="480"/>
      <c r="O116" s="480"/>
      <c r="P116" s="480"/>
      <c r="Q116" s="480"/>
      <c r="R116" s="797"/>
      <c r="S116" s="849"/>
      <c r="T116" s="877" t="s">
        <v>1293</v>
      </c>
      <c r="U116" s="869"/>
      <c r="V116" s="869"/>
      <c r="W116" s="869"/>
      <c r="X116" s="869"/>
      <c r="Y116" s="869"/>
      <c r="Z116" s="869"/>
      <c r="AA116" s="869"/>
      <c r="AB116" s="869"/>
      <c r="AC116" s="869"/>
      <c r="AD116" s="869"/>
      <c r="AE116" s="869"/>
      <c r="AF116" s="869"/>
      <c r="AG116" s="869"/>
      <c r="AH116" s="869"/>
      <c r="AI116" s="869"/>
      <c r="AJ116" s="869"/>
      <c r="AK116" s="869"/>
      <c r="AL116" s="869"/>
      <c r="AM116" s="869"/>
      <c r="AN116" s="869"/>
      <c r="AO116" s="869"/>
      <c r="AP116" s="869"/>
      <c r="AQ116" s="869"/>
    </row>
    <row r="117" s="818" customFormat="1" customHeight="1" spans="1:43">
      <c r="A117" s="513">
        <v>46062</v>
      </c>
      <c r="B117" s="799" t="s">
        <v>630</v>
      </c>
      <c r="C117" s="799"/>
      <c r="D117" s="866" t="s">
        <v>706</v>
      </c>
      <c r="E117" s="536" t="s">
        <v>800</v>
      </c>
      <c r="F117" s="867"/>
      <c r="G117" s="217"/>
      <c r="H117" s="202">
        <f t="shared" si="12"/>
        <v>0</v>
      </c>
      <c r="I117" s="612"/>
      <c r="J117" s="202">
        <f>ROUND(F117*G117+H117*I117,2)</f>
        <v>0</v>
      </c>
      <c r="K117" s="867">
        <v>1</v>
      </c>
      <c r="L117" s="388">
        <f t="shared" si="14"/>
        <v>280</v>
      </c>
      <c r="M117" s="480"/>
      <c r="N117" s="480">
        <v>280</v>
      </c>
      <c r="O117" s="480"/>
      <c r="P117" s="797"/>
      <c r="Q117" s="797"/>
      <c r="R117" s="797"/>
      <c r="S117" s="849"/>
      <c r="T117" s="531" t="s">
        <v>1294</v>
      </c>
      <c r="U117" s="869"/>
      <c r="V117" s="869"/>
      <c r="W117" s="869"/>
      <c r="X117" s="869"/>
      <c r="Y117" s="869"/>
      <c r="Z117" s="869"/>
      <c r="AA117" s="869"/>
      <c r="AB117" s="869"/>
      <c r="AC117" s="869"/>
      <c r="AD117" s="869"/>
      <c r="AE117" s="869"/>
      <c r="AF117" s="869"/>
      <c r="AG117" s="869"/>
      <c r="AH117" s="869"/>
      <c r="AI117" s="869"/>
      <c r="AJ117" s="869"/>
      <c r="AK117" s="869"/>
      <c r="AL117" s="869"/>
      <c r="AM117" s="869"/>
      <c r="AN117" s="869"/>
      <c r="AO117" s="869"/>
      <c r="AP117" s="869"/>
      <c r="AQ117" s="869"/>
    </row>
    <row r="118" s="818" customFormat="1" customHeight="1" spans="1:43">
      <c r="A118" s="513">
        <v>46062</v>
      </c>
      <c r="B118" s="799" t="s">
        <v>630</v>
      </c>
      <c r="C118" s="799" t="s">
        <v>352</v>
      </c>
      <c r="D118" s="409" t="str">
        <f>VLOOKUP(C118,$BC:$BD,2,0)</f>
        <v>MINI MMA 225 BIVOLT</v>
      </c>
      <c r="E118" s="536" t="s">
        <v>108</v>
      </c>
      <c r="F118" s="867">
        <v>1</v>
      </c>
      <c r="G118" s="217">
        <v>280</v>
      </c>
      <c r="H118" s="202">
        <f t="shared" si="12"/>
        <v>280</v>
      </c>
      <c r="I118" s="612"/>
      <c r="J118" s="202">
        <f>ROUND(F118*G118+H118*I118,2)</f>
        <v>280</v>
      </c>
      <c r="K118" s="867"/>
      <c r="L118" s="388">
        <f t="shared" si="14"/>
        <v>0</v>
      </c>
      <c r="M118" s="480"/>
      <c r="N118" s="480"/>
      <c r="O118" s="480"/>
      <c r="P118" s="797"/>
      <c r="Q118" s="797"/>
      <c r="R118" s="797"/>
      <c r="S118" s="849"/>
      <c r="T118" s="531"/>
      <c r="U118" s="869"/>
      <c r="V118" s="869"/>
      <c r="W118" s="869"/>
      <c r="X118" s="869"/>
      <c r="Y118" s="869"/>
      <c r="Z118" s="869"/>
      <c r="AA118" s="869"/>
      <c r="AB118" s="869"/>
      <c r="AC118" s="869"/>
      <c r="AD118" s="869"/>
      <c r="AE118" s="869"/>
      <c r="AF118" s="869"/>
      <c r="AG118" s="869"/>
      <c r="AH118" s="869"/>
      <c r="AI118" s="869"/>
      <c r="AJ118" s="869"/>
      <c r="AK118" s="869"/>
      <c r="AL118" s="869"/>
      <c r="AM118" s="869"/>
      <c r="AN118" s="869"/>
      <c r="AO118" s="869"/>
      <c r="AP118" s="869"/>
      <c r="AQ118" s="869"/>
    </row>
    <row r="119" s="819" customFormat="1" customHeight="1" spans="1:43">
      <c r="A119" s="513">
        <v>46062</v>
      </c>
      <c r="B119" s="870" t="s">
        <v>631</v>
      </c>
      <c r="C119" s="870"/>
      <c r="D119" s="866" t="s">
        <v>706</v>
      </c>
      <c r="E119" s="872" t="s">
        <v>1234</v>
      </c>
      <c r="F119" s="873"/>
      <c r="G119" s="874"/>
      <c r="H119" s="202">
        <f t="shared" si="12"/>
        <v>0</v>
      </c>
      <c r="I119" s="612"/>
      <c r="J119" s="202">
        <f>ROUND(F119*G119+H119*I119,2)</f>
        <v>0</v>
      </c>
      <c r="K119" s="873">
        <v>1</v>
      </c>
      <c r="L119" s="388">
        <f t="shared" si="14"/>
        <v>297</v>
      </c>
      <c r="M119" s="480"/>
      <c r="N119" s="480">
        <v>297</v>
      </c>
      <c r="O119" s="480"/>
      <c r="P119" s="480"/>
      <c r="Q119" s="480"/>
      <c r="R119" s="480"/>
      <c r="S119" s="851"/>
      <c r="T119" s="875" t="s">
        <v>1294</v>
      </c>
      <c r="U119" s="876"/>
      <c r="V119" s="876"/>
      <c r="W119" s="876"/>
      <c r="X119" s="876"/>
      <c r="Y119" s="876"/>
      <c r="Z119" s="876"/>
      <c r="AA119" s="876"/>
      <c r="AB119" s="876"/>
      <c r="AC119" s="876"/>
      <c r="AD119" s="876"/>
      <c r="AE119" s="876"/>
      <c r="AF119" s="876"/>
      <c r="AG119" s="876"/>
      <c r="AH119" s="876"/>
      <c r="AI119" s="876"/>
      <c r="AJ119" s="876"/>
      <c r="AK119" s="876"/>
      <c r="AL119" s="876"/>
      <c r="AM119" s="876"/>
      <c r="AN119" s="876"/>
      <c r="AO119" s="876"/>
      <c r="AP119" s="876"/>
      <c r="AQ119" s="876"/>
    </row>
    <row r="120" s="819" customFormat="1" customHeight="1" spans="1:43">
      <c r="A120" s="513">
        <v>46062</v>
      </c>
      <c r="B120" s="870" t="s">
        <v>631</v>
      </c>
      <c r="C120" s="870" t="s">
        <v>628</v>
      </c>
      <c r="D120" s="409" t="str">
        <f>VLOOKUP(C120,$BC:$BD,2,0)</f>
        <v>2801/220V</v>
      </c>
      <c r="E120" s="872" t="s">
        <v>328</v>
      </c>
      <c r="F120" s="873">
        <v>1</v>
      </c>
      <c r="G120" s="874">
        <v>272</v>
      </c>
      <c r="H120" s="202">
        <f t="shared" si="12"/>
        <v>272</v>
      </c>
      <c r="I120" s="612"/>
      <c r="J120" s="202">
        <f>ROUND(F120*G120+H120*I120,2)+25</f>
        <v>297</v>
      </c>
      <c r="K120" s="873"/>
      <c r="L120" s="388">
        <f t="shared" si="14"/>
        <v>0</v>
      </c>
      <c r="M120" s="480"/>
      <c r="N120" s="480"/>
      <c r="O120" s="480"/>
      <c r="P120" s="480"/>
      <c r="Q120" s="480"/>
      <c r="R120" s="480"/>
      <c r="S120" s="851"/>
      <c r="T120" s="875"/>
      <c r="U120" s="876"/>
      <c r="V120" s="876"/>
      <c r="W120" s="876"/>
      <c r="X120" s="876"/>
      <c r="Y120" s="876"/>
      <c r="Z120" s="876"/>
      <c r="AA120" s="876"/>
      <c r="AB120" s="876"/>
      <c r="AC120" s="876"/>
      <c r="AD120" s="876"/>
      <c r="AE120" s="876"/>
      <c r="AF120" s="876"/>
      <c r="AG120" s="876"/>
      <c r="AH120" s="876"/>
      <c r="AI120" s="876"/>
      <c r="AJ120" s="876"/>
      <c r="AK120" s="876"/>
      <c r="AL120" s="876"/>
      <c r="AM120" s="876"/>
      <c r="AN120" s="876"/>
      <c r="AO120" s="876"/>
      <c r="AP120" s="876"/>
      <c r="AQ120" s="876"/>
    </row>
    <row r="121" s="818" customFormat="1" customHeight="1" spans="1:43">
      <c r="A121" s="513">
        <v>46062</v>
      </c>
      <c r="B121" s="799" t="s">
        <v>632</v>
      </c>
      <c r="C121" s="799"/>
      <c r="D121" s="866" t="s">
        <v>706</v>
      </c>
      <c r="E121" s="536" t="s">
        <v>1234</v>
      </c>
      <c r="F121" s="867"/>
      <c r="G121" s="217"/>
      <c r="H121" s="202">
        <f t="shared" si="12"/>
        <v>0</v>
      </c>
      <c r="I121" s="612"/>
      <c r="J121" s="202">
        <f>ROUND(F121*G121+H121*I121,2)</f>
        <v>0</v>
      </c>
      <c r="K121" s="867">
        <v>1</v>
      </c>
      <c r="L121" s="388">
        <f t="shared" si="14"/>
        <v>297</v>
      </c>
      <c r="M121" s="480"/>
      <c r="N121" s="480">
        <v>297</v>
      </c>
      <c r="O121" s="480"/>
      <c r="P121" s="797"/>
      <c r="Q121" s="797"/>
      <c r="R121" s="797"/>
      <c r="S121" s="849"/>
      <c r="T121" s="514" t="s">
        <v>1294</v>
      </c>
      <c r="U121" s="869"/>
      <c r="V121" s="869"/>
      <c r="W121" s="869"/>
      <c r="X121" s="869"/>
      <c r="Y121" s="869"/>
      <c r="Z121" s="869"/>
      <c r="AA121" s="869"/>
      <c r="AB121" s="869"/>
      <c r="AC121" s="869"/>
      <c r="AD121" s="869"/>
      <c r="AE121" s="869"/>
      <c r="AF121" s="869"/>
      <c r="AG121" s="869"/>
      <c r="AH121" s="869"/>
      <c r="AI121" s="869"/>
      <c r="AJ121" s="869"/>
      <c r="AK121" s="869"/>
      <c r="AL121" s="869"/>
      <c r="AM121" s="869"/>
      <c r="AN121" s="869"/>
      <c r="AO121" s="869"/>
      <c r="AP121" s="869"/>
      <c r="AQ121" s="869"/>
    </row>
    <row r="122" s="818" customFormat="1" customHeight="1" spans="1:43">
      <c r="A122" s="513">
        <v>46062</v>
      </c>
      <c r="B122" s="799" t="s">
        <v>632</v>
      </c>
      <c r="C122" s="799" t="s">
        <v>628</v>
      </c>
      <c r="D122" s="409" t="str">
        <f>VLOOKUP(C122,$BC:$BD,2,0)</f>
        <v>2801/220V</v>
      </c>
      <c r="E122" s="536" t="s">
        <v>328</v>
      </c>
      <c r="F122" s="867">
        <v>1</v>
      </c>
      <c r="G122" s="217">
        <v>272</v>
      </c>
      <c r="H122" s="202">
        <f t="shared" si="12"/>
        <v>272</v>
      </c>
      <c r="I122" s="612"/>
      <c r="J122" s="202">
        <f>ROUND(F122*G122+H122*I122,2)+25</f>
        <v>297</v>
      </c>
      <c r="K122" s="867"/>
      <c r="L122" s="388">
        <f t="shared" si="14"/>
        <v>0</v>
      </c>
      <c r="M122" s="480"/>
      <c r="N122" s="480"/>
      <c r="O122" s="480"/>
      <c r="P122" s="797"/>
      <c r="Q122" s="797"/>
      <c r="R122" s="797"/>
      <c r="S122" s="849"/>
      <c r="T122" s="514"/>
      <c r="U122" s="869"/>
      <c r="V122" s="869"/>
      <c r="W122" s="869"/>
      <c r="X122" s="869"/>
      <c r="Y122" s="869"/>
      <c r="Z122" s="869"/>
      <c r="AA122" s="869"/>
      <c r="AB122" s="869"/>
      <c r="AC122" s="869"/>
      <c r="AD122" s="869"/>
      <c r="AE122" s="869"/>
      <c r="AF122" s="869"/>
      <c r="AG122" s="869"/>
      <c r="AH122" s="869"/>
      <c r="AI122" s="869"/>
      <c r="AJ122" s="869"/>
      <c r="AK122" s="869"/>
      <c r="AL122" s="869"/>
      <c r="AM122" s="869"/>
      <c r="AN122" s="869"/>
      <c r="AO122" s="869"/>
      <c r="AP122" s="869"/>
      <c r="AQ122" s="869"/>
    </row>
    <row r="123" s="818" customFormat="1" customHeight="1" spans="1:43">
      <c r="A123" s="513">
        <v>46062</v>
      </c>
      <c r="B123" s="799" t="s">
        <v>633</v>
      </c>
      <c r="C123" s="799"/>
      <c r="D123" s="866" t="s">
        <v>706</v>
      </c>
      <c r="E123" s="536" t="s">
        <v>936</v>
      </c>
      <c r="F123" s="867"/>
      <c r="G123" s="217"/>
      <c r="H123" s="202">
        <f t="shared" si="12"/>
        <v>0</v>
      </c>
      <c r="I123" s="612"/>
      <c r="J123" s="202">
        <f>ROUND(F123*G123+H123*I123,2)</f>
        <v>0</v>
      </c>
      <c r="K123" s="867">
        <v>12</v>
      </c>
      <c r="L123" s="388">
        <f t="shared" si="14"/>
        <v>4430.76</v>
      </c>
      <c r="M123" s="480"/>
      <c r="N123" s="480">
        <v>4430.76</v>
      </c>
      <c r="O123" s="480"/>
      <c r="P123" s="480"/>
      <c r="Q123" s="480"/>
      <c r="R123" s="797"/>
      <c r="S123" s="849"/>
      <c r="T123" s="531" t="s">
        <v>1294</v>
      </c>
      <c r="U123" s="869"/>
      <c r="V123" s="869"/>
      <c r="W123" s="869"/>
      <c r="X123" s="869"/>
      <c r="Y123" s="869"/>
      <c r="Z123" s="869"/>
      <c r="AA123" s="869"/>
      <c r="AB123" s="869"/>
      <c r="AC123" s="869"/>
      <c r="AD123" s="869"/>
      <c r="AE123" s="869"/>
      <c r="AF123" s="869"/>
      <c r="AG123" s="869"/>
      <c r="AH123" s="869"/>
      <c r="AI123" s="869"/>
      <c r="AJ123" s="869"/>
      <c r="AK123" s="869"/>
      <c r="AL123" s="869"/>
      <c r="AM123" s="869"/>
      <c r="AN123" s="869"/>
      <c r="AO123" s="869"/>
      <c r="AP123" s="869"/>
      <c r="AQ123" s="869"/>
    </row>
    <row r="124" s="818" customFormat="1" customHeight="1" spans="1:43">
      <c r="A124" s="513">
        <v>46062</v>
      </c>
      <c r="B124" s="799" t="s">
        <v>633</v>
      </c>
      <c r="C124" s="799" t="s">
        <v>190</v>
      </c>
      <c r="D124" s="409" t="str">
        <f>VLOOKUP(C124,$BC:$BD,2,0)</f>
        <v>MIG203</v>
      </c>
      <c r="E124" s="536" t="s">
        <v>106</v>
      </c>
      <c r="F124" s="867">
        <v>12</v>
      </c>
      <c r="G124" s="217">
        <v>369.23</v>
      </c>
      <c r="H124" s="202">
        <f t="shared" si="12"/>
        <v>4430.76</v>
      </c>
      <c r="I124" s="612"/>
      <c r="J124" s="202">
        <f>ROUND(F124*G124+H124*I124,2)</f>
        <v>4430.76</v>
      </c>
      <c r="K124" s="867"/>
      <c r="L124" s="388">
        <f t="shared" si="14"/>
        <v>0</v>
      </c>
      <c r="M124" s="480"/>
      <c r="N124" s="480"/>
      <c r="O124" s="480"/>
      <c r="P124" s="480"/>
      <c r="Q124" s="480"/>
      <c r="R124" s="797"/>
      <c r="S124" s="849"/>
      <c r="T124" s="531"/>
      <c r="U124" s="869"/>
      <c r="V124" s="869"/>
      <c r="W124" s="869"/>
      <c r="X124" s="869"/>
      <c r="Y124" s="869"/>
      <c r="Z124" s="869"/>
      <c r="AA124" s="869"/>
      <c r="AB124" s="869"/>
      <c r="AC124" s="869"/>
      <c r="AD124" s="869"/>
      <c r="AE124" s="869"/>
      <c r="AF124" s="869"/>
      <c r="AG124" s="869"/>
      <c r="AH124" s="869"/>
      <c r="AI124" s="869"/>
      <c r="AJ124" s="869"/>
      <c r="AK124" s="869"/>
      <c r="AL124" s="869"/>
      <c r="AM124" s="869"/>
      <c r="AN124" s="869"/>
      <c r="AO124" s="869"/>
      <c r="AP124" s="869"/>
      <c r="AQ124" s="869"/>
    </row>
    <row r="125" s="818" customFormat="1" customHeight="1" spans="1:43">
      <c r="A125" s="513">
        <v>46062</v>
      </c>
      <c r="B125" s="799" t="s">
        <v>634</v>
      </c>
      <c r="C125" s="799"/>
      <c r="D125" s="866" t="s">
        <v>706</v>
      </c>
      <c r="E125" s="536" t="s">
        <v>1295</v>
      </c>
      <c r="F125" s="867"/>
      <c r="G125" s="217"/>
      <c r="H125" s="202">
        <f t="shared" si="12"/>
        <v>0</v>
      </c>
      <c r="I125" s="612"/>
      <c r="J125" s="202">
        <f>ROUND(F125*G125+H125*I125,2)</f>
        <v>0</v>
      </c>
      <c r="K125" s="867">
        <v>10</v>
      </c>
      <c r="L125" s="388">
        <f t="shared" si="14"/>
        <v>2300</v>
      </c>
      <c r="M125" s="480"/>
      <c r="N125" s="480"/>
      <c r="O125" s="480">
        <v>2300</v>
      </c>
      <c r="P125" s="797"/>
      <c r="Q125" s="797"/>
      <c r="R125" s="797"/>
      <c r="S125" s="849"/>
      <c r="T125" s="531" t="s">
        <v>1296</v>
      </c>
      <c r="U125" s="869"/>
      <c r="V125" s="869"/>
      <c r="W125" s="869"/>
      <c r="X125" s="869"/>
      <c r="Y125" s="869"/>
      <c r="Z125" s="869"/>
      <c r="AA125" s="869"/>
      <c r="AB125" s="869"/>
      <c r="AC125" s="869"/>
      <c r="AD125" s="869"/>
      <c r="AE125" s="869"/>
      <c r="AF125" s="869"/>
      <c r="AG125" s="869"/>
      <c r="AH125" s="869"/>
      <c r="AI125" s="869"/>
      <c r="AJ125" s="869"/>
      <c r="AK125" s="869"/>
      <c r="AL125" s="869"/>
      <c r="AM125" s="869"/>
      <c r="AN125" s="869"/>
      <c r="AO125" s="869"/>
      <c r="AP125" s="869"/>
      <c r="AQ125" s="869"/>
    </row>
    <row r="126" s="818" customFormat="1" customHeight="1" spans="1:43">
      <c r="A126" s="513">
        <v>46062</v>
      </c>
      <c r="B126" s="799" t="s">
        <v>634</v>
      </c>
      <c r="C126" s="799" t="s">
        <v>334</v>
      </c>
      <c r="D126" s="409" t="str">
        <f>VLOOKUP(C126,$BC:$BD,2,0)</f>
        <v>V-AK230MINI</v>
      </c>
      <c r="E126" s="536" t="s">
        <v>635</v>
      </c>
      <c r="F126" s="867">
        <v>10</v>
      </c>
      <c r="G126" s="217">
        <v>230</v>
      </c>
      <c r="H126" s="202">
        <f t="shared" si="12"/>
        <v>2300</v>
      </c>
      <c r="I126" s="612"/>
      <c r="J126" s="202">
        <f>ROUND(F126*G126+H126*I126,2)</f>
        <v>2300</v>
      </c>
      <c r="K126" s="867"/>
      <c r="L126" s="388">
        <f t="shared" si="14"/>
        <v>0</v>
      </c>
      <c r="M126" s="480"/>
      <c r="N126" s="480"/>
      <c r="O126" s="480"/>
      <c r="P126" s="797"/>
      <c r="Q126" s="797"/>
      <c r="R126" s="797"/>
      <c r="S126" s="849"/>
      <c r="T126" s="531"/>
      <c r="U126" s="869"/>
      <c r="V126" s="869"/>
      <c r="W126" s="869"/>
      <c r="X126" s="869"/>
      <c r="Y126" s="869"/>
      <c r="Z126" s="869"/>
      <c r="AA126" s="869"/>
      <c r="AB126" s="869"/>
      <c r="AC126" s="869"/>
      <c r="AD126" s="869"/>
      <c r="AE126" s="869"/>
      <c r="AF126" s="869"/>
      <c r="AG126" s="869"/>
      <c r="AH126" s="869"/>
      <c r="AI126" s="869"/>
      <c r="AJ126" s="869"/>
      <c r="AK126" s="869"/>
      <c r="AL126" s="869"/>
      <c r="AM126" s="869"/>
      <c r="AN126" s="869"/>
      <c r="AO126" s="869"/>
      <c r="AP126" s="869"/>
      <c r="AQ126" s="869"/>
    </row>
    <row r="127" s="818" customFormat="1" customHeight="1" spans="1:43">
      <c r="A127" s="513">
        <v>46063</v>
      </c>
      <c r="B127" s="799" t="s">
        <v>636</v>
      </c>
      <c r="C127" s="799"/>
      <c r="D127" s="866" t="s">
        <v>706</v>
      </c>
      <c r="E127" s="536" t="s">
        <v>1297</v>
      </c>
      <c r="F127" s="867"/>
      <c r="G127" s="217"/>
      <c r="H127" s="202">
        <f t="shared" si="12"/>
        <v>0</v>
      </c>
      <c r="I127" s="612"/>
      <c r="J127" s="202">
        <f>ROUND(F127*G127+H127*I127,2)</f>
        <v>0</v>
      </c>
      <c r="K127" s="867">
        <v>11</v>
      </c>
      <c r="L127" s="388">
        <f t="shared" si="14"/>
        <v>5343.48516</v>
      </c>
      <c r="M127" s="480"/>
      <c r="N127" s="480"/>
      <c r="O127" s="480"/>
      <c r="P127" s="480">
        <v>5473.2</v>
      </c>
      <c r="Q127" s="480"/>
      <c r="R127" s="217">
        <f>P127*S127</f>
        <v>129.71484</v>
      </c>
      <c r="S127" s="849">
        <v>0.0237</v>
      </c>
      <c r="T127" s="531" t="s">
        <v>1298</v>
      </c>
      <c r="U127" s="869"/>
      <c r="V127" s="869"/>
      <c r="W127" s="869"/>
      <c r="X127" s="869"/>
      <c r="Y127" s="869"/>
      <c r="Z127" s="869"/>
      <c r="AA127" s="869"/>
      <c r="AB127" s="869"/>
      <c r="AC127" s="869"/>
      <c r="AD127" s="869"/>
      <c r="AE127" s="869"/>
      <c r="AF127" s="869"/>
      <c r="AG127" s="869"/>
      <c r="AH127" s="869"/>
      <c r="AI127" s="869"/>
      <c r="AJ127" s="869"/>
      <c r="AK127" s="869"/>
      <c r="AL127" s="869"/>
      <c r="AM127" s="869"/>
      <c r="AN127" s="869"/>
      <c r="AO127" s="869"/>
      <c r="AP127" s="869"/>
      <c r="AQ127" s="869"/>
    </row>
    <row r="128" s="818" customFormat="1" customHeight="1" spans="1:43">
      <c r="A128" s="513">
        <v>46063</v>
      </c>
      <c r="B128" s="799" t="s">
        <v>636</v>
      </c>
      <c r="C128" s="799" t="s">
        <v>395</v>
      </c>
      <c r="D128" s="409" t="str">
        <f>VLOOKUP(C128,$BC:$BD,2,0)</f>
        <v>USK810/220V</v>
      </c>
      <c r="E128" s="536" t="s">
        <v>637</v>
      </c>
      <c r="F128" s="867">
        <v>6</v>
      </c>
      <c r="G128" s="217">
        <v>286.53</v>
      </c>
      <c r="H128" s="202">
        <f t="shared" si="12"/>
        <v>1719.18</v>
      </c>
      <c r="I128" s="612">
        <v>0.052</v>
      </c>
      <c r="J128" s="202">
        <f>ROUND(F128*G128+H128*I128,2)+178.86</f>
        <v>1987.44</v>
      </c>
      <c r="K128" s="867"/>
      <c r="L128" s="388">
        <f t="shared" si="14"/>
        <v>0</v>
      </c>
      <c r="M128" s="480"/>
      <c r="N128" s="480"/>
      <c r="O128" s="480"/>
      <c r="P128" s="480"/>
      <c r="Q128" s="480"/>
      <c r="R128" s="797"/>
      <c r="S128" s="849"/>
      <c r="T128" s="531"/>
      <c r="U128" s="869"/>
      <c r="V128" s="869"/>
      <c r="W128" s="869"/>
      <c r="X128" s="869"/>
      <c r="Y128" s="869"/>
      <c r="Z128" s="869"/>
      <c r="AA128" s="869"/>
      <c r="AB128" s="869"/>
      <c r="AC128" s="869"/>
      <c r="AD128" s="869"/>
      <c r="AE128" s="869"/>
      <c r="AF128" s="869"/>
      <c r="AG128" s="869"/>
      <c r="AH128" s="869"/>
      <c r="AI128" s="869"/>
      <c r="AJ128" s="869"/>
      <c r="AK128" s="869"/>
      <c r="AL128" s="869"/>
      <c r="AM128" s="869"/>
      <c r="AN128" s="869"/>
      <c r="AO128" s="869"/>
      <c r="AP128" s="869"/>
      <c r="AQ128" s="869"/>
    </row>
    <row r="129" s="818" customFormat="1" customHeight="1" spans="1:43">
      <c r="A129" s="513">
        <v>46063</v>
      </c>
      <c r="B129" s="799" t="s">
        <v>636</v>
      </c>
      <c r="C129" s="799" t="s">
        <v>342</v>
      </c>
      <c r="D129" s="409" t="str">
        <f>VLOOKUP(C129,$BC:$BD,2,0)</f>
        <v>MIG/MMA/TIG LIFT 300</v>
      </c>
      <c r="E129" s="536" t="s">
        <v>637</v>
      </c>
      <c r="F129" s="867">
        <v>1</v>
      </c>
      <c r="G129" s="217">
        <v>1550</v>
      </c>
      <c r="H129" s="202">
        <f t="shared" si="12"/>
        <v>1550</v>
      </c>
      <c r="I129" s="612"/>
      <c r="J129" s="202">
        <f t="shared" ref="J129:J136" si="15">ROUND(F129*G129+H129*I129,2)</f>
        <v>1550</v>
      </c>
      <c r="K129" s="867"/>
      <c r="L129" s="388">
        <f t="shared" si="14"/>
        <v>0</v>
      </c>
      <c r="M129" s="480"/>
      <c r="N129" s="480"/>
      <c r="O129" s="480"/>
      <c r="P129" s="480"/>
      <c r="Q129" s="480"/>
      <c r="R129" s="797"/>
      <c r="S129" s="849"/>
      <c r="T129" s="531"/>
      <c r="U129" s="869"/>
      <c r="V129" s="869"/>
      <c r="W129" s="869"/>
      <c r="X129" s="869"/>
      <c r="Y129" s="869"/>
      <c r="Z129" s="869"/>
      <c r="AA129" s="869"/>
      <c r="AB129" s="869"/>
      <c r="AC129" s="869"/>
      <c r="AD129" s="869"/>
      <c r="AE129" s="869"/>
      <c r="AF129" s="869"/>
      <c r="AG129" s="869"/>
      <c r="AH129" s="869"/>
      <c r="AI129" s="869"/>
      <c r="AJ129" s="869"/>
      <c r="AK129" s="869"/>
      <c r="AL129" s="869"/>
      <c r="AM129" s="869"/>
      <c r="AN129" s="869"/>
      <c r="AO129" s="869"/>
      <c r="AP129" s="869"/>
      <c r="AQ129" s="869"/>
    </row>
    <row r="130" s="818" customFormat="1" customHeight="1" spans="1:43">
      <c r="A130" s="513">
        <v>46063</v>
      </c>
      <c r="B130" s="799" t="s">
        <v>636</v>
      </c>
      <c r="C130" s="799" t="s">
        <v>362</v>
      </c>
      <c r="D130" s="409" t="str">
        <f>VLOOKUP(C130,$BC:$BD,2,0)</f>
        <v>MIG MMA/TIG(LIFT)-200</v>
      </c>
      <c r="E130" s="536" t="s">
        <v>637</v>
      </c>
      <c r="F130" s="867">
        <v>2</v>
      </c>
      <c r="G130" s="217">
        <v>630</v>
      </c>
      <c r="H130" s="202">
        <f t="shared" si="12"/>
        <v>1260</v>
      </c>
      <c r="I130" s="612"/>
      <c r="J130" s="202">
        <f t="shared" si="15"/>
        <v>1260</v>
      </c>
      <c r="K130" s="867"/>
      <c r="L130" s="388">
        <f t="shared" si="14"/>
        <v>0</v>
      </c>
      <c r="M130" s="480"/>
      <c r="N130" s="480"/>
      <c r="O130" s="480"/>
      <c r="P130" s="480"/>
      <c r="Q130" s="480"/>
      <c r="R130" s="797"/>
      <c r="S130" s="849"/>
      <c r="T130" s="531"/>
      <c r="U130" s="869"/>
      <c r="V130" s="869"/>
      <c r="W130" s="869"/>
      <c r="X130" s="869"/>
      <c r="Y130" s="869"/>
      <c r="Z130" s="869"/>
      <c r="AA130" s="869"/>
      <c r="AB130" s="869"/>
      <c r="AC130" s="869"/>
      <c r="AD130" s="869"/>
      <c r="AE130" s="869"/>
      <c r="AF130" s="869"/>
      <c r="AG130" s="869"/>
      <c r="AH130" s="869"/>
      <c r="AI130" s="869"/>
      <c r="AJ130" s="869"/>
      <c r="AK130" s="869"/>
      <c r="AL130" s="869"/>
      <c r="AM130" s="869"/>
      <c r="AN130" s="869"/>
      <c r="AO130" s="869"/>
      <c r="AP130" s="869"/>
      <c r="AQ130" s="869"/>
    </row>
    <row r="131" s="818" customFormat="1" customHeight="1" spans="1:43">
      <c r="A131" s="513">
        <v>46063</v>
      </c>
      <c r="B131" s="799" t="s">
        <v>636</v>
      </c>
      <c r="C131" s="799" t="s">
        <v>638</v>
      </c>
      <c r="D131" s="409" t="str">
        <f>VLOOKUP(C131,$BC:$BD,2,0)</f>
        <v>US/MMA-250 BIVOLT</v>
      </c>
      <c r="E131" s="536" t="s">
        <v>637</v>
      </c>
      <c r="F131" s="867">
        <v>2</v>
      </c>
      <c r="G131" s="217">
        <v>337.88</v>
      </c>
      <c r="H131" s="202">
        <f t="shared" si="12"/>
        <v>675.76</v>
      </c>
      <c r="I131" s="612"/>
      <c r="J131" s="202">
        <f t="shared" si="15"/>
        <v>675.76</v>
      </c>
      <c r="K131" s="867"/>
      <c r="L131" s="388">
        <f t="shared" si="14"/>
        <v>0</v>
      </c>
      <c r="M131" s="480"/>
      <c r="N131" s="480"/>
      <c r="O131" s="480"/>
      <c r="P131" s="480"/>
      <c r="Q131" s="480"/>
      <c r="R131" s="797"/>
      <c r="S131" s="849"/>
      <c r="T131" s="531"/>
      <c r="U131" s="869"/>
      <c r="V131" s="869"/>
      <c r="W131" s="869"/>
      <c r="X131" s="869"/>
      <c r="Y131" s="869"/>
      <c r="Z131" s="869"/>
      <c r="AA131" s="869"/>
      <c r="AB131" s="869"/>
      <c r="AC131" s="869"/>
      <c r="AD131" s="869"/>
      <c r="AE131" s="869"/>
      <c r="AF131" s="869"/>
      <c r="AG131" s="869"/>
      <c r="AH131" s="869"/>
      <c r="AI131" s="869"/>
      <c r="AJ131" s="869"/>
      <c r="AK131" s="869"/>
      <c r="AL131" s="869"/>
      <c r="AM131" s="869"/>
      <c r="AN131" s="869"/>
      <c r="AO131" s="869"/>
      <c r="AP131" s="869"/>
      <c r="AQ131" s="869"/>
    </row>
    <row r="132" s="818" customFormat="1" customHeight="1" spans="1:43">
      <c r="A132" s="513">
        <v>46064</v>
      </c>
      <c r="B132" s="799" t="s">
        <v>640</v>
      </c>
      <c r="C132" s="799"/>
      <c r="D132" s="536" t="s">
        <v>706</v>
      </c>
      <c r="E132" s="536" t="s">
        <v>863</v>
      </c>
      <c r="F132" s="867"/>
      <c r="G132" s="217"/>
      <c r="H132" s="202">
        <f t="shared" si="12"/>
        <v>0</v>
      </c>
      <c r="I132" s="612"/>
      <c r="J132" s="202">
        <f t="shared" si="15"/>
        <v>0</v>
      </c>
      <c r="K132" s="867">
        <v>10</v>
      </c>
      <c r="L132" s="388">
        <f t="shared" si="14"/>
        <v>3692.3</v>
      </c>
      <c r="M132" s="217"/>
      <c r="N132" s="217">
        <v>3692.3</v>
      </c>
      <c r="O132" s="217"/>
      <c r="P132" s="217"/>
      <c r="Q132" s="217"/>
      <c r="R132" s="217">
        <f>P132*S132</f>
        <v>0</v>
      </c>
      <c r="S132" s="688"/>
      <c r="T132" s="531" t="s">
        <v>1299</v>
      </c>
    </row>
    <row r="133" s="818" customFormat="1" customHeight="1" spans="1:43">
      <c r="A133" s="513">
        <v>46064</v>
      </c>
      <c r="B133" s="799" t="s">
        <v>640</v>
      </c>
      <c r="C133" s="799" t="s">
        <v>190</v>
      </c>
      <c r="D133" s="409" t="str">
        <f>VLOOKUP(C133,$BC:$BD,2,0)</f>
        <v>MIG203</v>
      </c>
      <c r="E133" s="536" t="s">
        <v>94</v>
      </c>
      <c r="F133" s="867">
        <v>10</v>
      </c>
      <c r="G133" s="217">
        <v>369.23</v>
      </c>
      <c r="H133" s="202">
        <f t="shared" si="12"/>
        <v>3692.3</v>
      </c>
      <c r="I133" s="612"/>
      <c r="J133" s="202">
        <f t="shared" si="15"/>
        <v>3692.3</v>
      </c>
      <c r="K133" s="867"/>
      <c r="L133" s="388">
        <f t="shared" si="14"/>
        <v>0</v>
      </c>
      <c r="M133" s="217"/>
      <c r="N133" s="217"/>
      <c r="O133" s="217"/>
      <c r="P133" s="217"/>
      <c r="Q133" s="217"/>
      <c r="R133" s="217"/>
      <c r="S133" s="688"/>
      <c r="T133" s="531"/>
    </row>
    <row r="134" s="818" customFormat="1" customHeight="1" spans="1:43">
      <c r="A134" s="513">
        <v>46064</v>
      </c>
      <c r="B134" s="799" t="s">
        <v>641</v>
      </c>
      <c r="C134" s="799"/>
      <c r="D134" s="866" t="s">
        <v>706</v>
      </c>
      <c r="E134" s="536" t="s">
        <v>800</v>
      </c>
      <c r="F134" s="867"/>
      <c r="G134" s="217"/>
      <c r="H134" s="202">
        <f t="shared" si="12"/>
        <v>0</v>
      </c>
      <c r="I134" s="612"/>
      <c r="J134" s="202">
        <f t="shared" si="15"/>
        <v>0</v>
      </c>
      <c r="K134" s="867">
        <v>1</v>
      </c>
      <c r="L134" s="388">
        <f t="shared" si="14"/>
        <v>280</v>
      </c>
      <c r="M134" s="480"/>
      <c r="N134" s="480">
        <v>280</v>
      </c>
      <c r="O134" s="480"/>
      <c r="P134" s="797"/>
      <c r="Q134" s="797"/>
      <c r="R134" s="797">
        <f>P134*S134</f>
        <v>0</v>
      </c>
      <c r="S134" s="849"/>
      <c r="T134" s="531" t="s">
        <v>1300</v>
      </c>
    </row>
    <row r="135" s="818" customFormat="1" customHeight="1" spans="1:43">
      <c r="A135" s="513">
        <v>46064</v>
      </c>
      <c r="B135" s="799" t="s">
        <v>641</v>
      </c>
      <c r="C135" s="799" t="s">
        <v>352</v>
      </c>
      <c r="D135" s="409" t="str">
        <f>VLOOKUP(C135,$BC:$BD,2,0)</f>
        <v>MINI MMA 225 BIVOLT</v>
      </c>
      <c r="E135" s="536" t="s">
        <v>108</v>
      </c>
      <c r="F135" s="867">
        <v>1</v>
      </c>
      <c r="G135" s="217">
        <v>280</v>
      </c>
      <c r="H135" s="202">
        <f t="shared" si="12"/>
        <v>280</v>
      </c>
      <c r="I135" s="612"/>
      <c r="J135" s="202">
        <f t="shared" si="15"/>
        <v>280</v>
      </c>
      <c r="K135" s="867"/>
      <c r="L135" s="796"/>
      <c r="M135" s="480"/>
      <c r="N135" s="480"/>
      <c r="O135" s="480"/>
      <c r="P135" s="797"/>
      <c r="Q135" s="797"/>
      <c r="R135" s="797"/>
      <c r="S135" s="849"/>
      <c r="T135" s="531"/>
    </row>
    <row r="136" s="818" customFormat="1" customHeight="1" spans="1:43">
      <c r="A136" s="513">
        <v>46065</v>
      </c>
      <c r="B136" s="799" t="s">
        <v>642</v>
      </c>
      <c r="C136" s="799"/>
      <c r="D136" s="866" t="s">
        <v>706</v>
      </c>
      <c r="E136" s="536" t="s">
        <v>936</v>
      </c>
      <c r="F136" s="867"/>
      <c r="G136" s="217"/>
      <c r="H136" s="202">
        <f t="shared" si="12"/>
        <v>0</v>
      </c>
      <c r="I136" s="612"/>
      <c r="J136" s="202">
        <f t="shared" si="15"/>
        <v>0</v>
      </c>
      <c r="K136" s="867">
        <v>17</v>
      </c>
      <c r="L136" s="796">
        <f>SUM(M136+N136+O136+P136-Q136-R136)</f>
        <v>6454.61</v>
      </c>
      <c r="M136" s="480"/>
      <c r="N136" s="480">
        <v>6454.61</v>
      </c>
      <c r="O136" s="480"/>
      <c r="P136" s="797"/>
      <c r="Q136" s="797"/>
      <c r="R136" s="797">
        <f>P136*S136</f>
        <v>0</v>
      </c>
      <c r="S136" s="849"/>
      <c r="T136" s="531" t="s">
        <v>1301</v>
      </c>
    </row>
    <row r="137" s="818" customFormat="1" customHeight="1" spans="1:43">
      <c r="A137" s="513">
        <v>46065</v>
      </c>
      <c r="B137" s="799" t="s">
        <v>642</v>
      </c>
      <c r="C137" s="799" t="s">
        <v>360</v>
      </c>
      <c r="D137" s="409" t="str">
        <f>VLOOKUP(C137,$BC:$BD,2,0)</f>
        <v>MAX 65B DB</v>
      </c>
      <c r="E137" s="536" t="s">
        <v>106</v>
      </c>
      <c r="F137" s="867">
        <v>4</v>
      </c>
      <c r="G137" s="217">
        <v>638.77</v>
      </c>
      <c r="H137" s="202">
        <f t="shared" si="12"/>
        <v>2555.08</v>
      </c>
      <c r="I137" s="612">
        <v>0.052</v>
      </c>
      <c r="J137" s="202">
        <f>ROUND(F137*G137+H137*I137,2)+554.89</f>
        <v>3242.83</v>
      </c>
      <c r="K137" s="867"/>
      <c r="L137" s="796"/>
      <c r="M137" s="480"/>
      <c r="N137" s="480"/>
      <c r="O137" s="480"/>
      <c r="P137" s="797"/>
      <c r="Q137" s="797"/>
      <c r="R137" s="797"/>
      <c r="S137" s="849"/>
      <c r="T137" s="531"/>
    </row>
    <row r="138" s="818" customFormat="1" customHeight="1" spans="1:43">
      <c r="A138" s="513">
        <v>46065</v>
      </c>
      <c r="B138" s="799" t="s">
        <v>642</v>
      </c>
      <c r="C138" s="799" t="s">
        <v>346</v>
      </c>
      <c r="D138" s="409" t="str">
        <f>VLOOKUP(C138,$BC:$BD,2,0)</f>
        <v>3001/220V</v>
      </c>
      <c r="E138" s="536" t="s">
        <v>106</v>
      </c>
      <c r="F138" s="867">
        <v>13</v>
      </c>
      <c r="G138" s="217">
        <v>247.06</v>
      </c>
      <c r="H138" s="202">
        <f t="shared" si="12"/>
        <v>3211.78</v>
      </c>
      <c r="I138" s="612"/>
      <c r="J138" s="202">
        <f t="shared" ref="J138:J158" si="16">ROUND(F138*G138+H138*I138,2)</f>
        <v>3211.78</v>
      </c>
      <c r="K138" s="867"/>
      <c r="L138" s="796"/>
      <c r="M138" s="480"/>
      <c r="N138" s="480"/>
      <c r="O138" s="480"/>
      <c r="P138" s="797"/>
      <c r="Q138" s="797"/>
      <c r="R138" s="797"/>
      <c r="S138" s="849"/>
      <c r="T138" s="531"/>
    </row>
    <row r="139" s="818" customFormat="1" customHeight="1" spans="1:43">
      <c r="A139" s="513">
        <v>46064</v>
      </c>
      <c r="B139" s="799" t="s">
        <v>1302</v>
      </c>
      <c r="C139" s="799"/>
      <c r="D139" s="866" t="s">
        <v>723</v>
      </c>
      <c r="E139" s="536" t="s">
        <v>1292</v>
      </c>
      <c r="F139" s="867"/>
      <c r="G139" s="217"/>
      <c r="H139" s="202">
        <f t="shared" si="12"/>
        <v>0</v>
      </c>
      <c r="I139" s="612"/>
      <c r="J139" s="202">
        <f t="shared" si="16"/>
        <v>0</v>
      </c>
      <c r="K139" s="867"/>
      <c r="L139" s="796"/>
      <c r="M139" s="480"/>
      <c r="N139" s="480"/>
      <c r="O139" s="480"/>
      <c r="P139" s="797"/>
      <c r="Q139" s="797"/>
      <c r="R139" s="797">
        <f>P139*S139</f>
        <v>0</v>
      </c>
      <c r="S139" s="851"/>
      <c r="T139" s="868" t="s">
        <v>1301</v>
      </c>
    </row>
    <row r="140" s="818" customFormat="1" customHeight="1" spans="1:43">
      <c r="A140" s="513">
        <v>46065</v>
      </c>
      <c r="B140" s="799" t="s">
        <v>643</v>
      </c>
      <c r="C140" s="799"/>
      <c r="D140" s="866" t="s">
        <v>706</v>
      </c>
      <c r="E140" s="536" t="s">
        <v>800</v>
      </c>
      <c r="F140" s="867"/>
      <c r="G140" s="217"/>
      <c r="H140" s="202">
        <f t="shared" si="12"/>
        <v>0</v>
      </c>
      <c r="I140" s="612"/>
      <c r="J140" s="202">
        <f t="shared" si="16"/>
        <v>0</v>
      </c>
      <c r="K140" s="867">
        <v>1</v>
      </c>
      <c r="L140" s="796">
        <f>SUM(M140+N140+O140+P140-Q140-R140)</f>
        <v>280</v>
      </c>
      <c r="M140" s="480"/>
      <c r="N140" s="480">
        <v>280</v>
      </c>
      <c r="O140" s="480"/>
      <c r="P140" s="480"/>
      <c r="Q140" s="480"/>
      <c r="R140" s="797">
        <f>P140*S140</f>
        <v>0</v>
      </c>
      <c r="S140" s="849"/>
      <c r="T140" s="531" t="s">
        <v>1303</v>
      </c>
    </row>
    <row r="141" s="818" customFormat="1" customHeight="1" spans="1:43">
      <c r="A141" s="513">
        <v>46065</v>
      </c>
      <c r="B141" s="799" t="s">
        <v>643</v>
      </c>
      <c r="C141" s="799" t="s">
        <v>352</v>
      </c>
      <c r="D141" s="409" t="str">
        <f>VLOOKUP(C141,$BC:$BD,2,0)</f>
        <v>MINI MMA 225 BIVOLT</v>
      </c>
      <c r="E141" s="536" t="s">
        <v>108</v>
      </c>
      <c r="F141" s="867">
        <v>1</v>
      </c>
      <c r="G141" s="217">
        <v>280</v>
      </c>
      <c r="H141" s="202">
        <f t="shared" si="12"/>
        <v>280</v>
      </c>
      <c r="I141" s="612"/>
      <c r="J141" s="202">
        <f t="shared" si="16"/>
        <v>280</v>
      </c>
      <c r="K141" s="867"/>
      <c r="L141" s="796"/>
      <c r="M141" s="480"/>
      <c r="N141" s="480"/>
      <c r="O141" s="480"/>
      <c r="P141" s="480"/>
      <c r="Q141" s="480"/>
      <c r="R141" s="797"/>
      <c r="S141" s="849"/>
      <c r="T141" s="531"/>
    </row>
    <row r="142" s="818" customFormat="1" customHeight="1" spans="1:43">
      <c r="A142" s="513">
        <v>46066</v>
      </c>
      <c r="B142" s="799" t="s">
        <v>644</v>
      </c>
      <c r="C142" s="799"/>
      <c r="D142" s="866" t="s">
        <v>706</v>
      </c>
      <c r="E142" s="536" t="s">
        <v>1065</v>
      </c>
      <c r="F142" s="867"/>
      <c r="G142" s="217"/>
      <c r="H142" s="202">
        <f t="shared" si="12"/>
        <v>0</v>
      </c>
      <c r="I142" s="612"/>
      <c r="J142" s="202">
        <f t="shared" si="16"/>
        <v>0</v>
      </c>
      <c r="K142" s="867">
        <v>5</v>
      </c>
      <c r="L142" s="796">
        <f>SUM(M142+N142+O142+P142-Q142-R142)</f>
        <v>2000</v>
      </c>
      <c r="M142" s="480"/>
      <c r="N142" s="480">
        <v>2000</v>
      </c>
      <c r="O142" s="480"/>
      <c r="P142" s="797"/>
      <c r="Q142" s="797"/>
      <c r="R142" s="797">
        <f>P142*S142</f>
        <v>0</v>
      </c>
      <c r="S142" s="849"/>
      <c r="T142" s="868" t="s">
        <v>1304</v>
      </c>
    </row>
    <row r="143" s="818" customFormat="1" customHeight="1" spans="1:43">
      <c r="A143" s="513">
        <v>46066</v>
      </c>
      <c r="B143" s="799" t="s">
        <v>644</v>
      </c>
      <c r="C143" s="799" t="s">
        <v>190</v>
      </c>
      <c r="D143" s="409" t="str">
        <f>VLOOKUP(C143,$BC:$BD,2,0)</f>
        <v>MIG203</v>
      </c>
      <c r="E143" s="536" t="s">
        <v>69</v>
      </c>
      <c r="F143" s="867">
        <v>5</v>
      </c>
      <c r="G143" s="217">
        <v>400</v>
      </c>
      <c r="H143" s="202">
        <f t="shared" si="12"/>
        <v>2000</v>
      </c>
      <c r="I143" s="612"/>
      <c r="J143" s="202">
        <f t="shared" si="16"/>
        <v>2000</v>
      </c>
      <c r="K143" s="867"/>
      <c r="L143" s="796"/>
      <c r="M143" s="480"/>
      <c r="N143" s="480"/>
      <c r="O143" s="480"/>
      <c r="P143" s="797"/>
      <c r="Q143" s="797"/>
      <c r="R143" s="797"/>
      <c r="S143" s="849"/>
      <c r="T143" s="868"/>
    </row>
    <row r="144" s="818" customFormat="1" customHeight="1" spans="1:43">
      <c r="A144" s="513">
        <v>46071</v>
      </c>
      <c r="B144" s="799" t="s">
        <v>645</v>
      </c>
      <c r="C144" s="799"/>
      <c r="D144" s="866" t="s">
        <v>706</v>
      </c>
      <c r="E144" s="536" t="s">
        <v>800</v>
      </c>
      <c r="F144" s="867"/>
      <c r="G144" s="217"/>
      <c r="H144" s="202">
        <f t="shared" si="12"/>
        <v>0</v>
      </c>
      <c r="I144" s="612"/>
      <c r="J144" s="202">
        <f t="shared" si="16"/>
        <v>0</v>
      </c>
      <c r="K144" s="867">
        <v>1</v>
      </c>
      <c r="L144" s="796">
        <f>SUM(M144+N144+O144+P144-Q144-R144)</f>
        <v>280</v>
      </c>
      <c r="M144" s="480"/>
      <c r="N144" s="480">
        <v>280</v>
      </c>
      <c r="O144" s="480"/>
      <c r="P144" s="480"/>
      <c r="Q144" s="480"/>
      <c r="R144" s="797">
        <f>P144*S144</f>
        <v>0</v>
      </c>
      <c r="S144" s="849"/>
      <c r="T144" s="531" t="s">
        <v>1305</v>
      </c>
    </row>
    <row r="145" s="818" customFormat="1" customHeight="1" spans="1:20">
      <c r="A145" s="513">
        <v>46071</v>
      </c>
      <c r="B145" s="799" t="s">
        <v>645</v>
      </c>
      <c r="C145" s="799" t="s">
        <v>352</v>
      </c>
      <c r="D145" s="409" t="str">
        <f>VLOOKUP(C145,$BC:$BD,2,0)</f>
        <v>MINI MMA 225 BIVOLT</v>
      </c>
      <c r="E145" s="536" t="s">
        <v>108</v>
      </c>
      <c r="F145" s="867">
        <v>1</v>
      </c>
      <c r="G145" s="217">
        <v>280</v>
      </c>
      <c r="H145" s="202">
        <f t="shared" si="12"/>
        <v>280</v>
      </c>
      <c r="I145" s="612"/>
      <c r="J145" s="202">
        <f t="shared" si="16"/>
        <v>280</v>
      </c>
      <c r="K145" s="867"/>
      <c r="L145" s="796"/>
      <c r="M145" s="480"/>
      <c r="N145" s="480"/>
      <c r="O145" s="480"/>
      <c r="P145" s="480"/>
      <c r="Q145" s="480"/>
      <c r="R145" s="797"/>
      <c r="S145" s="849"/>
      <c r="T145" s="531"/>
    </row>
    <row r="146" s="818" customFormat="1" customHeight="1" spans="1:20">
      <c r="A146" s="513">
        <v>46072</v>
      </c>
      <c r="B146" s="799" t="s">
        <v>646</v>
      </c>
      <c r="C146" s="799"/>
      <c r="D146" s="866" t="s">
        <v>706</v>
      </c>
      <c r="E146" s="536" t="s">
        <v>1228</v>
      </c>
      <c r="F146" s="867"/>
      <c r="G146" s="217"/>
      <c r="H146" s="202">
        <f t="shared" si="12"/>
        <v>0</v>
      </c>
      <c r="I146" s="612"/>
      <c r="J146" s="202">
        <f t="shared" si="16"/>
        <v>0</v>
      </c>
      <c r="K146" s="867">
        <v>1</v>
      </c>
      <c r="L146" s="796">
        <f>SUM(M146+N146+O146+P146-Q146-R146)</f>
        <v>1193.85</v>
      </c>
      <c r="M146" s="480"/>
      <c r="N146" s="480">
        <v>1193.85</v>
      </c>
      <c r="O146" s="480"/>
      <c r="P146" s="797"/>
      <c r="Q146" s="797"/>
      <c r="R146" s="797">
        <f>P146*S146</f>
        <v>0</v>
      </c>
      <c r="S146" s="849"/>
      <c r="T146" s="531" t="s">
        <v>996</v>
      </c>
    </row>
    <row r="147" s="818" customFormat="1" customHeight="1" spans="1:20">
      <c r="A147" s="513">
        <v>46072</v>
      </c>
      <c r="B147" s="799" t="s">
        <v>646</v>
      </c>
      <c r="C147" s="799" t="s">
        <v>88</v>
      </c>
      <c r="D147" s="409" t="str">
        <f>VLOOKUP(C147,$BC:$BD,2,0)</f>
        <v>MIG/MAG/MMA/TIG LIFT 255 BIVOLT</v>
      </c>
      <c r="E147" s="536" t="s">
        <v>647</v>
      </c>
      <c r="F147" s="867">
        <v>1</v>
      </c>
      <c r="G147" s="217">
        <v>1193.85</v>
      </c>
      <c r="H147" s="202">
        <f t="shared" si="12"/>
        <v>1193.85</v>
      </c>
      <c r="I147" s="612"/>
      <c r="J147" s="202">
        <f t="shared" si="16"/>
        <v>1193.85</v>
      </c>
      <c r="K147" s="867"/>
      <c r="L147" s="796"/>
      <c r="M147" s="480"/>
      <c r="N147" s="480"/>
      <c r="O147" s="480"/>
      <c r="P147" s="797"/>
      <c r="Q147" s="797"/>
      <c r="R147" s="797"/>
      <c r="S147" s="849"/>
      <c r="T147" s="531"/>
    </row>
    <row r="148" s="818" customFormat="1" customHeight="1" spans="1:20">
      <c r="A148" s="513">
        <v>46072</v>
      </c>
      <c r="B148" s="799" t="s">
        <v>648</v>
      </c>
      <c r="C148" s="799"/>
      <c r="D148" s="866" t="s">
        <v>706</v>
      </c>
      <c r="E148" s="536" t="s">
        <v>800</v>
      </c>
      <c r="F148" s="867"/>
      <c r="G148" s="217"/>
      <c r="H148" s="202">
        <f t="shared" si="12"/>
        <v>0</v>
      </c>
      <c r="I148" s="612"/>
      <c r="J148" s="202">
        <f t="shared" si="16"/>
        <v>0</v>
      </c>
      <c r="K148" s="867">
        <v>1</v>
      </c>
      <c r="L148" s="796">
        <f>SUM(M148+N148+O148+P148-Q148-R148)</f>
        <v>280</v>
      </c>
      <c r="M148" s="480"/>
      <c r="N148" s="480">
        <v>280</v>
      </c>
      <c r="O148" s="480"/>
      <c r="P148" s="797"/>
      <c r="Q148" s="797"/>
      <c r="R148" s="797">
        <f>P148*S148</f>
        <v>0</v>
      </c>
      <c r="S148" s="849"/>
      <c r="T148" s="531" t="s">
        <v>1306</v>
      </c>
    </row>
    <row r="149" s="818" customFormat="1" customHeight="1" spans="1:20">
      <c r="A149" s="513">
        <v>46072</v>
      </c>
      <c r="B149" s="799" t="s">
        <v>648</v>
      </c>
      <c r="C149" s="799" t="s">
        <v>352</v>
      </c>
      <c r="D149" s="409" t="str">
        <f>VLOOKUP(C149,$BC:$BD,2,0)</f>
        <v>MINI MMA 225 BIVOLT</v>
      </c>
      <c r="E149" s="536" t="s">
        <v>108</v>
      </c>
      <c r="F149" s="867">
        <v>1</v>
      </c>
      <c r="G149" s="217">
        <v>280</v>
      </c>
      <c r="H149" s="202">
        <f t="shared" si="12"/>
        <v>280</v>
      </c>
      <c r="I149" s="612"/>
      <c r="J149" s="202">
        <f t="shared" si="16"/>
        <v>280</v>
      </c>
      <c r="K149" s="867"/>
      <c r="L149" s="796"/>
      <c r="M149" s="480"/>
      <c r="N149" s="480"/>
      <c r="O149" s="480"/>
      <c r="P149" s="797"/>
      <c r="Q149" s="797"/>
      <c r="R149" s="797"/>
      <c r="S149" s="849"/>
      <c r="T149" s="531"/>
    </row>
    <row r="150" s="818" customFormat="1" customHeight="1" spans="1:20">
      <c r="A150" s="513">
        <v>46073</v>
      </c>
      <c r="B150" s="799" t="s">
        <v>1307</v>
      </c>
      <c r="C150" s="799"/>
      <c r="D150" s="866" t="s">
        <v>723</v>
      </c>
      <c r="E150" s="532" t="s">
        <v>1292</v>
      </c>
      <c r="F150" s="878"/>
      <c r="G150" s="526"/>
      <c r="H150" s="202">
        <f t="shared" si="12"/>
        <v>0</v>
      </c>
      <c r="I150" s="612"/>
      <c r="J150" s="202">
        <f t="shared" si="16"/>
        <v>0</v>
      </c>
      <c r="K150" s="867"/>
      <c r="L150" s="796"/>
      <c r="M150" s="480"/>
      <c r="N150" s="480"/>
      <c r="O150" s="480"/>
      <c r="P150" s="797"/>
      <c r="Q150" s="797"/>
      <c r="R150" s="797">
        <f>P150*S150</f>
        <v>0</v>
      </c>
      <c r="S150" s="849"/>
      <c r="T150" s="531" t="s">
        <v>1308</v>
      </c>
    </row>
    <row r="151" s="818" customFormat="1" customHeight="1" spans="1:20">
      <c r="A151" s="513">
        <v>46073</v>
      </c>
      <c r="B151" s="799" t="s">
        <v>649</v>
      </c>
      <c r="C151" s="799"/>
      <c r="D151" s="866" t="s">
        <v>706</v>
      </c>
      <c r="E151" s="532" t="s">
        <v>800</v>
      </c>
      <c r="F151" s="878"/>
      <c r="G151" s="526"/>
      <c r="H151" s="202">
        <f t="shared" si="12"/>
        <v>0</v>
      </c>
      <c r="I151" s="612"/>
      <c r="J151" s="202">
        <f t="shared" si="16"/>
        <v>0</v>
      </c>
      <c r="K151" s="867">
        <v>1</v>
      </c>
      <c r="L151" s="796">
        <f>SUM(M151+N151+O151+P151-Q151-R151)</f>
        <v>230</v>
      </c>
      <c r="M151" s="480"/>
      <c r="N151" s="480">
        <v>230</v>
      </c>
      <c r="O151" s="480"/>
      <c r="P151" s="797"/>
      <c r="Q151" s="797"/>
      <c r="R151" s="797">
        <f>P151*S151</f>
        <v>0</v>
      </c>
      <c r="S151" s="849"/>
      <c r="T151" s="531" t="s">
        <v>1309</v>
      </c>
    </row>
    <row r="152" s="818" customFormat="1" customHeight="1" spans="1:20">
      <c r="A152" s="513">
        <v>46073</v>
      </c>
      <c r="B152" s="799" t="s">
        <v>649</v>
      </c>
      <c r="C152" s="799" t="s">
        <v>334</v>
      </c>
      <c r="D152" s="409" t="str">
        <f>VLOOKUP(C152,$BC:$BD,2,0)</f>
        <v>V-AK230MINI</v>
      </c>
      <c r="E152" s="532" t="s">
        <v>108</v>
      </c>
      <c r="F152" s="878">
        <v>1</v>
      </c>
      <c r="G152" s="526">
        <v>230</v>
      </c>
      <c r="H152" s="202">
        <f t="shared" si="12"/>
        <v>230</v>
      </c>
      <c r="I152" s="612"/>
      <c r="J152" s="202">
        <f t="shared" si="16"/>
        <v>230</v>
      </c>
      <c r="K152" s="867"/>
      <c r="L152" s="796"/>
      <c r="M152" s="480"/>
      <c r="N152" s="480"/>
      <c r="O152" s="480"/>
      <c r="P152" s="797"/>
      <c r="Q152" s="797"/>
      <c r="R152" s="797"/>
      <c r="S152" s="849"/>
      <c r="T152" s="531"/>
    </row>
    <row r="153" s="818" customFormat="1" customHeight="1" spans="1:20">
      <c r="A153" s="513">
        <v>46077</v>
      </c>
      <c r="B153" s="799" t="s">
        <v>650</v>
      </c>
      <c r="C153" s="799"/>
      <c r="D153" s="866" t="s">
        <v>706</v>
      </c>
      <c r="E153" s="532" t="s">
        <v>1223</v>
      </c>
      <c r="F153" s="878"/>
      <c r="G153" s="526"/>
      <c r="H153" s="202">
        <f t="shared" si="12"/>
        <v>0</v>
      </c>
      <c r="I153" s="612"/>
      <c r="J153" s="202">
        <f t="shared" si="16"/>
        <v>0</v>
      </c>
      <c r="K153" s="867">
        <v>30</v>
      </c>
      <c r="L153" s="796">
        <f>SUM(M153+N153+O153+P153-Q153-R153)</f>
        <v>18692.4</v>
      </c>
      <c r="M153" s="480"/>
      <c r="N153" s="480"/>
      <c r="O153" s="480">
        <v>18692.4</v>
      </c>
      <c r="P153" s="797"/>
      <c r="Q153" s="797"/>
      <c r="R153" s="797">
        <f>P153*S153</f>
        <v>0</v>
      </c>
      <c r="S153" s="849"/>
      <c r="T153" s="531" t="s">
        <v>1310</v>
      </c>
    </row>
    <row r="154" s="818" customFormat="1" customHeight="1" spans="1:20">
      <c r="A154" s="513">
        <v>46077</v>
      </c>
      <c r="B154" s="799" t="s">
        <v>650</v>
      </c>
      <c r="C154" s="799" t="s">
        <v>362</v>
      </c>
      <c r="D154" s="409" t="str">
        <f>VLOOKUP(C154,$BC:$BD,2,0)</f>
        <v>MIG MMA/TIG(LIFT)-200</v>
      </c>
      <c r="E154" s="532" t="s">
        <v>386</v>
      </c>
      <c r="F154" s="878">
        <v>30</v>
      </c>
      <c r="G154" s="526">
        <v>623.08</v>
      </c>
      <c r="H154" s="202">
        <f t="shared" si="12"/>
        <v>18692.4</v>
      </c>
      <c r="I154" s="612"/>
      <c r="J154" s="202">
        <f t="shared" si="16"/>
        <v>18692.4</v>
      </c>
      <c r="K154" s="867"/>
      <c r="L154" s="796"/>
      <c r="M154" s="480"/>
      <c r="N154" s="480"/>
      <c r="O154" s="480"/>
      <c r="P154" s="797"/>
      <c r="Q154" s="797"/>
      <c r="R154" s="797"/>
      <c r="S154" s="849"/>
      <c r="T154" s="531"/>
    </row>
    <row r="155" s="818" customFormat="1" customHeight="1" spans="1:20">
      <c r="A155" s="513">
        <v>46076</v>
      </c>
      <c r="B155" s="799" t="s">
        <v>1311</v>
      </c>
      <c r="C155" s="799"/>
      <c r="D155" s="536" t="s">
        <v>738</v>
      </c>
      <c r="E155" s="532" t="s">
        <v>927</v>
      </c>
      <c r="F155" s="878"/>
      <c r="G155" s="526"/>
      <c r="H155" s="202">
        <f t="shared" si="12"/>
        <v>0</v>
      </c>
      <c r="I155" s="612"/>
      <c r="J155" s="202">
        <f t="shared" si="16"/>
        <v>0</v>
      </c>
      <c r="K155" s="867"/>
      <c r="L155" s="801">
        <f>SUM(M155+N155+O155+P155-Q155-R155)</f>
        <v>0</v>
      </c>
      <c r="M155" s="217"/>
      <c r="N155" s="217"/>
      <c r="O155" s="217"/>
      <c r="P155" s="217"/>
      <c r="Q155" s="217"/>
      <c r="R155" s="217">
        <f>P155*S155</f>
        <v>0</v>
      </c>
      <c r="S155" s="688"/>
      <c r="T155" s="531"/>
    </row>
    <row r="156" s="818" customFormat="1" customHeight="1" spans="1:20">
      <c r="A156" s="513">
        <v>46077</v>
      </c>
      <c r="B156" s="799" t="s">
        <v>651</v>
      </c>
      <c r="C156" s="799"/>
      <c r="D156" s="866" t="s">
        <v>706</v>
      </c>
      <c r="E156" s="536" t="s">
        <v>800</v>
      </c>
      <c r="F156" s="879"/>
      <c r="G156" s="880"/>
      <c r="H156" s="202">
        <f t="shared" si="12"/>
        <v>0</v>
      </c>
      <c r="I156" s="612"/>
      <c r="J156" s="202">
        <f t="shared" si="16"/>
        <v>0</v>
      </c>
      <c r="K156" s="867">
        <v>1</v>
      </c>
      <c r="L156" s="796">
        <f>SUM(M156+N156+O156+P156-Q156-R156)</f>
        <v>280</v>
      </c>
      <c r="M156" s="480"/>
      <c r="N156" s="480">
        <v>280</v>
      </c>
      <c r="O156" s="480"/>
      <c r="P156" s="797"/>
      <c r="Q156" s="797"/>
      <c r="R156" s="797">
        <f>P156*S156</f>
        <v>0</v>
      </c>
      <c r="S156" s="849"/>
      <c r="T156" s="531" t="s">
        <v>1296</v>
      </c>
    </row>
    <row r="157" s="818" customFormat="1" customHeight="1" spans="1:20">
      <c r="A157" s="513">
        <v>46077</v>
      </c>
      <c r="B157" s="799" t="s">
        <v>651</v>
      </c>
      <c r="C157" s="799" t="s">
        <v>352</v>
      </c>
      <c r="D157" s="409" t="str">
        <f>VLOOKUP(C157,$BC:$BD,2,0)</f>
        <v>MINI MMA 225 BIVOLT</v>
      </c>
      <c r="E157" s="536" t="s">
        <v>108</v>
      </c>
      <c r="F157" s="867">
        <v>1</v>
      </c>
      <c r="G157" s="217">
        <v>280</v>
      </c>
      <c r="H157" s="202">
        <f t="shared" si="12"/>
        <v>280</v>
      </c>
      <c r="I157" s="612"/>
      <c r="J157" s="202">
        <f t="shared" si="16"/>
        <v>280</v>
      </c>
      <c r="K157" s="867"/>
      <c r="L157" s="796"/>
      <c r="M157" s="480"/>
      <c r="N157" s="480"/>
      <c r="O157" s="480"/>
      <c r="P157" s="797"/>
      <c r="Q157" s="797"/>
      <c r="R157" s="797"/>
      <c r="S157" s="849"/>
      <c r="T157" s="531"/>
    </row>
    <row r="158" s="818" customFormat="1" customHeight="1" spans="1:20">
      <c r="A158" s="513">
        <v>46079</v>
      </c>
      <c r="B158" s="799" t="s">
        <v>652</v>
      </c>
      <c r="C158" s="799"/>
      <c r="D158" s="866" t="s">
        <v>706</v>
      </c>
      <c r="E158" s="532" t="s">
        <v>1072</v>
      </c>
      <c r="F158" s="878"/>
      <c r="G158" s="526"/>
      <c r="H158" s="202">
        <f t="shared" si="12"/>
        <v>0</v>
      </c>
      <c r="I158" s="612"/>
      <c r="J158" s="202">
        <f t="shared" si="16"/>
        <v>0</v>
      </c>
      <c r="K158" s="867">
        <v>13</v>
      </c>
      <c r="L158" s="796">
        <f>SUM(M158+N158+O158+P158-Q158-R158)</f>
        <v>3909.64</v>
      </c>
      <c r="M158" s="480"/>
      <c r="N158" s="480">
        <v>3909.64</v>
      </c>
      <c r="O158" s="480"/>
      <c r="P158" s="797"/>
      <c r="Q158" s="797"/>
      <c r="R158" s="797">
        <f>P158*S158</f>
        <v>0</v>
      </c>
      <c r="S158" s="849"/>
      <c r="T158" s="531" t="s">
        <v>1296</v>
      </c>
    </row>
    <row r="159" s="818" customFormat="1" customHeight="1" spans="1:20">
      <c r="A159" s="513">
        <v>46079</v>
      </c>
      <c r="B159" s="799" t="s">
        <v>652</v>
      </c>
      <c r="C159" s="799" t="s">
        <v>346</v>
      </c>
      <c r="D159" s="409" t="str">
        <f>VLOOKUP(C159,$BC:$BD,2,0)</f>
        <v>3001/220V</v>
      </c>
      <c r="E159" s="532" t="s">
        <v>618</v>
      </c>
      <c r="F159" s="878">
        <v>5</v>
      </c>
      <c r="G159" s="526">
        <v>278</v>
      </c>
      <c r="H159" s="202">
        <f t="shared" si="12"/>
        <v>1390</v>
      </c>
      <c r="I159" s="612"/>
      <c r="J159" s="202">
        <f>ROUND(F159*G159+H159*I159,2)+279.64</f>
        <v>1669.64</v>
      </c>
      <c r="K159" s="867"/>
      <c r="L159" s="796"/>
      <c r="M159" s="480"/>
      <c r="N159" s="480"/>
      <c r="O159" s="480"/>
      <c r="P159" s="797"/>
      <c r="Q159" s="797"/>
      <c r="R159" s="797"/>
      <c r="S159" s="849"/>
      <c r="T159" s="531"/>
    </row>
    <row r="160" s="818" customFormat="1" customHeight="1" spans="1:20">
      <c r="A160" s="513">
        <v>46079</v>
      </c>
      <c r="B160" s="799" t="s">
        <v>652</v>
      </c>
      <c r="C160" s="799" t="s">
        <v>352</v>
      </c>
      <c r="D160" s="409" t="str">
        <f>VLOOKUP(C160,$BC:$BD,2,0)</f>
        <v>MINI MMA 225 BIVOLT</v>
      </c>
      <c r="E160" s="532" t="s">
        <v>618</v>
      </c>
      <c r="F160" s="878">
        <v>8</v>
      </c>
      <c r="G160" s="526">
        <v>280</v>
      </c>
      <c r="H160" s="202">
        <f t="shared" si="12"/>
        <v>2240</v>
      </c>
      <c r="I160" s="612"/>
      <c r="J160" s="202">
        <f t="shared" ref="J160:J165" si="17">ROUND(F160*G160+H160*I160,2)</f>
        <v>2240</v>
      </c>
      <c r="K160" s="867"/>
      <c r="L160" s="796"/>
      <c r="M160" s="480"/>
      <c r="N160" s="480"/>
      <c r="O160" s="480"/>
      <c r="P160" s="797"/>
      <c r="Q160" s="797"/>
      <c r="R160" s="797"/>
      <c r="S160" s="849"/>
      <c r="T160" s="531"/>
    </row>
    <row r="161" s="818" customFormat="1" customHeight="1" spans="1:56">
      <c r="A161" s="513">
        <v>46077</v>
      </c>
      <c r="B161" s="799" t="s">
        <v>1312</v>
      </c>
      <c r="C161" s="799"/>
      <c r="D161" s="536" t="s">
        <v>1313</v>
      </c>
      <c r="E161" s="532" t="s">
        <v>1314</v>
      </c>
      <c r="F161" s="878"/>
      <c r="G161" s="526"/>
      <c r="H161" s="202">
        <f t="shared" si="12"/>
        <v>0</v>
      </c>
      <c r="I161" s="612"/>
      <c r="J161" s="202">
        <f t="shared" si="17"/>
        <v>0</v>
      </c>
      <c r="K161" s="867"/>
      <c r="L161" s="801"/>
      <c r="M161" s="217"/>
      <c r="N161" s="217"/>
      <c r="O161" s="217"/>
      <c r="P161" s="217"/>
      <c r="Q161" s="217"/>
      <c r="R161" s="217">
        <f>P161*S161</f>
        <v>0</v>
      </c>
      <c r="S161" s="688"/>
      <c r="T161" s="531" t="s">
        <v>1315</v>
      </c>
    </row>
    <row r="162" s="818" customFormat="1" customHeight="1" spans="1:56">
      <c r="A162" s="513">
        <v>46079</v>
      </c>
      <c r="B162" s="799" t="s">
        <v>1316</v>
      </c>
      <c r="C162" s="799"/>
      <c r="D162" s="536" t="s">
        <v>723</v>
      </c>
      <c r="E162" s="532" t="s">
        <v>1292</v>
      </c>
      <c r="F162" s="878"/>
      <c r="G162" s="526"/>
      <c r="H162" s="202">
        <f t="shared" si="12"/>
        <v>0</v>
      </c>
      <c r="I162" s="612"/>
      <c r="J162" s="202">
        <f t="shared" si="17"/>
        <v>0</v>
      </c>
      <c r="K162" s="867"/>
      <c r="L162" s="801"/>
      <c r="M162" s="217"/>
      <c r="N162" s="217"/>
      <c r="O162" s="217"/>
      <c r="P162" s="217"/>
      <c r="Q162" s="217"/>
      <c r="R162" s="217">
        <f>P162*S162</f>
        <v>0</v>
      </c>
      <c r="S162" s="688"/>
      <c r="T162" s="531" t="s">
        <v>1317</v>
      </c>
    </row>
    <row r="163" s="820" customFormat="1" customHeight="1" spans="1:56">
      <c r="A163" s="513">
        <v>46079</v>
      </c>
      <c r="B163" s="799" t="s">
        <v>653</v>
      </c>
      <c r="C163" s="799"/>
      <c r="D163" s="536" t="s">
        <v>706</v>
      </c>
      <c r="E163" s="536" t="s">
        <v>1017</v>
      </c>
      <c r="F163" s="879"/>
      <c r="G163" s="880"/>
      <c r="H163" s="202">
        <f t="shared" si="12"/>
        <v>0</v>
      </c>
      <c r="I163" s="612"/>
      <c r="J163" s="202">
        <f t="shared" si="17"/>
        <v>0</v>
      </c>
      <c r="K163" s="867">
        <v>1</v>
      </c>
      <c r="L163" s="801">
        <f>SUM(M163+N163+O163+P163-Q163-R163)</f>
        <v>375.2406</v>
      </c>
      <c r="M163" s="217"/>
      <c r="N163" s="217"/>
      <c r="O163" s="217"/>
      <c r="P163" s="217">
        <v>378</v>
      </c>
      <c r="Q163" s="217"/>
      <c r="R163" s="217">
        <f>P163*S163</f>
        <v>2.7594</v>
      </c>
      <c r="S163" s="688">
        <v>0.0073</v>
      </c>
      <c r="T163" s="531" t="s">
        <v>1318</v>
      </c>
    </row>
    <row r="164" s="820" customFormat="1" customHeight="1" spans="1:56">
      <c r="A164" s="513">
        <v>46079</v>
      </c>
      <c r="B164" s="799" t="s">
        <v>653</v>
      </c>
      <c r="C164" s="799" t="s">
        <v>355</v>
      </c>
      <c r="D164" s="409" t="str">
        <f>VLOOKUP(C164,$BC:$BD,2,0)</f>
        <v>USK-2/1100W</v>
      </c>
      <c r="E164" s="536" t="s">
        <v>575</v>
      </c>
      <c r="F164" s="867">
        <v>1</v>
      </c>
      <c r="G164" s="217">
        <v>378</v>
      </c>
      <c r="H164" s="202">
        <f t="shared" si="12"/>
        <v>378</v>
      </c>
      <c r="I164" s="612"/>
      <c r="J164" s="202">
        <f t="shared" si="17"/>
        <v>378</v>
      </c>
      <c r="K164" s="867"/>
      <c r="L164" s="801"/>
      <c r="M164" s="217"/>
      <c r="N164" s="217"/>
      <c r="O164" s="217"/>
      <c r="P164" s="217"/>
      <c r="Q164" s="217"/>
      <c r="R164" s="217"/>
      <c r="S164" s="688"/>
      <c r="T164" s="531"/>
    </row>
    <row r="165" s="818" customFormat="1" customHeight="1" spans="1:56">
      <c r="A165" s="513">
        <v>46079</v>
      </c>
      <c r="B165" s="799" t="s">
        <v>654</v>
      </c>
      <c r="C165" s="799"/>
      <c r="D165" s="866" t="s">
        <v>706</v>
      </c>
      <c r="E165" s="532" t="s">
        <v>1319</v>
      </c>
      <c r="F165" s="881"/>
      <c r="G165" s="882"/>
      <c r="H165" s="202">
        <f t="shared" ref="H165:H171" si="18">F165*G165</f>
        <v>0</v>
      </c>
      <c r="I165" s="612"/>
      <c r="J165" s="202">
        <f t="shared" si="17"/>
        <v>0</v>
      </c>
      <c r="K165" s="867">
        <v>15</v>
      </c>
      <c r="L165" s="801">
        <f>SUM(M165+N165+O165+P165-Q165-R165)</f>
        <v>5080.92</v>
      </c>
      <c r="M165" s="217"/>
      <c r="N165" s="217"/>
      <c r="O165" s="217">
        <v>5080.92</v>
      </c>
      <c r="P165" s="217"/>
      <c r="Q165" s="217"/>
      <c r="R165" s="217">
        <f>P165*S165</f>
        <v>0</v>
      </c>
      <c r="S165" s="688"/>
      <c r="T165" s="531" t="s">
        <v>1310</v>
      </c>
    </row>
    <row r="166" s="818" customFormat="1" customHeight="1" spans="1:56">
      <c r="A166" s="513">
        <v>46079</v>
      </c>
      <c r="B166" s="799" t="s">
        <v>654</v>
      </c>
      <c r="C166" s="799" t="s">
        <v>655</v>
      </c>
      <c r="D166" s="409" t="str">
        <f>VLOOKUP(C166,$BC:$BD,2,0)</f>
        <v>MAX-32EGB</v>
      </c>
      <c r="E166" s="532" t="s">
        <v>570</v>
      </c>
      <c r="F166" s="878">
        <v>5</v>
      </c>
      <c r="G166" s="526">
        <v>328.14</v>
      </c>
      <c r="H166" s="202">
        <f t="shared" si="18"/>
        <v>1640.7</v>
      </c>
      <c r="I166" s="612"/>
      <c r="J166" s="202">
        <f>ROUND(F166*G166+H166*I166,2)+236.6</f>
        <v>1877.3</v>
      </c>
      <c r="K166" s="867"/>
      <c r="L166" s="801"/>
      <c r="M166" s="217"/>
      <c r="N166" s="217"/>
      <c r="O166" s="217"/>
      <c r="P166" s="217"/>
      <c r="Q166" s="217"/>
      <c r="R166" s="217"/>
      <c r="S166" s="688"/>
      <c r="T166" s="531"/>
    </row>
    <row r="167" s="818" customFormat="1" customHeight="1" spans="1:56">
      <c r="A167" s="513">
        <v>46079</v>
      </c>
      <c r="B167" s="799" t="s">
        <v>654</v>
      </c>
      <c r="C167" s="799" t="s">
        <v>346</v>
      </c>
      <c r="D167" s="409" t="str">
        <f>VLOOKUP(C167,$BC:$BD,2,0)</f>
        <v>3001/220V</v>
      </c>
      <c r="E167" s="532" t="s">
        <v>570</v>
      </c>
      <c r="F167" s="878">
        <v>4</v>
      </c>
      <c r="G167" s="526">
        <v>247.06</v>
      </c>
      <c r="H167" s="202">
        <f t="shared" si="18"/>
        <v>988.24</v>
      </c>
      <c r="I167" s="612"/>
      <c r="J167" s="202">
        <f>ROUND(F167*G167+H167*I167,2)</f>
        <v>988.24</v>
      </c>
      <c r="K167" s="867"/>
      <c r="L167" s="801"/>
      <c r="M167" s="217"/>
      <c r="N167" s="217"/>
      <c r="O167" s="217"/>
      <c r="P167" s="217"/>
      <c r="Q167" s="217"/>
      <c r="R167" s="217"/>
      <c r="S167" s="688"/>
      <c r="T167" s="531"/>
    </row>
    <row r="168" s="818" customFormat="1" customHeight="1" spans="1:56">
      <c r="A168" s="513">
        <v>46079</v>
      </c>
      <c r="B168" s="799" t="s">
        <v>654</v>
      </c>
      <c r="C168" s="799" t="s">
        <v>190</v>
      </c>
      <c r="D168" s="409" t="str">
        <f>VLOOKUP(C168,$BC:$BD,2,0)</f>
        <v>MIG203</v>
      </c>
      <c r="E168" s="532" t="s">
        <v>570</v>
      </c>
      <c r="F168" s="878">
        <v>6</v>
      </c>
      <c r="G168" s="526">
        <v>369.23</v>
      </c>
      <c r="H168" s="202">
        <f t="shared" si="18"/>
        <v>2215.38</v>
      </c>
      <c r="I168" s="612"/>
      <c r="J168" s="202">
        <f>ROUND(F168*G168+H168*I168,2)</f>
        <v>2215.38</v>
      </c>
      <c r="K168" s="867"/>
      <c r="L168" s="801"/>
      <c r="M168" s="217"/>
      <c r="N168" s="217"/>
      <c r="O168" s="217"/>
      <c r="P168" s="217"/>
      <c r="Q168" s="217"/>
      <c r="R168" s="217"/>
      <c r="S168" s="688"/>
      <c r="T168" s="531"/>
    </row>
    <row r="169" s="818" customFormat="1" customHeight="1" spans="1:56">
      <c r="A169" s="513">
        <v>46080</v>
      </c>
      <c r="B169" s="799" t="s">
        <v>657</v>
      </c>
      <c r="C169" s="799"/>
      <c r="D169" s="866" t="s">
        <v>706</v>
      </c>
      <c r="E169" s="532" t="s">
        <v>800</v>
      </c>
      <c r="F169" s="878"/>
      <c r="G169" s="526"/>
      <c r="H169" s="202">
        <f t="shared" si="18"/>
        <v>0</v>
      </c>
      <c r="I169" s="612"/>
      <c r="J169" s="202">
        <f>ROUND(F169*G169+H169*I169,2)</f>
        <v>0</v>
      </c>
      <c r="K169" s="867">
        <v>1</v>
      </c>
      <c r="L169" s="796">
        <f>SUM(M169+N169+O169+P169-Q169-R169)</f>
        <v>280</v>
      </c>
      <c r="M169" s="480"/>
      <c r="N169" s="480">
        <v>280</v>
      </c>
      <c r="O169" s="480"/>
      <c r="P169" s="797"/>
      <c r="Q169" s="797"/>
      <c r="R169" s="797">
        <f>P169*S169</f>
        <v>0</v>
      </c>
      <c r="S169" s="849"/>
      <c r="T169" s="883" t="s">
        <v>1320</v>
      </c>
    </row>
    <row r="170" s="818" customFormat="1" customHeight="1" spans="1:56">
      <c r="A170" s="513">
        <v>46080</v>
      </c>
      <c r="B170" s="799" t="s">
        <v>657</v>
      </c>
      <c r="C170" s="799" t="s">
        <v>352</v>
      </c>
      <c r="D170" s="409" t="str">
        <f>VLOOKUP(C170,$BC:$BD,2,0)</f>
        <v>MINI MMA 225 BIVOLT</v>
      </c>
      <c r="E170" s="532" t="s">
        <v>108</v>
      </c>
      <c r="F170" s="878">
        <v>1</v>
      </c>
      <c r="G170" s="526">
        <v>280</v>
      </c>
      <c r="H170" s="202">
        <f t="shared" si="18"/>
        <v>280</v>
      </c>
      <c r="I170" s="612"/>
      <c r="J170" s="202">
        <f>ROUND(F170*G170+H170*I170,2)</f>
        <v>280</v>
      </c>
      <c r="K170" s="867"/>
      <c r="L170" s="796"/>
      <c r="M170" s="480"/>
      <c r="N170" s="480"/>
      <c r="O170" s="480"/>
      <c r="P170" s="797"/>
      <c r="Q170" s="797"/>
      <c r="R170" s="797"/>
      <c r="S170" s="849"/>
      <c r="T170" s="883"/>
    </row>
    <row r="171" s="818" customFormat="1" customHeight="1" spans="1:56">
      <c r="A171" s="513">
        <v>46080</v>
      </c>
      <c r="B171" s="799" t="s">
        <v>1321</v>
      </c>
      <c r="C171" s="799"/>
      <c r="D171" s="866" t="s">
        <v>723</v>
      </c>
      <c r="E171" s="532" t="s">
        <v>1292</v>
      </c>
      <c r="F171" s="878"/>
      <c r="G171" s="526"/>
      <c r="H171" s="202">
        <f t="shared" si="18"/>
        <v>0</v>
      </c>
      <c r="I171" s="612"/>
      <c r="J171" s="202">
        <f>ROUND(F171*G171+H171*I171,2)</f>
        <v>0</v>
      </c>
      <c r="K171" s="867"/>
      <c r="L171" s="796"/>
      <c r="M171" s="480"/>
      <c r="N171" s="480"/>
      <c r="O171" s="480"/>
      <c r="P171" s="797"/>
      <c r="Q171" s="797"/>
      <c r="R171" s="797"/>
      <c r="S171" s="849"/>
      <c r="T171" s="531" t="s">
        <v>1322</v>
      </c>
    </row>
    <row r="172" customHeight="1" spans="1:56">
      <c r="A172" s="884">
        <v>46081</v>
      </c>
      <c r="B172" s="863" t="s">
        <v>659</v>
      </c>
      <c r="C172" s="885"/>
      <c r="D172" s="625"/>
      <c r="E172" s="864"/>
      <c r="F172" s="627">
        <f>SUBTOTAL(9,F101:F171)</f>
        <v>227</v>
      </c>
      <c r="G172" s="628"/>
      <c r="H172" s="628">
        <f t="shared" ref="H172:P172" si="19">SUBTOTAL(9,H101:H171)</f>
        <v>87411.47</v>
      </c>
      <c r="I172" s="629">
        <f t="shared" si="19"/>
        <v>0.104</v>
      </c>
      <c r="J172" s="628">
        <f t="shared" si="19"/>
        <v>88958.72</v>
      </c>
      <c r="K172" s="627">
        <f t="shared" si="19"/>
        <v>227</v>
      </c>
      <c r="L172" s="628">
        <f t="shared" si="19"/>
        <v>88826.24576</v>
      </c>
      <c r="M172" s="628">
        <f t="shared" si="19"/>
        <v>0</v>
      </c>
      <c r="N172" s="628">
        <f t="shared" si="19"/>
        <v>28270.16</v>
      </c>
      <c r="O172" s="628">
        <f t="shared" si="19"/>
        <v>54837.36</v>
      </c>
      <c r="P172" s="628">
        <f t="shared" si="19"/>
        <v>5851.2</v>
      </c>
      <c r="Q172" s="628"/>
      <c r="R172" s="628">
        <f>SUBTOTAL(9,R101:R171)</f>
        <v>132.47424</v>
      </c>
      <c r="S172" s="629"/>
      <c r="T172" s="630">
        <f>L172+R172-J172</f>
        <v>0</v>
      </c>
      <c r="U172" s="378"/>
      <c r="BC172" s="861"/>
      <c r="BD172" s="862"/>
    </row>
    <row r="173" s="573" customFormat="1" customHeight="1" spans="1:56">
      <c r="A173" s="733"/>
      <c r="B173" s="886"/>
      <c r="C173" s="736"/>
      <c r="D173" s="465"/>
      <c r="E173" s="887"/>
      <c r="F173" s="654"/>
      <c r="G173" s="466"/>
      <c r="H173" s="291"/>
      <c r="I173" s="638"/>
      <c r="J173" s="202"/>
      <c r="K173" s="655"/>
      <c r="L173" s="388"/>
      <c r="M173" s="257"/>
      <c r="N173" s="888"/>
      <c r="O173" s="257"/>
      <c r="P173" s="257"/>
      <c r="Q173" s="257"/>
      <c r="R173" s="257"/>
      <c r="S173" s="638"/>
      <c r="T173" s="656"/>
      <c r="U173" s="737"/>
      <c r="W173" s="694"/>
      <c r="BC173" s="861"/>
      <c r="BD173" s="862"/>
    </row>
    <row r="174" s="573" customFormat="1" customHeight="1" spans="1:56">
      <c r="A174" s="733"/>
      <c r="B174" s="886"/>
      <c r="C174" s="736"/>
      <c r="D174" s="465"/>
      <c r="E174" s="887"/>
      <c r="F174" s="654"/>
      <c r="G174" s="466"/>
      <c r="H174" s="291"/>
      <c r="I174" s="889"/>
      <c r="J174" s="202"/>
      <c r="K174" s="655"/>
      <c r="L174" s="388"/>
      <c r="M174" s="257"/>
      <c r="N174" s="888"/>
      <c r="O174" s="257"/>
      <c r="P174" s="257"/>
      <c r="Q174" s="257"/>
      <c r="R174" s="257"/>
      <c r="S174" s="638"/>
      <c r="T174" s="656"/>
      <c r="U174" s="737"/>
      <c r="W174" s="694"/>
      <c r="BC174" s="861"/>
      <c r="BD174" s="862"/>
    </row>
    <row r="175" s="573" customFormat="1" customHeight="1" spans="1:56">
      <c r="A175" s="733"/>
      <c r="B175" s="886"/>
      <c r="C175" s="736"/>
      <c r="D175" s="465"/>
      <c r="E175" s="887"/>
      <c r="F175" s="654"/>
      <c r="G175" s="466"/>
      <c r="H175" s="291"/>
      <c r="I175" s="690"/>
      <c r="J175" s="291"/>
      <c r="K175" s="655"/>
      <c r="L175" s="388"/>
      <c r="M175" s="257"/>
      <c r="N175" s="257"/>
      <c r="O175" s="257"/>
      <c r="P175" s="291"/>
      <c r="Q175" s="291"/>
      <c r="R175" s="257"/>
      <c r="S175" s="638"/>
      <c r="T175" s="478"/>
      <c r="U175" s="737"/>
      <c r="W175" s="694"/>
      <c r="BC175" s="861"/>
      <c r="BD175" s="862"/>
    </row>
    <row r="176" s="573" customFormat="1" customHeight="1" spans="1:56">
      <c r="A176" s="733"/>
      <c r="B176" s="886"/>
      <c r="C176" s="736"/>
      <c r="D176" s="465"/>
      <c r="E176" s="887"/>
      <c r="F176" s="654"/>
      <c r="G176" s="466"/>
      <c r="H176" s="291"/>
      <c r="I176" s="889"/>
      <c r="J176" s="202"/>
      <c r="K176" s="655"/>
      <c r="L176" s="388"/>
      <c r="M176" s="257"/>
      <c r="N176" s="257"/>
      <c r="O176" s="257"/>
      <c r="P176" s="291"/>
      <c r="Q176" s="291"/>
      <c r="R176" s="257"/>
      <c r="S176" s="638"/>
      <c r="T176" s="478"/>
      <c r="U176" s="737"/>
      <c r="W176" s="694"/>
      <c r="BC176" s="861"/>
      <c r="BD176" s="862"/>
    </row>
    <row r="177" s="573" customFormat="1" customHeight="1" spans="1:56">
      <c r="A177" s="733"/>
      <c r="B177" s="886"/>
      <c r="C177" s="736"/>
      <c r="D177" s="465"/>
      <c r="E177" s="887"/>
      <c r="F177" s="654"/>
      <c r="G177" s="466"/>
      <c r="H177" s="291"/>
      <c r="I177" s="690"/>
      <c r="J177" s="202"/>
      <c r="K177" s="655"/>
      <c r="L177" s="388"/>
      <c r="M177" s="257"/>
      <c r="N177" s="257"/>
      <c r="O177" s="257"/>
      <c r="P177" s="291"/>
      <c r="Q177" s="291"/>
      <c r="R177" s="257"/>
      <c r="S177" s="638"/>
      <c r="T177" s="478"/>
      <c r="U177" s="737"/>
      <c r="W177" s="694"/>
      <c r="BC177" s="861"/>
      <c r="BD177" s="862"/>
    </row>
    <row r="178" s="573" customFormat="1" customHeight="1" spans="1:56">
      <c r="A178" s="733"/>
      <c r="B178" s="886"/>
      <c r="C178" s="736"/>
      <c r="D178" s="465"/>
      <c r="E178" s="887"/>
      <c r="F178" s="654"/>
      <c r="G178" s="466"/>
      <c r="H178" s="291"/>
      <c r="I178" s="889"/>
      <c r="J178" s="202"/>
      <c r="K178" s="655"/>
      <c r="L178" s="388"/>
      <c r="M178" s="257"/>
      <c r="N178" s="257"/>
      <c r="O178" s="257"/>
      <c r="P178" s="291"/>
      <c r="Q178" s="291"/>
      <c r="R178" s="257"/>
      <c r="S178" s="638"/>
      <c r="T178" s="478"/>
      <c r="U178" s="737"/>
      <c r="W178" s="694"/>
      <c r="BC178" s="861"/>
      <c r="BD178" s="862"/>
    </row>
    <row r="179" s="573" customFormat="1" customHeight="1" spans="1:56">
      <c r="A179" s="733"/>
      <c r="B179" s="886"/>
      <c r="C179" s="736"/>
      <c r="D179" s="465"/>
      <c r="E179" s="887"/>
      <c r="F179" s="654"/>
      <c r="G179" s="466"/>
      <c r="H179" s="291"/>
      <c r="I179" s="889"/>
      <c r="J179" s="202"/>
      <c r="K179" s="655"/>
      <c r="L179" s="388"/>
      <c r="M179" s="257"/>
      <c r="N179" s="257"/>
      <c r="O179" s="257"/>
      <c r="P179" s="291"/>
      <c r="Q179" s="291"/>
      <c r="R179" s="257"/>
      <c r="S179" s="638"/>
      <c r="T179" s="478"/>
      <c r="U179" s="737"/>
      <c r="W179" s="694"/>
      <c r="BC179" s="861"/>
      <c r="BD179" s="862"/>
    </row>
    <row r="180" s="573" customFormat="1" customHeight="1" spans="1:56">
      <c r="A180" s="733"/>
      <c r="B180" s="886"/>
      <c r="C180" s="736"/>
      <c r="D180" s="465"/>
      <c r="E180" s="887"/>
      <c r="F180" s="654"/>
      <c r="G180" s="466"/>
      <c r="H180" s="291"/>
      <c r="I180" s="690"/>
      <c r="J180" s="202"/>
      <c r="K180" s="655"/>
      <c r="L180" s="388"/>
      <c r="M180" s="257"/>
      <c r="N180" s="257"/>
      <c r="O180" s="257"/>
      <c r="P180" s="291"/>
      <c r="Q180" s="291"/>
      <c r="R180" s="257"/>
      <c r="S180" s="638"/>
      <c r="T180" s="478"/>
      <c r="U180" s="737"/>
      <c r="W180" s="694"/>
      <c r="BC180" s="861"/>
      <c r="BD180" s="862"/>
    </row>
    <row r="181" s="573" customFormat="1" customHeight="1" spans="1:56">
      <c r="A181" s="733"/>
      <c r="B181" s="886"/>
      <c r="C181" s="736"/>
      <c r="D181" s="465"/>
      <c r="E181" s="887"/>
      <c r="F181" s="654"/>
      <c r="G181" s="466"/>
      <c r="H181" s="291"/>
      <c r="I181" s="889"/>
      <c r="J181" s="202"/>
      <c r="K181" s="655"/>
      <c r="L181" s="388"/>
      <c r="M181" s="257"/>
      <c r="N181" s="257"/>
      <c r="O181" s="257"/>
      <c r="P181" s="291"/>
      <c r="Q181" s="291"/>
      <c r="R181" s="257"/>
      <c r="S181" s="638"/>
      <c r="T181" s="478"/>
      <c r="U181" s="737"/>
      <c r="W181" s="694"/>
      <c r="BC181" s="861"/>
      <c r="BD181" s="862"/>
    </row>
    <row r="182" s="573" customFormat="1" customHeight="1" spans="1:56">
      <c r="A182" s="733"/>
      <c r="B182" s="886"/>
      <c r="C182" s="736"/>
      <c r="D182" s="465"/>
      <c r="E182" s="887"/>
      <c r="F182" s="654"/>
      <c r="G182" s="466"/>
      <c r="H182" s="291"/>
      <c r="I182" s="690"/>
      <c r="J182" s="202"/>
      <c r="K182" s="655"/>
      <c r="L182" s="388"/>
      <c r="M182" s="257"/>
      <c r="N182" s="257"/>
      <c r="O182" s="257"/>
      <c r="P182" s="291"/>
      <c r="Q182" s="291"/>
      <c r="R182" s="257"/>
      <c r="S182" s="638"/>
      <c r="T182" s="478"/>
      <c r="U182" s="737"/>
      <c r="W182" s="694"/>
      <c r="BC182" s="861"/>
      <c r="BD182" s="862"/>
    </row>
    <row r="183" s="573" customFormat="1" customHeight="1" spans="1:56">
      <c r="A183" s="733"/>
      <c r="B183" s="886"/>
      <c r="C183" s="736"/>
      <c r="D183" s="465"/>
      <c r="E183" s="887"/>
      <c r="F183" s="654"/>
      <c r="G183" s="466"/>
      <c r="H183" s="291"/>
      <c r="I183" s="889"/>
      <c r="J183" s="202"/>
      <c r="K183" s="655"/>
      <c r="L183" s="388"/>
      <c r="M183" s="257"/>
      <c r="N183" s="257"/>
      <c r="O183" s="257"/>
      <c r="P183" s="291"/>
      <c r="Q183" s="291"/>
      <c r="R183" s="257"/>
      <c r="S183" s="638"/>
      <c r="T183" s="478"/>
      <c r="U183" s="737"/>
      <c r="W183" s="694"/>
      <c r="BC183" s="861"/>
      <c r="BD183" s="862"/>
    </row>
    <row r="184" s="573" customFormat="1" customHeight="1" spans="1:56">
      <c r="A184" s="733"/>
      <c r="B184" s="886"/>
      <c r="C184" s="736"/>
      <c r="D184" s="465"/>
      <c r="E184" s="887"/>
      <c r="F184" s="654"/>
      <c r="G184" s="466"/>
      <c r="H184" s="291"/>
      <c r="I184" s="690"/>
      <c r="J184" s="202"/>
      <c r="K184" s="655"/>
      <c r="L184" s="388"/>
      <c r="M184" s="257"/>
      <c r="N184" s="257"/>
      <c r="O184" s="257"/>
      <c r="P184" s="291"/>
      <c r="Q184" s="291"/>
      <c r="R184" s="257"/>
      <c r="S184" s="638"/>
      <c r="T184" s="478"/>
      <c r="U184" s="737"/>
      <c r="W184" s="694"/>
      <c r="BC184" s="861"/>
      <c r="BD184" s="862"/>
    </row>
    <row r="185" s="573" customFormat="1" customHeight="1" spans="1:56">
      <c r="A185" s="733"/>
      <c r="B185" s="886"/>
      <c r="C185" s="736"/>
      <c r="D185" s="465"/>
      <c r="E185" s="887"/>
      <c r="F185" s="654"/>
      <c r="G185" s="466"/>
      <c r="H185" s="291"/>
      <c r="I185" s="889"/>
      <c r="J185" s="202"/>
      <c r="K185" s="655"/>
      <c r="L185" s="388"/>
      <c r="M185" s="257"/>
      <c r="N185" s="257"/>
      <c r="O185" s="257"/>
      <c r="P185" s="291"/>
      <c r="Q185" s="291"/>
      <c r="R185" s="257"/>
      <c r="S185" s="638"/>
      <c r="T185" s="478"/>
      <c r="U185" s="737"/>
      <c r="W185" s="694"/>
      <c r="BC185" s="861"/>
      <c r="BD185" s="862"/>
    </row>
    <row r="186" s="573" customFormat="1" customHeight="1" spans="1:56">
      <c r="A186" s="733"/>
      <c r="B186" s="886"/>
      <c r="C186" s="736"/>
      <c r="D186" s="465"/>
      <c r="E186" s="887"/>
      <c r="F186" s="654"/>
      <c r="G186" s="466"/>
      <c r="H186" s="291"/>
      <c r="I186" s="889"/>
      <c r="J186" s="202"/>
      <c r="K186" s="655"/>
      <c r="L186" s="388"/>
      <c r="M186" s="257"/>
      <c r="N186" s="257"/>
      <c r="O186" s="257"/>
      <c r="P186" s="291"/>
      <c r="Q186" s="291"/>
      <c r="R186" s="257"/>
      <c r="S186" s="638"/>
      <c r="T186" s="478"/>
      <c r="U186" s="737"/>
      <c r="W186" s="694"/>
      <c r="BC186" s="861"/>
      <c r="BD186" s="862"/>
    </row>
    <row r="187" s="573" customFormat="1" customHeight="1" spans="1:56">
      <c r="A187" s="733"/>
      <c r="B187" s="886"/>
      <c r="C187" s="736"/>
      <c r="D187" s="465"/>
      <c r="E187" s="887"/>
      <c r="F187" s="654"/>
      <c r="G187" s="466"/>
      <c r="H187" s="291"/>
      <c r="I187" s="889"/>
      <c r="J187" s="202"/>
      <c r="K187" s="655"/>
      <c r="L187" s="388"/>
      <c r="M187" s="257"/>
      <c r="N187" s="257"/>
      <c r="O187" s="257"/>
      <c r="P187" s="291"/>
      <c r="Q187" s="291"/>
      <c r="R187" s="257"/>
      <c r="S187" s="638"/>
      <c r="T187" s="478"/>
      <c r="U187" s="737"/>
      <c r="W187" s="694"/>
      <c r="BC187" s="861"/>
      <c r="BD187" s="862"/>
    </row>
    <row r="188" s="573" customFormat="1" customHeight="1" spans="1:56">
      <c r="A188" s="733"/>
      <c r="B188" s="886"/>
      <c r="C188" s="736"/>
      <c r="D188" s="465"/>
      <c r="E188" s="887"/>
      <c r="F188" s="654"/>
      <c r="G188" s="466"/>
      <c r="H188" s="291"/>
      <c r="I188" s="638"/>
      <c r="J188" s="202"/>
      <c r="K188" s="655"/>
      <c r="L188" s="388"/>
      <c r="M188" s="257"/>
      <c r="N188" s="257"/>
      <c r="O188" s="257"/>
      <c r="P188" s="291"/>
      <c r="Q188" s="291"/>
      <c r="R188" s="257"/>
      <c r="S188" s="638"/>
      <c r="T188" s="478"/>
      <c r="U188" s="890"/>
      <c r="W188" s="694"/>
      <c r="BC188" s="861"/>
      <c r="BD188" s="862"/>
    </row>
    <row r="189" s="573" customFormat="1" customHeight="1" spans="1:56">
      <c r="A189" s="733"/>
      <c r="B189" s="886"/>
      <c r="C189" s="736"/>
      <c r="D189" s="465"/>
      <c r="E189" s="887"/>
      <c r="F189" s="654"/>
      <c r="G189" s="466"/>
      <c r="H189" s="291"/>
      <c r="I189" s="889"/>
      <c r="J189" s="202"/>
      <c r="K189" s="655"/>
      <c r="L189" s="388"/>
      <c r="M189" s="257"/>
      <c r="N189" s="257"/>
      <c r="O189" s="257"/>
      <c r="P189" s="291"/>
      <c r="Q189" s="291"/>
      <c r="R189" s="257"/>
      <c r="S189" s="638"/>
      <c r="T189" s="478"/>
      <c r="U189" s="890"/>
      <c r="W189" s="694"/>
      <c r="BC189" s="861"/>
      <c r="BD189" s="862"/>
    </row>
    <row r="190" s="573" customFormat="1" customHeight="1" spans="1:56">
      <c r="A190" s="733"/>
      <c r="B190" s="886"/>
      <c r="C190" s="736"/>
      <c r="D190" s="891"/>
      <c r="E190" s="887"/>
      <c r="F190" s="654"/>
      <c r="G190" s="466"/>
      <c r="H190" s="291"/>
      <c r="I190" s="889"/>
      <c r="J190" s="202"/>
      <c r="K190" s="655"/>
      <c r="L190" s="388"/>
      <c r="M190" s="257"/>
      <c r="N190" s="257"/>
      <c r="O190" s="257"/>
      <c r="P190" s="291"/>
      <c r="Q190" s="291"/>
      <c r="R190" s="257"/>
      <c r="S190" s="638"/>
      <c r="T190" s="478"/>
      <c r="U190" s="890"/>
      <c r="W190" s="694"/>
      <c r="BC190" s="861"/>
      <c r="BD190" s="862"/>
    </row>
    <row r="191" s="573" customFormat="1" customHeight="1" spans="1:56">
      <c r="A191" s="733"/>
      <c r="B191" s="886"/>
      <c r="C191" s="736"/>
      <c r="D191" s="465"/>
      <c r="E191" s="887"/>
      <c r="F191" s="654"/>
      <c r="G191" s="466"/>
      <c r="H191" s="291"/>
      <c r="I191" s="690"/>
      <c r="J191" s="202"/>
      <c r="K191" s="655"/>
      <c r="L191" s="388"/>
      <c r="M191" s="257"/>
      <c r="N191" s="257"/>
      <c r="O191" s="257"/>
      <c r="P191" s="291"/>
      <c r="Q191" s="291"/>
      <c r="R191" s="257"/>
      <c r="S191" s="638"/>
      <c r="T191" s="478"/>
      <c r="U191" s="890"/>
      <c r="W191" s="694"/>
      <c r="BC191" s="861"/>
      <c r="BD191" s="862"/>
    </row>
    <row r="192" s="573" customFormat="1" customHeight="1" spans="1:56">
      <c r="A192" s="733"/>
      <c r="B192" s="886"/>
      <c r="C192" s="736"/>
      <c r="D192" s="465"/>
      <c r="E192" s="887"/>
      <c r="F192" s="654"/>
      <c r="G192" s="466"/>
      <c r="H192" s="291"/>
      <c r="I192" s="889"/>
      <c r="J192" s="202"/>
      <c r="K192" s="655"/>
      <c r="L192" s="388"/>
      <c r="M192" s="257"/>
      <c r="N192" s="257"/>
      <c r="O192" s="257"/>
      <c r="P192" s="291"/>
      <c r="Q192" s="291"/>
      <c r="R192" s="257"/>
      <c r="S192" s="638"/>
      <c r="T192" s="478"/>
      <c r="U192" s="890"/>
      <c r="W192" s="694"/>
      <c r="BC192" s="861"/>
      <c r="BD192" s="862"/>
    </row>
    <row r="193" s="573" customFormat="1" customHeight="1" spans="1:56">
      <c r="A193" s="733"/>
      <c r="B193" s="886"/>
      <c r="C193" s="736"/>
      <c r="D193" s="465"/>
      <c r="E193" s="887"/>
      <c r="F193" s="654"/>
      <c r="G193" s="466"/>
      <c r="H193" s="291"/>
      <c r="I193" s="690"/>
      <c r="J193" s="291"/>
      <c r="K193" s="655"/>
      <c r="L193" s="388"/>
      <c r="M193" s="257"/>
      <c r="N193" s="257"/>
      <c r="O193" s="257"/>
      <c r="P193" s="291"/>
      <c r="Q193" s="291"/>
      <c r="R193" s="257"/>
      <c r="S193" s="638"/>
      <c r="T193" s="478"/>
      <c r="U193" s="737"/>
      <c r="W193" s="694"/>
      <c r="BC193" s="861"/>
      <c r="BD193" s="862"/>
    </row>
    <row r="194" s="573" customFormat="1" customHeight="1" spans="1:56">
      <c r="A194" s="733"/>
      <c r="B194" s="886"/>
      <c r="C194" s="736"/>
      <c r="D194" s="891"/>
      <c r="E194" s="887"/>
      <c r="F194" s="654"/>
      <c r="G194" s="466"/>
      <c r="H194" s="291"/>
      <c r="I194" s="889"/>
      <c r="J194" s="202"/>
      <c r="K194" s="655"/>
      <c r="L194" s="388"/>
      <c r="M194" s="257"/>
      <c r="N194" s="257"/>
      <c r="O194" s="257"/>
      <c r="P194" s="291"/>
      <c r="Q194" s="291"/>
      <c r="R194" s="257"/>
      <c r="S194" s="638"/>
      <c r="T194" s="478"/>
      <c r="U194" s="737"/>
      <c r="W194" s="694"/>
      <c r="BC194" s="861"/>
      <c r="BD194" s="862"/>
    </row>
    <row r="195" s="573" customFormat="1" customHeight="1" spans="1:56">
      <c r="A195" s="733"/>
      <c r="B195" s="886"/>
      <c r="C195" s="736"/>
      <c r="D195" s="465"/>
      <c r="E195" s="887"/>
      <c r="F195" s="654"/>
      <c r="G195" s="466"/>
      <c r="H195" s="291"/>
      <c r="I195" s="889"/>
      <c r="J195" s="202"/>
      <c r="K195" s="655"/>
      <c r="L195" s="388"/>
      <c r="M195" s="257"/>
      <c r="N195" s="257"/>
      <c r="O195" s="257"/>
      <c r="P195" s="291"/>
      <c r="Q195" s="291"/>
      <c r="R195" s="257"/>
      <c r="S195" s="638"/>
      <c r="T195" s="478"/>
      <c r="U195" s="737"/>
      <c r="W195" s="694"/>
      <c r="BC195" s="861"/>
      <c r="BD195" s="862"/>
    </row>
    <row r="196" s="573" customFormat="1" customHeight="1" spans="1:56">
      <c r="A196" s="733"/>
      <c r="B196" s="886"/>
      <c r="C196" s="736"/>
      <c r="D196" s="465"/>
      <c r="E196" s="887"/>
      <c r="F196" s="654"/>
      <c r="G196" s="466"/>
      <c r="H196" s="291"/>
      <c r="I196" s="690"/>
      <c r="J196" s="202"/>
      <c r="K196" s="655"/>
      <c r="L196" s="388"/>
      <c r="M196" s="257"/>
      <c r="N196" s="888"/>
      <c r="O196" s="257"/>
      <c r="P196" s="257"/>
      <c r="Q196" s="257"/>
      <c r="R196" s="257"/>
      <c r="S196" s="638"/>
      <c r="T196" s="478"/>
      <c r="U196" s="737"/>
      <c r="W196" s="694"/>
      <c r="BC196" s="861"/>
      <c r="BD196" s="862"/>
    </row>
    <row r="197" s="573" customFormat="1" customHeight="1" spans="1:56">
      <c r="A197" s="733"/>
      <c r="B197" s="886"/>
      <c r="C197" s="736"/>
      <c r="D197" s="465"/>
      <c r="E197" s="887"/>
      <c r="F197" s="654"/>
      <c r="G197" s="466"/>
      <c r="H197" s="291"/>
      <c r="I197" s="889"/>
      <c r="J197" s="202"/>
      <c r="K197" s="655"/>
      <c r="L197" s="388"/>
      <c r="M197" s="257"/>
      <c r="N197" s="888"/>
      <c r="O197" s="257"/>
      <c r="P197" s="257"/>
      <c r="Q197" s="257"/>
      <c r="R197" s="257"/>
      <c r="S197" s="638"/>
      <c r="T197" s="478"/>
      <c r="U197" s="737"/>
      <c r="W197" s="694"/>
      <c r="BC197" s="861"/>
      <c r="BD197" s="862"/>
    </row>
    <row r="198" s="573" customFormat="1" customHeight="1" spans="1:56">
      <c r="A198" s="733"/>
      <c r="B198" s="886"/>
      <c r="C198" s="736"/>
      <c r="D198" s="465"/>
      <c r="E198" s="887"/>
      <c r="F198" s="654"/>
      <c r="G198" s="466"/>
      <c r="H198" s="291"/>
      <c r="I198" s="638"/>
      <c r="J198" s="202"/>
      <c r="K198" s="655"/>
      <c r="L198" s="388"/>
      <c r="M198" s="257"/>
      <c r="N198" s="257"/>
      <c r="O198" s="257"/>
      <c r="P198" s="291"/>
      <c r="Q198" s="291"/>
      <c r="R198" s="257"/>
      <c r="S198" s="638"/>
      <c r="T198" s="478"/>
      <c r="U198" s="737"/>
      <c r="W198" s="694"/>
      <c r="BC198" s="861"/>
      <c r="BD198" s="862"/>
    </row>
    <row r="199" s="573" customFormat="1" customHeight="1" spans="1:56">
      <c r="A199" s="733"/>
      <c r="B199" s="886"/>
      <c r="C199" s="736"/>
      <c r="D199" s="465"/>
      <c r="E199" s="887"/>
      <c r="F199" s="654"/>
      <c r="G199" s="466"/>
      <c r="H199" s="291"/>
      <c r="I199" s="889"/>
      <c r="J199" s="202"/>
      <c r="K199" s="655"/>
      <c r="L199" s="388"/>
      <c r="M199" s="257"/>
      <c r="N199" s="257"/>
      <c r="O199" s="257"/>
      <c r="P199" s="291"/>
      <c r="Q199" s="291"/>
      <c r="R199" s="257"/>
      <c r="S199" s="638"/>
      <c r="T199" s="478"/>
      <c r="U199" s="737"/>
      <c r="W199" s="694"/>
      <c r="BC199" s="861"/>
      <c r="BD199" s="862"/>
    </row>
    <row r="200" s="573" customFormat="1" customHeight="1" spans="1:56">
      <c r="A200" s="733"/>
      <c r="B200" s="886"/>
      <c r="C200" s="736"/>
      <c r="D200" s="465"/>
      <c r="E200" s="887"/>
      <c r="F200" s="654"/>
      <c r="G200" s="466"/>
      <c r="H200" s="291"/>
      <c r="I200" s="889"/>
      <c r="J200" s="202"/>
      <c r="K200" s="655"/>
      <c r="L200" s="388"/>
      <c r="M200" s="257"/>
      <c r="N200" s="257"/>
      <c r="O200" s="257"/>
      <c r="P200" s="291"/>
      <c r="Q200" s="291"/>
      <c r="R200" s="257"/>
      <c r="S200" s="638"/>
      <c r="T200" s="478"/>
      <c r="U200" s="737"/>
      <c r="W200" s="694"/>
      <c r="BC200" s="861"/>
      <c r="BD200" s="862"/>
    </row>
    <row r="201" s="573" customFormat="1" customHeight="1" spans="1:56">
      <c r="A201" s="733"/>
      <c r="B201" s="886"/>
      <c r="C201" s="736"/>
      <c r="D201" s="465"/>
      <c r="E201" s="887"/>
      <c r="F201" s="654"/>
      <c r="G201" s="466"/>
      <c r="H201" s="291"/>
      <c r="I201" s="889"/>
      <c r="J201" s="202"/>
      <c r="K201" s="655"/>
      <c r="L201" s="388"/>
      <c r="M201" s="257"/>
      <c r="N201" s="257"/>
      <c r="O201" s="257"/>
      <c r="P201" s="291"/>
      <c r="Q201" s="291"/>
      <c r="R201" s="257"/>
      <c r="S201" s="638"/>
      <c r="T201" s="478"/>
      <c r="U201" s="737"/>
      <c r="W201" s="694"/>
      <c r="BC201" s="861"/>
      <c r="BD201" s="862"/>
    </row>
    <row r="202" s="573" customFormat="1" customHeight="1" spans="1:56">
      <c r="A202" s="733"/>
      <c r="B202" s="886"/>
      <c r="C202" s="736"/>
      <c r="D202" s="465"/>
      <c r="E202" s="887"/>
      <c r="F202" s="654"/>
      <c r="G202" s="466"/>
      <c r="H202" s="291"/>
      <c r="I202" s="690"/>
      <c r="J202" s="202"/>
      <c r="K202" s="655"/>
      <c r="L202" s="388"/>
      <c r="M202" s="257"/>
      <c r="N202" s="257"/>
      <c r="O202" s="257"/>
      <c r="P202" s="291"/>
      <c r="Q202" s="291"/>
      <c r="R202" s="257"/>
      <c r="S202" s="638"/>
      <c r="T202" s="478"/>
      <c r="U202" s="737"/>
      <c r="W202" s="694"/>
      <c r="BC202" s="861"/>
      <c r="BD202" s="862"/>
    </row>
    <row r="203" s="573" customFormat="1" customHeight="1" spans="1:56">
      <c r="A203" s="733"/>
      <c r="B203" s="886"/>
      <c r="C203" s="736"/>
      <c r="D203" s="465"/>
      <c r="E203" s="887"/>
      <c r="F203" s="654"/>
      <c r="G203" s="466"/>
      <c r="H203" s="291"/>
      <c r="I203" s="889"/>
      <c r="J203" s="202"/>
      <c r="K203" s="655"/>
      <c r="L203" s="388"/>
      <c r="M203" s="257"/>
      <c r="N203" s="257"/>
      <c r="O203" s="257"/>
      <c r="P203" s="291"/>
      <c r="Q203" s="291"/>
      <c r="R203" s="257"/>
      <c r="S203" s="638"/>
      <c r="T203" s="478"/>
      <c r="U203" s="737"/>
      <c r="W203" s="694"/>
      <c r="BC203" s="861"/>
      <c r="BD203" s="862"/>
    </row>
    <row r="204" s="573" customFormat="1" customHeight="1" spans="1:56">
      <c r="A204" s="733"/>
      <c r="B204" s="886"/>
      <c r="C204" s="736"/>
      <c r="D204" s="465"/>
      <c r="E204" s="887"/>
      <c r="F204" s="654"/>
      <c r="G204" s="466"/>
      <c r="H204" s="291"/>
      <c r="I204" s="638"/>
      <c r="J204" s="202"/>
      <c r="K204" s="655"/>
      <c r="L204" s="388"/>
      <c r="M204" s="257"/>
      <c r="N204" s="257"/>
      <c r="O204" s="257"/>
      <c r="P204" s="291"/>
      <c r="Q204" s="291"/>
      <c r="R204" s="257"/>
      <c r="S204" s="638"/>
      <c r="T204" s="478"/>
      <c r="U204" s="737"/>
      <c r="W204" s="694"/>
      <c r="BC204" s="861"/>
      <c r="BD204" s="862"/>
    </row>
    <row r="205" s="573" customFormat="1" customHeight="1" spans="1:56">
      <c r="A205" s="733"/>
      <c r="B205" s="886"/>
      <c r="C205" s="736"/>
      <c r="D205" s="465"/>
      <c r="E205" s="887"/>
      <c r="F205" s="654"/>
      <c r="G205" s="466"/>
      <c r="H205" s="291"/>
      <c r="I205" s="889"/>
      <c r="J205" s="202"/>
      <c r="K205" s="655"/>
      <c r="L205" s="388"/>
      <c r="M205" s="257"/>
      <c r="N205" s="257"/>
      <c r="O205" s="257"/>
      <c r="P205" s="291"/>
      <c r="Q205" s="291"/>
      <c r="R205" s="257"/>
      <c r="S205" s="638"/>
      <c r="T205" s="478"/>
      <c r="U205" s="737"/>
      <c r="W205" s="694"/>
      <c r="BC205" s="861"/>
      <c r="BD205" s="862"/>
    </row>
    <row r="206" s="573" customFormat="1" customHeight="1" spans="1:56">
      <c r="A206" s="733"/>
      <c r="B206" s="886"/>
      <c r="C206" s="736"/>
      <c r="D206" s="465"/>
      <c r="E206" s="887"/>
      <c r="F206" s="654"/>
      <c r="G206" s="466"/>
      <c r="H206" s="291"/>
      <c r="I206" s="690"/>
      <c r="J206" s="202"/>
      <c r="K206" s="655"/>
      <c r="L206" s="388"/>
      <c r="M206" s="257"/>
      <c r="N206" s="257"/>
      <c r="O206" s="257"/>
      <c r="P206" s="291"/>
      <c r="Q206" s="291"/>
      <c r="R206" s="257"/>
      <c r="S206" s="638"/>
      <c r="T206" s="478"/>
      <c r="U206" s="737"/>
      <c r="W206" s="694"/>
      <c r="BC206" s="861"/>
      <c r="BD206" s="862"/>
    </row>
    <row r="207" s="573" customFormat="1" customHeight="1" spans="1:56">
      <c r="A207" s="733"/>
      <c r="B207" s="886"/>
      <c r="C207" s="736"/>
      <c r="D207" s="465"/>
      <c r="E207" s="887"/>
      <c r="F207" s="654"/>
      <c r="G207" s="466"/>
      <c r="H207" s="291"/>
      <c r="I207" s="889"/>
      <c r="J207" s="202"/>
      <c r="K207" s="655"/>
      <c r="L207" s="388"/>
      <c r="M207" s="257"/>
      <c r="N207" s="257"/>
      <c r="O207" s="257"/>
      <c r="P207" s="291"/>
      <c r="Q207" s="291"/>
      <c r="R207" s="257"/>
      <c r="S207" s="638"/>
      <c r="T207" s="478"/>
      <c r="U207" s="737"/>
      <c r="W207" s="694"/>
      <c r="BC207" s="861"/>
      <c r="BD207" s="862"/>
    </row>
    <row r="208" s="573" customFormat="1" customHeight="1" spans="1:56">
      <c r="A208" s="733"/>
      <c r="B208" s="886"/>
      <c r="C208" s="736"/>
      <c r="D208" s="465"/>
      <c r="E208" s="887"/>
      <c r="F208" s="654"/>
      <c r="G208" s="466"/>
      <c r="H208" s="291"/>
      <c r="I208" s="638"/>
      <c r="J208" s="202"/>
      <c r="K208" s="655"/>
      <c r="L208" s="388"/>
      <c r="M208" s="257"/>
      <c r="N208" s="888"/>
      <c r="O208" s="257"/>
      <c r="P208" s="257"/>
      <c r="Q208" s="257"/>
      <c r="R208" s="257"/>
      <c r="S208" s="638"/>
      <c r="T208" s="478"/>
      <c r="U208" s="737"/>
      <c r="W208" s="694"/>
      <c r="BC208" s="861"/>
      <c r="BD208" s="862"/>
    </row>
    <row r="209" s="573" customFormat="1" customHeight="1" spans="1:56">
      <c r="A209" s="733"/>
      <c r="B209" s="886"/>
      <c r="C209" s="736"/>
      <c r="D209" s="465"/>
      <c r="E209" s="887"/>
      <c r="F209" s="654"/>
      <c r="G209" s="466"/>
      <c r="H209" s="291"/>
      <c r="I209" s="889"/>
      <c r="J209" s="202"/>
      <c r="K209" s="655"/>
      <c r="L209" s="388"/>
      <c r="M209" s="257"/>
      <c r="N209" s="888"/>
      <c r="O209" s="257"/>
      <c r="P209" s="257"/>
      <c r="Q209" s="257"/>
      <c r="R209" s="257"/>
      <c r="S209" s="638"/>
      <c r="T209" s="478"/>
      <c r="U209" s="737"/>
      <c r="W209" s="694"/>
      <c r="BC209" s="861"/>
      <c r="BD209" s="862"/>
    </row>
    <row r="210" s="573" customFormat="1" customHeight="1" spans="1:56">
      <c r="A210" s="733"/>
      <c r="B210" s="886"/>
      <c r="C210" s="736"/>
      <c r="D210" s="465"/>
      <c r="E210" s="887"/>
      <c r="F210" s="654"/>
      <c r="G210" s="466"/>
      <c r="H210" s="291"/>
      <c r="I210" s="690"/>
      <c r="J210" s="202"/>
      <c r="K210" s="655"/>
      <c r="L210" s="388"/>
      <c r="M210" s="257"/>
      <c r="N210" s="257"/>
      <c r="O210" s="257"/>
      <c r="P210" s="291"/>
      <c r="Q210" s="291"/>
      <c r="R210" s="257"/>
      <c r="S210" s="638"/>
      <c r="T210" s="478"/>
      <c r="U210" s="737"/>
      <c r="W210" s="694"/>
      <c r="BC210" s="861"/>
      <c r="BD210" s="862"/>
    </row>
    <row r="211" s="573" customFormat="1" customHeight="1" spans="1:56">
      <c r="A211" s="733"/>
      <c r="B211" s="886"/>
      <c r="C211" s="736"/>
      <c r="D211" s="465"/>
      <c r="E211" s="887"/>
      <c r="F211" s="654"/>
      <c r="G211" s="466"/>
      <c r="H211" s="291"/>
      <c r="I211" s="690"/>
      <c r="J211" s="202"/>
      <c r="K211" s="655"/>
      <c r="L211" s="388"/>
      <c r="M211" s="257"/>
      <c r="N211" s="257"/>
      <c r="O211" s="257"/>
      <c r="P211" s="291"/>
      <c r="Q211" s="291"/>
      <c r="R211" s="257"/>
      <c r="S211" s="638"/>
      <c r="T211" s="478"/>
      <c r="U211" s="737"/>
      <c r="W211" s="694"/>
      <c r="BC211" s="861"/>
      <c r="BD211" s="862"/>
    </row>
    <row r="212" s="573" customFormat="1" customHeight="1" spans="1:56">
      <c r="A212" s="733"/>
      <c r="B212" s="886"/>
      <c r="C212" s="736"/>
      <c r="D212" s="465"/>
      <c r="E212" s="887"/>
      <c r="F212" s="654"/>
      <c r="G212" s="466"/>
      <c r="H212" s="291"/>
      <c r="I212" s="638"/>
      <c r="J212" s="202"/>
      <c r="K212" s="655"/>
      <c r="L212" s="388"/>
      <c r="M212" s="257"/>
      <c r="N212" s="291"/>
      <c r="O212" s="257"/>
      <c r="P212" s="257"/>
      <c r="Q212" s="257"/>
      <c r="R212" s="257"/>
      <c r="S212" s="638"/>
      <c r="T212" s="659"/>
      <c r="U212" s="737"/>
      <c r="W212" s="694"/>
      <c r="BC212" s="861"/>
      <c r="BD212" s="862"/>
    </row>
    <row r="213" s="573" customFormat="1" customHeight="1" spans="1:56">
      <c r="A213" s="733"/>
      <c r="B213" s="886"/>
      <c r="C213" s="736"/>
      <c r="D213" s="465"/>
      <c r="E213" s="887"/>
      <c r="F213" s="654"/>
      <c r="G213" s="466"/>
      <c r="H213" s="291"/>
      <c r="I213" s="690"/>
      <c r="J213" s="202"/>
      <c r="K213" s="655"/>
      <c r="L213" s="388"/>
      <c r="M213" s="257"/>
      <c r="N213" s="291"/>
      <c r="O213" s="257"/>
      <c r="P213" s="257"/>
      <c r="Q213" s="257"/>
      <c r="R213" s="257"/>
      <c r="S213" s="638"/>
      <c r="T213" s="659"/>
      <c r="U213" s="737"/>
      <c r="W213" s="694"/>
      <c r="BC213" s="861"/>
      <c r="BD213" s="862"/>
    </row>
    <row r="214" s="573" customFormat="1" customHeight="1" spans="1:56">
      <c r="A214" s="733"/>
      <c r="B214" s="886"/>
      <c r="C214" s="736"/>
      <c r="D214" s="465"/>
      <c r="E214" s="887"/>
      <c r="F214" s="654"/>
      <c r="G214" s="466"/>
      <c r="H214" s="291"/>
      <c r="I214" s="690"/>
      <c r="J214" s="202"/>
      <c r="K214" s="655"/>
      <c r="L214" s="388"/>
      <c r="M214" s="257"/>
      <c r="N214" s="291"/>
      <c r="O214" s="257"/>
      <c r="P214" s="257"/>
      <c r="Q214" s="257"/>
      <c r="R214" s="257"/>
      <c r="S214" s="638"/>
      <c r="T214" s="659"/>
      <c r="U214" s="737"/>
      <c r="W214" s="694"/>
      <c r="BC214" s="861"/>
      <c r="BD214" s="862"/>
    </row>
    <row r="215" s="573" customFormat="1" customHeight="1" spans="1:56">
      <c r="A215" s="733"/>
      <c r="B215" s="886"/>
      <c r="C215" s="736"/>
      <c r="D215" s="465"/>
      <c r="E215" s="887"/>
      <c r="F215" s="654"/>
      <c r="G215" s="466"/>
      <c r="H215" s="291"/>
      <c r="I215" s="638"/>
      <c r="J215" s="202"/>
      <c r="K215" s="655"/>
      <c r="L215" s="388"/>
      <c r="M215" s="257"/>
      <c r="N215" s="291"/>
      <c r="O215" s="257"/>
      <c r="P215" s="257"/>
      <c r="Q215" s="257"/>
      <c r="R215" s="257"/>
      <c r="S215" s="638"/>
      <c r="T215" s="659"/>
      <c r="U215" s="737"/>
      <c r="W215" s="694"/>
      <c r="BC215" s="861"/>
      <c r="BD215" s="862"/>
    </row>
    <row r="216" s="573" customFormat="1" customHeight="1" spans="1:56">
      <c r="A216" s="733"/>
      <c r="B216" s="886"/>
      <c r="C216" s="736"/>
      <c r="D216" s="465"/>
      <c r="E216" s="887"/>
      <c r="F216" s="654"/>
      <c r="G216" s="466"/>
      <c r="H216" s="291"/>
      <c r="I216" s="690"/>
      <c r="J216" s="202"/>
      <c r="K216" s="655"/>
      <c r="L216" s="388"/>
      <c r="M216" s="257"/>
      <c r="N216" s="291"/>
      <c r="O216" s="257"/>
      <c r="P216" s="257"/>
      <c r="Q216" s="257"/>
      <c r="R216" s="257"/>
      <c r="S216" s="638"/>
      <c r="T216" s="659"/>
      <c r="U216" s="737"/>
      <c r="W216" s="694"/>
      <c r="BC216" s="861"/>
      <c r="BD216" s="862"/>
    </row>
    <row r="217" s="573" customFormat="1" customHeight="1" spans="1:56">
      <c r="A217" s="733"/>
      <c r="B217" s="886"/>
      <c r="C217" s="736"/>
      <c r="D217" s="465"/>
      <c r="E217" s="887"/>
      <c r="F217" s="654"/>
      <c r="G217" s="466"/>
      <c r="H217" s="291"/>
      <c r="I217" s="638"/>
      <c r="J217" s="202"/>
      <c r="K217" s="655"/>
      <c r="L217" s="388"/>
      <c r="M217" s="257"/>
      <c r="N217" s="257"/>
      <c r="O217" s="257"/>
      <c r="P217" s="291"/>
      <c r="Q217" s="291"/>
      <c r="R217" s="257"/>
      <c r="S217" s="638"/>
      <c r="T217" s="478"/>
      <c r="U217" s="358"/>
      <c r="W217" s="694"/>
      <c r="BC217" s="861"/>
      <c r="BD217" s="862"/>
    </row>
    <row r="218" s="573" customFormat="1" customHeight="1" spans="1:56">
      <c r="A218" s="733"/>
      <c r="B218" s="886"/>
      <c r="C218" s="736"/>
      <c r="D218" s="465"/>
      <c r="E218" s="887"/>
      <c r="F218" s="654"/>
      <c r="G218" s="466"/>
      <c r="H218" s="291"/>
      <c r="I218" s="690"/>
      <c r="J218" s="202"/>
      <c r="K218" s="655"/>
      <c r="L218" s="388"/>
      <c r="M218" s="257"/>
      <c r="N218" s="257"/>
      <c r="O218" s="257"/>
      <c r="P218" s="291"/>
      <c r="Q218" s="291"/>
      <c r="R218" s="257"/>
      <c r="S218" s="638"/>
      <c r="T218" s="478"/>
      <c r="U218" s="358"/>
      <c r="W218" s="694"/>
      <c r="BC218" s="861"/>
      <c r="BD218" s="862"/>
    </row>
    <row r="219" s="573" customFormat="1" customHeight="1" spans="1:56">
      <c r="A219" s="733"/>
      <c r="B219" s="886"/>
      <c r="C219" s="736"/>
      <c r="D219" s="465"/>
      <c r="E219" s="887"/>
      <c r="F219" s="654"/>
      <c r="G219" s="466"/>
      <c r="H219" s="291"/>
      <c r="I219" s="690"/>
      <c r="J219" s="202"/>
      <c r="K219" s="655"/>
      <c r="L219" s="388"/>
      <c r="M219" s="257"/>
      <c r="N219" s="257"/>
      <c r="O219" s="257"/>
      <c r="P219" s="291"/>
      <c r="Q219" s="291"/>
      <c r="R219" s="257"/>
      <c r="S219" s="638"/>
      <c r="T219" s="478"/>
      <c r="U219" s="358"/>
      <c r="W219" s="694"/>
      <c r="BC219" s="861"/>
      <c r="BD219" s="862"/>
    </row>
    <row r="220" s="573" customFormat="1" customHeight="1" spans="1:56">
      <c r="A220" s="733"/>
      <c r="B220" s="886"/>
      <c r="C220" s="736"/>
      <c r="D220" s="465"/>
      <c r="E220" s="887"/>
      <c r="F220" s="654"/>
      <c r="G220" s="466"/>
      <c r="H220" s="291"/>
      <c r="I220" s="690"/>
      <c r="J220" s="202"/>
      <c r="K220" s="655"/>
      <c r="L220" s="388"/>
      <c r="M220" s="257"/>
      <c r="N220" s="257"/>
      <c r="O220" s="257"/>
      <c r="P220" s="291"/>
      <c r="Q220" s="291"/>
      <c r="R220" s="257"/>
      <c r="S220" s="638"/>
      <c r="T220" s="478"/>
      <c r="U220" s="358"/>
      <c r="W220" s="694"/>
      <c r="BC220" s="861"/>
      <c r="BD220" s="862"/>
    </row>
    <row r="221" s="573" customFormat="1" customHeight="1" spans="1:56">
      <c r="A221" s="733"/>
      <c r="B221" s="886"/>
      <c r="C221" s="736"/>
      <c r="D221" s="465"/>
      <c r="E221" s="887"/>
      <c r="F221" s="654"/>
      <c r="G221" s="466"/>
      <c r="H221" s="291"/>
      <c r="I221" s="690"/>
      <c r="J221" s="202"/>
      <c r="K221" s="655"/>
      <c r="L221" s="388"/>
      <c r="M221" s="257"/>
      <c r="N221" s="257"/>
      <c r="O221" s="257"/>
      <c r="P221" s="291"/>
      <c r="Q221" s="291"/>
      <c r="R221" s="257"/>
      <c r="S221" s="638"/>
      <c r="T221" s="478"/>
      <c r="U221" s="358"/>
      <c r="W221" s="694"/>
      <c r="BC221" s="861"/>
      <c r="BD221" s="862"/>
    </row>
    <row r="222" s="573" customFormat="1" customHeight="1" spans="1:56">
      <c r="A222" s="733"/>
      <c r="B222" s="886"/>
      <c r="C222" s="736"/>
      <c r="D222" s="465"/>
      <c r="E222" s="887"/>
      <c r="F222" s="654"/>
      <c r="G222" s="466"/>
      <c r="H222" s="291"/>
      <c r="I222" s="690"/>
      <c r="J222" s="291"/>
      <c r="K222" s="655"/>
      <c r="L222" s="388"/>
      <c r="M222" s="257"/>
      <c r="N222" s="257"/>
      <c r="O222" s="257"/>
      <c r="P222" s="291"/>
      <c r="Q222" s="291"/>
      <c r="R222" s="257"/>
      <c r="S222" s="638"/>
      <c r="T222" s="892"/>
      <c r="U222" s="358"/>
      <c r="W222" s="694"/>
      <c r="BC222" s="861"/>
      <c r="BD222" s="862"/>
    </row>
    <row r="223" s="573" customFormat="1" customHeight="1" spans="1:56">
      <c r="A223" s="733"/>
      <c r="B223" s="886"/>
      <c r="C223" s="736"/>
      <c r="D223" s="465"/>
      <c r="E223" s="887"/>
      <c r="F223" s="654"/>
      <c r="G223" s="466"/>
      <c r="H223" s="291"/>
      <c r="I223" s="690"/>
      <c r="J223" s="202"/>
      <c r="K223" s="655"/>
      <c r="L223" s="388"/>
      <c r="M223" s="257"/>
      <c r="N223" s="257"/>
      <c r="O223" s="257"/>
      <c r="P223" s="291"/>
      <c r="Q223" s="291"/>
      <c r="R223" s="257"/>
      <c r="S223" s="638"/>
      <c r="T223" s="892"/>
      <c r="U223" s="358"/>
      <c r="W223" s="694"/>
      <c r="BC223" s="861"/>
      <c r="BD223" s="862"/>
    </row>
    <row r="224" s="573" customFormat="1" customHeight="1" spans="1:56">
      <c r="A224" s="733"/>
      <c r="B224" s="886"/>
      <c r="C224" s="736"/>
      <c r="D224" s="465"/>
      <c r="E224" s="887"/>
      <c r="F224" s="654"/>
      <c r="G224" s="466"/>
      <c r="H224" s="291"/>
      <c r="I224" s="690"/>
      <c r="J224" s="202"/>
      <c r="K224" s="655"/>
      <c r="L224" s="388"/>
      <c r="M224" s="257"/>
      <c r="N224" s="257"/>
      <c r="O224" s="257"/>
      <c r="P224" s="291"/>
      <c r="Q224" s="291"/>
      <c r="R224" s="257"/>
      <c r="S224" s="638"/>
      <c r="T224" s="892"/>
      <c r="U224" s="358"/>
      <c r="W224" s="694"/>
      <c r="BC224" s="861"/>
      <c r="BD224" s="862"/>
    </row>
    <row r="225" s="573" customFormat="1" customHeight="1" spans="1:56">
      <c r="A225" s="733"/>
      <c r="B225" s="886"/>
      <c r="C225" s="736"/>
      <c r="D225" s="465"/>
      <c r="E225" s="887"/>
      <c r="F225" s="654"/>
      <c r="G225" s="466"/>
      <c r="H225" s="291"/>
      <c r="I225" s="690"/>
      <c r="J225" s="202"/>
      <c r="K225" s="655"/>
      <c r="L225" s="388"/>
      <c r="M225" s="257"/>
      <c r="N225" s="257"/>
      <c r="O225" s="257"/>
      <c r="P225" s="291"/>
      <c r="Q225" s="291"/>
      <c r="R225" s="257"/>
      <c r="S225" s="638"/>
      <c r="T225" s="892"/>
      <c r="U225" s="358"/>
      <c r="W225" s="694"/>
      <c r="BC225" s="861"/>
      <c r="BD225" s="862"/>
    </row>
    <row r="226" s="573" customFormat="1" customHeight="1" spans="1:56">
      <c r="A226" s="733"/>
      <c r="B226" s="886"/>
      <c r="C226" s="736"/>
      <c r="D226" s="465"/>
      <c r="E226" s="887"/>
      <c r="F226" s="654"/>
      <c r="G226" s="466"/>
      <c r="H226" s="291"/>
      <c r="I226" s="690"/>
      <c r="J226" s="291"/>
      <c r="K226" s="655"/>
      <c r="L226" s="388"/>
      <c r="M226" s="257"/>
      <c r="N226" s="888"/>
      <c r="O226" s="257"/>
      <c r="P226" s="257"/>
      <c r="Q226" s="257"/>
      <c r="R226" s="257"/>
      <c r="S226" s="638"/>
      <c r="T226" s="478"/>
      <c r="U226" s="358"/>
      <c r="W226" s="694"/>
      <c r="BC226" s="861"/>
      <c r="BD226" s="862"/>
    </row>
    <row r="227" s="573" customFormat="1" customHeight="1" spans="1:56">
      <c r="A227" s="733"/>
      <c r="B227" s="886"/>
      <c r="C227" s="736"/>
      <c r="D227" s="465"/>
      <c r="E227" s="887"/>
      <c r="F227" s="654"/>
      <c r="G227" s="466"/>
      <c r="H227" s="291"/>
      <c r="I227" s="690"/>
      <c r="J227" s="202"/>
      <c r="K227" s="655"/>
      <c r="L227" s="388"/>
      <c r="M227" s="257"/>
      <c r="N227" s="888"/>
      <c r="O227" s="257"/>
      <c r="P227" s="257"/>
      <c r="Q227" s="257"/>
      <c r="R227" s="257"/>
      <c r="S227" s="638"/>
      <c r="T227" s="478"/>
      <c r="U227" s="358"/>
      <c r="W227" s="694"/>
      <c r="BC227" s="861"/>
      <c r="BD227" s="862"/>
    </row>
    <row r="228" s="573" customFormat="1" customHeight="1" spans="1:56">
      <c r="A228" s="733"/>
      <c r="B228" s="886"/>
      <c r="C228" s="736"/>
      <c r="D228" s="465"/>
      <c r="E228" s="887"/>
      <c r="F228" s="654"/>
      <c r="G228" s="466"/>
      <c r="H228" s="291"/>
      <c r="I228" s="690"/>
      <c r="J228" s="202"/>
      <c r="K228" s="655"/>
      <c r="L228" s="388"/>
      <c r="M228" s="257"/>
      <c r="N228" s="257"/>
      <c r="O228" s="257"/>
      <c r="P228" s="257"/>
      <c r="Q228" s="257"/>
      <c r="R228" s="257"/>
      <c r="S228" s="638"/>
      <c r="T228" s="478"/>
      <c r="U228" s="358"/>
      <c r="W228" s="694"/>
      <c r="BC228" s="861"/>
      <c r="BD228" s="862"/>
    </row>
    <row r="229" s="573" customFormat="1" customHeight="1" spans="1:56">
      <c r="A229" s="733"/>
      <c r="B229" s="886"/>
      <c r="C229" s="736"/>
      <c r="D229" s="465"/>
      <c r="E229" s="887"/>
      <c r="F229" s="654"/>
      <c r="G229" s="466"/>
      <c r="H229" s="291"/>
      <c r="I229" s="690"/>
      <c r="J229" s="202"/>
      <c r="K229" s="655"/>
      <c r="L229" s="388"/>
      <c r="M229" s="257"/>
      <c r="N229" s="888"/>
      <c r="O229" s="257"/>
      <c r="P229" s="257"/>
      <c r="Q229" s="257"/>
      <c r="R229" s="257"/>
      <c r="S229" s="638"/>
      <c r="T229" s="478"/>
      <c r="U229" s="358"/>
      <c r="W229" s="694"/>
      <c r="BC229" s="861"/>
      <c r="BD229" s="862"/>
    </row>
    <row r="230" s="573" customFormat="1" customHeight="1" spans="1:56">
      <c r="A230" s="733"/>
      <c r="B230" s="886"/>
      <c r="C230" s="736"/>
      <c r="D230" s="465"/>
      <c r="E230" s="887"/>
      <c r="F230" s="654"/>
      <c r="G230" s="466"/>
      <c r="H230" s="291"/>
      <c r="I230" s="690"/>
      <c r="J230" s="202"/>
      <c r="K230" s="655"/>
      <c r="L230" s="388"/>
      <c r="M230" s="257"/>
      <c r="N230" s="888"/>
      <c r="O230" s="257"/>
      <c r="P230" s="257"/>
      <c r="Q230" s="257"/>
      <c r="R230" s="257"/>
      <c r="S230" s="638"/>
      <c r="T230" s="478"/>
      <c r="U230" s="358"/>
      <c r="W230" s="694"/>
      <c r="BC230" s="861"/>
      <c r="BD230" s="862"/>
    </row>
    <row r="231" s="573" customFormat="1" customHeight="1" spans="1:56">
      <c r="A231" s="733"/>
      <c r="B231" s="886"/>
      <c r="C231" s="736"/>
      <c r="D231" s="465"/>
      <c r="E231" s="887"/>
      <c r="F231" s="654"/>
      <c r="G231" s="466"/>
      <c r="H231" s="291"/>
      <c r="I231" s="690"/>
      <c r="J231" s="202"/>
      <c r="K231" s="655"/>
      <c r="L231" s="388"/>
      <c r="M231" s="257"/>
      <c r="N231" s="888"/>
      <c r="O231" s="257"/>
      <c r="P231" s="257"/>
      <c r="Q231" s="257"/>
      <c r="R231" s="257"/>
      <c r="S231" s="638"/>
      <c r="T231" s="478"/>
      <c r="U231" s="358"/>
      <c r="W231" s="694"/>
      <c r="BC231" s="861"/>
      <c r="BD231" s="862"/>
    </row>
    <row r="232" s="573" customFormat="1" customHeight="1" spans="1:56">
      <c r="A232" s="733"/>
      <c r="B232" s="886"/>
      <c r="C232" s="736"/>
      <c r="D232" s="465"/>
      <c r="E232" s="887"/>
      <c r="F232" s="654"/>
      <c r="G232" s="466"/>
      <c r="H232" s="291"/>
      <c r="I232" s="638"/>
      <c r="J232" s="202"/>
      <c r="K232" s="655"/>
      <c r="L232" s="388"/>
      <c r="M232" s="257"/>
      <c r="N232" s="888"/>
      <c r="O232" s="257"/>
      <c r="P232" s="257"/>
      <c r="Q232" s="257"/>
      <c r="R232" s="257"/>
      <c r="S232" s="638"/>
      <c r="T232" s="478"/>
      <c r="U232" s="358"/>
      <c r="W232" s="694"/>
      <c r="BC232" s="861"/>
      <c r="BD232" s="862"/>
    </row>
    <row r="233" s="573" customFormat="1" customHeight="1" spans="1:56">
      <c r="A233" s="733"/>
      <c r="B233" s="886"/>
      <c r="C233" s="736"/>
      <c r="D233" s="465"/>
      <c r="E233" s="887"/>
      <c r="F233" s="654"/>
      <c r="G233" s="466"/>
      <c r="H233" s="291"/>
      <c r="I233" s="690"/>
      <c r="J233" s="202"/>
      <c r="K233" s="655"/>
      <c r="L233" s="388"/>
      <c r="M233" s="257"/>
      <c r="N233" s="888"/>
      <c r="O233" s="257"/>
      <c r="P233" s="257"/>
      <c r="Q233" s="257"/>
      <c r="R233" s="257"/>
      <c r="S233" s="638"/>
      <c r="T233" s="478"/>
      <c r="U233" s="358"/>
      <c r="W233" s="694"/>
      <c r="BC233" s="861"/>
      <c r="BD233" s="862"/>
    </row>
    <row r="234" s="573" customFormat="1" customHeight="1" spans="1:56">
      <c r="A234" s="733"/>
      <c r="B234" s="886"/>
      <c r="C234" s="736"/>
      <c r="D234" s="465"/>
      <c r="E234" s="887"/>
      <c r="F234" s="654"/>
      <c r="G234" s="466"/>
      <c r="H234" s="291"/>
      <c r="I234" s="690"/>
      <c r="J234" s="202"/>
      <c r="K234" s="655"/>
      <c r="L234" s="388"/>
      <c r="M234" s="257"/>
      <c r="N234" s="257"/>
      <c r="O234" s="257"/>
      <c r="P234" s="291"/>
      <c r="Q234" s="291"/>
      <c r="R234" s="257"/>
      <c r="S234" s="638"/>
      <c r="T234" s="478"/>
      <c r="U234" s="358"/>
      <c r="W234" s="694"/>
      <c r="BC234" s="861"/>
      <c r="BD234" s="862"/>
    </row>
    <row r="235" s="573" customFormat="1" customHeight="1" spans="1:56">
      <c r="A235" s="733"/>
      <c r="B235" s="886"/>
      <c r="C235" s="736"/>
      <c r="D235" s="465"/>
      <c r="E235" s="887"/>
      <c r="F235" s="654"/>
      <c r="G235" s="466"/>
      <c r="H235" s="291"/>
      <c r="I235" s="690"/>
      <c r="J235" s="202"/>
      <c r="K235" s="655"/>
      <c r="L235" s="388"/>
      <c r="M235" s="257"/>
      <c r="N235" s="257"/>
      <c r="O235" s="257"/>
      <c r="P235" s="291"/>
      <c r="Q235" s="291"/>
      <c r="R235" s="257"/>
      <c r="S235" s="638"/>
      <c r="T235" s="478"/>
      <c r="U235" s="358"/>
      <c r="W235" s="694"/>
      <c r="BC235" s="861"/>
      <c r="BD235" s="862"/>
    </row>
    <row r="236" s="573" customFormat="1" customHeight="1" spans="1:56">
      <c r="A236" s="733"/>
      <c r="B236" s="886"/>
      <c r="C236" s="736"/>
      <c r="D236" s="465"/>
      <c r="E236" s="887"/>
      <c r="F236" s="654"/>
      <c r="G236" s="466"/>
      <c r="H236" s="291"/>
      <c r="I236" s="690"/>
      <c r="J236" s="291"/>
      <c r="K236" s="655"/>
      <c r="L236" s="388"/>
      <c r="M236" s="257"/>
      <c r="N236" s="257"/>
      <c r="O236" s="257"/>
      <c r="P236" s="291"/>
      <c r="Q236" s="291"/>
      <c r="R236" s="257"/>
      <c r="S236" s="638"/>
      <c r="T236" s="478"/>
      <c r="U236" s="358"/>
      <c r="W236" s="694"/>
      <c r="BC236" s="861"/>
      <c r="BD236" s="862"/>
    </row>
    <row r="237" s="573" customFormat="1" customHeight="1" spans="1:56">
      <c r="A237" s="733"/>
      <c r="B237" s="886"/>
      <c r="C237" s="736"/>
      <c r="D237" s="465"/>
      <c r="E237" s="887"/>
      <c r="F237" s="654"/>
      <c r="G237" s="466"/>
      <c r="H237" s="291"/>
      <c r="I237" s="889"/>
      <c r="J237" s="202"/>
      <c r="K237" s="655"/>
      <c r="L237" s="388"/>
      <c r="M237" s="257"/>
      <c r="N237" s="257"/>
      <c r="O237" s="257"/>
      <c r="P237" s="291"/>
      <c r="Q237" s="291"/>
      <c r="R237" s="257"/>
      <c r="S237" s="638"/>
      <c r="T237" s="478"/>
      <c r="U237" s="358"/>
      <c r="W237" s="694"/>
      <c r="BC237" s="861"/>
      <c r="BD237" s="862"/>
    </row>
    <row r="238" s="573" customFormat="1" customHeight="1" spans="1:56">
      <c r="A238" s="733"/>
      <c r="B238" s="886"/>
      <c r="C238" s="736"/>
      <c r="D238" s="465"/>
      <c r="E238" s="887"/>
      <c r="F238" s="654"/>
      <c r="G238" s="466"/>
      <c r="H238" s="291"/>
      <c r="I238" s="690"/>
      <c r="J238" s="202"/>
      <c r="K238" s="655"/>
      <c r="L238" s="388"/>
      <c r="M238" s="257"/>
      <c r="N238" s="257"/>
      <c r="O238" s="257"/>
      <c r="P238" s="291"/>
      <c r="Q238" s="291"/>
      <c r="R238" s="257"/>
      <c r="S238" s="638"/>
      <c r="T238" s="893"/>
      <c r="U238" s="358"/>
      <c r="W238" s="694"/>
      <c r="BC238" s="861"/>
      <c r="BD238" s="862"/>
    </row>
    <row r="239" s="573" customFormat="1" customHeight="1" spans="1:56">
      <c r="A239" s="733"/>
      <c r="B239" s="886"/>
      <c r="C239" s="736"/>
      <c r="D239" s="465"/>
      <c r="E239" s="887"/>
      <c r="F239" s="654"/>
      <c r="G239" s="466"/>
      <c r="H239" s="291"/>
      <c r="I239" s="889"/>
      <c r="J239" s="202"/>
      <c r="K239" s="655"/>
      <c r="L239" s="388"/>
      <c r="M239" s="257"/>
      <c r="N239" s="257"/>
      <c r="O239" s="257"/>
      <c r="P239" s="291"/>
      <c r="Q239" s="291"/>
      <c r="R239" s="257"/>
      <c r="S239" s="638"/>
      <c r="T239" s="893"/>
      <c r="U239" s="358"/>
      <c r="W239" s="694"/>
      <c r="BC239" s="861"/>
      <c r="BD239" s="862"/>
    </row>
    <row r="240" s="573" customFormat="1" customHeight="1" spans="1:56">
      <c r="A240" s="733"/>
      <c r="B240" s="886"/>
      <c r="C240" s="736"/>
      <c r="D240" s="465"/>
      <c r="E240" s="887"/>
      <c r="F240" s="654"/>
      <c r="G240" s="466"/>
      <c r="H240" s="291"/>
      <c r="I240" s="889"/>
      <c r="J240" s="202"/>
      <c r="K240" s="655"/>
      <c r="L240" s="388"/>
      <c r="M240" s="257"/>
      <c r="N240" s="257"/>
      <c r="O240" s="257"/>
      <c r="P240" s="291"/>
      <c r="Q240" s="291"/>
      <c r="R240" s="257"/>
      <c r="S240" s="638"/>
      <c r="T240" s="893"/>
      <c r="U240" s="358"/>
      <c r="W240" s="694"/>
      <c r="BC240" s="861"/>
      <c r="BD240" s="862"/>
    </row>
    <row r="241" s="573" customFormat="1" customHeight="1" spans="1:56">
      <c r="A241" s="733"/>
      <c r="B241" s="886"/>
      <c r="C241" s="736"/>
      <c r="D241" s="465"/>
      <c r="E241" s="887"/>
      <c r="F241" s="654"/>
      <c r="G241" s="466"/>
      <c r="H241" s="291"/>
      <c r="I241" s="690"/>
      <c r="J241" s="202"/>
      <c r="K241" s="655"/>
      <c r="L241" s="388"/>
      <c r="M241" s="257"/>
      <c r="N241" s="257"/>
      <c r="O241" s="257"/>
      <c r="P241" s="291"/>
      <c r="Q241" s="291"/>
      <c r="R241" s="257"/>
      <c r="S241" s="638"/>
      <c r="T241" s="478"/>
      <c r="U241" s="358"/>
      <c r="W241" s="694"/>
      <c r="BC241" s="861"/>
      <c r="BD241" s="862"/>
    </row>
    <row r="242" s="573" customFormat="1" customHeight="1" spans="1:56">
      <c r="A242" s="733"/>
      <c r="B242" s="886"/>
      <c r="C242" s="736"/>
      <c r="D242" s="465"/>
      <c r="E242" s="887"/>
      <c r="F242" s="654"/>
      <c r="G242" s="466"/>
      <c r="H242" s="291"/>
      <c r="I242" s="889"/>
      <c r="J242" s="202"/>
      <c r="K242" s="655"/>
      <c r="L242" s="388"/>
      <c r="M242" s="257"/>
      <c r="N242" s="257"/>
      <c r="O242" s="257"/>
      <c r="P242" s="291"/>
      <c r="Q242" s="291"/>
      <c r="R242" s="257"/>
      <c r="S242" s="638"/>
      <c r="T242" s="478"/>
      <c r="U242" s="358"/>
      <c r="W242" s="694"/>
      <c r="BC242" s="861"/>
      <c r="BD242" s="862"/>
    </row>
    <row r="243" s="573" customFormat="1" customHeight="1" spans="1:56">
      <c r="A243" s="733"/>
      <c r="B243" s="886"/>
      <c r="C243" s="736"/>
      <c r="D243" s="465"/>
      <c r="E243" s="887"/>
      <c r="F243" s="654"/>
      <c r="G243" s="466"/>
      <c r="H243" s="291"/>
      <c r="I243" s="638"/>
      <c r="J243" s="202"/>
      <c r="K243" s="655"/>
      <c r="L243" s="388"/>
      <c r="M243" s="257"/>
      <c r="N243" s="257"/>
      <c r="O243" s="257"/>
      <c r="P243" s="291"/>
      <c r="Q243" s="291"/>
      <c r="R243" s="257"/>
      <c r="S243" s="638"/>
      <c r="T243" s="478"/>
      <c r="U243" s="358"/>
      <c r="W243" s="694"/>
      <c r="BC243" s="861"/>
      <c r="BD243" s="862"/>
    </row>
    <row r="244" s="573" customFormat="1" customHeight="1" spans="1:56">
      <c r="A244" s="733"/>
      <c r="B244" s="886"/>
      <c r="C244" s="736"/>
      <c r="D244" s="465"/>
      <c r="E244" s="887"/>
      <c r="F244" s="654"/>
      <c r="G244" s="466"/>
      <c r="H244" s="291"/>
      <c r="I244" s="889"/>
      <c r="J244" s="202"/>
      <c r="K244" s="655"/>
      <c r="L244" s="388"/>
      <c r="M244" s="257"/>
      <c r="N244" s="257"/>
      <c r="O244" s="257"/>
      <c r="P244" s="291"/>
      <c r="Q244" s="291"/>
      <c r="R244" s="257"/>
      <c r="S244" s="638"/>
      <c r="T244" s="478"/>
      <c r="U244" s="358"/>
      <c r="W244" s="694"/>
      <c r="BC244" s="861"/>
      <c r="BD244" s="862"/>
    </row>
    <row r="245" s="573" customFormat="1" customHeight="1" spans="1:56">
      <c r="A245" s="733"/>
      <c r="B245" s="886"/>
      <c r="C245" s="736"/>
      <c r="D245" s="465"/>
      <c r="E245" s="887"/>
      <c r="F245" s="654"/>
      <c r="G245" s="466"/>
      <c r="H245" s="291"/>
      <c r="I245" s="889"/>
      <c r="J245" s="202"/>
      <c r="K245" s="655"/>
      <c r="L245" s="388"/>
      <c r="M245" s="257"/>
      <c r="N245" s="257"/>
      <c r="O245" s="257"/>
      <c r="P245" s="291"/>
      <c r="Q245" s="291"/>
      <c r="R245" s="257"/>
      <c r="S245" s="638"/>
      <c r="T245" s="478"/>
      <c r="U245" s="358"/>
      <c r="W245" s="694"/>
      <c r="BC245" s="861"/>
      <c r="BD245" s="862"/>
    </row>
    <row r="246" s="573" customFormat="1" customHeight="1" spans="1:56">
      <c r="A246" s="733"/>
      <c r="B246" s="886"/>
      <c r="C246" s="736"/>
      <c r="D246" s="465"/>
      <c r="E246" s="887"/>
      <c r="F246" s="654"/>
      <c r="G246" s="466"/>
      <c r="H246" s="291"/>
      <c r="I246" s="690"/>
      <c r="J246" s="202"/>
      <c r="K246" s="655"/>
      <c r="L246" s="388"/>
      <c r="M246" s="257"/>
      <c r="N246" s="257"/>
      <c r="O246" s="257"/>
      <c r="P246" s="291"/>
      <c r="Q246" s="291"/>
      <c r="R246" s="257"/>
      <c r="S246" s="638"/>
      <c r="T246" s="478"/>
      <c r="U246" s="358"/>
      <c r="W246" s="694"/>
      <c r="BC246" s="861"/>
      <c r="BD246" s="862"/>
    </row>
    <row r="247" s="573" customFormat="1" customHeight="1" spans="1:56">
      <c r="A247" s="733"/>
      <c r="B247" s="886"/>
      <c r="C247" s="736"/>
      <c r="D247" s="465"/>
      <c r="E247" s="887"/>
      <c r="F247" s="654"/>
      <c r="G247" s="466"/>
      <c r="H247" s="291"/>
      <c r="I247" s="889"/>
      <c r="J247" s="202"/>
      <c r="K247" s="655"/>
      <c r="L247" s="388"/>
      <c r="M247" s="257"/>
      <c r="N247" s="257"/>
      <c r="O247" s="257"/>
      <c r="P247" s="291"/>
      <c r="Q247" s="291"/>
      <c r="R247" s="257"/>
      <c r="S247" s="638"/>
      <c r="T247" s="478"/>
      <c r="U247" s="358"/>
      <c r="W247" s="694"/>
      <c r="BC247" s="861"/>
      <c r="BD247" s="862"/>
    </row>
    <row r="248" s="573" customFormat="1" customHeight="1" spans="1:56">
      <c r="A248" s="733"/>
      <c r="B248" s="886"/>
      <c r="C248" s="736"/>
      <c r="D248" s="465"/>
      <c r="E248" s="887"/>
      <c r="F248" s="654"/>
      <c r="G248" s="466"/>
      <c r="H248" s="291"/>
      <c r="I248" s="889"/>
      <c r="J248" s="202"/>
      <c r="K248" s="655"/>
      <c r="L248" s="388"/>
      <c r="M248" s="257"/>
      <c r="N248" s="257"/>
      <c r="O248" s="257"/>
      <c r="P248" s="291"/>
      <c r="Q248" s="291"/>
      <c r="R248" s="257"/>
      <c r="S248" s="638"/>
      <c r="T248" s="478"/>
      <c r="U248" s="358"/>
      <c r="W248" s="694"/>
      <c r="BC248" s="861"/>
      <c r="BD248" s="862"/>
    </row>
    <row r="249" s="573" customFormat="1" customHeight="1" spans="1:56">
      <c r="A249" s="733"/>
      <c r="B249" s="886"/>
      <c r="C249" s="736"/>
      <c r="D249" s="465"/>
      <c r="E249" s="887"/>
      <c r="F249" s="654"/>
      <c r="G249" s="466"/>
      <c r="H249" s="291"/>
      <c r="I249" s="690"/>
      <c r="J249" s="291"/>
      <c r="K249" s="655"/>
      <c r="L249" s="388"/>
      <c r="M249" s="257"/>
      <c r="N249" s="257"/>
      <c r="O249" s="257"/>
      <c r="P249" s="291"/>
      <c r="Q249" s="291"/>
      <c r="R249" s="257"/>
      <c r="S249" s="638"/>
      <c r="T249" s="478"/>
      <c r="U249" s="358"/>
      <c r="W249" s="694"/>
      <c r="BC249" s="861"/>
      <c r="BD249" s="862"/>
    </row>
    <row r="250" s="573" customFormat="1" customHeight="1" spans="1:56">
      <c r="A250" s="733"/>
      <c r="B250" s="886"/>
      <c r="C250" s="736"/>
      <c r="D250" s="465"/>
      <c r="E250" s="887"/>
      <c r="F250" s="654"/>
      <c r="G250" s="466"/>
      <c r="H250" s="291"/>
      <c r="I250" s="889"/>
      <c r="J250" s="202"/>
      <c r="K250" s="655"/>
      <c r="L250" s="388"/>
      <c r="M250" s="257"/>
      <c r="N250" s="257"/>
      <c r="O250" s="257"/>
      <c r="P250" s="291"/>
      <c r="Q250" s="291"/>
      <c r="R250" s="257"/>
      <c r="S250" s="638"/>
      <c r="T250" s="478"/>
      <c r="U250" s="358"/>
      <c r="W250" s="694"/>
      <c r="BC250" s="861"/>
      <c r="BD250" s="862"/>
    </row>
    <row r="251" s="573" customFormat="1" customHeight="1" spans="1:56">
      <c r="A251" s="733"/>
      <c r="B251" s="886"/>
      <c r="C251" s="736"/>
      <c r="D251" s="465"/>
      <c r="E251" s="887"/>
      <c r="F251" s="654"/>
      <c r="G251" s="466"/>
      <c r="H251" s="291"/>
      <c r="I251" s="690"/>
      <c r="J251" s="202"/>
      <c r="K251" s="655"/>
      <c r="L251" s="388"/>
      <c r="M251" s="257"/>
      <c r="N251" s="257"/>
      <c r="O251" s="257"/>
      <c r="P251" s="291"/>
      <c r="Q251" s="291"/>
      <c r="R251" s="257"/>
      <c r="S251" s="638"/>
      <c r="T251" s="478"/>
      <c r="U251" s="358"/>
      <c r="W251" s="694"/>
      <c r="BC251" s="861"/>
      <c r="BD251" s="862"/>
    </row>
    <row r="252" s="573" customFormat="1" customHeight="1" spans="1:56">
      <c r="A252" s="733"/>
      <c r="B252" s="886"/>
      <c r="C252" s="736"/>
      <c r="D252" s="465"/>
      <c r="E252" s="887"/>
      <c r="F252" s="654"/>
      <c r="G252" s="466"/>
      <c r="H252" s="291"/>
      <c r="I252" s="889"/>
      <c r="J252" s="202"/>
      <c r="K252" s="655"/>
      <c r="L252" s="388"/>
      <c r="M252" s="257"/>
      <c r="N252" s="257"/>
      <c r="O252" s="257"/>
      <c r="P252" s="291"/>
      <c r="Q252" s="291"/>
      <c r="R252" s="257"/>
      <c r="S252" s="638"/>
      <c r="T252" s="478"/>
      <c r="U252" s="358"/>
      <c r="W252" s="694"/>
      <c r="BC252" s="861"/>
      <c r="BD252" s="862"/>
    </row>
    <row r="253" s="573" customFormat="1" customHeight="1" spans="1:56">
      <c r="A253" s="733"/>
      <c r="B253" s="886"/>
      <c r="C253" s="736"/>
      <c r="D253" s="465"/>
      <c r="E253" s="887"/>
      <c r="F253" s="654"/>
      <c r="G253" s="466"/>
      <c r="H253" s="291"/>
      <c r="I253" s="889"/>
      <c r="J253" s="202"/>
      <c r="K253" s="655"/>
      <c r="L253" s="388"/>
      <c r="M253" s="257"/>
      <c r="N253" s="257"/>
      <c r="O253" s="257"/>
      <c r="P253" s="291"/>
      <c r="Q253" s="291"/>
      <c r="R253" s="257"/>
      <c r="S253" s="638"/>
      <c r="T253" s="478"/>
      <c r="U253" s="358"/>
      <c r="W253" s="694"/>
      <c r="BC253" s="861"/>
      <c r="BD253" s="862"/>
    </row>
    <row r="254" s="573" customFormat="1" customHeight="1" spans="1:56">
      <c r="A254" s="733"/>
      <c r="B254" s="886"/>
      <c r="C254" s="736"/>
      <c r="D254" s="465"/>
      <c r="E254" s="887"/>
      <c r="F254" s="654"/>
      <c r="G254" s="466"/>
      <c r="H254" s="291"/>
      <c r="I254" s="889"/>
      <c r="J254" s="202"/>
      <c r="K254" s="655"/>
      <c r="L254" s="388"/>
      <c r="M254" s="257"/>
      <c r="N254" s="257"/>
      <c r="O254" s="257"/>
      <c r="P254" s="291"/>
      <c r="Q254" s="291"/>
      <c r="R254" s="257"/>
      <c r="S254" s="638"/>
      <c r="T254" s="478"/>
      <c r="U254" s="358"/>
      <c r="W254" s="694"/>
      <c r="BC254" s="861"/>
      <c r="BD254" s="862"/>
    </row>
    <row r="255" s="573" customFormat="1" customHeight="1" spans="1:56">
      <c r="A255" s="733"/>
      <c r="B255" s="886"/>
      <c r="C255" s="736"/>
      <c r="D255" s="465"/>
      <c r="E255" s="887"/>
      <c r="F255" s="654"/>
      <c r="G255" s="466"/>
      <c r="H255" s="291"/>
      <c r="I255" s="638"/>
      <c r="J255" s="202"/>
      <c r="K255" s="655"/>
      <c r="L255" s="388"/>
      <c r="M255" s="257"/>
      <c r="N255" s="888"/>
      <c r="O255" s="257"/>
      <c r="P255" s="257"/>
      <c r="Q255" s="257"/>
      <c r="R255" s="257"/>
      <c r="S255" s="638"/>
      <c r="T255" s="478"/>
      <c r="U255" s="358"/>
      <c r="W255" s="694"/>
      <c r="BC255" s="861"/>
      <c r="BD255" s="862"/>
    </row>
    <row r="256" s="573" customFormat="1" customHeight="1" spans="1:56">
      <c r="A256" s="733"/>
      <c r="B256" s="886"/>
      <c r="C256" s="736"/>
      <c r="D256" s="465"/>
      <c r="E256" s="887"/>
      <c r="F256" s="654"/>
      <c r="G256" s="466"/>
      <c r="H256" s="291"/>
      <c r="I256" s="889"/>
      <c r="J256" s="202"/>
      <c r="K256" s="655"/>
      <c r="L256" s="388"/>
      <c r="M256" s="257"/>
      <c r="N256" s="888"/>
      <c r="O256" s="257"/>
      <c r="P256" s="257"/>
      <c r="Q256" s="257"/>
      <c r="R256" s="257"/>
      <c r="S256" s="638"/>
      <c r="T256" s="478"/>
      <c r="U256" s="358"/>
      <c r="W256" s="694"/>
      <c r="BC256" s="861"/>
      <c r="BD256" s="862"/>
    </row>
    <row r="257" s="573" customFormat="1" customHeight="1" spans="1:56">
      <c r="A257" s="733"/>
      <c r="B257" s="886"/>
      <c r="C257" s="736"/>
      <c r="D257" s="465"/>
      <c r="E257" s="887"/>
      <c r="F257" s="654"/>
      <c r="G257" s="466"/>
      <c r="H257" s="291"/>
      <c r="I257" s="889"/>
      <c r="J257" s="202"/>
      <c r="K257" s="655"/>
      <c r="L257" s="388"/>
      <c r="M257" s="257"/>
      <c r="N257" s="888"/>
      <c r="O257" s="257"/>
      <c r="P257" s="257"/>
      <c r="Q257" s="257"/>
      <c r="R257" s="257"/>
      <c r="S257" s="638"/>
      <c r="T257" s="478"/>
      <c r="U257" s="358"/>
      <c r="W257" s="694"/>
      <c r="BC257" s="861"/>
      <c r="BD257" s="862"/>
    </row>
    <row r="258" s="573" customFormat="1" customHeight="1" spans="1:56">
      <c r="A258" s="733"/>
      <c r="B258" s="886"/>
      <c r="C258" s="736"/>
      <c r="D258" s="465"/>
      <c r="E258" s="887"/>
      <c r="F258" s="654"/>
      <c r="G258" s="466"/>
      <c r="H258" s="291"/>
      <c r="I258" s="690"/>
      <c r="J258" s="202"/>
      <c r="K258" s="655"/>
      <c r="L258" s="388"/>
      <c r="M258" s="257"/>
      <c r="N258" s="257"/>
      <c r="O258" s="257"/>
      <c r="P258" s="291"/>
      <c r="Q258" s="291"/>
      <c r="R258" s="257"/>
      <c r="S258" s="638"/>
      <c r="T258" s="478"/>
      <c r="U258" s="358"/>
      <c r="W258" s="694"/>
      <c r="BC258" s="861"/>
      <c r="BD258" s="862"/>
    </row>
    <row r="259" s="573" customFormat="1" customHeight="1" spans="1:56">
      <c r="A259" s="733"/>
      <c r="B259" s="886"/>
      <c r="C259" s="736"/>
      <c r="D259" s="465"/>
      <c r="E259" s="887"/>
      <c r="F259" s="654"/>
      <c r="G259" s="466"/>
      <c r="H259" s="291"/>
      <c r="I259" s="889"/>
      <c r="J259" s="202"/>
      <c r="K259" s="655"/>
      <c r="L259" s="388"/>
      <c r="M259" s="257"/>
      <c r="N259" s="257"/>
      <c r="O259" s="257"/>
      <c r="P259" s="291"/>
      <c r="Q259" s="291"/>
      <c r="R259" s="257"/>
      <c r="S259" s="638"/>
      <c r="T259" s="478"/>
      <c r="U259" s="358"/>
      <c r="W259" s="694"/>
      <c r="BC259" s="861"/>
      <c r="BD259" s="862"/>
    </row>
    <row r="260" s="573" customFormat="1" customHeight="1" spans="1:56">
      <c r="A260" s="733"/>
      <c r="B260" s="886"/>
      <c r="C260" s="736"/>
      <c r="D260" s="465"/>
      <c r="E260" s="887"/>
      <c r="F260" s="654"/>
      <c r="G260" s="466"/>
      <c r="H260" s="291"/>
      <c r="I260" s="690"/>
      <c r="J260" s="202"/>
      <c r="K260" s="655"/>
      <c r="L260" s="388"/>
      <c r="M260" s="257"/>
      <c r="N260" s="257"/>
      <c r="O260" s="257"/>
      <c r="P260" s="291"/>
      <c r="Q260" s="291"/>
      <c r="R260" s="257"/>
      <c r="S260" s="638"/>
      <c r="T260" s="478"/>
      <c r="U260" s="358"/>
      <c r="W260" s="694"/>
      <c r="BC260" s="861"/>
      <c r="BD260" s="862"/>
    </row>
    <row r="261" s="573" customFormat="1" customHeight="1" spans="1:56">
      <c r="A261" s="733"/>
      <c r="B261" s="886"/>
      <c r="C261" s="736"/>
      <c r="D261" s="465"/>
      <c r="E261" s="887"/>
      <c r="F261" s="654"/>
      <c r="G261" s="466"/>
      <c r="H261" s="291"/>
      <c r="I261" s="889"/>
      <c r="J261" s="202"/>
      <c r="K261" s="655"/>
      <c r="L261" s="388"/>
      <c r="M261" s="257"/>
      <c r="N261" s="257"/>
      <c r="O261" s="257"/>
      <c r="P261" s="291"/>
      <c r="Q261" s="291"/>
      <c r="R261" s="257"/>
      <c r="S261" s="638"/>
      <c r="T261" s="478"/>
      <c r="U261" s="358"/>
      <c r="W261" s="694"/>
      <c r="BC261" s="861"/>
      <c r="BD261" s="862"/>
    </row>
    <row r="262" s="573" customFormat="1" customHeight="1" spans="1:56">
      <c r="A262" s="733"/>
      <c r="B262" s="886"/>
      <c r="C262" s="736"/>
      <c r="D262" s="465"/>
      <c r="E262" s="887"/>
      <c r="F262" s="654"/>
      <c r="G262" s="466"/>
      <c r="H262" s="291"/>
      <c r="I262" s="889"/>
      <c r="J262" s="202"/>
      <c r="K262" s="655"/>
      <c r="L262" s="388"/>
      <c r="M262" s="257"/>
      <c r="N262" s="257"/>
      <c r="O262" s="257"/>
      <c r="P262" s="291"/>
      <c r="Q262" s="291"/>
      <c r="R262" s="257"/>
      <c r="S262" s="638"/>
      <c r="T262" s="478"/>
      <c r="U262" s="358"/>
      <c r="W262" s="694"/>
      <c r="BC262" s="861"/>
      <c r="BD262" s="862"/>
    </row>
    <row r="263" s="573" customFormat="1" customHeight="1" spans="1:56">
      <c r="A263" s="733"/>
      <c r="B263" s="886"/>
      <c r="C263" s="736"/>
      <c r="D263" s="465"/>
      <c r="E263" s="887"/>
      <c r="F263" s="654"/>
      <c r="G263" s="466"/>
      <c r="H263" s="291"/>
      <c r="I263" s="889"/>
      <c r="J263" s="202"/>
      <c r="K263" s="655"/>
      <c r="L263" s="388"/>
      <c r="M263" s="257"/>
      <c r="N263" s="257"/>
      <c r="O263" s="257"/>
      <c r="P263" s="291"/>
      <c r="Q263" s="291"/>
      <c r="R263" s="257"/>
      <c r="S263" s="638"/>
      <c r="T263" s="478"/>
      <c r="U263" s="358"/>
      <c r="W263" s="694"/>
      <c r="BC263" s="861"/>
      <c r="BD263" s="862"/>
    </row>
    <row r="264" s="573" customFormat="1" customHeight="1" spans="1:56">
      <c r="A264" s="733"/>
      <c r="B264" s="886"/>
      <c r="C264" s="736"/>
      <c r="D264" s="465"/>
      <c r="E264" s="887"/>
      <c r="F264" s="654"/>
      <c r="G264" s="466"/>
      <c r="H264" s="291"/>
      <c r="I264" s="889"/>
      <c r="J264" s="202"/>
      <c r="K264" s="655"/>
      <c r="L264" s="388"/>
      <c r="M264" s="257"/>
      <c r="N264" s="257"/>
      <c r="O264" s="257"/>
      <c r="P264" s="291"/>
      <c r="Q264" s="291"/>
      <c r="R264" s="257"/>
      <c r="S264" s="638"/>
      <c r="T264" s="478"/>
      <c r="U264" s="358"/>
      <c r="W264" s="694"/>
      <c r="BC264" s="861"/>
      <c r="BD264" s="862"/>
    </row>
    <row r="265" s="573" customFormat="1" customHeight="1" spans="1:56">
      <c r="A265" s="733"/>
      <c r="B265" s="886"/>
      <c r="C265" s="736"/>
      <c r="D265" s="465"/>
      <c r="E265" s="887"/>
      <c r="F265" s="654"/>
      <c r="G265" s="466"/>
      <c r="H265" s="291"/>
      <c r="I265" s="889"/>
      <c r="J265" s="202"/>
      <c r="K265" s="655"/>
      <c r="L265" s="388"/>
      <c r="M265" s="257"/>
      <c r="N265" s="257"/>
      <c r="O265" s="257"/>
      <c r="P265" s="291"/>
      <c r="Q265" s="291"/>
      <c r="R265" s="257"/>
      <c r="S265" s="638"/>
      <c r="T265" s="478"/>
      <c r="U265" s="358"/>
      <c r="W265" s="694"/>
      <c r="BC265" s="861"/>
      <c r="BD265" s="862"/>
    </row>
    <row r="266" s="573" customFormat="1" customHeight="1" spans="1:56">
      <c r="A266" s="733"/>
      <c r="B266" s="886"/>
      <c r="C266" s="736"/>
      <c r="D266" s="465"/>
      <c r="E266" s="887"/>
      <c r="F266" s="654"/>
      <c r="G266" s="466"/>
      <c r="H266" s="291"/>
      <c r="I266" s="638"/>
      <c r="J266" s="202"/>
      <c r="K266" s="655"/>
      <c r="L266" s="388"/>
      <c r="M266" s="257"/>
      <c r="N266" s="888"/>
      <c r="O266" s="257"/>
      <c r="P266" s="257"/>
      <c r="Q266" s="257"/>
      <c r="R266" s="257"/>
      <c r="S266" s="638"/>
      <c r="T266" s="478"/>
      <c r="U266" s="358"/>
      <c r="W266" s="694"/>
      <c r="BC266" s="861"/>
      <c r="BD266" s="862"/>
    </row>
    <row r="267" s="573" customFormat="1" customHeight="1" spans="1:56">
      <c r="A267" s="733"/>
      <c r="B267" s="886"/>
      <c r="C267" s="736"/>
      <c r="D267" s="465"/>
      <c r="E267" s="887"/>
      <c r="F267" s="654"/>
      <c r="G267" s="466"/>
      <c r="H267" s="291"/>
      <c r="I267" s="889"/>
      <c r="J267" s="202"/>
      <c r="K267" s="655"/>
      <c r="L267" s="388"/>
      <c r="M267" s="257"/>
      <c r="N267" s="888"/>
      <c r="O267" s="257"/>
      <c r="P267" s="257"/>
      <c r="Q267" s="257"/>
      <c r="R267" s="257"/>
      <c r="S267" s="638"/>
      <c r="T267" s="478"/>
      <c r="U267" s="358"/>
      <c r="W267" s="694"/>
      <c r="BC267" s="861"/>
      <c r="BD267" s="862"/>
    </row>
    <row r="268" s="573" customFormat="1" customHeight="1" spans="1:56">
      <c r="A268" s="733"/>
      <c r="B268" s="886"/>
      <c r="C268" s="736"/>
      <c r="D268" s="465"/>
      <c r="E268" s="887"/>
      <c r="F268" s="654"/>
      <c r="G268" s="466"/>
      <c r="H268" s="291"/>
      <c r="I268" s="690"/>
      <c r="J268" s="202"/>
      <c r="K268" s="655"/>
      <c r="L268" s="388"/>
      <c r="M268" s="257"/>
      <c r="N268" s="257"/>
      <c r="O268" s="257"/>
      <c r="P268" s="291"/>
      <c r="Q268" s="291"/>
      <c r="R268" s="257"/>
      <c r="S268" s="638"/>
      <c r="T268" s="478"/>
      <c r="U268" s="358"/>
      <c r="W268" s="694"/>
      <c r="BC268" s="861"/>
      <c r="BD268" s="862"/>
    </row>
    <row r="269" s="573" customFormat="1" customHeight="1" spans="1:56">
      <c r="A269" s="733"/>
      <c r="B269" s="886"/>
      <c r="C269" s="736"/>
      <c r="D269" s="465"/>
      <c r="E269" s="887"/>
      <c r="F269" s="654"/>
      <c r="G269" s="466"/>
      <c r="H269" s="291"/>
      <c r="I269" s="889"/>
      <c r="J269" s="202"/>
      <c r="K269" s="655"/>
      <c r="L269" s="388"/>
      <c r="M269" s="257"/>
      <c r="N269" s="257"/>
      <c r="O269" s="257"/>
      <c r="P269" s="291"/>
      <c r="Q269" s="291"/>
      <c r="R269" s="257"/>
      <c r="S269" s="638"/>
      <c r="T269" s="478"/>
      <c r="U269" s="358"/>
      <c r="W269" s="694"/>
      <c r="BC269" s="861"/>
      <c r="BD269" s="862"/>
    </row>
    <row r="270" s="573" customFormat="1" customHeight="1" spans="1:56">
      <c r="A270" s="733"/>
      <c r="B270" s="886"/>
      <c r="C270" s="736"/>
      <c r="D270" s="465"/>
      <c r="E270" s="887"/>
      <c r="F270" s="654"/>
      <c r="G270" s="466"/>
      <c r="H270" s="291"/>
      <c r="I270" s="889"/>
      <c r="J270" s="202"/>
      <c r="K270" s="655"/>
      <c r="L270" s="388"/>
      <c r="M270" s="257"/>
      <c r="N270" s="257"/>
      <c r="O270" s="257"/>
      <c r="P270" s="291"/>
      <c r="Q270" s="291"/>
      <c r="R270" s="257"/>
      <c r="S270" s="638"/>
      <c r="T270" s="478"/>
      <c r="U270" s="358"/>
      <c r="W270" s="694"/>
      <c r="BC270" s="861"/>
      <c r="BD270" s="862"/>
    </row>
    <row r="271" s="573" customFormat="1" customHeight="1" spans="1:56">
      <c r="A271" s="733"/>
      <c r="B271" s="886"/>
      <c r="C271" s="736"/>
      <c r="D271" s="465"/>
      <c r="E271" s="887"/>
      <c r="F271" s="654"/>
      <c r="G271" s="466"/>
      <c r="H271" s="291"/>
      <c r="I271" s="638"/>
      <c r="J271" s="202"/>
      <c r="K271" s="655"/>
      <c r="L271" s="388"/>
      <c r="M271" s="257"/>
      <c r="N271" s="257"/>
      <c r="O271" s="257"/>
      <c r="P271" s="291"/>
      <c r="Q271" s="291"/>
      <c r="R271" s="257"/>
      <c r="S271" s="638"/>
      <c r="T271" s="478"/>
      <c r="U271" s="358"/>
      <c r="W271" s="694"/>
      <c r="BC271" s="861"/>
      <c r="BD271" s="862"/>
    </row>
    <row r="272" s="573" customFormat="1" customHeight="1" spans="1:56">
      <c r="A272" s="733"/>
      <c r="B272" s="886"/>
      <c r="C272" s="736"/>
      <c r="D272" s="465"/>
      <c r="E272" s="887"/>
      <c r="F272" s="654"/>
      <c r="G272" s="466"/>
      <c r="H272" s="291"/>
      <c r="I272" s="889"/>
      <c r="J272" s="202"/>
      <c r="K272" s="655"/>
      <c r="L272" s="388"/>
      <c r="M272" s="257"/>
      <c r="N272" s="257"/>
      <c r="O272" s="257"/>
      <c r="P272" s="291"/>
      <c r="Q272" s="291"/>
      <c r="R272" s="257"/>
      <c r="S272" s="638"/>
      <c r="T272" s="478"/>
      <c r="U272" s="358"/>
      <c r="W272" s="694"/>
      <c r="BC272" s="861"/>
      <c r="BD272" s="862"/>
    </row>
    <row r="273" s="573" customFormat="1" customHeight="1" spans="1:56">
      <c r="A273" s="733"/>
      <c r="B273" s="886"/>
      <c r="C273" s="736"/>
      <c r="D273" s="465"/>
      <c r="E273" s="887"/>
      <c r="F273" s="654"/>
      <c r="G273" s="466"/>
      <c r="H273" s="291"/>
      <c r="I273" s="690"/>
      <c r="J273" s="202"/>
      <c r="K273" s="655"/>
      <c r="L273" s="388"/>
      <c r="M273" s="257"/>
      <c r="N273" s="257"/>
      <c r="O273" s="257"/>
      <c r="P273" s="291"/>
      <c r="Q273" s="291"/>
      <c r="R273" s="257"/>
      <c r="S273" s="638"/>
      <c r="T273" s="478"/>
      <c r="U273" s="358"/>
      <c r="W273" s="694"/>
      <c r="BC273" s="861"/>
      <c r="BD273" s="862"/>
    </row>
    <row r="274" s="573" customFormat="1" customHeight="1" spans="1:56">
      <c r="A274" s="733"/>
      <c r="B274" s="886"/>
      <c r="C274" s="736"/>
      <c r="D274" s="465"/>
      <c r="E274" s="887"/>
      <c r="F274" s="654"/>
      <c r="G274" s="466"/>
      <c r="H274" s="291"/>
      <c r="I274" s="889"/>
      <c r="J274" s="202"/>
      <c r="K274" s="655"/>
      <c r="L274" s="388"/>
      <c r="M274" s="257"/>
      <c r="N274" s="257"/>
      <c r="O274" s="257"/>
      <c r="P274" s="291"/>
      <c r="Q274" s="291"/>
      <c r="R274" s="257"/>
      <c r="S274" s="638"/>
      <c r="T274" s="478"/>
      <c r="U274" s="358"/>
      <c r="W274" s="694"/>
      <c r="BC274" s="861"/>
      <c r="BD274" s="862"/>
    </row>
    <row r="275" s="573" customFormat="1" customHeight="1" spans="1:56">
      <c r="A275" s="733"/>
      <c r="B275" s="886"/>
      <c r="C275" s="736"/>
      <c r="D275" s="465"/>
      <c r="E275" s="887"/>
      <c r="F275" s="654"/>
      <c r="G275" s="466"/>
      <c r="H275" s="291"/>
      <c r="I275" s="889"/>
      <c r="J275" s="202"/>
      <c r="K275" s="655"/>
      <c r="L275" s="388"/>
      <c r="M275" s="257"/>
      <c r="N275" s="257"/>
      <c r="O275" s="257"/>
      <c r="P275" s="291"/>
      <c r="Q275" s="291"/>
      <c r="R275" s="257"/>
      <c r="S275" s="638"/>
      <c r="T275" s="478"/>
      <c r="U275" s="358"/>
      <c r="W275" s="694"/>
      <c r="BC275" s="861"/>
      <c r="BD275" s="862"/>
    </row>
    <row r="276" s="573" customFormat="1" customHeight="1" spans="1:56">
      <c r="A276" s="733"/>
      <c r="B276" s="886"/>
      <c r="C276" s="736"/>
      <c r="D276" s="465"/>
      <c r="E276" s="887"/>
      <c r="F276" s="654"/>
      <c r="G276" s="466"/>
      <c r="H276" s="291"/>
      <c r="I276" s="690"/>
      <c r="J276" s="291"/>
      <c r="K276" s="655"/>
      <c r="L276" s="388"/>
      <c r="M276" s="257"/>
      <c r="N276" s="257"/>
      <c r="O276" s="257"/>
      <c r="P276" s="291"/>
      <c r="Q276" s="291"/>
      <c r="R276" s="257"/>
      <c r="S276" s="638"/>
      <c r="T276" s="478"/>
      <c r="U276" s="358"/>
      <c r="W276" s="694"/>
      <c r="BC276" s="861"/>
      <c r="BD276" s="862"/>
    </row>
    <row r="277" s="573" customFormat="1" customHeight="1" spans="1:56">
      <c r="A277" s="733"/>
      <c r="B277" s="886"/>
      <c r="C277" s="736"/>
      <c r="D277" s="465"/>
      <c r="E277" s="887"/>
      <c r="F277" s="654"/>
      <c r="G277" s="466"/>
      <c r="H277" s="291"/>
      <c r="I277" s="889"/>
      <c r="J277" s="202"/>
      <c r="K277" s="655"/>
      <c r="L277" s="388"/>
      <c r="M277" s="257"/>
      <c r="N277" s="257"/>
      <c r="O277" s="257"/>
      <c r="P277" s="291"/>
      <c r="Q277" s="291"/>
      <c r="R277" s="257"/>
      <c r="S277" s="638"/>
      <c r="T277" s="478"/>
      <c r="U277" s="358"/>
      <c r="W277" s="694"/>
      <c r="BC277" s="861"/>
      <c r="BD277" s="862"/>
    </row>
    <row r="278" s="573" customFormat="1" customHeight="1" spans="1:56">
      <c r="A278" s="733"/>
      <c r="B278" s="886"/>
      <c r="C278" s="736"/>
      <c r="D278" s="465"/>
      <c r="E278" s="887"/>
      <c r="F278" s="654"/>
      <c r="G278" s="466"/>
      <c r="H278" s="291"/>
      <c r="I278" s="889"/>
      <c r="J278" s="202"/>
      <c r="K278" s="655"/>
      <c r="L278" s="388"/>
      <c r="M278" s="257"/>
      <c r="N278" s="257"/>
      <c r="O278" s="257"/>
      <c r="P278" s="291"/>
      <c r="Q278" s="291"/>
      <c r="R278" s="257"/>
      <c r="S278" s="638"/>
      <c r="T278" s="478"/>
      <c r="U278" s="358"/>
      <c r="W278" s="694"/>
      <c r="BC278" s="861"/>
      <c r="BD278" s="862"/>
    </row>
    <row r="279" s="573" customFormat="1" customHeight="1" spans="1:56">
      <c r="A279" s="733"/>
      <c r="B279" s="886"/>
      <c r="C279" s="736"/>
      <c r="D279" s="465"/>
      <c r="E279" s="887"/>
      <c r="F279" s="654"/>
      <c r="G279" s="466"/>
      <c r="H279" s="291"/>
      <c r="I279" s="690"/>
      <c r="J279" s="202"/>
      <c r="K279" s="655"/>
      <c r="L279" s="388"/>
      <c r="M279" s="257"/>
      <c r="N279" s="257"/>
      <c r="O279" s="257"/>
      <c r="P279" s="291"/>
      <c r="Q279" s="291"/>
      <c r="R279" s="257"/>
      <c r="S279" s="638"/>
      <c r="T279" s="478"/>
      <c r="U279" s="358"/>
      <c r="W279" s="694"/>
      <c r="BC279" s="861"/>
      <c r="BD279" s="862"/>
    </row>
    <row r="280" s="573" customFormat="1" customHeight="1" spans="1:56">
      <c r="A280" s="733"/>
      <c r="B280" s="886"/>
      <c r="C280" s="736"/>
      <c r="D280" s="465"/>
      <c r="E280" s="887"/>
      <c r="F280" s="654"/>
      <c r="G280" s="466"/>
      <c r="H280" s="291"/>
      <c r="I280" s="889"/>
      <c r="J280" s="202"/>
      <c r="K280" s="655"/>
      <c r="L280" s="388"/>
      <c r="M280" s="257"/>
      <c r="N280" s="257"/>
      <c r="O280" s="257"/>
      <c r="P280" s="291"/>
      <c r="Q280" s="291"/>
      <c r="R280" s="257"/>
      <c r="S280" s="638"/>
      <c r="T280" s="478"/>
      <c r="U280" s="358"/>
      <c r="W280" s="694"/>
      <c r="BC280" s="861"/>
      <c r="BD280" s="862"/>
    </row>
    <row r="281" s="573" customFormat="1" customHeight="1" spans="1:56">
      <c r="A281" s="733"/>
      <c r="B281" s="886"/>
      <c r="C281" s="736"/>
      <c r="D281" s="465"/>
      <c r="E281" s="887"/>
      <c r="F281" s="654"/>
      <c r="G281" s="466"/>
      <c r="H281" s="291"/>
      <c r="I281" s="889"/>
      <c r="J281" s="202"/>
      <c r="K281" s="655"/>
      <c r="L281" s="388"/>
      <c r="M281" s="257"/>
      <c r="N281" s="257"/>
      <c r="O281" s="257"/>
      <c r="P281" s="291"/>
      <c r="Q281" s="291"/>
      <c r="R281" s="257"/>
      <c r="S281" s="638"/>
      <c r="T281" s="478"/>
      <c r="U281" s="358"/>
      <c r="W281" s="694"/>
      <c r="BC281" s="861"/>
      <c r="BD281" s="862"/>
    </row>
    <row r="282" s="573" customFormat="1" customHeight="1" spans="1:56">
      <c r="A282" s="733"/>
      <c r="B282" s="886"/>
      <c r="C282" s="736"/>
      <c r="D282" s="465"/>
      <c r="E282" s="887"/>
      <c r="F282" s="654"/>
      <c r="G282" s="466"/>
      <c r="H282" s="291"/>
      <c r="I282" s="690"/>
      <c r="J282" s="202"/>
      <c r="K282" s="655"/>
      <c r="L282" s="388"/>
      <c r="M282" s="257"/>
      <c r="N282" s="257"/>
      <c r="O282" s="257"/>
      <c r="P282" s="291"/>
      <c r="Q282" s="291"/>
      <c r="R282" s="257"/>
      <c r="S282" s="638"/>
      <c r="T282" s="478"/>
      <c r="U282" s="358"/>
      <c r="W282" s="694"/>
      <c r="BC282" s="861"/>
      <c r="BD282" s="862"/>
    </row>
    <row r="283" s="573" customFormat="1" customHeight="1" spans="1:56">
      <c r="A283" s="733"/>
      <c r="B283" s="886"/>
      <c r="C283" s="736"/>
      <c r="D283" s="465"/>
      <c r="E283" s="887"/>
      <c r="F283" s="654"/>
      <c r="G283" s="466"/>
      <c r="H283" s="291"/>
      <c r="I283" s="690"/>
      <c r="J283" s="202"/>
      <c r="K283" s="655"/>
      <c r="L283" s="388"/>
      <c r="M283" s="257"/>
      <c r="N283" s="257"/>
      <c r="O283" s="257"/>
      <c r="P283" s="291"/>
      <c r="Q283" s="291"/>
      <c r="R283" s="257"/>
      <c r="S283" s="638"/>
      <c r="T283" s="478"/>
      <c r="U283" s="358"/>
      <c r="W283" s="694"/>
      <c r="BC283" s="861"/>
      <c r="BD283" s="862"/>
    </row>
    <row r="284" s="573" customFormat="1" customHeight="1" spans="1:56">
      <c r="A284" s="733"/>
      <c r="B284" s="886"/>
      <c r="C284" s="736"/>
      <c r="D284" s="465"/>
      <c r="E284" s="887"/>
      <c r="F284" s="654"/>
      <c r="G284" s="466"/>
      <c r="H284" s="291"/>
      <c r="I284" s="690"/>
      <c r="J284" s="202"/>
      <c r="K284" s="655"/>
      <c r="L284" s="388"/>
      <c r="M284" s="257"/>
      <c r="N284" s="257"/>
      <c r="O284" s="257"/>
      <c r="P284" s="291"/>
      <c r="Q284" s="291"/>
      <c r="R284" s="257"/>
      <c r="S284" s="638"/>
      <c r="T284" s="478"/>
      <c r="U284" s="358"/>
      <c r="W284" s="694"/>
      <c r="BC284" s="861"/>
      <c r="BD284" s="862"/>
    </row>
    <row r="285" s="573" customFormat="1" customHeight="1" spans="1:56">
      <c r="A285" s="733"/>
      <c r="B285" s="886"/>
      <c r="C285" s="736"/>
      <c r="D285" s="465"/>
      <c r="E285" s="887"/>
      <c r="F285" s="654"/>
      <c r="G285" s="466"/>
      <c r="H285" s="291"/>
      <c r="I285" s="690"/>
      <c r="J285" s="202"/>
      <c r="K285" s="655"/>
      <c r="L285" s="388"/>
      <c r="M285" s="257"/>
      <c r="N285" s="257"/>
      <c r="O285" s="257"/>
      <c r="P285" s="291"/>
      <c r="Q285" s="291"/>
      <c r="R285" s="257"/>
      <c r="S285" s="638"/>
      <c r="T285" s="478"/>
      <c r="U285" s="358"/>
      <c r="W285" s="694"/>
      <c r="BC285" s="861"/>
      <c r="BD285" s="862"/>
    </row>
    <row r="286" s="573" customFormat="1" customHeight="1" spans="1:56">
      <c r="A286" s="733"/>
      <c r="B286" s="886"/>
      <c r="C286" s="736"/>
      <c r="D286" s="465"/>
      <c r="E286" s="887"/>
      <c r="F286" s="654"/>
      <c r="G286" s="466"/>
      <c r="H286" s="291"/>
      <c r="I286" s="690"/>
      <c r="J286" s="202"/>
      <c r="K286" s="655"/>
      <c r="L286" s="388"/>
      <c r="M286" s="257"/>
      <c r="N286" s="257"/>
      <c r="O286" s="257"/>
      <c r="P286" s="291"/>
      <c r="Q286" s="291"/>
      <c r="R286" s="257"/>
      <c r="S286" s="638"/>
      <c r="T286" s="478"/>
      <c r="U286" s="358"/>
      <c r="W286" s="694"/>
      <c r="BC286" s="861"/>
      <c r="BD286" s="862"/>
    </row>
    <row r="287" s="573" customFormat="1" customHeight="1" spans="1:56">
      <c r="A287" s="733"/>
      <c r="B287" s="886"/>
      <c r="C287" s="736"/>
      <c r="D287" s="465"/>
      <c r="E287" s="887"/>
      <c r="F287" s="654"/>
      <c r="G287" s="466"/>
      <c r="H287" s="291"/>
      <c r="I287" s="690"/>
      <c r="J287" s="202"/>
      <c r="K287" s="655"/>
      <c r="L287" s="388"/>
      <c r="M287" s="257"/>
      <c r="N287" s="257"/>
      <c r="O287" s="257"/>
      <c r="P287" s="291"/>
      <c r="Q287" s="291"/>
      <c r="R287" s="257"/>
      <c r="S287" s="638"/>
      <c r="T287" s="478"/>
      <c r="U287" s="358"/>
      <c r="W287" s="694"/>
      <c r="BC287" s="861"/>
      <c r="BD287" s="862"/>
    </row>
    <row r="288" s="573" customFormat="1" customHeight="1" spans="1:56">
      <c r="A288" s="733"/>
      <c r="B288" s="886"/>
      <c r="C288" s="736"/>
      <c r="D288" s="465"/>
      <c r="E288" s="887"/>
      <c r="F288" s="654"/>
      <c r="G288" s="466"/>
      <c r="H288" s="291"/>
      <c r="I288" s="889"/>
      <c r="J288" s="202"/>
      <c r="K288" s="655"/>
      <c r="L288" s="388"/>
      <c r="M288" s="257"/>
      <c r="N288" s="257"/>
      <c r="O288" s="257"/>
      <c r="P288" s="291"/>
      <c r="Q288" s="291"/>
      <c r="R288" s="257"/>
      <c r="S288" s="638"/>
      <c r="T288" s="478"/>
      <c r="U288" s="358"/>
      <c r="W288" s="694"/>
      <c r="BC288" s="861"/>
      <c r="BD288" s="862"/>
    </row>
    <row r="289" s="573" customFormat="1" customHeight="1" spans="1:56">
      <c r="A289" s="733"/>
      <c r="B289" s="886"/>
      <c r="C289" s="736"/>
      <c r="D289" s="465"/>
      <c r="E289" s="887"/>
      <c r="F289" s="654"/>
      <c r="G289" s="466"/>
      <c r="H289" s="291"/>
      <c r="I289" s="690"/>
      <c r="J289" s="202"/>
      <c r="K289" s="655"/>
      <c r="L289" s="388"/>
      <c r="M289" s="257"/>
      <c r="N289" s="257"/>
      <c r="O289" s="257"/>
      <c r="P289" s="291"/>
      <c r="Q289" s="291"/>
      <c r="R289" s="257"/>
      <c r="S289" s="638"/>
      <c r="T289" s="478"/>
      <c r="U289" s="358"/>
      <c r="W289" s="694"/>
      <c r="BC289" s="861"/>
      <c r="BD289" s="862"/>
    </row>
    <row r="290" s="573" customFormat="1" customHeight="1" spans="1:56">
      <c r="A290" s="733"/>
      <c r="B290" s="886"/>
      <c r="C290" s="736"/>
      <c r="D290" s="465"/>
      <c r="E290" s="887"/>
      <c r="F290" s="654"/>
      <c r="G290" s="466"/>
      <c r="H290" s="291"/>
      <c r="I290" s="889"/>
      <c r="J290" s="202"/>
      <c r="K290" s="655"/>
      <c r="L290" s="388"/>
      <c r="M290" s="257"/>
      <c r="N290" s="257"/>
      <c r="O290" s="257"/>
      <c r="P290" s="291"/>
      <c r="Q290" s="291"/>
      <c r="R290" s="257"/>
      <c r="S290" s="638"/>
      <c r="T290" s="478"/>
      <c r="U290" s="358"/>
      <c r="W290" s="694"/>
      <c r="BC290" s="861"/>
      <c r="BD290" s="862"/>
    </row>
    <row r="291" s="573" customFormat="1" customHeight="1" spans="1:56">
      <c r="A291" s="733"/>
      <c r="B291" s="886"/>
      <c r="C291" s="736"/>
      <c r="D291" s="465"/>
      <c r="E291" s="887"/>
      <c r="F291" s="654"/>
      <c r="G291" s="466"/>
      <c r="H291" s="291"/>
      <c r="I291" s="638"/>
      <c r="J291" s="202"/>
      <c r="K291" s="655"/>
      <c r="L291" s="388"/>
      <c r="M291" s="257"/>
      <c r="N291" s="257"/>
      <c r="O291" s="257"/>
      <c r="P291" s="291"/>
      <c r="Q291" s="291"/>
      <c r="R291" s="257"/>
      <c r="S291" s="638"/>
      <c r="T291" s="478"/>
      <c r="U291" s="358"/>
      <c r="W291" s="694"/>
      <c r="BC291" s="861"/>
      <c r="BD291" s="862"/>
    </row>
    <row r="292" s="573" customFormat="1" customHeight="1" spans="1:56">
      <c r="A292" s="733"/>
      <c r="B292" s="886"/>
      <c r="C292" s="736"/>
      <c r="D292" s="465"/>
      <c r="E292" s="887"/>
      <c r="F292" s="654"/>
      <c r="G292" s="466"/>
      <c r="H292" s="291"/>
      <c r="I292" s="889"/>
      <c r="J292" s="202"/>
      <c r="K292" s="655"/>
      <c r="L292" s="388"/>
      <c r="M292" s="257"/>
      <c r="N292" s="257"/>
      <c r="O292" s="257"/>
      <c r="P292" s="291"/>
      <c r="Q292" s="291"/>
      <c r="R292" s="257"/>
      <c r="S292" s="638"/>
      <c r="T292" s="478"/>
      <c r="U292" s="358"/>
      <c r="W292" s="694"/>
      <c r="BC292" s="861"/>
      <c r="BD292" s="862"/>
    </row>
    <row r="293" s="573" customFormat="1" customHeight="1" spans="1:56">
      <c r="A293" s="733"/>
      <c r="B293" s="886"/>
      <c r="C293" s="736"/>
      <c r="D293" s="465"/>
      <c r="E293" s="887"/>
      <c r="F293" s="654"/>
      <c r="G293" s="466"/>
      <c r="H293" s="291"/>
      <c r="I293" s="690"/>
      <c r="J293" s="202"/>
      <c r="K293" s="655"/>
      <c r="L293" s="388"/>
      <c r="M293" s="257"/>
      <c r="N293" s="257"/>
      <c r="O293" s="257"/>
      <c r="P293" s="291"/>
      <c r="Q293" s="291"/>
      <c r="R293" s="257"/>
      <c r="S293" s="638"/>
      <c r="T293" s="478"/>
      <c r="U293" s="358"/>
      <c r="W293" s="694"/>
      <c r="BC293" s="861"/>
      <c r="BD293" s="862"/>
    </row>
    <row r="294" s="573" customFormat="1" customHeight="1" spans="1:56">
      <c r="A294" s="733"/>
      <c r="B294" s="886"/>
      <c r="C294" s="736"/>
      <c r="D294" s="465"/>
      <c r="E294" s="887"/>
      <c r="F294" s="654"/>
      <c r="G294" s="466"/>
      <c r="H294" s="291"/>
      <c r="I294" s="889"/>
      <c r="J294" s="202"/>
      <c r="K294" s="655"/>
      <c r="L294" s="388"/>
      <c r="M294" s="257"/>
      <c r="N294" s="257"/>
      <c r="O294" s="257"/>
      <c r="P294" s="291"/>
      <c r="Q294" s="291"/>
      <c r="R294" s="257"/>
      <c r="S294" s="638"/>
      <c r="T294" s="478"/>
      <c r="U294" s="358"/>
      <c r="W294" s="694"/>
      <c r="BC294" s="861"/>
      <c r="BD294" s="862"/>
    </row>
    <row r="295" s="573" customFormat="1" customHeight="1" spans="1:56">
      <c r="A295" s="733"/>
      <c r="B295" s="886"/>
      <c r="C295" s="736"/>
      <c r="D295" s="465"/>
      <c r="E295" s="887"/>
      <c r="F295" s="654"/>
      <c r="G295" s="466"/>
      <c r="H295" s="291"/>
      <c r="I295" s="690"/>
      <c r="J295" s="202"/>
      <c r="K295" s="655"/>
      <c r="L295" s="388"/>
      <c r="M295" s="257"/>
      <c r="N295" s="257"/>
      <c r="O295" s="257"/>
      <c r="P295" s="257"/>
      <c r="Q295" s="257"/>
      <c r="R295" s="257"/>
      <c r="S295" s="638"/>
      <c r="T295" s="478"/>
      <c r="U295" s="358"/>
      <c r="W295" s="694"/>
      <c r="BC295" s="861"/>
      <c r="BD295" s="862"/>
    </row>
    <row r="296" s="573" customFormat="1" customHeight="1" spans="1:56">
      <c r="A296" s="733"/>
      <c r="B296" s="886"/>
      <c r="C296" s="736"/>
      <c r="D296" s="465"/>
      <c r="E296" s="887"/>
      <c r="F296" s="654"/>
      <c r="G296" s="466"/>
      <c r="H296" s="291"/>
      <c r="I296" s="889"/>
      <c r="J296" s="202"/>
      <c r="K296" s="655"/>
      <c r="L296" s="388"/>
      <c r="M296" s="257"/>
      <c r="N296" s="257"/>
      <c r="O296" s="257"/>
      <c r="P296" s="257"/>
      <c r="Q296" s="257"/>
      <c r="R296" s="257"/>
      <c r="S296" s="638"/>
      <c r="T296" s="478"/>
      <c r="U296" s="358"/>
      <c r="W296" s="694"/>
      <c r="BC296" s="861"/>
      <c r="BD296" s="862"/>
    </row>
    <row r="297" s="573" customFormat="1" customHeight="1" spans="1:56">
      <c r="A297" s="733"/>
      <c r="B297" s="886"/>
      <c r="C297" s="736"/>
      <c r="D297" s="465"/>
      <c r="E297" s="887"/>
      <c r="F297" s="654"/>
      <c r="G297" s="466"/>
      <c r="H297" s="291"/>
      <c r="I297" s="690"/>
      <c r="J297" s="202"/>
      <c r="K297" s="655"/>
      <c r="L297" s="388"/>
      <c r="M297" s="257"/>
      <c r="N297" s="257"/>
      <c r="O297" s="257"/>
      <c r="P297" s="291"/>
      <c r="Q297" s="291"/>
      <c r="R297" s="257"/>
      <c r="S297" s="638"/>
      <c r="T297" s="478"/>
      <c r="U297" s="358"/>
      <c r="W297" s="694"/>
      <c r="BC297" s="861"/>
      <c r="BD297" s="862"/>
    </row>
    <row r="298" s="573" customFormat="1" customHeight="1" spans="1:56">
      <c r="A298" s="733"/>
      <c r="B298" s="886"/>
      <c r="C298" s="736"/>
      <c r="D298" s="465"/>
      <c r="E298" s="887"/>
      <c r="F298" s="654"/>
      <c r="G298" s="466"/>
      <c r="H298" s="291"/>
      <c r="I298" s="889"/>
      <c r="J298" s="202"/>
      <c r="K298" s="655"/>
      <c r="L298" s="388"/>
      <c r="M298" s="257"/>
      <c r="N298" s="257"/>
      <c r="O298" s="257"/>
      <c r="P298" s="291"/>
      <c r="Q298" s="291"/>
      <c r="R298" s="257"/>
      <c r="S298" s="638"/>
      <c r="T298" s="478"/>
      <c r="U298" s="358"/>
      <c r="W298" s="694"/>
      <c r="BC298" s="861"/>
      <c r="BD298" s="862"/>
    </row>
    <row r="299" s="573" customFormat="1" customHeight="1" spans="1:56">
      <c r="A299" s="733"/>
      <c r="B299" s="886"/>
      <c r="C299" s="736"/>
      <c r="D299" s="465"/>
      <c r="E299" s="887"/>
      <c r="F299" s="654"/>
      <c r="G299" s="466"/>
      <c r="H299" s="291"/>
      <c r="I299" s="889"/>
      <c r="J299" s="202"/>
      <c r="K299" s="655"/>
      <c r="L299" s="388"/>
      <c r="M299" s="257"/>
      <c r="N299" s="257"/>
      <c r="O299" s="257"/>
      <c r="P299" s="291"/>
      <c r="Q299" s="291"/>
      <c r="R299" s="257"/>
      <c r="S299" s="638"/>
      <c r="T299" s="478"/>
      <c r="U299" s="358"/>
      <c r="W299" s="694"/>
      <c r="BC299" s="861"/>
      <c r="BD299" s="862"/>
    </row>
    <row r="300" s="573" customFormat="1" customHeight="1" spans="1:56">
      <c r="A300" s="733"/>
      <c r="B300" s="886"/>
      <c r="C300" s="736"/>
      <c r="D300" s="465"/>
      <c r="E300" s="887"/>
      <c r="F300" s="654"/>
      <c r="G300" s="466"/>
      <c r="H300" s="291"/>
      <c r="I300" s="889"/>
      <c r="J300" s="202"/>
      <c r="K300" s="655"/>
      <c r="L300" s="388"/>
      <c r="M300" s="257"/>
      <c r="N300" s="257"/>
      <c r="O300" s="257"/>
      <c r="P300" s="291"/>
      <c r="Q300" s="291"/>
      <c r="R300" s="257"/>
      <c r="S300" s="638"/>
      <c r="T300" s="478"/>
      <c r="U300" s="358"/>
      <c r="W300" s="694"/>
      <c r="BC300" s="861"/>
      <c r="BD300" s="862"/>
    </row>
    <row r="301" s="573" customFormat="1" customHeight="1" spans="1:56">
      <c r="A301" s="733"/>
      <c r="B301" s="886"/>
      <c r="C301" s="736"/>
      <c r="D301" s="465"/>
      <c r="E301" s="887"/>
      <c r="F301" s="654"/>
      <c r="G301" s="466"/>
      <c r="H301" s="291"/>
      <c r="I301" s="690"/>
      <c r="J301" s="291"/>
      <c r="K301" s="655"/>
      <c r="L301" s="388"/>
      <c r="M301" s="257"/>
      <c r="N301" s="257"/>
      <c r="O301" s="257"/>
      <c r="P301" s="291"/>
      <c r="Q301" s="291"/>
      <c r="R301" s="257"/>
      <c r="S301" s="638"/>
      <c r="T301" s="478"/>
      <c r="U301" s="358"/>
      <c r="W301" s="694"/>
      <c r="BC301" s="861"/>
      <c r="BD301" s="862"/>
    </row>
    <row r="302" s="573" customFormat="1" customHeight="1" spans="1:56">
      <c r="A302" s="733"/>
      <c r="B302" s="886"/>
      <c r="C302" s="736"/>
      <c r="D302" s="465"/>
      <c r="E302" s="887"/>
      <c r="F302" s="654"/>
      <c r="G302" s="466"/>
      <c r="H302" s="291"/>
      <c r="I302" s="690"/>
      <c r="J302" s="291"/>
      <c r="K302" s="655"/>
      <c r="L302" s="388"/>
      <c r="M302" s="257"/>
      <c r="N302" s="257"/>
      <c r="O302" s="257"/>
      <c r="P302" s="291"/>
      <c r="Q302" s="291"/>
      <c r="R302" s="257"/>
      <c r="S302" s="638"/>
      <c r="T302" s="478"/>
      <c r="U302" s="358"/>
      <c r="W302" s="694"/>
      <c r="BC302" s="861"/>
      <c r="BD302" s="862"/>
    </row>
    <row r="303" s="573" customFormat="1" customHeight="1" spans="1:56">
      <c r="A303" s="733"/>
      <c r="B303" s="886"/>
      <c r="C303" s="736"/>
      <c r="D303" s="465"/>
      <c r="E303" s="887"/>
      <c r="F303" s="654"/>
      <c r="G303" s="466"/>
      <c r="H303" s="291"/>
      <c r="I303" s="690"/>
      <c r="J303" s="291"/>
      <c r="K303" s="655"/>
      <c r="L303" s="388"/>
      <c r="M303" s="257"/>
      <c r="N303" s="257"/>
      <c r="O303" s="257"/>
      <c r="P303" s="291"/>
      <c r="Q303" s="291"/>
      <c r="R303" s="257"/>
      <c r="S303" s="638"/>
      <c r="T303" s="478"/>
      <c r="U303" s="358"/>
      <c r="W303" s="694"/>
      <c r="BC303" s="861"/>
      <c r="BD303" s="862"/>
    </row>
    <row r="304" s="573" customFormat="1" customHeight="1" spans="1:56">
      <c r="A304" s="733"/>
      <c r="B304" s="886"/>
      <c r="C304" s="736"/>
      <c r="D304" s="465"/>
      <c r="E304" s="887"/>
      <c r="F304" s="654"/>
      <c r="G304" s="466"/>
      <c r="H304" s="291"/>
      <c r="I304" s="690"/>
      <c r="J304" s="202"/>
      <c r="K304" s="655"/>
      <c r="L304" s="388"/>
      <c r="M304" s="257"/>
      <c r="N304" s="257"/>
      <c r="O304" s="257"/>
      <c r="P304" s="291"/>
      <c r="Q304" s="291"/>
      <c r="R304" s="257"/>
      <c r="S304" s="638"/>
      <c r="T304" s="478"/>
      <c r="U304" s="358"/>
      <c r="W304" s="694"/>
      <c r="BC304" s="861"/>
      <c r="BD304" s="862"/>
    </row>
    <row r="305" s="573" customFormat="1" customHeight="1" spans="1:56">
      <c r="A305" s="733"/>
      <c r="B305" s="886"/>
      <c r="C305" s="736"/>
      <c r="D305" s="465"/>
      <c r="E305" s="887"/>
      <c r="F305" s="654"/>
      <c r="G305" s="466"/>
      <c r="H305" s="291"/>
      <c r="I305" s="690"/>
      <c r="J305" s="291"/>
      <c r="K305" s="655"/>
      <c r="L305" s="388"/>
      <c r="M305" s="257"/>
      <c r="N305" s="257"/>
      <c r="O305" s="257"/>
      <c r="P305" s="291"/>
      <c r="Q305" s="291"/>
      <c r="R305" s="257"/>
      <c r="S305" s="638"/>
      <c r="T305" s="478"/>
      <c r="U305" s="358"/>
      <c r="W305" s="694"/>
      <c r="BC305" s="861"/>
      <c r="BD305" s="862"/>
    </row>
    <row r="306" s="573" customFormat="1" customHeight="1" spans="1:56">
      <c r="A306" s="733"/>
      <c r="B306" s="886"/>
      <c r="C306" s="736"/>
      <c r="D306" s="465"/>
      <c r="E306" s="887"/>
      <c r="F306" s="654"/>
      <c r="G306" s="466"/>
      <c r="H306" s="291"/>
      <c r="I306" s="690"/>
      <c r="J306" s="291"/>
      <c r="K306" s="655"/>
      <c r="L306" s="388"/>
      <c r="M306" s="257"/>
      <c r="N306" s="257"/>
      <c r="O306" s="257"/>
      <c r="P306" s="291"/>
      <c r="Q306" s="291"/>
      <c r="R306" s="257"/>
      <c r="S306" s="638"/>
      <c r="T306" s="478"/>
      <c r="U306" s="358"/>
      <c r="W306" s="694"/>
      <c r="BC306" s="861"/>
      <c r="BD306" s="862"/>
    </row>
    <row r="307" s="573" customFormat="1" customHeight="1" spans="1:56">
      <c r="A307" s="733"/>
      <c r="B307" s="886"/>
      <c r="C307" s="736"/>
      <c r="D307" s="465"/>
      <c r="E307" s="887"/>
      <c r="F307" s="654"/>
      <c r="G307" s="466"/>
      <c r="H307" s="291"/>
      <c r="I307" s="690"/>
      <c r="J307" s="291"/>
      <c r="K307" s="655"/>
      <c r="L307" s="388"/>
      <c r="M307" s="257"/>
      <c r="N307" s="257"/>
      <c r="O307" s="257"/>
      <c r="P307" s="291"/>
      <c r="Q307" s="291"/>
      <c r="R307" s="257"/>
      <c r="S307" s="638"/>
      <c r="T307" s="478"/>
      <c r="U307" s="358"/>
      <c r="W307" s="694"/>
      <c r="BC307" s="861"/>
      <c r="BD307" s="862"/>
    </row>
    <row r="308" s="573" customFormat="1" customHeight="1" spans="1:56">
      <c r="A308" s="733"/>
      <c r="B308" s="886"/>
      <c r="C308" s="736"/>
      <c r="D308" s="465"/>
      <c r="E308" s="887"/>
      <c r="F308" s="654"/>
      <c r="G308" s="466"/>
      <c r="H308" s="291"/>
      <c r="I308" s="690"/>
      <c r="J308" s="291"/>
      <c r="K308" s="655"/>
      <c r="L308" s="388"/>
      <c r="M308" s="257"/>
      <c r="N308" s="257"/>
      <c r="O308" s="257"/>
      <c r="P308" s="291"/>
      <c r="Q308" s="291"/>
      <c r="R308" s="257"/>
      <c r="S308" s="638"/>
      <c r="T308" s="478"/>
      <c r="U308" s="358"/>
      <c r="W308" s="694"/>
      <c r="BC308" s="861"/>
      <c r="BD308" s="862"/>
    </row>
    <row r="309" s="573" customFormat="1" customHeight="1" spans="1:56">
      <c r="A309" s="733"/>
      <c r="B309" s="886"/>
      <c r="C309" s="736"/>
      <c r="D309" s="465"/>
      <c r="E309" s="887"/>
      <c r="F309" s="654"/>
      <c r="G309" s="466"/>
      <c r="H309" s="291"/>
      <c r="I309" s="690"/>
      <c r="J309" s="291"/>
      <c r="K309" s="655"/>
      <c r="L309" s="388"/>
      <c r="M309" s="257"/>
      <c r="N309" s="257"/>
      <c r="O309" s="257"/>
      <c r="P309" s="291"/>
      <c r="Q309" s="291"/>
      <c r="R309" s="257"/>
      <c r="S309" s="638"/>
      <c r="T309" s="656"/>
      <c r="U309" s="358"/>
      <c r="W309" s="694"/>
      <c r="BC309" s="861"/>
      <c r="BD309" s="862"/>
    </row>
    <row r="310" s="573" customFormat="1" customHeight="1" spans="1:56">
      <c r="A310" s="733"/>
      <c r="B310" s="886"/>
      <c r="C310" s="736"/>
      <c r="D310" s="465"/>
      <c r="E310" s="887"/>
      <c r="F310" s="654"/>
      <c r="G310" s="466"/>
      <c r="H310" s="291"/>
      <c r="I310" s="690"/>
      <c r="J310" s="291"/>
      <c r="K310" s="655"/>
      <c r="L310" s="388"/>
      <c r="M310" s="257"/>
      <c r="N310" s="257"/>
      <c r="O310" s="257"/>
      <c r="P310" s="291"/>
      <c r="Q310" s="291"/>
      <c r="R310" s="257"/>
      <c r="S310" s="638"/>
      <c r="T310" s="656"/>
      <c r="U310" s="358"/>
      <c r="W310" s="694"/>
      <c r="BC310" s="861"/>
      <c r="BD310" s="862"/>
    </row>
    <row r="311" s="573" customFormat="1" customHeight="1" spans="1:56">
      <c r="A311" s="733"/>
      <c r="B311" s="886"/>
      <c r="C311" s="736"/>
      <c r="D311" s="465"/>
      <c r="E311" s="887"/>
      <c r="F311" s="654"/>
      <c r="G311" s="466"/>
      <c r="H311" s="291"/>
      <c r="I311" s="690"/>
      <c r="J311" s="202"/>
      <c r="K311" s="655"/>
      <c r="L311" s="388"/>
      <c r="M311" s="257"/>
      <c r="N311" s="257"/>
      <c r="O311" s="257"/>
      <c r="P311" s="291"/>
      <c r="Q311" s="291"/>
      <c r="R311" s="257"/>
      <c r="S311" s="638"/>
      <c r="T311" s="656"/>
      <c r="U311" s="358"/>
      <c r="W311" s="694"/>
      <c r="BC311" s="861"/>
      <c r="BD311" s="862"/>
    </row>
    <row r="312" s="573" customFormat="1" customHeight="1" spans="1:56">
      <c r="A312" s="733"/>
      <c r="B312" s="886"/>
      <c r="C312" s="736"/>
      <c r="D312" s="465"/>
      <c r="E312" s="887"/>
      <c r="F312" s="654"/>
      <c r="G312" s="466"/>
      <c r="H312" s="291"/>
      <c r="I312" s="690"/>
      <c r="J312" s="291"/>
      <c r="K312" s="655"/>
      <c r="L312" s="388"/>
      <c r="M312" s="257"/>
      <c r="N312" s="257"/>
      <c r="O312" s="257"/>
      <c r="P312" s="291"/>
      <c r="Q312" s="291"/>
      <c r="R312" s="257"/>
      <c r="S312" s="638"/>
      <c r="T312" s="656"/>
      <c r="U312" s="358"/>
      <c r="W312" s="694"/>
      <c r="BC312" s="861"/>
      <c r="BD312" s="862"/>
    </row>
    <row r="313" s="573" customFormat="1" customHeight="1" spans="1:56">
      <c r="A313" s="733"/>
      <c r="B313" s="886"/>
      <c r="C313" s="736"/>
      <c r="D313" s="465"/>
      <c r="E313" s="887"/>
      <c r="F313" s="654"/>
      <c r="G313" s="466"/>
      <c r="H313" s="291"/>
      <c r="I313" s="690"/>
      <c r="J313" s="202"/>
      <c r="K313" s="655"/>
      <c r="L313" s="388"/>
      <c r="M313" s="257"/>
      <c r="N313" s="257"/>
      <c r="O313" s="257"/>
      <c r="P313" s="291"/>
      <c r="Q313" s="291"/>
      <c r="R313" s="257"/>
      <c r="S313" s="638"/>
      <c r="T313" s="656"/>
      <c r="U313" s="358"/>
      <c r="W313" s="694"/>
      <c r="BC313" s="861"/>
      <c r="BD313" s="862"/>
    </row>
    <row r="314" s="573" customFormat="1" customHeight="1" spans="1:56">
      <c r="A314" s="733"/>
      <c r="B314" s="886"/>
      <c r="C314" s="736"/>
      <c r="D314" s="465"/>
      <c r="E314" s="887"/>
      <c r="F314" s="654"/>
      <c r="G314" s="466"/>
      <c r="H314" s="291"/>
      <c r="I314" s="690"/>
      <c r="J314" s="291"/>
      <c r="K314" s="655"/>
      <c r="L314" s="388"/>
      <c r="M314" s="257"/>
      <c r="N314" s="257"/>
      <c r="O314" s="257"/>
      <c r="P314" s="291"/>
      <c r="Q314" s="291"/>
      <c r="R314" s="257"/>
      <c r="S314" s="638"/>
      <c r="T314" s="656"/>
      <c r="U314" s="358"/>
      <c r="W314" s="694"/>
      <c r="BC314" s="861"/>
      <c r="BD314" s="862"/>
    </row>
    <row r="315" s="573" customFormat="1" customHeight="1" spans="1:56">
      <c r="A315" s="733"/>
      <c r="B315" s="886"/>
      <c r="C315" s="736"/>
      <c r="D315" s="465"/>
      <c r="E315" s="887"/>
      <c r="F315" s="654"/>
      <c r="G315" s="466"/>
      <c r="H315" s="291"/>
      <c r="I315" s="638"/>
      <c r="J315" s="202"/>
      <c r="K315" s="655"/>
      <c r="L315" s="388"/>
      <c r="M315" s="257"/>
      <c r="N315" s="339"/>
      <c r="O315" s="257"/>
      <c r="P315" s="291"/>
      <c r="Q315" s="291"/>
      <c r="R315" s="257"/>
      <c r="S315" s="638"/>
      <c r="T315" s="656"/>
      <c r="U315" s="358"/>
      <c r="W315" s="694"/>
      <c r="BC315" s="861"/>
      <c r="BD315" s="862"/>
    </row>
    <row r="316" s="573" customFormat="1" customHeight="1" spans="1:56">
      <c r="A316" s="733"/>
      <c r="B316" s="886"/>
      <c r="C316" s="736"/>
      <c r="D316" s="465"/>
      <c r="E316" s="887"/>
      <c r="F316" s="654"/>
      <c r="G316" s="466"/>
      <c r="H316" s="291"/>
      <c r="I316" s="690"/>
      <c r="J316" s="291"/>
      <c r="K316" s="655"/>
      <c r="L316" s="388"/>
      <c r="M316" s="257"/>
      <c r="N316" s="257"/>
      <c r="O316" s="257"/>
      <c r="P316" s="291"/>
      <c r="Q316" s="291"/>
      <c r="R316" s="257"/>
      <c r="S316" s="638"/>
      <c r="T316" s="656"/>
      <c r="U316" s="358"/>
      <c r="W316" s="694"/>
      <c r="BC316" s="861"/>
      <c r="BD316" s="862"/>
    </row>
    <row r="317" s="573" customFormat="1" customHeight="1" spans="1:56">
      <c r="A317" s="733"/>
      <c r="B317" s="886"/>
      <c r="C317" s="736"/>
      <c r="D317" s="465"/>
      <c r="E317" s="887"/>
      <c r="F317" s="654"/>
      <c r="G317" s="466"/>
      <c r="H317" s="291"/>
      <c r="I317" s="690"/>
      <c r="J317" s="202"/>
      <c r="K317" s="655"/>
      <c r="L317" s="388"/>
      <c r="M317" s="257"/>
      <c r="N317" s="257"/>
      <c r="O317" s="257"/>
      <c r="P317" s="291"/>
      <c r="Q317" s="291"/>
      <c r="R317" s="257"/>
      <c r="S317" s="638"/>
      <c r="T317" s="656"/>
      <c r="U317" s="358"/>
      <c r="W317" s="694"/>
      <c r="BC317" s="861"/>
      <c r="BD317" s="862"/>
    </row>
    <row r="318" s="573" customFormat="1" customHeight="1" spans="1:56">
      <c r="A318" s="733"/>
      <c r="B318" s="886"/>
      <c r="C318" s="736"/>
      <c r="D318" s="465"/>
      <c r="E318" s="887"/>
      <c r="F318" s="654"/>
      <c r="G318" s="466"/>
      <c r="H318" s="291"/>
      <c r="I318" s="690"/>
      <c r="J318" s="291"/>
      <c r="K318" s="655"/>
      <c r="L318" s="388"/>
      <c r="M318" s="257"/>
      <c r="N318" s="257"/>
      <c r="O318" s="257"/>
      <c r="P318" s="291"/>
      <c r="Q318" s="291"/>
      <c r="R318" s="257"/>
      <c r="S318" s="638"/>
      <c r="T318" s="656"/>
      <c r="U318" s="358"/>
      <c r="W318" s="694"/>
      <c r="BC318" s="861"/>
      <c r="BD318" s="862"/>
    </row>
    <row r="319" s="573" customFormat="1" customHeight="1" spans="1:56">
      <c r="A319" s="733"/>
      <c r="B319" s="886"/>
      <c r="C319" s="736"/>
      <c r="D319" s="465"/>
      <c r="E319" s="887"/>
      <c r="F319" s="654"/>
      <c r="G319" s="466"/>
      <c r="H319" s="291"/>
      <c r="I319" s="690"/>
      <c r="J319" s="291"/>
      <c r="K319" s="655"/>
      <c r="L319" s="388"/>
      <c r="M319" s="257"/>
      <c r="N319" s="257"/>
      <c r="O319" s="257"/>
      <c r="P319" s="257"/>
      <c r="Q319" s="257"/>
      <c r="R319" s="257"/>
      <c r="S319" s="638"/>
      <c r="T319" s="894"/>
      <c r="U319" s="358"/>
      <c r="W319" s="694"/>
      <c r="BC319" s="861"/>
      <c r="BD319" s="862"/>
    </row>
    <row r="320" s="573" customFormat="1" customHeight="1" spans="1:56">
      <c r="A320" s="733"/>
      <c r="B320" s="886"/>
      <c r="C320" s="736"/>
      <c r="D320" s="465"/>
      <c r="E320" s="887"/>
      <c r="F320" s="654"/>
      <c r="G320" s="466"/>
      <c r="H320" s="291"/>
      <c r="I320" s="690"/>
      <c r="J320" s="291"/>
      <c r="K320" s="655"/>
      <c r="L320" s="388"/>
      <c r="M320" s="257"/>
      <c r="N320" s="257"/>
      <c r="O320" s="257"/>
      <c r="P320" s="257"/>
      <c r="Q320" s="257"/>
      <c r="R320" s="257"/>
      <c r="S320" s="638"/>
      <c r="T320" s="894"/>
      <c r="U320" s="358"/>
      <c r="W320" s="694"/>
      <c r="BC320" s="861"/>
      <c r="BD320" s="862"/>
    </row>
    <row r="321" s="573" customFormat="1" customHeight="1" spans="1:56">
      <c r="A321" s="733"/>
      <c r="B321" s="886"/>
      <c r="C321" s="895"/>
      <c r="D321" s="465"/>
      <c r="E321" s="887"/>
      <c r="F321" s="654"/>
      <c r="G321" s="466"/>
      <c r="H321" s="291"/>
      <c r="I321" s="690"/>
      <c r="J321" s="291"/>
      <c r="K321" s="655"/>
      <c r="L321" s="388"/>
      <c r="M321" s="257"/>
      <c r="N321" s="257"/>
      <c r="O321" s="257"/>
      <c r="P321" s="257"/>
      <c r="Q321" s="257"/>
      <c r="R321" s="257"/>
      <c r="S321" s="638"/>
      <c r="T321" s="894"/>
      <c r="U321" s="358"/>
      <c r="W321" s="694"/>
      <c r="BC321" s="861"/>
      <c r="BD321" s="862"/>
    </row>
    <row r="322" s="573" customFormat="1" customHeight="1" spans="1:56">
      <c r="A322" s="733"/>
      <c r="B322" s="886"/>
      <c r="C322" s="736"/>
      <c r="D322" s="465"/>
      <c r="E322" s="887"/>
      <c r="F322" s="654"/>
      <c r="G322" s="466"/>
      <c r="H322" s="291"/>
      <c r="I322" s="690"/>
      <c r="J322" s="202"/>
      <c r="K322" s="655"/>
      <c r="L322" s="388"/>
      <c r="M322" s="257"/>
      <c r="N322" s="257"/>
      <c r="O322" s="257"/>
      <c r="P322" s="257"/>
      <c r="Q322" s="257"/>
      <c r="R322" s="257"/>
      <c r="S322" s="638"/>
      <c r="T322" s="478"/>
      <c r="U322" s="358"/>
      <c r="W322" s="694"/>
      <c r="BC322" s="861"/>
      <c r="BD322" s="862"/>
    </row>
    <row r="323" s="573" customFormat="1" customHeight="1" spans="1:56">
      <c r="A323" s="733"/>
      <c r="B323" s="886"/>
      <c r="C323" s="736"/>
      <c r="D323" s="465"/>
      <c r="E323" s="887"/>
      <c r="F323" s="654"/>
      <c r="G323" s="466"/>
      <c r="H323" s="291"/>
      <c r="I323" s="690"/>
      <c r="J323" s="291"/>
      <c r="K323" s="655"/>
      <c r="L323" s="291"/>
      <c r="M323" s="257"/>
      <c r="N323" s="257"/>
      <c r="O323" s="257"/>
      <c r="P323" s="257"/>
      <c r="Q323" s="257"/>
      <c r="R323" s="257"/>
      <c r="S323" s="638"/>
      <c r="T323" s="478"/>
      <c r="U323" s="358"/>
      <c r="W323" s="694"/>
      <c r="BC323" s="861"/>
      <c r="BD323" s="862"/>
    </row>
    <row r="324" s="573" customFormat="1" customHeight="1" spans="1:56">
      <c r="A324" s="733"/>
      <c r="B324" s="886"/>
      <c r="C324" s="736"/>
      <c r="D324" s="465"/>
      <c r="E324" s="887"/>
      <c r="F324" s="654"/>
      <c r="G324" s="466"/>
      <c r="H324" s="291"/>
      <c r="I324" s="690"/>
      <c r="J324" s="202"/>
      <c r="K324" s="655"/>
      <c r="L324" s="388"/>
      <c r="M324" s="257"/>
      <c r="N324" s="257"/>
      <c r="O324" s="257"/>
      <c r="P324" s="257"/>
      <c r="Q324" s="257"/>
      <c r="R324" s="257"/>
      <c r="S324" s="638"/>
      <c r="T324" s="478"/>
      <c r="U324" s="358"/>
      <c r="W324" s="694"/>
      <c r="BC324" s="861"/>
      <c r="BD324" s="862"/>
    </row>
    <row r="325" s="573" customFormat="1" customHeight="1" spans="1:56">
      <c r="A325" s="733"/>
      <c r="B325" s="886"/>
      <c r="C325" s="736"/>
      <c r="D325" s="465"/>
      <c r="E325" s="887"/>
      <c r="F325" s="654"/>
      <c r="G325" s="466"/>
      <c r="H325" s="291"/>
      <c r="I325" s="690"/>
      <c r="J325" s="291"/>
      <c r="K325" s="655"/>
      <c r="L325" s="291"/>
      <c r="M325" s="257"/>
      <c r="N325" s="257"/>
      <c r="O325" s="257"/>
      <c r="P325" s="291"/>
      <c r="Q325" s="291"/>
      <c r="R325" s="257"/>
      <c r="S325" s="638"/>
      <c r="T325" s="478"/>
      <c r="U325" s="358"/>
      <c r="W325" s="694"/>
      <c r="BC325" s="833"/>
      <c r="BD325" s="827"/>
    </row>
    <row r="326" s="573" customFormat="1" customHeight="1" spans="1:56">
      <c r="A326" s="733"/>
      <c r="B326" s="886"/>
      <c r="C326" s="736"/>
      <c r="D326" s="465"/>
      <c r="E326" s="887"/>
      <c r="F326" s="654"/>
      <c r="G326" s="466"/>
      <c r="H326" s="291"/>
      <c r="I326" s="690"/>
      <c r="J326" s="291"/>
      <c r="K326" s="655"/>
      <c r="L326" s="291"/>
      <c r="M326" s="257"/>
      <c r="N326" s="257"/>
      <c r="O326" s="257"/>
      <c r="P326" s="291"/>
      <c r="Q326" s="291"/>
      <c r="R326" s="257"/>
      <c r="S326" s="638"/>
      <c r="T326" s="478"/>
      <c r="U326" s="358"/>
      <c r="W326" s="694"/>
      <c r="BC326" s="861"/>
      <c r="BD326" s="862"/>
    </row>
    <row r="327" s="573" customFormat="1" customHeight="1" spans="1:56">
      <c r="A327" s="733"/>
      <c r="B327" s="886"/>
      <c r="C327" s="736"/>
      <c r="D327" s="465"/>
      <c r="E327" s="887"/>
      <c r="F327" s="654"/>
      <c r="G327" s="466"/>
      <c r="H327" s="291"/>
      <c r="I327" s="690"/>
      <c r="J327" s="202"/>
      <c r="K327" s="655"/>
      <c r="L327" s="388"/>
      <c r="M327" s="257"/>
      <c r="N327" s="291"/>
      <c r="O327" s="257"/>
      <c r="P327" s="291"/>
      <c r="Q327" s="291"/>
      <c r="R327" s="257"/>
      <c r="S327" s="638"/>
      <c r="T327" s="478"/>
      <c r="U327" s="358"/>
      <c r="W327" s="694"/>
      <c r="BC327" s="861"/>
      <c r="BD327" s="862"/>
    </row>
    <row r="328" s="573" customFormat="1" customHeight="1" spans="1:56">
      <c r="A328" s="733"/>
      <c r="B328" s="886"/>
      <c r="C328" s="736"/>
      <c r="D328" s="465"/>
      <c r="E328" s="887"/>
      <c r="F328" s="654"/>
      <c r="G328" s="466"/>
      <c r="H328" s="291"/>
      <c r="I328" s="690"/>
      <c r="J328" s="291"/>
      <c r="K328" s="655"/>
      <c r="L328" s="291"/>
      <c r="M328" s="257"/>
      <c r="N328" s="257"/>
      <c r="O328" s="257"/>
      <c r="P328" s="291"/>
      <c r="Q328" s="291"/>
      <c r="R328" s="257"/>
      <c r="S328" s="638"/>
      <c r="T328" s="478"/>
      <c r="U328" s="358"/>
      <c r="W328" s="694"/>
      <c r="BC328" s="861"/>
      <c r="BD328" s="862"/>
    </row>
    <row r="329" s="573" customFormat="1" customHeight="1" spans="1:56">
      <c r="A329" s="733"/>
      <c r="B329" s="886"/>
      <c r="C329" s="736"/>
      <c r="D329" s="465"/>
      <c r="E329" s="636"/>
      <c r="F329" s="654"/>
      <c r="G329" s="466"/>
      <c r="H329" s="291"/>
      <c r="I329" s="690"/>
      <c r="J329" s="202"/>
      <c r="K329" s="655"/>
      <c r="L329" s="388"/>
      <c r="M329" s="257"/>
      <c r="N329" s="291"/>
      <c r="O329" s="291"/>
      <c r="P329" s="257"/>
      <c r="Q329" s="257"/>
      <c r="R329" s="257"/>
      <c r="S329" s="638"/>
      <c r="T329" s="478"/>
      <c r="U329" s="358"/>
      <c r="W329" s="694"/>
      <c r="BC329" s="861"/>
      <c r="BD329" s="862"/>
    </row>
    <row r="330" s="573" customFormat="1" customHeight="1" spans="1:56">
      <c r="A330" s="733"/>
      <c r="B330" s="886"/>
      <c r="C330" s="736"/>
      <c r="D330" s="465"/>
      <c r="E330" s="636"/>
      <c r="F330" s="654"/>
      <c r="G330" s="466"/>
      <c r="H330" s="291"/>
      <c r="I330" s="690"/>
      <c r="J330" s="291"/>
      <c r="K330" s="655"/>
      <c r="L330" s="291"/>
      <c r="M330" s="257"/>
      <c r="N330" s="291"/>
      <c r="O330" s="291"/>
      <c r="P330" s="257"/>
      <c r="Q330" s="257"/>
      <c r="R330" s="257"/>
      <c r="S330" s="638"/>
      <c r="T330" s="478"/>
      <c r="U330" s="358"/>
      <c r="W330" s="694"/>
      <c r="BC330" s="861"/>
      <c r="BD330" s="862"/>
    </row>
    <row r="331" s="573" customFormat="1" customHeight="1" spans="1:56">
      <c r="A331" s="733"/>
      <c r="B331" s="886"/>
      <c r="C331" s="736"/>
      <c r="D331" s="465"/>
      <c r="E331" s="636"/>
      <c r="F331" s="654"/>
      <c r="G331" s="466"/>
      <c r="H331" s="291"/>
      <c r="I331" s="690"/>
      <c r="J331" s="202"/>
      <c r="K331" s="655"/>
      <c r="L331" s="388"/>
      <c r="M331" s="257"/>
      <c r="N331" s="291"/>
      <c r="O331" s="291"/>
      <c r="P331" s="257"/>
      <c r="Q331" s="257"/>
      <c r="R331" s="257"/>
      <c r="S331" s="638"/>
      <c r="T331" s="478"/>
      <c r="U331" s="358"/>
      <c r="W331" s="694"/>
      <c r="BC331" s="861"/>
      <c r="BD331" s="862"/>
    </row>
    <row r="332" s="573" customFormat="1" customHeight="1" spans="1:56">
      <c r="A332" s="733"/>
      <c r="B332" s="886"/>
      <c r="C332" s="736"/>
      <c r="D332" s="465"/>
      <c r="E332" s="636"/>
      <c r="F332" s="654"/>
      <c r="G332" s="466"/>
      <c r="H332" s="291"/>
      <c r="I332" s="690"/>
      <c r="J332" s="291"/>
      <c r="K332" s="655"/>
      <c r="L332" s="291"/>
      <c r="M332" s="257"/>
      <c r="N332" s="291"/>
      <c r="O332" s="291"/>
      <c r="P332" s="257"/>
      <c r="Q332" s="257"/>
      <c r="R332" s="257"/>
      <c r="S332" s="638"/>
      <c r="T332" s="478"/>
      <c r="U332" s="358"/>
      <c r="W332" s="694"/>
      <c r="BC332" s="861"/>
      <c r="BD332" s="862"/>
    </row>
    <row r="333" s="573" customFormat="1" customHeight="1" spans="1:56">
      <c r="A333" s="513"/>
      <c r="B333" s="858"/>
      <c r="C333" s="236"/>
      <c r="D333" s="465"/>
      <c r="E333" s="896"/>
      <c r="F333" s="660"/>
      <c r="G333" s="295"/>
      <c r="H333" s="388"/>
      <c r="I333" s="897"/>
      <c r="J333" s="388"/>
      <c r="K333" s="662"/>
      <c r="L333" s="388"/>
      <c r="M333" s="388"/>
      <c r="N333" s="388"/>
      <c r="O333" s="217"/>
      <c r="P333" s="217"/>
      <c r="Q333" s="217"/>
      <c r="R333" s="217"/>
      <c r="S333" s="688"/>
      <c r="T333" s="664"/>
      <c r="U333" s="737"/>
      <c r="W333" s="694"/>
      <c r="BC333" s="861"/>
      <c r="BD333" s="862"/>
    </row>
    <row r="334" s="573" customFormat="1" customHeight="1" spans="1:56">
      <c r="A334" s="513"/>
      <c r="B334" s="858"/>
      <c r="C334" s="236"/>
      <c r="D334" s="479"/>
      <c r="E334" s="896"/>
      <c r="F334" s="660"/>
      <c r="G334" s="295"/>
      <c r="H334" s="291"/>
      <c r="I334" s="690"/>
      <c r="J334" s="291"/>
      <c r="K334" s="662"/>
      <c r="L334" s="388"/>
      <c r="M334" s="388"/>
      <c r="N334" s="388"/>
      <c r="O334" s="217"/>
      <c r="P334" s="217"/>
      <c r="Q334" s="217"/>
      <c r="R334" s="217"/>
      <c r="S334" s="688"/>
      <c r="T334" s="657"/>
      <c r="U334" s="737"/>
      <c r="W334" s="694"/>
      <c r="BC334" s="861"/>
      <c r="BD334" s="862"/>
    </row>
    <row r="335" s="821" customFormat="1" customHeight="1" spans="1:56">
      <c r="A335" s="898">
        <v>46112</v>
      </c>
      <c r="B335" s="899" t="s">
        <v>659</v>
      </c>
      <c r="C335" s="899"/>
      <c r="D335" s="647"/>
      <c r="E335" s="900"/>
      <c r="F335" s="649">
        <f>SUBTOTAL(9,F173:F334)</f>
        <v>0</v>
      </c>
      <c r="G335" s="745"/>
      <c r="H335" s="650">
        <f>SUBTOTAL(9,H173:H334)</f>
        <v>0</v>
      </c>
      <c r="I335" s="651"/>
      <c r="J335" s="650">
        <f t="shared" ref="J335:P335" si="20">SUBTOTAL(9,J173:J334)</f>
        <v>0</v>
      </c>
      <c r="K335" s="649">
        <f t="shared" si="20"/>
        <v>0</v>
      </c>
      <c r="L335" s="650">
        <f t="shared" si="20"/>
        <v>0</v>
      </c>
      <c r="M335" s="650">
        <f t="shared" si="20"/>
        <v>0</v>
      </c>
      <c r="N335" s="650">
        <f t="shared" si="20"/>
        <v>0</v>
      </c>
      <c r="O335" s="650">
        <f t="shared" si="20"/>
        <v>0</v>
      </c>
      <c r="P335" s="745">
        <f t="shared" si="20"/>
        <v>0</v>
      </c>
      <c r="Q335" s="745"/>
      <c r="R335" s="745">
        <f>SUBTOTAL(9,R173:R334)</f>
        <v>0</v>
      </c>
      <c r="S335" s="901"/>
      <c r="T335" s="652">
        <f>L335+R335-J335</f>
        <v>0</v>
      </c>
      <c r="U335" s="378"/>
      <c r="BC335" s="861"/>
      <c r="BD335" s="862"/>
    </row>
    <row r="336" s="573" customFormat="1" customHeight="1" spans="1:56">
      <c r="A336" s="529"/>
      <c r="B336" s="858"/>
      <c r="C336" s="236"/>
      <c r="D336" s="465"/>
      <c r="E336" s="896"/>
      <c r="F336" s="660"/>
      <c r="G336" s="295"/>
      <c r="H336" s="388"/>
      <c r="I336" s="897"/>
      <c r="J336" s="388"/>
      <c r="K336" s="662"/>
      <c r="L336" s="388"/>
      <c r="M336" s="217"/>
      <c r="N336" s="217"/>
      <c r="O336" s="217"/>
      <c r="P336" s="388"/>
      <c r="Q336" s="388"/>
      <c r="R336" s="217"/>
      <c r="S336" s="688"/>
      <c r="T336" s="359"/>
      <c r="U336" s="737"/>
      <c r="W336" s="694"/>
      <c r="BC336" s="861"/>
      <c r="BD336" s="862"/>
    </row>
    <row r="337" s="573" customFormat="1" customHeight="1" spans="1:56">
      <c r="A337" s="529"/>
      <c r="B337" s="858"/>
      <c r="C337" s="236"/>
      <c r="D337" s="479"/>
      <c r="E337" s="896"/>
      <c r="F337" s="660"/>
      <c r="G337" s="295"/>
      <c r="H337" s="291"/>
      <c r="I337" s="690"/>
      <c r="J337" s="291"/>
      <c r="K337" s="662"/>
      <c r="L337" s="388"/>
      <c r="M337" s="217"/>
      <c r="N337" s="217"/>
      <c r="O337" s="217"/>
      <c r="P337" s="388"/>
      <c r="Q337" s="388"/>
      <c r="R337" s="217"/>
      <c r="S337" s="688"/>
      <c r="T337" s="657"/>
      <c r="U337" s="737"/>
      <c r="W337" s="694"/>
      <c r="BC337" s="861"/>
      <c r="BD337" s="862"/>
    </row>
    <row r="338" s="573" customFormat="1" customHeight="1" spans="1:56">
      <c r="A338" s="529"/>
      <c r="B338" s="858"/>
      <c r="C338" s="236"/>
      <c r="D338" s="465"/>
      <c r="E338" s="896"/>
      <c r="F338" s="660"/>
      <c r="G338" s="295"/>
      <c r="H338" s="291"/>
      <c r="I338" s="638"/>
      <c r="J338" s="202"/>
      <c r="K338" s="662"/>
      <c r="L338" s="388"/>
      <c r="M338" s="217"/>
      <c r="N338" s="217"/>
      <c r="O338" s="217"/>
      <c r="P338" s="217"/>
      <c r="Q338" s="217"/>
      <c r="R338" s="217"/>
      <c r="S338" s="688"/>
      <c r="T338" s="902"/>
      <c r="U338" s="737"/>
      <c r="W338" s="694"/>
      <c r="BC338" s="861"/>
      <c r="BD338" s="862"/>
    </row>
    <row r="339" s="573" customFormat="1" customHeight="1" spans="1:56">
      <c r="A339" s="529"/>
      <c r="B339" s="858"/>
      <c r="C339" s="736"/>
      <c r="D339" s="465"/>
      <c r="E339" s="896"/>
      <c r="F339" s="660"/>
      <c r="G339" s="295"/>
      <c r="H339" s="291"/>
      <c r="I339" s="690"/>
      <c r="J339" s="291"/>
      <c r="K339" s="662"/>
      <c r="L339" s="388"/>
      <c r="M339" s="217"/>
      <c r="N339" s="217"/>
      <c r="O339" s="217"/>
      <c r="P339" s="388"/>
      <c r="Q339" s="388"/>
      <c r="R339" s="217"/>
      <c r="S339" s="688"/>
      <c r="T339" s="657"/>
      <c r="U339" s="737"/>
      <c r="W339" s="694"/>
      <c r="BC339" s="861"/>
      <c r="BD339" s="862"/>
    </row>
    <row r="340" s="573" customFormat="1" customHeight="1" spans="1:56">
      <c r="A340" s="529"/>
      <c r="B340" s="858"/>
      <c r="C340" s="236"/>
      <c r="D340" s="465"/>
      <c r="E340" s="896"/>
      <c r="F340" s="660"/>
      <c r="G340" s="295"/>
      <c r="H340" s="388"/>
      <c r="I340" s="897"/>
      <c r="J340" s="388"/>
      <c r="K340" s="662"/>
      <c r="L340" s="388"/>
      <c r="M340" s="388"/>
      <c r="N340" s="217"/>
      <c r="O340" s="217"/>
      <c r="P340" s="388"/>
      <c r="Q340" s="388"/>
      <c r="R340" s="217"/>
      <c r="S340" s="688"/>
      <c r="T340" s="657"/>
      <c r="U340" s="737"/>
      <c r="W340" s="694"/>
      <c r="BC340" s="861"/>
      <c r="BD340" s="862"/>
    </row>
    <row r="341" s="573" customFormat="1" customHeight="1" spans="1:56">
      <c r="A341" s="529"/>
      <c r="B341" s="858"/>
      <c r="C341" s="236"/>
      <c r="D341" s="479"/>
      <c r="E341" s="896"/>
      <c r="F341" s="660"/>
      <c r="G341" s="295"/>
      <c r="H341" s="291"/>
      <c r="I341" s="690"/>
      <c r="J341" s="291"/>
      <c r="K341" s="662"/>
      <c r="L341" s="388"/>
      <c r="M341" s="388"/>
      <c r="N341" s="217"/>
      <c r="O341" s="217"/>
      <c r="P341" s="388"/>
      <c r="Q341" s="388"/>
      <c r="R341" s="217"/>
      <c r="S341" s="688"/>
      <c r="T341" s="657"/>
      <c r="U341" s="737"/>
      <c r="W341" s="694"/>
      <c r="BC341" s="861"/>
      <c r="BD341" s="862"/>
    </row>
    <row r="342" s="573" customFormat="1" customHeight="1" spans="1:56">
      <c r="A342" s="529"/>
      <c r="B342" s="858"/>
      <c r="C342" s="236"/>
      <c r="D342" s="479"/>
      <c r="E342" s="896"/>
      <c r="F342" s="660"/>
      <c r="G342" s="295"/>
      <c r="H342" s="291"/>
      <c r="I342" s="690"/>
      <c r="J342" s="291"/>
      <c r="K342" s="662"/>
      <c r="L342" s="388"/>
      <c r="M342" s="388"/>
      <c r="N342" s="388"/>
      <c r="O342" s="217"/>
      <c r="P342" s="217"/>
      <c r="Q342" s="217"/>
      <c r="R342" s="217"/>
      <c r="S342" s="688"/>
      <c r="T342" s="902"/>
      <c r="U342" s="737"/>
      <c r="W342" s="694"/>
      <c r="BC342" s="861"/>
      <c r="BD342" s="862"/>
    </row>
    <row r="343" s="573" customFormat="1" customHeight="1" spans="1:56">
      <c r="A343" s="529"/>
      <c r="B343" s="858"/>
      <c r="C343" s="236"/>
      <c r="D343" s="465"/>
      <c r="E343" s="896"/>
      <c r="F343" s="660"/>
      <c r="G343" s="295"/>
      <c r="H343" s="291"/>
      <c r="I343" s="638"/>
      <c r="J343" s="202"/>
      <c r="K343" s="662"/>
      <c r="L343" s="388"/>
      <c r="M343" s="388"/>
      <c r="N343" s="217"/>
      <c r="O343" s="217"/>
      <c r="P343" s="217"/>
      <c r="Q343" s="217"/>
      <c r="R343" s="217"/>
      <c r="S343" s="688"/>
      <c r="T343" s="359"/>
      <c r="U343" s="737"/>
      <c r="W343" s="694"/>
      <c r="BC343" s="861"/>
      <c r="BD343" s="862"/>
    </row>
    <row r="344" s="573" customFormat="1" customHeight="1" spans="1:56">
      <c r="A344" s="529"/>
      <c r="B344" s="858"/>
      <c r="C344" s="736"/>
      <c r="D344" s="465"/>
      <c r="E344" s="896"/>
      <c r="F344" s="660"/>
      <c r="G344" s="295"/>
      <c r="H344" s="291"/>
      <c r="I344" s="690"/>
      <c r="J344" s="291"/>
      <c r="K344" s="662"/>
      <c r="L344" s="388"/>
      <c r="M344" s="388"/>
      <c r="N344" s="388"/>
      <c r="O344" s="217"/>
      <c r="P344" s="217"/>
      <c r="Q344" s="217"/>
      <c r="R344" s="217"/>
      <c r="S344" s="688"/>
      <c r="T344" s="902"/>
      <c r="U344" s="737"/>
      <c r="W344" s="694"/>
      <c r="BC344" s="861"/>
      <c r="BD344" s="862"/>
    </row>
    <row r="345" s="573" customFormat="1" customHeight="1" spans="1:56">
      <c r="A345" s="529"/>
      <c r="B345" s="858"/>
      <c r="C345" s="236"/>
      <c r="D345" s="465"/>
      <c r="E345" s="896"/>
      <c r="F345" s="660"/>
      <c r="G345" s="295"/>
      <c r="H345" s="388"/>
      <c r="I345" s="897"/>
      <c r="J345" s="388"/>
      <c r="K345" s="662"/>
      <c r="L345" s="388"/>
      <c r="M345" s="388"/>
      <c r="N345" s="217"/>
      <c r="O345" s="217"/>
      <c r="P345" s="388"/>
      <c r="Q345" s="388"/>
      <c r="R345" s="217"/>
      <c r="S345" s="688"/>
      <c r="T345" s="666"/>
      <c r="U345" s="737"/>
      <c r="W345" s="694"/>
      <c r="BC345" s="861"/>
      <c r="BD345" s="862"/>
    </row>
    <row r="346" s="573" customFormat="1" customHeight="1" spans="1:56">
      <c r="A346" s="529"/>
      <c r="B346" s="858"/>
      <c r="C346" s="236"/>
      <c r="D346" s="465"/>
      <c r="E346" s="896"/>
      <c r="F346" s="660"/>
      <c r="G346" s="295"/>
      <c r="H346" s="291"/>
      <c r="I346" s="690"/>
      <c r="J346" s="291"/>
      <c r="K346" s="662"/>
      <c r="L346" s="388"/>
      <c r="M346" s="388"/>
      <c r="N346" s="217"/>
      <c r="O346" s="217"/>
      <c r="P346" s="388"/>
      <c r="Q346" s="388"/>
      <c r="R346" s="217"/>
      <c r="S346" s="688"/>
      <c r="T346" s="657"/>
      <c r="U346" s="737"/>
      <c r="W346" s="694"/>
      <c r="BC346" s="861"/>
      <c r="BD346" s="862"/>
    </row>
    <row r="347" s="573" customFormat="1" customHeight="1" spans="1:56">
      <c r="A347" s="529"/>
      <c r="B347" s="858"/>
      <c r="C347" s="236"/>
      <c r="D347" s="465"/>
      <c r="E347" s="896"/>
      <c r="F347" s="660"/>
      <c r="G347" s="295"/>
      <c r="H347" s="291"/>
      <c r="I347" s="638"/>
      <c r="J347" s="202"/>
      <c r="K347" s="662"/>
      <c r="L347" s="388"/>
      <c r="M347" s="388"/>
      <c r="N347" s="217"/>
      <c r="O347" s="217"/>
      <c r="P347" s="217"/>
      <c r="Q347" s="217"/>
      <c r="R347" s="217"/>
      <c r="S347" s="688"/>
      <c r="T347" s="902"/>
      <c r="U347" s="737"/>
      <c r="W347" s="694"/>
      <c r="BC347" s="861"/>
      <c r="BD347" s="862"/>
    </row>
    <row r="348" s="573" customFormat="1" customHeight="1" spans="1:56">
      <c r="A348" s="529"/>
      <c r="B348" s="858"/>
      <c r="C348" s="236"/>
      <c r="D348" s="465"/>
      <c r="E348" s="896"/>
      <c r="F348" s="660"/>
      <c r="G348" s="295"/>
      <c r="H348" s="291"/>
      <c r="I348" s="690"/>
      <c r="J348" s="291"/>
      <c r="K348" s="662"/>
      <c r="L348" s="388"/>
      <c r="M348" s="388"/>
      <c r="N348" s="217"/>
      <c r="O348" s="217"/>
      <c r="P348" s="388"/>
      <c r="Q348" s="388"/>
      <c r="R348" s="217"/>
      <c r="S348" s="688"/>
      <c r="T348" s="903"/>
      <c r="U348" s="737"/>
      <c r="W348" s="694"/>
      <c r="BC348" s="861"/>
      <c r="BD348" s="862"/>
    </row>
    <row r="349" s="573" customFormat="1" customHeight="1" spans="1:56">
      <c r="A349" s="529"/>
      <c r="B349" s="858"/>
      <c r="C349" s="236"/>
      <c r="D349" s="465"/>
      <c r="E349" s="896"/>
      <c r="F349" s="660"/>
      <c r="G349" s="295"/>
      <c r="H349" s="291"/>
      <c r="I349" s="638"/>
      <c r="J349" s="202"/>
      <c r="K349" s="662"/>
      <c r="L349" s="388"/>
      <c r="M349" s="388"/>
      <c r="N349" s="217"/>
      <c r="O349" s="217"/>
      <c r="P349" s="217"/>
      <c r="Q349" s="217"/>
      <c r="R349" s="217"/>
      <c r="S349" s="688"/>
      <c r="T349" s="902"/>
      <c r="U349" s="737"/>
      <c r="W349" s="694"/>
      <c r="BC349" s="861"/>
      <c r="BD349" s="862"/>
    </row>
    <row r="350" s="573" customFormat="1" customHeight="1" spans="1:56">
      <c r="A350" s="529"/>
      <c r="B350" s="858"/>
      <c r="C350" s="236"/>
      <c r="D350" s="465"/>
      <c r="E350" s="896"/>
      <c r="F350" s="660"/>
      <c r="G350" s="295"/>
      <c r="H350" s="291"/>
      <c r="I350" s="690"/>
      <c r="J350" s="291"/>
      <c r="K350" s="662"/>
      <c r="L350" s="388"/>
      <c r="M350" s="388"/>
      <c r="N350" s="217"/>
      <c r="O350" s="217"/>
      <c r="P350" s="388"/>
      <c r="Q350" s="388"/>
      <c r="R350" s="217"/>
      <c r="S350" s="688"/>
      <c r="T350" s="903"/>
      <c r="U350" s="737"/>
      <c r="W350" s="694"/>
      <c r="BC350" s="861"/>
      <c r="BD350" s="862"/>
    </row>
    <row r="351" s="573" customFormat="1" customHeight="1" spans="1:56">
      <c r="A351" s="529"/>
      <c r="B351" s="858"/>
      <c r="C351" s="236"/>
      <c r="D351" s="465"/>
      <c r="E351" s="896"/>
      <c r="F351" s="660"/>
      <c r="G351" s="295"/>
      <c r="H351" s="291"/>
      <c r="I351" s="638"/>
      <c r="J351" s="202"/>
      <c r="K351" s="662"/>
      <c r="L351" s="388"/>
      <c r="M351" s="388"/>
      <c r="N351" s="217"/>
      <c r="O351" s="217"/>
      <c r="P351" s="388"/>
      <c r="Q351" s="388"/>
      <c r="R351" s="217"/>
      <c r="S351" s="688"/>
      <c r="T351" s="359"/>
      <c r="U351" s="737"/>
      <c r="W351" s="694"/>
      <c r="BC351" s="861"/>
      <c r="BD351" s="862"/>
    </row>
    <row r="352" s="573" customFormat="1" customHeight="1" spans="1:56">
      <c r="A352" s="529"/>
      <c r="B352" s="858"/>
      <c r="C352" s="236"/>
      <c r="D352" s="479"/>
      <c r="E352" s="896"/>
      <c r="F352" s="660"/>
      <c r="G352" s="295"/>
      <c r="H352" s="291"/>
      <c r="I352" s="690"/>
      <c r="J352" s="291"/>
      <c r="K352" s="662"/>
      <c r="L352" s="388"/>
      <c r="M352" s="388"/>
      <c r="N352" s="217"/>
      <c r="O352" s="217"/>
      <c r="P352" s="388"/>
      <c r="Q352" s="388"/>
      <c r="R352" s="217"/>
      <c r="S352" s="688"/>
      <c r="T352" s="657"/>
      <c r="U352" s="737"/>
      <c r="W352" s="694"/>
      <c r="BC352" s="861"/>
      <c r="BD352" s="862"/>
    </row>
    <row r="353" s="573" customFormat="1" customHeight="1" spans="1:56">
      <c r="A353" s="529"/>
      <c r="B353" s="858"/>
      <c r="C353" s="236"/>
      <c r="D353" s="479"/>
      <c r="E353" s="896"/>
      <c r="F353" s="660"/>
      <c r="G353" s="295"/>
      <c r="H353" s="291"/>
      <c r="I353" s="690"/>
      <c r="J353" s="291"/>
      <c r="K353" s="662"/>
      <c r="L353" s="388"/>
      <c r="M353" s="388"/>
      <c r="N353" s="217"/>
      <c r="O353" s="217"/>
      <c r="P353" s="388"/>
      <c r="Q353" s="388"/>
      <c r="R353" s="217"/>
      <c r="S353" s="688"/>
      <c r="T353" s="657"/>
      <c r="U353" s="737"/>
      <c r="W353" s="694"/>
      <c r="BC353" s="861"/>
      <c r="BD353" s="862"/>
    </row>
    <row r="354" s="573" customFormat="1" customHeight="1" spans="1:56">
      <c r="A354" s="529"/>
      <c r="B354" s="858"/>
      <c r="C354" s="236"/>
      <c r="D354" s="479"/>
      <c r="E354" s="896"/>
      <c r="F354" s="660"/>
      <c r="G354" s="295"/>
      <c r="H354" s="291"/>
      <c r="I354" s="690"/>
      <c r="J354" s="291"/>
      <c r="K354" s="662"/>
      <c r="L354" s="388"/>
      <c r="M354" s="388"/>
      <c r="N354" s="217"/>
      <c r="O354" s="217"/>
      <c r="P354" s="388"/>
      <c r="Q354" s="388"/>
      <c r="R354" s="217"/>
      <c r="S354" s="688"/>
      <c r="T354" s="657"/>
      <c r="U354" s="737"/>
      <c r="W354" s="694"/>
      <c r="BC354" s="861"/>
      <c r="BD354" s="862"/>
    </row>
    <row r="355" s="573" customFormat="1" customHeight="1" spans="1:56">
      <c r="A355" s="529"/>
      <c r="B355" s="858"/>
      <c r="C355" s="236"/>
      <c r="D355" s="479"/>
      <c r="E355" s="896"/>
      <c r="F355" s="660"/>
      <c r="G355" s="295"/>
      <c r="H355" s="291"/>
      <c r="I355" s="690"/>
      <c r="J355" s="291"/>
      <c r="K355" s="662"/>
      <c r="L355" s="388"/>
      <c r="M355" s="388"/>
      <c r="N355" s="217"/>
      <c r="O355" s="217"/>
      <c r="P355" s="388"/>
      <c r="Q355" s="388"/>
      <c r="R355" s="217"/>
      <c r="S355" s="688"/>
      <c r="T355" s="657"/>
      <c r="U355" s="737"/>
      <c r="W355" s="694"/>
      <c r="BC355" s="861"/>
      <c r="BD355" s="862"/>
    </row>
    <row r="356" s="573" customFormat="1" customHeight="1" spans="1:56">
      <c r="A356" s="529"/>
      <c r="B356" s="858"/>
      <c r="C356" s="236"/>
      <c r="D356" s="465"/>
      <c r="E356" s="896"/>
      <c r="F356" s="660"/>
      <c r="G356" s="295"/>
      <c r="H356" s="388"/>
      <c r="I356" s="897"/>
      <c r="J356" s="388"/>
      <c r="K356" s="662"/>
      <c r="L356" s="388"/>
      <c r="M356" s="388"/>
      <c r="N356" s="217"/>
      <c r="O356" s="217"/>
      <c r="P356" s="388"/>
      <c r="Q356" s="388"/>
      <c r="R356" s="217"/>
      <c r="S356" s="688"/>
      <c r="T356" s="657"/>
      <c r="U356" s="737"/>
      <c r="W356" s="694"/>
      <c r="BC356" s="861"/>
      <c r="BD356" s="862"/>
    </row>
    <row r="357" s="573" customFormat="1" customHeight="1" spans="1:56">
      <c r="A357" s="529"/>
      <c r="B357" s="858"/>
      <c r="C357" s="236"/>
      <c r="D357" s="479"/>
      <c r="E357" s="896"/>
      <c r="F357" s="660"/>
      <c r="G357" s="295"/>
      <c r="H357" s="291"/>
      <c r="I357" s="690"/>
      <c r="J357" s="291"/>
      <c r="K357" s="662"/>
      <c r="L357" s="388"/>
      <c r="M357" s="388"/>
      <c r="N357" s="217"/>
      <c r="O357" s="217"/>
      <c r="P357" s="388"/>
      <c r="Q357" s="388"/>
      <c r="R357" s="217"/>
      <c r="S357" s="688"/>
      <c r="T357" s="657"/>
      <c r="U357" s="737"/>
      <c r="W357" s="694"/>
      <c r="BC357" s="861"/>
      <c r="BD357" s="862"/>
    </row>
    <row r="358" s="573" customFormat="1" customHeight="1" spans="1:56">
      <c r="A358" s="529"/>
      <c r="B358" s="858"/>
      <c r="C358" s="236"/>
      <c r="D358" s="479"/>
      <c r="E358" s="896"/>
      <c r="F358" s="660"/>
      <c r="G358" s="295"/>
      <c r="H358" s="291"/>
      <c r="I358" s="690"/>
      <c r="J358" s="291"/>
      <c r="K358" s="662"/>
      <c r="L358" s="388"/>
      <c r="M358" s="388"/>
      <c r="N358" s="217"/>
      <c r="O358" s="217"/>
      <c r="P358" s="388"/>
      <c r="Q358" s="388"/>
      <c r="R358" s="217"/>
      <c r="S358" s="688"/>
      <c r="T358" s="657"/>
      <c r="U358" s="358"/>
      <c r="W358" s="694"/>
      <c r="BC358" s="861"/>
      <c r="BD358" s="862"/>
    </row>
    <row r="359" s="573" customFormat="1" customHeight="1" spans="1:56">
      <c r="A359" s="529"/>
      <c r="B359" s="858"/>
      <c r="C359" s="236"/>
      <c r="D359" s="479"/>
      <c r="E359" s="896"/>
      <c r="F359" s="660"/>
      <c r="G359" s="295"/>
      <c r="H359" s="291"/>
      <c r="I359" s="638"/>
      <c r="J359" s="202"/>
      <c r="K359" s="662"/>
      <c r="L359" s="388"/>
      <c r="M359" s="388"/>
      <c r="N359" s="217"/>
      <c r="O359" s="217"/>
      <c r="P359" s="388"/>
      <c r="Q359" s="388"/>
      <c r="R359" s="217"/>
      <c r="S359" s="688"/>
      <c r="T359" s="903"/>
      <c r="U359" s="358"/>
      <c r="W359" s="694"/>
      <c r="BC359" s="861"/>
      <c r="BD359" s="862"/>
    </row>
    <row r="360" s="573" customFormat="1" customHeight="1" spans="1:56">
      <c r="A360" s="529"/>
      <c r="B360" s="858"/>
      <c r="C360" s="236"/>
      <c r="D360" s="479"/>
      <c r="E360" s="896"/>
      <c r="F360" s="660"/>
      <c r="G360" s="295"/>
      <c r="H360" s="291"/>
      <c r="I360" s="690"/>
      <c r="J360" s="291"/>
      <c r="K360" s="662"/>
      <c r="L360" s="388"/>
      <c r="M360" s="388"/>
      <c r="N360" s="217"/>
      <c r="O360" s="217"/>
      <c r="P360" s="388"/>
      <c r="Q360" s="388"/>
      <c r="R360" s="217"/>
      <c r="S360" s="688"/>
      <c r="T360" s="903"/>
      <c r="U360" s="358"/>
      <c r="W360" s="694"/>
      <c r="BC360" s="861"/>
      <c r="BD360" s="862"/>
    </row>
    <row r="361" s="573" customFormat="1" customHeight="1" spans="1:56">
      <c r="A361" s="529"/>
      <c r="B361" s="858"/>
      <c r="C361" s="236"/>
      <c r="D361" s="479"/>
      <c r="E361" s="896"/>
      <c r="F361" s="660"/>
      <c r="G361" s="295"/>
      <c r="H361" s="388"/>
      <c r="I361" s="897"/>
      <c r="J361" s="388"/>
      <c r="K361" s="662"/>
      <c r="L361" s="388"/>
      <c r="M361" s="388"/>
      <c r="N361" s="888"/>
      <c r="O361" s="217"/>
      <c r="P361" s="217"/>
      <c r="Q361" s="217"/>
      <c r="R361" s="217"/>
      <c r="S361" s="688"/>
      <c r="T361" s="903"/>
      <c r="U361" s="358"/>
      <c r="W361" s="694"/>
      <c r="BC361" s="861"/>
      <c r="BD361" s="862"/>
    </row>
    <row r="362" s="573" customFormat="1" customHeight="1" spans="1:56">
      <c r="A362" s="529"/>
      <c r="B362" s="858"/>
      <c r="C362" s="236"/>
      <c r="D362" s="479"/>
      <c r="E362" s="896"/>
      <c r="F362" s="660"/>
      <c r="G362" s="295"/>
      <c r="H362" s="291"/>
      <c r="I362" s="690"/>
      <c r="J362" s="291"/>
      <c r="K362" s="662"/>
      <c r="L362" s="388"/>
      <c r="M362" s="388"/>
      <c r="N362" s="888"/>
      <c r="O362" s="217"/>
      <c r="P362" s="217"/>
      <c r="Q362" s="217"/>
      <c r="R362" s="217"/>
      <c r="S362" s="688"/>
      <c r="T362" s="903"/>
      <c r="U362" s="358"/>
      <c r="W362" s="694"/>
      <c r="BC362" s="861"/>
      <c r="BD362" s="862"/>
    </row>
    <row r="363" s="573" customFormat="1" customHeight="1" spans="1:56">
      <c r="A363" s="529"/>
      <c r="B363" s="858"/>
      <c r="C363" s="236"/>
      <c r="D363" s="479"/>
      <c r="E363" s="896"/>
      <c r="F363" s="660"/>
      <c r="G363" s="295"/>
      <c r="H363" s="291"/>
      <c r="I363" s="638"/>
      <c r="J363" s="202"/>
      <c r="K363" s="662"/>
      <c r="L363" s="388"/>
      <c r="M363" s="388"/>
      <c r="N363" s="217"/>
      <c r="O363" s="217"/>
      <c r="P363" s="388"/>
      <c r="Q363" s="388"/>
      <c r="R363" s="217"/>
      <c r="S363" s="688"/>
      <c r="T363" s="903"/>
      <c r="U363" s="358"/>
      <c r="W363" s="694"/>
      <c r="BC363" s="861"/>
      <c r="BD363" s="862"/>
    </row>
    <row r="364" s="573" customFormat="1" customHeight="1" spans="1:56">
      <c r="A364" s="529"/>
      <c r="B364" s="858"/>
      <c r="C364" s="236"/>
      <c r="D364" s="479"/>
      <c r="E364" s="896"/>
      <c r="F364" s="660"/>
      <c r="G364" s="295"/>
      <c r="H364" s="291"/>
      <c r="I364" s="690"/>
      <c r="J364" s="291"/>
      <c r="K364" s="662"/>
      <c r="L364" s="388"/>
      <c r="M364" s="388"/>
      <c r="N364" s="217"/>
      <c r="O364" s="217"/>
      <c r="P364" s="388"/>
      <c r="Q364" s="388"/>
      <c r="R364" s="217"/>
      <c r="S364" s="688"/>
      <c r="T364" s="903"/>
      <c r="U364" s="358"/>
      <c r="W364" s="694"/>
      <c r="BC364" s="861"/>
      <c r="BD364" s="862"/>
    </row>
    <row r="365" s="573" customFormat="1" customHeight="1" spans="1:56">
      <c r="A365" s="529"/>
      <c r="B365" s="858"/>
      <c r="C365" s="236"/>
      <c r="D365" s="479"/>
      <c r="E365" s="896"/>
      <c r="F365" s="660"/>
      <c r="G365" s="295"/>
      <c r="H365" s="291"/>
      <c r="I365" s="690"/>
      <c r="J365" s="291"/>
      <c r="K365" s="662"/>
      <c r="L365" s="388"/>
      <c r="M365" s="388"/>
      <c r="N365" s="217"/>
      <c r="O365" s="217"/>
      <c r="P365" s="388"/>
      <c r="Q365" s="388"/>
      <c r="R365" s="217"/>
      <c r="S365" s="688"/>
      <c r="T365" s="903"/>
      <c r="U365" s="358"/>
      <c r="W365" s="694"/>
      <c r="BC365" s="861"/>
      <c r="BD365" s="862"/>
    </row>
    <row r="366" s="573" customFormat="1" customHeight="1" spans="1:56">
      <c r="A366" s="529"/>
      <c r="B366" s="858"/>
      <c r="C366" s="236"/>
      <c r="D366" s="479"/>
      <c r="E366" s="896"/>
      <c r="F366" s="660"/>
      <c r="G366" s="295"/>
      <c r="H366" s="291"/>
      <c r="I366" s="690"/>
      <c r="J366" s="291"/>
      <c r="K366" s="662"/>
      <c r="L366" s="388"/>
      <c r="M366" s="388"/>
      <c r="N366" s="217"/>
      <c r="O366" s="217"/>
      <c r="P366" s="388"/>
      <c r="Q366" s="388"/>
      <c r="R366" s="217"/>
      <c r="S366" s="688"/>
      <c r="T366" s="903"/>
      <c r="U366" s="358"/>
      <c r="W366" s="694"/>
      <c r="BC366" s="861"/>
      <c r="BD366" s="862"/>
    </row>
    <row r="367" s="573" customFormat="1" customHeight="1" spans="1:56">
      <c r="A367" s="529"/>
      <c r="B367" s="858"/>
      <c r="C367" s="236"/>
      <c r="D367" s="479"/>
      <c r="E367" s="896"/>
      <c r="F367" s="660"/>
      <c r="G367" s="295"/>
      <c r="H367" s="388"/>
      <c r="I367" s="897"/>
      <c r="J367" s="388"/>
      <c r="K367" s="662"/>
      <c r="L367" s="388"/>
      <c r="M367" s="388"/>
      <c r="N367" s="888"/>
      <c r="O367" s="217"/>
      <c r="P367" s="217"/>
      <c r="Q367" s="217"/>
      <c r="R367" s="217"/>
      <c r="S367" s="688"/>
      <c r="T367" s="903"/>
      <c r="U367" s="358"/>
      <c r="W367" s="694"/>
      <c r="BC367" s="861"/>
      <c r="BD367" s="862"/>
    </row>
    <row r="368" s="573" customFormat="1" customHeight="1" spans="1:56">
      <c r="A368" s="529"/>
      <c r="B368" s="858"/>
      <c r="C368" s="236"/>
      <c r="D368" s="479"/>
      <c r="E368" s="896"/>
      <c r="F368" s="660"/>
      <c r="G368" s="295"/>
      <c r="H368" s="291"/>
      <c r="I368" s="690"/>
      <c r="J368" s="291"/>
      <c r="K368" s="662"/>
      <c r="L368" s="388"/>
      <c r="M368" s="388"/>
      <c r="N368" s="888"/>
      <c r="O368" s="217"/>
      <c r="P368" s="217"/>
      <c r="Q368" s="217"/>
      <c r="R368" s="217"/>
      <c r="S368" s="688"/>
      <c r="T368" s="903"/>
      <c r="U368" s="358"/>
      <c r="W368" s="694"/>
      <c r="BC368" s="861"/>
      <c r="BD368" s="862"/>
    </row>
    <row r="369" s="573" customFormat="1" customHeight="1" spans="1:56">
      <c r="A369" s="529"/>
      <c r="B369" s="858"/>
      <c r="C369" s="236"/>
      <c r="D369" s="479"/>
      <c r="E369" s="896"/>
      <c r="F369" s="660"/>
      <c r="G369" s="295"/>
      <c r="H369" s="291"/>
      <c r="I369" s="638"/>
      <c r="J369" s="202"/>
      <c r="K369" s="662"/>
      <c r="L369" s="388"/>
      <c r="M369" s="388"/>
      <c r="N369" s="888"/>
      <c r="O369" s="217"/>
      <c r="P369" s="217"/>
      <c r="Q369" s="217"/>
      <c r="R369" s="217"/>
      <c r="S369" s="688"/>
      <c r="T369" s="903"/>
      <c r="U369" s="358"/>
      <c r="W369" s="694"/>
      <c r="BC369" s="861"/>
      <c r="BD369" s="862"/>
    </row>
    <row r="370" s="573" customFormat="1" customHeight="1" spans="1:56">
      <c r="A370" s="529"/>
      <c r="B370" s="858"/>
      <c r="C370" s="236"/>
      <c r="D370" s="479"/>
      <c r="E370" s="896"/>
      <c r="F370" s="660"/>
      <c r="G370" s="295"/>
      <c r="H370" s="291"/>
      <c r="I370" s="690"/>
      <c r="J370" s="291"/>
      <c r="K370" s="662"/>
      <c r="L370" s="388"/>
      <c r="M370" s="388"/>
      <c r="N370" s="888"/>
      <c r="O370" s="217"/>
      <c r="P370" s="217"/>
      <c r="Q370" s="217"/>
      <c r="R370" s="217"/>
      <c r="S370" s="688"/>
      <c r="T370" s="903"/>
      <c r="U370" s="358"/>
      <c r="W370" s="694"/>
      <c r="BC370" s="861"/>
      <c r="BD370" s="862"/>
    </row>
    <row r="371" s="573" customFormat="1" customHeight="1" spans="1:56">
      <c r="A371" s="529"/>
      <c r="B371" s="858"/>
      <c r="C371" s="236"/>
      <c r="D371" s="479"/>
      <c r="E371" s="896"/>
      <c r="F371" s="660"/>
      <c r="G371" s="295"/>
      <c r="H371" s="388"/>
      <c r="I371" s="897"/>
      <c r="J371" s="388"/>
      <c r="K371" s="662"/>
      <c r="L371" s="388"/>
      <c r="M371" s="388"/>
      <c r="N371" s="888"/>
      <c r="O371" s="217"/>
      <c r="P371" s="217"/>
      <c r="Q371" s="217"/>
      <c r="R371" s="217"/>
      <c r="S371" s="688"/>
      <c r="T371" s="657"/>
      <c r="U371" s="358"/>
      <c r="W371" s="694"/>
      <c r="BC371" s="861"/>
      <c r="BD371" s="862"/>
    </row>
    <row r="372" s="573" customFormat="1" customHeight="1" spans="1:56">
      <c r="A372" s="529"/>
      <c r="B372" s="858"/>
      <c r="C372" s="236"/>
      <c r="D372" s="479"/>
      <c r="E372" s="896"/>
      <c r="F372" s="660"/>
      <c r="G372" s="295"/>
      <c r="H372" s="291"/>
      <c r="I372" s="690"/>
      <c r="J372" s="291"/>
      <c r="K372" s="662"/>
      <c r="L372" s="388"/>
      <c r="M372" s="388"/>
      <c r="N372" s="888"/>
      <c r="O372" s="217"/>
      <c r="P372" s="217"/>
      <c r="Q372" s="217"/>
      <c r="R372" s="217"/>
      <c r="S372" s="688"/>
      <c r="T372" s="657"/>
      <c r="U372" s="358"/>
      <c r="W372" s="694"/>
      <c r="BC372" s="861"/>
      <c r="BD372" s="862"/>
    </row>
    <row r="373" s="573" customFormat="1" customHeight="1" spans="1:56">
      <c r="A373" s="529"/>
      <c r="B373" s="858"/>
      <c r="C373" s="236"/>
      <c r="D373" s="479"/>
      <c r="E373" s="896"/>
      <c r="F373" s="660"/>
      <c r="G373" s="295"/>
      <c r="H373" s="291"/>
      <c r="I373" s="690"/>
      <c r="J373" s="291"/>
      <c r="K373" s="662"/>
      <c r="L373" s="388"/>
      <c r="M373" s="388"/>
      <c r="N373" s="888"/>
      <c r="O373" s="217"/>
      <c r="P373" s="217"/>
      <c r="Q373" s="217"/>
      <c r="R373" s="217"/>
      <c r="S373" s="688"/>
      <c r="T373" s="657"/>
      <c r="U373" s="358"/>
      <c r="W373" s="694"/>
      <c r="BC373" s="861"/>
      <c r="BD373" s="862"/>
    </row>
    <row r="374" s="573" customFormat="1" customHeight="1" spans="1:56">
      <c r="A374" s="529"/>
      <c r="B374" s="858"/>
      <c r="C374" s="236"/>
      <c r="D374" s="479"/>
      <c r="E374" s="896"/>
      <c r="F374" s="660"/>
      <c r="G374" s="295"/>
      <c r="H374" s="291"/>
      <c r="I374" s="638"/>
      <c r="J374" s="202"/>
      <c r="K374" s="662"/>
      <c r="L374" s="388"/>
      <c r="M374" s="388"/>
      <c r="N374" s="888"/>
      <c r="O374" s="217"/>
      <c r="P374" s="217"/>
      <c r="Q374" s="217"/>
      <c r="R374" s="217"/>
      <c r="S374" s="688"/>
      <c r="T374" s="657"/>
      <c r="U374" s="358"/>
      <c r="W374" s="694"/>
      <c r="BC374" s="861"/>
      <c r="BD374" s="862"/>
    </row>
    <row r="375" s="573" customFormat="1" customHeight="1" spans="1:56">
      <c r="A375" s="529"/>
      <c r="B375" s="858"/>
      <c r="C375" s="236"/>
      <c r="D375" s="479"/>
      <c r="E375" s="896"/>
      <c r="F375" s="660"/>
      <c r="G375" s="295"/>
      <c r="H375" s="291"/>
      <c r="I375" s="690"/>
      <c r="J375" s="291"/>
      <c r="K375" s="662"/>
      <c r="L375" s="388"/>
      <c r="M375" s="388"/>
      <c r="N375" s="888"/>
      <c r="O375" s="217"/>
      <c r="P375" s="217"/>
      <c r="Q375" s="217"/>
      <c r="R375" s="217"/>
      <c r="S375" s="688"/>
      <c r="T375" s="657"/>
      <c r="U375" s="358"/>
      <c r="W375" s="694"/>
      <c r="BC375" s="861"/>
      <c r="BD375" s="862"/>
    </row>
    <row r="376" s="573" customFormat="1" customHeight="1" spans="1:56">
      <c r="A376" s="529"/>
      <c r="B376" s="858"/>
      <c r="C376" s="236"/>
      <c r="D376" s="479"/>
      <c r="E376" s="896"/>
      <c r="F376" s="660"/>
      <c r="G376" s="295"/>
      <c r="H376" s="291"/>
      <c r="I376" s="638"/>
      <c r="J376" s="202"/>
      <c r="K376" s="662"/>
      <c r="L376" s="388"/>
      <c r="M376" s="388"/>
      <c r="N376" s="217"/>
      <c r="O376" s="217"/>
      <c r="P376" s="388"/>
      <c r="Q376" s="388"/>
      <c r="R376" s="217"/>
      <c r="S376" s="688"/>
      <c r="T376" s="657"/>
      <c r="U376" s="358"/>
      <c r="W376" s="694"/>
      <c r="BC376" s="861"/>
      <c r="BD376" s="862"/>
    </row>
    <row r="377" s="573" customFormat="1" customHeight="1" spans="1:56">
      <c r="A377" s="529"/>
      <c r="B377" s="858"/>
      <c r="C377" s="236"/>
      <c r="D377" s="479"/>
      <c r="E377" s="896"/>
      <c r="F377" s="660"/>
      <c r="G377" s="295"/>
      <c r="H377" s="291"/>
      <c r="I377" s="690"/>
      <c r="J377" s="291"/>
      <c r="K377" s="662"/>
      <c r="L377" s="388"/>
      <c r="M377" s="388"/>
      <c r="N377" s="217"/>
      <c r="O377" s="217"/>
      <c r="P377" s="388"/>
      <c r="Q377" s="388"/>
      <c r="R377" s="217"/>
      <c r="S377" s="688"/>
      <c r="T377" s="657"/>
      <c r="U377" s="358"/>
      <c r="W377" s="694"/>
      <c r="BC377" s="861"/>
      <c r="BD377" s="862"/>
    </row>
    <row r="378" s="573" customFormat="1" customHeight="1" spans="1:56">
      <c r="A378" s="529"/>
      <c r="B378" s="858"/>
      <c r="C378" s="236"/>
      <c r="D378" s="479"/>
      <c r="E378" s="896"/>
      <c r="F378" s="660"/>
      <c r="G378" s="295"/>
      <c r="H378" s="291"/>
      <c r="I378" s="638"/>
      <c r="J378" s="202"/>
      <c r="K378" s="662"/>
      <c r="L378" s="388"/>
      <c r="M378" s="388"/>
      <c r="N378" s="217"/>
      <c r="O378" s="217"/>
      <c r="P378" s="388"/>
      <c r="Q378" s="388"/>
      <c r="R378" s="217"/>
      <c r="S378" s="688"/>
      <c r="T378" s="657"/>
      <c r="U378" s="358"/>
      <c r="W378" s="694"/>
      <c r="BC378" s="861"/>
      <c r="BD378" s="862"/>
    </row>
    <row r="379" s="573" customFormat="1" customHeight="1" spans="1:56">
      <c r="A379" s="529"/>
      <c r="B379" s="858"/>
      <c r="C379" s="236"/>
      <c r="D379" s="479"/>
      <c r="E379" s="896"/>
      <c r="F379" s="660"/>
      <c r="G379" s="295"/>
      <c r="H379" s="291"/>
      <c r="I379" s="690"/>
      <c r="J379" s="291"/>
      <c r="K379" s="662"/>
      <c r="L379" s="388"/>
      <c r="M379" s="388"/>
      <c r="N379" s="217"/>
      <c r="O379" s="217"/>
      <c r="P379" s="388"/>
      <c r="Q379" s="388"/>
      <c r="R379" s="217"/>
      <c r="S379" s="688"/>
      <c r="T379" s="657"/>
      <c r="U379" s="358"/>
      <c r="W379" s="694"/>
      <c r="BC379" s="861"/>
      <c r="BD379" s="862"/>
    </row>
    <row r="380" s="573" customFormat="1" customHeight="1" spans="1:56">
      <c r="A380" s="529"/>
      <c r="B380" s="858"/>
      <c r="C380" s="236"/>
      <c r="D380" s="479"/>
      <c r="E380" s="896"/>
      <c r="F380" s="660"/>
      <c r="G380" s="295"/>
      <c r="H380" s="291"/>
      <c r="I380" s="638"/>
      <c r="J380" s="202"/>
      <c r="K380" s="662"/>
      <c r="L380" s="388"/>
      <c r="M380" s="388"/>
      <c r="N380" s="888"/>
      <c r="O380" s="217"/>
      <c r="P380" s="217"/>
      <c r="Q380" s="217"/>
      <c r="R380" s="217"/>
      <c r="S380" s="688"/>
      <c r="T380" s="657"/>
      <c r="U380" s="358"/>
      <c r="W380" s="694"/>
      <c r="BC380" s="861"/>
      <c r="BD380" s="862"/>
    </row>
    <row r="381" s="573" customFormat="1" customHeight="1" spans="1:56">
      <c r="A381" s="529"/>
      <c r="B381" s="858"/>
      <c r="C381" s="236"/>
      <c r="D381" s="479"/>
      <c r="E381" s="896"/>
      <c r="F381" s="660"/>
      <c r="G381" s="295"/>
      <c r="H381" s="291"/>
      <c r="I381" s="690"/>
      <c r="J381" s="291"/>
      <c r="K381" s="662"/>
      <c r="L381" s="388"/>
      <c r="M381" s="388"/>
      <c r="N381" s="888"/>
      <c r="O381" s="217"/>
      <c r="P381" s="217"/>
      <c r="Q381" s="217"/>
      <c r="R381" s="217"/>
      <c r="S381" s="688"/>
      <c r="T381" s="657"/>
      <c r="U381" s="358"/>
      <c r="W381" s="694"/>
      <c r="BC381" s="861"/>
      <c r="BD381" s="862"/>
    </row>
    <row r="382" s="573" customFormat="1" customHeight="1" spans="1:56">
      <c r="A382" s="529"/>
      <c r="B382" s="858"/>
      <c r="C382" s="236"/>
      <c r="D382" s="479"/>
      <c r="E382" s="896"/>
      <c r="F382" s="660"/>
      <c r="G382" s="295"/>
      <c r="H382" s="291"/>
      <c r="I382" s="638"/>
      <c r="J382" s="202"/>
      <c r="K382" s="662"/>
      <c r="L382" s="388"/>
      <c r="M382" s="388"/>
      <c r="N382" s="217"/>
      <c r="O382" s="217"/>
      <c r="P382" s="217"/>
      <c r="Q382" s="217"/>
      <c r="R382" s="217"/>
      <c r="S382" s="688"/>
      <c r="T382" s="657"/>
      <c r="U382" s="358"/>
      <c r="W382" s="694"/>
      <c r="BC382" s="861"/>
      <c r="BD382" s="862"/>
    </row>
    <row r="383" s="573" customFormat="1" customHeight="1" spans="1:56">
      <c r="A383" s="529"/>
      <c r="B383" s="858"/>
      <c r="C383" s="236"/>
      <c r="D383" s="479"/>
      <c r="E383" s="896"/>
      <c r="F383" s="660"/>
      <c r="G383" s="295"/>
      <c r="H383" s="291"/>
      <c r="I383" s="690"/>
      <c r="J383" s="291"/>
      <c r="K383" s="662"/>
      <c r="L383" s="388"/>
      <c r="M383" s="388"/>
      <c r="N383" s="217"/>
      <c r="O383" s="217"/>
      <c r="P383" s="388"/>
      <c r="Q383" s="388"/>
      <c r="R383" s="217"/>
      <c r="S383" s="688"/>
      <c r="T383" s="657"/>
      <c r="U383" s="358"/>
      <c r="W383" s="694"/>
      <c r="BC383" s="861"/>
      <c r="BD383" s="862"/>
    </row>
    <row r="384" s="573" customFormat="1" customHeight="1" spans="1:56">
      <c r="A384" s="529"/>
      <c r="B384" s="858"/>
      <c r="C384" s="236"/>
      <c r="D384" s="479"/>
      <c r="E384" s="896"/>
      <c r="F384" s="660"/>
      <c r="G384" s="295"/>
      <c r="H384" s="291"/>
      <c r="I384" s="638"/>
      <c r="J384" s="202"/>
      <c r="K384" s="662"/>
      <c r="L384" s="388"/>
      <c r="M384" s="388"/>
      <c r="N384" s="217"/>
      <c r="O384" s="217"/>
      <c r="P384" s="388"/>
      <c r="Q384" s="388"/>
      <c r="R384" s="217"/>
      <c r="S384" s="688"/>
      <c r="T384" s="657"/>
      <c r="U384" s="358"/>
      <c r="W384" s="694"/>
      <c r="BC384" s="861"/>
      <c r="BD384" s="862"/>
    </row>
    <row r="385" s="573" customFormat="1" customHeight="1" spans="1:56">
      <c r="A385" s="529"/>
      <c r="B385" s="858"/>
      <c r="C385" s="236"/>
      <c r="D385" s="479"/>
      <c r="E385" s="896"/>
      <c r="F385" s="660"/>
      <c r="G385" s="295"/>
      <c r="H385" s="291"/>
      <c r="I385" s="690"/>
      <c r="J385" s="291"/>
      <c r="K385" s="662"/>
      <c r="L385" s="388"/>
      <c r="M385" s="388"/>
      <c r="N385" s="388"/>
      <c r="O385" s="217"/>
      <c r="P385" s="217"/>
      <c r="Q385" s="217"/>
      <c r="R385" s="217"/>
      <c r="S385" s="688"/>
      <c r="T385" s="657"/>
      <c r="U385" s="358"/>
      <c r="W385" s="694"/>
      <c r="BC385" s="861"/>
      <c r="BD385" s="862"/>
    </row>
    <row r="386" s="573" customFormat="1" customHeight="1" spans="1:56">
      <c r="A386" s="529"/>
      <c r="B386" s="858"/>
      <c r="C386" s="236"/>
      <c r="D386" s="479"/>
      <c r="E386" s="896"/>
      <c r="F386" s="660"/>
      <c r="G386" s="295"/>
      <c r="H386" s="291"/>
      <c r="I386" s="690"/>
      <c r="J386" s="291"/>
      <c r="K386" s="662"/>
      <c r="L386" s="388"/>
      <c r="M386" s="388"/>
      <c r="N386" s="388"/>
      <c r="O386" s="217"/>
      <c r="P386" s="217"/>
      <c r="Q386" s="217"/>
      <c r="R386" s="217"/>
      <c r="S386" s="688"/>
      <c r="T386" s="657"/>
      <c r="U386" s="358"/>
      <c r="W386" s="694"/>
      <c r="BC386" s="861"/>
      <c r="BD386" s="862"/>
    </row>
    <row r="387" s="573" customFormat="1" customHeight="1" spans="1:56">
      <c r="A387" s="529"/>
      <c r="B387" s="858"/>
      <c r="C387" s="236"/>
      <c r="D387" s="479"/>
      <c r="E387" s="896"/>
      <c r="F387" s="660"/>
      <c r="G387" s="295"/>
      <c r="H387" s="291"/>
      <c r="I387" s="638"/>
      <c r="J387" s="202"/>
      <c r="K387" s="662"/>
      <c r="L387" s="388"/>
      <c r="M387" s="388"/>
      <c r="N387" s="217"/>
      <c r="O387" s="217"/>
      <c r="P387" s="217"/>
      <c r="Q387" s="217"/>
      <c r="R387" s="217"/>
      <c r="S387" s="688"/>
      <c r="T387" s="359"/>
      <c r="U387" s="358"/>
      <c r="W387" s="694"/>
      <c r="BC387" s="861"/>
      <c r="BD387" s="862"/>
    </row>
    <row r="388" s="573" customFormat="1" customHeight="1" spans="1:56">
      <c r="A388" s="529"/>
      <c r="B388" s="858"/>
      <c r="C388" s="236"/>
      <c r="D388" s="479"/>
      <c r="E388" s="753"/>
      <c r="F388" s="660"/>
      <c r="G388" s="295"/>
      <c r="H388" s="291"/>
      <c r="I388" s="690"/>
      <c r="J388" s="291"/>
      <c r="K388" s="662"/>
      <c r="L388" s="388"/>
      <c r="M388" s="388"/>
      <c r="N388" s="217"/>
      <c r="O388" s="217"/>
      <c r="P388" s="388"/>
      <c r="Q388" s="388"/>
      <c r="R388" s="217"/>
      <c r="S388" s="688"/>
      <c r="T388" s="359"/>
      <c r="U388" s="358"/>
      <c r="W388" s="694"/>
      <c r="BC388" s="861"/>
      <c r="BD388" s="862"/>
    </row>
    <row r="389" s="573" customFormat="1" customHeight="1" spans="1:56">
      <c r="A389" s="513"/>
      <c r="B389" s="858"/>
      <c r="C389" s="858"/>
      <c r="D389" s="409"/>
      <c r="E389" s="394"/>
      <c r="F389" s="660"/>
      <c r="G389" s="295"/>
      <c r="H389" s="291"/>
      <c r="I389" s="638"/>
      <c r="J389" s="202"/>
      <c r="K389" s="662"/>
      <c r="L389" s="388"/>
      <c r="M389" s="388"/>
      <c r="N389" s="217"/>
      <c r="O389" s="217"/>
      <c r="P389" s="388"/>
      <c r="Q389" s="388"/>
      <c r="R389" s="217"/>
      <c r="S389" s="688"/>
      <c r="T389" s="359"/>
      <c r="U389" s="358"/>
      <c r="W389" s="694"/>
      <c r="BC389" s="861"/>
      <c r="BD389" s="862"/>
    </row>
    <row r="390" s="573" customFormat="1" customHeight="1" spans="1:56">
      <c r="A390" s="513"/>
      <c r="B390" s="858"/>
      <c r="C390" s="858"/>
      <c r="D390" s="479"/>
      <c r="E390" s="394"/>
      <c r="F390" s="660"/>
      <c r="G390" s="295"/>
      <c r="H390" s="291"/>
      <c r="I390" s="690"/>
      <c r="J390" s="291"/>
      <c r="K390" s="662"/>
      <c r="L390" s="388"/>
      <c r="M390" s="388"/>
      <c r="N390" s="217"/>
      <c r="O390" s="217"/>
      <c r="P390" s="388"/>
      <c r="Q390" s="388"/>
      <c r="R390" s="217"/>
      <c r="S390" s="688"/>
      <c r="T390" s="359"/>
      <c r="U390" s="358"/>
      <c r="W390" s="694"/>
      <c r="BC390" s="861"/>
      <c r="BD390" s="862"/>
    </row>
    <row r="391" s="573" customFormat="1" customHeight="1" spans="1:56">
      <c r="A391" s="513"/>
      <c r="B391" s="858"/>
      <c r="C391" s="858"/>
      <c r="D391" s="409"/>
      <c r="E391" s="394"/>
      <c r="F391" s="660"/>
      <c r="G391" s="295"/>
      <c r="H391" s="291"/>
      <c r="I391" s="690"/>
      <c r="J391" s="291"/>
      <c r="K391" s="662"/>
      <c r="L391" s="388"/>
      <c r="M391" s="388"/>
      <c r="N391" s="217"/>
      <c r="O391" s="217"/>
      <c r="P391" s="388"/>
      <c r="Q391" s="388"/>
      <c r="R391" s="217"/>
      <c r="S391" s="688"/>
      <c r="T391" s="359"/>
      <c r="U391" s="358"/>
      <c r="W391" s="694"/>
      <c r="BC391" s="861"/>
      <c r="BD391" s="862"/>
    </row>
    <row r="392" s="573" customFormat="1" customHeight="1" spans="1:56">
      <c r="A392" s="513"/>
      <c r="B392" s="858"/>
      <c r="C392" s="858"/>
      <c r="D392" s="409"/>
      <c r="E392" s="394"/>
      <c r="F392" s="660"/>
      <c r="G392" s="295"/>
      <c r="H392" s="291"/>
      <c r="I392" s="690"/>
      <c r="J392" s="291"/>
      <c r="K392" s="662"/>
      <c r="L392" s="388"/>
      <c r="M392" s="388"/>
      <c r="N392" s="217"/>
      <c r="O392" s="217"/>
      <c r="P392" s="388"/>
      <c r="Q392" s="388"/>
      <c r="R392" s="217"/>
      <c r="S392" s="688"/>
      <c r="T392" s="359"/>
      <c r="U392" s="358"/>
      <c r="W392" s="694"/>
      <c r="BC392" s="861"/>
      <c r="BD392" s="862"/>
    </row>
    <row r="393" s="573" customFormat="1" customHeight="1" spans="1:56">
      <c r="A393" s="513"/>
      <c r="B393" s="858"/>
      <c r="C393" s="858"/>
      <c r="D393" s="409"/>
      <c r="E393" s="394"/>
      <c r="F393" s="660"/>
      <c r="G393" s="295"/>
      <c r="H393" s="388"/>
      <c r="I393" s="897"/>
      <c r="J393" s="388"/>
      <c r="K393" s="662"/>
      <c r="L393" s="388"/>
      <c r="M393" s="388"/>
      <c r="N393" s="217"/>
      <c r="O393" s="217"/>
      <c r="P393" s="388"/>
      <c r="Q393" s="388"/>
      <c r="R393" s="217"/>
      <c r="S393" s="688"/>
      <c r="T393" s="359"/>
      <c r="U393" s="358"/>
      <c r="W393" s="694"/>
      <c r="BC393" s="861"/>
      <c r="BD393" s="862"/>
    </row>
    <row r="394" s="573" customFormat="1" customHeight="1" spans="1:56">
      <c r="A394" s="513"/>
      <c r="B394" s="858"/>
      <c r="C394" s="858"/>
      <c r="D394" s="409"/>
      <c r="E394" s="394"/>
      <c r="F394" s="660"/>
      <c r="G394" s="295"/>
      <c r="H394" s="291"/>
      <c r="I394" s="690"/>
      <c r="J394" s="291"/>
      <c r="K394" s="662"/>
      <c r="L394" s="388"/>
      <c r="M394" s="388"/>
      <c r="N394" s="217"/>
      <c r="O394" s="217"/>
      <c r="P394" s="388"/>
      <c r="Q394" s="388"/>
      <c r="R394" s="217"/>
      <c r="S394" s="688"/>
      <c r="T394" s="359"/>
      <c r="U394" s="358"/>
      <c r="W394" s="694"/>
      <c r="BC394" s="861"/>
      <c r="BD394" s="862"/>
    </row>
    <row r="395" s="573" customFormat="1" customHeight="1" spans="1:56">
      <c r="A395" s="513"/>
      <c r="B395" s="858"/>
      <c r="C395" s="858"/>
      <c r="D395" s="409"/>
      <c r="E395" s="394"/>
      <c r="F395" s="660"/>
      <c r="G395" s="295"/>
      <c r="H395" s="291"/>
      <c r="I395" s="690"/>
      <c r="J395" s="291"/>
      <c r="K395" s="662"/>
      <c r="L395" s="388"/>
      <c r="M395" s="388"/>
      <c r="N395" s="217"/>
      <c r="O395" s="217"/>
      <c r="P395" s="388"/>
      <c r="Q395" s="388"/>
      <c r="R395" s="217"/>
      <c r="S395" s="688"/>
      <c r="T395" s="359"/>
      <c r="U395" s="358"/>
      <c r="W395" s="694"/>
      <c r="BC395" s="861"/>
      <c r="BD395" s="862"/>
    </row>
    <row r="396" s="573" customFormat="1" customHeight="1" spans="1:56">
      <c r="A396" s="513"/>
      <c r="B396" s="858"/>
      <c r="C396" s="858"/>
      <c r="D396" s="409"/>
      <c r="E396" s="394"/>
      <c r="F396" s="660"/>
      <c r="G396" s="295"/>
      <c r="H396" s="291"/>
      <c r="I396" s="690"/>
      <c r="J396" s="291"/>
      <c r="K396" s="662"/>
      <c r="L396" s="388"/>
      <c r="M396" s="388"/>
      <c r="N396" s="217"/>
      <c r="O396" s="217"/>
      <c r="P396" s="388"/>
      <c r="Q396" s="388"/>
      <c r="R396" s="217"/>
      <c r="S396" s="688"/>
      <c r="T396" s="359"/>
      <c r="U396" s="358"/>
      <c r="W396" s="694"/>
      <c r="BC396" s="861"/>
      <c r="BD396" s="862"/>
    </row>
    <row r="397" s="573" customFormat="1" customHeight="1" spans="1:56">
      <c r="A397" s="513"/>
      <c r="B397" s="858"/>
      <c r="C397" s="858"/>
      <c r="D397" s="409"/>
      <c r="E397" s="394"/>
      <c r="F397" s="660"/>
      <c r="G397" s="295"/>
      <c r="H397" s="291"/>
      <c r="I397" s="690"/>
      <c r="J397" s="291"/>
      <c r="K397" s="662"/>
      <c r="L397" s="388"/>
      <c r="M397" s="388"/>
      <c r="N397" s="217"/>
      <c r="O397" s="217"/>
      <c r="P397" s="388"/>
      <c r="Q397" s="388"/>
      <c r="R397" s="217"/>
      <c r="S397" s="688"/>
      <c r="T397" s="359"/>
      <c r="U397" s="358"/>
      <c r="W397" s="694"/>
      <c r="BC397" s="861"/>
      <c r="BD397" s="862"/>
    </row>
    <row r="398" s="573" customFormat="1" customHeight="1" spans="1:56">
      <c r="A398" s="513"/>
      <c r="B398" s="858"/>
      <c r="C398" s="858"/>
      <c r="D398" s="409"/>
      <c r="E398" s="394"/>
      <c r="F398" s="660"/>
      <c r="G398" s="295"/>
      <c r="H398" s="291"/>
      <c r="I398" s="690"/>
      <c r="J398" s="291"/>
      <c r="K398" s="662"/>
      <c r="L398" s="388"/>
      <c r="M398" s="388"/>
      <c r="N398" s="217"/>
      <c r="O398" s="217"/>
      <c r="P398" s="388"/>
      <c r="Q398" s="388"/>
      <c r="R398" s="217"/>
      <c r="S398" s="688"/>
      <c r="T398" s="359"/>
      <c r="U398" s="358"/>
      <c r="W398" s="694"/>
      <c r="BC398" s="861"/>
      <c r="BD398" s="862"/>
    </row>
    <row r="399" s="573" customFormat="1" customHeight="1" spans="1:56">
      <c r="A399" s="513"/>
      <c r="B399" s="858"/>
      <c r="C399" s="858"/>
      <c r="D399" s="409"/>
      <c r="E399" s="394"/>
      <c r="F399" s="660"/>
      <c r="G399" s="295"/>
      <c r="H399" s="291"/>
      <c r="I399" s="690"/>
      <c r="J399" s="291"/>
      <c r="K399" s="662"/>
      <c r="L399" s="388"/>
      <c r="M399" s="388"/>
      <c r="N399" s="217"/>
      <c r="O399" s="217"/>
      <c r="P399" s="388"/>
      <c r="Q399" s="388"/>
      <c r="R399" s="217"/>
      <c r="S399" s="688"/>
      <c r="T399" s="359"/>
      <c r="U399" s="358"/>
      <c r="W399" s="694"/>
      <c r="BC399" s="861"/>
      <c r="BD399" s="862"/>
    </row>
    <row r="400" s="573" customFormat="1" customHeight="1" spans="1:56">
      <c r="A400" s="513"/>
      <c r="B400" s="858"/>
      <c r="C400" s="858"/>
      <c r="D400" s="409"/>
      <c r="E400" s="394"/>
      <c r="F400" s="660"/>
      <c r="G400" s="295"/>
      <c r="H400" s="291"/>
      <c r="I400" s="690"/>
      <c r="J400" s="291"/>
      <c r="K400" s="662"/>
      <c r="L400" s="388"/>
      <c r="M400" s="388"/>
      <c r="N400" s="888"/>
      <c r="O400" s="217"/>
      <c r="P400" s="217"/>
      <c r="Q400" s="217"/>
      <c r="R400" s="217"/>
      <c r="S400" s="688"/>
      <c r="T400" s="359"/>
      <c r="U400" s="358"/>
      <c r="W400" s="694"/>
      <c r="BC400" s="861"/>
      <c r="BD400" s="862"/>
    </row>
    <row r="401" s="573" customFormat="1" customHeight="1" spans="1:56">
      <c r="A401" s="513"/>
      <c r="B401" s="858"/>
      <c r="C401" s="858"/>
      <c r="D401" s="479"/>
      <c r="E401" s="394"/>
      <c r="F401" s="660"/>
      <c r="G401" s="295"/>
      <c r="H401" s="291"/>
      <c r="I401" s="690"/>
      <c r="J401" s="291"/>
      <c r="K401" s="662"/>
      <c r="L401" s="388"/>
      <c r="M401" s="388"/>
      <c r="N401" s="888"/>
      <c r="O401" s="217"/>
      <c r="P401" s="217"/>
      <c r="Q401" s="217"/>
      <c r="R401" s="217"/>
      <c r="S401" s="688"/>
      <c r="T401" s="359"/>
      <c r="U401" s="358"/>
      <c r="W401" s="694"/>
      <c r="BC401" s="861"/>
      <c r="BD401" s="862"/>
    </row>
    <row r="402" s="573" customFormat="1" customHeight="1" spans="1:56">
      <c r="A402" s="513"/>
      <c r="B402" s="858"/>
      <c r="C402" s="858"/>
      <c r="D402" s="409"/>
      <c r="E402" s="394"/>
      <c r="F402" s="660"/>
      <c r="G402" s="295"/>
      <c r="H402" s="291"/>
      <c r="I402" s="690"/>
      <c r="J402" s="291"/>
      <c r="K402" s="662"/>
      <c r="L402" s="388"/>
      <c r="M402" s="388"/>
      <c r="N402" s="217"/>
      <c r="O402" s="217"/>
      <c r="P402" s="388"/>
      <c r="Q402" s="388"/>
      <c r="R402" s="217"/>
      <c r="S402" s="688"/>
      <c r="T402" s="359"/>
      <c r="U402" s="358"/>
      <c r="W402" s="694"/>
      <c r="BC402" s="861"/>
      <c r="BD402" s="862"/>
    </row>
    <row r="403" s="573" customFormat="1" customHeight="1" spans="1:56">
      <c r="A403" s="513"/>
      <c r="B403" s="858"/>
      <c r="C403" s="858"/>
      <c r="D403" s="409"/>
      <c r="E403" s="394"/>
      <c r="F403" s="660"/>
      <c r="G403" s="295"/>
      <c r="H403" s="291"/>
      <c r="I403" s="690"/>
      <c r="J403" s="291"/>
      <c r="K403" s="662"/>
      <c r="L403" s="388"/>
      <c r="M403" s="388"/>
      <c r="N403" s="217"/>
      <c r="O403" s="217"/>
      <c r="P403" s="388"/>
      <c r="Q403" s="388"/>
      <c r="R403" s="217"/>
      <c r="S403" s="688"/>
      <c r="T403" s="359"/>
      <c r="U403" s="358"/>
      <c r="W403" s="694"/>
      <c r="BC403" s="861"/>
      <c r="BD403" s="862"/>
    </row>
    <row r="404" s="573" customFormat="1" customHeight="1" spans="1:56">
      <c r="A404" s="513"/>
      <c r="B404" s="858"/>
      <c r="C404" s="858"/>
      <c r="D404" s="409"/>
      <c r="E404" s="394"/>
      <c r="F404" s="660"/>
      <c r="G404" s="295"/>
      <c r="H404" s="388"/>
      <c r="I404" s="897"/>
      <c r="J404" s="388"/>
      <c r="K404" s="662"/>
      <c r="L404" s="388"/>
      <c r="M404" s="388"/>
      <c r="N404" s="217"/>
      <c r="O404" s="217"/>
      <c r="P404" s="388"/>
      <c r="Q404" s="388"/>
      <c r="R404" s="217"/>
      <c r="S404" s="688"/>
      <c r="T404" s="359"/>
      <c r="U404" s="358"/>
      <c r="W404" s="694"/>
      <c r="BC404" s="861"/>
      <c r="BD404" s="862"/>
    </row>
    <row r="405" s="573" customFormat="1" customHeight="1" spans="1:56">
      <c r="A405" s="513"/>
      <c r="B405" s="858"/>
      <c r="C405" s="858"/>
      <c r="D405" s="409"/>
      <c r="E405" s="394"/>
      <c r="F405" s="660"/>
      <c r="G405" s="295"/>
      <c r="H405" s="291"/>
      <c r="I405" s="690"/>
      <c r="J405" s="291"/>
      <c r="K405" s="662"/>
      <c r="L405" s="388"/>
      <c r="M405" s="388"/>
      <c r="N405" s="217"/>
      <c r="O405" s="217"/>
      <c r="P405" s="388"/>
      <c r="Q405" s="388"/>
      <c r="R405" s="217"/>
      <c r="S405" s="688"/>
      <c r="T405" s="359"/>
      <c r="U405" s="358"/>
      <c r="W405" s="694"/>
      <c r="BC405" s="861"/>
      <c r="BD405" s="862"/>
    </row>
    <row r="406" s="573" customFormat="1" customHeight="1" spans="1:56">
      <c r="A406" s="513"/>
      <c r="B406" s="858"/>
      <c r="C406" s="858"/>
      <c r="D406" s="409"/>
      <c r="E406" s="394"/>
      <c r="F406" s="660"/>
      <c r="G406" s="295"/>
      <c r="H406" s="291"/>
      <c r="I406" s="690"/>
      <c r="J406" s="291"/>
      <c r="K406" s="662"/>
      <c r="L406" s="388"/>
      <c r="M406" s="388"/>
      <c r="N406" s="217"/>
      <c r="O406" s="217"/>
      <c r="P406" s="388"/>
      <c r="Q406" s="388"/>
      <c r="R406" s="217"/>
      <c r="S406" s="688"/>
      <c r="T406" s="359"/>
      <c r="U406" s="358"/>
      <c r="W406" s="694"/>
      <c r="BC406" s="861"/>
      <c r="BD406" s="862"/>
    </row>
    <row r="407" s="573" customFormat="1" customHeight="1" spans="1:56">
      <c r="A407" s="513"/>
      <c r="B407" s="858"/>
      <c r="C407" s="858"/>
      <c r="D407" s="409"/>
      <c r="E407" s="394"/>
      <c r="F407" s="660"/>
      <c r="G407" s="295"/>
      <c r="H407" s="291"/>
      <c r="I407" s="638"/>
      <c r="J407" s="202"/>
      <c r="K407" s="662"/>
      <c r="L407" s="388"/>
      <c r="M407" s="388"/>
      <c r="N407" s="888"/>
      <c r="O407" s="217"/>
      <c r="P407" s="217"/>
      <c r="Q407" s="217"/>
      <c r="R407" s="217"/>
      <c r="S407" s="688"/>
      <c r="T407" s="359"/>
      <c r="U407" s="358"/>
      <c r="W407" s="694"/>
      <c r="BC407" s="861"/>
      <c r="BD407" s="862"/>
    </row>
    <row r="408" s="573" customFormat="1" customHeight="1" spans="1:56">
      <c r="A408" s="513"/>
      <c r="B408" s="858"/>
      <c r="C408" s="858"/>
      <c r="D408" s="409"/>
      <c r="E408" s="394"/>
      <c r="F408" s="660"/>
      <c r="G408" s="295"/>
      <c r="H408" s="291"/>
      <c r="I408" s="690"/>
      <c r="J408" s="291"/>
      <c r="K408" s="662"/>
      <c r="L408" s="388"/>
      <c r="M408" s="388"/>
      <c r="N408" s="888"/>
      <c r="O408" s="217"/>
      <c r="P408" s="217"/>
      <c r="Q408" s="217"/>
      <c r="R408" s="217"/>
      <c r="S408" s="688"/>
      <c r="T408" s="359"/>
      <c r="U408" s="358"/>
      <c r="W408" s="694"/>
      <c r="BC408" s="861"/>
      <c r="BD408" s="862"/>
    </row>
    <row r="409" s="573" customFormat="1" customHeight="1" spans="1:56">
      <c r="A409" s="513"/>
      <c r="B409" s="858"/>
      <c r="C409" s="858"/>
      <c r="D409" s="409"/>
      <c r="E409" s="394"/>
      <c r="F409" s="660"/>
      <c r="G409" s="295"/>
      <c r="H409" s="388"/>
      <c r="I409" s="897"/>
      <c r="J409" s="388"/>
      <c r="K409" s="662"/>
      <c r="L409" s="388"/>
      <c r="M409" s="388"/>
      <c r="N409" s="217"/>
      <c r="O409" s="217"/>
      <c r="P409" s="388"/>
      <c r="Q409" s="388"/>
      <c r="R409" s="217"/>
      <c r="S409" s="688"/>
      <c r="T409" s="359"/>
      <c r="U409" s="358"/>
      <c r="W409" s="694"/>
      <c r="BC409" s="861"/>
      <c r="BD409" s="862"/>
    </row>
    <row r="410" s="573" customFormat="1" customHeight="1" spans="1:56">
      <c r="A410" s="513"/>
      <c r="B410" s="858"/>
      <c r="C410" s="858"/>
      <c r="D410" s="409"/>
      <c r="E410" s="394"/>
      <c r="F410" s="660"/>
      <c r="G410" s="295"/>
      <c r="H410" s="291"/>
      <c r="I410" s="690"/>
      <c r="J410" s="291"/>
      <c r="K410" s="662"/>
      <c r="L410" s="388"/>
      <c r="M410" s="388"/>
      <c r="N410" s="217"/>
      <c r="O410" s="217"/>
      <c r="P410" s="388"/>
      <c r="Q410" s="388"/>
      <c r="R410" s="217"/>
      <c r="S410" s="688"/>
      <c r="T410" s="359"/>
      <c r="U410" s="358"/>
      <c r="W410" s="694"/>
      <c r="BC410" s="861"/>
      <c r="BD410" s="862"/>
    </row>
    <row r="411" s="573" customFormat="1" customHeight="1" spans="1:56">
      <c r="A411" s="513"/>
      <c r="B411" s="858"/>
      <c r="C411" s="858"/>
      <c r="D411" s="409"/>
      <c r="E411" s="394"/>
      <c r="F411" s="660"/>
      <c r="G411" s="295"/>
      <c r="H411" s="291"/>
      <c r="I411" s="690"/>
      <c r="J411" s="291"/>
      <c r="K411" s="662"/>
      <c r="L411" s="388"/>
      <c r="M411" s="388"/>
      <c r="N411" s="217"/>
      <c r="O411" s="217"/>
      <c r="P411" s="388"/>
      <c r="Q411" s="388"/>
      <c r="R411" s="217"/>
      <c r="S411" s="688"/>
      <c r="T411" s="359"/>
      <c r="U411" s="358"/>
      <c r="W411" s="694"/>
      <c r="BC411" s="861"/>
      <c r="BD411" s="862"/>
    </row>
    <row r="412" s="573" customFormat="1" customHeight="1" spans="1:56">
      <c r="A412" s="513"/>
      <c r="B412" s="858"/>
      <c r="C412" s="858"/>
      <c r="D412" s="409"/>
      <c r="E412" s="394"/>
      <c r="F412" s="660"/>
      <c r="G412" s="295"/>
      <c r="H412" s="291"/>
      <c r="I412" s="690"/>
      <c r="J412" s="291"/>
      <c r="K412" s="662"/>
      <c r="L412" s="388"/>
      <c r="M412" s="388"/>
      <c r="N412" s="217"/>
      <c r="O412" s="217"/>
      <c r="P412" s="388"/>
      <c r="Q412" s="388"/>
      <c r="R412" s="217"/>
      <c r="S412" s="688"/>
      <c r="T412" s="359"/>
      <c r="U412" s="358"/>
      <c r="W412" s="694"/>
      <c r="BC412" s="861"/>
      <c r="BD412" s="862"/>
    </row>
    <row r="413" s="573" customFormat="1" customHeight="1" spans="1:56">
      <c r="A413" s="513"/>
      <c r="B413" s="858"/>
      <c r="C413" s="858"/>
      <c r="D413" s="409"/>
      <c r="E413" s="394"/>
      <c r="F413" s="660"/>
      <c r="G413" s="295"/>
      <c r="H413" s="388"/>
      <c r="I413" s="897"/>
      <c r="J413" s="388"/>
      <c r="K413" s="662"/>
      <c r="L413" s="388"/>
      <c r="M413" s="388"/>
      <c r="N413" s="217"/>
      <c r="O413" s="217"/>
      <c r="P413" s="388"/>
      <c r="Q413" s="388"/>
      <c r="R413" s="217"/>
      <c r="S413" s="688"/>
      <c r="T413" s="359"/>
      <c r="U413" s="358"/>
      <c r="W413" s="694"/>
      <c r="BC413" s="861"/>
      <c r="BD413" s="862"/>
    </row>
    <row r="414" s="573" customFormat="1" customHeight="1" spans="1:56">
      <c r="A414" s="513"/>
      <c r="B414" s="858"/>
      <c r="C414" s="858"/>
      <c r="D414" s="409"/>
      <c r="E414" s="394"/>
      <c r="F414" s="660"/>
      <c r="G414" s="295"/>
      <c r="H414" s="291"/>
      <c r="I414" s="690"/>
      <c r="J414" s="291"/>
      <c r="K414" s="662"/>
      <c r="L414" s="388"/>
      <c r="M414" s="388"/>
      <c r="N414" s="217"/>
      <c r="O414" s="217"/>
      <c r="P414" s="388"/>
      <c r="Q414" s="388"/>
      <c r="R414" s="217"/>
      <c r="S414" s="688"/>
      <c r="T414" s="359"/>
      <c r="U414" s="358"/>
      <c r="W414" s="694"/>
      <c r="BC414" s="861"/>
      <c r="BD414" s="862"/>
    </row>
    <row r="415" s="573" customFormat="1" customHeight="1" spans="1:56">
      <c r="A415" s="513"/>
      <c r="B415" s="858"/>
      <c r="C415" s="858"/>
      <c r="D415" s="409"/>
      <c r="E415" s="394"/>
      <c r="F415" s="660"/>
      <c r="G415" s="295"/>
      <c r="H415" s="291"/>
      <c r="I415" s="638"/>
      <c r="J415" s="202"/>
      <c r="K415" s="662"/>
      <c r="L415" s="388"/>
      <c r="M415" s="388"/>
      <c r="N415" s="217"/>
      <c r="O415" s="217"/>
      <c r="P415" s="388"/>
      <c r="Q415" s="388"/>
      <c r="R415" s="217"/>
      <c r="S415" s="688"/>
      <c r="T415" s="359"/>
      <c r="U415" s="358"/>
      <c r="W415" s="694"/>
      <c r="BC415" s="861"/>
      <c r="BD415" s="862"/>
    </row>
    <row r="416" s="573" customFormat="1" customHeight="1" spans="1:56">
      <c r="A416" s="513"/>
      <c r="B416" s="858"/>
      <c r="C416" s="858"/>
      <c r="D416" s="409"/>
      <c r="E416" s="394"/>
      <c r="F416" s="660"/>
      <c r="G416" s="295"/>
      <c r="H416" s="291"/>
      <c r="I416" s="690"/>
      <c r="J416" s="291"/>
      <c r="K416" s="662"/>
      <c r="L416" s="388"/>
      <c r="M416" s="388"/>
      <c r="N416" s="217"/>
      <c r="O416" s="217"/>
      <c r="P416" s="388"/>
      <c r="Q416" s="388"/>
      <c r="R416" s="217"/>
      <c r="S416" s="688"/>
      <c r="T416" s="359"/>
      <c r="U416" s="358"/>
      <c r="W416" s="694"/>
      <c r="BC416" s="861"/>
      <c r="BD416" s="862"/>
    </row>
    <row r="417" s="573" customFormat="1" customHeight="1" spans="1:56">
      <c r="A417" s="513"/>
      <c r="B417" s="858"/>
      <c r="C417" s="858"/>
      <c r="D417" s="409"/>
      <c r="E417" s="394"/>
      <c r="F417" s="660"/>
      <c r="G417" s="295"/>
      <c r="H417" s="388"/>
      <c r="I417" s="897"/>
      <c r="J417" s="388"/>
      <c r="K417" s="662"/>
      <c r="L417" s="388"/>
      <c r="M417" s="388"/>
      <c r="N417" s="217"/>
      <c r="O417" s="217"/>
      <c r="P417" s="388"/>
      <c r="Q417" s="388"/>
      <c r="R417" s="217"/>
      <c r="S417" s="688"/>
      <c r="T417" s="359"/>
      <c r="U417" s="358"/>
      <c r="W417" s="694"/>
      <c r="BC417" s="861"/>
      <c r="BD417" s="862"/>
    </row>
    <row r="418" s="573" customFormat="1" customHeight="1" spans="1:56">
      <c r="A418" s="513"/>
      <c r="B418" s="858"/>
      <c r="C418" s="858"/>
      <c r="D418" s="409"/>
      <c r="E418" s="394"/>
      <c r="F418" s="660"/>
      <c r="G418" s="295"/>
      <c r="H418" s="291"/>
      <c r="I418" s="690"/>
      <c r="J418" s="291"/>
      <c r="K418" s="662"/>
      <c r="L418" s="388"/>
      <c r="M418" s="388"/>
      <c r="N418" s="217"/>
      <c r="O418" s="217"/>
      <c r="P418" s="388"/>
      <c r="Q418" s="388"/>
      <c r="R418" s="217"/>
      <c r="S418" s="688"/>
      <c r="T418" s="359"/>
      <c r="U418" s="358"/>
      <c r="W418" s="694"/>
      <c r="BC418" s="861"/>
      <c r="BD418" s="862"/>
    </row>
    <row r="419" s="573" customFormat="1" customHeight="1" spans="1:56">
      <c r="A419" s="513"/>
      <c r="B419" s="904"/>
      <c r="C419" s="904"/>
      <c r="D419" s="409"/>
      <c r="E419" s="394"/>
      <c r="F419" s="660"/>
      <c r="G419" s="295"/>
      <c r="H419" s="291"/>
      <c r="I419" s="638"/>
      <c r="J419" s="202"/>
      <c r="K419" s="774"/>
      <c r="L419" s="388"/>
      <c r="M419" s="388"/>
      <c r="N419" s="888"/>
      <c r="O419" s="526"/>
      <c r="P419" s="526"/>
      <c r="Q419" s="526"/>
      <c r="R419" s="526"/>
      <c r="S419" s="905"/>
      <c r="T419" s="359"/>
      <c r="U419" s="358"/>
      <c r="W419" s="694"/>
      <c r="BC419" s="861"/>
      <c r="BD419" s="862"/>
    </row>
    <row r="420" s="573" customFormat="1" customHeight="1" spans="1:56">
      <c r="A420" s="513"/>
      <c r="B420" s="904"/>
      <c r="C420" s="904"/>
      <c r="D420" s="409"/>
      <c r="E420" s="394"/>
      <c r="F420" s="660"/>
      <c r="G420" s="295"/>
      <c r="H420" s="291"/>
      <c r="I420" s="690"/>
      <c r="J420" s="291"/>
      <c r="K420" s="774"/>
      <c r="L420" s="388"/>
      <c r="M420" s="388"/>
      <c r="N420" s="888"/>
      <c r="O420" s="526"/>
      <c r="P420" s="526"/>
      <c r="Q420" s="526"/>
      <c r="R420" s="526"/>
      <c r="S420" s="905"/>
      <c r="T420" s="359"/>
      <c r="U420" s="358"/>
      <c r="W420" s="694"/>
      <c r="BC420" s="861"/>
      <c r="BD420" s="862"/>
    </row>
    <row r="421" s="573" customFormat="1" customHeight="1" spans="1:56">
      <c r="A421" s="513"/>
      <c r="B421" s="904"/>
      <c r="C421" s="904"/>
      <c r="D421" s="409"/>
      <c r="E421" s="394"/>
      <c r="F421" s="660"/>
      <c r="G421" s="295"/>
      <c r="H421" s="291"/>
      <c r="I421" s="638"/>
      <c r="J421" s="202"/>
      <c r="K421" s="774"/>
      <c r="L421" s="388"/>
      <c r="M421" s="388"/>
      <c r="N421" s="888"/>
      <c r="O421" s="526"/>
      <c r="P421" s="526"/>
      <c r="Q421" s="526"/>
      <c r="R421" s="526"/>
      <c r="S421" s="905"/>
      <c r="T421" s="359"/>
      <c r="U421" s="358"/>
      <c r="W421" s="694"/>
      <c r="BC421" s="861"/>
      <c r="BD421" s="862"/>
    </row>
    <row r="422" s="573" customFormat="1" customHeight="1" spans="1:56">
      <c r="A422" s="513"/>
      <c r="B422" s="904"/>
      <c r="C422" s="904"/>
      <c r="D422" s="409"/>
      <c r="E422" s="394"/>
      <c r="F422" s="660"/>
      <c r="G422" s="295"/>
      <c r="H422" s="291"/>
      <c r="I422" s="690"/>
      <c r="J422" s="291"/>
      <c r="K422" s="774"/>
      <c r="L422" s="388"/>
      <c r="M422" s="388"/>
      <c r="N422" s="888"/>
      <c r="O422" s="526"/>
      <c r="P422" s="526"/>
      <c r="Q422" s="526"/>
      <c r="R422" s="526"/>
      <c r="S422" s="905"/>
      <c r="T422" s="359"/>
      <c r="U422" s="358"/>
      <c r="W422" s="694"/>
      <c r="BC422" s="861"/>
      <c r="BD422" s="862"/>
    </row>
    <row r="423" s="573" customFormat="1" customHeight="1" spans="1:56">
      <c r="A423" s="513"/>
      <c r="B423" s="904"/>
      <c r="C423" s="904"/>
      <c r="D423" s="409"/>
      <c r="E423" s="394"/>
      <c r="F423" s="660"/>
      <c r="G423" s="295"/>
      <c r="H423" s="291"/>
      <c r="I423" s="690"/>
      <c r="J423" s="291"/>
      <c r="K423" s="774"/>
      <c r="L423" s="388"/>
      <c r="M423" s="388"/>
      <c r="N423" s="888"/>
      <c r="O423" s="526"/>
      <c r="P423" s="526"/>
      <c r="Q423" s="526"/>
      <c r="R423" s="526"/>
      <c r="S423" s="905"/>
      <c r="T423" s="359"/>
      <c r="U423" s="358"/>
      <c r="W423" s="694"/>
      <c r="BC423" s="861"/>
      <c r="BD423" s="862"/>
    </row>
    <row r="424" s="573" customFormat="1" customHeight="1" spans="1:56">
      <c r="A424" s="513"/>
      <c r="B424" s="904"/>
      <c r="C424" s="904"/>
      <c r="D424" s="409"/>
      <c r="E424" s="394"/>
      <c r="F424" s="660"/>
      <c r="G424" s="295"/>
      <c r="H424" s="291"/>
      <c r="I424" s="690"/>
      <c r="J424" s="291"/>
      <c r="K424" s="774"/>
      <c r="L424" s="388"/>
      <c r="M424" s="388"/>
      <c r="N424" s="888"/>
      <c r="O424" s="526"/>
      <c r="P424" s="526"/>
      <c r="Q424" s="526"/>
      <c r="R424" s="526"/>
      <c r="S424" s="905"/>
      <c r="T424" s="359"/>
      <c r="U424" s="358"/>
      <c r="W424" s="694"/>
      <c r="BC424" s="861"/>
      <c r="BD424" s="862"/>
    </row>
    <row r="425" s="573" customFormat="1" customHeight="1" spans="1:56">
      <c r="A425" s="513"/>
      <c r="B425" s="904"/>
      <c r="C425" s="904"/>
      <c r="D425" s="409"/>
      <c r="E425" s="394"/>
      <c r="F425" s="660"/>
      <c r="G425" s="295"/>
      <c r="H425" s="388"/>
      <c r="I425" s="897"/>
      <c r="J425" s="388"/>
      <c r="K425" s="774"/>
      <c r="L425" s="388"/>
      <c r="M425" s="388"/>
      <c r="N425" s="526"/>
      <c r="O425" s="526"/>
      <c r="P425" s="388"/>
      <c r="Q425" s="388"/>
      <c r="R425" s="526"/>
      <c r="S425" s="905"/>
      <c r="T425" s="359"/>
      <c r="U425" s="358"/>
      <c r="W425" s="694"/>
      <c r="BC425" s="861"/>
      <c r="BD425" s="862"/>
    </row>
    <row r="426" s="573" customFormat="1" customHeight="1" spans="1:56">
      <c r="A426" s="513"/>
      <c r="B426" s="904"/>
      <c r="C426" s="904"/>
      <c r="D426" s="409"/>
      <c r="E426" s="394"/>
      <c r="F426" s="660"/>
      <c r="G426" s="295"/>
      <c r="H426" s="291"/>
      <c r="I426" s="690"/>
      <c r="J426" s="291"/>
      <c r="K426" s="774"/>
      <c r="L426" s="388"/>
      <c r="M426" s="388"/>
      <c r="N426" s="526"/>
      <c r="O426" s="526"/>
      <c r="P426" s="388"/>
      <c r="Q426" s="388"/>
      <c r="R426" s="526"/>
      <c r="S426" s="905"/>
      <c r="T426" s="359"/>
      <c r="U426" s="358"/>
      <c r="W426" s="694"/>
      <c r="BC426" s="861"/>
      <c r="BD426" s="862"/>
    </row>
    <row r="427" s="573" customFormat="1" customHeight="1" spans="1:56">
      <c r="A427" s="513"/>
      <c r="B427" s="904"/>
      <c r="C427" s="904"/>
      <c r="D427" s="409"/>
      <c r="E427" s="394"/>
      <c r="F427" s="660"/>
      <c r="G427" s="295"/>
      <c r="H427" s="291"/>
      <c r="I427" s="638"/>
      <c r="J427" s="202"/>
      <c r="K427" s="774"/>
      <c r="L427" s="388"/>
      <c r="M427" s="388"/>
      <c r="N427" s="526"/>
      <c r="O427" s="526"/>
      <c r="P427" s="388"/>
      <c r="Q427" s="388"/>
      <c r="R427" s="526"/>
      <c r="S427" s="905"/>
      <c r="T427" s="359"/>
      <c r="U427" s="358"/>
      <c r="W427" s="694"/>
      <c r="BC427" s="861"/>
      <c r="BD427" s="862"/>
    </row>
    <row r="428" s="573" customFormat="1" customHeight="1" spans="1:56">
      <c r="A428" s="513"/>
      <c r="B428" s="904"/>
      <c r="C428" s="904"/>
      <c r="D428" s="409"/>
      <c r="E428" s="394"/>
      <c r="F428" s="660"/>
      <c r="G428" s="295"/>
      <c r="H428" s="291"/>
      <c r="I428" s="690"/>
      <c r="J428" s="291"/>
      <c r="K428" s="774"/>
      <c r="L428" s="388"/>
      <c r="M428" s="388"/>
      <c r="N428" s="526"/>
      <c r="O428" s="526"/>
      <c r="P428" s="388"/>
      <c r="Q428" s="388"/>
      <c r="R428" s="526"/>
      <c r="S428" s="905"/>
      <c r="T428" s="359"/>
      <c r="U428" s="358"/>
      <c r="W428" s="694"/>
      <c r="BC428" s="861"/>
      <c r="BD428" s="862"/>
    </row>
    <row r="429" s="573" customFormat="1" customHeight="1" spans="1:56">
      <c r="A429" s="513"/>
      <c r="B429" s="904"/>
      <c r="C429" s="904"/>
      <c r="D429" s="409"/>
      <c r="E429" s="394"/>
      <c r="F429" s="660"/>
      <c r="G429" s="295"/>
      <c r="H429" s="291"/>
      <c r="I429" s="690"/>
      <c r="J429" s="291"/>
      <c r="K429" s="774"/>
      <c r="L429" s="388"/>
      <c r="M429" s="388"/>
      <c r="N429" s="526"/>
      <c r="O429" s="526"/>
      <c r="P429" s="388"/>
      <c r="Q429" s="388"/>
      <c r="R429" s="526"/>
      <c r="S429" s="905"/>
      <c r="T429" s="359"/>
      <c r="U429" s="358"/>
      <c r="W429" s="694"/>
      <c r="BC429" s="861"/>
      <c r="BD429" s="862"/>
    </row>
    <row r="430" s="573" customFormat="1" customHeight="1" spans="1:56">
      <c r="A430" s="513"/>
      <c r="B430" s="904"/>
      <c r="C430" s="904"/>
      <c r="D430" s="409"/>
      <c r="E430" s="394"/>
      <c r="F430" s="660"/>
      <c r="G430" s="295"/>
      <c r="H430" s="388"/>
      <c r="I430" s="897"/>
      <c r="J430" s="388"/>
      <c r="K430" s="774"/>
      <c r="L430" s="388"/>
      <c r="M430" s="388"/>
      <c r="N430" s="526"/>
      <c r="O430" s="526"/>
      <c r="P430" s="388"/>
      <c r="Q430" s="388"/>
      <c r="R430" s="526"/>
      <c r="S430" s="905"/>
      <c r="T430" s="359"/>
      <c r="U430" s="358"/>
      <c r="W430" s="694"/>
      <c r="BC430" s="861"/>
      <c r="BD430" s="862"/>
    </row>
    <row r="431" s="573" customFormat="1" customHeight="1" spans="1:56">
      <c r="A431" s="513"/>
      <c r="B431" s="904"/>
      <c r="C431" s="904"/>
      <c r="D431" s="409"/>
      <c r="E431" s="394"/>
      <c r="F431" s="660"/>
      <c r="G431" s="295"/>
      <c r="H431" s="291"/>
      <c r="I431" s="690"/>
      <c r="J431" s="291"/>
      <c r="K431" s="774"/>
      <c r="L431" s="388"/>
      <c r="M431" s="388"/>
      <c r="N431" s="526"/>
      <c r="O431" s="526"/>
      <c r="P431" s="388"/>
      <c r="Q431" s="388"/>
      <c r="R431" s="526"/>
      <c r="S431" s="905"/>
      <c r="T431" s="359"/>
      <c r="U431" s="358"/>
      <c r="W431" s="694"/>
      <c r="BC431" s="861"/>
      <c r="BD431" s="862"/>
    </row>
    <row r="432" s="573" customFormat="1" customHeight="1" spans="1:56">
      <c r="A432" s="513"/>
      <c r="B432" s="904"/>
      <c r="C432" s="904"/>
      <c r="D432" s="409"/>
      <c r="E432" s="394"/>
      <c r="F432" s="660"/>
      <c r="G432" s="295"/>
      <c r="H432" s="291"/>
      <c r="I432" s="638"/>
      <c r="J432" s="202"/>
      <c r="K432" s="774"/>
      <c r="L432" s="388"/>
      <c r="M432" s="388"/>
      <c r="N432" s="526"/>
      <c r="O432" s="526"/>
      <c r="P432" s="388"/>
      <c r="Q432" s="388"/>
      <c r="R432" s="526"/>
      <c r="S432" s="905"/>
      <c r="T432" s="359"/>
      <c r="U432" s="358"/>
      <c r="W432" s="694"/>
      <c r="BC432" s="861"/>
      <c r="BD432" s="862"/>
    </row>
    <row r="433" s="573" customFormat="1" customHeight="1" spans="1:56">
      <c r="A433" s="513"/>
      <c r="B433" s="904"/>
      <c r="C433" s="236"/>
      <c r="D433" s="409"/>
      <c r="E433" s="394"/>
      <c r="F433" s="660"/>
      <c r="G433" s="295"/>
      <c r="H433" s="291"/>
      <c r="I433" s="690"/>
      <c r="J433" s="291"/>
      <c r="K433" s="774"/>
      <c r="L433" s="388"/>
      <c r="M433" s="388"/>
      <c r="N433" s="526"/>
      <c r="O433" s="526"/>
      <c r="P433" s="388"/>
      <c r="Q433" s="388"/>
      <c r="R433" s="526"/>
      <c r="S433" s="905"/>
      <c r="T433" s="359"/>
      <c r="U433" s="358"/>
      <c r="W433" s="694"/>
      <c r="BC433" s="861"/>
      <c r="BD433" s="862"/>
    </row>
    <row r="434" s="573" customFormat="1" customHeight="1" spans="1:56">
      <c r="A434" s="513"/>
      <c r="B434" s="904"/>
      <c r="C434" s="904"/>
      <c r="D434" s="409"/>
      <c r="E434" s="394"/>
      <c r="F434" s="660"/>
      <c r="G434" s="295"/>
      <c r="H434" s="388"/>
      <c r="I434" s="897"/>
      <c r="J434" s="388"/>
      <c r="K434" s="774"/>
      <c r="L434" s="388"/>
      <c r="M434" s="388"/>
      <c r="N434" s="526"/>
      <c r="O434" s="526"/>
      <c r="P434" s="388"/>
      <c r="Q434" s="388"/>
      <c r="R434" s="526"/>
      <c r="S434" s="905"/>
      <c r="T434" s="359"/>
      <c r="U434" s="358"/>
      <c r="W434" s="694"/>
      <c r="BC434" s="861"/>
      <c r="BD434" s="862"/>
    </row>
    <row r="435" s="573" customFormat="1" customHeight="1" spans="1:56">
      <c r="A435" s="513"/>
      <c r="B435" s="904"/>
      <c r="C435" s="904"/>
      <c r="D435" s="409"/>
      <c r="E435" s="394"/>
      <c r="F435" s="660"/>
      <c r="G435" s="295"/>
      <c r="H435" s="291"/>
      <c r="I435" s="906"/>
      <c r="J435" s="291"/>
      <c r="K435" s="774"/>
      <c r="L435" s="388"/>
      <c r="M435" s="388"/>
      <c r="N435" s="526"/>
      <c r="O435" s="526"/>
      <c r="P435" s="388"/>
      <c r="Q435" s="388"/>
      <c r="R435" s="526"/>
      <c r="S435" s="905"/>
      <c r="T435" s="359"/>
      <c r="U435" s="358"/>
      <c r="W435" s="694"/>
      <c r="BC435" s="861"/>
      <c r="BD435" s="862"/>
    </row>
    <row r="436" s="573" customFormat="1" customHeight="1" spans="1:56">
      <c r="A436" s="513"/>
      <c r="B436" s="904"/>
      <c r="C436" s="904"/>
      <c r="D436" s="409"/>
      <c r="E436" s="394"/>
      <c r="F436" s="660"/>
      <c r="G436" s="295"/>
      <c r="H436" s="291"/>
      <c r="I436" s="638"/>
      <c r="J436" s="202"/>
      <c r="K436" s="774"/>
      <c r="L436" s="388"/>
      <c r="M436" s="388"/>
      <c r="N436" s="526"/>
      <c r="O436" s="526"/>
      <c r="P436" s="388"/>
      <c r="Q436" s="388"/>
      <c r="R436" s="526"/>
      <c r="S436" s="905"/>
      <c r="T436" s="359"/>
      <c r="U436" s="358"/>
      <c r="W436" s="694"/>
      <c r="BC436" s="833"/>
      <c r="BD436" s="827"/>
    </row>
    <row r="437" s="573" customFormat="1" customHeight="1" spans="1:56">
      <c r="A437" s="513"/>
      <c r="B437" s="904"/>
      <c r="C437" s="904"/>
      <c r="D437" s="409"/>
      <c r="E437" s="394"/>
      <c r="F437" s="660"/>
      <c r="G437" s="295"/>
      <c r="H437" s="291"/>
      <c r="I437" s="906"/>
      <c r="J437" s="291"/>
      <c r="K437" s="774"/>
      <c r="L437" s="388"/>
      <c r="M437" s="388"/>
      <c r="N437" s="526"/>
      <c r="O437" s="526"/>
      <c r="P437" s="388"/>
      <c r="Q437" s="388"/>
      <c r="R437" s="526"/>
      <c r="S437" s="905"/>
      <c r="T437" s="359"/>
      <c r="U437" s="358"/>
      <c r="W437" s="694"/>
      <c r="BC437" s="855"/>
      <c r="BD437" s="907"/>
    </row>
    <row r="438" s="573" customFormat="1" customHeight="1" spans="1:56">
      <c r="A438" s="513"/>
      <c r="B438" s="904"/>
      <c r="C438" s="904"/>
      <c r="D438" s="409"/>
      <c r="E438" s="394"/>
      <c r="F438" s="660"/>
      <c r="G438" s="295"/>
      <c r="H438" s="388"/>
      <c r="I438" s="897"/>
      <c r="J438" s="388"/>
      <c r="K438" s="774"/>
      <c r="L438" s="388"/>
      <c r="M438" s="388"/>
      <c r="N438" s="526"/>
      <c r="O438" s="526"/>
      <c r="P438" s="388"/>
      <c r="Q438" s="388"/>
      <c r="R438" s="526"/>
      <c r="S438" s="905"/>
      <c r="T438" s="359"/>
      <c r="U438" s="358"/>
      <c r="W438" s="694"/>
      <c r="BC438" s="855"/>
      <c r="BD438" s="907"/>
    </row>
    <row r="439" s="573" customFormat="1" customHeight="1" spans="1:56">
      <c r="A439" s="513"/>
      <c r="B439" s="904"/>
      <c r="C439" s="904"/>
      <c r="D439" s="409"/>
      <c r="E439" s="394"/>
      <c r="F439" s="660"/>
      <c r="G439" s="295"/>
      <c r="H439" s="291"/>
      <c r="I439" s="906"/>
      <c r="J439" s="291"/>
      <c r="K439" s="774"/>
      <c r="L439" s="388"/>
      <c r="M439" s="388"/>
      <c r="N439" s="526"/>
      <c r="O439" s="526"/>
      <c r="P439" s="388"/>
      <c r="Q439" s="388"/>
      <c r="R439" s="526"/>
      <c r="S439" s="905"/>
      <c r="T439" s="359"/>
      <c r="U439" s="358"/>
      <c r="W439" s="694"/>
      <c r="BC439" s="855"/>
      <c r="BD439" s="907"/>
    </row>
    <row r="440" s="573" customFormat="1" customHeight="1" spans="1:56">
      <c r="A440" s="529"/>
      <c r="B440" s="904"/>
      <c r="C440" s="904"/>
      <c r="D440" s="409"/>
      <c r="E440" s="887"/>
      <c r="F440" s="660"/>
      <c r="G440" s="295"/>
      <c r="H440" s="388"/>
      <c r="I440" s="897"/>
      <c r="J440" s="388"/>
      <c r="K440" s="774"/>
      <c r="L440" s="388"/>
      <c r="M440" s="388"/>
      <c r="N440" s="526"/>
      <c r="O440" s="526"/>
      <c r="P440" s="388"/>
      <c r="Q440" s="388"/>
      <c r="R440" s="217"/>
      <c r="S440" s="688"/>
      <c r="T440" s="359"/>
      <c r="U440" s="358"/>
      <c r="W440" s="694"/>
      <c r="BC440" s="855"/>
      <c r="BD440" s="907"/>
    </row>
    <row r="441" s="573" customFormat="1" customHeight="1" spans="1:56">
      <c r="A441" s="529"/>
      <c r="B441" s="904"/>
      <c r="C441" s="236"/>
      <c r="D441" s="409"/>
      <c r="E441" s="887"/>
      <c r="F441" s="660"/>
      <c r="G441" s="295"/>
      <c r="H441" s="291"/>
      <c r="I441" s="690"/>
      <c r="J441" s="291"/>
      <c r="K441" s="774"/>
      <c r="L441" s="388"/>
      <c r="M441" s="388"/>
      <c r="N441" s="526"/>
      <c r="O441" s="526"/>
      <c r="P441" s="388"/>
      <c r="Q441" s="388"/>
      <c r="R441" s="526"/>
      <c r="S441" s="905"/>
      <c r="T441" s="359"/>
      <c r="U441" s="358"/>
      <c r="W441" s="694"/>
      <c r="BC441" s="855"/>
      <c r="BD441" s="907"/>
    </row>
    <row r="442" s="573" customFormat="1" customHeight="1" spans="1:56">
      <c r="A442" s="529"/>
      <c r="B442" s="904"/>
      <c r="C442" s="236"/>
      <c r="D442" s="409"/>
      <c r="E442" s="887"/>
      <c r="F442" s="660"/>
      <c r="G442" s="295"/>
      <c r="H442" s="291"/>
      <c r="I442" s="690"/>
      <c r="J442" s="291"/>
      <c r="K442" s="774"/>
      <c r="L442" s="388"/>
      <c r="M442" s="388"/>
      <c r="N442" s="526"/>
      <c r="O442" s="526"/>
      <c r="P442" s="388"/>
      <c r="Q442" s="388"/>
      <c r="R442" s="526"/>
      <c r="S442" s="905"/>
      <c r="T442" s="359"/>
      <c r="U442" s="358"/>
      <c r="W442" s="694"/>
      <c r="BC442" s="855"/>
      <c r="BD442" s="907"/>
    </row>
    <row r="443" s="573" customFormat="1" customHeight="1" spans="1:56">
      <c r="A443" s="529"/>
      <c r="B443" s="858"/>
      <c r="C443" s="236"/>
      <c r="D443" s="409"/>
      <c r="E443" s="394"/>
      <c r="F443" s="660"/>
      <c r="G443" s="295"/>
      <c r="H443" s="291"/>
      <c r="I443" s="638"/>
      <c r="J443" s="202"/>
      <c r="K443" s="662"/>
      <c r="L443" s="388"/>
      <c r="M443" s="388"/>
      <c r="N443" s="217"/>
      <c r="O443" s="217"/>
      <c r="P443" s="388"/>
      <c r="Q443" s="388"/>
      <c r="R443" s="217"/>
      <c r="S443" s="688"/>
      <c r="T443" s="359"/>
      <c r="U443" s="358"/>
      <c r="W443" s="694"/>
      <c r="BC443" s="855"/>
      <c r="BD443" s="907"/>
    </row>
    <row r="444" s="573" customFormat="1" customHeight="1" spans="1:56">
      <c r="A444" s="529"/>
      <c r="B444" s="858"/>
      <c r="C444" s="236"/>
      <c r="D444" s="479"/>
      <c r="E444" s="492"/>
      <c r="F444" s="660"/>
      <c r="G444" s="295"/>
      <c r="H444" s="291"/>
      <c r="I444" s="690"/>
      <c r="J444" s="291"/>
      <c r="K444" s="662"/>
      <c r="L444" s="388"/>
      <c r="M444" s="388"/>
      <c r="N444" s="217"/>
      <c r="O444" s="217"/>
      <c r="P444" s="388"/>
      <c r="Q444" s="388"/>
      <c r="R444" s="217"/>
      <c r="S444" s="688"/>
      <c r="T444" s="657"/>
      <c r="U444" s="358"/>
      <c r="W444" s="694"/>
      <c r="BC444" s="855"/>
      <c r="BD444" s="907"/>
    </row>
    <row r="445" s="573" customFormat="1" customHeight="1" spans="1:56">
      <c r="A445" s="529"/>
      <c r="B445" s="858"/>
      <c r="C445" s="236"/>
      <c r="D445" s="479"/>
      <c r="E445" s="492"/>
      <c r="F445" s="660"/>
      <c r="G445" s="295"/>
      <c r="H445" s="291"/>
      <c r="I445" s="690"/>
      <c r="J445" s="291"/>
      <c r="K445" s="662"/>
      <c r="L445" s="388"/>
      <c r="M445" s="388"/>
      <c r="N445" s="217"/>
      <c r="O445" s="217"/>
      <c r="P445" s="388"/>
      <c r="Q445" s="388"/>
      <c r="R445" s="217"/>
      <c r="S445" s="688"/>
      <c r="T445" s="657"/>
      <c r="U445" s="358"/>
      <c r="W445" s="694"/>
      <c r="BC445" s="855"/>
      <c r="BD445" s="907"/>
    </row>
    <row r="446" customHeight="1" spans="1:56">
      <c r="A446" s="788">
        <v>46142</v>
      </c>
      <c r="B446" s="863" t="s">
        <v>659</v>
      </c>
      <c r="C446" s="863"/>
      <c r="D446" s="625"/>
      <c r="E446" s="864"/>
      <c r="F446" s="627">
        <f>SUBTOTAL(9,F336:F445)</f>
        <v>0</v>
      </c>
      <c r="G446" s="731"/>
      <c r="H446" s="628">
        <f>SUBTOTAL(9,H336:H445)</f>
        <v>0</v>
      </c>
      <c r="I446" s="629"/>
      <c r="J446" s="628">
        <f t="shared" ref="J446:P446" si="21">SUBTOTAL(9,J336:J445)</f>
        <v>0</v>
      </c>
      <c r="K446" s="627">
        <f t="shared" si="21"/>
        <v>0</v>
      </c>
      <c r="L446" s="628">
        <f t="shared" si="21"/>
        <v>0</v>
      </c>
      <c r="M446" s="628">
        <f t="shared" si="21"/>
        <v>0</v>
      </c>
      <c r="N446" s="628">
        <f t="shared" si="21"/>
        <v>0</v>
      </c>
      <c r="O446" s="628">
        <f t="shared" si="21"/>
        <v>0</v>
      </c>
      <c r="P446" s="628">
        <f t="shared" si="21"/>
        <v>0</v>
      </c>
      <c r="Q446" s="628"/>
      <c r="R446" s="628">
        <f>SUBTOTAL(9,R336:R445)</f>
        <v>0</v>
      </c>
      <c r="S446" s="629"/>
      <c r="T446" s="630">
        <f>L446+R446-J446</f>
        <v>0</v>
      </c>
      <c r="U446" s="378"/>
      <c r="BC446" s="855"/>
      <c r="BD446" s="907"/>
    </row>
    <row r="447" s="695" customFormat="1" customHeight="1" spans="1:56">
      <c r="A447" s="513"/>
      <c r="B447" s="858"/>
      <c r="C447" s="858"/>
      <c r="D447" s="409"/>
      <c r="E447" s="492"/>
      <c r="F447" s="662"/>
      <c r="G447" s="215"/>
      <c r="H447" s="217"/>
      <c r="I447" s="688"/>
      <c r="J447" s="217"/>
      <c r="K447" s="662"/>
      <c r="L447" s="388"/>
      <c r="M447" s="217"/>
      <c r="N447" s="217"/>
      <c r="O447" s="217"/>
      <c r="P447" s="217"/>
      <c r="Q447" s="217"/>
      <c r="R447" s="217"/>
      <c r="S447" s="688"/>
      <c r="T447" s="359"/>
      <c r="U447" s="394"/>
      <c r="V447" s="765"/>
      <c r="W447" s="765"/>
      <c r="X447" s="765"/>
      <c r="Y447" s="765"/>
      <c r="Z447" s="765"/>
      <c r="AA447" s="765"/>
      <c r="AB447" s="765"/>
      <c r="AC447" s="765"/>
      <c r="AD447" s="765"/>
      <c r="AE447" s="765"/>
      <c r="AF447" s="765"/>
      <c r="AG447" s="765"/>
      <c r="AH447" s="765"/>
      <c r="AI447" s="765"/>
      <c r="AJ447" s="765"/>
      <c r="AK447" s="765"/>
      <c r="AL447" s="765"/>
      <c r="AM447" s="765"/>
      <c r="AN447" s="765"/>
      <c r="AO447" s="765"/>
      <c r="AP447" s="765"/>
      <c r="AQ447" s="765"/>
      <c r="BC447" s="855"/>
      <c r="BD447" s="907"/>
    </row>
    <row r="448" s="695" customFormat="1" customHeight="1" spans="1:56">
      <c r="A448" s="513"/>
      <c r="B448" s="858"/>
      <c r="C448" s="858"/>
      <c r="D448" s="409"/>
      <c r="E448" s="492"/>
      <c r="F448" s="662"/>
      <c r="G448" s="215"/>
      <c r="H448" s="291"/>
      <c r="I448" s="906"/>
      <c r="J448" s="291"/>
      <c r="K448" s="662"/>
      <c r="L448" s="388"/>
      <c r="M448" s="217"/>
      <c r="N448" s="217"/>
      <c r="O448" s="217"/>
      <c r="P448" s="217"/>
      <c r="Q448" s="217"/>
      <c r="R448" s="217"/>
      <c r="S448" s="688"/>
      <c r="T448" s="359"/>
      <c r="U448" s="394"/>
      <c r="V448" s="765"/>
      <c r="W448" s="765"/>
      <c r="X448" s="765"/>
      <c r="Y448" s="765"/>
      <c r="Z448" s="765"/>
      <c r="AA448" s="765"/>
      <c r="AB448" s="765"/>
      <c r="AC448" s="765"/>
      <c r="AD448" s="765"/>
      <c r="AE448" s="765"/>
      <c r="AF448" s="765"/>
      <c r="AG448" s="765"/>
      <c r="AH448" s="765"/>
      <c r="AI448" s="765"/>
      <c r="AJ448" s="765"/>
      <c r="AK448" s="765"/>
      <c r="AL448" s="765"/>
      <c r="AM448" s="765"/>
      <c r="AN448" s="765"/>
      <c r="AO448" s="765"/>
      <c r="AP448" s="765"/>
      <c r="AQ448" s="765"/>
      <c r="BC448" s="855"/>
      <c r="BD448" s="907"/>
    </row>
    <row r="449" s="695" customFormat="1" customHeight="1" spans="1:56">
      <c r="A449" s="513"/>
      <c r="B449" s="858"/>
      <c r="C449" s="858"/>
      <c r="D449" s="409"/>
      <c r="E449" s="492"/>
      <c r="F449" s="662"/>
      <c r="G449" s="215"/>
      <c r="H449" s="217"/>
      <c r="I449" s="688"/>
      <c r="J449" s="217"/>
      <c r="K449" s="662"/>
      <c r="L449" s="388"/>
      <c r="M449" s="217"/>
      <c r="N449" s="217"/>
      <c r="O449" s="217"/>
      <c r="P449" s="217"/>
      <c r="Q449" s="217"/>
      <c r="R449" s="217"/>
      <c r="S449" s="688"/>
      <c r="T449" s="359"/>
      <c r="U449" s="394"/>
      <c r="V449" s="765"/>
      <c r="W449" s="765"/>
      <c r="X449" s="765"/>
      <c r="Y449" s="765"/>
      <c r="Z449" s="765"/>
      <c r="AA449" s="765"/>
      <c r="AB449" s="765"/>
      <c r="AC449" s="765"/>
      <c r="AD449" s="765"/>
      <c r="AE449" s="765"/>
      <c r="AF449" s="765"/>
      <c r="AG449" s="765"/>
      <c r="AH449" s="765"/>
      <c r="AI449" s="765"/>
      <c r="AJ449" s="765"/>
      <c r="AK449" s="765"/>
      <c r="AL449" s="765"/>
      <c r="AM449" s="765"/>
      <c r="AN449" s="765"/>
      <c r="AO449" s="765"/>
      <c r="AP449" s="765"/>
      <c r="AQ449" s="765"/>
      <c r="BC449" s="855"/>
      <c r="BD449" s="907"/>
    </row>
    <row r="450" s="695" customFormat="1" customHeight="1" spans="1:56">
      <c r="A450" s="513"/>
      <c r="B450" s="858"/>
      <c r="C450" s="858"/>
      <c r="D450" s="409"/>
      <c r="E450" s="492"/>
      <c r="F450" s="662"/>
      <c r="G450" s="215"/>
      <c r="H450" s="217"/>
      <c r="I450" s="688"/>
      <c r="J450" s="217"/>
      <c r="K450" s="662"/>
      <c r="L450" s="388"/>
      <c r="M450" s="217"/>
      <c r="N450" s="217"/>
      <c r="O450" s="217"/>
      <c r="P450" s="217"/>
      <c r="Q450" s="217"/>
      <c r="R450" s="217"/>
      <c r="S450" s="688"/>
      <c r="T450" s="359"/>
      <c r="U450" s="394"/>
      <c r="V450" s="765"/>
      <c r="W450" s="765"/>
      <c r="X450" s="765"/>
      <c r="Y450" s="765"/>
      <c r="Z450" s="765"/>
      <c r="AA450" s="765"/>
      <c r="AB450" s="765"/>
      <c r="AC450" s="765"/>
      <c r="AD450" s="765"/>
      <c r="AE450" s="765"/>
      <c r="AF450" s="765"/>
      <c r="AG450" s="765"/>
      <c r="AH450" s="765"/>
      <c r="AI450" s="765"/>
      <c r="AJ450" s="765"/>
      <c r="AK450" s="765"/>
      <c r="AL450" s="765"/>
      <c r="AM450" s="765"/>
      <c r="AN450" s="765"/>
      <c r="AO450" s="765"/>
      <c r="AP450" s="765"/>
      <c r="AQ450" s="765"/>
      <c r="BC450" s="855"/>
      <c r="BD450" s="907"/>
    </row>
    <row r="451" s="695" customFormat="1" customHeight="1" spans="1:56">
      <c r="A451" s="513"/>
      <c r="B451" s="858"/>
      <c r="C451" s="858"/>
      <c r="D451" s="409"/>
      <c r="E451" s="492"/>
      <c r="F451" s="662"/>
      <c r="G451" s="215"/>
      <c r="H451" s="217"/>
      <c r="I451" s="688"/>
      <c r="J451" s="217"/>
      <c r="K451" s="662"/>
      <c r="L451" s="388"/>
      <c r="M451" s="217"/>
      <c r="N451" s="388"/>
      <c r="O451" s="217"/>
      <c r="P451" s="217"/>
      <c r="Q451" s="217"/>
      <c r="R451" s="217"/>
      <c r="S451" s="688"/>
      <c r="T451" s="359"/>
      <c r="U451" s="394"/>
      <c r="V451" s="765"/>
      <c r="W451" s="765"/>
      <c r="X451" s="765"/>
      <c r="Y451" s="765"/>
      <c r="Z451" s="765"/>
      <c r="AA451" s="765"/>
      <c r="AB451" s="765"/>
      <c r="AC451" s="765"/>
      <c r="AD451" s="765"/>
      <c r="AE451" s="765"/>
      <c r="AF451" s="765"/>
      <c r="AG451" s="765"/>
      <c r="AH451" s="765"/>
      <c r="AI451" s="765"/>
      <c r="AJ451" s="765"/>
      <c r="AK451" s="765"/>
      <c r="AL451" s="765"/>
      <c r="AM451" s="765"/>
      <c r="AN451" s="765"/>
      <c r="AO451" s="765"/>
      <c r="AP451" s="765"/>
      <c r="AQ451" s="765"/>
      <c r="BC451" s="855"/>
      <c r="BD451" s="907"/>
    </row>
    <row r="452" s="695" customFormat="1" customHeight="1" spans="1:56">
      <c r="A452" s="513"/>
      <c r="B452" s="858"/>
      <c r="C452" s="858"/>
      <c r="D452" s="409"/>
      <c r="E452" s="492"/>
      <c r="F452" s="662"/>
      <c r="G452" s="215"/>
      <c r="H452" s="217"/>
      <c r="I452" s="688"/>
      <c r="J452" s="217"/>
      <c r="K452" s="662"/>
      <c r="L452" s="388"/>
      <c r="M452" s="217"/>
      <c r="N452" s="388"/>
      <c r="O452" s="217"/>
      <c r="P452" s="217"/>
      <c r="Q452" s="217"/>
      <c r="R452" s="217"/>
      <c r="S452" s="688"/>
      <c r="T452" s="359"/>
      <c r="U452" s="394"/>
      <c r="V452" s="765"/>
      <c r="W452" s="765"/>
      <c r="X452" s="765"/>
      <c r="Y452" s="765"/>
      <c r="Z452" s="765"/>
      <c r="AA452" s="765"/>
      <c r="AB452" s="765"/>
      <c r="AC452" s="765"/>
      <c r="AD452" s="765"/>
      <c r="AE452" s="765"/>
      <c r="AF452" s="765"/>
      <c r="AG452" s="765"/>
      <c r="AH452" s="765"/>
      <c r="AI452" s="765"/>
      <c r="AJ452" s="765"/>
      <c r="AK452" s="765"/>
      <c r="AL452" s="765"/>
      <c r="AM452" s="765"/>
      <c r="AN452" s="765"/>
      <c r="AO452" s="765"/>
      <c r="AP452" s="765"/>
      <c r="AQ452" s="765"/>
      <c r="BC452" s="855"/>
      <c r="BD452" s="907"/>
    </row>
    <row r="453" s="695" customFormat="1" customHeight="1" spans="1:56">
      <c r="A453" s="513"/>
      <c r="B453" s="858"/>
      <c r="C453" s="858"/>
      <c r="D453" s="409"/>
      <c r="E453" s="492"/>
      <c r="F453" s="662"/>
      <c r="G453" s="215"/>
      <c r="H453" s="217"/>
      <c r="I453" s="688"/>
      <c r="J453" s="217"/>
      <c r="K453" s="662"/>
      <c r="L453" s="388"/>
      <c r="M453" s="217"/>
      <c r="N453" s="388"/>
      <c r="O453" s="217"/>
      <c r="P453" s="217"/>
      <c r="Q453" s="217"/>
      <c r="R453" s="217"/>
      <c r="S453" s="688"/>
      <c r="T453" s="359"/>
      <c r="U453" s="394"/>
      <c r="V453" s="765"/>
      <c r="W453" s="765"/>
      <c r="X453" s="765"/>
      <c r="Y453" s="765"/>
      <c r="Z453" s="765"/>
      <c r="AA453" s="765"/>
      <c r="AB453" s="765"/>
      <c r="AC453" s="765"/>
      <c r="AD453" s="765"/>
      <c r="AE453" s="765"/>
      <c r="AF453" s="765"/>
      <c r="AG453" s="765"/>
      <c r="AH453" s="765"/>
      <c r="AI453" s="765"/>
      <c r="AJ453" s="765"/>
      <c r="AK453" s="765"/>
      <c r="AL453" s="765"/>
      <c r="AM453" s="765"/>
      <c r="AN453" s="765"/>
      <c r="AO453" s="765"/>
      <c r="AP453" s="765"/>
      <c r="AQ453" s="765"/>
      <c r="BC453" s="855"/>
      <c r="BD453" s="907"/>
    </row>
    <row r="454" s="695" customFormat="1" customHeight="1" spans="1:56">
      <c r="A454" s="513"/>
      <c r="B454" s="858"/>
      <c r="C454" s="858"/>
      <c r="D454" s="409"/>
      <c r="E454" s="492"/>
      <c r="F454" s="662"/>
      <c r="G454" s="215"/>
      <c r="H454" s="217"/>
      <c r="I454" s="688"/>
      <c r="J454" s="217"/>
      <c r="K454" s="662"/>
      <c r="L454" s="388"/>
      <c r="M454" s="217"/>
      <c r="N454" s="388"/>
      <c r="O454" s="217"/>
      <c r="P454" s="217"/>
      <c r="Q454" s="217"/>
      <c r="R454" s="217"/>
      <c r="S454" s="688"/>
      <c r="T454" s="359"/>
      <c r="U454" s="394"/>
      <c r="V454" s="765"/>
      <c r="W454" s="765"/>
      <c r="X454" s="765"/>
      <c r="Y454" s="765"/>
      <c r="Z454" s="765"/>
      <c r="AA454" s="765"/>
      <c r="AB454" s="765"/>
      <c r="AC454" s="765"/>
      <c r="AD454" s="765"/>
      <c r="AE454" s="765"/>
      <c r="AF454" s="765"/>
      <c r="AG454" s="765"/>
      <c r="AH454" s="765"/>
      <c r="AI454" s="765"/>
      <c r="AJ454" s="765"/>
      <c r="AK454" s="765"/>
      <c r="AL454" s="765"/>
      <c r="AM454" s="765"/>
      <c r="AN454" s="765"/>
      <c r="AO454" s="765"/>
      <c r="AP454" s="765"/>
      <c r="AQ454" s="765"/>
      <c r="BC454" s="855"/>
      <c r="BD454" s="907"/>
    </row>
    <row r="455" s="695" customFormat="1" customHeight="1" spans="1:56">
      <c r="A455" s="513"/>
      <c r="B455" s="858"/>
      <c r="C455" s="858"/>
      <c r="D455" s="409"/>
      <c r="E455" s="492"/>
      <c r="F455" s="662"/>
      <c r="G455" s="215"/>
      <c r="H455" s="217"/>
      <c r="I455" s="688"/>
      <c r="J455" s="217"/>
      <c r="K455" s="662"/>
      <c r="L455" s="388"/>
      <c r="M455" s="217"/>
      <c r="N455" s="388"/>
      <c r="O455" s="217"/>
      <c r="P455" s="217"/>
      <c r="Q455" s="217"/>
      <c r="R455" s="217"/>
      <c r="S455" s="688"/>
      <c r="T455" s="359"/>
      <c r="U455" s="394"/>
      <c r="V455" s="765"/>
      <c r="W455" s="765"/>
      <c r="X455" s="765"/>
      <c r="Y455" s="765"/>
      <c r="Z455" s="765"/>
      <c r="AA455" s="765"/>
      <c r="AB455" s="765"/>
      <c r="AC455" s="765"/>
      <c r="AD455" s="765"/>
      <c r="AE455" s="765"/>
      <c r="AF455" s="765"/>
      <c r="AG455" s="765"/>
      <c r="AH455" s="765"/>
      <c r="AI455" s="765"/>
      <c r="AJ455" s="765"/>
      <c r="AK455" s="765"/>
      <c r="AL455" s="765"/>
      <c r="AM455" s="765"/>
      <c r="AN455" s="765"/>
      <c r="AO455" s="765"/>
      <c r="AP455" s="765"/>
      <c r="AQ455" s="765"/>
      <c r="BC455" s="855"/>
      <c r="BD455" s="907"/>
    </row>
    <row r="456" s="695" customFormat="1" customHeight="1" spans="1:56">
      <c r="A456" s="513"/>
      <c r="B456" s="858"/>
      <c r="C456" s="858"/>
      <c r="D456" s="409"/>
      <c r="E456" s="492"/>
      <c r="F456" s="662"/>
      <c r="G456" s="215"/>
      <c r="H456" s="217"/>
      <c r="I456" s="688"/>
      <c r="J456" s="217"/>
      <c r="K456" s="662"/>
      <c r="L456" s="388"/>
      <c r="M456" s="217"/>
      <c r="N456" s="388"/>
      <c r="O456" s="217"/>
      <c r="P456" s="217"/>
      <c r="Q456" s="217"/>
      <c r="R456" s="217"/>
      <c r="S456" s="688"/>
      <c r="T456" s="359"/>
      <c r="U456" s="394"/>
      <c r="V456" s="765"/>
      <c r="W456" s="765"/>
      <c r="X456" s="765"/>
      <c r="Y456" s="765"/>
      <c r="Z456" s="765"/>
      <c r="AA456" s="765"/>
      <c r="AB456" s="765"/>
      <c r="AC456" s="765"/>
      <c r="AD456" s="765"/>
      <c r="AE456" s="765"/>
      <c r="AF456" s="765"/>
      <c r="AG456" s="765"/>
      <c r="AH456" s="765"/>
      <c r="AI456" s="765"/>
      <c r="AJ456" s="765"/>
      <c r="AK456" s="765"/>
      <c r="AL456" s="765"/>
      <c r="AM456" s="765"/>
      <c r="AN456" s="765"/>
      <c r="AO456" s="765"/>
      <c r="AP456" s="765"/>
      <c r="AQ456" s="765"/>
      <c r="BC456" s="855"/>
      <c r="BD456" s="907"/>
    </row>
    <row r="457" s="695" customFormat="1" customHeight="1" spans="1:56">
      <c r="A457" s="513"/>
      <c r="B457" s="858"/>
      <c r="C457" s="858"/>
      <c r="D457" s="409"/>
      <c r="E457" s="492"/>
      <c r="F457" s="662"/>
      <c r="G457" s="215"/>
      <c r="H457" s="217"/>
      <c r="I457" s="688"/>
      <c r="J457" s="217"/>
      <c r="K457" s="662"/>
      <c r="L457" s="388"/>
      <c r="M457" s="217"/>
      <c r="N457" s="217"/>
      <c r="O457" s="217"/>
      <c r="P457" s="217"/>
      <c r="Q457" s="217"/>
      <c r="R457" s="217"/>
      <c r="S457" s="688"/>
      <c r="T457" s="902"/>
      <c r="U457" s="394"/>
      <c r="V457" s="765"/>
      <c r="W457" s="765"/>
      <c r="X457" s="765"/>
      <c r="Y457" s="765"/>
      <c r="Z457" s="765"/>
      <c r="AA457" s="765"/>
      <c r="AB457" s="765"/>
      <c r="AC457" s="765"/>
      <c r="AD457" s="765"/>
      <c r="AE457" s="765"/>
      <c r="AF457" s="765"/>
      <c r="AG457" s="765"/>
      <c r="AH457" s="765"/>
      <c r="AI457" s="765"/>
      <c r="AJ457" s="765"/>
      <c r="AK457" s="765"/>
      <c r="AL457" s="765"/>
      <c r="AM457" s="765"/>
      <c r="AN457" s="765"/>
      <c r="AO457" s="765"/>
      <c r="AP457" s="765"/>
      <c r="AQ457" s="765"/>
      <c r="BC457" s="855"/>
      <c r="BD457" s="907"/>
    </row>
    <row r="458" s="695" customFormat="1" customHeight="1" spans="1:56">
      <c r="A458" s="513"/>
      <c r="B458" s="858"/>
      <c r="C458" s="858"/>
      <c r="D458" s="409"/>
      <c r="E458" s="492"/>
      <c r="F458" s="662"/>
      <c r="G458" s="215"/>
      <c r="H458" s="217"/>
      <c r="I458" s="688"/>
      <c r="J458" s="217"/>
      <c r="K458" s="662"/>
      <c r="L458" s="388"/>
      <c r="M458" s="217"/>
      <c r="N458" s="217"/>
      <c r="O458" s="217"/>
      <c r="P458" s="217"/>
      <c r="Q458" s="217"/>
      <c r="R458" s="217"/>
      <c r="S458" s="688"/>
      <c r="T458" s="902"/>
      <c r="U458" s="394"/>
      <c r="V458" s="765"/>
      <c r="W458" s="765"/>
      <c r="X458" s="765"/>
      <c r="Y458" s="765"/>
      <c r="Z458" s="765"/>
      <c r="AA458" s="765"/>
      <c r="AB458" s="765"/>
      <c r="AC458" s="765"/>
      <c r="AD458" s="765"/>
      <c r="AE458" s="765"/>
      <c r="AF458" s="765"/>
      <c r="AG458" s="765"/>
      <c r="AH458" s="765"/>
      <c r="AI458" s="765"/>
      <c r="AJ458" s="765"/>
      <c r="AK458" s="765"/>
      <c r="AL458" s="765"/>
      <c r="AM458" s="765"/>
      <c r="AN458" s="765"/>
      <c r="AO458" s="765"/>
      <c r="AP458" s="765"/>
      <c r="AQ458" s="765"/>
      <c r="BC458" s="855"/>
      <c r="BD458" s="907"/>
    </row>
    <row r="459" s="695" customFormat="1" customHeight="1" spans="1:56">
      <c r="A459" s="513"/>
      <c r="B459" s="858"/>
      <c r="C459" s="858"/>
      <c r="D459" s="409"/>
      <c r="E459" s="492"/>
      <c r="F459" s="662"/>
      <c r="G459" s="215"/>
      <c r="H459" s="217"/>
      <c r="I459" s="688"/>
      <c r="J459" s="217"/>
      <c r="K459" s="662"/>
      <c r="L459" s="388"/>
      <c r="M459" s="217"/>
      <c r="N459" s="217"/>
      <c r="O459" s="217"/>
      <c r="P459" s="217"/>
      <c r="Q459" s="217"/>
      <c r="R459" s="217"/>
      <c r="S459" s="688"/>
      <c r="T459" s="359"/>
      <c r="U459" s="394"/>
      <c r="V459" s="765"/>
      <c r="W459" s="765"/>
      <c r="X459" s="765"/>
      <c r="Y459" s="765"/>
      <c r="Z459" s="765"/>
      <c r="AA459" s="765"/>
      <c r="AB459" s="765"/>
      <c r="AC459" s="765"/>
      <c r="AD459" s="765"/>
      <c r="AE459" s="765"/>
      <c r="AF459" s="765"/>
      <c r="AG459" s="765"/>
      <c r="AH459" s="765"/>
      <c r="AI459" s="765"/>
      <c r="AJ459" s="765"/>
      <c r="AK459" s="765"/>
      <c r="AL459" s="765"/>
      <c r="AM459" s="765"/>
      <c r="AN459" s="765"/>
      <c r="AO459" s="765"/>
      <c r="AP459" s="765"/>
      <c r="AQ459" s="765"/>
      <c r="BC459" s="855"/>
      <c r="BD459" s="907"/>
    </row>
    <row r="460" s="695" customFormat="1" customHeight="1" spans="1:56">
      <c r="A460" s="513"/>
      <c r="B460" s="858"/>
      <c r="C460" s="858"/>
      <c r="D460" s="409"/>
      <c r="E460" s="492"/>
      <c r="F460" s="662"/>
      <c r="G460" s="215"/>
      <c r="H460" s="217"/>
      <c r="I460" s="688"/>
      <c r="J460" s="217"/>
      <c r="K460" s="662"/>
      <c r="L460" s="388"/>
      <c r="M460" s="217"/>
      <c r="N460" s="217"/>
      <c r="O460" s="217"/>
      <c r="P460" s="217"/>
      <c r="Q460" s="217"/>
      <c r="R460" s="217"/>
      <c r="S460" s="688"/>
      <c r="T460" s="359"/>
      <c r="U460" s="394"/>
      <c r="V460" s="765"/>
      <c r="W460" s="765"/>
      <c r="X460" s="765"/>
      <c r="Y460" s="765"/>
      <c r="Z460" s="765"/>
      <c r="AA460" s="765"/>
      <c r="AB460" s="765"/>
      <c r="AC460" s="765"/>
      <c r="AD460" s="765"/>
      <c r="AE460" s="765"/>
      <c r="AF460" s="765"/>
      <c r="AG460" s="765"/>
      <c r="AH460" s="765"/>
      <c r="AI460" s="765"/>
      <c r="AJ460" s="765"/>
      <c r="AK460" s="765"/>
      <c r="AL460" s="765"/>
      <c r="AM460" s="765"/>
      <c r="AN460" s="765"/>
      <c r="AO460" s="765"/>
      <c r="AP460" s="765"/>
      <c r="AQ460" s="765"/>
      <c r="BC460" s="855"/>
      <c r="BD460" s="907"/>
    </row>
    <row r="461" s="695" customFormat="1" customHeight="1" spans="1:56">
      <c r="A461" s="513"/>
      <c r="B461" s="858"/>
      <c r="C461" s="858"/>
      <c r="D461" s="409"/>
      <c r="E461" s="492"/>
      <c r="F461" s="662"/>
      <c r="G461" s="215"/>
      <c r="H461" s="217"/>
      <c r="I461" s="688"/>
      <c r="J461" s="217"/>
      <c r="K461" s="662"/>
      <c r="L461" s="388"/>
      <c r="M461" s="217"/>
      <c r="N461" s="217"/>
      <c r="O461" s="217"/>
      <c r="P461" s="217"/>
      <c r="Q461" s="217"/>
      <c r="R461" s="217"/>
      <c r="S461" s="688"/>
      <c r="T461" s="908"/>
      <c r="U461" s="394"/>
      <c r="V461" s="765"/>
      <c r="W461" s="765"/>
      <c r="X461" s="765"/>
      <c r="Y461" s="765"/>
      <c r="Z461" s="765"/>
      <c r="AA461" s="765"/>
      <c r="AB461" s="765"/>
      <c r="AC461" s="765"/>
      <c r="AD461" s="765"/>
      <c r="AE461" s="765"/>
      <c r="AF461" s="765"/>
      <c r="AG461" s="765"/>
      <c r="AH461" s="765"/>
      <c r="AI461" s="765"/>
      <c r="AJ461" s="765"/>
      <c r="AK461" s="765"/>
      <c r="AL461" s="765"/>
      <c r="AM461" s="765"/>
      <c r="AN461" s="765"/>
      <c r="AO461" s="765"/>
      <c r="AP461" s="765"/>
      <c r="AQ461" s="765"/>
      <c r="BC461" s="855"/>
      <c r="BD461" s="907"/>
    </row>
    <row r="462" s="695" customFormat="1" customHeight="1" spans="1:56">
      <c r="A462" s="513"/>
      <c r="B462" s="858"/>
      <c r="C462" s="858"/>
      <c r="D462" s="409"/>
      <c r="E462" s="492"/>
      <c r="F462" s="662"/>
      <c r="G462" s="215"/>
      <c r="H462" s="217"/>
      <c r="I462" s="688"/>
      <c r="J462" s="217"/>
      <c r="K462" s="662"/>
      <c r="L462" s="388"/>
      <c r="M462" s="217"/>
      <c r="N462" s="217"/>
      <c r="O462" s="217"/>
      <c r="P462" s="217"/>
      <c r="Q462" s="217"/>
      <c r="R462" s="217"/>
      <c r="S462" s="688"/>
      <c r="T462" s="908"/>
      <c r="U462" s="394"/>
      <c r="V462" s="765"/>
      <c r="W462" s="765"/>
      <c r="X462" s="765"/>
      <c r="Y462" s="765"/>
      <c r="Z462" s="765"/>
      <c r="AA462" s="765"/>
      <c r="AB462" s="765"/>
      <c r="AC462" s="765"/>
      <c r="AD462" s="765"/>
      <c r="AE462" s="765"/>
      <c r="AF462" s="765"/>
      <c r="AG462" s="765"/>
      <c r="AH462" s="765"/>
      <c r="AI462" s="765"/>
      <c r="AJ462" s="765"/>
      <c r="AK462" s="765"/>
      <c r="AL462" s="765"/>
      <c r="AM462" s="765"/>
      <c r="AN462" s="765"/>
      <c r="AO462" s="765"/>
      <c r="AP462" s="765"/>
      <c r="AQ462" s="765"/>
      <c r="BC462" s="855"/>
      <c r="BD462" s="907"/>
    </row>
    <row r="463" s="695" customFormat="1" customHeight="1" spans="1:56">
      <c r="A463" s="513"/>
      <c r="B463" s="858"/>
      <c r="C463" s="858"/>
      <c r="D463" s="409"/>
      <c r="E463" s="492"/>
      <c r="F463" s="662"/>
      <c r="G463" s="215"/>
      <c r="H463" s="217"/>
      <c r="I463" s="688"/>
      <c r="J463" s="217"/>
      <c r="K463" s="662"/>
      <c r="L463" s="388"/>
      <c r="M463" s="217"/>
      <c r="N463" s="217"/>
      <c r="O463" s="217"/>
      <c r="P463" s="217"/>
      <c r="Q463" s="217"/>
      <c r="R463" s="217"/>
      <c r="S463" s="688"/>
      <c r="T463" s="908"/>
      <c r="U463" s="394"/>
      <c r="V463" s="765"/>
      <c r="W463" s="765"/>
      <c r="X463" s="765"/>
      <c r="Y463" s="765"/>
      <c r="Z463" s="765"/>
      <c r="AA463" s="765"/>
      <c r="AB463" s="765"/>
      <c r="AC463" s="765"/>
      <c r="AD463" s="765"/>
      <c r="AE463" s="765"/>
      <c r="AF463" s="765"/>
      <c r="AG463" s="765"/>
      <c r="AH463" s="765"/>
      <c r="AI463" s="765"/>
      <c r="AJ463" s="765"/>
      <c r="AK463" s="765"/>
      <c r="AL463" s="765"/>
      <c r="AM463" s="765"/>
      <c r="AN463" s="765"/>
      <c r="AO463" s="765"/>
      <c r="AP463" s="765"/>
      <c r="AQ463" s="765"/>
      <c r="BC463" s="855"/>
      <c r="BD463" s="907"/>
    </row>
    <row r="464" s="695" customFormat="1" customHeight="1" spans="1:56">
      <c r="A464" s="513"/>
      <c r="B464" s="858"/>
      <c r="C464" s="858"/>
      <c r="D464" s="409"/>
      <c r="E464" s="492"/>
      <c r="F464" s="662"/>
      <c r="G464" s="215"/>
      <c r="H464" s="217"/>
      <c r="I464" s="688"/>
      <c r="J464" s="217"/>
      <c r="K464" s="662"/>
      <c r="L464" s="388"/>
      <c r="M464" s="217"/>
      <c r="N464" s="217"/>
      <c r="O464" s="217"/>
      <c r="P464" s="217"/>
      <c r="Q464" s="217"/>
      <c r="R464" s="217"/>
      <c r="S464" s="688"/>
      <c r="T464" s="908"/>
      <c r="U464" s="394"/>
      <c r="V464" s="765"/>
      <c r="W464" s="765"/>
      <c r="X464" s="765"/>
      <c r="Y464" s="765"/>
      <c r="Z464" s="765"/>
      <c r="AA464" s="765"/>
      <c r="AB464" s="765"/>
      <c r="AC464" s="765"/>
      <c r="AD464" s="765"/>
      <c r="AE464" s="765"/>
      <c r="AF464" s="765"/>
      <c r="AG464" s="765"/>
      <c r="AH464" s="765"/>
      <c r="AI464" s="765"/>
      <c r="AJ464" s="765"/>
      <c r="AK464" s="765"/>
      <c r="AL464" s="765"/>
      <c r="AM464" s="765"/>
      <c r="AN464" s="765"/>
      <c r="AO464" s="765"/>
      <c r="AP464" s="765"/>
      <c r="AQ464" s="765"/>
      <c r="BC464" s="855"/>
      <c r="BD464" s="907"/>
    </row>
    <row r="465" s="695" customFormat="1" customHeight="1" spans="1:56">
      <c r="A465" s="513"/>
      <c r="B465" s="858"/>
      <c r="C465" s="858"/>
      <c r="D465" s="409"/>
      <c r="E465" s="492"/>
      <c r="F465" s="662"/>
      <c r="G465" s="215"/>
      <c r="H465" s="217"/>
      <c r="I465" s="688"/>
      <c r="J465" s="217"/>
      <c r="K465" s="662"/>
      <c r="L465" s="388"/>
      <c r="M465" s="217"/>
      <c r="N465" s="217"/>
      <c r="O465" s="217"/>
      <c r="P465" s="217"/>
      <c r="Q465" s="217"/>
      <c r="R465" s="217"/>
      <c r="S465" s="688"/>
      <c r="T465" s="359"/>
      <c r="U465" s="394"/>
      <c r="V465" s="765"/>
      <c r="W465" s="765"/>
      <c r="X465" s="765"/>
      <c r="Y465" s="765"/>
      <c r="Z465" s="765"/>
      <c r="AA465" s="765"/>
      <c r="AB465" s="765"/>
      <c r="AC465" s="765"/>
      <c r="AD465" s="765"/>
      <c r="AE465" s="765"/>
      <c r="AF465" s="765"/>
      <c r="AG465" s="765"/>
      <c r="AH465" s="765"/>
      <c r="AI465" s="765"/>
      <c r="AJ465" s="765"/>
      <c r="AK465" s="765"/>
      <c r="AL465" s="765"/>
      <c r="AM465" s="765"/>
      <c r="AN465" s="765"/>
      <c r="AO465" s="765"/>
      <c r="AP465" s="765"/>
      <c r="AQ465" s="765"/>
      <c r="BC465" s="855"/>
      <c r="BD465" s="907"/>
    </row>
    <row r="466" s="695" customFormat="1" customHeight="1" spans="1:56">
      <c r="A466" s="513"/>
      <c r="B466" s="858"/>
      <c r="C466" s="858"/>
      <c r="D466" s="409"/>
      <c r="E466" s="492"/>
      <c r="F466" s="662"/>
      <c r="G466" s="215"/>
      <c r="H466" s="217"/>
      <c r="I466" s="688"/>
      <c r="J466" s="217"/>
      <c r="K466" s="662"/>
      <c r="L466" s="388"/>
      <c r="M466" s="217"/>
      <c r="N466" s="217"/>
      <c r="O466" s="217"/>
      <c r="P466" s="217"/>
      <c r="Q466" s="217"/>
      <c r="R466" s="217"/>
      <c r="S466" s="688"/>
      <c r="T466" s="359"/>
      <c r="U466" s="394"/>
      <c r="V466" s="765"/>
      <c r="W466" s="765"/>
      <c r="X466" s="765"/>
      <c r="Y466" s="765"/>
      <c r="Z466" s="765"/>
      <c r="AA466" s="765"/>
      <c r="AB466" s="765"/>
      <c r="AC466" s="765"/>
      <c r="AD466" s="765"/>
      <c r="AE466" s="765"/>
      <c r="AF466" s="765"/>
      <c r="AG466" s="765"/>
      <c r="AH466" s="765"/>
      <c r="AI466" s="765"/>
      <c r="AJ466" s="765"/>
      <c r="AK466" s="765"/>
      <c r="AL466" s="765"/>
      <c r="AM466" s="765"/>
      <c r="AN466" s="765"/>
      <c r="AO466" s="765"/>
      <c r="AP466" s="765"/>
      <c r="AQ466" s="765"/>
      <c r="BC466" s="855"/>
      <c r="BD466" s="907"/>
    </row>
    <row r="467" s="695" customFormat="1" customHeight="1" spans="1:56">
      <c r="A467" s="513"/>
      <c r="B467" s="858"/>
      <c r="C467" s="858"/>
      <c r="D467" s="409"/>
      <c r="E467" s="492"/>
      <c r="F467" s="662"/>
      <c r="G467" s="215"/>
      <c r="H467" s="217"/>
      <c r="I467" s="688"/>
      <c r="J467" s="217"/>
      <c r="K467" s="662"/>
      <c r="L467" s="388"/>
      <c r="M467" s="217"/>
      <c r="N467" s="217"/>
      <c r="O467" s="217"/>
      <c r="P467" s="217"/>
      <c r="Q467" s="217"/>
      <c r="R467" s="217"/>
      <c r="S467" s="688"/>
      <c r="T467" s="359"/>
      <c r="U467" s="394"/>
      <c r="V467" s="765"/>
      <c r="W467" s="765"/>
      <c r="X467" s="765"/>
      <c r="Y467" s="765"/>
      <c r="Z467" s="765"/>
      <c r="AA467" s="765"/>
      <c r="AB467" s="765"/>
      <c r="AC467" s="765"/>
      <c r="AD467" s="765"/>
      <c r="AE467" s="765"/>
      <c r="AF467" s="765"/>
      <c r="AG467" s="765"/>
      <c r="AH467" s="765"/>
      <c r="AI467" s="765"/>
      <c r="AJ467" s="765"/>
      <c r="AK467" s="765"/>
      <c r="AL467" s="765"/>
      <c r="AM467" s="765"/>
      <c r="AN467" s="765"/>
      <c r="AO467" s="765"/>
      <c r="AP467" s="765"/>
      <c r="AQ467" s="765"/>
      <c r="BC467" s="855"/>
      <c r="BD467" s="907"/>
    </row>
    <row r="468" s="695" customFormat="1" customHeight="1" spans="1:56">
      <c r="A468" s="513"/>
      <c r="B468" s="858"/>
      <c r="C468" s="858"/>
      <c r="D468" s="409"/>
      <c r="E468" s="492"/>
      <c r="F468" s="662"/>
      <c r="G468" s="215"/>
      <c r="H468" s="217"/>
      <c r="I468" s="688"/>
      <c r="J468" s="217"/>
      <c r="K468" s="662"/>
      <c r="L468" s="388"/>
      <c r="M468" s="217"/>
      <c r="N468" s="217"/>
      <c r="O468" s="217"/>
      <c r="P468" s="217"/>
      <c r="Q468" s="217"/>
      <c r="R468" s="217"/>
      <c r="S468" s="688"/>
      <c r="T468" s="359"/>
      <c r="U468" s="394"/>
      <c r="V468" s="765"/>
      <c r="W468" s="765"/>
      <c r="X468" s="765"/>
      <c r="Y468" s="765"/>
      <c r="Z468" s="765"/>
      <c r="AA468" s="765"/>
      <c r="AB468" s="765"/>
      <c r="AC468" s="765"/>
      <c r="AD468" s="765"/>
      <c r="AE468" s="765"/>
      <c r="AF468" s="765"/>
      <c r="AG468" s="765"/>
      <c r="AH468" s="765"/>
      <c r="AI468" s="765"/>
      <c r="AJ468" s="765"/>
      <c r="AK468" s="765"/>
      <c r="AL468" s="765"/>
      <c r="AM468" s="765"/>
      <c r="AN468" s="765"/>
      <c r="AO468" s="765"/>
      <c r="AP468" s="765"/>
      <c r="AQ468" s="765"/>
      <c r="BC468" s="855"/>
      <c r="BD468" s="907"/>
    </row>
    <row r="469" s="695" customFormat="1" customHeight="1" spans="1:56">
      <c r="A469" s="513"/>
      <c r="B469" s="858"/>
      <c r="C469" s="858"/>
      <c r="D469" s="409"/>
      <c r="E469" s="492"/>
      <c r="F469" s="662"/>
      <c r="G469" s="215"/>
      <c r="H469" s="217"/>
      <c r="I469" s="688"/>
      <c r="J469" s="217"/>
      <c r="K469" s="662"/>
      <c r="L469" s="388"/>
      <c r="M469" s="217"/>
      <c r="N469" s="217"/>
      <c r="O469" s="217"/>
      <c r="P469" s="217"/>
      <c r="Q469" s="217"/>
      <c r="R469" s="217"/>
      <c r="S469" s="688"/>
      <c r="T469" s="359"/>
      <c r="U469" s="394"/>
      <c r="V469" s="765"/>
      <c r="W469" s="765"/>
      <c r="X469" s="765"/>
      <c r="Y469" s="765"/>
      <c r="Z469" s="765"/>
      <c r="AA469" s="765"/>
      <c r="AB469" s="765"/>
      <c r="AC469" s="765"/>
      <c r="AD469" s="765"/>
      <c r="AE469" s="765"/>
      <c r="AF469" s="765"/>
      <c r="AG469" s="765"/>
      <c r="AH469" s="765"/>
      <c r="AI469" s="765"/>
      <c r="AJ469" s="765"/>
      <c r="AK469" s="765"/>
      <c r="AL469" s="765"/>
      <c r="AM469" s="765"/>
      <c r="AN469" s="765"/>
      <c r="AO469" s="765"/>
      <c r="AP469" s="765"/>
      <c r="AQ469" s="765"/>
      <c r="BC469" s="855"/>
      <c r="BD469" s="907"/>
    </row>
    <row r="470" s="695" customFormat="1" customHeight="1" spans="1:56">
      <c r="A470" s="513"/>
      <c r="B470" s="858"/>
      <c r="C470" s="858"/>
      <c r="D470" s="409"/>
      <c r="E470" s="492"/>
      <c r="F470" s="662"/>
      <c r="G470" s="215"/>
      <c r="H470" s="217"/>
      <c r="I470" s="688"/>
      <c r="J470" s="217"/>
      <c r="K470" s="662"/>
      <c r="L470" s="388"/>
      <c r="M470" s="217"/>
      <c r="N470" s="217"/>
      <c r="O470" s="217"/>
      <c r="P470" s="217"/>
      <c r="Q470" s="217"/>
      <c r="R470" s="217"/>
      <c r="S470" s="688"/>
      <c r="T470" s="359"/>
      <c r="U470" s="528"/>
      <c r="BC470" s="855"/>
      <c r="BD470" s="907"/>
    </row>
    <row r="471" s="695" customFormat="1" customHeight="1" spans="1:56">
      <c r="A471" s="513"/>
      <c r="B471" s="858"/>
      <c r="C471" s="858"/>
      <c r="D471" s="409"/>
      <c r="E471" s="492"/>
      <c r="F471" s="662"/>
      <c r="G471" s="215"/>
      <c r="H471" s="217"/>
      <c r="I471" s="688"/>
      <c r="J471" s="217"/>
      <c r="K471" s="662"/>
      <c r="L471" s="388"/>
      <c r="M471" s="217"/>
      <c r="N471" s="217"/>
      <c r="O471" s="217"/>
      <c r="P471" s="217"/>
      <c r="Q471" s="217"/>
      <c r="R471" s="217"/>
      <c r="S471" s="688"/>
      <c r="T471" s="359"/>
      <c r="U471" s="528"/>
      <c r="BC471" s="855"/>
      <c r="BD471" s="907"/>
    </row>
    <row r="472" s="695" customFormat="1" customHeight="1" spans="1:56">
      <c r="A472" s="513"/>
      <c r="B472" s="858"/>
      <c r="C472" s="858"/>
      <c r="D472" s="409"/>
      <c r="E472" s="492"/>
      <c r="F472" s="662"/>
      <c r="G472" s="215"/>
      <c r="H472" s="217"/>
      <c r="I472" s="688"/>
      <c r="J472" s="217"/>
      <c r="K472" s="662"/>
      <c r="L472" s="388"/>
      <c r="M472" s="217"/>
      <c r="N472" s="217"/>
      <c r="O472" s="217"/>
      <c r="P472" s="217"/>
      <c r="Q472" s="217"/>
      <c r="R472" s="217"/>
      <c r="S472" s="688"/>
      <c r="T472" s="359"/>
      <c r="U472" s="528"/>
      <c r="BC472" s="855"/>
      <c r="BD472" s="907"/>
    </row>
    <row r="473" s="695" customFormat="1" customHeight="1" spans="1:56">
      <c r="A473" s="513"/>
      <c r="B473" s="858"/>
      <c r="C473" s="858"/>
      <c r="D473" s="409"/>
      <c r="E473" s="492"/>
      <c r="F473" s="662"/>
      <c r="G473" s="215"/>
      <c r="H473" s="217"/>
      <c r="I473" s="688"/>
      <c r="J473" s="217"/>
      <c r="K473" s="662"/>
      <c r="L473" s="388"/>
      <c r="M473" s="217"/>
      <c r="N473" s="217"/>
      <c r="O473" s="217"/>
      <c r="P473" s="217"/>
      <c r="Q473" s="217"/>
      <c r="R473" s="217"/>
      <c r="S473" s="688"/>
      <c r="T473" s="359"/>
      <c r="U473" s="528"/>
      <c r="BC473" s="855"/>
      <c r="BD473" s="907"/>
    </row>
    <row r="474" s="695" customFormat="1" customHeight="1" spans="1:56">
      <c r="A474" s="513"/>
      <c r="B474" s="858"/>
      <c r="C474" s="858"/>
      <c r="D474" s="409"/>
      <c r="E474" s="492"/>
      <c r="F474" s="662"/>
      <c r="G474" s="215"/>
      <c r="H474" s="217"/>
      <c r="I474" s="688"/>
      <c r="J474" s="217"/>
      <c r="K474" s="662"/>
      <c r="L474" s="388"/>
      <c r="M474" s="217"/>
      <c r="N474" s="217"/>
      <c r="O474" s="217"/>
      <c r="P474" s="217"/>
      <c r="Q474" s="217"/>
      <c r="R474" s="217"/>
      <c r="S474" s="688"/>
      <c r="T474" s="359"/>
      <c r="U474" s="528"/>
      <c r="BC474" s="855"/>
      <c r="BD474" s="907"/>
    </row>
    <row r="475" s="695" customFormat="1" customHeight="1" spans="1:56">
      <c r="A475" s="513"/>
      <c r="B475" s="858"/>
      <c r="C475" s="858"/>
      <c r="D475" s="409"/>
      <c r="E475" s="492"/>
      <c r="F475" s="662"/>
      <c r="G475" s="215"/>
      <c r="H475" s="217"/>
      <c r="I475" s="688"/>
      <c r="J475" s="217"/>
      <c r="K475" s="662"/>
      <c r="L475" s="388"/>
      <c r="M475" s="217"/>
      <c r="N475" s="217"/>
      <c r="O475" s="217"/>
      <c r="P475" s="217"/>
      <c r="Q475" s="217"/>
      <c r="R475" s="217"/>
      <c r="S475" s="688"/>
      <c r="T475" s="359"/>
      <c r="U475" s="528"/>
      <c r="BC475" s="855"/>
      <c r="BD475" s="907"/>
    </row>
    <row r="476" s="695" customFormat="1" customHeight="1" spans="1:56">
      <c r="A476" s="513"/>
      <c r="B476" s="858"/>
      <c r="C476" s="858"/>
      <c r="D476" s="409"/>
      <c r="E476" s="492"/>
      <c r="F476" s="662"/>
      <c r="G476" s="215"/>
      <c r="H476" s="217"/>
      <c r="I476" s="688"/>
      <c r="J476" s="217"/>
      <c r="K476" s="662"/>
      <c r="L476" s="388"/>
      <c r="M476" s="217"/>
      <c r="N476" s="217"/>
      <c r="O476" s="217"/>
      <c r="P476" s="217"/>
      <c r="Q476" s="217"/>
      <c r="R476" s="217"/>
      <c r="S476" s="688"/>
      <c r="T476" s="359"/>
      <c r="U476" s="528"/>
      <c r="BC476" s="855"/>
      <c r="BD476" s="907"/>
    </row>
    <row r="477" s="695" customFormat="1" customHeight="1" spans="1:56">
      <c r="A477" s="513"/>
      <c r="B477" s="858"/>
      <c r="C477" s="858"/>
      <c r="D477" s="409"/>
      <c r="E477" s="492"/>
      <c r="F477" s="662"/>
      <c r="G477" s="215"/>
      <c r="H477" s="217"/>
      <c r="I477" s="688"/>
      <c r="J477" s="217"/>
      <c r="K477" s="662"/>
      <c r="L477" s="388"/>
      <c r="M477" s="217"/>
      <c r="N477" s="217"/>
      <c r="O477" s="217"/>
      <c r="P477" s="217"/>
      <c r="Q477" s="217"/>
      <c r="R477" s="217"/>
      <c r="S477" s="688"/>
      <c r="T477" s="359"/>
      <c r="U477" s="528"/>
      <c r="BC477" s="855"/>
      <c r="BD477" s="907"/>
    </row>
    <row r="478" s="695" customFormat="1" customHeight="1" spans="1:56">
      <c r="A478" s="513"/>
      <c r="B478" s="858"/>
      <c r="C478" s="858"/>
      <c r="D478" s="409"/>
      <c r="E478" s="492"/>
      <c r="F478" s="662"/>
      <c r="G478" s="215"/>
      <c r="H478" s="217"/>
      <c r="I478" s="688"/>
      <c r="J478" s="217"/>
      <c r="K478" s="662"/>
      <c r="L478" s="388"/>
      <c r="M478" s="217"/>
      <c r="N478" s="217"/>
      <c r="O478" s="217"/>
      <c r="P478" s="217"/>
      <c r="Q478" s="217"/>
      <c r="R478" s="217"/>
      <c r="S478" s="688"/>
      <c r="T478" s="359"/>
      <c r="U478" s="528"/>
      <c r="BC478" s="855"/>
      <c r="BD478" s="907"/>
    </row>
    <row r="479" s="695" customFormat="1" customHeight="1" spans="1:56">
      <c r="A479" s="513"/>
      <c r="B479" s="858"/>
      <c r="C479" s="858"/>
      <c r="D479" s="409"/>
      <c r="E479" s="492"/>
      <c r="F479" s="662"/>
      <c r="G479" s="215"/>
      <c r="H479" s="217"/>
      <c r="I479" s="688"/>
      <c r="J479" s="217"/>
      <c r="K479" s="662"/>
      <c r="L479" s="388"/>
      <c r="M479" s="217"/>
      <c r="N479" s="388"/>
      <c r="O479" s="217"/>
      <c r="P479" s="217"/>
      <c r="Q479" s="217"/>
      <c r="R479" s="217"/>
      <c r="S479" s="688"/>
      <c r="T479" s="666"/>
      <c r="U479" s="528"/>
      <c r="BC479" s="855"/>
      <c r="BD479" s="907"/>
    </row>
    <row r="480" s="695" customFormat="1" customHeight="1" spans="1:56">
      <c r="A480" s="513"/>
      <c r="B480" s="858"/>
      <c r="C480" s="858"/>
      <c r="D480" s="409"/>
      <c r="E480" s="492"/>
      <c r="F480" s="662"/>
      <c r="G480" s="215"/>
      <c r="H480" s="217"/>
      <c r="I480" s="688"/>
      <c r="J480" s="217"/>
      <c r="K480" s="662"/>
      <c r="L480" s="388"/>
      <c r="M480" s="217"/>
      <c r="N480" s="388"/>
      <c r="O480" s="217"/>
      <c r="P480" s="217"/>
      <c r="Q480" s="217"/>
      <c r="R480" s="217"/>
      <c r="S480" s="688"/>
      <c r="T480" s="666"/>
      <c r="U480" s="528"/>
      <c r="BC480" s="855"/>
      <c r="BD480" s="907"/>
    </row>
    <row r="481" s="695" customFormat="1" customHeight="1" spans="1:56">
      <c r="A481" s="513"/>
      <c r="B481" s="858"/>
      <c r="C481" s="858"/>
      <c r="D481" s="409"/>
      <c r="E481" s="492"/>
      <c r="F481" s="662"/>
      <c r="G481" s="215"/>
      <c r="H481" s="217"/>
      <c r="I481" s="688"/>
      <c r="J481" s="217"/>
      <c r="K481" s="662"/>
      <c r="L481" s="388"/>
      <c r="M481" s="217"/>
      <c r="N481" s="388"/>
      <c r="O481" s="217"/>
      <c r="P481" s="217"/>
      <c r="Q481" s="217"/>
      <c r="R481" s="217"/>
      <c r="S481" s="688"/>
      <c r="T481" s="666"/>
      <c r="U481" s="528"/>
      <c r="BC481" s="855"/>
      <c r="BD481" s="907"/>
    </row>
    <row r="482" s="695" customFormat="1" customHeight="1" spans="1:56">
      <c r="A482" s="513"/>
      <c r="B482" s="858"/>
      <c r="C482" s="858"/>
      <c r="D482" s="409"/>
      <c r="E482" s="492"/>
      <c r="F482" s="662"/>
      <c r="G482" s="215"/>
      <c r="H482" s="217"/>
      <c r="I482" s="688"/>
      <c r="J482" s="217"/>
      <c r="K482" s="662"/>
      <c r="L482" s="388"/>
      <c r="M482" s="217"/>
      <c r="N482" s="388"/>
      <c r="O482" s="217"/>
      <c r="P482" s="217"/>
      <c r="Q482" s="217"/>
      <c r="R482" s="217"/>
      <c r="S482" s="688"/>
      <c r="T482" s="666"/>
      <c r="U482" s="528"/>
      <c r="BC482" s="855"/>
      <c r="BD482" s="907"/>
    </row>
    <row r="483" s="695" customFormat="1" customHeight="1" spans="1:56">
      <c r="A483" s="513"/>
      <c r="B483" s="858"/>
      <c r="C483" s="858"/>
      <c r="D483" s="409"/>
      <c r="E483" s="492"/>
      <c r="F483" s="662"/>
      <c r="G483" s="215"/>
      <c r="H483" s="217"/>
      <c r="I483" s="688"/>
      <c r="J483" s="217"/>
      <c r="K483" s="662"/>
      <c r="L483" s="388"/>
      <c r="M483" s="217"/>
      <c r="N483" s="217"/>
      <c r="O483" s="217"/>
      <c r="P483" s="217"/>
      <c r="Q483" s="217"/>
      <c r="R483" s="217"/>
      <c r="S483" s="688"/>
      <c r="T483" s="359"/>
      <c r="U483" s="528"/>
      <c r="BC483" s="855"/>
      <c r="BD483" s="907"/>
    </row>
    <row r="484" s="695" customFormat="1" customHeight="1" spans="1:56">
      <c r="A484" s="513"/>
      <c r="B484" s="858"/>
      <c r="C484" s="858"/>
      <c r="D484" s="409"/>
      <c r="E484" s="492"/>
      <c r="F484" s="662"/>
      <c r="G484" s="215"/>
      <c r="H484" s="217"/>
      <c r="I484" s="688"/>
      <c r="J484" s="217"/>
      <c r="K484" s="662"/>
      <c r="L484" s="388"/>
      <c r="M484" s="217"/>
      <c r="N484" s="217"/>
      <c r="O484" s="217"/>
      <c r="P484" s="217"/>
      <c r="Q484" s="217"/>
      <c r="R484" s="217"/>
      <c r="S484" s="688"/>
      <c r="T484" s="359"/>
      <c r="U484" s="528"/>
      <c r="BC484" s="855"/>
      <c r="BD484" s="907"/>
    </row>
    <row r="485" s="695" customFormat="1" customHeight="1" spans="1:56">
      <c r="A485" s="513"/>
      <c r="B485" s="858"/>
      <c r="C485" s="858"/>
      <c r="D485" s="409"/>
      <c r="E485" s="492"/>
      <c r="F485" s="662"/>
      <c r="G485" s="215"/>
      <c r="H485" s="217"/>
      <c r="I485" s="688"/>
      <c r="J485" s="217"/>
      <c r="K485" s="662"/>
      <c r="L485" s="388"/>
      <c r="M485" s="217"/>
      <c r="N485" s="217"/>
      <c r="O485" s="217"/>
      <c r="P485" s="217"/>
      <c r="Q485" s="217"/>
      <c r="R485" s="217"/>
      <c r="S485" s="688"/>
      <c r="T485" s="359"/>
      <c r="U485" s="528"/>
      <c r="BC485" s="855"/>
      <c r="BD485" s="907"/>
    </row>
    <row r="486" s="695" customFormat="1" customHeight="1" spans="1:56">
      <c r="A486" s="513"/>
      <c r="B486" s="858"/>
      <c r="C486" s="858"/>
      <c r="D486" s="409"/>
      <c r="E486" s="492"/>
      <c r="F486" s="662"/>
      <c r="G486" s="215"/>
      <c r="H486" s="217"/>
      <c r="I486" s="688"/>
      <c r="J486" s="217"/>
      <c r="K486" s="662"/>
      <c r="L486" s="388"/>
      <c r="M486" s="217"/>
      <c r="N486" s="217"/>
      <c r="O486" s="217"/>
      <c r="P486" s="217"/>
      <c r="Q486" s="217"/>
      <c r="R486" s="217"/>
      <c r="S486" s="688"/>
      <c r="T486" s="359"/>
      <c r="U486" s="528"/>
      <c r="BC486" s="855"/>
      <c r="BD486" s="907"/>
    </row>
    <row r="487" s="695" customFormat="1" customHeight="1" spans="1:56">
      <c r="A487" s="513"/>
      <c r="B487" s="858"/>
      <c r="C487" s="858"/>
      <c r="D487" s="409"/>
      <c r="E487" s="492"/>
      <c r="F487" s="662"/>
      <c r="G487" s="215"/>
      <c r="H487" s="217"/>
      <c r="I487" s="688"/>
      <c r="J487" s="217"/>
      <c r="K487" s="662"/>
      <c r="L487" s="388"/>
      <c r="M487" s="217"/>
      <c r="N487" s="217"/>
      <c r="O487" s="217"/>
      <c r="P487" s="217"/>
      <c r="Q487" s="217"/>
      <c r="R487" s="217"/>
      <c r="S487" s="688"/>
      <c r="T487" s="359"/>
      <c r="U487" s="528"/>
      <c r="BC487" s="855"/>
      <c r="BD487" s="907"/>
    </row>
    <row r="488" s="695" customFormat="1" customHeight="1" spans="1:56">
      <c r="A488" s="513"/>
      <c r="B488" s="858"/>
      <c r="C488" s="858"/>
      <c r="D488" s="409"/>
      <c r="E488" s="492"/>
      <c r="F488" s="662"/>
      <c r="G488" s="215"/>
      <c r="H488" s="217"/>
      <c r="I488" s="688"/>
      <c r="J488" s="217"/>
      <c r="K488" s="662"/>
      <c r="L488" s="388"/>
      <c r="M488" s="217"/>
      <c r="N488" s="217"/>
      <c r="O488" s="217"/>
      <c r="P488" s="217"/>
      <c r="Q488" s="217"/>
      <c r="R488" s="217"/>
      <c r="S488" s="688"/>
      <c r="T488" s="359"/>
      <c r="U488" s="528"/>
      <c r="BC488" s="855"/>
      <c r="BD488" s="907"/>
    </row>
    <row r="489" s="695" customFormat="1" customHeight="1" spans="1:56">
      <c r="A489" s="513"/>
      <c r="B489" s="858"/>
      <c r="C489" s="858"/>
      <c r="D489" s="409"/>
      <c r="E489" s="492"/>
      <c r="F489" s="662"/>
      <c r="G489" s="215"/>
      <c r="H489" s="217"/>
      <c r="I489" s="688"/>
      <c r="J489" s="217"/>
      <c r="K489" s="662"/>
      <c r="L489" s="388"/>
      <c r="M489" s="217"/>
      <c r="N489" s="217"/>
      <c r="O489" s="217"/>
      <c r="P489" s="217"/>
      <c r="Q489" s="217"/>
      <c r="R489" s="217"/>
      <c r="S489" s="688"/>
      <c r="T489" s="359"/>
      <c r="U489" s="528"/>
      <c r="BC489" s="855"/>
      <c r="BD489" s="907"/>
    </row>
    <row r="490" s="695" customFormat="1" customHeight="1" spans="1:56">
      <c r="A490" s="513"/>
      <c r="B490" s="858"/>
      <c r="C490" s="858"/>
      <c r="D490" s="409"/>
      <c r="E490" s="492"/>
      <c r="F490" s="662"/>
      <c r="G490" s="215"/>
      <c r="H490" s="217"/>
      <c r="I490" s="688"/>
      <c r="J490" s="217"/>
      <c r="K490" s="662"/>
      <c r="L490" s="388"/>
      <c r="M490" s="217"/>
      <c r="N490" s="217"/>
      <c r="O490" s="217"/>
      <c r="P490" s="217"/>
      <c r="Q490" s="217"/>
      <c r="R490" s="217"/>
      <c r="S490" s="688"/>
      <c r="T490" s="359"/>
      <c r="U490" s="528"/>
      <c r="BC490" s="855"/>
      <c r="BD490" s="907"/>
    </row>
    <row r="491" s="695" customFormat="1" customHeight="1" spans="1:56">
      <c r="A491" s="513"/>
      <c r="B491" s="858"/>
      <c r="C491" s="858"/>
      <c r="D491" s="409"/>
      <c r="E491" s="492"/>
      <c r="F491" s="662"/>
      <c r="G491" s="215"/>
      <c r="H491" s="217"/>
      <c r="I491" s="688"/>
      <c r="J491" s="217"/>
      <c r="K491" s="662"/>
      <c r="L491" s="388"/>
      <c r="M491" s="217"/>
      <c r="N491" s="217"/>
      <c r="O491" s="217"/>
      <c r="P491" s="217"/>
      <c r="Q491" s="217"/>
      <c r="R491" s="217"/>
      <c r="S491" s="688"/>
      <c r="T491" s="359"/>
      <c r="U491" s="528"/>
      <c r="BC491" s="855"/>
      <c r="BD491" s="907"/>
    </row>
    <row r="492" s="695" customFormat="1" customHeight="1" spans="1:56">
      <c r="A492" s="513"/>
      <c r="B492" s="858"/>
      <c r="C492" s="858"/>
      <c r="D492" s="409"/>
      <c r="E492" s="394"/>
      <c r="F492" s="774"/>
      <c r="G492" s="775"/>
      <c r="H492" s="217"/>
      <c r="I492" s="688"/>
      <c r="J492" s="217"/>
      <c r="K492" s="662"/>
      <c r="L492" s="388"/>
      <c r="M492" s="217"/>
      <c r="N492" s="217"/>
      <c r="O492" s="217"/>
      <c r="P492" s="217"/>
      <c r="Q492" s="217"/>
      <c r="R492" s="217"/>
      <c r="S492" s="688"/>
      <c r="T492" s="359"/>
      <c r="U492" s="528"/>
      <c r="BC492" s="855"/>
      <c r="BD492" s="907"/>
    </row>
    <row r="493" s="695" customFormat="1" customHeight="1" spans="1:56">
      <c r="A493" s="513"/>
      <c r="B493" s="858"/>
      <c r="C493" s="858"/>
      <c r="D493" s="409"/>
      <c r="E493" s="394"/>
      <c r="F493" s="774"/>
      <c r="G493" s="775"/>
      <c r="H493" s="217"/>
      <c r="I493" s="688"/>
      <c r="J493" s="217"/>
      <c r="K493" s="662"/>
      <c r="L493" s="388"/>
      <c r="M493" s="217"/>
      <c r="N493" s="217"/>
      <c r="O493" s="217"/>
      <c r="P493" s="217"/>
      <c r="Q493" s="217"/>
      <c r="R493" s="217"/>
      <c r="S493" s="688"/>
      <c r="T493" s="359"/>
      <c r="U493" s="528"/>
      <c r="BC493" s="855"/>
      <c r="BD493" s="907"/>
    </row>
    <row r="494" s="695" customFormat="1" customHeight="1" spans="1:56">
      <c r="A494" s="513"/>
      <c r="B494" s="858"/>
      <c r="C494" s="858"/>
      <c r="D494" s="409"/>
      <c r="E494" s="394"/>
      <c r="F494" s="774"/>
      <c r="G494" s="775"/>
      <c r="H494" s="217"/>
      <c r="I494" s="688"/>
      <c r="J494" s="217"/>
      <c r="K494" s="662"/>
      <c r="L494" s="388"/>
      <c r="M494" s="217"/>
      <c r="N494" s="217"/>
      <c r="O494" s="217"/>
      <c r="P494" s="217"/>
      <c r="Q494" s="217"/>
      <c r="R494" s="217"/>
      <c r="S494" s="688"/>
      <c r="T494" s="359"/>
      <c r="U494" s="528"/>
      <c r="BC494" s="855"/>
      <c r="BD494" s="907"/>
    </row>
    <row r="495" s="695" customFormat="1" customHeight="1" spans="1:56">
      <c r="A495" s="513"/>
      <c r="B495" s="858"/>
      <c r="C495" s="858"/>
      <c r="D495" s="409"/>
      <c r="E495" s="394"/>
      <c r="F495" s="774"/>
      <c r="G495" s="775"/>
      <c r="H495" s="217"/>
      <c r="I495" s="688"/>
      <c r="J495" s="217"/>
      <c r="K495" s="662"/>
      <c r="L495" s="388"/>
      <c r="M495" s="217"/>
      <c r="N495" s="217"/>
      <c r="O495" s="217"/>
      <c r="P495" s="217"/>
      <c r="Q495" s="217"/>
      <c r="R495" s="217"/>
      <c r="S495" s="688"/>
      <c r="T495" s="359"/>
      <c r="U495" s="528"/>
      <c r="BC495" s="855"/>
      <c r="BD495" s="907"/>
    </row>
    <row r="496" s="695" customFormat="1" customHeight="1" spans="1:56">
      <c r="A496" s="513"/>
      <c r="B496" s="858"/>
      <c r="C496" s="858"/>
      <c r="D496" s="409"/>
      <c r="E496" s="394"/>
      <c r="F496" s="774"/>
      <c r="G496" s="775"/>
      <c r="H496" s="217"/>
      <c r="I496" s="688"/>
      <c r="J496" s="217"/>
      <c r="K496" s="662"/>
      <c r="L496" s="388"/>
      <c r="M496" s="217"/>
      <c r="N496" s="217"/>
      <c r="O496" s="217"/>
      <c r="P496" s="217"/>
      <c r="Q496" s="217"/>
      <c r="R496" s="217"/>
      <c r="S496" s="688"/>
      <c r="T496" s="664"/>
      <c r="U496" s="528"/>
      <c r="BC496" s="855"/>
      <c r="BD496" s="907"/>
    </row>
    <row r="497" s="695" customFormat="1" customHeight="1" spans="1:56">
      <c r="A497" s="513"/>
      <c r="B497" s="858"/>
      <c r="C497" s="858"/>
      <c r="D497" s="409"/>
      <c r="E497" s="394"/>
      <c r="F497" s="774"/>
      <c r="G497" s="775"/>
      <c r="H497" s="217"/>
      <c r="I497" s="688"/>
      <c r="J497" s="217"/>
      <c r="K497" s="662"/>
      <c r="L497" s="388"/>
      <c r="M497" s="217"/>
      <c r="N497" s="217"/>
      <c r="O497" s="217"/>
      <c r="P497" s="217"/>
      <c r="Q497" s="217"/>
      <c r="R497" s="217"/>
      <c r="S497" s="688"/>
      <c r="T497" s="664"/>
      <c r="U497" s="528"/>
      <c r="BC497" s="855"/>
      <c r="BD497" s="907"/>
    </row>
    <row r="498" s="695" customFormat="1" customHeight="1" spans="1:56">
      <c r="A498" s="513"/>
      <c r="B498" s="858"/>
      <c r="C498" s="858"/>
      <c r="D498" s="409"/>
      <c r="E498" s="394"/>
      <c r="F498" s="774"/>
      <c r="G498" s="775"/>
      <c r="H498" s="217"/>
      <c r="I498" s="688"/>
      <c r="J498" s="217"/>
      <c r="K498" s="662"/>
      <c r="L498" s="388"/>
      <c r="M498" s="217"/>
      <c r="N498" s="217"/>
      <c r="O498" s="217"/>
      <c r="P498" s="217"/>
      <c r="Q498" s="217"/>
      <c r="R498" s="217"/>
      <c r="S498" s="688"/>
      <c r="T498" s="664"/>
      <c r="U498" s="528"/>
      <c r="BC498" s="855"/>
      <c r="BD498" s="907"/>
    </row>
    <row r="499" s="695" customFormat="1" customHeight="1" spans="1:56">
      <c r="A499" s="513"/>
      <c r="B499" s="858"/>
      <c r="C499" s="858"/>
      <c r="D499" s="409"/>
      <c r="E499" s="394"/>
      <c r="F499" s="774"/>
      <c r="G499" s="775"/>
      <c r="H499" s="217"/>
      <c r="I499" s="688"/>
      <c r="J499" s="217"/>
      <c r="K499" s="662"/>
      <c r="L499" s="388"/>
      <c r="M499" s="217"/>
      <c r="N499" s="217"/>
      <c r="O499" s="217"/>
      <c r="P499" s="217"/>
      <c r="Q499" s="217"/>
      <c r="R499" s="217"/>
      <c r="S499" s="688"/>
      <c r="T499" s="359"/>
      <c r="U499" s="528"/>
      <c r="BC499" s="855"/>
      <c r="BD499" s="907"/>
    </row>
    <row r="500" s="695" customFormat="1" customHeight="1" spans="1:56">
      <c r="A500" s="513"/>
      <c r="B500" s="858"/>
      <c r="C500" s="858"/>
      <c r="D500" s="409"/>
      <c r="E500" s="394"/>
      <c r="F500" s="774"/>
      <c r="G500" s="775"/>
      <c r="H500" s="217"/>
      <c r="I500" s="688"/>
      <c r="J500" s="217"/>
      <c r="K500" s="662"/>
      <c r="L500" s="388"/>
      <c r="M500" s="217"/>
      <c r="N500" s="217"/>
      <c r="O500" s="217"/>
      <c r="P500" s="217"/>
      <c r="Q500" s="217"/>
      <c r="R500" s="217"/>
      <c r="S500" s="688"/>
      <c r="T500" s="359"/>
      <c r="U500" s="528"/>
      <c r="BC500" s="855"/>
      <c r="BD500" s="907"/>
    </row>
    <row r="501" s="695" customFormat="1" customHeight="1" spans="1:56">
      <c r="A501" s="513"/>
      <c r="B501" s="858"/>
      <c r="C501" s="858"/>
      <c r="D501" s="409"/>
      <c r="E501" s="394"/>
      <c r="F501" s="774"/>
      <c r="G501" s="775"/>
      <c r="H501" s="217"/>
      <c r="I501" s="688"/>
      <c r="J501" s="217"/>
      <c r="K501" s="662"/>
      <c r="L501" s="388"/>
      <c r="M501" s="217"/>
      <c r="N501" s="217"/>
      <c r="O501" s="217"/>
      <c r="P501" s="217"/>
      <c r="Q501" s="217"/>
      <c r="R501" s="217"/>
      <c r="S501" s="688"/>
      <c r="T501" s="359"/>
      <c r="U501" s="528"/>
      <c r="BC501" s="855"/>
      <c r="BD501" s="907"/>
    </row>
    <row r="502" s="695" customFormat="1" customHeight="1" spans="1:56">
      <c r="A502" s="513"/>
      <c r="B502" s="858"/>
      <c r="C502" s="858"/>
      <c r="D502" s="409"/>
      <c r="E502" s="394"/>
      <c r="F502" s="774"/>
      <c r="G502" s="775"/>
      <c r="H502" s="217"/>
      <c r="I502" s="688"/>
      <c r="J502" s="217"/>
      <c r="K502" s="662"/>
      <c r="L502" s="388"/>
      <c r="M502" s="217"/>
      <c r="N502" s="217"/>
      <c r="O502" s="217"/>
      <c r="P502" s="217"/>
      <c r="Q502" s="217"/>
      <c r="R502" s="217"/>
      <c r="S502" s="688"/>
      <c r="T502" s="359"/>
      <c r="U502" s="528"/>
      <c r="BC502" s="855"/>
      <c r="BD502" s="907"/>
    </row>
    <row r="503" s="695" customFormat="1" customHeight="1" spans="1:56">
      <c r="A503" s="513"/>
      <c r="B503" s="858"/>
      <c r="C503" s="858"/>
      <c r="D503" s="409"/>
      <c r="E503" s="394"/>
      <c r="F503" s="774"/>
      <c r="G503" s="775"/>
      <c r="H503" s="217"/>
      <c r="I503" s="688"/>
      <c r="J503" s="217"/>
      <c r="K503" s="662"/>
      <c r="L503" s="388"/>
      <c r="M503" s="217"/>
      <c r="N503" s="217"/>
      <c r="O503" s="217"/>
      <c r="P503" s="217"/>
      <c r="Q503" s="217"/>
      <c r="R503" s="217"/>
      <c r="S503" s="688"/>
      <c r="T503" s="359"/>
      <c r="U503" s="528"/>
      <c r="BC503" s="855"/>
      <c r="BD503" s="907"/>
    </row>
    <row r="504" s="695" customFormat="1" customHeight="1" spans="1:56">
      <c r="A504" s="513"/>
      <c r="B504" s="858"/>
      <c r="C504" s="858"/>
      <c r="D504" s="409"/>
      <c r="E504" s="394"/>
      <c r="F504" s="774"/>
      <c r="G504" s="775"/>
      <c r="H504" s="217"/>
      <c r="I504" s="688"/>
      <c r="J504" s="217"/>
      <c r="K504" s="662"/>
      <c r="L504" s="388"/>
      <c r="M504" s="217"/>
      <c r="N504" s="217"/>
      <c r="O504" s="217"/>
      <c r="P504" s="217"/>
      <c r="Q504" s="217"/>
      <c r="R504" s="217"/>
      <c r="S504" s="688"/>
      <c r="T504" s="359"/>
      <c r="U504" s="528"/>
      <c r="BC504" s="855"/>
      <c r="BD504" s="907"/>
    </row>
    <row r="505" s="695" customFormat="1" customHeight="1" spans="1:56">
      <c r="A505" s="513"/>
      <c r="B505" s="858"/>
      <c r="C505" s="858"/>
      <c r="D505" s="409"/>
      <c r="E505" s="394"/>
      <c r="F505" s="774"/>
      <c r="G505" s="775"/>
      <c r="H505" s="217"/>
      <c r="I505" s="688"/>
      <c r="J505" s="217"/>
      <c r="K505" s="662"/>
      <c r="L505" s="388"/>
      <c r="M505" s="217"/>
      <c r="N505" s="217"/>
      <c r="O505" s="217"/>
      <c r="P505" s="217"/>
      <c r="Q505" s="217"/>
      <c r="R505" s="217"/>
      <c r="S505" s="688"/>
      <c r="T505" s="359"/>
      <c r="U505" s="528"/>
      <c r="BC505" s="855"/>
      <c r="BD505" s="907"/>
    </row>
    <row r="506" s="695" customFormat="1" customHeight="1" spans="1:56">
      <c r="A506" s="513"/>
      <c r="B506" s="858"/>
      <c r="C506" s="858"/>
      <c r="D506" s="409"/>
      <c r="E506" s="394"/>
      <c r="F506" s="774"/>
      <c r="G506" s="775"/>
      <c r="H506" s="217"/>
      <c r="I506" s="688"/>
      <c r="J506" s="217"/>
      <c r="K506" s="662"/>
      <c r="L506" s="388"/>
      <c r="M506" s="217"/>
      <c r="N506" s="217"/>
      <c r="O506" s="217"/>
      <c r="P506" s="217"/>
      <c r="Q506" s="217"/>
      <c r="R506" s="217"/>
      <c r="S506" s="688"/>
      <c r="T506" s="359"/>
      <c r="U506" s="528"/>
      <c r="BC506" s="855"/>
      <c r="BD506" s="907"/>
    </row>
    <row r="507" s="695" customFormat="1" customHeight="1" spans="1:56">
      <c r="A507" s="513"/>
      <c r="B507" s="858"/>
      <c r="C507" s="858"/>
      <c r="D507" s="409"/>
      <c r="E507" s="394"/>
      <c r="F507" s="774"/>
      <c r="G507" s="775"/>
      <c r="H507" s="217"/>
      <c r="I507" s="688"/>
      <c r="J507" s="217"/>
      <c r="K507" s="662"/>
      <c r="L507" s="388"/>
      <c r="M507" s="217"/>
      <c r="N507" s="217"/>
      <c r="O507" s="217"/>
      <c r="P507" s="217"/>
      <c r="Q507" s="217"/>
      <c r="R507" s="217"/>
      <c r="S507" s="688"/>
      <c r="T507" s="359"/>
      <c r="U507" s="528"/>
      <c r="BC507" s="855"/>
      <c r="BD507" s="907"/>
    </row>
    <row r="508" s="695" customFormat="1" customHeight="1" spans="1:56">
      <c r="A508" s="513"/>
      <c r="B508" s="858"/>
      <c r="C508" s="858"/>
      <c r="D508" s="409"/>
      <c r="E508" s="394"/>
      <c r="F508" s="774"/>
      <c r="G508" s="775"/>
      <c r="H508" s="217"/>
      <c r="I508" s="688"/>
      <c r="J508" s="217"/>
      <c r="K508" s="662"/>
      <c r="L508" s="388"/>
      <c r="M508" s="217"/>
      <c r="N508" s="217"/>
      <c r="O508" s="217"/>
      <c r="P508" s="217"/>
      <c r="Q508" s="217"/>
      <c r="R508" s="217"/>
      <c r="S508" s="688"/>
      <c r="T508" s="359"/>
      <c r="U508" s="528"/>
      <c r="BC508" s="855"/>
      <c r="BD508" s="907"/>
    </row>
    <row r="509" s="695" customFormat="1" customHeight="1" spans="1:56">
      <c r="A509" s="513"/>
      <c r="B509" s="858"/>
      <c r="C509" s="858"/>
      <c r="D509" s="409"/>
      <c r="E509" s="394"/>
      <c r="F509" s="774"/>
      <c r="G509" s="775"/>
      <c r="H509" s="217"/>
      <c r="I509" s="688"/>
      <c r="J509" s="217"/>
      <c r="K509" s="662"/>
      <c r="L509" s="388"/>
      <c r="M509" s="217"/>
      <c r="N509" s="217"/>
      <c r="O509" s="217"/>
      <c r="P509" s="217"/>
      <c r="Q509" s="217"/>
      <c r="R509" s="217"/>
      <c r="S509" s="688"/>
      <c r="T509" s="359"/>
      <c r="U509" s="528"/>
      <c r="BC509" s="855"/>
      <c r="BD509" s="907"/>
    </row>
    <row r="510" s="695" customFormat="1" customHeight="1" spans="1:56">
      <c r="A510" s="513"/>
      <c r="B510" s="858"/>
      <c r="C510" s="858"/>
      <c r="D510" s="409"/>
      <c r="E510" s="394"/>
      <c r="F510" s="774"/>
      <c r="G510" s="775"/>
      <c r="H510" s="217"/>
      <c r="I510" s="688"/>
      <c r="J510" s="217"/>
      <c r="K510" s="662"/>
      <c r="L510" s="388"/>
      <c r="M510" s="217"/>
      <c r="N510" s="217"/>
      <c r="O510" s="217"/>
      <c r="P510" s="217"/>
      <c r="Q510" s="217"/>
      <c r="R510" s="217"/>
      <c r="S510" s="688"/>
      <c r="T510" s="359"/>
      <c r="U510" s="528"/>
      <c r="BC510" s="855"/>
      <c r="BD510" s="907"/>
    </row>
    <row r="511" s="695" customFormat="1" customHeight="1" spans="1:56">
      <c r="A511" s="513"/>
      <c r="B511" s="858"/>
      <c r="C511" s="858"/>
      <c r="D511" s="409"/>
      <c r="E511" s="394"/>
      <c r="F511" s="774"/>
      <c r="G511" s="775"/>
      <c r="H511" s="217"/>
      <c r="I511" s="688"/>
      <c r="J511" s="217"/>
      <c r="K511" s="662"/>
      <c r="L511" s="388"/>
      <c r="M511" s="217"/>
      <c r="N511" s="217"/>
      <c r="O511" s="217"/>
      <c r="P511" s="217"/>
      <c r="Q511" s="217"/>
      <c r="R511" s="217"/>
      <c r="S511" s="688"/>
      <c r="T511" s="359"/>
      <c r="U511" s="528"/>
      <c r="BC511" s="855"/>
      <c r="BD511" s="907"/>
    </row>
    <row r="512" s="695" customFormat="1" customHeight="1" spans="1:56">
      <c r="A512" s="513"/>
      <c r="B512" s="858"/>
      <c r="C512" s="858"/>
      <c r="D512" s="409"/>
      <c r="E512" s="394"/>
      <c r="F512" s="774"/>
      <c r="G512" s="775"/>
      <c r="H512" s="217"/>
      <c r="I512" s="688"/>
      <c r="J512" s="217"/>
      <c r="K512" s="662"/>
      <c r="L512" s="388"/>
      <c r="M512" s="217"/>
      <c r="N512" s="217"/>
      <c r="O512" s="217"/>
      <c r="P512" s="217"/>
      <c r="Q512" s="217"/>
      <c r="R512" s="217"/>
      <c r="S512" s="688"/>
      <c r="T512" s="359"/>
      <c r="U512" s="528"/>
      <c r="BC512" s="855"/>
      <c r="BD512" s="907"/>
    </row>
    <row r="513" s="695" customFormat="1" customHeight="1" spans="1:56">
      <c r="A513" s="513"/>
      <c r="B513" s="858"/>
      <c r="C513" s="858"/>
      <c r="D513" s="409"/>
      <c r="E513" s="394"/>
      <c r="F513" s="774"/>
      <c r="G513" s="775"/>
      <c r="H513" s="217"/>
      <c r="I513" s="688"/>
      <c r="J513" s="217"/>
      <c r="K513" s="662"/>
      <c r="L513" s="388"/>
      <c r="M513" s="217"/>
      <c r="N513" s="217"/>
      <c r="O513" s="217"/>
      <c r="P513" s="217"/>
      <c r="Q513" s="217"/>
      <c r="R513" s="217"/>
      <c r="S513" s="688"/>
      <c r="T513" s="359"/>
      <c r="U513" s="528"/>
      <c r="BC513" s="855"/>
      <c r="BD513" s="907"/>
    </row>
    <row r="514" s="695" customFormat="1" customHeight="1" spans="1:56">
      <c r="A514" s="513"/>
      <c r="B514" s="858"/>
      <c r="C514" s="858"/>
      <c r="D514" s="409"/>
      <c r="E514" s="394"/>
      <c r="F514" s="774"/>
      <c r="G514" s="775"/>
      <c r="H514" s="217"/>
      <c r="I514" s="688"/>
      <c r="J514" s="217"/>
      <c r="K514" s="662"/>
      <c r="L514" s="388"/>
      <c r="M514" s="217"/>
      <c r="N514" s="217"/>
      <c r="O514" s="217"/>
      <c r="P514" s="217"/>
      <c r="Q514" s="217"/>
      <c r="R514" s="217"/>
      <c r="S514" s="688"/>
      <c r="T514" s="359"/>
      <c r="U514" s="528"/>
      <c r="BC514" s="839"/>
      <c r="BD514" s="840"/>
    </row>
    <row r="515" s="695" customFormat="1" customHeight="1" spans="1:56">
      <c r="A515" s="513"/>
      <c r="B515" s="858"/>
      <c r="C515" s="858"/>
      <c r="D515" s="409"/>
      <c r="E515" s="394"/>
      <c r="F515" s="774"/>
      <c r="G515" s="775"/>
      <c r="H515" s="526"/>
      <c r="I515" s="905"/>
      <c r="J515" s="526"/>
      <c r="K515" s="662"/>
      <c r="L515" s="388"/>
      <c r="M515" s="217"/>
      <c r="N515" s="217"/>
      <c r="O515" s="217"/>
      <c r="P515" s="217"/>
      <c r="Q515" s="217"/>
      <c r="R515" s="217"/>
      <c r="S515" s="688"/>
      <c r="T515" s="359"/>
      <c r="U515" s="528"/>
      <c r="BC515" s="839"/>
      <c r="BD515" s="840"/>
    </row>
    <row r="516" s="695" customFormat="1" customHeight="1" spans="1:56">
      <c r="A516" s="513"/>
      <c r="B516" s="858"/>
      <c r="C516" s="858"/>
      <c r="D516" s="409"/>
      <c r="E516" s="394"/>
      <c r="F516" s="774"/>
      <c r="G516" s="775"/>
      <c r="H516" s="217"/>
      <c r="I516" s="688"/>
      <c r="J516" s="217"/>
      <c r="K516" s="662"/>
      <c r="L516" s="388"/>
      <c r="M516" s="217"/>
      <c r="N516" s="217"/>
      <c r="O516" s="217"/>
      <c r="P516" s="217"/>
      <c r="Q516" s="217"/>
      <c r="R516" s="217"/>
      <c r="S516" s="688"/>
      <c r="T516" s="359"/>
      <c r="U516" s="528"/>
      <c r="BC516" s="839"/>
      <c r="BD516" s="840"/>
    </row>
    <row r="517" s="695" customFormat="1" customHeight="1" spans="1:56">
      <c r="A517" s="513"/>
      <c r="B517" s="858"/>
      <c r="C517" s="858"/>
      <c r="D517" s="409"/>
      <c r="E517" s="394"/>
      <c r="F517" s="774"/>
      <c r="G517" s="775"/>
      <c r="H517" s="526"/>
      <c r="I517" s="905"/>
      <c r="J517" s="526"/>
      <c r="K517" s="662"/>
      <c r="L517" s="388"/>
      <c r="M517" s="217"/>
      <c r="N517" s="388"/>
      <c r="O517" s="217"/>
      <c r="P517" s="217"/>
      <c r="Q517" s="217"/>
      <c r="R517" s="217"/>
      <c r="S517" s="688"/>
      <c r="T517" s="359"/>
      <c r="U517" s="528"/>
      <c r="BC517" s="839"/>
      <c r="BD517" s="840"/>
    </row>
    <row r="518" s="695" customFormat="1" customHeight="1" spans="1:56">
      <c r="A518" s="513"/>
      <c r="B518" s="858"/>
      <c r="C518" s="858"/>
      <c r="D518" s="409"/>
      <c r="E518" s="394"/>
      <c r="F518" s="774"/>
      <c r="G518" s="775"/>
      <c r="H518" s="217"/>
      <c r="I518" s="905"/>
      <c r="J518" s="217"/>
      <c r="K518" s="662"/>
      <c r="L518" s="388"/>
      <c r="M518" s="217"/>
      <c r="N518" s="388"/>
      <c r="O518" s="217"/>
      <c r="P518" s="217"/>
      <c r="Q518" s="217"/>
      <c r="R518" s="217"/>
      <c r="S518" s="688"/>
      <c r="T518" s="359"/>
      <c r="U518" s="528"/>
      <c r="BC518" s="839"/>
      <c r="BD518" s="840"/>
    </row>
    <row r="519" s="695" customFormat="1" customHeight="1" spans="1:56">
      <c r="A519" s="513"/>
      <c r="B519" s="858"/>
      <c r="C519" s="858"/>
      <c r="D519" s="409"/>
      <c r="E519" s="394"/>
      <c r="F519" s="774"/>
      <c r="G519" s="775"/>
      <c r="H519" s="526"/>
      <c r="I519" s="905"/>
      <c r="J519" s="526"/>
      <c r="K519" s="662"/>
      <c r="L519" s="388"/>
      <c r="M519" s="217"/>
      <c r="N519" s="217"/>
      <c r="O519" s="217"/>
      <c r="P519" s="217"/>
      <c r="Q519" s="217"/>
      <c r="R519" s="217"/>
      <c r="S519" s="688"/>
      <c r="T519" s="359"/>
      <c r="U519" s="528"/>
      <c r="BC519" s="839"/>
      <c r="BD519" s="840"/>
    </row>
    <row r="520" s="695" customFormat="1" customHeight="1" spans="1:56">
      <c r="A520" s="513"/>
      <c r="B520" s="858"/>
      <c r="C520" s="858"/>
      <c r="D520" s="409"/>
      <c r="E520" s="394"/>
      <c r="F520" s="774"/>
      <c r="G520" s="775"/>
      <c r="H520" s="217"/>
      <c r="I520" s="688"/>
      <c r="J520" s="217"/>
      <c r="K520" s="662"/>
      <c r="L520" s="388"/>
      <c r="M520" s="217"/>
      <c r="N520" s="217"/>
      <c r="O520" s="217"/>
      <c r="P520" s="217"/>
      <c r="Q520" s="217"/>
      <c r="R520" s="217"/>
      <c r="S520" s="688"/>
      <c r="T520" s="359"/>
      <c r="U520" s="528"/>
      <c r="BC520" s="839"/>
      <c r="BD520" s="840"/>
    </row>
    <row r="521" s="695" customFormat="1" customHeight="1" spans="1:56">
      <c r="A521" s="513"/>
      <c r="B521" s="858"/>
      <c r="C521" s="858"/>
      <c r="D521" s="409"/>
      <c r="E521" s="394"/>
      <c r="F521" s="774"/>
      <c r="G521" s="775"/>
      <c r="H521" s="217"/>
      <c r="I521" s="688"/>
      <c r="J521" s="217"/>
      <c r="K521" s="662"/>
      <c r="L521" s="388"/>
      <c r="M521" s="217"/>
      <c r="N521" s="217"/>
      <c r="O521" s="217"/>
      <c r="P521" s="217"/>
      <c r="Q521" s="217"/>
      <c r="R521" s="217"/>
      <c r="S521" s="688"/>
      <c r="T521" s="359"/>
      <c r="U521" s="528"/>
      <c r="BC521" s="839"/>
      <c r="BD521" s="840"/>
    </row>
    <row r="522" s="695" customFormat="1" customHeight="1" spans="1:56">
      <c r="A522" s="513"/>
      <c r="B522" s="858"/>
      <c r="C522" s="858"/>
      <c r="D522" s="409"/>
      <c r="E522" s="394"/>
      <c r="F522" s="774"/>
      <c r="G522" s="775"/>
      <c r="H522" s="217"/>
      <c r="I522" s="688"/>
      <c r="J522" s="217"/>
      <c r="K522" s="662"/>
      <c r="L522" s="388"/>
      <c r="M522" s="217"/>
      <c r="N522" s="217"/>
      <c r="O522" s="217"/>
      <c r="P522" s="217"/>
      <c r="Q522" s="217"/>
      <c r="R522" s="217"/>
      <c r="S522" s="688"/>
      <c r="T522" s="359"/>
      <c r="U522" s="528"/>
      <c r="BC522" s="839"/>
      <c r="BD522" s="840"/>
    </row>
    <row r="523" s="695" customFormat="1" customHeight="1" spans="1:56">
      <c r="A523" s="513"/>
      <c r="B523" s="858"/>
      <c r="C523" s="858"/>
      <c r="D523" s="409"/>
      <c r="E523" s="394"/>
      <c r="F523" s="774"/>
      <c r="G523" s="775"/>
      <c r="H523" s="217"/>
      <c r="I523" s="688"/>
      <c r="J523" s="217"/>
      <c r="K523" s="662"/>
      <c r="L523" s="388"/>
      <c r="M523" s="217"/>
      <c r="N523" s="217"/>
      <c r="O523" s="217"/>
      <c r="P523" s="217"/>
      <c r="Q523" s="217"/>
      <c r="R523" s="217"/>
      <c r="S523" s="688"/>
      <c r="T523" s="359"/>
      <c r="U523" s="528"/>
      <c r="BC523" s="839"/>
      <c r="BD523" s="840"/>
    </row>
    <row r="524" s="694" customFormat="1" customHeight="1" spans="1:56">
      <c r="A524" s="733"/>
      <c r="B524" s="886"/>
      <c r="C524" s="736"/>
      <c r="D524" s="409"/>
      <c r="E524" s="887"/>
      <c r="F524" s="654"/>
      <c r="G524" s="466"/>
      <c r="H524" s="217"/>
      <c r="I524" s="688"/>
      <c r="J524" s="217"/>
      <c r="K524" s="655"/>
      <c r="L524" s="388"/>
      <c r="M524" s="291"/>
      <c r="N524" s="353"/>
      <c r="O524" s="257"/>
      <c r="P524" s="257"/>
      <c r="Q524" s="257"/>
      <c r="R524" s="217"/>
      <c r="S524" s="688"/>
      <c r="T524" s="656"/>
      <c r="U524" s="737"/>
      <c r="BC524" s="839"/>
      <c r="BD524" s="840"/>
    </row>
    <row r="525" s="694" customFormat="1" customHeight="1" spans="1:56">
      <c r="A525" s="733"/>
      <c r="B525" s="886"/>
      <c r="C525" s="736"/>
      <c r="D525" s="409"/>
      <c r="E525" s="887"/>
      <c r="F525" s="654"/>
      <c r="G525" s="466"/>
      <c r="H525" s="217"/>
      <c r="I525" s="688"/>
      <c r="J525" s="217"/>
      <c r="K525" s="655"/>
      <c r="L525" s="388"/>
      <c r="M525" s="291"/>
      <c r="N525" s="353"/>
      <c r="O525" s="257"/>
      <c r="P525" s="257"/>
      <c r="Q525" s="257"/>
      <c r="R525" s="257"/>
      <c r="S525" s="638"/>
      <c r="T525" s="656"/>
      <c r="U525" s="737"/>
      <c r="BC525" s="839"/>
      <c r="BD525" s="840"/>
    </row>
    <row r="526" s="694" customFormat="1" customHeight="1" spans="1:56">
      <c r="A526" s="733"/>
      <c r="B526" s="886"/>
      <c r="C526" s="736"/>
      <c r="D526" s="409"/>
      <c r="E526" s="887"/>
      <c r="F526" s="654"/>
      <c r="G526" s="466"/>
      <c r="H526" s="217"/>
      <c r="I526" s="688"/>
      <c r="J526" s="217"/>
      <c r="K526" s="655"/>
      <c r="L526" s="388"/>
      <c r="M526" s="291"/>
      <c r="N526" s="353"/>
      <c r="O526" s="257"/>
      <c r="P526" s="257"/>
      <c r="Q526" s="257"/>
      <c r="R526" s="257"/>
      <c r="S526" s="638"/>
      <c r="T526" s="656"/>
      <c r="U526" s="737"/>
      <c r="BC526" s="839"/>
      <c r="BD526" s="840"/>
    </row>
    <row r="527" s="694" customFormat="1" customHeight="1" spans="1:56">
      <c r="A527" s="733"/>
      <c r="B527" s="886"/>
      <c r="C527" s="736"/>
      <c r="D527" s="409"/>
      <c r="E527" s="887"/>
      <c r="F527" s="654"/>
      <c r="G527" s="466"/>
      <c r="H527" s="217"/>
      <c r="I527" s="688"/>
      <c r="J527" s="217"/>
      <c r="K527" s="655"/>
      <c r="L527" s="388"/>
      <c r="M527" s="291"/>
      <c r="N527" s="353"/>
      <c r="O527" s="257"/>
      <c r="P527" s="257"/>
      <c r="Q527" s="257"/>
      <c r="R527" s="257"/>
      <c r="S527" s="638"/>
      <c r="T527" s="656"/>
      <c r="U527" s="737"/>
      <c r="BC527" s="839"/>
      <c r="BD527" s="840"/>
    </row>
    <row r="528" s="694" customFormat="1" customHeight="1" spans="1:56">
      <c r="A528" s="733"/>
      <c r="B528" s="886"/>
      <c r="C528" s="736"/>
      <c r="D528" s="409"/>
      <c r="E528" s="887"/>
      <c r="F528" s="654"/>
      <c r="G528" s="466"/>
      <c r="H528" s="217"/>
      <c r="I528" s="688"/>
      <c r="J528" s="217"/>
      <c r="K528" s="655"/>
      <c r="L528" s="388"/>
      <c r="M528" s="291"/>
      <c r="N528" s="217"/>
      <c r="O528" s="257"/>
      <c r="P528" s="257"/>
      <c r="Q528" s="257"/>
      <c r="R528" s="257"/>
      <c r="S528" s="638"/>
      <c r="T528" s="656"/>
      <c r="U528" s="737"/>
      <c r="BC528" s="839"/>
      <c r="BD528" s="840"/>
    </row>
    <row r="529" s="694" customFormat="1" customHeight="1" spans="1:56">
      <c r="A529" s="733"/>
      <c r="B529" s="886"/>
      <c r="C529" s="736"/>
      <c r="D529" s="409"/>
      <c r="E529" s="887"/>
      <c r="F529" s="654"/>
      <c r="G529" s="466"/>
      <c r="H529" s="217"/>
      <c r="I529" s="688"/>
      <c r="J529" s="217"/>
      <c r="K529" s="655"/>
      <c r="L529" s="388"/>
      <c r="M529" s="291"/>
      <c r="N529" s="353"/>
      <c r="O529" s="257"/>
      <c r="P529" s="257"/>
      <c r="Q529" s="257"/>
      <c r="R529" s="257"/>
      <c r="S529" s="638"/>
      <c r="T529" s="656"/>
      <c r="U529" s="737"/>
      <c r="BC529" s="839"/>
      <c r="BD529" s="840"/>
    </row>
    <row r="530" s="694" customFormat="1" customHeight="1" spans="1:56">
      <c r="A530" s="733"/>
      <c r="B530" s="886"/>
      <c r="C530" s="736"/>
      <c r="D530" s="409"/>
      <c r="E530" s="887"/>
      <c r="F530" s="654"/>
      <c r="G530" s="466"/>
      <c r="H530" s="217"/>
      <c r="I530" s="688"/>
      <c r="J530" s="217"/>
      <c r="K530" s="655"/>
      <c r="L530" s="388"/>
      <c r="M530" s="291"/>
      <c r="N530" s="257"/>
      <c r="O530" s="257"/>
      <c r="P530" s="291"/>
      <c r="Q530" s="291"/>
      <c r="R530" s="257"/>
      <c r="S530" s="638"/>
      <c r="T530" s="656"/>
      <c r="U530" s="737"/>
      <c r="BC530" s="839"/>
      <c r="BD530" s="840"/>
    </row>
    <row r="531" s="694" customFormat="1" customHeight="1" spans="1:56">
      <c r="A531" s="733"/>
      <c r="B531" s="886"/>
      <c r="C531" s="736"/>
      <c r="D531" s="409"/>
      <c r="E531" s="887"/>
      <c r="F531" s="654"/>
      <c r="G531" s="466"/>
      <c r="H531" s="217"/>
      <c r="I531" s="688"/>
      <c r="J531" s="217"/>
      <c r="K531" s="655"/>
      <c r="L531" s="388"/>
      <c r="M531" s="291"/>
      <c r="N531" s="257"/>
      <c r="O531" s="257"/>
      <c r="P531" s="291"/>
      <c r="Q531" s="291"/>
      <c r="R531" s="257"/>
      <c r="S531" s="638"/>
      <c r="T531" s="656"/>
      <c r="U531" s="737"/>
      <c r="BC531" s="839"/>
      <c r="BD531" s="840"/>
    </row>
    <row r="532" s="694" customFormat="1" customHeight="1" spans="1:56">
      <c r="A532" s="733"/>
      <c r="B532" s="886"/>
      <c r="C532" s="736"/>
      <c r="D532" s="409"/>
      <c r="E532" s="887"/>
      <c r="F532" s="654"/>
      <c r="G532" s="466"/>
      <c r="H532" s="217"/>
      <c r="I532" s="688"/>
      <c r="J532" s="217"/>
      <c r="K532" s="655"/>
      <c r="L532" s="388"/>
      <c r="M532" s="291"/>
      <c r="N532" s="257"/>
      <c r="O532" s="257"/>
      <c r="P532" s="291"/>
      <c r="Q532" s="291"/>
      <c r="R532" s="257"/>
      <c r="S532" s="638"/>
      <c r="T532" s="478"/>
      <c r="U532" s="737"/>
      <c r="BC532" s="839"/>
      <c r="BD532" s="840"/>
    </row>
    <row r="533" s="694" customFormat="1" customHeight="1" spans="1:56">
      <c r="A533" s="733"/>
      <c r="B533" s="886"/>
      <c r="C533" s="736"/>
      <c r="D533" s="409"/>
      <c r="E533" s="887"/>
      <c r="F533" s="654"/>
      <c r="G533" s="466"/>
      <c r="H533" s="217"/>
      <c r="I533" s="688"/>
      <c r="J533" s="217"/>
      <c r="K533" s="655"/>
      <c r="L533" s="388"/>
      <c r="M533" s="291"/>
      <c r="N533" s="257"/>
      <c r="O533" s="257"/>
      <c r="P533" s="291"/>
      <c r="Q533" s="291"/>
      <c r="R533" s="257"/>
      <c r="S533" s="638"/>
      <c r="T533" s="478"/>
      <c r="U533" s="737"/>
      <c r="BC533" s="839"/>
      <c r="BD533" s="840"/>
    </row>
    <row r="534" s="694" customFormat="1" customHeight="1" spans="1:56">
      <c r="A534" s="733"/>
      <c r="B534" s="886"/>
      <c r="C534" s="736"/>
      <c r="D534" s="409"/>
      <c r="E534" s="887"/>
      <c r="F534" s="654"/>
      <c r="G534" s="466"/>
      <c r="H534" s="217"/>
      <c r="I534" s="688"/>
      <c r="J534" s="217"/>
      <c r="K534" s="655"/>
      <c r="L534" s="388"/>
      <c r="M534" s="291"/>
      <c r="N534" s="257"/>
      <c r="O534" s="257"/>
      <c r="P534" s="291"/>
      <c r="Q534" s="291"/>
      <c r="R534" s="257"/>
      <c r="S534" s="638"/>
      <c r="T534" s="478"/>
      <c r="U534" s="737"/>
      <c r="BC534" s="839"/>
      <c r="BD534" s="840"/>
    </row>
    <row r="535" s="694" customFormat="1" customHeight="1" spans="1:56">
      <c r="A535" s="733"/>
      <c r="B535" s="886"/>
      <c r="C535" s="736"/>
      <c r="D535" s="409"/>
      <c r="E535" s="887"/>
      <c r="F535" s="654"/>
      <c r="G535" s="466"/>
      <c r="H535" s="217"/>
      <c r="I535" s="688"/>
      <c r="J535" s="217"/>
      <c r="K535" s="655"/>
      <c r="L535" s="388"/>
      <c r="M535" s="291"/>
      <c r="N535" s="257"/>
      <c r="O535" s="257"/>
      <c r="P535" s="291"/>
      <c r="Q535" s="291"/>
      <c r="R535" s="257"/>
      <c r="S535" s="638"/>
      <c r="T535" s="478"/>
      <c r="U535" s="737"/>
      <c r="BC535" s="839"/>
      <c r="BD535" s="840"/>
    </row>
    <row r="536" s="694" customFormat="1" customHeight="1" spans="1:56">
      <c r="A536" s="733"/>
      <c r="B536" s="886"/>
      <c r="C536" s="736"/>
      <c r="D536" s="409"/>
      <c r="E536" s="887"/>
      <c r="F536" s="654"/>
      <c r="G536" s="466"/>
      <c r="H536" s="217"/>
      <c r="I536" s="688"/>
      <c r="J536" s="217"/>
      <c r="K536" s="655"/>
      <c r="L536" s="388"/>
      <c r="M536" s="291"/>
      <c r="N536" s="257"/>
      <c r="O536" s="257"/>
      <c r="P536" s="291"/>
      <c r="Q536" s="291"/>
      <c r="R536" s="257"/>
      <c r="S536" s="638"/>
      <c r="T536" s="478"/>
      <c r="U536" s="737"/>
      <c r="BC536" s="839"/>
      <c r="BD536" s="840"/>
    </row>
    <row r="537" s="694" customFormat="1" customHeight="1" spans="1:56">
      <c r="A537" s="733"/>
      <c r="B537" s="886"/>
      <c r="C537" s="736"/>
      <c r="D537" s="409"/>
      <c r="E537" s="887"/>
      <c r="F537" s="654"/>
      <c r="G537" s="466"/>
      <c r="H537" s="217"/>
      <c r="I537" s="688"/>
      <c r="J537" s="217"/>
      <c r="K537" s="655"/>
      <c r="L537" s="388"/>
      <c r="M537" s="291"/>
      <c r="N537" s="257"/>
      <c r="O537" s="257"/>
      <c r="P537" s="291"/>
      <c r="Q537" s="291"/>
      <c r="R537" s="257"/>
      <c r="S537" s="638"/>
      <c r="T537" s="478"/>
      <c r="U537" s="737"/>
      <c r="BC537" s="839"/>
      <c r="BD537" s="840"/>
    </row>
    <row r="538" s="694" customFormat="1" customHeight="1" spans="1:56">
      <c r="A538" s="733"/>
      <c r="B538" s="886"/>
      <c r="C538" s="736"/>
      <c r="D538" s="409"/>
      <c r="E538" s="887"/>
      <c r="F538" s="654"/>
      <c r="G538" s="466"/>
      <c r="H538" s="217"/>
      <c r="I538" s="688"/>
      <c r="J538" s="217"/>
      <c r="K538" s="655"/>
      <c r="L538" s="388"/>
      <c r="M538" s="291"/>
      <c r="N538" s="257"/>
      <c r="O538" s="257"/>
      <c r="P538" s="291"/>
      <c r="Q538" s="291"/>
      <c r="R538" s="257"/>
      <c r="S538" s="638"/>
      <c r="T538" s="478"/>
      <c r="U538" s="737"/>
      <c r="BC538" s="839"/>
      <c r="BD538" s="840"/>
    </row>
    <row r="539" s="694" customFormat="1" customHeight="1" spans="1:56">
      <c r="A539" s="733"/>
      <c r="B539" s="886"/>
      <c r="C539" s="736"/>
      <c r="D539" s="409"/>
      <c r="E539" s="887"/>
      <c r="F539" s="654"/>
      <c r="G539" s="466"/>
      <c r="H539" s="217"/>
      <c r="I539" s="688"/>
      <c r="J539" s="217"/>
      <c r="K539" s="655"/>
      <c r="L539" s="388"/>
      <c r="M539" s="291"/>
      <c r="N539" s="257"/>
      <c r="O539" s="257"/>
      <c r="P539" s="291"/>
      <c r="Q539" s="291"/>
      <c r="R539" s="257"/>
      <c r="S539" s="638"/>
      <c r="T539" s="478"/>
      <c r="U539" s="737"/>
      <c r="BC539" s="839"/>
      <c r="BD539" s="840"/>
    </row>
    <row r="540" s="694" customFormat="1" customHeight="1" spans="1:56">
      <c r="A540" s="733"/>
      <c r="B540" s="886"/>
      <c r="C540" s="736"/>
      <c r="D540" s="409"/>
      <c r="E540" s="887"/>
      <c r="F540" s="654"/>
      <c r="G540" s="466"/>
      <c r="H540" s="217"/>
      <c r="I540" s="688"/>
      <c r="J540" s="217"/>
      <c r="K540" s="655"/>
      <c r="L540" s="388"/>
      <c r="M540" s="291"/>
      <c r="N540" s="257"/>
      <c r="O540" s="257"/>
      <c r="P540" s="291"/>
      <c r="Q540" s="291"/>
      <c r="R540" s="257"/>
      <c r="S540" s="638"/>
      <c r="T540" s="478"/>
      <c r="U540" s="737"/>
      <c r="BC540" s="839"/>
      <c r="BD540" s="840"/>
    </row>
    <row r="541" s="694" customFormat="1" customHeight="1" spans="1:56">
      <c r="A541" s="733"/>
      <c r="B541" s="886"/>
      <c r="C541" s="736"/>
      <c r="D541" s="409"/>
      <c r="E541" s="887"/>
      <c r="F541" s="654"/>
      <c r="G541" s="466"/>
      <c r="H541" s="217"/>
      <c r="I541" s="688"/>
      <c r="J541" s="217"/>
      <c r="K541" s="655"/>
      <c r="L541" s="388"/>
      <c r="M541" s="291"/>
      <c r="N541" s="257"/>
      <c r="O541" s="257"/>
      <c r="P541" s="257"/>
      <c r="Q541" s="257"/>
      <c r="R541" s="257"/>
      <c r="S541" s="638"/>
      <c r="T541" s="478"/>
      <c r="U541" s="737"/>
      <c r="BC541" s="839"/>
      <c r="BD541" s="840"/>
    </row>
    <row r="542" s="694" customFormat="1" customHeight="1" spans="1:56">
      <c r="A542" s="733"/>
      <c r="B542" s="886"/>
      <c r="C542" s="736"/>
      <c r="D542" s="409"/>
      <c r="E542" s="887"/>
      <c r="F542" s="654"/>
      <c r="G542" s="466"/>
      <c r="H542" s="217"/>
      <c r="I542" s="688"/>
      <c r="J542" s="217"/>
      <c r="K542" s="655"/>
      <c r="L542" s="388"/>
      <c r="M542" s="291"/>
      <c r="N542" s="257"/>
      <c r="O542" s="257"/>
      <c r="P542" s="257"/>
      <c r="Q542" s="257"/>
      <c r="R542" s="257"/>
      <c r="S542" s="638"/>
      <c r="T542" s="478"/>
      <c r="U542" s="737"/>
      <c r="BC542" s="839"/>
      <c r="BD542" s="840"/>
    </row>
    <row r="543" s="694" customFormat="1" customHeight="1" spans="1:56">
      <c r="A543" s="733"/>
      <c r="B543" s="886"/>
      <c r="C543" s="736"/>
      <c r="D543" s="409"/>
      <c r="E543" s="887"/>
      <c r="F543" s="654"/>
      <c r="G543" s="466"/>
      <c r="H543" s="217"/>
      <c r="I543" s="688"/>
      <c r="J543" s="217"/>
      <c r="K543" s="655"/>
      <c r="L543" s="388"/>
      <c r="M543" s="291"/>
      <c r="N543" s="257"/>
      <c r="O543" s="257"/>
      <c r="P543" s="257"/>
      <c r="Q543" s="257"/>
      <c r="R543" s="257"/>
      <c r="S543" s="638"/>
      <c r="T543" s="478"/>
      <c r="U543" s="737"/>
      <c r="BC543" s="839"/>
      <c r="BD543" s="840"/>
    </row>
    <row r="544" s="694" customFormat="1" customHeight="1" spans="1:56">
      <c r="A544" s="733"/>
      <c r="B544" s="886"/>
      <c r="C544" s="736"/>
      <c r="D544" s="409"/>
      <c r="E544" s="887"/>
      <c r="F544" s="654"/>
      <c r="G544" s="466"/>
      <c r="H544" s="217"/>
      <c r="I544" s="688"/>
      <c r="J544" s="217"/>
      <c r="K544" s="655"/>
      <c r="L544" s="388"/>
      <c r="M544" s="291"/>
      <c r="N544" s="353"/>
      <c r="O544" s="257"/>
      <c r="P544" s="257"/>
      <c r="Q544" s="257"/>
      <c r="R544" s="217"/>
      <c r="S544" s="688"/>
      <c r="T544" s="478"/>
      <c r="U544" s="737"/>
      <c r="BC544" s="839"/>
      <c r="BD544" s="840"/>
    </row>
    <row r="545" s="694" customFormat="1" customHeight="1" spans="1:56">
      <c r="A545" s="733"/>
      <c r="B545" s="886"/>
      <c r="C545" s="736"/>
      <c r="D545" s="409"/>
      <c r="E545" s="887"/>
      <c r="F545" s="654"/>
      <c r="G545" s="466"/>
      <c r="H545" s="217"/>
      <c r="I545" s="688"/>
      <c r="J545" s="217"/>
      <c r="K545" s="655"/>
      <c r="L545" s="388"/>
      <c r="M545" s="291"/>
      <c r="N545" s="353"/>
      <c r="O545" s="257"/>
      <c r="P545" s="257"/>
      <c r="Q545" s="257"/>
      <c r="R545" s="257"/>
      <c r="S545" s="638"/>
      <c r="T545" s="478"/>
      <c r="U545" s="737"/>
      <c r="BC545" s="839"/>
      <c r="BD545" s="840"/>
    </row>
    <row r="546" s="694" customFormat="1" customHeight="1" spans="1:56">
      <c r="A546" s="733"/>
      <c r="B546" s="886"/>
      <c r="C546" s="736"/>
      <c r="D546" s="409"/>
      <c r="E546" s="887"/>
      <c r="F546" s="654"/>
      <c r="G546" s="466"/>
      <c r="H546" s="217"/>
      <c r="I546" s="688"/>
      <c r="J546" s="217"/>
      <c r="K546" s="655"/>
      <c r="L546" s="388"/>
      <c r="M546" s="291"/>
      <c r="N546" s="257"/>
      <c r="O546" s="257"/>
      <c r="P546" s="257"/>
      <c r="Q546" s="257"/>
      <c r="R546" s="257"/>
      <c r="S546" s="638"/>
      <c r="T546" s="656"/>
      <c r="U546" s="737"/>
      <c r="BC546" s="839"/>
      <c r="BD546" s="840"/>
    </row>
    <row r="547" s="694" customFormat="1" customHeight="1" spans="1:56">
      <c r="A547" s="733"/>
      <c r="B547" s="886"/>
      <c r="C547" s="736"/>
      <c r="D547" s="409"/>
      <c r="E547" s="887"/>
      <c r="F547" s="654"/>
      <c r="G547" s="466"/>
      <c r="H547" s="217"/>
      <c r="I547" s="688"/>
      <c r="J547" s="217"/>
      <c r="K547" s="655"/>
      <c r="L547" s="388"/>
      <c r="M547" s="291"/>
      <c r="N547" s="257"/>
      <c r="O547" s="257"/>
      <c r="P547" s="257"/>
      <c r="Q547" s="257"/>
      <c r="R547" s="257"/>
      <c r="S547" s="638"/>
      <c r="T547" s="656"/>
      <c r="U547" s="737"/>
      <c r="BC547" s="839"/>
      <c r="BD547" s="840"/>
    </row>
    <row r="548" s="694" customFormat="1" customHeight="1" spans="1:56">
      <c r="A548" s="733"/>
      <c r="B548" s="886"/>
      <c r="C548" s="736"/>
      <c r="D548" s="409"/>
      <c r="E548" s="887"/>
      <c r="F548" s="654"/>
      <c r="G548" s="466"/>
      <c r="H548" s="217"/>
      <c r="I548" s="688"/>
      <c r="J548" s="217"/>
      <c r="K548" s="655"/>
      <c r="L548" s="388"/>
      <c r="M548" s="291"/>
      <c r="N548" s="353"/>
      <c r="O548" s="257"/>
      <c r="P548" s="257"/>
      <c r="Q548" s="257"/>
      <c r="R548" s="217"/>
      <c r="S548" s="688"/>
      <c r="T548" s="656"/>
      <c r="U548" s="737"/>
      <c r="BC548" s="839"/>
      <c r="BD548" s="840"/>
    </row>
    <row r="549" s="694" customFormat="1" customHeight="1" spans="1:56">
      <c r="A549" s="733"/>
      <c r="B549" s="886"/>
      <c r="C549" s="736"/>
      <c r="D549" s="409"/>
      <c r="E549" s="887"/>
      <c r="F549" s="654"/>
      <c r="G549" s="466"/>
      <c r="H549" s="217"/>
      <c r="I549" s="688"/>
      <c r="J549" s="217"/>
      <c r="K549" s="655"/>
      <c r="L549" s="388"/>
      <c r="M549" s="291"/>
      <c r="N549" s="353"/>
      <c r="O549" s="257"/>
      <c r="P549" s="257"/>
      <c r="Q549" s="257"/>
      <c r="R549" s="257"/>
      <c r="S549" s="638"/>
      <c r="T549" s="656"/>
      <c r="U549" s="737"/>
      <c r="BC549" s="839"/>
      <c r="BD549" s="840"/>
    </row>
    <row r="550" s="694" customFormat="1" customHeight="1" spans="1:56">
      <c r="A550" s="733"/>
      <c r="B550" s="886"/>
      <c r="C550" s="736"/>
      <c r="D550" s="409"/>
      <c r="E550" s="887"/>
      <c r="F550" s="654"/>
      <c r="G550" s="466"/>
      <c r="H550" s="217"/>
      <c r="I550" s="688"/>
      <c r="J550" s="217"/>
      <c r="K550" s="655"/>
      <c r="L550" s="388"/>
      <c r="M550" s="291"/>
      <c r="N550" s="257"/>
      <c r="O550" s="257"/>
      <c r="P550" s="291"/>
      <c r="Q550" s="291"/>
      <c r="R550" s="257"/>
      <c r="S550" s="638"/>
      <c r="T550" s="478"/>
      <c r="U550" s="737"/>
      <c r="BC550" s="839"/>
      <c r="BD550" s="840"/>
    </row>
    <row r="551" s="694" customFormat="1" customHeight="1" spans="1:56">
      <c r="A551" s="733"/>
      <c r="B551" s="886"/>
      <c r="C551" s="736"/>
      <c r="D551" s="409"/>
      <c r="E551" s="887"/>
      <c r="F551" s="654"/>
      <c r="G551" s="466"/>
      <c r="H551" s="217"/>
      <c r="I551" s="688"/>
      <c r="J551" s="217"/>
      <c r="K551" s="655"/>
      <c r="L551" s="388"/>
      <c r="M551" s="291"/>
      <c r="N551" s="257"/>
      <c r="O551" s="257"/>
      <c r="P551" s="291"/>
      <c r="Q551" s="291"/>
      <c r="R551" s="257"/>
      <c r="S551" s="638"/>
      <c r="T551" s="478"/>
      <c r="U551" s="737"/>
      <c r="BC551" s="839"/>
      <c r="BD551" s="840"/>
    </row>
    <row r="552" s="694" customFormat="1" customHeight="1" spans="1:56">
      <c r="A552" s="733"/>
      <c r="B552" s="886"/>
      <c r="C552" s="736"/>
      <c r="D552" s="409"/>
      <c r="E552" s="887"/>
      <c r="F552" s="654"/>
      <c r="G552" s="466"/>
      <c r="H552" s="217"/>
      <c r="I552" s="688"/>
      <c r="J552" s="217"/>
      <c r="K552" s="655"/>
      <c r="L552" s="388"/>
      <c r="M552" s="291"/>
      <c r="N552" s="257"/>
      <c r="O552" s="257"/>
      <c r="P552" s="291"/>
      <c r="Q552" s="291"/>
      <c r="R552" s="257"/>
      <c r="S552" s="638"/>
      <c r="T552" s="478"/>
      <c r="U552" s="737"/>
      <c r="BC552" s="839"/>
      <c r="BD552" s="840"/>
    </row>
    <row r="553" s="694" customFormat="1" customHeight="1" spans="1:56">
      <c r="A553" s="733"/>
      <c r="B553" s="886"/>
      <c r="C553" s="736"/>
      <c r="D553" s="409"/>
      <c r="E553" s="887"/>
      <c r="F553" s="654"/>
      <c r="G553" s="466"/>
      <c r="H553" s="217"/>
      <c r="I553" s="688"/>
      <c r="J553" s="217"/>
      <c r="K553" s="655"/>
      <c r="L553" s="388"/>
      <c r="M553" s="291"/>
      <c r="N553" s="257"/>
      <c r="O553" s="257"/>
      <c r="P553" s="291"/>
      <c r="Q553" s="291"/>
      <c r="R553" s="257"/>
      <c r="S553" s="638"/>
      <c r="T553" s="478"/>
      <c r="U553" s="737"/>
      <c r="BC553" s="839"/>
      <c r="BD553" s="840"/>
    </row>
    <row r="554" s="694" customFormat="1" customHeight="1" spans="1:56">
      <c r="A554" s="733"/>
      <c r="B554" s="886"/>
      <c r="C554" s="736"/>
      <c r="D554" s="409"/>
      <c r="E554" s="887"/>
      <c r="F554" s="654"/>
      <c r="G554" s="466"/>
      <c r="H554" s="217"/>
      <c r="I554" s="688"/>
      <c r="J554" s="217"/>
      <c r="K554" s="655"/>
      <c r="L554" s="388"/>
      <c r="M554" s="291"/>
      <c r="N554" s="257"/>
      <c r="O554" s="257"/>
      <c r="P554" s="291"/>
      <c r="Q554" s="291"/>
      <c r="R554" s="257"/>
      <c r="S554" s="638"/>
      <c r="T554" s="478"/>
      <c r="U554" s="737"/>
      <c r="BC554" s="839"/>
      <c r="BD554" s="840"/>
    </row>
    <row r="555" s="694" customFormat="1" customHeight="1" spans="1:56">
      <c r="A555" s="733"/>
      <c r="B555" s="886"/>
      <c r="C555" s="736"/>
      <c r="D555" s="409"/>
      <c r="E555" s="887"/>
      <c r="F555" s="654"/>
      <c r="G555" s="466"/>
      <c r="H555" s="217"/>
      <c r="I555" s="688"/>
      <c r="J555" s="217"/>
      <c r="K555" s="655"/>
      <c r="L555" s="388"/>
      <c r="M555" s="291"/>
      <c r="N555" s="257"/>
      <c r="O555" s="257"/>
      <c r="P555" s="291"/>
      <c r="Q555" s="291"/>
      <c r="R555" s="257"/>
      <c r="S555" s="638"/>
      <c r="T555" s="478"/>
      <c r="U555" s="737"/>
      <c r="BC555" s="839"/>
      <c r="BD555" s="840"/>
    </row>
    <row r="556" s="694" customFormat="1" customHeight="1" spans="1:56">
      <c r="A556" s="733"/>
      <c r="B556" s="886"/>
      <c r="C556" s="736"/>
      <c r="D556" s="409"/>
      <c r="E556" s="887"/>
      <c r="F556" s="654"/>
      <c r="G556" s="466"/>
      <c r="H556" s="217"/>
      <c r="I556" s="688"/>
      <c r="J556" s="217"/>
      <c r="K556" s="655"/>
      <c r="L556" s="388"/>
      <c r="M556" s="291"/>
      <c r="N556" s="257"/>
      <c r="O556" s="257"/>
      <c r="P556" s="291"/>
      <c r="Q556" s="291"/>
      <c r="R556" s="257"/>
      <c r="S556" s="638"/>
      <c r="T556" s="478"/>
      <c r="U556" s="737"/>
      <c r="BC556" s="839"/>
      <c r="BD556" s="840"/>
    </row>
    <row r="557" s="694" customFormat="1" customHeight="1" spans="1:56">
      <c r="A557" s="733"/>
      <c r="B557" s="886"/>
      <c r="C557" s="736"/>
      <c r="D557" s="409"/>
      <c r="E557" s="887"/>
      <c r="F557" s="654"/>
      <c r="G557" s="466"/>
      <c r="H557" s="217"/>
      <c r="I557" s="688"/>
      <c r="J557" s="217"/>
      <c r="K557" s="655"/>
      <c r="L557" s="388"/>
      <c r="M557" s="291"/>
      <c r="N557" s="257"/>
      <c r="O557" s="257"/>
      <c r="P557" s="291"/>
      <c r="Q557" s="291"/>
      <c r="R557" s="257"/>
      <c r="S557" s="638"/>
      <c r="T557" s="478"/>
      <c r="U557" s="358"/>
      <c r="BC557" s="839"/>
      <c r="BD557" s="840"/>
    </row>
    <row r="558" s="694" customFormat="1" customHeight="1" spans="1:56">
      <c r="A558" s="733"/>
      <c r="B558" s="886"/>
      <c r="C558" s="736"/>
      <c r="D558" s="409"/>
      <c r="E558" s="887"/>
      <c r="F558" s="654"/>
      <c r="G558" s="466"/>
      <c r="H558" s="217"/>
      <c r="I558" s="688"/>
      <c r="J558" s="217"/>
      <c r="K558" s="655"/>
      <c r="L558" s="388"/>
      <c r="M558" s="291"/>
      <c r="N558" s="257"/>
      <c r="O558" s="257"/>
      <c r="P558" s="291"/>
      <c r="Q558" s="291"/>
      <c r="R558" s="257"/>
      <c r="S558" s="638"/>
      <c r="T558" s="478"/>
      <c r="U558" s="909"/>
      <c r="BC558" s="839"/>
      <c r="BD558" s="840"/>
    </row>
    <row r="559" s="694" customFormat="1" customHeight="1" spans="1:56">
      <c r="A559" s="733"/>
      <c r="B559" s="886"/>
      <c r="C559" s="736"/>
      <c r="D559" s="409"/>
      <c r="E559" s="887"/>
      <c r="F559" s="654"/>
      <c r="G559" s="466"/>
      <c r="H559" s="217"/>
      <c r="I559" s="688"/>
      <c r="J559" s="217"/>
      <c r="K559" s="655"/>
      <c r="L559" s="388"/>
      <c r="M559" s="291"/>
      <c r="N559" s="257"/>
      <c r="O559" s="257"/>
      <c r="P559" s="291"/>
      <c r="Q559" s="291"/>
      <c r="R559" s="257"/>
      <c r="S559" s="638"/>
      <c r="T559" s="478"/>
      <c r="U559" s="358"/>
      <c r="BC559" s="839"/>
      <c r="BD559" s="840"/>
    </row>
    <row r="560" s="694" customFormat="1" customHeight="1" spans="1:56">
      <c r="A560" s="733"/>
      <c r="B560" s="886"/>
      <c r="C560" s="736"/>
      <c r="D560" s="409"/>
      <c r="E560" s="887"/>
      <c r="F560" s="654"/>
      <c r="G560" s="466"/>
      <c r="H560" s="217"/>
      <c r="I560" s="688"/>
      <c r="J560" s="217"/>
      <c r="K560" s="655"/>
      <c r="L560" s="388"/>
      <c r="M560" s="291"/>
      <c r="N560" s="257"/>
      <c r="O560" s="257"/>
      <c r="P560" s="291"/>
      <c r="Q560" s="291"/>
      <c r="R560" s="257"/>
      <c r="S560" s="638"/>
      <c r="T560" s="478"/>
      <c r="U560" s="910"/>
      <c r="BC560" s="839"/>
      <c r="BD560" s="840"/>
    </row>
    <row r="561" s="694" customFormat="1" customHeight="1" spans="1:56">
      <c r="A561" s="733"/>
      <c r="B561" s="886"/>
      <c r="C561" s="736"/>
      <c r="D561" s="409"/>
      <c r="E561" s="887"/>
      <c r="F561" s="654"/>
      <c r="G561" s="466"/>
      <c r="H561" s="217"/>
      <c r="I561" s="688"/>
      <c r="J561" s="217"/>
      <c r="K561" s="655"/>
      <c r="L561" s="388"/>
      <c r="M561" s="291"/>
      <c r="N561" s="257"/>
      <c r="O561" s="257"/>
      <c r="P561" s="291"/>
      <c r="Q561" s="291"/>
      <c r="R561" s="257"/>
      <c r="S561" s="638"/>
      <c r="T561" s="478"/>
      <c r="U561" s="358"/>
      <c r="BC561" s="839"/>
      <c r="BD561" s="840"/>
    </row>
    <row r="562" s="694" customFormat="1" customHeight="1" spans="1:56">
      <c r="A562" s="733"/>
      <c r="B562" s="886"/>
      <c r="C562" s="736"/>
      <c r="D562" s="409"/>
      <c r="E562" s="887"/>
      <c r="F562" s="654"/>
      <c r="G562" s="466"/>
      <c r="H562" s="217"/>
      <c r="I562" s="688"/>
      <c r="J562" s="217"/>
      <c r="K562" s="655"/>
      <c r="L562" s="388"/>
      <c r="M562" s="291"/>
      <c r="N562" s="257"/>
      <c r="O562" s="257"/>
      <c r="P562" s="291"/>
      <c r="Q562" s="291"/>
      <c r="R562" s="257"/>
      <c r="S562" s="638"/>
      <c r="T562" s="478"/>
      <c r="U562" s="343"/>
      <c r="BC562" s="839"/>
      <c r="BD562" s="840"/>
    </row>
    <row r="563" s="694" customFormat="1" customHeight="1" spans="1:56">
      <c r="A563" s="733"/>
      <c r="B563" s="886"/>
      <c r="C563" s="736"/>
      <c r="D563" s="465"/>
      <c r="E563" s="887"/>
      <c r="F563" s="654"/>
      <c r="G563" s="466"/>
      <c r="H563" s="217"/>
      <c r="I563" s="688"/>
      <c r="J563" s="217"/>
      <c r="K563" s="655"/>
      <c r="L563" s="388"/>
      <c r="M563" s="291"/>
      <c r="N563" s="257"/>
      <c r="O563" s="257"/>
      <c r="P563" s="257"/>
      <c r="Q563" s="257"/>
      <c r="R563" s="217"/>
      <c r="S563" s="688"/>
      <c r="T563" s="478"/>
      <c r="U563" s="358"/>
      <c r="BC563" s="839"/>
      <c r="BD563" s="840"/>
    </row>
    <row r="564" s="694" customFormat="1" customHeight="1" spans="1:56">
      <c r="A564" s="733"/>
      <c r="B564" s="886"/>
      <c r="C564" s="736"/>
      <c r="D564" s="409"/>
      <c r="E564" s="887"/>
      <c r="F564" s="654"/>
      <c r="G564" s="466"/>
      <c r="H564" s="217"/>
      <c r="I564" s="688"/>
      <c r="J564" s="217"/>
      <c r="K564" s="655"/>
      <c r="L564" s="388"/>
      <c r="M564" s="291"/>
      <c r="N564" s="257"/>
      <c r="O564" s="257"/>
      <c r="P564" s="291"/>
      <c r="Q564" s="291"/>
      <c r="R564" s="257"/>
      <c r="S564" s="638"/>
      <c r="T564" s="478"/>
      <c r="U564" s="909"/>
      <c r="BC564" s="839"/>
      <c r="BD564" s="840"/>
    </row>
    <row r="565" s="694" customFormat="1" customHeight="1" spans="1:56">
      <c r="A565" s="733"/>
      <c r="B565" s="886"/>
      <c r="C565" s="736"/>
      <c r="D565" s="465"/>
      <c r="E565" s="887"/>
      <c r="F565" s="654"/>
      <c r="G565" s="466"/>
      <c r="H565" s="217"/>
      <c r="I565" s="688"/>
      <c r="J565" s="217"/>
      <c r="K565" s="655"/>
      <c r="L565" s="388"/>
      <c r="M565" s="291"/>
      <c r="N565" s="257"/>
      <c r="O565" s="257"/>
      <c r="P565" s="291"/>
      <c r="Q565" s="291"/>
      <c r="R565" s="257"/>
      <c r="S565" s="638"/>
      <c r="T565" s="478"/>
      <c r="U565" s="358"/>
      <c r="BC565" s="839"/>
      <c r="BD565" s="840"/>
    </row>
    <row r="566" s="694" customFormat="1" customHeight="1" spans="1:56">
      <c r="A566" s="733"/>
      <c r="B566" s="886"/>
      <c r="C566" s="736"/>
      <c r="D566" s="409"/>
      <c r="E566" s="887"/>
      <c r="F566" s="654"/>
      <c r="G566" s="466"/>
      <c r="H566" s="217"/>
      <c r="I566" s="688"/>
      <c r="J566" s="217"/>
      <c r="K566" s="655"/>
      <c r="L566" s="388"/>
      <c r="M566" s="291"/>
      <c r="N566" s="257"/>
      <c r="O566" s="257"/>
      <c r="P566" s="291"/>
      <c r="Q566" s="291"/>
      <c r="R566" s="257"/>
      <c r="S566" s="638"/>
      <c r="T566" s="478"/>
      <c r="U566" s="343"/>
      <c r="BC566" s="839"/>
      <c r="BD566" s="840"/>
    </row>
    <row r="567" s="694" customFormat="1" customHeight="1" spans="1:56">
      <c r="A567" s="733"/>
      <c r="B567" s="886"/>
      <c r="C567" s="736"/>
      <c r="D567" s="409"/>
      <c r="E567" s="887"/>
      <c r="F567" s="654"/>
      <c r="G567" s="466"/>
      <c r="H567" s="217"/>
      <c r="I567" s="688"/>
      <c r="J567" s="217"/>
      <c r="K567" s="655"/>
      <c r="L567" s="388"/>
      <c r="M567" s="291"/>
      <c r="N567" s="257"/>
      <c r="O567" s="257"/>
      <c r="P567" s="291"/>
      <c r="Q567" s="291"/>
      <c r="R567" s="257"/>
      <c r="S567" s="638"/>
      <c r="T567" s="478"/>
      <c r="U567" s="358"/>
      <c r="BC567" s="839"/>
      <c r="BD567" s="840"/>
    </row>
    <row r="568" s="694" customFormat="1" customHeight="1" spans="1:56">
      <c r="A568" s="733"/>
      <c r="B568" s="886"/>
      <c r="C568" s="736"/>
      <c r="D568" s="465"/>
      <c r="E568" s="887"/>
      <c r="F568" s="654"/>
      <c r="G568" s="466"/>
      <c r="H568" s="217"/>
      <c r="I568" s="688"/>
      <c r="J568" s="217"/>
      <c r="K568" s="655"/>
      <c r="L568" s="388"/>
      <c r="M568" s="291"/>
      <c r="N568" s="257"/>
      <c r="O568" s="257"/>
      <c r="P568" s="291"/>
      <c r="Q568" s="291"/>
      <c r="R568" s="257"/>
      <c r="S568" s="638"/>
      <c r="T568" s="478"/>
      <c r="U568" s="358"/>
      <c r="BC568" s="839"/>
      <c r="BD568" s="840"/>
    </row>
    <row r="569" s="694" customFormat="1" customHeight="1" spans="1:56">
      <c r="A569" s="733"/>
      <c r="B569" s="886"/>
      <c r="C569" s="736"/>
      <c r="D569" s="409"/>
      <c r="E569" s="887"/>
      <c r="F569" s="654"/>
      <c r="G569" s="466"/>
      <c r="H569" s="217"/>
      <c r="I569" s="688"/>
      <c r="J569" s="217"/>
      <c r="K569" s="655"/>
      <c r="L569" s="388"/>
      <c r="M569" s="291"/>
      <c r="N569" s="257"/>
      <c r="O569" s="257"/>
      <c r="P569" s="291"/>
      <c r="Q569" s="291"/>
      <c r="R569" s="257"/>
      <c r="S569" s="638"/>
      <c r="T569" s="478"/>
      <c r="U569" s="909"/>
      <c r="BC569" s="839"/>
      <c r="BD569" s="840"/>
    </row>
    <row r="570" s="694" customFormat="1" customHeight="1" spans="1:56">
      <c r="A570" s="733"/>
      <c r="B570" s="886"/>
      <c r="C570" s="736"/>
      <c r="D570" s="465"/>
      <c r="E570" s="887"/>
      <c r="F570" s="654"/>
      <c r="G570" s="466"/>
      <c r="H570" s="217"/>
      <c r="I570" s="688"/>
      <c r="J570" s="217"/>
      <c r="K570" s="655"/>
      <c r="L570" s="388"/>
      <c r="M570" s="291"/>
      <c r="N570" s="257"/>
      <c r="O570" s="257"/>
      <c r="P570" s="291"/>
      <c r="Q570" s="291"/>
      <c r="R570" s="257"/>
      <c r="S570" s="638"/>
      <c r="T570" s="478"/>
      <c r="U570" s="358"/>
      <c r="BC570" s="839"/>
      <c r="BD570" s="840"/>
    </row>
    <row r="571" s="694" customFormat="1" customHeight="1" spans="1:56">
      <c r="A571" s="733"/>
      <c r="B571" s="886"/>
      <c r="C571" s="736"/>
      <c r="D571" s="409"/>
      <c r="E571" s="887"/>
      <c r="F571" s="654"/>
      <c r="G571" s="466"/>
      <c r="H571" s="217"/>
      <c r="I571" s="688"/>
      <c r="J571" s="217"/>
      <c r="K571" s="655"/>
      <c r="L571" s="388"/>
      <c r="M571" s="291"/>
      <c r="N571" s="257"/>
      <c r="O571" s="257"/>
      <c r="P571" s="291"/>
      <c r="Q571" s="291"/>
      <c r="R571" s="257"/>
      <c r="S571" s="638"/>
      <c r="T571" s="478"/>
      <c r="U571" s="910"/>
      <c r="BC571" s="839"/>
      <c r="BD571" s="840"/>
    </row>
    <row r="572" s="694" customFormat="1" customHeight="1" spans="1:56">
      <c r="A572" s="733"/>
      <c r="B572" s="886"/>
      <c r="C572" s="736"/>
      <c r="D572" s="465"/>
      <c r="E572" s="887"/>
      <c r="F572" s="654"/>
      <c r="G572" s="466"/>
      <c r="H572" s="217"/>
      <c r="I572" s="688"/>
      <c r="J572" s="217"/>
      <c r="K572" s="655"/>
      <c r="L572" s="388"/>
      <c r="M572" s="291"/>
      <c r="N572" s="257"/>
      <c r="O572" s="257"/>
      <c r="P572" s="291"/>
      <c r="Q572" s="291"/>
      <c r="R572" s="257"/>
      <c r="S572" s="638"/>
      <c r="T572" s="478"/>
      <c r="U572" s="358"/>
      <c r="BC572" s="839"/>
      <c r="BD572" s="840"/>
    </row>
    <row r="573" s="694" customFormat="1" customHeight="1" spans="1:56">
      <c r="A573" s="733"/>
      <c r="B573" s="886"/>
      <c r="C573" s="736"/>
      <c r="D573" s="409"/>
      <c r="E573" s="887"/>
      <c r="F573" s="654"/>
      <c r="G573" s="466"/>
      <c r="H573" s="217"/>
      <c r="I573" s="688"/>
      <c r="J573" s="217"/>
      <c r="K573" s="655"/>
      <c r="L573" s="388"/>
      <c r="M573" s="291"/>
      <c r="N573" s="257"/>
      <c r="O573" s="257"/>
      <c r="P573" s="291"/>
      <c r="Q573" s="291"/>
      <c r="R573" s="257"/>
      <c r="S573" s="638"/>
      <c r="T573" s="478"/>
      <c r="U573" s="343"/>
      <c r="BC573" s="839"/>
      <c r="BD573" s="840"/>
    </row>
    <row r="574" s="694" customFormat="1" customHeight="1" spans="1:56">
      <c r="A574" s="733"/>
      <c r="B574" s="886"/>
      <c r="C574" s="736"/>
      <c r="D574" s="465"/>
      <c r="E574" s="887"/>
      <c r="F574" s="654"/>
      <c r="G574" s="466"/>
      <c r="H574" s="217"/>
      <c r="I574" s="688"/>
      <c r="J574" s="217"/>
      <c r="K574" s="655"/>
      <c r="L574" s="388"/>
      <c r="M574" s="291"/>
      <c r="N574" s="257"/>
      <c r="O574" s="257"/>
      <c r="P574" s="291"/>
      <c r="Q574" s="291"/>
      <c r="R574" s="257"/>
      <c r="S574" s="638"/>
      <c r="T574" s="478"/>
      <c r="U574" s="358"/>
      <c r="BC574" s="839"/>
      <c r="BD574" s="840"/>
    </row>
    <row r="575" s="694" customFormat="1" customHeight="1" spans="1:56">
      <c r="A575" s="733"/>
      <c r="B575" s="886"/>
      <c r="C575" s="736"/>
      <c r="D575" s="409"/>
      <c r="E575" s="887"/>
      <c r="F575" s="654"/>
      <c r="G575" s="466"/>
      <c r="H575" s="217"/>
      <c r="I575" s="688"/>
      <c r="J575" s="217"/>
      <c r="K575" s="655"/>
      <c r="L575" s="388"/>
      <c r="M575" s="291"/>
      <c r="N575" s="257"/>
      <c r="O575" s="257"/>
      <c r="P575" s="291"/>
      <c r="Q575" s="291"/>
      <c r="R575" s="257"/>
      <c r="S575" s="638"/>
      <c r="T575" s="478"/>
      <c r="U575" s="358"/>
      <c r="BC575" s="839"/>
      <c r="BD575" s="840"/>
    </row>
    <row r="576" s="694" customFormat="1" customHeight="1" spans="1:56">
      <c r="A576" s="733"/>
      <c r="B576" s="886"/>
      <c r="C576" s="736"/>
      <c r="D576" s="409"/>
      <c r="E576" s="887"/>
      <c r="F576" s="654"/>
      <c r="G576" s="466"/>
      <c r="H576" s="217"/>
      <c r="I576" s="688"/>
      <c r="J576" s="217"/>
      <c r="K576" s="655"/>
      <c r="L576" s="388"/>
      <c r="M576" s="291"/>
      <c r="N576" s="257"/>
      <c r="O576" s="257"/>
      <c r="P576" s="291"/>
      <c r="Q576" s="291"/>
      <c r="R576" s="257"/>
      <c r="S576" s="638"/>
      <c r="T576" s="478"/>
      <c r="U576" s="358"/>
      <c r="BC576" s="839"/>
      <c r="BD576" s="840"/>
    </row>
    <row r="577" s="694" customFormat="1" customHeight="1" spans="1:56">
      <c r="A577" s="733"/>
      <c r="B577" s="886"/>
      <c r="C577" s="736"/>
      <c r="D577" s="465"/>
      <c r="E577" s="887"/>
      <c r="F577" s="654"/>
      <c r="G577" s="466"/>
      <c r="H577" s="217"/>
      <c r="I577" s="688"/>
      <c r="J577" s="217"/>
      <c r="K577" s="655"/>
      <c r="L577" s="388"/>
      <c r="M577" s="291"/>
      <c r="N577" s="257"/>
      <c r="O577" s="257"/>
      <c r="P577" s="291"/>
      <c r="Q577" s="291"/>
      <c r="R577" s="257"/>
      <c r="S577" s="638"/>
      <c r="T577" s="478"/>
      <c r="U577" s="358"/>
      <c r="BC577" s="839"/>
      <c r="BD577" s="840"/>
    </row>
    <row r="578" s="694" customFormat="1" customHeight="1" spans="1:56">
      <c r="A578" s="733"/>
      <c r="B578" s="886"/>
      <c r="C578" s="736"/>
      <c r="D578" s="409"/>
      <c r="E578" s="887"/>
      <c r="F578" s="654"/>
      <c r="G578" s="466"/>
      <c r="H578" s="217"/>
      <c r="I578" s="688"/>
      <c r="J578" s="217"/>
      <c r="K578" s="655"/>
      <c r="L578" s="388"/>
      <c r="M578" s="291"/>
      <c r="N578" s="257"/>
      <c r="O578" s="257"/>
      <c r="P578" s="291"/>
      <c r="Q578" s="291"/>
      <c r="R578" s="257"/>
      <c r="S578" s="638"/>
      <c r="T578" s="478"/>
      <c r="U578" s="909"/>
      <c r="BC578" s="839"/>
      <c r="BD578" s="840"/>
    </row>
    <row r="579" s="694" customFormat="1" customHeight="1" spans="1:56">
      <c r="A579" s="733"/>
      <c r="B579" s="886"/>
      <c r="C579" s="736"/>
      <c r="D579" s="465"/>
      <c r="E579" s="887"/>
      <c r="F579" s="654"/>
      <c r="G579" s="466"/>
      <c r="H579" s="217"/>
      <c r="I579" s="688"/>
      <c r="J579" s="217"/>
      <c r="K579" s="655"/>
      <c r="L579" s="388"/>
      <c r="M579" s="291"/>
      <c r="N579" s="257"/>
      <c r="O579" s="257"/>
      <c r="P579" s="291"/>
      <c r="Q579" s="291"/>
      <c r="R579" s="257"/>
      <c r="S579" s="638"/>
      <c r="T579" s="478"/>
      <c r="U579" s="358"/>
      <c r="BC579" s="839"/>
      <c r="BD579" s="840"/>
    </row>
    <row r="580" s="694" customFormat="1" customHeight="1" spans="1:56">
      <c r="A580" s="733"/>
      <c r="B580" s="886"/>
      <c r="C580" s="736"/>
      <c r="D580" s="409"/>
      <c r="E580" s="492"/>
      <c r="F580" s="654"/>
      <c r="G580" s="466"/>
      <c r="H580" s="217"/>
      <c r="I580" s="688"/>
      <c r="J580" s="217"/>
      <c r="K580" s="655"/>
      <c r="L580" s="388"/>
      <c r="M580" s="291"/>
      <c r="N580" s="257"/>
      <c r="O580" s="257"/>
      <c r="P580" s="291"/>
      <c r="Q580" s="291"/>
      <c r="R580" s="257"/>
      <c r="S580" s="638"/>
      <c r="T580" s="478"/>
      <c r="U580" s="910"/>
      <c r="BC580" s="839"/>
      <c r="BD580" s="840"/>
    </row>
    <row r="581" s="694" customFormat="1" customHeight="1" spans="1:56">
      <c r="A581" s="733"/>
      <c r="B581" s="886"/>
      <c r="C581" s="736"/>
      <c r="D581" s="465"/>
      <c r="E581" s="887"/>
      <c r="F581" s="654"/>
      <c r="G581" s="466"/>
      <c r="H581" s="217"/>
      <c r="I581" s="688"/>
      <c r="J581" s="217"/>
      <c r="K581" s="655"/>
      <c r="L581" s="388"/>
      <c r="M581" s="291"/>
      <c r="N581" s="257"/>
      <c r="O581" s="257"/>
      <c r="P581" s="291"/>
      <c r="Q581" s="291"/>
      <c r="R581" s="257"/>
      <c r="S581" s="638"/>
      <c r="T581" s="478"/>
      <c r="U581" s="358"/>
      <c r="BC581" s="839"/>
      <c r="BD581" s="840"/>
    </row>
    <row r="582" s="694" customFormat="1" customHeight="1" spans="1:56">
      <c r="A582" s="733"/>
      <c r="B582" s="886"/>
      <c r="C582" s="736"/>
      <c r="D582" s="409"/>
      <c r="E582" s="887"/>
      <c r="F582" s="654"/>
      <c r="G582" s="466"/>
      <c r="H582" s="217"/>
      <c r="I582" s="688"/>
      <c r="J582" s="217"/>
      <c r="K582" s="655"/>
      <c r="L582" s="388"/>
      <c r="M582" s="291"/>
      <c r="N582" s="257"/>
      <c r="O582" s="257"/>
      <c r="P582" s="291"/>
      <c r="Q582" s="291"/>
      <c r="R582" s="257"/>
      <c r="S582" s="638"/>
      <c r="T582" s="478"/>
      <c r="U582" s="343"/>
      <c r="BC582" s="839"/>
      <c r="BD582" s="840"/>
    </row>
    <row r="583" s="694" customFormat="1" customHeight="1" spans="1:56">
      <c r="A583" s="733"/>
      <c r="B583" s="886"/>
      <c r="C583" s="736"/>
      <c r="D583" s="465"/>
      <c r="E583" s="887"/>
      <c r="F583" s="654"/>
      <c r="G583" s="466"/>
      <c r="H583" s="217"/>
      <c r="I583" s="688"/>
      <c r="J583" s="217"/>
      <c r="K583" s="655"/>
      <c r="L583" s="388"/>
      <c r="M583" s="291"/>
      <c r="N583" s="257"/>
      <c r="O583" s="257"/>
      <c r="P583" s="257"/>
      <c r="Q583" s="257"/>
      <c r="R583" s="217"/>
      <c r="S583" s="688"/>
      <c r="T583" s="478"/>
      <c r="U583" s="358"/>
      <c r="BC583" s="839"/>
      <c r="BD583" s="840"/>
    </row>
    <row r="584" s="694" customFormat="1" customHeight="1" spans="1:56">
      <c r="A584" s="733"/>
      <c r="B584" s="886"/>
      <c r="C584" s="736"/>
      <c r="D584" s="409"/>
      <c r="E584" s="887"/>
      <c r="F584" s="654"/>
      <c r="G584" s="466"/>
      <c r="H584" s="217"/>
      <c r="I584" s="688"/>
      <c r="J584" s="217"/>
      <c r="K584" s="655"/>
      <c r="L584" s="388"/>
      <c r="M584" s="291"/>
      <c r="N584" s="257"/>
      <c r="O584" s="257"/>
      <c r="P584" s="291"/>
      <c r="Q584" s="291"/>
      <c r="R584" s="257"/>
      <c r="S584" s="638"/>
      <c r="T584" s="478"/>
      <c r="U584" s="358"/>
      <c r="BC584" s="839"/>
      <c r="BD584" s="840"/>
    </row>
    <row r="585" s="694" customFormat="1" customHeight="1" spans="1:56">
      <c r="A585" s="733"/>
      <c r="B585" s="886"/>
      <c r="C585" s="736"/>
      <c r="D585" s="409"/>
      <c r="E585" s="887"/>
      <c r="F585" s="654"/>
      <c r="G585" s="466"/>
      <c r="H585" s="217"/>
      <c r="I585" s="688"/>
      <c r="J585" s="217"/>
      <c r="K585" s="655"/>
      <c r="L585" s="388"/>
      <c r="M585" s="291"/>
      <c r="N585" s="257"/>
      <c r="O585" s="257"/>
      <c r="P585" s="291"/>
      <c r="Q585" s="291"/>
      <c r="R585" s="257"/>
      <c r="S585" s="638"/>
      <c r="T585" s="478"/>
      <c r="U585" s="358"/>
      <c r="BC585" s="839"/>
      <c r="BD585" s="840"/>
    </row>
    <row r="586" s="694" customFormat="1" customHeight="1" spans="1:56">
      <c r="A586" s="733"/>
      <c r="B586" s="886"/>
      <c r="C586" s="736"/>
      <c r="D586" s="409"/>
      <c r="E586" s="887"/>
      <c r="F586" s="654"/>
      <c r="G586" s="466"/>
      <c r="H586" s="217"/>
      <c r="I586" s="688"/>
      <c r="J586" s="217"/>
      <c r="K586" s="655"/>
      <c r="L586" s="388"/>
      <c r="M586" s="291"/>
      <c r="N586" s="257"/>
      <c r="O586" s="257"/>
      <c r="P586" s="291"/>
      <c r="Q586" s="291"/>
      <c r="R586" s="257"/>
      <c r="S586" s="638"/>
      <c r="T586" s="478"/>
      <c r="U586" s="358"/>
      <c r="BC586" s="839"/>
      <c r="BD586" s="840"/>
    </row>
    <row r="587" s="694" customFormat="1" customHeight="1" spans="1:56">
      <c r="A587" s="733"/>
      <c r="B587" s="886"/>
      <c r="C587" s="736"/>
      <c r="D587" s="465"/>
      <c r="E587" s="887"/>
      <c r="F587" s="654"/>
      <c r="G587" s="466"/>
      <c r="H587" s="217"/>
      <c r="I587" s="688"/>
      <c r="J587" s="217"/>
      <c r="K587" s="655"/>
      <c r="L587" s="388"/>
      <c r="M587" s="291"/>
      <c r="N587" s="257"/>
      <c r="O587" s="257"/>
      <c r="P587" s="257"/>
      <c r="Q587" s="257"/>
      <c r="R587" s="217"/>
      <c r="S587" s="688"/>
      <c r="T587" s="478"/>
      <c r="U587" s="358"/>
      <c r="BC587" s="839"/>
      <c r="BD587" s="840"/>
    </row>
    <row r="588" s="694" customFormat="1" customHeight="1" spans="1:56">
      <c r="A588" s="733"/>
      <c r="B588" s="886"/>
      <c r="C588" s="736"/>
      <c r="D588" s="409"/>
      <c r="E588" s="887"/>
      <c r="F588" s="654"/>
      <c r="G588" s="466"/>
      <c r="H588" s="217"/>
      <c r="I588" s="688"/>
      <c r="J588" s="217"/>
      <c r="K588" s="655"/>
      <c r="L588" s="388"/>
      <c r="M588" s="291"/>
      <c r="N588" s="257"/>
      <c r="O588" s="257"/>
      <c r="P588" s="291"/>
      <c r="Q588" s="291"/>
      <c r="R588" s="257"/>
      <c r="S588" s="638"/>
      <c r="T588" s="478"/>
      <c r="U588" s="358"/>
      <c r="BC588" s="839"/>
      <c r="BD588" s="840"/>
    </row>
    <row r="589" s="694" customFormat="1" customHeight="1" spans="1:56">
      <c r="A589" s="733"/>
      <c r="B589" s="886"/>
      <c r="C589" s="736"/>
      <c r="D589" s="409"/>
      <c r="E589" s="887"/>
      <c r="F589" s="654"/>
      <c r="G589" s="466"/>
      <c r="H589" s="217"/>
      <c r="I589" s="688"/>
      <c r="J589" s="217"/>
      <c r="K589" s="655"/>
      <c r="L589" s="388"/>
      <c r="M589" s="291"/>
      <c r="N589" s="257"/>
      <c r="O589" s="257"/>
      <c r="P589" s="291"/>
      <c r="Q589" s="291"/>
      <c r="R589" s="257"/>
      <c r="S589" s="638"/>
      <c r="T589" s="478"/>
      <c r="U589" s="358"/>
      <c r="BC589" s="839"/>
      <c r="BD589" s="840"/>
    </row>
    <row r="590" s="694" customFormat="1" customHeight="1" spans="1:56">
      <c r="A590" s="733"/>
      <c r="B590" s="886"/>
      <c r="C590" s="736"/>
      <c r="D590" s="409"/>
      <c r="E590" s="887"/>
      <c r="F590" s="654"/>
      <c r="G590" s="466"/>
      <c r="H590" s="217"/>
      <c r="I590" s="688"/>
      <c r="J590" s="217"/>
      <c r="K590" s="655"/>
      <c r="L590" s="388"/>
      <c r="M590" s="291"/>
      <c r="N590" s="257"/>
      <c r="O590" s="257"/>
      <c r="P590" s="291"/>
      <c r="Q590" s="291"/>
      <c r="R590" s="257"/>
      <c r="S590" s="638"/>
      <c r="T590" s="478"/>
      <c r="U590" s="909"/>
      <c r="BC590" s="839"/>
      <c r="BD590" s="840"/>
    </row>
    <row r="591" s="694" customFormat="1" customHeight="1" spans="1:56">
      <c r="A591" s="733"/>
      <c r="B591" s="886"/>
      <c r="C591" s="736"/>
      <c r="D591" s="465"/>
      <c r="E591" s="887"/>
      <c r="F591" s="654"/>
      <c r="G591" s="466"/>
      <c r="H591" s="217"/>
      <c r="I591" s="688"/>
      <c r="J591" s="217"/>
      <c r="K591" s="655"/>
      <c r="L591" s="388"/>
      <c r="M591" s="291"/>
      <c r="N591" s="257"/>
      <c r="O591" s="257"/>
      <c r="P591" s="291"/>
      <c r="Q591" s="291"/>
      <c r="R591" s="257"/>
      <c r="S591" s="638"/>
      <c r="T591" s="478"/>
      <c r="U591" s="358"/>
      <c r="BC591" s="839"/>
      <c r="BD591" s="840"/>
    </row>
    <row r="592" s="694" customFormat="1" customHeight="1" spans="1:56">
      <c r="A592" s="733"/>
      <c r="B592" s="886"/>
      <c r="C592" s="736"/>
      <c r="D592" s="409"/>
      <c r="E592" s="887"/>
      <c r="F592" s="654"/>
      <c r="G592" s="466"/>
      <c r="H592" s="217"/>
      <c r="I592" s="688"/>
      <c r="J592" s="217"/>
      <c r="K592" s="655"/>
      <c r="L592" s="388"/>
      <c r="M592" s="291"/>
      <c r="N592" s="257"/>
      <c r="O592" s="257"/>
      <c r="P592" s="291"/>
      <c r="Q592" s="291"/>
      <c r="R592" s="257"/>
      <c r="S592" s="638"/>
      <c r="T592" s="478"/>
      <c r="U592" s="910"/>
      <c r="BC592" s="839"/>
      <c r="BD592" s="840"/>
    </row>
    <row r="593" s="694" customFormat="1" customHeight="1" spans="1:56">
      <c r="A593" s="733"/>
      <c r="B593" s="886"/>
      <c r="C593" s="736"/>
      <c r="D593" s="465"/>
      <c r="E593" s="887"/>
      <c r="F593" s="654"/>
      <c r="G593" s="466"/>
      <c r="H593" s="217"/>
      <c r="I593" s="688"/>
      <c r="J593" s="217"/>
      <c r="K593" s="655"/>
      <c r="L593" s="388"/>
      <c r="M593" s="291"/>
      <c r="N593" s="257"/>
      <c r="O593" s="257"/>
      <c r="P593" s="291"/>
      <c r="Q593" s="291"/>
      <c r="R593" s="257"/>
      <c r="S593" s="638"/>
      <c r="T593" s="478"/>
      <c r="U593" s="358"/>
      <c r="BC593" s="839"/>
      <c r="BD593" s="840"/>
    </row>
    <row r="594" s="694" customFormat="1" customHeight="1" spans="1:56">
      <c r="A594" s="733"/>
      <c r="B594" s="886"/>
      <c r="C594" s="736"/>
      <c r="D594" s="409"/>
      <c r="E594" s="887"/>
      <c r="F594" s="654"/>
      <c r="G594" s="466"/>
      <c r="H594" s="217"/>
      <c r="I594" s="688"/>
      <c r="J594" s="217"/>
      <c r="K594" s="655"/>
      <c r="L594" s="388"/>
      <c r="M594" s="291"/>
      <c r="N594" s="257"/>
      <c r="O594" s="257"/>
      <c r="P594" s="291"/>
      <c r="Q594" s="291"/>
      <c r="R594" s="257"/>
      <c r="S594" s="638"/>
      <c r="T594" s="478"/>
      <c r="U594" s="910"/>
      <c r="BC594" s="839"/>
      <c r="BD594" s="840"/>
    </row>
    <row r="595" s="694" customFormat="1" customHeight="1" spans="1:56">
      <c r="A595" s="733"/>
      <c r="B595" s="886"/>
      <c r="C595" s="736"/>
      <c r="D595" s="465"/>
      <c r="E595" s="887"/>
      <c r="F595" s="654"/>
      <c r="G595" s="466"/>
      <c r="H595" s="217"/>
      <c r="I595" s="688"/>
      <c r="J595" s="217"/>
      <c r="K595" s="655"/>
      <c r="L595" s="388"/>
      <c r="M595" s="291"/>
      <c r="N595" s="257"/>
      <c r="O595" s="257"/>
      <c r="P595" s="291"/>
      <c r="Q595" s="291"/>
      <c r="R595" s="257"/>
      <c r="S595" s="638"/>
      <c r="T595" s="478"/>
      <c r="U595" s="358"/>
      <c r="BC595" s="839"/>
      <c r="BD595" s="840"/>
    </row>
    <row r="596" s="694" customFormat="1" customHeight="1" spans="1:56">
      <c r="A596" s="733"/>
      <c r="B596" s="886"/>
      <c r="C596" s="736"/>
      <c r="D596" s="409"/>
      <c r="E596" s="887"/>
      <c r="F596" s="654"/>
      <c r="G596" s="466"/>
      <c r="H596" s="217"/>
      <c r="I596" s="688"/>
      <c r="J596" s="217"/>
      <c r="K596" s="655"/>
      <c r="L596" s="388"/>
      <c r="M596" s="291"/>
      <c r="N596" s="257"/>
      <c r="O596" s="257"/>
      <c r="P596" s="291"/>
      <c r="Q596" s="291"/>
      <c r="R596" s="257"/>
      <c r="S596" s="638"/>
      <c r="T596" s="478"/>
      <c r="U596" s="343"/>
      <c r="BC596" s="839"/>
      <c r="BD596" s="840"/>
    </row>
    <row r="597" s="694" customFormat="1" customHeight="1" spans="1:56">
      <c r="A597" s="733"/>
      <c r="B597" s="886"/>
      <c r="C597" s="736"/>
      <c r="D597" s="465"/>
      <c r="E597" s="887"/>
      <c r="F597" s="654"/>
      <c r="G597" s="466"/>
      <c r="H597" s="217"/>
      <c r="I597" s="688"/>
      <c r="J597" s="217"/>
      <c r="K597" s="655"/>
      <c r="L597" s="388"/>
      <c r="M597" s="291"/>
      <c r="N597" s="257"/>
      <c r="O597" s="257"/>
      <c r="P597" s="291"/>
      <c r="Q597" s="291"/>
      <c r="R597" s="257"/>
      <c r="S597" s="638"/>
      <c r="T597" s="478"/>
      <c r="U597" s="358"/>
      <c r="BC597" s="839"/>
      <c r="BD597" s="840"/>
    </row>
    <row r="598" s="694" customFormat="1" customHeight="1" spans="1:56">
      <c r="A598" s="733"/>
      <c r="B598" s="886"/>
      <c r="C598" s="736"/>
      <c r="D598" s="409"/>
      <c r="E598" s="887"/>
      <c r="F598" s="654"/>
      <c r="G598" s="466"/>
      <c r="H598" s="217"/>
      <c r="I598" s="688"/>
      <c r="J598" s="217"/>
      <c r="K598" s="655"/>
      <c r="L598" s="388"/>
      <c r="M598" s="291"/>
      <c r="N598" s="257"/>
      <c r="O598" s="257"/>
      <c r="P598" s="291"/>
      <c r="Q598" s="291"/>
      <c r="R598" s="257"/>
      <c r="S598" s="638"/>
      <c r="T598" s="478"/>
      <c r="U598" s="909"/>
      <c r="BC598" s="839"/>
      <c r="BD598" s="840"/>
    </row>
    <row r="599" s="694" customFormat="1" customHeight="1" spans="1:56">
      <c r="A599" s="733"/>
      <c r="B599" s="886"/>
      <c r="C599" s="736"/>
      <c r="D599" s="465"/>
      <c r="E599" s="887"/>
      <c r="F599" s="654"/>
      <c r="G599" s="466"/>
      <c r="H599" s="217"/>
      <c r="I599" s="688"/>
      <c r="J599" s="217"/>
      <c r="K599" s="655"/>
      <c r="L599" s="388"/>
      <c r="M599" s="291"/>
      <c r="N599" s="257"/>
      <c r="O599" s="257"/>
      <c r="P599" s="291"/>
      <c r="Q599" s="291"/>
      <c r="R599" s="257"/>
      <c r="S599" s="638"/>
      <c r="T599" s="478"/>
      <c r="U599" s="358"/>
      <c r="BC599" s="839"/>
      <c r="BD599" s="840"/>
    </row>
    <row r="600" s="694" customFormat="1" customHeight="1" spans="1:56">
      <c r="A600" s="733"/>
      <c r="B600" s="886"/>
      <c r="C600" s="736"/>
      <c r="D600" s="409"/>
      <c r="E600" s="887"/>
      <c r="F600" s="654"/>
      <c r="G600" s="466"/>
      <c r="H600" s="217"/>
      <c r="I600" s="688"/>
      <c r="J600" s="217"/>
      <c r="K600" s="655"/>
      <c r="L600" s="388"/>
      <c r="M600" s="291"/>
      <c r="N600" s="257"/>
      <c r="O600" s="257"/>
      <c r="P600" s="291"/>
      <c r="Q600" s="291"/>
      <c r="R600" s="257"/>
      <c r="S600" s="638"/>
      <c r="T600" s="478"/>
      <c r="U600" s="910"/>
      <c r="BC600" s="839"/>
      <c r="BD600" s="840"/>
    </row>
    <row r="601" s="694" customFormat="1" customHeight="1" spans="1:56">
      <c r="A601" s="733"/>
      <c r="B601" s="886"/>
      <c r="C601" s="736"/>
      <c r="D601" s="465"/>
      <c r="E601" s="887"/>
      <c r="F601" s="654"/>
      <c r="G601" s="466"/>
      <c r="H601" s="217"/>
      <c r="I601" s="688"/>
      <c r="J601" s="217"/>
      <c r="K601" s="655"/>
      <c r="L601" s="388"/>
      <c r="M601" s="291"/>
      <c r="N601" s="257"/>
      <c r="O601" s="257"/>
      <c r="P601" s="291"/>
      <c r="Q601" s="291"/>
      <c r="R601" s="257"/>
      <c r="S601" s="638"/>
      <c r="T601" s="478"/>
      <c r="U601" s="358"/>
      <c r="BC601" s="861"/>
      <c r="BD601" s="862"/>
    </row>
    <row r="602" s="694" customFormat="1" customHeight="1" spans="1:56">
      <c r="A602" s="733"/>
      <c r="B602" s="886"/>
      <c r="C602" s="736"/>
      <c r="D602" s="409"/>
      <c r="E602" s="887"/>
      <c r="F602" s="654"/>
      <c r="G602" s="466"/>
      <c r="H602" s="217"/>
      <c r="I602" s="688"/>
      <c r="J602" s="217"/>
      <c r="K602" s="655"/>
      <c r="L602" s="388"/>
      <c r="M602" s="291"/>
      <c r="N602" s="257"/>
      <c r="O602" s="257"/>
      <c r="P602" s="291"/>
      <c r="Q602" s="291"/>
      <c r="R602" s="257"/>
      <c r="S602" s="638"/>
      <c r="T602" s="478"/>
      <c r="U602" s="910"/>
      <c r="BC602" s="861"/>
      <c r="BD602" s="862"/>
    </row>
    <row r="603" s="694" customFormat="1" customHeight="1" spans="1:56">
      <c r="A603" s="733"/>
      <c r="B603" s="886"/>
      <c r="C603" s="736"/>
      <c r="D603" s="465"/>
      <c r="E603" s="887"/>
      <c r="F603" s="654"/>
      <c r="G603" s="466"/>
      <c r="H603" s="217"/>
      <c r="I603" s="688"/>
      <c r="J603" s="217"/>
      <c r="K603" s="655"/>
      <c r="L603" s="388"/>
      <c r="M603" s="291"/>
      <c r="N603" s="257"/>
      <c r="O603" s="257"/>
      <c r="P603" s="257"/>
      <c r="Q603" s="257"/>
      <c r="R603" s="217"/>
      <c r="S603" s="688"/>
      <c r="T603" s="478"/>
      <c r="U603" s="358"/>
      <c r="BC603" s="861"/>
      <c r="BD603" s="862"/>
    </row>
    <row r="604" s="694" customFormat="1" customHeight="1" spans="1:56">
      <c r="A604" s="733"/>
      <c r="B604" s="886"/>
      <c r="C604" s="736"/>
      <c r="D604" s="409"/>
      <c r="E604" s="887"/>
      <c r="F604" s="654"/>
      <c r="G604" s="466"/>
      <c r="H604" s="217"/>
      <c r="I604" s="688"/>
      <c r="J604" s="217"/>
      <c r="K604" s="655"/>
      <c r="L604" s="291"/>
      <c r="M604" s="291"/>
      <c r="N604" s="257"/>
      <c r="O604" s="257"/>
      <c r="P604" s="291"/>
      <c r="Q604" s="291"/>
      <c r="R604" s="257"/>
      <c r="S604" s="638"/>
      <c r="T604" s="478"/>
      <c r="U604" s="910"/>
      <c r="BC604" s="861"/>
      <c r="BD604" s="862"/>
    </row>
    <row r="605" s="694" customFormat="1" customHeight="1" spans="1:56">
      <c r="A605" s="733"/>
      <c r="B605" s="886"/>
      <c r="C605" s="736"/>
      <c r="D605" s="465"/>
      <c r="E605" s="887"/>
      <c r="F605" s="654"/>
      <c r="G605" s="466"/>
      <c r="H605" s="217"/>
      <c r="I605" s="688"/>
      <c r="J605" s="217"/>
      <c r="K605" s="655"/>
      <c r="L605" s="388"/>
      <c r="M605" s="291"/>
      <c r="N605" s="257"/>
      <c r="O605" s="257"/>
      <c r="P605" s="291"/>
      <c r="Q605" s="291"/>
      <c r="R605" s="257"/>
      <c r="S605" s="638"/>
      <c r="T605" s="478"/>
      <c r="U605" s="358"/>
      <c r="BC605" s="861"/>
      <c r="BD605" s="862"/>
    </row>
    <row r="606" s="694" customFormat="1" customHeight="1" spans="1:56">
      <c r="A606" s="529"/>
      <c r="B606" s="886"/>
      <c r="C606" s="736"/>
      <c r="D606" s="409"/>
      <c r="E606" s="887"/>
      <c r="F606" s="654"/>
      <c r="G606" s="466"/>
      <c r="H606" s="217"/>
      <c r="I606" s="688"/>
      <c r="J606" s="217"/>
      <c r="K606" s="655"/>
      <c r="L606" s="388"/>
      <c r="M606" s="291"/>
      <c r="N606" s="257"/>
      <c r="O606" s="257"/>
      <c r="P606" s="291"/>
      <c r="Q606" s="291"/>
      <c r="R606" s="257"/>
      <c r="S606" s="638"/>
      <c r="T606" s="478"/>
      <c r="U606" s="343"/>
      <c r="BC606" s="861"/>
      <c r="BD606" s="862"/>
    </row>
    <row r="607" s="694" customFormat="1" customHeight="1" spans="1:56">
      <c r="A607" s="529"/>
      <c r="B607" s="886"/>
      <c r="C607" s="736"/>
      <c r="D607" s="409"/>
      <c r="E607" s="887"/>
      <c r="F607" s="654"/>
      <c r="G607" s="466"/>
      <c r="H607" s="217"/>
      <c r="I607" s="688"/>
      <c r="J607" s="217"/>
      <c r="K607" s="655"/>
      <c r="L607" s="388"/>
      <c r="M607" s="291"/>
      <c r="N607" s="257"/>
      <c r="O607" s="257"/>
      <c r="P607" s="291"/>
      <c r="Q607" s="291"/>
      <c r="R607" s="257"/>
      <c r="S607" s="638"/>
      <c r="T607" s="478"/>
      <c r="U607" s="909"/>
      <c r="BC607" s="861"/>
      <c r="BD607" s="862"/>
    </row>
    <row r="608" s="694" customFormat="1" customHeight="1" spans="1:56">
      <c r="A608" s="733"/>
      <c r="B608" s="886"/>
      <c r="C608" s="736"/>
      <c r="D608" s="465"/>
      <c r="E608" s="887"/>
      <c r="F608" s="654"/>
      <c r="G608" s="466"/>
      <c r="H608" s="217"/>
      <c r="I608" s="688"/>
      <c r="J608" s="217"/>
      <c r="K608" s="655"/>
      <c r="L608" s="388"/>
      <c r="M608" s="291"/>
      <c r="N608" s="257"/>
      <c r="O608" s="257"/>
      <c r="P608" s="291"/>
      <c r="Q608" s="291"/>
      <c r="R608" s="257"/>
      <c r="S608" s="638"/>
      <c r="T608" s="478"/>
      <c r="U608" s="358"/>
      <c r="BC608" s="861"/>
      <c r="BD608" s="862"/>
    </row>
    <row r="609" s="694" customFormat="1" customHeight="1" spans="1:56">
      <c r="A609" s="733"/>
      <c r="B609" s="886"/>
      <c r="C609" s="736"/>
      <c r="D609" s="409"/>
      <c r="E609" s="887"/>
      <c r="F609" s="654"/>
      <c r="G609" s="466"/>
      <c r="H609" s="217"/>
      <c r="I609" s="688"/>
      <c r="J609" s="217"/>
      <c r="K609" s="655"/>
      <c r="L609" s="388"/>
      <c r="M609" s="291"/>
      <c r="N609" s="257"/>
      <c r="O609" s="257"/>
      <c r="P609" s="291"/>
      <c r="Q609" s="291"/>
      <c r="R609" s="257"/>
      <c r="S609" s="638"/>
      <c r="T609" s="478"/>
      <c r="U609" s="910"/>
      <c r="BC609" s="861"/>
      <c r="BD609" s="862"/>
    </row>
    <row r="610" s="696" customFormat="1" customHeight="1" spans="1:56">
      <c r="A610" s="788">
        <v>46173</v>
      </c>
      <c r="B610" s="863" t="s">
        <v>659</v>
      </c>
      <c r="C610" s="863"/>
      <c r="D610" s="625"/>
      <c r="E610" s="864"/>
      <c r="F610" s="627">
        <f>SUBTOTAL(9,F447:F609)</f>
        <v>0</v>
      </c>
      <c r="G610" s="731"/>
      <c r="H610" s="628">
        <f>SUBTOTAL(9,H447:H609)</f>
        <v>0</v>
      </c>
      <c r="I610" s="629"/>
      <c r="J610" s="628">
        <f t="shared" ref="J610:P610" si="22">SUBTOTAL(9,J447:J609)</f>
        <v>0</v>
      </c>
      <c r="K610" s="627">
        <f t="shared" si="22"/>
        <v>0</v>
      </c>
      <c r="L610" s="628">
        <f t="shared" si="22"/>
        <v>0</v>
      </c>
      <c r="M610" s="628">
        <f t="shared" si="22"/>
        <v>0</v>
      </c>
      <c r="N610" s="628">
        <f t="shared" si="22"/>
        <v>0</v>
      </c>
      <c r="O610" s="628">
        <f t="shared" si="22"/>
        <v>0</v>
      </c>
      <c r="P610" s="628">
        <f t="shared" si="22"/>
        <v>0</v>
      </c>
      <c r="Q610" s="628"/>
      <c r="R610" s="628">
        <f>SUBTOTAL(9,R447:R609)</f>
        <v>0</v>
      </c>
      <c r="S610" s="629"/>
      <c r="T610" s="630">
        <f>L610+R610-J610</f>
        <v>0</v>
      </c>
      <c r="U610" s="292"/>
      <c r="BC610" s="861"/>
      <c r="BD610" s="862"/>
    </row>
    <row r="611" s="573" customFormat="1" customHeight="1" spans="1:56">
      <c r="A611" s="733"/>
      <c r="B611" s="886"/>
      <c r="C611" s="736"/>
      <c r="D611" s="409"/>
      <c r="E611" s="260"/>
      <c r="F611" s="654"/>
      <c r="G611" s="466"/>
      <c r="H611" s="291"/>
      <c r="I611" s="690"/>
      <c r="J611" s="291"/>
      <c r="K611" s="655"/>
      <c r="L611" s="388"/>
      <c r="M611" s="291"/>
      <c r="N611" s="888"/>
      <c r="O611" s="257"/>
      <c r="P611" s="257"/>
      <c r="Q611" s="257"/>
      <c r="R611" s="257"/>
      <c r="S611" s="638"/>
      <c r="T611" s="673"/>
      <c r="U611" s="911"/>
      <c r="W611" s="694"/>
      <c r="BC611" s="861"/>
      <c r="BD611" s="862"/>
    </row>
    <row r="612" s="573" customFormat="1" customHeight="1" spans="1:56">
      <c r="A612" s="733"/>
      <c r="B612" s="886"/>
      <c r="C612" s="736"/>
      <c r="D612" s="409"/>
      <c r="E612" s="260"/>
      <c r="F612" s="654"/>
      <c r="G612" s="466"/>
      <c r="H612" s="217"/>
      <c r="I612" s="688"/>
      <c r="J612" s="217"/>
      <c r="K612" s="655"/>
      <c r="L612" s="388"/>
      <c r="M612" s="291"/>
      <c r="N612" s="888"/>
      <c r="O612" s="257"/>
      <c r="P612" s="257"/>
      <c r="Q612" s="257"/>
      <c r="R612" s="257"/>
      <c r="S612" s="638"/>
      <c r="T612" s="673"/>
      <c r="U612" s="912"/>
      <c r="W612" s="694"/>
      <c r="BC612" s="861"/>
      <c r="BD612" s="862"/>
    </row>
    <row r="613" s="573" customFormat="1" customHeight="1" spans="1:56">
      <c r="A613" s="733"/>
      <c r="B613" s="886"/>
      <c r="C613" s="736"/>
      <c r="D613" s="409"/>
      <c r="E613" s="260"/>
      <c r="F613" s="654"/>
      <c r="G613" s="466"/>
      <c r="H613" s="217"/>
      <c r="I613" s="688"/>
      <c r="J613" s="217"/>
      <c r="K613" s="655"/>
      <c r="L613" s="388"/>
      <c r="M613" s="291"/>
      <c r="N613" s="257"/>
      <c r="O613" s="257"/>
      <c r="P613" s="291"/>
      <c r="Q613" s="291"/>
      <c r="R613" s="257"/>
      <c r="S613" s="638"/>
      <c r="T613" s="672"/>
      <c r="U613" s="737"/>
      <c r="W613" s="694"/>
      <c r="BC613" s="861"/>
      <c r="BD613" s="862"/>
    </row>
    <row r="614" s="573" customFormat="1" customHeight="1" spans="1:56">
      <c r="A614" s="733"/>
      <c r="B614" s="886"/>
      <c r="C614" s="736"/>
      <c r="D614" s="409"/>
      <c r="E614" s="260"/>
      <c r="F614" s="654"/>
      <c r="G614" s="466"/>
      <c r="H614" s="217"/>
      <c r="I614" s="688"/>
      <c r="J614" s="217"/>
      <c r="K614" s="655"/>
      <c r="L614" s="388"/>
      <c r="M614" s="291"/>
      <c r="N614" s="257"/>
      <c r="O614" s="257"/>
      <c r="P614" s="291"/>
      <c r="Q614" s="291"/>
      <c r="R614" s="257"/>
      <c r="S614" s="638"/>
      <c r="T614" s="672"/>
      <c r="U614" s="913"/>
      <c r="W614" s="694"/>
      <c r="BC614" s="861"/>
      <c r="BD614" s="862"/>
    </row>
    <row r="615" s="573" customFormat="1" customHeight="1" spans="1:56">
      <c r="A615" s="733"/>
      <c r="B615" s="886"/>
      <c r="C615" s="736"/>
      <c r="D615" s="409"/>
      <c r="E615" s="260"/>
      <c r="F615" s="654"/>
      <c r="G615" s="466"/>
      <c r="H615" s="217"/>
      <c r="I615" s="688"/>
      <c r="J615" s="217"/>
      <c r="K615" s="655"/>
      <c r="L615" s="388"/>
      <c r="M615" s="291"/>
      <c r="N615" s="257"/>
      <c r="O615" s="257"/>
      <c r="P615" s="291"/>
      <c r="Q615" s="291"/>
      <c r="R615" s="257"/>
      <c r="S615" s="638"/>
      <c r="T615" s="672"/>
      <c r="U615" s="737"/>
      <c r="W615" s="694"/>
      <c r="BC615" s="861"/>
      <c r="BD615" s="862"/>
    </row>
    <row r="616" s="573" customFormat="1" customHeight="1" spans="1:56">
      <c r="A616" s="733"/>
      <c r="B616" s="886"/>
      <c r="C616" s="736"/>
      <c r="D616" s="409"/>
      <c r="E616" s="260"/>
      <c r="F616" s="654"/>
      <c r="G616" s="466"/>
      <c r="H616" s="217"/>
      <c r="I616" s="688"/>
      <c r="J616" s="217"/>
      <c r="K616" s="655"/>
      <c r="L616" s="388"/>
      <c r="M616" s="291"/>
      <c r="N616" s="257"/>
      <c r="O616" s="257"/>
      <c r="P616" s="291"/>
      <c r="Q616" s="291"/>
      <c r="R616" s="257"/>
      <c r="S616" s="638"/>
      <c r="T616" s="672"/>
      <c r="U616" s="913"/>
      <c r="W616" s="694"/>
      <c r="BC616" s="861"/>
      <c r="BD616" s="862"/>
    </row>
    <row r="617" s="573" customFormat="1" customHeight="1" spans="1:56">
      <c r="A617" s="733"/>
      <c r="B617" s="886"/>
      <c r="C617" s="736"/>
      <c r="D617" s="409"/>
      <c r="E617" s="260"/>
      <c r="F617" s="654"/>
      <c r="G617" s="466"/>
      <c r="H617" s="217"/>
      <c r="I617" s="688"/>
      <c r="J617" s="217"/>
      <c r="K617" s="655"/>
      <c r="L617" s="388"/>
      <c r="M617" s="291"/>
      <c r="N617" s="257"/>
      <c r="O617" s="257"/>
      <c r="P617" s="291"/>
      <c r="Q617" s="291"/>
      <c r="R617" s="257"/>
      <c r="S617" s="638"/>
      <c r="T617" s="673"/>
      <c r="U617" s="737"/>
      <c r="W617" s="694"/>
      <c r="BC617" s="861"/>
      <c r="BD617" s="862"/>
    </row>
    <row r="618" s="573" customFormat="1" customHeight="1" spans="1:56">
      <c r="A618" s="733"/>
      <c r="B618" s="886"/>
      <c r="C618" s="736"/>
      <c r="D618" s="409"/>
      <c r="E618" s="260"/>
      <c r="F618" s="654"/>
      <c r="G618" s="466"/>
      <c r="H618" s="217"/>
      <c r="I618" s="688"/>
      <c r="J618" s="217"/>
      <c r="K618" s="655"/>
      <c r="L618" s="388"/>
      <c r="M618" s="291"/>
      <c r="N618" s="257"/>
      <c r="O618" s="257"/>
      <c r="P618" s="291"/>
      <c r="Q618" s="291"/>
      <c r="R618" s="257"/>
      <c r="S618" s="638"/>
      <c r="T618" s="673"/>
      <c r="U618" s="911"/>
      <c r="W618" s="694"/>
      <c r="BC618" s="861"/>
      <c r="BD618" s="862"/>
    </row>
    <row r="619" s="573" customFormat="1" customHeight="1" spans="1:56">
      <c r="A619" s="733"/>
      <c r="B619" s="886"/>
      <c r="C619" s="736"/>
      <c r="D619" s="409"/>
      <c r="E619" s="260"/>
      <c r="F619" s="654"/>
      <c r="G619" s="466"/>
      <c r="H619" s="217"/>
      <c r="I619" s="688"/>
      <c r="J619" s="217"/>
      <c r="K619" s="655"/>
      <c r="L619" s="388"/>
      <c r="M619" s="291"/>
      <c r="N619" s="257"/>
      <c r="O619" s="257"/>
      <c r="P619" s="291"/>
      <c r="Q619" s="291"/>
      <c r="R619" s="257"/>
      <c r="S619" s="638"/>
      <c r="T619" s="673"/>
      <c r="U619" s="912"/>
      <c r="W619" s="694"/>
      <c r="BC619" s="861"/>
      <c r="BD619" s="862"/>
    </row>
    <row r="620" s="573" customFormat="1" customHeight="1" spans="1:56">
      <c r="A620" s="733"/>
      <c r="B620" s="886"/>
      <c r="C620" s="736"/>
      <c r="D620" s="409"/>
      <c r="E620" s="260"/>
      <c r="F620" s="654"/>
      <c r="G620" s="466"/>
      <c r="H620" s="217"/>
      <c r="I620" s="688"/>
      <c r="J620" s="217"/>
      <c r="K620" s="655"/>
      <c r="L620" s="388"/>
      <c r="M620" s="291"/>
      <c r="N620" s="257"/>
      <c r="O620" s="257"/>
      <c r="P620" s="291"/>
      <c r="Q620" s="291"/>
      <c r="R620" s="257"/>
      <c r="S620" s="638"/>
      <c r="T620" s="673"/>
      <c r="U620" s="737"/>
      <c r="W620" s="694"/>
      <c r="BC620" s="861"/>
      <c r="BD620" s="862"/>
    </row>
    <row r="621" s="573" customFormat="1" customHeight="1" spans="1:56">
      <c r="A621" s="733"/>
      <c r="B621" s="886"/>
      <c r="C621" s="736"/>
      <c r="D621" s="409"/>
      <c r="E621" s="260"/>
      <c r="F621" s="654"/>
      <c r="G621" s="466"/>
      <c r="H621" s="217"/>
      <c r="I621" s="688"/>
      <c r="J621" s="217"/>
      <c r="K621" s="655"/>
      <c r="L621" s="388"/>
      <c r="M621" s="291"/>
      <c r="N621" s="257"/>
      <c r="O621" s="257"/>
      <c r="P621" s="291"/>
      <c r="Q621" s="291"/>
      <c r="R621" s="257"/>
      <c r="S621" s="638"/>
      <c r="T621" s="673"/>
      <c r="U621" s="911"/>
      <c r="W621" s="694"/>
      <c r="BC621" s="861"/>
      <c r="BD621" s="862"/>
    </row>
    <row r="622" s="573" customFormat="1" customHeight="1" spans="1:56">
      <c r="A622" s="733"/>
      <c r="B622" s="886"/>
      <c r="C622" s="736"/>
      <c r="D622" s="409"/>
      <c r="E622" s="260"/>
      <c r="F622" s="654"/>
      <c r="G622" s="466"/>
      <c r="H622" s="217"/>
      <c r="I622" s="688"/>
      <c r="J622" s="217"/>
      <c r="K622" s="655"/>
      <c r="L622" s="388"/>
      <c r="M622" s="291"/>
      <c r="N622" s="257"/>
      <c r="O622" s="257"/>
      <c r="P622" s="291"/>
      <c r="Q622" s="291"/>
      <c r="R622" s="257"/>
      <c r="S622" s="638"/>
      <c r="T622" s="673"/>
      <c r="U622" s="912"/>
      <c r="W622" s="694"/>
      <c r="BC622" s="861"/>
      <c r="BD622" s="862"/>
    </row>
    <row r="623" s="573" customFormat="1" customHeight="1" spans="1:56">
      <c r="A623" s="733"/>
      <c r="B623" s="886"/>
      <c r="C623" s="736"/>
      <c r="D623" s="409"/>
      <c r="E623" s="260"/>
      <c r="F623" s="654"/>
      <c r="G623" s="466"/>
      <c r="H623" s="217"/>
      <c r="I623" s="688"/>
      <c r="J623" s="217"/>
      <c r="K623" s="655"/>
      <c r="L623" s="388"/>
      <c r="M623" s="291"/>
      <c r="N623" s="257"/>
      <c r="O623" s="257"/>
      <c r="P623" s="291"/>
      <c r="Q623" s="291"/>
      <c r="R623" s="257"/>
      <c r="S623" s="638"/>
      <c r="T623" s="673"/>
      <c r="U623" s="737"/>
      <c r="W623" s="694"/>
      <c r="BC623" s="861"/>
      <c r="BD623" s="862"/>
    </row>
    <row r="624" s="573" customFormat="1" customHeight="1" spans="1:56">
      <c r="A624" s="733"/>
      <c r="B624" s="886"/>
      <c r="C624" s="736"/>
      <c r="D624" s="409"/>
      <c r="E624" s="260"/>
      <c r="F624" s="654"/>
      <c r="G624" s="466"/>
      <c r="H624" s="217"/>
      <c r="I624" s="688"/>
      <c r="J624" s="217"/>
      <c r="K624" s="655"/>
      <c r="L624" s="388"/>
      <c r="M624" s="291"/>
      <c r="N624" s="257"/>
      <c r="O624" s="257"/>
      <c r="P624" s="291"/>
      <c r="Q624" s="291"/>
      <c r="R624" s="257"/>
      <c r="S624" s="638"/>
      <c r="T624" s="673"/>
      <c r="U624" s="913"/>
      <c r="W624" s="694"/>
      <c r="BC624" s="861"/>
      <c r="BD624" s="862"/>
    </row>
    <row r="625" s="573" customFormat="1" customHeight="1" spans="1:56">
      <c r="A625" s="733"/>
      <c r="B625" s="886"/>
      <c r="C625" s="736"/>
      <c r="D625" s="409"/>
      <c r="E625" s="260"/>
      <c r="F625" s="654"/>
      <c r="G625" s="466"/>
      <c r="H625" s="217"/>
      <c r="I625" s="688"/>
      <c r="J625" s="217"/>
      <c r="K625" s="655"/>
      <c r="L625" s="388"/>
      <c r="M625" s="291"/>
      <c r="N625" s="257"/>
      <c r="O625" s="257"/>
      <c r="P625" s="291"/>
      <c r="Q625" s="291"/>
      <c r="R625" s="257"/>
      <c r="S625" s="638"/>
      <c r="T625" s="673"/>
      <c r="U625" s="737"/>
      <c r="W625" s="694"/>
      <c r="BC625" s="861"/>
      <c r="BD625" s="862"/>
    </row>
    <row r="626" s="573" customFormat="1" customHeight="1" spans="1:56">
      <c r="A626" s="733"/>
      <c r="B626" s="886"/>
      <c r="C626" s="736"/>
      <c r="D626" s="409"/>
      <c r="E626" s="260"/>
      <c r="F626" s="654"/>
      <c r="G626" s="466"/>
      <c r="H626" s="217"/>
      <c r="I626" s="688"/>
      <c r="J626" s="217"/>
      <c r="K626" s="655"/>
      <c r="L626" s="388"/>
      <c r="M626" s="291"/>
      <c r="N626" s="257"/>
      <c r="O626" s="257"/>
      <c r="P626" s="291"/>
      <c r="Q626" s="291"/>
      <c r="R626" s="257"/>
      <c r="S626" s="638"/>
      <c r="T626" s="673"/>
      <c r="U626" s="913"/>
      <c r="W626" s="694"/>
      <c r="BC626" s="861"/>
      <c r="BD626" s="862"/>
    </row>
    <row r="627" s="573" customFormat="1" customHeight="1" spans="1:56">
      <c r="A627" s="733"/>
      <c r="B627" s="886"/>
      <c r="C627" s="736"/>
      <c r="D627" s="409"/>
      <c r="E627" s="260"/>
      <c r="F627" s="654"/>
      <c r="G627" s="466"/>
      <c r="H627" s="217"/>
      <c r="I627" s="688"/>
      <c r="J627" s="217"/>
      <c r="K627" s="655"/>
      <c r="L627" s="388"/>
      <c r="M627" s="291"/>
      <c r="N627" s="257"/>
      <c r="O627" s="257"/>
      <c r="P627" s="291"/>
      <c r="Q627" s="291"/>
      <c r="R627" s="257"/>
      <c r="S627" s="638"/>
      <c r="T627" s="673"/>
      <c r="U627" s="737"/>
      <c r="W627" s="694"/>
      <c r="BC627" s="861"/>
      <c r="BD627" s="862"/>
    </row>
    <row r="628" s="573" customFormat="1" customHeight="1" spans="1:56">
      <c r="A628" s="733"/>
      <c r="B628" s="886"/>
      <c r="C628" s="736"/>
      <c r="D628" s="409"/>
      <c r="E628" s="260"/>
      <c r="F628" s="654"/>
      <c r="G628" s="466"/>
      <c r="H628" s="217"/>
      <c r="I628" s="688"/>
      <c r="J628" s="217"/>
      <c r="K628" s="655"/>
      <c r="L628" s="388"/>
      <c r="M628" s="291"/>
      <c r="N628" s="257"/>
      <c r="O628" s="257"/>
      <c r="P628" s="291"/>
      <c r="Q628" s="291"/>
      <c r="R628" s="257"/>
      <c r="S628" s="638"/>
      <c r="T628" s="673"/>
      <c r="U628" s="911"/>
      <c r="W628" s="694"/>
      <c r="BC628" s="861"/>
      <c r="BD628" s="862"/>
    </row>
    <row r="629" s="573" customFormat="1" customHeight="1" spans="1:56">
      <c r="A629" s="733"/>
      <c r="B629" s="886"/>
      <c r="C629" s="736"/>
      <c r="D629" s="409"/>
      <c r="E629" s="260"/>
      <c r="F629" s="654"/>
      <c r="G629" s="466"/>
      <c r="H629" s="217"/>
      <c r="I629" s="688"/>
      <c r="J629" s="217"/>
      <c r="K629" s="655"/>
      <c r="L629" s="388"/>
      <c r="M629" s="291"/>
      <c r="N629" s="257"/>
      <c r="O629" s="257"/>
      <c r="P629" s="291"/>
      <c r="Q629" s="291"/>
      <c r="R629" s="257"/>
      <c r="S629" s="638"/>
      <c r="T629" s="673"/>
      <c r="U629" s="737"/>
      <c r="W629" s="694"/>
      <c r="BC629" s="861"/>
      <c r="BD629" s="862"/>
    </row>
    <row r="630" s="573" customFormat="1" customHeight="1" spans="1:56">
      <c r="A630" s="733"/>
      <c r="B630" s="886"/>
      <c r="C630" s="736"/>
      <c r="D630" s="409"/>
      <c r="E630" s="260"/>
      <c r="F630" s="654"/>
      <c r="G630" s="466"/>
      <c r="H630" s="217"/>
      <c r="I630" s="688"/>
      <c r="J630" s="217"/>
      <c r="K630" s="655"/>
      <c r="L630" s="388"/>
      <c r="M630" s="291"/>
      <c r="N630" s="257"/>
      <c r="O630" s="257"/>
      <c r="P630" s="291"/>
      <c r="Q630" s="291"/>
      <c r="R630" s="257"/>
      <c r="S630" s="638"/>
      <c r="T630" s="673"/>
      <c r="U630" s="737"/>
      <c r="W630" s="694"/>
      <c r="BC630" s="861"/>
      <c r="BD630" s="862"/>
    </row>
    <row r="631" s="573" customFormat="1" customHeight="1" spans="1:56">
      <c r="A631" s="733"/>
      <c r="B631" s="886"/>
      <c r="C631" s="736"/>
      <c r="D631" s="409"/>
      <c r="E631" s="260"/>
      <c r="F631" s="654"/>
      <c r="G631" s="466"/>
      <c r="H631" s="217"/>
      <c r="I631" s="688"/>
      <c r="J631" s="217"/>
      <c r="K631" s="655"/>
      <c r="L631" s="388"/>
      <c r="M631" s="291"/>
      <c r="N631" s="257"/>
      <c r="O631" s="257"/>
      <c r="P631" s="291"/>
      <c r="Q631" s="291"/>
      <c r="R631" s="257"/>
      <c r="S631" s="638"/>
      <c r="T631" s="673"/>
      <c r="U631" s="737"/>
      <c r="W631" s="694"/>
      <c r="BC631" s="861"/>
      <c r="BD631" s="862"/>
    </row>
    <row r="632" s="573" customFormat="1" customHeight="1" spans="1:56">
      <c r="A632" s="733"/>
      <c r="B632" s="886"/>
      <c r="C632" s="736"/>
      <c r="D632" s="409"/>
      <c r="E632" s="260"/>
      <c r="F632" s="654"/>
      <c r="G632" s="466"/>
      <c r="H632" s="217"/>
      <c r="I632" s="688"/>
      <c r="J632" s="217"/>
      <c r="K632" s="655"/>
      <c r="L632" s="388"/>
      <c r="M632" s="291"/>
      <c r="N632" s="257"/>
      <c r="O632" s="257"/>
      <c r="P632" s="291"/>
      <c r="Q632" s="291"/>
      <c r="R632" s="257"/>
      <c r="S632" s="638"/>
      <c r="T632" s="673"/>
      <c r="U632" s="737"/>
      <c r="W632" s="694"/>
      <c r="BC632" s="861"/>
      <c r="BD632" s="862"/>
    </row>
    <row r="633" s="573" customFormat="1" customHeight="1" spans="1:56">
      <c r="A633" s="733"/>
      <c r="B633" s="886"/>
      <c r="C633" s="736"/>
      <c r="D633" s="409"/>
      <c r="E633" s="260"/>
      <c r="F633" s="654"/>
      <c r="G633" s="466"/>
      <c r="H633" s="217"/>
      <c r="I633" s="688"/>
      <c r="J633" s="217"/>
      <c r="K633" s="655"/>
      <c r="L633" s="388"/>
      <c r="M633" s="291"/>
      <c r="N633" s="257"/>
      <c r="O633" s="257"/>
      <c r="P633" s="291"/>
      <c r="Q633" s="291"/>
      <c r="R633" s="257"/>
      <c r="S633" s="638"/>
      <c r="T633" s="673"/>
      <c r="U633" s="737"/>
      <c r="W633" s="694"/>
      <c r="BC633" s="861"/>
      <c r="BD633" s="862"/>
    </row>
    <row r="634" s="573" customFormat="1" customHeight="1" spans="1:56">
      <c r="A634" s="733"/>
      <c r="B634" s="886"/>
      <c r="C634" s="736"/>
      <c r="D634" s="409"/>
      <c r="E634" s="260"/>
      <c r="F634" s="654"/>
      <c r="G634" s="466"/>
      <c r="H634" s="217"/>
      <c r="I634" s="688"/>
      <c r="J634" s="217"/>
      <c r="K634" s="655"/>
      <c r="L634" s="388"/>
      <c r="M634" s="291"/>
      <c r="N634" s="257"/>
      <c r="O634" s="257"/>
      <c r="P634" s="291"/>
      <c r="Q634" s="291"/>
      <c r="R634" s="257"/>
      <c r="S634" s="638"/>
      <c r="T634" s="673"/>
      <c r="U634" s="737"/>
      <c r="W634" s="694"/>
      <c r="BC634" s="861"/>
      <c r="BD634" s="862"/>
    </row>
    <row r="635" s="573" customFormat="1" customHeight="1" spans="1:56">
      <c r="A635" s="733"/>
      <c r="B635" s="886"/>
      <c r="C635" s="736"/>
      <c r="D635" s="409"/>
      <c r="E635" s="260"/>
      <c r="F635" s="654"/>
      <c r="G635" s="466"/>
      <c r="H635" s="217"/>
      <c r="I635" s="688"/>
      <c r="J635" s="217"/>
      <c r="K635" s="655"/>
      <c r="L635" s="388"/>
      <c r="M635" s="291"/>
      <c r="N635" s="257"/>
      <c r="O635" s="257"/>
      <c r="P635" s="291"/>
      <c r="Q635" s="291"/>
      <c r="R635" s="257"/>
      <c r="S635" s="638"/>
      <c r="T635" s="673"/>
      <c r="U635" s="737"/>
      <c r="W635" s="694"/>
      <c r="BC635" s="861"/>
      <c r="BD635" s="862"/>
    </row>
    <row r="636" s="573" customFormat="1" customHeight="1" spans="1:56">
      <c r="A636" s="733"/>
      <c r="B636" s="886"/>
      <c r="C636" s="736"/>
      <c r="D636" s="409"/>
      <c r="E636" s="260"/>
      <c r="F636" s="654"/>
      <c r="G636" s="466"/>
      <c r="H636" s="217"/>
      <c r="I636" s="688"/>
      <c r="J636" s="217"/>
      <c r="K636" s="655"/>
      <c r="L636" s="388"/>
      <c r="M636" s="291"/>
      <c r="N636" s="257"/>
      <c r="O636" s="257"/>
      <c r="P636" s="291"/>
      <c r="Q636" s="291"/>
      <c r="R636" s="257"/>
      <c r="S636" s="638"/>
      <c r="T636" s="673"/>
      <c r="U636" s="737"/>
      <c r="W636" s="694"/>
      <c r="BC636" s="861"/>
      <c r="BD636" s="862"/>
    </row>
    <row r="637" s="573" customFormat="1" customHeight="1" spans="1:56">
      <c r="A637" s="733"/>
      <c r="B637" s="886"/>
      <c r="C637" s="736"/>
      <c r="D637" s="409"/>
      <c r="E637" s="260"/>
      <c r="F637" s="654"/>
      <c r="G637" s="466"/>
      <c r="H637" s="217"/>
      <c r="I637" s="688"/>
      <c r="J637" s="217"/>
      <c r="K637" s="655"/>
      <c r="L637" s="388"/>
      <c r="M637" s="291"/>
      <c r="N637" s="257"/>
      <c r="O637" s="257"/>
      <c r="P637" s="291"/>
      <c r="Q637" s="291"/>
      <c r="R637" s="257"/>
      <c r="S637" s="638"/>
      <c r="T637" s="673"/>
      <c r="U637" s="737"/>
      <c r="W637" s="694"/>
      <c r="BC637" s="861"/>
      <c r="BD637" s="862"/>
    </row>
    <row r="638" s="573" customFormat="1" customHeight="1" spans="1:56">
      <c r="A638" s="733"/>
      <c r="B638" s="886"/>
      <c r="C638" s="736"/>
      <c r="D638" s="409"/>
      <c r="E638" s="260"/>
      <c r="F638" s="654"/>
      <c r="G638" s="466"/>
      <c r="H638" s="217"/>
      <c r="I638" s="688"/>
      <c r="J638" s="217"/>
      <c r="K638" s="655"/>
      <c r="L638" s="388"/>
      <c r="M638" s="291"/>
      <c r="N638" s="257"/>
      <c r="O638" s="257"/>
      <c r="P638" s="291"/>
      <c r="Q638" s="291"/>
      <c r="R638" s="257"/>
      <c r="S638" s="638"/>
      <c r="T638" s="673"/>
      <c r="U638" s="737"/>
      <c r="W638" s="694"/>
      <c r="BC638" s="861"/>
      <c r="BD638" s="862"/>
    </row>
    <row r="639" s="573" customFormat="1" customHeight="1" spans="1:56">
      <c r="A639" s="733"/>
      <c r="B639" s="886"/>
      <c r="C639" s="736"/>
      <c r="D639" s="409"/>
      <c r="E639" s="260"/>
      <c r="F639" s="654"/>
      <c r="G639" s="466"/>
      <c r="H639" s="217"/>
      <c r="I639" s="688"/>
      <c r="J639" s="217"/>
      <c r="K639" s="655"/>
      <c r="L639" s="388"/>
      <c r="M639" s="291"/>
      <c r="N639" s="257"/>
      <c r="O639" s="257"/>
      <c r="P639" s="291"/>
      <c r="Q639" s="291"/>
      <c r="R639" s="257"/>
      <c r="S639" s="638"/>
      <c r="T639" s="673"/>
      <c r="U639" s="912"/>
      <c r="W639" s="694"/>
      <c r="BC639" s="861"/>
      <c r="BD639" s="862"/>
    </row>
    <row r="640" s="573" customFormat="1" customHeight="1" spans="1:56">
      <c r="A640" s="733"/>
      <c r="B640" s="886"/>
      <c r="C640" s="736"/>
      <c r="D640" s="409"/>
      <c r="E640" s="260"/>
      <c r="F640" s="654"/>
      <c r="G640" s="466"/>
      <c r="H640" s="217"/>
      <c r="I640" s="688"/>
      <c r="J640" s="217"/>
      <c r="K640" s="655"/>
      <c r="L640" s="388"/>
      <c r="M640" s="291"/>
      <c r="N640" s="257"/>
      <c r="O640" s="257"/>
      <c r="P640" s="291"/>
      <c r="Q640" s="291"/>
      <c r="R640" s="257"/>
      <c r="S640" s="638"/>
      <c r="T640" s="673"/>
      <c r="U640" s="737"/>
      <c r="W640" s="694"/>
      <c r="BC640" s="21"/>
      <c r="BD640" s="914"/>
    </row>
    <row r="641" s="573" customFormat="1" customHeight="1" spans="1:56">
      <c r="A641" s="733"/>
      <c r="B641" s="886"/>
      <c r="C641" s="736"/>
      <c r="D641" s="409"/>
      <c r="E641" s="260"/>
      <c r="F641" s="654"/>
      <c r="G641" s="466"/>
      <c r="H641" s="217"/>
      <c r="I641" s="688"/>
      <c r="J641" s="217"/>
      <c r="K641" s="655"/>
      <c r="L641" s="388"/>
      <c r="M641" s="291"/>
      <c r="N641" s="257"/>
      <c r="O641" s="257"/>
      <c r="P641" s="291"/>
      <c r="Q641" s="291"/>
      <c r="R641" s="257"/>
      <c r="S641" s="638"/>
      <c r="T641" s="673"/>
      <c r="U641" s="913"/>
      <c r="W641" s="694"/>
      <c r="BC641" s="861"/>
      <c r="BD641" s="862"/>
    </row>
    <row r="642" s="573" customFormat="1" customHeight="1" spans="1:56">
      <c r="A642" s="733"/>
      <c r="B642" s="886"/>
      <c r="C642" s="736"/>
      <c r="D642" s="409"/>
      <c r="E642" s="260"/>
      <c r="F642" s="654"/>
      <c r="G642" s="466"/>
      <c r="H642" s="217"/>
      <c r="I642" s="688"/>
      <c r="J642" s="217"/>
      <c r="K642" s="655"/>
      <c r="L642" s="388"/>
      <c r="M642" s="291"/>
      <c r="N642" s="257"/>
      <c r="O642" s="257"/>
      <c r="P642" s="291"/>
      <c r="Q642" s="291"/>
      <c r="R642" s="257"/>
      <c r="S642" s="638"/>
      <c r="T642" s="673"/>
      <c r="U642" s="737"/>
      <c r="W642" s="694"/>
      <c r="BC642" s="861"/>
      <c r="BD642" s="862"/>
    </row>
    <row r="643" s="573" customFormat="1" customHeight="1" spans="1:56">
      <c r="A643" s="733"/>
      <c r="B643" s="886"/>
      <c r="C643" s="736"/>
      <c r="D643" s="409"/>
      <c r="E643" s="260"/>
      <c r="F643" s="654"/>
      <c r="G643" s="466"/>
      <c r="H643" s="217"/>
      <c r="I643" s="688"/>
      <c r="J643" s="217"/>
      <c r="K643" s="655"/>
      <c r="L643" s="388"/>
      <c r="M643" s="291"/>
      <c r="N643" s="257"/>
      <c r="O643" s="257"/>
      <c r="P643" s="291"/>
      <c r="Q643" s="291"/>
      <c r="R643" s="257"/>
      <c r="S643" s="638"/>
      <c r="T643" s="673"/>
      <c r="U643" s="911"/>
      <c r="W643" s="694"/>
      <c r="BC643" s="861"/>
      <c r="BD643" s="862"/>
    </row>
    <row r="644" s="573" customFormat="1" customHeight="1" spans="1:56">
      <c r="A644" s="733"/>
      <c r="B644" s="886"/>
      <c r="C644" s="736"/>
      <c r="D644" s="409"/>
      <c r="E644" s="260"/>
      <c r="F644" s="654"/>
      <c r="G644" s="466"/>
      <c r="H644" s="217"/>
      <c r="I644" s="688"/>
      <c r="J644" s="217"/>
      <c r="K644" s="655"/>
      <c r="L644" s="388"/>
      <c r="M644" s="291"/>
      <c r="N644" s="888"/>
      <c r="O644" s="257"/>
      <c r="P644" s="257"/>
      <c r="Q644" s="257"/>
      <c r="R644" s="257"/>
      <c r="S644" s="638"/>
      <c r="T644" s="673"/>
      <c r="U644" s="737"/>
      <c r="W644" s="694"/>
      <c r="BC644" s="861"/>
      <c r="BD644" s="862"/>
    </row>
    <row r="645" s="573" customFormat="1" customHeight="1" spans="1:56">
      <c r="A645" s="733"/>
      <c r="B645" s="886"/>
      <c r="C645" s="736"/>
      <c r="D645" s="409"/>
      <c r="E645" s="260"/>
      <c r="F645" s="654"/>
      <c r="G645" s="466"/>
      <c r="H645" s="217"/>
      <c r="I645" s="688"/>
      <c r="J645" s="217"/>
      <c r="K645" s="655"/>
      <c r="L645" s="388"/>
      <c r="M645" s="291"/>
      <c r="N645" s="888"/>
      <c r="O645" s="257"/>
      <c r="P645" s="257"/>
      <c r="Q645" s="257"/>
      <c r="R645" s="257"/>
      <c r="S645" s="638"/>
      <c r="T645" s="673"/>
      <c r="U645" s="912"/>
      <c r="W645" s="694"/>
      <c r="BC645" s="861"/>
      <c r="BD645" s="862"/>
    </row>
    <row r="646" s="573" customFormat="1" customHeight="1" spans="1:56">
      <c r="A646" s="733"/>
      <c r="B646" s="886"/>
      <c r="C646" s="736"/>
      <c r="D646" s="409"/>
      <c r="E646" s="260"/>
      <c r="F646" s="654"/>
      <c r="G646" s="466"/>
      <c r="H646" s="217"/>
      <c r="I646" s="688"/>
      <c r="J646" s="217"/>
      <c r="K646" s="655"/>
      <c r="L646" s="388"/>
      <c r="M646" s="291"/>
      <c r="N646" s="257"/>
      <c r="O646" s="257"/>
      <c r="P646" s="291"/>
      <c r="Q646" s="291"/>
      <c r="R646" s="257"/>
      <c r="S646" s="638"/>
      <c r="T646" s="673"/>
      <c r="U646" s="737"/>
      <c r="W646" s="694"/>
      <c r="BC646" s="861"/>
      <c r="BD646" s="862"/>
    </row>
    <row r="647" s="573" customFormat="1" customHeight="1" spans="1:56">
      <c r="A647" s="733"/>
      <c r="B647" s="886"/>
      <c r="C647" s="736"/>
      <c r="D647" s="409"/>
      <c r="E647" s="260"/>
      <c r="F647" s="654"/>
      <c r="G647" s="466"/>
      <c r="H647" s="217"/>
      <c r="I647" s="688"/>
      <c r="J647" s="217"/>
      <c r="K647" s="655"/>
      <c r="L647" s="388"/>
      <c r="M647" s="291"/>
      <c r="N647" s="257"/>
      <c r="O647" s="257"/>
      <c r="P647" s="291"/>
      <c r="Q647" s="291"/>
      <c r="R647" s="257"/>
      <c r="S647" s="638"/>
      <c r="T647" s="673"/>
      <c r="U647" s="913"/>
      <c r="W647" s="694"/>
      <c r="BC647" s="861"/>
      <c r="BD647" s="862"/>
    </row>
    <row r="648" s="573" customFormat="1" customHeight="1" spans="1:56">
      <c r="A648" s="733"/>
      <c r="B648" s="886"/>
      <c r="C648" s="736"/>
      <c r="D648" s="409"/>
      <c r="E648" s="260"/>
      <c r="F648" s="654"/>
      <c r="G648" s="466"/>
      <c r="H648" s="217"/>
      <c r="I648" s="688"/>
      <c r="J648" s="217"/>
      <c r="K648" s="655"/>
      <c r="L648" s="388"/>
      <c r="M648" s="291"/>
      <c r="N648" s="257"/>
      <c r="O648" s="257"/>
      <c r="P648" s="291"/>
      <c r="Q648" s="291"/>
      <c r="R648" s="257"/>
      <c r="S648" s="638"/>
      <c r="T648" s="673"/>
      <c r="U648" s="737"/>
      <c r="W648" s="694"/>
      <c r="BC648" s="861"/>
      <c r="BD648" s="862"/>
    </row>
    <row r="649" s="573" customFormat="1" customHeight="1" spans="1:56">
      <c r="A649" s="733"/>
      <c r="B649" s="886"/>
      <c r="C649" s="736"/>
      <c r="D649" s="409"/>
      <c r="E649" s="260"/>
      <c r="F649" s="654"/>
      <c r="G649" s="466"/>
      <c r="H649" s="217"/>
      <c r="I649" s="688"/>
      <c r="J649" s="217"/>
      <c r="K649" s="655"/>
      <c r="L649" s="388"/>
      <c r="M649" s="291"/>
      <c r="N649" s="257"/>
      <c r="O649" s="257"/>
      <c r="P649" s="291"/>
      <c r="Q649" s="291"/>
      <c r="R649" s="257"/>
      <c r="S649" s="638"/>
      <c r="T649" s="673"/>
      <c r="U649" s="913"/>
      <c r="W649" s="694"/>
      <c r="BC649" s="861"/>
      <c r="BD649" s="862"/>
    </row>
    <row r="650" s="695" customFormat="1" customHeight="1" spans="1:56">
      <c r="A650" s="513"/>
      <c r="B650" s="858"/>
      <c r="C650" s="858"/>
      <c r="D650" s="409"/>
      <c r="E650" s="492"/>
      <c r="F650" s="662"/>
      <c r="G650" s="215"/>
      <c r="H650" s="217"/>
      <c r="I650" s="688"/>
      <c r="J650" s="217"/>
      <c r="K650" s="655"/>
      <c r="L650" s="217"/>
      <c r="M650" s="215"/>
      <c r="N650" s="215"/>
      <c r="O650" s="217"/>
      <c r="P650" s="215"/>
      <c r="Q650" s="215"/>
      <c r="R650" s="677"/>
      <c r="S650" s="915"/>
      <c r="T650" s="359"/>
      <c r="U650" s="528"/>
      <c r="BC650" s="861"/>
      <c r="BD650" s="862"/>
    </row>
    <row r="651" s="573" customFormat="1" customHeight="1" spans="1:56">
      <c r="A651" s="513"/>
      <c r="B651" s="858"/>
      <c r="C651" s="736"/>
      <c r="D651" s="409"/>
      <c r="E651" s="492"/>
      <c r="F651" s="654"/>
      <c r="G651" s="466"/>
      <c r="H651" s="217"/>
      <c r="I651" s="688"/>
      <c r="J651" s="217"/>
      <c r="K651" s="655"/>
      <c r="L651" s="388"/>
      <c r="M651" s="291"/>
      <c r="N651" s="257"/>
      <c r="O651" s="257"/>
      <c r="P651" s="291"/>
      <c r="Q651" s="291"/>
      <c r="R651" s="257"/>
      <c r="S651" s="638"/>
      <c r="T651" s="673"/>
      <c r="U651" s="913"/>
      <c r="W651" s="694"/>
      <c r="BC651" s="861"/>
      <c r="BD651" s="862"/>
    </row>
    <row r="652" s="573" customFormat="1" customHeight="1" spans="1:56">
      <c r="A652" s="733"/>
      <c r="B652" s="886"/>
      <c r="C652" s="736"/>
      <c r="D652" s="409"/>
      <c r="E652" s="260"/>
      <c r="F652" s="654"/>
      <c r="G652" s="466"/>
      <c r="H652" s="217"/>
      <c r="I652" s="688"/>
      <c r="J652" s="217"/>
      <c r="K652" s="655"/>
      <c r="L652" s="388"/>
      <c r="M652" s="291"/>
      <c r="N652" s="257"/>
      <c r="O652" s="257"/>
      <c r="P652" s="291"/>
      <c r="Q652" s="291"/>
      <c r="R652" s="257"/>
      <c r="S652" s="638"/>
      <c r="T652" s="673"/>
      <c r="U652" s="737"/>
      <c r="W652" s="694"/>
      <c r="BC652" s="861"/>
      <c r="BD652" s="862"/>
    </row>
    <row r="653" s="573" customFormat="1" customHeight="1" spans="1:56">
      <c r="A653" s="733"/>
      <c r="B653" s="886"/>
      <c r="C653" s="736"/>
      <c r="D653" s="409"/>
      <c r="E653" s="260"/>
      <c r="F653" s="654"/>
      <c r="G653" s="466"/>
      <c r="H653" s="217"/>
      <c r="I653" s="688"/>
      <c r="J653" s="217"/>
      <c r="K653" s="655"/>
      <c r="L653" s="388"/>
      <c r="M653" s="291"/>
      <c r="N653" s="257"/>
      <c r="O653" s="257"/>
      <c r="P653" s="291"/>
      <c r="Q653" s="291"/>
      <c r="R653" s="257"/>
      <c r="S653" s="638"/>
      <c r="T653" s="673"/>
      <c r="U653" s="911"/>
      <c r="W653" s="694"/>
      <c r="BC653" s="861"/>
      <c r="BD653" s="862"/>
    </row>
    <row r="654" s="573" customFormat="1" customHeight="1" spans="1:56">
      <c r="A654" s="733"/>
      <c r="B654" s="886"/>
      <c r="C654" s="736"/>
      <c r="D654" s="409"/>
      <c r="E654" s="260"/>
      <c r="F654" s="654"/>
      <c r="G654" s="466"/>
      <c r="H654" s="217"/>
      <c r="I654" s="688"/>
      <c r="J654" s="217"/>
      <c r="K654" s="655"/>
      <c r="L654" s="388"/>
      <c r="M654" s="291"/>
      <c r="N654" s="257"/>
      <c r="O654" s="257"/>
      <c r="P654" s="291"/>
      <c r="Q654" s="291"/>
      <c r="R654" s="257"/>
      <c r="S654" s="638"/>
      <c r="T654" s="673"/>
      <c r="U654" s="912"/>
      <c r="W654" s="694"/>
      <c r="BC654" s="861"/>
      <c r="BD654" s="862"/>
    </row>
    <row r="655" s="573" customFormat="1" customHeight="1" spans="1:56">
      <c r="A655" s="733"/>
      <c r="B655" s="886"/>
      <c r="C655" s="736"/>
      <c r="D655" s="409"/>
      <c r="E655" s="260"/>
      <c r="F655" s="654"/>
      <c r="G655" s="466"/>
      <c r="H655" s="217"/>
      <c r="I655" s="688"/>
      <c r="J655" s="217"/>
      <c r="K655" s="655"/>
      <c r="L655" s="388"/>
      <c r="M655" s="291"/>
      <c r="N655" s="257"/>
      <c r="O655" s="257"/>
      <c r="P655" s="291"/>
      <c r="Q655" s="291"/>
      <c r="R655" s="257"/>
      <c r="S655" s="638"/>
      <c r="T655" s="673"/>
      <c r="U655" s="737"/>
      <c r="W655" s="694"/>
      <c r="BC655" s="861"/>
      <c r="BD655" s="862"/>
    </row>
    <row r="656" s="573" customFormat="1" customHeight="1" spans="1:56">
      <c r="A656" s="733"/>
      <c r="B656" s="886"/>
      <c r="C656" s="736"/>
      <c r="D656" s="409"/>
      <c r="E656" s="260"/>
      <c r="F656" s="654"/>
      <c r="G656" s="466"/>
      <c r="H656" s="217"/>
      <c r="I656" s="688"/>
      <c r="J656" s="217"/>
      <c r="K656" s="655"/>
      <c r="L656" s="388"/>
      <c r="M656" s="291"/>
      <c r="N656" s="257"/>
      <c r="O656" s="257"/>
      <c r="P656" s="291"/>
      <c r="Q656" s="291"/>
      <c r="R656" s="257"/>
      <c r="S656" s="638"/>
      <c r="T656" s="673"/>
      <c r="U656" s="913"/>
      <c r="W656" s="694"/>
      <c r="BC656" s="861"/>
      <c r="BD656" s="862"/>
    </row>
    <row r="657" s="573" customFormat="1" customHeight="1" spans="1:56">
      <c r="A657" s="733"/>
      <c r="B657" s="886"/>
      <c r="C657" s="736"/>
      <c r="D657" s="409"/>
      <c r="E657" s="260"/>
      <c r="F657" s="654"/>
      <c r="G657" s="466"/>
      <c r="H657" s="217"/>
      <c r="I657" s="688"/>
      <c r="J657" s="217"/>
      <c r="K657" s="655"/>
      <c r="L657" s="388"/>
      <c r="M657" s="291"/>
      <c r="N657" s="257"/>
      <c r="O657" s="257"/>
      <c r="P657" s="215"/>
      <c r="Q657" s="215"/>
      <c r="R657" s="217"/>
      <c r="S657" s="688"/>
      <c r="T657" s="359"/>
      <c r="U657" s="737"/>
      <c r="W657" s="694"/>
      <c r="BC657" s="861"/>
      <c r="BD657" s="862"/>
    </row>
    <row r="658" s="573" customFormat="1" customHeight="1" spans="1:56">
      <c r="A658" s="733"/>
      <c r="B658" s="886"/>
      <c r="C658" s="736"/>
      <c r="D658" s="409"/>
      <c r="E658" s="260"/>
      <c r="F658" s="654"/>
      <c r="G658" s="466"/>
      <c r="H658" s="217"/>
      <c r="I658" s="688"/>
      <c r="J658" s="217"/>
      <c r="K658" s="655"/>
      <c r="L658" s="388"/>
      <c r="M658" s="291"/>
      <c r="N658" s="257"/>
      <c r="O658" s="257"/>
      <c r="P658" s="291"/>
      <c r="Q658" s="291"/>
      <c r="R658" s="257"/>
      <c r="S658" s="638"/>
      <c r="T658" s="673"/>
      <c r="U658" s="911"/>
      <c r="W658" s="694"/>
      <c r="BC658" s="861"/>
      <c r="BD658" s="862"/>
    </row>
    <row r="659" s="573" customFormat="1" customHeight="1" spans="1:56">
      <c r="A659" s="733"/>
      <c r="B659" s="886"/>
      <c r="C659" s="736"/>
      <c r="D659" s="409"/>
      <c r="E659" s="260"/>
      <c r="F659" s="654"/>
      <c r="G659" s="466"/>
      <c r="H659" s="217"/>
      <c r="I659" s="688"/>
      <c r="J659" s="217"/>
      <c r="K659" s="655"/>
      <c r="L659" s="388"/>
      <c r="M659" s="291"/>
      <c r="N659" s="257"/>
      <c r="O659" s="257"/>
      <c r="P659" s="291"/>
      <c r="Q659" s="291"/>
      <c r="R659" s="257"/>
      <c r="S659" s="638"/>
      <c r="T659" s="673"/>
      <c r="U659" s="737"/>
      <c r="W659" s="694"/>
      <c r="BC659" s="861"/>
      <c r="BD659" s="862"/>
    </row>
    <row r="660" s="573" customFormat="1" customHeight="1" spans="1:56">
      <c r="A660" s="733"/>
      <c r="B660" s="886"/>
      <c r="C660" s="736"/>
      <c r="D660" s="409"/>
      <c r="E660" s="260"/>
      <c r="F660" s="654"/>
      <c r="G660" s="466"/>
      <c r="H660" s="217"/>
      <c r="I660" s="688"/>
      <c r="J660" s="217"/>
      <c r="K660" s="655"/>
      <c r="L660" s="388"/>
      <c r="M660" s="291"/>
      <c r="N660" s="257"/>
      <c r="O660" s="257"/>
      <c r="P660" s="291"/>
      <c r="Q660" s="291"/>
      <c r="R660" s="257"/>
      <c r="S660" s="638"/>
      <c r="T660" s="673"/>
      <c r="U660" s="737"/>
      <c r="W660" s="694"/>
      <c r="BC660" s="861"/>
      <c r="BD660" s="862"/>
    </row>
    <row r="661" s="573" customFormat="1" customHeight="1" spans="1:56">
      <c r="A661" s="733"/>
      <c r="B661" s="886"/>
      <c r="C661" s="736"/>
      <c r="D661" s="409"/>
      <c r="E661" s="260"/>
      <c r="F661" s="654"/>
      <c r="G661" s="466"/>
      <c r="H661" s="217"/>
      <c r="I661" s="688"/>
      <c r="J661" s="217"/>
      <c r="K661" s="655"/>
      <c r="L661" s="388"/>
      <c r="M661" s="291"/>
      <c r="N661" s="257"/>
      <c r="O661" s="257"/>
      <c r="P661" s="291"/>
      <c r="Q661" s="291"/>
      <c r="R661" s="257"/>
      <c r="S661" s="638"/>
      <c r="T661" s="673"/>
      <c r="U661" s="737"/>
      <c r="W661" s="694"/>
      <c r="BC661" s="861"/>
      <c r="BD661" s="862"/>
    </row>
    <row r="662" s="573" customFormat="1" customHeight="1" spans="1:56">
      <c r="A662" s="733"/>
      <c r="B662" s="886"/>
      <c r="C662" s="736"/>
      <c r="D662" s="409"/>
      <c r="E662" s="260"/>
      <c r="F662" s="654"/>
      <c r="G662" s="466"/>
      <c r="H662" s="217"/>
      <c r="I662" s="688"/>
      <c r="J662" s="217"/>
      <c r="K662" s="655"/>
      <c r="L662" s="388"/>
      <c r="M662" s="291"/>
      <c r="N662" s="257"/>
      <c r="O662" s="257"/>
      <c r="P662" s="291"/>
      <c r="Q662" s="291"/>
      <c r="R662" s="257"/>
      <c r="S662" s="638"/>
      <c r="T662" s="673"/>
      <c r="U662" s="737"/>
      <c r="W662" s="694"/>
      <c r="BC662" s="21"/>
      <c r="BD662" s="914"/>
    </row>
    <row r="663" s="573" customFormat="1" customHeight="1" spans="1:56">
      <c r="A663" s="733"/>
      <c r="B663" s="886"/>
      <c r="C663" s="736"/>
      <c r="D663" s="409"/>
      <c r="E663" s="260"/>
      <c r="F663" s="654"/>
      <c r="G663" s="466"/>
      <c r="H663" s="217"/>
      <c r="I663" s="688"/>
      <c r="J663" s="217"/>
      <c r="K663" s="655"/>
      <c r="L663" s="388"/>
      <c r="M663" s="291"/>
      <c r="N663" s="257"/>
      <c r="O663" s="217"/>
      <c r="P663" s="291"/>
      <c r="Q663" s="291"/>
      <c r="R663" s="257"/>
      <c r="S663" s="638"/>
      <c r="T663" s="673"/>
      <c r="U663" s="737"/>
      <c r="W663" s="694"/>
      <c r="BC663" s="21"/>
      <c r="BD663" s="914"/>
    </row>
    <row r="664" s="573" customFormat="1" customHeight="1" spans="1:56">
      <c r="A664" s="733"/>
      <c r="B664" s="886"/>
      <c r="C664" s="736"/>
      <c r="D664" s="409"/>
      <c r="E664" s="260"/>
      <c r="F664" s="654"/>
      <c r="G664" s="466"/>
      <c r="H664" s="217"/>
      <c r="I664" s="688"/>
      <c r="J664" s="217"/>
      <c r="K664" s="655"/>
      <c r="L664" s="388"/>
      <c r="M664" s="291"/>
      <c r="N664" s="257"/>
      <c r="O664" s="257"/>
      <c r="P664" s="291"/>
      <c r="Q664" s="291"/>
      <c r="R664" s="257"/>
      <c r="S664" s="638"/>
      <c r="T664" s="673"/>
      <c r="U664" s="737"/>
      <c r="W664" s="694"/>
      <c r="BC664" s="21"/>
      <c r="BD664" s="914"/>
    </row>
    <row r="665" s="573" customFormat="1" customHeight="1" spans="1:56">
      <c r="A665" s="733"/>
      <c r="B665" s="886"/>
      <c r="C665" s="736"/>
      <c r="D665" s="409"/>
      <c r="E665" s="260"/>
      <c r="F665" s="654"/>
      <c r="G665" s="466"/>
      <c r="H665" s="217"/>
      <c r="I665" s="688"/>
      <c r="J665" s="217"/>
      <c r="K665" s="655"/>
      <c r="L665" s="388"/>
      <c r="M665" s="291"/>
      <c r="N665" s="257"/>
      <c r="O665" s="257"/>
      <c r="P665" s="291"/>
      <c r="Q665" s="291"/>
      <c r="R665" s="257"/>
      <c r="S665" s="638"/>
      <c r="T665" s="673"/>
      <c r="U665" s="737"/>
      <c r="W665" s="694"/>
      <c r="BC665" s="21"/>
      <c r="BD665" s="914"/>
    </row>
    <row r="666" s="573" customFormat="1" customHeight="1" spans="1:56">
      <c r="A666" s="733"/>
      <c r="B666" s="886"/>
      <c r="C666" s="736"/>
      <c r="D666" s="409"/>
      <c r="E666" s="260"/>
      <c r="F666" s="654"/>
      <c r="G666" s="466"/>
      <c r="H666" s="217"/>
      <c r="I666" s="688"/>
      <c r="J666" s="217"/>
      <c r="K666" s="655"/>
      <c r="L666" s="388"/>
      <c r="M666" s="291"/>
      <c r="N666" s="257"/>
      <c r="O666" s="217"/>
      <c r="P666" s="291"/>
      <c r="Q666" s="291"/>
      <c r="R666" s="257"/>
      <c r="S666" s="638"/>
      <c r="T666" s="673"/>
      <c r="U666" s="737"/>
      <c r="W666" s="694"/>
      <c r="BC666" s="21"/>
      <c r="BD666" s="914"/>
    </row>
    <row r="667" s="573" customFormat="1" customHeight="1" spans="1:56">
      <c r="A667" s="733"/>
      <c r="B667" s="886"/>
      <c r="C667" s="736"/>
      <c r="D667" s="409"/>
      <c r="E667" s="260"/>
      <c r="F667" s="654"/>
      <c r="G667" s="466"/>
      <c r="H667" s="217"/>
      <c r="I667" s="688"/>
      <c r="J667" s="217"/>
      <c r="K667" s="655"/>
      <c r="L667" s="388"/>
      <c r="M667" s="291"/>
      <c r="N667" s="257"/>
      <c r="O667" s="217"/>
      <c r="P667" s="291"/>
      <c r="Q667" s="291"/>
      <c r="R667" s="257"/>
      <c r="S667" s="638"/>
      <c r="T667" s="673"/>
      <c r="U667" s="737"/>
      <c r="W667" s="694"/>
      <c r="BC667" s="21"/>
      <c r="BD667" s="914"/>
    </row>
    <row r="668" s="573" customFormat="1" customHeight="1" spans="1:56">
      <c r="A668" s="733"/>
      <c r="B668" s="886"/>
      <c r="C668" s="736"/>
      <c r="D668" s="409"/>
      <c r="E668" s="260"/>
      <c r="F668" s="654"/>
      <c r="G668" s="466"/>
      <c r="H668" s="217"/>
      <c r="I668" s="688"/>
      <c r="J668" s="217"/>
      <c r="K668" s="655"/>
      <c r="L668" s="388"/>
      <c r="M668" s="291"/>
      <c r="N668" s="257"/>
      <c r="O668" s="257"/>
      <c r="P668" s="291"/>
      <c r="Q668" s="291"/>
      <c r="R668" s="257"/>
      <c r="S668" s="638"/>
      <c r="T668" s="673"/>
      <c r="U668" s="737"/>
      <c r="W668" s="694"/>
      <c r="BC668" s="21"/>
      <c r="BD668" s="914"/>
    </row>
    <row r="669" s="573" customFormat="1" customHeight="1" spans="1:56">
      <c r="A669" s="733"/>
      <c r="B669" s="886"/>
      <c r="C669" s="736"/>
      <c r="D669" s="409"/>
      <c r="E669" s="260"/>
      <c r="F669" s="654"/>
      <c r="G669" s="466"/>
      <c r="H669" s="291"/>
      <c r="I669" s="638"/>
      <c r="J669" s="202"/>
      <c r="K669" s="655"/>
      <c r="L669" s="388"/>
      <c r="M669" s="291"/>
      <c r="N669" s="257"/>
      <c r="O669" s="217"/>
      <c r="P669" s="291"/>
      <c r="Q669" s="291"/>
      <c r="R669" s="257"/>
      <c r="S669" s="638"/>
      <c r="T669" s="673"/>
      <c r="U669" s="737"/>
      <c r="W669" s="694"/>
      <c r="BC669" s="21"/>
      <c r="BD669" s="914"/>
    </row>
    <row r="670" s="573" customFormat="1" customHeight="1" spans="1:56">
      <c r="A670" s="733"/>
      <c r="B670" s="886"/>
      <c r="C670" s="736"/>
      <c r="D670" s="409"/>
      <c r="E670" s="260"/>
      <c r="F670" s="654"/>
      <c r="G670" s="466"/>
      <c r="H670" s="217"/>
      <c r="I670" s="688"/>
      <c r="J670" s="217"/>
      <c r="K670" s="655"/>
      <c r="L670" s="388"/>
      <c r="M670" s="291"/>
      <c r="N670" s="257"/>
      <c r="O670" s="257"/>
      <c r="P670" s="291"/>
      <c r="Q670" s="291"/>
      <c r="R670" s="257"/>
      <c r="S670" s="638"/>
      <c r="T670" s="673"/>
      <c r="U670" s="737"/>
      <c r="W670" s="694"/>
      <c r="BC670" s="21"/>
      <c r="BD670" s="914"/>
    </row>
    <row r="671" s="573" customFormat="1" customHeight="1" spans="1:56">
      <c r="A671" s="733"/>
      <c r="B671" s="886"/>
      <c r="C671" s="736"/>
      <c r="D671" s="409"/>
      <c r="E671" s="260"/>
      <c r="F671" s="654"/>
      <c r="G671" s="466"/>
      <c r="H671" s="217"/>
      <c r="I671" s="688"/>
      <c r="J671" s="217"/>
      <c r="K671" s="655"/>
      <c r="L671" s="388"/>
      <c r="M671" s="291"/>
      <c r="N671" s="257"/>
      <c r="O671" s="257"/>
      <c r="P671" s="291"/>
      <c r="Q671" s="291"/>
      <c r="R671" s="257"/>
      <c r="S671" s="638"/>
      <c r="T671" s="673"/>
      <c r="U671" s="912"/>
      <c r="W671" s="694"/>
      <c r="BC671" s="21"/>
      <c r="BD671" s="914"/>
    </row>
    <row r="672" s="695" customFormat="1" customHeight="1" spans="1:56">
      <c r="A672" s="513"/>
      <c r="B672" s="858"/>
      <c r="C672" s="858"/>
      <c r="D672" s="409"/>
      <c r="E672" s="492"/>
      <c r="F672" s="662"/>
      <c r="G672" s="215"/>
      <c r="H672" s="217"/>
      <c r="I672" s="688"/>
      <c r="J672" s="217"/>
      <c r="K672" s="662"/>
      <c r="L672" s="217"/>
      <c r="M672" s="215"/>
      <c r="N672" s="215"/>
      <c r="O672" s="217"/>
      <c r="P672" s="215"/>
      <c r="Q672" s="215"/>
      <c r="R672" s="677"/>
      <c r="S672" s="915"/>
      <c r="T672" s="666"/>
      <c r="U672" s="528"/>
      <c r="BC672" s="21"/>
      <c r="BD672" s="914"/>
    </row>
    <row r="673" s="695" customFormat="1" customHeight="1" spans="1:56">
      <c r="A673" s="513"/>
      <c r="B673" s="858"/>
      <c r="C673" s="858"/>
      <c r="D673" s="409"/>
      <c r="E673" s="492"/>
      <c r="F673" s="662"/>
      <c r="G673" s="215"/>
      <c r="H673" s="217"/>
      <c r="I673" s="688"/>
      <c r="J673" s="217"/>
      <c r="K673" s="662"/>
      <c r="L673" s="217"/>
      <c r="M673" s="215"/>
      <c r="N673" s="215"/>
      <c r="O673" s="217"/>
      <c r="P673" s="215"/>
      <c r="Q673" s="215"/>
      <c r="R673" s="677"/>
      <c r="S673" s="915"/>
      <c r="T673" s="666"/>
      <c r="U673" s="916"/>
      <c r="BC673" s="21"/>
      <c r="BD673" s="914"/>
    </row>
    <row r="674" s="695" customFormat="1" customHeight="1" spans="1:56">
      <c r="A674" s="513"/>
      <c r="B674" s="858"/>
      <c r="C674" s="858"/>
      <c r="D674" s="409"/>
      <c r="E674" s="492"/>
      <c r="F674" s="662"/>
      <c r="G674" s="215"/>
      <c r="H674" s="217"/>
      <c r="I674" s="688"/>
      <c r="J674" s="217"/>
      <c r="K674" s="662"/>
      <c r="L674" s="217"/>
      <c r="M674" s="215"/>
      <c r="N674" s="215"/>
      <c r="O674" s="217"/>
      <c r="P674" s="215"/>
      <c r="Q674" s="215"/>
      <c r="R674" s="677"/>
      <c r="S674" s="915"/>
      <c r="T674" s="359"/>
      <c r="U674" s="528"/>
      <c r="BC674" s="21"/>
      <c r="BD674" s="914"/>
    </row>
    <row r="675" s="695" customFormat="1" customHeight="1" spans="1:56">
      <c r="A675" s="513"/>
      <c r="B675" s="858"/>
      <c r="C675" s="858"/>
      <c r="D675" s="409"/>
      <c r="E675" s="492"/>
      <c r="F675" s="662"/>
      <c r="G675" s="215"/>
      <c r="H675" s="217"/>
      <c r="I675" s="688"/>
      <c r="J675" s="217"/>
      <c r="K675" s="662"/>
      <c r="L675" s="217"/>
      <c r="M675" s="215"/>
      <c r="N675" s="215"/>
      <c r="O675" s="217"/>
      <c r="P675" s="215"/>
      <c r="Q675" s="215"/>
      <c r="R675" s="677"/>
      <c r="S675" s="915"/>
      <c r="T675" s="359"/>
      <c r="U675" s="917"/>
      <c r="BC675" s="21"/>
      <c r="BD675" s="914"/>
    </row>
    <row r="676" s="695" customFormat="1" customHeight="1" spans="1:56">
      <c r="A676" s="513"/>
      <c r="B676" s="858"/>
      <c r="C676" s="858"/>
      <c r="D676" s="409"/>
      <c r="E676" s="492"/>
      <c r="F676" s="662"/>
      <c r="G676" s="215"/>
      <c r="H676" s="217"/>
      <c r="I676" s="688"/>
      <c r="J676" s="217"/>
      <c r="K676" s="662"/>
      <c r="L676" s="217"/>
      <c r="M676" s="215"/>
      <c r="N676" s="215"/>
      <c r="O676" s="217"/>
      <c r="P676" s="215"/>
      <c r="Q676" s="215"/>
      <c r="R676" s="677"/>
      <c r="S676" s="915"/>
      <c r="T676" s="359"/>
      <c r="U676" s="528"/>
      <c r="BC676" s="21"/>
      <c r="BD676" s="914"/>
    </row>
    <row r="677" s="695" customFormat="1" customHeight="1" spans="1:56">
      <c r="A677" s="513"/>
      <c r="B677" s="858"/>
      <c r="C677" s="858"/>
      <c r="D677" s="409"/>
      <c r="E677" s="492"/>
      <c r="F677" s="662"/>
      <c r="G677" s="215"/>
      <c r="H677" s="217"/>
      <c r="I677" s="688"/>
      <c r="J677" s="217"/>
      <c r="K677" s="662"/>
      <c r="L677" s="217"/>
      <c r="M677" s="215"/>
      <c r="N677" s="215"/>
      <c r="O677" s="217"/>
      <c r="P677" s="215"/>
      <c r="Q677" s="215"/>
      <c r="R677" s="677"/>
      <c r="S677" s="915"/>
      <c r="T677" s="666"/>
      <c r="U677" s="528"/>
      <c r="BC677" s="21"/>
      <c r="BD677" s="914"/>
    </row>
    <row r="678" s="695" customFormat="1" customHeight="1" spans="1:56">
      <c r="A678" s="513"/>
      <c r="B678" s="858"/>
      <c r="C678" s="858"/>
      <c r="D678" s="409"/>
      <c r="E678" s="492"/>
      <c r="F678" s="662"/>
      <c r="G678" s="215"/>
      <c r="H678" s="217"/>
      <c r="I678" s="688"/>
      <c r="J678" s="217"/>
      <c r="K678" s="662"/>
      <c r="L678" s="217"/>
      <c r="M678" s="215"/>
      <c r="N678" s="215"/>
      <c r="O678" s="217"/>
      <c r="P678" s="215"/>
      <c r="Q678" s="215"/>
      <c r="R678" s="677"/>
      <c r="S678" s="915"/>
      <c r="T678" s="666"/>
      <c r="U678" s="528"/>
      <c r="BC678" s="21"/>
      <c r="BD678" s="914"/>
    </row>
    <row r="679" s="695" customFormat="1" customHeight="1" spans="1:56">
      <c r="A679" s="513"/>
      <c r="B679" s="858"/>
      <c r="C679" s="858"/>
      <c r="D679" s="409"/>
      <c r="E679" s="492"/>
      <c r="F679" s="662"/>
      <c r="G679" s="215"/>
      <c r="H679" s="217"/>
      <c r="I679" s="688"/>
      <c r="J679" s="217"/>
      <c r="K679" s="662"/>
      <c r="L679" s="217"/>
      <c r="M679" s="215"/>
      <c r="N679" s="215"/>
      <c r="O679" s="217"/>
      <c r="P679" s="215"/>
      <c r="Q679" s="215"/>
      <c r="R679" s="677"/>
      <c r="S679" s="915"/>
      <c r="T679" s="666"/>
      <c r="U679" s="918"/>
      <c r="BC679" s="21"/>
      <c r="BD679" s="914"/>
    </row>
    <row r="680" s="695" customFormat="1" customHeight="1" spans="1:56">
      <c r="A680" s="513"/>
      <c r="B680" s="858"/>
      <c r="C680" s="858"/>
      <c r="D680" s="409"/>
      <c r="E680" s="492"/>
      <c r="F680" s="662"/>
      <c r="G680" s="215"/>
      <c r="H680" s="217"/>
      <c r="I680" s="688"/>
      <c r="J680" s="217"/>
      <c r="K680" s="662"/>
      <c r="L680" s="217"/>
      <c r="M680" s="215"/>
      <c r="N680" s="215"/>
      <c r="O680" s="217"/>
      <c r="P680" s="215"/>
      <c r="Q680" s="215"/>
      <c r="R680" s="677"/>
      <c r="S680" s="915"/>
      <c r="T680" s="359"/>
      <c r="U680" s="528"/>
      <c r="BC680" s="21"/>
      <c r="BD680" s="914"/>
    </row>
    <row r="681" s="695" customFormat="1" customHeight="1" spans="1:56">
      <c r="A681" s="513"/>
      <c r="B681" s="858"/>
      <c r="C681" s="858"/>
      <c r="D681" s="409"/>
      <c r="E681" s="492"/>
      <c r="F681" s="662"/>
      <c r="G681" s="215"/>
      <c r="H681" s="217"/>
      <c r="I681" s="688"/>
      <c r="J681" s="217"/>
      <c r="K681" s="662"/>
      <c r="L681" s="217"/>
      <c r="M681" s="215"/>
      <c r="N681" s="215"/>
      <c r="O681" s="217"/>
      <c r="P681" s="215"/>
      <c r="Q681" s="215"/>
      <c r="R681" s="677"/>
      <c r="S681" s="915"/>
      <c r="T681" s="359"/>
      <c r="U681" s="917"/>
      <c r="BC681" s="21"/>
      <c r="BD681" s="914"/>
    </row>
    <row r="682" s="695" customFormat="1" customHeight="1" spans="1:56">
      <c r="A682" s="513"/>
      <c r="B682" s="858"/>
      <c r="C682" s="858"/>
      <c r="D682" s="409"/>
      <c r="E682" s="492"/>
      <c r="F682" s="662"/>
      <c r="G682" s="215"/>
      <c r="H682" s="217"/>
      <c r="I682" s="688"/>
      <c r="J682" s="217"/>
      <c r="K682" s="662"/>
      <c r="L682" s="217"/>
      <c r="M682" s="215"/>
      <c r="N682" s="215"/>
      <c r="O682" s="217"/>
      <c r="P682" s="215"/>
      <c r="Q682" s="215"/>
      <c r="R682" s="677"/>
      <c r="S682" s="915"/>
      <c r="T682" s="359"/>
      <c r="U682" s="528"/>
      <c r="BC682" s="21"/>
      <c r="BD682" s="914"/>
    </row>
    <row r="683" s="695" customFormat="1" customHeight="1" spans="1:56">
      <c r="A683" s="513"/>
      <c r="B683" s="858"/>
      <c r="C683" s="858"/>
      <c r="D683" s="409"/>
      <c r="E683" s="492"/>
      <c r="F683" s="662"/>
      <c r="G683" s="215"/>
      <c r="H683" s="217"/>
      <c r="I683" s="688"/>
      <c r="J683" s="217"/>
      <c r="K683" s="662"/>
      <c r="L683" s="217"/>
      <c r="M683" s="215"/>
      <c r="N683" s="215"/>
      <c r="O683" s="217"/>
      <c r="P683" s="215"/>
      <c r="Q683" s="215"/>
      <c r="R683" s="677"/>
      <c r="S683" s="915"/>
      <c r="T683" s="359"/>
      <c r="U683" s="918"/>
      <c r="BC683" s="21"/>
      <c r="BD683" s="914"/>
    </row>
    <row r="684" s="695" customFormat="1" customHeight="1" spans="1:56">
      <c r="A684" s="513"/>
      <c r="B684" s="858"/>
      <c r="C684" s="858"/>
      <c r="D684" s="409"/>
      <c r="E684" s="492"/>
      <c r="F684" s="662"/>
      <c r="G684" s="215"/>
      <c r="H684" s="217"/>
      <c r="I684" s="688"/>
      <c r="J684" s="217"/>
      <c r="K684" s="662"/>
      <c r="L684" s="217"/>
      <c r="M684" s="215"/>
      <c r="N684" s="215"/>
      <c r="O684" s="217"/>
      <c r="P684" s="215"/>
      <c r="Q684" s="215"/>
      <c r="R684" s="677"/>
      <c r="S684" s="915"/>
      <c r="T684" s="666"/>
      <c r="U684" s="528"/>
      <c r="BC684" s="21"/>
      <c r="BD684" s="914"/>
    </row>
    <row r="685" s="695" customFormat="1" customHeight="1" spans="1:56">
      <c r="A685" s="513"/>
      <c r="B685" s="858"/>
      <c r="C685" s="858"/>
      <c r="D685" s="409"/>
      <c r="E685" s="492"/>
      <c r="F685" s="662"/>
      <c r="G685" s="215"/>
      <c r="H685" s="217"/>
      <c r="I685" s="688"/>
      <c r="J685" s="217"/>
      <c r="K685" s="662"/>
      <c r="L685" s="217"/>
      <c r="M685" s="215"/>
      <c r="N685" s="215"/>
      <c r="O685" s="217"/>
      <c r="P685" s="215"/>
      <c r="Q685" s="215"/>
      <c r="R685" s="677"/>
      <c r="S685" s="915"/>
      <c r="T685" s="666"/>
      <c r="U685" s="917"/>
      <c r="BC685" s="21"/>
      <c r="BD685" s="914"/>
    </row>
    <row r="686" s="695" customFormat="1" customHeight="1" spans="1:56">
      <c r="A686" s="513"/>
      <c r="B686" s="858"/>
      <c r="C686" s="858"/>
      <c r="D686" s="409"/>
      <c r="E686" s="492"/>
      <c r="F686" s="662"/>
      <c r="G686" s="215"/>
      <c r="H686" s="217"/>
      <c r="I686" s="688"/>
      <c r="J686" s="217"/>
      <c r="K686" s="662"/>
      <c r="L686" s="217"/>
      <c r="M686" s="215"/>
      <c r="N686" s="215"/>
      <c r="O686" s="217"/>
      <c r="P686" s="215"/>
      <c r="Q686" s="215"/>
      <c r="R686" s="677"/>
      <c r="S686" s="915"/>
      <c r="T686" s="666"/>
      <c r="U686" s="918"/>
      <c r="BC686" s="21"/>
      <c r="BD686" s="914"/>
    </row>
    <row r="687" s="695" customFormat="1" customHeight="1" spans="1:56">
      <c r="A687" s="513"/>
      <c r="B687" s="858"/>
      <c r="C687" s="858"/>
      <c r="D687" s="409"/>
      <c r="E687" s="492"/>
      <c r="F687" s="662"/>
      <c r="G687" s="215"/>
      <c r="H687" s="217"/>
      <c r="I687" s="688"/>
      <c r="J687" s="217"/>
      <c r="K687" s="662"/>
      <c r="L687" s="217"/>
      <c r="M687" s="215"/>
      <c r="N687" s="215"/>
      <c r="O687" s="217"/>
      <c r="P687" s="215"/>
      <c r="Q687" s="215"/>
      <c r="R687" s="677"/>
      <c r="S687" s="915"/>
      <c r="T687" s="666"/>
      <c r="U687" s="528"/>
      <c r="BC687" s="21"/>
      <c r="BD687" s="914"/>
    </row>
    <row r="688" s="695" customFormat="1" customHeight="1" spans="1:56">
      <c r="A688" s="513"/>
      <c r="B688" s="858"/>
      <c r="C688" s="858"/>
      <c r="D688" s="409"/>
      <c r="E688" s="492"/>
      <c r="F688" s="662"/>
      <c r="G688" s="215"/>
      <c r="H688" s="217"/>
      <c r="I688" s="688"/>
      <c r="J688" s="217"/>
      <c r="K688" s="662"/>
      <c r="L688" s="217"/>
      <c r="M688" s="215"/>
      <c r="N688" s="215"/>
      <c r="O688" s="217"/>
      <c r="P688" s="215"/>
      <c r="Q688" s="215"/>
      <c r="R688" s="677"/>
      <c r="S688" s="915"/>
      <c r="T688" s="666"/>
      <c r="U688" s="916"/>
      <c r="BC688" s="21"/>
      <c r="BD688" s="914"/>
    </row>
    <row r="689" s="695" customFormat="1" customHeight="1" spans="1:56">
      <c r="A689" s="513"/>
      <c r="B689" s="858"/>
      <c r="C689" s="858"/>
      <c r="D689" s="409"/>
      <c r="E689" s="492"/>
      <c r="F689" s="662"/>
      <c r="G689" s="215"/>
      <c r="H689" s="217"/>
      <c r="I689" s="688"/>
      <c r="J689" s="217"/>
      <c r="K689" s="662"/>
      <c r="L689" s="217"/>
      <c r="M689" s="215"/>
      <c r="N689" s="215"/>
      <c r="O689" s="217"/>
      <c r="P689" s="215"/>
      <c r="Q689" s="215"/>
      <c r="R689" s="677"/>
      <c r="S689" s="915"/>
      <c r="T689" s="359"/>
      <c r="U689" s="528"/>
      <c r="BC689" s="21"/>
      <c r="BD689" s="914"/>
    </row>
    <row r="690" s="695" customFormat="1" customHeight="1" spans="1:56">
      <c r="A690" s="513"/>
      <c r="B690" s="858"/>
      <c r="C690" s="858"/>
      <c r="D690" s="409"/>
      <c r="E690" s="492"/>
      <c r="F690" s="662"/>
      <c r="G690" s="215"/>
      <c r="H690" s="217"/>
      <c r="I690" s="688"/>
      <c r="J690" s="217"/>
      <c r="K690" s="662"/>
      <c r="L690" s="217"/>
      <c r="M690" s="215"/>
      <c r="N690" s="215"/>
      <c r="O690" s="217"/>
      <c r="P690" s="215"/>
      <c r="Q690" s="215"/>
      <c r="R690" s="677"/>
      <c r="S690" s="915"/>
      <c r="T690" s="359"/>
      <c r="U690" s="917"/>
      <c r="BC690" s="21"/>
      <c r="BD690" s="914"/>
    </row>
    <row r="691" s="695" customFormat="1" customHeight="1" spans="1:56">
      <c r="A691" s="513"/>
      <c r="B691" s="858"/>
      <c r="C691" s="858"/>
      <c r="D691" s="409"/>
      <c r="E691" s="492"/>
      <c r="F691" s="662"/>
      <c r="G691" s="215"/>
      <c r="H691" s="217"/>
      <c r="I691" s="688"/>
      <c r="J691" s="217"/>
      <c r="K691" s="662"/>
      <c r="L691" s="217"/>
      <c r="M691" s="215"/>
      <c r="N691" s="215"/>
      <c r="O691" s="217"/>
      <c r="P691" s="215"/>
      <c r="Q691" s="215"/>
      <c r="R691" s="677"/>
      <c r="S691" s="915"/>
      <c r="T691" s="359"/>
      <c r="U691" s="918"/>
      <c r="BC691" s="21"/>
      <c r="BD691" s="914"/>
    </row>
    <row r="692" s="695" customFormat="1" customHeight="1" spans="1:56">
      <c r="A692" s="513"/>
      <c r="B692" s="858"/>
      <c r="C692" s="858"/>
      <c r="D692" s="409"/>
      <c r="E692" s="492"/>
      <c r="F692" s="662"/>
      <c r="G692" s="215"/>
      <c r="H692" s="217"/>
      <c r="I692" s="688"/>
      <c r="J692" s="217"/>
      <c r="K692" s="662"/>
      <c r="L692" s="217"/>
      <c r="M692" s="215"/>
      <c r="N692" s="215"/>
      <c r="O692" s="217"/>
      <c r="P692" s="215"/>
      <c r="Q692" s="215"/>
      <c r="R692" s="677"/>
      <c r="S692" s="915"/>
      <c r="T692" s="359"/>
      <c r="U692" s="528"/>
      <c r="BC692" s="21"/>
      <c r="BD692" s="914"/>
    </row>
    <row r="693" s="695" customFormat="1" customHeight="1" spans="1:56">
      <c r="A693" s="513"/>
      <c r="B693" s="858"/>
      <c r="C693" s="858"/>
      <c r="D693" s="409"/>
      <c r="E693" s="492"/>
      <c r="F693" s="662"/>
      <c r="G693" s="215"/>
      <c r="H693" s="217"/>
      <c r="I693" s="688"/>
      <c r="J693" s="217"/>
      <c r="K693" s="662"/>
      <c r="L693" s="217"/>
      <c r="M693" s="215"/>
      <c r="N693" s="215"/>
      <c r="O693" s="217"/>
      <c r="P693" s="215"/>
      <c r="Q693" s="215"/>
      <c r="R693" s="677"/>
      <c r="S693" s="915"/>
      <c r="T693" s="359"/>
      <c r="U693" s="916"/>
      <c r="BC693" s="21"/>
      <c r="BD693" s="914"/>
    </row>
    <row r="694" s="695" customFormat="1" customHeight="1" spans="1:56">
      <c r="A694" s="513"/>
      <c r="B694" s="858"/>
      <c r="C694" s="858"/>
      <c r="D694" s="409"/>
      <c r="E694" s="492"/>
      <c r="F694" s="662"/>
      <c r="G694" s="215"/>
      <c r="H694" s="217"/>
      <c r="I694" s="688"/>
      <c r="J694" s="217"/>
      <c r="K694" s="662"/>
      <c r="L694" s="217"/>
      <c r="M694" s="215"/>
      <c r="N694" s="215"/>
      <c r="O694" s="217"/>
      <c r="P694" s="215"/>
      <c r="Q694" s="215"/>
      <c r="R694" s="677"/>
      <c r="S694" s="915"/>
      <c r="T694" s="359"/>
      <c r="U694" s="528"/>
      <c r="BC694" s="21"/>
      <c r="BD694" s="914"/>
    </row>
    <row r="695" s="695" customFormat="1" customHeight="1" spans="1:56">
      <c r="A695" s="513"/>
      <c r="B695" s="858"/>
      <c r="C695" s="858"/>
      <c r="D695" s="409"/>
      <c r="E695" s="492"/>
      <c r="F695" s="662"/>
      <c r="G695" s="215"/>
      <c r="H695" s="217"/>
      <c r="I695" s="688"/>
      <c r="J695" s="217"/>
      <c r="K695" s="662"/>
      <c r="L695" s="217"/>
      <c r="M695" s="215"/>
      <c r="N695" s="215"/>
      <c r="O695" s="217"/>
      <c r="P695" s="215"/>
      <c r="Q695" s="215"/>
      <c r="R695" s="677"/>
      <c r="S695" s="915"/>
      <c r="T695" s="359"/>
      <c r="U695" s="916"/>
      <c r="BC695" s="21"/>
      <c r="BD695" s="914"/>
    </row>
    <row r="696" s="695" customFormat="1" customHeight="1" spans="1:56">
      <c r="A696" s="513"/>
      <c r="B696" s="858"/>
      <c r="C696" s="858"/>
      <c r="D696" s="409"/>
      <c r="E696" s="492"/>
      <c r="F696" s="662"/>
      <c r="G696" s="215"/>
      <c r="H696" s="217"/>
      <c r="I696" s="688"/>
      <c r="J696" s="217"/>
      <c r="K696" s="662"/>
      <c r="L696" s="217"/>
      <c r="M696" s="215"/>
      <c r="N696" s="215"/>
      <c r="O696" s="217"/>
      <c r="P696" s="215"/>
      <c r="Q696" s="215"/>
      <c r="R696" s="677"/>
      <c r="S696" s="915"/>
      <c r="T696" s="359"/>
      <c r="U696" s="528"/>
      <c r="BC696" s="21"/>
      <c r="BD696" s="914"/>
    </row>
    <row r="697" s="695" customFormat="1" customHeight="1" spans="1:56">
      <c r="A697" s="513"/>
      <c r="B697" s="858"/>
      <c r="C697" s="858"/>
      <c r="D697" s="409"/>
      <c r="E697" s="492"/>
      <c r="F697" s="662"/>
      <c r="G697" s="215"/>
      <c r="H697" s="217"/>
      <c r="I697" s="688"/>
      <c r="J697" s="217"/>
      <c r="K697" s="662"/>
      <c r="L697" s="217"/>
      <c r="M697" s="215"/>
      <c r="N697" s="215"/>
      <c r="O697" s="217"/>
      <c r="P697" s="215"/>
      <c r="Q697" s="215"/>
      <c r="R697" s="677"/>
      <c r="S697" s="915"/>
      <c r="T697" s="359"/>
      <c r="U697" s="916"/>
      <c r="BC697" s="21"/>
      <c r="BD697" s="914"/>
    </row>
    <row r="698" s="695" customFormat="1" customHeight="1" spans="1:56">
      <c r="A698" s="513"/>
      <c r="B698" s="858"/>
      <c r="C698" s="858"/>
      <c r="D698" s="409"/>
      <c r="E698" s="492"/>
      <c r="F698" s="662"/>
      <c r="G698" s="215"/>
      <c r="H698" s="217"/>
      <c r="I698" s="688"/>
      <c r="J698" s="217"/>
      <c r="K698" s="662"/>
      <c r="L698" s="217"/>
      <c r="M698" s="215"/>
      <c r="N698" s="215"/>
      <c r="O698" s="217"/>
      <c r="P698" s="215"/>
      <c r="Q698" s="215"/>
      <c r="R698" s="677"/>
      <c r="S698" s="915"/>
      <c r="T698" s="359"/>
      <c r="U698" s="528"/>
      <c r="BC698" s="21"/>
      <c r="BD698" s="914"/>
    </row>
    <row r="699" s="695" customFormat="1" customHeight="1" spans="1:56">
      <c r="A699" s="513"/>
      <c r="B699" s="858"/>
      <c r="C699" s="858"/>
      <c r="D699" s="409"/>
      <c r="E699" s="492"/>
      <c r="F699" s="662"/>
      <c r="G699" s="215"/>
      <c r="H699" s="217"/>
      <c r="I699" s="688"/>
      <c r="J699" s="217"/>
      <c r="K699" s="662"/>
      <c r="L699" s="217"/>
      <c r="M699" s="215"/>
      <c r="N699" s="215"/>
      <c r="O699" s="217"/>
      <c r="P699" s="215"/>
      <c r="Q699" s="215"/>
      <c r="R699" s="677"/>
      <c r="S699" s="915"/>
      <c r="T699" s="359"/>
      <c r="U699" s="917"/>
      <c r="BC699" s="21"/>
      <c r="BD699" s="914"/>
    </row>
    <row r="700" s="695" customFormat="1" customHeight="1" spans="1:56">
      <c r="A700" s="513"/>
      <c r="B700" s="858"/>
      <c r="C700" s="858"/>
      <c r="D700" s="409"/>
      <c r="E700" s="492"/>
      <c r="F700" s="662"/>
      <c r="G700" s="215"/>
      <c r="H700" s="217"/>
      <c r="I700" s="688"/>
      <c r="J700" s="217"/>
      <c r="K700" s="662"/>
      <c r="L700" s="217"/>
      <c r="M700" s="215"/>
      <c r="N700" s="215"/>
      <c r="O700" s="217"/>
      <c r="P700" s="215"/>
      <c r="Q700" s="215"/>
      <c r="R700" s="677"/>
      <c r="S700" s="915"/>
      <c r="T700" s="359"/>
      <c r="U700" s="528"/>
      <c r="BC700" s="21"/>
      <c r="BD700" s="914"/>
    </row>
    <row r="701" s="695" customFormat="1" customHeight="1" spans="1:56">
      <c r="A701" s="513"/>
      <c r="B701" s="858"/>
      <c r="C701" s="858"/>
      <c r="D701" s="409"/>
      <c r="E701" s="492"/>
      <c r="F701" s="662"/>
      <c r="G701" s="215"/>
      <c r="H701" s="217"/>
      <c r="I701" s="688"/>
      <c r="J701" s="217"/>
      <c r="K701" s="662"/>
      <c r="L701" s="217"/>
      <c r="M701" s="215"/>
      <c r="N701" s="215"/>
      <c r="O701" s="217"/>
      <c r="P701" s="215"/>
      <c r="Q701" s="215"/>
      <c r="R701" s="677"/>
      <c r="S701" s="915"/>
      <c r="T701" s="359"/>
      <c r="U701" s="528"/>
      <c r="BC701" s="21"/>
      <c r="BD701" s="914"/>
    </row>
    <row r="702" s="695" customFormat="1" customHeight="1" spans="1:56">
      <c r="A702" s="513"/>
      <c r="B702" s="858"/>
      <c r="C702" s="858"/>
      <c r="D702" s="409"/>
      <c r="E702" s="492"/>
      <c r="F702" s="662"/>
      <c r="G702" s="215"/>
      <c r="H702" s="217"/>
      <c r="I702" s="688"/>
      <c r="J702" s="217"/>
      <c r="K702" s="662"/>
      <c r="L702" s="217"/>
      <c r="M702" s="215"/>
      <c r="N702" s="215"/>
      <c r="O702" s="217"/>
      <c r="P702" s="215"/>
      <c r="Q702" s="215"/>
      <c r="R702" s="677"/>
      <c r="S702" s="915"/>
      <c r="T702" s="359"/>
      <c r="U702" s="528"/>
      <c r="BC702" s="861"/>
      <c r="BD702" s="862"/>
    </row>
    <row r="703" s="695" customFormat="1" customHeight="1" spans="1:56">
      <c r="A703" s="513"/>
      <c r="B703" s="858"/>
      <c r="C703" s="858"/>
      <c r="D703" s="409"/>
      <c r="E703" s="492"/>
      <c r="F703" s="662"/>
      <c r="G703" s="215"/>
      <c r="H703" s="217"/>
      <c r="I703" s="688"/>
      <c r="J703" s="217"/>
      <c r="K703" s="662"/>
      <c r="L703" s="217"/>
      <c r="M703" s="215"/>
      <c r="N703" s="215"/>
      <c r="O703" s="217"/>
      <c r="P703" s="215"/>
      <c r="Q703" s="215"/>
      <c r="R703" s="677"/>
      <c r="S703" s="915"/>
      <c r="T703" s="359"/>
      <c r="U703" s="918"/>
      <c r="BC703" s="861"/>
      <c r="BD703" s="862"/>
    </row>
    <row r="704" s="695" customFormat="1" customHeight="1" spans="1:56">
      <c r="A704" s="513"/>
      <c r="B704" s="858"/>
      <c r="C704" s="858"/>
      <c r="D704" s="409"/>
      <c r="E704" s="492"/>
      <c r="F704" s="662"/>
      <c r="G704" s="215"/>
      <c r="H704" s="217"/>
      <c r="I704" s="688"/>
      <c r="J704" s="217"/>
      <c r="K704" s="662"/>
      <c r="L704" s="217"/>
      <c r="M704" s="215"/>
      <c r="N704" s="215"/>
      <c r="O704" s="217"/>
      <c r="P704" s="215"/>
      <c r="Q704" s="215"/>
      <c r="R704" s="677"/>
      <c r="S704" s="915"/>
      <c r="T704" s="666"/>
      <c r="U704" s="528"/>
      <c r="BC704" s="21"/>
      <c r="BD704" s="914"/>
    </row>
    <row r="705" s="695" customFormat="1" customHeight="1" spans="1:56">
      <c r="A705" s="513"/>
      <c r="B705" s="858"/>
      <c r="C705" s="858"/>
      <c r="D705" s="409"/>
      <c r="E705" s="492"/>
      <c r="F705" s="662"/>
      <c r="G705" s="215"/>
      <c r="H705" s="217"/>
      <c r="I705" s="688"/>
      <c r="J705" s="217"/>
      <c r="K705" s="662"/>
      <c r="L705" s="217"/>
      <c r="M705" s="215"/>
      <c r="N705" s="215"/>
      <c r="O705" s="217"/>
      <c r="P705" s="215"/>
      <c r="Q705" s="215"/>
      <c r="R705" s="677"/>
      <c r="S705" s="915"/>
      <c r="T705" s="666"/>
      <c r="U705" s="917"/>
      <c r="BC705" s="21"/>
      <c r="BD705" s="914"/>
    </row>
    <row r="706" s="695" customFormat="1" customHeight="1" spans="1:56">
      <c r="A706" s="513"/>
      <c r="B706" s="858"/>
      <c r="C706" s="858"/>
      <c r="D706" s="409"/>
      <c r="E706" s="492"/>
      <c r="F706" s="662"/>
      <c r="G706" s="215"/>
      <c r="H706" s="217"/>
      <c r="I706" s="688"/>
      <c r="J706" s="217"/>
      <c r="K706" s="662"/>
      <c r="L706" s="217"/>
      <c r="M706" s="215"/>
      <c r="N706" s="215"/>
      <c r="O706" s="217"/>
      <c r="P706" s="215"/>
      <c r="Q706" s="215"/>
      <c r="R706" s="677"/>
      <c r="S706" s="915"/>
      <c r="T706" s="666"/>
      <c r="U706" s="528"/>
      <c r="BC706" s="21"/>
      <c r="BD706" s="914"/>
    </row>
    <row r="707" s="695" customFormat="1" customHeight="1" spans="1:56">
      <c r="A707" s="513"/>
      <c r="B707" s="858"/>
      <c r="C707" s="858"/>
      <c r="D707" s="409"/>
      <c r="E707" s="492"/>
      <c r="F707" s="662"/>
      <c r="G707" s="215"/>
      <c r="H707" s="217"/>
      <c r="I707" s="688"/>
      <c r="J707" s="217"/>
      <c r="K707" s="662"/>
      <c r="L707" s="217"/>
      <c r="M707" s="215"/>
      <c r="N707" s="215"/>
      <c r="O707" s="217"/>
      <c r="P707" s="215"/>
      <c r="Q707" s="215"/>
      <c r="R707" s="677"/>
      <c r="S707" s="915"/>
      <c r="T707" s="359"/>
      <c r="U707" s="528"/>
      <c r="BC707" s="21"/>
      <c r="BD707" s="914"/>
    </row>
    <row r="708" s="695" customFormat="1" customHeight="1" spans="1:56">
      <c r="A708" s="513"/>
      <c r="B708" s="858"/>
      <c r="C708" s="858"/>
      <c r="D708" s="409"/>
      <c r="E708" s="492"/>
      <c r="F708" s="662"/>
      <c r="G708" s="215"/>
      <c r="H708" s="217"/>
      <c r="I708" s="688"/>
      <c r="J708" s="217"/>
      <c r="K708" s="662"/>
      <c r="L708" s="217"/>
      <c r="M708" s="215"/>
      <c r="N708" s="215"/>
      <c r="O708" s="217"/>
      <c r="P708" s="215"/>
      <c r="Q708" s="215"/>
      <c r="R708" s="677"/>
      <c r="S708" s="915"/>
      <c r="T708" s="666"/>
      <c r="U708" s="528"/>
      <c r="BC708" s="21"/>
      <c r="BD708" s="914"/>
    </row>
    <row r="709" s="695" customFormat="1" customHeight="1" spans="1:56">
      <c r="A709" s="513"/>
      <c r="B709" s="858"/>
      <c r="C709" s="858"/>
      <c r="D709" s="409"/>
      <c r="E709" s="492"/>
      <c r="F709" s="662"/>
      <c r="G709" s="215"/>
      <c r="H709" s="217"/>
      <c r="I709" s="688"/>
      <c r="J709" s="217"/>
      <c r="K709" s="662"/>
      <c r="L709" s="217"/>
      <c r="M709" s="215"/>
      <c r="N709" s="215"/>
      <c r="O709" s="217"/>
      <c r="P709" s="215"/>
      <c r="Q709" s="215"/>
      <c r="R709" s="677"/>
      <c r="S709" s="915"/>
      <c r="T709" s="666"/>
      <c r="U709" s="918"/>
      <c r="BC709" s="21"/>
      <c r="BD709" s="914"/>
    </row>
    <row r="710" s="695" customFormat="1" customHeight="1" spans="1:56">
      <c r="A710" s="513"/>
      <c r="B710" s="858"/>
      <c r="C710" s="858"/>
      <c r="D710" s="409"/>
      <c r="E710" s="492"/>
      <c r="F710" s="662"/>
      <c r="G710" s="215"/>
      <c r="H710" s="217"/>
      <c r="I710" s="688"/>
      <c r="J710" s="217"/>
      <c r="K710" s="662"/>
      <c r="L710" s="217"/>
      <c r="M710" s="215"/>
      <c r="N710" s="215"/>
      <c r="O710" s="217"/>
      <c r="P710" s="215"/>
      <c r="Q710" s="215"/>
      <c r="R710" s="677"/>
      <c r="S710" s="915"/>
      <c r="T710" s="359"/>
      <c r="U710" s="528"/>
      <c r="BC710" s="21"/>
      <c r="BD710" s="914"/>
    </row>
    <row r="711" s="695" customFormat="1" customHeight="1" spans="1:56">
      <c r="A711" s="513"/>
      <c r="B711" s="858"/>
      <c r="C711" s="858"/>
      <c r="D711" s="409"/>
      <c r="E711" s="492"/>
      <c r="F711" s="662"/>
      <c r="G711" s="215"/>
      <c r="H711" s="217"/>
      <c r="I711" s="688"/>
      <c r="J711" s="217"/>
      <c r="K711" s="662"/>
      <c r="L711" s="217"/>
      <c r="M711" s="215"/>
      <c r="N711" s="215"/>
      <c r="O711" s="217"/>
      <c r="P711" s="215"/>
      <c r="Q711" s="215"/>
      <c r="R711" s="677"/>
      <c r="S711" s="915"/>
      <c r="T711" s="359"/>
      <c r="U711" s="916"/>
      <c r="BC711" s="21"/>
      <c r="BD711" s="914"/>
    </row>
    <row r="712" s="573" customFormat="1" customHeight="1" spans="1:56">
      <c r="A712" s="733"/>
      <c r="B712" s="886"/>
      <c r="C712" s="736"/>
      <c r="D712" s="409"/>
      <c r="E712" s="260"/>
      <c r="F712" s="654"/>
      <c r="G712" s="466"/>
      <c r="H712" s="217"/>
      <c r="I712" s="688"/>
      <c r="J712" s="217"/>
      <c r="K712" s="655"/>
      <c r="L712" s="388"/>
      <c r="M712" s="291"/>
      <c r="N712" s="257"/>
      <c r="O712" s="257"/>
      <c r="P712" s="291"/>
      <c r="Q712" s="291"/>
      <c r="R712" s="257"/>
      <c r="S712" s="638"/>
      <c r="T712" s="673"/>
      <c r="U712" s="737"/>
      <c r="W712" s="694"/>
      <c r="BC712" s="21"/>
      <c r="BD712" s="914"/>
    </row>
    <row r="713" s="573" customFormat="1" customHeight="1" spans="1:56">
      <c r="A713" s="733"/>
      <c r="B713" s="886"/>
      <c r="C713" s="736"/>
      <c r="D713" s="409"/>
      <c r="E713" s="260"/>
      <c r="F713" s="654"/>
      <c r="G713" s="466"/>
      <c r="H713" s="217"/>
      <c r="I713" s="688"/>
      <c r="J713" s="217"/>
      <c r="K713" s="655"/>
      <c r="L713" s="291"/>
      <c r="M713" s="291"/>
      <c r="N713" s="257"/>
      <c r="O713" s="257"/>
      <c r="P713" s="291"/>
      <c r="Q713" s="291"/>
      <c r="R713" s="257"/>
      <c r="S713" s="638"/>
      <c r="T713" s="673"/>
      <c r="U713" s="913"/>
      <c r="W713" s="694"/>
      <c r="BC713" s="21"/>
      <c r="BD713" s="914"/>
    </row>
    <row r="714" s="695" customFormat="1" customHeight="1" spans="1:56">
      <c r="A714" s="513"/>
      <c r="B714" s="858"/>
      <c r="C714" s="858"/>
      <c r="D714" s="409"/>
      <c r="E714" s="492"/>
      <c r="F714" s="662"/>
      <c r="G714" s="215"/>
      <c r="H714" s="217"/>
      <c r="I714" s="688"/>
      <c r="J714" s="217"/>
      <c r="K714" s="662"/>
      <c r="L714" s="217"/>
      <c r="M714" s="215"/>
      <c r="N714" s="215"/>
      <c r="O714" s="217"/>
      <c r="P714" s="215"/>
      <c r="Q714" s="215"/>
      <c r="R714" s="677"/>
      <c r="S714" s="915"/>
      <c r="T714" s="359"/>
      <c r="U714" s="528"/>
      <c r="BC714" s="21"/>
      <c r="BD714" s="914"/>
    </row>
    <row r="715" s="695" customFormat="1" customHeight="1" spans="1:56">
      <c r="A715" s="513"/>
      <c r="B715" s="858"/>
      <c r="C715" s="858"/>
      <c r="D715" s="409"/>
      <c r="E715" s="492"/>
      <c r="F715" s="662"/>
      <c r="G715" s="215"/>
      <c r="H715" s="217"/>
      <c r="I715" s="688"/>
      <c r="J715" s="217"/>
      <c r="K715" s="662"/>
      <c r="L715" s="217"/>
      <c r="M715" s="215"/>
      <c r="N715" s="215"/>
      <c r="O715" s="217"/>
      <c r="P715" s="215"/>
      <c r="Q715" s="215"/>
      <c r="R715" s="677"/>
      <c r="S715" s="915"/>
      <c r="T715" s="359"/>
      <c r="U715" s="916"/>
      <c r="BC715" s="21"/>
      <c r="BD715" s="914"/>
    </row>
    <row r="716" s="695" customFormat="1" customHeight="1" spans="1:56">
      <c r="A716" s="513"/>
      <c r="B716" s="858"/>
      <c r="C716" s="858"/>
      <c r="D716" s="409"/>
      <c r="E716" s="492"/>
      <c r="F716" s="662"/>
      <c r="G716" s="215"/>
      <c r="H716" s="217"/>
      <c r="I716" s="688"/>
      <c r="J716" s="217"/>
      <c r="K716" s="662"/>
      <c r="L716" s="217"/>
      <c r="M716" s="215"/>
      <c r="N716" s="215"/>
      <c r="O716" s="217"/>
      <c r="P716" s="215"/>
      <c r="Q716" s="215"/>
      <c r="R716" s="677"/>
      <c r="S716" s="915"/>
      <c r="T716" s="666"/>
      <c r="U716" s="528"/>
      <c r="BC716" s="21"/>
      <c r="BD716" s="914"/>
    </row>
    <row r="717" s="695" customFormat="1" customHeight="1" spans="1:56">
      <c r="A717" s="513"/>
      <c r="B717" s="858"/>
      <c r="C717" s="858"/>
      <c r="D717" s="409"/>
      <c r="E717" s="492"/>
      <c r="F717" s="662"/>
      <c r="G717" s="215"/>
      <c r="H717" s="217"/>
      <c r="I717" s="688"/>
      <c r="J717" s="217"/>
      <c r="K717" s="662"/>
      <c r="L717" s="217"/>
      <c r="M717" s="215"/>
      <c r="N717" s="215"/>
      <c r="O717" s="217"/>
      <c r="P717" s="215"/>
      <c r="Q717" s="215"/>
      <c r="R717" s="677"/>
      <c r="S717" s="915"/>
      <c r="T717" s="666"/>
      <c r="U717" s="917"/>
      <c r="BC717" s="21"/>
      <c r="BD717" s="914"/>
    </row>
    <row r="718" s="695" customFormat="1" customHeight="1" spans="1:56">
      <c r="A718" s="513"/>
      <c r="B718" s="858"/>
      <c r="C718" s="858"/>
      <c r="D718" s="409"/>
      <c r="E718" s="492"/>
      <c r="F718" s="662"/>
      <c r="G718" s="215"/>
      <c r="H718" s="217"/>
      <c r="I718" s="688"/>
      <c r="J718" s="217"/>
      <c r="K718" s="662"/>
      <c r="L718" s="217"/>
      <c r="M718" s="215"/>
      <c r="N718" s="215"/>
      <c r="O718" s="217"/>
      <c r="P718" s="215"/>
      <c r="Q718" s="215"/>
      <c r="R718" s="677"/>
      <c r="S718" s="915"/>
      <c r="T718" s="666"/>
      <c r="U718" s="528"/>
      <c r="BC718" s="21"/>
      <c r="BD718" s="914"/>
    </row>
    <row r="719" s="695" customFormat="1" customHeight="1" spans="1:56">
      <c r="A719" s="513"/>
      <c r="B719" s="858"/>
      <c r="C719" s="858"/>
      <c r="D719" s="409"/>
      <c r="E719" s="492"/>
      <c r="F719" s="662"/>
      <c r="G719" s="215"/>
      <c r="H719" s="217"/>
      <c r="I719" s="688"/>
      <c r="J719" s="217"/>
      <c r="K719" s="662"/>
      <c r="L719" s="217"/>
      <c r="M719" s="215"/>
      <c r="N719" s="215"/>
      <c r="O719" s="217"/>
      <c r="P719" s="215"/>
      <c r="Q719" s="215"/>
      <c r="R719" s="677"/>
      <c r="S719" s="915"/>
      <c r="T719" s="666"/>
      <c r="U719" s="528"/>
      <c r="BC719" s="21"/>
      <c r="BD719" s="914"/>
    </row>
    <row r="720" s="695" customFormat="1" customHeight="1" spans="1:56">
      <c r="A720" s="513"/>
      <c r="B720" s="858"/>
      <c r="C720" s="858"/>
      <c r="D720" s="409"/>
      <c r="E720" s="492"/>
      <c r="F720" s="662"/>
      <c r="G720" s="215"/>
      <c r="H720" s="217"/>
      <c r="I720" s="688"/>
      <c r="J720" s="217"/>
      <c r="K720" s="662"/>
      <c r="L720" s="217"/>
      <c r="M720" s="215"/>
      <c r="N720" s="215"/>
      <c r="O720" s="217"/>
      <c r="P720" s="215"/>
      <c r="Q720" s="215"/>
      <c r="R720" s="677"/>
      <c r="S720" s="915"/>
      <c r="T720" s="666"/>
      <c r="U720" s="528"/>
      <c r="BC720" s="21"/>
      <c r="BD720" s="914"/>
    </row>
    <row r="721" s="695" customFormat="1" customHeight="1" spans="1:56">
      <c r="A721" s="513"/>
      <c r="B721" s="858"/>
      <c r="C721" s="858"/>
      <c r="D721" s="409"/>
      <c r="E721" s="492"/>
      <c r="F721" s="662"/>
      <c r="G721" s="215"/>
      <c r="H721" s="217"/>
      <c r="I721" s="688"/>
      <c r="J721" s="217"/>
      <c r="K721" s="662"/>
      <c r="L721" s="217"/>
      <c r="M721" s="215"/>
      <c r="N721" s="215"/>
      <c r="O721" s="217"/>
      <c r="P721" s="215"/>
      <c r="Q721" s="215"/>
      <c r="R721" s="677"/>
      <c r="S721" s="915"/>
      <c r="T721" s="666"/>
      <c r="U721" s="918"/>
      <c r="BC721" s="21"/>
      <c r="BD721" s="914"/>
    </row>
    <row r="722" s="695" customFormat="1" customHeight="1" spans="1:56">
      <c r="A722" s="513"/>
      <c r="B722" s="858"/>
      <c r="C722" s="858"/>
      <c r="D722" s="409"/>
      <c r="E722" s="492"/>
      <c r="F722" s="662"/>
      <c r="G722" s="215"/>
      <c r="H722" s="217"/>
      <c r="I722" s="688"/>
      <c r="J722" s="217"/>
      <c r="K722" s="662"/>
      <c r="L722" s="217"/>
      <c r="M722" s="215"/>
      <c r="N722" s="215"/>
      <c r="O722" s="217"/>
      <c r="P722" s="215"/>
      <c r="Q722" s="215"/>
      <c r="R722" s="677"/>
      <c r="S722" s="915"/>
      <c r="T722" s="359"/>
      <c r="U722" s="528"/>
      <c r="BC722" s="21"/>
      <c r="BD722" s="914"/>
    </row>
    <row r="723" s="695" customFormat="1" customHeight="1" spans="1:56">
      <c r="A723" s="513"/>
      <c r="B723" s="858"/>
      <c r="C723" s="858"/>
      <c r="D723" s="409"/>
      <c r="E723" s="492"/>
      <c r="F723" s="662"/>
      <c r="G723" s="215"/>
      <c r="H723" s="217"/>
      <c r="I723" s="688"/>
      <c r="J723" s="217"/>
      <c r="K723" s="662"/>
      <c r="L723" s="217"/>
      <c r="M723" s="215"/>
      <c r="N723" s="215"/>
      <c r="O723" s="217"/>
      <c r="P723" s="215"/>
      <c r="Q723" s="215"/>
      <c r="R723" s="677"/>
      <c r="S723" s="915"/>
      <c r="T723" s="359"/>
      <c r="U723" s="917"/>
      <c r="BC723" s="21"/>
      <c r="BD723" s="914"/>
    </row>
    <row r="724" s="695" customFormat="1" customHeight="1" spans="1:56">
      <c r="A724" s="513"/>
      <c r="B724" s="858"/>
      <c r="C724" s="858"/>
      <c r="D724" s="409"/>
      <c r="E724" s="492"/>
      <c r="F724" s="662"/>
      <c r="G724" s="215"/>
      <c r="H724" s="217"/>
      <c r="I724" s="688"/>
      <c r="J724" s="217"/>
      <c r="K724" s="662"/>
      <c r="L724" s="217"/>
      <c r="M724" s="215"/>
      <c r="N724" s="215"/>
      <c r="O724" s="217"/>
      <c r="P724" s="215"/>
      <c r="Q724" s="215"/>
      <c r="R724" s="677"/>
      <c r="S724" s="915"/>
      <c r="T724" s="359"/>
      <c r="U724" s="918"/>
      <c r="BC724" s="21"/>
      <c r="BD724" s="914"/>
    </row>
    <row r="725" s="695" customFormat="1" customHeight="1" spans="1:56">
      <c r="A725" s="513"/>
      <c r="B725" s="858"/>
      <c r="C725" s="858"/>
      <c r="D725" s="409"/>
      <c r="E725" s="492"/>
      <c r="F725" s="662"/>
      <c r="G725" s="215"/>
      <c r="H725" s="217"/>
      <c r="I725" s="688"/>
      <c r="J725" s="217"/>
      <c r="K725" s="662"/>
      <c r="L725" s="217"/>
      <c r="M725" s="215"/>
      <c r="N725" s="215"/>
      <c r="O725" s="217"/>
      <c r="P725" s="215"/>
      <c r="Q725" s="215"/>
      <c r="R725" s="677"/>
      <c r="S725" s="915"/>
      <c r="T725" s="666"/>
      <c r="U725" s="528"/>
      <c r="BC725" s="21"/>
      <c r="BD725" s="914"/>
    </row>
    <row r="726" s="695" customFormat="1" customHeight="1" spans="1:56">
      <c r="A726" s="513"/>
      <c r="B726" s="858"/>
      <c r="C726" s="858"/>
      <c r="D726" s="409"/>
      <c r="E726" s="492"/>
      <c r="F726" s="662"/>
      <c r="G726" s="215"/>
      <c r="H726" s="217"/>
      <c r="I726" s="688"/>
      <c r="J726" s="217"/>
      <c r="K726" s="662"/>
      <c r="L726" s="217"/>
      <c r="M726" s="215"/>
      <c r="N726" s="215"/>
      <c r="O726" s="217"/>
      <c r="P726" s="215"/>
      <c r="Q726" s="215"/>
      <c r="R726" s="677"/>
      <c r="S726" s="915"/>
      <c r="T726" s="666"/>
      <c r="U726" s="917"/>
      <c r="BC726" s="21"/>
      <c r="BD726" s="914"/>
    </row>
    <row r="727" s="695" customFormat="1" customHeight="1" spans="1:56">
      <c r="A727" s="513"/>
      <c r="B727" s="858"/>
      <c r="C727" s="858"/>
      <c r="D727" s="409"/>
      <c r="E727" s="492"/>
      <c r="F727" s="662"/>
      <c r="G727" s="215"/>
      <c r="H727" s="217"/>
      <c r="I727" s="688"/>
      <c r="J727" s="217"/>
      <c r="K727" s="662"/>
      <c r="L727" s="217"/>
      <c r="M727" s="215"/>
      <c r="N727" s="215"/>
      <c r="O727" s="217"/>
      <c r="P727" s="215"/>
      <c r="Q727" s="215"/>
      <c r="R727" s="217"/>
      <c r="S727" s="688"/>
      <c r="T727" s="359"/>
      <c r="U727" s="528"/>
      <c r="BC727" s="21"/>
      <c r="BD727" s="914"/>
    </row>
    <row r="728" s="695" customFormat="1" customHeight="1" spans="1:56">
      <c r="A728" s="513"/>
      <c r="B728" s="858"/>
      <c r="C728" s="858"/>
      <c r="D728" s="409"/>
      <c r="E728" s="492"/>
      <c r="F728" s="662"/>
      <c r="G728" s="215"/>
      <c r="H728" s="217"/>
      <c r="I728" s="688"/>
      <c r="J728" s="217"/>
      <c r="K728" s="662"/>
      <c r="L728" s="217"/>
      <c r="M728" s="215"/>
      <c r="N728" s="215"/>
      <c r="O728" s="217"/>
      <c r="P728" s="215"/>
      <c r="Q728" s="215"/>
      <c r="R728" s="217"/>
      <c r="S728" s="688"/>
      <c r="T728" s="359"/>
      <c r="U728" s="528"/>
      <c r="BC728" s="21"/>
      <c r="BD728" s="914"/>
    </row>
    <row r="729" s="695" customFormat="1" customHeight="1" spans="1:56">
      <c r="A729" s="513"/>
      <c r="B729" s="858"/>
      <c r="C729" s="858"/>
      <c r="D729" s="409"/>
      <c r="E729" s="492"/>
      <c r="F729" s="662"/>
      <c r="G729" s="215"/>
      <c r="H729" s="217"/>
      <c r="I729" s="688"/>
      <c r="J729" s="217"/>
      <c r="K729" s="662"/>
      <c r="L729" s="217"/>
      <c r="M729" s="215"/>
      <c r="N729" s="295"/>
      <c r="O729" s="217"/>
      <c r="P729" s="215"/>
      <c r="Q729" s="215"/>
      <c r="R729" s="217"/>
      <c r="S729" s="688"/>
      <c r="T729" s="777"/>
      <c r="U729" s="528"/>
      <c r="BC729" s="21"/>
      <c r="BD729" s="914"/>
    </row>
    <row r="730" s="695" customFormat="1" customHeight="1" spans="1:56">
      <c r="A730" s="513"/>
      <c r="B730" s="858"/>
      <c r="C730" s="858"/>
      <c r="D730" s="409"/>
      <c r="E730" s="492"/>
      <c r="F730" s="662"/>
      <c r="G730" s="215"/>
      <c r="H730" s="217"/>
      <c r="I730" s="688"/>
      <c r="J730" s="217"/>
      <c r="K730" s="662"/>
      <c r="L730" s="217"/>
      <c r="M730" s="215"/>
      <c r="N730" s="295"/>
      <c r="O730" s="217"/>
      <c r="P730" s="215"/>
      <c r="Q730" s="215"/>
      <c r="R730" s="217"/>
      <c r="S730" s="688"/>
      <c r="T730" s="666"/>
      <c r="U730" s="528"/>
      <c r="BC730" s="21"/>
      <c r="BD730" s="914"/>
    </row>
    <row r="731" s="695" customFormat="1" customHeight="1" spans="1:56">
      <c r="A731" s="513"/>
      <c r="B731" s="858"/>
      <c r="C731" s="858"/>
      <c r="D731" s="409"/>
      <c r="E731" s="492"/>
      <c r="F731" s="662"/>
      <c r="G731" s="215"/>
      <c r="H731" s="217"/>
      <c r="I731" s="688"/>
      <c r="J731" s="217"/>
      <c r="K731" s="662"/>
      <c r="L731" s="217"/>
      <c r="M731" s="215"/>
      <c r="N731" s="295"/>
      <c r="O731" s="217"/>
      <c r="P731" s="215"/>
      <c r="Q731" s="215"/>
      <c r="R731" s="217"/>
      <c r="S731" s="688"/>
      <c r="T731" s="666"/>
      <c r="U731" s="918"/>
      <c r="BC731" s="21"/>
      <c r="BD731" s="914"/>
    </row>
    <row r="732" s="695" customFormat="1" customHeight="1" spans="1:56">
      <c r="A732" s="513"/>
      <c r="B732" s="858"/>
      <c r="C732" s="858"/>
      <c r="D732" s="409"/>
      <c r="E732" s="492"/>
      <c r="F732" s="662"/>
      <c r="G732" s="215"/>
      <c r="H732" s="217"/>
      <c r="I732" s="688"/>
      <c r="J732" s="217"/>
      <c r="K732" s="662"/>
      <c r="L732" s="217"/>
      <c r="M732" s="215"/>
      <c r="N732" s="215"/>
      <c r="O732" s="217"/>
      <c r="P732" s="215"/>
      <c r="Q732" s="215"/>
      <c r="R732" s="677"/>
      <c r="S732" s="915"/>
      <c r="T732" s="666"/>
      <c r="U732" s="528"/>
      <c r="BC732" s="21"/>
      <c r="BD732" s="914"/>
    </row>
    <row r="733" s="695" customFormat="1" customHeight="1" spans="1:56">
      <c r="A733" s="513"/>
      <c r="B733" s="858"/>
      <c r="C733" s="858"/>
      <c r="D733" s="409"/>
      <c r="E733" s="492"/>
      <c r="F733" s="662"/>
      <c r="G733" s="215"/>
      <c r="H733" s="217"/>
      <c r="I733" s="688"/>
      <c r="J733" s="217"/>
      <c r="K733" s="662"/>
      <c r="L733" s="217"/>
      <c r="M733" s="215"/>
      <c r="N733" s="215"/>
      <c r="O733" s="217"/>
      <c r="P733" s="215"/>
      <c r="Q733" s="215"/>
      <c r="R733" s="677"/>
      <c r="S733" s="915"/>
      <c r="T733" s="666"/>
      <c r="U733" s="916"/>
      <c r="BC733" s="21"/>
      <c r="BD733" s="914"/>
    </row>
    <row r="734" s="695" customFormat="1" customHeight="1" spans="1:56">
      <c r="A734" s="513"/>
      <c r="B734" s="858"/>
      <c r="C734" s="858"/>
      <c r="D734" s="409"/>
      <c r="E734" s="492"/>
      <c r="F734" s="662"/>
      <c r="G734" s="215"/>
      <c r="H734" s="217"/>
      <c r="I734" s="688"/>
      <c r="J734" s="217"/>
      <c r="K734" s="662"/>
      <c r="L734" s="217"/>
      <c r="M734" s="215"/>
      <c r="N734" s="215"/>
      <c r="O734" s="217"/>
      <c r="P734" s="215"/>
      <c r="Q734" s="215"/>
      <c r="R734" s="677"/>
      <c r="S734" s="915"/>
      <c r="T734" s="666"/>
      <c r="U734" s="528"/>
      <c r="BC734" s="21"/>
      <c r="BD734" s="914"/>
    </row>
    <row r="735" s="695" customFormat="1" customHeight="1" spans="1:56">
      <c r="A735" s="513"/>
      <c r="B735" s="858"/>
      <c r="C735" s="858"/>
      <c r="D735" s="409"/>
      <c r="E735" s="492"/>
      <c r="F735" s="662"/>
      <c r="G735" s="215"/>
      <c r="H735" s="217"/>
      <c r="I735" s="688"/>
      <c r="J735" s="217"/>
      <c r="K735" s="662"/>
      <c r="L735" s="217"/>
      <c r="M735" s="215"/>
      <c r="N735" s="215"/>
      <c r="O735" s="217"/>
      <c r="P735" s="215"/>
      <c r="Q735" s="215"/>
      <c r="R735" s="677"/>
      <c r="S735" s="915"/>
      <c r="T735" s="666"/>
      <c r="U735" s="916"/>
      <c r="BC735" s="21"/>
      <c r="BD735" s="914"/>
    </row>
    <row r="736" s="695" customFormat="1" customHeight="1" spans="1:56">
      <c r="A736" s="513"/>
      <c r="B736" s="858"/>
      <c r="C736" s="858"/>
      <c r="D736" s="409"/>
      <c r="E736" s="492"/>
      <c r="F736" s="662"/>
      <c r="G736" s="215"/>
      <c r="H736" s="217"/>
      <c r="I736" s="688"/>
      <c r="J736" s="217"/>
      <c r="K736" s="662"/>
      <c r="L736" s="217"/>
      <c r="M736" s="215"/>
      <c r="N736" s="215"/>
      <c r="O736" s="217"/>
      <c r="P736" s="215"/>
      <c r="Q736" s="215"/>
      <c r="R736" s="677"/>
      <c r="S736" s="915"/>
      <c r="T736" s="666"/>
      <c r="U736" s="528"/>
      <c r="BC736" s="21"/>
      <c r="BD736" s="914"/>
    </row>
    <row r="737" s="695" customFormat="1" customHeight="1" spans="1:56">
      <c r="A737" s="513"/>
      <c r="B737" s="858"/>
      <c r="C737" s="858"/>
      <c r="D737" s="409"/>
      <c r="E737" s="492"/>
      <c r="F737" s="662"/>
      <c r="G737" s="215"/>
      <c r="H737" s="217"/>
      <c r="I737" s="688"/>
      <c r="J737" s="217"/>
      <c r="K737" s="662"/>
      <c r="L737" s="217"/>
      <c r="M737" s="215"/>
      <c r="N737" s="215"/>
      <c r="O737" s="217"/>
      <c r="P737" s="215"/>
      <c r="Q737" s="215"/>
      <c r="R737" s="677"/>
      <c r="S737" s="915"/>
      <c r="T737" s="666"/>
      <c r="U737" s="917"/>
      <c r="BC737" s="21"/>
      <c r="BD737" s="914"/>
    </row>
    <row r="738" s="695" customFormat="1" customHeight="1" spans="1:56">
      <c r="A738" s="513"/>
      <c r="B738" s="858"/>
      <c r="C738" s="858"/>
      <c r="D738" s="409"/>
      <c r="E738" s="492"/>
      <c r="F738" s="662"/>
      <c r="G738" s="215"/>
      <c r="H738" s="217"/>
      <c r="I738" s="688"/>
      <c r="J738" s="217"/>
      <c r="K738" s="662"/>
      <c r="L738" s="217"/>
      <c r="M738" s="215"/>
      <c r="N738" s="215"/>
      <c r="O738" s="217"/>
      <c r="P738" s="215"/>
      <c r="Q738" s="215"/>
      <c r="R738" s="677"/>
      <c r="S738" s="915"/>
      <c r="T738" s="666"/>
      <c r="U738" s="528"/>
      <c r="BC738" s="21"/>
      <c r="BD738" s="914"/>
    </row>
    <row r="739" s="695" customFormat="1" customHeight="1" spans="1:56">
      <c r="A739" s="513"/>
      <c r="B739" s="858"/>
      <c r="C739" s="858"/>
      <c r="D739" s="409"/>
      <c r="E739" s="492"/>
      <c r="F739" s="662"/>
      <c r="G739" s="215"/>
      <c r="H739" s="217"/>
      <c r="I739" s="688"/>
      <c r="J739" s="217"/>
      <c r="K739" s="662"/>
      <c r="L739" s="217"/>
      <c r="M739" s="215"/>
      <c r="N739" s="215"/>
      <c r="O739" s="217"/>
      <c r="P739" s="215"/>
      <c r="Q739" s="215"/>
      <c r="R739" s="677"/>
      <c r="S739" s="915"/>
      <c r="T739" s="666"/>
      <c r="U739" s="918"/>
      <c r="BC739" s="21"/>
      <c r="BD739" s="914"/>
    </row>
    <row r="740" s="695" customFormat="1" customHeight="1" spans="1:56">
      <c r="A740" s="513"/>
      <c r="B740" s="858"/>
      <c r="C740" s="858"/>
      <c r="D740" s="409"/>
      <c r="E740" s="492"/>
      <c r="F740" s="662"/>
      <c r="G740" s="215"/>
      <c r="H740" s="217"/>
      <c r="I740" s="688"/>
      <c r="J740" s="217"/>
      <c r="K740" s="662"/>
      <c r="L740" s="217"/>
      <c r="M740" s="215"/>
      <c r="N740" s="215"/>
      <c r="O740" s="217"/>
      <c r="P740" s="215"/>
      <c r="Q740" s="215"/>
      <c r="R740" s="677"/>
      <c r="S740" s="915"/>
      <c r="T740" s="359"/>
      <c r="U740" s="528"/>
      <c r="BC740" s="21"/>
      <c r="BD740" s="914"/>
    </row>
    <row r="741" s="695" customFormat="1" customHeight="1" spans="1:56">
      <c r="A741" s="513"/>
      <c r="B741" s="858"/>
      <c r="C741" s="858"/>
      <c r="D741" s="409"/>
      <c r="E741" s="492"/>
      <c r="F741" s="662"/>
      <c r="G741" s="215"/>
      <c r="H741" s="217"/>
      <c r="I741" s="688"/>
      <c r="J741" s="217"/>
      <c r="K741" s="662"/>
      <c r="L741" s="217"/>
      <c r="M741" s="215"/>
      <c r="N741" s="215"/>
      <c r="O741" s="217"/>
      <c r="P741" s="215"/>
      <c r="Q741" s="215"/>
      <c r="R741" s="677"/>
      <c r="S741" s="915"/>
      <c r="T741" s="359"/>
      <c r="U741" s="917"/>
      <c r="BC741" s="21"/>
      <c r="BD741" s="914"/>
    </row>
    <row r="742" s="695" customFormat="1" customHeight="1" spans="1:56">
      <c r="A742" s="513"/>
      <c r="B742" s="858"/>
      <c r="C742" s="858"/>
      <c r="D742" s="409"/>
      <c r="E742" s="492"/>
      <c r="F742" s="662"/>
      <c r="G742" s="215"/>
      <c r="H742" s="217"/>
      <c r="I742" s="688"/>
      <c r="J742" s="217"/>
      <c r="K742" s="662"/>
      <c r="L742" s="217"/>
      <c r="M742" s="215"/>
      <c r="N742" s="215"/>
      <c r="O742" s="217"/>
      <c r="P742" s="215"/>
      <c r="Q742" s="215"/>
      <c r="R742" s="677"/>
      <c r="S742" s="915"/>
      <c r="T742" s="359"/>
      <c r="U742" s="918"/>
      <c r="BC742" s="21"/>
      <c r="BD742" s="914"/>
    </row>
    <row r="743" s="695" customFormat="1" customHeight="1" spans="1:56">
      <c r="A743" s="513"/>
      <c r="B743" s="858"/>
      <c r="C743" s="858"/>
      <c r="D743" s="409"/>
      <c r="E743" s="492"/>
      <c r="F743" s="662"/>
      <c r="G743" s="215"/>
      <c r="H743" s="217"/>
      <c r="I743" s="688"/>
      <c r="J743" s="217"/>
      <c r="K743" s="662"/>
      <c r="L743" s="217"/>
      <c r="M743" s="215"/>
      <c r="N743" s="215"/>
      <c r="O743" s="217"/>
      <c r="P743" s="215"/>
      <c r="Q743" s="215"/>
      <c r="R743" s="677"/>
      <c r="S743" s="915"/>
      <c r="T743" s="359"/>
      <c r="U743" s="528"/>
      <c r="BC743" s="21"/>
      <c r="BD743" s="914"/>
    </row>
    <row r="744" s="695" customFormat="1" customHeight="1" spans="1:56">
      <c r="A744" s="513"/>
      <c r="B744" s="858"/>
      <c r="C744" s="858"/>
      <c r="D744" s="409"/>
      <c r="E744" s="492"/>
      <c r="F744" s="662"/>
      <c r="G744" s="215"/>
      <c r="H744" s="217"/>
      <c r="I744" s="688"/>
      <c r="J744" s="217"/>
      <c r="K744" s="662"/>
      <c r="L744" s="217"/>
      <c r="M744" s="215"/>
      <c r="N744" s="215"/>
      <c r="O744" s="217"/>
      <c r="P744" s="215"/>
      <c r="Q744" s="215"/>
      <c r="R744" s="677"/>
      <c r="S744" s="915"/>
      <c r="T744" s="359"/>
      <c r="U744" s="917"/>
      <c r="BC744" s="21"/>
      <c r="BD744" s="914"/>
    </row>
    <row r="745" s="695" customFormat="1" customHeight="1" spans="1:56">
      <c r="A745" s="513"/>
      <c r="B745" s="858"/>
      <c r="C745" s="858"/>
      <c r="D745" s="409"/>
      <c r="E745" s="492"/>
      <c r="F745" s="662"/>
      <c r="G745" s="215"/>
      <c r="H745" s="217"/>
      <c r="I745" s="688"/>
      <c r="J745" s="217"/>
      <c r="K745" s="662"/>
      <c r="L745" s="217"/>
      <c r="M745" s="215"/>
      <c r="N745" s="215"/>
      <c r="O745" s="217"/>
      <c r="P745" s="215"/>
      <c r="Q745" s="215"/>
      <c r="R745" s="677"/>
      <c r="S745" s="915"/>
      <c r="T745" s="359"/>
      <c r="U745" s="528"/>
      <c r="BC745" s="21"/>
      <c r="BD745" s="914"/>
    </row>
    <row r="746" s="695" customFormat="1" customHeight="1" spans="1:56">
      <c r="A746" s="513"/>
      <c r="B746" s="858"/>
      <c r="C746" s="858"/>
      <c r="D746" s="409"/>
      <c r="E746" s="492"/>
      <c r="F746" s="662"/>
      <c r="G746" s="215"/>
      <c r="H746" s="217"/>
      <c r="I746" s="688"/>
      <c r="J746" s="217"/>
      <c r="K746" s="662"/>
      <c r="L746" s="217"/>
      <c r="M746" s="215"/>
      <c r="N746" s="215"/>
      <c r="O746" s="217"/>
      <c r="P746" s="215"/>
      <c r="Q746" s="215"/>
      <c r="R746" s="677"/>
      <c r="S746" s="915"/>
      <c r="T746" s="359"/>
      <c r="U746" s="528"/>
      <c r="BC746" s="21"/>
      <c r="BD746" s="914"/>
    </row>
    <row r="747" s="695" customFormat="1" customHeight="1" spans="1:56">
      <c r="A747" s="513"/>
      <c r="B747" s="858"/>
      <c r="C747" s="858"/>
      <c r="D747" s="409"/>
      <c r="E747" s="492"/>
      <c r="F747" s="662"/>
      <c r="G747" s="215"/>
      <c r="H747" s="217"/>
      <c r="I747" s="688"/>
      <c r="J747" s="217"/>
      <c r="K747" s="662"/>
      <c r="L747" s="217"/>
      <c r="M747" s="215"/>
      <c r="N747" s="215"/>
      <c r="O747" s="217"/>
      <c r="P747" s="215"/>
      <c r="Q747" s="215"/>
      <c r="R747" s="677"/>
      <c r="S747" s="915"/>
      <c r="T747" s="359"/>
      <c r="U747" s="528"/>
      <c r="BC747" s="21"/>
      <c r="BD747" s="914"/>
    </row>
    <row r="748" s="695" customFormat="1" customHeight="1" spans="1:56">
      <c r="A748" s="513"/>
      <c r="B748" s="858"/>
      <c r="C748" s="858"/>
      <c r="D748" s="409"/>
      <c r="E748" s="492"/>
      <c r="F748" s="662"/>
      <c r="G748" s="215"/>
      <c r="H748" s="217"/>
      <c r="I748" s="688"/>
      <c r="J748" s="217"/>
      <c r="K748" s="662"/>
      <c r="L748" s="217"/>
      <c r="M748" s="215"/>
      <c r="N748" s="215"/>
      <c r="O748" s="217"/>
      <c r="P748" s="215"/>
      <c r="Q748" s="215"/>
      <c r="R748" s="677"/>
      <c r="S748" s="915"/>
      <c r="T748" s="666"/>
      <c r="U748" s="528"/>
      <c r="BC748" s="21"/>
      <c r="BD748" s="914"/>
    </row>
    <row r="749" s="695" customFormat="1" customHeight="1" spans="1:56">
      <c r="A749" s="513"/>
      <c r="B749" s="858"/>
      <c r="C749" s="858"/>
      <c r="D749" s="409"/>
      <c r="E749" s="492"/>
      <c r="F749" s="662"/>
      <c r="G749" s="215"/>
      <c r="H749" s="217"/>
      <c r="I749" s="688"/>
      <c r="J749" s="217"/>
      <c r="K749" s="662"/>
      <c r="L749" s="217"/>
      <c r="M749" s="215"/>
      <c r="N749" s="215"/>
      <c r="O749" s="217"/>
      <c r="P749" s="215"/>
      <c r="Q749" s="215"/>
      <c r="R749" s="677"/>
      <c r="S749" s="915"/>
      <c r="T749" s="666"/>
      <c r="U749" s="528"/>
      <c r="BC749" s="21"/>
      <c r="BD749" s="914"/>
    </row>
    <row r="750" s="695" customFormat="1" customHeight="1" spans="1:56">
      <c r="A750" s="513"/>
      <c r="B750" s="858"/>
      <c r="C750" s="858"/>
      <c r="D750" s="409"/>
      <c r="E750" s="492"/>
      <c r="F750" s="662"/>
      <c r="G750" s="215"/>
      <c r="H750" s="217"/>
      <c r="I750" s="688"/>
      <c r="J750" s="217"/>
      <c r="K750" s="662"/>
      <c r="L750" s="217"/>
      <c r="M750" s="215"/>
      <c r="N750" s="215"/>
      <c r="O750" s="217"/>
      <c r="P750" s="215"/>
      <c r="Q750" s="215"/>
      <c r="R750" s="217"/>
      <c r="S750" s="688"/>
      <c r="T750" s="666"/>
      <c r="U750" s="528"/>
      <c r="BC750" s="21"/>
      <c r="BD750" s="914"/>
    </row>
    <row r="751" s="695" customFormat="1" customHeight="1" spans="1:56">
      <c r="A751" s="513"/>
      <c r="B751" s="858"/>
      <c r="C751" s="858"/>
      <c r="D751" s="409"/>
      <c r="E751" s="492"/>
      <c r="F751" s="662"/>
      <c r="G751" s="215"/>
      <c r="H751" s="217"/>
      <c r="I751" s="688"/>
      <c r="J751" s="217"/>
      <c r="K751" s="662"/>
      <c r="L751" s="217"/>
      <c r="M751" s="215"/>
      <c r="N751" s="215"/>
      <c r="O751" s="217"/>
      <c r="P751" s="215"/>
      <c r="Q751" s="215"/>
      <c r="R751" s="217"/>
      <c r="S751" s="688"/>
      <c r="T751" s="666"/>
      <c r="U751" s="528"/>
      <c r="BC751" s="21"/>
      <c r="BD751" s="914"/>
    </row>
    <row r="752" s="695" customFormat="1" customHeight="1" spans="1:56">
      <c r="A752" s="513"/>
      <c r="B752" s="858"/>
      <c r="C752" s="858"/>
      <c r="D752" s="409"/>
      <c r="E752" s="492"/>
      <c r="F752" s="662"/>
      <c r="G752" s="215"/>
      <c r="H752" s="217"/>
      <c r="I752" s="688"/>
      <c r="J752" s="217"/>
      <c r="K752" s="662"/>
      <c r="L752" s="217"/>
      <c r="M752" s="215"/>
      <c r="N752" s="215"/>
      <c r="O752" s="217"/>
      <c r="P752" s="215"/>
      <c r="Q752" s="215"/>
      <c r="R752" s="217"/>
      <c r="S752" s="688"/>
      <c r="T752" s="666"/>
      <c r="U752" s="918"/>
      <c r="BC752" s="21"/>
      <c r="BD752" s="914"/>
    </row>
    <row r="753" s="695" customFormat="1" customHeight="1" spans="1:56">
      <c r="A753" s="513"/>
      <c r="B753" s="858"/>
      <c r="C753" s="858"/>
      <c r="D753" s="409"/>
      <c r="E753" s="492"/>
      <c r="F753" s="662"/>
      <c r="G753" s="215"/>
      <c r="H753" s="217"/>
      <c r="I753" s="688"/>
      <c r="J753" s="217"/>
      <c r="K753" s="662"/>
      <c r="L753" s="217"/>
      <c r="M753" s="215"/>
      <c r="N753" s="215"/>
      <c r="O753" s="217"/>
      <c r="P753" s="215"/>
      <c r="Q753" s="215"/>
      <c r="R753" s="677"/>
      <c r="S753" s="915"/>
      <c r="T753" s="359"/>
      <c r="U753" s="528"/>
      <c r="BC753" s="21"/>
      <c r="BD753" s="914"/>
    </row>
    <row r="754" s="695" customFormat="1" customHeight="1" spans="1:56">
      <c r="A754" s="513"/>
      <c r="B754" s="858"/>
      <c r="C754" s="858"/>
      <c r="D754" s="409"/>
      <c r="E754" s="492"/>
      <c r="F754" s="662"/>
      <c r="G754" s="215"/>
      <c r="H754" s="217"/>
      <c r="I754" s="688"/>
      <c r="J754" s="217"/>
      <c r="K754" s="662"/>
      <c r="L754" s="217"/>
      <c r="M754" s="215"/>
      <c r="N754" s="215"/>
      <c r="O754" s="217"/>
      <c r="P754" s="215"/>
      <c r="Q754" s="215"/>
      <c r="R754" s="677"/>
      <c r="S754" s="915"/>
      <c r="T754" s="359"/>
      <c r="U754" s="917"/>
      <c r="BC754" s="21"/>
      <c r="BD754" s="914"/>
    </row>
    <row r="755" s="695" customFormat="1" customHeight="1" spans="1:56">
      <c r="A755" s="513"/>
      <c r="B755" s="858"/>
      <c r="C755" s="858"/>
      <c r="D755" s="409"/>
      <c r="E755" s="492"/>
      <c r="F755" s="662"/>
      <c r="G755" s="215"/>
      <c r="H755" s="217"/>
      <c r="I755" s="688"/>
      <c r="J755" s="217"/>
      <c r="K755" s="662"/>
      <c r="L755" s="217"/>
      <c r="M755" s="215"/>
      <c r="N755" s="295"/>
      <c r="O755" s="217"/>
      <c r="P755" s="215"/>
      <c r="Q755" s="215"/>
      <c r="R755" s="217"/>
      <c r="S755" s="688"/>
      <c r="T755" s="666"/>
      <c r="U755" s="528"/>
      <c r="BC755" s="21"/>
      <c r="BD755" s="914"/>
    </row>
    <row r="756" s="695" customFormat="1" customHeight="1" spans="1:56">
      <c r="A756" s="513"/>
      <c r="B756" s="858"/>
      <c r="C756" s="858"/>
      <c r="D756" s="409"/>
      <c r="E756" s="492"/>
      <c r="F756" s="662"/>
      <c r="G756" s="215"/>
      <c r="H756" s="217"/>
      <c r="I756" s="688"/>
      <c r="J756" s="217"/>
      <c r="K756" s="662"/>
      <c r="L756" s="217"/>
      <c r="M756" s="215"/>
      <c r="N756" s="295"/>
      <c r="O756" s="217"/>
      <c r="P756" s="215"/>
      <c r="Q756" s="215"/>
      <c r="R756" s="217"/>
      <c r="S756" s="688"/>
      <c r="T756" s="666"/>
      <c r="U756" s="528"/>
      <c r="BC756" s="21"/>
      <c r="BD756" s="914"/>
    </row>
    <row r="757" s="695" customFormat="1" customHeight="1" spans="1:56">
      <c r="A757" s="513"/>
      <c r="B757" s="858"/>
      <c r="C757" s="858"/>
      <c r="D757" s="409"/>
      <c r="E757" s="492"/>
      <c r="F757" s="662"/>
      <c r="G757" s="215"/>
      <c r="H757" s="217"/>
      <c r="I757" s="688"/>
      <c r="J757" s="217"/>
      <c r="K757" s="662"/>
      <c r="L757" s="217"/>
      <c r="M757" s="215"/>
      <c r="N757" s="215"/>
      <c r="O757" s="217"/>
      <c r="P757" s="215"/>
      <c r="Q757" s="215"/>
      <c r="R757" s="677"/>
      <c r="S757" s="915"/>
      <c r="T757" s="666"/>
      <c r="U757" s="528"/>
      <c r="BC757" s="21"/>
      <c r="BD757" s="914"/>
    </row>
    <row r="758" s="695" customFormat="1" customHeight="1" spans="1:56">
      <c r="A758" s="513"/>
      <c r="B758" s="858"/>
      <c r="C758" s="858"/>
      <c r="D758" s="409"/>
      <c r="E758" s="492"/>
      <c r="F758" s="662"/>
      <c r="G758" s="215"/>
      <c r="H758" s="217"/>
      <c r="I758" s="688"/>
      <c r="J758" s="217"/>
      <c r="K758" s="662"/>
      <c r="L758" s="217"/>
      <c r="M758" s="215"/>
      <c r="N758" s="215"/>
      <c r="O758" s="217"/>
      <c r="P758" s="215"/>
      <c r="Q758" s="215"/>
      <c r="R758" s="677"/>
      <c r="S758" s="915"/>
      <c r="T758" s="666"/>
      <c r="U758" s="528"/>
      <c r="BC758" s="21"/>
      <c r="BD758" s="914"/>
    </row>
    <row r="759" s="695" customFormat="1" customHeight="1" spans="1:56">
      <c r="A759" s="513"/>
      <c r="B759" s="858"/>
      <c r="C759" s="858"/>
      <c r="D759" s="409"/>
      <c r="E759" s="492"/>
      <c r="F759" s="662"/>
      <c r="G759" s="215"/>
      <c r="H759" s="217"/>
      <c r="I759" s="688"/>
      <c r="J759" s="217"/>
      <c r="K759" s="662"/>
      <c r="L759" s="217"/>
      <c r="M759" s="215"/>
      <c r="N759" s="215"/>
      <c r="O759" s="217"/>
      <c r="P759" s="215"/>
      <c r="Q759" s="215"/>
      <c r="R759" s="217"/>
      <c r="S759" s="688"/>
      <c r="T759" s="666"/>
      <c r="U759" s="528"/>
      <c r="BC759" s="21"/>
      <c r="BD759" s="914"/>
    </row>
    <row r="760" s="695" customFormat="1" customHeight="1" spans="1:56">
      <c r="A760" s="513"/>
      <c r="B760" s="858"/>
      <c r="C760" s="858"/>
      <c r="D760" s="409"/>
      <c r="E760" s="492"/>
      <c r="F760" s="662"/>
      <c r="G760" s="215"/>
      <c r="H760" s="217"/>
      <c r="I760" s="688"/>
      <c r="J760" s="217"/>
      <c r="K760" s="662"/>
      <c r="L760" s="217"/>
      <c r="M760" s="215"/>
      <c r="N760" s="215"/>
      <c r="O760" s="217"/>
      <c r="P760" s="215"/>
      <c r="Q760" s="215"/>
      <c r="R760" s="217"/>
      <c r="S760" s="688"/>
      <c r="T760" s="666"/>
      <c r="U760" s="528"/>
      <c r="BC760" s="21"/>
      <c r="BD760" s="914"/>
    </row>
    <row r="761" s="695" customFormat="1" customHeight="1" spans="1:56">
      <c r="A761" s="513"/>
      <c r="B761" s="858"/>
      <c r="C761" s="858"/>
      <c r="D761" s="409"/>
      <c r="E761" s="492"/>
      <c r="F761" s="662"/>
      <c r="G761" s="215"/>
      <c r="H761" s="217"/>
      <c r="I761" s="688"/>
      <c r="J761" s="217"/>
      <c r="K761" s="662"/>
      <c r="L761" s="217"/>
      <c r="M761" s="215"/>
      <c r="N761" s="295"/>
      <c r="O761" s="217"/>
      <c r="P761" s="215"/>
      <c r="Q761" s="215"/>
      <c r="R761" s="217"/>
      <c r="S761" s="688"/>
      <c r="T761" s="666"/>
      <c r="U761" s="528"/>
      <c r="BC761" s="21"/>
      <c r="BD761" s="914"/>
    </row>
    <row r="762" s="695" customFormat="1" customHeight="1" spans="1:56">
      <c r="A762" s="513"/>
      <c r="B762" s="858"/>
      <c r="C762" s="858"/>
      <c r="D762" s="409"/>
      <c r="E762" s="492"/>
      <c r="F762" s="662"/>
      <c r="G762" s="215"/>
      <c r="H762" s="217"/>
      <c r="I762" s="688"/>
      <c r="J762" s="217"/>
      <c r="K762" s="662"/>
      <c r="L762" s="217"/>
      <c r="M762" s="215"/>
      <c r="N762" s="295"/>
      <c r="O762" s="217"/>
      <c r="P762" s="215"/>
      <c r="Q762" s="215"/>
      <c r="R762" s="217"/>
      <c r="S762" s="688"/>
      <c r="T762" s="666"/>
      <c r="U762" s="918"/>
      <c r="BC762" s="21"/>
      <c r="BD762" s="914"/>
    </row>
    <row r="763" s="695" customFormat="1" customHeight="1" spans="1:56">
      <c r="A763" s="513"/>
      <c r="B763" s="858"/>
      <c r="C763" s="858"/>
      <c r="D763" s="409"/>
      <c r="E763" s="492"/>
      <c r="F763" s="662"/>
      <c r="G763" s="215"/>
      <c r="H763" s="217"/>
      <c r="I763" s="688"/>
      <c r="J763" s="217"/>
      <c r="K763" s="662"/>
      <c r="L763" s="217"/>
      <c r="M763" s="215"/>
      <c r="N763" s="215"/>
      <c r="O763" s="217"/>
      <c r="P763" s="215"/>
      <c r="Q763" s="215"/>
      <c r="R763" s="677"/>
      <c r="S763" s="915"/>
      <c r="T763" s="359"/>
      <c r="U763" s="528"/>
      <c r="BC763" s="21"/>
      <c r="BD763" s="914"/>
    </row>
    <row r="764" s="695" customFormat="1" customHeight="1" spans="1:56">
      <c r="A764" s="513"/>
      <c r="B764" s="858"/>
      <c r="C764" s="858"/>
      <c r="D764" s="409"/>
      <c r="E764" s="492"/>
      <c r="F764" s="662"/>
      <c r="G764" s="215"/>
      <c r="H764" s="217"/>
      <c r="I764" s="688"/>
      <c r="J764" s="217"/>
      <c r="K764" s="662"/>
      <c r="L764" s="217"/>
      <c r="M764" s="215"/>
      <c r="N764" s="215"/>
      <c r="O764" s="217"/>
      <c r="P764" s="215"/>
      <c r="Q764" s="215"/>
      <c r="R764" s="677"/>
      <c r="S764" s="915"/>
      <c r="T764" s="359"/>
      <c r="U764" s="916"/>
      <c r="BC764" s="21"/>
      <c r="BD764" s="914"/>
    </row>
    <row r="765" s="695" customFormat="1" customHeight="1" spans="1:56">
      <c r="A765" s="513"/>
      <c r="B765" s="858"/>
      <c r="C765" s="858"/>
      <c r="D765" s="409"/>
      <c r="E765" s="492"/>
      <c r="F765" s="662"/>
      <c r="G765" s="215"/>
      <c r="H765" s="217"/>
      <c r="I765" s="688"/>
      <c r="J765" s="217"/>
      <c r="K765" s="662"/>
      <c r="L765" s="217"/>
      <c r="M765" s="215"/>
      <c r="N765" s="215"/>
      <c r="O765" s="217"/>
      <c r="P765" s="215"/>
      <c r="Q765" s="215"/>
      <c r="R765" s="677"/>
      <c r="S765" s="915"/>
      <c r="T765" s="666"/>
      <c r="U765" s="528"/>
      <c r="BC765" s="21"/>
      <c r="BD765" s="914"/>
    </row>
    <row r="766" s="695" customFormat="1" customHeight="1" spans="1:56">
      <c r="A766" s="513"/>
      <c r="B766" s="858"/>
      <c r="C766" s="858"/>
      <c r="D766" s="409"/>
      <c r="E766" s="492"/>
      <c r="F766" s="662"/>
      <c r="G766" s="215"/>
      <c r="H766" s="217"/>
      <c r="I766" s="688"/>
      <c r="J766" s="217"/>
      <c r="K766" s="662"/>
      <c r="L766" s="217"/>
      <c r="M766" s="215"/>
      <c r="N766" s="215"/>
      <c r="O766" s="217"/>
      <c r="P766" s="215"/>
      <c r="Q766" s="215"/>
      <c r="R766" s="677"/>
      <c r="S766" s="915"/>
      <c r="T766" s="666"/>
      <c r="U766" s="917"/>
      <c r="BC766" s="21"/>
      <c r="BD766" s="914"/>
    </row>
    <row r="767" s="695" customFormat="1" customHeight="1" spans="1:56">
      <c r="A767" s="513"/>
      <c r="B767" s="858"/>
      <c r="C767" s="858"/>
      <c r="D767" s="409"/>
      <c r="E767" s="492"/>
      <c r="F767" s="662"/>
      <c r="G767" s="215"/>
      <c r="H767" s="217"/>
      <c r="I767" s="688"/>
      <c r="J767" s="217"/>
      <c r="K767" s="662"/>
      <c r="L767" s="217"/>
      <c r="M767" s="215"/>
      <c r="N767" s="295"/>
      <c r="O767" s="217"/>
      <c r="P767" s="215"/>
      <c r="Q767" s="215"/>
      <c r="R767" s="217"/>
      <c r="S767" s="688"/>
      <c r="T767" s="359"/>
      <c r="U767" s="528"/>
      <c r="BC767" s="21"/>
      <c r="BD767" s="914"/>
    </row>
    <row r="768" s="695" customFormat="1" customHeight="1" spans="1:56">
      <c r="A768" s="513"/>
      <c r="B768" s="858"/>
      <c r="C768" s="858"/>
      <c r="D768" s="409"/>
      <c r="E768" s="492"/>
      <c r="F768" s="662"/>
      <c r="G768" s="215"/>
      <c r="H768" s="217"/>
      <c r="I768" s="688"/>
      <c r="J768" s="217"/>
      <c r="K768" s="662"/>
      <c r="L768" s="217"/>
      <c r="M768" s="215"/>
      <c r="N768" s="295"/>
      <c r="O768" s="217"/>
      <c r="P768" s="215"/>
      <c r="Q768" s="215"/>
      <c r="R768" s="217"/>
      <c r="S768" s="688"/>
      <c r="T768" s="359"/>
      <c r="U768" s="528"/>
      <c r="BC768" s="21"/>
      <c r="BD768" s="914"/>
    </row>
    <row r="769" s="695" customFormat="1" customHeight="1" spans="1:56">
      <c r="A769" s="513"/>
      <c r="B769" s="858"/>
      <c r="C769" s="858"/>
      <c r="D769" s="409"/>
      <c r="E769" s="492"/>
      <c r="F769" s="662"/>
      <c r="G769" s="215"/>
      <c r="H769" s="217"/>
      <c r="I769" s="688"/>
      <c r="J769" s="217"/>
      <c r="K769" s="662"/>
      <c r="L769" s="217"/>
      <c r="M769" s="215"/>
      <c r="N769" s="295"/>
      <c r="O769" s="217"/>
      <c r="P769" s="215"/>
      <c r="Q769" s="215"/>
      <c r="R769" s="217"/>
      <c r="S769" s="688"/>
      <c r="T769" s="359"/>
      <c r="U769" s="528"/>
      <c r="BC769" s="21"/>
      <c r="BD769" s="914"/>
    </row>
    <row r="770" s="695" customFormat="1" customHeight="1" spans="1:56">
      <c r="A770" s="513"/>
      <c r="B770" s="858"/>
      <c r="C770" s="858"/>
      <c r="D770" s="409"/>
      <c r="E770" s="492"/>
      <c r="F770" s="662"/>
      <c r="G770" s="215"/>
      <c r="H770" s="217"/>
      <c r="I770" s="688"/>
      <c r="J770" s="217"/>
      <c r="K770" s="662"/>
      <c r="L770" s="217"/>
      <c r="M770" s="215"/>
      <c r="N770" s="295"/>
      <c r="O770" s="217"/>
      <c r="P770" s="215"/>
      <c r="Q770" s="215"/>
      <c r="R770" s="217"/>
      <c r="S770" s="688"/>
      <c r="T770" s="359"/>
      <c r="U770" s="918"/>
      <c r="BC770" s="21"/>
      <c r="BD770" s="914"/>
    </row>
    <row r="771" s="695" customFormat="1" customHeight="1" spans="1:56">
      <c r="A771" s="513"/>
      <c r="B771" s="858"/>
      <c r="C771" s="858"/>
      <c r="D771" s="409"/>
      <c r="E771" s="492"/>
      <c r="F771" s="662"/>
      <c r="G771" s="215"/>
      <c r="H771" s="217"/>
      <c r="I771" s="688"/>
      <c r="J771" s="217"/>
      <c r="K771" s="662"/>
      <c r="L771" s="217"/>
      <c r="M771" s="215"/>
      <c r="N771" s="215"/>
      <c r="O771" s="217"/>
      <c r="P771" s="215"/>
      <c r="Q771" s="215"/>
      <c r="R771" s="677"/>
      <c r="S771" s="915"/>
      <c r="T771" s="666"/>
      <c r="U771" s="528"/>
      <c r="BC771" s="21"/>
      <c r="BD771" s="914"/>
    </row>
    <row r="772" s="695" customFormat="1" customHeight="1" spans="1:56">
      <c r="A772" s="513"/>
      <c r="B772" s="858"/>
      <c r="C772" s="858"/>
      <c r="D772" s="409"/>
      <c r="E772" s="492"/>
      <c r="F772" s="662"/>
      <c r="G772" s="215"/>
      <c r="H772" s="217"/>
      <c r="I772" s="688"/>
      <c r="J772" s="217"/>
      <c r="K772" s="662"/>
      <c r="L772" s="217"/>
      <c r="M772" s="215"/>
      <c r="N772" s="215"/>
      <c r="O772" s="217"/>
      <c r="P772" s="215"/>
      <c r="Q772" s="215"/>
      <c r="R772" s="677"/>
      <c r="S772" s="915"/>
      <c r="T772" s="666"/>
      <c r="U772" s="917"/>
      <c r="BC772" s="21"/>
      <c r="BD772" s="914"/>
    </row>
    <row r="773" s="695" customFormat="1" customHeight="1" spans="1:56">
      <c r="A773" s="513"/>
      <c r="B773" s="858"/>
      <c r="C773" s="736"/>
      <c r="D773" s="409"/>
      <c r="E773" s="492"/>
      <c r="F773" s="662"/>
      <c r="G773" s="215"/>
      <c r="H773" s="217"/>
      <c r="I773" s="688"/>
      <c r="J773" s="217"/>
      <c r="K773" s="662"/>
      <c r="L773" s="217"/>
      <c r="M773" s="215"/>
      <c r="N773" s="215"/>
      <c r="O773" s="217"/>
      <c r="P773" s="215"/>
      <c r="Q773" s="215"/>
      <c r="R773" s="677"/>
      <c r="S773" s="915"/>
      <c r="T773" s="666"/>
      <c r="U773" s="528"/>
      <c r="BC773" s="21"/>
      <c r="BD773" s="914"/>
    </row>
    <row r="774" s="695" customFormat="1" customHeight="1" spans="1:56">
      <c r="A774" s="513"/>
      <c r="B774" s="858"/>
      <c r="C774" s="858"/>
      <c r="D774" s="409"/>
      <c r="E774" s="492"/>
      <c r="F774" s="662"/>
      <c r="G774" s="215"/>
      <c r="H774" s="217"/>
      <c r="I774" s="688"/>
      <c r="J774" s="217"/>
      <c r="K774" s="662"/>
      <c r="L774" s="217"/>
      <c r="M774" s="215"/>
      <c r="N774" s="215"/>
      <c r="O774" s="217"/>
      <c r="P774" s="215"/>
      <c r="Q774" s="215"/>
      <c r="R774" s="217"/>
      <c r="S774" s="688"/>
      <c r="T774" s="359"/>
      <c r="U774" s="528"/>
      <c r="BC774" s="21"/>
      <c r="BD774" s="914"/>
    </row>
    <row r="775" s="695" customFormat="1" customHeight="1" spans="1:56">
      <c r="A775" s="513"/>
      <c r="B775" s="858"/>
      <c r="C775" s="858"/>
      <c r="D775" s="409"/>
      <c r="E775" s="492"/>
      <c r="F775" s="662"/>
      <c r="G775" s="215"/>
      <c r="H775" s="217"/>
      <c r="I775" s="688"/>
      <c r="J775" s="217"/>
      <c r="K775" s="662"/>
      <c r="L775" s="217"/>
      <c r="M775" s="215"/>
      <c r="N775" s="215"/>
      <c r="O775" s="217"/>
      <c r="P775" s="215"/>
      <c r="Q775" s="215"/>
      <c r="R775" s="217"/>
      <c r="S775" s="688"/>
      <c r="T775" s="359"/>
      <c r="U775" s="528"/>
      <c r="BC775" s="21"/>
      <c r="BD775" s="914"/>
    </row>
    <row r="776" s="695" customFormat="1" customHeight="1" spans="1:56">
      <c r="A776" s="513"/>
      <c r="B776" s="858"/>
      <c r="C776" s="858"/>
      <c r="D776" s="409"/>
      <c r="E776" s="492"/>
      <c r="F776" s="662"/>
      <c r="G776" s="215"/>
      <c r="H776" s="217"/>
      <c r="I776" s="688"/>
      <c r="J776" s="217"/>
      <c r="K776" s="662"/>
      <c r="L776" s="217"/>
      <c r="M776" s="215"/>
      <c r="N776" s="215"/>
      <c r="O776" s="217"/>
      <c r="P776" s="215"/>
      <c r="Q776" s="215"/>
      <c r="R776" s="217"/>
      <c r="S776" s="688"/>
      <c r="T776" s="359"/>
      <c r="U776" s="918"/>
      <c r="BC776" s="21"/>
      <c r="BD776" s="914"/>
    </row>
    <row r="777" s="695" customFormat="1" customHeight="1" spans="1:56">
      <c r="A777" s="513"/>
      <c r="B777" s="858"/>
      <c r="C777" s="858"/>
      <c r="D777" s="409"/>
      <c r="E777" s="492"/>
      <c r="F777" s="662"/>
      <c r="G777" s="215"/>
      <c r="H777" s="217"/>
      <c r="I777" s="688"/>
      <c r="J777" s="217"/>
      <c r="K777" s="662"/>
      <c r="L777" s="217"/>
      <c r="M777" s="215"/>
      <c r="N777" s="215"/>
      <c r="O777" s="217"/>
      <c r="P777" s="215"/>
      <c r="Q777" s="215"/>
      <c r="R777" s="677"/>
      <c r="S777" s="915"/>
      <c r="T777" s="359"/>
      <c r="U777" s="528"/>
      <c r="BC777" s="21"/>
      <c r="BD777" s="914"/>
    </row>
    <row r="778" s="695" customFormat="1" customHeight="1" spans="1:56">
      <c r="A778" s="513"/>
      <c r="B778" s="858"/>
      <c r="C778" s="858"/>
      <c r="D778" s="409"/>
      <c r="E778" s="492"/>
      <c r="F778" s="662"/>
      <c r="G778" s="215"/>
      <c r="H778" s="217"/>
      <c r="I778" s="688"/>
      <c r="J778" s="217"/>
      <c r="K778" s="662"/>
      <c r="L778" s="217"/>
      <c r="M778" s="215"/>
      <c r="N778" s="215"/>
      <c r="O778" s="217"/>
      <c r="P778" s="215"/>
      <c r="Q778" s="215"/>
      <c r="R778" s="677"/>
      <c r="S778" s="915"/>
      <c r="T778" s="359"/>
      <c r="U778" s="917"/>
      <c r="BC778" s="21"/>
      <c r="BD778" s="914"/>
    </row>
    <row r="779" s="695" customFormat="1" customHeight="1" spans="1:56">
      <c r="A779" s="513"/>
      <c r="B779" s="858"/>
      <c r="C779" s="858"/>
      <c r="D779" s="409"/>
      <c r="E779" s="492"/>
      <c r="F779" s="662"/>
      <c r="G779" s="215"/>
      <c r="H779" s="217"/>
      <c r="I779" s="688"/>
      <c r="J779" s="217"/>
      <c r="K779" s="662"/>
      <c r="L779" s="217"/>
      <c r="M779" s="215"/>
      <c r="N779" s="215"/>
      <c r="O779" s="217"/>
      <c r="P779" s="215"/>
      <c r="Q779" s="215"/>
      <c r="R779" s="677"/>
      <c r="S779" s="915"/>
      <c r="T779" s="666"/>
      <c r="U779" s="528"/>
      <c r="BC779" s="21"/>
      <c r="BD779" s="914"/>
    </row>
    <row r="780" s="695" customFormat="1" customHeight="1" spans="1:56">
      <c r="A780" s="513"/>
      <c r="B780" s="858"/>
      <c r="C780" s="858"/>
      <c r="D780" s="409"/>
      <c r="E780" s="492"/>
      <c r="F780" s="662"/>
      <c r="G780" s="215"/>
      <c r="H780" s="217"/>
      <c r="I780" s="688"/>
      <c r="J780" s="217"/>
      <c r="K780" s="662"/>
      <c r="L780" s="217"/>
      <c r="M780" s="215"/>
      <c r="N780" s="215"/>
      <c r="O780" s="217"/>
      <c r="P780" s="215"/>
      <c r="Q780" s="215"/>
      <c r="R780" s="677"/>
      <c r="S780" s="915"/>
      <c r="T780" s="666"/>
      <c r="U780" s="528"/>
      <c r="BC780" s="21"/>
      <c r="BD780" s="914"/>
    </row>
    <row r="781" s="695" customFormat="1" customHeight="1" spans="1:56">
      <c r="A781" s="513"/>
      <c r="B781" s="858"/>
      <c r="C781" s="858"/>
      <c r="D781" s="409"/>
      <c r="E781" s="492"/>
      <c r="F781" s="662"/>
      <c r="G781" s="215"/>
      <c r="H781" s="217"/>
      <c r="I781" s="688"/>
      <c r="J781" s="217"/>
      <c r="K781" s="662"/>
      <c r="L781" s="217"/>
      <c r="M781" s="215"/>
      <c r="N781" s="215"/>
      <c r="O781" s="217"/>
      <c r="P781" s="215"/>
      <c r="Q781" s="215"/>
      <c r="R781" s="677"/>
      <c r="S781" s="915"/>
      <c r="T781" s="359"/>
      <c r="U781" s="528"/>
      <c r="BC781" s="21"/>
      <c r="BD781" s="914"/>
    </row>
    <row r="782" s="695" customFormat="1" customHeight="1" spans="1:56">
      <c r="A782" s="513"/>
      <c r="B782" s="858"/>
      <c r="C782" s="858"/>
      <c r="D782" s="409"/>
      <c r="E782" s="492"/>
      <c r="F782" s="662"/>
      <c r="G782" s="215"/>
      <c r="H782" s="217"/>
      <c r="I782" s="688"/>
      <c r="J782" s="217"/>
      <c r="K782" s="662"/>
      <c r="L782" s="217"/>
      <c r="M782" s="215"/>
      <c r="N782" s="215"/>
      <c r="O782" s="217"/>
      <c r="P782" s="215"/>
      <c r="Q782" s="215"/>
      <c r="R782" s="677"/>
      <c r="S782" s="915"/>
      <c r="T782" s="359"/>
      <c r="U782" s="528"/>
      <c r="BC782" s="21"/>
      <c r="BD782" s="914"/>
    </row>
    <row r="783" s="695" customFormat="1" customHeight="1" spans="1:56">
      <c r="A783" s="513"/>
      <c r="B783" s="858"/>
      <c r="C783" s="858"/>
      <c r="D783" s="409"/>
      <c r="E783" s="492"/>
      <c r="F783" s="662"/>
      <c r="G783" s="215"/>
      <c r="H783" s="217"/>
      <c r="I783" s="688"/>
      <c r="J783" s="217"/>
      <c r="K783" s="662"/>
      <c r="L783" s="217"/>
      <c r="M783" s="215"/>
      <c r="N783" s="215"/>
      <c r="O783" s="217"/>
      <c r="P783" s="215"/>
      <c r="Q783" s="215"/>
      <c r="R783" s="677"/>
      <c r="S783" s="915"/>
      <c r="T783" s="359"/>
      <c r="U783" s="528"/>
      <c r="BC783" s="21"/>
      <c r="BD783" s="914"/>
    </row>
    <row r="784" s="695" customFormat="1" customHeight="1" spans="1:56">
      <c r="A784" s="513"/>
      <c r="B784" s="858"/>
      <c r="C784" s="858"/>
      <c r="D784" s="409"/>
      <c r="E784" s="492"/>
      <c r="F784" s="662"/>
      <c r="G784" s="215"/>
      <c r="H784" s="217"/>
      <c r="I784" s="688"/>
      <c r="J784" s="217"/>
      <c r="K784" s="662"/>
      <c r="L784" s="217"/>
      <c r="M784" s="215"/>
      <c r="N784" s="215"/>
      <c r="O784" s="217"/>
      <c r="P784" s="215"/>
      <c r="Q784" s="215"/>
      <c r="R784" s="677"/>
      <c r="S784" s="915"/>
      <c r="T784" s="359"/>
      <c r="U784" s="528"/>
      <c r="BC784" s="21"/>
      <c r="BD784" s="914"/>
    </row>
    <row r="785" s="695" customFormat="1" customHeight="1" spans="1:56">
      <c r="A785" s="513"/>
      <c r="B785" s="858"/>
      <c r="C785" s="858"/>
      <c r="D785" s="409"/>
      <c r="E785" s="492"/>
      <c r="F785" s="662"/>
      <c r="G785" s="215"/>
      <c r="H785" s="217"/>
      <c r="I785" s="688"/>
      <c r="J785" s="217"/>
      <c r="K785" s="662"/>
      <c r="L785" s="217"/>
      <c r="M785" s="215"/>
      <c r="N785" s="215"/>
      <c r="O785" s="217"/>
      <c r="P785" s="215"/>
      <c r="Q785" s="215"/>
      <c r="R785" s="677"/>
      <c r="S785" s="915"/>
      <c r="T785" s="359"/>
      <c r="U785" s="528"/>
      <c r="BC785" s="21"/>
      <c r="BD785" s="914"/>
    </row>
    <row r="786" s="695" customFormat="1" customHeight="1" spans="1:56">
      <c r="A786" s="513"/>
      <c r="B786" s="858"/>
      <c r="C786" s="858"/>
      <c r="D786" s="409"/>
      <c r="E786" s="492"/>
      <c r="F786" s="662"/>
      <c r="G786" s="215"/>
      <c r="H786" s="217"/>
      <c r="I786" s="688"/>
      <c r="J786" s="217"/>
      <c r="K786" s="662"/>
      <c r="L786" s="217"/>
      <c r="M786" s="215"/>
      <c r="N786" s="215"/>
      <c r="O786" s="217"/>
      <c r="P786" s="215"/>
      <c r="Q786" s="215"/>
      <c r="R786" s="677"/>
      <c r="S786" s="915"/>
      <c r="T786" s="359"/>
      <c r="U786" s="528"/>
      <c r="BC786" s="21"/>
      <c r="BD786" s="914"/>
    </row>
    <row r="787" s="695" customFormat="1" customHeight="1" spans="1:56">
      <c r="A787" s="513"/>
      <c r="B787" s="858"/>
      <c r="C787" s="858"/>
      <c r="D787" s="409"/>
      <c r="E787" s="492"/>
      <c r="F787" s="662"/>
      <c r="G787" s="215"/>
      <c r="H787" s="217"/>
      <c r="I787" s="688"/>
      <c r="J787" s="217"/>
      <c r="K787" s="662"/>
      <c r="L787" s="217"/>
      <c r="M787" s="215"/>
      <c r="N787" s="215"/>
      <c r="O787" s="217"/>
      <c r="P787" s="215"/>
      <c r="Q787" s="215"/>
      <c r="R787" s="677"/>
      <c r="S787" s="915"/>
      <c r="T787" s="666"/>
      <c r="U787" s="528"/>
      <c r="BC787" s="21"/>
      <c r="BD787" s="914"/>
    </row>
    <row r="788" s="695" customFormat="1" customHeight="1" spans="1:56">
      <c r="A788" s="513"/>
      <c r="B788" s="858"/>
      <c r="C788" s="858"/>
      <c r="D788" s="409"/>
      <c r="E788" s="492"/>
      <c r="F788" s="662"/>
      <c r="G788" s="215"/>
      <c r="H788" s="217"/>
      <c r="I788" s="688"/>
      <c r="J788" s="217"/>
      <c r="K788" s="662"/>
      <c r="L788" s="217"/>
      <c r="M788" s="215"/>
      <c r="N788" s="215"/>
      <c r="O788" s="217"/>
      <c r="P788" s="215"/>
      <c r="Q788" s="215"/>
      <c r="R788" s="677"/>
      <c r="S788" s="915"/>
      <c r="T788" s="666"/>
      <c r="U788" s="528"/>
      <c r="BC788" s="21"/>
      <c r="BD788" s="914"/>
    </row>
    <row r="789" s="695" customFormat="1" customHeight="1" spans="1:56">
      <c r="A789" s="513"/>
      <c r="B789" s="858"/>
      <c r="C789" s="858"/>
      <c r="D789" s="409"/>
      <c r="E789" s="492"/>
      <c r="F789" s="662"/>
      <c r="G789" s="215"/>
      <c r="H789" s="217"/>
      <c r="I789" s="688"/>
      <c r="J789" s="217"/>
      <c r="K789" s="662"/>
      <c r="L789" s="217"/>
      <c r="M789" s="215"/>
      <c r="N789" s="215"/>
      <c r="O789" s="217"/>
      <c r="P789" s="215"/>
      <c r="Q789" s="215"/>
      <c r="R789" s="677"/>
      <c r="S789" s="915"/>
      <c r="T789" s="359"/>
      <c r="U789" s="528"/>
      <c r="BC789" s="21"/>
      <c r="BD789" s="914"/>
    </row>
    <row r="790" s="695" customFormat="1" customHeight="1" spans="1:56">
      <c r="A790" s="513"/>
      <c r="B790" s="858"/>
      <c r="C790" s="858"/>
      <c r="D790" s="409"/>
      <c r="E790" s="492"/>
      <c r="F790" s="662"/>
      <c r="G790" s="215"/>
      <c r="H790" s="217"/>
      <c r="I790" s="688"/>
      <c r="J790" s="217"/>
      <c r="K790" s="662"/>
      <c r="L790" s="217"/>
      <c r="M790" s="215"/>
      <c r="N790" s="215"/>
      <c r="O790" s="217"/>
      <c r="P790" s="215"/>
      <c r="Q790" s="215"/>
      <c r="R790" s="677"/>
      <c r="S790" s="915"/>
      <c r="T790" s="359"/>
      <c r="U790" s="528"/>
      <c r="BC790" s="21"/>
      <c r="BD790" s="914"/>
    </row>
    <row r="791" s="695" customFormat="1" customHeight="1" spans="1:56">
      <c r="A791" s="513"/>
      <c r="B791" s="858"/>
      <c r="C791" s="858"/>
      <c r="D791" s="409"/>
      <c r="E791" s="492"/>
      <c r="F791" s="662"/>
      <c r="G791" s="215"/>
      <c r="H791" s="217"/>
      <c r="I791" s="688"/>
      <c r="J791" s="217"/>
      <c r="K791" s="662"/>
      <c r="L791" s="217"/>
      <c r="M791" s="215"/>
      <c r="N791" s="215"/>
      <c r="O791" s="217"/>
      <c r="P791" s="215"/>
      <c r="Q791" s="215"/>
      <c r="R791" s="677"/>
      <c r="S791" s="915"/>
      <c r="T791" s="359"/>
      <c r="U791" s="528"/>
      <c r="BC791" s="21"/>
      <c r="BD791" s="914"/>
    </row>
    <row r="792" s="695" customFormat="1" customHeight="1" spans="1:56">
      <c r="A792" s="513"/>
      <c r="B792" s="858"/>
      <c r="C792" s="858"/>
      <c r="D792" s="409"/>
      <c r="E792" s="492"/>
      <c r="F792" s="662"/>
      <c r="G792" s="215"/>
      <c r="H792" s="217"/>
      <c r="I792" s="688"/>
      <c r="J792" s="217"/>
      <c r="K792" s="662"/>
      <c r="L792" s="217"/>
      <c r="M792" s="215"/>
      <c r="N792" s="215"/>
      <c r="O792" s="217"/>
      <c r="P792" s="215"/>
      <c r="Q792" s="215"/>
      <c r="R792" s="677"/>
      <c r="S792" s="915"/>
      <c r="T792" s="359"/>
      <c r="U792" s="528"/>
      <c r="BC792" s="21"/>
      <c r="BD792" s="914"/>
    </row>
    <row r="793" s="695" customFormat="1" customHeight="1" spans="1:56">
      <c r="A793" s="513"/>
      <c r="B793" s="858"/>
      <c r="C793" s="858"/>
      <c r="D793" s="409"/>
      <c r="E793" s="492"/>
      <c r="F793" s="662"/>
      <c r="G793" s="215"/>
      <c r="H793" s="217"/>
      <c r="I793" s="688"/>
      <c r="J793" s="217"/>
      <c r="K793" s="662"/>
      <c r="L793" s="217"/>
      <c r="M793" s="215"/>
      <c r="N793" s="215"/>
      <c r="O793" s="217"/>
      <c r="P793" s="215"/>
      <c r="Q793" s="215"/>
      <c r="R793" s="677"/>
      <c r="S793" s="915"/>
      <c r="T793" s="359"/>
      <c r="U793" s="528"/>
      <c r="BC793" s="21"/>
      <c r="BD793" s="914"/>
    </row>
    <row r="794" s="695" customFormat="1" customHeight="1" spans="1:56">
      <c r="A794" s="513"/>
      <c r="B794" s="858"/>
      <c r="C794" s="858"/>
      <c r="D794" s="409"/>
      <c r="E794" s="492"/>
      <c r="F794" s="662"/>
      <c r="G794" s="215"/>
      <c r="H794" s="217"/>
      <c r="I794" s="688"/>
      <c r="J794" s="217"/>
      <c r="K794" s="662"/>
      <c r="L794" s="217"/>
      <c r="M794" s="215"/>
      <c r="N794" s="215"/>
      <c r="O794" s="217"/>
      <c r="P794" s="215"/>
      <c r="Q794" s="215"/>
      <c r="R794" s="677"/>
      <c r="S794" s="915"/>
      <c r="T794" s="666"/>
      <c r="U794" s="528"/>
      <c r="BC794" s="21"/>
      <c r="BD794" s="914"/>
    </row>
    <row r="795" s="695" customFormat="1" customHeight="1" spans="1:56">
      <c r="A795" s="513"/>
      <c r="B795" s="858"/>
      <c r="C795" s="858"/>
      <c r="D795" s="409"/>
      <c r="E795" s="492"/>
      <c r="F795" s="654"/>
      <c r="G795" s="215"/>
      <c r="H795" s="217"/>
      <c r="I795" s="688"/>
      <c r="J795" s="217"/>
      <c r="K795" s="662"/>
      <c r="L795" s="217"/>
      <c r="M795" s="215"/>
      <c r="N795" s="215"/>
      <c r="O795" s="217"/>
      <c r="P795" s="215"/>
      <c r="Q795" s="215"/>
      <c r="R795" s="677"/>
      <c r="S795" s="915"/>
      <c r="T795" s="666"/>
      <c r="U795" s="528"/>
      <c r="BC795" s="21"/>
      <c r="BD795" s="914"/>
    </row>
    <row r="796" s="695" customFormat="1" customHeight="1" spans="1:56">
      <c r="A796" s="513"/>
      <c r="B796" s="858"/>
      <c r="C796" s="858"/>
      <c r="D796" s="409"/>
      <c r="E796" s="492"/>
      <c r="F796" s="654"/>
      <c r="G796" s="215"/>
      <c r="H796" s="217"/>
      <c r="I796" s="688"/>
      <c r="J796" s="217"/>
      <c r="K796" s="662"/>
      <c r="L796" s="217"/>
      <c r="M796" s="215"/>
      <c r="N796" s="215"/>
      <c r="O796" s="217"/>
      <c r="P796" s="215"/>
      <c r="Q796" s="215"/>
      <c r="R796" s="677"/>
      <c r="S796" s="915"/>
      <c r="T796" s="359"/>
      <c r="U796" s="528"/>
      <c r="BC796" s="21"/>
      <c r="BD796" s="914"/>
    </row>
    <row r="797" s="695" customFormat="1" customHeight="1" spans="1:56">
      <c r="A797" s="513"/>
      <c r="B797" s="858"/>
      <c r="C797" s="858"/>
      <c r="D797" s="409"/>
      <c r="E797" s="492"/>
      <c r="F797" s="654"/>
      <c r="G797" s="215"/>
      <c r="H797" s="217"/>
      <c r="I797" s="688"/>
      <c r="J797" s="217"/>
      <c r="K797" s="662"/>
      <c r="L797" s="217"/>
      <c r="M797" s="215"/>
      <c r="N797" s="215"/>
      <c r="O797" s="217"/>
      <c r="P797" s="215"/>
      <c r="Q797" s="215"/>
      <c r="R797" s="677"/>
      <c r="S797" s="915"/>
      <c r="T797" s="359"/>
      <c r="U797" s="528"/>
      <c r="BC797" s="21"/>
      <c r="BD797" s="914"/>
    </row>
    <row r="798" s="695" customFormat="1" customHeight="1" spans="1:56">
      <c r="A798" s="513"/>
      <c r="B798" s="858"/>
      <c r="C798" s="858"/>
      <c r="D798" s="409"/>
      <c r="E798" s="492"/>
      <c r="F798" s="654"/>
      <c r="G798" s="215"/>
      <c r="H798" s="217"/>
      <c r="I798" s="688"/>
      <c r="J798" s="217"/>
      <c r="K798" s="662"/>
      <c r="L798" s="217"/>
      <c r="M798" s="215"/>
      <c r="N798" s="215"/>
      <c r="O798" s="217"/>
      <c r="P798" s="215"/>
      <c r="Q798" s="215"/>
      <c r="R798" s="677"/>
      <c r="S798" s="915"/>
      <c r="T798" s="359"/>
      <c r="U798" s="528"/>
      <c r="BC798" s="21"/>
      <c r="BD798" s="914"/>
    </row>
    <row r="799" s="695" customFormat="1" customHeight="1" spans="1:56">
      <c r="A799" s="513"/>
      <c r="B799" s="858"/>
      <c r="C799" s="858"/>
      <c r="D799" s="409"/>
      <c r="E799" s="492"/>
      <c r="F799" s="654"/>
      <c r="G799" s="215"/>
      <c r="H799" s="217"/>
      <c r="I799" s="688"/>
      <c r="J799" s="217"/>
      <c r="K799" s="662"/>
      <c r="L799" s="217"/>
      <c r="M799" s="215"/>
      <c r="N799" s="215"/>
      <c r="O799" s="217"/>
      <c r="P799" s="215"/>
      <c r="Q799" s="215"/>
      <c r="R799" s="677"/>
      <c r="S799" s="915"/>
      <c r="T799" s="359"/>
      <c r="U799" s="918"/>
      <c r="BC799" s="21"/>
      <c r="BD799" s="914"/>
    </row>
    <row r="800" s="695" customFormat="1" customHeight="1" spans="1:56">
      <c r="A800" s="513"/>
      <c r="B800" s="858"/>
      <c r="C800" s="858"/>
      <c r="D800" s="409"/>
      <c r="E800" s="492"/>
      <c r="F800" s="654"/>
      <c r="G800" s="215"/>
      <c r="H800" s="217"/>
      <c r="I800" s="688"/>
      <c r="J800" s="217"/>
      <c r="K800" s="662"/>
      <c r="L800" s="217"/>
      <c r="M800" s="215"/>
      <c r="N800" s="215"/>
      <c r="O800" s="217"/>
      <c r="P800" s="215"/>
      <c r="Q800" s="215"/>
      <c r="R800" s="677"/>
      <c r="S800" s="915"/>
      <c r="T800" s="666"/>
      <c r="U800" s="528"/>
      <c r="BC800" s="21"/>
      <c r="BD800" s="914"/>
    </row>
    <row r="801" s="695" customFormat="1" customHeight="1" spans="1:56">
      <c r="A801" s="513"/>
      <c r="B801" s="858"/>
      <c r="C801" s="858"/>
      <c r="D801" s="409"/>
      <c r="E801" s="492"/>
      <c r="F801" s="654"/>
      <c r="G801" s="215"/>
      <c r="H801" s="217"/>
      <c r="I801" s="688"/>
      <c r="J801" s="217"/>
      <c r="K801" s="662"/>
      <c r="L801" s="217"/>
      <c r="M801" s="215"/>
      <c r="N801" s="215"/>
      <c r="O801" s="217"/>
      <c r="P801" s="215"/>
      <c r="Q801" s="215"/>
      <c r="R801" s="677"/>
      <c r="S801" s="915"/>
      <c r="T801" s="666"/>
      <c r="U801" s="916"/>
      <c r="BC801" s="21"/>
      <c r="BD801" s="914"/>
    </row>
    <row r="802" s="695" customFormat="1" customHeight="1" spans="1:56">
      <c r="A802" s="513"/>
      <c r="B802" s="858"/>
      <c r="C802" s="858"/>
      <c r="D802" s="409"/>
      <c r="E802" s="492"/>
      <c r="F802" s="654"/>
      <c r="G802" s="215"/>
      <c r="H802" s="217"/>
      <c r="I802" s="688"/>
      <c r="J802" s="217"/>
      <c r="K802" s="662"/>
      <c r="L802" s="217"/>
      <c r="M802" s="215"/>
      <c r="N802" s="215"/>
      <c r="O802" s="217"/>
      <c r="P802" s="215"/>
      <c r="Q802" s="215"/>
      <c r="R802" s="677"/>
      <c r="S802" s="915"/>
      <c r="T802" s="359"/>
      <c r="U802" s="528"/>
      <c r="BC802" s="21"/>
      <c r="BD802" s="914"/>
    </row>
    <row r="803" s="695" customFormat="1" customHeight="1" spans="1:56">
      <c r="A803" s="513"/>
      <c r="B803" s="858"/>
      <c r="C803" s="858"/>
      <c r="D803" s="409"/>
      <c r="E803" s="492"/>
      <c r="F803" s="654"/>
      <c r="G803" s="215"/>
      <c r="H803" s="217"/>
      <c r="I803" s="688"/>
      <c r="J803" s="217"/>
      <c r="K803" s="662"/>
      <c r="L803" s="217"/>
      <c r="M803" s="215"/>
      <c r="N803" s="215"/>
      <c r="O803" s="217"/>
      <c r="P803" s="215"/>
      <c r="Q803" s="215"/>
      <c r="R803" s="677"/>
      <c r="S803" s="915"/>
      <c r="T803" s="359"/>
      <c r="U803" s="916"/>
      <c r="BC803" s="21"/>
      <c r="BD803" s="914"/>
    </row>
    <row r="804" s="695" customFormat="1" customHeight="1" spans="1:56">
      <c r="A804" s="513"/>
      <c r="B804" s="858"/>
      <c r="C804" s="858"/>
      <c r="D804" s="409"/>
      <c r="E804" s="492"/>
      <c r="F804" s="654"/>
      <c r="G804" s="215"/>
      <c r="H804" s="217"/>
      <c r="I804" s="688"/>
      <c r="J804" s="217"/>
      <c r="K804" s="662"/>
      <c r="L804" s="217"/>
      <c r="M804" s="215"/>
      <c r="N804" s="215"/>
      <c r="O804" s="217"/>
      <c r="P804" s="215"/>
      <c r="Q804" s="215"/>
      <c r="R804" s="677"/>
      <c r="S804" s="915"/>
      <c r="T804" s="666"/>
      <c r="U804" s="528"/>
      <c r="BC804" s="21"/>
      <c r="BD804" s="914"/>
    </row>
    <row r="805" s="695" customFormat="1" customHeight="1" spans="1:56">
      <c r="A805" s="513"/>
      <c r="B805" s="858"/>
      <c r="C805" s="858"/>
      <c r="D805" s="409"/>
      <c r="E805" s="492"/>
      <c r="F805" s="654"/>
      <c r="G805" s="215"/>
      <c r="H805" s="217"/>
      <c r="I805" s="688"/>
      <c r="J805" s="217"/>
      <c r="K805" s="662"/>
      <c r="L805" s="217"/>
      <c r="M805" s="215"/>
      <c r="N805" s="215"/>
      <c r="O805" s="217"/>
      <c r="P805" s="215"/>
      <c r="Q805" s="215"/>
      <c r="R805" s="677"/>
      <c r="S805" s="915"/>
      <c r="T805" s="666"/>
      <c r="U805" s="916"/>
      <c r="BC805" s="21"/>
      <c r="BD805" s="914"/>
    </row>
    <row r="806" s="695" customFormat="1" customHeight="1" spans="1:56">
      <c r="A806" s="513"/>
      <c r="B806" s="858"/>
      <c r="C806" s="858"/>
      <c r="D806" s="409"/>
      <c r="E806" s="492"/>
      <c r="F806" s="654"/>
      <c r="G806" s="215"/>
      <c r="H806" s="217"/>
      <c r="I806" s="688"/>
      <c r="J806" s="217"/>
      <c r="K806" s="662"/>
      <c r="L806" s="217"/>
      <c r="M806" s="215"/>
      <c r="N806" s="215"/>
      <c r="O806" s="217"/>
      <c r="P806" s="215"/>
      <c r="Q806" s="215"/>
      <c r="R806" s="677"/>
      <c r="S806" s="915"/>
      <c r="T806" s="359"/>
      <c r="U806" s="528"/>
      <c r="BC806" s="21"/>
      <c r="BD806" s="914"/>
    </row>
    <row r="807" s="695" customFormat="1" customHeight="1" spans="1:56">
      <c r="A807" s="513"/>
      <c r="B807" s="858"/>
      <c r="C807" s="858"/>
      <c r="D807" s="409"/>
      <c r="E807" s="492"/>
      <c r="F807" s="654"/>
      <c r="G807" s="215"/>
      <c r="H807" s="217"/>
      <c r="I807" s="688"/>
      <c r="J807" s="217"/>
      <c r="K807" s="662"/>
      <c r="L807" s="217"/>
      <c r="M807" s="215"/>
      <c r="N807" s="215"/>
      <c r="O807" s="217"/>
      <c r="P807" s="215"/>
      <c r="Q807" s="215"/>
      <c r="R807" s="677"/>
      <c r="S807" s="915"/>
      <c r="T807" s="359"/>
      <c r="U807" s="917"/>
      <c r="BC807" s="21"/>
      <c r="BD807" s="914"/>
    </row>
    <row r="808" s="695" customFormat="1" customHeight="1" spans="1:56">
      <c r="A808" s="513"/>
      <c r="B808" s="858"/>
      <c r="C808" s="858"/>
      <c r="D808" s="409"/>
      <c r="E808" s="492"/>
      <c r="F808" s="654"/>
      <c r="G808" s="215"/>
      <c r="H808" s="217"/>
      <c r="I808" s="688"/>
      <c r="J808" s="217"/>
      <c r="K808" s="662"/>
      <c r="L808" s="217"/>
      <c r="M808" s="215"/>
      <c r="N808" s="295"/>
      <c r="O808" s="217"/>
      <c r="P808" s="215"/>
      <c r="Q808" s="215"/>
      <c r="R808" s="217"/>
      <c r="S808" s="688"/>
      <c r="T808" s="359"/>
      <c r="U808" s="528"/>
      <c r="BC808" s="21"/>
      <c r="BD808" s="914"/>
    </row>
    <row r="809" s="695" customFormat="1" customHeight="1" spans="1:56">
      <c r="A809" s="513"/>
      <c r="B809" s="858"/>
      <c r="C809" s="858"/>
      <c r="D809" s="409"/>
      <c r="E809" s="492"/>
      <c r="F809" s="654"/>
      <c r="G809" s="215"/>
      <c r="H809" s="217"/>
      <c r="I809" s="688"/>
      <c r="J809" s="217"/>
      <c r="K809" s="662"/>
      <c r="L809" s="217"/>
      <c r="M809" s="215"/>
      <c r="N809" s="295"/>
      <c r="O809" s="217"/>
      <c r="P809" s="215"/>
      <c r="Q809" s="215"/>
      <c r="R809" s="217"/>
      <c r="S809" s="688"/>
      <c r="T809" s="359"/>
      <c r="U809" s="918"/>
      <c r="BC809" s="21"/>
      <c r="BD809" s="914"/>
    </row>
    <row r="810" s="695" customFormat="1" customHeight="1" spans="1:56">
      <c r="A810" s="513"/>
      <c r="B810" s="858"/>
      <c r="C810" s="858"/>
      <c r="D810" s="409"/>
      <c r="E810" s="492"/>
      <c r="F810" s="654"/>
      <c r="G810" s="215"/>
      <c r="H810" s="217"/>
      <c r="I810" s="688"/>
      <c r="J810" s="217"/>
      <c r="K810" s="662"/>
      <c r="L810" s="217"/>
      <c r="M810" s="215"/>
      <c r="N810" s="215"/>
      <c r="O810" s="217"/>
      <c r="P810" s="215"/>
      <c r="Q810" s="215"/>
      <c r="R810" s="677"/>
      <c r="S810" s="915"/>
      <c r="T810" s="666"/>
      <c r="U810" s="528"/>
      <c r="BC810" s="21"/>
      <c r="BD810" s="914"/>
    </row>
    <row r="811" s="695" customFormat="1" customHeight="1" spans="1:56">
      <c r="A811" s="513"/>
      <c r="B811" s="858"/>
      <c r="C811" s="858"/>
      <c r="D811" s="409"/>
      <c r="E811" s="492"/>
      <c r="F811" s="654"/>
      <c r="G811" s="215"/>
      <c r="H811" s="217"/>
      <c r="I811" s="688"/>
      <c r="J811" s="217"/>
      <c r="K811" s="662"/>
      <c r="L811" s="217"/>
      <c r="M811" s="215"/>
      <c r="N811" s="215"/>
      <c r="O811" s="217"/>
      <c r="P811" s="215"/>
      <c r="Q811" s="215"/>
      <c r="R811" s="677"/>
      <c r="S811" s="915"/>
      <c r="T811" s="666"/>
      <c r="U811" s="917"/>
      <c r="BC811" s="21"/>
      <c r="BD811" s="914"/>
    </row>
    <row r="812" s="695" customFormat="1" customHeight="1" spans="1:56">
      <c r="A812" s="513"/>
      <c r="B812" s="858"/>
      <c r="C812" s="858"/>
      <c r="D812" s="409"/>
      <c r="E812" s="492"/>
      <c r="F812" s="654"/>
      <c r="G812" s="215"/>
      <c r="H812" s="217"/>
      <c r="I812" s="688"/>
      <c r="J812" s="217"/>
      <c r="K812" s="662"/>
      <c r="L812" s="217"/>
      <c r="M812" s="215"/>
      <c r="N812" s="215"/>
      <c r="O812" s="217"/>
      <c r="P812" s="215"/>
      <c r="Q812" s="215"/>
      <c r="R812" s="677"/>
      <c r="S812" s="915"/>
      <c r="T812" s="666"/>
      <c r="U812" s="528"/>
      <c r="BC812" s="21"/>
      <c r="BD812" s="914"/>
    </row>
    <row r="813" s="695" customFormat="1" customHeight="1" spans="1:56">
      <c r="A813" s="513"/>
      <c r="B813" s="858"/>
      <c r="C813" s="858"/>
      <c r="D813" s="409"/>
      <c r="E813" s="492"/>
      <c r="F813" s="654"/>
      <c r="G813" s="215"/>
      <c r="H813" s="217"/>
      <c r="I813" s="688"/>
      <c r="J813" s="217"/>
      <c r="K813" s="662"/>
      <c r="L813" s="217"/>
      <c r="M813" s="215"/>
      <c r="N813" s="215"/>
      <c r="O813" s="217"/>
      <c r="P813" s="215"/>
      <c r="Q813" s="215"/>
      <c r="R813" s="677"/>
      <c r="S813" s="915"/>
      <c r="T813" s="666"/>
      <c r="U813" s="528"/>
      <c r="BC813" s="21"/>
      <c r="BD813" s="914"/>
    </row>
    <row r="814" s="695" customFormat="1" customHeight="1" spans="1:56">
      <c r="A814" s="513"/>
      <c r="B814" s="858"/>
      <c r="C814" s="858"/>
      <c r="D814" s="409"/>
      <c r="E814" s="492"/>
      <c r="F814" s="654"/>
      <c r="G814" s="215"/>
      <c r="H814" s="217"/>
      <c r="I814" s="688"/>
      <c r="J814" s="217"/>
      <c r="K814" s="662"/>
      <c r="L814" s="217"/>
      <c r="M814" s="215"/>
      <c r="N814" s="215"/>
      <c r="O814" s="217"/>
      <c r="P814" s="215"/>
      <c r="Q814" s="215"/>
      <c r="R814" s="677"/>
      <c r="S814" s="915"/>
      <c r="T814" s="359"/>
      <c r="U814" s="528"/>
      <c r="BC814" s="21"/>
      <c r="BD814" s="914"/>
    </row>
    <row r="815" s="695" customFormat="1" customHeight="1" spans="1:56">
      <c r="A815" s="513"/>
      <c r="B815" s="858"/>
      <c r="C815" s="858"/>
      <c r="D815" s="409"/>
      <c r="E815" s="492"/>
      <c r="F815" s="654"/>
      <c r="G815" s="215"/>
      <c r="H815" s="217"/>
      <c r="I815" s="688"/>
      <c r="J815" s="217"/>
      <c r="K815" s="662"/>
      <c r="L815" s="217"/>
      <c r="M815" s="215"/>
      <c r="N815" s="215"/>
      <c r="O815" s="217"/>
      <c r="P815" s="215"/>
      <c r="Q815" s="215"/>
      <c r="R815" s="677"/>
      <c r="S815" s="915"/>
      <c r="T815" s="359"/>
      <c r="U815" s="528"/>
      <c r="BC815" s="21"/>
      <c r="BD815" s="914"/>
    </row>
    <row r="816" s="695" customFormat="1" customHeight="1" spans="1:56">
      <c r="A816" s="513"/>
      <c r="B816" s="858"/>
      <c r="C816" s="858"/>
      <c r="D816" s="409"/>
      <c r="E816" s="492"/>
      <c r="F816" s="654"/>
      <c r="G816" s="215"/>
      <c r="H816" s="217"/>
      <c r="I816" s="688"/>
      <c r="J816" s="217"/>
      <c r="K816" s="662"/>
      <c r="L816" s="217"/>
      <c r="M816" s="215"/>
      <c r="N816" s="215"/>
      <c r="O816" s="217"/>
      <c r="P816" s="215"/>
      <c r="Q816" s="215"/>
      <c r="R816" s="677"/>
      <c r="S816" s="915"/>
      <c r="T816" s="666"/>
      <c r="U816" s="528"/>
      <c r="BC816" s="21"/>
      <c r="BD816" s="914"/>
    </row>
    <row r="817" s="695" customFormat="1" customHeight="1" spans="1:56">
      <c r="A817" s="513"/>
      <c r="B817" s="858"/>
      <c r="C817" s="858"/>
      <c r="D817" s="409"/>
      <c r="E817" s="492"/>
      <c r="F817" s="654"/>
      <c r="G817" s="215"/>
      <c r="H817" s="217"/>
      <c r="I817" s="688"/>
      <c r="J817" s="217"/>
      <c r="K817" s="662"/>
      <c r="L817" s="217"/>
      <c r="M817" s="215"/>
      <c r="N817" s="215"/>
      <c r="O817" s="217"/>
      <c r="P817" s="215"/>
      <c r="Q817" s="215"/>
      <c r="R817" s="677"/>
      <c r="S817" s="915"/>
      <c r="T817" s="666"/>
      <c r="U817" s="918"/>
      <c r="BC817" s="21"/>
      <c r="BD817" s="914"/>
    </row>
    <row r="818" s="695" customFormat="1" customHeight="1" spans="1:56">
      <c r="A818" s="513"/>
      <c r="B818" s="858"/>
      <c r="C818" s="858"/>
      <c r="D818" s="409"/>
      <c r="E818" s="492"/>
      <c r="F818" s="662"/>
      <c r="G818" s="215"/>
      <c r="H818" s="217"/>
      <c r="I818" s="688"/>
      <c r="J818" s="217"/>
      <c r="K818" s="662"/>
      <c r="L818" s="217"/>
      <c r="M818" s="215"/>
      <c r="N818" s="215"/>
      <c r="O818" s="217"/>
      <c r="P818" s="215"/>
      <c r="Q818" s="215"/>
      <c r="R818" s="677"/>
      <c r="S818" s="915"/>
      <c r="T818" s="359"/>
      <c r="U818" s="528"/>
      <c r="BC818" s="21"/>
      <c r="BD818" s="914"/>
    </row>
    <row r="819" s="695" customFormat="1" customHeight="1" spans="1:56">
      <c r="A819" s="513"/>
      <c r="B819" s="858"/>
      <c r="C819" s="858"/>
      <c r="D819" s="409"/>
      <c r="E819" s="492"/>
      <c r="F819" s="662"/>
      <c r="G819" s="215"/>
      <c r="H819" s="217"/>
      <c r="I819" s="688"/>
      <c r="J819" s="217"/>
      <c r="K819" s="662"/>
      <c r="L819" s="217"/>
      <c r="M819" s="215"/>
      <c r="N819" s="215"/>
      <c r="O819" s="217"/>
      <c r="P819" s="215"/>
      <c r="Q819" s="215"/>
      <c r="R819" s="677"/>
      <c r="S819" s="915"/>
      <c r="T819" s="359"/>
      <c r="U819" s="917"/>
      <c r="BC819" s="21"/>
      <c r="BD819" s="914"/>
    </row>
    <row r="820" s="695" customFormat="1" customHeight="1" spans="1:56">
      <c r="A820" s="513"/>
      <c r="B820" s="858"/>
      <c r="C820" s="858"/>
      <c r="D820" s="409"/>
      <c r="E820" s="492"/>
      <c r="F820" s="662"/>
      <c r="G820" s="215"/>
      <c r="H820" s="217"/>
      <c r="I820" s="688"/>
      <c r="J820" s="217"/>
      <c r="K820" s="662"/>
      <c r="L820" s="217"/>
      <c r="M820" s="215"/>
      <c r="N820" s="215"/>
      <c r="O820" s="217"/>
      <c r="P820" s="215"/>
      <c r="Q820" s="215"/>
      <c r="R820" s="677"/>
      <c r="S820" s="915"/>
      <c r="T820" s="359"/>
      <c r="U820" s="918"/>
      <c r="BC820" s="21"/>
      <c r="BD820" s="914"/>
    </row>
    <row r="821" s="695" customFormat="1" customHeight="1" spans="1:56">
      <c r="A821" s="513"/>
      <c r="B821" s="858"/>
      <c r="C821" s="858"/>
      <c r="D821" s="409"/>
      <c r="E821" s="492"/>
      <c r="F821" s="662"/>
      <c r="G821" s="215"/>
      <c r="H821" s="217"/>
      <c r="I821" s="688"/>
      <c r="J821" s="217"/>
      <c r="K821" s="662"/>
      <c r="L821" s="217"/>
      <c r="M821" s="215"/>
      <c r="N821" s="215"/>
      <c r="O821" s="217"/>
      <c r="P821" s="215"/>
      <c r="Q821" s="215"/>
      <c r="R821" s="677"/>
      <c r="S821" s="915"/>
      <c r="T821" s="908"/>
      <c r="U821" s="528"/>
      <c r="BC821" s="861"/>
      <c r="BD821" s="862"/>
    </row>
    <row r="822" s="695" customFormat="1" customHeight="1" spans="1:56">
      <c r="A822" s="513"/>
      <c r="B822" s="858"/>
      <c r="C822" s="858"/>
      <c r="D822" s="409"/>
      <c r="E822" s="492"/>
      <c r="F822" s="662"/>
      <c r="G822" s="215"/>
      <c r="H822" s="217"/>
      <c r="I822" s="688"/>
      <c r="J822" s="217"/>
      <c r="K822" s="662"/>
      <c r="L822" s="217"/>
      <c r="M822" s="215"/>
      <c r="N822" s="215"/>
      <c r="O822" s="217"/>
      <c r="P822" s="215"/>
      <c r="Q822" s="215"/>
      <c r="R822" s="677"/>
      <c r="S822" s="915"/>
      <c r="T822" s="908"/>
      <c r="U822" s="917"/>
      <c r="BC822" s="861"/>
      <c r="BD822" s="862"/>
    </row>
    <row r="823" s="695" customFormat="1" customHeight="1" spans="1:56">
      <c r="A823" s="513"/>
      <c r="B823" s="858"/>
      <c r="C823" s="858"/>
      <c r="D823" s="409"/>
      <c r="E823" s="492"/>
      <c r="F823" s="662"/>
      <c r="G823" s="215"/>
      <c r="H823" s="217"/>
      <c r="I823" s="688"/>
      <c r="J823" s="217"/>
      <c r="K823" s="662"/>
      <c r="L823" s="217"/>
      <c r="M823" s="215"/>
      <c r="N823" s="215"/>
      <c r="O823" s="217"/>
      <c r="P823" s="215"/>
      <c r="Q823" s="215"/>
      <c r="R823" s="677"/>
      <c r="S823" s="915"/>
      <c r="T823" s="908"/>
      <c r="U823" s="528"/>
      <c r="BC823" s="861"/>
      <c r="BD823" s="862"/>
    </row>
    <row r="824" s="695" customFormat="1" customHeight="1" spans="1:56">
      <c r="A824" s="513"/>
      <c r="B824" s="858"/>
      <c r="C824" s="858"/>
      <c r="D824" s="409"/>
      <c r="E824" s="492"/>
      <c r="F824" s="662"/>
      <c r="G824" s="215"/>
      <c r="H824" s="217"/>
      <c r="I824" s="688"/>
      <c r="J824" s="217"/>
      <c r="K824" s="662"/>
      <c r="L824" s="217"/>
      <c r="M824" s="215"/>
      <c r="N824" s="215"/>
      <c r="O824" s="217"/>
      <c r="P824" s="215"/>
      <c r="Q824" s="215"/>
      <c r="R824" s="677"/>
      <c r="S824" s="915"/>
      <c r="T824" s="359"/>
      <c r="U824" s="528"/>
      <c r="BC824" s="861"/>
      <c r="BD824" s="862"/>
    </row>
    <row r="825" s="695" customFormat="1" customHeight="1" spans="1:56">
      <c r="A825" s="513"/>
      <c r="B825" s="858"/>
      <c r="C825" s="858"/>
      <c r="D825" s="409"/>
      <c r="E825" s="492"/>
      <c r="F825" s="662"/>
      <c r="G825" s="215"/>
      <c r="H825" s="217"/>
      <c r="I825" s="688"/>
      <c r="J825" s="217"/>
      <c r="K825" s="662"/>
      <c r="L825" s="217"/>
      <c r="M825" s="215"/>
      <c r="N825" s="215"/>
      <c r="O825" s="217"/>
      <c r="P825" s="215"/>
      <c r="Q825" s="215"/>
      <c r="R825" s="677"/>
      <c r="S825" s="915"/>
      <c r="T825" s="359"/>
      <c r="U825" s="528"/>
      <c r="BC825" s="861"/>
      <c r="BD825" s="862"/>
    </row>
    <row r="826" s="695" customFormat="1" customHeight="1" spans="1:56">
      <c r="A826" s="513"/>
      <c r="B826" s="858"/>
      <c r="C826" s="858"/>
      <c r="D826" s="409"/>
      <c r="E826" s="492"/>
      <c r="F826" s="662"/>
      <c r="G826" s="215"/>
      <c r="H826" s="217"/>
      <c r="I826" s="688"/>
      <c r="J826" s="217"/>
      <c r="K826" s="662"/>
      <c r="L826" s="217"/>
      <c r="M826" s="215"/>
      <c r="N826" s="215"/>
      <c r="O826" s="217"/>
      <c r="P826" s="215"/>
      <c r="Q826" s="215"/>
      <c r="R826" s="217"/>
      <c r="S826" s="688"/>
      <c r="T826" s="666"/>
      <c r="U826" s="528"/>
      <c r="BC826" s="861"/>
      <c r="BD826" s="862"/>
    </row>
    <row r="827" s="695" customFormat="1" customHeight="1" spans="1:56">
      <c r="A827" s="513"/>
      <c r="B827" s="858"/>
      <c r="C827" s="858"/>
      <c r="D827" s="409"/>
      <c r="E827" s="492"/>
      <c r="F827" s="662"/>
      <c r="G827" s="215"/>
      <c r="H827" s="217"/>
      <c r="I827" s="688"/>
      <c r="J827" s="217"/>
      <c r="K827" s="662"/>
      <c r="L827" s="217"/>
      <c r="M827" s="215"/>
      <c r="N827" s="215"/>
      <c r="O827" s="217"/>
      <c r="P827" s="215"/>
      <c r="Q827" s="215"/>
      <c r="R827" s="217"/>
      <c r="S827" s="688"/>
      <c r="T827" s="666"/>
      <c r="U827" s="528"/>
      <c r="BC827" s="861"/>
      <c r="BD827" s="862"/>
    </row>
    <row r="828" s="695" customFormat="1" customHeight="1" spans="1:56">
      <c r="A828" s="513"/>
      <c r="B828" s="858"/>
      <c r="C828" s="858"/>
      <c r="D828" s="409"/>
      <c r="E828" s="492"/>
      <c r="F828" s="662"/>
      <c r="G828" s="215"/>
      <c r="H828" s="217"/>
      <c r="I828" s="688"/>
      <c r="J828" s="217"/>
      <c r="K828" s="662"/>
      <c r="L828" s="217"/>
      <c r="M828" s="215"/>
      <c r="N828" s="295"/>
      <c r="O828" s="217"/>
      <c r="P828" s="215"/>
      <c r="Q828" s="215"/>
      <c r="R828" s="217"/>
      <c r="S828" s="688"/>
      <c r="T828" s="359"/>
      <c r="U828" s="528"/>
      <c r="BC828" s="861"/>
      <c r="BD828" s="862"/>
    </row>
    <row r="829" s="695" customFormat="1" customHeight="1" spans="1:56">
      <c r="A829" s="513"/>
      <c r="B829" s="858"/>
      <c r="C829" s="858"/>
      <c r="D829" s="409"/>
      <c r="E829" s="492"/>
      <c r="F829" s="662"/>
      <c r="G829" s="215"/>
      <c r="H829" s="217"/>
      <c r="I829" s="688"/>
      <c r="J829" s="217"/>
      <c r="K829" s="662"/>
      <c r="L829" s="217"/>
      <c r="M829" s="215"/>
      <c r="N829" s="295"/>
      <c r="O829" s="217"/>
      <c r="P829" s="215"/>
      <c r="Q829" s="215"/>
      <c r="R829" s="217"/>
      <c r="S829" s="688"/>
      <c r="T829" s="359"/>
      <c r="U829" s="918"/>
      <c r="BC829" s="839"/>
      <c r="BD829" s="840"/>
    </row>
    <row r="830" s="695" customFormat="1" customHeight="1" spans="1:56">
      <c r="A830" s="513"/>
      <c r="B830" s="858"/>
      <c r="C830" s="858"/>
      <c r="D830" s="409"/>
      <c r="E830" s="492"/>
      <c r="F830" s="662"/>
      <c r="G830" s="215"/>
      <c r="H830" s="217"/>
      <c r="I830" s="688"/>
      <c r="J830" s="217"/>
      <c r="K830" s="662"/>
      <c r="L830" s="217"/>
      <c r="M830" s="215"/>
      <c r="N830" s="215"/>
      <c r="O830" s="217"/>
      <c r="P830" s="215"/>
      <c r="Q830" s="215"/>
      <c r="R830" s="677"/>
      <c r="S830" s="915"/>
      <c r="T830" s="908"/>
      <c r="U830" s="528"/>
      <c r="BC830" s="839"/>
      <c r="BD830" s="919"/>
    </row>
    <row r="831" s="822" customFormat="1" customHeight="1" spans="1:56">
      <c r="A831" s="513"/>
      <c r="B831" s="858"/>
      <c r="C831" s="736"/>
      <c r="D831" s="409"/>
      <c r="E831" s="260"/>
      <c r="F831" s="654"/>
      <c r="G831" s="466"/>
      <c r="H831" s="217"/>
      <c r="I831" s="688"/>
      <c r="J831" s="217"/>
      <c r="K831" s="655"/>
      <c r="L831" s="291"/>
      <c r="M831" s="291"/>
      <c r="N831" s="257"/>
      <c r="O831" s="257"/>
      <c r="P831" s="257"/>
      <c r="Q831" s="257"/>
      <c r="R831" s="257"/>
      <c r="S831" s="638"/>
      <c r="T831" s="673"/>
      <c r="U831" s="920"/>
      <c r="W831" s="12"/>
      <c r="BC831" s="839"/>
      <c r="BD831" s="919"/>
    </row>
    <row r="832" s="573" customFormat="1" customHeight="1" spans="1:56">
      <c r="A832" s="733"/>
      <c r="B832" s="886"/>
      <c r="C832" s="736"/>
      <c r="D832" s="465"/>
      <c r="E832" s="887"/>
      <c r="F832" s="654"/>
      <c r="G832" s="466"/>
      <c r="H832" s="291"/>
      <c r="I832" s="690"/>
      <c r="J832" s="202"/>
      <c r="K832" s="655"/>
      <c r="L832" s="388"/>
      <c r="M832" s="257"/>
      <c r="N832" s="257"/>
      <c r="O832" s="257"/>
      <c r="P832" s="291"/>
      <c r="Q832" s="291"/>
      <c r="R832" s="257"/>
      <c r="S832" s="638"/>
      <c r="T832" s="478"/>
      <c r="U832" s="358"/>
      <c r="W832" s="694"/>
      <c r="BC832" s="839"/>
      <c r="BD832" s="919"/>
    </row>
    <row r="833" s="573" customFormat="1" customHeight="1" spans="1:56">
      <c r="A833" s="733"/>
      <c r="B833" s="886"/>
      <c r="C833" s="736"/>
      <c r="D833" s="465"/>
      <c r="E833" s="887"/>
      <c r="F833" s="654"/>
      <c r="G833" s="466"/>
      <c r="H833" s="291"/>
      <c r="I833" s="889"/>
      <c r="J833" s="202"/>
      <c r="K833" s="655"/>
      <c r="L833" s="388"/>
      <c r="M833" s="257"/>
      <c r="N833" s="257"/>
      <c r="O833" s="257"/>
      <c r="P833" s="291"/>
      <c r="Q833" s="291"/>
      <c r="R833" s="257"/>
      <c r="S833" s="638"/>
      <c r="T833" s="478"/>
      <c r="U833" s="358"/>
      <c r="W833" s="694"/>
      <c r="BC833" s="839"/>
      <c r="BD833" s="919"/>
    </row>
    <row r="834" s="573" customFormat="1" customHeight="1" spans="1:56">
      <c r="A834" s="733"/>
      <c r="B834" s="886"/>
      <c r="C834" s="736"/>
      <c r="D834" s="465"/>
      <c r="E834" s="887"/>
      <c r="F834" s="654"/>
      <c r="G834" s="466"/>
      <c r="H834" s="291"/>
      <c r="I834" s="889"/>
      <c r="J834" s="202"/>
      <c r="K834" s="655"/>
      <c r="L834" s="388"/>
      <c r="M834" s="257"/>
      <c r="N834" s="257"/>
      <c r="O834" s="257"/>
      <c r="P834" s="291"/>
      <c r="Q834" s="291"/>
      <c r="R834" s="257"/>
      <c r="S834" s="638"/>
      <c r="T834" s="478"/>
      <c r="U834" s="358"/>
      <c r="W834" s="694"/>
      <c r="BC834" s="839"/>
      <c r="BD834" s="919"/>
    </row>
    <row r="835" s="573" customFormat="1" customHeight="1" spans="1:56">
      <c r="A835" s="733"/>
      <c r="B835" s="886"/>
      <c r="C835" s="736"/>
      <c r="D835" s="465"/>
      <c r="E835" s="887"/>
      <c r="F835" s="654"/>
      <c r="G835" s="466"/>
      <c r="H835" s="291"/>
      <c r="I835" s="889"/>
      <c r="J835" s="202"/>
      <c r="K835" s="655"/>
      <c r="L835" s="388"/>
      <c r="M835" s="257"/>
      <c r="N835" s="257"/>
      <c r="O835" s="257"/>
      <c r="P835" s="291"/>
      <c r="Q835" s="291"/>
      <c r="R835" s="257"/>
      <c r="S835" s="638"/>
      <c r="T835" s="478"/>
      <c r="U835" s="358"/>
      <c r="W835" s="694"/>
      <c r="BC835" s="839"/>
      <c r="BD835" s="919"/>
    </row>
    <row r="836" s="573" customFormat="1" customHeight="1" spans="1:56">
      <c r="A836" s="733"/>
      <c r="B836" s="886"/>
      <c r="C836" s="736"/>
      <c r="D836" s="465"/>
      <c r="E836" s="887"/>
      <c r="F836" s="654"/>
      <c r="G836" s="466"/>
      <c r="H836" s="291"/>
      <c r="I836" s="690"/>
      <c r="J836" s="291"/>
      <c r="K836" s="655"/>
      <c r="L836" s="388"/>
      <c r="M836" s="257"/>
      <c r="N836" s="257"/>
      <c r="O836" s="257"/>
      <c r="P836" s="291"/>
      <c r="Q836" s="291"/>
      <c r="R836" s="257"/>
      <c r="S836" s="638"/>
      <c r="T836" s="478"/>
      <c r="U836" s="358"/>
      <c r="W836" s="694"/>
      <c r="BC836" s="839"/>
      <c r="BD836" s="919"/>
    </row>
    <row r="837" s="573" customFormat="1" customHeight="1" spans="1:56">
      <c r="A837" s="733"/>
      <c r="B837" s="886"/>
      <c r="C837" s="736"/>
      <c r="D837" s="465"/>
      <c r="E837" s="887"/>
      <c r="F837" s="654"/>
      <c r="G837" s="466"/>
      <c r="H837" s="291"/>
      <c r="I837" s="690"/>
      <c r="J837" s="291"/>
      <c r="K837" s="655"/>
      <c r="L837" s="388"/>
      <c r="M837" s="257"/>
      <c r="N837" s="257"/>
      <c r="O837" s="257"/>
      <c r="P837" s="291"/>
      <c r="Q837" s="291"/>
      <c r="R837" s="257"/>
      <c r="S837" s="638"/>
      <c r="T837" s="478"/>
      <c r="U837" s="358"/>
      <c r="W837" s="694"/>
      <c r="BC837" s="839"/>
      <c r="BD837" s="919"/>
    </row>
    <row r="838" s="573" customFormat="1" customHeight="1" spans="1:56">
      <c r="A838" s="733"/>
      <c r="B838" s="886"/>
      <c r="C838" s="736"/>
      <c r="D838" s="465"/>
      <c r="E838" s="887"/>
      <c r="F838" s="654"/>
      <c r="G838" s="466"/>
      <c r="H838" s="291"/>
      <c r="I838" s="690"/>
      <c r="J838" s="291"/>
      <c r="K838" s="655"/>
      <c r="L838" s="388"/>
      <c r="M838" s="257"/>
      <c r="N838" s="257"/>
      <c r="O838" s="257"/>
      <c r="P838" s="291"/>
      <c r="Q838" s="291"/>
      <c r="R838" s="257"/>
      <c r="S838" s="638"/>
      <c r="T838" s="478"/>
      <c r="U838" s="909"/>
      <c r="W838" s="694"/>
      <c r="BC838" s="839"/>
      <c r="BD838" s="919"/>
    </row>
    <row r="839" s="696" customFormat="1" customHeight="1" spans="1:56">
      <c r="A839" s="788">
        <v>46203</v>
      </c>
      <c r="B839" s="863" t="s">
        <v>659</v>
      </c>
      <c r="C839" s="863"/>
      <c r="D839" s="625"/>
      <c r="E839" s="864"/>
      <c r="F839" s="627">
        <f>SUBTOTAL(9,F611:F838)</f>
        <v>0</v>
      </c>
      <c r="G839" s="731"/>
      <c r="H839" s="628">
        <f>SUBTOTAL(9,H611:H838)</f>
        <v>0</v>
      </c>
      <c r="I839" s="629"/>
      <c r="J839" s="628">
        <f t="shared" ref="J839:P839" si="23">SUBTOTAL(9,J611:J838)</f>
        <v>0</v>
      </c>
      <c r="K839" s="627">
        <f t="shared" si="23"/>
        <v>0</v>
      </c>
      <c r="L839" s="628">
        <f t="shared" si="23"/>
        <v>0</v>
      </c>
      <c r="M839" s="628">
        <f t="shared" si="23"/>
        <v>0</v>
      </c>
      <c r="N839" s="628">
        <f t="shared" si="23"/>
        <v>0</v>
      </c>
      <c r="O839" s="628">
        <f t="shared" si="23"/>
        <v>0</v>
      </c>
      <c r="P839" s="628">
        <f t="shared" si="23"/>
        <v>0</v>
      </c>
      <c r="Q839" s="628"/>
      <c r="R839" s="628">
        <f>SUBTOTAL(9,R611:R838)</f>
        <v>0</v>
      </c>
      <c r="S839" s="629"/>
      <c r="T839" s="630">
        <f>L839+R839-J839</f>
        <v>0</v>
      </c>
      <c r="U839" s="292"/>
      <c r="BC839" s="839"/>
      <c r="BD839" s="919"/>
    </row>
    <row r="840" s="16" customFormat="1" customHeight="1" spans="1:56">
      <c r="A840" s="529"/>
      <c r="B840" s="858"/>
      <c r="C840" s="736"/>
      <c r="D840" s="409"/>
      <c r="E840" s="492"/>
      <c r="F840" s="654"/>
      <c r="G840" s="466"/>
      <c r="H840" s="217"/>
      <c r="I840" s="688"/>
      <c r="J840" s="217"/>
      <c r="K840" s="662"/>
      <c r="L840" s="388"/>
      <c r="M840" s="291"/>
      <c r="N840" s="921"/>
      <c r="O840" s="217"/>
      <c r="P840" s="217"/>
      <c r="Q840" s="217"/>
      <c r="R840" s="217"/>
      <c r="S840" s="688"/>
      <c r="T840" s="359"/>
      <c r="U840" s="922"/>
      <c r="BC840" s="839"/>
      <c r="BD840" s="919"/>
    </row>
    <row r="841" s="16" customFormat="1" customHeight="1" spans="1:56">
      <c r="A841" s="529"/>
      <c r="B841" s="858"/>
      <c r="C841" s="736"/>
      <c r="D841" s="409"/>
      <c r="E841" s="492"/>
      <c r="F841" s="654"/>
      <c r="G841" s="466"/>
      <c r="H841" s="217"/>
      <c r="I841" s="688"/>
      <c r="J841" s="217"/>
      <c r="K841" s="662"/>
      <c r="L841" s="388"/>
      <c r="M841" s="291"/>
      <c r="N841" s="921"/>
      <c r="O841" s="217"/>
      <c r="P841" s="217"/>
      <c r="Q841" s="217"/>
      <c r="R841" s="217"/>
      <c r="S841" s="688"/>
      <c r="T841" s="359"/>
      <c r="U841" s="762"/>
      <c r="BC841" s="839"/>
      <c r="BD841" s="919"/>
    </row>
    <row r="842" s="16" customFormat="1" customHeight="1" spans="1:56">
      <c r="A842" s="529"/>
      <c r="B842" s="858"/>
      <c r="C842" s="736"/>
      <c r="D842" s="409"/>
      <c r="E842" s="492"/>
      <c r="F842" s="654"/>
      <c r="G842" s="466"/>
      <c r="H842" s="217"/>
      <c r="I842" s="688"/>
      <c r="J842" s="217"/>
      <c r="K842" s="662"/>
      <c r="L842" s="388"/>
      <c r="M842" s="291"/>
      <c r="N842" s="921"/>
      <c r="O842" s="217"/>
      <c r="P842" s="217"/>
      <c r="Q842" s="217"/>
      <c r="R842" s="217"/>
      <c r="S842" s="688"/>
      <c r="T842" s="359"/>
      <c r="U842" s="762"/>
      <c r="BC842" s="839"/>
      <c r="BD842" s="919"/>
    </row>
    <row r="843" s="16" customFormat="1" customHeight="1" spans="1:56">
      <c r="A843" s="529"/>
      <c r="B843" s="858"/>
      <c r="C843" s="736"/>
      <c r="D843" s="409"/>
      <c r="E843" s="492"/>
      <c r="F843" s="654"/>
      <c r="G843" s="466"/>
      <c r="H843" s="217"/>
      <c r="I843" s="688"/>
      <c r="J843" s="217"/>
      <c r="K843" s="662"/>
      <c r="L843" s="388"/>
      <c r="M843" s="291"/>
      <c r="N843" s="921"/>
      <c r="O843" s="217"/>
      <c r="P843" s="217"/>
      <c r="Q843" s="217"/>
      <c r="R843" s="217"/>
      <c r="S843" s="688"/>
      <c r="T843" s="359"/>
      <c r="U843" s="762"/>
      <c r="BC843" s="839"/>
      <c r="BD843" s="919"/>
    </row>
    <row r="844" s="16" customFormat="1" customHeight="1" spans="1:56">
      <c r="A844" s="529"/>
      <c r="B844" s="858"/>
      <c r="C844" s="736"/>
      <c r="D844" s="409"/>
      <c r="E844" s="492"/>
      <c r="F844" s="654"/>
      <c r="G844" s="466"/>
      <c r="H844" s="217"/>
      <c r="I844" s="688"/>
      <c r="J844" s="217"/>
      <c r="K844" s="662"/>
      <c r="L844" s="388"/>
      <c r="M844" s="291"/>
      <c r="N844" s="921"/>
      <c r="O844" s="217"/>
      <c r="P844" s="217"/>
      <c r="Q844" s="217"/>
      <c r="R844" s="217"/>
      <c r="S844" s="688"/>
      <c r="T844" s="359"/>
      <c r="U844" s="762"/>
      <c r="BC844" s="839"/>
      <c r="BD844" s="919"/>
    </row>
    <row r="845" s="16" customFormat="1" customHeight="1" spans="1:56">
      <c r="A845" s="529"/>
      <c r="B845" s="858"/>
      <c r="C845" s="736"/>
      <c r="D845" s="409"/>
      <c r="E845" s="492"/>
      <c r="F845" s="654"/>
      <c r="G845" s="466"/>
      <c r="H845" s="217"/>
      <c r="I845" s="688"/>
      <c r="J845" s="217"/>
      <c r="K845" s="662"/>
      <c r="L845" s="388"/>
      <c r="M845" s="291"/>
      <c r="N845" s="921"/>
      <c r="O845" s="217"/>
      <c r="P845" s="217"/>
      <c r="Q845" s="217"/>
      <c r="R845" s="217"/>
      <c r="S845" s="688"/>
      <c r="T845" s="359"/>
      <c r="U845" s="762"/>
      <c r="BC845" s="914"/>
      <c r="BD845" s="914"/>
    </row>
    <row r="846" s="16" customFormat="1" customHeight="1" spans="1:56">
      <c r="A846" s="529"/>
      <c r="B846" s="858"/>
      <c r="C846" s="736"/>
      <c r="D846" s="409"/>
      <c r="E846" s="492"/>
      <c r="F846" s="654"/>
      <c r="G846" s="466"/>
      <c r="H846" s="217"/>
      <c r="I846" s="688"/>
      <c r="J846" s="217"/>
      <c r="K846" s="662"/>
      <c r="L846" s="388"/>
      <c r="M846" s="291"/>
      <c r="N846" s="353"/>
      <c r="O846" s="217"/>
      <c r="P846" s="217"/>
      <c r="Q846" s="217"/>
      <c r="R846" s="217"/>
      <c r="S846" s="688"/>
      <c r="T846" s="359"/>
      <c r="U846" s="762"/>
      <c r="BC846" s="839"/>
      <c r="BD846" s="919"/>
    </row>
    <row r="847" s="16" customFormat="1" customHeight="1" spans="1:56">
      <c r="A847" s="529"/>
      <c r="B847" s="858"/>
      <c r="C847" s="736"/>
      <c r="D847" s="409"/>
      <c r="E847" s="492"/>
      <c r="F847" s="654"/>
      <c r="G847" s="466"/>
      <c r="H847" s="217"/>
      <c r="I847" s="688"/>
      <c r="J847" s="217"/>
      <c r="K847" s="662"/>
      <c r="L847" s="388"/>
      <c r="M847" s="291"/>
      <c r="N847" s="353"/>
      <c r="O847" s="217"/>
      <c r="P847" s="217"/>
      <c r="Q847" s="217"/>
      <c r="R847" s="217"/>
      <c r="S847" s="688"/>
      <c r="T847" s="359"/>
      <c r="U847" s="762"/>
      <c r="BC847" s="839"/>
      <c r="BD847" s="919"/>
    </row>
    <row r="848" s="16" customFormat="1" customHeight="1" spans="1:56">
      <c r="A848" s="529"/>
      <c r="B848" s="858"/>
      <c r="C848" s="736"/>
      <c r="D848" s="409"/>
      <c r="E848" s="492"/>
      <c r="F848" s="654"/>
      <c r="G848" s="466"/>
      <c r="H848" s="217"/>
      <c r="I848" s="688"/>
      <c r="J848" s="217"/>
      <c r="K848" s="662"/>
      <c r="L848" s="388"/>
      <c r="M848" s="291"/>
      <c r="N848" s="353"/>
      <c r="O848" s="217"/>
      <c r="P848" s="217"/>
      <c r="Q848" s="217"/>
      <c r="R848" s="217"/>
      <c r="S848" s="688"/>
      <c r="T848" s="359"/>
      <c r="U848" s="762"/>
      <c r="BC848" s="839"/>
      <c r="BD848" s="919"/>
    </row>
    <row r="849" s="16" customFormat="1" customHeight="1" spans="1:56">
      <c r="A849" s="529"/>
      <c r="B849" s="858"/>
      <c r="C849" s="736"/>
      <c r="D849" s="409"/>
      <c r="E849" s="492"/>
      <c r="F849" s="654"/>
      <c r="G849" s="466"/>
      <c r="H849" s="217"/>
      <c r="I849" s="688"/>
      <c r="J849" s="217"/>
      <c r="K849" s="662"/>
      <c r="L849" s="388"/>
      <c r="M849" s="291"/>
      <c r="N849" s="217"/>
      <c r="O849" s="217"/>
      <c r="P849" s="217"/>
      <c r="Q849" s="217"/>
      <c r="R849" s="217"/>
      <c r="S849" s="688"/>
      <c r="T849" s="359"/>
      <c r="U849" s="762"/>
      <c r="BC849" s="839"/>
      <c r="BD849" s="919"/>
    </row>
    <row r="850" s="16" customFormat="1" customHeight="1" spans="1:56">
      <c r="A850" s="529"/>
      <c r="B850" s="858"/>
      <c r="C850" s="736"/>
      <c r="D850" s="409"/>
      <c r="E850" s="492"/>
      <c r="F850" s="654"/>
      <c r="G850" s="466"/>
      <c r="H850" s="217"/>
      <c r="I850" s="688"/>
      <c r="J850" s="217"/>
      <c r="K850" s="662"/>
      <c r="L850" s="388"/>
      <c r="M850" s="291"/>
      <c r="N850" s="217"/>
      <c r="O850" s="217"/>
      <c r="P850" s="217"/>
      <c r="Q850" s="217"/>
      <c r="R850" s="217"/>
      <c r="S850" s="688"/>
      <c r="T850" s="359"/>
      <c r="U850" s="762"/>
      <c r="BC850" s="839"/>
      <c r="BD850" s="919"/>
    </row>
    <row r="851" s="16" customFormat="1" customHeight="1" spans="1:56">
      <c r="A851" s="529"/>
      <c r="B851" s="858"/>
      <c r="C851" s="736"/>
      <c r="D851" s="409"/>
      <c r="E851" s="492"/>
      <c r="F851" s="654"/>
      <c r="G851" s="466"/>
      <c r="H851" s="217"/>
      <c r="I851" s="688"/>
      <c r="J851" s="217"/>
      <c r="K851" s="662"/>
      <c r="L851" s="388"/>
      <c r="M851" s="291"/>
      <c r="N851" s="217"/>
      <c r="O851" s="217"/>
      <c r="P851" s="291"/>
      <c r="Q851" s="291"/>
      <c r="R851" s="217"/>
      <c r="S851" s="688"/>
      <c r="T851" s="359"/>
      <c r="U851" s="762"/>
      <c r="BC851" s="839"/>
      <c r="BD851" s="919"/>
    </row>
    <row r="852" s="16" customFormat="1" customHeight="1" spans="1:56">
      <c r="A852" s="529"/>
      <c r="B852" s="858"/>
      <c r="C852" s="736"/>
      <c r="D852" s="409"/>
      <c r="E852" s="492"/>
      <c r="F852" s="654"/>
      <c r="G852" s="466"/>
      <c r="H852" s="217"/>
      <c r="I852" s="688"/>
      <c r="J852" s="217"/>
      <c r="K852" s="662"/>
      <c r="L852" s="388"/>
      <c r="M852" s="291"/>
      <c r="N852" s="217"/>
      <c r="O852" s="217"/>
      <c r="P852" s="291"/>
      <c r="Q852" s="291"/>
      <c r="R852" s="217"/>
      <c r="S852" s="688"/>
      <c r="T852" s="359"/>
      <c r="U852" s="762"/>
      <c r="BC852" s="839"/>
      <c r="BD852" s="919"/>
    </row>
    <row r="853" s="16" customFormat="1" customHeight="1" spans="1:56">
      <c r="A853" s="529"/>
      <c r="B853" s="858"/>
      <c r="C853" s="736"/>
      <c r="D853" s="409"/>
      <c r="E853" s="492"/>
      <c r="F853" s="654"/>
      <c r="G853" s="466"/>
      <c r="H853" s="217"/>
      <c r="I853" s="688"/>
      <c r="J853" s="217"/>
      <c r="K853" s="662"/>
      <c r="L853" s="388"/>
      <c r="M853" s="291"/>
      <c r="N853" s="217"/>
      <c r="O853" s="217"/>
      <c r="P853" s="291"/>
      <c r="Q853" s="291"/>
      <c r="R853" s="217"/>
      <c r="S853" s="688"/>
      <c r="T853" s="359"/>
      <c r="U853" s="762"/>
      <c r="BC853" s="839"/>
      <c r="BD853" s="919"/>
    </row>
    <row r="854" s="16" customFormat="1" customHeight="1" spans="1:56">
      <c r="A854" s="529"/>
      <c r="B854" s="858"/>
      <c r="C854" s="736"/>
      <c r="D854" s="409"/>
      <c r="E854" s="492"/>
      <c r="F854" s="654"/>
      <c r="G854" s="466"/>
      <c r="H854" s="217"/>
      <c r="I854" s="688"/>
      <c r="J854" s="217"/>
      <c r="K854" s="662"/>
      <c r="L854" s="388"/>
      <c r="M854" s="291"/>
      <c r="N854" s="217"/>
      <c r="O854" s="217"/>
      <c r="P854" s="291"/>
      <c r="Q854" s="291"/>
      <c r="R854" s="217"/>
      <c r="S854" s="688"/>
      <c r="T854" s="359"/>
      <c r="U854" s="762"/>
      <c r="BC854" s="839"/>
      <c r="BD854" s="919"/>
    </row>
    <row r="855" s="695" customFormat="1" customHeight="1" spans="1:56">
      <c r="A855" s="513"/>
      <c r="B855" s="858"/>
      <c r="C855" s="858"/>
      <c r="D855" s="409"/>
      <c r="E855" s="409"/>
      <c r="F855" s="662"/>
      <c r="G855" s="215"/>
      <c r="H855" s="217"/>
      <c r="I855" s="688"/>
      <c r="J855" s="217"/>
      <c r="K855" s="662"/>
      <c r="L855" s="217"/>
      <c r="M855" s="877"/>
      <c r="N855" s="394"/>
      <c r="O855" s="923"/>
      <c r="P855" s="394"/>
      <c r="Q855" s="394"/>
      <c r="R855" s="394"/>
      <c r="S855" s="883"/>
      <c r="T855" s="394"/>
      <c r="U855" s="924"/>
      <c r="V855" s="765"/>
      <c r="W855" s="765"/>
      <c r="X855" s="765"/>
      <c r="Y855" s="765"/>
      <c r="Z855" s="765"/>
      <c r="AA855" s="765"/>
      <c r="AB855" s="765"/>
      <c r="AC855" s="765"/>
      <c r="AD855" s="765"/>
      <c r="AE855" s="765"/>
      <c r="AF855" s="765"/>
      <c r="AG855" s="765"/>
      <c r="AH855" s="765"/>
      <c r="AI855" s="765"/>
      <c r="AJ855" s="765"/>
      <c r="AK855" s="765"/>
      <c r="AL855" s="765"/>
      <c r="BC855" s="839"/>
      <c r="BD855" s="919"/>
    </row>
    <row r="856" s="16" customFormat="1" customHeight="1" spans="1:56">
      <c r="A856" s="529"/>
      <c r="B856" s="858"/>
      <c r="C856" s="736"/>
      <c r="D856" s="409"/>
      <c r="E856" s="492"/>
      <c r="F856" s="654"/>
      <c r="G856" s="466"/>
      <c r="H856" s="217"/>
      <c r="I856" s="688"/>
      <c r="J856" s="217"/>
      <c r="K856" s="662"/>
      <c r="L856" s="388"/>
      <c r="M856" s="291"/>
      <c r="N856" s="217"/>
      <c r="O856" s="217"/>
      <c r="P856" s="291"/>
      <c r="Q856" s="291"/>
      <c r="R856" s="217"/>
      <c r="S856" s="688"/>
      <c r="T856" s="359"/>
      <c r="U856" s="762"/>
      <c r="BC856" s="839"/>
      <c r="BD856" s="919"/>
    </row>
    <row r="857" s="16" customFormat="1" customHeight="1" spans="1:56">
      <c r="A857" s="529"/>
      <c r="B857" s="858"/>
      <c r="C857" s="736"/>
      <c r="D857" s="409"/>
      <c r="E857" s="492"/>
      <c r="F857" s="654"/>
      <c r="G857" s="466"/>
      <c r="H857" s="217"/>
      <c r="I857" s="688"/>
      <c r="J857" s="217"/>
      <c r="K857" s="662"/>
      <c r="L857" s="388"/>
      <c r="M857" s="291"/>
      <c r="N857" s="217"/>
      <c r="O857" s="217"/>
      <c r="P857" s="291"/>
      <c r="Q857" s="291"/>
      <c r="R857" s="217"/>
      <c r="S857" s="688"/>
      <c r="T857" s="359"/>
      <c r="U857" s="922"/>
      <c r="BC857" s="839"/>
      <c r="BD857" s="919"/>
    </row>
    <row r="858" s="16" customFormat="1" customHeight="1" spans="1:56">
      <c r="A858" s="529"/>
      <c r="B858" s="858"/>
      <c r="C858" s="736"/>
      <c r="D858" s="409"/>
      <c r="E858" s="492"/>
      <c r="F858" s="654"/>
      <c r="G858" s="466"/>
      <c r="H858" s="217"/>
      <c r="I858" s="688"/>
      <c r="J858" s="217"/>
      <c r="K858" s="662"/>
      <c r="L858" s="388"/>
      <c r="M858" s="291"/>
      <c r="N858" s="217"/>
      <c r="O858" s="217"/>
      <c r="P858" s="217"/>
      <c r="Q858" s="217"/>
      <c r="R858" s="217"/>
      <c r="S858" s="688"/>
      <c r="T858" s="666"/>
      <c r="U858" s="762"/>
      <c r="BC858" s="839"/>
      <c r="BD858" s="919"/>
    </row>
    <row r="859" s="16" customFormat="1" customHeight="1" spans="1:56">
      <c r="A859" s="529"/>
      <c r="B859" s="858"/>
      <c r="C859" s="736"/>
      <c r="D859" s="409"/>
      <c r="E859" s="492"/>
      <c r="F859" s="654"/>
      <c r="G859" s="466"/>
      <c r="H859" s="217"/>
      <c r="I859" s="688"/>
      <c r="J859" s="217"/>
      <c r="K859" s="662"/>
      <c r="L859" s="388"/>
      <c r="M859" s="291"/>
      <c r="N859" s="217"/>
      <c r="O859" s="217"/>
      <c r="P859" s="217"/>
      <c r="Q859" s="217"/>
      <c r="R859" s="217"/>
      <c r="S859" s="688"/>
      <c r="T859" s="666"/>
      <c r="U859" s="762"/>
      <c r="BC859" s="839"/>
      <c r="BD859" s="919"/>
    </row>
    <row r="860" s="16" customFormat="1" customHeight="1" spans="1:56">
      <c r="A860" s="529"/>
      <c r="B860" s="858"/>
      <c r="C860" s="736"/>
      <c r="D860" s="409"/>
      <c r="E860" s="492"/>
      <c r="F860" s="654"/>
      <c r="G860" s="466"/>
      <c r="H860" s="217"/>
      <c r="I860" s="688"/>
      <c r="J860" s="217"/>
      <c r="K860" s="662"/>
      <c r="L860" s="388"/>
      <c r="M860" s="291"/>
      <c r="N860" s="217"/>
      <c r="O860" s="217"/>
      <c r="P860" s="217"/>
      <c r="Q860" s="217"/>
      <c r="R860" s="217"/>
      <c r="S860" s="688"/>
      <c r="T860" s="666"/>
      <c r="U860" s="925"/>
      <c r="BC860" s="839"/>
      <c r="BD860" s="919"/>
    </row>
    <row r="861" s="16" customFormat="1" customHeight="1" spans="1:56">
      <c r="A861" s="529"/>
      <c r="B861" s="858"/>
      <c r="C861" s="736"/>
      <c r="D861" s="409"/>
      <c r="E861" s="492"/>
      <c r="F861" s="654"/>
      <c r="G861" s="466"/>
      <c r="H861" s="217"/>
      <c r="I861" s="688"/>
      <c r="J861" s="217"/>
      <c r="K861" s="662"/>
      <c r="L861" s="388"/>
      <c r="M861" s="291"/>
      <c r="N861" s="217"/>
      <c r="O861" s="217"/>
      <c r="P861" s="217"/>
      <c r="Q861" s="217"/>
      <c r="R861" s="217"/>
      <c r="S861" s="688"/>
      <c r="T861" s="666"/>
      <c r="U861" s="762"/>
      <c r="BC861" s="839"/>
      <c r="BD861" s="919"/>
    </row>
    <row r="862" s="16" customFormat="1" customHeight="1" spans="1:56">
      <c r="A862" s="529"/>
      <c r="B862" s="858"/>
      <c r="C862" s="736"/>
      <c r="D862" s="409"/>
      <c r="E862" s="492"/>
      <c r="F862" s="654"/>
      <c r="G862" s="466"/>
      <c r="H862" s="217"/>
      <c r="I862" s="688"/>
      <c r="J862" s="217"/>
      <c r="K862" s="662"/>
      <c r="L862" s="388"/>
      <c r="M862" s="291"/>
      <c r="N862" s="217"/>
      <c r="O862" s="217"/>
      <c r="P862" s="217"/>
      <c r="Q862" s="217"/>
      <c r="R862" s="217"/>
      <c r="S862" s="688"/>
      <c r="T862" s="666"/>
      <c r="U862" s="926"/>
      <c r="BC862" s="839"/>
      <c r="BD862" s="919"/>
    </row>
    <row r="863" s="16" customFormat="1" customHeight="1" spans="1:56">
      <c r="A863" s="529"/>
      <c r="B863" s="858"/>
      <c r="C863" s="736"/>
      <c r="D863" s="409"/>
      <c r="E863" s="492"/>
      <c r="F863" s="654"/>
      <c r="G863" s="466"/>
      <c r="H863" s="217"/>
      <c r="I863" s="688"/>
      <c r="J863" s="217"/>
      <c r="K863" s="662"/>
      <c r="L863" s="388"/>
      <c r="M863" s="291"/>
      <c r="N863" s="353"/>
      <c r="O863" s="217"/>
      <c r="P863" s="217"/>
      <c r="Q863" s="217"/>
      <c r="R863" s="217"/>
      <c r="S863" s="688"/>
      <c r="T863" s="902"/>
      <c r="U863" s="762"/>
      <c r="BC863" s="839"/>
      <c r="BD863" s="919"/>
    </row>
    <row r="864" s="16" customFormat="1" customHeight="1" spans="1:56">
      <c r="A864" s="529"/>
      <c r="B864" s="858"/>
      <c r="C864" s="736"/>
      <c r="D864" s="409"/>
      <c r="E864" s="492"/>
      <c r="F864" s="654"/>
      <c r="G864" s="466"/>
      <c r="H864" s="217"/>
      <c r="I864" s="688"/>
      <c r="J864" s="217"/>
      <c r="K864" s="662"/>
      <c r="L864" s="388"/>
      <c r="M864" s="291"/>
      <c r="N864" s="353"/>
      <c r="O864" s="217"/>
      <c r="P864" s="217"/>
      <c r="Q864" s="217"/>
      <c r="R864" s="217"/>
      <c r="S864" s="688"/>
      <c r="T864" s="902"/>
      <c r="U864" s="922"/>
      <c r="BC864" s="839"/>
      <c r="BD864" s="919"/>
    </row>
    <row r="865" s="16" customFormat="1" customHeight="1" spans="1:56">
      <c r="A865" s="529"/>
      <c r="B865" s="858"/>
      <c r="C865" s="736"/>
      <c r="D865" s="409"/>
      <c r="E865" s="492"/>
      <c r="F865" s="654"/>
      <c r="G865" s="466"/>
      <c r="H865" s="217"/>
      <c r="I865" s="688"/>
      <c r="J865" s="217"/>
      <c r="K865" s="662"/>
      <c r="L865" s="388"/>
      <c r="M865" s="291"/>
      <c r="N865" s="353"/>
      <c r="O865" s="217"/>
      <c r="P865" s="217"/>
      <c r="Q865" s="217"/>
      <c r="R865" s="217"/>
      <c r="S865" s="688"/>
      <c r="T865" s="902"/>
      <c r="U865" s="925"/>
      <c r="BC865" s="839"/>
      <c r="BD865" s="919"/>
    </row>
    <row r="866" s="16" customFormat="1" customHeight="1" spans="1:56">
      <c r="A866" s="529"/>
      <c r="B866" s="858"/>
      <c r="C866" s="736"/>
      <c r="D866" s="409"/>
      <c r="E866" s="492"/>
      <c r="F866" s="654"/>
      <c r="G866" s="466"/>
      <c r="H866" s="217"/>
      <c r="I866" s="688"/>
      <c r="J866" s="217"/>
      <c r="K866" s="662"/>
      <c r="L866" s="388"/>
      <c r="M866" s="291"/>
      <c r="N866" s="217"/>
      <c r="O866" s="217"/>
      <c r="P866" s="291"/>
      <c r="Q866" s="291"/>
      <c r="R866" s="217"/>
      <c r="S866" s="688"/>
      <c r="T866" s="902"/>
      <c r="U866" s="762"/>
      <c r="BC866" s="839"/>
      <c r="BD866" s="919"/>
    </row>
    <row r="867" s="16" customFormat="1" customHeight="1" spans="1:56">
      <c r="A867" s="529"/>
      <c r="B867" s="858"/>
      <c r="C867" s="736"/>
      <c r="D867" s="409"/>
      <c r="E867" s="492"/>
      <c r="F867" s="654"/>
      <c r="G867" s="466"/>
      <c r="H867" s="217"/>
      <c r="I867" s="688"/>
      <c r="J867" s="217"/>
      <c r="K867" s="662"/>
      <c r="L867" s="388"/>
      <c r="M867" s="291"/>
      <c r="N867" s="217"/>
      <c r="O867" s="217"/>
      <c r="P867" s="291"/>
      <c r="Q867" s="291"/>
      <c r="R867" s="217"/>
      <c r="S867" s="688"/>
      <c r="T867" s="902"/>
      <c r="U867" s="922"/>
      <c r="BC867" s="839"/>
      <c r="BD867" s="919"/>
    </row>
    <row r="868" s="16" customFormat="1" customHeight="1" spans="1:56">
      <c r="A868" s="529"/>
      <c r="B868" s="858"/>
      <c r="C868" s="736"/>
      <c r="D868" s="409"/>
      <c r="E868" s="492"/>
      <c r="F868" s="654"/>
      <c r="G868" s="466"/>
      <c r="H868" s="217"/>
      <c r="I868" s="688"/>
      <c r="J868" s="217"/>
      <c r="K868" s="662"/>
      <c r="L868" s="388"/>
      <c r="M868" s="291"/>
      <c r="N868" s="217"/>
      <c r="O868" s="217"/>
      <c r="P868" s="291"/>
      <c r="Q868" s="291"/>
      <c r="R868" s="217"/>
      <c r="S868" s="688"/>
      <c r="T868" s="666"/>
      <c r="U868" s="762"/>
      <c r="BC868" s="839"/>
      <c r="BD868" s="919"/>
    </row>
    <row r="869" s="16" customFormat="1" customHeight="1" spans="1:56">
      <c r="A869" s="529"/>
      <c r="B869" s="858"/>
      <c r="C869" s="736"/>
      <c r="D869" s="409"/>
      <c r="E869" s="492"/>
      <c r="F869" s="654"/>
      <c r="G869" s="466"/>
      <c r="H869" s="217"/>
      <c r="I869" s="688"/>
      <c r="J869" s="217"/>
      <c r="K869" s="662"/>
      <c r="L869" s="388"/>
      <c r="M869" s="291"/>
      <c r="N869" s="217"/>
      <c r="O869" s="217"/>
      <c r="P869" s="291"/>
      <c r="Q869" s="291"/>
      <c r="R869" s="217"/>
      <c r="S869" s="688"/>
      <c r="T869" s="666"/>
      <c r="U869" s="762"/>
      <c r="BC869" s="839"/>
      <c r="BD869" s="919"/>
    </row>
    <row r="870" s="16" customFormat="1" customHeight="1" spans="1:56">
      <c r="A870" s="529"/>
      <c r="B870" s="858"/>
      <c r="C870" s="736"/>
      <c r="D870" s="409"/>
      <c r="E870" s="492"/>
      <c r="F870" s="654"/>
      <c r="G870" s="466"/>
      <c r="H870" s="217"/>
      <c r="I870" s="688"/>
      <c r="J870" s="217"/>
      <c r="K870" s="662"/>
      <c r="L870" s="388"/>
      <c r="M870" s="291"/>
      <c r="N870" s="217"/>
      <c r="O870" s="217"/>
      <c r="P870" s="291"/>
      <c r="Q870" s="291"/>
      <c r="R870" s="217"/>
      <c r="S870" s="688"/>
      <c r="T870" s="666"/>
      <c r="U870" s="762"/>
      <c r="BC870" s="839"/>
      <c r="BD870" s="919"/>
    </row>
    <row r="871" s="16" customFormat="1" customHeight="1" spans="1:56">
      <c r="A871" s="529"/>
      <c r="B871" s="858"/>
      <c r="C871" s="736"/>
      <c r="D871" s="409"/>
      <c r="E871" s="492"/>
      <c r="F871" s="654"/>
      <c r="G871" s="466"/>
      <c r="H871" s="217"/>
      <c r="I871" s="688"/>
      <c r="J871" s="217"/>
      <c r="K871" s="662"/>
      <c r="L871" s="388"/>
      <c r="M871" s="291"/>
      <c r="N871" s="353"/>
      <c r="O871" s="217"/>
      <c r="P871" s="217"/>
      <c r="Q871" s="217"/>
      <c r="R871" s="217"/>
      <c r="S871" s="688"/>
      <c r="T871" s="666"/>
      <c r="U871" s="762"/>
      <c r="BC871" s="839"/>
      <c r="BD871" s="919"/>
    </row>
    <row r="872" s="16" customFormat="1" customHeight="1" spans="1:56">
      <c r="A872" s="529"/>
      <c r="B872" s="858"/>
      <c r="C872" s="736"/>
      <c r="D872" s="409"/>
      <c r="E872" s="492"/>
      <c r="F872" s="654"/>
      <c r="G872" s="466"/>
      <c r="H872" s="217"/>
      <c r="I872" s="688"/>
      <c r="J872" s="217"/>
      <c r="K872" s="662"/>
      <c r="L872" s="388"/>
      <c r="M872" s="291"/>
      <c r="N872" s="353"/>
      <c r="O872" s="217"/>
      <c r="P872" s="217"/>
      <c r="Q872" s="217"/>
      <c r="R872" s="217"/>
      <c r="S872" s="688"/>
      <c r="T872" s="666"/>
      <c r="U872" s="762"/>
      <c r="BC872" s="839"/>
      <c r="BD872" s="919"/>
    </row>
    <row r="873" s="16" customFormat="1" customHeight="1" spans="1:56">
      <c r="A873" s="529"/>
      <c r="B873" s="858"/>
      <c r="C873" s="736"/>
      <c r="D873" s="409"/>
      <c r="E873" s="492"/>
      <c r="F873" s="654"/>
      <c r="G873" s="466"/>
      <c r="H873" s="217"/>
      <c r="I873" s="688"/>
      <c r="J873" s="217"/>
      <c r="K873" s="662"/>
      <c r="L873" s="388"/>
      <c r="M873" s="291"/>
      <c r="N873" s="217"/>
      <c r="O873" s="217"/>
      <c r="P873" s="291"/>
      <c r="Q873" s="291"/>
      <c r="R873" s="217"/>
      <c r="S873" s="688"/>
      <c r="T873" s="666"/>
      <c r="U873" s="762"/>
      <c r="BC873" s="839"/>
      <c r="BD873" s="919"/>
    </row>
    <row r="874" s="16" customFormat="1" customHeight="1" spans="1:56">
      <c r="A874" s="529"/>
      <c r="B874" s="858"/>
      <c r="C874" s="736"/>
      <c r="D874" s="409"/>
      <c r="E874" s="492"/>
      <c r="F874" s="654"/>
      <c r="G874" s="466"/>
      <c r="H874" s="217"/>
      <c r="I874" s="688"/>
      <c r="J874" s="217"/>
      <c r="K874" s="662"/>
      <c r="L874" s="388"/>
      <c r="M874" s="291"/>
      <c r="N874" s="217"/>
      <c r="O874" s="217"/>
      <c r="P874" s="291"/>
      <c r="Q874" s="291"/>
      <c r="R874" s="217"/>
      <c r="S874" s="688"/>
      <c r="T874" s="666"/>
      <c r="U874" s="762"/>
      <c r="BC874" s="839"/>
      <c r="BD874" s="919"/>
    </row>
    <row r="875" s="16" customFormat="1" customHeight="1" spans="1:56">
      <c r="A875" s="529"/>
      <c r="B875" s="858"/>
      <c r="C875" s="736"/>
      <c r="D875" s="409"/>
      <c r="E875" s="492"/>
      <c r="F875" s="654"/>
      <c r="G875" s="466"/>
      <c r="H875" s="217"/>
      <c r="I875" s="688"/>
      <c r="J875" s="217"/>
      <c r="K875" s="662"/>
      <c r="L875" s="388"/>
      <c r="M875" s="291"/>
      <c r="N875" s="217"/>
      <c r="O875" s="217"/>
      <c r="P875" s="291"/>
      <c r="Q875" s="291"/>
      <c r="R875" s="217"/>
      <c r="S875" s="688"/>
      <c r="T875" s="666"/>
      <c r="U875" s="762"/>
      <c r="BC875" s="839"/>
      <c r="BD875" s="919"/>
    </row>
    <row r="876" s="16" customFormat="1" customHeight="1" spans="1:56">
      <c r="A876" s="529"/>
      <c r="B876" s="858"/>
      <c r="C876" s="736"/>
      <c r="D876" s="409"/>
      <c r="E876" s="492"/>
      <c r="F876" s="654"/>
      <c r="G876" s="466"/>
      <c r="H876" s="217"/>
      <c r="I876" s="688"/>
      <c r="J876" s="217"/>
      <c r="K876" s="662"/>
      <c r="L876" s="388"/>
      <c r="M876" s="291"/>
      <c r="N876" s="217"/>
      <c r="O876" s="217"/>
      <c r="P876" s="291"/>
      <c r="Q876" s="291"/>
      <c r="R876" s="217"/>
      <c r="S876" s="688"/>
      <c r="T876" s="666"/>
      <c r="U876" s="762"/>
      <c r="BC876" s="839"/>
      <c r="BD876" s="919"/>
    </row>
    <row r="877" s="16" customFormat="1" customHeight="1" spans="1:56">
      <c r="A877" s="529"/>
      <c r="B877" s="858"/>
      <c r="C877" s="736"/>
      <c r="D877" s="409"/>
      <c r="E877" s="492"/>
      <c r="F877" s="654"/>
      <c r="G877" s="466"/>
      <c r="H877" s="217"/>
      <c r="I877" s="688"/>
      <c r="J877" s="217"/>
      <c r="K877" s="662"/>
      <c r="L877" s="388"/>
      <c r="M877" s="291"/>
      <c r="N877" s="217"/>
      <c r="O877" s="217"/>
      <c r="P877" s="291"/>
      <c r="Q877" s="291"/>
      <c r="R877" s="217"/>
      <c r="S877" s="688"/>
      <c r="T877" s="666"/>
      <c r="U877" s="762"/>
      <c r="BC877" s="839"/>
      <c r="BD877" s="919"/>
    </row>
    <row r="878" s="16" customFormat="1" customHeight="1" spans="1:56">
      <c r="A878" s="529"/>
      <c r="B878" s="858"/>
      <c r="C878" s="736"/>
      <c r="D878" s="409"/>
      <c r="E878" s="492"/>
      <c r="F878" s="654"/>
      <c r="G878" s="466"/>
      <c r="H878" s="217"/>
      <c r="I878" s="688"/>
      <c r="J878" s="217"/>
      <c r="K878" s="662"/>
      <c r="L878" s="388"/>
      <c r="M878" s="291"/>
      <c r="N878" s="217"/>
      <c r="O878" s="217"/>
      <c r="P878" s="291"/>
      <c r="Q878" s="291"/>
      <c r="R878" s="217"/>
      <c r="S878" s="688"/>
      <c r="T878" s="666"/>
      <c r="U878" s="762"/>
      <c r="BC878" s="839"/>
      <c r="BD878" s="919"/>
    </row>
    <row r="879" s="16" customFormat="1" customHeight="1" spans="1:56">
      <c r="A879" s="529"/>
      <c r="B879" s="858"/>
      <c r="C879" s="736"/>
      <c r="D879" s="409"/>
      <c r="E879" s="492"/>
      <c r="F879" s="654"/>
      <c r="G879" s="466"/>
      <c r="H879" s="217"/>
      <c r="I879" s="688"/>
      <c r="J879" s="217"/>
      <c r="K879" s="662"/>
      <c r="L879" s="388"/>
      <c r="M879" s="291"/>
      <c r="N879" s="217"/>
      <c r="O879" s="217"/>
      <c r="P879" s="291"/>
      <c r="Q879" s="291"/>
      <c r="R879" s="217"/>
      <c r="S879" s="688"/>
      <c r="T879" s="666"/>
      <c r="U879" s="762"/>
      <c r="BC879" s="839"/>
      <c r="BD879" s="919"/>
    </row>
    <row r="880" s="16" customFormat="1" customHeight="1" spans="1:56">
      <c r="A880" s="529"/>
      <c r="B880" s="858"/>
      <c r="C880" s="736"/>
      <c r="D880" s="409"/>
      <c r="E880" s="492"/>
      <c r="F880" s="654"/>
      <c r="G880" s="466"/>
      <c r="H880" s="217"/>
      <c r="I880" s="688"/>
      <c r="J880" s="217"/>
      <c r="K880" s="662"/>
      <c r="L880" s="388"/>
      <c r="M880" s="291"/>
      <c r="N880" s="217"/>
      <c r="O880" s="217"/>
      <c r="P880" s="291"/>
      <c r="Q880" s="291"/>
      <c r="R880" s="217"/>
      <c r="S880" s="688"/>
      <c r="T880" s="666"/>
      <c r="U880" s="762"/>
      <c r="BC880" s="839"/>
      <c r="BD880" s="919"/>
    </row>
    <row r="881" s="16" customFormat="1" customHeight="1" spans="1:56">
      <c r="A881" s="529"/>
      <c r="B881" s="858"/>
      <c r="C881" s="736"/>
      <c r="D881" s="409"/>
      <c r="E881" s="492"/>
      <c r="F881" s="654"/>
      <c r="G881" s="466"/>
      <c r="H881" s="217"/>
      <c r="I881" s="688"/>
      <c r="J881" s="217"/>
      <c r="K881" s="662"/>
      <c r="L881" s="388"/>
      <c r="M881" s="291"/>
      <c r="N881" s="217"/>
      <c r="O881" s="217"/>
      <c r="P881" s="291"/>
      <c r="Q881" s="291"/>
      <c r="R881" s="217"/>
      <c r="S881" s="688"/>
      <c r="T881" s="666"/>
      <c r="U881" s="762"/>
      <c r="BC881" s="839"/>
      <c r="BD881" s="919"/>
    </row>
    <row r="882" s="16" customFormat="1" customHeight="1" spans="1:56">
      <c r="A882" s="529"/>
      <c r="B882" s="858"/>
      <c r="C882" s="736"/>
      <c r="D882" s="409"/>
      <c r="E882" s="492"/>
      <c r="F882" s="654"/>
      <c r="G882" s="466"/>
      <c r="H882" s="217"/>
      <c r="I882" s="688"/>
      <c r="J882" s="217"/>
      <c r="K882" s="662"/>
      <c r="L882" s="388"/>
      <c r="M882" s="291"/>
      <c r="N882" s="217"/>
      <c r="O882" s="217"/>
      <c r="P882" s="291"/>
      <c r="Q882" s="291"/>
      <c r="R882" s="217"/>
      <c r="S882" s="688"/>
      <c r="T882" s="666"/>
      <c r="U882" s="762"/>
      <c r="BC882" s="839"/>
      <c r="BD882" s="919"/>
    </row>
    <row r="883" s="16" customFormat="1" customHeight="1" spans="1:56">
      <c r="A883" s="529"/>
      <c r="B883" s="858"/>
      <c r="C883" s="736"/>
      <c r="D883" s="409"/>
      <c r="E883" s="492"/>
      <c r="F883" s="654"/>
      <c r="G883" s="466"/>
      <c r="H883" s="217"/>
      <c r="I883" s="688"/>
      <c r="J883" s="217"/>
      <c r="K883" s="662"/>
      <c r="L883" s="388"/>
      <c r="M883" s="291"/>
      <c r="N883" s="217"/>
      <c r="O883" s="217"/>
      <c r="P883" s="291"/>
      <c r="Q883" s="291"/>
      <c r="R883" s="217"/>
      <c r="S883" s="688"/>
      <c r="T883" s="359"/>
      <c r="U883" s="762"/>
      <c r="BC883" s="839"/>
      <c r="BD883" s="919"/>
    </row>
    <row r="884" s="16" customFormat="1" customHeight="1" spans="1:56">
      <c r="A884" s="529"/>
      <c r="B884" s="858"/>
      <c r="C884" s="736"/>
      <c r="D884" s="409"/>
      <c r="E884" s="492"/>
      <c r="F884" s="654"/>
      <c r="G884" s="466"/>
      <c r="H884" s="217"/>
      <c r="I884" s="688"/>
      <c r="J884" s="217"/>
      <c r="K884" s="662"/>
      <c r="L884" s="388"/>
      <c r="M884" s="291"/>
      <c r="N884" s="217"/>
      <c r="O884" s="217"/>
      <c r="P884" s="291"/>
      <c r="Q884" s="291"/>
      <c r="R884" s="217"/>
      <c r="S884" s="688"/>
      <c r="T884" s="359"/>
      <c r="U884" s="762"/>
      <c r="BC884" s="839"/>
      <c r="BD884" s="919"/>
    </row>
    <row r="885" s="16" customFormat="1" customHeight="1" spans="1:56">
      <c r="A885" s="529"/>
      <c r="B885" s="858"/>
      <c r="C885" s="736"/>
      <c r="D885" s="409"/>
      <c r="E885" s="492"/>
      <c r="F885" s="654"/>
      <c r="G885" s="466"/>
      <c r="H885" s="217"/>
      <c r="I885" s="688"/>
      <c r="J885" s="217"/>
      <c r="K885" s="662"/>
      <c r="L885" s="388"/>
      <c r="M885" s="291"/>
      <c r="N885" s="217"/>
      <c r="O885" s="217"/>
      <c r="P885" s="291"/>
      <c r="Q885" s="291"/>
      <c r="R885" s="217"/>
      <c r="S885" s="688"/>
      <c r="T885" s="359"/>
      <c r="U885" s="762"/>
      <c r="BC885" s="839"/>
      <c r="BD885" s="919"/>
    </row>
    <row r="886" s="16" customFormat="1" customHeight="1" spans="1:56">
      <c r="A886" s="529"/>
      <c r="B886" s="858"/>
      <c r="C886" s="736"/>
      <c r="D886" s="409"/>
      <c r="E886" s="492"/>
      <c r="F886" s="654"/>
      <c r="G886" s="466"/>
      <c r="H886" s="217"/>
      <c r="I886" s="688"/>
      <c r="J886" s="217"/>
      <c r="K886" s="662"/>
      <c r="L886" s="388"/>
      <c r="M886" s="291"/>
      <c r="N886" s="217"/>
      <c r="O886" s="217"/>
      <c r="P886" s="291"/>
      <c r="Q886" s="291"/>
      <c r="R886" s="217"/>
      <c r="S886" s="688"/>
      <c r="T886" s="359"/>
      <c r="U886" s="762"/>
      <c r="BC886" s="839"/>
      <c r="BD886" s="919"/>
    </row>
    <row r="887" s="16" customFormat="1" customHeight="1" spans="1:56">
      <c r="A887" s="529"/>
      <c r="B887" s="858"/>
      <c r="C887" s="858"/>
      <c r="D887" s="409"/>
      <c r="E887" s="492"/>
      <c r="F887" s="654"/>
      <c r="G887" s="466"/>
      <c r="H887" s="217"/>
      <c r="I887" s="688"/>
      <c r="J887" s="217"/>
      <c r="K887" s="662"/>
      <c r="L887" s="388"/>
      <c r="M887" s="291"/>
      <c r="N887" s="217"/>
      <c r="O887" s="217"/>
      <c r="P887" s="291"/>
      <c r="Q887" s="291"/>
      <c r="R887" s="217"/>
      <c r="S887" s="688"/>
      <c r="T887" s="359"/>
      <c r="U887" s="925"/>
      <c r="BC887" s="839"/>
      <c r="BD887" s="919"/>
    </row>
    <row r="888" s="16" customFormat="1" customHeight="1" spans="1:56">
      <c r="A888" s="529"/>
      <c r="B888" s="858"/>
      <c r="C888" s="736"/>
      <c r="D888" s="409"/>
      <c r="E888" s="492"/>
      <c r="F888" s="654"/>
      <c r="G888" s="466"/>
      <c r="H888" s="217"/>
      <c r="I888" s="688"/>
      <c r="J888" s="217"/>
      <c r="K888" s="662"/>
      <c r="L888" s="388"/>
      <c r="M888" s="291"/>
      <c r="N888" s="217"/>
      <c r="O888" s="217"/>
      <c r="P888" s="291"/>
      <c r="Q888" s="291"/>
      <c r="R888" s="217"/>
      <c r="S888" s="688"/>
      <c r="T888" s="359"/>
      <c r="U888" s="762"/>
      <c r="BC888" s="839"/>
      <c r="BD888" s="919"/>
    </row>
    <row r="889" s="16" customFormat="1" customHeight="1" spans="1:56">
      <c r="A889" s="529"/>
      <c r="B889" s="858"/>
      <c r="C889" s="736"/>
      <c r="D889" s="409"/>
      <c r="E889" s="492"/>
      <c r="F889" s="654"/>
      <c r="G889" s="466"/>
      <c r="H889" s="217"/>
      <c r="I889" s="688"/>
      <c r="J889" s="217"/>
      <c r="K889" s="662"/>
      <c r="L889" s="388"/>
      <c r="M889" s="291"/>
      <c r="N889" s="217"/>
      <c r="O889" s="217"/>
      <c r="P889" s="291"/>
      <c r="Q889" s="291"/>
      <c r="R889" s="217"/>
      <c r="S889" s="688"/>
      <c r="T889" s="359"/>
      <c r="U889" s="926"/>
      <c r="BC889" s="839"/>
      <c r="BD889" s="919"/>
    </row>
    <row r="890" s="16" customFormat="1" customHeight="1" spans="1:56">
      <c r="A890" s="529"/>
      <c r="B890" s="858"/>
      <c r="C890" s="736"/>
      <c r="D890" s="409"/>
      <c r="E890" s="492"/>
      <c r="F890" s="654"/>
      <c r="G890" s="466"/>
      <c r="H890" s="217"/>
      <c r="I890" s="688"/>
      <c r="J890" s="217"/>
      <c r="K890" s="662"/>
      <c r="L890" s="388"/>
      <c r="M890" s="291"/>
      <c r="N890" s="217"/>
      <c r="O890" s="217"/>
      <c r="P890" s="291"/>
      <c r="Q890" s="291"/>
      <c r="R890" s="217"/>
      <c r="S890" s="688"/>
      <c r="T890" s="359"/>
      <c r="U890" s="762"/>
      <c r="BC890" s="839"/>
      <c r="BD890" s="919"/>
    </row>
    <row r="891" s="16" customFormat="1" customHeight="1" spans="1:56">
      <c r="A891" s="529"/>
      <c r="B891" s="858"/>
      <c r="C891" s="736"/>
      <c r="D891" s="409"/>
      <c r="E891" s="492"/>
      <c r="F891" s="654"/>
      <c r="G891" s="466"/>
      <c r="H891" s="217"/>
      <c r="I891" s="688"/>
      <c r="J891" s="217"/>
      <c r="K891" s="662"/>
      <c r="L891" s="388"/>
      <c r="M891" s="291"/>
      <c r="N891" s="217"/>
      <c r="O891" s="217"/>
      <c r="P891" s="291"/>
      <c r="Q891" s="291"/>
      <c r="R891" s="217"/>
      <c r="S891" s="688"/>
      <c r="T891" s="359"/>
      <c r="U891" s="922"/>
      <c r="BC891" s="839"/>
      <c r="BD891" s="919"/>
    </row>
    <row r="892" s="16" customFormat="1" customHeight="1" spans="1:56">
      <c r="A892" s="529"/>
      <c r="B892" s="858"/>
      <c r="C892" s="736"/>
      <c r="D892" s="409"/>
      <c r="E892" s="492"/>
      <c r="F892" s="654"/>
      <c r="G892" s="466"/>
      <c r="H892" s="217"/>
      <c r="I892" s="688"/>
      <c r="J892" s="217"/>
      <c r="K892" s="662"/>
      <c r="L892" s="388"/>
      <c r="M892" s="291"/>
      <c r="N892" s="921"/>
      <c r="O892" s="217"/>
      <c r="P892" s="353"/>
      <c r="Q892" s="353"/>
      <c r="R892" s="217"/>
      <c r="S892" s="688"/>
      <c r="T892" s="359"/>
      <c r="U892" s="921"/>
      <c r="BC892" s="839"/>
      <c r="BD892" s="919"/>
    </row>
    <row r="893" s="16" customFormat="1" customHeight="1" spans="1:56">
      <c r="A893" s="529"/>
      <c r="B893" s="858"/>
      <c r="C893" s="736"/>
      <c r="D893" s="409"/>
      <c r="E893" s="492"/>
      <c r="F893" s="654"/>
      <c r="G893" s="466"/>
      <c r="H893" s="217"/>
      <c r="I893" s="688"/>
      <c r="J893" s="217"/>
      <c r="K893" s="662"/>
      <c r="L893" s="388"/>
      <c r="M893" s="291"/>
      <c r="N893" s="921"/>
      <c r="O893" s="217"/>
      <c r="P893" s="353"/>
      <c r="Q893" s="353"/>
      <c r="R893" s="217"/>
      <c r="S893" s="688"/>
      <c r="T893" s="359"/>
      <c r="U893" s="921"/>
      <c r="BC893" s="839"/>
      <c r="BD893" s="919"/>
    </row>
    <row r="894" s="16" customFormat="1" customHeight="1" spans="1:56">
      <c r="A894" s="529"/>
      <c r="B894" s="858"/>
      <c r="C894" s="736"/>
      <c r="D894" s="409"/>
      <c r="E894" s="492"/>
      <c r="F894" s="654"/>
      <c r="G894" s="466"/>
      <c r="H894" s="217"/>
      <c r="I894" s="688"/>
      <c r="J894" s="217"/>
      <c r="K894" s="662"/>
      <c r="L894" s="388"/>
      <c r="M894" s="291"/>
      <c r="N894" s="217"/>
      <c r="O894" s="217"/>
      <c r="P894" s="217"/>
      <c r="Q894" s="217"/>
      <c r="R894" s="217"/>
      <c r="S894" s="688"/>
      <c r="T894" s="359"/>
      <c r="U894" s="921"/>
      <c r="BC894" s="839"/>
      <c r="BD894" s="919"/>
    </row>
    <row r="895" s="16" customFormat="1" customHeight="1" spans="1:56">
      <c r="A895" s="529"/>
      <c r="B895" s="858"/>
      <c r="C895" s="736"/>
      <c r="D895" s="409"/>
      <c r="E895" s="492"/>
      <c r="F895" s="654"/>
      <c r="G895" s="466"/>
      <c r="H895" s="217"/>
      <c r="I895" s="688"/>
      <c r="J895" s="217"/>
      <c r="K895" s="662"/>
      <c r="L895" s="388"/>
      <c r="M895" s="291"/>
      <c r="N895" s="217"/>
      <c r="O895" s="217"/>
      <c r="P895" s="217"/>
      <c r="Q895" s="217"/>
      <c r="R895" s="217"/>
      <c r="S895" s="688"/>
      <c r="T895" s="359"/>
      <c r="U895" s="921"/>
      <c r="BC895" s="839"/>
      <c r="BD895" s="919"/>
    </row>
    <row r="896" s="16" customFormat="1" customHeight="1" spans="1:56">
      <c r="A896" s="529"/>
      <c r="B896" s="858"/>
      <c r="C896" s="736"/>
      <c r="D896" s="409"/>
      <c r="E896" s="492"/>
      <c r="F896" s="654"/>
      <c r="G896" s="466"/>
      <c r="H896" s="217"/>
      <c r="I896" s="688"/>
      <c r="J896" s="217"/>
      <c r="K896" s="662"/>
      <c r="L896" s="388"/>
      <c r="M896" s="291"/>
      <c r="N896" s="217"/>
      <c r="O896" s="217"/>
      <c r="P896" s="291"/>
      <c r="Q896" s="291"/>
      <c r="R896" s="217"/>
      <c r="S896" s="688"/>
      <c r="T896" s="666"/>
      <c r="U896" s="921"/>
      <c r="BC896" s="839"/>
      <c r="BD896" s="919"/>
    </row>
    <row r="897" s="16" customFormat="1" customHeight="1" spans="1:56">
      <c r="A897" s="529"/>
      <c r="B897" s="858"/>
      <c r="C897" s="736"/>
      <c r="D897" s="409"/>
      <c r="E897" s="492"/>
      <c r="F897" s="654"/>
      <c r="G897" s="466"/>
      <c r="H897" s="217"/>
      <c r="I897" s="688"/>
      <c r="J897" s="217"/>
      <c r="K897" s="662"/>
      <c r="L897" s="388"/>
      <c r="M897" s="291"/>
      <c r="N897" s="217"/>
      <c r="O897" s="217"/>
      <c r="P897" s="291"/>
      <c r="Q897" s="291"/>
      <c r="R897" s="217"/>
      <c r="S897" s="688"/>
      <c r="T897" s="666"/>
      <c r="U897" s="921"/>
      <c r="BC897" s="839"/>
      <c r="BD897" s="919"/>
    </row>
    <row r="898" s="16" customFormat="1" customHeight="1" spans="1:56">
      <c r="A898" s="529"/>
      <c r="B898" s="858"/>
      <c r="C898" s="736"/>
      <c r="D898" s="409"/>
      <c r="E898" s="492"/>
      <c r="F898" s="654"/>
      <c r="G898" s="466"/>
      <c r="H898" s="217"/>
      <c r="I898" s="688"/>
      <c r="J898" s="217"/>
      <c r="K898" s="662"/>
      <c r="L898" s="388"/>
      <c r="M898" s="291"/>
      <c r="N898" s="217"/>
      <c r="O898" s="217"/>
      <c r="P898" s="291"/>
      <c r="Q898" s="291"/>
      <c r="R898" s="217"/>
      <c r="S898" s="688"/>
      <c r="T898" s="666"/>
      <c r="U898" s="921"/>
      <c r="BC898" s="839"/>
      <c r="BD898" s="919"/>
    </row>
    <row r="899" s="16" customFormat="1" customHeight="1" spans="1:56">
      <c r="A899" s="529"/>
      <c r="B899" s="858"/>
      <c r="C899" s="736"/>
      <c r="D899" s="409"/>
      <c r="E899" s="492"/>
      <c r="F899" s="654"/>
      <c r="G899" s="466"/>
      <c r="H899" s="217"/>
      <c r="I899" s="688"/>
      <c r="J899" s="217"/>
      <c r="K899" s="662"/>
      <c r="L899" s="388"/>
      <c r="M899" s="217"/>
      <c r="N899" s="217"/>
      <c r="O899" s="217"/>
      <c r="P899" s="217"/>
      <c r="Q899" s="217"/>
      <c r="R899" s="217"/>
      <c r="S899" s="688"/>
      <c r="T899" s="394"/>
      <c r="U899" s="921"/>
      <c r="BC899" s="839"/>
      <c r="BD899" s="919"/>
    </row>
    <row r="900" s="16" customFormat="1" customHeight="1" spans="1:56">
      <c r="A900" s="529"/>
      <c r="B900" s="858"/>
      <c r="C900" s="736"/>
      <c r="D900" s="409"/>
      <c r="E900" s="492"/>
      <c r="F900" s="654"/>
      <c r="G900" s="466"/>
      <c r="H900" s="217"/>
      <c r="I900" s="688"/>
      <c r="J900" s="217"/>
      <c r="K900" s="662"/>
      <c r="L900" s="388"/>
      <c r="M900" s="291"/>
      <c r="N900" s="217"/>
      <c r="O900" s="217"/>
      <c r="P900" s="217"/>
      <c r="Q900" s="217"/>
      <c r="R900" s="217"/>
      <c r="S900" s="688"/>
      <c r="T900" s="359"/>
      <c r="U900" s="921"/>
      <c r="BC900" s="839"/>
      <c r="BD900" s="919"/>
    </row>
    <row r="901" s="16" customFormat="1" customHeight="1" spans="1:56">
      <c r="A901" s="529"/>
      <c r="B901" s="858"/>
      <c r="C901" s="736"/>
      <c r="D901" s="409"/>
      <c r="E901" s="492"/>
      <c r="F901" s="654"/>
      <c r="G901" s="466"/>
      <c r="H901" s="217"/>
      <c r="I901" s="688"/>
      <c r="J901" s="217"/>
      <c r="K901" s="662"/>
      <c r="L901" s="388"/>
      <c r="M901" s="291"/>
      <c r="N901" s="217"/>
      <c r="O901" s="217"/>
      <c r="P901" s="217"/>
      <c r="Q901" s="217"/>
      <c r="R901" s="217"/>
      <c r="S901" s="688"/>
      <c r="T901" s="359"/>
      <c r="U901" s="921"/>
      <c r="BC901" s="839"/>
      <c r="BD901" s="919"/>
    </row>
    <row r="902" s="16" customFormat="1" customHeight="1" spans="1:56">
      <c r="A902" s="529"/>
      <c r="B902" s="858"/>
      <c r="C902" s="736"/>
      <c r="D902" s="409"/>
      <c r="E902" s="492"/>
      <c r="F902" s="654"/>
      <c r="G902" s="466"/>
      <c r="H902" s="217"/>
      <c r="I902" s="688"/>
      <c r="J902" s="217"/>
      <c r="K902" s="662"/>
      <c r="L902" s="388"/>
      <c r="M902" s="291"/>
      <c r="N902" s="217"/>
      <c r="O902" s="217"/>
      <c r="P902" s="217"/>
      <c r="Q902" s="217"/>
      <c r="R902" s="217"/>
      <c r="S902" s="688"/>
      <c r="T902" s="359"/>
      <c r="U902" s="921"/>
      <c r="BC902" s="839"/>
      <c r="BD902" s="919"/>
    </row>
    <row r="903" s="16" customFormat="1" customHeight="1" spans="1:56">
      <c r="A903" s="529"/>
      <c r="B903" s="858"/>
      <c r="C903" s="736"/>
      <c r="D903" s="409"/>
      <c r="E903" s="492"/>
      <c r="F903" s="654"/>
      <c r="G903" s="466"/>
      <c r="H903" s="217"/>
      <c r="I903" s="688"/>
      <c r="J903" s="217"/>
      <c r="K903" s="662"/>
      <c r="L903" s="388"/>
      <c r="M903" s="217"/>
      <c r="N903" s="217"/>
      <c r="O903" s="217"/>
      <c r="P903" s="217"/>
      <c r="Q903" s="217"/>
      <c r="R903" s="217"/>
      <c r="S903" s="688"/>
      <c r="T903" s="394"/>
      <c r="U903" s="921"/>
      <c r="BC903" s="839"/>
      <c r="BD903" s="919"/>
    </row>
    <row r="904" s="16" customFormat="1" customHeight="1" spans="1:56">
      <c r="A904" s="529"/>
      <c r="B904" s="858"/>
      <c r="C904" s="736"/>
      <c r="D904" s="409"/>
      <c r="E904" s="492"/>
      <c r="F904" s="654"/>
      <c r="G904" s="466"/>
      <c r="H904" s="217"/>
      <c r="I904" s="688"/>
      <c r="J904" s="217"/>
      <c r="K904" s="662"/>
      <c r="L904" s="388"/>
      <c r="M904" s="291"/>
      <c r="N904" s="217"/>
      <c r="O904" s="217"/>
      <c r="P904" s="217"/>
      <c r="Q904" s="217"/>
      <c r="R904" s="217"/>
      <c r="S904" s="688"/>
      <c r="T904" s="359"/>
      <c r="U904" s="927"/>
      <c r="BC904" s="839"/>
      <c r="BD904" s="919"/>
    </row>
    <row r="905" s="16" customFormat="1" customHeight="1" spans="1:56">
      <c r="A905" s="513"/>
      <c r="B905" s="858"/>
      <c r="C905" s="858"/>
      <c r="D905" s="409"/>
      <c r="E905" s="359"/>
      <c r="F905" s="654"/>
      <c r="G905" s="466"/>
      <c r="H905" s="217"/>
      <c r="I905" s="688"/>
      <c r="J905" s="217"/>
      <c r="K905" s="662"/>
      <c r="L905" s="388"/>
      <c r="M905" s="217"/>
      <c r="N905" s="217"/>
      <c r="O905" s="217"/>
      <c r="P905" s="217"/>
      <c r="Q905" s="217"/>
      <c r="R905" s="217"/>
      <c r="S905" s="688"/>
      <c r="T905" s="394"/>
      <c r="U905" s="921"/>
      <c r="BC905" s="839"/>
      <c r="BD905" s="919"/>
    </row>
    <row r="906" s="16" customFormat="1" customHeight="1" spans="1:56">
      <c r="A906" s="529"/>
      <c r="B906" s="858"/>
      <c r="C906" s="736"/>
      <c r="D906" s="409"/>
      <c r="E906" s="394"/>
      <c r="F906" s="654"/>
      <c r="G906" s="466"/>
      <c r="H906" s="217"/>
      <c r="I906" s="688"/>
      <c r="J906" s="217"/>
      <c r="K906" s="662"/>
      <c r="L906" s="388"/>
      <c r="M906" s="291"/>
      <c r="N906" s="217"/>
      <c r="O906" s="217"/>
      <c r="P906" s="291"/>
      <c r="Q906" s="291"/>
      <c r="R906" s="217"/>
      <c r="S906" s="688"/>
      <c r="T906" s="359"/>
      <c r="U906" s="928"/>
      <c r="BC906" s="839"/>
      <c r="BD906" s="919"/>
    </row>
    <row r="907" s="16" customFormat="1" customHeight="1" spans="1:56">
      <c r="A907" s="513"/>
      <c r="B907" s="858"/>
      <c r="C907" s="858"/>
      <c r="D907" s="409"/>
      <c r="E907" s="359"/>
      <c r="F907" s="654"/>
      <c r="G907" s="466"/>
      <c r="H907" s="217"/>
      <c r="I907" s="688"/>
      <c r="J907" s="217"/>
      <c r="K907" s="662"/>
      <c r="L907" s="388"/>
      <c r="M907" s="217"/>
      <c r="N907" s="217"/>
      <c r="O907" s="217"/>
      <c r="P907" s="217"/>
      <c r="Q907" s="217"/>
      <c r="R907" s="217"/>
      <c r="S907" s="688"/>
      <c r="T907" s="359"/>
      <c r="U907" s="921"/>
      <c r="BC907" s="839"/>
      <c r="BD907" s="919"/>
    </row>
    <row r="908" s="16" customFormat="1" customHeight="1" spans="1:56">
      <c r="A908" s="529"/>
      <c r="B908" s="858"/>
      <c r="C908" s="736"/>
      <c r="D908" s="409"/>
      <c r="E908" s="394"/>
      <c r="F908" s="654"/>
      <c r="G908" s="466"/>
      <c r="H908" s="217"/>
      <c r="I908" s="688"/>
      <c r="J908" s="217"/>
      <c r="K908" s="662"/>
      <c r="L908" s="388"/>
      <c r="M908" s="291"/>
      <c r="N908" s="217"/>
      <c r="O908" s="217"/>
      <c r="P908" s="217"/>
      <c r="Q908" s="217"/>
      <c r="R908" s="217"/>
      <c r="S908" s="688"/>
      <c r="T908" s="666"/>
      <c r="U908" s="921"/>
      <c r="BC908" s="839"/>
      <c r="BD908" s="919"/>
    </row>
    <row r="909" s="16" customFormat="1" customHeight="1" spans="1:56">
      <c r="A909" s="529"/>
      <c r="B909" s="858"/>
      <c r="C909" s="736"/>
      <c r="D909" s="409"/>
      <c r="E909" s="394"/>
      <c r="F909" s="654"/>
      <c r="G909" s="466"/>
      <c r="H909" s="217"/>
      <c r="I909" s="688"/>
      <c r="J909" s="217"/>
      <c r="K909" s="662"/>
      <c r="L909" s="388"/>
      <c r="M909" s="291"/>
      <c r="N909" s="217"/>
      <c r="O909" s="217"/>
      <c r="P909" s="217"/>
      <c r="Q909" s="217"/>
      <c r="R909" s="217"/>
      <c r="S909" s="688"/>
      <c r="T909" s="359"/>
      <c r="U909" s="927"/>
      <c r="BC909" s="839"/>
      <c r="BD909" s="919"/>
    </row>
    <row r="910" s="16" customFormat="1" customHeight="1" spans="1:56">
      <c r="A910" s="513"/>
      <c r="B910" s="858"/>
      <c r="C910" s="858"/>
      <c r="D910" s="409"/>
      <c r="E910" s="359"/>
      <c r="F910" s="654"/>
      <c r="G910" s="466"/>
      <c r="H910" s="217"/>
      <c r="I910" s="688"/>
      <c r="J910" s="217"/>
      <c r="K910" s="662"/>
      <c r="L910" s="388"/>
      <c r="M910" s="217"/>
      <c r="N910" s="217"/>
      <c r="O910" s="217"/>
      <c r="P910" s="217"/>
      <c r="Q910" s="217"/>
      <c r="R910" s="217"/>
      <c r="S910" s="688"/>
      <c r="T910" s="394"/>
      <c r="U910" s="921"/>
      <c r="BC910" s="839"/>
      <c r="BD910" s="919"/>
    </row>
    <row r="911" s="16" customFormat="1" customHeight="1" spans="1:56">
      <c r="A911" s="529"/>
      <c r="B911" s="858"/>
      <c r="C911" s="736"/>
      <c r="D911" s="409"/>
      <c r="E911" s="394"/>
      <c r="F911" s="654"/>
      <c r="G911" s="466"/>
      <c r="H911" s="217"/>
      <c r="I911" s="688"/>
      <c r="J911" s="217"/>
      <c r="K911" s="662"/>
      <c r="L911" s="388"/>
      <c r="M911" s="291"/>
      <c r="N911" s="217"/>
      <c r="O911" s="217"/>
      <c r="P911" s="291"/>
      <c r="Q911" s="291"/>
      <c r="R911" s="217"/>
      <c r="S911" s="688"/>
      <c r="T911" s="359"/>
      <c r="U911" s="928"/>
      <c r="BC911" s="839"/>
      <c r="BD911" s="919"/>
    </row>
    <row r="912" s="16" customFormat="1" customHeight="1" spans="1:56">
      <c r="A912" s="513"/>
      <c r="B912" s="858"/>
      <c r="C912" s="858"/>
      <c r="D912" s="409"/>
      <c r="E912" s="359"/>
      <c r="F912" s="654"/>
      <c r="G912" s="466"/>
      <c r="H912" s="217"/>
      <c r="I912" s="688"/>
      <c r="J912" s="217"/>
      <c r="K912" s="662"/>
      <c r="L912" s="388"/>
      <c r="M912" s="217"/>
      <c r="N912" s="217"/>
      <c r="O912" s="217"/>
      <c r="P912" s="217"/>
      <c r="Q912" s="217"/>
      <c r="R912" s="217"/>
      <c r="S912" s="688"/>
      <c r="T912" s="394"/>
      <c r="U912" s="921"/>
      <c r="BC912" s="839"/>
      <c r="BD912" s="919"/>
    </row>
    <row r="913" s="16" customFormat="1" customHeight="1" spans="1:56">
      <c r="A913" s="529"/>
      <c r="B913" s="858"/>
      <c r="C913" s="736"/>
      <c r="D913" s="409"/>
      <c r="E913" s="394"/>
      <c r="F913" s="654"/>
      <c r="G913" s="466"/>
      <c r="H913" s="217"/>
      <c r="I913" s="688"/>
      <c r="J913" s="217"/>
      <c r="K913" s="662"/>
      <c r="L913" s="388"/>
      <c r="M913" s="291"/>
      <c r="N913" s="217"/>
      <c r="O913" s="217"/>
      <c r="P913" s="291"/>
      <c r="Q913" s="291"/>
      <c r="R913" s="217"/>
      <c r="S913" s="688"/>
      <c r="T913" s="359"/>
      <c r="U913" s="921"/>
      <c r="BC913" s="839"/>
      <c r="BD913" s="919"/>
    </row>
    <row r="914" s="16" customFormat="1" customHeight="1" spans="1:56">
      <c r="A914" s="513"/>
      <c r="B914" s="858"/>
      <c r="C914" s="858"/>
      <c r="D914" s="409"/>
      <c r="E914" s="359"/>
      <c r="F914" s="654"/>
      <c r="G914" s="466"/>
      <c r="H914" s="217"/>
      <c r="I914" s="688"/>
      <c r="J914" s="217"/>
      <c r="K914" s="662"/>
      <c r="L914" s="388"/>
      <c r="M914" s="217"/>
      <c r="N914" s="217"/>
      <c r="O914" s="217"/>
      <c r="P914" s="217"/>
      <c r="Q914" s="217"/>
      <c r="R914" s="217"/>
      <c r="S914" s="688"/>
      <c r="T914" s="359"/>
      <c r="U914" s="921"/>
      <c r="BC914" s="839"/>
      <c r="BD914" s="919"/>
    </row>
    <row r="915" s="16" customFormat="1" customHeight="1" spans="1:56">
      <c r="A915" s="529"/>
      <c r="B915" s="858"/>
      <c r="C915" s="736"/>
      <c r="D915" s="409"/>
      <c r="E915" s="394"/>
      <c r="F915" s="654"/>
      <c r="G915" s="466"/>
      <c r="H915" s="217"/>
      <c r="I915" s="688"/>
      <c r="J915" s="217"/>
      <c r="K915" s="662"/>
      <c r="L915" s="388"/>
      <c r="M915" s="291"/>
      <c r="N915" s="217"/>
      <c r="O915" s="217"/>
      <c r="P915" s="291"/>
      <c r="Q915" s="291"/>
      <c r="R915" s="217"/>
      <c r="S915" s="688"/>
      <c r="T915" s="359"/>
      <c r="U915" s="921"/>
      <c r="BC915" s="839"/>
      <c r="BD915" s="919"/>
    </row>
    <row r="916" s="16" customFormat="1" customHeight="1" spans="1:56">
      <c r="A916" s="513"/>
      <c r="B916" s="858"/>
      <c r="C916" s="858"/>
      <c r="D916" s="409"/>
      <c r="E916" s="359"/>
      <c r="F916" s="654"/>
      <c r="G916" s="466"/>
      <c r="H916" s="217"/>
      <c r="I916" s="688"/>
      <c r="J916" s="217"/>
      <c r="K916" s="662"/>
      <c r="L916" s="388"/>
      <c r="M916" s="217"/>
      <c r="N916" s="217"/>
      <c r="O916" s="217"/>
      <c r="P916" s="217"/>
      <c r="Q916" s="217"/>
      <c r="R916" s="217"/>
      <c r="S916" s="688"/>
      <c r="T916" s="359"/>
      <c r="U916" s="921"/>
      <c r="BC916" s="839"/>
      <c r="BD916" s="919"/>
    </row>
    <row r="917" s="16" customFormat="1" customHeight="1" spans="1:56">
      <c r="A917" s="529"/>
      <c r="B917" s="858"/>
      <c r="C917" s="736"/>
      <c r="D917" s="409"/>
      <c r="E917" s="394"/>
      <c r="F917" s="654"/>
      <c r="G917" s="466"/>
      <c r="H917" s="217"/>
      <c r="I917" s="688"/>
      <c r="J917" s="217"/>
      <c r="K917" s="662"/>
      <c r="L917" s="388"/>
      <c r="M917" s="291"/>
      <c r="N917" s="217"/>
      <c r="O917" s="217"/>
      <c r="P917" s="291"/>
      <c r="Q917" s="291"/>
      <c r="R917" s="217"/>
      <c r="S917" s="688"/>
      <c r="T917" s="359"/>
      <c r="U917" s="921"/>
      <c r="BC917" s="839"/>
      <c r="BD917" s="919"/>
    </row>
    <row r="918" s="16" customFormat="1" customHeight="1" spans="1:56">
      <c r="A918" s="513"/>
      <c r="B918" s="858"/>
      <c r="C918" s="858"/>
      <c r="D918" s="409"/>
      <c r="E918" s="359"/>
      <c r="F918" s="654"/>
      <c r="G918" s="466"/>
      <c r="H918" s="217"/>
      <c r="I918" s="688"/>
      <c r="J918" s="217"/>
      <c r="K918" s="662"/>
      <c r="L918" s="388"/>
      <c r="M918" s="217"/>
      <c r="N918" s="217"/>
      <c r="O918" s="217"/>
      <c r="P918" s="217"/>
      <c r="Q918" s="217"/>
      <c r="R918" s="217"/>
      <c r="S918" s="688"/>
      <c r="T918" s="359"/>
      <c r="U918" s="921"/>
      <c r="BC918" s="839"/>
      <c r="BD918" s="919"/>
    </row>
    <row r="919" s="16" customFormat="1" customHeight="1" spans="1:56">
      <c r="A919" s="529"/>
      <c r="B919" s="858"/>
      <c r="C919" s="736"/>
      <c r="D919" s="409"/>
      <c r="E919" s="394"/>
      <c r="F919" s="654"/>
      <c r="G919" s="466"/>
      <c r="H919" s="217"/>
      <c r="I919" s="688"/>
      <c r="J919" s="217"/>
      <c r="K919" s="662"/>
      <c r="L919" s="388"/>
      <c r="M919" s="291"/>
      <c r="N919" s="217"/>
      <c r="O919" s="217"/>
      <c r="P919" s="291"/>
      <c r="Q919" s="291"/>
      <c r="R919" s="217"/>
      <c r="S919" s="688"/>
      <c r="T919" s="359"/>
      <c r="U919" s="927"/>
      <c r="BC919" s="839"/>
      <c r="BD919" s="919"/>
    </row>
    <row r="920" s="16" customFormat="1" customHeight="1" spans="1:56">
      <c r="A920" s="513"/>
      <c r="B920" s="858"/>
      <c r="C920" s="858"/>
      <c r="D920" s="409"/>
      <c r="E920" s="359"/>
      <c r="F920" s="654"/>
      <c r="G920" s="466"/>
      <c r="H920" s="217"/>
      <c r="I920" s="688"/>
      <c r="J920" s="217"/>
      <c r="K920" s="662"/>
      <c r="L920" s="388"/>
      <c r="M920" s="217"/>
      <c r="N920" s="217"/>
      <c r="O920" s="217"/>
      <c r="P920" s="217"/>
      <c r="Q920" s="217"/>
      <c r="R920" s="217"/>
      <c r="S920" s="688"/>
      <c r="T920" s="394"/>
      <c r="U920" s="921"/>
      <c r="BC920" s="839"/>
      <c r="BD920" s="919"/>
    </row>
    <row r="921" s="16" customFormat="1" customHeight="1" spans="1:56">
      <c r="A921" s="529"/>
      <c r="B921" s="858"/>
      <c r="C921" s="736"/>
      <c r="D921" s="409"/>
      <c r="E921" s="394"/>
      <c r="F921" s="654"/>
      <c r="G921" s="466"/>
      <c r="H921" s="217"/>
      <c r="I921" s="688"/>
      <c r="J921" s="217"/>
      <c r="K921" s="662"/>
      <c r="L921" s="388"/>
      <c r="M921" s="291"/>
      <c r="N921" s="217"/>
      <c r="O921" s="217"/>
      <c r="P921" s="291"/>
      <c r="Q921" s="291"/>
      <c r="R921" s="217"/>
      <c r="S921" s="688"/>
      <c r="T921" s="359"/>
      <c r="U921" s="929"/>
      <c r="BC921" s="839"/>
      <c r="BD921" s="919"/>
    </row>
    <row r="922" s="16" customFormat="1" customHeight="1" spans="1:56">
      <c r="A922" s="513"/>
      <c r="B922" s="858"/>
      <c r="C922" s="858"/>
      <c r="D922" s="409"/>
      <c r="E922" s="359"/>
      <c r="F922" s="654"/>
      <c r="G922" s="466"/>
      <c r="H922" s="217"/>
      <c r="I922" s="688"/>
      <c r="J922" s="217"/>
      <c r="K922" s="662"/>
      <c r="L922" s="388"/>
      <c r="M922" s="217"/>
      <c r="N922" s="217"/>
      <c r="O922" s="217"/>
      <c r="P922" s="217"/>
      <c r="Q922" s="217"/>
      <c r="R922" s="217"/>
      <c r="S922" s="688"/>
      <c r="T922" s="394"/>
      <c r="U922" s="921"/>
      <c r="BC922" s="839"/>
      <c r="BD922" s="919"/>
    </row>
    <row r="923" s="16" customFormat="1" customHeight="1" spans="1:56">
      <c r="A923" s="529"/>
      <c r="B923" s="858"/>
      <c r="C923" s="736"/>
      <c r="D923" s="409"/>
      <c r="E923" s="394"/>
      <c r="F923" s="654"/>
      <c r="G923" s="466"/>
      <c r="H923" s="217"/>
      <c r="I923" s="688"/>
      <c r="J923" s="217"/>
      <c r="K923" s="662"/>
      <c r="L923" s="388"/>
      <c r="M923" s="291"/>
      <c r="N923" s="217"/>
      <c r="O923" s="217"/>
      <c r="P923" s="291"/>
      <c r="Q923" s="291"/>
      <c r="R923" s="217"/>
      <c r="S923" s="688"/>
      <c r="T923" s="359"/>
      <c r="U923" s="929"/>
      <c r="BC923" s="839"/>
      <c r="BD923" s="919"/>
    </row>
    <row r="924" s="16" customFormat="1" customHeight="1" spans="1:56">
      <c r="A924" s="513"/>
      <c r="B924" s="858"/>
      <c r="C924" s="858"/>
      <c r="D924" s="409"/>
      <c r="E924" s="359"/>
      <c r="F924" s="654"/>
      <c r="G924" s="466"/>
      <c r="H924" s="217"/>
      <c r="I924" s="688"/>
      <c r="J924" s="217"/>
      <c r="K924" s="662"/>
      <c r="L924" s="388"/>
      <c r="M924" s="217"/>
      <c r="N924" s="217"/>
      <c r="O924" s="217"/>
      <c r="P924" s="217"/>
      <c r="Q924" s="217"/>
      <c r="R924" s="217"/>
      <c r="S924" s="688"/>
      <c r="T924" s="394"/>
      <c r="U924" s="921"/>
      <c r="BC924" s="839"/>
      <c r="BD924" s="919"/>
    </row>
    <row r="925" s="16" customFormat="1" customHeight="1" spans="1:56">
      <c r="A925" s="529"/>
      <c r="B925" s="858"/>
      <c r="C925" s="736"/>
      <c r="D925" s="409"/>
      <c r="E925" s="394"/>
      <c r="F925" s="654"/>
      <c r="G925" s="466"/>
      <c r="H925" s="217"/>
      <c r="I925" s="688"/>
      <c r="J925" s="217"/>
      <c r="K925" s="662"/>
      <c r="L925" s="388"/>
      <c r="M925" s="291"/>
      <c r="N925" s="217"/>
      <c r="O925" s="217"/>
      <c r="P925" s="291"/>
      <c r="Q925" s="291"/>
      <c r="R925" s="217"/>
      <c r="S925" s="688"/>
      <c r="T925" s="359"/>
      <c r="U925" s="928"/>
      <c r="BC925" s="839"/>
      <c r="BD925" s="919"/>
    </row>
    <row r="926" s="16" customFormat="1" customHeight="1" spans="1:56">
      <c r="A926" s="513"/>
      <c r="B926" s="858"/>
      <c r="C926" s="858"/>
      <c r="D926" s="409"/>
      <c r="E926" s="359"/>
      <c r="F926" s="654"/>
      <c r="G926" s="466"/>
      <c r="H926" s="217"/>
      <c r="I926" s="688"/>
      <c r="J926" s="217"/>
      <c r="K926" s="662"/>
      <c r="L926" s="388"/>
      <c r="M926" s="217"/>
      <c r="N926" s="217"/>
      <c r="O926" s="217"/>
      <c r="P926" s="217"/>
      <c r="Q926" s="217"/>
      <c r="R926" s="217"/>
      <c r="S926" s="688"/>
      <c r="T926" s="359"/>
      <c r="U926" s="921"/>
      <c r="BC926" s="839"/>
      <c r="BD926" s="919"/>
    </row>
    <row r="927" s="16" customFormat="1" customHeight="1" spans="1:56">
      <c r="A927" s="529"/>
      <c r="B927" s="858"/>
      <c r="C927" s="736"/>
      <c r="D927" s="409"/>
      <c r="E927" s="394"/>
      <c r="F927" s="654"/>
      <c r="G927" s="466"/>
      <c r="H927" s="217"/>
      <c r="I927" s="688"/>
      <c r="J927" s="217"/>
      <c r="K927" s="662"/>
      <c r="L927" s="388"/>
      <c r="M927" s="291"/>
      <c r="N927" s="217"/>
      <c r="O927" s="217"/>
      <c r="P927" s="291"/>
      <c r="Q927" s="291"/>
      <c r="R927" s="217"/>
      <c r="S927" s="688"/>
      <c r="T927" s="359"/>
      <c r="U927" s="921"/>
      <c r="BC927" s="839"/>
      <c r="BD927" s="919"/>
    </row>
    <row r="928" s="16" customFormat="1" customHeight="1" spans="1:56">
      <c r="A928" s="513"/>
      <c r="B928" s="858"/>
      <c r="C928" s="736"/>
      <c r="D928" s="409"/>
      <c r="E928" s="394"/>
      <c r="F928" s="654"/>
      <c r="G928" s="466"/>
      <c r="H928" s="217"/>
      <c r="I928" s="688"/>
      <c r="J928" s="217"/>
      <c r="K928" s="662"/>
      <c r="L928" s="388"/>
      <c r="M928" s="291"/>
      <c r="N928" s="217"/>
      <c r="O928" s="217"/>
      <c r="P928" s="291"/>
      <c r="Q928" s="291"/>
      <c r="R928" s="217"/>
      <c r="S928" s="688"/>
      <c r="T928" s="359"/>
      <c r="U928" s="921"/>
      <c r="BC928" s="839"/>
      <c r="BD928" s="919"/>
    </row>
    <row r="929" s="16" customFormat="1" customHeight="1" spans="1:56">
      <c r="A929" s="513"/>
      <c r="B929" s="858"/>
      <c r="C929" s="858"/>
      <c r="D929" s="409"/>
      <c r="E929" s="359"/>
      <c r="F929" s="654"/>
      <c r="G929" s="466"/>
      <c r="H929" s="217"/>
      <c r="I929" s="688"/>
      <c r="J929" s="217"/>
      <c r="K929" s="662"/>
      <c r="L929" s="388"/>
      <c r="M929" s="217"/>
      <c r="N929" s="217"/>
      <c r="O929" s="217"/>
      <c r="P929" s="217"/>
      <c r="Q929" s="217"/>
      <c r="R929" s="217"/>
      <c r="S929" s="688"/>
      <c r="T929" s="394"/>
      <c r="U929" s="921"/>
      <c r="BC929" s="839"/>
      <c r="BD929" s="919"/>
    </row>
    <row r="930" s="16" customFormat="1" customHeight="1" spans="1:56">
      <c r="A930" s="529"/>
      <c r="B930" s="858"/>
      <c r="C930" s="736"/>
      <c r="D930" s="409"/>
      <c r="E930" s="394"/>
      <c r="F930" s="654"/>
      <c r="G930" s="466"/>
      <c r="H930" s="217"/>
      <c r="I930" s="688"/>
      <c r="J930" s="217"/>
      <c r="K930" s="662"/>
      <c r="L930" s="388"/>
      <c r="M930" s="291"/>
      <c r="N930" s="217"/>
      <c r="O930" s="217"/>
      <c r="P930" s="291"/>
      <c r="Q930" s="291"/>
      <c r="R930" s="217"/>
      <c r="S930" s="688"/>
      <c r="T930" s="359"/>
      <c r="U930" s="921"/>
      <c r="BC930" s="839"/>
      <c r="BD930" s="919"/>
    </row>
    <row r="931" s="16" customFormat="1" customHeight="1" spans="1:56">
      <c r="A931" s="513"/>
      <c r="B931" s="858"/>
      <c r="C931" s="858"/>
      <c r="D931" s="409"/>
      <c r="E931" s="359"/>
      <c r="F931" s="654"/>
      <c r="G931" s="466"/>
      <c r="H931" s="217"/>
      <c r="I931" s="688"/>
      <c r="J931" s="217"/>
      <c r="K931" s="662"/>
      <c r="L931" s="388"/>
      <c r="M931" s="217"/>
      <c r="N931" s="217"/>
      <c r="O931" s="217"/>
      <c r="P931" s="217"/>
      <c r="Q931" s="217"/>
      <c r="R931" s="217"/>
      <c r="S931" s="688"/>
      <c r="T931" s="359"/>
      <c r="U931" s="921"/>
      <c r="BC931" s="839"/>
      <c r="BD931" s="919"/>
    </row>
    <row r="932" s="16" customFormat="1" customHeight="1" spans="1:56">
      <c r="A932" s="529"/>
      <c r="B932" s="858"/>
      <c r="C932" s="736"/>
      <c r="D932" s="409"/>
      <c r="E932" s="394"/>
      <c r="F932" s="654"/>
      <c r="G932" s="466"/>
      <c r="H932" s="217"/>
      <c r="I932" s="688"/>
      <c r="J932" s="217"/>
      <c r="K932" s="662"/>
      <c r="L932" s="388"/>
      <c r="M932" s="291"/>
      <c r="N932" s="217"/>
      <c r="O932" s="217"/>
      <c r="P932" s="217"/>
      <c r="Q932" s="217"/>
      <c r="R932" s="217"/>
      <c r="S932" s="688"/>
      <c r="T932" s="359"/>
      <c r="U932" s="921"/>
      <c r="BC932" s="839"/>
      <c r="BD932" s="919"/>
    </row>
    <row r="933" s="16" customFormat="1" customHeight="1" spans="1:56">
      <c r="A933" s="513"/>
      <c r="B933" s="858"/>
      <c r="C933" s="858"/>
      <c r="D933" s="409"/>
      <c r="E933" s="359"/>
      <c r="F933" s="654"/>
      <c r="G933" s="466"/>
      <c r="H933" s="217"/>
      <c r="I933" s="688"/>
      <c r="J933" s="217"/>
      <c r="K933" s="662"/>
      <c r="L933" s="388"/>
      <c r="M933" s="217"/>
      <c r="N933" s="217"/>
      <c r="O933" s="217"/>
      <c r="P933" s="217"/>
      <c r="Q933" s="217"/>
      <c r="R933" s="217"/>
      <c r="S933" s="688"/>
      <c r="T933" s="359"/>
      <c r="U933" s="921"/>
      <c r="BC933" s="839"/>
      <c r="BD933" s="919"/>
    </row>
    <row r="934" s="16" customFormat="1" customHeight="1" spans="1:56">
      <c r="A934" s="529"/>
      <c r="B934" s="858"/>
      <c r="C934" s="736"/>
      <c r="D934" s="409"/>
      <c r="E934" s="394"/>
      <c r="F934" s="654"/>
      <c r="G934" s="466"/>
      <c r="H934" s="217"/>
      <c r="I934" s="688"/>
      <c r="J934" s="217"/>
      <c r="K934" s="662"/>
      <c r="L934" s="388"/>
      <c r="M934" s="291"/>
      <c r="N934" s="217"/>
      <c r="O934" s="217"/>
      <c r="P934" s="291"/>
      <c r="Q934" s="291"/>
      <c r="R934" s="217"/>
      <c r="S934" s="688"/>
      <c r="T934" s="359"/>
      <c r="U934" s="921"/>
      <c r="BC934" s="839"/>
      <c r="BD934" s="919"/>
    </row>
    <row r="935" s="16" customFormat="1" customHeight="1" spans="1:56">
      <c r="A935" s="513"/>
      <c r="B935" s="858"/>
      <c r="C935" s="736"/>
      <c r="D935" s="409"/>
      <c r="E935" s="394"/>
      <c r="F935" s="654"/>
      <c r="G935" s="466"/>
      <c r="H935" s="217"/>
      <c r="I935" s="688"/>
      <c r="J935" s="217"/>
      <c r="K935" s="662"/>
      <c r="L935" s="388"/>
      <c r="M935" s="291"/>
      <c r="N935" s="217"/>
      <c r="O935" s="217"/>
      <c r="P935" s="291"/>
      <c r="Q935" s="291"/>
      <c r="R935" s="217"/>
      <c r="S935" s="688"/>
      <c r="T935" s="359"/>
      <c r="U935" s="927"/>
      <c r="BC935" s="839"/>
      <c r="BD935" s="919"/>
    </row>
    <row r="936" s="16" customFormat="1" customHeight="1" spans="1:56">
      <c r="A936" s="513"/>
      <c r="B936" s="858"/>
      <c r="C936" s="858"/>
      <c r="D936" s="409"/>
      <c r="E936" s="359"/>
      <c r="F936" s="654"/>
      <c r="G936" s="466"/>
      <c r="H936" s="217"/>
      <c r="I936" s="688"/>
      <c r="J936" s="217"/>
      <c r="K936" s="662"/>
      <c r="L936" s="388"/>
      <c r="M936" s="217"/>
      <c r="N936" s="217"/>
      <c r="O936" s="217"/>
      <c r="P936" s="217"/>
      <c r="Q936" s="217"/>
      <c r="R936" s="217"/>
      <c r="S936" s="688"/>
      <c r="T936" s="394"/>
      <c r="U936" s="921"/>
      <c r="BC936" s="839"/>
      <c r="BD936" s="919"/>
    </row>
    <row r="937" s="16" customFormat="1" customHeight="1" spans="1:56">
      <c r="A937" s="529"/>
      <c r="B937" s="858"/>
      <c r="C937" s="736"/>
      <c r="D937" s="409"/>
      <c r="E937" s="394"/>
      <c r="F937" s="654"/>
      <c r="G937" s="466"/>
      <c r="H937" s="217"/>
      <c r="I937" s="688"/>
      <c r="J937" s="217"/>
      <c r="K937" s="662"/>
      <c r="L937" s="388"/>
      <c r="M937" s="291"/>
      <c r="N937" s="217"/>
      <c r="O937" s="217"/>
      <c r="P937" s="291"/>
      <c r="Q937" s="291"/>
      <c r="R937" s="217"/>
      <c r="S937" s="688"/>
      <c r="T937" s="359"/>
      <c r="U937" s="929"/>
      <c r="BC937" s="914"/>
      <c r="BD937" s="914"/>
    </row>
    <row r="938" s="16" customFormat="1" customHeight="1" spans="1:56">
      <c r="A938" s="513"/>
      <c r="B938" s="858"/>
      <c r="C938" s="858"/>
      <c r="D938" s="409"/>
      <c r="E938" s="359"/>
      <c r="F938" s="654"/>
      <c r="G938" s="466"/>
      <c r="H938" s="217"/>
      <c r="I938" s="688"/>
      <c r="J938" s="217"/>
      <c r="K938" s="662"/>
      <c r="L938" s="388"/>
      <c r="M938" s="217"/>
      <c r="N938" s="217"/>
      <c r="O938" s="217"/>
      <c r="P938" s="217"/>
      <c r="Q938" s="217"/>
      <c r="R938" s="217"/>
      <c r="S938" s="688"/>
      <c r="T938" s="394"/>
      <c r="U938" s="921"/>
      <c r="BC938" s="839"/>
      <c r="BD938" s="919"/>
    </row>
    <row r="939" s="16" customFormat="1" customHeight="1" spans="1:56">
      <c r="A939" s="529"/>
      <c r="B939" s="858"/>
      <c r="C939" s="736"/>
      <c r="D939" s="409"/>
      <c r="E939" s="394"/>
      <c r="F939" s="654"/>
      <c r="G939" s="466"/>
      <c r="H939" s="217"/>
      <c r="I939" s="688"/>
      <c r="J939" s="217"/>
      <c r="K939" s="662"/>
      <c r="L939" s="388"/>
      <c r="M939" s="291"/>
      <c r="N939" s="217"/>
      <c r="O939" s="217"/>
      <c r="P939" s="291"/>
      <c r="Q939" s="291"/>
      <c r="R939" s="217"/>
      <c r="S939" s="688"/>
      <c r="T939" s="359"/>
      <c r="U939" s="929"/>
      <c r="BC939" s="839"/>
      <c r="BD939" s="919"/>
    </row>
    <row r="940" s="16" customFormat="1" customHeight="1" spans="1:56">
      <c r="A940" s="513"/>
      <c r="B940" s="858"/>
      <c r="C940" s="858"/>
      <c r="D940" s="409"/>
      <c r="E940" s="359"/>
      <c r="F940" s="654"/>
      <c r="G940" s="466"/>
      <c r="H940" s="217"/>
      <c r="I940" s="688"/>
      <c r="J940" s="217"/>
      <c r="K940" s="662"/>
      <c r="L940" s="388"/>
      <c r="M940" s="217"/>
      <c r="N940" s="217"/>
      <c r="O940" s="217"/>
      <c r="P940" s="217"/>
      <c r="Q940" s="217"/>
      <c r="R940" s="217"/>
      <c r="S940" s="688"/>
      <c r="T940" s="394"/>
      <c r="U940" s="921"/>
      <c r="BC940" s="839"/>
      <c r="BD940" s="919"/>
    </row>
    <row r="941" s="16" customFormat="1" customHeight="1" spans="1:56">
      <c r="A941" s="529"/>
      <c r="B941" s="858"/>
      <c r="C941" s="736"/>
      <c r="D941" s="409"/>
      <c r="E941" s="394"/>
      <c r="F941" s="654"/>
      <c r="G941" s="466"/>
      <c r="H941" s="217"/>
      <c r="I941" s="688"/>
      <c r="J941" s="217"/>
      <c r="K941" s="662"/>
      <c r="L941" s="388"/>
      <c r="M941" s="291"/>
      <c r="N941" s="217"/>
      <c r="O941" s="217"/>
      <c r="P941" s="291"/>
      <c r="Q941" s="291"/>
      <c r="R941" s="217"/>
      <c r="S941" s="688"/>
      <c r="T941" s="359"/>
      <c r="U941" s="929"/>
      <c r="BC941" s="839"/>
      <c r="BD941" s="919"/>
    </row>
    <row r="942" s="16" customFormat="1" customHeight="1" spans="1:56">
      <c r="A942" s="513"/>
      <c r="B942" s="858"/>
      <c r="C942" s="858"/>
      <c r="D942" s="409"/>
      <c r="E942" s="359"/>
      <c r="F942" s="654"/>
      <c r="G942" s="466"/>
      <c r="H942" s="217"/>
      <c r="I942" s="688"/>
      <c r="J942" s="217"/>
      <c r="K942" s="662"/>
      <c r="L942" s="388"/>
      <c r="M942" s="217"/>
      <c r="N942" s="217"/>
      <c r="O942" s="217"/>
      <c r="P942" s="217"/>
      <c r="Q942" s="217"/>
      <c r="R942" s="217"/>
      <c r="S942" s="688"/>
      <c r="T942" s="394"/>
      <c r="U942" s="921"/>
      <c r="BC942" s="839"/>
      <c r="BD942" s="919"/>
    </row>
    <row r="943" s="16" customFormat="1" customHeight="1" spans="1:56">
      <c r="A943" s="529"/>
      <c r="B943" s="858"/>
      <c r="C943" s="736"/>
      <c r="D943" s="409"/>
      <c r="E943" s="394"/>
      <c r="F943" s="654"/>
      <c r="G943" s="466"/>
      <c r="H943" s="217"/>
      <c r="I943" s="688"/>
      <c r="J943" s="217"/>
      <c r="K943" s="662"/>
      <c r="L943" s="388"/>
      <c r="M943" s="291"/>
      <c r="N943" s="217"/>
      <c r="O943" s="217"/>
      <c r="P943" s="291"/>
      <c r="Q943" s="291"/>
      <c r="R943" s="217"/>
      <c r="S943" s="688"/>
      <c r="T943" s="359"/>
      <c r="U943" s="928"/>
      <c r="BC943" s="914"/>
      <c r="BD943" s="914"/>
    </row>
    <row r="944" s="16" customFormat="1" customHeight="1" spans="1:56">
      <c r="A944" s="529"/>
      <c r="B944" s="858"/>
      <c r="C944" s="736"/>
      <c r="D944" s="409"/>
      <c r="E944" s="394"/>
      <c r="F944" s="654"/>
      <c r="G944" s="466"/>
      <c r="H944" s="217"/>
      <c r="I944" s="688"/>
      <c r="J944" s="217"/>
      <c r="K944" s="662"/>
      <c r="L944" s="388"/>
      <c r="M944" s="291"/>
      <c r="N944" s="217"/>
      <c r="O944" s="217"/>
      <c r="P944" s="291"/>
      <c r="Q944" s="291"/>
      <c r="R944" s="217"/>
      <c r="S944" s="688"/>
      <c r="T944" s="359"/>
      <c r="U944" s="921"/>
      <c r="BC944" s="914"/>
      <c r="BD944" s="914"/>
    </row>
    <row r="945" s="16" customFormat="1" customHeight="1" spans="1:56">
      <c r="A945" s="513"/>
      <c r="B945" s="858"/>
      <c r="C945" s="858"/>
      <c r="D945" s="409"/>
      <c r="E945" s="359"/>
      <c r="F945" s="654"/>
      <c r="G945" s="466"/>
      <c r="H945" s="217"/>
      <c r="I945" s="688"/>
      <c r="J945" s="217"/>
      <c r="K945" s="662"/>
      <c r="L945" s="388"/>
      <c r="M945" s="217"/>
      <c r="N945" s="217"/>
      <c r="O945" s="217"/>
      <c r="P945" s="217"/>
      <c r="Q945" s="217"/>
      <c r="R945" s="217"/>
      <c r="S945" s="688"/>
      <c r="T945" s="394"/>
      <c r="U945" s="921"/>
      <c r="BC945" s="839"/>
      <c r="BD945" s="919"/>
    </row>
    <row r="946" s="16" customFormat="1" customHeight="1" spans="1:56">
      <c r="A946" s="529"/>
      <c r="B946" s="858"/>
      <c r="C946" s="736"/>
      <c r="D946" s="409"/>
      <c r="E946" s="394"/>
      <c r="F946" s="654"/>
      <c r="G946" s="466"/>
      <c r="H946" s="217"/>
      <c r="I946" s="688"/>
      <c r="J946" s="217"/>
      <c r="K946" s="662"/>
      <c r="L946" s="388"/>
      <c r="M946" s="291"/>
      <c r="N946" s="217"/>
      <c r="O946" s="217"/>
      <c r="P946" s="291"/>
      <c r="Q946" s="291"/>
      <c r="R946" s="217"/>
      <c r="S946" s="688"/>
      <c r="T946" s="359"/>
      <c r="U946" s="927"/>
      <c r="BC946" s="914"/>
      <c r="BD946" s="914"/>
    </row>
    <row r="947" s="695" customFormat="1" customHeight="1" spans="1:56">
      <c r="A947" s="513"/>
      <c r="B947" s="858"/>
      <c r="C947" s="858"/>
      <c r="D947" s="409"/>
      <c r="E947" s="359"/>
      <c r="F947" s="774"/>
      <c r="G947" s="775"/>
      <c r="H947" s="526"/>
      <c r="I947" s="905"/>
      <c r="J947" s="526"/>
      <c r="K947" s="662"/>
      <c r="L947" s="388"/>
      <c r="M947" s="217"/>
      <c r="N947" s="217"/>
      <c r="O947" s="217"/>
      <c r="P947" s="217"/>
      <c r="Q947" s="217"/>
      <c r="R947" s="217"/>
      <c r="S947" s="688"/>
      <c r="T947" s="394"/>
      <c r="U947" s="528"/>
      <c r="BC947" s="839"/>
      <c r="BD947" s="919"/>
    </row>
    <row r="948" s="16" customFormat="1" customHeight="1" spans="1:56">
      <c r="A948" s="529"/>
      <c r="B948" s="858"/>
      <c r="C948" s="736"/>
      <c r="D948" s="409"/>
      <c r="E948" s="394"/>
      <c r="F948" s="654"/>
      <c r="G948" s="466"/>
      <c r="H948" s="217"/>
      <c r="I948" s="688"/>
      <c r="J948" s="217"/>
      <c r="K948" s="662"/>
      <c r="L948" s="388"/>
      <c r="M948" s="291"/>
      <c r="N948" s="217"/>
      <c r="O948" s="217"/>
      <c r="P948" s="291"/>
      <c r="Q948" s="291"/>
      <c r="R948" s="217"/>
      <c r="S948" s="688"/>
      <c r="T948" s="359"/>
      <c r="U948" s="928"/>
      <c r="BC948" s="914"/>
      <c r="BD948" s="914"/>
    </row>
    <row r="949" s="16" customFormat="1" customHeight="1" spans="1:56">
      <c r="A949" s="529"/>
      <c r="B949" s="858"/>
      <c r="C949" s="736"/>
      <c r="D949" s="409"/>
      <c r="E949" s="394"/>
      <c r="F949" s="654"/>
      <c r="G949" s="466"/>
      <c r="H949" s="217"/>
      <c r="I949" s="688"/>
      <c r="J949" s="217"/>
      <c r="K949" s="662"/>
      <c r="L949" s="388"/>
      <c r="M949" s="291"/>
      <c r="N949" s="217"/>
      <c r="O949" s="217"/>
      <c r="P949" s="291"/>
      <c r="Q949" s="291"/>
      <c r="R949" s="217"/>
      <c r="S949" s="688"/>
      <c r="T949" s="359"/>
      <c r="U949" s="921"/>
      <c r="BC949" s="914"/>
      <c r="BD949" s="914"/>
    </row>
    <row r="950" s="16" customFormat="1" customHeight="1" spans="1:56">
      <c r="A950" s="529"/>
      <c r="B950" s="858"/>
      <c r="C950" s="736"/>
      <c r="D950" s="409"/>
      <c r="E950" s="394"/>
      <c r="F950" s="654"/>
      <c r="G950" s="466"/>
      <c r="H950" s="217"/>
      <c r="I950" s="688"/>
      <c r="J950" s="217"/>
      <c r="K950" s="662"/>
      <c r="L950" s="388"/>
      <c r="M950" s="291"/>
      <c r="N950" s="217"/>
      <c r="O950" s="217"/>
      <c r="P950" s="291"/>
      <c r="Q950" s="291"/>
      <c r="R950" s="217"/>
      <c r="S950" s="688"/>
      <c r="T950" s="359"/>
      <c r="U950" s="921"/>
      <c r="BC950" s="839"/>
      <c r="BD950" s="919"/>
    </row>
    <row r="951" s="16" customFormat="1" customHeight="1" spans="1:56">
      <c r="A951" s="529"/>
      <c r="B951" s="858"/>
      <c r="C951" s="736"/>
      <c r="D951" s="409"/>
      <c r="E951" s="394"/>
      <c r="F951" s="654"/>
      <c r="G951" s="466"/>
      <c r="H951" s="217"/>
      <c r="I951" s="688"/>
      <c r="J951" s="217"/>
      <c r="K951" s="662"/>
      <c r="L951" s="388"/>
      <c r="M951" s="291"/>
      <c r="N951" s="217"/>
      <c r="O951" s="217"/>
      <c r="P951" s="291"/>
      <c r="Q951" s="291"/>
      <c r="R951" s="217"/>
      <c r="S951" s="688"/>
      <c r="T951" s="359"/>
      <c r="U951" s="921"/>
      <c r="BC951" s="914"/>
      <c r="BD951" s="914"/>
    </row>
    <row r="952" s="16" customFormat="1" customHeight="1" spans="1:56">
      <c r="A952" s="529"/>
      <c r="B952" s="858"/>
      <c r="C952" s="930"/>
      <c r="D952" s="409"/>
      <c r="E952" s="394"/>
      <c r="F952" s="654"/>
      <c r="G952" s="466"/>
      <c r="H952" s="217"/>
      <c r="I952" s="688"/>
      <c r="J952" s="217"/>
      <c r="K952" s="662"/>
      <c r="L952" s="388"/>
      <c r="M952" s="291"/>
      <c r="N952" s="217"/>
      <c r="O952" s="217"/>
      <c r="P952" s="291"/>
      <c r="Q952" s="291"/>
      <c r="R952" s="217"/>
      <c r="S952" s="688"/>
      <c r="T952" s="359"/>
      <c r="U952" s="921"/>
      <c r="BC952" s="839"/>
      <c r="BD952" s="919"/>
    </row>
    <row r="953" s="695" customFormat="1" customHeight="1" spans="1:56">
      <c r="A953" s="513"/>
      <c r="B953" s="858"/>
      <c r="C953" s="858"/>
      <c r="D953" s="409"/>
      <c r="E953" s="359"/>
      <c r="F953" s="774"/>
      <c r="G953" s="775"/>
      <c r="H953" s="526"/>
      <c r="I953" s="905"/>
      <c r="J953" s="526"/>
      <c r="K953" s="662"/>
      <c r="L953" s="388"/>
      <c r="M953" s="217"/>
      <c r="N953" s="217"/>
      <c r="O953" s="217"/>
      <c r="P953" s="217"/>
      <c r="Q953" s="217"/>
      <c r="R953" s="217"/>
      <c r="S953" s="688"/>
      <c r="T953" s="394"/>
      <c r="BC953" s="914"/>
      <c r="BD953" s="914"/>
    </row>
    <row r="954" s="695" customFormat="1" customHeight="1" spans="1:56">
      <c r="A954" s="513"/>
      <c r="B954" s="858"/>
      <c r="C954" s="858"/>
      <c r="D954" s="409"/>
      <c r="E954" s="359"/>
      <c r="F954" s="774"/>
      <c r="G954" s="775"/>
      <c r="H954" s="526"/>
      <c r="I954" s="905"/>
      <c r="J954" s="526"/>
      <c r="K954" s="662"/>
      <c r="L954" s="388"/>
      <c r="M954" s="217"/>
      <c r="N954" s="217"/>
      <c r="O954" s="217"/>
      <c r="P954" s="217"/>
      <c r="Q954" s="217"/>
      <c r="R954" s="217"/>
      <c r="S954" s="688"/>
      <c r="T954" s="394"/>
      <c r="U954" s="528"/>
      <c r="BC954" s="839"/>
      <c r="BD954" s="919"/>
    </row>
    <row r="955" s="16" customFormat="1" customHeight="1" spans="1:56">
      <c r="A955" s="529"/>
      <c r="B955" s="858"/>
      <c r="C955" s="736"/>
      <c r="D955" s="409"/>
      <c r="E955" s="394"/>
      <c r="F955" s="654"/>
      <c r="G955" s="466"/>
      <c r="H955" s="217"/>
      <c r="I955" s="688"/>
      <c r="J955" s="217"/>
      <c r="K955" s="662"/>
      <c r="L955" s="388"/>
      <c r="M955" s="291"/>
      <c r="N955" s="217"/>
      <c r="O955" s="217"/>
      <c r="P955" s="291"/>
      <c r="Q955" s="291"/>
      <c r="R955" s="217"/>
      <c r="S955" s="688"/>
      <c r="T955" s="359"/>
      <c r="U955" s="928"/>
      <c r="BC955" s="914"/>
      <c r="BD955" s="914"/>
    </row>
    <row r="956" s="695" customFormat="1" customHeight="1" spans="1:56">
      <c r="A956" s="513"/>
      <c r="B956" s="858"/>
      <c r="C956" s="858"/>
      <c r="D956" s="409"/>
      <c r="E956" s="359"/>
      <c r="F956" s="774"/>
      <c r="G956" s="775"/>
      <c r="H956" s="526"/>
      <c r="I956" s="905"/>
      <c r="J956" s="526"/>
      <c r="K956" s="662"/>
      <c r="L956" s="388"/>
      <c r="M956" s="217"/>
      <c r="N956" s="528"/>
      <c r="O956" s="217"/>
      <c r="P956" s="217"/>
      <c r="Q956" s="217"/>
      <c r="R956" s="217"/>
      <c r="S956" s="688"/>
      <c r="T956" s="394"/>
      <c r="BC956" s="839"/>
      <c r="BD956" s="919"/>
    </row>
    <row r="957" s="16" customFormat="1" customHeight="1" spans="1:56">
      <c r="A957" s="529"/>
      <c r="B957" s="858"/>
      <c r="C957" s="736"/>
      <c r="D957" s="409"/>
      <c r="E957" s="394"/>
      <c r="F957" s="654"/>
      <c r="G957" s="466"/>
      <c r="H957" s="217"/>
      <c r="I957" s="688"/>
      <c r="J957" s="217"/>
      <c r="K957" s="662"/>
      <c r="L957" s="388"/>
      <c r="M957" s="291"/>
      <c r="N957" s="217"/>
      <c r="O957" s="217"/>
      <c r="P957" s="291"/>
      <c r="Q957" s="291"/>
      <c r="R957" s="217"/>
      <c r="S957" s="688"/>
      <c r="T957" s="359"/>
      <c r="U957" s="921"/>
      <c r="BC957" s="914"/>
      <c r="BD957" s="914"/>
    </row>
    <row r="958" s="695" customFormat="1" customHeight="1" spans="1:56">
      <c r="A958" s="513"/>
      <c r="B958" s="858"/>
      <c r="C958" s="858"/>
      <c r="D958" s="409"/>
      <c r="E958" s="359"/>
      <c r="F958" s="774"/>
      <c r="G958" s="775"/>
      <c r="H958" s="526"/>
      <c r="I958" s="905"/>
      <c r="J958" s="526"/>
      <c r="K958" s="662"/>
      <c r="L958" s="388"/>
      <c r="M958" s="217"/>
      <c r="N958" s="217"/>
      <c r="O958" s="217"/>
      <c r="P958" s="217"/>
      <c r="Q958" s="217"/>
      <c r="R958" s="217"/>
      <c r="S958" s="688"/>
      <c r="T958" s="394"/>
      <c r="BC958" s="839"/>
      <c r="BD958" s="919"/>
    </row>
    <row r="959" s="695" customFormat="1" customHeight="1" spans="1:56">
      <c r="A959" s="513"/>
      <c r="B959" s="858"/>
      <c r="C959" s="858"/>
      <c r="D959" s="409"/>
      <c r="E959" s="359"/>
      <c r="F959" s="774"/>
      <c r="G959" s="775"/>
      <c r="H959" s="526"/>
      <c r="I959" s="905"/>
      <c r="J959" s="526"/>
      <c r="K959" s="662"/>
      <c r="L959" s="388"/>
      <c r="M959" s="217"/>
      <c r="N959" s="217"/>
      <c r="O959" s="217"/>
      <c r="P959" s="217"/>
      <c r="Q959" s="217"/>
      <c r="R959" s="217"/>
      <c r="S959" s="688"/>
      <c r="T959" s="394"/>
      <c r="U959" s="528"/>
      <c r="BC959" s="914"/>
      <c r="BD959" s="914"/>
    </row>
    <row r="960" s="16" customFormat="1" customHeight="1" spans="1:56">
      <c r="A960" s="529"/>
      <c r="B960" s="858"/>
      <c r="C960" s="736"/>
      <c r="D960" s="409"/>
      <c r="E960" s="394"/>
      <c r="F960" s="654"/>
      <c r="G960" s="466"/>
      <c r="H960" s="217"/>
      <c r="I960" s="688"/>
      <c r="J960" s="217"/>
      <c r="K960" s="662"/>
      <c r="L960" s="388"/>
      <c r="M960" s="291"/>
      <c r="N960" s="217"/>
      <c r="O960" s="217"/>
      <c r="P960" s="291"/>
      <c r="Q960" s="291"/>
      <c r="R960" s="217"/>
      <c r="S960" s="688"/>
      <c r="T960" s="359"/>
      <c r="U960" s="929"/>
      <c r="BC960" s="839"/>
      <c r="BD960" s="919"/>
    </row>
    <row r="961" s="695" customFormat="1" customHeight="1" spans="1:56">
      <c r="A961" s="513"/>
      <c r="B961" s="858"/>
      <c r="C961" s="858"/>
      <c r="D961" s="409"/>
      <c r="E961" s="359"/>
      <c r="F961" s="774"/>
      <c r="G961" s="775"/>
      <c r="H961" s="526"/>
      <c r="I961" s="905"/>
      <c r="J961" s="526"/>
      <c r="K961" s="662"/>
      <c r="L961" s="388"/>
      <c r="M961" s="217"/>
      <c r="N961" s="217"/>
      <c r="O961" s="217"/>
      <c r="P961" s="217"/>
      <c r="Q961" s="217"/>
      <c r="R961" s="217"/>
      <c r="S961" s="688"/>
      <c r="T961" s="394"/>
      <c r="U961" s="528"/>
      <c r="BC961" s="914"/>
      <c r="BD961" s="914"/>
    </row>
    <row r="962" s="16" customFormat="1" customHeight="1" spans="1:56">
      <c r="A962" s="529"/>
      <c r="B962" s="858"/>
      <c r="C962" s="736"/>
      <c r="D962" s="409"/>
      <c r="E962" s="394"/>
      <c r="F962" s="654"/>
      <c r="G962" s="466"/>
      <c r="H962" s="217"/>
      <c r="I962" s="688"/>
      <c r="J962" s="217"/>
      <c r="K962" s="662"/>
      <c r="L962" s="388"/>
      <c r="M962" s="291"/>
      <c r="N962" s="217"/>
      <c r="O962" s="217"/>
      <c r="P962" s="291"/>
      <c r="Q962" s="291"/>
      <c r="R962" s="217"/>
      <c r="S962" s="688"/>
      <c r="T962" s="359"/>
      <c r="U962" s="928"/>
      <c r="BC962" s="839"/>
      <c r="BD962" s="919"/>
    </row>
    <row r="963" s="695" customFormat="1" customHeight="1" spans="1:56">
      <c r="A963" s="513"/>
      <c r="B963" s="858"/>
      <c r="C963" s="858"/>
      <c r="D963" s="409"/>
      <c r="E963" s="359"/>
      <c r="F963" s="774"/>
      <c r="G963" s="775"/>
      <c r="H963" s="526"/>
      <c r="I963" s="905"/>
      <c r="J963" s="526"/>
      <c r="K963" s="662"/>
      <c r="L963" s="388"/>
      <c r="M963" s="217"/>
      <c r="N963" s="528"/>
      <c r="O963" s="217"/>
      <c r="P963" s="217"/>
      <c r="Q963" s="217"/>
      <c r="R963" s="217"/>
      <c r="S963" s="688"/>
      <c r="T963" s="394"/>
      <c r="BC963" s="914"/>
      <c r="BD963" s="914"/>
    </row>
    <row r="964" s="16" customFormat="1" customHeight="1" spans="1:56">
      <c r="A964" s="529"/>
      <c r="B964" s="858"/>
      <c r="C964" s="736"/>
      <c r="D964" s="409"/>
      <c r="E964" s="394"/>
      <c r="F964" s="654"/>
      <c r="G964" s="466"/>
      <c r="H964" s="217"/>
      <c r="I964" s="688"/>
      <c r="J964" s="217"/>
      <c r="K964" s="662"/>
      <c r="L964" s="388"/>
      <c r="M964" s="291"/>
      <c r="N964" s="217"/>
      <c r="O964" s="217"/>
      <c r="P964" s="291"/>
      <c r="Q964" s="291"/>
      <c r="R964" s="217"/>
      <c r="S964" s="688"/>
      <c r="T964" s="359"/>
      <c r="U964" s="927"/>
      <c r="BC964" s="839"/>
      <c r="BD964" s="919"/>
    </row>
    <row r="965" s="695" customFormat="1" customHeight="1" spans="1:56">
      <c r="A965" s="513"/>
      <c r="B965" s="858"/>
      <c r="C965" s="858"/>
      <c r="D965" s="409"/>
      <c r="E965" s="359"/>
      <c r="F965" s="774"/>
      <c r="G965" s="775"/>
      <c r="H965" s="526"/>
      <c r="I965" s="905"/>
      <c r="J965" s="526"/>
      <c r="K965" s="662"/>
      <c r="L965" s="388"/>
      <c r="M965" s="217"/>
      <c r="N965" s="217"/>
      <c r="O965" s="217"/>
      <c r="P965" s="217"/>
      <c r="Q965" s="217"/>
      <c r="R965" s="217"/>
      <c r="S965" s="688"/>
      <c r="T965" s="394"/>
      <c r="U965" s="528"/>
      <c r="BC965" s="914"/>
      <c r="BD965" s="914"/>
    </row>
    <row r="966" s="16" customFormat="1" customHeight="1" spans="1:56">
      <c r="A966" s="529"/>
      <c r="B966" s="858"/>
      <c r="C966" s="736"/>
      <c r="D966" s="409"/>
      <c r="E966" s="394"/>
      <c r="F966" s="654"/>
      <c r="G966" s="466"/>
      <c r="H966" s="217"/>
      <c r="I966" s="688"/>
      <c r="J966" s="217"/>
      <c r="K966" s="662"/>
      <c r="L966" s="388"/>
      <c r="M966" s="291"/>
      <c r="N966" s="217"/>
      <c r="O966" s="217"/>
      <c r="P966" s="291"/>
      <c r="Q966" s="291"/>
      <c r="R966" s="217"/>
      <c r="S966" s="688"/>
      <c r="T966" s="359"/>
      <c r="U966" s="414"/>
      <c r="BC966" s="839"/>
      <c r="BD966" s="919"/>
    </row>
    <row r="967" s="695" customFormat="1" customHeight="1" spans="1:56">
      <c r="A967" s="513"/>
      <c r="B967" s="858"/>
      <c r="C967" s="858"/>
      <c r="D967" s="409"/>
      <c r="E967" s="359"/>
      <c r="F967" s="774"/>
      <c r="G967" s="775"/>
      <c r="H967" s="526"/>
      <c r="I967" s="905"/>
      <c r="J967" s="526"/>
      <c r="K967" s="662"/>
      <c r="L967" s="388"/>
      <c r="M967" s="217"/>
      <c r="N967" s="528"/>
      <c r="O967" s="217"/>
      <c r="P967" s="217"/>
      <c r="Q967" s="217"/>
      <c r="R967" s="217"/>
      <c r="S967" s="688"/>
      <c r="T967" s="394"/>
      <c r="BC967" s="914"/>
      <c r="BD967" s="914"/>
    </row>
    <row r="968" s="16" customFormat="1" customHeight="1" spans="1:56">
      <c r="A968" s="529"/>
      <c r="B968" s="858"/>
      <c r="C968" s="736"/>
      <c r="D968" s="409"/>
      <c r="E968" s="394"/>
      <c r="F968" s="654"/>
      <c r="G968" s="466"/>
      <c r="H968" s="217"/>
      <c r="I968" s="688"/>
      <c r="J968" s="217"/>
      <c r="K968" s="662"/>
      <c r="L968" s="388"/>
      <c r="M968" s="291"/>
      <c r="N968" s="217"/>
      <c r="O968" s="217"/>
      <c r="P968" s="291"/>
      <c r="Q968" s="291"/>
      <c r="R968" s="217"/>
      <c r="S968" s="688"/>
      <c r="T968" s="359"/>
      <c r="U968" s="931"/>
      <c r="BC968" s="839"/>
      <c r="BD968" s="919"/>
    </row>
    <row r="969" s="695" customFormat="1" customHeight="1" spans="1:56">
      <c r="A969" s="513"/>
      <c r="B969" s="858"/>
      <c r="C969" s="858"/>
      <c r="D969" s="409"/>
      <c r="E969" s="359"/>
      <c r="F969" s="774"/>
      <c r="G969" s="775"/>
      <c r="H969" s="526"/>
      <c r="I969" s="905"/>
      <c r="J969" s="526"/>
      <c r="K969" s="662"/>
      <c r="L969" s="388"/>
      <c r="M969" s="217"/>
      <c r="N969" s="217"/>
      <c r="O969" s="217"/>
      <c r="P969" s="217"/>
      <c r="Q969" s="217"/>
      <c r="R969" s="217"/>
      <c r="S969" s="688"/>
      <c r="T969" s="394"/>
      <c r="U969" s="528"/>
      <c r="BC969" s="914"/>
      <c r="BD969" s="914"/>
    </row>
    <row r="970" s="16" customFormat="1" customHeight="1" spans="1:56">
      <c r="A970" s="529"/>
      <c r="B970" s="858"/>
      <c r="C970" s="736"/>
      <c r="D970" s="409"/>
      <c r="E970" s="394"/>
      <c r="F970" s="654"/>
      <c r="G970" s="466"/>
      <c r="H970" s="217"/>
      <c r="I970" s="688"/>
      <c r="J970" s="217"/>
      <c r="K970" s="662"/>
      <c r="L970" s="388"/>
      <c r="M970" s="291"/>
      <c r="N970" s="217"/>
      <c r="O970" s="217"/>
      <c r="P970" s="291"/>
      <c r="Q970" s="291"/>
      <c r="R970" s="217"/>
      <c r="S970" s="688"/>
      <c r="T970" s="359"/>
      <c r="U970" s="932"/>
      <c r="BC970" s="839"/>
      <c r="BD970" s="919"/>
    </row>
    <row r="971" s="695" customFormat="1" customHeight="1" spans="1:56">
      <c r="A971" s="513"/>
      <c r="B971" s="858"/>
      <c r="C971" s="858"/>
      <c r="D971" s="409"/>
      <c r="E971" s="359"/>
      <c r="F971" s="774"/>
      <c r="G971" s="775"/>
      <c r="H971" s="526"/>
      <c r="I971" s="905"/>
      <c r="J971" s="526"/>
      <c r="K971" s="662"/>
      <c r="L971" s="388"/>
      <c r="M971" s="217"/>
      <c r="N971" s="217"/>
      <c r="O971" s="217"/>
      <c r="P971" s="217"/>
      <c r="Q971" s="217"/>
      <c r="R971" s="217"/>
      <c r="S971" s="688"/>
      <c r="T971" s="394"/>
      <c r="U971" s="528"/>
      <c r="BC971" s="839"/>
      <c r="BD971" s="919"/>
    </row>
    <row r="972" s="16" customFormat="1" customHeight="1" spans="1:56">
      <c r="A972" s="529"/>
      <c r="B972" s="858"/>
      <c r="C972" s="736"/>
      <c r="D972" s="409"/>
      <c r="E972" s="394"/>
      <c r="F972" s="654"/>
      <c r="G972" s="466"/>
      <c r="H972" s="217"/>
      <c r="I972" s="688"/>
      <c r="J972" s="217"/>
      <c r="K972" s="662"/>
      <c r="L972" s="388"/>
      <c r="M972" s="291"/>
      <c r="N972" s="217"/>
      <c r="O972" s="217"/>
      <c r="P972" s="291"/>
      <c r="Q972" s="291"/>
      <c r="R972" s="217"/>
      <c r="S972" s="688"/>
      <c r="T972" s="359"/>
      <c r="U972" s="932"/>
      <c r="BC972" s="839"/>
      <c r="BD972" s="919"/>
    </row>
    <row r="973" s="695" customFormat="1" customHeight="1" spans="1:56">
      <c r="A973" s="513"/>
      <c r="B973" s="858"/>
      <c r="C973" s="858"/>
      <c r="D973" s="409"/>
      <c r="E973" s="359"/>
      <c r="F973" s="774"/>
      <c r="G973" s="775"/>
      <c r="H973" s="526"/>
      <c r="I973" s="905"/>
      <c r="J973" s="526"/>
      <c r="K973" s="662"/>
      <c r="L973" s="388"/>
      <c r="M973" s="217"/>
      <c r="N973" s="217"/>
      <c r="O973" s="217"/>
      <c r="P973" s="217"/>
      <c r="Q973" s="217"/>
      <c r="R973" s="217"/>
      <c r="S973" s="688"/>
      <c r="T973" s="394"/>
      <c r="U973" s="528"/>
      <c r="BC973" s="839"/>
      <c r="BD973" s="919"/>
    </row>
    <row r="974" s="16" customFormat="1" customHeight="1" spans="1:56">
      <c r="A974" s="529"/>
      <c r="B974" s="858"/>
      <c r="C974" s="736"/>
      <c r="D974" s="409"/>
      <c r="E974" s="394"/>
      <c r="F974" s="654"/>
      <c r="G974" s="466"/>
      <c r="H974" s="217"/>
      <c r="I974" s="688"/>
      <c r="J974" s="217"/>
      <c r="K974" s="662"/>
      <c r="L974" s="388"/>
      <c r="M974" s="291"/>
      <c r="N974" s="217"/>
      <c r="O974" s="217"/>
      <c r="P974" s="291"/>
      <c r="Q974" s="291"/>
      <c r="R974" s="217"/>
      <c r="S974" s="688"/>
      <c r="T974" s="359"/>
      <c r="U974" s="414"/>
      <c r="BC974" s="914"/>
      <c r="BD974" s="914"/>
    </row>
    <row r="975" s="695" customFormat="1" customHeight="1" spans="1:56">
      <c r="A975" s="513"/>
      <c r="B975" s="858"/>
      <c r="C975" s="858"/>
      <c r="D975" s="409"/>
      <c r="E975" s="359"/>
      <c r="F975" s="774"/>
      <c r="G975" s="775"/>
      <c r="H975" s="526"/>
      <c r="I975" s="905"/>
      <c r="J975" s="526"/>
      <c r="K975" s="662"/>
      <c r="L975" s="388"/>
      <c r="M975" s="217"/>
      <c r="N975" s="217"/>
      <c r="O975" s="217"/>
      <c r="P975" s="217"/>
      <c r="Q975" s="217"/>
      <c r="R975" s="217"/>
      <c r="S975" s="688"/>
      <c r="T975" s="394"/>
      <c r="U975" s="695"/>
      <c r="BC975" s="839"/>
      <c r="BD975" s="919"/>
    </row>
    <row r="976" s="16" customFormat="1" customHeight="1" spans="1:56">
      <c r="A976" s="529"/>
      <c r="B976" s="858"/>
      <c r="C976" s="736"/>
      <c r="D976" s="409"/>
      <c r="E976" s="394"/>
      <c r="F976" s="654"/>
      <c r="G976" s="466"/>
      <c r="H976" s="217"/>
      <c r="I976" s="688"/>
      <c r="J976" s="217"/>
      <c r="K976" s="662"/>
      <c r="L976" s="388"/>
      <c r="M976" s="291"/>
      <c r="N976" s="217"/>
      <c r="O976" s="217"/>
      <c r="P976" s="291"/>
      <c r="Q976" s="291"/>
      <c r="R976" s="217"/>
      <c r="S976" s="688"/>
      <c r="T976" s="359"/>
      <c r="U976" s="931"/>
      <c r="BC976" s="914"/>
      <c r="BD976" s="914"/>
    </row>
    <row r="977" s="695" customFormat="1" customHeight="1" spans="1:56">
      <c r="A977" s="513"/>
      <c r="B977" s="858"/>
      <c r="C977" s="858"/>
      <c r="D977" s="409"/>
      <c r="E977" s="359"/>
      <c r="F977" s="774"/>
      <c r="G977" s="775"/>
      <c r="H977" s="526"/>
      <c r="I977" s="905"/>
      <c r="J977" s="526"/>
      <c r="K977" s="662"/>
      <c r="L977" s="388"/>
      <c r="M977" s="217"/>
      <c r="N977" s="217"/>
      <c r="O977" s="217"/>
      <c r="P977" s="217"/>
      <c r="Q977" s="217"/>
      <c r="R977" s="217"/>
      <c r="S977" s="688"/>
      <c r="T977" s="394"/>
      <c r="U977" s="528"/>
      <c r="BC977" s="839"/>
      <c r="BD977" s="919"/>
    </row>
    <row r="978" s="16" customFormat="1" customHeight="1" spans="1:56">
      <c r="A978" s="529"/>
      <c r="B978" s="858"/>
      <c r="C978" s="736"/>
      <c r="D978" s="409"/>
      <c r="E978" s="394"/>
      <c r="F978" s="654"/>
      <c r="G978" s="466"/>
      <c r="H978" s="217"/>
      <c r="I978" s="688"/>
      <c r="J978" s="217"/>
      <c r="K978" s="662"/>
      <c r="L978" s="388"/>
      <c r="M978" s="291"/>
      <c r="N978" s="217"/>
      <c r="O978" s="217"/>
      <c r="P978" s="291"/>
      <c r="Q978" s="291"/>
      <c r="R978" s="217"/>
      <c r="S978" s="688"/>
      <c r="T978" s="359"/>
      <c r="U978" s="932"/>
      <c r="BC978" s="914"/>
      <c r="BD978" s="914"/>
    </row>
    <row r="979" s="695" customFormat="1" customHeight="1" spans="1:56">
      <c r="A979" s="513"/>
      <c r="B979" s="858"/>
      <c r="C979" s="858"/>
      <c r="D979" s="409"/>
      <c r="E979" s="359"/>
      <c r="F979" s="774"/>
      <c r="G979" s="775"/>
      <c r="H979" s="526"/>
      <c r="I979" s="905"/>
      <c r="J979" s="526"/>
      <c r="K979" s="662"/>
      <c r="L979" s="388"/>
      <c r="M979" s="217"/>
      <c r="N979" s="217"/>
      <c r="O979" s="217"/>
      <c r="P979" s="217"/>
      <c r="Q979" s="217"/>
      <c r="R979" s="217"/>
      <c r="S979" s="688"/>
      <c r="T979" s="394"/>
      <c r="U979" s="528"/>
      <c r="BC979" s="914"/>
      <c r="BD979" s="914"/>
    </row>
    <row r="980" s="16" customFormat="1" customHeight="1" spans="1:56">
      <c r="A980" s="529"/>
      <c r="B980" s="858"/>
      <c r="C980" s="736"/>
      <c r="D980" s="409"/>
      <c r="E980" s="394"/>
      <c r="F980" s="654"/>
      <c r="G980" s="466"/>
      <c r="H980" s="217"/>
      <c r="I980" s="688"/>
      <c r="J980" s="217"/>
      <c r="K980" s="662"/>
      <c r="L980" s="388"/>
      <c r="M980" s="291"/>
      <c r="N980" s="217"/>
      <c r="O980" s="217"/>
      <c r="P980" s="291"/>
      <c r="Q980" s="291"/>
      <c r="R980" s="217"/>
      <c r="S980" s="688"/>
      <c r="T980" s="359"/>
      <c r="U980" s="414"/>
      <c r="BC980" s="839"/>
      <c r="BD980" s="919"/>
    </row>
    <row r="981" s="16" customFormat="1" customHeight="1" spans="1:56">
      <c r="A981" s="529"/>
      <c r="B981" s="858"/>
      <c r="C981" s="736"/>
      <c r="D981" s="409"/>
      <c r="E981" s="394"/>
      <c r="F981" s="654"/>
      <c r="G981" s="466"/>
      <c r="H981" s="217"/>
      <c r="I981" s="688"/>
      <c r="J981" s="217"/>
      <c r="K981" s="662"/>
      <c r="L981" s="388"/>
      <c r="M981" s="291"/>
      <c r="N981" s="217"/>
      <c r="O981" s="217"/>
      <c r="P981" s="291"/>
      <c r="Q981" s="291"/>
      <c r="R981" s="217"/>
      <c r="S981" s="688"/>
      <c r="T981" s="359"/>
      <c r="U981" s="359"/>
      <c r="BC981" s="914"/>
      <c r="BD981" s="914"/>
    </row>
    <row r="982" s="16" customFormat="1" customHeight="1" spans="1:56">
      <c r="A982" s="529"/>
      <c r="B982" s="858"/>
      <c r="C982" s="736"/>
      <c r="D982" s="409"/>
      <c r="E982" s="394"/>
      <c r="F982" s="654"/>
      <c r="G982" s="466"/>
      <c r="H982" s="217"/>
      <c r="I982" s="688"/>
      <c r="J982" s="217"/>
      <c r="K982" s="662"/>
      <c r="L982" s="388"/>
      <c r="M982" s="291"/>
      <c r="N982" s="217"/>
      <c r="O982" s="217"/>
      <c r="P982" s="291"/>
      <c r="Q982" s="291"/>
      <c r="R982" s="217"/>
      <c r="S982" s="688"/>
      <c r="T982" s="359"/>
      <c r="U982" s="359"/>
      <c r="BC982" s="839"/>
      <c r="BD982" s="919"/>
    </row>
    <row r="983" s="16" customFormat="1" customHeight="1" spans="1:56">
      <c r="A983" s="529"/>
      <c r="B983" s="858"/>
      <c r="C983" s="736"/>
      <c r="D983" s="409"/>
      <c r="E983" s="394"/>
      <c r="F983" s="654"/>
      <c r="G983" s="466"/>
      <c r="H983" s="217"/>
      <c r="I983" s="688"/>
      <c r="J983" s="217"/>
      <c r="K983" s="662"/>
      <c r="L983" s="388"/>
      <c r="M983" s="291"/>
      <c r="N983" s="217"/>
      <c r="O983" s="217"/>
      <c r="P983" s="291"/>
      <c r="Q983" s="291"/>
      <c r="R983" s="217"/>
      <c r="S983" s="688"/>
      <c r="T983" s="359"/>
      <c r="U983" s="359"/>
      <c r="BC983" s="914"/>
      <c r="BD983" s="914"/>
    </row>
    <row r="984" s="695" customFormat="1" customHeight="1" spans="1:56">
      <c r="A984" s="513"/>
      <c r="B984" s="858"/>
      <c r="C984" s="858"/>
      <c r="D984" s="409"/>
      <c r="E984" s="359"/>
      <c r="F984" s="774"/>
      <c r="G984" s="775"/>
      <c r="H984" s="526"/>
      <c r="I984" s="905"/>
      <c r="J984" s="526"/>
      <c r="K984" s="662"/>
      <c r="L984" s="388"/>
      <c r="M984" s="217"/>
      <c r="N984" s="217"/>
      <c r="O984" s="217"/>
      <c r="P984" s="217"/>
      <c r="Q984" s="217"/>
      <c r="R984" s="217"/>
      <c r="S984" s="688"/>
      <c r="T984" s="394"/>
      <c r="BC984" s="839"/>
      <c r="BD984" s="919"/>
    </row>
    <row r="985" s="16" customFormat="1" customHeight="1" spans="1:56">
      <c r="A985" s="529"/>
      <c r="B985" s="858"/>
      <c r="C985" s="736"/>
      <c r="D985" s="409"/>
      <c r="E985" s="394"/>
      <c r="F985" s="654"/>
      <c r="G985" s="466"/>
      <c r="H985" s="217"/>
      <c r="I985" s="688"/>
      <c r="J985" s="217"/>
      <c r="K985" s="662"/>
      <c r="L985" s="388"/>
      <c r="M985" s="291"/>
      <c r="N985" s="217"/>
      <c r="O985" s="217"/>
      <c r="P985" s="291"/>
      <c r="Q985" s="291"/>
      <c r="R985" s="217"/>
      <c r="S985" s="688"/>
      <c r="T985" s="359"/>
      <c r="U985" s="931"/>
      <c r="BC985" s="914"/>
      <c r="BD985" s="914"/>
    </row>
    <row r="986" s="695" customFormat="1" customHeight="1" spans="1:56">
      <c r="A986" s="513"/>
      <c r="B986" s="858"/>
      <c r="C986" s="858"/>
      <c r="D986" s="409"/>
      <c r="E986" s="359"/>
      <c r="F986" s="774"/>
      <c r="G986" s="775"/>
      <c r="H986" s="526"/>
      <c r="I986" s="905"/>
      <c r="J986" s="526"/>
      <c r="K986" s="662"/>
      <c r="L986" s="388"/>
      <c r="M986" s="217"/>
      <c r="N986" s="217"/>
      <c r="O986" s="217"/>
      <c r="P986" s="217"/>
      <c r="Q986" s="217"/>
      <c r="R986" s="217"/>
      <c r="S986" s="688"/>
      <c r="T986" s="394"/>
      <c r="U986" s="528"/>
      <c r="BC986" s="914"/>
      <c r="BD986" s="914"/>
    </row>
    <row r="987" s="16" customFormat="1" customHeight="1" spans="1:56">
      <c r="A987" s="529"/>
      <c r="B987" s="858"/>
      <c r="C987" s="736"/>
      <c r="D987" s="409"/>
      <c r="E987" s="394"/>
      <c r="F987" s="654"/>
      <c r="G987" s="466"/>
      <c r="H987" s="217"/>
      <c r="I987" s="688"/>
      <c r="J987" s="217"/>
      <c r="K987" s="662"/>
      <c r="L987" s="388"/>
      <c r="M987" s="291"/>
      <c r="N987" s="217"/>
      <c r="O987" s="217"/>
      <c r="P987" s="291"/>
      <c r="Q987" s="291"/>
      <c r="R987" s="217"/>
      <c r="S987" s="688"/>
      <c r="T987" s="359"/>
      <c r="U987" s="414"/>
      <c r="BC987" s="914"/>
      <c r="BD987" s="914"/>
    </row>
    <row r="988" s="695" customFormat="1" customHeight="1" spans="1:56">
      <c r="A988" s="513"/>
      <c r="B988" s="858"/>
      <c r="C988" s="858"/>
      <c r="D988" s="409"/>
      <c r="E988" s="359"/>
      <c r="F988" s="774"/>
      <c r="G988" s="775"/>
      <c r="H988" s="526"/>
      <c r="I988" s="905"/>
      <c r="J988" s="526"/>
      <c r="K988" s="662"/>
      <c r="L988" s="388"/>
      <c r="M988" s="217"/>
      <c r="N988" s="217"/>
      <c r="O988" s="217"/>
      <c r="P988" s="217"/>
      <c r="Q988" s="217"/>
      <c r="R988" s="217"/>
      <c r="S988" s="688"/>
      <c r="T988" s="394"/>
      <c r="BC988" s="914"/>
      <c r="BD988" s="914"/>
    </row>
    <row r="989" s="695" customFormat="1" customHeight="1" spans="1:56">
      <c r="A989" s="513"/>
      <c r="B989" s="858"/>
      <c r="C989" s="858"/>
      <c r="D989" s="409"/>
      <c r="E989" s="359"/>
      <c r="F989" s="774"/>
      <c r="G989" s="775"/>
      <c r="H989" s="526"/>
      <c r="I989" s="905"/>
      <c r="J989" s="526"/>
      <c r="K989" s="662"/>
      <c r="L989" s="388"/>
      <c r="M989" s="217"/>
      <c r="N989" s="528"/>
      <c r="O989" s="217"/>
      <c r="P989" s="217"/>
      <c r="Q989" s="217"/>
      <c r="R989" s="217"/>
      <c r="S989" s="688"/>
      <c r="T989" s="394"/>
      <c r="BC989" s="914"/>
      <c r="BD989" s="914"/>
    </row>
    <row r="990" s="16" customFormat="1" customHeight="1" spans="1:56">
      <c r="A990" s="513"/>
      <c r="B990" s="858"/>
      <c r="C990" s="736"/>
      <c r="D990" s="409"/>
      <c r="E990" s="394"/>
      <c r="F990" s="654"/>
      <c r="G990" s="466"/>
      <c r="H990" s="217"/>
      <c r="I990" s="688"/>
      <c r="J990" s="217"/>
      <c r="K990" s="662"/>
      <c r="L990" s="388"/>
      <c r="M990" s="291"/>
      <c r="N990" s="217"/>
      <c r="O990" s="217"/>
      <c r="P990" s="291"/>
      <c r="Q990" s="291"/>
      <c r="R990" s="217"/>
      <c r="S990" s="688"/>
      <c r="T990" s="359"/>
      <c r="U990" s="931"/>
      <c r="BC990" s="933"/>
      <c r="BD990" s="933"/>
    </row>
    <row r="991" s="695" customFormat="1" customHeight="1" spans="1:56">
      <c r="A991" s="513"/>
      <c r="B991" s="858"/>
      <c r="C991" s="858"/>
      <c r="D991" s="409"/>
      <c r="E991" s="359"/>
      <c r="F991" s="774"/>
      <c r="G991" s="775"/>
      <c r="H991" s="217"/>
      <c r="I991" s="688"/>
      <c r="J991" s="217"/>
      <c r="K991" s="662"/>
      <c r="L991" s="388"/>
      <c r="M991" s="217"/>
      <c r="N991" s="217"/>
      <c r="O991" s="217"/>
      <c r="P991" s="217"/>
      <c r="Q991" s="217"/>
      <c r="R991" s="217"/>
      <c r="S991" s="688"/>
      <c r="T991" s="394"/>
      <c r="U991" s="528"/>
      <c r="BC991" s="933"/>
      <c r="BD991" s="933"/>
    </row>
    <row r="992" s="16" customFormat="1" customHeight="1" spans="1:56">
      <c r="A992" s="513"/>
      <c r="B992" s="858"/>
      <c r="C992" s="736"/>
      <c r="D992" s="409"/>
      <c r="E992" s="394"/>
      <c r="F992" s="654"/>
      <c r="G992" s="466"/>
      <c r="H992" s="217"/>
      <c r="I992" s="688"/>
      <c r="J992" s="217"/>
      <c r="K992" s="662"/>
      <c r="L992" s="388"/>
      <c r="M992" s="291"/>
      <c r="N992" s="217"/>
      <c r="O992" s="217"/>
      <c r="P992" s="291"/>
      <c r="Q992" s="291"/>
      <c r="R992" s="217"/>
      <c r="S992" s="688"/>
      <c r="T992" s="359"/>
      <c r="U992" s="932"/>
      <c r="BC992" s="914"/>
      <c r="BD992" s="914"/>
    </row>
    <row r="993" s="695" customFormat="1" customHeight="1" spans="1:56">
      <c r="A993" s="513"/>
      <c r="B993" s="858"/>
      <c r="C993" s="858"/>
      <c r="D993" s="409"/>
      <c r="E993" s="359"/>
      <c r="F993" s="774"/>
      <c r="G993" s="775"/>
      <c r="H993" s="217"/>
      <c r="I993" s="688"/>
      <c r="J993" s="217"/>
      <c r="K993" s="662"/>
      <c r="L993" s="388"/>
      <c r="M993" s="217"/>
      <c r="N993" s="217"/>
      <c r="O993" s="217"/>
      <c r="P993" s="217"/>
      <c r="Q993" s="217"/>
      <c r="R993" s="217"/>
      <c r="S993" s="688"/>
      <c r="T993" s="394"/>
      <c r="U993" s="528"/>
      <c r="BC993" s="933"/>
      <c r="BD993" s="933"/>
    </row>
    <row r="994" s="16" customFormat="1" customHeight="1" spans="1:56">
      <c r="A994" s="513"/>
      <c r="B994" s="858"/>
      <c r="C994" s="736"/>
      <c r="D994" s="409"/>
      <c r="E994" s="394"/>
      <c r="F994" s="654"/>
      <c r="G994" s="466"/>
      <c r="H994" s="217"/>
      <c r="I994" s="688"/>
      <c r="J994" s="217"/>
      <c r="K994" s="662"/>
      <c r="L994" s="388"/>
      <c r="M994" s="291"/>
      <c r="N994" s="217"/>
      <c r="O994" s="217"/>
      <c r="P994" s="291"/>
      <c r="Q994" s="291"/>
      <c r="R994" s="217"/>
      <c r="S994" s="688"/>
      <c r="T994" s="359"/>
      <c r="U994" s="929"/>
      <c r="BC994" s="914"/>
      <c r="BD994" s="914"/>
    </row>
    <row r="995" s="695" customFormat="1" customHeight="1" spans="1:56">
      <c r="A995" s="513"/>
      <c r="B995" s="858"/>
      <c r="C995" s="858"/>
      <c r="D995" s="409"/>
      <c r="E995" s="359"/>
      <c r="F995" s="774"/>
      <c r="G995" s="775"/>
      <c r="H995" s="217"/>
      <c r="I995" s="688"/>
      <c r="J995" s="217"/>
      <c r="K995" s="662"/>
      <c r="L995" s="388"/>
      <c r="M995" s="217"/>
      <c r="N995" s="217"/>
      <c r="O995" s="217"/>
      <c r="P995" s="217"/>
      <c r="Q995" s="217"/>
      <c r="R995" s="217"/>
      <c r="S995" s="688"/>
      <c r="T995" s="394"/>
      <c r="U995" s="528"/>
      <c r="BC995" s="914"/>
      <c r="BD995" s="914"/>
    </row>
    <row r="996" s="695" customFormat="1" customHeight="1" spans="1:56">
      <c r="A996" s="513"/>
      <c r="B996" s="858"/>
      <c r="C996" s="858"/>
      <c r="D996" s="409"/>
      <c r="E996" s="359"/>
      <c r="F996" s="774"/>
      <c r="G996" s="775"/>
      <c r="H996" s="217"/>
      <c r="I996" s="688"/>
      <c r="J996" s="217"/>
      <c r="K996" s="662"/>
      <c r="L996" s="388"/>
      <c r="M996" s="217"/>
      <c r="N996" s="217"/>
      <c r="O996" s="217"/>
      <c r="P996" s="217"/>
      <c r="Q996" s="217"/>
      <c r="R996" s="217"/>
      <c r="S996" s="688"/>
      <c r="T996" s="394"/>
      <c r="BC996" s="933"/>
      <c r="BD996" s="933"/>
    </row>
    <row r="997" s="695" customFormat="1" customHeight="1" spans="1:56">
      <c r="A997" s="513"/>
      <c r="B997" s="858"/>
      <c r="C997" s="858"/>
      <c r="D997" s="409"/>
      <c r="E997" s="359"/>
      <c r="F997" s="774"/>
      <c r="G997" s="775"/>
      <c r="H997" s="526"/>
      <c r="I997" s="905"/>
      <c r="J997" s="526"/>
      <c r="K997" s="662"/>
      <c r="L997" s="388"/>
      <c r="M997" s="217"/>
      <c r="N997" s="528"/>
      <c r="O997" s="217"/>
      <c r="P997" s="217"/>
      <c r="Q997" s="217"/>
      <c r="R997" s="217"/>
      <c r="S997" s="688"/>
      <c r="T997" s="394"/>
      <c r="BC997" s="914"/>
      <c r="BD997" s="914"/>
    </row>
    <row r="998" s="695" customFormat="1" customHeight="1" spans="1:56">
      <c r="A998" s="513"/>
      <c r="B998" s="858"/>
      <c r="C998" s="858"/>
      <c r="D998" s="409"/>
      <c r="E998" s="359"/>
      <c r="F998" s="774"/>
      <c r="G998" s="775"/>
      <c r="H998" s="217"/>
      <c r="I998" s="688"/>
      <c r="J998" s="217"/>
      <c r="K998" s="662"/>
      <c r="L998" s="388"/>
      <c r="M998" s="217"/>
      <c r="N998" s="217"/>
      <c r="O998" s="217"/>
      <c r="P998" s="217"/>
      <c r="Q998" s="217"/>
      <c r="R998" s="217"/>
      <c r="S998" s="688"/>
      <c r="T998" s="394"/>
      <c r="BC998" s="933"/>
      <c r="BD998" s="933"/>
    </row>
    <row r="999" s="695" customFormat="1" customHeight="1" spans="1:56">
      <c r="A999" s="513"/>
      <c r="B999" s="858"/>
      <c r="C999" s="858"/>
      <c r="D999" s="409"/>
      <c r="E999" s="359"/>
      <c r="F999" s="774"/>
      <c r="G999" s="775"/>
      <c r="H999" s="217"/>
      <c r="I999" s="688"/>
      <c r="J999" s="217"/>
      <c r="K999" s="662"/>
      <c r="L999" s="388"/>
      <c r="M999" s="217"/>
      <c r="N999" s="217"/>
      <c r="O999" s="217"/>
      <c r="P999" s="217"/>
      <c r="Q999" s="217"/>
      <c r="R999" s="217"/>
      <c r="S999" s="688"/>
      <c r="T999" s="394"/>
      <c r="BC999" s="914"/>
      <c r="BD999" s="914"/>
    </row>
    <row r="1000" s="13" customFormat="1" customHeight="1" spans="1:56">
      <c r="A1000" s="513"/>
      <c r="B1000" s="858"/>
      <c r="C1000" s="858"/>
      <c r="D1000" s="409"/>
      <c r="E1000" s="359"/>
      <c r="F1000" s="774"/>
      <c r="G1000" s="775"/>
      <c r="H1000" s="526"/>
      <c r="I1000" s="905"/>
      <c r="J1000" s="526"/>
      <c r="K1000" s="662"/>
      <c r="L1000" s="388"/>
      <c r="M1000" s="217"/>
      <c r="N1000" s="217"/>
      <c r="O1000" s="217"/>
      <c r="P1000" s="217"/>
      <c r="Q1000" s="217"/>
      <c r="R1000" s="217"/>
      <c r="S1000" s="688"/>
      <c r="T1000" s="394"/>
      <c r="BC1000" s="933"/>
      <c r="BD1000" s="933"/>
    </row>
    <row r="1001" s="13" customFormat="1" customHeight="1" spans="1:56">
      <c r="A1001" s="513"/>
      <c r="B1001" s="858"/>
      <c r="C1001" s="858"/>
      <c r="D1001" s="409"/>
      <c r="E1001" s="359"/>
      <c r="F1001" s="774"/>
      <c r="G1001" s="775"/>
      <c r="H1001" s="526"/>
      <c r="I1001" s="905"/>
      <c r="J1001" s="526"/>
      <c r="K1001" s="662"/>
      <c r="L1001" s="388"/>
      <c r="M1001" s="217"/>
      <c r="N1001" s="217"/>
      <c r="O1001" s="217"/>
      <c r="P1001" s="217"/>
      <c r="Q1001" s="217"/>
      <c r="R1001" s="217"/>
      <c r="S1001" s="688"/>
      <c r="T1001" s="394"/>
      <c r="U1001" s="13"/>
      <c r="BC1001" s="914"/>
      <c r="BD1001" s="914"/>
    </row>
    <row r="1002" s="695" customFormat="1" customHeight="1" spans="1:56">
      <c r="A1002" s="513"/>
      <c r="B1002" s="858"/>
      <c r="C1002" s="858"/>
      <c r="D1002" s="409"/>
      <c r="E1002" s="359"/>
      <c r="F1002" s="774"/>
      <c r="G1002" s="775"/>
      <c r="H1002" s="217"/>
      <c r="I1002" s="688"/>
      <c r="J1002" s="217"/>
      <c r="K1002" s="662"/>
      <c r="L1002" s="388"/>
      <c r="M1002" s="217"/>
      <c r="N1002" s="217"/>
      <c r="O1002" s="217"/>
      <c r="P1002" s="217"/>
      <c r="Q1002" s="217"/>
      <c r="R1002" s="217"/>
      <c r="S1002" s="688"/>
      <c r="T1002" s="394"/>
      <c r="BC1002" s="933"/>
      <c r="BD1002" s="933"/>
    </row>
    <row r="1003" s="13" customFormat="1" customHeight="1" spans="1:56">
      <c r="A1003" s="513"/>
      <c r="B1003" s="858"/>
      <c r="C1003" s="858"/>
      <c r="D1003" s="409"/>
      <c r="E1003" s="359"/>
      <c r="F1003" s="774"/>
      <c r="G1003" s="775"/>
      <c r="H1003" s="526"/>
      <c r="I1003" s="905"/>
      <c r="J1003" s="526"/>
      <c r="K1003" s="662"/>
      <c r="L1003" s="388"/>
      <c r="M1003" s="217"/>
      <c r="N1003" s="217"/>
      <c r="O1003" s="217"/>
      <c r="P1003" s="217"/>
      <c r="Q1003" s="217"/>
      <c r="R1003" s="217"/>
      <c r="S1003" s="688"/>
      <c r="T1003" s="394"/>
      <c r="BC1003" s="933"/>
      <c r="BD1003" s="933"/>
    </row>
    <row r="1004" s="695" customFormat="1" customHeight="1" spans="1:56">
      <c r="A1004" s="513"/>
      <c r="B1004" s="858"/>
      <c r="C1004" s="858"/>
      <c r="D1004" s="409"/>
      <c r="E1004" s="359"/>
      <c r="F1004" s="774"/>
      <c r="G1004" s="775"/>
      <c r="H1004" s="217"/>
      <c r="I1004" s="688"/>
      <c r="J1004" s="217"/>
      <c r="K1004" s="662"/>
      <c r="L1004" s="388"/>
      <c r="M1004" s="217"/>
      <c r="N1004" s="217"/>
      <c r="O1004" s="217"/>
      <c r="P1004" s="217"/>
      <c r="Q1004" s="217"/>
      <c r="R1004" s="217"/>
      <c r="S1004" s="688"/>
      <c r="T1004" s="394"/>
      <c r="BC1004" s="933"/>
      <c r="BD1004" s="933"/>
    </row>
    <row r="1005" s="695" customFormat="1" customHeight="1" spans="1:56">
      <c r="A1005" s="513"/>
      <c r="B1005" s="858"/>
      <c r="C1005" s="858"/>
      <c r="D1005" s="409"/>
      <c r="E1005" s="359"/>
      <c r="F1005" s="774"/>
      <c r="G1005" s="775"/>
      <c r="H1005" s="217"/>
      <c r="I1005" s="688"/>
      <c r="J1005" s="217"/>
      <c r="K1005" s="662"/>
      <c r="L1005" s="388"/>
      <c r="M1005" s="217"/>
      <c r="N1005" s="217"/>
      <c r="O1005" s="217"/>
      <c r="P1005" s="217"/>
      <c r="Q1005" s="217"/>
      <c r="R1005" s="217"/>
      <c r="S1005" s="688"/>
      <c r="T1005" s="394"/>
      <c r="BC1005" s="933"/>
      <c r="BD1005" s="933"/>
    </row>
    <row r="1006" s="13" customFormat="1" customHeight="1" spans="1:56">
      <c r="A1006" s="513"/>
      <c r="B1006" s="858"/>
      <c r="C1006" s="858"/>
      <c r="D1006" s="409"/>
      <c r="E1006" s="359"/>
      <c r="F1006" s="774"/>
      <c r="G1006" s="775"/>
      <c r="H1006" s="526"/>
      <c r="I1006" s="905"/>
      <c r="J1006" s="526"/>
      <c r="K1006" s="662"/>
      <c r="L1006" s="388"/>
      <c r="M1006" s="217"/>
      <c r="N1006" s="217"/>
      <c r="O1006" s="217"/>
      <c r="P1006" s="217"/>
      <c r="Q1006" s="217"/>
      <c r="R1006" s="217"/>
      <c r="S1006" s="688"/>
      <c r="T1006" s="394"/>
      <c r="U1006" s="399"/>
      <c r="BC1006" s="933"/>
      <c r="BD1006" s="933"/>
    </row>
    <row r="1007" s="695" customFormat="1" customHeight="1" spans="1:56">
      <c r="A1007" s="513"/>
      <c r="B1007" s="858"/>
      <c r="C1007" s="858"/>
      <c r="D1007" s="409"/>
      <c r="E1007" s="359"/>
      <c r="F1007" s="774"/>
      <c r="G1007" s="775"/>
      <c r="H1007" s="217"/>
      <c r="I1007" s="688"/>
      <c r="J1007" s="217"/>
      <c r="K1007" s="662"/>
      <c r="L1007" s="388"/>
      <c r="M1007" s="217"/>
      <c r="N1007" s="217"/>
      <c r="O1007" s="217"/>
      <c r="P1007" s="217"/>
      <c r="Q1007" s="217"/>
      <c r="R1007" s="217"/>
      <c r="S1007" s="688"/>
      <c r="T1007" s="394"/>
      <c r="BC1007" s="914"/>
      <c r="BD1007" s="914"/>
    </row>
    <row r="1008" s="13" customFormat="1" customHeight="1" spans="1:56">
      <c r="A1008" s="513"/>
      <c r="B1008" s="858"/>
      <c r="C1008" s="858"/>
      <c r="D1008" s="409"/>
      <c r="E1008" s="359"/>
      <c r="F1008" s="774"/>
      <c r="G1008" s="775"/>
      <c r="H1008" s="526"/>
      <c r="I1008" s="905"/>
      <c r="J1008" s="526"/>
      <c r="K1008" s="662"/>
      <c r="L1008" s="388"/>
      <c r="M1008" s="217"/>
      <c r="N1008" s="217"/>
      <c r="O1008" s="217"/>
      <c r="P1008" s="217"/>
      <c r="Q1008" s="217"/>
      <c r="R1008" s="217"/>
      <c r="S1008" s="688"/>
      <c r="T1008" s="394"/>
      <c r="U1008" s="399"/>
      <c r="BC1008" s="933"/>
      <c r="BD1008" s="933"/>
    </row>
    <row r="1009" s="695" customFormat="1" customHeight="1" spans="1:56">
      <c r="A1009" s="513"/>
      <c r="B1009" s="858"/>
      <c r="C1009" s="858"/>
      <c r="D1009" s="409"/>
      <c r="E1009" s="359"/>
      <c r="F1009" s="774"/>
      <c r="G1009" s="775"/>
      <c r="H1009" s="217"/>
      <c r="I1009" s="688"/>
      <c r="J1009" s="217"/>
      <c r="K1009" s="662"/>
      <c r="L1009" s="388"/>
      <c r="M1009" s="217"/>
      <c r="N1009" s="217"/>
      <c r="O1009" s="217"/>
      <c r="P1009" s="217"/>
      <c r="Q1009" s="217"/>
      <c r="R1009" s="217"/>
      <c r="S1009" s="688"/>
      <c r="T1009" s="394"/>
      <c r="BC1009" s="914"/>
      <c r="BD1009" s="914"/>
    </row>
    <row r="1010" s="13" customFormat="1" customHeight="1" spans="1:56">
      <c r="A1010" s="513"/>
      <c r="B1010" s="858"/>
      <c r="C1010" s="858"/>
      <c r="D1010" s="409"/>
      <c r="E1010" s="359"/>
      <c r="F1010" s="774"/>
      <c r="G1010" s="775"/>
      <c r="H1010" s="526"/>
      <c r="I1010" s="905"/>
      <c r="J1010" s="526"/>
      <c r="K1010" s="662"/>
      <c r="L1010" s="388"/>
      <c r="M1010" s="217"/>
      <c r="N1010" s="217"/>
      <c r="O1010" s="217"/>
      <c r="P1010" s="217"/>
      <c r="Q1010" s="217"/>
      <c r="R1010" s="217"/>
      <c r="S1010" s="688"/>
      <c r="T1010" s="394"/>
      <c r="BC1010" s="933"/>
      <c r="BD1010" s="933"/>
    </row>
    <row r="1011" s="695" customFormat="1" customHeight="1" spans="1:56">
      <c r="A1011" s="513"/>
      <c r="B1011" s="858"/>
      <c r="C1011" s="858"/>
      <c r="D1011" s="409"/>
      <c r="E1011" s="359"/>
      <c r="F1011" s="774"/>
      <c r="G1011" s="775"/>
      <c r="H1011" s="217"/>
      <c r="I1011" s="688"/>
      <c r="J1011" s="217"/>
      <c r="K1011" s="662"/>
      <c r="L1011" s="388"/>
      <c r="M1011" s="217"/>
      <c r="N1011" s="217"/>
      <c r="O1011" s="217"/>
      <c r="P1011" s="217"/>
      <c r="Q1011" s="217"/>
      <c r="R1011" s="217"/>
      <c r="S1011" s="688"/>
      <c r="T1011" s="394"/>
      <c r="BC1011" s="914"/>
      <c r="BD1011" s="914"/>
    </row>
    <row r="1012" s="13" customFormat="1" customHeight="1" spans="1:56">
      <c r="A1012" s="513"/>
      <c r="B1012" s="858"/>
      <c r="C1012" s="858"/>
      <c r="D1012" s="409"/>
      <c r="E1012" s="359"/>
      <c r="F1012" s="774"/>
      <c r="G1012" s="775"/>
      <c r="H1012" s="526"/>
      <c r="I1012" s="905"/>
      <c r="J1012" s="526"/>
      <c r="K1012" s="662"/>
      <c r="L1012" s="388"/>
      <c r="M1012" s="217"/>
      <c r="N1012" s="217"/>
      <c r="O1012" s="217"/>
      <c r="P1012" s="217"/>
      <c r="Q1012" s="217"/>
      <c r="R1012" s="217"/>
      <c r="S1012" s="688"/>
      <c r="T1012" s="394"/>
      <c r="BC1012" s="933"/>
      <c r="BD1012" s="933"/>
    </row>
    <row r="1013" s="13" customFormat="1" customHeight="1" spans="1:56">
      <c r="A1013" s="513"/>
      <c r="B1013" s="858"/>
      <c r="C1013" s="858"/>
      <c r="D1013" s="409"/>
      <c r="E1013" s="359"/>
      <c r="F1013" s="774"/>
      <c r="G1013" s="775"/>
      <c r="H1013" s="526"/>
      <c r="I1013" s="905"/>
      <c r="J1013" s="526"/>
      <c r="K1013" s="662"/>
      <c r="L1013" s="388"/>
      <c r="M1013" s="217"/>
      <c r="N1013" s="217"/>
      <c r="O1013" s="217"/>
      <c r="P1013" s="217"/>
      <c r="Q1013" s="217"/>
      <c r="R1013" s="217"/>
      <c r="S1013" s="688"/>
      <c r="T1013" s="394"/>
      <c r="BC1013" s="914"/>
      <c r="BD1013" s="914"/>
    </row>
    <row r="1014" s="13" customFormat="1" customHeight="1" spans="1:56">
      <c r="A1014" s="513"/>
      <c r="B1014" s="858"/>
      <c r="C1014" s="858"/>
      <c r="D1014" s="409"/>
      <c r="E1014" s="359"/>
      <c r="F1014" s="774"/>
      <c r="G1014" s="775"/>
      <c r="H1014" s="526"/>
      <c r="I1014" s="905"/>
      <c r="J1014" s="526"/>
      <c r="K1014" s="662"/>
      <c r="L1014" s="388"/>
      <c r="M1014" s="217"/>
      <c r="N1014" s="217"/>
      <c r="O1014" s="217"/>
      <c r="P1014" s="217"/>
      <c r="Q1014" s="217"/>
      <c r="R1014" s="217"/>
      <c r="S1014" s="688"/>
      <c r="T1014" s="394"/>
      <c r="BC1014" s="933"/>
      <c r="BD1014" s="933"/>
    </row>
    <row r="1015" s="13" customFormat="1" customHeight="1" spans="1:56">
      <c r="A1015" s="513"/>
      <c r="B1015" s="858"/>
      <c r="C1015" s="858"/>
      <c r="D1015" s="409"/>
      <c r="E1015" s="359"/>
      <c r="F1015" s="774"/>
      <c r="G1015" s="775"/>
      <c r="H1015" s="526"/>
      <c r="I1015" s="905"/>
      <c r="J1015" s="526"/>
      <c r="K1015" s="662"/>
      <c r="L1015" s="388"/>
      <c r="M1015" s="217"/>
      <c r="N1015" s="217"/>
      <c r="O1015" s="217"/>
      <c r="P1015" s="217"/>
      <c r="Q1015" s="217"/>
      <c r="R1015" s="217"/>
      <c r="S1015" s="688"/>
      <c r="T1015" s="394"/>
      <c r="BC1015" s="914"/>
      <c r="BD1015" s="914"/>
    </row>
    <row r="1016" s="13" customFormat="1" customHeight="1" spans="1:56">
      <c r="A1016" s="513"/>
      <c r="B1016" s="858"/>
      <c r="C1016" s="858"/>
      <c r="D1016" s="409"/>
      <c r="E1016" s="359"/>
      <c r="F1016" s="774"/>
      <c r="G1016" s="775"/>
      <c r="H1016" s="526"/>
      <c r="I1016" s="905"/>
      <c r="J1016" s="526"/>
      <c r="K1016" s="662"/>
      <c r="L1016" s="388"/>
      <c r="M1016" s="217"/>
      <c r="N1016" s="217"/>
      <c r="O1016" s="217"/>
      <c r="P1016" s="217"/>
      <c r="Q1016" s="217"/>
      <c r="R1016" s="217"/>
      <c r="S1016" s="688"/>
      <c r="T1016" s="394"/>
      <c r="BC1016" s="933"/>
      <c r="BD1016" s="933"/>
    </row>
    <row r="1017" s="695" customFormat="1" customHeight="1" spans="1:56">
      <c r="A1017" s="513"/>
      <c r="B1017" s="858"/>
      <c r="C1017" s="858"/>
      <c r="D1017" s="409"/>
      <c r="E1017" s="359"/>
      <c r="F1017" s="774"/>
      <c r="G1017" s="775"/>
      <c r="H1017" s="217"/>
      <c r="I1017" s="688"/>
      <c r="J1017" s="217"/>
      <c r="K1017" s="662"/>
      <c r="L1017" s="388"/>
      <c r="M1017" s="217"/>
      <c r="N1017" s="217"/>
      <c r="O1017" s="217"/>
      <c r="P1017" s="217"/>
      <c r="Q1017" s="217"/>
      <c r="R1017" s="217"/>
      <c r="S1017" s="688"/>
      <c r="T1017" s="394"/>
      <c r="BC1017" s="914"/>
      <c r="BD1017" s="914"/>
    </row>
    <row r="1018" s="13" customFormat="1" customHeight="1" spans="1:56">
      <c r="A1018" s="513"/>
      <c r="B1018" s="858"/>
      <c r="C1018" s="858"/>
      <c r="D1018" s="409"/>
      <c r="E1018" s="359"/>
      <c r="F1018" s="774"/>
      <c r="G1018" s="775"/>
      <c r="H1018" s="526"/>
      <c r="I1018" s="905"/>
      <c r="J1018" s="526"/>
      <c r="K1018" s="662"/>
      <c r="L1018" s="388"/>
      <c r="M1018" s="217"/>
      <c r="N1018" s="217"/>
      <c r="O1018" s="217"/>
      <c r="P1018" s="217"/>
      <c r="Q1018" s="217"/>
      <c r="R1018" s="217"/>
      <c r="S1018" s="688"/>
      <c r="T1018" s="394"/>
      <c r="U1018" s="399"/>
      <c r="BC1018" s="914"/>
      <c r="BD1018" s="914"/>
    </row>
    <row r="1019" s="695" customFormat="1" customHeight="1" spans="1:56">
      <c r="A1019" s="513"/>
      <c r="B1019" s="858"/>
      <c r="C1019" s="858"/>
      <c r="D1019" s="409"/>
      <c r="E1019" s="359"/>
      <c r="F1019" s="774"/>
      <c r="G1019" s="775"/>
      <c r="H1019" s="217"/>
      <c r="I1019" s="688"/>
      <c r="J1019" s="217"/>
      <c r="K1019" s="662"/>
      <c r="L1019" s="388"/>
      <c r="M1019" s="217"/>
      <c r="N1019" s="217"/>
      <c r="O1019" s="217"/>
      <c r="P1019" s="217"/>
      <c r="Q1019" s="217"/>
      <c r="R1019" s="217"/>
      <c r="S1019" s="688"/>
      <c r="T1019" s="394"/>
      <c r="BC1019" s="933"/>
      <c r="BD1019" s="933"/>
    </row>
    <row r="1020" s="13" customFormat="1" customHeight="1" spans="1:56">
      <c r="A1020" s="513"/>
      <c r="B1020" s="858"/>
      <c r="C1020" s="858"/>
      <c r="D1020" s="409"/>
      <c r="E1020" s="359"/>
      <c r="F1020" s="774"/>
      <c r="G1020" s="775"/>
      <c r="H1020" s="526"/>
      <c r="I1020" s="905"/>
      <c r="J1020" s="526"/>
      <c r="K1020" s="662"/>
      <c r="L1020" s="388"/>
      <c r="M1020" s="217"/>
      <c r="N1020" s="217"/>
      <c r="O1020" s="217"/>
      <c r="P1020" s="217"/>
      <c r="Q1020" s="217"/>
      <c r="R1020" s="217"/>
      <c r="S1020" s="688"/>
      <c r="T1020" s="394"/>
      <c r="U1020" s="399"/>
      <c r="BC1020" s="914"/>
      <c r="BD1020" s="914"/>
    </row>
    <row r="1021" s="695" customFormat="1" customHeight="1" spans="1:56">
      <c r="A1021" s="513"/>
      <c r="B1021" s="858"/>
      <c r="C1021" s="858"/>
      <c r="D1021" s="409"/>
      <c r="E1021" s="359"/>
      <c r="F1021" s="774"/>
      <c r="G1021" s="775"/>
      <c r="H1021" s="217"/>
      <c r="I1021" s="688"/>
      <c r="J1021" s="217"/>
      <c r="K1021" s="662"/>
      <c r="L1021" s="388"/>
      <c r="M1021" s="217"/>
      <c r="N1021" s="217"/>
      <c r="O1021" s="217"/>
      <c r="P1021" s="217"/>
      <c r="Q1021" s="217"/>
      <c r="R1021" s="217"/>
      <c r="S1021" s="688"/>
      <c r="T1021" s="394"/>
      <c r="BC1021" s="933"/>
      <c r="BD1021" s="933"/>
    </row>
    <row r="1022" s="13" customFormat="1" customHeight="1" spans="1:56">
      <c r="A1022" s="513"/>
      <c r="B1022" s="858"/>
      <c r="C1022" s="858"/>
      <c r="D1022" s="409"/>
      <c r="E1022" s="359"/>
      <c r="F1022" s="774"/>
      <c r="G1022" s="775"/>
      <c r="H1022" s="526"/>
      <c r="I1022" s="905"/>
      <c r="J1022" s="526"/>
      <c r="K1022" s="662"/>
      <c r="L1022" s="388"/>
      <c r="M1022" s="217"/>
      <c r="N1022" s="217"/>
      <c r="O1022" s="217"/>
      <c r="P1022" s="217"/>
      <c r="Q1022" s="217"/>
      <c r="R1022" s="217"/>
      <c r="S1022" s="688"/>
      <c r="T1022" s="394"/>
      <c r="U1022" s="399"/>
      <c r="BC1022" s="914"/>
      <c r="BD1022" s="914"/>
    </row>
    <row r="1023" s="695" customFormat="1" customHeight="1" spans="1:56">
      <c r="A1023" s="513"/>
      <c r="B1023" s="858"/>
      <c r="C1023" s="858"/>
      <c r="D1023" s="409"/>
      <c r="E1023" s="359"/>
      <c r="F1023" s="774"/>
      <c r="G1023" s="775"/>
      <c r="H1023" s="217"/>
      <c r="I1023" s="688"/>
      <c r="J1023" s="217"/>
      <c r="K1023" s="662"/>
      <c r="L1023" s="388"/>
      <c r="M1023" s="217"/>
      <c r="N1023" s="217"/>
      <c r="O1023" s="217"/>
      <c r="P1023" s="217"/>
      <c r="Q1023" s="217"/>
      <c r="R1023" s="217"/>
      <c r="S1023" s="688"/>
      <c r="T1023" s="394"/>
      <c r="BC1023" s="933"/>
      <c r="BD1023" s="933"/>
    </row>
    <row r="1024" s="13" customFormat="1" customHeight="1" spans="1:56">
      <c r="A1024" s="513"/>
      <c r="B1024" s="858"/>
      <c r="C1024" s="858"/>
      <c r="D1024" s="409"/>
      <c r="E1024" s="359"/>
      <c r="F1024" s="774"/>
      <c r="G1024" s="775"/>
      <c r="H1024" s="526"/>
      <c r="I1024" s="905"/>
      <c r="J1024" s="526"/>
      <c r="K1024" s="662"/>
      <c r="L1024" s="388"/>
      <c r="M1024" s="217"/>
      <c r="N1024" s="217"/>
      <c r="O1024" s="217"/>
      <c r="P1024" s="217"/>
      <c r="Q1024" s="217"/>
      <c r="R1024" s="217"/>
      <c r="S1024" s="688"/>
      <c r="T1024" s="394"/>
      <c r="BC1024" s="914"/>
      <c r="BD1024" s="914"/>
    </row>
    <row r="1025" s="695" customFormat="1" customHeight="1" spans="1:56">
      <c r="A1025" s="513"/>
      <c r="B1025" s="858"/>
      <c r="C1025" s="858"/>
      <c r="D1025" s="409"/>
      <c r="E1025" s="359"/>
      <c r="F1025" s="774"/>
      <c r="G1025" s="775"/>
      <c r="H1025" s="217"/>
      <c r="I1025" s="688"/>
      <c r="J1025" s="217"/>
      <c r="K1025" s="662"/>
      <c r="L1025" s="388"/>
      <c r="M1025" s="217"/>
      <c r="N1025" s="217"/>
      <c r="O1025" s="217"/>
      <c r="P1025" s="217"/>
      <c r="Q1025" s="217"/>
      <c r="R1025" s="217"/>
      <c r="S1025" s="688"/>
      <c r="T1025" s="394"/>
      <c r="BC1025" s="914"/>
      <c r="BD1025" s="914"/>
    </row>
    <row r="1026" s="13" customFormat="1" customHeight="1" spans="1:56">
      <c r="A1026" s="513"/>
      <c r="B1026" s="858"/>
      <c r="C1026" s="858"/>
      <c r="D1026" s="409"/>
      <c r="E1026" s="359"/>
      <c r="F1026" s="774"/>
      <c r="G1026" s="775"/>
      <c r="H1026" s="526"/>
      <c r="I1026" s="905"/>
      <c r="J1026" s="526"/>
      <c r="K1026" s="662"/>
      <c r="L1026" s="388"/>
      <c r="M1026" s="217"/>
      <c r="N1026" s="217"/>
      <c r="O1026" s="217"/>
      <c r="P1026" s="217"/>
      <c r="Q1026" s="217"/>
      <c r="R1026" s="217"/>
      <c r="S1026" s="688"/>
      <c r="T1026" s="394"/>
      <c r="BC1026" s="914"/>
      <c r="BD1026" s="914"/>
    </row>
    <row r="1027" s="695" customFormat="1" customHeight="1" spans="1:56">
      <c r="A1027" s="513"/>
      <c r="B1027" s="858"/>
      <c r="C1027" s="858"/>
      <c r="D1027" s="409"/>
      <c r="E1027" s="359"/>
      <c r="F1027" s="774"/>
      <c r="G1027" s="775"/>
      <c r="H1027" s="217"/>
      <c r="I1027" s="688"/>
      <c r="J1027" s="217"/>
      <c r="K1027" s="662"/>
      <c r="L1027" s="388"/>
      <c r="M1027" s="217"/>
      <c r="N1027" s="217"/>
      <c r="O1027" s="217"/>
      <c r="P1027" s="217"/>
      <c r="Q1027" s="217"/>
      <c r="R1027" s="217"/>
      <c r="S1027" s="688"/>
      <c r="T1027" s="394"/>
      <c r="BC1027" s="914"/>
      <c r="BD1027" s="914"/>
    </row>
    <row r="1028" s="695" customFormat="1" customHeight="1" spans="1:56">
      <c r="A1028" s="513"/>
      <c r="B1028" s="858"/>
      <c r="C1028" s="858"/>
      <c r="D1028" s="409"/>
      <c r="E1028" s="359"/>
      <c r="F1028" s="774"/>
      <c r="G1028" s="775"/>
      <c r="H1028" s="217"/>
      <c r="I1028" s="688"/>
      <c r="J1028" s="217"/>
      <c r="K1028" s="662"/>
      <c r="L1028" s="388"/>
      <c r="M1028" s="217"/>
      <c r="N1028" s="217"/>
      <c r="O1028" s="217"/>
      <c r="P1028" s="217"/>
      <c r="Q1028" s="217"/>
      <c r="R1028" s="217"/>
      <c r="S1028" s="688"/>
      <c r="T1028" s="394"/>
      <c r="BC1028" s="914"/>
      <c r="BD1028" s="914"/>
    </row>
    <row r="1029" s="13" customFormat="1" customHeight="1" spans="1:56">
      <c r="A1029" s="513"/>
      <c r="B1029" s="858"/>
      <c r="C1029" s="858"/>
      <c r="D1029" s="409"/>
      <c r="E1029" s="359"/>
      <c r="F1029" s="774"/>
      <c r="G1029" s="775"/>
      <c r="H1029" s="526"/>
      <c r="I1029" s="905"/>
      <c r="J1029" s="526"/>
      <c r="K1029" s="662"/>
      <c r="L1029" s="388"/>
      <c r="M1029" s="217"/>
      <c r="N1029" s="217"/>
      <c r="O1029" s="217"/>
      <c r="P1029" s="217"/>
      <c r="Q1029" s="217"/>
      <c r="R1029" s="217"/>
      <c r="S1029" s="688"/>
      <c r="T1029" s="394"/>
      <c r="BC1029" s="914"/>
      <c r="BD1029" s="914"/>
    </row>
    <row r="1030" s="695" customFormat="1" customHeight="1" spans="1:56">
      <c r="A1030" s="513"/>
      <c r="B1030" s="858"/>
      <c r="C1030" s="858"/>
      <c r="D1030" s="409"/>
      <c r="E1030" s="359"/>
      <c r="F1030" s="774"/>
      <c r="G1030" s="775"/>
      <c r="H1030" s="217"/>
      <c r="I1030" s="688"/>
      <c r="J1030" s="217"/>
      <c r="K1030" s="662"/>
      <c r="L1030" s="388"/>
      <c r="M1030" s="217"/>
      <c r="N1030" s="217"/>
      <c r="O1030" s="217"/>
      <c r="P1030" s="217"/>
      <c r="Q1030" s="217"/>
      <c r="R1030" s="217"/>
      <c r="S1030" s="688"/>
      <c r="T1030" s="394"/>
      <c r="BC1030" s="914"/>
      <c r="BD1030" s="914"/>
    </row>
    <row r="1031" s="13" customFormat="1" customHeight="1" spans="1:56">
      <c r="A1031" s="513"/>
      <c r="B1031" s="858"/>
      <c r="C1031" s="858"/>
      <c r="D1031" s="409"/>
      <c r="E1031" s="359"/>
      <c r="F1031" s="774"/>
      <c r="G1031" s="775"/>
      <c r="H1031" s="526"/>
      <c r="I1031" s="905"/>
      <c r="J1031" s="526"/>
      <c r="K1031" s="662"/>
      <c r="L1031" s="388"/>
      <c r="M1031" s="217"/>
      <c r="N1031" s="217"/>
      <c r="O1031" s="217"/>
      <c r="P1031" s="217"/>
      <c r="Q1031" s="217"/>
      <c r="R1031" s="217"/>
      <c r="S1031" s="688"/>
      <c r="T1031" s="394"/>
      <c r="BC1031" s="914"/>
      <c r="BD1031" s="914"/>
    </row>
    <row r="1032" s="695" customFormat="1" customHeight="1" spans="1:56">
      <c r="A1032" s="513"/>
      <c r="B1032" s="858"/>
      <c r="C1032" s="858"/>
      <c r="D1032" s="409"/>
      <c r="E1032" s="359"/>
      <c r="F1032" s="774"/>
      <c r="G1032" s="775"/>
      <c r="H1032" s="217"/>
      <c r="I1032" s="688"/>
      <c r="J1032" s="217"/>
      <c r="K1032" s="662"/>
      <c r="L1032" s="388"/>
      <c r="M1032" s="217"/>
      <c r="N1032" s="217"/>
      <c r="O1032" s="217"/>
      <c r="P1032" s="217"/>
      <c r="Q1032" s="217"/>
      <c r="R1032" s="217"/>
      <c r="S1032" s="688"/>
      <c r="T1032" s="394"/>
      <c r="BC1032" s="914"/>
      <c r="BD1032" s="914"/>
    </row>
    <row r="1033" s="13" customFormat="1" customHeight="1" spans="1:56">
      <c r="A1033" s="513"/>
      <c r="B1033" s="858"/>
      <c r="C1033" s="858"/>
      <c r="D1033" s="409"/>
      <c r="E1033" s="359"/>
      <c r="F1033" s="774"/>
      <c r="G1033" s="775"/>
      <c r="H1033" s="526"/>
      <c r="I1033" s="905"/>
      <c r="J1033" s="526"/>
      <c r="K1033" s="662"/>
      <c r="L1033" s="388"/>
      <c r="M1033" s="217"/>
      <c r="N1033" s="217"/>
      <c r="O1033" s="217"/>
      <c r="P1033" s="217"/>
      <c r="Q1033" s="217"/>
      <c r="R1033" s="217"/>
      <c r="S1033" s="688"/>
      <c r="T1033" s="394"/>
      <c r="BC1033" s="914"/>
      <c r="BD1033" s="914"/>
    </row>
    <row r="1034" s="695" customFormat="1" customHeight="1" spans="1:56">
      <c r="A1034" s="513"/>
      <c r="B1034" s="858"/>
      <c r="C1034" s="858"/>
      <c r="D1034" s="409"/>
      <c r="E1034" s="359"/>
      <c r="F1034" s="774"/>
      <c r="G1034" s="775"/>
      <c r="H1034" s="217"/>
      <c r="I1034" s="688"/>
      <c r="J1034" s="217"/>
      <c r="K1034" s="662"/>
      <c r="L1034" s="388"/>
      <c r="M1034" s="217"/>
      <c r="N1034" s="217"/>
      <c r="O1034" s="217"/>
      <c r="P1034" s="217"/>
      <c r="Q1034" s="217"/>
      <c r="R1034" s="217"/>
      <c r="S1034" s="688"/>
      <c r="T1034" s="394"/>
      <c r="BC1034" s="914"/>
      <c r="BD1034" s="914"/>
    </row>
    <row r="1035" s="695" customFormat="1" customHeight="1" spans="1:56">
      <c r="A1035" s="513"/>
      <c r="B1035" s="858"/>
      <c r="C1035" s="858"/>
      <c r="D1035" s="409"/>
      <c r="E1035" s="359"/>
      <c r="F1035" s="774"/>
      <c r="G1035" s="775"/>
      <c r="H1035" s="217"/>
      <c r="I1035" s="688"/>
      <c r="J1035" s="217"/>
      <c r="K1035" s="662"/>
      <c r="L1035" s="388"/>
      <c r="M1035" s="217"/>
      <c r="N1035" s="217"/>
      <c r="O1035" s="217"/>
      <c r="P1035" s="217"/>
      <c r="Q1035" s="217"/>
      <c r="R1035" s="217"/>
      <c r="S1035" s="688"/>
      <c r="T1035" s="394"/>
      <c r="U1035" s="528"/>
      <c r="BC1035" s="914"/>
      <c r="BD1035" s="914"/>
    </row>
    <row r="1036" s="695" customFormat="1" customHeight="1" spans="1:56">
      <c r="A1036" s="513"/>
      <c r="B1036" s="858"/>
      <c r="C1036" s="858"/>
      <c r="D1036" s="409"/>
      <c r="E1036" s="359"/>
      <c r="F1036" s="774"/>
      <c r="G1036" s="775"/>
      <c r="H1036" s="217"/>
      <c r="I1036" s="688"/>
      <c r="J1036" s="217"/>
      <c r="K1036" s="662"/>
      <c r="L1036" s="388"/>
      <c r="M1036" s="217"/>
      <c r="N1036" s="217"/>
      <c r="O1036" s="217"/>
      <c r="P1036" s="217"/>
      <c r="Q1036" s="217"/>
      <c r="R1036" s="217"/>
      <c r="S1036" s="688"/>
      <c r="T1036" s="394"/>
      <c r="BC1036" s="914"/>
      <c r="BD1036" s="914"/>
    </row>
    <row r="1037" s="695" customFormat="1" customHeight="1" spans="1:56">
      <c r="A1037" s="513"/>
      <c r="B1037" s="858"/>
      <c r="C1037" s="858"/>
      <c r="D1037" s="409"/>
      <c r="E1037" s="359"/>
      <c r="F1037" s="774"/>
      <c r="G1037" s="775"/>
      <c r="H1037" s="217"/>
      <c r="I1037" s="688"/>
      <c r="J1037" s="217"/>
      <c r="K1037" s="662"/>
      <c r="L1037" s="388"/>
      <c r="M1037" s="217"/>
      <c r="N1037" s="217"/>
      <c r="O1037" s="217"/>
      <c r="P1037" s="217"/>
      <c r="Q1037" s="217"/>
      <c r="R1037" s="217"/>
      <c r="S1037" s="688"/>
      <c r="T1037" s="394"/>
      <c r="U1037" s="528"/>
      <c r="BC1037" s="914"/>
      <c r="BD1037" s="914"/>
    </row>
    <row r="1038" s="695" customFormat="1" customHeight="1" spans="1:56">
      <c r="A1038" s="513"/>
      <c r="B1038" s="858"/>
      <c r="C1038" s="858"/>
      <c r="D1038" s="409"/>
      <c r="E1038" s="359"/>
      <c r="F1038" s="774"/>
      <c r="G1038" s="775"/>
      <c r="H1038" s="217"/>
      <c r="I1038" s="688"/>
      <c r="J1038" s="217"/>
      <c r="K1038" s="662"/>
      <c r="L1038" s="388"/>
      <c r="M1038" s="217"/>
      <c r="N1038" s="217"/>
      <c r="O1038" s="217"/>
      <c r="P1038" s="217"/>
      <c r="Q1038" s="217"/>
      <c r="R1038" s="217"/>
      <c r="S1038" s="688"/>
      <c r="T1038" s="394"/>
      <c r="BC1038" s="914"/>
      <c r="BD1038" s="914"/>
    </row>
    <row r="1039" s="695" customFormat="1" customHeight="1" spans="1:56">
      <c r="A1039" s="513"/>
      <c r="B1039" s="858"/>
      <c r="C1039" s="858"/>
      <c r="D1039" s="409"/>
      <c r="E1039" s="359"/>
      <c r="F1039" s="774"/>
      <c r="G1039" s="775"/>
      <c r="H1039" s="217"/>
      <c r="I1039" s="688"/>
      <c r="J1039" s="217"/>
      <c r="K1039" s="662"/>
      <c r="L1039" s="388"/>
      <c r="M1039" s="217"/>
      <c r="N1039" s="217"/>
      <c r="O1039" s="217"/>
      <c r="P1039" s="217"/>
      <c r="Q1039" s="217"/>
      <c r="R1039" s="217"/>
      <c r="S1039" s="688"/>
      <c r="T1039" s="394"/>
      <c r="BC1039" s="914"/>
      <c r="BD1039" s="914"/>
    </row>
    <row r="1040" s="695" customFormat="1" customHeight="1" spans="1:56">
      <c r="A1040" s="513"/>
      <c r="B1040" s="858"/>
      <c r="C1040" s="858"/>
      <c r="D1040" s="409"/>
      <c r="E1040" s="359"/>
      <c r="F1040" s="774"/>
      <c r="G1040" s="775"/>
      <c r="H1040" s="217"/>
      <c r="I1040" s="688"/>
      <c r="J1040" s="217"/>
      <c r="K1040" s="662"/>
      <c r="L1040" s="388"/>
      <c r="M1040" s="217"/>
      <c r="N1040" s="217"/>
      <c r="O1040" s="217"/>
      <c r="P1040" s="217"/>
      <c r="Q1040" s="217"/>
      <c r="R1040" s="217"/>
      <c r="S1040" s="688"/>
      <c r="T1040" s="394"/>
      <c r="U1040" s="528"/>
      <c r="BC1040" s="914"/>
      <c r="BD1040" s="914"/>
    </row>
    <row r="1041" s="695" customFormat="1" customHeight="1" spans="1:56">
      <c r="A1041" s="513"/>
      <c r="B1041" s="858"/>
      <c r="C1041" s="858"/>
      <c r="D1041" s="409"/>
      <c r="E1041" s="359"/>
      <c r="F1041" s="774"/>
      <c r="G1041" s="775"/>
      <c r="H1041" s="217"/>
      <c r="I1041" s="688"/>
      <c r="J1041" s="217"/>
      <c r="K1041" s="662"/>
      <c r="L1041" s="388"/>
      <c r="M1041" s="217"/>
      <c r="N1041" s="217"/>
      <c r="O1041" s="217"/>
      <c r="P1041" s="217"/>
      <c r="Q1041" s="217"/>
      <c r="R1041" s="217"/>
      <c r="S1041" s="688"/>
      <c r="T1041" s="394"/>
      <c r="BC1041" s="914"/>
      <c r="BD1041" s="914"/>
    </row>
    <row r="1042" s="695" customFormat="1" customHeight="1" spans="1:56">
      <c r="A1042" s="513"/>
      <c r="B1042" s="858"/>
      <c r="C1042" s="858"/>
      <c r="D1042" s="409"/>
      <c r="E1042" s="359"/>
      <c r="F1042" s="774"/>
      <c r="G1042" s="775"/>
      <c r="H1042" s="217"/>
      <c r="I1042" s="688"/>
      <c r="J1042" s="217"/>
      <c r="K1042" s="662"/>
      <c r="L1042" s="388"/>
      <c r="M1042" s="217"/>
      <c r="N1042" s="217"/>
      <c r="O1042" s="217"/>
      <c r="P1042" s="217"/>
      <c r="Q1042" s="217"/>
      <c r="R1042" s="217"/>
      <c r="S1042" s="688"/>
      <c r="T1042" s="394"/>
      <c r="BC1042" s="914"/>
      <c r="BD1042" s="914"/>
    </row>
    <row r="1043" s="695" customFormat="1" customHeight="1" spans="1:56">
      <c r="A1043" s="513"/>
      <c r="B1043" s="858"/>
      <c r="C1043" s="858"/>
      <c r="D1043" s="409"/>
      <c r="E1043" s="359"/>
      <c r="F1043" s="774"/>
      <c r="G1043" s="775"/>
      <c r="H1043" s="217"/>
      <c r="I1043" s="688"/>
      <c r="J1043" s="217"/>
      <c r="K1043" s="662"/>
      <c r="L1043" s="388"/>
      <c r="M1043" s="217"/>
      <c r="N1043" s="217"/>
      <c r="O1043" s="217"/>
      <c r="P1043" s="217"/>
      <c r="Q1043" s="217"/>
      <c r="R1043" s="217"/>
      <c r="S1043" s="688"/>
      <c r="T1043" s="394"/>
      <c r="BC1043" s="914"/>
      <c r="BD1043" s="914"/>
    </row>
    <row r="1044" s="695" customFormat="1" customHeight="1" spans="1:56">
      <c r="A1044" s="513"/>
      <c r="B1044" s="858"/>
      <c r="C1044" s="858"/>
      <c r="D1044" s="409"/>
      <c r="E1044" s="359"/>
      <c r="F1044" s="774"/>
      <c r="G1044" s="775"/>
      <c r="H1044" s="217"/>
      <c r="I1044" s="688"/>
      <c r="J1044" s="217"/>
      <c r="K1044" s="662"/>
      <c r="L1044" s="388"/>
      <c r="M1044" s="217"/>
      <c r="N1044" s="217"/>
      <c r="O1044" s="217"/>
      <c r="P1044" s="217"/>
      <c r="Q1044" s="217"/>
      <c r="R1044" s="217"/>
      <c r="S1044" s="688"/>
      <c r="T1044" s="394"/>
      <c r="BC1044" s="914"/>
      <c r="BD1044" s="914"/>
    </row>
    <row r="1045" s="695" customFormat="1" customHeight="1" spans="1:56">
      <c r="A1045" s="513"/>
      <c r="B1045" s="858"/>
      <c r="C1045" s="858"/>
      <c r="D1045" s="409"/>
      <c r="E1045" s="359"/>
      <c r="F1045" s="774"/>
      <c r="G1045" s="775"/>
      <c r="H1045" s="217"/>
      <c r="I1045" s="688"/>
      <c r="J1045" s="217"/>
      <c r="K1045" s="662"/>
      <c r="L1045" s="388"/>
      <c r="M1045" s="217"/>
      <c r="N1045" s="217"/>
      <c r="O1045" s="217"/>
      <c r="P1045" s="217"/>
      <c r="Q1045" s="217"/>
      <c r="R1045" s="217"/>
      <c r="S1045" s="688"/>
      <c r="T1045" s="394"/>
      <c r="BC1045" s="914"/>
      <c r="BD1045" s="914"/>
    </row>
    <row r="1046" s="695" customFormat="1" customHeight="1" spans="1:56">
      <c r="A1046" s="513"/>
      <c r="B1046" s="858"/>
      <c r="C1046" s="858"/>
      <c r="D1046" s="409"/>
      <c r="E1046" s="359"/>
      <c r="F1046" s="774"/>
      <c r="G1046" s="775"/>
      <c r="H1046" s="217"/>
      <c r="I1046" s="688"/>
      <c r="J1046" s="217"/>
      <c r="K1046" s="662"/>
      <c r="L1046" s="388"/>
      <c r="M1046" s="217"/>
      <c r="N1046" s="217"/>
      <c r="O1046" s="217"/>
      <c r="P1046" s="217"/>
      <c r="Q1046" s="217"/>
      <c r="R1046" s="217"/>
      <c r="S1046" s="688"/>
      <c r="T1046" s="394"/>
      <c r="BC1046" s="914"/>
      <c r="BD1046" s="914"/>
    </row>
    <row r="1047" s="695" customFormat="1" customHeight="1" spans="1:56">
      <c r="A1047" s="513"/>
      <c r="B1047" s="858"/>
      <c r="C1047" s="858"/>
      <c r="D1047" s="409"/>
      <c r="E1047" s="359"/>
      <c r="F1047" s="774"/>
      <c r="G1047" s="775"/>
      <c r="H1047" s="217"/>
      <c r="I1047" s="688"/>
      <c r="J1047" s="217"/>
      <c r="K1047" s="662"/>
      <c r="L1047" s="388"/>
      <c r="M1047" s="217"/>
      <c r="N1047" s="217"/>
      <c r="O1047" s="217"/>
      <c r="P1047" s="217"/>
      <c r="Q1047" s="217"/>
      <c r="R1047" s="217"/>
      <c r="S1047" s="688"/>
      <c r="T1047" s="394"/>
      <c r="BC1047" s="914"/>
      <c r="BD1047" s="914"/>
    </row>
    <row r="1048" s="695" customFormat="1" customHeight="1" spans="1:56">
      <c r="A1048" s="513"/>
      <c r="B1048" s="858"/>
      <c r="C1048" s="858"/>
      <c r="D1048" s="409"/>
      <c r="E1048" s="359"/>
      <c r="F1048" s="774"/>
      <c r="G1048" s="775"/>
      <c r="H1048" s="217"/>
      <c r="I1048" s="688"/>
      <c r="J1048" s="217"/>
      <c r="K1048" s="662"/>
      <c r="L1048" s="388"/>
      <c r="M1048" s="217"/>
      <c r="N1048" s="217"/>
      <c r="O1048" s="217"/>
      <c r="P1048" s="217"/>
      <c r="Q1048" s="217"/>
      <c r="R1048" s="217"/>
      <c r="S1048" s="688"/>
      <c r="T1048" s="394"/>
      <c r="U1048" s="528"/>
      <c r="BC1048" s="914"/>
      <c r="BD1048" s="914"/>
    </row>
    <row r="1049" s="695" customFormat="1" customHeight="1" spans="1:56">
      <c r="A1049" s="513"/>
      <c r="B1049" s="858"/>
      <c r="C1049" s="858"/>
      <c r="D1049" s="409"/>
      <c r="E1049" s="359"/>
      <c r="F1049" s="774"/>
      <c r="G1049" s="775"/>
      <c r="H1049" s="217"/>
      <c r="I1049" s="688"/>
      <c r="J1049" s="217"/>
      <c r="K1049" s="662"/>
      <c r="L1049" s="388"/>
      <c r="M1049" s="217"/>
      <c r="N1049" s="217"/>
      <c r="O1049" s="217"/>
      <c r="P1049" s="217"/>
      <c r="Q1049" s="217"/>
      <c r="R1049" s="217"/>
      <c r="S1049" s="688"/>
      <c r="T1049" s="394"/>
      <c r="BC1049" s="914"/>
      <c r="BD1049" s="914"/>
    </row>
    <row r="1050" s="695" customFormat="1" customHeight="1" spans="1:56">
      <c r="A1050" s="513"/>
      <c r="B1050" s="858"/>
      <c r="C1050" s="858"/>
      <c r="D1050" s="409"/>
      <c r="E1050" s="359"/>
      <c r="F1050" s="774"/>
      <c r="G1050" s="775"/>
      <c r="H1050" s="217"/>
      <c r="I1050" s="688"/>
      <c r="J1050" s="217"/>
      <c r="K1050" s="662"/>
      <c r="L1050" s="388"/>
      <c r="M1050" s="217"/>
      <c r="N1050" s="217"/>
      <c r="O1050" s="217"/>
      <c r="P1050" s="217"/>
      <c r="Q1050" s="217"/>
      <c r="R1050" s="217"/>
      <c r="S1050" s="688"/>
      <c r="T1050" s="394"/>
      <c r="BC1050" s="914"/>
      <c r="BD1050" s="914"/>
    </row>
    <row r="1051" s="695" customFormat="1" customHeight="1" spans="1:56">
      <c r="A1051" s="513"/>
      <c r="B1051" s="858"/>
      <c r="C1051" s="858"/>
      <c r="D1051" s="409"/>
      <c r="E1051" s="359"/>
      <c r="F1051" s="774"/>
      <c r="G1051" s="775"/>
      <c r="H1051" s="217"/>
      <c r="I1051" s="688"/>
      <c r="J1051" s="217"/>
      <c r="K1051" s="662"/>
      <c r="L1051" s="388"/>
      <c r="M1051" s="217"/>
      <c r="N1051" s="217"/>
      <c r="O1051" s="217"/>
      <c r="P1051" s="217"/>
      <c r="Q1051" s="217"/>
      <c r="R1051" s="217"/>
      <c r="S1051" s="688"/>
      <c r="T1051" s="394"/>
      <c r="U1051" s="528"/>
      <c r="BC1051" s="914"/>
      <c r="BD1051" s="914"/>
    </row>
    <row r="1052" s="695" customFormat="1" customHeight="1" spans="1:56">
      <c r="A1052" s="513"/>
      <c r="B1052" s="858"/>
      <c r="C1052" s="858"/>
      <c r="D1052" s="409"/>
      <c r="E1052" s="359"/>
      <c r="F1052" s="774"/>
      <c r="G1052" s="775"/>
      <c r="H1052" s="217"/>
      <c r="I1052" s="688"/>
      <c r="J1052" s="217"/>
      <c r="K1052" s="662"/>
      <c r="L1052" s="388"/>
      <c r="M1052" s="217"/>
      <c r="N1052" s="217"/>
      <c r="O1052" s="217"/>
      <c r="P1052" s="217"/>
      <c r="Q1052" s="217"/>
      <c r="R1052" s="217"/>
      <c r="S1052" s="688"/>
      <c r="T1052" s="394"/>
      <c r="BC1052" s="914"/>
      <c r="BD1052" s="914"/>
    </row>
    <row r="1053" s="695" customFormat="1" customHeight="1" spans="1:56">
      <c r="A1053" s="513"/>
      <c r="B1053" s="858"/>
      <c r="C1053" s="858"/>
      <c r="D1053" s="409"/>
      <c r="E1053" s="359"/>
      <c r="F1053" s="774"/>
      <c r="G1053" s="775"/>
      <c r="H1053" s="217"/>
      <c r="I1053" s="688"/>
      <c r="J1053" s="217"/>
      <c r="K1053" s="662"/>
      <c r="L1053" s="388"/>
      <c r="M1053" s="217"/>
      <c r="N1053" s="217"/>
      <c r="O1053" s="217"/>
      <c r="P1053" s="217"/>
      <c r="Q1053" s="217"/>
      <c r="R1053" s="217"/>
      <c r="S1053" s="688"/>
      <c r="T1053" s="394"/>
      <c r="BC1053" s="914"/>
      <c r="BD1053" s="914"/>
    </row>
    <row r="1054" s="695" customFormat="1" customHeight="1" spans="1:56">
      <c r="A1054" s="513"/>
      <c r="B1054" s="858"/>
      <c r="C1054" s="858"/>
      <c r="D1054" s="409"/>
      <c r="E1054" s="359"/>
      <c r="F1054" s="774"/>
      <c r="G1054" s="775"/>
      <c r="H1054" s="217"/>
      <c r="I1054" s="688"/>
      <c r="J1054" s="217"/>
      <c r="K1054" s="662"/>
      <c r="L1054" s="388"/>
      <c r="M1054" s="217"/>
      <c r="N1054" s="217"/>
      <c r="O1054" s="217"/>
      <c r="P1054" s="217"/>
      <c r="Q1054" s="217"/>
      <c r="R1054" s="217"/>
      <c r="S1054" s="688"/>
      <c r="T1054" s="394"/>
      <c r="U1054" s="528"/>
      <c r="BC1054" s="914"/>
      <c r="BD1054" s="914"/>
    </row>
    <row r="1055" s="695" customFormat="1" customHeight="1" spans="1:56">
      <c r="A1055" s="513"/>
      <c r="B1055" s="858"/>
      <c r="C1055" s="858"/>
      <c r="D1055" s="409"/>
      <c r="E1055" s="359"/>
      <c r="F1055" s="774"/>
      <c r="G1055" s="775"/>
      <c r="H1055" s="217"/>
      <c r="I1055" s="688"/>
      <c r="J1055" s="217"/>
      <c r="K1055" s="662"/>
      <c r="L1055" s="388"/>
      <c r="M1055" s="217"/>
      <c r="N1055" s="217"/>
      <c r="O1055" s="217"/>
      <c r="P1055" s="217"/>
      <c r="Q1055" s="217"/>
      <c r="R1055" s="217"/>
      <c r="S1055" s="688"/>
      <c r="T1055" s="394"/>
      <c r="BC1055" s="914"/>
      <c r="BD1055" s="914"/>
    </row>
    <row r="1056" s="695" customFormat="1" customHeight="1" spans="1:56">
      <c r="A1056" s="513"/>
      <c r="B1056" s="858"/>
      <c r="C1056" s="858"/>
      <c r="D1056" s="409"/>
      <c r="E1056" s="359"/>
      <c r="F1056" s="774"/>
      <c r="G1056" s="775"/>
      <c r="H1056" s="217"/>
      <c r="I1056" s="688"/>
      <c r="J1056" s="217"/>
      <c r="K1056" s="662"/>
      <c r="L1056" s="388"/>
      <c r="M1056" s="217"/>
      <c r="N1056" s="217"/>
      <c r="O1056" s="217"/>
      <c r="P1056" s="217"/>
      <c r="Q1056" s="217"/>
      <c r="R1056" s="217"/>
      <c r="S1056" s="688"/>
      <c r="T1056" s="394"/>
      <c r="BC1056" s="914"/>
      <c r="BD1056" s="914"/>
    </row>
    <row r="1057" s="695" customFormat="1" customHeight="1" spans="1:56">
      <c r="A1057" s="513"/>
      <c r="B1057" s="858"/>
      <c r="C1057" s="858"/>
      <c r="D1057" s="409"/>
      <c r="E1057" s="359"/>
      <c r="F1057" s="774"/>
      <c r="G1057" s="775"/>
      <c r="H1057" s="217"/>
      <c r="I1057" s="688"/>
      <c r="J1057" s="217"/>
      <c r="K1057" s="662"/>
      <c r="L1057" s="388"/>
      <c r="M1057" s="217"/>
      <c r="N1057" s="217"/>
      <c r="O1057" s="217"/>
      <c r="P1057" s="217"/>
      <c r="Q1057" s="217"/>
      <c r="R1057" s="217"/>
      <c r="S1057" s="688"/>
      <c r="T1057" s="394"/>
      <c r="U1057" s="528"/>
      <c r="BC1057" s="914"/>
      <c r="BD1057" s="914"/>
    </row>
    <row r="1058" s="695" customFormat="1" customHeight="1" spans="1:56">
      <c r="A1058" s="513"/>
      <c r="B1058" s="858"/>
      <c r="C1058" s="858"/>
      <c r="D1058" s="409"/>
      <c r="E1058" s="359"/>
      <c r="F1058" s="774"/>
      <c r="G1058" s="775"/>
      <c r="H1058" s="217"/>
      <c r="I1058" s="688"/>
      <c r="J1058" s="217"/>
      <c r="K1058" s="662"/>
      <c r="L1058" s="388"/>
      <c r="M1058" s="217"/>
      <c r="N1058" s="217"/>
      <c r="O1058" s="217"/>
      <c r="P1058" s="217"/>
      <c r="Q1058" s="217"/>
      <c r="R1058" s="217"/>
      <c r="S1058" s="688"/>
      <c r="T1058" s="394"/>
      <c r="BC1058" s="914"/>
      <c r="BD1058" s="914"/>
    </row>
    <row r="1059" s="695" customFormat="1" customHeight="1" spans="1:56">
      <c r="A1059" s="513"/>
      <c r="B1059" s="858"/>
      <c r="C1059" s="858"/>
      <c r="D1059" s="409"/>
      <c r="E1059" s="359"/>
      <c r="F1059" s="774"/>
      <c r="G1059" s="775"/>
      <c r="H1059" s="217"/>
      <c r="I1059" s="688"/>
      <c r="J1059" s="217"/>
      <c r="K1059" s="662"/>
      <c r="L1059" s="388"/>
      <c r="M1059" s="217"/>
      <c r="N1059" s="217"/>
      <c r="O1059" s="217"/>
      <c r="P1059" s="217"/>
      <c r="Q1059" s="217"/>
      <c r="R1059" s="217"/>
      <c r="S1059" s="688"/>
      <c r="T1059" s="394"/>
      <c r="BC1059" s="914"/>
      <c r="BD1059" s="914"/>
    </row>
    <row r="1060" s="695" customFormat="1" customHeight="1" spans="1:56">
      <c r="A1060" s="513"/>
      <c r="B1060" s="858"/>
      <c r="C1060" s="858"/>
      <c r="D1060" s="409"/>
      <c r="E1060" s="359"/>
      <c r="F1060" s="774"/>
      <c r="G1060" s="775"/>
      <c r="H1060" s="217"/>
      <c r="I1060" s="688"/>
      <c r="J1060" s="217"/>
      <c r="K1060" s="662"/>
      <c r="L1060" s="388"/>
      <c r="M1060" s="217"/>
      <c r="N1060" s="217"/>
      <c r="O1060" s="217"/>
      <c r="P1060" s="217"/>
      <c r="Q1060" s="217"/>
      <c r="R1060" s="217"/>
      <c r="S1060" s="688"/>
      <c r="T1060" s="394"/>
      <c r="BC1060" s="914"/>
      <c r="BD1060" s="914"/>
    </row>
    <row r="1061" s="695" customFormat="1" customHeight="1" spans="1:56">
      <c r="A1061" s="513"/>
      <c r="B1061" s="858"/>
      <c r="C1061" s="858"/>
      <c r="D1061" s="409"/>
      <c r="E1061" s="359"/>
      <c r="F1061" s="774"/>
      <c r="G1061" s="775"/>
      <c r="H1061" s="217"/>
      <c r="I1061" s="688"/>
      <c r="J1061" s="217"/>
      <c r="K1061" s="662"/>
      <c r="L1061" s="388"/>
      <c r="M1061" s="217"/>
      <c r="N1061" s="217"/>
      <c r="O1061" s="217"/>
      <c r="P1061" s="217"/>
      <c r="Q1061" s="217"/>
      <c r="R1061" s="217"/>
      <c r="S1061" s="688"/>
      <c r="T1061" s="394"/>
      <c r="BC1061" s="914"/>
      <c r="BD1061" s="914"/>
    </row>
    <row r="1062" s="695" customFormat="1" customHeight="1" spans="1:56">
      <c r="A1062" s="513"/>
      <c r="B1062" s="858"/>
      <c r="C1062" s="858"/>
      <c r="D1062" s="409"/>
      <c r="E1062" s="359"/>
      <c r="F1062" s="774"/>
      <c r="G1062" s="775"/>
      <c r="H1062" s="217"/>
      <c r="I1062" s="688"/>
      <c r="J1062" s="217"/>
      <c r="K1062" s="662"/>
      <c r="L1062" s="388"/>
      <c r="M1062" s="217"/>
      <c r="N1062" s="217"/>
      <c r="O1062" s="217"/>
      <c r="P1062" s="217"/>
      <c r="Q1062" s="217"/>
      <c r="R1062" s="217"/>
      <c r="S1062" s="688"/>
      <c r="T1062" s="394"/>
      <c r="BC1062" s="914"/>
      <c r="BD1062" s="914"/>
    </row>
    <row r="1063" s="695" customFormat="1" customHeight="1" spans="1:56">
      <c r="A1063" s="513"/>
      <c r="B1063" s="858"/>
      <c r="C1063" s="858"/>
      <c r="D1063" s="409"/>
      <c r="E1063" s="359"/>
      <c r="F1063" s="774"/>
      <c r="G1063" s="775"/>
      <c r="H1063" s="217"/>
      <c r="I1063" s="688"/>
      <c r="J1063" s="217"/>
      <c r="K1063" s="662"/>
      <c r="L1063" s="388"/>
      <c r="M1063" s="217"/>
      <c r="N1063" s="217"/>
      <c r="O1063" s="217"/>
      <c r="P1063" s="217"/>
      <c r="Q1063" s="217"/>
      <c r="R1063" s="217"/>
      <c r="S1063" s="688"/>
      <c r="T1063" s="394"/>
      <c r="BC1063" s="914"/>
      <c r="BD1063" s="914"/>
    </row>
    <row r="1064" s="695" customFormat="1" customHeight="1" spans="1:56">
      <c r="A1064" s="513"/>
      <c r="B1064" s="858"/>
      <c r="C1064" s="858"/>
      <c r="D1064" s="409"/>
      <c r="E1064" s="359"/>
      <c r="F1064" s="774"/>
      <c r="G1064" s="775"/>
      <c r="H1064" s="217"/>
      <c r="I1064" s="688"/>
      <c r="J1064" s="217"/>
      <c r="K1064" s="662"/>
      <c r="L1064" s="388"/>
      <c r="M1064" s="217"/>
      <c r="N1064" s="217"/>
      <c r="O1064" s="217"/>
      <c r="P1064" s="217"/>
      <c r="Q1064" s="217"/>
      <c r="R1064" s="217"/>
      <c r="S1064" s="688"/>
      <c r="T1064" s="394"/>
      <c r="BC1064" s="914"/>
      <c r="BD1064" s="914"/>
    </row>
    <row r="1065" s="695" customFormat="1" customHeight="1" spans="1:56">
      <c r="A1065" s="513"/>
      <c r="B1065" s="858"/>
      <c r="C1065" s="858"/>
      <c r="D1065" s="409"/>
      <c r="E1065" s="359"/>
      <c r="F1065" s="774"/>
      <c r="G1065" s="775"/>
      <c r="H1065" s="217"/>
      <c r="I1065" s="688"/>
      <c r="J1065" s="217"/>
      <c r="K1065" s="662"/>
      <c r="L1065" s="388"/>
      <c r="M1065" s="217"/>
      <c r="N1065" s="217"/>
      <c r="O1065" s="217"/>
      <c r="P1065" s="217"/>
      <c r="Q1065" s="217"/>
      <c r="R1065" s="217"/>
      <c r="S1065" s="688"/>
      <c r="T1065" s="394"/>
      <c r="BC1065" s="914"/>
      <c r="BD1065" s="914"/>
    </row>
    <row r="1066" s="695" customFormat="1" customHeight="1" spans="1:56">
      <c r="A1066" s="513"/>
      <c r="B1066" s="858"/>
      <c r="C1066" s="858"/>
      <c r="D1066" s="409"/>
      <c r="E1066" s="359"/>
      <c r="F1066" s="774"/>
      <c r="G1066" s="775"/>
      <c r="H1066" s="217"/>
      <c r="I1066" s="688"/>
      <c r="J1066" s="217"/>
      <c r="K1066" s="662"/>
      <c r="L1066" s="388"/>
      <c r="M1066" s="217"/>
      <c r="N1066" s="217"/>
      <c r="O1066" s="217"/>
      <c r="P1066" s="217"/>
      <c r="Q1066" s="217"/>
      <c r="R1066" s="217"/>
      <c r="S1066" s="688"/>
      <c r="T1066" s="394"/>
      <c r="BC1066" s="914"/>
      <c r="BD1066" s="914"/>
    </row>
    <row r="1067" s="695" customFormat="1" customHeight="1" spans="1:56">
      <c r="A1067" s="513"/>
      <c r="B1067" s="858"/>
      <c r="C1067" s="858"/>
      <c r="D1067" s="409"/>
      <c r="E1067" s="359"/>
      <c r="F1067" s="774"/>
      <c r="G1067" s="775"/>
      <c r="H1067" s="217"/>
      <c r="I1067" s="688"/>
      <c r="J1067" s="217"/>
      <c r="K1067" s="662"/>
      <c r="L1067" s="388"/>
      <c r="M1067" s="217"/>
      <c r="N1067" s="217"/>
      <c r="O1067" s="217"/>
      <c r="P1067" s="217"/>
      <c r="Q1067" s="217"/>
      <c r="R1067" s="217"/>
      <c r="S1067" s="688"/>
      <c r="T1067" s="394"/>
      <c r="BC1067" s="914"/>
      <c r="BD1067" s="914"/>
    </row>
    <row r="1068" s="695" customFormat="1" customHeight="1" spans="1:56">
      <c r="A1068" s="513"/>
      <c r="B1068" s="858"/>
      <c r="C1068" s="858"/>
      <c r="D1068" s="409"/>
      <c r="E1068" s="359"/>
      <c r="F1068" s="774"/>
      <c r="G1068" s="775"/>
      <c r="H1068" s="217"/>
      <c r="I1068" s="688"/>
      <c r="J1068" s="217"/>
      <c r="K1068" s="662"/>
      <c r="L1068" s="388"/>
      <c r="M1068" s="217"/>
      <c r="N1068" s="217"/>
      <c r="O1068" s="217"/>
      <c r="P1068" s="217"/>
      <c r="Q1068" s="217"/>
      <c r="R1068" s="217"/>
      <c r="S1068" s="688"/>
      <c r="T1068" s="394"/>
      <c r="BC1068" s="914"/>
      <c r="BD1068" s="914"/>
    </row>
    <row r="1069" s="695" customFormat="1" customHeight="1" spans="1:56">
      <c r="A1069" s="513"/>
      <c r="B1069" s="858"/>
      <c r="C1069" s="858"/>
      <c r="D1069" s="409"/>
      <c r="E1069" s="359"/>
      <c r="F1069" s="774"/>
      <c r="G1069" s="775"/>
      <c r="H1069" s="217"/>
      <c r="I1069" s="688"/>
      <c r="J1069" s="217"/>
      <c r="K1069" s="662"/>
      <c r="L1069" s="388"/>
      <c r="M1069" s="217"/>
      <c r="N1069" s="217"/>
      <c r="O1069" s="217"/>
      <c r="P1069" s="217"/>
      <c r="Q1069" s="217"/>
      <c r="R1069" s="217"/>
      <c r="S1069" s="688"/>
      <c r="T1069" s="394"/>
      <c r="U1069" s="528"/>
      <c r="BC1069" s="914"/>
      <c r="BD1069" s="914"/>
    </row>
    <row r="1070" s="695" customFormat="1" customHeight="1" spans="1:56">
      <c r="A1070" s="513"/>
      <c r="B1070" s="858"/>
      <c r="C1070" s="858"/>
      <c r="D1070" s="409"/>
      <c r="E1070" s="359"/>
      <c r="F1070" s="774"/>
      <c r="G1070" s="775"/>
      <c r="H1070" s="217"/>
      <c r="I1070" s="688"/>
      <c r="J1070" s="217"/>
      <c r="K1070" s="662"/>
      <c r="L1070" s="388"/>
      <c r="M1070" s="217"/>
      <c r="N1070" s="217"/>
      <c r="O1070" s="217"/>
      <c r="P1070" s="217"/>
      <c r="Q1070" s="217"/>
      <c r="R1070" s="217"/>
      <c r="S1070" s="688"/>
      <c r="T1070" s="394"/>
      <c r="BC1070" s="839"/>
      <c r="BD1070" s="840"/>
    </row>
    <row r="1071" s="695" customFormat="1" customHeight="1" spans="1:56">
      <c r="A1071" s="513"/>
      <c r="B1071" s="858"/>
      <c r="C1071" s="858"/>
      <c r="D1071" s="409"/>
      <c r="E1071" s="359"/>
      <c r="F1071" s="774"/>
      <c r="G1071" s="775"/>
      <c r="H1071" s="217"/>
      <c r="I1071" s="688"/>
      <c r="J1071" s="217"/>
      <c r="K1071" s="662"/>
      <c r="L1071" s="388"/>
      <c r="M1071" s="217"/>
      <c r="N1071" s="217"/>
      <c r="O1071" s="217"/>
      <c r="P1071" s="217"/>
      <c r="Q1071" s="217"/>
      <c r="R1071" s="217"/>
      <c r="S1071" s="688"/>
      <c r="T1071" s="394"/>
      <c r="BC1071" s="914"/>
      <c r="BD1071" s="914"/>
    </row>
    <row r="1072" s="695" customFormat="1" customHeight="1" spans="1:56">
      <c r="A1072" s="513"/>
      <c r="B1072" s="858"/>
      <c r="C1072" s="858"/>
      <c r="D1072" s="409"/>
      <c r="E1072" s="359"/>
      <c r="F1072" s="774"/>
      <c r="G1072" s="775"/>
      <c r="H1072" s="217"/>
      <c r="I1072" s="688"/>
      <c r="J1072" s="217"/>
      <c r="K1072" s="662"/>
      <c r="L1072" s="388"/>
      <c r="M1072" s="217"/>
      <c r="N1072" s="217"/>
      <c r="O1072" s="217"/>
      <c r="P1072" s="217"/>
      <c r="Q1072" s="217"/>
      <c r="R1072" s="217"/>
      <c r="S1072" s="688"/>
      <c r="T1072" s="394"/>
      <c r="BC1072" s="914"/>
      <c r="BD1072" s="914"/>
    </row>
    <row r="1073" s="695" customFormat="1" customHeight="1" spans="1:56">
      <c r="A1073" s="513"/>
      <c r="B1073" s="858"/>
      <c r="C1073" s="858"/>
      <c r="D1073" s="409"/>
      <c r="E1073" s="359"/>
      <c r="F1073" s="774"/>
      <c r="G1073" s="775"/>
      <c r="H1073" s="217"/>
      <c r="I1073" s="688"/>
      <c r="J1073" s="217"/>
      <c r="K1073" s="662"/>
      <c r="L1073" s="388"/>
      <c r="M1073" s="217"/>
      <c r="N1073" s="217"/>
      <c r="O1073" s="217"/>
      <c r="P1073" s="217"/>
      <c r="Q1073" s="217"/>
      <c r="R1073" s="217"/>
      <c r="S1073" s="688"/>
      <c r="T1073" s="394"/>
      <c r="BC1073" s="914"/>
      <c r="BD1073" s="914"/>
    </row>
    <row r="1074" s="695" customFormat="1" customHeight="1" spans="1:56">
      <c r="A1074" s="513"/>
      <c r="B1074" s="858"/>
      <c r="C1074" s="858"/>
      <c r="D1074" s="409"/>
      <c r="E1074" s="359"/>
      <c r="F1074" s="774"/>
      <c r="G1074" s="775"/>
      <c r="H1074" s="217"/>
      <c r="I1074" s="688"/>
      <c r="J1074" s="217"/>
      <c r="K1074" s="662"/>
      <c r="L1074" s="388"/>
      <c r="M1074" s="217"/>
      <c r="N1074" s="217"/>
      <c r="O1074" s="217"/>
      <c r="P1074" s="217"/>
      <c r="Q1074" s="217"/>
      <c r="R1074" s="217"/>
      <c r="S1074" s="688"/>
      <c r="T1074" s="394"/>
      <c r="U1074" s="528"/>
      <c r="BC1074" s="914"/>
      <c r="BD1074" s="914"/>
    </row>
    <row r="1075" s="695" customFormat="1" customHeight="1" spans="1:56">
      <c r="A1075" s="513"/>
      <c r="B1075" s="858"/>
      <c r="C1075" s="858"/>
      <c r="D1075" s="409"/>
      <c r="E1075" s="359"/>
      <c r="F1075" s="774"/>
      <c r="G1075" s="775"/>
      <c r="H1075" s="217"/>
      <c r="I1075" s="688"/>
      <c r="J1075" s="217"/>
      <c r="K1075" s="662"/>
      <c r="L1075" s="388"/>
      <c r="M1075" s="217"/>
      <c r="N1075" s="217"/>
      <c r="O1075" s="217"/>
      <c r="P1075" s="217"/>
      <c r="Q1075" s="217"/>
      <c r="R1075" s="217"/>
      <c r="S1075" s="688"/>
      <c r="T1075" s="394"/>
      <c r="BC1075" s="914"/>
      <c r="BD1075" s="914"/>
    </row>
    <row r="1076" s="695" customFormat="1" customHeight="1" spans="1:56">
      <c r="A1076" s="513"/>
      <c r="B1076" s="858"/>
      <c r="C1076" s="858"/>
      <c r="D1076" s="409"/>
      <c r="E1076" s="359"/>
      <c r="F1076" s="774"/>
      <c r="G1076" s="775"/>
      <c r="H1076" s="217"/>
      <c r="I1076" s="688"/>
      <c r="J1076" s="217"/>
      <c r="K1076" s="662"/>
      <c r="L1076" s="388"/>
      <c r="M1076" s="217"/>
      <c r="N1076" s="217"/>
      <c r="O1076" s="217"/>
      <c r="P1076" s="217"/>
      <c r="Q1076" s="217"/>
      <c r="R1076" s="217"/>
      <c r="S1076" s="688"/>
      <c r="T1076" s="394"/>
      <c r="BC1076" s="914"/>
      <c r="BD1076" s="914"/>
    </row>
    <row r="1077" s="695" customFormat="1" customHeight="1" spans="1:56">
      <c r="A1077" s="513"/>
      <c r="B1077" s="858"/>
      <c r="C1077" s="858"/>
      <c r="D1077" s="409"/>
      <c r="E1077" s="359"/>
      <c r="F1077" s="774"/>
      <c r="G1077" s="775"/>
      <c r="H1077" s="217"/>
      <c r="I1077" s="688"/>
      <c r="J1077" s="217"/>
      <c r="K1077" s="662"/>
      <c r="L1077" s="388"/>
      <c r="M1077" s="217"/>
      <c r="N1077" s="217"/>
      <c r="O1077" s="217"/>
      <c r="P1077" s="217"/>
      <c r="Q1077" s="217"/>
      <c r="R1077" s="217"/>
      <c r="S1077" s="688"/>
      <c r="T1077" s="394"/>
      <c r="BC1077" s="914"/>
      <c r="BD1077" s="914"/>
    </row>
    <row r="1078" s="695" customFormat="1" customHeight="1" spans="1:56">
      <c r="A1078" s="513"/>
      <c r="B1078" s="858"/>
      <c r="C1078" s="858"/>
      <c r="D1078" s="409"/>
      <c r="E1078" s="359"/>
      <c r="F1078" s="774"/>
      <c r="G1078" s="775"/>
      <c r="H1078" s="217"/>
      <c r="I1078" s="688"/>
      <c r="J1078" s="217"/>
      <c r="K1078" s="662"/>
      <c r="L1078" s="388"/>
      <c r="M1078" s="217"/>
      <c r="N1078" s="217"/>
      <c r="O1078" s="217"/>
      <c r="P1078" s="217"/>
      <c r="Q1078" s="217"/>
      <c r="R1078" s="217"/>
      <c r="S1078" s="688"/>
      <c r="T1078" s="394"/>
      <c r="BC1078" s="914"/>
      <c r="BD1078" s="914"/>
    </row>
    <row r="1079" s="695" customFormat="1" customHeight="1" spans="1:56">
      <c r="A1079" s="513"/>
      <c r="B1079" s="858"/>
      <c r="C1079" s="858"/>
      <c r="D1079" s="409"/>
      <c r="E1079" s="359"/>
      <c r="F1079" s="774"/>
      <c r="G1079" s="775"/>
      <c r="H1079" s="217"/>
      <c r="I1079" s="688"/>
      <c r="J1079" s="217"/>
      <c r="K1079" s="662"/>
      <c r="L1079" s="388"/>
      <c r="M1079" s="217"/>
      <c r="N1079" s="217"/>
      <c r="O1079" s="217"/>
      <c r="P1079" s="217"/>
      <c r="Q1079" s="217"/>
      <c r="R1079" s="217"/>
      <c r="S1079" s="688"/>
      <c r="T1079" s="394"/>
      <c r="BC1079" s="914"/>
      <c r="BD1079" s="914"/>
    </row>
    <row r="1080" s="696" customFormat="1" customHeight="1" spans="1:56">
      <c r="A1080" s="788">
        <v>46234</v>
      </c>
      <c r="B1080" s="863" t="s">
        <v>659</v>
      </c>
      <c r="C1080" s="863"/>
      <c r="D1080" s="625"/>
      <c r="E1080" s="864"/>
      <c r="F1080" s="627">
        <f>SUBTOTAL(9,F840:F1079)</f>
        <v>0</v>
      </c>
      <c r="G1080" s="731"/>
      <c r="H1080" s="628">
        <f>SUBTOTAL(9,H840:H1079)</f>
        <v>0</v>
      </c>
      <c r="I1080" s="629"/>
      <c r="J1080" s="628">
        <f t="shared" ref="J1080:P1080" si="24">SUBTOTAL(9,J840:J1079)</f>
        <v>0</v>
      </c>
      <c r="K1080" s="627">
        <f t="shared" si="24"/>
        <v>0</v>
      </c>
      <c r="L1080" s="628">
        <f t="shared" si="24"/>
        <v>0</v>
      </c>
      <c r="M1080" s="628">
        <f t="shared" si="24"/>
        <v>0</v>
      </c>
      <c r="N1080" s="628">
        <f t="shared" si="24"/>
        <v>0</v>
      </c>
      <c r="O1080" s="628">
        <f t="shared" si="24"/>
        <v>0</v>
      </c>
      <c r="P1080" s="628">
        <f t="shared" si="24"/>
        <v>0</v>
      </c>
      <c r="Q1080" s="628"/>
      <c r="R1080" s="628">
        <f>SUBTOTAL(9,R840:R1079)</f>
        <v>0</v>
      </c>
      <c r="S1080" s="629"/>
      <c r="T1080" s="630">
        <f>L1080+R1080-J1080</f>
        <v>0</v>
      </c>
      <c r="U1080" s="292"/>
      <c r="BC1080" s="914"/>
      <c r="BD1080" s="914"/>
    </row>
    <row r="1081" s="695" customFormat="1" customHeight="1" spans="1:56">
      <c r="A1081" s="513"/>
      <c r="B1081" s="858"/>
      <c r="C1081" s="858"/>
      <c r="D1081" s="409"/>
      <c r="E1081" s="409"/>
      <c r="F1081" s="662"/>
      <c r="G1081" s="215"/>
      <c r="H1081" s="217"/>
      <c r="I1081" s="688"/>
      <c r="J1081" s="217"/>
      <c r="K1081" s="662"/>
      <c r="L1081" s="217"/>
      <c r="M1081" s="217"/>
      <c r="N1081" s="217"/>
      <c r="O1081" s="217"/>
      <c r="P1081" s="217"/>
      <c r="Q1081" s="217"/>
      <c r="R1081" s="217"/>
      <c r="S1081" s="688"/>
      <c r="T1081" s="679"/>
      <c r="U1081" s="765"/>
      <c r="V1081" s="765"/>
      <c r="W1081" s="765"/>
      <c r="X1081" s="765"/>
      <c r="Y1081" s="765"/>
      <c r="Z1081" s="765"/>
      <c r="AA1081" s="765"/>
      <c r="AB1081" s="765"/>
      <c r="AC1081" s="765"/>
      <c r="AD1081" s="765"/>
      <c r="AE1081" s="765"/>
      <c r="AF1081" s="765"/>
      <c r="AG1081" s="765"/>
      <c r="AH1081" s="765"/>
      <c r="AI1081" s="765"/>
      <c r="AJ1081" s="765"/>
      <c r="AK1081" s="765"/>
      <c r="AL1081" s="765"/>
      <c r="AM1081" s="765"/>
      <c r="AN1081" s="765"/>
      <c r="AO1081" s="765"/>
      <c r="AP1081" s="765"/>
      <c r="AQ1081" s="765"/>
      <c r="BC1081" s="914"/>
      <c r="BD1081" s="914"/>
    </row>
    <row r="1082" s="695" customFormat="1" customHeight="1" spans="1:56">
      <c r="A1082" s="513"/>
      <c r="B1082" s="858"/>
      <c r="C1082" s="858"/>
      <c r="D1082" s="409"/>
      <c r="E1082" s="409"/>
      <c r="F1082" s="662"/>
      <c r="G1082" s="215"/>
      <c r="H1082" s="217"/>
      <c r="I1082" s="688"/>
      <c r="J1082" s="217"/>
      <c r="K1082" s="662"/>
      <c r="L1082" s="217"/>
      <c r="M1082" s="217"/>
      <c r="N1082" s="217"/>
      <c r="O1082" s="217"/>
      <c r="P1082" s="217"/>
      <c r="Q1082" s="217"/>
      <c r="R1082" s="217"/>
      <c r="S1082" s="688"/>
      <c r="T1082" s="679"/>
      <c r="U1082" s="765"/>
      <c r="V1082" s="765"/>
      <c r="W1082" s="765"/>
      <c r="X1082" s="765"/>
      <c r="Y1082" s="765"/>
      <c r="Z1082" s="765"/>
      <c r="AA1082" s="765"/>
      <c r="AB1082" s="765"/>
      <c r="AC1082" s="765"/>
      <c r="AD1082" s="765"/>
      <c r="AE1082" s="765"/>
      <c r="AF1082" s="765"/>
      <c r="AG1082" s="765"/>
      <c r="AH1082" s="765"/>
      <c r="AI1082" s="765"/>
      <c r="AJ1082" s="765"/>
      <c r="AK1082" s="765"/>
      <c r="AL1082" s="765"/>
      <c r="AM1082" s="765"/>
      <c r="AN1082" s="765"/>
      <c r="AO1082" s="765"/>
      <c r="AP1082" s="765"/>
      <c r="AQ1082" s="765"/>
      <c r="BC1082" s="914"/>
      <c r="BD1082" s="914"/>
    </row>
    <row r="1083" s="695" customFormat="1" customHeight="1" spans="1:56">
      <c r="A1083" s="513"/>
      <c r="B1083" s="858"/>
      <c r="C1083" s="858"/>
      <c r="D1083" s="409"/>
      <c r="E1083" s="409"/>
      <c r="F1083" s="662"/>
      <c r="G1083" s="215"/>
      <c r="H1083" s="217"/>
      <c r="I1083" s="688"/>
      <c r="J1083" s="217"/>
      <c r="K1083" s="662"/>
      <c r="L1083" s="217"/>
      <c r="M1083" s="217"/>
      <c r="N1083" s="217"/>
      <c r="O1083" s="217"/>
      <c r="P1083" s="217"/>
      <c r="Q1083" s="217"/>
      <c r="R1083" s="217"/>
      <c r="S1083" s="688"/>
      <c r="T1083" s="394"/>
      <c r="U1083" s="765"/>
      <c r="V1083" s="765"/>
      <c r="W1083" s="765"/>
      <c r="X1083" s="765"/>
      <c r="Y1083" s="765"/>
      <c r="Z1083" s="765"/>
      <c r="AA1083" s="765"/>
      <c r="AB1083" s="765"/>
      <c r="AC1083" s="765"/>
      <c r="AD1083" s="765"/>
      <c r="AE1083" s="765"/>
      <c r="AF1083" s="765"/>
      <c r="AG1083" s="765"/>
      <c r="AH1083" s="765"/>
      <c r="AI1083" s="765"/>
      <c r="AJ1083" s="765"/>
      <c r="AK1083" s="765"/>
      <c r="AL1083" s="765"/>
      <c r="AM1083" s="765"/>
      <c r="AN1083" s="765"/>
      <c r="AO1083" s="765"/>
      <c r="AP1083" s="765"/>
      <c r="AQ1083" s="765"/>
      <c r="BC1083" s="914"/>
      <c r="BD1083" s="914"/>
    </row>
    <row r="1084" s="695" customFormat="1" customHeight="1" spans="1:56">
      <c r="A1084" s="513"/>
      <c r="B1084" s="858"/>
      <c r="C1084" s="858"/>
      <c r="D1084" s="409"/>
      <c r="E1084" s="409"/>
      <c r="F1084" s="662"/>
      <c r="G1084" s="215"/>
      <c r="H1084" s="217"/>
      <c r="I1084" s="688"/>
      <c r="J1084" s="217"/>
      <c r="K1084" s="662"/>
      <c r="L1084" s="217"/>
      <c r="M1084" s="217"/>
      <c r="N1084" s="217"/>
      <c r="O1084" s="217"/>
      <c r="P1084" s="217"/>
      <c r="Q1084" s="217"/>
      <c r="R1084" s="217"/>
      <c r="S1084" s="688"/>
      <c r="T1084" s="394"/>
      <c r="U1084" s="765"/>
      <c r="V1084" s="765"/>
      <c r="W1084" s="765"/>
      <c r="X1084" s="765"/>
      <c r="Y1084" s="765"/>
      <c r="Z1084" s="765"/>
      <c r="AA1084" s="765"/>
      <c r="AB1084" s="765"/>
      <c r="AC1084" s="765"/>
      <c r="AD1084" s="765"/>
      <c r="AE1084" s="765"/>
      <c r="AF1084" s="765"/>
      <c r="AG1084" s="765"/>
      <c r="AH1084" s="765"/>
      <c r="AI1084" s="765"/>
      <c r="AJ1084" s="765"/>
      <c r="AK1084" s="765"/>
      <c r="AL1084" s="765"/>
      <c r="AM1084" s="765"/>
      <c r="AN1084" s="765"/>
      <c r="AO1084" s="765"/>
      <c r="AP1084" s="765"/>
      <c r="AQ1084" s="765"/>
      <c r="BC1084" s="914"/>
      <c r="BD1084" s="914"/>
    </row>
    <row r="1085" s="695" customFormat="1" customHeight="1" spans="1:56">
      <c r="A1085" s="513"/>
      <c r="B1085" s="858"/>
      <c r="C1085" s="858"/>
      <c r="D1085" s="409"/>
      <c r="E1085" s="409"/>
      <c r="F1085" s="662"/>
      <c r="G1085" s="215"/>
      <c r="H1085" s="217"/>
      <c r="I1085" s="688"/>
      <c r="J1085" s="217"/>
      <c r="K1085" s="662"/>
      <c r="L1085" s="217"/>
      <c r="M1085" s="217"/>
      <c r="N1085" s="217"/>
      <c r="O1085" s="217"/>
      <c r="P1085" s="217"/>
      <c r="Q1085" s="217"/>
      <c r="R1085" s="217"/>
      <c r="S1085" s="688"/>
      <c r="T1085" s="394"/>
      <c r="U1085" s="765"/>
      <c r="V1085" s="765"/>
      <c r="W1085" s="765"/>
      <c r="X1085" s="765"/>
      <c r="Y1085" s="765"/>
      <c r="Z1085" s="765"/>
      <c r="AA1085" s="765"/>
      <c r="AB1085" s="765"/>
      <c r="AC1085" s="765"/>
      <c r="AD1085" s="765"/>
      <c r="AE1085" s="765"/>
      <c r="AF1085" s="765"/>
      <c r="AG1085" s="765"/>
      <c r="AH1085" s="765"/>
      <c r="AI1085" s="765"/>
      <c r="AJ1085" s="765"/>
      <c r="AK1085" s="765"/>
      <c r="AL1085" s="765"/>
      <c r="AM1085" s="765"/>
      <c r="AN1085" s="765"/>
      <c r="AO1085" s="765"/>
      <c r="AP1085" s="765"/>
      <c r="AQ1085" s="765"/>
      <c r="BC1085" s="914"/>
      <c r="BD1085" s="914"/>
    </row>
    <row r="1086" s="695" customFormat="1" customHeight="1" spans="1:56">
      <c r="A1086" s="513"/>
      <c r="B1086" s="858"/>
      <c r="C1086" s="858"/>
      <c r="D1086" s="409"/>
      <c r="E1086" s="409"/>
      <c r="F1086" s="662"/>
      <c r="G1086" s="215"/>
      <c r="H1086" s="217"/>
      <c r="I1086" s="688"/>
      <c r="J1086" s="217"/>
      <c r="K1086" s="662"/>
      <c r="L1086" s="217"/>
      <c r="M1086" s="217"/>
      <c r="N1086" s="217"/>
      <c r="O1086" s="217"/>
      <c r="P1086" s="217"/>
      <c r="Q1086" s="217"/>
      <c r="R1086" s="217"/>
      <c r="S1086" s="688"/>
      <c r="T1086" s="394"/>
      <c r="U1086" s="765"/>
      <c r="V1086" s="765"/>
      <c r="W1086" s="765"/>
      <c r="X1086" s="765"/>
      <c r="Y1086" s="765"/>
      <c r="Z1086" s="765"/>
      <c r="AA1086" s="765"/>
      <c r="AB1086" s="765"/>
      <c r="AC1086" s="765"/>
      <c r="AD1086" s="765"/>
      <c r="AE1086" s="765"/>
      <c r="AF1086" s="765"/>
      <c r="AG1086" s="765"/>
      <c r="AH1086" s="765"/>
      <c r="AI1086" s="765"/>
      <c r="AJ1086" s="765"/>
      <c r="AK1086" s="765"/>
      <c r="AL1086" s="765"/>
      <c r="AM1086" s="765"/>
      <c r="AN1086" s="765"/>
      <c r="AO1086" s="765"/>
      <c r="AP1086" s="765"/>
      <c r="AQ1086" s="765"/>
      <c r="BC1086" s="914"/>
      <c r="BD1086" s="914"/>
    </row>
    <row r="1087" s="695" customFormat="1" customHeight="1" spans="1:56">
      <c r="A1087" s="513"/>
      <c r="B1087" s="858"/>
      <c r="C1087" s="858"/>
      <c r="D1087" s="409"/>
      <c r="E1087" s="409"/>
      <c r="F1087" s="662"/>
      <c r="G1087" s="215"/>
      <c r="H1087" s="217"/>
      <c r="I1087" s="688"/>
      <c r="J1087" s="217"/>
      <c r="K1087" s="662"/>
      <c r="L1087" s="217"/>
      <c r="M1087" s="217"/>
      <c r="N1087" s="217"/>
      <c r="O1087" s="217"/>
      <c r="P1087" s="217"/>
      <c r="Q1087" s="217"/>
      <c r="R1087" s="217"/>
      <c r="S1087" s="688"/>
      <c r="T1087" s="394"/>
      <c r="U1087" s="765"/>
      <c r="V1087" s="765"/>
      <c r="W1087" s="765"/>
      <c r="X1087" s="765"/>
      <c r="Y1087" s="765"/>
      <c r="Z1087" s="765"/>
      <c r="AA1087" s="765"/>
      <c r="AB1087" s="765"/>
      <c r="AC1087" s="765"/>
      <c r="AD1087" s="765"/>
      <c r="AE1087" s="765"/>
      <c r="AF1087" s="765"/>
      <c r="AG1087" s="765"/>
      <c r="AH1087" s="765"/>
      <c r="AI1087" s="765"/>
      <c r="AJ1087" s="765"/>
      <c r="AK1087" s="765"/>
      <c r="AL1087" s="765"/>
      <c r="AM1087" s="765"/>
      <c r="AN1087" s="765"/>
      <c r="AO1087" s="765"/>
      <c r="AP1087" s="765"/>
      <c r="AQ1087" s="765"/>
      <c r="BC1087" s="914"/>
      <c r="BD1087" s="914"/>
    </row>
    <row r="1088" s="695" customFormat="1" customHeight="1" spans="1:56">
      <c r="A1088" s="513"/>
      <c r="B1088" s="858"/>
      <c r="C1088" s="858"/>
      <c r="D1088" s="409"/>
      <c r="E1088" s="409"/>
      <c r="F1088" s="662"/>
      <c r="G1088" s="215"/>
      <c r="H1088" s="217"/>
      <c r="I1088" s="688"/>
      <c r="J1088" s="217"/>
      <c r="K1088" s="662"/>
      <c r="L1088" s="217"/>
      <c r="M1088" s="217"/>
      <c r="N1088" s="217"/>
      <c r="O1088" s="217"/>
      <c r="P1088" s="217"/>
      <c r="Q1088" s="217"/>
      <c r="R1088" s="217"/>
      <c r="S1088" s="688"/>
      <c r="T1088" s="394"/>
      <c r="U1088" s="765"/>
      <c r="V1088" s="765"/>
      <c r="W1088" s="765"/>
      <c r="X1088" s="765"/>
      <c r="Y1088" s="765"/>
      <c r="Z1088" s="765"/>
      <c r="AA1088" s="765"/>
      <c r="AB1088" s="765"/>
      <c r="AC1088" s="765"/>
      <c r="AD1088" s="765"/>
      <c r="AE1088" s="765"/>
      <c r="AF1088" s="765"/>
      <c r="AG1088" s="765"/>
      <c r="AH1088" s="765"/>
      <c r="AI1088" s="765"/>
      <c r="AJ1088" s="765"/>
      <c r="AK1088" s="765"/>
      <c r="AL1088" s="765"/>
      <c r="AM1088" s="765"/>
      <c r="AN1088" s="765"/>
      <c r="AO1088" s="765"/>
      <c r="AP1088" s="765"/>
      <c r="AQ1088" s="765"/>
      <c r="BC1088" s="914"/>
      <c r="BD1088" s="914"/>
    </row>
    <row r="1089" s="695" customFormat="1" customHeight="1" spans="1:56">
      <c r="A1089" s="513"/>
      <c r="B1089" s="858"/>
      <c r="C1089" s="858"/>
      <c r="D1089" s="409"/>
      <c r="E1089" s="409"/>
      <c r="F1089" s="662"/>
      <c r="G1089" s="215"/>
      <c r="H1089" s="217"/>
      <c r="I1089" s="688"/>
      <c r="J1089" s="217"/>
      <c r="K1089" s="662"/>
      <c r="L1089" s="217"/>
      <c r="M1089" s="217"/>
      <c r="N1089" s="217"/>
      <c r="O1089" s="217"/>
      <c r="P1089" s="217"/>
      <c r="Q1089" s="217"/>
      <c r="R1089" s="217"/>
      <c r="S1089" s="688"/>
      <c r="T1089" s="394"/>
      <c r="U1089" s="765"/>
      <c r="V1089" s="765"/>
      <c r="W1089" s="765"/>
      <c r="X1089" s="765"/>
      <c r="Y1089" s="765"/>
      <c r="Z1089" s="765"/>
      <c r="AA1089" s="765"/>
      <c r="AB1089" s="765"/>
      <c r="AC1089" s="765"/>
      <c r="AD1089" s="765"/>
      <c r="AE1089" s="765"/>
      <c r="AF1089" s="765"/>
      <c r="AG1089" s="765"/>
      <c r="AH1089" s="765"/>
      <c r="AI1089" s="765"/>
      <c r="AJ1089" s="765"/>
      <c r="AK1089" s="765"/>
      <c r="AL1089" s="765"/>
      <c r="AM1089" s="765"/>
      <c r="AN1089" s="765"/>
      <c r="AO1089" s="765"/>
      <c r="AP1089" s="765"/>
      <c r="AQ1089" s="765"/>
      <c r="BC1089" s="914"/>
      <c r="BD1089" s="914"/>
    </row>
    <row r="1090" s="695" customFormat="1" customHeight="1" spans="1:56">
      <c r="A1090" s="513"/>
      <c r="B1090" s="858"/>
      <c r="C1090" s="858"/>
      <c r="D1090" s="409"/>
      <c r="E1090" s="409"/>
      <c r="F1090" s="662"/>
      <c r="G1090" s="215"/>
      <c r="H1090" s="217"/>
      <c r="I1090" s="688"/>
      <c r="J1090" s="217"/>
      <c r="K1090" s="662"/>
      <c r="L1090" s="217"/>
      <c r="M1090" s="217"/>
      <c r="N1090" s="217"/>
      <c r="O1090" s="217"/>
      <c r="P1090" s="217"/>
      <c r="Q1090" s="217"/>
      <c r="R1090" s="217"/>
      <c r="S1090" s="688"/>
      <c r="T1090" s="394"/>
      <c r="U1090" s="765"/>
      <c r="V1090" s="765"/>
      <c r="W1090" s="765"/>
      <c r="X1090" s="765"/>
      <c r="Y1090" s="765"/>
      <c r="Z1090" s="765"/>
      <c r="AA1090" s="765"/>
      <c r="AB1090" s="765"/>
      <c r="AC1090" s="765"/>
      <c r="AD1090" s="765"/>
      <c r="AE1090" s="765"/>
      <c r="AF1090" s="765"/>
      <c r="AG1090" s="765"/>
      <c r="AH1090" s="765"/>
      <c r="AI1090" s="765"/>
      <c r="AJ1090" s="765"/>
      <c r="AK1090" s="765"/>
      <c r="AL1090" s="765"/>
      <c r="AM1090" s="765"/>
      <c r="AN1090" s="765"/>
      <c r="AO1090" s="765"/>
      <c r="AP1090" s="765"/>
      <c r="AQ1090" s="765"/>
      <c r="BC1090" s="914"/>
      <c r="BD1090" s="914"/>
    </row>
    <row r="1091" s="695" customFormat="1" customHeight="1" spans="1:56">
      <c r="A1091" s="513"/>
      <c r="B1091" s="858"/>
      <c r="C1091" s="858"/>
      <c r="D1091" s="409"/>
      <c r="E1091" s="409"/>
      <c r="F1091" s="662"/>
      <c r="G1091" s="215"/>
      <c r="H1091" s="217"/>
      <c r="I1091" s="688"/>
      <c r="J1091" s="217"/>
      <c r="K1091" s="662"/>
      <c r="L1091" s="217"/>
      <c r="M1091" s="217"/>
      <c r="N1091" s="217"/>
      <c r="O1091" s="217"/>
      <c r="P1091" s="217"/>
      <c r="Q1091" s="217"/>
      <c r="R1091" s="217"/>
      <c r="S1091" s="688"/>
      <c r="T1091" s="394"/>
      <c r="U1091" s="765"/>
      <c r="V1091" s="765"/>
      <c r="W1091" s="765"/>
      <c r="X1091" s="765"/>
      <c r="Y1091" s="765"/>
      <c r="Z1091" s="765"/>
      <c r="AA1091" s="765"/>
      <c r="AB1091" s="765"/>
      <c r="AC1091" s="765"/>
      <c r="AD1091" s="765"/>
      <c r="AE1091" s="765"/>
      <c r="AF1091" s="765"/>
      <c r="AG1091" s="765"/>
      <c r="AH1091" s="765"/>
      <c r="AI1091" s="765"/>
      <c r="AJ1091" s="765"/>
      <c r="AK1091" s="765"/>
      <c r="AL1091" s="765"/>
      <c r="AM1091" s="765"/>
      <c r="AN1091" s="765"/>
      <c r="AO1091" s="765"/>
      <c r="AP1091" s="765"/>
      <c r="AQ1091" s="765"/>
      <c r="BC1091" s="914"/>
      <c r="BD1091" s="914"/>
    </row>
    <row r="1092" s="695" customFormat="1" customHeight="1" spans="1:56">
      <c r="A1092" s="513"/>
      <c r="B1092" s="858"/>
      <c r="C1092" s="858"/>
      <c r="D1092" s="409"/>
      <c r="E1092" s="409"/>
      <c r="F1092" s="662"/>
      <c r="G1092" s="215"/>
      <c r="H1092" s="217"/>
      <c r="I1092" s="688"/>
      <c r="J1092" s="217"/>
      <c r="K1092" s="662"/>
      <c r="L1092" s="217"/>
      <c r="M1092" s="217"/>
      <c r="N1092" s="217"/>
      <c r="O1092" s="217"/>
      <c r="P1092" s="217"/>
      <c r="Q1092" s="217"/>
      <c r="R1092" s="217"/>
      <c r="S1092" s="688"/>
      <c r="T1092" s="394"/>
      <c r="U1092" s="765"/>
      <c r="V1092" s="765"/>
      <c r="W1092" s="765"/>
      <c r="X1092" s="765"/>
      <c r="Y1092" s="765"/>
      <c r="Z1092" s="765"/>
      <c r="AA1092" s="765"/>
      <c r="AB1092" s="765"/>
      <c r="AC1092" s="765"/>
      <c r="AD1092" s="765"/>
      <c r="AE1092" s="765"/>
      <c r="AF1092" s="765"/>
      <c r="AG1092" s="765"/>
      <c r="AH1092" s="765"/>
      <c r="AI1092" s="765"/>
      <c r="AJ1092" s="765"/>
      <c r="AK1092" s="765"/>
      <c r="AL1092" s="765"/>
      <c r="AM1092" s="765"/>
      <c r="AN1092" s="765"/>
      <c r="AO1092" s="765"/>
      <c r="AP1092" s="765"/>
      <c r="AQ1092" s="765"/>
      <c r="BC1092" s="914"/>
      <c r="BD1092" s="914"/>
    </row>
    <row r="1093" s="695" customFormat="1" customHeight="1" spans="1:56">
      <c r="A1093" s="513"/>
      <c r="B1093" s="858"/>
      <c r="C1093" s="858"/>
      <c r="D1093" s="409"/>
      <c r="E1093" s="409"/>
      <c r="F1093" s="662"/>
      <c r="G1093" s="215"/>
      <c r="H1093" s="217"/>
      <c r="I1093" s="688"/>
      <c r="J1093" s="217"/>
      <c r="K1093" s="662"/>
      <c r="L1093" s="217"/>
      <c r="M1093" s="217"/>
      <c r="N1093" s="217"/>
      <c r="O1093" s="217"/>
      <c r="P1093" s="217"/>
      <c r="Q1093" s="217"/>
      <c r="R1093" s="217"/>
      <c r="S1093" s="688"/>
      <c r="T1093" s="394"/>
      <c r="U1093" s="765"/>
      <c r="V1093" s="765"/>
      <c r="W1093" s="765"/>
      <c r="X1093" s="765"/>
      <c r="Y1093" s="765"/>
      <c r="Z1093" s="765"/>
      <c r="AA1093" s="765"/>
      <c r="AB1093" s="765"/>
      <c r="AC1093" s="765"/>
      <c r="AD1093" s="765"/>
      <c r="AE1093" s="765"/>
      <c r="AF1093" s="765"/>
      <c r="AG1093" s="765"/>
      <c r="AH1093" s="765"/>
      <c r="AI1093" s="765"/>
      <c r="AJ1093" s="765"/>
      <c r="AK1093" s="765"/>
      <c r="AL1093" s="765"/>
      <c r="AM1093" s="765"/>
      <c r="AN1093" s="765"/>
      <c r="AO1093" s="765"/>
      <c r="AP1093" s="765"/>
      <c r="AQ1093" s="765"/>
      <c r="BC1093" s="914"/>
      <c r="BD1093" s="914"/>
    </row>
    <row r="1094" s="695" customFormat="1" customHeight="1" spans="1:56">
      <c r="A1094" s="513"/>
      <c r="B1094" s="858"/>
      <c r="C1094" s="858"/>
      <c r="D1094" s="409"/>
      <c r="E1094" s="409"/>
      <c r="F1094" s="662"/>
      <c r="G1094" s="215"/>
      <c r="H1094" s="217"/>
      <c r="I1094" s="688"/>
      <c r="J1094" s="217"/>
      <c r="K1094" s="662"/>
      <c r="L1094" s="217"/>
      <c r="M1094" s="217"/>
      <c r="N1094" s="217"/>
      <c r="O1094" s="217"/>
      <c r="P1094" s="217"/>
      <c r="Q1094" s="217"/>
      <c r="R1094" s="217"/>
      <c r="S1094" s="688"/>
      <c r="T1094" s="394"/>
      <c r="U1094" s="765"/>
      <c r="V1094" s="765"/>
      <c r="W1094" s="765"/>
      <c r="X1094" s="765"/>
      <c r="Y1094" s="765"/>
      <c r="Z1094" s="765"/>
      <c r="AA1094" s="765"/>
      <c r="AB1094" s="765"/>
      <c r="AC1094" s="765"/>
      <c r="AD1094" s="765"/>
      <c r="AE1094" s="765"/>
      <c r="AF1094" s="765"/>
      <c r="AG1094" s="765"/>
      <c r="AH1094" s="765"/>
      <c r="AI1094" s="765"/>
      <c r="AJ1094" s="765"/>
      <c r="AK1094" s="765"/>
      <c r="AL1094" s="765"/>
      <c r="AM1094" s="765"/>
      <c r="AN1094" s="765"/>
      <c r="AO1094" s="765"/>
      <c r="AP1094" s="765"/>
      <c r="AQ1094" s="765"/>
      <c r="BC1094" s="914"/>
      <c r="BD1094" s="914"/>
    </row>
    <row r="1095" s="695" customFormat="1" customHeight="1" spans="1:56">
      <c r="A1095" s="513"/>
      <c r="B1095" s="858"/>
      <c r="C1095" s="858"/>
      <c r="D1095" s="409"/>
      <c r="E1095" s="409"/>
      <c r="F1095" s="662"/>
      <c r="G1095" s="215"/>
      <c r="H1095" s="217"/>
      <c r="I1095" s="688"/>
      <c r="J1095" s="217"/>
      <c r="K1095" s="662"/>
      <c r="L1095" s="217"/>
      <c r="M1095" s="217"/>
      <c r="N1095" s="217"/>
      <c r="O1095" s="217"/>
      <c r="P1095" s="217"/>
      <c r="Q1095" s="217"/>
      <c r="R1095" s="217"/>
      <c r="S1095" s="688"/>
      <c r="T1095" s="394"/>
      <c r="U1095" s="765"/>
      <c r="V1095" s="765"/>
      <c r="W1095" s="765"/>
      <c r="X1095" s="765"/>
      <c r="Y1095" s="765"/>
      <c r="Z1095" s="765"/>
      <c r="AA1095" s="765"/>
      <c r="AB1095" s="765"/>
      <c r="AC1095" s="765"/>
      <c r="AD1095" s="765"/>
      <c r="AE1095" s="765"/>
      <c r="AF1095" s="765"/>
      <c r="AG1095" s="765"/>
      <c r="AH1095" s="765"/>
      <c r="AI1095" s="765"/>
      <c r="AJ1095" s="765"/>
      <c r="AK1095" s="765"/>
      <c r="AL1095" s="765"/>
      <c r="AM1095" s="765"/>
      <c r="AN1095" s="765"/>
      <c r="AO1095" s="765"/>
      <c r="AP1095" s="765"/>
      <c r="AQ1095" s="765"/>
      <c r="BC1095" s="914"/>
      <c r="BD1095" s="914"/>
    </row>
    <row r="1096" s="695" customFormat="1" customHeight="1" spans="1:56">
      <c r="A1096" s="513"/>
      <c r="B1096" s="858"/>
      <c r="C1096" s="858"/>
      <c r="D1096" s="409"/>
      <c r="E1096" s="409"/>
      <c r="F1096" s="662"/>
      <c r="G1096" s="215"/>
      <c r="H1096" s="217"/>
      <c r="I1096" s="688"/>
      <c r="J1096" s="217"/>
      <c r="K1096" s="662"/>
      <c r="L1096" s="217"/>
      <c r="M1096" s="217"/>
      <c r="N1096" s="217"/>
      <c r="O1096" s="217"/>
      <c r="P1096" s="217"/>
      <c r="Q1096" s="217"/>
      <c r="R1096" s="217"/>
      <c r="S1096" s="688"/>
      <c r="T1096" s="394"/>
      <c r="U1096" s="765"/>
      <c r="V1096" s="765"/>
      <c r="W1096" s="765"/>
      <c r="X1096" s="765"/>
      <c r="Y1096" s="765"/>
      <c r="Z1096" s="765"/>
      <c r="AA1096" s="765"/>
      <c r="AB1096" s="765"/>
      <c r="AC1096" s="765"/>
      <c r="AD1096" s="765"/>
      <c r="AE1096" s="765"/>
      <c r="AF1096" s="765"/>
      <c r="AG1096" s="765"/>
      <c r="AH1096" s="765"/>
      <c r="AI1096" s="765"/>
      <c r="AJ1096" s="765"/>
      <c r="AK1096" s="765"/>
      <c r="AL1096" s="765"/>
      <c r="AM1096" s="765"/>
      <c r="AN1096" s="765"/>
      <c r="AO1096" s="765"/>
      <c r="AP1096" s="765"/>
      <c r="AQ1096" s="765"/>
      <c r="BC1096" s="914"/>
      <c r="BD1096" s="914"/>
    </row>
    <row r="1097" s="695" customFormat="1" customHeight="1" spans="1:56">
      <c r="A1097" s="513"/>
      <c r="B1097" s="858"/>
      <c r="C1097" s="858"/>
      <c r="D1097" s="409"/>
      <c r="E1097" s="409"/>
      <c r="F1097" s="662"/>
      <c r="G1097" s="215"/>
      <c r="H1097" s="217"/>
      <c r="I1097" s="688"/>
      <c r="J1097" s="217"/>
      <c r="K1097" s="662"/>
      <c r="L1097" s="217"/>
      <c r="M1097" s="217"/>
      <c r="N1097" s="217"/>
      <c r="O1097" s="217"/>
      <c r="P1097" s="217"/>
      <c r="Q1097" s="217"/>
      <c r="R1097" s="217"/>
      <c r="S1097" s="688"/>
      <c r="T1097" s="877"/>
      <c r="U1097" s="765"/>
      <c r="V1097" s="765"/>
      <c r="W1097" s="765"/>
      <c r="X1097" s="765"/>
      <c r="Y1097" s="765"/>
      <c r="Z1097" s="765"/>
      <c r="AA1097" s="765"/>
      <c r="AB1097" s="765"/>
      <c r="AC1097" s="765"/>
      <c r="AD1097" s="765"/>
      <c r="AE1097" s="765"/>
      <c r="AF1097" s="765"/>
      <c r="AG1097" s="765"/>
      <c r="AH1097" s="765"/>
      <c r="AI1097" s="765"/>
      <c r="AJ1097" s="765"/>
      <c r="AK1097" s="765"/>
      <c r="AL1097" s="765"/>
      <c r="AM1097" s="765"/>
      <c r="AN1097" s="765"/>
      <c r="AO1097" s="765"/>
      <c r="AP1097" s="765"/>
      <c r="AQ1097" s="765"/>
      <c r="BC1097" s="914"/>
      <c r="BD1097" s="914"/>
    </row>
    <row r="1098" s="695" customFormat="1" customHeight="1" spans="1:56">
      <c r="A1098" s="513"/>
      <c r="B1098" s="858"/>
      <c r="C1098" s="858"/>
      <c r="D1098" s="409"/>
      <c r="E1098" s="409"/>
      <c r="F1098" s="662"/>
      <c r="G1098" s="215"/>
      <c r="H1098" s="217"/>
      <c r="I1098" s="688"/>
      <c r="J1098" s="217"/>
      <c r="K1098" s="662"/>
      <c r="L1098" s="217"/>
      <c r="M1098" s="217"/>
      <c r="N1098" s="217"/>
      <c r="O1098" s="217"/>
      <c r="P1098" s="217"/>
      <c r="Q1098" s="217"/>
      <c r="R1098" s="217"/>
      <c r="S1098" s="688"/>
      <c r="T1098" s="877"/>
      <c r="U1098" s="765"/>
      <c r="V1098" s="765"/>
      <c r="W1098" s="765"/>
      <c r="X1098" s="765"/>
      <c r="Y1098" s="765"/>
      <c r="Z1098" s="765"/>
      <c r="AA1098" s="765"/>
      <c r="AB1098" s="765"/>
      <c r="AC1098" s="765"/>
      <c r="AD1098" s="765"/>
      <c r="AE1098" s="765"/>
      <c r="AF1098" s="765"/>
      <c r="AG1098" s="765"/>
      <c r="AH1098" s="765"/>
      <c r="AI1098" s="765"/>
      <c r="AJ1098" s="765"/>
      <c r="AK1098" s="765"/>
      <c r="AL1098" s="765"/>
      <c r="AM1098" s="765"/>
      <c r="AN1098" s="765"/>
      <c r="AO1098" s="765"/>
      <c r="AP1098" s="765"/>
      <c r="AQ1098" s="765"/>
      <c r="BC1098" s="914"/>
      <c r="BD1098" s="914"/>
    </row>
    <row r="1099" s="695" customFormat="1" customHeight="1" spans="1:56">
      <c r="A1099" s="513"/>
      <c r="B1099" s="858"/>
      <c r="C1099" s="858"/>
      <c r="D1099" s="409"/>
      <c r="E1099" s="409"/>
      <c r="F1099" s="662"/>
      <c r="G1099" s="215"/>
      <c r="H1099" s="217"/>
      <c r="I1099" s="688"/>
      <c r="J1099" s="217"/>
      <c r="K1099" s="662"/>
      <c r="L1099" s="217"/>
      <c r="M1099" s="217"/>
      <c r="N1099" s="217"/>
      <c r="O1099" s="217"/>
      <c r="P1099" s="217"/>
      <c r="Q1099" s="217"/>
      <c r="R1099" s="217"/>
      <c r="S1099" s="688"/>
      <c r="T1099" s="394"/>
      <c r="U1099" s="765"/>
      <c r="V1099" s="765"/>
      <c r="W1099" s="765"/>
      <c r="X1099" s="765"/>
      <c r="Y1099" s="765"/>
      <c r="Z1099" s="765"/>
      <c r="AA1099" s="765"/>
      <c r="AB1099" s="765"/>
      <c r="AC1099" s="765"/>
      <c r="AD1099" s="765"/>
      <c r="AE1099" s="765"/>
      <c r="AF1099" s="765"/>
      <c r="AG1099" s="765"/>
      <c r="AH1099" s="765"/>
      <c r="AI1099" s="765"/>
      <c r="AJ1099" s="765"/>
      <c r="AK1099" s="765"/>
      <c r="AL1099" s="765"/>
      <c r="AM1099" s="765"/>
      <c r="AN1099" s="765"/>
      <c r="AO1099" s="765"/>
      <c r="AP1099" s="765"/>
      <c r="AQ1099" s="765"/>
      <c r="BC1099" s="914"/>
      <c r="BD1099" s="914"/>
    </row>
    <row r="1100" s="695" customFormat="1" customHeight="1" spans="1:56">
      <c r="A1100" s="513"/>
      <c r="B1100" s="858"/>
      <c r="C1100" s="858"/>
      <c r="D1100" s="409"/>
      <c r="E1100" s="409"/>
      <c r="F1100" s="662"/>
      <c r="G1100" s="215"/>
      <c r="H1100" s="217"/>
      <c r="I1100" s="688"/>
      <c r="J1100" s="217"/>
      <c r="K1100" s="662"/>
      <c r="L1100" s="217"/>
      <c r="M1100" s="217"/>
      <c r="N1100" s="217"/>
      <c r="O1100" s="217"/>
      <c r="P1100" s="217"/>
      <c r="Q1100" s="217"/>
      <c r="R1100" s="217"/>
      <c r="S1100" s="688"/>
      <c r="T1100" s="394"/>
      <c r="U1100" s="765"/>
      <c r="V1100" s="765"/>
      <c r="W1100" s="765"/>
      <c r="X1100" s="765"/>
      <c r="Y1100" s="765"/>
      <c r="Z1100" s="765"/>
      <c r="AA1100" s="765"/>
      <c r="AB1100" s="765"/>
      <c r="AC1100" s="765"/>
      <c r="AD1100" s="765"/>
      <c r="AE1100" s="765"/>
      <c r="AF1100" s="765"/>
      <c r="AG1100" s="765"/>
      <c r="AH1100" s="765"/>
      <c r="AI1100" s="765"/>
      <c r="AJ1100" s="765"/>
      <c r="AK1100" s="765"/>
      <c r="AL1100" s="765"/>
      <c r="AM1100" s="765"/>
      <c r="AN1100" s="765"/>
      <c r="AO1100" s="765"/>
      <c r="AP1100" s="765"/>
      <c r="AQ1100" s="765"/>
      <c r="BC1100" s="914"/>
      <c r="BD1100" s="914"/>
    </row>
    <row r="1101" s="695" customFormat="1" customHeight="1" spans="1:56">
      <c r="A1101" s="513"/>
      <c r="B1101" s="858"/>
      <c r="C1101" s="858"/>
      <c r="D1101" s="409"/>
      <c r="E1101" s="409"/>
      <c r="F1101" s="662"/>
      <c r="G1101" s="215"/>
      <c r="H1101" s="217"/>
      <c r="I1101" s="688"/>
      <c r="J1101" s="217"/>
      <c r="K1101" s="662"/>
      <c r="L1101" s="217"/>
      <c r="M1101" s="217"/>
      <c r="N1101" s="217"/>
      <c r="O1101" s="217"/>
      <c r="P1101" s="217"/>
      <c r="Q1101" s="217"/>
      <c r="R1101" s="217"/>
      <c r="S1101" s="688"/>
      <c r="T1101" s="394"/>
      <c r="U1101" s="765"/>
      <c r="V1101" s="765"/>
      <c r="W1101" s="765"/>
      <c r="X1101" s="765"/>
      <c r="Y1101" s="765"/>
      <c r="Z1101" s="765"/>
      <c r="AA1101" s="765"/>
      <c r="AB1101" s="765"/>
      <c r="AC1101" s="765"/>
      <c r="AD1101" s="765"/>
      <c r="AE1101" s="765"/>
      <c r="AF1101" s="765"/>
      <c r="AG1101" s="765"/>
      <c r="AH1101" s="765"/>
      <c r="AI1101" s="765"/>
      <c r="AJ1101" s="765"/>
      <c r="AK1101" s="765"/>
      <c r="AL1101" s="765"/>
      <c r="AM1101" s="765"/>
      <c r="AN1101" s="765"/>
      <c r="AO1101" s="765"/>
      <c r="AP1101" s="765"/>
      <c r="AQ1101" s="765"/>
      <c r="BC1101" s="914"/>
      <c r="BD1101" s="914"/>
    </row>
    <row r="1102" s="695" customFormat="1" customHeight="1" spans="1:56">
      <c r="A1102" s="513"/>
      <c r="B1102" s="858"/>
      <c r="C1102" s="858"/>
      <c r="D1102" s="409"/>
      <c r="E1102" s="409"/>
      <c r="F1102" s="662"/>
      <c r="G1102" s="215"/>
      <c r="H1102" s="217"/>
      <c r="I1102" s="688"/>
      <c r="J1102" s="217"/>
      <c r="K1102" s="662"/>
      <c r="L1102" s="217"/>
      <c r="M1102" s="217"/>
      <c r="N1102" s="217"/>
      <c r="O1102" s="217"/>
      <c r="P1102" s="217"/>
      <c r="Q1102" s="217"/>
      <c r="R1102" s="217"/>
      <c r="S1102" s="688"/>
      <c r="T1102" s="394"/>
      <c r="U1102" s="765"/>
      <c r="V1102" s="765"/>
      <c r="W1102" s="765"/>
      <c r="X1102" s="765"/>
      <c r="Y1102" s="765"/>
      <c r="Z1102" s="765"/>
      <c r="AA1102" s="765"/>
      <c r="AB1102" s="765"/>
      <c r="AC1102" s="765"/>
      <c r="AD1102" s="765"/>
      <c r="AE1102" s="765"/>
      <c r="AF1102" s="765"/>
      <c r="AG1102" s="765"/>
      <c r="AH1102" s="765"/>
      <c r="AI1102" s="765"/>
      <c r="AJ1102" s="765"/>
      <c r="AK1102" s="765"/>
      <c r="AL1102" s="765"/>
      <c r="AM1102" s="765"/>
      <c r="AN1102" s="765"/>
      <c r="AO1102" s="765"/>
      <c r="AP1102" s="765"/>
      <c r="AQ1102" s="765"/>
      <c r="BC1102" s="914"/>
      <c r="BD1102" s="914"/>
    </row>
    <row r="1103" s="695" customFormat="1" customHeight="1" spans="1:56">
      <c r="A1103" s="513"/>
      <c r="B1103" s="858"/>
      <c r="C1103" s="858"/>
      <c r="D1103" s="409"/>
      <c r="E1103" s="409"/>
      <c r="F1103" s="662"/>
      <c r="G1103" s="215"/>
      <c r="H1103" s="217"/>
      <c r="I1103" s="688"/>
      <c r="J1103" s="217"/>
      <c r="K1103" s="662"/>
      <c r="L1103" s="217"/>
      <c r="M1103" s="217"/>
      <c r="N1103" s="217"/>
      <c r="O1103" s="217"/>
      <c r="P1103" s="217"/>
      <c r="Q1103" s="217"/>
      <c r="R1103" s="217"/>
      <c r="S1103" s="688"/>
      <c r="T1103" s="206"/>
      <c r="U1103" s="765"/>
      <c r="V1103" s="765"/>
      <c r="W1103" s="765"/>
      <c r="X1103" s="765"/>
      <c r="Y1103" s="765"/>
      <c r="Z1103" s="765"/>
      <c r="AA1103" s="765"/>
      <c r="AB1103" s="765"/>
      <c r="AC1103" s="765"/>
      <c r="AD1103" s="765"/>
      <c r="AE1103" s="765"/>
      <c r="AF1103" s="765"/>
      <c r="AG1103" s="765"/>
      <c r="AH1103" s="765"/>
      <c r="AI1103" s="765"/>
      <c r="AJ1103" s="765"/>
      <c r="AK1103" s="765"/>
      <c r="AL1103" s="765"/>
      <c r="AM1103" s="765"/>
      <c r="AN1103" s="765"/>
      <c r="AO1103" s="765"/>
      <c r="AP1103" s="765"/>
      <c r="AQ1103" s="765"/>
      <c r="BC1103" s="914"/>
      <c r="BD1103" s="914"/>
    </row>
    <row r="1104" s="695" customFormat="1" customHeight="1" spans="1:56">
      <c r="A1104" s="513"/>
      <c r="B1104" s="858"/>
      <c r="C1104" s="858"/>
      <c r="D1104" s="409"/>
      <c r="E1104" s="409"/>
      <c r="F1104" s="662"/>
      <c r="G1104" s="215"/>
      <c r="H1104" s="217"/>
      <c r="I1104" s="688"/>
      <c r="J1104" s="217"/>
      <c r="K1104" s="662"/>
      <c r="L1104" s="217"/>
      <c r="M1104" s="217"/>
      <c r="N1104" s="217"/>
      <c r="O1104" s="217"/>
      <c r="P1104" s="217"/>
      <c r="Q1104" s="217"/>
      <c r="R1104" s="217"/>
      <c r="S1104" s="688"/>
      <c r="T1104" s="934"/>
      <c r="U1104" s="765"/>
      <c r="V1104" s="765"/>
      <c r="W1104" s="765"/>
      <c r="X1104" s="765"/>
      <c r="Y1104" s="765"/>
      <c r="Z1104" s="765"/>
      <c r="AA1104" s="765"/>
      <c r="AB1104" s="765"/>
      <c r="AC1104" s="765"/>
      <c r="AD1104" s="765"/>
      <c r="AE1104" s="765"/>
      <c r="AF1104" s="765"/>
      <c r="AG1104" s="765"/>
      <c r="AH1104" s="765"/>
      <c r="AI1104" s="765"/>
      <c r="AJ1104" s="765"/>
      <c r="AK1104" s="765"/>
      <c r="AL1104" s="765"/>
      <c r="AM1104" s="765"/>
      <c r="AN1104" s="765"/>
      <c r="AO1104" s="765"/>
      <c r="AP1104" s="765"/>
      <c r="AQ1104" s="765"/>
      <c r="BC1104" s="914"/>
      <c r="BD1104" s="914"/>
    </row>
    <row r="1105" s="695" customFormat="1" customHeight="1" spans="1:56">
      <c r="A1105" s="513"/>
      <c r="B1105" s="858"/>
      <c r="C1105" s="858"/>
      <c r="D1105" s="409"/>
      <c r="E1105" s="409"/>
      <c r="F1105" s="662"/>
      <c r="G1105" s="215"/>
      <c r="H1105" s="217"/>
      <c r="I1105" s="688"/>
      <c r="J1105" s="217"/>
      <c r="K1105" s="662"/>
      <c r="L1105" s="217"/>
      <c r="M1105" s="217"/>
      <c r="N1105" s="217"/>
      <c r="O1105" s="217"/>
      <c r="P1105" s="217"/>
      <c r="Q1105" s="217"/>
      <c r="R1105" s="217"/>
      <c r="S1105" s="688"/>
      <c r="T1105" s="394"/>
      <c r="U1105" s="765"/>
      <c r="V1105" s="765"/>
      <c r="W1105" s="765"/>
      <c r="X1105" s="765"/>
      <c r="Y1105" s="765"/>
      <c r="Z1105" s="765"/>
      <c r="AA1105" s="765"/>
      <c r="AB1105" s="765"/>
      <c r="AC1105" s="765"/>
      <c r="AD1105" s="765"/>
      <c r="AE1105" s="765"/>
      <c r="AF1105" s="765"/>
      <c r="AG1105" s="765"/>
      <c r="AH1105" s="765"/>
      <c r="AI1105" s="765"/>
      <c r="AJ1105" s="765"/>
      <c r="AK1105" s="765"/>
      <c r="AL1105" s="765"/>
      <c r="AM1105" s="765"/>
      <c r="AN1105" s="765"/>
      <c r="AO1105" s="765"/>
      <c r="AP1105" s="765"/>
      <c r="AQ1105" s="765"/>
      <c r="BC1105" s="914"/>
      <c r="BD1105" s="914"/>
    </row>
    <row r="1106" s="695" customFormat="1" customHeight="1" spans="1:56">
      <c r="A1106" s="513"/>
      <c r="B1106" s="858"/>
      <c r="C1106" s="858"/>
      <c r="D1106" s="409"/>
      <c r="E1106" s="409"/>
      <c r="F1106" s="662"/>
      <c r="G1106" s="215"/>
      <c r="H1106" s="217"/>
      <c r="I1106" s="688"/>
      <c r="J1106" s="217"/>
      <c r="K1106" s="662"/>
      <c r="L1106" s="217"/>
      <c r="M1106" s="217"/>
      <c r="N1106" s="217"/>
      <c r="O1106" s="217"/>
      <c r="P1106" s="217"/>
      <c r="Q1106" s="217"/>
      <c r="R1106" s="217"/>
      <c r="S1106" s="688"/>
      <c r="T1106" s="394"/>
      <c r="U1106" s="765"/>
      <c r="V1106" s="765"/>
      <c r="W1106" s="765"/>
      <c r="X1106" s="765"/>
      <c r="Y1106" s="765"/>
      <c r="Z1106" s="765"/>
      <c r="AA1106" s="765"/>
      <c r="AB1106" s="765"/>
      <c r="AC1106" s="765"/>
      <c r="AD1106" s="765"/>
      <c r="AE1106" s="765"/>
      <c r="AF1106" s="765"/>
      <c r="AG1106" s="765"/>
      <c r="AH1106" s="765"/>
      <c r="AI1106" s="765"/>
      <c r="AJ1106" s="765"/>
      <c r="AK1106" s="765"/>
      <c r="AL1106" s="765"/>
      <c r="AM1106" s="765"/>
      <c r="AN1106" s="765"/>
      <c r="AO1106" s="765"/>
      <c r="AP1106" s="765"/>
      <c r="AQ1106" s="765"/>
      <c r="BC1106" s="914"/>
      <c r="BD1106" s="914"/>
    </row>
    <row r="1107" s="695" customFormat="1" customHeight="1" spans="1:56">
      <c r="A1107" s="513"/>
      <c r="B1107" s="858"/>
      <c r="C1107" s="858"/>
      <c r="D1107" s="409"/>
      <c r="E1107" s="409"/>
      <c r="F1107" s="662"/>
      <c r="G1107" s="215"/>
      <c r="H1107" s="217"/>
      <c r="I1107" s="688"/>
      <c r="J1107" s="217"/>
      <c r="K1107" s="662"/>
      <c r="L1107" s="217"/>
      <c r="M1107" s="217"/>
      <c r="N1107" s="217"/>
      <c r="O1107" s="217"/>
      <c r="P1107" s="217"/>
      <c r="Q1107" s="217"/>
      <c r="R1107" s="217"/>
      <c r="S1107" s="688"/>
      <c r="T1107" s="394"/>
      <c r="U1107" s="765"/>
      <c r="V1107" s="765"/>
      <c r="W1107" s="765"/>
      <c r="X1107" s="765"/>
      <c r="Y1107" s="765"/>
      <c r="Z1107" s="765"/>
      <c r="AA1107" s="765"/>
      <c r="AB1107" s="765"/>
      <c r="AC1107" s="765"/>
      <c r="AD1107" s="765"/>
      <c r="AE1107" s="765"/>
      <c r="AF1107" s="765"/>
      <c r="AG1107" s="765"/>
      <c r="AH1107" s="765"/>
      <c r="AI1107" s="765"/>
      <c r="AJ1107" s="765"/>
      <c r="AK1107" s="765"/>
      <c r="AL1107" s="765"/>
      <c r="AM1107" s="765"/>
      <c r="AN1107" s="765"/>
      <c r="AO1107" s="765"/>
      <c r="AP1107" s="765"/>
      <c r="AQ1107" s="765"/>
      <c r="BC1107" s="914"/>
      <c r="BD1107" s="914"/>
    </row>
    <row r="1108" s="695" customFormat="1" customHeight="1" spans="1:56">
      <c r="A1108" s="513"/>
      <c r="B1108" s="858"/>
      <c r="C1108" s="858"/>
      <c r="D1108" s="409"/>
      <c r="E1108" s="409"/>
      <c r="F1108" s="662"/>
      <c r="G1108" s="215"/>
      <c r="H1108" s="217"/>
      <c r="I1108" s="688"/>
      <c r="J1108" s="217"/>
      <c r="K1108" s="662"/>
      <c r="L1108" s="217"/>
      <c r="M1108" s="217"/>
      <c r="N1108" s="217"/>
      <c r="O1108" s="217"/>
      <c r="P1108" s="217"/>
      <c r="Q1108" s="217"/>
      <c r="R1108" s="217"/>
      <c r="S1108" s="688"/>
      <c r="T1108" s="394"/>
      <c r="U1108" s="765"/>
      <c r="V1108" s="765"/>
      <c r="W1108" s="765"/>
      <c r="X1108" s="765"/>
      <c r="Y1108" s="765"/>
      <c r="Z1108" s="765"/>
      <c r="AA1108" s="765"/>
      <c r="AB1108" s="765"/>
      <c r="AC1108" s="765"/>
      <c r="AD1108" s="765"/>
      <c r="AE1108" s="765"/>
      <c r="AF1108" s="765"/>
      <c r="AG1108" s="765"/>
      <c r="AH1108" s="765"/>
      <c r="AI1108" s="765"/>
      <c r="AJ1108" s="765"/>
      <c r="AK1108" s="765"/>
      <c r="AL1108" s="765"/>
      <c r="AM1108" s="765"/>
      <c r="AN1108" s="765"/>
      <c r="AO1108" s="765"/>
      <c r="AP1108" s="765"/>
      <c r="AQ1108" s="765"/>
      <c r="BC1108" s="914"/>
      <c r="BD1108" s="914"/>
    </row>
    <row r="1109" s="695" customFormat="1" customHeight="1" spans="1:56">
      <c r="A1109" s="513"/>
      <c r="B1109" s="858"/>
      <c r="C1109" s="858"/>
      <c r="D1109" s="409"/>
      <c r="E1109" s="409"/>
      <c r="F1109" s="662"/>
      <c r="G1109" s="215"/>
      <c r="H1109" s="217"/>
      <c r="I1109" s="688"/>
      <c r="J1109" s="217"/>
      <c r="K1109" s="662"/>
      <c r="L1109" s="217"/>
      <c r="M1109" s="217"/>
      <c r="N1109" s="217"/>
      <c r="O1109" s="217"/>
      <c r="P1109" s="217"/>
      <c r="Q1109" s="217"/>
      <c r="R1109" s="217"/>
      <c r="S1109" s="688"/>
      <c r="T1109" s="394"/>
      <c r="U1109" s="765"/>
      <c r="V1109" s="765"/>
      <c r="W1109" s="765"/>
      <c r="X1109" s="765"/>
      <c r="Y1109" s="765"/>
      <c r="Z1109" s="765"/>
      <c r="AA1109" s="765"/>
      <c r="AB1109" s="765"/>
      <c r="AC1109" s="765"/>
      <c r="AD1109" s="765"/>
      <c r="AE1109" s="765"/>
      <c r="AF1109" s="765"/>
      <c r="AG1109" s="765"/>
      <c r="AH1109" s="765"/>
      <c r="AI1109" s="765"/>
      <c r="AJ1109" s="765"/>
      <c r="AK1109" s="765"/>
      <c r="AL1109" s="765"/>
      <c r="AM1109" s="765"/>
      <c r="AN1109" s="765"/>
      <c r="AO1109" s="765"/>
      <c r="AP1109" s="765"/>
      <c r="AQ1109" s="765"/>
      <c r="BC1109" s="914"/>
      <c r="BD1109" s="914"/>
    </row>
    <row r="1110" s="695" customFormat="1" customHeight="1" spans="1:56">
      <c r="A1110" s="513"/>
      <c r="B1110" s="858"/>
      <c r="C1110" s="858"/>
      <c r="D1110" s="409"/>
      <c r="E1110" s="409"/>
      <c r="F1110" s="662"/>
      <c r="G1110" s="215"/>
      <c r="H1110" s="217"/>
      <c r="I1110" s="688"/>
      <c r="J1110" s="217"/>
      <c r="K1110" s="662"/>
      <c r="L1110" s="217"/>
      <c r="M1110" s="217"/>
      <c r="N1110" s="217"/>
      <c r="O1110" s="217"/>
      <c r="P1110" s="217"/>
      <c r="Q1110" s="217"/>
      <c r="R1110" s="217"/>
      <c r="S1110" s="688"/>
      <c r="T1110" s="394"/>
      <c r="U1110" s="765"/>
      <c r="V1110" s="765"/>
      <c r="W1110" s="765"/>
      <c r="X1110" s="765"/>
      <c r="Y1110" s="765"/>
      <c r="Z1110" s="765"/>
      <c r="AA1110" s="765"/>
      <c r="AB1110" s="765"/>
      <c r="AC1110" s="765"/>
      <c r="AD1110" s="765"/>
      <c r="AE1110" s="765"/>
      <c r="AF1110" s="765"/>
      <c r="AG1110" s="765"/>
      <c r="AH1110" s="765"/>
      <c r="AI1110" s="765"/>
      <c r="AJ1110" s="765"/>
      <c r="AK1110" s="765"/>
      <c r="AL1110" s="765"/>
      <c r="AM1110" s="765"/>
      <c r="AN1110" s="765"/>
      <c r="AO1110" s="765"/>
      <c r="AP1110" s="765"/>
      <c r="AQ1110" s="765"/>
      <c r="BC1110" s="914"/>
      <c r="BD1110" s="914"/>
    </row>
    <row r="1111" s="695" customFormat="1" customHeight="1" spans="1:56">
      <c r="A1111" s="513"/>
      <c r="B1111" s="858"/>
      <c r="C1111" s="858"/>
      <c r="D1111" s="409"/>
      <c r="E1111" s="409"/>
      <c r="F1111" s="662"/>
      <c r="G1111" s="215"/>
      <c r="H1111" s="217"/>
      <c r="I1111" s="688"/>
      <c r="J1111" s="217"/>
      <c r="K1111" s="662"/>
      <c r="L1111" s="217"/>
      <c r="M1111" s="217"/>
      <c r="N1111" s="217"/>
      <c r="O1111" s="217"/>
      <c r="P1111" s="217"/>
      <c r="Q1111" s="217"/>
      <c r="R1111" s="217"/>
      <c r="S1111" s="688"/>
      <c r="T1111" s="394"/>
      <c r="BC1111" s="914"/>
      <c r="BD1111" s="914"/>
    </row>
    <row r="1112" s="695" customFormat="1" customHeight="1" spans="1:56">
      <c r="A1112" s="513"/>
      <c r="B1112" s="858"/>
      <c r="C1112" s="858"/>
      <c r="D1112" s="409"/>
      <c r="E1112" s="409"/>
      <c r="F1112" s="662"/>
      <c r="G1112" s="215"/>
      <c r="H1112" s="217"/>
      <c r="I1112" s="688"/>
      <c r="J1112" s="217"/>
      <c r="K1112" s="662"/>
      <c r="L1112" s="217"/>
      <c r="M1112" s="217"/>
      <c r="N1112" s="217"/>
      <c r="O1112" s="217"/>
      <c r="P1112" s="217"/>
      <c r="Q1112" s="217"/>
      <c r="R1112" s="217"/>
      <c r="S1112" s="688"/>
      <c r="T1112" s="394"/>
      <c r="BC1112" s="914"/>
      <c r="BD1112" s="914"/>
    </row>
    <row r="1113" s="695" customFormat="1" customHeight="1" spans="1:56">
      <c r="A1113" s="513"/>
      <c r="B1113" s="858"/>
      <c r="C1113" s="858"/>
      <c r="D1113" s="409"/>
      <c r="E1113" s="409"/>
      <c r="F1113" s="662"/>
      <c r="G1113" s="215"/>
      <c r="H1113" s="217"/>
      <c r="I1113" s="688"/>
      <c r="J1113" s="217"/>
      <c r="K1113" s="662"/>
      <c r="L1113" s="217"/>
      <c r="M1113" s="217"/>
      <c r="N1113" s="217"/>
      <c r="O1113" s="217"/>
      <c r="P1113" s="217"/>
      <c r="Q1113" s="217"/>
      <c r="R1113" s="217"/>
      <c r="S1113" s="688"/>
      <c r="T1113" s="394"/>
      <c r="BC1113" s="914"/>
      <c r="BD1113" s="914"/>
    </row>
    <row r="1114" s="695" customFormat="1" customHeight="1" spans="1:56">
      <c r="A1114" s="513"/>
      <c r="B1114" s="858"/>
      <c r="C1114" s="858"/>
      <c r="D1114" s="409"/>
      <c r="E1114" s="409"/>
      <c r="F1114" s="662"/>
      <c r="G1114" s="215"/>
      <c r="H1114" s="217"/>
      <c r="I1114" s="688"/>
      <c r="J1114" s="217"/>
      <c r="K1114" s="662"/>
      <c r="L1114" s="217"/>
      <c r="M1114" s="217"/>
      <c r="N1114" s="217"/>
      <c r="O1114" s="217"/>
      <c r="P1114" s="217"/>
      <c r="Q1114" s="217"/>
      <c r="R1114" s="217"/>
      <c r="S1114" s="688"/>
      <c r="T1114" s="394"/>
      <c r="BC1114" s="914"/>
      <c r="BD1114" s="914"/>
    </row>
    <row r="1115" s="695" customFormat="1" customHeight="1" spans="1:56">
      <c r="A1115" s="513"/>
      <c r="B1115" s="858"/>
      <c r="C1115" s="858"/>
      <c r="D1115" s="409"/>
      <c r="E1115" s="409"/>
      <c r="F1115" s="662"/>
      <c r="G1115" s="215"/>
      <c r="H1115" s="217"/>
      <c r="I1115" s="688"/>
      <c r="J1115" s="217"/>
      <c r="K1115" s="662"/>
      <c r="L1115" s="217"/>
      <c r="M1115" s="217"/>
      <c r="N1115" s="217"/>
      <c r="O1115" s="217"/>
      <c r="P1115" s="217"/>
      <c r="Q1115" s="217"/>
      <c r="R1115" s="217"/>
      <c r="S1115" s="688"/>
      <c r="T1115" s="394"/>
      <c r="BC1115" s="914"/>
      <c r="BD1115" s="914"/>
    </row>
    <row r="1116" s="695" customFormat="1" customHeight="1" spans="1:56">
      <c r="A1116" s="513"/>
      <c r="B1116" s="858"/>
      <c r="C1116" s="858"/>
      <c r="D1116" s="409"/>
      <c r="E1116" s="409"/>
      <c r="F1116" s="662"/>
      <c r="G1116" s="215"/>
      <c r="H1116" s="217"/>
      <c r="I1116" s="688"/>
      <c r="J1116" s="217"/>
      <c r="K1116" s="662"/>
      <c r="L1116" s="217"/>
      <c r="M1116" s="217"/>
      <c r="N1116" s="217"/>
      <c r="O1116" s="217"/>
      <c r="P1116" s="217"/>
      <c r="Q1116" s="217"/>
      <c r="R1116" s="217"/>
      <c r="S1116" s="688"/>
      <c r="T1116" s="394"/>
      <c r="BC1116" s="914"/>
      <c r="BD1116" s="914"/>
    </row>
    <row r="1117" s="695" customFormat="1" customHeight="1" spans="1:56">
      <c r="A1117" s="513"/>
      <c r="B1117" s="858"/>
      <c r="C1117" s="858"/>
      <c r="D1117" s="409"/>
      <c r="E1117" s="409"/>
      <c r="F1117" s="662"/>
      <c r="G1117" s="215"/>
      <c r="H1117" s="217"/>
      <c r="I1117" s="688"/>
      <c r="J1117" s="217"/>
      <c r="K1117" s="662"/>
      <c r="L1117" s="217"/>
      <c r="M1117" s="217"/>
      <c r="N1117" s="217"/>
      <c r="O1117" s="217"/>
      <c r="P1117" s="217"/>
      <c r="Q1117" s="217"/>
      <c r="R1117" s="217"/>
      <c r="S1117" s="688"/>
      <c r="T1117" s="394"/>
      <c r="BC1117" s="914"/>
      <c r="BD1117" s="914"/>
    </row>
    <row r="1118" s="695" customFormat="1" customHeight="1" spans="1:56">
      <c r="A1118" s="513"/>
      <c r="B1118" s="858"/>
      <c r="C1118" s="858"/>
      <c r="D1118" s="409"/>
      <c r="E1118" s="409"/>
      <c r="F1118" s="662"/>
      <c r="G1118" s="215"/>
      <c r="H1118" s="217"/>
      <c r="I1118" s="688"/>
      <c r="J1118" s="217"/>
      <c r="K1118" s="662"/>
      <c r="L1118" s="217"/>
      <c r="M1118" s="217"/>
      <c r="N1118" s="217"/>
      <c r="O1118" s="217"/>
      <c r="P1118" s="217"/>
      <c r="Q1118" s="217"/>
      <c r="R1118" s="217"/>
      <c r="S1118" s="688"/>
      <c r="T1118" s="394"/>
      <c r="BC1118" s="914"/>
      <c r="BD1118" s="914"/>
    </row>
    <row r="1119" s="695" customFormat="1" customHeight="1" spans="1:56">
      <c r="A1119" s="513"/>
      <c r="B1119" s="858"/>
      <c r="C1119" s="858"/>
      <c r="D1119" s="409"/>
      <c r="E1119" s="409"/>
      <c r="F1119" s="662"/>
      <c r="G1119" s="215"/>
      <c r="H1119" s="217"/>
      <c r="I1119" s="688"/>
      <c r="J1119" s="217"/>
      <c r="K1119" s="662"/>
      <c r="L1119" s="217"/>
      <c r="M1119" s="217"/>
      <c r="N1119" s="217"/>
      <c r="O1119" s="217"/>
      <c r="P1119" s="217"/>
      <c r="Q1119" s="217"/>
      <c r="R1119" s="217"/>
      <c r="S1119" s="688"/>
      <c r="T1119" s="394"/>
      <c r="BC1119" s="914"/>
      <c r="BD1119" s="914"/>
    </row>
    <row r="1120" s="695" customFormat="1" customHeight="1" spans="1:56">
      <c r="A1120" s="513"/>
      <c r="B1120" s="858"/>
      <c r="C1120" s="858"/>
      <c r="D1120" s="409"/>
      <c r="E1120" s="409"/>
      <c r="F1120" s="662"/>
      <c r="G1120" s="215"/>
      <c r="H1120" s="217"/>
      <c r="I1120" s="688"/>
      <c r="J1120" s="217"/>
      <c r="K1120" s="662"/>
      <c r="L1120" s="217"/>
      <c r="M1120" s="217"/>
      <c r="N1120" s="217"/>
      <c r="O1120" s="217"/>
      <c r="P1120" s="217"/>
      <c r="Q1120" s="217"/>
      <c r="R1120" s="217"/>
      <c r="S1120" s="688"/>
      <c r="T1120" s="394"/>
      <c r="BC1120" s="914"/>
      <c r="BD1120" s="914"/>
    </row>
    <row r="1121" s="695" customFormat="1" customHeight="1" spans="1:56">
      <c r="A1121" s="513"/>
      <c r="B1121" s="858"/>
      <c r="C1121" s="858"/>
      <c r="D1121" s="409"/>
      <c r="E1121" s="409"/>
      <c r="F1121" s="662"/>
      <c r="G1121" s="215"/>
      <c r="H1121" s="217"/>
      <c r="I1121" s="688"/>
      <c r="J1121" s="217"/>
      <c r="K1121" s="662"/>
      <c r="L1121" s="217"/>
      <c r="M1121" s="217"/>
      <c r="N1121" s="217"/>
      <c r="O1121" s="217"/>
      <c r="P1121" s="217"/>
      <c r="Q1121" s="217"/>
      <c r="R1121" s="217"/>
      <c r="S1121" s="688"/>
      <c r="T1121" s="394"/>
      <c r="BC1121" s="914"/>
      <c r="BD1121" s="914"/>
    </row>
    <row r="1122" s="695" customFormat="1" customHeight="1" spans="1:56">
      <c r="A1122" s="513"/>
      <c r="B1122" s="858"/>
      <c r="C1122" s="858"/>
      <c r="D1122" s="409"/>
      <c r="E1122" s="409"/>
      <c r="F1122" s="662"/>
      <c r="G1122" s="215"/>
      <c r="H1122" s="217"/>
      <c r="I1122" s="688"/>
      <c r="J1122" s="217"/>
      <c r="K1122" s="662"/>
      <c r="L1122" s="217"/>
      <c r="M1122" s="217"/>
      <c r="N1122" s="217"/>
      <c r="O1122" s="217"/>
      <c r="P1122" s="217"/>
      <c r="Q1122" s="217"/>
      <c r="R1122" s="217"/>
      <c r="S1122" s="688"/>
      <c r="T1122" s="394"/>
      <c r="BC1122" s="914"/>
      <c r="BD1122" s="914"/>
    </row>
    <row r="1123" s="695" customFormat="1" customHeight="1" spans="1:56">
      <c r="A1123" s="513"/>
      <c r="B1123" s="858"/>
      <c r="C1123" s="858"/>
      <c r="D1123" s="409"/>
      <c r="E1123" s="409"/>
      <c r="F1123" s="662"/>
      <c r="G1123" s="215"/>
      <c r="H1123" s="217"/>
      <c r="I1123" s="688"/>
      <c r="J1123" s="217"/>
      <c r="K1123" s="662"/>
      <c r="L1123" s="217"/>
      <c r="M1123" s="217"/>
      <c r="N1123" s="217"/>
      <c r="O1123" s="217"/>
      <c r="P1123" s="217"/>
      <c r="Q1123" s="217"/>
      <c r="R1123" s="217"/>
      <c r="S1123" s="688"/>
      <c r="T1123" s="679"/>
      <c r="BC1123" s="914"/>
      <c r="BD1123" s="914"/>
    </row>
    <row r="1124" s="695" customFormat="1" customHeight="1" spans="1:56">
      <c r="A1124" s="513"/>
      <c r="B1124" s="858"/>
      <c r="C1124" s="858"/>
      <c r="D1124" s="409"/>
      <c r="E1124" s="409"/>
      <c r="F1124" s="662"/>
      <c r="G1124" s="215"/>
      <c r="H1124" s="217"/>
      <c r="I1124" s="688"/>
      <c r="J1124" s="217"/>
      <c r="K1124" s="662"/>
      <c r="L1124" s="217"/>
      <c r="M1124" s="217"/>
      <c r="N1124" s="217"/>
      <c r="O1124" s="217"/>
      <c r="P1124" s="217"/>
      <c r="Q1124" s="217"/>
      <c r="R1124" s="217"/>
      <c r="S1124" s="905"/>
      <c r="T1124" s="394"/>
      <c r="BC1124" s="914"/>
      <c r="BD1124" s="914"/>
    </row>
    <row r="1125" s="695" customFormat="1" customHeight="1" spans="1:56">
      <c r="A1125" s="513"/>
      <c r="B1125" s="858"/>
      <c r="C1125" s="858"/>
      <c r="D1125" s="409"/>
      <c r="E1125" s="409"/>
      <c r="F1125" s="662"/>
      <c r="G1125" s="215"/>
      <c r="H1125" s="217"/>
      <c r="I1125" s="688"/>
      <c r="J1125" s="217"/>
      <c r="K1125" s="662"/>
      <c r="L1125" s="217"/>
      <c r="M1125" s="217"/>
      <c r="N1125" s="217"/>
      <c r="O1125" s="217"/>
      <c r="P1125" s="217"/>
      <c r="Q1125" s="217"/>
      <c r="R1125" s="217"/>
      <c r="S1125" s="688"/>
      <c r="T1125" s="394"/>
      <c r="BC1125" s="914"/>
      <c r="BD1125" s="914"/>
    </row>
    <row r="1126" s="695" customFormat="1" customHeight="1" spans="1:56">
      <c r="A1126" s="513"/>
      <c r="B1126" s="858"/>
      <c r="C1126" s="858"/>
      <c r="D1126" s="409"/>
      <c r="E1126" s="409"/>
      <c r="F1126" s="662"/>
      <c r="G1126" s="215"/>
      <c r="H1126" s="217"/>
      <c r="I1126" s="688"/>
      <c r="J1126" s="217"/>
      <c r="K1126" s="662"/>
      <c r="L1126" s="217"/>
      <c r="M1126" s="217"/>
      <c r="N1126" s="217"/>
      <c r="O1126" s="217"/>
      <c r="P1126" s="217"/>
      <c r="Q1126" s="217"/>
      <c r="R1126" s="217"/>
      <c r="S1126" s="688"/>
      <c r="T1126" s="679"/>
      <c r="BC1126" s="914"/>
      <c r="BD1126" s="914"/>
    </row>
    <row r="1127" s="695" customFormat="1" customHeight="1" spans="1:56">
      <c r="A1127" s="513"/>
      <c r="B1127" s="858"/>
      <c r="C1127" s="858"/>
      <c r="D1127" s="409"/>
      <c r="E1127" s="409"/>
      <c r="F1127" s="662"/>
      <c r="G1127" s="215"/>
      <c r="H1127" s="217"/>
      <c r="I1127" s="688"/>
      <c r="J1127" s="217"/>
      <c r="K1127" s="662"/>
      <c r="L1127" s="217"/>
      <c r="M1127" s="217"/>
      <c r="N1127" s="217"/>
      <c r="O1127" s="217"/>
      <c r="P1127" s="217"/>
      <c r="Q1127" s="217"/>
      <c r="R1127" s="217"/>
      <c r="S1127" s="688"/>
      <c r="T1127" s="679"/>
      <c r="BC1127" s="914"/>
      <c r="BD1127" s="914"/>
    </row>
    <row r="1128" s="695" customFormat="1" customHeight="1" spans="1:56">
      <c r="A1128" s="513"/>
      <c r="B1128" s="858"/>
      <c r="C1128" s="858"/>
      <c r="D1128" s="409"/>
      <c r="E1128" s="409"/>
      <c r="F1128" s="662"/>
      <c r="G1128" s="215"/>
      <c r="H1128" s="217"/>
      <c r="I1128" s="688"/>
      <c r="J1128" s="217"/>
      <c r="K1128" s="662"/>
      <c r="L1128" s="217"/>
      <c r="M1128" s="217"/>
      <c r="N1128" s="217"/>
      <c r="O1128" s="217"/>
      <c r="P1128" s="217"/>
      <c r="Q1128" s="217"/>
      <c r="R1128" s="217"/>
      <c r="S1128" s="688"/>
      <c r="T1128" s="394"/>
      <c r="BC1128" s="914"/>
      <c r="BD1128" s="914"/>
    </row>
    <row r="1129" s="695" customFormat="1" customHeight="1" spans="1:56">
      <c r="A1129" s="513"/>
      <c r="B1129" s="858"/>
      <c r="C1129" s="858"/>
      <c r="D1129" s="409"/>
      <c r="E1129" s="409"/>
      <c r="F1129" s="662"/>
      <c r="G1129" s="215"/>
      <c r="H1129" s="217"/>
      <c r="I1129" s="688"/>
      <c r="J1129" s="217"/>
      <c r="K1129" s="662"/>
      <c r="L1129" s="217"/>
      <c r="M1129" s="217"/>
      <c r="N1129" s="217"/>
      <c r="O1129" s="217"/>
      <c r="P1129" s="217"/>
      <c r="Q1129" s="217"/>
      <c r="R1129" s="217"/>
      <c r="S1129" s="688"/>
      <c r="T1129" s="394"/>
      <c r="BC1129" s="914"/>
      <c r="BD1129" s="914"/>
    </row>
    <row r="1130" s="695" customFormat="1" customHeight="1" spans="1:56">
      <c r="A1130" s="513"/>
      <c r="B1130" s="858"/>
      <c r="C1130" s="858"/>
      <c r="D1130" s="409"/>
      <c r="E1130" s="409"/>
      <c r="F1130" s="662"/>
      <c r="G1130" s="215"/>
      <c r="H1130" s="217"/>
      <c r="I1130" s="688"/>
      <c r="J1130" s="217"/>
      <c r="K1130" s="662"/>
      <c r="L1130" s="217"/>
      <c r="M1130" s="217"/>
      <c r="N1130" s="217"/>
      <c r="O1130" s="217"/>
      <c r="P1130" s="217"/>
      <c r="Q1130" s="217"/>
      <c r="R1130" s="217"/>
      <c r="S1130" s="688"/>
      <c r="T1130" s="394"/>
      <c r="BC1130" s="914"/>
      <c r="BD1130" s="914"/>
    </row>
    <row r="1131" s="695" customFormat="1" customHeight="1" spans="1:56">
      <c r="A1131" s="513"/>
      <c r="B1131" s="858"/>
      <c r="C1131" s="858"/>
      <c r="D1131" s="409"/>
      <c r="E1131" s="409"/>
      <c r="F1131" s="662"/>
      <c r="G1131" s="215"/>
      <c r="H1131" s="217"/>
      <c r="I1131" s="688"/>
      <c r="J1131" s="217"/>
      <c r="K1131" s="662"/>
      <c r="L1131" s="217"/>
      <c r="M1131" s="217"/>
      <c r="N1131" s="217"/>
      <c r="O1131" s="217"/>
      <c r="P1131" s="217"/>
      <c r="Q1131" s="217"/>
      <c r="R1131" s="217"/>
      <c r="S1131" s="688"/>
      <c r="T1131" s="394"/>
      <c r="BC1131" s="914"/>
      <c r="BD1131" s="914"/>
    </row>
    <row r="1132" s="695" customFormat="1" customHeight="1" spans="1:56">
      <c r="A1132" s="513"/>
      <c r="B1132" s="858"/>
      <c r="C1132" s="858"/>
      <c r="D1132" s="409"/>
      <c r="E1132" s="409"/>
      <c r="F1132" s="662"/>
      <c r="G1132" s="215"/>
      <c r="H1132" s="217"/>
      <c r="I1132" s="688"/>
      <c r="J1132" s="217"/>
      <c r="K1132" s="662"/>
      <c r="L1132" s="217"/>
      <c r="M1132" s="217"/>
      <c r="N1132" s="217"/>
      <c r="O1132" s="217"/>
      <c r="P1132" s="217"/>
      <c r="Q1132" s="217"/>
      <c r="R1132" s="217"/>
      <c r="S1132" s="688"/>
      <c r="T1132" s="394"/>
      <c r="BC1132" s="914"/>
      <c r="BD1132" s="914"/>
    </row>
    <row r="1133" s="695" customFormat="1" customHeight="1" spans="1:56">
      <c r="A1133" s="513"/>
      <c r="B1133" s="858"/>
      <c r="C1133" s="858"/>
      <c r="D1133" s="409"/>
      <c r="E1133" s="409"/>
      <c r="F1133" s="662"/>
      <c r="G1133" s="215"/>
      <c r="H1133" s="217"/>
      <c r="I1133" s="688"/>
      <c r="J1133" s="217"/>
      <c r="K1133" s="662"/>
      <c r="L1133" s="217"/>
      <c r="M1133" s="217"/>
      <c r="N1133" s="217"/>
      <c r="O1133" s="217"/>
      <c r="P1133" s="217"/>
      <c r="Q1133" s="217"/>
      <c r="R1133" s="217"/>
      <c r="S1133" s="688"/>
      <c r="T1133" s="394"/>
      <c r="BC1133" s="914"/>
      <c r="BD1133" s="914"/>
    </row>
    <row r="1134" s="695" customFormat="1" customHeight="1" spans="1:56">
      <c r="A1134" s="513"/>
      <c r="B1134" s="858"/>
      <c r="C1134" s="858"/>
      <c r="D1134" s="409"/>
      <c r="E1134" s="409"/>
      <c r="F1134" s="662"/>
      <c r="G1134" s="215"/>
      <c r="H1134" s="217"/>
      <c r="I1134" s="688"/>
      <c r="J1134" s="217"/>
      <c r="K1134" s="662"/>
      <c r="L1134" s="217"/>
      <c r="M1134" s="217"/>
      <c r="N1134" s="217"/>
      <c r="O1134" s="217"/>
      <c r="P1134" s="217"/>
      <c r="Q1134" s="217"/>
      <c r="R1134" s="217"/>
      <c r="S1134" s="688"/>
      <c r="T1134" s="394"/>
      <c r="BC1134" s="914"/>
      <c r="BD1134" s="914"/>
    </row>
    <row r="1135" s="695" customFormat="1" customHeight="1" spans="1:56">
      <c r="A1135" s="513"/>
      <c r="B1135" s="858"/>
      <c r="C1135" s="858"/>
      <c r="D1135" s="409"/>
      <c r="E1135" s="359"/>
      <c r="F1135" s="774"/>
      <c r="G1135" s="775"/>
      <c r="H1135" s="217"/>
      <c r="I1135" s="688"/>
      <c r="J1135" s="217"/>
      <c r="K1135" s="662"/>
      <c r="L1135" s="217"/>
      <c r="M1135" s="217"/>
      <c r="N1135" s="217"/>
      <c r="O1135" s="217"/>
      <c r="P1135" s="217"/>
      <c r="Q1135" s="217"/>
      <c r="R1135" s="217"/>
      <c r="S1135" s="688"/>
      <c r="T1135" s="206"/>
      <c r="BC1135" s="914"/>
      <c r="BD1135" s="914"/>
    </row>
    <row r="1136" s="695" customFormat="1" customHeight="1" spans="1:56">
      <c r="A1136" s="513"/>
      <c r="B1136" s="858"/>
      <c r="C1136" s="858"/>
      <c r="D1136" s="409"/>
      <c r="E1136" s="359"/>
      <c r="F1136" s="774"/>
      <c r="G1136" s="775"/>
      <c r="H1136" s="217"/>
      <c r="I1136" s="688"/>
      <c r="J1136" s="217"/>
      <c r="K1136" s="662"/>
      <c r="L1136" s="217"/>
      <c r="M1136" s="217"/>
      <c r="N1136" s="217"/>
      <c r="O1136" s="217"/>
      <c r="P1136" s="217"/>
      <c r="Q1136" s="217"/>
      <c r="R1136" s="217"/>
      <c r="S1136" s="688"/>
      <c r="T1136" s="394"/>
      <c r="BC1136" s="935"/>
      <c r="BD1136" s="936"/>
    </row>
    <row r="1137" s="695" customFormat="1" customHeight="1" spans="1:56">
      <c r="A1137" s="513"/>
      <c r="B1137" s="858"/>
      <c r="C1137" s="858"/>
      <c r="D1137" s="409"/>
      <c r="E1137" s="359"/>
      <c r="F1137" s="774"/>
      <c r="G1137" s="775"/>
      <c r="H1137" s="217"/>
      <c r="I1137" s="688"/>
      <c r="J1137" s="217"/>
      <c r="K1137" s="662"/>
      <c r="L1137" s="217"/>
      <c r="M1137" s="217"/>
      <c r="N1137" s="217"/>
      <c r="O1137" s="217"/>
      <c r="P1137" s="217"/>
      <c r="Q1137" s="217"/>
      <c r="R1137" s="217"/>
      <c r="S1137" s="688"/>
      <c r="T1137" s="394"/>
      <c r="BC1137" s="914"/>
      <c r="BD1137" s="914"/>
    </row>
    <row r="1138" s="695" customFormat="1" customHeight="1" spans="1:56">
      <c r="A1138" s="513"/>
      <c r="B1138" s="858"/>
      <c r="C1138" s="858"/>
      <c r="D1138" s="409"/>
      <c r="E1138" s="359"/>
      <c r="F1138" s="774"/>
      <c r="G1138" s="775"/>
      <c r="H1138" s="217"/>
      <c r="I1138" s="688"/>
      <c r="J1138" s="217"/>
      <c r="K1138" s="662"/>
      <c r="L1138" s="217"/>
      <c r="M1138" s="217"/>
      <c r="N1138" s="217"/>
      <c r="O1138" s="217"/>
      <c r="P1138" s="217"/>
      <c r="Q1138" s="217"/>
      <c r="R1138" s="217"/>
      <c r="S1138" s="688"/>
      <c r="T1138" s="394"/>
      <c r="BC1138" s="914"/>
      <c r="BD1138" s="914"/>
    </row>
    <row r="1139" s="695" customFormat="1" customHeight="1" spans="1:56">
      <c r="A1139" s="513"/>
      <c r="B1139" s="858"/>
      <c r="C1139" s="858"/>
      <c r="D1139" s="409"/>
      <c r="E1139" s="359"/>
      <c r="F1139" s="774"/>
      <c r="G1139" s="775"/>
      <c r="H1139" s="217"/>
      <c r="I1139" s="688"/>
      <c r="J1139" s="217"/>
      <c r="K1139" s="662"/>
      <c r="L1139" s="217"/>
      <c r="M1139" s="217"/>
      <c r="N1139" s="217"/>
      <c r="O1139" s="217"/>
      <c r="P1139" s="217"/>
      <c r="Q1139" s="217"/>
      <c r="R1139" s="217"/>
      <c r="S1139" s="688"/>
      <c r="T1139" s="394"/>
      <c r="BC1139" s="914"/>
      <c r="BD1139" s="914"/>
    </row>
    <row r="1140" s="695" customFormat="1" customHeight="1" spans="1:56">
      <c r="A1140" s="513"/>
      <c r="B1140" s="858"/>
      <c r="C1140" s="858"/>
      <c r="D1140" s="409"/>
      <c r="E1140" s="359"/>
      <c r="F1140" s="774"/>
      <c r="G1140" s="775"/>
      <c r="H1140" s="217"/>
      <c r="I1140" s="688"/>
      <c r="J1140" s="217"/>
      <c r="K1140" s="662"/>
      <c r="L1140" s="217"/>
      <c r="M1140" s="217"/>
      <c r="N1140" s="217"/>
      <c r="O1140" s="217"/>
      <c r="P1140" s="217"/>
      <c r="Q1140" s="217"/>
      <c r="R1140" s="217"/>
      <c r="S1140" s="688"/>
      <c r="T1140" s="394"/>
      <c r="BC1140" s="914"/>
      <c r="BD1140" s="914"/>
    </row>
    <row r="1141" s="695" customFormat="1" customHeight="1" spans="1:56">
      <c r="A1141" s="513"/>
      <c r="B1141" s="858"/>
      <c r="C1141" s="858"/>
      <c r="D1141" s="409"/>
      <c r="E1141" s="359"/>
      <c r="F1141" s="774"/>
      <c r="G1141" s="775"/>
      <c r="H1141" s="217"/>
      <c r="I1141" s="688"/>
      <c r="J1141" s="217"/>
      <c r="K1141" s="662"/>
      <c r="L1141" s="217"/>
      <c r="M1141" s="217"/>
      <c r="N1141" s="217"/>
      <c r="O1141" s="217"/>
      <c r="P1141" s="217"/>
      <c r="Q1141" s="217"/>
      <c r="R1141" s="217"/>
      <c r="S1141" s="688"/>
      <c r="T1141" s="394"/>
      <c r="BC1141" s="914"/>
      <c r="BD1141" s="914"/>
    </row>
    <row r="1142" s="695" customFormat="1" customHeight="1" spans="1:56">
      <c r="A1142" s="513"/>
      <c r="B1142" s="858"/>
      <c r="C1142" s="858"/>
      <c r="D1142" s="409"/>
      <c r="E1142" s="359"/>
      <c r="F1142" s="774"/>
      <c r="G1142" s="775"/>
      <c r="H1142" s="217"/>
      <c r="I1142" s="688"/>
      <c r="J1142" s="217"/>
      <c r="K1142" s="662"/>
      <c r="L1142" s="217"/>
      <c r="M1142" s="217"/>
      <c r="N1142" s="217"/>
      <c r="O1142" s="217"/>
      <c r="P1142" s="217"/>
      <c r="Q1142" s="217"/>
      <c r="R1142" s="217"/>
      <c r="S1142" s="688"/>
      <c r="T1142" s="394"/>
      <c r="BC1142" s="914"/>
      <c r="BD1142" s="914"/>
    </row>
    <row r="1143" s="695" customFormat="1" customHeight="1" spans="1:56">
      <c r="A1143" s="513"/>
      <c r="B1143" s="858"/>
      <c r="C1143" s="858"/>
      <c r="D1143" s="409"/>
      <c r="E1143" s="359"/>
      <c r="F1143" s="774"/>
      <c r="G1143" s="775"/>
      <c r="H1143" s="217"/>
      <c r="I1143" s="688"/>
      <c r="J1143" s="217"/>
      <c r="K1143" s="662"/>
      <c r="L1143" s="217"/>
      <c r="M1143" s="217"/>
      <c r="N1143" s="217"/>
      <c r="O1143" s="217"/>
      <c r="P1143" s="217"/>
      <c r="Q1143" s="217"/>
      <c r="R1143" s="217"/>
      <c r="S1143" s="688"/>
      <c r="T1143" s="394"/>
      <c r="BC1143" s="914"/>
      <c r="BD1143" s="914"/>
    </row>
    <row r="1144" s="695" customFormat="1" customHeight="1" spans="1:56">
      <c r="A1144" s="513"/>
      <c r="B1144" s="858"/>
      <c r="C1144" s="858"/>
      <c r="D1144" s="409"/>
      <c r="E1144" s="359"/>
      <c r="F1144" s="774"/>
      <c r="G1144" s="775"/>
      <c r="H1144" s="217"/>
      <c r="I1144" s="688"/>
      <c r="J1144" s="217"/>
      <c r="K1144" s="662"/>
      <c r="L1144" s="217"/>
      <c r="M1144" s="217"/>
      <c r="N1144" s="217"/>
      <c r="O1144" s="217"/>
      <c r="P1144" s="217"/>
      <c r="Q1144" s="217"/>
      <c r="R1144" s="217"/>
      <c r="S1144" s="688"/>
      <c r="T1144" s="394"/>
      <c r="BC1144" s="914"/>
      <c r="BD1144" s="914"/>
    </row>
    <row r="1145" s="695" customFormat="1" customHeight="1" spans="1:56">
      <c r="A1145" s="513"/>
      <c r="B1145" s="858"/>
      <c r="C1145" s="858"/>
      <c r="D1145" s="409"/>
      <c r="E1145" s="359"/>
      <c r="F1145" s="774"/>
      <c r="G1145" s="775"/>
      <c r="H1145" s="217"/>
      <c r="I1145" s="688"/>
      <c r="J1145" s="217"/>
      <c r="K1145" s="662"/>
      <c r="L1145" s="217"/>
      <c r="M1145" s="217"/>
      <c r="N1145" s="217"/>
      <c r="O1145" s="217"/>
      <c r="P1145" s="217"/>
      <c r="Q1145" s="217"/>
      <c r="R1145" s="217"/>
      <c r="S1145" s="688"/>
      <c r="T1145" s="394"/>
      <c r="BC1145" s="914"/>
      <c r="BD1145" s="914"/>
    </row>
    <row r="1146" s="575" customFormat="1" customHeight="1" spans="1:56">
      <c r="A1146" s="513"/>
      <c r="B1146" s="858"/>
      <c r="C1146" s="236"/>
      <c r="D1146" s="409"/>
      <c r="E1146" s="492"/>
      <c r="F1146" s="660"/>
      <c r="G1146" s="295"/>
      <c r="H1146" s="217"/>
      <c r="I1146" s="688"/>
      <c r="J1146" s="217"/>
      <c r="K1146" s="662"/>
      <c r="L1146" s="217"/>
      <c r="M1146" s="388"/>
      <c r="N1146" s="217"/>
      <c r="O1146" s="217"/>
      <c r="P1146" s="388"/>
      <c r="Q1146" s="769"/>
      <c r="R1146" s="217"/>
      <c r="S1146" s="688"/>
      <c r="T1146" s="359"/>
      <c r="U1146" s="680"/>
      <c r="W1146" s="16"/>
      <c r="BB1146" s="937"/>
      <c r="BC1146" s="914"/>
      <c r="BD1146" s="914"/>
    </row>
    <row r="1147" s="695" customFormat="1" customHeight="1" spans="1:56">
      <c r="A1147" s="513"/>
      <c r="B1147" s="858"/>
      <c r="C1147" s="858"/>
      <c r="D1147" s="409"/>
      <c r="E1147" s="409"/>
      <c r="F1147" s="938"/>
      <c r="G1147" s="939"/>
      <c r="H1147" s="217"/>
      <c r="I1147" s="688"/>
      <c r="J1147" s="217"/>
      <c r="K1147" s="662"/>
      <c r="L1147" s="217"/>
      <c r="M1147" s="217"/>
      <c r="N1147" s="217"/>
      <c r="O1147" s="217"/>
      <c r="P1147" s="217"/>
      <c r="Q1147" s="217"/>
      <c r="R1147" s="217"/>
      <c r="S1147" s="688"/>
      <c r="T1147" s="394"/>
      <c r="BC1147" s="914"/>
      <c r="BD1147" s="914"/>
    </row>
    <row r="1148" s="695" customFormat="1" customHeight="1" spans="1:56">
      <c r="A1148" s="513"/>
      <c r="B1148" s="858"/>
      <c r="C1148" s="858"/>
      <c r="D1148" s="409"/>
      <c r="E1148" s="359"/>
      <c r="F1148" s="774"/>
      <c r="G1148" s="775"/>
      <c r="H1148" s="217"/>
      <c r="I1148" s="688"/>
      <c r="J1148" s="217"/>
      <c r="K1148" s="662"/>
      <c r="L1148" s="217"/>
      <c r="M1148" s="217"/>
      <c r="N1148" s="217"/>
      <c r="O1148" s="217"/>
      <c r="P1148" s="217"/>
      <c r="Q1148" s="217"/>
      <c r="R1148" s="217"/>
      <c r="S1148" s="688"/>
      <c r="T1148" s="394"/>
      <c r="BC1148" s="914"/>
      <c r="BD1148" s="914"/>
    </row>
    <row r="1149" s="695" customFormat="1" customHeight="1" spans="1:56">
      <c r="A1149" s="513"/>
      <c r="B1149" s="858"/>
      <c r="C1149" s="858"/>
      <c r="D1149" s="409"/>
      <c r="E1149" s="359"/>
      <c r="F1149" s="774"/>
      <c r="G1149" s="775"/>
      <c r="H1149" s="217"/>
      <c r="I1149" s="688"/>
      <c r="J1149" s="217"/>
      <c r="K1149" s="662"/>
      <c r="L1149" s="217"/>
      <c r="M1149" s="217"/>
      <c r="N1149" s="217"/>
      <c r="O1149" s="217"/>
      <c r="P1149" s="217"/>
      <c r="Q1149" s="217"/>
      <c r="R1149" s="217"/>
      <c r="S1149" s="688"/>
      <c r="T1149" s="394"/>
      <c r="BC1149" s="914"/>
      <c r="BD1149" s="914"/>
    </row>
    <row r="1150" s="695" customFormat="1" customHeight="1" spans="1:56">
      <c r="A1150" s="513"/>
      <c r="B1150" s="858"/>
      <c r="C1150" s="858"/>
      <c r="D1150" s="409"/>
      <c r="E1150" s="359"/>
      <c r="F1150" s="774"/>
      <c r="G1150" s="775"/>
      <c r="H1150" s="217"/>
      <c r="I1150" s="688"/>
      <c r="J1150" s="217"/>
      <c r="K1150" s="662"/>
      <c r="L1150" s="217"/>
      <c r="M1150" s="217"/>
      <c r="N1150" s="217"/>
      <c r="O1150" s="217"/>
      <c r="P1150" s="217"/>
      <c r="Q1150" s="217"/>
      <c r="R1150" s="217"/>
      <c r="S1150" s="688"/>
      <c r="T1150" s="394"/>
      <c r="BC1150" s="914"/>
      <c r="BD1150" s="914"/>
    </row>
    <row r="1151" s="695" customFormat="1" customHeight="1" spans="1:56">
      <c r="A1151" s="513"/>
      <c r="B1151" s="858"/>
      <c r="C1151" s="858"/>
      <c r="D1151" s="409"/>
      <c r="E1151" s="359"/>
      <c r="F1151" s="774"/>
      <c r="G1151" s="775"/>
      <c r="H1151" s="217"/>
      <c r="I1151" s="688"/>
      <c r="J1151" s="217"/>
      <c r="K1151" s="662"/>
      <c r="L1151" s="217"/>
      <c r="M1151" s="217"/>
      <c r="N1151" s="217"/>
      <c r="O1151" s="217"/>
      <c r="P1151" s="217"/>
      <c r="Q1151" s="217"/>
      <c r="R1151" s="217"/>
      <c r="S1151" s="688"/>
      <c r="T1151" s="394"/>
      <c r="BC1151" s="914"/>
      <c r="BD1151" s="914"/>
    </row>
    <row r="1152" s="695" customFormat="1" customHeight="1" spans="1:56">
      <c r="A1152" s="513"/>
      <c r="B1152" s="858"/>
      <c r="C1152" s="858"/>
      <c r="D1152" s="409"/>
      <c r="E1152" s="359"/>
      <c r="F1152" s="774"/>
      <c r="G1152" s="775"/>
      <c r="H1152" s="217"/>
      <c r="I1152" s="688"/>
      <c r="J1152" s="217"/>
      <c r="K1152" s="662"/>
      <c r="L1152" s="217"/>
      <c r="M1152" s="217"/>
      <c r="N1152" s="217"/>
      <c r="O1152" s="217"/>
      <c r="P1152" s="217"/>
      <c r="Q1152" s="217"/>
      <c r="R1152" s="217"/>
      <c r="S1152" s="688"/>
      <c r="T1152" s="394"/>
      <c r="BC1152" s="914"/>
      <c r="BD1152" s="914"/>
    </row>
    <row r="1153" s="695" customFormat="1" customHeight="1" spans="1:56">
      <c r="A1153" s="513"/>
      <c r="B1153" s="858"/>
      <c r="C1153" s="858"/>
      <c r="D1153" s="409"/>
      <c r="E1153" s="359"/>
      <c r="F1153" s="774"/>
      <c r="G1153" s="775"/>
      <c r="H1153" s="217"/>
      <c r="I1153" s="688"/>
      <c r="J1153" s="217"/>
      <c r="K1153" s="662"/>
      <c r="L1153" s="217"/>
      <c r="M1153" s="217"/>
      <c r="N1153" s="217"/>
      <c r="O1153" s="217"/>
      <c r="P1153" s="217"/>
      <c r="Q1153" s="217"/>
      <c r="R1153" s="217"/>
      <c r="S1153" s="688"/>
      <c r="T1153" s="394"/>
      <c r="BC1153" s="914"/>
      <c r="BD1153" s="914"/>
    </row>
    <row r="1154" s="695" customFormat="1" customHeight="1" spans="1:56">
      <c r="A1154" s="513"/>
      <c r="B1154" s="858"/>
      <c r="C1154" s="858"/>
      <c r="D1154" s="409"/>
      <c r="E1154" s="359"/>
      <c r="F1154" s="774"/>
      <c r="G1154" s="775"/>
      <c r="H1154" s="217"/>
      <c r="I1154" s="688"/>
      <c r="J1154" s="217"/>
      <c r="K1154" s="662"/>
      <c r="L1154" s="217"/>
      <c r="M1154" s="217"/>
      <c r="N1154" s="217"/>
      <c r="O1154" s="217"/>
      <c r="P1154" s="217"/>
      <c r="Q1154" s="217"/>
      <c r="R1154" s="217"/>
      <c r="S1154" s="688"/>
      <c r="T1154" s="394"/>
      <c r="BC1154" s="914"/>
      <c r="BD1154" s="914"/>
    </row>
    <row r="1155" s="695" customFormat="1" customHeight="1" spans="1:56">
      <c r="A1155" s="513"/>
      <c r="B1155" s="858"/>
      <c r="C1155" s="858"/>
      <c r="D1155" s="409"/>
      <c r="E1155" s="409"/>
      <c r="F1155" s="774"/>
      <c r="G1155" s="775"/>
      <c r="H1155" s="217"/>
      <c r="I1155" s="688"/>
      <c r="J1155" s="217"/>
      <c r="K1155" s="662"/>
      <c r="L1155" s="217"/>
      <c r="M1155" s="217"/>
      <c r="N1155" s="217"/>
      <c r="O1155" s="217"/>
      <c r="P1155" s="217"/>
      <c r="Q1155" s="217"/>
      <c r="R1155" s="217"/>
      <c r="S1155" s="688"/>
      <c r="T1155" s="394"/>
      <c r="BC1155" s="914"/>
      <c r="BD1155" s="914"/>
    </row>
    <row r="1156" s="695" customFormat="1" customHeight="1" spans="1:56">
      <c r="A1156" s="513"/>
      <c r="B1156" s="858"/>
      <c r="C1156" s="858"/>
      <c r="D1156" s="940"/>
      <c r="E1156" s="359"/>
      <c r="F1156" s="774"/>
      <c r="G1156" s="775"/>
      <c r="H1156" s="217"/>
      <c r="I1156" s="688"/>
      <c r="J1156" s="217"/>
      <c r="K1156" s="662"/>
      <c r="L1156" s="217"/>
      <c r="M1156" s="217"/>
      <c r="N1156" s="217"/>
      <c r="O1156" s="217"/>
      <c r="P1156" s="217"/>
      <c r="Q1156" s="217"/>
      <c r="R1156" s="217"/>
      <c r="S1156" s="688"/>
      <c r="T1156" s="394"/>
      <c r="BC1156" s="914"/>
      <c r="BD1156" s="914"/>
    </row>
    <row r="1157" s="695" customFormat="1" customHeight="1" spans="1:56">
      <c r="A1157" s="513"/>
      <c r="B1157" s="858"/>
      <c r="C1157" s="858"/>
      <c r="D1157" s="409"/>
      <c r="E1157" s="359"/>
      <c r="F1157" s="774"/>
      <c r="G1157" s="775"/>
      <c r="H1157" s="217"/>
      <c r="I1157" s="688"/>
      <c r="J1157" s="217"/>
      <c r="K1157" s="662"/>
      <c r="L1157" s="217"/>
      <c r="M1157" s="217"/>
      <c r="N1157" s="217"/>
      <c r="O1157" s="217"/>
      <c r="P1157" s="217"/>
      <c r="Q1157" s="217"/>
      <c r="R1157" s="217"/>
      <c r="S1157" s="688"/>
      <c r="T1157" s="394"/>
      <c r="BC1157" s="914"/>
      <c r="BD1157" s="914"/>
    </row>
    <row r="1158" s="695" customFormat="1" customHeight="1" spans="1:56">
      <c r="A1158" s="513"/>
      <c r="B1158" s="858"/>
      <c r="C1158" s="858"/>
      <c r="D1158" s="409"/>
      <c r="E1158" s="359"/>
      <c r="F1158" s="774"/>
      <c r="G1158" s="775"/>
      <c r="H1158" s="217"/>
      <c r="I1158" s="688"/>
      <c r="J1158" s="217"/>
      <c r="K1158" s="662"/>
      <c r="L1158" s="217"/>
      <c r="M1158" s="217"/>
      <c r="N1158" s="217"/>
      <c r="O1158" s="217"/>
      <c r="P1158" s="217"/>
      <c r="Q1158" s="217"/>
      <c r="R1158" s="217"/>
      <c r="S1158" s="688"/>
      <c r="T1158" s="941"/>
      <c r="BC1158" s="914"/>
      <c r="BD1158" s="914"/>
    </row>
    <row r="1159" s="695" customFormat="1" customHeight="1" spans="1:56">
      <c r="A1159" s="513"/>
      <c r="B1159" s="858"/>
      <c r="C1159" s="858"/>
      <c r="D1159" s="409"/>
      <c r="E1159" s="359"/>
      <c r="F1159" s="774"/>
      <c r="G1159" s="775"/>
      <c r="H1159" s="217"/>
      <c r="I1159" s="688"/>
      <c r="J1159" s="217"/>
      <c r="K1159" s="662"/>
      <c r="L1159" s="217"/>
      <c r="M1159" s="217"/>
      <c r="N1159" s="217"/>
      <c r="O1159" s="217"/>
      <c r="P1159" s="217"/>
      <c r="Q1159" s="217"/>
      <c r="R1159" s="217"/>
      <c r="S1159" s="688"/>
      <c r="T1159" s="941"/>
      <c r="BC1159" s="914"/>
      <c r="BD1159" s="914"/>
    </row>
    <row r="1160" s="695" customFormat="1" customHeight="1" spans="1:56">
      <c r="A1160" s="513"/>
      <c r="B1160" s="858"/>
      <c r="C1160" s="858"/>
      <c r="D1160" s="409"/>
      <c r="E1160" s="359"/>
      <c r="F1160" s="774"/>
      <c r="G1160" s="775"/>
      <c r="H1160" s="217"/>
      <c r="I1160" s="688"/>
      <c r="J1160" s="217"/>
      <c r="K1160" s="662"/>
      <c r="L1160" s="217"/>
      <c r="M1160" s="217"/>
      <c r="N1160" s="217"/>
      <c r="O1160" s="217"/>
      <c r="P1160" s="217"/>
      <c r="Q1160" s="217"/>
      <c r="R1160" s="217"/>
      <c r="S1160" s="688"/>
      <c r="T1160" s="394"/>
      <c r="BC1160" s="914"/>
      <c r="BD1160" s="914"/>
    </row>
    <row r="1161" s="695" customFormat="1" customHeight="1" spans="1:56">
      <c r="A1161" s="513"/>
      <c r="B1161" s="858"/>
      <c r="C1161" s="858"/>
      <c r="D1161" s="409"/>
      <c r="E1161" s="359"/>
      <c r="F1161" s="774"/>
      <c r="G1161" s="775"/>
      <c r="H1161" s="217"/>
      <c r="I1161" s="688"/>
      <c r="J1161" s="217"/>
      <c r="K1161" s="662"/>
      <c r="L1161" s="217"/>
      <c r="M1161" s="217"/>
      <c r="N1161" s="217"/>
      <c r="O1161" s="217"/>
      <c r="P1161" s="217"/>
      <c r="Q1161" s="217"/>
      <c r="R1161" s="217"/>
      <c r="S1161" s="688"/>
      <c r="T1161" s="394"/>
      <c r="BC1161" s="914"/>
      <c r="BD1161" s="914"/>
    </row>
    <row r="1162" s="695" customFormat="1" customHeight="1" spans="1:56">
      <c r="A1162" s="513"/>
      <c r="B1162" s="858"/>
      <c r="C1162" s="858"/>
      <c r="D1162" s="409"/>
      <c r="E1162" s="359"/>
      <c r="F1162" s="774"/>
      <c r="G1162" s="775"/>
      <c r="H1162" s="217"/>
      <c r="I1162" s="688"/>
      <c r="J1162" s="217"/>
      <c r="K1162" s="662"/>
      <c r="L1162" s="217"/>
      <c r="M1162" s="217"/>
      <c r="N1162" s="217"/>
      <c r="O1162" s="217"/>
      <c r="P1162" s="217"/>
      <c r="Q1162" s="217"/>
      <c r="R1162" s="217"/>
      <c r="S1162" s="688"/>
      <c r="T1162" s="394"/>
      <c r="BC1162" s="914"/>
      <c r="BD1162" s="914"/>
    </row>
    <row r="1163" s="695" customFormat="1" customHeight="1" spans="1:56">
      <c r="A1163" s="513"/>
      <c r="B1163" s="858"/>
      <c r="C1163" s="858"/>
      <c r="D1163" s="409"/>
      <c r="E1163" s="359"/>
      <c r="F1163" s="774"/>
      <c r="G1163" s="775"/>
      <c r="H1163" s="217"/>
      <c r="I1163" s="688"/>
      <c r="J1163" s="217"/>
      <c r="K1163" s="662"/>
      <c r="L1163" s="217"/>
      <c r="M1163" s="217"/>
      <c r="N1163" s="217"/>
      <c r="O1163" s="217"/>
      <c r="P1163" s="217"/>
      <c r="Q1163" s="217"/>
      <c r="R1163" s="217"/>
      <c r="S1163" s="688"/>
      <c r="T1163" s="394"/>
      <c r="BC1163" s="914"/>
      <c r="BD1163" s="914"/>
    </row>
    <row r="1164" s="695" customFormat="1" customHeight="1" spans="1:56">
      <c r="A1164" s="513"/>
      <c r="B1164" s="858"/>
      <c r="C1164" s="858"/>
      <c r="D1164" s="409"/>
      <c r="E1164" s="359"/>
      <c r="F1164" s="774"/>
      <c r="G1164" s="775"/>
      <c r="H1164" s="217"/>
      <c r="I1164" s="688"/>
      <c r="J1164" s="217"/>
      <c r="K1164" s="662"/>
      <c r="L1164" s="217"/>
      <c r="M1164" s="217"/>
      <c r="N1164" s="217"/>
      <c r="O1164" s="217"/>
      <c r="P1164" s="217"/>
      <c r="Q1164" s="217"/>
      <c r="R1164" s="217"/>
      <c r="S1164" s="688"/>
      <c r="T1164" s="394"/>
      <c r="BC1164" s="914"/>
      <c r="BD1164" s="914"/>
    </row>
    <row r="1165" s="695" customFormat="1" customHeight="1" spans="1:56">
      <c r="A1165" s="513"/>
      <c r="B1165" s="858"/>
      <c r="C1165" s="858"/>
      <c r="D1165" s="409"/>
      <c r="E1165" s="359"/>
      <c r="F1165" s="774"/>
      <c r="G1165" s="775"/>
      <c r="H1165" s="217"/>
      <c r="I1165" s="688"/>
      <c r="J1165" s="217"/>
      <c r="K1165" s="662"/>
      <c r="L1165" s="217"/>
      <c r="M1165" s="217"/>
      <c r="N1165" s="217"/>
      <c r="O1165" s="217"/>
      <c r="P1165" s="217"/>
      <c r="Q1165" s="217"/>
      <c r="R1165" s="217"/>
      <c r="S1165" s="688"/>
      <c r="T1165" s="394"/>
      <c r="BC1165" s="914"/>
      <c r="BD1165" s="914"/>
    </row>
    <row r="1166" s="695" customFormat="1" customHeight="1" spans="1:56">
      <c r="A1166" s="513"/>
      <c r="B1166" s="858"/>
      <c r="C1166" s="858"/>
      <c r="D1166" s="409"/>
      <c r="E1166" s="359"/>
      <c r="F1166" s="774"/>
      <c r="G1166" s="775"/>
      <c r="H1166" s="217"/>
      <c r="I1166" s="688"/>
      <c r="J1166" s="217"/>
      <c r="K1166" s="662"/>
      <c r="L1166" s="217"/>
      <c r="M1166" s="217"/>
      <c r="N1166" s="217"/>
      <c r="O1166" s="217"/>
      <c r="P1166" s="217"/>
      <c r="Q1166" s="217"/>
      <c r="R1166" s="217"/>
      <c r="S1166" s="688"/>
      <c r="T1166" s="394"/>
      <c r="BC1166" s="914"/>
      <c r="BD1166" s="914"/>
    </row>
    <row r="1167" s="695" customFormat="1" customHeight="1" spans="1:56">
      <c r="A1167" s="513"/>
      <c r="B1167" s="858"/>
      <c r="C1167" s="858"/>
      <c r="D1167" s="409"/>
      <c r="E1167" s="359"/>
      <c r="F1167" s="774"/>
      <c r="G1167" s="775"/>
      <c r="H1167" s="217"/>
      <c r="I1167" s="688"/>
      <c r="J1167" s="217"/>
      <c r="K1167" s="662"/>
      <c r="L1167" s="217"/>
      <c r="M1167" s="217"/>
      <c r="N1167" s="217"/>
      <c r="O1167" s="217"/>
      <c r="P1167" s="217"/>
      <c r="Q1167" s="217"/>
      <c r="R1167" s="217"/>
      <c r="S1167" s="688"/>
      <c r="T1167" s="394"/>
      <c r="BC1167" s="914"/>
      <c r="BD1167" s="914"/>
    </row>
    <row r="1168" s="695" customFormat="1" customHeight="1" spans="1:56">
      <c r="A1168" s="513"/>
      <c r="B1168" s="858"/>
      <c r="C1168" s="858"/>
      <c r="D1168" s="409"/>
      <c r="E1168" s="359"/>
      <c r="F1168" s="774"/>
      <c r="G1168" s="775"/>
      <c r="H1168" s="217"/>
      <c r="I1168" s="688"/>
      <c r="J1168" s="217"/>
      <c r="K1168" s="662"/>
      <c r="L1168" s="217"/>
      <c r="M1168" s="217"/>
      <c r="N1168" s="217"/>
      <c r="O1168" s="217"/>
      <c r="P1168" s="217"/>
      <c r="Q1168" s="217"/>
      <c r="R1168" s="217"/>
      <c r="S1168" s="688"/>
      <c r="T1168" s="394"/>
      <c r="BC1168" s="914"/>
      <c r="BD1168" s="914"/>
    </row>
    <row r="1169" s="695" customFormat="1" customHeight="1" spans="1:56">
      <c r="A1169" s="513"/>
      <c r="B1169" s="858"/>
      <c r="C1169" s="858"/>
      <c r="D1169" s="409"/>
      <c r="E1169" s="359"/>
      <c r="F1169" s="774"/>
      <c r="G1169" s="775"/>
      <c r="H1169" s="217"/>
      <c r="I1169" s="688"/>
      <c r="J1169" s="217"/>
      <c r="K1169" s="662"/>
      <c r="L1169" s="217"/>
      <c r="M1169" s="217"/>
      <c r="N1169" s="217"/>
      <c r="O1169" s="217"/>
      <c r="P1169" s="217"/>
      <c r="Q1169" s="217"/>
      <c r="R1169" s="217"/>
      <c r="S1169" s="688"/>
      <c r="T1169" s="394"/>
      <c r="BC1169" s="914"/>
      <c r="BD1169" s="914"/>
    </row>
    <row r="1170" s="695" customFormat="1" customHeight="1" spans="1:56">
      <c r="A1170" s="513"/>
      <c r="B1170" s="858"/>
      <c r="C1170" s="858"/>
      <c r="D1170" s="409"/>
      <c r="E1170" s="359"/>
      <c r="F1170" s="774"/>
      <c r="G1170" s="775"/>
      <c r="H1170" s="217"/>
      <c r="I1170" s="688"/>
      <c r="J1170" s="217"/>
      <c r="K1170" s="662"/>
      <c r="L1170" s="217"/>
      <c r="M1170" s="217"/>
      <c r="N1170" s="217"/>
      <c r="O1170" s="217"/>
      <c r="P1170" s="217"/>
      <c r="Q1170" s="217"/>
      <c r="R1170" s="217"/>
      <c r="S1170" s="688"/>
      <c r="T1170" s="394"/>
      <c r="BC1170" s="914"/>
      <c r="BD1170" s="914"/>
    </row>
    <row r="1171" s="695" customFormat="1" customHeight="1" spans="1:56">
      <c r="A1171" s="513"/>
      <c r="B1171" s="858"/>
      <c r="C1171" s="858"/>
      <c r="D1171" s="409"/>
      <c r="E1171" s="359"/>
      <c r="F1171" s="774"/>
      <c r="G1171" s="775"/>
      <c r="H1171" s="217"/>
      <c r="I1171" s="688"/>
      <c r="J1171" s="217"/>
      <c r="K1171" s="662"/>
      <c r="L1171" s="217"/>
      <c r="M1171" s="217"/>
      <c r="N1171" s="217"/>
      <c r="O1171" s="217"/>
      <c r="P1171" s="217"/>
      <c r="Q1171" s="217"/>
      <c r="R1171" s="217"/>
      <c r="S1171" s="688"/>
      <c r="T1171" s="394"/>
      <c r="BC1171" s="914"/>
      <c r="BD1171" s="914"/>
    </row>
    <row r="1172" s="695" customFormat="1" customHeight="1" spans="1:56">
      <c r="A1172" s="513"/>
      <c r="B1172" s="858"/>
      <c r="C1172" s="858"/>
      <c r="D1172" s="409"/>
      <c r="E1172" s="359"/>
      <c r="F1172" s="774"/>
      <c r="G1172" s="775"/>
      <c r="H1172" s="217"/>
      <c r="I1172" s="688"/>
      <c r="J1172" s="217"/>
      <c r="K1172" s="662"/>
      <c r="L1172" s="217"/>
      <c r="M1172" s="217"/>
      <c r="N1172" s="217"/>
      <c r="O1172" s="217"/>
      <c r="P1172" s="217"/>
      <c r="Q1172" s="217"/>
      <c r="R1172" s="217"/>
      <c r="S1172" s="688"/>
      <c r="T1172" s="394"/>
      <c r="BC1172" s="914"/>
      <c r="BD1172" s="914"/>
    </row>
    <row r="1173" s="695" customFormat="1" customHeight="1" spans="1:56">
      <c r="A1173" s="513"/>
      <c r="B1173" s="858"/>
      <c r="C1173" s="858"/>
      <c r="D1173" s="409"/>
      <c r="E1173" s="359"/>
      <c r="F1173" s="774"/>
      <c r="G1173" s="775"/>
      <c r="H1173" s="217"/>
      <c r="I1173" s="688"/>
      <c r="J1173" s="217"/>
      <c r="K1173" s="662"/>
      <c r="L1173" s="217"/>
      <c r="M1173" s="217"/>
      <c r="N1173" s="217"/>
      <c r="O1173" s="217"/>
      <c r="P1173" s="217"/>
      <c r="Q1173" s="217"/>
      <c r="R1173" s="217"/>
      <c r="S1173" s="688"/>
      <c r="T1173" s="394"/>
      <c r="BC1173" s="914"/>
      <c r="BD1173" s="914"/>
    </row>
    <row r="1174" s="695" customFormat="1" customHeight="1" spans="1:56">
      <c r="A1174" s="513"/>
      <c r="B1174" s="858"/>
      <c r="C1174" s="858"/>
      <c r="D1174" s="409"/>
      <c r="E1174" s="359"/>
      <c r="F1174" s="774"/>
      <c r="G1174" s="775"/>
      <c r="H1174" s="217"/>
      <c r="I1174" s="688"/>
      <c r="J1174" s="217"/>
      <c r="K1174" s="662"/>
      <c r="L1174" s="217"/>
      <c r="M1174" s="217"/>
      <c r="N1174" s="217"/>
      <c r="O1174" s="217"/>
      <c r="P1174" s="217"/>
      <c r="Q1174" s="217"/>
      <c r="R1174" s="217"/>
      <c r="S1174" s="688"/>
      <c r="T1174" s="394"/>
      <c r="BC1174" s="914"/>
      <c r="BD1174" s="914"/>
    </row>
    <row r="1175" s="695" customFormat="1" customHeight="1" spans="1:56">
      <c r="A1175" s="513"/>
      <c r="B1175" s="858"/>
      <c r="C1175" s="858"/>
      <c r="D1175" s="409"/>
      <c r="E1175" s="359"/>
      <c r="F1175" s="774"/>
      <c r="G1175" s="775"/>
      <c r="H1175" s="217"/>
      <c r="I1175" s="688"/>
      <c r="J1175" s="217"/>
      <c r="K1175" s="662"/>
      <c r="L1175" s="217"/>
      <c r="M1175" s="217"/>
      <c r="N1175" s="217"/>
      <c r="O1175" s="217"/>
      <c r="P1175" s="217"/>
      <c r="Q1175" s="217"/>
      <c r="R1175" s="217"/>
      <c r="S1175" s="688"/>
      <c r="T1175" s="394"/>
      <c r="BC1175" s="914"/>
      <c r="BD1175" s="914"/>
    </row>
    <row r="1176" s="695" customFormat="1" customHeight="1" spans="1:56">
      <c r="A1176" s="513"/>
      <c r="B1176" s="858"/>
      <c r="C1176" s="858"/>
      <c r="D1176" s="409"/>
      <c r="E1176" s="359"/>
      <c r="F1176" s="774"/>
      <c r="G1176" s="775"/>
      <c r="H1176" s="217"/>
      <c r="I1176" s="688"/>
      <c r="J1176" s="217"/>
      <c r="K1176" s="662"/>
      <c r="L1176" s="217"/>
      <c r="M1176" s="217"/>
      <c r="N1176" s="217"/>
      <c r="O1176" s="217"/>
      <c r="P1176" s="217"/>
      <c r="Q1176" s="217"/>
      <c r="R1176" s="217"/>
      <c r="S1176" s="688"/>
      <c r="T1176" s="394"/>
      <c r="BC1176" s="914"/>
      <c r="BD1176" s="914"/>
    </row>
    <row r="1177" s="695" customFormat="1" customHeight="1" spans="1:56">
      <c r="A1177" s="513"/>
      <c r="B1177" s="858"/>
      <c r="C1177" s="858"/>
      <c r="D1177" s="409"/>
      <c r="E1177" s="359"/>
      <c r="F1177" s="774"/>
      <c r="G1177" s="775"/>
      <c r="H1177" s="217"/>
      <c r="I1177" s="688"/>
      <c r="J1177" s="217"/>
      <c r="K1177" s="662"/>
      <c r="L1177" s="217"/>
      <c r="M1177" s="217"/>
      <c r="N1177" s="217"/>
      <c r="O1177" s="217"/>
      <c r="P1177" s="217"/>
      <c r="Q1177" s="217"/>
      <c r="R1177" s="217"/>
      <c r="S1177" s="688"/>
      <c r="T1177" s="394"/>
      <c r="BC1177" s="914"/>
      <c r="BD1177" s="914"/>
    </row>
    <row r="1178" s="695" customFormat="1" customHeight="1" spans="1:56">
      <c r="A1178" s="513"/>
      <c r="B1178" s="858"/>
      <c r="C1178" s="858"/>
      <c r="D1178" s="409"/>
      <c r="E1178" s="359"/>
      <c r="F1178" s="774"/>
      <c r="G1178" s="775"/>
      <c r="H1178" s="217"/>
      <c r="I1178" s="688"/>
      <c r="J1178" s="217"/>
      <c r="K1178" s="662"/>
      <c r="L1178" s="217"/>
      <c r="M1178" s="217"/>
      <c r="N1178" s="217"/>
      <c r="O1178" s="217"/>
      <c r="P1178" s="217"/>
      <c r="Q1178" s="217"/>
      <c r="R1178" s="217"/>
      <c r="S1178" s="688"/>
      <c r="T1178" s="394"/>
      <c r="BC1178" s="914"/>
      <c r="BD1178" s="914"/>
    </row>
    <row r="1179" s="695" customFormat="1" customHeight="1" spans="1:56">
      <c r="A1179" s="513"/>
      <c r="B1179" s="858"/>
      <c r="C1179" s="858"/>
      <c r="D1179" s="409"/>
      <c r="E1179" s="359"/>
      <c r="F1179" s="774"/>
      <c r="G1179" s="775"/>
      <c r="H1179" s="217"/>
      <c r="I1179" s="688"/>
      <c r="J1179" s="217"/>
      <c r="K1179" s="662"/>
      <c r="L1179" s="217"/>
      <c r="M1179" s="217"/>
      <c r="N1179" s="217"/>
      <c r="O1179" s="217"/>
      <c r="P1179" s="217"/>
      <c r="Q1179" s="217"/>
      <c r="R1179" s="217"/>
      <c r="S1179" s="688"/>
      <c r="T1179" s="394"/>
      <c r="BC1179" s="914"/>
      <c r="BD1179" s="914"/>
    </row>
    <row r="1180" s="695" customFormat="1" customHeight="1" spans="1:56">
      <c r="A1180" s="513"/>
      <c r="B1180" s="858"/>
      <c r="C1180" s="858"/>
      <c r="D1180" s="409"/>
      <c r="E1180" s="359"/>
      <c r="F1180" s="774"/>
      <c r="G1180" s="775"/>
      <c r="H1180" s="217"/>
      <c r="I1180" s="688"/>
      <c r="J1180" s="217"/>
      <c r="K1180" s="662"/>
      <c r="L1180" s="217"/>
      <c r="M1180" s="217"/>
      <c r="N1180" s="217"/>
      <c r="O1180" s="217"/>
      <c r="P1180" s="217"/>
      <c r="Q1180" s="217"/>
      <c r="R1180" s="217"/>
      <c r="S1180" s="688"/>
      <c r="T1180" s="394"/>
      <c r="BC1180" s="914"/>
      <c r="BD1180" s="914"/>
    </row>
    <row r="1181" s="695" customFormat="1" customHeight="1" spans="1:56">
      <c r="A1181" s="513"/>
      <c r="B1181" s="858"/>
      <c r="C1181" s="858"/>
      <c r="D1181" s="409"/>
      <c r="E1181" s="359"/>
      <c r="F1181" s="774"/>
      <c r="G1181" s="775"/>
      <c r="H1181" s="217"/>
      <c r="I1181" s="688"/>
      <c r="J1181" s="217"/>
      <c r="K1181" s="662"/>
      <c r="L1181" s="217"/>
      <c r="M1181" s="217"/>
      <c r="N1181" s="217"/>
      <c r="O1181" s="217"/>
      <c r="P1181" s="217"/>
      <c r="Q1181" s="217"/>
      <c r="R1181" s="217"/>
      <c r="S1181" s="688"/>
      <c r="T1181" s="394"/>
      <c r="BC1181" s="914"/>
      <c r="BD1181" s="914"/>
    </row>
    <row r="1182" s="695" customFormat="1" customHeight="1" spans="1:56">
      <c r="A1182" s="513"/>
      <c r="B1182" s="858"/>
      <c r="C1182" s="858"/>
      <c r="D1182" s="409"/>
      <c r="E1182" s="359"/>
      <c r="F1182" s="774"/>
      <c r="G1182" s="775"/>
      <c r="H1182" s="217"/>
      <c r="I1182" s="688"/>
      <c r="J1182" s="217"/>
      <c r="K1182" s="662"/>
      <c r="L1182" s="217"/>
      <c r="M1182" s="217"/>
      <c r="N1182" s="217"/>
      <c r="O1182" s="217"/>
      <c r="P1182" s="217"/>
      <c r="Q1182" s="217"/>
      <c r="R1182" s="217"/>
      <c r="S1182" s="688"/>
      <c r="T1182" s="394"/>
      <c r="BC1182" s="914"/>
      <c r="BD1182" s="914"/>
    </row>
    <row r="1183" s="695" customFormat="1" customHeight="1" spans="1:56">
      <c r="A1183" s="513"/>
      <c r="B1183" s="858"/>
      <c r="C1183" s="858"/>
      <c r="D1183" s="409"/>
      <c r="E1183" s="359"/>
      <c r="F1183" s="774"/>
      <c r="G1183" s="775"/>
      <c r="H1183" s="217"/>
      <c r="I1183" s="688"/>
      <c r="J1183" s="217"/>
      <c r="K1183" s="662"/>
      <c r="L1183" s="217"/>
      <c r="M1183" s="217"/>
      <c r="N1183" s="217"/>
      <c r="O1183" s="217"/>
      <c r="P1183" s="217"/>
      <c r="Q1183" s="217"/>
      <c r="R1183" s="217"/>
      <c r="S1183" s="688"/>
      <c r="T1183" s="394"/>
      <c r="BC1183" s="914"/>
      <c r="BD1183" s="914"/>
    </row>
    <row r="1184" s="695" customFormat="1" customHeight="1" spans="1:56">
      <c r="A1184" s="513"/>
      <c r="B1184" s="858"/>
      <c r="C1184" s="858"/>
      <c r="D1184" s="409"/>
      <c r="E1184" s="359"/>
      <c r="F1184" s="774"/>
      <c r="G1184" s="775"/>
      <c r="H1184" s="217"/>
      <c r="I1184" s="688"/>
      <c r="J1184" s="217"/>
      <c r="K1184" s="662"/>
      <c r="L1184" s="217"/>
      <c r="M1184" s="217"/>
      <c r="N1184" s="217"/>
      <c r="O1184" s="217"/>
      <c r="P1184" s="217"/>
      <c r="Q1184" s="217"/>
      <c r="R1184" s="217"/>
      <c r="S1184" s="688"/>
      <c r="T1184" s="394"/>
      <c r="BC1184" s="914"/>
      <c r="BD1184" s="914"/>
    </row>
    <row r="1185" s="695" customFormat="1" customHeight="1" spans="1:56">
      <c r="A1185" s="513"/>
      <c r="B1185" s="858"/>
      <c r="C1185" s="858"/>
      <c r="D1185" s="409"/>
      <c r="E1185" s="359"/>
      <c r="F1185" s="774"/>
      <c r="G1185" s="775"/>
      <c r="H1185" s="217"/>
      <c r="I1185" s="688"/>
      <c r="J1185" s="217"/>
      <c r="K1185" s="662"/>
      <c r="L1185" s="217"/>
      <c r="M1185" s="217"/>
      <c r="N1185" s="217"/>
      <c r="O1185" s="217"/>
      <c r="P1185" s="217"/>
      <c r="Q1185" s="217"/>
      <c r="R1185" s="217"/>
      <c r="S1185" s="688"/>
      <c r="T1185" s="394"/>
      <c r="BC1185" s="935"/>
      <c r="BD1185" s="936"/>
    </row>
    <row r="1186" s="695" customFormat="1" customHeight="1" spans="1:56">
      <c r="A1186" s="513"/>
      <c r="B1186" s="858"/>
      <c r="C1186" s="858"/>
      <c r="D1186" s="409"/>
      <c r="E1186" s="359"/>
      <c r="F1186" s="774"/>
      <c r="G1186" s="775"/>
      <c r="H1186" s="217"/>
      <c r="I1186" s="688"/>
      <c r="J1186" s="217"/>
      <c r="K1186" s="662"/>
      <c r="L1186" s="217"/>
      <c r="M1186" s="217"/>
      <c r="N1186" s="217"/>
      <c r="O1186" s="217"/>
      <c r="P1186" s="217"/>
      <c r="Q1186" s="217"/>
      <c r="R1186" s="217"/>
      <c r="S1186" s="688"/>
      <c r="T1186" s="394"/>
      <c r="BC1186" s="935"/>
      <c r="BD1186" s="936"/>
    </row>
    <row r="1187" s="695" customFormat="1" customHeight="1" spans="1:56">
      <c r="A1187" s="513"/>
      <c r="B1187" s="858"/>
      <c r="C1187" s="858"/>
      <c r="D1187" s="409"/>
      <c r="E1187" s="359"/>
      <c r="F1187" s="774"/>
      <c r="G1187" s="775"/>
      <c r="H1187" s="217"/>
      <c r="I1187" s="688"/>
      <c r="J1187" s="217"/>
      <c r="K1187" s="662"/>
      <c r="L1187" s="217"/>
      <c r="M1187" s="217"/>
      <c r="N1187" s="217"/>
      <c r="O1187" s="217"/>
      <c r="P1187" s="217"/>
      <c r="Q1187" s="217"/>
      <c r="R1187" s="217"/>
      <c r="S1187" s="688"/>
      <c r="T1187" s="394"/>
      <c r="BC1187" s="914"/>
      <c r="BD1187" s="914"/>
    </row>
    <row r="1188" s="695" customFormat="1" customHeight="1" spans="1:56">
      <c r="A1188" s="513"/>
      <c r="B1188" s="858"/>
      <c r="C1188" s="858"/>
      <c r="D1188" s="409"/>
      <c r="E1188" s="359"/>
      <c r="F1188" s="774"/>
      <c r="G1188" s="775"/>
      <c r="H1188" s="217"/>
      <c r="I1188" s="688"/>
      <c r="J1188" s="217"/>
      <c r="K1188" s="662"/>
      <c r="L1188" s="217"/>
      <c r="M1188" s="217"/>
      <c r="N1188" s="217"/>
      <c r="O1188" s="217"/>
      <c r="P1188" s="217"/>
      <c r="Q1188" s="217"/>
      <c r="R1188" s="217"/>
      <c r="S1188" s="688"/>
      <c r="T1188" s="394"/>
      <c r="BC1188" s="914"/>
      <c r="BD1188" s="914"/>
    </row>
    <row r="1189" s="695" customFormat="1" customHeight="1" spans="1:56">
      <c r="A1189" s="513"/>
      <c r="B1189" s="858"/>
      <c r="C1189" s="858"/>
      <c r="D1189" s="409"/>
      <c r="E1189" s="359"/>
      <c r="F1189" s="774"/>
      <c r="G1189" s="775"/>
      <c r="H1189" s="217"/>
      <c r="I1189" s="688"/>
      <c r="J1189" s="217"/>
      <c r="K1189" s="662"/>
      <c r="L1189" s="217"/>
      <c r="M1189" s="217"/>
      <c r="N1189" s="217"/>
      <c r="O1189" s="217"/>
      <c r="P1189" s="217"/>
      <c r="Q1189" s="217"/>
      <c r="R1189" s="217"/>
      <c r="S1189" s="688"/>
      <c r="T1189" s="394"/>
      <c r="BC1189" s="914"/>
      <c r="BD1189" s="914"/>
    </row>
    <row r="1190" s="695" customFormat="1" customHeight="1" spans="1:56">
      <c r="A1190" s="513"/>
      <c r="B1190" s="858"/>
      <c r="C1190" s="858"/>
      <c r="D1190" s="409"/>
      <c r="E1190" s="359"/>
      <c r="F1190" s="774"/>
      <c r="G1190" s="775"/>
      <c r="H1190" s="217"/>
      <c r="I1190" s="688"/>
      <c r="J1190" s="217"/>
      <c r="K1190" s="662"/>
      <c r="L1190" s="217"/>
      <c r="M1190" s="217"/>
      <c r="N1190" s="217"/>
      <c r="O1190" s="217"/>
      <c r="P1190" s="217"/>
      <c r="Q1190" s="217"/>
      <c r="R1190" s="217"/>
      <c r="S1190" s="688"/>
      <c r="T1190" s="394"/>
      <c r="BC1190" s="914"/>
      <c r="BD1190" s="914"/>
    </row>
    <row r="1191" s="695" customFormat="1" customHeight="1" spans="1:56">
      <c r="A1191" s="513"/>
      <c r="B1191" s="858"/>
      <c r="C1191" s="858"/>
      <c r="D1191" s="409"/>
      <c r="E1191" s="359"/>
      <c r="F1191" s="774"/>
      <c r="G1191" s="775"/>
      <c r="H1191" s="217"/>
      <c r="I1191" s="688"/>
      <c r="J1191" s="217"/>
      <c r="K1191" s="662"/>
      <c r="L1191" s="217"/>
      <c r="M1191" s="217"/>
      <c r="N1191" s="217"/>
      <c r="O1191" s="217"/>
      <c r="P1191" s="217"/>
      <c r="Q1191" s="217"/>
      <c r="R1191" s="217"/>
      <c r="S1191" s="688"/>
      <c r="T1191" s="394"/>
      <c r="BC1191" s="914"/>
      <c r="BD1191" s="914"/>
    </row>
    <row r="1192" s="695" customFormat="1" customHeight="1" spans="1:56">
      <c r="A1192" s="513"/>
      <c r="B1192" s="858"/>
      <c r="C1192" s="858"/>
      <c r="D1192" s="409"/>
      <c r="E1192" s="359"/>
      <c r="F1192" s="774"/>
      <c r="G1192" s="775"/>
      <c r="H1192" s="217"/>
      <c r="I1192" s="688"/>
      <c r="J1192" s="217"/>
      <c r="K1192" s="662"/>
      <c r="L1192" s="217"/>
      <c r="M1192" s="217"/>
      <c r="N1192" s="217"/>
      <c r="O1192" s="217"/>
      <c r="P1192" s="217"/>
      <c r="Q1192" s="217"/>
      <c r="R1192" s="217"/>
      <c r="S1192" s="688"/>
      <c r="T1192" s="394"/>
      <c r="BC1192" s="914"/>
      <c r="BD1192" s="914"/>
    </row>
    <row r="1193" s="695" customFormat="1" customHeight="1" spans="1:56">
      <c r="A1193" s="513"/>
      <c r="B1193" s="858"/>
      <c r="C1193" s="858"/>
      <c r="D1193" s="409"/>
      <c r="E1193" s="359"/>
      <c r="F1193" s="774"/>
      <c r="G1193" s="775"/>
      <c r="H1193" s="217"/>
      <c r="I1193" s="688"/>
      <c r="J1193" s="217"/>
      <c r="K1193" s="662"/>
      <c r="L1193" s="217"/>
      <c r="M1193" s="217"/>
      <c r="N1193" s="217"/>
      <c r="O1193" s="217"/>
      <c r="P1193" s="217"/>
      <c r="Q1193" s="217"/>
      <c r="R1193" s="217"/>
      <c r="S1193" s="688"/>
      <c r="T1193" s="394"/>
      <c r="BC1193" s="914"/>
      <c r="BD1193" s="914"/>
    </row>
    <row r="1194" s="695" customFormat="1" customHeight="1" spans="1:56">
      <c r="A1194" s="513"/>
      <c r="B1194" s="904"/>
      <c r="C1194" s="904"/>
      <c r="D1194" s="409"/>
      <c r="E1194" s="359"/>
      <c r="F1194" s="774"/>
      <c r="G1194" s="775"/>
      <c r="H1194" s="217"/>
      <c r="I1194" s="688"/>
      <c r="J1194" s="217"/>
      <c r="K1194" s="774"/>
      <c r="L1194" s="217"/>
      <c r="M1194" s="526"/>
      <c r="N1194" s="526"/>
      <c r="O1194" s="526"/>
      <c r="P1194" s="526"/>
      <c r="Q1194" s="526"/>
      <c r="R1194" s="526"/>
      <c r="S1194" s="905"/>
      <c r="T1194" s="394"/>
      <c r="BC1194" s="914"/>
      <c r="BD1194" s="914"/>
    </row>
    <row r="1195" s="575" customFormat="1" customHeight="1" spans="1:56">
      <c r="A1195" s="513"/>
      <c r="B1195" s="904"/>
      <c r="C1195" s="236"/>
      <c r="D1195" s="409"/>
      <c r="E1195" s="492"/>
      <c r="F1195" s="660"/>
      <c r="G1195" s="295"/>
      <c r="H1195" s="217"/>
      <c r="I1195" s="688"/>
      <c r="J1195" s="217"/>
      <c r="K1195" s="662"/>
      <c r="L1195" s="217"/>
      <c r="M1195" s="388"/>
      <c r="N1195" s="217"/>
      <c r="O1195" s="217"/>
      <c r="P1195" s="388"/>
      <c r="Q1195" s="769"/>
      <c r="R1195" s="217"/>
      <c r="S1195" s="688"/>
      <c r="T1195" s="359"/>
      <c r="U1195" s="680"/>
      <c r="W1195" s="16"/>
      <c r="BB1195" s="937"/>
      <c r="BC1195" s="914"/>
      <c r="BD1195" s="914"/>
    </row>
    <row r="1196" s="575" customFormat="1" customHeight="1" spans="1:56">
      <c r="A1196" s="513"/>
      <c r="B1196" s="904"/>
      <c r="C1196" s="236"/>
      <c r="D1196" s="409"/>
      <c r="E1196" s="492"/>
      <c r="F1196" s="660"/>
      <c r="G1196" s="295"/>
      <c r="H1196" s="217"/>
      <c r="I1196" s="688"/>
      <c r="J1196" s="217"/>
      <c r="K1196" s="662"/>
      <c r="L1196" s="217"/>
      <c r="M1196" s="388"/>
      <c r="N1196" s="217"/>
      <c r="O1196" s="217"/>
      <c r="P1196" s="217"/>
      <c r="Q1196" s="771"/>
      <c r="R1196" s="217"/>
      <c r="S1196" s="688"/>
      <c r="T1196" s="942"/>
      <c r="U1196" s="680"/>
      <c r="W1196" s="16"/>
      <c r="BB1196" s="937"/>
      <c r="BC1196" s="914"/>
      <c r="BD1196" s="914"/>
    </row>
    <row r="1197" s="695" customFormat="1" customHeight="1" spans="1:56">
      <c r="A1197" s="513"/>
      <c r="B1197" s="904"/>
      <c r="C1197" s="904"/>
      <c r="D1197" s="409"/>
      <c r="E1197" s="359"/>
      <c r="F1197" s="774"/>
      <c r="G1197" s="775"/>
      <c r="H1197" s="526"/>
      <c r="I1197" s="359"/>
      <c r="J1197" s="359"/>
      <c r="K1197" s="774"/>
      <c r="L1197" s="217"/>
      <c r="M1197" s="526"/>
      <c r="N1197" s="526"/>
      <c r="O1197" s="526"/>
      <c r="P1197" s="526"/>
      <c r="Q1197" s="526"/>
      <c r="R1197" s="217"/>
      <c r="S1197" s="905"/>
      <c r="T1197" s="394"/>
      <c r="BC1197" s="914"/>
      <c r="BD1197" s="914"/>
    </row>
    <row r="1198" s="695" customFormat="1" customHeight="1" spans="1:56">
      <c r="A1198" s="513"/>
      <c r="B1198" s="904"/>
      <c r="C1198" s="904"/>
      <c r="D1198" s="409"/>
      <c r="E1198" s="359"/>
      <c r="F1198" s="774"/>
      <c r="G1198" s="775"/>
      <c r="H1198" s="217"/>
      <c r="I1198" s="688"/>
      <c r="J1198" s="217"/>
      <c r="K1198" s="774"/>
      <c r="L1198" s="217"/>
      <c r="M1198" s="526"/>
      <c r="N1198" s="526"/>
      <c r="O1198" s="526"/>
      <c r="P1198" s="526"/>
      <c r="Q1198" s="526"/>
      <c r="R1198" s="217"/>
      <c r="S1198" s="905"/>
      <c r="T1198" s="394"/>
      <c r="BC1198" s="914"/>
      <c r="BD1198" s="914"/>
    </row>
    <row r="1199" s="695" customFormat="1" customHeight="1" spans="1:56">
      <c r="A1199" s="513"/>
      <c r="B1199" s="904"/>
      <c r="C1199" s="904"/>
      <c r="D1199" s="409"/>
      <c r="E1199" s="359"/>
      <c r="F1199" s="774"/>
      <c r="G1199" s="775"/>
      <c r="H1199" s="217"/>
      <c r="I1199" s="688"/>
      <c r="J1199" s="217"/>
      <c r="K1199" s="774"/>
      <c r="L1199" s="217"/>
      <c r="M1199" s="526"/>
      <c r="N1199" s="526"/>
      <c r="O1199" s="526"/>
      <c r="P1199" s="526"/>
      <c r="Q1199" s="526"/>
      <c r="R1199" s="217"/>
      <c r="S1199" s="905"/>
      <c r="T1199" s="394"/>
      <c r="BC1199" s="914"/>
      <c r="BD1199" s="914"/>
    </row>
    <row r="1200" s="695" customFormat="1" customHeight="1" spans="1:56">
      <c r="A1200" s="513"/>
      <c r="B1200" s="904"/>
      <c r="C1200" s="904"/>
      <c r="D1200" s="409"/>
      <c r="E1200" s="409"/>
      <c r="F1200" s="774"/>
      <c r="G1200" s="775"/>
      <c r="H1200" s="217"/>
      <c r="I1200" s="688"/>
      <c r="J1200" s="217"/>
      <c r="K1200" s="774"/>
      <c r="L1200" s="217"/>
      <c r="M1200" s="526"/>
      <c r="N1200" s="526"/>
      <c r="O1200" s="526"/>
      <c r="P1200" s="526"/>
      <c r="Q1200" s="526"/>
      <c r="R1200" s="217"/>
      <c r="S1200" s="905"/>
      <c r="T1200" s="394"/>
      <c r="BC1200" s="914"/>
      <c r="BD1200" s="914"/>
    </row>
    <row r="1201" s="695" customFormat="1" customHeight="1" spans="1:56">
      <c r="A1201" s="513"/>
      <c r="B1201" s="904"/>
      <c r="C1201" s="904"/>
      <c r="D1201" s="409"/>
      <c r="E1201" s="359"/>
      <c r="F1201" s="774"/>
      <c r="G1201" s="775"/>
      <c r="H1201" s="217"/>
      <c r="I1201" s="688"/>
      <c r="J1201" s="217"/>
      <c r="K1201" s="774"/>
      <c r="L1201" s="217"/>
      <c r="M1201" s="526"/>
      <c r="N1201" s="526"/>
      <c r="O1201" s="526"/>
      <c r="P1201" s="526"/>
      <c r="Q1201" s="526"/>
      <c r="R1201" s="217"/>
      <c r="S1201" s="905"/>
      <c r="T1201" s="394"/>
      <c r="BC1201" s="914"/>
      <c r="BD1201" s="914"/>
    </row>
    <row r="1202" s="695" customFormat="1" customHeight="1" spans="1:56">
      <c r="A1202" s="513"/>
      <c r="B1202" s="904"/>
      <c r="C1202" s="904"/>
      <c r="D1202" s="409"/>
      <c r="E1202" s="359"/>
      <c r="F1202" s="774"/>
      <c r="G1202" s="775"/>
      <c r="H1202" s="217"/>
      <c r="I1202" s="688"/>
      <c r="J1202" s="217"/>
      <c r="K1202" s="774"/>
      <c r="L1202" s="217"/>
      <c r="M1202" s="526"/>
      <c r="N1202" s="526"/>
      <c r="O1202" s="526"/>
      <c r="P1202" s="526"/>
      <c r="Q1202" s="526"/>
      <c r="R1202" s="217"/>
      <c r="S1202" s="905"/>
      <c r="T1202" s="394"/>
      <c r="BC1202" s="914"/>
      <c r="BD1202" s="914"/>
    </row>
    <row r="1203" s="695" customFormat="1" customHeight="1" spans="1:56">
      <c r="A1203" s="513"/>
      <c r="B1203" s="904"/>
      <c r="C1203" s="904"/>
      <c r="D1203" s="409"/>
      <c r="E1203" s="359"/>
      <c r="F1203" s="774"/>
      <c r="G1203" s="775"/>
      <c r="H1203" s="217"/>
      <c r="I1203" s="688"/>
      <c r="J1203" s="217"/>
      <c r="K1203" s="774"/>
      <c r="L1203" s="217"/>
      <c r="M1203" s="526"/>
      <c r="N1203" s="526"/>
      <c r="O1203" s="526"/>
      <c r="P1203" s="526"/>
      <c r="Q1203" s="526"/>
      <c r="R1203" s="217"/>
      <c r="S1203" s="905"/>
      <c r="T1203" s="394"/>
      <c r="BC1203" s="914"/>
      <c r="BD1203" s="914"/>
    </row>
    <row r="1204" s="695" customFormat="1" customHeight="1" spans="1:56">
      <c r="A1204" s="513"/>
      <c r="B1204" s="904"/>
      <c r="C1204" s="904"/>
      <c r="D1204" s="409"/>
      <c r="E1204" s="359"/>
      <c r="F1204" s="774"/>
      <c r="G1204" s="775"/>
      <c r="H1204" s="217"/>
      <c r="I1204" s="688"/>
      <c r="J1204" s="217"/>
      <c r="K1204" s="774"/>
      <c r="L1204" s="217"/>
      <c r="M1204" s="526"/>
      <c r="N1204" s="526"/>
      <c r="O1204" s="526"/>
      <c r="P1204" s="526"/>
      <c r="Q1204" s="526"/>
      <c r="R1204" s="217"/>
      <c r="S1204" s="905"/>
      <c r="T1204" s="394"/>
      <c r="BC1204" s="914"/>
      <c r="BD1204" s="914"/>
    </row>
    <row r="1205" s="695" customFormat="1" customHeight="1" spans="1:56">
      <c r="A1205" s="513"/>
      <c r="B1205" s="904"/>
      <c r="C1205" s="904"/>
      <c r="D1205" s="409"/>
      <c r="E1205" s="359"/>
      <c r="F1205" s="774"/>
      <c r="G1205" s="775"/>
      <c r="H1205" s="217"/>
      <c r="I1205" s="688"/>
      <c r="J1205" s="217"/>
      <c r="K1205" s="774"/>
      <c r="L1205" s="217"/>
      <c r="M1205" s="526"/>
      <c r="N1205" s="526"/>
      <c r="O1205" s="526"/>
      <c r="P1205" s="526"/>
      <c r="Q1205" s="526"/>
      <c r="R1205" s="217"/>
      <c r="S1205" s="905"/>
      <c r="T1205" s="394"/>
      <c r="BC1205" s="914"/>
      <c r="BD1205" s="914"/>
    </row>
    <row r="1206" s="695" customFormat="1" customHeight="1" spans="1:56">
      <c r="A1206" s="513"/>
      <c r="B1206" s="904"/>
      <c r="C1206" s="904"/>
      <c r="D1206" s="409"/>
      <c r="E1206" s="359"/>
      <c r="F1206" s="774"/>
      <c r="G1206" s="775"/>
      <c r="H1206" s="217"/>
      <c r="I1206" s="688"/>
      <c r="J1206" s="217"/>
      <c r="K1206" s="774"/>
      <c r="L1206" s="217"/>
      <c r="M1206" s="526"/>
      <c r="N1206" s="526"/>
      <c r="O1206" s="526"/>
      <c r="P1206" s="526"/>
      <c r="Q1206" s="526"/>
      <c r="R1206" s="217"/>
      <c r="S1206" s="905"/>
      <c r="T1206" s="394"/>
      <c r="BC1206" s="914"/>
      <c r="BD1206" s="914"/>
    </row>
    <row r="1207" s="695" customFormat="1" customHeight="1" spans="1:56">
      <c r="A1207" s="513"/>
      <c r="B1207" s="904"/>
      <c r="C1207" s="904"/>
      <c r="D1207" s="409"/>
      <c r="E1207" s="359"/>
      <c r="F1207" s="774"/>
      <c r="G1207" s="775"/>
      <c r="H1207" s="217"/>
      <c r="I1207" s="688"/>
      <c r="J1207" s="217"/>
      <c r="K1207" s="774"/>
      <c r="L1207" s="217"/>
      <c r="M1207" s="526"/>
      <c r="N1207" s="526"/>
      <c r="O1207" s="526"/>
      <c r="P1207" s="526"/>
      <c r="Q1207" s="526"/>
      <c r="R1207" s="217"/>
      <c r="S1207" s="905"/>
      <c r="T1207" s="394"/>
      <c r="BC1207" s="914"/>
      <c r="BD1207" s="914"/>
    </row>
    <row r="1208" s="695" customFormat="1" customHeight="1" spans="1:56">
      <c r="A1208" s="513"/>
      <c r="B1208" s="904"/>
      <c r="C1208" s="904"/>
      <c r="D1208" s="409"/>
      <c r="E1208" s="359"/>
      <c r="F1208" s="774"/>
      <c r="G1208" s="775"/>
      <c r="H1208" s="217"/>
      <c r="I1208" s="688"/>
      <c r="J1208" s="217"/>
      <c r="K1208" s="774"/>
      <c r="L1208" s="217"/>
      <c r="M1208" s="526"/>
      <c r="N1208" s="526"/>
      <c r="O1208" s="526"/>
      <c r="P1208" s="526"/>
      <c r="Q1208" s="526"/>
      <c r="R1208" s="217"/>
      <c r="S1208" s="905"/>
      <c r="T1208" s="394"/>
      <c r="BC1208" s="914"/>
      <c r="BD1208" s="914"/>
    </row>
    <row r="1209" s="695" customFormat="1" customHeight="1" spans="1:56">
      <c r="A1209" s="513"/>
      <c r="B1209" s="904"/>
      <c r="C1209" s="904"/>
      <c r="D1209" s="409"/>
      <c r="E1209" s="359"/>
      <c r="F1209" s="774"/>
      <c r="G1209" s="775"/>
      <c r="H1209" s="217"/>
      <c r="I1209" s="688"/>
      <c r="J1209" s="217"/>
      <c r="K1209" s="774"/>
      <c r="L1209" s="217"/>
      <c r="M1209" s="526"/>
      <c r="N1209" s="526"/>
      <c r="O1209" s="526"/>
      <c r="P1209" s="526"/>
      <c r="Q1209" s="526"/>
      <c r="R1209" s="217"/>
      <c r="S1209" s="905"/>
      <c r="T1209" s="394"/>
      <c r="BC1209" s="914"/>
      <c r="BD1209" s="914"/>
    </row>
    <row r="1210" s="695" customFormat="1" customHeight="1" spans="1:56">
      <c r="A1210" s="513"/>
      <c r="B1210" s="904"/>
      <c r="C1210" s="904"/>
      <c r="D1210" s="409"/>
      <c r="E1210" s="359"/>
      <c r="F1210" s="774"/>
      <c r="G1210" s="775"/>
      <c r="H1210" s="217"/>
      <c r="I1210" s="688"/>
      <c r="J1210" s="217"/>
      <c r="K1210" s="774"/>
      <c r="L1210" s="217"/>
      <c r="M1210" s="526"/>
      <c r="N1210" s="526"/>
      <c r="O1210" s="526"/>
      <c r="P1210" s="526"/>
      <c r="Q1210" s="526"/>
      <c r="R1210" s="217"/>
      <c r="S1210" s="905"/>
      <c r="T1210" s="394"/>
      <c r="BC1210" s="914"/>
      <c r="BD1210" s="914"/>
    </row>
    <row r="1211" s="695" customFormat="1" customHeight="1" spans="1:56">
      <c r="A1211" s="513"/>
      <c r="B1211" s="858"/>
      <c r="C1211" s="858"/>
      <c r="D1211" s="409"/>
      <c r="E1211" s="359"/>
      <c r="F1211" s="774"/>
      <c r="G1211" s="775"/>
      <c r="H1211" s="217"/>
      <c r="I1211" s="688"/>
      <c r="J1211" s="217"/>
      <c r="K1211" s="662"/>
      <c r="L1211" s="388"/>
      <c r="M1211" s="217"/>
      <c r="N1211" s="217"/>
      <c r="O1211" s="217"/>
      <c r="P1211" s="217"/>
      <c r="Q1211" s="217"/>
      <c r="R1211" s="217"/>
      <c r="S1211" s="688"/>
      <c r="T1211" s="394"/>
      <c r="BC1211" s="914"/>
      <c r="BD1211" s="914"/>
    </row>
    <row r="1212" s="695" customFormat="1" customHeight="1" spans="1:56">
      <c r="A1212" s="513"/>
      <c r="B1212" s="858"/>
      <c r="C1212" s="858"/>
      <c r="D1212" s="409"/>
      <c r="E1212" s="359"/>
      <c r="F1212" s="774"/>
      <c r="G1212" s="775"/>
      <c r="H1212" s="217"/>
      <c r="I1212" s="688"/>
      <c r="J1212" s="217"/>
      <c r="K1212" s="662"/>
      <c r="L1212" s="388"/>
      <c r="M1212" s="217"/>
      <c r="N1212" s="217"/>
      <c r="O1212" s="217"/>
      <c r="P1212" s="217"/>
      <c r="Q1212" s="217"/>
      <c r="R1212" s="217"/>
      <c r="S1212" s="688"/>
      <c r="T1212" s="394"/>
      <c r="BC1212" s="914"/>
      <c r="BD1212" s="914"/>
    </row>
    <row r="1213" s="695" customFormat="1" customHeight="1" spans="1:56">
      <c r="A1213" s="513"/>
      <c r="B1213" s="858"/>
      <c r="C1213" s="858"/>
      <c r="D1213" s="409"/>
      <c r="E1213" s="359"/>
      <c r="F1213" s="774"/>
      <c r="G1213" s="775"/>
      <c r="H1213" s="217"/>
      <c r="I1213" s="688"/>
      <c r="J1213" s="217"/>
      <c r="K1213" s="662"/>
      <c r="L1213" s="388"/>
      <c r="M1213" s="217"/>
      <c r="N1213" s="217"/>
      <c r="O1213" s="217"/>
      <c r="P1213" s="217"/>
      <c r="Q1213" s="217"/>
      <c r="R1213" s="217"/>
      <c r="S1213" s="688"/>
      <c r="T1213" s="394"/>
      <c r="BC1213" s="914"/>
      <c r="BD1213" s="914"/>
    </row>
    <row r="1214" s="695" customFormat="1" customHeight="1" spans="1:56">
      <c r="A1214" s="513"/>
      <c r="B1214" s="904"/>
      <c r="C1214" s="904"/>
      <c r="D1214" s="409"/>
      <c r="E1214" s="359"/>
      <c r="F1214" s="774"/>
      <c r="G1214" s="775"/>
      <c r="H1214" s="217"/>
      <c r="I1214" s="688"/>
      <c r="J1214" s="217"/>
      <c r="K1214" s="774"/>
      <c r="L1214" s="217"/>
      <c r="M1214" s="526"/>
      <c r="N1214" s="526"/>
      <c r="O1214" s="526"/>
      <c r="P1214" s="526"/>
      <c r="Q1214" s="526"/>
      <c r="R1214" s="217"/>
      <c r="S1214" s="905"/>
      <c r="T1214" s="394"/>
      <c r="BC1214" s="935"/>
      <c r="BD1214" s="936"/>
    </row>
    <row r="1215" s="695" customFormat="1" customHeight="1" spans="1:56">
      <c r="A1215" s="513"/>
      <c r="B1215" s="904"/>
      <c r="C1215" s="904"/>
      <c r="D1215" s="409"/>
      <c r="E1215" s="359"/>
      <c r="F1215" s="774"/>
      <c r="G1215" s="775"/>
      <c r="H1215" s="217"/>
      <c r="I1215" s="688"/>
      <c r="J1215" s="217"/>
      <c r="K1215" s="774"/>
      <c r="L1215" s="217"/>
      <c r="M1215" s="526"/>
      <c r="N1215" s="526"/>
      <c r="O1215" s="526"/>
      <c r="P1215" s="526"/>
      <c r="Q1215" s="526"/>
      <c r="R1215" s="217"/>
      <c r="S1215" s="905"/>
      <c r="T1215" s="394"/>
      <c r="BC1215" s="914"/>
      <c r="BD1215" s="914"/>
    </row>
    <row r="1216" s="695" customFormat="1" customHeight="1" spans="1:56">
      <c r="A1216" s="513"/>
      <c r="B1216" s="904"/>
      <c r="C1216" s="904"/>
      <c r="D1216" s="409"/>
      <c r="E1216" s="359"/>
      <c r="F1216" s="774"/>
      <c r="G1216" s="775"/>
      <c r="H1216" s="217"/>
      <c r="I1216" s="688"/>
      <c r="J1216" s="217"/>
      <c r="K1216" s="774"/>
      <c r="L1216" s="217"/>
      <c r="M1216" s="526"/>
      <c r="N1216" s="526"/>
      <c r="O1216" s="526"/>
      <c r="P1216" s="526"/>
      <c r="Q1216" s="526"/>
      <c r="R1216" s="217"/>
      <c r="S1216" s="905"/>
      <c r="T1216" s="394"/>
      <c r="BC1216" s="914"/>
      <c r="BD1216" s="914"/>
    </row>
    <row r="1217" s="695" customFormat="1" customHeight="1" spans="1:56">
      <c r="A1217" s="513"/>
      <c r="B1217" s="904"/>
      <c r="C1217" s="904"/>
      <c r="D1217" s="409"/>
      <c r="E1217" s="359"/>
      <c r="F1217" s="774"/>
      <c r="G1217" s="775"/>
      <c r="H1217" s="217"/>
      <c r="I1217" s="688"/>
      <c r="J1217" s="217"/>
      <c r="K1217" s="774"/>
      <c r="L1217" s="217"/>
      <c r="M1217" s="526"/>
      <c r="N1217" s="526"/>
      <c r="O1217" s="526"/>
      <c r="P1217" s="526"/>
      <c r="Q1217" s="526"/>
      <c r="R1217" s="217"/>
      <c r="S1217" s="905"/>
      <c r="T1217" s="394"/>
      <c r="BC1217" s="914"/>
      <c r="BD1217" s="914"/>
    </row>
    <row r="1218" s="695" customFormat="1" customHeight="1" spans="1:56">
      <c r="A1218" s="513"/>
      <c r="B1218" s="904"/>
      <c r="C1218" s="904"/>
      <c r="D1218" s="409"/>
      <c r="E1218" s="359"/>
      <c r="F1218" s="774"/>
      <c r="G1218" s="775"/>
      <c r="H1218" s="217"/>
      <c r="I1218" s="688"/>
      <c r="J1218" s="217"/>
      <c r="K1218" s="774"/>
      <c r="L1218" s="217"/>
      <c r="M1218" s="526"/>
      <c r="N1218" s="526"/>
      <c r="O1218" s="526"/>
      <c r="P1218" s="526"/>
      <c r="Q1218" s="526"/>
      <c r="R1218" s="217"/>
      <c r="S1218" s="905"/>
      <c r="T1218" s="394"/>
      <c r="BC1218" s="914"/>
      <c r="BD1218" s="914"/>
    </row>
    <row r="1219" s="695" customFormat="1" customHeight="1" spans="1:56">
      <c r="A1219" s="513"/>
      <c r="B1219" s="904"/>
      <c r="C1219" s="904"/>
      <c r="D1219" s="409"/>
      <c r="E1219" s="359"/>
      <c r="F1219" s="774"/>
      <c r="G1219" s="775"/>
      <c r="H1219" s="217"/>
      <c r="I1219" s="688"/>
      <c r="J1219" s="217"/>
      <c r="K1219" s="774"/>
      <c r="L1219" s="217"/>
      <c r="M1219" s="526"/>
      <c r="N1219" s="526"/>
      <c r="O1219" s="526"/>
      <c r="P1219" s="526"/>
      <c r="Q1219" s="526"/>
      <c r="R1219" s="217"/>
      <c r="S1219" s="905"/>
      <c r="T1219" s="394"/>
      <c r="BC1219" s="914"/>
      <c r="BD1219" s="914"/>
    </row>
    <row r="1220" s="695" customFormat="1" customHeight="1" spans="1:56">
      <c r="A1220" s="513"/>
      <c r="B1220" s="904"/>
      <c r="C1220" s="904"/>
      <c r="D1220" s="409"/>
      <c r="E1220" s="359"/>
      <c r="F1220" s="774"/>
      <c r="G1220" s="775"/>
      <c r="H1220" s="217"/>
      <c r="I1220" s="688"/>
      <c r="J1220" s="217"/>
      <c r="K1220" s="774"/>
      <c r="L1220" s="217"/>
      <c r="M1220" s="526"/>
      <c r="N1220" s="526"/>
      <c r="O1220" s="526"/>
      <c r="P1220" s="526"/>
      <c r="Q1220" s="526"/>
      <c r="R1220" s="217"/>
      <c r="S1220" s="905"/>
      <c r="T1220" s="394"/>
      <c r="BC1220" s="914"/>
      <c r="BD1220" s="914"/>
    </row>
    <row r="1221" s="695" customFormat="1" customHeight="1" spans="1:56">
      <c r="A1221" s="513"/>
      <c r="B1221" s="904"/>
      <c r="C1221" s="904"/>
      <c r="D1221" s="409"/>
      <c r="E1221" s="359"/>
      <c r="F1221" s="774"/>
      <c r="G1221" s="775"/>
      <c r="H1221" s="217"/>
      <c r="I1221" s="688"/>
      <c r="J1221" s="217"/>
      <c r="K1221" s="774"/>
      <c r="L1221" s="217"/>
      <c r="M1221" s="526"/>
      <c r="N1221" s="526"/>
      <c r="O1221" s="526"/>
      <c r="P1221" s="526"/>
      <c r="Q1221" s="526"/>
      <c r="R1221" s="217"/>
      <c r="S1221" s="905"/>
      <c r="T1221" s="394"/>
      <c r="BC1221" s="914"/>
      <c r="BD1221" s="914"/>
    </row>
    <row r="1222" s="695" customFormat="1" customHeight="1" spans="1:56">
      <c r="A1222" s="513"/>
      <c r="B1222" s="904"/>
      <c r="C1222" s="904"/>
      <c r="D1222" s="409"/>
      <c r="E1222" s="359"/>
      <c r="F1222" s="774"/>
      <c r="G1222" s="775"/>
      <c r="H1222" s="217"/>
      <c r="I1222" s="688"/>
      <c r="J1222" s="217"/>
      <c r="K1222" s="774"/>
      <c r="L1222" s="217"/>
      <c r="M1222" s="526"/>
      <c r="N1222" s="526"/>
      <c r="O1222" s="526"/>
      <c r="P1222" s="526"/>
      <c r="Q1222" s="526"/>
      <c r="R1222" s="217"/>
      <c r="S1222" s="905"/>
      <c r="T1222" s="394"/>
      <c r="BC1222" s="914"/>
      <c r="BD1222" s="914"/>
    </row>
    <row r="1223" s="695" customFormat="1" customHeight="1" spans="1:56">
      <c r="A1223" s="513"/>
      <c r="B1223" s="943"/>
      <c r="C1223" s="943"/>
      <c r="D1223" s="940"/>
      <c r="E1223" s="944"/>
      <c r="F1223" s="945"/>
      <c r="G1223" s="946"/>
      <c r="H1223" s="947"/>
      <c r="I1223" s="944"/>
      <c r="J1223" s="944"/>
      <c r="K1223" s="945"/>
      <c r="L1223" s="948"/>
      <c r="M1223" s="947"/>
      <c r="N1223" s="947"/>
      <c r="O1223" s="947"/>
      <c r="P1223" s="947"/>
      <c r="Q1223" s="947"/>
      <c r="R1223" s="948"/>
      <c r="S1223" s="949"/>
      <c r="T1223" s="762"/>
      <c r="BC1223" s="914"/>
      <c r="BD1223" s="914"/>
    </row>
    <row r="1224" s="575" customFormat="1" customHeight="1" spans="1:56">
      <c r="A1224" s="513"/>
      <c r="B1224" s="943"/>
      <c r="C1224" s="236"/>
      <c r="D1224" s="409"/>
      <c r="E1224" s="492"/>
      <c r="F1224" s="660"/>
      <c r="G1224" s="295"/>
      <c r="H1224" s="217"/>
      <c r="I1224" s="688"/>
      <c r="J1224" s="217"/>
      <c r="K1224" s="662"/>
      <c r="L1224" s="388"/>
      <c r="M1224" s="388"/>
      <c r="N1224" s="217"/>
      <c r="O1224" s="217"/>
      <c r="P1224" s="217"/>
      <c r="Q1224" s="771"/>
      <c r="R1224" s="217"/>
      <c r="S1224" s="688"/>
      <c r="T1224" s="942"/>
      <c r="U1224" s="680"/>
      <c r="W1224" s="16"/>
      <c r="BB1224" s="937"/>
      <c r="BC1224" s="914"/>
      <c r="BD1224" s="914"/>
    </row>
    <row r="1225" s="695" customFormat="1" customHeight="1" spans="1:56">
      <c r="A1225" s="513"/>
      <c r="B1225" s="904"/>
      <c r="C1225" s="904"/>
      <c r="D1225" s="409"/>
      <c r="E1225" s="359"/>
      <c r="F1225" s="774"/>
      <c r="G1225" s="775"/>
      <c r="H1225" s="526"/>
      <c r="I1225" s="359"/>
      <c r="J1225" s="359"/>
      <c r="K1225" s="774"/>
      <c r="L1225" s="217"/>
      <c r="M1225" s="526"/>
      <c r="N1225" s="526"/>
      <c r="O1225" s="526"/>
      <c r="P1225" s="526"/>
      <c r="Q1225" s="526"/>
      <c r="R1225" s="217"/>
      <c r="S1225" s="905"/>
      <c r="T1225" s="394"/>
      <c r="BC1225" s="914"/>
      <c r="BD1225" s="914"/>
    </row>
    <row r="1226" s="695" customFormat="1" customHeight="1" spans="1:56">
      <c r="A1226" s="513"/>
      <c r="B1226" s="904"/>
      <c r="C1226" s="904"/>
      <c r="D1226" s="409"/>
      <c r="E1226" s="359"/>
      <c r="F1226" s="774"/>
      <c r="G1226" s="775"/>
      <c r="H1226" s="217"/>
      <c r="I1226" s="688"/>
      <c r="J1226" s="217"/>
      <c r="K1226" s="774"/>
      <c r="L1226" s="217"/>
      <c r="M1226" s="526"/>
      <c r="N1226" s="526"/>
      <c r="O1226" s="526"/>
      <c r="P1226" s="526"/>
      <c r="Q1226" s="526"/>
      <c r="R1226" s="217"/>
      <c r="S1226" s="905"/>
      <c r="T1226" s="394"/>
      <c r="BC1226" s="914"/>
      <c r="BD1226" s="914"/>
    </row>
    <row r="1227" s="695" customFormat="1" customHeight="1" spans="1:56">
      <c r="A1227" s="513"/>
      <c r="B1227" s="904"/>
      <c r="C1227" s="904"/>
      <c r="D1227" s="409"/>
      <c r="E1227" s="409"/>
      <c r="F1227" s="662"/>
      <c r="G1227" s="215"/>
      <c r="H1227" s="217"/>
      <c r="I1227" s="409"/>
      <c r="J1227" s="409"/>
      <c r="K1227" s="662"/>
      <c r="L1227" s="217"/>
      <c r="M1227" s="526"/>
      <c r="N1227" s="526"/>
      <c r="O1227" s="526"/>
      <c r="P1227" s="526"/>
      <c r="Q1227" s="526"/>
      <c r="R1227" s="217"/>
      <c r="S1227" s="905"/>
      <c r="T1227" s="394"/>
      <c r="BC1227" s="914"/>
      <c r="BD1227" s="914"/>
    </row>
    <row r="1228" s="695" customFormat="1" customHeight="1" spans="1:56">
      <c r="A1228" s="513"/>
      <c r="B1228" s="904"/>
      <c r="C1228" s="904"/>
      <c r="D1228" s="409"/>
      <c r="E1228" s="409"/>
      <c r="F1228" s="662"/>
      <c r="G1228" s="215"/>
      <c r="H1228" s="217"/>
      <c r="I1228" s="409"/>
      <c r="J1228" s="409"/>
      <c r="K1228" s="774"/>
      <c r="L1228" s="217"/>
      <c r="M1228" s="526"/>
      <c r="N1228" s="526"/>
      <c r="O1228" s="526"/>
      <c r="P1228" s="526"/>
      <c r="Q1228" s="526"/>
      <c r="R1228" s="217"/>
      <c r="S1228" s="905"/>
      <c r="T1228" s="394"/>
      <c r="BC1228" s="914"/>
      <c r="BD1228" s="914"/>
    </row>
    <row r="1229" s="695" customFormat="1" customHeight="1" spans="1:56">
      <c r="A1229" s="513"/>
      <c r="B1229" s="904"/>
      <c r="C1229" s="904"/>
      <c r="D1229" s="409"/>
      <c r="E1229" s="409"/>
      <c r="F1229" s="662"/>
      <c r="G1229" s="215"/>
      <c r="H1229" s="217"/>
      <c r="I1229" s="409"/>
      <c r="J1229" s="409"/>
      <c r="K1229" s="774"/>
      <c r="L1229" s="217"/>
      <c r="M1229" s="526"/>
      <c r="N1229" s="526"/>
      <c r="O1229" s="526"/>
      <c r="P1229" s="526"/>
      <c r="Q1229" s="526"/>
      <c r="R1229" s="217"/>
      <c r="S1229" s="905"/>
      <c r="T1229" s="394"/>
      <c r="BC1229" s="914"/>
      <c r="BD1229" s="914"/>
    </row>
    <row r="1230" s="695" customFormat="1" customHeight="1" spans="1:56">
      <c r="A1230" s="513"/>
      <c r="B1230" s="904"/>
      <c r="C1230" s="904"/>
      <c r="D1230" s="409"/>
      <c r="E1230" s="359"/>
      <c r="F1230" s="774"/>
      <c r="G1230" s="775"/>
      <c r="H1230" s="526"/>
      <c r="I1230" s="359"/>
      <c r="J1230" s="359"/>
      <c r="K1230" s="774"/>
      <c r="L1230" s="217"/>
      <c r="M1230" s="526"/>
      <c r="N1230" s="526"/>
      <c r="O1230" s="526"/>
      <c r="P1230" s="526"/>
      <c r="Q1230" s="526"/>
      <c r="R1230" s="217"/>
      <c r="S1230" s="905"/>
      <c r="T1230" s="394"/>
      <c r="BC1230" s="914"/>
      <c r="BD1230" s="914"/>
    </row>
    <row r="1231" s="695" customFormat="1" customHeight="1" spans="1:56">
      <c r="A1231" s="513"/>
      <c r="B1231" s="904"/>
      <c r="C1231" s="904"/>
      <c r="D1231" s="409"/>
      <c r="E1231" s="359"/>
      <c r="F1231" s="774"/>
      <c r="G1231" s="775"/>
      <c r="H1231" s="217"/>
      <c r="I1231" s="688"/>
      <c r="J1231" s="217"/>
      <c r="K1231" s="774"/>
      <c r="L1231" s="217"/>
      <c r="M1231" s="526"/>
      <c r="N1231" s="526"/>
      <c r="O1231" s="526"/>
      <c r="P1231" s="526"/>
      <c r="Q1231" s="526"/>
      <c r="R1231" s="217"/>
      <c r="S1231" s="905"/>
      <c r="T1231" s="394"/>
      <c r="BC1231" s="914"/>
      <c r="BD1231" s="914"/>
    </row>
    <row r="1232" s="695" customFormat="1" customHeight="1" spans="1:56">
      <c r="A1232" s="513"/>
      <c r="B1232" s="904"/>
      <c r="C1232" s="904"/>
      <c r="D1232" s="409"/>
      <c r="E1232" s="359"/>
      <c r="F1232" s="774"/>
      <c r="G1232" s="775"/>
      <c r="H1232" s="217"/>
      <c r="I1232" s="688"/>
      <c r="J1232" s="217"/>
      <c r="K1232" s="774"/>
      <c r="L1232" s="217"/>
      <c r="M1232" s="526"/>
      <c r="N1232" s="526"/>
      <c r="O1232" s="526"/>
      <c r="P1232" s="526"/>
      <c r="Q1232" s="526"/>
      <c r="R1232" s="217"/>
      <c r="S1232" s="905"/>
      <c r="T1232" s="394"/>
      <c r="BC1232" s="914"/>
      <c r="BD1232" s="914"/>
    </row>
    <row r="1233" s="695" customFormat="1" customHeight="1" spans="1:56">
      <c r="A1233" s="513"/>
      <c r="B1233" s="904"/>
      <c r="C1233" s="904"/>
      <c r="D1233" s="409"/>
      <c r="E1233" s="359"/>
      <c r="F1233" s="774"/>
      <c r="G1233" s="775"/>
      <c r="H1233" s="217"/>
      <c r="I1233" s="688"/>
      <c r="J1233" s="217"/>
      <c r="K1233" s="774"/>
      <c r="L1233" s="217"/>
      <c r="M1233" s="526"/>
      <c r="N1233" s="526"/>
      <c r="O1233" s="526"/>
      <c r="P1233" s="526"/>
      <c r="Q1233" s="526"/>
      <c r="R1233" s="217"/>
      <c r="S1233" s="905"/>
      <c r="T1233" s="394"/>
      <c r="BC1233" s="914"/>
      <c r="BD1233" s="914"/>
    </row>
    <row r="1234" s="695" customFormat="1" customHeight="1" spans="1:56">
      <c r="A1234" s="513"/>
      <c r="B1234" s="904"/>
      <c r="C1234" s="904"/>
      <c r="D1234" s="409"/>
      <c r="E1234" s="359"/>
      <c r="F1234" s="774"/>
      <c r="G1234" s="775"/>
      <c r="H1234" s="217"/>
      <c r="I1234" s="688"/>
      <c r="J1234" s="217"/>
      <c r="K1234" s="774"/>
      <c r="L1234" s="217"/>
      <c r="M1234" s="526"/>
      <c r="N1234" s="526"/>
      <c r="O1234" s="526"/>
      <c r="P1234" s="526"/>
      <c r="Q1234" s="526"/>
      <c r="R1234" s="217"/>
      <c r="S1234" s="905"/>
      <c r="T1234" s="394"/>
      <c r="BC1234" s="914"/>
      <c r="BD1234" s="914"/>
    </row>
    <row r="1235" s="695" customFormat="1" customHeight="1" spans="1:56">
      <c r="A1235" s="513"/>
      <c r="B1235" s="904"/>
      <c r="C1235" s="904"/>
      <c r="D1235" s="409"/>
      <c r="E1235" s="359"/>
      <c r="F1235" s="774"/>
      <c r="G1235" s="775"/>
      <c r="H1235" s="217"/>
      <c r="I1235" s="688"/>
      <c r="J1235" s="217"/>
      <c r="K1235" s="774"/>
      <c r="L1235" s="217"/>
      <c r="M1235" s="526"/>
      <c r="N1235" s="526"/>
      <c r="O1235" s="526"/>
      <c r="P1235" s="526"/>
      <c r="Q1235" s="526"/>
      <c r="R1235" s="217"/>
      <c r="S1235" s="905"/>
      <c r="T1235" s="394"/>
      <c r="BC1235" s="914"/>
      <c r="BD1235" s="914"/>
    </row>
    <row r="1236" s="695" customFormat="1" customHeight="1" spans="1:56">
      <c r="A1236" s="513"/>
      <c r="B1236" s="904"/>
      <c r="C1236" s="904"/>
      <c r="D1236" s="409"/>
      <c r="E1236" s="359"/>
      <c r="F1236" s="774"/>
      <c r="G1236" s="775"/>
      <c r="H1236" s="217"/>
      <c r="I1236" s="688"/>
      <c r="J1236" s="217"/>
      <c r="K1236" s="774"/>
      <c r="L1236" s="217"/>
      <c r="M1236" s="526"/>
      <c r="N1236" s="526"/>
      <c r="O1236" s="526"/>
      <c r="P1236" s="526"/>
      <c r="Q1236" s="526"/>
      <c r="R1236" s="217"/>
      <c r="S1236" s="905"/>
      <c r="T1236" s="394"/>
      <c r="BC1236" s="914"/>
      <c r="BD1236" s="914"/>
    </row>
    <row r="1237" s="695" customFormat="1" customHeight="1" spans="1:56">
      <c r="A1237" s="513"/>
      <c r="B1237" s="904"/>
      <c r="C1237" s="904"/>
      <c r="D1237" s="409"/>
      <c r="E1237" s="359"/>
      <c r="F1237" s="774"/>
      <c r="G1237" s="775"/>
      <c r="H1237" s="217"/>
      <c r="I1237" s="688"/>
      <c r="J1237" s="217"/>
      <c r="K1237" s="774"/>
      <c r="L1237" s="217"/>
      <c r="M1237" s="526"/>
      <c r="N1237" s="526"/>
      <c r="O1237" s="526"/>
      <c r="P1237" s="526"/>
      <c r="Q1237" s="526"/>
      <c r="R1237" s="217"/>
      <c r="S1237" s="905"/>
      <c r="T1237" s="394"/>
      <c r="BC1237" s="914"/>
      <c r="BD1237" s="914"/>
    </row>
    <row r="1238" s="695" customFormat="1" customHeight="1" spans="1:56">
      <c r="A1238" s="513"/>
      <c r="B1238" s="904"/>
      <c r="C1238" s="904"/>
      <c r="D1238" s="409"/>
      <c r="E1238" s="359"/>
      <c r="F1238" s="774"/>
      <c r="G1238" s="775"/>
      <c r="H1238" s="217"/>
      <c r="I1238" s="688"/>
      <c r="J1238" s="217"/>
      <c r="K1238" s="774"/>
      <c r="L1238" s="217"/>
      <c r="M1238" s="526"/>
      <c r="N1238" s="526"/>
      <c r="O1238" s="526"/>
      <c r="P1238" s="526"/>
      <c r="Q1238" s="526"/>
      <c r="R1238" s="217"/>
      <c r="S1238" s="905"/>
      <c r="T1238" s="394"/>
      <c r="BC1238" s="914"/>
      <c r="BD1238" s="914"/>
    </row>
    <row r="1239" s="695" customFormat="1" customHeight="1" spans="1:56">
      <c r="A1239" s="513"/>
      <c r="B1239" s="904"/>
      <c r="C1239" s="904"/>
      <c r="D1239" s="409"/>
      <c r="E1239" s="359"/>
      <c r="F1239" s="774"/>
      <c r="G1239" s="775"/>
      <c r="H1239" s="217"/>
      <c r="I1239" s="688"/>
      <c r="J1239" s="217"/>
      <c r="K1239" s="774"/>
      <c r="L1239" s="217"/>
      <c r="M1239" s="526"/>
      <c r="N1239" s="526"/>
      <c r="O1239" s="526"/>
      <c r="P1239" s="526"/>
      <c r="Q1239" s="526"/>
      <c r="R1239" s="217"/>
      <c r="S1239" s="905"/>
      <c r="T1239" s="394"/>
      <c r="BC1239" s="914"/>
      <c r="BD1239" s="914"/>
    </row>
    <row r="1240" s="695" customFormat="1" customHeight="1" spans="1:56">
      <c r="A1240" s="513"/>
      <c r="B1240" s="904"/>
      <c r="C1240" s="904"/>
      <c r="D1240" s="409"/>
      <c r="E1240" s="359"/>
      <c r="F1240" s="774"/>
      <c r="G1240" s="775"/>
      <c r="H1240" s="217"/>
      <c r="I1240" s="688"/>
      <c r="J1240" s="217"/>
      <c r="K1240" s="774"/>
      <c r="L1240" s="217"/>
      <c r="M1240" s="526"/>
      <c r="N1240" s="526"/>
      <c r="O1240" s="526"/>
      <c r="P1240" s="526"/>
      <c r="Q1240" s="526"/>
      <c r="R1240" s="217"/>
      <c r="S1240" s="905"/>
      <c r="T1240" s="394"/>
      <c r="BC1240" s="914"/>
      <c r="BD1240" s="914"/>
    </row>
    <row r="1241" s="695" customFormat="1" customHeight="1" spans="1:56">
      <c r="A1241" s="513"/>
      <c r="B1241" s="904"/>
      <c r="C1241" s="904"/>
      <c r="D1241" s="409"/>
      <c r="E1241" s="359"/>
      <c r="F1241" s="774"/>
      <c r="G1241" s="775"/>
      <c r="H1241" s="217"/>
      <c r="I1241" s="688"/>
      <c r="J1241" s="217"/>
      <c r="K1241" s="774"/>
      <c r="L1241" s="217"/>
      <c r="M1241" s="526"/>
      <c r="N1241" s="526"/>
      <c r="O1241" s="526"/>
      <c r="P1241" s="526"/>
      <c r="Q1241" s="526"/>
      <c r="R1241" s="217"/>
      <c r="S1241" s="905"/>
      <c r="T1241" s="394"/>
      <c r="BC1241" s="914"/>
      <c r="BD1241" s="914"/>
    </row>
    <row r="1242" s="695" customFormat="1" customHeight="1" spans="1:56">
      <c r="A1242" s="513"/>
      <c r="B1242" s="904"/>
      <c r="C1242" s="904"/>
      <c r="D1242" s="409"/>
      <c r="E1242" s="359"/>
      <c r="F1242" s="774"/>
      <c r="G1242" s="775"/>
      <c r="H1242" s="217"/>
      <c r="I1242" s="688"/>
      <c r="J1242" s="217"/>
      <c r="K1242" s="774"/>
      <c r="L1242" s="217"/>
      <c r="M1242" s="526"/>
      <c r="N1242" s="526"/>
      <c r="O1242" s="526"/>
      <c r="P1242" s="526"/>
      <c r="Q1242" s="526"/>
      <c r="R1242" s="217"/>
      <c r="S1242" s="905"/>
      <c r="T1242" s="394"/>
      <c r="BC1242" s="914"/>
      <c r="BD1242" s="914"/>
    </row>
    <row r="1243" s="695" customFormat="1" customHeight="1" spans="1:56">
      <c r="A1243" s="513"/>
      <c r="B1243" s="904"/>
      <c r="C1243" s="904"/>
      <c r="D1243" s="409"/>
      <c r="E1243" s="359"/>
      <c r="F1243" s="774"/>
      <c r="G1243" s="775"/>
      <c r="H1243" s="217"/>
      <c r="I1243" s="688"/>
      <c r="J1243" s="217"/>
      <c r="K1243" s="774"/>
      <c r="L1243" s="217"/>
      <c r="M1243" s="526"/>
      <c r="N1243" s="526"/>
      <c r="O1243" s="526"/>
      <c r="P1243" s="526"/>
      <c r="Q1243" s="526"/>
      <c r="R1243" s="217"/>
      <c r="S1243" s="905"/>
      <c r="T1243" s="394"/>
      <c r="BC1243" s="914"/>
      <c r="BD1243" s="914"/>
    </row>
    <row r="1244" s="695" customFormat="1" customHeight="1" spans="1:56">
      <c r="A1244" s="513"/>
      <c r="B1244" s="904"/>
      <c r="C1244" s="904"/>
      <c r="D1244" s="409"/>
      <c r="E1244" s="359"/>
      <c r="F1244" s="774"/>
      <c r="G1244" s="775"/>
      <c r="H1244" s="217"/>
      <c r="I1244" s="688"/>
      <c r="J1244" s="217"/>
      <c r="K1244" s="774"/>
      <c r="L1244" s="217"/>
      <c r="M1244" s="526"/>
      <c r="N1244" s="526"/>
      <c r="O1244" s="526"/>
      <c r="P1244" s="526"/>
      <c r="Q1244" s="526"/>
      <c r="R1244" s="217"/>
      <c r="S1244" s="905"/>
      <c r="T1244" s="394"/>
      <c r="BC1244" s="914"/>
      <c r="BD1244" s="914"/>
    </row>
    <row r="1245" s="695" customFormat="1" customHeight="1" spans="1:56">
      <c r="A1245" s="513"/>
      <c r="B1245" s="904"/>
      <c r="C1245" s="904"/>
      <c r="D1245" s="409"/>
      <c r="E1245" s="359"/>
      <c r="F1245" s="774"/>
      <c r="G1245" s="775"/>
      <c r="H1245" s="217"/>
      <c r="I1245" s="688"/>
      <c r="J1245" s="217"/>
      <c r="K1245" s="774"/>
      <c r="L1245" s="217"/>
      <c r="M1245" s="526"/>
      <c r="N1245" s="526"/>
      <c r="O1245" s="526"/>
      <c r="P1245" s="526"/>
      <c r="Q1245" s="526"/>
      <c r="R1245" s="217"/>
      <c r="S1245" s="905"/>
      <c r="T1245" s="394"/>
      <c r="BC1245" s="914"/>
      <c r="BD1245" s="914"/>
    </row>
    <row r="1246" s="695" customFormat="1" customHeight="1" spans="1:56">
      <c r="A1246" s="513"/>
      <c r="B1246" s="904"/>
      <c r="C1246" s="904"/>
      <c r="D1246" s="409"/>
      <c r="E1246" s="359"/>
      <c r="F1246" s="774"/>
      <c r="G1246" s="775"/>
      <c r="H1246" s="217"/>
      <c r="I1246" s="688"/>
      <c r="J1246" s="217"/>
      <c r="K1246" s="774"/>
      <c r="L1246" s="217"/>
      <c r="M1246" s="526"/>
      <c r="N1246" s="526"/>
      <c r="O1246" s="526"/>
      <c r="P1246" s="526"/>
      <c r="Q1246" s="526"/>
      <c r="R1246" s="217"/>
      <c r="S1246" s="905"/>
      <c r="T1246" s="394"/>
      <c r="BC1246" s="914"/>
      <c r="BD1246" s="914"/>
    </row>
    <row r="1247" s="695" customFormat="1" customHeight="1" spans="1:56">
      <c r="A1247" s="513"/>
      <c r="B1247" s="904"/>
      <c r="C1247" s="904"/>
      <c r="D1247" s="409"/>
      <c r="E1247" s="359"/>
      <c r="F1247" s="774"/>
      <c r="G1247" s="775"/>
      <c r="H1247" s="217"/>
      <c r="I1247" s="688"/>
      <c r="J1247" s="217"/>
      <c r="K1247" s="774"/>
      <c r="L1247" s="217"/>
      <c r="M1247" s="526"/>
      <c r="N1247" s="526"/>
      <c r="O1247" s="526"/>
      <c r="P1247" s="526"/>
      <c r="Q1247" s="526"/>
      <c r="R1247" s="217"/>
      <c r="S1247" s="905"/>
      <c r="T1247" s="394"/>
      <c r="BC1247" s="914"/>
      <c r="BD1247" s="914"/>
    </row>
    <row r="1248" s="695" customFormat="1" customHeight="1" spans="1:56">
      <c r="A1248" s="513"/>
      <c r="B1248" s="904"/>
      <c r="C1248" s="904"/>
      <c r="D1248" s="409"/>
      <c r="E1248" s="359"/>
      <c r="F1248" s="774"/>
      <c r="G1248" s="775"/>
      <c r="H1248" s="217"/>
      <c r="I1248" s="688"/>
      <c r="J1248" s="217"/>
      <c r="K1248" s="774"/>
      <c r="L1248" s="217"/>
      <c r="M1248" s="526"/>
      <c r="N1248" s="526"/>
      <c r="O1248" s="526"/>
      <c r="P1248" s="526"/>
      <c r="Q1248" s="526"/>
      <c r="R1248" s="217"/>
      <c r="S1248" s="905"/>
      <c r="T1248" s="394"/>
      <c r="BC1248" s="914"/>
      <c r="BD1248" s="914"/>
    </row>
    <row r="1249" s="695" customFormat="1" customHeight="1" spans="1:56">
      <c r="A1249" s="513"/>
      <c r="B1249" s="904"/>
      <c r="C1249" s="904"/>
      <c r="D1249" s="409"/>
      <c r="E1249" s="359"/>
      <c r="F1249" s="774"/>
      <c r="G1249" s="775"/>
      <c r="H1249" s="217"/>
      <c r="I1249" s="688"/>
      <c r="J1249" s="217"/>
      <c r="K1249" s="774"/>
      <c r="L1249" s="217"/>
      <c r="M1249" s="526"/>
      <c r="N1249" s="526"/>
      <c r="O1249" s="526"/>
      <c r="P1249" s="526"/>
      <c r="Q1249" s="526"/>
      <c r="R1249" s="217"/>
      <c r="S1249" s="905"/>
      <c r="T1249" s="394"/>
      <c r="BC1249" s="914"/>
      <c r="BD1249" s="914"/>
    </row>
    <row r="1250" s="695" customFormat="1" customHeight="1" spans="1:56">
      <c r="A1250" s="513"/>
      <c r="B1250" s="904"/>
      <c r="C1250" s="904"/>
      <c r="D1250" s="409"/>
      <c r="E1250" s="359"/>
      <c r="F1250" s="774"/>
      <c r="G1250" s="775"/>
      <c r="H1250" s="217"/>
      <c r="I1250" s="688"/>
      <c r="J1250" s="217"/>
      <c r="K1250" s="774"/>
      <c r="L1250" s="217"/>
      <c r="M1250" s="526"/>
      <c r="N1250" s="526"/>
      <c r="O1250" s="526"/>
      <c r="P1250" s="526"/>
      <c r="Q1250" s="526"/>
      <c r="R1250" s="217"/>
      <c r="S1250" s="905"/>
      <c r="T1250" s="394"/>
      <c r="BC1250" s="914"/>
      <c r="BD1250" s="914"/>
    </row>
    <row r="1251" s="695" customFormat="1" customHeight="1" spans="1:56">
      <c r="A1251" s="513"/>
      <c r="B1251" s="904"/>
      <c r="C1251" s="904"/>
      <c r="D1251" s="409"/>
      <c r="E1251" s="359"/>
      <c r="F1251" s="774"/>
      <c r="G1251" s="775"/>
      <c r="H1251" s="217"/>
      <c r="I1251" s="688"/>
      <c r="J1251" s="217"/>
      <c r="K1251" s="774"/>
      <c r="L1251" s="217"/>
      <c r="M1251" s="526"/>
      <c r="N1251" s="526"/>
      <c r="O1251" s="526"/>
      <c r="P1251" s="526"/>
      <c r="Q1251" s="526"/>
      <c r="R1251" s="217"/>
      <c r="S1251" s="905"/>
      <c r="T1251" s="394"/>
      <c r="BC1251" s="914"/>
      <c r="BD1251" s="914"/>
    </row>
    <row r="1252" s="695" customFormat="1" customHeight="1" spans="1:56">
      <c r="A1252" s="513"/>
      <c r="B1252" s="904"/>
      <c r="C1252" s="904"/>
      <c r="D1252" s="409"/>
      <c r="E1252" s="359"/>
      <c r="F1252" s="774"/>
      <c r="G1252" s="775"/>
      <c r="H1252" s="217"/>
      <c r="I1252" s="688"/>
      <c r="J1252" s="217"/>
      <c r="K1252" s="774"/>
      <c r="L1252" s="217"/>
      <c r="M1252" s="526"/>
      <c r="N1252" s="526"/>
      <c r="O1252" s="526"/>
      <c r="P1252" s="526"/>
      <c r="Q1252" s="526"/>
      <c r="R1252" s="217"/>
      <c r="S1252" s="905"/>
      <c r="T1252" s="394"/>
      <c r="BC1252" s="914"/>
      <c r="BD1252" s="914"/>
    </row>
    <row r="1253" s="695" customFormat="1" customHeight="1" spans="1:56">
      <c r="A1253" s="513"/>
      <c r="B1253" s="904"/>
      <c r="C1253" s="904"/>
      <c r="D1253" s="409"/>
      <c r="E1253" s="359"/>
      <c r="F1253" s="774"/>
      <c r="G1253" s="775"/>
      <c r="H1253" s="217"/>
      <c r="I1253" s="688"/>
      <c r="J1253" s="217"/>
      <c r="K1253" s="774"/>
      <c r="L1253" s="217"/>
      <c r="M1253" s="526"/>
      <c r="N1253" s="526"/>
      <c r="O1253" s="526"/>
      <c r="P1253" s="526"/>
      <c r="Q1253" s="526"/>
      <c r="R1253" s="217"/>
      <c r="S1253" s="905"/>
      <c r="T1253" s="394"/>
      <c r="BC1253" s="914"/>
      <c r="BD1253" s="914"/>
    </row>
    <row r="1254" s="695" customFormat="1" customHeight="1" spans="1:56">
      <c r="A1254" s="513"/>
      <c r="B1254" s="904"/>
      <c r="C1254" s="904"/>
      <c r="D1254" s="409"/>
      <c r="E1254" s="359"/>
      <c r="F1254" s="774"/>
      <c r="G1254" s="775"/>
      <c r="H1254" s="217"/>
      <c r="I1254" s="688"/>
      <c r="J1254" s="217"/>
      <c r="K1254" s="774"/>
      <c r="L1254" s="217"/>
      <c r="M1254" s="526"/>
      <c r="N1254" s="526"/>
      <c r="O1254" s="526"/>
      <c r="P1254" s="526"/>
      <c r="Q1254" s="526"/>
      <c r="R1254" s="217"/>
      <c r="S1254" s="905"/>
      <c r="T1254" s="394"/>
      <c r="BC1254" s="914"/>
      <c r="BD1254" s="914"/>
    </row>
    <row r="1255" s="695" customFormat="1" customHeight="1" spans="1:56">
      <c r="A1255" s="513"/>
      <c r="B1255" s="904"/>
      <c r="C1255" s="904"/>
      <c r="D1255" s="409"/>
      <c r="E1255" s="359"/>
      <c r="F1255" s="774"/>
      <c r="G1255" s="775"/>
      <c r="H1255" s="217"/>
      <c r="I1255" s="688"/>
      <c r="J1255" s="217"/>
      <c r="K1255" s="774"/>
      <c r="L1255" s="217"/>
      <c r="M1255" s="526"/>
      <c r="N1255" s="526"/>
      <c r="O1255" s="526"/>
      <c r="P1255" s="526"/>
      <c r="Q1255" s="526"/>
      <c r="R1255" s="217"/>
      <c r="S1255" s="905"/>
      <c r="T1255" s="394"/>
      <c r="BC1255" s="914"/>
      <c r="BD1255" s="914"/>
    </row>
    <row r="1256" s="695" customFormat="1" customHeight="1" spans="1:56">
      <c r="A1256" s="513"/>
      <c r="B1256" s="904"/>
      <c r="C1256" s="904"/>
      <c r="D1256" s="409"/>
      <c r="E1256" s="359"/>
      <c r="F1256" s="774"/>
      <c r="G1256" s="775"/>
      <c r="H1256" s="217"/>
      <c r="I1256" s="688"/>
      <c r="J1256" s="217"/>
      <c r="K1256" s="774"/>
      <c r="L1256" s="217"/>
      <c r="M1256" s="526"/>
      <c r="N1256" s="526"/>
      <c r="O1256" s="526"/>
      <c r="P1256" s="526"/>
      <c r="Q1256" s="526"/>
      <c r="R1256" s="217"/>
      <c r="S1256" s="905"/>
      <c r="T1256" s="394"/>
      <c r="BC1256" s="914"/>
      <c r="BD1256" s="914"/>
    </row>
    <row r="1257" s="695" customFormat="1" customHeight="1" spans="1:56">
      <c r="A1257" s="513"/>
      <c r="B1257" s="904"/>
      <c r="C1257" s="904"/>
      <c r="D1257" s="409"/>
      <c r="E1257" s="359"/>
      <c r="F1257" s="774"/>
      <c r="G1257" s="775"/>
      <c r="H1257" s="217"/>
      <c r="I1257" s="688"/>
      <c r="J1257" s="217"/>
      <c r="K1257" s="774"/>
      <c r="L1257" s="217"/>
      <c r="M1257" s="526"/>
      <c r="N1257" s="526"/>
      <c r="O1257" s="526"/>
      <c r="P1257" s="526"/>
      <c r="Q1257" s="526"/>
      <c r="R1257" s="217"/>
      <c r="S1257" s="905"/>
      <c r="T1257" s="394"/>
      <c r="BC1257" s="914"/>
      <c r="BD1257" s="914"/>
    </row>
    <row r="1258" s="695" customFormat="1" customHeight="1" spans="1:56">
      <c r="A1258" s="513"/>
      <c r="B1258" s="904"/>
      <c r="C1258" s="904"/>
      <c r="D1258" s="409"/>
      <c r="E1258" s="359"/>
      <c r="F1258" s="774"/>
      <c r="G1258" s="775"/>
      <c r="H1258" s="217"/>
      <c r="I1258" s="688"/>
      <c r="J1258" s="217"/>
      <c r="K1258" s="774"/>
      <c r="L1258" s="217"/>
      <c r="M1258" s="526"/>
      <c r="N1258" s="526"/>
      <c r="O1258" s="526"/>
      <c r="P1258" s="526"/>
      <c r="Q1258" s="526"/>
      <c r="R1258" s="217"/>
      <c r="S1258" s="905"/>
      <c r="T1258" s="394"/>
      <c r="BC1258" s="914"/>
      <c r="BD1258" s="914"/>
    </row>
    <row r="1259" s="695" customFormat="1" customHeight="1" spans="1:56">
      <c r="A1259" s="513"/>
      <c r="B1259" s="904"/>
      <c r="C1259" s="904"/>
      <c r="D1259" s="409"/>
      <c r="E1259" s="359"/>
      <c r="F1259" s="774"/>
      <c r="G1259" s="775"/>
      <c r="H1259" s="217"/>
      <c r="I1259" s="688"/>
      <c r="J1259" s="217"/>
      <c r="K1259" s="774"/>
      <c r="L1259" s="217"/>
      <c r="M1259" s="526"/>
      <c r="N1259" s="526"/>
      <c r="O1259" s="526"/>
      <c r="P1259" s="526"/>
      <c r="Q1259" s="526"/>
      <c r="R1259" s="217"/>
      <c r="S1259" s="905"/>
      <c r="T1259" s="394"/>
      <c r="BC1259" s="914"/>
      <c r="BD1259" s="914"/>
    </row>
    <row r="1260" s="695" customFormat="1" customHeight="1" spans="1:56">
      <c r="A1260" s="513"/>
      <c r="B1260" s="904"/>
      <c r="C1260" s="904"/>
      <c r="D1260" s="409"/>
      <c r="E1260" s="359"/>
      <c r="F1260" s="774"/>
      <c r="G1260" s="775"/>
      <c r="H1260" s="217"/>
      <c r="I1260" s="688"/>
      <c r="J1260" s="217"/>
      <c r="K1260" s="774"/>
      <c r="L1260" s="217"/>
      <c r="M1260" s="526"/>
      <c r="N1260" s="526"/>
      <c r="O1260" s="526"/>
      <c r="P1260" s="526"/>
      <c r="Q1260" s="526"/>
      <c r="R1260" s="217"/>
      <c r="S1260" s="905"/>
      <c r="T1260" s="394"/>
      <c r="BC1260" s="914"/>
      <c r="BD1260" s="914"/>
    </row>
    <row r="1261" s="695" customFormat="1" customHeight="1" spans="1:56">
      <c r="A1261" s="513"/>
      <c r="B1261" s="904"/>
      <c r="C1261" s="904"/>
      <c r="D1261" s="409"/>
      <c r="E1261" s="359"/>
      <c r="F1261" s="774"/>
      <c r="G1261" s="775"/>
      <c r="H1261" s="217"/>
      <c r="I1261" s="688"/>
      <c r="J1261" s="217"/>
      <c r="K1261" s="774"/>
      <c r="L1261" s="217"/>
      <c r="M1261" s="526"/>
      <c r="N1261" s="526"/>
      <c r="O1261" s="526"/>
      <c r="P1261" s="526"/>
      <c r="Q1261" s="526"/>
      <c r="R1261" s="217"/>
      <c r="S1261" s="905"/>
      <c r="T1261" s="394"/>
      <c r="BC1261" s="935"/>
      <c r="BD1261" s="936"/>
    </row>
    <row r="1262" s="695" customFormat="1" customHeight="1" spans="1:56">
      <c r="A1262" s="513"/>
      <c r="B1262" s="904"/>
      <c r="C1262" s="904"/>
      <c r="D1262" s="409"/>
      <c r="E1262" s="359"/>
      <c r="F1262" s="774"/>
      <c r="G1262" s="775"/>
      <c r="H1262" s="217"/>
      <c r="I1262" s="688"/>
      <c r="J1262" s="217"/>
      <c r="K1262" s="774"/>
      <c r="L1262" s="217"/>
      <c r="M1262" s="526"/>
      <c r="N1262" s="526"/>
      <c r="O1262" s="526"/>
      <c r="P1262" s="526"/>
      <c r="Q1262" s="526"/>
      <c r="R1262" s="217"/>
      <c r="S1262" s="905"/>
      <c r="T1262" s="394"/>
      <c r="BC1262" s="935"/>
      <c r="BD1262" s="936"/>
    </row>
    <row r="1263" s="695" customFormat="1" customHeight="1" spans="1:56">
      <c r="A1263" s="513"/>
      <c r="B1263" s="904"/>
      <c r="C1263" s="904"/>
      <c r="D1263" s="409"/>
      <c r="E1263" s="359"/>
      <c r="F1263" s="774"/>
      <c r="G1263" s="775"/>
      <c r="H1263" s="217"/>
      <c r="I1263" s="688"/>
      <c r="J1263" s="217"/>
      <c r="K1263" s="774"/>
      <c r="L1263" s="217"/>
      <c r="M1263" s="526"/>
      <c r="N1263" s="526"/>
      <c r="O1263" s="526"/>
      <c r="P1263" s="526"/>
      <c r="Q1263" s="526"/>
      <c r="R1263" s="217"/>
      <c r="S1263" s="905"/>
      <c r="T1263" s="394"/>
      <c r="BC1263" s="935"/>
      <c r="BD1263" s="936"/>
    </row>
    <row r="1264" s="695" customFormat="1" customHeight="1" spans="1:56">
      <c r="A1264" s="513"/>
      <c r="B1264" s="904"/>
      <c r="C1264" s="904"/>
      <c r="D1264" s="409"/>
      <c r="E1264" s="359"/>
      <c r="F1264" s="774"/>
      <c r="G1264" s="775"/>
      <c r="H1264" s="217"/>
      <c r="I1264" s="688"/>
      <c r="J1264" s="217"/>
      <c r="K1264" s="774"/>
      <c r="L1264" s="217"/>
      <c r="M1264" s="526"/>
      <c r="N1264" s="526"/>
      <c r="O1264" s="526"/>
      <c r="P1264" s="526"/>
      <c r="Q1264" s="526"/>
      <c r="R1264" s="217"/>
      <c r="S1264" s="905"/>
      <c r="T1264" s="394"/>
      <c r="BC1264" s="935"/>
      <c r="BD1264" s="936"/>
    </row>
    <row r="1265" s="695" customFormat="1" customHeight="1" spans="1:56">
      <c r="A1265" s="513"/>
      <c r="B1265" s="904"/>
      <c r="C1265" s="904"/>
      <c r="D1265" s="409"/>
      <c r="E1265" s="359"/>
      <c r="F1265" s="774"/>
      <c r="G1265" s="775"/>
      <c r="H1265" s="217"/>
      <c r="I1265" s="688"/>
      <c r="J1265" s="217"/>
      <c r="K1265" s="774"/>
      <c r="L1265" s="217"/>
      <c r="M1265" s="526"/>
      <c r="N1265" s="526"/>
      <c r="O1265" s="526"/>
      <c r="P1265" s="526"/>
      <c r="Q1265" s="526"/>
      <c r="R1265" s="217"/>
      <c r="S1265" s="905"/>
      <c r="T1265" s="394"/>
      <c r="BC1265" s="935"/>
      <c r="BD1265" s="936"/>
    </row>
    <row r="1266" s="695" customFormat="1" customHeight="1" spans="1:56">
      <c r="A1266" s="513"/>
      <c r="B1266" s="904"/>
      <c r="C1266" s="904"/>
      <c r="D1266" s="409"/>
      <c r="E1266" s="359"/>
      <c r="F1266" s="774"/>
      <c r="G1266" s="775"/>
      <c r="H1266" s="217"/>
      <c r="I1266" s="688"/>
      <c r="J1266" s="217"/>
      <c r="K1266" s="774"/>
      <c r="L1266" s="217"/>
      <c r="M1266" s="526"/>
      <c r="N1266" s="526"/>
      <c r="O1266" s="526"/>
      <c r="P1266" s="526"/>
      <c r="Q1266" s="526"/>
      <c r="R1266" s="217"/>
      <c r="S1266" s="905"/>
      <c r="T1266" s="394"/>
      <c r="BC1266" s="935"/>
      <c r="BD1266" s="936"/>
    </row>
    <row r="1267" s="695" customFormat="1" customHeight="1" spans="1:56">
      <c r="A1267" s="513"/>
      <c r="B1267" s="904"/>
      <c r="C1267" s="904"/>
      <c r="D1267" s="409"/>
      <c r="E1267" s="359"/>
      <c r="F1267" s="774"/>
      <c r="G1267" s="775"/>
      <c r="H1267" s="217"/>
      <c r="I1267" s="688"/>
      <c r="J1267" s="217"/>
      <c r="K1267" s="774"/>
      <c r="L1267" s="217"/>
      <c r="M1267" s="526"/>
      <c r="N1267" s="526"/>
      <c r="O1267" s="526"/>
      <c r="P1267" s="526"/>
      <c r="Q1267" s="526"/>
      <c r="R1267" s="217"/>
      <c r="S1267" s="905"/>
      <c r="T1267" s="394"/>
      <c r="BC1267" s="935"/>
      <c r="BD1267" s="936"/>
    </row>
    <row r="1268" s="695" customFormat="1" customHeight="1" spans="1:56">
      <c r="A1268" s="513"/>
      <c r="B1268" s="904"/>
      <c r="C1268" s="904"/>
      <c r="D1268" s="409"/>
      <c r="E1268" s="359"/>
      <c r="F1268" s="774"/>
      <c r="G1268" s="775"/>
      <c r="H1268" s="217"/>
      <c r="I1268" s="688"/>
      <c r="J1268" s="217"/>
      <c r="K1268" s="774"/>
      <c r="L1268" s="217"/>
      <c r="M1268" s="526"/>
      <c r="N1268" s="526"/>
      <c r="O1268" s="526"/>
      <c r="P1268" s="526"/>
      <c r="Q1268" s="526"/>
      <c r="R1268" s="217"/>
      <c r="S1268" s="905"/>
      <c r="T1268" s="394"/>
      <c r="BC1268" s="935"/>
      <c r="BD1268" s="936"/>
    </row>
    <row r="1269" s="695" customFormat="1" customHeight="1" spans="1:56">
      <c r="A1269" s="513"/>
      <c r="B1269" s="904"/>
      <c r="C1269" s="904"/>
      <c r="D1269" s="409"/>
      <c r="E1269" s="409"/>
      <c r="F1269" s="662"/>
      <c r="G1269" s="215"/>
      <c r="H1269" s="217"/>
      <c r="I1269" s="409"/>
      <c r="J1269" s="409"/>
      <c r="K1269" s="774"/>
      <c r="L1269" s="217"/>
      <c r="M1269" s="526"/>
      <c r="N1269" s="526"/>
      <c r="O1269" s="526"/>
      <c r="P1269" s="526"/>
      <c r="Q1269" s="526"/>
      <c r="R1269" s="217"/>
      <c r="S1269" s="905"/>
      <c r="T1269" s="394"/>
      <c r="BC1269" s="935"/>
      <c r="BD1269" s="936"/>
    </row>
    <row r="1270" s="695" customFormat="1" customHeight="1" spans="1:56">
      <c r="A1270" s="513"/>
      <c r="B1270" s="904"/>
      <c r="C1270" s="904"/>
      <c r="D1270" s="409"/>
      <c r="E1270" s="359"/>
      <c r="F1270" s="774"/>
      <c r="G1270" s="775"/>
      <c r="H1270" s="526"/>
      <c r="I1270" s="359"/>
      <c r="J1270" s="359"/>
      <c r="K1270" s="774"/>
      <c r="L1270" s="217"/>
      <c r="M1270" s="526"/>
      <c r="N1270" s="526"/>
      <c r="O1270" s="526"/>
      <c r="P1270" s="526"/>
      <c r="Q1270" s="526"/>
      <c r="R1270" s="217"/>
      <c r="S1270" s="905"/>
      <c r="T1270" s="394"/>
      <c r="BC1270" s="935"/>
      <c r="BD1270" s="936"/>
    </row>
    <row r="1271" s="575" customFormat="1" customHeight="1" spans="1:56">
      <c r="A1271" s="513"/>
      <c r="B1271" s="904"/>
      <c r="C1271" s="236"/>
      <c r="D1271" s="409"/>
      <c r="E1271" s="492"/>
      <c r="F1271" s="660"/>
      <c r="G1271" s="295"/>
      <c r="H1271" s="217"/>
      <c r="I1271" s="688"/>
      <c r="J1271" s="217"/>
      <c r="K1271" s="662"/>
      <c r="L1271" s="388"/>
      <c r="M1271" s="388"/>
      <c r="N1271" s="217"/>
      <c r="O1271" s="217"/>
      <c r="P1271" s="217"/>
      <c r="Q1271" s="771"/>
      <c r="R1271" s="217"/>
      <c r="S1271" s="688"/>
      <c r="T1271" s="942"/>
      <c r="U1271" s="680"/>
      <c r="W1271" s="16"/>
      <c r="BB1271" s="937"/>
      <c r="BC1271" s="935"/>
      <c r="BD1271" s="936"/>
    </row>
    <row r="1272" s="575" customFormat="1" customHeight="1" spans="1:56">
      <c r="A1272" s="513"/>
      <c r="B1272" s="904"/>
      <c r="C1272" s="904"/>
      <c r="D1272" s="409"/>
      <c r="E1272" s="409"/>
      <c r="F1272" s="660"/>
      <c r="G1272" s="295"/>
      <c r="H1272" s="217"/>
      <c r="I1272" s="688"/>
      <c r="J1272" s="217"/>
      <c r="K1272" s="662"/>
      <c r="L1272" s="388"/>
      <c r="M1272" s="388"/>
      <c r="N1272" s="217"/>
      <c r="O1272" s="217"/>
      <c r="P1272" s="217"/>
      <c r="Q1272" s="771"/>
      <c r="R1272" s="217"/>
      <c r="S1272" s="688"/>
      <c r="T1272" s="942"/>
      <c r="U1272" s="680"/>
      <c r="W1272" s="16"/>
      <c r="BB1272" s="937"/>
      <c r="BC1272" s="935"/>
      <c r="BD1272" s="936"/>
    </row>
    <row r="1273" s="575" customFormat="1" customHeight="1" spans="1:56">
      <c r="A1273" s="513"/>
      <c r="B1273" s="904"/>
      <c r="C1273" s="904"/>
      <c r="D1273" s="409"/>
      <c r="E1273" s="359"/>
      <c r="F1273" s="660"/>
      <c r="G1273" s="295"/>
      <c r="H1273" s="217"/>
      <c r="I1273" s="688"/>
      <c r="J1273" s="217"/>
      <c r="K1273" s="774"/>
      <c r="L1273" s="217"/>
      <c r="M1273" s="526"/>
      <c r="N1273" s="526"/>
      <c r="O1273" s="526"/>
      <c r="P1273" s="526"/>
      <c r="Q1273" s="526"/>
      <c r="R1273" s="217"/>
      <c r="S1273" s="905"/>
      <c r="T1273" s="394"/>
      <c r="U1273" s="680"/>
      <c r="W1273" s="16"/>
      <c r="BB1273" s="937"/>
      <c r="BC1273" s="935"/>
      <c r="BD1273" s="936"/>
    </row>
    <row r="1274" s="575" customFormat="1" customHeight="1" spans="1:56">
      <c r="A1274" s="513"/>
      <c r="B1274" s="904"/>
      <c r="C1274" s="904"/>
      <c r="D1274" s="409"/>
      <c r="E1274" s="359"/>
      <c r="F1274" s="660"/>
      <c r="G1274" s="295"/>
      <c r="H1274" s="217"/>
      <c r="I1274" s="688"/>
      <c r="J1274" s="217"/>
      <c r="K1274" s="774"/>
      <c r="L1274" s="217"/>
      <c r="M1274" s="526"/>
      <c r="N1274" s="526"/>
      <c r="O1274" s="526"/>
      <c r="P1274" s="526"/>
      <c r="Q1274" s="526"/>
      <c r="R1274" s="217"/>
      <c r="S1274" s="905"/>
      <c r="T1274" s="394"/>
      <c r="U1274" s="680"/>
      <c r="W1274" s="16"/>
      <c r="BB1274" s="937"/>
      <c r="BC1274" s="935"/>
      <c r="BD1274" s="936"/>
    </row>
    <row r="1275" s="575" customFormat="1" customHeight="1" spans="1:56">
      <c r="A1275" s="513"/>
      <c r="B1275" s="904"/>
      <c r="C1275" s="904"/>
      <c r="D1275" s="409"/>
      <c r="E1275" s="359"/>
      <c r="F1275" s="660"/>
      <c r="G1275" s="295"/>
      <c r="H1275" s="217"/>
      <c r="I1275" s="688"/>
      <c r="J1275" s="217"/>
      <c r="K1275" s="774"/>
      <c r="L1275" s="217"/>
      <c r="M1275" s="526"/>
      <c r="N1275" s="526"/>
      <c r="O1275" s="526"/>
      <c r="P1275" s="526"/>
      <c r="Q1275" s="526"/>
      <c r="R1275" s="217"/>
      <c r="S1275" s="905"/>
      <c r="T1275" s="394"/>
      <c r="U1275" s="680"/>
      <c r="W1275" s="16"/>
      <c r="BB1275" s="937"/>
      <c r="BC1275" s="935"/>
      <c r="BD1275" s="936"/>
    </row>
    <row r="1276" s="575" customFormat="1" customHeight="1" spans="1:56">
      <c r="A1276" s="513"/>
      <c r="B1276" s="904"/>
      <c r="C1276" s="904"/>
      <c r="D1276" s="409"/>
      <c r="E1276" s="359"/>
      <c r="F1276" s="660"/>
      <c r="G1276" s="295"/>
      <c r="H1276" s="217"/>
      <c r="I1276" s="688"/>
      <c r="J1276" s="217"/>
      <c r="K1276" s="774"/>
      <c r="L1276" s="217"/>
      <c r="M1276" s="526"/>
      <c r="N1276" s="526"/>
      <c r="O1276" s="526"/>
      <c r="P1276" s="526"/>
      <c r="Q1276" s="526"/>
      <c r="R1276" s="217"/>
      <c r="S1276" s="905"/>
      <c r="T1276" s="394"/>
      <c r="U1276" s="680"/>
      <c r="W1276" s="16"/>
      <c r="BB1276" s="937"/>
      <c r="BC1276" s="935"/>
      <c r="BD1276" s="936"/>
    </row>
    <row r="1277" s="575" customFormat="1" customHeight="1" spans="1:56">
      <c r="A1277" s="513"/>
      <c r="B1277" s="904"/>
      <c r="C1277" s="904"/>
      <c r="D1277" s="409"/>
      <c r="E1277" s="409"/>
      <c r="F1277" s="660"/>
      <c r="G1277" s="295"/>
      <c r="H1277" s="217"/>
      <c r="I1277" s="688"/>
      <c r="J1277" s="217"/>
      <c r="K1277" s="662"/>
      <c r="L1277" s="388"/>
      <c r="M1277" s="388"/>
      <c r="N1277" s="217"/>
      <c r="O1277" s="217"/>
      <c r="P1277" s="217"/>
      <c r="Q1277" s="771"/>
      <c r="R1277" s="217"/>
      <c r="S1277" s="688"/>
      <c r="T1277" s="942"/>
      <c r="U1277" s="680"/>
      <c r="W1277" s="16"/>
      <c r="BB1277" s="937"/>
      <c r="BC1277" s="935"/>
      <c r="BD1277" s="936"/>
    </row>
    <row r="1278" s="575" customFormat="1" customHeight="1" spans="1:56">
      <c r="A1278" s="513"/>
      <c r="B1278" s="904"/>
      <c r="C1278" s="904"/>
      <c r="D1278" s="409"/>
      <c r="E1278" s="409"/>
      <c r="F1278" s="660"/>
      <c r="G1278" s="295"/>
      <c r="H1278" s="217"/>
      <c r="I1278" s="688"/>
      <c r="J1278" s="217"/>
      <c r="K1278" s="662"/>
      <c r="L1278" s="388"/>
      <c r="M1278" s="388"/>
      <c r="N1278" s="217"/>
      <c r="O1278" s="217"/>
      <c r="P1278" s="217"/>
      <c r="Q1278" s="771"/>
      <c r="R1278" s="217"/>
      <c r="S1278" s="688"/>
      <c r="T1278" s="942"/>
      <c r="U1278" s="680"/>
      <c r="W1278" s="16"/>
      <c r="BB1278" s="937"/>
      <c r="BC1278" s="935"/>
      <c r="BD1278" s="936"/>
    </row>
    <row r="1279" s="575" customFormat="1" customHeight="1" spans="1:56">
      <c r="A1279" s="513"/>
      <c r="B1279" s="904"/>
      <c r="C1279" s="904"/>
      <c r="D1279" s="409"/>
      <c r="E1279" s="409"/>
      <c r="F1279" s="660"/>
      <c r="G1279" s="295"/>
      <c r="H1279" s="217"/>
      <c r="I1279" s="688"/>
      <c r="J1279" s="217"/>
      <c r="K1279" s="662"/>
      <c r="L1279" s="388"/>
      <c r="M1279" s="388"/>
      <c r="N1279" s="217"/>
      <c r="O1279" s="217"/>
      <c r="P1279" s="217"/>
      <c r="Q1279" s="771"/>
      <c r="R1279" s="217"/>
      <c r="S1279" s="688"/>
      <c r="T1279" s="942"/>
      <c r="U1279" s="680"/>
      <c r="W1279" s="16"/>
      <c r="BB1279" s="937"/>
      <c r="BC1279" s="935"/>
      <c r="BD1279" s="936"/>
    </row>
    <row r="1280" s="575" customFormat="1" customHeight="1" spans="1:56">
      <c r="A1280" s="513"/>
      <c r="B1280" s="904"/>
      <c r="C1280" s="904"/>
      <c r="D1280" s="409"/>
      <c r="E1280" s="359"/>
      <c r="F1280" s="660"/>
      <c r="G1280" s="295"/>
      <c r="H1280" s="217"/>
      <c r="I1280" s="688"/>
      <c r="J1280" s="217"/>
      <c r="K1280" s="774"/>
      <c r="L1280" s="217"/>
      <c r="M1280" s="526"/>
      <c r="N1280" s="526"/>
      <c r="O1280" s="526"/>
      <c r="P1280" s="526"/>
      <c r="Q1280" s="526"/>
      <c r="R1280" s="217"/>
      <c r="S1280" s="905"/>
      <c r="T1280" s="394"/>
      <c r="U1280" s="680"/>
      <c r="W1280" s="16"/>
      <c r="BB1280" s="937"/>
      <c r="BC1280" s="935"/>
      <c r="BD1280" s="936"/>
    </row>
    <row r="1281" s="575" customFormat="1" customHeight="1" spans="1:56">
      <c r="A1281" s="513"/>
      <c r="B1281" s="904"/>
      <c r="C1281" s="904"/>
      <c r="D1281" s="409"/>
      <c r="E1281" s="359"/>
      <c r="F1281" s="660"/>
      <c r="G1281" s="295"/>
      <c r="H1281" s="217"/>
      <c r="I1281" s="688"/>
      <c r="J1281" s="217"/>
      <c r="K1281" s="774"/>
      <c r="L1281" s="217"/>
      <c r="M1281" s="526"/>
      <c r="N1281" s="526"/>
      <c r="O1281" s="526"/>
      <c r="P1281" s="526"/>
      <c r="Q1281" s="526"/>
      <c r="R1281" s="217"/>
      <c r="S1281" s="905"/>
      <c r="T1281" s="394"/>
      <c r="U1281" s="680"/>
      <c r="W1281" s="16"/>
      <c r="BB1281" s="937"/>
      <c r="BC1281" s="935"/>
      <c r="BD1281" s="936"/>
    </row>
    <row r="1282" s="575" customFormat="1" customHeight="1" spans="1:56">
      <c r="A1282" s="513"/>
      <c r="B1282" s="904"/>
      <c r="C1282" s="904"/>
      <c r="D1282" s="409"/>
      <c r="E1282" s="359"/>
      <c r="F1282" s="660"/>
      <c r="G1282" s="295"/>
      <c r="H1282" s="217"/>
      <c r="I1282" s="688"/>
      <c r="J1282" s="217"/>
      <c r="K1282" s="774"/>
      <c r="L1282" s="217"/>
      <c r="M1282" s="526"/>
      <c r="N1282" s="526"/>
      <c r="O1282" s="526"/>
      <c r="P1282" s="526"/>
      <c r="Q1282" s="526"/>
      <c r="R1282" s="217"/>
      <c r="S1282" s="905"/>
      <c r="T1282" s="394"/>
      <c r="U1282" s="680"/>
      <c r="W1282" s="16"/>
      <c r="BB1282" s="937"/>
      <c r="BC1282" s="935"/>
      <c r="BD1282" s="936"/>
    </row>
    <row r="1283" s="575" customFormat="1" customHeight="1" spans="1:56">
      <c r="A1283" s="513"/>
      <c r="B1283" s="904"/>
      <c r="C1283" s="904"/>
      <c r="D1283" s="409"/>
      <c r="E1283" s="359"/>
      <c r="F1283" s="660"/>
      <c r="G1283" s="295"/>
      <c r="H1283" s="217"/>
      <c r="I1283" s="688"/>
      <c r="J1283" s="217"/>
      <c r="K1283" s="774"/>
      <c r="L1283" s="217"/>
      <c r="M1283" s="526"/>
      <c r="N1283" s="526"/>
      <c r="O1283" s="526"/>
      <c r="P1283" s="526"/>
      <c r="Q1283" s="526"/>
      <c r="R1283" s="217"/>
      <c r="S1283" s="905"/>
      <c r="T1283" s="394"/>
      <c r="U1283" s="680"/>
      <c r="W1283" s="16"/>
      <c r="BB1283" s="937"/>
      <c r="BC1283" s="935"/>
      <c r="BD1283" s="936"/>
    </row>
    <row r="1284" s="575" customFormat="1" customHeight="1" spans="1:56">
      <c r="A1284" s="513"/>
      <c r="B1284" s="904"/>
      <c r="C1284" s="904"/>
      <c r="D1284" s="409"/>
      <c r="E1284" s="359"/>
      <c r="F1284" s="660"/>
      <c r="G1284" s="295"/>
      <c r="H1284" s="217"/>
      <c r="I1284" s="688"/>
      <c r="J1284" s="217"/>
      <c r="K1284" s="774"/>
      <c r="L1284" s="217"/>
      <c r="M1284" s="526"/>
      <c r="N1284" s="526"/>
      <c r="O1284" s="526"/>
      <c r="P1284" s="526"/>
      <c r="Q1284" s="526"/>
      <c r="R1284" s="217"/>
      <c r="S1284" s="905"/>
      <c r="T1284" s="394"/>
      <c r="U1284" s="680"/>
      <c r="W1284" s="16"/>
      <c r="BB1284" s="937"/>
      <c r="BC1284" s="935"/>
      <c r="BD1284" s="936"/>
    </row>
    <row r="1285" s="575" customFormat="1" customHeight="1" spans="1:56">
      <c r="A1285" s="513"/>
      <c r="B1285" s="904"/>
      <c r="C1285" s="904"/>
      <c r="D1285" s="409"/>
      <c r="E1285" s="359"/>
      <c r="F1285" s="660"/>
      <c r="G1285" s="295"/>
      <c r="H1285" s="217"/>
      <c r="I1285" s="688"/>
      <c r="J1285" s="217"/>
      <c r="K1285" s="774"/>
      <c r="L1285" s="217"/>
      <c r="M1285" s="526"/>
      <c r="N1285" s="526"/>
      <c r="O1285" s="526"/>
      <c r="P1285" s="526"/>
      <c r="Q1285" s="526"/>
      <c r="R1285" s="217"/>
      <c r="S1285" s="905"/>
      <c r="T1285" s="394"/>
      <c r="U1285" s="680"/>
      <c r="W1285" s="16"/>
      <c r="BB1285" s="937"/>
      <c r="BC1285" s="935"/>
      <c r="BD1285" s="936"/>
    </row>
    <row r="1286" s="575" customFormat="1" customHeight="1" spans="1:56">
      <c r="A1286" s="513"/>
      <c r="B1286" s="904"/>
      <c r="C1286" s="904"/>
      <c r="D1286" s="409"/>
      <c r="E1286" s="359"/>
      <c r="F1286" s="660"/>
      <c r="G1286" s="295"/>
      <c r="H1286" s="217"/>
      <c r="I1286" s="688"/>
      <c r="J1286" s="217"/>
      <c r="K1286" s="774"/>
      <c r="L1286" s="217"/>
      <c r="M1286" s="526"/>
      <c r="N1286" s="526"/>
      <c r="O1286" s="526"/>
      <c r="P1286" s="526"/>
      <c r="Q1286" s="526"/>
      <c r="R1286" s="217"/>
      <c r="S1286" s="905"/>
      <c r="T1286" s="394"/>
      <c r="U1286" s="680"/>
      <c r="W1286" s="16"/>
      <c r="BB1286" s="937"/>
      <c r="BC1286" s="935"/>
      <c r="BD1286" s="936"/>
    </row>
    <row r="1287" s="575" customFormat="1" customHeight="1" spans="1:56">
      <c r="A1287" s="513"/>
      <c r="B1287" s="904"/>
      <c r="C1287" s="904"/>
      <c r="D1287" s="409"/>
      <c r="E1287" s="359"/>
      <c r="F1287" s="660"/>
      <c r="G1287" s="295"/>
      <c r="H1287" s="217"/>
      <c r="I1287" s="688"/>
      <c r="J1287" s="217"/>
      <c r="K1287" s="774"/>
      <c r="L1287" s="217"/>
      <c r="M1287" s="526"/>
      <c r="N1287" s="526"/>
      <c r="O1287" s="526"/>
      <c r="P1287" s="526"/>
      <c r="Q1287" s="526"/>
      <c r="R1287" s="217"/>
      <c r="S1287" s="905"/>
      <c r="T1287" s="394"/>
      <c r="U1287" s="680"/>
      <c r="W1287" s="16"/>
      <c r="BB1287" s="937"/>
      <c r="BC1287" s="935"/>
      <c r="BD1287" s="936"/>
    </row>
    <row r="1288" s="575" customFormat="1" customHeight="1" spans="1:56">
      <c r="A1288" s="513"/>
      <c r="B1288" s="904"/>
      <c r="C1288" s="904"/>
      <c r="D1288" s="409"/>
      <c r="E1288" s="359"/>
      <c r="F1288" s="660"/>
      <c r="G1288" s="295"/>
      <c r="H1288" s="217"/>
      <c r="I1288" s="688"/>
      <c r="J1288" s="217"/>
      <c r="K1288" s="774"/>
      <c r="L1288" s="217"/>
      <c r="M1288" s="526"/>
      <c r="N1288" s="526"/>
      <c r="O1288" s="526"/>
      <c r="P1288" s="526"/>
      <c r="Q1288" s="526"/>
      <c r="R1288" s="217"/>
      <c r="S1288" s="905"/>
      <c r="T1288" s="394"/>
      <c r="U1288" s="680"/>
      <c r="W1288" s="16"/>
      <c r="BB1288" s="937"/>
      <c r="BC1288" s="935"/>
      <c r="BD1288" s="936"/>
    </row>
    <row r="1289" s="575" customFormat="1" customHeight="1" spans="1:56">
      <c r="A1289" s="513"/>
      <c r="B1289" s="904"/>
      <c r="C1289" s="904"/>
      <c r="D1289" s="409"/>
      <c r="E1289" s="359"/>
      <c r="F1289" s="660"/>
      <c r="G1289" s="295"/>
      <c r="H1289" s="217"/>
      <c r="I1289" s="688"/>
      <c r="J1289" s="217"/>
      <c r="K1289" s="774"/>
      <c r="L1289" s="217"/>
      <c r="M1289" s="526"/>
      <c r="N1289" s="526"/>
      <c r="O1289" s="526"/>
      <c r="P1289" s="526"/>
      <c r="Q1289" s="526"/>
      <c r="R1289" s="217"/>
      <c r="S1289" s="905"/>
      <c r="T1289" s="394"/>
      <c r="U1289" s="680"/>
      <c r="W1289" s="16"/>
      <c r="BB1289" s="937"/>
      <c r="BC1289" s="935"/>
      <c r="BD1289" s="936"/>
    </row>
    <row r="1290" s="575" customFormat="1" customHeight="1" spans="1:56">
      <c r="A1290" s="513"/>
      <c r="B1290" s="904"/>
      <c r="C1290" s="904"/>
      <c r="D1290" s="409"/>
      <c r="E1290" s="359"/>
      <c r="F1290" s="660"/>
      <c r="G1290" s="295"/>
      <c r="H1290" s="217"/>
      <c r="I1290" s="688"/>
      <c r="J1290" s="217"/>
      <c r="K1290" s="774"/>
      <c r="L1290" s="217"/>
      <c r="M1290" s="526"/>
      <c r="N1290" s="526"/>
      <c r="O1290" s="526"/>
      <c r="P1290" s="526"/>
      <c r="Q1290" s="526"/>
      <c r="R1290" s="217"/>
      <c r="S1290" s="905"/>
      <c r="T1290" s="394"/>
      <c r="U1290" s="680"/>
      <c r="W1290" s="16"/>
      <c r="BB1290" s="937"/>
      <c r="BC1290" s="935"/>
      <c r="BD1290" s="936"/>
    </row>
    <row r="1291" s="575" customFormat="1" customHeight="1" spans="1:56">
      <c r="A1291" s="513"/>
      <c r="B1291" s="904"/>
      <c r="C1291" s="904"/>
      <c r="D1291" s="409"/>
      <c r="E1291" s="359"/>
      <c r="F1291" s="660"/>
      <c r="G1291" s="295"/>
      <c r="H1291" s="217"/>
      <c r="I1291" s="688"/>
      <c r="J1291" s="217"/>
      <c r="K1291" s="774"/>
      <c r="L1291" s="217"/>
      <c r="M1291" s="526"/>
      <c r="N1291" s="526"/>
      <c r="O1291" s="526"/>
      <c r="P1291" s="526"/>
      <c r="Q1291" s="526"/>
      <c r="R1291" s="217"/>
      <c r="S1291" s="905"/>
      <c r="T1291" s="394"/>
      <c r="U1291" s="680"/>
      <c r="W1291" s="16"/>
      <c r="BB1291" s="937"/>
      <c r="BC1291" s="935"/>
      <c r="BD1291" s="936"/>
    </row>
    <row r="1292" s="575" customFormat="1" customHeight="1" spans="1:56">
      <c r="A1292" s="513"/>
      <c r="B1292" s="904"/>
      <c r="C1292" s="904"/>
      <c r="D1292" s="409"/>
      <c r="E1292" s="359"/>
      <c r="F1292" s="660"/>
      <c r="G1292" s="295"/>
      <c r="H1292" s="217"/>
      <c r="I1292" s="688"/>
      <c r="J1292" s="217"/>
      <c r="K1292" s="774"/>
      <c r="L1292" s="217"/>
      <c r="M1292" s="526"/>
      <c r="N1292" s="526"/>
      <c r="O1292" s="526"/>
      <c r="P1292" s="526"/>
      <c r="Q1292" s="526"/>
      <c r="R1292" s="217"/>
      <c r="S1292" s="905"/>
      <c r="T1292" s="394"/>
      <c r="U1292" s="680"/>
      <c r="W1292" s="16"/>
      <c r="BB1292" s="937"/>
      <c r="BC1292" s="935"/>
      <c r="BD1292" s="936"/>
    </row>
    <row r="1293" s="575" customFormat="1" customHeight="1" spans="1:56">
      <c r="A1293" s="513"/>
      <c r="B1293" s="904"/>
      <c r="C1293" s="904"/>
      <c r="D1293" s="409"/>
      <c r="E1293" s="359"/>
      <c r="F1293" s="660"/>
      <c r="G1293" s="295"/>
      <c r="H1293" s="217"/>
      <c r="I1293" s="688"/>
      <c r="J1293" s="217"/>
      <c r="K1293" s="774"/>
      <c r="L1293" s="217"/>
      <c r="M1293" s="526"/>
      <c r="N1293" s="526"/>
      <c r="O1293" s="526"/>
      <c r="P1293" s="526"/>
      <c r="Q1293" s="526"/>
      <c r="R1293" s="217"/>
      <c r="S1293" s="905"/>
      <c r="T1293" s="394"/>
      <c r="U1293" s="680"/>
      <c r="W1293" s="16"/>
      <c r="BB1293" s="937"/>
      <c r="BC1293" s="935"/>
      <c r="BD1293" s="936"/>
    </row>
    <row r="1294" s="575" customFormat="1" customHeight="1" spans="1:56">
      <c r="A1294" s="513"/>
      <c r="B1294" s="904"/>
      <c r="C1294" s="904"/>
      <c r="D1294" s="409"/>
      <c r="E1294" s="359"/>
      <c r="F1294" s="660"/>
      <c r="G1294" s="295"/>
      <c r="H1294" s="217"/>
      <c r="I1294" s="688"/>
      <c r="J1294" s="217"/>
      <c r="K1294" s="774"/>
      <c r="L1294" s="217"/>
      <c r="M1294" s="526"/>
      <c r="N1294" s="526"/>
      <c r="O1294" s="526"/>
      <c r="P1294" s="526"/>
      <c r="Q1294" s="526"/>
      <c r="R1294" s="217"/>
      <c r="S1294" s="905"/>
      <c r="T1294" s="394"/>
      <c r="U1294" s="680"/>
      <c r="W1294" s="16"/>
      <c r="BB1294" s="937"/>
      <c r="BC1294" s="935"/>
      <c r="BD1294" s="936"/>
    </row>
    <row r="1295" s="575" customFormat="1" customHeight="1" spans="1:56">
      <c r="A1295" s="513"/>
      <c r="B1295" s="904"/>
      <c r="C1295" s="904"/>
      <c r="D1295" s="409"/>
      <c r="E1295" s="359"/>
      <c r="F1295" s="660"/>
      <c r="G1295" s="295"/>
      <c r="H1295" s="217"/>
      <c r="I1295" s="688"/>
      <c r="J1295" s="217"/>
      <c r="K1295" s="774"/>
      <c r="L1295" s="217"/>
      <c r="M1295" s="526"/>
      <c r="N1295" s="526"/>
      <c r="O1295" s="526"/>
      <c r="P1295" s="526"/>
      <c r="Q1295" s="526"/>
      <c r="R1295" s="217"/>
      <c r="S1295" s="905"/>
      <c r="T1295" s="394"/>
      <c r="U1295" s="680"/>
      <c r="W1295" s="16"/>
      <c r="BB1295" s="937"/>
      <c r="BC1295" s="935"/>
      <c r="BD1295" s="936"/>
    </row>
    <row r="1296" s="575" customFormat="1" customHeight="1" spans="1:56">
      <c r="A1296" s="513"/>
      <c r="B1296" s="904"/>
      <c r="C1296" s="904"/>
      <c r="D1296" s="409"/>
      <c r="E1296" s="359"/>
      <c r="F1296" s="660"/>
      <c r="G1296" s="295"/>
      <c r="H1296" s="217"/>
      <c r="I1296" s="688"/>
      <c r="J1296" s="217"/>
      <c r="K1296" s="774"/>
      <c r="L1296" s="217"/>
      <c r="M1296" s="526"/>
      <c r="N1296" s="526"/>
      <c r="O1296" s="526"/>
      <c r="P1296" s="526"/>
      <c r="Q1296" s="526"/>
      <c r="R1296" s="217"/>
      <c r="S1296" s="905"/>
      <c r="T1296" s="394"/>
      <c r="U1296" s="680"/>
      <c r="W1296" s="16"/>
      <c r="BB1296" s="937"/>
      <c r="BC1296" s="935"/>
      <c r="BD1296" s="936"/>
    </row>
    <row r="1297" s="575" customFormat="1" customHeight="1" spans="1:56">
      <c r="A1297" s="513"/>
      <c r="B1297" s="904"/>
      <c r="C1297" s="904"/>
      <c r="D1297" s="409"/>
      <c r="E1297" s="359"/>
      <c r="F1297" s="660"/>
      <c r="G1297" s="295"/>
      <c r="H1297" s="217"/>
      <c r="I1297" s="688"/>
      <c r="J1297" s="217"/>
      <c r="K1297" s="774"/>
      <c r="L1297" s="217"/>
      <c r="M1297" s="526"/>
      <c r="N1297" s="526"/>
      <c r="O1297" s="526"/>
      <c r="P1297" s="526"/>
      <c r="Q1297" s="526"/>
      <c r="R1297" s="217"/>
      <c r="S1297" s="905"/>
      <c r="T1297" s="394"/>
      <c r="U1297" s="680"/>
      <c r="W1297" s="16"/>
      <c r="BB1297" s="937"/>
      <c r="BC1297" s="935"/>
      <c r="BD1297" s="936"/>
    </row>
    <row r="1298" s="575" customFormat="1" customHeight="1" spans="1:56">
      <c r="A1298" s="513"/>
      <c r="B1298" s="904"/>
      <c r="C1298" s="904"/>
      <c r="D1298" s="409"/>
      <c r="E1298" s="359"/>
      <c r="F1298" s="660"/>
      <c r="G1298" s="295"/>
      <c r="H1298" s="217"/>
      <c r="I1298" s="688"/>
      <c r="J1298" s="217"/>
      <c r="K1298" s="774"/>
      <c r="L1298" s="217"/>
      <c r="M1298" s="526"/>
      <c r="N1298" s="526"/>
      <c r="O1298" s="526"/>
      <c r="P1298" s="526"/>
      <c r="Q1298" s="526"/>
      <c r="R1298" s="217"/>
      <c r="S1298" s="905"/>
      <c r="T1298" s="394"/>
      <c r="U1298" s="680"/>
      <c r="W1298" s="16"/>
      <c r="BB1298" s="937"/>
      <c r="BC1298" s="935"/>
      <c r="BD1298" s="936"/>
    </row>
    <row r="1299" s="575" customFormat="1" customHeight="1" spans="1:56">
      <c r="A1299" s="513"/>
      <c r="B1299" s="904"/>
      <c r="C1299" s="904"/>
      <c r="D1299" s="409"/>
      <c r="E1299" s="359"/>
      <c r="F1299" s="660"/>
      <c r="G1299" s="295"/>
      <c r="H1299" s="217"/>
      <c r="I1299" s="688"/>
      <c r="J1299" s="217"/>
      <c r="K1299" s="774"/>
      <c r="L1299" s="217"/>
      <c r="M1299" s="526"/>
      <c r="N1299" s="526"/>
      <c r="O1299" s="526"/>
      <c r="P1299" s="526"/>
      <c r="Q1299" s="526"/>
      <c r="R1299" s="217"/>
      <c r="S1299" s="905"/>
      <c r="T1299" s="394"/>
      <c r="U1299" s="680"/>
      <c r="W1299" s="16"/>
      <c r="BB1299" s="937"/>
      <c r="BC1299" s="935"/>
      <c r="BD1299" s="936"/>
    </row>
    <row r="1300" s="575" customFormat="1" customHeight="1" spans="1:56">
      <c r="A1300" s="513"/>
      <c r="B1300" s="904"/>
      <c r="C1300" s="904"/>
      <c r="D1300" s="409"/>
      <c r="E1300" s="359"/>
      <c r="F1300" s="660"/>
      <c r="G1300" s="295"/>
      <c r="H1300" s="217"/>
      <c r="I1300" s="688"/>
      <c r="J1300" s="217"/>
      <c r="K1300" s="774"/>
      <c r="L1300" s="217"/>
      <c r="M1300" s="526"/>
      <c r="N1300" s="526"/>
      <c r="O1300" s="526"/>
      <c r="P1300" s="526"/>
      <c r="Q1300" s="526"/>
      <c r="R1300" s="217"/>
      <c r="S1300" s="905"/>
      <c r="T1300" s="394"/>
      <c r="U1300" s="680"/>
      <c r="W1300" s="16"/>
      <c r="BB1300" s="937"/>
      <c r="BC1300" s="935"/>
      <c r="BD1300" s="936"/>
    </row>
    <row r="1301" s="575" customFormat="1" customHeight="1" spans="1:56">
      <c r="A1301" s="513"/>
      <c r="B1301" s="904"/>
      <c r="C1301" s="904"/>
      <c r="D1301" s="409"/>
      <c r="E1301" s="359"/>
      <c r="F1301" s="660"/>
      <c r="G1301" s="295"/>
      <c r="H1301" s="217"/>
      <c r="I1301" s="688"/>
      <c r="J1301" s="217"/>
      <c r="K1301" s="774"/>
      <c r="L1301" s="217"/>
      <c r="M1301" s="526"/>
      <c r="N1301" s="526"/>
      <c r="O1301" s="526"/>
      <c r="P1301" s="526"/>
      <c r="Q1301" s="526"/>
      <c r="R1301" s="217"/>
      <c r="S1301" s="905"/>
      <c r="T1301" s="394"/>
      <c r="U1301" s="680"/>
      <c r="W1301" s="16"/>
      <c r="BB1301" s="937"/>
      <c r="BC1301" s="935"/>
      <c r="BD1301" s="936"/>
    </row>
    <row r="1302" s="575" customFormat="1" customHeight="1" spans="1:56">
      <c r="A1302" s="513"/>
      <c r="B1302" s="904"/>
      <c r="C1302" s="904"/>
      <c r="D1302" s="409"/>
      <c r="E1302" s="359"/>
      <c r="F1302" s="660"/>
      <c r="G1302" s="295"/>
      <c r="H1302" s="217"/>
      <c r="I1302" s="688"/>
      <c r="J1302" s="217"/>
      <c r="K1302" s="774"/>
      <c r="L1302" s="217"/>
      <c r="M1302" s="526"/>
      <c r="N1302" s="526"/>
      <c r="O1302" s="526"/>
      <c r="P1302" s="526"/>
      <c r="Q1302" s="526"/>
      <c r="R1302" s="217"/>
      <c r="S1302" s="905"/>
      <c r="T1302" s="394"/>
      <c r="U1302" s="680"/>
      <c r="W1302" s="16"/>
      <c r="BB1302" s="937"/>
      <c r="BC1302" s="935"/>
      <c r="BD1302" s="936"/>
    </row>
    <row r="1303" s="575" customFormat="1" customHeight="1" spans="1:56">
      <c r="A1303" s="513"/>
      <c r="B1303" s="904"/>
      <c r="C1303" s="904"/>
      <c r="D1303" s="409"/>
      <c r="E1303" s="359"/>
      <c r="F1303" s="660"/>
      <c r="G1303" s="295"/>
      <c r="H1303" s="217"/>
      <c r="I1303" s="688"/>
      <c r="J1303" s="217"/>
      <c r="K1303" s="774"/>
      <c r="L1303" s="217"/>
      <c r="M1303" s="526"/>
      <c r="N1303" s="526"/>
      <c r="O1303" s="526"/>
      <c r="P1303" s="526"/>
      <c r="Q1303" s="526"/>
      <c r="R1303" s="217"/>
      <c r="S1303" s="905"/>
      <c r="T1303" s="394"/>
      <c r="U1303" s="680"/>
      <c r="W1303" s="16"/>
      <c r="BB1303" s="937"/>
      <c r="BC1303" s="935"/>
      <c r="BD1303" s="936"/>
    </row>
    <row r="1304" s="575" customFormat="1" customHeight="1" spans="1:56">
      <c r="A1304" s="513"/>
      <c r="B1304" s="904"/>
      <c r="C1304" s="904"/>
      <c r="D1304" s="409"/>
      <c r="E1304" s="359"/>
      <c r="F1304" s="660"/>
      <c r="G1304" s="295"/>
      <c r="H1304" s="217"/>
      <c r="I1304" s="688"/>
      <c r="J1304" s="217"/>
      <c r="K1304" s="774"/>
      <c r="L1304" s="217"/>
      <c r="M1304" s="526"/>
      <c r="N1304" s="526"/>
      <c r="O1304" s="526"/>
      <c r="P1304" s="526"/>
      <c r="Q1304" s="526"/>
      <c r="R1304" s="217"/>
      <c r="S1304" s="905"/>
      <c r="T1304" s="394"/>
      <c r="U1304" s="680"/>
      <c r="W1304" s="16"/>
      <c r="BB1304" s="937"/>
      <c r="BC1304" s="935"/>
      <c r="BD1304" s="936"/>
    </row>
    <row r="1305" s="575" customFormat="1" customHeight="1" spans="1:56">
      <c r="A1305" s="513"/>
      <c r="B1305" s="904"/>
      <c r="C1305" s="904"/>
      <c r="D1305" s="409"/>
      <c r="E1305" s="359"/>
      <c r="F1305" s="660"/>
      <c r="G1305" s="295"/>
      <c r="H1305" s="217"/>
      <c r="I1305" s="688"/>
      <c r="J1305" s="217"/>
      <c r="K1305" s="774"/>
      <c r="L1305" s="217"/>
      <c r="M1305" s="526"/>
      <c r="N1305" s="526"/>
      <c r="O1305" s="526"/>
      <c r="P1305" s="526"/>
      <c r="Q1305" s="526"/>
      <c r="R1305" s="217"/>
      <c r="S1305" s="905"/>
      <c r="T1305" s="394"/>
      <c r="U1305" s="680"/>
      <c r="W1305" s="16"/>
      <c r="BB1305" s="937"/>
      <c r="BC1305" s="935"/>
      <c r="BD1305" s="936"/>
    </row>
    <row r="1306" s="575" customFormat="1" customHeight="1" spans="1:56">
      <c r="A1306" s="513"/>
      <c r="B1306" s="904"/>
      <c r="C1306" s="904"/>
      <c r="D1306" s="409"/>
      <c r="E1306" s="359"/>
      <c r="F1306" s="660"/>
      <c r="G1306" s="295"/>
      <c r="H1306" s="217"/>
      <c r="I1306" s="688"/>
      <c r="J1306" s="217"/>
      <c r="K1306" s="774"/>
      <c r="L1306" s="217"/>
      <c r="M1306" s="526"/>
      <c r="N1306" s="526"/>
      <c r="O1306" s="526"/>
      <c r="P1306" s="526"/>
      <c r="Q1306" s="526"/>
      <c r="R1306" s="217"/>
      <c r="S1306" s="905"/>
      <c r="T1306" s="394"/>
      <c r="U1306" s="680"/>
      <c r="W1306" s="16"/>
      <c r="BB1306" s="937"/>
      <c r="BC1306" s="935"/>
      <c r="BD1306" s="936"/>
    </row>
    <row r="1307" s="575" customFormat="1" customHeight="1" spans="1:56">
      <c r="A1307" s="513"/>
      <c r="B1307" s="904"/>
      <c r="C1307" s="904"/>
      <c r="D1307" s="409"/>
      <c r="E1307" s="359"/>
      <c r="F1307" s="660"/>
      <c r="G1307" s="295"/>
      <c r="H1307" s="217"/>
      <c r="I1307" s="688"/>
      <c r="J1307" s="217"/>
      <c r="K1307" s="774"/>
      <c r="L1307" s="217"/>
      <c r="M1307" s="526"/>
      <c r="N1307" s="526"/>
      <c r="O1307" s="526"/>
      <c r="P1307" s="526"/>
      <c r="Q1307" s="526"/>
      <c r="R1307" s="217"/>
      <c r="S1307" s="905"/>
      <c r="T1307" s="394"/>
      <c r="U1307" s="680"/>
      <c r="W1307" s="16"/>
      <c r="BB1307" s="937"/>
      <c r="BC1307" s="935"/>
      <c r="BD1307" s="936"/>
    </row>
    <row r="1308" s="575" customFormat="1" customHeight="1" spans="1:56">
      <c r="A1308" s="513"/>
      <c r="B1308" s="904"/>
      <c r="C1308" s="904"/>
      <c r="D1308" s="409"/>
      <c r="E1308" s="359"/>
      <c r="F1308" s="660"/>
      <c r="G1308" s="295"/>
      <c r="H1308" s="217"/>
      <c r="I1308" s="688"/>
      <c r="J1308" s="217"/>
      <c r="K1308" s="774"/>
      <c r="L1308" s="217"/>
      <c r="M1308" s="526"/>
      <c r="N1308" s="526"/>
      <c r="O1308" s="526"/>
      <c r="P1308" s="526"/>
      <c r="Q1308" s="526"/>
      <c r="R1308" s="217"/>
      <c r="S1308" s="905"/>
      <c r="T1308" s="394"/>
      <c r="U1308" s="680"/>
      <c r="W1308" s="16"/>
      <c r="BB1308" s="937"/>
      <c r="BC1308" s="935"/>
      <c r="BD1308" s="936"/>
    </row>
    <row r="1309" s="575" customFormat="1" customHeight="1" spans="1:56">
      <c r="A1309" s="513"/>
      <c r="B1309" s="904"/>
      <c r="C1309" s="904"/>
      <c r="D1309" s="409"/>
      <c r="E1309" s="359"/>
      <c r="F1309" s="660"/>
      <c r="G1309" s="295"/>
      <c r="H1309" s="217"/>
      <c r="I1309" s="688"/>
      <c r="J1309" s="217"/>
      <c r="K1309" s="774"/>
      <c r="L1309" s="217"/>
      <c r="M1309" s="526"/>
      <c r="N1309" s="526"/>
      <c r="O1309" s="526"/>
      <c r="P1309" s="526"/>
      <c r="Q1309" s="526"/>
      <c r="R1309" s="217"/>
      <c r="S1309" s="905"/>
      <c r="T1309" s="394"/>
      <c r="U1309" s="680"/>
      <c r="W1309" s="16"/>
      <c r="BB1309" s="937"/>
      <c r="BC1309" s="935"/>
      <c r="BD1309" s="936"/>
    </row>
    <row r="1310" s="575" customFormat="1" customHeight="1" spans="1:56">
      <c r="A1310" s="513"/>
      <c r="B1310" s="904"/>
      <c r="C1310" s="904"/>
      <c r="D1310" s="409"/>
      <c r="E1310" s="359"/>
      <c r="F1310" s="660"/>
      <c r="G1310" s="295"/>
      <c r="H1310" s="217"/>
      <c r="I1310" s="688"/>
      <c r="J1310" s="217"/>
      <c r="K1310" s="774"/>
      <c r="L1310" s="217"/>
      <c r="M1310" s="526"/>
      <c r="N1310" s="526"/>
      <c r="O1310" s="526"/>
      <c r="P1310" s="526"/>
      <c r="Q1310" s="526"/>
      <c r="R1310" s="217"/>
      <c r="S1310" s="905"/>
      <c r="T1310" s="394"/>
      <c r="U1310" s="680"/>
      <c r="W1310" s="16"/>
      <c r="BB1310" s="937"/>
      <c r="BC1310" s="935"/>
      <c r="BD1310" s="936"/>
    </row>
    <row r="1311" s="575" customFormat="1" customHeight="1" spans="1:56">
      <c r="A1311" s="513"/>
      <c r="B1311" s="904"/>
      <c r="C1311" s="904"/>
      <c r="D1311" s="409"/>
      <c r="E1311" s="359"/>
      <c r="F1311" s="660"/>
      <c r="G1311" s="295"/>
      <c r="H1311" s="217"/>
      <c r="I1311" s="688"/>
      <c r="J1311" s="217"/>
      <c r="K1311" s="774"/>
      <c r="L1311" s="217"/>
      <c r="M1311" s="526"/>
      <c r="N1311" s="526"/>
      <c r="O1311" s="526"/>
      <c r="P1311" s="526"/>
      <c r="Q1311" s="526"/>
      <c r="R1311" s="217"/>
      <c r="S1311" s="905"/>
      <c r="T1311" s="394"/>
      <c r="U1311" s="680"/>
      <c r="W1311" s="16"/>
      <c r="BB1311" s="937"/>
      <c r="BC1311" s="935"/>
      <c r="BD1311" s="936"/>
    </row>
    <row r="1312" s="575" customFormat="1" customHeight="1" spans="1:56">
      <c r="A1312" s="513"/>
      <c r="B1312" s="904"/>
      <c r="C1312" s="904"/>
      <c r="D1312" s="409"/>
      <c r="E1312" s="359"/>
      <c r="F1312" s="660"/>
      <c r="G1312" s="295"/>
      <c r="H1312" s="217"/>
      <c r="I1312" s="688"/>
      <c r="J1312" s="217"/>
      <c r="K1312" s="774"/>
      <c r="L1312" s="217"/>
      <c r="M1312" s="526"/>
      <c r="N1312" s="526"/>
      <c r="O1312" s="526"/>
      <c r="P1312" s="526"/>
      <c r="Q1312" s="526"/>
      <c r="R1312" s="217"/>
      <c r="S1312" s="905"/>
      <c r="T1312" s="394"/>
      <c r="U1312" s="680"/>
      <c r="W1312" s="16"/>
      <c r="BB1312" s="937"/>
      <c r="BC1312" s="935"/>
      <c r="BD1312" s="936"/>
    </row>
    <row r="1313" s="575" customFormat="1" customHeight="1" spans="1:56">
      <c r="A1313" s="513"/>
      <c r="B1313" s="904"/>
      <c r="C1313" s="904"/>
      <c r="D1313" s="409"/>
      <c r="E1313" s="359"/>
      <c r="F1313" s="660"/>
      <c r="G1313" s="295"/>
      <c r="H1313" s="217"/>
      <c r="I1313" s="688"/>
      <c r="J1313" s="217"/>
      <c r="K1313" s="774"/>
      <c r="L1313" s="217"/>
      <c r="M1313" s="526"/>
      <c r="N1313" s="526"/>
      <c r="O1313" s="526"/>
      <c r="P1313" s="526"/>
      <c r="Q1313" s="526"/>
      <c r="R1313" s="217"/>
      <c r="S1313" s="905"/>
      <c r="T1313" s="394"/>
      <c r="U1313" s="680"/>
      <c r="W1313" s="16"/>
      <c r="BB1313" s="937"/>
      <c r="BC1313" s="935"/>
      <c r="BD1313" s="936"/>
    </row>
    <row r="1314" s="575" customFormat="1" customHeight="1" spans="1:56">
      <c r="A1314" s="513"/>
      <c r="B1314" s="904"/>
      <c r="C1314" s="904"/>
      <c r="D1314" s="409"/>
      <c r="E1314" s="359"/>
      <c r="F1314" s="660"/>
      <c r="G1314" s="295"/>
      <c r="H1314" s="217"/>
      <c r="I1314" s="688"/>
      <c r="J1314" s="217"/>
      <c r="K1314" s="774"/>
      <c r="L1314" s="217"/>
      <c r="M1314" s="526"/>
      <c r="N1314" s="526"/>
      <c r="O1314" s="526"/>
      <c r="P1314" s="526"/>
      <c r="Q1314" s="526"/>
      <c r="R1314" s="217"/>
      <c r="S1314" s="905"/>
      <c r="T1314" s="950"/>
      <c r="U1314" s="680"/>
      <c r="W1314" s="16"/>
      <c r="BB1314" s="937"/>
      <c r="BC1314" s="935"/>
      <c r="BD1314" s="936"/>
    </row>
    <row r="1315" s="575" customFormat="1" customHeight="1" spans="1:56">
      <c r="A1315" s="513"/>
      <c r="B1315" s="904"/>
      <c r="C1315" s="904"/>
      <c r="D1315" s="409"/>
      <c r="E1315" s="359"/>
      <c r="F1315" s="660"/>
      <c r="G1315" s="295"/>
      <c r="H1315" s="217"/>
      <c r="I1315" s="688"/>
      <c r="J1315" s="217"/>
      <c r="K1315" s="774"/>
      <c r="L1315" s="217"/>
      <c r="M1315" s="526"/>
      <c r="N1315" s="526"/>
      <c r="O1315" s="526"/>
      <c r="P1315" s="526"/>
      <c r="Q1315" s="526"/>
      <c r="R1315" s="217"/>
      <c r="S1315" s="905"/>
      <c r="T1315" s="950"/>
      <c r="U1315" s="680"/>
      <c r="W1315" s="16"/>
      <c r="BB1315" s="937"/>
      <c r="BC1315" s="935"/>
      <c r="BD1315" s="936"/>
    </row>
    <row r="1316" s="575" customFormat="1" customHeight="1" spans="1:56">
      <c r="A1316" s="513"/>
      <c r="B1316" s="904"/>
      <c r="C1316" s="904"/>
      <c r="D1316" s="409"/>
      <c r="E1316" s="359"/>
      <c r="F1316" s="660"/>
      <c r="G1316" s="295"/>
      <c r="H1316" s="217"/>
      <c r="I1316" s="688"/>
      <c r="J1316" s="217"/>
      <c r="K1316" s="774"/>
      <c r="L1316" s="217"/>
      <c r="M1316" s="526"/>
      <c r="N1316" s="526"/>
      <c r="O1316" s="526"/>
      <c r="P1316" s="526"/>
      <c r="Q1316" s="526"/>
      <c r="R1316" s="217"/>
      <c r="S1316" s="905"/>
      <c r="T1316" s="950"/>
      <c r="U1316" s="680"/>
      <c r="W1316" s="16"/>
      <c r="BB1316" s="937"/>
      <c r="BC1316" s="935"/>
      <c r="BD1316" s="936"/>
    </row>
    <row r="1317" s="575" customFormat="1" customHeight="1" spans="1:56">
      <c r="A1317" s="513"/>
      <c r="B1317" s="904"/>
      <c r="C1317" s="904"/>
      <c r="D1317" s="409"/>
      <c r="E1317" s="359"/>
      <c r="F1317" s="660"/>
      <c r="G1317" s="295"/>
      <c r="H1317" s="217"/>
      <c r="I1317" s="688"/>
      <c r="J1317" s="217"/>
      <c r="K1317" s="774"/>
      <c r="L1317" s="217"/>
      <c r="M1317" s="526"/>
      <c r="N1317" s="526"/>
      <c r="O1317" s="526"/>
      <c r="P1317" s="526"/>
      <c r="Q1317" s="526"/>
      <c r="R1317" s="217"/>
      <c r="S1317" s="905"/>
      <c r="T1317" s="950"/>
      <c r="U1317" s="680"/>
      <c r="W1317" s="16"/>
      <c r="BB1317" s="937"/>
      <c r="BC1317" s="935"/>
      <c r="BD1317" s="936"/>
    </row>
    <row r="1318" s="575" customFormat="1" customHeight="1" spans="1:56">
      <c r="A1318" s="513"/>
      <c r="B1318" s="904"/>
      <c r="C1318" s="904"/>
      <c r="D1318" s="409"/>
      <c r="E1318" s="359"/>
      <c r="F1318" s="660"/>
      <c r="G1318" s="295"/>
      <c r="H1318" s="217"/>
      <c r="I1318" s="688"/>
      <c r="J1318" s="217"/>
      <c r="K1318" s="774"/>
      <c r="L1318" s="217"/>
      <c r="M1318" s="526"/>
      <c r="N1318" s="526"/>
      <c r="O1318" s="526"/>
      <c r="P1318" s="526"/>
      <c r="Q1318" s="526"/>
      <c r="R1318" s="217"/>
      <c r="S1318" s="905"/>
      <c r="T1318" s="951"/>
      <c r="U1318" s="680"/>
      <c r="W1318" s="16"/>
      <c r="BB1318" s="937"/>
      <c r="BC1318" s="935"/>
      <c r="BD1318" s="936"/>
    </row>
    <row r="1319" s="575" customFormat="1" customHeight="1" spans="1:56">
      <c r="A1319" s="513"/>
      <c r="B1319" s="904"/>
      <c r="C1319" s="904"/>
      <c r="D1319" s="409"/>
      <c r="E1319" s="359"/>
      <c r="F1319" s="660"/>
      <c r="G1319" s="295"/>
      <c r="H1319" s="217"/>
      <c r="I1319" s="688"/>
      <c r="J1319" s="217"/>
      <c r="K1319" s="774"/>
      <c r="L1319" s="217"/>
      <c r="M1319" s="526"/>
      <c r="N1319" s="526"/>
      <c r="O1319" s="526"/>
      <c r="P1319" s="526"/>
      <c r="Q1319" s="526"/>
      <c r="R1319" s="217"/>
      <c r="S1319" s="905"/>
      <c r="T1319" s="950"/>
      <c r="U1319" s="680"/>
      <c r="W1319" s="16"/>
      <c r="BB1319" s="937"/>
      <c r="BC1319" s="935"/>
      <c r="BD1319" s="936"/>
    </row>
    <row r="1320" s="575" customFormat="1" customHeight="1" spans="1:56">
      <c r="A1320" s="513"/>
      <c r="B1320" s="904"/>
      <c r="C1320" s="904"/>
      <c r="D1320" s="409"/>
      <c r="E1320" s="359"/>
      <c r="F1320" s="660"/>
      <c r="G1320" s="295"/>
      <c r="H1320" s="217"/>
      <c r="I1320" s="688"/>
      <c r="J1320" s="217"/>
      <c r="K1320" s="774"/>
      <c r="L1320" s="217"/>
      <c r="M1320" s="526"/>
      <c r="N1320" s="526"/>
      <c r="O1320" s="526"/>
      <c r="P1320" s="526"/>
      <c r="Q1320" s="526"/>
      <c r="R1320" s="217"/>
      <c r="S1320" s="905"/>
      <c r="T1320" s="394"/>
      <c r="U1320" s="680"/>
      <c r="W1320" s="16"/>
      <c r="BB1320" s="937"/>
      <c r="BC1320" s="935"/>
      <c r="BD1320" s="936"/>
    </row>
    <row r="1321" s="575" customFormat="1" customHeight="1" spans="1:56">
      <c r="A1321" s="513"/>
      <c r="B1321" s="904"/>
      <c r="C1321" s="904"/>
      <c r="D1321" s="409"/>
      <c r="E1321" s="359"/>
      <c r="F1321" s="660"/>
      <c r="G1321" s="295"/>
      <c r="H1321" s="217"/>
      <c r="I1321" s="688"/>
      <c r="J1321" s="217"/>
      <c r="K1321" s="774"/>
      <c r="L1321" s="217"/>
      <c r="M1321" s="526"/>
      <c r="N1321" s="526"/>
      <c r="O1321" s="526"/>
      <c r="P1321" s="526"/>
      <c r="Q1321" s="526"/>
      <c r="R1321" s="217"/>
      <c r="S1321" s="905"/>
      <c r="T1321" s="394"/>
      <c r="U1321" s="680"/>
      <c r="W1321" s="16"/>
      <c r="BB1321" s="937"/>
      <c r="BC1321" s="935"/>
      <c r="BD1321" s="936"/>
    </row>
    <row r="1322" s="575" customFormat="1" customHeight="1" spans="1:56">
      <c r="A1322" s="513"/>
      <c r="B1322" s="904"/>
      <c r="C1322" s="904"/>
      <c r="D1322" s="409"/>
      <c r="E1322" s="359"/>
      <c r="F1322" s="660"/>
      <c r="G1322" s="295"/>
      <c r="H1322" s="217"/>
      <c r="I1322" s="688"/>
      <c r="J1322" s="217"/>
      <c r="K1322" s="774"/>
      <c r="L1322" s="217"/>
      <c r="M1322" s="526"/>
      <c r="N1322" s="526"/>
      <c r="O1322" s="526"/>
      <c r="P1322" s="526"/>
      <c r="Q1322" s="526"/>
      <c r="R1322" s="217"/>
      <c r="S1322" s="905"/>
      <c r="T1322" s="394"/>
      <c r="U1322" s="680"/>
      <c r="W1322" s="16"/>
      <c r="BB1322" s="937"/>
      <c r="BC1322" s="935"/>
      <c r="BD1322" s="936"/>
    </row>
    <row r="1323" s="575" customFormat="1" customHeight="1" spans="1:56">
      <c r="A1323" s="513"/>
      <c r="B1323" s="904"/>
      <c r="C1323" s="904"/>
      <c r="D1323" s="409"/>
      <c r="E1323" s="359"/>
      <c r="F1323" s="660"/>
      <c r="G1323" s="295"/>
      <c r="H1323" s="217"/>
      <c r="I1323" s="688"/>
      <c r="J1323" s="217"/>
      <c r="K1323" s="774"/>
      <c r="L1323" s="217"/>
      <c r="M1323" s="526"/>
      <c r="N1323" s="526"/>
      <c r="O1323" s="526"/>
      <c r="P1323" s="526"/>
      <c r="Q1323" s="526"/>
      <c r="R1323" s="217"/>
      <c r="S1323" s="905"/>
      <c r="T1323" s="394"/>
      <c r="U1323" s="680"/>
      <c r="W1323" s="16"/>
      <c r="BB1323" s="937"/>
      <c r="BC1323" s="935"/>
      <c r="BD1323" s="936"/>
    </row>
    <row r="1324" s="575" customFormat="1" customHeight="1" spans="1:56">
      <c r="A1324" s="513"/>
      <c r="B1324" s="904"/>
      <c r="C1324" s="904"/>
      <c r="D1324" s="409"/>
      <c r="E1324" s="359"/>
      <c r="F1324" s="660"/>
      <c r="G1324" s="295"/>
      <c r="H1324" s="217"/>
      <c r="I1324" s="688"/>
      <c r="J1324" s="217"/>
      <c r="K1324" s="774"/>
      <c r="L1324" s="217"/>
      <c r="M1324" s="526"/>
      <c r="N1324" s="526"/>
      <c r="O1324" s="526"/>
      <c r="P1324" s="526"/>
      <c r="Q1324" s="526"/>
      <c r="R1324" s="217"/>
      <c r="S1324" s="905"/>
      <c r="T1324" s="394"/>
      <c r="U1324" s="680"/>
      <c r="W1324" s="16"/>
      <c r="BB1324" s="937"/>
      <c r="BC1324" s="935"/>
      <c r="BD1324" s="936"/>
    </row>
    <row r="1325" s="575" customFormat="1" customHeight="1" spans="1:56">
      <c r="A1325" s="513"/>
      <c r="B1325" s="904"/>
      <c r="C1325" s="904"/>
      <c r="D1325" s="409"/>
      <c r="E1325" s="359"/>
      <c r="F1325" s="660"/>
      <c r="G1325" s="295"/>
      <c r="H1325" s="217"/>
      <c r="I1325" s="688"/>
      <c r="J1325" s="217"/>
      <c r="K1325" s="774"/>
      <c r="L1325" s="217"/>
      <c r="M1325" s="526"/>
      <c r="N1325" s="526"/>
      <c r="O1325" s="526"/>
      <c r="P1325" s="526"/>
      <c r="Q1325" s="526"/>
      <c r="R1325" s="217"/>
      <c r="S1325" s="905"/>
      <c r="T1325" s="394"/>
      <c r="U1325" s="680"/>
      <c r="W1325" s="16"/>
      <c r="BB1325" s="937"/>
      <c r="BC1325" s="935"/>
      <c r="BD1325" s="936"/>
    </row>
    <row r="1326" s="575" customFormat="1" customHeight="1" spans="1:56">
      <c r="A1326" s="513"/>
      <c r="B1326" s="904"/>
      <c r="C1326" s="904"/>
      <c r="D1326" s="409"/>
      <c r="E1326" s="359"/>
      <c r="F1326" s="660"/>
      <c r="G1326" s="295"/>
      <c r="H1326" s="217"/>
      <c r="I1326" s="688"/>
      <c r="J1326" s="217"/>
      <c r="K1326" s="774"/>
      <c r="L1326" s="217"/>
      <c r="M1326" s="526"/>
      <c r="N1326" s="526"/>
      <c r="O1326" s="526"/>
      <c r="P1326" s="526"/>
      <c r="Q1326" s="526"/>
      <c r="R1326" s="217"/>
      <c r="S1326" s="905"/>
      <c r="T1326" s="394"/>
      <c r="U1326" s="680"/>
      <c r="W1326" s="16"/>
      <c r="BB1326" s="937"/>
      <c r="BC1326" s="935"/>
      <c r="BD1326" s="936"/>
    </row>
    <row r="1327" s="575" customFormat="1" customHeight="1" spans="1:56">
      <c r="A1327" s="513"/>
      <c r="B1327" s="904"/>
      <c r="C1327" s="904"/>
      <c r="D1327" s="409"/>
      <c r="E1327" s="359"/>
      <c r="F1327" s="660"/>
      <c r="G1327" s="295"/>
      <c r="H1327" s="217"/>
      <c r="I1327" s="688"/>
      <c r="J1327" s="217"/>
      <c r="K1327" s="774"/>
      <c r="L1327" s="217"/>
      <c r="M1327" s="526"/>
      <c r="N1327" s="526"/>
      <c r="O1327" s="526"/>
      <c r="P1327" s="526"/>
      <c r="Q1327" s="526"/>
      <c r="R1327" s="217"/>
      <c r="S1327" s="905"/>
      <c r="T1327" s="394"/>
      <c r="U1327" s="680"/>
      <c r="W1327" s="16"/>
      <c r="BB1327" s="937"/>
      <c r="BC1327" s="935"/>
      <c r="BD1327" s="936"/>
    </row>
    <row r="1328" s="575" customFormat="1" customHeight="1" spans="1:56">
      <c r="A1328" s="513"/>
      <c r="B1328" s="904"/>
      <c r="C1328" s="904"/>
      <c r="D1328" s="409"/>
      <c r="E1328" s="359"/>
      <c r="F1328" s="660"/>
      <c r="G1328" s="295"/>
      <c r="H1328" s="217"/>
      <c r="I1328" s="688"/>
      <c r="J1328" s="217"/>
      <c r="K1328" s="774"/>
      <c r="L1328" s="217"/>
      <c r="M1328" s="526"/>
      <c r="N1328" s="526"/>
      <c r="O1328" s="526"/>
      <c r="P1328" s="526"/>
      <c r="Q1328" s="526"/>
      <c r="R1328" s="217"/>
      <c r="S1328" s="905"/>
      <c r="T1328" s="394"/>
      <c r="U1328" s="680"/>
      <c r="W1328" s="16"/>
      <c r="BB1328" s="937"/>
      <c r="BC1328" s="935"/>
      <c r="BD1328" s="936"/>
    </row>
    <row r="1329" s="575" customFormat="1" customHeight="1" spans="1:56">
      <c r="A1329" s="513"/>
      <c r="B1329" s="904"/>
      <c r="C1329" s="904"/>
      <c r="D1329" s="409"/>
      <c r="E1329" s="359"/>
      <c r="F1329" s="660"/>
      <c r="G1329" s="295"/>
      <c r="H1329" s="217"/>
      <c r="I1329" s="688"/>
      <c r="J1329" s="217"/>
      <c r="K1329" s="774"/>
      <c r="L1329" s="217"/>
      <c r="M1329" s="526"/>
      <c r="N1329" s="526"/>
      <c r="O1329" s="526"/>
      <c r="P1329" s="526"/>
      <c r="Q1329" s="526"/>
      <c r="R1329" s="217"/>
      <c r="S1329" s="905"/>
      <c r="T1329" s="394"/>
      <c r="U1329" s="680"/>
      <c r="W1329" s="16"/>
      <c r="BB1329" s="937"/>
      <c r="BC1329" s="935"/>
      <c r="BD1329" s="936"/>
    </row>
    <row r="1330" s="575" customFormat="1" customHeight="1" spans="1:56">
      <c r="A1330" s="513"/>
      <c r="B1330" s="904"/>
      <c r="C1330" s="904"/>
      <c r="D1330" s="409"/>
      <c r="E1330" s="359"/>
      <c r="F1330" s="660"/>
      <c r="G1330" s="295"/>
      <c r="H1330" s="217"/>
      <c r="I1330" s="688"/>
      <c r="J1330" s="217"/>
      <c r="K1330" s="774"/>
      <c r="L1330" s="217"/>
      <c r="M1330" s="526"/>
      <c r="N1330" s="526"/>
      <c r="O1330" s="526"/>
      <c r="P1330" s="526"/>
      <c r="Q1330" s="526"/>
      <c r="R1330" s="217"/>
      <c r="S1330" s="905"/>
      <c r="T1330" s="394"/>
      <c r="U1330" s="680"/>
      <c r="W1330" s="16"/>
      <c r="BB1330" s="937"/>
      <c r="BC1330" s="935"/>
      <c r="BD1330" s="936"/>
    </row>
    <row r="1331" s="575" customFormat="1" customHeight="1" spans="1:56">
      <c r="A1331" s="513"/>
      <c r="B1331" s="904"/>
      <c r="C1331" s="904"/>
      <c r="D1331" s="409"/>
      <c r="E1331" s="359"/>
      <c r="F1331" s="660"/>
      <c r="G1331" s="295"/>
      <c r="H1331" s="217"/>
      <c r="I1331" s="688"/>
      <c r="J1331" s="217"/>
      <c r="K1331" s="774"/>
      <c r="L1331" s="217"/>
      <c r="M1331" s="526"/>
      <c r="N1331" s="526"/>
      <c r="O1331" s="526"/>
      <c r="P1331" s="526"/>
      <c r="Q1331" s="526"/>
      <c r="R1331" s="217"/>
      <c r="S1331" s="905"/>
      <c r="T1331" s="950"/>
      <c r="U1331" s="680"/>
      <c r="W1331" s="16"/>
      <c r="BB1331" s="937"/>
      <c r="BC1331" s="935"/>
      <c r="BD1331" s="936"/>
    </row>
    <row r="1332" s="575" customFormat="1" customHeight="1" spans="1:56">
      <c r="A1332" s="513"/>
      <c r="B1332" s="904"/>
      <c r="C1332" s="904"/>
      <c r="D1332" s="409"/>
      <c r="E1332" s="359"/>
      <c r="F1332" s="660"/>
      <c r="G1332" s="295"/>
      <c r="H1332" s="217"/>
      <c r="I1332" s="688"/>
      <c r="J1332" s="217"/>
      <c r="K1332" s="774"/>
      <c r="L1332" s="217"/>
      <c r="M1332" s="526"/>
      <c r="N1332" s="526"/>
      <c r="O1332" s="526"/>
      <c r="P1332" s="526"/>
      <c r="Q1332" s="526"/>
      <c r="R1332" s="217"/>
      <c r="S1332" s="905"/>
      <c r="T1332" s="950"/>
      <c r="U1332" s="680"/>
      <c r="W1332" s="16"/>
      <c r="BB1332" s="937"/>
      <c r="BC1332" s="935"/>
      <c r="BD1332" s="936"/>
    </row>
    <row r="1333" s="575" customFormat="1" customHeight="1" spans="1:56">
      <c r="A1333" s="513"/>
      <c r="B1333" s="904"/>
      <c r="C1333" s="904"/>
      <c r="D1333" s="409"/>
      <c r="E1333" s="359"/>
      <c r="F1333" s="660"/>
      <c r="G1333" s="295"/>
      <c r="H1333" s="217"/>
      <c r="I1333" s="688"/>
      <c r="J1333" s="217"/>
      <c r="K1333" s="774"/>
      <c r="L1333" s="217"/>
      <c r="M1333" s="526"/>
      <c r="N1333" s="526"/>
      <c r="O1333" s="526"/>
      <c r="P1333" s="526"/>
      <c r="Q1333" s="526"/>
      <c r="R1333" s="217"/>
      <c r="S1333" s="905"/>
      <c r="T1333" s="950"/>
      <c r="U1333" s="680"/>
      <c r="W1333" s="16"/>
      <c r="BB1333" s="937"/>
      <c r="BC1333" s="935"/>
      <c r="BD1333" s="936"/>
    </row>
    <row r="1334" s="575" customFormat="1" customHeight="1" spans="1:56">
      <c r="A1334" s="513"/>
      <c r="B1334" s="904"/>
      <c r="C1334" s="904"/>
      <c r="D1334" s="409"/>
      <c r="E1334" s="359"/>
      <c r="F1334" s="660"/>
      <c r="G1334" s="295"/>
      <c r="H1334" s="217"/>
      <c r="I1334" s="688"/>
      <c r="J1334" s="217"/>
      <c r="K1334" s="774"/>
      <c r="L1334" s="217"/>
      <c r="M1334" s="526"/>
      <c r="N1334" s="526"/>
      <c r="O1334" s="526"/>
      <c r="P1334" s="526"/>
      <c r="Q1334" s="526"/>
      <c r="R1334" s="217"/>
      <c r="S1334" s="905"/>
      <c r="T1334" s="950"/>
      <c r="U1334" s="680"/>
      <c r="W1334" s="16"/>
      <c r="BB1334" s="937"/>
      <c r="BC1334" s="935"/>
      <c r="BD1334" s="936"/>
    </row>
    <row r="1335" s="575" customFormat="1" customHeight="1" spans="1:56">
      <c r="A1335" s="513"/>
      <c r="B1335" s="904"/>
      <c r="C1335" s="904"/>
      <c r="D1335" s="409"/>
      <c r="E1335" s="359"/>
      <c r="F1335" s="660"/>
      <c r="G1335" s="295"/>
      <c r="H1335" s="217"/>
      <c r="I1335" s="688"/>
      <c r="J1335" s="217"/>
      <c r="K1335" s="774"/>
      <c r="L1335" s="217"/>
      <c r="M1335" s="526"/>
      <c r="N1335" s="526"/>
      <c r="O1335" s="526"/>
      <c r="P1335" s="526"/>
      <c r="Q1335" s="526"/>
      <c r="R1335" s="217"/>
      <c r="S1335" s="905"/>
      <c r="T1335" s="950"/>
      <c r="U1335" s="680"/>
      <c r="W1335" s="16"/>
      <c r="BB1335" s="937"/>
      <c r="BC1335" s="935"/>
      <c r="BD1335" s="936"/>
    </row>
    <row r="1336" s="575" customFormat="1" customHeight="1" spans="1:56">
      <c r="A1336" s="513"/>
      <c r="B1336" s="904"/>
      <c r="C1336" s="904"/>
      <c r="D1336" s="409"/>
      <c r="E1336" s="359"/>
      <c r="F1336" s="660"/>
      <c r="G1336" s="295"/>
      <c r="H1336" s="217"/>
      <c r="I1336" s="688"/>
      <c r="J1336" s="217"/>
      <c r="K1336" s="774"/>
      <c r="L1336" s="217"/>
      <c r="M1336" s="526"/>
      <c r="N1336" s="526"/>
      <c r="O1336" s="526"/>
      <c r="P1336" s="526"/>
      <c r="Q1336" s="526"/>
      <c r="R1336" s="217"/>
      <c r="S1336" s="905"/>
      <c r="T1336" s="950"/>
      <c r="U1336" s="680"/>
      <c r="W1336" s="16"/>
      <c r="BB1336" s="937"/>
      <c r="BC1336" s="935"/>
      <c r="BD1336" s="936"/>
    </row>
    <row r="1337" s="575" customFormat="1" customHeight="1" spans="1:56">
      <c r="A1337" s="513"/>
      <c r="B1337" s="904"/>
      <c r="C1337" s="904"/>
      <c r="D1337" s="409"/>
      <c r="E1337" s="359"/>
      <c r="F1337" s="660"/>
      <c r="G1337" s="295"/>
      <c r="H1337" s="217"/>
      <c r="I1337" s="688"/>
      <c r="J1337" s="217"/>
      <c r="K1337" s="774"/>
      <c r="L1337" s="217"/>
      <c r="M1337" s="526"/>
      <c r="N1337" s="526"/>
      <c r="O1337" s="526"/>
      <c r="P1337" s="526"/>
      <c r="Q1337" s="526"/>
      <c r="R1337" s="217"/>
      <c r="S1337" s="905"/>
      <c r="T1337" s="950"/>
      <c r="U1337" s="680"/>
      <c r="W1337" s="16"/>
      <c r="BB1337" s="937"/>
      <c r="BC1337" s="935"/>
      <c r="BD1337" s="936"/>
    </row>
    <row r="1338" s="575" customFormat="1" customHeight="1" spans="1:56">
      <c r="A1338" s="513"/>
      <c r="B1338" s="904"/>
      <c r="C1338" s="904"/>
      <c r="D1338" s="409"/>
      <c r="E1338" s="359"/>
      <c r="F1338" s="660"/>
      <c r="G1338" s="295"/>
      <c r="H1338" s="217"/>
      <c r="I1338" s="688"/>
      <c r="J1338" s="217"/>
      <c r="K1338" s="774"/>
      <c r="L1338" s="217"/>
      <c r="M1338" s="526"/>
      <c r="N1338" s="526"/>
      <c r="O1338" s="526"/>
      <c r="P1338" s="526"/>
      <c r="Q1338" s="526"/>
      <c r="R1338" s="217"/>
      <c r="S1338" s="905"/>
      <c r="T1338" s="950"/>
      <c r="U1338" s="680"/>
      <c r="W1338" s="16"/>
      <c r="BB1338" s="937"/>
      <c r="BC1338" s="935"/>
      <c r="BD1338" s="936"/>
    </row>
    <row r="1339" s="575" customFormat="1" customHeight="1" spans="1:56">
      <c r="A1339" s="513"/>
      <c r="B1339" s="904"/>
      <c r="C1339" s="904"/>
      <c r="D1339" s="409"/>
      <c r="E1339" s="359"/>
      <c r="F1339" s="660"/>
      <c r="G1339" s="295"/>
      <c r="H1339" s="217"/>
      <c r="I1339" s="688"/>
      <c r="J1339" s="217"/>
      <c r="K1339" s="774"/>
      <c r="L1339" s="217"/>
      <c r="M1339" s="526"/>
      <c r="N1339" s="526"/>
      <c r="O1339" s="526"/>
      <c r="P1339" s="526"/>
      <c r="Q1339" s="526"/>
      <c r="R1339" s="217"/>
      <c r="S1339" s="905"/>
      <c r="T1339" s="950"/>
      <c r="U1339" s="680"/>
      <c r="W1339" s="16"/>
      <c r="BB1339" s="937"/>
      <c r="BC1339" s="935"/>
      <c r="BD1339" s="936"/>
    </row>
    <row r="1340" s="575" customFormat="1" customHeight="1" spans="1:56">
      <c r="A1340" s="513"/>
      <c r="B1340" s="904"/>
      <c r="C1340" s="904"/>
      <c r="D1340" s="409"/>
      <c r="E1340" s="359"/>
      <c r="F1340" s="660"/>
      <c r="G1340" s="295"/>
      <c r="H1340" s="217"/>
      <c r="I1340" s="688"/>
      <c r="J1340" s="217"/>
      <c r="K1340" s="774"/>
      <c r="L1340" s="217"/>
      <c r="M1340" s="526"/>
      <c r="N1340" s="526"/>
      <c r="O1340" s="526"/>
      <c r="P1340" s="526"/>
      <c r="Q1340" s="526"/>
      <c r="R1340" s="217"/>
      <c r="S1340" s="905"/>
      <c r="T1340" s="950"/>
      <c r="U1340" s="680"/>
      <c r="W1340" s="16"/>
      <c r="BB1340" s="937"/>
      <c r="BC1340" s="935"/>
      <c r="BD1340" s="936"/>
    </row>
    <row r="1341" s="575" customFormat="1" customHeight="1" spans="1:56">
      <c r="A1341" s="513"/>
      <c r="B1341" s="904"/>
      <c r="C1341" s="904"/>
      <c r="D1341" s="409"/>
      <c r="E1341" s="359"/>
      <c r="F1341" s="660"/>
      <c r="G1341" s="295"/>
      <c r="H1341" s="217"/>
      <c r="I1341" s="688"/>
      <c r="J1341" s="217"/>
      <c r="K1341" s="774"/>
      <c r="L1341" s="217"/>
      <c r="M1341" s="526"/>
      <c r="N1341" s="526"/>
      <c r="O1341" s="526"/>
      <c r="P1341" s="526"/>
      <c r="Q1341" s="526"/>
      <c r="R1341" s="217"/>
      <c r="S1341" s="905"/>
      <c r="T1341" s="950"/>
      <c r="U1341" s="680"/>
      <c r="W1341" s="16"/>
      <c r="BB1341" s="937"/>
      <c r="BC1341" s="839"/>
      <c r="BD1341" s="840"/>
    </row>
    <row r="1342" s="575" customFormat="1" customHeight="1" spans="1:56">
      <c r="A1342" s="513"/>
      <c r="B1342" s="904"/>
      <c r="C1342" s="904"/>
      <c r="D1342" s="409"/>
      <c r="E1342" s="359"/>
      <c r="F1342" s="660"/>
      <c r="G1342" s="295"/>
      <c r="H1342" s="217"/>
      <c r="I1342" s="688"/>
      <c r="J1342" s="217"/>
      <c r="K1342" s="774"/>
      <c r="L1342" s="217"/>
      <c r="M1342" s="526"/>
      <c r="N1342" s="526"/>
      <c r="O1342" s="526"/>
      <c r="P1342" s="526"/>
      <c r="Q1342" s="526"/>
      <c r="R1342" s="217"/>
      <c r="S1342" s="905"/>
      <c r="T1342" s="950"/>
      <c r="U1342" s="680"/>
      <c r="W1342" s="16"/>
      <c r="BB1342" s="937"/>
      <c r="BC1342" s="839"/>
      <c r="BD1342" s="919"/>
    </row>
    <row r="1343" s="575" customFormat="1" customHeight="1" spans="1:56">
      <c r="A1343" s="513"/>
      <c r="B1343" s="904"/>
      <c r="C1343" s="904"/>
      <c r="D1343" s="409"/>
      <c r="E1343" s="359"/>
      <c r="F1343" s="660"/>
      <c r="G1343" s="295"/>
      <c r="H1343" s="217"/>
      <c r="I1343" s="688"/>
      <c r="J1343" s="217"/>
      <c r="K1343" s="774"/>
      <c r="L1343" s="217"/>
      <c r="M1343" s="526"/>
      <c r="N1343" s="526"/>
      <c r="O1343" s="526"/>
      <c r="P1343" s="526"/>
      <c r="Q1343" s="526"/>
      <c r="R1343" s="217"/>
      <c r="S1343" s="905"/>
      <c r="T1343" s="950"/>
      <c r="U1343" s="680"/>
      <c r="W1343" s="16"/>
      <c r="BB1343" s="937"/>
      <c r="BC1343" s="839"/>
      <c r="BD1343" s="919"/>
    </row>
    <row r="1344" s="575" customFormat="1" customHeight="1" spans="1:56">
      <c r="A1344" s="513"/>
      <c r="B1344" s="904"/>
      <c r="C1344" s="904"/>
      <c r="D1344" s="409"/>
      <c r="E1344" s="359"/>
      <c r="F1344" s="660"/>
      <c r="G1344" s="295"/>
      <c r="H1344" s="217"/>
      <c r="I1344" s="688"/>
      <c r="J1344" s="217"/>
      <c r="K1344" s="774"/>
      <c r="L1344" s="217"/>
      <c r="M1344" s="526"/>
      <c r="N1344" s="526"/>
      <c r="O1344" s="526"/>
      <c r="P1344" s="526"/>
      <c r="Q1344" s="526"/>
      <c r="R1344" s="217"/>
      <c r="S1344" s="905"/>
      <c r="T1344" s="950"/>
      <c r="U1344" s="680"/>
      <c r="W1344" s="16"/>
      <c r="BB1344" s="937"/>
      <c r="BC1344" s="839"/>
      <c r="BD1344" s="919"/>
    </row>
    <row r="1345" s="575" customFormat="1" customHeight="1" spans="1:56">
      <c r="A1345" s="513"/>
      <c r="B1345" s="904"/>
      <c r="C1345" s="904"/>
      <c r="D1345" s="409"/>
      <c r="E1345" s="359"/>
      <c r="F1345" s="660"/>
      <c r="G1345" s="295"/>
      <c r="H1345" s="217"/>
      <c r="I1345" s="688"/>
      <c r="J1345" s="217"/>
      <c r="K1345" s="774"/>
      <c r="L1345" s="217"/>
      <c r="M1345" s="526"/>
      <c r="N1345" s="526"/>
      <c r="O1345" s="526"/>
      <c r="P1345" s="526"/>
      <c r="Q1345" s="526"/>
      <c r="R1345" s="217"/>
      <c r="S1345" s="905"/>
      <c r="T1345" s="950"/>
      <c r="U1345" s="680"/>
      <c r="W1345" s="16"/>
      <c r="BB1345" s="937"/>
      <c r="BC1345" s="839"/>
      <c r="BD1345" s="919"/>
    </row>
    <row r="1346" s="575" customFormat="1" customHeight="1" spans="1:56">
      <c r="A1346" s="513"/>
      <c r="B1346" s="904"/>
      <c r="C1346" s="904"/>
      <c r="D1346" s="409"/>
      <c r="E1346" s="359"/>
      <c r="F1346" s="660"/>
      <c r="G1346" s="295"/>
      <c r="H1346" s="217"/>
      <c r="I1346" s="688"/>
      <c r="J1346" s="217"/>
      <c r="K1346" s="774"/>
      <c r="L1346" s="217"/>
      <c r="M1346" s="526"/>
      <c r="N1346" s="526"/>
      <c r="O1346" s="526"/>
      <c r="P1346" s="526"/>
      <c r="Q1346" s="526"/>
      <c r="R1346" s="217"/>
      <c r="S1346" s="905"/>
      <c r="T1346" s="950"/>
      <c r="U1346" s="680"/>
      <c r="W1346" s="16"/>
      <c r="BB1346" s="937"/>
      <c r="BC1346" s="839"/>
      <c r="BD1346" s="919"/>
    </row>
    <row r="1347" s="575" customFormat="1" customHeight="1" spans="1:56">
      <c r="A1347" s="513"/>
      <c r="B1347" s="904"/>
      <c r="C1347" s="904"/>
      <c r="D1347" s="409"/>
      <c r="E1347" s="359"/>
      <c r="F1347" s="660"/>
      <c r="G1347" s="295"/>
      <c r="H1347" s="217"/>
      <c r="I1347" s="688"/>
      <c r="J1347" s="217"/>
      <c r="K1347" s="774"/>
      <c r="L1347" s="217"/>
      <c r="M1347" s="526"/>
      <c r="N1347" s="526"/>
      <c r="O1347" s="526"/>
      <c r="P1347" s="526"/>
      <c r="Q1347" s="526"/>
      <c r="R1347" s="217"/>
      <c r="S1347" s="905"/>
      <c r="T1347" s="950"/>
      <c r="U1347" s="680"/>
      <c r="W1347" s="16"/>
      <c r="BB1347" s="937"/>
      <c r="BC1347" s="839"/>
      <c r="BD1347" s="919"/>
    </row>
    <row r="1348" s="575" customFormat="1" customHeight="1" spans="1:56">
      <c r="A1348" s="513"/>
      <c r="B1348" s="904"/>
      <c r="C1348" s="904"/>
      <c r="D1348" s="409"/>
      <c r="E1348" s="359"/>
      <c r="F1348" s="660"/>
      <c r="G1348" s="295"/>
      <c r="H1348" s="217"/>
      <c r="I1348" s="688"/>
      <c r="J1348" s="217"/>
      <c r="K1348" s="774"/>
      <c r="L1348" s="217"/>
      <c r="M1348" s="526"/>
      <c r="N1348" s="526"/>
      <c r="O1348" s="526"/>
      <c r="P1348" s="526"/>
      <c r="Q1348" s="526"/>
      <c r="R1348" s="217"/>
      <c r="S1348" s="905"/>
      <c r="T1348" s="950"/>
      <c r="U1348" s="680"/>
      <c r="W1348" s="16"/>
      <c r="BB1348" s="937"/>
      <c r="BC1348" s="839"/>
      <c r="BD1348" s="919"/>
    </row>
    <row r="1349" s="575" customFormat="1" customHeight="1" spans="1:56">
      <c r="A1349" s="513"/>
      <c r="B1349" s="904"/>
      <c r="C1349" s="904"/>
      <c r="D1349" s="409"/>
      <c r="E1349" s="359"/>
      <c r="F1349" s="660"/>
      <c r="G1349" s="295"/>
      <c r="H1349" s="217"/>
      <c r="I1349" s="688"/>
      <c r="J1349" s="217"/>
      <c r="K1349" s="774"/>
      <c r="L1349" s="217"/>
      <c r="M1349" s="526"/>
      <c r="N1349" s="526"/>
      <c r="O1349" s="526"/>
      <c r="P1349" s="526"/>
      <c r="Q1349" s="526"/>
      <c r="R1349" s="217"/>
      <c r="S1349" s="905"/>
      <c r="T1349" s="950"/>
      <c r="U1349" s="680"/>
      <c r="W1349" s="16"/>
      <c r="BB1349" s="937"/>
      <c r="BC1349" s="839"/>
      <c r="BD1349" s="919"/>
    </row>
    <row r="1350" s="575" customFormat="1" customHeight="1" spans="1:56">
      <c r="A1350" s="513"/>
      <c r="B1350" s="904"/>
      <c r="C1350" s="904"/>
      <c r="D1350" s="409"/>
      <c r="E1350" s="359"/>
      <c r="F1350" s="660"/>
      <c r="G1350" s="295"/>
      <c r="H1350" s="217"/>
      <c r="I1350" s="688"/>
      <c r="J1350" s="217"/>
      <c r="K1350" s="774"/>
      <c r="L1350" s="217"/>
      <c r="M1350" s="526"/>
      <c r="N1350" s="526"/>
      <c r="O1350" s="526"/>
      <c r="P1350" s="526"/>
      <c r="Q1350" s="526"/>
      <c r="R1350" s="217"/>
      <c r="S1350" s="905"/>
      <c r="T1350" s="950"/>
      <c r="U1350" s="680"/>
      <c r="W1350" s="16"/>
      <c r="BB1350" s="937"/>
      <c r="BC1350" s="839"/>
      <c r="BD1350" s="919"/>
    </row>
    <row r="1351" s="696" customFormat="1" customHeight="1" spans="1:56">
      <c r="A1351" s="788">
        <v>46265</v>
      </c>
      <c r="B1351" s="863" t="s">
        <v>659</v>
      </c>
      <c r="C1351" s="863"/>
      <c r="D1351" s="625"/>
      <c r="E1351" s="864"/>
      <c r="F1351" s="627">
        <f>SUBTOTAL(9,F1081:F1350)</f>
        <v>0</v>
      </c>
      <c r="G1351" s="731"/>
      <c r="H1351" s="628">
        <f>SUBTOTAL(9,H1081:H1350)</f>
        <v>0</v>
      </c>
      <c r="I1351" s="629"/>
      <c r="J1351" s="628">
        <f t="shared" ref="J1351:P1351" si="25">SUBTOTAL(9,J1081:J1350)</f>
        <v>0</v>
      </c>
      <c r="K1351" s="627">
        <f t="shared" si="25"/>
        <v>0</v>
      </c>
      <c r="L1351" s="628">
        <f t="shared" si="25"/>
        <v>0</v>
      </c>
      <c r="M1351" s="628">
        <f t="shared" si="25"/>
        <v>0</v>
      </c>
      <c r="N1351" s="628">
        <f t="shared" si="25"/>
        <v>0</v>
      </c>
      <c r="O1351" s="628">
        <f t="shared" si="25"/>
        <v>0</v>
      </c>
      <c r="P1351" s="731">
        <f t="shared" si="25"/>
        <v>0</v>
      </c>
      <c r="Q1351" s="731"/>
      <c r="R1351" s="731">
        <f>SUBTOTAL(9,R1081:R1350)</f>
        <v>0</v>
      </c>
      <c r="S1351" s="865"/>
      <c r="T1351" s="630">
        <f>L1351+R1351-J1351</f>
        <v>0</v>
      </c>
      <c r="U1351" s="292"/>
      <c r="BC1351" s="839"/>
      <c r="BD1351" s="919"/>
    </row>
    <row r="1352" s="823" customFormat="1" customHeight="1" spans="1:56">
      <c r="A1352" s="733"/>
      <c r="B1352" s="886"/>
      <c r="C1352" s="736"/>
      <c r="D1352" s="952"/>
      <c r="E1352" s="953"/>
      <c r="F1352" s="654"/>
      <c r="G1352" s="466"/>
      <c r="H1352" s="291"/>
      <c r="I1352" s="690"/>
      <c r="J1352" s="291"/>
      <c r="K1352" s="655"/>
      <c r="L1352" s="480"/>
      <c r="M1352" s="257"/>
      <c r="N1352" s="257"/>
      <c r="O1352" s="257"/>
      <c r="P1352" s="257"/>
      <c r="Q1352" s="257"/>
      <c r="R1352" s="797"/>
      <c r="S1352" s="638"/>
      <c r="T1352" s="954"/>
      <c r="U1352" s="955"/>
      <c r="V1352" s="955"/>
      <c r="W1352" s="955"/>
      <c r="X1352" s="955"/>
      <c r="Y1352" s="955"/>
      <c r="Z1352" s="955"/>
      <c r="AA1352" s="955"/>
      <c r="AB1352" s="955"/>
      <c r="AC1352" s="955"/>
      <c r="AD1352" s="955"/>
      <c r="AE1352" s="955"/>
      <c r="AF1352" s="955"/>
      <c r="AG1352" s="955"/>
      <c r="AH1352" s="955"/>
      <c r="AI1352" s="955"/>
      <c r="AJ1352" s="955"/>
      <c r="AK1352" s="955"/>
      <c r="AL1352" s="955"/>
      <c r="AM1352" s="955"/>
      <c r="AN1352" s="955"/>
      <c r="AO1352" s="955"/>
      <c r="AP1352" s="955"/>
      <c r="AQ1352" s="955"/>
      <c r="BC1352" s="839"/>
      <c r="BD1352" s="919"/>
    </row>
    <row r="1353" s="823" customFormat="1" customHeight="1" spans="1:56">
      <c r="A1353" s="733"/>
      <c r="B1353" s="886"/>
      <c r="C1353" s="736"/>
      <c r="D1353" s="409"/>
      <c r="E1353" s="953"/>
      <c r="F1353" s="654"/>
      <c r="G1353" s="466"/>
      <c r="H1353" s="217"/>
      <c r="I1353" s="688"/>
      <c r="J1353" s="217"/>
      <c r="K1353" s="655"/>
      <c r="L1353" s="480"/>
      <c r="M1353" s="257"/>
      <c r="N1353" s="257"/>
      <c r="O1353" s="257"/>
      <c r="P1353" s="257"/>
      <c r="Q1353" s="257"/>
      <c r="R1353" s="797"/>
      <c r="S1353" s="638"/>
      <c r="T1353" s="954"/>
      <c r="U1353" s="955"/>
      <c r="V1353" s="955"/>
      <c r="W1353" s="955"/>
      <c r="X1353" s="955"/>
      <c r="Y1353" s="955"/>
      <c r="Z1353" s="955"/>
      <c r="AA1353" s="955"/>
      <c r="AB1353" s="955"/>
      <c r="AC1353" s="955"/>
      <c r="AD1353" s="955"/>
      <c r="AE1353" s="955"/>
      <c r="AF1353" s="955"/>
      <c r="AG1353" s="955"/>
      <c r="AH1353" s="955"/>
      <c r="AI1353" s="955"/>
      <c r="AJ1353" s="955"/>
      <c r="AK1353" s="955"/>
      <c r="AL1353" s="955"/>
      <c r="AM1353" s="955"/>
      <c r="AN1353" s="955"/>
      <c r="AO1353" s="955"/>
      <c r="AP1353" s="955"/>
      <c r="AQ1353" s="955"/>
      <c r="BC1353" s="839"/>
      <c r="BD1353" s="919"/>
    </row>
    <row r="1354" s="823" customFormat="1" customHeight="1" spans="1:56">
      <c r="A1354" s="733"/>
      <c r="B1354" s="886"/>
      <c r="C1354" s="736"/>
      <c r="D1354" s="952"/>
      <c r="E1354" s="953"/>
      <c r="F1354" s="654"/>
      <c r="G1354" s="466"/>
      <c r="H1354" s="217"/>
      <c r="I1354" s="688"/>
      <c r="J1354" s="217"/>
      <c r="K1354" s="655"/>
      <c r="L1354" s="217"/>
      <c r="M1354" s="257"/>
      <c r="N1354" s="257"/>
      <c r="O1354" s="257"/>
      <c r="P1354" s="257"/>
      <c r="Q1354" s="257"/>
      <c r="R1354" s="797"/>
      <c r="S1354" s="638"/>
      <c r="T1354" s="954"/>
      <c r="U1354" s="955"/>
      <c r="V1354" s="955"/>
      <c r="W1354" s="955"/>
      <c r="X1354" s="955"/>
      <c r="Y1354" s="955"/>
      <c r="Z1354" s="955"/>
      <c r="AA1354" s="955"/>
      <c r="AB1354" s="955"/>
      <c r="AC1354" s="955"/>
      <c r="AD1354" s="955"/>
      <c r="AE1354" s="955"/>
      <c r="AF1354" s="955"/>
      <c r="AG1354" s="955"/>
      <c r="AH1354" s="955"/>
      <c r="AI1354" s="955"/>
      <c r="AJ1354" s="955"/>
      <c r="AK1354" s="955"/>
      <c r="AL1354" s="955"/>
      <c r="AM1354" s="955"/>
      <c r="AN1354" s="955"/>
      <c r="AO1354" s="955"/>
      <c r="AP1354" s="955"/>
      <c r="AQ1354" s="955"/>
      <c r="BC1354" s="839"/>
      <c r="BD1354" s="919"/>
    </row>
    <row r="1355" s="823" customFormat="1" customHeight="1" spans="1:56">
      <c r="A1355" s="733"/>
      <c r="B1355" s="886"/>
      <c r="C1355" s="736"/>
      <c r="D1355" s="409"/>
      <c r="E1355" s="953"/>
      <c r="F1355" s="654"/>
      <c r="G1355" s="466"/>
      <c r="H1355" s="217"/>
      <c r="I1355" s="688"/>
      <c r="J1355" s="217"/>
      <c r="K1355" s="655"/>
      <c r="L1355" s="217"/>
      <c r="M1355" s="257"/>
      <c r="N1355" s="257"/>
      <c r="O1355" s="257"/>
      <c r="P1355" s="257"/>
      <c r="Q1355" s="257"/>
      <c r="R1355" s="217"/>
      <c r="S1355" s="638"/>
      <c r="T1355" s="954"/>
      <c r="U1355" s="955"/>
      <c r="V1355" s="955"/>
      <c r="W1355" s="955"/>
      <c r="X1355" s="955"/>
      <c r="Y1355" s="955"/>
      <c r="Z1355" s="955"/>
      <c r="AA1355" s="955"/>
      <c r="AB1355" s="955"/>
      <c r="AC1355" s="955"/>
      <c r="AD1355" s="955"/>
      <c r="AE1355" s="955"/>
      <c r="AF1355" s="955"/>
      <c r="AG1355" s="955"/>
      <c r="AH1355" s="955"/>
      <c r="AI1355" s="955"/>
      <c r="AJ1355" s="955"/>
      <c r="AK1355" s="955"/>
      <c r="AL1355" s="955"/>
      <c r="AM1355" s="955"/>
      <c r="AN1355" s="955"/>
      <c r="AO1355" s="955"/>
      <c r="AP1355" s="955"/>
      <c r="AQ1355" s="955"/>
      <c r="BC1355" s="839"/>
      <c r="BD1355" s="919"/>
    </row>
    <row r="1356" s="823" customFormat="1" customHeight="1" spans="1:56">
      <c r="A1356" s="733"/>
      <c r="B1356" s="886"/>
      <c r="C1356" s="736"/>
      <c r="D1356" s="409"/>
      <c r="E1356" s="953"/>
      <c r="F1356" s="654"/>
      <c r="G1356" s="466"/>
      <c r="H1356" s="217"/>
      <c r="I1356" s="688"/>
      <c r="J1356" s="217"/>
      <c r="K1356" s="655"/>
      <c r="L1356" s="217"/>
      <c r="M1356" s="257"/>
      <c r="N1356" s="257"/>
      <c r="O1356" s="257"/>
      <c r="P1356" s="257"/>
      <c r="Q1356" s="257"/>
      <c r="R1356" s="217"/>
      <c r="S1356" s="638"/>
      <c r="T1356" s="954"/>
      <c r="U1356" s="955"/>
      <c r="V1356" s="955"/>
      <c r="W1356" s="955"/>
      <c r="X1356" s="955"/>
      <c r="Y1356" s="955"/>
      <c r="Z1356" s="955"/>
      <c r="AA1356" s="955"/>
      <c r="AB1356" s="955"/>
      <c r="AC1356" s="955"/>
      <c r="AD1356" s="955"/>
      <c r="AE1356" s="955"/>
      <c r="AF1356" s="955"/>
      <c r="AG1356" s="955"/>
      <c r="AH1356" s="955"/>
      <c r="AI1356" s="955"/>
      <c r="AJ1356" s="955"/>
      <c r="AK1356" s="955"/>
      <c r="AL1356" s="955"/>
      <c r="AM1356" s="955"/>
      <c r="AN1356" s="955"/>
      <c r="AO1356" s="955"/>
      <c r="AP1356" s="955"/>
      <c r="AQ1356" s="955"/>
      <c r="BC1356" s="839"/>
      <c r="BD1356" s="919"/>
    </row>
    <row r="1357" s="823" customFormat="1" customHeight="1" spans="1:56">
      <c r="A1357" s="733"/>
      <c r="B1357" s="886"/>
      <c r="C1357" s="736"/>
      <c r="D1357" s="952"/>
      <c r="E1357" s="953"/>
      <c r="F1357" s="654"/>
      <c r="G1357" s="466"/>
      <c r="H1357" s="291"/>
      <c r="I1357" s="690"/>
      <c r="J1357" s="291"/>
      <c r="K1357" s="655"/>
      <c r="L1357" s="480"/>
      <c r="M1357" s="257"/>
      <c r="N1357" s="257"/>
      <c r="O1357" s="257"/>
      <c r="P1357" s="257"/>
      <c r="Q1357" s="257"/>
      <c r="R1357" s="257"/>
      <c r="S1357" s="638"/>
      <c r="T1357" s="390"/>
      <c r="U1357" s="955"/>
      <c r="V1357" s="955"/>
      <c r="W1357" s="955"/>
      <c r="X1357" s="955"/>
      <c r="Y1357" s="955"/>
      <c r="Z1357" s="955"/>
      <c r="AA1357" s="955"/>
      <c r="AB1357" s="955"/>
      <c r="AC1357" s="955"/>
      <c r="AD1357" s="955"/>
      <c r="AE1357" s="955"/>
      <c r="AF1357" s="955"/>
      <c r="AG1357" s="955"/>
      <c r="AH1357" s="955"/>
      <c r="AI1357" s="955"/>
      <c r="AJ1357" s="955"/>
      <c r="AK1357" s="955"/>
      <c r="AL1357" s="955"/>
      <c r="AM1357" s="955"/>
      <c r="AN1357" s="955"/>
      <c r="AO1357" s="955"/>
      <c r="AP1357" s="955"/>
      <c r="AQ1357" s="955"/>
      <c r="BC1357" s="839"/>
      <c r="BD1357" s="919"/>
    </row>
    <row r="1358" s="823" customFormat="1" customHeight="1" spans="1:56">
      <c r="A1358" s="733"/>
      <c r="B1358" s="886"/>
      <c r="C1358" s="736"/>
      <c r="D1358" s="409"/>
      <c r="E1358" s="953"/>
      <c r="F1358" s="654"/>
      <c r="G1358" s="466"/>
      <c r="H1358" s="217"/>
      <c r="I1358" s="688"/>
      <c r="J1358" s="217"/>
      <c r="K1358" s="655"/>
      <c r="L1358" s="480"/>
      <c r="M1358" s="257"/>
      <c r="N1358" s="257"/>
      <c r="O1358" s="257"/>
      <c r="P1358" s="257"/>
      <c r="Q1358" s="257"/>
      <c r="R1358" s="257"/>
      <c r="S1358" s="638"/>
      <c r="T1358" s="390"/>
      <c r="U1358" s="955"/>
      <c r="V1358" s="955"/>
      <c r="W1358" s="955"/>
      <c r="X1358" s="955"/>
      <c r="Y1358" s="955"/>
      <c r="Z1358" s="955"/>
      <c r="AA1358" s="955"/>
      <c r="AB1358" s="955"/>
      <c r="AC1358" s="955"/>
      <c r="AD1358" s="955"/>
      <c r="AE1358" s="955"/>
      <c r="AF1358" s="955"/>
      <c r="AG1358" s="955"/>
      <c r="AH1358" s="955"/>
      <c r="AI1358" s="955"/>
      <c r="AJ1358" s="955"/>
      <c r="AK1358" s="955"/>
      <c r="AL1358" s="955"/>
      <c r="AM1358" s="955"/>
      <c r="AN1358" s="955"/>
      <c r="AO1358" s="955"/>
      <c r="AP1358" s="955"/>
      <c r="AQ1358" s="955"/>
      <c r="BC1358" s="839"/>
      <c r="BD1358" s="919"/>
    </row>
    <row r="1359" s="823" customFormat="1" customHeight="1" spans="1:56">
      <c r="A1359" s="733"/>
      <c r="B1359" s="886"/>
      <c r="C1359" s="736"/>
      <c r="D1359" s="409"/>
      <c r="E1359" s="953"/>
      <c r="F1359" s="654"/>
      <c r="G1359" s="466"/>
      <c r="H1359" s="217"/>
      <c r="I1359" s="688"/>
      <c r="J1359" s="217"/>
      <c r="K1359" s="655"/>
      <c r="L1359" s="480"/>
      <c r="M1359" s="257"/>
      <c r="N1359" s="257"/>
      <c r="O1359" s="257"/>
      <c r="P1359" s="257"/>
      <c r="Q1359" s="257"/>
      <c r="R1359" s="257"/>
      <c r="S1359" s="638"/>
      <c r="T1359" s="390"/>
      <c r="U1359" s="955"/>
      <c r="V1359" s="955"/>
      <c r="W1359" s="955"/>
      <c r="X1359" s="955"/>
      <c r="Y1359" s="955"/>
      <c r="Z1359" s="955"/>
      <c r="AA1359" s="955"/>
      <c r="AB1359" s="955"/>
      <c r="AC1359" s="955"/>
      <c r="AD1359" s="955"/>
      <c r="AE1359" s="955"/>
      <c r="AF1359" s="955"/>
      <c r="AG1359" s="955"/>
      <c r="AH1359" s="955"/>
      <c r="AI1359" s="955"/>
      <c r="AJ1359" s="955"/>
      <c r="AK1359" s="955"/>
      <c r="AL1359" s="955"/>
      <c r="AM1359" s="955"/>
      <c r="AN1359" s="955"/>
      <c r="AO1359" s="955"/>
      <c r="AP1359" s="955"/>
      <c r="AQ1359" s="955"/>
      <c r="BC1359" s="839"/>
      <c r="BD1359" s="919"/>
    </row>
    <row r="1360" s="823" customFormat="1" customHeight="1" spans="1:56">
      <c r="A1360" s="733"/>
      <c r="B1360" s="886"/>
      <c r="C1360" s="736"/>
      <c r="D1360" s="952"/>
      <c r="E1360" s="953"/>
      <c r="F1360" s="654"/>
      <c r="G1360" s="466"/>
      <c r="H1360" s="217"/>
      <c r="I1360" s="688"/>
      <c r="J1360" s="217"/>
      <c r="K1360" s="655"/>
      <c r="L1360" s="480"/>
      <c r="M1360" s="257"/>
      <c r="N1360" s="257"/>
      <c r="O1360" s="257"/>
      <c r="P1360" s="257"/>
      <c r="Q1360" s="257"/>
      <c r="R1360" s="257"/>
      <c r="S1360" s="638"/>
      <c r="T1360" s="390"/>
      <c r="U1360" s="955"/>
      <c r="V1360" s="955"/>
      <c r="W1360" s="955"/>
      <c r="X1360" s="955"/>
      <c r="Y1360" s="955"/>
      <c r="Z1360" s="955"/>
      <c r="AA1360" s="955"/>
      <c r="AB1360" s="955"/>
      <c r="AC1360" s="955"/>
      <c r="AD1360" s="955"/>
      <c r="AE1360" s="955"/>
      <c r="AF1360" s="955"/>
      <c r="AG1360" s="955"/>
      <c r="AH1360" s="955"/>
      <c r="AI1360" s="955"/>
      <c r="AJ1360" s="955"/>
      <c r="AK1360" s="955"/>
      <c r="AL1360" s="955"/>
      <c r="AM1360" s="955"/>
      <c r="AN1360" s="955"/>
      <c r="AO1360" s="955"/>
      <c r="AP1360" s="955"/>
      <c r="AQ1360" s="955"/>
      <c r="BC1360" s="839"/>
      <c r="BD1360" s="919"/>
    </row>
    <row r="1361" s="823" customFormat="1" customHeight="1" spans="1:56">
      <c r="A1361" s="733"/>
      <c r="B1361" s="886"/>
      <c r="C1361" s="736"/>
      <c r="D1361" s="409"/>
      <c r="E1361" s="953"/>
      <c r="F1361" s="654"/>
      <c r="G1361" s="466"/>
      <c r="H1361" s="217"/>
      <c r="I1361" s="688"/>
      <c r="J1361" s="217"/>
      <c r="K1361" s="655"/>
      <c r="L1361" s="480"/>
      <c r="M1361" s="257"/>
      <c r="N1361" s="257"/>
      <c r="O1361" s="257"/>
      <c r="P1361" s="257"/>
      <c r="Q1361" s="257"/>
      <c r="R1361" s="257"/>
      <c r="S1361" s="638"/>
      <c r="T1361" s="390"/>
      <c r="U1361" s="955"/>
      <c r="V1361" s="955"/>
      <c r="W1361" s="955"/>
      <c r="X1361" s="955"/>
      <c r="Y1361" s="955"/>
      <c r="Z1361" s="955"/>
      <c r="AA1361" s="955"/>
      <c r="AB1361" s="955"/>
      <c r="AC1361" s="955"/>
      <c r="AD1361" s="955"/>
      <c r="AE1361" s="955"/>
      <c r="AF1361" s="955"/>
      <c r="AG1361" s="955"/>
      <c r="AH1361" s="955"/>
      <c r="AI1361" s="955"/>
      <c r="AJ1361" s="955"/>
      <c r="AK1361" s="955"/>
      <c r="AL1361" s="955"/>
      <c r="AM1361" s="955"/>
      <c r="AN1361" s="955"/>
      <c r="AO1361" s="955"/>
      <c r="AP1361" s="955"/>
      <c r="AQ1361" s="955"/>
      <c r="BC1361" s="839"/>
      <c r="BD1361" s="919"/>
    </row>
    <row r="1362" s="823" customFormat="1" customHeight="1" spans="1:56">
      <c r="A1362" s="733"/>
      <c r="B1362" s="886"/>
      <c r="C1362" s="736"/>
      <c r="D1362" s="952"/>
      <c r="E1362" s="953"/>
      <c r="F1362" s="654"/>
      <c r="G1362" s="466"/>
      <c r="H1362" s="217"/>
      <c r="I1362" s="688"/>
      <c r="J1362" s="217"/>
      <c r="K1362" s="655"/>
      <c r="L1362" s="480"/>
      <c r="M1362" s="257"/>
      <c r="N1362" s="257"/>
      <c r="O1362" s="257"/>
      <c r="P1362" s="257"/>
      <c r="Q1362" s="257"/>
      <c r="R1362" s="257"/>
      <c r="S1362" s="638"/>
      <c r="T1362" s="390"/>
      <c r="U1362" s="955"/>
      <c r="V1362" s="955"/>
      <c r="W1362" s="955"/>
      <c r="X1362" s="955"/>
      <c r="Y1362" s="955"/>
      <c r="Z1362" s="955"/>
      <c r="AA1362" s="955"/>
      <c r="AB1362" s="955"/>
      <c r="AC1362" s="955"/>
      <c r="AD1362" s="955"/>
      <c r="AE1362" s="955"/>
      <c r="AF1362" s="955"/>
      <c r="AG1362" s="955"/>
      <c r="AH1362" s="955"/>
      <c r="AI1362" s="955"/>
      <c r="AJ1362" s="955"/>
      <c r="AK1362" s="955"/>
      <c r="AL1362" s="955"/>
      <c r="AM1362" s="955"/>
      <c r="AN1362" s="955"/>
      <c r="AO1362" s="955"/>
      <c r="AP1362" s="955"/>
      <c r="AQ1362" s="955"/>
      <c r="BC1362" s="839"/>
      <c r="BD1362" s="919"/>
    </row>
    <row r="1363" s="823" customFormat="1" customHeight="1" spans="1:56">
      <c r="A1363" s="733"/>
      <c r="B1363" s="886"/>
      <c r="C1363" s="736"/>
      <c r="D1363" s="409"/>
      <c r="E1363" s="953"/>
      <c r="F1363" s="654"/>
      <c r="G1363" s="466"/>
      <c r="H1363" s="217"/>
      <c r="I1363" s="688"/>
      <c r="J1363" s="217"/>
      <c r="K1363" s="655"/>
      <c r="L1363" s="291"/>
      <c r="M1363" s="257"/>
      <c r="N1363" s="257"/>
      <c r="O1363" s="257"/>
      <c r="P1363" s="291"/>
      <c r="Q1363" s="291"/>
      <c r="R1363" s="257"/>
      <c r="S1363" s="638"/>
      <c r="T1363" s="390"/>
      <c r="U1363" s="955"/>
      <c r="V1363" s="955"/>
      <c r="W1363" s="955"/>
      <c r="X1363" s="955"/>
      <c r="Y1363" s="955"/>
      <c r="Z1363" s="955"/>
      <c r="AA1363" s="955"/>
      <c r="AB1363" s="955"/>
      <c r="AC1363" s="955"/>
      <c r="AD1363" s="955"/>
      <c r="AE1363" s="955"/>
      <c r="AF1363" s="955"/>
      <c r="AG1363" s="955"/>
      <c r="AH1363" s="955"/>
      <c r="AI1363" s="955"/>
      <c r="AJ1363" s="955"/>
      <c r="AK1363" s="955"/>
      <c r="AL1363" s="955"/>
      <c r="AM1363" s="955"/>
      <c r="AN1363" s="955"/>
      <c r="AO1363" s="955"/>
      <c r="AP1363" s="955"/>
      <c r="AQ1363" s="955"/>
      <c r="BC1363" s="839"/>
      <c r="BD1363" s="919"/>
    </row>
    <row r="1364" s="823" customFormat="1" customHeight="1" spans="1:56">
      <c r="A1364" s="513"/>
      <c r="B1364" s="858"/>
      <c r="C1364" s="858"/>
      <c r="D1364" s="716"/>
      <c r="E1364" s="409"/>
      <c r="F1364" s="654"/>
      <c r="G1364" s="466"/>
      <c r="H1364" s="217"/>
      <c r="I1364" s="688"/>
      <c r="J1364" s="217"/>
      <c r="K1364" s="662"/>
      <c r="L1364" s="480"/>
      <c r="M1364" s="480"/>
      <c r="N1364" s="480"/>
      <c r="O1364" s="480"/>
      <c r="P1364" s="797"/>
      <c r="Q1364" s="797"/>
      <c r="R1364" s="797"/>
      <c r="S1364" s="849"/>
      <c r="T1364" s="394"/>
      <c r="U1364" s="955"/>
      <c r="V1364" s="955"/>
      <c r="W1364" s="955"/>
      <c r="X1364" s="955"/>
      <c r="Y1364" s="955"/>
      <c r="Z1364" s="955"/>
      <c r="AA1364" s="955"/>
      <c r="AB1364" s="955"/>
      <c r="AC1364" s="955"/>
      <c r="AD1364" s="955"/>
      <c r="AE1364" s="955"/>
      <c r="AF1364" s="955"/>
      <c r="AG1364" s="955"/>
      <c r="AH1364" s="955"/>
      <c r="AI1364" s="955"/>
      <c r="AJ1364" s="955"/>
      <c r="AK1364" s="955"/>
      <c r="AL1364" s="955"/>
      <c r="AM1364" s="955"/>
      <c r="AN1364" s="955"/>
      <c r="AO1364" s="955"/>
      <c r="AP1364" s="955"/>
      <c r="AQ1364" s="955"/>
      <c r="BC1364" s="839"/>
      <c r="BD1364" s="919"/>
    </row>
    <row r="1365" s="823" customFormat="1" customHeight="1" spans="1:56">
      <c r="A1365" s="513"/>
      <c r="B1365" s="858"/>
      <c r="C1365" s="858"/>
      <c r="D1365" s="409"/>
      <c r="E1365" s="409"/>
      <c r="F1365" s="654"/>
      <c r="G1365" s="466"/>
      <c r="H1365" s="217"/>
      <c r="I1365" s="688"/>
      <c r="J1365" s="217"/>
      <c r="K1365" s="655"/>
      <c r="L1365" s="291"/>
      <c r="M1365" s="257"/>
      <c r="N1365" s="257"/>
      <c r="O1365" s="257"/>
      <c r="P1365" s="291"/>
      <c r="Q1365" s="291"/>
      <c r="R1365" s="257"/>
      <c r="S1365" s="638"/>
      <c r="T1365" s="390"/>
      <c r="U1365" s="955"/>
      <c r="V1365" s="955"/>
      <c r="W1365" s="955"/>
      <c r="X1365" s="955"/>
      <c r="Y1365" s="955"/>
      <c r="Z1365" s="955"/>
      <c r="AA1365" s="955"/>
      <c r="AB1365" s="955"/>
      <c r="AC1365" s="955"/>
      <c r="AD1365" s="955"/>
      <c r="AE1365" s="955"/>
      <c r="AF1365" s="955"/>
      <c r="AG1365" s="955"/>
      <c r="AH1365" s="955"/>
      <c r="AI1365" s="955"/>
      <c r="AJ1365" s="955"/>
      <c r="AK1365" s="955"/>
      <c r="AL1365" s="955"/>
      <c r="AM1365" s="955"/>
      <c r="AN1365" s="955"/>
      <c r="AO1365" s="955"/>
      <c r="AP1365" s="955"/>
      <c r="AQ1365" s="955"/>
      <c r="BC1365" s="839"/>
      <c r="BD1365" s="919"/>
    </row>
    <row r="1366" s="823" customFormat="1" customHeight="1" spans="1:56">
      <c r="A1366" s="513"/>
      <c r="B1366" s="858"/>
      <c r="C1366" s="858"/>
      <c r="D1366" s="716"/>
      <c r="E1366" s="409"/>
      <c r="F1366" s="654"/>
      <c r="G1366" s="466"/>
      <c r="H1366" s="217"/>
      <c r="I1366" s="688"/>
      <c r="J1366" s="217"/>
      <c r="K1366" s="662"/>
      <c r="L1366" s="480"/>
      <c r="M1366" s="480"/>
      <c r="N1366" s="480"/>
      <c r="O1366" s="480"/>
      <c r="P1366" s="797"/>
      <c r="Q1366" s="797"/>
      <c r="R1366" s="797"/>
      <c r="S1366" s="849"/>
      <c r="T1366" s="394"/>
      <c r="U1366" s="955"/>
      <c r="V1366" s="955"/>
      <c r="W1366" s="955"/>
      <c r="X1366" s="955"/>
      <c r="Y1366" s="955"/>
      <c r="Z1366" s="955"/>
      <c r="AA1366" s="955"/>
      <c r="AB1366" s="955"/>
      <c r="AC1366" s="955"/>
      <c r="AD1366" s="955"/>
      <c r="AE1366" s="955"/>
      <c r="AF1366" s="955"/>
      <c r="AG1366" s="955"/>
      <c r="AH1366" s="955"/>
      <c r="AI1366" s="955"/>
      <c r="AJ1366" s="955"/>
      <c r="AK1366" s="955"/>
      <c r="AL1366" s="955"/>
      <c r="AM1366" s="955"/>
      <c r="AN1366" s="955"/>
      <c r="AO1366" s="955"/>
      <c r="AP1366" s="955"/>
      <c r="AQ1366" s="955"/>
      <c r="BC1366" s="839"/>
      <c r="BD1366" s="919"/>
    </row>
    <row r="1367" s="823" customFormat="1" customHeight="1" spans="1:56">
      <c r="A1367" s="513"/>
      <c r="B1367" s="858"/>
      <c r="C1367" s="858"/>
      <c r="D1367" s="409"/>
      <c r="E1367" s="409"/>
      <c r="F1367" s="654"/>
      <c r="G1367" s="466"/>
      <c r="H1367" s="217"/>
      <c r="I1367" s="688"/>
      <c r="J1367" s="217"/>
      <c r="K1367" s="655"/>
      <c r="L1367" s="291"/>
      <c r="M1367" s="257"/>
      <c r="N1367" s="257"/>
      <c r="O1367" s="257"/>
      <c r="P1367" s="291"/>
      <c r="Q1367" s="291"/>
      <c r="R1367" s="257"/>
      <c r="S1367" s="638"/>
      <c r="T1367" s="954"/>
      <c r="U1367" s="955"/>
      <c r="V1367" s="955"/>
      <c r="W1367" s="955"/>
      <c r="X1367" s="955"/>
      <c r="Y1367" s="955"/>
      <c r="Z1367" s="955"/>
      <c r="AA1367" s="955"/>
      <c r="AB1367" s="955"/>
      <c r="AC1367" s="955"/>
      <c r="AD1367" s="955"/>
      <c r="AE1367" s="955"/>
      <c r="AF1367" s="955"/>
      <c r="AG1367" s="955"/>
      <c r="AH1367" s="955"/>
      <c r="AI1367" s="955"/>
      <c r="AJ1367" s="955"/>
      <c r="AK1367" s="955"/>
      <c r="AL1367" s="955"/>
      <c r="AM1367" s="955"/>
      <c r="AN1367" s="955"/>
      <c r="AO1367" s="955"/>
      <c r="AP1367" s="955"/>
      <c r="AQ1367" s="955"/>
      <c r="BC1367" s="839"/>
      <c r="BD1367" s="919"/>
    </row>
    <row r="1368" s="823" customFormat="1" customHeight="1" spans="1:56">
      <c r="A1368" s="513"/>
      <c r="B1368" s="858"/>
      <c r="C1368" s="858"/>
      <c r="D1368" s="716"/>
      <c r="E1368" s="409"/>
      <c r="F1368" s="654"/>
      <c r="G1368" s="466"/>
      <c r="H1368" s="217"/>
      <c r="I1368" s="688"/>
      <c r="J1368" s="217"/>
      <c r="K1368" s="662"/>
      <c r="L1368" s="480"/>
      <c r="M1368" s="480"/>
      <c r="N1368" s="480"/>
      <c r="O1368" s="480"/>
      <c r="P1368" s="480"/>
      <c r="Q1368" s="480"/>
      <c r="R1368" s="797"/>
      <c r="S1368" s="849"/>
      <c r="T1368" s="877"/>
      <c r="U1368" s="955"/>
      <c r="V1368" s="955"/>
      <c r="W1368" s="955"/>
      <c r="X1368" s="955"/>
      <c r="Y1368" s="955"/>
      <c r="Z1368" s="955"/>
      <c r="AA1368" s="955"/>
      <c r="AB1368" s="955"/>
      <c r="AC1368" s="955"/>
      <c r="AD1368" s="955"/>
      <c r="AE1368" s="955"/>
      <c r="AF1368" s="955"/>
      <c r="AG1368" s="955"/>
      <c r="AH1368" s="955"/>
      <c r="AI1368" s="955"/>
      <c r="AJ1368" s="955"/>
      <c r="AK1368" s="955"/>
      <c r="AL1368" s="955"/>
      <c r="AM1368" s="955"/>
      <c r="AN1368" s="955"/>
      <c r="AO1368" s="955"/>
      <c r="AP1368" s="955"/>
      <c r="AQ1368" s="955"/>
      <c r="BC1368" s="839"/>
      <c r="BD1368" s="919"/>
    </row>
    <row r="1369" s="823" customFormat="1" customHeight="1" spans="1:56">
      <c r="A1369" s="513"/>
      <c r="B1369" s="858"/>
      <c r="C1369" s="858"/>
      <c r="D1369" s="409"/>
      <c r="E1369" s="409"/>
      <c r="F1369" s="654"/>
      <c r="G1369" s="466"/>
      <c r="H1369" s="217"/>
      <c r="I1369" s="688"/>
      <c r="J1369" s="217"/>
      <c r="K1369" s="655"/>
      <c r="L1369" s="480"/>
      <c r="M1369" s="257"/>
      <c r="N1369" s="257"/>
      <c r="O1369" s="257"/>
      <c r="P1369" s="291"/>
      <c r="Q1369" s="291"/>
      <c r="R1369" s="257"/>
      <c r="S1369" s="638"/>
      <c r="T1369" s="954"/>
      <c r="U1369" s="955"/>
      <c r="V1369" s="955"/>
      <c r="W1369" s="955"/>
      <c r="X1369" s="955"/>
      <c r="Y1369" s="955"/>
      <c r="Z1369" s="955"/>
      <c r="AA1369" s="955"/>
      <c r="AB1369" s="955"/>
      <c r="AC1369" s="955"/>
      <c r="AD1369" s="955"/>
      <c r="AE1369" s="955"/>
      <c r="AF1369" s="955"/>
      <c r="AG1369" s="955"/>
      <c r="AH1369" s="955"/>
      <c r="AI1369" s="955"/>
      <c r="AJ1369" s="955"/>
      <c r="AK1369" s="955"/>
      <c r="AL1369" s="955"/>
      <c r="AM1369" s="955"/>
      <c r="AN1369" s="955"/>
      <c r="AO1369" s="955"/>
      <c r="AP1369" s="955"/>
      <c r="AQ1369" s="955"/>
      <c r="BC1369" s="839"/>
      <c r="BD1369" s="919"/>
    </row>
    <row r="1370" s="823" customFormat="1" customHeight="1" spans="1:56">
      <c r="A1370" s="513"/>
      <c r="B1370" s="858"/>
      <c r="C1370" s="858"/>
      <c r="D1370" s="409"/>
      <c r="E1370" s="409"/>
      <c r="F1370" s="654"/>
      <c r="G1370" s="466"/>
      <c r="H1370" s="217"/>
      <c r="I1370" s="688"/>
      <c r="J1370" s="217"/>
      <c r="K1370" s="655"/>
      <c r="L1370" s="480"/>
      <c r="M1370" s="257"/>
      <c r="N1370" s="257"/>
      <c r="O1370" s="257"/>
      <c r="P1370" s="291"/>
      <c r="Q1370" s="291"/>
      <c r="R1370" s="257"/>
      <c r="S1370" s="638"/>
      <c r="T1370" s="954"/>
      <c r="U1370" s="955"/>
      <c r="V1370" s="955"/>
      <c r="W1370" s="955"/>
      <c r="X1370" s="955"/>
      <c r="Y1370" s="955"/>
      <c r="Z1370" s="955"/>
      <c r="AA1370" s="955"/>
      <c r="AB1370" s="955"/>
      <c r="AC1370" s="955"/>
      <c r="AD1370" s="955"/>
      <c r="AE1370" s="955"/>
      <c r="AF1370" s="955"/>
      <c r="AG1370" s="955"/>
      <c r="AH1370" s="955"/>
      <c r="AI1370" s="955"/>
      <c r="AJ1370" s="955"/>
      <c r="AK1370" s="955"/>
      <c r="AL1370" s="955"/>
      <c r="AM1370" s="955"/>
      <c r="AN1370" s="955"/>
      <c r="AO1370" s="955"/>
      <c r="AP1370" s="955"/>
      <c r="AQ1370" s="955"/>
      <c r="BC1370" s="839"/>
      <c r="BD1370" s="919"/>
    </row>
    <row r="1371" s="823" customFormat="1" customHeight="1" spans="1:56">
      <c r="A1371" s="513"/>
      <c r="B1371" s="858"/>
      <c r="C1371" s="858"/>
      <c r="D1371" s="409"/>
      <c r="E1371" s="409"/>
      <c r="F1371" s="654"/>
      <c r="G1371" s="466"/>
      <c r="H1371" s="217"/>
      <c r="I1371" s="688"/>
      <c r="J1371" s="217"/>
      <c r="K1371" s="655"/>
      <c r="L1371" s="217"/>
      <c r="M1371" s="257"/>
      <c r="N1371" s="257"/>
      <c r="O1371" s="257"/>
      <c r="P1371" s="291"/>
      <c r="Q1371" s="291"/>
      <c r="R1371" s="257"/>
      <c r="S1371" s="638"/>
      <c r="T1371" s="390"/>
      <c r="U1371" s="955"/>
      <c r="V1371" s="955"/>
      <c r="W1371" s="955"/>
      <c r="X1371" s="955"/>
      <c r="Y1371" s="955"/>
      <c r="Z1371" s="955"/>
      <c r="AA1371" s="955"/>
      <c r="AB1371" s="955"/>
      <c r="AC1371" s="955"/>
      <c r="AD1371" s="955"/>
      <c r="AE1371" s="955"/>
      <c r="AF1371" s="955"/>
      <c r="AG1371" s="955"/>
      <c r="AH1371" s="955"/>
      <c r="AI1371" s="955"/>
      <c r="AJ1371" s="955"/>
      <c r="AK1371" s="955"/>
      <c r="AL1371" s="955"/>
      <c r="AM1371" s="955"/>
      <c r="AN1371" s="955"/>
      <c r="AO1371" s="955"/>
      <c r="AP1371" s="955"/>
      <c r="AQ1371" s="955"/>
      <c r="BC1371" s="839"/>
      <c r="BD1371" s="919"/>
    </row>
    <row r="1372" s="823" customFormat="1" customHeight="1" spans="1:56">
      <c r="A1372" s="513"/>
      <c r="B1372" s="858"/>
      <c r="C1372" s="858"/>
      <c r="D1372" s="409"/>
      <c r="E1372" s="409"/>
      <c r="F1372" s="654"/>
      <c r="G1372" s="466"/>
      <c r="H1372" s="217"/>
      <c r="I1372" s="688"/>
      <c r="J1372" s="217"/>
      <c r="K1372" s="655"/>
      <c r="L1372" s="480"/>
      <c r="M1372" s="257"/>
      <c r="N1372" s="257"/>
      <c r="O1372" s="257"/>
      <c r="P1372" s="291"/>
      <c r="Q1372" s="291"/>
      <c r="R1372" s="257"/>
      <c r="S1372" s="638"/>
      <c r="T1372" s="390"/>
      <c r="U1372" s="955"/>
      <c r="V1372" s="955"/>
      <c r="W1372" s="955"/>
      <c r="X1372" s="955"/>
      <c r="Y1372" s="955"/>
      <c r="Z1372" s="955"/>
      <c r="AA1372" s="955"/>
      <c r="AB1372" s="955"/>
      <c r="AC1372" s="955"/>
      <c r="AD1372" s="955"/>
      <c r="AE1372" s="955"/>
      <c r="AF1372" s="955"/>
      <c r="AG1372" s="955"/>
      <c r="AH1372" s="955"/>
      <c r="AI1372" s="955"/>
      <c r="AJ1372" s="955"/>
      <c r="AK1372" s="955"/>
      <c r="AL1372" s="955"/>
      <c r="AM1372" s="955"/>
      <c r="AN1372" s="955"/>
      <c r="AO1372" s="955"/>
      <c r="AP1372" s="955"/>
      <c r="AQ1372" s="955"/>
      <c r="BC1372" s="839"/>
      <c r="BD1372" s="919"/>
    </row>
    <row r="1373" s="823" customFormat="1" customHeight="1" spans="1:56">
      <c r="A1373" s="513"/>
      <c r="B1373" s="858"/>
      <c r="C1373" s="858"/>
      <c r="D1373" s="409"/>
      <c r="E1373" s="409"/>
      <c r="F1373" s="654"/>
      <c r="G1373" s="466"/>
      <c r="H1373" s="217"/>
      <c r="I1373" s="688"/>
      <c r="J1373" s="217"/>
      <c r="K1373" s="655"/>
      <c r="L1373" s="291"/>
      <c r="M1373" s="257"/>
      <c r="N1373" s="257"/>
      <c r="O1373" s="257"/>
      <c r="P1373" s="291"/>
      <c r="Q1373" s="291"/>
      <c r="R1373" s="257"/>
      <c r="S1373" s="638"/>
      <c r="T1373" s="390"/>
      <c r="U1373" s="955"/>
      <c r="V1373" s="955"/>
      <c r="W1373" s="955"/>
      <c r="X1373" s="955"/>
      <c r="Y1373" s="955"/>
      <c r="Z1373" s="955"/>
      <c r="AA1373" s="955"/>
      <c r="AB1373" s="955"/>
      <c r="AC1373" s="955"/>
      <c r="AD1373" s="955"/>
      <c r="AE1373" s="955"/>
      <c r="AF1373" s="955"/>
      <c r="AG1373" s="955"/>
      <c r="AH1373" s="955"/>
      <c r="AI1373" s="955"/>
      <c r="AJ1373" s="955"/>
      <c r="AK1373" s="955"/>
      <c r="AL1373" s="955"/>
      <c r="AM1373" s="955"/>
      <c r="AN1373" s="955"/>
      <c r="AO1373" s="955"/>
      <c r="AP1373" s="955"/>
      <c r="AQ1373" s="955"/>
      <c r="BC1373" s="839"/>
      <c r="BD1373" s="919"/>
    </row>
    <row r="1374" s="823" customFormat="1" customHeight="1" spans="1:56">
      <c r="A1374" s="513"/>
      <c r="B1374" s="858"/>
      <c r="C1374" s="858"/>
      <c r="D1374" s="409"/>
      <c r="E1374" s="409"/>
      <c r="F1374" s="654"/>
      <c r="G1374" s="466"/>
      <c r="H1374" s="217"/>
      <c r="I1374" s="688"/>
      <c r="J1374" s="217"/>
      <c r="K1374" s="662"/>
      <c r="L1374" s="217"/>
      <c r="M1374" s="217"/>
      <c r="N1374" s="217"/>
      <c r="O1374" s="217"/>
      <c r="P1374" s="217"/>
      <c r="Q1374" s="217"/>
      <c r="R1374" s="217"/>
      <c r="S1374" s="688"/>
      <c r="T1374" s="394"/>
      <c r="U1374" s="955"/>
      <c r="V1374" s="955"/>
      <c r="W1374" s="955"/>
      <c r="X1374" s="955"/>
      <c r="Y1374" s="955"/>
      <c r="Z1374" s="955"/>
      <c r="AA1374" s="955"/>
      <c r="AB1374" s="955"/>
      <c r="AC1374" s="955"/>
      <c r="AD1374" s="955"/>
      <c r="AE1374" s="955"/>
      <c r="AF1374" s="955"/>
      <c r="AG1374" s="955"/>
      <c r="AH1374" s="955"/>
      <c r="AI1374" s="955"/>
      <c r="AJ1374" s="955"/>
      <c r="AK1374" s="955"/>
      <c r="AL1374" s="955"/>
      <c r="AM1374" s="955"/>
      <c r="AN1374" s="955"/>
      <c r="AO1374" s="955"/>
      <c r="AP1374" s="955"/>
      <c r="AQ1374" s="955"/>
      <c r="BC1374" s="839"/>
      <c r="BD1374" s="919"/>
    </row>
    <row r="1375" s="823" customFormat="1" customHeight="1" spans="1:56">
      <c r="A1375" s="513"/>
      <c r="B1375" s="858"/>
      <c r="C1375" s="858"/>
      <c r="D1375" s="409"/>
      <c r="E1375" s="409"/>
      <c r="F1375" s="654"/>
      <c r="G1375" s="466"/>
      <c r="H1375" s="217"/>
      <c r="I1375" s="688"/>
      <c r="J1375" s="217"/>
      <c r="K1375" s="655"/>
      <c r="L1375" s="291"/>
      <c r="M1375" s="257"/>
      <c r="N1375" s="257"/>
      <c r="O1375" s="257"/>
      <c r="P1375" s="291"/>
      <c r="Q1375" s="291"/>
      <c r="R1375" s="257"/>
      <c r="S1375" s="638"/>
      <c r="T1375" s="390"/>
      <c r="U1375" s="955"/>
      <c r="V1375" s="955"/>
      <c r="W1375" s="955"/>
      <c r="X1375" s="955"/>
      <c r="Y1375" s="955"/>
      <c r="Z1375" s="955"/>
      <c r="AA1375" s="955"/>
      <c r="AB1375" s="955"/>
      <c r="AC1375" s="955"/>
      <c r="AD1375" s="955"/>
      <c r="AE1375" s="955"/>
      <c r="AF1375" s="955"/>
      <c r="AG1375" s="955"/>
      <c r="AH1375" s="955"/>
      <c r="AI1375" s="955"/>
      <c r="AJ1375" s="955"/>
      <c r="AK1375" s="955"/>
      <c r="AL1375" s="955"/>
      <c r="AM1375" s="955"/>
      <c r="AN1375" s="955"/>
      <c r="AO1375" s="955"/>
      <c r="AP1375" s="955"/>
      <c r="AQ1375" s="955"/>
      <c r="BC1375" s="839"/>
      <c r="BD1375" s="919"/>
    </row>
    <row r="1376" s="823" customFormat="1" customHeight="1" spans="1:56">
      <c r="A1376" s="513"/>
      <c r="B1376" s="858"/>
      <c r="C1376" s="858"/>
      <c r="D1376" s="409"/>
      <c r="E1376" s="409"/>
      <c r="F1376" s="654"/>
      <c r="G1376" s="466"/>
      <c r="H1376" s="217"/>
      <c r="I1376" s="688"/>
      <c r="J1376" s="217"/>
      <c r="K1376" s="655"/>
      <c r="L1376" s="291"/>
      <c r="M1376" s="257"/>
      <c r="N1376" s="257"/>
      <c r="O1376" s="257"/>
      <c r="P1376" s="291"/>
      <c r="Q1376" s="291"/>
      <c r="R1376" s="257"/>
      <c r="S1376" s="638"/>
      <c r="T1376" s="390"/>
      <c r="U1376" s="955"/>
      <c r="V1376" s="955"/>
      <c r="W1376" s="955"/>
      <c r="X1376" s="955"/>
      <c r="Y1376" s="955"/>
      <c r="Z1376" s="955"/>
      <c r="AA1376" s="955"/>
      <c r="AB1376" s="955"/>
      <c r="AC1376" s="955"/>
      <c r="AD1376" s="955"/>
      <c r="AE1376" s="955"/>
      <c r="AF1376" s="955"/>
      <c r="AG1376" s="955"/>
      <c r="AH1376" s="955"/>
      <c r="AI1376" s="955"/>
      <c r="AJ1376" s="955"/>
      <c r="AK1376" s="955"/>
      <c r="AL1376" s="955"/>
      <c r="AM1376" s="955"/>
      <c r="AN1376" s="955"/>
      <c r="AO1376" s="955"/>
      <c r="AP1376" s="955"/>
      <c r="AQ1376" s="955"/>
      <c r="BC1376" s="839"/>
      <c r="BD1376" s="919"/>
    </row>
    <row r="1377" s="823" customFormat="1" customHeight="1" spans="1:56">
      <c r="A1377" s="513"/>
      <c r="B1377" s="858"/>
      <c r="C1377" s="858"/>
      <c r="D1377" s="409"/>
      <c r="E1377" s="409"/>
      <c r="F1377" s="654"/>
      <c r="G1377" s="466"/>
      <c r="H1377" s="217"/>
      <c r="I1377" s="688"/>
      <c r="J1377" s="217"/>
      <c r="K1377" s="662"/>
      <c r="L1377" s="217"/>
      <c r="M1377" s="217"/>
      <c r="N1377" s="217"/>
      <c r="O1377" s="217"/>
      <c r="P1377" s="217"/>
      <c r="Q1377" s="217"/>
      <c r="R1377" s="217"/>
      <c r="S1377" s="688"/>
      <c r="T1377" s="514"/>
      <c r="U1377" s="955"/>
      <c r="V1377" s="955"/>
      <c r="W1377" s="955"/>
      <c r="X1377" s="955"/>
      <c r="Y1377" s="955"/>
      <c r="Z1377" s="955"/>
      <c r="AA1377" s="955"/>
      <c r="AB1377" s="955"/>
      <c r="AC1377" s="955"/>
      <c r="AD1377" s="955"/>
      <c r="AE1377" s="955"/>
      <c r="AF1377" s="955"/>
      <c r="AG1377" s="955"/>
      <c r="AH1377" s="955"/>
      <c r="AI1377" s="955"/>
      <c r="AJ1377" s="955"/>
      <c r="AK1377" s="955"/>
      <c r="AL1377" s="955"/>
      <c r="AM1377" s="955"/>
      <c r="AN1377" s="955"/>
      <c r="AO1377" s="955"/>
      <c r="AP1377" s="955"/>
      <c r="AQ1377" s="955"/>
      <c r="BC1377" s="839"/>
      <c r="BD1377" s="919"/>
    </row>
    <row r="1378" s="823" customFormat="1" customHeight="1" spans="1:56">
      <c r="A1378" s="513"/>
      <c r="B1378" s="858"/>
      <c r="C1378" s="858"/>
      <c r="D1378" s="409"/>
      <c r="E1378" s="409"/>
      <c r="F1378" s="654"/>
      <c r="G1378" s="466"/>
      <c r="H1378" s="217"/>
      <c r="I1378" s="688"/>
      <c r="J1378" s="217"/>
      <c r="K1378" s="655"/>
      <c r="L1378" s="291"/>
      <c r="M1378" s="257"/>
      <c r="N1378" s="257"/>
      <c r="O1378" s="257"/>
      <c r="P1378" s="257"/>
      <c r="Q1378" s="257"/>
      <c r="R1378" s="257"/>
      <c r="S1378" s="638"/>
      <c r="T1378" s="954"/>
      <c r="U1378" s="955"/>
      <c r="V1378" s="955"/>
      <c r="W1378" s="955"/>
      <c r="X1378" s="955"/>
      <c r="Y1378" s="955"/>
      <c r="Z1378" s="955"/>
      <c r="AA1378" s="955"/>
      <c r="AB1378" s="955"/>
      <c r="AC1378" s="955"/>
      <c r="AD1378" s="955"/>
      <c r="AE1378" s="955"/>
      <c r="AF1378" s="955"/>
      <c r="AG1378" s="955"/>
      <c r="AH1378" s="955"/>
      <c r="AI1378" s="955"/>
      <c r="AJ1378" s="955"/>
      <c r="AK1378" s="955"/>
      <c r="AL1378" s="955"/>
      <c r="AM1378" s="955"/>
      <c r="AN1378" s="955"/>
      <c r="AO1378" s="955"/>
      <c r="AP1378" s="955"/>
      <c r="AQ1378" s="955"/>
      <c r="BC1378" s="839"/>
      <c r="BD1378" s="919"/>
    </row>
    <row r="1379" s="823" customFormat="1" customHeight="1" spans="1:56">
      <c r="A1379" s="513"/>
      <c r="B1379" s="858"/>
      <c r="C1379" s="858"/>
      <c r="D1379" s="409"/>
      <c r="E1379" s="409"/>
      <c r="F1379" s="654"/>
      <c r="G1379" s="466"/>
      <c r="H1379" s="217"/>
      <c r="I1379" s="688"/>
      <c r="J1379" s="217"/>
      <c r="K1379" s="655"/>
      <c r="L1379" s="291"/>
      <c r="M1379" s="257"/>
      <c r="N1379" s="257"/>
      <c r="O1379" s="257"/>
      <c r="P1379" s="257"/>
      <c r="Q1379" s="257"/>
      <c r="R1379" s="257"/>
      <c r="S1379" s="638"/>
      <c r="T1379" s="954"/>
      <c r="U1379" s="955"/>
      <c r="V1379" s="955"/>
      <c r="W1379" s="955"/>
      <c r="X1379" s="955"/>
      <c r="Y1379" s="955"/>
      <c r="Z1379" s="955"/>
      <c r="AA1379" s="955"/>
      <c r="AB1379" s="955"/>
      <c r="AC1379" s="955"/>
      <c r="AD1379" s="955"/>
      <c r="AE1379" s="955"/>
      <c r="AF1379" s="955"/>
      <c r="AG1379" s="955"/>
      <c r="AH1379" s="955"/>
      <c r="AI1379" s="955"/>
      <c r="AJ1379" s="955"/>
      <c r="AK1379" s="955"/>
      <c r="AL1379" s="955"/>
      <c r="AM1379" s="955"/>
      <c r="AN1379" s="955"/>
      <c r="AO1379" s="955"/>
      <c r="AP1379" s="955"/>
      <c r="AQ1379" s="955"/>
      <c r="BC1379" s="839"/>
      <c r="BD1379" s="919"/>
    </row>
    <row r="1380" s="823" customFormat="1" customHeight="1" spans="1:56">
      <c r="A1380" s="513"/>
      <c r="B1380" s="858"/>
      <c r="C1380" s="858"/>
      <c r="D1380" s="716"/>
      <c r="E1380" s="409"/>
      <c r="F1380" s="654"/>
      <c r="G1380" s="466"/>
      <c r="H1380" s="217"/>
      <c r="I1380" s="688"/>
      <c r="J1380" s="217"/>
      <c r="K1380" s="662"/>
      <c r="L1380" s="480"/>
      <c r="M1380" s="480"/>
      <c r="N1380" s="480"/>
      <c r="O1380" s="480"/>
      <c r="P1380" s="480"/>
      <c r="Q1380" s="480"/>
      <c r="R1380" s="797"/>
      <c r="S1380" s="849"/>
      <c r="T1380" s="514"/>
      <c r="U1380" s="955"/>
      <c r="V1380" s="955"/>
      <c r="W1380" s="955"/>
      <c r="X1380" s="955"/>
      <c r="Y1380" s="955"/>
      <c r="Z1380" s="955"/>
      <c r="AA1380" s="955"/>
      <c r="AB1380" s="955"/>
      <c r="AC1380" s="955"/>
      <c r="AD1380" s="955"/>
      <c r="AE1380" s="955"/>
      <c r="AF1380" s="955"/>
      <c r="AG1380" s="955"/>
      <c r="AH1380" s="955"/>
      <c r="AI1380" s="955"/>
      <c r="AJ1380" s="955"/>
      <c r="AK1380" s="955"/>
      <c r="AL1380" s="955"/>
      <c r="AM1380" s="955"/>
      <c r="AN1380" s="955"/>
      <c r="AO1380" s="955"/>
      <c r="AP1380" s="955"/>
      <c r="AQ1380" s="955"/>
      <c r="BC1380" s="839"/>
      <c r="BD1380" s="919"/>
    </row>
    <row r="1381" s="823" customFormat="1" customHeight="1" spans="1:56">
      <c r="A1381" s="513"/>
      <c r="B1381" s="858"/>
      <c r="C1381" s="858"/>
      <c r="D1381" s="409"/>
      <c r="E1381" s="409"/>
      <c r="F1381" s="654"/>
      <c r="G1381" s="466"/>
      <c r="H1381" s="217"/>
      <c r="I1381" s="688"/>
      <c r="J1381" s="217"/>
      <c r="K1381" s="655"/>
      <c r="L1381" s="291"/>
      <c r="M1381" s="257"/>
      <c r="N1381" s="257"/>
      <c r="O1381" s="257"/>
      <c r="P1381" s="257"/>
      <c r="Q1381" s="257"/>
      <c r="R1381" s="257"/>
      <c r="S1381" s="638"/>
      <c r="T1381" s="954"/>
      <c r="U1381" s="955"/>
      <c r="V1381" s="955"/>
      <c r="W1381" s="955"/>
      <c r="X1381" s="955"/>
      <c r="Y1381" s="955"/>
      <c r="Z1381" s="955"/>
      <c r="AA1381" s="955"/>
      <c r="AB1381" s="955"/>
      <c r="AC1381" s="955"/>
      <c r="AD1381" s="955"/>
      <c r="AE1381" s="955"/>
      <c r="AF1381" s="955"/>
      <c r="AG1381" s="955"/>
      <c r="AH1381" s="955"/>
      <c r="AI1381" s="955"/>
      <c r="AJ1381" s="955"/>
      <c r="AK1381" s="955"/>
      <c r="AL1381" s="955"/>
      <c r="AM1381" s="955"/>
      <c r="AN1381" s="955"/>
      <c r="AO1381" s="955"/>
      <c r="AP1381" s="955"/>
      <c r="AQ1381" s="955"/>
      <c r="BC1381" s="839"/>
      <c r="BD1381" s="919"/>
    </row>
    <row r="1382" s="823" customFormat="1" customHeight="1" spans="1:56">
      <c r="A1382" s="513"/>
      <c r="B1382" s="858"/>
      <c r="C1382" s="858"/>
      <c r="D1382" s="716"/>
      <c r="E1382" s="409"/>
      <c r="F1382" s="654"/>
      <c r="G1382" s="466"/>
      <c r="H1382" s="217"/>
      <c r="I1382" s="688"/>
      <c r="J1382" s="217"/>
      <c r="K1382" s="662"/>
      <c r="L1382" s="480"/>
      <c r="M1382" s="480"/>
      <c r="N1382" s="480"/>
      <c r="O1382" s="480"/>
      <c r="P1382" s="797"/>
      <c r="Q1382" s="797"/>
      <c r="R1382" s="797"/>
      <c r="S1382" s="849"/>
      <c r="T1382" s="394"/>
      <c r="U1382" s="955"/>
      <c r="V1382" s="955"/>
      <c r="W1382" s="955"/>
      <c r="X1382" s="955"/>
      <c r="Y1382" s="955"/>
      <c r="Z1382" s="955"/>
      <c r="AA1382" s="955"/>
      <c r="AB1382" s="955"/>
      <c r="AC1382" s="955"/>
      <c r="AD1382" s="955"/>
      <c r="AE1382" s="955"/>
      <c r="AF1382" s="955"/>
      <c r="AG1382" s="955"/>
      <c r="AH1382" s="955"/>
      <c r="AI1382" s="955"/>
      <c r="AJ1382" s="955"/>
      <c r="AK1382" s="955"/>
      <c r="AL1382" s="955"/>
      <c r="AM1382" s="955"/>
      <c r="AN1382" s="955"/>
      <c r="AO1382" s="955"/>
      <c r="AP1382" s="955"/>
      <c r="AQ1382" s="955"/>
      <c r="BC1382" s="839"/>
      <c r="BD1382" s="919"/>
    </row>
    <row r="1383" s="823" customFormat="1" customHeight="1" spans="1:56">
      <c r="A1383" s="513"/>
      <c r="B1383" s="858"/>
      <c r="C1383" s="858"/>
      <c r="D1383" s="409"/>
      <c r="E1383" s="409"/>
      <c r="F1383" s="654"/>
      <c r="G1383" s="466"/>
      <c r="H1383" s="217"/>
      <c r="I1383" s="688"/>
      <c r="J1383" s="217"/>
      <c r="K1383" s="655"/>
      <c r="L1383" s="291"/>
      <c r="M1383" s="257"/>
      <c r="N1383" s="257"/>
      <c r="O1383" s="257"/>
      <c r="P1383" s="291"/>
      <c r="Q1383" s="291"/>
      <c r="R1383" s="257"/>
      <c r="S1383" s="638"/>
      <c r="T1383" s="954"/>
      <c r="U1383" s="955"/>
      <c r="V1383" s="955"/>
      <c r="W1383" s="955"/>
      <c r="X1383" s="955"/>
      <c r="Y1383" s="955"/>
      <c r="Z1383" s="955"/>
      <c r="AA1383" s="955"/>
      <c r="AB1383" s="955"/>
      <c r="AC1383" s="955"/>
      <c r="AD1383" s="955"/>
      <c r="AE1383" s="955"/>
      <c r="AF1383" s="955"/>
      <c r="AG1383" s="955"/>
      <c r="AH1383" s="955"/>
      <c r="AI1383" s="955"/>
      <c r="AJ1383" s="955"/>
      <c r="AK1383" s="955"/>
      <c r="AL1383" s="955"/>
      <c r="AM1383" s="955"/>
      <c r="AN1383" s="955"/>
      <c r="AO1383" s="955"/>
      <c r="AP1383" s="955"/>
      <c r="AQ1383" s="955"/>
      <c r="BC1383" s="839"/>
      <c r="BD1383" s="919"/>
    </row>
    <row r="1384" s="823" customFormat="1" customHeight="1" spans="1:56">
      <c r="A1384" s="513"/>
      <c r="B1384" s="858"/>
      <c r="C1384" s="858"/>
      <c r="D1384" s="716"/>
      <c r="E1384" s="409"/>
      <c r="F1384" s="654"/>
      <c r="G1384" s="466"/>
      <c r="H1384" s="217"/>
      <c r="I1384" s="688"/>
      <c r="J1384" s="217"/>
      <c r="K1384" s="662"/>
      <c r="L1384" s="480"/>
      <c r="M1384" s="480"/>
      <c r="N1384" s="480"/>
      <c r="O1384" s="480"/>
      <c r="P1384" s="480"/>
      <c r="Q1384" s="480"/>
      <c r="R1384" s="797"/>
      <c r="S1384" s="849"/>
      <c r="T1384" s="394"/>
      <c r="U1384" s="955"/>
      <c r="V1384" s="955"/>
      <c r="W1384" s="955"/>
      <c r="X1384" s="955"/>
      <c r="Y1384" s="955"/>
      <c r="Z1384" s="955"/>
      <c r="AA1384" s="955"/>
      <c r="AB1384" s="955"/>
      <c r="AC1384" s="955"/>
      <c r="AD1384" s="955"/>
      <c r="AE1384" s="955"/>
      <c r="AF1384" s="955"/>
      <c r="AG1384" s="955"/>
      <c r="AH1384" s="955"/>
      <c r="AI1384" s="955"/>
      <c r="AJ1384" s="955"/>
      <c r="AK1384" s="955"/>
      <c r="AL1384" s="955"/>
      <c r="AM1384" s="955"/>
      <c r="AN1384" s="955"/>
      <c r="AO1384" s="955"/>
      <c r="AP1384" s="955"/>
      <c r="AQ1384" s="955"/>
      <c r="BC1384" s="839"/>
      <c r="BD1384" s="919"/>
    </row>
    <row r="1385" s="823" customFormat="1" customHeight="1" spans="1:56">
      <c r="A1385" s="513"/>
      <c r="B1385" s="858"/>
      <c r="C1385" s="858"/>
      <c r="D1385" s="409"/>
      <c r="E1385" s="409"/>
      <c r="F1385" s="654"/>
      <c r="G1385" s="466"/>
      <c r="H1385" s="217"/>
      <c r="I1385" s="688"/>
      <c r="J1385" s="217"/>
      <c r="K1385" s="655"/>
      <c r="L1385" s="291"/>
      <c r="M1385" s="257"/>
      <c r="N1385" s="257"/>
      <c r="O1385" s="257"/>
      <c r="P1385" s="291"/>
      <c r="Q1385" s="291"/>
      <c r="R1385" s="257"/>
      <c r="S1385" s="638"/>
      <c r="T1385" s="954"/>
      <c r="U1385" s="955"/>
      <c r="V1385" s="955"/>
      <c r="W1385" s="955"/>
      <c r="X1385" s="955"/>
      <c r="Y1385" s="955"/>
      <c r="Z1385" s="955"/>
      <c r="AA1385" s="955"/>
      <c r="AB1385" s="955"/>
      <c r="AC1385" s="955"/>
      <c r="AD1385" s="955"/>
      <c r="AE1385" s="955"/>
      <c r="AF1385" s="955"/>
      <c r="AG1385" s="955"/>
      <c r="AH1385" s="955"/>
      <c r="AI1385" s="955"/>
      <c r="AJ1385" s="955"/>
      <c r="AK1385" s="955"/>
      <c r="AL1385" s="955"/>
      <c r="AM1385" s="955"/>
      <c r="AN1385" s="955"/>
      <c r="AO1385" s="955"/>
      <c r="AP1385" s="955"/>
      <c r="AQ1385" s="955"/>
      <c r="BC1385" s="839"/>
      <c r="BD1385" s="919"/>
    </row>
    <row r="1386" s="823" customFormat="1" customHeight="1" spans="1:56">
      <c r="A1386" s="513"/>
      <c r="B1386" s="858"/>
      <c r="C1386" s="858"/>
      <c r="D1386" s="409"/>
      <c r="E1386" s="409"/>
      <c r="F1386" s="654"/>
      <c r="G1386" s="466"/>
      <c r="H1386" s="217"/>
      <c r="I1386" s="688"/>
      <c r="J1386" s="217"/>
      <c r="K1386" s="655"/>
      <c r="L1386" s="291"/>
      <c r="M1386" s="257"/>
      <c r="N1386" s="257"/>
      <c r="O1386" s="257"/>
      <c r="P1386" s="291"/>
      <c r="Q1386" s="291"/>
      <c r="R1386" s="257"/>
      <c r="S1386" s="638"/>
      <c r="T1386" s="954"/>
      <c r="U1386" s="955"/>
      <c r="V1386" s="955"/>
      <c r="W1386" s="955"/>
      <c r="X1386" s="955"/>
      <c r="Y1386" s="955"/>
      <c r="Z1386" s="955"/>
      <c r="AA1386" s="955"/>
      <c r="AB1386" s="955"/>
      <c r="AC1386" s="955"/>
      <c r="AD1386" s="955"/>
      <c r="AE1386" s="955"/>
      <c r="AF1386" s="955"/>
      <c r="AG1386" s="955"/>
      <c r="AH1386" s="955"/>
      <c r="AI1386" s="955"/>
      <c r="AJ1386" s="955"/>
      <c r="AK1386" s="955"/>
      <c r="AL1386" s="955"/>
      <c r="AM1386" s="955"/>
      <c r="AN1386" s="955"/>
      <c r="AO1386" s="955"/>
      <c r="AP1386" s="955"/>
      <c r="AQ1386" s="955"/>
      <c r="BC1386" s="839"/>
      <c r="BD1386" s="919"/>
    </row>
    <row r="1387" s="823" customFormat="1" customHeight="1" spans="1:56">
      <c r="A1387" s="513"/>
      <c r="B1387" s="858"/>
      <c r="C1387" s="858"/>
      <c r="D1387" s="716"/>
      <c r="E1387" s="409"/>
      <c r="F1387" s="654"/>
      <c r="G1387" s="466"/>
      <c r="H1387" s="217"/>
      <c r="I1387" s="688"/>
      <c r="J1387" s="217"/>
      <c r="K1387" s="662"/>
      <c r="L1387" s="480"/>
      <c r="M1387" s="480"/>
      <c r="N1387" s="480"/>
      <c r="O1387" s="480"/>
      <c r="P1387" s="480"/>
      <c r="Q1387" s="480"/>
      <c r="R1387" s="797"/>
      <c r="S1387" s="849"/>
      <c r="T1387" s="514"/>
      <c r="U1387" s="955"/>
      <c r="V1387" s="955"/>
      <c r="W1387" s="955"/>
      <c r="X1387" s="955"/>
      <c r="Y1387" s="955"/>
      <c r="Z1387" s="955"/>
      <c r="AA1387" s="955"/>
      <c r="AB1387" s="955"/>
      <c r="AC1387" s="955"/>
      <c r="AD1387" s="955"/>
      <c r="AE1387" s="955"/>
      <c r="AF1387" s="955"/>
      <c r="AG1387" s="955"/>
      <c r="AH1387" s="955"/>
      <c r="AI1387" s="955"/>
      <c r="AJ1387" s="955"/>
      <c r="AK1387" s="955"/>
      <c r="AL1387" s="955"/>
      <c r="AM1387" s="955"/>
      <c r="AN1387" s="955"/>
      <c r="AO1387" s="955"/>
      <c r="AP1387" s="955"/>
      <c r="AQ1387" s="955"/>
      <c r="BC1387" s="839"/>
      <c r="BD1387" s="919"/>
    </row>
    <row r="1388" s="823" customFormat="1" customHeight="1" spans="1:56">
      <c r="A1388" s="513"/>
      <c r="B1388" s="858"/>
      <c r="C1388" s="858"/>
      <c r="D1388" s="409"/>
      <c r="E1388" s="409"/>
      <c r="F1388" s="654"/>
      <c r="G1388" s="466"/>
      <c r="H1388" s="217"/>
      <c r="I1388" s="688"/>
      <c r="J1388" s="217"/>
      <c r="K1388" s="655"/>
      <c r="L1388" s="291"/>
      <c r="M1388" s="257"/>
      <c r="N1388" s="257"/>
      <c r="O1388" s="257"/>
      <c r="P1388" s="257"/>
      <c r="Q1388" s="257"/>
      <c r="R1388" s="257"/>
      <c r="S1388" s="638"/>
      <c r="T1388" s="390"/>
      <c r="U1388" s="955"/>
      <c r="V1388" s="955"/>
      <c r="W1388" s="955"/>
      <c r="X1388" s="955"/>
      <c r="Y1388" s="955"/>
      <c r="Z1388" s="955"/>
      <c r="AA1388" s="955"/>
      <c r="AB1388" s="955"/>
      <c r="AC1388" s="955"/>
      <c r="AD1388" s="955"/>
      <c r="AE1388" s="955"/>
      <c r="AF1388" s="955"/>
      <c r="AG1388" s="955"/>
      <c r="AH1388" s="955"/>
      <c r="AI1388" s="955"/>
      <c r="AJ1388" s="955"/>
      <c r="AK1388" s="955"/>
      <c r="AL1388" s="955"/>
      <c r="AM1388" s="955"/>
      <c r="AN1388" s="955"/>
      <c r="AO1388" s="955"/>
      <c r="AP1388" s="955"/>
      <c r="AQ1388" s="955"/>
      <c r="BC1388" s="839"/>
      <c r="BD1388" s="919"/>
    </row>
    <row r="1389" s="823" customFormat="1" customHeight="1" spans="1:56">
      <c r="A1389" s="513"/>
      <c r="B1389" s="858"/>
      <c r="C1389" s="858"/>
      <c r="D1389" s="409"/>
      <c r="E1389" s="409"/>
      <c r="F1389" s="654"/>
      <c r="G1389" s="466"/>
      <c r="H1389" s="217"/>
      <c r="I1389" s="688"/>
      <c r="J1389" s="217"/>
      <c r="K1389" s="655"/>
      <c r="L1389" s="291"/>
      <c r="M1389" s="257"/>
      <c r="N1389" s="257"/>
      <c r="O1389" s="257"/>
      <c r="P1389" s="257"/>
      <c r="Q1389" s="257"/>
      <c r="R1389" s="257"/>
      <c r="S1389" s="638"/>
      <c r="T1389" s="390"/>
      <c r="U1389" s="955"/>
      <c r="V1389" s="955"/>
      <c r="W1389" s="955"/>
      <c r="X1389" s="955"/>
      <c r="Y1389" s="955"/>
      <c r="Z1389" s="955"/>
      <c r="AA1389" s="955"/>
      <c r="AB1389" s="955"/>
      <c r="AC1389" s="955"/>
      <c r="AD1389" s="955"/>
      <c r="AE1389" s="955"/>
      <c r="AF1389" s="955"/>
      <c r="AG1389" s="955"/>
      <c r="AH1389" s="955"/>
      <c r="AI1389" s="955"/>
      <c r="AJ1389" s="955"/>
      <c r="AK1389" s="955"/>
      <c r="AL1389" s="955"/>
      <c r="AM1389" s="955"/>
      <c r="AN1389" s="955"/>
      <c r="AO1389" s="955"/>
      <c r="AP1389" s="955"/>
      <c r="AQ1389" s="955"/>
      <c r="BC1389" s="839"/>
      <c r="BD1389" s="919"/>
    </row>
    <row r="1390" s="823" customFormat="1" customHeight="1" spans="1:56">
      <c r="A1390" s="513"/>
      <c r="B1390" s="858"/>
      <c r="C1390" s="858"/>
      <c r="D1390" s="716"/>
      <c r="E1390" s="409"/>
      <c r="F1390" s="654"/>
      <c r="G1390" s="466"/>
      <c r="H1390" s="217"/>
      <c r="I1390" s="688"/>
      <c r="J1390" s="217"/>
      <c r="K1390" s="662"/>
      <c r="L1390" s="480"/>
      <c r="M1390" s="480"/>
      <c r="N1390" s="480"/>
      <c r="O1390" s="480"/>
      <c r="P1390" s="797"/>
      <c r="Q1390" s="797"/>
      <c r="R1390" s="797"/>
      <c r="S1390" s="849"/>
      <c r="T1390" s="394"/>
      <c r="U1390" s="955"/>
      <c r="V1390" s="955"/>
      <c r="W1390" s="955"/>
      <c r="X1390" s="955"/>
      <c r="Y1390" s="955"/>
      <c r="Z1390" s="955"/>
      <c r="AA1390" s="955"/>
      <c r="AB1390" s="955"/>
      <c r="AC1390" s="955"/>
      <c r="AD1390" s="955"/>
      <c r="AE1390" s="955"/>
      <c r="AF1390" s="955"/>
      <c r="AG1390" s="955"/>
      <c r="AH1390" s="955"/>
      <c r="AI1390" s="955"/>
      <c r="AJ1390" s="955"/>
      <c r="AK1390" s="955"/>
      <c r="AL1390" s="955"/>
      <c r="AM1390" s="955"/>
      <c r="AN1390" s="955"/>
      <c r="AO1390" s="955"/>
      <c r="AP1390" s="955"/>
      <c r="AQ1390" s="955"/>
      <c r="BC1390" s="839"/>
      <c r="BD1390" s="919"/>
    </row>
    <row r="1391" s="823" customFormat="1" customHeight="1" spans="1:56">
      <c r="A1391" s="513"/>
      <c r="B1391" s="858"/>
      <c r="C1391" s="858"/>
      <c r="D1391" s="409"/>
      <c r="E1391" s="409"/>
      <c r="F1391" s="654"/>
      <c r="G1391" s="466"/>
      <c r="H1391" s="217"/>
      <c r="I1391" s="688"/>
      <c r="J1391" s="217"/>
      <c r="K1391" s="655"/>
      <c r="L1391" s="291"/>
      <c r="M1391" s="257"/>
      <c r="N1391" s="257"/>
      <c r="O1391" s="257"/>
      <c r="P1391" s="257"/>
      <c r="Q1391" s="257"/>
      <c r="R1391" s="257"/>
      <c r="S1391" s="638"/>
      <c r="T1391" s="390"/>
      <c r="U1391" s="955"/>
      <c r="V1391" s="955"/>
      <c r="W1391" s="955"/>
      <c r="X1391" s="955"/>
      <c r="Y1391" s="955"/>
      <c r="Z1391" s="955"/>
      <c r="AA1391" s="955"/>
      <c r="AB1391" s="955"/>
      <c r="AC1391" s="955"/>
      <c r="AD1391" s="955"/>
      <c r="AE1391" s="955"/>
      <c r="AF1391" s="955"/>
      <c r="AG1391" s="955"/>
      <c r="AH1391" s="955"/>
      <c r="AI1391" s="955"/>
      <c r="AJ1391" s="955"/>
      <c r="AK1391" s="955"/>
      <c r="AL1391" s="955"/>
      <c r="AM1391" s="955"/>
      <c r="AN1391" s="955"/>
      <c r="AO1391" s="955"/>
      <c r="AP1391" s="955"/>
      <c r="AQ1391" s="955"/>
      <c r="BC1391" s="839"/>
      <c r="BD1391" s="919"/>
    </row>
    <row r="1392" s="823" customFormat="1" customHeight="1" spans="1:56">
      <c r="A1392" s="513"/>
      <c r="B1392" s="858"/>
      <c r="C1392" s="858"/>
      <c r="D1392" s="409"/>
      <c r="E1392" s="409"/>
      <c r="F1392" s="654"/>
      <c r="G1392" s="466"/>
      <c r="H1392" s="217"/>
      <c r="I1392" s="688"/>
      <c r="J1392" s="217"/>
      <c r="K1392" s="655"/>
      <c r="L1392" s="291"/>
      <c r="M1392" s="257"/>
      <c r="N1392" s="257"/>
      <c r="O1392" s="257"/>
      <c r="P1392" s="257"/>
      <c r="Q1392" s="257"/>
      <c r="R1392" s="257"/>
      <c r="S1392" s="638"/>
      <c r="T1392" s="390"/>
      <c r="U1392" s="955"/>
      <c r="V1392" s="955"/>
      <c r="W1392" s="955"/>
      <c r="X1392" s="955"/>
      <c r="Y1392" s="955"/>
      <c r="Z1392" s="955"/>
      <c r="AA1392" s="955"/>
      <c r="AB1392" s="955"/>
      <c r="AC1392" s="955"/>
      <c r="AD1392" s="955"/>
      <c r="AE1392" s="955"/>
      <c r="AF1392" s="955"/>
      <c r="AG1392" s="955"/>
      <c r="AH1392" s="955"/>
      <c r="AI1392" s="955"/>
      <c r="AJ1392" s="955"/>
      <c r="AK1392" s="955"/>
      <c r="AL1392" s="955"/>
      <c r="AM1392" s="955"/>
      <c r="AN1392" s="955"/>
      <c r="AO1392" s="955"/>
      <c r="AP1392" s="955"/>
      <c r="AQ1392" s="955"/>
      <c r="BC1392" s="839"/>
      <c r="BD1392" s="919"/>
    </row>
    <row r="1393" s="823" customFormat="1" customHeight="1" spans="1:56">
      <c r="A1393" s="513"/>
      <c r="B1393" s="858"/>
      <c r="C1393" s="858"/>
      <c r="D1393" s="409"/>
      <c r="E1393" s="409"/>
      <c r="F1393" s="654"/>
      <c r="G1393" s="466"/>
      <c r="H1393" s="217"/>
      <c r="I1393" s="688"/>
      <c r="J1393" s="217"/>
      <c r="K1393" s="655"/>
      <c r="L1393" s="291"/>
      <c r="M1393" s="257"/>
      <c r="N1393" s="257"/>
      <c r="O1393" s="257"/>
      <c r="P1393" s="257"/>
      <c r="Q1393" s="257"/>
      <c r="R1393" s="257"/>
      <c r="S1393" s="638"/>
      <c r="T1393" s="390"/>
      <c r="U1393" s="955"/>
      <c r="V1393" s="955"/>
      <c r="W1393" s="955"/>
      <c r="X1393" s="955"/>
      <c r="Y1393" s="955"/>
      <c r="Z1393" s="955"/>
      <c r="AA1393" s="955"/>
      <c r="AB1393" s="955"/>
      <c r="AC1393" s="955"/>
      <c r="AD1393" s="955"/>
      <c r="AE1393" s="955"/>
      <c r="AF1393" s="955"/>
      <c r="AG1393" s="955"/>
      <c r="AH1393" s="955"/>
      <c r="AI1393" s="955"/>
      <c r="AJ1393" s="955"/>
      <c r="AK1393" s="955"/>
      <c r="AL1393" s="955"/>
      <c r="AM1393" s="955"/>
      <c r="AN1393" s="955"/>
      <c r="AO1393" s="955"/>
      <c r="AP1393" s="955"/>
      <c r="AQ1393" s="955"/>
      <c r="BC1393" s="839"/>
      <c r="BD1393" s="919"/>
    </row>
    <row r="1394" s="823" customFormat="1" customHeight="1" spans="1:56">
      <c r="A1394" s="513"/>
      <c r="B1394" s="858"/>
      <c r="C1394" s="858"/>
      <c r="D1394" s="409"/>
      <c r="E1394" s="409"/>
      <c r="F1394" s="654"/>
      <c r="G1394" s="466"/>
      <c r="H1394" s="217"/>
      <c r="I1394" s="688"/>
      <c r="J1394" s="217"/>
      <c r="K1394" s="655"/>
      <c r="L1394" s="291"/>
      <c r="M1394" s="257"/>
      <c r="N1394" s="257"/>
      <c r="O1394" s="257"/>
      <c r="P1394" s="257"/>
      <c r="Q1394" s="257"/>
      <c r="R1394" s="257"/>
      <c r="S1394" s="638"/>
      <c r="T1394" s="390"/>
      <c r="U1394" s="955"/>
      <c r="V1394" s="955"/>
      <c r="W1394" s="955"/>
      <c r="X1394" s="955"/>
      <c r="Y1394" s="955"/>
      <c r="Z1394" s="955"/>
      <c r="AA1394" s="955"/>
      <c r="AB1394" s="955"/>
      <c r="AC1394" s="955"/>
      <c r="AD1394" s="955"/>
      <c r="AE1394" s="955"/>
      <c r="AF1394" s="955"/>
      <c r="AG1394" s="955"/>
      <c r="AH1394" s="955"/>
      <c r="AI1394" s="955"/>
      <c r="AJ1394" s="955"/>
      <c r="AK1394" s="955"/>
      <c r="AL1394" s="955"/>
      <c r="AM1394" s="955"/>
      <c r="AN1394" s="955"/>
      <c r="AO1394" s="955"/>
      <c r="AP1394" s="955"/>
      <c r="AQ1394" s="955"/>
      <c r="BC1394" s="839"/>
      <c r="BD1394" s="919"/>
    </row>
    <row r="1395" s="823" customFormat="1" customHeight="1" spans="1:56">
      <c r="A1395" s="513"/>
      <c r="B1395" s="858"/>
      <c r="C1395" s="858"/>
      <c r="D1395" s="409"/>
      <c r="E1395" s="409"/>
      <c r="F1395" s="654"/>
      <c r="G1395" s="466"/>
      <c r="H1395" s="217"/>
      <c r="I1395" s="688"/>
      <c r="J1395" s="217"/>
      <c r="K1395" s="662"/>
      <c r="L1395" s="480"/>
      <c r="M1395" s="480"/>
      <c r="N1395" s="480"/>
      <c r="O1395" s="480"/>
      <c r="P1395" s="797"/>
      <c r="Q1395" s="797"/>
      <c r="R1395" s="797"/>
      <c r="S1395" s="849"/>
      <c r="T1395" s="394"/>
      <c r="U1395" s="955"/>
      <c r="V1395" s="955"/>
      <c r="W1395" s="955"/>
      <c r="X1395" s="955"/>
      <c r="Y1395" s="955"/>
      <c r="Z1395" s="955"/>
      <c r="AA1395" s="955"/>
      <c r="AB1395" s="955"/>
      <c r="AC1395" s="955"/>
      <c r="AD1395" s="955"/>
      <c r="AE1395" s="955"/>
      <c r="AF1395" s="955"/>
      <c r="AG1395" s="955"/>
      <c r="AH1395" s="955"/>
      <c r="AI1395" s="955"/>
      <c r="AJ1395" s="955"/>
      <c r="AK1395" s="955"/>
      <c r="AL1395" s="955"/>
      <c r="AM1395" s="955"/>
      <c r="AN1395" s="955"/>
      <c r="AO1395" s="955"/>
      <c r="AP1395" s="955"/>
      <c r="AQ1395" s="955"/>
      <c r="BC1395" s="839"/>
      <c r="BD1395" s="919"/>
    </row>
    <row r="1396" s="823" customFormat="1" customHeight="1" spans="1:56">
      <c r="A1396" s="513"/>
      <c r="B1396" s="858"/>
      <c r="C1396" s="858"/>
      <c r="D1396" s="409"/>
      <c r="E1396" s="409"/>
      <c r="F1396" s="654"/>
      <c r="G1396" s="466"/>
      <c r="H1396" s="217"/>
      <c r="I1396" s="688"/>
      <c r="J1396" s="217"/>
      <c r="K1396" s="655"/>
      <c r="L1396" s="291"/>
      <c r="M1396" s="257"/>
      <c r="N1396" s="257"/>
      <c r="O1396" s="257"/>
      <c r="P1396" s="257"/>
      <c r="Q1396" s="257"/>
      <c r="R1396" s="257"/>
      <c r="S1396" s="638"/>
      <c r="T1396" s="390"/>
      <c r="U1396" s="955"/>
      <c r="V1396" s="955"/>
      <c r="W1396" s="955"/>
      <c r="X1396" s="955"/>
      <c r="Y1396" s="955"/>
      <c r="Z1396" s="955"/>
      <c r="AA1396" s="955"/>
      <c r="AB1396" s="955"/>
      <c r="AC1396" s="955"/>
      <c r="AD1396" s="955"/>
      <c r="AE1396" s="955"/>
      <c r="AF1396" s="955"/>
      <c r="AG1396" s="955"/>
      <c r="AH1396" s="955"/>
      <c r="AI1396" s="955"/>
      <c r="AJ1396" s="955"/>
      <c r="AK1396" s="955"/>
      <c r="AL1396" s="955"/>
      <c r="AM1396" s="955"/>
      <c r="AN1396" s="955"/>
      <c r="AO1396" s="955"/>
      <c r="AP1396" s="955"/>
      <c r="AQ1396" s="955"/>
      <c r="BC1396" s="839"/>
      <c r="BD1396" s="919"/>
    </row>
    <row r="1397" s="823" customFormat="1" customHeight="1" spans="1:56">
      <c r="A1397" s="513"/>
      <c r="B1397" s="858"/>
      <c r="C1397" s="858"/>
      <c r="D1397" s="716"/>
      <c r="E1397" s="409"/>
      <c r="F1397" s="654"/>
      <c r="G1397" s="466"/>
      <c r="H1397" s="217"/>
      <c r="I1397" s="688"/>
      <c r="J1397" s="217"/>
      <c r="K1397" s="662"/>
      <c r="L1397" s="480"/>
      <c r="M1397" s="480"/>
      <c r="N1397" s="480"/>
      <c r="O1397" s="480"/>
      <c r="P1397" s="797"/>
      <c r="Q1397" s="797"/>
      <c r="R1397" s="797"/>
      <c r="S1397" s="851"/>
      <c r="T1397" s="394"/>
      <c r="U1397" s="955"/>
      <c r="V1397" s="955"/>
      <c r="W1397" s="955"/>
      <c r="X1397" s="955"/>
      <c r="Y1397" s="955"/>
      <c r="Z1397" s="955"/>
      <c r="AA1397" s="955"/>
      <c r="AB1397" s="955"/>
      <c r="AC1397" s="955"/>
      <c r="AD1397" s="955"/>
      <c r="AE1397" s="955"/>
      <c r="AF1397" s="955"/>
      <c r="AG1397" s="955"/>
      <c r="AH1397" s="955"/>
      <c r="AI1397" s="955"/>
      <c r="AJ1397" s="955"/>
      <c r="AK1397" s="955"/>
      <c r="AL1397" s="955"/>
      <c r="AM1397" s="955"/>
      <c r="AN1397" s="955"/>
      <c r="AO1397" s="955"/>
      <c r="AP1397" s="955"/>
      <c r="AQ1397" s="955"/>
      <c r="BC1397" s="839"/>
      <c r="BD1397" s="919"/>
    </row>
    <row r="1398" s="823" customFormat="1" customHeight="1" spans="1:56">
      <c r="A1398" s="513"/>
      <c r="B1398" s="858"/>
      <c r="C1398" s="858"/>
      <c r="D1398" s="409"/>
      <c r="E1398" s="409"/>
      <c r="F1398" s="654"/>
      <c r="G1398" s="466"/>
      <c r="H1398" s="217"/>
      <c r="I1398" s="688"/>
      <c r="J1398" s="217"/>
      <c r="K1398" s="655"/>
      <c r="L1398" s="291"/>
      <c r="M1398" s="257"/>
      <c r="N1398" s="257"/>
      <c r="O1398" s="257"/>
      <c r="P1398" s="291"/>
      <c r="Q1398" s="291"/>
      <c r="R1398" s="257"/>
      <c r="S1398" s="638"/>
      <c r="T1398" s="390"/>
      <c r="U1398" s="955"/>
      <c r="V1398" s="955"/>
      <c r="W1398" s="955"/>
      <c r="X1398" s="955"/>
      <c r="Y1398" s="955"/>
      <c r="Z1398" s="955"/>
      <c r="AA1398" s="955"/>
      <c r="AB1398" s="955"/>
      <c r="AC1398" s="955"/>
      <c r="AD1398" s="955"/>
      <c r="AE1398" s="955"/>
      <c r="AF1398" s="955"/>
      <c r="AG1398" s="955"/>
      <c r="AH1398" s="955"/>
      <c r="AI1398" s="955"/>
      <c r="AJ1398" s="955"/>
      <c r="AK1398" s="955"/>
      <c r="AL1398" s="955"/>
      <c r="AM1398" s="955"/>
      <c r="AN1398" s="955"/>
      <c r="AO1398" s="955"/>
      <c r="AP1398" s="955"/>
      <c r="AQ1398" s="955"/>
      <c r="BC1398" s="839"/>
      <c r="BD1398" s="919"/>
    </row>
    <row r="1399" s="823" customFormat="1" customHeight="1" spans="1:56">
      <c r="A1399" s="513"/>
      <c r="B1399" s="858"/>
      <c r="C1399" s="858"/>
      <c r="D1399" s="716"/>
      <c r="E1399" s="409"/>
      <c r="F1399" s="654"/>
      <c r="G1399" s="466"/>
      <c r="H1399" s="217"/>
      <c r="I1399" s="688"/>
      <c r="J1399" s="217"/>
      <c r="K1399" s="662"/>
      <c r="L1399" s="480"/>
      <c r="M1399" s="480"/>
      <c r="N1399" s="480"/>
      <c r="O1399" s="480"/>
      <c r="P1399" s="480"/>
      <c r="Q1399" s="480"/>
      <c r="R1399" s="797"/>
      <c r="S1399" s="849"/>
      <c r="T1399" s="394"/>
      <c r="U1399" s="955"/>
      <c r="V1399" s="955"/>
      <c r="W1399" s="955"/>
      <c r="X1399" s="955"/>
      <c r="Y1399" s="955"/>
      <c r="Z1399" s="955"/>
      <c r="AA1399" s="955"/>
      <c r="AB1399" s="955"/>
      <c r="AC1399" s="955"/>
      <c r="AD1399" s="955"/>
      <c r="AE1399" s="955"/>
      <c r="AF1399" s="955"/>
      <c r="AG1399" s="955"/>
      <c r="AH1399" s="955"/>
      <c r="AI1399" s="955"/>
      <c r="AJ1399" s="955"/>
      <c r="AK1399" s="955"/>
      <c r="AL1399" s="955"/>
      <c r="AM1399" s="955"/>
      <c r="AN1399" s="955"/>
      <c r="AO1399" s="955"/>
      <c r="AP1399" s="955"/>
      <c r="AQ1399" s="955"/>
      <c r="BC1399" s="839"/>
      <c r="BD1399" s="919"/>
    </row>
    <row r="1400" s="823" customFormat="1" customHeight="1" spans="1:56">
      <c r="A1400" s="513"/>
      <c r="B1400" s="858"/>
      <c r="C1400" s="858"/>
      <c r="D1400" s="409"/>
      <c r="E1400" s="409"/>
      <c r="F1400" s="654"/>
      <c r="G1400" s="466"/>
      <c r="H1400" s="217"/>
      <c r="I1400" s="688"/>
      <c r="J1400" s="217"/>
      <c r="K1400" s="655"/>
      <c r="L1400" s="291"/>
      <c r="M1400" s="257"/>
      <c r="N1400" s="257"/>
      <c r="O1400" s="257"/>
      <c r="P1400" s="291"/>
      <c r="Q1400" s="291"/>
      <c r="R1400" s="257"/>
      <c r="S1400" s="638"/>
      <c r="T1400" s="390"/>
      <c r="U1400" s="955"/>
      <c r="V1400" s="955"/>
      <c r="W1400" s="955"/>
      <c r="X1400" s="955"/>
      <c r="Y1400" s="955"/>
      <c r="Z1400" s="955"/>
      <c r="AA1400" s="955"/>
      <c r="AB1400" s="955"/>
      <c r="AC1400" s="955"/>
      <c r="AD1400" s="955"/>
      <c r="AE1400" s="955"/>
      <c r="AF1400" s="955"/>
      <c r="AG1400" s="955"/>
      <c r="AH1400" s="955"/>
      <c r="AI1400" s="955"/>
      <c r="AJ1400" s="955"/>
      <c r="AK1400" s="955"/>
      <c r="AL1400" s="955"/>
      <c r="AM1400" s="955"/>
      <c r="AN1400" s="955"/>
      <c r="AO1400" s="955"/>
      <c r="AP1400" s="955"/>
      <c r="AQ1400" s="955"/>
      <c r="BC1400" s="839"/>
      <c r="BD1400" s="919"/>
    </row>
    <row r="1401" s="823" customFormat="1" customHeight="1" spans="1:56">
      <c r="A1401" s="513"/>
      <c r="B1401" s="858"/>
      <c r="C1401" s="858"/>
      <c r="D1401" s="716"/>
      <c r="E1401" s="409"/>
      <c r="F1401" s="654"/>
      <c r="G1401" s="466"/>
      <c r="H1401" s="217"/>
      <c r="I1401" s="688"/>
      <c r="J1401" s="217"/>
      <c r="K1401" s="662"/>
      <c r="L1401" s="480"/>
      <c r="M1401" s="480"/>
      <c r="N1401" s="480"/>
      <c r="O1401" s="480"/>
      <c r="P1401" s="797"/>
      <c r="Q1401" s="797"/>
      <c r="R1401" s="797"/>
      <c r="S1401" s="849"/>
      <c r="T1401" s="679"/>
      <c r="U1401" s="823"/>
      <c r="BC1401" s="839"/>
      <c r="BD1401" s="919"/>
    </row>
    <row r="1402" s="823" customFormat="1" customHeight="1" spans="1:56">
      <c r="A1402" s="513"/>
      <c r="B1402" s="858"/>
      <c r="C1402" s="858"/>
      <c r="D1402" s="409"/>
      <c r="E1402" s="409"/>
      <c r="F1402" s="654"/>
      <c r="G1402" s="466"/>
      <c r="H1402" s="217"/>
      <c r="I1402" s="688"/>
      <c r="J1402" s="217"/>
      <c r="K1402" s="655"/>
      <c r="L1402" s="291"/>
      <c r="M1402" s="257"/>
      <c r="N1402" s="257"/>
      <c r="O1402" s="257"/>
      <c r="P1402" s="291"/>
      <c r="Q1402" s="291"/>
      <c r="R1402" s="257"/>
      <c r="S1402" s="638"/>
      <c r="T1402" s="390"/>
      <c r="U1402" s="823"/>
      <c r="BC1402" s="839"/>
      <c r="BD1402" s="919"/>
    </row>
    <row r="1403" s="823" customFormat="1" customHeight="1" spans="1:56">
      <c r="A1403" s="513"/>
      <c r="B1403" s="858"/>
      <c r="C1403" s="858"/>
      <c r="D1403" s="716"/>
      <c r="E1403" s="409"/>
      <c r="F1403" s="654"/>
      <c r="G1403" s="466"/>
      <c r="H1403" s="217"/>
      <c r="I1403" s="688"/>
      <c r="J1403" s="217"/>
      <c r="K1403" s="662"/>
      <c r="L1403" s="480"/>
      <c r="M1403" s="480"/>
      <c r="N1403" s="480"/>
      <c r="O1403" s="480"/>
      <c r="P1403" s="480"/>
      <c r="Q1403" s="480"/>
      <c r="R1403" s="797"/>
      <c r="S1403" s="849"/>
      <c r="T1403" s="679"/>
      <c r="U1403" s="823"/>
      <c r="BC1403" s="839"/>
      <c r="BD1403" s="919"/>
    </row>
    <row r="1404" s="823" customFormat="1" customHeight="1" spans="1:56">
      <c r="A1404" s="513"/>
      <c r="B1404" s="858"/>
      <c r="C1404" s="858"/>
      <c r="D1404" s="409"/>
      <c r="E1404" s="409"/>
      <c r="F1404" s="654"/>
      <c r="G1404" s="466"/>
      <c r="H1404" s="217"/>
      <c r="I1404" s="688"/>
      <c r="J1404" s="217"/>
      <c r="K1404" s="655"/>
      <c r="L1404" s="291"/>
      <c r="M1404" s="257"/>
      <c r="N1404" s="257"/>
      <c r="O1404" s="257"/>
      <c r="P1404" s="291"/>
      <c r="Q1404" s="291"/>
      <c r="R1404" s="257"/>
      <c r="S1404" s="638"/>
      <c r="T1404" s="390"/>
      <c r="U1404" s="823"/>
      <c r="BC1404" s="839"/>
      <c r="BD1404" s="919"/>
    </row>
    <row r="1405" s="823" customFormat="1" customHeight="1" spans="1:56">
      <c r="A1405" s="513"/>
      <c r="B1405" s="858"/>
      <c r="C1405" s="858"/>
      <c r="D1405" s="716"/>
      <c r="E1405" s="409"/>
      <c r="F1405" s="654"/>
      <c r="G1405" s="466"/>
      <c r="H1405" s="217"/>
      <c r="I1405" s="688"/>
      <c r="J1405" s="217"/>
      <c r="K1405" s="662"/>
      <c r="L1405" s="480"/>
      <c r="M1405" s="480"/>
      <c r="N1405" s="480"/>
      <c r="O1405" s="480"/>
      <c r="P1405" s="797"/>
      <c r="Q1405" s="797"/>
      <c r="R1405" s="797"/>
      <c r="S1405" s="849"/>
      <c r="T1405" s="679"/>
      <c r="U1405" s="823"/>
      <c r="BC1405" s="839"/>
      <c r="BD1405" s="919"/>
    </row>
    <row r="1406" s="823" customFormat="1" customHeight="1" spans="1:56">
      <c r="A1406" s="513"/>
      <c r="B1406" s="858"/>
      <c r="C1406" s="858"/>
      <c r="D1406" s="409"/>
      <c r="E1406" s="409"/>
      <c r="F1406" s="654"/>
      <c r="G1406" s="466"/>
      <c r="H1406" s="217"/>
      <c r="I1406" s="688"/>
      <c r="J1406" s="217"/>
      <c r="K1406" s="655"/>
      <c r="L1406" s="291"/>
      <c r="M1406" s="257"/>
      <c r="N1406" s="257"/>
      <c r="O1406" s="257"/>
      <c r="P1406" s="291"/>
      <c r="Q1406" s="291"/>
      <c r="R1406" s="257"/>
      <c r="S1406" s="638"/>
      <c r="T1406" s="390"/>
      <c r="U1406" s="823"/>
      <c r="BC1406" s="839"/>
      <c r="BD1406" s="919"/>
    </row>
    <row r="1407" s="823" customFormat="1" customHeight="1" spans="1:56">
      <c r="A1407" s="513"/>
      <c r="B1407" s="858"/>
      <c r="C1407" s="858"/>
      <c r="D1407" s="716"/>
      <c r="E1407" s="409"/>
      <c r="F1407" s="654"/>
      <c r="G1407" s="466"/>
      <c r="H1407" s="217"/>
      <c r="I1407" s="688"/>
      <c r="J1407" s="217"/>
      <c r="K1407" s="662"/>
      <c r="L1407" s="480"/>
      <c r="M1407" s="480"/>
      <c r="N1407" s="480"/>
      <c r="O1407" s="480"/>
      <c r="P1407" s="797"/>
      <c r="Q1407" s="797"/>
      <c r="R1407" s="797"/>
      <c r="S1407" s="849"/>
      <c r="T1407" s="394"/>
      <c r="U1407" s="823"/>
      <c r="BC1407" s="839"/>
      <c r="BD1407" s="919"/>
    </row>
    <row r="1408" s="823" customFormat="1" customHeight="1" spans="1:56">
      <c r="A1408" s="513"/>
      <c r="B1408" s="858"/>
      <c r="C1408" s="858"/>
      <c r="D1408" s="409"/>
      <c r="E1408" s="409"/>
      <c r="F1408" s="654"/>
      <c r="G1408" s="466"/>
      <c r="H1408" s="217"/>
      <c r="I1408" s="688"/>
      <c r="J1408" s="217"/>
      <c r="K1408" s="655"/>
      <c r="L1408" s="291"/>
      <c r="M1408" s="257"/>
      <c r="N1408" s="257"/>
      <c r="O1408" s="257"/>
      <c r="P1408" s="291"/>
      <c r="Q1408" s="291"/>
      <c r="R1408" s="257"/>
      <c r="S1408" s="638"/>
      <c r="T1408" s="390"/>
      <c r="U1408" s="823"/>
      <c r="BC1408" s="839"/>
      <c r="BD1408" s="919"/>
    </row>
    <row r="1409" s="823" customFormat="1" customHeight="1" spans="1:56">
      <c r="A1409" s="513"/>
      <c r="B1409" s="858"/>
      <c r="C1409" s="858"/>
      <c r="D1409" s="716"/>
      <c r="E1409" s="359"/>
      <c r="F1409" s="654"/>
      <c r="G1409" s="466"/>
      <c r="H1409" s="217"/>
      <c r="I1409" s="688"/>
      <c r="J1409" s="217"/>
      <c r="K1409" s="662"/>
      <c r="L1409" s="480"/>
      <c r="M1409" s="480"/>
      <c r="N1409" s="480"/>
      <c r="O1409" s="480"/>
      <c r="P1409" s="797"/>
      <c r="Q1409" s="797"/>
      <c r="R1409" s="797"/>
      <c r="S1409" s="849"/>
      <c r="T1409" s="394"/>
      <c r="U1409" s="823"/>
      <c r="BC1409" s="839"/>
      <c r="BD1409" s="919"/>
    </row>
    <row r="1410" s="823" customFormat="1" customHeight="1" spans="1:56">
      <c r="A1410" s="513"/>
      <c r="B1410" s="858"/>
      <c r="C1410" s="858"/>
      <c r="D1410" s="409"/>
      <c r="E1410" s="359"/>
      <c r="F1410" s="654"/>
      <c r="G1410" s="466"/>
      <c r="H1410" s="217"/>
      <c r="I1410" s="688"/>
      <c r="J1410" s="217"/>
      <c r="K1410" s="655"/>
      <c r="L1410" s="291"/>
      <c r="M1410" s="257"/>
      <c r="N1410" s="257"/>
      <c r="O1410" s="257"/>
      <c r="P1410" s="291"/>
      <c r="Q1410" s="291"/>
      <c r="R1410" s="257"/>
      <c r="S1410" s="638"/>
      <c r="T1410" s="390"/>
      <c r="U1410" s="823"/>
      <c r="BC1410" s="839"/>
      <c r="BD1410" s="919"/>
    </row>
    <row r="1411" s="823" customFormat="1" customHeight="1" spans="1:56">
      <c r="A1411" s="513"/>
      <c r="B1411" s="858"/>
      <c r="C1411" s="858"/>
      <c r="D1411" s="409"/>
      <c r="E1411" s="359"/>
      <c r="F1411" s="654"/>
      <c r="G1411" s="466"/>
      <c r="H1411" s="217"/>
      <c r="I1411" s="688"/>
      <c r="J1411" s="217"/>
      <c r="K1411" s="655"/>
      <c r="L1411" s="291"/>
      <c r="M1411" s="257"/>
      <c r="N1411" s="257"/>
      <c r="O1411" s="257"/>
      <c r="P1411" s="291"/>
      <c r="Q1411" s="291"/>
      <c r="R1411" s="257"/>
      <c r="S1411" s="638"/>
      <c r="T1411" s="954"/>
      <c r="U1411" s="823"/>
      <c r="BC1411" s="839"/>
      <c r="BD1411" s="919"/>
    </row>
    <row r="1412" s="823" customFormat="1" customHeight="1" spans="1:56">
      <c r="A1412" s="513"/>
      <c r="B1412" s="858"/>
      <c r="C1412" s="858"/>
      <c r="D1412" s="716"/>
      <c r="E1412" s="359"/>
      <c r="F1412" s="654"/>
      <c r="G1412" s="466"/>
      <c r="H1412" s="217"/>
      <c r="I1412" s="688"/>
      <c r="J1412" s="217"/>
      <c r="K1412" s="662"/>
      <c r="L1412" s="480"/>
      <c r="M1412" s="480"/>
      <c r="N1412" s="480"/>
      <c r="O1412" s="480"/>
      <c r="P1412" s="797"/>
      <c r="Q1412" s="797"/>
      <c r="R1412" s="797"/>
      <c r="S1412" s="849"/>
      <c r="T1412" s="394"/>
      <c r="U1412" s="823"/>
      <c r="BC1412" s="839"/>
      <c r="BD1412" s="919"/>
    </row>
    <row r="1413" s="823" customFormat="1" customHeight="1" spans="1:56">
      <c r="A1413" s="513"/>
      <c r="B1413" s="858"/>
      <c r="C1413" s="858"/>
      <c r="D1413" s="409"/>
      <c r="E1413" s="359"/>
      <c r="F1413" s="654"/>
      <c r="G1413" s="466"/>
      <c r="H1413" s="217"/>
      <c r="I1413" s="688"/>
      <c r="J1413" s="217"/>
      <c r="K1413" s="655"/>
      <c r="L1413" s="291"/>
      <c r="M1413" s="257"/>
      <c r="N1413" s="257"/>
      <c r="O1413" s="257"/>
      <c r="P1413" s="291"/>
      <c r="Q1413" s="291"/>
      <c r="R1413" s="257"/>
      <c r="S1413" s="638"/>
      <c r="T1413" s="954"/>
      <c r="U1413" s="823"/>
      <c r="BC1413" s="839"/>
      <c r="BD1413" s="919"/>
    </row>
    <row r="1414" s="823" customFormat="1" customHeight="1" spans="1:56">
      <c r="A1414" s="513"/>
      <c r="B1414" s="858"/>
      <c r="C1414" s="858"/>
      <c r="D1414" s="409"/>
      <c r="E1414" s="359"/>
      <c r="F1414" s="654"/>
      <c r="G1414" s="466"/>
      <c r="H1414" s="217"/>
      <c r="I1414" s="688"/>
      <c r="J1414" s="217"/>
      <c r="K1414" s="655"/>
      <c r="L1414" s="291"/>
      <c r="M1414" s="257"/>
      <c r="N1414" s="257"/>
      <c r="O1414" s="257"/>
      <c r="P1414" s="291"/>
      <c r="Q1414" s="291"/>
      <c r="R1414" s="257"/>
      <c r="S1414" s="638"/>
      <c r="T1414" s="954"/>
      <c r="U1414" s="823"/>
      <c r="BC1414" s="839"/>
      <c r="BD1414" s="919"/>
    </row>
    <row r="1415" s="823" customFormat="1" customHeight="1" spans="1:56">
      <c r="A1415" s="513"/>
      <c r="B1415" s="858"/>
      <c r="C1415" s="858"/>
      <c r="D1415" s="716"/>
      <c r="E1415" s="359"/>
      <c r="F1415" s="654"/>
      <c r="G1415" s="466"/>
      <c r="H1415" s="217"/>
      <c r="I1415" s="688"/>
      <c r="J1415" s="217"/>
      <c r="K1415" s="662"/>
      <c r="L1415" s="480"/>
      <c r="M1415" s="480"/>
      <c r="N1415" s="480"/>
      <c r="O1415" s="480"/>
      <c r="P1415" s="797"/>
      <c r="Q1415" s="797"/>
      <c r="R1415" s="797"/>
      <c r="S1415" s="849"/>
      <c r="T1415" s="394"/>
      <c r="U1415" s="823"/>
      <c r="BC1415" s="839"/>
      <c r="BD1415" s="919"/>
    </row>
    <row r="1416" s="823" customFormat="1" customHeight="1" spans="1:56">
      <c r="A1416" s="513"/>
      <c r="B1416" s="858"/>
      <c r="C1416" s="858"/>
      <c r="D1416" s="409"/>
      <c r="E1416" s="359"/>
      <c r="F1416" s="654"/>
      <c r="G1416" s="466"/>
      <c r="H1416" s="217"/>
      <c r="I1416" s="688"/>
      <c r="J1416" s="217"/>
      <c r="K1416" s="655"/>
      <c r="L1416" s="291"/>
      <c r="M1416" s="257"/>
      <c r="N1416" s="257"/>
      <c r="O1416" s="257"/>
      <c r="P1416" s="291"/>
      <c r="Q1416" s="291"/>
      <c r="R1416" s="257"/>
      <c r="S1416" s="638"/>
      <c r="T1416" s="390"/>
      <c r="U1416" s="823"/>
      <c r="BC1416" s="839"/>
      <c r="BD1416" s="919"/>
    </row>
    <row r="1417" s="823" customFormat="1" customHeight="1" spans="1:56">
      <c r="A1417" s="513"/>
      <c r="B1417" s="858"/>
      <c r="C1417" s="858"/>
      <c r="D1417" s="716"/>
      <c r="E1417" s="359"/>
      <c r="F1417" s="654"/>
      <c r="G1417" s="466"/>
      <c r="H1417" s="217"/>
      <c r="I1417" s="688"/>
      <c r="J1417" s="217"/>
      <c r="K1417" s="662"/>
      <c r="L1417" s="480"/>
      <c r="M1417" s="480"/>
      <c r="N1417" s="480"/>
      <c r="O1417" s="480"/>
      <c r="P1417" s="797"/>
      <c r="Q1417" s="797"/>
      <c r="R1417" s="797"/>
      <c r="S1417" s="849"/>
      <c r="T1417" s="394"/>
      <c r="U1417" s="823"/>
      <c r="BC1417" s="839"/>
      <c r="BD1417" s="919"/>
    </row>
    <row r="1418" s="823" customFormat="1" customHeight="1" spans="1:56">
      <c r="A1418" s="513"/>
      <c r="B1418" s="858"/>
      <c r="C1418" s="858"/>
      <c r="D1418" s="409"/>
      <c r="E1418" s="359"/>
      <c r="F1418" s="654"/>
      <c r="G1418" s="466"/>
      <c r="H1418" s="217"/>
      <c r="I1418" s="688"/>
      <c r="J1418" s="217"/>
      <c r="K1418" s="655"/>
      <c r="L1418" s="291"/>
      <c r="M1418" s="257"/>
      <c r="N1418" s="257"/>
      <c r="O1418" s="257"/>
      <c r="P1418" s="291"/>
      <c r="Q1418" s="291"/>
      <c r="R1418" s="257"/>
      <c r="S1418" s="638"/>
      <c r="T1418" s="390"/>
      <c r="U1418" s="823"/>
      <c r="BC1418" s="839"/>
      <c r="BD1418" s="919"/>
    </row>
    <row r="1419" s="823" customFormat="1" customHeight="1" spans="1:56">
      <c r="A1419" s="513"/>
      <c r="B1419" s="858"/>
      <c r="C1419" s="858"/>
      <c r="D1419" s="409"/>
      <c r="E1419" s="359"/>
      <c r="F1419" s="654"/>
      <c r="G1419" s="466"/>
      <c r="H1419" s="217"/>
      <c r="I1419" s="688"/>
      <c r="J1419" s="217"/>
      <c r="K1419" s="655"/>
      <c r="L1419" s="291"/>
      <c r="M1419" s="257"/>
      <c r="N1419" s="257"/>
      <c r="O1419" s="257"/>
      <c r="P1419" s="291"/>
      <c r="Q1419" s="291"/>
      <c r="R1419" s="257"/>
      <c r="S1419" s="638"/>
      <c r="T1419" s="390"/>
      <c r="U1419" s="823"/>
      <c r="BC1419" s="839"/>
      <c r="BD1419" s="919"/>
    </row>
    <row r="1420" s="823" customFormat="1" customHeight="1" spans="1:56">
      <c r="A1420" s="513"/>
      <c r="B1420" s="858"/>
      <c r="C1420" s="858"/>
      <c r="D1420" s="716"/>
      <c r="E1420" s="359"/>
      <c r="F1420" s="654"/>
      <c r="G1420" s="466"/>
      <c r="H1420" s="217"/>
      <c r="I1420" s="688"/>
      <c r="J1420" s="217"/>
      <c r="K1420" s="662"/>
      <c r="L1420" s="480"/>
      <c r="M1420" s="480"/>
      <c r="N1420" s="480"/>
      <c r="O1420" s="480"/>
      <c r="P1420" s="797"/>
      <c r="Q1420" s="797"/>
      <c r="R1420" s="797"/>
      <c r="S1420" s="849"/>
      <c r="T1420" s="394"/>
      <c r="U1420" s="823"/>
      <c r="BC1420" s="839"/>
      <c r="BD1420" s="919"/>
    </row>
    <row r="1421" s="823" customFormat="1" customHeight="1" spans="1:56">
      <c r="A1421" s="513"/>
      <c r="B1421" s="858"/>
      <c r="C1421" s="858"/>
      <c r="D1421" s="409"/>
      <c r="E1421" s="359"/>
      <c r="F1421" s="654"/>
      <c r="G1421" s="466"/>
      <c r="H1421" s="217"/>
      <c r="I1421" s="688"/>
      <c r="J1421" s="217"/>
      <c r="K1421" s="655"/>
      <c r="L1421" s="291"/>
      <c r="M1421" s="257"/>
      <c r="N1421" s="257"/>
      <c r="O1421" s="257"/>
      <c r="P1421" s="291"/>
      <c r="Q1421" s="291"/>
      <c r="R1421" s="257"/>
      <c r="S1421" s="638"/>
      <c r="T1421" s="390"/>
      <c r="U1421" s="823"/>
      <c r="BC1421" s="839"/>
      <c r="BD1421" s="919"/>
    </row>
    <row r="1422" s="823" customFormat="1" customHeight="1" spans="1:56">
      <c r="A1422" s="513"/>
      <c r="B1422" s="858"/>
      <c r="C1422" s="858"/>
      <c r="D1422" s="716"/>
      <c r="E1422" s="359"/>
      <c r="F1422" s="654"/>
      <c r="G1422" s="466"/>
      <c r="H1422" s="217"/>
      <c r="I1422" s="688"/>
      <c r="J1422" s="217"/>
      <c r="K1422" s="662"/>
      <c r="L1422" s="480"/>
      <c r="M1422" s="480"/>
      <c r="N1422" s="480"/>
      <c r="O1422" s="480"/>
      <c r="P1422" s="797"/>
      <c r="Q1422" s="797"/>
      <c r="R1422" s="797"/>
      <c r="S1422" s="849"/>
      <c r="T1422" s="394"/>
      <c r="U1422" s="823"/>
      <c r="BC1422" s="839"/>
      <c r="BD1422" s="919"/>
    </row>
    <row r="1423" s="823" customFormat="1" customHeight="1" spans="1:56">
      <c r="A1423" s="513"/>
      <c r="B1423" s="858"/>
      <c r="C1423" s="858"/>
      <c r="D1423" s="409"/>
      <c r="E1423" s="359"/>
      <c r="F1423" s="654"/>
      <c r="G1423" s="466"/>
      <c r="H1423" s="217"/>
      <c r="I1423" s="688"/>
      <c r="J1423" s="217"/>
      <c r="K1423" s="655"/>
      <c r="L1423" s="291"/>
      <c r="M1423" s="257"/>
      <c r="N1423" s="257"/>
      <c r="O1423" s="257"/>
      <c r="P1423" s="291"/>
      <c r="Q1423" s="291"/>
      <c r="R1423" s="257"/>
      <c r="S1423" s="638"/>
      <c r="T1423" s="390"/>
      <c r="U1423" s="823"/>
      <c r="BC1423" s="839"/>
      <c r="BD1423" s="919"/>
    </row>
    <row r="1424" s="823" customFormat="1" customHeight="1" spans="1:56">
      <c r="A1424" s="513"/>
      <c r="B1424" s="858"/>
      <c r="C1424" s="858"/>
      <c r="D1424" s="492"/>
      <c r="E1424" s="359"/>
      <c r="F1424" s="654"/>
      <c r="G1424" s="466"/>
      <c r="H1424" s="217"/>
      <c r="I1424" s="688"/>
      <c r="J1424" s="217"/>
      <c r="K1424" s="655"/>
      <c r="L1424" s="291"/>
      <c r="M1424" s="257"/>
      <c r="N1424" s="257"/>
      <c r="O1424" s="257"/>
      <c r="P1424" s="291"/>
      <c r="Q1424" s="291"/>
      <c r="R1424" s="257"/>
      <c r="S1424" s="638"/>
      <c r="T1424" s="390"/>
      <c r="U1424" s="823"/>
      <c r="BC1424" s="839"/>
      <c r="BD1424" s="919"/>
    </row>
    <row r="1425" s="823" customFormat="1" customHeight="1" spans="1:56">
      <c r="A1425" s="513"/>
      <c r="B1425" s="858"/>
      <c r="C1425" s="858"/>
      <c r="D1425" s="716"/>
      <c r="E1425" s="359"/>
      <c r="F1425" s="654"/>
      <c r="G1425" s="466"/>
      <c r="H1425" s="217"/>
      <c r="I1425" s="688"/>
      <c r="J1425" s="217"/>
      <c r="K1425" s="662"/>
      <c r="L1425" s="480"/>
      <c r="M1425" s="480"/>
      <c r="N1425" s="480"/>
      <c r="O1425" s="480"/>
      <c r="P1425" s="797"/>
      <c r="Q1425" s="797"/>
      <c r="R1425" s="797"/>
      <c r="S1425" s="849"/>
      <c r="T1425" s="394"/>
      <c r="U1425" s="823"/>
      <c r="BC1425" s="839"/>
      <c r="BD1425" s="919"/>
    </row>
    <row r="1426" s="823" customFormat="1" customHeight="1" spans="1:56">
      <c r="A1426" s="513"/>
      <c r="B1426" s="858"/>
      <c r="C1426" s="858"/>
      <c r="D1426" s="409"/>
      <c r="E1426" s="359"/>
      <c r="F1426" s="654"/>
      <c r="G1426" s="466"/>
      <c r="H1426" s="217"/>
      <c r="I1426" s="688"/>
      <c r="J1426" s="217"/>
      <c r="K1426" s="655"/>
      <c r="L1426" s="291"/>
      <c r="M1426" s="257"/>
      <c r="N1426" s="257"/>
      <c r="O1426" s="257"/>
      <c r="P1426" s="291"/>
      <c r="Q1426" s="291"/>
      <c r="R1426" s="257"/>
      <c r="S1426" s="638"/>
      <c r="T1426" s="390"/>
      <c r="U1426" s="823"/>
      <c r="BC1426" s="839"/>
      <c r="BD1426" s="919"/>
    </row>
    <row r="1427" s="823" customFormat="1" customHeight="1" spans="1:56">
      <c r="A1427" s="513"/>
      <c r="B1427" s="858"/>
      <c r="C1427" s="858"/>
      <c r="D1427" s="716"/>
      <c r="E1427" s="359"/>
      <c r="F1427" s="654"/>
      <c r="G1427" s="466"/>
      <c r="H1427" s="217"/>
      <c r="I1427" s="688"/>
      <c r="J1427" s="217"/>
      <c r="K1427" s="662"/>
      <c r="L1427" s="217"/>
      <c r="M1427" s="217"/>
      <c r="N1427" s="217"/>
      <c r="O1427" s="217"/>
      <c r="P1427" s="217"/>
      <c r="Q1427" s="217"/>
      <c r="R1427" s="217"/>
      <c r="S1427" s="688"/>
      <c r="T1427" s="394"/>
      <c r="U1427" s="823"/>
      <c r="BC1427" s="839"/>
      <c r="BD1427" s="919"/>
    </row>
    <row r="1428" s="823" customFormat="1" customHeight="1" spans="1:56">
      <c r="A1428" s="513"/>
      <c r="B1428" s="858"/>
      <c r="C1428" s="858"/>
      <c r="D1428" s="409"/>
      <c r="E1428" s="359"/>
      <c r="F1428" s="654"/>
      <c r="G1428" s="466"/>
      <c r="H1428" s="217"/>
      <c r="I1428" s="688"/>
      <c r="J1428" s="217"/>
      <c r="K1428" s="655"/>
      <c r="L1428" s="291"/>
      <c r="M1428" s="257"/>
      <c r="N1428" s="257"/>
      <c r="O1428" s="257"/>
      <c r="P1428" s="291"/>
      <c r="Q1428" s="291"/>
      <c r="R1428" s="257"/>
      <c r="S1428" s="638"/>
      <c r="T1428" s="390"/>
      <c r="U1428" s="823"/>
      <c r="BC1428" s="839"/>
      <c r="BD1428" s="919"/>
    </row>
    <row r="1429" s="823" customFormat="1" customHeight="1" spans="1:56">
      <c r="A1429" s="513"/>
      <c r="B1429" s="858"/>
      <c r="C1429" s="858"/>
      <c r="D1429" s="716"/>
      <c r="E1429" s="359"/>
      <c r="F1429" s="654"/>
      <c r="G1429" s="466"/>
      <c r="H1429" s="217"/>
      <c r="I1429" s="688"/>
      <c r="J1429" s="217"/>
      <c r="K1429" s="662"/>
      <c r="L1429" s="480"/>
      <c r="M1429" s="480"/>
      <c r="N1429" s="480"/>
      <c r="O1429" s="480"/>
      <c r="P1429" s="797"/>
      <c r="Q1429" s="797"/>
      <c r="R1429" s="797"/>
      <c r="S1429" s="849"/>
      <c r="T1429" s="394"/>
      <c r="U1429" s="823"/>
      <c r="BC1429" s="839"/>
      <c r="BD1429" s="919"/>
    </row>
    <row r="1430" s="823" customFormat="1" customHeight="1" spans="1:56">
      <c r="A1430" s="513"/>
      <c r="B1430" s="858"/>
      <c r="C1430" s="858"/>
      <c r="D1430" s="409"/>
      <c r="E1430" s="359"/>
      <c r="F1430" s="654"/>
      <c r="G1430" s="466"/>
      <c r="H1430" s="217"/>
      <c r="I1430" s="688"/>
      <c r="J1430" s="217"/>
      <c r="K1430" s="655"/>
      <c r="L1430" s="291"/>
      <c r="M1430" s="257"/>
      <c r="N1430" s="257"/>
      <c r="O1430" s="257"/>
      <c r="P1430" s="291"/>
      <c r="Q1430" s="291"/>
      <c r="R1430" s="257"/>
      <c r="S1430" s="638"/>
      <c r="T1430" s="390"/>
      <c r="U1430" s="823"/>
      <c r="BC1430" s="839"/>
      <c r="BD1430" s="919"/>
    </row>
    <row r="1431" s="823" customFormat="1" customHeight="1" spans="1:56">
      <c r="A1431" s="513"/>
      <c r="B1431" s="858"/>
      <c r="C1431" s="858"/>
      <c r="D1431" s="716"/>
      <c r="E1431" s="359"/>
      <c r="F1431" s="654"/>
      <c r="G1431" s="466"/>
      <c r="H1431" s="217"/>
      <c r="I1431" s="688"/>
      <c r="J1431" s="217"/>
      <c r="K1431" s="662"/>
      <c r="L1431" s="480"/>
      <c r="M1431" s="480"/>
      <c r="N1431" s="480"/>
      <c r="O1431" s="480"/>
      <c r="P1431" s="797"/>
      <c r="Q1431" s="797"/>
      <c r="R1431" s="797"/>
      <c r="S1431" s="849"/>
      <c r="T1431" s="394"/>
      <c r="U1431" s="823"/>
      <c r="BC1431" s="839"/>
      <c r="BD1431" s="919"/>
    </row>
    <row r="1432" s="823" customFormat="1" customHeight="1" spans="1:56">
      <c r="A1432" s="513"/>
      <c r="B1432" s="858"/>
      <c r="C1432" s="858"/>
      <c r="D1432" s="409"/>
      <c r="E1432" s="359"/>
      <c r="F1432" s="654"/>
      <c r="G1432" s="466"/>
      <c r="H1432" s="217"/>
      <c r="I1432" s="688"/>
      <c r="J1432" s="217"/>
      <c r="K1432" s="655"/>
      <c r="L1432" s="291"/>
      <c r="M1432" s="257"/>
      <c r="N1432" s="257"/>
      <c r="O1432" s="257"/>
      <c r="P1432" s="291"/>
      <c r="Q1432" s="291"/>
      <c r="R1432" s="257"/>
      <c r="S1432" s="638"/>
      <c r="T1432" s="390"/>
      <c r="U1432" s="823"/>
      <c r="BC1432" s="839"/>
      <c r="BD1432" s="919"/>
    </row>
    <row r="1433" s="823" customFormat="1" customHeight="1" spans="1:56">
      <c r="A1433" s="513"/>
      <c r="B1433" s="858"/>
      <c r="C1433" s="858"/>
      <c r="D1433" s="409"/>
      <c r="E1433" s="359"/>
      <c r="F1433" s="654"/>
      <c r="G1433" s="466"/>
      <c r="H1433" s="217"/>
      <c r="I1433" s="688"/>
      <c r="J1433" s="217"/>
      <c r="K1433" s="655"/>
      <c r="L1433" s="291"/>
      <c r="M1433" s="257"/>
      <c r="N1433" s="257"/>
      <c r="O1433" s="257"/>
      <c r="P1433" s="291"/>
      <c r="Q1433" s="291"/>
      <c r="R1433" s="257"/>
      <c r="S1433" s="638"/>
      <c r="T1433" s="390"/>
      <c r="U1433" s="823"/>
      <c r="BC1433" s="839"/>
      <c r="BD1433" s="919"/>
    </row>
    <row r="1434" s="823" customFormat="1" customHeight="1" spans="1:56">
      <c r="A1434" s="513"/>
      <c r="B1434" s="858"/>
      <c r="C1434" s="858"/>
      <c r="D1434" s="716"/>
      <c r="E1434" s="359"/>
      <c r="F1434" s="654"/>
      <c r="G1434" s="466"/>
      <c r="H1434" s="217"/>
      <c r="I1434" s="688"/>
      <c r="J1434" s="217"/>
      <c r="K1434" s="662"/>
      <c r="L1434" s="480"/>
      <c r="M1434" s="480"/>
      <c r="N1434" s="480"/>
      <c r="O1434" s="480"/>
      <c r="P1434" s="797"/>
      <c r="Q1434" s="797"/>
      <c r="R1434" s="797"/>
      <c r="S1434" s="849"/>
      <c r="T1434" s="394"/>
      <c r="U1434" s="823"/>
      <c r="BC1434" s="839"/>
      <c r="BD1434" s="919"/>
    </row>
    <row r="1435" s="823" customFormat="1" customHeight="1" spans="1:56">
      <c r="A1435" s="513"/>
      <c r="B1435" s="858"/>
      <c r="C1435" s="858"/>
      <c r="D1435" s="409"/>
      <c r="E1435" s="359"/>
      <c r="F1435" s="654"/>
      <c r="G1435" s="466"/>
      <c r="H1435" s="217"/>
      <c r="I1435" s="688"/>
      <c r="J1435" s="217"/>
      <c r="K1435" s="655"/>
      <c r="L1435" s="291"/>
      <c r="M1435" s="257"/>
      <c r="N1435" s="257"/>
      <c r="O1435" s="257"/>
      <c r="P1435" s="291"/>
      <c r="Q1435" s="291"/>
      <c r="R1435" s="257"/>
      <c r="S1435" s="638"/>
      <c r="T1435" s="390"/>
      <c r="U1435" s="823"/>
      <c r="BC1435" s="839"/>
      <c r="BD1435" s="919"/>
    </row>
    <row r="1436" s="823" customFormat="1" customHeight="1" spans="1:56">
      <c r="A1436" s="513"/>
      <c r="B1436" s="858"/>
      <c r="C1436" s="858"/>
      <c r="D1436" s="409"/>
      <c r="E1436" s="359"/>
      <c r="F1436" s="654"/>
      <c r="G1436" s="466"/>
      <c r="H1436" s="217"/>
      <c r="I1436" s="688"/>
      <c r="J1436" s="217"/>
      <c r="K1436" s="655"/>
      <c r="L1436" s="291"/>
      <c r="M1436" s="257"/>
      <c r="N1436" s="257"/>
      <c r="O1436" s="257"/>
      <c r="P1436" s="291"/>
      <c r="Q1436" s="291"/>
      <c r="R1436" s="257"/>
      <c r="S1436" s="638"/>
      <c r="T1436" s="390"/>
      <c r="U1436" s="823"/>
      <c r="BC1436" s="839"/>
      <c r="BD1436" s="919"/>
    </row>
    <row r="1437" s="823" customFormat="1" customHeight="1" spans="1:56">
      <c r="A1437" s="513"/>
      <c r="B1437" s="858"/>
      <c r="C1437" s="858"/>
      <c r="D1437" s="409"/>
      <c r="E1437" s="359"/>
      <c r="F1437" s="654"/>
      <c r="G1437" s="466"/>
      <c r="H1437" s="217"/>
      <c r="I1437" s="688"/>
      <c r="J1437" s="217"/>
      <c r="K1437" s="662"/>
      <c r="L1437" s="217"/>
      <c r="M1437" s="480"/>
      <c r="N1437" s="480"/>
      <c r="O1437" s="480"/>
      <c r="P1437" s="797"/>
      <c r="Q1437" s="797"/>
      <c r="R1437" s="797"/>
      <c r="S1437" s="849"/>
      <c r="T1437" s="394"/>
      <c r="U1437" s="823"/>
      <c r="BC1437" s="839"/>
      <c r="BD1437" s="919"/>
    </row>
    <row r="1438" s="823" customFormat="1" customHeight="1" spans="1:56">
      <c r="A1438" s="513"/>
      <c r="B1438" s="858"/>
      <c r="C1438" s="858"/>
      <c r="D1438" s="409"/>
      <c r="E1438" s="359"/>
      <c r="F1438" s="654"/>
      <c r="G1438" s="466"/>
      <c r="H1438" s="217"/>
      <c r="I1438" s="688"/>
      <c r="J1438" s="217"/>
      <c r="K1438" s="655"/>
      <c r="L1438" s="291"/>
      <c r="M1438" s="257"/>
      <c r="N1438" s="257"/>
      <c r="O1438" s="257"/>
      <c r="P1438" s="291"/>
      <c r="Q1438" s="291"/>
      <c r="R1438" s="257"/>
      <c r="S1438" s="638"/>
      <c r="T1438" s="390"/>
      <c r="U1438" s="823"/>
      <c r="BC1438" s="839"/>
      <c r="BD1438" s="919"/>
    </row>
    <row r="1439" s="823" customFormat="1" customHeight="1" spans="1:56">
      <c r="A1439" s="513"/>
      <c r="B1439" s="858"/>
      <c r="C1439" s="858"/>
      <c r="D1439" s="716"/>
      <c r="E1439" s="359"/>
      <c r="F1439" s="654"/>
      <c r="G1439" s="466"/>
      <c r="H1439" s="217"/>
      <c r="I1439" s="688"/>
      <c r="J1439" s="217"/>
      <c r="K1439" s="662"/>
      <c r="L1439" s="480"/>
      <c r="M1439" s="480"/>
      <c r="N1439" s="480"/>
      <c r="O1439" s="480"/>
      <c r="P1439" s="797"/>
      <c r="Q1439" s="797"/>
      <c r="R1439" s="797"/>
      <c r="S1439" s="849"/>
      <c r="T1439" s="394"/>
      <c r="U1439" s="823"/>
      <c r="BC1439" s="839"/>
      <c r="BD1439" s="919"/>
    </row>
    <row r="1440" s="823" customFormat="1" customHeight="1" spans="1:56">
      <c r="A1440" s="513"/>
      <c r="B1440" s="858"/>
      <c r="C1440" s="858"/>
      <c r="D1440" s="409"/>
      <c r="E1440" s="359"/>
      <c r="F1440" s="654"/>
      <c r="G1440" s="466"/>
      <c r="H1440" s="217"/>
      <c r="I1440" s="688"/>
      <c r="J1440" s="217"/>
      <c r="K1440" s="655"/>
      <c r="L1440" s="291"/>
      <c r="M1440" s="257"/>
      <c r="N1440" s="257"/>
      <c r="O1440" s="257"/>
      <c r="P1440" s="291"/>
      <c r="Q1440" s="291"/>
      <c r="R1440" s="257"/>
      <c r="S1440" s="638"/>
      <c r="T1440" s="390"/>
      <c r="U1440" s="823"/>
      <c r="BC1440" s="839"/>
      <c r="BD1440" s="919"/>
    </row>
    <row r="1441" s="823" customFormat="1" customHeight="1" spans="1:56">
      <c r="A1441" s="513"/>
      <c r="B1441" s="858"/>
      <c r="C1441" s="858"/>
      <c r="D1441" s="409"/>
      <c r="E1441" s="359"/>
      <c r="F1441" s="654"/>
      <c r="G1441" s="466"/>
      <c r="H1441" s="217"/>
      <c r="I1441" s="688"/>
      <c r="J1441" s="217"/>
      <c r="K1441" s="655"/>
      <c r="L1441" s="291"/>
      <c r="M1441" s="257"/>
      <c r="N1441" s="257"/>
      <c r="O1441" s="257"/>
      <c r="P1441" s="291"/>
      <c r="Q1441" s="291"/>
      <c r="R1441" s="257"/>
      <c r="S1441" s="638"/>
      <c r="T1441" s="390"/>
      <c r="U1441" s="823"/>
      <c r="BC1441" s="839"/>
      <c r="BD1441" s="919"/>
    </row>
    <row r="1442" s="823" customFormat="1" customHeight="1" spans="1:56">
      <c r="A1442" s="513"/>
      <c r="B1442" s="858"/>
      <c r="C1442" s="858"/>
      <c r="D1442" s="716"/>
      <c r="E1442" s="359"/>
      <c r="F1442" s="654"/>
      <c r="G1442" s="466"/>
      <c r="H1442" s="217"/>
      <c r="I1442" s="688"/>
      <c r="J1442" s="217"/>
      <c r="K1442" s="662"/>
      <c r="L1442" s="480"/>
      <c r="M1442" s="480"/>
      <c r="N1442" s="480"/>
      <c r="O1442" s="480"/>
      <c r="P1442" s="797"/>
      <c r="Q1442" s="797"/>
      <c r="R1442" s="797"/>
      <c r="S1442" s="849"/>
      <c r="T1442" s="394"/>
      <c r="U1442" s="823"/>
      <c r="BC1442" s="839"/>
      <c r="BD1442" s="919"/>
    </row>
    <row r="1443" s="823" customFormat="1" customHeight="1" spans="1:56">
      <c r="A1443" s="513"/>
      <c r="B1443" s="858"/>
      <c r="C1443" s="858"/>
      <c r="D1443" s="409"/>
      <c r="E1443" s="359"/>
      <c r="F1443" s="654"/>
      <c r="G1443" s="466"/>
      <c r="H1443" s="217"/>
      <c r="I1443" s="688"/>
      <c r="J1443" s="217"/>
      <c r="K1443" s="655"/>
      <c r="L1443" s="291"/>
      <c r="M1443" s="257"/>
      <c r="N1443" s="257"/>
      <c r="O1443" s="257"/>
      <c r="P1443" s="291"/>
      <c r="Q1443" s="291"/>
      <c r="R1443" s="257"/>
      <c r="S1443" s="638"/>
      <c r="T1443" s="390"/>
      <c r="U1443" s="823"/>
      <c r="BC1443" s="839"/>
      <c r="BD1443" s="919"/>
    </row>
    <row r="1444" s="823" customFormat="1" customHeight="1" spans="1:56">
      <c r="A1444" s="513"/>
      <c r="B1444" s="858"/>
      <c r="C1444" s="858"/>
      <c r="D1444" s="409"/>
      <c r="E1444" s="359"/>
      <c r="F1444" s="654"/>
      <c r="G1444" s="466"/>
      <c r="H1444" s="217"/>
      <c r="I1444" s="688"/>
      <c r="J1444" s="217"/>
      <c r="K1444" s="655"/>
      <c r="L1444" s="291"/>
      <c r="M1444" s="257"/>
      <c r="N1444" s="257"/>
      <c r="O1444" s="257"/>
      <c r="P1444" s="291"/>
      <c r="Q1444" s="291"/>
      <c r="R1444" s="257"/>
      <c r="S1444" s="638"/>
      <c r="T1444" s="390"/>
      <c r="U1444" s="823"/>
      <c r="BC1444" s="839"/>
      <c r="BD1444" s="919"/>
    </row>
    <row r="1445" s="823" customFormat="1" customHeight="1" spans="1:56">
      <c r="A1445" s="513"/>
      <c r="B1445" s="858"/>
      <c r="C1445" s="858"/>
      <c r="D1445" s="409"/>
      <c r="E1445" s="359"/>
      <c r="F1445" s="654"/>
      <c r="G1445" s="466"/>
      <c r="H1445" s="217"/>
      <c r="I1445" s="688"/>
      <c r="J1445" s="217"/>
      <c r="K1445" s="655"/>
      <c r="L1445" s="291"/>
      <c r="M1445" s="257"/>
      <c r="N1445" s="257"/>
      <c r="O1445" s="257"/>
      <c r="P1445" s="291"/>
      <c r="Q1445" s="291"/>
      <c r="R1445" s="257"/>
      <c r="S1445" s="638"/>
      <c r="T1445" s="390"/>
      <c r="U1445" s="823"/>
      <c r="BC1445" s="839"/>
      <c r="BD1445" s="919"/>
    </row>
    <row r="1446" s="823" customFormat="1" customHeight="1" spans="1:56">
      <c r="A1446" s="513"/>
      <c r="B1446" s="858"/>
      <c r="C1446" s="858"/>
      <c r="D1446" s="716"/>
      <c r="E1446" s="359"/>
      <c r="F1446" s="654"/>
      <c r="G1446" s="466"/>
      <c r="H1446" s="217"/>
      <c r="I1446" s="688"/>
      <c r="J1446" s="217"/>
      <c r="K1446" s="662"/>
      <c r="L1446" s="480"/>
      <c r="M1446" s="480"/>
      <c r="N1446" s="480"/>
      <c r="O1446" s="480"/>
      <c r="P1446" s="797"/>
      <c r="Q1446" s="797"/>
      <c r="R1446" s="797"/>
      <c r="S1446" s="849"/>
      <c r="T1446" s="394"/>
      <c r="U1446" s="823"/>
      <c r="BC1446" s="839"/>
      <c r="BD1446" s="919"/>
    </row>
    <row r="1447" s="823" customFormat="1" customHeight="1" spans="1:56">
      <c r="A1447" s="513"/>
      <c r="B1447" s="858"/>
      <c r="C1447" s="858"/>
      <c r="D1447" s="409"/>
      <c r="E1447" s="359"/>
      <c r="F1447" s="654"/>
      <c r="G1447" s="466"/>
      <c r="H1447" s="217"/>
      <c r="I1447" s="688"/>
      <c r="J1447" s="217"/>
      <c r="K1447" s="655"/>
      <c r="L1447" s="291"/>
      <c r="M1447" s="257"/>
      <c r="N1447" s="257"/>
      <c r="O1447" s="257"/>
      <c r="P1447" s="291"/>
      <c r="Q1447" s="291"/>
      <c r="R1447" s="257"/>
      <c r="S1447" s="638"/>
      <c r="T1447" s="390"/>
      <c r="U1447" s="823"/>
      <c r="BC1447" s="839"/>
      <c r="BD1447" s="919"/>
    </row>
    <row r="1448" s="823" customFormat="1" customHeight="1" spans="1:56">
      <c r="A1448" s="513"/>
      <c r="B1448" s="858"/>
      <c r="C1448" s="858"/>
      <c r="D1448" s="409"/>
      <c r="E1448" s="359"/>
      <c r="F1448" s="654"/>
      <c r="G1448" s="466"/>
      <c r="H1448" s="217"/>
      <c r="I1448" s="688"/>
      <c r="J1448" s="217"/>
      <c r="K1448" s="655"/>
      <c r="L1448" s="291"/>
      <c r="M1448" s="257"/>
      <c r="N1448" s="257"/>
      <c r="O1448" s="257"/>
      <c r="P1448" s="291"/>
      <c r="Q1448" s="291"/>
      <c r="R1448" s="257"/>
      <c r="S1448" s="638"/>
      <c r="T1448" s="390"/>
      <c r="U1448" s="823"/>
      <c r="BC1448" s="839"/>
      <c r="BD1448" s="919"/>
    </row>
    <row r="1449" s="823" customFormat="1" customHeight="1" spans="1:56">
      <c r="A1449" s="513"/>
      <c r="B1449" s="858"/>
      <c r="C1449" s="858"/>
      <c r="D1449" s="716"/>
      <c r="E1449" s="359"/>
      <c r="F1449" s="654"/>
      <c r="G1449" s="466"/>
      <c r="H1449" s="217"/>
      <c r="I1449" s="688"/>
      <c r="J1449" s="217"/>
      <c r="K1449" s="662"/>
      <c r="L1449" s="480"/>
      <c r="M1449" s="480"/>
      <c r="N1449" s="480"/>
      <c r="O1449" s="480"/>
      <c r="P1449" s="797"/>
      <c r="Q1449" s="797"/>
      <c r="R1449" s="797"/>
      <c r="S1449" s="849"/>
      <c r="T1449" s="394"/>
      <c r="U1449" s="823"/>
      <c r="BC1449" s="839"/>
      <c r="BD1449" s="919"/>
    </row>
    <row r="1450" s="823" customFormat="1" customHeight="1" spans="1:56">
      <c r="A1450" s="513"/>
      <c r="B1450" s="858"/>
      <c r="C1450" s="858"/>
      <c r="D1450" s="409"/>
      <c r="E1450" s="359"/>
      <c r="F1450" s="654"/>
      <c r="G1450" s="466"/>
      <c r="H1450" s="217"/>
      <c r="I1450" s="688"/>
      <c r="J1450" s="217"/>
      <c r="K1450" s="655"/>
      <c r="L1450" s="291"/>
      <c r="M1450" s="257"/>
      <c r="N1450" s="257"/>
      <c r="O1450" s="257"/>
      <c r="P1450" s="291"/>
      <c r="Q1450" s="291"/>
      <c r="R1450" s="257"/>
      <c r="S1450" s="638"/>
      <c r="T1450" s="390"/>
      <c r="U1450" s="823"/>
      <c r="BC1450" s="839"/>
      <c r="BD1450" s="919"/>
    </row>
    <row r="1451" s="823" customFormat="1" customHeight="1" spans="1:56">
      <c r="A1451" s="513"/>
      <c r="B1451" s="858"/>
      <c r="C1451" s="858"/>
      <c r="D1451" s="409"/>
      <c r="E1451" s="359"/>
      <c r="F1451" s="654"/>
      <c r="G1451" s="466"/>
      <c r="H1451" s="217"/>
      <c r="I1451" s="688"/>
      <c r="J1451" s="217"/>
      <c r="K1451" s="655"/>
      <c r="L1451" s="291"/>
      <c r="M1451" s="257"/>
      <c r="N1451" s="257"/>
      <c r="O1451" s="257"/>
      <c r="P1451" s="291"/>
      <c r="Q1451" s="291"/>
      <c r="R1451" s="257"/>
      <c r="S1451" s="638"/>
      <c r="T1451" s="390"/>
      <c r="U1451" s="823"/>
      <c r="BC1451" s="839"/>
      <c r="BD1451" s="919"/>
    </row>
    <row r="1452" s="823" customFormat="1" customHeight="1" spans="1:56">
      <c r="A1452" s="513"/>
      <c r="B1452" s="858"/>
      <c r="C1452" s="858"/>
      <c r="D1452" s="716"/>
      <c r="E1452" s="359"/>
      <c r="F1452" s="654"/>
      <c r="G1452" s="466"/>
      <c r="H1452" s="217"/>
      <c r="I1452" s="688"/>
      <c r="J1452" s="217"/>
      <c r="K1452" s="662"/>
      <c r="L1452" s="480"/>
      <c r="M1452" s="480"/>
      <c r="N1452" s="480"/>
      <c r="O1452" s="480"/>
      <c r="P1452" s="797"/>
      <c r="Q1452" s="797"/>
      <c r="R1452" s="797"/>
      <c r="S1452" s="849"/>
      <c r="T1452" s="394"/>
      <c r="U1452" s="823"/>
      <c r="BC1452" s="839"/>
      <c r="BD1452" s="919"/>
    </row>
    <row r="1453" s="823" customFormat="1" customHeight="1" spans="1:56">
      <c r="A1453" s="513"/>
      <c r="B1453" s="858"/>
      <c r="C1453" s="858"/>
      <c r="D1453" s="409"/>
      <c r="E1453" s="359"/>
      <c r="F1453" s="654"/>
      <c r="G1453" s="466"/>
      <c r="H1453" s="217"/>
      <c r="I1453" s="688"/>
      <c r="J1453" s="217"/>
      <c r="K1453" s="662"/>
      <c r="L1453" s="480"/>
      <c r="M1453" s="480"/>
      <c r="N1453" s="480"/>
      <c r="O1453" s="480"/>
      <c r="P1453" s="797"/>
      <c r="Q1453" s="797"/>
      <c r="R1453" s="797"/>
      <c r="S1453" s="849"/>
      <c r="T1453" s="394"/>
      <c r="U1453" s="823"/>
      <c r="BC1453" s="839"/>
      <c r="BD1453" s="919"/>
    </row>
    <row r="1454" s="823" customFormat="1" customHeight="1" spans="1:56">
      <c r="A1454" s="513"/>
      <c r="B1454" s="858"/>
      <c r="C1454" s="858"/>
      <c r="D1454" s="716"/>
      <c r="E1454" s="359"/>
      <c r="F1454" s="654"/>
      <c r="G1454" s="466"/>
      <c r="H1454" s="217"/>
      <c r="I1454" s="688"/>
      <c r="J1454" s="217"/>
      <c r="K1454" s="662"/>
      <c r="L1454" s="480"/>
      <c r="M1454" s="480"/>
      <c r="N1454" s="480"/>
      <c r="O1454" s="480"/>
      <c r="P1454" s="797"/>
      <c r="Q1454" s="797"/>
      <c r="R1454" s="797"/>
      <c r="S1454" s="849"/>
      <c r="T1454" s="394"/>
      <c r="U1454" s="823"/>
      <c r="BC1454" s="839"/>
      <c r="BD1454" s="919"/>
    </row>
    <row r="1455" s="823" customFormat="1" customHeight="1" spans="1:56">
      <c r="A1455" s="513"/>
      <c r="B1455" s="858"/>
      <c r="C1455" s="858"/>
      <c r="D1455" s="409"/>
      <c r="E1455" s="359"/>
      <c r="F1455" s="654"/>
      <c r="G1455" s="466"/>
      <c r="H1455" s="217"/>
      <c r="I1455" s="688"/>
      <c r="J1455" s="217"/>
      <c r="K1455" s="662"/>
      <c r="L1455" s="480"/>
      <c r="M1455" s="480"/>
      <c r="N1455" s="480"/>
      <c r="O1455" s="480"/>
      <c r="P1455" s="797"/>
      <c r="Q1455" s="797"/>
      <c r="R1455" s="797"/>
      <c r="S1455" s="849"/>
      <c r="T1455" s="394"/>
      <c r="U1455" s="823"/>
      <c r="BC1455" s="839"/>
      <c r="BD1455" s="919"/>
    </row>
    <row r="1456" s="823" customFormat="1" customHeight="1" spans="1:56">
      <c r="A1456" s="513"/>
      <c r="B1456" s="858"/>
      <c r="C1456" s="858"/>
      <c r="D1456" s="716"/>
      <c r="E1456" s="359"/>
      <c r="F1456" s="654"/>
      <c r="G1456" s="466"/>
      <c r="H1456" s="217"/>
      <c r="I1456" s="688"/>
      <c r="J1456" s="217"/>
      <c r="K1456" s="662"/>
      <c r="L1456" s="480"/>
      <c r="M1456" s="480"/>
      <c r="N1456" s="480"/>
      <c r="O1456" s="480"/>
      <c r="P1456" s="797"/>
      <c r="Q1456" s="797"/>
      <c r="R1456" s="797"/>
      <c r="S1456" s="849"/>
      <c r="T1456" s="394"/>
      <c r="U1456" s="823"/>
      <c r="BC1456" s="839"/>
      <c r="BD1456" s="919"/>
    </row>
    <row r="1457" s="823" customFormat="1" customHeight="1" spans="1:56">
      <c r="A1457" s="513"/>
      <c r="B1457" s="858"/>
      <c r="C1457" s="858"/>
      <c r="D1457" s="409"/>
      <c r="E1457" s="359"/>
      <c r="F1457" s="654"/>
      <c r="G1457" s="466"/>
      <c r="H1457" s="217"/>
      <c r="I1457" s="688"/>
      <c r="J1457" s="217"/>
      <c r="K1457" s="662"/>
      <c r="L1457" s="480"/>
      <c r="M1457" s="480"/>
      <c r="N1457" s="480"/>
      <c r="O1457" s="480"/>
      <c r="P1457" s="797"/>
      <c r="Q1457" s="797"/>
      <c r="R1457" s="797"/>
      <c r="S1457" s="849"/>
      <c r="T1457" s="394"/>
      <c r="U1457" s="823"/>
      <c r="BC1457" s="839"/>
      <c r="BD1457" s="919"/>
    </row>
    <row r="1458" s="823" customFormat="1" customHeight="1" spans="1:56">
      <c r="A1458" s="513"/>
      <c r="B1458" s="858"/>
      <c r="C1458" s="858"/>
      <c r="D1458" s="409"/>
      <c r="E1458" s="409"/>
      <c r="F1458" s="654"/>
      <c r="G1458" s="466"/>
      <c r="H1458" s="217"/>
      <c r="I1458" s="688"/>
      <c r="J1458" s="217"/>
      <c r="K1458" s="938"/>
      <c r="L1458" s="880"/>
      <c r="M1458" s="880"/>
      <c r="N1458" s="880"/>
      <c r="O1458" s="880"/>
      <c r="P1458" s="880"/>
      <c r="Q1458" s="880"/>
      <c r="R1458" s="217"/>
      <c r="S1458" s="956"/>
      <c r="T1458" s="957"/>
      <c r="U1458" s="823"/>
      <c r="BC1458" s="839"/>
      <c r="BD1458" s="919"/>
    </row>
    <row r="1459" s="823" customFormat="1" customHeight="1" spans="1:56">
      <c r="A1459" s="513"/>
      <c r="B1459" s="858"/>
      <c r="C1459" s="858"/>
      <c r="D1459" s="409"/>
      <c r="E1459" s="409"/>
      <c r="F1459" s="654"/>
      <c r="G1459" s="466"/>
      <c r="H1459" s="217"/>
      <c r="I1459" s="688"/>
      <c r="J1459" s="217"/>
      <c r="K1459" s="662"/>
      <c r="L1459" s="217"/>
      <c r="M1459" s="217"/>
      <c r="N1459" s="217"/>
      <c r="O1459" s="217"/>
      <c r="P1459" s="217"/>
      <c r="Q1459" s="217"/>
      <c r="R1459" s="217"/>
      <c r="S1459" s="688"/>
      <c r="T1459" s="394"/>
      <c r="U1459" s="823"/>
      <c r="BC1459" s="839"/>
      <c r="BD1459" s="919"/>
    </row>
    <row r="1460" s="823" customFormat="1" customHeight="1" spans="1:56">
      <c r="A1460" s="513"/>
      <c r="B1460" s="858"/>
      <c r="C1460" s="858"/>
      <c r="D1460" s="716"/>
      <c r="E1460" s="359"/>
      <c r="F1460" s="654"/>
      <c r="G1460" s="466"/>
      <c r="H1460" s="217"/>
      <c r="I1460" s="688"/>
      <c r="J1460" s="217"/>
      <c r="K1460" s="662"/>
      <c r="L1460" s="480"/>
      <c r="M1460" s="480"/>
      <c r="N1460" s="480"/>
      <c r="O1460" s="480"/>
      <c r="P1460" s="797"/>
      <c r="Q1460" s="797"/>
      <c r="R1460" s="797"/>
      <c r="S1460" s="849"/>
      <c r="T1460" s="394"/>
      <c r="U1460" s="823"/>
      <c r="BC1460" s="839"/>
      <c r="BD1460" s="919"/>
    </row>
    <row r="1461" s="823" customFormat="1" customHeight="1" spans="1:56">
      <c r="A1461" s="513"/>
      <c r="B1461" s="858"/>
      <c r="C1461" s="858"/>
      <c r="D1461" s="409"/>
      <c r="E1461" s="359"/>
      <c r="F1461" s="654"/>
      <c r="G1461" s="466"/>
      <c r="H1461" s="217"/>
      <c r="I1461" s="688"/>
      <c r="J1461" s="217"/>
      <c r="K1461" s="662"/>
      <c r="L1461" s="480"/>
      <c r="M1461" s="480"/>
      <c r="N1461" s="480"/>
      <c r="O1461" s="480"/>
      <c r="P1461" s="797"/>
      <c r="Q1461" s="797"/>
      <c r="R1461" s="797"/>
      <c r="S1461" s="849"/>
      <c r="T1461" s="394"/>
      <c r="U1461" s="823"/>
      <c r="BC1461" s="839"/>
      <c r="BD1461" s="919"/>
    </row>
    <row r="1462" s="823" customFormat="1" customHeight="1" spans="1:56">
      <c r="A1462" s="513"/>
      <c r="B1462" s="858"/>
      <c r="C1462" s="858"/>
      <c r="D1462" s="716"/>
      <c r="E1462" s="359"/>
      <c r="F1462" s="654"/>
      <c r="G1462" s="466"/>
      <c r="H1462" s="217"/>
      <c r="I1462" s="688"/>
      <c r="J1462" s="217"/>
      <c r="K1462" s="662"/>
      <c r="L1462" s="480"/>
      <c r="M1462" s="483"/>
      <c r="N1462" s="483"/>
      <c r="O1462" s="483"/>
      <c r="P1462" s="483"/>
      <c r="Q1462" s="483"/>
      <c r="R1462" s="797"/>
      <c r="S1462" s="958"/>
      <c r="T1462" s="394"/>
      <c r="U1462" s="823"/>
      <c r="BC1462" s="839"/>
      <c r="BD1462" s="919"/>
    </row>
    <row r="1463" s="823" customFormat="1" customHeight="1" spans="1:56">
      <c r="A1463" s="513"/>
      <c r="B1463" s="858"/>
      <c r="C1463" s="858"/>
      <c r="D1463" s="409"/>
      <c r="E1463" s="359"/>
      <c r="F1463" s="654"/>
      <c r="G1463" s="466"/>
      <c r="H1463" s="217"/>
      <c r="I1463" s="688"/>
      <c r="J1463" s="217"/>
      <c r="K1463" s="662"/>
      <c r="L1463" s="480"/>
      <c r="M1463" s="483"/>
      <c r="N1463" s="483"/>
      <c r="O1463" s="483"/>
      <c r="P1463" s="483"/>
      <c r="Q1463" s="483"/>
      <c r="R1463" s="797"/>
      <c r="S1463" s="958"/>
      <c r="T1463" s="394"/>
      <c r="U1463" s="823"/>
      <c r="BC1463" s="839"/>
      <c r="BD1463" s="919"/>
    </row>
    <row r="1464" s="823" customFormat="1" customHeight="1" spans="1:56">
      <c r="A1464" s="513"/>
      <c r="B1464" s="858"/>
      <c r="C1464" s="858"/>
      <c r="D1464" s="409"/>
      <c r="E1464" s="359"/>
      <c r="F1464" s="654"/>
      <c r="G1464" s="466"/>
      <c r="H1464" s="217"/>
      <c r="I1464" s="688"/>
      <c r="J1464" s="217"/>
      <c r="K1464" s="662"/>
      <c r="L1464" s="480"/>
      <c r="M1464" s="483"/>
      <c r="N1464" s="483"/>
      <c r="O1464" s="483"/>
      <c r="P1464" s="483"/>
      <c r="Q1464" s="483"/>
      <c r="R1464" s="797"/>
      <c r="S1464" s="958"/>
      <c r="T1464" s="394"/>
      <c r="U1464" s="823"/>
      <c r="BC1464" s="839"/>
      <c r="BD1464" s="919"/>
    </row>
    <row r="1465" s="823" customFormat="1" customHeight="1" spans="1:56">
      <c r="A1465" s="513"/>
      <c r="B1465" s="858"/>
      <c r="C1465" s="858"/>
      <c r="D1465" s="716"/>
      <c r="E1465" s="359"/>
      <c r="F1465" s="654"/>
      <c r="G1465" s="466"/>
      <c r="H1465" s="217"/>
      <c r="I1465" s="688"/>
      <c r="J1465" s="217"/>
      <c r="K1465" s="662"/>
      <c r="L1465" s="480"/>
      <c r="M1465" s="483"/>
      <c r="N1465" s="483"/>
      <c r="O1465" s="483"/>
      <c r="P1465" s="483"/>
      <c r="Q1465" s="483"/>
      <c r="R1465" s="797"/>
      <c r="S1465" s="958"/>
      <c r="T1465" s="394"/>
      <c r="U1465" s="823"/>
      <c r="BC1465" s="839"/>
      <c r="BD1465" s="919"/>
    </row>
    <row r="1466" s="823" customFormat="1" customHeight="1" spans="1:56">
      <c r="A1466" s="513"/>
      <c r="B1466" s="858"/>
      <c r="C1466" s="858"/>
      <c r="D1466" s="409"/>
      <c r="E1466" s="359"/>
      <c r="F1466" s="654"/>
      <c r="G1466" s="466"/>
      <c r="H1466" s="217"/>
      <c r="I1466" s="688"/>
      <c r="J1466" s="217"/>
      <c r="K1466" s="662"/>
      <c r="L1466" s="480"/>
      <c r="M1466" s="483"/>
      <c r="N1466" s="483"/>
      <c r="O1466" s="483"/>
      <c r="P1466" s="483"/>
      <c r="Q1466" s="483"/>
      <c r="R1466" s="797"/>
      <c r="S1466" s="958"/>
      <c r="T1466" s="394"/>
      <c r="U1466" s="823"/>
      <c r="BC1466" s="839"/>
      <c r="BD1466" s="919"/>
    </row>
    <row r="1467" s="823" customFormat="1" customHeight="1" spans="1:56">
      <c r="A1467" s="513"/>
      <c r="B1467" s="858"/>
      <c r="C1467" s="858"/>
      <c r="D1467" s="409"/>
      <c r="E1467" s="359"/>
      <c r="F1467" s="654"/>
      <c r="G1467" s="466"/>
      <c r="H1467" s="217"/>
      <c r="I1467" s="688"/>
      <c r="J1467" s="217"/>
      <c r="K1467" s="662"/>
      <c r="L1467" s="480"/>
      <c r="M1467" s="483"/>
      <c r="N1467" s="483"/>
      <c r="O1467" s="483"/>
      <c r="P1467" s="483"/>
      <c r="Q1467" s="483"/>
      <c r="R1467" s="797"/>
      <c r="S1467" s="958"/>
      <c r="T1467" s="394"/>
      <c r="U1467" s="823"/>
      <c r="BC1467" s="839"/>
      <c r="BD1467" s="919"/>
    </row>
    <row r="1468" s="823" customFormat="1" customHeight="1" spans="1:56">
      <c r="A1468" s="513"/>
      <c r="B1468" s="858"/>
      <c r="C1468" s="858"/>
      <c r="D1468" s="716"/>
      <c r="E1468" s="359"/>
      <c r="F1468" s="654"/>
      <c r="G1468" s="466"/>
      <c r="H1468" s="217"/>
      <c r="I1468" s="688"/>
      <c r="J1468" s="217"/>
      <c r="K1468" s="662"/>
      <c r="L1468" s="480"/>
      <c r="M1468" s="483"/>
      <c r="N1468" s="483"/>
      <c r="O1468" s="483"/>
      <c r="P1468" s="483"/>
      <c r="Q1468" s="483"/>
      <c r="R1468" s="797"/>
      <c r="S1468" s="958"/>
      <c r="T1468" s="394"/>
      <c r="U1468" s="823"/>
      <c r="BC1468" s="839"/>
      <c r="BD1468" s="919"/>
    </row>
    <row r="1469" s="823" customFormat="1" customHeight="1" spans="1:56">
      <c r="A1469" s="513"/>
      <c r="B1469" s="858"/>
      <c r="C1469" s="858"/>
      <c r="D1469" s="409"/>
      <c r="E1469" s="359"/>
      <c r="F1469" s="654"/>
      <c r="G1469" s="466"/>
      <c r="H1469" s="217"/>
      <c r="I1469" s="688"/>
      <c r="J1469" s="217"/>
      <c r="K1469" s="662"/>
      <c r="L1469" s="480"/>
      <c r="M1469" s="483"/>
      <c r="N1469" s="483"/>
      <c r="O1469" s="483"/>
      <c r="P1469" s="483"/>
      <c r="Q1469" s="483"/>
      <c r="R1469" s="797"/>
      <c r="S1469" s="958"/>
      <c r="T1469" s="394"/>
      <c r="U1469" s="823"/>
      <c r="BC1469" s="839"/>
      <c r="BD1469" s="919"/>
    </row>
    <row r="1470" s="823" customFormat="1" customHeight="1" spans="1:56">
      <c r="A1470" s="513"/>
      <c r="B1470" s="858"/>
      <c r="C1470" s="858"/>
      <c r="D1470" s="716"/>
      <c r="E1470" s="359"/>
      <c r="F1470" s="654"/>
      <c r="G1470" s="466"/>
      <c r="H1470" s="217"/>
      <c r="I1470" s="688"/>
      <c r="J1470" s="217"/>
      <c r="K1470" s="662"/>
      <c r="L1470" s="480"/>
      <c r="M1470" s="483"/>
      <c r="N1470" s="483"/>
      <c r="O1470" s="483"/>
      <c r="P1470" s="483"/>
      <c r="Q1470" s="483"/>
      <c r="R1470" s="797"/>
      <c r="S1470" s="958"/>
      <c r="T1470" s="394"/>
      <c r="U1470" s="823"/>
      <c r="BC1470" s="839"/>
      <c r="BD1470" s="919"/>
    </row>
    <row r="1471" s="823" customFormat="1" customHeight="1" spans="1:56">
      <c r="A1471" s="513"/>
      <c r="B1471" s="858"/>
      <c r="C1471" s="858"/>
      <c r="D1471" s="409"/>
      <c r="E1471" s="359"/>
      <c r="F1471" s="654"/>
      <c r="G1471" s="466"/>
      <c r="H1471" s="217"/>
      <c r="I1471" s="688"/>
      <c r="J1471" s="217"/>
      <c r="K1471" s="662"/>
      <c r="L1471" s="480"/>
      <c r="M1471" s="483"/>
      <c r="N1471" s="483"/>
      <c r="O1471" s="483"/>
      <c r="P1471" s="483"/>
      <c r="Q1471" s="483"/>
      <c r="R1471" s="797"/>
      <c r="S1471" s="958"/>
      <c r="T1471" s="394"/>
      <c r="U1471" s="823"/>
      <c r="BC1471" s="839"/>
      <c r="BD1471" s="919"/>
    </row>
    <row r="1472" s="823" customFormat="1" customHeight="1" spans="1:56">
      <c r="A1472" s="513"/>
      <c r="B1472" s="858"/>
      <c r="C1472" s="858"/>
      <c r="D1472" s="716"/>
      <c r="E1472" s="359"/>
      <c r="F1472" s="654"/>
      <c r="G1472" s="466"/>
      <c r="H1472" s="217"/>
      <c r="I1472" s="688"/>
      <c r="J1472" s="217"/>
      <c r="K1472" s="662"/>
      <c r="L1472" s="480"/>
      <c r="M1472" s="483"/>
      <c r="N1472" s="483"/>
      <c r="O1472" s="483"/>
      <c r="P1472" s="483"/>
      <c r="Q1472" s="483"/>
      <c r="R1472" s="797"/>
      <c r="S1472" s="958"/>
      <c r="T1472" s="394"/>
      <c r="U1472" s="823"/>
      <c r="BC1472" s="839"/>
      <c r="BD1472" s="919"/>
    </row>
    <row r="1473" s="823" customFormat="1" customHeight="1" spans="1:56">
      <c r="A1473" s="513"/>
      <c r="B1473" s="858"/>
      <c r="C1473" s="858"/>
      <c r="D1473" s="409"/>
      <c r="E1473" s="359"/>
      <c r="F1473" s="654"/>
      <c r="G1473" s="466"/>
      <c r="H1473" s="217"/>
      <c r="I1473" s="688"/>
      <c r="J1473" s="217"/>
      <c r="K1473" s="662"/>
      <c r="L1473" s="480"/>
      <c r="M1473" s="483"/>
      <c r="N1473" s="483"/>
      <c r="O1473" s="483"/>
      <c r="P1473" s="483"/>
      <c r="Q1473" s="483"/>
      <c r="R1473" s="797"/>
      <c r="S1473" s="958"/>
      <c r="T1473" s="394"/>
      <c r="U1473" s="823"/>
      <c r="BC1473" s="839"/>
      <c r="BD1473" s="919"/>
    </row>
    <row r="1474" s="823" customFormat="1" customHeight="1" spans="1:56">
      <c r="A1474" s="513"/>
      <c r="B1474" s="858"/>
      <c r="C1474" s="858"/>
      <c r="D1474" s="409"/>
      <c r="E1474" s="359"/>
      <c r="F1474" s="654"/>
      <c r="G1474" s="466"/>
      <c r="H1474" s="217"/>
      <c r="I1474" s="688"/>
      <c r="J1474" s="217"/>
      <c r="K1474" s="662"/>
      <c r="L1474" s="480"/>
      <c r="M1474" s="483"/>
      <c r="N1474" s="483"/>
      <c r="O1474" s="483"/>
      <c r="P1474" s="483"/>
      <c r="Q1474" s="483"/>
      <c r="R1474" s="797"/>
      <c r="S1474" s="958"/>
      <c r="T1474" s="394"/>
      <c r="U1474" s="823"/>
      <c r="BC1474" s="839"/>
      <c r="BD1474" s="919"/>
    </row>
    <row r="1475" s="823" customFormat="1" customHeight="1" spans="1:56">
      <c r="A1475" s="513"/>
      <c r="B1475" s="858"/>
      <c r="C1475" s="858"/>
      <c r="D1475" s="716"/>
      <c r="E1475" s="359"/>
      <c r="F1475" s="654"/>
      <c r="G1475" s="466"/>
      <c r="H1475" s="217"/>
      <c r="I1475" s="688"/>
      <c r="J1475" s="217"/>
      <c r="K1475" s="662"/>
      <c r="L1475" s="480"/>
      <c r="M1475" s="483"/>
      <c r="N1475" s="483"/>
      <c r="O1475" s="483"/>
      <c r="P1475" s="483"/>
      <c r="Q1475" s="483"/>
      <c r="R1475" s="797"/>
      <c r="S1475" s="958"/>
      <c r="T1475" s="394"/>
      <c r="U1475" s="823"/>
      <c r="BC1475" s="839"/>
      <c r="BD1475" s="919"/>
    </row>
    <row r="1476" s="823" customFormat="1" customHeight="1" spans="1:56">
      <c r="A1476" s="513"/>
      <c r="B1476" s="858"/>
      <c r="C1476" s="858"/>
      <c r="D1476" s="409"/>
      <c r="E1476" s="359"/>
      <c r="F1476" s="654"/>
      <c r="G1476" s="466"/>
      <c r="H1476" s="217"/>
      <c r="I1476" s="688"/>
      <c r="J1476" s="217"/>
      <c r="K1476" s="662"/>
      <c r="L1476" s="480"/>
      <c r="M1476" s="483"/>
      <c r="N1476" s="483"/>
      <c r="O1476" s="483"/>
      <c r="P1476" s="483"/>
      <c r="Q1476" s="483"/>
      <c r="R1476" s="797"/>
      <c r="S1476" s="958"/>
      <c r="T1476" s="394"/>
      <c r="U1476" s="823"/>
      <c r="BC1476" s="839"/>
      <c r="BD1476" s="919"/>
    </row>
    <row r="1477" s="823" customFormat="1" customHeight="1" spans="1:56">
      <c r="A1477" s="513"/>
      <c r="B1477" s="858"/>
      <c r="C1477" s="858"/>
      <c r="D1477" s="409"/>
      <c r="E1477" s="359"/>
      <c r="F1477" s="654"/>
      <c r="G1477" s="466"/>
      <c r="H1477" s="217"/>
      <c r="I1477" s="688"/>
      <c r="J1477" s="217"/>
      <c r="K1477" s="662"/>
      <c r="L1477" s="480"/>
      <c r="M1477" s="483"/>
      <c r="N1477" s="483"/>
      <c r="O1477" s="483"/>
      <c r="P1477" s="483"/>
      <c r="Q1477" s="483"/>
      <c r="R1477" s="797"/>
      <c r="S1477" s="958"/>
      <c r="T1477" s="394"/>
      <c r="U1477" s="823"/>
      <c r="BC1477" s="839"/>
      <c r="BD1477" s="919"/>
    </row>
    <row r="1478" s="823" customFormat="1" customHeight="1" spans="1:56">
      <c r="A1478" s="513"/>
      <c r="B1478" s="858"/>
      <c r="C1478" s="858"/>
      <c r="D1478" s="716"/>
      <c r="E1478" s="359"/>
      <c r="F1478" s="654"/>
      <c r="G1478" s="466"/>
      <c r="H1478" s="217"/>
      <c r="I1478" s="688"/>
      <c r="J1478" s="217"/>
      <c r="K1478" s="662"/>
      <c r="L1478" s="480"/>
      <c r="M1478" s="483"/>
      <c r="N1478" s="483"/>
      <c r="O1478" s="483"/>
      <c r="P1478" s="483"/>
      <c r="Q1478" s="483"/>
      <c r="R1478" s="797"/>
      <c r="S1478" s="958"/>
      <c r="T1478" s="394"/>
      <c r="U1478" s="823"/>
      <c r="BC1478" s="839"/>
      <c r="BD1478" s="919"/>
    </row>
    <row r="1479" s="823" customFormat="1" customHeight="1" spans="1:56">
      <c r="A1479" s="513"/>
      <c r="B1479" s="858"/>
      <c r="C1479" s="858"/>
      <c r="D1479" s="409"/>
      <c r="E1479" s="359"/>
      <c r="F1479" s="654"/>
      <c r="G1479" s="466"/>
      <c r="H1479" s="217"/>
      <c r="I1479" s="688"/>
      <c r="J1479" s="217"/>
      <c r="K1479" s="662"/>
      <c r="L1479" s="480"/>
      <c r="M1479" s="483"/>
      <c r="N1479" s="483"/>
      <c r="O1479" s="483"/>
      <c r="P1479" s="483"/>
      <c r="Q1479" s="483"/>
      <c r="R1479" s="797"/>
      <c r="S1479" s="958"/>
      <c r="T1479" s="394"/>
      <c r="U1479" s="823"/>
      <c r="BC1479" s="839"/>
      <c r="BD1479" s="919"/>
    </row>
    <row r="1480" s="823" customFormat="1" customHeight="1" spans="1:56">
      <c r="A1480" s="513"/>
      <c r="B1480" s="858"/>
      <c r="C1480" s="858"/>
      <c r="D1480" s="409"/>
      <c r="E1480" s="359"/>
      <c r="F1480" s="654"/>
      <c r="G1480" s="466"/>
      <c r="H1480" s="217"/>
      <c r="I1480" s="688"/>
      <c r="J1480" s="217"/>
      <c r="K1480" s="662"/>
      <c r="L1480" s="480"/>
      <c r="M1480" s="483"/>
      <c r="N1480" s="483"/>
      <c r="O1480" s="483"/>
      <c r="P1480" s="483"/>
      <c r="Q1480" s="483"/>
      <c r="R1480" s="797"/>
      <c r="S1480" s="958"/>
      <c r="T1480" s="394"/>
      <c r="U1480" s="823"/>
      <c r="BC1480" s="839"/>
      <c r="BD1480" s="919"/>
    </row>
    <row r="1481" s="823" customFormat="1" customHeight="1" spans="1:56">
      <c r="A1481" s="513"/>
      <c r="B1481" s="858"/>
      <c r="C1481" s="858"/>
      <c r="D1481" s="716"/>
      <c r="E1481" s="359"/>
      <c r="F1481" s="654"/>
      <c r="G1481" s="466"/>
      <c r="H1481" s="217"/>
      <c r="I1481" s="688"/>
      <c r="J1481" s="217"/>
      <c r="K1481" s="662"/>
      <c r="L1481" s="480"/>
      <c r="M1481" s="483"/>
      <c r="N1481" s="483"/>
      <c r="O1481" s="483"/>
      <c r="P1481" s="483"/>
      <c r="Q1481" s="483"/>
      <c r="R1481" s="797"/>
      <c r="S1481" s="958"/>
      <c r="T1481" s="394"/>
      <c r="U1481" s="823"/>
      <c r="BC1481" s="839"/>
      <c r="BD1481" s="919"/>
    </row>
    <row r="1482" s="823" customFormat="1" customHeight="1" spans="1:56">
      <c r="A1482" s="513"/>
      <c r="B1482" s="858"/>
      <c r="C1482" s="858"/>
      <c r="D1482" s="409"/>
      <c r="E1482" s="359"/>
      <c r="F1482" s="654"/>
      <c r="G1482" s="466"/>
      <c r="H1482" s="217"/>
      <c r="I1482" s="688"/>
      <c r="J1482" s="217"/>
      <c r="K1482" s="662"/>
      <c r="L1482" s="480"/>
      <c r="M1482" s="483"/>
      <c r="N1482" s="483"/>
      <c r="O1482" s="483"/>
      <c r="P1482" s="483"/>
      <c r="Q1482" s="483"/>
      <c r="R1482" s="797"/>
      <c r="S1482" s="958"/>
      <c r="T1482" s="394"/>
      <c r="U1482" s="823"/>
      <c r="BC1482" s="839"/>
      <c r="BD1482" s="919"/>
    </row>
    <row r="1483" s="823" customFormat="1" customHeight="1" spans="1:56">
      <c r="A1483" s="513"/>
      <c r="B1483" s="858"/>
      <c r="C1483" s="858"/>
      <c r="D1483" s="716"/>
      <c r="E1483" s="359"/>
      <c r="F1483" s="654"/>
      <c r="G1483" s="466"/>
      <c r="H1483" s="217"/>
      <c r="I1483" s="688"/>
      <c r="J1483" s="217"/>
      <c r="K1483" s="662"/>
      <c r="L1483" s="480"/>
      <c r="M1483" s="483"/>
      <c r="N1483" s="483"/>
      <c r="O1483" s="483"/>
      <c r="P1483" s="483"/>
      <c r="Q1483" s="483"/>
      <c r="R1483" s="797"/>
      <c r="S1483" s="958"/>
      <c r="T1483" s="394"/>
      <c r="U1483" s="823"/>
      <c r="BC1483" s="839"/>
      <c r="BD1483" s="919"/>
    </row>
    <row r="1484" s="823" customFormat="1" customHeight="1" spans="1:56">
      <c r="A1484" s="513"/>
      <c r="B1484" s="858"/>
      <c r="C1484" s="858"/>
      <c r="D1484" s="409"/>
      <c r="E1484" s="359"/>
      <c r="F1484" s="654"/>
      <c r="G1484" s="466"/>
      <c r="H1484" s="217"/>
      <c r="I1484" s="688"/>
      <c r="J1484" s="217"/>
      <c r="K1484" s="662"/>
      <c r="L1484" s="480"/>
      <c r="M1484" s="483"/>
      <c r="N1484" s="483"/>
      <c r="O1484" s="483"/>
      <c r="P1484" s="483"/>
      <c r="Q1484" s="483"/>
      <c r="R1484" s="797"/>
      <c r="S1484" s="958"/>
      <c r="T1484" s="394"/>
      <c r="U1484" s="823"/>
      <c r="BC1484" s="839"/>
      <c r="BD1484" s="919"/>
    </row>
    <row r="1485" s="823" customFormat="1" customHeight="1" spans="1:56">
      <c r="A1485" s="513"/>
      <c r="B1485" s="858"/>
      <c r="C1485" s="858"/>
      <c r="D1485" s="716"/>
      <c r="E1485" s="359"/>
      <c r="F1485" s="654"/>
      <c r="G1485" s="466"/>
      <c r="H1485" s="217"/>
      <c r="I1485" s="688"/>
      <c r="J1485" s="217"/>
      <c r="K1485" s="662"/>
      <c r="L1485" s="480"/>
      <c r="M1485" s="483"/>
      <c r="N1485" s="483"/>
      <c r="O1485" s="483"/>
      <c r="P1485" s="483"/>
      <c r="Q1485" s="483"/>
      <c r="R1485" s="797"/>
      <c r="S1485" s="958"/>
      <c r="T1485" s="394"/>
      <c r="U1485" s="823"/>
      <c r="BC1485" s="839"/>
      <c r="BD1485" s="919"/>
    </row>
    <row r="1486" s="823" customFormat="1" customHeight="1" spans="1:56">
      <c r="A1486" s="513"/>
      <c r="B1486" s="858"/>
      <c r="C1486" s="858"/>
      <c r="D1486" s="409"/>
      <c r="E1486" s="359"/>
      <c r="F1486" s="654"/>
      <c r="G1486" s="466"/>
      <c r="H1486" s="217"/>
      <c r="I1486" s="688"/>
      <c r="J1486" s="217"/>
      <c r="K1486" s="662"/>
      <c r="L1486" s="480"/>
      <c r="M1486" s="483"/>
      <c r="N1486" s="483"/>
      <c r="O1486" s="483"/>
      <c r="P1486" s="483"/>
      <c r="Q1486" s="483"/>
      <c r="R1486" s="797"/>
      <c r="S1486" s="958"/>
      <c r="T1486" s="394"/>
      <c r="U1486" s="823"/>
      <c r="BC1486" s="839"/>
      <c r="BD1486" s="919"/>
    </row>
    <row r="1487" s="823" customFormat="1" customHeight="1" spans="1:56">
      <c r="A1487" s="513"/>
      <c r="B1487" s="858"/>
      <c r="C1487" s="858"/>
      <c r="D1487" s="409"/>
      <c r="E1487" s="359"/>
      <c r="F1487" s="654"/>
      <c r="G1487" s="466"/>
      <c r="H1487" s="217"/>
      <c r="I1487" s="688"/>
      <c r="J1487" s="217"/>
      <c r="K1487" s="662"/>
      <c r="L1487" s="217"/>
      <c r="M1487" s="526"/>
      <c r="N1487" s="526"/>
      <c r="O1487" s="526"/>
      <c r="P1487" s="526"/>
      <c r="Q1487" s="526"/>
      <c r="R1487" s="217"/>
      <c r="S1487" s="905"/>
      <c r="T1487" s="394"/>
      <c r="U1487" s="823"/>
      <c r="BC1487" s="839"/>
      <c r="BD1487" s="919"/>
    </row>
    <row r="1488" s="823" customFormat="1" customHeight="1" spans="1:56">
      <c r="A1488" s="513"/>
      <c r="B1488" s="858"/>
      <c r="C1488" s="858"/>
      <c r="D1488" s="716"/>
      <c r="E1488" s="359"/>
      <c r="F1488" s="654"/>
      <c r="G1488" s="466"/>
      <c r="H1488" s="217"/>
      <c r="I1488" s="688"/>
      <c r="J1488" s="217"/>
      <c r="K1488" s="662"/>
      <c r="L1488" s="480"/>
      <c r="M1488" s="483"/>
      <c r="N1488" s="483"/>
      <c r="O1488" s="483"/>
      <c r="P1488" s="483"/>
      <c r="Q1488" s="483"/>
      <c r="R1488" s="797"/>
      <c r="S1488" s="958"/>
      <c r="T1488" s="394"/>
      <c r="U1488" s="823"/>
      <c r="BC1488" s="839"/>
      <c r="BD1488" s="919"/>
    </row>
    <row r="1489" s="823" customFormat="1" customHeight="1" spans="1:56">
      <c r="A1489" s="513"/>
      <c r="B1489" s="858"/>
      <c r="C1489" s="858"/>
      <c r="D1489" s="409"/>
      <c r="E1489" s="359"/>
      <c r="F1489" s="654"/>
      <c r="G1489" s="466"/>
      <c r="H1489" s="217"/>
      <c r="I1489" s="688"/>
      <c r="J1489" s="217"/>
      <c r="K1489" s="662"/>
      <c r="L1489" s="480"/>
      <c r="M1489" s="483"/>
      <c r="N1489" s="483"/>
      <c r="O1489" s="483"/>
      <c r="P1489" s="483"/>
      <c r="Q1489" s="483"/>
      <c r="R1489" s="797"/>
      <c r="S1489" s="958"/>
      <c r="T1489" s="394"/>
      <c r="U1489" s="823"/>
      <c r="BC1489" s="839"/>
      <c r="BD1489" s="919"/>
    </row>
    <row r="1490" s="823" customFormat="1" customHeight="1" spans="1:56">
      <c r="A1490" s="513"/>
      <c r="B1490" s="858"/>
      <c r="C1490" s="858"/>
      <c r="D1490" s="716"/>
      <c r="E1490" s="359"/>
      <c r="F1490" s="654"/>
      <c r="G1490" s="466"/>
      <c r="H1490" s="217"/>
      <c r="I1490" s="688"/>
      <c r="J1490" s="217"/>
      <c r="K1490" s="662"/>
      <c r="L1490" s="480"/>
      <c r="M1490" s="483"/>
      <c r="N1490" s="483"/>
      <c r="O1490" s="483"/>
      <c r="P1490" s="483"/>
      <c r="Q1490" s="483"/>
      <c r="R1490" s="797"/>
      <c r="S1490" s="958"/>
      <c r="T1490" s="394"/>
      <c r="U1490" s="823"/>
      <c r="BC1490" s="839"/>
      <c r="BD1490" s="919"/>
    </row>
    <row r="1491" s="823" customFormat="1" customHeight="1" spans="1:56">
      <c r="A1491" s="513"/>
      <c r="B1491" s="858"/>
      <c r="C1491" s="858"/>
      <c r="D1491" s="409"/>
      <c r="E1491" s="359"/>
      <c r="F1491" s="654"/>
      <c r="G1491" s="466"/>
      <c r="H1491" s="217"/>
      <c r="I1491" s="688"/>
      <c r="J1491" s="217"/>
      <c r="K1491" s="662"/>
      <c r="L1491" s="480"/>
      <c r="M1491" s="483"/>
      <c r="N1491" s="483"/>
      <c r="O1491" s="483"/>
      <c r="P1491" s="483"/>
      <c r="Q1491" s="483"/>
      <c r="R1491" s="797"/>
      <c r="S1491" s="958"/>
      <c r="T1491" s="394"/>
      <c r="U1491" s="823"/>
      <c r="BC1491" s="839"/>
      <c r="BD1491" s="919"/>
    </row>
    <row r="1492" s="823" customFormat="1" customHeight="1" spans="1:56">
      <c r="A1492" s="513"/>
      <c r="B1492" s="858"/>
      <c r="C1492" s="858"/>
      <c r="D1492" s="716"/>
      <c r="E1492" s="359"/>
      <c r="F1492" s="654"/>
      <c r="G1492" s="466"/>
      <c r="H1492" s="217"/>
      <c r="I1492" s="688"/>
      <c r="J1492" s="217"/>
      <c r="K1492" s="662"/>
      <c r="L1492" s="480"/>
      <c r="M1492" s="483"/>
      <c r="N1492" s="483"/>
      <c r="O1492" s="483"/>
      <c r="P1492" s="483"/>
      <c r="Q1492" s="483"/>
      <c r="R1492" s="797"/>
      <c r="S1492" s="958"/>
      <c r="T1492" s="394"/>
      <c r="U1492" s="823"/>
      <c r="BC1492" s="839"/>
      <c r="BD1492" s="919"/>
    </row>
    <row r="1493" s="823" customFormat="1" customHeight="1" spans="1:56">
      <c r="A1493" s="513"/>
      <c r="B1493" s="858"/>
      <c r="C1493" s="858"/>
      <c r="D1493" s="409"/>
      <c r="E1493" s="359"/>
      <c r="F1493" s="654"/>
      <c r="G1493" s="466"/>
      <c r="H1493" s="217"/>
      <c r="I1493" s="688"/>
      <c r="J1493" s="217"/>
      <c r="K1493" s="662"/>
      <c r="L1493" s="480"/>
      <c r="M1493" s="483"/>
      <c r="N1493" s="483"/>
      <c r="O1493" s="483"/>
      <c r="P1493" s="483"/>
      <c r="Q1493" s="483"/>
      <c r="R1493" s="797"/>
      <c r="S1493" s="958"/>
      <c r="T1493" s="394"/>
      <c r="U1493" s="823"/>
      <c r="BC1493" s="839"/>
      <c r="BD1493" s="919"/>
    </row>
    <row r="1494" s="823" customFormat="1" customHeight="1" spans="1:56">
      <c r="A1494" s="513"/>
      <c r="B1494" s="858"/>
      <c r="C1494" s="858"/>
      <c r="D1494" s="409"/>
      <c r="E1494" s="359"/>
      <c r="F1494" s="654"/>
      <c r="G1494" s="466"/>
      <c r="H1494" s="217"/>
      <c r="I1494" s="688"/>
      <c r="J1494" s="217"/>
      <c r="K1494" s="662"/>
      <c r="L1494" s="480"/>
      <c r="M1494" s="483"/>
      <c r="N1494" s="483"/>
      <c r="O1494" s="483"/>
      <c r="P1494" s="483"/>
      <c r="Q1494" s="483"/>
      <c r="R1494" s="797"/>
      <c r="S1494" s="958"/>
      <c r="T1494" s="394"/>
      <c r="U1494" s="823"/>
      <c r="BC1494" s="839"/>
      <c r="BD1494" s="919"/>
    </row>
    <row r="1495" s="823" customFormat="1" customHeight="1" spans="1:56">
      <c r="A1495" s="513"/>
      <c r="B1495" s="858"/>
      <c r="C1495" s="858"/>
      <c r="D1495" s="716"/>
      <c r="E1495" s="359"/>
      <c r="F1495" s="654"/>
      <c r="G1495" s="466"/>
      <c r="H1495" s="217"/>
      <c r="I1495" s="688"/>
      <c r="J1495" s="217"/>
      <c r="K1495" s="662"/>
      <c r="L1495" s="480"/>
      <c r="M1495" s="483"/>
      <c r="N1495" s="483"/>
      <c r="O1495" s="483"/>
      <c r="P1495" s="483"/>
      <c r="Q1495" s="483"/>
      <c r="R1495" s="797"/>
      <c r="S1495" s="958"/>
      <c r="T1495" s="394"/>
      <c r="U1495" s="823"/>
      <c r="BC1495" s="839"/>
      <c r="BD1495" s="919"/>
    </row>
    <row r="1496" s="823" customFormat="1" customHeight="1" spans="1:56">
      <c r="A1496" s="513"/>
      <c r="B1496" s="858"/>
      <c r="C1496" s="736"/>
      <c r="D1496" s="409"/>
      <c r="E1496" s="959"/>
      <c r="F1496" s="654"/>
      <c r="G1496" s="466"/>
      <c r="H1496" s="217"/>
      <c r="I1496" s="688"/>
      <c r="J1496" s="217"/>
      <c r="K1496" s="655"/>
      <c r="L1496" s="291"/>
      <c r="M1496" s="257"/>
      <c r="N1496" s="257"/>
      <c r="O1496" s="257"/>
      <c r="P1496" s="291"/>
      <c r="Q1496" s="291"/>
      <c r="R1496" s="257"/>
      <c r="S1496" s="638"/>
      <c r="T1496" s="390"/>
      <c r="U1496" s="823"/>
      <c r="BC1496" s="839"/>
      <c r="BD1496" s="919"/>
    </row>
    <row r="1497" s="823" customFormat="1" customHeight="1" spans="1:56">
      <c r="A1497" s="513"/>
      <c r="B1497" s="858"/>
      <c r="C1497" s="736"/>
      <c r="D1497" s="409"/>
      <c r="E1497" s="959"/>
      <c r="F1497" s="654"/>
      <c r="G1497" s="466"/>
      <c r="H1497" s="217"/>
      <c r="I1497" s="688"/>
      <c r="J1497" s="217"/>
      <c r="K1497" s="655"/>
      <c r="L1497" s="291"/>
      <c r="M1497" s="257"/>
      <c r="N1497" s="257"/>
      <c r="O1497" s="257"/>
      <c r="P1497" s="291"/>
      <c r="Q1497" s="291"/>
      <c r="R1497" s="257"/>
      <c r="S1497" s="638"/>
      <c r="T1497" s="390"/>
      <c r="U1497" s="823"/>
      <c r="BC1497" s="839"/>
      <c r="BD1497" s="919"/>
    </row>
    <row r="1498" s="823" customFormat="1" customHeight="1" spans="1:56">
      <c r="A1498" s="733"/>
      <c r="B1498" s="858"/>
      <c r="C1498" s="736"/>
      <c r="D1498" s="716"/>
      <c r="E1498" s="959"/>
      <c r="F1498" s="654"/>
      <c r="G1498" s="466"/>
      <c r="H1498" s="217"/>
      <c r="I1498" s="688"/>
      <c r="J1498" s="217"/>
      <c r="K1498" s="662"/>
      <c r="L1498" s="480"/>
      <c r="M1498" s="483"/>
      <c r="N1498" s="483"/>
      <c r="O1498" s="483"/>
      <c r="P1498" s="483"/>
      <c r="Q1498" s="483"/>
      <c r="R1498" s="797"/>
      <c r="S1498" s="958"/>
      <c r="T1498" s="394"/>
      <c r="U1498" s="823"/>
      <c r="BC1498" s="839"/>
      <c r="BD1498" s="919"/>
    </row>
    <row r="1499" s="823" customFormat="1" customHeight="1" spans="1:56">
      <c r="A1499" s="733"/>
      <c r="B1499" s="858"/>
      <c r="C1499" s="736"/>
      <c r="D1499" s="409"/>
      <c r="E1499" s="959"/>
      <c r="F1499" s="654"/>
      <c r="G1499" s="466"/>
      <c r="H1499" s="217"/>
      <c r="I1499" s="688"/>
      <c r="J1499" s="217"/>
      <c r="K1499" s="655"/>
      <c r="L1499" s="291"/>
      <c r="M1499" s="257"/>
      <c r="N1499" s="257"/>
      <c r="O1499" s="257"/>
      <c r="P1499" s="291"/>
      <c r="Q1499" s="291"/>
      <c r="R1499" s="257"/>
      <c r="S1499" s="638"/>
      <c r="T1499" s="390"/>
      <c r="U1499" s="823"/>
      <c r="BC1499" s="839"/>
      <c r="BD1499" s="919"/>
    </row>
    <row r="1500" s="823" customFormat="1" customHeight="1" spans="1:56">
      <c r="A1500" s="513"/>
      <c r="B1500" s="904"/>
      <c r="C1500" s="904"/>
      <c r="D1500" s="716"/>
      <c r="E1500" s="481"/>
      <c r="F1500" s="654"/>
      <c r="G1500" s="466"/>
      <c r="H1500" s="217"/>
      <c r="I1500" s="688"/>
      <c r="J1500" s="217"/>
      <c r="K1500" s="960"/>
      <c r="L1500" s="480"/>
      <c r="M1500" s="483"/>
      <c r="N1500" s="483"/>
      <c r="O1500" s="483"/>
      <c r="P1500" s="483"/>
      <c r="Q1500" s="483"/>
      <c r="R1500" s="797"/>
      <c r="S1500" s="958"/>
      <c r="T1500" s="394"/>
      <c r="U1500" s="823"/>
      <c r="BC1500" s="839"/>
      <c r="BD1500" s="919"/>
    </row>
    <row r="1501" s="823" customFormat="1" customHeight="1" spans="1:56">
      <c r="A1501" s="513"/>
      <c r="B1501" s="904"/>
      <c r="C1501" s="904"/>
      <c r="D1501" s="409"/>
      <c r="E1501" s="481"/>
      <c r="F1501" s="654"/>
      <c r="G1501" s="466"/>
      <c r="H1501" s="217"/>
      <c r="I1501" s="688"/>
      <c r="J1501" s="217"/>
      <c r="K1501" s="960"/>
      <c r="L1501" s="480"/>
      <c r="M1501" s="483"/>
      <c r="N1501" s="483"/>
      <c r="O1501" s="483"/>
      <c r="P1501" s="483"/>
      <c r="Q1501" s="483"/>
      <c r="R1501" s="797"/>
      <c r="S1501" s="958"/>
      <c r="T1501" s="394"/>
      <c r="U1501" s="823"/>
      <c r="BC1501" s="839"/>
      <c r="BD1501" s="919"/>
    </row>
    <row r="1502" s="823" customFormat="1" customHeight="1" spans="1:56">
      <c r="A1502" s="513"/>
      <c r="B1502" s="904"/>
      <c r="C1502" s="904"/>
      <c r="D1502" s="716"/>
      <c r="E1502" s="481"/>
      <c r="F1502" s="654"/>
      <c r="G1502" s="466"/>
      <c r="H1502" s="217"/>
      <c r="I1502" s="688"/>
      <c r="J1502" s="217"/>
      <c r="K1502" s="960"/>
      <c r="L1502" s="480"/>
      <c r="M1502" s="483"/>
      <c r="N1502" s="483"/>
      <c r="O1502" s="483"/>
      <c r="P1502" s="483"/>
      <c r="Q1502" s="483"/>
      <c r="R1502" s="797"/>
      <c r="S1502" s="958"/>
      <c r="T1502" s="394"/>
      <c r="U1502" s="823"/>
      <c r="BC1502" s="839"/>
      <c r="BD1502" s="919"/>
    </row>
    <row r="1503" s="823" customFormat="1" customHeight="1" spans="1:56">
      <c r="A1503" s="513"/>
      <c r="B1503" s="904"/>
      <c r="C1503" s="904"/>
      <c r="D1503" s="409"/>
      <c r="E1503" s="481"/>
      <c r="F1503" s="654"/>
      <c r="G1503" s="466"/>
      <c r="H1503" s="217"/>
      <c r="I1503" s="688"/>
      <c r="J1503" s="217"/>
      <c r="K1503" s="960"/>
      <c r="L1503" s="480"/>
      <c r="M1503" s="483"/>
      <c r="N1503" s="483"/>
      <c r="O1503" s="483"/>
      <c r="P1503" s="483"/>
      <c r="Q1503" s="483"/>
      <c r="R1503" s="797"/>
      <c r="S1503" s="958"/>
      <c r="T1503" s="394"/>
      <c r="U1503" s="823"/>
      <c r="BC1503" s="839"/>
      <c r="BD1503" s="919"/>
    </row>
    <row r="1504" s="823" customFormat="1" customHeight="1" spans="1:56">
      <c r="A1504" s="513"/>
      <c r="B1504" s="904"/>
      <c r="C1504" s="904"/>
      <c r="D1504" s="409"/>
      <c r="E1504" s="481"/>
      <c r="F1504" s="654"/>
      <c r="G1504" s="466"/>
      <c r="H1504" s="217"/>
      <c r="I1504" s="688"/>
      <c r="J1504" s="217"/>
      <c r="K1504" s="960"/>
      <c r="L1504" s="480"/>
      <c r="M1504" s="483"/>
      <c r="N1504" s="483"/>
      <c r="O1504" s="483"/>
      <c r="P1504" s="483"/>
      <c r="Q1504" s="483"/>
      <c r="R1504" s="797"/>
      <c r="S1504" s="958"/>
      <c r="T1504" s="394"/>
      <c r="U1504" s="823"/>
      <c r="BC1504" s="839"/>
      <c r="BD1504" s="919"/>
    </row>
    <row r="1505" s="823" customFormat="1" customHeight="1" spans="1:56">
      <c r="A1505" s="513"/>
      <c r="B1505" s="904"/>
      <c r="C1505" s="904"/>
      <c r="D1505" s="716"/>
      <c r="E1505" s="481"/>
      <c r="F1505" s="654"/>
      <c r="G1505" s="466"/>
      <c r="H1505" s="217"/>
      <c r="I1505" s="688"/>
      <c r="J1505" s="217"/>
      <c r="K1505" s="960"/>
      <c r="L1505" s="480"/>
      <c r="M1505" s="483"/>
      <c r="N1505" s="483"/>
      <c r="O1505" s="483"/>
      <c r="P1505" s="483"/>
      <c r="Q1505" s="483"/>
      <c r="R1505" s="797"/>
      <c r="S1505" s="958"/>
      <c r="T1505" s="394"/>
      <c r="U1505" s="823"/>
      <c r="BC1505" s="839"/>
      <c r="BD1505" s="919"/>
    </row>
    <row r="1506" s="823" customFormat="1" customHeight="1" spans="1:56">
      <c r="A1506" s="513"/>
      <c r="B1506" s="904"/>
      <c r="C1506" s="904"/>
      <c r="D1506" s="409"/>
      <c r="E1506" s="481"/>
      <c r="F1506" s="654"/>
      <c r="G1506" s="466"/>
      <c r="H1506" s="217"/>
      <c r="I1506" s="688"/>
      <c r="J1506" s="217"/>
      <c r="K1506" s="960"/>
      <c r="L1506" s="480"/>
      <c r="M1506" s="483"/>
      <c r="N1506" s="483"/>
      <c r="O1506" s="483"/>
      <c r="P1506" s="483"/>
      <c r="Q1506" s="483"/>
      <c r="R1506" s="797"/>
      <c r="S1506" s="958"/>
      <c r="T1506" s="394"/>
      <c r="U1506" s="823"/>
      <c r="BC1506" s="839"/>
      <c r="BD1506" s="919"/>
    </row>
    <row r="1507" s="823" customFormat="1" customHeight="1" spans="1:56">
      <c r="A1507" s="517"/>
      <c r="B1507" s="961"/>
      <c r="C1507" s="961"/>
      <c r="D1507" s="716"/>
      <c r="E1507" s="481"/>
      <c r="F1507" s="654"/>
      <c r="G1507" s="466"/>
      <c r="H1507" s="217"/>
      <c r="I1507" s="688"/>
      <c r="J1507" s="217"/>
      <c r="K1507" s="960"/>
      <c r="L1507" s="480"/>
      <c r="M1507" s="483"/>
      <c r="N1507" s="483"/>
      <c r="O1507" s="483"/>
      <c r="P1507" s="483"/>
      <c r="Q1507" s="483"/>
      <c r="R1507" s="797"/>
      <c r="S1507" s="851"/>
      <c r="T1507" s="679"/>
      <c r="U1507" s="823"/>
      <c r="BC1507" s="839"/>
      <c r="BD1507" s="919"/>
    </row>
    <row r="1508" s="823" customFormat="1" customHeight="1" spans="1:56">
      <c r="A1508" s="517"/>
      <c r="B1508" s="961"/>
      <c r="C1508" s="961"/>
      <c r="D1508" s="409"/>
      <c r="E1508" s="481"/>
      <c r="F1508" s="654"/>
      <c r="G1508" s="466"/>
      <c r="H1508" s="217"/>
      <c r="I1508" s="688"/>
      <c r="J1508" s="217"/>
      <c r="K1508" s="960"/>
      <c r="L1508" s="480"/>
      <c r="M1508" s="483"/>
      <c r="N1508" s="483"/>
      <c r="O1508" s="483"/>
      <c r="P1508" s="483"/>
      <c r="Q1508" s="483"/>
      <c r="R1508" s="797"/>
      <c r="S1508" s="958"/>
      <c r="T1508" s="394"/>
      <c r="U1508" s="823"/>
      <c r="BC1508" s="839"/>
      <c r="BD1508" s="919"/>
    </row>
    <row r="1509" s="823" customFormat="1" customHeight="1" spans="1:56">
      <c r="A1509" s="517"/>
      <c r="B1509" s="961"/>
      <c r="C1509" s="961"/>
      <c r="D1509" s="716"/>
      <c r="E1509" s="481"/>
      <c r="F1509" s="654"/>
      <c r="G1509" s="466"/>
      <c r="H1509" s="217"/>
      <c r="I1509" s="688"/>
      <c r="J1509" s="217"/>
      <c r="K1509" s="960"/>
      <c r="L1509" s="480"/>
      <c r="M1509" s="483"/>
      <c r="N1509" s="483"/>
      <c r="O1509" s="483"/>
      <c r="P1509" s="483"/>
      <c r="Q1509" s="483"/>
      <c r="R1509" s="797"/>
      <c r="S1509" s="958"/>
      <c r="T1509" s="394"/>
      <c r="U1509" s="823"/>
      <c r="BC1509" s="839"/>
      <c r="BD1509" s="919"/>
    </row>
    <row r="1510" s="823" customFormat="1" customHeight="1" spans="1:56">
      <c r="A1510" s="517"/>
      <c r="B1510" s="961"/>
      <c r="C1510" s="961"/>
      <c r="D1510" s="409"/>
      <c r="E1510" s="481"/>
      <c r="F1510" s="654"/>
      <c r="G1510" s="466"/>
      <c r="H1510" s="217"/>
      <c r="I1510" s="688"/>
      <c r="J1510" s="217"/>
      <c r="K1510" s="960"/>
      <c r="L1510" s="480"/>
      <c r="M1510" s="483"/>
      <c r="N1510" s="483"/>
      <c r="O1510" s="483"/>
      <c r="P1510" s="483"/>
      <c r="Q1510" s="483"/>
      <c r="R1510" s="797"/>
      <c r="S1510" s="958"/>
      <c r="T1510" s="394"/>
      <c r="U1510" s="823"/>
      <c r="BC1510" s="839"/>
      <c r="BD1510" s="919"/>
    </row>
    <row r="1511" s="823" customFormat="1" customHeight="1" spans="1:56">
      <c r="A1511" s="513"/>
      <c r="B1511" s="904"/>
      <c r="C1511" s="904"/>
      <c r="D1511" s="409"/>
      <c r="E1511" s="409"/>
      <c r="F1511" s="654"/>
      <c r="G1511" s="466"/>
      <c r="H1511" s="217"/>
      <c r="I1511" s="688"/>
      <c r="J1511" s="217"/>
      <c r="K1511" s="774"/>
      <c r="L1511" s="217"/>
      <c r="M1511" s="526"/>
      <c r="N1511" s="526"/>
      <c r="O1511" s="526"/>
      <c r="P1511" s="526"/>
      <c r="Q1511" s="526"/>
      <c r="R1511" s="217"/>
      <c r="S1511" s="905"/>
      <c r="T1511" s="394"/>
      <c r="BC1511" s="839"/>
      <c r="BD1511" s="919"/>
    </row>
    <row r="1512" s="823" customFormat="1" customHeight="1" spans="1:56">
      <c r="A1512" s="513"/>
      <c r="B1512" s="904"/>
      <c r="C1512" s="904"/>
      <c r="D1512" s="409"/>
      <c r="E1512" s="409"/>
      <c r="F1512" s="654"/>
      <c r="G1512" s="466"/>
      <c r="H1512" s="217"/>
      <c r="I1512" s="688"/>
      <c r="J1512" s="217"/>
      <c r="K1512" s="774"/>
      <c r="L1512" s="217"/>
      <c r="M1512" s="526"/>
      <c r="N1512" s="526"/>
      <c r="O1512" s="526"/>
      <c r="P1512" s="526"/>
      <c r="Q1512" s="526"/>
      <c r="R1512" s="217"/>
      <c r="S1512" s="905"/>
      <c r="T1512" s="394"/>
      <c r="BC1512" s="839"/>
      <c r="BD1512" s="919"/>
    </row>
    <row r="1513" s="823" customFormat="1" customHeight="1" spans="1:56">
      <c r="A1513" s="513"/>
      <c r="B1513" s="904"/>
      <c r="C1513" s="904"/>
      <c r="D1513" s="409"/>
      <c r="E1513" s="409"/>
      <c r="F1513" s="654"/>
      <c r="G1513" s="466"/>
      <c r="H1513" s="217"/>
      <c r="I1513" s="688"/>
      <c r="J1513" s="217"/>
      <c r="K1513" s="774"/>
      <c r="L1513" s="217"/>
      <c r="M1513" s="526"/>
      <c r="N1513" s="526"/>
      <c r="O1513" s="526"/>
      <c r="P1513" s="526"/>
      <c r="Q1513" s="526"/>
      <c r="R1513" s="217"/>
      <c r="S1513" s="905"/>
      <c r="T1513" s="394"/>
      <c r="BC1513" s="839"/>
      <c r="BD1513" s="919"/>
    </row>
    <row r="1514" s="823" customFormat="1" customHeight="1" spans="1:56">
      <c r="A1514" s="517"/>
      <c r="B1514" s="961"/>
      <c r="C1514" s="961"/>
      <c r="D1514" s="716"/>
      <c r="E1514" s="481"/>
      <c r="F1514" s="654"/>
      <c r="G1514" s="466"/>
      <c r="H1514" s="217"/>
      <c r="I1514" s="688"/>
      <c r="J1514" s="217"/>
      <c r="K1514" s="960"/>
      <c r="L1514" s="480"/>
      <c r="M1514" s="483"/>
      <c r="N1514" s="483"/>
      <c r="O1514" s="483"/>
      <c r="P1514" s="483"/>
      <c r="Q1514" s="483"/>
      <c r="R1514" s="797"/>
      <c r="S1514" s="958"/>
      <c r="T1514" s="394"/>
      <c r="U1514" s="823"/>
      <c r="BC1514" s="839"/>
      <c r="BD1514" s="919"/>
    </row>
    <row r="1515" s="823" customFormat="1" customHeight="1" spans="1:56">
      <c r="A1515" s="517"/>
      <c r="B1515" s="961"/>
      <c r="C1515" s="961"/>
      <c r="D1515" s="409"/>
      <c r="E1515" s="481"/>
      <c r="F1515" s="654"/>
      <c r="G1515" s="466"/>
      <c r="H1515" s="217"/>
      <c r="I1515" s="688"/>
      <c r="J1515" s="217"/>
      <c r="K1515" s="960"/>
      <c r="L1515" s="480"/>
      <c r="M1515" s="483"/>
      <c r="N1515" s="483"/>
      <c r="O1515" s="483"/>
      <c r="P1515" s="483"/>
      <c r="Q1515" s="483"/>
      <c r="R1515" s="797"/>
      <c r="S1515" s="958"/>
      <c r="T1515" s="394"/>
      <c r="U1515" s="823"/>
      <c r="BC1515" s="839"/>
      <c r="BD1515" s="919"/>
    </row>
    <row r="1516" s="823" customFormat="1" customHeight="1" spans="1:56">
      <c r="A1516" s="517"/>
      <c r="B1516" s="961"/>
      <c r="C1516" s="961"/>
      <c r="D1516" s="409"/>
      <c r="E1516" s="481"/>
      <c r="F1516" s="654"/>
      <c r="G1516" s="466"/>
      <c r="H1516" s="217"/>
      <c r="I1516" s="688"/>
      <c r="J1516" s="217"/>
      <c r="K1516" s="960"/>
      <c r="L1516" s="480"/>
      <c r="M1516" s="483"/>
      <c r="N1516" s="483"/>
      <c r="O1516" s="483"/>
      <c r="P1516" s="483"/>
      <c r="Q1516" s="483"/>
      <c r="R1516" s="797"/>
      <c r="S1516" s="958"/>
      <c r="T1516" s="394"/>
      <c r="U1516" s="823"/>
      <c r="BC1516" s="839"/>
      <c r="BD1516" s="919"/>
    </row>
    <row r="1517" s="823" customFormat="1" customHeight="1" spans="1:56">
      <c r="A1517" s="517"/>
      <c r="B1517" s="961"/>
      <c r="C1517" s="961"/>
      <c r="D1517" s="716"/>
      <c r="E1517" s="481"/>
      <c r="F1517" s="654"/>
      <c r="G1517" s="466"/>
      <c r="H1517" s="217"/>
      <c r="I1517" s="688"/>
      <c r="J1517" s="217"/>
      <c r="K1517" s="960"/>
      <c r="L1517" s="480"/>
      <c r="M1517" s="483"/>
      <c r="N1517" s="483"/>
      <c r="O1517" s="483"/>
      <c r="P1517" s="483"/>
      <c r="Q1517" s="483"/>
      <c r="R1517" s="797"/>
      <c r="S1517" s="958"/>
      <c r="T1517" s="394"/>
      <c r="U1517" s="823"/>
      <c r="BC1517" s="839"/>
      <c r="BD1517" s="919"/>
    </row>
    <row r="1518" s="823" customFormat="1" customHeight="1" spans="1:56">
      <c r="A1518" s="517"/>
      <c r="B1518" s="961"/>
      <c r="C1518" s="961"/>
      <c r="D1518" s="409"/>
      <c r="E1518" s="481"/>
      <c r="F1518" s="654"/>
      <c r="G1518" s="466"/>
      <c r="H1518" s="217"/>
      <c r="I1518" s="688"/>
      <c r="J1518" s="217"/>
      <c r="K1518" s="960"/>
      <c r="L1518" s="480"/>
      <c r="M1518" s="483"/>
      <c r="N1518" s="483"/>
      <c r="O1518" s="483"/>
      <c r="P1518" s="483"/>
      <c r="Q1518" s="483"/>
      <c r="R1518" s="797"/>
      <c r="S1518" s="958"/>
      <c r="T1518" s="394"/>
      <c r="U1518" s="823"/>
      <c r="BC1518" s="839"/>
      <c r="BD1518" s="919"/>
    </row>
    <row r="1519" s="823" customFormat="1" customHeight="1" spans="1:56">
      <c r="A1519" s="517"/>
      <c r="B1519" s="961"/>
      <c r="C1519" s="961"/>
      <c r="D1519" s="716"/>
      <c r="E1519" s="481"/>
      <c r="F1519" s="654"/>
      <c r="G1519" s="466"/>
      <c r="H1519" s="217"/>
      <c r="I1519" s="688"/>
      <c r="J1519" s="217"/>
      <c r="K1519" s="960"/>
      <c r="L1519" s="480"/>
      <c r="M1519" s="483"/>
      <c r="N1519" s="483"/>
      <c r="O1519" s="483"/>
      <c r="P1519" s="483"/>
      <c r="Q1519" s="483"/>
      <c r="R1519" s="797"/>
      <c r="S1519" s="958"/>
      <c r="T1519" s="394"/>
      <c r="U1519" s="823"/>
      <c r="BC1519" s="839"/>
      <c r="BD1519" s="919"/>
    </row>
    <row r="1520" s="823" customFormat="1" customHeight="1" spans="1:56">
      <c r="A1520" s="517"/>
      <c r="B1520" s="961"/>
      <c r="C1520" s="961"/>
      <c r="D1520" s="409"/>
      <c r="E1520" s="481"/>
      <c r="F1520" s="654"/>
      <c r="G1520" s="466"/>
      <c r="H1520" s="217"/>
      <c r="I1520" s="688"/>
      <c r="J1520" s="217"/>
      <c r="K1520" s="960"/>
      <c r="L1520" s="480"/>
      <c r="M1520" s="483"/>
      <c r="N1520" s="483"/>
      <c r="O1520" s="483"/>
      <c r="P1520" s="483"/>
      <c r="Q1520" s="483"/>
      <c r="R1520" s="797"/>
      <c r="S1520" s="958"/>
      <c r="T1520" s="394"/>
      <c r="U1520" s="823"/>
      <c r="BC1520" s="839"/>
      <c r="BD1520" s="919"/>
    </row>
    <row r="1521" s="823" customFormat="1" customHeight="1" spans="1:56">
      <c r="A1521" s="517"/>
      <c r="B1521" s="961"/>
      <c r="C1521" s="961"/>
      <c r="D1521" s="716"/>
      <c r="E1521" s="481"/>
      <c r="F1521" s="654"/>
      <c r="G1521" s="466"/>
      <c r="H1521" s="217"/>
      <c r="I1521" s="688"/>
      <c r="J1521" s="217"/>
      <c r="K1521" s="960"/>
      <c r="L1521" s="480"/>
      <c r="M1521" s="483"/>
      <c r="N1521" s="483"/>
      <c r="O1521" s="483"/>
      <c r="P1521" s="483"/>
      <c r="Q1521" s="483"/>
      <c r="R1521" s="797"/>
      <c r="S1521" s="958"/>
      <c r="T1521" s="394"/>
      <c r="U1521" s="823"/>
      <c r="BC1521" s="839"/>
      <c r="BD1521" s="919"/>
    </row>
    <row r="1522" s="823" customFormat="1" customHeight="1" spans="1:56">
      <c r="A1522" s="517"/>
      <c r="B1522" s="961"/>
      <c r="C1522" s="961"/>
      <c r="D1522" s="409"/>
      <c r="E1522" s="481"/>
      <c r="F1522" s="654"/>
      <c r="G1522" s="466"/>
      <c r="H1522" s="217"/>
      <c r="I1522" s="688"/>
      <c r="J1522" s="217"/>
      <c r="K1522" s="960"/>
      <c r="L1522" s="480"/>
      <c r="M1522" s="483"/>
      <c r="N1522" s="483"/>
      <c r="O1522" s="483"/>
      <c r="P1522" s="483"/>
      <c r="Q1522" s="483"/>
      <c r="R1522" s="797"/>
      <c r="S1522" s="958"/>
      <c r="T1522" s="394"/>
      <c r="U1522" s="823"/>
      <c r="BC1522" s="839"/>
      <c r="BD1522" s="919"/>
    </row>
    <row r="1523" s="823" customFormat="1" customHeight="1" spans="1:56">
      <c r="A1523" s="517"/>
      <c r="B1523" s="961"/>
      <c r="C1523" s="961"/>
      <c r="D1523" s="716"/>
      <c r="E1523" s="481"/>
      <c r="F1523" s="654"/>
      <c r="G1523" s="466"/>
      <c r="H1523" s="217"/>
      <c r="I1523" s="688"/>
      <c r="J1523" s="217"/>
      <c r="K1523" s="960"/>
      <c r="L1523" s="480"/>
      <c r="M1523" s="483"/>
      <c r="N1523" s="483"/>
      <c r="O1523" s="483"/>
      <c r="P1523" s="483"/>
      <c r="Q1523" s="483"/>
      <c r="R1523" s="797"/>
      <c r="S1523" s="958"/>
      <c r="T1523" s="394"/>
      <c r="U1523" s="823"/>
      <c r="BC1523" s="839"/>
      <c r="BD1523" s="919"/>
    </row>
    <row r="1524" s="823" customFormat="1" customHeight="1" spans="1:56">
      <c r="A1524" s="517"/>
      <c r="B1524" s="961"/>
      <c r="C1524" s="961"/>
      <c r="D1524" s="409"/>
      <c r="E1524" s="481"/>
      <c r="F1524" s="654"/>
      <c r="G1524" s="466"/>
      <c r="H1524" s="217"/>
      <c r="I1524" s="688"/>
      <c r="J1524" s="217"/>
      <c r="K1524" s="960"/>
      <c r="L1524" s="480"/>
      <c r="M1524" s="483"/>
      <c r="N1524" s="483"/>
      <c r="O1524" s="483"/>
      <c r="P1524" s="483"/>
      <c r="Q1524" s="483"/>
      <c r="R1524" s="797"/>
      <c r="S1524" s="958"/>
      <c r="T1524" s="394"/>
      <c r="U1524" s="823"/>
      <c r="BC1524" s="839"/>
      <c r="BD1524" s="919"/>
    </row>
    <row r="1525" s="823" customFormat="1" customHeight="1" spans="1:56">
      <c r="A1525" s="513"/>
      <c r="B1525" s="904"/>
      <c r="C1525" s="904"/>
      <c r="D1525" s="409"/>
      <c r="E1525" s="359"/>
      <c r="F1525" s="654"/>
      <c r="G1525" s="466"/>
      <c r="H1525" s="217"/>
      <c r="I1525" s="688"/>
      <c r="J1525" s="217"/>
      <c r="K1525" s="774"/>
      <c r="L1525" s="217"/>
      <c r="M1525" s="526"/>
      <c r="N1525" s="526"/>
      <c r="O1525" s="526"/>
      <c r="P1525" s="526"/>
      <c r="Q1525" s="526"/>
      <c r="R1525" s="217"/>
      <c r="S1525" s="905"/>
      <c r="T1525" s="394"/>
      <c r="U1525" s="823"/>
      <c r="BC1525" s="839"/>
      <c r="BD1525" s="919"/>
    </row>
    <row r="1526" s="823" customFormat="1" customHeight="1" spans="1:56">
      <c r="A1526" s="513"/>
      <c r="B1526" s="904"/>
      <c r="C1526" s="904"/>
      <c r="D1526" s="409"/>
      <c r="E1526" s="359"/>
      <c r="F1526" s="654"/>
      <c r="G1526" s="466"/>
      <c r="H1526" s="217"/>
      <c r="I1526" s="688"/>
      <c r="J1526" s="217"/>
      <c r="K1526" s="774"/>
      <c r="L1526" s="217"/>
      <c r="M1526" s="526"/>
      <c r="N1526" s="526"/>
      <c r="O1526" s="526"/>
      <c r="P1526" s="526"/>
      <c r="Q1526" s="526"/>
      <c r="R1526" s="217"/>
      <c r="S1526" s="905"/>
      <c r="T1526" s="394"/>
      <c r="U1526" s="823"/>
      <c r="BC1526" s="839"/>
      <c r="BD1526" s="919"/>
    </row>
    <row r="1527" s="823" customFormat="1" customHeight="1" spans="1:56">
      <c r="A1527" s="517"/>
      <c r="B1527" s="961"/>
      <c r="C1527" s="961"/>
      <c r="D1527" s="716"/>
      <c r="E1527" s="481"/>
      <c r="F1527" s="654"/>
      <c r="G1527" s="466"/>
      <c r="H1527" s="217"/>
      <c r="I1527" s="688"/>
      <c r="J1527" s="217"/>
      <c r="K1527" s="960"/>
      <c r="L1527" s="480"/>
      <c r="M1527" s="483"/>
      <c r="N1527" s="483"/>
      <c r="O1527" s="483"/>
      <c r="P1527" s="483"/>
      <c r="Q1527" s="483"/>
      <c r="R1527" s="797"/>
      <c r="S1527" s="958"/>
      <c r="T1527" s="394"/>
      <c r="U1527" s="823"/>
      <c r="BC1527" s="839"/>
      <c r="BD1527" s="919"/>
    </row>
    <row r="1528" s="823" customFormat="1" customHeight="1" spans="1:56">
      <c r="A1528" s="517"/>
      <c r="B1528" s="961"/>
      <c r="C1528" s="961"/>
      <c r="D1528" s="409"/>
      <c r="E1528" s="481"/>
      <c r="F1528" s="654"/>
      <c r="G1528" s="466"/>
      <c r="H1528" s="217"/>
      <c r="I1528" s="688"/>
      <c r="J1528" s="217"/>
      <c r="K1528" s="960"/>
      <c r="L1528" s="480"/>
      <c r="M1528" s="483"/>
      <c r="N1528" s="483"/>
      <c r="O1528" s="483"/>
      <c r="P1528" s="483"/>
      <c r="Q1528" s="483"/>
      <c r="R1528" s="797"/>
      <c r="S1528" s="958"/>
      <c r="T1528" s="394"/>
      <c r="U1528" s="823"/>
      <c r="BC1528" s="839"/>
      <c r="BD1528" s="919"/>
    </row>
    <row r="1529" s="823" customFormat="1" customHeight="1" spans="1:56">
      <c r="A1529" s="517"/>
      <c r="B1529" s="961"/>
      <c r="C1529" s="961"/>
      <c r="D1529" s="716"/>
      <c r="E1529" s="481"/>
      <c r="F1529" s="654"/>
      <c r="G1529" s="466"/>
      <c r="H1529" s="217"/>
      <c r="I1529" s="688"/>
      <c r="J1529" s="217"/>
      <c r="K1529" s="960"/>
      <c r="L1529" s="480"/>
      <c r="M1529" s="483"/>
      <c r="N1529" s="483"/>
      <c r="O1529" s="483"/>
      <c r="P1529" s="483"/>
      <c r="Q1529" s="483"/>
      <c r="R1529" s="797"/>
      <c r="S1529" s="958"/>
      <c r="T1529" s="394"/>
      <c r="U1529" s="823"/>
      <c r="BC1529" s="839"/>
      <c r="BD1529" s="919"/>
    </row>
    <row r="1530" s="823" customFormat="1" customHeight="1" spans="1:56">
      <c r="A1530" s="517"/>
      <c r="B1530" s="961"/>
      <c r="C1530" s="961"/>
      <c r="D1530" s="409"/>
      <c r="E1530" s="481"/>
      <c r="F1530" s="654"/>
      <c r="G1530" s="466"/>
      <c r="H1530" s="217"/>
      <c r="I1530" s="688"/>
      <c r="J1530" s="217"/>
      <c r="K1530" s="960"/>
      <c r="L1530" s="480"/>
      <c r="M1530" s="483"/>
      <c r="N1530" s="483"/>
      <c r="O1530" s="483"/>
      <c r="P1530" s="483"/>
      <c r="Q1530" s="483"/>
      <c r="R1530" s="797"/>
      <c r="S1530" s="958"/>
      <c r="T1530" s="394"/>
      <c r="U1530" s="823"/>
      <c r="BC1530" s="839"/>
      <c r="BD1530" s="919"/>
    </row>
    <row r="1531" s="823" customFormat="1" customHeight="1" spans="1:56">
      <c r="A1531" s="517"/>
      <c r="B1531" s="961"/>
      <c r="C1531" s="961"/>
      <c r="D1531" s="716"/>
      <c r="E1531" s="481"/>
      <c r="F1531" s="654"/>
      <c r="G1531" s="466"/>
      <c r="H1531" s="217"/>
      <c r="I1531" s="688"/>
      <c r="J1531" s="217"/>
      <c r="K1531" s="960"/>
      <c r="L1531" s="480"/>
      <c r="M1531" s="483"/>
      <c r="N1531" s="483"/>
      <c r="O1531" s="483"/>
      <c r="P1531" s="483"/>
      <c r="Q1531" s="483"/>
      <c r="R1531" s="797"/>
      <c r="S1531" s="958"/>
      <c r="T1531" s="394"/>
      <c r="U1531" s="823"/>
      <c r="BC1531" s="839"/>
      <c r="BD1531" s="919"/>
    </row>
    <row r="1532" s="823" customFormat="1" customHeight="1" spans="1:56">
      <c r="A1532" s="517"/>
      <c r="B1532" s="961"/>
      <c r="C1532" s="961"/>
      <c r="D1532" s="409"/>
      <c r="E1532" s="481"/>
      <c r="F1532" s="654"/>
      <c r="G1532" s="466"/>
      <c r="H1532" s="217"/>
      <c r="I1532" s="688"/>
      <c r="J1532" s="217"/>
      <c r="K1532" s="960"/>
      <c r="L1532" s="480"/>
      <c r="M1532" s="483"/>
      <c r="N1532" s="483"/>
      <c r="O1532" s="483"/>
      <c r="P1532" s="483"/>
      <c r="Q1532" s="483"/>
      <c r="R1532" s="797"/>
      <c r="S1532" s="958"/>
      <c r="T1532" s="394"/>
      <c r="U1532" s="823"/>
      <c r="BC1532" s="839"/>
      <c r="BD1532" s="919"/>
    </row>
    <row r="1533" s="823" customFormat="1" customHeight="1" spans="1:56">
      <c r="A1533" s="517"/>
      <c r="B1533" s="961"/>
      <c r="C1533" s="961"/>
      <c r="D1533" s="409"/>
      <c r="E1533" s="481"/>
      <c r="F1533" s="654"/>
      <c r="G1533" s="466"/>
      <c r="H1533" s="217"/>
      <c r="I1533" s="688"/>
      <c r="J1533" s="217"/>
      <c r="K1533" s="960"/>
      <c r="L1533" s="480"/>
      <c r="M1533" s="483"/>
      <c r="N1533" s="483"/>
      <c r="O1533" s="483"/>
      <c r="P1533" s="483"/>
      <c r="Q1533" s="483"/>
      <c r="R1533" s="797"/>
      <c r="S1533" s="958"/>
      <c r="T1533" s="394"/>
      <c r="U1533" s="823"/>
      <c r="BC1533" s="839"/>
      <c r="BD1533" s="919"/>
    </row>
    <row r="1534" s="823" customFormat="1" customHeight="1" spans="1:56">
      <c r="A1534" s="517"/>
      <c r="B1534" s="961"/>
      <c r="C1534" s="961"/>
      <c r="D1534" s="716"/>
      <c r="E1534" s="481"/>
      <c r="F1534" s="654"/>
      <c r="G1534" s="466"/>
      <c r="H1534" s="217"/>
      <c r="I1534" s="688"/>
      <c r="J1534" s="217"/>
      <c r="K1534" s="960"/>
      <c r="L1534" s="480"/>
      <c r="M1534" s="483"/>
      <c r="N1534" s="483"/>
      <c r="O1534" s="483"/>
      <c r="P1534" s="483"/>
      <c r="Q1534" s="483"/>
      <c r="R1534" s="797"/>
      <c r="S1534" s="958"/>
      <c r="T1534" s="394"/>
      <c r="U1534" s="823"/>
      <c r="BC1534" s="839"/>
      <c r="BD1534" s="919"/>
    </row>
    <row r="1535" s="823" customFormat="1" customHeight="1" spans="1:56">
      <c r="A1535" s="517"/>
      <c r="B1535" s="961"/>
      <c r="C1535" s="961"/>
      <c r="D1535" s="409"/>
      <c r="E1535" s="481"/>
      <c r="F1535" s="654"/>
      <c r="G1535" s="466"/>
      <c r="H1535" s="217"/>
      <c r="I1535" s="688"/>
      <c r="J1535" s="217"/>
      <c r="K1535" s="960"/>
      <c r="L1535" s="480"/>
      <c r="M1535" s="483"/>
      <c r="N1535" s="483"/>
      <c r="O1535" s="483"/>
      <c r="P1535" s="483"/>
      <c r="Q1535" s="483"/>
      <c r="R1535" s="797"/>
      <c r="S1535" s="958"/>
      <c r="T1535" s="394"/>
      <c r="U1535" s="823"/>
      <c r="BC1535" s="839"/>
      <c r="BD1535" s="919"/>
    </row>
    <row r="1536" s="823" customFormat="1" customHeight="1" spans="1:56">
      <c r="A1536" s="517"/>
      <c r="B1536" s="961"/>
      <c r="C1536" s="961"/>
      <c r="D1536" s="409"/>
      <c r="E1536" s="481"/>
      <c r="F1536" s="654"/>
      <c r="G1536" s="466"/>
      <c r="H1536" s="217"/>
      <c r="I1536" s="688"/>
      <c r="J1536" s="217"/>
      <c r="K1536" s="960"/>
      <c r="L1536" s="480"/>
      <c r="M1536" s="483"/>
      <c r="N1536" s="483"/>
      <c r="O1536" s="483"/>
      <c r="P1536" s="483"/>
      <c r="Q1536" s="483"/>
      <c r="R1536" s="797"/>
      <c r="S1536" s="958"/>
      <c r="T1536" s="394"/>
      <c r="U1536" s="823"/>
      <c r="BC1536" s="839"/>
      <c r="BD1536" s="919"/>
    </row>
    <row r="1537" s="823" customFormat="1" customHeight="1" spans="1:56">
      <c r="A1537" s="517"/>
      <c r="B1537" s="961"/>
      <c r="C1537" s="961"/>
      <c r="D1537" s="716"/>
      <c r="E1537" s="481"/>
      <c r="F1537" s="654"/>
      <c r="G1537" s="466"/>
      <c r="H1537" s="217"/>
      <c r="I1537" s="688"/>
      <c r="J1537" s="217"/>
      <c r="K1537" s="960"/>
      <c r="L1537" s="480"/>
      <c r="M1537" s="483"/>
      <c r="N1537" s="483"/>
      <c r="O1537" s="483"/>
      <c r="P1537" s="483"/>
      <c r="Q1537" s="483"/>
      <c r="R1537" s="797"/>
      <c r="S1537" s="958"/>
      <c r="T1537" s="394"/>
      <c r="U1537" s="823"/>
      <c r="BC1537" s="839"/>
      <c r="BD1537" s="919"/>
    </row>
    <row r="1538" s="823" customFormat="1" customHeight="1" spans="1:56">
      <c r="A1538" s="517"/>
      <c r="B1538" s="961"/>
      <c r="C1538" s="961"/>
      <c r="D1538" s="409"/>
      <c r="E1538" s="481"/>
      <c r="F1538" s="654"/>
      <c r="G1538" s="466"/>
      <c r="H1538" s="217"/>
      <c r="I1538" s="688"/>
      <c r="J1538" s="217"/>
      <c r="K1538" s="960"/>
      <c r="L1538" s="480"/>
      <c r="M1538" s="483"/>
      <c r="N1538" s="483"/>
      <c r="O1538" s="483"/>
      <c r="P1538" s="483"/>
      <c r="Q1538" s="483"/>
      <c r="R1538" s="797"/>
      <c r="S1538" s="958"/>
      <c r="T1538" s="394"/>
      <c r="U1538" s="823"/>
      <c r="BC1538" s="839"/>
      <c r="BD1538" s="919"/>
    </row>
    <row r="1539" s="823" customFormat="1" customHeight="1" spans="1:56">
      <c r="A1539" s="517"/>
      <c r="B1539" s="961"/>
      <c r="C1539" s="961"/>
      <c r="D1539" s="716"/>
      <c r="E1539" s="481"/>
      <c r="F1539" s="654"/>
      <c r="G1539" s="466"/>
      <c r="H1539" s="291"/>
      <c r="I1539" s="638"/>
      <c r="J1539" s="202"/>
      <c r="K1539" s="960"/>
      <c r="L1539" s="480"/>
      <c r="M1539" s="483"/>
      <c r="N1539" s="483"/>
      <c r="O1539" s="483"/>
      <c r="P1539" s="483"/>
      <c r="Q1539" s="483"/>
      <c r="R1539" s="797"/>
      <c r="S1539" s="958"/>
      <c r="T1539" s="394"/>
      <c r="U1539" s="823"/>
      <c r="BC1539" s="839"/>
      <c r="BD1539" s="919"/>
    </row>
    <row r="1540" s="823" customFormat="1" customHeight="1" spans="1:56">
      <c r="A1540" s="517"/>
      <c r="B1540" s="961"/>
      <c r="C1540" s="961"/>
      <c r="D1540" s="409"/>
      <c r="E1540" s="481"/>
      <c r="F1540" s="654"/>
      <c r="G1540" s="466"/>
      <c r="H1540" s="291"/>
      <c r="I1540" s="638"/>
      <c r="J1540" s="202"/>
      <c r="K1540" s="960"/>
      <c r="L1540" s="480"/>
      <c r="M1540" s="483"/>
      <c r="N1540" s="483"/>
      <c r="O1540" s="483"/>
      <c r="P1540" s="483"/>
      <c r="Q1540" s="483"/>
      <c r="R1540" s="797"/>
      <c r="S1540" s="958"/>
      <c r="T1540" s="394"/>
      <c r="U1540" s="823"/>
      <c r="BC1540" s="839"/>
      <c r="BD1540" s="919"/>
    </row>
    <row r="1541" s="823" customFormat="1" customHeight="1" spans="1:56">
      <c r="A1541" s="517"/>
      <c r="B1541" s="961"/>
      <c r="C1541" s="961"/>
      <c r="D1541" s="716"/>
      <c r="E1541" s="481"/>
      <c r="F1541" s="654"/>
      <c r="G1541" s="466"/>
      <c r="H1541" s="291"/>
      <c r="I1541" s="638"/>
      <c r="J1541" s="202"/>
      <c r="K1541" s="960"/>
      <c r="L1541" s="480"/>
      <c r="M1541" s="483"/>
      <c r="N1541" s="483"/>
      <c r="O1541" s="483"/>
      <c r="P1541" s="483"/>
      <c r="Q1541" s="483"/>
      <c r="R1541" s="797"/>
      <c r="S1541" s="958"/>
      <c r="T1541" s="394"/>
      <c r="U1541" s="823"/>
      <c r="BC1541" s="839"/>
      <c r="BD1541" s="919"/>
    </row>
    <row r="1542" s="823" customFormat="1" customHeight="1" spans="1:56">
      <c r="A1542" s="517"/>
      <c r="B1542" s="961"/>
      <c r="C1542" s="961"/>
      <c r="D1542" s="409"/>
      <c r="E1542" s="481"/>
      <c r="F1542" s="654"/>
      <c r="G1542" s="466"/>
      <c r="H1542" s="291"/>
      <c r="I1542" s="638"/>
      <c r="J1542" s="202"/>
      <c r="K1542" s="960"/>
      <c r="L1542" s="480"/>
      <c r="M1542" s="483"/>
      <c r="N1542" s="483"/>
      <c r="O1542" s="483"/>
      <c r="P1542" s="483"/>
      <c r="Q1542" s="483"/>
      <c r="R1542" s="797"/>
      <c r="S1542" s="958"/>
      <c r="T1542" s="394"/>
      <c r="U1542" s="823"/>
      <c r="BC1542" s="839"/>
      <c r="BD1542" s="919"/>
    </row>
    <row r="1543" s="823" customFormat="1" customHeight="1" spans="1:56">
      <c r="A1543" s="517"/>
      <c r="B1543" s="961"/>
      <c r="C1543" s="961"/>
      <c r="D1543" s="409"/>
      <c r="E1543" s="481"/>
      <c r="F1543" s="654"/>
      <c r="G1543" s="466"/>
      <c r="H1543" s="291"/>
      <c r="I1543" s="638"/>
      <c r="J1543" s="202"/>
      <c r="K1543" s="960"/>
      <c r="L1543" s="480"/>
      <c r="M1543" s="483"/>
      <c r="N1543" s="483"/>
      <c r="O1543" s="483"/>
      <c r="P1543" s="483"/>
      <c r="Q1543" s="483"/>
      <c r="R1543" s="797"/>
      <c r="S1543" s="958"/>
      <c r="T1543" s="394"/>
      <c r="U1543" s="823"/>
      <c r="BC1543" s="839"/>
      <c r="BD1543" s="919"/>
    </row>
    <row r="1544" s="823" customFormat="1" customHeight="1" spans="1:56">
      <c r="A1544" s="517"/>
      <c r="B1544" s="961"/>
      <c r="C1544" s="961"/>
      <c r="D1544" s="716"/>
      <c r="E1544" s="481"/>
      <c r="F1544" s="654"/>
      <c r="G1544" s="466"/>
      <c r="H1544" s="291"/>
      <c r="I1544" s="638"/>
      <c r="J1544" s="202"/>
      <c r="K1544" s="960"/>
      <c r="L1544" s="480"/>
      <c r="M1544" s="483"/>
      <c r="N1544" s="483"/>
      <c r="O1544" s="483"/>
      <c r="P1544" s="483"/>
      <c r="Q1544" s="483"/>
      <c r="R1544" s="797"/>
      <c r="S1544" s="958"/>
      <c r="T1544" s="394"/>
      <c r="U1544" s="823"/>
      <c r="BC1544" s="914"/>
      <c r="BD1544" s="914"/>
    </row>
    <row r="1545" s="823" customFormat="1" customHeight="1" spans="1:56">
      <c r="A1545" s="517"/>
      <c r="B1545" s="961"/>
      <c r="C1545" s="961"/>
      <c r="D1545" s="409"/>
      <c r="E1545" s="481"/>
      <c r="F1545" s="654"/>
      <c r="G1545" s="466"/>
      <c r="H1545" s="291"/>
      <c r="I1545" s="638"/>
      <c r="J1545" s="202"/>
      <c r="K1545" s="960"/>
      <c r="L1545" s="480"/>
      <c r="M1545" s="483"/>
      <c r="N1545" s="483"/>
      <c r="O1545" s="483"/>
      <c r="P1545" s="483"/>
      <c r="Q1545" s="483"/>
      <c r="R1545" s="797"/>
      <c r="S1545" s="958"/>
      <c r="T1545" s="394"/>
      <c r="U1545" s="823"/>
      <c r="BC1545" s="962"/>
      <c r="BD1545" s="962"/>
    </row>
    <row r="1546" s="823" customFormat="1" customHeight="1" spans="1:56">
      <c r="A1546" s="517"/>
      <c r="B1546" s="961"/>
      <c r="C1546" s="961"/>
      <c r="D1546" s="716"/>
      <c r="E1546" s="481"/>
      <c r="F1546" s="654"/>
      <c r="G1546" s="466"/>
      <c r="H1546" s="291"/>
      <c r="I1546" s="612"/>
      <c r="J1546" s="202"/>
      <c r="K1546" s="960"/>
      <c r="L1546" s="480"/>
      <c r="M1546" s="483"/>
      <c r="N1546" s="483"/>
      <c r="O1546" s="483"/>
      <c r="P1546" s="483"/>
      <c r="Q1546" s="483"/>
      <c r="R1546" s="797"/>
      <c r="S1546" s="958"/>
      <c r="T1546" s="394"/>
      <c r="U1546" s="823"/>
      <c r="BC1546" s="962"/>
      <c r="BD1546" s="962"/>
    </row>
    <row r="1547" s="823" customFormat="1" customHeight="1" spans="1:56">
      <c r="A1547" s="517"/>
      <c r="B1547" s="961"/>
      <c r="C1547" s="961"/>
      <c r="D1547" s="409"/>
      <c r="E1547" s="481"/>
      <c r="F1547" s="654"/>
      <c r="G1547" s="466"/>
      <c r="H1547" s="291"/>
      <c r="I1547" s="612"/>
      <c r="J1547" s="202"/>
      <c r="K1547" s="960"/>
      <c r="L1547" s="480"/>
      <c r="M1547" s="483"/>
      <c r="N1547" s="483"/>
      <c r="O1547" s="483"/>
      <c r="P1547" s="483"/>
      <c r="Q1547" s="483"/>
      <c r="R1547" s="797"/>
      <c r="S1547" s="958"/>
      <c r="T1547" s="394"/>
      <c r="U1547" s="823"/>
      <c r="BC1547" s="839"/>
      <c r="BD1547" s="840"/>
    </row>
    <row r="1548" s="823" customFormat="1" customHeight="1" spans="1:56">
      <c r="A1548" s="517"/>
      <c r="B1548" s="961"/>
      <c r="C1548" s="961"/>
      <c r="D1548" s="716"/>
      <c r="E1548" s="481"/>
      <c r="F1548" s="654"/>
      <c r="G1548" s="466"/>
      <c r="H1548" s="291"/>
      <c r="I1548" s="612"/>
      <c r="J1548" s="202"/>
      <c r="K1548" s="960"/>
      <c r="L1548" s="480"/>
      <c r="M1548" s="483"/>
      <c r="N1548" s="483"/>
      <c r="O1548" s="483"/>
      <c r="P1548" s="483"/>
      <c r="Q1548" s="483"/>
      <c r="R1548" s="797"/>
      <c r="S1548" s="958"/>
      <c r="T1548" s="394"/>
      <c r="U1548" s="823"/>
      <c r="BC1548" s="914"/>
      <c r="BD1548" s="914"/>
    </row>
    <row r="1549" s="823" customFormat="1" customHeight="1" spans="1:56">
      <c r="A1549" s="517"/>
      <c r="B1549" s="961"/>
      <c r="C1549" s="961"/>
      <c r="D1549" s="409"/>
      <c r="E1549" s="481"/>
      <c r="F1549" s="654"/>
      <c r="G1549" s="466"/>
      <c r="H1549" s="291"/>
      <c r="I1549" s="612"/>
      <c r="J1549" s="202"/>
      <c r="K1549" s="960"/>
      <c r="L1549" s="480"/>
      <c r="M1549" s="483"/>
      <c r="N1549" s="483"/>
      <c r="O1549" s="483"/>
      <c r="P1549" s="483"/>
      <c r="Q1549" s="483"/>
      <c r="R1549" s="797"/>
      <c r="S1549" s="958"/>
      <c r="T1549" s="394"/>
      <c r="U1549" s="823"/>
      <c r="BC1549" s="914"/>
      <c r="BD1549" s="914"/>
    </row>
    <row r="1550" s="823" customFormat="1" customHeight="1" spans="1:56">
      <c r="A1550" s="517"/>
      <c r="B1550" s="961"/>
      <c r="C1550" s="961"/>
      <c r="D1550" s="409"/>
      <c r="E1550" s="481"/>
      <c r="F1550" s="654"/>
      <c r="G1550" s="466"/>
      <c r="H1550" s="291"/>
      <c r="I1550" s="612"/>
      <c r="J1550" s="202"/>
      <c r="K1550" s="960"/>
      <c r="L1550" s="480"/>
      <c r="M1550" s="483"/>
      <c r="N1550" s="483"/>
      <c r="O1550" s="483"/>
      <c r="P1550" s="483"/>
      <c r="Q1550" s="483"/>
      <c r="R1550" s="797"/>
      <c r="S1550" s="958"/>
      <c r="T1550" s="394"/>
      <c r="U1550" s="823"/>
      <c r="BC1550" s="914"/>
      <c r="BD1550" s="914"/>
    </row>
    <row r="1551" s="823" customFormat="1" customHeight="1" spans="1:56">
      <c r="A1551" s="517"/>
      <c r="B1551" s="961"/>
      <c r="C1551" s="961"/>
      <c r="D1551" s="409"/>
      <c r="E1551" s="481"/>
      <c r="F1551" s="654"/>
      <c r="G1551" s="466"/>
      <c r="H1551" s="291"/>
      <c r="I1551" s="612"/>
      <c r="J1551" s="202"/>
      <c r="K1551" s="960"/>
      <c r="L1551" s="480"/>
      <c r="M1551" s="483"/>
      <c r="N1551" s="483"/>
      <c r="O1551" s="483"/>
      <c r="P1551" s="483"/>
      <c r="Q1551" s="483"/>
      <c r="R1551" s="797"/>
      <c r="S1551" s="958"/>
      <c r="T1551" s="394"/>
      <c r="U1551" s="823"/>
      <c r="BC1551" s="914"/>
      <c r="BD1551" s="914"/>
    </row>
    <row r="1552" s="823" customFormat="1" customHeight="1" spans="1:56">
      <c r="A1552" s="517"/>
      <c r="B1552" s="961"/>
      <c r="C1552" s="961"/>
      <c r="D1552" s="716"/>
      <c r="E1552" s="481"/>
      <c r="F1552" s="654"/>
      <c r="G1552" s="466"/>
      <c r="H1552" s="291"/>
      <c r="I1552" s="638"/>
      <c r="J1552" s="202"/>
      <c r="K1552" s="960"/>
      <c r="L1552" s="480"/>
      <c r="M1552" s="526"/>
      <c r="N1552" s="526"/>
      <c r="O1552" s="526"/>
      <c r="P1552" s="526"/>
      <c r="Q1552" s="526"/>
      <c r="R1552" s="217"/>
      <c r="S1552" s="905"/>
      <c r="T1552" s="394"/>
      <c r="U1552" s="823"/>
      <c r="BC1552" s="914"/>
      <c r="BD1552" s="914"/>
    </row>
    <row r="1553" s="823" customFormat="1" customHeight="1" spans="1:56">
      <c r="A1553" s="517"/>
      <c r="B1553" s="961"/>
      <c r="C1553" s="736"/>
      <c r="D1553" s="409"/>
      <c r="E1553" s="959"/>
      <c r="F1553" s="654"/>
      <c r="G1553" s="466"/>
      <c r="H1553" s="291"/>
      <c r="I1553" s="690"/>
      <c r="J1553" s="291"/>
      <c r="K1553" s="655"/>
      <c r="L1553" s="291"/>
      <c r="M1553" s="963"/>
      <c r="N1553" s="257"/>
      <c r="O1553" s="257"/>
      <c r="P1553" s="291"/>
      <c r="Q1553" s="291"/>
      <c r="R1553" s="257"/>
      <c r="S1553" s="638"/>
      <c r="T1553" s="390"/>
      <c r="U1553" s="823"/>
      <c r="BC1553" s="962"/>
      <c r="BD1553" s="962"/>
    </row>
    <row r="1554" s="695" customFormat="1" customHeight="1" spans="1:56">
      <c r="A1554" s="513"/>
      <c r="B1554" s="858"/>
      <c r="C1554" s="858"/>
      <c r="D1554" s="409"/>
      <c r="E1554" s="409"/>
      <c r="F1554" s="662"/>
      <c r="G1554" s="215"/>
      <c r="H1554" s="217"/>
      <c r="I1554" s="409"/>
      <c r="J1554" s="409"/>
      <c r="K1554" s="662"/>
      <c r="L1554" s="217"/>
      <c r="M1554" s="217"/>
      <c r="N1554" s="217"/>
      <c r="O1554" s="217"/>
      <c r="P1554" s="217"/>
      <c r="Q1554" s="217"/>
      <c r="R1554" s="217"/>
      <c r="S1554" s="688"/>
      <c r="T1554" s="394"/>
      <c r="U1554" s="765"/>
      <c r="V1554" s="765"/>
      <c r="W1554" s="765"/>
      <c r="X1554" s="765"/>
      <c r="Y1554" s="765"/>
      <c r="Z1554" s="765"/>
      <c r="AA1554" s="765"/>
      <c r="AB1554" s="765"/>
      <c r="AC1554" s="765"/>
      <c r="AD1554" s="765"/>
      <c r="AE1554" s="765"/>
      <c r="AF1554" s="765"/>
      <c r="AG1554" s="765"/>
      <c r="AH1554" s="765"/>
      <c r="AI1554" s="765"/>
      <c r="AJ1554" s="765"/>
      <c r="AK1554" s="765"/>
      <c r="AL1554" s="765"/>
      <c r="AM1554" s="765"/>
      <c r="AN1554" s="765"/>
      <c r="AO1554" s="765"/>
      <c r="AP1554" s="765"/>
      <c r="AQ1554" s="765"/>
      <c r="BC1554" s="962"/>
      <c r="BD1554" s="962"/>
    </row>
    <row r="1555" s="824" customFormat="1" customHeight="1" spans="1:56">
      <c r="A1555" s="513"/>
      <c r="B1555" s="858"/>
      <c r="C1555" s="858"/>
      <c r="D1555" s="716"/>
      <c r="E1555" s="409"/>
      <c r="F1555" s="662"/>
      <c r="G1555" s="215"/>
      <c r="H1555" s="217"/>
      <c r="I1555" s="409"/>
      <c r="J1555" s="409"/>
      <c r="K1555" s="662"/>
      <c r="L1555" s="480"/>
      <c r="M1555" s="480"/>
      <c r="N1555" s="480"/>
      <c r="O1555" s="480"/>
      <c r="P1555" s="797"/>
      <c r="Q1555" s="797"/>
      <c r="R1555" s="797"/>
      <c r="S1555" s="849"/>
      <c r="T1555" s="679"/>
      <c r="U1555" s="964"/>
      <c r="V1555" s="964"/>
      <c r="W1555" s="964"/>
      <c r="X1555" s="964"/>
      <c r="Y1555" s="964"/>
      <c r="Z1555" s="964"/>
      <c r="AA1555" s="964"/>
      <c r="AB1555" s="964"/>
      <c r="AC1555" s="964"/>
      <c r="AD1555" s="964"/>
      <c r="AE1555" s="964"/>
      <c r="AF1555" s="964"/>
      <c r="AG1555" s="964"/>
      <c r="AH1555" s="964"/>
      <c r="AI1555" s="964"/>
      <c r="AJ1555" s="964"/>
      <c r="AK1555" s="964"/>
      <c r="AL1555" s="964"/>
      <c r="AM1555" s="964"/>
      <c r="AN1555" s="964"/>
      <c r="AO1555" s="964"/>
      <c r="AP1555" s="964"/>
      <c r="AQ1555" s="964"/>
      <c r="BC1555" s="962"/>
      <c r="BD1555" s="962"/>
    </row>
    <row r="1556" s="824" customFormat="1" customHeight="1" spans="1:56">
      <c r="A1556" s="513"/>
      <c r="B1556" s="858"/>
      <c r="C1556" s="858"/>
      <c r="D1556" s="409"/>
      <c r="E1556" s="409"/>
      <c r="F1556" s="662"/>
      <c r="G1556" s="215"/>
      <c r="H1556" s="291"/>
      <c r="I1556" s="690"/>
      <c r="J1556" s="291"/>
      <c r="K1556" s="662"/>
      <c r="L1556" s="480"/>
      <c r="M1556" s="480"/>
      <c r="N1556" s="480"/>
      <c r="O1556" s="480"/>
      <c r="P1556" s="797"/>
      <c r="Q1556" s="797"/>
      <c r="R1556" s="797"/>
      <c r="S1556" s="849"/>
      <c r="T1556" s="679"/>
      <c r="U1556" s="964"/>
      <c r="V1556" s="964"/>
      <c r="W1556" s="964"/>
      <c r="X1556" s="964"/>
      <c r="Y1556" s="964"/>
      <c r="Z1556" s="964"/>
      <c r="AA1556" s="964"/>
      <c r="AB1556" s="964"/>
      <c r="AC1556" s="964"/>
      <c r="AD1556" s="964"/>
      <c r="AE1556" s="964"/>
      <c r="AF1556" s="964"/>
      <c r="AG1556" s="964"/>
      <c r="AH1556" s="964"/>
      <c r="AI1556" s="964"/>
      <c r="AJ1556" s="964"/>
      <c r="AK1556" s="964"/>
      <c r="AL1556" s="964"/>
      <c r="AM1556" s="964"/>
      <c r="AN1556" s="964"/>
      <c r="AO1556" s="964"/>
      <c r="AP1556" s="964"/>
      <c r="AQ1556" s="964"/>
      <c r="BC1556" s="962"/>
      <c r="BD1556" s="962"/>
    </row>
    <row r="1557" s="696" customFormat="1" customHeight="1" spans="1:56">
      <c r="A1557" s="788">
        <v>46295</v>
      </c>
      <c r="B1557" s="863" t="s">
        <v>659</v>
      </c>
      <c r="C1557" s="863"/>
      <c r="D1557" s="625"/>
      <c r="E1557" s="864"/>
      <c r="F1557" s="627">
        <f>SUBTOTAL(9,F1352:F1556)</f>
        <v>0</v>
      </c>
      <c r="G1557" s="731"/>
      <c r="H1557" s="628">
        <f>SUBTOTAL(9,H1352:H1556)</f>
        <v>0</v>
      </c>
      <c r="I1557" s="629"/>
      <c r="J1557" s="628">
        <f t="shared" ref="J1557:P1557" si="26">SUBTOTAL(9,J1352:J1556)</f>
        <v>0</v>
      </c>
      <c r="K1557" s="627">
        <f t="shared" si="26"/>
        <v>0</v>
      </c>
      <c r="L1557" s="628">
        <f t="shared" si="26"/>
        <v>0</v>
      </c>
      <c r="M1557" s="628">
        <f t="shared" si="26"/>
        <v>0</v>
      </c>
      <c r="N1557" s="628">
        <f t="shared" si="26"/>
        <v>0</v>
      </c>
      <c r="O1557" s="628">
        <f t="shared" si="26"/>
        <v>0</v>
      </c>
      <c r="P1557" s="628">
        <f t="shared" si="26"/>
        <v>0</v>
      </c>
      <c r="Q1557" s="731"/>
      <c r="R1557" s="628">
        <f>SUBTOTAL(9,R1352:R1556)</f>
        <v>0</v>
      </c>
      <c r="S1557" s="865"/>
      <c r="T1557" s="630">
        <f>L1557+R1557-J1557</f>
        <v>0</v>
      </c>
      <c r="U1557" s="292"/>
      <c r="BC1557" s="962"/>
      <c r="BD1557" s="962"/>
    </row>
    <row r="1558" s="695" customFormat="1" customHeight="1" spans="1:56">
      <c r="A1558" s="513"/>
      <c r="B1558" s="858"/>
      <c r="C1558" s="858"/>
      <c r="D1558" s="940"/>
      <c r="E1558" s="409"/>
      <c r="F1558" s="662"/>
      <c r="G1558" s="215"/>
      <c r="H1558" s="217"/>
      <c r="I1558" s="409"/>
      <c r="J1558" s="409"/>
      <c r="K1558" s="662"/>
      <c r="L1558" s="217"/>
      <c r="M1558" s="802"/>
      <c r="N1558" s="217"/>
      <c r="O1558" s="217"/>
      <c r="P1558" s="217"/>
      <c r="Q1558" s="217"/>
      <c r="R1558" s="217"/>
      <c r="S1558" s="688"/>
      <c r="T1558" s="394"/>
      <c r="U1558" s="765"/>
      <c r="V1558" s="765"/>
      <c r="W1558" s="765"/>
      <c r="X1558" s="765"/>
      <c r="Y1558" s="765"/>
      <c r="Z1558" s="765"/>
      <c r="AA1558" s="765"/>
      <c r="AB1558" s="765"/>
      <c r="AC1558" s="765"/>
      <c r="AD1558" s="765"/>
      <c r="AE1558" s="765"/>
      <c r="AF1558" s="765"/>
      <c r="AG1558" s="765"/>
      <c r="AH1558" s="765"/>
      <c r="AI1558" s="765"/>
      <c r="AJ1558" s="765"/>
      <c r="AK1558" s="765"/>
      <c r="AL1558" s="765"/>
      <c r="AM1558" s="765"/>
      <c r="AN1558" s="765"/>
      <c r="AO1558" s="765"/>
      <c r="AP1558" s="765"/>
      <c r="AQ1558" s="765"/>
      <c r="BC1558" s="962"/>
      <c r="BD1558" s="962"/>
    </row>
    <row r="1559" s="695" customFormat="1" customHeight="1" spans="1:56">
      <c r="A1559" s="513"/>
      <c r="B1559" s="858"/>
      <c r="C1559" s="858"/>
      <c r="D1559" s="409"/>
      <c r="E1559" s="409"/>
      <c r="F1559" s="662"/>
      <c r="G1559" s="215"/>
      <c r="H1559" s="217"/>
      <c r="I1559" s="409"/>
      <c r="J1559" s="409"/>
      <c r="K1559" s="662"/>
      <c r="L1559" s="217"/>
      <c r="M1559" s="217"/>
      <c r="N1559" s="217"/>
      <c r="O1559" s="217"/>
      <c r="P1559" s="217"/>
      <c r="Q1559" s="217"/>
      <c r="R1559" s="217"/>
      <c r="S1559" s="688"/>
      <c r="T1559" s="394"/>
      <c r="U1559" s="765"/>
      <c r="V1559" s="765"/>
      <c r="W1559" s="765"/>
      <c r="X1559" s="765"/>
      <c r="Y1559" s="765"/>
      <c r="Z1559" s="765"/>
      <c r="AA1559" s="765"/>
      <c r="AB1559" s="765"/>
      <c r="AC1559" s="765"/>
      <c r="AD1559" s="765"/>
      <c r="AE1559" s="765"/>
      <c r="AF1559" s="765"/>
      <c r="AG1559" s="765"/>
      <c r="AH1559" s="765"/>
      <c r="AI1559" s="765"/>
      <c r="AJ1559" s="765"/>
      <c r="AK1559" s="765"/>
      <c r="AL1559" s="765"/>
      <c r="AM1559" s="765"/>
      <c r="AN1559" s="765"/>
      <c r="AO1559" s="765"/>
      <c r="AP1559" s="765"/>
      <c r="AQ1559" s="765"/>
      <c r="BC1559" s="962"/>
      <c r="BD1559" s="962"/>
    </row>
    <row r="1560" s="695" customFormat="1" customHeight="1" spans="1:56">
      <c r="A1560" s="513"/>
      <c r="B1560" s="858"/>
      <c r="C1560" s="858"/>
      <c r="D1560" s="716"/>
      <c r="E1560" s="409"/>
      <c r="F1560" s="662"/>
      <c r="G1560" s="215"/>
      <c r="H1560" s="217"/>
      <c r="I1560" s="409"/>
      <c r="J1560" s="409"/>
      <c r="K1560" s="662"/>
      <c r="L1560" s="480"/>
      <c r="M1560" s="217"/>
      <c r="N1560" s="217"/>
      <c r="O1560" s="217"/>
      <c r="P1560" s="217"/>
      <c r="Q1560" s="217"/>
      <c r="R1560" s="217"/>
      <c r="S1560" s="688"/>
      <c r="T1560" s="394"/>
      <c r="U1560" s="765"/>
      <c r="V1560" s="765"/>
      <c r="W1560" s="765"/>
      <c r="X1560" s="765"/>
      <c r="Y1560" s="765"/>
      <c r="Z1560" s="765"/>
      <c r="AA1560" s="765"/>
      <c r="AB1560" s="765"/>
      <c r="AC1560" s="765"/>
      <c r="AD1560" s="765"/>
      <c r="AE1560" s="765"/>
      <c r="AF1560" s="765"/>
      <c r="AG1560" s="765"/>
      <c r="AH1560" s="765"/>
      <c r="AI1560" s="765"/>
      <c r="AJ1560" s="765"/>
      <c r="AK1560" s="765"/>
      <c r="AL1560" s="765"/>
      <c r="AM1560" s="765"/>
      <c r="AN1560" s="765"/>
      <c r="AO1560" s="765"/>
      <c r="AP1560" s="765"/>
      <c r="AQ1560" s="765"/>
      <c r="BC1560" s="962"/>
      <c r="BD1560" s="962"/>
    </row>
    <row r="1561" s="695" customFormat="1" customHeight="1" spans="1:56">
      <c r="A1561" s="513"/>
      <c r="B1561" s="858"/>
      <c r="C1561" s="858"/>
      <c r="D1561" s="409"/>
      <c r="E1561" s="409"/>
      <c r="F1561" s="662"/>
      <c r="G1561" s="215"/>
      <c r="H1561" s="291"/>
      <c r="I1561" s="690"/>
      <c r="J1561" s="291"/>
      <c r="K1561" s="662"/>
      <c r="L1561" s="217"/>
      <c r="M1561" s="217"/>
      <c r="N1561" s="217"/>
      <c r="O1561" s="217"/>
      <c r="P1561" s="217"/>
      <c r="Q1561" s="217"/>
      <c r="R1561" s="217"/>
      <c r="S1561" s="688"/>
      <c r="T1561" s="394"/>
      <c r="U1561" s="765"/>
      <c r="V1561" s="765"/>
      <c r="W1561" s="765"/>
      <c r="X1561" s="765"/>
      <c r="Y1561" s="765"/>
      <c r="Z1561" s="765"/>
      <c r="AA1561" s="765"/>
      <c r="AB1561" s="765"/>
      <c r="AC1561" s="765"/>
      <c r="AD1561" s="765"/>
      <c r="AE1561" s="765"/>
      <c r="AF1561" s="765"/>
      <c r="AG1561" s="765"/>
      <c r="AH1561" s="765"/>
      <c r="AI1561" s="765"/>
      <c r="AJ1561" s="765"/>
      <c r="AK1561" s="765"/>
      <c r="AL1561" s="765"/>
      <c r="AM1561" s="765"/>
      <c r="AN1561" s="765"/>
      <c r="AO1561" s="765"/>
      <c r="AP1561" s="765"/>
      <c r="AQ1561" s="765"/>
      <c r="BC1561" s="962"/>
      <c r="BD1561" s="962"/>
    </row>
    <row r="1562" s="695" customFormat="1" customHeight="1" spans="1:56">
      <c r="A1562" s="513"/>
      <c r="B1562" s="858"/>
      <c r="C1562" s="858"/>
      <c r="D1562" s="409"/>
      <c r="E1562" s="409"/>
      <c r="F1562" s="662"/>
      <c r="G1562" s="215"/>
      <c r="H1562" s="291"/>
      <c r="I1562" s="690"/>
      <c r="J1562" s="291"/>
      <c r="K1562" s="662"/>
      <c r="L1562" s="217"/>
      <c r="M1562" s="217"/>
      <c r="N1562" s="217"/>
      <c r="O1562" s="217"/>
      <c r="P1562" s="217"/>
      <c r="Q1562" s="217"/>
      <c r="R1562" s="217"/>
      <c r="S1562" s="688"/>
      <c r="T1562" s="394"/>
      <c r="U1562" s="765"/>
      <c r="V1562" s="765"/>
      <c r="W1562" s="765"/>
      <c r="X1562" s="765"/>
      <c r="Y1562" s="765"/>
      <c r="Z1562" s="765"/>
      <c r="AA1562" s="765"/>
      <c r="AB1562" s="765"/>
      <c r="AC1562" s="765"/>
      <c r="AD1562" s="765"/>
      <c r="AE1562" s="765"/>
      <c r="AF1562" s="765"/>
      <c r="AG1562" s="765"/>
      <c r="AH1562" s="765"/>
      <c r="AI1562" s="765"/>
      <c r="AJ1562" s="765"/>
      <c r="AK1562" s="765"/>
      <c r="AL1562" s="765"/>
      <c r="AM1562" s="765"/>
      <c r="AN1562" s="765"/>
      <c r="AO1562" s="765"/>
      <c r="AP1562" s="765"/>
      <c r="AQ1562" s="765"/>
      <c r="BC1562" s="962"/>
      <c r="BD1562" s="962"/>
    </row>
    <row r="1563" s="824" customFormat="1" customHeight="1" spans="1:56">
      <c r="A1563" s="513"/>
      <c r="B1563" s="858"/>
      <c r="C1563" s="858"/>
      <c r="D1563" s="716"/>
      <c r="E1563" s="409"/>
      <c r="F1563" s="662"/>
      <c r="G1563" s="215"/>
      <c r="H1563" s="217"/>
      <c r="I1563" s="409"/>
      <c r="J1563" s="409"/>
      <c r="K1563" s="662"/>
      <c r="L1563" s="480"/>
      <c r="M1563" s="480"/>
      <c r="N1563" s="480"/>
      <c r="O1563" s="480"/>
      <c r="P1563" s="480"/>
      <c r="Q1563" s="480"/>
      <c r="R1563" s="797"/>
      <c r="S1563" s="849"/>
      <c r="T1563" s="394"/>
      <c r="U1563" s="964"/>
      <c r="V1563" s="964"/>
      <c r="W1563" s="964"/>
      <c r="X1563" s="964"/>
      <c r="Y1563" s="964"/>
      <c r="Z1563" s="964"/>
      <c r="AA1563" s="964"/>
      <c r="AB1563" s="964"/>
      <c r="AC1563" s="964"/>
      <c r="AD1563" s="964"/>
      <c r="AE1563" s="964"/>
      <c r="AF1563" s="964"/>
      <c r="AG1563" s="964"/>
      <c r="AH1563" s="964"/>
      <c r="AI1563" s="964"/>
      <c r="AJ1563" s="964"/>
      <c r="AK1563" s="964"/>
      <c r="AL1563" s="964"/>
      <c r="AM1563" s="964"/>
      <c r="AN1563" s="964"/>
      <c r="AO1563" s="964"/>
      <c r="AP1563" s="964"/>
      <c r="AQ1563" s="964"/>
      <c r="BC1563" s="962"/>
      <c r="BD1563" s="962"/>
    </row>
    <row r="1564" s="824" customFormat="1" customHeight="1" spans="1:56">
      <c r="A1564" s="513"/>
      <c r="B1564" s="858"/>
      <c r="C1564" s="858"/>
      <c r="D1564" s="409"/>
      <c r="E1564" s="409"/>
      <c r="F1564" s="662"/>
      <c r="G1564" s="215"/>
      <c r="H1564" s="291"/>
      <c r="I1564" s="690"/>
      <c r="J1564" s="291"/>
      <c r="K1564" s="662"/>
      <c r="L1564" s="480"/>
      <c r="M1564" s="480"/>
      <c r="N1564" s="480"/>
      <c r="O1564" s="480"/>
      <c r="P1564" s="480"/>
      <c r="Q1564" s="480"/>
      <c r="R1564" s="797"/>
      <c r="S1564" s="849"/>
      <c r="T1564" s="394"/>
      <c r="U1564" s="964"/>
      <c r="V1564" s="964"/>
      <c r="W1564" s="964"/>
      <c r="X1564" s="964"/>
      <c r="Y1564" s="964"/>
      <c r="Z1564" s="964"/>
      <c r="AA1564" s="964"/>
      <c r="AB1564" s="964"/>
      <c r="AC1564" s="964"/>
      <c r="AD1564" s="964"/>
      <c r="AE1564" s="964"/>
      <c r="AF1564" s="964"/>
      <c r="AG1564" s="964"/>
      <c r="AH1564" s="964"/>
      <c r="AI1564" s="964"/>
      <c r="AJ1564" s="964"/>
      <c r="AK1564" s="964"/>
      <c r="AL1564" s="964"/>
      <c r="AM1564" s="964"/>
      <c r="AN1564" s="964"/>
      <c r="AO1564" s="964"/>
      <c r="AP1564" s="964"/>
      <c r="AQ1564" s="964"/>
      <c r="BC1564" s="962"/>
      <c r="BD1564" s="962"/>
    </row>
    <row r="1565" s="824" customFormat="1" customHeight="1" spans="1:56">
      <c r="A1565" s="513"/>
      <c r="B1565" s="858"/>
      <c r="C1565" s="858"/>
      <c r="D1565" s="716"/>
      <c r="E1565" s="409"/>
      <c r="F1565" s="662"/>
      <c r="G1565" s="215"/>
      <c r="H1565" s="217"/>
      <c r="I1565" s="409"/>
      <c r="J1565" s="409"/>
      <c r="K1565" s="662"/>
      <c r="L1565" s="480"/>
      <c r="M1565" s="480"/>
      <c r="N1565" s="480"/>
      <c r="O1565" s="480"/>
      <c r="P1565" s="797"/>
      <c r="Q1565" s="797"/>
      <c r="R1565" s="797"/>
      <c r="S1565" s="849"/>
      <c r="T1565" s="394"/>
      <c r="U1565" s="964"/>
      <c r="V1565" s="964"/>
      <c r="W1565" s="964"/>
      <c r="X1565" s="964"/>
      <c r="Y1565" s="964"/>
      <c r="Z1565" s="964"/>
      <c r="AA1565" s="964"/>
      <c r="AB1565" s="964"/>
      <c r="AC1565" s="964"/>
      <c r="AD1565" s="964"/>
      <c r="AE1565" s="964"/>
      <c r="AF1565" s="964"/>
      <c r="AG1565" s="964"/>
      <c r="AH1565" s="964"/>
      <c r="AI1565" s="964"/>
      <c r="AJ1565" s="964"/>
      <c r="AK1565" s="964"/>
      <c r="AL1565" s="964"/>
      <c r="AM1565" s="964"/>
      <c r="AN1565" s="964"/>
      <c r="AO1565" s="964"/>
      <c r="AP1565" s="964"/>
      <c r="AQ1565" s="964"/>
      <c r="BC1565" s="962"/>
      <c r="BD1565" s="962"/>
    </row>
    <row r="1566" s="824" customFormat="1" customHeight="1" spans="1:56">
      <c r="A1566" s="513"/>
      <c r="B1566" s="858"/>
      <c r="C1566" s="858"/>
      <c r="D1566" s="409"/>
      <c r="E1566" s="409"/>
      <c r="F1566" s="662"/>
      <c r="G1566" s="215"/>
      <c r="H1566" s="291"/>
      <c r="I1566" s="690"/>
      <c r="J1566" s="291"/>
      <c r="K1566" s="662"/>
      <c r="L1566" s="480"/>
      <c r="M1566" s="480"/>
      <c r="N1566" s="480"/>
      <c r="O1566" s="480"/>
      <c r="P1566" s="797"/>
      <c r="Q1566" s="797"/>
      <c r="R1566" s="797"/>
      <c r="S1566" s="849"/>
      <c r="T1566" s="394"/>
      <c r="U1566" s="964"/>
      <c r="V1566" s="964"/>
      <c r="W1566" s="964"/>
      <c r="X1566" s="964"/>
      <c r="Y1566" s="964"/>
      <c r="Z1566" s="964"/>
      <c r="AA1566" s="964"/>
      <c r="AB1566" s="964"/>
      <c r="AC1566" s="964"/>
      <c r="AD1566" s="964"/>
      <c r="AE1566" s="964"/>
      <c r="AF1566" s="964"/>
      <c r="AG1566" s="964"/>
      <c r="AH1566" s="964"/>
      <c r="AI1566" s="964"/>
      <c r="AJ1566" s="964"/>
      <c r="AK1566" s="964"/>
      <c r="AL1566" s="964"/>
      <c r="AM1566" s="964"/>
      <c r="AN1566" s="964"/>
      <c r="AO1566" s="964"/>
      <c r="AP1566" s="964"/>
      <c r="AQ1566" s="964"/>
      <c r="BC1566" s="861"/>
      <c r="BD1566" s="935"/>
    </row>
    <row r="1567" s="824" customFormat="1" customHeight="1" spans="1:56">
      <c r="A1567" s="513"/>
      <c r="B1567" s="858"/>
      <c r="C1567" s="858"/>
      <c r="D1567" s="716"/>
      <c r="E1567" s="409"/>
      <c r="F1567" s="662"/>
      <c r="G1567" s="215"/>
      <c r="H1567" s="291"/>
      <c r="I1567" s="690"/>
      <c r="J1567" s="291"/>
      <c r="K1567" s="662"/>
      <c r="L1567" s="480"/>
      <c r="M1567" s="480"/>
      <c r="N1567" s="480"/>
      <c r="O1567" s="480"/>
      <c r="P1567" s="797"/>
      <c r="Q1567" s="797"/>
      <c r="R1567" s="797"/>
      <c r="S1567" s="849"/>
      <c r="T1567" s="394"/>
      <c r="U1567" s="964"/>
      <c r="V1567" s="964"/>
      <c r="W1567" s="964"/>
      <c r="X1567" s="964"/>
      <c r="Y1567" s="964"/>
      <c r="Z1567" s="964"/>
      <c r="AA1567" s="964"/>
      <c r="AB1567" s="964"/>
      <c r="AC1567" s="964"/>
      <c r="AD1567" s="964"/>
      <c r="AE1567" s="964"/>
      <c r="AF1567" s="964"/>
      <c r="AG1567" s="964"/>
      <c r="AH1567" s="964"/>
      <c r="AI1567" s="964"/>
      <c r="AJ1567" s="964"/>
      <c r="AK1567" s="964"/>
      <c r="AL1567" s="964"/>
      <c r="AM1567" s="964"/>
      <c r="AN1567" s="964"/>
      <c r="AO1567" s="964"/>
      <c r="AP1567" s="964"/>
      <c r="AQ1567" s="964"/>
      <c r="BC1567" s="861"/>
      <c r="BD1567" s="935"/>
    </row>
    <row r="1568" s="824" customFormat="1" customHeight="1" spans="1:56">
      <c r="A1568" s="513"/>
      <c r="B1568" s="858"/>
      <c r="C1568" s="858"/>
      <c r="D1568" s="409"/>
      <c r="E1568" s="409"/>
      <c r="F1568" s="662"/>
      <c r="G1568" s="215"/>
      <c r="H1568" s="291"/>
      <c r="I1568" s="690"/>
      <c r="J1568" s="291"/>
      <c r="K1568" s="662"/>
      <c r="L1568" s="480"/>
      <c r="M1568" s="480"/>
      <c r="N1568" s="480"/>
      <c r="O1568" s="480"/>
      <c r="P1568" s="797"/>
      <c r="Q1568" s="797"/>
      <c r="R1568" s="797"/>
      <c r="S1568" s="849"/>
      <c r="T1568" s="394"/>
      <c r="U1568" s="964"/>
      <c r="V1568" s="964"/>
      <c r="W1568" s="964"/>
      <c r="X1568" s="964"/>
      <c r="Y1568" s="964"/>
      <c r="Z1568" s="964"/>
      <c r="AA1568" s="964"/>
      <c r="AB1568" s="964"/>
      <c r="AC1568" s="964"/>
      <c r="AD1568" s="964"/>
      <c r="AE1568" s="964"/>
      <c r="AF1568" s="964"/>
      <c r="AG1568" s="964"/>
      <c r="AH1568" s="964"/>
      <c r="AI1568" s="964"/>
      <c r="AJ1568" s="964"/>
      <c r="AK1568" s="964"/>
      <c r="AL1568" s="964"/>
      <c r="AM1568" s="964"/>
      <c r="AN1568" s="964"/>
      <c r="AO1568" s="964"/>
      <c r="AP1568" s="964"/>
      <c r="AQ1568" s="964"/>
      <c r="BC1568" s="861"/>
      <c r="BD1568" s="935"/>
    </row>
    <row r="1569" s="824" customFormat="1" customHeight="1" spans="1:56">
      <c r="A1569" s="513"/>
      <c r="B1569" s="858"/>
      <c r="C1569" s="858"/>
      <c r="D1569" s="716"/>
      <c r="E1569" s="409"/>
      <c r="F1569" s="662"/>
      <c r="G1569" s="215"/>
      <c r="H1569" s="291"/>
      <c r="I1569" s="690"/>
      <c r="J1569" s="291"/>
      <c r="K1569" s="662"/>
      <c r="L1569" s="480"/>
      <c r="M1569" s="480"/>
      <c r="N1569" s="480"/>
      <c r="O1569" s="480"/>
      <c r="P1569" s="480"/>
      <c r="Q1569" s="480"/>
      <c r="R1569" s="797"/>
      <c r="S1569" s="849"/>
      <c r="T1569" s="877"/>
      <c r="U1569" s="964"/>
      <c r="V1569" s="964"/>
      <c r="W1569" s="964"/>
      <c r="X1569" s="964"/>
      <c r="Y1569" s="964"/>
      <c r="Z1569" s="964"/>
      <c r="AA1569" s="964"/>
      <c r="AB1569" s="964"/>
      <c r="AC1569" s="964"/>
      <c r="AD1569" s="964"/>
      <c r="AE1569" s="964"/>
      <c r="AF1569" s="964"/>
      <c r="AG1569" s="964"/>
      <c r="AH1569" s="964"/>
      <c r="AI1569" s="964"/>
      <c r="AJ1569" s="964"/>
      <c r="AK1569" s="964"/>
      <c r="AL1569" s="964"/>
      <c r="AM1569" s="964"/>
      <c r="AN1569" s="964"/>
      <c r="AO1569" s="964"/>
      <c r="AP1569" s="964"/>
      <c r="AQ1569" s="964"/>
      <c r="BC1569" s="861"/>
      <c r="BD1569" s="935"/>
    </row>
    <row r="1570" s="824" customFormat="1" customHeight="1" spans="1:56">
      <c r="A1570" s="513"/>
      <c r="B1570" s="858"/>
      <c r="C1570" s="858"/>
      <c r="D1570" s="409"/>
      <c r="E1570" s="409"/>
      <c r="F1570" s="662"/>
      <c r="G1570" s="215"/>
      <c r="H1570" s="291"/>
      <c r="I1570" s="690"/>
      <c r="J1570" s="291"/>
      <c r="K1570" s="662"/>
      <c r="L1570" s="480"/>
      <c r="M1570" s="480"/>
      <c r="N1570" s="480"/>
      <c r="O1570" s="480"/>
      <c r="P1570" s="480"/>
      <c r="Q1570" s="480"/>
      <c r="R1570" s="797"/>
      <c r="S1570" s="849"/>
      <c r="T1570" s="877"/>
      <c r="U1570" s="964"/>
      <c r="V1570" s="964"/>
      <c r="W1570" s="964"/>
      <c r="X1570" s="964"/>
      <c r="Y1570" s="964"/>
      <c r="Z1570" s="964"/>
      <c r="AA1570" s="964"/>
      <c r="AB1570" s="964"/>
      <c r="AC1570" s="964"/>
      <c r="AD1570" s="964"/>
      <c r="AE1570" s="964"/>
      <c r="AF1570" s="964"/>
      <c r="AG1570" s="964"/>
      <c r="AH1570" s="964"/>
      <c r="AI1570" s="964"/>
      <c r="AJ1570" s="964"/>
      <c r="AK1570" s="964"/>
      <c r="AL1570" s="964"/>
      <c r="AM1570" s="964"/>
      <c r="AN1570" s="964"/>
      <c r="AO1570" s="964"/>
      <c r="AP1570" s="964"/>
      <c r="AQ1570" s="964"/>
      <c r="BC1570" s="861"/>
      <c r="BD1570" s="935"/>
    </row>
    <row r="1571" s="824" customFormat="1" customHeight="1" spans="1:56">
      <c r="A1571" s="513"/>
      <c r="B1571" s="858"/>
      <c r="C1571" s="858"/>
      <c r="D1571" s="409"/>
      <c r="E1571" s="409"/>
      <c r="F1571" s="662"/>
      <c r="G1571" s="215"/>
      <c r="H1571" s="291"/>
      <c r="I1571" s="690"/>
      <c r="J1571" s="291"/>
      <c r="K1571" s="662"/>
      <c r="L1571" s="480"/>
      <c r="M1571" s="480"/>
      <c r="N1571" s="480"/>
      <c r="O1571" s="480"/>
      <c r="P1571" s="480"/>
      <c r="Q1571" s="480"/>
      <c r="R1571" s="797"/>
      <c r="S1571" s="849"/>
      <c r="T1571" s="877"/>
      <c r="U1571" s="964"/>
      <c r="V1571" s="964"/>
      <c r="W1571" s="964"/>
      <c r="X1571" s="964"/>
      <c r="Y1571" s="964"/>
      <c r="Z1571" s="964"/>
      <c r="AA1571" s="964"/>
      <c r="AB1571" s="964"/>
      <c r="AC1571" s="964"/>
      <c r="AD1571" s="964"/>
      <c r="AE1571" s="964"/>
      <c r="AF1571" s="964"/>
      <c r="AG1571" s="964"/>
      <c r="AH1571" s="964"/>
      <c r="AI1571" s="964"/>
      <c r="AJ1571" s="964"/>
      <c r="AK1571" s="964"/>
      <c r="AL1571" s="964"/>
      <c r="AM1571" s="964"/>
      <c r="AN1571" s="964"/>
      <c r="AO1571" s="964"/>
      <c r="AP1571" s="964"/>
      <c r="AQ1571" s="964"/>
      <c r="BC1571" s="861"/>
      <c r="BD1571" s="935"/>
    </row>
    <row r="1572" s="824" customFormat="1" customHeight="1" spans="1:56">
      <c r="A1572" s="513"/>
      <c r="B1572" s="858"/>
      <c r="C1572" s="858"/>
      <c r="D1572" s="716"/>
      <c r="E1572" s="409"/>
      <c r="F1572" s="662"/>
      <c r="G1572" s="215"/>
      <c r="H1572" s="291"/>
      <c r="I1572" s="690"/>
      <c r="J1572" s="291"/>
      <c r="K1572" s="662"/>
      <c r="L1572" s="480"/>
      <c r="M1572" s="480"/>
      <c r="N1572" s="480"/>
      <c r="O1572" s="480"/>
      <c r="P1572" s="797"/>
      <c r="Q1572" s="797"/>
      <c r="R1572" s="797"/>
      <c r="S1572" s="958"/>
      <c r="T1572" s="394"/>
      <c r="U1572" s="964"/>
      <c r="V1572" s="964"/>
      <c r="W1572" s="964"/>
      <c r="X1572" s="964"/>
      <c r="Y1572" s="964"/>
      <c r="Z1572" s="964"/>
      <c r="AA1572" s="964"/>
      <c r="AB1572" s="964"/>
      <c r="AC1572" s="964"/>
      <c r="AD1572" s="964"/>
      <c r="AE1572" s="964"/>
      <c r="AF1572" s="964"/>
      <c r="AG1572" s="964"/>
      <c r="AH1572" s="964"/>
      <c r="AI1572" s="964"/>
      <c r="AJ1572" s="964"/>
      <c r="AK1572" s="964"/>
      <c r="AL1572" s="964"/>
      <c r="AM1572" s="964"/>
      <c r="AN1572" s="964"/>
      <c r="AO1572" s="964"/>
      <c r="AP1572" s="964"/>
      <c r="AQ1572" s="964"/>
      <c r="BC1572" s="861"/>
      <c r="BD1572" s="935"/>
    </row>
    <row r="1573" s="824" customFormat="1" customHeight="1" spans="1:56">
      <c r="A1573" s="513"/>
      <c r="B1573" s="858"/>
      <c r="C1573" s="858"/>
      <c r="D1573" s="409"/>
      <c r="E1573" s="409"/>
      <c r="F1573" s="662"/>
      <c r="G1573" s="215"/>
      <c r="H1573" s="291"/>
      <c r="I1573" s="690"/>
      <c r="J1573" s="291"/>
      <c r="K1573" s="662"/>
      <c r="L1573" s="480"/>
      <c r="M1573" s="480"/>
      <c r="N1573" s="480"/>
      <c r="O1573" s="480"/>
      <c r="P1573" s="797"/>
      <c r="Q1573" s="797"/>
      <c r="R1573" s="797"/>
      <c r="S1573" s="849"/>
      <c r="T1573" s="394"/>
      <c r="U1573" s="964"/>
      <c r="V1573" s="964"/>
      <c r="W1573" s="964"/>
      <c r="X1573" s="964"/>
      <c r="Y1573" s="964"/>
      <c r="Z1573" s="964"/>
      <c r="AA1573" s="964"/>
      <c r="AB1573" s="964"/>
      <c r="AC1573" s="964"/>
      <c r="AD1573" s="964"/>
      <c r="AE1573" s="964"/>
      <c r="AF1573" s="964"/>
      <c r="AG1573" s="964"/>
      <c r="AH1573" s="964"/>
      <c r="AI1573" s="964"/>
      <c r="AJ1573" s="964"/>
      <c r="AK1573" s="964"/>
      <c r="AL1573" s="964"/>
      <c r="AM1573" s="964"/>
      <c r="AN1573" s="964"/>
      <c r="AO1573" s="964"/>
      <c r="AP1573" s="964"/>
      <c r="AQ1573" s="964"/>
      <c r="BC1573" s="861"/>
      <c r="BD1573" s="935"/>
    </row>
    <row r="1574" s="824" customFormat="1" customHeight="1" spans="1:56">
      <c r="A1574" s="513"/>
      <c r="B1574" s="858"/>
      <c r="C1574" s="858"/>
      <c r="D1574" s="409"/>
      <c r="E1574" s="409"/>
      <c r="F1574" s="662"/>
      <c r="G1574" s="215"/>
      <c r="H1574" s="291"/>
      <c r="I1574" s="690"/>
      <c r="J1574" s="291"/>
      <c r="K1574" s="662"/>
      <c r="L1574" s="480"/>
      <c r="M1574" s="480"/>
      <c r="N1574" s="480"/>
      <c r="O1574" s="480"/>
      <c r="P1574" s="797"/>
      <c r="Q1574" s="797"/>
      <c r="R1574" s="797"/>
      <c r="S1574" s="849"/>
      <c r="T1574" s="394"/>
      <c r="U1574" s="964"/>
      <c r="V1574" s="964"/>
      <c r="W1574" s="964"/>
      <c r="X1574" s="964"/>
      <c r="Y1574" s="964"/>
      <c r="Z1574" s="964"/>
      <c r="AA1574" s="964"/>
      <c r="AB1574" s="964"/>
      <c r="AC1574" s="964"/>
      <c r="AD1574" s="964"/>
      <c r="AE1574" s="964"/>
      <c r="AF1574" s="964"/>
      <c r="AG1574" s="964"/>
      <c r="AH1574" s="964"/>
      <c r="AI1574" s="964"/>
      <c r="AJ1574" s="964"/>
      <c r="AK1574" s="964"/>
      <c r="AL1574" s="964"/>
      <c r="AM1574" s="964"/>
      <c r="AN1574" s="964"/>
      <c r="AO1574" s="964"/>
      <c r="AP1574" s="964"/>
      <c r="AQ1574" s="964"/>
      <c r="BC1574" s="861"/>
      <c r="BD1574" s="935"/>
    </row>
    <row r="1575" s="824" customFormat="1" customHeight="1" spans="1:56">
      <c r="A1575" s="513"/>
      <c r="B1575" s="858"/>
      <c r="C1575" s="858"/>
      <c r="D1575" s="716"/>
      <c r="E1575" s="409"/>
      <c r="F1575" s="662"/>
      <c r="G1575" s="215"/>
      <c r="H1575" s="291"/>
      <c r="I1575" s="690"/>
      <c r="J1575" s="291"/>
      <c r="K1575" s="662"/>
      <c r="L1575" s="480"/>
      <c r="M1575" s="480"/>
      <c r="N1575" s="480"/>
      <c r="O1575" s="480"/>
      <c r="P1575" s="797"/>
      <c r="Q1575" s="797"/>
      <c r="R1575" s="797"/>
      <c r="S1575" s="958"/>
      <c r="T1575" s="394"/>
      <c r="U1575" s="964"/>
      <c r="V1575" s="964"/>
      <c r="W1575" s="964"/>
      <c r="X1575" s="964"/>
      <c r="Y1575" s="964"/>
      <c r="Z1575" s="964"/>
      <c r="AA1575" s="964"/>
      <c r="AB1575" s="964"/>
      <c r="AC1575" s="964"/>
      <c r="AD1575" s="964"/>
      <c r="AE1575" s="964"/>
      <c r="AF1575" s="964"/>
      <c r="AG1575" s="964"/>
      <c r="AH1575" s="964"/>
      <c r="AI1575" s="964"/>
      <c r="AJ1575" s="964"/>
      <c r="AK1575" s="964"/>
      <c r="AL1575" s="964"/>
      <c r="AM1575" s="964"/>
      <c r="AN1575" s="964"/>
      <c r="AO1575" s="964"/>
      <c r="AP1575" s="964"/>
      <c r="AQ1575" s="964"/>
      <c r="BC1575" s="861"/>
      <c r="BD1575" s="935"/>
    </row>
    <row r="1576" s="575" customFormat="1" customHeight="1" spans="1:56">
      <c r="A1576" s="513"/>
      <c r="B1576" s="858"/>
      <c r="C1576" s="736"/>
      <c r="D1576" s="409"/>
      <c r="E1576" s="492"/>
      <c r="F1576" s="662"/>
      <c r="G1576" s="466"/>
      <c r="H1576" s="291"/>
      <c r="I1576" s="690"/>
      <c r="J1576" s="291"/>
      <c r="K1576" s="662"/>
      <c r="L1576" s="388"/>
      <c r="M1576" s="217"/>
      <c r="N1576" s="217"/>
      <c r="O1576" s="217"/>
      <c r="P1576" s="291"/>
      <c r="Q1576" s="291"/>
      <c r="R1576" s="217"/>
      <c r="S1576" s="688"/>
      <c r="T1576" s="359"/>
      <c r="U1576" s="763"/>
      <c r="V1576" s="680"/>
      <c r="W1576" s="763"/>
      <c r="X1576" s="680"/>
      <c r="Y1576" s="680"/>
      <c r="Z1576" s="680"/>
      <c r="AA1576" s="680"/>
      <c r="AB1576" s="680"/>
      <c r="AC1576" s="680"/>
      <c r="AD1576" s="680"/>
      <c r="AE1576" s="680"/>
      <c r="AF1576" s="680"/>
      <c r="AG1576" s="680"/>
      <c r="AH1576" s="680"/>
      <c r="AI1576" s="680"/>
      <c r="AJ1576" s="680"/>
      <c r="AK1576" s="680"/>
      <c r="AL1576" s="680"/>
      <c r="AM1576" s="680"/>
      <c r="AN1576" s="680"/>
      <c r="AO1576" s="680"/>
      <c r="BC1576" s="861"/>
      <c r="BD1576" s="935"/>
    </row>
    <row r="1577" s="575" customFormat="1" customHeight="1" spans="1:56">
      <c r="A1577" s="513"/>
      <c r="B1577" s="858"/>
      <c r="C1577" s="736"/>
      <c r="D1577" s="409"/>
      <c r="E1577" s="492"/>
      <c r="F1577" s="662"/>
      <c r="G1577" s="466"/>
      <c r="H1577" s="291"/>
      <c r="I1577" s="690"/>
      <c r="J1577" s="291"/>
      <c r="K1577" s="662"/>
      <c r="L1577" s="388"/>
      <c r="M1577" s="217"/>
      <c r="N1577" s="217"/>
      <c r="O1577" s="217"/>
      <c r="P1577" s="291"/>
      <c r="Q1577" s="291"/>
      <c r="R1577" s="217"/>
      <c r="S1577" s="688"/>
      <c r="T1577" s="359"/>
      <c r="U1577" s="763"/>
      <c r="V1577" s="680"/>
      <c r="W1577" s="763"/>
      <c r="X1577" s="680"/>
      <c r="Y1577" s="680"/>
      <c r="Z1577" s="680"/>
      <c r="AA1577" s="680"/>
      <c r="AB1577" s="680"/>
      <c r="AC1577" s="680"/>
      <c r="AD1577" s="680"/>
      <c r="AE1577" s="680"/>
      <c r="AF1577" s="680"/>
      <c r="AG1577" s="680"/>
      <c r="AH1577" s="680"/>
      <c r="AI1577" s="680"/>
      <c r="AJ1577" s="680"/>
      <c r="AK1577" s="680"/>
      <c r="AL1577" s="680"/>
      <c r="AM1577" s="680"/>
      <c r="AN1577" s="680"/>
      <c r="AO1577" s="680"/>
      <c r="BC1577" s="861"/>
      <c r="BD1577" s="935"/>
    </row>
    <row r="1578" s="575" customFormat="1" customHeight="1" spans="1:56">
      <c r="A1578" s="515"/>
      <c r="B1578" s="965"/>
      <c r="C1578" s="965"/>
      <c r="D1578" s="716"/>
      <c r="E1578" s="519"/>
      <c r="F1578" s="807"/>
      <c r="G1578" s="966"/>
      <c r="H1578" s="291"/>
      <c r="I1578" s="690"/>
      <c r="J1578" s="291"/>
      <c r="K1578" s="807"/>
      <c r="L1578" s="796"/>
      <c r="M1578" s="480"/>
      <c r="N1578" s="480"/>
      <c r="O1578" s="480"/>
      <c r="P1578" s="797"/>
      <c r="Q1578" s="797"/>
      <c r="R1578" s="797"/>
      <c r="S1578" s="849"/>
      <c r="T1578" s="520"/>
      <c r="U1578" s="763"/>
      <c r="V1578" s="680"/>
      <c r="W1578" s="763"/>
      <c r="X1578" s="680"/>
      <c r="Y1578" s="680"/>
      <c r="Z1578" s="680"/>
      <c r="AA1578" s="680"/>
      <c r="AB1578" s="680"/>
      <c r="AC1578" s="680"/>
      <c r="AD1578" s="680"/>
      <c r="AE1578" s="680"/>
      <c r="AF1578" s="680"/>
      <c r="AG1578" s="680"/>
      <c r="AH1578" s="680"/>
      <c r="AI1578" s="680"/>
      <c r="AJ1578" s="680"/>
      <c r="AK1578" s="680"/>
      <c r="AL1578" s="680"/>
      <c r="AM1578" s="680"/>
      <c r="AN1578" s="680"/>
      <c r="AO1578" s="680"/>
      <c r="BC1578" s="861"/>
      <c r="BD1578" s="935"/>
    </row>
    <row r="1579" s="575" customFormat="1" customHeight="1" spans="1:56">
      <c r="A1579" s="515"/>
      <c r="B1579" s="965"/>
      <c r="C1579" s="965"/>
      <c r="D1579" s="409"/>
      <c r="E1579" s="519"/>
      <c r="F1579" s="807"/>
      <c r="G1579" s="966"/>
      <c r="H1579" s="291"/>
      <c r="I1579" s="690"/>
      <c r="J1579" s="291"/>
      <c r="K1579" s="807"/>
      <c r="L1579" s="796"/>
      <c r="M1579" s="480"/>
      <c r="N1579" s="480"/>
      <c r="O1579" s="480"/>
      <c r="P1579" s="797"/>
      <c r="Q1579" s="797"/>
      <c r="R1579" s="797"/>
      <c r="S1579" s="849"/>
      <c r="T1579" s="520"/>
      <c r="U1579" s="763"/>
      <c r="V1579" s="680"/>
      <c r="W1579" s="763"/>
      <c r="X1579" s="680"/>
      <c r="Y1579" s="680"/>
      <c r="Z1579" s="680"/>
      <c r="AA1579" s="680"/>
      <c r="AB1579" s="680"/>
      <c r="AC1579" s="680"/>
      <c r="AD1579" s="680"/>
      <c r="AE1579" s="680"/>
      <c r="AF1579" s="680"/>
      <c r="AG1579" s="680"/>
      <c r="AH1579" s="680"/>
      <c r="AI1579" s="680"/>
      <c r="AJ1579" s="680"/>
      <c r="AK1579" s="680"/>
      <c r="AL1579" s="680"/>
      <c r="AM1579" s="680"/>
      <c r="AN1579" s="680"/>
      <c r="AO1579" s="680"/>
      <c r="BC1579" s="861"/>
      <c r="BD1579" s="935"/>
    </row>
    <row r="1580" s="575" customFormat="1" customHeight="1" spans="1:56">
      <c r="A1580" s="515"/>
      <c r="B1580" s="965"/>
      <c r="C1580" s="965"/>
      <c r="D1580" s="716"/>
      <c r="E1580" s="519"/>
      <c r="F1580" s="807"/>
      <c r="G1580" s="966"/>
      <c r="H1580" s="291"/>
      <c r="I1580" s="690"/>
      <c r="J1580" s="291"/>
      <c r="K1580" s="807"/>
      <c r="L1580" s="796"/>
      <c r="M1580" s="480"/>
      <c r="N1580" s="480"/>
      <c r="O1580" s="480"/>
      <c r="P1580" s="480"/>
      <c r="Q1580" s="480"/>
      <c r="R1580" s="797"/>
      <c r="S1580" s="851"/>
      <c r="T1580" s="497"/>
      <c r="U1580" s="763"/>
      <c r="V1580" s="680"/>
      <c r="W1580" s="763"/>
      <c r="X1580" s="680"/>
      <c r="Y1580" s="680"/>
      <c r="Z1580" s="680"/>
      <c r="AA1580" s="680"/>
      <c r="AB1580" s="680"/>
      <c r="AC1580" s="680"/>
      <c r="AD1580" s="680"/>
      <c r="AE1580" s="680"/>
      <c r="AF1580" s="680"/>
      <c r="AG1580" s="680"/>
      <c r="AH1580" s="680"/>
      <c r="AI1580" s="680"/>
      <c r="AJ1580" s="680"/>
      <c r="AK1580" s="680"/>
      <c r="AL1580" s="680"/>
      <c r="AM1580" s="680"/>
      <c r="AN1580" s="680"/>
      <c r="AO1580" s="680"/>
      <c r="BC1580" s="861"/>
      <c r="BD1580" s="935"/>
    </row>
    <row r="1581" s="575" customFormat="1" customHeight="1" spans="1:56">
      <c r="A1581" s="515"/>
      <c r="B1581" s="965"/>
      <c r="C1581" s="965"/>
      <c r="D1581" s="409"/>
      <c r="E1581" s="519"/>
      <c r="F1581" s="807"/>
      <c r="G1581" s="966"/>
      <c r="H1581" s="291"/>
      <c r="I1581" s="690"/>
      <c r="J1581" s="291"/>
      <c r="K1581" s="807"/>
      <c r="L1581" s="796"/>
      <c r="M1581" s="480"/>
      <c r="N1581" s="480"/>
      <c r="O1581" s="480"/>
      <c r="P1581" s="480"/>
      <c r="Q1581" s="480"/>
      <c r="R1581" s="797"/>
      <c r="S1581" s="851"/>
      <c r="T1581" s="497"/>
      <c r="U1581" s="763"/>
      <c r="V1581" s="680"/>
      <c r="W1581" s="763"/>
      <c r="X1581" s="680"/>
      <c r="Y1581" s="680"/>
      <c r="Z1581" s="680"/>
      <c r="AA1581" s="680"/>
      <c r="AB1581" s="680"/>
      <c r="AC1581" s="680"/>
      <c r="AD1581" s="680"/>
      <c r="AE1581" s="680"/>
      <c r="AF1581" s="680"/>
      <c r="AG1581" s="680"/>
      <c r="AH1581" s="680"/>
      <c r="AI1581" s="680"/>
      <c r="AJ1581" s="680"/>
      <c r="AK1581" s="680"/>
      <c r="AL1581" s="680"/>
      <c r="AM1581" s="680"/>
      <c r="AN1581" s="680"/>
      <c r="AO1581" s="680"/>
      <c r="BC1581" s="861"/>
      <c r="BD1581" s="935"/>
    </row>
    <row r="1582" s="575" customFormat="1" customHeight="1" spans="1:56">
      <c r="A1582" s="515"/>
      <c r="B1582" s="965"/>
      <c r="C1582" s="965"/>
      <c r="D1582" s="716"/>
      <c r="E1582" s="519"/>
      <c r="F1582" s="807"/>
      <c r="G1582" s="966"/>
      <c r="H1582" s="291"/>
      <c r="I1582" s="690"/>
      <c r="J1582" s="291"/>
      <c r="K1582" s="807"/>
      <c r="L1582" s="796"/>
      <c r="M1582" s="480"/>
      <c r="N1582" s="480"/>
      <c r="O1582" s="480"/>
      <c r="P1582" s="797"/>
      <c r="Q1582" s="797"/>
      <c r="R1582" s="797"/>
      <c r="S1582" s="849"/>
      <c r="T1582" s="497"/>
      <c r="U1582" s="763"/>
      <c r="V1582" s="680"/>
      <c r="W1582" s="763"/>
      <c r="X1582" s="680"/>
      <c r="Y1582" s="680"/>
      <c r="Z1582" s="680"/>
      <c r="AA1582" s="680"/>
      <c r="AB1582" s="680"/>
      <c r="AC1582" s="680"/>
      <c r="AD1582" s="680"/>
      <c r="AE1582" s="680"/>
      <c r="AF1582" s="680"/>
      <c r="AG1582" s="680"/>
      <c r="AH1582" s="680"/>
      <c r="AI1582" s="680"/>
      <c r="AJ1582" s="680"/>
      <c r="AK1582" s="680"/>
      <c r="AL1582" s="680"/>
      <c r="AM1582" s="680"/>
      <c r="AN1582" s="680"/>
      <c r="AO1582" s="680"/>
      <c r="BC1582" s="861"/>
      <c r="BD1582" s="935"/>
    </row>
    <row r="1583" s="575" customFormat="1" customHeight="1" spans="1:56">
      <c r="A1583" s="515"/>
      <c r="B1583" s="965"/>
      <c r="C1583" s="965"/>
      <c r="D1583" s="716"/>
      <c r="E1583" s="519"/>
      <c r="F1583" s="807"/>
      <c r="G1583" s="966"/>
      <c r="H1583" s="291"/>
      <c r="I1583" s="690"/>
      <c r="J1583" s="291"/>
      <c r="K1583" s="807"/>
      <c r="L1583" s="796"/>
      <c r="M1583" s="480"/>
      <c r="N1583" s="480"/>
      <c r="O1583" s="480"/>
      <c r="P1583" s="480"/>
      <c r="Q1583" s="480"/>
      <c r="R1583" s="797"/>
      <c r="S1583" s="849"/>
      <c r="T1583" s="497"/>
      <c r="U1583" s="763"/>
      <c r="V1583" s="680"/>
      <c r="W1583" s="763"/>
      <c r="X1583" s="680"/>
      <c r="Y1583" s="680"/>
      <c r="Z1583" s="680"/>
      <c r="AA1583" s="680"/>
      <c r="AB1583" s="680"/>
      <c r="AC1583" s="680"/>
      <c r="AD1583" s="680"/>
      <c r="AE1583" s="680"/>
      <c r="AF1583" s="680"/>
      <c r="AG1583" s="680"/>
      <c r="AH1583" s="680"/>
      <c r="AI1583" s="680"/>
      <c r="AJ1583" s="680"/>
      <c r="AK1583" s="680"/>
      <c r="AL1583" s="680"/>
      <c r="AM1583" s="680"/>
      <c r="AN1583" s="680"/>
      <c r="AO1583" s="680"/>
      <c r="BC1583" s="861"/>
      <c r="BD1583" s="935"/>
    </row>
    <row r="1584" s="575" customFormat="1" customHeight="1" spans="1:56">
      <c r="A1584" s="515"/>
      <c r="B1584" s="965"/>
      <c r="C1584" s="965"/>
      <c r="D1584" s="409"/>
      <c r="E1584" s="519"/>
      <c r="F1584" s="807"/>
      <c r="G1584" s="966"/>
      <c r="H1584" s="291"/>
      <c r="I1584" s="690"/>
      <c r="J1584" s="291"/>
      <c r="K1584" s="807"/>
      <c r="L1584" s="796"/>
      <c r="M1584" s="480"/>
      <c r="N1584" s="480"/>
      <c r="O1584" s="480"/>
      <c r="P1584" s="480"/>
      <c r="Q1584" s="480"/>
      <c r="R1584" s="797"/>
      <c r="S1584" s="849"/>
      <c r="T1584" s="497"/>
      <c r="U1584" s="763"/>
      <c r="V1584" s="680"/>
      <c r="W1584" s="763"/>
      <c r="X1584" s="680"/>
      <c r="Y1584" s="680"/>
      <c r="Z1584" s="680"/>
      <c r="AA1584" s="680"/>
      <c r="AB1584" s="680"/>
      <c r="AC1584" s="680"/>
      <c r="AD1584" s="680"/>
      <c r="AE1584" s="680"/>
      <c r="AF1584" s="680"/>
      <c r="AG1584" s="680"/>
      <c r="AH1584" s="680"/>
      <c r="AI1584" s="680"/>
      <c r="AJ1584" s="680"/>
      <c r="AK1584" s="680"/>
      <c r="AL1584" s="680"/>
      <c r="AM1584" s="680"/>
      <c r="AN1584" s="680"/>
      <c r="AO1584" s="680"/>
      <c r="BC1584" s="861"/>
      <c r="BD1584" s="935"/>
    </row>
    <row r="1585" s="575" customFormat="1" customHeight="1" spans="1:56">
      <c r="A1585" s="515"/>
      <c r="B1585" s="965"/>
      <c r="C1585" s="965"/>
      <c r="D1585" s="409"/>
      <c r="E1585" s="519"/>
      <c r="F1585" s="807"/>
      <c r="G1585" s="966"/>
      <c r="H1585" s="291"/>
      <c r="I1585" s="690"/>
      <c r="J1585" s="291"/>
      <c r="K1585" s="807"/>
      <c r="L1585" s="796"/>
      <c r="M1585" s="480"/>
      <c r="N1585" s="480"/>
      <c r="O1585" s="480"/>
      <c r="P1585" s="480"/>
      <c r="Q1585" s="480"/>
      <c r="R1585" s="797"/>
      <c r="S1585" s="849"/>
      <c r="T1585" s="497"/>
      <c r="U1585" s="763"/>
      <c r="V1585" s="680"/>
      <c r="W1585" s="763"/>
      <c r="X1585" s="680"/>
      <c r="Y1585" s="680"/>
      <c r="Z1585" s="680"/>
      <c r="AA1585" s="680"/>
      <c r="AB1585" s="680"/>
      <c r="AC1585" s="680"/>
      <c r="AD1585" s="680"/>
      <c r="AE1585" s="680"/>
      <c r="AF1585" s="680"/>
      <c r="AG1585" s="680"/>
      <c r="AH1585" s="680"/>
      <c r="AI1585" s="680"/>
      <c r="AJ1585" s="680"/>
      <c r="AK1585" s="680"/>
      <c r="AL1585" s="680"/>
      <c r="AM1585" s="680"/>
      <c r="AN1585" s="680"/>
      <c r="AO1585" s="680"/>
      <c r="BC1585" s="861"/>
      <c r="BD1585" s="935"/>
    </row>
    <row r="1586" s="575" customFormat="1" customHeight="1" spans="1:56">
      <c r="A1586" s="515"/>
      <c r="B1586" s="965"/>
      <c r="C1586" s="965"/>
      <c r="D1586" s="409"/>
      <c r="E1586" s="519"/>
      <c r="F1586" s="807"/>
      <c r="G1586" s="966"/>
      <c r="H1586" s="291"/>
      <c r="I1586" s="690"/>
      <c r="J1586" s="291"/>
      <c r="K1586" s="807"/>
      <c r="L1586" s="796"/>
      <c r="M1586" s="480"/>
      <c r="N1586" s="480"/>
      <c r="O1586" s="480"/>
      <c r="P1586" s="480"/>
      <c r="Q1586" s="480"/>
      <c r="R1586" s="797"/>
      <c r="S1586" s="849"/>
      <c r="T1586" s="497"/>
      <c r="U1586" s="763"/>
      <c r="V1586" s="680"/>
      <c r="W1586" s="763"/>
      <c r="X1586" s="680"/>
      <c r="Y1586" s="680"/>
      <c r="Z1586" s="680"/>
      <c r="AA1586" s="680"/>
      <c r="AB1586" s="680"/>
      <c r="AC1586" s="680"/>
      <c r="AD1586" s="680"/>
      <c r="AE1586" s="680"/>
      <c r="AF1586" s="680"/>
      <c r="AG1586" s="680"/>
      <c r="AH1586" s="680"/>
      <c r="AI1586" s="680"/>
      <c r="AJ1586" s="680"/>
      <c r="AK1586" s="680"/>
      <c r="AL1586" s="680"/>
      <c r="AM1586" s="680"/>
      <c r="AN1586" s="680"/>
      <c r="AO1586" s="680"/>
      <c r="BC1586" s="861"/>
      <c r="BD1586" s="935"/>
    </row>
    <row r="1587" s="575" customFormat="1" customHeight="1" spans="1:56">
      <c r="A1587" s="515"/>
      <c r="B1587" s="965"/>
      <c r="C1587" s="965"/>
      <c r="D1587" s="409"/>
      <c r="E1587" s="519"/>
      <c r="F1587" s="807"/>
      <c r="G1587" s="966"/>
      <c r="H1587" s="291"/>
      <c r="I1587" s="690"/>
      <c r="J1587" s="291"/>
      <c r="K1587" s="807"/>
      <c r="L1587" s="796"/>
      <c r="M1587" s="480"/>
      <c r="N1587" s="480"/>
      <c r="O1587" s="480"/>
      <c r="P1587" s="480"/>
      <c r="Q1587" s="480"/>
      <c r="R1587" s="797"/>
      <c r="S1587" s="849"/>
      <c r="T1587" s="497"/>
      <c r="U1587" s="763"/>
      <c r="V1587" s="680"/>
      <c r="W1587" s="763"/>
      <c r="X1587" s="680"/>
      <c r="Y1587" s="680"/>
      <c r="Z1587" s="680"/>
      <c r="AA1587" s="680"/>
      <c r="AB1587" s="680"/>
      <c r="AC1587" s="680"/>
      <c r="AD1587" s="680"/>
      <c r="AE1587" s="680"/>
      <c r="AF1587" s="680"/>
      <c r="AG1587" s="680"/>
      <c r="AH1587" s="680"/>
      <c r="AI1587" s="680"/>
      <c r="AJ1587" s="680"/>
      <c r="AK1587" s="680"/>
      <c r="AL1587" s="680"/>
      <c r="AM1587" s="680"/>
      <c r="AN1587" s="680"/>
      <c r="AO1587" s="680"/>
      <c r="BC1587" s="861"/>
      <c r="BD1587" s="935"/>
    </row>
    <row r="1588" s="575" customFormat="1" customHeight="1" spans="1:56">
      <c r="A1588" s="515"/>
      <c r="B1588" s="965"/>
      <c r="C1588" s="965"/>
      <c r="D1588" s="716"/>
      <c r="E1588" s="519"/>
      <c r="F1588" s="807"/>
      <c r="G1588" s="966"/>
      <c r="H1588" s="291"/>
      <c r="I1588" s="690"/>
      <c r="J1588" s="291"/>
      <c r="K1588" s="807"/>
      <c r="L1588" s="796"/>
      <c r="M1588" s="480"/>
      <c r="N1588" s="480"/>
      <c r="O1588" s="480"/>
      <c r="P1588" s="480"/>
      <c r="Q1588" s="480"/>
      <c r="R1588" s="797"/>
      <c r="S1588" s="849"/>
      <c r="T1588" s="497"/>
      <c r="U1588" s="763"/>
      <c r="V1588" s="680"/>
      <c r="W1588" s="763"/>
      <c r="X1588" s="680"/>
      <c r="Y1588" s="680"/>
      <c r="Z1588" s="680"/>
      <c r="AA1588" s="680"/>
      <c r="AB1588" s="680"/>
      <c r="AC1588" s="680"/>
      <c r="AD1588" s="680"/>
      <c r="AE1588" s="680"/>
      <c r="AF1588" s="680"/>
      <c r="AG1588" s="680"/>
      <c r="AH1588" s="680"/>
      <c r="AI1588" s="680"/>
      <c r="AJ1588" s="680"/>
      <c r="AK1588" s="680"/>
      <c r="AL1588" s="680"/>
      <c r="AM1588" s="680"/>
      <c r="AN1588" s="680"/>
      <c r="AO1588" s="680"/>
      <c r="BC1588" s="861"/>
      <c r="BD1588" s="935"/>
    </row>
    <row r="1589" s="575" customFormat="1" customHeight="1" spans="1:56">
      <c r="A1589" s="515"/>
      <c r="B1589" s="965"/>
      <c r="C1589" s="965"/>
      <c r="D1589" s="409"/>
      <c r="E1589" s="519"/>
      <c r="F1589" s="807"/>
      <c r="G1589" s="966"/>
      <c r="H1589" s="291"/>
      <c r="I1589" s="690"/>
      <c r="J1589" s="291"/>
      <c r="K1589" s="807"/>
      <c r="L1589" s="796"/>
      <c r="M1589" s="480"/>
      <c r="N1589" s="480"/>
      <c r="O1589" s="480"/>
      <c r="P1589" s="480"/>
      <c r="Q1589" s="480"/>
      <c r="R1589" s="797"/>
      <c r="S1589" s="849"/>
      <c r="T1589" s="497"/>
      <c r="U1589" s="763"/>
      <c r="V1589" s="680"/>
      <c r="W1589" s="763"/>
      <c r="X1589" s="680"/>
      <c r="Y1589" s="680"/>
      <c r="Z1589" s="680"/>
      <c r="AA1589" s="680"/>
      <c r="AB1589" s="680"/>
      <c r="AC1589" s="680"/>
      <c r="AD1589" s="680"/>
      <c r="AE1589" s="680"/>
      <c r="AF1589" s="680"/>
      <c r="AG1589" s="680"/>
      <c r="AH1589" s="680"/>
      <c r="AI1589" s="680"/>
      <c r="AJ1589" s="680"/>
      <c r="AK1589" s="680"/>
      <c r="AL1589" s="680"/>
      <c r="AM1589" s="680"/>
      <c r="AN1589" s="680"/>
      <c r="AO1589" s="680"/>
      <c r="BC1589" s="861"/>
      <c r="BD1589" s="935"/>
    </row>
    <row r="1590" s="575" customFormat="1" customHeight="1" spans="1:56">
      <c r="A1590" s="515"/>
      <c r="B1590" s="965"/>
      <c r="C1590" s="965"/>
      <c r="D1590" s="716"/>
      <c r="E1590" s="519"/>
      <c r="F1590" s="807"/>
      <c r="G1590" s="966"/>
      <c r="H1590" s="291"/>
      <c r="I1590" s="690"/>
      <c r="J1590" s="291"/>
      <c r="K1590" s="807"/>
      <c r="L1590" s="796"/>
      <c r="M1590" s="480"/>
      <c r="N1590" s="480"/>
      <c r="O1590" s="480"/>
      <c r="P1590" s="797"/>
      <c r="Q1590" s="797"/>
      <c r="R1590" s="797"/>
      <c r="S1590" s="849"/>
      <c r="T1590" s="497"/>
      <c r="U1590" s="763"/>
      <c r="V1590" s="680"/>
      <c r="W1590" s="763"/>
      <c r="X1590" s="680"/>
      <c r="Y1590" s="680"/>
      <c r="Z1590" s="680"/>
      <c r="AA1590" s="680"/>
      <c r="AB1590" s="680"/>
      <c r="AC1590" s="680"/>
      <c r="AD1590" s="680"/>
      <c r="AE1590" s="680"/>
      <c r="AF1590" s="680"/>
      <c r="AG1590" s="680"/>
      <c r="AH1590" s="680"/>
      <c r="AI1590" s="680"/>
      <c r="AJ1590" s="680"/>
      <c r="AK1590" s="680"/>
      <c r="AL1590" s="680"/>
      <c r="AM1590" s="680"/>
      <c r="AN1590" s="680"/>
      <c r="AO1590" s="680"/>
      <c r="BC1590" s="861"/>
      <c r="BD1590" s="935"/>
    </row>
    <row r="1591" s="575" customFormat="1" customHeight="1" spans="1:56">
      <c r="A1591" s="515"/>
      <c r="B1591" s="965"/>
      <c r="C1591" s="965"/>
      <c r="D1591" s="409"/>
      <c r="E1591" s="519"/>
      <c r="F1591" s="807"/>
      <c r="G1591" s="966"/>
      <c r="H1591" s="291"/>
      <c r="I1591" s="690"/>
      <c r="J1591" s="291"/>
      <c r="K1591" s="807"/>
      <c r="L1591" s="796"/>
      <c r="M1591" s="480"/>
      <c r="N1591" s="480"/>
      <c r="O1591" s="480"/>
      <c r="P1591" s="797"/>
      <c r="Q1591" s="797"/>
      <c r="R1591" s="797"/>
      <c r="S1591" s="849"/>
      <c r="T1591" s="497"/>
      <c r="U1591" s="763"/>
      <c r="V1591" s="680"/>
      <c r="W1591" s="763"/>
      <c r="X1591" s="680"/>
      <c r="Y1591" s="680"/>
      <c r="Z1591" s="680"/>
      <c r="AA1591" s="680"/>
      <c r="AB1591" s="680"/>
      <c r="AC1591" s="680"/>
      <c r="AD1591" s="680"/>
      <c r="AE1591" s="680"/>
      <c r="AF1591" s="680"/>
      <c r="AG1591" s="680"/>
      <c r="AH1591" s="680"/>
      <c r="AI1591" s="680"/>
      <c r="AJ1591" s="680"/>
      <c r="AK1591" s="680"/>
      <c r="AL1591" s="680"/>
      <c r="AM1591" s="680"/>
      <c r="AN1591" s="680"/>
      <c r="AO1591" s="680"/>
      <c r="BC1591" s="861"/>
      <c r="BD1591" s="935"/>
    </row>
    <row r="1592" s="575" customFormat="1" customHeight="1" spans="1:56">
      <c r="A1592" s="515"/>
      <c r="B1592" s="965"/>
      <c r="C1592" s="965"/>
      <c r="D1592" s="716"/>
      <c r="E1592" s="519"/>
      <c r="F1592" s="807"/>
      <c r="G1592" s="966"/>
      <c r="H1592" s="291"/>
      <c r="I1592" s="690"/>
      <c r="J1592" s="291"/>
      <c r="K1592" s="807"/>
      <c r="L1592" s="796"/>
      <c r="M1592" s="480"/>
      <c r="N1592" s="480"/>
      <c r="O1592" s="480"/>
      <c r="P1592" s="797"/>
      <c r="Q1592" s="797"/>
      <c r="R1592" s="797"/>
      <c r="S1592" s="849"/>
      <c r="T1592" s="497"/>
      <c r="U1592" s="763"/>
      <c r="V1592" s="680"/>
      <c r="W1592" s="763"/>
      <c r="X1592" s="680"/>
      <c r="Y1592" s="680"/>
      <c r="Z1592" s="680"/>
      <c r="AA1592" s="680"/>
      <c r="AB1592" s="680"/>
      <c r="AC1592" s="680"/>
      <c r="AD1592" s="680"/>
      <c r="AE1592" s="680"/>
      <c r="AF1592" s="680"/>
      <c r="AG1592" s="680"/>
      <c r="AH1592" s="680"/>
      <c r="AI1592" s="680"/>
      <c r="AJ1592" s="680"/>
      <c r="AK1592" s="680"/>
      <c r="AL1592" s="680"/>
      <c r="AM1592" s="680"/>
      <c r="AN1592" s="680"/>
      <c r="AO1592" s="680"/>
      <c r="BC1592" s="861"/>
      <c r="BD1592" s="935"/>
    </row>
    <row r="1593" s="575" customFormat="1" customHeight="1" spans="1:56">
      <c r="A1593" s="515"/>
      <c r="B1593" s="965"/>
      <c r="C1593" s="965"/>
      <c r="D1593" s="409"/>
      <c r="E1593" s="519"/>
      <c r="F1593" s="807"/>
      <c r="G1593" s="966"/>
      <c r="H1593" s="291"/>
      <c r="I1593" s="690"/>
      <c r="J1593" s="291"/>
      <c r="K1593" s="807"/>
      <c r="L1593" s="796"/>
      <c r="M1593" s="480"/>
      <c r="N1593" s="480"/>
      <c r="O1593" s="480"/>
      <c r="P1593" s="797"/>
      <c r="Q1593" s="797"/>
      <c r="R1593" s="797"/>
      <c r="S1593" s="849"/>
      <c r="T1593" s="497"/>
      <c r="U1593" s="763"/>
      <c r="V1593" s="680"/>
      <c r="W1593" s="763"/>
      <c r="X1593" s="680"/>
      <c r="Y1593" s="680"/>
      <c r="Z1593" s="680"/>
      <c r="AA1593" s="680"/>
      <c r="AB1593" s="680"/>
      <c r="AC1593" s="680"/>
      <c r="AD1593" s="680"/>
      <c r="AE1593" s="680"/>
      <c r="AF1593" s="680"/>
      <c r="AG1593" s="680"/>
      <c r="AH1593" s="680"/>
      <c r="AI1593" s="680"/>
      <c r="AJ1593" s="680"/>
      <c r="AK1593" s="680"/>
      <c r="AL1593" s="680"/>
      <c r="AM1593" s="680"/>
      <c r="AN1593" s="680"/>
      <c r="AO1593" s="680"/>
      <c r="BC1593" s="861"/>
      <c r="BD1593" s="935"/>
    </row>
    <row r="1594" s="575" customFormat="1" customHeight="1" spans="1:56">
      <c r="A1594" s="515"/>
      <c r="B1594" s="965"/>
      <c r="C1594" s="965"/>
      <c r="D1594" s="716"/>
      <c r="E1594" s="519"/>
      <c r="F1594" s="807"/>
      <c r="G1594" s="966"/>
      <c r="H1594" s="291"/>
      <c r="I1594" s="690"/>
      <c r="J1594" s="291"/>
      <c r="K1594" s="807"/>
      <c r="L1594" s="796"/>
      <c r="M1594" s="480"/>
      <c r="N1594" s="480"/>
      <c r="O1594" s="480"/>
      <c r="P1594" s="797"/>
      <c r="Q1594" s="480"/>
      <c r="R1594" s="797"/>
      <c r="S1594" s="851"/>
      <c r="T1594" s="967"/>
      <c r="U1594" s="763"/>
      <c r="V1594" s="680"/>
      <c r="W1594" s="763"/>
      <c r="X1594" s="680"/>
      <c r="Y1594" s="680"/>
      <c r="Z1594" s="680"/>
      <c r="AA1594" s="680"/>
      <c r="AB1594" s="680"/>
      <c r="AC1594" s="680"/>
      <c r="AD1594" s="680"/>
      <c r="AE1594" s="680"/>
      <c r="AF1594" s="680"/>
      <c r="AG1594" s="680"/>
      <c r="AH1594" s="680"/>
      <c r="AI1594" s="680"/>
      <c r="AJ1594" s="680"/>
      <c r="AK1594" s="680"/>
      <c r="AL1594" s="680"/>
      <c r="AM1594" s="680"/>
      <c r="AN1594" s="680"/>
      <c r="AO1594" s="680"/>
      <c r="BC1594" s="861"/>
      <c r="BD1594" s="935"/>
    </row>
    <row r="1595" s="575" customFormat="1" customHeight="1" spans="1:56">
      <c r="A1595" s="515"/>
      <c r="B1595" s="965"/>
      <c r="C1595" s="965"/>
      <c r="D1595" s="409"/>
      <c r="E1595" s="519"/>
      <c r="F1595" s="807"/>
      <c r="G1595" s="966"/>
      <c r="H1595" s="291"/>
      <c r="I1595" s="690"/>
      <c r="J1595" s="291"/>
      <c r="K1595" s="807"/>
      <c r="L1595" s="796"/>
      <c r="M1595" s="480"/>
      <c r="N1595" s="480"/>
      <c r="O1595" s="480"/>
      <c r="P1595" s="797"/>
      <c r="Q1595" s="797"/>
      <c r="R1595" s="797"/>
      <c r="S1595" s="851"/>
      <c r="T1595" s="967"/>
      <c r="U1595" s="763"/>
      <c r="V1595" s="680"/>
      <c r="W1595" s="763"/>
      <c r="X1595" s="680"/>
      <c r="Y1595" s="680"/>
      <c r="Z1595" s="680"/>
      <c r="AA1595" s="680"/>
      <c r="AB1595" s="680"/>
      <c r="AC1595" s="680"/>
      <c r="AD1595" s="680"/>
      <c r="AE1595" s="680"/>
      <c r="AF1595" s="680"/>
      <c r="AG1595" s="680"/>
      <c r="AH1595" s="680"/>
      <c r="AI1595" s="680"/>
      <c r="AJ1595" s="680"/>
      <c r="AK1595" s="680"/>
      <c r="AL1595" s="680"/>
      <c r="AM1595" s="680"/>
      <c r="AN1595" s="680"/>
      <c r="AO1595" s="680"/>
      <c r="BC1595" s="861"/>
      <c r="BD1595" s="935"/>
    </row>
    <row r="1596" s="575" customFormat="1" customHeight="1" spans="1:56">
      <c r="A1596" s="515"/>
      <c r="B1596" s="965"/>
      <c r="C1596" s="965"/>
      <c r="D1596" s="716"/>
      <c r="E1596" s="519"/>
      <c r="F1596" s="807"/>
      <c r="G1596" s="966"/>
      <c r="H1596" s="291"/>
      <c r="I1596" s="690"/>
      <c r="J1596" s="291"/>
      <c r="K1596" s="807"/>
      <c r="L1596" s="796"/>
      <c r="M1596" s="480"/>
      <c r="N1596" s="480"/>
      <c r="O1596" s="480"/>
      <c r="P1596" s="480"/>
      <c r="Q1596" s="480"/>
      <c r="R1596" s="797"/>
      <c r="S1596" s="851"/>
      <c r="T1596" s="967"/>
      <c r="U1596" s="763"/>
      <c r="V1596" s="680"/>
      <c r="W1596" s="763"/>
      <c r="X1596" s="680"/>
      <c r="Y1596" s="680"/>
      <c r="Z1596" s="680"/>
      <c r="AA1596" s="680"/>
      <c r="AB1596" s="680"/>
      <c r="AC1596" s="680"/>
      <c r="AD1596" s="680"/>
      <c r="AE1596" s="680"/>
      <c r="AF1596" s="680"/>
      <c r="AG1596" s="680"/>
      <c r="AH1596" s="680"/>
      <c r="AI1596" s="680"/>
      <c r="AJ1596" s="680"/>
      <c r="AK1596" s="680"/>
      <c r="AL1596" s="680"/>
      <c r="AM1596" s="680"/>
      <c r="AN1596" s="680"/>
      <c r="AO1596" s="680"/>
      <c r="BC1596" s="861"/>
      <c r="BD1596" s="935"/>
    </row>
    <row r="1597" s="575" customFormat="1" customHeight="1" spans="1:56">
      <c r="A1597" s="515"/>
      <c r="B1597" s="965"/>
      <c r="C1597" s="965"/>
      <c r="D1597" s="409"/>
      <c r="E1597" s="519"/>
      <c r="F1597" s="807"/>
      <c r="G1597" s="966"/>
      <c r="H1597" s="291"/>
      <c r="I1597" s="690"/>
      <c r="J1597" s="291"/>
      <c r="K1597" s="807"/>
      <c r="L1597" s="796"/>
      <c r="M1597" s="480"/>
      <c r="N1597" s="480"/>
      <c r="O1597" s="480"/>
      <c r="P1597" s="480"/>
      <c r="Q1597" s="480"/>
      <c r="R1597" s="797"/>
      <c r="S1597" s="851"/>
      <c r="T1597" s="967"/>
      <c r="U1597" s="763"/>
      <c r="V1597" s="680"/>
      <c r="W1597" s="763"/>
      <c r="X1597" s="680"/>
      <c r="Y1597" s="680"/>
      <c r="Z1597" s="680"/>
      <c r="AA1597" s="680"/>
      <c r="AB1597" s="680"/>
      <c r="AC1597" s="680"/>
      <c r="AD1597" s="680"/>
      <c r="AE1597" s="680"/>
      <c r="AF1597" s="680"/>
      <c r="AG1597" s="680"/>
      <c r="AH1597" s="680"/>
      <c r="AI1597" s="680"/>
      <c r="AJ1597" s="680"/>
      <c r="AK1597" s="680"/>
      <c r="AL1597" s="680"/>
      <c r="AM1597" s="680"/>
      <c r="AN1597" s="680"/>
      <c r="AO1597" s="680"/>
      <c r="BC1597" s="861"/>
      <c r="BD1597" s="935"/>
    </row>
    <row r="1598" s="575" customFormat="1" customHeight="1" spans="1:56">
      <c r="A1598" s="515"/>
      <c r="B1598" s="965"/>
      <c r="C1598" s="965"/>
      <c r="D1598" s="716"/>
      <c r="E1598" s="519"/>
      <c r="F1598" s="807"/>
      <c r="G1598" s="966"/>
      <c r="H1598" s="291"/>
      <c r="I1598" s="690"/>
      <c r="J1598" s="291"/>
      <c r="K1598" s="807"/>
      <c r="L1598" s="796"/>
      <c r="M1598" s="480"/>
      <c r="N1598" s="480"/>
      <c r="O1598" s="480"/>
      <c r="P1598" s="797"/>
      <c r="Q1598" s="480"/>
      <c r="R1598" s="797"/>
      <c r="S1598" s="849"/>
      <c r="T1598" s="967"/>
      <c r="U1598" s="763"/>
      <c r="V1598" s="680"/>
      <c r="W1598" s="763"/>
      <c r="X1598" s="680"/>
      <c r="Y1598" s="680"/>
      <c r="Z1598" s="680"/>
      <c r="AA1598" s="680"/>
      <c r="AB1598" s="680"/>
      <c r="AC1598" s="680"/>
      <c r="AD1598" s="680"/>
      <c r="AE1598" s="680"/>
      <c r="AF1598" s="680"/>
      <c r="AG1598" s="680"/>
      <c r="AH1598" s="680"/>
      <c r="AI1598" s="680"/>
      <c r="AJ1598" s="680"/>
      <c r="AK1598" s="680"/>
      <c r="AL1598" s="680"/>
      <c r="AM1598" s="680"/>
      <c r="AN1598" s="680"/>
      <c r="AO1598" s="680"/>
      <c r="BC1598" s="861"/>
      <c r="BD1598" s="935"/>
    </row>
    <row r="1599" s="575" customFormat="1" customHeight="1" spans="1:56">
      <c r="A1599" s="515"/>
      <c r="B1599" s="965"/>
      <c r="C1599" s="965"/>
      <c r="D1599" s="409"/>
      <c r="E1599" s="519"/>
      <c r="F1599" s="807"/>
      <c r="G1599" s="966"/>
      <c r="H1599" s="291"/>
      <c r="I1599" s="690"/>
      <c r="J1599" s="291"/>
      <c r="K1599" s="807"/>
      <c r="L1599" s="796"/>
      <c r="M1599" s="480"/>
      <c r="N1599" s="480"/>
      <c r="O1599" s="480"/>
      <c r="P1599" s="797"/>
      <c r="Q1599" s="797"/>
      <c r="R1599" s="797"/>
      <c r="S1599" s="849"/>
      <c r="T1599" s="967"/>
      <c r="U1599" s="763"/>
      <c r="V1599" s="680"/>
      <c r="W1599" s="763"/>
      <c r="X1599" s="680"/>
      <c r="Y1599" s="680"/>
      <c r="Z1599" s="680"/>
      <c r="AA1599" s="680"/>
      <c r="AB1599" s="680"/>
      <c r="AC1599" s="680"/>
      <c r="AD1599" s="680"/>
      <c r="AE1599" s="680"/>
      <c r="AF1599" s="680"/>
      <c r="AG1599" s="680"/>
      <c r="AH1599" s="680"/>
      <c r="AI1599" s="680"/>
      <c r="AJ1599" s="680"/>
      <c r="AK1599" s="680"/>
      <c r="AL1599" s="680"/>
      <c r="AM1599" s="680"/>
      <c r="AN1599" s="680"/>
      <c r="AO1599" s="680"/>
      <c r="BC1599" s="861"/>
      <c r="BD1599" s="935"/>
    </row>
    <row r="1600" s="575" customFormat="1" customHeight="1" spans="1:56">
      <c r="A1600" s="515"/>
      <c r="B1600" s="965"/>
      <c r="C1600" s="965"/>
      <c r="D1600" s="716"/>
      <c r="E1600" s="519"/>
      <c r="F1600" s="807"/>
      <c r="G1600" s="966"/>
      <c r="H1600" s="291"/>
      <c r="I1600" s="690"/>
      <c r="J1600" s="291"/>
      <c r="K1600" s="807"/>
      <c r="L1600" s="796"/>
      <c r="M1600" s="480"/>
      <c r="N1600" s="480"/>
      <c r="O1600" s="480"/>
      <c r="P1600" s="480"/>
      <c r="Q1600" s="480"/>
      <c r="R1600" s="797"/>
      <c r="S1600" s="849"/>
      <c r="T1600" s="497"/>
      <c r="U1600" s="763"/>
      <c r="V1600" s="680"/>
      <c r="W1600" s="763"/>
      <c r="X1600" s="680"/>
      <c r="Y1600" s="680"/>
      <c r="Z1600" s="680"/>
      <c r="AA1600" s="680"/>
      <c r="AB1600" s="680"/>
      <c r="AC1600" s="680"/>
      <c r="AD1600" s="680"/>
      <c r="AE1600" s="680"/>
      <c r="AF1600" s="680"/>
      <c r="AG1600" s="680"/>
      <c r="AH1600" s="680"/>
      <c r="AI1600" s="680"/>
      <c r="AJ1600" s="680"/>
      <c r="AK1600" s="680"/>
      <c r="AL1600" s="680"/>
      <c r="AM1600" s="680"/>
      <c r="AN1600" s="680"/>
      <c r="AO1600" s="680"/>
      <c r="BC1600" s="861"/>
      <c r="BD1600" s="935"/>
    </row>
    <row r="1601" s="575" customFormat="1" customHeight="1" spans="1:56">
      <c r="A1601" s="515"/>
      <c r="B1601" s="965"/>
      <c r="C1601" s="965"/>
      <c r="D1601" s="409"/>
      <c r="E1601" s="519"/>
      <c r="F1601" s="807"/>
      <c r="G1601" s="966"/>
      <c r="H1601" s="291"/>
      <c r="I1601" s="690"/>
      <c r="J1601" s="291"/>
      <c r="K1601" s="807"/>
      <c r="L1601" s="796"/>
      <c r="M1601" s="480"/>
      <c r="N1601" s="480"/>
      <c r="O1601" s="480"/>
      <c r="P1601" s="480"/>
      <c r="Q1601" s="480"/>
      <c r="R1601" s="797"/>
      <c r="S1601" s="849"/>
      <c r="T1601" s="497"/>
      <c r="U1601" s="763"/>
      <c r="V1601" s="680"/>
      <c r="W1601" s="763"/>
      <c r="X1601" s="680"/>
      <c r="Y1601" s="680"/>
      <c r="Z1601" s="680"/>
      <c r="AA1601" s="680"/>
      <c r="AB1601" s="680"/>
      <c r="AC1601" s="680"/>
      <c r="AD1601" s="680"/>
      <c r="AE1601" s="680"/>
      <c r="AF1601" s="680"/>
      <c r="AG1601" s="680"/>
      <c r="AH1601" s="680"/>
      <c r="AI1601" s="680"/>
      <c r="AJ1601" s="680"/>
      <c r="AK1601" s="680"/>
      <c r="AL1601" s="680"/>
      <c r="AM1601" s="680"/>
      <c r="AN1601" s="680"/>
      <c r="AO1601" s="680"/>
      <c r="BC1601" s="861"/>
      <c r="BD1601" s="935"/>
    </row>
    <row r="1602" s="575" customFormat="1" customHeight="1" spans="1:56">
      <c r="A1602" s="513"/>
      <c r="B1602" s="858"/>
      <c r="C1602" s="858"/>
      <c r="D1602" s="409"/>
      <c r="E1602" s="409"/>
      <c r="F1602" s="662"/>
      <c r="G1602" s="215"/>
      <c r="H1602" s="291"/>
      <c r="I1602" s="690"/>
      <c r="J1602" s="291"/>
      <c r="K1602" s="662"/>
      <c r="L1602" s="801"/>
      <c r="M1602" s="217"/>
      <c r="N1602" s="217"/>
      <c r="O1602" s="217"/>
      <c r="P1602" s="217"/>
      <c r="Q1602" s="217"/>
      <c r="R1602" s="797"/>
      <c r="S1602" s="688"/>
      <c r="T1602" s="394"/>
      <c r="U1602" s="763"/>
      <c r="V1602" s="680"/>
      <c r="W1602" s="763"/>
      <c r="X1602" s="680"/>
      <c r="Y1602" s="680"/>
      <c r="Z1602" s="680"/>
      <c r="AA1602" s="680"/>
      <c r="AB1602" s="680"/>
      <c r="AC1602" s="680"/>
      <c r="AD1602" s="680"/>
      <c r="AE1602" s="680"/>
      <c r="AF1602" s="680"/>
      <c r="AG1602" s="680"/>
      <c r="AH1602" s="680"/>
      <c r="AI1602" s="680"/>
      <c r="AJ1602" s="680"/>
      <c r="AK1602" s="680"/>
      <c r="AL1602" s="680"/>
      <c r="AM1602" s="680"/>
      <c r="AN1602" s="680"/>
      <c r="AO1602" s="680"/>
      <c r="BC1602" s="861"/>
      <c r="BD1602" s="935"/>
    </row>
    <row r="1603" s="575" customFormat="1" customHeight="1" spans="1:56">
      <c r="A1603" s="513"/>
      <c r="B1603" s="858"/>
      <c r="C1603" s="858"/>
      <c r="D1603" s="409"/>
      <c r="E1603" s="409"/>
      <c r="F1603" s="662"/>
      <c r="G1603" s="215"/>
      <c r="H1603" s="291"/>
      <c r="I1603" s="690"/>
      <c r="J1603" s="291"/>
      <c r="K1603" s="662"/>
      <c r="L1603" s="801"/>
      <c r="M1603" s="217"/>
      <c r="N1603" s="217"/>
      <c r="O1603" s="217"/>
      <c r="P1603" s="217"/>
      <c r="Q1603" s="480"/>
      <c r="R1603" s="797"/>
      <c r="S1603" s="688"/>
      <c r="T1603" s="394"/>
      <c r="U1603" s="763"/>
      <c r="V1603" s="680"/>
      <c r="W1603" s="763"/>
      <c r="X1603" s="680"/>
      <c r="Y1603" s="680"/>
      <c r="Z1603" s="680"/>
      <c r="AA1603" s="680"/>
      <c r="AB1603" s="680"/>
      <c r="AC1603" s="680"/>
      <c r="AD1603" s="680"/>
      <c r="AE1603" s="680"/>
      <c r="AF1603" s="680"/>
      <c r="AG1603" s="680"/>
      <c r="AH1603" s="680"/>
      <c r="AI1603" s="680"/>
      <c r="AJ1603" s="680"/>
      <c r="AK1603" s="680"/>
      <c r="AL1603" s="680"/>
      <c r="AM1603" s="680"/>
      <c r="AN1603" s="680"/>
      <c r="AO1603" s="680"/>
      <c r="BC1603" s="861"/>
      <c r="BD1603" s="935"/>
    </row>
    <row r="1604" s="575" customFormat="1" customHeight="1" spans="1:56">
      <c r="A1604" s="513"/>
      <c r="B1604" s="858"/>
      <c r="C1604" s="858"/>
      <c r="D1604" s="409"/>
      <c r="E1604" s="409"/>
      <c r="F1604" s="662"/>
      <c r="G1604" s="215"/>
      <c r="H1604" s="291"/>
      <c r="I1604" s="690"/>
      <c r="J1604" s="291"/>
      <c r="K1604" s="662"/>
      <c r="L1604" s="801"/>
      <c r="M1604" s="217"/>
      <c r="N1604" s="217"/>
      <c r="O1604" s="217"/>
      <c r="P1604" s="217"/>
      <c r="Q1604" s="217"/>
      <c r="R1604" s="217"/>
      <c r="S1604" s="688"/>
      <c r="T1604" s="394"/>
      <c r="U1604" s="763"/>
      <c r="V1604" s="680"/>
      <c r="W1604" s="763"/>
      <c r="X1604" s="680"/>
      <c r="Y1604" s="680"/>
      <c r="Z1604" s="680"/>
      <c r="AA1604" s="680"/>
      <c r="AB1604" s="680"/>
      <c r="AC1604" s="680"/>
      <c r="AD1604" s="680"/>
      <c r="AE1604" s="680"/>
      <c r="AF1604" s="680"/>
      <c r="AG1604" s="680"/>
      <c r="AH1604" s="680"/>
      <c r="AI1604" s="680"/>
      <c r="AJ1604" s="680"/>
      <c r="AK1604" s="680"/>
      <c r="AL1604" s="680"/>
      <c r="AM1604" s="680"/>
      <c r="AN1604" s="680"/>
      <c r="AO1604" s="680"/>
      <c r="BC1604" s="861"/>
      <c r="BD1604" s="935"/>
    </row>
    <row r="1605" s="575" customFormat="1" customHeight="1" spans="1:56">
      <c r="A1605" s="515"/>
      <c r="B1605" s="965"/>
      <c r="C1605" s="965"/>
      <c r="D1605" s="716"/>
      <c r="E1605" s="481"/>
      <c r="F1605" s="960"/>
      <c r="G1605" s="968"/>
      <c r="H1605" s="291"/>
      <c r="I1605" s="690"/>
      <c r="J1605" s="291"/>
      <c r="K1605" s="807"/>
      <c r="L1605" s="796"/>
      <c r="M1605" s="480"/>
      <c r="N1605" s="480"/>
      <c r="O1605" s="480"/>
      <c r="P1605" s="797"/>
      <c r="Q1605" s="797"/>
      <c r="R1605" s="797"/>
      <c r="S1605" s="849"/>
      <c r="T1605" s="497"/>
      <c r="U1605" s="763"/>
      <c r="V1605" s="680"/>
      <c r="W1605" s="763"/>
      <c r="X1605" s="680"/>
      <c r="Y1605" s="680"/>
      <c r="Z1605" s="680"/>
      <c r="AA1605" s="680"/>
      <c r="AB1605" s="680"/>
      <c r="AC1605" s="680"/>
      <c r="AD1605" s="680"/>
      <c r="AE1605" s="680"/>
      <c r="AF1605" s="680"/>
      <c r="AG1605" s="680"/>
      <c r="AH1605" s="680"/>
      <c r="AI1605" s="680"/>
      <c r="AJ1605" s="680"/>
      <c r="AK1605" s="680"/>
      <c r="AL1605" s="680"/>
      <c r="AM1605" s="680"/>
      <c r="AN1605" s="680"/>
      <c r="AO1605" s="680"/>
      <c r="BC1605" s="861"/>
      <c r="BD1605" s="935"/>
    </row>
    <row r="1606" s="575" customFormat="1" customHeight="1" spans="1:56">
      <c r="A1606" s="515"/>
      <c r="B1606" s="965"/>
      <c r="C1606" s="965"/>
      <c r="D1606" s="409"/>
      <c r="E1606" s="481"/>
      <c r="F1606" s="960"/>
      <c r="G1606" s="968"/>
      <c r="H1606" s="291"/>
      <c r="I1606" s="690"/>
      <c r="J1606" s="291"/>
      <c r="K1606" s="807"/>
      <c r="L1606" s="796"/>
      <c r="M1606" s="480"/>
      <c r="N1606" s="480"/>
      <c r="O1606" s="480"/>
      <c r="P1606" s="797"/>
      <c r="Q1606" s="797"/>
      <c r="R1606" s="797"/>
      <c r="S1606" s="849"/>
      <c r="T1606" s="497"/>
      <c r="U1606" s="763"/>
      <c r="V1606" s="680"/>
      <c r="W1606" s="763"/>
      <c r="X1606" s="680"/>
      <c r="Y1606" s="680"/>
      <c r="Z1606" s="680"/>
      <c r="AA1606" s="680"/>
      <c r="AB1606" s="680"/>
      <c r="AC1606" s="680"/>
      <c r="AD1606" s="680"/>
      <c r="AE1606" s="680"/>
      <c r="AF1606" s="680"/>
      <c r="AG1606" s="680"/>
      <c r="AH1606" s="680"/>
      <c r="AI1606" s="680"/>
      <c r="AJ1606" s="680"/>
      <c r="AK1606" s="680"/>
      <c r="AL1606" s="680"/>
      <c r="AM1606" s="680"/>
      <c r="AN1606" s="680"/>
      <c r="AO1606" s="680"/>
      <c r="BC1606" s="861"/>
      <c r="BD1606" s="935"/>
    </row>
    <row r="1607" s="575" customFormat="1" customHeight="1" spans="1:56">
      <c r="A1607" s="515"/>
      <c r="B1607" s="965"/>
      <c r="C1607" s="965"/>
      <c r="D1607" s="716"/>
      <c r="E1607" s="481"/>
      <c r="F1607" s="960"/>
      <c r="G1607" s="968"/>
      <c r="H1607" s="291"/>
      <c r="I1607" s="690"/>
      <c r="J1607" s="291"/>
      <c r="K1607" s="807"/>
      <c r="L1607" s="796"/>
      <c r="M1607" s="480"/>
      <c r="N1607" s="480"/>
      <c r="O1607" s="480"/>
      <c r="P1607" s="797"/>
      <c r="Q1607" s="797"/>
      <c r="R1607" s="797"/>
      <c r="S1607" s="849"/>
      <c r="T1607" s="497"/>
      <c r="U1607" s="763"/>
      <c r="V1607" s="680"/>
      <c r="W1607" s="763"/>
      <c r="X1607" s="680"/>
      <c r="Y1607" s="680"/>
      <c r="Z1607" s="680"/>
      <c r="AA1607" s="680"/>
      <c r="AB1607" s="680"/>
      <c r="AC1607" s="680"/>
      <c r="AD1607" s="680"/>
      <c r="AE1607" s="680"/>
      <c r="AF1607" s="680"/>
      <c r="AG1607" s="680"/>
      <c r="AH1607" s="680"/>
      <c r="AI1607" s="680"/>
      <c r="AJ1607" s="680"/>
      <c r="AK1607" s="680"/>
      <c r="AL1607" s="680"/>
      <c r="AM1607" s="680"/>
      <c r="AN1607" s="680"/>
      <c r="AO1607" s="680"/>
      <c r="BC1607" s="861"/>
      <c r="BD1607" s="935"/>
    </row>
    <row r="1608" s="575" customFormat="1" customHeight="1" spans="1:56">
      <c r="A1608" s="515"/>
      <c r="B1608" s="965"/>
      <c r="C1608" s="965"/>
      <c r="D1608" s="409"/>
      <c r="E1608" s="481"/>
      <c r="F1608" s="960"/>
      <c r="G1608" s="968"/>
      <c r="H1608" s="291"/>
      <c r="I1608" s="690"/>
      <c r="J1608" s="291"/>
      <c r="K1608" s="807"/>
      <c r="L1608" s="796"/>
      <c r="M1608" s="480"/>
      <c r="N1608" s="480"/>
      <c r="O1608" s="480"/>
      <c r="P1608" s="797"/>
      <c r="Q1608" s="797"/>
      <c r="R1608" s="797"/>
      <c r="S1608" s="849"/>
      <c r="T1608" s="497"/>
      <c r="U1608" s="763"/>
      <c r="V1608" s="680"/>
      <c r="W1608" s="763"/>
      <c r="X1608" s="680"/>
      <c r="Y1608" s="680"/>
      <c r="Z1608" s="680"/>
      <c r="AA1608" s="680"/>
      <c r="AB1608" s="680"/>
      <c r="AC1608" s="680"/>
      <c r="AD1608" s="680"/>
      <c r="AE1608" s="680"/>
      <c r="AF1608" s="680"/>
      <c r="AG1608" s="680"/>
      <c r="AH1608" s="680"/>
      <c r="AI1608" s="680"/>
      <c r="AJ1608" s="680"/>
      <c r="AK1608" s="680"/>
      <c r="AL1608" s="680"/>
      <c r="AM1608" s="680"/>
      <c r="AN1608" s="680"/>
      <c r="AO1608" s="680"/>
      <c r="BC1608" s="861"/>
      <c r="BD1608" s="935"/>
    </row>
    <row r="1609" s="575" customFormat="1" customHeight="1" spans="1:56">
      <c r="A1609" s="515"/>
      <c r="B1609" s="965"/>
      <c r="C1609" s="965"/>
      <c r="D1609" s="716"/>
      <c r="E1609" s="481"/>
      <c r="F1609" s="960"/>
      <c r="G1609" s="968"/>
      <c r="H1609" s="291"/>
      <c r="I1609" s="690"/>
      <c r="J1609" s="291"/>
      <c r="K1609" s="807"/>
      <c r="L1609" s="796"/>
      <c r="M1609" s="480"/>
      <c r="N1609" s="480"/>
      <c r="O1609" s="480"/>
      <c r="P1609" s="797"/>
      <c r="Q1609" s="797"/>
      <c r="R1609" s="797"/>
      <c r="S1609" s="849"/>
      <c r="T1609" s="497"/>
      <c r="U1609" s="763"/>
      <c r="V1609" s="680"/>
      <c r="W1609" s="763"/>
      <c r="X1609" s="680"/>
      <c r="Y1609" s="680"/>
      <c r="Z1609" s="680"/>
      <c r="AA1609" s="680"/>
      <c r="AB1609" s="680"/>
      <c r="AC1609" s="680"/>
      <c r="AD1609" s="680"/>
      <c r="AE1609" s="680"/>
      <c r="AF1609" s="680"/>
      <c r="AG1609" s="680"/>
      <c r="AH1609" s="680"/>
      <c r="AI1609" s="680"/>
      <c r="AJ1609" s="680"/>
      <c r="AK1609" s="680"/>
      <c r="AL1609" s="680"/>
      <c r="AM1609" s="680"/>
      <c r="AN1609" s="680"/>
      <c r="AO1609" s="680"/>
      <c r="BC1609" s="861"/>
      <c r="BD1609" s="935"/>
    </row>
    <row r="1610" s="575" customFormat="1" customHeight="1" spans="1:56">
      <c r="A1610" s="515"/>
      <c r="B1610" s="965"/>
      <c r="C1610" s="965"/>
      <c r="D1610" s="716"/>
      <c r="E1610" s="481"/>
      <c r="F1610" s="960"/>
      <c r="G1610" s="968"/>
      <c r="H1610" s="291"/>
      <c r="I1610" s="690"/>
      <c r="J1610" s="291"/>
      <c r="K1610" s="807"/>
      <c r="L1610" s="796"/>
      <c r="M1610" s="480"/>
      <c r="N1610" s="480"/>
      <c r="O1610" s="480"/>
      <c r="P1610" s="797"/>
      <c r="Q1610" s="797"/>
      <c r="R1610" s="797"/>
      <c r="S1610" s="849"/>
      <c r="T1610" s="497"/>
      <c r="U1610" s="763"/>
      <c r="V1610" s="680"/>
      <c r="W1610" s="763"/>
      <c r="X1610" s="680"/>
      <c r="Y1610" s="680"/>
      <c r="Z1610" s="680"/>
      <c r="AA1610" s="680"/>
      <c r="AB1610" s="680"/>
      <c r="AC1610" s="680"/>
      <c r="AD1610" s="680"/>
      <c r="AE1610" s="680"/>
      <c r="AF1610" s="680"/>
      <c r="AG1610" s="680"/>
      <c r="AH1610" s="680"/>
      <c r="AI1610" s="680"/>
      <c r="AJ1610" s="680"/>
      <c r="AK1610" s="680"/>
      <c r="AL1610" s="680"/>
      <c r="AM1610" s="680"/>
      <c r="AN1610" s="680"/>
      <c r="AO1610" s="680"/>
      <c r="BC1610" s="861"/>
      <c r="BD1610" s="935"/>
    </row>
    <row r="1611" s="575" customFormat="1" customHeight="1" spans="1:56">
      <c r="A1611" s="515"/>
      <c r="B1611" s="965"/>
      <c r="C1611" s="965"/>
      <c r="D1611" s="409"/>
      <c r="E1611" s="481"/>
      <c r="F1611" s="960"/>
      <c r="G1611" s="968"/>
      <c r="H1611" s="291"/>
      <c r="I1611" s="690"/>
      <c r="J1611" s="291"/>
      <c r="K1611" s="807"/>
      <c r="L1611" s="796"/>
      <c r="M1611" s="480"/>
      <c r="N1611" s="480"/>
      <c r="O1611" s="480"/>
      <c r="P1611" s="797"/>
      <c r="Q1611" s="797"/>
      <c r="R1611" s="797"/>
      <c r="S1611" s="849"/>
      <c r="T1611" s="497"/>
      <c r="U1611" s="763"/>
      <c r="V1611" s="680"/>
      <c r="W1611" s="763"/>
      <c r="X1611" s="680"/>
      <c r="Y1611" s="680"/>
      <c r="Z1611" s="680"/>
      <c r="AA1611" s="680"/>
      <c r="AB1611" s="680"/>
      <c r="AC1611" s="680"/>
      <c r="AD1611" s="680"/>
      <c r="AE1611" s="680"/>
      <c r="AF1611" s="680"/>
      <c r="AG1611" s="680"/>
      <c r="AH1611" s="680"/>
      <c r="AI1611" s="680"/>
      <c r="AJ1611" s="680"/>
      <c r="AK1611" s="680"/>
      <c r="AL1611" s="680"/>
      <c r="AM1611" s="680"/>
      <c r="AN1611" s="680"/>
      <c r="AO1611" s="680"/>
      <c r="BC1611" s="861"/>
      <c r="BD1611" s="935"/>
    </row>
    <row r="1612" s="575" customFormat="1" customHeight="1" spans="1:56">
      <c r="A1612" s="515"/>
      <c r="B1612" s="965"/>
      <c r="C1612" s="965"/>
      <c r="D1612" s="716"/>
      <c r="E1612" s="519"/>
      <c r="F1612" s="807"/>
      <c r="G1612" s="966"/>
      <c r="H1612" s="291"/>
      <c r="I1612" s="690"/>
      <c r="J1612" s="291"/>
      <c r="K1612" s="807"/>
      <c r="L1612" s="796"/>
      <c r="M1612" s="480"/>
      <c r="N1612" s="480"/>
      <c r="O1612" s="480"/>
      <c r="P1612" s="797"/>
      <c r="Q1612" s="797"/>
      <c r="R1612" s="797"/>
      <c r="S1612" s="849"/>
      <c r="T1612" s="497"/>
      <c r="U1612" s="763"/>
      <c r="V1612" s="680"/>
      <c r="W1612" s="763"/>
      <c r="X1612" s="680"/>
      <c r="Y1612" s="680"/>
      <c r="Z1612" s="680"/>
      <c r="AA1612" s="680"/>
      <c r="AB1612" s="680"/>
      <c r="AC1612" s="680"/>
      <c r="AD1612" s="680"/>
      <c r="AE1612" s="680"/>
      <c r="AF1612" s="680"/>
      <c r="AG1612" s="680"/>
      <c r="AH1612" s="680"/>
      <c r="AI1612" s="680"/>
      <c r="AJ1612" s="680"/>
      <c r="AK1612" s="680"/>
      <c r="AL1612" s="680"/>
      <c r="AM1612" s="680"/>
      <c r="AN1612" s="680"/>
      <c r="AO1612" s="680"/>
      <c r="BC1612" s="861"/>
      <c r="BD1612" s="935"/>
    </row>
    <row r="1613" s="575" customFormat="1" customHeight="1" spans="1:56">
      <c r="A1613" s="515"/>
      <c r="B1613" s="965"/>
      <c r="C1613" s="965"/>
      <c r="D1613" s="409"/>
      <c r="E1613" s="519"/>
      <c r="F1613" s="807"/>
      <c r="G1613" s="966"/>
      <c r="H1613" s="291"/>
      <c r="I1613" s="690"/>
      <c r="J1613" s="291"/>
      <c r="K1613" s="807"/>
      <c r="L1613" s="796"/>
      <c r="M1613" s="480"/>
      <c r="N1613" s="480"/>
      <c r="O1613" s="480"/>
      <c r="P1613" s="797"/>
      <c r="Q1613" s="797"/>
      <c r="R1613" s="797"/>
      <c r="S1613" s="849"/>
      <c r="T1613" s="497"/>
      <c r="U1613" s="763"/>
      <c r="V1613" s="680"/>
      <c r="W1613" s="763"/>
      <c r="X1613" s="680"/>
      <c r="Y1613" s="680"/>
      <c r="Z1613" s="680"/>
      <c r="AA1613" s="680"/>
      <c r="AB1613" s="680"/>
      <c r="AC1613" s="680"/>
      <c r="AD1613" s="680"/>
      <c r="AE1613" s="680"/>
      <c r="AF1613" s="680"/>
      <c r="AG1613" s="680"/>
      <c r="AH1613" s="680"/>
      <c r="AI1613" s="680"/>
      <c r="AJ1613" s="680"/>
      <c r="AK1613" s="680"/>
      <c r="AL1613" s="680"/>
      <c r="AM1613" s="680"/>
      <c r="AN1613" s="680"/>
      <c r="AO1613" s="680"/>
      <c r="BC1613" s="861"/>
      <c r="BD1613" s="935"/>
    </row>
    <row r="1614" s="575" customFormat="1" customHeight="1" spans="1:56">
      <c r="A1614" s="515"/>
      <c r="B1614" s="965"/>
      <c r="C1614" s="965"/>
      <c r="D1614" s="716"/>
      <c r="E1614" s="481"/>
      <c r="F1614" s="960"/>
      <c r="G1614" s="968"/>
      <c r="H1614" s="291"/>
      <c r="I1614" s="690"/>
      <c r="J1614" s="291"/>
      <c r="K1614" s="807"/>
      <c r="L1614" s="796"/>
      <c r="M1614" s="480"/>
      <c r="N1614" s="480"/>
      <c r="O1614" s="480"/>
      <c r="P1614" s="797"/>
      <c r="Q1614" s="797"/>
      <c r="R1614" s="797"/>
      <c r="S1614" s="849"/>
      <c r="T1614" s="497"/>
      <c r="U1614" s="763"/>
      <c r="V1614" s="680"/>
      <c r="W1614" s="763"/>
      <c r="X1614" s="680"/>
      <c r="Y1614" s="680"/>
      <c r="Z1614" s="680"/>
      <c r="AA1614" s="680"/>
      <c r="AB1614" s="680"/>
      <c r="AC1614" s="680"/>
      <c r="AD1614" s="680"/>
      <c r="AE1614" s="680"/>
      <c r="AF1614" s="680"/>
      <c r="AG1614" s="680"/>
      <c r="AH1614" s="680"/>
      <c r="AI1614" s="680"/>
      <c r="AJ1614" s="680"/>
      <c r="AK1614" s="680"/>
      <c r="AL1614" s="680"/>
      <c r="AM1614" s="680"/>
      <c r="AN1614" s="680"/>
      <c r="AO1614" s="680"/>
      <c r="BC1614" s="861"/>
      <c r="BD1614" s="935"/>
    </row>
    <row r="1615" s="575" customFormat="1" customHeight="1" spans="1:56">
      <c r="A1615" s="515"/>
      <c r="B1615" s="965"/>
      <c r="C1615" s="965"/>
      <c r="D1615" s="409"/>
      <c r="E1615" s="481"/>
      <c r="F1615" s="960"/>
      <c r="G1615" s="968"/>
      <c r="H1615" s="291"/>
      <c r="I1615" s="690"/>
      <c r="J1615" s="291"/>
      <c r="K1615" s="807"/>
      <c r="L1615" s="796"/>
      <c r="M1615" s="480"/>
      <c r="N1615" s="480"/>
      <c r="O1615" s="480"/>
      <c r="P1615" s="797"/>
      <c r="Q1615" s="797"/>
      <c r="R1615" s="797"/>
      <c r="S1615" s="849"/>
      <c r="T1615" s="497"/>
      <c r="U1615" s="763"/>
      <c r="V1615" s="680"/>
      <c r="W1615" s="763"/>
      <c r="X1615" s="680"/>
      <c r="Y1615" s="680"/>
      <c r="Z1615" s="680"/>
      <c r="AA1615" s="680"/>
      <c r="AB1615" s="680"/>
      <c r="AC1615" s="680"/>
      <c r="AD1615" s="680"/>
      <c r="AE1615" s="680"/>
      <c r="AF1615" s="680"/>
      <c r="AG1615" s="680"/>
      <c r="AH1615" s="680"/>
      <c r="AI1615" s="680"/>
      <c r="AJ1615" s="680"/>
      <c r="AK1615" s="680"/>
      <c r="AL1615" s="680"/>
      <c r="AM1615" s="680"/>
      <c r="AN1615" s="680"/>
      <c r="AO1615" s="680"/>
      <c r="BC1615" s="861"/>
      <c r="BD1615" s="935"/>
    </row>
    <row r="1616" s="575" customFormat="1" customHeight="1" spans="1:56">
      <c r="A1616" s="515"/>
      <c r="B1616" s="965"/>
      <c r="C1616" s="965"/>
      <c r="D1616" s="716"/>
      <c r="E1616" s="481"/>
      <c r="F1616" s="960"/>
      <c r="G1616" s="968"/>
      <c r="H1616" s="291"/>
      <c r="I1616" s="690"/>
      <c r="J1616" s="291"/>
      <c r="K1616" s="807"/>
      <c r="L1616" s="796"/>
      <c r="M1616" s="480"/>
      <c r="N1616" s="480"/>
      <c r="O1616" s="480"/>
      <c r="P1616" s="797"/>
      <c r="Q1616" s="480"/>
      <c r="R1616" s="797"/>
      <c r="S1616" s="849"/>
      <c r="T1616" s="497"/>
      <c r="U1616" s="763"/>
      <c r="V1616" s="680"/>
      <c r="W1616" s="763"/>
      <c r="X1616" s="680"/>
      <c r="Y1616" s="680"/>
      <c r="Z1616" s="680"/>
      <c r="AA1616" s="680"/>
      <c r="AB1616" s="680"/>
      <c r="AC1616" s="680"/>
      <c r="AD1616" s="680"/>
      <c r="AE1616" s="680"/>
      <c r="AF1616" s="680"/>
      <c r="AG1616" s="680"/>
      <c r="AH1616" s="680"/>
      <c r="AI1616" s="680"/>
      <c r="AJ1616" s="680"/>
      <c r="AK1616" s="680"/>
      <c r="AL1616" s="680"/>
      <c r="AM1616" s="680"/>
      <c r="AN1616" s="680"/>
      <c r="AO1616" s="680"/>
      <c r="BC1616" s="861"/>
      <c r="BD1616" s="935"/>
    </row>
    <row r="1617" s="575" customFormat="1" customHeight="1" spans="1:56">
      <c r="A1617" s="515"/>
      <c r="B1617" s="965"/>
      <c r="C1617" s="736"/>
      <c r="D1617" s="409"/>
      <c r="E1617" s="492"/>
      <c r="F1617" s="662"/>
      <c r="G1617" s="466"/>
      <c r="H1617" s="291"/>
      <c r="I1617" s="690"/>
      <c r="J1617" s="291"/>
      <c r="K1617" s="662"/>
      <c r="L1617" s="388"/>
      <c r="M1617" s="217"/>
      <c r="N1617" s="217"/>
      <c r="O1617" s="217"/>
      <c r="P1617" s="291"/>
      <c r="Q1617" s="291"/>
      <c r="R1617" s="217"/>
      <c r="S1617" s="688"/>
      <c r="T1617" s="359"/>
      <c r="U1617" s="763"/>
      <c r="V1617" s="680"/>
      <c r="W1617" s="763"/>
      <c r="X1617" s="680"/>
      <c r="Y1617" s="680"/>
      <c r="Z1617" s="680"/>
      <c r="AA1617" s="680"/>
      <c r="AB1617" s="680"/>
      <c r="AC1617" s="680"/>
      <c r="AD1617" s="680"/>
      <c r="AE1617" s="680"/>
      <c r="AF1617" s="680"/>
      <c r="AG1617" s="680"/>
      <c r="AH1617" s="680"/>
      <c r="AI1617" s="680"/>
      <c r="AJ1617" s="680"/>
      <c r="AK1617" s="680"/>
      <c r="AL1617" s="680"/>
      <c r="AM1617" s="680"/>
      <c r="AN1617" s="680"/>
      <c r="AO1617" s="680"/>
      <c r="BC1617" s="861"/>
      <c r="BD1617" s="935"/>
    </row>
    <row r="1618" s="575" customFormat="1" customHeight="1" spans="1:56">
      <c r="A1618" s="513"/>
      <c r="B1618" s="858"/>
      <c r="C1618" s="736"/>
      <c r="D1618" s="409"/>
      <c r="E1618" s="492"/>
      <c r="F1618" s="662"/>
      <c r="G1618" s="466"/>
      <c r="H1618" s="291"/>
      <c r="I1618" s="690"/>
      <c r="J1618" s="291"/>
      <c r="K1618" s="662"/>
      <c r="L1618" s="388"/>
      <c r="M1618" s="217"/>
      <c r="N1618" s="217"/>
      <c r="O1618" s="217"/>
      <c r="P1618" s="291"/>
      <c r="Q1618" s="291"/>
      <c r="R1618" s="217"/>
      <c r="S1618" s="688"/>
      <c r="T1618" s="359"/>
      <c r="U1618" s="763"/>
      <c r="V1618" s="680"/>
      <c r="W1618" s="763"/>
      <c r="X1618" s="680"/>
      <c r="Y1618" s="680"/>
      <c r="Z1618" s="680"/>
      <c r="AA1618" s="680"/>
      <c r="AB1618" s="680"/>
      <c r="AC1618" s="680"/>
      <c r="AD1618" s="680"/>
      <c r="AE1618" s="680"/>
      <c r="AF1618" s="680"/>
      <c r="AG1618" s="680"/>
      <c r="AH1618" s="680"/>
      <c r="AI1618" s="680"/>
      <c r="AJ1618" s="680"/>
      <c r="AK1618" s="680"/>
      <c r="AL1618" s="680"/>
      <c r="AM1618" s="680"/>
      <c r="AN1618" s="680"/>
      <c r="AO1618" s="680"/>
      <c r="BC1618" s="861"/>
      <c r="BD1618" s="935"/>
    </row>
    <row r="1619" s="575" customFormat="1" customHeight="1" spans="1:56">
      <c r="A1619" s="515"/>
      <c r="B1619" s="965"/>
      <c r="C1619" s="965"/>
      <c r="D1619" s="716"/>
      <c r="E1619" s="519"/>
      <c r="F1619" s="662"/>
      <c r="G1619" s="466"/>
      <c r="H1619" s="291"/>
      <c r="I1619" s="690"/>
      <c r="J1619" s="291"/>
      <c r="K1619" s="807"/>
      <c r="L1619" s="796"/>
      <c r="M1619" s="480"/>
      <c r="N1619" s="480"/>
      <c r="O1619" s="480"/>
      <c r="P1619" s="797"/>
      <c r="Q1619" s="797"/>
      <c r="R1619" s="797"/>
      <c r="S1619" s="849"/>
      <c r="T1619" s="497"/>
      <c r="U1619" s="763"/>
      <c r="V1619" s="680"/>
      <c r="W1619" s="763"/>
      <c r="X1619" s="680"/>
      <c r="Y1619" s="680"/>
      <c r="Z1619" s="680"/>
      <c r="AA1619" s="680"/>
      <c r="AB1619" s="680"/>
      <c r="AC1619" s="680"/>
      <c r="AD1619" s="680"/>
      <c r="AE1619" s="680"/>
      <c r="AF1619" s="680"/>
      <c r="AG1619" s="680"/>
      <c r="AH1619" s="680"/>
      <c r="AI1619" s="680"/>
      <c r="AJ1619" s="680"/>
      <c r="AK1619" s="680"/>
      <c r="AL1619" s="680"/>
      <c r="AM1619" s="680"/>
      <c r="AN1619" s="680"/>
      <c r="AO1619" s="680"/>
      <c r="BC1619" s="861"/>
      <c r="BD1619" s="935"/>
    </row>
    <row r="1620" s="575" customFormat="1" customHeight="1" spans="1:56">
      <c r="A1620" s="515"/>
      <c r="B1620" s="965"/>
      <c r="C1620" s="965"/>
      <c r="D1620" s="409"/>
      <c r="E1620" s="519"/>
      <c r="F1620" s="662"/>
      <c r="G1620" s="466"/>
      <c r="H1620" s="291"/>
      <c r="I1620" s="690"/>
      <c r="J1620" s="291"/>
      <c r="K1620" s="807"/>
      <c r="L1620" s="796"/>
      <c r="M1620" s="480"/>
      <c r="N1620" s="480"/>
      <c r="O1620" s="480"/>
      <c r="P1620" s="797"/>
      <c r="Q1620" s="797"/>
      <c r="R1620" s="797"/>
      <c r="S1620" s="849"/>
      <c r="T1620" s="497"/>
      <c r="U1620" s="763"/>
      <c r="V1620" s="680"/>
      <c r="W1620" s="763"/>
      <c r="X1620" s="680"/>
      <c r="Y1620" s="680"/>
      <c r="Z1620" s="680"/>
      <c r="AA1620" s="680"/>
      <c r="AB1620" s="680"/>
      <c r="AC1620" s="680"/>
      <c r="AD1620" s="680"/>
      <c r="AE1620" s="680"/>
      <c r="AF1620" s="680"/>
      <c r="AG1620" s="680"/>
      <c r="AH1620" s="680"/>
      <c r="AI1620" s="680"/>
      <c r="AJ1620" s="680"/>
      <c r="AK1620" s="680"/>
      <c r="AL1620" s="680"/>
      <c r="AM1620" s="680"/>
      <c r="AN1620" s="680"/>
      <c r="AO1620" s="680"/>
      <c r="BC1620" s="861"/>
      <c r="BD1620" s="935"/>
    </row>
    <row r="1621" s="575" customFormat="1" customHeight="1" spans="1:56">
      <c r="A1621" s="513"/>
      <c r="B1621" s="858"/>
      <c r="C1621" s="858"/>
      <c r="D1621" s="940"/>
      <c r="E1621" s="359"/>
      <c r="F1621" s="662"/>
      <c r="G1621" s="466"/>
      <c r="H1621" s="291"/>
      <c r="I1621" s="690"/>
      <c r="J1621" s="291"/>
      <c r="K1621" s="662"/>
      <c r="L1621" s="801"/>
      <c r="M1621" s="217"/>
      <c r="N1621" s="217"/>
      <c r="O1621" s="217"/>
      <c r="P1621" s="217"/>
      <c r="Q1621" s="217"/>
      <c r="R1621" s="797"/>
      <c r="S1621" s="688"/>
      <c r="T1621" s="394"/>
      <c r="U1621" s="763"/>
      <c r="V1621" s="680"/>
      <c r="W1621" s="763"/>
      <c r="X1621" s="680"/>
      <c r="Y1621" s="680"/>
      <c r="Z1621" s="680"/>
      <c r="AA1621" s="680"/>
      <c r="AB1621" s="680"/>
      <c r="AC1621" s="680"/>
      <c r="AD1621" s="680"/>
      <c r="AE1621" s="680"/>
      <c r="AF1621" s="680"/>
      <c r="AG1621" s="680"/>
      <c r="AH1621" s="680"/>
      <c r="AI1621" s="680"/>
      <c r="AJ1621" s="680"/>
      <c r="AK1621" s="680"/>
      <c r="AL1621" s="680"/>
      <c r="AM1621" s="680"/>
      <c r="AN1621" s="680"/>
      <c r="AO1621" s="680"/>
      <c r="BC1621" s="861"/>
      <c r="BD1621" s="935"/>
    </row>
    <row r="1622" s="575" customFormat="1" customHeight="1" spans="1:56">
      <c r="A1622" s="513"/>
      <c r="B1622" s="858"/>
      <c r="C1622" s="858"/>
      <c r="D1622" s="409"/>
      <c r="E1622" s="359"/>
      <c r="F1622" s="662"/>
      <c r="G1622" s="466"/>
      <c r="H1622" s="291"/>
      <c r="I1622" s="690"/>
      <c r="J1622" s="291"/>
      <c r="K1622" s="662"/>
      <c r="L1622" s="801"/>
      <c r="M1622" s="217"/>
      <c r="N1622" s="217"/>
      <c r="O1622" s="217"/>
      <c r="P1622" s="217"/>
      <c r="Q1622" s="217"/>
      <c r="R1622" s="217"/>
      <c r="S1622" s="688"/>
      <c r="T1622" s="394"/>
      <c r="U1622" s="763"/>
      <c r="V1622" s="680"/>
      <c r="W1622" s="763"/>
      <c r="X1622" s="680"/>
      <c r="Y1622" s="680"/>
      <c r="Z1622" s="680"/>
      <c r="AA1622" s="680"/>
      <c r="AB1622" s="680"/>
      <c r="AC1622" s="680"/>
      <c r="AD1622" s="680"/>
      <c r="AE1622" s="680"/>
      <c r="AF1622" s="680"/>
      <c r="AG1622" s="680"/>
      <c r="AH1622" s="680"/>
      <c r="AI1622" s="680"/>
      <c r="AJ1622" s="680"/>
      <c r="AK1622" s="680"/>
      <c r="AL1622" s="680"/>
      <c r="AM1622" s="680"/>
      <c r="AN1622" s="680"/>
      <c r="AO1622" s="680"/>
      <c r="BC1622" s="861"/>
      <c r="BD1622" s="935"/>
    </row>
    <row r="1623" s="575" customFormat="1" customHeight="1" spans="1:56">
      <c r="A1623" s="513"/>
      <c r="B1623" s="858"/>
      <c r="C1623" s="858"/>
      <c r="D1623" s="409"/>
      <c r="E1623" s="359"/>
      <c r="F1623" s="662"/>
      <c r="G1623" s="466"/>
      <c r="H1623" s="291"/>
      <c r="I1623" s="690"/>
      <c r="J1623" s="291"/>
      <c r="K1623" s="662"/>
      <c r="L1623" s="801"/>
      <c r="M1623" s="217"/>
      <c r="N1623" s="217"/>
      <c r="O1623" s="217"/>
      <c r="P1623" s="217"/>
      <c r="Q1623" s="217"/>
      <c r="R1623" s="217"/>
      <c r="S1623" s="688"/>
      <c r="T1623" s="394"/>
      <c r="U1623" s="763"/>
      <c r="V1623" s="680"/>
      <c r="W1623" s="763"/>
      <c r="X1623" s="680"/>
      <c r="Y1623" s="680"/>
      <c r="Z1623" s="680"/>
      <c r="AA1623" s="680"/>
      <c r="AB1623" s="680"/>
      <c r="AC1623" s="680"/>
      <c r="AD1623" s="680"/>
      <c r="AE1623" s="680"/>
      <c r="AF1623" s="680"/>
      <c r="AG1623" s="680"/>
      <c r="AH1623" s="680"/>
      <c r="AI1623" s="680"/>
      <c r="AJ1623" s="680"/>
      <c r="AK1623" s="680"/>
      <c r="AL1623" s="680"/>
      <c r="AM1623" s="680"/>
      <c r="AN1623" s="680"/>
      <c r="AO1623" s="680"/>
      <c r="BC1623" s="861"/>
      <c r="BD1623" s="935"/>
    </row>
    <row r="1624" s="575" customFormat="1" customHeight="1" spans="1:56">
      <c r="A1624" s="515"/>
      <c r="B1624" s="965"/>
      <c r="C1624" s="965"/>
      <c r="D1624" s="716"/>
      <c r="E1624" s="481"/>
      <c r="F1624" s="662"/>
      <c r="G1624" s="466"/>
      <c r="H1624" s="291"/>
      <c r="I1624" s="690"/>
      <c r="J1624" s="291"/>
      <c r="K1624" s="807"/>
      <c r="L1624" s="796"/>
      <c r="M1624" s="480"/>
      <c r="N1624" s="480"/>
      <c r="O1624" s="480"/>
      <c r="P1624" s="797"/>
      <c r="Q1624" s="797"/>
      <c r="R1624" s="797"/>
      <c r="S1624" s="849"/>
      <c r="T1624" s="969"/>
      <c r="U1624" s="763"/>
      <c r="V1624" s="680"/>
      <c r="W1624" s="763"/>
      <c r="X1624" s="680"/>
      <c r="Y1624" s="680"/>
      <c r="Z1624" s="680"/>
      <c r="AA1624" s="680"/>
      <c r="AB1624" s="680"/>
      <c r="AC1624" s="680"/>
      <c r="AD1624" s="680"/>
      <c r="AE1624" s="680"/>
      <c r="AF1624" s="680"/>
      <c r="AG1624" s="680"/>
      <c r="AH1624" s="680"/>
      <c r="AI1624" s="680"/>
      <c r="AJ1624" s="680"/>
      <c r="AK1624" s="680"/>
      <c r="AL1624" s="680"/>
      <c r="AM1624" s="680"/>
      <c r="AN1624" s="680"/>
      <c r="AO1624" s="680"/>
      <c r="BC1624" s="861"/>
      <c r="BD1624" s="935"/>
    </row>
    <row r="1625" s="575" customFormat="1" customHeight="1" spans="1:56">
      <c r="A1625" s="515"/>
      <c r="B1625" s="965"/>
      <c r="C1625" s="965"/>
      <c r="D1625" s="409"/>
      <c r="E1625" s="481"/>
      <c r="F1625" s="662"/>
      <c r="G1625" s="466"/>
      <c r="H1625" s="291"/>
      <c r="I1625" s="690"/>
      <c r="J1625" s="291"/>
      <c r="K1625" s="807"/>
      <c r="L1625" s="796"/>
      <c r="M1625" s="480"/>
      <c r="N1625" s="480"/>
      <c r="O1625" s="480"/>
      <c r="P1625" s="797"/>
      <c r="Q1625" s="797"/>
      <c r="R1625" s="797"/>
      <c r="S1625" s="849"/>
      <c r="T1625" s="969"/>
      <c r="U1625" s="763"/>
      <c r="V1625" s="680"/>
      <c r="W1625" s="763"/>
      <c r="X1625" s="680"/>
      <c r="Y1625" s="680"/>
      <c r="Z1625" s="680"/>
      <c r="AA1625" s="680"/>
      <c r="AB1625" s="680"/>
      <c r="AC1625" s="680"/>
      <c r="AD1625" s="680"/>
      <c r="AE1625" s="680"/>
      <c r="AF1625" s="680"/>
      <c r="AG1625" s="680"/>
      <c r="AH1625" s="680"/>
      <c r="AI1625" s="680"/>
      <c r="AJ1625" s="680"/>
      <c r="AK1625" s="680"/>
      <c r="AL1625" s="680"/>
      <c r="AM1625" s="680"/>
      <c r="AN1625" s="680"/>
      <c r="AO1625" s="680"/>
      <c r="BC1625" s="861"/>
      <c r="BD1625" s="935"/>
    </row>
    <row r="1626" s="575" customFormat="1" customHeight="1" spans="1:56">
      <c r="A1626" s="515"/>
      <c r="B1626" s="965"/>
      <c r="C1626" s="965"/>
      <c r="D1626" s="716"/>
      <c r="E1626" s="481"/>
      <c r="F1626" s="662"/>
      <c r="G1626" s="466"/>
      <c r="H1626" s="291"/>
      <c r="I1626" s="690"/>
      <c r="J1626" s="291"/>
      <c r="K1626" s="807"/>
      <c r="L1626" s="796"/>
      <c r="M1626" s="480"/>
      <c r="N1626" s="480"/>
      <c r="O1626" s="480"/>
      <c r="P1626" s="797"/>
      <c r="Q1626" s="797"/>
      <c r="R1626" s="797"/>
      <c r="S1626" s="849"/>
      <c r="T1626" s="497"/>
      <c r="U1626" s="763"/>
      <c r="V1626" s="680"/>
      <c r="W1626" s="763"/>
      <c r="X1626" s="680"/>
      <c r="Y1626" s="680"/>
      <c r="Z1626" s="680"/>
      <c r="AA1626" s="680"/>
      <c r="AB1626" s="680"/>
      <c r="AC1626" s="680"/>
      <c r="AD1626" s="680"/>
      <c r="AE1626" s="680"/>
      <c r="AF1626" s="680"/>
      <c r="AG1626" s="680"/>
      <c r="AH1626" s="680"/>
      <c r="AI1626" s="680"/>
      <c r="AJ1626" s="680"/>
      <c r="AK1626" s="680"/>
      <c r="AL1626" s="680"/>
      <c r="AM1626" s="680"/>
      <c r="AN1626" s="680"/>
      <c r="AO1626" s="680"/>
      <c r="BC1626" s="861"/>
      <c r="BD1626" s="935"/>
    </row>
    <row r="1627" s="575" customFormat="1" customHeight="1" spans="1:56">
      <c r="A1627" s="515"/>
      <c r="B1627" s="965"/>
      <c r="C1627" s="965"/>
      <c r="D1627" s="409"/>
      <c r="E1627" s="481"/>
      <c r="F1627" s="662"/>
      <c r="G1627" s="466"/>
      <c r="H1627" s="291"/>
      <c r="I1627" s="690"/>
      <c r="J1627" s="291"/>
      <c r="K1627" s="807"/>
      <c r="L1627" s="796"/>
      <c r="M1627" s="480"/>
      <c r="N1627" s="480"/>
      <c r="O1627" s="480"/>
      <c r="P1627" s="797"/>
      <c r="Q1627" s="797"/>
      <c r="R1627" s="797"/>
      <c r="S1627" s="849"/>
      <c r="T1627" s="497"/>
      <c r="U1627" s="763"/>
      <c r="V1627" s="680"/>
      <c r="W1627" s="763"/>
      <c r="X1627" s="680"/>
      <c r="Y1627" s="680"/>
      <c r="Z1627" s="680"/>
      <c r="AA1627" s="680"/>
      <c r="AB1627" s="680"/>
      <c r="AC1627" s="680"/>
      <c r="AD1627" s="680"/>
      <c r="AE1627" s="680"/>
      <c r="AF1627" s="680"/>
      <c r="AG1627" s="680"/>
      <c r="AH1627" s="680"/>
      <c r="AI1627" s="680"/>
      <c r="AJ1627" s="680"/>
      <c r="AK1627" s="680"/>
      <c r="AL1627" s="680"/>
      <c r="AM1627" s="680"/>
      <c r="AN1627" s="680"/>
      <c r="AO1627" s="680"/>
      <c r="BC1627" s="861"/>
      <c r="BD1627" s="935"/>
    </row>
    <row r="1628" s="575" customFormat="1" customHeight="1" spans="1:56">
      <c r="A1628" s="515"/>
      <c r="B1628" s="965"/>
      <c r="C1628" s="965"/>
      <c r="D1628" s="716"/>
      <c r="E1628" s="481"/>
      <c r="F1628" s="662"/>
      <c r="G1628" s="466"/>
      <c r="H1628" s="291"/>
      <c r="I1628" s="690"/>
      <c r="J1628" s="291"/>
      <c r="K1628" s="807"/>
      <c r="L1628" s="796"/>
      <c r="M1628" s="480"/>
      <c r="N1628" s="480"/>
      <c r="O1628" s="480"/>
      <c r="P1628" s="797"/>
      <c r="Q1628" s="797"/>
      <c r="R1628" s="797"/>
      <c r="S1628" s="849"/>
      <c r="T1628" s="497"/>
      <c r="U1628" s="763"/>
      <c r="V1628" s="680"/>
      <c r="W1628" s="763"/>
      <c r="X1628" s="680"/>
      <c r="Y1628" s="680"/>
      <c r="Z1628" s="680"/>
      <c r="AA1628" s="680"/>
      <c r="AB1628" s="680"/>
      <c r="AC1628" s="680"/>
      <c r="AD1628" s="680"/>
      <c r="AE1628" s="680"/>
      <c r="AF1628" s="680"/>
      <c r="AG1628" s="680"/>
      <c r="AH1628" s="680"/>
      <c r="AI1628" s="680"/>
      <c r="AJ1628" s="680"/>
      <c r="AK1628" s="680"/>
      <c r="AL1628" s="680"/>
      <c r="AM1628" s="680"/>
      <c r="AN1628" s="680"/>
      <c r="AO1628" s="680"/>
      <c r="BC1628" s="861"/>
      <c r="BD1628" s="935"/>
    </row>
    <row r="1629" s="575" customFormat="1" customHeight="1" spans="1:56">
      <c r="A1629" s="515"/>
      <c r="B1629" s="965"/>
      <c r="C1629" s="965"/>
      <c r="D1629" s="409"/>
      <c r="E1629" s="481"/>
      <c r="F1629" s="662"/>
      <c r="G1629" s="466"/>
      <c r="H1629" s="291"/>
      <c r="I1629" s="690"/>
      <c r="J1629" s="291"/>
      <c r="K1629" s="807"/>
      <c r="L1629" s="796"/>
      <c r="M1629" s="480"/>
      <c r="N1629" s="480"/>
      <c r="O1629" s="480"/>
      <c r="P1629" s="797"/>
      <c r="Q1629" s="797"/>
      <c r="R1629" s="797"/>
      <c r="S1629" s="849"/>
      <c r="T1629" s="497"/>
      <c r="U1629" s="763"/>
      <c r="V1629" s="680"/>
      <c r="W1629" s="763"/>
      <c r="X1629" s="680"/>
      <c r="Y1629" s="680"/>
      <c r="Z1629" s="680"/>
      <c r="AA1629" s="680"/>
      <c r="AB1629" s="680"/>
      <c r="AC1629" s="680"/>
      <c r="AD1629" s="680"/>
      <c r="AE1629" s="680"/>
      <c r="AF1629" s="680"/>
      <c r="AG1629" s="680"/>
      <c r="AH1629" s="680"/>
      <c r="AI1629" s="680"/>
      <c r="AJ1629" s="680"/>
      <c r="AK1629" s="680"/>
      <c r="AL1629" s="680"/>
      <c r="AM1629" s="680"/>
      <c r="AN1629" s="680"/>
      <c r="AO1629" s="680"/>
      <c r="BC1629" s="861"/>
      <c r="BD1629" s="935"/>
    </row>
    <row r="1630" s="575" customFormat="1" customHeight="1" spans="1:56">
      <c r="A1630" s="515"/>
      <c r="B1630" s="965"/>
      <c r="C1630" s="965"/>
      <c r="D1630" s="716"/>
      <c r="E1630" s="481"/>
      <c r="F1630" s="662"/>
      <c r="G1630" s="466"/>
      <c r="H1630" s="291"/>
      <c r="I1630" s="690"/>
      <c r="J1630" s="291"/>
      <c r="K1630" s="807"/>
      <c r="L1630" s="796"/>
      <c r="M1630" s="480"/>
      <c r="N1630" s="480"/>
      <c r="O1630" s="480"/>
      <c r="P1630" s="797"/>
      <c r="Q1630" s="797"/>
      <c r="R1630" s="797"/>
      <c r="S1630" s="849"/>
      <c r="T1630" s="497"/>
      <c r="U1630" s="763"/>
      <c r="V1630" s="680"/>
      <c r="W1630" s="763"/>
      <c r="X1630" s="680"/>
      <c r="Y1630" s="680"/>
      <c r="Z1630" s="680"/>
      <c r="AA1630" s="680"/>
      <c r="AB1630" s="680"/>
      <c r="AC1630" s="680"/>
      <c r="AD1630" s="680"/>
      <c r="AE1630" s="680"/>
      <c r="AF1630" s="680"/>
      <c r="AG1630" s="680"/>
      <c r="AH1630" s="680"/>
      <c r="AI1630" s="680"/>
      <c r="AJ1630" s="680"/>
      <c r="AK1630" s="680"/>
      <c r="AL1630" s="680"/>
      <c r="AM1630" s="680"/>
      <c r="AN1630" s="680"/>
      <c r="AO1630" s="680"/>
      <c r="BC1630" s="861"/>
      <c r="BD1630" s="935"/>
    </row>
    <row r="1631" s="575" customFormat="1" customHeight="1" spans="1:56">
      <c r="A1631" s="515"/>
      <c r="B1631" s="965"/>
      <c r="C1631" s="965"/>
      <c r="D1631" s="409"/>
      <c r="E1631" s="481"/>
      <c r="F1631" s="662"/>
      <c r="G1631" s="466"/>
      <c r="H1631" s="291"/>
      <c r="I1631" s="690"/>
      <c r="J1631" s="291"/>
      <c r="K1631" s="807"/>
      <c r="L1631" s="796"/>
      <c r="M1631" s="480"/>
      <c r="N1631" s="480"/>
      <c r="O1631" s="480"/>
      <c r="P1631" s="797"/>
      <c r="Q1631" s="797"/>
      <c r="R1631" s="797"/>
      <c r="S1631" s="849"/>
      <c r="T1631" s="497"/>
      <c r="U1631" s="763"/>
      <c r="V1631" s="680"/>
      <c r="W1631" s="763"/>
      <c r="X1631" s="680"/>
      <c r="Y1631" s="680"/>
      <c r="Z1631" s="680"/>
      <c r="AA1631" s="680"/>
      <c r="AB1631" s="680"/>
      <c r="AC1631" s="680"/>
      <c r="AD1631" s="680"/>
      <c r="AE1631" s="680"/>
      <c r="AF1631" s="680"/>
      <c r="AG1631" s="680"/>
      <c r="AH1631" s="680"/>
      <c r="AI1631" s="680"/>
      <c r="AJ1631" s="680"/>
      <c r="AK1631" s="680"/>
      <c r="AL1631" s="680"/>
      <c r="AM1631" s="680"/>
      <c r="AN1631" s="680"/>
      <c r="AO1631" s="680"/>
      <c r="BC1631" s="861"/>
      <c r="BD1631" s="935"/>
    </row>
    <row r="1632" s="575" customFormat="1" customHeight="1" spans="1:56">
      <c r="A1632" s="515"/>
      <c r="B1632" s="965"/>
      <c r="C1632" s="965"/>
      <c r="D1632" s="716"/>
      <c r="E1632" s="481"/>
      <c r="F1632" s="662"/>
      <c r="G1632" s="466"/>
      <c r="H1632" s="291"/>
      <c r="I1632" s="690"/>
      <c r="J1632" s="291"/>
      <c r="K1632" s="807"/>
      <c r="L1632" s="796"/>
      <c r="M1632" s="480"/>
      <c r="N1632" s="480"/>
      <c r="O1632" s="480"/>
      <c r="P1632" s="797"/>
      <c r="Q1632" s="797"/>
      <c r="R1632" s="797"/>
      <c r="S1632" s="849"/>
      <c r="T1632" s="497"/>
      <c r="U1632" s="763"/>
      <c r="V1632" s="680"/>
      <c r="W1632" s="763"/>
      <c r="X1632" s="680"/>
      <c r="Y1632" s="680"/>
      <c r="Z1632" s="680"/>
      <c r="AA1632" s="680"/>
      <c r="AB1632" s="680"/>
      <c r="AC1632" s="680"/>
      <c r="AD1632" s="680"/>
      <c r="AE1632" s="680"/>
      <c r="AF1632" s="680"/>
      <c r="AG1632" s="680"/>
      <c r="AH1632" s="680"/>
      <c r="AI1632" s="680"/>
      <c r="AJ1632" s="680"/>
      <c r="AK1632" s="680"/>
      <c r="AL1632" s="680"/>
      <c r="AM1632" s="680"/>
      <c r="AN1632" s="680"/>
      <c r="AO1632" s="680"/>
      <c r="BC1632" s="861"/>
      <c r="BD1632" s="935"/>
    </row>
    <row r="1633" s="575" customFormat="1" customHeight="1" spans="1:56">
      <c r="A1633" s="515"/>
      <c r="B1633" s="965"/>
      <c r="C1633" s="965"/>
      <c r="D1633" s="716"/>
      <c r="E1633" s="481"/>
      <c r="F1633" s="662"/>
      <c r="G1633" s="466"/>
      <c r="H1633" s="291"/>
      <c r="I1633" s="690"/>
      <c r="J1633" s="291"/>
      <c r="K1633" s="807"/>
      <c r="L1633" s="796"/>
      <c r="M1633" s="480"/>
      <c r="N1633" s="480"/>
      <c r="O1633" s="480"/>
      <c r="P1633" s="797"/>
      <c r="Q1633" s="797"/>
      <c r="R1633" s="797"/>
      <c r="S1633" s="849"/>
      <c r="T1633" s="497"/>
      <c r="U1633" s="763"/>
      <c r="V1633" s="680"/>
      <c r="W1633" s="763"/>
      <c r="X1633" s="680"/>
      <c r="Y1633" s="680"/>
      <c r="Z1633" s="680"/>
      <c r="AA1633" s="680"/>
      <c r="AB1633" s="680"/>
      <c r="AC1633" s="680"/>
      <c r="AD1633" s="680"/>
      <c r="AE1633" s="680"/>
      <c r="AF1633" s="680"/>
      <c r="AG1633" s="680"/>
      <c r="AH1633" s="680"/>
      <c r="AI1633" s="680"/>
      <c r="AJ1633" s="680"/>
      <c r="AK1633" s="680"/>
      <c r="AL1633" s="680"/>
      <c r="AM1633" s="680"/>
      <c r="AN1633" s="680"/>
      <c r="AO1633" s="680"/>
      <c r="BC1633" s="861"/>
      <c r="BD1633" s="935"/>
    </row>
    <row r="1634" s="575" customFormat="1" customHeight="1" spans="1:56">
      <c r="A1634" s="515"/>
      <c r="B1634" s="965"/>
      <c r="C1634" s="965"/>
      <c r="D1634" s="409"/>
      <c r="E1634" s="481"/>
      <c r="F1634" s="662"/>
      <c r="G1634" s="466"/>
      <c r="H1634" s="291"/>
      <c r="I1634" s="690"/>
      <c r="J1634" s="291"/>
      <c r="K1634" s="807"/>
      <c r="L1634" s="796"/>
      <c r="M1634" s="480"/>
      <c r="N1634" s="480"/>
      <c r="O1634" s="480"/>
      <c r="P1634" s="797"/>
      <c r="Q1634" s="797"/>
      <c r="R1634" s="797"/>
      <c r="S1634" s="849"/>
      <c r="T1634" s="497"/>
      <c r="U1634" s="763"/>
      <c r="V1634" s="680"/>
      <c r="W1634" s="763"/>
      <c r="X1634" s="680"/>
      <c r="Y1634" s="680"/>
      <c r="Z1634" s="680"/>
      <c r="AA1634" s="680"/>
      <c r="AB1634" s="680"/>
      <c r="AC1634" s="680"/>
      <c r="AD1634" s="680"/>
      <c r="AE1634" s="680"/>
      <c r="AF1634" s="680"/>
      <c r="AG1634" s="680"/>
      <c r="AH1634" s="680"/>
      <c r="AI1634" s="680"/>
      <c r="AJ1634" s="680"/>
      <c r="AK1634" s="680"/>
      <c r="AL1634" s="680"/>
      <c r="AM1634" s="680"/>
      <c r="AN1634" s="680"/>
      <c r="AO1634" s="680"/>
      <c r="BC1634" s="861"/>
      <c r="BD1634" s="935"/>
    </row>
    <row r="1635" s="575" customFormat="1" customHeight="1" spans="1:56">
      <c r="A1635" s="515"/>
      <c r="B1635" s="965"/>
      <c r="C1635" s="965"/>
      <c r="D1635" s="409"/>
      <c r="E1635" s="481"/>
      <c r="F1635" s="662"/>
      <c r="G1635" s="466"/>
      <c r="H1635" s="291"/>
      <c r="I1635" s="690"/>
      <c r="J1635" s="291"/>
      <c r="K1635" s="807"/>
      <c r="L1635" s="796"/>
      <c r="M1635" s="480"/>
      <c r="N1635" s="480"/>
      <c r="O1635" s="480"/>
      <c r="P1635" s="797"/>
      <c r="Q1635" s="797"/>
      <c r="R1635" s="797"/>
      <c r="S1635" s="849"/>
      <c r="T1635" s="497"/>
      <c r="U1635" s="763"/>
      <c r="V1635" s="680"/>
      <c r="W1635" s="763"/>
      <c r="X1635" s="680"/>
      <c r="Y1635" s="680"/>
      <c r="Z1635" s="680"/>
      <c r="AA1635" s="680"/>
      <c r="AB1635" s="680"/>
      <c r="AC1635" s="680"/>
      <c r="AD1635" s="680"/>
      <c r="AE1635" s="680"/>
      <c r="AF1635" s="680"/>
      <c r="AG1635" s="680"/>
      <c r="AH1635" s="680"/>
      <c r="AI1635" s="680"/>
      <c r="AJ1635" s="680"/>
      <c r="AK1635" s="680"/>
      <c r="AL1635" s="680"/>
      <c r="AM1635" s="680"/>
      <c r="AN1635" s="680"/>
      <c r="AO1635" s="680"/>
      <c r="BC1635" s="861"/>
      <c r="BD1635" s="935"/>
    </row>
    <row r="1636" s="575" customFormat="1" customHeight="1" spans="1:56">
      <c r="A1636" s="515"/>
      <c r="B1636" s="965"/>
      <c r="C1636" s="965"/>
      <c r="D1636" s="716"/>
      <c r="E1636" s="481"/>
      <c r="F1636" s="662"/>
      <c r="G1636" s="466"/>
      <c r="H1636" s="291"/>
      <c r="I1636" s="690"/>
      <c r="J1636" s="291"/>
      <c r="K1636" s="807"/>
      <c r="L1636" s="796"/>
      <c r="M1636" s="480"/>
      <c r="N1636" s="480"/>
      <c r="O1636" s="480"/>
      <c r="P1636" s="797"/>
      <c r="Q1636" s="797"/>
      <c r="R1636" s="797"/>
      <c r="S1636" s="849"/>
      <c r="T1636" s="497"/>
      <c r="U1636" s="763"/>
      <c r="V1636" s="680"/>
      <c r="W1636" s="763"/>
      <c r="X1636" s="680"/>
      <c r="Y1636" s="680"/>
      <c r="Z1636" s="680"/>
      <c r="AA1636" s="680"/>
      <c r="AB1636" s="680"/>
      <c r="AC1636" s="680"/>
      <c r="AD1636" s="680"/>
      <c r="AE1636" s="680"/>
      <c r="AF1636" s="680"/>
      <c r="AG1636" s="680"/>
      <c r="AH1636" s="680"/>
      <c r="AI1636" s="680"/>
      <c r="AJ1636" s="680"/>
      <c r="AK1636" s="680"/>
      <c r="AL1636" s="680"/>
      <c r="AM1636" s="680"/>
      <c r="AN1636" s="680"/>
      <c r="AO1636" s="680"/>
      <c r="BC1636" s="861"/>
      <c r="BD1636" s="935"/>
    </row>
    <row r="1637" s="575" customFormat="1" customHeight="1" spans="1:56">
      <c r="A1637" s="515"/>
      <c r="B1637" s="965"/>
      <c r="C1637" s="965"/>
      <c r="D1637" s="409"/>
      <c r="E1637" s="481"/>
      <c r="F1637" s="662"/>
      <c r="G1637" s="466"/>
      <c r="H1637" s="291"/>
      <c r="I1637" s="690"/>
      <c r="J1637" s="291"/>
      <c r="K1637" s="807"/>
      <c r="L1637" s="796"/>
      <c r="M1637" s="480"/>
      <c r="N1637" s="480"/>
      <c r="O1637" s="480"/>
      <c r="P1637" s="797"/>
      <c r="Q1637" s="797"/>
      <c r="R1637" s="797"/>
      <c r="S1637" s="849"/>
      <c r="T1637" s="497"/>
      <c r="U1637" s="763"/>
      <c r="V1637" s="680"/>
      <c r="W1637" s="763"/>
      <c r="X1637" s="680"/>
      <c r="Y1637" s="680"/>
      <c r="Z1637" s="680"/>
      <c r="AA1637" s="680"/>
      <c r="AB1637" s="680"/>
      <c r="AC1637" s="680"/>
      <c r="AD1637" s="680"/>
      <c r="AE1637" s="680"/>
      <c r="AF1637" s="680"/>
      <c r="AG1637" s="680"/>
      <c r="AH1637" s="680"/>
      <c r="AI1637" s="680"/>
      <c r="AJ1637" s="680"/>
      <c r="AK1637" s="680"/>
      <c r="AL1637" s="680"/>
      <c r="AM1637" s="680"/>
      <c r="AN1637" s="680"/>
      <c r="AO1637" s="680"/>
      <c r="BC1637" s="861"/>
      <c r="BD1637" s="935"/>
    </row>
    <row r="1638" s="575" customFormat="1" customHeight="1" spans="1:56">
      <c r="A1638" s="515"/>
      <c r="B1638" s="965"/>
      <c r="C1638" s="965"/>
      <c r="D1638" s="716"/>
      <c r="E1638" s="481"/>
      <c r="F1638" s="662"/>
      <c r="G1638" s="466"/>
      <c r="H1638" s="291"/>
      <c r="I1638" s="690"/>
      <c r="J1638" s="291"/>
      <c r="K1638" s="807"/>
      <c r="L1638" s="796"/>
      <c r="M1638" s="480"/>
      <c r="N1638" s="480"/>
      <c r="O1638" s="480"/>
      <c r="P1638" s="797"/>
      <c r="Q1638" s="480"/>
      <c r="R1638" s="797"/>
      <c r="S1638" s="849"/>
      <c r="T1638" s="497"/>
      <c r="U1638" s="763"/>
      <c r="V1638" s="680"/>
      <c r="W1638" s="763"/>
      <c r="X1638" s="680"/>
      <c r="Y1638" s="680"/>
      <c r="Z1638" s="680"/>
      <c r="AA1638" s="680"/>
      <c r="AB1638" s="680"/>
      <c r="AC1638" s="680"/>
      <c r="AD1638" s="680"/>
      <c r="AE1638" s="680"/>
      <c r="AF1638" s="680"/>
      <c r="AG1638" s="680"/>
      <c r="AH1638" s="680"/>
      <c r="AI1638" s="680"/>
      <c r="AJ1638" s="680"/>
      <c r="AK1638" s="680"/>
      <c r="AL1638" s="680"/>
      <c r="AM1638" s="680"/>
      <c r="AN1638" s="680"/>
      <c r="AO1638" s="680"/>
      <c r="BC1638" s="861"/>
      <c r="BD1638" s="935"/>
    </row>
    <row r="1639" s="575" customFormat="1" customHeight="1" spans="1:56">
      <c r="A1639" s="515"/>
      <c r="B1639" s="965"/>
      <c r="C1639" s="965"/>
      <c r="D1639" s="409"/>
      <c r="E1639" s="481"/>
      <c r="F1639" s="662"/>
      <c r="G1639" s="466"/>
      <c r="H1639" s="291"/>
      <c r="I1639" s="690"/>
      <c r="J1639" s="291"/>
      <c r="K1639" s="807"/>
      <c r="L1639" s="796"/>
      <c r="M1639" s="480"/>
      <c r="N1639" s="480"/>
      <c r="O1639" s="480"/>
      <c r="P1639" s="797"/>
      <c r="Q1639" s="797"/>
      <c r="R1639" s="797"/>
      <c r="S1639" s="849"/>
      <c r="T1639" s="497"/>
      <c r="U1639" s="763"/>
      <c r="V1639" s="680"/>
      <c r="W1639" s="763"/>
      <c r="X1639" s="680"/>
      <c r="Y1639" s="680"/>
      <c r="Z1639" s="680"/>
      <c r="AA1639" s="680"/>
      <c r="AB1639" s="680"/>
      <c r="AC1639" s="680"/>
      <c r="AD1639" s="680"/>
      <c r="AE1639" s="680"/>
      <c r="AF1639" s="680"/>
      <c r="AG1639" s="680"/>
      <c r="AH1639" s="680"/>
      <c r="AI1639" s="680"/>
      <c r="AJ1639" s="680"/>
      <c r="AK1639" s="680"/>
      <c r="AL1639" s="680"/>
      <c r="AM1639" s="680"/>
      <c r="AN1639" s="680"/>
      <c r="AO1639" s="680"/>
      <c r="BC1639" s="861"/>
      <c r="BD1639" s="935"/>
    </row>
    <row r="1640" s="575" customFormat="1" customHeight="1" spans="1:56">
      <c r="A1640" s="513"/>
      <c r="B1640" s="858"/>
      <c r="C1640" s="858"/>
      <c r="D1640" s="810"/>
      <c r="E1640" s="359"/>
      <c r="F1640" s="662"/>
      <c r="G1640" s="466"/>
      <c r="H1640" s="291"/>
      <c r="I1640" s="690"/>
      <c r="J1640" s="291"/>
      <c r="K1640" s="662"/>
      <c r="L1640" s="801"/>
      <c r="M1640" s="217"/>
      <c r="N1640" s="217"/>
      <c r="O1640" s="217"/>
      <c r="P1640" s="217"/>
      <c r="Q1640" s="217"/>
      <c r="R1640" s="217"/>
      <c r="S1640" s="688"/>
      <c r="T1640" s="394"/>
      <c r="U1640" s="763"/>
      <c r="V1640" s="680"/>
      <c r="W1640" s="763"/>
      <c r="X1640" s="680"/>
      <c r="Y1640" s="680"/>
      <c r="Z1640" s="680"/>
      <c r="AA1640" s="680"/>
      <c r="AB1640" s="680"/>
      <c r="AC1640" s="680"/>
      <c r="AD1640" s="680"/>
      <c r="AE1640" s="680"/>
      <c r="AF1640" s="680"/>
      <c r="AG1640" s="680"/>
      <c r="AH1640" s="680"/>
      <c r="AI1640" s="680"/>
      <c r="AJ1640" s="680"/>
      <c r="AK1640" s="680"/>
      <c r="AL1640" s="680"/>
      <c r="AM1640" s="680"/>
      <c r="AN1640" s="680"/>
      <c r="AO1640" s="680"/>
      <c r="BC1640" s="861"/>
      <c r="BD1640" s="935"/>
    </row>
    <row r="1641" s="575" customFormat="1" customHeight="1" spans="1:56">
      <c r="A1641" s="513"/>
      <c r="B1641" s="858"/>
      <c r="C1641" s="858"/>
      <c r="D1641" s="810"/>
      <c r="E1641" s="359"/>
      <c r="F1641" s="662"/>
      <c r="G1641" s="466"/>
      <c r="H1641" s="291"/>
      <c r="I1641" s="690"/>
      <c r="J1641" s="291"/>
      <c r="K1641" s="662"/>
      <c r="L1641" s="801"/>
      <c r="M1641" s="217"/>
      <c r="N1641" s="217"/>
      <c r="O1641" s="217"/>
      <c r="P1641" s="217"/>
      <c r="Q1641" s="217"/>
      <c r="R1641" s="217"/>
      <c r="S1641" s="688"/>
      <c r="T1641" s="394"/>
      <c r="U1641" s="763"/>
      <c r="V1641" s="680"/>
      <c r="W1641" s="763"/>
      <c r="X1641" s="680"/>
      <c r="Y1641" s="680"/>
      <c r="Z1641" s="680"/>
      <c r="AA1641" s="680"/>
      <c r="AB1641" s="680"/>
      <c r="AC1641" s="680"/>
      <c r="AD1641" s="680"/>
      <c r="AE1641" s="680"/>
      <c r="AF1641" s="680"/>
      <c r="AG1641" s="680"/>
      <c r="AH1641" s="680"/>
      <c r="AI1641" s="680"/>
      <c r="AJ1641" s="680"/>
      <c r="AK1641" s="680"/>
      <c r="AL1641" s="680"/>
      <c r="AM1641" s="680"/>
      <c r="AN1641" s="680"/>
      <c r="AO1641" s="680"/>
      <c r="BC1641" s="861"/>
      <c r="BD1641" s="935"/>
    </row>
    <row r="1642" s="575" customFormat="1" customHeight="1" spans="1:56">
      <c r="A1642" s="515"/>
      <c r="B1642" s="965"/>
      <c r="C1642" s="965"/>
      <c r="D1642" s="716"/>
      <c r="E1642" s="481"/>
      <c r="F1642" s="662"/>
      <c r="G1642" s="466"/>
      <c r="H1642" s="291"/>
      <c r="I1642" s="690"/>
      <c r="J1642" s="291"/>
      <c r="K1642" s="807"/>
      <c r="L1642" s="796"/>
      <c r="M1642" s="480"/>
      <c r="N1642" s="480"/>
      <c r="O1642" s="480"/>
      <c r="P1642" s="797"/>
      <c r="Q1642" s="797"/>
      <c r="R1642" s="797"/>
      <c r="S1642" s="849"/>
      <c r="T1642" s="497"/>
      <c r="U1642" s="763"/>
      <c r="V1642" s="680"/>
      <c r="W1642" s="763"/>
      <c r="X1642" s="680"/>
      <c r="Y1642" s="680"/>
      <c r="Z1642" s="680"/>
      <c r="AA1642" s="680"/>
      <c r="AB1642" s="680"/>
      <c r="AC1642" s="680"/>
      <c r="AD1642" s="680"/>
      <c r="AE1642" s="680"/>
      <c r="AF1642" s="680"/>
      <c r="AG1642" s="680"/>
      <c r="AH1642" s="680"/>
      <c r="AI1642" s="680"/>
      <c r="AJ1642" s="680"/>
      <c r="AK1642" s="680"/>
      <c r="AL1642" s="680"/>
      <c r="AM1642" s="680"/>
      <c r="AN1642" s="680"/>
      <c r="AO1642" s="680"/>
      <c r="BC1642" s="861"/>
      <c r="BD1642" s="935"/>
    </row>
    <row r="1643" s="575" customFormat="1" customHeight="1" spans="1:56">
      <c r="A1643" s="515"/>
      <c r="B1643" s="965"/>
      <c r="C1643" s="965"/>
      <c r="D1643" s="409"/>
      <c r="E1643" s="481"/>
      <c r="F1643" s="662"/>
      <c r="G1643" s="466"/>
      <c r="H1643" s="291"/>
      <c r="I1643" s="690"/>
      <c r="J1643" s="291"/>
      <c r="K1643" s="807"/>
      <c r="L1643" s="796"/>
      <c r="M1643" s="480"/>
      <c r="N1643" s="480"/>
      <c r="O1643" s="480"/>
      <c r="P1643" s="797"/>
      <c r="Q1643" s="797"/>
      <c r="R1643" s="797"/>
      <c r="S1643" s="849"/>
      <c r="T1643" s="497"/>
      <c r="U1643" s="763"/>
      <c r="V1643" s="680"/>
      <c r="W1643" s="763"/>
      <c r="X1643" s="680"/>
      <c r="Y1643" s="680"/>
      <c r="Z1643" s="680"/>
      <c r="AA1643" s="680"/>
      <c r="AB1643" s="680"/>
      <c r="AC1643" s="680"/>
      <c r="AD1643" s="680"/>
      <c r="AE1643" s="680"/>
      <c r="AF1643" s="680"/>
      <c r="AG1643" s="680"/>
      <c r="AH1643" s="680"/>
      <c r="AI1643" s="680"/>
      <c r="AJ1643" s="680"/>
      <c r="AK1643" s="680"/>
      <c r="AL1643" s="680"/>
      <c r="AM1643" s="680"/>
      <c r="AN1643" s="680"/>
      <c r="AO1643" s="680"/>
      <c r="BC1643" s="861"/>
      <c r="BD1643" s="935"/>
    </row>
    <row r="1644" s="575" customFormat="1" customHeight="1" spans="1:56">
      <c r="A1644" s="515"/>
      <c r="B1644" s="965"/>
      <c r="C1644" s="965"/>
      <c r="D1644" s="716"/>
      <c r="E1644" s="481"/>
      <c r="F1644" s="662"/>
      <c r="G1644" s="466"/>
      <c r="H1644" s="291"/>
      <c r="I1644" s="690"/>
      <c r="J1644" s="291"/>
      <c r="K1644" s="807"/>
      <c r="L1644" s="796"/>
      <c r="M1644" s="480"/>
      <c r="N1644" s="480"/>
      <c r="O1644" s="480"/>
      <c r="P1644" s="797"/>
      <c r="Q1644" s="797"/>
      <c r="R1644" s="797"/>
      <c r="S1644" s="849"/>
      <c r="T1644" s="497"/>
      <c r="U1644" s="763"/>
      <c r="V1644" s="680"/>
      <c r="W1644" s="763"/>
      <c r="X1644" s="680"/>
      <c r="Y1644" s="680"/>
      <c r="Z1644" s="680"/>
      <c r="AA1644" s="680"/>
      <c r="AB1644" s="680"/>
      <c r="AC1644" s="680"/>
      <c r="AD1644" s="680"/>
      <c r="AE1644" s="680"/>
      <c r="AF1644" s="680"/>
      <c r="AG1644" s="680"/>
      <c r="AH1644" s="680"/>
      <c r="AI1644" s="680"/>
      <c r="AJ1644" s="680"/>
      <c r="AK1644" s="680"/>
      <c r="AL1644" s="680"/>
      <c r="AM1644" s="680"/>
      <c r="AN1644" s="680"/>
      <c r="AO1644" s="680"/>
      <c r="BC1644" s="861"/>
      <c r="BD1644" s="935"/>
    </row>
    <row r="1645" s="575" customFormat="1" customHeight="1" spans="1:56">
      <c r="A1645" s="515"/>
      <c r="B1645" s="965"/>
      <c r="C1645" s="965"/>
      <c r="D1645" s="409"/>
      <c r="E1645" s="481"/>
      <c r="F1645" s="662"/>
      <c r="G1645" s="466"/>
      <c r="H1645" s="291"/>
      <c r="I1645" s="690"/>
      <c r="J1645" s="291"/>
      <c r="K1645" s="807"/>
      <c r="L1645" s="796"/>
      <c r="M1645" s="480"/>
      <c r="N1645" s="480"/>
      <c r="O1645" s="480"/>
      <c r="P1645" s="797"/>
      <c r="Q1645" s="797"/>
      <c r="R1645" s="797"/>
      <c r="S1645" s="849"/>
      <c r="T1645" s="497"/>
      <c r="U1645" s="763"/>
      <c r="V1645" s="680"/>
      <c r="W1645" s="763"/>
      <c r="X1645" s="680"/>
      <c r="Y1645" s="680"/>
      <c r="Z1645" s="680"/>
      <c r="AA1645" s="680"/>
      <c r="AB1645" s="680"/>
      <c r="AC1645" s="680"/>
      <c r="AD1645" s="680"/>
      <c r="AE1645" s="680"/>
      <c r="AF1645" s="680"/>
      <c r="AG1645" s="680"/>
      <c r="AH1645" s="680"/>
      <c r="AI1645" s="680"/>
      <c r="AJ1645" s="680"/>
      <c r="AK1645" s="680"/>
      <c r="AL1645" s="680"/>
      <c r="AM1645" s="680"/>
      <c r="AN1645" s="680"/>
      <c r="AO1645" s="680"/>
      <c r="BC1645" s="861"/>
      <c r="BD1645" s="935"/>
    </row>
    <row r="1646" s="575" customFormat="1" customHeight="1" spans="1:56">
      <c r="A1646" s="513"/>
      <c r="B1646" s="858"/>
      <c r="C1646" s="858"/>
      <c r="D1646" s="409"/>
      <c r="E1646" s="359"/>
      <c r="F1646" s="662"/>
      <c r="G1646" s="466"/>
      <c r="H1646" s="291"/>
      <c r="I1646" s="690"/>
      <c r="J1646" s="291"/>
      <c r="K1646" s="662"/>
      <c r="L1646" s="801"/>
      <c r="M1646" s="217"/>
      <c r="N1646" s="217"/>
      <c r="O1646" s="217"/>
      <c r="P1646" s="217"/>
      <c r="Q1646" s="217"/>
      <c r="R1646" s="217"/>
      <c r="S1646" s="688"/>
      <c r="T1646" s="394"/>
      <c r="U1646" s="763"/>
      <c r="V1646" s="680"/>
      <c r="W1646" s="763"/>
      <c r="X1646" s="680"/>
      <c r="Y1646" s="680"/>
      <c r="Z1646" s="680"/>
      <c r="AA1646" s="680"/>
      <c r="AB1646" s="680"/>
      <c r="AC1646" s="680"/>
      <c r="AD1646" s="680"/>
      <c r="AE1646" s="680"/>
      <c r="AF1646" s="680"/>
      <c r="AG1646" s="680"/>
      <c r="AH1646" s="680"/>
      <c r="AI1646" s="680"/>
      <c r="AJ1646" s="680"/>
      <c r="AK1646" s="680"/>
      <c r="AL1646" s="680"/>
      <c r="AM1646" s="680"/>
      <c r="AN1646" s="680"/>
      <c r="AO1646" s="680"/>
      <c r="BC1646" s="861"/>
      <c r="BD1646" s="935"/>
    </row>
    <row r="1647" s="575" customFormat="1" customHeight="1" spans="1:56">
      <c r="A1647" s="513"/>
      <c r="B1647" s="858"/>
      <c r="C1647" s="858"/>
      <c r="D1647" s="409"/>
      <c r="E1647" s="359"/>
      <c r="F1647" s="662"/>
      <c r="G1647" s="466"/>
      <c r="H1647" s="291"/>
      <c r="I1647" s="690"/>
      <c r="J1647" s="291"/>
      <c r="K1647" s="662"/>
      <c r="L1647" s="801"/>
      <c r="M1647" s="217"/>
      <c r="N1647" s="217"/>
      <c r="O1647" s="217"/>
      <c r="P1647" s="217"/>
      <c r="Q1647" s="217"/>
      <c r="R1647" s="217"/>
      <c r="S1647" s="688"/>
      <c r="T1647" s="394"/>
      <c r="U1647" s="763"/>
      <c r="V1647" s="680"/>
      <c r="W1647" s="763"/>
      <c r="X1647" s="680"/>
      <c r="Y1647" s="680"/>
      <c r="Z1647" s="680"/>
      <c r="AA1647" s="680"/>
      <c r="AB1647" s="680"/>
      <c r="AC1647" s="680"/>
      <c r="AD1647" s="680"/>
      <c r="AE1647" s="680"/>
      <c r="AF1647" s="680"/>
      <c r="AG1647" s="680"/>
      <c r="AH1647" s="680"/>
      <c r="AI1647" s="680"/>
      <c r="AJ1647" s="680"/>
      <c r="AK1647" s="680"/>
      <c r="AL1647" s="680"/>
      <c r="AM1647" s="680"/>
      <c r="AN1647" s="680"/>
      <c r="AO1647" s="680"/>
      <c r="BC1647" s="861"/>
      <c r="BD1647" s="935"/>
    </row>
    <row r="1648" s="575" customFormat="1" customHeight="1" spans="1:56">
      <c r="A1648" s="515"/>
      <c r="B1648" s="965"/>
      <c r="C1648" s="965"/>
      <c r="D1648" s="716"/>
      <c r="E1648" s="481"/>
      <c r="F1648" s="662"/>
      <c r="G1648" s="466"/>
      <c r="H1648" s="291"/>
      <c r="I1648" s="690"/>
      <c r="J1648" s="291"/>
      <c r="K1648" s="807"/>
      <c r="L1648" s="796"/>
      <c r="M1648" s="480"/>
      <c r="N1648" s="480"/>
      <c r="O1648" s="480"/>
      <c r="P1648" s="797"/>
      <c r="Q1648" s="797"/>
      <c r="R1648" s="797"/>
      <c r="S1648" s="849"/>
      <c r="T1648" s="497"/>
      <c r="U1648" s="763"/>
      <c r="V1648" s="680"/>
      <c r="W1648" s="763"/>
      <c r="X1648" s="680"/>
      <c r="Y1648" s="680"/>
      <c r="Z1648" s="680"/>
      <c r="AA1648" s="680"/>
      <c r="AB1648" s="680"/>
      <c r="AC1648" s="680"/>
      <c r="AD1648" s="680"/>
      <c r="AE1648" s="680"/>
      <c r="AF1648" s="680"/>
      <c r="AG1648" s="680"/>
      <c r="AH1648" s="680"/>
      <c r="AI1648" s="680"/>
      <c r="AJ1648" s="680"/>
      <c r="AK1648" s="680"/>
      <c r="AL1648" s="680"/>
      <c r="AM1648" s="680"/>
      <c r="AN1648" s="680"/>
      <c r="AO1648" s="680"/>
      <c r="BC1648" s="861"/>
      <c r="BD1648" s="935"/>
    </row>
    <row r="1649" s="575" customFormat="1" customHeight="1" spans="1:56">
      <c r="A1649" s="515"/>
      <c r="B1649" s="965"/>
      <c r="C1649" s="965"/>
      <c r="D1649" s="409"/>
      <c r="E1649" s="481"/>
      <c r="F1649" s="662"/>
      <c r="G1649" s="466"/>
      <c r="H1649" s="291"/>
      <c r="I1649" s="690"/>
      <c r="J1649" s="291"/>
      <c r="K1649" s="807"/>
      <c r="L1649" s="796"/>
      <c r="M1649" s="480"/>
      <c r="N1649" s="480"/>
      <c r="O1649" s="480"/>
      <c r="P1649" s="797"/>
      <c r="Q1649" s="797"/>
      <c r="R1649" s="797"/>
      <c r="S1649" s="849"/>
      <c r="T1649" s="497"/>
      <c r="U1649" s="763"/>
      <c r="V1649" s="680"/>
      <c r="W1649" s="763"/>
      <c r="X1649" s="680"/>
      <c r="Y1649" s="680"/>
      <c r="Z1649" s="680"/>
      <c r="AA1649" s="680"/>
      <c r="AB1649" s="680"/>
      <c r="AC1649" s="680"/>
      <c r="AD1649" s="680"/>
      <c r="AE1649" s="680"/>
      <c r="AF1649" s="680"/>
      <c r="AG1649" s="680"/>
      <c r="AH1649" s="680"/>
      <c r="AI1649" s="680"/>
      <c r="AJ1649" s="680"/>
      <c r="AK1649" s="680"/>
      <c r="AL1649" s="680"/>
      <c r="AM1649" s="680"/>
      <c r="AN1649" s="680"/>
      <c r="AO1649" s="680"/>
      <c r="BC1649" s="861"/>
      <c r="BD1649" s="935"/>
    </row>
    <row r="1650" s="575" customFormat="1" customHeight="1" spans="1:56">
      <c r="A1650" s="513"/>
      <c r="B1650" s="858"/>
      <c r="C1650" s="858"/>
      <c r="D1650" s="409"/>
      <c r="E1650" s="359"/>
      <c r="F1650" s="662"/>
      <c r="G1650" s="466"/>
      <c r="H1650" s="291"/>
      <c r="I1650" s="690"/>
      <c r="J1650" s="291"/>
      <c r="K1650" s="662"/>
      <c r="L1650" s="801"/>
      <c r="M1650" s="217"/>
      <c r="N1650" s="217"/>
      <c r="O1650" s="217"/>
      <c r="P1650" s="217"/>
      <c r="Q1650" s="217"/>
      <c r="R1650" s="217"/>
      <c r="S1650" s="688"/>
      <c r="T1650" s="394"/>
      <c r="U1650" s="763"/>
      <c r="V1650" s="680"/>
      <c r="W1650" s="763"/>
      <c r="X1650" s="680"/>
      <c r="Y1650" s="680"/>
      <c r="Z1650" s="680"/>
      <c r="AA1650" s="680"/>
      <c r="AB1650" s="680"/>
      <c r="AC1650" s="680"/>
      <c r="AD1650" s="680"/>
      <c r="AE1650" s="680"/>
      <c r="AF1650" s="680"/>
      <c r="AG1650" s="680"/>
      <c r="AH1650" s="680"/>
      <c r="AI1650" s="680"/>
      <c r="AJ1650" s="680"/>
      <c r="AK1650" s="680"/>
      <c r="AL1650" s="680"/>
      <c r="AM1650" s="680"/>
      <c r="AN1650" s="680"/>
      <c r="AO1650" s="680"/>
      <c r="BC1650" s="861"/>
      <c r="BD1650" s="935"/>
    </row>
    <row r="1651" s="575" customFormat="1" customHeight="1" spans="1:56">
      <c r="A1651" s="513"/>
      <c r="B1651" s="858"/>
      <c r="C1651" s="858"/>
      <c r="D1651" s="409"/>
      <c r="E1651" s="359"/>
      <c r="F1651" s="662"/>
      <c r="G1651" s="466"/>
      <c r="H1651" s="291"/>
      <c r="I1651" s="690"/>
      <c r="J1651" s="291"/>
      <c r="K1651" s="662"/>
      <c r="L1651" s="801"/>
      <c r="M1651" s="217"/>
      <c r="N1651" s="217"/>
      <c r="O1651" s="217"/>
      <c r="P1651" s="217"/>
      <c r="Q1651" s="217"/>
      <c r="R1651" s="217"/>
      <c r="S1651" s="688"/>
      <c r="T1651" s="394"/>
      <c r="U1651" s="763"/>
      <c r="V1651" s="680"/>
      <c r="W1651" s="763"/>
      <c r="X1651" s="680"/>
      <c r="Y1651" s="680"/>
      <c r="Z1651" s="680"/>
      <c r="AA1651" s="680"/>
      <c r="AB1651" s="680"/>
      <c r="AC1651" s="680"/>
      <c r="AD1651" s="680"/>
      <c r="AE1651" s="680"/>
      <c r="AF1651" s="680"/>
      <c r="AG1651" s="680"/>
      <c r="AH1651" s="680"/>
      <c r="AI1651" s="680"/>
      <c r="AJ1651" s="680"/>
      <c r="AK1651" s="680"/>
      <c r="AL1651" s="680"/>
      <c r="AM1651" s="680"/>
      <c r="AN1651" s="680"/>
      <c r="AO1651" s="680"/>
      <c r="BC1651" s="861"/>
      <c r="BD1651" s="935"/>
    </row>
    <row r="1652" s="575" customFormat="1" customHeight="1" spans="1:56">
      <c r="A1652" s="515"/>
      <c r="B1652" s="965"/>
      <c r="C1652" s="965"/>
      <c r="D1652" s="716"/>
      <c r="E1652" s="481"/>
      <c r="F1652" s="662"/>
      <c r="G1652" s="466"/>
      <c r="H1652" s="291"/>
      <c r="I1652" s="690"/>
      <c r="J1652" s="291"/>
      <c r="K1652" s="960"/>
      <c r="L1652" s="796"/>
      <c r="M1652" s="483"/>
      <c r="N1652" s="483"/>
      <c r="O1652" s="483"/>
      <c r="P1652" s="483"/>
      <c r="Q1652" s="483"/>
      <c r="R1652" s="797"/>
      <c r="S1652" s="958"/>
      <c r="T1652" s="497"/>
      <c r="U1652" s="763"/>
      <c r="V1652" s="680"/>
      <c r="W1652" s="763"/>
      <c r="X1652" s="680"/>
      <c r="Y1652" s="680"/>
      <c r="Z1652" s="680"/>
      <c r="AA1652" s="680"/>
      <c r="AB1652" s="680"/>
      <c r="AC1652" s="680"/>
      <c r="AD1652" s="680"/>
      <c r="AE1652" s="680"/>
      <c r="AF1652" s="680"/>
      <c r="AG1652" s="680"/>
      <c r="AH1652" s="680"/>
      <c r="AI1652" s="680"/>
      <c r="AJ1652" s="680"/>
      <c r="AK1652" s="680"/>
      <c r="AL1652" s="680"/>
      <c r="AM1652" s="680"/>
      <c r="AN1652" s="680"/>
      <c r="AO1652" s="680"/>
      <c r="BC1652" s="962"/>
      <c r="BD1652" s="962"/>
    </row>
    <row r="1653" s="575" customFormat="1" customHeight="1" spans="1:56">
      <c r="A1653" s="515"/>
      <c r="B1653" s="965"/>
      <c r="C1653" s="965"/>
      <c r="D1653" s="409"/>
      <c r="E1653" s="481"/>
      <c r="F1653" s="662"/>
      <c r="G1653" s="466"/>
      <c r="H1653" s="291"/>
      <c r="I1653" s="690"/>
      <c r="J1653" s="291"/>
      <c r="K1653" s="960"/>
      <c r="L1653" s="796"/>
      <c r="M1653" s="483"/>
      <c r="N1653" s="483"/>
      <c r="O1653" s="483"/>
      <c r="P1653" s="483"/>
      <c r="Q1653" s="483"/>
      <c r="R1653" s="483"/>
      <c r="S1653" s="958"/>
      <c r="T1653" s="497"/>
      <c r="U1653" s="763"/>
      <c r="V1653" s="680"/>
      <c r="W1653" s="763"/>
      <c r="X1653" s="680"/>
      <c r="Y1653" s="680"/>
      <c r="Z1653" s="680"/>
      <c r="AA1653" s="680"/>
      <c r="AB1653" s="680"/>
      <c r="AC1653" s="680"/>
      <c r="AD1653" s="680"/>
      <c r="AE1653" s="680"/>
      <c r="AF1653" s="680"/>
      <c r="AG1653" s="680"/>
      <c r="AH1653" s="680"/>
      <c r="AI1653" s="680"/>
      <c r="AJ1653" s="680"/>
      <c r="AK1653" s="680"/>
      <c r="AL1653" s="680"/>
      <c r="AM1653" s="680"/>
      <c r="AN1653" s="680"/>
      <c r="AO1653" s="680"/>
      <c r="BC1653" s="962"/>
      <c r="BD1653" s="962"/>
    </row>
    <row r="1654" s="575" customFormat="1" customHeight="1" spans="1:56">
      <c r="A1654" s="515"/>
      <c r="B1654" s="965"/>
      <c r="C1654" s="965"/>
      <c r="D1654" s="716"/>
      <c r="E1654" s="481"/>
      <c r="F1654" s="662"/>
      <c r="G1654" s="466"/>
      <c r="H1654" s="291"/>
      <c r="I1654" s="690"/>
      <c r="J1654" s="291"/>
      <c r="K1654" s="960"/>
      <c r="L1654" s="796"/>
      <c r="M1654" s="483"/>
      <c r="N1654" s="483"/>
      <c r="O1654" s="483"/>
      <c r="P1654" s="483"/>
      <c r="Q1654" s="483"/>
      <c r="R1654" s="797"/>
      <c r="S1654" s="958"/>
      <c r="T1654" s="497"/>
      <c r="U1654" s="763"/>
      <c r="V1654" s="680"/>
      <c r="W1654" s="763"/>
      <c r="X1654" s="680"/>
      <c r="Y1654" s="680"/>
      <c r="Z1654" s="680"/>
      <c r="AA1654" s="680"/>
      <c r="AB1654" s="680"/>
      <c r="AC1654" s="680"/>
      <c r="AD1654" s="680"/>
      <c r="AE1654" s="680"/>
      <c r="AF1654" s="680"/>
      <c r="AG1654" s="680"/>
      <c r="AH1654" s="680"/>
      <c r="AI1654" s="680"/>
      <c r="AJ1654" s="680"/>
      <c r="AK1654" s="680"/>
      <c r="AL1654" s="680"/>
      <c r="AM1654" s="680"/>
      <c r="AN1654" s="680"/>
      <c r="AO1654" s="680"/>
      <c r="BC1654" s="962"/>
      <c r="BD1654" s="962"/>
    </row>
    <row r="1655" s="575" customFormat="1" customHeight="1" spans="1:56">
      <c r="A1655" s="515"/>
      <c r="B1655" s="965"/>
      <c r="C1655" s="965"/>
      <c r="D1655" s="409"/>
      <c r="E1655" s="481"/>
      <c r="F1655" s="662"/>
      <c r="G1655" s="466"/>
      <c r="H1655" s="291"/>
      <c r="I1655" s="690"/>
      <c r="J1655" s="291"/>
      <c r="K1655" s="960"/>
      <c r="L1655" s="796"/>
      <c r="M1655" s="483"/>
      <c r="N1655" s="483"/>
      <c r="O1655" s="483"/>
      <c r="P1655" s="483"/>
      <c r="Q1655" s="483"/>
      <c r="R1655" s="483"/>
      <c r="S1655" s="958"/>
      <c r="T1655" s="497"/>
      <c r="U1655" s="763"/>
      <c r="V1655" s="680"/>
      <c r="W1655" s="763"/>
      <c r="X1655" s="680"/>
      <c r="Y1655" s="680"/>
      <c r="Z1655" s="680"/>
      <c r="AA1655" s="680"/>
      <c r="AB1655" s="680"/>
      <c r="AC1655" s="680"/>
      <c r="AD1655" s="680"/>
      <c r="AE1655" s="680"/>
      <c r="AF1655" s="680"/>
      <c r="AG1655" s="680"/>
      <c r="AH1655" s="680"/>
      <c r="AI1655" s="680"/>
      <c r="AJ1655" s="680"/>
      <c r="AK1655" s="680"/>
      <c r="AL1655" s="680"/>
      <c r="AM1655" s="680"/>
      <c r="AN1655" s="680"/>
      <c r="AO1655" s="680"/>
      <c r="BC1655" s="962"/>
      <c r="BD1655" s="962"/>
    </row>
    <row r="1656" s="575" customFormat="1" customHeight="1" spans="1:56">
      <c r="A1656" s="515"/>
      <c r="B1656" s="965"/>
      <c r="C1656" s="965"/>
      <c r="D1656" s="716"/>
      <c r="E1656" s="481"/>
      <c r="F1656" s="662"/>
      <c r="G1656" s="466"/>
      <c r="H1656" s="291"/>
      <c r="I1656" s="690"/>
      <c r="J1656" s="291"/>
      <c r="K1656" s="960"/>
      <c r="L1656" s="796"/>
      <c r="M1656" s="483"/>
      <c r="N1656" s="483"/>
      <c r="O1656" s="483"/>
      <c r="P1656" s="483"/>
      <c r="Q1656" s="483"/>
      <c r="R1656" s="797"/>
      <c r="S1656" s="958"/>
      <c r="T1656" s="497"/>
      <c r="U1656" s="763"/>
      <c r="V1656" s="680"/>
      <c r="W1656" s="763"/>
      <c r="X1656" s="680"/>
      <c r="Y1656" s="680"/>
      <c r="Z1656" s="680"/>
      <c r="AA1656" s="680"/>
      <c r="AB1656" s="680"/>
      <c r="AC1656" s="680"/>
      <c r="AD1656" s="680"/>
      <c r="AE1656" s="680"/>
      <c r="AF1656" s="680"/>
      <c r="AG1656" s="680"/>
      <c r="AH1656" s="680"/>
      <c r="AI1656" s="680"/>
      <c r="AJ1656" s="680"/>
      <c r="AK1656" s="680"/>
      <c r="AL1656" s="680"/>
      <c r="AM1656" s="680"/>
      <c r="AN1656" s="680"/>
      <c r="AO1656" s="680"/>
      <c r="BC1656" s="962"/>
      <c r="BD1656" s="962"/>
    </row>
    <row r="1657" s="575" customFormat="1" customHeight="1" spans="1:56">
      <c r="A1657" s="515"/>
      <c r="B1657" s="965"/>
      <c r="C1657" s="965"/>
      <c r="D1657" s="409"/>
      <c r="E1657" s="481"/>
      <c r="F1657" s="662"/>
      <c r="G1657" s="466"/>
      <c r="H1657" s="291"/>
      <c r="I1657" s="690"/>
      <c r="J1657" s="291"/>
      <c r="K1657" s="960"/>
      <c r="L1657" s="796"/>
      <c r="M1657" s="483"/>
      <c r="N1657" s="483"/>
      <c r="O1657" s="483"/>
      <c r="P1657" s="483"/>
      <c r="Q1657" s="483"/>
      <c r="R1657" s="483"/>
      <c r="S1657" s="958"/>
      <c r="T1657" s="497"/>
      <c r="U1657" s="763"/>
      <c r="V1657" s="680"/>
      <c r="W1657" s="763"/>
      <c r="X1657" s="680"/>
      <c r="Y1657" s="680"/>
      <c r="Z1657" s="680"/>
      <c r="AA1657" s="680"/>
      <c r="AB1657" s="680"/>
      <c r="AC1657" s="680"/>
      <c r="AD1657" s="680"/>
      <c r="AE1657" s="680"/>
      <c r="AF1657" s="680"/>
      <c r="AG1657" s="680"/>
      <c r="AH1657" s="680"/>
      <c r="AI1657" s="680"/>
      <c r="AJ1657" s="680"/>
      <c r="AK1657" s="680"/>
      <c r="AL1657" s="680"/>
      <c r="AM1657" s="680"/>
      <c r="AN1657" s="680"/>
      <c r="AO1657" s="680"/>
      <c r="BC1657" s="962"/>
      <c r="BD1657" s="962"/>
    </row>
    <row r="1658" s="575" customFormat="1" customHeight="1" spans="1:56">
      <c r="A1658" s="515"/>
      <c r="B1658" s="965"/>
      <c r="C1658" s="965"/>
      <c r="D1658" s="716"/>
      <c r="E1658" s="481"/>
      <c r="F1658" s="662"/>
      <c r="G1658" s="466"/>
      <c r="H1658" s="291"/>
      <c r="I1658" s="690"/>
      <c r="J1658" s="291"/>
      <c r="K1658" s="960"/>
      <c r="L1658" s="796"/>
      <c r="M1658" s="483"/>
      <c r="N1658" s="970"/>
      <c r="O1658" s="483"/>
      <c r="P1658" s="483"/>
      <c r="Q1658" s="483"/>
      <c r="R1658" s="797"/>
      <c r="S1658" s="958"/>
      <c r="T1658" s="679"/>
      <c r="U1658" s="763"/>
      <c r="V1658" s="680"/>
      <c r="W1658" s="763"/>
      <c r="X1658" s="680"/>
      <c r="Y1658" s="680"/>
      <c r="Z1658" s="680"/>
      <c r="AA1658" s="680"/>
      <c r="AB1658" s="680"/>
      <c r="AC1658" s="680"/>
      <c r="AD1658" s="680"/>
      <c r="AE1658" s="680"/>
      <c r="AF1658" s="680"/>
      <c r="AG1658" s="680"/>
      <c r="AH1658" s="680"/>
      <c r="AI1658" s="680"/>
      <c r="AJ1658" s="680"/>
      <c r="AK1658" s="680"/>
      <c r="AL1658" s="680"/>
      <c r="AM1658" s="680"/>
      <c r="AN1658" s="680"/>
      <c r="AO1658" s="680"/>
      <c r="BC1658" s="962"/>
      <c r="BD1658" s="962"/>
    </row>
    <row r="1659" s="575" customFormat="1" customHeight="1" spans="1:56">
      <c r="A1659" s="515"/>
      <c r="B1659" s="965"/>
      <c r="C1659" s="965"/>
      <c r="D1659" s="409"/>
      <c r="E1659" s="481"/>
      <c r="F1659" s="662"/>
      <c r="G1659" s="466"/>
      <c r="H1659" s="291"/>
      <c r="I1659" s="690"/>
      <c r="J1659" s="291"/>
      <c r="K1659" s="960"/>
      <c r="L1659" s="796"/>
      <c r="M1659" s="483"/>
      <c r="N1659" s="483"/>
      <c r="O1659" s="483"/>
      <c r="P1659" s="483"/>
      <c r="Q1659" s="483"/>
      <c r="R1659" s="483"/>
      <c r="S1659" s="958"/>
      <c r="T1659" s="679"/>
      <c r="U1659" s="763"/>
      <c r="V1659" s="680"/>
      <c r="W1659" s="763"/>
      <c r="X1659" s="680"/>
      <c r="Y1659" s="680"/>
      <c r="Z1659" s="680"/>
      <c r="AA1659" s="680"/>
      <c r="AB1659" s="680"/>
      <c r="AC1659" s="680"/>
      <c r="AD1659" s="680"/>
      <c r="AE1659" s="680"/>
      <c r="AF1659" s="680"/>
      <c r="AG1659" s="680"/>
      <c r="AH1659" s="680"/>
      <c r="AI1659" s="680"/>
      <c r="AJ1659" s="680"/>
      <c r="AK1659" s="680"/>
      <c r="AL1659" s="680"/>
      <c r="AM1659" s="680"/>
      <c r="AN1659" s="680"/>
      <c r="AO1659" s="680"/>
      <c r="BC1659" s="962"/>
      <c r="BD1659" s="962"/>
    </row>
    <row r="1660" s="575" customFormat="1" customHeight="1" spans="1:56">
      <c r="A1660" s="515"/>
      <c r="B1660" s="965"/>
      <c r="C1660" s="965"/>
      <c r="D1660" s="716"/>
      <c r="E1660" s="481"/>
      <c r="F1660" s="662"/>
      <c r="G1660" s="466"/>
      <c r="H1660" s="291"/>
      <c r="I1660" s="690"/>
      <c r="J1660" s="291"/>
      <c r="K1660" s="960"/>
      <c r="L1660" s="796"/>
      <c r="M1660" s="483"/>
      <c r="N1660" s="483"/>
      <c r="O1660" s="483"/>
      <c r="P1660" s="483"/>
      <c r="Q1660" s="480"/>
      <c r="R1660" s="797"/>
      <c r="S1660" s="958"/>
      <c r="T1660" s="497"/>
      <c r="U1660" s="763"/>
      <c r="V1660" s="680"/>
      <c r="W1660" s="763"/>
      <c r="X1660" s="680"/>
      <c r="Y1660" s="680"/>
      <c r="Z1660" s="680"/>
      <c r="AA1660" s="680"/>
      <c r="AB1660" s="680"/>
      <c r="AC1660" s="680"/>
      <c r="AD1660" s="680"/>
      <c r="AE1660" s="680"/>
      <c r="AF1660" s="680"/>
      <c r="AG1660" s="680"/>
      <c r="AH1660" s="680"/>
      <c r="AI1660" s="680"/>
      <c r="AJ1660" s="680"/>
      <c r="AK1660" s="680"/>
      <c r="AL1660" s="680"/>
      <c r="AM1660" s="680"/>
      <c r="AN1660" s="680"/>
      <c r="AO1660" s="680"/>
      <c r="BC1660" s="962"/>
      <c r="BD1660" s="962"/>
    </row>
    <row r="1661" s="575" customFormat="1" customHeight="1" spans="1:56">
      <c r="A1661" s="515"/>
      <c r="B1661" s="965"/>
      <c r="C1661" s="736"/>
      <c r="D1661" s="409"/>
      <c r="E1661" s="492"/>
      <c r="F1661" s="662"/>
      <c r="G1661" s="466"/>
      <c r="H1661" s="291"/>
      <c r="I1661" s="690"/>
      <c r="J1661" s="291"/>
      <c r="K1661" s="662"/>
      <c r="L1661" s="388"/>
      <c r="M1661" s="217"/>
      <c r="N1661" s="217"/>
      <c r="O1661" s="217"/>
      <c r="P1661" s="291"/>
      <c r="Q1661" s="291"/>
      <c r="R1661" s="217"/>
      <c r="S1661" s="688"/>
      <c r="T1661" s="359"/>
      <c r="U1661" s="763"/>
      <c r="V1661" s="680"/>
      <c r="W1661" s="763"/>
      <c r="X1661" s="680"/>
      <c r="Y1661" s="680"/>
      <c r="Z1661" s="680"/>
      <c r="AA1661" s="680"/>
      <c r="AB1661" s="680"/>
      <c r="AC1661" s="680"/>
      <c r="AD1661" s="680"/>
      <c r="AE1661" s="680"/>
      <c r="AF1661" s="680"/>
      <c r="AG1661" s="680"/>
      <c r="AH1661" s="680"/>
      <c r="AI1661" s="680"/>
      <c r="AJ1661" s="680"/>
      <c r="AK1661" s="680"/>
      <c r="AL1661" s="680"/>
      <c r="AM1661" s="680"/>
      <c r="AN1661" s="680"/>
      <c r="AO1661" s="680"/>
      <c r="BC1661" s="962"/>
      <c r="BD1661" s="962"/>
    </row>
    <row r="1662" s="824" customFormat="1" customHeight="1" spans="1:56">
      <c r="A1662" s="515"/>
      <c r="B1662" s="965"/>
      <c r="C1662" s="965"/>
      <c r="D1662" s="716"/>
      <c r="E1662" s="481"/>
      <c r="F1662" s="960"/>
      <c r="G1662" s="968"/>
      <c r="H1662" s="291"/>
      <c r="I1662" s="690"/>
      <c r="J1662" s="291"/>
      <c r="K1662" s="960"/>
      <c r="L1662" s="796"/>
      <c r="M1662" s="483"/>
      <c r="N1662" s="483"/>
      <c r="O1662" s="483"/>
      <c r="P1662" s="483"/>
      <c r="Q1662" s="483"/>
      <c r="R1662" s="483"/>
      <c r="S1662" s="958"/>
      <c r="T1662" s="497"/>
      <c r="BC1662" s="962"/>
      <c r="BD1662" s="962"/>
    </row>
    <row r="1663" s="824" customFormat="1" customHeight="1" spans="1:56">
      <c r="A1663" s="515"/>
      <c r="B1663" s="965"/>
      <c r="C1663" s="965"/>
      <c r="D1663" s="409"/>
      <c r="E1663" s="481"/>
      <c r="F1663" s="960"/>
      <c r="G1663" s="968"/>
      <c r="H1663" s="291"/>
      <c r="I1663" s="690"/>
      <c r="J1663" s="291"/>
      <c r="K1663" s="960"/>
      <c r="L1663" s="796"/>
      <c r="M1663" s="483"/>
      <c r="N1663" s="483"/>
      <c r="O1663" s="483"/>
      <c r="P1663" s="483"/>
      <c r="Q1663" s="483"/>
      <c r="R1663" s="483"/>
      <c r="S1663" s="958"/>
      <c r="T1663" s="497"/>
      <c r="BC1663" s="962"/>
      <c r="BD1663" s="962"/>
    </row>
    <row r="1664" s="824" customFormat="1" customHeight="1" spans="1:56">
      <c r="A1664" s="515"/>
      <c r="B1664" s="965"/>
      <c r="C1664" s="965"/>
      <c r="D1664" s="409"/>
      <c r="E1664" s="481"/>
      <c r="F1664" s="960"/>
      <c r="G1664" s="968"/>
      <c r="H1664" s="291"/>
      <c r="I1664" s="690"/>
      <c r="J1664" s="291"/>
      <c r="K1664" s="960"/>
      <c r="L1664" s="796"/>
      <c r="M1664" s="483"/>
      <c r="N1664" s="483"/>
      <c r="O1664" s="483"/>
      <c r="P1664" s="483"/>
      <c r="Q1664" s="483"/>
      <c r="R1664" s="483"/>
      <c r="S1664" s="958"/>
      <c r="T1664" s="497"/>
      <c r="BC1664" s="962"/>
      <c r="BD1664" s="962"/>
    </row>
    <row r="1665" s="824" customFormat="1" customHeight="1" spans="1:56">
      <c r="A1665" s="515"/>
      <c r="B1665" s="965"/>
      <c r="C1665" s="965"/>
      <c r="D1665" s="716"/>
      <c r="E1665" s="481"/>
      <c r="F1665" s="960"/>
      <c r="G1665" s="968"/>
      <c r="H1665" s="291"/>
      <c r="I1665" s="690"/>
      <c r="J1665" s="291"/>
      <c r="K1665" s="960"/>
      <c r="L1665" s="796"/>
      <c r="M1665" s="483"/>
      <c r="N1665" s="483"/>
      <c r="O1665" s="483"/>
      <c r="P1665" s="483"/>
      <c r="Q1665" s="480"/>
      <c r="R1665" s="797"/>
      <c r="S1665" s="958"/>
      <c r="T1665" s="497"/>
      <c r="BC1665" s="962"/>
      <c r="BD1665" s="962"/>
    </row>
    <row r="1666" s="824" customFormat="1" customHeight="1" spans="1:56">
      <c r="A1666" s="515"/>
      <c r="B1666" s="965"/>
      <c r="C1666" s="965"/>
      <c r="D1666" s="409"/>
      <c r="E1666" s="481"/>
      <c r="F1666" s="960"/>
      <c r="G1666" s="968"/>
      <c r="H1666" s="291"/>
      <c r="I1666" s="690"/>
      <c r="J1666" s="291"/>
      <c r="K1666" s="960"/>
      <c r="L1666" s="796"/>
      <c r="M1666" s="483"/>
      <c r="N1666" s="483"/>
      <c r="O1666" s="483"/>
      <c r="P1666" s="483"/>
      <c r="Q1666" s="483"/>
      <c r="R1666" s="483"/>
      <c r="S1666" s="958"/>
      <c r="T1666" s="497"/>
      <c r="BC1666" s="962"/>
      <c r="BD1666" s="962"/>
    </row>
    <row r="1667" s="824" customFormat="1" customHeight="1" spans="1:56">
      <c r="A1667" s="515"/>
      <c r="B1667" s="965"/>
      <c r="C1667" s="965"/>
      <c r="D1667" s="716"/>
      <c r="E1667" s="481"/>
      <c r="F1667" s="960"/>
      <c r="G1667" s="968"/>
      <c r="H1667" s="291"/>
      <c r="I1667" s="690"/>
      <c r="J1667" s="291"/>
      <c r="K1667" s="960"/>
      <c r="L1667" s="796"/>
      <c r="M1667" s="483"/>
      <c r="N1667" s="483"/>
      <c r="O1667" s="483"/>
      <c r="P1667" s="483"/>
      <c r="Q1667" s="480"/>
      <c r="R1667" s="797"/>
      <c r="S1667" s="958"/>
      <c r="T1667" s="497"/>
      <c r="BC1667" s="962"/>
      <c r="BD1667" s="962"/>
    </row>
    <row r="1668" s="824" customFormat="1" customHeight="1" spans="1:56">
      <c r="A1668" s="515"/>
      <c r="B1668" s="965"/>
      <c r="C1668" s="965"/>
      <c r="D1668" s="409"/>
      <c r="E1668" s="481"/>
      <c r="F1668" s="960"/>
      <c r="G1668" s="968"/>
      <c r="H1668" s="291"/>
      <c r="I1668" s="690"/>
      <c r="J1668" s="291"/>
      <c r="K1668" s="960"/>
      <c r="L1668" s="796"/>
      <c r="M1668" s="483"/>
      <c r="N1668" s="483"/>
      <c r="O1668" s="483"/>
      <c r="P1668" s="483"/>
      <c r="Q1668" s="483"/>
      <c r="R1668" s="483"/>
      <c r="S1668" s="958"/>
      <c r="T1668" s="497"/>
      <c r="BC1668" s="962"/>
      <c r="BD1668" s="962"/>
    </row>
    <row r="1669" s="824" customFormat="1" customHeight="1" spans="1:56">
      <c r="A1669" s="515"/>
      <c r="B1669" s="965"/>
      <c r="C1669" s="965"/>
      <c r="D1669" s="716"/>
      <c r="E1669" s="481"/>
      <c r="F1669" s="960"/>
      <c r="G1669" s="968"/>
      <c r="H1669" s="291"/>
      <c r="I1669" s="690"/>
      <c r="J1669" s="291"/>
      <c r="K1669" s="960"/>
      <c r="L1669" s="796"/>
      <c r="M1669" s="483"/>
      <c r="N1669" s="483"/>
      <c r="O1669" s="483"/>
      <c r="P1669" s="483"/>
      <c r="Q1669" s="483"/>
      <c r="R1669" s="483"/>
      <c r="S1669" s="958"/>
      <c r="T1669" s="497"/>
      <c r="BC1669" s="962"/>
      <c r="BD1669" s="962"/>
    </row>
    <row r="1670" s="824" customFormat="1" customHeight="1" spans="1:56">
      <c r="A1670" s="515"/>
      <c r="B1670" s="965"/>
      <c r="C1670" s="965"/>
      <c r="D1670" s="409"/>
      <c r="E1670" s="481"/>
      <c r="F1670" s="960"/>
      <c r="G1670" s="968"/>
      <c r="H1670" s="291"/>
      <c r="I1670" s="690"/>
      <c r="J1670" s="291"/>
      <c r="K1670" s="960"/>
      <c r="L1670" s="796"/>
      <c r="M1670" s="483"/>
      <c r="N1670" s="483"/>
      <c r="O1670" s="483"/>
      <c r="P1670" s="483"/>
      <c r="Q1670" s="483"/>
      <c r="R1670" s="483"/>
      <c r="S1670" s="958"/>
      <c r="T1670" s="497"/>
      <c r="BC1670" s="962"/>
      <c r="BD1670" s="962"/>
    </row>
    <row r="1671" s="824" customFormat="1" customHeight="1" spans="1:56">
      <c r="A1671" s="515"/>
      <c r="B1671" s="965"/>
      <c r="C1671" s="965"/>
      <c r="D1671" s="716"/>
      <c r="E1671" s="481"/>
      <c r="F1671" s="960"/>
      <c r="G1671" s="968"/>
      <c r="H1671" s="291"/>
      <c r="I1671" s="690"/>
      <c r="J1671" s="291"/>
      <c r="K1671" s="960"/>
      <c r="L1671" s="796"/>
      <c r="M1671" s="483"/>
      <c r="N1671" s="483"/>
      <c r="O1671" s="483"/>
      <c r="P1671" s="483"/>
      <c r="Q1671" s="483"/>
      <c r="R1671" s="483"/>
      <c r="S1671" s="958"/>
      <c r="T1671" s="497"/>
      <c r="BC1671" s="962"/>
      <c r="BD1671" s="962"/>
    </row>
    <row r="1672" s="824" customFormat="1" customHeight="1" spans="1:56">
      <c r="A1672" s="515"/>
      <c r="B1672" s="965"/>
      <c r="C1672" s="965"/>
      <c r="D1672" s="409"/>
      <c r="E1672" s="481"/>
      <c r="F1672" s="960"/>
      <c r="G1672" s="968"/>
      <c r="H1672" s="291"/>
      <c r="I1672" s="690"/>
      <c r="J1672" s="291"/>
      <c r="K1672" s="960"/>
      <c r="L1672" s="796"/>
      <c r="M1672" s="483"/>
      <c r="N1672" s="483"/>
      <c r="O1672" s="483"/>
      <c r="P1672" s="483"/>
      <c r="Q1672" s="483"/>
      <c r="R1672" s="483"/>
      <c r="S1672" s="958"/>
      <c r="T1672" s="497"/>
      <c r="BC1672" s="962"/>
      <c r="BD1672" s="962"/>
    </row>
    <row r="1673" s="824" customFormat="1" customHeight="1" spans="1:56">
      <c r="A1673" s="515"/>
      <c r="B1673" s="965"/>
      <c r="C1673" s="965"/>
      <c r="D1673" s="716"/>
      <c r="E1673" s="481"/>
      <c r="F1673" s="960"/>
      <c r="G1673" s="968"/>
      <c r="H1673" s="291"/>
      <c r="I1673" s="690"/>
      <c r="J1673" s="291"/>
      <c r="K1673" s="960"/>
      <c r="L1673" s="796"/>
      <c r="M1673" s="483"/>
      <c r="N1673" s="483"/>
      <c r="O1673" s="483"/>
      <c r="P1673" s="483"/>
      <c r="Q1673" s="483"/>
      <c r="R1673" s="797"/>
      <c r="S1673" s="958"/>
      <c r="T1673" s="497"/>
      <c r="BC1673" s="962"/>
      <c r="BD1673" s="962"/>
    </row>
    <row r="1674" s="824" customFormat="1" customHeight="1" spans="1:56">
      <c r="A1674" s="515"/>
      <c r="B1674" s="965"/>
      <c r="C1674" s="965"/>
      <c r="D1674" s="409"/>
      <c r="E1674" s="481"/>
      <c r="F1674" s="960"/>
      <c r="G1674" s="968"/>
      <c r="H1674" s="291"/>
      <c r="I1674" s="690"/>
      <c r="J1674" s="291"/>
      <c r="K1674" s="960"/>
      <c r="L1674" s="796"/>
      <c r="M1674" s="483"/>
      <c r="N1674" s="483"/>
      <c r="O1674" s="483"/>
      <c r="P1674" s="483"/>
      <c r="Q1674" s="483"/>
      <c r="R1674" s="483"/>
      <c r="S1674" s="958"/>
      <c r="T1674" s="497"/>
      <c r="BC1674" s="962"/>
      <c r="BD1674" s="962"/>
    </row>
    <row r="1675" s="824" customFormat="1" customHeight="1" spans="1:56">
      <c r="A1675" s="515"/>
      <c r="B1675" s="965"/>
      <c r="C1675" s="965"/>
      <c r="D1675" s="409"/>
      <c r="E1675" s="481"/>
      <c r="F1675" s="960"/>
      <c r="G1675" s="968"/>
      <c r="H1675" s="291"/>
      <c r="I1675" s="690"/>
      <c r="J1675" s="291"/>
      <c r="K1675" s="960"/>
      <c r="L1675" s="796"/>
      <c r="M1675" s="483"/>
      <c r="N1675" s="483"/>
      <c r="O1675" s="483"/>
      <c r="P1675" s="483"/>
      <c r="Q1675" s="483"/>
      <c r="R1675" s="483"/>
      <c r="S1675" s="958"/>
      <c r="T1675" s="497"/>
      <c r="BC1675" s="962"/>
      <c r="BD1675" s="962"/>
    </row>
    <row r="1676" s="824" customFormat="1" customHeight="1" spans="1:56">
      <c r="A1676" s="515"/>
      <c r="B1676" s="965"/>
      <c r="C1676" s="965"/>
      <c r="D1676" s="716"/>
      <c r="E1676" s="481"/>
      <c r="F1676" s="960"/>
      <c r="G1676" s="968"/>
      <c r="H1676" s="291"/>
      <c r="I1676" s="690"/>
      <c r="J1676" s="291"/>
      <c r="K1676" s="960"/>
      <c r="L1676" s="796"/>
      <c r="M1676" s="483"/>
      <c r="N1676" s="483"/>
      <c r="O1676" s="483"/>
      <c r="P1676" s="483"/>
      <c r="Q1676" s="483"/>
      <c r="R1676" s="483"/>
      <c r="S1676" s="958"/>
      <c r="T1676" s="497"/>
      <c r="BC1676" s="962"/>
      <c r="BD1676" s="962"/>
    </row>
    <row r="1677" s="824" customFormat="1" customHeight="1" spans="1:56">
      <c r="A1677" s="515"/>
      <c r="B1677" s="965"/>
      <c r="C1677" s="965"/>
      <c r="D1677" s="409"/>
      <c r="E1677" s="481"/>
      <c r="F1677" s="960"/>
      <c r="G1677" s="968"/>
      <c r="H1677" s="291"/>
      <c r="I1677" s="690"/>
      <c r="J1677" s="291"/>
      <c r="K1677" s="960"/>
      <c r="L1677" s="796"/>
      <c r="M1677" s="483"/>
      <c r="N1677" s="483"/>
      <c r="O1677" s="483"/>
      <c r="P1677" s="483"/>
      <c r="Q1677" s="483"/>
      <c r="R1677" s="483"/>
      <c r="S1677" s="958"/>
      <c r="T1677" s="497"/>
      <c r="BC1677" s="962"/>
      <c r="BD1677" s="962"/>
    </row>
    <row r="1678" s="824" customFormat="1" customHeight="1" spans="1:56">
      <c r="A1678" s="515"/>
      <c r="B1678" s="965"/>
      <c r="C1678" s="965"/>
      <c r="D1678" s="716"/>
      <c r="E1678" s="481"/>
      <c r="F1678" s="960"/>
      <c r="G1678" s="968"/>
      <c r="H1678" s="291"/>
      <c r="I1678" s="690"/>
      <c r="J1678" s="291"/>
      <c r="K1678" s="960"/>
      <c r="L1678" s="796"/>
      <c r="M1678" s="483"/>
      <c r="N1678" s="483"/>
      <c r="O1678" s="483"/>
      <c r="P1678" s="483"/>
      <c r="Q1678" s="483"/>
      <c r="R1678" s="483"/>
      <c r="S1678" s="958"/>
      <c r="T1678" s="497"/>
      <c r="BC1678" s="962"/>
      <c r="BD1678" s="962"/>
    </row>
    <row r="1679" s="824" customFormat="1" customHeight="1" spans="1:56">
      <c r="A1679" s="515"/>
      <c r="B1679" s="965"/>
      <c r="C1679" s="965"/>
      <c r="D1679" s="409"/>
      <c r="E1679" s="481"/>
      <c r="F1679" s="960"/>
      <c r="G1679" s="968"/>
      <c r="H1679" s="291"/>
      <c r="I1679" s="690"/>
      <c r="J1679" s="291"/>
      <c r="K1679" s="960"/>
      <c r="L1679" s="796"/>
      <c r="M1679" s="483"/>
      <c r="N1679" s="483"/>
      <c r="O1679" s="483"/>
      <c r="P1679" s="483"/>
      <c r="Q1679" s="483"/>
      <c r="R1679" s="483"/>
      <c r="S1679" s="958"/>
      <c r="T1679" s="497"/>
      <c r="BC1679" s="962"/>
      <c r="BD1679" s="962"/>
    </row>
    <row r="1680" s="824" customFormat="1" customHeight="1" spans="1:56">
      <c r="A1680" s="515"/>
      <c r="B1680" s="965"/>
      <c r="C1680" s="965"/>
      <c r="D1680" s="716"/>
      <c r="E1680" s="481"/>
      <c r="F1680" s="960"/>
      <c r="G1680" s="968"/>
      <c r="H1680" s="291"/>
      <c r="I1680" s="690"/>
      <c r="J1680" s="291"/>
      <c r="K1680" s="960"/>
      <c r="L1680" s="796"/>
      <c r="M1680" s="483"/>
      <c r="N1680" s="483"/>
      <c r="O1680" s="483"/>
      <c r="P1680" s="483"/>
      <c r="Q1680" s="483"/>
      <c r="R1680" s="483"/>
      <c r="S1680" s="958"/>
      <c r="T1680" s="497"/>
      <c r="BC1680" s="962"/>
      <c r="BD1680" s="962"/>
    </row>
    <row r="1681" s="824" customFormat="1" customHeight="1" spans="1:56">
      <c r="A1681" s="515"/>
      <c r="B1681" s="965"/>
      <c r="C1681" s="965"/>
      <c r="D1681" s="409"/>
      <c r="E1681" s="481"/>
      <c r="F1681" s="960"/>
      <c r="G1681" s="968"/>
      <c r="H1681" s="291"/>
      <c r="I1681" s="690"/>
      <c r="J1681" s="291"/>
      <c r="K1681" s="960"/>
      <c r="L1681" s="796"/>
      <c r="M1681" s="483"/>
      <c r="N1681" s="483"/>
      <c r="O1681" s="483"/>
      <c r="P1681" s="483"/>
      <c r="Q1681" s="483"/>
      <c r="R1681" s="483"/>
      <c r="S1681" s="958"/>
      <c r="T1681" s="497"/>
      <c r="BC1681" s="962"/>
      <c r="BD1681" s="962"/>
    </row>
    <row r="1682" s="824" customFormat="1" customHeight="1" spans="1:56">
      <c r="A1682" s="515"/>
      <c r="B1682" s="965"/>
      <c r="C1682" s="965"/>
      <c r="D1682" s="409"/>
      <c r="E1682" s="481"/>
      <c r="F1682" s="960"/>
      <c r="G1682" s="968"/>
      <c r="H1682" s="291"/>
      <c r="I1682" s="690"/>
      <c r="J1682" s="291"/>
      <c r="K1682" s="960"/>
      <c r="L1682" s="796"/>
      <c r="M1682" s="483"/>
      <c r="N1682" s="483"/>
      <c r="O1682" s="483"/>
      <c r="P1682" s="483"/>
      <c r="Q1682" s="483"/>
      <c r="R1682" s="483"/>
      <c r="S1682" s="958"/>
      <c r="T1682" s="497"/>
      <c r="BC1682" s="962"/>
      <c r="BD1682" s="962"/>
    </row>
    <row r="1683" s="824" customFormat="1" customHeight="1" spans="1:56">
      <c r="A1683" s="515"/>
      <c r="B1683" s="965"/>
      <c r="C1683" s="965"/>
      <c r="D1683" s="716"/>
      <c r="E1683" s="481"/>
      <c r="F1683" s="960"/>
      <c r="G1683" s="968"/>
      <c r="H1683" s="291"/>
      <c r="I1683" s="690"/>
      <c r="J1683" s="291"/>
      <c r="K1683" s="960"/>
      <c r="L1683" s="796"/>
      <c r="M1683" s="483"/>
      <c r="N1683" s="483"/>
      <c r="O1683" s="483"/>
      <c r="P1683" s="483"/>
      <c r="Q1683" s="480"/>
      <c r="R1683" s="797"/>
      <c r="S1683" s="958"/>
      <c r="T1683" s="497"/>
      <c r="BC1683" s="962"/>
      <c r="BD1683" s="962"/>
    </row>
    <row r="1684" s="824" customFormat="1" customHeight="1" spans="1:56">
      <c r="A1684" s="515"/>
      <c r="B1684" s="965"/>
      <c r="C1684" s="965"/>
      <c r="D1684" s="409"/>
      <c r="E1684" s="481"/>
      <c r="F1684" s="960"/>
      <c r="G1684" s="968"/>
      <c r="H1684" s="291"/>
      <c r="I1684" s="690"/>
      <c r="J1684" s="291"/>
      <c r="K1684" s="960"/>
      <c r="L1684" s="796"/>
      <c r="M1684" s="483"/>
      <c r="N1684" s="483"/>
      <c r="O1684" s="483"/>
      <c r="P1684" s="483"/>
      <c r="Q1684" s="483"/>
      <c r="R1684" s="483"/>
      <c r="S1684" s="958"/>
      <c r="T1684" s="497"/>
      <c r="BC1684" s="962"/>
      <c r="BD1684" s="962"/>
    </row>
    <row r="1685" s="824" customFormat="1" customHeight="1" spans="1:56">
      <c r="A1685" s="515"/>
      <c r="B1685" s="965"/>
      <c r="C1685" s="965"/>
      <c r="D1685" s="716"/>
      <c r="E1685" s="481"/>
      <c r="F1685" s="960"/>
      <c r="G1685" s="968"/>
      <c r="H1685" s="291"/>
      <c r="I1685" s="690"/>
      <c r="J1685" s="291"/>
      <c r="K1685" s="960"/>
      <c r="L1685" s="796"/>
      <c r="M1685" s="483"/>
      <c r="N1685" s="483"/>
      <c r="O1685" s="483"/>
      <c r="P1685" s="483"/>
      <c r="Q1685" s="483"/>
      <c r="R1685" s="483"/>
      <c r="S1685" s="958"/>
      <c r="T1685" s="497"/>
      <c r="BC1685" s="962"/>
      <c r="BD1685" s="962"/>
    </row>
    <row r="1686" s="824" customFormat="1" customHeight="1" spans="1:56">
      <c r="A1686" s="515"/>
      <c r="B1686" s="961"/>
      <c r="C1686" s="961"/>
      <c r="D1686" s="716"/>
      <c r="E1686" s="481"/>
      <c r="F1686" s="960"/>
      <c r="G1686" s="968"/>
      <c r="H1686" s="291"/>
      <c r="I1686" s="690"/>
      <c r="J1686" s="291"/>
      <c r="K1686" s="960"/>
      <c r="L1686" s="796"/>
      <c r="M1686" s="483"/>
      <c r="N1686" s="483"/>
      <c r="O1686" s="483"/>
      <c r="P1686" s="483"/>
      <c r="Q1686" s="483"/>
      <c r="R1686" s="483"/>
      <c r="S1686" s="958"/>
      <c r="T1686" s="497"/>
      <c r="BC1686" s="962"/>
      <c r="BD1686" s="962"/>
    </row>
    <row r="1687" s="824" customFormat="1" customHeight="1" spans="1:56">
      <c r="A1687" s="515"/>
      <c r="B1687" s="961"/>
      <c r="C1687" s="961"/>
      <c r="D1687" s="716"/>
      <c r="E1687" s="481"/>
      <c r="F1687" s="960"/>
      <c r="G1687" s="968"/>
      <c r="H1687" s="291"/>
      <c r="I1687" s="690"/>
      <c r="J1687" s="291"/>
      <c r="K1687" s="960"/>
      <c r="L1687" s="796"/>
      <c r="M1687" s="483"/>
      <c r="N1687" s="483"/>
      <c r="O1687" s="483"/>
      <c r="P1687" s="483"/>
      <c r="Q1687" s="483"/>
      <c r="R1687" s="483"/>
      <c r="S1687" s="958"/>
      <c r="T1687" s="497"/>
      <c r="BC1687" s="962"/>
      <c r="BD1687" s="962"/>
    </row>
    <row r="1688" s="824" customFormat="1" customHeight="1" spans="1:56">
      <c r="A1688" s="515"/>
      <c r="B1688" s="961"/>
      <c r="C1688" s="961"/>
      <c r="D1688" s="409"/>
      <c r="E1688" s="481"/>
      <c r="F1688" s="960"/>
      <c r="G1688" s="968"/>
      <c r="H1688" s="291"/>
      <c r="I1688" s="690"/>
      <c r="J1688" s="291"/>
      <c r="K1688" s="960"/>
      <c r="L1688" s="796"/>
      <c r="M1688" s="483"/>
      <c r="N1688" s="483"/>
      <c r="O1688" s="483"/>
      <c r="P1688" s="483"/>
      <c r="Q1688" s="483"/>
      <c r="R1688" s="483"/>
      <c r="S1688" s="958"/>
      <c r="T1688" s="497"/>
      <c r="BC1688" s="962"/>
      <c r="BD1688" s="962"/>
    </row>
    <row r="1689" s="824" customFormat="1" customHeight="1" spans="1:56">
      <c r="A1689" s="515"/>
      <c r="B1689" s="961"/>
      <c r="C1689" s="961"/>
      <c r="D1689" s="716"/>
      <c r="E1689" s="481"/>
      <c r="F1689" s="960"/>
      <c r="G1689" s="968"/>
      <c r="H1689" s="291"/>
      <c r="I1689" s="690"/>
      <c r="J1689" s="291"/>
      <c r="K1689" s="960"/>
      <c r="L1689" s="796"/>
      <c r="M1689" s="483"/>
      <c r="N1689" s="483"/>
      <c r="O1689" s="483"/>
      <c r="P1689" s="483"/>
      <c r="Q1689" s="480"/>
      <c r="R1689" s="797"/>
      <c r="S1689" s="958"/>
      <c r="T1689" s="497"/>
      <c r="BC1689" s="962"/>
      <c r="BD1689" s="962"/>
    </row>
    <row r="1690" s="824" customFormat="1" customHeight="1" spans="1:56">
      <c r="A1690" s="515"/>
      <c r="B1690" s="961"/>
      <c r="C1690" s="961"/>
      <c r="D1690" s="409"/>
      <c r="E1690" s="481"/>
      <c r="F1690" s="960"/>
      <c r="G1690" s="968"/>
      <c r="H1690" s="291"/>
      <c r="I1690" s="690"/>
      <c r="J1690" s="291"/>
      <c r="K1690" s="960"/>
      <c r="L1690" s="796"/>
      <c r="M1690" s="483"/>
      <c r="N1690" s="483"/>
      <c r="O1690" s="483"/>
      <c r="P1690" s="483"/>
      <c r="Q1690" s="483"/>
      <c r="R1690" s="483"/>
      <c r="S1690" s="958"/>
      <c r="T1690" s="497"/>
      <c r="BC1690" s="962"/>
      <c r="BD1690" s="962"/>
    </row>
    <row r="1691" s="824" customFormat="1" customHeight="1" spans="1:56">
      <c r="A1691" s="517"/>
      <c r="B1691" s="961"/>
      <c r="C1691" s="961"/>
      <c r="D1691" s="716"/>
      <c r="E1691" s="481"/>
      <c r="F1691" s="960"/>
      <c r="G1691" s="968"/>
      <c r="H1691" s="291"/>
      <c r="I1691" s="690"/>
      <c r="J1691" s="291"/>
      <c r="K1691" s="960"/>
      <c r="L1691" s="796"/>
      <c r="M1691" s="483"/>
      <c r="N1691" s="483"/>
      <c r="O1691" s="483"/>
      <c r="P1691" s="483"/>
      <c r="Q1691" s="483"/>
      <c r="R1691" s="797"/>
      <c r="S1691" s="958"/>
      <c r="T1691" s="497"/>
      <c r="BC1691" s="962"/>
      <c r="BD1691" s="962"/>
    </row>
    <row r="1692" s="824" customFormat="1" customHeight="1" spans="1:56">
      <c r="A1692" s="517"/>
      <c r="B1692" s="961"/>
      <c r="C1692" s="961"/>
      <c r="D1692" s="409"/>
      <c r="E1692" s="481"/>
      <c r="F1692" s="960"/>
      <c r="G1692" s="968"/>
      <c r="H1692" s="291"/>
      <c r="I1692" s="690"/>
      <c r="J1692" s="291"/>
      <c r="K1692" s="960"/>
      <c r="L1692" s="796"/>
      <c r="M1692" s="483"/>
      <c r="N1692" s="483"/>
      <c r="O1692" s="483"/>
      <c r="P1692" s="483"/>
      <c r="Q1692" s="483"/>
      <c r="R1692" s="483"/>
      <c r="S1692" s="958"/>
      <c r="T1692" s="497"/>
      <c r="BC1692" s="962"/>
      <c r="BD1692" s="962"/>
    </row>
    <row r="1693" s="824" customFormat="1" customHeight="1" spans="1:56">
      <c r="A1693" s="517"/>
      <c r="B1693" s="961"/>
      <c r="C1693" s="961"/>
      <c r="D1693" s="716"/>
      <c r="E1693" s="481"/>
      <c r="F1693" s="960"/>
      <c r="G1693" s="968"/>
      <c r="H1693" s="291"/>
      <c r="I1693" s="690"/>
      <c r="J1693" s="291"/>
      <c r="K1693" s="960"/>
      <c r="L1693" s="796"/>
      <c r="M1693" s="483"/>
      <c r="N1693" s="483"/>
      <c r="O1693" s="483"/>
      <c r="P1693" s="483"/>
      <c r="Q1693" s="483"/>
      <c r="R1693" s="483"/>
      <c r="S1693" s="958"/>
      <c r="T1693" s="497"/>
      <c r="BC1693" s="962"/>
      <c r="BD1693" s="962"/>
    </row>
    <row r="1694" s="824" customFormat="1" customHeight="1" spans="1:56">
      <c r="A1694" s="517"/>
      <c r="B1694" s="961"/>
      <c r="C1694" s="961"/>
      <c r="D1694" s="409"/>
      <c r="E1694" s="481"/>
      <c r="F1694" s="960"/>
      <c r="G1694" s="968"/>
      <c r="H1694" s="291"/>
      <c r="I1694" s="690"/>
      <c r="J1694" s="291"/>
      <c r="K1694" s="960"/>
      <c r="L1694" s="796"/>
      <c r="M1694" s="483"/>
      <c r="N1694" s="483"/>
      <c r="O1694" s="483"/>
      <c r="P1694" s="483"/>
      <c r="Q1694" s="483"/>
      <c r="R1694" s="483"/>
      <c r="S1694" s="958"/>
      <c r="T1694" s="497"/>
      <c r="BC1694" s="962"/>
      <c r="BD1694" s="962"/>
    </row>
    <row r="1695" s="824" customFormat="1" customHeight="1" spans="1:56">
      <c r="A1695" s="517"/>
      <c r="B1695" s="961"/>
      <c r="C1695" s="961"/>
      <c r="D1695" s="409"/>
      <c r="E1695" s="481"/>
      <c r="F1695" s="960"/>
      <c r="G1695" s="968"/>
      <c r="H1695" s="291"/>
      <c r="I1695" s="690"/>
      <c r="J1695" s="291"/>
      <c r="K1695" s="960"/>
      <c r="L1695" s="796"/>
      <c r="M1695" s="483"/>
      <c r="N1695" s="483"/>
      <c r="O1695" s="483"/>
      <c r="P1695" s="483"/>
      <c r="Q1695" s="483"/>
      <c r="R1695" s="483"/>
      <c r="S1695" s="958"/>
      <c r="T1695" s="497"/>
      <c r="BC1695" s="962"/>
      <c r="BD1695" s="962"/>
    </row>
    <row r="1696" s="824" customFormat="1" customHeight="1" spans="1:56">
      <c r="A1696" s="517"/>
      <c r="B1696" s="961"/>
      <c r="C1696" s="961"/>
      <c r="D1696" s="716"/>
      <c r="E1696" s="481"/>
      <c r="F1696" s="960"/>
      <c r="G1696" s="968"/>
      <c r="H1696" s="291"/>
      <c r="I1696" s="690"/>
      <c r="J1696" s="291"/>
      <c r="K1696" s="960"/>
      <c r="L1696" s="796"/>
      <c r="M1696" s="483"/>
      <c r="N1696" s="483"/>
      <c r="O1696" s="483"/>
      <c r="P1696" s="483"/>
      <c r="Q1696" s="483"/>
      <c r="R1696" s="483"/>
      <c r="S1696" s="958"/>
      <c r="T1696" s="497"/>
      <c r="BC1696" s="962"/>
      <c r="BD1696" s="962"/>
    </row>
    <row r="1697" s="824" customFormat="1" customHeight="1" spans="1:56">
      <c r="A1697" s="517"/>
      <c r="B1697" s="961"/>
      <c r="C1697" s="961"/>
      <c r="D1697" s="409"/>
      <c r="E1697" s="481"/>
      <c r="F1697" s="960"/>
      <c r="G1697" s="968"/>
      <c r="H1697" s="291"/>
      <c r="I1697" s="690"/>
      <c r="J1697" s="291"/>
      <c r="K1697" s="960"/>
      <c r="L1697" s="796"/>
      <c r="M1697" s="483"/>
      <c r="N1697" s="483"/>
      <c r="O1697" s="483"/>
      <c r="P1697" s="483"/>
      <c r="Q1697" s="483"/>
      <c r="R1697" s="483"/>
      <c r="S1697" s="958"/>
      <c r="T1697" s="497"/>
      <c r="BC1697" s="962"/>
      <c r="BD1697" s="962"/>
    </row>
    <row r="1698" s="824" customFormat="1" customHeight="1" spans="1:56">
      <c r="A1698" s="517"/>
      <c r="B1698" s="961"/>
      <c r="C1698" s="961"/>
      <c r="D1698" s="716"/>
      <c r="E1698" s="481"/>
      <c r="F1698" s="960"/>
      <c r="G1698" s="968"/>
      <c r="H1698" s="291"/>
      <c r="I1698" s="690"/>
      <c r="J1698" s="291"/>
      <c r="K1698" s="960"/>
      <c r="L1698" s="796"/>
      <c r="M1698" s="483"/>
      <c r="N1698" s="483"/>
      <c r="O1698" s="483"/>
      <c r="P1698" s="483"/>
      <c r="Q1698" s="480"/>
      <c r="R1698" s="797"/>
      <c r="S1698" s="958"/>
      <c r="T1698" s="497"/>
      <c r="BC1698" s="962"/>
      <c r="BD1698" s="962"/>
    </row>
    <row r="1699" s="824" customFormat="1" customHeight="1" spans="1:56">
      <c r="A1699" s="517"/>
      <c r="B1699" s="961"/>
      <c r="C1699" s="961"/>
      <c r="D1699" s="409"/>
      <c r="E1699" s="481"/>
      <c r="F1699" s="960"/>
      <c r="G1699" s="968"/>
      <c r="H1699" s="291"/>
      <c r="I1699" s="690"/>
      <c r="J1699" s="291"/>
      <c r="K1699" s="960"/>
      <c r="L1699" s="796"/>
      <c r="M1699" s="483"/>
      <c r="N1699" s="483"/>
      <c r="O1699" s="483"/>
      <c r="P1699" s="483"/>
      <c r="Q1699" s="483"/>
      <c r="R1699" s="483"/>
      <c r="S1699" s="958"/>
      <c r="T1699" s="497"/>
      <c r="BC1699" s="962"/>
      <c r="BD1699" s="962"/>
    </row>
    <row r="1700" s="824" customFormat="1" customHeight="1" spans="1:56">
      <c r="A1700" s="517"/>
      <c r="B1700" s="961"/>
      <c r="C1700" s="961"/>
      <c r="D1700" s="716"/>
      <c r="E1700" s="481"/>
      <c r="F1700" s="960"/>
      <c r="G1700" s="968"/>
      <c r="H1700" s="291"/>
      <c r="I1700" s="690"/>
      <c r="J1700" s="291"/>
      <c r="K1700" s="960"/>
      <c r="L1700" s="796"/>
      <c r="M1700" s="483"/>
      <c r="N1700" s="483"/>
      <c r="O1700" s="483"/>
      <c r="P1700" s="483"/>
      <c r="Q1700" s="483"/>
      <c r="R1700" s="483"/>
      <c r="S1700" s="958"/>
      <c r="T1700" s="497"/>
      <c r="BC1700" s="962"/>
      <c r="BD1700" s="962"/>
    </row>
    <row r="1701" s="824" customFormat="1" customHeight="1" spans="1:56">
      <c r="A1701" s="517"/>
      <c r="B1701" s="961"/>
      <c r="C1701" s="961"/>
      <c r="D1701" s="409"/>
      <c r="E1701" s="481"/>
      <c r="F1701" s="960"/>
      <c r="G1701" s="968"/>
      <c r="H1701" s="291"/>
      <c r="I1701" s="690"/>
      <c r="J1701" s="291"/>
      <c r="K1701" s="960"/>
      <c r="L1701" s="796"/>
      <c r="M1701" s="483"/>
      <c r="N1701" s="483"/>
      <c r="O1701" s="483"/>
      <c r="P1701" s="483"/>
      <c r="Q1701" s="483"/>
      <c r="R1701" s="483"/>
      <c r="S1701" s="958"/>
      <c r="T1701" s="497"/>
      <c r="BC1701" s="962"/>
      <c r="BD1701" s="962"/>
    </row>
    <row r="1702" s="824" customFormat="1" customHeight="1" spans="1:56">
      <c r="A1702" s="517"/>
      <c r="B1702" s="961"/>
      <c r="C1702" s="961"/>
      <c r="D1702" s="716"/>
      <c r="E1702" s="481"/>
      <c r="F1702" s="960"/>
      <c r="G1702" s="968"/>
      <c r="H1702" s="291"/>
      <c r="I1702" s="690"/>
      <c r="J1702" s="291"/>
      <c r="K1702" s="960"/>
      <c r="L1702" s="796"/>
      <c r="M1702" s="483"/>
      <c r="N1702" s="483"/>
      <c r="O1702" s="483"/>
      <c r="P1702" s="483"/>
      <c r="Q1702" s="480"/>
      <c r="R1702" s="797"/>
      <c r="S1702" s="958"/>
      <c r="T1702" s="497"/>
      <c r="BC1702" s="962"/>
      <c r="BD1702" s="962"/>
    </row>
    <row r="1703" s="824" customFormat="1" customHeight="1" spans="1:56">
      <c r="A1703" s="517"/>
      <c r="B1703" s="961"/>
      <c r="C1703" s="961"/>
      <c r="D1703" s="409"/>
      <c r="E1703" s="481"/>
      <c r="F1703" s="960"/>
      <c r="G1703" s="968"/>
      <c r="H1703" s="291"/>
      <c r="I1703" s="690"/>
      <c r="J1703" s="291"/>
      <c r="K1703" s="960"/>
      <c r="L1703" s="796"/>
      <c r="M1703" s="483"/>
      <c r="N1703" s="483"/>
      <c r="O1703" s="483"/>
      <c r="P1703" s="483"/>
      <c r="Q1703" s="483"/>
      <c r="R1703" s="483"/>
      <c r="S1703" s="958"/>
      <c r="T1703" s="497"/>
      <c r="BC1703" s="861"/>
      <c r="BD1703" s="935"/>
    </row>
    <row r="1704" s="824" customFormat="1" customHeight="1" spans="1:56">
      <c r="A1704" s="517"/>
      <c r="B1704" s="961"/>
      <c r="C1704" s="961"/>
      <c r="D1704" s="716"/>
      <c r="E1704" s="481"/>
      <c r="F1704" s="960"/>
      <c r="G1704" s="968"/>
      <c r="H1704" s="291"/>
      <c r="I1704" s="690"/>
      <c r="J1704" s="291"/>
      <c r="K1704" s="960"/>
      <c r="L1704" s="796"/>
      <c r="M1704" s="483"/>
      <c r="N1704" s="483"/>
      <c r="O1704" s="483"/>
      <c r="P1704" s="483"/>
      <c r="Q1704" s="483"/>
      <c r="R1704" s="483"/>
      <c r="S1704" s="958"/>
      <c r="T1704" s="497"/>
      <c r="BC1704" s="861"/>
      <c r="BD1704" s="935"/>
    </row>
    <row r="1705" s="824" customFormat="1" customHeight="1" spans="1:56">
      <c r="A1705" s="517"/>
      <c r="B1705" s="961"/>
      <c r="C1705" s="961"/>
      <c r="D1705" s="409"/>
      <c r="E1705" s="481"/>
      <c r="F1705" s="960"/>
      <c r="G1705" s="968"/>
      <c r="H1705" s="291"/>
      <c r="I1705" s="690"/>
      <c r="J1705" s="291"/>
      <c r="K1705" s="960"/>
      <c r="L1705" s="796"/>
      <c r="M1705" s="483"/>
      <c r="N1705" s="483"/>
      <c r="O1705" s="483"/>
      <c r="P1705" s="483"/>
      <c r="Q1705" s="483"/>
      <c r="R1705" s="483"/>
      <c r="S1705" s="958"/>
      <c r="T1705" s="497"/>
      <c r="BC1705" s="861"/>
      <c r="BD1705" s="935"/>
    </row>
    <row r="1706" s="824" customFormat="1" customHeight="1" spans="1:56">
      <c r="A1706" s="517"/>
      <c r="B1706" s="961"/>
      <c r="C1706" s="961"/>
      <c r="D1706" s="716"/>
      <c r="E1706" s="481"/>
      <c r="F1706" s="960"/>
      <c r="G1706" s="968"/>
      <c r="H1706" s="291"/>
      <c r="I1706" s="690"/>
      <c r="J1706" s="291"/>
      <c r="K1706" s="960"/>
      <c r="L1706" s="796"/>
      <c r="M1706" s="483"/>
      <c r="N1706" s="483"/>
      <c r="O1706" s="483"/>
      <c r="P1706" s="483"/>
      <c r="Q1706" s="483"/>
      <c r="R1706" s="483"/>
      <c r="S1706" s="958"/>
      <c r="T1706" s="497"/>
      <c r="BC1706" s="861"/>
      <c r="BD1706" s="935"/>
    </row>
    <row r="1707" s="824" customFormat="1" customHeight="1" spans="1:56">
      <c r="A1707" s="517"/>
      <c r="B1707" s="961"/>
      <c r="C1707" s="961"/>
      <c r="D1707" s="409"/>
      <c r="E1707" s="481"/>
      <c r="F1707" s="960"/>
      <c r="G1707" s="968"/>
      <c r="H1707" s="291"/>
      <c r="I1707" s="690"/>
      <c r="J1707" s="291"/>
      <c r="K1707" s="960"/>
      <c r="L1707" s="796"/>
      <c r="M1707" s="483"/>
      <c r="N1707" s="483"/>
      <c r="O1707" s="483"/>
      <c r="P1707" s="483"/>
      <c r="Q1707" s="483"/>
      <c r="R1707" s="483"/>
      <c r="S1707" s="958"/>
      <c r="T1707" s="497"/>
      <c r="BC1707" s="861"/>
      <c r="BD1707" s="935"/>
    </row>
    <row r="1708" s="824" customFormat="1" customHeight="1" spans="1:56">
      <c r="A1708" s="517"/>
      <c r="B1708" s="961"/>
      <c r="C1708" s="961"/>
      <c r="D1708" s="716"/>
      <c r="E1708" s="481"/>
      <c r="F1708" s="960"/>
      <c r="G1708" s="968"/>
      <c r="H1708" s="291"/>
      <c r="I1708" s="690"/>
      <c r="J1708" s="291"/>
      <c r="K1708" s="960"/>
      <c r="L1708" s="796"/>
      <c r="M1708" s="483"/>
      <c r="N1708" s="483"/>
      <c r="O1708" s="483"/>
      <c r="P1708" s="483"/>
      <c r="Q1708" s="483"/>
      <c r="R1708" s="483"/>
      <c r="S1708" s="958"/>
      <c r="T1708" s="497"/>
      <c r="BC1708" s="861"/>
      <c r="BD1708" s="935"/>
    </row>
    <row r="1709" s="824" customFormat="1" customHeight="1" spans="1:56">
      <c r="A1709" s="517"/>
      <c r="B1709" s="961"/>
      <c r="C1709" s="961"/>
      <c r="D1709" s="409"/>
      <c r="E1709" s="481"/>
      <c r="F1709" s="960"/>
      <c r="G1709" s="968"/>
      <c r="H1709" s="291"/>
      <c r="I1709" s="690"/>
      <c r="J1709" s="291"/>
      <c r="K1709" s="960"/>
      <c r="L1709" s="796"/>
      <c r="M1709" s="483"/>
      <c r="N1709" s="483"/>
      <c r="O1709" s="483"/>
      <c r="P1709" s="483"/>
      <c r="Q1709" s="483"/>
      <c r="R1709" s="483"/>
      <c r="S1709" s="958"/>
      <c r="T1709" s="497"/>
      <c r="BC1709" s="861"/>
      <c r="BD1709" s="935"/>
    </row>
    <row r="1710" s="824" customFormat="1" customHeight="1" spans="1:56">
      <c r="A1710" s="517"/>
      <c r="B1710" s="961"/>
      <c r="C1710" s="961"/>
      <c r="D1710" s="716"/>
      <c r="E1710" s="481"/>
      <c r="F1710" s="960"/>
      <c r="G1710" s="968"/>
      <c r="H1710" s="291"/>
      <c r="I1710" s="690"/>
      <c r="J1710" s="291"/>
      <c r="K1710" s="960"/>
      <c r="L1710" s="796"/>
      <c r="M1710" s="483"/>
      <c r="N1710" s="483"/>
      <c r="O1710" s="483"/>
      <c r="P1710" s="483"/>
      <c r="Q1710" s="483"/>
      <c r="R1710" s="483"/>
      <c r="S1710" s="958"/>
      <c r="T1710" s="497"/>
      <c r="BC1710" s="861"/>
      <c r="BD1710" s="935"/>
    </row>
    <row r="1711" s="824" customFormat="1" customHeight="1" spans="1:56">
      <c r="A1711" s="517"/>
      <c r="B1711" s="961"/>
      <c r="C1711" s="961"/>
      <c r="D1711" s="409"/>
      <c r="E1711" s="481"/>
      <c r="F1711" s="960"/>
      <c r="G1711" s="968"/>
      <c r="H1711" s="291"/>
      <c r="I1711" s="690"/>
      <c r="J1711" s="291"/>
      <c r="K1711" s="960"/>
      <c r="L1711" s="796"/>
      <c r="M1711" s="483"/>
      <c r="N1711" s="483"/>
      <c r="O1711" s="483"/>
      <c r="P1711" s="483"/>
      <c r="Q1711" s="483"/>
      <c r="R1711" s="483"/>
      <c r="S1711" s="958"/>
      <c r="T1711" s="497"/>
      <c r="BC1711" s="861"/>
      <c r="BD1711" s="935"/>
    </row>
    <row r="1712" s="824" customFormat="1" customHeight="1" spans="1:56">
      <c r="A1712" s="517"/>
      <c r="B1712" s="961"/>
      <c r="C1712" s="961"/>
      <c r="D1712" s="716"/>
      <c r="E1712" s="481"/>
      <c r="F1712" s="960"/>
      <c r="G1712" s="968"/>
      <c r="H1712" s="291"/>
      <c r="I1712" s="690"/>
      <c r="J1712" s="291"/>
      <c r="K1712" s="960"/>
      <c r="L1712" s="796"/>
      <c r="M1712" s="483"/>
      <c r="N1712" s="483"/>
      <c r="O1712" s="483"/>
      <c r="P1712" s="483"/>
      <c r="Q1712" s="483"/>
      <c r="R1712" s="483"/>
      <c r="S1712" s="958"/>
      <c r="T1712" s="497"/>
      <c r="BC1712" s="861"/>
      <c r="BD1712" s="935"/>
    </row>
    <row r="1713" s="575" customFormat="1" customHeight="1" spans="1:56">
      <c r="A1713" s="517"/>
      <c r="B1713" s="961"/>
      <c r="C1713" s="961"/>
      <c r="D1713" s="716"/>
      <c r="E1713" s="481"/>
      <c r="F1713" s="662"/>
      <c r="G1713" s="466"/>
      <c r="H1713" s="291"/>
      <c r="I1713" s="690"/>
      <c r="J1713" s="291"/>
      <c r="K1713" s="960"/>
      <c r="L1713" s="796"/>
      <c r="M1713" s="483"/>
      <c r="N1713" s="483"/>
      <c r="O1713" s="483"/>
      <c r="P1713" s="483"/>
      <c r="Q1713" s="483"/>
      <c r="R1713" s="483"/>
      <c r="S1713" s="958"/>
      <c r="T1713" s="497"/>
      <c r="U1713" s="763"/>
      <c r="V1713" s="680"/>
      <c r="W1713" s="763"/>
      <c r="X1713" s="680"/>
      <c r="Y1713" s="680"/>
      <c r="Z1713" s="680"/>
      <c r="AA1713" s="680"/>
      <c r="AB1713" s="680"/>
      <c r="AC1713" s="680"/>
      <c r="AD1713" s="680"/>
      <c r="AE1713" s="680"/>
      <c r="AF1713" s="680"/>
      <c r="AG1713" s="680"/>
      <c r="AH1713" s="680"/>
      <c r="AI1713" s="680"/>
      <c r="AJ1713" s="680"/>
      <c r="AK1713" s="680"/>
      <c r="AL1713" s="680"/>
      <c r="AM1713" s="680"/>
      <c r="AN1713" s="680"/>
      <c r="AO1713" s="680"/>
      <c r="BC1713" s="861"/>
      <c r="BD1713" s="935"/>
    </row>
    <row r="1714" s="575" customFormat="1" customHeight="1" spans="1:56">
      <c r="A1714" s="517"/>
      <c r="B1714" s="961"/>
      <c r="C1714" s="961"/>
      <c r="D1714" s="409"/>
      <c r="E1714" s="481"/>
      <c r="F1714" s="662"/>
      <c r="G1714" s="466"/>
      <c r="H1714" s="291"/>
      <c r="I1714" s="690"/>
      <c r="J1714" s="291"/>
      <c r="K1714" s="960"/>
      <c r="L1714" s="796"/>
      <c r="M1714" s="483"/>
      <c r="N1714" s="483"/>
      <c r="O1714" s="483"/>
      <c r="P1714" s="483"/>
      <c r="Q1714" s="483"/>
      <c r="R1714" s="483"/>
      <c r="S1714" s="958"/>
      <c r="T1714" s="497"/>
      <c r="U1714" s="763"/>
      <c r="V1714" s="680"/>
      <c r="W1714" s="763"/>
      <c r="X1714" s="680"/>
      <c r="Y1714" s="680"/>
      <c r="Z1714" s="680"/>
      <c r="AA1714" s="680"/>
      <c r="AB1714" s="680"/>
      <c r="AC1714" s="680"/>
      <c r="AD1714" s="680"/>
      <c r="AE1714" s="680"/>
      <c r="AF1714" s="680"/>
      <c r="AG1714" s="680"/>
      <c r="AH1714" s="680"/>
      <c r="AI1714" s="680"/>
      <c r="AJ1714" s="680"/>
      <c r="AK1714" s="680"/>
      <c r="AL1714" s="680"/>
      <c r="AM1714" s="680"/>
      <c r="AN1714" s="680"/>
      <c r="AO1714" s="680"/>
      <c r="BC1714" s="861"/>
      <c r="BD1714" s="935"/>
    </row>
    <row r="1715" s="575" customFormat="1" customHeight="1" spans="1:56">
      <c r="A1715" s="517"/>
      <c r="B1715" s="961"/>
      <c r="C1715" s="961"/>
      <c r="D1715" s="716"/>
      <c r="E1715" s="481"/>
      <c r="F1715" s="662"/>
      <c r="G1715" s="466"/>
      <c r="H1715" s="291"/>
      <c r="I1715" s="690"/>
      <c r="J1715" s="291"/>
      <c r="K1715" s="960"/>
      <c r="L1715" s="796"/>
      <c r="M1715" s="483"/>
      <c r="N1715" s="483"/>
      <c r="O1715" s="483"/>
      <c r="P1715" s="483"/>
      <c r="Q1715" s="483"/>
      <c r="R1715" s="483"/>
      <c r="S1715" s="958"/>
      <c r="T1715" s="497"/>
      <c r="U1715" s="763"/>
      <c r="V1715" s="680"/>
      <c r="W1715" s="763"/>
      <c r="X1715" s="680"/>
      <c r="Y1715" s="680"/>
      <c r="Z1715" s="680"/>
      <c r="AA1715" s="680"/>
      <c r="AB1715" s="680"/>
      <c r="AC1715" s="680"/>
      <c r="AD1715" s="680"/>
      <c r="AE1715" s="680"/>
      <c r="AF1715" s="680"/>
      <c r="AG1715" s="680"/>
      <c r="AH1715" s="680"/>
      <c r="AI1715" s="680"/>
      <c r="AJ1715" s="680"/>
      <c r="AK1715" s="680"/>
      <c r="AL1715" s="680"/>
      <c r="AM1715" s="680"/>
      <c r="AN1715" s="680"/>
      <c r="AO1715" s="680"/>
      <c r="BC1715" s="861"/>
      <c r="BD1715" s="935"/>
    </row>
    <row r="1716" s="575" customFormat="1" customHeight="1" spans="1:56">
      <c r="A1716" s="517"/>
      <c r="B1716" s="961"/>
      <c r="C1716" s="961"/>
      <c r="D1716" s="409"/>
      <c r="E1716" s="481"/>
      <c r="F1716" s="662"/>
      <c r="G1716" s="466"/>
      <c r="H1716" s="291"/>
      <c r="I1716" s="690"/>
      <c r="J1716" s="291"/>
      <c r="K1716" s="960"/>
      <c r="L1716" s="796"/>
      <c r="M1716" s="483"/>
      <c r="N1716" s="483"/>
      <c r="O1716" s="483"/>
      <c r="P1716" s="483"/>
      <c r="Q1716" s="483"/>
      <c r="R1716" s="483"/>
      <c r="S1716" s="958"/>
      <c r="T1716" s="497"/>
      <c r="U1716" s="763"/>
      <c r="V1716" s="680"/>
      <c r="W1716" s="763"/>
      <c r="X1716" s="680"/>
      <c r="Y1716" s="680"/>
      <c r="Z1716" s="680"/>
      <c r="AA1716" s="680"/>
      <c r="AB1716" s="680"/>
      <c r="AC1716" s="680"/>
      <c r="AD1716" s="680"/>
      <c r="AE1716" s="680"/>
      <c r="AF1716" s="680"/>
      <c r="AG1716" s="680"/>
      <c r="AH1716" s="680"/>
      <c r="AI1716" s="680"/>
      <c r="AJ1716" s="680"/>
      <c r="AK1716" s="680"/>
      <c r="AL1716" s="680"/>
      <c r="AM1716" s="680"/>
      <c r="AN1716" s="680"/>
      <c r="AO1716" s="680"/>
      <c r="BC1716" s="861"/>
      <c r="BD1716" s="935"/>
    </row>
    <row r="1717" s="575" customFormat="1" customHeight="1" spans="1:56">
      <c r="A1717" s="517"/>
      <c r="B1717" s="961"/>
      <c r="C1717" s="961"/>
      <c r="D1717" s="716"/>
      <c r="E1717" s="481"/>
      <c r="F1717" s="662"/>
      <c r="G1717" s="466"/>
      <c r="H1717" s="291"/>
      <c r="I1717" s="690"/>
      <c r="J1717" s="291"/>
      <c r="K1717" s="960"/>
      <c r="L1717" s="796"/>
      <c r="M1717" s="483"/>
      <c r="N1717" s="483"/>
      <c r="O1717" s="483"/>
      <c r="P1717" s="483"/>
      <c r="Q1717" s="483"/>
      <c r="R1717" s="797"/>
      <c r="S1717" s="958"/>
      <c r="T1717" s="497"/>
      <c r="U1717" s="763"/>
      <c r="V1717" s="680"/>
      <c r="W1717" s="763"/>
      <c r="X1717" s="680"/>
      <c r="Y1717" s="680"/>
      <c r="Z1717" s="680"/>
      <c r="AA1717" s="680"/>
      <c r="AB1717" s="680"/>
      <c r="AC1717" s="680"/>
      <c r="AD1717" s="680"/>
      <c r="AE1717" s="680"/>
      <c r="AF1717" s="680"/>
      <c r="AG1717" s="680"/>
      <c r="AH1717" s="680"/>
      <c r="AI1717" s="680"/>
      <c r="AJ1717" s="680"/>
      <c r="AK1717" s="680"/>
      <c r="AL1717" s="680"/>
      <c r="AM1717" s="680"/>
      <c r="AN1717" s="680"/>
      <c r="AO1717" s="680"/>
      <c r="BC1717" s="861"/>
      <c r="BD1717" s="935"/>
    </row>
    <row r="1718" s="575" customFormat="1" customHeight="1" spans="1:56">
      <c r="A1718" s="517"/>
      <c r="B1718" s="961"/>
      <c r="C1718" s="961"/>
      <c r="D1718" s="409"/>
      <c r="E1718" s="481"/>
      <c r="F1718" s="662"/>
      <c r="G1718" s="466"/>
      <c r="H1718" s="291"/>
      <c r="I1718" s="690"/>
      <c r="J1718" s="291"/>
      <c r="K1718" s="960"/>
      <c r="L1718" s="796"/>
      <c r="M1718" s="483"/>
      <c r="N1718" s="483"/>
      <c r="O1718" s="483"/>
      <c r="P1718" s="483"/>
      <c r="Q1718" s="483"/>
      <c r="R1718" s="483"/>
      <c r="S1718" s="958"/>
      <c r="T1718" s="497"/>
      <c r="U1718" s="763"/>
      <c r="V1718" s="680"/>
      <c r="W1718" s="763"/>
      <c r="X1718" s="680"/>
      <c r="Y1718" s="680"/>
      <c r="Z1718" s="680"/>
      <c r="AA1718" s="680"/>
      <c r="AB1718" s="680"/>
      <c r="AC1718" s="680"/>
      <c r="AD1718" s="680"/>
      <c r="AE1718" s="680"/>
      <c r="AF1718" s="680"/>
      <c r="AG1718" s="680"/>
      <c r="AH1718" s="680"/>
      <c r="AI1718" s="680"/>
      <c r="AJ1718" s="680"/>
      <c r="AK1718" s="680"/>
      <c r="AL1718" s="680"/>
      <c r="AM1718" s="680"/>
      <c r="AN1718" s="680"/>
      <c r="AO1718" s="680"/>
      <c r="BC1718" s="861"/>
      <c r="BD1718" s="935"/>
    </row>
    <row r="1719" s="575" customFormat="1" customHeight="1" spans="1:56">
      <c r="A1719" s="517"/>
      <c r="B1719" s="961"/>
      <c r="C1719" s="961"/>
      <c r="D1719" s="716"/>
      <c r="E1719" s="481"/>
      <c r="F1719" s="662"/>
      <c r="G1719" s="466"/>
      <c r="H1719" s="291"/>
      <c r="I1719" s="690"/>
      <c r="J1719" s="291"/>
      <c r="K1719" s="960"/>
      <c r="L1719" s="796"/>
      <c r="M1719" s="483"/>
      <c r="N1719" s="483"/>
      <c r="O1719" s="483"/>
      <c r="P1719" s="483"/>
      <c r="Q1719" s="483"/>
      <c r="R1719" s="483"/>
      <c r="S1719" s="958"/>
      <c r="T1719" s="497"/>
      <c r="U1719" s="763"/>
      <c r="V1719" s="680"/>
      <c r="W1719" s="763"/>
      <c r="X1719" s="680"/>
      <c r="Y1719" s="680"/>
      <c r="Z1719" s="680"/>
      <c r="AA1719" s="680"/>
      <c r="AB1719" s="680"/>
      <c r="AC1719" s="680"/>
      <c r="AD1719" s="680"/>
      <c r="AE1719" s="680"/>
      <c r="AF1719" s="680"/>
      <c r="AG1719" s="680"/>
      <c r="AH1719" s="680"/>
      <c r="AI1719" s="680"/>
      <c r="AJ1719" s="680"/>
      <c r="AK1719" s="680"/>
      <c r="AL1719" s="680"/>
      <c r="AM1719" s="680"/>
      <c r="AN1719" s="680"/>
      <c r="AO1719" s="680"/>
      <c r="BC1719" s="861"/>
      <c r="BD1719" s="935"/>
    </row>
    <row r="1720" s="575" customFormat="1" customHeight="1" spans="1:56">
      <c r="A1720" s="517"/>
      <c r="B1720" s="961"/>
      <c r="C1720" s="961"/>
      <c r="D1720" s="409"/>
      <c r="E1720" s="481"/>
      <c r="F1720" s="662"/>
      <c r="G1720" s="466"/>
      <c r="H1720" s="291"/>
      <c r="I1720" s="690"/>
      <c r="J1720" s="291"/>
      <c r="K1720" s="960"/>
      <c r="L1720" s="796"/>
      <c r="M1720" s="483"/>
      <c r="N1720" s="483"/>
      <c r="O1720" s="483"/>
      <c r="P1720" s="483"/>
      <c r="Q1720" s="483"/>
      <c r="R1720" s="483"/>
      <c r="S1720" s="958"/>
      <c r="T1720" s="497"/>
      <c r="U1720" s="763"/>
      <c r="V1720" s="680"/>
      <c r="W1720" s="763"/>
      <c r="X1720" s="680"/>
      <c r="Y1720" s="680"/>
      <c r="Z1720" s="680"/>
      <c r="AA1720" s="680"/>
      <c r="AB1720" s="680"/>
      <c r="AC1720" s="680"/>
      <c r="AD1720" s="680"/>
      <c r="AE1720" s="680"/>
      <c r="AF1720" s="680"/>
      <c r="AG1720" s="680"/>
      <c r="AH1720" s="680"/>
      <c r="AI1720" s="680"/>
      <c r="AJ1720" s="680"/>
      <c r="AK1720" s="680"/>
      <c r="AL1720" s="680"/>
      <c r="AM1720" s="680"/>
      <c r="AN1720" s="680"/>
      <c r="AO1720" s="680"/>
      <c r="BC1720" s="861"/>
      <c r="BD1720" s="935"/>
    </row>
    <row r="1721" s="575" customFormat="1" customHeight="1" spans="1:56">
      <c r="A1721" s="517"/>
      <c r="B1721" s="961"/>
      <c r="C1721" s="961"/>
      <c r="D1721" s="716"/>
      <c r="E1721" s="481"/>
      <c r="F1721" s="662"/>
      <c r="G1721" s="466"/>
      <c r="H1721" s="291"/>
      <c r="I1721" s="690"/>
      <c r="J1721" s="291"/>
      <c r="K1721" s="960"/>
      <c r="L1721" s="796"/>
      <c r="M1721" s="483"/>
      <c r="N1721" s="483"/>
      <c r="O1721" s="483"/>
      <c r="P1721" s="483"/>
      <c r="Q1721" s="483"/>
      <c r="R1721" s="483"/>
      <c r="S1721" s="958"/>
      <c r="T1721" s="497"/>
      <c r="U1721" s="763"/>
      <c r="V1721" s="680"/>
      <c r="W1721" s="763"/>
      <c r="X1721" s="680"/>
      <c r="Y1721" s="680"/>
      <c r="Z1721" s="680"/>
      <c r="AA1721" s="680"/>
      <c r="AB1721" s="680"/>
      <c r="AC1721" s="680"/>
      <c r="AD1721" s="680"/>
      <c r="AE1721" s="680"/>
      <c r="AF1721" s="680"/>
      <c r="AG1721" s="680"/>
      <c r="AH1721" s="680"/>
      <c r="AI1721" s="680"/>
      <c r="AJ1721" s="680"/>
      <c r="AK1721" s="680"/>
      <c r="AL1721" s="680"/>
      <c r="AM1721" s="680"/>
      <c r="AN1721" s="680"/>
      <c r="AO1721" s="680"/>
      <c r="BC1721" s="861"/>
      <c r="BD1721" s="935"/>
    </row>
    <row r="1722" s="575" customFormat="1" customHeight="1" spans="1:56">
      <c r="A1722" s="517"/>
      <c r="B1722" s="961"/>
      <c r="C1722" s="961"/>
      <c r="D1722" s="716"/>
      <c r="E1722" s="481"/>
      <c r="F1722" s="662"/>
      <c r="G1722" s="466"/>
      <c r="H1722" s="291"/>
      <c r="I1722" s="690"/>
      <c r="J1722" s="291"/>
      <c r="K1722" s="960"/>
      <c r="L1722" s="801"/>
      <c r="M1722" s="483"/>
      <c r="N1722" s="970"/>
      <c r="O1722" s="483"/>
      <c r="P1722" s="483"/>
      <c r="Q1722" s="483"/>
      <c r="R1722" s="483"/>
      <c r="S1722" s="958"/>
      <c r="T1722" s="497"/>
      <c r="U1722" s="763"/>
      <c r="V1722" s="680"/>
      <c r="W1722" s="763"/>
      <c r="X1722" s="680"/>
      <c r="Y1722" s="680"/>
      <c r="Z1722" s="680"/>
      <c r="AA1722" s="680"/>
      <c r="AB1722" s="680"/>
      <c r="AC1722" s="680"/>
      <c r="AD1722" s="680"/>
      <c r="AE1722" s="680"/>
      <c r="AF1722" s="680"/>
      <c r="AG1722" s="680"/>
      <c r="AH1722" s="680"/>
      <c r="AI1722" s="680"/>
      <c r="AJ1722" s="680"/>
      <c r="AK1722" s="680"/>
      <c r="AL1722" s="680"/>
      <c r="AM1722" s="680"/>
      <c r="AN1722" s="680"/>
      <c r="AO1722" s="680"/>
      <c r="BC1722" s="861"/>
      <c r="BD1722" s="935"/>
    </row>
    <row r="1723" s="575" customFormat="1" customHeight="1" spans="1:56">
      <c r="A1723" s="517"/>
      <c r="B1723" s="961"/>
      <c r="C1723" s="961"/>
      <c r="D1723" s="409"/>
      <c r="E1723" s="481"/>
      <c r="F1723" s="662"/>
      <c r="G1723" s="466"/>
      <c r="H1723" s="291"/>
      <c r="I1723" s="690"/>
      <c r="J1723" s="291"/>
      <c r="K1723" s="960"/>
      <c r="L1723" s="796"/>
      <c r="M1723" s="483"/>
      <c r="N1723" s="483"/>
      <c r="O1723" s="483"/>
      <c r="P1723" s="483"/>
      <c r="Q1723" s="483"/>
      <c r="R1723" s="483"/>
      <c r="S1723" s="958"/>
      <c r="T1723" s="497"/>
      <c r="U1723" s="763"/>
      <c r="V1723" s="680"/>
      <c r="W1723" s="763"/>
      <c r="X1723" s="680"/>
      <c r="Y1723" s="680"/>
      <c r="Z1723" s="680"/>
      <c r="AA1723" s="680"/>
      <c r="AB1723" s="680"/>
      <c r="AC1723" s="680"/>
      <c r="AD1723" s="680"/>
      <c r="AE1723" s="680"/>
      <c r="AF1723" s="680"/>
      <c r="AG1723" s="680"/>
      <c r="AH1723" s="680"/>
      <c r="AI1723" s="680"/>
      <c r="AJ1723" s="680"/>
      <c r="AK1723" s="680"/>
      <c r="AL1723" s="680"/>
      <c r="AM1723" s="680"/>
      <c r="AN1723" s="680"/>
      <c r="AO1723" s="680"/>
      <c r="BC1723" s="861"/>
      <c r="BD1723" s="935"/>
    </row>
    <row r="1724" s="575" customFormat="1" customHeight="1" spans="1:56">
      <c r="A1724" s="517"/>
      <c r="B1724" s="961"/>
      <c r="C1724" s="961"/>
      <c r="D1724" s="716"/>
      <c r="E1724" s="481"/>
      <c r="F1724" s="662"/>
      <c r="G1724" s="466"/>
      <c r="H1724" s="291"/>
      <c r="I1724" s="690"/>
      <c r="J1724" s="291"/>
      <c r="K1724" s="960"/>
      <c r="L1724" s="796"/>
      <c r="M1724" s="483"/>
      <c r="N1724" s="483"/>
      <c r="O1724" s="483"/>
      <c r="P1724" s="483"/>
      <c r="Q1724" s="483"/>
      <c r="R1724" s="483"/>
      <c r="S1724" s="958"/>
      <c r="T1724" s="497"/>
      <c r="U1724" s="763"/>
      <c r="V1724" s="680"/>
      <c r="W1724" s="763"/>
      <c r="X1724" s="680"/>
      <c r="Y1724" s="680"/>
      <c r="Z1724" s="680"/>
      <c r="AA1724" s="680"/>
      <c r="AB1724" s="680"/>
      <c r="AC1724" s="680"/>
      <c r="AD1724" s="680"/>
      <c r="AE1724" s="680"/>
      <c r="AF1724" s="680"/>
      <c r="AG1724" s="680"/>
      <c r="AH1724" s="680"/>
      <c r="AI1724" s="680"/>
      <c r="AJ1724" s="680"/>
      <c r="AK1724" s="680"/>
      <c r="AL1724" s="680"/>
      <c r="AM1724" s="680"/>
      <c r="AN1724" s="680"/>
      <c r="AO1724" s="680"/>
      <c r="BC1724" s="861"/>
      <c r="BD1724" s="935"/>
    </row>
    <row r="1725" s="575" customFormat="1" customHeight="1" spans="1:56">
      <c r="A1725" s="517"/>
      <c r="B1725" s="961"/>
      <c r="C1725" s="961"/>
      <c r="D1725" s="409"/>
      <c r="E1725" s="481"/>
      <c r="F1725" s="662"/>
      <c r="G1725" s="466"/>
      <c r="H1725" s="291"/>
      <c r="I1725" s="690"/>
      <c r="J1725" s="291"/>
      <c r="K1725" s="960"/>
      <c r="L1725" s="796"/>
      <c r="M1725" s="483"/>
      <c r="N1725" s="483"/>
      <c r="O1725" s="483"/>
      <c r="P1725" s="483"/>
      <c r="Q1725" s="483"/>
      <c r="R1725" s="483"/>
      <c r="S1725" s="958"/>
      <c r="T1725" s="497"/>
      <c r="U1725" s="763"/>
      <c r="V1725" s="680"/>
      <c r="W1725" s="763"/>
      <c r="X1725" s="680"/>
      <c r="Y1725" s="680"/>
      <c r="Z1725" s="680"/>
      <c r="AA1725" s="680"/>
      <c r="AB1725" s="680"/>
      <c r="AC1725" s="680"/>
      <c r="AD1725" s="680"/>
      <c r="AE1725" s="680"/>
      <c r="AF1725" s="680"/>
      <c r="AG1725" s="680"/>
      <c r="AH1725" s="680"/>
      <c r="AI1725" s="680"/>
      <c r="AJ1725" s="680"/>
      <c r="AK1725" s="680"/>
      <c r="AL1725" s="680"/>
      <c r="AM1725" s="680"/>
      <c r="AN1725" s="680"/>
      <c r="AO1725" s="680"/>
      <c r="BC1725" s="861"/>
      <c r="BD1725" s="935"/>
    </row>
    <row r="1726" s="575" customFormat="1" customHeight="1" spans="1:56">
      <c r="A1726" s="517"/>
      <c r="B1726" s="961"/>
      <c r="C1726" s="961"/>
      <c r="D1726" s="716"/>
      <c r="E1726" s="481"/>
      <c r="F1726" s="662"/>
      <c r="G1726" s="466"/>
      <c r="H1726" s="291"/>
      <c r="I1726" s="690"/>
      <c r="J1726" s="291"/>
      <c r="K1726" s="960"/>
      <c r="L1726" s="796"/>
      <c r="M1726" s="483"/>
      <c r="N1726" s="483"/>
      <c r="O1726" s="483"/>
      <c r="P1726" s="483"/>
      <c r="Q1726" s="483"/>
      <c r="R1726" s="797"/>
      <c r="S1726" s="958"/>
      <c r="T1726" s="497"/>
      <c r="U1726" s="763"/>
      <c r="V1726" s="680"/>
      <c r="W1726" s="763"/>
      <c r="X1726" s="680"/>
      <c r="Y1726" s="680"/>
      <c r="Z1726" s="680"/>
      <c r="AA1726" s="680"/>
      <c r="AB1726" s="680"/>
      <c r="AC1726" s="680"/>
      <c r="AD1726" s="680"/>
      <c r="AE1726" s="680"/>
      <c r="AF1726" s="680"/>
      <c r="AG1726" s="680"/>
      <c r="AH1726" s="680"/>
      <c r="AI1726" s="680"/>
      <c r="AJ1726" s="680"/>
      <c r="AK1726" s="680"/>
      <c r="AL1726" s="680"/>
      <c r="AM1726" s="680"/>
      <c r="AN1726" s="680"/>
      <c r="AO1726" s="680"/>
      <c r="BC1726" s="861"/>
      <c r="BD1726" s="935"/>
    </row>
    <row r="1727" s="575" customFormat="1" customHeight="1" spans="1:56">
      <c r="A1727" s="517"/>
      <c r="B1727" s="961"/>
      <c r="C1727" s="961"/>
      <c r="D1727" s="409"/>
      <c r="E1727" s="481"/>
      <c r="F1727" s="662"/>
      <c r="G1727" s="466"/>
      <c r="H1727" s="291"/>
      <c r="I1727" s="690"/>
      <c r="J1727" s="291"/>
      <c r="K1727" s="960"/>
      <c r="L1727" s="796"/>
      <c r="M1727" s="483"/>
      <c r="N1727" s="483"/>
      <c r="O1727" s="483"/>
      <c r="P1727" s="483"/>
      <c r="Q1727" s="483"/>
      <c r="R1727" s="483"/>
      <c r="S1727" s="958"/>
      <c r="T1727" s="497"/>
      <c r="U1727" s="763"/>
      <c r="V1727" s="680"/>
      <c r="W1727" s="763"/>
      <c r="X1727" s="680"/>
      <c r="Y1727" s="680"/>
      <c r="Z1727" s="680"/>
      <c r="AA1727" s="680"/>
      <c r="AB1727" s="680"/>
      <c r="AC1727" s="680"/>
      <c r="AD1727" s="680"/>
      <c r="AE1727" s="680"/>
      <c r="AF1727" s="680"/>
      <c r="AG1727" s="680"/>
      <c r="AH1727" s="680"/>
      <c r="AI1727" s="680"/>
      <c r="AJ1727" s="680"/>
      <c r="AK1727" s="680"/>
      <c r="AL1727" s="680"/>
      <c r="AM1727" s="680"/>
      <c r="AN1727" s="680"/>
      <c r="AO1727" s="680"/>
      <c r="BC1727" s="861"/>
      <c r="BD1727" s="935"/>
    </row>
    <row r="1728" s="575" customFormat="1" customHeight="1" spans="1:56">
      <c r="A1728" s="517"/>
      <c r="B1728" s="961"/>
      <c r="C1728" s="961"/>
      <c r="D1728" s="409"/>
      <c r="E1728" s="481"/>
      <c r="F1728" s="662"/>
      <c r="G1728" s="466"/>
      <c r="H1728" s="291"/>
      <c r="I1728" s="690"/>
      <c r="J1728" s="291"/>
      <c r="K1728" s="960"/>
      <c r="L1728" s="796"/>
      <c r="M1728" s="483"/>
      <c r="N1728" s="483"/>
      <c r="O1728" s="483"/>
      <c r="P1728" s="483"/>
      <c r="Q1728" s="483"/>
      <c r="R1728" s="483"/>
      <c r="S1728" s="958"/>
      <c r="T1728" s="497"/>
      <c r="U1728" s="763"/>
      <c r="V1728" s="680"/>
      <c r="W1728" s="763"/>
      <c r="X1728" s="680"/>
      <c r="Y1728" s="680"/>
      <c r="Z1728" s="680"/>
      <c r="AA1728" s="680"/>
      <c r="AB1728" s="680"/>
      <c r="AC1728" s="680"/>
      <c r="AD1728" s="680"/>
      <c r="AE1728" s="680"/>
      <c r="AF1728" s="680"/>
      <c r="AG1728" s="680"/>
      <c r="AH1728" s="680"/>
      <c r="AI1728" s="680"/>
      <c r="AJ1728" s="680"/>
      <c r="AK1728" s="680"/>
      <c r="AL1728" s="680"/>
      <c r="AM1728" s="680"/>
      <c r="AN1728" s="680"/>
      <c r="AO1728" s="680"/>
      <c r="BC1728" s="861"/>
      <c r="BD1728" s="935"/>
    </row>
    <row r="1729" s="575" customFormat="1" customHeight="1" spans="1:56">
      <c r="A1729" s="517"/>
      <c r="B1729" s="961"/>
      <c r="C1729" s="961"/>
      <c r="D1729" s="409"/>
      <c r="E1729" s="481"/>
      <c r="F1729" s="662"/>
      <c r="G1729" s="466"/>
      <c r="H1729" s="291"/>
      <c r="I1729" s="690"/>
      <c r="J1729" s="291"/>
      <c r="K1729" s="960"/>
      <c r="L1729" s="796"/>
      <c r="M1729" s="483"/>
      <c r="N1729" s="483"/>
      <c r="O1729" s="483"/>
      <c r="P1729" s="483"/>
      <c r="Q1729" s="483"/>
      <c r="R1729" s="483"/>
      <c r="S1729" s="958"/>
      <c r="T1729" s="497"/>
      <c r="U1729" s="763"/>
      <c r="V1729" s="680"/>
      <c r="W1729" s="763"/>
      <c r="X1729" s="680"/>
      <c r="Y1729" s="680"/>
      <c r="Z1729" s="680"/>
      <c r="AA1729" s="680"/>
      <c r="AB1729" s="680"/>
      <c r="AC1729" s="680"/>
      <c r="AD1729" s="680"/>
      <c r="AE1729" s="680"/>
      <c r="AF1729" s="680"/>
      <c r="AG1729" s="680"/>
      <c r="AH1729" s="680"/>
      <c r="AI1729" s="680"/>
      <c r="AJ1729" s="680"/>
      <c r="AK1729" s="680"/>
      <c r="AL1729" s="680"/>
      <c r="AM1729" s="680"/>
      <c r="AN1729" s="680"/>
      <c r="AO1729" s="680"/>
      <c r="BC1729" s="839"/>
      <c r="BD1729" s="919"/>
    </row>
    <row r="1730" s="575" customFormat="1" customHeight="1" spans="1:56">
      <c r="A1730" s="517"/>
      <c r="B1730" s="961"/>
      <c r="C1730" s="961"/>
      <c r="D1730" s="716"/>
      <c r="E1730" s="481"/>
      <c r="F1730" s="662"/>
      <c r="G1730" s="466"/>
      <c r="H1730" s="291"/>
      <c r="I1730" s="690"/>
      <c r="J1730" s="291"/>
      <c r="K1730" s="960"/>
      <c r="L1730" s="796"/>
      <c r="M1730" s="483"/>
      <c r="N1730" s="483"/>
      <c r="O1730" s="483"/>
      <c r="P1730" s="483"/>
      <c r="Q1730" s="480"/>
      <c r="R1730" s="797"/>
      <c r="S1730" s="958"/>
      <c r="T1730" s="497"/>
      <c r="U1730" s="763"/>
      <c r="V1730" s="680"/>
      <c r="W1730" s="763"/>
      <c r="X1730" s="680"/>
      <c r="Y1730" s="680"/>
      <c r="Z1730" s="680"/>
      <c r="AA1730" s="680"/>
      <c r="AB1730" s="680"/>
      <c r="AC1730" s="680"/>
      <c r="AD1730" s="680"/>
      <c r="AE1730" s="680"/>
      <c r="AF1730" s="680"/>
      <c r="AG1730" s="680"/>
      <c r="AH1730" s="680"/>
      <c r="AI1730" s="680"/>
      <c r="AJ1730" s="680"/>
      <c r="AK1730" s="680"/>
      <c r="AL1730" s="680"/>
      <c r="AM1730" s="680"/>
      <c r="AN1730" s="680"/>
      <c r="AO1730" s="680"/>
      <c r="BC1730" s="839"/>
      <c r="BD1730" s="919"/>
    </row>
    <row r="1731" s="575" customFormat="1" customHeight="1" spans="1:56">
      <c r="A1731" s="517"/>
      <c r="B1731" s="961"/>
      <c r="C1731" s="961"/>
      <c r="D1731" s="409"/>
      <c r="E1731" s="481"/>
      <c r="F1731" s="662"/>
      <c r="G1731" s="466"/>
      <c r="H1731" s="291"/>
      <c r="I1731" s="690"/>
      <c r="J1731" s="291"/>
      <c r="K1731" s="960"/>
      <c r="L1731" s="796"/>
      <c r="M1731" s="483"/>
      <c r="N1731" s="483"/>
      <c r="O1731" s="483"/>
      <c r="P1731" s="483"/>
      <c r="Q1731" s="483"/>
      <c r="R1731" s="483"/>
      <c r="S1731" s="958"/>
      <c r="T1731" s="497"/>
      <c r="U1731" s="763"/>
      <c r="V1731" s="680"/>
      <c r="W1731" s="763"/>
      <c r="X1731" s="680"/>
      <c r="Y1731" s="680"/>
      <c r="Z1731" s="680"/>
      <c r="AA1731" s="680"/>
      <c r="AB1731" s="680"/>
      <c r="AC1731" s="680"/>
      <c r="AD1731" s="680"/>
      <c r="AE1731" s="680"/>
      <c r="AF1731" s="680"/>
      <c r="AG1731" s="680"/>
      <c r="AH1731" s="680"/>
      <c r="AI1731" s="680"/>
      <c r="AJ1731" s="680"/>
      <c r="AK1731" s="680"/>
      <c r="AL1731" s="680"/>
      <c r="AM1731" s="680"/>
      <c r="AN1731" s="680"/>
      <c r="AO1731" s="680"/>
      <c r="BC1731" s="861"/>
      <c r="BD1731" s="935"/>
    </row>
    <row r="1732" s="575" customFormat="1" customHeight="1" spans="1:56">
      <c r="A1732" s="517"/>
      <c r="B1732" s="961"/>
      <c r="C1732" s="961"/>
      <c r="D1732" s="409"/>
      <c r="E1732" s="481"/>
      <c r="F1732" s="662"/>
      <c r="G1732" s="466"/>
      <c r="H1732" s="291"/>
      <c r="I1732" s="690"/>
      <c r="J1732" s="291"/>
      <c r="K1732" s="960"/>
      <c r="L1732" s="796"/>
      <c r="M1732" s="483"/>
      <c r="N1732" s="483"/>
      <c r="O1732" s="483"/>
      <c r="P1732" s="483"/>
      <c r="Q1732" s="483"/>
      <c r="R1732" s="483"/>
      <c r="S1732" s="958"/>
      <c r="T1732" s="497"/>
      <c r="U1732" s="763"/>
      <c r="V1732" s="680"/>
      <c r="W1732" s="763"/>
      <c r="X1732" s="680"/>
      <c r="Y1732" s="680"/>
      <c r="Z1732" s="680"/>
      <c r="AA1732" s="680"/>
      <c r="AB1732" s="680"/>
      <c r="AC1732" s="680"/>
      <c r="AD1732" s="680"/>
      <c r="AE1732" s="680"/>
      <c r="AF1732" s="680"/>
      <c r="AG1732" s="680"/>
      <c r="AH1732" s="680"/>
      <c r="AI1732" s="680"/>
      <c r="AJ1732" s="680"/>
      <c r="AK1732" s="680"/>
      <c r="AL1732" s="680"/>
      <c r="AM1732" s="680"/>
      <c r="AN1732" s="680"/>
      <c r="AO1732" s="680"/>
      <c r="BC1732" s="839"/>
      <c r="BD1732" s="840"/>
    </row>
    <row r="1733" s="575" customFormat="1" customHeight="1" spans="1:56">
      <c r="A1733" s="518"/>
      <c r="B1733" s="961"/>
      <c r="C1733" s="961"/>
      <c r="D1733" s="716"/>
      <c r="E1733" s="481"/>
      <c r="F1733" s="662"/>
      <c r="G1733" s="466"/>
      <c r="H1733" s="291"/>
      <c r="I1733" s="690"/>
      <c r="J1733" s="291"/>
      <c r="K1733" s="960"/>
      <c r="L1733" s="796"/>
      <c r="M1733" s="483"/>
      <c r="N1733" s="483"/>
      <c r="O1733" s="483"/>
      <c r="P1733" s="483"/>
      <c r="Q1733" s="483"/>
      <c r="R1733" s="797"/>
      <c r="S1733" s="958"/>
      <c r="T1733" s="497"/>
      <c r="U1733" s="763"/>
      <c r="V1733" s="680"/>
      <c r="W1733" s="763"/>
      <c r="X1733" s="680"/>
      <c r="Y1733" s="680"/>
      <c r="Z1733" s="680"/>
      <c r="AA1733" s="680"/>
      <c r="AB1733" s="680"/>
      <c r="AC1733" s="680"/>
      <c r="AD1733" s="680"/>
      <c r="AE1733" s="680"/>
      <c r="AF1733" s="680"/>
      <c r="AG1733" s="680"/>
      <c r="AH1733" s="680"/>
      <c r="AI1733" s="680"/>
      <c r="AJ1733" s="680"/>
      <c r="AK1733" s="680"/>
      <c r="AL1733" s="680"/>
      <c r="AM1733" s="680"/>
      <c r="AN1733" s="680"/>
      <c r="AO1733" s="680"/>
      <c r="BC1733" s="914"/>
      <c r="BD1733" s="914"/>
    </row>
    <row r="1734" s="575" customFormat="1" customHeight="1" spans="1:56">
      <c r="A1734" s="518"/>
      <c r="B1734" s="961"/>
      <c r="C1734" s="961"/>
      <c r="D1734" s="409"/>
      <c r="E1734" s="481"/>
      <c r="F1734" s="662"/>
      <c r="G1734" s="466"/>
      <c r="H1734" s="291"/>
      <c r="I1734" s="690"/>
      <c r="J1734" s="291"/>
      <c r="K1734" s="960"/>
      <c r="L1734" s="796"/>
      <c r="M1734" s="483"/>
      <c r="N1734" s="483"/>
      <c r="O1734" s="483"/>
      <c r="P1734" s="483"/>
      <c r="Q1734" s="483"/>
      <c r="R1734" s="483"/>
      <c r="S1734" s="958"/>
      <c r="T1734" s="497"/>
      <c r="U1734" s="763"/>
      <c r="V1734" s="680"/>
      <c r="W1734" s="763"/>
      <c r="X1734" s="680"/>
      <c r="Y1734" s="680"/>
      <c r="Z1734" s="680"/>
      <c r="AA1734" s="680"/>
      <c r="AB1734" s="680"/>
      <c r="AC1734" s="680"/>
      <c r="AD1734" s="680"/>
      <c r="AE1734" s="680"/>
      <c r="AF1734" s="680"/>
      <c r="AG1734" s="680"/>
      <c r="AH1734" s="680"/>
      <c r="AI1734" s="680"/>
      <c r="AJ1734" s="680"/>
      <c r="AK1734" s="680"/>
      <c r="AL1734" s="680"/>
      <c r="AM1734" s="680"/>
      <c r="AN1734" s="680"/>
      <c r="AO1734" s="680"/>
      <c r="BC1734" s="914"/>
      <c r="BD1734" s="914"/>
    </row>
    <row r="1735" s="575" customFormat="1" customHeight="1" spans="1:56">
      <c r="A1735" s="518"/>
      <c r="B1735" s="961"/>
      <c r="C1735" s="961"/>
      <c r="D1735" s="409"/>
      <c r="E1735" s="481"/>
      <c r="F1735" s="662"/>
      <c r="G1735" s="466"/>
      <c r="H1735" s="291"/>
      <c r="I1735" s="690"/>
      <c r="J1735" s="291"/>
      <c r="K1735" s="960"/>
      <c r="L1735" s="796"/>
      <c r="M1735" s="483"/>
      <c r="N1735" s="483"/>
      <c r="O1735" s="483"/>
      <c r="P1735" s="483"/>
      <c r="Q1735" s="483"/>
      <c r="R1735" s="483"/>
      <c r="S1735" s="958"/>
      <c r="T1735" s="497"/>
      <c r="U1735" s="763"/>
      <c r="V1735" s="680"/>
      <c r="W1735" s="763"/>
      <c r="X1735" s="680"/>
      <c r="Y1735" s="680"/>
      <c r="Z1735" s="680"/>
      <c r="AA1735" s="680"/>
      <c r="AB1735" s="680"/>
      <c r="AC1735" s="680"/>
      <c r="AD1735" s="680"/>
      <c r="AE1735" s="680"/>
      <c r="AF1735" s="680"/>
      <c r="AG1735" s="680"/>
      <c r="AH1735" s="680"/>
      <c r="AI1735" s="680"/>
      <c r="AJ1735" s="680"/>
      <c r="AK1735" s="680"/>
      <c r="AL1735" s="680"/>
      <c r="AM1735" s="680"/>
      <c r="AN1735" s="680"/>
      <c r="AO1735" s="680"/>
      <c r="BC1735" s="914"/>
      <c r="BD1735" s="914"/>
    </row>
    <row r="1736" s="575" customFormat="1" customHeight="1" spans="1:56">
      <c r="A1736" s="518"/>
      <c r="B1736" s="961"/>
      <c r="C1736" s="961"/>
      <c r="D1736" s="409"/>
      <c r="E1736" s="481"/>
      <c r="F1736" s="662"/>
      <c r="G1736" s="466"/>
      <c r="H1736" s="291"/>
      <c r="I1736" s="690"/>
      <c r="J1736" s="291"/>
      <c r="K1736" s="960"/>
      <c r="L1736" s="796"/>
      <c r="M1736" s="483"/>
      <c r="N1736" s="483"/>
      <c r="O1736" s="483"/>
      <c r="P1736" s="483"/>
      <c r="Q1736" s="483"/>
      <c r="R1736" s="483"/>
      <c r="S1736" s="958"/>
      <c r="T1736" s="497"/>
      <c r="U1736" s="763"/>
      <c r="V1736" s="680"/>
      <c r="W1736" s="763"/>
      <c r="X1736" s="680"/>
      <c r="Y1736" s="680"/>
      <c r="Z1736" s="680"/>
      <c r="AA1736" s="680"/>
      <c r="AB1736" s="680"/>
      <c r="AC1736" s="680"/>
      <c r="AD1736" s="680"/>
      <c r="AE1736" s="680"/>
      <c r="AF1736" s="680"/>
      <c r="AG1736" s="680"/>
      <c r="AH1736" s="680"/>
      <c r="AI1736" s="680"/>
      <c r="AJ1736" s="680"/>
      <c r="AK1736" s="680"/>
      <c r="AL1736" s="680"/>
      <c r="AM1736" s="680"/>
      <c r="AN1736" s="680"/>
      <c r="AO1736" s="680"/>
      <c r="BC1736" s="914"/>
      <c r="BD1736" s="914"/>
    </row>
    <row r="1737" s="575" customFormat="1" customHeight="1" spans="1:56">
      <c r="A1737" s="518"/>
      <c r="B1737" s="961"/>
      <c r="C1737" s="961"/>
      <c r="D1737" s="716"/>
      <c r="E1737" s="481"/>
      <c r="F1737" s="662"/>
      <c r="G1737" s="466"/>
      <c r="H1737" s="291"/>
      <c r="I1737" s="690"/>
      <c r="J1737" s="291"/>
      <c r="K1737" s="960"/>
      <c r="L1737" s="796"/>
      <c r="M1737" s="483"/>
      <c r="N1737" s="483"/>
      <c r="O1737" s="483"/>
      <c r="P1737" s="483"/>
      <c r="Q1737" s="483"/>
      <c r="R1737" s="483"/>
      <c r="S1737" s="958"/>
      <c r="T1737" s="497"/>
      <c r="U1737" s="763"/>
      <c r="V1737" s="680"/>
      <c r="W1737" s="763"/>
      <c r="X1737" s="680"/>
      <c r="Y1737" s="680"/>
      <c r="Z1737" s="680"/>
      <c r="AA1737" s="680"/>
      <c r="AB1737" s="680"/>
      <c r="AC1737" s="680"/>
      <c r="AD1737" s="680"/>
      <c r="AE1737" s="680"/>
      <c r="AF1737" s="680"/>
      <c r="AG1737" s="680"/>
      <c r="AH1737" s="680"/>
      <c r="AI1737" s="680"/>
      <c r="AJ1737" s="680"/>
      <c r="AK1737" s="680"/>
      <c r="AL1737" s="680"/>
      <c r="AM1737" s="680"/>
      <c r="AN1737" s="680"/>
      <c r="AO1737" s="680"/>
      <c r="BC1737" s="914"/>
      <c r="BD1737" s="914"/>
    </row>
    <row r="1738" s="575" customFormat="1" customHeight="1" spans="1:56">
      <c r="A1738" s="518"/>
      <c r="B1738" s="961"/>
      <c r="C1738" s="961"/>
      <c r="D1738" s="409"/>
      <c r="E1738" s="481"/>
      <c r="F1738" s="662"/>
      <c r="G1738" s="466"/>
      <c r="H1738" s="291"/>
      <c r="I1738" s="690"/>
      <c r="J1738" s="291"/>
      <c r="K1738" s="960"/>
      <c r="L1738" s="796"/>
      <c r="M1738" s="483"/>
      <c r="N1738" s="483"/>
      <c r="O1738" s="483"/>
      <c r="P1738" s="483"/>
      <c r="Q1738" s="483"/>
      <c r="R1738" s="483"/>
      <c r="S1738" s="958"/>
      <c r="T1738" s="497"/>
      <c r="U1738" s="763"/>
      <c r="V1738" s="680"/>
      <c r="W1738" s="763"/>
      <c r="X1738" s="680"/>
      <c r="Y1738" s="680"/>
      <c r="Z1738" s="680"/>
      <c r="AA1738" s="680"/>
      <c r="AB1738" s="680"/>
      <c r="AC1738" s="680"/>
      <c r="AD1738" s="680"/>
      <c r="AE1738" s="680"/>
      <c r="AF1738" s="680"/>
      <c r="AG1738" s="680"/>
      <c r="AH1738" s="680"/>
      <c r="AI1738" s="680"/>
      <c r="AJ1738" s="680"/>
      <c r="AK1738" s="680"/>
      <c r="AL1738" s="680"/>
      <c r="AM1738" s="680"/>
      <c r="AN1738" s="680"/>
      <c r="AO1738" s="680"/>
      <c r="BC1738" s="962"/>
      <c r="BD1738" s="962"/>
    </row>
    <row r="1739" s="16" customFormat="1" customHeight="1" spans="1:56">
      <c r="A1739" s="529"/>
      <c r="B1739" s="858"/>
      <c r="C1739" s="736"/>
      <c r="D1739" s="409"/>
      <c r="E1739" s="492"/>
      <c r="F1739" s="654"/>
      <c r="G1739" s="466"/>
      <c r="H1739" s="217"/>
      <c r="I1739" s="688"/>
      <c r="J1739" s="217"/>
      <c r="K1739" s="662"/>
      <c r="L1739" s="388"/>
      <c r="M1739" s="291"/>
      <c r="N1739" s="217"/>
      <c r="O1739" s="217"/>
      <c r="P1739" s="291"/>
      <c r="Q1739" s="291"/>
      <c r="R1739" s="217"/>
      <c r="S1739" s="688"/>
      <c r="T1739" s="666"/>
      <c r="U1739" s="762"/>
      <c r="BC1739" s="962"/>
      <c r="BD1739" s="962"/>
    </row>
    <row r="1740" s="16" customFormat="1" customHeight="1" spans="1:56">
      <c r="A1740" s="529"/>
      <c r="B1740" s="858"/>
      <c r="C1740" s="736"/>
      <c r="D1740" s="716"/>
      <c r="E1740" s="492"/>
      <c r="F1740" s="654"/>
      <c r="G1740" s="466"/>
      <c r="H1740" s="217"/>
      <c r="I1740" s="688"/>
      <c r="J1740" s="217"/>
      <c r="K1740" s="662"/>
      <c r="L1740" s="388"/>
      <c r="M1740" s="291"/>
      <c r="N1740" s="217"/>
      <c r="O1740" s="217"/>
      <c r="P1740" s="291"/>
      <c r="Q1740" s="291"/>
      <c r="R1740" s="217"/>
      <c r="S1740" s="688"/>
      <c r="T1740" s="666"/>
      <c r="U1740" s="762"/>
      <c r="BC1740" s="962"/>
      <c r="BD1740" s="962"/>
    </row>
    <row r="1741" s="575" customFormat="1" customHeight="1" spans="1:56">
      <c r="A1741" s="518"/>
      <c r="B1741" s="961"/>
      <c r="C1741" s="961"/>
      <c r="D1741" s="716"/>
      <c r="E1741" s="481"/>
      <c r="F1741" s="662"/>
      <c r="G1741" s="466"/>
      <c r="H1741" s="291"/>
      <c r="I1741" s="638"/>
      <c r="J1741" s="202"/>
      <c r="K1741" s="662"/>
      <c r="L1741" s="388"/>
      <c r="M1741" s="217"/>
      <c r="N1741" s="217"/>
      <c r="O1741" s="217"/>
      <c r="P1741" s="291"/>
      <c r="Q1741" s="291"/>
      <c r="R1741" s="217"/>
      <c r="S1741" s="688"/>
      <c r="T1741" s="666"/>
      <c r="U1741" s="763"/>
      <c r="V1741" s="680"/>
      <c r="W1741" s="763"/>
      <c r="X1741" s="680"/>
      <c r="Y1741" s="680"/>
      <c r="Z1741" s="680"/>
      <c r="AA1741" s="680"/>
      <c r="AB1741" s="680"/>
      <c r="AC1741" s="680"/>
      <c r="AD1741" s="680"/>
      <c r="AE1741" s="680"/>
      <c r="AF1741" s="680"/>
      <c r="AG1741" s="680"/>
      <c r="AH1741" s="680"/>
      <c r="AI1741" s="680"/>
      <c r="AJ1741" s="680"/>
      <c r="AK1741" s="680"/>
      <c r="AL1741" s="680"/>
      <c r="AM1741" s="680"/>
      <c r="AN1741" s="680"/>
      <c r="AO1741" s="680"/>
      <c r="BC1741" s="962"/>
      <c r="BD1741" s="962"/>
    </row>
    <row r="1742" s="696" customFormat="1" customHeight="1" spans="1:56">
      <c r="A1742" s="788">
        <v>46326</v>
      </c>
      <c r="B1742" s="863" t="s">
        <v>659</v>
      </c>
      <c r="C1742" s="863"/>
      <c r="D1742" s="625"/>
      <c r="E1742" s="864"/>
      <c r="F1742" s="627">
        <f>SUBTOTAL(9,F1555:F1741)</f>
        <v>0</v>
      </c>
      <c r="G1742" s="731"/>
      <c r="H1742" s="628">
        <f>SUBTOTAL(9,H1555:H1741)</f>
        <v>0</v>
      </c>
      <c r="I1742" s="629"/>
      <c r="J1742" s="628">
        <f t="shared" ref="J1742:P1742" si="27">SUBTOTAL(9,J1555:J1741)</f>
        <v>0</v>
      </c>
      <c r="K1742" s="627">
        <f t="shared" si="27"/>
        <v>0</v>
      </c>
      <c r="L1742" s="628">
        <f t="shared" si="27"/>
        <v>0</v>
      </c>
      <c r="M1742" s="628">
        <f t="shared" si="27"/>
        <v>0</v>
      </c>
      <c r="N1742" s="628">
        <f t="shared" si="27"/>
        <v>0</v>
      </c>
      <c r="O1742" s="628">
        <f t="shared" si="27"/>
        <v>0</v>
      </c>
      <c r="P1742" s="731">
        <f t="shared" si="27"/>
        <v>0</v>
      </c>
      <c r="Q1742" s="731"/>
      <c r="R1742" s="731">
        <f>SUBTOTAL(9,R1555:R1741)</f>
        <v>0</v>
      </c>
      <c r="S1742" s="865"/>
      <c r="T1742" s="630">
        <f>L1742+R1742-J1742</f>
        <v>0</v>
      </c>
      <c r="U1742" s="292"/>
      <c r="BC1742" s="962"/>
      <c r="BD1742" s="962"/>
    </row>
    <row r="1743" s="695" customFormat="1" customHeight="1" spans="1:56">
      <c r="A1743" s="529"/>
      <c r="B1743" s="858"/>
      <c r="C1743" s="858"/>
      <c r="D1743" s="716"/>
      <c r="E1743" s="519"/>
      <c r="F1743" s="807"/>
      <c r="G1743" s="966"/>
      <c r="H1743" s="519"/>
      <c r="I1743" s="519"/>
      <c r="J1743" s="519"/>
      <c r="K1743" s="807"/>
      <c r="L1743" s="480"/>
      <c r="M1743" s="480"/>
      <c r="N1743" s="217"/>
      <c r="O1743" s="480"/>
      <c r="P1743" s="797"/>
      <c r="Q1743" s="797"/>
      <c r="R1743" s="797"/>
      <c r="S1743" s="849"/>
      <c r="T1743" s="679"/>
      <c r="U1743" s="765"/>
      <c r="V1743" s="765"/>
      <c r="W1743" s="765"/>
      <c r="X1743" s="765"/>
      <c r="Y1743" s="765"/>
      <c r="Z1743" s="765"/>
      <c r="AA1743" s="765"/>
      <c r="AB1743" s="765"/>
      <c r="AC1743" s="765"/>
      <c r="AD1743" s="765"/>
      <c r="AE1743" s="765"/>
      <c r="AF1743" s="765"/>
      <c r="AG1743" s="765"/>
      <c r="AH1743" s="765"/>
      <c r="AI1743" s="765"/>
      <c r="AJ1743" s="765"/>
      <c r="AK1743" s="765"/>
      <c r="AL1743" s="765"/>
      <c r="AM1743" s="765"/>
      <c r="AN1743" s="765"/>
      <c r="AO1743" s="765"/>
      <c r="AP1743" s="765"/>
      <c r="AQ1743" s="765"/>
      <c r="BC1743" s="962"/>
      <c r="BD1743" s="962"/>
    </row>
    <row r="1744" s="695" customFormat="1" customHeight="1" spans="1:56">
      <c r="A1744" s="529"/>
      <c r="B1744" s="858"/>
      <c r="C1744" s="858"/>
      <c r="D1744" s="409"/>
      <c r="E1744" s="519"/>
      <c r="F1744" s="807"/>
      <c r="G1744" s="966"/>
      <c r="H1744" s="291"/>
      <c r="I1744" s="690"/>
      <c r="J1744" s="291"/>
      <c r="K1744" s="807"/>
      <c r="L1744" s="480"/>
      <c r="M1744" s="480"/>
      <c r="N1744" s="217"/>
      <c r="O1744" s="480"/>
      <c r="P1744" s="797"/>
      <c r="Q1744" s="797"/>
      <c r="R1744" s="797"/>
      <c r="S1744" s="849"/>
      <c r="T1744" s="679"/>
      <c r="U1744" s="765"/>
      <c r="V1744" s="765"/>
      <c r="W1744" s="765"/>
      <c r="X1744" s="765"/>
      <c r="Y1744" s="765"/>
      <c r="Z1744" s="765"/>
      <c r="AA1744" s="765"/>
      <c r="AB1744" s="765"/>
      <c r="AC1744" s="765"/>
      <c r="AD1744" s="765"/>
      <c r="AE1744" s="765"/>
      <c r="AF1744" s="765"/>
      <c r="AG1744" s="765"/>
      <c r="AH1744" s="765"/>
      <c r="AI1744" s="765"/>
      <c r="AJ1744" s="765"/>
      <c r="AK1744" s="765"/>
      <c r="AL1744" s="765"/>
      <c r="AM1744" s="765"/>
      <c r="AN1744" s="765"/>
      <c r="AO1744" s="765"/>
      <c r="AP1744" s="765"/>
      <c r="AQ1744" s="765"/>
      <c r="BC1744" s="962"/>
      <c r="BD1744" s="962"/>
    </row>
    <row r="1745" s="695" customFormat="1" customHeight="1" spans="1:56">
      <c r="A1745" s="529"/>
      <c r="B1745" s="858"/>
      <c r="C1745" s="858"/>
      <c r="D1745" s="409"/>
      <c r="E1745" s="409"/>
      <c r="F1745" s="662"/>
      <c r="G1745" s="215"/>
      <c r="H1745" s="291"/>
      <c r="I1745" s="690"/>
      <c r="J1745" s="291"/>
      <c r="K1745" s="662"/>
      <c r="L1745" s="217"/>
      <c r="M1745" s="217"/>
      <c r="N1745" s="217"/>
      <c r="O1745" s="217"/>
      <c r="P1745" s="217"/>
      <c r="Q1745" s="217"/>
      <c r="R1745" s="217"/>
      <c r="S1745" s="688"/>
      <c r="T1745" s="394"/>
      <c r="U1745" s="765"/>
      <c r="V1745" s="765"/>
      <c r="W1745" s="765"/>
      <c r="X1745" s="765"/>
      <c r="Y1745" s="765"/>
      <c r="Z1745" s="765"/>
      <c r="AA1745" s="765"/>
      <c r="AB1745" s="765"/>
      <c r="AC1745" s="765"/>
      <c r="AD1745" s="765"/>
      <c r="AE1745" s="765"/>
      <c r="AF1745" s="765"/>
      <c r="AG1745" s="765"/>
      <c r="AH1745" s="765"/>
      <c r="AI1745" s="765"/>
      <c r="AJ1745" s="765"/>
      <c r="AK1745" s="765"/>
      <c r="AL1745" s="765"/>
      <c r="AM1745" s="765"/>
      <c r="AN1745" s="765"/>
      <c r="AO1745" s="765"/>
      <c r="AP1745" s="765"/>
      <c r="AQ1745" s="765"/>
      <c r="BC1745" s="962"/>
      <c r="BD1745" s="962"/>
    </row>
    <row r="1746" s="695" customFormat="1" customHeight="1" spans="1:56">
      <c r="A1746" s="529"/>
      <c r="B1746" s="858"/>
      <c r="C1746" s="858"/>
      <c r="D1746" s="716"/>
      <c r="E1746" s="519"/>
      <c r="F1746" s="807"/>
      <c r="G1746" s="966"/>
      <c r="H1746" s="291"/>
      <c r="I1746" s="690"/>
      <c r="J1746" s="291"/>
      <c r="K1746" s="807"/>
      <c r="L1746" s="480"/>
      <c r="M1746" s="480"/>
      <c r="N1746" s="217"/>
      <c r="O1746" s="480"/>
      <c r="P1746" s="480"/>
      <c r="Q1746" s="480"/>
      <c r="R1746" s="797"/>
      <c r="S1746" s="849"/>
      <c r="T1746" s="394"/>
      <c r="U1746" s="765"/>
      <c r="V1746" s="765"/>
      <c r="W1746" s="765"/>
      <c r="X1746" s="765"/>
      <c r="Y1746" s="765"/>
      <c r="Z1746" s="765"/>
      <c r="AA1746" s="765"/>
      <c r="AB1746" s="765"/>
      <c r="AC1746" s="765"/>
      <c r="AD1746" s="765"/>
      <c r="AE1746" s="765"/>
      <c r="AF1746" s="765"/>
      <c r="AG1746" s="765"/>
      <c r="AH1746" s="765"/>
      <c r="AI1746" s="765"/>
      <c r="AJ1746" s="765"/>
      <c r="AK1746" s="765"/>
      <c r="AL1746" s="765"/>
      <c r="AM1746" s="765"/>
      <c r="AN1746" s="765"/>
      <c r="AO1746" s="765"/>
      <c r="AP1746" s="765"/>
      <c r="AQ1746" s="765"/>
      <c r="BC1746" s="962"/>
      <c r="BD1746" s="962"/>
    </row>
    <row r="1747" s="695" customFormat="1" customHeight="1" spans="1:56">
      <c r="A1747" s="529"/>
      <c r="B1747" s="858"/>
      <c r="C1747" s="858"/>
      <c r="D1747" s="409"/>
      <c r="E1747" s="519"/>
      <c r="F1747" s="807"/>
      <c r="G1747" s="966"/>
      <c r="H1747" s="291"/>
      <c r="I1747" s="690"/>
      <c r="J1747" s="291"/>
      <c r="K1747" s="807"/>
      <c r="L1747" s="480"/>
      <c r="M1747" s="480"/>
      <c r="N1747" s="217"/>
      <c r="O1747" s="480"/>
      <c r="P1747" s="480"/>
      <c r="Q1747" s="480"/>
      <c r="R1747" s="797"/>
      <c r="S1747" s="849"/>
      <c r="T1747" s="394"/>
      <c r="U1747" s="765"/>
      <c r="V1747" s="765"/>
      <c r="W1747" s="765"/>
      <c r="X1747" s="765"/>
      <c r="Y1747" s="765"/>
      <c r="Z1747" s="765"/>
      <c r="AA1747" s="765"/>
      <c r="AB1747" s="765"/>
      <c r="AC1747" s="765"/>
      <c r="AD1747" s="765"/>
      <c r="AE1747" s="765"/>
      <c r="AF1747" s="765"/>
      <c r="AG1747" s="765"/>
      <c r="AH1747" s="765"/>
      <c r="AI1747" s="765"/>
      <c r="AJ1747" s="765"/>
      <c r="AK1747" s="765"/>
      <c r="AL1747" s="765"/>
      <c r="AM1747" s="765"/>
      <c r="AN1747" s="765"/>
      <c r="AO1747" s="765"/>
      <c r="AP1747" s="765"/>
      <c r="AQ1747" s="765"/>
      <c r="BC1747" s="914"/>
      <c r="BD1747" s="914"/>
    </row>
    <row r="1748" s="824" customFormat="1" customHeight="1" spans="1:56">
      <c r="A1748" s="529"/>
      <c r="B1748" s="965"/>
      <c r="C1748" s="858"/>
      <c r="D1748" s="716"/>
      <c r="E1748" s="519"/>
      <c r="F1748" s="807"/>
      <c r="G1748" s="966"/>
      <c r="H1748" s="291"/>
      <c r="I1748" s="690"/>
      <c r="J1748" s="291"/>
      <c r="K1748" s="807"/>
      <c r="L1748" s="480"/>
      <c r="M1748" s="480"/>
      <c r="N1748" s="480"/>
      <c r="O1748" s="480"/>
      <c r="P1748" s="797"/>
      <c r="Q1748" s="797"/>
      <c r="R1748" s="797"/>
      <c r="S1748" s="851"/>
      <c r="T1748" s="497"/>
      <c r="U1748" s="964"/>
      <c r="V1748" s="964"/>
      <c r="W1748" s="964"/>
      <c r="X1748" s="964"/>
      <c r="Y1748" s="964"/>
      <c r="Z1748" s="964"/>
      <c r="AA1748" s="964"/>
      <c r="AB1748" s="964"/>
      <c r="AC1748" s="964"/>
      <c r="AD1748" s="964"/>
      <c r="AE1748" s="964"/>
      <c r="AF1748" s="964"/>
      <c r="AG1748" s="964"/>
      <c r="AH1748" s="964"/>
      <c r="AI1748" s="964"/>
      <c r="AJ1748" s="964"/>
      <c r="AK1748" s="964"/>
      <c r="AL1748" s="964"/>
      <c r="AM1748" s="964"/>
      <c r="AN1748" s="964"/>
      <c r="AO1748" s="964"/>
      <c r="AP1748" s="964"/>
      <c r="AQ1748" s="964"/>
      <c r="BC1748" s="914"/>
      <c r="BD1748" s="914"/>
    </row>
    <row r="1749" s="824" customFormat="1" customHeight="1" spans="1:56">
      <c r="A1749" s="529"/>
      <c r="B1749" s="965"/>
      <c r="C1749" s="858"/>
      <c r="D1749" s="716"/>
      <c r="E1749" s="519"/>
      <c r="F1749" s="807"/>
      <c r="G1749" s="966"/>
      <c r="H1749" s="291"/>
      <c r="I1749" s="690"/>
      <c r="J1749" s="291"/>
      <c r="K1749" s="807"/>
      <c r="L1749" s="480"/>
      <c r="M1749" s="480"/>
      <c r="N1749" s="480"/>
      <c r="O1749" s="480"/>
      <c r="P1749" s="217"/>
      <c r="Q1749" s="480"/>
      <c r="R1749" s="797"/>
      <c r="S1749" s="849"/>
      <c r="T1749" s="497"/>
      <c r="U1749" s="964"/>
      <c r="V1749" s="964"/>
      <c r="W1749" s="964"/>
      <c r="X1749" s="964"/>
      <c r="Y1749" s="964"/>
      <c r="Z1749" s="964"/>
      <c r="AA1749" s="964"/>
      <c r="AB1749" s="964"/>
      <c r="AC1749" s="964"/>
      <c r="AD1749" s="964"/>
      <c r="AE1749" s="964"/>
      <c r="AF1749" s="964"/>
      <c r="AG1749" s="964"/>
      <c r="AH1749" s="964"/>
      <c r="AI1749" s="964"/>
      <c r="AJ1749" s="964"/>
      <c r="AK1749" s="964"/>
      <c r="AL1749" s="964"/>
      <c r="AM1749" s="964"/>
      <c r="AN1749" s="964"/>
      <c r="AO1749" s="964"/>
      <c r="AP1749" s="964"/>
      <c r="AQ1749" s="964"/>
      <c r="BC1749" s="962"/>
      <c r="BD1749" s="962"/>
    </row>
    <row r="1750" s="824" customFormat="1" customHeight="1" spans="1:56">
      <c r="A1750" s="529"/>
      <c r="B1750" s="965"/>
      <c r="C1750" s="858"/>
      <c r="D1750" s="409"/>
      <c r="E1750" s="519"/>
      <c r="F1750" s="807"/>
      <c r="G1750" s="966"/>
      <c r="H1750" s="291"/>
      <c r="I1750" s="690"/>
      <c r="J1750" s="291"/>
      <c r="K1750" s="807"/>
      <c r="L1750" s="480"/>
      <c r="M1750" s="480"/>
      <c r="N1750" s="480"/>
      <c r="O1750" s="480"/>
      <c r="P1750" s="480"/>
      <c r="Q1750" s="480"/>
      <c r="R1750" s="797"/>
      <c r="S1750" s="849"/>
      <c r="T1750" s="497"/>
      <c r="U1750" s="964"/>
      <c r="V1750" s="964"/>
      <c r="W1750" s="964"/>
      <c r="X1750" s="964"/>
      <c r="Y1750" s="964"/>
      <c r="Z1750" s="964"/>
      <c r="AA1750" s="964"/>
      <c r="AB1750" s="964"/>
      <c r="AC1750" s="964"/>
      <c r="AD1750" s="964"/>
      <c r="AE1750" s="964"/>
      <c r="AF1750" s="964"/>
      <c r="AG1750" s="964"/>
      <c r="AH1750" s="964"/>
      <c r="AI1750" s="964"/>
      <c r="AJ1750" s="964"/>
      <c r="AK1750" s="964"/>
      <c r="AL1750" s="964"/>
      <c r="AM1750" s="964"/>
      <c r="AN1750" s="964"/>
      <c r="AO1750" s="964"/>
      <c r="AP1750" s="964"/>
      <c r="AQ1750" s="964"/>
      <c r="BC1750" s="962"/>
      <c r="BD1750" s="962"/>
    </row>
    <row r="1751" s="824" customFormat="1" customHeight="1" spans="1:56">
      <c r="A1751" s="529"/>
      <c r="B1751" s="965"/>
      <c r="C1751" s="858"/>
      <c r="D1751" s="716"/>
      <c r="E1751" s="519"/>
      <c r="F1751" s="807"/>
      <c r="G1751" s="966"/>
      <c r="H1751" s="291"/>
      <c r="I1751" s="690"/>
      <c r="J1751" s="291"/>
      <c r="K1751" s="807"/>
      <c r="L1751" s="480"/>
      <c r="M1751" s="480"/>
      <c r="N1751" s="480"/>
      <c r="O1751" s="480"/>
      <c r="P1751" s="797"/>
      <c r="Q1751" s="797"/>
      <c r="R1751" s="797"/>
      <c r="S1751" s="849"/>
      <c r="T1751" s="497"/>
      <c r="U1751" s="964"/>
      <c r="V1751" s="964"/>
      <c r="W1751" s="964"/>
      <c r="X1751" s="964"/>
      <c r="Y1751" s="964"/>
      <c r="Z1751" s="964"/>
      <c r="AA1751" s="964"/>
      <c r="AB1751" s="964"/>
      <c r="AC1751" s="964"/>
      <c r="AD1751" s="964"/>
      <c r="AE1751" s="964"/>
      <c r="AF1751" s="964"/>
      <c r="AG1751" s="964"/>
      <c r="AH1751" s="964"/>
      <c r="AI1751" s="964"/>
      <c r="AJ1751" s="964"/>
      <c r="AK1751" s="964"/>
      <c r="AL1751" s="964"/>
      <c r="AM1751" s="964"/>
      <c r="AN1751" s="964"/>
      <c r="AO1751" s="964"/>
      <c r="AP1751" s="964"/>
      <c r="AQ1751" s="964"/>
      <c r="BC1751" s="962"/>
      <c r="BD1751" s="962"/>
    </row>
    <row r="1752" s="824" customFormat="1" customHeight="1" spans="1:56">
      <c r="A1752" s="529"/>
      <c r="B1752" s="965"/>
      <c r="C1752" s="858"/>
      <c r="D1752" s="409"/>
      <c r="E1752" s="519"/>
      <c r="F1752" s="807"/>
      <c r="G1752" s="966"/>
      <c r="H1752" s="291"/>
      <c r="I1752" s="690"/>
      <c r="J1752" s="291"/>
      <c r="K1752" s="807"/>
      <c r="L1752" s="480"/>
      <c r="M1752" s="480"/>
      <c r="N1752" s="480"/>
      <c r="O1752" s="480"/>
      <c r="P1752" s="797"/>
      <c r="Q1752" s="797"/>
      <c r="R1752" s="797"/>
      <c r="S1752" s="849"/>
      <c r="T1752" s="497"/>
      <c r="U1752" s="964"/>
      <c r="V1752" s="964"/>
      <c r="W1752" s="964"/>
      <c r="X1752" s="964"/>
      <c r="Y1752" s="964"/>
      <c r="Z1752" s="964"/>
      <c r="AA1752" s="964"/>
      <c r="AB1752" s="964"/>
      <c r="AC1752" s="964"/>
      <c r="AD1752" s="964"/>
      <c r="AE1752" s="964"/>
      <c r="AF1752" s="964"/>
      <c r="AG1752" s="964"/>
      <c r="AH1752" s="964"/>
      <c r="AI1752" s="964"/>
      <c r="AJ1752" s="964"/>
      <c r="AK1752" s="964"/>
      <c r="AL1752" s="964"/>
      <c r="AM1752" s="964"/>
      <c r="AN1752" s="964"/>
      <c r="AO1752" s="964"/>
      <c r="AP1752" s="964"/>
      <c r="AQ1752" s="964"/>
      <c r="BC1752" s="962"/>
      <c r="BD1752" s="962"/>
    </row>
    <row r="1753" s="824" customFormat="1" customHeight="1" spans="1:56">
      <c r="A1753" s="529"/>
      <c r="B1753" s="965"/>
      <c r="C1753" s="858"/>
      <c r="D1753" s="716"/>
      <c r="E1753" s="519"/>
      <c r="F1753" s="807"/>
      <c r="G1753" s="966"/>
      <c r="H1753" s="291"/>
      <c r="I1753" s="690"/>
      <c r="J1753" s="291"/>
      <c r="K1753" s="807"/>
      <c r="L1753" s="480"/>
      <c r="M1753" s="480"/>
      <c r="N1753" s="480"/>
      <c r="O1753" s="480"/>
      <c r="P1753" s="797"/>
      <c r="Q1753" s="797"/>
      <c r="R1753" s="797"/>
      <c r="S1753" s="849"/>
      <c r="T1753" s="497"/>
      <c r="U1753" s="964"/>
      <c r="V1753" s="964"/>
      <c r="W1753" s="964"/>
      <c r="X1753" s="964"/>
      <c r="Y1753" s="964"/>
      <c r="Z1753" s="964"/>
      <c r="AA1753" s="964"/>
      <c r="AB1753" s="964"/>
      <c r="AC1753" s="964"/>
      <c r="AD1753" s="964"/>
      <c r="AE1753" s="964"/>
      <c r="AF1753" s="964"/>
      <c r="AG1753" s="964"/>
      <c r="AH1753" s="964"/>
      <c r="AI1753" s="964"/>
      <c r="AJ1753" s="964"/>
      <c r="AK1753" s="964"/>
      <c r="AL1753" s="964"/>
      <c r="AM1753" s="964"/>
      <c r="AN1753" s="964"/>
      <c r="AO1753" s="964"/>
      <c r="AP1753" s="964"/>
      <c r="AQ1753" s="964"/>
      <c r="BC1753" s="962"/>
      <c r="BD1753" s="962"/>
    </row>
    <row r="1754" s="824" customFormat="1" customHeight="1" spans="1:56">
      <c r="A1754" s="529"/>
      <c r="B1754" s="965"/>
      <c r="C1754" s="858"/>
      <c r="D1754" s="409"/>
      <c r="E1754" s="519"/>
      <c r="F1754" s="807"/>
      <c r="G1754" s="966"/>
      <c r="H1754" s="291"/>
      <c r="I1754" s="690"/>
      <c r="J1754" s="291"/>
      <c r="K1754" s="807"/>
      <c r="L1754" s="480"/>
      <c r="M1754" s="480"/>
      <c r="N1754" s="480"/>
      <c r="O1754" s="480"/>
      <c r="P1754" s="797"/>
      <c r="Q1754" s="797"/>
      <c r="R1754" s="797"/>
      <c r="S1754" s="849"/>
      <c r="T1754" s="497"/>
      <c r="U1754" s="964"/>
      <c r="V1754" s="964"/>
      <c r="W1754" s="964"/>
      <c r="X1754" s="964"/>
      <c r="Y1754" s="964"/>
      <c r="Z1754" s="964"/>
      <c r="AA1754" s="964"/>
      <c r="AB1754" s="964"/>
      <c r="AC1754" s="964"/>
      <c r="AD1754" s="964"/>
      <c r="AE1754" s="964"/>
      <c r="AF1754" s="964"/>
      <c r="AG1754" s="964"/>
      <c r="AH1754" s="964"/>
      <c r="AI1754" s="964"/>
      <c r="AJ1754" s="964"/>
      <c r="AK1754" s="964"/>
      <c r="AL1754" s="964"/>
      <c r="AM1754" s="964"/>
      <c r="AN1754" s="964"/>
      <c r="AO1754" s="964"/>
      <c r="AP1754" s="964"/>
      <c r="AQ1754" s="964"/>
      <c r="BC1754" s="962"/>
      <c r="BD1754" s="962"/>
    </row>
    <row r="1755" s="824" customFormat="1" customHeight="1" spans="1:56">
      <c r="A1755" s="529"/>
      <c r="B1755" s="965"/>
      <c r="C1755" s="858"/>
      <c r="D1755" s="716"/>
      <c r="E1755" s="519"/>
      <c r="F1755" s="807"/>
      <c r="G1755" s="966"/>
      <c r="H1755" s="291"/>
      <c r="I1755" s="690"/>
      <c r="J1755" s="291"/>
      <c r="K1755" s="807"/>
      <c r="L1755" s="480"/>
      <c r="M1755" s="480"/>
      <c r="N1755" s="480"/>
      <c r="O1755" s="480"/>
      <c r="P1755" s="480"/>
      <c r="Q1755" s="480"/>
      <c r="R1755" s="797"/>
      <c r="S1755" s="849"/>
      <c r="T1755" s="971"/>
      <c r="U1755" s="964"/>
      <c r="V1755" s="964"/>
      <c r="W1755" s="964"/>
      <c r="X1755" s="964"/>
      <c r="Y1755" s="964"/>
      <c r="Z1755" s="964"/>
      <c r="AA1755" s="964"/>
      <c r="AB1755" s="964"/>
      <c r="AC1755" s="964"/>
      <c r="AD1755" s="964"/>
      <c r="AE1755" s="964"/>
      <c r="AF1755" s="964"/>
      <c r="AG1755" s="964"/>
      <c r="AH1755" s="964"/>
      <c r="AI1755" s="964"/>
      <c r="AJ1755" s="964"/>
      <c r="AK1755" s="964"/>
      <c r="AL1755" s="964"/>
      <c r="AM1755" s="964"/>
      <c r="AN1755" s="964"/>
      <c r="AO1755" s="964"/>
      <c r="AP1755" s="964"/>
      <c r="AQ1755" s="964"/>
      <c r="BC1755" s="962"/>
      <c r="BD1755" s="962"/>
    </row>
    <row r="1756" s="824" customFormat="1" customHeight="1" spans="1:56">
      <c r="A1756" s="529"/>
      <c r="B1756" s="965"/>
      <c r="C1756" s="858"/>
      <c r="D1756" s="409"/>
      <c r="E1756" s="519"/>
      <c r="F1756" s="807"/>
      <c r="G1756" s="966"/>
      <c r="H1756" s="291"/>
      <c r="I1756" s="690"/>
      <c r="J1756" s="291"/>
      <c r="K1756" s="807"/>
      <c r="L1756" s="480"/>
      <c r="M1756" s="480"/>
      <c r="N1756" s="480"/>
      <c r="O1756" s="480"/>
      <c r="P1756" s="480"/>
      <c r="Q1756" s="480"/>
      <c r="R1756" s="797"/>
      <c r="S1756" s="849"/>
      <c r="T1756" s="971"/>
      <c r="U1756" s="964"/>
      <c r="V1756" s="964"/>
      <c r="W1756" s="964"/>
      <c r="X1756" s="964"/>
      <c r="Y1756" s="964"/>
      <c r="Z1756" s="964"/>
      <c r="AA1756" s="964"/>
      <c r="AB1756" s="964"/>
      <c r="AC1756" s="964"/>
      <c r="AD1756" s="964"/>
      <c r="AE1756" s="964"/>
      <c r="AF1756" s="964"/>
      <c r="AG1756" s="964"/>
      <c r="AH1756" s="964"/>
      <c r="AI1756" s="964"/>
      <c r="AJ1756" s="964"/>
      <c r="AK1756" s="964"/>
      <c r="AL1756" s="964"/>
      <c r="AM1756" s="964"/>
      <c r="AN1756" s="964"/>
      <c r="AO1756" s="964"/>
      <c r="AP1756" s="964"/>
      <c r="AQ1756" s="964"/>
      <c r="BC1756" s="962"/>
      <c r="BD1756" s="962"/>
    </row>
    <row r="1757" s="695" customFormat="1" customHeight="1" spans="1:56">
      <c r="A1757" s="529"/>
      <c r="B1757" s="858"/>
      <c r="C1757" s="858"/>
      <c r="D1757" s="409"/>
      <c r="E1757" s="409"/>
      <c r="F1757" s="662"/>
      <c r="G1757" s="215"/>
      <c r="H1757" s="291"/>
      <c r="I1757" s="690"/>
      <c r="J1757" s="291"/>
      <c r="K1757" s="662"/>
      <c r="L1757" s="217"/>
      <c r="M1757" s="217"/>
      <c r="N1757" s="217"/>
      <c r="O1757" s="217"/>
      <c r="P1757" s="217"/>
      <c r="Q1757" s="217"/>
      <c r="R1757" s="217"/>
      <c r="S1757" s="688"/>
      <c r="T1757" s="394"/>
      <c r="U1757" s="765"/>
      <c r="V1757" s="765"/>
      <c r="W1757" s="765"/>
      <c r="X1757" s="765"/>
      <c r="Y1757" s="765"/>
      <c r="Z1757" s="765"/>
      <c r="AA1757" s="765"/>
      <c r="AB1757" s="765"/>
      <c r="AC1757" s="765"/>
      <c r="AD1757" s="765"/>
      <c r="AE1757" s="765"/>
      <c r="AF1757" s="765"/>
      <c r="AG1757" s="765"/>
      <c r="AH1757" s="765"/>
      <c r="AI1757" s="765"/>
      <c r="AJ1757" s="765"/>
      <c r="AK1757" s="765"/>
      <c r="AL1757" s="765"/>
      <c r="AM1757" s="765"/>
      <c r="AN1757" s="765"/>
      <c r="AO1757" s="765"/>
      <c r="AP1757" s="765"/>
      <c r="AQ1757" s="765"/>
      <c r="BC1757" s="962"/>
      <c r="BD1757" s="962"/>
    </row>
    <row r="1758" s="695" customFormat="1" customHeight="1" spans="1:56">
      <c r="A1758" s="529"/>
      <c r="B1758" s="858"/>
      <c r="C1758" s="858"/>
      <c r="D1758" s="409"/>
      <c r="E1758" s="409"/>
      <c r="F1758" s="662"/>
      <c r="G1758" s="215"/>
      <c r="H1758" s="291"/>
      <c r="I1758" s="690"/>
      <c r="J1758" s="291"/>
      <c r="K1758" s="662"/>
      <c r="L1758" s="217"/>
      <c r="M1758" s="217"/>
      <c r="N1758" s="217"/>
      <c r="O1758" s="217"/>
      <c r="P1758" s="217"/>
      <c r="Q1758" s="217"/>
      <c r="R1758" s="217"/>
      <c r="S1758" s="688"/>
      <c r="T1758" s="394"/>
      <c r="U1758" s="765"/>
      <c r="V1758" s="765"/>
      <c r="W1758" s="765"/>
      <c r="X1758" s="765"/>
      <c r="Y1758" s="765"/>
      <c r="Z1758" s="765"/>
      <c r="AA1758" s="765"/>
      <c r="AB1758" s="765"/>
      <c r="AC1758" s="765"/>
      <c r="AD1758" s="765"/>
      <c r="AE1758" s="765"/>
      <c r="AF1758" s="765"/>
      <c r="AG1758" s="765"/>
      <c r="AH1758" s="765"/>
      <c r="AI1758" s="765"/>
      <c r="AJ1758" s="765"/>
      <c r="AK1758" s="765"/>
      <c r="AL1758" s="765"/>
      <c r="AM1758" s="765"/>
      <c r="AN1758" s="765"/>
      <c r="AO1758" s="765"/>
      <c r="AP1758" s="765"/>
      <c r="AQ1758" s="765"/>
      <c r="BC1758" s="962"/>
      <c r="BD1758" s="962"/>
    </row>
    <row r="1759" s="824" customFormat="1" customHeight="1" spans="1:56">
      <c r="A1759" s="529"/>
      <c r="B1759" s="965"/>
      <c r="C1759" s="858"/>
      <c r="D1759" s="716"/>
      <c r="E1759" s="519"/>
      <c r="F1759" s="807"/>
      <c r="G1759" s="966"/>
      <c r="H1759" s="291"/>
      <c r="I1759" s="690"/>
      <c r="J1759" s="291"/>
      <c r="K1759" s="807"/>
      <c r="L1759" s="480"/>
      <c r="M1759" s="480"/>
      <c r="N1759" s="480"/>
      <c r="O1759" s="480"/>
      <c r="P1759" s="797"/>
      <c r="Q1759" s="797"/>
      <c r="R1759" s="797"/>
      <c r="S1759" s="849"/>
      <c r="T1759" s="497"/>
      <c r="U1759" s="964"/>
      <c r="V1759" s="964"/>
      <c r="W1759" s="964"/>
      <c r="X1759" s="964"/>
      <c r="Y1759" s="964"/>
      <c r="Z1759" s="964"/>
      <c r="AA1759" s="964"/>
      <c r="AB1759" s="964"/>
      <c r="AC1759" s="964"/>
      <c r="AD1759" s="964"/>
      <c r="AE1759" s="964"/>
      <c r="AF1759" s="964"/>
      <c r="AG1759" s="964"/>
      <c r="AH1759" s="964"/>
      <c r="AI1759" s="964"/>
      <c r="AJ1759" s="964"/>
      <c r="AK1759" s="964"/>
      <c r="AL1759" s="964"/>
      <c r="AM1759" s="964"/>
      <c r="AN1759" s="964"/>
      <c r="AO1759" s="964"/>
      <c r="AP1759" s="964"/>
      <c r="AQ1759" s="964"/>
      <c r="BC1759" s="914"/>
      <c r="BD1759" s="914"/>
    </row>
    <row r="1760" s="824" customFormat="1" customHeight="1" spans="1:56">
      <c r="A1760" s="529"/>
      <c r="B1760" s="965"/>
      <c r="C1760" s="858"/>
      <c r="D1760" s="409"/>
      <c r="E1760" s="519"/>
      <c r="F1760" s="807"/>
      <c r="G1760" s="966"/>
      <c r="H1760" s="291"/>
      <c r="I1760" s="690"/>
      <c r="J1760" s="291"/>
      <c r="K1760" s="807"/>
      <c r="L1760" s="480"/>
      <c r="M1760" s="480"/>
      <c r="N1760" s="480"/>
      <c r="O1760" s="480"/>
      <c r="P1760" s="797"/>
      <c r="Q1760" s="797"/>
      <c r="R1760" s="797"/>
      <c r="S1760" s="849"/>
      <c r="T1760" s="497"/>
      <c r="U1760" s="964"/>
      <c r="V1760" s="964"/>
      <c r="W1760" s="964"/>
      <c r="X1760" s="964"/>
      <c r="Y1760" s="964"/>
      <c r="Z1760" s="964"/>
      <c r="AA1760" s="964"/>
      <c r="AB1760" s="964"/>
      <c r="AC1760" s="964"/>
      <c r="AD1760" s="964"/>
      <c r="AE1760" s="964"/>
      <c r="AF1760" s="964"/>
      <c r="AG1760" s="964"/>
      <c r="AH1760" s="964"/>
      <c r="AI1760" s="964"/>
      <c r="AJ1760" s="964"/>
      <c r="AK1760" s="964"/>
      <c r="AL1760" s="964"/>
      <c r="AM1760" s="964"/>
      <c r="AN1760" s="964"/>
      <c r="AO1760" s="964"/>
      <c r="AP1760" s="964"/>
      <c r="AQ1760" s="964"/>
      <c r="BC1760" s="914"/>
      <c r="BD1760" s="914"/>
    </row>
    <row r="1761" s="824" customFormat="1" customHeight="1" spans="1:56">
      <c r="A1761" s="529"/>
      <c r="B1761" s="965"/>
      <c r="C1761" s="858"/>
      <c r="D1761" s="409"/>
      <c r="E1761" s="519"/>
      <c r="F1761" s="807"/>
      <c r="G1761" s="966"/>
      <c r="H1761" s="291"/>
      <c r="I1761" s="690"/>
      <c r="J1761" s="291"/>
      <c r="K1761" s="807"/>
      <c r="L1761" s="480"/>
      <c r="M1761" s="480"/>
      <c r="N1761" s="480"/>
      <c r="O1761" s="480"/>
      <c r="P1761" s="797"/>
      <c r="Q1761" s="797"/>
      <c r="R1761" s="797"/>
      <c r="S1761" s="849"/>
      <c r="T1761" s="497"/>
      <c r="U1761" s="964"/>
      <c r="V1761" s="964"/>
      <c r="W1761" s="964"/>
      <c r="X1761" s="964"/>
      <c r="Y1761" s="964"/>
      <c r="Z1761" s="964"/>
      <c r="AA1761" s="964"/>
      <c r="AB1761" s="964"/>
      <c r="AC1761" s="964"/>
      <c r="AD1761" s="964"/>
      <c r="AE1761" s="964"/>
      <c r="AF1761" s="964"/>
      <c r="AG1761" s="964"/>
      <c r="AH1761" s="964"/>
      <c r="AI1761" s="964"/>
      <c r="AJ1761" s="964"/>
      <c r="AK1761" s="964"/>
      <c r="AL1761" s="964"/>
      <c r="AM1761" s="964"/>
      <c r="AN1761" s="964"/>
      <c r="AO1761" s="964"/>
      <c r="AP1761" s="964"/>
      <c r="AQ1761" s="964"/>
      <c r="BC1761" s="962"/>
      <c r="BD1761" s="962"/>
    </row>
    <row r="1762" s="824" customFormat="1" customHeight="1" spans="1:56">
      <c r="A1762" s="529"/>
      <c r="B1762" s="965"/>
      <c r="C1762" s="858"/>
      <c r="D1762" s="716"/>
      <c r="E1762" s="519"/>
      <c r="F1762" s="807"/>
      <c r="G1762" s="966"/>
      <c r="H1762" s="291"/>
      <c r="I1762" s="690"/>
      <c r="J1762" s="291"/>
      <c r="K1762" s="807"/>
      <c r="L1762" s="480"/>
      <c r="M1762" s="480"/>
      <c r="N1762" s="480"/>
      <c r="O1762" s="480"/>
      <c r="P1762" s="217"/>
      <c r="Q1762" s="797"/>
      <c r="R1762" s="797"/>
      <c r="S1762" s="849"/>
      <c r="T1762" s="520"/>
      <c r="U1762" s="964"/>
      <c r="V1762" s="964"/>
      <c r="W1762" s="964"/>
      <c r="X1762" s="964"/>
      <c r="Y1762" s="964"/>
      <c r="Z1762" s="964"/>
      <c r="AA1762" s="964"/>
      <c r="AB1762" s="964"/>
      <c r="AC1762" s="964"/>
      <c r="AD1762" s="964"/>
      <c r="AE1762" s="964"/>
      <c r="AF1762" s="964"/>
      <c r="AG1762" s="964"/>
      <c r="AH1762" s="964"/>
      <c r="AI1762" s="964"/>
      <c r="AJ1762" s="964"/>
      <c r="AK1762" s="964"/>
      <c r="AL1762" s="964"/>
      <c r="AM1762" s="964"/>
      <c r="AN1762" s="964"/>
      <c r="AO1762" s="964"/>
      <c r="AP1762" s="964"/>
      <c r="AQ1762" s="964"/>
      <c r="BC1762" s="962"/>
      <c r="BD1762" s="962"/>
    </row>
    <row r="1763" s="824" customFormat="1" customHeight="1" spans="1:56">
      <c r="A1763" s="529"/>
      <c r="B1763" s="965"/>
      <c r="C1763" s="858"/>
      <c r="D1763" s="409"/>
      <c r="E1763" s="519"/>
      <c r="F1763" s="807"/>
      <c r="G1763" s="966"/>
      <c r="H1763" s="291"/>
      <c r="I1763" s="690"/>
      <c r="J1763" s="291"/>
      <c r="K1763" s="807"/>
      <c r="L1763" s="480"/>
      <c r="M1763" s="480"/>
      <c r="N1763" s="480"/>
      <c r="O1763" s="480"/>
      <c r="P1763" s="797"/>
      <c r="Q1763" s="797"/>
      <c r="R1763" s="797"/>
      <c r="S1763" s="849"/>
      <c r="T1763" s="520"/>
      <c r="U1763" s="964"/>
      <c r="V1763" s="964"/>
      <c r="W1763" s="964"/>
      <c r="X1763" s="964"/>
      <c r="Y1763" s="964"/>
      <c r="Z1763" s="964"/>
      <c r="AA1763" s="964"/>
      <c r="AB1763" s="964"/>
      <c r="AC1763" s="964"/>
      <c r="AD1763" s="964"/>
      <c r="AE1763" s="964"/>
      <c r="AF1763" s="964"/>
      <c r="AG1763" s="964"/>
      <c r="AH1763" s="964"/>
      <c r="AI1763" s="964"/>
      <c r="AJ1763" s="964"/>
      <c r="AK1763" s="964"/>
      <c r="AL1763" s="964"/>
      <c r="AM1763" s="964"/>
      <c r="AN1763" s="964"/>
      <c r="AO1763" s="964"/>
      <c r="AP1763" s="964"/>
      <c r="AQ1763" s="964"/>
      <c r="BC1763" s="962"/>
      <c r="BD1763" s="962"/>
    </row>
    <row r="1764" s="824" customFormat="1" customHeight="1" spans="1:56">
      <c r="A1764" s="529"/>
      <c r="B1764" s="965"/>
      <c r="C1764" s="858"/>
      <c r="D1764" s="716"/>
      <c r="E1764" s="519"/>
      <c r="F1764" s="807"/>
      <c r="G1764" s="966"/>
      <c r="H1764" s="291"/>
      <c r="I1764" s="690"/>
      <c r="J1764" s="291"/>
      <c r="K1764" s="807"/>
      <c r="L1764" s="480"/>
      <c r="M1764" s="480"/>
      <c r="N1764" s="480"/>
      <c r="O1764" s="480"/>
      <c r="P1764" s="217"/>
      <c r="Q1764" s="480"/>
      <c r="R1764" s="797"/>
      <c r="S1764" s="849"/>
      <c r="T1764" s="497"/>
      <c r="U1764" s="964"/>
      <c r="V1764" s="964"/>
      <c r="W1764" s="964"/>
      <c r="X1764" s="964"/>
      <c r="Y1764" s="964"/>
      <c r="Z1764" s="964"/>
      <c r="AA1764" s="964"/>
      <c r="AB1764" s="964"/>
      <c r="AC1764" s="964"/>
      <c r="AD1764" s="964"/>
      <c r="AE1764" s="964"/>
      <c r="AF1764" s="964"/>
      <c r="AG1764" s="964"/>
      <c r="AH1764" s="964"/>
      <c r="AI1764" s="964"/>
      <c r="AJ1764" s="964"/>
      <c r="AK1764" s="964"/>
      <c r="AL1764" s="964"/>
      <c r="AM1764" s="964"/>
      <c r="AN1764" s="964"/>
      <c r="AO1764" s="964"/>
      <c r="AP1764" s="964"/>
      <c r="AQ1764" s="964"/>
      <c r="BC1764" s="962"/>
      <c r="BD1764" s="962"/>
    </row>
    <row r="1765" s="824" customFormat="1" customHeight="1" spans="1:56">
      <c r="A1765" s="529"/>
      <c r="B1765" s="965"/>
      <c r="C1765" s="858"/>
      <c r="D1765" s="409"/>
      <c r="E1765" s="519"/>
      <c r="F1765" s="807"/>
      <c r="G1765" s="966"/>
      <c r="H1765" s="291"/>
      <c r="I1765" s="690"/>
      <c r="J1765" s="291"/>
      <c r="K1765" s="807"/>
      <c r="L1765" s="480"/>
      <c r="M1765" s="480"/>
      <c r="N1765" s="480"/>
      <c r="O1765" s="480"/>
      <c r="P1765" s="480"/>
      <c r="Q1765" s="480"/>
      <c r="R1765" s="797"/>
      <c r="S1765" s="849"/>
      <c r="T1765" s="497"/>
      <c r="U1765" s="964"/>
      <c r="V1765" s="964"/>
      <c r="W1765" s="964"/>
      <c r="X1765" s="964"/>
      <c r="Y1765" s="964"/>
      <c r="Z1765" s="964"/>
      <c r="AA1765" s="964"/>
      <c r="AB1765" s="964"/>
      <c r="AC1765" s="964"/>
      <c r="AD1765" s="964"/>
      <c r="AE1765" s="964"/>
      <c r="AF1765" s="964"/>
      <c r="AG1765" s="964"/>
      <c r="AH1765" s="964"/>
      <c r="AI1765" s="964"/>
      <c r="AJ1765" s="964"/>
      <c r="AK1765" s="964"/>
      <c r="AL1765" s="964"/>
      <c r="AM1765" s="964"/>
      <c r="AN1765" s="964"/>
      <c r="AO1765" s="964"/>
      <c r="AP1765" s="964"/>
      <c r="AQ1765" s="964"/>
      <c r="BC1765" s="962"/>
      <c r="BD1765" s="962"/>
    </row>
    <row r="1766" s="824" customFormat="1" customHeight="1" spans="1:56">
      <c r="A1766" s="529"/>
      <c r="B1766" s="965"/>
      <c r="C1766" s="858"/>
      <c r="D1766" s="716"/>
      <c r="E1766" s="519"/>
      <c r="F1766" s="807"/>
      <c r="G1766" s="966"/>
      <c r="H1766" s="291"/>
      <c r="I1766" s="690"/>
      <c r="J1766" s="291"/>
      <c r="K1766" s="807"/>
      <c r="L1766" s="480"/>
      <c r="M1766" s="480"/>
      <c r="N1766" s="480"/>
      <c r="O1766" s="480"/>
      <c r="P1766" s="217"/>
      <c r="Q1766" s="797"/>
      <c r="R1766" s="797"/>
      <c r="S1766" s="849"/>
      <c r="T1766" s="497"/>
      <c r="U1766" s="964"/>
      <c r="V1766" s="964"/>
      <c r="W1766" s="964"/>
      <c r="X1766" s="964"/>
      <c r="Y1766" s="964"/>
      <c r="Z1766" s="964"/>
      <c r="AA1766" s="964"/>
      <c r="AB1766" s="964"/>
      <c r="AC1766" s="964"/>
      <c r="AD1766" s="964"/>
      <c r="AE1766" s="964"/>
      <c r="AF1766" s="964"/>
      <c r="AG1766" s="964"/>
      <c r="AH1766" s="964"/>
      <c r="AI1766" s="964"/>
      <c r="AJ1766" s="964"/>
      <c r="AK1766" s="964"/>
      <c r="AL1766" s="964"/>
      <c r="AM1766" s="964"/>
      <c r="AN1766" s="964"/>
      <c r="AO1766" s="964"/>
      <c r="AP1766" s="964"/>
      <c r="AQ1766" s="964"/>
      <c r="BC1766" s="962"/>
      <c r="BD1766" s="962"/>
    </row>
    <row r="1767" s="824" customFormat="1" customHeight="1" spans="1:56">
      <c r="A1767" s="529"/>
      <c r="B1767" s="965"/>
      <c r="C1767" s="858"/>
      <c r="D1767" s="409"/>
      <c r="E1767" s="519"/>
      <c r="F1767" s="807"/>
      <c r="G1767" s="966"/>
      <c r="H1767" s="291"/>
      <c r="I1767" s="690"/>
      <c r="J1767" s="291"/>
      <c r="K1767" s="807"/>
      <c r="L1767" s="480"/>
      <c r="M1767" s="480"/>
      <c r="N1767" s="480"/>
      <c r="O1767" s="480"/>
      <c r="P1767" s="797"/>
      <c r="Q1767" s="797"/>
      <c r="R1767" s="797"/>
      <c r="S1767" s="849"/>
      <c r="T1767" s="497"/>
      <c r="U1767" s="964"/>
      <c r="V1767" s="964"/>
      <c r="W1767" s="964"/>
      <c r="X1767" s="964"/>
      <c r="Y1767" s="964"/>
      <c r="Z1767" s="964"/>
      <c r="AA1767" s="964"/>
      <c r="AB1767" s="964"/>
      <c r="AC1767" s="964"/>
      <c r="AD1767" s="964"/>
      <c r="AE1767" s="964"/>
      <c r="AF1767" s="964"/>
      <c r="AG1767" s="964"/>
      <c r="AH1767" s="964"/>
      <c r="AI1767" s="964"/>
      <c r="AJ1767" s="964"/>
      <c r="AK1767" s="964"/>
      <c r="AL1767" s="964"/>
      <c r="AM1767" s="964"/>
      <c r="AN1767" s="964"/>
      <c r="AO1767" s="964"/>
      <c r="AP1767" s="964"/>
      <c r="AQ1767" s="964"/>
      <c r="BC1767" s="962"/>
      <c r="BD1767" s="962"/>
    </row>
    <row r="1768" s="824" customFormat="1" customHeight="1" spans="1:56">
      <c r="A1768" s="529"/>
      <c r="B1768" s="965"/>
      <c r="C1768" s="858"/>
      <c r="D1768" s="409"/>
      <c r="E1768" s="519"/>
      <c r="F1768" s="807"/>
      <c r="G1768" s="966"/>
      <c r="H1768" s="291"/>
      <c r="I1768" s="690"/>
      <c r="J1768" s="291"/>
      <c r="K1768" s="807"/>
      <c r="L1768" s="480"/>
      <c r="M1768" s="480"/>
      <c r="N1768" s="480"/>
      <c r="O1768" s="480"/>
      <c r="P1768" s="797"/>
      <c r="Q1768" s="797"/>
      <c r="R1768" s="797"/>
      <c r="S1768" s="849"/>
      <c r="T1768" s="497"/>
      <c r="U1768" s="964"/>
      <c r="V1768" s="964"/>
      <c r="W1768" s="964"/>
      <c r="X1768" s="964"/>
      <c r="Y1768" s="964"/>
      <c r="Z1768" s="964"/>
      <c r="AA1768" s="964"/>
      <c r="AB1768" s="964"/>
      <c r="AC1768" s="964"/>
      <c r="AD1768" s="964"/>
      <c r="AE1768" s="964"/>
      <c r="AF1768" s="964"/>
      <c r="AG1768" s="964"/>
      <c r="AH1768" s="964"/>
      <c r="AI1768" s="964"/>
      <c r="AJ1768" s="964"/>
      <c r="AK1768" s="964"/>
      <c r="AL1768" s="964"/>
      <c r="AM1768" s="964"/>
      <c r="AN1768" s="964"/>
      <c r="AO1768" s="964"/>
      <c r="AP1768" s="964"/>
      <c r="AQ1768" s="964"/>
      <c r="BC1768" s="962"/>
      <c r="BD1768" s="962"/>
    </row>
    <row r="1769" s="695" customFormat="1" customHeight="1" spans="1:56">
      <c r="A1769" s="529"/>
      <c r="B1769" s="858"/>
      <c r="C1769" s="858"/>
      <c r="D1769" s="716"/>
      <c r="E1769" s="519"/>
      <c r="F1769" s="807"/>
      <c r="G1769" s="966"/>
      <c r="H1769" s="291"/>
      <c r="I1769" s="690"/>
      <c r="J1769" s="291"/>
      <c r="K1769" s="807"/>
      <c r="L1769" s="480"/>
      <c r="M1769" s="480"/>
      <c r="N1769" s="217"/>
      <c r="O1769" s="480"/>
      <c r="P1769" s="480"/>
      <c r="Q1769" s="480"/>
      <c r="R1769" s="797"/>
      <c r="S1769" s="849"/>
      <c r="T1769" s="394"/>
      <c r="U1769" s="765"/>
      <c r="V1769" s="765"/>
      <c r="W1769" s="765"/>
      <c r="X1769" s="765"/>
      <c r="Y1769" s="765"/>
      <c r="Z1769" s="765"/>
      <c r="AA1769" s="765"/>
      <c r="AB1769" s="765"/>
      <c r="AC1769" s="765"/>
      <c r="AD1769" s="765"/>
      <c r="AE1769" s="765"/>
      <c r="AF1769" s="765"/>
      <c r="AG1769" s="765"/>
      <c r="AH1769" s="765"/>
      <c r="AI1769" s="765"/>
      <c r="AJ1769" s="765"/>
      <c r="AK1769" s="765"/>
      <c r="AL1769" s="765"/>
      <c r="AM1769" s="765"/>
      <c r="AN1769" s="765"/>
      <c r="AO1769" s="765"/>
      <c r="AP1769" s="765"/>
      <c r="AQ1769" s="765"/>
      <c r="BC1769" s="962"/>
      <c r="BD1769" s="962"/>
    </row>
    <row r="1770" s="695" customFormat="1" customHeight="1" spans="1:56">
      <c r="A1770" s="529"/>
      <c r="B1770" s="858"/>
      <c r="C1770" s="858"/>
      <c r="D1770" s="409"/>
      <c r="E1770" s="519"/>
      <c r="F1770" s="807"/>
      <c r="G1770" s="966"/>
      <c r="H1770" s="291"/>
      <c r="I1770" s="690"/>
      <c r="J1770" s="291"/>
      <c r="K1770" s="807"/>
      <c r="L1770" s="480"/>
      <c r="M1770" s="480"/>
      <c r="N1770" s="217"/>
      <c r="O1770" s="480"/>
      <c r="P1770" s="480"/>
      <c r="Q1770" s="480"/>
      <c r="R1770" s="797"/>
      <c r="S1770" s="849"/>
      <c r="T1770" s="394"/>
      <c r="U1770" s="765"/>
      <c r="V1770" s="765"/>
      <c r="W1770" s="765"/>
      <c r="X1770" s="765"/>
      <c r="Y1770" s="765"/>
      <c r="Z1770" s="765"/>
      <c r="AA1770" s="765"/>
      <c r="AB1770" s="765"/>
      <c r="AC1770" s="765"/>
      <c r="AD1770" s="765"/>
      <c r="AE1770" s="765"/>
      <c r="AF1770" s="765"/>
      <c r="AG1770" s="765"/>
      <c r="AH1770" s="765"/>
      <c r="AI1770" s="765"/>
      <c r="AJ1770" s="765"/>
      <c r="AK1770" s="765"/>
      <c r="AL1770" s="765"/>
      <c r="AM1770" s="765"/>
      <c r="AN1770" s="765"/>
      <c r="AO1770" s="765"/>
      <c r="AP1770" s="765"/>
      <c r="AQ1770" s="765"/>
      <c r="BC1770" s="962"/>
      <c r="BD1770" s="962"/>
    </row>
    <row r="1771" s="824" customFormat="1" customHeight="1" spans="1:56">
      <c r="A1771" s="529"/>
      <c r="B1771" s="965"/>
      <c r="C1771" s="858"/>
      <c r="D1771" s="716"/>
      <c r="E1771" s="519"/>
      <c r="F1771" s="807"/>
      <c r="G1771" s="966"/>
      <c r="H1771" s="291"/>
      <c r="I1771" s="690"/>
      <c r="J1771" s="291"/>
      <c r="K1771" s="807"/>
      <c r="L1771" s="480"/>
      <c r="M1771" s="480"/>
      <c r="N1771" s="480"/>
      <c r="O1771" s="480"/>
      <c r="P1771" s="217"/>
      <c r="Q1771" s="480"/>
      <c r="R1771" s="797"/>
      <c r="S1771" s="849"/>
      <c r="T1771" s="497"/>
      <c r="BC1771" s="914"/>
      <c r="BD1771" s="914"/>
    </row>
    <row r="1772" s="824" customFormat="1" customHeight="1" spans="1:56">
      <c r="A1772" s="529"/>
      <c r="B1772" s="965"/>
      <c r="C1772" s="858"/>
      <c r="D1772" s="409"/>
      <c r="E1772" s="519"/>
      <c r="F1772" s="807"/>
      <c r="G1772" s="966"/>
      <c r="H1772" s="291"/>
      <c r="I1772" s="690"/>
      <c r="J1772" s="291"/>
      <c r="K1772" s="807"/>
      <c r="L1772" s="480"/>
      <c r="M1772" s="480"/>
      <c r="N1772" s="480"/>
      <c r="O1772" s="480"/>
      <c r="P1772" s="480"/>
      <c r="Q1772" s="480"/>
      <c r="R1772" s="797"/>
      <c r="S1772" s="849"/>
      <c r="T1772" s="497"/>
      <c r="BC1772" s="914"/>
      <c r="BD1772" s="914"/>
    </row>
    <row r="1773" s="824" customFormat="1" customHeight="1" spans="1:56">
      <c r="A1773" s="529"/>
      <c r="B1773" s="965"/>
      <c r="C1773" s="858"/>
      <c r="D1773" s="716"/>
      <c r="E1773" s="519"/>
      <c r="F1773" s="807"/>
      <c r="G1773" s="966"/>
      <c r="H1773" s="291"/>
      <c r="I1773" s="690"/>
      <c r="J1773" s="291"/>
      <c r="K1773" s="807"/>
      <c r="L1773" s="480"/>
      <c r="M1773" s="480"/>
      <c r="N1773" s="480"/>
      <c r="O1773" s="480"/>
      <c r="P1773" s="217"/>
      <c r="Q1773" s="797"/>
      <c r="R1773" s="797"/>
      <c r="S1773" s="849"/>
      <c r="T1773" s="497"/>
      <c r="BC1773" s="914"/>
      <c r="BD1773" s="914"/>
    </row>
    <row r="1774" s="824" customFormat="1" customHeight="1" spans="1:56">
      <c r="A1774" s="529"/>
      <c r="B1774" s="965"/>
      <c r="C1774" s="858"/>
      <c r="D1774" s="409"/>
      <c r="E1774" s="519"/>
      <c r="F1774" s="807"/>
      <c r="G1774" s="966"/>
      <c r="H1774" s="291"/>
      <c r="I1774" s="690"/>
      <c r="J1774" s="291"/>
      <c r="K1774" s="807"/>
      <c r="L1774" s="480"/>
      <c r="M1774" s="480"/>
      <c r="N1774" s="480"/>
      <c r="O1774" s="480"/>
      <c r="P1774" s="797"/>
      <c r="Q1774" s="797"/>
      <c r="R1774" s="797"/>
      <c r="S1774" s="849"/>
      <c r="T1774" s="497"/>
      <c r="BC1774" s="914"/>
      <c r="BD1774" s="914"/>
    </row>
    <row r="1775" s="824" customFormat="1" customHeight="1" spans="1:56">
      <c r="A1775" s="529"/>
      <c r="B1775" s="965"/>
      <c r="C1775" s="858"/>
      <c r="D1775" s="716"/>
      <c r="E1775" s="519"/>
      <c r="F1775" s="807"/>
      <c r="G1775" s="966"/>
      <c r="H1775" s="291"/>
      <c r="I1775" s="690"/>
      <c r="J1775" s="291"/>
      <c r="K1775" s="807"/>
      <c r="L1775" s="480"/>
      <c r="M1775" s="480"/>
      <c r="N1775" s="480"/>
      <c r="O1775" s="480"/>
      <c r="P1775" s="217"/>
      <c r="Q1775" s="797"/>
      <c r="R1775" s="797"/>
      <c r="S1775" s="849"/>
      <c r="T1775" s="497"/>
      <c r="BC1775" s="914"/>
      <c r="BD1775" s="914"/>
    </row>
    <row r="1776" s="824" customFormat="1" customHeight="1" spans="1:56">
      <c r="A1776" s="529"/>
      <c r="B1776" s="965"/>
      <c r="C1776" s="858"/>
      <c r="D1776" s="409"/>
      <c r="E1776" s="519"/>
      <c r="F1776" s="807"/>
      <c r="G1776" s="966"/>
      <c r="H1776" s="291"/>
      <c r="I1776" s="690"/>
      <c r="J1776" s="291"/>
      <c r="K1776" s="807"/>
      <c r="L1776" s="480"/>
      <c r="M1776" s="480"/>
      <c r="N1776" s="480"/>
      <c r="O1776" s="480"/>
      <c r="P1776" s="797"/>
      <c r="Q1776" s="797"/>
      <c r="R1776" s="797"/>
      <c r="S1776" s="849"/>
      <c r="T1776" s="497"/>
      <c r="BC1776" s="914"/>
      <c r="BD1776" s="914"/>
    </row>
    <row r="1777" s="824" customFormat="1" customHeight="1" spans="1:56">
      <c r="A1777" s="529"/>
      <c r="B1777" s="965"/>
      <c r="C1777" s="858"/>
      <c r="D1777" s="716"/>
      <c r="E1777" s="519"/>
      <c r="F1777" s="807"/>
      <c r="G1777" s="966"/>
      <c r="H1777" s="291"/>
      <c r="I1777" s="690"/>
      <c r="J1777" s="291"/>
      <c r="K1777" s="807"/>
      <c r="L1777" s="480"/>
      <c r="M1777" s="480"/>
      <c r="N1777" s="480"/>
      <c r="O1777" s="480"/>
      <c r="P1777" s="217"/>
      <c r="Q1777" s="797"/>
      <c r="R1777" s="797"/>
      <c r="S1777" s="851"/>
      <c r="T1777" s="967"/>
      <c r="BC1777" s="962"/>
      <c r="BD1777" s="962"/>
    </row>
    <row r="1778" s="824" customFormat="1" customHeight="1" spans="1:56">
      <c r="A1778" s="529"/>
      <c r="B1778" s="965"/>
      <c r="C1778" s="858"/>
      <c r="D1778" s="409"/>
      <c r="E1778" s="519"/>
      <c r="F1778" s="807"/>
      <c r="G1778" s="966"/>
      <c r="H1778" s="291"/>
      <c r="I1778" s="690"/>
      <c r="J1778" s="291"/>
      <c r="K1778" s="807"/>
      <c r="L1778" s="480"/>
      <c r="M1778" s="480"/>
      <c r="N1778" s="480"/>
      <c r="O1778" s="480"/>
      <c r="P1778" s="797"/>
      <c r="Q1778" s="797"/>
      <c r="R1778" s="797"/>
      <c r="S1778" s="851"/>
      <c r="T1778" s="967"/>
      <c r="BC1778" s="914"/>
      <c r="BD1778" s="914"/>
    </row>
    <row r="1779" s="824" customFormat="1" customHeight="1" spans="1:56">
      <c r="A1779" s="529"/>
      <c r="B1779" s="965"/>
      <c r="C1779" s="858"/>
      <c r="D1779" s="716"/>
      <c r="E1779" s="519"/>
      <c r="F1779" s="807"/>
      <c r="G1779" s="966"/>
      <c r="H1779" s="291"/>
      <c r="I1779" s="690"/>
      <c r="J1779" s="291"/>
      <c r="K1779" s="807"/>
      <c r="L1779" s="480"/>
      <c r="M1779" s="480"/>
      <c r="N1779" s="480"/>
      <c r="O1779" s="480"/>
      <c r="P1779" s="217"/>
      <c r="Q1779" s="480"/>
      <c r="R1779" s="797"/>
      <c r="S1779" s="849"/>
      <c r="T1779" s="497"/>
      <c r="BC1779" s="914"/>
      <c r="BD1779" s="914"/>
    </row>
    <row r="1780" s="824" customFormat="1" customHeight="1" spans="1:56">
      <c r="A1780" s="529"/>
      <c r="B1780" s="965"/>
      <c r="C1780" s="858"/>
      <c r="D1780" s="409"/>
      <c r="E1780" s="519"/>
      <c r="F1780" s="807"/>
      <c r="G1780" s="966"/>
      <c r="H1780" s="291"/>
      <c r="I1780" s="690"/>
      <c r="J1780" s="291"/>
      <c r="K1780" s="807"/>
      <c r="L1780" s="480"/>
      <c r="M1780" s="480"/>
      <c r="N1780" s="480"/>
      <c r="O1780" s="480"/>
      <c r="P1780" s="480"/>
      <c r="Q1780" s="480"/>
      <c r="R1780" s="797"/>
      <c r="S1780" s="849"/>
      <c r="T1780" s="497"/>
      <c r="BC1780" s="914"/>
      <c r="BD1780" s="914"/>
    </row>
    <row r="1781" s="695" customFormat="1" customHeight="1" spans="1:56">
      <c r="A1781" s="529"/>
      <c r="B1781" s="858"/>
      <c r="C1781" s="858"/>
      <c r="D1781" s="716"/>
      <c r="E1781" s="519"/>
      <c r="F1781" s="807"/>
      <c r="G1781" s="966"/>
      <c r="H1781" s="291"/>
      <c r="I1781" s="690"/>
      <c r="J1781" s="291"/>
      <c r="K1781" s="807"/>
      <c r="L1781" s="480"/>
      <c r="M1781" s="480"/>
      <c r="N1781" s="217"/>
      <c r="O1781" s="480"/>
      <c r="P1781" s="797"/>
      <c r="Q1781" s="797"/>
      <c r="R1781" s="797"/>
      <c r="S1781" s="849"/>
      <c r="T1781" s="679"/>
      <c r="BC1781" s="914"/>
      <c r="BD1781" s="914"/>
    </row>
    <row r="1782" s="695" customFormat="1" customHeight="1" spans="1:56">
      <c r="A1782" s="529"/>
      <c r="B1782" s="858"/>
      <c r="C1782" s="858"/>
      <c r="D1782" s="409"/>
      <c r="E1782" s="519"/>
      <c r="F1782" s="807"/>
      <c r="G1782" s="966"/>
      <c r="H1782" s="291"/>
      <c r="I1782" s="690"/>
      <c r="J1782" s="291"/>
      <c r="K1782" s="807"/>
      <c r="L1782" s="480"/>
      <c r="M1782" s="480"/>
      <c r="N1782" s="217"/>
      <c r="O1782" s="480"/>
      <c r="P1782" s="797"/>
      <c r="Q1782" s="797"/>
      <c r="R1782" s="797"/>
      <c r="S1782" s="849"/>
      <c r="T1782" s="679"/>
      <c r="BC1782" s="914"/>
      <c r="BD1782" s="914"/>
    </row>
    <row r="1783" s="695" customFormat="1" customHeight="1" spans="1:56">
      <c r="A1783" s="529"/>
      <c r="B1783" s="858"/>
      <c r="C1783" s="858"/>
      <c r="D1783" s="716"/>
      <c r="E1783" s="519"/>
      <c r="F1783" s="807"/>
      <c r="G1783" s="966"/>
      <c r="H1783" s="291"/>
      <c r="I1783" s="690"/>
      <c r="J1783" s="291"/>
      <c r="K1783" s="807"/>
      <c r="L1783" s="480"/>
      <c r="M1783" s="480"/>
      <c r="N1783" s="217"/>
      <c r="O1783" s="480"/>
      <c r="P1783" s="480"/>
      <c r="Q1783" s="480"/>
      <c r="R1783" s="797"/>
      <c r="S1783" s="849"/>
      <c r="T1783" s="394"/>
      <c r="BC1783" s="914"/>
      <c r="BD1783" s="914"/>
    </row>
    <row r="1784" s="695" customFormat="1" customHeight="1" spans="1:56">
      <c r="A1784" s="529"/>
      <c r="B1784" s="858"/>
      <c r="C1784" s="858"/>
      <c r="D1784" s="409"/>
      <c r="E1784" s="519"/>
      <c r="F1784" s="807"/>
      <c r="G1784" s="966"/>
      <c r="H1784" s="291"/>
      <c r="I1784" s="690"/>
      <c r="J1784" s="291"/>
      <c r="K1784" s="807"/>
      <c r="L1784" s="480"/>
      <c r="M1784" s="480"/>
      <c r="N1784" s="217"/>
      <c r="O1784" s="480"/>
      <c r="P1784" s="480"/>
      <c r="Q1784" s="480"/>
      <c r="R1784" s="797"/>
      <c r="S1784" s="849"/>
      <c r="T1784" s="394"/>
      <c r="BC1784" s="914"/>
      <c r="BD1784" s="914"/>
    </row>
    <row r="1785" s="695" customFormat="1" customHeight="1" spans="1:56">
      <c r="A1785" s="529"/>
      <c r="B1785" s="858"/>
      <c r="C1785" s="858"/>
      <c r="D1785" s="409"/>
      <c r="E1785" s="519"/>
      <c r="F1785" s="807"/>
      <c r="G1785" s="966"/>
      <c r="H1785" s="291"/>
      <c r="I1785" s="690"/>
      <c r="J1785" s="291"/>
      <c r="K1785" s="807"/>
      <c r="L1785" s="480"/>
      <c r="M1785" s="480"/>
      <c r="N1785" s="217"/>
      <c r="O1785" s="480"/>
      <c r="P1785" s="480"/>
      <c r="Q1785" s="480"/>
      <c r="R1785" s="797"/>
      <c r="S1785" s="849"/>
      <c r="T1785" s="394"/>
      <c r="BC1785" s="914"/>
      <c r="BD1785" s="914"/>
    </row>
    <row r="1786" s="695" customFormat="1" customHeight="1" spans="1:56">
      <c r="A1786" s="529"/>
      <c r="B1786" s="858"/>
      <c r="C1786" s="858"/>
      <c r="D1786" s="409"/>
      <c r="E1786" s="519"/>
      <c r="F1786" s="807"/>
      <c r="G1786" s="966"/>
      <c r="H1786" s="291"/>
      <c r="I1786" s="690"/>
      <c r="J1786" s="291"/>
      <c r="K1786" s="807"/>
      <c r="L1786" s="480"/>
      <c r="M1786" s="480"/>
      <c r="N1786" s="217"/>
      <c r="O1786" s="480"/>
      <c r="P1786" s="480"/>
      <c r="Q1786" s="480"/>
      <c r="R1786" s="797"/>
      <c r="S1786" s="849"/>
      <c r="T1786" s="394"/>
      <c r="BC1786" s="914"/>
      <c r="BD1786" s="914"/>
    </row>
    <row r="1787" s="824" customFormat="1" customHeight="1" spans="1:56">
      <c r="A1787" s="529"/>
      <c r="B1787" s="965"/>
      <c r="C1787" s="858"/>
      <c r="D1787" s="716"/>
      <c r="E1787" s="519"/>
      <c r="F1787" s="807"/>
      <c r="G1787" s="966"/>
      <c r="H1787" s="291"/>
      <c r="I1787" s="690"/>
      <c r="J1787" s="291"/>
      <c r="K1787" s="807"/>
      <c r="L1787" s="480"/>
      <c r="M1787" s="480"/>
      <c r="N1787" s="480"/>
      <c r="O1787" s="480"/>
      <c r="P1787" s="797"/>
      <c r="Q1787" s="797"/>
      <c r="R1787" s="797"/>
      <c r="S1787" s="849"/>
      <c r="T1787" s="497"/>
      <c r="BC1787" s="914"/>
      <c r="BD1787" s="914"/>
    </row>
    <row r="1788" s="695" customFormat="1" customHeight="1" spans="1:56">
      <c r="A1788" s="529"/>
      <c r="B1788" s="858"/>
      <c r="C1788" s="858"/>
      <c r="D1788" s="716"/>
      <c r="E1788" s="519"/>
      <c r="F1788" s="807"/>
      <c r="G1788" s="966"/>
      <c r="H1788" s="291"/>
      <c r="I1788" s="690"/>
      <c r="J1788" s="291"/>
      <c r="K1788" s="807"/>
      <c r="L1788" s="480"/>
      <c r="M1788" s="480"/>
      <c r="N1788" s="217"/>
      <c r="O1788" s="480"/>
      <c r="P1788" s="797"/>
      <c r="Q1788" s="797"/>
      <c r="R1788" s="797"/>
      <c r="S1788" s="849"/>
      <c r="T1788" s="394"/>
      <c r="BC1788" s="914"/>
      <c r="BD1788" s="914"/>
    </row>
    <row r="1789" s="695" customFormat="1" customHeight="1" spans="1:56">
      <c r="A1789" s="529"/>
      <c r="B1789" s="858"/>
      <c r="C1789" s="858"/>
      <c r="D1789" s="409"/>
      <c r="E1789" s="519"/>
      <c r="F1789" s="807"/>
      <c r="G1789" s="966"/>
      <c r="H1789" s="291"/>
      <c r="I1789" s="690"/>
      <c r="J1789" s="291"/>
      <c r="K1789" s="807"/>
      <c r="L1789" s="480"/>
      <c r="M1789" s="480"/>
      <c r="N1789" s="217"/>
      <c r="O1789" s="480"/>
      <c r="P1789" s="797"/>
      <c r="Q1789" s="797"/>
      <c r="R1789" s="797"/>
      <c r="S1789" s="849"/>
      <c r="T1789" s="394"/>
      <c r="BC1789" s="962"/>
      <c r="BD1789" s="962"/>
    </row>
    <row r="1790" s="695" customFormat="1" customHeight="1" spans="1:56">
      <c r="A1790" s="529"/>
      <c r="B1790" s="858"/>
      <c r="C1790" s="858"/>
      <c r="D1790" s="716"/>
      <c r="E1790" s="481"/>
      <c r="F1790" s="960"/>
      <c r="G1790" s="968"/>
      <c r="H1790" s="291"/>
      <c r="I1790" s="690"/>
      <c r="J1790" s="291"/>
      <c r="K1790" s="807"/>
      <c r="L1790" s="480"/>
      <c r="M1790" s="480"/>
      <c r="N1790" s="217"/>
      <c r="O1790" s="480"/>
      <c r="P1790" s="797"/>
      <c r="Q1790" s="797"/>
      <c r="R1790" s="797"/>
      <c r="S1790" s="849"/>
      <c r="T1790" s="394"/>
      <c r="BC1790" s="962"/>
      <c r="BD1790" s="962"/>
    </row>
    <row r="1791" s="695" customFormat="1" customHeight="1" spans="1:56">
      <c r="A1791" s="529"/>
      <c r="B1791" s="858"/>
      <c r="C1791" s="858"/>
      <c r="D1791" s="409"/>
      <c r="E1791" s="481"/>
      <c r="F1791" s="960"/>
      <c r="G1791" s="968"/>
      <c r="H1791" s="291"/>
      <c r="I1791" s="690"/>
      <c r="J1791" s="291"/>
      <c r="K1791" s="807"/>
      <c r="L1791" s="480"/>
      <c r="M1791" s="480"/>
      <c r="N1791" s="217"/>
      <c r="O1791" s="480"/>
      <c r="P1791" s="797"/>
      <c r="Q1791" s="797"/>
      <c r="R1791" s="797"/>
      <c r="S1791" s="849"/>
      <c r="T1791" s="394"/>
      <c r="BC1791" s="962"/>
      <c r="BD1791" s="962"/>
    </row>
    <row r="1792" s="695" customFormat="1" customHeight="1" spans="1:56">
      <c r="A1792" s="529"/>
      <c r="B1792" s="858"/>
      <c r="C1792" s="858"/>
      <c r="D1792" s="716"/>
      <c r="E1792" s="481"/>
      <c r="F1792" s="960"/>
      <c r="G1792" s="968"/>
      <c r="H1792" s="291"/>
      <c r="I1792" s="690"/>
      <c r="J1792" s="291"/>
      <c r="K1792" s="807"/>
      <c r="L1792" s="480"/>
      <c r="M1792" s="480"/>
      <c r="N1792" s="217"/>
      <c r="O1792" s="480"/>
      <c r="P1792" s="797"/>
      <c r="Q1792" s="797"/>
      <c r="R1792" s="797"/>
      <c r="S1792" s="849"/>
      <c r="T1792" s="394"/>
      <c r="BC1792" s="914"/>
      <c r="BD1792" s="914"/>
    </row>
    <row r="1793" s="695" customFormat="1" customHeight="1" spans="1:56">
      <c r="A1793" s="529"/>
      <c r="B1793" s="858"/>
      <c r="C1793" s="858"/>
      <c r="D1793" s="409"/>
      <c r="E1793" s="481"/>
      <c r="F1793" s="960"/>
      <c r="G1793" s="968"/>
      <c r="H1793" s="291"/>
      <c r="I1793" s="690"/>
      <c r="J1793" s="291"/>
      <c r="K1793" s="807"/>
      <c r="L1793" s="480"/>
      <c r="M1793" s="480"/>
      <c r="N1793" s="217"/>
      <c r="O1793" s="480"/>
      <c r="P1793" s="797"/>
      <c r="Q1793" s="797"/>
      <c r="R1793" s="797"/>
      <c r="S1793" s="849"/>
      <c r="T1793" s="394"/>
      <c r="BC1793" s="914"/>
      <c r="BD1793" s="914"/>
    </row>
    <row r="1794" s="695" customFormat="1" customHeight="1" spans="1:56">
      <c r="A1794" s="529"/>
      <c r="B1794" s="858"/>
      <c r="C1794" s="858"/>
      <c r="D1794" s="409"/>
      <c r="E1794" s="481"/>
      <c r="F1794" s="960"/>
      <c r="G1794" s="968"/>
      <c r="H1794" s="291"/>
      <c r="I1794" s="690"/>
      <c r="J1794" s="291"/>
      <c r="K1794" s="807"/>
      <c r="L1794" s="480"/>
      <c r="M1794" s="480"/>
      <c r="N1794" s="217"/>
      <c r="O1794" s="480"/>
      <c r="P1794" s="797"/>
      <c r="Q1794" s="797"/>
      <c r="R1794" s="797"/>
      <c r="S1794" s="849"/>
      <c r="T1794" s="394"/>
      <c r="BC1794" s="962"/>
      <c r="BD1794" s="962"/>
    </row>
    <row r="1795" s="695" customFormat="1" customHeight="1" spans="1:56">
      <c r="A1795" s="529"/>
      <c r="B1795" s="858"/>
      <c r="C1795" s="858"/>
      <c r="D1795" s="716"/>
      <c r="E1795" s="481"/>
      <c r="F1795" s="960"/>
      <c r="G1795" s="968"/>
      <c r="H1795" s="291"/>
      <c r="I1795" s="690"/>
      <c r="J1795" s="291"/>
      <c r="K1795" s="807"/>
      <c r="L1795" s="480"/>
      <c r="M1795" s="480"/>
      <c r="N1795" s="217"/>
      <c r="O1795" s="480"/>
      <c r="P1795" s="797"/>
      <c r="Q1795" s="797"/>
      <c r="R1795" s="797"/>
      <c r="S1795" s="849"/>
      <c r="T1795" s="394"/>
      <c r="BC1795" s="962"/>
      <c r="BD1795" s="962"/>
    </row>
    <row r="1796" s="695" customFormat="1" customHeight="1" spans="1:56">
      <c r="A1796" s="529"/>
      <c r="B1796" s="858"/>
      <c r="C1796" s="858"/>
      <c r="D1796" s="409"/>
      <c r="E1796" s="481"/>
      <c r="F1796" s="960"/>
      <c r="G1796" s="968"/>
      <c r="H1796" s="291"/>
      <c r="I1796" s="690"/>
      <c r="J1796" s="291"/>
      <c r="K1796" s="807"/>
      <c r="L1796" s="480"/>
      <c r="M1796" s="480"/>
      <c r="N1796" s="217"/>
      <c r="O1796" s="480"/>
      <c r="P1796" s="797"/>
      <c r="Q1796" s="797"/>
      <c r="R1796" s="797"/>
      <c r="S1796" s="849"/>
      <c r="T1796" s="394"/>
      <c r="BC1796" s="962"/>
      <c r="BD1796" s="962"/>
    </row>
    <row r="1797" s="695" customFormat="1" customHeight="1" spans="1:56">
      <c r="A1797" s="529"/>
      <c r="B1797" s="858"/>
      <c r="C1797" s="858"/>
      <c r="D1797" s="716"/>
      <c r="E1797" s="481"/>
      <c r="F1797" s="960"/>
      <c r="G1797" s="968"/>
      <c r="H1797" s="291"/>
      <c r="I1797" s="690"/>
      <c r="J1797" s="291"/>
      <c r="K1797" s="807"/>
      <c r="L1797" s="480"/>
      <c r="M1797" s="480"/>
      <c r="N1797" s="217"/>
      <c r="O1797" s="480"/>
      <c r="P1797" s="797"/>
      <c r="Q1797" s="797"/>
      <c r="R1797" s="797"/>
      <c r="S1797" s="849"/>
      <c r="T1797" s="394"/>
      <c r="BC1797" s="962"/>
      <c r="BD1797" s="962"/>
    </row>
    <row r="1798" s="695" customFormat="1" customHeight="1" spans="1:56">
      <c r="A1798" s="529"/>
      <c r="B1798" s="858"/>
      <c r="C1798" s="858"/>
      <c r="D1798" s="409"/>
      <c r="E1798" s="481"/>
      <c r="F1798" s="960"/>
      <c r="G1798" s="968"/>
      <c r="H1798" s="291"/>
      <c r="I1798" s="690"/>
      <c r="J1798" s="291"/>
      <c r="K1798" s="807"/>
      <c r="L1798" s="480"/>
      <c r="M1798" s="480"/>
      <c r="N1798" s="217"/>
      <c r="O1798" s="480"/>
      <c r="P1798" s="797"/>
      <c r="Q1798" s="797"/>
      <c r="R1798" s="797"/>
      <c r="S1798" s="849"/>
      <c r="T1798" s="394"/>
      <c r="BC1798" s="914"/>
      <c r="BD1798" s="914"/>
    </row>
    <row r="1799" s="824" customFormat="1" customHeight="1" spans="1:56">
      <c r="A1799" s="529"/>
      <c r="B1799" s="965"/>
      <c r="C1799" s="858"/>
      <c r="D1799" s="716"/>
      <c r="E1799" s="519"/>
      <c r="F1799" s="807"/>
      <c r="G1799" s="966"/>
      <c r="H1799" s="291"/>
      <c r="I1799" s="690"/>
      <c r="J1799" s="291"/>
      <c r="K1799" s="807"/>
      <c r="L1799" s="480"/>
      <c r="M1799" s="480"/>
      <c r="N1799" s="480"/>
      <c r="O1799" s="480"/>
      <c r="P1799" s="217"/>
      <c r="Q1799" s="797"/>
      <c r="R1799" s="797"/>
      <c r="S1799" s="849"/>
      <c r="T1799" s="497"/>
      <c r="BC1799" s="914"/>
      <c r="BD1799" s="914"/>
    </row>
    <row r="1800" s="824" customFormat="1" customHeight="1" spans="1:56">
      <c r="A1800" s="529"/>
      <c r="B1800" s="965"/>
      <c r="C1800" s="858"/>
      <c r="D1800" s="409"/>
      <c r="E1800" s="519"/>
      <c r="F1800" s="807"/>
      <c r="G1800" s="966"/>
      <c r="H1800" s="291"/>
      <c r="I1800" s="690"/>
      <c r="J1800" s="291"/>
      <c r="K1800" s="807"/>
      <c r="L1800" s="480"/>
      <c r="M1800" s="480"/>
      <c r="N1800" s="480"/>
      <c r="O1800" s="480"/>
      <c r="P1800" s="797"/>
      <c r="Q1800" s="797"/>
      <c r="R1800" s="797"/>
      <c r="S1800" s="849"/>
      <c r="T1800" s="497"/>
      <c r="BC1800" s="962"/>
      <c r="BD1800" s="962"/>
    </row>
    <row r="1801" s="824" customFormat="1" customHeight="1" spans="1:56">
      <c r="A1801" s="529"/>
      <c r="B1801" s="965"/>
      <c r="C1801" s="858"/>
      <c r="D1801" s="409"/>
      <c r="E1801" s="519"/>
      <c r="F1801" s="807"/>
      <c r="G1801" s="966"/>
      <c r="H1801" s="291"/>
      <c r="I1801" s="690"/>
      <c r="J1801" s="291"/>
      <c r="K1801" s="807"/>
      <c r="L1801" s="480"/>
      <c r="M1801" s="480"/>
      <c r="N1801" s="480"/>
      <c r="O1801" s="480"/>
      <c r="P1801" s="797"/>
      <c r="Q1801" s="797"/>
      <c r="R1801" s="797"/>
      <c r="S1801" s="849"/>
      <c r="T1801" s="497"/>
      <c r="BC1801" s="962"/>
      <c r="BD1801" s="962"/>
    </row>
    <row r="1802" s="695" customFormat="1" customHeight="1" spans="1:56">
      <c r="A1802" s="529"/>
      <c r="B1802" s="858"/>
      <c r="C1802" s="858"/>
      <c r="D1802" s="409"/>
      <c r="E1802" s="359"/>
      <c r="F1802" s="774"/>
      <c r="G1802" s="775"/>
      <c r="H1802" s="291"/>
      <c r="I1802" s="690"/>
      <c r="J1802" s="291"/>
      <c r="K1802" s="662"/>
      <c r="L1802" s="217"/>
      <c r="M1802" s="217"/>
      <c r="N1802" s="217"/>
      <c r="O1802" s="217"/>
      <c r="P1802" s="217"/>
      <c r="Q1802" s="217"/>
      <c r="R1802" s="217"/>
      <c r="S1802" s="688"/>
      <c r="T1802" s="394"/>
      <c r="BC1802" s="962"/>
      <c r="BD1802" s="962"/>
    </row>
    <row r="1803" s="695" customFormat="1" customHeight="1" spans="1:56">
      <c r="A1803" s="529"/>
      <c r="B1803" s="858"/>
      <c r="C1803" s="858"/>
      <c r="D1803" s="409"/>
      <c r="E1803" s="409"/>
      <c r="F1803" s="662"/>
      <c r="G1803" s="215"/>
      <c r="H1803" s="291"/>
      <c r="I1803" s="690"/>
      <c r="J1803" s="291"/>
      <c r="K1803" s="662"/>
      <c r="L1803" s="217"/>
      <c r="M1803" s="217"/>
      <c r="N1803" s="217"/>
      <c r="O1803" s="217"/>
      <c r="P1803" s="217"/>
      <c r="Q1803" s="217"/>
      <c r="R1803" s="217"/>
      <c r="S1803" s="688"/>
      <c r="T1803" s="394"/>
      <c r="BC1803" s="962"/>
      <c r="BD1803" s="962"/>
    </row>
    <row r="1804" s="824" customFormat="1" customHeight="1" spans="1:56">
      <c r="A1804" s="529"/>
      <c r="B1804" s="965"/>
      <c r="C1804" s="858"/>
      <c r="D1804" s="716"/>
      <c r="E1804" s="481"/>
      <c r="F1804" s="960"/>
      <c r="G1804" s="968"/>
      <c r="H1804" s="291"/>
      <c r="I1804" s="690"/>
      <c r="J1804" s="291"/>
      <c r="K1804" s="807"/>
      <c r="L1804" s="480"/>
      <c r="M1804" s="480"/>
      <c r="N1804" s="480"/>
      <c r="O1804" s="480"/>
      <c r="P1804" s="797"/>
      <c r="Q1804" s="797"/>
      <c r="R1804" s="797"/>
      <c r="S1804" s="849"/>
      <c r="T1804" s="497"/>
      <c r="BC1804" s="962"/>
      <c r="BD1804" s="962"/>
    </row>
    <row r="1805" s="824" customFormat="1" customHeight="1" spans="1:56">
      <c r="A1805" s="529"/>
      <c r="B1805" s="965"/>
      <c r="C1805" s="858"/>
      <c r="D1805" s="409"/>
      <c r="E1805" s="481"/>
      <c r="F1805" s="960"/>
      <c r="G1805" s="968"/>
      <c r="H1805" s="291"/>
      <c r="I1805" s="690"/>
      <c r="J1805" s="291"/>
      <c r="K1805" s="807"/>
      <c r="L1805" s="480"/>
      <c r="M1805" s="480"/>
      <c r="N1805" s="480"/>
      <c r="O1805" s="480"/>
      <c r="P1805" s="797"/>
      <c r="Q1805" s="797"/>
      <c r="R1805" s="797"/>
      <c r="S1805" s="849"/>
      <c r="T1805" s="497"/>
      <c r="BC1805" s="914"/>
      <c r="BD1805" s="914"/>
    </row>
    <row r="1806" s="824" customFormat="1" customHeight="1" spans="1:56">
      <c r="A1806" s="529"/>
      <c r="B1806" s="965"/>
      <c r="C1806" s="858"/>
      <c r="D1806" s="716"/>
      <c r="E1806" s="519"/>
      <c r="F1806" s="807"/>
      <c r="G1806" s="966"/>
      <c r="H1806" s="291"/>
      <c r="I1806" s="690"/>
      <c r="J1806" s="291"/>
      <c r="K1806" s="807"/>
      <c r="L1806" s="480"/>
      <c r="M1806" s="480"/>
      <c r="N1806" s="480"/>
      <c r="O1806" s="480"/>
      <c r="P1806" s="797"/>
      <c r="Q1806" s="797"/>
      <c r="R1806" s="797"/>
      <c r="S1806" s="849"/>
      <c r="T1806" s="497"/>
      <c r="BC1806" s="914"/>
      <c r="BD1806" s="914"/>
    </row>
    <row r="1807" s="824" customFormat="1" customHeight="1" spans="1:56">
      <c r="A1807" s="529"/>
      <c r="B1807" s="965"/>
      <c r="C1807" s="858"/>
      <c r="D1807" s="409"/>
      <c r="E1807" s="519"/>
      <c r="F1807" s="807"/>
      <c r="G1807" s="968"/>
      <c r="H1807" s="291"/>
      <c r="I1807" s="690"/>
      <c r="J1807" s="291"/>
      <c r="K1807" s="807"/>
      <c r="L1807" s="480"/>
      <c r="M1807" s="480"/>
      <c r="N1807" s="480"/>
      <c r="O1807" s="480"/>
      <c r="P1807" s="797"/>
      <c r="Q1807" s="797"/>
      <c r="R1807" s="797"/>
      <c r="S1807" s="849"/>
      <c r="T1807" s="497"/>
      <c r="BC1807" s="962"/>
      <c r="BD1807" s="962"/>
    </row>
    <row r="1808" s="695" customFormat="1" customHeight="1" spans="1:56">
      <c r="A1808" s="529"/>
      <c r="B1808" s="858"/>
      <c r="C1808" s="858"/>
      <c r="D1808" s="716"/>
      <c r="E1808" s="481"/>
      <c r="F1808" s="960"/>
      <c r="G1808" s="968"/>
      <c r="H1808" s="291"/>
      <c r="I1808" s="690"/>
      <c r="J1808" s="291"/>
      <c r="K1808" s="807"/>
      <c r="L1808" s="219"/>
      <c r="M1808" s="219"/>
      <c r="N1808" s="217"/>
      <c r="O1808" s="219"/>
      <c r="P1808" s="219"/>
      <c r="Q1808" s="219"/>
      <c r="R1808" s="219"/>
      <c r="S1808" s="972"/>
      <c r="T1808" s="394"/>
      <c r="BC1808" s="962"/>
      <c r="BD1808" s="962"/>
    </row>
    <row r="1809" s="695" customFormat="1" customHeight="1" spans="1:56">
      <c r="A1809" s="529"/>
      <c r="B1809" s="858"/>
      <c r="C1809" s="858"/>
      <c r="D1809" s="409"/>
      <c r="E1809" s="481"/>
      <c r="F1809" s="960"/>
      <c r="G1809" s="968"/>
      <c r="H1809" s="291"/>
      <c r="I1809" s="690"/>
      <c r="J1809" s="291"/>
      <c r="K1809" s="807"/>
      <c r="L1809" s="219"/>
      <c r="M1809" s="219"/>
      <c r="N1809" s="217"/>
      <c r="O1809" s="219"/>
      <c r="P1809" s="219"/>
      <c r="Q1809" s="219"/>
      <c r="R1809" s="219"/>
      <c r="S1809" s="972"/>
      <c r="T1809" s="394"/>
      <c r="BC1809" s="914"/>
      <c r="BD1809" s="914"/>
    </row>
    <row r="1810" s="824" customFormat="1" customHeight="1" spans="1:56">
      <c r="A1810" s="529"/>
      <c r="B1810" s="965"/>
      <c r="C1810" s="858"/>
      <c r="D1810" s="716"/>
      <c r="E1810" s="481"/>
      <c r="F1810" s="960"/>
      <c r="G1810" s="968"/>
      <c r="H1810" s="291"/>
      <c r="I1810" s="690"/>
      <c r="J1810" s="291"/>
      <c r="K1810" s="807"/>
      <c r="L1810" s="480"/>
      <c r="M1810" s="480"/>
      <c r="N1810" s="480"/>
      <c r="O1810" s="480"/>
      <c r="P1810" s="797"/>
      <c r="Q1810" s="797"/>
      <c r="R1810" s="797"/>
      <c r="S1810" s="849"/>
      <c r="T1810" s="969"/>
      <c r="BC1810" s="914"/>
      <c r="BD1810" s="914"/>
    </row>
    <row r="1811" s="824" customFormat="1" customHeight="1" spans="1:56">
      <c r="A1811" s="529"/>
      <c r="B1811" s="965"/>
      <c r="C1811" s="858"/>
      <c r="D1811" s="409"/>
      <c r="E1811" s="481"/>
      <c r="F1811" s="960"/>
      <c r="G1811" s="968"/>
      <c r="H1811" s="291"/>
      <c r="I1811" s="690"/>
      <c r="J1811" s="291"/>
      <c r="K1811" s="807"/>
      <c r="L1811" s="480"/>
      <c r="M1811" s="480"/>
      <c r="N1811" s="480"/>
      <c r="O1811" s="480"/>
      <c r="P1811" s="797"/>
      <c r="Q1811" s="797"/>
      <c r="R1811" s="797"/>
      <c r="S1811" s="849"/>
      <c r="T1811" s="969"/>
      <c r="BC1811" s="962"/>
      <c r="BD1811" s="962"/>
    </row>
    <row r="1812" s="824" customFormat="1" customHeight="1" spans="1:56">
      <c r="A1812" s="529"/>
      <c r="B1812" s="965"/>
      <c r="C1812" s="858"/>
      <c r="D1812" s="409"/>
      <c r="E1812" s="481"/>
      <c r="F1812" s="960"/>
      <c r="G1812" s="968"/>
      <c r="H1812" s="291"/>
      <c r="I1812" s="690"/>
      <c r="J1812" s="291"/>
      <c r="K1812" s="807"/>
      <c r="L1812" s="480"/>
      <c r="M1812" s="480"/>
      <c r="N1812" s="480"/>
      <c r="O1812" s="480"/>
      <c r="P1812" s="797"/>
      <c r="Q1812" s="797"/>
      <c r="R1812" s="797"/>
      <c r="S1812" s="849"/>
      <c r="T1812" s="969"/>
      <c r="BC1812" s="962"/>
      <c r="BD1812" s="962"/>
    </row>
    <row r="1813" s="824" customFormat="1" customHeight="1" spans="1:56">
      <c r="A1813" s="529"/>
      <c r="B1813" s="965"/>
      <c r="C1813" s="858"/>
      <c r="D1813" s="409"/>
      <c r="E1813" s="481"/>
      <c r="F1813" s="960"/>
      <c r="G1813" s="968"/>
      <c r="H1813" s="291"/>
      <c r="I1813" s="690"/>
      <c r="J1813" s="291"/>
      <c r="K1813" s="807"/>
      <c r="L1813" s="480"/>
      <c r="M1813" s="480"/>
      <c r="N1813" s="480"/>
      <c r="O1813" s="480"/>
      <c r="P1813" s="797"/>
      <c r="Q1813" s="797"/>
      <c r="R1813" s="797"/>
      <c r="S1813" s="849"/>
      <c r="T1813" s="969"/>
      <c r="BC1813" s="962"/>
      <c r="BD1813" s="962"/>
    </row>
    <row r="1814" s="824" customFormat="1" customHeight="1" spans="1:56">
      <c r="A1814" s="529"/>
      <c r="B1814" s="965"/>
      <c r="C1814" s="858"/>
      <c r="D1814" s="716"/>
      <c r="E1814" s="481"/>
      <c r="F1814" s="960"/>
      <c r="G1814" s="968"/>
      <c r="H1814" s="291"/>
      <c r="I1814" s="690"/>
      <c r="J1814" s="291"/>
      <c r="K1814" s="807"/>
      <c r="L1814" s="480"/>
      <c r="M1814" s="480"/>
      <c r="N1814" s="480"/>
      <c r="O1814" s="480"/>
      <c r="P1814" s="797"/>
      <c r="Q1814" s="797"/>
      <c r="R1814" s="797"/>
      <c r="S1814" s="849"/>
      <c r="T1814" s="497"/>
      <c r="BC1814" s="962"/>
      <c r="BD1814" s="962"/>
    </row>
    <row r="1815" s="695" customFormat="1" customHeight="1" spans="1:56">
      <c r="A1815" s="529"/>
      <c r="B1815" s="858"/>
      <c r="C1815" s="858"/>
      <c r="D1815" s="716"/>
      <c r="E1815" s="481"/>
      <c r="F1815" s="960"/>
      <c r="G1815" s="968"/>
      <c r="H1815" s="291"/>
      <c r="I1815" s="690"/>
      <c r="J1815" s="291"/>
      <c r="K1815" s="807"/>
      <c r="L1815" s="480"/>
      <c r="M1815" s="480"/>
      <c r="N1815" s="217"/>
      <c r="O1815" s="480"/>
      <c r="P1815" s="797"/>
      <c r="Q1815" s="797"/>
      <c r="R1815" s="797"/>
      <c r="S1815" s="849"/>
      <c r="T1815" s="394"/>
      <c r="BC1815" s="962"/>
      <c r="BD1815" s="962"/>
    </row>
    <row r="1816" s="695" customFormat="1" customHeight="1" spans="1:56">
      <c r="A1816" s="529"/>
      <c r="B1816" s="858"/>
      <c r="C1816" s="858"/>
      <c r="D1816" s="409"/>
      <c r="E1816" s="481"/>
      <c r="F1816" s="960"/>
      <c r="G1816" s="968"/>
      <c r="H1816" s="291"/>
      <c r="I1816" s="690"/>
      <c r="J1816" s="291"/>
      <c r="K1816" s="807"/>
      <c r="L1816" s="480"/>
      <c r="M1816" s="480"/>
      <c r="N1816" s="217"/>
      <c r="O1816" s="480"/>
      <c r="P1816" s="797"/>
      <c r="Q1816" s="797"/>
      <c r="R1816" s="797"/>
      <c r="S1816" s="849"/>
      <c r="T1816" s="394"/>
      <c r="BC1816" s="914"/>
      <c r="BD1816" s="914"/>
    </row>
    <row r="1817" s="824" customFormat="1" customHeight="1" spans="1:56">
      <c r="A1817" s="529"/>
      <c r="B1817" s="965"/>
      <c r="C1817" s="858"/>
      <c r="D1817" s="716"/>
      <c r="E1817" s="481"/>
      <c r="F1817" s="960"/>
      <c r="G1817" s="968"/>
      <c r="H1817" s="291"/>
      <c r="I1817" s="690"/>
      <c r="J1817" s="291"/>
      <c r="K1817" s="807"/>
      <c r="L1817" s="480"/>
      <c r="M1817" s="480"/>
      <c r="N1817" s="480"/>
      <c r="O1817" s="480"/>
      <c r="P1817" s="217"/>
      <c r="Q1817" s="797"/>
      <c r="R1817" s="797"/>
      <c r="S1817" s="849"/>
      <c r="T1817" s="497"/>
      <c r="BC1817" s="914"/>
      <c r="BD1817" s="914"/>
    </row>
    <row r="1818" s="824" customFormat="1" customHeight="1" spans="1:56">
      <c r="A1818" s="529"/>
      <c r="B1818" s="965"/>
      <c r="C1818" s="858"/>
      <c r="D1818" s="409"/>
      <c r="E1818" s="481"/>
      <c r="F1818" s="960"/>
      <c r="G1818" s="968"/>
      <c r="H1818" s="291"/>
      <c r="I1818" s="690"/>
      <c r="J1818" s="291"/>
      <c r="K1818" s="807"/>
      <c r="L1818" s="480"/>
      <c r="M1818" s="480"/>
      <c r="N1818" s="480"/>
      <c r="O1818" s="480"/>
      <c r="P1818" s="797"/>
      <c r="Q1818" s="797"/>
      <c r="R1818" s="797"/>
      <c r="S1818" s="849"/>
      <c r="T1818" s="497"/>
      <c r="BC1818" s="914"/>
      <c r="BD1818" s="914"/>
    </row>
    <row r="1819" s="695" customFormat="1" customHeight="1" spans="1:56">
      <c r="A1819" s="529"/>
      <c r="B1819" s="858"/>
      <c r="C1819" s="858"/>
      <c r="D1819" s="716"/>
      <c r="E1819" s="481"/>
      <c r="F1819" s="960"/>
      <c r="G1819" s="968"/>
      <c r="H1819" s="291"/>
      <c r="I1819" s="690"/>
      <c r="J1819" s="291"/>
      <c r="K1819" s="807"/>
      <c r="L1819" s="480"/>
      <c r="M1819" s="480"/>
      <c r="N1819" s="217"/>
      <c r="O1819" s="480"/>
      <c r="P1819" s="797"/>
      <c r="Q1819" s="797"/>
      <c r="R1819" s="797"/>
      <c r="S1819" s="849"/>
      <c r="T1819" s="394"/>
      <c r="BC1819" s="914"/>
      <c r="BD1819" s="914"/>
    </row>
    <row r="1820" s="695" customFormat="1" customHeight="1" spans="1:56">
      <c r="A1820" s="529"/>
      <c r="B1820" s="858"/>
      <c r="C1820" s="858"/>
      <c r="D1820" s="409"/>
      <c r="E1820" s="481"/>
      <c r="F1820" s="960"/>
      <c r="G1820" s="968"/>
      <c r="H1820" s="291"/>
      <c r="I1820" s="690"/>
      <c r="J1820" s="291"/>
      <c r="K1820" s="807"/>
      <c r="L1820" s="480"/>
      <c r="M1820" s="480"/>
      <c r="N1820" s="217"/>
      <c r="O1820" s="480"/>
      <c r="P1820" s="797"/>
      <c r="Q1820" s="797"/>
      <c r="R1820" s="797"/>
      <c r="S1820" s="849"/>
      <c r="T1820" s="394"/>
      <c r="BC1820" s="914"/>
      <c r="BD1820" s="914"/>
    </row>
    <row r="1821" s="824" customFormat="1" customHeight="1" spans="1:56">
      <c r="A1821" s="529"/>
      <c r="B1821" s="965"/>
      <c r="C1821" s="858"/>
      <c r="D1821" s="716"/>
      <c r="E1821" s="481"/>
      <c r="F1821" s="960"/>
      <c r="G1821" s="968"/>
      <c r="H1821" s="291"/>
      <c r="I1821" s="690"/>
      <c r="J1821" s="291"/>
      <c r="K1821" s="807"/>
      <c r="L1821" s="480"/>
      <c r="M1821" s="480"/>
      <c r="N1821" s="480"/>
      <c r="O1821" s="480"/>
      <c r="P1821" s="797"/>
      <c r="Q1821" s="797"/>
      <c r="R1821" s="797"/>
      <c r="S1821" s="849"/>
      <c r="T1821" s="497"/>
      <c r="BC1821" s="914"/>
      <c r="BD1821" s="914"/>
    </row>
    <row r="1822" s="824" customFormat="1" customHeight="1" spans="1:56">
      <c r="A1822" s="529"/>
      <c r="B1822" s="965"/>
      <c r="C1822" s="858"/>
      <c r="D1822" s="409"/>
      <c r="E1822" s="481"/>
      <c r="F1822" s="960"/>
      <c r="G1822" s="968"/>
      <c r="H1822" s="291"/>
      <c r="I1822" s="690"/>
      <c r="J1822" s="291"/>
      <c r="K1822" s="807"/>
      <c r="L1822" s="480"/>
      <c r="M1822" s="480"/>
      <c r="N1822" s="480"/>
      <c r="O1822" s="480"/>
      <c r="P1822" s="797"/>
      <c r="Q1822" s="797"/>
      <c r="R1822" s="797"/>
      <c r="S1822" s="849"/>
      <c r="T1822" s="497"/>
      <c r="BC1822" s="914"/>
      <c r="BD1822" s="914"/>
    </row>
    <row r="1823" s="824" customFormat="1" customHeight="1" spans="1:56">
      <c r="A1823" s="529"/>
      <c r="B1823" s="965"/>
      <c r="C1823" s="858"/>
      <c r="D1823" s="409"/>
      <c r="E1823" s="481"/>
      <c r="F1823" s="960"/>
      <c r="G1823" s="968"/>
      <c r="H1823" s="291"/>
      <c r="I1823" s="690"/>
      <c r="J1823" s="291"/>
      <c r="K1823" s="807"/>
      <c r="L1823" s="480"/>
      <c r="M1823" s="480"/>
      <c r="N1823" s="480"/>
      <c r="O1823" s="480"/>
      <c r="P1823" s="797"/>
      <c r="Q1823" s="797"/>
      <c r="R1823" s="797"/>
      <c r="S1823" s="849"/>
      <c r="T1823" s="497"/>
      <c r="BC1823" s="914"/>
      <c r="BD1823" s="914"/>
    </row>
    <row r="1824" s="824" customFormat="1" customHeight="1" spans="1:56">
      <c r="A1824" s="529"/>
      <c r="B1824" s="965"/>
      <c r="C1824" s="858"/>
      <c r="D1824" s="716"/>
      <c r="E1824" s="481"/>
      <c r="F1824" s="960"/>
      <c r="G1824" s="968"/>
      <c r="H1824" s="291"/>
      <c r="I1824" s="690"/>
      <c r="J1824" s="291"/>
      <c r="K1824" s="807"/>
      <c r="L1824" s="480"/>
      <c r="M1824" s="480"/>
      <c r="N1824" s="480"/>
      <c r="O1824" s="480"/>
      <c r="P1824" s="797"/>
      <c r="Q1824" s="797"/>
      <c r="R1824" s="797"/>
      <c r="S1824" s="849"/>
      <c r="T1824" s="497"/>
      <c r="BC1824" s="914"/>
      <c r="BD1824" s="914"/>
    </row>
    <row r="1825" s="824" customFormat="1" customHeight="1" spans="1:56">
      <c r="A1825" s="529"/>
      <c r="B1825" s="965"/>
      <c r="C1825" s="858"/>
      <c r="D1825" s="409"/>
      <c r="E1825" s="481"/>
      <c r="F1825" s="960"/>
      <c r="G1825" s="968"/>
      <c r="H1825" s="291"/>
      <c r="I1825" s="690"/>
      <c r="J1825" s="291"/>
      <c r="K1825" s="807"/>
      <c r="L1825" s="480"/>
      <c r="M1825" s="480"/>
      <c r="N1825" s="480"/>
      <c r="O1825" s="480"/>
      <c r="P1825" s="797"/>
      <c r="Q1825" s="797"/>
      <c r="R1825" s="797"/>
      <c r="S1825" s="849"/>
      <c r="T1825" s="497"/>
      <c r="BC1825" s="962"/>
      <c r="BD1825" s="962"/>
    </row>
    <row r="1826" s="695" customFormat="1" customHeight="1" spans="1:56">
      <c r="A1826" s="529"/>
      <c r="B1826" s="858"/>
      <c r="C1826" s="858"/>
      <c r="D1826" s="716"/>
      <c r="E1826" s="481"/>
      <c r="F1826" s="960"/>
      <c r="G1826" s="968"/>
      <c r="H1826" s="291"/>
      <c r="I1826" s="690"/>
      <c r="J1826" s="291"/>
      <c r="K1826" s="807"/>
      <c r="L1826" s="480"/>
      <c r="M1826" s="480"/>
      <c r="N1826" s="217"/>
      <c r="O1826" s="480"/>
      <c r="P1826" s="797"/>
      <c r="Q1826" s="797"/>
      <c r="R1826" s="797"/>
      <c r="S1826" s="849"/>
      <c r="T1826" s="394"/>
      <c r="BC1826" s="962"/>
      <c r="BD1826" s="962"/>
    </row>
    <row r="1827" s="695" customFormat="1" customHeight="1" spans="1:56">
      <c r="A1827" s="529"/>
      <c r="B1827" s="858"/>
      <c r="C1827" s="858"/>
      <c r="D1827" s="409"/>
      <c r="E1827" s="481"/>
      <c r="F1827" s="960"/>
      <c r="G1827" s="968"/>
      <c r="H1827" s="291"/>
      <c r="I1827" s="690"/>
      <c r="J1827" s="291"/>
      <c r="K1827" s="807"/>
      <c r="L1827" s="480"/>
      <c r="M1827" s="480"/>
      <c r="N1827" s="217"/>
      <c r="O1827" s="480"/>
      <c r="P1827" s="797"/>
      <c r="Q1827" s="797"/>
      <c r="R1827" s="797"/>
      <c r="S1827" s="849"/>
      <c r="T1827" s="394"/>
      <c r="BC1827" s="914"/>
      <c r="BD1827" s="914"/>
    </row>
    <row r="1828" s="695" customFormat="1" customHeight="1" spans="1:56">
      <c r="A1828" s="529"/>
      <c r="B1828" s="858"/>
      <c r="C1828" s="858"/>
      <c r="D1828" s="716"/>
      <c r="E1828" s="481"/>
      <c r="F1828" s="960"/>
      <c r="G1828" s="968"/>
      <c r="H1828" s="291"/>
      <c r="I1828" s="690"/>
      <c r="J1828" s="291"/>
      <c r="K1828" s="807"/>
      <c r="L1828" s="480"/>
      <c r="M1828" s="480"/>
      <c r="N1828" s="217"/>
      <c r="O1828" s="480"/>
      <c r="P1828" s="797"/>
      <c r="Q1828" s="797"/>
      <c r="R1828" s="797"/>
      <c r="S1828" s="849"/>
      <c r="T1828" s="394"/>
      <c r="BC1828" s="914"/>
      <c r="BD1828" s="914"/>
    </row>
    <row r="1829" s="695" customFormat="1" customHeight="1" spans="1:56">
      <c r="A1829" s="529"/>
      <c r="B1829" s="858"/>
      <c r="C1829" s="858"/>
      <c r="D1829" s="409"/>
      <c r="E1829" s="481"/>
      <c r="F1829" s="960"/>
      <c r="G1829" s="968"/>
      <c r="H1829" s="291"/>
      <c r="I1829" s="690"/>
      <c r="J1829" s="291"/>
      <c r="K1829" s="807"/>
      <c r="L1829" s="480"/>
      <c r="M1829" s="480"/>
      <c r="N1829" s="217"/>
      <c r="O1829" s="480"/>
      <c r="P1829" s="797"/>
      <c r="Q1829" s="797"/>
      <c r="R1829" s="797"/>
      <c r="S1829" s="849"/>
      <c r="T1829" s="394"/>
      <c r="BC1829" s="914"/>
      <c r="BD1829" s="914"/>
    </row>
    <row r="1830" s="695" customFormat="1" customHeight="1" spans="1:56">
      <c r="A1830" s="529"/>
      <c r="B1830" s="858"/>
      <c r="C1830" s="858"/>
      <c r="D1830" s="409"/>
      <c r="E1830" s="481"/>
      <c r="F1830" s="960"/>
      <c r="G1830" s="968"/>
      <c r="H1830" s="291"/>
      <c r="I1830" s="690"/>
      <c r="J1830" s="291"/>
      <c r="K1830" s="807"/>
      <c r="L1830" s="480"/>
      <c r="M1830" s="480"/>
      <c r="N1830" s="217"/>
      <c r="O1830" s="480"/>
      <c r="P1830" s="797"/>
      <c r="Q1830" s="797"/>
      <c r="R1830" s="797"/>
      <c r="S1830" s="849"/>
      <c r="T1830" s="394"/>
      <c r="BC1830" s="914"/>
      <c r="BD1830" s="914"/>
    </row>
    <row r="1831" s="695" customFormat="1" customHeight="1" spans="1:56">
      <c r="A1831" s="529"/>
      <c r="B1831" s="858"/>
      <c r="C1831" s="858"/>
      <c r="D1831" s="409"/>
      <c r="E1831" s="481"/>
      <c r="F1831" s="960"/>
      <c r="G1831" s="968"/>
      <c r="H1831" s="291"/>
      <c r="I1831" s="690"/>
      <c r="J1831" s="291"/>
      <c r="K1831" s="807"/>
      <c r="L1831" s="480"/>
      <c r="M1831" s="480"/>
      <c r="N1831" s="217"/>
      <c r="O1831" s="480"/>
      <c r="P1831" s="797"/>
      <c r="Q1831" s="797"/>
      <c r="R1831" s="797"/>
      <c r="S1831" s="849"/>
      <c r="T1831" s="394"/>
      <c r="BC1831" s="914"/>
      <c r="BD1831" s="914"/>
    </row>
    <row r="1832" s="695" customFormat="1" customHeight="1" spans="1:56">
      <c r="A1832" s="529"/>
      <c r="B1832" s="858"/>
      <c r="C1832" s="858"/>
      <c r="D1832" s="409"/>
      <c r="E1832" s="359"/>
      <c r="F1832" s="774"/>
      <c r="G1832" s="775"/>
      <c r="H1832" s="291"/>
      <c r="I1832" s="690"/>
      <c r="J1832" s="291"/>
      <c r="K1832" s="662"/>
      <c r="L1832" s="217"/>
      <c r="M1832" s="217"/>
      <c r="N1832" s="217"/>
      <c r="O1832" s="217"/>
      <c r="P1832" s="217"/>
      <c r="Q1832" s="217"/>
      <c r="R1832" s="217"/>
      <c r="S1832" s="688"/>
      <c r="T1832" s="394"/>
      <c r="BC1832" s="914"/>
      <c r="BD1832" s="914"/>
    </row>
    <row r="1833" s="695" customFormat="1" customHeight="1" spans="1:56">
      <c r="A1833" s="529"/>
      <c r="B1833" s="858"/>
      <c r="C1833" s="858"/>
      <c r="D1833" s="409"/>
      <c r="E1833" s="359"/>
      <c r="F1833" s="774"/>
      <c r="G1833" s="775"/>
      <c r="H1833" s="291"/>
      <c r="I1833" s="690"/>
      <c r="J1833" s="291"/>
      <c r="K1833" s="662"/>
      <c r="L1833" s="217"/>
      <c r="M1833" s="217"/>
      <c r="N1833" s="217"/>
      <c r="O1833" s="217"/>
      <c r="P1833" s="217"/>
      <c r="Q1833" s="217"/>
      <c r="R1833" s="217"/>
      <c r="S1833" s="688"/>
      <c r="T1833" s="394"/>
      <c r="BC1833" s="962"/>
      <c r="BD1833" s="962"/>
    </row>
    <row r="1834" s="695" customFormat="1" customHeight="1" spans="1:56">
      <c r="A1834" s="529"/>
      <c r="B1834" s="858"/>
      <c r="C1834" s="858"/>
      <c r="D1834" s="409"/>
      <c r="E1834" s="359"/>
      <c r="F1834" s="774"/>
      <c r="G1834" s="775"/>
      <c r="H1834" s="291"/>
      <c r="I1834" s="690"/>
      <c r="J1834" s="291"/>
      <c r="K1834" s="662"/>
      <c r="L1834" s="217"/>
      <c r="M1834" s="217"/>
      <c r="N1834" s="217"/>
      <c r="O1834" s="217"/>
      <c r="P1834" s="217"/>
      <c r="Q1834" s="217"/>
      <c r="R1834" s="217"/>
      <c r="S1834" s="688"/>
      <c r="T1834" s="394"/>
      <c r="BC1834" s="962"/>
      <c r="BD1834" s="962"/>
    </row>
    <row r="1835" s="824" customFormat="1" customHeight="1" spans="1:56">
      <c r="A1835" s="529"/>
      <c r="B1835" s="965"/>
      <c r="C1835" s="858"/>
      <c r="D1835" s="716"/>
      <c r="E1835" s="481"/>
      <c r="F1835" s="960"/>
      <c r="G1835" s="968"/>
      <c r="H1835" s="291"/>
      <c r="I1835" s="690"/>
      <c r="J1835" s="291"/>
      <c r="K1835" s="807"/>
      <c r="L1835" s="480"/>
      <c r="M1835" s="480"/>
      <c r="N1835" s="480"/>
      <c r="O1835" s="480"/>
      <c r="P1835" s="217"/>
      <c r="Q1835" s="797"/>
      <c r="R1835" s="797"/>
      <c r="S1835" s="849"/>
      <c r="T1835" s="497"/>
      <c r="BC1835" s="962"/>
      <c r="BD1835" s="962"/>
    </row>
    <row r="1836" s="824" customFormat="1" customHeight="1" spans="1:56">
      <c r="A1836" s="529"/>
      <c r="B1836" s="965"/>
      <c r="C1836" s="858"/>
      <c r="D1836" s="409"/>
      <c r="E1836" s="481"/>
      <c r="F1836" s="960"/>
      <c r="G1836" s="968"/>
      <c r="H1836" s="291"/>
      <c r="I1836" s="690"/>
      <c r="J1836" s="291"/>
      <c r="K1836" s="807"/>
      <c r="L1836" s="480"/>
      <c r="M1836" s="480"/>
      <c r="N1836" s="480"/>
      <c r="O1836" s="480"/>
      <c r="P1836" s="797"/>
      <c r="Q1836" s="797"/>
      <c r="R1836" s="797"/>
      <c r="S1836" s="849"/>
      <c r="T1836" s="497"/>
      <c r="BC1836" s="914"/>
      <c r="BD1836" s="914"/>
    </row>
    <row r="1837" s="695" customFormat="1" customHeight="1" spans="1:56">
      <c r="A1837" s="529"/>
      <c r="B1837" s="858"/>
      <c r="C1837" s="858"/>
      <c r="D1837" s="716"/>
      <c r="E1837" s="481"/>
      <c r="F1837" s="960"/>
      <c r="G1837" s="968"/>
      <c r="H1837" s="291"/>
      <c r="I1837" s="690"/>
      <c r="J1837" s="291"/>
      <c r="K1837" s="807"/>
      <c r="L1837" s="480"/>
      <c r="M1837" s="480"/>
      <c r="N1837" s="217"/>
      <c r="O1837" s="480"/>
      <c r="P1837" s="797"/>
      <c r="Q1837" s="797"/>
      <c r="R1837" s="797"/>
      <c r="S1837" s="849"/>
      <c r="T1837" s="394"/>
      <c r="BC1837" s="914"/>
      <c r="BD1837" s="914"/>
    </row>
    <row r="1838" s="695" customFormat="1" customHeight="1" spans="1:56">
      <c r="A1838" s="529"/>
      <c r="B1838" s="858"/>
      <c r="C1838" s="858"/>
      <c r="D1838" s="409"/>
      <c r="E1838" s="481"/>
      <c r="F1838" s="960"/>
      <c r="G1838" s="968"/>
      <c r="H1838" s="291"/>
      <c r="I1838" s="690"/>
      <c r="J1838" s="291"/>
      <c r="K1838" s="807"/>
      <c r="L1838" s="480"/>
      <c r="M1838" s="480"/>
      <c r="N1838" s="217"/>
      <c r="O1838" s="480"/>
      <c r="P1838" s="797"/>
      <c r="Q1838" s="797"/>
      <c r="R1838" s="797"/>
      <c r="S1838" s="849"/>
      <c r="T1838" s="394"/>
      <c r="BC1838" s="914"/>
      <c r="BD1838" s="914"/>
    </row>
    <row r="1839" s="695" customFormat="1" customHeight="1" spans="1:56">
      <c r="A1839" s="529"/>
      <c r="B1839" s="858"/>
      <c r="C1839" s="858"/>
      <c r="D1839" s="409"/>
      <c r="E1839" s="481"/>
      <c r="F1839" s="960"/>
      <c r="G1839" s="968"/>
      <c r="H1839" s="291"/>
      <c r="I1839" s="690"/>
      <c r="J1839" s="291"/>
      <c r="K1839" s="807"/>
      <c r="L1839" s="480"/>
      <c r="M1839" s="480"/>
      <c r="N1839" s="217"/>
      <c r="O1839" s="480"/>
      <c r="P1839" s="797"/>
      <c r="Q1839" s="797"/>
      <c r="R1839" s="797"/>
      <c r="S1839" s="849"/>
      <c r="T1839" s="394"/>
      <c r="BC1839" s="914"/>
      <c r="BD1839" s="914"/>
    </row>
    <row r="1840" s="695" customFormat="1" customHeight="1" spans="1:56">
      <c r="A1840" s="529"/>
      <c r="B1840" s="858"/>
      <c r="C1840" s="858"/>
      <c r="D1840" s="716"/>
      <c r="E1840" s="481"/>
      <c r="F1840" s="960"/>
      <c r="G1840" s="968"/>
      <c r="H1840" s="291"/>
      <c r="I1840" s="690"/>
      <c r="J1840" s="291"/>
      <c r="K1840" s="807"/>
      <c r="L1840" s="480"/>
      <c r="M1840" s="480"/>
      <c r="N1840" s="217"/>
      <c r="O1840" s="480"/>
      <c r="P1840" s="797"/>
      <c r="Q1840" s="797"/>
      <c r="R1840" s="797"/>
      <c r="S1840" s="849"/>
      <c r="T1840" s="394"/>
      <c r="BC1840" s="962"/>
      <c r="BD1840" s="962"/>
    </row>
    <row r="1841" s="695" customFormat="1" customHeight="1" spans="1:56">
      <c r="A1841" s="529"/>
      <c r="B1841" s="858"/>
      <c r="C1841" s="858"/>
      <c r="D1841" s="409"/>
      <c r="E1841" s="481"/>
      <c r="F1841" s="960"/>
      <c r="G1841" s="968"/>
      <c r="H1841" s="291"/>
      <c r="I1841" s="690"/>
      <c r="J1841" s="291"/>
      <c r="K1841" s="807"/>
      <c r="L1841" s="480"/>
      <c r="M1841" s="480"/>
      <c r="N1841" s="217"/>
      <c r="O1841" s="480"/>
      <c r="P1841" s="797"/>
      <c r="Q1841" s="797"/>
      <c r="R1841" s="797"/>
      <c r="S1841" s="849"/>
      <c r="T1841" s="394"/>
      <c r="BC1841" s="962"/>
      <c r="BD1841" s="962"/>
    </row>
    <row r="1842" s="695" customFormat="1" customHeight="1" spans="1:56">
      <c r="A1842" s="529"/>
      <c r="B1842" s="858"/>
      <c r="C1842" s="858"/>
      <c r="D1842" s="409"/>
      <c r="E1842" s="409"/>
      <c r="F1842" s="662"/>
      <c r="G1842" s="215"/>
      <c r="H1842" s="291"/>
      <c r="I1842" s="690"/>
      <c r="J1842" s="291"/>
      <c r="K1842" s="774"/>
      <c r="L1842" s="217"/>
      <c r="M1842" s="526"/>
      <c r="N1842" s="526"/>
      <c r="O1842" s="526"/>
      <c r="P1842" s="526"/>
      <c r="Q1842" s="526"/>
      <c r="R1842" s="526"/>
      <c r="S1842" s="905"/>
      <c r="T1842" s="394"/>
      <c r="BC1842" s="914"/>
      <c r="BD1842" s="914"/>
    </row>
    <row r="1843" s="824" customFormat="1" customHeight="1" spans="1:56">
      <c r="A1843" s="529"/>
      <c r="B1843" s="965"/>
      <c r="C1843" s="858"/>
      <c r="D1843" s="716"/>
      <c r="E1843" s="481"/>
      <c r="F1843" s="960"/>
      <c r="G1843" s="968"/>
      <c r="H1843" s="291"/>
      <c r="I1843" s="690"/>
      <c r="J1843" s="291"/>
      <c r="K1843" s="960"/>
      <c r="L1843" s="480"/>
      <c r="M1843" s="483"/>
      <c r="N1843" s="483"/>
      <c r="O1843" s="483"/>
      <c r="P1843" s="483"/>
      <c r="Q1843" s="483"/>
      <c r="R1843" s="483"/>
      <c r="S1843" s="958"/>
      <c r="T1843" s="497"/>
      <c r="BC1843" s="914"/>
      <c r="BD1843" s="914"/>
    </row>
    <row r="1844" s="824" customFormat="1" customHeight="1" spans="1:56">
      <c r="A1844" s="529"/>
      <c r="B1844" s="965"/>
      <c r="C1844" s="858"/>
      <c r="D1844" s="409"/>
      <c r="E1844" s="481"/>
      <c r="F1844" s="960"/>
      <c r="G1844" s="968"/>
      <c r="H1844" s="291"/>
      <c r="I1844" s="690"/>
      <c r="J1844" s="291"/>
      <c r="K1844" s="960"/>
      <c r="L1844" s="480"/>
      <c r="M1844" s="483"/>
      <c r="N1844" s="483"/>
      <c r="O1844" s="483"/>
      <c r="P1844" s="483"/>
      <c r="Q1844" s="483"/>
      <c r="R1844" s="483"/>
      <c r="S1844" s="958"/>
      <c r="T1844" s="497"/>
      <c r="BC1844" s="914"/>
      <c r="BD1844" s="914"/>
    </row>
    <row r="1845" s="824" customFormat="1" customHeight="1" spans="1:56">
      <c r="A1845" s="529"/>
      <c r="B1845" s="965"/>
      <c r="C1845" s="858"/>
      <c r="D1845" s="716"/>
      <c r="E1845" s="481"/>
      <c r="F1845" s="960"/>
      <c r="G1845" s="968"/>
      <c r="H1845" s="291"/>
      <c r="I1845" s="690"/>
      <c r="J1845" s="291"/>
      <c r="K1845" s="960"/>
      <c r="L1845" s="480"/>
      <c r="M1845" s="483"/>
      <c r="N1845" s="483"/>
      <c r="O1845" s="483"/>
      <c r="P1845" s="483"/>
      <c r="Q1845" s="483"/>
      <c r="R1845" s="483"/>
      <c r="S1845" s="958"/>
      <c r="T1845" s="497"/>
      <c r="BC1845" s="914"/>
      <c r="BD1845" s="914"/>
    </row>
    <row r="1846" s="695" customFormat="1" customHeight="1" spans="1:56">
      <c r="A1846" s="529"/>
      <c r="B1846" s="858"/>
      <c r="C1846" s="858"/>
      <c r="D1846" s="716"/>
      <c r="E1846" s="481"/>
      <c r="F1846" s="960"/>
      <c r="G1846" s="968"/>
      <c r="H1846" s="291"/>
      <c r="I1846" s="690"/>
      <c r="J1846" s="291"/>
      <c r="K1846" s="960"/>
      <c r="L1846" s="480"/>
      <c r="M1846" s="483"/>
      <c r="N1846" s="526"/>
      <c r="O1846" s="483"/>
      <c r="P1846" s="483"/>
      <c r="Q1846" s="483"/>
      <c r="R1846" s="483"/>
      <c r="S1846" s="958"/>
      <c r="T1846" s="394"/>
      <c r="BC1846" s="914"/>
      <c r="BD1846" s="914"/>
    </row>
    <row r="1847" s="695" customFormat="1" customHeight="1" spans="1:56">
      <c r="A1847" s="529"/>
      <c r="B1847" s="858"/>
      <c r="C1847" s="858"/>
      <c r="D1847" s="409"/>
      <c r="E1847" s="481"/>
      <c r="F1847" s="960"/>
      <c r="G1847" s="968"/>
      <c r="H1847" s="291"/>
      <c r="I1847" s="690"/>
      <c r="J1847" s="291"/>
      <c r="K1847" s="960"/>
      <c r="L1847" s="480"/>
      <c r="M1847" s="483"/>
      <c r="N1847" s="526"/>
      <c r="O1847" s="483"/>
      <c r="P1847" s="483"/>
      <c r="Q1847" s="483"/>
      <c r="R1847" s="483"/>
      <c r="S1847" s="958"/>
      <c r="T1847" s="394"/>
      <c r="BC1847" s="914"/>
      <c r="BD1847" s="914"/>
    </row>
    <row r="1848" s="695" customFormat="1" customHeight="1" spans="1:56">
      <c r="A1848" s="529"/>
      <c r="B1848" s="858"/>
      <c r="C1848" s="858"/>
      <c r="D1848" s="716"/>
      <c r="E1848" s="481"/>
      <c r="F1848" s="960"/>
      <c r="G1848" s="968"/>
      <c r="H1848" s="291"/>
      <c r="I1848" s="690"/>
      <c r="J1848" s="291"/>
      <c r="K1848" s="960"/>
      <c r="L1848" s="480"/>
      <c r="M1848" s="483"/>
      <c r="N1848" s="526"/>
      <c r="O1848" s="483"/>
      <c r="P1848" s="483"/>
      <c r="Q1848" s="483"/>
      <c r="R1848" s="483"/>
      <c r="S1848" s="958"/>
      <c r="T1848" s="394"/>
      <c r="BC1848" s="914"/>
      <c r="BD1848" s="914"/>
    </row>
    <row r="1849" s="695" customFormat="1" customHeight="1" spans="1:56">
      <c r="A1849" s="529"/>
      <c r="B1849" s="858"/>
      <c r="C1849" s="858"/>
      <c r="D1849" s="409"/>
      <c r="E1849" s="481"/>
      <c r="F1849" s="960"/>
      <c r="G1849" s="968"/>
      <c r="H1849" s="291"/>
      <c r="I1849" s="690"/>
      <c r="J1849" s="291"/>
      <c r="K1849" s="960"/>
      <c r="L1849" s="480"/>
      <c r="M1849" s="483"/>
      <c r="N1849" s="526"/>
      <c r="O1849" s="483"/>
      <c r="P1849" s="483"/>
      <c r="Q1849" s="483"/>
      <c r="R1849" s="483"/>
      <c r="S1849" s="958"/>
      <c r="T1849" s="394"/>
      <c r="BC1849" s="962"/>
      <c r="BD1849" s="962"/>
    </row>
    <row r="1850" s="824" customFormat="1" customHeight="1" spans="1:56">
      <c r="A1850" s="529"/>
      <c r="B1850" s="965"/>
      <c r="C1850" s="858"/>
      <c r="D1850" s="716"/>
      <c r="E1850" s="481"/>
      <c r="F1850" s="960"/>
      <c r="G1850" s="968"/>
      <c r="H1850" s="291"/>
      <c r="I1850" s="690"/>
      <c r="J1850" s="291"/>
      <c r="K1850" s="960"/>
      <c r="L1850" s="480"/>
      <c r="M1850" s="483"/>
      <c r="N1850" s="483"/>
      <c r="O1850" s="483"/>
      <c r="P1850" s="483"/>
      <c r="Q1850" s="483"/>
      <c r="R1850" s="483"/>
      <c r="S1850" s="958"/>
      <c r="T1850" s="497"/>
      <c r="BC1850" s="962"/>
      <c r="BD1850" s="962"/>
    </row>
    <row r="1851" s="824" customFormat="1" customHeight="1" spans="1:56">
      <c r="A1851" s="529"/>
      <c r="B1851" s="965"/>
      <c r="C1851" s="858"/>
      <c r="D1851" s="409"/>
      <c r="E1851" s="481"/>
      <c r="F1851" s="960"/>
      <c r="G1851" s="968"/>
      <c r="H1851" s="291"/>
      <c r="I1851" s="690"/>
      <c r="J1851" s="291"/>
      <c r="K1851" s="960"/>
      <c r="L1851" s="480"/>
      <c r="M1851" s="483"/>
      <c r="N1851" s="483"/>
      <c r="O1851" s="483"/>
      <c r="P1851" s="483"/>
      <c r="Q1851" s="483"/>
      <c r="R1851" s="483"/>
      <c r="S1851" s="958"/>
      <c r="T1851" s="497"/>
      <c r="BC1851" s="962"/>
      <c r="BD1851" s="962"/>
    </row>
    <row r="1852" s="695" customFormat="1" customHeight="1" spans="1:56">
      <c r="A1852" s="529"/>
      <c r="B1852" s="858"/>
      <c r="C1852" s="858"/>
      <c r="D1852" s="716"/>
      <c r="E1852" s="481"/>
      <c r="F1852" s="960"/>
      <c r="G1852" s="968"/>
      <c r="H1852" s="291"/>
      <c r="I1852" s="690"/>
      <c r="J1852" s="291"/>
      <c r="K1852" s="960"/>
      <c r="L1852" s="480"/>
      <c r="M1852" s="483"/>
      <c r="N1852" s="526"/>
      <c r="O1852" s="483"/>
      <c r="P1852" s="483"/>
      <c r="Q1852" s="483"/>
      <c r="R1852" s="483"/>
      <c r="S1852" s="958"/>
      <c r="T1852" s="394"/>
      <c r="BC1852" s="962"/>
      <c r="BD1852" s="962"/>
    </row>
    <row r="1853" s="695" customFormat="1" customHeight="1" spans="1:56">
      <c r="A1853" s="529"/>
      <c r="B1853" s="858"/>
      <c r="C1853" s="858"/>
      <c r="D1853" s="409"/>
      <c r="E1853" s="481"/>
      <c r="F1853" s="960"/>
      <c r="G1853" s="968"/>
      <c r="H1853" s="291"/>
      <c r="I1853" s="690"/>
      <c r="J1853" s="291"/>
      <c r="K1853" s="960"/>
      <c r="L1853" s="480"/>
      <c r="M1853" s="483"/>
      <c r="N1853" s="526"/>
      <c r="O1853" s="483"/>
      <c r="P1853" s="483"/>
      <c r="Q1853" s="483"/>
      <c r="R1853" s="483"/>
      <c r="S1853" s="958"/>
      <c r="T1853" s="394"/>
      <c r="BC1853" s="962"/>
      <c r="BD1853" s="962"/>
    </row>
    <row r="1854" s="695" customFormat="1" customHeight="1" spans="1:56">
      <c r="A1854" s="529"/>
      <c r="B1854" s="858"/>
      <c r="C1854" s="858"/>
      <c r="D1854" s="716"/>
      <c r="E1854" s="481"/>
      <c r="F1854" s="960"/>
      <c r="G1854" s="968"/>
      <c r="H1854" s="291"/>
      <c r="I1854" s="690"/>
      <c r="J1854" s="291"/>
      <c r="K1854" s="960"/>
      <c r="L1854" s="480"/>
      <c r="M1854" s="483"/>
      <c r="N1854" s="526"/>
      <c r="O1854" s="483"/>
      <c r="P1854" s="483"/>
      <c r="Q1854" s="483"/>
      <c r="R1854" s="483"/>
      <c r="S1854" s="958"/>
      <c r="T1854" s="394"/>
      <c r="BC1854" s="962"/>
      <c r="BD1854" s="962"/>
    </row>
    <row r="1855" s="695" customFormat="1" customHeight="1" spans="1:56">
      <c r="A1855" s="529"/>
      <c r="B1855" s="858"/>
      <c r="C1855" s="858"/>
      <c r="D1855" s="409"/>
      <c r="E1855" s="481"/>
      <c r="F1855" s="960"/>
      <c r="G1855" s="968"/>
      <c r="H1855" s="291"/>
      <c r="I1855" s="690"/>
      <c r="J1855" s="291"/>
      <c r="K1855" s="960"/>
      <c r="L1855" s="480"/>
      <c r="M1855" s="483"/>
      <c r="N1855" s="526"/>
      <c r="O1855" s="483"/>
      <c r="P1855" s="483"/>
      <c r="Q1855" s="483"/>
      <c r="R1855" s="483"/>
      <c r="S1855" s="958"/>
      <c r="T1855" s="394"/>
      <c r="BC1855" s="962"/>
      <c r="BD1855" s="962"/>
    </row>
    <row r="1856" s="695" customFormat="1" customHeight="1" spans="1:56">
      <c r="A1856" s="529"/>
      <c r="B1856" s="858"/>
      <c r="C1856" s="858"/>
      <c r="D1856" s="409"/>
      <c r="E1856" s="409"/>
      <c r="F1856" s="662"/>
      <c r="G1856" s="215"/>
      <c r="H1856" s="291"/>
      <c r="I1856" s="690"/>
      <c r="J1856" s="291"/>
      <c r="K1856" s="774"/>
      <c r="L1856" s="217"/>
      <c r="M1856" s="526"/>
      <c r="N1856" s="526"/>
      <c r="O1856" s="526"/>
      <c r="P1856" s="526"/>
      <c r="Q1856" s="526"/>
      <c r="R1856" s="526"/>
      <c r="S1856" s="905"/>
      <c r="T1856" s="394"/>
      <c r="BC1856" s="962"/>
      <c r="BD1856" s="962"/>
    </row>
    <row r="1857" s="695" customFormat="1" customHeight="1" spans="1:56">
      <c r="A1857" s="529"/>
      <c r="B1857" s="858"/>
      <c r="C1857" s="858"/>
      <c r="D1857" s="716"/>
      <c r="E1857" s="481"/>
      <c r="F1857" s="960"/>
      <c r="G1857" s="968"/>
      <c r="H1857" s="291"/>
      <c r="I1857" s="690"/>
      <c r="J1857" s="291"/>
      <c r="K1857" s="960"/>
      <c r="L1857" s="480"/>
      <c r="M1857" s="483"/>
      <c r="N1857" s="526"/>
      <c r="O1857" s="483"/>
      <c r="P1857" s="483"/>
      <c r="Q1857" s="483"/>
      <c r="R1857" s="483"/>
      <c r="S1857" s="958"/>
      <c r="T1857" s="394"/>
      <c r="BC1857" s="962"/>
      <c r="BD1857" s="962"/>
    </row>
    <row r="1858" s="695" customFormat="1" customHeight="1" spans="1:56">
      <c r="A1858" s="529"/>
      <c r="B1858" s="858"/>
      <c r="C1858" s="858"/>
      <c r="D1858" s="409"/>
      <c r="E1858" s="481"/>
      <c r="F1858" s="960"/>
      <c r="G1858" s="968"/>
      <c r="H1858" s="291"/>
      <c r="I1858" s="690"/>
      <c r="J1858" s="291"/>
      <c r="K1858" s="960"/>
      <c r="L1858" s="480"/>
      <c r="M1858" s="483"/>
      <c r="N1858" s="526"/>
      <c r="O1858" s="483"/>
      <c r="P1858" s="483"/>
      <c r="Q1858" s="483"/>
      <c r="R1858" s="483"/>
      <c r="S1858" s="958"/>
      <c r="T1858" s="394"/>
      <c r="BC1858" s="914"/>
      <c r="BD1858" s="914"/>
    </row>
    <row r="1859" s="824" customFormat="1" customHeight="1" spans="1:56">
      <c r="A1859" s="529"/>
      <c r="B1859" s="965"/>
      <c r="C1859" s="858"/>
      <c r="D1859" s="716"/>
      <c r="E1859" s="481"/>
      <c r="F1859" s="960"/>
      <c r="G1859" s="968"/>
      <c r="H1859" s="291"/>
      <c r="I1859" s="690"/>
      <c r="J1859" s="291"/>
      <c r="K1859" s="960"/>
      <c r="L1859" s="480"/>
      <c r="M1859" s="483"/>
      <c r="N1859" s="483"/>
      <c r="O1859" s="483"/>
      <c r="P1859" s="526"/>
      <c r="Q1859" s="483"/>
      <c r="R1859" s="797"/>
      <c r="S1859" s="958"/>
      <c r="T1859" s="497"/>
      <c r="BC1859" s="914"/>
      <c r="BD1859" s="914"/>
    </row>
    <row r="1860" s="824" customFormat="1" customHeight="1" spans="1:56">
      <c r="A1860" s="529"/>
      <c r="B1860" s="965"/>
      <c r="C1860" s="858"/>
      <c r="D1860" s="409"/>
      <c r="E1860" s="481"/>
      <c r="F1860" s="960"/>
      <c r="G1860" s="968"/>
      <c r="H1860" s="291"/>
      <c r="I1860" s="690"/>
      <c r="J1860" s="291"/>
      <c r="K1860" s="960"/>
      <c r="L1860" s="480"/>
      <c r="M1860" s="483"/>
      <c r="N1860" s="483"/>
      <c r="O1860" s="483"/>
      <c r="P1860" s="483"/>
      <c r="Q1860" s="483"/>
      <c r="R1860" s="483"/>
      <c r="S1860" s="958"/>
      <c r="T1860" s="497"/>
      <c r="BC1860" s="914"/>
      <c r="BD1860" s="914"/>
    </row>
    <row r="1861" s="824" customFormat="1" customHeight="1" spans="1:56">
      <c r="A1861" s="529"/>
      <c r="B1861" s="965"/>
      <c r="C1861" s="858"/>
      <c r="D1861" s="409"/>
      <c r="E1861" s="481"/>
      <c r="F1861" s="960"/>
      <c r="G1861" s="968"/>
      <c r="H1861" s="291"/>
      <c r="I1861" s="690"/>
      <c r="J1861" s="291"/>
      <c r="K1861" s="960"/>
      <c r="L1861" s="480"/>
      <c r="M1861" s="483"/>
      <c r="N1861" s="483"/>
      <c r="O1861" s="483"/>
      <c r="P1861" s="483"/>
      <c r="Q1861" s="483"/>
      <c r="R1861" s="483"/>
      <c r="S1861" s="958"/>
      <c r="T1861" s="497"/>
      <c r="BC1861" s="914"/>
      <c r="BD1861" s="914"/>
    </row>
    <row r="1862" s="824" customFormat="1" customHeight="1" spans="1:56">
      <c r="A1862" s="529"/>
      <c r="B1862" s="965"/>
      <c r="C1862" s="858"/>
      <c r="D1862" s="409"/>
      <c r="E1862" s="481"/>
      <c r="F1862" s="960"/>
      <c r="G1862" s="968"/>
      <c r="H1862" s="291"/>
      <c r="I1862" s="690"/>
      <c r="J1862" s="291"/>
      <c r="K1862" s="960"/>
      <c r="L1862" s="480"/>
      <c r="M1862" s="483"/>
      <c r="N1862" s="483"/>
      <c r="O1862" s="483"/>
      <c r="P1862" s="483"/>
      <c r="Q1862" s="483"/>
      <c r="R1862" s="483"/>
      <c r="S1862" s="958"/>
      <c r="T1862" s="497"/>
      <c r="BC1862" s="914"/>
      <c r="BD1862" s="914"/>
    </row>
    <row r="1863" s="824" customFormat="1" customHeight="1" spans="1:56">
      <c r="A1863" s="529"/>
      <c r="B1863" s="965"/>
      <c r="C1863" s="858"/>
      <c r="D1863" s="716"/>
      <c r="E1863" s="481"/>
      <c r="F1863" s="960"/>
      <c r="G1863" s="968"/>
      <c r="H1863" s="291"/>
      <c r="I1863" s="690"/>
      <c r="J1863" s="291"/>
      <c r="K1863" s="960"/>
      <c r="L1863" s="480"/>
      <c r="M1863" s="483"/>
      <c r="N1863" s="483"/>
      <c r="O1863" s="483"/>
      <c r="P1863" s="526"/>
      <c r="Q1863" s="483"/>
      <c r="R1863" s="797"/>
      <c r="S1863" s="958"/>
      <c r="T1863" s="497"/>
      <c r="BC1863" s="914"/>
      <c r="BD1863" s="914"/>
    </row>
    <row r="1864" s="824" customFormat="1" customHeight="1" spans="1:56">
      <c r="A1864" s="529"/>
      <c r="B1864" s="965"/>
      <c r="C1864" s="858"/>
      <c r="D1864" s="409"/>
      <c r="E1864" s="481"/>
      <c r="F1864" s="960"/>
      <c r="G1864" s="968"/>
      <c r="H1864" s="291"/>
      <c r="I1864" s="690"/>
      <c r="J1864" s="291"/>
      <c r="K1864" s="960"/>
      <c r="L1864" s="480"/>
      <c r="M1864" s="483"/>
      <c r="N1864" s="483"/>
      <c r="O1864" s="483"/>
      <c r="P1864" s="483"/>
      <c r="Q1864" s="483"/>
      <c r="R1864" s="483"/>
      <c r="S1864" s="958"/>
      <c r="T1864" s="497"/>
      <c r="BC1864" s="914"/>
      <c r="BD1864" s="914"/>
    </row>
    <row r="1865" s="824" customFormat="1" customHeight="1" spans="1:56">
      <c r="A1865" s="529"/>
      <c r="B1865" s="965"/>
      <c r="C1865" s="858"/>
      <c r="D1865" s="716"/>
      <c r="E1865" s="481"/>
      <c r="F1865" s="960"/>
      <c r="G1865" s="968"/>
      <c r="H1865" s="291"/>
      <c r="I1865" s="690"/>
      <c r="J1865" s="291"/>
      <c r="K1865" s="960"/>
      <c r="L1865" s="480"/>
      <c r="M1865" s="483"/>
      <c r="N1865" s="483"/>
      <c r="O1865" s="483"/>
      <c r="P1865" s="526"/>
      <c r="Q1865" s="483"/>
      <c r="R1865" s="797"/>
      <c r="S1865" s="958"/>
      <c r="T1865" s="497"/>
      <c r="BC1865" s="962"/>
      <c r="BD1865" s="962"/>
    </row>
    <row r="1866" s="824" customFormat="1" customHeight="1" spans="1:56">
      <c r="A1866" s="529"/>
      <c r="B1866" s="965"/>
      <c r="C1866" s="858"/>
      <c r="D1866" s="409"/>
      <c r="E1866" s="481"/>
      <c r="F1866" s="960"/>
      <c r="G1866" s="968"/>
      <c r="H1866" s="291"/>
      <c r="I1866" s="690"/>
      <c r="J1866" s="291"/>
      <c r="K1866" s="960"/>
      <c r="L1866" s="480"/>
      <c r="M1866" s="483"/>
      <c r="N1866" s="483"/>
      <c r="O1866" s="483"/>
      <c r="P1866" s="483"/>
      <c r="Q1866" s="483"/>
      <c r="R1866" s="483"/>
      <c r="S1866" s="958"/>
      <c r="T1866" s="497"/>
      <c r="BC1866" s="962"/>
      <c r="BD1866" s="962"/>
    </row>
    <row r="1867" s="824" customFormat="1" customHeight="1" spans="1:56">
      <c r="A1867" s="529"/>
      <c r="B1867" s="497"/>
      <c r="C1867" s="858"/>
      <c r="D1867" s="716"/>
      <c r="E1867" s="481"/>
      <c r="F1867" s="960"/>
      <c r="G1867" s="968"/>
      <c r="H1867" s="291"/>
      <c r="I1867" s="690"/>
      <c r="J1867" s="291"/>
      <c r="K1867" s="960"/>
      <c r="L1867" s="480"/>
      <c r="M1867" s="483"/>
      <c r="N1867" s="483"/>
      <c r="O1867" s="483"/>
      <c r="P1867" s="483"/>
      <c r="Q1867" s="483"/>
      <c r="R1867" s="483"/>
      <c r="S1867" s="958"/>
      <c r="T1867" s="497"/>
      <c r="BC1867" s="914"/>
      <c r="BD1867" s="914"/>
    </row>
    <row r="1868" s="695" customFormat="1" customHeight="1" spans="1:56">
      <c r="A1868" s="529"/>
      <c r="B1868" s="394"/>
      <c r="C1868" s="858"/>
      <c r="D1868" s="716"/>
      <c r="E1868" s="481"/>
      <c r="F1868" s="960"/>
      <c r="G1868" s="968"/>
      <c r="H1868" s="291"/>
      <c r="I1868" s="690"/>
      <c r="J1868" s="291"/>
      <c r="K1868" s="960"/>
      <c r="L1868" s="480"/>
      <c r="M1868" s="483"/>
      <c r="N1868" s="526"/>
      <c r="O1868" s="483"/>
      <c r="P1868" s="483"/>
      <c r="Q1868" s="483"/>
      <c r="R1868" s="483"/>
      <c r="S1868" s="958"/>
      <c r="T1868" s="394"/>
      <c r="BC1868" s="914"/>
      <c r="BD1868" s="914"/>
    </row>
    <row r="1869" s="695" customFormat="1" customHeight="1" spans="1:56">
      <c r="A1869" s="529"/>
      <c r="B1869" s="394"/>
      <c r="C1869" s="858"/>
      <c r="D1869" s="409"/>
      <c r="E1869" s="481"/>
      <c r="F1869" s="960"/>
      <c r="G1869" s="968"/>
      <c r="H1869" s="291"/>
      <c r="I1869" s="690"/>
      <c r="J1869" s="291"/>
      <c r="K1869" s="960"/>
      <c r="L1869" s="480"/>
      <c r="M1869" s="483"/>
      <c r="N1869" s="526"/>
      <c r="O1869" s="483"/>
      <c r="P1869" s="483"/>
      <c r="Q1869" s="483"/>
      <c r="R1869" s="483"/>
      <c r="S1869" s="958"/>
      <c r="T1869" s="394"/>
      <c r="BC1869" s="962"/>
      <c r="BD1869" s="962"/>
    </row>
    <row r="1870" s="695" customFormat="1" customHeight="1" spans="1:56">
      <c r="A1870" s="529"/>
      <c r="B1870" s="394"/>
      <c r="C1870" s="858"/>
      <c r="D1870" s="716"/>
      <c r="E1870" s="481"/>
      <c r="F1870" s="960"/>
      <c r="G1870" s="968"/>
      <c r="H1870" s="291"/>
      <c r="I1870" s="690"/>
      <c r="J1870" s="291"/>
      <c r="K1870" s="960"/>
      <c r="L1870" s="480"/>
      <c r="M1870" s="483"/>
      <c r="N1870" s="526"/>
      <c r="O1870" s="483"/>
      <c r="P1870" s="483"/>
      <c r="Q1870" s="483"/>
      <c r="R1870" s="483"/>
      <c r="S1870" s="958"/>
      <c r="T1870" s="394"/>
      <c r="BC1870" s="962"/>
      <c r="BD1870" s="962"/>
    </row>
    <row r="1871" s="695" customFormat="1" customHeight="1" spans="1:56">
      <c r="A1871" s="529"/>
      <c r="B1871" s="394"/>
      <c r="C1871" s="858"/>
      <c r="D1871" s="409"/>
      <c r="E1871" s="481"/>
      <c r="F1871" s="960"/>
      <c r="G1871" s="968"/>
      <c r="H1871" s="291"/>
      <c r="I1871" s="690"/>
      <c r="J1871" s="291"/>
      <c r="K1871" s="960"/>
      <c r="L1871" s="480"/>
      <c r="M1871" s="483"/>
      <c r="N1871" s="526"/>
      <c r="O1871" s="483"/>
      <c r="P1871" s="483"/>
      <c r="Q1871" s="483"/>
      <c r="R1871" s="483"/>
      <c r="S1871" s="958"/>
      <c r="T1871" s="394"/>
      <c r="BC1871" s="914"/>
      <c r="BD1871" s="914"/>
    </row>
    <row r="1872" s="695" customFormat="1" customHeight="1" spans="1:56">
      <c r="A1872" s="529"/>
      <c r="B1872" s="394"/>
      <c r="C1872" s="858"/>
      <c r="D1872" s="409"/>
      <c r="E1872" s="481"/>
      <c r="F1872" s="960"/>
      <c r="G1872" s="968"/>
      <c r="H1872" s="291"/>
      <c r="I1872" s="690"/>
      <c r="J1872" s="291"/>
      <c r="K1872" s="960"/>
      <c r="L1872" s="480"/>
      <c r="M1872" s="483"/>
      <c r="N1872" s="526"/>
      <c r="O1872" s="483"/>
      <c r="P1872" s="483"/>
      <c r="Q1872" s="483"/>
      <c r="R1872" s="483"/>
      <c r="S1872" s="958"/>
      <c r="T1872" s="394"/>
      <c r="BC1872" s="914"/>
      <c r="BD1872" s="914"/>
    </row>
    <row r="1873" s="695" customFormat="1" customHeight="1" spans="1:56">
      <c r="A1873" s="529"/>
      <c r="B1873" s="394"/>
      <c r="C1873" s="858"/>
      <c r="D1873" s="716"/>
      <c r="E1873" s="481"/>
      <c r="F1873" s="960"/>
      <c r="G1873" s="968"/>
      <c r="H1873" s="291"/>
      <c r="I1873" s="690"/>
      <c r="J1873" s="291"/>
      <c r="K1873" s="960"/>
      <c r="L1873" s="480"/>
      <c r="M1873" s="483"/>
      <c r="N1873" s="526"/>
      <c r="O1873" s="483"/>
      <c r="P1873" s="483"/>
      <c r="Q1873" s="483"/>
      <c r="R1873" s="483"/>
      <c r="S1873" s="958"/>
      <c r="T1873" s="950"/>
      <c r="BC1873" s="914"/>
      <c r="BD1873" s="914"/>
    </row>
    <row r="1874" s="695" customFormat="1" customHeight="1" spans="1:56">
      <c r="A1874" s="529"/>
      <c r="B1874" s="394"/>
      <c r="C1874" s="858"/>
      <c r="D1874" s="409"/>
      <c r="E1874" s="481"/>
      <c r="F1874" s="960"/>
      <c r="G1874" s="968"/>
      <c r="H1874" s="291"/>
      <c r="I1874" s="690"/>
      <c r="J1874" s="291"/>
      <c r="K1874" s="960"/>
      <c r="L1874" s="480"/>
      <c r="M1874" s="483"/>
      <c r="N1874" s="526"/>
      <c r="O1874" s="483"/>
      <c r="P1874" s="483"/>
      <c r="Q1874" s="483"/>
      <c r="R1874" s="483"/>
      <c r="S1874" s="958"/>
      <c r="T1874" s="950"/>
      <c r="BC1874" s="914"/>
      <c r="BD1874" s="914"/>
    </row>
    <row r="1875" s="824" customFormat="1" customHeight="1" spans="1:56">
      <c r="A1875" s="529"/>
      <c r="B1875" s="497"/>
      <c r="C1875" s="858"/>
      <c r="D1875" s="716"/>
      <c r="E1875" s="481"/>
      <c r="F1875" s="960"/>
      <c r="G1875" s="968"/>
      <c r="H1875" s="291"/>
      <c r="I1875" s="690"/>
      <c r="J1875" s="291"/>
      <c r="K1875" s="960"/>
      <c r="L1875" s="480"/>
      <c r="M1875" s="483"/>
      <c r="N1875" s="483"/>
      <c r="O1875" s="483"/>
      <c r="P1875" s="526"/>
      <c r="Q1875" s="483"/>
      <c r="R1875" s="797"/>
      <c r="S1875" s="958"/>
      <c r="T1875" s="497"/>
      <c r="BC1875" s="914"/>
      <c r="BD1875" s="914"/>
    </row>
    <row r="1876" s="824" customFormat="1" customHeight="1" spans="1:56">
      <c r="A1876" s="529"/>
      <c r="B1876" s="497"/>
      <c r="C1876" s="858"/>
      <c r="D1876" s="409"/>
      <c r="E1876" s="481"/>
      <c r="F1876" s="960"/>
      <c r="G1876" s="968"/>
      <c r="H1876" s="291"/>
      <c r="I1876" s="690"/>
      <c r="J1876" s="291"/>
      <c r="K1876" s="960"/>
      <c r="L1876" s="480"/>
      <c r="M1876" s="483"/>
      <c r="N1876" s="483"/>
      <c r="O1876" s="483"/>
      <c r="P1876" s="483"/>
      <c r="Q1876" s="483"/>
      <c r="R1876" s="483"/>
      <c r="S1876" s="958"/>
      <c r="T1876" s="497"/>
      <c r="BC1876" s="914"/>
      <c r="BD1876" s="914"/>
    </row>
    <row r="1877" s="695" customFormat="1" customHeight="1" spans="1:56">
      <c r="A1877" s="529"/>
      <c r="B1877" s="394"/>
      <c r="C1877" s="858"/>
      <c r="D1877" s="716"/>
      <c r="E1877" s="481"/>
      <c r="F1877" s="960"/>
      <c r="G1877" s="968"/>
      <c r="H1877" s="291"/>
      <c r="I1877" s="690"/>
      <c r="J1877" s="291"/>
      <c r="K1877" s="960"/>
      <c r="L1877" s="480"/>
      <c r="M1877" s="483"/>
      <c r="N1877" s="526"/>
      <c r="O1877" s="483"/>
      <c r="P1877" s="483"/>
      <c r="Q1877" s="483"/>
      <c r="R1877" s="483"/>
      <c r="S1877" s="958"/>
      <c r="T1877" s="394"/>
      <c r="BC1877" s="962"/>
      <c r="BD1877" s="962"/>
    </row>
    <row r="1878" s="695" customFormat="1" customHeight="1" spans="1:56">
      <c r="A1878" s="529"/>
      <c r="B1878" s="394"/>
      <c r="C1878" s="858"/>
      <c r="D1878" s="409"/>
      <c r="E1878" s="481"/>
      <c r="F1878" s="960"/>
      <c r="G1878" s="968"/>
      <c r="H1878" s="291"/>
      <c r="I1878" s="690"/>
      <c r="J1878" s="291"/>
      <c r="K1878" s="960"/>
      <c r="L1878" s="480"/>
      <c r="M1878" s="483"/>
      <c r="N1878" s="526"/>
      <c r="O1878" s="483"/>
      <c r="P1878" s="483"/>
      <c r="Q1878" s="483"/>
      <c r="R1878" s="483"/>
      <c r="S1878" s="958"/>
      <c r="T1878" s="394"/>
      <c r="BC1878" s="962"/>
      <c r="BD1878" s="962"/>
    </row>
    <row r="1879" s="824" customFormat="1" customHeight="1" spans="1:56">
      <c r="A1879" s="529"/>
      <c r="B1879" s="497"/>
      <c r="C1879" s="858"/>
      <c r="D1879" s="716"/>
      <c r="E1879" s="481"/>
      <c r="F1879" s="960"/>
      <c r="G1879" s="968"/>
      <c r="H1879" s="291"/>
      <c r="I1879" s="690"/>
      <c r="J1879" s="291"/>
      <c r="K1879" s="960"/>
      <c r="L1879" s="480"/>
      <c r="M1879" s="483"/>
      <c r="N1879" s="483"/>
      <c r="O1879" s="483"/>
      <c r="P1879" s="483"/>
      <c r="Q1879" s="483"/>
      <c r="R1879" s="483"/>
      <c r="S1879" s="958"/>
      <c r="T1879" s="497"/>
      <c r="BC1879" s="962"/>
      <c r="BD1879" s="962"/>
    </row>
    <row r="1880" s="824" customFormat="1" customHeight="1" spans="1:56">
      <c r="A1880" s="529"/>
      <c r="B1880" s="497"/>
      <c r="C1880" s="858"/>
      <c r="D1880" s="409"/>
      <c r="E1880" s="481"/>
      <c r="F1880" s="960"/>
      <c r="G1880" s="968"/>
      <c r="H1880" s="291"/>
      <c r="I1880" s="690"/>
      <c r="J1880" s="291"/>
      <c r="K1880" s="960"/>
      <c r="L1880" s="480"/>
      <c r="M1880" s="483"/>
      <c r="N1880" s="483"/>
      <c r="O1880" s="483"/>
      <c r="P1880" s="483"/>
      <c r="Q1880" s="483"/>
      <c r="R1880" s="483"/>
      <c r="S1880" s="958"/>
      <c r="T1880" s="497"/>
      <c r="BC1880" s="962"/>
      <c r="BD1880" s="962"/>
    </row>
    <row r="1881" s="695" customFormat="1" customHeight="1" spans="1:56">
      <c r="A1881" s="529"/>
      <c r="B1881" s="394"/>
      <c r="C1881" s="858"/>
      <c r="D1881" s="716"/>
      <c r="E1881" s="481"/>
      <c r="F1881" s="960"/>
      <c r="G1881" s="968"/>
      <c r="H1881" s="291"/>
      <c r="I1881" s="690"/>
      <c r="J1881" s="291"/>
      <c r="K1881" s="960"/>
      <c r="L1881" s="480"/>
      <c r="M1881" s="483"/>
      <c r="N1881" s="526"/>
      <c r="O1881" s="483"/>
      <c r="P1881" s="483"/>
      <c r="Q1881" s="483"/>
      <c r="R1881" s="483"/>
      <c r="S1881" s="958"/>
      <c r="T1881" s="394"/>
      <c r="BC1881" s="962"/>
      <c r="BD1881" s="962"/>
    </row>
    <row r="1882" s="695" customFormat="1" customHeight="1" spans="1:56">
      <c r="A1882" s="529"/>
      <c r="B1882" s="394"/>
      <c r="C1882" s="858"/>
      <c r="D1882" s="409"/>
      <c r="E1882" s="481"/>
      <c r="F1882" s="960"/>
      <c r="G1882" s="968"/>
      <c r="H1882" s="291"/>
      <c r="I1882" s="690"/>
      <c r="J1882" s="291"/>
      <c r="K1882" s="960"/>
      <c r="L1882" s="480"/>
      <c r="M1882" s="483"/>
      <c r="N1882" s="526"/>
      <c r="O1882" s="483"/>
      <c r="P1882" s="483"/>
      <c r="Q1882" s="483"/>
      <c r="R1882" s="483"/>
      <c r="S1882" s="958"/>
      <c r="T1882" s="394"/>
      <c r="BC1882" s="962"/>
      <c r="BD1882" s="962"/>
    </row>
    <row r="1883" s="695" customFormat="1" customHeight="1" spans="1:56">
      <c r="A1883" s="529"/>
      <c r="B1883" s="394"/>
      <c r="C1883" s="858"/>
      <c r="D1883" s="716"/>
      <c r="E1883" s="481"/>
      <c r="F1883" s="960"/>
      <c r="G1883" s="968"/>
      <c r="H1883" s="291"/>
      <c r="I1883" s="690"/>
      <c r="J1883" s="291"/>
      <c r="K1883" s="960"/>
      <c r="L1883" s="480"/>
      <c r="M1883" s="483"/>
      <c r="N1883" s="526"/>
      <c r="O1883" s="483"/>
      <c r="P1883" s="483"/>
      <c r="Q1883" s="483"/>
      <c r="R1883" s="483"/>
      <c r="S1883" s="958"/>
      <c r="T1883" s="394"/>
      <c r="BC1883" s="962"/>
      <c r="BD1883" s="962"/>
    </row>
    <row r="1884" s="695" customFormat="1" customHeight="1" spans="1:56">
      <c r="A1884" s="529"/>
      <c r="B1884" s="394"/>
      <c r="C1884" s="858"/>
      <c r="D1884" s="409"/>
      <c r="E1884" s="481"/>
      <c r="F1884" s="960"/>
      <c r="G1884" s="968"/>
      <c r="H1884" s="291"/>
      <c r="I1884" s="690"/>
      <c r="J1884" s="291"/>
      <c r="K1884" s="960"/>
      <c r="L1884" s="480"/>
      <c r="M1884" s="483"/>
      <c r="N1884" s="526"/>
      <c r="O1884" s="483"/>
      <c r="P1884" s="483"/>
      <c r="Q1884" s="483"/>
      <c r="R1884" s="483"/>
      <c r="S1884" s="958"/>
      <c r="T1884" s="394"/>
      <c r="BC1884" s="962"/>
      <c r="BD1884" s="962"/>
    </row>
    <row r="1885" s="695" customFormat="1" customHeight="1" spans="1:56">
      <c r="A1885" s="529"/>
      <c r="B1885" s="394"/>
      <c r="C1885" s="858"/>
      <c r="D1885" s="716"/>
      <c r="E1885" s="481"/>
      <c r="F1885" s="960"/>
      <c r="G1885" s="968"/>
      <c r="H1885" s="291"/>
      <c r="I1885" s="690"/>
      <c r="J1885" s="291"/>
      <c r="K1885" s="960"/>
      <c r="L1885" s="480"/>
      <c r="M1885" s="483"/>
      <c r="N1885" s="526"/>
      <c r="O1885" s="483"/>
      <c r="P1885" s="483"/>
      <c r="Q1885" s="483"/>
      <c r="R1885" s="483"/>
      <c r="S1885" s="958"/>
      <c r="T1885" s="394"/>
      <c r="BC1885" s="833"/>
      <c r="BD1885" s="827"/>
    </row>
    <row r="1886" s="695" customFormat="1" customHeight="1" spans="1:56">
      <c r="A1886" s="529"/>
      <c r="B1886" s="394"/>
      <c r="C1886" s="858"/>
      <c r="D1886" s="409"/>
      <c r="E1886" s="481"/>
      <c r="F1886" s="960"/>
      <c r="G1886" s="968"/>
      <c r="H1886" s="291"/>
      <c r="I1886" s="690"/>
      <c r="J1886" s="291"/>
      <c r="K1886" s="960"/>
      <c r="L1886" s="480"/>
      <c r="M1886" s="483"/>
      <c r="N1886" s="526"/>
      <c r="O1886" s="483"/>
      <c r="P1886" s="483"/>
      <c r="Q1886" s="483"/>
      <c r="R1886" s="483"/>
      <c r="S1886" s="958"/>
      <c r="T1886" s="394"/>
      <c r="BC1886" s="855"/>
      <c r="BD1886" s="907"/>
    </row>
    <row r="1887" s="824" customFormat="1" customHeight="1" spans="1:56">
      <c r="A1887" s="529"/>
      <c r="B1887" s="961"/>
      <c r="C1887" s="858"/>
      <c r="D1887" s="716"/>
      <c r="E1887" s="481"/>
      <c r="F1887" s="960"/>
      <c r="G1887" s="968"/>
      <c r="H1887" s="291"/>
      <c r="I1887" s="690"/>
      <c r="J1887" s="291"/>
      <c r="K1887" s="960"/>
      <c r="L1887" s="480"/>
      <c r="M1887" s="483"/>
      <c r="N1887" s="483"/>
      <c r="O1887" s="483"/>
      <c r="P1887" s="526"/>
      <c r="Q1887" s="483"/>
      <c r="R1887" s="797"/>
      <c r="S1887" s="958"/>
      <c r="T1887" s="497"/>
      <c r="BC1887" s="855"/>
      <c r="BD1887" s="907"/>
    </row>
    <row r="1888" s="824" customFormat="1" customHeight="1" spans="1:56">
      <c r="A1888" s="529"/>
      <c r="B1888" s="497"/>
      <c r="C1888" s="858"/>
      <c r="D1888" s="409"/>
      <c r="E1888" s="481"/>
      <c r="F1888" s="960"/>
      <c r="G1888" s="968"/>
      <c r="H1888" s="291"/>
      <c r="I1888" s="690"/>
      <c r="J1888" s="291"/>
      <c r="K1888" s="960"/>
      <c r="L1888" s="480"/>
      <c r="M1888" s="483"/>
      <c r="N1888" s="483"/>
      <c r="O1888" s="483"/>
      <c r="P1888" s="483"/>
      <c r="Q1888" s="483"/>
      <c r="R1888" s="483"/>
      <c r="S1888" s="958"/>
      <c r="T1888" s="497"/>
      <c r="BC1888" s="855"/>
      <c r="BD1888" s="907"/>
    </row>
    <row r="1889" s="824" customFormat="1" customHeight="1" spans="1:56">
      <c r="A1889" s="529"/>
      <c r="B1889" s="497"/>
      <c r="C1889" s="858"/>
      <c r="D1889" s="716"/>
      <c r="E1889" s="481"/>
      <c r="F1889" s="960"/>
      <c r="G1889" s="968"/>
      <c r="H1889" s="291"/>
      <c r="I1889" s="690"/>
      <c r="J1889" s="291"/>
      <c r="K1889" s="960"/>
      <c r="L1889" s="480"/>
      <c r="M1889" s="483"/>
      <c r="N1889" s="483"/>
      <c r="O1889" s="483"/>
      <c r="P1889" s="526"/>
      <c r="Q1889" s="483"/>
      <c r="R1889" s="797"/>
      <c r="S1889" s="958"/>
      <c r="T1889" s="497"/>
      <c r="BC1889" s="855"/>
      <c r="BD1889" s="907"/>
    </row>
    <row r="1890" s="824" customFormat="1" customHeight="1" spans="1:56">
      <c r="A1890" s="529"/>
      <c r="B1890" s="497"/>
      <c r="C1890" s="858"/>
      <c r="D1890" s="409"/>
      <c r="E1890" s="481"/>
      <c r="F1890" s="960"/>
      <c r="G1890" s="968"/>
      <c r="H1890" s="291"/>
      <c r="I1890" s="690"/>
      <c r="J1890" s="291"/>
      <c r="K1890" s="960"/>
      <c r="L1890" s="480"/>
      <c r="M1890" s="483"/>
      <c r="N1890" s="483"/>
      <c r="O1890" s="483"/>
      <c r="P1890" s="483"/>
      <c r="Q1890" s="483"/>
      <c r="R1890" s="483"/>
      <c r="S1890" s="958"/>
      <c r="T1890" s="497"/>
      <c r="BC1890" s="855"/>
      <c r="BD1890" s="907"/>
    </row>
    <row r="1891" s="824" customFormat="1" customHeight="1" spans="1:56">
      <c r="A1891" s="529"/>
      <c r="B1891" s="497"/>
      <c r="C1891" s="858"/>
      <c r="D1891" s="409"/>
      <c r="E1891" s="481"/>
      <c r="F1891" s="960"/>
      <c r="G1891" s="968"/>
      <c r="H1891" s="291"/>
      <c r="I1891" s="690"/>
      <c r="J1891" s="291"/>
      <c r="K1891" s="960"/>
      <c r="L1891" s="480"/>
      <c r="M1891" s="483"/>
      <c r="N1891" s="483"/>
      <c r="O1891" s="483"/>
      <c r="P1891" s="483"/>
      <c r="Q1891" s="483"/>
      <c r="R1891" s="483"/>
      <c r="S1891" s="958"/>
      <c r="T1891" s="497"/>
      <c r="BC1891" s="855"/>
      <c r="BD1891" s="907"/>
    </row>
    <row r="1892" s="824" customFormat="1" customHeight="1" spans="1:56">
      <c r="A1892" s="529"/>
      <c r="B1892" s="497"/>
      <c r="C1892" s="858"/>
      <c r="D1892" s="716"/>
      <c r="E1892" s="481"/>
      <c r="F1892" s="960"/>
      <c r="G1892" s="968"/>
      <c r="H1892" s="291"/>
      <c r="I1892" s="690"/>
      <c r="J1892" s="291"/>
      <c r="K1892" s="960"/>
      <c r="L1892" s="480"/>
      <c r="M1892" s="483"/>
      <c r="N1892" s="483"/>
      <c r="O1892" s="483"/>
      <c r="P1892" s="483"/>
      <c r="Q1892" s="483"/>
      <c r="R1892" s="483"/>
      <c r="S1892" s="958"/>
      <c r="T1892" s="497"/>
      <c r="BC1892" s="855"/>
      <c r="BD1892" s="907"/>
    </row>
    <row r="1893" s="824" customFormat="1" customHeight="1" spans="1:56">
      <c r="A1893" s="529"/>
      <c r="B1893" s="497"/>
      <c r="C1893" s="858"/>
      <c r="D1893" s="409"/>
      <c r="E1893" s="481"/>
      <c r="F1893" s="960"/>
      <c r="G1893" s="968"/>
      <c r="H1893" s="291"/>
      <c r="I1893" s="690"/>
      <c r="J1893" s="291"/>
      <c r="K1893" s="960"/>
      <c r="L1893" s="480"/>
      <c r="M1893" s="483"/>
      <c r="N1893" s="483"/>
      <c r="O1893" s="483"/>
      <c r="P1893" s="483"/>
      <c r="Q1893" s="483"/>
      <c r="R1893" s="483"/>
      <c r="S1893" s="958"/>
      <c r="T1893" s="497"/>
      <c r="BC1893" s="855"/>
      <c r="BD1893" s="907"/>
    </row>
    <row r="1894" s="824" customFormat="1" customHeight="1" spans="1:56">
      <c r="A1894" s="529"/>
      <c r="B1894" s="497"/>
      <c r="C1894" s="858"/>
      <c r="D1894" s="716"/>
      <c r="E1894" s="481"/>
      <c r="F1894" s="960"/>
      <c r="G1894" s="968"/>
      <c r="H1894" s="291"/>
      <c r="I1894" s="690"/>
      <c r="J1894" s="291"/>
      <c r="K1894" s="960"/>
      <c r="L1894" s="480"/>
      <c r="M1894" s="483"/>
      <c r="N1894" s="483"/>
      <c r="O1894" s="483"/>
      <c r="P1894" s="483"/>
      <c r="Q1894" s="483"/>
      <c r="R1894" s="483"/>
      <c r="S1894" s="958"/>
      <c r="T1894" s="497"/>
      <c r="BC1894" s="855"/>
      <c r="BD1894" s="907"/>
    </row>
    <row r="1895" customHeight="1" spans="1:56">
      <c r="A1895" s="788">
        <v>46356</v>
      </c>
      <c r="B1895" s="863" t="s">
        <v>659</v>
      </c>
      <c r="C1895" s="863"/>
      <c r="D1895" s="625"/>
      <c r="E1895" s="864"/>
      <c r="F1895" s="627">
        <f>SUBTOTAL(9,F1743:F1894)</f>
        <v>0</v>
      </c>
      <c r="G1895" s="731"/>
      <c r="H1895" s="628">
        <f>SUBTOTAL(9,H1743:H1894)</f>
        <v>0</v>
      </c>
      <c r="I1895" s="629"/>
      <c r="J1895" s="628">
        <f t="shared" ref="J1895:P1895" si="28">SUBTOTAL(9,J1743:J1894)</f>
        <v>0</v>
      </c>
      <c r="K1895" s="627">
        <f t="shared" si="28"/>
        <v>0</v>
      </c>
      <c r="L1895" s="628">
        <f t="shared" si="28"/>
        <v>0</v>
      </c>
      <c r="M1895" s="628">
        <f t="shared" si="28"/>
        <v>0</v>
      </c>
      <c r="N1895" s="628">
        <f t="shared" si="28"/>
        <v>0</v>
      </c>
      <c r="O1895" s="628">
        <f t="shared" si="28"/>
        <v>0</v>
      </c>
      <c r="P1895" s="731">
        <f t="shared" si="28"/>
        <v>0</v>
      </c>
      <c r="Q1895" s="731"/>
      <c r="R1895" s="731">
        <f>SUBTOTAL(9,R1743:R1894)</f>
        <v>0</v>
      </c>
      <c r="S1895" s="865"/>
      <c r="T1895" s="630">
        <f>L1895+R1895-J1895</f>
        <v>0</v>
      </c>
      <c r="U1895" s="2"/>
      <c r="BC1895" s="855"/>
      <c r="BD1895" s="907"/>
    </row>
    <row r="1896" s="695" customFormat="1" customHeight="1" spans="1:56">
      <c r="A1896" s="529"/>
      <c r="B1896" s="799"/>
      <c r="C1896" s="236"/>
      <c r="D1896" s="684"/>
      <c r="E1896" s="528"/>
      <c r="F1896" s="660"/>
      <c r="G1896" s="295"/>
      <c r="H1896" s="388"/>
      <c r="I1896" s="897"/>
      <c r="J1896" s="388"/>
      <c r="K1896" s="973"/>
      <c r="L1896" s="796"/>
      <c r="M1896" s="480"/>
      <c r="N1896" s="480"/>
      <c r="O1896" s="480"/>
      <c r="P1896" s="797"/>
      <c r="Q1896" s="797"/>
      <c r="R1896" s="797"/>
      <c r="S1896" s="849"/>
      <c r="T1896" s="974"/>
      <c r="U1896" s="765"/>
      <c r="V1896" s="765"/>
      <c r="W1896" s="765"/>
      <c r="X1896" s="765"/>
      <c r="Y1896" s="765"/>
      <c r="Z1896" s="765"/>
      <c r="AA1896" s="765"/>
      <c r="AB1896" s="765"/>
      <c r="AC1896" s="765"/>
      <c r="AD1896" s="765"/>
      <c r="AE1896" s="765"/>
      <c r="AF1896" s="765"/>
      <c r="AG1896" s="765"/>
      <c r="AH1896" s="765"/>
      <c r="BC1896" s="855"/>
      <c r="BD1896" s="907"/>
    </row>
    <row r="1897" s="695" customFormat="1" customHeight="1" spans="1:56">
      <c r="A1897" s="529"/>
      <c r="B1897" s="858"/>
      <c r="C1897" s="236"/>
      <c r="D1897" s="409"/>
      <c r="E1897" s="528"/>
      <c r="F1897" s="660"/>
      <c r="G1897" s="295"/>
      <c r="H1897" s="291"/>
      <c r="I1897" s="690"/>
      <c r="J1897" s="291"/>
      <c r="K1897" s="973"/>
      <c r="L1897" s="796"/>
      <c r="M1897" s="480"/>
      <c r="N1897" s="480"/>
      <c r="O1897" s="480"/>
      <c r="P1897" s="797"/>
      <c r="Q1897" s="797"/>
      <c r="R1897" s="797"/>
      <c r="S1897" s="849"/>
      <c r="T1897" s="974"/>
      <c r="U1897" s="765"/>
      <c r="V1897" s="765"/>
      <c r="W1897" s="765"/>
      <c r="X1897" s="765"/>
      <c r="Y1897" s="765"/>
      <c r="Z1897" s="765"/>
      <c r="AA1897" s="765"/>
      <c r="AB1897" s="765"/>
      <c r="AC1897" s="765"/>
      <c r="AD1897" s="765"/>
      <c r="AE1897" s="765"/>
      <c r="AF1897" s="765"/>
      <c r="AG1897" s="765"/>
      <c r="AH1897" s="765"/>
      <c r="BC1897" s="855"/>
      <c r="BD1897" s="907"/>
    </row>
    <row r="1898" s="695" customFormat="1" customHeight="1" spans="1:56">
      <c r="A1898" s="529"/>
      <c r="B1898" s="858"/>
      <c r="C1898" s="236"/>
      <c r="D1898" s="409"/>
      <c r="E1898" s="528"/>
      <c r="F1898" s="660"/>
      <c r="G1898" s="295"/>
      <c r="H1898" s="291"/>
      <c r="I1898" s="690"/>
      <c r="J1898" s="291"/>
      <c r="K1898" s="973"/>
      <c r="L1898" s="796"/>
      <c r="M1898" s="480"/>
      <c r="N1898" s="480"/>
      <c r="O1898" s="480"/>
      <c r="P1898" s="797"/>
      <c r="Q1898" s="797"/>
      <c r="R1898" s="797"/>
      <c r="S1898" s="849"/>
      <c r="T1898" s="974"/>
      <c r="U1898" s="765"/>
      <c r="V1898" s="765"/>
      <c r="W1898" s="765"/>
      <c r="X1898" s="765"/>
      <c r="Y1898" s="765"/>
      <c r="Z1898" s="765"/>
      <c r="AA1898" s="765"/>
      <c r="AB1898" s="765"/>
      <c r="AC1898" s="765"/>
      <c r="AD1898" s="765"/>
      <c r="AE1898" s="765"/>
      <c r="AF1898" s="765"/>
      <c r="AG1898" s="765"/>
      <c r="AH1898" s="765"/>
      <c r="BC1898" s="855"/>
      <c r="BD1898" s="907"/>
    </row>
    <row r="1899" s="695" customFormat="1" customHeight="1" spans="1:56">
      <c r="A1899" s="529"/>
      <c r="B1899" s="799"/>
      <c r="C1899" s="236"/>
      <c r="D1899" s="684"/>
      <c r="E1899" s="528"/>
      <c r="F1899" s="660"/>
      <c r="G1899" s="295"/>
      <c r="H1899" s="291"/>
      <c r="I1899" s="690"/>
      <c r="J1899" s="291"/>
      <c r="K1899" s="973"/>
      <c r="L1899" s="975"/>
      <c r="M1899" s="976"/>
      <c r="N1899" s="219"/>
      <c r="O1899" s="219"/>
      <c r="P1899" s="219"/>
      <c r="Q1899" s="219"/>
      <c r="R1899" s="219"/>
      <c r="S1899" s="972"/>
      <c r="T1899" s="977"/>
      <c r="U1899" s="765"/>
      <c r="V1899" s="765"/>
      <c r="W1899" s="765"/>
      <c r="X1899" s="765"/>
      <c r="Y1899" s="765"/>
      <c r="Z1899" s="765"/>
      <c r="AA1899" s="765"/>
      <c r="AB1899" s="765"/>
      <c r="AC1899" s="765"/>
      <c r="AD1899" s="765"/>
      <c r="AE1899" s="765"/>
      <c r="AF1899" s="765"/>
      <c r="AG1899" s="765"/>
      <c r="AH1899" s="765"/>
      <c r="BC1899" s="855"/>
      <c r="BD1899" s="907"/>
    </row>
    <row r="1900" s="695" customFormat="1" customHeight="1" spans="1:56">
      <c r="A1900" s="529"/>
      <c r="B1900" s="858"/>
      <c r="C1900" s="236"/>
      <c r="D1900" s="409"/>
      <c r="E1900" s="528"/>
      <c r="F1900" s="660"/>
      <c r="G1900" s="295"/>
      <c r="H1900" s="291"/>
      <c r="I1900" s="690"/>
      <c r="J1900" s="291"/>
      <c r="K1900" s="973"/>
      <c r="L1900" s="975"/>
      <c r="M1900" s="976"/>
      <c r="N1900" s="219"/>
      <c r="O1900" s="219"/>
      <c r="P1900" s="219"/>
      <c r="Q1900" s="219"/>
      <c r="R1900" s="219"/>
      <c r="S1900" s="972"/>
      <c r="T1900" s="977"/>
      <c r="U1900" s="765"/>
      <c r="V1900" s="765"/>
      <c r="W1900" s="765"/>
      <c r="X1900" s="765"/>
      <c r="Y1900" s="765"/>
      <c r="Z1900" s="765"/>
      <c r="AA1900" s="765"/>
      <c r="AB1900" s="765"/>
      <c r="AC1900" s="765"/>
      <c r="AD1900" s="765"/>
      <c r="AE1900" s="765"/>
      <c r="AF1900" s="765"/>
      <c r="AG1900" s="765"/>
      <c r="AH1900" s="765"/>
      <c r="BC1900" s="855"/>
      <c r="BD1900" s="907"/>
    </row>
    <row r="1901" s="695" customFormat="1" customHeight="1" spans="1:56">
      <c r="A1901" s="529"/>
      <c r="B1901" s="799"/>
      <c r="C1901" s="236"/>
      <c r="D1901" s="684"/>
      <c r="E1901" s="528"/>
      <c r="F1901" s="660"/>
      <c r="G1901" s="295"/>
      <c r="H1901" s="291"/>
      <c r="I1901" s="690"/>
      <c r="J1901" s="291"/>
      <c r="K1901" s="973"/>
      <c r="L1901" s="796"/>
      <c r="M1901" s="480"/>
      <c r="N1901" s="480"/>
      <c r="O1901" s="480"/>
      <c r="P1901" s="480"/>
      <c r="Q1901" s="480"/>
      <c r="R1901" s="797"/>
      <c r="S1901" s="849"/>
      <c r="T1901" s="977"/>
      <c r="U1901" s="765"/>
      <c r="V1901" s="765"/>
      <c r="W1901" s="765"/>
      <c r="X1901" s="765"/>
      <c r="Y1901" s="765"/>
      <c r="Z1901" s="765"/>
      <c r="AA1901" s="765"/>
      <c r="AB1901" s="765"/>
      <c r="AC1901" s="765"/>
      <c r="AD1901" s="765"/>
      <c r="AE1901" s="765"/>
      <c r="AF1901" s="765"/>
      <c r="AG1901" s="765"/>
      <c r="AH1901" s="765"/>
      <c r="BC1901" s="855"/>
      <c r="BD1901" s="907"/>
    </row>
    <row r="1902" s="695" customFormat="1" customHeight="1" spans="1:56">
      <c r="A1902" s="529"/>
      <c r="B1902" s="858"/>
      <c r="C1902" s="236"/>
      <c r="D1902" s="409"/>
      <c r="E1902" s="528"/>
      <c r="F1902" s="660"/>
      <c r="G1902" s="295"/>
      <c r="H1902" s="291"/>
      <c r="I1902" s="690"/>
      <c r="J1902" s="291"/>
      <c r="K1902" s="973"/>
      <c r="L1902" s="796"/>
      <c r="M1902" s="480"/>
      <c r="N1902" s="480"/>
      <c r="O1902" s="480"/>
      <c r="P1902" s="480"/>
      <c r="Q1902" s="480"/>
      <c r="R1902" s="797"/>
      <c r="S1902" s="849"/>
      <c r="T1902" s="977"/>
      <c r="U1902" s="765"/>
      <c r="V1902" s="765"/>
      <c r="W1902" s="765"/>
      <c r="X1902" s="765"/>
      <c r="Y1902" s="765"/>
      <c r="Z1902" s="765"/>
      <c r="AA1902" s="765"/>
      <c r="AB1902" s="765"/>
      <c r="AC1902" s="765"/>
      <c r="AD1902" s="765"/>
      <c r="AE1902" s="765"/>
      <c r="AF1902" s="765"/>
      <c r="AG1902" s="765"/>
      <c r="AH1902" s="765"/>
      <c r="BC1902" s="855"/>
      <c r="BD1902" s="907"/>
    </row>
    <row r="1903" s="695" customFormat="1" customHeight="1" spans="1:56">
      <c r="A1903" s="529"/>
      <c r="B1903" s="799"/>
      <c r="C1903" s="236"/>
      <c r="D1903" s="684"/>
      <c r="E1903" s="528"/>
      <c r="F1903" s="660"/>
      <c r="G1903" s="295"/>
      <c r="H1903" s="291"/>
      <c r="I1903" s="690"/>
      <c r="J1903" s="291"/>
      <c r="K1903" s="973"/>
      <c r="L1903" s="796"/>
      <c r="M1903" s="480"/>
      <c r="N1903" s="480"/>
      <c r="O1903" s="480"/>
      <c r="P1903" s="797"/>
      <c r="Q1903" s="797"/>
      <c r="R1903" s="797"/>
      <c r="S1903" s="851"/>
      <c r="T1903" s="977"/>
      <c r="U1903" s="765"/>
      <c r="V1903" s="765"/>
      <c r="W1903" s="765"/>
      <c r="X1903" s="765"/>
      <c r="Y1903" s="765"/>
      <c r="Z1903" s="765"/>
      <c r="AA1903" s="765"/>
      <c r="AB1903" s="765"/>
      <c r="AC1903" s="765"/>
      <c r="AD1903" s="765"/>
      <c r="AE1903" s="765"/>
      <c r="AF1903" s="765"/>
      <c r="AG1903" s="765"/>
      <c r="AH1903" s="765"/>
      <c r="BC1903" s="855"/>
      <c r="BD1903" s="907"/>
    </row>
    <row r="1904" s="695" customFormat="1" customHeight="1" spans="1:56">
      <c r="A1904" s="529"/>
      <c r="B1904" s="858"/>
      <c r="C1904" s="236"/>
      <c r="D1904" s="409"/>
      <c r="E1904" s="528"/>
      <c r="F1904" s="660"/>
      <c r="G1904" s="295"/>
      <c r="H1904" s="291"/>
      <c r="I1904" s="690"/>
      <c r="J1904" s="291"/>
      <c r="K1904" s="973"/>
      <c r="L1904" s="796"/>
      <c r="M1904" s="480"/>
      <c r="N1904" s="480"/>
      <c r="O1904" s="480"/>
      <c r="P1904" s="797"/>
      <c r="Q1904" s="797"/>
      <c r="R1904" s="797"/>
      <c r="S1904" s="851"/>
      <c r="T1904" s="977"/>
      <c r="U1904" s="765"/>
      <c r="V1904" s="765"/>
      <c r="W1904" s="765"/>
      <c r="X1904" s="765"/>
      <c r="Y1904" s="765"/>
      <c r="Z1904" s="765"/>
      <c r="AA1904" s="765"/>
      <c r="AB1904" s="765"/>
      <c r="AC1904" s="765"/>
      <c r="AD1904" s="765"/>
      <c r="AE1904" s="765"/>
      <c r="AF1904" s="765"/>
      <c r="AG1904" s="765"/>
      <c r="AH1904" s="765"/>
      <c r="BC1904" s="855"/>
      <c r="BD1904" s="907"/>
    </row>
    <row r="1905" s="695" customFormat="1" customHeight="1" spans="1:56">
      <c r="A1905" s="529"/>
      <c r="B1905" s="799"/>
      <c r="C1905" s="236"/>
      <c r="D1905" s="684"/>
      <c r="E1905" s="528"/>
      <c r="F1905" s="660"/>
      <c r="G1905" s="295"/>
      <c r="H1905" s="291"/>
      <c r="I1905" s="690"/>
      <c r="J1905" s="291"/>
      <c r="K1905" s="973"/>
      <c r="L1905" s="796"/>
      <c r="M1905" s="480"/>
      <c r="N1905" s="480"/>
      <c r="O1905" s="480"/>
      <c r="P1905" s="480"/>
      <c r="Q1905" s="480"/>
      <c r="R1905" s="797"/>
      <c r="S1905" s="849"/>
      <c r="T1905" s="977"/>
      <c r="U1905" s="765"/>
      <c r="V1905" s="765"/>
      <c r="W1905" s="765"/>
      <c r="X1905" s="765"/>
      <c r="Y1905" s="765"/>
      <c r="Z1905" s="765"/>
      <c r="AA1905" s="765"/>
      <c r="AB1905" s="765"/>
      <c r="AC1905" s="765"/>
      <c r="AD1905" s="765"/>
      <c r="AE1905" s="765"/>
      <c r="AF1905" s="765"/>
      <c r="AG1905" s="765"/>
      <c r="AH1905" s="765"/>
      <c r="BC1905" s="855"/>
      <c r="BD1905" s="907"/>
    </row>
    <row r="1906" s="695" customFormat="1" customHeight="1" spans="1:56">
      <c r="A1906" s="529"/>
      <c r="B1906" s="858"/>
      <c r="C1906" s="236"/>
      <c r="D1906" s="409"/>
      <c r="E1906" s="528"/>
      <c r="F1906" s="660"/>
      <c r="G1906" s="295"/>
      <c r="H1906" s="291"/>
      <c r="I1906" s="690"/>
      <c r="J1906" s="291"/>
      <c r="K1906" s="973"/>
      <c r="L1906" s="796"/>
      <c r="M1906" s="480"/>
      <c r="N1906" s="480"/>
      <c r="O1906" s="480"/>
      <c r="P1906" s="480"/>
      <c r="Q1906" s="480"/>
      <c r="R1906" s="797"/>
      <c r="S1906" s="849"/>
      <c r="T1906" s="977"/>
      <c r="U1906" s="765"/>
      <c r="V1906" s="765"/>
      <c r="W1906" s="765"/>
      <c r="X1906" s="765"/>
      <c r="Y1906" s="765"/>
      <c r="Z1906" s="765"/>
      <c r="AA1906" s="765"/>
      <c r="AB1906" s="765"/>
      <c r="AC1906" s="765"/>
      <c r="AD1906" s="765"/>
      <c r="AE1906" s="765"/>
      <c r="AF1906" s="765"/>
      <c r="AG1906" s="765"/>
      <c r="AH1906" s="765"/>
      <c r="BC1906" s="855"/>
      <c r="BD1906" s="907"/>
    </row>
    <row r="1907" s="695" customFormat="1" customHeight="1" spans="1:56">
      <c r="A1907" s="529"/>
      <c r="B1907" s="858"/>
      <c r="C1907" s="236"/>
      <c r="D1907" s="684"/>
      <c r="E1907" s="528"/>
      <c r="F1907" s="660"/>
      <c r="G1907" s="295"/>
      <c r="H1907" s="291"/>
      <c r="I1907" s="690"/>
      <c r="J1907" s="291"/>
      <c r="K1907" s="973"/>
      <c r="L1907" s="796"/>
      <c r="M1907" s="480"/>
      <c r="N1907" s="480"/>
      <c r="O1907" s="480"/>
      <c r="P1907" s="797"/>
      <c r="Q1907" s="797"/>
      <c r="R1907" s="797"/>
      <c r="S1907" s="849"/>
      <c r="T1907" s="977"/>
      <c r="U1907" s="765"/>
      <c r="V1907" s="765"/>
      <c r="W1907" s="765"/>
      <c r="X1907" s="765"/>
      <c r="Y1907" s="765"/>
      <c r="Z1907" s="765"/>
      <c r="AA1907" s="765"/>
      <c r="AB1907" s="765"/>
      <c r="AC1907" s="765"/>
      <c r="AD1907" s="765"/>
      <c r="AE1907" s="765"/>
      <c r="AF1907" s="765"/>
      <c r="AG1907" s="765"/>
      <c r="AH1907" s="765"/>
      <c r="BC1907" s="855"/>
      <c r="BD1907" s="907"/>
    </row>
    <row r="1908" s="695" customFormat="1" customHeight="1" spans="1:56">
      <c r="A1908" s="529"/>
      <c r="B1908" s="858"/>
      <c r="C1908" s="236"/>
      <c r="D1908" s="409"/>
      <c r="E1908" s="528"/>
      <c r="F1908" s="660"/>
      <c r="G1908" s="295"/>
      <c r="H1908" s="291"/>
      <c r="I1908" s="690"/>
      <c r="J1908" s="291"/>
      <c r="K1908" s="973"/>
      <c r="L1908" s="796"/>
      <c r="M1908" s="480"/>
      <c r="N1908" s="480"/>
      <c r="O1908" s="480"/>
      <c r="P1908" s="797"/>
      <c r="Q1908" s="797"/>
      <c r="R1908" s="797"/>
      <c r="S1908" s="849"/>
      <c r="T1908" s="977"/>
      <c r="U1908" s="765"/>
      <c r="V1908" s="765"/>
      <c r="W1908" s="765"/>
      <c r="X1908" s="765"/>
      <c r="Y1908" s="765"/>
      <c r="Z1908" s="765"/>
      <c r="AA1908" s="765"/>
      <c r="AB1908" s="765"/>
      <c r="AC1908" s="765"/>
      <c r="AD1908" s="765"/>
      <c r="AE1908" s="765"/>
      <c r="AF1908" s="765"/>
      <c r="AG1908" s="765"/>
      <c r="AH1908" s="765"/>
      <c r="BC1908" s="855"/>
      <c r="BD1908" s="907"/>
    </row>
    <row r="1909" s="695" customFormat="1" customHeight="1" spans="1:56">
      <c r="A1909" s="529"/>
      <c r="B1909" s="858"/>
      <c r="C1909" s="236"/>
      <c r="D1909" s="684"/>
      <c r="E1909" s="528"/>
      <c r="F1909" s="660"/>
      <c r="G1909" s="295"/>
      <c r="H1909" s="291"/>
      <c r="I1909" s="690"/>
      <c r="J1909" s="291"/>
      <c r="K1909" s="973"/>
      <c r="L1909" s="796"/>
      <c r="M1909" s="480"/>
      <c r="N1909" s="480"/>
      <c r="O1909" s="480"/>
      <c r="P1909" s="797"/>
      <c r="Q1909" s="797"/>
      <c r="R1909" s="797"/>
      <c r="S1909" s="849"/>
      <c r="T1909" s="977"/>
      <c r="U1909" s="765"/>
      <c r="V1909" s="765"/>
      <c r="W1909" s="765"/>
      <c r="X1909" s="765"/>
      <c r="Y1909" s="765"/>
      <c r="Z1909" s="765"/>
      <c r="AA1909" s="765"/>
      <c r="AB1909" s="765"/>
      <c r="AC1909" s="765"/>
      <c r="AD1909" s="765"/>
      <c r="AE1909" s="765"/>
      <c r="AF1909" s="765"/>
      <c r="AG1909" s="765"/>
      <c r="AH1909" s="765"/>
      <c r="BC1909" s="855"/>
      <c r="BD1909" s="907"/>
    </row>
    <row r="1910" s="695" customFormat="1" customHeight="1" spans="1:56">
      <c r="A1910" s="529"/>
      <c r="B1910" s="858"/>
      <c r="C1910" s="236"/>
      <c r="D1910" s="409"/>
      <c r="E1910" s="528"/>
      <c r="F1910" s="660"/>
      <c r="G1910" s="295"/>
      <c r="H1910" s="291"/>
      <c r="I1910" s="690"/>
      <c r="J1910" s="291"/>
      <c r="K1910" s="973"/>
      <c r="L1910" s="796"/>
      <c r="M1910" s="480"/>
      <c r="N1910" s="480"/>
      <c r="O1910" s="480"/>
      <c r="P1910" s="797"/>
      <c r="Q1910" s="797"/>
      <c r="R1910" s="797"/>
      <c r="S1910" s="849"/>
      <c r="T1910" s="977"/>
      <c r="U1910" s="765"/>
      <c r="V1910" s="765"/>
      <c r="W1910" s="765"/>
      <c r="X1910" s="765"/>
      <c r="Y1910" s="765"/>
      <c r="Z1910" s="765"/>
      <c r="AA1910" s="765"/>
      <c r="AB1910" s="765"/>
      <c r="AC1910" s="765"/>
      <c r="AD1910" s="765"/>
      <c r="AE1910" s="765"/>
      <c r="AF1910" s="765"/>
      <c r="AG1910" s="765"/>
      <c r="AH1910" s="765"/>
      <c r="BC1910" s="855"/>
      <c r="BD1910" s="907"/>
    </row>
    <row r="1911" s="695" customFormat="1" customHeight="1" spans="1:56">
      <c r="A1911" s="529"/>
      <c r="B1911" s="799"/>
      <c r="C1911" s="236"/>
      <c r="D1911" s="684"/>
      <c r="E1911" s="528"/>
      <c r="F1911" s="660"/>
      <c r="G1911" s="295"/>
      <c r="H1911" s="291"/>
      <c r="I1911" s="690"/>
      <c r="J1911" s="291"/>
      <c r="K1911" s="973"/>
      <c r="L1911" s="796"/>
      <c r="M1911" s="480"/>
      <c r="N1911" s="480"/>
      <c r="O1911" s="480"/>
      <c r="P1911" s="480"/>
      <c r="Q1911" s="480"/>
      <c r="R1911" s="797"/>
      <c r="S1911" s="849"/>
      <c r="T1911" s="971"/>
      <c r="U1911" s="765"/>
      <c r="V1911" s="765"/>
      <c r="W1911" s="765"/>
      <c r="X1911" s="765"/>
      <c r="Y1911" s="765"/>
      <c r="Z1911" s="765"/>
      <c r="AA1911" s="765"/>
      <c r="AB1911" s="765"/>
      <c r="AC1911" s="765"/>
      <c r="AD1911" s="765"/>
      <c r="AE1911" s="765"/>
      <c r="AF1911" s="765"/>
      <c r="AG1911" s="765"/>
      <c r="AH1911" s="765"/>
      <c r="BC1911" s="855"/>
      <c r="BD1911" s="907"/>
    </row>
    <row r="1912" s="695" customFormat="1" customHeight="1" spans="1:56">
      <c r="A1912" s="529"/>
      <c r="B1912" s="858"/>
      <c r="C1912" s="236"/>
      <c r="D1912" s="409"/>
      <c r="E1912" s="528"/>
      <c r="F1912" s="660"/>
      <c r="G1912" s="295"/>
      <c r="H1912" s="291"/>
      <c r="I1912" s="690"/>
      <c r="J1912" s="291"/>
      <c r="K1912" s="973"/>
      <c r="L1912" s="796"/>
      <c r="M1912" s="480"/>
      <c r="N1912" s="480"/>
      <c r="O1912" s="480"/>
      <c r="P1912" s="480"/>
      <c r="Q1912" s="480"/>
      <c r="R1912" s="797"/>
      <c r="S1912" s="849"/>
      <c r="T1912" s="971"/>
      <c r="U1912" s="765"/>
      <c r="V1912" s="765"/>
      <c r="W1912" s="765"/>
      <c r="X1912" s="765"/>
      <c r="Y1912" s="765"/>
      <c r="Z1912" s="765"/>
      <c r="AA1912" s="765"/>
      <c r="AB1912" s="765"/>
      <c r="AC1912" s="765"/>
      <c r="AD1912" s="765"/>
      <c r="AE1912" s="765"/>
      <c r="AF1912" s="765"/>
      <c r="AG1912" s="765"/>
      <c r="AH1912" s="765"/>
      <c r="BC1912" s="855"/>
      <c r="BD1912" s="907"/>
    </row>
    <row r="1913" s="695" customFormat="1" customHeight="1" spans="1:56">
      <c r="A1913" s="529"/>
      <c r="B1913" s="858"/>
      <c r="C1913" s="236"/>
      <c r="D1913" s="684"/>
      <c r="E1913" s="528"/>
      <c r="F1913" s="660"/>
      <c r="G1913" s="295"/>
      <c r="H1913" s="291"/>
      <c r="I1913" s="690"/>
      <c r="J1913" s="291"/>
      <c r="K1913" s="973"/>
      <c r="L1913" s="796"/>
      <c r="M1913" s="480"/>
      <c r="N1913" s="480"/>
      <c r="O1913" s="480"/>
      <c r="P1913" s="797"/>
      <c r="Q1913" s="797"/>
      <c r="R1913" s="797"/>
      <c r="S1913" s="849"/>
      <c r="T1913" s="977"/>
      <c r="U1913" s="765"/>
      <c r="V1913" s="765"/>
      <c r="W1913" s="765"/>
      <c r="X1913" s="765"/>
      <c r="Y1913" s="765"/>
      <c r="Z1913" s="765"/>
      <c r="AA1913" s="765"/>
      <c r="AB1913" s="765"/>
      <c r="AC1913" s="765"/>
      <c r="AD1913" s="765"/>
      <c r="AE1913" s="765"/>
      <c r="AF1913" s="765"/>
      <c r="AG1913" s="765"/>
      <c r="AH1913" s="765"/>
      <c r="BC1913" s="855"/>
      <c r="BD1913" s="907"/>
    </row>
    <row r="1914" s="695" customFormat="1" customHeight="1" spans="1:56">
      <c r="A1914" s="529"/>
      <c r="B1914" s="858"/>
      <c r="C1914" s="236"/>
      <c r="D1914" s="409"/>
      <c r="E1914" s="528"/>
      <c r="F1914" s="660"/>
      <c r="G1914" s="295"/>
      <c r="H1914" s="291"/>
      <c r="I1914" s="690"/>
      <c r="J1914" s="291"/>
      <c r="K1914" s="973"/>
      <c r="L1914" s="796"/>
      <c r="M1914" s="480"/>
      <c r="N1914" s="480"/>
      <c r="O1914" s="480"/>
      <c r="P1914" s="797"/>
      <c r="Q1914" s="797"/>
      <c r="R1914" s="797"/>
      <c r="S1914" s="849"/>
      <c r="T1914" s="977"/>
      <c r="U1914" s="765"/>
      <c r="V1914" s="765"/>
      <c r="W1914" s="765"/>
      <c r="X1914" s="765"/>
      <c r="Y1914" s="765"/>
      <c r="Z1914" s="765"/>
      <c r="AA1914" s="765"/>
      <c r="AB1914" s="765"/>
      <c r="AC1914" s="765"/>
      <c r="AD1914" s="765"/>
      <c r="AE1914" s="765"/>
      <c r="AF1914" s="765"/>
      <c r="AG1914" s="765"/>
      <c r="AH1914" s="765"/>
      <c r="BC1914" s="855"/>
      <c r="BD1914" s="907"/>
    </row>
    <row r="1915" s="695" customFormat="1" customHeight="1" spans="1:56">
      <c r="A1915" s="529"/>
      <c r="B1915" s="858"/>
      <c r="C1915" s="236"/>
      <c r="D1915" s="409"/>
      <c r="E1915" s="528"/>
      <c r="F1915" s="660"/>
      <c r="G1915" s="295"/>
      <c r="H1915" s="291"/>
      <c r="I1915" s="690"/>
      <c r="J1915" s="291"/>
      <c r="K1915" s="973"/>
      <c r="L1915" s="796"/>
      <c r="M1915" s="480"/>
      <c r="N1915" s="480"/>
      <c r="O1915" s="480"/>
      <c r="P1915" s="797"/>
      <c r="Q1915" s="797"/>
      <c r="R1915" s="797"/>
      <c r="S1915" s="849"/>
      <c r="T1915" s="977"/>
      <c r="U1915" s="765"/>
      <c r="V1915" s="765"/>
      <c r="W1915" s="765"/>
      <c r="X1915" s="765"/>
      <c r="Y1915" s="765"/>
      <c r="Z1915" s="765"/>
      <c r="AA1915" s="765"/>
      <c r="AB1915" s="765"/>
      <c r="AC1915" s="765"/>
      <c r="AD1915" s="765"/>
      <c r="AE1915" s="765"/>
      <c r="AF1915" s="765"/>
      <c r="AG1915" s="765"/>
      <c r="AH1915" s="765"/>
      <c r="BC1915" s="855"/>
      <c r="BD1915" s="907"/>
    </row>
    <row r="1916" s="695" customFormat="1" customHeight="1" spans="1:56">
      <c r="A1916" s="529"/>
      <c r="B1916" s="858"/>
      <c r="C1916" s="236"/>
      <c r="D1916" s="684"/>
      <c r="E1916" s="528"/>
      <c r="F1916" s="660"/>
      <c r="G1916" s="295"/>
      <c r="H1916" s="291"/>
      <c r="I1916" s="690"/>
      <c r="J1916" s="291"/>
      <c r="K1916" s="879"/>
      <c r="L1916" s="978"/>
      <c r="M1916" s="880"/>
      <c r="N1916" s="880"/>
      <c r="O1916" s="880"/>
      <c r="P1916" s="880"/>
      <c r="Q1916" s="880"/>
      <c r="R1916" s="880"/>
      <c r="S1916" s="956"/>
      <c r="T1916" s="979"/>
      <c r="U1916" s="765"/>
      <c r="V1916" s="765"/>
      <c r="W1916" s="765"/>
      <c r="X1916" s="765"/>
      <c r="Y1916" s="765"/>
      <c r="Z1916" s="765"/>
      <c r="AA1916" s="765"/>
      <c r="AB1916" s="765"/>
      <c r="AC1916" s="765"/>
      <c r="AD1916" s="765"/>
      <c r="AE1916" s="765"/>
      <c r="AF1916" s="765"/>
      <c r="AG1916" s="765"/>
      <c r="AH1916" s="765"/>
      <c r="BC1916" s="855"/>
      <c r="BD1916" s="907"/>
    </row>
    <row r="1917" s="695" customFormat="1" customHeight="1" spans="1:56">
      <c r="A1917" s="529"/>
      <c r="B1917" s="858"/>
      <c r="C1917" s="236"/>
      <c r="D1917" s="684"/>
      <c r="E1917" s="528"/>
      <c r="F1917" s="660"/>
      <c r="G1917" s="295"/>
      <c r="H1917" s="291"/>
      <c r="I1917" s="690"/>
      <c r="J1917" s="291"/>
      <c r="K1917" s="867"/>
      <c r="L1917" s="801"/>
      <c r="M1917" s="217"/>
      <c r="N1917" s="217"/>
      <c r="O1917" s="217"/>
      <c r="P1917" s="217"/>
      <c r="Q1917" s="217"/>
      <c r="R1917" s="217"/>
      <c r="S1917" s="688"/>
      <c r="T1917" s="514"/>
      <c r="U1917" s="765"/>
      <c r="V1917" s="765"/>
      <c r="W1917" s="765"/>
      <c r="X1917" s="765"/>
      <c r="Y1917" s="765"/>
      <c r="Z1917" s="765"/>
      <c r="AA1917" s="765"/>
      <c r="AB1917" s="765"/>
      <c r="AC1917" s="765"/>
      <c r="AD1917" s="765"/>
      <c r="AE1917" s="765"/>
      <c r="AF1917" s="765"/>
      <c r="AG1917" s="765"/>
      <c r="AH1917" s="765"/>
      <c r="BC1917" s="855"/>
      <c r="BD1917" s="907"/>
    </row>
    <row r="1918" s="695" customFormat="1" customHeight="1" spans="1:56">
      <c r="A1918" s="529"/>
      <c r="B1918" s="799"/>
      <c r="C1918" s="236"/>
      <c r="D1918" s="684"/>
      <c r="E1918" s="528"/>
      <c r="F1918" s="660"/>
      <c r="G1918" s="295"/>
      <c r="H1918" s="291"/>
      <c r="I1918" s="690"/>
      <c r="J1918" s="291"/>
      <c r="K1918" s="973"/>
      <c r="L1918" s="796"/>
      <c r="M1918" s="480"/>
      <c r="N1918" s="480"/>
      <c r="O1918" s="480"/>
      <c r="P1918" s="480"/>
      <c r="Q1918" s="480"/>
      <c r="R1918" s="797"/>
      <c r="S1918" s="849"/>
      <c r="T1918" s="977"/>
      <c r="U1918" s="765"/>
      <c r="V1918" s="765"/>
      <c r="W1918" s="765"/>
      <c r="X1918" s="765"/>
      <c r="Y1918" s="765"/>
      <c r="Z1918" s="765"/>
      <c r="AA1918" s="765"/>
      <c r="AB1918" s="765"/>
      <c r="AC1918" s="765"/>
      <c r="AD1918" s="765"/>
      <c r="AE1918" s="765"/>
      <c r="AF1918" s="765"/>
      <c r="AG1918" s="765"/>
      <c r="AH1918" s="765"/>
      <c r="BC1918" s="855"/>
      <c r="BD1918" s="907"/>
    </row>
    <row r="1919" s="695" customFormat="1" customHeight="1" spans="1:56">
      <c r="A1919" s="529"/>
      <c r="B1919" s="858"/>
      <c r="C1919" s="236"/>
      <c r="D1919" s="409"/>
      <c r="E1919" s="528"/>
      <c r="F1919" s="660"/>
      <c r="G1919" s="295"/>
      <c r="H1919" s="291"/>
      <c r="I1919" s="690"/>
      <c r="J1919" s="291"/>
      <c r="K1919" s="973"/>
      <c r="L1919" s="796"/>
      <c r="M1919" s="480"/>
      <c r="N1919" s="480"/>
      <c r="O1919" s="480"/>
      <c r="P1919" s="480"/>
      <c r="Q1919" s="480"/>
      <c r="R1919" s="797"/>
      <c r="S1919" s="849"/>
      <c r="T1919" s="977"/>
      <c r="U1919" s="765"/>
      <c r="V1919" s="765"/>
      <c r="W1919" s="765"/>
      <c r="X1919" s="765"/>
      <c r="Y1919" s="765"/>
      <c r="Z1919" s="765"/>
      <c r="AA1919" s="765"/>
      <c r="AB1919" s="765"/>
      <c r="AC1919" s="765"/>
      <c r="AD1919" s="765"/>
      <c r="AE1919" s="765"/>
      <c r="AF1919" s="765"/>
      <c r="AG1919" s="765"/>
      <c r="AH1919" s="765"/>
      <c r="BC1919" s="833"/>
      <c r="BD1919" s="827"/>
    </row>
    <row r="1920" s="695" customFormat="1" customHeight="1" spans="1:56">
      <c r="A1920" s="529"/>
      <c r="B1920" s="858"/>
      <c r="C1920" s="236"/>
      <c r="D1920" s="409"/>
      <c r="E1920" s="528"/>
      <c r="F1920" s="660"/>
      <c r="G1920" s="295"/>
      <c r="H1920" s="291"/>
      <c r="I1920" s="690"/>
      <c r="J1920" s="291"/>
      <c r="K1920" s="973"/>
      <c r="L1920" s="796"/>
      <c r="M1920" s="480"/>
      <c r="N1920" s="480"/>
      <c r="O1920" s="480"/>
      <c r="P1920" s="480"/>
      <c r="Q1920" s="480"/>
      <c r="R1920" s="797"/>
      <c r="S1920" s="849"/>
      <c r="T1920" s="977"/>
      <c r="U1920" s="765"/>
      <c r="V1920" s="765"/>
      <c r="W1920" s="765"/>
      <c r="X1920" s="765"/>
      <c r="Y1920" s="765"/>
      <c r="Z1920" s="765"/>
      <c r="AA1920" s="765"/>
      <c r="AB1920" s="765"/>
      <c r="AC1920" s="765"/>
      <c r="AD1920" s="765"/>
      <c r="AE1920" s="765"/>
      <c r="AF1920" s="765"/>
      <c r="AG1920" s="765"/>
      <c r="AH1920" s="765"/>
      <c r="BC1920" s="833"/>
      <c r="BD1920" s="827"/>
    </row>
    <row r="1921" s="695" customFormat="1" customHeight="1" spans="1:56">
      <c r="A1921" s="529"/>
      <c r="B1921" s="858"/>
      <c r="C1921" s="236"/>
      <c r="D1921" s="409"/>
      <c r="E1921" s="528"/>
      <c r="F1921" s="660"/>
      <c r="G1921" s="295"/>
      <c r="H1921" s="291"/>
      <c r="I1921" s="690"/>
      <c r="J1921" s="291"/>
      <c r="K1921" s="973"/>
      <c r="L1921" s="796"/>
      <c r="M1921" s="480"/>
      <c r="N1921" s="480"/>
      <c r="O1921" s="480"/>
      <c r="P1921" s="480"/>
      <c r="Q1921" s="480"/>
      <c r="R1921" s="797"/>
      <c r="S1921" s="849"/>
      <c r="T1921" s="977"/>
      <c r="U1921" s="765"/>
      <c r="V1921" s="765"/>
      <c r="W1921" s="765"/>
      <c r="X1921" s="765"/>
      <c r="Y1921" s="765"/>
      <c r="Z1921" s="765"/>
      <c r="AA1921" s="765"/>
      <c r="AB1921" s="765"/>
      <c r="AC1921" s="765"/>
      <c r="AD1921" s="765"/>
      <c r="AE1921" s="765"/>
      <c r="AF1921" s="765"/>
      <c r="AG1921" s="765"/>
      <c r="AH1921" s="765"/>
      <c r="BC1921" s="833"/>
      <c r="BD1921" s="827"/>
    </row>
    <row r="1922" s="695" customFormat="1" customHeight="1" spans="1:56">
      <c r="A1922" s="529"/>
      <c r="B1922" s="858"/>
      <c r="C1922" s="236"/>
      <c r="D1922" s="684"/>
      <c r="E1922" s="528"/>
      <c r="F1922" s="660"/>
      <c r="G1922" s="295"/>
      <c r="H1922" s="291"/>
      <c r="I1922" s="690"/>
      <c r="J1922" s="291"/>
      <c r="K1922" s="973"/>
      <c r="L1922" s="796"/>
      <c r="M1922" s="480"/>
      <c r="N1922" s="480"/>
      <c r="O1922" s="480"/>
      <c r="P1922" s="797"/>
      <c r="Q1922" s="797"/>
      <c r="R1922" s="797"/>
      <c r="S1922" s="849"/>
      <c r="T1922" s="977"/>
      <c r="U1922" s="765"/>
      <c r="V1922" s="765"/>
      <c r="W1922" s="765"/>
      <c r="X1922" s="765"/>
      <c r="Y1922" s="765"/>
      <c r="Z1922" s="765"/>
      <c r="AA1922" s="765"/>
      <c r="AB1922" s="765"/>
      <c r="AC1922" s="765"/>
      <c r="AD1922" s="765"/>
      <c r="AE1922" s="765"/>
      <c r="AF1922" s="765"/>
      <c r="AG1922" s="765"/>
      <c r="AH1922" s="765"/>
      <c r="BC1922" s="833"/>
      <c r="BD1922" s="827"/>
    </row>
    <row r="1923" s="695" customFormat="1" customHeight="1" spans="1:56">
      <c r="A1923" s="529"/>
      <c r="B1923" s="858"/>
      <c r="C1923" s="236"/>
      <c r="D1923" s="409"/>
      <c r="E1923" s="528"/>
      <c r="F1923" s="660"/>
      <c r="G1923" s="295"/>
      <c r="H1923" s="291"/>
      <c r="I1923" s="690"/>
      <c r="J1923" s="291"/>
      <c r="K1923" s="973"/>
      <c r="L1923" s="796"/>
      <c r="M1923" s="480"/>
      <c r="N1923" s="480"/>
      <c r="O1923" s="480"/>
      <c r="P1923" s="797"/>
      <c r="Q1923" s="797"/>
      <c r="R1923" s="797"/>
      <c r="S1923" s="849"/>
      <c r="T1923" s="977"/>
      <c r="U1923" s="765"/>
      <c r="V1923" s="765"/>
      <c r="W1923" s="765"/>
      <c r="X1923" s="765"/>
      <c r="Y1923" s="765"/>
      <c r="Z1923" s="765"/>
      <c r="AA1923" s="765"/>
      <c r="AB1923" s="765"/>
      <c r="AC1923" s="765"/>
      <c r="AD1923" s="765"/>
      <c r="AE1923" s="765"/>
      <c r="AF1923" s="765"/>
      <c r="AG1923" s="765"/>
      <c r="AH1923" s="765"/>
      <c r="BC1923" s="833"/>
      <c r="BD1923" s="827"/>
    </row>
    <row r="1924" s="695" customFormat="1" customHeight="1" spans="1:56">
      <c r="A1924" s="529"/>
      <c r="B1924" s="858"/>
      <c r="C1924" s="236"/>
      <c r="D1924" s="409"/>
      <c r="E1924" s="528"/>
      <c r="F1924" s="660"/>
      <c r="G1924" s="295"/>
      <c r="H1924" s="291"/>
      <c r="I1924" s="690"/>
      <c r="J1924" s="291"/>
      <c r="K1924" s="973"/>
      <c r="L1924" s="796"/>
      <c r="M1924" s="480"/>
      <c r="N1924" s="480"/>
      <c r="O1924" s="480"/>
      <c r="P1924" s="797"/>
      <c r="Q1924" s="797"/>
      <c r="R1924" s="797"/>
      <c r="S1924" s="849"/>
      <c r="T1924" s="977"/>
      <c r="U1924" s="765"/>
      <c r="V1924" s="765"/>
      <c r="W1924" s="765"/>
      <c r="X1924" s="765"/>
      <c r="Y1924" s="765"/>
      <c r="Z1924" s="765"/>
      <c r="AA1924" s="765"/>
      <c r="AB1924" s="765"/>
      <c r="AC1924" s="765"/>
      <c r="AD1924" s="765"/>
      <c r="AE1924" s="765"/>
      <c r="AF1924" s="765"/>
      <c r="AG1924" s="765"/>
      <c r="AH1924" s="765"/>
      <c r="BC1924" s="833"/>
      <c r="BD1924" s="827"/>
    </row>
    <row r="1925" s="695" customFormat="1" customHeight="1" spans="1:56">
      <c r="A1925" s="529"/>
      <c r="B1925" s="858"/>
      <c r="C1925" s="236"/>
      <c r="D1925" s="409"/>
      <c r="E1925" s="528"/>
      <c r="F1925" s="660"/>
      <c r="G1925" s="295"/>
      <c r="H1925" s="291"/>
      <c r="I1925" s="690"/>
      <c r="J1925" s="291"/>
      <c r="K1925" s="973"/>
      <c r="L1925" s="796"/>
      <c r="M1925" s="480"/>
      <c r="N1925" s="480"/>
      <c r="O1925" s="480"/>
      <c r="P1925" s="797"/>
      <c r="Q1925" s="797"/>
      <c r="R1925" s="797"/>
      <c r="S1925" s="849"/>
      <c r="T1925" s="977"/>
      <c r="U1925" s="765"/>
      <c r="V1925" s="765"/>
      <c r="W1925" s="765"/>
      <c r="X1925" s="765"/>
      <c r="Y1925" s="765"/>
      <c r="Z1925" s="765"/>
      <c r="AA1925" s="765"/>
      <c r="AB1925" s="765"/>
      <c r="AC1925" s="765"/>
      <c r="AD1925" s="765"/>
      <c r="AE1925" s="765"/>
      <c r="AF1925" s="765"/>
      <c r="AG1925" s="765"/>
      <c r="AH1925" s="765"/>
      <c r="BC1925" s="833"/>
      <c r="BD1925" s="827"/>
    </row>
    <row r="1926" s="695" customFormat="1" customHeight="1" spans="1:56">
      <c r="A1926" s="529"/>
      <c r="B1926" s="858"/>
      <c r="C1926" s="236"/>
      <c r="D1926" s="409"/>
      <c r="E1926" s="528"/>
      <c r="F1926" s="660"/>
      <c r="G1926" s="295"/>
      <c r="H1926" s="291"/>
      <c r="I1926" s="690"/>
      <c r="J1926" s="291"/>
      <c r="K1926" s="973"/>
      <c r="L1926" s="796"/>
      <c r="M1926" s="480"/>
      <c r="N1926" s="480"/>
      <c r="O1926" s="480"/>
      <c r="P1926" s="797"/>
      <c r="Q1926" s="797"/>
      <c r="R1926" s="797"/>
      <c r="S1926" s="849"/>
      <c r="T1926" s="977"/>
      <c r="U1926" s="765"/>
      <c r="V1926" s="765"/>
      <c r="W1926" s="765"/>
      <c r="X1926" s="765"/>
      <c r="Y1926" s="765"/>
      <c r="Z1926" s="765"/>
      <c r="AA1926" s="765"/>
      <c r="AB1926" s="765"/>
      <c r="AC1926" s="765"/>
      <c r="AD1926" s="765"/>
      <c r="AE1926" s="765"/>
      <c r="AF1926" s="765"/>
      <c r="AG1926" s="765"/>
      <c r="AH1926" s="765"/>
      <c r="BC1926" s="833"/>
      <c r="BD1926" s="827"/>
    </row>
    <row r="1927" s="695" customFormat="1" customHeight="1" spans="1:56">
      <c r="A1927" s="529"/>
      <c r="B1927" s="858"/>
      <c r="C1927" s="236"/>
      <c r="D1927" s="684"/>
      <c r="E1927" s="528"/>
      <c r="F1927" s="660"/>
      <c r="G1927" s="295"/>
      <c r="H1927" s="291"/>
      <c r="I1927" s="690"/>
      <c r="J1927" s="291"/>
      <c r="K1927" s="973"/>
      <c r="L1927" s="796"/>
      <c r="M1927" s="480"/>
      <c r="N1927" s="480"/>
      <c r="O1927" s="480"/>
      <c r="P1927" s="480"/>
      <c r="Q1927" s="480"/>
      <c r="R1927" s="797"/>
      <c r="S1927" s="849"/>
      <c r="T1927" s="977"/>
      <c r="U1927" s="765"/>
      <c r="V1927" s="765"/>
      <c r="W1927" s="765"/>
      <c r="X1927" s="765"/>
      <c r="Y1927" s="765"/>
      <c r="Z1927" s="765"/>
      <c r="AA1927" s="765"/>
      <c r="AB1927" s="765"/>
      <c r="AC1927" s="765"/>
      <c r="AD1927" s="765"/>
      <c r="AE1927" s="765"/>
      <c r="AF1927" s="765"/>
      <c r="AG1927" s="765"/>
      <c r="AH1927" s="765"/>
      <c r="BC1927" s="833"/>
      <c r="BD1927" s="827"/>
    </row>
    <row r="1928" s="695" customFormat="1" customHeight="1" spans="1:56">
      <c r="A1928" s="529"/>
      <c r="B1928" s="858"/>
      <c r="C1928" s="236"/>
      <c r="D1928" s="409"/>
      <c r="E1928" s="528"/>
      <c r="F1928" s="660"/>
      <c r="G1928" s="295"/>
      <c r="H1928" s="291"/>
      <c r="I1928" s="690"/>
      <c r="J1928" s="291"/>
      <c r="K1928" s="660"/>
      <c r="L1928" s="388"/>
      <c r="M1928" s="388"/>
      <c r="N1928" s="217"/>
      <c r="O1928" s="388"/>
      <c r="P1928" s="388"/>
      <c r="Q1928" s="388"/>
      <c r="R1928" s="217"/>
      <c r="S1928" s="688"/>
      <c r="T1928" s="359"/>
      <c r="U1928" s="765"/>
      <c r="V1928" s="765"/>
      <c r="W1928" s="765"/>
      <c r="X1928" s="765"/>
      <c r="Y1928" s="765"/>
      <c r="Z1928" s="765"/>
      <c r="AA1928" s="765"/>
      <c r="AB1928" s="765"/>
      <c r="AC1928" s="765"/>
      <c r="AD1928" s="765"/>
      <c r="AE1928" s="765"/>
      <c r="AF1928" s="765"/>
      <c r="AG1928" s="765"/>
      <c r="AH1928" s="765"/>
      <c r="BC1928" s="833"/>
      <c r="BD1928" s="827"/>
    </row>
    <row r="1929" customHeight="1" spans="1:56">
      <c r="A1929" s="788">
        <v>46387</v>
      </c>
      <c r="B1929" s="885" t="s">
        <v>659</v>
      </c>
      <c r="C1929" s="885"/>
      <c r="D1929" s="625"/>
      <c r="E1929" s="864"/>
      <c r="F1929" s="627">
        <f>SUBTOTAL(9,F1896:F1928)</f>
        <v>0</v>
      </c>
      <c r="G1929" s="628"/>
      <c r="H1929" s="628">
        <f t="shared" ref="H1929:P1929" si="29">SUBTOTAL(9,H1896:H1928)</f>
        <v>0</v>
      </c>
      <c r="I1929" s="629">
        <f t="shared" si="29"/>
        <v>0</v>
      </c>
      <c r="J1929" s="628">
        <f t="shared" si="29"/>
        <v>0</v>
      </c>
      <c r="K1929" s="627">
        <f t="shared" si="29"/>
        <v>0</v>
      </c>
      <c r="L1929" s="628">
        <f t="shared" si="29"/>
        <v>0</v>
      </c>
      <c r="M1929" s="628">
        <f t="shared" si="29"/>
        <v>0</v>
      </c>
      <c r="N1929" s="628">
        <f t="shared" si="29"/>
        <v>0</v>
      </c>
      <c r="O1929" s="628">
        <f t="shared" si="29"/>
        <v>0</v>
      </c>
      <c r="P1929" s="731">
        <f t="shared" si="29"/>
        <v>0</v>
      </c>
      <c r="Q1929" s="731"/>
      <c r="R1929" s="731">
        <f>SUBTOTAL(9,R1896:R1928)</f>
        <v>0</v>
      </c>
      <c r="S1929" s="865"/>
      <c r="T1929" s="630">
        <f>L1929+R1929-J1929</f>
        <v>0</v>
      </c>
    </row>
  </sheetData>
  <autoFilter xmlns:etc="http://www.wps.cn/officeDocument/2017/etCustomData" ref="A3:BG1928" etc:filterBottomFollowUsedRange="0">
    <extLst/>
  </autoFilter>
  <pageMargins left="0.511811024" right="0.511811024" top="0.787401575" bottom="0.787401575" header="0.31496062" footer="0.31496062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D317"/>
  <sheetViews>
    <sheetView showZeros="0" workbookViewId="0">
      <pane xSplit="4" ySplit="3" topLeftCell="F17" activePane="bottomRight" state="frozen"/>
      <selection/>
      <selection pane="topRight"/>
      <selection pane="bottomLeft"/>
      <selection pane="bottomRight" activeCell="D2" sqref="D2"/>
    </sheetView>
  </sheetViews>
  <sheetFormatPr defaultColWidth="9.125" defaultRowHeight="18" customHeight="1"/>
  <cols>
    <col min="1" max="1" width="8.75" style="697" customWidth="1"/>
    <col min="2" max="2" width="7.875" style="698" customWidth="1"/>
    <col min="3" max="3" width="12.625" style="698" customWidth="1"/>
    <col min="4" max="4" width="11" style="699" customWidth="1"/>
    <col min="5" max="5" width="19" style="578" customWidth="1"/>
    <col min="6" max="6" width="5.625" style="580" customWidth="1"/>
    <col min="7" max="7" width="9.125" style="585" customWidth="1"/>
    <col min="8" max="8" width="11.625" style="581" customWidth="1"/>
    <col min="9" max="9" width="7.125" style="581" customWidth="1"/>
    <col min="10" max="10" width="11.75" style="581" customWidth="1"/>
    <col min="11" max="11" width="6.25" style="580" customWidth="1"/>
    <col min="12" max="12" width="9.375" style="585" customWidth="1"/>
    <col min="13" max="13" width="8.5" style="581" customWidth="1"/>
    <col min="14" max="14" width="10.75" style="606" customWidth="1"/>
    <col min="15" max="15" width="9.625" style="581" customWidth="1"/>
    <col min="16" max="16" width="10.875" style="581" customWidth="1"/>
    <col min="17" max="17" width="13.75" style="581" customWidth="1"/>
    <col min="18" max="18" width="14.625" style="585" customWidth="1"/>
    <col min="19" max="19" width="5.75" style="700" customWidth="1"/>
    <col min="20" max="20" width="45.125" style="701" customWidth="1"/>
    <col min="21" max="23" width="9.125" style="11" customWidth="1"/>
    <col min="24" max="24" width="18.125" style="11" customWidth="1"/>
    <col min="25" max="26" width="9.125" style="11"/>
    <col min="27" max="27" width="9.125" style="585"/>
    <col min="28" max="32" width="9.125" style="11"/>
    <col min="33" max="33" width="9.375" style="11" customWidth="1"/>
    <col min="34" max="54" width="9.125" style="11"/>
    <col min="55" max="55" width="13.125" style="11" customWidth="1"/>
    <col min="56" max="56" width="12.125" style="11" customWidth="1"/>
    <col min="57" max="16384" width="9.125" style="11"/>
  </cols>
  <sheetData>
    <row r="1" s="12" customFormat="1" customHeight="1" spans="1:56">
      <c r="A1" s="702" t="s">
        <v>1323</v>
      </c>
      <c r="B1" s="703"/>
      <c r="C1" s="703"/>
      <c r="D1" s="595"/>
      <c r="E1" s="595"/>
      <c r="F1" s="601"/>
      <c r="G1" s="594"/>
      <c r="H1" s="602"/>
      <c r="I1" s="602"/>
      <c r="J1" s="602"/>
      <c r="K1" s="601"/>
      <c r="L1" s="594"/>
      <c r="M1" s="602"/>
      <c r="N1" s="594"/>
      <c r="O1" s="591"/>
      <c r="P1" s="592"/>
      <c r="Q1" s="592"/>
      <c r="R1" s="594"/>
      <c r="S1" s="704"/>
      <c r="T1" s="705"/>
      <c r="U1" s="596"/>
      <c r="V1" s="596"/>
      <c r="AA1" s="606"/>
    </row>
    <row r="2" s="12" customFormat="1" customHeight="1" spans="1:56">
      <c r="A2" s="706" t="s">
        <v>693</v>
      </c>
      <c r="B2" s="703"/>
      <c r="C2" s="703"/>
      <c r="D2" s="707">
        <f>L2+R2-M2-N2-O2-P2</f>
        <v>0</v>
      </c>
      <c r="E2" s="595"/>
      <c r="F2" s="601">
        <f>SUBTOTAL(9,F4:F1090)</f>
        <v>323</v>
      </c>
      <c r="G2" s="594"/>
      <c r="H2" s="602">
        <f>SUBTOTAL(9,H4:H1090)</f>
        <v>36210</v>
      </c>
      <c r="I2" s="602"/>
      <c r="J2" s="602">
        <f t="shared" ref="J2:P2" si="0">SUBTOTAL(9,J4:J1090)</f>
        <v>159377.94</v>
      </c>
      <c r="K2" s="601">
        <f t="shared" si="0"/>
        <v>323</v>
      </c>
      <c r="L2" s="594">
        <f t="shared" si="0"/>
        <v>39091.45</v>
      </c>
      <c r="M2" s="602">
        <f t="shared" si="0"/>
        <v>0</v>
      </c>
      <c r="N2" s="594">
        <f t="shared" si="0"/>
        <v>16528.88</v>
      </c>
      <c r="O2" s="602">
        <f t="shared" si="0"/>
        <v>16420</v>
      </c>
      <c r="P2" s="602">
        <f t="shared" si="0"/>
        <v>6271.13</v>
      </c>
      <c r="Q2" s="602"/>
      <c r="R2" s="594">
        <f>SUBTOTAL(9,R4:R1090)</f>
        <v>128.56</v>
      </c>
      <c r="S2" s="708"/>
      <c r="T2" s="621"/>
      <c r="AA2" s="606"/>
      <c r="AK2" s="596"/>
      <c r="AL2" s="596"/>
      <c r="AM2" s="596"/>
      <c r="AN2" s="596"/>
      <c r="AO2" s="596"/>
      <c r="AP2" s="596"/>
    </row>
    <row r="3" s="571" customFormat="1" customHeight="1" spans="1:56">
      <c r="A3" s="709" t="s">
        <v>2</v>
      </c>
      <c r="B3" s="710" t="s">
        <v>3</v>
      </c>
      <c r="C3" s="710" t="s">
        <v>4</v>
      </c>
      <c r="D3" s="711" t="s">
        <v>5</v>
      </c>
      <c r="E3" s="711" t="s">
        <v>6</v>
      </c>
      <c r="F3" s="613" t="s">
        <v>1324</v>
      </c>
      <c r="G3" s="712" t="s">
        <v>8</v>
      </c>
      <c r="H3" s="712" t="s">
        <v>9</v>
      </c>
      <c r="I3" s="712" t="s">
        <v>10</v>
      </c>
      <c r="J3" s="712" t="s">
        <v>11</v>
      </c>
      <c r="K3" s="609" t="s">
        <v>7</v>
      </c>
      <c r="L3" s="712" t="s">
        <v>697</v>
      </c>
      <c r="M3" s="712" t="s">
        <v>698</v>
      </c>
      <c r="N3" s="712" t="s">
        <v>699</v>
      </c>
      <c r="O3" s="712" t="s">
        <v>700</v>
      </c>
      <c r="P3" s="712" t="s">
        <v>1035</v>
      </c>
      <c r="Q3" s="712" t="s">
        <v>702</v>
      </c>
      <c r="R3" s="712" t="s">
        <v>1036</v>
      </c>
      <c r="S3" s="713" t="s">
        <v>704</v>
      </c>
      <c r="T3" s="714" t="s">
        <v>705</v>
      </c>
      <c r="U3" s="715"/>
      <c r="V3" s="715"/>
      <c r="W3" s="715"/>
      <c r="X3" s="715"/>
      <c r="Y3" s="715"/>
      <c r="Z3" s="571"/>
      <c r="AA3" s="571"/>
      <c r="AB3" s="571"/>
      <c r="AC3" s="571"/>
      <c r="AD3" s="571"/>
      <c r="AE3" s="571"/>
      <c r="AF3" s="571"/>
      <c r="AG3" s="571"/>
      <c r="AH3" s="571"/>
      <c r="AI3" s="571"/>
      <c r="AJ3" s="571"/>
      <c r="AK3" s="571"/>
      <c r="AL3" s="571"/>
      <c r="AM3" s="571"/>
      <c r="AN3" s="571"/>
      <c r="AO3" s="571"/>
      <c r="AP3" s="715"/>
      <c r="AQ3" s="705"/>
    </row>
    <row r="4" s="693" customFormat="1" customHeight="1" spans="1:56">
      <c r="A4" s="564">
        <v>46028</v>
      </c>
      <c r="B4" s="300" t="s">
        <v>411</v>
      </c>
      <c r="C4" s="498"/>
      <c r="D4" s="716" t="s">
        <v>706</v>
      </c>
      <c r="E4" s="485" t="s">
        <v>1325</v>
      </c>
      <c r="F4" s="717"/>
      <c r="G4" s="718"/>
      <c r="H4" s="500"/>
      <c r="I4" s="500"/>
      <c r="J4" s="500"/>
      <c r="K4" s="719">
        <v>50</v>
      </c>
      <c r="L4" s="295">
        <f>M4+N4+O4+P4-Q4-R4</f>
        <v>2500</v>
      </c>
      <c r="M4" s="291"/>
      <c r="N4" s="215"/>
      <c r="O4" s="217">
        <v>2500</v>
      </c>
      <c r="P4" s="291"/>
      <c r="Q4" s="500"/>
      <c r="R4" s="720"/>
      <c r="S4" s="721"/>
      <c r="T4" s="722" t="s">
        <v>1326</v>
      </c>
      <c r="U4" s="723"/>
      <c r="V4" s="723"/>
      <c r="W4" s="723"/>
      <c r="X4" s="723"/>
      <c r="Y4" s="723"/>
      <c r="Z4" s="723"/>
      <c r="AA4" s="723"/>
      <c r="AB4" s="723"/>
      <c r="AC4" s="723"/>
      <c r="AD4" s="723"/>
      <c r="AE4" s="723"/>
      <c r="AF4" s="723"/>
      <c r="AG4" s="723"/>
      <c r="AH4" s="723"/>
      <c r="AI4" s="723"/>
      <c r="AJ4" s="723"/>
      <c r="AK4" s="723"/>
      <c r="AL4" s="723"/>
      <c r="AM4" s="723"/>
      <c r="AN4" s="723"/>
      <c r="AO4" s="723"/>
      <c r="AP4" s="723"/>
      <c r="AQ4" s="723"/>
      <c r="BC4" s="498" t="s">
        <v>65</v>
      </c>
      <c r="BD4" s="724" t="s">
        <v>412</v>
      </c>
    </row>
    <row r="5" s="693" customFormat="1" customHeight="1" spans="1:56">
      <c r="A5" s="564">
        <v>46029</v>
      </c>
      <c r="B5" s="300" t="s">
        <v>411</v>
      </c>
      <c r="C5" s="498" t="s">
        <v>65</v>
      </c>
      <c r="D5" s="409" t="str">
        <f>VLOOKUP(C5,$BC:$BD,2,0)</f>
        <v>NT23-12V</v>
      </c>
      <c r="E5" s="485" t="s">
        <v>413</v>
      </c>
      <c r="F5" s="717">
        <v>50</v>
      </c>
      <c r="G5" s="718">
        <v>50</v>
      </c>
      <c r="H5" s="202">
        <f t="shared" ref="H5:H31" si="1">F5*G5</f>
        <v>2500</v>
      </c>
      <c r="I5" s="612"/>
      <c r="J5" s="202">
        <f t="shared" ref="J5:J14" si="2">ROUND(F5*G5+H5*I5,2)</f>
        <v>2500</v>
      </c>
      <c r="K5" s="719"/>
      <c r="L5" s="295"/>
      <c r="M5" s="291"/>
      <c r="N5" s="215"/>
      <c r="O5" s="217"/>
      <c r="P5" s="291"/>
      <c r="Q5" s="500"/>
      <c r="R5" s="720"/>
      <c r="S5" s="721"/>
      <c r="T5" s="722"/>
      <c r="U5" s="723"/>
      <c r="V5" s="723"/>
      <c r="W5" s="723"/>
      <c r="X5" s="723"/>
      <c r="Y5" s="723"/>
      <c r="Z5" s="723"/>
      <c r="AA5" s="723"/>
      <c r="AB5" s="723"/>
      <c r="AC5" s="723"/>
      <c r="AD5" s="723"/>
      <c r="AE5" s="723"/>
      <c r="AF5" s="723"/>
      <c r="AG5" s="723"/>
      <c r="AH5" s="723"/>
      <c r="AI5" s="723"/>
      <c r="AJ5" s="723"/>
      <c r="AK5" s="723"/>
      <c r="AL5" s="723"/>
      <c r="AM5" s="723"/>
      <c r="AN5" s="723"/>
      <c r="AO5" s="723"/>
      <c r="AP5" s="723"/>
      <c r="AQ5" s="723"/>
      <c r="BC5" s="498" t="s">
        <v>422</v>
      </c>
      <c r="BD5" s="724" t="s">
        <v>423</v>
      </c>
    </row>
    <row r="6" s="693" customFormat="1" customHeight="1" spans="1:56">
      <c r="A6" s="564">
        <v>46028</v>
      </c>
      <c r="B6" s="300" t="s">
        <v>415</v>
      </c>
      <c r="C6" s="498"/>
      <c r="D6" s="716" t="s">
        <v>706</v>
      </c>
      <c r="E6" s="485" t="s">
        <v>1327</v>
      </c>
      <c r="F6" s="717"/>
      <c r="G6" s="718"/>
      <c r="H6" s="202">
        <f t="shared" si="1"/>
        <v>0</v>
      </c>
      <c r="I6" s="612"/>
      <c r="J6" s="202">
        <f t="shared" si="2"/>
        <v>0</v>
      </c>
      <c r="K6" s="719">
        <v>20</v>
      </c>
      <c r="L6" s="295">
        <f>M6+N6+O6+P6-Q6-R6</f>
        <v>1160</v>
      </c>
      <c r="M6" s="291"/>
      <c r="N6" s="215"/>
      <c r="O6" s="217">
        <v>1160</v>
      </c>
      <c r="P6" s="291"/>
      <c r="Q6" s="500"/>
      <c r="R6" s="720"/>
      <c r="S6" s="721"/>
      <c r="T6" s="722" t="s">
        <v>1328</v>
      </c>
      <c r="U6" s="723"/>
      <c r="V6" s="723"/>
      <c r="W6" s="723"/>
      <c r="X6" s="723"/>
      <c r="Y6" s="723"/>
      <c r="Z6" s="723"/>
      <c r="AA6" s="723"/>
      <c r="AB6" s="723"/>
      <c r="AC6" s="723"/>
      <c r="AD6" s="723"/>
      <c r="AE6" s="723"/>
      <c r="AF6" s="723"/>
      <c r="AG6" s="723"/>
      <c r="AH6" s="723"/>
      <c r="AI6" s="723"/>
      <c r="AJ6" s="723"/>
      <c r="AK6" s="723"/>
      <c r="AL6" s="723"/>
      <c r="AM6" s="723"/>
      <c r="AN6" s="723"/>
      <c r="AO6" s="723"/>
      <c r="AP6" s="723"/>
      <c r="AQ6" s="723"/>
      <c r="BC6" s="498" t="s">
        <v>425</v>
      </c>
      <c r="BD6" s="724" t="s">
        <v>426</v>
      </c>
    </row>
    <row r="7" s="693" customFormat="1" customHeight="1" spans="1:56">
      <c r="A7" s="564">
        <v>46028</v>
      </c>
      <c r="B7" s="300" t="s">
        <v>415</v>
      </c>
      <c r="C7" s="498" t="s">
        <v>65</v>
      </c>
      <c r="D7" s="409" t="str">
        <f>VLOOKUP(C7,$BC:$BD,2,0)</f>
        <v>NT23-12V</v>
      </c>
      <c r="E7" s="485" t="s">
        <v>416</v>
      </c>
      <c r="F7" s="717">
        <v>20</v>
      </c>
      <c r="G7" s="718">
        <v>58</v>
      </c>
      <c r="H7" s="202">
        <f t="shared" si="1"/>
        <v>1160</v>
      </c>
      <c r="I7" s="612"/>
      <c r="J7" s="202">
        <f t="shared" si="2"/>
        <v>1160</v>
      </c>
      <c r="K7" s="719"/>
      <c r="L7" s="295"/>
      <c r="M7" s="291"/>
      <c r="N7" s="215"/>
      <c r="O7" s="217"/>
      <c r="P7" s="291"/>
      <c r="Q7" s="500"/>
      <c r="R7" s="720"/>
      <c r="S7" s="721"/>
      <c r="T7" s="722"/>
      <c r="U7" s="723"/>
      <c r="V7" s="723"/>
      <c r="W7" s="723"/>
      <c r="X7" s="723"/>
      <c r="Y7" s="723"/>
      <c r="Z7" s="723"/>
      <c r="AA7" s="723"/>
      <c r="AB7" s="723"/>
      <c r="AC7" s="723"/>
      <c r="AD7" s="723"/>
      <c r="AE7" s="723"/>
      <c r="AF7" s="723"/>
      <c r="AG7" s="723"/>
      <c r="AH7" s="723"/>
      <c r="AI7" s="723"/>
      <c r="AJ7" s="723"/>
      <c r="AK7" s="723"/>
      <c r="AL7" s="723"/>
      <c r="AM7" s="723"/>
      <c r="AN7" s="723"/>
      <c r="AO7" s="723"/>
      <c r="AP7" s="723"/>
      <c r="AQ7" s="723"/>
      <c r="BC7" s="498" t="s">
        <v>339</v>
      </c>
      <c r="BD7" s="724" t="s">
        <v>427</v>
      </c>
    </row>
    <row r="8" s="693" customFormat="1" customHeight="1" spans="1:56">
      <c r="A8" s="564">
        <v>46028</v>
      </c>
      <c r="B8" s="300" t="s">
        <v>417</v>
      </c>
      <c r="C8" s="498"/>
      <c r="D8" s="716" t="s">
        <v>706</v>
      </c>
      <c r="E8" s="485" t="s">
        <v>1043</v>
      </c>
      <c r="F8" s="717"/>
      <c r="G8" s="718"/>
      <c r="H8" s="202">
        <f t="shared" si="1"/>
        <v>0</v>
      </c>
      <c r="I8" s="612"/>
      <c r="J8" s="202">
        <f t="shared" si="2"/>
        <v>0</v>
      </c>
      <c r="K8" s="719">
        <v>10</v>
      </c>
      <c r="L8" s="295">
        <f>M8+N8+O8+P8-Q8-R8</f>
        <v>580</v>
      </c>
      <c r="M8" s="291"/>
      <c r="N8" s="215"/>
      <c r="O8" s="217">
        <v>580</v>
      </c>
      <c r="P8" s="291"/>
      <c r="Q8" s="500"/>
      <c r="R8" s="720"/>
      <c r="S8" s="721"/>
      <c r="T8" s="722" t="s">
        <v>1329</v>
      </c>
      <c r="U8" s="723"/>
      <c r="V8" s="723"/>
      <c r="W8" s="723"/>
      <c r="X8" s="723"/>
      <c r="Y8" s="723"/>
      <c r="Z8" s="723"/>
      <c r="AA8" s="723"/>
      <c r="AB8" s="723"/>
      <c r="AC8" s="723"/>
      <c r="AD8" s="723"/>
      <c r="AE8" s="723"/>
      <c r="AF8" s="723"/>
      <c r="AG8" s="723"/>
      <c r="AH8" s="723"/>
      <c r="AI8" s="723"/>
      <c r="AJ8" s="723"/>
      <c r="AK8" s="723"/>
      <c r="AL8" s="723"/>
      <c r="AM8" s="723"/>
      <c r="AN8" s="723"/>
      <c r="AO8" s="723"/>
      <c r="AP8" s="723"/>
      <c r="AQ8" s="723"/>
      <c r="BC8" s="498" t="s">
        <v>428</v>
      </c>
      <c r="BD8" s="724" t="s">
        <v>429</v>
      </c>
    </row>
    <row r="9" s="693" customFormat="1" customHeight="1" spans="1:56">
      <c r="A9" s="564">
        <v>46030</v>
      </c>
      <c r="B9" s="300" t="s">
        <v>417</v>
      </c>
      <c r="C9" s="498" t="s">
        <v>65</v>
      </c>
      <c r="D9" s="409" t="str">
        <f>VLOOKUP(C9,$BC:$BD,2,0)</f>
        <v>NT23-12V</v>
      </c>
      <c r="E9" s="485" t="s">
        <v>320</v>
      </c>
      <c r="F9" s="717">
        <v>10</v>
      </c>
      <c r="G9" s="718">
        <v>58</v>
      </c>
      <c r="H9" s="202">
        <f t="shared" si="1"/>
        <v>580</v>
      </c>
      <c r="I9" s="612"/>
      <c r="J9" s="202">
        <f t="shared" si="2"/>
        <v>580</v>
      </c>
      <c r="K9" s="719"/>
      <c r="L9" s="295"/>
      <c r="M9" s="291"/>
      <c r="N9" s="215"/>
      <c r="O9" s="217"/>
      <c r="P9" s="291"/>
      <c r="Q9" s="500"/>
      <c r="R9" s="720"/>
      <c r="S9" s="721"/>
      <c r="T9" s="722"/>
      <c r="U9" s="723"/>
      <c r="V9" s="723"/>
      <c r="W9" s="723"/>
      <c r="X9" s="723"/>
      <c r="Y9" s="723"/>
      <c r="Z9" s="723"/>
      <c r="AA9" s="723"/>
      <c r="AB9" s="723"/>
      <c r="AC9" s="723"/>
      <c r="AD9" s="723"/>
      <c r="AE9" s="723"/>
      <c r="AF9" s="723"/>
      <c r="AG9" s="723"/>
      <c r="AH9" s="723"/>
      <c r="AI9" s="723"/>
      <c r="AJ9" s="723"/>
      <c r="AK9" s="723"/>
      <c r="AL9" s="723"/>
      <c r="AM9" s="723"/>
      <c r="AN9" s="723"/>
      <c r="AO9" s="723"/>
      <c r="AP9" s="723"/>
      <c r="AQ9" s="723"/>
    </row>
    <row r="10" s="693" customFormat="1" customHeight="1" spans="1:56">
      <c r="A10" s="564">
        <v>46030</v>
      </c>
      <c r="B10" s="300" t="s">
        <v>418</v>
      </c>
      <c r="C10" s="498"/>
      <c r="D10" s="716" t="s">
        <v>706</v>
      </c>
      <c r="E10" s="485" t="s">
        <v>1045</v>
      </c>
      <c r="F10" s="717"/>
      <c r="G10" s="718"/>
      <c r="H10" s="202">
        <f t="shared" si="1"/>
        <v>0</v>
      </c>
      <c r="I10" s="612"/>
      <c r="J10" s="202">
        <f t="shared" si="2"/>
        <v>0</v>
      </c>
      <c r="K10" s="719">
        <v>50</v>
      </c>
      <c r="L10" s="295">
        <f>M10+N10+O10+P10-Q10-R10</f>
        <v>2900</v>
      </c>
      <c r="M10" s="291"/>
      <c r="N10" s="215"/>
      <c r="O10" s="217">
        <v>2900</v>
      </c>
      <c r="P10" s="291"/>
      <c r="Q10" s="500"/>
      <c r="R10" s="720">
        <v>0</v>
      </c>
      <c r="S10" s="721"/>
      <c r="T10" s="722" t="s">
        <v>1046</v>
      </c>
      <c r="U10" s="723"/>
      <c r="V10" s="723"/>
      <c r="W10" s="723"/>
      <c r="X10" s="723"/>
      <c r="Y10" s="723"/>
      <c r="Z10" s="723"/>
      <c r="AA10" s="723"/>
      <c r="AB10" s="723"/>
      <c r="AC10" s="723"/>
      <c r="AD10" s="723"/>
      <c r="AE10" s="723"/>
      <c r="AF10" s="723"/>
      <c r="AG10" s="723"/>
      <c r="AH10" s="723"/>
      <c r="AI10" s="723"/>
      <c r="AJ10" s="723"/>
      <c r="AK10" s="723"/>
      <c r="AL10" s="723"/>
      <c r="AM10" s="723"/>
      <c r="AN10" s="723"/>
      <c r="AO10" s="723"/>
      <c r="AP10" s="723"/>
      <c r="AQ10" s="723"/>
    </row>
    <row r="11" s="693" customFormat="1" customHeight="1" spans="1:56">
      <c r="A11" s="564">
        <v>46035</v>
      </c>
      <c r="B11" s="300" t="s">
        <v>418</v>
      </c>
      <c r="C11" s="498" t="s">
        <v>65</v>
      </c>
      <c r="D11" s="409" t="str">
        <f>VLOOKUP(C11,$BC:$BD,2,0)</f>
        <v>NT23-12V</v>
      </c>
      <c r="E11" s="485" t="s">
        <v>322</v>
      </c>
      <c r="F11" s="717">
        <v>50</v>
      </c>
      <c r="G11" s="718">
        <v>58</v>
      </c>
      <c r="H11" s="202">
        <f t="shared" si="1"/>
        <v>2900</v>
      </c>
      <c r="I11" s="612"/>
      <c r="J11" s="202">
        <f t="shared" si="2"/>
        <v>2900</v>
      </c>
      <c r="K11" s="719"/>
      <c r="L11" s="295"/>
      <c r="M11" s="291"/>
      <c r="N11" s="215"/>
      <c r="O11" s="217"/>
      <c r="P11" s="291"/>
      <c r="Q11" s="500"/>
      <c r="R11" s="720"/>
      <c r="S11" s="721"/>
      <c r="T11" s="722"/>
      <c r="U11" s="723"/>
      <c r="V11" s="723"/>
      <c r="W11" s="723"/>
      <c r="X11" s="723"/>
      <c r="Y11" s="723"/>
      <c r="Z11" s="723"/>
      <c r="AA11" s="723"/>
      <c r="AB11" s="723"/>
      <c r="AC11" s="723"/>
      <c r="AD11" s="723"/>
      <c r="AE11" s="723"/>
      <c r="AF11" s="723"/>
      <c r="AG11" s="723"/>
      <c r="AH11" s="723"/>
      <c r="AI11" s="723"/>
      <c r="AJ11" s="723"/>
      <c r="AK11" s="723"/>
      <c r="AL11" s="723"/>
      <c r="AM11" s="723"/>
      <c r="AN11" s="723"/>
      <c r="AO11" s="723"/>
      <c r="AP11" s="723"/>
      <c r="AQ11" s="723"/>
    </row>
    <row r="12" s="693" customFormat="1" customHeight="1" spans="1:56">
      <c r="A12" s="564">
        <v>46030</v>
      </c>
      <c r="B12" s="300" t="s">
        <v>419</v>
      </c>
      <c r="C12" s="498"/>
      <c r="D12" s="716" t="s">
        <v>706</v>
      </c>
      <c r="E12" s="485" t="s">
        <v>1330</v>
      </c>
      <c r="F12" s="717"/>
      <c r="G12" s="718"/>
      <c r="H12" s="202">
        <f t="shared" si="1"/>
        <v>0</v>
      </c>
      <c r="I12" s="612"/>
      <c r="J12" s="202">
        <f t="shared" si="2"/>
        <v>0</v>
      </c>
      <c r="K12" s="719">
        <v>30</v>
      </c>
      <c r="L12" s="295">
        <f>M12+N12+O12+P12-Q12-R12</f>
        <v>1740</v>
      </c>
      <c r="M12" s="291"/>
      <c r="N12" s="215"/>
      <c r="O12" s="217">
        <v>1740</v>
      </c>
      <c r="P12" s="291"/>
      <c r="Q12" s="500"/>
      <c r="R12" s="720">
        <v>0</v>
      </c>
      <c r="S12" s="721"/>
      <c r="T12" s="722" t="s">
        <v>1331</v>
      </c>
      <c r="U12" s="723"/>
      <c r="V12" s="723"/>
      <c r="W12" s="723"/>
      <c r="X12" s="723"/>
      <c r="Y12" s="723"/>
      <c r="Z12" s="723"/>
      <c r="AA12" s="723"/>
      <c r="AB12" s="723"/>
      <c r="AC12" s="723"/>
      <c r="AD12" s="723"/>
      <c r="AE12" s="723"/>
      <c r="AF12" s="723"/>
      <c r="AG12" s="723"/>
      <c r="AH12" s="723"/>
      <c r="AI12" s="723"/>
      <c r="AJ12" s="723"/>
      <c r="AK12" s="723"/>
      <c r="AL12" s="723"/>
      <c r="AM12" s="723"/>
      <c r="AN12" s="723"/>
      <c r="AO12" s="723"/>
      <c r="AP12" s="723"/>
      <c r="AQ12" s="723"/>
    </row>
    <row r="13" s="693" customFormat="1" customHeight="1" spans="1:56">
      <c r="A13" s="564">
        <v>46043</v>
      </c>
      <c r="B13" s="300" t="s">
        <v>419</v>
      </c>
      <c r="C13" s="498" t="s">
        <v>65</v>
      </c>
      <c r="D13" s="409" t="str">
        <f>VLOOKUP(C13,$BC:$BD,2,0)</f>
        <v>NT23-12V</v>
      </c>
      <c r="E13" s="485" t="s">
        <v>420</v>
      </c>
      <c r="F13" s="717">
        <v>30</v>
      </c>
      <c r="G13" s="718">
        <v>58</v>
      </c>
      <c r="H13" s="202">
        <f t="shared" si="1"/>
        <v>1740</v>
      </c>
      <c r="I13" s="612"/>
      <c r="J13" s="202">
        <f t="shared" si="2"/>
        <v>1740</v>
      </c>
      <c r="K13" s="719"/>
      <c r="L13" s="295"/>
      <c r="M13" s="291"/>
      <c r="N13" s="215"/>
      <c r="O13" s="217"/>
      <c r="P13" s="291"/>
      <c r="Q13" s="500"/>
      <c r="R13" s="720"/>
      <c r="S13" s="721"/>
      <c r="T13" s="722"/>
      <c r="U13" s="723"/>
      <c r="V13" s="723"/>
      <c r="W13" s="723"/>
      <c r="X13" s="723"/>
      <c r="Y13" s="723"/>
      <c r="Z13" s="723"/>
      <c r="AA13" s="723"/>
      <c r="AB13" s="723"/>
      <c r="AC13" s="723"/>
      <c r="AD13" s="723"/>
      <c r="AE13" s="723"/>
      <c r="AF13" s="723"/>
      <c r="AG13" s="723"/>
      <c r="AH13" s="723"/>
      <c r="AI13" s="723"/>
      <c r="AJ13" s="723"/>
      <c r="AK13" s="723"/>
      <c r="AL13" s="723"/>
      <c r="AM13" s="723"/>
      <c r="AN13" s="723"/>
      <c r="AO13" s="723"/>
      <c r="AP13" s="723"/>
      <c r="AQ13" s="723"/>
    </row>
    <row r="14" s="693" customFormat="1" customHeight="1" spans="1:56">
      <c r="A14" s="564">
        <v>46042</v>
      </c>
      <c r="B14" s="300" t="s">
        <v>421</v>
      </c>
      <c r="C14" s="498"/>
      <c r="D14" s="716" t="s">
        <v>706</v>
      </c>
      <c r="E14" s="485" t="s">
        <v>424</v>
      </c>
      <c r="F14" s="717"/>
      <c r="G14" s="718"/>
      <c r="H14" s="202">
        <f t="shared" si="1"/>
        <v>0</v>
      </c>
      <c r="I14" s="612"/>
      <c r="J14" s="202">
        <f t="shared" si="2"/>
        <v>0</v>
      </c>
      <c r="K14" s="719">
        <v>22</v>
      </c>
      <c r="L14" s="295">
        <f>M14+N14+O14+P14-Q14-R14</f>
        <v>21142.57</v>
      </c>
      <c r="M14" s="291"/>
      <c r="N14" s="215">
        <v>15000</v>
      </c>
      <c r="O14" s="217"/>
      <c r="P14" s="291">
        <v>6271.13</v>
      </c>
      <c r="Q14" s="500"/>
      <c r="R14" s="725">
        <f>ROUND(P14*S14,2)</f>
        <v>128.56</v>
      </c>
      <c r="S14" s="726">
        <v>0.0205</v>
      </c>
      <c r="T14" s="722" t="s">
        <v>1332</v>
      </c>
      <c r="U14" s="723"/>
      <c r="V14" s="723"/>
      <c r="W14" s="723"/>
      <c r="X14" s="723"/>
      <c r="Y14" s="723"/>
      <c r="Z14" s="723"/>
      <c r="AA14" s="723"/>
      <c r="AB14" s="723"/>
      <c r="AC14" s="723"/>
      <c r="AD14" s="723"/>
      <c r="AE14" s="723"/>
      <c r="AF14" s="723"/>
      <c r="AG14" s="723"/>
      <c r="AH14" s="723"/>
      <c r="AI14" s="723"/>
      <c r="AJ14" s="723"/>
      <c r="AK14" s="723"/>
      <c r="AL14" s="723"/>
      <c r="AM14" s="723"/>
      <c r="AN14" s="723"/>
      <c r="AO14" s="723"/>
      <c r="AP14" s="723"/>
      <c r="AQ14" s="723"/>
    </row>
    <row r="15" s="693" customFormat="1" customHeight="1" spans="1:56">
      <c r="A15" s="564">
        <v>46045</v>
      </c>
      <c r="B15" s="300" t="s">
        <v>421</v>
      </c>
      <c r="C15" s="498" t="s">
        <v>422</v>
      </c>
      <c r="D15" s="409" t="str">
        <f>VLOOKUP(C15,$BC:$BD,2,0)</f>
        <v>USK/DW26</v>
      </c>
      <c r="E15" s="485" t="s">
        <v>424</v>
      </c>
      <c r="F15" s="717">
        <v>10</v>
      </c>
      <c r="G15" s="718">
        <v>330</v>
      </c>
      <c r="H15" s="202">
        <f t="shared" si="1"/>
        <v>3300</v>
      </c>
      <c r="I15" s="612">
        <v>0.052</v>
      </c>
      <c r="J15" s="202">
        <f>ROUND(F15*G15+H15*I15,2)+1914.33</f>
        <v>5385.93</v>
      </c>
      <c r="K15" s="719"/>
      <c r="L15" s="295"/>
      <c r="M15" s="291"/>
      <c r="N15" s="215"/>
      <c r="O15" s="217"/>
      <c r="P15" s="291"/>
      <c r="Q15" s="500"/>
      <c r="R15" s="725"/>
      <c r="S15" s="726"/>
      <c r="T15" s="722"/>
      <c r="U15" s="723"/>
      <c r="V15" s="723"/>
      <c r="W15" s="723"/>
      <c r="X15" s="723"/>
      <c r="Y15" s="723"/>
      <c r="Z15" s="723"/>
      <c r="AA15" s="723"/>
      <c r="AB15" s="723"/>
      <c r="AC15" s="723"/>
      <c r="AD15" s="723"/>
      <c r="AE15" s="723"/>
      <c r="AF15" s="723"/>
      <c r="AG15" s="723"/>
      <c r="AH15" s="723"/>
      <c r="AI15" s="723"/>
      <c r="AJ15" s="723"/>
      <c r="AK15" s="723"/>
      <c r="AL15" s="723"/>
      <c r="AM15" s="723"/>
      <c r="AN15" s="723"/>
      <c r="AO15" s="723"/>
      <c r="AP15" s="723"/>
      <c r="AQ15" s="723"/>
    </row>
    <row r="16" s="693" customFormat="1" customHeight="1" spans="1:56">
      <c r="A16" s="564">
        <v>46045</v>
      </c>
      <c r="B16" s="300" t="s">
        <v>421</v>
      </c>
      <c r="C16" s="498" t="s">
        <v>425</v>
      </c>
      <c r="D16" s="409" t="str">
        <f>VLOOKUP(C16,$BC:$BD,2,0)</f>
        <v>USK/11E</v>
      </c>
      <c r="E16" s="485" t="s">
        <v>424</v>
      </c>
      <c r="F16" s="717">
        <v>5</v>
      </c>
      <c r="G16" s="718">
        <v>860</v>
      </c>
      <c r="H16" s="202">
        <f t="shared" si="1"/>
        <v>4300</v>
      </c>
      <c r="I16" s="612">
        <v>0.052</v>
      </c>
      <c r="J16" s="202">
        <f t="shared" ref="J16:J30" si="3">ROUND(F16*G16+H16*I16,2)</f>
        <v>4523.6</v>
      </c>
      <c r="K16" s="719"/>
      <c r="L16" s="295"/>
      <c r="M16" s="291"/>
      <c r="N16" s="215"/>
      <c r="O16" s="217"/>
      <c r="P16" s="291"/>
      <c r="Q16" s="500"/>
      <c r="R16" s="725"/>
      <c r="S16" s="726"/>
      <c r="T16" s="722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3"/>
      <c r="AI16" s="723"/>
      <c r="AJ16" s="723"/>
      <c r="AK16" s="723"/>
      <c r="AL16" s="723"/>
      <c r="AM16" s="723"/>
      <c r="AN16" s="723"/>
      <c r="AO16" s="723"/>
      <c r="AP16" s="723"/>
      <c r="AQ16" s="723"/>
    </row>
    <row r="17" s="693" customFormat="1" customHeight="1" spans="1:43">
      <c r="A17" s="564">
        <v>46045</v>
      </c>
      <c r="B17" s="300" t="s">
        <v>421</v>
      </c>
      <c r="C17" s="498" t="s">
        <v>339</v>
      </c>
      <c r="D17" s="409" t="str">
        <f>VLOOKUP(C17,$BC:$BD,2,0)</f>
        <v>USK 11DE</v>
      </c>
      <c r="E17" s="485" t="s">
        <v>424</v>
      </c>
      <c r="F17" s="717">
        <v>5</v>
      </c>
      <c r="G17" s="718">
        <v>1360</v>
      </c>
      <c r="H17" s="202">
        <f t="shared" si="1"/>
        <v>6800</v>
      </c>
      <c r="I17" s="612">
        <v>0.052</v>
      </c>
      <c r="J17" s="202">
        <f t="shared" si="3"/>
        <v>7153.6</v>
      </c>
      <c r="K17" s="719"/>
      <c r="L17" s="295"/>
      <c r="M17" s="291"/>
      <c r="N17" s="215"/>
      <c r="O17" s="217"/>
      <c r="P17" s="291"/>
      <c r="Q17" s="500"/>
      <c r="R17" s="725"/>
      <c r="S17" s="726"/>
      <c r="T17" s="722"/>
      <c r="U17" s="723"/>
      <c r="V17" s="723"/>
      <c r="W17" s="723"/>
      <c r="X17" s="723"/>
      <c r="Y17" s="723"/>
      <c r="Z17" s="723"/>
      <c r="AA17" s="723"/>
      <c r="AB17" s="723"/>
      <c r="AC17" s="723"/>
      <c r="AD17" s="723"/>
      <c r="AE17" s="723"/>
      <c r="AF17" s="723"/>
      <c r="AG17" s="723"/>
      <c r="AH17" s="723"/>
      <c r="AI17" s="723"/>
      <c r="AJ17" s="723"/>
      <c r="AK17" s="723"/>
      <c r="AL17" s="723"/>
      <c r="AM17" s="723"/>
      <c r="AN17" s="723"/>
      <c r="AO17" s="723"/>
      <c r="AP17" s="723"/>
      <c r="AQ17" s="723"/>
    </row>
    <row r="18" s="693" customFormat="1" customHeight="1" spans="1:43">
      <c r="A18" s="564">
        <v>46045</v>
      </c>
      <c r="B18" s="300" t="s">
        <v>421</v>
      </c>
      <c r="C18" s="498" t="s">
        <v>428</v>
      </c>
      <c r="D18" s="409" t="str">
        <f>VLOOKUP(C18,$BC:$BD,2,0)</f>
        <v>USK/Z1G-1316</v>
      </c>
      <c r="E18" s="485" t="s">
        <v>424</v>
      </c>
      <c r="F18" s="717">
        <v>2</v>
      </c>
      <c r="G18" s="718">
        <v>2000</v>
      </c>
      <c r="H18" s="202">
        <f t="shared" si="1"/>
        <v>4000</v>
      </c>
      <c r="I18" s="612">
        <v>0.052</v>
      </c>
      <c r="J18" s="202">
        <f t="shared" si="3"/>
        <v>4208</v>
      </c>
      <c r="K18" s="719"/>
      <c r="L18" s="295"/>
      <c r="M18" s="291"/>
      <c r="N18" s="215"/>
      <c r="O18" s="217"/>
      <c r="P18" s="291"/>
      <c r="Q18" s="500"/>
      <c r="R18" s="725"/>
      <c r="S18" s="726"/>
      <c r="T18" s="722"/>
      <c r="U18" s="723"/>
      <c r="V18" s="723"/>
      <c r="W18" s="723"/>
      <c r="X18" s="723"/>
      <c r="Y18" s="723"/>
      <c r="Z18" s="723"/>
      <c r="AA18" s="723"/>
      <c r="AB18" s="723"/>
      <c r="AC18" s="723"/>
      <c r="AD18" s="723"/>
      <c r="AE18" s="723"/>
      <c r="AF18" s="723"/>
      <c r="AG18" s="723"/>
      <c r="AH18" s="723"/>
      <c r="AI18" s="723"/>
      <c r="AJ18" s="723"/>
      <c r="AK18" s="723"/>
      <c r="AL18" s="723"/>
      <c r="AM18" s="723"/>
      <c r="AN18" s="723"/>
      <c r="AO18" s="723"/>
      <c r="AP18" s="723"/>
      <c r="AQ18" s="723"/>
    </row>
    <row r="19" s="693" customFormat="1" customHeight="1" spans="1:43">
      <c r="A19" s="564">
        <v>46049</v>
      </c>
      <c r="B19" s="300" t="s">
        <v>1333</v>
      </c>
      <c r="C19" s="498"/>
      <c r="D19" s="716" t="s">
        <v>796</v>
      </c>
      <c r="E19" s="485" t="s">
        <v>797</v>
      </c>
      <c r="F19" s="717"/>
      <c r="G19" s="718"/>
      <c r="H19" s="202">
        <f t="shared" si="1"/>
        <v>0</v>
      </c>
      <c r="I19" s="612"/>
      <c r="J19" s="202">
        <f t="shared" si="3"/>
        <v>0</v>
      </c>
      <c r="K19" s="719"/>
      <c r="L19" s="295">
        <f t="shared" ref="L19:L26" si="4">M19+N19+O19+P19-Q19-R19</f>
        <v>0</v>
      </c>
      <c r="M19" s="291"/>
      <c r="N19" s="215"/>
      <c r="O19" s="217"/>
      <c r="P19" s="291"/>
      <c r="Q19" s="500"/>
      <c r="R19" s="725">
        <v>0</v>
      </c>
      <c r="S19" s="726"/>
      <c r="T19" s="722"/>
      <c r="U19" s="723"/>
      <c r="V19" s="723"/>
      <c r="W19" s="723"/>
      <c r="X19" s="723"/>
      <c r="Y19" s="723"/>
      <c r="Z19" s="723"/>
      <c r="AA19" s="723"/>
      <c r="AB19" s="723"/>
      <c r="AC19" s="723"/>
      <c r="AD19" s="723"/>
      <c r="AE19" s="723"/>
      <c r="AF19" s="723"/>
      <c r="AG19" s="723"/>
      <c r="AH19" s="723"/>
      <c r="AI19" s="723"/>
      <c r="AJ19" s="723"/>
      <c r="AK19" s="723"/>
      <c r="AL19" s="723"/>
      <c r="AM19" s="723"/>
      <c r="AN19" s="723"/>
      <c r="AO19" s="723"/>
      <c r="AP19" s="723"/>
      <c r="AQ19" s="723"/>
    </row>
    <row r="20" s="693" customFormat="1" customHeight="1" spans="1:43">
      <c r="A20" s="564">
        <v>46049</v>
      </c>
      <c r="B20" s="300" t="s">
        <v>1334</v>
      </c>
      <c r="C20" s="498"/>
      <c r="D20" s="716" t="s">
        <v>796</v>
      </c>
      <c r="E20" s="485" t="s">
        <v>797</v>
      </c>
      <c r="F20" s="717"/>
      <c r="G20" s="718"/>
      <c r="H20" s="202">
        <f t="shared" si="1"/>
        <v>0</v>
      </c>
      <c r="I20" s="612"/>
      <c r="J20" s="202">
        <f t="shared" si="3"/>
        <v>0</v>
      </c>
      <c r="K20" s="719"/>
      <c r="L20" s="295">
        <f t="shared" si="4"/>
        <v>0</v>
      </c>
      <c r="M20" s="291"/>
      <c r="N20" s="215"/>
      <c r="O20" s="217"/>
      <c r="P20" s="291"/>
      <c r="Q20" s="500"/>
      <c r="R20" s="720">
        <v>0</v>
      </c>
      <c r="S20" s="721"/>
      <c r="T20" s="722"/>
      <c r="U20" s="723"/>
      <c r="V20" s="723"/>
      <c r="W20" s="723"/>
      <c r="X20" s="723"/>
      <c r="Y20" s="723"/>
      <c r="Z20" s="723"/>
      <c r="AA20" s="723"/>
      <c r="AB20" s="723"/>
      <c r="AC20" s="723"/>
      <c r="AD20" s="723"/>
      <c r="AE20" s="723"/>
      <c r="AF20" s="723"/>
      <c r="AG20" s="723"/>
      <c r="AH20" s="723"/>
      <c r="AI20" s="723"/>
      <c r="AJ20" s="723"/>
      <c r="AK20" s="723"/>
      <c r="AL20" s="723"/>
      <c r="AM20" s="723"/>
      <c r="AN20" s="723"/>
      <c r="AO20" s="723"/>
      <c r="AP20" s="723"/>
      <c r="AQ20" s="723"/>
    </row>
    <row r="21" s="693" customFormat="1" customHeight="1" spans="1:43">
      <c r="A21" s="564">
        <v>46049</v>
      </c>
      <c r="B21" s="300" t="s">
        <v>1335</v>
      </c>
      <c r="C21" s="498"/>
      <c r="D21" s="716" t="s">
        <v>796</v>
      </c>
      <c r="E21" s="485" t="s">
        <v>797</v>
      </c>
      <c r="F21" s="717"/>
      <c r="G21" s="718"/>
      <c r="H21" s="202">
        <f t="shared" si="1"/>
        <v>0</v>
      </c>
      <c r="I21" s="612"/>
      <c r="J21" s="202">
        <f t="shared" si="3"/>
        <v>0</v>
      </c>
      <c r="K21" s="719"/>
      <c r="L21" s="295">
        <f t="shared" si="4"/>
        <v>0</v>
      </c>
      <c r="M21" s="291"/>
      <c r="N21" s="215"/>
      <c r="O21" s="217"/>
      <c r="P21" s="291"/>
      <c r="Q21" s="500"/>
      <c r="R21" s="720">
        <v>0</v>
      </c>
      <c r="S21" s="721"/>
      <c r="T21" s="722"/>
      <c r="U21" s="723"/>
      <c r="V21" s="723"/>
      <c r="W21" s="723"/>
      <c r="X21" s="723"/>
      <c r="Y21" s="723"/>
      <c r="Z21" s="723"/>
      <c r="AA21" s="723"/>
      <c r="AB21" s="723"/>
      <c r="AC21" s="723"/>
      <c r="AD21" s="723"/>
      <c r="AE21" s="723"/>
      <c r="AF21" s="723"/>
      <c r="AG21" s="723"/>
      <c r="AH21" s="723"/>
      <c r="AI21" s="723"/>
      <c r="AJ21" s="723"/>
      <c r="AK21" s="723"/>
      <c r="AL21" s="723"/>
      <c r="AM21" s="723"/>
      <c r="AN21" s="723"/>
      <c r="AO21" s="723"/>
      <c r="AP21" s="723"/>
      <c r="AQ21" s="723"/>
    </row>
    <row r="22" s="693" customFormat="1" customHeight="1" spans="1:43">
      <c r="A22" s="564">
        <v>46049</v>
      </c>
      <c r="B22" s="300" t="s">
        <v>1336</v>
      </c>
      <c r="C22" s="498"/>
      <c r="D22" s="716" t="s">
        <v>796</v>
      </c>
      <c r="E22" s="485" t="s">
        <v>797</v>
      </c>
      <c r="F22" s="717"/>
      <c r="G22" s="718"/>
      <c r="H22" s="202">
        <f t="shared" si="1"/>
        <v>0</v>
      </c>
      <c r="I22" s="612"/>
      <c r="J22" s="202">
        <f t="shared" si="3"/>
        <v>0</v>
      </c>
      <c r="K22" s="719"/>
      <c r="L22" s="295">
        <f t="shared" si="4"/>
        <v>0</v>
      </c>
      <c r="M22" s="291"/>
      <c r="N22" s="215"/>
      <c r="O22" s="217"/>
      <c r="P22" s="291"/>
      <c r="Q22" s="291"/>
      <c r="R22" s="720">
        <v>0</v>
      </c>
      <c r="S22" s="721"/>
      <c r="T22" s="722"/>
      <c r="U22" s="723"/>
      <c r="V22" s="723"/>
      <c r="W22" s="723"/>
      <c r="X22" s="723"/>
      <c r="Y22" s="723"/>
      <c r="Z22" s="723"/>
      <c r="AA22" s="723"/>
      <c r="AB22" s="723"/>
      <c r="AC22" s="723"/>
      <c r="AD22" s="723"/>
      <c r="AE22" s="723"/>
      <c r="AF22" s="723"/>
      <c r="AG22" s="723"/>
      <c r="AH22" s="723"/>
      <c r="AI22" s="723"/>
      <c r="AJ22" s="723"/>
      <c r="AK22" s="723"/>
      <c r="AL22" s="723"/>
      <c r="AM22" s="723"/>
      <c r="AN22" s="723"/>
      <c r="AO22" s="723"/>
      <c r="AP22" s="723"/>
      <c r="AQ22" s="723"/>
    </row>
    <row r="23" s="693" customFormat="1" customHeight="1" spans="1:43">
      <c r="A23" s="564">
        <v>46050</v>
      </c>
      <c r="B23" s="300" t="s">
        <v>1337</v>
      </c>
      <c r="C23" s="498"/>
      <c r="D23" s="716" t="s">
        <v>796</v>
      </c>
      <c r="E23" s="485" t="s">
        <v>797</v>
      </c>
      <c r="F23" s="717"/>
      <c r="G23" s="718"/>
      <c r="H23" s="202">
        <f t="shared" si="1"/>
        <v>0</v>
      </c>
      <c r="I23" s="612"/>
      <c r="J23" s="202">
        <f t="shared" si="3"/>
        <v>0</v>
      </c>
      <c r="K23" s="719"/>
      <c r="L23" s="295">
        <f t="shared" si="4"/>
        <v>0</v>
      </c>
      <c r="M23" s="291"/>
      <c r="N23" s="215"/>
      <c r="O23" s="217"/>
      <c r="P23" s="217"/>
      <c r="Q23" s="217"/>
      <c r="R23" s="720">
        <v>0</v>
      </c>
      <c r="S23" s="721"/>
      <c r="T23" s="722"/>
      <c r="U23" s="723"/>
      <c r="V23" s="723"/>
      <c r="W23" s="723"/>
      <c r="X23" s="723"/>
      <c r="Y23" s="723"/>
      <c r="Z23" s="723"/>
      <c r="AA23" s="723"/>
      <c r="AB23" s="723"/>
      <c r="AC23" s="723"/>
      <c r="AD23" s="723"/>
      <c r="AE23" s="723"/>
      <c r="AF23" s="723"/>
      <c r="AG23" s="723"/>
      <c r="AH23" s="723"/>
      <c r="AI23" s="723"/>
      <c r="AJ23" s="723"/>
      <c r="AK23" s="723"/>
      <c r="AL23" s="723"/>
      <c r="AM23" s="723"/>
      <c r="AN23" s="723"/>
      <c r="AO23" s="723"/>
      <c r="AP23" s="723"/>
      <c r="AQ23" s="723"/>
    </row>
    <row r="24" s="693" customFormat="1" customHeight="1" spans="1:43">
      <c r="A24" s="564">
        <v>46050</v>
      </c>
      <c r="B24" s="300" t="s">
        <v>1338</v>
      </c>
      <c r="C24" s="498"/>
      <c r="D24" s="716" t="s">
        <v>796</v>
      </c>
      <c r="E24" s="485" t="s">
        <v>797</v>
      </c>
      <c r="F24" s="717"/>
      <c r="G24" s="718"/>
      <c r="H24" s="202">
        <f t="shared" si="1"/>
        <v>0</v>
      </c>
      <c r="I24" s="612"/>
      <c r="J24" s="202">
        <f t="shared" si="3"/>
        <v>0</v>
      </c>
      <c r="K24" s="719"/>
      <c r="L24" s="295">
        <f t="shared" si="4"/>
        <v>0</v>
      </c>
      <c r="M24" s="291"/>
      <c r="N24" s="215"/>
      <c r="O24" s="217"/>
      <c r="P24" s="291"/>
      <c r="Q24" s="291"/>
      <c r="R24" s="720">
        <v>0</v>
      </c>
      <c r="S24" s="721"/>
      <c r="T24" s="722"/>
      <c r="U24" s="723"/>
      <c r="V24" s="723"/>
      <c r="W24" s="723"/>
      <c r="X24" s="723"/>
      <c r="Y24" s="723"/>
      <c r="Z24" s="723"/>
      <c r="AA24" s="723"/>
      <c r="AB24" s="723"/>
      <c r="AC24" s="723"/>
      <c r="AD24" s="723"/>
      <c r="AE24" s="723"/>
      <c r="AF24" s="723"/>
      <c r="AG24" s="723"/>
      <c r="AH24" s="723"/>
      <c r="AI24" s="723"/>
      <c r="AJ24" s="723"/>
      <c r="AK24" s="723"/>
      <c r="AL24" s="723"/>
      <c r="AM24" s="723"/>
      <c r="AN24" s="723"/>
      <c r="AO24" s="723"/>
      <c r="AP24" s="723"/>
      <c r="AQ24" s="723"/>
    </row>
    <row r="25" s="693" customFormat="1" customHeight="1" spans="1:43">
      <c r="A25" s="564">
        <v>46050</v>
      </c>
      <c r="B25" s="300" t="s">
        <v>1339</v>
      </c>
      <c r="C25" s="498"/>
      <c r="D25" s="716" t="s">
        <v>796</v>
      </c>
      <c r="E25" s="485" t="s">
        <v>797</v>
      </c>
      <c r="F25" s="717"/>
      <c r="G25" s="718"/>
      <c r="H25" s="202">
        <f t="shared" si="1"/>
        <v>0</v>
      </c>
      <c r="I25" s="612"/>
      <c r="J25" s="202">
        <f t="shared" si="3"/>
        <v>0</v>
      </c>
      <c r="K25" s="719"/>
      <c r="L25" s="295">
        <f t="shared" si="4"/>
        <v>0</v>
      </c>
      <c r="M25" s="291"/>
      <c r="N25" s="215"/>
      <c r="O25" s="217"/>
      <c r="P25" s="291"/>
      <c r="Q25" s="291"/>
      <c r="R25" s="720">
        <v>0</v>
      </c>
      <c r="S25" s="727"/>
      <c r="T25" s="722"/>
      <c r="U25" s="723"/>
      <c r="V25" s="723"/>
      <c r="W25" s="723"/>
      <c r="X25" s="723"/>
      <c r="Y25" s="723"/>
      <c r="Z25" s="723"/>
      <c r="AA25" s="723"/>
      <c r="AB25" s="723"/>
      <c r="AC25" s="723"/>
      <c r="AD25" s="723"/>
      <c r="AE25" s="723"/>
      <c r="AF25" s="723"/>
      <c r="AG25" s="723"/>
      <c r="AH25" s="723"/>
      <c r="AI25" s="723"/>
      <c r="AJ25" s="723"/>
      <c r="AK25" s="723"/>
      <c r="AL25" s="723"/>
      <c r="AM25" s="723"/>
      <c r="AN25" s="723"/>
      <c r="AO25" s="723"/>
      <c r="AP25" s="723"/>
      <c r="AQ25" s="723"/>
    </row>
    <row r="26" s="693" customFormat="1" customHeight="1" spans="1:43">
      <c r="A26" s="564">
        <v>46049</v>
      </c>
      <c r="B26" s="300" t="s">
        <v>430</v>
      </c>
      <c r="C26" s="498"/>
      <c r="D26" s="716" t="s">
        <v>706</v>
      </c>
      <c r="E26" s="485" t="s">
        <v>911</v>
      </c>
      <c r="F26" s="717"/>
      <c r="G26" s="718"/>
      <c r="H26" s="202">
        <f t="shared" si="1"/>
        <v>0</v>
      </c>
      <c r="I26" s="612"/>
      <c r="J26" s="202">
        <f t="shared" si="3"/>
        <v>0</v>
      </c>
      <c r="K26" s="719">
        <v>100</v>
      </c>
      <c r="L26" s="295">
        <f t="shared" si="4"/>
        <v>5800</v>
      </c>
      <c r="M26" s="291"/>
      <c r="N26" s="215"/>
      <c r="O26" s="217">
        <v>5800</v>
      </c>
      <c r="P26" s="291"/>
      <c r="Q26" s="291"/>
      <c r="R26" s="720">
        <v>0</v>
      </c>
      <c r="S26" s="727"/>
      <c r="T26" s="722" t="s">
        <v>1340</v>
      </c>
      <c r="U26" s="723"/>
      <c r="V26" s="723"/>
      <c r="W26" s="723"/>
      <c r="X26" s="723"/>
      <c r="Y26" s="723"/>
      <c r="Z26" s="723"/>
      <c r="AA26" s="723"/>
      <c r="AB26" s="723"/>
      <c r="AC26" s="723"/>
      <c r="AD26" s="723"/>
      <c r="AE26" s="723"/>
      <c r="AF26" s="723"/>
      <c r="AG26" s="723"/>
      <c r="AH26" s="723"/>
      <c r="AI26" s="723"/>
      <c r="AJ26" s="723"/>
      <c r="AK26" s="723"/>
      <c r="AL26" s="723"/>
      <c r="AM26" s="723"/>
      <c r="AN26" s="723"/>
      <c r="AO26" s="723"/>
      <c r="AP26" s="723"/>
      <c r="AQ26" s="723"/>
    </row>
    <row r="27" s="693" customFormat="1" customHeight="1" spans="1:43">
      <c r="A27" s="564">
        <v>46051</v>
      </c>
      <c r="B27" s="300" t="s">
        <v>430</v>
      </c>
      <c r="C27" s="498" t="s">
        <v>65</v>
      </c>
      <c r="D27" s="409" t="str">
        <f>VLOOKUP(C27,$BC:$BD,2,0)</f>
        <v>NT23-12V</v>
      </c>
      <c r="E27" s="485" t="s">
        <v>300</v>
      </c>
      <c r="F27" s="717">
        <v>100</v>
      </c>
      <c r="G27" s="718">
        <v>58</v>
      </c>
      <c r="H27" s="202">
        <f t="shared" si="1"/>
        <v>5800</v>
      </c>
      <c r="I27" s="612"/>
      <c r="J27" s="202">
        <f t="shared" si="3"/>
        <v>5800</v>
      </c>
      <c r="K27" s="719"/>
      <c r="L27" s="295"/>
      <c r="M27" s="291"/>
      <c r="N27" s="215"/>
      <c r="O27" s="217"/>
      <c r="P27" s="291"/>
      <c r="Q27" s="291"/>
      <c r="R27" s="720"/>
      <c r="S27" s="727"/>
      <c r="T27" s="722"/>
      <c r="U27" s="723"/>
      <c r="V27" s="723"/>
      <c r="W27" s="723"/>
      <c r="X27" s="723"/>
      <c r="Y27" s="723"/>
      <c r="Z27" s="723"/>
      <c r="AA27" s="723"/>
      <c r="AB27" s="723"/>
      <c r="AC27" s="723"/>
      <c r="AD27" s="723"/>
      <c r="AE27" s="723"/>
      <c r="AF27" s="723"/>
      <c r="AG27" s="723"/>
      <c r="AH27" s="723"/>
      <c r="AI27" s="723"/>
      <c r="AJ27" s="723"/>
      <c r="AK27" s="723"/>
      <c r="AL27" s="723"/>
      <c r="AM27" s="723"/>
      <c r="AN27" s="723"/>
      <c r="AO27" s="723"/>
      <c r="AP27" s="723"/>
      <c r="AQ27" s="723"/>
    </row>
    <row r="28" s="693" customFormat="1" customHeight="1" spans="1:43">
      <c r="A28" s="564">
        <v>46049</v>
      </c>
      <c r="B28" s="300" t="s">
        <v>431</v>
      </c>
      <c r="C28" s="498"/>
      <c r="D28" s="716" t="s">
        <v>706</v>
      </c>
      <c r="E28" s="485" t="s">
        <v>1341</v>
      </c>
      <c r="F28" s="717"/>
      <c r="G28" s="718"/>
      <c r="H28" s="202">
        <f t="shared" si="1"/>
        <v>0</v>
      </c>
      <c r="I28" s="612"/>
      <c r="J28" s="202">
        <f t="shared" si="3"/>
        <v>0</v>
      </c>
      <c r="K28" s="719">
        <v>30</v>
      </c>
      <c r="L28" s="295">
        <f>M28+N28+O28+P28-Q28-R28</f>
        <v>1740</v>
      </c>
      <c r="M28" s="291"/>
      <c r="N28" s="215"/>
      <c r="O28" s="217">
        <v>1740</v>
      </c>
      <c r="P28" s="217"/>
      <c r="Q28" s="217"/>
      <c r="R28" s="720">
        <v>0</v>
      </c>
      <c r="S28" s="721"/>
      <c r="T28" s="722" t="s">
        <v>1342</v>
      </c>
      <c r="U28" s="723"/>
      <c r="V28" s="723"/>
      <c r="W28" s="723"/>
      <c r="X28" s="723"/>
      <c r="Y28" s="723"/>
      <c r="Z28" s="723"/>
      <c r="AA28" s="723"/>
      <c r="AB28" s="723"/>
      <c r="AC28" s="723"/>
      <c r="AD28" s="723"/>
      <c r="AE28" s="723"/>
      <c r="AF28" s="723"/>
      <c r="AG28" s="723"/>
      <c r="AH28" s="723"/>
      <c r="AI28" s="723"/>
      <c r="AJ28" s="723"/>
      <c r="AK28" s="723"/>
      <c r="AL28" s="723"/>
      <c r="AM28" s="723"/>
      <c r="AN28" s="723"/>
      <c r="AO28" s="723"/>
      <c r="AP28" s="723"/>
      <c r="AQ28" s="723"/>
    </row>
    <row r="29" s="693" customFormat="1" customHeight="1" spans="1:43">
      <c r="A29" s="564">
        <v>46052</v>
      </c>
      <c r="B29" s="300" t="s">
        <v>431</v>
      </c>
      <c r="C29" s="498" t="s">
        <v>65</v>
      </c>
      <c r="D29" s="409" t="str">
        <f>VLOOKUP(C29,$BC:$BD,2,0)</f>
        <v>NT23-12V</v>
      </c>
      <c r="E29" s="485" t="s">
        <v>432</v>
      </c>
      <c r="F29" s="717">
        <v>30</v>
      </c>
      <c r="G29" s="718">
        <v>58</v>
      </c>
      <c r="H29" s="202">
        <f t="shared" si="1"/>
        <v>1740</v>
      </c>
      <c r="I29" s="612"/>
      <c r="J29" s="202">
        <f t="shared" si="3"/>
        <v>1740</v>
      </c>
      <c r="K29" s="719"/>
      <c r="L29" s="295"/>
      <c r="M29" s="291"/>
      <c r="N29" s="215"/>
      <c r="O29" s="217"/>
      <c r="P29" s="217"/>
      <c r="Q29" s="217"/>
      <c r="R29" s="720"/>
      <c r="S29" s="721"/>
      <c r="T29" s="722"/>
      <c r="U29" s="723"/>
      <c r="V29" s="723"/>
      <c r="W29" s="723"/>
      <c r="X29" s="723"/>
      <c r="Y29" s="723"/>
      <c r="Z29" s="723"/>
      <c r="AA29" s="723"/>
      <c r="AB29" s="723"/>
      <c r="AC29" s="723"/>
      <c r="AD29" s="723"/>
      <c r="AE29" s="723"/>
      <c r="AF29" s="723"/>
      <c r="AG29" s="723"/>
      <c r="AH29" s="723"/>
      <c r="AI29" s="723"/>
      <c r="AJ29" s="723"/>
      <c r="AK29" s="723"/>
      <c r="AL29" s="723"/>
      <c r="AM29" s="723"/>
      <c r="AN29" s="723"/>
      <c r="AO29" s="723"/>
      <c r="AP29" s="723"/>
      <c r="AQ29" s="723"/>
    </row>
    <row r="30" s="693" customFormat="1" customHeight="1" spans="1:43">
      <c r="A30" s="564">
        <v>46052</v>
      </c>
      <c r="B30" s="300" t="s">
        <v>433</v>
      </c>
      <c r="C30" s="498"/>
      <c r="D30" s="716" t="s">
        <v>706</v>
      </c>
      <c r="E30" s="485" t="s">
        <v>1234</v>
      </c>
      <c r="F30" s="717"/>
      <c r="G30" s="718"/>
      <c r="H30" s="202">
        <f t="shared" si="1"/>
        <v>0</v>
      </c>
      <c r="I30" s="612"/>
      <c r="J30" s="202">
        <f t="shared" si="3"/>
        <v>0</v>
      </c>
      <c r="K30" s="719">
        <v>1</v>
      </c>
      <c r="L30" s="295">
        <f>M30+N30+O30+P30-Q30-R30</f>
        <v>1028.88</v>
      </c>
      <c r="M30" s="291"/>
      <c r="N30" s="215">
        <v>1028.88</v>
      </c>
      <c r="O30" s="217"/>
      <c r="P30" s="291"/>
      <c r="Q30" s="291"/>
      <c r="R30" s="720">
        <v>0</v>
      </c>
      <c r="S30" s="721"/>
      <c r="T30" s="722" t="s">
        <v>1343</v>
      </c>
      <c r="U30" s="723"/>
      <c r="V30" s="723"/>
      <c r="W30" s="723"/>
      <c r="X30" s="723"/>
      <c r="Y30" s="723"/>
      <c r="Z30" s="723"/>
      <c r="AA30" s="723"/>
      <c r="AB30" s="723"/>
      <c r="AC30" s="723"/>
      <c r="AD30" s="723"/>
      <c r="AE30" s="723"/>
      <c r="AF30" s="723"/>
      <c r="AG30" s="723"/>
      <c r="AH30" s="723"/>
      <c r="AI30" s="723"/>
      <c r="AJ30" s="723"/>
      <c r="AK30" s="723"/>
      <c r="AL30" s="723"/>
      <c r="AM30" s="723"/>
      <c r="AN30" s="723"/>
      <c r="AO30" s="723"/>
      <c r="AP30" s="723"/>
      <c r="AQ30" s="723"/>
    </row>
    <row r="31" s="693" customFormat="1" customHeight="1" spans="1:43">
      <c r="A31" s="564">
        <v>46052</v>
      </c>
      <c r="B31" s="300" t="s">
        <v>433</v>
      </c>
      <c r="C31" s="498" t="s">
        <v>425</v>
      </c>
      <c r="D31" s="409" t="str">
        <f>VLOOKUP(C31,$BC:$BD,2,0)</f>
        <v>USK/11E</v>
      </c>
      <c r="E31" s="485" t="s">
        <v>328</v>
      </c>
      <c r="F31" s="717">
        <v>1</v>
      </c>
      <c r="G31" s="718">
        <v>890</v>
      </c>
      <c r="H31" s="202">
        <f t="shared" si="1"/>
        <v>890</v>
      </c>
      <c r="I31" s="612">
        <v>0.052</v>
      </c>
      <c r="J31" s="202">
        <f>ROUND(F31*G31+H31*I31,2)+92.6</f>
        <v>1028.88</v>
      </c>
      <c r="K31" s="719"/>
      <c r="L31" s="295">
        <f>M31+N31+O31+P31-Q31-R31</f>
        <v>0</v>
      </c>
      <c r="M31" s="291"/>
      <c r="N31" s="215"/>
      <c r="O31" s="217"/>
      <c r="P31" s="291"/>
      <c r="Q31" s="500"/>
      <c r="R31" s="720"/>
      <c r="S31" s="727"/>
      <c r="T31" s="722"/>
      <c r="U31" s="723"/>
      <c r="V31" s="723"/>
      <c r="W31" s="723"/>
      <c r="X31" s="723"/>
      <c r="Y31" s="723"/>
      <c r="Z31" s="723"/>
      <c r="AA31" s="723"/>
      <c r="AB31" s="723"/>
      <c r="AC31" s="723"/>
      <c r="AD31" s="723"/>
      <c r="AE31" s="723"/>
      <c r="AF31" s="723"/>
      <c r="AG31" s="723"/>
      <c r="AH31" s="723"/>
      <c r="AI31" s="723"/>
      <c r="AJ31" s="723"/>
      <c r="AK31" s="723"/>
      <c r="AL31" s="723"/>
      <c r="AM31" s="723"/>
      <c r="AN31" s="723"/>
      <c r="AO31" s="723"/>
      <c r="AP31" s="723"/>
      <c r="AQ31" s="723"/>
    </row>
    <row r="32" customHeight="1" spans="1:43">
      <c r="A32" s="728">
        <v>46053</v>
      </c>
      <c r="B32" s="729" t="s">
        <v>659</v>
      </c>
      <c r="C32" s="729"/>
      <c r="D32" s="730"/>
      <c r="E32" s="626"/>
      <c r="F32" s="627">
        <f>SUBTOTAL(9,F4:F31)</f>
        <v>313</v>
      </c>
      <c r="G32" s="731"/>
      <c r="H32" s="628">
        <f>SUBTOTAL(9,H4:H31)</f>
        <v>35710</v>
      </c>
      <c r="I32" s="628"/>
      <c r="J32" s="628">
        <f t="shared" ref="J32:P32" si="5">SUBTOTAL(9,J4:J31)</f>
        <v>38720.01</v>
      </c>
      <c r="K32" s="627">
        <f t="shared" si="5"/>
        <v>313</v>
      </c>
      <c r="L32" s="731">
        <f t="shared" si="5"/>
        <v>38591.45</v>
      </c>
      <c r="M32" s="628">
        <f t="shared" si="5"/>
        <v>0</v>
      </c>
      <c r="N32" s="731">
        <f t="shared" si="5"/>
        <v>16028.88</v>
      </c>
      <c r="O32" s="628">
        <f t="shared" si="5"/>
        <v>16420</v>
      </c>
      <c r="P32" s="628">
        <f t="shared" si="5"/>
        <v>6271.13</v>
      </c>
      <c r="Q32" s="628"/>
      <c r="R32" s="731">
        <f>SUBTOTAL(9,R4:R31)</f>
        <v>128.56</v>
      </c>
      <c r="S32" s="732">
        <f>L32+R32-J32</f>
        <v>0</v>
      </c>
      <c r="T32" s="630">
        <f>J32-L32-R32</f>
        <v>-2.33058017329313e-12</v>
      </c>
      <c r="AA32" s="11"/>
    </row>
    <row r="33" s="12" customFormat="1" customHeight="1" spans="1:40">
      <c r="A33" s="733">
        <v>46077</v>
      </c>
      <c r="B33" s="266" t="s">
        <v>1344</v>
      </c>
      <c r="C33" s="337"/>
      <c r="D33" s="465" t="s">
        <v>778</v>
      </c>
      <c r="E33" s="465" t="s">
        <v>933</v>
      </c>
      <c r="F33" s="654"/>
      <c r="G33" s="466"/>
      <c r="H33" s="291"/>
      <c r="I33" s="291"/>
      <c r="J33" s="291"/>
      <c r="K33" s="655"/>
      <c r="L33" s="295">
        <v>0</v>
      </c>
      <c r="M33" s="466"/>
      <c r="N33" s="260"/>
      <c r="O33" s="257"/>
      <c r="P33" s="257"/>
      <c r="Q33" s="257"/>
      <c r="R33" s="260"/>
      <c r="S33" s="734"/>
      <c r="T33" s="636"/>
      <c r="U33" s="637"/>
      <c r="V33" s="637"/>
      <c r="W33" s="637"/>
      <c r="X33" s="637"/>
      <c r="Y33" s="637"/>
      <c r="Z33" s="637"/>
      <c r="AA33" s="637"/>
      <c r="AB33" s="637"/>
      <c r="AC33" s="637"/>
      <c r="AD33" s="637"/>
      <c r="AE33" s="637"/>
      <c r="AF33" s="637"/>
      <c r="AG33" s="637"/>
      <c r="AH33" s="637"/>
      <c r="AI33" s="637"/>
      <c r="AJ33" s="637"/>
      <c r="AK33" s="637"/>
      <c r="AL33" s="637"/>
      <c r="AM33" s="637"/>
    </row>
    <row r="34" s="12" customFormat="1" customHeight="1" spans="1:40">
      <c r="A34" s="733">
        <v>46077</v>
      </c>
      <c r="B34" s="266" t="s">
        <v>658</v>
      </c>
      <c r="C34" s="337"/>
      <c r="D34" s="465" t="s">
        <v>706</v>
      </c>
      <c r="E34" s="465" t="s">
        <v>1319</v>
      </c>
      <c r="F34" s="654"/>
      <c r="G34" s="466"/>
      <c r="H34" s="500"/>
      <c r="I34" s="500"/>
      <c r="J34" s="500"/>
      <c r="K34" s="655">
        <v>10</v>
      </c>
      <c r="L34" s="295">
        <v>500</v>
      </c>
      <c r="M34" s="466"/>
      <c r="N34" s="260">
        <v>500</v>
      </c>
      <c r="O34" s="635"/>
      <c r="P34" s="257"/>
      <c r="Q34" s="257"/>
      <c r="R34" s="260"/>
      <c r="S34" s="734"/>
      <c r="T34" s="636" t="s">
        <v>1345</v>
      </c>
      <c r="U34" s="637"/>
      <c r="V34" s="637"/>
      <c r="W34" s="637"/>
      <c r="X34" s="637"/>
      <c r="Y34" s="637"/>
      <c r="Z34" s="637"/>
      <c r="AA34" s="637"/>
      <c r="AB34" s="637"/>
      <c r="AC34" s="637"/>
      <c r="AD34" s="637"/>
      <c r="AE34" s="637"/>
      <c r="AF34" s="637"/>
      <c r="AG34" s="637"/>
      <c r="AH34" s="637"/>
      <c r="AI34" s="637"/>
      <c r="AJ34" s="637"/>
      <c r="AK34" s="637"/>
      <c r="AL34" s="637"/>
      <c r="AM34" s="637"/>
    </row>
    <row r="35" s="12" customFormat="1" customHeight="1" spans="1:40">
      <c r="A35" s="733">
        <v>46077</v>
      </c>
      <c r="B35" s="266" t="s">
        <v>658</v>
      </c>
      <c r="C35" s="337" t="s">
        <v>65</v>
      </c>
      <c r="D35" s="409" t="str">
        <f>VLOOKUP(C35,$BC:$BD,2,0)</f>
        <v>NT23-12V</v>
      </c>
      <c r="E35" s="465" t="s">
        <v>570</v>
      </c>
      <c r="F35" s="654">
        <v>10</v>
      </c>
      <c r="G35" s="466">
        <v>50</v>
      </c>
      <c r="H35" s="202">
        <f>F35*G35</f>
        <v>500</v>
      </c>
      <c r="I35" s="500"/>
      <c r="J35" s="202">
        <f>ROUND(F35*G35+H35*I35,2)</f>
        <v>500</v>
      </c>
      <c r="K35" s="655"/>
      <c r="L35" s="295"/>
      <c r="M35" s="466"/>
      <c r="N35" s="260"/>
      <c r="O35" s="635"/>
      <c r="P35" s="257"/>
      <c r="Q35" s="257"/>
      <c r="R35" s="260"/>
      <c r="S35" s="734"/>
      <c r="T35" s="636"/>
      <c r="U35" s="637"/>
      <c r="V35" s="637"/>
      <c r="W35" s="637"/>
      <c r="X35" s="637"/>
      <c r="Y35" s="637"/>
      <c r="Z35" s="637"/>
      <c r="AA35" s="637"/>
      <c r="AB35" s="637"/>
      <c r="AC35" s="637"/>
      <c r="AD35" s="637"/>
      <c r="AE35" s="637"/>
      <c r="AF35" s="637"/>
      <c r="AG35" s="637"/>
      <c r="AH35" s="637"/>
      <c r="AI35" s="637"/>
      <c r="AJ35" s="637"/>
      <c r="AK35" s="637"/>
      <c r="AL35" s="637"/>
      <c r="AM35" s="637"/>
    </row>
    <row r="36" s="12" customFormat="1" customHeight="1" spans="1:40">
      <c r="A36" s="733">
        <v>46079</v>
      </c>
      <c r="B36" s="266" t="s">
        <v>1346</v>
      </c>
      <c r="C36" s="337"/>
      <c r="D36" s="465" t="s">
        <v>778</v>
      </c>
      <c r="E36" s="465" t="s">
        <v>933</v>
      </c>
      <c r="F36" s="654"/>
      <c r="G36" s="466"/>
      <c r="H36" s="291"/>
      <c r="I36" s="257"/>
      <c r="J36" s="202"/>
      <c r="K36" s="655"/>
      <c r="L36" s="295">
        <v>0</v>
      </c>
      <c r="M36" s="466"/>
      <c r="N36" s="260"/>
      <c r="O36" s="635"/>
      <c r="P36" s="466"/>
      <c r="Q36" s="466"/>
      <c r="R36" s="260">
        <v>0</v>
      </c>
      <c r="S36" s="734"/>
      <c r="T36" s="636"/>
      <c r="U36" s="637"/>
      <c r="V36" s="637"/>
      <c r="W36" s="637"/>
      <c r="X36" s="637"/>
      <c r="Y36" s="637"/>
      <c r="Z36" s="637"/>
      <c r="AA36" s="637"/>
      <c r="AB36" s="637"/>
      <c r="AC36" s="637"/>
      <c r="AD36" s="637"/>
      <c r="AE36" s="637"/>
      <c r="AF36" s="637"/>
      <c r="AG36" s="637"/>
      <c r="AH36" s="637"/>
      <c r="AI36" s="637"/>
      <c r="AJ36" s="637"/>
      <c r="AK36" s="637"/>
      <c r="AL36" s="637"/>
      <c r="AM36" s="637"/>
    </row>
    <row r="37" customHeight="1" spans="1:40">
      <c r="A37" s="735">
        <v>46081</v>
      </c>
      <c r="B37" s="729" t="s">
        <v>659</v>
      </c>
      <c r="C37" s="729"/>
      <c r="D37" s="730"/>
      <c r="E37" s="626"/>
      <c r="F37" s="627">
        <f>SUBTOTAL(9,F33:F36)</f>
        <v>10</v>
      </c>
      <c r="G37" s="731"/>
      <c r="H37" s="628">
        <f>SUBTOTAL(9,H33:H36)</f>
        <v>500</v>
      </c>
      <c r="I37" s="628"/>
      <c r="J37" s="628">
        <f t="shared" ref="J37:P37" si="6">SUBTOTAL(9,J33:J36)</f>
        <v>500</v>
      </c>
      <c r="K37" s="627">
        <f t="shared" si="6"/>
        <v>10</v>
      </c>
      <c r="L37" s="731">
        <f t="shared" si="6"/>
        <v>500</v>
      </c>
      <c r="M37" s="628">
        <f t="shared" si="6"/>
        <v>0</v>
      </c>
      <c r="N37" s="731">
        <f t="shared" si="6"/>
        <v>500</v>
      </c>
      <c r="O37" s="628">
        <f t="shared" si="6"/>
        <v>0</v>
      </c>
      <c r="P37" s="628">
        <f t="shared" si="6"/>
        <v>0</v>
      </c>
      <c r="Q37" s="628"/>
      <c r="R37" s="731">
        <f>SUBTOTAL(9,R33:R36)</f>
        <v>0</v>
      </c>
      <c r="S37" s="732">
        <f>L37+R37-J37</f>
        <v>0</v>
      </c>
      <c r="T37" s="630">
        <f>J37-L37-R37</f>
        <v>0</v>
      </c>
      <c r="AA37" s="11"/>
    </row>
    <row r="38" s="694" customFormat="1" customHeight="1" spans="1:40">
      <c r="A38" s="733"/>
      <c r="B38" s="266"/>
      <c r="C38" s="736"/>
      <c r="D38" s="465"/>
      <c r="E38" s="465"/>
      <c r="F38" s="654"/>
      <c r="G38" s="466"/>
      <c r="H38" s="291"/>
      <c r="I38" s="291"/>
      <c r="J38" s="291"/>
      <c r="K38" s="655"/>
      <c r="L38" s="295"/>
      <c r="M38" s="257"/>
      <c r="N38" s="260"/>
      <c r="O38" s="257"/>
      <c r="P38" s="291"/>
      <c r="Q38" s="291"/>
      <c r="R38" s="260"/>
      <c r="S38" s="734"/>
      <c r="T38" s="737"/>
      <c r="U38" s="738"/>
      <c r="V38" s="738"/>
      <c r="W38" s="738"/>
      <c r="X38" s="738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</row>
    <row r="39" s="694" customFormat="1" customHeight="1" spans="1:40">
      <c r="A39" s="733"/>
      <c r="B39" s="266"/>
      <c r="C39" s="736"/>
      <c r="D39" s="465"/>
      <c r="E39" s="465"/>
      <c r="F39" s="654"/>
      <c r="G39" s="466"/>
      <c r="H39" s="500"/>
      <c r="I39" s="500"/>
      <c r="J39" s="500"/>
      <c r="K39" s="655"/>
      <c r="L39" s="295"/>
      <c r="M39" s="257"/>
      <c r="N39" s="260"/>
      <c r="O39" s="257"/>
      <c r="P39" s="291"/>
      <c r="Q39" s="291"/>
      <c r="R39" s="260"/>
      <c r="S39" s="734"/>
      <c r="T39" s="737"/>
      <c r="U39" s="738"/>
      <c r="V39" s="738"/>
      <c r="W39" s="738"/>
      <c r="X39" s="738"/>
      <c r="Y39" s="738"/>
      <c r="Z39" s="738"/>
      <c r="AA39" s="738"/>
      <c r="AB39" s="738"/>
      <c r="AC39" s="738"/>
      <c r="AD39" s="738"/>
      <c r="AE39" s="738"/>
      <c r="AF39" s="738"/>
      <c r="AG39" s="738"/>
      <c r="AH39" s="738"/>
      <c r="AI39" s="738"/>
      <c r="AJ39" s="738"/>
      <c r="AK39" s="738"/>
      <c r="AL39" s="738"/>
      <c r="AM39" s="738"/>
      <c r="AN39" s="738"/>
    </row>
    <row r="40" s="694" customFormat="1" customHeight="1" spans="1:40">
      <c r="A40" s="733"/>
      <c r="B40" s="266"/>
      <c r="C40" s="736"/>
      <c r="D40" s="465"/>
      <c r="E40" s="465"/>
      <c r="F40" s="654"/>
      <c r="G40" s="466"/>
      <c r="H40" s="291"/>
      <c r="I40" s="291"/>
      <c r="J40" s="202"/>
      <c r="K40" s="655"/>
      <c r="L40" s="295"/>
      <c r="M40" s="257"/>
      <c r="N40" s="260"/>
      <c r="O40" s="257"/>
      <c r="P40" s="291"/>
      <c r="Q40" s="291"/>
      <c r="R40" s="260"/>
      <c r="S40" s="734"/>
      <c r="T40" s="737"/>
      <c r="U40" s="738"/>
      <c r="V40" s="738"/>
      <c r="W40" s="738"/>
      <c r="X40" s="738"/>
      <c r="Y40" s="738"/>
      <c r="Z40" s="738"/>
      <c r="AA40" s="738"/>
      <c r="AB40" s="738"/>
      <c r="AC40" s="738"/>
      <c r="AD40" s="738"/>
      <c r="AE40" s="738"/>
      <c r="AF40" s="738"/>
      <c r="AG40" s="738"/>
      <c r="AH40" s="738"/>
      <c r="AI40" s="738"/>
      <c r="AJ40" s="738"/>
      <c r="AK40" s="738"/>
      <c r="AL40" s="738"/>
      <c r="AM40" s="738"/>
      <c r="AN40" s="738"/>
    </row>
    <row r="41" s="694" customFormat="1" customHeight="1" spans="1:40">
      <c r="A41" s="733"/>
      <c r="B41" s="266"/>
      <c r="C41" s="736"/>
      <c r="D41" s="465"/>
      <c r="E41" s="465"/>
      <c r="F41" s="654"/>
      <c r="G41" s="466"/>
      <c r="H41" s="500"/>
      <c r="I41" s="500"/>
      <c r="J41" s="500"/>
      <c r="K41" s="655"/>
      <c r="L41" s="295"/>
      <c r="M41" s="257"/>
      <c r="N41" s="260"/>
      <c r="O41" s="257"/>
      <c r="P41" s="291"/>
      <c r="Q41" s="291"/>
      <c r="R41" s="260"/>
      <c r="S41" s="734"/>
      <c r="T41" s="737"/>
      <c r="U41" s="738"/>
      <c r="V41" s="738"/>
      <c r="W41" s="738"/>
      <c r="X41" s="738"/>
      <c r="Y41" s="738"/>
      <c r="Z41" s="738"/>
      <c r="AA41" s="738"/>
      <c r="AB41" s="738"/>
      <c r="AC41" s="738"/>
      <c r="AD41" s="738"/>
      <c r="AE41" s="738"/>
      <c r="AF41" s="738"/>
      <c r="AG41" s="738"/>
      <c r="AH41" s="738"/>
      <c r="AI41" s="738"/>
      <c r="AJ41" s="738"/>
      <c r="AK41" s="738"/>
      <c r="AL41" s="738"/>
      <c r="AM41" s="738"/>
      <c r="AN41" s="738"/>
    </row>
    <row r="42" s="694" customFormat="1" customHeight="1" spans="1:40">
      <c r="A42" s="733"/>
      <c r="B42" s="266"/>
      <c r="C42" s="736"/>
      <c r="D42" s="465"/>
      <c r="E42" s="465"/>
      <c r="F42" s="654"/>
      <c r="G42" s="466"/>
      <c r="H42" s="500"/>
      <c r="I42" s="500"/>
      <c r="J42" s="500"/>
      <c r="K42" s="655"/>
      <c r="L42" s="295"/>
      <c r="M42" s="257"/>
      <c r="N42" s="260"/>
      <c r="O42" s="257"/>
      <c r="P42" s="291"/>
      <c r="Q42" s="291"/>
      <c r="R42" s="260"/>
      <c r="S42" s="734"/>
      <c r="T42" s="737"/>
      <c r="U42" s="738"/>
      <c r="V42" s="738"/>
      <c r="W42" s="738"/>
      <c r="X42" s="738"/>
      <c r="Y42" s="738"/>
      <c r="Z42" s="738"/>
      <c r="AA42" s="738"/>
      <c r="AB42" s="738"/>
      <c r="AC42" s="738"/>
      <c r="AD42" s="738"/>
      <c r="AE42" s="738"/>
      <c r="AF42" s="738"/>
      <c r="AG42" s="738"/>
      <c r="AH42" s="738"/>
      <c r="AI42" s="738"/>
      <c r="AJ42" s="738"/>
      <c r="AK42" s="738"/>
      <c r="AL42" s="738"/>
      <c r="AM42" s="738"/>
      <c r="AN42" s="738"/>
    </row>
    <row r="43" s="694" customFormat="1" customHeight="1" spans="1:40">
      <c r="A43" s="733"/>
      <c r="B43" s="266"/>
      <c r="C43" s="736"/>
      <c r="D43" s="465"/>
      <c r="E43" s="465"/>
      <c r="F43" s="654"/>
      <c r="G43" s="466"/>
      <c r="H43" s="291"/>
      <c r="I43" s="257"/>
      <c r="J43" s="202"/>
      <c r="K43" s="655"/>
      <c r="L43" s="295"/>
      <c r="M43" s="257"/>
      <c r="N43" s="260"/>
      <c r="O43" s="257"/>
      <c r="P43" s="291"/>
      <c r="Q43" s="291"/>
      <c r="R43" s="260"/>
      <c r="S43" s="734"/>
      <c r="T43" s="737"/>
      <c r="U43" s="738"/>
      <c r="V43" s="738"/>
      <c r="W43" s="738"/>
      <c r="X43" s="738"/>
      <c r="Y43" s="738"/>
      <c r="Z43" s="738"/>
      <c r="AA43" s="738"/>
      <c r="AB43" s="738"/>
      <c r="AC43" s="738"/>
      <c r="AD43" s="738"/>
      <c r="AE43" s="738"/>
      <c r="AF43" s="738"/>
      <c r="AG43" s="738"/>
      <c r="AH43" s="738"/>
      <c r="AI43" s="738"/>
      <c r="AJ43" s="738"/>
      <c r="AK43" s="738"/>
      <c r="AL43" s="738"/>
      <c r="AM43" s="738"/>
      <c r="AN43" s="738"/>
    </row>
    <row r="44" s="694" customFormat="1" customHeight="1" spans="1:40">
      <c r="A44" s="733"/>
      <c r="B44" s="266"/>
      <c r="C44" s="736"/>
      <c r="D44" s="465"/>
      <c r="E44" s="465"/>
      <c r="F44" s="654"/>
      <c r="G44" s="466"/>
      <c r="H44" s="500"/>
      <c r="I44" s="500"/>
      <c r="J44" s="500"/>
      <c r="K44" s="655"/>
      <c r="L44" s="295"/>
      <c r="M44" s="257"/>
      <c r="N44" s="260"/>
      <c r="O44" s="257"/>
      <c r="P44" s="291"/>
      <c r="Q44" s="291"/>
      <c r="R44" s="260"/>
      <c r="S44" s="734"/>
      <c r="T44" s="737"/>
      <c r="U44" s="738"/>
      <c r="V44" s="738"/>
      <c r="W44" s="738"/>
      <c r="X44" s="738"/>
      <c r="Y44" s="738"/>
      <c r="Z44" s="738"/>
      <c r="AA44" s="738"/>
      <c r="AB44" s="738"/>
      <c r="AC44" s="738"/>
      <c r="AD44" s="738"/>
      <c r="AE44" s="738"/>
      <c r="AF44" s="738"/>
      <c r="AG44" s="738"/>
      <c r="AH44" s="738"/>
      <c r="AI44" s="738"/>
      <c r="AJ44" s="738"/>
      <c r="AK44" s="738"/>
      <c r="AL44" s="738"/>
      <c r="AM44" s="738"/>
      <c r="AN44" s="738"/>
    </row>
    <row r="45" s="694" customFormat="1" customHeight="1" spans="1:40">
      <c r="A45" s="733"/>
      <c r="B45" s="266"/>
      <c r="C45" s="736"/>
      <c r="D45" s="465"/>
      <c r="E45" s="465"/>
      <c r="F45" s="654"/>
      <c r="G45" s="466"/>
      <c r="H45" s="291"/>
      <c r="I45" s="291"/>
      <c r="J45" s="202"/>
      <c r="K45" s="655"/>
      <c r="L45" s="295"/>
      <c r="M45" s="257"/>
      <c r="N45" s="260"/>
      <c r="O45" s="257"/>
      <c r="P45" s="291"/>
      <c r="Q45" s="291"/>
      <c r="R45" s="260"/>
      <c r="S45" s="734"/>
      <c r="T45" s="737"/>
      <c r="U45" s="738"/>
      <c r="V45" s="738"/>
      <c r="W45" s="738"/>
      <c r="X45" s="738"/>
      <c r="Y45" s="738"/>
      <c r="Z45" s="738"/>
      <c r="AA45" s="738"/>
      <c r="AB45" s="738"/>
      <c r="AC45" s="738"/>
      <c r="AD45" s="738"/>
      <c r="AE45" s="738"/>
      <c r="AF45" s="738"/>
      <c r="AG45" s="738"/>
      <c r="AH45" s="738"/>
      <c r="AI45" s="738"/>
      <c r="AJ45" s="738"/>
      <c r="AK45" s="738"/>
      <c r="AL45" s="738"/>
      <c r="AM45" s="738"/>
      <c r="AN45" s="738"/>
    </row>
    <row r="46" s="694" customFormat="1" customHeight="1" spans="1:40">
      <c r="A46" s="733"/>
      <c r="B46" s="266"/>
      <c r="C46" s="736"/>
      <c r="D46" s="465"/>
      <c r="E46" s="465"/>
      <c r="F46" s="654"/>
      <c r="G46" s="466"/>
      <c r="H46" s="500"/>
      <c r="I46" s="500"/>
      <c r="J46" s="500"/>
      <c r="K46" s="655"/>
      <c r="L46" s="295"/>
      <c r="M46" s="257"/>
      <c r="N46" s="260"/>
      <c r="O46" s="257"/>
      <c r="P46" s="291"/>
      <c r="Q46" s="291"/>
      <c r="R46" s="260"/>
      <c r="S46" s="734"/>
      <c r="T46" s="737"/>
      <c r="U46" s="738"/>
      <c r="V46" s="738"/>
      <c r="W46" s="738"/>
      <c r="X46" s="738"/>
      <c r="Y46" s="738"/>
      <c r="Z46" s="738"/>
      <c r="AA46" s="738"/>
      <c r="AB46" s="738"/>
      <c r="AC46" s="738"/>
      <c r="AD46" s="738"/>
      <c r="AE46" s="738"/>
      <c r="AF46" s="738"/>
      <c r="AG46" s="738"/>
      <c r="AH46" s="738"/>
      <c r="AI46" s="738"/>
      <c r="AJ46" s="738"/>
      <c r="AK46" s="738"/>
      <c r="AL46" s="738"/>
      <c r="AM46" s="738"/>
      <c r="AN46" s="738"/>
    </row>
    <row r="47" s="694" customFormat="1" customHeight="1" spans="1:40">
      <c r="A47" s="733"/>
      <c r="B47" s="266"/>
      <c r="C47" s="736"/>
      <c r="D47" s="465"/>
      <c r="E47" s="465"/>
      <c r="F47" s="654"/>
      <c r="G47" s="466"/>
      <c r="H47" s="291"/>
      <c r="I47" s="257"/>
      <c r="J47" s="202"/>
      <c r="K47" s="655"/>
      <c r="L47" s="295"/>
      <c r="M47" s="257"/>
      <c r="N47" s="260"/>
      <c r="O47" s="257"/>
      <c r="P47" s="291"/>
      <c r="Q47" s="291"/>
      <c r="R47" s="260"/>
      <c r="S47" s="739"/>
      <c r="T47" s="737"/>
      <c r="U47" s="738"/>
      <c r="V47" s="738"/>
      <c r="W47" s="738"/>
      <c r="X47" s="738"/>
      <c r="Y47" s="738"/>
      <c r="Z47" s="738"/>
      <c r="AA47" s="738"/>
      <c r="AB47" s="738"/>
      <c r="AC47" s="738"/>
      <c r="AD47" s="738"/>
      <c r="AE47" s="738"/>
      <c r="AF47" s="738"/>
      <c r="AG47" s="738"/>
      <c r="AH47" s="738"/>
      <c r="AI47" s="738"/>
      <c r="AJ47" s="738"/>
      <c r="AK47" s="738"/>
      <c r="AL47" s="738"/>
      <c r="AM47" s="738"/>
      <c r="AN47" s="738"/>
    </row>
    <row r="48" s="694" customFormat="1" customHeight="1" spans="1:40">
      <c r="A48" s="733"/>
      <c r="B48" s="266"/>
      <c r="C48" s="736"/>
      <c r="D48" s="465"/>
      <c r="E48" s="465"/>
      <c r="F48" s="654"/>
      <c r="G48" s="466"/>
      <c r="H48" s="500"/>
      <c r="I48" s="500"/>
      <c r="J48" s="500"/>
      <c r="K48" s="655"/>
      <c r="L48" s="295"/>
      <c r="M48" s="257"/>
      <c r="N48" s="260"/>
      <c r="O48" s="257"/>
      <c r="P48" s="291"/>
      <c r="Q48" s="291"/>
      <c r="R48" s="260"/>
      <c r="S48" s="739"/>
      <c r="T48" s="737"/>
      <c r="U48" s="738"/>
      <c r="V48" s="738"/>
      <c r="W48" s="738"/>
      <c r="X48" s="738"/>
      <c r="Y48" s="738"/>
      <c r="Z48" s="738"/>
      <c r="AA48" s="738"/>
      <c r="AB48" s="738"/>
      <c r="AC48" s="738"/>
      <c r="AD48" s="738"/>
      <c r="AE48" s="738"/>
      <c r="AF48" s="738"/>
      <c r="AG48" s="738"/>
      <c r="AH48" s="738"/>
      <c r="AI48" s="738"/>
      <c r="AJ48" s="738"/>
      <c r="AK48" s="738"/>
      <c r="AL48" s="738"/>
      <c r="AM48" s="738"/>
      <c r="AN48" s="738"/>
    </row>
    <row r="49" s="694" customFormat="1" customHeight="1" spans="1:40">
      <c r="A49" s="733"/>
      <c r="B49" s="266"/>
      <c r="C49" s="736"/>
      <c r="D49" s="465"/>
      <c r="E49" s="465"/>
      <c r="F49" s="654"/>
      <c r="G49" s="466"/>
      <c r="H49" s="291"/>
      <c r="I49" s="291"/>
      <c r="J49" s="202"/>
      <c r="K49" s="655"/>
      <c r="L49" s="295"/>
      <c r="M49" s="257"/>
      <c r="N49" s="260"/>
      <c r="O49" s="257"/>
      <c r="P49" s="291"/>
      <c r="Q49" s="291"/>
      <c r="R49" s="260"/>
      <c r="S49" s="739"/>
      <c r="T49" s="737"/>
      <c r="U49" s="738"/>
      <c r="V49" s="738"/>
      <c r="W49" s="738"/>
      <c r="X49" s="738"/>
      <c r="Y49" s="738"/>
      <c r="Z49" s="738"/>
      <c r="AA49" s="738"/>
      <c r="AB49" s="738"/>
      <c r="AC49" s="738"/>
      <c r="AD49" s="738"/>
      <c r="AE49" s="738"/>
      <c r="AF49" s="738"/>
      <c r="AG49" s="738"/>
      <c r="AH49" s="738"/>
      <c r="AI49" s="738"/>
      <c r="AJ49" s="738"/>
      <c r="AK49" s="738"/>
      <c r="AL49" s="738"/>
      <c r="AM49" s="738"/>
      <c r="AN49" s="738"/>
    </row>
    <row r="50" s="694" customFormat="1" customHeight="1" spans="1:40">
      <c r="A50" s="733"/>
      <c r="B50" s="266"/>
      <c r="C50" s="736"/>
      <c r="D50" s="465"/>
      <c r="E50" s="465"/>
      <c r="F50" s="654"/>
      <c r="G50" s="466"/>
      <c r="H50" s="500"/>
      <c r="I50" s="500"/>
      <c r="J50" s="500"/>
      <c r="K50" s="655"/>
      <c r="L50" s="295"/>
      <c r="M50" s="257"/>
      <c r="N50" s="260"/>
      <c r="O50" s="257"/>
      <c r="P50" s="291"/>
      <c r="Q50" s="291"/>
      <c r="R50" s="260"/>
      <c r="S50" s="739"/>
      <c r="T50" s="737"/>
      <c r="U50" s="738"/>
      <c r="V50" s="738"/>
      <c r="W50" s="738"/>
      <c r="X50" s="738"/>
      <c r="Y50" s="738"/>
      <c r="Z50" s="738"/>
      <c r="AA50" s="738"/>
      <c r="AB50" s="738"/>
      <c r="AC50" s="738"/>
      <c r="AD50" s="738"/>
      <c r="AE50" s="738"/>
      <c r="AF50" s="738"/>
      <c r="AG50" s="738"/>
      <c r="AH50" s="738"/>
      <c r="AI50" s="738"/>
      <c r="AJ50" s="738"/>
      <c r="AK50" s="738"/>
      <c r="AL50" s="738"/>
      <c r="AM50" s="738"/>
      <c r="AN50" s="738"/>
    </row>
    <row r="51" s="694" customFormat="1" customHeight="1" spans="1:40">
      <c r="A51" s="733"/>
      <c r="B51" s="266"/>
      <c r="C51" s="736"/>
      <c r="D51" s="465"/>
      <c r="E51" s="465"/>
      <c r="F51" s="654"/>
      <c r="G51" s="466"/>
      <c r="H51" s="291"/>
      <c r="I51" s="291"/>
      <c r="J51" s="291"/>
      <c r="K51" s="655"/>
      <c r="L51" s="295"/>
      <c r="M51" s="257"/>
      <c r="N51" s="260"/>
      <c r="O51" s="257"/>
      <c r="P51" s="291"/>
      <c r="Q51" s="291"/>
      <c r="R51" s="260"/>
      <c r="S51" s="739"/>
      <c r="T51" s="737"/>
      <c r="U51" s="738"/>
      <c r="V51" s="738"/>
      <c r="W51" s="738"/>
      <c r="X51" s="738"/>
      <c r="Y51" s="738"/>
      <c r="Z51" s="738"/>
      <c r="AA51" s="738"/>
      <c r="AB51" s="738"/>
      <c r="AC51" s="738"/>
      <c r="AD51" s="738"/>
      <c r="AE51" s="738"/>
      <c r="AF51" s="738"/>
      <c r="AG51" s="738"/>
      <c r="AH51" s="738"/>
      <c r="AI51" s="738"/>
      <c r="AJ51" s="738"/>
      <c r="AK51" s="738"/>
      <c r="AL51" s="738"/>
      <c r="AM51" s="738"/>
      <c r="AN51" s="738"/>
    </row>
    <row r="52" s="694" customFormat="1" customHeight="1" spans="1:40">
      <c r="A52" s="733"/>
      <c r="B52" s="266"/>
      <c r="C52" s="736"/>
      <c r="D52" s="465"/>
      <c r="E52" s="465"/>
      <c r="F52" s="654"/>
      <c r="G52" s="466"/>
      <c r="H52" s="500"/>
      <c r="I52" s="500"/>
      <c r="J52" s="500"/>
      <c r="K52" s="655"/>
      <c r="L52" s="295"/>
      <c r="M52" s="257"/>
      <c r="N52" s="260"/>
      <c r="O52" s="257"/>
      <c r="P52" s="291"/>
      <c r="Q52" s="291"/>
      <c r="R52" s="260"/>
      <c r="S52" s="739"/>
      <c r="T52" s="737"/>
      <c r="U52" s="738"/>
      <c r="V52" s="738"/>
      <c r="W52" s="738"/>
      <c r="X52" s="738"/>
      <c r="Y52" s="738"/>
      <c r="Z52" s="738"/>
      <c r="AA52" s="738"/>
      <c r="AB52" s="738"/>
      <c r="AC52" s="738"/>
      <c r="AD52" s="738"/>
      <c r="AE52" s="738"/>
      <c r="AF52" s="738"/>
      <c r="AG52" s="738"/>
      <c r="AH52" s="738"/>
      <c r="AI52" s="738"/>
      <c r="AJ52" s="738"/>
      <c r="AK52" s="738"/>
      <c r="AL52" s="738"/>
      <c r="AM52" s="738"/>
      <c r="AN52" s="738"/>
    </row>
    <row r="53" s="694" customFormat="1" customHeight="1" spans="1:40">
      <c r="A53" s="733"/>
      <c r="B53" s="266"/>
      <c r="C53" s="736"/>
      <c r="D53" s="465"/>
      <c r="E53" s="465"/>
      <c r="F53" s="654"/>
      <c r="G53" s="466"/>
      <c r="H53" s="291"/>
      <c r="I53" s="291"/>
      <c r="J53" s="202"/>
      <c r="K53" s="655"/>
      <c r="L53" s="295"/>
      <c r="M53" s="257"/>
      <c r="N53" s="260"/>
      <c r="O53" s="257"/>
      <c r="P53" s="291"/>
      <c r="Q53" s="291"/>
      <c r="R53" s="260"/>
      <c r="S53" s="739"/>
      <c r="T53" s="737"/>
      <c r="U53" s="738"/>
      <c r="V53" s="738"/>
      <c r="W53" s="738"/>
      <c r="X53" s="738"/>
      <c r="Y53" s="738"/>
      <c r="Z53" s="738"/>
      <c r="AA53" s="738"/>
      <c r="AB53" s="738"/>
      <c r="AC53" s="738"/>
      <c r="AD53" s="738"/>
      <c r="AE53" s="738"/>
      <c r="AF53" s="738"/>
      <c r="AG53" s="738"/>
      <c r="AH53" s="738"/>
      <c r="AI53" s="738"/>
      <c r="AJ53" s="738"/>
      <c r="AK53" s="738"/>
      <c r="AL53" s="738"/>
      <c r="AM53" s="738"/>
      <c r="AN53" s="738"/>
    </row>
    <row r="54" s="694" customFormat="1" customHeight="1" spans="1:40">
      <c r="A54" s="733"/>
      <c r="B54" s="266"/>
      <c r="C54" s="736"/>
      <c r="D54" s="465"/>
      <c r="E54" s="465"/>
      <c r="F54" s="654"/>
      <c r="G54" s="466"/>
      <c r="H54" s="500"/>
      <c r="I54" s="500"/>
      <c r="J54" s="500"/>
      <c r="K54" s="655"/>
      <c r="L54" s="295"/>
      <c r="M54" s="257"/>
      <c r="N54" s="260"/>
      <c r="O54" s="257"/>
      <c r="P54" s="291"/>
      <c r="Q54" s="291"/>
      <c r="R54" s="260"/>
      <c r="S54" s="739"/>
      <c r="T54" s="737"/>
      <c r="U54" s="738"/>
      <c r="V54" s="738"/>
      <c r="W54" s="738"/>
      <c r="X54" s="738"/>
      <c r="Y54" s="738"/>
      <c r="Z54" s="738"/>
      <c r="AA54" s="738"/>
      <c r="AB54" s="738"/>
      <c r="AC54" s="738"/>
      <c r="AD54" s="738"/>
      <c r="AE54" s="738"/>
      <c r="AF54" s="738"/>
      <c r="AG54" s="738"/>
      <c r="AH54" s="738"/>
      <c r="AI54" s="738"/>
      <c r="AJ54" s="738"/>
      <c r="AK54" s="738"/>
      <c r="AL54" s="738"/>
      <c r="AM54" s="738"/>
      <c r="AN54" s="738"/>
    </row>
    <row r="55" s="694" customFormat="1" customHeight="1" spans="1:40">
      <c r="A55" s="733"/>
      <c r="B55" s="266"/>
      <c r="C55" s="736"/>
      <c r="D55" s="465"/>
      <c r="E55" s="465"/>
      <c r="F55" s="654"/>
      <c r="G55" s="466"/>
      <c r="H55" s="291"/>
      <c r="I55" s="291"/>
      <c r="J55" s="202"/>
      <c r="K55" s="655"/>
      <c r="L55" s="295"/>
      <c r="M55" s="257"/>
      <c r="N55" s="260"/>
      <c r="O55" s="257"/>
      <c r="P55" s="291"/>
      <c r="Q55" s="291"/>
      <c r="R55" s="260"/>
      <c r="S55" s="739"/>
      <c r="T55" s="737"/>
      <c r="U55" s="738"/>
      <c r="V55" s="738"/>
      <c r="W55" s="738"/>
      <c r="X55" s="738"/>
      <c r="Y55" s="738"/>
      <c r="Z55" s="738"/>
      <c r="AA55" s="738"/>
      <c r="AB55" s="738"/>
      <c r="AC55" s="738"/>
      <c r="AD55" s="738"/>
      <c r="AE55" s="738"/>
      <c r="AF55" s="738"/>
      <c r="AG55" s="738"/>
      <c r="AH55" s="738"/>
      <c r="AI55" s="738"/>
      <c r="AJ55" s="738"/>
      <c r="AK55" s="738"/>
      <c r="AL55" s="738"/>
      <c r="AM55" s="738"/>
      <c r="AN55" s="738"/>
    </row>
    <row r="56" s="694" customFormat="1" customHeight="1" spans="1:40">
      <c r="A56" s="733"/>
      <c r="B56" s="266"/>
      <c r="C56" s="736"/>
      <c r="D56" s="465"/>
      <c r="E56" s="465"/>
      <c r="F56" s="654"/>
      <c r="G56" s="466"/>
      <c r="H56" s="500"/>
      <c r="I56" s="500"/>
      <c r="J56" s="500"/>
      <c r="K56" s="655"/>
      <c r="L56" s="295"/>
      <c r="M56" s="257"/>
      <c r="N56" s="260"/>
      <c r="O56" s="257"/>
      <c r="P56" s="291"/>
      <c r="Q56" s="291"/>
      <c r="R56" s="260"/>
      <c r="S56" s="739"/>
      <c r="T56" s="737"/>
      <c r="U56" s="738"/>
      <c r="V56" s="738"/>
      <c r="W56" s="738"/>
      <c r="X56" s="738"/>
      <c r="Y56" s="738"/>
      <c r="Z56" s="738"/>
      <c r="AA56" s="738"/>
      <c r="AB56" s="738"/>
      <c r="AC56" s="738"/>
      <c r="AD56" s="738"/>
      <c r="AE56" s="738"/>
      <c r="AF56" s="738"/>
      <c r="AG56" s="738"/>
      <c r="AH56" s="738"/>
      <c r="AI56" s="738"/>
      <c r="AJ56" s="738"/>
      <c r="AK56" s="738"/>
      <c r="AL56" s="738"/>
      <c r="AM56" s="738"/>
      <c r="AN56" s="738"/>
    </row>
    <row r="57" s="694" customFormat="1" customHeight="1" spans="1:40">
      <c r="A57" s="733"/>
      <c r="B57" s="266"/>
      <c r="C57" s="736"/>
      <c r="D57" s="465"/>
      <c r="E57" s="465"/>
      <c r="F57" s="654"/>
      <c r="G57" s="466"/>
      <c r="H57" s="291"/>
      <c r="I57" s="257"/>
      <c r="J57" s="202"/>
      <c r="K57" s="655"/>
      <c r="L57" s="295"/>
      <c r="M57" s="257"/>
      <c r="N57" s="260"/>
      <c r="O57" s="257"/>
      <c r="P57" s="291"/>
      <c r="Q57" s="291"/>
      <c r="R57" s="260"/>
      <c r="S57" s="739"/>
      <c r="T57" s="737"/>
      <c r="U57" s="738"/>
      <c r="V57" s="738"/>
      <c r="W57" s="738"/>
      <c r="X57" s="738"/>
      <c r="Y57" s="738"/>
      <c r="Z57" s="738"/>
      <c r="AA57" s="738"/>
      <c r="AB57" s="738"/>
      <c r="AC57" s="738"/>
      <c r="AD57" s="738"/>
      <c r="AE57" s="738"/>
      <c r="AF57" s="738"/>
      <c r="AG57" s="738"/>
      <c r="AH57" s="738"/>
      <c r="AI57" s="738"/>
      <c r="AJ57" s="738"/>
      <c r="AK57" s="738"/>
      <c r="AL57" s="738"/>
      <c r="AM57" s="738"/>
      <c r="AN57" s="738"/>
    </row>
    <row r="58" s="694" customFormat="1" customHeight="1" spans="1:40">
      <c r="A58" s="733"/>
      <c r="B58" s="266"/>
      <c r="C58" s="736"/>
      <c r="D58" s="465"/>
      <c r="E58" s="465"/>
      <c r="F58" s="654"/>
      <c r="G58" s="466"/>
      <c r="H58" s="500"/>
      <c r="I58" s="500"/>
      <c r="J58" s="500"/>
      <c r="K58" s="655"/>
      <c r="L58" s="295"/>
      <c r="M58" s="257"/>
      <c r="N58" s="260"/>
      <c r="O58" s="257"/>
      <c r="P58" s="291"/>
      <c r="Q58" s="291"/>
      <c r="R58" s="260"/>
      <c r="S58" s="739"/>
      <c r="T58" s="737"/>
      <c r="U58" s="738"/>
      <c r="V58" s="738"/>
      <c r="W58" s="738"/>
      <c r="X58" s="738"/>
      <c r="Y58" s="738"/>
      <c r="Z58" s="738"/>
      <c r="AA58" s="738"/>
      <c r="AB58" s="738"/>
      <c r="AC58" s="738"/>
      <c r="AD58" s="738"/>
      <c r="AE58" s="738"/>
      <c r="AF58" s="738"/>
      <c r="AG58" s="738"/>
      <c r="AH58" s="738"/>
      <c r="AI58" s="738"/>
      <c r="AJ58" s="738"/>
      <c r="AK58" s="738"/>
      <c r="AL58" s="738"/>
      <c r="AM58" s="738"/>
      <c r="AN58" s="738"/>
    </row>
    <row r="59" s="694" customFormat="1" customHeight="1" spans="1:40">
      <c r="A59" s="733"/>
      <c r="B59" s="266"/>
      <c r="C59" s="736"/>
      <c r="D59" s="465"/>
      <c r="E59" s="465"/>
      <c r="F59" s="654"/>
      <c r="G59" s="466"/>
      <c r="H59" s="500"/>
      <c r="I59" s="500"/>
      <c r="J59" s="500"/>
      <c r="K59" s="655"/>
      <c r="L59" s="295"/>
      <c r="M59" s="257"/>
      <c r="N59" s="260"/>
      <c r="O59" s="257"/>
      <c r="P59" s="291"/>
      <c r="Q59" s="291"/>
      <c r="R59" s="260"/>
      <c r="S59" s="739"/>
      <c r="T59" s="737"/>
      <c r="U59" s="738"/>
      <c r="V59" s="738"/>
      <c r="W59" s="738"/>
      <c r="X59" s="738"/>
      <c r="Y59" s="738"/>
      <c r="Z59" s="738"/>
      <c r="AA59" s="738"/>
      <c r="AB59" s="738"/>
      <c r="AC59" s="738"/>
      <c r="AD59" s="738"/>
      <c r="AE59" s="738"/>
      <c r="AF59" s="738"/>
      <c r="AG59" s="738"/>
      <c r="AH59" s="738"/>
      <c r="AI59" s="738"/>
      <c r="AJ59" s="738"/>
      <c r="AK59" s="738"/>
      <c r="AL59" s="738"/>
      <c r="AM59" s="738"/>
      <c r="AN59" s="738"/>
    </row>
    <row r="60" s="694" customFormat="1" customHeight="1" spans="1:40">
      <c r="A60" s="733"/>
      <c r="B60" s="266"/>
      <c r="C60" s="736"/>
      <c r="D60" s="465"/>
      <c r="E60" s="465"/>
      <c r="F60" s="654"/>
      <c r="G60" s="466"/>
      <c r="H60" s="291"/>
      <c r="I60" s="291"/>
      <c r="J60" s="202"/>
      <c r="K60" s="655"/>
      <c r="L60" s="295"/>
      <c r="M60" s="257"/>
      <c r="N60" s="260"/>
      <c r="O60" s="257"/>
      <c r="P60" s="291"/>
      <c r="Q60" s="291"/>
      <c r="R60" s="260"/>
      <c r="S60" s="739"/>
      <c r="T60" s="737"/>
      <c r="U60" s="738"/>
      <c r="V60" s="738"/>
      <c r="W60" s="738"/>
      <c r="X60" s="738"/>
      <c r="Y60" s="738"/>
      <c r="Z60" s="738"/>
      <c r="AA60" s="738"/>
      <c r="AB60" s="738"/>
      <c r="AC60" s="738"/>
      <c r="AD60" s="738"/>
      <c r="AE60" s="738"/>
      <c r="AF60" s="738"/>
      <c r="AG60" s="738"/>
      <c r="AH60" s="738"/>
      <c r="AI60" s="738"/>
      <c r="AJ60" s="738"/>
      <c r="AK60" s="738"/>
      <c r="AL60" s="738"/>
      <c r="AM60" s="738"/>
      <c r="AN60" s="738"/>
    </row>
    <row r="61" s="694" customFormat="1" customHeight="1" spans="1:40">
      <c r="A61" s="733"/>
      <c r="B61" s="266"/>
      <c r="C61" s="736"/>
      <c r="D61" s="465"/>
      <c r="E61" s="465"/>
      <c r="F61" s="654"/>
      <c r="G61" s="466"/>
      <c r="H61" s="500"/>
      <c r="I61" s="500"/>
      <c r="J61" s="500"/>
      <c r="K61" s="655"/>
      <c r="L61" s="295"/>
      <c r="M61" s="257"/>
      <c r="N61" s="260"/>
      <c r="O61" s="257"/>
      <c r="P61" s="291"/>
      <c r="Q61" s="291"/>
      <c r="R61" s="260"/>
      <c r="S61" s="739"/>
      <c r="T61" s="737"/>
      <c r="U61" s="738"/>
      <c r="V61" s="738"/>
      <c r="W61" s="738"/>
      <c r="X61" s="738"/>
      <c r="Y61" s="738"/>
      <c r="Z61" s="738"/>
      <c r="AA61" s="738"/>
      <c r="AB61" s="738"/>
      <c r="AC61" s="738"/>
      <c r="AD61" s="738"/>
      <c r="AE61" s="738"/>
      <c r="AF61" s="738"/>
      <c r="AG61" s="738"/>
      <c r="AH61" s="738"/>
      <c r="AI61" s="738"/>
      <c r="AJ61" s="738"/>
      <c r="AK61" s="738"/>
      <c r="AL61" s="738"/>
      <c r="AM61" s="738"/>
      <c r="AN61" s="738"/>
    </row>
    <row r="62" s="694" customFormat="1" customHeight="1" spans="1:40">
      <c r="A62" s="733"/>
      <c r="B62" s="266"/>
      <c r="C62" s="736"/>
      <c r="D62" s="465"/>
      <c r="E62" s="465"/>
      <c r="F62" s="654"/>
      <c r="G62" s="466"/>
      <c r="H62" s="291"/>
      <c r="I62" s="291"/>
      <c r="J62" s="291"/>
      <c r="K62" s="655"/>
      <c r="L62" s="295"/>
      <c r="M62" s="257"/>
      <c r="N62" s="260"/>
      <c r="O62" s="257"/>
      <c r="P62" s="291"/>
      <c r="Q62" s="291"/>
      <c r="R62" s="260"/>
      <c r="S62" s="739"/>
      <c r="T62" s="737"/>
      <c r="U62" s="738"/>
      <c r="V62" s="738"/>
      <c r="W62" s="738"/>
      <c r="X62" s="738"/>
      <c r="Y62" s="738"/>
      <c r="Z62" s="738"/>
      <c r="AA62" s="738"/>
      <c r="AB62" s="738"/>
      <c r="AC62" s="738"/>
      <c r="AD62" s="738"/>
      <c r="AE62" s="738"/>
      <c r="AF62" s="738"/>
      <c r="AG62" s="738"/>
      <c r="AH62" s="738"/>
      <c r="AI62" s="738"/>
      <c r="AJ62" s="738"/>
      <c r="AK62" s="738"/>
      <c r="AL62" s="738"/>
      <c r="AM62" s="738"/>
      <c r="AN62" s="738"/>
    </row>
    <row r="63" s="694" customFormat="1" customHeight="1" spans="1:40">
      <c r="A63" s="733"/>
      <c r="B63" s="266"/>
      <c r="C63" s="736"/>
      <c r="D63" s="465"/>
      <c r="E63" s="465"/>
      <c r="F63" s="654"/>
      <c r="G63" s="466"/>
      <c r="H63" s="500"/>
      <c r="I63" s="500"/>
      <c r="J63" s="500"/>
      <c r="K63" s="655"/>
      <c r="L63" s="295"/>
      <c r="M63" s="257"/>
      <c r="N63" s="260"/>
      <c r="O63" s="257"/>
      <c r="P63" s="291"/>
      <c r="Q63" s="291"/>
      <c r="R63" s="260"/>
      <c r="S63" s="739"/>
      <c r="T63" s="737"/>
      <c r="U63" s="738"/>
      <c r="V63" s="738"/>
      <c r="W63" s="738"/>
      <c r="X63" s="738"/>
      <c r="Y63" s="738"/>
      <c r="Z63" s="738"/>
      <c r="AA63" s="738"/>
      <c r="AB63" s="738"/>
      <c r="AC63" s="738"/>
      <c r="AD63" s="738"/>
      <c r="AE63" s="738"/>
      <c r="AF63" s="738"/>
      <c r="AG63" s="738"/>
      <c r="AH63" s="738"/>
      <c r="AI63" s="738"/>
      <c r="AJ63" s="738"/>
      <c r="AK63" s="738"/>
      <c r="AL63" s="738"/>
      <c r="AM63" s="738"/>
      <c r="AN63" s="738"/>
    </row>
    <row r="64" s="694" customFormat="1" customHeight="1" spans="1:40">
      <c r="A64" s="733"/>
      <c r="B64" s="266"/>
      <c r="C64" s="736"/>
      <c r="D64" s="465"/>
      <c r="E64" s="465"/>
      <c r="F64" s="654"/>
      <c r="G64" s="466"/>
      <c r="H64" s="291"/>
      <c r="I64" s="291"/>
      <c r="J64" s="202"/>
      <c r="K64" s="655"/>
      <c r="L64" s="295"/>
      <c r="M64" s="257"/>
      <c r="N64" s="260"/>
      <c r="O64" s="257"/>
      <c r="P64" s="291"/>
      <c r="Q64" s="291"/>
      <c r="R64" s="260"/>
      <c r="S64" s="739"/>
      <c r="T64" s="737"/>
      <c r="U64" s="738"/>
      <c r="V64" s="738"/>
      <c r="W64" s="738"/>
      <c r="X64" s="738"/>
      <c r="Y64" s="738"/>
      <c r="Z64" s="738"/>
      <c r="AA64" s="738"/>
      <c r="AB64" s="738"/>
      <c r="AC64" s="738"/>
      <c r="AD64" s="738"/>
      <c r="AE64" s="738"/>
      <c r="AF64" s="738"/>
      <c r="AG64" s="738"/>
      <c r="AH64" s="738"/>
      <c r="AI64" s="738"/>
      <c r="AJ64" s="738"/>
      <c r="AK64" s="738"/>
      <c r="AL64" s="738"/>
      <c r="AM64" s="738"/>
      <c r="AN64" s="738"/>
    </row>
    <row r="65" s="694" customFormat="1" customHeight="1" spans="1:43">
      <c r="A65" s="733"/>
      <c r="B65" s="266"/>
      <c r="C65" s="736"/>
      <c r="D65" s="465"/>
      <c r="E65" s="465"/>
      <c r="F65" s="654"/>
      <c r="G65" s="466"/>
      <c r="H65" s="500"/>
      <c r="I65" s="500"/>
      <c r="J65" s="500"/>
      <c r="K65" s="655"/>
      <c r="L65" s="466"/>
      <c r="M65" s="257"/>
      <c r="N65" s="260"/>
      <c r="O65" s="257"/>
      <c r="P65" s="291"/>
      <c r="Q65" s="291"/>
      <c r="R65" s="260"/>
      <c r="S65" s="739"/>
      <c r="T65" s="737"/>
      <c r="U65" s="738"/>
      <c r="V65" s="738"/>
      <c r="W65" s="738"/>
      <c r="X65" s="738"/>
      <c r="Y65" s="738"/>
      <c r="Z65" s="738"/>
      <c r="AA65" s="738"/>
      <c r="AB65" s="738"/>
      <c r="AC65" s="738"/>
      <c r="AD65" s="738"/>
      <c r="AE65" s="738"/>
      <c r="AF65" s="738"/>
      <c r="AG65" s="738"/>
      <c r="AH65" s="738"/>
      <c r="AI65" s="738"/>
      <c r="AJ65" s="738"/>
      <c r="AK65" s="738"/>
      <c r="AL65" s="738"/>
      <c r="AM65" s="738"/>
      <c r="AN65" s="738"/>
    </row>
    <row r="66" s="694" customFormat="1" customHeight="1" spans="1:43">
      <c r="A66" s="733"/>
      <c r="B66" s="266"/>
      <c r="C66" s="736"/>
      <c r="D66" s="465"/>
      <c r="E66" s="465"/>
      <c r="F66" s="654"/>
      <c r="G66" s="466"/>
      <c r="H66" s="291"/>
      <c r="I66" s="291"/>
      <c r="J66" s="202"/>
      <c r="K66" s="655"/>
      <c r="L66" s="295"/>
      <c r="M66" s="257"/>
      <c r="N66" s="260"/>
      <c r="O66" s="257"/>
      <c r="P66" s="291"/>
      <c r="Q66" s="291"/>
      <c r="R66" s="260"/>
      <c r="S66" s="739"/>
      <c r="T66" s="737"/>
      <c r="U66" s="738"/>
      <c r="V66" s="738"/>
      <c r="W66" s="738"/>
      <c r="X66" s="738"/>
      <c r="Y66" s="738"/>
      <c r="Z66" s="738"/>
      <c r="AA66" s="738"/>
      <c r="AB66" s="738"/>
      <c r="AC66" s="738"/>
      <c r="AD66" s="738"/>
      <c r="AE66" s="738"/>
      <c r="AF66" s="738"/>
      <c r="AG66" s="738"/>
      <c r="AH66" s="738"/>
      <c r="AI66" s="738"/>
      <c r="AJ66" s="738"/>
      <c r="AK66" s="738"/>
      <c r="AL66" s="738"/>
      <c r="AM66" s="738"/>
      <c r="AN66" s="738"/>
    </row>
    <row r="67" s="694" customFormat="1" customHeight="1" spans="1:43">
      <c r="A67" s="733"/>
      <c r="B67" s="266"/>
      <c r="C67" s="736"/>
      <c r="D67" s="465"/>
      <c r="E67" s="465"/>
      <c r="F67" s="654"/>
      <c r="G67" s="466"/>
      <c r="H67" s="500"/>
      <c r="I67" s="500"/>
      <c r="J67" s="500"/>
      <c r="K67" s="655"/>
      <c r="L67" s="466"/>
      <c r="M67" s="257"/>
      <c r="N67" s="260"/>
      <c r="O67" s="257"/>
      <c r="P67" s="291"/>
      <c r="Q67" s="291"/>
      <c r="R67" s="260"/>
      <c r="S67" s="739"/>
      <c r="T67" s="737"/>
      <c r="U67" s="738"/>
      <c r="V67" s="738"/>
      <c r="W67" s="738"/>
      <c r="X67" s="738"/>
      <c r="Y67" s="738"/>
      <c r="Z67" s="738"/>
      <c r="AA67" s="738"/>
      <c r="AB67" s="738"/>
      <c r="AC67" s="738"/>
      <c r="AD67" s="738"/>
      <c r="AE67" s="738"/>
      <c r="AF67" s="738"/>
      <c r="AG67" s="738"/>
      <c r="AH67" s="738"/>
      <c r="AI67" s="738"/>
      <c r="AJ67" s="738"/>
      <c r="AK67" s="738"/>
      <c r="AL67" s="738"/>
      <c r="AM67" s="738"/>
      <c r="AN67" s="738"/>
    </row>
    <row r="68" s="694" customFormat="1" customHeight="1" spans="1:43">
      <c r="A68" s="740"/>
      <c r="B68" s="266"/>
      <c r="C68" s="741"/>
      <c r="D68" s="465"/>
      <c r="E68" s="478"/>
      <c r="F68" s="654"/>
      <c r="G68" s="466"/>
      <c r="H68" s="500"/>
      <c r="I68" s="500"/>
      <c r="J68" s="500"/>
      <c r="K68" s="655"/>
      <c r="L68" s="295"/>
      <c r="M68" s="257"/>
      <c r="N68" s="260"/>
      <c r="O68" s="257"/>
      <c r="P68" s="291"/>
      <c r="Q68" s="291"/>
      <c r="R68" s="260"/>
      <c r="S68" s="739"/>
      <c r="T68" s="737"/>
      <c r="U68" s="738"/>
      <c r="V68" s="738"/>
      <c r="W68" s="738"/>
      <c r="X68" s="738"/>
      <c r="Y68" s="738"/>
      <c r="Z68" s="738"/>
      <c r="AA68" s="738"/>
      <c r="AB68" s="738"/>
      <c r="AC68" s="738"/>
      <c r="AD68" s="738"/>
      <c r="AE68" s="738"/>
      <c r="AF68" s="738"/>
      <c r="AG68" s="738"/>
      <c r="AH68" s="738"/>
      <c r="AI68" s="738"/>
      <c r="AJ68" s="738"/>
      <c r="AK68" s="738"/>
      <c r="AL68" s="738"/>
      <c r="AM68" s="738"/>
      <c r="AN68" s="738"/>
    </row>
    <row r="69" s="694" customFormat="1" customHeight="1" spans="1:43">
      <c r="A69" s="740"/>
      <c r="B69" s="266"/>
      <c r="C69" s="736"/>
      <c r="D69" s="465"/>
      <c r="E69" s="478"/>
      <c r="F69" s="654"/>
      <c r="G69" s="466"/>
      <c r="H69" s="500"/>
      <c r="I69" s="500"/>
      <c r="J69" s="500"/>
      <c r="K69" s="655"/>
      <c r="L69" s="466"/>
      <c r="M69" s="257"/>
      <c r="N69" s="260"/>
      <c r="O69" s="257"/>
      <c r="P69" s="291"/>
      <c r="Q69" s="291"/>
      <c r="R69" s="260"/>
      <c r="S69" s="739"/>
      <c r="T69" s="737"/>
      <c r="U69" s="738"/>
      <c r="V69" s="738"/>
      <c r="W69" s="738"/>
      <c r="X69" s="738"/>
      <c r="Y69" s="738"/>
      <c r="Z69" s="738"/>
      <c r="AA69" s="738"/>
      <c r="AB69" s="738"/>
      <c r="AC69" s="738"/>
      <c r="AD69" s="738"/>
      <c r="AE69" s="738"/>
      <c r="AF69" s="738"/>
      <c r="AG69" s="738"/>
      <c r="AH69" s="738"/>
      <c r="AI69" s="738"/>
      <c r="AJ69" s="738"/>
      <c r="AK69" s="738"/>
      <c r="AL69" s="738"/>
      <c r="AM69" s="738"/>
      <c r="AN69" s="738"/>
    </row>
    <row r="70" customHeight="1" spans="1:43">
      <c r="A70" s="742">
        <v>46112</v>
      </c>
      <c r="B70" s="743" t="s">
        <v>659</v>
      </c>
      <c r="C70" s="743"/>
      <c r="D70" s="744"/>
      <c r="E70" s="648"/>
      <c r="F70" s="649">
        <f>SUBTOTAL(9,F38:F69)</f>
        <v>0</v>
      </c>
      <c r="G70" s="745"/>
      <c r="H70" s="650">
        <f>SUBTOTAL(9,H38:H69)</f>
        <v>0</v>
      </c>
      <c r="I70" s="650"/>
      <c r="J70" s="650">
        <f t="shared" ref="J70:P70" si="7">SUBTOTAL(9,J38:J69)</f>
        <v>0</v>
      </c>
      <c r="K70" s="649">
        <f t="shared" si="7"/>
        <v>0</v>
      </c>
      <c r="L70" s="745">
        <f t="shared" si="7"/>
        <v>0</v>
      </c>
      <c r="M70" s="650">
        <f t="shared" si="7"/>
        <v>0</v>
      </c>
      <c r="N70" s="745">
        <f t="shared" si="7"/>
        <v>0</v>
      </c>
      <c r="O70" s="650">
        <f t="shared" si="7"/>
        <v>0</v>
      </c>
      <c r="P70" s="650">
        <f t="shared" si="7"/>
        <v>0</v>
      </c>
      <c r="Q70" s="650"/>
      <c r="R70" s="745">
        <f>SUBTOTAL(9,R38:R69)</f>
        <v>0</v>
      </c>
      <c r="S70" s="746">
        <f>L70+R70-J70</f>
        <v>0</v>
      </c>
      <c r="T70" s="747"/>
      <c r="AA70" s="11"/>
    </row>
    <row r="71" s="694" customFormat="1" customHeight="1" spans="1:43">
      <c r="A71" s="733"/>
      <c r="B71" s="266"/>
      <c r="C71" s="337"/>
      <c r="D71" s="465"/>
      <c r="E71" s="465"/>
      <c r="F71" s="654"/>
      <c r="G71" s="466"/>
      <c r="H71" s="291"/>
      <c r="I71" s="291"/>
      <c r="J71" s="291"/>
      <c r="K71" s="655"/>
      <c r="L71" s="295"/>
      <c r="M71" s="291"/>
      <c r="N71" s="358"/>
      <c r="O71" s="257"/>
      <c r="P71" s="260"/>
      <c r="Q71" s="260"/>
      <c r="R71" s="466"/>
      <c r="S71" s="748"/>
      <c r="T71" s="737"/>
      <c r="U71" s="738"/>
      <c r="V71" s="738"/>
      <c r="W71" s="738"/>
      <c r="X71" s="738"/>
      <c r="Y71" s="738"/>
      <c r="Z71" s="738"/>
      <c r="AA71" s="738"/>
      <c r="AB71" s="738"/>
      <c r="AC71" s="738"/>
      <c r="AD71" s="738"/>
      <c r="AE71" s="738"/>
      <c r="AF71" s="738"/>
      <c r="AG71" s="738"/>
      <c r="AH71" s="738"/>
      <c r="AI71" s="738"/>
      <c r="AJ71" s="738"/>
      <c r="AK71" s="738"/>
      <c r="AL71" s="738"/>
      <c r="AM71" s="738"/>
      <c r="AN71" s="738"/>
      <c r="AO71" s="738"/>
      <c r="AP71" s="738"/>
      <c r="AQ71" s="738"/>
    </row>
    <row r="72" s="694" customFormat="1" customHeight="1" spans="1:43">
      <c r="A72" s="733"/>
      <c r="B72" s="266"/>
      <c r="C72" s="337"/>
      <c r="D72" s="465"/>
      <c r="E72" s="465"/>
      <c r="F72" s="654"/>
      <c r="G72" s="466"/>
      <c r="H72" s="500"/>
      <c r="I72" s="500"/>
      <c r="J72" s="500"/>
      <c r="K72" s="655"/>
      <c r="L72" s="466"/>
      <c r="M72" s="291"/>
      <c r="N72" s="358"/>
      <c r="O72" s="257"/>
      <c r="P72" s="260"/>
      <c r="Q72" s="260"/>
      <c r="R72" s="466"/>
      <c r="S72" s="748"/>
      <c r="T72" s="737"/>
      <c r="U72" s="738"/>
      <c r="V72" s="738"/>
      <c r="W72" s="738"/>
      <c r="X72" s="738"/>
      <c r="Y72" s="738"/>
      <c r="Z72" s="738"/>
      <c r="AA72" s="738"/>
      <c r="AB72" s="738"/>
      <c r="AC72" s="738"/>
      <c r="AD72" s="738"/>
      <c r="AE72" s="738"/>
      <c r="AF72" s="738"/>
      <c r="AG72" s="738"/>
      <c r="AH72" s="738"/>
      <c r="AI72" s="738"/>
      <c r="AJ72" s="738"/>
      <c r="AK72" s="738"/>
      <c r="AL72" s="738"/>
      <c r="AM72" s="738"/>
      <c r="AN72" s="738"/>
      <c r="AO72" s="738"/>
      <c r="AP72" s="738"/>
      <c r="AQ72" s="738"/>
    </row>
    <row r="73" s="694" customFormat="1" customHeight="1" spans="1:43">
      <c r="A73" s="733"/>
      <c r="B73" s="266"/>
      <c r="C73" s="337"/>
      <c r="D73" s="465"/>
      <c r="E73" s="465"/>
      <c r="F73" s="654"/>
      <c r="G73" s="466"/>
      <c r="H73" s="291"/>
      <c r="I73" s="257"/>
      <c r="J73" s="202"/>
      <c r="K73" s="655"/>
      <c r="L73" s="295"/>
      <c r="M73" s="291"/>
      <c r="N73" s="260"/>
      <c r="O73" s="257"/>
      <c r="P73" s="291"/>
      <c r="Q73" s="291"/>
      <c r="R73" s="466"/>
      <c r="S73" s="748"/>
      <c r="T73" s="737"/>
      <c r="U73" s="738"/>
      <c r="V73" s="738"/>
      <c r="W73" s="738"/>
      <c r="X73" s="738"/>
      <c r="Y73" s="738"/>
      <c r="Z73" s="738"/>
      <c r="AA73" s="738"/>
      <c r="AB73" s="738"/>
      <c r="AC73" s="738"/>
      <c r="AD73" s="738"/>
      <c r="AE73" s="738"/>
      <c r="AF73" s="738"/>
      <c r="AG73" s="738"/>
      <c r="AH73" s="738"/>
      <c r="AI73" s="738"/>
      <c r="AJ73" s="738"/>
      <c r="AK73" s="738"/>
      <c r="AL73" s="738"/>
      <c r="AM73" s="738"/>
      <c r="AN73" s="738"/>
      <c r="AO73" s="738"/>
      <c r="AP73" s="738"/>
      <c r="AQ73" s="738"/>
    </row>
    <row r="74" s="694" customFormat="1" customHeight="1" spans="1:43">
      <c r="A74" s="733"/>
      <c r="B74" s="266"/>
      <c r="C74" s="337"/>
      <c r="D74" s="465"/>
      <c r="E74" s="465"/>
      <c r="F74" s="654"/>
      <c r="G74" s="466"/>
      <c r="H74" s="500"/>
      <c r="I74" s="500"/>
      <c r="J74" s="500"/>
      <c r="K74" s="655"/>
      <c r="L74" s="466"/>
      <c r="M74" s="291"/>
      <c r="N74" s="260"/>
      <c r="O74" s="257"/>
      <c r="P74" s="291"/>
      <c r="Q74" s="291"/>
      <c r="R74" s="466"/>
      <c r="S74" s="748"/>
      <c r="T74" s="737"/>
      <c r="U74" s="738"/>
      <c r="V74" s="738"/>
      <c r="W74" s="738"/>
      <c r="X74" s="738"/>
      <c r="Y74" s="738"/>
      <c r="Z74" s="738"/>
      <c r="AA74" s="738"/>
      <c r="AB74" s="738"/>
      <c r="AC74" s="738"/>
      <c r="AD74" s="738"/>
      <c r="AE74" s="738"/>
      <c r="AF74" s="738"/>
      <c r="AG74" s="738"/>
      <c r="AH74" s="738"/>
      <c r="AI74" s="738"/>
      <c r="AJ74" s="738"/>
      <c r="AK74" s="738"/>
      <c r="AL74" s="738"/>
      <c r="AM74" s="738"/>
      <c r="AN74" s="738"/>
      <c r="AO74" s="738"/>
      <c r="AP74" s="738"/>
      <c r="AQ74" s="738"/>
    </row>
    <row r="75" s="694" customFormat="1" customHeight="1" spans="1:43">
      <c r="A75" s="733"/>
      <c r="B75" s="266"/>
      <c r="C75" s="337"/>
      <c r="D75" s="465"/>
      <c r="E75" s="465"/>
      <c r="F75" s="654"/>
      <c r="G75" s="466"/>
      <c r="H75" s="291"/>
      <c r="I75" s="257"/>
      <c r="J75" s="202"/>
      <c r="K75" s="655"/>
      <c r="L75" s="295"/>
      <c r="M75" s="291"/>
      <c r="N75" s="358"/>
      <c r="O75" s="257"/>
      <c r="P75" s="260"/>
      <c r="Q75" s="260"/>
      <c r="R75" s="466"/>
      <c r="S75" s="748"/>
      <c r="T75" s="737"/>
      <c r="U75" s="738"/>
      <c r="V75" s="738"/>
      <c r="W75" s="738"/>
      <c r="X75" s="738"/>
      <c r="Y75" s="738"/>
      <c r="Z75" s="738"/>
      <c r="AA75" s="738"/>
      <c r="AB75" s="738"/>
      <c r="AC75" s="738"/>
      <c r="AD75" s="738"/>
      <c r="AE75" s="738"/>
      <c r="AF75" s="738"/>
      <c r="AG75" s="738"/>
      <c r="AH75" s="738"/>
      <c r="AI75" s="738"/>
      <c r="AJ75" s="738"/>
      <c r="AK75" s="738"/>
      <c r="AL75" s="738"/>
      <c r="AM75" s="738"/>
      <c r="AN75" s="738"/>
      <c r="AO75" s="738"/>
      <c r="AP75" s="738"/>
      <c r="AQ75" s="738"/>
    </row>
    <row r="76" s="694" customFormat="1" customHeight="1" spans="1:43">
      <c r="A76" s="733"/>
      <c r="B76" s="266"/>
      <c r="C76" s="337"/>
      <c r="D76" s="465"/>
      <c r="E76" s="465"/>
      <c r="F76" s="654"/>
      <c r="G76" s="466"/>
      <c r="H76" s="500"/>
      <c r="I76" s="500"/>
      <c r="J76" s="500"/>
      <c r="K76" s="655"/>
      <c r="L76" s="466"/>
      <c r="M76" s="291"/>
      <c r="N76" s="358"/>
      <c r="O76" s="257"/>
      <c r="P76" s="260"/>
      <c r="Q76" s="260"/>
      <c r="R76" s="466"/>
      <c r="S76" s="748"/>
      <c r="T76" s="737"/>
      <c r="U76" s="738"/>
      <c r="V76" s="738"/>
      <c r="W76" s="738"/>
      <c r="X76" s="738"/>
      <c r="Y76" s="738"/>
      <c r="Z76" s="738"/>
      <c r="AA76" s="738"/>
      <c r="AB76" s="738"/>
      <c r="AC76" s="738"/>
      <c r="AD76" s="738"/>
      <c r="AE76" s="738"/>
      <c r="AF76" s="738"/>
      <c r="AG76" s="738"/>
      <c r="AH76" s="738"/>
      <c r="AI76" s="738"/>
      <c r="AJ76" s="738"/>
      <c r="AK76" s="738"/>
      <c r="AL76" s="738"/>
      <c r="AM76" s="738"/>
      <c r="AN76" s="738"/>
      <c r="AO76" s="738"/>
      <c r="AP76" s="738"/>
      <c r="AQ76" s="738"/>
    </row>
    <row r="77" s="694" customFormat="1" customHeight="1" spans="1:43">
      <c r="A77" s="733"/>
      <c r="B77" s="266"/>
      <c r="C77" s="337"/>
      <c r="D77" s="465"/>
      <c r="E77" s="465"/>
      <c r="F77" s="654"/>
      <c r="G77" s="466"/>
      <c r="H77" s="291"/>
      <c r="I77" s="291"/>
      <c r="J77" s="291"/>
      <c r="K77" s="655"/>
      <c r="L77" s="295"/>
      <c r="M77" s="291"/>
      <c r="N77" s="260"/>
      <c r="O77" s="257"/>
      <c r="P77" s="291"/>
      <c r="Q77" s="291"/>
      <c r="R77" s="466"/>
      <c r="S77" s="748"/>
      <c r="T77" s="737"/>
      <c r="U77" s="738"/>
      <c r="V77" s="738"/>
      <c r="W77" s="738"/>
      <c r="X77" s="738"/>
      <c r="Y77" s="738"/>
      <c r="Z77" s="738"/>
      <c r="AA77" s="738"/>
      <c r="AB77" s="738"/>
      <c r="AC77" s="738"/>
      <c r="AD77" s="738"/>
      <c r="AE77" s="738"/>
      <c r="AF77" s="738"/>
      <c r="AG77" s="738"/>
      <c r="AH77" s="738"/>
      <c r="AI77" s="738"/>
      <c r="AJ77" s="738"/>
      <c r="AK77" s="738"/>
      <c r="AL77" s="738"/>
      <c r="AM77" s="738"/>
      <c r="AN77" s="738"/>
      <c r="AO77" s="738"/>
      <c r="AP77" s="738"/>
      <c r="AQ77" s="738"/>
    </row>
    <row r="78" s="694" customFormat="1" customHeight="1" spans="1:43">
      <c r="A78" s="733"/>
      <c r="B78" s="266"/>
      <c r="C78" s="337"/>
      <c r="D78" s="465"/>
      <c r="E78" s="465"/>
      <c r="F78" s="654"/>
      <c r="G78" s="466"/>
      <c r="H78" s="500"/>
      <c r="I78" s="500"/>
      <c r="J78" s="500"/>
      <c r="K78" s="655"/>
      <c r="L78" s="466"/>
      <c r="M78" s="291"/>
      <c r="N78" s="260"/>
      <c r="O78" s="257"/>
      <c r="P78" s="291"/>
      <c r="Q78" s="291"/>
      <c r="R78" s="466"/>
      <c r="S78" s="748"/>
      <c r="T78" s="737"/>
      <c r="U78" s="738"/>
      <c r="V78" s="738"/>
      <c r="W78" s="738"/>
      <c r="X78" s="738"/>
      <c r="Y78" s="738"/>
      <c r="Z78" s="738"/>
      <c r="AA78" s="738"/>
      <c r="AB78" s="738"/>
      <c r="AC78" s="738"/>
      <c r="AD78" s="738"/>
      <c r="AE78" s="738"/>
      <c r="AF78" s="738"/>
      <c r="AG78" s="738"/>
      <c r="AH78" s="738"/>
      <c r="AI78" s="738"/>
      <c r="AJ78" s="738"/>
      <c r="AK78" s="738"/>
      <c r="AL78" s="738"/>
      <c r="AM78" s="738"/>
      <c r="AN78" s="738"/>
      <c r="AO78" s="738"/>
      <c r="AP78" s="738"/>
      <c r="AQ78" s="738"/>
    </row>
    <row r="79" s="694" customFormat="1" customHeight="1" spans="1:43">
      <c r="A79" s="733"/>
      <c r="B79" s="266"/>
      <c r="C79" s="337"/>
      <c r="D79" s="465"/>
      <c r="E79" s="465"/>
      <c r="F79" s="654"/>
      <c r="G79" s="466"/>
      <c r="H79" s="291"/>
      <c r="I79" s="291"/>
      <c r="J79" s="291"/>
      <c r="K79" s="655"/>
      <c r="L79" s="295"/>
      <c r="M79" s="291"/>
      <c r="N79" s="260"/>
      <c r="O79" s="257"/>
      <c r="P79" s="291"/>
      <c r="Q79" s="291"/>
      <c r="R79" s="466"/>
      <c r="S79" s="748"/>
      <c r="T79" s="737"/>
      <c r="U79" s="738"/>
      <c r="V79" s="738"/>
      <c r="W79" s="738"/>
      <c r="X79" s="738"/>
      <c r="Y79" s="738"/>
      <c r="Z79" s="738"/>
      <c r="AA79" s="738"/>
      <c r="AB79" s="738"/>
      <c r="AC79" s="738"/>
      <c r="AD79" s="738"/>
      <c r="AE79" s="738"/>
      <c r="AF79" s="738"/>
      <c r="AG79" s="738"/>
      <c r="AH79" s="738"/>
      <c r="AI79" s="738"/>
      <c r="AJ79" s="738"/>
      <c r="AK79" s="738"/>
      <c r="AL79" s="738"/>
      <c r="AM79" s="738"/>
      <c r="AN79" s="738"/>
      <c r="AO79" s="738"/>
      <c r="AP79" s="738"/>
      <c r="AQ79" s="738"/>
    </row>
    <row r="80" s="694" customFormat="1" customHeight="1" spans="1:43">
      <c r="A80" s="733"/>
      <c r="B80" s="266"/>
      <c r="C80" s="337"/>
      <c r="D80" s="465"/>
      <c r="E80" s="465"/>
      <c r="F80" s="654"/>
      <c r="G80" s="466"/>
      <c r="H80" s="500"/>
      <c r="I80" s="500"/>
      <c r="J80" s="500"/>
      <c r="K80" s="655"/>
      <c r="L80" s="466"/>
      <c r="M80" s="291"/>
      <c r="N80" s="260"/>
      <c r="O80" s="257"/>
      <c r="P80" s="291"/>
      <c r="Q80" s="291"/>
      <c r="R80" s="466"/>
      <c r="S80" s="748"/>
      <c r="T80" s="737"/>
      <c r="U80" s="738"/>
      <c r="V80" s="738"/>
      <c r="W80" s="738"/>
      <c r="X80" s="738"/>
      <c r="Y80" s="738"/>
      <c r="Z80" s="738"/>
      <c r="AA80" s="738"/>
      <c r="AB80" s="738"/>
      <c r="AC80" s="738"/>
      <c r="AD80" s="738"/>
      <c r="AE80" s="738"/>
      <c r="AF80" s="738"/>
      <c r="AG80" s="738"/>
      <c r="AH80" s="738"/>
      <c r="AI80" s="738"/>
      <c r="AJ80" s="738"/>
      <c r="AK80" s="738"/>
      <c r="AL80" s="738"/>
      <c r="AM80" s="738"/>
      <c r="AN80" s="738"/>
      <c r="AO80" s="738"/>
      <c r="AP80" s="738"/>
      <c r="AQ80" s="738"/>
    </row>
    <row r="81" s="694" customFormat="1" customHeight="1" spans="1:43">
      <c r="A81" s="733"/>
      <c r="B81" s="266"/>
      <c r="C81" s="337"/>
      <c r="D81" s="465"/>
      <c r="E81" s="465"/>
      <c r="F81" s="654"/>
      <c r="G81" s="466"/>
      <c r="H81" s="291"/>
      <c r="I81" s="291"/>
      <c r="J81" s="291"/>
      <c r="K81" s="655"/>
      <c r="L81" s="295"/>
      <c r="M81" s="291"/>
      <c r="N81" s="260"/>
      <c r="O81" s="257"/>
      <c r="P81" s="291"/>
      <c r="Q81" s="291"/>
      <c r="R81" s="466"/>
      <c r="S81" s="748"/>
      <c r="T81" s="737"/>
      <c r="U81" s="738"/>
      <c r="V81" s="738"/>
      <c r="W81" s="738"/>
      <c r="X81" s="738"/>
      <c r="Y81" s="738"/>
      <c r="Z81" s="738"/>
      <c r="AA81" s="738"/>
      <c r="AB81" s="738"/>
      <c r="AC81" s="738"/>
      <c r="AD81" s="738"/>
      <c r="AE81" s="738"/>
      <c r="AF81" s="738"/>
      <c r="AG81" s="738"/>
      <c r="AH81" s="738"/>
      <c r="AI81" s="738"/>
      <c r="AJ81" s="738"/>
      <c r="AK81" s="738"/>
      <c r="AL81" s="738"/>
      <c r="AM81" s="738"/>
      <c r="AN81" s="738"/>
      <c r="AO81" s="738"/>
      <c r="AP81" s="738"/>
      <c r="AQ81" s="738"/>
    </row>
    <row r="82" s="694" customFormat="1" customHeight="1" spans="1:43">
      <c r="A82" s="733"/>
      <c r="B82" s="266"/>
      <c r="C82" s="337"/>
      <c r="D82" s="465"/>
      <c r="E82" s="465"/>
      <c r="F82" s="654"/>
      <c r="G82" s="466"/>
      <c r="H82" s="500"/>
      <c r="I82" s="500"/>
      <c r="J82" s="500"/>
      <c r="K82" s="655"/>
      <c r="L82" s="295"/>
      <c r="M82" s="291"/>
      <c r="N82" s="260"/>
      <c r="O82" s="257"/>
      <c r="P82" s="291"/>
      <c r="Q82" s="291"/>
      <c r="R82" s="466"/>
      <c r="S82" s="748"/>
      <c r="T82" s="737"/>
      <c r="U82" s="738"/>
      <c r="V82" s="738"/>
      <c r="W82" s="738"/>
      <c r="X82" s="738"/>
      <c r="Y82" s="738"/>
      <c r="Z82" s="738"/>
      <c r="AA82" s="738"/>
      <c r="AB82" s="738"/>
      <c r="AC82" s="738"/>
      <c r="AD82" s="738"/>
      <c r="AE82" s="738"/>
      <c r="AF82" s="738"/>
      <c r="AG82" s="738"/>
      <c r="AH82" s="738"/>
      <c r="AI82" s="738"/>
      <c r="AJ82" s="738"/>
      <c r="AK82" s="738"/>
      <c r="AL82" s="738"/>
      <c r="AM82" s="738"/>
      <c r="AN82" s="738"/>
      <c r="AO82" s="738"/>
      <c r="AP82" s="738"/>
      <c r="AQ82" s="738"/>
    </row>
    <row r="83" s="694" customFormat="1" customHeight="1" spans="1:43">
      <c r="A83" s="733"/>
      <c r="B83" s="266"/>
      <c r="C83" s="337"/>
      <c r="D83" s="465"/>
      <c r="E83" s="465"/>
      <c r="F83" s="654"/>
      <c r="G83" s="466"/>
      <c r="H83" s="291"/>
      <c r="I83" s="257"/>
      <c r="J83" s="202"/>
      <c r="K83" s="655"/>
      <c r="L83" s="295"/>
      <c r="M83" s="291"/>
      <c r="N83" s="260"/>
      <c r="O83" s="257"/>
      <c r="P83" s="291"/>
      <c r="Q83" s="291"/>
      <c r="R83" s="466"/>
      <c r="S83" s="748"/>
      <c r="T83" s="737"/>
      <c r="U83" s="738"/>
      <c r="V83" s="738"/>
      <c r="W83" s="738"/>
      <c r="X83" s="738"/>
      <c r="Y83" s="738"/>
      <c r="Z83" s="738"/>
      <c r="AA83" s="738"/>
      <c r="AB83" s="738"/>
      <c r="AC83" s="738"/>
      <c r="AD83" s="738"/>
      <c r="AE83" s="738"/>
      <c r="AF83" s="738"/>
      <c r="AG83" s="738"/>
      <c r="AH83" s="738"/>
      <c r="AI83" s="738"/>
      <c r="AJ83" s="738"/>
      <c r="AK83" s="738"/>
      <c r="AL83" s="738"/>
      <c r="AM83" s="738"/>
      <c r="AN83" s="738"/>
      <c r="AO83" s="738"/>
      <c r="AP83" s="738"/>
      <c r="AQ83" s="738"/>
    </row>
    <row r="84" s="694" customFormat="1" customHeight="1" spans="1:43">
      <c r="A84" s="733"/>
      <c r="B84" s="266"/>
      <c r="C84" s="337"/>
      <c r="D84" s="465"/>
      <c r="E84" s="465"/>
      <c r="F84" s="654"/>
      <c r="G84" s="466"/>
      <c r="H84" s="500"/>
      <c r="I84" s="500"/>
      <c r="J84" s="500"/>
      <c r="K84" s="655"/>
      <c r="L84" s="295"/>
      <c r="M84" s="291"/>
      <c r="N84" s="260"/>
      <c r="O84" s="257"/>
      <c r="P84" s="291"/>
      <c r="Q84" s="291"/>
      <c r="R84" s="466"/>
      <c r="S84" s="748"/>
      <c r="T84" s="737"/>
      <c r="U84" s="738"/>
      <c r="V84" s="738"/>
      <c r="W84" s="738"/>
      <c r="X84" s="738"/>
      <c r="Y84" s="738"/>
      <c r="Z84" s="738"/>
      <c r="AA84" s="738"/>
      <c r="AB84" s="738"/>
      <c r="AC84" s="738"/>
      <c r="AD84" s="738"/>
      <c r="AE84" s="738"/>
      <c r="AF84" s="738"/>
      <c r="AG84" s="738"/>
      <c r="AH84" s="738"/>
      <c r="AI84" s="738"/>
      <c r="AJ84" s="738"/>
      <c r="AK84" s="738"/>
      <c r="AL84" s="738"/>
      <c r="AM84" s="738"/>
      <c r="AN84" s="738"/>
      <c r="AO84" s="738"/>
      <c r="AP84" s="738"/>
      <c r="AQ84" s="738"/>
    </row>
    <row r="85" s="694" customFormat="1" customHeight="1" spans="1:43">
      <c r="A85" s="733"/>
      <c r="B85" s="266"/>
      <c r="C85" s="337"/>
      <c r="D85" s="465"/>
      <c r="E85" s="465"/>
      <c r="F85" s="654"/>
      <c r="G85" s="466"/>
      <c r="H85" s="291"/>
      <c r="I85" s="291"/>
      <c r="J85" s="500"/>
      <c r="K85" s="655"/>
      <c r="L85" s="295"/>
      <c r="M85" s="291"/>
      <c r="N85" s="260"/>
      <c r="O85" s="257"/>
      <c r="P85" s="291"/>
      <c r="Q85" s="291"/>
      <c r="R85" s="466"/>
      <c r="S85" s="749"/>
      <c r="T85" s="737"/>
      <c r="U85" s="738"/>
      <c r="V85" s="738"/>
      <c r="W85" s="738"/>
      <c r="X85" s="738"/>
      <c r="Y85" s="738"/>
      <c r="Z85" s="738"/>
      <c r="AA85" s="738"/>
      <c r="AB85" s="738"/>
      <c r="AC85" s="738"/>
      <c r="AD85" s="738"/>
      <c r="AE85" s="738"/>
      <c r="AF85" s="738"/>
      <c r="AG85" s="738"/>
      <c r="AH85" s="738"/>
      <c r="AI85" s="738"/>
      <c r="AJ85" s="738"/>
      <c r="AK85" s="738"/>
      <c r="AL85" s="738"/>
      <c r="AM85" s="738"/>
      <c r="AN85" s="738"/>
      <c r="AO85" s="738"/>
      <c r="AP85" s="738"/>
      <c r="AQ85" s="738"/>
    </row>
    <row r="86" s="694" customFormat="1" customHeight="1" spans="1:43">
      <c r="A86" s="733"/>
      <c r="B86" s="266"/>
      <c r="C86" s="337"/>
      <c r="D86" s="465"/>
      <c r="E86" s="465"/>
      <c r="F86" s="654"/>
      <c r="G86" s="466"/>
      <c r="H86" s="500"/>
      <c r="I86" s="291"/>
      <c r="J86" s="500"/>
      <c r="K86" s="655"/>
      <c r="L86" s="295"/>
      <c r="M86" s="291"/>
      <c r="N86" s="260"/>
      <c r="O86" s="257"/>
      <c r="P86" s="291"/>
      <c r="Q86" s="291"/>
      <c r="R86" s="466"/>
      <c r="S86" s="749"/>
      <c r="T86" s="737"/>
      <c r="U86" s="738"/>
      <c r="V86" s="738"/>
      <c r="W86" s="738"/>
      <c r="X86" s="738"/>
      <c r="Y86" s="738"/>
      <c r="Z86" s="738"/>
      <c r="AA86" s="738"/>
      <c r="AB86" s="738"/>
      <c r="AC86" s="738"/>
      <c r="AD86" s="738"/>
      <c r="AE86" s="738"/>
      <c r="AF86" s="738"/>
      <c r="AG86" s="738"/>
      <c r="AH86" s="738"/>
      <c r="AI86" s="738"/>
      <c r="AJ86" s="738"/>
      <c r="AK86" s="738"/>
      <c r="AL86" s="738"/>
      <c r="AM86" s="738"/>
      <c r="AN86" s="738"/>
      <c r="AO86" s="738"/>
      <c r="AP86" s="738"/>
      <c r="AQ86" s="738"/>
    </row>
    <row r="87" s="694" customFormat="1" customHeight="1" spans="1:43">
      <c r="A87" s="733"/>
      <c r="B87" s="266"/>
      <c r="C87" s="337"/>
      <c r="D87" s="465"/>
      <c r="E87" s="465"/>
      <c r="F87" s="654"/>
      <c r="G87" s="466"/>
      <c r="H87" s="291"/>
      <c r="I87" s="257"/>
      <c r="J87" s="202"/>
      <c r="K87" s="655"/>
      <c r="L87" s="295"/>
      <c r="M87" s="291"/>
      <c r="N87" s="260"/>
      <c r="O87" s="257"/>
      <c r="P87" s="291"/>
      <c r="Q87" s="291"/>
      <c r="R87" s="466"/>
      <c r="S87" s="749"/>
      <c r="T87" s="737"/>
      <c r="U87" s="738"/>
      <c r="V87" s="738"/>
      <c r="W87" s="738"/>
      <c r="X87" s="738"/>
      <c r="Y87" s="738"/>
      <c r="Z87" s="738"/>
      <c r="AA87" s="738"/>
      <c r="AB87" s="738"/>
      <c r="AC87" s="738"/>
      <c r="AD87" s="738"/>
      <c r="AE87" s="738"/>
      <c r="AF87" s="738"/>
      <c r="AG87" s="738"/>
      <c r="AH87" s="738"/>
      <c r="AI87" s="738"/>
      <c r="AJ87" s="738"/>
      <c r="AK87" s="738"/>
      <c r="AL87" s="738"/>
      <c r="AM87" s="738"/>
      <c r="AN87" s="738"/>
      <c r="AO87" s="738"/>
      <c r="AP87" s="738"/>
      <c r="AQ87" s="738"/>
    </row>
    <row r="88" s="694" customFormat="1" customHeight="1" spans="1:43">
      <c r="A88" s="733"/>
      <c r="B88" s="266"/>
      <c r="C88" s="337"/>
      <c r="D88" s="465"/>
      <c r="E88" s="465"/>
      <c r="F88" s="654"/>
      <c r="G88" s="466"/>
      <c r="H88" s="500"/>
      <c r="I88" s="500"/>
      <c r="J88" s="500"/>
      <c r="K88" s="655"/>
      <c r="L88" s="295"/>
      <c r="M88" s="291"/>
      <c r="N88" s="260"/>
      <c r="O88" s="257"/>
      <c r="P88" s="291"/>
      <c r="Q88" s="291"/>
      <c r="R88" s="466"/>
      <c r="S88" s="749"/>
      <c r="T88" s="737"/>
      <c r="U88" s="738"/>
      <c r="V88" s="738"/>
      <c r="W88" s="738"/>
      <c r="X88" s="738"/>
      <c r="Y88" s="738"/>
      <c r="Z88" s="738"/>
      <c r="AA88" s="738"/>
      <c r="AB88" s="738"/>
      <c r="AC88" s="738"/>
      <c r="AD88" s="738"/>
      <c r="AE88" s="738"/>
      <c r="AF88" s="738"/>
      <c r="AG88" s="738"/>
      <c r="AH88" s="738"/>
      <c r="AI88" s="738"/>
      <c r="AJ88" s="738"/>
      <c r="AK88" s="738"/>
      <c r="AL88" s="738"/>
      <c r="AM88" s="738"/>
      <c r="AN88" s="738"/>
      <c r="AO88" s="738"/>
      <c r="AP88" s="738"/>
      <c r="AQ88" s="738"/>
    </row>
    <row r="89" customHeight="1" spans="1:43">
      <c r="A89" s="735">
        <v>46142</v>
      </c>
      <c r="B89" s="729" t="s">
        <v>659</v>
      </c>
      <c r="C89" s="729"/>
      <c r="D89" s="730"/>
      <c r="E89" s="626"/>
      <c r="F89" s="627">
        <f>SUBTOTAL(9,F71:F88)</f>
        <v>0</v>
      </c>
      <c r="G89" s="731"/>
      <c r="H89" s="628">
        <f t="shared" ref="H89:P89" si="8">SUBTOTAL(9,H71:H88)</f>
        <v>0</v>
      </c>
      <c r="I89" s="628">
        <f t="shared" si="8"/>
        <v>0</v>
      </c>
      <c r="J89" s="628">
        <f t="shared" si="8"/>
        <v>0</v>
      </c>
      <c r="K89" s="627">
        <f t="shared" si="8"/>
        <v>0</v>
      </c>
      <c r="L89" s="731">
        <f t="shared" si="8"/>
        <v>0</v>
      </c>
      <c r="M89" s="628">
        <f t="shared" si="8"/>
        <v>0</v>
      </c>
      <c r="N89" s="731">
        <f t="shared" si="8"/>
        <v>0</v>
      </c>
      <c r="O89" s="628">
        <f t="shared" si="8"/>
        <v>0</v>
      </c>
      <c r="P89" s="628">
        <f t="shared" si="8"/>
        <v>0</v>
      </c>
      <c r="Q89" s="628"/>
      <c r="R89" s="731">
        <f>SUBTOTAL(9,R71:R88)</f>
        <v>0</v>
      </c>
      <c r="S89" s="732">
        <f>L89+R89-J89</f>
        <v>0</v>
      </c>
      <c r="T89" s="750"/>
      <c r="AA89" s="11"/>
    </row>
    <row r="90" s="694" customFormat="1" customHeight="1" spans="1:43">
      <c r="A90" s="733"/>
      <c r="B90" s="266"/>
      <c r="C90" s="337"/>
      <c r="D90" s="465"/>
      <c r="E90" s="465"/>
      <c r="F90" s="654"/>
      <c r="G90" s="466"/>
      <c r="H90" s="291"/>
      <c r="I90" s="291"/>
      <c r="J90" s="291"/>
      <c r="K90" s="655"/>
      <c r="L90" s="295"/>
      <c r="M90" s="291"/>
      <c r="N90" s="260"/>
      <c r="O90" s="257"/>
      <c r="P90" s="291"/>
      <c r="Q90" s="291"/>
      <c r="R90" s="260"/>
      <c r="S90" s="749"/>
      <c r="T90" s="737"/>
      <c r="U90" s="738"/>
      <c r="V90" s="738"/>
      <c r="W90" s="738"/>
      <c r="X90" s="738"/>
      <c r="Y90" s="738"/>
      <c r="Z90" s="738"/>
      <c r="AA90" s="738"/>
      <c r="AB90" s="738"/>
      <c r="AC90" s="738"/>
      <c r="AD90" s="738"/>
      <c r="AE90" s="738"/>
      <c r="AF90" s="738"/>
      <c r="AG90" s="738"/>
      <c r="AH90" s="738"/>
      <c r="AI90" s="738"/>
      <c r="AJ90" s="738"/>
      <c r="AK90" s="738"/>
      <c r="AL90" s="738"/>
      <c r="AM90" s="738"/>
      <c r="AN90" s="738"/>
      <c r="AO90" s="738"/>
      <c r="AP90" s="738"/>
      <c r="AQ90" s="738"/>
    </row>
    <row r="91" s="694" customFormat="1" customHeight="1" spans="1:43">
      <c r="A91" s="733"/>
      <c r="B91" s="266"/>
      <c r="C91" s="337"/>
      <c r="D91" s="465"/>
      <c r="E91" s="465"/>
      <c r="F91" s="654"/>
      <c r="G91" s="466"/>
      <c r="H91" s="500"/>
      <c r="I91" s="257"/>
      <c r="J91" s="500"/>
      <c r="K91" s="655"/>
      <c r="L91" s="466"/>
      <c r="M91" s="291"/>
      <c r="N91" s="260"/>
      <c r="O91" s="257"/>
      <c r="P91" s="291"/>
      <c r="Q91" s="291"/>
      <c r="R91" s="260"/>
      <c r="S91" s="749"/>
      <c r="T91" s="737"/>
      <c r="U91" s="738"/>
      <c r="V91" s="738"/>
      <c r="W91" s="738"/>
      <c r="X91" s="738"/>
      <c r="Y91" s="738"/>
      <c r="Z91" s="738"/>
      <c r="AA91" s="738"/>
      <c r="AB91" s="738"/>
      <c r="AC91" s="738"/>
      <c r="AD91" s="738"/>
      <c r="AE91" s="738"/>
      <c r="AF91" s="738"/>
      <c r="AG91" s="738"/>
      <c r="AH91" s="738"/>
      <c r="AI91" s="738"/>
      <c r="AJ91" s="738"/>
      <c r="AK91" s="738"/>
      <c r="AL91" s="738"/>
      <c r="AM91" s="738"/>
      <c r="AN91" s="738"/>
      <c r="AO91" s="738"/>
      <c r="AP91" s="738"/>
      <c r="AQ91" s="738"/>
    </row>
    <row r="92" s="694" customFormat="1" customHeight="1" spans="1:43">
      <c r="A92" s="733"/>
      <c r="B92" s="266"/>
      <c r="C92" s="337"/>
      <c r="D92" s="465"/>
      <c r="E92" s="465"/>
      <c r="F92" s="654"/>
      <c r="G92" s="466"/>
      <c r="H92" s="291"/>
      <c r="I92" s="257"/>
      <c r="J92" s="202"/>
      <c r="K92" s="655"/>
      <c r="L92" s="295"/>
      <c r="M92" s="291"/>
      <c r="N92" s="260"/>
      <c r="O92" s="257"/>
      <c r="P92" s="291"/>
      <c r="Q92" s="291"/>
      <c r="R92" s="260"/>
      <c r="S92" s="749"/>
      <c r="T92" s="737"/>
      <c r="U92" s="738"/>
      <c r="V92" s="738"/>
      <c r="W92" s="738"/>
      <c r="X92" s="738"/>
      <c r="Y92" s="738"/>
      <c r="Z92" s="738"/>
      <c r="AA92" s="738"/>
      <c r="AB92" s="738"/>
      <c r="AC92" s="738"/>
      <c r="AD92" s="738"/>
      <c r="AE92" s="738"/>
      <c r="AF92" s="738"/>
      <c r="AG92" s="738"/>
      <c r="AH92" s="738"/>
      <c r="AI92" s="738"/>
      <c r="AJ92" s="738"/>
      <c r="AK92" s="738"/>
      <c r="AL92" s="738"/>
      <c r="AM92" s="738"/>
      <c r="AN92" s="738"/>
      <c r="AO92" s="738"/>
      <c r="AP92" s="738"/>
      <c r="AQ92" s="738"/>
    </row>
    <row r="93" s="694" customFormat="1" customHeight="1" spans="1:43">
      <c r="A93" s="733"/>
      <c r="B93" s="266"/>
      <c r="C93" s="337"/>
      <c r="D93" s="465"/>
      <c r="E93" s="465"/>
      <c r="F93" s="654"/>
      <c r="G93" s="466"/>
      <c r="H93" s="500"/>
      <c r="I93" s="291"/>
      <c r="J93" s="500"/>
      <c r="K93" s="655"/>
      <c r="L93" s="466"/>
      <c r="M93" s="291"/>
      <c r="N93" s="260"/>
      <c r="O93" s="257"/>
      <c r="P93" s="291"/>
      <c r="Q93" s="291"/>
      <c r="R93" s="260"/>
      <c r="S93" s="748"/>
      <c r="T93" s="737"/>
      <c r="U93" s="738"/>
      <c r="V93" s="738"/>
      <c r="W93" s="738"/>
      <c r="X93" s="738"/>
      <c r="Y93" s="738"/>
      <c r="Z93" s="738"/>
      <c r="AA93" s="738"/>
      <c r="AB93" s="738"/>
      <c r="AC93" s="738"/>
      <c r="AD93" s="738"/>
      <c r="AE93" s="738"/>
      <c r="AF93" s="738"/>
      <c r="AG93" s="738"/>
      <c r="AH93" s="738"/>
      <c r="AI93" s="738"/>
      <c r="AJ93" s="738"/>
      <c r="AK93" s="738"/>
      <c r="AL93" s="738"/>
      <c r="AM93" s="738"/>
      <c r="AN93" s="738"/>
      <c r="AO93" s="738"/>
      <c r="AP93" s="738"/>
      <c r="AQ93" s="738"/>
    </row>
    <row r="94" s="694" customFormat="1" customHeight="1" spans="1:43">
      <c r="A94" s="733"/>
      <c r="B94" s="266"/>
      <c r="C94" s="337"/>
      <c r="D94" s="465"/>
      <c r="E94" s="465"/>
      <c r="F94" s="654"/>
      <c r="G94" s="466"/>
      <c r="H94" s="291"/>
      <c r="I94" s="257"/>
      <c r="J94" s="202"/>
      <c r="K94" s="655"/>
      <c r="L94" s="295"/>
      <c r="M94" s="291"/>
      <c r="N94" s="260"/>
      <c r="O94" s="257"/>
      <c r="P94" s="291"/>
      <c r="Q94" s="291"/>
      <c r="R94" s="260"/>
      <c r="S94" s="748"/>
      <c r="T94" s="737"/>
      <c r="U94" s="738"/>
      <c r="V94" s="738"/>
      <c r="W94" s="738"/>
      <c r="X94" s="738"/>
      <c r="Y94" s="738"/>
      <c r="Z94" s="738"/>
      <c r="AA94" s="738"/>
      <c r="AB94" s="738"/>
      <c r="AC94" s="738"/>
      <c r="AD94" s="738"/>
      <c r="AE94" s="738"/>
      <c r="AF94" s="738"/>
      <c r="AG94" s="738"/>
      <c r="AH94" s="738"/>
      <c r="AI94" s="738"/>
      <c r="AJ94" s="738"/>
      <c r="AK94" s="738"/>
      <c r="AL94" s="738"/>
      <c r="AM94" s="738"/>
      <c r="AN94" s="738"/>
      <c r="AO94" s="738"/>
      <c r="AP94" s="738"/>
      <c r="AQ94" s="738"/>
    </row>
    <row r="95" s="694" customFormat="1" customHeight="1" spans="1:43">
      <c r="A95" s="733"/>
      <c r="B95" s="266"/>
      <c r="C95" s="337"/>
      <c r="D95" s="465"/>
      <c r="E95" s="465"/>
      <c r="F95" s="654"/>
      <c r="G95" s="466"/>
      <c r="H95" s="500"/>
      <c r="I95" s="291"/>
      <c r="J95" s="500"/>
      <c r="K95" s="655"/>
      <c r="L95" s="466"/>
      <c r="M95" s="291"/>
      <c r="N95" s="260"/>
      <c r="O95" s="257"/>
      <c r="P95" s="291"/>
      <c r="Q95" s="291"/>
      <c r="R95" s="260"/>
      <c r="S95" s="748"/>
      <c r="T95" s="737"/>
      <c r="U95" s="738"/>
      <c r="V95" s="738"/>
      <c r="W95" s="738"/>
      <c r="X95" s="738"/>
      <c r="Y95" s="738"/>
      <c r="Z95" s="738"/>
      <c r="AA95" s="738"/>
      <c r="AB95" s="738"/>
      <c r="AC95" s="738"/>
      <c r="AD95" s="738"/>
      <c r="AE95" s="738"/>
      <c r="AF95" s="738"/>
      <c r="AG95" s="738"/>
      <c r="AH95" s="738"/>
      <c r="AI95" s="738"/>
      <c r="AJ95" s="738"/>
      <c r="AK95" s="738"/>
      <c r="AL95" s="738"/>
      <c r="AM95" s="738"/>
      <c r="AN95" s="738"/>
      <c r="AO95" s="738"/>
      <c r="AP95" s="738"/>
      <c r="AQ95" s="738"/>
    </row>
    <row r="96" s="694" customFormat="1" customHeight="1" spans="1:43">
      <c r="A96" s="733"/>
      <c r="B96" s="266"/>
      <c r="C96" s="337"/>
      <c r="D96" s="465"/>
      <c r="E96" s="465"/>
      <c r="F96" s="654"/>
      <c r="G96" s="466"/>
      <c r="H96" s="291"/>
      <c r="I96" s="257"/>
      <c r="J96" s="202"/>
      <c r="K96" s="655"/>
      <c r="L96" s="295"/>
      <c r="M96" s="291"/>
      <c r="N96" s="260"/>
      <c r="O96" s="257"/>
      <c r="P96" s="291"/>
      <c r="Q96" s="291"/>
      <c r="R96" s="260"/>
      <c r="S96" s="748"/>
      <c r="T96" s="737"/>
      <c r="U96" s="738"/>
      <c r="V96" s="738"/>
      <c r="W96" s="738"/>
      <c r="X96" s="738"/>
      <c r="Y96" s="738"/>
      <c r="Z96" s="738"/>
      <c r="AA96" s="738"/>
      <c r="AB96" s="738"/>
      <c r="AC96" s="738"/>
      <c r="AD96" s="738"/>
      <c r="AE96" s="738"/>
      <c r="AF96" s="738"/>
      <c r="AG96" s="738"/>
      <c r="AH96" s="738"/>
      <c r="AI96" s="738"/>
      <c r="AJ96" s="738"/>
      <c r="AK96" s="738"/>
      <c r="AL96" s="738"/>
      <c r="AM96" s="738"/>
      <c r="AN96" s="738"/>
      <c r="AO96" s="738"/>
      <c r="AP96" s="738"/>
      <c r="AQ96" s="738"/>
    </row>
    <row r="97" s="694" customFormat="1" customHeight="1" spans="1:43">
      <c r="A97" s="733"/>
      <c r="B97" s="266"/>
      <c r="C97" s="337"/>
      <c r="D97" s="465"/>
      <c r="E97" s="465"/>
      <c r="F97" s="654"/>
      <c r="G97" s="466"/>
      <c r="H97" s="500"/>
      <c r="I97" s="291"/>
      <c r="J97" s="500"/>
      <c r="K97" s="655"/>
      <c r="L97" s="295"/>
      <c r="M97" s="291"/>
      <c r="N97" s="260"/>
      <c r="O97" s="257"/>
      <c r="P97" s="291"/>
      <c r="Q97" s="291"/>
      <c r="R97" s="260"/>
      <c r="S97" s="748"/>
      <c r="T97" s="737"/>
      <c r="U97" s="738"/>
      <c r="V97" s="738"/>
      <c r="W97" s="738"/>
      <c r="X97" s="738"/>
      <c r="Y97" s="738"/>
      <c r="Z97" s="738"/>
      <c r="AA97" s="738"/>
      <c r="AB97" s="738"/>
      <c r="AC97" s="738"/>
      <c r="AD97" s="738"/>
      <c r="AE97" s="738"/>
      <c r="AF97" s="738"/>
      <c r="AG97" s="738"/>
      <c r="AH97" s="738"/>
      <c r="AI97" s="738"/>
      <c r="AJ97" s="738"/>
      <c r="AK97" s="738"/>
      <c r="AL97" s="738"/>
      <c r="AM97" s="738"/>
      <c r="AN97" s="738"/>
      <c r="AO97" s="738"/>
      <c r="AP97" s="738"/>
      <c r="AQ97" s="738"/>
    </row>
    <row r="98" s="694" customFormat="1" customHeight="1" spans="1:43">
      <c r="A98" s="733"/>
      <c r="B98" s="266"/>
      <c r="C98" s="337"/>
      <c r="D98" s="465"/>
      <c r="E98" s="465"/>
      <c r="F98" s="654"/>
      <c r="G98" s="466"/>
      <c r="H98" s="500"/>
      <c r="I98" s="291"/>
      <c r="J98" s="500"/>
      <c r="K98" s="655"/>
      <c r="L98" s="295"/>
      <c r="M98" s="291"/>
      <c r="N98" s="260"/>
      <c r="O98" s="257"/>
      <c r="P98" s="291"/>
      <c r="Q98" s="291"/>
      <c r="R98" s="260"/>
      <c r="S98" s="749"/>
      <c r="T98" s="737"/>
      <c r="U98" s="738"/>
      <c r="V98" s="738"/>
      <c r="W98" s="738"/>
      <c r="X98" s="738"/>
      <c r="Y98" s="738"/>
      <c r="Z98" s="738"/>
      <c r="AA98" s="738"/>
      <c r="AB98" s="738"/>
      <c r="AC98" s="738"/>
      <c r="AD98" s="738"/>
      <c r="AE98" s="738"/>
      <c r="AF98" s="738"/>
      <c r="AG98" s="738"/>
      <c r="AH98" s="738"/>
      <c r="AI98" s="738"/>
      <c r="AJ98" s="738"/>
      <c r="AK98" s="738"/>
      <c r="AL98" s="738"/>
      <c r="AM98" s="738"/>
      <c r="AN98" s="738"/>
      <c r="AO98" s="738"/>
      <c r="AP98" s="738"/>
      <c r="AQ98" s="738"/>
    </row>
    <row r="99" s="694" customFormat="1" customHeight="1" spans="1:43">
      <c r="A99" s="733"/>
      <c r="B99" s="266"/>
      <c r="C99" s="337"/>
      <c r="D99" s="465"/>
      <c r="E99" s="465"/>
      <c r="F99" s="654"/>
      <c r="G99" s="466"/>
      <c r="H99" s="500"/>
      <c r="I99" s="291"/>
      <c r="J99" s="500"/>
      <c r="K99" s="655"/>
      <c r="L99" s="466"/>
      <c r="M99" s="291"/>
      <c r="N99" s="260"/>
      <c r="O99" s="257"/>
      <c r="P99" s="291"/>
      <c r="Q99" s="291"/>
      <c r="R99" s="260"/>
      <c r="S99" s="749"/>
      <c r="T99" s="737"/>
      <c r="U99" s="738"/>
      <c r="V99" s="738"/>
      <c r="W99" s="738"/>
      <c r="X99" s="738"/>
      <c r="Y99" s="738"/>
      <c r="Z99" s="738"/>
      <c r="AA99" s="738"/>
      <c r="AB99" s="738"/>
      <c r="AC99" s="738"/>
      <c r="AD99" s="738"/>
      <c r="AE99" s="738"/>
      <c r="AF99" s="738"/>
      <c r="AG99" s="738"/>
      <c r="AH99" s="738"/>
      <c r="AI99" s="738"/>
      <c r="AJ99" s="738"/>
      <c r="AK99" s="738"/>
      <c r="AL99" s="738"/>
      <c r="AM99" s="738"/>
      <c r="AN99" s="738"/>
      <c r="AO99" s="738"/>
      <c r="AP99" s="738"/>
      <c r="AQ99" s="738"/>
    </row>
    <row r="100" s="694" customFormat="1" customHeight="1" spans="1:43">
      <c r="A100" s="733"/>
      <c r="B100" s="266"/>
      <c r="C100" s="337"/>
      <c r="D100" s="465"/>
      <c r="E100" s="465"/>
      <c r="F100" s="654"/>
      <c r="G100" s="466"/>
      <c r="H100" s="291"/>
      <c r="I100" s="291"/>
      <c r="J100" s="291"/>
      <c r="K100" s="655"/>
      <c r="L100" s="295"/>
      <c r="M100" s="291"/>
      <c r="N100" s="260"/>
      <c r="O100" s="257"/>
      <c r="P100" s="291"/>
      <c r="Q100" s="291"/>
      <c r="R100" s="260"/>
      <c r="S100" s="751"/>
      <c r="T100" s="737"/>
      <c r="U100" s="738"/>
      <c r="V100" s="738"/>
      <c r="W100" s="738"/>
      <c r="X100" s="738"/>
      <c r="Y100" s="738"/>
      <c r="Z100" s="738"/>
      <c r="AA100" s="738"/>
      <c r="AB100" s="738"/>
      <c r="AC100" s="738"/>
      <c r="AD100" s="738"/>
      <c r="AE100" s="738"/>
      <c r="AF100" s="738"/>
      <c r="AG100" s="738"/>
      <c r="AH100" s="738"/>
      <c r="AI100" s="738"/>
      <c r="AJ100" s="738"/>
      <c r="AK100" s="738"/>
      <c r="AL100" s="738"/>
      <c r="AM100" s="738"/>
      <c r="AN100" s="738"/>
      <c r="AO100" s="738"/>
      <c r="AP100" s="738"/>
      <c r="AQ100" s="738"/>
    </row>
    <row r="101" s="694" customFormat="1" customHeight="1" spans="1:43">
      <c r="A101" s="733"/>
      <c r="B101" s="266"/>
      <c r="C101" s="337"/>
      <c r="D101" s="465"/>
      <c r="E101" s="465"/>
      <c r="F101" s="654"/>
      <c r="G101" s="466"/>
      <c r="H101" s="500"/>
      <c r="I101" s="291"/>
      <c r="J101" s="500"/>
      <c r="K101" s="655"/>
      <c r="L101" s="466"/>
      <c r="M101" s="291"/>
      <c r="N101" s="260"/>
      <c r="O101" s="257"/>
      <c r="P101" s="291"/>
      <c r="Q101" s="291"/>
      <c r="R101" s="260"/>
      <c r="S101" s="748"/>
      <c r="T101" s="737"/>
      <c r="U101" s="738"/>
      <c r="V101" s="738"/>
      <c r="W101" s="738"/>
      <c r="X101" s="738"/>
      <c r="Y101" s="738"/>
      <c r="Z101" s="738"/>
      <c r="AA101" s="738"/>
      <c r="AB101" s="738"/>
      <c r="AC101" s="738"/>
      <c r="AD101" s="738"/>
      <c r="AE101" s="738"/>
      <c r="AF101" s="738"/>
      <c r="AG101" s="738"/>
      <c r="AH101" s="738"/>
      <c r="AI101" s="738"/>
      <c r="AJ101" s="738"/>
      <c r="AK101" s="738"/>
      <c r="AL101" s="738"/>
      <c r="AM101" s="738"/>
      <c r="AN101" s="738"/>
      <c r="AO101" s="738"/>
      <c r="AP101" s="738"/>
      <c r="AQ101" s="738"/>
    </row>
    <row r="102" s="12" customFormat="1" customHeight="1" spans="1:43">
      <c r="A102" s="735">
        <v>46173</v>
      </c>
      <c r="B102" s="729" t="s">
        <v>659</v>
      </c>
      <c r="C102" s="729"/>
      <c r="D102" s="730"/>
      <c r="E102" s="626"/>
      <c r="F102" s="627">
        <f>SUBTOTAL(9,F90:F101)</f>
        <v>0</v>
      </c>
      <c r="G102" s="731"/>
      <c r="H102" s="628">
        <f t="shared" ref="H102:P102" si="9">SUBTOTAL(9,H90:H101)</f>
        <v>0</v>
      </c>
      <c r="I102" s="628">
        <f t="shared" si="9"/>
        <v>0</v>
      </c>
      <c r="J102" s="628">
        <f t="shared" si="9"/>
        <v>0</v>
      </c>
      <c r="K102" s="627">
        <f t="shared" si="9"/>
        <v>0</v>
      </c>
      <c r="L102" s="731">
        <f t="shared" si="9"/>
        <v>0</v>
      </c>
      <c r="M102" s="628">
        <f t="shared" si="9"/>
        <v>0</v>
      </c>
      <c r="N102" s="731">
        <f t="shared" si="9"/>
        <v>0</v>
      </c>
      <c r="O102" s="628">
        <f t="shared" si="9"/>
        <v>0</v>
      </c>
      <c r="P102" s="628">
        <f t="shared" si="9"/>
        <v>0</v>
      </c>
      <c r="Q102" s="628"/>
      <c r="R102" s="731">
        <f>SUBTOTAL(9,R90:R101)</f>
        <v>0</v>
      </c>
      <c r="S102" s="732">
        <f>L102+R102-J102</f>
        <v>0</v>
      </c>
      <c r="T102" s="752"/>
      <c r="AA102" s="606"/>
    </row>
    <row r="103" s="12" customFormat="1" customHeight="1" spans="1:43">
      <c r="A103" s="733"/>
      <c r="B103" s="266"/>
      <c r="C103" s="337"/>
      <c r="D103" s="465"/>
      <c r="E103" s="465"/>
      <c r="F103" s="654"/>
      <c r="G103" s="466"/>
      <c r="H103" s="291"/>
      <c r="I103" s="291"/>
      <c r="J103" s="291"/>
      <c r="K103" s="655"/>
      <c r="L103" s="295"/>
      <c r="M103" s="671"/>
      <c r="N103" s="466"/>
      <c r="O103" s="257"/>
      <c r="P103" s="291"/>
      <c r="Q103" s="291"/>
      <c r="R103" s="466"/>
      <c r="S103" s="749"/>
      <c r="T103" s="753"/>
      <c r="U103" s="754"/>
      <c r="V103" s="754"/>
      <c r="W103" s="754"/>
      <c r="X103" s="754"/>
      <c r="Y103" s="754"/>
      <c r="Z103" s="754"/>
      <c r="AA103" s="754"/>
      <c r="AB103" s="754"/>
      <c r="AC103" s="754"/>
      <c r="AD103" s="754"/>
      <c r="AE103" s="754"/>
      <c r="AF103" s="754"/>
      <c r="AG103" s="754"/>
      <c r="AH103" s="754"/>
      <c r="AI103" s="754"/>
      <c r="AJ103" s="754"/>
      <c r="AK103" s="754"/>
      <c r="AL103" s="754"/>
      <c r="AM103" s="754"/>
      <c r="AN103" s="754"/>
      <c r="AO103" s="754"/>
      <c r="AP103" s="754"/>
      <c r="AQ103" s="754"/>
    </row>
    <row r="104" s="12" customFormat="1" customHeight="1" spans="1:43">
      <c r="A104" s="733"/>
      <c r="B104" s="266"/>
      <c r="C104" s="337"/>
      <c r="D104" s="465"/>
      <c r="E104" s="465"/>
      <c r="F104" s="654"/>
      <c r="G104" s="466"/>
      <c r="H104" s="291"/>
      <c r="I104" s="291"/>
      <c r="J104" s="291"/>
      <c r="K104" s="655"/>
      <c r="L104" s="466"/>
      <c r="M104" s="671"/>
      <c r="N104" s="466"/>
      <c r="O104" s="257"/>
      <c r="P104" s="291"/>
      <c r="Q104" s="291"/>
      <c r="R104" s="466"/>
      <c r="S104" s="749"/>
      <c r="T104" s="753"/>
      <c r="U104" s="754"/>
      <c r="V104" s="754"/>
      <c r="W104" s="754"/>
      <c r="X104" s="754"/>
      <c r="Y104" s="754"/>
      <c r="Z104" s="754"/>
      <c r="AA104" s="754"/>
      <c r="AB104" s="754"/>
      <c r="AC104" s="754"/>
      <c r="AD104" s="754"/>
      <c r="AE104" s="754"/>
      <c r="AF104" s="754"/>
      <c r="AG104" s="754"/>
      <c r="AH104" s="754"/>
      <c r="AI104" s="754"/>
      <c r="AJ104" s="754"/>
      <c r="AK104" s="754"/>
      <c r="AL104" s="754"/>
      <c r="AM104" s="754"/>
      <c r="AN104" s="754"/>
      <c r="AO104" s="754"/>
      <c r="AP104" s="754"/>
      <c r="AQ104" s="754"/>
    </row>
    <row r="105" s="12" customFormat="1" customHeight="1" spans="1:43">
      <c r="A105" s="733"/>
      <c r="B105" s="266"/>
      <c r="C105" s="337"/>
      <c r="D105" s="465"/>
      <c r="E105" s="465"/>
      <c r="F105" s="654"/>
      <c r="G105" s="466"/>
      <c r="H105" s="291"/>
      <c r="I105" s="291"/>
      <c r="J105" s="291"/>
      <c r="K105" s="655"/>
      <c r="L105" s="295"/>
      <c r="M105" s="671"/>
      <c r="N105" s="260"/>
      <c r="O105" s="291"/>
      <c r="P105" s="291"/>
      <c r="Q105" s="291"/>
      <c r="R105" s="466"/>
      <c r="S105" s="748"/>
      <c r="T105" s="753"/>
      <c r="U105" s="754"/>
      <c r="V105" s="754"/>
      <c r="W105" s="754"/>
      <c r="X105" s="754"/>
      <c r="Y105" s="754"/>
      <c r="Z105" s="754"/>
      <c r="AA105" s="754"/>
      <c r="AB105" s="754"/>
      <c r="AC105" s="754"/>
      <c r="AD105" s="754"/>
      <c r="AE105" s="754"/>
      <c r="AF105" s="754"/>
      <c r="AG105" s="754"/>
      <c r="AH105" s="754"/>
      <c r="AI105" s="754"/>
      <c r="AJ105" s="754"/>
      <c r="AK105" s="754"/>
      <c r="AL105" s="754"/>
      <c r="AM105" s="754"/>
      <c r="AN105" s="754"/>
      <c r="AO105" s="754"/>
      <c r="AP105" s="754"/>
      <c r="AQ105" s="754"/>
    </row>
    <row r="106" s="12" customFormat="1" customHeight="1" spans="1:43">
      <c r="A106" s="733"/>
      <c r="B106" s="266"/>
      <c r="C106" s="337"/>
      <c r="D106" s="465"/>
      <c r="E106" s="465"/>
      <c r="F106" s="654"/>
      <c r="G106" s="466"/>
      <c r="H106" s="291"/>
      <c r="I106" s="291"/>
      <c r="J106" s="291"/>
      <c r="K106" s="655"/>
      <c r="L106" s="466"/>
      <c r="M106" s="671"/>
      <c r="N106" s="260"/>
      <c r="O106" s="291"/>
      <c r="P106" s="291"/>
      <c r="Q106" s="291"/>
      <c r="R106" s="466"/>
      <c r="S106" s="748"/>
      <c r="T106" s="753"/>
      <c r="U106" s="754"/>
      <c r="V106" s="754"/>
      <c r="W106" s="754"/>
      <c r="X106" s="754"/>
      <c r="Y106" s="754"/>
      <c r="Z106" s="754"/>
      <c r="AA106" s="754"/>
      <c r="AB106" s="754"/>
      <c r="AC106" s="754"/>
      <c r="AD106" s="754"/>
      <c r="AE106" s="754"/>
      <c r="AF106" s="754"/>
      <c r="AG106" s="754"/>
      <c r="AH106" s="754"/>
      <c r="AI106" s="754"/>
      <c r="AJ106" s="754"/>
      <c r="AK106" s="754"/>
      <c r="AL106" s="754"/>
      <c r="AM106" s="754"/>
      <c r="AN106" s="754"/>
      <c r="AO106" s="754"/>
      <c r="AP106" s="754"/>
      <c r="AQ106" s="754"/>
    </row>
    <row r="107" s="12" customFormat="1" customHeight="1" spans="1:43">
      <c r="A107" s="733"/>
      <c r="B107" s="266"/>
      <c r="C107" s="337"/>
      <c r="D107" s="465"/>
      <c r="E107" s="465"/>
      <c r="F107" s="654"/>
      <c r="G107" s="466"/>
      <c r="H107" s="291"/>
      <c r="I107" s="257"/>
      <c r="J107" s="202"/>
      <c r="K107" s="655"/>
      <c r="L107" s="295"/>
      <c r="M107" s="671"/>
      <c r="N107" s="260"/>
      <c r="O107" s="291"/>
      <c r="P107" s="291"/>
      <c r="Q107" s="291"/>
      <c r="R107" s="466"/>
      <c r="S107" s="748"/>
      <c r="T107" s="753"/>
      <c r="U107" s="754"/>
      <c r="V107" s="754"/>
      <c r="W107" s="754"/>
      <c r="X107" s="754"/>
      <c r="Y107" s="754"/>
      <c r="Z107" s="754"/>
      <c r="AA107" s="754"/>
      <c r="AB107" s="754"/>
      <c r="AC107" s="754"/>
      <c r="AD107" s="754"/>
      <c r="AE107" s="754"/>
      <c r="AF107" s="754"/>
      <c r="AG107" s="754"/>
      <c r="AH107" s="754"/>
      <c r="AI107" s="754"/>
      <c r="AJ107" s="754"/>
      <c r="AK107" s="754"/>
      <c r="AL107" s="754"/>
      <c r="AM107" s="754"/>
      <c r="AN107" s="754"/>
      <c r="AO107" s="754"/>
      <c r="AP107" s="754"/>
      <c r="AQ107" s="754"/>
    </row>
    <row r="108" s="12" customFormat="1" customHeight="1" spans="1:43">
      <c r="A108" s="733"/>
      <c r="B108" s="266"/>
      <c r="C108" s="337"/>
      <c r="D108" s="465"/>
      <c r="E108" s="465"/>
      <c r="F108" s="654"/>
      <c r="G108" s="466"/>
      <c r="H108" s="291"/>
      <c r="I108" s="291"/>
      <c r="J108" s="291"/>
      <c r="K108" s="655"/>
      <c r="L108" s="466"/>
      <c r="M108" s="671"/>
      <c r="N108" s="260"/>
      <c r="O108" s="291"/>
      <c r="P108" s="291"/>
      <c r="Q108" s="291"/>
      <c r="R108" s="466"/>
      <c r="S108" s="748"/>
      <c r="T108" s="753"/>
      <c r="U108" s="754"/>
      <c r="V108" s="754"/>
      <c r="W108" s="754"/>
      <c r="X108" s="754"/>
      <c r="Y108" s="754"/>
      <c r="Z108" s="754"/>
      <c r="AA108" s="754"/>
      <c r="AB108" s="754"/>
      <c r="AC108" s="754"/>
      <c r="AD108" s="754"/>
      <c r="AE108" s="754"/>
      <c r="AF108" s="754"/>
      <c r="AG108" s="754"/>
      <c r="AH108" s="754"/>
      <c r="AI108" s="754"/>
      <c r="AJ108" s="754"/>
      <c r="AK108" s="754"/>
      <c r="AL108" s="754"/>
      <c r="AM108" s="754"/>
      <c r="AN108" s="754"/>
      <c r="AO108" s="754"/>
      <c r="AP108" s="754"/>
      <c r="AQ108" s="754"/>
    </row>
    <row r="109" s="12" customFormat="1" customHeight="1" spans="1:43">
      <c r="A109" s="733"/>
      <c r="B109" s="266"/>
      <c r="C109" s="337"/>
      <c r="D109" s="465"/>
      <c r="E109" s="465"/>
      <c r="F109" s="654"/>
      <c r="G109" s="466"/>
      <c r="H109" s="291"/>
      <c r="I109" s="291"/>
      <c r="J109" s="291"/>
      <c r="K109" s="655"/>
      <c r="L109" s="295"/>
      <c r="M109" s="671"/>
      <c r="N109" s="260"/>
      <c r="O109" s="291"/>
      <c r="P109" s="291"/>
      <c r="Q109" s="291"/>
      <c r="R109" s="466"/>
      <c r="S109" s="748"/>
      <c r="T109" s="753"/>
      <c r="U109" s="754"/>
      <c r="V109" s="754"/>
      <c r="W109" s="754"/>
      <c r="X109" s="754"/>
      <c r="Y109" s="754"/>
      <c r="Z109" s="754"/>
      <c r="AA109" s="754"/>
      <c r="AB109" s="754"/>
      <c r="AC109" s="754"/>
      <c r="AD109" s="754"/>
      <c r="AE109" s="754"/>
      <c r="AF109" s="754"/>
      <c r="AG109" s="754"/>
      <c r="AH109" s="754"/>
      <c r="AI109" s="754"/>
      <c r="AJ109" s="754"/>
      <c r="AK109" s="754"/>
      <c r="AL109" s="754"/>
      <c r="AM109" s="754"/>
      <c r="AN109" s="754"/>
      <c r="AO109" s="754"/>
      <c r="AP109" s="754"/>
      <c r="AQ109" s="754"/>
    </row>
    <row r="110" s="12" customFormat="1" customHeight="1" spans="1:43">
      <c r="A110" s="733"/>
      <c r="B110" s="266"/>
      <c r="C110" s="337"/>
      <c r="D110" s="465"/>
      <c r="E110" s="465"/>
      <c r="F110" s="654"/>
      <c r="G110" s="466"/>
      <c r="H110" s="291"/>
      <c r="I110" s="291"/>
      <c r="J110" s="291"/>
      <c r="K110" s="655"/>
      <c r="L110" s="466"/>
      <c r="M110" s="671"/>
      <c r="N110" s="260"/>
      <c r="O110" s="291"/>
      <c r="P110" s="291"/>
      <c r="Q110" s="291"/>
      <c r="R110" s="466"/>
      <c r="S110" s="748"/>
      <c r="T110" s="753"/>
      <c r="U110" s="754"/>
      <c r="V110" s="754"/>
      <c r="W110" s="754"/>
      <c r="X110" s="754"/>
      <c r="Y110" s="754"/>
      <c r="Z110" s="754"/>
      <c r="AA110" s="754"/>
      <c r="AB110" s="754"/>
      <c r="AC110" s="754"/>
      <c r="AD110" s="754"/>
      <c r="AE110" s="754"/>
      <c r="AF110" s="754"/>
      <c r="AG110" s="754"/>
      <c r="AH110" s="754"/>
      <c r="AI110" s="754"/>
      <c r="AJ110" s="754"/>
      <c r="AK110" s="754"/>
      <c r="AL110" s="754"/>
      <c r="AM110" s="754"/>
      <c r="AN110" s="754"/>
      <c r="AO110" s="754"/>
      <c r="AP110" s="754"/>
      <c r="AQ110" s="754"/>
    </row>
    <row r="111" s="12" customFormat="1" customHeight="1" spans="1:43">
      <c r="A111" s="733"/>
      <c r="B111" s="266"/>
      <c r="C111" s="337"/>
      <c r="D111" s="465"/>
      <c r="E111" s="465"/>
      <c r="F111" s="654"/>
      <c r="G111" s="466"/>
      <c r="H111" s="291"/>
      <c r="I111" s="291"/>
      <c r="J111" s="291"/>
      <c r="K111" s="655"/>
      <c r="L111" s="295"/>
      <c r="M111" s="671"/>
      <c r="N111" s="260"/>
      <c r="O111" s="291"/>
      <c r="P111" s="291"/>
      <c r="Q111" s="291"/>
      <c r="R111" s="466"/>
      <c r="S111" s="748"/>
      <c r="T111" s="753"/>
      <c r="U111" s="754"/>
      <c r="V111" s="754"/>
      <c r="W111" s="754"/>
      <c r="X111" s="754"/>
      <c r="Y111" s="754"/>
      <c r="Z111" s="754"/>
      <c r="AA111" s="754"/>
      <c r="AB111" s="754"/>
      <c r="AC111" s="754"/>
      <c r="AD111" s="754"/>
      <c r="AE111" s="754"/>
      <c r="AF111" s="754"/>
      <c r="AG111" s="754"/>
      <c r="AH111" s="754"/>
      <c r="AI111" s="754"/>
      <c r="AJ111" s="754"/>
      <c r="AK111" s="754"/>
      <c r="AL111" s="754"/>
      <c r="AM111" s="754"/>
      <c r="AN111" s="754"/>
      <c r="AO111" s="754"/>
      <c r="AP111" s="754"/>
      <c r="AQ111" s="754"/>
    </row>
    <row r="112" s="12" customFormat="1" customHeight="1" spans="1:43">
      <c r="A112" s="733"/>
      <c r="B112" s="266"/>
      <c r="C112" s="337"/>
      <c r="D112" s="465"/>
      <c r="E112" s="465"/>
      <c r="F112" s="654"/>
      <c r="G112" s="466"/>
      <c r="H112" s="291"/>
      <c r="I112" s="291"/>
      <c r="J112" s="291"/>
      <c r="K112" s="655"/>
      <c r="L112" s="295"/>
      <c r="M112" s="671"/>
      <c r="N112" s="260"/>
      <c r="O112" s="291"/>
      <c r="P112" s="291"/>
      <c r="Q112" s="291"/>
      <c r="R112" s="466"/>
      <c r="S112" s="748"/>
      <c r="T112" s="753"/>
      <c r="U112" s="754"/>
      <c r="V112" s="754"/>
      <c r="W112" s="754"/>
      <c r="X112" s="754"/>
      <c r="Y112" s="754"/>
      <c r="Z112" s="754"/>
      <c r="AA112" s="754"/>
      <c r="AB112" s="754"/>
      <c r="AC112" s="754"/>
      <c r="AD112" s="754"/>
      <c r="AE112" s="754"/>
      <c r="AF112" s="754"/>
      <c r="AG112" s="754"/>
      <c r="AH112" s="754"/>
      <c r="AI112" s="754"/>
      <c r="AJ112" s="754"/>
      <c r="AK112" s="754"/>
      <c r="AL112" s="754"/>
      <c r="AM112" s="754"/>
      <c r="AN112" s="754"/>
      <c r="AO112" s="754"/>
      <c r="AP112" s="754"/>
      <c r="AQ112" s="754"/>
    </row>
    <row r="113" s="12" customFormat="1" customHeight="1" spans="1:43">
      <c r="A113" s="733"/>
      <c r="B113" s="266"/>
      <c r="C113" s="337"/>
      <c r="D113" s="465"/>
      <c r="E113" s="465"/>
      <c r="F113" s="654"/>
      <c r="G113" s="466"/>
      <c r="H113" s="291"/>
      <c r="I113" s="291"/>
      <c r="J113" s="291"/>
      <c r="K113" s="655"/>
      <c r="L113" s="295"/>
      <c r="M113" s="671"/>
      <c r="N113" s="260"/>
      <c r="O113" s="291"/>
      <c r="P113" s="291"/>
      <c r="Q113" s="291"/>
      <c r="R113" s="466"/>
      <c r="S113" s="748"/>
      <c r="T113" s="753"/>
      <c r="U113" s="754"/>
      <c r="V113" s="754"/>
      <c r="W113" s="754"/>
      <c r="X113" s="754"/>
      <c r="Y113" s="754"/>
      <c r="Z113" s="754"/>
      <c r="AA113" s="754"/>
      <c r="AB113" s="754"/>
      <c r="AC113" s="754"/>
      <c r="AD113" s="754"/>
      <c r="AE113" s="754"/>
      <c r="AF113" s="754"/>
      <c r="AG113" s="754"/>
      <c r="AH113" s="754"/>
      <c r="AI113" s="754"/>
      <c r="AJ113" s="754"/>
      <c r="AK113" s="754"/>
      <c r="AL113" s="754"/>
      <c r="AM113" s="754"/>
      <c r="AN113" s="754"/>
      <c r="AO113" s="754"/>
      <c r="AP113" s="754"/>
      <c r="AQ113" s="754"/>
    </row>
    <row r="114" s="12" customFormat="1" customHeight="1" spans="1:43">
      <c r="A114" s="733"/>
      <c r="B114" s="266"/>
      <c r="C114" s="337"/>
      <c r="D114" s="465"/>
      <c r="E114" s="465"/>
      <c r="F114" s="654"/>
      <c r="G114" s="466"/>
      <c r="H114" s="291"/>
      <c r="I114" s="291"/>
      <c r="J114" s="291"/>
      <c r="K114" s="655"/>
      <c r="L114" s="295"/>
      <c r="M114" s="671"/>
      <c r="N114" s="260"/>
      <c r="O114" s="291"/>
      <c r="P114" s="291"/>
      <c r="Q114" s="291"/>
      <c r="R114" s="466"/>
      <c r="S114" s="748"/>
      <c r="T114" s="753"/>
      <c r="U114" s="754"/>
      <c r="V114" s="754"/>
      <c r="W114" s="754"/>
      <c r="X114" s="754"/>
      <c r="Y114" s="754"/>
      <c r="Z114" s="754"/>
      <c r="AA114" s="754"/>
      <c r="AB114" s="754"/>
      <c r="AC114" s="754"/>
      <c r="AD114" s="754"/>
      <c r="AE114" s="754"/>
      <c r="AF114" s="754"/>
      <c r="AG114" s="754"/>
      <c r="AH114" s="754"/>
      <c r="AI114" s="754"/>
      <c r="AJ114" s="754"/>
      <c r="AK114" s="754"/>
      <c r="AL114" s="754"/>
      <c r="AM114" s="754"/>
      <c r="AN114" s="754"/>
      <c r="AO114" s="754"/>
      <c r="AP114" s="754"/>
      <c r="AQ114" s="754"/>
    </row>
    <row r="115" s="12" customFormat="1" customHeight="1" spans="1:43">
      <c r="A115" s="733"/>
      <c r="B115" s="266"/>
      <c r="C115" s="337"/>
      <c r="D115" s="465"/>
      <c r="E115" s="465"/>
      <c r="F115" s="654"/>
      <c r="G115" s="466"/>
      <c r="H115" s="291"/>
      <c r="I115" s="291"/>
      <c r="J115" s="291"/>
      <c r="K115" s="655"/>
      <c r="L115" s="295"/>
      <c r="M115" s="671"/>
      <c r="N115" s="260"/>
      <c r="O115" s="291"/>
      <c r="P115" s="291"/>
      <c r="Q115" s="291"/>
      <c r="R115" s="466"/>
      <c r="S115" s="755"/>
      <c r="T115" s="753"/>
      <c r="U115" s="754"/>
      <c r="V115" s="754"/>
      <c r="W115" s="754"/>
      <c r="X115" s="754"/>
      <c r="Y115" s="754"/>
      <c r="Z115" s="754"/>
      <c r="AA115" s="754"/>
      <c r="AB115" s="754"/>
      <c r="AC115" s="754"/>
      <c r="AD115" s="754"/>
      <c r="AE115" s="754"/>
      <c r="AF115" s="754"/>
      <c r="AG115" s="754"/>
      <c r="AH115" s="754"/>
      <c r="AI115" s="754"/>
      <c r="AJ115" s="754"/>
      <c r="AK115" s="754"/>
      <c r="AL115" s="754"/>
      <c r="AM115" s="754"/>
      <c r="AN115" s="754"/>
      <c r="AO115" s="754"/>
      <c r="AP115" s="754"/>
      <c r="AQ115" s="754"/>
    </row>
    <row r="116" s="12" customFormat="1" customHeight="1" spans="1:43">
      <c r="A116" s="733"/>
      <c r="B116" s="266"/>
      <c r="C116" s="337"/>
      <c r="D116" s="465"/>
      <c r="E116" s="465"/>
      <c r="F116" s="654"/>
      <c r="G116" s="466"/>
      <c r="H116" s="291"/>
      <c r="I116" s="291"/>
      <c r="J116" s="291"/>
      <c r="K116" s="655"/>
      <c r="L116" s="295"/>
      <c r="M116" s="671"/>
      <c r="N116" s="260"/>
      <c r="O116" s="291"/>
      <c r="P116" s="291"/>
      <c r="Q116" s="291"/>
      <c r="R116" s="466"/>
      <c r="S116" s="755"/>
      <c r="T116" s="753"/>
      <c r="U116" s="754"/>
      <c r="V116" s="754"/>
      <c r="W116" s="754"/>
      <c r="X116" s="754"/>
      <c r="Y116" s="754"/>
      <c r="Z116" s="754"/>
      <c r="AA116" s="754"/>
      <c r="AB116" s="754"/>
      <c r="AC116" s="754"/>
      <c r="AD116" s="754"/>
      <c r="AE116" s="754"/>
      <c r="AF116" s="754"/>
      <c r="AG116" s="754"/>
      <c r="AH116" s="754"/>
      <c r="AI116" s="754"/>
      <c r="AJ116" s="754"/>
      <c r="AK116" s="754"/>
      <c r="AL116" s="754"/>
      <c r="AM116" s="754"/>
      <c r="AN116" s="754"/>
      <c r="AO116" s="754"/>
      <c r="AP116" s="754"/>
      <c r="AQ116" s="754"/>
    </row>
    <row r="117" s="12" customFormat="1" customHeight="1" spans="1:43">
      <c r="A117" s="733"/>
      <c r="B117" s="266"/>
      <c r="C117" s="337"/>
      <c r="D117" s="465"/>
      <c r="E117" s="465"/>
      <c r="F117" s="654"/>
      <c r="G117" s="466"/>
      <c r="H117" s="291"/>
      <c r="I117" s="291"/>
      <c r="J117" s="291"/>
      <c r="K117" s="655"/>
      <c r="L117" s="295"/>
      <c r="M117" s="671"/>
      <c r="N117" s="260"/>
      <c r="O117" s="291"/>
      <c r="P117" s="291"/>
      <c r="Q117" s="291"/>
      <c r="R117" s="466"/>
      <c r="S117" s="755"/>
      <c r="T117" s="753"/>
      <c r="U117" s="754"/>
      <c r="V117" s="754"/>
      <c r="W117" s="754"/>
      <c r="X117" s="754"/>
      <c r="Y117" s="754"/>
      <c r="Z117" s="754"/>
      <c r="AA117" s="754"/>
      <c r="AB117" s="754"/>
      <c r="AC117" s="754"/>
      <c r="AD117" s="754"/>
      <c r="AE117" s="754"/>
      <c r="AF117" s="754"/>
      <c r="AG117" s="754"/>
      <c r="AH117" s="754"/>
      <c r="AI117" s="754"/>
      <c r="AJ117" s="754"/>
      <c r="AK117" s="754"/>
      <c r="AL117" s="754"/>
      <c r="AM117" s="754"/>
      <c r="AN117" s="754"/>
      <c r="AO117" s="754"/>
      <c r="AP117" s="754"/>
      <c r="AQ117" s="754"/>
    </row>
    <row r="118" s="12" customFormat="1" customHeight="1" spans="1:43">
      <c r="A118" s="733"/>
      <c r="B118" s="266"/>
      <c r="C118" s="337"/>
      <c r="D118" s="465"/>
      <c r="E118" s="465"/>
      <c r="F118" s="654"/>
      <c r="G118" s="466"/>
      <c r="H118" s="291"/>
      <c r="I118" s="291"/>
      <c r="J118" s="291"/>
      <c r="K118" s="655"/>
      <c r="L118" s="295"/>
      <c r="M118" s="671"/>
      <c r="N118" s="260"/>
      <c r="O118" s="291"/>
      <c r="P118" s="291"/>
      <c r="Q118" s="291"/>
      <c r="R118" s="466"/>
      <c r="S118" s="755"/>
      <c r="T118" s="753"/>
      <c r="U118" s="754"/>
      <c r="V118" s="754"/>
      <c r="W118" s="754"/>
      <c r="X118" s="754"/>
      <c r="Y118" s="754"/>
      <c r="Z118" s="754"/>
      <c r="AA118" s="754"/>
      <c r="AB118" s="754"/>
      <c r="AC118" s="754"/>
      <c r="AD118" s="754"/>
      <c r="AE118" s="754"/>
      <c r="AF118" s="754"/>
      <c r="AG118" s="754"/>
      <c r="AH118" s="754"/>
      <c r="AI118" s="754"/>
      <c r="AJ118" s="754"/>
      <c r="AK118" s="754"/>
      <c r="AL118" s="754"/>
      <c r="AM118" s="754"/>
      <c r="AN118" s="754"/>
      <c r="AO118" s="754"/>
      <c r="AP118" s="754"/>
      <c r="AQ118" s="754"/>
    </row>
    <row r="119" s="12" customFormat="1" customHeight="1" spans="1:43">
      <c r="A119" s="733"/>
      <c r="B119" s="266"/>
      <c r="C119" s="337"/>
      <c r="D119" s="465"/>
      <c r="E119" s="465"/>
      <c r="F119" s="654"/>
      <c r="G119" s="466"/>
      <c r="H119" s="291"/>
      <c r="I119" s="291"/>
      <c r="J119" s="291"/>
      <c r="K119" s="655"/>
      <c r="L119" s="295"/>
      <c r="M119" s="671"/>
      <c r="N119" s="260"/>
      <c r="O119" s="291"/>
      <c r="P119" s="291"/>
      <c r="Q119" s="291"/>
      <c r="R119" s="466"/>
      <c r="S119" s="756"/>
      <c r="T119" s="753"/>
      <c r="U119" s="754"/>
      <c r="V119" s="754"/>
      <c r="W119" s="754"/>
      <c r="X119" s="754"/>
      <c r="Y119" s="754"/>
      <c r="Z119" s="754"/>
      <c r="AA119" s="754"/>
      <c r="AB119" s="754"/>
      <c r="AC119" s="754"/>
      <c r="AD119" s="754"/>
      <c r="AE119" s="754"/>
      <c r="AF119" s="754"/>
      <c r="AG119" s="754"/>
      <c r="AH119" s="754"/>
      <c r="AI119" s="754"/>
      <c r="AJ119" s="754"/>
      <c r="AK119" s="754"/>
      <c r="AL119" s="754"/>
      <c r="AM119" s="754"/>
      <c r="AN119" s="754"/>
      <c r="AO119" s="754"/>
      <c r="AP119" s="754"/>
      <c r="AQ119" s="754"/>
    </row>
    <row r="120" s="12" customFormat="1" customHeight="1" spans="1:43">
      <c r="A120" s="733"/>
      <c r="B120" s="266"/>
      <c r="C120" s="337"/>
      <c r="D120" s="465"/>
      <c r="E120" s="465"/>
      <c r="F120" s="654"/>
      <c r="G120" s="466"/>
      <c r="H120" s="291"/>
      <c r="I120" s="291"/>
      <c r="J120" s="291"/>
      <c r="K120" s="655"/>
      <c r="L120" s="295"/>
      <c r="M120" s="671"/>
      <c r="N120" s="260"/>
      <c r="O120" s="291"/>
      <c r="P120" s="291"/>
      <c r="Q120" s="291"/>
      <c r="R120" s="466"/>
      <c r="S120" s="756"/>
      <c r="T120" s="753"/>
      <c r="U120" s="754"/>
      <c r="V120" s="754"/>
      <c r="W120" s="754"/>
      <c r="X120" s="754"/>
      <c r="Y120" s="754"/>
      <c r="Z120" s="754"/>
      <c r="AA120" s="754"/>
      <c r="AB120" s="754"/>
      <c r="AC120" s="754"/>
      <c r="AD120" s="754"/>
      <c r="AE120" s="754"/>
      <c r="AF120" s="754"/>
      <c r="AG120" s="754"/>
      <c r="AH120" s="754"/>
      <c r="AI120" s="754"/>
      <c r="AJ120" s="754"/>
      <c r="AK120" s="754"/>
      <c r="AL120" s="754"/>
      <c r="AM120" s="754"/>
      <c r="AN120" s="754"/>
      <c r="AO120" s="754"/>
      <c r="AP120" s="754"/>
      <c r="AQ120" s="754"/>
    </row>
    <row r="121" s="12" customFormat="1" customHeight="1" spans="1:43">
      <c r="A121" s="733"/>
      <c r="B121" s="266"/>
      <c r="C121" s="337"/>
      <c r="D121" s="465"/>
      <c r="E121" s="465"/>
      <c r="F121" s="654"/>
      <c r="G121" s="466"/>
      <c r="H121" s="291"/>
      <c r="I121" s="291"/>
      <c r="J121" s="291"/>
      <c r="K121" s="655"/>
      <c r="L121" s="295"/>
      <c r="M121" s="671"/>
      <c r="N121" s="260"/>
      <c r="O121" s="291"/>
      <c r="P121" s="260"/>
      <c r="Q121" s="260"/>
      <c r="R121" s="260"/>
      <c r="S121" s="757"/>
      <c r="T121" s="753"/>
      <c r="U121" s="754"/>
      <c r="V121" s="754"/>
      <c r="W121" s="754"/>
      <c r="X121" s="754"/>
      <c r="Y121" s="754"/>
      <c r="Z121" s="754"/>
      <c r="AA121" s="754"/>
      <c r="AB121" s="754"/>
      <c r="AC121" s="754"/>
      <c r="AD121" s="754"/>
      <c r="AE121" s="754"/>
      <c r="AF121" s="754"/>
      <c r="AG121" s="754"/>
      <c r="AH121" s="754"/>
      <c r="AI121" s="754"/>
      <c r="AJ121" s="754"/>
      <c r="AK121" s="754"/>
      <c r="AL121" s="754"/>
      <c r="AM121" s="754"/>
      <c r="AN121" s="754"/>
      <c r="AO121" s="754"/>
      <c r="AP121" s="754"/>
      <c r="AQ121" s="754"/>
    </row>
    <row r="122" s="12" customFormat="1" customHeight="1" spans="1:43">
      <c r="A122" s="733"/>
      <c r="B122" s="266"/>
      <c r="C122" s="337"/>
      <c r="D122" s="465"/>
      <c r="E122" s="465"/>
      <c r="F122" s="654"/>
      <c r="G122" s="466"/>
      <c r="H122" s="291"/>
      <c r="I122" s="291"/>
      <c r="J122" s="291"/>
      <c r="K122" s="655"/>
      <c r="L122" s="295"/>
      <c r="M122" s="671"/>
      <c r="N122" s="260"/>
      <c r="O122" s="291"/>
      <c r="P122" s="260"/>
      <c r="Q122" s="260"/>
      <c r="R122" s="260"/>
      <c r="S122" s="757"/>
      <c r="T122" s="753"/>
      <c r="U122" s="754"/>
      <c r="V122" s="754"/>
      <c r="W122" s="754"/>
      <c r="X122" s="754"/>
      <c r="Y122" s="754"/>
      <c r="Z122" s="754"/>
      <c r="AA122" s="754"/>
      <c r="AB122" s="754"/>
      <c r="AC122" s="754"/>
      <c r="AD122" s="754"/>
      <c r="AE122" s="754"/>
      <c r="AF122" s="754"/>
      <c r="AG122" s="754"/>
      <c r="AH122" s="754"/>
      <c r="AI122" s="754"/>
      <c r="AJ122" s="754"/>
      <c r="AK122" s="754"/>
      <c r="AL122" s="754"/>
      <c r="AM122" s="754"/>
      <c r="AN122" s="754"/>
      <c r="AO122" s="754"/>
      <c r="AP122" s="754"/>
      <c r="AQ122" s="754"/>
    </row>
    <row r="123" s="12" customFormat="1" customHeight="1" spans="1:43">
      <c r="A123" s="733"/>
      <c r="B123" s="266"/>
      <c r="C123" s="337"/>
      <c r="D123" s="674"/>
      <c r="E123" s="465"/>
      <c r="F123" s="654"/>
      <c r="G123" s="466"/>
      <c r="H123" s="291"/>
      <c r="I123" s="291"/>
      <c r="J123" s="291"/>
      <c r="K123" s="654"/>
      <c r="L123" s="295"/>
      <c r="M123" s="671"/>
      <c r="N123" s="260"/>
      <c r="O123" s="291"/>
      <c r="P123" s="291"/>
      <c r="Q123" s="291"/>
      <c r="R123" s="215"/>
      <c r="S123" s="757"/>
      <c r="T123" s="292"/>
    </row>
    <row r="124" s="12" customFormat="1" customHeight="1" spans="1:43">
      <c r="A124" s="733"/>
      <c r="B124" s="266"/>
      <c r="C124" s="758"/>
      <c r="D124" s="674"/>
      <c r="E124" s="465"/>
      <c r="F124" s="654"/>
      <c r="G124" s="466"/>
      <c r="H124" s="291"/>
      <c r="I124" s="291"/>
      <c r="J124" s="291"/>
      <c r="K124" s="654"/>
      <c r="L124" s="295"/>
      <c r="M124" s="671"/>
      <c r="N124" s="260"/>
      <c r="O124" s="291"/>
      <c r="P124" s="291"/>
      <c r="Q124" s="291"/>
      <c r="R124" s="215"/>
      <c r="S124" s="757"/>
      <c r="T124" s="292"/>
    </row>
    <row r="125" s="12" customFormat="1" customHeight="1" spans="1:43">
      <c r="A125" s="759"/>
      <c r="B125" s="760"/>
      <c r="C125" s="760"/>
      <c r="D125" s="620"/>
      <c r="E125" s="610"/>
      <c r="F125" s="613"/>
      <c r="G125" s="199"/>
      <c r="H125" s="291"/>
      <c r="I125" s="291"/>
      <c r="J125" s="291"/>
      <c r="K125" s="613"/>
      <c r="L125" s="295"/>
      <c r="M125" s="202"/>
      <c r="N125" s="199"/>
      <c r="O125" s="202"/>
      <c r="P125" s="199"/>
      <c r="Q125" s="199"/>
      <c r="R125" s="260"/>
      <c r="S125" s="757"/>
      <c r="T125" s="752"/>
      <c r="AA125" s="606"/>
    </row>
    <row r="126" s="12" customFormat="1" customHeight="1" spans="1:43">
      <c r="A126" s="759"/>
      <c r="B126" s="760"/>
      <c r="C126" s="337"/>
      <c r="D126" s="465"/>
      <c r="E126" s="610"/>
      <c r="F126" s="613"/>
      <c r="G126" s="199"/>
      <c r="H126" s="291"/>
      <c r="I126" s="291"/>
      <c r="J126" s="291"/>
      <c r="K126" s="613"/>
      <c r="L126" s="295"/>
      <c r="M126" s="202"/>
      <c r="N126" s="199"/>
      <c r="O126" s="202"/>
      <c r="P126" s="199"/>
      <c r="Q126" s="199"/>
      <c r="R126" s="260"/>
      <c r="S126" s="757"/>
      <c r="T126" s="752"/>
      <c r="AA126" s="606"/>
    </row>
    <row r="127" s="16" customFormat="1" customHeight="1" spans="1:43">
      <c r="A127" s="529"/>
      <c r="B127" s="213"/>
      <c r="C127" s="337"/>
      <c r="D127" s="409"/>
      <c r="E127" s="409"/>
      <c r="F127" s="654"/>
      <c r="G127" s="466"/>
      <c r="H127" s="291"/>
      <c r="I127" s="291"/>
      <c r="J127" s="291"/>
      <c r="K127" s="662"/>
      <c r="L127" s="295"/>
      <c r="M127" s="291"/>
      <c r="N127" s="215"/>
      <c r="O127" s="217"/>
      <c r="P127" s="291"/>
      <c r="Q127" s="291"/>
      <c r="R127" s="215"/>
      <c r="S127" s="761"/>
      <c r="T127" s="762"/>
      <c r="U127" s="763"/>
      <c r="V127" s="763"/>
      <c r="W127" s="763"/>
      <c r="X127" s="763"/>
      <c r="Y127" s="763"/>
      <c r="Z127" s="763"/>
      <c r="AA127" s="763"/>
      <c r="AB127" s="763"/>
      <c r="AC127" s="763"/>
      <c r="AD127" s="763"/>
      <c r="AE127" s="763"/>
      <c r="AF127" s="763"/>
      <c r="AG127" s="763"/>
      <c r="AH127" s="763"/>
      <c r="AI127" s="763"/>
      <c r="AJ127" s="763"/>
      <c r="AK127" s="763"/>
      <c r="AL127" s="763"/>
      <c r="AM127" s="763"/>
      <c r="AN127" s="763"/>
      <c r="AO127" s="763"/>
      <c r="AP127" s="763"/>
    </row>
    <row r="128" s="16" customFormat="1" customHeight="1" spans="1:43">
      <c r="A128" s="529"/>
      <c r="B128" s="213"/>
      <c r="C128" s="337"/>
      <c r="D128" s="409"/>
      <c r="E128" s="409"/>
      <c r="F128" s="654"/>
      <c r="G128" s="466"/>
      <c r="H128" s="291"/>
      <c r="I128" s="291"/>
      <c r="J128" s="291"/>
      <c r="K128" s="662"/>
      <c r="L128" s="295"/>
      <c r="M128" s="291"/>
      <c r="N128" s="215"/>
      <c r="O128" s="217"/>
      <c r="P128" s="291"/>
      <c r="Q128" s="291"/>
      <c r="R128" s="215"/>
      <c r="S128" s="761"/>
      <c r="T128" s="762"/>
      <c r="U128" s="763"/>
      <c r="V128" s="763"/>
      <c r="W128" s="763"/>
      <c r="X128" s="763"/>
      <c r="Y128" s="763"/>
      <c r="Z128" s="763"/>
      <c r="AA128" s="763"/>
      <c r="AB128" s="763"/>
      <c r="AC128" s="763"/>
      <c r="AD128" s="763"/>
      <c r="AE128" s="763"/>
      <c r="AF128" s="763"/>
      <c r="AG128" s="763"/>
      <c r="AH128" s="763"/>
      <c r="AI128" s="763"/>
      <c r="AJ128" s="763"/>
      <c r="AK128" s="763"/>
      <c r="AL128" s="763"/>
      <c r="AM128" s="763"/>
      <c r="AN128" s="763"/>
      <c r="AO128" s="763"/>
      <c r="AP128" s="763"/>
    </row>
    <row r="129" s="16" customFormat="1" customHeight="1" spans="1:42">
      <c r="A129" s="529"/>
      <c r="B129" s="213"/>
      <c r="C129" s="337"/>
      <c r="D129" s="409"/>
      <c r="E129" s="409"/>
      <c r="F129" s="654"/>
      <c r="G129" s="466"/>
      <c r="H129" s="291"/>
      <c r="I129" s="291"/>
      <c r="J129" s="291"/>
      <c r="K129" s="662"/>
      <c r="L129" s="295"/>
      <c r="M129" s="291"/>
      <c r="N129" s="215"/>
      <c r="O129" s="217"/>
      <c r="P129" s="291"/>
      <c r="Q129" s="291"/>
      <c r="R129" s="215"/>
      <c r="S129" s="757"/>
      <c r="T129" s="762"/>
      <c r="U129" s="763"/>
      <c r="V129" s="763"/>
      <c r="W129" s="763"/>
      <c r="X129" s="763"/>
      <c r="Y129" s="763"/>
      <c r="Z129" s="763"/>
      <c r="AA129" s="763"/>
      <c r="AB129" s="763"/>
      <c r="AC129" s="763"/>
      <c r="AD129" s="763"/>
      <c r="AE129" s="763"/>
      <c r="AF129" s="763"/>
      <c r="AG129" s="763"/>
      <c r="AH129" s="763"/>
      <c r="AI129" s="763"/>
      <c r="AJ129" s="763"/>
      <c r="AK129" s="763"/>
      <c r="AL129" s="763"/>
      <c r="AM129" s="763"/>
      <c r="AN129" s="763"/>
      <c r="AO129" s="763"/>
      <c r="AP129" s="763"/>
    </row>
    <row r="130" s="16" customFormat="1" customHeight="1" spans="1:42">
      <c r="A130" s="529"/>
      <c r="B130" s="213"/>
      <c r="C130" s="337"/>
      <c r="D130" s="409"/>
      <c r="E130" s="409"/>
      <c r="F130" s="654"/>
      <c r="G130" s="466"/>
      <c r="H130" s="291"/>
      <c r="I130" s="291"/>
      <c r="J130" s="291"/>
      <c r="K130" s="662"/>
      <c r="L130" s="295"/>
      <c r="M130" s="291"/>
      <c r="N130" s="215"/>
      <c r="O130" s="217"/>
      <c r="P130" s="291"/>
      <c r="Q130" s="291"/>
      <c r="R130" s="215"/>
      <c r="S130" s="757"/>
      <c r="T130" s="762"/>
      <c r="U130" s="763"/>
      <c r="V130" s="763"/>
      <c r="W130" s="763"/>
      <c r="X130" s="763"/>
      <c r="Y130" s="763"/>
      <c r="Z130" s="763"/>
      <c r="AA130" s="763"/>
      <c r="AB130" s="763"/>
      <c r="AC130" s="763"/>
      <c r="AD130" s="763"/>
      <c r="AE130" s="763"/>
      <c r="AF130" s="763"/>
      <c r="AG130" s="763"/>
      <c r="AH130" s="763"/>
      <c r="AI130" s="763"/>
      <c r="AJ130" s="763"/>
      <c r="AK130" s="763"/>
      <c r="AL130" s="763"/>
      <c r="AM130" s="763"/>
      <c r="AN130" s="763"/>
      <c r="AO130" s="763"/>
      <c r="AP130" s="763"/>
    </row>
    <row r="131" s="16" customFormat="1" customHeight="1" spans="1:42">
      <c r="A131" s="529"/>
      <c r="B131" s="213"/>
      <c r="C131" s="337"/>
      <c r="D131" s="409"/>
      <c r="E131" s="409"/>
      <c r="F131" s="654"/>
      <c r="G131" s="466"/>
      <c r="H131" s="291"/>
      <c r="I131" s="291"/>
      <c r="J131" s="291"/>
      <c r="K131" s="662"/>
      <c r="L131" s="295"/>
      <c r="M131" s="291"/>
      <c r="N131" s="215"/>
      <c r="O131" s="217"/>
      <c r="P131" s="291"/>
      <c r="Q131" s="291"/>
      <c r="R131" s="215"/>
      <c r="S131" s="757"/>
      <c r="T131" s="762"/>
      <c r="U131" s="763"/>
      <c r="V131" s="763"/>
      <c r="W131" s="763"/>
      <c r="X131" s="763"/>
      <c r="Y131" s="763"/>
      <c r="Z131" s="763"/>
      <c r="AA131" s="763"/>
      <c r="AB131" s="763"/>
      <c r="AC131" s="763"/>
      <c r="AD131" s="763"/>
      <c r="AE131" s="763"/>
      <c r="AF131" s="763"/>
      <c r="AG131" s="763"/>
      <c r="AH131" s="763"/>
      <c r="AI131" s="763"/>
      <c r="AJ131" s="763"/>
      <c r="AK131" s="763"/>
      <c r="AL131" s="763"/>
      <c r="AM131" s="763"/>
      <c r="AN131" s="763"/>
      <c r="AO131" s="763"/>
      <c r="AP131" s="763"/>
    </row>
    <row r="132" s="16" customFormat="1" customHeight="1" spans="1:42">
      <c r="A132" s="529"/>
      <c r="B132" s="213"/>
      <c r="C132" s="337"/>
      <c r="D132" s="409"/>
      <c r="E132" s="409"/>
      <c r="F132" s="654"/>
      <c r="G132" s="466"/>
      <c r="H132" s="291"/>
      <c r="I132" s="291"/>
      <c r="J132" s="291"/>
      <c r="K132" s="662"/>
      <c r="L132" s="295"/>
      <c r="M132" s="291"/>
      <c r="N132" s="215"/>
      <c r="O132" s="217"/>
      <c r="P132" s="291"/>
      <c r="Q132" s="291"/>
      <c r="R132" s="215"/>
      <c r="S132" s="757"/>
      <c r="T132" s="762"/>
      <c r="U132" s="763"/>
      <c r="V132" s="763"/>
      <c r="W132" s="763"/>
      <c r="X132" s="763"/>
      <c r="Y132" s="763"/>
      <c r="Z132" s="763"/>
      <c r="AA132" s="763"/>
      <c r="AB132" s="763"/>
      <c r="AC132" s="763"/>
      <c r="AD132" s="763"/>
      <c r="AE132" s="763"/>
      <c r="AF132" s="763"/>
      <c r="AG132" s="763"/>
      <c r="AH132" s="763"/>
      <c r="AI132" s="763"/>
      <c r="AJ132" s="763"/>
      <c r="AK132" s="763"/>
      <c r="AL132" s="763"/>
      <c r="AM132" s="763"/>
      <c r="AN132" s="763"/>
      <c r="AO132" s="763"/>
      <c r="AP132" s="763"/>
    </row>
    <row r="133" s="16" customFormat="1" customHeight="1" spans="1:42">
      <c r="A133" s="529"/>
      <c r="B133" s="213"/>
      <c r="C133" s="337"/>
      <c r="D133" s="409"/>
      <c r="E133" s="409"/>
      <c r="F133" s="654"/>
      <c r="G133" s="466"/>
      <c r="H133" s="291"/>
      <c r="I133" s="291"/>
      <c r="J133" s="291"/>
      <c r="K133" s="662"/>
      <c r="L133" s="295"/>
      <c r="M133" s="291"/>
      <c r="N133" s="215"/>
      <c r="O133" s="217"/>
      <c r="P133" s="291"/>
      <c r="Q133" s="291"/>
      <c r="R133" s="260"/>
      <c r="S133" s="757"/>
      <c r="T133" s="762"/>
      <c r="U133" s="763"/>
      <c r="V133" s="763"/>
      <c r="W133" s="763"/>
      <c r="X133" s="763"/>
      <c r="Y133" s="763"/>
      <c r="Z133" s="763"/>
      <c r="AA133" s="763"/>
      <c r="AB133" s="763"/>
      <c r="AC133" s="763"/>
      <c r="AD133" s="763"/>
      <c r="AE133" s="763"/>
      <c r="AF133" s="763"/>
      <c r="AG133" s="763"/>
      <c r="AH133" s="763"/>
      <c r="AI133" s="763"/>
      <c r="AJ133" s="763"/>
      <c r="AK133" s="763"/>
      <c r="AL133" s="763"/>
      <c r="AM133" s="763"/>
      <c r="AN133" s="763"/>
      <c r="AO133" s="763"/>
      <c r="AP133" s="763"/>
    </row>
    <row r="134" s="12" customFormat="1" customHeight="1" spans="1:42">
      <c r="A134" s="529"/>
      <c r="B134" s="213"/>
      <c r="C134" s="758"/>
      <c r="D134" s="409"/>
      <c r="E134" s="465"/>
      <c r="F134" s="654"/>
      <c r="G134" s="466"/>
      <c r="H134" s="291"/>
      <c r="I134" s="291"/>
      <c r="J134" s="291"/>
      <c r="K134" s="654"/>
      <c r="L134" s="292"/>
      <c r="M134" s="671"/>
      <c r="N134" s="260"/>
      <c r="O134" s="291"/>
      <c r="P134" s="291"/>
      <c r="Q134" s="291"/>
      <c r="R134" s="215"/>
      <c r="S134" s="757"/>
      <c r="T134" s="292"/>
    </row>
    <row r="135" s="12" customFormat="1" customHeight="1" spans="1:42">
      <c r="A135" s="735">
        <v>46203</v>
      </c>
      <c r="B135" s="729" t="s">
        <v>659</v>
      </c>
      <c r="C135" s="729"/>
      <c r="D135" s="730"/>
      <c r="E135" s="626"/>
      <c r="F135" s="627">
        <f t="shared" ref="F135:R135" si="10">SUBTOTAL(9,F103:F134)</f>
        <v>0</v>
      </c>
      <c r="G135" s="731">
        <f t="shared" si="10"/>
        <v>0</v>
      </c>
      <c r="H135" s="628">
        <f t="shared" si="10"/>
        <v>0</v>
      </c>
      <c r="I135" s="628">
        <f t="shared" si="10"/>
        <v>0</v>
      </c>
      <c r="J135" s="628">
        <f t="shared" si="10"/>
        <v>0</v>
      </c>
      <c r="K135" s="627">
        <f t="shared" si="10"/>
        <v>0</v>
      </c>
      <c r="L135" s="628">
        <f t="shared" si="10"/>
        <v>0</v>
      </c>
      <c r="M135" s="628">
        <f t="shared" si="10"/>
        <v>0</v>
      </c>
      <c r="N135" s="628">
        <f t="shared" si="10"/>
        <v>0</v>
      </c>
      <c r="O135" s="628">
        <f t="shared" si="10"/>
        <v>0</v>
      </c>
      <c r="P135" s="628">
        <f t="shared" si="10"/>
        <v>0</v>
      </c>
      <c r="Q135" s="628">
        <f t="shared" si="10"/>
        <v>0</v>
      </c>
      <c r="R135" s="628">
        <f t="shared" si="10"/>
        <v>0</v>
      </c>
      <c r="S135" s="732">
        <f>L135+R135-J135</f>
        <v>0</v>
      </c>
      <c r="T135" s="752"/>
      <c r="AA135" s="606"/>
    </row>
    <row r="136" s="16" customFormat="1" customHeight="1" spans="1:42">
      <c r="A136" s="529"/>
      <c r="B136" s="213"/>
      <c r="C136" s="337"/>
      <c r="D136" s="409"/>
      <c r="E136" s="409"/>
      <c r="F136" s="654"/>
      <c r="G136" s="466"/>
      <c r="H136" s="291"/>
      <c r="I136" s="291"/>
      <c r="J136" s="291"/>
      <c r="K136" s="662"/>
      <c r="L136" s="295"/>
      <c r="M136" s="291"/>
      <c r="N136" s="215"/>
      <c r="O136" s="217"/>
      <c r="P136" s="291"/>
      <c r="Q136" s="291"/>
      <c r="R136" s="260"/>
      <c r="S136" s="761"/>
      <c r="T136" s="762"/>
      <c r="U136" s="763"/>
      <c r="V136" s="763"/>
      <c r="W136" s="763"/>
      <c r="X136" s="763"/>
      <c r="Y136" s="763"/>
      <c r="Z136" s="763"/>
      <c r="AA136" s="763"/>
      <c r="AB136" s="763"/>
      <c r="AC136" s="763"/>
      <c r="AD136" s="763"/>
      <c r="AE136" s="763"/>
      <c r="AF136" s="763"/>
      <c r="AG136" s="763"/>
      <c r="AH136" s="763"/>
      <c r="AI136" s="763"/>
      <c r="AJ136" s="763"/>
      <c r="AK136" s="763"/>
      <c r="AL136" s="763"/>
      <c r="AM136" s="763"/>
      <c r="AN136" s="763"/>
      <c r="AO136" s="763"/>
      <c r="AP136" s="763"/>
    </row>
    <row r="137" s="16" customFormat="1" customHeight="1" spans="1:42">
      <c r="A137" s="529"/>
      <c r="B137" s="213"/>
      <c r="C137" s="337"/>
      <c r="D137" s="409"/>
      <c r="E137" s="409"/>
      <c r="F137" s="654"/>
      <c r="G137" s="466"/>
      <c r="H137" s="291"/>
      <c r="I137" s="291"/>
      <c r="J137" s="291"/>
      <c r="K137" s="662"/>
      <c r="L137" s="295"/>
      <c r="M137" s="291"/>
      <c r="N137" s="215"/>
      <c r="O137" s="217"/>
      <c r="P137" s="291"/>
      <c r="Q137" s="291"/>
      <c r="R137" s="215"/>
      <c r="S137" s="761"/>
      <c r="T137" s="762"/>
      <c r="U137" s="763"/>
      <c r="V137" s="763"/>
      <c r="W137" s="763"/>
      <c r="X137" s="763"/>
      <c r="Y137" s="763"/>
      <c r="Z137" s="763"/>
      <c r="AA137" s="763"/>
      <c r="AB137" s="763"/>
      <c r="AC137" s="763"/>
      <c r="AD137" s="763"/>
      <c r="AE137" s="763"/>
      <c r="AF137" s="763"/>
      <c r="AG137" s="763"/>
      <c r="AH137" s="763"/>
      <c r="AI137" s="763"/>
      <c r="AJ137" s="763"/>
      <c r="AK137" s="763"/>
      <c r="AL137" s="763"/>
      <c r="AM137" s="763"/>
      <c r="AN137" s="763"/>
      <c r="AO137" s="763"/>
      <c r="AP137" s="763"/>
    </row>
    <row r="138" s="16" customFormat="1" customHeight="1" spans="1:42">
      <c r="A138" s="529"/>
      <c r="B138" s="213"/>
      <c r="C138" s="337"/>
      <c r="D138" s="409"/>
      <c r="E138" s="409"/>
      <c r="F138" s="654"/>
      <c r="G138" s="466"/>
      <c r="H138" s="291"/>
      <c r="I138" s="257"/>
      <c r="J138" s="202"/>
      <c r="K138" s="662"/>
      <c r="L138" s="295"/>
      <c r="M138" s="291"/>
      <c r="N138" s="291"/>
      <c r="O138" s="217"/>
      <c r="P138" s="291"/>
      <c r="Q138" s="291"/>
      <c r="R138" s="215"/>
      <c r="S138" s="757"/>
      <c r="T138" s="762"/>
      <c r="U138" s="763"/>
      <c r="V138" s="763"/>
      <c r="W138" s="763"/>
      <c r="X138" s="763"/>
      <c r="Y138" s="763"/>
      <c r="Z138" s="763"/>
      <c r="AA138" s="763"/>
      <c r="AB138" s="763"/>
      <c r="AC138" s="763"/>
      <c r="AD138" s="763"/>
      <c r="AE138" s="763"/>
      <c r="AF138" s="763"/>
      <c r="AG138" s="763"/>
      <c r="AH138" s="763"/>
      <c r="AI138" s="763"/>
      <c r="AJ138" s="763"/>
      <c r="AK138" s="763"/>
      <c r="AL138" s="763"/>
      <c r="AM138" s="763"/>
      <c r="AN138" s="763"/>
      <c r="AO138" s="763"/>
      <c r="AP138" s="763"/>
    </row>
    <row r="139" s="16" customFormat="1" customHeight="1" spans="1:42">
      <c r="A139" s="529"/>
      <c r="B139" s="213"/>
      <c r="C139" s="337"/>
      <c r="D139" s="409"/>
      <c r="E139" s="409"/>
      <c r="F139" s="654"/>
      <c r="G139" s="466"/>
      <c r="H139" s="291"/>
      <c r="I139" s="291"/>
      <c r="J139" s="291"/>
      <c r="K139" s="662"/>
      <c r="L139" s="295"/>
      <c r="M139" s="291"/>
      <c r="N139" s="291"/>
      <c r="O139" s="217"/>
      <c r="P139" s="291"/>
      <c r="Q139" s="291"/>
      <c r="R139" s="215"/>
      <c r="S139" s="757"/>
      <c r="T139" s="762"/>
      <c r="U139" s="763"/>
      <c r="V139" s="763"/>
      <c r="W139" s="763"/>
      <c r="X139" s="763"/>
      <c r="Y139" s="763"/>
      <c r="Z139" s="763"/>
      <c r="AA139" s="763"/>
      <c r="AB139" s="763"/>
      <c r="AC139" s="763"/>
      <c r="AD139" s="763"/>
      <c r="AE139" s="763"/>
      <c r="AF139" s="763"/>
      <c r="AG139" s="763"/>
      <c r="AH139" s="763"/>
      <c r="AI139" s="763"/>
      <c r="AJ139" s="763"/>
      <c r="AK139" s="763"/>
      <c r="AL139" s="763"/>
      <c r="AM139" s="763"/>
      <c r="AN139" s="763"/>
      <c r="AO139" s="763"/>
      <c r="AP139" s="763"/>
    </row>
    <row r="140" s="16" customFormat="1" customHeight="1" spans="1:42">
      <c r="A140" s="529"/>
      <c r="B140" s="213"/>
      <c r="C140" s="337"/>
      <c r="D140" s="409"/>
      <c r="E140" s="409"/>
      <c r="F140" s="654"/>
      <c r="G140" s="466"/>
      <c r="H140" s="291"/>
      <c r="I140" s="291"/>
      <c r="J140" s="291"/>
      <c r="K140" s="662"/>
      <c r="L140" s="295"/>
      <c r="M140" s="291"/>
      <c r="N140" s="291"/>
      <c r="O140" s="217"/>
      <c r="P140" s="291"/>
      <c r="Q140" s="291"/>
      <c r="R140" s="215"/>
      <c r="S140" s="757"/>
      <c r="T140" s="762"/>
      <c r="U140" s="763"/>
      <c r="V140" s="763"/>
      <c r="W140" s="763"/>
      <c r="X140" s="763"/>
      <c r="Y140" s="763"/>
      <c r="Z140" s="763"/>
      <c r="AA140" s="763"/>
      <c r="AB140" s="763"/>
      <c r="AC140" s="763"/>
      <c r="AD140" s="763"/>
      <c r="AE140" s="763"/>
      <c r="AF140" s="763"/>
      <c r="AG140" s="763"/>
      <c r="AH140" s="763"/>
      <c r="AI140" s="763"/>
      <c r="AJ140" s="763"/>
      <c r="AK140" s="763"/>
      <c r="AL140" s="763"/>
      <c r="AM140" s="763"/>
      <c r="AN140" s="763"/>
      <c r="AO140" s="763"/>
      <c r="AP140" s="763"/>
    </row>
    <row r="141" s="16" customFormat="1" customHeight="1" spans="1:42">
      <c r="A141" s="529"/>
      <c r="B141" s="213"/>
      <c r="C141" s="337"/>
      <c r="D141" s="409"/>
      <c r="E141" s="409"/>
      <c r="F141" s="654"/>
      <c r="G141" s="466"/>
      <c r="H141" s="291"/>
      <c r="I141" s="291"/>
      <c r="J141" s="291"/>
      <c r="K141" s="662"/>
      <c r="L141" s="295"/>
      <c r="M141" s="291"/>
      <c r="N141" s="291"/>
      <c r="O141" s="217"/>
      <c r="P141" s="291"/>
      <c r="Q141" s="291"/>
      <c r="R141" s="215"/>
      <c r="S141" s="757"/>
      <c r="T141" s="762"/>
      <c r="U141" s="763"/>
      <c r="V141" s="763"/>
      <c r="W141" s="763"/>
      <c r="X141" s="763"/>
      <c r="Y141" s="763"/>
      <c r="Z141" s="763"/>
      <c r="AA141" s="763"/>
      <c r="AB141" s="763"/>
      <c r="AC141" s="763"/>
      <c r="AD141" s="763"/>
      <c r="AE141" s="763"/>
      <c r="AF141" s="763"/>
      <c r="AG141" s="763"/>
      <c r="AH141" s="763"/>
      <c r="AI141" s="763"/>
      <c r="AJ141" s="763"/>
      <c r="AK141" s="763"/>
      <c r="AL141" s="763"/>
      <c r="AM141" s="763"/>
      <c r="AN141" s="763"/>
      <c r="AO141" s="763"/>
      <c r="AP141" s="763"/>
    </row>
    <row r="142" s="16" customFormat="1" customHeight="1" spans="1:42">
      <c r="A142" s="529"/>
      <c r="B142" s="213"/>
      <c r="C142" s="337"/>
      <c r="D142" s="409"/>
      <c r="E142" s="409"/>
      <c r="F142" s="654"/>
      <c r="G142" s="466"/>
      <c r="H142" s="291"/>
      <c r="I142" s="291"/>
      <c r="J142" s="291"/>
      <c r="K142" s="662"/>
      <c r="L142" s="295"/>
      <c r="M142" s="291"/>
      <c r="N142" s="291"/>
      <c r="O142" s="217"/>
      <c r="P142" s="291"/>
      <c r="Q142" s="291"/>
      <c r="R142" s="215"/>
      <c r="S142" s="757"/>
      <c r="T142" s="762"/>
      <c r="U142" s="763"/>
      <c r="V142" s="763"/>
      <c r="W142" s="763"/>
      <c r="X142" s="763"/>
      <c r="Y142" s="763"/>
      <c r="Z142" s="763"/>
      <c r="AA142" s="763"/>
      <c r="AB142" s="763"/>
      <c r="AC142" s="763"/>
      <c r="AD142" s="763"/>
      <c r="AE142" s="763"/>
      <c r="AF142" s="763"/>
      <c r="AG142" s="763"/>
      <c r="AH142" s="763"/>
      <c r="AI142" s="763"/>
      <c r="AJ142" s="763"/>
      <c r="AK142" s="763"/>
      <c r="AL142" s="763"/>
      <c r="AM142" s="763"/>
      <c r="AN142" s="763"/>
      <c r="AO142" s="763"/>
      <c r="AP142" s="763"/>
    </row>
    <row r="143" s="16" customFormat="1" customHeight="1" spans="1:42">
      <c r="A143" s="529"/>
      <c r="B143" s="213"/>
      <c r="C143" s="337"/>
      <c r="D143" s="409"/>
      <c r="E143" s="409"/>
      <c r="F143" s="654"/>
      <c r="G143" s="466"/>
      <c r="H143" s="291"/>
      <c r="I143" s="291"/>
      <c r="J143" s="291"/>
      <c r="K143" s="662"/>
      <c r="L143" s="295"/>
      <c r="M143" s="291"/>
      <c r="N143" s="215"/>
      <c r="O143" s="217"/>
      <c r="P143" s="291"/>
      <c r="Q143" s="291"/>
      <c r="R143" s="260"/>
      <c r="S143" s="757"/>
      <c r="T143" s="762"/>
      <c r="U143" s="763"/>
      <c r="V143" s="763"/>
      <c r="W143" s="763"/>
      <c r="X143" s="763"/>
      <c r="Y143" s="763"/>
      <c r="Z143" s="763"/>
      <c r="AA143" s="763"/>
      <c r="AB143" s="763"/>
      <c r="AC143" s="763"/>
      <c r="AD143" s="763"/>
      <c r="AE143" s="763"/>
      <c r="AF143" s="763"/>
      <c r="AG143" s="763"/>
      <c r="AH143" s="763"/>
      <c r="AI143" s="763"/>
      <c r="AJ143" s="763"/>
      <c r="AK143" s="763"/>
      <c r="AL143" s="763"/>
      <c r="AM143" s="763"/>
      <c r="AN143" s="763"/>
      <c r="AO143" s="763"/>
      <c r="AP143" s="763"/>
    </row>
    <row r="144" s="16" customFormat="1" customHeight="1" spans="1:42">
      <c r="A144" s="529"/>
      <c r="B144" s="213"/>
      <c r="C144" s="337"/>
      <c r="D144" s="409"/>
      <c r="E144" s="409"/>
      <c r="F144" s="654"/>
      <c r="G144" s="466"/>
      <c r="H144" s="291"/>
      <c r="I144" s="291"/>
      <c r="J144" s="291"/>
      <c r="K144" s="662"/>
      <c r="L144" s="295"/>
      <c r="M144" s="291"/>
      <c r="N144" s="215"/>
      <c r="O144" s="217"/>
      <c r="P144" s="291"/>
      <c r="Q144" s="291"/>
      <c r="R144" s="215"/>
      <c r="S144" s="757"/>
      <c r="T144" s="762"/>
      <c r="U144" s="763"/>
      <c r="V144" s="763"/>
      <c r="W144" s="763"/>
      <c r="X144" s="763"/>
      <c r="Y144" s="763"/>
      <c r="Z144" s="763"/>
      <c r="AA144" s="763"/>
      <c r="AB144" s="763"/>
      <c r="AC144" s="763"/>
      <c r="AD144" s="763"/>
      <c r="AE144" s="763"/>
      <c r="AF144" s="763"/>
      <c r="AG144" s="763"/>
      <c r="AH144" s="763"/>
      <c r="AI144" s="763"/>
      <c r="AJ144" s="763"/>
      <c r="AK144" s="763"/>
      <c r="AL144" s="763"/>
      <c r="AM144" s="763"/>
      <c r="AN144" s="763"/>
      <c r="AO144" s="763"/>
      <c r="AP144" s="763"/>
    </row>
    <row r="145" s="16" customFormat="1" customHeight="1" spans="1:42">
      <c r="A145" s="529"/>
      <c r="B145" s="213"/>
      <c r="C145" s="337"/>
      <c r="D145" s="409"/>
      <c r="E145" s="409"/>
      <c r="F145" s="654"/>
      <c r="G145" s="466"/>
      <c r="H145" s="291"/>
      <c r="I145" s="291"/>
      <c r="J145" s="291"/>
      <c r="K145" s="662"/>
      <c r="L145" s="295"/>
      <c r="M145" s="291"/>
      <c r="N145" s="215"/>
      <c r="O145" s="217"/>
      <c r="P145" s="291"/>
      <c r="Q145" s="291"/>
      <c r="R145" s="215"/>
      <c r="S145" s="757"/>
      <c r="T145" s="762"/>
      <c r="U145" s="763"/>
      <c r="V145" s="763"/>
      <c r="W145" s="763"/>
      <c r="X145" s="763"/>
      <c r="Y145" s="763"/>
      <c r="Z145" s="763"/>
      <c r="AA145" s="763"/>
      <c r="AB145" s="763"/>
      <c r="AC145" s="763"/>
      <c r="AD145" s="763"/>
      <c r="AE145" s="763"/>
      <c r="AF145" s="763"/>
      <c r="AG145" s="763"/>
      <c r="AH145" s="763"/>
      <c r="AI145" s="763"/>
      <c r="AJ145" s="763"/>
      <c r="AK145" s="763"/>
      <c r="AL145" s="763"/>
      <c r="AM145" s="763"/>
      <c r="AN145" s="763"/>
      <c r="AO145" s="763"/>
      <c r="AP145" s="763"/>
    </row>
    <row r="146" s="16" customFormat="1" customHeight="1" spans="1:42">
      <c r="A146" s="529"/>
      <c r="B146" s="213"/>
      <c r="C146" s="337"/>
      <c r="D146" s="409"/>
      <c r="E146" s="409"/>
      <c r="F146" s="654"/>
      <c r="G146" s="466"/>
      <c r="H146" s="291"/>
      <c r="I146" s="257"/>
      <c r="J146" s="202"/>
      <c r="K146" s="662"/>
      <c r="L146" s="295"/>
      <c r="M146" s="291"/>
      <c r="N146" s="215"/>
      <c r="O146" s="217"/>
      <c r="P146" s="291"/>
      <c r="Q146" s="291"/>
      <c r="R146" s="215"/>
      <c r="S146" s="757"/>
      <c r="T146" s="762"/>
      <c r="U146" s="763"/>
      <c r="V146" s="763"/>
      <c r="W146" s="763"/>
      <c r="X146" s="763"/>
      <c r="Y146" s="763"/>
      <c r="Z146" s="763"/>
      <c r="AA146" s="763"/>
      <c r="AB146" s="763"/>
      <c r="AC146" s="763"/>
      <c r="AD146" s="763"/>
      <c r="AE146" s="763"/>
      <c r="AF146" s="763"/>
      <c r="AG146" s="763"/>
      <c r="AH146" s="763"/>
      <c r="AI146" s="763"/>
      <c r="AJ146" s="763"/>
      <c r="AK146" s="763"/>
      <c r="AL146" s="763"/>
      <c r="AM146" s="763"/>
      <c r="AN146" s="763"/>
      <c r="AO146" s="763"/>
      <c r="AP146" s="763"/>
    </row>
    <row r="147" s="16" customFormat="1" customHeight="1" spans="1:42">
      <c r="A147" s="529"/>
      <c r="B147" s="213"/>
      <c r="C147" s="337"/>
      <c r="D147" s="409"/>
      <c r="E147" s="409"/>
      <c r="F147" s="654"/>
      <c r="G147" s="466"/>
      <c r="H147" s="291"/>
      <c r="I147" s="291"/>
      <c r="J147" s="291"/>
      <c r="K147" s="662"/>
      <c r="L147" s="295"/>
      <c r="M147" s="291"/>
      <c r="N147" s="215"/>
      <c r="O147" s="217"/>
      <c r="P147" s="291"/>
      <c r="Q147" s="291"/>
      <c r="R147" s="466"/>
      <c r="S147" s="757"/>
      <c r="T147" s="762"/>
      <c r="U147" s="763"/>
      <c r="V147" s="763"/>
      <c r="W147" s="763"/>
      <c r="X147" s="763"/>
      <c r="Y147" s="763"/>
      <c r="Z147" s="763"/>
      <c r="AA147" s="763"/>
      <c r="AB147" s="763"/>
      <c r="AC147" s="763"/>
      <c r="AD147" s="763"/>
      <c r="AE147" s="763"/>
      <c r="AF147" s="763"/>
      <c r="AG147" s="763"/>
      <c r="AH147" s="763"/>
      <c r="AI147" s="763"/>
      <c r="AJ147" s="763"/>
      <c r="AK147" s="763"/>
      <c r="AL147" s="763"/>
      <c r="AM147" s="763"/>
      <c r="AN147" s="763"/>
      <c r="AO147" s="763"/>
      <c r="AP147" s="763"/>
    </row>
    <row r="148" s="16" customFormat="1" customHeight="1" spans="1:42">
      <c r="A148" s="529"/>
      <c r="B148" s="213"/>
      <c r="C148" s="337"/>
      <c r="D148" s="409"/>
      <c r="E148" s="409"/>
      <c r="F148" s="654"/>
      <c r="G148" s="466"/>
      <c r="H148" s="291"/>
      <c r="I148" s="291"/>
      <c r="J148" s="291"/>
      <c r="K148" s="662"/>
      <c r="L148" s="295"/>
      <c r="M148" s="291"/>
      <c r="N148" s="215"/>
      <c r="O148" s="217"/>
      <c r="P148" s="291"/>
      <c r="Q148" s="291"/>
      <c r="R148" s="260"/>
      <c r="S148" s="757"/>
      <c r="T148" s="762"/>
      <c r="U148" s="763"/>
      <c r="V148" s="763"/>
      <c r="W148" s="763"/>
      <c r="X148" s="763"/>
      <c r="Y148" s="763"/>
      <c r="Z148" s="763"/>
      <c r="AA148" s="763"/>
      <c r="AB148" s="763"/>
      <c r="AC148" s="763"/>
      <c r="AD148" s="763"/>
      <c r="AE148" s="763"/>
      <c r="AF148" s="763"/>
      <c r="AG148" s="763"/>
      <c r="AH148" s="763"/>
      <c r="AI148" s="763"/>
      <c r="AJ148" s="763"/>
      <c r="AK148" s="763"/>
      <c r="AL148" s="763"/>
      <c r="AM148" s="763"/>
      <c r="AN148" s="763"/>
      <c r="AO148" s="763"/>
      <c r="AP148" s="763"/>
    </row>
    <row r="149" s="16" customFormat="1" customHeight="1" spans="1:42">
      <c r="A149" s="529"/>
      <c r="B149" s="213"/>
      <c r="C149" s="337"/>
      <c r="D149" s="409"/>
      <c r="E149" s="409"/>
      <c r="F149" s="654"/>
      <c r="G149" s="466"/>
      <c r="H149" s="291"/>
      <c r="I149" s="291"/>
      <c r="J149" s="291"/>
      <c r="K149" s="662"/>
      <c r="L149" s="295"/>
      <c r="M149" s="291"/>
      <c r="N149" s="215"/>
      <c r="O149" s="217"/>
      <c r="P149" s="291"/>
      <c r="Q149" s="291"/>
      <c r="R149" s="260"/>
      <c r="S149" s="757"/>
      <c r="T149" s="762"/>
      <c r="U149" s="763"/>
      <c r="V149" s="763"/>
      <c r="W149" s="763"/>
      <c r="X149" s="763"/>
      <c r="Y149" s="763"/>
      <c r="Z149" s="763"/>
      <c r="AA149" s="763"/>
      <c r="AB149" s="763"/>
      <c r="AC149" s="763"/>
      <c r="AD149" s="763"/>
      <c r="AE149" s="763"/>
      <c r="AF149" s="763"/>
      <c r="AG149" s="763"/>
      <c r="AH149" s="763"/>
      <c r="AI149" s="763"/>
      <c r="AJ149" s="763"/>
      <c r="AK149" s="763"/>
      <c r="AL149" s="763"/>
      <c r="AM149" s="763"/>
      <c r="AN149" s="763"/>
      <c r="AO149" s="763"/>
      <c r="AP149" s="763"/>
    </row>
    <row r="150" s="16" customFormat="1" customHeight="1" spans="1:42">
      <c r="A150" s="529"/>
      <c r="B150" s="213"/>
      <c r="C150" s="337"/>
      <c r="D150" s="409"/>
      <c r="E150" s="409"/>
      <c r="F150" s="654"/>
      <c r="G150" s="466"/>
      <c r="H150" s="291"/>
      <c r="I150" s="291"/>
      <c r="J150" s="291"/>
      <c r="K150" s="662"/>
      <c r="L150" s="295"/>
      <c r="M150" s="291"/>
      <c r="N150" s="215"/>
      <c r="O150" s="217"/>
      <c r="P150" s="291"/>
      <c r="Q150" s="291"/>
      <c r="R150" s="260"/>
      <c r="S150" s="757"/>
      <c r="T150" s="762"/>
      <c r="U150" s="763"/>
      <c r="V150" s="763"/>
      <c r="W150" s="763"/>
      <c r="X150" s="763"/>
      <c r="Y150" s="763"/>
      <c r="Z150" s="763"/>
      <c r="AA150" s="763"/>
      <c r="AB150" s="763"/>
      <c r="AC150" s="763"/>
      <c r="AD150" s="763"/>
      <c r="AE150" s="763"/>
      <c r="AF150" s="763"/>
      <c r="AG150" s="763"/>
      <c r="AH150" s="763"/>
      <c r="AI150" s="763"/>
      <c r="AJ150" s="763"/>
      <c r="AK150" s="763"/>
      <c r="AL150" s="763"/>
      <c r="AM150" s="763"/>
      <c r="AN150" s="763"/>
      <c r="AO150" s="763"/>
      <c r="AP150" s="763"/>
    </row>
    <row r="151" s="16" customFormat="1" customHeight="1" spans="1:42">
      <c r="A151" s="529"/>
      <c r="B151" s="213"/>
      <c r="C151" s="337"/>
      <c r="D151" s="409"/>
      <c r="E151" s="409"/>
      <c r="F151" s="654"/>
      <c r="G151" s="466"/>
      <c r="H151" s="291"/>
      <c r="I151" s="291"/>
      <c r="J151" s="291"/>
      <c r="K151" s="662"/>
      <c r="L151" s="295"/>
      <c r="M151" s="291"/>
      <c r="N151" s="215"/>
      <c r="O151" s="217"/>
      <c r="P151" s="291"/>
      <c r="Q151" s="291"/>
      <c r="R151" s="260"/>
      <c r="S151" s="757"/>
      <c r="T151" s="762"/>
      <c r="U151" s="763"/>
      <c r="V151" s="763"/>
      <c r="W151" s="763"/>
      <c r="X151" s="763"/>
      <c r="Y151" s="763"/>
      <c r="Z151" s="763"/>
      <c r="AA151" s="763"/>
      <c r="AB151" s="763"/>
      <c r="AC151" s="763"/>
      <c r="AD151" s="763"/>
      <c r="AE151" s="763"/>
      <c r="AF151" s="763"/>
      <c r="AG151" s="763"/>
      <c r="AH151" s="763"/>
      <c r="AI151" s="763"/>
      <c r="AJ151" s="763"/>
      <c r="AK151" s="763"/>
      <c r="AL151" s="763"/>
      <c r="AM151" s="763"/>
      <c r="AN151" s="763"/>
      <c r="AO151" s="763"/>
      <c r="AP151" s="763"/>
    </row>
    <row r="152" s="16" customFormat="1" customHeight="1" spans="1:42">
      <c r="A152" s="529"/>
      <c r="B152" s="213"/>
      <c r="C152" s="337"/>
      <c r="D152" s="409"/>
      <c r="E152" s="409"/>
      <c r="F152" s="654"/>
      <c r="G152" s="466"/>
      <c r="H152" s="291"/>
      <c r="I152" s="291"/>
      <c r="J152" s="291"/>
      <c r="K152" s="662"/>
      <c r="L152" s="295"/>
      <c r="M152" s="291"/>
      <c r="N152" s="215"/>
      <c r="O152" s="217"/>
      <c r="P152" s="291"/>
      <c r="Q152" s="291"/>
      <c r="R152" s="466"/>
      <c r="S152" s="761"/>
      <c r="T152" s="762"/>
      <c r="U152" s="763"/>
      <c r="V152" s="763"/>
      <c r="W152" s="763"/>
      <c r="X152" s="763"/>
      <c r="Y152" s="763"/>
      <c r="Z152" s="763"/>
      <c r="AA152" s="763"/>
      <c r="AB152" s="763"/>
      <c r="AC152" s="763"/>
      <c r="AD152" s="763"/>
      <c r="AE152" s="763"/>
      <c r="AF152" s="763"/>
      <c r="AG152" s="763"/>
      <c r="AH152" s="763"/>
      <c r="AI152" s="763"/>
      <c r="AJ152" s="763"/>
      <c r="AK152" s="763"/>
      <c r="AL152" s="763"/>
      <c r="AM152" s="763"/>
      <c r="AN152" s="763"/>
      <c r="AO152" s="763"/>
      <c r="AP152" s="763"/>
    </row>
    <row r="153" s="16" customFormat="1" customHeight="1" spans="1:42">
      <c r="A153" s="529"/>
      <c r="B153" s="213"/>
      <c r="C153" s="337"/>
      <c r="D153" s="409"/>
      <c r="E153" s="409"/>
      <c r="F153" s="654"/>
      <c r="G153" s="466"/>
      <c r="H153" s="291"/>
      <c r="I153" s="291"/>
      <c r="J153" s="291"/>
      <c r="K153" s="662"/>
      <c r="L153" s="295"/>
      <c r="M153" s="291"/>
      <c r="N153" s="215"/>
      <c r="O153" s="217"/>
      <c r="P153" s="291"/>
      <c r="Q153" s="291"/>
      <c r="R153" s="466"/>
      <c r="S153" s="761"/>
      <c r="T153" s="762"/>
      <c r="U153" s="763"/>
      <c r="V153" s="763"/>
      <c r="W153" s="763"/>
      <c r="X153" s="763"/>
      <c r="Y153" s="763"/>
      <c r="Z153" s="763"/>
      <c r="AA153" s="763"/>
      <c r="AB153" s="763"/>
      <c r="AC153" s="763"/>
      <c r="AD153" s="763"/>
      <c r="AE153" s="763"/>
      <c r="AF153" s="763"/>
      <c r="AG153" s="763"/>
      <c r="AH153" s="763"/>
      <c r="AI153" s="763"/>
      <c r="AJ153" s="763"/>
      <c r="AK153" s="763"/>
      <c r="AL153" s="763"/>
      <c r="AM153" s="763"/>
      <c r="AN153" s="763"/>
      <c r="AO153" s="763"/>
      <c r="AP153" s="763"/>
    </row>
    <row r="154" s="16" customFormat="1" customHeight="1" spans="1:42">
      <c r="A154" s="529"/>
      <c r="B154" s="213"/>
      <c r="C154" s="337"/>
      <c r="D154" s="409"/>
      <c r="E154" s="409"/>
      <c r="F154" s="654"/>
      <c r="G154" s="466"/>
      <c r="H154" s="291"/>
      <c r="I154" s="291"/>
      <c r="J154" s="291"/>
      <c r="K154" s="662"/>
      <c r="L154" s="295"/>
      <c r="M154" s="291"/>
      <c r="N154" s="215"/>
      <c r="O154" s="217"/>
      <c r="P154" s="291"/>
      <c r="Q154" s="291"/>
      <c r="R154" s="260"/>
      <c r="S154" s="761"/>
      <c r="T154" s="762"/>
      <c r="U154" s="763"/>
      <c r="V154" s="763"/>
      <c r="W154" s="763"/>
      <c r="X154" s="763"/>
      <c r="Y154" s="763"/>
      <c r="Z154" s="763"/>
      <c r="AA154" s="763"/>
      <c r="AB154" s="763"/>
      <c r="AC154" s="763"/>
      <c r="AD154" s="763"/>
      <c r="AE154" s="763"/>
      <c r="AF154" s="763"/>
      <c r="AG154" s="763"/>
      <c r="AH154" s="763"/>
      <c r="AI154" s="763"/>
      <c r="AJ154" s="763"/>
      <c r="AK154" s="763"/>
      <c r="AL154" s="763"/>
      <c r="AM154" s="763"/>
      <c r="AN154" s="763"/>
      <c r="AO154" s="763"/>
      <c r="AP154" s="763"/>
    </row>
    <row r="155" s="16" customFormat="1" customHeight="1" spans="1:42">
      <c r="A155" s="529"/>
      <c r="B155" s="213"/>
      <c r="C155" s="337"/>
      <c r="D155" s="409"/>
      <c r="E155" s="409"/>
      <c r="F155" s="654"/>
      <c r="G155" s="466"/>
      <c r="H155" s="291"/>
      <c r="I155" s="291"/>
      <c r="J155" s="291"/>
      <c r="K155" s="662"/>
      <c r="L155" s="295"/>
      <c r="M155" s="291"/>
      <c r="N155" s="215"/>
      <c r="O155" s="217"/>
      <c r="P155" s="291"/>
      <c r="Q155" s="291"/>
      <c r="R155" s="260"/>
      <c r="S155" s="761"/>
      <c r="T155" s="762"/>
      <c r="U155" s="763"/>
      <c r="V155" s="763"/>
      <c r="W155" s="763"/>
      <c r="X155" s="763"/>
      <c r="Y155" s="763"/>
      <c r="Z155" s="763"/>
      <c r="AA155" s="763"/>
      <c r="AB155" s="763"/>
      <c r="AC155" s="763"/>
      <c r="AD155" s="763"/>
      <c r="AE155" s="763"/>
      <c r="AF155" s="763"/>
      <c r="AG155" s="763"/>
      <c r="AH155" s="763"/>
      <c r="AI155" s="763"/>
      <c r="AJ155" s="763"/>
      <c r="AK155" s="763"/>
      <c r="AL155" s="763"/>
      <c r="AM155" s="763"/>
      <c r="AN155" s="763"/>
      <c r="AO155" s="763"/>
      <c r="AP155" s="763"/>
    </row>
    <row r="156" s="16" customFormat="1" customHeight="1" spans="1:42">
      <c r="A156" s="529"/>
      <c r="B156" s="213"/>
      <c r="C156" s="337"/>
      <c r="D156" s="409"/>
      <c r="E156" s="409"/>
      <c r="F156" s="654"/>
      <c r="G156" s="466"/>
      <c r="H156" s="291"/>
      <c r="I156" s="291"/>
      <c r="J156" s="291"/>
      <c r="K156" s="662"/>
      <c r="L156" s="295"/>
      <c r="M156" s="291"/>
      <c r="N156" s="215"/>
      <c r="O156" s="217"/>
      <c r="P156" s="291"/>
      <c r="Q156" s="291"/>
      <c r="R156" s="260"/>
      <c r="S156" s="761"/>
      <c r="T156" s="762"/>
      <c r="U156" s="763"/>
      <c r="V156" s="763"/>
      <c r="W156" s="763"/>
      <c r="X156" s="763"/>
      <c r="Y156" s="763"/>
      <c r="Z156" s="763"/>
      <c r="AA156" s="763"/>
      <c r="AB156" s="763"/>
      <c r="AC156" s="763"/>
      <c r="AD156" s="763"/>
      <c r="AE156" s="763"/>
      <c r="AF156" s="763"/>
      <c r="AG156" s="763"/>
      <c r="AH156" s="763"/>
      <c r="AI156" s="763"/>
      <c r="AJ156" s="763"/>
      <c r="AK156" s="763"/>
      <c r="AL156" s="763"/>
      <c r="AM156" s="763"/>
      <c r="AN156" s="763"/>
      <c r="AO156" s="763"/>
      <c r="AP156" s="763"/>
    </row>
    <row r="157" s="16" customFormat="1" customHeight="1" spans="1:42">
      <c r="A157" s="529"/>
      <c r="B157" s="213"/>
      <c r="C157" s="337"/>
      <c r="D157" s="409"/>
      <c r="E157" s="409"/>
      <c r="F157" s="654"/>
      <c r="G157" s="466"/>
      <c r="H157" s="291"/>
      <c r="I157" s="291"/>
      <c r="J157" s="291"/>
      <c r="K157" s="662"/>
      <c r="L157" s="295"/>
      <c r="M157" s="291"/>
      <c r="N157" s="215"/>
      <c r="O157" s="217"/>
      <c r="P157" s="291"/>
      <c r="Q157" s="291"/>
      <c r="R157" s="260"/>
      <c r="S157" s="761"/>
      <c r="T157" s="762"/>
      <c r="U157" s="763"/>
      <c r="V157" s="763"/>
      <c r="W157" s="763"/>
      <c r="X157" s="763"/>
      <c r="Y157" s="763"/>
      <c r="Z157" s="763"/>
      <c r="AA157" s="763"/>
      <c r="AB157" s="763"/>
      <c r="AC157" s="763"/>
      <c r="AD157" s="763"/>
      <c r="AE157" s="763"/>
      <c r="AF157" s="763"/>
      <c r="AG157" s="763"/>
      <c r="AH157" s="763"/>
      <c r="AI157" s="763"/>
      <c r="AJ157" s="763"/>
      <c r="AK157" s="763"/>
      <c r="AL157" s="763"/>
      <c r="AM157" s="763"/>
      <c r="AN157" s="763"/>
      <c r="AO157" s="763"/>
      <c r="AP157" s="763"/>
    </row>
    <row r="158" s="16" customFormat="1" customHeight="1" spans="1:42">
      <c r="A158" s="529"/>
      <c r="B158" s="213"/>
      <c r="C158" s="337"/>
      <c r="D158" s="409"/>
      <c r="E158" s="409"/>
      <c r="F158" s="654"/>
      <c r="G158" s="466"/>
      <c r="H158" s="291"/>
      <c r="I158" s="291"/>
      <c r="J158" s="291"/>
      <c r="K158" s="662"/>
      <c r="L158" s="295"/>
      <c r="M158" s="291"/>
      <c r="N158" s="215"/>
      <c r="O158" s="217"/>
      <c r="P158" s="291"/>
      <c r="Q158" s="291"/>
      <c r="R158" s="260"/>
      <c r="S158" s="761"/>
      <c r="T158" s="762"/>
      <c r="U158" s="763"/>
      <c r="V158" s="763"/>
      <c r="W158" s="763"/>
      <c r="X158" s="763"/>
      <c r="Y158" s="763"/>
      <c r="Z158" s="763"/>
      <c r="AA158" s="763"/>
      <c r="AB158" s="763"/>
      <c r="AC158" s="763"/>
      <c r="AD158" s="763"/>
      <c r="AE158" s="763"/>
      <c r="AF158" s="763"/>
      <c r="AG158" s="763"/>
      <c r="AH158" s="763"/>
      <c r="AI158" s="763"/>
      <c r="AJ158" s="763"/>
      <c r="AK158" s="763"/>
      <c r="AL158" s="763"/>
      <c r="AM158" s="763"/>
      <c r="AN158" s="763"/>
      <c r="AO158" s="763"/>
      <c r="AP158" s="763"/>
    </row>
    <row r="159" s="16" customFormat="1" customHeight="1" spans="1:42">
      <c r="A159" s="529"/>
      <c r="B159" s="213"/>
      <c r="C159" s="337"/>
      <c r="D159" s="409"/>
      <c r="E159" s="409"/>
      <c r="F159" s="654"/>
      <c r="G159" s="466"/>
      <c r="H159" s="291"/>
      <c r="I159" s="291"/>
      <c r="J159" s="291"/>
      <c r="K159" s="662"/>
      <c r="L159" s="295"/>
      <c r="M159" s="291"/>
      <c r="N159" s="215"/>
      <c r="O159" s="217"/>
      <c r="P159" s="291"/>
      <c r="Q159" s="291"/>
      <c r="R159" s="260"/>
      <c r="S159" s="761"/>
      <c r="T159" s="762"/>
      <c r="U159" s="763"/>
      <c r="V159" s="763"/>
      <c r="W159" s="763"/>
      <c r="X159" s="763"/>
      <c r="Y159" s="763"/>
      <c r="Z159" s="763"/>
      <c r="AA159" s="763"/>
      <c r="AB159" s="763"/>
      <c r="AC159" s="763"/>
      <c r="AD159" s="763"/>
      <c r="AE159" s="763"/>
      <c r="AF159" s="763"/>
      <c r="AG159" s="763"/>
      <c r="AH159" s="763"/>
      <c r="AI159" s="763"/>
      <c r="AJ159" s="763"/>
      <c r="AK159" s="763"/>
      <c r="AL159" s="763"/>
      <c r="AM159" s="763"/>
      <c r="AN159" s="763"/>
      <c r="AO159" s="763"/>
      <c r="AP159" s="763"/>
    </row>
    <row r="160" s="16" customFormat="1" customHeight="1" spans="1:42">
      <c r="A160" s="529"/>
      <c r="B160" s="213"/>
      <c r="C160" s="337"/>
      <c r="D160" s="409"/>
      <c r="E160" s="409"/>
      <c r="F160" s="654"/>
      <c r="G160" s="466"/>
      <c r="H160" s="291"/>
      <c r="I160" s="291"/>
      <c r="J160" s="291"/>
      <c r="K160" s="662"/>
      <c r="L160" s="295"/>
      <c r="M160" s="291"/>
      <c r="N160" s="215"/>
      <c r="O160" s="217"/>
      <c r="P160" s="291"/>
      <c r="Q160" s="291"/>
      <c r="R160" s="260"/>
      <c r="S160" s="761"/>
      <c r="T160" s="762"/>
      <c r="U160" s="763"/>
      <c r="V160" s="763"/>
      <c r="W160" s="763"/>
      <c r="X160" s="763"/>
      <c r="Y160" s="763"/>
      <c r="Z160" s="763"/>
      <c r="AA160" s="763"/>
      <c r="AB160" s="763"/>
      <c r="AC160" s="763"/>
      <c r="AD160" s="763"/>
      <c r="AE160" s="763"/>
      <c r="AF160" s="763"/>
      <c r="AG160" s="763"/>
      <c r="AH160" s="763"/>
      <c r="AI160" s="763"/>
      <c r="AJ160" s="763"/>
      <c r="AK160" s="763"/>
      <c r="AL160" s="763"/>
      <c r="AM160" s="763"/>
      <c r="AN160" s="763"/>
      <c r="AO160" s="763"/>
      <c r="AP160" s="763"/>
    </row>
    <row r="161" s="16" customFormat="1" customHeight="1" spans="1:43">
      <c r="A161" s="529"/>
      <c r="B161" s="213"/>
      <c r="C161" s="337"/>
      <c r="D161" s="409"/>
      <c r="E161" s="409"/>
      <c r="F161" s="654"/>
      <c r="G161" s="466"/>
      <c r="H161" s="291"/>
      <c r="I161" s="291"/>
      <c r="J161" s="291"/>
      <c r="K161" s="662"/>
      <c r="L161" s="295"/>
      <c r="M161" s="291"/>
      <c r="N161" s="215"/>
      <c r="O161" s="217"/>
      <c r="P161" s="291"/>
      <c r="Q161" s="291"/>
      <c r="R161" s="260"/>
      <c r="S161" s="761"/>
      <c r="T161" s="762"/>
      <c r="U161" s="763"/>
      <c r="V161" s="763"/>
      <c r="W161" s="763"/>
      <c r="X161" s="763"/>
      <c r="Y161" s="763"/>
      <c r="Z161" s="763"/>
      <c r="AA161" s="763"/>
      <c r="AB161" s="763"/>
      <c r="AC161" s="763"/>
      <c r="AD161" s="763"/>
      <c r="AE161" s="763"/>
      <c r="AF161" s="763"/>
      <c r="AG161" s="763"/>
      <c r="AH161" s="763"/>
      <c r="AI161" s="763"/>
      <c r="AJ161" s="763"/>
      <c r="AK161" s="763"/>
      <c r="AL161" s="763"/>
      <c r="AM161" s="763"/>
      <c r="AN161" s="763"/>
      <c r="AO161" s="763"/>
      <c r="AP161" s="763"/>
    </row>
    <row r="162" s="16" customFormat="1" customHeight="1" spans="1:43">
      <c r="A162" s="529"/>
      <c r="B162" s="213"/>
      <c r="C162" s="337"/>
      <c r="D162" s="409"/>
      <c r="E162" s="409"/>
      <c r="F162" s="654"/>
      <c r="G162" s="466"/>
      <c r="H162" s="291"/>
      <c r="I162" s="291"/>
      <c r="J162" s="291"/>
      <c r="K162" s="662"/>
      <c r="L162" s="295"/>
      <c r="M162" s="291"/>
      <c r="N162" s="215"/>
      <c r="O162" s="217"/>
      <c r="P162" s="291"/>
      <c r="Q162" s="291"/>
      <c r="R162" s="260"/>
      <c r="S162" s="761"/>
      <c r="T162" s="762"/>
      <c r="U162" s="763"/>
      <c r="V162" s="763"/>
      <c r="W162" s="763"/>
      <c r="X162" s="763"/>
      <c r="Y162" s="763"/>
      <c r="Z162" s="763"/>
      <c r="AA162" s="763"/>
      <c r="AB162" s="763"/>
      <c r="AC162" s="763"/>
      <c r="AD162" s="763"/>
      <c r="AE162" s="763"/>
      <c r="AF162" s="763"/>
      <c r="AG162" s="763"/>
      <c r="AH162" s="763"/>
      <c r="AI162" s="763"/>
      <c r="AJ162" s="763"/>
      <c r="AK162" s="763"/>
      <c r="AL162" s="763"/>
      <c r="AM162" s="763"/>
      <c r="AN162" s="763"/>
      <c r="AO162" s="763"/>
      <c r="AP162" s="763"/>
    </row>
    <row r="163" s="16" customFormat="1" customHeight="1" spans="1:43">
      <c r="A163" s="529"/>
      <c r="B163" s="213"/>
      <c r="C163" s="337"/>
      <c r="D163" s="409"/>
      <c r="E163" s="409"/>
      <c r="F163" s="654"/>
      <c r="G163" s="466"/>
      <c r="H163" s="291"/>
      <c r="I163" s="291"/>
      <c r="J163" s="291"/>
      <c r="K163" s="662"/>
      <c r="L163" s="295"/>
      <c r="M163" s="291"/>
      <c r="N163" s="215"/>
      <c r="O163" s="217"/>
      <c r="P163" s="291"/>
      <c r="Q163" s="291"/>
      <c r="R163" s="260"/>
      <c r="S163" s="761"/>
      <c r="T163" s="762"/>
      <c r="U163" s="763"/>
      <c r="V163" s="763"/>
      <c r="W163" s="763"/>
      <c r="X163" s="763"/>
      <c r="Y163" s="763"/>
      <c r="Z163" s="763"/>
      <c r="AA163" s="763"/>
      <c r="AB163" s="763"/>
      <c r="AC163" s="763"/>
      <c r="AD163" s="763"/>
      <c r="AE163" s="763"/>
      <c r="AF163" s="763"/>
      <c r="AG163" s="763"/>
      <c r="AH163" s="763"/>
      <c r="AI163" s="763"/>
      <c r="AJ163" s="763"/>
      <c r="AK163" s="763"/>
      <c r="AL163" s="763"/>
      <c r="AM163" s="763"/>
      <c r="AN163" s="763"/>
      <c r="AO163" s="763"/>
      <c r="AP163" s="763"/>
    </row>
    <row r="164" s="16" customFormat="1" customHeight="1" spans="1:43">
      <c r="A164" s="529"/>
      <c r="B164" s="213"/>
      <c r="C164" s="337"/>
      <c r="D164" s="409"/>
      <c r="E164" s="409"/>
      <c r="F164" s="654"/>
      <c r="G164" s="466"/>
      <c r="H164" s="291"/>
      <c r="I164" s="291"/>
      <c r="J164" s="291"/>
      <c r="K164" s="662"/>
      <c r="L164" s="295"/>
      <c r="M164" s="291"/>
      <c r="N164" s="215"/>
      <c r="O164" s="217"/>
      <c r="P164" s="291"/>
      <c r="Q164" s="291"/>
      <c r="R164" s="260"/>
      <c r="S164" s="761"/>
      <c r="T164" s="762"/>
      <c r="U164" s="763"/>
      <c r="V164" s="763"/>
      <c r="W164" s="763"/>
      <c r="X164" s="763"/>
      <c r="Y164" s="763"/>
      <c r="Z164" s="763"/>
      <c r="AA164" s="763"/>
      <c r="AB164" s="763"/>
      <c r="AC164" s="763"/>
      <c r="AD164" s="763"/>
      <c r="AE164" s="763"/>
      <c r="AF164" s="763"/>
      <c r="AG164" s="763"/>
      <c r="AH164" s="763"/>
      <c r="AI164" s="763"/>
      <c r="AJ164" s="763"/>
      <c r="AK164" s="763"/>
      <c r="AL164" s="763"/>
      <c r="AM164" s="763"/>
      <c r="AN164" s="763"/>
      <c r="AO164" s="763"/>
      <c r="AP164" s="763"/>
    </row>
    <row r="165" s="16" customFormat="1" customHeight="1" spans="1:43">
      <c r="A165" s="529"/>
      <c r="B165" s="213"/>
      <c r="C165" s="337"/>
      <c r="D165" s="409"/>
      <c r="E165" s="409"/>
      <c r="F165" s="654"/>
      <c r="G165" s="466"/>
      <c r="H165" s="291"/>
      <c r="I165" s="291"/>
      <c r="J165" s="291"/>
      <c r="K165" s="662"/>
      <c r="L165" s="295"/>
      <c r="M165" s="291"/>
      <c r="N165" s="215"/>
      <c r="O165" s="217"/>
      <c r="P165" s="291"/>
      <c r="Q165" s="291"/>
      <c r="R165" s="260"/>
      <c r="S165" s="761"/>
      <c r="T165" s="762"/>
      <c r="U165" s="763"/>
      <c r="V165" s="763"/>
      <c r="W165" s="763"/>
      <c r="X165" s="763"/>
      <c r="Y165" s="763"/>
      <c r="Z165" s="763"/>
      <c r="AA165" s="763"/>
      <c r="AB165" s="763"/>
      <c r="AC165" s="763"/>
      <c r="AD165" s="763"/>
      <c r="AE165" s="763"/>
      <c r="AF165" s="763"/>
      <c r="AG165" s="763"/>
      <c r="AH165" s="763"/>
      <c r="AI165" s="763"/>
      <c r="AJ165" s="763"/>
      <c r="AK165" s="763"/>
      <c r="AL165" s="763"/>
      <c r="AM165" s="763"/>
      <c r="AN165" s="763"/>
      <c r="AO165" s="763"/>
      <c r="AP165" s="763"/>
    </row>
    <row r="166" s="16" customFormat="1" customHeight="1" spans="1:43">
      <c r="A166" s="529"/>
      <c r="B166" s="213"/>
      <c r="C166" s="337"/>
      <c r="D166" s="409"/>
      <c r="E166" s="409"/>
      <c r="F166" s="654"/>
      <c r="G166" s="466"/>
      <c r="H166" s="291"/>
      <c r="I166" s="291"/>
      <c r="J166" s="291"/>
      <c r="K166" s="662"/>
      <c r="L166" s="295"/>
      <c r="M166" s="291"/>
      <c r="N166" s="215"/>
      <c r="O166" s="217"/>
      <c r="P166" s="291"/>
      <c r="Q166" s="291"/>
      <c r="R166" s="260"/>
      <c r="S166" s="761"/>
      <c r="T166" s="762"/>
      <c r="U166" s="763"/>
      <c r="V166" s="763"/>
      <c r="W166" s="763"/>
      <c r="X166" s="763"/>
      <c r="Y166" s="763"/>
      <c r="Z166" s="763"/>
      <c r="AA166" s="763"/>
      <c r="AB166" s="763"/>
      <c r="AC166" s="763"/>
      <c r="AD166" s="763"/>
      <c r="AE166" s="763"/>
      <c r="AF166" s="763"/>
      <c r="AG166" s="763"/>
      <c r="AH166" s="763"/>
      <c r="AI166" s="763"/>
      <c r="AJ166" s="763"/>
      <c r="AK166" s="763"/>
      <c r="AL166" s="763"/>
      <c r="AM166" s="763"/>
      <c r="AN166" s="763"/>
      <c r="AO166" s="763"/>
      <c r="AP166" s="763"/>
    </row>
    <row r="167" s="16" customFormat="1" customHeight="1" spans="1:43">
      <c r="A167" s="529"/>
      <c r="B167" s="213"/>
      <c r="C167" s="337"/>
      <c r="D167" s="409"/>
      <c r="E167" s="409"/>
      <c r="F167" s="654"/>
      <c r="G167" s="466"/>
      <c r="H167" s="291"/>
      <c r="I167" s="291"/>
      <c r="J167" s="291"/>
      <c r="K167" s="662"/>
      <c r="L167" s="295"/>
      <c r="M167" s="291"/>
      <c r="N167" s="215"/>
      <c r="O167" s="217"/>
      <c r="P167" s="291"/>
      <c r="Q167" s="291"/>
      <c r="R167" s="260"/>
      <c r="S167" s="761"/>
      <c r="T167" s="762"/>
      <c r="U167" s="763"/>
      <c r="V167" s="763"/>
      <c r="W167" s="763"/>
      <c r="X167" s="763"/>
      <c r="Y167" s="763"/>
      <c r="Z167" s="763"/>
      <c r="AA167" s="763"/>
      <c r="AB167" s="763"/>
      <c r="AC167" s="763"/>
      <c r="AD167" s="763"/>
      <c r="AE167" s="763"/>
      <c r="AF167" s="763"/>
      <c r="AG167" s="763"/>
      <c r="AH167" s="763"/>
      <c r="AI167" s="763"/>
      <c r="AJ167" s="763"/>
      <c r="AK167" s="763"/>
      <c r="AL167" s="763"/>
      <c r="AM167" s="763"/>
      <c r="AN167" s="763"/>
      <c r="AO167" s="763"/>
      <c r="AP167" s="763"/>
    </row>
    <row r="168" s="16" customFormat="1" customHeight="1" spans="1:43">
      <c r="A168" s="529"/>
      <c r="B168" s="213"/>
      <c r="C168" s="337"/>
      <c r="D168" s="409"/>
      <c r="E168" s="409"/>
      <c r="F168" s="654"/>
      <c r="G168" s="466"/>
      <c r="H168" s="291"/>
      <c r="I168" s="291"/>
      <c r="J168" s="291"/>
      <c r="K168" s="662"/>
      <c r="L168" s="295"/>
      <c r="M168" s="291"/>
      <c r="N168" s="215"/>
      <c r="O168" s="217"/>
      <c r="P168" s="291"/>
      <c r="Q168" s="291"/>
      <c r="R168" s="260"/>
      <c r="S168" s="761"/>
      <c r="T168" s="762"/>
      <c r="U168" s="763"/>
      <c r="V168" s="763"/>
      <c r="W168" s="763"/>
      <c r="X168" s="763"/>
      <c r="Y168" s="763"/>
      <c r="Z168" s="763"/>
      <c r="AA168" s="763"/>
      <c r="AB168" s="763"/>
      <c r="AC168" s="763"/>
      <c r="AD168" s="763"/>
      <c r="AE168" s="763"/>
      <c r="AF168" s="763"/>
      <c r="AG168" s="763"/>
      <c r="AH168" s="763"/>
      <c r="AI168" s="763"/>
      <c r="AJ168" s="763"/>
      <c r="AK168" s="763"/>
      <c r="AL168" s="763"/>
      <c r="AM168" s="763"/>
      <c r="AN168" s="763"/>
      <c r="AO168" s="763"/>
      <c r="AP168" s="763"/>
    </row>
    <row r="169" s="16" customFormat="1" customHeight="1" spans="1:43">
      <c r="A169" s="529"/>
      <c r="B169" s="213"/>
      <c r="C169" s="337"/>
      <c r="D169" s="409"/>
      <c r="E169" s="409"/>
      <c r="F169" s="654"/>
      <c r="G169" s="466"/>
      <c r="H169" s="291"/>
      <c r="I169" s="291"/>
      <c r="J169" s="291"/>
      <c r="K169" s="662"/>
      <c r="L169" s="295"/>
      <c r="M169" s="291"/>
      <c r="N169" s="215"/>
      <c r="O169" s="217"/>
      <c r="P169" s="291"/>
      <c r="Q169" s="291"/>
      <c r="R169" s="260"/>
      <c r="S169" s="761"/>
      <c r="T169" s="762"/>
      <c r="U169" s="763"/>
      <c r="V169" s="763"/>
      <c r="W169" s="763"/>
      <c r="X169" s="763"/>
      <c r="Y169" s="763"/>
      <c r="Z169" s="763"/>
      <c r="AA169" s="763"/>
      <c r="AB169" s="763"/>
      <c r="AC169" s="763"/>
      <c r="AD169" s="763"/>
      <c r="AE169" s="763"/>
      <c r="AF169" s="763"/>
      <c r="AG169" s="763"/>
      <c r="AH169" s="763"/>
      <c r="AI169" s="763"/>
      <c r="AJ169" s="763"/>
      <c r="AK169" s="763"/>
      <c r="AL169" s="763"/>
      <c r="AM169" s="763"/>
      <c r="AN169" s="763"/>
      <c r="AO169" s="763"/>
      <c r="AP169" s="763"/>
    </row>
    <row r="170" s="16" customFormat="1" customHeight="1" spans="1:43">
      <c r="A170" s="529"/>
      <c r="B170" s="213"/>
      <c r="C170" s="337"/>
      <c r="D170" s="409"/>
      <c r="E170" s="409"/>
      <c r="F170" s="654"/>
      <c r="G170" s="466"/>
      <c r="H170" s="291"/>
      <c r="I170" s="291"/>
      <c r="J170" s="291"/>
      <c r="K170" s="662"/>
      <c r="L170" s="295"/>
      <c r="M170" s="291"/>
      <c r="N170" s="215"/>
      <c r="O170" s="217"/>
      <c r="P170" s="291"/>
      <c r="Q170" s="291"/>
      <c r="R170" s="260"/>
      <c r="S170" s="761"/>
      <c r="T170" s="762"/>
      <c r="U170" s="763"/>
      <c r="V170" s="763"/>
      <c r="W170" s="763"/>
      <c r="X170" s="763"/>
      <c r="Y170" s="763"/>
      <c r="Z170" s="763"/>
      <c r="AA170" s="763"/>
      <c r="AB170" s="763"/>
      <c r="AC170" s="763"/>
      <c r="AD170" s="763"/>
      <c r="AE170" s="763"/>
      <c r="AF170" s="763"/>
      <c r="AG170" s="763"/>
      <c r="AH170" s="763"/>
      <c r="AI170" s="763"/>
      <c r="AJ170" s="763"/>
      <c r="AK170" s="763"/>
      <c r="AL170" s="763"/>
      <c r="AM170" s="763"/>
      <c r="AN170" s="763"/>
      <c r="AO170" s="763"/>
      <c r="AP170" s="763"/>
    </row>
    <row r="171" s="16" customFormat="1" customHeight="1" spans="1:43">
      <c r="A171" s="529"/>
      <c r="B171" s="213"/>
      <c r="C171" s="337"/>
      <c r="D171" s="409"/>
      <c r="E171" s="409"/>
      <c r="F171" s="654"/>
      <c r="G171" s="466"/>
      <c r="H171" s="291"/>
      <c r="I171" s="291"/>
      <c r="J171" s="291"/>
      <c r="K171" s="662"/>
      <c r="L171" s="295"/>
      <c r="M171" s="291"/>
      <c r="N171" s="215"/>
      <c r="O171" s="217"/>
      <c r="P171" s="291"/>
      <c r="Q171" s="291"/>
      <c r="R171" s="260"/>
      <c r="S171" s="761"/>
      <c r="T171" s="762"/>
      <c r="U171" s="763"/>
      <c r="V171" s="763"/>
      <c r="W171" s="763"/>
      <c r="X171" s="763"/>
      <c r="Y171" s="763"/>
      <c r="Z171" s="763"/>
      <c r="AA171" s="763"/>
      <c r="AB171" s="763"/>
      <c r="AC171" s="763"/>
      <c r="AD171" s="763"/>
      <c r="AE171" s="763"/>
      <c r="AF171" s="763"/>
      <c r="AG171" s="763"/>
      <c r="AH171" s="763"/>
      <c r="AI171" s="763"/>
      <c r="AJ171" s="763"/>
      <c r="AK171" s="763"/>
      <c r="AL171" s="763"/>
      <c r="AM171" s="763"/>
      <c r="AN171" s="763"/>
      <c r="AO171" s="763"/>
      <c r="AP171" s="763"/>
    </row>
    <row r="172" s="16" customFormat="1" customHeight="1" spans="1:43">
      <c r="A172" s="529"/>
      <c r="B172" s="213"/>
      <c r="C172" s="337"/>
      <c r="D172" s="409"/>
      <c r="E172" s="409"/>
      <c r="F172" s="654"/>
      <c r="G172" s="466"/>
      <c r="H172" s="291"/>
      <c r="I172" s="291"/>
      <c r="J172" s="291"/>
      <c r="K172" s="662"/>
      <c r="L172" s="295"/>
      <c r="M172" s="291"/>
      <c r="N172" s="215"/>
      <c r="O172" s="217"/>
      <c r="P172" s="291"/>
      <c r="Q172" s="291"/>
      <c r="R172" s="260"/>
      <c r="S172" s="761"/>
      <c r="T172" s="762"/>
      <c r="U172" s="763"/>
      <c r="V172" s="763"/>
      <c r="W172" s="763"/>
      <c r="X172" s="763"/>
      <c r="Y172" s="763"/>
      <c r="Z172" s="763"/>
      <c r="AA172" s="763"/>
      <c r="AB172" s="763"/>
      <c r="AC172" s="763"/>
      <c r="AD172" s="763"/>
      <c r="AE172" s="763"/>
      <c r="AF172" s="763"/>
      <c r="AG172" s="763"/>
      <c r="AH172" s="763"/>
      <c r="AI172" s="763"/>
      <c r="AJ172" s="763"/>
      <c r="AK172" s="763"/>
      <c r="AL172" s="763"/>
      <c r="AM172" s="763"/>
      <c r="AN172" s="763"/>
      <c r="AO172" s="763"/>
      <c r="AP172" s="763"/>
    </row>
    <row r="173" s="16" customFormat="1" customHeight="1" spans="1:43">
      <c r="A173" s="529"/>
      <c r="B173" s="213"/>
      <c r="C173" s="337"/>
      <c r="D173" s="409"/>
      <c r="E173" s="409"/>
      <c r="F173" s="654"/>
      <c r="G173" s="466"/>
      <c r="H173" s="291"/>
      <c r="I173" s="291"/>
      <c r="J173" s="291"/>
      <c r="K173" s="662"/>
      <c r="L173" s="295"/>
      <c r="M173" s="291"/>
      <c r="N173" s="215"/>
      <c r="O173" s="217"/>
      <c r="P173" s="291"/>
      <c r="Q173" s="291"/>
      <c r="R173" s="260"/>
      <c r="S173" s="761"/>
      <c r="T173" s="762"/>
      <c r="U173" s="763"/>
      <c r="V173" s="763"/>
      <c r="W173" s="763"/>
      <c r="X173" s="763"/>
      <c r="Y173" s="763"/>
      <c r="Z173" s="763"/>
      <c r="AA173" s="763"/>
      <c r="AB173" s="763"/>
      <c r="AC173" s="763"/>
      <c r="AD173" s="763"/>
      <c r="AE173" s="763"/>
      <c r="AF173" s="763"/>
      <c r="AG173" s="763"/>
      <c r="AH173" s="763"/>
      <c r="AI173" s="763"/>
      <c r="AJ173" s="763"/>
      <c r="AK173" s="763"/>
      <c r="AL173" s="763"/>
      <c r="AM173" s="763"/>
      <c r="AN173" s="763"/>
      <c r="AO173" s="763"/>
      <c r="AP173" s="763"/>
    </row>
    <row r="174" s="695" customFormat="1" customHeight="1" spans="1:43">
      <c r="A174" s="513"/>
      <c r="B174" s="213"/>
      <c r="C174" s="213"/>
      <c r="D174" s="409"/>
      <c r="E174" s="409"/>
      <c r="F174" s="662"/>
      <c r="G174" s="215"/>
      <c r="H174" s="217"/>
      <c r="I174" s="217"/>
      <c r="J174" s="217"/>
      <c r="K174" s="662"/>
      <c r="L174" s="217"/>
      <c r="M174" s="217"/>
      <c r="N174" s="217"/>
      <c r="O174" s="217"/>
      <c r="P174" s="217"/>
      <c r="Q174" s="217"/>
      <c r="R174" s="217"/>
      <c r="S174" s="764"/>
      <c r="T174" s="394"/>
      <c r="U174" s="765"/>
      <c r="V174" s="765"/>
      <c r="W174" s="765"/>
      <c r="X174" s="765"/>
      <c r="Y174" s="765"/>
      <c r="Z174" s="765"/>
      <c r="AA174" s="765"/>
      <c r="AB174" s="765"/>
      <c r="AC174" s="765"/>
      <c r="AD174" s="765"/>
      <c r="AE174" s="765"/>
      <c r="AF174" s="765"/>
      <c r="AG174" s="765"/>
      <c r="AH174" s="765"/>
      <c r="AI174" s="765"/>
      <c r="AJ174" s="765"/>
      <c r="AK174" s="765"/>
      <c r="AL174" s="765"/>
      <c r="AM174" s="765"/>
      <c r="AN174" s="765"/>
      <c r="AO174" s="765"/>
      <c r="AP174" s="765"/>
      <c r="AQ174" s="765"/>
    </row>
    <row r="175" s="695" customFormat="1" customHeight="1" spans="1:43">
      <c r="A175" s="513"/>
      <c r="B175" s="213"/>
      <c r="C175" s="337"/>
      <c r="D175" s="409"/>
      <c r="E175" s="409"/>
      <c r="F175" s="662"/>
      <c r="G175" s="466"/>
      <c r="H175" s="291"/>
      <c r="I175" s="291"/>
      <c r="J175" s="291"/>
      <c r="K175" s="662"/>
      <c r="L175" s="217"/>
      <c r="M175" s="217"/>
      <c r="N175" s="217"/>
      <c r="O175" s="217"/>
      <c r="P175" s="217"/>
      <c r="Q175" s="217"/>
      <c r="R175" s="217"/>
      <c r="S175" s="764"/>
      <c r="T175" s="394"/>
      <c r="U175" s="765"/>
      <c r="V175" s="765"/>
      <c r="W175" s="765"/>
      <c r="X175" s="765"/>
      <c r="Y175" s="765"/>
      <c r="Z175" s="765"/>
      <c r="AA175" s="765"/>
      <c r="AB175" s="765"/>
      <c r="AC175" s="765"/>
      <c r="AD175" s="765"/>
      <c r="AE175" s="765"/>
      <c r="AF175" s="765"/>
      <c r="AG175" s="765"/>
      <c r="AH175" s="765"/>
      <c r="AI175" s="765"/>
      <c r="AJ175" s="765"/>
      <c r="AK175" s="765"/>
      <c r="AL175" s="765"/>
      <c r="AM175" s="765"/>
      <c r="AN175" s="765"/>
      <c r="AO175" s="765"/>
      <c r="AP175" s="765"/>
      <c r="AQ175" s="765"/>
    </row>
    <row r="176" s="16" customFormat="1" customHeight="1" spans="1:43">
      <c r="A176" s="529"/>
      <c r="B176" s="213"/>
      <c r="C176" s="337"/>
      <c r="D176" s="409"/>
      <c r="E176" s="409"/>
      <c r="F176" s="654"/>
      <c r="G176" s="466"/>
      <c r="H176" s="291"/>
      <c r="I176" s="291"/>
      <c r="J176" s="291"/>
      <c r="K176" s="662"/>
      <c r="L176" s="295"/>
      <c r="M176" s="291"/>
      <c r="N176" s="215"/>
      <c r="O176" s="217"/>
      <c r="P176" s="291"/>
      <c r="Q176" s="291"/>
      <c r="R176" s="260"/>
      <c r="S176" s="761"/>
      <c r="T176" s="762"/>
      <c r="U176" s="763"/>
      <c r="V176" s="763"/>
      <c r="W176" s="763"/>
      <c r="X176" s="763"/>
      <c r="Y176" s="763"/>
      <c r="Z176" s="763"/>
      <c r="AA176" s="763"/>
      <c r="AB176" s="763"/>
      <c r="AC176" s="763"/>
      <c r="AD176" s="763"/>
      <c r="AE176" s="763"/>
      <c r="AF176" s="763"/>
      <c r="AG176" s="763"/>
      <c r="AH176" s="763"/>
      <c r="AI176" s="763"/>
      <c r="AJ176" s="763"/>
      <c r="AK176" s="763"/>
      <c r="AL176" s="763"/>
      <c r="AM176" s="763"/>
      <c r="AN176" s="763"/>
      <c r="AO176" s="763"/>
      <c r="AP176" s="763"/>
    </row>
    <row r="177" s="16" customFormat="1" customHeight="1" spans="1:43">
      <c r="A177" s="529"/>
      <c r="B177" s="213"/>
      <c r="C177" s="337"/>
      <c r="D177" s="409"/>
      <c r="E177" s="409"/>
      <c r="F177" s="654"/>
      <c r="G177" s="466"/>
      <c r="H177" s="291"/>
      <c r="I177" s="291"/>
      <c r="J177" s="291"/>
      <c r="K177" s="662"/>
      <c r="L177" s="295"/>
      <c r="M177" s="291"/>
      <c r="N177" s="215"/>
      <c r="O177" s="217"/>
      <c r="P177" s="291"/>
      <c r="Q177" s="291"/>
      <c r="R177" s="260"/>
      <c r="S177" s="761"/>
      <c r="T177" s="762"/>
      <c r="U177" s="763"/>
      <c r="V177" s="763"/>
      <c r="W177" s="763"/>
      <c r="X177" s="763"/>
      <c r="Y177" s="763"/>
      <c r="Z177" s="763"/>
      <c r="AA177" s="763"/>
      <c r="AB177" s="763"/>
      <c r="AC177" s="763"/>
      <c r="AD177" s="763"/>
      <c r="AE177" s="763"/>
      <c r="AF177" s="763"/>
      <c r="AG177" s="763"/>
      <c r="AH177" s="763"/>
      <c r="AI177" s="763"/>
      <c r="AJ177" s="763"/>
      <c r="AK177" s="763"/>
      <c r="AL177" s="763"/>
      <c r="AM177" s="763"/>
      <c r="AN177" s="763"/>
      <c r="AO177" s="763"/>
      <c r="AP177" s="763"/>
    </row>
    <row r="178" s="12" customFormat="1" customHeight="1" spans="1:43">
      <c r="A178" s="735">
        <v>46234</v>
      </c>
      <c r="B178" s="729" t="s">
        <v>659</v>
      </c>
      <c r="C178" s="729"/>
      <c r="D178" s="730"/>
      <c r="E178" s="626"/>
      <c r="F178" s="627">
        <f>SUBTOTAL(9,F136:F177)</f>
        <v>0</v>
      </c>
      <c r="G178" s="731">
        <f>SUBTOTAL(9,G136:G177)</f>
        <v>0</v>
      </c>
      <c r="H178" s="628">
        <f>SUBTOTAL(9,H136:H177)</f>
        <v>0</v>
      </c>
      <c r="I178" s="628"/>
      <c r="J178" s="628">
        <f t="shared" ref="J178:P178" si="11">SUBTOTAL(9,J136:J177)</f>
        <v>0</v>
      </c>
      <c r="K178" s="627">
        <f t="shared" si="11"/>
        <v>0</v>
      </c>
      <c r="L178" s="731">
        <f t="shared" si="11"/>
        <v>0</v>
      </c>
      <c r="M178" s="628">
        <f t="shared" si="11"/>
        <v>0</v>
      </c>
      <c r="N178" s="731">
        <f t="shared" si="11"/>
        <v>0</v>
      </c>
      <c r="O178" s="628">
        <f t="shared" si="11"/>
        <v>0</v>
      </c>
      <c r="P178" s="628">
        <f t="shared" si="11"/>
        <v>0</v>
      </c>
      <c r="Q178" s="628"/>
      <c r="R178" s="731">
        <f>SUBTOTAL(9,R136:R177)</f>
        <v>0</v>
      </c>
      <c r="S178" s="766">
        <f>L178+R178-J178</f>
        <v>0</v>
      </c>
      <c r="T178" s="752"/>
      <c r="AA178" s="606"/>
    </row>
    <row r="179" s="695" customFormat="1" customHeight="1" spans="1:43">
      <c r="A179" s="513"/>
      <c r="B179" s="213"/>
      <c r="C179" s="213"/>
      <c r="D179" s="409"/>
      <c r="E179" s="409"/>
      <c r="F179" s="662"/>
      <c r="G179" s="215"/>
      <c r="H179" s="217"/>
      <c r="I179" s="217"/>
      <c r="J179" s="217"/>
      <c r="K179" s="662"/>
      <c r="L179" s="217"/>
      <c r="M179" s="217"/>
      <c r="N179" s="217"/>
      <c r="O179" s="217"/>
      <c r="P179" s="217"/>
      <c r="Q179" s="217"/>
      <c r="R179" s="217"/>
      <c r="S179" s="767"/>
      <c r="T179" s="394"/>
      <c r="U179" s="765"/>
      <c r="V179" s="765"/>
      <c r="W179" s="765"/>
      <c r="X179" s="765"/>
      <c r="Y179" s="765"/>
      <c r="Z179" s="765"/>
      <c r="AA179" s="765"/>
      <c r="AB179" s="765"/>
      <c r="AC179" s="765"/>
      <c r="AD179" s="765"/>
      <c r="AE179" s="765"/>
      <c r="AF179" s="765"/>
      <c r="AG179" s="765"/>
      <c r="AH179" s="765"/>
      <c r="AI179" s="765"/>
      <c r="AJ179" s="765"/>
      <c r="AK179" s="765"/>
      <c r="AL179" s="765"/>
      <c r="AM179" s="765"/>
      <c r="AN179" s="765"/>
      <c r="AO179" s="765"/>
      <c r="AP179" s="765"/>
      <c r="AQ179" s="765"/>
    </row>
    <row r="180" s="695" customFormat="1" customHeight="1" spans="1:43">
      <c r="A180" s="513"/>
      <c r="B180" s="213"/>
      <c r="C180" s="213"/>
      <c r="D180" s="409"/>
      <c r="E180" s="409"/>
      <c r="F180" s="662"/>
      <c r="G180" s="215"/>
      <c r="H180" s="217"/>
      <c r="I180" s="217"/>
      <c r="J180" s="217"/>
      <c r="K180" s="662"/>
      <c r="L180" s="217"/>
      <c r="M180" s="217"/>
      <c r="N180" s="217"/>
      <c r="O180" s="217"/>
      <c r="P180" s="217"/>
      <c r="Q180" s="217"/>
      <c r="R180" s="217"/>
      <c r="S180" s="764"/>
      <c r="T180" s="394"/>
      <c r="U180" s="765"/>
      <c r="V180" s="765"/>
      <c r="W180" s="765"/>
      <c r="X180" s="765"/>
      <c r="Y180" s="765"/>
      <c r="Z180" s="765"/>
      <c r="AA180" s="765"/>
      <c r="AB180" s="765"/>
      <c r="AC180" s="765"/>
      <c r="AD180" s="765"/>
      <c r="AE180" s="765"/>
      <c r="AF180" s="765"/>
      <c r="AG180" s="765"/>
      <c r="AH180" s="765"/>
      <c r="AI180" s="765"/>
      <c r="AJ180" s="765"/>
      <c r="AK180" s="765"/>
      <c r="AL180" s="765"/>
      <c r="AM180" s="765"/>
      <c r="AN180" s="765"/>
      <c r="AO180" s="765"/>
      <c r="AP180" s="765"/>
      <c r="AQ180" s="765"/>
    </row>
    <row r="181" s="695" customFormat="1" customHeight="1" spans="1:43">
      <c r="A181" s="513"/>
      <c r="B181" s="213"/>
      <c r="C181" s="213"/>
      <c r="D181" s="409"/>
      <c r="E181" s="409"/>
      <c r="F181" s="662"/>
      <c r="G181" s="215"/>
      <c r="H181" s="217"/>
      <c r="I181" s="217"/>
      <c r="J181" s="217"/>
      <c r="K181" s="662"/>
      <c r="L181" s="217"/>
      <c r="M181" s="217"/>
      <c r="N181" s="217"/>
      <c r="O181" s="217"/>
      <c r="P181" s="217"/>
      <c r="Q181" s="217"/>
      <c r="R181" s="217"/>
      <c r="S181" s="764"/>
      <c r="T181" s="394"/>
      <c r="U181" s="765"/>
      <c r="V181" s="765"/>
      <c r="W181" s="765"/>
      <c r="X181" s="765"/>
      <c r="Y181" s="765"/>
      <c r="Z181" s="765"/>
      <c r="AA181" s="765"/>
      <c r="AB181" s="765"/>
      <c r="AC181" s="765"/>
      <c r="AD181" s="765"/>
      <c r="AE181" s="765"/>
      <c r="AF181" s="765"/>
      <c r="AG181" s="765"/>
      <c r="AH181" s="765"/>
      <c r="AI181" s="765"/>
      <c r="AJ181" s="765"/>
      <c r="AK181" s="765"/>
      <c r="AL181" s="765"/>
      <c r="AM181" s="765"/>
      <c r="AN181" s="765"/>
      <c r="AO181" s="765"/>
      <c r="AP181" s="765"/>
      <c r="AQ181" s="765"/>
    </row>
    <row r="182" s="695" customFormat="1" customHeight="1" spans="1:43">
      <c r="A182" s="513"/>
      <c r="B182" s="213"/>
      <c r="C182" s="213"/>
      <c r="D182" s="409"/>
      <c r="E182" s="409"/>
      <c r="F182" s="662"/>
      <c r="G182" s="215"/>
      <c r="H182" s="291"/>
      <c r="I182" s="291"/>
      <c r="J182" s="291"/>
      <c r="K182" s="662"/>
      <c r="L182" s="217"/>
      <c r="M182" s="217"/>
      <c r="N182" s="217"/>
      <c r="O182" s="217"/>
      <c r="P182" s="217"/>
      <c r="Q182" s="217"/>
      <c r="R182" s="217"/>
      <c r="S182" s="764"/>
      <c r="T182" s="394"/>
      <c r="U182" s="765"/>
      <c r="V182" s="765"/>
      <c r="W182" s="765"/>
      <c r="X182" s="765"/>
      <c r="Y182" s="765"/>
      <c r="Z182" s="765"/>
      <c r="AA182" s="765"/>
      <c r="AB182" s="765"/>
      <c r="AC182" s="765"/>
      <c r="AD182" s="765"/>
      <c r="AE182" s="765"/>
      <c r="AF182" s="765"/>
      <c r="AG182" s="765"/>
      <c r="AH182" s="765"/>
      <c r="AI182" s="765"/>
      <c r="AJ182" s="765"/>
      <c r="AK182" s="765"/>
      <c r="AL182" s="765"/>
      <c r="AM182" s="765"/>
      <c r="AN182" s="765"/>
      <c r="AO182" s="765"/>
      <c r="AP182" s="765"/>
      <c r="AQ182" s="765"/>
    </row>
    <row r="183" s="695" customFormat="1" customHeight="1" spans="1:43">
      <c r="A183" s="513"/>
      <c r="B183" s="213"/>
      <c r="C183" s="213"/>
      <c r="D183" s="409"/>
      <c r="E183" s="409"/>
      <c r="F183" s="662"/>
      <c r="G183" s="215"/>
      <c r="H183" s="291"/>
      <c r="I183" s="291"/>
      <c r="J183" s="291"/>
      <c r="K183" s="662"/>
      <c r="L183" s="217"/>
      <c r="M183" s="217"/>
      <c r="N183" s="217"/>
      <c r="O183" s="217"/>
      <c r="P183" s="217"/>
      <c r="Q183" s="217"/>
      <c r="R183" s="217"/>
      <c r="S183" s="764"/>
      <c r="T183" s="394"/>
      <c r="U183" s="765"/>
      <c r="V183" s="765"/>
      <c r="W183" s="765"/>
      <c r="X183" s="765"/>
      <c r="Y183" s="765"/>
      <c r="Z183" s="765"/>
      <c r="AA183" s="765"/>
      <c r="AB183" s="765"/>
      <c r="AC183" s="765"/>
      <c r="AD183" s="765"/>
      <c r="AE183" s="765"/>
      <c r="AF183" s="765"/>
      <c r="AG183" s="765"/>
      <c r="AH183" s="765"/>
      <c r="AI183" s="765"/>
      <c r="AJ183" s="765"/>
      <c r="AK183" s="765"/>
      <c r="AL183" s="765"/>
      <c r="AM183" s="765"/>
      <c r="AN183" s="765"/>
      <c r="AO183" s="765"/>
      <c r="AP183" s="765"/>
      <c r="AQ183" s="765"/>
    </row>
    <row r="184" s="695" customFormat="1" customHeight="1" spans="1:43">
      <c r="A184" s="513"/>
      <c r="B184" s="213"/>
      <c r="C184" s="213"/>
      <c r="D184" s="409"/>
      <c r="E184" s="409"/>
      <c r="F184" s="662"/>
      <c r="G184" s="215"/>
      <c r="H184" s="291"/>
      <c r="I184" s="291"/>
      <c r="J184" s="291"/>
      <c r="K184" s="662"/>
      <c r="L184" s="217"/>
      <c r="M184" s="217"/>
      <c r="N184" s="217"/>
      <c r="O184" s="217"/>
      <c r="P184" s="217"/>
      <c r="Q184" s="217"/>
      <c r="R184" s="217"/>
      <c r="S184" s="764"/>
      <c r="T184" s="394"/>
      <c r="U184" s="765"/>
      <c r="V184" s="765"/>
      <c r="W184" s="765"/>
      <c r="X184" s="765"/>
      <c r="Y184" s="765"/>
      <c r="Z184" s="765"/>
      <c r="AA184" s="765"/>
      <c r="AB184" s="765"/>
      <c r="AC184" s="765"/>
      <c r="AD184" s="765"/>
      <c r="AE184" s="765"/>
      <c r="AF184" s="765"/>
      <c r="AG184" s="765"/>
      <c r="AH184" s="765"/>
      <c r="AI184" s="765"/>
      <c r="AJ184" s="765"/>
      <c r="AK184" s="765"/>
      <c r="AL184" s="765"/>
      <c r="AM184" s="765"/>
      <c r="AN184" s="765"/>
      <c r="AO184" s="765"/>
      <c r="AP184" s="765"/>
      <c r="AQ184" s="765"/>
    </row>
    <row r="185" s="695" customFormat="1" customHeight="1" spans="1:43">
      <c r="A185" s="513"/>
      <c r="B185" s="213"/>
      <c r="C185" s="213"/>
      <c r="D185" s="409"/>
      <c r="E185" s="409"/>
      <c r="F185" s="662"/>
      <c r="G185" s="215"/>
      <c r="H185" s="291"/>
      <c r="I185" s="291"/>
      <c r="J185" s="291"/>
      <c r="K185" s="662"/>
      <c r="L185" s="217"/>
      <c r="M185" s="217"/>
      <c r="N185" s="217"/>
      <c r="O185" s="217"/>
      <c r="P185" s="217"/>
      <c r="Q185" s="217"/>
      <c r="R185" s="217"/>
      <c r="S185" s="764"/>
      <c r="T185" s="394"/>
      <c r="U185" s="765"/>
      <c r="V185" s="765"/>
      <c r="W185" s="765"/>
      <c r="X185" s="765"/>
      <c r="Y185" s="765"/>
      <c r="Z185" s="765"/>
      <c r="AA185" s="765"/>
      <c r="AB185" s="765"/>
      <c r="AC185" s="765"/>
      <c r="AD185" s="765"/>
      <c r="AE185" s="765"/>
      <c r="AF185" s="765"/>
      <c r="AG185" s="765"/>
      <c r="AH185" s="765"/>
      <c r="AI185" s="765"/>
      <c r="AJ185" s="765"/>
      <c r="AK185" s="765"/>
      <c r="AL185" s="765"/>
      <c r="AM185" s="765"/>
      <c r="AN185" s="765"/>
      <c r="AO185" s="765"/>
      <c r="AP185" s="765"/>
      <c r="AQ185" s="765"/>
    </row>
    <row r="186" s="695" customFormat="1" customHeight="1" spans="1:43">
      <c r="A186" s="513"/>
      <c r="B186" s="213"/>
      <c r="C186" s="213"/>
      <c r="D186" s="409"/>
      <c r="E186" s="409"/>
      <c r="F186" s="662"/>
      <c r="G186" s="215"/>
      <c r="H186" s="291"/>
      <c r="I186" s="291"/>
      <c r="J186" s="291"/>
      <c r="K186" s="662"/>
      <c r="L186" s="217"/>
      <c r="M186" s="217"/>
      <c r="N186" s="217"/>
      <c r="O186" s="217"/>
      <c r="P186" s="217"/>
      <c r="Q186" s="217"/>
      <c r="R186" s="217"/>
      <c r="S186" s="764"/>
      <c r="T186" s="394"/>
      <c r="U186" s="765"/>
      <c r="V186" s="765"/>
      <c r="W186" s="765"/>
      <c r="X186" s="765"/>
      <c r="Y186" s="765"/>
      <c r="Z186" s="765"/>
      <c r="AA186" s="765"/>
      <c r="AB186" s="765"/>
      <c r="AC186" s="765"/>
      <c r="AD186" s="765"/>
      <c r="AE186" s="765"/>
      <c r="AF186" s="765"/>
      <c r="AG186" s="765"/>
      <c r="AH186" s="765"/>
      <c r="AI186" s="765"/>
      <c r="AJ186" s="765"/>
      <c r="AK186" s="765"/>
      <c r="AL186" s="765"/>
      <c r="AM186" s="765"/>
      <c r="AN186" s="765"/>
      <c r="AO186" s="765"/>
      <c r="AP186" s="765"/>
      <c r="AQ186" s="765"/>
    </row>
    <row r="187" s="695" customFormat="1" customHeight="1" spans="1:43">
      <c r="A187" s="513"/>
      <c r="B187" s="213"/>
      <c r="C187" s="213"/>
      <c r="D187" s="409"/>
      <c r="E187" s="409"/>
      <c r="F187" s="662"/>
      <c r="G187" s="215"/>
      <c r="H187" s="291"/>
      <c r="I187" s="291"/>
      <c r="J187" s="291"/>
      <c r="K187" s="662"/>
      <c r="L187" s="217"/>
      <c r="M187" s="217"/>
      <c r="N187" s="217"/>
      <c r="O187" s="217"/>
      <c r="P187" s="217"/>
      <c r="Q187" s="217"/>
      <c r="R187" s="217"/>
      <c r="S187" s="764"/>
      <c r="T187" s="394"/>
      <c r="U187" s="765"/>
      <c r="V187" s="765"/>
      <c r="W187" s="765"/>
      <c r="X187" s="765"/>
      <c r="Y187" s="765"/>
      <c r="Z187" s="765"/>
      <c r="AA187" s="765"/>
      <c r="AB187" s="765"/>
      <c r="AC187" s="765"/>
      <c r="AD187" s="765"/>
      <c r="AE187" s="765"/>
      <c r="AF187" s="765"/>
      <c r="AG187" s="765"/>
      <c r="AH187" s="765"/>
      <c r="AI187" s="765"/>
      <c r="AJ187" s="765"/>
      <c r="AK187" s="765"/>
      <c r="AL187" s="765"/>
      <c r="AM187" s="765"/>
      <c r="AN187" s="765"/>
      <c r="AO187" s="765"/>
      <c r="AP187" s="765"/>
      <c r="AQ187" s="765"/>
    </row>
    <row r="188" s="695" customFormat="1" customHeight="1" spans="1:43">
      <c r="A188" s="513"/>
      <c r="B188" s="213"/>
      <c r="C188" s="213"/>
      <c r="D188" s="409"/>
      <c r="E188" s="409"/>
      <c r="F188" s="662"/>
      <c r="G188" s="215"/>
      <c r="H188" s="291"/>
      <c r="I188" s="291"/>
      <c r="J188" s="291"/>
      <c r="K188" s="662"/>
      <c r="L188" s="217"/>
      <c r="M188" s="217"/>
      <c r="N188" s="217"/>
      <c r="O188" s="217"/>
      <c r="P188" s="217"/>
      <c r="Q188" s="217"/>
      <c r="R188" s="217"/>
      <c r="S188" s="764"/>
      <c r="T188" s="394"/>
      <c r="U188" s="765"/>
      <c r="V188" s="765"/>
      <c r="W188" s="765"/>
      <c r="X188" s="765"/>
      <c r="Y188" s="765"/>
      <c r="Z188" s="765"/>
      <c r="AA188" s="765"/>
      <c r="AB188" s="765"/>
      <c r="AC188" s="765"/>
      <c r="AD188" s="765"/>
      <c r="AE188" s="765"/>
      <c r="AF188" s="765"/>
      <c r="AG188" s="765"/>
      <c r="AH188" s="765"/>
      <c r="AI188" s="765"/>
      <c r="AJ188" s="765"/>
      <c r="AK188" s="765"/>
      <c r="AL188" s="765"/>
      <c r="AM188" s="765"/>
      <c r="AN188" s="765"/>
      <c r="AO188" s="765"/>
      <c r="AP188" s="765"/>
      <c r="AQ188" s="765"/>
    </row>
    <row r="189" s="695" customFormat="1" customHeight="1" spans="1:43">
      <c r="A189" s="513"/>
      <c r="B189" s="213"/>
      <c r="C189" s="213"/>
      <c r="D189" s="409"/>
      <c r="E189" s="409"/>
      <c r="F189" s="662"/>
      <c r="G189" s="215"/>
      <c r="H189" s="291"/>
      <c r="I189" s="291"/>
      <c r="J189" s="291"/>
      <c r="K189" s="662"/>
      <c r="L189" s="217"/>
      <c r="M189" s="217"/>
      <c r="N189" s="217"/>
      <c r="O189" s="217"/>
      <c r="P189" s="217"/>
      <c r="Q189" s="217"/>
      <c r="R189" s="217"/>
      <c r="S189" s="764"/>
      <c r="T189" s="394"/>
      <c r="U189" s="765"/>
      <c r="V189" s="765"/>
      <c r="W189" s="765"/>
      <c r="X189" s="765"/>
      <c r="Y189" s="765"/>
      <c r="Z189" s="765"/>
      <c r="AA189" s="765"/>
      <c r="AB189" s="765"/>
      <c r="AC189" s="765"/>
      <c r="AD189" s="765"/>
      <c r="AE189" s="765"/>
      <c r="AF189" s="765"/>
      <c r="AG189" s="765"/>
      <c r="AH189" s="765"/>
      <c r="AI189" s="765"/>
      <c r="AJ189" s="765"/>
      <c r="AK189" s="765"/>
      <c r="AL189" s="765"/>
      <c r="AM189" s="765"/>
      <c r="AN189" s="765"/>
      <c r="AO189" s="765"/>
      <c r="AP189" s="765"/>
      <c r="AQ189" s="765"/>
    </row>
    <row r="190" s="695" customFormat="1" customHeight="1" spans="1:43">
      <c r="A190" s="513"/>
      <c r="B190" s="213"/>
      <c r="C190" s="213"/>
      <c r="D190" s="409"/>
      <c r="E190" s="409"/>
      <c r="F190" s="662"/>
      <c r="G190" s="215"/>
      <c r="H190" s="291"/>
      <c r="I190" s="291"/>
      <c r="J190" s="291"/>
      <c r="K190" s="662"/>
      <c r="L190" s="217"/>
      <c r="M190" s="217"/>
      <c r="N190" s="217"/>
      <c r="O190" s="217"/>
      <c r="P190" s="217"/>
      <c r="Q190" s="217"/>
      <c r="R190" s="217"/>
      <c r="S190" s="764"/>
      <c r="T190" s="394"/>
      <c r="U190" s="765"/>
      <c r="V190" s="765"/>
      <c r="W190" s="765"/>
      <c r="X190" s="765"/>
      <c r="Y190" s="765"/>
      <c r="Z190" s="765"/>
      <c r="AA190" s="765"/>
      <c r="AB190" s="765"/>
      <c r="AC190" s="765"/>
      <c r="AD190" s="765"/>
      <c r="AE190" s="765"/>
      <c r="AF190" s="765"/>
      <c r="AG190" s="765"/>
      <c r="AH190" s="765"/>
      <c r="AI190" s="765"/>
      <c r="AJ190" s="765"/>
      <c r="AK190" s="765"/>
      <c r="AL190" s="765"/>
      <c r="AM190" s="765"/>
      <c r="AN190" s="765"/>
      <c r="AO190" s="765"/>
      <c r="AP190" s="765"/>
      <c r="AQ190" s="765"/>
    </row>
    <row r="191" s="695" customFormat="1" customHeight="1" spans="1:43">
      <c r="A191" s="513"/>
      <c r="B191" s="213"/>
      <c r="C191" s="213"/>
      <c r="D191" s="409"/>
      <c r="E191" s="409"/>
      <c r="F191" s="662"/>
      <c r="G191" s="215"/>
      <c r="H191" s="291"/>
      <c r="I191" s="291"/>
      <c r="J191" s="291"/>
      <c r="K191" s="662"/>
      <c r="L191" s="217"/>
      <c r="M191" s="217"/>
      <c r="N191" s="217"/>
      <c r="O191" s="217"/>
      <c r="P191" s="217"/>
      <c r="Q191" s="217"/>
      <c r="R191" s="217"/>
      <c r="S191" s="764"/>
      <c r="T191" s="394"/>
      <c r="U191" s="765"/>
      <c r="V191" s="765"/>
      <c r="W191" s="765"/>
      <c r="X191" s="765"/>
      <c r="Y191" s="765"/>
      <c r="Z191" s="765"/>
      <c r="AA191" s="765"/>
      <c r="AB191" s="765"/>
      <c r="AC191" s="765"/>
      <c r="AD191" s="765"/>
      <c r="AE191" s="765"/>
      <c r="AF191" s="765"/>
      <c r="AG191" s="765"/>
      <c r="AH191" s="765"/>
      <c r="AI191" s="765"/>
      <c r="AJ191" s="765"/>
      <c r="AK191" s="765"/>
      <c r="AL191" s="765"/>
      <c r="AM191" s="765"/>
      <c r="AN191" s="765"/>
      <c r="AO191" s="765"/>
      <c r="AP191" s="765"/>
      <c r="AQ191" s="765"/>
    </row>
    <row r="192" s="695" customFormat="1" customHeight="1" spans="1:43">
      <c r="A192" s="513"/>
      <c r="B192" s="213"/>
      <c r="C192" s="213"/>
      <c r="D192" s="409"/>
      <c r="E192" s="409"/>
      <c r="F192" s="662"/>
      <c r="G192" s="215"/>
      <c r="H192" s="291"/>
      <c r="I192" s="291"/>
      <c r="J192" s="291"/>
      <c r="K192" s="662"/>
      <c r="L192" s="217"/>
      <c r="M192" s="217"/>
      <c r="N192" s="217"/>
      <c r="O192" s="217"/>
      <c r="P192" s="217"/>
      <c r="Q192" s="217"/>
      <c r="R192" s="217"/>
      <c r="S192" s="764"/>
      <c r="T192" s="394"/>
      <c r="U192" s="765"/>
      <c r="V192" s="765"/>
      <c r="W192" s="765"/>
      <c r="X192" s="765"/>
      <c r="Y192" s="765"/>
      <c r="Z192" s="765"/>
      <c r="AA192" s="765"/>
      <c r="AB192" s="765"/>
      <c r="AC192" s="765"/>
      <c r="AD192" s="765"/>
      <c r="AE192" s="765"/>
      <c r="AF192" s="765"/>
      <c r="AG192" s="765"/>
      <c r="AH192" s="765"/>
      <c r="AI192" s="765"/>
      <c r="AJ192" s="765"/>
      <c r="AK192" s="765"/>
      <c r="AL192" s="765"/>
      <c r="AM192" s="765"/>
      <c r="AN192" s="765"/>
      <c r="AO192" s="765"/>
      <c r="AP192" s="765"/>
      <c r="AQ192" s="765"/>
    </row>
    <row r="193" s="695" customFormat="1" customHeight="1" spans="1:43">
      <c r="A193" s="513"/>
      <c r="B193" s="213"/>
      <c r="C193" s="213"/>
      <c r="D193" s="409"/>
      <c r="E193" s="409"/>
      <c r="F193" s="662"/>
      <c r="G193" s="215"/>
      <c r="H193" s="291"/>
      <c r="I193" s="291"/>
      <c r="J193" s="291"/>
      <c r="K193" s="662"/>
      <c r="L193" s="217"/>
      <c r="M193" s="217"/>
      <c r="N193" s="217"/>
      <c r="O193" s="217"/>
      <c r="P193" s="217"/>
      <c r="Q193" s="217"/>
      <c r="R193" s="217"/>
      <c r="S193" s="764"/>
      <c r="T193" s="394"/>
      <c r="U193" s="765"/>
      <c r="V193" s="765"/>
      <c r="W193" s="765"/>
      <c r="X193" s="765"/>
      <c r="Y193" s="765"/>
      <c r="Z193" s="765"/>
      <c r="AA193" s="765"/>
      <c r="AB193" s="765"/>
      <c r="AC193" s="765"/>
      <c r="AD193" s="765"/>
      <c r="AE193" s="765"/>
      <c r="AF193" s="765"/>
      <c r="AG193" s="765"/>
      <c r="AH193" s="765"/>
      <c r="AI193" s="765"/>
      <c r="AJ193" s="765"/>
      <c r="AK193" s="765"/>
      <c r="AL193" s="765"/>
      <c r="AM193" s="765"/>
      <c r="AN193" s="765"/>
      <c r="AO193" s="765"/>
      <c r="AP193" s="765"/>
      <c r="AQ193" s="765"/>
    </row>
    <row r="194" s="695" customFormat="1" customHeight="1" spans="1:43">
      <c r="A194" s="513"/>
      <c r="B194" s="213"/>
      <c r="C194" s="213"/>
      <c r="D194" s="409"/>
      <c r="E194" s="409"/>
      <c r="F194" s="662"/>
      <c r="G194" s="215"/>
      <c r="H194" s="291"/>
      <c r="I194" s="291"/>
      <c r="J194" s="291"/>
      <c r="K194" s="662"/>
      <c r="L194" s="217"/>
      <c r="M194" s="217"/>
      <c r="N194" s="217"/>
      <c r="O194" s="217"/>
      <c r="P194" s="217"/>
      <c r="Q194" s="217"/>
      <c r="R194" s="217"/>
      <c r="S194" s="764"/>
      <c r="T194" s="394"/>
      <c r="U194" s="765"/>
      <c r="V194" s="765"/>
      <c r="W194" s="765"/>
      <c r="X194" s="765"/>
      <c r="Y194" s="765"/>
      <c r="Z194" s="765"/>
      <c r="AA194" s="765"/>
      <c r="AB194" s="765"/>
      <c r="AC194" s="765"/>
      <c r="AD194" s="765"/>
      <c r="AE194" s="765"/>
      <c r="AF194" s="765"/>
      <c r="AG194" s="765"/>
      <c r="AH194" s="765"/>
      <c r="AI194" s="765"/>
      <c r="AJ194" s="765"/>
      <c r="AK194" s="765"/>
      <c r="AL194" s="765"/>
      <c r="AM194" s="765"/>
      <c r="AN194" s="765"/>
      <c r="AO194" s="765"/>
      <c r="AP194" s="765"/>
      <c r="AQ194" s="765"/>
    </row>
    <row r="195" s="695" customFormat="1" customHeight="1" spans="1:43">
      <c r="A195" s="513"/>
      <c r="B195" s="213"/>
      <c r="C195" s="213"/>
      <c r="D195" s="409"/>
      <c r="E195" s="409"/>
      <c r="F195" s="662"/>
      <c r="G195" s="215"/>
      <c r="H195" s="291"/>
      <c r="I195" s="291"/>
      <c r="J195" s="291"/>
      <c r="K195" s="662"/>
      <c r="L195" s="217"/>
      <c r="M195" s="217"/>
      <c r="N195" s="217"/>
      <c r="O195" s="217"/>
      <c r="P195" s="217"/>
      <c r="Q195" s="217"/>
      <c r="R195" s="217"/>
      <c r="S195" s="764"/>
      <c r="T195" s="394"/>
      <c r="U195" s="765"/>
      <c r="V195" s="765"/>
      <c r="W195" s="765"/>
      <c r="X195" s="765"/>
      <c r="Y195" s="765"/>
      <c r="Z195" s="765"/>
      <c r="AA195" s="765"/>
      <c r="AB195" s="765"/>
      <c r="AC195" s="765"/>
      <c r="AD195" s="765"/>
      <c r="AE195" s="765"/>
      <c r="AF195" s="765"/>
      <c r="AG195" s="765"/>
      <c r="AH195" s="765"/>
      <c r="AI195" s="765"/>
      <c r="AJ195" s="765"/>
      <c r="AK195" s="765"/>
      <c r="AL195" s="765"/>
      <c r="AM195" s="765"/>
      <c r="AN195" s="765"/>
      <c r="AO195" s="765"/>
      <c r="AP195" s="765"/>
      <c r="AQ195" s="765"/>
    </row>
    <row r="196" s="695" customFormat="1" customHeight="1" spans="1:43">
      <c r="A196" s="513"/>
      <c r="B196" s="213"/>
      <c r="C196" s="213"/>
      <c r="D196" s="409"/>
      <c r="E196" s="409"/>
      <c r="F196" s="662"/>
      <c r="G196" s="215"/>
      <c r="H196" s="291"/>
      <c r="I196" s="291"/>
      <c r="J196" s="291"/>
      <c r="K196" s="662"/>
      <c r="L196" s="217"/>
      <c r="M196" s="217"/>
      <c r="N196" s="217"/>
      <c r="O196" s="217"/>
      <c r="P196" s="217"/>
      <c r="Q196" s="217"/>
      <c r="R196" s="217"/>
      <c r="S196" s="764"/>
      <c r="T196" s="394"/>
      <c r="U196" s="765"/>
      <c r="V196" s="765"/>
      <c r="W196" s="765"/>
      <c r="X196" s="765"/>
      <c r="Y196" s="765"/>
      <c r="Z196" s="765"/>
      <c r="AA196" s="765"/>
      <c r="AB196" s="765"/>
      <c r="AC196" s="765"/>
      <c r="AD196" s="765"/>
      <c r="AE196" s="765"/>
      <c r="AF196" s="765"/>
      <c r="AG196" s="765"/>
      <c r="AH196" s="765"/>
      <c r="AI196" s="765"/>
      <c r="AJ196" s="765"/>
      <c r="AK196" s="765"/>
      <c r="AL196" s="765"/>
      <c r="AM196" s="765"/>
      <c r="AN196" s="765"/>
      <c r="AO196" s="765"/>
      <c r="AP196" s="765"/>
      <c r="AQ196" s="765"/>
    </row>
    <row r="197" s="695" customFormat="1" customHeight="1" spans="1:43">
      <c r="A197" s="513"/>
      <c r="B197" s="213"/>
      <c r="C197" s="213"/>
      <c r="D197" s="409"/>
      <c r="E197" s="409"/>
      <c r="F197" s="662"/>
      <c r="G197" s="215"/>
      <c r="H197" s="291"/>
      <c r="I197" s="291"/>
      <c r="J197" s="291"/>
      <c r="K197" s="662"/>
      <c r="L197" s="217"/>
      <c r="M197" s="217"/>
      <c r="N197" s="217"/>
      <c r="O197" s="217"/>
      <c r="P197" s="217"/>
      <c r="Q197" s="217"/>
      <c r="R197" s="217"/>
      <c r="S197" s="764"/>
      <c r="T197" s="394"/>
      <c r="U197" s="765"/>
      <c r="V197" s="765"/>
      <c r="W197" s="765"/>
      <c r="X197" s="765"/>
      <c r="Y197" s="765"/>
      <c r="Z197" s="765"/>
      <c r="AA197" s="765"/>
      <c r="AB197" s="765"/>
      <c r="AC197" s="765"/>
      <c r="AD197" s="765"/>
      <c r="AE197" s="765"/>
      <c r="AF197" s="765"/>
      <c r="AG197" s="765"/>
      <c r="AH197" s="765"/>
      <c r="AI197" s="765"/>
      <c r="AJ197" s="765"/>
      <c r="AK197" s="765"/>
      <c r="AL197" s="765"/>
      <c r="AM197" s="765"/>
      <c r="AN197" s="765"/>
      <c r="AO197" s="765"/>
      <c r="AP197" s="765"/>
      <c r="AQ197" s="765"/>
    </row>
    <row r="198" s="695" customFormat="1" customHeight="1" spans="1:43">
      <c r="A198" s="513"/>
      <c r="B198" s="213"/>
      <c r="C198" s="213"/>
      <c r="D198" s="409"/>
      <c r="E198" s="409"/>
      <c r="F198" s="662"/>
      <c r="G198" s="215"/>
      <c r="H198" s="291"/>
      <c r="I198" s="291"/>
      <c r="J198" s="291"/>
      <c r="K198" s="662"/>
      <c r="L198" s="217"/>
      <c r="M198" s="217"/>
      <c r="N198" s="217"/>
      <c r="O198" s="217"/>
      <c r="P198" s="217"/>
      <c r="Q198" s="217"/>
      <c r="R198" s="217"/>
      <c r="S198" s="764"/>
      <c r="T198" s="394"/>
      <c r="U198" s="765"/>
      <c r="V198" s="765"/>
      <c r="W198" s="765"/>
      <c r="X198" s="765"/>
      <c r="Y198" s="765"/>
      <c r="Z198" s="765"/>
      <c r="AA198" s="765"/>
      <c r="AB198" s="765"/>
      <c r="AC198" s="765"/>
      <c r="AD198" s="765"/>
      <c r="AE198" s="765"/>
      <c r="AF198" s="765"/>
      <c r="AG198" s="765"/>
      <c r="AH198" s="765"/>
      <c r="AI198" s="765"/>
      <c r="AJ198" s="765"/>
      <c r="AK198" s="765"/>
      <c r="AL198" s="765"/>
      <c r="AM198" s="765"/>
      <c r="AN198" s="765"/>
      <c r="AO198" s="765"/>
      <c r="AP198" s="765"/>
      <c r="AQ198" s="765"/>
    </row>
    <row r="199" s="695" customFormat="1" customHeight="1" spans="1:43">
      <c r="A199" s="513"/>
      <c r="B199" s="213"/>
      <c r="C199" s="213"/>
      <c r="D199" s="409"/>
      <c r="E199" s="409"/>
      <c r="F199" s="662"/>
      <c r="G199" s="215"/>
      <c r="H199" s="291"/>
      <c r="I199" s="291"/>
      <c r="J199" s="291"/>
      <c r="K199" s="662"/>
      <c r="L199" s="217"/>
      <c r="M199" s="217"/>
      <c r="N199" s="217"/>
      <c r="O199" s="217"/>
      <c r="P199" s="217"/>
      <c r="Q199" s="217"/>
      <c r="R199" s="217"/>
      <c r="S199" s="764"/>
      <c r="T199" s="394"/>
      <c r="U199" s="765"/>
      <c r="V199" s="765"/>
      <c r="W199" s="765"/>
      <c r="X199" s="765"/>
      <c r="Y199" s="765"/>
      <c r="Z199" s="765"/>
      <c r="AA199" s="765"/>
      <c r="AB199" s="765"/>
      <c r="AC199" s="765"/>
      <c r="AD199" s="765"/>
      <c r="AE199" s="765"/>
      <c r="AF199" s="765"/>
      <c r="AG199" s="765"/>
      <c r="AH199" s="765"/>
      <c r="AI199" s="765"/>
      <c r="AJ199" s="765"/>
      <c r="AK199" s="765"/>
      <c r="AL199" s="765"/>
      <c r="AM199" s="765"/>
      <c r="AN199" s="765"/>
      <c r="AO199" s="765"/>
      <c r="AP199" s="765"/>
      <c r="AQ199" s="765"/>
    </row>
    <row r="200" s="16" customFormat="1" customHeight="1" spans="1:43">
      <c r="A200" s="513"/>
      <c r="B200" s="213"/>
      <c r="C200" s="163"/>
      <c r="D200" s="409"/>
      <c r="E200" s="409"/>
      <c r="F200" s="662"/>
      <c r="G200" s="295"/>
      <c r="H200" s="291"/>
      <c r="I200" s="291"/>
      <c r="J200" s="291"/>
      <c r="K200" s="662"/>
      <c r="L200" s="768"/>
      <c r="M200" s="769"/>
      <c r="N200" s="770"/>
      <c r="O200" s="771"/>
      <c r="P200" s="769"/>
      <c r="Q200" s="769"/>
      <c r="R200" s="295"/>
      <c r="S200" s="761"/>
      <c r="T200" s="762"/>
      <c r="U200" s="763"/>
      <c r="V200" s="763"/>
      <c r="W200" s="763"/>
      <c r="X200" s="763"/>
      <c r="Y200" s="763"/>
      <c r="Z200" s="763"/>
      <c r="AA200" s="763"/>
      <c r="AB200" s="763"/>
      <c r="AC200" s="763"/>
      <c r="AD200" s="763"/>
      <c r="AE200" s="763"/>
      <c r="AF200" s="763"/>
      <c r="AG200" s="763"/>
      <c r="AH200" s="763"/>
      <c r="AI200" s="763"/>
      <c r="AJ200" s="763"/>
      <c r="AK200" s="763"/>
      <c r="AL200" s="763"/>
      <c r="AM200" s="763"/>
      <c r="AN200" s="763"/>
      <c r="AO200" s="763"/>
    </row>
    <row r="201" s="695" customFormat="1" customHeight="1" spans="1:43">
      <c r="A201" s="513"/>
      <c r="B201" s="213"/>
      <c r="C201" s="213"/>
      <c r="D201" s="409"/>
      <c r="E201" s="409"/>
      <c r="F201" s="662"/>
      <c r="G201" s="215"/>
      <c r="H201" s="291"/>
      <c r="I201" s="291"/>
      <c r="J201" s="291"/>
      <c r="K201" s="662"/>
      <c r="L201" s="217"/>
      <c r="M201" s="217"/>
      <c r="N201" s="217"/>
      <c r="O201" s="217"/>
      <c r="P201" s="217"/>
      <c r="Q201" s="217"/>
      <c r="R201" s="217"/>
      <c r="S201" s="764"/>
      <c r="T201" s="394"/>
      <c r="U201" s="765"/>
      <c r="V201" s="765"/>
      <c r="W201" s="765"/>
      <c r="X201" s="765"/>
      <c r="Y201" s="765"/>
      <c r="Z201" s="765"/>
      <c r="AA201" s="765"/>
      <c r="AB201" s="765"/>
      <c r="AC201" s="765"/>
      <c r="AD201" s="765"/>
      <c r="AE201" s="765"/>
      <c r="AF201" s="765"/>
      <c r="AG201" s="765"/>
      <c r="AH201" s="765"/>
      <c r="AI201" s="765"/>
      <c r="AJ201" s="765"/>
      <c r="AK201" s="765"/>
      <c r="AL201" s="765"/>
      <c r="AM201" s="765"/>
      <c r="AN201" s="765"/>
      <c r="AO201" s="765"/>
      <c r="AP201" s="765"/>
      <c r="AQ201" s="765"/>
    </row>
    <row r="202" s="695" customFormat="1" customHeight="1" spans="1:43">
      <c r="A202" s="513"/>
      <c r="B202" s="213"/>
      <c r="C202" s="213"/>
      <c r="D202" s="409"/>
      <c r="E202" s="409"/>
      <c r="F202" s="662"/>
      <c r="G202" s="215"/>
      <c r="H202" s="291"/>
      <c r="I202" s="291"/>
      <c r="J202" s="291"/>
      <c r="K202" s="662"/>
      <c r="L202" s="217"/>
      <c r="M202" s="217"/>
      <c r="N202" s="217"/>
      <c r="O202" s="217"/>
      <c r="P202" s="217"/>
      <c r="Q202" s="217"/>
      <c r="R202" s="217"/>
      <c r="S202" s="764"/>
      <c r="T202" s="394"/>
      <c r="U202" s="765"/>
      <c r="V202" s="765"/>
      <c r="W202" s="765"/>
      <c r="X202" s="765"/>
      <c r="Y202" s="765"/>
      <c r="Z202" s="765"/>
      <c r="AA202" s="765"/>
      <c r="AB202" s="765"/>
      <c r="AC202" s="765"/>
      <c r="AD202" s="765"/>
      <c r="AE202" s="765"/>
      <c r="AF202" s="765"/>
      <c r="AG202" s="765"/>
      <c r="AH202" s="765"/>
      <c r="AI202" s="765"/>
      <c r="AJ202" s="765"/>
      <c r="AK202" s="765"/>
      <c r="AL202" s="765"/>
      <c r="AM202" s="765"/>
      <c r="AN202" s="765"/>
      <c r="AO202" s="765"/>
      <c r="AP202" s="765"/>
      <c r="AQ202" s="765"/>
    </row>
    <row r="203" s="695" customFormat="1" customHeight="1" spans="1:43">
      <c r="A203" s="513"/>
      <c r="B203" s="213"/>
      <c r="C203" s="213"/>
      <c r="D203" s="409"/>
      <c r="E203" s="409"/>
      <c r="F203" s="662"/>
      <c r="G203" s="215"/>
      <c r="H203" s="291"/>
      <c r="I203" s="291"/>
      <c r="J203" s="291"/>
      <c r="K203" s="662"/>
      <c r="L203" s="217"/>
      <c r="M203" s="217"/>
      <c r="N203" s="217"/>
      <c r="O203" s="217"/>
      <c r="P203" s="217"/>
      <c r="Q203" s="217"/>
      <c r="R203" s="217"/>
      <c r="S203" s="772"/>
      <c r="T203" s="394"/>
      <c r="U203" s="765"/>
      <c r="V203" s="765"/>
      <c r="W203" s="765"/>
      <c r="X203" s="765"/>
      <c r="Y203" s="765"/>
      <c r="Z203" s="765"/>
      <c r="AA203" s="765"/>
      <c r="AB203" s="765"/>
      <c r="AC203" s="765"/>
      <c r="AD203" s="765"/>
      <c r="AE203" s="765"/>
      <c r="AF203" s="765"/>
      <c r="AG203" s="765"/>
      <c r="AH203" s="765"/>
      <c r="AI203" s="765"/>
      <c r="AJ203" s="765"/>
      <c r="AK203" s="765"/>
      <c r="AL203" s="765"/>
      <c r="AM203" s="765"/>
      <c r="AN203" s="765"/>
      <c r="AO203" s="765"/>
      <c r="AP203" s="765"/>
      <c r="AQ203" s="765"/>
    </row>
    <row r="204" s="695" customFormat="1" customHeight="1" spans="1:43">
      <c r="A204" s="513"/>
      <c r="B204" s="213"/>
      <c r="C204" s="213"/>
      <c r="D204" s="409"/>
      <c r="E204" s="409"/>
      <c r="F204" s="662"/>
      <c r="G204" s="215"/>
      <c r="H204" s="291"/>
      <c r="I204" s="291"/>
      <c r="J204" s="291"/>
      <c r="K204" s="662"/>
      <c r="L204" s="217"/>
      <c r="M204" s="217"/>
      <c r="N204" s="217"/>
      <c r="O204" s="217"/>
      <c r="P204" s="217"/>
      <c r="Q204" s="217"/>
      <c r="R204" s="217"/>
      <c r="S204" s="772"/>
      <c r="T204" s="394"/>
      <c r="U204" s="765"/>
      <c r="V204" s="765"/>
      <c r="W204" s="765"/>
      <c r="X204" s="765"/>
      <c r="Y204" s="765"/>
      <c r="Z204" s="765"/>
      <c r="AA204" s="765"/>
      <c r="AB204" s="765"/>
      <c r="AC204" s="765"/>
      <c r="AD204" s="765"/>
      <c r="AE204" s="765"/>
      <c r="AF204" s="765"/>
      <c r="AG204" s="765"/>
      <c r="AH204" s="765"/>
      <c r="AI204" s="765"/>
      <c r="AJ204" s="765"/>
      <c r="AK204" s="765"/>
      <c r="AL204" s="765"/>
      <c r="AM204" s="765"/>
      <c r="AN204" s="765"/>
      <c r="AO204" s="765"/>
      <c r="AP204" s="765"/>
      <c r="AQ204" s="765"/>
    </row>
    <row r="205" s="695" customFormat="1" customHeight="1" spans="1:43">
      <c r="A205" s="513"/>
      <c r="B205" s="495"/>
      <c r="C205" s="773"/>
      <c r="D205" s="409"/>
      <c r="E205" s="359"/>
      <c r="F205" s="774"/>
      <c r="G205" s="775"/>
      <c r="H205" s="526"/>
      <c r="I205" s="526"/>
      <c r="J205" s="526"/>
      <c r="K205" s="776"/>
      <c r="L205" s="217"/>
      <c r="M205" s="217"/>
      <c r="N205" s="217"/>
      <c r="O205" s="217"/>
      <c r="P205" s="217"/>
      <c r="Q205" s="217"/>
      <c r="R205" s="217"/>
      <c r="S205" s="764"/>
      <c r="T205" s="528"/>
    </row>
    <row r="206" s="695" customFormat="1" customHeight="1" spans="1:43">
      <c r="A206" s="513"/>
      <c r="B206" s="495"/>
      <c r="C206" s="773"/>
      <c r="D206" s="409"/>
      <c r="E206" s="409"/>
      <c r="F206" s="662"/>
      <c r="G206" s="215"/>
      <c r="H206" s="217"/>
      <c r="I206" s="217"/>
      <c r="J206" s="217"/>
      <c r="K206" s="662"/>
      <c r="L206" s="217"/>
      <c r="M206" s="217"/>
      <c r="N206" s="217"/>
      <c r="O206" s="217"/>
      <c r="P206" s="217"/>
      <c r="Q206" s="217"/>
      <c r="R206" s="217"/>
      <c r="S206" s="764"/>
      <c r="T206" s="528"/>
    </row>
    <row r="207" s="695" customFormat="1" customHeight="1" spans="1:43">
      <c r="A207" s="513"/>
      <c r="B207" s="213"/>
      <c r="C207" s="213"/>
      <c r="D207" s="409"/>
      <c r="E207" s="409"/>
      <c r="F207" s="662"/>
      <c r="G207" s="215"/>
      <c r="H207" s="217"/>
      <c r="I207" s="217"/>
      <c r="J207" s="217"/>
      <c r="K207" s="662"/>
      <c r="L207" s="217"/>
      <c r="M207" s="217"/>
      <c r="N207" s="217"/>
      <c r="O207" s="217"/>
      <c r="P207" s="217"/>
      <c r="Q207" s="217"/>
      <c r="R207" s="217"/>
      <c r="S207" s="764"/>
      <c r="T207" s="528"/>
    </row>
    <row r="208" s="16" customFormat="1" customHeight="1" spans="1:43">
      <c r="A208" s="529"/>
      <c r="B208" s="213"/>
      <c r="C208" s="163"/>
      <c r="D208" s="409"/>
      <c r="E208" s="409"/>
      <c r="F208" s="662"/>
      <c r="G208" s="295"/>
      <c r="H208" s="291"/>
      <c r="I208" s="291"/>
      <c r="J208" s="291"/>
      <c r="K208" s="662"/>
      <c r="L208" s="768"/>
      <c r="M208" s="769"/>
      <c r="N208" s="770"/>
      <c r="O208" s="771"/>
      <c r="P208" s="769"/>
      <c r="Q208" s="769"/>
      <c r="R208" s="295"/>
      <c r="S208" s="757"/>
      <c r="T208" s="762"/>
      <c r="U208" s="763"/>
      <c r="V208" s="763"/>
      <c r="W208" s="763"/>
      <c r="X208" s="763"/>
      <c r="Y208" s="763"/>
      <c r="Z208" s="763"/>
      <c r="AA208" s="763"/>
      <c r="AB208" s="763"/>
      <c r="AC208" s="763"/>
      <c r="AD208" s="763"/>
      <c r="AE208" s="763"/>
      <c r="AF208" s="763"/>
      <c r="AG208" s="763"/>
      <c r="AH208" s="763"/>
      <c r="AI208" s="763"/>
      <c r="AJ208" s="763"/>
      <c r="AK208" s="763"/>
      <c r="AL208" s="763"/>
      <c r="AM208" s="763"/>
      <c r="AN208" s="763"/>
      <c r="AO208" s="763"/>
    </row>
    <row r="209" s="695" customFormat="1" customHeight="1" spans="1:20">
      <c r="A209" s="513"/>
      <c r="B209" s="213"/>
      <c r="C209" s="213"/>
      <c r="D209" s="409"/>
      <c r="E209" s="409"/>
      <c r="F209" s="662"/>
      <c r="G209" s="215"/>
      <c r="H209" s="291"/>
      <c r="I209" s="291"/>
      <c r="J209" s="291"/>
      <c r="K209" s="662"/>
      <c r="L209" s="217"/>
      <c r="M209" s="217"/>
      <c r="N209" s="217"/>
      <c r="O209" s="217"/>
      <c r="P209" s="217"/>
      <c r="Q209" s="217"/>
      <c r="R209" s="217"/>
      <c r="S209" s="764"/>
      <c r="T209" s="528"/>
    </row>
    <row r="210" s="695" customFormat="1" customHeight="1" spans="1:20">
      <c r="A210" s="513"/>
      <c r="B210" s="213"/>
      <c r="C210" s="213"/>
      <c r="D210" s="409"/>
      <c r="E210" s="409"/>
      <c r="F210" s="662"/>
      <c r="G210" s="215"/>
      <c r="H210" s="291"/>
      <c r="I210" s="291"/>
      <c r="J210" s="291"/>
      <c r="K210" s="662"/>
      <c r="L210" s="217"/>
      <c r="M210" s="217"/>
      <c r="N210" s="217"/>
      <c r="O210" s="217"/>
      <c r="P210" s="217"/>
      <c r="Q210" s="217"/>
      <c r="R210" s="217"/>
      <c r="S210" s="764"/>
      <c r="T210" s="528"/>
    </row>
    <row r="211" s="695" customFormat="1" customHeight="1" spans="1:20">
      <c r="A211" s="513"/>
      <c r="B211" s="495"/>
      <c r="C211" s="773"/>
      <c r="D211" s="409"/>
      <c r="E211" s="409"/>
      <c r="F211" s="662"/>
      <c r="G211" s="215"/>
      <c r="H211" s="489"/>
      <c r="I211" s="489"/>
      <c r="J211" s="489"/>
      <c r="K211" s="662"/>
      <c r="L211" s="217"/>
      <c r="M211" s="217"/>
      <c r="N211" s="217"/>
      <c r="O211" s="217"/>
      <c r="P211" s="217"/>
      <c r="Q211" s="217"/>
      <c r="R211" s="217"/>
      <c r="S211" s="764"/>
      <c r="T211" s="528"/>
    </row>
    <row r="212" s="695" customFormat="1" customHeight="1" spans="1:20">
      <c r="A212" s="513"/>
      <c r="B212" s="495"/>
      <c r="C212" s="773"/>
      <c r="D212" s="409"/>
      <c r="E212" s="409"/>
      <c r="F212" s="662"/>
      <c r="G212" s="215"/>
      <c r="H212" s="489"/>
      <c r="I212" s="489"/>
      <c r="J212" s="489"/>
      <c r="K212" s="662"/>
      <c r="L212" s="217"/>
      <c r="M212" s="217"/>
      <c r="N212" s="217"/>
      <c r="O212" s="217"/>
      <c r="P212" s="217"/>
      <c r="Q212" s="217"/>
      <c r="R212" s="217"/>
      <c r="S212" s="767"/>
      <c r="T212" s="528"/>
    </row>
    <row r="213" s="695" customFormat="1" customHeight="1" spans="1:20">
      <c r="A213" s="513"/>
      <c r="B213" s="495"/>
      <c r="C213" s="773"/>
      <c r="D213" s="409"/>
      <c r="E213" s="409"/>
      <c r="F213" s="662"/>
      <c r="G213" s="215"/>
      <c r="H213" s="489"/>
      <c r="I213" s="489"/>
      <c r="J213" s="489"/>
      <c r="K213" s="662"/>
      <c r="L213" s="217"/>
      <c r="M213" s="217"/>
      <c r="N213" s="217"/>
      <c r="O213" s="217"/>
      <c r="P213" s="217"/>
      <c r="Q213" s="217"/>
      <c r="R213" s="217"/>
      <c r="S213" s="764"/>
      <c r="T213" s="528"/>
    </row>
    <row r="214" s="695" customFormat="1" customHeight="1" spans="1:20">
      <c r="A214" s="513"/>
      <c r="B214" s="495"/>
      <c r="C214" s="773"/>
      <c r="D214" s="409"/>
      <c r="E214" s="409"/>
      <c r="F214" s="662"/>
      <c r="G214" s="215"/>
      <c r="H214" s="489"/>
      <c r="I214" s="489"/>
      <c r="J214" s="489"/>
      <c r="K214" s="662"/>
      <c r="L214" s="217"/>
      <c r="M214" s="217"/>
      <c r="N214" s="217"/>
      <c r="O214" s="217"/>
      <c r="P214" s="217"/>
      <c r="Q214" s="217"/>
      <c r="R214" s="217"/>
      <c r="S214" s="764"/>
      <c r="T214" s="528"/>
    </row>
    <row r="215" s="695" customFormat="1" customHeight="1" spans="1:20">
      <c r="A215" s="513"/>
      <c r="B215" s="213"/>
      <c r="C215" s="213"/>
      <c r="D215" s="409"/>
      <c r="E215" s="409"/>
      <c r="F215" s="662"/>
      <c r="G215" s="215"/>
      <c r="H215" s="489"/>
      <c r="I215" s="489"/>
      <c r="J215" s="489"/>
      <c r="K215" s="662"/>
      <c r="L215" s="217"/>
      <c r="M215" s="217"/>
      <c r="N215" s="217"/>
      <c r="O215" s="217"/>
      <c r="P215" s="217"/>
      <c r="Q215" s="217"/>
      <c r="R215" s="217"/>
      <c r="S215" s="764"/>
      <c r="T215" s="528"/>
    </row>
    <row r="216" s="695" customFormat="1" customHeight="1" spans="1:20">
      <c r="A216" s="513"/>
      <c r="B216" s="213"/>
      <c r="C216" s="213"/>
      <c r="D216" s="409"/>
      <c r="E216" s="409"/>
      <c r="F216" s="662"/>
      <c r="G216" s="215"/>
      <c r="H216" s="291"/>
      <c r="I216" s="291"/>
      <c r="J216" s="291"/>
      <c r="K216" s="662"/>
      <c r="L216" s="217"/>
      <c r="M216" s="217"/>
      <c r="N216" s="217"/>
      <c r="O216" s="217"/>
      <c r="P216" s="217"/>
      <c r="Q216" s="217"/>
      <c r="R216" s="217"/>
      <c r="S216" s="764"/>
      <c r="T216" s="528"/>
    </row>
    <row r="217" s="695" customFormat="1" customHeight="1" spans="1:20">
      <c r="A217" s="513"/>
      <c r="B217" s="213"/>
      <c r="C217" s="213"/>
      <c r="D217" s="409"/>
      <c r="E217" s="359"/>
      <c r="F217" s="774"/>
      <c r="G217" s="775"/>
      <c r="H217" s="777"/>
      <c r="I217" s="777"/>
      <c r="J217" s="777"/>
      <c r="K217" s="662"/>
      <c r="L217" s="217"/>
      <c r="M217" s="217"/>
      <c r="N217" s="217"/>
      <c r="O217" s="217"/>
      <c r="P217" s="217"/>
      <c r="Q217" s="217"/>
      <c r="R217" s="217"/>
      <c r="S217" s="764"/>
      <c r="T217" s="528"/>
    </row>
    <row r="218" s="695" customFormat="1" customHeight="1" spans="1:20">
      <c r="A218" s="513"/>
      <c r="B218" s="213"/>
      <c r="C218" s="213"/>
      <c r="D218" s="409"/>
      <c r="E218" s="359"/>
      <c r="F218" s="774"/>
      <c r="G218" s="775"/>
      <c r="H218" s="291"/>
      <c r="I218" s="291"/>
      <c r="J218" s="291"/>
      <c r="K218" s="662"/>
      <c r="L218" s="217"/>
      <c r="M218" s="217"/>
      <c r="N218" s="217"/>
      <c r="O218" s="217"/>
      <c r="P218" s="217"/>
      <c r="Q218" s="217"/>
      <c r="R218" s="217"/>
      <c r="S218" s="764"/>
      <c r="T218" s="528"/>
    </row>
    <row r="219" s="695" customFormat="1" customHeight="1" spans="1:20">
      <c r="A219" s="513"/>
      <c r="B219" s="213"/>
      <c r="C219" s="213"/>
      <c r="D219" s="409"/>
      <c r="E219" s="359"/>
      <c r="F219" s="774"/>
      <c r="G219" s="775"/>
      <c r="H219" s="291"/>
      <c r="I219" s="291"/>
      <c r="J219" s="291"/>
      <c r="K219" s="662"/>
      <c r="L219" s="217"/>
      <c r="M219" s="217"/>
      <c r="N219" s="217"/>
      <c r="O219" s="217"/>
      <c r="P219" s="217"/>
      <c r="Q219" s="217"/>
      <c r="R219" s="217"/>
      <c r="S219" s="764"/>
      <c r="T219" s="528"/>
    </row>
    <row r="220" s="695" customFormat="1" customHeight="1" spans="1:20">
      <c r="A220" s="513"/>
      <c r="B220" s="213"/>
      <c r="C220" s="213"/>
      <c r="D220" s="409"/>
      <c r="E220" s="359"/>
      <c r="F220" s="774"/>
      <c r="G220" s="775"/>
      <c r="H220" s="291"/>
      <c r="I220" s="291"/>
      <c r="J220" s="291"/>
      <c r="K220" s="662"/>
      <c r="L220" s="217"/>
      <c r="M220" s="217"/>
      <c r="N220" s="217"/>
      <c r="O220" s="217"/>
      <c r="P220" s="217"/>
      <c r="Q220" s="217"/>
      <c r="R220" s="217"/>
      <c r="S220" s="764"/>
      <c r="T220" s="528"/>
    </row>
    <row r="221" s="695" customFormat="1" customHeight="1" spans="1:20">
      <c r="A221" s="513"/>
      <c r="B221" s="213"/>
      <c r="C221" s="213"/>
      <c r="D221" s="409"/>
      <c r="E221" s="359"/>
      <c r="F221" s="774"/>
      <c r="G221" s="775"/>
      <c r="H221" s="291"/>
      <c r="I221" s="291"/>
      <c r="J221" s="291"/>
      <c r="K221" s="662"/>
      <c r="L221" s="217"/>
      <c r="M221" s="217"/>
      <c r="N221" s="217"/>
      <c r="O221" s="217"/>
      <c r="P221" s="217"/>
      <c r="Q221" s="217"/>
      <c r="R221" s="217"/>
      <c r="S221" s="764"/>
      <c r="T221" s="528"/>
    </row>
    <row r="222" s="695" customFormat="1" customHeight="1" spans="1:20">
      <c r="A222" s="513"/>
      <c r="B222" s="213"/>
      <c r="C222" s="213"/>
      <c r="D222" s="409"/>
      <c r="E222" s="359"/>
      <c r="F222" s="774"/>
      <c r="G222" s="775"/>
      <c r="H222" s="291"/>
      <c r="I222" s="291"/>
      <c r="J222" s="291"/>
      <c r="K222" s="662"/>
      <c r="L222" s="217"/>
      <c r="M222" s="217"/>
      <c r="N222" s="217"/>
      <c r="O222" s="217"/>
      <c r="P222" s="217"/>
      <c r="Q222" s="217"/>
      <c r="R222" s="217"/>
      <c r="S222" s="764"/>
      <c r="T222" s="528"/>
    </row>
    <row r="223" s="695" customFormat="1" customHeight="1" spans="1:20">
      <c r="A223" s="513"/>
      <c r="B223" s="495"/>
      <c r="C223" s="773"/>
      <c r="D223" s="409"/>
      <c r="E223" s="409"/>
      <c r="F223" s="662"/>
      <c r="G223" s="215"/>
      <c r="H223" s="489"/>
      <c r="I223" s="489"/>
      <c r="J223" s="489"/>
      <c r="K223" s="662"/>
      <c r="L223" s="217"/>
      <c r="M223" s="217"/>
      <c r="N223" s="217"/>
      <c r="O223" s="217"/>
      <c r="P223" s="217"/>
      <c r="Q223" s="217"/>
      <c r="R223" s="217"/>
      <c r="S223" s="764"/>
      <c r="T223" s="528"/>
    </row>
    <row r="224" s="695" customFormat="1" customHeight="1" spans="1:20">
      <c r="A224" s="513"/>
      <c r="B224" s="495"/>
      <c r="C224" s="773"/>
      <c r="D224" s="409"/>
      <c r="E224" s="409"/>
      <c r="F224" s="662"/>
      <c r="G224" s="215"/>
      <c r="H224" s="489"/>
      <c r="I224" s="489"/>
      <c r="J224" s="489"/>
      <c r="K224" s="662"/>
      <c r="L224" s="217"/>
      <c r="M224" s="217"/>
      <c r="N224" s="217"/>
      <c r="O224" s="217"/>
      <c r="P224" s="217"/>
      <c r="Q224" s="217"/>
      <c r="R224" s="217"/>
      <c r="S224" s="778"/>
      <c r="T224" s="394"/>
    </row>
    <row r="225" s="695" customFormat="1" customHeight="1" spans="1:42">
      <c r="A225" s="513"/>
      <c r="B225" s="495"/>
      <c r="C225" s="773"/>
      <c r="D225" s="409"/>
      <c r="E225" s="409"/>
      <c r="F225" s="662"/>
      <c r="G225" s="215"/>
      <c r="H225" s="489"/>
      <c r="I225" s="489"/>
      <c r="J225" s="489"/>
      <c r="K225" s="662"/>
      <c r="L225" s="217"/>
      <c r="M225" s="217"/>
      <c r="N225" s="217"/>
      <c r="O225" s="217"/>
      <c r="P225" s="217"/>
      <c r="Q225" s="217"/>
      <c r="R225" s="217"/>
      <c r="S225" s="778"/>
      <c r="T225" s="394"/>
    </row>
    <row r="226" s="695" customFormat="1" customHeight="1" spans="1:42">
      <c r="A226" s="513"/>
      <c r="B226" s="213"/>
      <c r="C226" s="213"/>
      <c r="D226" s="409"/>
      <c r="E226" s="359"/>
      <c r="F226" s="662"/>
      <c r="G226" s="215"/>
      <c r="H226" s="489"/>
      <c r="I226" s="489"/>
      <c r="J226" s="489"/>
      <c r="K226" s="662"/>
      <c r="L226" s="217"/>
      <c r="M226" s="217"/>
      <c r="N226" s="217"/>
      <c r="O226" s="217"/>
      <c r="P226" s="217"/>
      <c r="Q226" s="217"/>
      <c r="R226" s="217"/>
      <c r="S226" s="764"/>
      <c r="T226" s="394"/>
    </row>
    <row r="227" s="695" customFormat="1" customHeight="1" spans="1:42">
      <c r="A227" s="513"/>
      <c r="B227" s="213"/>
      <c r="C227" s="213"/>
      <c r="D227" s="409"/>
      <c r="E227" s="359"/>
      <c r="F227" s="662"/>
      <c r="G227" s="215"/>
      <c r="H227" s="291"/>
      <c r="I227" s="291"/>
      <c r="J227" s="291"/>
      <c r="K227" s="662"/>
      <c r="L227" s="217"/>
      <c r="M227" s="217"/>
      <c r="N227" s="217"/>
      <c r="O227" s="217"/>
      <c r="P227" s="217"/>
      <c r="Q227" s="217"/>
      <c r="R227" s="217"/>
      <c r="S227" s="764"/>
      <c r="T227" s="394"/>
    </row>
    <row r="228" s="695" customFormat="1" customHeight="1" spans="1:42">
      <c r="A228" s="513"/>
      <c r="B228" s="495"/>
      <c r="C228" s="773"/>
      <c r="D228" s="409"/>
      <c r="E228" s="409"/>
      <c r="F228" s="662"/>
      <c r="G228" s="215"/>
      <c r="H228" s="291"/>
      <c r="I228" s="291"/>
      <c r="J228" s="291"/>
      <c r="K228" s="662"/>
      <c r="L228" s="217"/>
      <c r="M228" s="217"/>
      <c r="N228" s="217"/>
      <c r="O228" s="217"/>
      <c r="P228" s="217"/>
      <c r="Q228" s="217"/>
      <c r="R228" s="217"/>
      <c r="S228" s="764"/>
      <c r="T228" s="394"/>
    </row>
    <row r="229" s="695" customFormat="1" customHeight="1" spans="1:42">
      <c r="A229" s="513"/>
      <c r="B229" s="213"/>
      <c r="C229" s="213"/>
      <c r="D229" s="409"/>
      <c r="E229" s="359"/>
      <c r="F229" s="662"/>
      <c r="G229" s="215"/>
      <c r="H229" s="291"/>
      <c r="I229" s="291"/>
      <c r="J229" s="291"/>
      <c r="K229" s="662"/>
      <c r="L229" s="217"/>
      <c r="M229" s="217"/>
      <c r="N229" s="217"/>
      <c r="O229" s="217"/>
      <c r="P229" s="217"/>
      <c r="Q229" s="217"/>
      <c r="R229" s="217"/>
      <c r="S229" s="764"/>
      <c r="T229" s="394"/>
    </row>
    <row r="230" s="695" customFormat="1" customHeight="1" spans="1:42">
      <c r="A230" s="779"/>
      <c r="B230" s="780"/>
      <c r="C230" s="780"/>
      <c r="D230" s="781"/>
      <c r="E230" s="781"/>
      <c r="F230" s="782"/>
      <c r="G230" s="783"/>
      <c r="H230" s="784"/>
      <c r="I230" s="784"/>
      <c r="J230" s="784"/>
      <c r="K230" s="782"/>
      <c r="L230" s="785"/>
      <c r="M230" s="785"/>
      <c r="N230" s="785"/>
      <c r="O230" s="785"/>
      <c r="P230" s="785"/>
      <c r="Q230" s="785"/>
      <c r="R230" s="785"/>
      <c r="S230" s="786"/>
      <c r="T230" s="394"/>
    </row>
    <row r="231" s="695" customFormat="1" customHeight="1" spans="1:42">
      <c r="A231" s="513"/>
      <c r="B231" s="787"/>
      <c r="C231" s="787"/>
      <c r="D231" s="409"/>
      <c r="E231" s="409"/>
      <c r="F231" s="662"/>
      <c r="G231" s="215"/>
      <c r="H231" s="291"/>
      <c r="I231" s="291"/>
      <c r="J231" s="291"/>
      <c r="K231" s="662"/>
      <c r="L231" s="217"/>
      <c r="M231" s="217"/>
      <c r="N231" s="217"/>
      <c r="O231" s="217"/>
      <c r="P231" s="217"/>
      <c r="Q231" s="217"/>
      <c r="R231" s="217"/>
      <c r="S231" s="778"/>
      <c r="T231" s="394"/>
    </row>
    <row r="232" s="695" customFormat="1" customHeight="1" spans="1:42">
      <c r="A232" s="513"/>
      <c r="B232" s="787"/>
      <c r="C232" s="213"/>
      <c r="D232" s="409"/>
      <c r="E232" s="409"/>
      <c r="F232" s="662"/>
      <c r="G232" s="215"/>
      <c r="H232" s="291"/>
      <c r="I232" s="291"/>
      <c r="J232" s="291"/>
      <c r="K232" s="662"/>
      <c r="L232" s="217"/>
      <c r="M232" s="217"/>
      <c r="N232" s="217"/>
      <c r="O232" s="217"/>
      <c r="P232" s="217"/>
      <c r="Q232" s="217"/>
      <c r="R232" s="217"/>
      <c r="S232" s="778"/>
      <c r="T232" s="394"/>
    </row>
    <row r="233" s="695" customFormat="1" customHeight="1" spans="1:42">
      <c r="A233" s="513"/>
      <c r="B233" s="787"/>
      <c r="C233" s="787"/>
      <c r="D233" s="409"/>
      <c r="E233" s="409"/>
      <c r="F233" s="662"/>
      <c r="G233" s="215"/>
      <c r="H233" s="291"/>
      <c r="I233" s="291"/>
      <c r="J233" s="291"/>
      <c r="K233" s="662"/>
      <c r="L233" s="217"/>
      <c r="M233" s="217"/>
      <c r="N233" s="217"/>
      <c r="O233" s="217"/>
      <c r="P233" s="217"/>
      <c r="Q233" s="217"/>
      <c r="R233" s="217"/>
      <c r="S233" s="778"/>
      <c r="T233" s="394"/>
    </row>
    <row r="234" s="695" customFormat="1" customHeight="1" spans="1:42">
      <c r="A234" s="513"/>
      <c r="B234" s="787"/>
      <c r="C234" s="213"/>
      <c r="D234" s="409"/>
      <c r="E234" s="409"/>
      <c r="F234" s="662"/>
      <c r="G234" s="215"/>
      <c r="H234" s="291"/>
      <c r="I234" s="291"/>
      <c r="J234" s="291"/>
      <c r="K234" s="662"/>
      <c r="L234" s="217"/>
      <c r="M234" s="217"/>
      <c r="N234" s="217"/>
      <c r="O234" s="217"/>
      <c r="P234" s="217"/>
      <c r="Q234" s="217"/>
      <c r="R234" s="217"/>
      <c r="S234" s="778"/>
      <c r="T234" s="394"/>
    </row>
    <row r="235" s="696" customFormat="1" customHeight="1" spans="1:42">
      <c r="A235" s="788">
        <v>46265</v>
      </c>
      <c r="B235" s="789" t="s">
        <v>659</v>
      </c>
      <c r="C235" s="789"/>
      <c r="D235" s="730"/>
      <c r="E235" s="626"/>
      <c r="F235" s="627">
        <f t="shared" ref="F235:R235" si="12">SUBTOTAL(9,F179:F234)</f>
        <v>0</v>
      </c>
      <c r="G235" s="731">
        <f t="shared" si="12"/>
        <v>0</v>
      </c>
      <c r="H235" s="628">
        <f t="shared" si="12"/>
        <v>0</v>
      </c>
      <c r="I235" s="628">
        <f t="shared" si="12"/>
        <v>0</v>
      </c>
      <c r="J235" s="628">
        <f t="shared" si="12"/>
        <v>0</v>
      </c>
      <c r="K235" s="627">
        <f t="shared" si="12"/>
        <v>0</v>
      </c>
      <c r="L235" s="731">
        <f t="shared" si="12"/>
        <v>0</v>
      </c>
      <c r="M235" s="628">
        <f t="shared" si="12"/>
        <v>0</v>
      </c>
      <c r="N235" s="731">
        <f t="shared" si="12"/>
        <v>0</v>
      </c>
      <c r="O235" s="628">
        <f t="shared" si="12"/>
        <v>0</v>
      </c>
      <c r="P235" s="628">
        <f t="shared" si="12"/>
        <v>0</v>
      </c>
      <c r="Q235" s="628">
        <f t="shared" si="12"/>
        <v>0</v>
      </c>
      <c r="R235" s="731">
        <f t="shared" si="12"/>
        <v>0</v>
      </c>
      <c r="S235" s="732">
        <f>L235+R235-J235</f>
        <v>0</v>
      </c>
      <c r="T235" s="752"/>
      <c r="AA235" s="790"/>
    </row>
    <row r="236" s="13" customFormat="1" customHeight="1" spans="1:42">
      <c r="A236" s="791"/>
      <c r="B236" s="213"/>
      <c r="C236" s="792"/>
      <c r="D236" s="793"/>
      <c r="E236" s="409"/>
      <c r="F236" s="794"/>
      <c r="G236" s="415"/>
      <c r="H236" s="417"/>
      <c r="I236" s="417"/>
      <c r="J236" s="417"/>
      <c r="K236" s="795"/>
      <c r="L236" s="796"/>
      <c r="M236" s="480"/>
      <c r="N236" s="480"/>
      <c r="O236" s="480"/>
      <c r="P236" s="797"/>
      <c r="Q236" s="797"/>
      <c r="R236" s="797"/>
      <c r="S236" s="767"/>
      <c r="T236" s="752"/>
      <c r="U236" s="765"/>
      <c r="V236" s="765"/>
      <c r="W236" s="765"/>
      <c r="X236" s="765"/>
      <c r="Y236" s="765"/>
      <c r="Z236" s="765"/>
      <c r="AA236" s="765"/>
      <c r="AB236" s="765"/>
      <c r="AC236" s="765"/>
      <c r="AD236" s="765"/>
      <c r="AE236" s="765"/>
      <c r="AF236" s="765"/>
      <c r="AG236" s="765"/>
      <c r="AH236" s="765"/>
      <c r="AI236" s="765"/>
      <c r="AJ236" s="765"/>
      <c r="AK236" s="765"/>
      <c r="AL236" s="765"/>
      <c r="AM236" s="765"/>
      <c r="AN236" s="765"/>
      <c r="AO236" s="765"/>
      <c r="AP236" s="765"/>
    </row>
    <row r="237" s="13" customFormat="1" customHeight="1" spans="1:42">
      <c r="A237" s="529"/>
      <c r="B237" s="213"/>
      <c r="C237" s="163"/>
      <c r="D237" s="409"/>
      <c r="E237" s="409"/>
      <c r="F237" s="660"/>
      <c r="G237" s="295"/>
      <c r="H237" s="500"/>
      <c r="I237" s="291"/>
      <c r="J237" s="500"/>
      <c r="K237" s="662"/>
      <c r="L237" s="295"/>
      <c r="M237" s="388"/>
      <c r="N237" s="215"/>
      <c r="O237" s="217"/>
      <c r="P237" s="388"/>
      <c r="Q237" s="388"/>
      <c r="R237" s="295"/>
      <c r="S237" s="798"/>
      <c r="T237" s="752"/>
      <c r="U237" s="765"/>
      <c r="V237" s="765"/>
      <c r="W237" s="765"/>
      <c r="X237" s="765"/>
      <c r="Y237" s="765"/>
      <c r="Z237" s="765"/>
      <c r="AA237" s="765"/>
      <c r="AB237" s="765"/>
      <c r="AC237" s="765"/>
      <c r="AD237" s="765"/>
      <c r="AE237" s="765"/>
      <c r="AF237" s="765"/>
      <c r="AG237" s="765"/>
      <c r="AH237" s="765"/>
      <c r="AI237" s="765"/>
      <c r="AJ237" s="765"/>
      <c r="AK237" s="765"/>
      <c r="AL237" s="765"/>
      <c r="AM237" s="765"/>
      <c r="AN237" s="765"/>
      <c r="AO237" s="765"/>
      <c r="AP237" s="765"/>
    </row>
    <row r="238" s="13" customFormat="1" customHeight="1" spans="1:42">
      <c r="A238" s="513"/>
      <c r="B238" s="213"/>
      <c r="C238" s="799"/>
      <c r="D238" s="800"/>
      <c r="E238" s="409"/>
      <c r="F238" s="794"/>
      <c r="G238" s="415"/>
      <c r="H238" s="417"/>
      <c r="I238" s="417"/>
      <c r="J238" s="417"/>
      <c r="K238" s="662"/>
      <c r="L238" s="801"/>
      <c r="M238" s="802"/>
      <c r="N238" s="217"/>
      <c r="O238" s="217"/>
      <c r="P238" s="217"/>
      <c r="Q238" s="217"/>
      <c r="R238" s="217"/>
      <c r="S238" s="803"/>
      <c r="T238" s="804"/>
      <c r="U238" s="765"/>
      <c r="V238" s="765"/>
      <c r="W238" s="765"/>
      <c r="X238" s="765"/>
      <c r="Y238" s="765"/>
      <c r="Z238" s="765"/>
      <c r="AA238" s="765"/>
      <c r="AB238" s="765"/>
      <c r="AC238" s="765"/>
      <c r="AD238" s="765"/>
      <c r="AE238" s="765"/>
      <c r="AF238" s="765"/>
      <c r="AG238" s="765"/>
      <c r="AH238" s="765"/>
      <c r="AI238" s="765"/>
      <c r="AJ238" s="765"/>
      <c r="AK238" s="765"/>
      <c r="AL238" s="765"/>
      <c r="AM238" s="765"/>
      <c r="AN238" s="765"/>
      <c r="AO238" s="765"/>
      <c r="AP238" s="765"/>
    </row>
    <row r="239" s="13" customFormat="1" customHeight="1" spans="1:42">
      <c r="A239" s="529"/>
      <c r="B239" s="213"/>
      <c r="C239" s="163"/>
      <c r="D239" s="409"/>
      <c r="E239" s="409"/>
      <c r="F239" s="660"/>
      <c r="G239" s="295"/>
      <c r="H239" s="291"/>
      <c r="I239" s="257"/>
      <c r="J239" s="202"/>
      <c r="K239" s="662"/>
      <c r="L239" s="295"/>
      <c r="M239" s="388"/>
      <c r="N239" s="215"/>
      <c r="O239" s="217"/>
      <c r="P239" s="388"/>
      <c r="Q239" s="388"/>
      <c r="R239" s="295"/>
      <c r="S239" s="757"/>
      <c r="T239" s="394"/>
      <c r="U239" s="765"/>
      <c r="V239" s="765"/>
      <c r="W239" s="765"/>
      <c r="X239" s="765"/>
      <c r="Y239" s="765"/>
      <c r="Z239" s="765"/>
      <c r="AA239" s="765"/>
      <c r="AB239" s="765"/>
      <c r="AC239" s="765"/>
      <c r="AD239" s="765"/>
      <c r="AE239" s="765"/>
      <c r="AF239" s="765"/>
      <c r="AG239" s="765"/>
      <c r="AH239" s="765"/>
      <c r="AI239" s="765"/>
      <c r="AJ239" s="765"/>
      <c r="AK239" s="765"/>
      <c r="AL239" s="765"/>
      <c r="AM239" s="765"/>
      <c r="AN239" s="765"/>
      <c r="AO239" s="765"/>
      <c r="AP239" s="765"/>
    </row>
    <row r="240" s="13" customFormat="1" customHeight="1" spans="1:42">
      <c r="A240" s="529"/>
      <c r="B240" s="213"/>
      <c r="C240" s="163"/>
      <c r="D240" s="409"/>
      <c r="E240" s="409"/>
      <c r="F240" s="660"/>
      <c r="G240" s="295"/>
      <c r="H240" s="388"/>
      <c r="I240" s="388"/>
      <c r="J240" s="388"/>
      <c r="K240" s="662"/>
      <c r="L240" s="295"/>
      <c r="M240" s="388"/>
      <c r="N240" s="215"/>
      <c r="O240" s="217"/>
      <c r="P240" s="388"/>
      <c r="Q240" s="388"/>
      <c r="R240" s="295"/>
      <c r="S240" s="757"/>
      <c r="T240" s="394"/>
      <c r="U240" s="765"/>
      <c r="V240" s="765"/>
      <c r="W240" s="765"/>
      <c r="X240" s="765"/>
      <c r="Y240" s="765"/>
      <c r="Z240" s="765"/>
      <c r="AA240" s="765"/>
      <c r="AB240" s="765"/>
      <c r="AC240" s="765"/>
      <c r="AD240" s="765"/>
      <c r="AE240" s="765"/>
      <c r="AF240" s="765"/>
      <c r="AG240" s="765"/>
      <c r="AH240" s="765"/>
      <c r="AI240" s="765"/>
      <c r="AJ240" s="765"/>
      <c r="AK240" s="765"/>
      <c r="AL240" s="765"/>
      <c r="AM240" s="765"/>
      <c r="AN240" s="765"/>
      <c r="AO240" s="765"/>
      <c r="AP240" s="765"/>
    </row>
    <row r="241" s="13" customFormat="1" customHeight="1" spans="1:42">
      <c r="A241" s="513"/>
      <c r="B241" s="213"/>
      <c r="C241" s="799"/>
      <c r="D241" s="492"/>
      <c r="E241" s="409"/>
      <c r="F241" s="660"/>
      <c r="G241" s="295"/>
      <c r="H241" s="388"/>
      <c r="I241" s="388"/>
      <c r="J241" s="388"/>
      <c r="K241" s="662"/>
      <c r="L241" s="801"/>
      <c r="M241" s="217"/>
      <c r="N241" s="217"/>
      <c r="O241" s="217"/>
      <c r="P241" s="217"/>
      <c r="Q241" s="217"/>
      <c r="R241" s="217"/>
      <c r="S241" s="764"/>
      <c r="T241" s="394"/>
      <c r="U241" s="765"/>
      <c r="V241" s="765"/>
      <c r="W241" s="765"/>
      <c r="X241" s="765"/>
      <c r="Y241" s="765"/>
      <c r="Z241" s="765"/>
      <c r="AA241" s="765"/>
      <c r="AB241" s="765"/>
      <c r="AC241" s="765"/>
      <c r="AD241" s="765"/>
      <c r="AE241" s="765"/>
      <c r="AF241" s="765"/>
      <c r="AG241" s="765"/>
      <c r="AH241" s="765"/>
      <c r="AI241" s="765"/>
      <c r="AJ241" s="765"/>
      <c r="AK241" s="765"/>
      <c r="AL241" s="765"/>
      <c r="AM241" s="765"/>
      <c r="AN241" s="765"/>
      <c r="AO241" s="765"/>
    </row>
    <row r="242" s="13" customFormat="1" customHeight="1" spans="1:42">
      <c r="A242" s="529"/>
      <c r="B242" s="213"/>
      <c r="C242" s="163"/>
      <c r="D242" s="409"/>
      <c r="E242" s="409"/>
      <c r="F242" s="660"/>
      <c r="G242" s="295"/>
      <c r="H242" s="291"/>
      <c r="I242" s="291"/>
      <c r="J242" s="291"/>
      <c r="K242" s="662"/>
      <c r="L242" s="295"/>
      <c r="M242" s="388"/>
      <c r="N242" s="215"/>
      <c r="O242" s="217"/>
      <c r="P242" s="388"/>
      <c r="Q242" s="295"/>
      <c r="R242" s="777"/>
      <c r="S242" s="764"/>
      <c r="T242" s="394"/>
      <c r="U242" s="765"/>
      <c r="V242" s="765"/>
      <c r="W242" s="765"/>
      <c r="X242" s="765"/>
      <c r="Y242" s="765"/>
      <c r="Z242" s="765"/>
      <c r="AA242" s="765"/>
      <c r="AB242" s="765"/>
      <c r="AC242" s="765"/>
      <c r="AD242" s="765"/>
      <c r="AE242" s="765"/>
      <c r="AF242" s="765"/>
      <c r="AG242" s="765"/>
      <c r="AH242" s="765"/>
      <c r="AI242" s="765"/>
      <c r="AJ242" s="765"/>
      <c r="AK242" s="765"/>
      <c r="AL242" s="765"/>
      <c r="AM242" s="765"/>
      <c r="AN242" s="765"/>
      <c r="AO242" s="765"/>
    </row>
    <row r="243" s="13" customFormat="1" customHeight="1" spans="1:42">
      <c r="A243" s="513"/>
      <c r="B243" s="213"/>
      <c r="C243" s="799"/>
      <c r="D243" s="492"/>
      <c r="E243" s="409"/>
      <c r="F243" s="660"/>
      <c r="G243" s="295"/>
      <c r="H243" s="291"/>
      <c r="I243" s="291"/>
      <c r="J243" s="291"/>
      <c r="K243" s="662"/>
      <c r="L243" s="801"/>
      <c r="M243" s="217"/>
      <c r="N243" s="217"/>
      <c r="O243" s="217"/>
      <c r="P243" s="217"/>
      <c r="Q243" s="217"/>
      <c r="R243" s="217"/>
      <c r="S243" s="764"/>
      <c r="T243" s="394"/>
      <c r="U243" s="765"/>
      <c r="V243" s="765"/>
      <c r="W243" s="765"/>
      <c r="X243" s="765"/>
      <c r="Y243" s="765"/>
      <c r="Z243" s="765"/>
      <c r="AA243" s="765"/>
      <c r="AB243" s="765"/>
      <c r="AC243" s="765"/>
      <c r="AD243" s="765"/>
      <c r="AE243" s="765"/>
      <c r="AF243" s="765"/>
      <c r="AG243" s="765"/>
      <c r="AH243" s="765"/>
      <c r="AI243" s="765"/>
      <c r="AJ243" s="765"/>
      <c r="AK243" s="765"/>
      <c r="AL243" s="765"/>
      <c r="AM243" s="765"/>
      <c r="AN243" s="765"/>
      <c r="AO243" s="765"/>
    </row>
    <row r="244" s="13" customFormat="1" customHeight="1" spans="1:42">
      <c r="A244" s="513"/>
      <c r="B244" s="213"/>
      <c r="C244" s="799"/>
      <c r="D244" s="492"/>
      <c r="E244" s="409"/>
      <c r="F244" s="660"/>
      <c r="G244" s="295"/>
      <c r="H244" s="291"/>
      <c r="I244" s="291"/>
      <c r="J244" s="291"/>
      <c r="K244" s="662"/>
      <c r="L244" s="801"/>
      <c r="M244" s="217"/>
      <c r="N244" s="217"/>
      <c r="O244" s="217"/>
      <c r="P244" s="217"/>
      <c r="Q244" s="217"/>
      <c r="R244" s="217"/>
      <c r="S244" s="764"/>
      <c r="T244" s="394"/>
      <c r="U244" s="765"/>
      <c r="V244" s="765"/>
      <c r="W244" s="765"/>
      <c r="X244" s="765"/>
      <c r="Y244" s="765"/>
      <c r="Z244" s="765"/>
      <c r="AA244" s="765"/>
      <c r="AB244" s="765"/>
      <c r="AC244" s="765"/>
      <c r="AD244" s="765"/>
      <c r="AE244" s="765"/>
      <c r="AF244" s="765"/>
      <c r="AG244" s="765"/>
      <c r="AH244" s="765"/>
      <c r="AI244" s="765"/>
      <c r="AJ244" s="765"/>
      <c r="AK244" s="765"/>
      <c r="AL244" s="765"/>
      <c r="AM244" s="765"/>
      <c r="AN244" s="765"/>
      <c r="AO244" s="765"/>
    </row>
    <row r="245" s="13" customFormat="1" customHeight="1" spans="1:42">
      <c r="A245" s="513"/>
      <c r="B245" s="213"/>
      <c r="C245" s="799"/>
      <c r="D245" s="793"/>
      <c r="E245" s="409"/>
      <c r="F245" s="660"/>
      <c r="G245" s="295"/>
      <c r="H245" s="500"/>
      <c r="I245" s="291"/>
      <c r="J245" s="500"/>
      <c r="K245" s="662"/>
      <c r="L245" s="796"/>
      <c r="M245" s="480"/>
      <c r="N245" s="480"/>
      <c r="O245" s="480"/>
      <c r="P245" s="480"/>
      <c r="Q245" s="797"/>
      <c r="R245" s="797"/>
      <c r="S245" s="764"/>
      <c r="T245" s="394"/>
      <c r="U245" s="765"/>
      <c r="V245" s="765"/>
      <c r="W245" s="765"/>
      <c r="X245" s="765"/>
      <c r="Y245" s="765"/>
      <c r="Z245" s="765"/>
      <c r="AA245" s="765"/>
      <c r="AB245" s="765"/>
      <c r="AC245" s="765"/>
      <c r="AD245" s="765"/>
      <c r="AE245" s="765"/>
      <c r="AF245" s="765"/>
      <c r="AG245" s="765"/>
      <c r="AH245" s="765"/>
      <c r="AI245" s="765"/>
      <c r="AJ245" s="765"/>
      <c r="AK245" s="765"/>
      <c r="AL245" s="765"/>
      <c r="AM245" s="765"/>
      <c r="AN245" s="765"/>
      <c r="AO245" s="765"/>
    </row>
    <row r="246" s="13" customFormat="1" customHeight="1" spans="1:42">
      <c r="A246" s="513"/>
      <c r="B246" s="213"/>
      <c r="C246" s="799"/>
      <c r="D246" s="793"/>
      <c r="E246" s="409"/>
      <c r="F246" s="660"/>
      <c r="G246" s="295"/>
      <c r="H246" s="500"/>
      <c r="I246" s="291"/>
      <c r="J246" s="500"/>
      <c r="K246" s="662"/>
      <c r="L246" s="796"/>
      <c r="M246" s="480"/>
      <c r="N246" s="480"/>
      <c r="O246" s="480"/>
      <c r="P246" s="480"/>
      <c r="Q246" s="797"/>
      <c r="R246" s="797"/>
      <c r="S246" s="764"/>
      <c r="T246" s="394"/>
      <c r="U246" s="765"/>
      <c r="V246" s="765"/>
      <c r="W246" s="765"/>
      <c r="X246" s="765"/>
      <c r="Y246" s="765"/>
      <c r="Z246" s="765"/>
      <c r="AA246" s="765"/>
      <c r="AB246" s="765"/>
      <c r="AC246" s="765"/>
      <c r="AD246" s="765"/>
      <c r="AE246" s="765"/>
      <c r="AF246" s="765"/>
      <c r="AG246" s="765"/>
      <c r="AH246" s="765"/>
      <c r="AI246" s="765"/>
      <c r="AJ246" s="765"/>
      <c r="AK246" s="765"/>
      <c r="AL246" s="765"/>
      <c r="AM246" s="765"/>
      <c r="AN246" s="765"/>
      <c r="AO246" s="765"/>
    </row>
    <row r="247" s="13" customFormat="1" customHeight="1" spans="1:42">
      <c r="A247" s="513"/>
      <c r="B247" s="213"/>
      <c r="C247" s="799"/>
      <c r="D247" s="793"/>
      <c r="E247" s="409"/>
      <c r="F247" s="660"/>
      <c r="G247" s="295"/>
      <c r="H247" s="291"/>
      <c r="I247" s="257"/>
      <c r="J247" s="202"/>
      <c r="K247" s="662"/>
      <c r="L247" s="796"/>
      <c r="M247" s="480"/>
      <c r="N247" s="480"/>
      <c r="O247" s="480"/>
      <c r="P247" s="797"/>
      <c r="Q247" s="797"/>
      <c r="R247" s="797"/>
      <c r="S247" s="764"/>
      <c r="T247" s="394"/>
      <c r="U247" s="765"/>
      <c r="V247" s="765"/>
      <c r="W247" s="765"/>
      <c r="X247" s="765"/>
      <c r="Y247" s="765"/>
      <c r="Z247" s="765"/>
      <c r="AA247" s="765"/>
      <c r="AB247" s="765"/>
      <c r="AC247" s="765"/>
      <c r="AD247" s="765"/>
      <c r="AE247" s="765"/>
      <c r="AF247" s="765"/>
      <c r="AG247" s="765"/>
      <c r="AH247" s="765"/>
      <c r="AI247" s="765"/>
      <c r="AJ247" s="765"/>
      <c r="AK247" s="765"/>
      <c r="AL247" s="765"/>
      <c r="AM247" s="765"/>
      <c r="AN247" s="765"/>
      <c r="AO247" s="765"/>
    </row>
    <row r="248" s="13" customFormat="1" customHeight="1" spans="1:42">
      <c r="A248" s="513"/>
      <c r="B248" s="213"/>
      <c r="C248" s="799"/>
      <c r="D248" s="793"/>
      <c r="E248" s="409"/>
      <c r="F248" s="660"/>
      <c r="G248" s="295"/>
      <c r="H248" s="500"/>
      <c r="I248" s="291"/>
      <c r="J248" s="500"/>
      <c r="K248" s="662"/>
      <c r="L248" s="796"/>
      <c r="M248" s="480"/>
      <c r="N248" s="480"/>
      <c r="O248" s="480"/>
      <c r="P248" s="797"/>
      <c r="Q248" s="797"/>
      <c r="R248" s="797"/>
      <c r="S248" s="764"/>
      <c r="T248" s="394"/>
      <c r="U248" s="765"/>
      <c r="V248" s="765"/>
      <c r="W248" s="765"/>
      <c r="X248" s="765"/>
      <c r="Y248" s="765"/>
      <c r="Z248" s="765"/>
      <c r="AA248" s="765"/>
      <c r="AB248" s="765"/>
      <c r="AC248" s="765"/>
      <c r="AD248" s="765"/>
      <c r="AE248" s="765"/>
      <c r="AF248" s="765"/>
      <c r="AG248" s="765"/>
      <c r="AH248" s="765"/>
      <c r="AI248" s="765"/>
      <c r="AJ248" s="765"/>
      <c r="AK248" s="765"/>
      <c r="AL248" s="765"/>
      <c r="AM248" s="765"/>
      <c r="AN248" s="765"/>
      <c r="AO248" s="765"/>
    </row>
    <row r="249" s="13" customFormat="1" customHeight="1" spans="1:42">
      <c r="A249" s="513"/>
      <c r="B249" s="213"/>
      <c r="C249" s="799"/>
      <c r="D249" s="793"/>
      <c r="E249" s="409"/>
      <c r="F249" s="660"/>
      <c r="G249" s="295"/>
      <c r="H249" s="500"/>
      <c r="I249" s="291"/>
      <c r="J249" s="500"/>
      <c r="K249" s="662"/>
      <c r="L249" s="796"/>
      <c r="M249" s="480"/>
      <c r="N249" s="480"/>
      <c r="O249" s="480"/>
      <c r="P249" s="797"/>
      <c r="Q249" s="797"/>
      <c r="R249" s="797"/>
      <c r="S249" s="764"/>
      <c r="T249" s="394"/>
      <c r="U249" s="765"/>
      <c r="V249" s="765"/>
      <c r="W249" s="765"/>
      <c r="X249" s="765"/>
      <c r="Y249" s="765"/>
      <c r="Z249" s="765"/>
      <c r="AA249" s="765"/>
      <c r="AB249" s="765"/>
      <c r="AC249" s="765"/>
      <c r="AD249" s="765"/>
      <c r="AE249" s="765"/>
      <c r="AF249" s="765"/>
      <c r="AG249" s="765"/>
      <c r="AH249" s="765"/>
      <c r="AI249" s="765"/>
      <c r="AJ249" s="765"/>
      <c r="AK249" s="765"/>
      <c r="AL249" s="765"/>
      <c r="AM249" s="765"/>
      <c r="AN249" s="765"/>
      <c r="AO249" s="765"/>
    </row>
    <row r="250" s="13" customFormat="1" customHeight="1" spans="1:42">
      <c r="A250" s="513"/>
      <c r="B250" s="213"/>
      <c r="C250" s="799"/>
      <c r="D250" s="793"/>
      <c r="E250" s="409"/>
      <c r="F250" s="660"/>
      <c r="G250" s="295"/>
      <c r="H250" s="500"/>
      <c r="I250" s="291"/>
      <c r="J250" s="500"/>
      <c r="K250" s="662"/>
      <c r="L250" s="796"/>
      <c r="M250" s="480"/>
      <c r="N250" s="480"/>
      <c r="O250" s="480"/>
      <c r="P250" s="797"/>
      <c r="Q250" s="797"/>
      <c r="R250" s="797"/>
      <c r="S250" s="764"/>
      <c r="T250" s="394"/>
      <c r="U250" s="765"/>
      <c r="V250" s="765"/>
      <c r="W250" s="765"/>
      <c r="X250" s="765"/>
      <c r="Y250" s="765"/>
      <c r="Z250" s="765"/>
      <c r="AA250" s="765"/>
      <c r="AB250" s="765"/>
      <c r="AC250" s="765"/>
      <c r="AD250" s="765"/>
      <c r="AE250" s="765"/>
      <c r="AF250" s="765"/>
      <c r="AG250" s="765"/>
      <c r="AH250" s="765"/>
      <c r="AI250" s="765"/>
      <c r="AJ250" s="765"/>
      <c r="AK250" s="765"/>
      <c r="AL250" s="765"/>
      <c r="AM250" s="765"/>
      <c r="AN250" s="765"/>
      <c r="AO250" s="765"/>
    </row>
    <row r="251" s="13" customFormat="1" customHeight="1" spans="1:42">
      <c r="A251" s="513"/>
      <c r="B251" s="213"/>
      <c r="C251" s="799"/>
      <c r="D251" s="793"/>
      <c r="E251" s="409"/>
      <c r="F251" s="660"/>
      <c r="G251" s="295"/>
      <c r="H251" s="500"/>
      <c r="I251" s="291"/>
      <c r="J251" s="500"/>
      <c r="K251" s="662"/>
      <c r="L251" s="796"/>
      <c r="M251" s="480"/>
      <c r="N251" s="480"/>
      <c r="O251" s="480"/>
      <c r="P251" s="797"/>
      <c r="Q251" s="797"/>
      <c r="R251" s="797"/>
      <c r="S251" s="767"/>
      <c r="T251" s="394"/>
      <c r="U251" s="765"/>
      <c r="V251" s="765"/>
      <c r="W251" s="765"/>
      <c r="X251" s="765"/>
      <c r="Y251" s="765"/>
      <c r="Z251" s="765"/>
      <c r="AA251" s="765"/>
      <c r="AB251" s="765"/>
      <c r="AC251" s="765"/>
      <c r="AD251" s="765"/>
      <c r="AE251" s="765"/>
      <c r="AF251" s="765"/>
      <c r="AG251" s="765"/>
      <c r="AH251" s="765"/>
      <c r="AI251" s="765"/>
      <c r="AJ251" s="765"/>
      <c r="AK251" s="765"/>
      <c r="AL251" s="765"/>
      <c r="AM251" s="765"/>
      <c r="AN251" s="765"/>
      <c r="AO251" s="765"/>
    </row>
    <row r="252" s="13" customFormat="1" customHeight="1" spans="1:42">
      <c r="A252" s="513"/>
      <c r="B252" s="213"/>
      <c r="C252" s="799"/>
      <c r="D252" s="793"/>
      <c r="E252" s="409"/>
      <c r="F252" s="660"/>
      <c r="G252" s="295"/>
      <c r="H252" s="500"/>
      <c r="I252" s="291"/>
      <c r="J252" s="500"/>
      <c r="K252" s="662"/>
      <c r="L252" s="796"/>
      <c r="M252" s="480"/>
      <c r="N252" s="480"/>
      <c r="O252" s="480"/>
      <c r="P252" s="797"/>
      <c r="Q252" s="797"/>
      <c r="R252" s="797"/>
      <c r="S252" s="767"/>
      <c r="T252" s="394"/>
      <c r="U252" s="765"/>
      <c r="V252" s="765"/>
      <c r="W252" s="765"/>
      <c r="X252" s="765"/>
      <c r="Y252" s="765"/>
      <c r="Z252" s="765"/>
      <c r="AA252" s="765"/>
      <c r="AB252" s="765"/>
      <c r="AC252" s="765"/>
      <c r="AD252" s="765"/>
      <c r="AE252" s="765"/>
      <c r="AF252" s="765"/>
      <c r="AG252" s="765"/>
      <c r="AH252" s="765"/>
      <c r="AI252" s="765"/>
      <c r="AJ252" s="765"/>
      <c r="AK252" s="765"/>
      <c r="AL252" s="765"/>
      <c r="AM252" s="765"/>
      <c r="AN252" s="765"/>
      <c r="AO252" s="765"/>
    </row>
    <row r="253" s="13" customFormat="1" customHeight="1" spans="1:42">
      <c r="A253" s="513"/>
      <c r="B253" s="213"/>
      <c r="C253" s="799"/>
      <c r="D253" s="793"/>
      <c r="E253" s="409"/>
      <c r="F253" s="660"/>
      <c r="G253" s="295"/>
      <c r="H253" s="500"/>
      <c r="I253" s="291"/>
      <c r="J253" s="500"/>
      <c r="K253" s="662"/>
      <c r="L253" s="796"/>
      <c r="M253" s="480"/>
      <c r="N253" s="480"/>
      <c r="O253" s="480"/>
      <c r="P253" s="480"/>
      <c r="Q253" s="797"/>
      <c r="R253" s="797"/>
      <c r="S253" s="764"/>
      <c r="T253" s="394"/>
      <c r="U253" s="765"/>
      <c r="V253" s="765"/>
      <c r="W253" s="765"/>
      <c r="X253" s="765"/>
      <c r="Y253" s="765"/>
      <c r="Z253" s="765"/>
      <c r="AA253" s="765"/>
      <c r="AB253" s="765"/>
      <c r="AC253" s="765"/>
      <c r="AD253" s="765"/>
      <c r="AE253" s="765"/>
      <c r="AF253" s="765"/>
      <c r="AG253" s="765"/>
      <c r="AH253" s="765"/>
      <c r="AI253" s="765"/>
      <c r="AJ253" s="765"/>
      <c r="AK253" s="765"/>
      <c r="AL253" s="765"/>
      <c r="AM253" s="765"/>
      <c r="AN253" s="765"/>
      <c r="AO253" s="765"/>
    </row>
    <row r="254" s="13" customFormat="1" customHeight="1" spans="1:42">
      <c r="A254" s="513"/>
      <c r="B254" s="213"/>
      <c r="C254" s="799"/>
      <c r="D254" s="793"/>
      <c r="E254" s="409"/>
      <c r="F254" s="660"/>
      <c r="G254" s="295"/>
      <c r="H254" s="500"/>
      <c r="I254" s="291"/>
      <c r="J254" s="500"/>
      <c r="K254" s="662"/>
      <c r="L254" s="796"/>
      <c r="M254" s="480"/>
      <c r="N254" s="480"/>
      <c r="O254" s="480"/>
      <c r="P254" s="480"/>
      <c r="Q254" s="797"/>
      <c r="R254" s="797"/>
      <c r="S254" s="764"/>
      <c r="T254" s="394"/>
      <c r="U254" s="765"/>
      <c r="V254" s="765"/>
      <c r="W254" s="765"/>
      <c r="X254" s="765"/>
      <c r="Y254" s="765"/>
      <c r="Z254" s="765"/>
      <c r="AA254" s="765"/>
      <c r="AB254" s="765"/>
      <c r="AC254" s="765"/>
      <c r="AD254" s="765"/>
      <c r="AE254" s="765"/>
      <c r="AF254" s="765"/>
      <c r="AG254" s="765"/>
      <c r="AH254" s="765"/>
      <c r="AI254" s="765"/>
      <c r="AJ254" s="765"/>
      <c r="AK254" s="765"/>
      <c r="AL254" s="765"/>
      <c r="AM254" s="765"/>
      <c r="AN254" s="765"/>
      <c r="AO254" s="765"/>
    </row>
    <row r="255" s="13" customFormat="1" customHeight="1" spans="1:42">
      <c r="A255" s="513"/>
      <c r="B255" s="213"/>
      <c r="C255" s="799"/>
      <c r="D255" s="793"/>
      <c r="E255" s="409"/>
      <c r="F255" s="660"/>
      <c r="G255" s="295"/>
      <c r="H255" s="500"/>
      <c r="I255" s="291"/>
      <c r="J255" s="500"/>
      <c r="K255" s="662"/>
      <c r="L255" s="796"/>
      <c r="M255" s="480"/>
      <c r="N255" s="480"/>
      <c r="O255" s="480"/>
      <c r="P255" s="797"/>
      <c r="Q255" s="797"/>
      <c r="R255" s="797"/>
      <c r="S255" s="764"/>
      <c r="T255" s="394"/>
      <c r="U255" s="765"/>
      <c r="V255" s="765"/>
      <c r="W255" s="765"/>
      <c r="X255" s="765"/>
      <c r="Y255" s="765"/>
      <c r="Z255" s="765"/>
      <c r="AA255" s="765"/>
      <c r="AB255" s="765"/>
      <c r="AC255" s="765"/>
      <c r="AD255" s="765"/>
      <c r="AE255" s="765"/>
      <c r="AF255" s="765"/>
      <c r="AG255" s="765"/>
      <c r="AH255" s="765"/>
      <c r="AI255" s="765"/>
      <c r="AJ255" s="765"/>
      <c r="AK255" s="765"/>
      <c r="AL255" s="765"/>
      <c r="AM255" s="765"/>
      <c r="AN255" s="765"/>
      <c r="AO255" s="765"/>
    </row>
    <row r="256" s="13" customFormat="1" customHeight="1" spans="1:42">
      <c r="A256" s="513"/>
      <c r="B256" s="213"/>
      <c r="C256" s="163"/>
      <c r="D256" s="793"/>
      <c r="E256" s="409"/>
      <c r="F256" s="660"/>
      <c r="G256" s="295"/>
      <c r="H256" s="500"/>
      <c r="I256" s="291"/>
      <c r="J256" s="500"/>
      <c r="K256" s="662"/>
      <c r="L256" s="295"/>
      <c r="M256" s="388"/>
      <c r="N256" s="215"/>
      <c r="O256" s="217"/>
      <c r="P256" s="388"/>
      <c r="Q256" s="388"/>
      <c r="R256" s="295"/>
      <c r="S256" s="757"/>
      <c r="T256" s="394"/>
      <c r="U256" s="765"/>
      <c r="V256" s="765"/>
      <c r="W256" s="765"/>
      <c r="X256" s="765"/>
      <c r="Y256" s="765"/>
      <c r="Z256" s="765"/>
      <c r="AA256" s="765"/>
      <c r="AB256" s="765"/>
      <c r="AC256" s="765"/>
      <c r="AD256" s="765"/>
      <c r="AE256" s="765"/>
      <c r="AF256" s="765"/>
      <c r="AG256" s="765"/>
      <c r="AH256" s="765"/>
      <c r="AI256" s="765"/>
      <c r="AJ256" s="765"/>
      <c r="AK256" s="765"/>
      <c r="AL256" s="765"/>
      <c r="AM256" s="765"/>
      <c r="AN256" s="765"/>
      <c r="AO256" s="765"/>
      <c r="AP256" s="765"/>
    </row>
    <row r="257" customHeight="1" spans="1:43">
      <c r="A257" s="735">
        <v>46295</v>
      </c>
      <c r="B257" s="729" t="s">
        <v>659</v>
      </c>
      <c r="C257" s="729"/>
      <c r="D257" s="730"/>
      <c r="E257" s="626"/>
      <c r="F257" s="627">
        <f t="shared" ref="F257:P257" si="13">SUBTOTAL(9,F236:F256)</f>
        <v>0</v>
      </c>
      <c r="G257" s="731">
        <f t="shared" si="13"/>
        <v>0</v>
      </c>
      <c r="H257" s="628">
        <f t="shared" si="13"/>
        <v>0</v>
      </c>
      <c r="I257" s="628">
        <f t="shared" si="13"/>
        <v>0</v>
      </c>
      <c r="J257" s="628">
        <f t="shared" si="13"/>
        <v>0</v>
      </c>
      <c r="K257" s="627">
        <f t="shared" si="13"/>
        <v>0</v>
      </c>
      <c r="L257" s="731">
        <f t="shared" si="13"/>
        <v>0</v>
      </c>
      <c r="M257" s="628">
        <f t="shared" si="13"/>
        <v>0</v>
      </c>
      <c r="N257" s="731">
        <f t="shared" si="13"/>
        <v>0</v>
      </c>
      <c r="O257" s="628">
        <f t="shared" si="13"/>
        <v>0</v>
      </c>
      <c r="P257" s="628">
        <f t="shared" si="13"/>
        <v>0</v>
      </c>
      <c r="Q257" s="628"/>
      <c r="R257" s="731">
        <f>SUBTOTAL(9,R236:R256)</f>
        <v>0</v>
      </c>
      <c r="S257" s="732">
        <f>L257+R257-J257</f>
        <v>0</v>
      </c>
      <c r="T257" s="805"/>
    </row>
    <row r="258" s="16" customFormat="1" customHeight="1" spans="1:43">
      <c r="A258" s="515"/>
      <c r="B258" s="516"/>
      <c r="C258" s="806"/>
      <c r="D258" s="716"/>
      <c r="E258" s="519"/>
      <c r="F258" s="660"/>
      <c r="G258" s="295"/>
      <c r="H258" s="388"/>
      <c r="I258" s="388"/>
      <c r="J258" s="388"/>
      <c r="K258" s="807"/>
      <c r="L258" s="796"/>
      <c r="M258" s="480"/>
      <c r="N258" s="480"/>
      <c r="O258" s="480"/>
      <c r="P258" s="797"/>
      <c r="Q258" s="797"/>
      <c r="R258" s="797"/>
      <c r="S258" s="808"/>
      <c r="T258" s="762"/>
      <c r="U258" s="763"/>
      <c r="V258" s="763"/>
      <c r="W258" s="763"/>
      <c r="X258" s="763"/>
      <c r="Y258" s="763"/>
      <c r="Z258" s="763"/>
      <c r="AA258" s="763"/>
      <c r="AB258" s="763"/>
      <c r="AC258" s="763"/>
      <c r="AD258" s="763"/>
      <c r="AE258" s="763"/>
      <c r="AF258" s="763"/>
      <c r="AG258" s="763"/>
      <c r="AH258" s="763"/>
      <c r="AI258" s="763"/>
      <c r="AJ258" s="763"/>
      <c r="AK258" s="763"/>
      <c r="AL258" s="763"/>
      <c r="AM258" s="763"/>
      <c r="AN258" s="763"/>
      <c r="AO258" s="763"/>
      <c r="AP258" s="763"/>
    </row>
    <row r="259" s="16" customFormat="1" customHeight="1" spans="1:43">
      <c r="A259" s="515"/>
      <c r="B259" s="516"/>
      <c r="C259" s="163"/>
      <c r="D259" s="409"/>
      <c r="E259" s="409"/>
      <c r="F259" s="660"/>
      <c r="G259" s="295"/>
      <c r="H259" s="500"/>
      <c r="I259" s="291"/>
      <c r="J259" s="500"/>
      <c r="K259" s="662"/>
      <c r="L259" s="295"/>
      <c r="M259" s="388"/>
      <c r="N259" s="215"/>
      <c r="O259" s="217"/>
      <c r="P259" s="388"/>
      <c r="Q259" s="388"/>
      <c r="R259" s="215"/>
      <c r="S259" s="761"/>
      <c r="T259" s="762"/>
      <c r="U259" s="763"/>
      <c r="V259" s="763"/>
      <c r="W259" s="763"/>
      <c r="X259" s="763"/>
      <c r="Y259" s="763"/>
      <c r="Z259" s="763"/>
      <c r="AA259" s="763"/>
      <c r="AB259" s="763"/>
      <c r="AC259" s="763"/>
      <c r="AD259" s="763"/>
      <c r="AE259" s="763"/>
      <c r="AF259" s="763"/>
      <c r="AG259" s="763"/>
      <c r="AH259" s="763"/>
      <c r="AI259" s="763"/>
      <c r="AJ259" s="763"/>
      <c r="AK259" s="763"/>
      <c r="AL259" s="763"/>
      <c r="AM259" s="763"/>
      <c r="AN259" s="763"/>
      <c r="AO259" s="763"/>
      <c r="AP259" s="763"/>
      <c r="AQ259" s="763"/>
    </row>
    <row r="260" s="16" customFormat="1" customHeight="1" spans="1:43">
      <c r="A260" s="529"/>
      <c r="B260" s="213"/>
      <c r="C260" s="163"/>
      <c r="D260" s="492"/>
      <c r="E260" s="409"/>
      <c r="F260" s="660"/>
      <c r="G260" s="295"/>
      <c r="H260" s="388"/>
      <c r="I260" s="388"/>
      <c r="J260" s="388"/>
      <c r="K260" s="662"/>
      <c r="L260" s="295"/>
      <c r="M260" s="388"/>
      <c r="N260" s="215"/>
      <c r="O260" s="217"/>
      <c r="P260" s="388"/>
      <c r="Q260" s="388"/>
      <c r="R260" s="215"/>
      <c r="S260" s="757"/>
      <c r="T260" s="762"/>
      <c r="U260" s="763"/>
      <c r="V260" s="763"/>
      <c r="W260" s="763"/>
      <c r="X260" s="763"/>
      <c r="Y260" s="763"/>
      <c r="Z260" s="763"/>
      <c r="AA260" s="763"/>
      <c r="AB260" s="763"/>
      <c r="AC260" s="763"/>
      <c r="AD260" s="763"/>
      <c r="AE260" s="763"/>
      <c r="AF260" s="763"/>
      <c r="AG260" s="763"/>
      <c r="AH260" s="763"/>
      <c r="AI260" s="763"/>
      <c r="AJ260" s="763"/>
      <c r="AK260" s="763"/>
      <c r="AL260" s="763"/>
      <c r="AM260" s="763"/>
      <c r="AN260" s="763"/>
      <c r="AO260" s="763"/>
      <c r="AP260" s="763"/>
      <c r="AQ260" s="763"/>
    </row>
    <row r="261" s="16" customFormat="1" customHeight="1" spans="1:43">
      <c r="A261" s="529"/>
      <c r="B261" s="213"/>
      <c r="C261" s="163"/>
      <c r="D261" s="492"/>
      <c r="E261" s="409"/>
      <c r="F261" s="660"/>
      <c r="G261" s="295"/>
      <c r="H261" s="291"/>
      <c r="I261" s="257"/>
      <c r="J261" s="202"/>
      <c r="K261" s="662"/>
      <c r="L261" s="295"/>
      <c r="M261" s="388"/>
      <c r="N261" s="215"/>
      <c r="O261" s="217"/>
      <c r="P261" s="388"/>
      <c r="Q261" s="388"/>
      <c r="R261" s="215"/>
      <c r="S261" s="757"/>
      <c r="T261" s="762"/>
      <c r="U261" s="763"/>
      <c r="V261" s="763"/>
      <c r="W261" s="763"/>
      <c r="X261" s="763"/>
      <c r="Y261" s="763"/>
      <c r="Z261" s="763"/>
      <c r="AA261" s="763"/>
      <c r="AB261" s="763"/>
      <c r="AC261" s="763"/>
      <c r="AD261" s="763"/>
      <c r="AE261" s="763"/>
      <c r="AF261" s="763"/>
      <c r="AG261" s="763"/>
      <c r="AH261" s="763"/>
      <c r="AI261" s="763"/>
      <c r="AJ261" s="763"/>
      <c r="AK261" s="763"/>
      <c r="AL261" s="763"/>
      <c r="AM261" s="763"/>
      <c r="AN261" s="763"/>
      <c r="AO261" s="763"/>
      <c r="AP261" s="763"/>
      <c r="AQ261" s="763"/>
    </row>
    <row r="262" s="16" customFormat="1" customHeight="1" spans="1:43">
      <c r="A262" s="529"/>
      <c r="B262" s="213"/>
      <c r="C262" s="163"/>
      <c r="D262" s="492"/>
      <c r="E262" s="409"/>
      <c r="F262" s="660"/>
      <c r="G262" s="295"/>
      <c r="H262" s="388"/>
      <c r="I262" s="388"/>
      <c r="J262" s="388"/>
      <c r="K262" s="662"/>
      <c r="L262" s="295"/>
      <c r="M262" s="388"/>
      <c r="N262" s="215"/>
      <c r="O262" s="217"/>
      <c r="P262" s="217"/>
      <c r="Q262" s="217"/>
      <c r="R262" s="215"/>
      <c r="S262" s="757"/>
      <c r="T262" s="762"/>
      <c r="U262" s="763"/>
      <c r="V262" s="763"/>
      <c r="W262" s="763"/>
      <c r="X262" s="763"/>
      <c r="Y262" s="763"/>
      <c r="Z262" s="763"/>
      <c r="AA262" s="763"/>
      <c r="AB262" s="763"/>
      <c r="AC262" s="763"/>
      <c r="AD262" s="763"/>
      <c r="AE262" s="763"/>
      <c r="AF262" s="763"/>
      <c r="AG262" s="763"/>
      <c r="AH262" s="763"/>
      <c r="AI262" s="763"/>
      <c r="AJ262" s="763"/>
      <c r="AK262" s="763"/>
      <c r="AL262" s="763"/>
      <c r="AM262" s="763"/>
      <c r="AN262" s="763"/>
      <c r="AO262" s="763"/>
      <c r="AP262" s="763"/>
      <c r="AQ262" s="763"/>
    </row>
    <row r="263" s="16" customFormat="1" customHeight="1" spans="1:43">
      <c r="A263" s="515"/>
      <c r="B263" s="516"/>
      <c r="C263" s="163"/>
      <c r="D263" s="716"/>
      <c r="E263" s="519"/>
      <c r="F263" s="660"/>
      <c r="G263" s="295"/>
      <c r="H263" s="291"/>
      <c r="I263" s="257"/>
      <c r="J263" s="202"/>
      <c r="K263" s="807"/>
      <c r="L263" s="796"/>
      <c r="M263" s="480"/>
      <c r="N263" s="480"/>
      <c r="O263" s="480"/>
      <c r="P263" s="480"/>
      <c r="Q263" s="480"/>
      <c r="R263" s="797"/>
      <c r="S263" s="809"/>
      <c r="T263" s="762"/>
      <c r="U263" s="763"/>
      <c r="V263" s="763"/>
      <c r="W263" s="763"/>
      <c r="X263" s="763"/>
      <c r="Y263" s="763"/>
      <c r="Z263" s="763"/>
      <c r="AA263" s="763"/>
      <c r="AB263" s="763"/>
      <c r="AC263" s="763"/>
      <c r="AD263" s="763"/>
      <c r="AE263" s="763"/>
      <c r="AF263" s="763"/>
      <c r="AG263" s="763"/>
      <c r="AH263" s="763"/>
      <c r="AI263" s="763"/>
      <c r="AJ263" s="763"/>
      <c r="AK263" s="763"/>
      <c r="AL263" s="763"/>
      <c r="AM263" s="763"/>
      <c r="AN263" s="763"/>
      <c r="AO263" s="763"/>
      <c r="AP263" s="763"/>
    </row>
    <row r="264" s="16" customFormat="1" customHeight="1" spans="1:43">
      <c r="A264" s="515"/>
      <c r="B264" s="516"/>
      <c r="C264" s="163"/>
      <c r="D264" s="409"/>
      <c r="E264" s="519"/>
      <c r="F264" s="660"/>
      <c r="G264" s="295"/>
      <c r="H264" s="500"/>
      <c r="I264" s="291"/>
      <c r="J264" s="500"/>
      <c r="K264" s="807"/>
      <c r="L264" s="796"/>
      <c r="M264" s="480"/>
      <c r="N264" s="480"/>
      <c r="O264" s="480"/>
      <c r="P264" s="480"/>
      <c r="Q264" s="480"/>
      <c r="R264" s="797"/>
      <c r="S264" s="809"/>
      <c r="T264" s="762"/>
      <c r="U264" s="763"/>
      <c r="V264" s="763"/>
      <c r="W264" s="763"/>
      <c r="X264" s="763"/>
      <c r="Y264" s="763"/>
      <c r="Z264" s="763"/>
      <c r="AA264" s="763"/>
      <c r="AB264" s="763"/>
      <c r="AC264" s="763"/>
      <c r="AD264" s="763"/>
      <c r="AE264" s="763"/>
      <c r="AF264" s="763"/>
      <c r="AG264" s="763"/>
      <c r="AH264" s="763"/>
      <c r="AI264" s="763"/>
      <c r="AJ264" s="763"/>
      <c r="AK264" s="763"/>
      <c r="AL264" s="763"/>
      <c r="AM264" s="763"/>
      <c r="AN264" s="763"/>
      <c r="AO264" s="763"/>
      <c r="AP264" s="763"/>
    </row>
    <row r="265" s="16" customFormat="1" customHeight="1" spans="1:43">
      <c r="A265" s="515"/>
      <c r="B265" s="516"/>
      <c r="C265" s="163"/>
      <c r="D265" s="716"/>
      <c r="E265" s="519"/>
      <c r="F265" s="660"/>
      <c r="G265" s="295"/>
      <c r="H265" s="388"/>
      <c r="I265" s="388"/>
      <c r="J265" s="388"/>
      <c r="K265" s="807"/>
      <c r="L265" s="796"/>
      <c r="M265" s="480"/>
      <c r="N265" s="480"/>
      <c r="O265" s="480"/>
      <c r="P265" s="797"/>
      <c r="Q265" s="797"/>
      <c r="R265" s="797"/>
      <c r="S265" s="809"/>
      <c r="T265" s="762"/>
      <c r="U265" s="763"/>
      <c r="V265" s="763"/>
      <c r="W265" s="763"/>
      <c r="X265" s="763"/>
      <c r="Y265" s="763"/>
      <c r="Z265" s="763"/>
      <c r="AA265" s="763"/>
      <c r="AB265" s="763"/>
      <c r="AC265" s="763"/>
      <c r="AD265" s="763"/>
      <c r="AE265" s="763"/>
      <c r="AF265" s="763"/>
      <c r="AG265" s="763"/>
      <c r="AH265" s="763"/>
      <c r="AI265" s="763"/>
      <c r="AJ265" s="763"/>
      <c r="AK265" s="763"/>
      <c r="AL265" s="763"/>
      <c r="AM265" s="763"/>
      <c r="AN265" s="763"/>
      <c r="AO265" s="763"/>
      <c r="AP265" s="763"/>
    </row>
    <row r="266" s="16" customFormat="1" customHeight="1" spans="1:43">
      <c r="A266" s="515"/>
      <c r="B266" s="516"/>
      <c r="C266" s="163"/>
      <c r="D266" s="716"/>
      <c r="E266" s="519"/>
      <c r="F266" s="660"/>
      <c r="G266" s="295"/>
      <c r="H266" s="500"/>
      <c r="I266" s="291"/>
      <c r="J266" s="500"/>
      <c r="K266" s="807"/>
      <c r="L266" s="796"/>
      <c r="M266" s="480"/>
      <c r="N266" s="480"/>
      <c r="O266" s="480"/>
      <c r="P266" s="797"/>
      <c r="Q266" s="797"/>
      <c r="R266" s="797"/>
      <c r="S266" s="809"/>
      <c r="T266" s="762"/>
      <c r="U266" s="763"/>
      <c r="V266" s="763"/>
      <c r="W266" s="763"/>
      <c r="X266" s="763"/>
      <c r="Y266" s="763"/>
      <c r="Z266" s="763"/>
      <c r="AA266" s="763"/>
      <c r="AB266" s="763"/>
      <c r="AC266" s="763"/>
      <c r="AD266" s="763"/>
      <c r="AE266" s="763"/>
      <c r="AF266" s="763"/>
      <c r="AG266" s="763"/>
      <c r="AH266" s="763"/>
      <c r="AI266" s="763"/>
      <c r="AJ266" s="763"/>
      <c r="AK266" s="763"/>
      <c r="AL266" s="763"/>
      <c r="AM266" s="763"/>
      <c r="AN266" s="763"/>
      <c r="AO266" s="763"/>
      <c r="AP266" s="763"/>
    </row>
    <row r="267" s="16" customFormat="1" customHeight="1" spans="1:43">
      <c r="A267" s="515"/>
      <c r="B267" s="516"/>
      <c r="C267" s="806"/>
      <c r="D267" s="716"/>
      <c r="E267" s="519"/>
      <c r="F267" s="660"/>
      <c r="G267" s="295"/>
      <c r="H267" s="291"/>
      <c r="I267" s="257"/>
      <c r="J267" s="202"/>
      <c r="K267" s="807"/>
      <c r="L267" s="796"/>
      <c r="M267" s="480"/>
      <c r="N267" s="480"/>
      <c r="O267" s="480"/>
      <c r="P267" s="797"/>
      <c r="Q267" s="797"/>
      <c r="R267" s="797"/>
      <c r="S267" s="809"/>
      <c r="T267" s="762"/>
      <c r="U267" s="763"/>
      <c r="V267" s="763"/>
      <c r="W267" s="763"/>
      <c r="X267" s="763"/>
      <c r="Y267" s="763"/>
      <c r="Z267" s="763"/>
      <c r="AA267" s="763"/>
      <c r="AB267" s="763"/>
      <c r="AC267" s="763"/>
      <c r="AD267" s="763"/>
      <c r="AE267" s="763"/>
      <c r="AF267" s="763"/>
      <c r="AG267" s="763"/>
      <c r="AH267" s="763"/>
      <c r="AI267" s="763"/>
      <c r="AJ267" s="763"/>
      <c r="AK267" s="763"/>
      <c r="AL267" s="763"/>
      <c r="AM267" s="763"/>
      <c r="AN267" s="763"/>
      <c r="AO267" s="763"/>
      <c r="AP267" s="763"/>
    </row>
    <row r="268" s="16" customFormat="1" customHeight="1" spans="1:43">
      <c r="A268" s="515"/>
      <c r="B268" s="516"/>
      <c r="C268" s="806"/>
      <c r="D268" s="716"/>
      <c r="E268" s="519"/>
      <c r="F268" s="660"/>
      <c r="G268" s="295"/>
      <c r="H268" s="500"/>
      <c r="I268" s="291"/>
      <c r="J268" s="500"/>
      <c r="K268" s="807"/>
      <c r="L268" s="796"/>
      <c r="M268" s="480"/>
      <c r="N268" s="480"/>
      <c r="O268" s="480"/>
      <c r="P268" s="797"/>
      <c r="Q268" s="797"/>
      <c r="R268" s="797"/>
      <c r="S268" s="809"/>
      <c r="T268" s="762"/>
      <c r="U268" s="763"/>
      <c r="V268" s="763"/>
      <c r="W268" s="763"/>
      <c r="X268" s="763"/>
      <c r="Y268" s="763"/>
      <c r="Z268" s="763"/>
      <c r="AA268" s="763"/>
      <c r="AB268" s="763"/>
      <c r="AC268" s="763"/>
      <c r="AD268" s="763"/>
      <c r="AE268" s="763"/>
      <c r="AF268" s="763"/>
      <c r="AG268" s="763"/>
      <c r="AH268" s="763"/>
      <c r="AI268" s="763"/>
      <c r="AJ268" s="763"/>
      <c r="AK268" s="763"/>
      <c r="AL268" s="763"/>
      <c r="AM268" s="763"/>
      <c r="AN268" s="763"/>
      <c r="AO268" s="763"/>
      <c r="AP268" s="763"/>
    </row>
    <row r="269" s="16" customFormat="1" customHeight="1" spans="1:43">
      <c r="A269" s="515"/>
      <c r="B269" s="516"/>
      <c r="C269" s="806"/>
      <c r="D269" s="716"/>
      <c r="E269" s="519"/>
      <c r="F269" s="660"/>
      <c r="G269" s="295"/>
      <c r="H269" s="388"/>
      <c r="I269" s="388"/>
      <c r="J269" s="388"/>
      <c r="K269" s="807"/>
      <c r="L269" s="796"/>
      <c r="M269" s="480"/>
      <c r="N269" s="480"/>
      <c r="O269" s="480"/>
      <c r="P269" s="480"/>
      <c r="Q269" s="480"/>
      <c r="R269" s="797"/>
      <c r="S269" s="809"/>
      <c r="T269" s="762"/>
      <c r="U269" s="763"/>
      <c r="V269" s="763"/>
      <c r="W269" s="763"/>
      <c r="X269" s="763"/>
      <c r="Y269" s="763"/>
      <c r="Z269" s="763"/>
      <c r="AA269" s="763"/>
      <c r="AB269" s="763"/>
      <c r="AC269" s="763"/>
      <c r="AD269" s="763"/>
      <c r="AE269" s="763"/>
      <c r="AF269" s="763"/>
      <c r="AG269" s="763"/>
      <c r="AH269" s="763"/>
      <c r="AI269" s="763"/>
      <c r="AJ269" s="763"/>
      <c r="AK269" s="763"/>
      <c r="AL269" s="763"/>
      <c r="AM269" s="763"/>
      <c r="AN269" s="763"/>
      <c r="AO269" s="763"/>
      <c r="AP269" s="763"/>
    </row>
    <row r="270" s="16" customFormat="1" customHeight="1" spans="1:43">
      <c r="A270" s="515"/>
      <c r="B270" s="516"/>
      <c r="C270" s="806"/>
      <c r="D270" s="409"/>
      <c r="E270" s="519"/>
      <c r="F270" s="660"/>
      <c r="G270" s="295"/>
      <c r="H270" s="500"/>
      <c r="I270" s="291"/>
      <c r="J270" s="500"/>
      <c r="K270" s="807"/>
      <c r="L270" s="796"/>
      <c r="M270" s="480"/>
      <c r="N270" s="480"/>
      <c r="O270" s="480"/>
      <c r="P270" s="480"/>
      <c r="Q270" s="480"/>
      <c r="R270" s="797"/>
      <c r="S270" s="809"/>
      <c r="T270" s="762"/>
      <c r="U270" s="763"/>
      <c r="V270" s="763"/>
      <c r="W270" s="763"/>
      <c r="X270" s="763"/>
      <c r="Y270" s="763"/>
      <c r="Z270" s="763"/>
      <c r="AA270" s="763"/>
      <c r="AB270" s="763"/>
      <c r="AC270" s="763"/>
      <c r="AD270" s="763"/>
      <c r="AE270" s="763"/>
      <c r="AF270" s="763"/>
      <c r="AG270" s="763"/>
      <c r="AH270" s="763"/>
      <c r="AI270" s="763"/>
      <c r="AJ270" s="763"/>
      <c r="AK270" s="763"/>
      <c r="AL270" s="763"/>
      <c r="AM270" s="763"/>
      <c r="AN270" s="763"/>
      <c r="AO270" s="763"/>
      <c r="AP270" s="763"/>
    </row>
    <row r="271" s="16" customFormat="1" customHeight="1" spans="1:43">
      <c r="A271" s="515"/>
      <c r="B271" s="516"/>
      <c r="C271" s="806"/>
      <c r="D271" s="716"/>
      <c r="E271" s="519"/>
      <c r="F271" s="660"/>
      <c r="G271" s="295"/>
      <c r="H271" s="500"/>
      <c r="I271" s="291"/>
      <c r="J271" s="500"/>
      <c r="K271" s="807"/>
      <c r="L271" s="796"/>
      <c r="M271" s="480"/>
      <c r="N271" s="480"/>
      <c r="O271" s="480"/>
      <c r="P271" s="797"/>
      <c r="Q271" s="797"/>
      <c r="R271" s="797"/>
      <c r="S271" s="809"/>
      <c r="T271" s="762"/>
      <c r="U271" s="763"/>
      <c r="V271" s="763"/>
      <c r="W271" s="763"/>
      <c r="X271" s="763"/>
      <c r="Y271" s="763"/>
      <c r="Z271" s="763"/>
      <c r="AA271" s="763"/>
      <c r="AB271" s="763"/>
      <c r="AC271" s="763"/>
      <c r="AD271" s="763"/>
      <c r="AE271" s="763"/>
      <c r="AF271" s="763"/>
      <c r="AG271" s="763"/>
      <c r="AH271" s="763"/>
      <c r="AI271" s="763"/>
      <c r="AJ271" s="763"/>
      <c r="AK271" s="763"/>
      <c r="AL271" s="763"/>
      <c r="AM271" s="763"/>
      <c r="AN271" s="763"/>
      <c r="AO271" s="763"/>
      <c r="AP271" s="763"/>
    </row>
    <row r="272" s="16" customFormat="1" customHeight="1" spans="1:43">
      <c r="A272" s="515"/>
      <c r="B272" s="516"/>
      <c r="C272" s="163"/>
      <c r="D272" s="409"/>
      <c r="E272" s="409"/>
      <c r="F272" s="660"/>
      <c r="G272" s="295"/>
      <c r="H272" s="500"/>
      <c r="I272" s="291"/>
      <c r="J272" s="500"/>
      <c r="K272" s="662"/>
      <c r="L272" s="295"/>
      <c r="M272" s="388"/>
      <c r="N272" s="215"/>
      <c r="O272" s="217"/>
      <c r="P272" s="388"/>
      <c r="Q272" s="388"/>
      <c r="R272" s="215"/>
      <c r="S272" s="757"/>
      <c r="T272" s="762"/>
      <c r="U272" s="763"/>
      <c r="V272" s="763"/>
      <c r="W272" s="763"/>
      <c r="X272" s="763"/>
      <c r="Y272" s="763"/>
      <c r="Z272" s="763"/>
      <c r="AA272" s="763"/>
      <c r="AB272" s="763"/>
      <c r="AC272" s="763"/>
      <c r="AD272" s="763"/>
      <c r="AE272" s="763"/>
      <c r="AF272" s="763"/>
      <c r="AG272" s="763"/>
      <c r="AH272" s="763"/>
      <c r="AI272" s="763"/>
      <c r="AJ272" s="763"/>
      <c r="AK272" s="763"/>
      <c r="AL272" s="763"/>
      <c r="AM272" s="763"/>
      <c r="AN272" s="763"/>
      <c r="AO272" s="763"/>
      <c r="AP272" s="763"/>
      <c r="AQ272" s="763"/>
    </row>
    <row r="273" customHeight="1" spans="1:43">
      <c r="A273" s="735">
        <v>46326</v>
      </c>
      <c r="B273" s="729" t="s">
        <v>659</v>
      </c>
      <c r="C273" s="729"/>
      <c r="D273" s="730"/>
      <c r="E273" s="626"/>
      <c r="F273" s="627">
        <f>SUBTOTAL(9,F258:F272)</f>
        <v>0</v>
      </c>
      <c r="G273" s="731">
        <f>SUBTOTAL(9,G258:G272)</f>
        <v>0</v>
      </c>
      <c r="H273" s="628">
        <f>SUBTOTAL(9,H258:H272)</f>
        <v>0</v>
      </c>
      <c r="I273" s="628"/>
      <c r="J273" s="628">
        <f t="shared" ref="J273:P273" si="14">SUBTOTAL(9,J258:J272)</f>
        <v>0</v>
      </c>
      <c r="K273" s="627">
        <f t="shared" si="14"/>
        <v>0</v>
      </c>
      <c r="L273" s="731">
        <f t="shared" si="14"/>
        <v>0</v>
      </c>
      <c r="M273" s="628">
        <f t="shared" si="14"/>
        <v>0</v>
      </c>
      <c r="N273" s="731">
        <f t="shared" si="14"/>
        <v>0</v>
      </c>
      <c r="O273" s="628">
        <f t="shared" si="14"/>
        <v>0</v>
      </c>
      <c r="P273" s="628">
        <f t="shared" si="14"/>
        <v>0</v>
      </c>
      <c r="Q273" s="628"/>
      <c r="R273" s="731">
        <f>SUBTOTAL(9,R258:R272)</f>
        <v>0</v>
      </c>
      <c r="S273" s="732">
        <f>L273+R273-J273</f>
        <v>0</v>
      </c>
      <c r="T273" s="805"/>
    </row>
    <row r="274" s="695" customFormat="1" customHeight="1" spans="1:43">
      <c r="A274" s="513"/>
      <c r="B274" s="799"/>
      <c r="C274" s="799"/>
      <c r="D274" s="409"/>
      <c r="E274" s="409"/>
      <c r="F274" s="662"/>
      <c r="G274" s="409"/>
      <c r="H274" s="409"/>
      <c r="I274" s="409"/>
      <c r="J274" s="409"/>
      <c r="K274" s="662"/>
      <c r="L274" s="801"/>
      <c r="M274" s="217"/>
      <c r="N274" s="217"/>
      <c r="O274" s="217"/>
      <c r="P274" s="217"/>
      <c r="Q274" s="217"/>
      <c r="R274" s="217"/>
      <c r="S274" s="767"/>
      <c r="T274" s="394"/>
      <c r="U274" s="765"/>
      <c r="V274" s="765"/>
      <c r="W274" s="765"/>
      <c r="X274" s="765"/>
      <c r="Y274" s="765"/>
      <c r="Z274" s="765"/>
      <c r="AA274" s="765"/>
      <c r="AB274" s="765"/>
      <c r="AC274" s="765"/>
      <c r="AD274" s="765"/>
      <c r="AE274" s="765"/>
      <c r="AF274" s="765"/>
      <c r="AG274" s="765"/>
      <c r="AH274" s="765"/>
      <c r="AI274" s="765"/>
      <c r="AJ274" s="765"/>
      <c r="AK274" s="765"/>
      <c r="AL274" s="765"/>
      <c r="AM274" s="765"/>
      <c r="AN274" s="765"/>
      <c r="AO274" s="765"/>
      <c r="AP274" s="765"/>
      <c r="AQ274" s="765"/>
    </row>
    <row r="275" s="695" customFormat="1" customHeight="1" spans="1:43">
      <c r="A275" s="513"/>
      <c r="B275" s="799"/>
      <c r="C275" s="799"/>
      <c r="D275" s="409"/>
      <c r="E275" s="409"/>
      <c r="F275" s="662"/>
      <c r="G275" s="295"/>
      <c r="H275" s="291"/>
      <c r="I275" s="291"/>
      <c r="J275" s="291"/>
      <c r="K275" s="662"/>
      <c r="L275" s="801"/>
      <c r="M275" s="217"/>
      <c r="N275" s="217"/>
      <c r="O275" s="217"/>
      <c r="P275" s="217"/>
      <c r="Q275" s="217"/>
      <c r="R275" s="217"/>
      <c r="S275" s="767"/>
      <c r="T275" s="394"/>
      <c r="U275" s="765"/>
      <c r="V275" s="765"/>
      <c r="W275" s="765"/>
      <c r="X275" s="765"/>
      <c r="Y275" s="765"/>
      <c r="Z275" s="765"/>
      <c r="AA275" s="765"/>
      <c r="AB275" s="765"/>
      <c r="AC275" s="765"/>
      <c r="AD275" s="765"/>
      <c r="AE275" s="765"/>
      <c r="AF275" s="765"/>
      <c r="AG275" s="765"/>
      <c r="AH275" s="765"/>
      <c r="AI275" s="765"/>
      <c r="AJ275" s="765"/>
      <c r="AK275" s="765"/>
      <c r="AL275" s="765"/>
      <c r="AM275" s="765"/>
      <c r="AN275" s="765"/>
      <c r="AO275" s="765"/>
      <c r="AP275" s="765"/>
      <c r="AQ275" s="765"/>
    </row>
    <row r="276" s="695" customFormat="1" customHeight="1" spans="1:43">
      <c r="A276" s="513"/>
      <c r="B276" s="799"/>
      <c r="C276" s="799"/>
      <c r="D276" s="409"/>
      <c r="E276" s="409"/>
      <c r="F276" s="662"/>
      <c r="G276" s="409"/>
      <c r="H276" s="291"/>
      <c r="I276" s="291"/>
      <c r="J276" s="291"/>
      <c r="K276" s="662"/>
      <c r="L276" s="801"/>
      <c r="M276" s="802"/>
      <c r="N276" s="217"/>
      <c r="O276" s="217"/>
      <c r="P276" s="217"/>
      <c r="Q276" s="217"/>
      <c r="R276" s="217"/>
      <c r="S276" s="764"/>
      <c r="T276" s="394"/>
      <c r="U276" s="765"/>
      <c r="V276" s="765"/>
      <c r="W276" s="765"/>
      <c r="X276" s="765"/>
      <c r="Y276" s="765"/>
      <c r="Z276" s="765"/>
      <c r="AA276" s="765"/>
      <c r="AB276" s="765"/>
      <c r="AC276" s="765"/>
      <c r="AD276" s="765"/>
      <c r="AE276" s="765"/>
      <c r="AF276" s="765"/>
      <c r="AG276" s="765"/>
      <c r="AH276" s="765"/>
      <c r="AI276" s="765"/>
      <c r="AJ276" s="765"/>
      <c r="AK276" s="765"/>
      <c r="AL276" s="765"/>
      <c r="AM276" s="765"/>
      <c r="AN276" s="765"/>
      <c r="AO276" s="765"/>
      <c r="AP276" s="765"/>
      <c r="AQ276" s="765"/>
    </row>
    <row r="277" s="695" customFormat="1" customHeight="1" spans="1:43">
      <c r="A277" s="513"/>
      <c r="B277" s="799"/>
      <c r="C277" s="799"/>
      <c r="D277" s="409"/>
      <c r="E277" s="409"/>
      <c r="F277" s="662"/>
      <c r="G277" s="295"/>
      <c r="H277" s="291"/>
      <c r="I277" s="291"/>
      <c r="J277" s="291"/>
      <c r="K277" s="662"/>
      <c r="L277" s="801"/>
      <c r="M277" s="802"/>
      <c r="N277" s="217"/>
      <c r="O277" s="217"/>
      <c r="P277" s="217"/>
      <c r="Q277" s="217"/>
      <c r="R277" s="217"/>
      <c r="S277" s="764"/>
      <c r="T277" s="394"/>
      <c r="U277" s="765"/>
      <c r="V277" s="765"/>
      <c r="W277" s="765"/>
      <c r="X277" s="765"/>
      <c r="Y277" s="765"/>
      <c r="Z277" s="765"/>
      <c r="AA277" s="765"/>
      <c r="AB277" s="765"/>
      <c r="AC277" s="765"/>
      <c r="AD277" s="765"/>
      <c r="AE277" s="765"/>
      <c r="AF277" s="765"/>
      <c r="AG277" s="765"/>
      <c r="AH277" s="765"/>
      <c r="AI277" s="765"/>
      <c r="AJ277" s="765"/>
      <c r="AK277" s="765"/>
      <c r="AL277" s="765"/>
      <c r="AM277" s="765"/>
      <c r="AN277" s="765"/>
      <c r="AO277" s="765"/>
      <c r="AP277" s="765"/>
      <c r="AQ277" s="765"/>
    </row>
    <row r="278" s="695" customFormat="1" customHeight="1" spans="1:43">
      <c r="A278" s="513"/>
      <c r="B278" s="799"/>
      <c r="C278" s="799"/>
      <c r="D278" s="409"/>
      <c r="E278" s="409"/>
      <c r="F278" s="662"/>
      <c r="G278" s="409"/>
      <c r="H278" s="409"/>
      <c r="I278" s="409"/>
      <c r="J278" s="409"/>
      <c r="K278" s="662"/>
      <c r="L278" s="801"/>
      <c r="M278" s="217"/>
      <c r="N278" s="217"/>
      <c r="O278" s="217"/>
      <c r="P278" s="217"/>
      <c r="Q278" s="217"/>
      <c r="R278" s="217"/>
      <c r="S278" s="764"/>
      <c r="T278" s="394"/>
      <c r="U278" s="765"/>
      <c r="V278" s="765"/>
      <c r="W278" s="765"/>
      <c r="X278" s="765"/>
      <c r="Y278" s="765"/>
      <c r="Z278" s="765"/>
      <c r="AA278" s="765"/>
      <c r="AB278" s="765"/>
      <c r="AC278" s="765"/>
      <c r="AD278" s="765"/>
      <c r="AE278" s="765"/>
      <c r="AF278" s="765"/>
      <c r="AG278" s="765"/>
      <c r="AH278" s="765"/>
      <c r="AI278" s="765"/>
      <c r="AJ278" s="765"/>
      <c r="AK278" s="765"/>
      <c r="AL278" s="765"/>
      <c r="AM278" s="765"/>
      <c r="AN278" s="765"/>
      <c r="AO278" s="765"/>
      <c r="AP278" s="765"/>
      <c r="AQ278" s="765"/>
    </row>
    <row r="279" s="695" customFormat="1" customHeight="1" spans="1:43">
      <c r="A279" s="513"/>
      <c r="B279" s="799"/>
      <c r="C279" s="799"/>
      <c r="D279" s="409"/>
      <c r="E279" s="409"/>
      <c r="F279" s="662"/>
      <c r="G279" s="295"/>
      <c r="H279" s="291"/>
      <c r="I279" s="291"/>
      <c r="J279" s="291"/>
      <c r="K279" s="662"/>
      <c r="L279" s="801"/>
      <c r="M279" s="217"/>
      <c r="N279" s="217"/>
      <c r="O279" s="217"/>
      <c r="P279" s="217"/>
      <c r="Q279" s="217"/>
      <c r="R279" s="217"/>
      <c r="S279" s="764"/>
      <c r="T279" s="394"/>
      <c r="U279" s="765"/>
      <c r="V279" s="765"/>
      <c r="W279" s="765"/>
      <c r="X279" s="765"/>
      <c r="Y279" s="765"/>
      <c r="Z279" s="765"/>
      <c r="AA279" s="765"/>
      <c r="AB279" s="765"/>
      <c r="AC279" s="765"/>
      <c r="AD279" s="765"/>
      <c r="AE279" s="765"/>
      <c r="AF279" s="765"/>
      <c r="AG279" s="765"/>
      <c r="AH279" s="765"/>
      <c r="AI279" s="765"/>
      <c r="AJ279" s="765"/>
      <c r="AK279" s="765"/>
      <c r="AL279" s="765"/>
      <c r="AM279" s="765"/>
      <c r="AN279" s="765"/>
      <c r="AO279" s="765"/>
      <c r="AP279" s="765"/>
      <c r="AQ279" s="765"/>
    </row>
    <row r="280" s="695" customFormat="1" customHeight="1" spans="1:43">
      <c r="A280" s="513"/>
      <c r="B280" s="799"/>
      <c r="C280" s="799"/>
      <c r="D280" s="810"/>
      <c r="E280" s="409"/>
      <c r="F280" s="662"/>
      <c r="G280" s="409"/>
      <c r="H280" s="409"/>
      <c r="I280" s="409"/>
      <c r="J280" s="409"/>
      <c r="K280" s="662"/>
      <c r="L280" s="801"/>
      <c r="M280" s="217"/>
      <c r="N280" s="217"/>
      <c r="O280" s="217"/>
      <c r="P280" s="217"/>
      <c r="Q280" s="217"/>
      <c r="R280" s="217"/>
      <c r="S280" s="764"/>
      <c r="T280" s="394"/>
      <c r="U280" s="765"/>
      <c r="V280" s="765"/>
      <c r="W280" s="765"/>
      <c r="X280" s="765"/>
      <c r="Y280" s="765"/>
      <c r="Z280" s="765"/>
      <c r="AA280" s="765"/>
      <c r="AB280" s="765"/>
      <c r="AC280" s="765"/>
      <c r="AD280" s="765"/>
      <c r="AE280" s="765"/>
      <c r="AF280" s="765"/>
      <c r="AG280" s="765"/>
      <c r="AH280" s="765"/>
      <c r="AI280" s="765"/>
      <c r="AJ280" s="765"/>
      <c r="AK280" s="765"/>
      <c r="AL280" s="765"/>
      <c r="AM280" s="765"/>
      <c r="AN280" s="765"/>
      <c r="AO280" s="765"/>
      <c r="AP280" s="765"/>
      <c r="AQ280" s="765"/>
    </row>
    <row r="281" s="695" customFormat="1" customHeight="1" spans="1:43">
      <c r="A281" s="513"/>
      <c r="B281" s="799"/>
      <c r="C281" s="799"/>
      <c r="D281" s="409"/>
      <c r="E281" s="359"/>
      <c r="F281" s="774"/>
      <c r="G281" s="359"/>
      <c r="H281" s="359"/>
      <c r="I281" s="359"/>
      <c r="J281" s="359"/>
      <c r="K281" s="662"/>
      <c r="L281" s="801"/>
      <c r="M281" s="217"/>
      <c r="N281" s="217"/>
      <c r="O281" s="217"/>
      <c r="P281" s="217"/>
      <c r="Q281" s="217"/>
      <c r="R281" s="217"/>
      <c r="S281" s="764"/>
      <c r="T281" s="394"/>
      <c r="U281" s="765"/>
      <c r="V281" s="765"/>
      <c r="W281" s="765"/>
      <c r="X281" s="765"/>
      <c r="Y281" s="765"/>
      <c r="Z281" s="765"/>
      <c r="AA281" s="765"/>
      <c r="AB281" s="765"/>
      <c r="AC281" s="765"/>
      <c r="AD281" s="765"/>
      <c r="AE281" s="765"/>
      <c r="AF281" s="765"/>
      <c r="AG281" s="765"/>
      <c r="AH281" s="765"/>
      <c r="AI281" s="765"/>
      <c r="AJ281" s="765"/>
      <c r="AK281" s="765"/>
      <c r="AL281" s="765"/>
      <c r="AM281" s="765"/>
      <c r="AN281" s="765"/>
      <c r="AO281" s="765"/>
      <c r="AP281" s="765"/>
      <c r="AQ281" s="765"/>
    </row>
    <row r="282" s="695" customFormat="1" customHeight="1" spans="1:43">
      <c r="A282" s="513"/>
      <c r="B282" s="799"/>
      <c r="C282" s="799"/>
      <c r="D282" s="409"/>
      <c r="E282" s="359"/>
      <c r="F282" s="774"/>
      <c r="G282" s="359"/>
      <c r="H282" s="359"/>
      <c r="I282" s="359"/>
      <c r="J282" s="359"/>
      <c r="K282" s="662"/>
      <c r="L282" s="801"/>
      <c r="M282" s="217"/>
      <c r="N282" s="217"/>
      <c r="O282" s="217"/>
      <c r="P282" s="217"/>
      <c r="Q282" s="217"/>
      <c r="R282" s="217"/>
      <c r="S282" s="764"/>
      <c r="T282" s="394"/>
      <c r="U282" s="765"/>
      <c r="V282" s="765"/>
      <c r="W282" s="765"/>
      <c r="X282" s="765"/>
      <c r="Y282" s="765"/>
      <c r="Z282" s="765"/>
      <c r="AA282" s="765"/>
      <c r="AB282" s="765"/>
      <c r="AC282" s="765"/>
      <c r="AD282" s="765"/>
      <c r="AE282" s="765"/>
      <c r="AF282" s="765"/>
      <c r="AG282" s="765"/>
      <c r="AH282" s="765"/>
      <c r="AI282" s="765"/>
      <c r="AJ282" s="765"/>
      <c r="AK282" s="765"/>
      <c r="AL282" s="765"/>
      <c r="AM282" s="765"/>
      <c r="AN282" s="765"/>
      <c r="AO282" s="765"/>
      <c r="AP282" s="765"/>
      <c r="AQ282" s="765"/>
    </row>
    <row r="283" s="695" customFormat="1" customHeight="1" spans="1:43">
      <c r="A283" s="513"/>
      <c r="B283" s="799"/>
      <c r="C283" s="799"/>
      <c r="D283" s="409"/>
      <c r="E283" s="359"/>
      <c r="F283" s="774"/>
      <c r="G283" s="359"/>
      <c r="H283" s="359"/>
      <c r="I283" s="359"/>
      <c r="J283" s="359"/>
      <c r="K283" s="662"/>
      <c r="L283" s="801"/>
      <c r="M283" s="217"/>
      <c r="N283" s="217"/>
      <c r="O283" s="217"/>
      <c r="P283" s="217"/>
      <c r="Q283" s="217"/>
      <c r="R283" s="217"/>
      <c r="S283" s="764"/>
      <c r="T283" s="394"/>
      <c r="U283" s="765"/>
      <c r="V283" s="765"/>
      <c r="W283" s="765"/>
      <c r="X283" s="765"/>
      <c r="Y283" s="765"/>
      <c r="Z283" s="765"/>
      <c r="AA283" s="765"/>
      <c r="AB283" s="765"/>
      <c r="AC283" s="765"/>
      <c r="AD283" s="765"/>
      <c r="AE283" s="765"/>
      <c r="AF283" s="765"/>
      <c r="AG283" s="765"/>
      <c r="AH283" s="765"/>
      <c r="AI283" s="765"/>
      <c r="AJ283" s="765"/>
      <c r="AK283" s="765"/>
      <c r="AL283" s="765"/>
      <c r="AM283" s="765"/>
      <c r="AN283" s="765"/>
      <c r="AO283" s="765"/>
      <c r="AP283" s="765"/>
      <c r="AQ283" s="765"/>
    </row>
    <row r="284" s="695" customFormat="1" customHeight="1" spans="1:43">
      <c r="A284" s="513"/>
      <c r="B284" s="799"/>
      <c r="C284" s="799"/>
      <c r="D284" s="409"/>
      <c r="E284" s="359"/>
      <c r="F284" s="774"/>
      <c r="G284" s="359"/>
      <c r="H284" s="359"/>
      <c r="I284" s="359"/>
      <c r="J284" s="359"/>
      <c r="K284" s="662"/>
      <c r="L284" s="801"/>
      <c r="M284" s="217"/>
      <c r="N284" s="217"/>
      <c r="O284" s="217"/>
      <c r="P284" s="217"/>
      <c r="Q284" s="217"/>
      <c r="R284" s="217"/>
      <c r="S284" s="764"/>
      <c r="T284" s="394"/>
      <c r="U284" s="765"/>
      <c r="V284" s="765"/>
      <c r="W284" s="765"/>
      <c r="X284" s="765"/>
      <c r="Y284" s="765"/>
      <c r="Z284" s="765"/>
      <c r="AA284" s="765"/>
      <c r="AB284" s="765"/>
      <c r="AC284" s="765"/>
      <c r="AD284" s="765"/>
      <c r="AE284" s="765"/>
      <c r="AF284" s="765"/>
      <c r="AG284" s="765"/>
      <c r="AH284" s="765"/>
      <c r="AI284" s="765"/>
      <c r="AJ284" s="765"/>
      <c r="AK284" s="765"/>
      <c r="AL284" s="765"/>
      <c r="AM284" s="765"/>
      <c r="AN284" s="765"/>
      <c r="AO284" s="765"/>
      <c r="AP284" s="765"/>
      <c r="AQ284" s="765"/>
    </row>
    <row r="285" s="695" customFormat="1" customHeight="1" spans="1:43">
      <c r="A285" s="513"/>
      <c r="B285" s="799"/>
      <c r="C285" s="799"/>
      <c r="D285" s="409"/>
      <c r="E285" s="409"/>
      <c r="F285" s="662"/>
      <c r="G285" s="409"/>
      <c r="H285" s="409"/>
      <c r="I285" s="409"/>
      <c r="J285" s="409"/>
      <c r="K285" s="662"/>
      <c r="L285" s="801"/>
      <c r="M285" s="217"/>
      <c r="N285" s="217"/>
      <c r="O285" s="217"/>
      <c r="P285" s="217"/>
      <c r="Q285" s="217"/>
      <c r="R285" s="217"/>
      <c r="S285" s="764"/>
      <c r="T285" s="394"/>
      <c r="U285" s="765"/>
      <c r="V285" s="765"/>
      <c r="W285" s="765"/>
      <c r="X285" s="765"/>
      <c r="Y285" s="765"/>
      <c r="Z285" s="765"/>
      <c r="AA285" s="765"/>
      <c r="AB285" s="765"/>
      <c r="AC285" s="765"/>
      <c r="AD285" s="765"/>
      <c r="AE285" s="765"/>
      <c r="AF285" s="765"/>
      <c r="AG285" s="765"/>
      <c r="AH285" s="765"/>
      <c r="AI285" s="765"/>
      <c r="AJ285" s="765"/>
      <c r="AK285" s="765"/>
      <c r="AL285" s="765"/>
      <c r="AM285" s="765"/>
      <c r="AN285" s="765"/>
      <c r="AO285" s="765"/>
      <c r="AP285" s="765"/>
      <c r="AQ285" s="765"/>
    </row>
    <row r="286" s="695" customFormat="1" customHeight="1" spans="1:43">
      <c r="A286" s="513"/>
      <c r="B286" s="799"/>
      <c r="C286" s="799"/>
      <c r="D286" s="409"/>
      <c r="E286" s="409"/>
      <c r="F286" s="662"/>
      <c r="G286" s="295"/>
      <c r="H286" s="291"/>
      <c r="I286" s="291"/>
      <c r="J286" s="291"/>
      <c r="K286" s="662"/>
      <c r="L286" s="801"/>
      <c r="M286" s="217"/>
      <c r="N286" s="217"/>
      <c r="O286" s="217"/>
      <c r="P286" s="217"/>
      <c r="Q286" s="217"/>
      <c r="R286" s="217"/>
      <c r="S286" s="764"/>
      <c r="T286" s="394"/>
      <c r="U286" s="765"/>
      <c r="V286" s="765"/>
      <c r="W286" s="765"/>
      <c r="X286" s="765"/>
      <c r="Y286" s="765"/>
      <c r="Z286" s="765"/>
      <c r="AA286" s="765"/>
      <c r="AB286" s="765"/>
      <c r="AC286" s="765"/>
      <c r="AD286" s="765"/>
      <c r="AE286" s="765"/>
      <c r="AF286" s="765"/>
      <c r="AG286" s="765"/>
      <c r="AH286" s="765"/>
      <c r="AI286" s="765"/>
      <c r="AJ286" s="765"/>
      <c r="AK286" s="765"/>
      <c r="AL286" s="765"/>
      <c r="AM286" s="765"/>
      <c r="AN286" s="765"/>
      <c r="AO286" s="765"/>
      <c r="AP286" s="765"/>
      <c r="AQ286" s="765"/>
    </row>
    <row r="287" s="695" customFormat="1" customHeight="1" spans="1:43">
      <c r="A287" s="513"/>
      <c r="B287" s="799"/>
      <c r="C287" s="799"/>
      <c r="D287" s="409"/>
      <c r="E287" s="409"/>
      <c r="F287" s="662"/>
      <c r="G287" s="409"/>
      <c r="H287" s="291"/>
      <c r="I287" s="291"/>
      <c r="J287" s="291"/>
      <c r="K287" s="662"/>
      <c r="L287" s="801"/>
      <c r="M287" s="217"/>
      <c r="N287" s="217"/>
      <c r="O287" s="217"/>
      <c r="P287" s="217"/>
      <c r="Q287" s="217"/>
      <c r="R287" s="217"/>
      <c r="S287" s="764"/>
      <c r="T287" s="394"/>
      <c r="U287" s="765"/>
      <c r="V287" s="765"/>
      <c r="W287" s="765"/>
      <c r="X287" s="765"/>
      <c r="Y287" s="765"/>
      <c r="Z287" s="765"/>
      <c r="AA287" s="765"/>
      <c r="AB287" s="765"/>
      <c r="AC287" s="765"/>
      <c r="AD287" s="765"/>
      <c r="AE287" s="765"/>
      <c r="AF287" s="765"/>
      <c r="AG287" s="765"/>
      <c r="AH287" s="765"/>
      <c r="AI287" s="765"/>
      <c r="AJ287" s="765"/>
      <c r="AK287" s="765"/>
      <c r="AL287" s="765"/>
      <c r="AM287" s="765"/>
      <c r="AN287" s="765"/>
      <c r="AO287" s="765"/>
      <c r="AP287" s="765"/>
      <c r="AQ287" s="765"/>
    </row>
    <row r="288" s="16" customFormat="1" customHeight="1" spans="1:43">
      <c r="A288" s="513"/>
      <c r="B288" s="799"/>
      <c r="C288" s="163"/>
      <c r="D288" s="409"/>
      <c r="E288" s="409"/>
      <c r="F288" s="660"/>
      <c r="G288" s="295"/>
      <c r="H288" s="291"/>
      <c r="I288" s="291"/>
      <c r="J288" s="291"/>
      <c r="K288" s="662"/>
      <c r="L288" s="295"/>
      <c r="M288" s="388"/>
      <c r="N288" s="295"/>
      <c r="O288" s="217"/>
      <c r="P288" s="388"/>
      <c r="Q288" s="388"/>
      <c r="R288" s="295"/>
      <c r="S288" s="764"/>
      <c r="T288" s="762"/>
      <c r="U288" s="763"/>
      <c r="V288" s="763"/>
      <c r="W288" s="763"/>
      <c r="X288" s="763"/>
      <c r="Y288" s="763"/>
      <c r="Z288" s="763"/>
      <c r="AA288" s="763"/>
      <c r="AB288" s="763"/>
      <c r="AC288" s="763"/>
      <c r="AD288" s="763"/>
      <c r="AE288" s="763"/>
      <c r="AF288" s="763"/>
    </row>
    <row r="289" customHeight="1" spans="1:43">
      <c r="A289" s="735">
        <v>46356</v>
      </c>
      <c r="B289" s="729" t="s">
        <v>659</v>
      </c>
      <c r="C289" s="729"/>
      <c r="D289" s="730"/>
      <c r="E289" s="626"/>
      <c r="F289" s="627">
        <f>SUBTOTAL(9,F274:F288)</f>
        <v>0</v>
      </c>
      <c r="G289" s="731"/>
      <c r="H289" s="628">
        <f>SUBTOTAL(9,H274:H288)</f>
        <v>0</v>
      </c>
      <c r="I289" s="628"/>
      <c r="J289" s="628">
        <f t="shared" ref="J289:P289" si="15">SUBTOTAL(9,J274:J288)</f>
        <v>0</v>
      </c>
      <c r="K289" s="627">
        <f t="shared" si="15"/>
        <v>0</v>
      </c>
      <c r="L289" s="731">
        <f t="shared" si="15"/>
        <v>0</v>
      </c>
      <c r="M289" s="628">
        <f t="shared" si="15"/>
        <v>0</v>
      </c>
      <c r="N289" s="731">
        <f t="shared" si="15"/>
        <v>0</v>
      </c>
      <c r="O289" s="628">
        <f t="shared" si="15"/>
        <v>0</v>
      </c>
      <c r="P289" s="628">
        <f t="shared" si="15"/>
        <v>0</v>
      </c>
      <c r="Q289" s="628"/>
      <c r="R289" s="731">
        <f>SUBTOTAL(9,R274:R288)</f>
        <v>0</v>
      </c>
      <c r="S289" s="732">
        <f>L289+R289-J289</f>
        <v>0</v>
      </c>
      <c r="T289" s="805"/>
    </row>
    <row r="290" s="16" customFormat="1" customHeight="1" spans="1:43">
      <c r="A290" s="529"/>
      <c r="B290" s="213"/>
      <c r="C290" s="337"/>
      <c r="D290" s="409"/>
      <c r="E290" s="409"/>
      <c r="F290" s="654"/>
      <c r="G290" s="466"/>
      <c r="H290" s="291"/>
      <c r="I290" s="291"/>
      <c r="J290" s="291"/>
      <c r="K290" s="654"/>
      <c r="L290" s="295"/>
      <c r="M290" s="291"/>
      <c r="N290" s="466"/>
      <c r="O290" s="291"/>
      <c r="P290" s="291"/>
      <c r="Q290" s="291"/>
      <c r="R290" s="466"/>
      <c r="S290" s="811"/>
      <c r="T290" s="762"/>
      <c r="U290" s="763"/>
      <c r="V290" s="763"/>
      <c r="W290" s="763"/>
      <c r="X290" s="763"/>
      <c r="Y290" s="763"/>
      <c r="Z290" s="763"/>
      <c r="AA290" s="763"/>
      <c r="AB290" s="763"/>
      <c r="AC290" s="763"/>
      <c r="AD290" s="763"/>
      <c r="AE290" s="763"/>
      <c r="AF290" s="763"/>
      <c r="AG290" s="763"/>
      <c r="AH290" s="763"/>
      <c r="AI290" s="763"/>
      <c r="AJ290" s="763"/>
      <c r="AK290" s="763"/>
      <c r="AL290" s="763"/>
      <c r="AM290" s="763"/>
      <c r="AN290" s="763"/>
      <c r="AO290" s="763"/>
      <c r="AP290" s="763"/>
      <c r="AQ290" s="763"/>
    </row>
    <row r="291" s="16" customFormat="1" customHeight="1" spans="1:43">
      <c r="A291" s="529"/>
      <c r="B291" s="213"/>
      <c r="C291" s="337"/>
      <c r="D291" s="409"/>
      <c r="E291" s="409"/>
      <c r="F291" s="654"/>
      <c r="G291" s="466"/>
      <c r="H291" s="291"/>
      <c r="I291" s="257"/>
      <c r="J291" s="202"/>
      <c r="K291" s="654"/>
      <c r="L291" s="295"/>
      <c r="M291" s="291"/>
      <c r="N291" s="466"/>
      <c r="O291" s="291"/>
      <c r="P291" s="291"/>
      <c r="Q291" s="291"/>
      <c r="R291" s="466"/>
      <c r="S291" s="812"/>
      <c r="T291" s="762"/>
      <c r="U291" s="763"/>
      <c r="V291" s="763"/>
      <c r="W291" s="763"/>
      <c r="X291" s="763"/>
      <c r="Y291" s="763"/>
      <c r="Z291" s="763"/>
      <c r="AA291" s="763"/>
      <c r="AB291" s="763"/>
      <c r="AC291" s="763"/>
      <c r="AD291" s="763"/>
      <c r="AE291" s="763"/>
      <c r="AF291" s="763"/>
      <c r="AG291" s="763"/>
      <c r="AH291" s="763"/>
      <c r="AI291" s="763"/>
      <c r="AJ291" s="763"/>
      <c r="AK291" s="763"/>
      <c r="AL291" s="763"/>
      <c r="AM291" s="763"/>
      <c r="AN291" s="763"/>
      <c r="AO291" s="763"/>
      <c r="AP291" s="763"/>
      <c r="AQ291" s="763"/>
    </row>
    <row r="292" s="16" customFormat="1" customHeight="1" spans="1:43">
      <c r="A292" s="529"/>
      <c r="B292" s="213"/>
      <c r="C292" s="337"/>
      <c r="D292" s="409"/>
      <c r="E292" s="409"/>
      <c r="F292" s="654"/>
      <c r="G292" s="466"/>
      <c r="H292" s="291"/>
      <c r="I292" s="291"/>
      <c r="J292" s="291"/>
      <c r="K292" s="654"/>
      <c r="L292" s="295"/>
      <c r="M292" s="291"/>
      <c r="N292" s="466"/>
      <c r="O292" s="291"/>
      <c r="P292" s="291"/>
      <c r="Q292" s="291"/>
      <c r="R292" s="466"/>
      <c r="S292" s="812"/>
      <c r="T292" s="762"/>
      <c r="U292" s="763"/>
      <c r="V292" s="763"/>
      <c r="W292" s="763"/>
      <c r="X292" s="763"/>
      <c r="Y292" s="763"/>
      <c r="Z292" s="763"/>
      <c r="AA292" s="763"/>
      <c r="AB292" s="763"/>
      <c r="AC292" s="763"/>
      <c r="AD292" s="763"/>
      <c r="AE292" s="763"/>
      <c r="AF292" s="763"/>
      <c r="AG292" s="763"/>
      <c r="AH292" s="763"/>
      <c r="AI292" s="763"/>
      <c r="AJ292" s="763"/>
      <c r="AK292" s="763"/>
      <c r="AL292" s="763"/>
      <c r="AM292" s="763"/>
      <c r="AN292" s="763"/>
      <c r="AO292" s="763"/>
      <c r="AP292" s="763"/>
      <c r="AQ292" s="763"/>
    </row>
    <row r="293" s="16" customFormat="1" customHeight="1" spans="1:43">
      <c r="A293" s="529"/>
      <c r="B293" s="213"/>
      <c r="C293" s="337"/>
      <c r="D293" s="409"/>
      <c r="E293" s="409"/>
      <c r="F293" s="654"/>
      <c r="G293" s="466"/>
      <c r="H293" s="291"/>
      <c r="I293" s="257"/>
      <c r="J293" s="202"/>
      <c r="K293" s="654"/>
      <c r="L293" s="295"/>
      <c r="M293" s="291"/>
      <c r="N293" s="466"/>
      <c r="O293" s="291"/>
      <c r="P293" s="291"/>
      <c r="Q293" s="291"/>
      <c r="R293" s="466"/>
      <c r="S293" s="812"/>
      <c r="T293" s="762"/>
      <c r="U293" s="763"/>
      <c r="V293" s="763"/>
      <c r="W293" s="763"/>
      <c r="X293" s="763"/>
      <c r="Y293" s="763"/>
      <c r="Z293" s="763"/>
      <c r="AA293" s="763"/>
      <c r="AB293" s="763"/>
      <c r="AC293" s="763"/>
      <c r="AD293" s="763"/>
      <c r="AE293" s="763"/>
      <c r="AF293" s="763"/>
      <c r="AG293" s="763"/>
      <c r="AH293" s="763"/>
      <c r="AI293" s="763"/>
      <c r="AJ293" s="763"/>
      <c r="AK293" s="763"/>
      <c r="AL293" s="763"/>
      <c r="AM293" s="763"/>
      <c r="AN293" s="763"/>
      <c r="AO293" s="763"/>
      <c r="AP293" s="763"/>
      <c r="AQ293" s="763"/>
    </row>
    <row r="294" s="16" customFormat="1" customHeight="1" spans="1:43">
      <c r="A294" s="529"/>
      <c r="B294" s="213"/>
      <c r="C294" s="337"/>
      <c r="D294" s="409"/>
      <c r="E294" s="409"/>
      <c r="F294" s="654"/>
      <c r="G294" s="466"/>
      <c r="H294" s="291"/>
      <c r="I294" s="291"/>
      <c r="J294" s="291"/>
      <c r="K294" s="654"/>
      <c r="L294" s="295"/>
      <c r="M294" s="291"/>
      <c r="N294" s="466"/>
      <c r="O294" s="291"/>
      <c r="P294" s="291"/>
      <c r="Q294" s="291"/>
      <c r="R294" s="466"/>
      <c r="S294" s="812"/>
      <c r="T294" s="762"/>
      <c r="U294" s="763"/>
      <c r="V294" s="763"/>
      <c r="W294" s="763"/>
      <c r="X294" s="763"/>
      <c r="Y294" s="763"/>
      <c r="Z294" s="763"/>
      <c r="AA294" s="763"/>
      <c r="AB294" s="763"/>
      <c r="AC294" s="763"/>
      <c r="AD294" s="763"/>
      <c r="AE294" s="763"/>
      <c r="AF294" s="763"/>
      <c r="AG294" s="763"/>
      <c r="AH294" s="763"/>
      <c r="AI294" s="763"/>
      <c r="AJ294" s="763"/>
      <c r="AK294" s="763"/>
      <c r="AL294" s="763"/>
      <c r="AM294" s="763"/>
      <c r="AN294" s="763"/>
      <c r="AO294" s="763"/>
      <c r="AP294" s="763"/>
      <c r="AQ294" s="763"/>
    </row>
    <row r="295" s="16" customFormat="1" customHeight="1" spans="1:43">
      <c r="A295" s="529"/>
      <c r="B295" s="213"/>
      <c r="C295" s="337"/>
      <c r="D295" s="409"/>
      <c r="E295" s="409"/>
      <c r="F295" s="654"/>
      <c r="G295" s="466"/>
      <c r="H295" s="291"/>
      <c r="I295" s="257"/>
      <c r="J295" s="202"/>
      <c r="K295" s="654"/>
      <c r="L295" s="295"/>
      <c r="M295" s="291"/>
      <c r="N295" s="466"/>
      <c r="O295" s="291"/>
      <c r="P295" s="291"/>
      <c r="Q295" s="291"/>
      <c r="R295" s="466"/>
      <c r="S295" s="812"/>
      <c r="T295" s="762"/>
      <c r="U295" s="763"/>
      <c r="V295" s="763"/>
      <c r="W295" s="763"/>
      <c r="X295" s="763"/>
      <c r="Y295" s="763"/>
      <c r="Z295" s="763"/>
      <c r="AA295" s="763"/>
      <c r="AB295" s="763"/>
      <c r="AC295" s="763"/>
      <c r="AD295" s="763"/>
      <c r="AE295" s="763"/>
      <c r="AF295" s="763"/>
      <c r="AG295" s="763"/>
      <c r="AH295" s="763"/>
      <c r="AI295" s="763"/>
      <c r="AJ295" s="763"/>
      <c r="AK295" s="763"/>
      <c r="AL295" s="763"/>
      <c r="AM295" s="763"/>
      <c r="AN295" s="763"/>
      <c r="AO295" s="763"/>
      <c r="AP295" s="763"/>
      <c r="AQ295" s="763"/>
    </row>
    <row r="296" customHeight="1" spans="1:43">
      <c r="A296" s="735">
        <v>46387</v>
      </c>
      <c r="B296" s="729" t="s">
        <v>659</v>
      </c>
      <c r="C296" s="729"/>
      <c r="D296" s="730"/>
      <c r="E296" s="626"/>
      <c r="F296" s="627">
        <f>SUBTOTAL(9,F290:F295)</f>
        <v>0</v>
      </c>
      <c r="G296" s="731"/>
      <c r="H296" s="628">
        <f t="shared" ref="H296:P296" si="16">SUBTOTAL(9,H290:H295)</f>
        <v>0</v>
      </c>
      <c r="I296" s="628">
        <f t="shared" si="16"/>
        <v>0</v>
      </c>
      <c r="J296" s="628">
        <f t="shared" si="16"/>
        <v>0</v>
      </c>
      <c r="K296" s="627">
        <f t="shared" si="16"/>
        <v>0</v>
      </c>
      <c r="L296" s="731">
        <f t="shared" si="16"/>
        <v>0</v>
      </c>
      <c r="M296" s="628">
        <f t="shared" si="16"/>
        <v>0</v>
      </c>
      <c r="N296" s="731">
        <f t="shared" si="16"/>
        <v>0</v>
      </c>
      <c r="O296" s="628">
        <f t="shared" si="16"/>
        <v>0</v>
      </c>
      <c r="P296" s="628">
        <f t="shared" si="16"/>
        <v>0</v>
      </c>
      <c r="Q296" s="628"/>
      <c r="R296" s="731">
        <f>SUBTOTAL(9,R290:R295)</f>
        <v>0</v>
      </c>
      <c r="S296" s="732">
        <f>L296+R296-J296</f>
        <v>0</v>
      </c>
      <c r="T296" s="805"/>
    </row>
    <row r="297" customHeight="1" spans="1:43">
      <c r="A297" s="813"/>
      <c r="B297" s="498"/>
      <c r="C297" s="498"/>
      <c r="D297" s="814"/>
      <c r="E297" s="815"/>
      <c r="F297" s="717"/>
      <c r="G297" s="718"/>
      <c r="H297" s="500"/>
      <c r="I297" s="500"/>
      <c r="J297" s="500"/>
      <c r="K297" s="717"/>
      <c r="L297" s="718"/>
      <c r="M297" s="500"/>
      <c r="N297" s="466"/>
      <c r="O297" s="500"/>
      <c r="P297" s="500"/>
      <c r="Q297" s="500"/>
      <c r="R297" s="718"/>
      <c r="S297" s="816"/>
      <c r="T297" s="805"/>
    </row>
    <row r="298" customHeight="1" spans="1:43">
      <c r="A298" s="813"/>
      <c r="B298" s="498"/>
      <c r="C298" s="498"/>
      <c r="D298" s="814"/>
      <c r="E298" s="815"/>
      <c r="F298" s="717"/>
      <c r="G298" s="718"/>
      <c r="H298" s="500"/>
      <c r="I298" s="500"/>
      <c r="J298" s="500"/>
      <c r="K298" s="717"/>
      <c r="L298" s="718"/>
      <c r="M298" s="500"/>
      <c r="N298" s="466"/>
      <c r="O298" s="500"/>
      <c r="P298" s="500"/>
      <c r="Q298" s="500"/>
      <c r="R298" s="718"/>
      <c r="S298" s="816"/>
      <c r="T298" s="805"/>
    </row>
    <row r="299" customHeight="1" spans="1:43">
      <c r="A299" s="813"/>
      <c r="B299" s="498"/>
      <c r="C299" s="498"/>
      <c r="D299" s="814"/>
      <c r="E299" s="815"/>
      <c r="F299" s="717"/>
      <c r="G299" s="718"/>
      <c r="H299" s="500"/>
      <c r="I299" s="500"/>
      <c r="J299" s="500"/>
      <c r="K299" s="717"/>
      <c r="L299" s="718"/>
      <c r="M299" s="500"/>
      <c r="N299" s="466"/>
      <c r="O299" s="500"/>
      <c r="P299" s="500"/>
      <c r="Q299" s="500"/>
      <c r="R299" s="718"/>
      <c r="S299" s="816"/>
      <c r="T299" s="805"/>
    </row>
    <row r="300" customHeight="1" spans="1:43">
      <c r="A300" s="813"/>
      <c r="B300" s="498"/>
      <c r="C300" s="498"/>
      <c r="D300" s="814"/>
      <c r="E300" s="815"/>
      <c r="F300" s="717"/>
      <c r="G300" s="718"/>
      <c r="H300" s="500"/>
      <c r="I300" s="500"/>
      <c r="J300" s="500"/>
      <c r="K300" s="717"/>
      <c r="L300" s="718"/>
      <c r="M300" s="500"/>
      <c r="N300" s="466"/>
      <c r="O300" s="500"/>
      <c r="P300" s="257"/>
      <c r="Q300" s="257"/>
      <c r="R300" s="718"/>
      <c r="S300" s="816"/>
      <c r="T300" s="805"/>
    </row>
    <row r="301" customHeight="1" spans="1:43">
      <c r="A301" s="813"/>
      <c r="B301" s="498"/>
      <c r="C301" s="498"/>
      <c r="D301" s="814"/>
      <c r="E301" s="815"/>
      <c r="F301" s="717"/>
      <c r="G301" s="718"/>
      <c r="H301" s="500"/>
      <c r="I301" s="500"/>
      <c r="J301" s="500"/>
      <c r="K301" s="717"/>
      <c r="L301" s="718"/>
      <c r="M301" s="500"/>
      <c r="N301" s="466"/>
      <c r="O301" s="500"/>
      <c r="P301" s="500"/>
      <c r="Q301" s="500"/>
      <c r="R301" s="718"/>
      <c r="S301" s="816"/>
      <c r="T301" s="805"/>
    </row>
    <row r="302" customHeight="1" spans="1:43">
      <c r="A302" s="813"/>
      <c r="B302" s="498"/>
      <c r="C302" s="498"/>
      <c r="D302" s="814"/>
      <c r="E302" s="815"/>
      <c r="F302" s="717"/>
      <c r="G302" s="718"/>
      <c r="H302" s="500"/>
      <c r="I302" s="500"/>
      <c r="J302" s="500">
        <v>105445.28</v>
      </c>
      <c r="K302" s="717"/>
      <c r="L302" s="718"/>
      <c r="M302" s="500"/>
      <c r="N302" s="466"/>
      <c r="O302" s="500"/>
      <c r="P302" s="500"/>
      <c r="Q302" s="500"/>
      <c r="R302" s="718"/>
      <c r="S302" s="816"/>
      <c r="T302" s="805"/>
    </row>
    <row r="303" customHeight="1" spans="1:43">
      <c r="A303" s="813"/>
      <c r="B303" s="498"/>
      <c r="C303" s="498"/>
      <c r="D303" s="814"/>
      <c r="E303" s="815"/>
      <c r="F303" s="717"/>
      <c r="G303" s="718"/>
      <c r="H303" s="500"/>
      <c r="I303" s="500"/>
      <c r="J303" s="500">
        <v>14712.65</v>
      </c>
      <c r="K303" s="717"/>
      <c r="L303" s="718"/>
      <c r="M303" s="500"/>
      <c r="N303" s="466"/>
      <c r="O303" s="500"/>
      <c r="P303" s="500"/>
      <c r="Q303" s="500"/>
      <c r="R303" s="718"/>
      <c r="S303" s="816"/>
      <c r="T303" s="805"/>
    </row>
    <row r="304" customHeight="1" spans="1:43">
      <c r="A304" s="813"/>
      <c r="B304" s="498"/>
      <c r="C304" s="498"/>
      <c r="D304" s="814"/>
      <c r="E304" s="815"/>
      <c r="F304" s="717"/>
      <c r="G304" s="718"/>
      <c r="H304" s="500"/>
      <c r="I304" s="500"/>
      <c r="J304" s="500"/>
      <c r="K304" s="717"/>
      <c r="L304" s="718"/>
      <c r="M304" s="500"/>
      <c r="N304" s="466"/>
      <c r="O304" s="500"/>
      <c r="P304" s="500"/>
      <c r="Q304" s="500"/>
      <c r="R304" s="718"/>
      <c r="S304" s="816"/>
      <c r="T304" s="805"/>
    </row>
    <row r="305" customHeight="1" spans="1:20">
      <c r="A305" s="813"/>
      <c r="B305" s="498"/>
      <c r="C305" s="498"/>
      <c r="D305" s="814"/>
      <c r="E305" s="815"/>
      <c r="F305" s="717"/>
      <c r="G305" s="718"/>
      <c r="H305" s="500"/>
      <c r="I305" s="500"/>
      <c r="J305" s="500"/>
      <c r="K305" s="717"/>
      <c r="L305" s="718"/>
      <c r="M305" s="500"/>
      <c r="N305" s="466"/>
      <c r="O305" s="500"/>
      <c r="P305" s="500"/>
      <c r="Q305" s="500"/>
      <c r="R305" s="718"/>
      <c r="S305" s="816"/>
      <c r="T305" s="805"/>
    </row>
    <row r="306" customHeight="1" spans="1:20">
      <c r="A306" s="813"/>
      <c r="B306" s="498"/>
      <c r="C306" s="498"/>
      <c r="D306" s="814"/>
      <c r="E306" s="815"/>
      <c r="F306" s="717"/>
      <c r="G306" s="718"/>
      <c r="H306" s="500"/>
      <c r="I306" s="500"/>
      <c r="J306" s="500"/>
      <c r="K306" s="717"/>
      <c r="L306" s="718"/>
      <c r="M306" s="500"/>
      <c r="N306" s="466"/>
      <c r="O306" s="500"/>
      <c r="P306" s="500"/>
      <c r="Q306" s="500"/>
      <c r="R306" s="718"/>
      <c r="S306" s="816"/>
      <c r="T306" s="805"/>
    </row>
    <row r="307" customHeight="1" spans="1:20">
      <c r="A307" s="813"/>
      <c r="B307" s="498"/>
      <c r="C307" s="498"/>
      <c r="D307" s="814"/>
      <c r="E307" s="815"/>
      <c r="F307" s="717"/>
      <c r="G307" s="718"/>
      <c r="H307" s="500"/>
      <c r="I307" s="500"/>
      <c r="J307" s="500"/>
      <c r="K307" s="717"/>
      <c r="L307" s="718"/>
      <c r="M307" s="500"/>
      <c r="N307" s="466"/>
      <c r="O307" s="500"/>
      <c r="P307" s="500"/>
      <c r="Q307" s="500"/>
      <c r="R307" s="718"/>
      <c r="S307" s="816"/>
      <c r="T307" s="805"/>
    </row>
    <row r="308" customHeight="1" spans="1:20">
      <c r="A308" s="813"/>
      <c r="B308" s="498"/>
      <c r="C308" s="498"/>
      <c r="D308" s="814"/>
      <c r="E308" s="815"/>
      <c r="F308" s="717"/>
      <c r="G308" s="718"/>
      <c r="H308" s="500"/>
      <c r="I308" s="500"/>
      <c r="J308" s="500"/>
      <c r="K308" s="717"/>
      <c r="L308" s="718"/>
      <c r="M308" s="500"/>
      <c r="N308" s="466"/>
      <c r="O308" s="500"/>
      <c r="P308" s="500"/>
      <c r="Q308" s="500"/>
      <c r="R308" s="718"/>
      <c r="S308" s="816"/>
      <c r="T308" s="805"/>
    </row>
    <row r="309" customHeight="1" spans="1:20">
      <c r="A309" s="813"/>
      <c r="B309" s="498"/>
      <c r="C309" s="498"/>
      <c r="D309" s="814"/>
      <c r="E309" s="815"/>
      <c r="F309" s="717"/>
      <c r="G309" s="718"/>
      <c r="H309" s="500"/>
      <c r="I309" s="500"/>
      <c r="J309" s="500"/>
      <c r="K309" s="717"/>
      <c r="L309" s="718"/>
      <c r="M309" s="500"/>
      <c r="N309" s="466"/>
      <c r="O309" s="500"/>
      <c r="P309" s="500"/>
      <c r="Q309" s="500"/>
      <c r="R309" s="718"/>
      <c r="S309" s="816"/>
      <c r="T309" s="805"/>
    </row>
    <row r="310" customHeight="1" spans="1:20">
      <c r="A310" s="813"/>
      <c r="B310" s="498"/>
      <c r="C310" s="498"/>
      <c r="D310" s="814"/>
      <c r="E310" s="815"/>
      <c r="F310" s="717"/>
      <c r="G310" s="718"/>
      <c r="H310" s="500"/>
      <c r="I310" s="500"/>
      <c r="J310" s="500"/>
      <c r="K310" s="717"/>
      <c r="L310" s="718"/>
      <c r="M310" s="500"/>
      <c r="N310" s="466"/>
      <c r="O310" s="500"/>
      <c r="P310" s="500"/>
      <c r="Q310" s="500"/>
      <c r="R310" s="718"/>
      <c r="S310" s="816"/>
      <c r="T310" s="805"/>
    </row>
    <row r="311" customHeight="1" spans="1:20">
      <c r="A311" s="813"/>
      <c r="B311" s="498"/>
      <c r="C311" s="498"/>
      <c r="D311" s="814"/>
      <c r="E311" s="815"/>
      <c r="F311" s="717"/>
      <c r="G311" s="718"/>
      <c r="H311" s="500"/>
      <c r="I311" s="500"/>
      <c r="J311" s="500"/>
      <c r="K311" s="717"/>
      <c r="L311" s="718"/>
      <c r="M311" s="500"/>
      <c r="N311" s="466"/>
      <c r="O311" s="500"/>
      <c r="P311" s="500"/>
      <c r="Q311" s="500"/>
      <c r="R311" s="718"/>
      <c r="S311" s="816"/>
      <c r="T311" s="805"/>
    </row>
    <row r="312" customHeight="1" spans="1:20">
      <c r="A312" s="813"/>
      <c r="B312" s="498"/>
      <c r="C312" s="498"/>
      <c r="D312" s="814"/>
      <c r="E312" s="815"/>
      <c r="F312" s="717"/>
      <c r="G312" s="718"/>
      <c r="H312" s="500"/>
      <c r="I312" s="500"/>
      <c r="J312" s="500"/>
      <c r="K312" s="717"/>
      <c r="L312" s="718"/>
      <c r="M312" s="500"/>
      <c r="N312" s="466"/>
      <c r="O312" s="500"/>
      <c r="P312" s="500"/>
      <c r="Q312" s="500"/>
      <c r="R312" s="718"/>
      <c r="S312" s="816"/>
      <c r="T312" s="805"/>
    </row>
    <row r="313" customHeight="1" spans="1:20">
      <c r="A313" s="813"/>
      <c r="B313" s="498"/>
      <c r="C313" s="498"/>
      <c r="D313" s="814"/>
      <c r="E313" s="815"/>
      <c r="F313" s="717"/>
      <c r="G313" s="718"/>
      <c r="H313" s="500"/>
      <c r="I313" s="500"/>
      <c r="J313" s="500"/>
      <c r="K313" s="717"/>
      <c r="L313" s="718"/>
      <c r="M313" s="500"/>
      <c r="N313" s="466"/>
      <c r="O313" s="500"/>
      <c r="P313" s="500"/>
      <c r="Q313" s="500"/>
      <c r="R313" s="718"/>
      <c r="S313" s="816"/>
      <c r="T313" s="805"/>
    </row>
    <row r="314" customHeight="1" spans="1:20">
      <c r="A314" s="813"/>
      <c r="B314" s="498"/>
      <c r="C314" s="498"/>
      <c r="D314" s="814"/>
      <c r="E314" s="815"/>
      <c r="F314" s="717"/>
      <c r="G314" s="718"/>
      <c r="H314" s="500"/>
      <c r="I314" s="500"/>
      <c r="J314" s="500"/>
      <c r="K314" s="717"/>
      <c r="L314" s="718"/>
      <c r="M314" s="500"/>
      <c r="N314" s="466"/>
      <c r="O314" s="500"/>
      <c r="P314" s="500"/>
      <c r="Q314" s="500"/>
      <c r="R314" s="718"/>
      <c r="S314" s="816"/>
      <c r="T314" s="805"/>
    </row>
    <row r="315" customHeight="1" spans="1:20">
      <c r="A315" s="813"/>
      <c r="B315" s="498"/>
      <c r="C315" s="498"/>
      <c r="D315" s="814"/>
      <c r="E315" s="815"/>
      <c r="F315" s="717"/>
      <c r="G315" s="718"/>
      <c r="H315" s="500"/>
      <c r="I315" s="500"/>
      <c r="J315" s="500"/>
      <c r="K315" s="717"/>
      <c r="L315" s="718"/>
      <c r="M315" s="500"/>
      <c r="N315" s="466"/>
      <c r="O315" s="500"/>
      <c r="P315" s="500"/>
      <c r="Q315" s="500"/>
      <c r="R315" s="718"/>
      <c r="S315" s="816"/>
      <c r="T315" s="805"/>
    </row>
    <row r="316" customHeight="1" spans="1:20">
      <c r="A316" s="813"/>
      <c r="B316" s="498"/>
      <c r="C316" s="498"/>
      <c r="D316" s="814"/>
      <c r="E316" s="815"/>
      <c r="F316" s="717"/>
      <c r="G316" s="718"/>
      <c r="H316" s="500"/>
      <c r="I316" s="500"/>
      <c r="J316" s="500"/>
      <c r="K316" s="717"/>
      <c r="L316" s="718"/>
      <c r="M316" s="500"/>
      <c r="N316" s="466"/>
      <c r="O316" s="500"/>
      <c r="P316" s="500"/>
      <c r="Q316" s="500"/>
      <c r="R316" s="718"/>
      <c r="S316" s="816"/>
      <c r="T316" s="805"/>
    </row>
    <row r="317" customHeight="1" spans="1:20">
      <c r="A317" s="813"/>
      <c r="B317" s="498"/>
      <c r="C317" s="498"/>
      <c r="D317" s="814"/>
      <c r="E317" s="815"/>
      <c r="F317" s="717"/>
      <c r="G317" s="718"/>
      <c r="H317" s="500"/>
      <c r="I317" s="500"/>
      <c r="J317" s="500"/>
      <c r="K317" s="717"/>
      <c r="L317" s="718"/>
      <c r="M317" s="500"/>
      <c r="N317" s="466"/>
      <c r="O317" s="500"/>
      <c r="P317" s="500"/>
      <c r="Q317" s="500"/>
      <c r="R317" s="718"/>
      <c r="S317" s="816"/>
      <c r="T317" s="805"/>
    </row>
  </sheetData>
  <autoFilter xmlns:etc="http://www.wps.cn/officeDocument/2017/etCustomData" ref="A3:AQ288" etc:filterBottomFollowUsedRange="0">
    <extLst/>
  </autoFilter>
  <pageMargins left="0.511811024" right="0.511811024" top="0.787401575" bottom="0.787401575" header="0.31496062" footer="0.31496062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O232"/>
  <sheetViews>
    <sheetView showZeros="0" workbookViewId="0">
      <pane xSplit="5" ySplit="3" topLeftCell="F4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8.75" customHeight="1"/>
  <cols>
    <col min="1" max="1" width="10.25" style="577" customWidth="1"/>
    <col min="2" max="2" width="9.125" style="578" customWidth="1"/>
    <col min="3" max="3" width="14.375" style="579" customWidth="1"/>
    <col min="4" max="4" width="40" style="578" customWidth="1"/>
    <col min="5" max="5" width="23" style="578" customWidth="1"/>
    <col min="6" max="6" width="5.875" style="580" customWidth="1"/>
    <col min="7" max="7" width="8.5" style="581" customWidth="1"/>
    <col min="8" max="8" width="12.25" style="581" customWidth="1"/>
    <col min="9" max="9" width="6.5" style="582" customWidth="1"/>
    <col min="10" max="10" width="9.625" style="581" customWidth="1"/>
    <col min="11" max="11" width="5.625" style="580" customWidth="1"/>
    <col min="12" max="12" width="9.75" style="581" customWidth="1"/>
    <col min="13" max="13" width="7.75" style="581" customWidth="1"/>
    <col min="14" max="15" width="9.625" style="581" customWidth="1"/>
    <col min="16" max="16" width="8.75" style="581" customWidth="1"/>
    <col min="17" max="17" width="8.625" style="581" customWidth="1"/>
    <col min="18" max="18" width="42.5" style="583" customWidth="1"/>
    <col min="19" max="19" width="34.5" style="584" customWidth="1"/>
    <col min="20" max="23" width="9" style="585"/>
    <col min="24" max="24" width="9" style="578"/>
    <col min="25" max="25" width="9" style="11"/>
    <col min="26" max="26" width="9" style="578"/>
    <col min="27" max="27" width="9" style="11"/>
    <col min="28" max="28" width="9" style="578"/>
    <col min="29" max="29" width="9" style="11"/>
    <col min="30" max="30" width="9" style="578"/>
    <col min="31" max="16384" width="9" style="11"/>
  </cols>
  <sheetData>
    <row r="1" s="12" customFormat="1" customHeight="1" spans="1:41">
      <c r="A1" s="586" t="s">
        <v>1347</v>
      </c>
      <c r="B1" s="586"/>
      <c r="C1" s="586"/>
      <c r="D1" s="586"/>
      <c r="E1" s="586"/>
      <c r="F1" s="587"/>
      <c r="G1" s="588"/>
      <c r="H1" s="588"/>
      <c r="I1" s="589"/>
      <c r="J1" s="588"/>
      <c r="K1" s="587"/>
      <c r="L1" s="588"/>
      <c r="M1" s="588"/>
      <c r="N1" s="590"/>
      <c r="O1" s="591"/>
      <c r="P1" s="592"/>
      <c r="Q1" s="588"/>
      <c r="R1" s="586"/>
      <c r="S1" s="593"/>
      <c r="T1" s="594"/>
      <c r="U1" s="594"/>
      <c r="V1" s="594"/>
      <c r="W1" s="594"/>
      <c r="X1" s="595"/>
      <c r="Y1" s="596"/>
      <c r="Z1" s="595"/>
      <c r="AB1" s="597"/>
      <c r="AD1" s="597"/>
    </row>
    <row r="2" s="12" customFormat="1" ht="18" customHeight="1" spans="1:41">
      <c r="A2" s="598" t="s">
        <v>695</v>
      </c>
      <c r="B2" s="595"/>
      <c r="C2" s="599"/>
      <c r="D2" s="600">
        <f>L2+Q2-N2-M2-O2-P2</f>
        <v>0</v>
      </c>
      <c r="E2" s="600"/>
      <c r="F2" s="601">
        <f>SUBTOTAL(9,F4:F816)</f>
        <v>0</v>
      </c>
      <c r="G2" s="602"/>
      <c r="H2" s="602">
        <f>SUBTOTAL(9,H4:H816)</f>
        <v>0</v>
      </c>
      <c r="I2" s="603"/>
      <c r="J2" s="602">
        <f t="shared" ref="J2:Q2" si="0">SUBTOTAL(9,J4:J816)</f>
        <v>0</v>
      </c>
      <c r="K2" s="601">
        <f t="shared" si="0"/>
        <v>0</v>
      </c>
      <c r="L2" s="602">
        <f t="shared" si="0"/>
        <v>0</v>
      </c>
      <c r="M2" s="602">
        <f t="shared" si="0"/>
        <v>0</v>
      </c>
      <c r="N2" s="602">
        <f t="shared" si="0"/>
        <v>0</v>
      </c>
      <c r="O2" s="602">
        <f t="shared" si="0"/>
        <v>0</v>
      </c>
      <c r="P2" s="602">
        <f t="shared" si="0"/>
        <v>0</v>
      </c>
      <c r="Q2" s="602">
        <f t="shared" si="0"/>
        <v>0</v>
      </c>
      <c r="R2" s="604">
        <f>L2+Q2-J2</f>
        <v>0</v>
      </c>
      <c r="S2" s="605"/>
      <c r="T2" s="606"/>
      <c r="U2" s="606"/>
      <c r="V2" s="606"/>
      <c r="W2" s="606"/>
      <c r="X2" s="571" t="s">
        <v>1348</v>
      </c>
      <c r="Y2" s="571"/>
      <c r="Z2" s="571" t="s">
        <v>1349</v>
      </c>
      <c r="AA2" s="571"/>
      <c r="AB2" s="571" t="s">
        <v>1350</v>
      </c>
      <c r="AC2" s="571"/>
      <c r="AD2" s="571" t="s">
        <v>1351</v>
      </c>
      <c r="AE2" s="571"/>
      <c r="AF2" s="571" t="s">
        <v>1352</v>
      </c>
      <c r="AG2" s="571"/>
      <c r="AH2" s="571" t="s">
        <v>1353</v>
      </c>
      <c r="AI2" s="571"/>
      <c r="AJ2" s="571" t="s">
        <v>1354</v>
      </c>
      <c r="AK2" s="571"/>
      <c r="AL2" s="571" t="s">
        <v>1355</v>
      </c>
      <c r="AM2" s="571"/>
      <c r="AN2" s="607" t="s">
        <v>1088</v>
      </c>
      <c r="AO2" s="607" t="s">
        <v>1356</v>
      </c>
    </row>
    <row r="3" s="571" customFormat="1" customHeight="1" spans="1:41">
      <c r="A3" s="200" t="s">
        <v>2</v>
      </c>
      <c r="B3" s="608" t="s">
        <v>3</v>
      </c>
      <c r="C3" s="609" t="s">
        <v>4</v>
      </c>
      <c r="D3" s="610" t="s">
        <v>5</v>
      </c>
      <c r="E3" s="610" t="s">
        <v>6</v>
      </c>
      <c r="F3" s="611" t="s">
        <v>7</v>
      </c>
      <c r="G3" s="202" t="s">
        <v>8</v>
      </c>
      <c r="H3" s="202" t="s">
        <v>9</v>
      </c>
      <c r="I3" s="612" t="s">
        <v>10</v>
      </c>
      <c r="J3" s="202" t="s">
        <v>11</v>
      </c>
      <c r="K3" s="613" t="s">
        <v>7</v>
      </c>
      <c r="L3" s="202" t="s">
        <v>697</v>
      </c>
      <c r="M3" s="202" t="s">
        <v>698</v>
      </c>
      <c r="N3" s="202" t="s">
        <v>699</v>
      </c>
      <c r="O3" s="202" t="s">
        <v>700</v>
      </c>
      <c r="P3" s="202" t="s">
        <v>701</v>
      </c>
      <c r="Q3" s="202" t="s">
        <v>703</v>
      </c>
      <c r="R3" s="610" t="s">
        <v>705</v>
      </c>
      <c r="S3" s="614"/>
      <c r="T3" s="594" t="s">
        <v>1357</v>
      </c>
      <c r="U3" s="594" t="s">
        <v>1358</v>
      </c>
      <c r="V3" s="594" t="s">
        <v>1357</v>
      </c>
      <c r="W3" s="594" t="s">
        <v>1358</v>
      </c>
      <c r="X3" s="600" t="s">
        <v>1359</v>
      </c>
      <c r="Y3" s="615" t="s">
        <v>9</v>
      </c>
      <c r="Z3" s="600" t="s">
        <v>1359</v>
      </c>
      <c r="AA3" s="615" t="s">
        <v>9</v>
      </c>
      <c r="AB3" s="600" t="s">
        <v>1359</v>
      </c>
      <c r="AC3" s="615" t="s">
        <v>9</v>
      </c>
      <c r="AD3" s="600" t="s">
        <v>1359</v>
      </c>
      <c r="AE3" s="615" t="s">
        <v>9</v>
      </c>
      <c r="AF3" s="600" t="s">
        <v>1359</v>
      </c>
      <c r="AG3" s="615" t="s">
        <v>9</v>
      </c>
      <c r="AH3" s="600" t="s">
        <v>1359</v>
      </c>
      <c r="AI3" s="615" t="s">
        <v>9</v>
      </c>
      <c r="AJ3" s="600" t="s">
        <v>1359</v>
      </c>
      <c r="AK3" s="615" t="s">
        <v>9</v>
      </c>
      <c r="AL3" s="600" t="s">
        <v>1359</v>
      </c>
      <c r="AM3" s="615" t="s">
        <v>9</v>
      </c>
      <c r="AN3" s="607"/>
      <c r="AO3" s="607"/>
    </row>
    <row r="4" s="12" customFormat="1" customHeight="1" spans="1:41">
      <c r="A4" s="616"/>
      <c r="B4" s="617"/>
      <c r="C4" s="618"/>
      <c r="D4" s="610"/>
      <c r="E4" s="617"/>
      <c r="F4" s="611"/>
      <c r="G4" s="619"/>
      <c r="H4" s="202"/>
      <c r="I4" s="612"/>
      <c r="J4" s="202"/>
      <c r="K4" s="611"/>
      <c r="L4" s="202"/>
      <c r="M4" s="619"/>
      <c r="N4" s="619"/>
      <c r="O4" s="619"/>
      <c r="P4" s="619"/>
      <c r="Q4" s="619"/>
      <c r="R4" s="620"/>
      <c r="S4" s="621"/>
      <c r="T4" s="596"/>
      <c r="U4" s="596"/>
      <c r="V4" s="596"/>
      <c r="W4" s="596"/>
      <c r="X4" s="596"/>
      <c r="Y4" s="596"/>
      <c r="Z4" s="596"/>
    </row>
    <row r="5" ht="18" customHeight="1" spans="1:41">
      <c r="A5" s="622">
        <v>46053</v>
      </c>
      <c r="B5" s="623" t="s">
        <v>659</v>
      </c>
      <c r="C5" s="624"/>
      <c r="D5" s="625"/>
      <c r="E5" s="626"/>
      <c r="F5" s="627">
        <f>SUBTOTAL(9,F4:F4)</f>
        <v>0</v>
      </c>
      <c r="G5" s="628"/>
      <c r="H5" s="628">
        <f>SUBTOTAL(9,H4:H4)</f>
        <v>0</v>
      </c>
      <c r="I5" s="629"/>
      <c r="J5" s="628">
        <f t="shared" ref="J5:Q5" si="1">SUBTOTAL(9,J4:J4)</f>
        <v>0</v>
      </c>
      <c r="K5" s="627">
        <f t="shared" si="1"/>
        <v>0</v>
      </c>
      <c r="L5" s="628">
        <f t="shared" si="1"/>
        <v>0</v>
      </c>
      <c r="M5" s="628">
        <f t="shared" si="1"/>
        <v>0</v>
      </c>
      <c r="N5" s="628">
        <f t="shared" si="1"/>
        <v>0</v>
      </c>
      <c r="O5" s="628">
        <f t="shared" si="1"/>
        <v>0</v>
      </c>
      <c r="P5" s="628">
        <f t="shared" si="1"/>
        <v>0</v>
      </c>
      <c r="Q5" s="628">
        <f t="shared" si="1"/>
        <v>0</v>
      </c>
      <c r="R5" s="630">
        <f>L5+Q5-J5</f>
        <v>0</v>
      </c>
      <c r="S5" s="631"/>
      <c r="T5" s="11"/>
      <c r="U5" s="11"/>
      <c r="V5" s="11"/>
      <c r="W5" s="11"/>
      <c r="X5" s="11"/>
      <c r="Z5" s="11"/>
      <c r="AB5" s="11"/>
      <c r="AD5" s="11"/>
    </row>
    <row r="6" s="12" customFormat="1" ht="18" customHeight="1" spans="1:41">
      <c r="A6" s="464"/>
      <c r="B6" s="632"/>
      <c r="C6" s="633"/>
      <c r="D6" s="465"/>
      <c r="E6" s="634"/>
      <c r="F6" s="633"/>
      <c r="G6" s="466"/>
      <c r="H6" s="466"/>
      <c r="I6" s="466"/>
      <c r="J6" s="466"/>
      <c r="K6" s="633"/>
      <c r="L6" s="291"/>
      <c r="M6" s="466"/>
      <c r="N6" s="466"/>
      <c r="O6" s="466"/>
      <c r="P6" s="635"/>
      <c r="Q6" s="635"/>
      <c r="R6" s="636"/>
      <c r="S6" s="637"/>
      <c r="T6" s="637"/>
      <c r="U6" s="637"/>
      <c r="V6" s="637"/>
      <c r="W6" s="637"/>
      <c r="X6" s="637"/>
      <c r="Y6" s="637"/>
      <c r="Z6" s="637"/>
      <c r="AA6" s="637"/>
      <c r="AB6" s="637"/>
      <c r="AC6" s="637"/>
      <c r="AD6" s="637"/>
      <c r="AE6" s="637"/>
      <c r="AF6" s="637"/>
      <c r="AG6" s="637"/>
      <c r="AH6" s="637"/>
      <c r="AI6" s="637"/>
      <c r="AJ6" s="637"/>
      <c r="AK6" s="637"/>
      <c r="AL6" s="637"/>
      <c r="AM6" s="637"/>
      <c r="AN6" s="637"/>
    </row>
    <row r="7" s="12" customFormat="1" ht="18" customHeight="1" spans="1:41">
      <c r="A7" s="464"/>
      <c r="B7" s="632"/>
      <c r="C7" s="633"/>
      <c r="D7" s="292"/>
      <c r="E7" s="634"/>
      <c r="F7" s="633"/>
      <c r="G7" s="466"/>
      <c r="H7" s="291"/>
      <c r="I7" s="638"/>
      <c r="J7" s="202"/>
      <c r="K7" s="633"/>
      <c r="L7" s="466"/>
      <c r="M7" s="466"/>
      <c r="N7" s="466"/>
      <c r="O7" s="466"/>
      <c r="P7" s="466"/>
      <c r="Q7" s="466"/>
      <c r="R7" s="292"/>
      <c r="S7" s="637"/>
      <c r="T7" s="637"/>
      <c r="U7" s="637"/>
      <c r="V7" s="637"/>
      <c r="W7" s="637"/>
      <c r="X7" s="637"/>
      <c r="Y7" s="637"/>
      <c r="Z7" s="637"/>
      <c r="AA7" s="637"/>
      <c r="AB7" s="637"/>
      <c r="AC7" s="637"/>
      <c r="AD7" s="637"/>
      <c r="AE7" s="637"/>
      <c r="AF7" s="637"/>
      <c r="AG7" s="637"/>
      <c r="AH7" s="637"/>
      <c r="AI7" s="637"/>
      <c r="AJ7" s="637"/>
      <c r="AK7" s="637"/>
      <c r="AL7" s="637"/>
      <c r="AM7" s="637"/>
      <c r="AN7" s="637"/>
    </row>
    <row r="8" customHeight="1" spans="1:41">
      <c r="A8" s="622">
        <v>46081</v>
      </c>
      <c r="B8" s="623" t="s">
        <v>659</v>
      </c>
      <c r="C8" s="624"/>
      <c r="D8" s="625"/>
      <c r="E8" s="626"/>
      <c r="F8" s="627">
        <f>SUBTOTAL(9,F6:F7)</f>
        <v>0</v>
      </c>
      <c r="G8" s="628"/>
      <c r="H8" s="628">
        <f t="shared" ref="H8:Q8" si="2">SUBTOTAL(9,H6:H7)</f>
        <v>0</v>
      </c>
      <c r="I8" s="629">
        <f t="shared" si="2"/>
        <v>0</v>
      </c>
      <c r="J8" s="628">
        <f t="shared" si="2"/>
        <v>0</v>
      </c>
      <c r="K8" s="627">
        <f t="shared" si="2"/>
        <v>0</v>
      </c>
      <c r="L8" s="628">
        <f t="shared" si="2"/>
        <v>0</v>
      </c>
      <c r="M8" s="628">
        <f t="shared" si="2"/>
        <v>0</v>
      </c>
      <c r="N8" s="628">
        <f t="shared" si="2"/>
        <v>0</v>
      </c>
      <c r="O8" s="628">
        <f t="shared" si="2"/>
        <v>0</v>
      </c>
      <c r="P8" s="628">
        <f t="shared" si="2"/>
        <v>0</v>
      </c>
      <c r="Q8" s="628">
        <f t="shared" si="2"/>
        <v>0</v>
      </c>
      <c r="R8" s="630">
        <f>L8+Q8-J8</f>
        <v>0</v>
      </c>
      <c r="S8" s="621"/>
      <c r="T8" s="11"/>
      <c r="U8" s="11"/>
      <c r="V8" s="11"/>
      <c r="W8" s="11"/>
      <c r="X8" s="11"/>
      <c r="Z8" s="11"/>
      <c r="AB8" s="11"/>
      <c r="AD8" s="11"/>
    </row>
    <row r="9" s="572" customFormat="1" ht="18" customHeight="1" spans="1:41">
      <c r="A9" s="639"/>
      <c r="B9" s="632"/>
      <c r="C9" s="633"/>
      <c r="D9" s="465"/>
      <c r="E9" s="465"/>
      <c r="F9" s="633"/>
      <c r="G9" s="466"/>
      <c r="H9" s="466"/>
      <c r="I9" s="292"/>
      <c r="J9" s="466"/>
      <c r="K9" s="640"/>
      <c r="L9" s="291"/>
      <c r="M9" s="257"/>
      <c r="N9" s="257"/>
      <c r="O9" s="257"/>
      <c r="P9" s="291"/>
      <c r="Q9" s="257"/>
      <c r="R9" s="641"/>
      <c r="S9" s="642"/>
      <c r="T9" s="642"/>
      <c r="U9" s="642"/>
      <c r="V9" s="642"/>
      <c r="W9" s="642"/>
      <c r="X9" s="642"/>
      <c r="Y9" s="642"/>
      <c r="Z9" s="642"/>
      <c r="AA9" s="642"/>
      <c r="AB9" s="642"/>
      <c r="AC9" s="642"/>
      <c r="AD9" s="642"/>
      <c r="AE9" s="642"/>
      <c r="AF9" s="642"/>
      <c r="AG9" s="642"/>
      <c r="AH9" s="642"/>
      <c r="AI9" s="642"/>
      <c r="AJ9" s="642"/>
      <c r="AK9" s="642"/>
      <c r="AL9" s="642"/>
      <c r="AM9" s="642"/>
      <c r="AN9" s="642"/>
    </row>
    <row r="10" s="572" customFormat="1" ht="18" customHeight="1" spans="1:41">
      <c r="A10" s="639"/>
      <c r="B10" s="632"/>
      <c r="C10" s="633"/>
      <c r="D10" s="465"/>
      <c r="E10" s="465"/>
      <c r="F10" s="633"/>
      <c r="G10" s="466"/>
      <c r="H10" s="291"/>
      <c r="I10" s="643"/>
      <c r="J10" s="202"/>
      <c r="K10" s="640"/>
      <c r="L10" s="291"/>
      <c r="M10" s="257"/>
      <c r="N10" s="257"/>
      <c r="O10" s="257"/>
      <c r="P10" s="291"/>
      <c r="Q10" s="257"/>
      <c r="R10" s="641"/>
      <c r="S10" s="642"/>
      <c r="T10" s="642"/>
      <c r="U10" s="642"/>
      <c r="V10" s="642"/>
      <c r="W10" s="642"/>
      <c r="X10" s="642"/>
      <c r="Y10" s="642"/>
      <c r="Z10" s="642"/>
      <c r="AA10" s="642"/>
      <c r="AB10" s="642"/>
      <c r="AC10" s="642"/>
      <c r="AD10" s="642"/>
      <c r="AE10" s="642"/>
      <c r="AF10" s="642"/>
      <c r="AG10" s="642"/>
      <c r="AH10" s="642"/>
      <c r="AI10" s="642"/>
      <c r="AJ10" s="642"/>
      <c r="AK10" s="642"/>
      <c r="AL10" s="642"/>
      <c r="AM10" s="642"/>
      <c r="AN10" s="642"/>
    </row>
    <row r="11" s="572" customFormat="1" ht="18" customHeight="1" spans="1:41">
      <c r="A11" s="639"/>
      <c r="B11" s="632"/>
      <c r="C11" s="633"/>
      <c r="D11" s="465"/>
      <c r="E11" s="465"/>
      <c r="F11" s="633"/>
      <c r="G11" s="466"/>
      <c r="H11" s="291"/>
      <c r="I11" s="643"/>
      <c r="J11" s="202"/>
      <c r="K11" s="640"/>
      <c r="L11" s="291"/>
      <c r="M11" s="257"/>
      <c r="N11" s="257"/>
      <c r="O11" s="257"/>
      <c r="P11" s="291"/>
      <c r="Q11" s="257"/>
      <c r="R11" s="641"/>
    </row>
    <row r="12" s="572" customFormat="1" ht="18" customHeight="1" spans="1:41">
      <c r="A12" s="639"/>
      <c r="B12" s="632"/>
      <c r="C12" s="633"/>
      <c r="D12" s="465"/>
      <c r="E12" s="465"/>
      <c r="F12" s="633"/>
      <c r="G12" s="466"/>
      <c r="H12" s="291"/>
      <c r="I12" s="643"/>
      <c r="J12" s="202"/>
      <c r="K12" s="640"/>
      <c r="L12" s="291"/>
      <c r="M12" s="257"/>
      <c r="N12" s="257"/>
      <c r="O12" s="257"/>
      <c r="P12" s="291"/>
      <c r="Q12" s="257"/>
      <c r="R12" s="641"/>
    </row>
    <row r="13" s="572" customFormat="1" ht="18" customHeight="1" spans="1:41">
      <c r="A13" s="639"/>
      <c r="B13" s="632"/>
      <c r="C13" s="633"/>
      <c r="D13" s="465"/>
      <c r="E13" s="465"/>
      <c r="F13" s="633"/>
      <c r="G13" s="466"/>
      <c r="H13" s="291"/>
      <c r="I13" s="643"/>
      <c r="J13" s="202"/>
      <c r="K13" s="640"/>
      <c r="L13" s="291"/>
      <c r="M13" s="257"/>
      <c r="N13" s="257"/>
      <c r="O13" s="257"/>
      <c r="P13" s="291"/>
      <c r="Q13" s="257"/>
      <c r="R13" s="641"/>
    </row>
    <row r="14" s="572" customFormat="1" ht="18" customHeight="1" spans="1:41">
      <c r="A14" s="639"/>
      <c r="B14" s="632"/>
      <c r="C14" s="633"/>
      <c r="D14" s="465"/>
      <c r="E14" s="465"/>
      <c r="F14" s="633"/>
      <c r="G14" s="466"/>
      <c r="H14" s="291"/>
      <c r="I14" s="643"/>
      <c r="J14" s="202"/>
      <c r="K14" s="640"/>
      <c r="L14" s="291"/>
      <c r="M14" s="257"/>
      <c r="N14" s="257"/>
      <c r="O14" s="257"/>
      <c r="P14" s="291"/>
      <c r="Q14" s="257"/>
      <c r="R14" s="641"/>
    </row>
    <row r="15" customHeight="1" spans="1:41">
      <c r="A15" s="644">
        <v>46112</v>
      </c>
      <c r="B15" s="645" t="s">
        <v>659</v>
      </c>
      <c r="C15" s="646"/>
      <c r="D15" s="647"/>
      <c r="E15" s="648"/>
      <c r="F15" s="649">
        <f>SUBTOTAL(9,F9:F14)</f>
        <v>0</v>
      </c>
      <c r="G15" s="650"/>
      <c r="H15" s="650">
        <f t="shared" ref="H15:Q15" si="3">SUBTOTAL(9,H9:H14)</f>
        <v>0</v>
      </c>
      <c r="I15" s="651">
        <f t="shared" si="3"/>
        <v>0</v>
      </c>
      <c r="J15" s="650">
        <f t="shared" si="3"/>
        <v>0</v>
      </c>
      <c r="K15" s="649">
        <f t="shared" si="3"/>
        <v>0</v>
      </c>
      <c r="L15" s="650">
        <f t="shared" si="3"/>
        <v>0</v>
      </c>
      <c r="M15" s="650">
        <f t="shared" si="3"/>
        <v>0</v>
      </c>
      <c r="N15" s="650">
        <f t="shared" si="3"/>
        <v>0</v>
      </c>
      <c r="O15" s="650">
        <f t="shared" si="3"/>
        <v>0</v>
      </c>
      <c r="P15" s="650">
        <f t="shared" si="3"/>
        <v>0</v>
      </c>
      <c r="Q15" s="650">
        <f t="shared" si="3"/>
        <v>0</v>
      </c>
      <c r="R15" s="652">
        <f>L15+Q15-J15</f>
        <v>0</v>
      </c>
      <c r="S15" s="621"/>
      <c r="X15" s="11"/>
      <c r="Z15" s="11"/>
      <c r="AB15" s="11"/>
      <c r="AD15" s="11"/>
    </row>
    <row r="16" s="572" customFormat="1" ht="18" customHeight="1" spans="1:41">
      <c r="A16" s="468"/>
      <c r="B16" s="266"/>
      <c r="C16" s="653"/>
      <c r="D16" s="465"/>
      <c r="E16" s="465"/>
      <c r="F16" s="654"/>
      <c r="G16" s="291"/>
      <c r="H16" s="291"/>
      <c r="I16" s="291"/>
      <c r="J16" s="291"/>
      <c r="K16" s="655"/>
      <c r="L16" s="291"/>
      <c r="M16" s="291"/>
      <c r="N16" s="291"/>
      <c r="O16" s="257"/>
      <c r="P16" s="257"/>
      <c r="Q16" s="257"/>
      <c r="R16" s="656"/>
      <c r="S16" s="642"/>
      <c r="T16" s="642"/>
      <c r="U16" s="642"/>
      <c r="V16" s="642"/>
      <c r="W16" s="642"/>
      <c r="X16" s="642"/>
      <c r="Y16" s="642"/>
      <c r="Z16" s="642"/>
      <c r="AA16" s="642"/>
      <c r="AB16" s="642"/>
      <c r="AC16" s="642"/>
      <c r="AD16" s="642"/>
      <c r="AE16" s="642"/>
      <c r="AF16" s="642"/>
      <c r="AG16" s="642"/>
      <c r="AH16" s="642"/>
      <c r="AI16" s="642"/>
      <c r="AJ16" s="642"/>
      <c r="AK16" s="642"/>
      <c r="AL16" s="642"/>
      <c r="AM16" s="642"/>
      <c r="AN16" s="642"/>
      <c r="AO16" s="642"/>
    </row>
    <row r="17" s="572" customFormat="1" ht="18" customHeight="1" spans="1:41">
      <c r="A17" s="468"/>
      <c r="B17" s="266"/>
      <c r="C17" s="653"/>
      <c r="D17" s="465"/>
      <c r="E17" s="465"/>
      <c r="F17" s="654"/>
      <c r="G17" s="291"/>
      <c r="H17" s="291"/>
      <c r="I17" s="257"/>
      <c r="J17" s="202"/>
      <c r="K17" s="655"/>
      <c r="L17" s="291"/>
      <c r="M17" s="291"/>
      <c r="N17" s="291"/>
      <c r="O17" s="257"/>
      <c r="P17" s="257"/>
      <c r="Q17" s="257"/>
      <c r="R17" s="656"/>
      <c r="S17" s="642"/>
      <c r="T17" s="642"/>
      <c r="U17" s="642"/>
      <c r="V17" s="642"/>
      <c r="W17" s="642"/>
      <c r="X17" s="642"/>
      <c r="Y17" s="642"/>
      <c r="Z17" s="642"/>
      <c r="AA17" s="642"/>
      <c r="AB17" s="642"/>
      <c r="AC17" s="642"/>
      <c r="AD17" s="642"/>
      <c r="AE17" s="642"/>
      <c r="AF17" s="642"/>
      <c r="AG17" s="642"/>
      <c r="AH17" s="642"/>
      <c r="AI17" s="642"/>
      <c r="AJ17" s="642"/>
      <c r="AK17" s="642"/>
      <c r="AL17" s="642"/>
      <c r="AM17" s="642"/>
      <c r="AN17" s="642"/>
      <c r="AO17" s="642"/>
    </row>
    <row r="18" s="572" customFormat="1" ht="18" customHeight="1" spans="1:41">
      <c r="A18" s="468"/>
      <c r="B18" s="266"/>
      <c r="C18" s="653"/>
      <c r="D18" s="465"/>
      <c r="E18" s="465"/>
      <c r="F18" s="654"/>
      <c r="G18" s="291"/>
      <c r="H18" s="291"/>
      <c r="I18" s="257"/>
      <c r="J18" s="202"/>
      <c r="K18" s="655"/>
      <c r="L18" s="291"/>
      <c r="M18" s="291"/>
      <c r="N18" s="291"/>
      <c r="O18" s="257"/>
      <c r="P18" s="257"/>
      <c r="Q18" s="257"/>
      <c r="R18" s="656"/>
      <c r="S18" s="642"/>
      <c r="T18" s="642"/>
      <c r="U18" s="642"/>
      <c r="V18" s="642"/>
      <c r="W18" s="642"/>
      <c r="X18" s="642"/>
      <c r="Y18" s="642"/>
      <c r="Z18" s="642"/>
      <c r="AA18" s="642"/>
      <c r="AB18" s="642"/>
      <c r="AC18" s="642"/>
      <c r="AD18" s="642"/>
      <c r="AE18" s="642"/>
      <c r="AF18" s="642"/>
      <c r="AG18" s="642"/>
      <c r="AH18" s="642"/>
      <c r="AI18" s="642"/>
      <c r="AJ18" s="642"/>
      <c r="AK18" s="642"/>
      <c r="AL18" s="642"/>
      <c r="AM18" s="642"/>
      <c r="AN18" s="642"/>
      <c r="AO18" s="642"/>
    </row>
    <row r="19" s="572" customFormat="1" ht="18" customHeight="1" spans="1:41">
      <c r="A19" s="468"/>
      <c r="B19" s="266"/>
      <c r="C19" s="653"/>
      <c r="D19" s="465"/>
      <c r="E19" s="465"/>
      <c r="F19" s="654"/>
      <c r="G19" s="291"/>
      <c r="H19" s="291"/>
      <c r="I19" s="257"/>
      <c r="J19" s="202"/>
      <c r="K19" s="655"/>
      <c r="L19" s="291"/>
      <c r="M19" s="291"/>
      <c r="N19" s="291"/>
      <c r="O19" s="257"/>
      <c r="P19" s="257"/>
      <c r="Q19" s="257"/>
      <c r="R19" s="656"/>
      <c r="S19" s="642"/>
      <c r="T19" s="642"/>
      <c r="U19" s="642"/>
      <c r="V19" s="642"/>
      <c r="W19" s="642"/>
      <c r="X19" s="642"/>
      <c r="Y19" s="642"/>
      <c r="Z19" s="642"/>
      <c r="AA19" s="642"/>
      <c r="AB19" s="642"/>
      <c r="AC19" s="642"/>
      <c r="AD19" s="642"/>
      <c r="AE19" s="642"/>
      <c r="AF19" s="642"/>
      <c r="AG19" s="642"/>
      <c r="AH19" s="642"/>
      <c r="AI19" s="642"/>
      <c r="AJ19" s="642"/>
      <c r="AK19" s="642"/>
      <c r="AL19" s="642"/>
      <c r="AM19" s="642"/>
      <c r="AN19" s="642"/>
      <c r="AO19" s="642"/>
    </row>
    <row r="20" s="572" customFormat="1" ht="18" customHeight="1" spans="1:41">
      <c r="A20" s="468"/>
      <c r="B20" s="266"/>
      <c r="C20" s="653"/>
      <c r="D20" s="465"/>
      <c r="E20" s="465"/>
      <c r="F20" s="654"/>
      <c r="G20" s="291"/>
      <c r="H20" s="291"/>
      <c r="I20" s="291"/>
      <c r="J20" s="291"/>
      <c r="K20" s="655"/>
      <c r="L20" s="291"/>
      <c r="M20" s="291"/>
      <c r="N20" s="257"/>
      <c r="O20" s="257"/>
      <c r="P20" s="291"/>
      <c r="Q20" s="257"/>
      <c r="R20" s="478"/>
    </row>
    <row r="21" s="572" customFormat="1" ht="18" customHeight="1" spans="1:41">
      <c r="A21" s="468"/>
      <c r="B21" s="266"/>
      <c r="C21" s="653"/>
      <c r="D21" s="465"/>
      <c r="E21" s="465"/>
      <c r="F21" s="654"/>
      <c r="G21" s="291"/>
      <c r="H21" s="291"/>
      <c r="I21" s="257"/>
      <c r="J21" s="202"/>
      <c r="K21" s="655"/>
      <c r="L21" s="291"/>
      <c r="M21" s="291"/>
      <c r="N21" s="257"/>
      <c r="O21" s="257"/>
      <c r="P21" s="291"/>
      <c r="Q21" s="257"/>
      <c r="R21" s="478"/>
    </row>
    <row r="22" s="572" customFormat="1" ht="18" customHeight="1" spans="1:41">
      <c r="A22" s="468"/>
      <c r="B22" s="266"/>
      <c r="C22" s="653"/>
      <c r="D22" s="465"/>
      <c r="E22" s="465"/>
      <c r="F22" s="654"/>
      <c r="G22" s="291"/>
      <c r="H22" s="291"/>
      <c r="I22" s="257"/>
      <c r="J22" s="202"/>
      <c r="K22" s="655"/>
      <c r="L22" s="291"/>
      <c r="M22" s="291"/>
      <c r="N22" s="257"/>
      <c r="O22" s="257"/>
      <c r="P22" s="291"/>
      <c r="Q22" s="257"/>
      <c r="R22" s="478"/>
    </row>
    <row r="23" s="572" customFormat="1" ht="18" customHeight="1" spans="1:41">
      <c r="A23" s="468"/>
      <c r="B23" s="266"/>
      <c r="C23" s="653"/>
      <c r="D23" s="465"/>
      <c r="E23" s="465"/>
      <c r="F23" s="654"/>
      <c r="G23" s="291"/>
      <c r="H23" s="291"/>
      <c r="I23" s="257"/>
      <c r="J23" s="202"/>
      <c r="K23" s="655"/>
      <c r="L23" s="291"/>
      <c r="M23" s="291"/>
      <c r="N23" s="257"/>
      <c r="O23" s="257"/>
      <c r="P23" s="291"/>
      <c r="Q23" s="257"/>
      <c r="R23" s="478"/>
    </row>
    <row r="24" s="572" customFormat="1" ht="18" customHeight="1" spans="1:41">
      <c r="A24" s="468"/>
      <c r="B24" s="266"/>
      <c r="C24" s="653"/>
      <c r="D24" s="465"/>
      <c r="E24" s="465"/>
      <c r="F24" s="654"/>
      <c r="G24" s="291"/>
      <c r="H24" s="291"/>
      <c r="I24" s="291"/>
      <c r="J24" s="291"/>
      <c r="K24" s="655"/>
      <c r="L24" s="291"/>
      <c r="M24" s="291"/>
      <c r="N24" s="257"/>
      <c r="O24" s="257"/>
      <c r="P24" s="291"/>
      <c r="Q24" s="257"/>
      <c r="R24" s="657"/>
      <c r="S24" s="658"/>
    </row>
    <row r="25" s="572" customFormat="1" ht="18" customHeight="1" spans="1:41">
      <c r="A25" s="468"/>
      <c r="B25" s="266"/>
      <c r="C25" s="653"/>
      <c r="D25" s="465"/>
      <c r="E25" s="465"/>
      <c r="F25" s="654"/>
      <c r="G25" s="291"/>
      <c r="H25" s="291"/>
      <c r="I25" s="257"/>
      <c r="J25" s="202"/>
      <c r="K25" s="655"/>
      <c r="L25" s="291"/>
      <c r="M25" s="291"/>
      <c r="N25" s="257"/>
      <c r="O25" s="257"/>
      <c r="P25" s="291"/>
      <c r="Q25" s="257"/>
      <c r="R25" s="659"/>
    </row>
    <row r="26" ht="18" customHeight="1" spans="1:41">
      <c r="A26" s="622">
        <v>46142</v>
      </c>
      <c r="B26" s="623" t="s">
        <v>659</v>
      </c>
      <c r="C26" s="624"/>
      <c r="D26" s="625"/>
      <c r="E26" s="626"/>
      <c r="F26" s="627">
        <f>SUBTOTAL(9,F16:F25)</f>
        <v>0</v>
      </c>
      <c r="G26" s="628"/>
      <c r="H26" s="628">
        <f>SUBTOTAL(9,H16:H25)</f>
        <v>0</v>
      </c>
      <c r="I26" s="629"/>
      <c r="J26" s="628">
        <f t="shared" ref="J26:Q26" si="4">SUBTOTAL(9,J16:J25)</f>
        <v>0</v>
      </c>
      <c r="K26" s="627">
        <f t="shared" si="4"/>
        <v>0</v>
      </c>
      <c r="L26" s="628">
        <f t="shared" si="4"/>
        <v>0</v>
      </c>
      <c r="M26" s="628">
        <f t="shared" si="4"/>
        <v>0</v>
      </c>
      <c r="N26" s="628">
        <f t="shared" si="4"/>
        <v>0</v>
      </c>
      <c r="O26" s="628">
        <f t="shared" si="4"/>
        <v>0</v>
      </c>
      <c r="P26" s="628">
        <f t="shared" si="4"/>
        <v>0</v>
      </c>
      <c r="Q26" s="628">
        <f t="shared" si="4"/>
        <v>0</v>
      </c>
      <c r="R26" s="630">
        <f>L26+Q26-J26</f>
        <v>0</v>
      </c>
      <c r="S26" s="621"/>
      <c r="X26" s="11"/>
      <c r="Z26" s="11"/>
      <c r="AB26" s="11"/>
      <c r="AD26" s="11"/>
    </row>
    <row r="27" s="573" customFormat="1" ht="18" customHeight="1" spans="1:41">
      <c r="A27" s="272"/>
      <c r="B27" s="213"/>
      <c r="C27" s="232"/>
      <c r="D27" s="479"/>
      <c r="E27" s="479"/>
      <c r="F27" s="660"/>
      <c r="G27" s="388"/>
      <c r="H27" s="388"/>
      <c r="I27" s="661"/>
      <c r="J27" s="388"/>
      <c r="K27" s="662"/>
      <c r="L27" s="388"/>
      <c r="M27" s="388"/>
      <c r="N27" s="217"/>
      <c r="O27" s="217"/>
      <c r="P27" s="388"/>
      <c r="Q27" s="217"/>
      <c r="R27" s="359"/>
      <c r="S27" s="663"/>
      <c r="T27" s="663"/>
      <c r="U27" s="663"/>
      <c r="V27" s="663"/>
      <c r="W27" s="663"/>
      <c r="X27" s="663"/>
      <c r="Y27" s="663"/>
      <c r="Z27" s="663"/>
      <c r="AA27" s="663"/>
      <c r="AB27" s="663"/>
      <c r="AC27" s="663"/>
      <c r="AD27" s="663"/>
      <c r="AE27" s="663"/>
      <c r="AF27" s="663"/>
      <c r="AG27" s="663"/>
      <c r="AH27" s="663"/>
      <c r="AI27" s="663"/>
      <c r="AJ27" s="663"/>
      <c r="AK27" s="663"/>
      <c r="AL27" s="663"/>
      <c r="AM27" s="663"/>
      <c r="AN27" s="663"/>
      <c r="AO27" s="663"/>
    </row>
    <row r="28" s="573" customFormat="1" ht="18" customHeight="1" spans="1:41">
      <c r="A28" s="319"/>
      <c r="B28" s="213"/>
      <c r="C28" s="232"/>
      <c r="D28" s="479"/>
      <c r="E28" s="479"/>
      <c r="F28" s="660"/>
      <c r="G28" s="388"/>
      <c r="H28" s="291"/>
      <c r="I28" s="638"/>
      <c r="J28" s="202"/>
      <c r="K28" s="662"/>
      <c r="L28" s="388"/>
      <c r="M28" s="388"/>
      <c r="N28" s="217"/>
      <c r="O28" s="217"/>
      <c r="P28" s="388"/>
      <c r="Q28" s="217"/>
      <c r="R28" s="359"/>
      <c r="S28" s="663"/>
      <c r="T28" s="663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  <c r="AK28" s="663"/>
      <c r="AL28" s="663"/>
      <c r="AM28" s="663"/>
      <c r="AN28" s="663"/>
      <c r="AO28" s="663"/>
    </row>
    <row r="29" s="573" customFormat="1" ht="18" customHeight="1" spans="1:41">
      <c r="A29" s="319"/>
      <c r="B29" s="213"/>
      <c r="C29" s="232"/>
      <c r="D29" s="479"/>
      <c r="E29" s="479"/>
      <c r="F29" s="660"/>
      <c r="G29" s="388"/>
      <c r="H29" s="388"/>
      <c r="I29" s="661"/>
      <c r="J29" s="388"/>
      <c r="K29" s="662"/>
      <c r="L29" s="388"/>
      <c r="M29" s="388"/>
      <c r="N29" s="217"/>
      <c r="O29" s="217"/>
      <c r="P29" s="217"/>
      <c r="Q29" s="217"/>
      <c r="R29" s="359"/>
      <c r="S29" s="663"/>
      <c r="T29" s="663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  <c r="AK29" s="663"/>
      <c r="AL29" s="663"/>
      <c r="AM29" s="663"/>
      <c r="AN29" s="663"/>
      <c r="AO29" s="663"/>
    </row>
    <row r="30" s="573" customFormat="1" ht="18" customHeight="1" spans="1:41">
      <c r="A30" s="319"/>
      <c r="B30" s="213"/>
      <c r="C30" s="232"/>
      <c r="D30" s="479"/>
      <c r="E30" s="479"/>
      <c r="F30" s="660"/>
      <c r="G30" s="388"/>
      <c r="H30" s="291"/>
      <c r="I30" s="638"/>
      <c r="J30" s="202"/>
      <c r="K30" s="662"/>
      <c r="L30" s="388"/>
      <c r="M30" s="388"/>
      <c r="N30" s="217"/>
      <c r="O30" s="217"/>
      <c r="P30" s="388"/>
      <c r="Q30" s="217"/>
      <c r="R30" s="359"/>
      <c r="S30" s="663"/>
      <c r="T30" s="663"/>
      <c r="U30" s="663"/>
      <c r="V30" s="663"/>
      <c r="W30" s="663"/>
      <c r="X30" s="663"/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  <c r="AK30" s="663"/>
      <c r="AL30" s="663"/>
      <c r="AM30" s="663"/>
      <c r="AN30" s="663"/>
      <c r="AO30" s="663"/>
    </row>
    <row r="31" s="573" customFormat="1" ht="18" customHeight="1" spans="1:41">
      <c r="A31" s="319"/>
      <c r="B31" s="213"/>
      <c r="C31" s="232"/>
      <c r="D31" s="479"/>
      <c r="E31" s="479"/>
      <c r="F31" s="660"/>
      <c r="G31" s="388"/>
      <c r="H31" s="388"/>
      <c r="I31" s="661"/>
      <c r="J31" s="388"/>
      <c r="K31" s="662"/>
      <c r="L31" s="388"/>
      <c r="M31" s="388"/>
      <c r="N31" s="217"/>
      <c r="O31" s="217"/>
      <c r="P31" s="388"/>
      <c r="Q31" s="217"/>
      <c r="R31" s="664"/>
      <c r="S31" s="663"/>
      <c r="T31" s="663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  <c r="AK31" s="663"/>
      <c r="AL31" s="663"/>
      <c r="AM31" s="663"/>
      <c r="AN31" s="663"/>
      <c r="AO31" s="663"/>
    </row>
    <row r="32" s="573" customFormat="1" ht="18" customHeight="1" spans="1:41">
      <c r="A32" s="319"/>
      <c r="B32" s="213"/>
      <c r="C32" s="232"/>
      <c r="D32" s="479"/>
      <c r="E32" s="479"/>
      <c r="F32" s="660"/>
      <c r="G32" s="388"/>
      <c r="H32" s="291"/>
      <c r="I32" s="638"/>
      <c r="J32" s="202"/>
      <c r="K32" s="662"/>
      <c r="L32" s="388"/>
      <c r="M32" s="388"/>
      <c r="N32" s="217"/>
      <c r="O32" s="217"/>
      <c r="P32" s="388"/>
      <c r="Q32" s="217"/>
      <c r="R32" s="664"/>
      <c r="S32" s="663"/>
      <c r="T32" s="663"/>
      <c r="U32" s="663"/>
      <c r="V32" s="663"/>
      <c r="W32" s="663"/>
      <c r="X32" s="663"/>
      <c r="Y32" s="663"/>
      <c r="Z32" s="663"/>
      <c r="AA32" s="663"/>
      <c r="AB32" s="663"/>
      <c r="AC32" s="663"/>
      <c r="AD32" s="663"/>
      <c r="AE32" s="663"/>
      <c r="AF32" s="663"/>
      <c r="AG32" s="663"/>
      <c r="AH32" s="663"/>
      <c r="AI32" s="663"/>
      <c r="AJ32" s="663"/>
      <c r="AK32" s="663"/>
      <c r="AL32" s="663"/>
      <c r="AM32" s="663"/>
      <c r="AN32" s="663"/>
      <c r="AO32" s="663"/>
    </row>
    <row r="33" s="573" customFormat="1" ht="18" customHeight="1" spans="1:41">
      <c r="A33" s="319"/>
      <c r="B33" s="213"/>
      <c r="C33" s="232"/>
      <c r="D33" s="479"/>
      <c r="E33" s="479"/>
      <c r="F33" s="660"/>
      <c r="G33" s="388"/>
      <c r="H33" s="291"/>
      <c r="I33" s="638"/>
      <c r="J33" s="202"/>
      <c r="K33" s="662"/>
      <c r="L33" s="388"/>
      <c r="M33" s="388"/>
      <c r="N33" s="217"/>
      <c r="O33" s="217"/>
      <c r="P33" s="388"/>
      <c r="Q33" s="217"/>
      <c r="R33" s="664"/>
      <c r="S33" s="663"/>
      <c r="T33" s="663"/>
      <c r="U33" s="663"/>
      <c r="V33" s="663"/>
      <c r="W33" s="663"/>
      <c r="X33" s="663"/>
      <c r="Y33" s="663"/>
      <c r="Z33" s="663"/>
      <c r="AA33" s="663"/>
      <c r="AB33" s="663"/>
      <c r="AC33" s="663"/>
      <c r="AD33" s="663"/>
      <c r="AE33" s="663"/>
      <c r="AF33" s="663"/>
      <c r="AG33" s="663"/>
      <c r="AH33" s="663"/>
      <c r="AI33" s="663"/>
      <c r="AJ33" s="663"/>
      <c r="AK33" s="663"/>
      <c r="AL33" s="663"/>
      <c r="AM33" s="663"/>
      <c r="AN33" s="663"/>
      <c r="AO33" s="663"/>
    </row>
    <row r="34" s="573" customFormat="1" ht="18" customHeight="1" spans="1:41">
      <c r="A34" s="319"/>
      <c r="B34" s="213"/>
      <c r="C34" s="232"/>
      <c r="D34" s="479"/>
      <c r="E34" s="479"/>
      <c r="F34" s="660"/>
      <c r="G34" s="388"/>
      <c r="H34" s="388"/>
      <c r="I34" s="661"/>
      <c r="J34" s="388"/>
      <c r="K34" s="662"/>
      <c r="L34" s="388"/>
      <c r="M34" s="388"/>
      <c r="N34" s="217"/>
      <c r="O34" s="217"/>
      <c r="P34" s="388"/>
      <c r="Q34" s="217"/>
      <c r="R34" s="359"/>
      <c r="S34" s="663"/>
      <c r="T34" s="663"/>
      <c r="U34" s="663"/>
      <c r="V34" s="663"/>
      <c r="W34" s="663"/>
      <c r="X34" s="663"/>
      <c r="Y34" s="663"/>
      <c r="Z34" s="663"/>
      <c r="AA34" s="663"/>
      <c r="AB34" s="663"/>
      <c r="AC34" s="663"/>
      <c r="AD34" s="663"/>
      <c r="AE34" s="663"/>
      <c r="AF34" s="663"/>
      <c r="AG34" s="663"/>
      <c r="AH34" s="663"/>
      <c r="AI34" s="663"/>
      <c r="AJ34" s="663"/>
      <c r="AK34" s="663"/>
      <c r="AL34" s="663"/>
      <c r="AM34" s="663"/>
      <c r="AN34" s="663"/>
      <c r="AO34" s="663"/>
    </row>
    <row r="35" s="573" customFormat="1" ht="18" customHeight="1" spans="1:41">
      <c r="A35" s="319"/>
      <c r="B35" s="213"/>
      <c r="C35" s="232"/>
      <c r="D35" s="479"/>
      <c r="E35" s="479"/>
      <c r="F35" s="660"/>
      <c r="G35" s="388"/>
      <c r="H35" s="291"/>
      <c r="I35" s="638"/>
      <c r="J35" s="202"/>
      <c r="K35" s="662"/>
      <c r="L35" s="388"/>
      <c r="M35" s="388"/>
      <c r="N35" s="217"/>
      <c r="O35" s="217"/>
      <c r="P35" s="388"/>
      <c r="Q35" s="217"/>
      <c r="R35" s="359"/>
      <c r="S35" s="663"/>
      <c r="T35" s="663"/>
      <c r="U35" s="663"/>
      <c r="V35" s="663"/>
      <c r="W35" s="663"/>
      <c r="X35" s="663"/>
      <c r="Y35" s="663"/>
      <c r="Z35" s="663"/>
      <c r="AA35" s="663"/>
      <c r="AB35" s="663"/>
      <c r="AC35" s="663"/>
      <c r="AD35" s="663"/>
      <c r="AE35" s="663"/>
      <c r="AF35" s="663"/>
      <c r="AG35" s="663"/>
      <c r="AH35" s="663"/>
      <c r="AI35" s="663"/>
      <c r="AJ35" s="663"/>
      <c r="AK35" s="663"/>
      <c r="AL35" s="663"/>
      <c r="AM35" s="663"/>
      <c r="AN35" s="663"/>
      <c r="AO35" s="663"/>
    </row>
    <row r="36" s="573" customFormat="1" ht="18" customHeight="1" spans="1:41">
      <c r="A36" s="319"/>
      <c r="B36" s="213"/>
      <c r="C36" s="232"/>
      <c r="D36" s="479"/>
      <c r="E36" s="479"/>
      <c r="F36" s="660"/>
      <c r="G36" s="388"/>
      <c r="H36" s="388"/>
      <c r="I36" s="661"/>
      <c r="J36" s="388"/>
      <c r="K36" s="662"/>
      <c r="L36" s="388"/>
      <c r="M36" s="388"/>
      <c r="N36" s="217"/>
      <c r="O36" s="217"/>
      <c r="P36" s="217"/>
      <c r="Q36" s="217"/>
      <c r="R36" s="359"/>
      <c r="S36" s="663"/>
      <c r="T36" s="663"/>
      <c r="U36" s="663"/>
      <c r="V36" s="663"/>
      <c r="W36" s="663"/>
      <c r="X36" s="663"/>
      <c r="Y36" s="663"/>
      <c r="Z36" s="663"/>
      <c r="AA36" s="663"/>
      <c r="AB36" s="663"/>
      <c r="AC36" s="663"/>
      <c r="AD36" s="663"/>
      <c r="AE36" s="663"/>
      <c r="AF36" s="663"/>
      <c r="AG36" s="663"/>
      <c r="AH36" s="663"/>
      <c r="AI36" s="663"/>
      <c r="AJ36" s="663"/>
      <c r="AK36" s="663"/>
      <c r="AL36" s="663"/>
      <c r="AM36" s="663"/>
      <c r="AN36" s="663"/>
      <c r="AO36" s="663"/>
    </row>
    <row r="37" s="573" customFormat="1" ht="18" customHeight="1" spans="1:41">
      <c r="A37" s="319"/>
      <c r="B37" s="213"/>
      <c r="C37" s="232"/>
      <c r="D37" s="479"/>
      <c r="E37" s="479"/>
      <c r="F37" s="660"/>
      <c r="G37" s="388"/>
      <c r="H37" s="291"/>
      <c r="I37" s="638"/>
      <c r="J37" s="202"/>
      <c r="K37" s="662"/>
      <c r="L37" s="388"/>
      <c r="M37" s="388"/>
      <c r="N37" s="217"/>
      <c r="O37" s="217"/>
      <c r="P37" s="388"/>
      <c r="Q37" s="217"/>
      <c r="R37" s="359"/>
      <c r="S37" s="663"/>
      <c r="T37" s="663"/>
      <c r="U37" s="663"/>
      <c r="V37" s="663"/>
      <c r="W37" s="663"/>
      <c r="X37" s="663"/>
      <c r="Y37" s="663"/>
      <c r="Z37" s="663"/>
      <c r="AA37" s="663"/>
      <c r="AB37" s="663"/>
      <c r="AC37" s="663"/>
      <c r="AD37" s="663"/>
      <c r="AE37" s="663"/>
      <c r="AF37" s="663"/>
      <c r="AG37" s="663"/>
      <c r="AH37" s="663"/>
      <c r="AI37" s="663"/>
      <c r="AJ37" s="663"/>
      <c r="AK37" s="663"/>
      <c r="AL37" s="663"/>
      <c r="AM37" s="663"/>
      <c r="AN37" s="663"/>
      <c r="AO37" s="663"/>
    </row>
    <row r="38" s="573" customFormat="1" ht="18" customHeight="1" spans="1:41">
      <c r="A38" s="319"/>
      <c r="B38" s="213"/>
      <c r="C38" s="232"/>
      <c r="D38" s="479"/>
      <c r="E38" s="479"/>
      <c r="F38" s="660"/>
      <c r="G38" s="388"/>
      <c r="H38" s="388"/>
      <c r="I38" s="661"/>
      <c r="J38" s="388"/>
      <c r="K38" s="662"/>
      <c r="L38" s="388"/>
      <c r="M38" s="388"/>
      <c r="N38" s="217"/>
      <c r="O38" s="217"/>
      <c r="P38" s="388"/>
      <c r="Q38" s="217"/>
      <c r="R38" s="359"/>
      <c r="S38" s="663"/>
      <c r="T38" s="663"/>
      <c r="U38" s="663"/>
      <c r="V38" s="663"/>
      <c r="W38" s="663"/>
      <c r="X38" s="663"/>
      <c r="Y38" s="663"/>
      <c r="Z38" s="663"/>
      <c r="AA38" s="663"/>
      <c r="AB38" s="663"/>
      <c r="AC38" s="663"/>
      <c r="AD38" s="663"/>
      <c r="AE38" s="663"/>
      <c r="AF38" s="663"/>
      <c r="AG38" s="663"/>
      <c r="AH38" s="663"/>
      <c r="AI38" s="663"/>
      <c r="AJ38" s="663"/>
      <c r="AK38" s="663"/>
      <c r="AL38" s="663"/>
      <c r="AM38" s="663"/>
      <c r="AN38" s="663"/>
      <c r="AO38" s="663"/>
    </row>
    <row r="39" s="573" customFormat="1" ht="18" customHeight="1" spans="1:41">
      <c r="A39" s="319"/>
      <c r="B39" s="213"/>
      <c r="C39" s="232"/>
      <c r="D39" s="479"/>
      <c r="E39" s="479"/>
      <c r="F39" s="660"/>
      <c r="G39" s="388"/>
      <c r="H39" s="291"/>
      <c r="I39" s="638"/>
      <c r="J39" s="202"/>
      <c r="K39" s="662"/>
      <c r="L39" s="388"/>
      <c r="M39" s="388"/>
      <c r="N39" s="217"/>
      <c r="O39" s="217"/>
      <c r="P39" s="388"/>
      <c r="Q39" s="217"/>
      <c r="R39" s="359"/>
      <c r="S39" s="663"/>
      <c r="T39" s="663"/>
      <c r="U39" s="663"/>
      <c r="V39" s="663"/>
      <c r="W39" s="663"/>
      <c r="X39" s="663"/>
      <c r="Y39" s="663"/>
      <c r="Z39" s="663"/>
      <c r="AA39" s="663"/>
      <c r="AB39" s="663"/>
      <c r="AC39" s="663"/>
      <c r="AD39" s="663"/>
      <c r="AE39" s="663"/>
      <c r="AF39" s="663"/>
      <c r="AG39" s="663"/>
      <c r="AH39" s="663"/>
      <c r="AI39" s="663"/>
      <c r="AJ39" s="663"/>
      <c r="AK39" s="663"/>
      <c r="AL39" s="663"/>
      <c r="AM39" s="663"/>
      <c r="AN39" s="663"/>
      <c r="AO39" s="663"/>
    </row>
    <row r="40" s="573" customFormat="1" ht="18" customHeight="1" spans="1:41">
      <c r="A40" s="319"/>
      <c r="B40" s="213"/>
      <c r="C40" s="232"/>
      <c r="D40" s="479"/>
      <c r="E40" s="479"/>
      <c r="F40" s="660"/>
      <c r="G40" s="388"/>
      <c r="H40" s="388"/>
      <c r="I40" s="661"/>
      <c r="J40" s="388"/>
      <c r="K40" s="662"/>
      <c r="L40" s="388"/>
      <c r="M40" s="388"/>
      <c r="N40" s="217"/>
      <c r="O40" s="217"/>
      <c r="P40" s="388"/>
      <c r="Q40" s="217"/>
      <c r="R40" s="359"/>
      <c r="S40" s="663"/>
      <c r="T40" s="663"/>
      <c r="U40" s="663"/>
      <c r="V40" s="663"/>
      <c r="W40" s="663"/>
      <c r="X40" s="663"/>
      <c r="Y40" s="663"/>
      <c r="Z40" s="663"/>
      <c r="AA40" s="663"/>
      <c r="AB40" s="663"/>
      <c r="AC40" s="663"/>
      <c r="AD40" s="663"/>
      <c r="AE40" s="663"/>
      <c r="AF40" s="663"/>
      <c r="AG40" s="663"/>
      <c r="AH40" s="663"/>
      <c r="AI40" s="663"/>
      <c r="AJ40" s="663"/>
      <c r="AK40" s="663"/>
      <c r="AL40" s="663"/>
      <c r="AM40" s="663"/>
      <c r="AN40" s="663"/>
      <c r="AO40" s="663"/>
    </row>
    <row r="41" s="573" customFormat="1" ht="18" customHeight="1" spans="1:41">
      <c r="A41" s="319"/>
      <c r="B41" s="213"/>
      <c r="C41" s="232"/>
      <c r="D41" s="479"/>
      <c r="E41" s="479"/>
      <c r="F41" s="660"/>
      <c r="G41" s="388"/>
      <c r="H41" s="291"/>
      <c r="I41" s="638"/>
      <c r="J41" s="202"/>
      <c r="K41" s="662"/>
      <c r="L41" s="388"/>
      <c r="M41" s="388"/>
      <c r="N41" s="217"/>
      <c r="O41" s="217"/>
      <c r="P41" s="388"/>
      <c r="Q41" s="217"/>
      <c r="R41" s="359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63"/>
      <c r="AH41" s="663"/>
      <c r="AI41" s="663"/>
      <c r="AJ41" s="663"/>
      <c r="AK41" s="663"/>
      <c r="AL41" s="663"/>
      <c r="AM41" s="663"/>
      <c r="AN41" s="663"/>
      <c r="AO41" s="663"/>
    </row>
    <row r="42" s="573" customFormat="1" ht="18" customHeight="1" spans="1:41">
      <c r="A42" s="319"/>
      <c r="B42" s="213"/>
      <c r="C42" s="665"/>
      <c r="D42" s="479"/>
      <c r="E42" s="479"/>
      <c r="F42" s="660"/>
      <c r="G42" s="388"/>
      <c r="H42" s="291"/>
      <c r="I42" s="638"/>
      <c r="J42" s="202"/>
      <c r="K42" s="662"/>
      <c r="L42" s="388"/>
      <c r="M42" s="388"/>
      <c r="N42" s="217"/>
      <c r="O42" s="217"/>
      <c r="P42" s="388"/>
      <c r="Q42" s="217"/>
      <c r="R42" s="359"/>
      <c r="S42" s="663"/>
      <c r="T42" s="663"/>
      <c r="U42" s="663"/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  <c r="AK42" s="663"/>
      <c r="AL42" s="663"/>
      <c r="AM42" s="663"/>
      <c r="AN42" s="663"/>
      <c r="AO42" s="663"/>
    </row>
    <row r="43" s="573" customFormat="1" ht="18" customHeight="1" spans="1:41">
      <c r="A43" s="319"/>
      <c r="B43" s="213"/>
      <c r="C43" s="232"/>
      <c r="D43" s="479"/>
      <c r="E43" s="479"/>
      <c r="F43" s="660"/>
      <c r="G43" s="388"/>
      <c r="H43" s="291"/>
      <c r="I43" s="638"/>
      <c r="J43" s="202"/>
      <c r="K43" s="662"/>
      <c r="L43" s="388"/>
      <c r="M43" s="388"/>
      <c r="N43" s="217"/>
      <c r="O43" s="217"/>
      <c r="P43" s="388"/>
      <c r="Q43" s="217"/>
      <c r="R43" s="359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  <c r="AK43" s="663"/>
      <c r="AL43" s="663"/>
      <c r="AM43" s="663"/>
      <c r="AN43" s="663"/>
      <c r="AO43" s="663"/>
    </row>
    <row r="44" s="573" customFormat="1" ht="18" customHeight="1" spans="1:41">
      <c r="A44" s="319"/>
      <c r="B44" s="213"/>
      <c r="C44" s="232"/>
      <c r="D44" s="479"/>
      <c r="E44" s="479"/>
      <c r="F44" s="660"/>
      <c r="G44" s="388"/>
      <c r="H44" s="388"/>
      <c r="I44" s="661"/>
      <c r="J44" s="388"/>
      <c r="K44" s="662"/>
      <c r="L44" s="388"/>
      <c r="M44" s="388"/>
      <c r="N44" s="217"/>
      <c r="O44" s="217"/>
      <c r="P44" s="388"/>
      <c r="Q44" s="217"/>
      <c r="R44" s="666"/>
    </row>
    <row r="45" s="573" customFormat="1" ht="18" customHeight="1" spans="1:41">
      <c r="A45" s="319"/>
      <c r="B45" s="213"/>
      <c r="C45" s="232"/>
      <c r="D45" s="479"/>
      <c r="E45" s="479"/>
      <c r="F45" s="660"/>
      <c r="G45" s="388"/>
      <c r="H45" s="291"/>
      <c r="I45" s="638"/>
      <c r="J45" s="202"/>
      <c r="K45" s="662"/>
      <c r="L45" s="388"/>
      <c r="M45" s="388"/>
      <c r="N45" s="217"/>
      <c r="O45" s="217"/>
      <c r="P45" s="388"/>
      <c r="Q45" s="217"/>
      <c r="R45" s="666"/>
    </row>
    <row r="46" s="573" customFormat="1" ht="18" customHeight="1" spans="1:41">
      <c r="A46" s="319"/>
      <c r="B46" s="213"/>
      <c r="C46" s="232"/>
      <c r="D46" s="479"/>
      <c r="E46" s="479"/>
      <c r="F46" s="660"/>
      <c r="G46" s="388"/>
      <c r="H46" s="388"/>
      <c r="I46" s="661"/>
      <c r="J46" s="388"/>
      <c r="K46" s="662"/>
      <c r="L46" s="388"/>
      <c r="M46" s="388"/>
      <c r="N46" s="217"/>
      <c r="O46" s="217"/>
      <c r="P46" s="388"/>
      <c r="Q46" s="217"/>
      <c r="R46" s="666"/>
    </row>
    <row r="47" s="573" customFormat="1" ht="18" customHeight="1" spans="1:41">
      <c r="A47" s="319"/>
      <c r="B47" s="213"/>
      <c r="C47" s="232"/>
      <c r="D47" s="479"/>
      <c r="E47" s="479"/>
      <c r="F47" s="660"/>
      <c r="G47" s="388"/>
      <c r="H47" s="291"/>
      <c r="I47" s="638"/>
      <c r="J47" s="202"/>
      <c r="K47" s="662"/>
      <c r="L47" s="388"/>
      <c r="M47" s="388"/>
      <c r="N47" s="217"/>
      <c r="O47" s="217"/>
      <c r="P47" s="388"/>
      <c r="Q47" s="217"/>
      <c r="R47" s="666"/>
    </row>
    <row r="48" s="573" customFormat="1" ht="18" customHeight="1" spans="1:41">
      <c r="A48" s="319"/>
      <c r="B48" s="213"/>
      <c r="C48" s="232"/>
      <c r="D48" s="479"/>
      <c r="E48" s="479"/>
      <c r="F48" s="660"/>
      <c r="G48" s="388"/>
      <c r="H48" s="388"/>
      <c r="I48" s="661"/>
      <c r="J48" s="388"/>
      <c r="K48" s="662"/>
      <c r="L48" s="388"/>
      <c r="M48" s="388"/>
      <c r="N48" s="217"/>
      <c r="O48" s="217"/>
      <c r="P48" s="388"/>
      <c r="Q48" s="217"/>
      <c r="R48" s="359"/>
    </row>
    <row r="49" s="573" customFormat="1" ht="18" customHeight="1" spans="1:18">
      <c r="A49" s="319"/>
      <c r="B49" s="213"/>
      <c r="C49" s="232"/>
      <c r="D49" s="479"/>
      <c r="E49" s="479"/>
      <c r="F49" s="660"/>
      <c r="G49" s="388"/>
      <c r="H49" s="291"/>
      <c r="I49" s="638"/>
      <c r="J49" s="202"/>
      <c r="K49" s="662"/>
      <c r="L49" s="388"/>
      <c r="M49" s="388"/>
      <c r="N49" s="217"/>
      <c r="O49" s="217"/>
      <c r="P49" s="388"/>
      <c r="Q49" s="217"/>
      <c r="R49" s="359"/>
    </row>
    <row r="50" s="573" customFormat="1" ht="18" customHeight="1" spans="1:18">
      <c r="A50" s="319"/>
      <c r="B50" s="213"/>
      <c r="C50" s="232"/>
      <c r="D50" s="479"/>
      <c r="E50" s="479"/>
      <c r="F50" s="660"/>
      <c r="G50" s="388"/>
      <c r="H50" s="388"/>
      <c r="I50" s="661"/>
      <c r="J50" s="388"/>
      <c r="K50" s="662"/>
      <c r="L50" s="388"/>
      <c r="M50" s="388"/>
      <c r="N50" s="217"/>
      <c r="O50" s="217"/>
      <c r="P50" s="217"/>
      <c r="Q50" s="217"/>
      <c r="R50" s="359"/>
    </row>
    <row r="51" s="573" customFormat="1" ht="18" customHeight="1" spans="1:18">
      <c r="A51" s="319"/>
      <c r="B51" s="213"/>
      <c r="C51" s="232"/>
      <c r="D51" s="479"/>
      <c r="E51" s="479"/>
      <c r="F51" s="660"/>
      <c r="G51" s="388"/>
      <c r="H51" s="291"/>
      <c r="I51" s="638"/>
      <c r="J51" s="202"/>
      <c r="K51" s="662"/>
      <c r="L51" s="388"/>
      <c r="M51" s="388"/>
      <c r="N51" s="217"/>
      <c r="O51" s="217"/>
      <c r="P51" s="388"/>
      <c r="Q51" s="217"/>
      <c r="R51" s="359"/>
    </row>
    <row r="52" s="573" customFormat="1" ht="18" customHeight="1" spans="1:18">
      <c r="A52" s="319"/>
      <c r="B52" s="213"/>
      <c r="C52" s="232"/>
      <c r="D52" s="479"/>
      <c r="E52" s="657"/>
      <c r="F52" s="660"/>
      <c r="G52" s="388"/>
      <c r="H52" s="388"/>
      <c r="I52" s="661"/>
      <c r="J52" s="388"/>
      <c r="K52" s="662"/>
      <c r="L52" s="388"/>
      <c r="M52" s="388"/>
      <c r="N52" s="217"/>
      <c r="O52" s="217"/>
      <c r="P52" s="388"/>
      <c r="Q52" s="217"/>
      <c r="R52" s="359"/>
    </row>
    <row r="53" s="573" customFormat="1" ht="18" customHeight="1" spans="1:18">
      <c r="A53" s="319"/>
      <c r="B53" s="213"/>
      <c r="C53" s="232"/>
      <c r="D53" s="479"/>
      <c r="E53" s="657"/>
      <c r="F53" s="660"/>
      <c r="G53" s="388"/>
      <c r="H53" s="291"/>
      <c r="I53" s="638"/>
      <c r="J53" s="202"/>
      <c r="K53" s="662"/>
      <c r="L53" s="388"/>
      <c r="M53" s="388"/>
      <c r="N53" s="217"/>
      <c r="O53" s="217"/>
      <c r="P53" s="388"/>
      <c r="Q53" s="217"/>
      <c r="R53" s="359"/>
    </row>
    <row r="54" s="573" customFormat="1" ht="18" customHeight="1" spans="1:18">
      <c r="A54" s="319"/>
      <c r="B54" s="213"/>
      <c r="C54" s="232"/>
      <c r="D54" s="479"/>
      <c r="E54" s="657"/>
      <c r="F54" s="660"/>
      <c r="G54" s="388"/>
      <c r="H54" s="291"/>
      <c r="I54" s="638"/>
      <c r="J54" s="202"/>
      <c r="K54" s="662"/>
      <c r="L54" s="388"/>
      <c r="M54" s="388"/>
      <c r="N54" s="217"/>
      <c r="O54" s="217"/>
      <c r="P54" s="388"/>
      <c r="Q54" s="217"/>
      <c r="R54" s="359"/>
    </row>
    <row r="55" s="573" customFormat="1" ht="18" customHeight="1" spans="1:18">
      <c r="A55" s="319"/>
      <c r="B55" s="213"/>
      <c r="C55" s="232"/>
      <c r="D55" s="479"/>
      <c r="E55" s="657"/>
      <c r="F55" s="660"/>
      <c r="G55" s="388"/>
      <c r="H55" s="291"/>
      <c r="I55" s="638"/>
      <c r="J55" s="202"/>
      <c r="K55" s="662"/>
      <c r="L55" s="388"/>
      <c r="M55" s="388"/>
      <c r="N55" s="217"/>
      <c r="O55" s="217"/>
      <c r="P55" s="388"/>
      <c r="Q55" s="217"/>
      <c r="R55" s="359"/>
    </row>
    <row r="56" s="573" customFormat="1" ht="18" customHeight="1" spans="1:18">
      <c r="A56" s="319"/>
      <c r="B56" s="213"/>
      <c r="C56" s="232"/>
      <c r="D56" s="479"/>
      <c r="E56" s="657"/>
      <c r="F56" s="660"/>
      <c r="G56" s="388"/>
      <c r="H56" s="388"/>
      <c r="I56" s="661"/>
      <c r="J56" s="388"/>
      <c r="K56" s="662"/>
      <c r="L56" s="388"/>
      <c r="M56" s="388"/>
      <c r="N56" s="217"/>
      <c r="O56" s="217"/>
      <c r="P56" s="388"/>
      <c r="Q56" s="217"/>
      <c r="R56" s="359"/>
    </row>
    <row r="57" s="573" customFormat="1" ht="18" customHeight="1" spans="1:18">
      <c r="A57" s="319"/>
      <c r="B57" s="213"/>
      <c r="C57" s="232"/>
      <c r="D57" s="479"/>
      <c r="E57" s="657"/>
      <c r="F57" s="660"/>
      <c r="G57" s="388"/>
      <c r="H57" s="291"/>
      <c r="I57" s="638"/>
      <c r="J57" s="202"/>
      <c r="K57" s="662"/>
      <c r="L57" s="388"/>
      <c r="M57" s="388"/>
      <c r="N57" s="217"/>
      <c r="O57" s="217"/>
      <c r="P57" s="388"/>
      <c r="Q57" s="217"/>
      <c r="R57" s="359"/>
    </row>
    <row r="58" s="573" customFormat="1" ht="18" customHeight="1" spans="1:18">
      <c r="A58" s="319"/>
      <c r="B58" s="213"/>
      <c r="C58" s="232"/>
      <c r="D58" s="479"/>
      <c r="E58" s="657"/>
      <c r="F58" s="660"/>
      <c r="G58" s="388"/>
      <c r="H58" s="388"/>
      <c r="I58" s="661"/>
      <c r="J58" s="388"/>
      <c r="K58" s="662"/>
      <c r="L58" s="388"/>
      <c r="M58" s="388"/>
      <c r="N58" s="217"/>
      <c r="O58" s="217"/>
      <c r="P58" s="217"/>
      <c r="Q58" s="217"/>
      <c r="R58" s="359"/>
    </row>
    <row r="59" s="573" customFormat="1" ht="18" customHeight="1" spans="1:18">
      <c r="A59" s="319"/>
      <c r="B59" s="213"/>
      <c r="C59" s="232"/>
      <c r="D59" s="479"/>
      <c r="E59" s="657"/>
      <c r="F59" s="660"/>
      <c r="G59" s="388"/>
      <c r="H59" s="291"/>
      <c r="I59" s="638"/>
      <c r="J59" s="202"/>
      <c r="K59" s="662"/>
      <c r="L59" s="388"/>
      <c r="M59" s="388"/>
      <c r="N59" s="217"/>
      <c r="O59" s="217"/>
      <c r="P59" s="388"/>
      <c r="Q59" s="217"/>
      <c r="R59" s="359"/>
    </row>
    <row r="60" s="573" customFormat="1" ht="18" customHeight="1" spans="1:18">
      <c r="A60" s="319"/>
      <c r="B60" s="213"/>
      <c r="C60" s="232"/>
      <c r="D60" s="479"/>
      <c r="E60" s="657"/>
      <c r="F60" s="660"/>
      <c r="G60" s="388"/>
      <c r="H60" s="388"/>
      <c r="I60" s="661"/>
      <c r="J60" s="388"/>
      <c r="K60" s="662"/>
      <c r="L60" s="388"/>
      <c r="M60" s="388"/>
      <c r="N60" s="217"/>
      <c r="O60" s="217"/>
      <c r="P60" s="388"/>
      <c r="Q60" s="217"/>
      <c r="R60" s="359"/>
    </row>
    <row r="61" s="573" customFormat="1" ht="18" customHeight="1" spans="1:18">
      <c r="A61" s="319"/>
      <c r="B61" s="213"/>
      <c r="C61" s="232"/>
      <c r="D61" s="479"/>
      <c r="E61" s="657"/>
      <c r="F61" s="660"/>
      <c r="G61" s="388"/>
      <c r="H61" s="291"/>
      <c r="I61" s="638"/>
      <c r="J61" s="202"/>
      <c r="K61" s="662"/>
      <c r="L61" s="388"/>
      <c r="M61" s="388"/>
      <c r="N61" s="217"/>
      <c r="O61" s="217"/>
      <c r="P61" s="388"/>
      <c r="Q61" s="217"/>
      <c r="R61" s="359"/>
    </row>
    <row r="62" s="573" customFormat="1" ht="18" customHeight="1" spans="1:18">
      <c r="A62" s="319"/>
      <c r="B62" s="213"/>
      <c r="C62" s="232"/>
      <c r="D62" s="479"/>
      <c r="E62" s="657"/>
      <c r="F62" s="660"/>
      <c r="G62" s="388"/>
      <c r="H62" s="388"/>
      <c r="I62" s="661"/>
      <c r="J62" s="388"/>
      <c r="K62" s="662"/>
      <c r="L62" s="388"/>
      <c r="M62" s="388"/>
      <c r="N62" s="217"/>
      <c r="O62" s="217"/>
      <c r="P62" s="388"/>
      <c r="Q62" s="217"/>
      <c r="R62" s="359"/>
    </row>
    <row r="63" s="573" customFormat="1" ht="18" customHeight="1" spans="1:18">
      <c r="A63" s="319"/>
      <c r="B63" s="213"/>
      <c r="C63" s="232"/>
      <c r="D63" s="479"/>
      <c r="E63" s="657"/>
      <c r="F63" s="660"/>
      <c r="G63" s="388"/>
      <c r="H63" s="291"/>
      <c r="I63" s="638"/>
      <c r="J63" s="202"/>
      <c r="K63" s="662"/>
      <c r="L63" s="388"/>
      <c r="M63" s="388"/>
      <c r="N63" s="217"/>
      <c r="O63" s="217"/>
      <c r="P63" s="388"/>
      <c r="Q63" s="217"/>
      <c r="R63" s="359"/>
    </row>
    <row r="64" s="573" customFormat="1" ht="18" customHeight="1" spans="1:18">
      <c r="A64" s="319"/>
      <c r="B64" s="213"/>
      <c r="C64" s="232"/>
      <c r="D64" s="479"/>
      <c r="E64" s="657"/>
      <c r="F64" s="660"/>
      <c r="G64" s="388"/>
      <c r="H64" s="388"/>
      <c r="I64" s="661"/>
      <c r="J64" s="388"/>
      <c r="K64" s="662"/>
      <c r="L64" s="388"/>
      <c r="M64" s="388"/>
      <c r="N64" s="217"/>
      <c r="O64" s="217"/>
      <c r="P64" s="388"/>
      <c r="Q64" s="217"/>
      <c r="R64" s="359"/>
    </row>
    <row r="65" s="573" customFormat="1" ht="18" customHeight="1" spans="1:37">
      <c r="A65" s="319"/>
      <c r="B65" s="213"/>
      <c r="C65" s="232"/>
      <c r="D65" s="479"/>
      <c r="E65" s="657"/>
      <c r="F65" s="660"/>
      <c r="G65" s="388"/>
      <c r="H65" s="291"/>
      <c r="I65" s="638"/>
      <c r="J65" s="202"/>
      <c r="K65" s="662"/>
      <c r="L65" s="388"/>
      <c r="M65" s="388"/>
      <c r="N65" s="217"/>
      <c r="O65" s="217"/>
      <c r="P65" s="388"/>
      <c r="Q65" s="217"/>
      <c r="R65" s="359"/>
    </row>
    <row r="66" s="573" customFormat="1" ht="18" customHeight="1" spans="1:37">
      <c r="A66" s="319"/>
      <c r="B66" s="213"/>
      <c r="C66" s="232"/>
      <c r="D66" s="479"/>
      <c r="E66" s="657"/>
      <c r="F66" s="660"/>
      <c r="G66" s="388"/>
      <c r="H66" s="291"/>
      <c r="I66" s="638"/>
      <c r="J66" s="202"/>
      <c r="K66" s="662"/>
      <c r="L66" s="388"/>
      <c r="M66" s="388"/>
      <c r="N66" s="217"/>
      <c r="O66" s="217"/>
      <c r="P66" s="388"/>
      <c r="Q66" s="217"/>
      <c r="R66" s="359"/>
    </row>
    <row r="67" s="573" customFormat="1" ht="18" customHeight="1" spans="1:37">
      <c r="A67" s="319"/>
      <c r="B67" s="213"/>
      <c r="C67" s="232"/>
      <c r="D67" s="479"/>
      <c r="E67" s="657"/>
      <c r="F67" s="660"/>
      <c r="G67" s="388"/>
      <c r="H67" s="388"/>
      <c r="I67" s="661"/>
      <c r="J67" s="388"/>
      <c r="K67" s="662"/>
      <c r="L67" s="388"/>
      <c r="M67" s="388"/>
      <c r="N67" s="217"/>
      <c r="O67" s="217"/>
      <c r="P67" s="388"/>
      <c r="Q67" s="217"/>
      <c r="R67" s="359"/>
    </row>
    <row r="68" s="573" customFormat="1" ht="18" customHeight="1" spans="1:37">
      <c r="A68" s="319"/>
      <c r="B68" s="213"/>
      <c r="C68" s="232"/>
      <c r="D68" s="479"/>
      <c r="E68" s="657"/>
      <c r="F68" s="660"/>
      <c r="G68" s="388"/>
      <c r="H68" s="291"/>
      <c r="I68" s="638"/>
      <c r="J68" s="202"/>
      <c r="K68" s="662"/>
      <c r="L68" s="388"/>
      <c r="M68" s="388"/>
      <c r="N68" s="217"/>
      <c r="O68" s="217"/>
      <c r="P68" s="388"/>
      <c r="Q68" s="217"/>
      <c r="R68" s="359"/>
    </row>
    <row r="69" s="573" customFormat="1" ht="18" customHeight="1" spans="1:37">
      <c r="A69" s="319"/>
      <c r="B69" s="213"/>
      <c r="C69" s="232"/>
      <c r="D69" s="479"/>
      <c r="E69" s="657"/>
      <c r="F69" s="660"/>
      <c r="G69" s="388"/>
      <c r="H69" s="388"/>
      <c r="I69" s="661"/>
      <c r="J69" s="388"/>
      <c r="K69" s="662"/>
      <c r="L69" s="388"/>
      <c r="M69" s="388"/>
      <c r="N69" s="217"/>
      <c r="O69" s="217"/>
      <c r="P69" s="388"/>
      <c r="Q69" s="217"/>
      <c r="R69" s="359"/>
    </row>
    <row r="70" s="573" customFormat="1" ht="18" customHeight="1" spans="1:37">
      <c r="A70" s="319"/>
      <c r="B70" s="213"/>
      <c r="C70" s="232"/>
      <c r="D70" s="479"/>
      <c r="E70" s="657"/>
      <c r="F70" s="660"/>
      <c r="G70" s="388"/>
      <c r="H70" s="291"/>
      <c r="I70" s="638"/>
      <c r="J70" s="202"/>
      <c r="K70" s="662"/>
      <c r="L70" s="388"/>
      <c r="M70" s="388"/>
      <c r="N70" s="217"/>
      <c r="O70" s="217"/>
      <c r="P70" s="388"/>
      <c r="Q70" s="217"/>
      <c r="R70" s="359"/>
    </row>
    <row r="71" s="573" customFormat="1" ht="18" customHeight="1" spans="1:37">
      <c r="A71" s="319"/>
      <c r="B71" s="213"/>
      <c r="C71" s="232"/>
      <c r="D71" s="479"/>
      <c r="E71" s="657"/>
      <c r="F71" s="660"/>
      <c r="G71" s="388"/>
      <c r="H71" s="388"/>
      <c r="I71" s="661"/>
      <c r="J71" s="388"/>
      <c r="K71" s="662"/>
      <c r="L71" s="388"/>
      <c r="M71" s="388"/>
      <c r="N71" s="217"/>
      <c r="O71" s="217"/>
      <c r="P71" s="388"/>
      <c r="Q71" s="217"/>
      <c r="R71" s="359"/>
    </row>
    <row r="72" s="573" customFormat="1" ht="18" customHeight="1" spans="1:37">
      <c r="A72" s="319"/>
      <c r="B72" s="213"/>
      <c r="C72" s="232"/>
      <c r="D72" s="479"/>
      <c r="E72" s="657"/>
      <c r="F72" s="660"/>
      <c r="G72" s="388"/>
      <c r="H72" s="291"/>
      <c r="I72" s="638"/>
      <c r="J72" s="202"/>
      <c r="K72" s="662"/>
      <c r="L72" s="388"/>
      <c r="M72" s="388"/>
      <c r="N72" s="217"/>
      <c r="O72" s="217"/>
      <c r="P72" s="388"/>
      <c r="Q72" s="217"/>
      <c r="R72" s="359"/>
    </row>
    <row r="73" s="573" customFormat="1" ht="18" customHeight="1" spans="1:37">
      <c r="A73" s="319"/>
      <c r="B73" s="213"/>
      <c r="C73" s="232"/>
      <c r="D73" s="479"/>
      <c r="E73" s="657"/>
      <c r="F73" s="660"/>
      <c r="G73" s="388"/>
      <c r="H73" s="388"/>
      <c r="I73" s="661"/>
      <c r="J73" s="388"/>
      <c r="K73" s="662"/>
      <c r="L73" s="388"/>
      <c r="M73" s="388"/>
      <c r="N73" s="217"/>
      <c r="O73" s="217"/>
      <c r="P73" s="388"/>
      <c r="Q73" s="217"/>
      <c r="R73" s="359"/>
    </row>
    <row r="74" s="573" customFormat="1" ht="18" customHeight="1" spans="1:37">
      <c r="A74" s="319"/>
      <c r="B74" s="213"/>
      <c r="C74" s="232"/>
      <c r="D74" s="479"/>
      <c r="E74" s="657"/>
      <c r="F74" s="660"/>
      <c r="G74" s="388"/>
      <c r="H74" s="291"/>
      <c r="I74" s="638"/>
      <c r="J74" s="202"/>
      <c r="K74" s="662"/>
      <c r="L74" s="388"/>
      <c r="M74" s="388"/>
      <c r="N74" s="217"/>
      <c r="O74" s="217"/>
      <c r="P74" s="388"/>
      <c r="Q74" s="217"/>
      <c r="R74" s="359"/>
    </row>
    <row r="75" s="573" customFormat="1" ht="18" customHeight="1" spans="1:37">
      <c r="A75" s="319"/>
      <c r="B75" s="657"/>
      <c r="C75" s="232"/>
      <c r="D75" s="479"/>
      <c r="E75" s="664"/>
      <c r="F75" s="660"/>
      <c r="G75" s="388"/>
      <c r="H75" s="388"/>
      <c r="I75" s="661"/>
      <c r="J75" s="388"/>
      <c r="K75" s="662"/>
      <c r="L75" s="388"/>
      <c r="M75" s="388"/>
      <c r="N75" s="526"/>
      <c r="O75" s="526"/>
      <c r="P75" s="526"/>
      <c r="Q75" s="526"/>
      <c r="R75" s="359"/>
    </row>
    <row r="76" s="573" customFormat="1" ht="18" customHeight="1" spans="1:37">
      <c r="A76" s="319"/>
      <c r="B76" s="657"/>
      <c r="C76" s="232"/>
      <c r="D76" s="479"/>
      <c r="E76" s="664"/>
      <c r="F76" s="660"/>
      <c r="G76" s="388"/>
      <c r="H76" s="291"/>
      <c r="I76" s="638"/>
      <c r="J76" s="202"/>
      <c r="K76" s="662"/>
      <c r="L76" s="388"/>
      <c r="M76" s="388"/>
      <c r="N76" s="526"/>
      <c r="O76" s="526"/>
      <c r="P76" s="388"/>
      <c r="Q76" s="526"/>
      <c r="R76" s="359"/>
    </row>
    <row r="77" s="573" customFormat="1" ht="18" customHeight="1" spans="1:37">
      <c r="A77" s="319"/>
      <c r="B77" s="657"/>
      <c r="C77" s="232"/>
      <c r="D77" s="479"/>
      <c r="E77" s="657"/>
      <c r="F77" s="660"/>
      <c r="G77" s="388"/>
      <c r="H77" s="388"/>
      <c r="I77" s="661"/>
      <c r="J77" s="388"/>
      <c r="K77" s="662"/>
      <c r="L77" s="388"/>
      <c r="M77" s="526"/>
      <c r="N77" s="526"/>
      <c r="O77" s="526"/>
      <c r="P77" s="388"/>
      <c r="Q77" s="526"/>
      <c r="R77" s="359"/>
    </row>
    <row r="78" s="573" customFormat="1" ht="18" customHeight="1" spans="1:37">
      <c r="A78" s="319"/>
      <c r="B78" s="657"/>
      <c r="C78" s="232"/>
      <c r="D78" s="479"/>
      <c r="E78" s="664"/>
      <c r="F78" s="660"/>
      <c r="G78" s="388"/>
      <c r="H78" s="291"/>
      <c r="I78" s="638"/>
      <c r="J78" s="202"/>
      <c r="K78" s="662"/>
      <c r="L78" s="388"/>
      <c r="M78" s="388"/>
      <c r="N78" s="526"/>
      <c r="O78" s="526"/>
      <c r="P78" s="388"/>
      <c r="Q78" s="526"/>
      <c r="R78" s="359"/>
    </row>
    <row r="79" ht="18" customHeight="1" spans="1:37">
      <c r="A79" s="667">
        <v>46173</v>
      </c>
      <c r="B79" s="668" t="s">
        <v>659</v>
      </c>
      <c r="C79" s="669"/>
      <c r="D79" s="625"/>
      <c r="E79" s="626"/>
      <c r="F79" s="627">
        <f>SUBTOTAL(9,F27:F78)</f>
        <v>0</v>
      </c>
      <c r="G79" s="628"/>
      <c r="H79" s="628">
        <f>SUBTOTAL(9,H27:H78)</f>
        <v>0</v>
      </c>
      <c r="I79" s="629"/>
      <c r="J79" s="628">
        <f t="shared" ref="J79:Q79" si="5">SUBTOTAL(9,J27:J78)</f>
        <v>0</v>
      </c>
      <c r="K79" s="627">
        <f t="shared" si="5"/>
        <v>0</v>
      </c>
      <c r="L79" s="628">
        <f t="shared" si="5"/>
        <v>0</v>
      </c>
      <c r="M79" s="628">
        <f t="shared" si="5"/>
        <v>0</v>
      </c>
      <c r="N79" s="628">
        <f t="shared" si="5"/>
        <v>0</v>
      </c>
      <c r="O79" s="628">
        <f t="shared" si="5"/>
        <v>0</v>
      </c>
      <c r="P79" s="628">
        <f t="shared" si="5"/>
        <v>0</v>
      </c>
      <c r="Q79" s="628">
        <f t="shared" si="5"/>
        <v>0</v>
      </c>
      <c r="R79" s="630">
        <f>L79+Q79-J79</f>
        <v>0</v>
      </c>
      <c r="S79" s="621"/>
      <c r="X79" s="11"/>
      <c r="Z79" s="11"/>
      <c r="AB79" s="11"/>
      <c r="AD79" s="11"/>
    </row>
    <row r="80" s="574" customFormat="1" ht="18" customHeight="1" spans="1:37">
      <c r="A80" s="468"/>
      <c r="B80" s="266"/>
      <c r="C80" s="653"/>
      <c r="D80" s="465"/>
      <c r="E80" s="670"/>
      <c r="F80" s="654"/>
      <c r="G80" s="291"/>
      <c r="H80" s="291"/>
      <c r="I80" s="671"/>
      <c r="J80" s="291"/>
      <c r="K80" s="655"/>
      <c r="L80" s="291"/>
      <c r="M80" s="291"/>
      <c r="N80" s="257"/>
      <c r="O80" s="257"/>
      <c r="P80" s="291"/>
      <c r="Q80" s="257"/>
      <c r="R80" s="672"/>
      <c r="S80" s="642"/>
      <c r="T80" s="642"/>
      <c r="U80" s="642"/>
      <c r="V80" s="642"/>
      <c r="W80" s="642"/>
      <c r="X80" s="642"/>
      <c r="Y80" s="642"/>
      <c r="Z80" s="642"/>
      <c r="AA80" s="642"/>
      <c r="AB80" s="642"/>
      <c r="AC80" s="642"/>
      <c r="AD80" s="642"/>
      <c r="AE80" s="642"/>
      <c r="AF80" s="642"/>
      <c r="AG80" s="642"/>
      <c r="AH80" s="642"/>
      <c r="AI80" s="642"/>
      <c r="AJ80" s="642"/>
      <c r="AK80" s="642"/>
    </row>
    <row r="81" s="574" customFormat="1" ht="18" customHeight="1" spans="1:37">
      <c r="A81" s="468"/>
      <c r="B81" s="266"/>
      <c r="C81" s="653"/>
      <c r="D81" s="465"/>
      <c r="E81" s="670"/>
      <c r="F81" s="654"/>
      <c r="G81" s="291"/>
      <c r="H81" s="291"/>
      <c r="I81" s="638"/>
      <c r="J81" s="202"/>
      <c r="K81" s="655"/>
      <c r="L81" s="291"/>
      <c r="M81" s="291"/>
      <c r="N81" s="257"/>
      <c r="O81" s="257"/>
      <c r="P81" s="291"/>
      <c r="Q81" s="257"/>
      <c r="R81" s="672"/>
      <c r="S81" s="642"/>
      <c r="T81" s="642"/>
      <c r="U81" s="642"/>
      <c r="V81" s="642"/>
      <c r="W81" s="642"/>
      <c r="X81" s="642"/>
      <c r="Y81" s="642"/>
      <c r="Z81" s="642"/>
      <c r="AA81" s="642"/>
      <c r="AB81" s="642"/>
      <c r="AC81" s="642"/>
      <c r="AD81" s="642"/>
      <c r="AE81" s="642"/>
      <c r="AF81" s="642"/>
      <c r="AG81" s="642"/>
      <c r="AH81" s="642"/>
      <c r="AI81" s="642"/>
      <c r="AJ81" s="642"/>
      <c r="AK81" s="642"/>
    </row>
    <row r="82" s="574" customFormat="1" ht="18" customHeight="1" spans="1:37">
      <c r="A82" s="468"/>
      <c r="B82" s="266"/>
      <c r="C82" s="653"/>
      <c r="D82" s="465"/>
      <c r="E82" s="670"/>
      <c r="F82" s="654"/>
      <c r="G82" s="291"/>
      <c r="H82" s="291"/>
      <c r="I82" s="671"/>
      <c r="J82" s="291"/>
      <c r="K82" s="655"/>
      <c r="L82" s="291"/>
      <c r="M82" s="291"/>
      <c r="N82" s="257"/>
      <c r="O82" s="257"/>
      <c r="P82" s="291"/>
      <c r="Q82" s="257"/>
      <c r="R82" s="673"/>
      <c r="S82" s="642"/>
      <c r="T82" s="642"/>
      <c r="U82" s="642"/>
      <c r="V82" s="642"/>
      <c r="W82" s="642"/>
      <c r="X82" s="642"/>
      <c r="Y82" s="642"/>
      <c r="Z82" s="642"/>
      <c r="AA82" s="642"/>
      <c r="AB82" s="642"/>
      <c r="AC82" s="642"/>
      <c r="AD82" s="642"/>
      <c r="AE82" s="642"/>
      <c r="AF82" s="642"/>
      <c r="AG82" s="642"/>
      <c r="AH82" s="642"/>
      <c r="AI82" s="642"/>
      <c r="AJ82" s="642"/>
      <c r="AK82" s="642"/>
    </row>
    <row r="83" s="574" customFormat="1" ht="18" customHeight="1" spans="1:37">
      <c r="A83" s="468"/>
      <c r="B83" s="266"/>
      <c r="C83" s="653"/>
      <c r="D83" s="465"/>
      <c r="E83" s="670"/>
      <c r="F83" s="654"/>
      <c r="G83" s="291"/>
      <c r="H83" s="291"/>
      <c r="I83" s="638"/>
      <c r="J83" s="202"/>
      <c r="K83" s="655"/>
      <c r="L83" s="291"/>
      <c r="M83" s="291"/>
      <c r="N83" s="257"/>
      <c r="O83" s="257"/>
      <c r="P83" s="291"/>
      <c r="Q83" s="257"/>
      <c r="R83" s="673"/>
      <c r="S83" s="642"/>
      <c r="T83" s="642"/>
      <c r="U83" s="642"/>
      <c r="V83" s="642"/>
      <c r="W83" s="642"/>
      <c r="X83" s="642"/>
      <c r="Y83" s="642"/>
      <c r="Z83" s="642"/>
      <c r="AA83" s="642"/>
      <c r="AB83" s="642"/>
      <c r="AC83" s="642"/>
      <c r="AD83" s="642"/>
      <c r="AE83" s="642"/>
      <c r="AF83" s="642"/>
      <c r="AG83" s="642"/>
      <c r="AH83" s="642"/>
      <c r="AI83" s="642"/>
      <c r="AJ83" s="642"/>
      <c r="AK83" s="642"/>
    </row>
    <row r="84" s="574" customFormat="1" ht="18" customHeight="1" spans="1:37">
      <c r="A84" s="468"/>
      <c r="B84" s="266"/>
      <c r="C84" s="653"/>
      <c r="D84" s="465"/>
      <c r="E84" s="670"/>
      <c r="F84" s="654"/>
      <c r="G84" s="291"/>
      <c r="H84" s="291"/>
      <c r="I84" s="671"/>
      <c r="J84" s="291"/>
      <c r="K84" s="655"/>
      <c r="L84" s="291"/>
      <c r="M84" s="291"/>
      <c r="N84" s="257"/>
      <c r="O84" s="257"/>
      <c r="P84" s="257"/>
      <c r="Q84" s="257"/>
      <c r="R84" s="673"/>
      <c r="S84" s="642"/>
      <c r="T84" s="642"/>
      <c r="U84" s="642"/>
      <c r="V84" s="642"/>
      <c r="W84" s="642"/>
      <c r="X84" s="642"/>
      <c r="Y84" s="642"/>
      <c r="Z84" s="642"/>
      <c r="AA84" s="642"/>
      <c r="AB84" s="642"/>
      <c r="AC84" s="642"/>
      <c r="AD84" s="642"/>
      <c r="AE84" s="642"/>
      <c r="AF84" s="642"/>
      <c r="AG84" s="642"/>
      <c r="AH84" s="642"/>
      <c r="AI84" s="642"/>
      <c r="AJ84" s="642"/>
      <c r="AK84" s="642"/>
    </row>
    <row r="85" s="574" customFormat="1" ht="18" customHeight="1" spans="1:37">
      <c r="A85" s="468"/>
      <c r="B85" s="266"/>
      <c r="C85" s="653"/>
      <c r="D85" s="465"/>
      <c r="E85" s="670"/>
      <c r="F85" s="654"/>
      <c r="G85" s="291"/>
      <c r="H85" s="291"/>
      <c r="I85" s="638"/>
      <c r="J85" s="202"/>
      <c r="K85" s="655"/>
      <c r="L85" s="291"/>
      <c r="M85" s="291"/>
      <c r="N85" s="257"/>
      <c r="O85" s="257"/>
      <c r="P85" s="257"/>
      <c r="Q85" s="257"/>
      <c r="R85" s="673"/>
      <c r="S85" s="642"/>
      <c r="T85" s="642"/>
      <c r="U85" s="642"/>
      <c r="V85" s="642"/>
      <c r="W85" s="642"/>
      <c r="X85" s="642"/>
      <c r="Y85" s="642"/>
      <c r="Z85" s="642"/>
      <c r="AA85" s="642"/>
      <c r="AB85" s="642"/>
      <c r="AC85" s="642"/>
      <c r="AD85" s="642"/>
      <c r="AE85" s="642"/>
      <c r="AF85" s="642"/>
      <c r="AG85" s="642"/>
      <c r="AH85" s="642"/>
      <c r="AI85" s="642"/>
      <c r="AJ85" s="642"/>
      <c r="AK85" s="642"/>
    </row>
    <row r="86" s="574" customFormat="1" ht="18" customHeight="1" spans="1:37">
      <c r="A86" s="468"/>
      <c r="B86" s="266"/>
      <c r="C86" s="653"/>
      <c r="D86" s="465"/>
      <c r="E86" s="670"/>
      <c r="F86" s="654"/>
      <c r="G86" s="291"/>
      <c r="H86" s="291"/>
      <c r="I86" s="638"/>
      <c r="J86" s="202"/>
      <c r="K86" s="655"/>
      <c r="L86" s="291"/>
      <c r="M86" s="291"/>
      <c r="N86" s="257"/>
      <c r="O86" s="257"/>
      <c r="P86" s="257"/>
      <c r="Q86" s="257"/>
      <c r="R86" s="673"/>
      <c r="S86" s="642"/>
      <c r="T86" s="642"/>
      <c r="U86" s="642"/>
      <c r="V86" s="642"/>
      <c r="W86" s="642"/>
      <c r="X86" s="642"/>
      <c r="Y86" s="642"/>
      <c r="Z86" s="642"/>
      <c r="AA86" s="642"/>
      <c r="AB86" s="642"/>
      <c r="AC86" s="642"/>
      <c r="AD86" s="642"/>
      <c r="AE86" s="642"/>
      <c r="AF86" s="642"/>
      <c r="AG86" s="642"/>
      <c r="AH86" s="642"/>
      <c r="AI86" s="642"/>
      <c r="AJ86" s="642"/>
      <c r="AK86" s="642"/>
    </row>
    <row r="87" s="574" customFormat="1" ht="18" customHeight="1" spans="1:37">
      <c r="A87" s="468"/>
      <c r="B87" s="266"/>
      <c r="C87" s="653"/>
      <c r="D87" s="465"/>
      <c r="E87" s="670"/>
      <c r="F87" s="654"/>
      <c r="G87" s="291"/>
      <c r="H87" s="291"/>
      <c r="I87" s="671"/>
      <c r="J87" s="291"/>
      <c r="K87" s="655"/>
      <c r="L87" s="291"/>
      <c r="M87" s="291"/>
      <c r="N87" s="257"/>
      <c r="O87" s="257"/>
      <c r="P87" s="291"/>
      <c r="Q87" s="257"/>
      <c r="R87" s="673"/>
      <c r="S87" s="642"/>
      <c r="T87" s="642"/>
      <c r="U87" s="642"/>
      <c r="V87" s="642"/>
      <c r="W87" s="642"/>
      <c r="X87" s="642"/>
      <c r="Y87" s="642"/>
      <c r="Z87" s="642"/>
      <c r="AA87" s="642"/>
      <c r="AB87" s="642"/>
      <c r="AC87" s="642"/>
      <c r="AD87" s="642"/>
      <c r="AE87" s="642"/>
      <c r="AF87" s="642"/>
      <c r="AG87" s="642"/>
      <c r="AH87" s="642"/>
      <c r="AI87" s="642"/>
      <c r="AJ87" s="642"/>
      <c r="AK87" s="642"/>
    </row>
    <row r="88" s="574" customFormat="1" ht="18" customHeight="1" spans="1:37">
      <c r="A88" s="468"/>
      <c r="B88" s="266"/>
      <c r="C88" s="653"/>
      <c r="D88" s="465"/>
      <c r="E88" s="670"/>
      <c r="F88" s="654"/>
      <c r="G88" s="291"/>
      <c r="H88" s="291"/>
      <c r="I88" s="638"/>
      <c r="J88" s="202"/>
      <c r="K88" s="655"/>
      <c r="L88" s="291"/>
      <c r="M88" s="291"/>
      <c r="N88" s="257"/>
      <c r="O88" s="257"/>
      <c r="P88" s="291"/>
      <c r="Q88" s="257"/>
      <c r="R88" s="673"/>
      <c r="S88" s="642"/>
      <c r="T88" s="642"/>
      <c r="U88" s="642"/>
      <c r="V88" s="642"/>
      <c r="W88" s="642"/>
      <c r="X88" s="642"/>
      <c r="Y88" s="642"/>
      <c r="Z88" s="642"/>
      <c r="AA88" s="642"/>
      <c r="AB88" s="642"/>
      <c r="AC88" s="642"/>
      <c r="AD88" s="642"/>
      <c r="AE88" s="642"/>
      <c r="AF88" s="642"/>
      <c r="AG88" s="642"/>
      <c r="AH88" s="642"/>
      <c r="AI88" s="642"/>
      <c r="AJ88" s="642"/>
      <c r="AK88" s="642"/>
    </row>
    <row r="89" s="574" customFormat="1" ht="18" customHeight="1" spans="1:37">
      <c r="A89" s="468"/>
      <c r="B89" s="266"/>
      <c r="C89" s="653"/>
      <c r="D89" s="465"/>
      <c r="E89" s="670"/>
      <c r="F89" s="654"/>
      <c r="G89" s="291"/>
      <c r="H89" s="291"/>
      <c r="I89" s="671"/>
      <c r="J89" s="291"/>
      <c r="K89" s="655"/>
      <c r="L89" s="291"/>
      <c r="M89" s="291"/>
      <c r="N89" s="257"/>
      <c r="O89" s="257"/>
      <c r="P89" s="291"/>
      <c r="Q89" s="257"/>
      <c r="R89" s="672"/>
      <c r="S89" s="642"/>
      <c r="T89" s="642"/>
      <c r="U89" s="642"/>
      <c r="V89" s="642"/>
      <c r="W89" s="642"/>
      <c r="X89" s="642"/>
      <c r="Y89" s="642"/>
      <c r="Z89" s="642"/>
      <c r="AA89" s="642"/>
      <c r="AB89" s="642"/>
      <c r="AC89" s="642"/>
      <c r="AD89" s="642"/>
      <c r="AE89" s="642"/>
      <c r="AF89" s="642"/>
      <c r="AG89" s="642"/>
      <c r="AH89" s="642"/>
      <c r="AI89" s="642"/>
      <c r="AJ89" s="642"/>
      <c r="AK89" s="642"/>
    </row>
    <row r="90" s="574" customFormat="1" ht="18" customHeight="1" spans="1:37">
      <c r="A90" s="468"/>
      <c r="B90" s="266"/>
      <c r="C90" s="653"/>
      <c r="D90" s="465"/>
      <c r="E90" s="670"/>
      <c r="F90" s="654"/>
      <c r="G90" s="291"/>
      <c r="H90" s="291"/>
      <c r="I90" s="638"/>
      <c r="J90" s="202"/>
      <c r="K90" s="655"/>
      <c r="L90" s="291"/>
      <c r="M90" s="291"/>
      <c r="N90" s="257"/>
      <c r="O90" s="257"/>
      <c r="P90" s="291"/>
      <c r="Q90" s="257"/>
      <c r="R90" s="672"/>
      <c r="S90" s="642"/>
      <c r="T90" s="642"/>
      <c r="U90" s="642"/>
      <c r="V90" s="642"/>
      <c r="W90" s="642"/>
      <c r="X90" s="642"/>
      <c r="Y90" s="642"/>
      <c r="Z90" s="642"/>
      <c r="AA90" s="642"/>
      <c r="AB90" s="642"/>
      <c r="AC90" s="642"/>
      <c r="AD90" s="642"/>
      <c r="AE90" s="642"/>
      <c r="AF90" s="642"/>
      <c r="AG90" s="642"/>
      <c r="AH90" s="642"/>
      <c r="AI90" s="642"/>
      <c r="AJ90" s="642"/>
      <c r="AK90" s="642"/>
    </row>
    <row r="91" s="574" customFormat="1" ht="18" customHeight="1" spans="1:37">
      <c r="A91" s="468"/>
      <c r="B91" s="266"/>
      <c r="C91" s="653"/>
      <c r="D91" s="465"/>
      <c r="E91" s="670"/>
      <c r="F91" s="654"/>
      <c r="G91" s="291"/>
      <c r="H91" s="291"/>
      <c r="I91" s="671"/>
      <c r="J91" s="291"/>
      <c r="K91" s="655"/>
      <c r="L91" s="291"/>
      <c r="M91" s="291"/>
      <c r="N91" s="257"/>
      <c r="O91" s="257"/>
      <c r="P91" s="291"/>
      <c r="Q91" s="257"/>
      <c r="R91" s="673"/>
      <c r="S91" s="642"/>
      <c r="T91" s="642"/>
      <c r="U91" s="642"/>
      <c r="V91" s="642"/>
      <c r="W91" s="642"/>
      <c r="X91" s="642"/>
      <c r="Y91" s="642"/>
      <c r="Z91" s="642"/>
      <c r="AA91" s="642"/>
      <c r="AB91" s="642"/>
      <c r="AC91" s="642"/>
      <c r="AD91" s="642"/>
      <c r="AE91" s="642"/>
      <c r="AF91" s="642"/>
      <c r="AG91" s="642"/>
      <c r="AH91" s="642"/>
      <c r="AI91" s="642"/>
      <c r="AJ91" s="642"/>
      <c r="AK91" s="642"/>
    </row>
    <row r="92" s="574" customFormat="1" ht="18" customHeight="1" spans="1:37">
      <c r="A92" s="468"/>
      <c r="B92" s="266"/>
      <c r="C92" s="653"/>
      <c r="D92" s="465"/>
      <c r="E92" s="670"/>
      <c r="F92" s="654"/>
      <c r="G92" s="291"/>
      <c r="H92" s="291"/>
      <c r="I92" s="638"/>
      <c r="J92" s="202"/>
      <c r="K92" s="655"/>
      <c r="L92" s="291"/>
      <c r="M92" s="291"/>
      <c r="N92" s="257"/>
      <c r="O92" s="257"/>
      <c r="P92" s="291"/>
      <c r="Q92" s="257"/>
      <c r="R92" s="673"/>
      <c r="S92" s="642"/>
      <c r="T92" s="642"/>
      <c r="U92" s="642"/>
      <c r="V92" s="642"/>
      <c r="W92" s="642"/>
      <c r="X92" s="642"/>
      <c r="Y92" s="642"/>
      <c r="Z92" s="642"/>
      <c r="AA92" s="642"/>
      <c r="AB92" s="642"/>
      <c r="AC92" s="642"/>
      <c r="AD92" s="642"/>
      <c r="AE92" s="642"/>
      <c r="AF92" s="642"/>
      <c r="AG92" s="642"/>
      <c r="AH92" s="642"/>
      <c r="AI92" s="642"/>
      <c r="AJ92" s="642"/>
      <c r="AK92" s="642"/>
    </row>
    <row r="93" s="574" customFormat="1" ht="18" customHeight="1" spans="1:37">
      <c r="A93" s="468"/>
      <c r="B93" s="266"/>
      <c r="C93" s="653"/>
      <c r="D93" s="465"/>
      <c r="E93" s="670"/>
      <c r="F93" s="654"/>
      <c r="G93" s="291"/>
      <c r="H93" s="291"/>
      <c r="I93" s="638"/>
      <c r="J93" s="202"/>
      <c r="K93" s="655"/>
      <c r="L93" s="291"/>
      <c r="M93" s="291"/>
      <c r="N93" s="257"/>
      <c r="O93" s="257"/>
      <c r="P93" s="291"/>
      <c r="Q93" s="257"/>
      <c r="R93" s="673"/>
      <c r="S93" s="642"/>
      <c r="T93" s="642"/>
      <c r="U93" s="642"/>
      <c r="V93" s="642"/>
      <c r="W93" s="642"/>
      <c r="X93" s="642"/>
      <c r="Y93" s="642"/>
      <c r="Z93" s="642"/>
      <c r="AA93" s="642"/>
      <c r="AB93" s="642"/>
      <c r="AC93" s="642"/>
      <c r="AD93" s="642"/>
      <c r="AE93" s="642"/>
      <c r="AF93" s="642"/>
      <c r="AG93" s="642"/>
      <c r="AH93" s="642"/>
      <c r="AI93" s="642"/>
      <c r="AJ93" s="642"/>
      <c r="AK93" s="642"/>
    </row>
    <row r="94" s="574" customFormat="1" ht="18" customHeight="1" spans="1:37">
      <c r="A94" s="468"/>
      <c r="B94" s="266"/>
      <c r="C94" s="653"/>
      <c r="D94" s="465"/>
      <c r="E94" s="670"/>
      <c r="F94" s="654"/>
      <c r="G94" s="291"/>
      <c r="H94" s="291"/>
      <c r="I94" s="671"/>
      <c r="J94" s="291"/>
      <c r="K94" s="655"/>
      <c r="L94" s="291"/>
      <c r="M94" s="291"/>
      <c r="N94" s="257"/>
      <c r="O94" s="257"/>
      <c r="P94" s="291"/>
      <c r="Q94" s="257"/>
      <c r="R94" s="672"/>
      <c r="S94" s="642"/>
      <c r="T94" s="642"/>
      <c r="U94" s="642"/>
      <c r="V94" s="642"/>
      <c r="W94" s="642"/>
      <c r="X94" s="642"/>
      <c r="Y94" s="642"/>
      <c r="Z94" s="642"/>
      <c r="AA94" s="642"/>
      <c r="AB94" s="642"/>
      <c r="AC94" s="642"/>
      <c r="AD94" s="642"/>
      <c r="AE94" s="642"/>
      <c r="AF94" s="642"/>
      <c r="AG94" s="642"/>
      <c r="AH94" s="642"/>
      <c r="AI94" s="642"/>
      <c r="AJ94" s="642"/>
      <c r="AK94" s="642"/>
    </row>
    <row r="95" s="574" customFormat="1" ht="18" customHeight="1" spans="1:37">
      <c r="A95" s="468"/>
      <c r="B95" s="266"/>
      <c r="C95" s="653"/>
      <c r="D95" s="465"/>
      <c r="E95" s="670"/>
      <c r="F95" s="654"/>
      <c r="G95" s="291"/>
      <c r="H95" s="291"/>
      <c r="I95" s="638"/>
      <c r="J95" s="202"/>
      <c r="K95" s="655"/>
      <c r="L95" s="291"/>
      <c r="M95" s="291"/>
      <c r="N95" s="257"/>
      <c r="O95" s="257"/>
      <c r="P95" s="291"/>
      <c r="Q95" s="257"/>
      <c r="R95" s="672"/>
      <c r="S95" s="642"/>
      <c r="T95" s="642"/>
      <c r="U95" s="642"/>
      <c r="V95" s="642"/>
      <c r="W95" s="642"/>
      <c r="X95" s="642"/>
      <c r="Y95" s="642"/>
      <c r="Z95" s="642"/>
      <c r="AA95" s="642"/>
      <c r="AB95" s="642"/>
      <c r="AC95" s="642"/>
      <c r="AD95" s="642"/>
      <c r="AE95" s="642"/>
      <c r="AF95" s="642"/>
      <c r="AG95" s="642"/>
      <c r="AH95" s="642"/>
      <c r="AI95" s="642"/>
      <c r="AJ95" s="642"/>
      <c r="AK95" s="642"/>
    </row>
    <row r="96" s="574" customFormat="1" ht="18" customHeight="1" spans="1:37">
      <c r="A96" s="468"/>
      <c r="B96" s="266"/>
      <c r="C96" s="653"/>
      <c r="D96" s="465"/>
      <c r="E96" s="670"/>
      <c r="F96" s="654"/>
      <c r="G96" s="291"/>
      <c r="H96" s="291"/>
      <c r="I96" s="671"/>
      <c r="J96" s="291"/>
      <c r="K96" s="655"/>
      <c r="L96" s="291"/>
      <c r="M96" s="291"/>
      <c r="N96" s="257"/>
      <c r="O96" s="257"/>
      <c r="P96" s="291"/>
      <c r="Q96" s="257"/>
      <c r="R96" s="673"/>
      <c r="S96" s="642"/>
      <c r="T96" s="642"/>
      <c r="U96" s="642"/>
      <c r="V96" s="642"/>
      <c r="W96" s="642"/>
      <c r="X96" s="642"/>
      <c r="Y96" s="642"/>
      <c r="Z96" s="642"/>
      <c r="AA96" s="642"/>
      <c r="AB96" s="642"/>
      <c r="AC96" s="642"/>
      <c r="AD96" s="642"/>
      <c r="AE96" s="642"/>
      <c r="AF96" s="642"/>
      <c r="AG96" s="642"/>
      <c r="AH96" s="642"/>
      <c r="AI96" s="642"/>
      <c r="AJ96" s="642"/>
      <c r="AK96" s="642"/>
    </row>
    <row r="97" s="574" customFormat="1" ht="18" customHeight="1" spans="1:37">
      <c r="A97" s="468"/>
      <c r="B97" s="266"/>
      <c r="C97" s="653"/>
      <c r="D97" s="465"/>
      <c r="E97" s="670"/>
      <c r="F97" s="654"/>
      <c r="G97" s="291"/>
      <c r="H97" s="291"/>
      <c r="I97" s="638"/>
      <c r="J97" s="202"/>
      <c r="K97" s="655"/>
      <c r="L97" s="291"/>
      <c r="M97" s="291"/>
      <c r="N97" s="257"/>
      <c r="O97" s="257"/>
      <c r="P97" s="291"/>
      <c r="Q97" s="257"/>
      <c r="R97" s="673"/>
      <c r="S97" s="642"/>
      <c r="T97" s="642"/>
      <c r="U97" s="642"/>
      <c r="V97" s="642"/>
      <c r="W97" s="642"/>
      <c r="X97" s="642"/>
      <c r="Y97" s="642"/>
      <c r="Z97" s="642"/>
      <c r="AA97" s="642"/>
      <c r="AB97" s="642"/>
      <c r="AC97" s="642"/>
      <c r="AD97" s="642"/>
      <c r="AE97" s="642"/>
      <c r="AF97" s="642"/>
      <c r="AG97" s="642"/>
      <c r="AH97" s="642"/>
      <c r="AI97" s="642"/>
      <c r="AJ97" s="642"/>
      <c r="AK97" s="642"/>
    </row>
    <row r="98" s="574" customFormat="1" ht="18" customHeight="1" spans="1:37">
      <c r="A98" s="468"/>
      <c r="B98" s="266"/>
      <c r="C98" s="653"/>
      <c r="D98" s="465"/>
      <c r="E98" s="670"/>
      <c r="F98" s="654"/>
      <c r="G98" s="291"/>
      <c r="H98" s="291"/>
      <c r="I98" s="638"/>
      <c r="J98" s="202"/>
      <c r="K98" s="655"/>
      <c r="L98" s="291"/>
      <c r="M98" s="291"/>
      <c r="N98" s="257"/>
      <c r="O98" s="257"/>
      <c r="P98" s="291"/>
      <c r="Q98" s="257"/>
      <c r="R98" s="673"/>
      <c r="S98" s="642"/>
      <c r="T98" s="642"/>
      <c r="U98" s="642"/>
      <c r="V98" s="642"/>
      <c r="W98" s="642"/>
      <c r="X98" s="642"/>
      <c r="Y98" s="642"/>
      <c r="Z98" s="642"/>
      <c r="AA98" s="642"/>
      <c r="AB98" s="642"/>
      <c r="AC98" s="642"/>
      <c r="AD98" s="642"/>
      <c r="AE98" s="642"/>
      <c r="AF98" s="642"/>
      <c r="AG98" s="642"/>
      <c r="AH98" s="642"/>
      <c r="AI98" s="642"/>
      <c r="AJ98" s="642"/>
      <c r="AK98" s="642"/>
    </row>
    <row r="99" s="574" customFormat="1" ht="18" customHeight="1" spans="1:37">
      <c r="A99" s="468"/>
      <c r="B99" s="266"/>
      <c r="C99" s="653"/>
      <c r="D99" s="465"/>
      <c r="E99" s="670"/>
      <c r="F99" s="654"/>
      <c r="G99" s="291"/>
      <c r="H99" s="291"/>
      <c r="I99" s="671"/>
      <c r="J99" s="291"/>
      <c r="K99" s="655"/>
      <c r="L99" s="291"/>
      <c r="M99" s="291"/>
      <c r="N99" s="257"/>
      <c r="O99" s="257"/>
      <c r="P99" s="257"/>
      <c r="Q99" s="257"/>
      <c r="R99" s="673"/>
    </row>
    <row r="100" s="574" customFormat="1" ht="18" customHeight="1" spans="1:37">
      <c r="A100" s="468"/>
      <c r="B100" s="266"/>
      <c r="C100" s="653"/>
      <c r="D100" s="465"/>
      <c r="E100" s="670"/>
      <c r="F100" s="654"/>
      <c r="G100" s="291"/>
      <c r="H100" s="291"/>
      <c r="I100" s="638"/>
      <c r="J100" s="202"/>
      <c r="K100" s="655"/>
      <c r="L100" s="291"/>
      <c r="M100" s="291"/>
      <c r="N100" s="257"/>
      <c r="O100" s="257"/>
      <c r="P100" s="257"/>
      <c r="Q100" s="257"/>
      <c r="R100" s="673"/>
    </row>
    <row r="101" s="574" customFormat="1" ht="18" customHeight="1" spans="1:37">
      <c r="A101" s="468"/>
      <c r="B101" s="266"/>
      <c r="C101" s="653"/>
      <c r="D101" s="465"/>
      <c r="E101" s="670"/>
      <c r="F101" s="654"/>
      <c r="G101" s="291"/>
      <c r="H101" s="291"/>
      <c r="I101" s="671"/>
      <c r="J101" s="291"/>
      <c r="K101" s="655"/>
      <c r="L101" s="291"/>
      <c r="M101" s="291"/>
      <c r="N101" s="257"/>
      <c r="O101" s="257"/>
      <c r="P101" s="257"/>
      <c r="Q101" s="257"/>
      <c r="R101" s="673"/>
    </row>
    <row r="102" s="574" customFormat="1" ht="18" customHeight="1" spans="1:37">
      <c r="A102" s="468"/>
      <c r="B102" s="266"/>
      <c r="C102" s="653"/>
      <c r="D102" s="465"/>
      <c r="E102" s="670"/>
      <c r="F102" s="654"/>
      <c r="G102" s="291"/>
      <c r="H102" s="291"/>
      <c r="I102" s="638"/>
      <c r="J102" s="202"/>
      <c r="K102" s="655"/>
      <c r="L102" s="291"/>
      <c r="M102" s="291"/>
      <c r="N102" s="257"/>
      <c r="O102" s="257"/>
      <c r="P102" s="257"/>
      <c r="Q102" s="257"/>
      <c r="R102" s="673"/>
    </row>
    <row r="103" s="574" customFormat="1" ht="18" customHeight="1" spans="1:37">
      <c r="A103" s="468"/>
      <c r="B103" s="266"/>
      <c r="C103" s="653"/>
      <c r="D103" s="465"/>
      <c r="E103" s="670"/>
      <c r="F103" s="654"/>
      <c r="G103" s="291"/>
      <c r="H103" s="291"/>
      <c r="I103" s="671"/>
      <c r="J103" s="291"/>
      <c r="K103" s="655"/>
      <c r="L103" s="291"/>
      <c r="M103" s="291"/>
      <c r="N103" s="257"/>
      <c r="O103" s="257"/>
      <c r="P103" s="291"/>
      <c r="Q103" s="257"/>
      <c r="R103" s="672"/>
    </row>
    <row r="104" s="574" customFormat="1" ht="18" customHeight="1" spans="1:37">
      <c r="A104" s="468"/>
      <c r="B104" s="266"/>
      <c r="C104" s="653"/>
      <c r="D104" s="465"/>
      <c r="E104" s="670"/>
      <c r="F104" s="654"/>
      <c r="G104" s="291"/>
      <c r="H104" s="291"/>
      <c r="I104" s="638"/>
      <c r="J104" s="202"/>
      <c r="K104" s="655"/>
      <c r="L104" s="291"/>
      <c r="M104" s="291"/>
      <c r="N104" s="257"/>
      <c r="O104" s="257"/>
      <c r="P104" s="291"/>
      <c r="Q104" s="257"/>
      <c r="R104" s="672"/>
    </row>
    <row r="105" s="574" customFormat="1" ht="18" customHeight="1" spans="1:37">
      <c r="A105" s="468"/>
      <c r="B105" s="266"/>
      <c r="C105" s="653"/>
      <c r="D105" s="465"/>
      <c r="E105" s="670"/>
      <c r="F105" s="654"/>
      <c r="G105" s="291"/>
      <c r="H105" s="291"/>
      <c r="I105" s="671"/>
      <c r="J105" s="291"/>
      <c r="K105" s="655"/>
      <c r="L105" s="291"/>
      <c r="M105" s="291"/>
      <c r="N105" s="257"/>
      <c r="O105" s="257"/>
      <c r="P105" s="291"/>
      <c r="Q105" s="257"/>
      <c r="R105" s="672"/>
    </row>
    <row r="106" s="574" customFormat="1" ht="18" customHeight="1" spans="1:37">
      <c r="A106" s="468"/>
      <c r="B106" s="266"/>
      <c r="C106" s="653"/>
      <c r="D106" s="465"/>
      <c r="E106" s="670"/>
      <c r="F106" s="654"/>
      <c r="G106" s="291"/>
      <c r="H106" s="291"/>
      <c r="I106" s="638"/>
      <c r="J106" s="202"/>
      <c r="K106" s="655"/>
      <c r="L106" s="291"/>
      <c r="M106" s="291"/>
      <c r="N106" s="257"/>
      <c r="O106" s="257"/>
      <c r="P106" s="291"/>
      <c r="Q106" s="257"/>
      <c r="R106" s="672"/>
    </row>
    <row r="107" s="574" customFormat="1" ht="18" customHeight="1" spans="1:37">
      <c r="A107" s="468"/>
      <c r="B107" s="266"/>
      <c r="C107" s="653"/>
      <c r="D107" s="465"/>
      <c r="E107" s="670"/>
      <c r="F107" s="654"/>
      <c r="G107" s="291"/>
      <c r="H107" s="291"/>
      <c r="I107" s="638"/>
      <c r="J107" s="202"/>
      <c r="K107" s="655"/>
      <c r="L107" s="291"/>
      <c r="M107" s="291"/>
      <c r="N107" s="257"/>
      <c r="O107" s="257"/>
      <c r="P107" s="291"/>
      <c r="Q107" s="257"/>
      <c r="R107" s="672"/>
    </row>
    <row r="108" s="574" customFormat="1" ht="18" customHeight="1" spans="1:37">
      <c r="A108" s="468"/>
      <c r="B108" s="266"/>
      <c r="C108" s="653"/>
      <c r="D108" s="465"/>
      <c r="E108" s="670"/>
      <c r="F108" s="654"/>
      <c r="G108" s="291"/>
      <c r="H108" s="291"/>
      <c r="I108" s="671"/>
      <c r="J108" s="291"/>
      <c r="K108" s="655"/>
      <c r="L108" s="291"/>
      <c r="M108" s="291"/>
      <c r="N108" s="257"/>
      <c r="O108" s="257"/>
      <c r="P108" s="257"/>
      <c r="Q108" s="257"/>
      <c r="R108" s="673"/>
    </row>
    <row r="109" s="574" customFormat="1" ht="18" customHeight="1" spans="1:37">
      <c r="A109" s="468"/>
      <c r="B109" s="266"/>
      <c r="C109" s="653"/>
      <c r="D109" s="465"/>
      <c r="E109" s="670"/>
      <c r="F109" s="654"/>
      <c r="G109" s="291"/>
      <c r="H109" s="291"/>
      <c r="I109" s="638"/>
      <c r="J109" s="202"/>
      <c r="K109" s="655"/>
      <c r="L109" s="291"/>
      <c r="M109" s="291"/>
      <c r="N109" s="257"/>
      <c r="O109" s="257"/>
      <c r="P109" s="257"/>
      <c r="Q109" s="257"/>
      <c r="R109" s="673"/>
    </row>
    <row r="110" s="574" customFormat="1" ht="18" customHeight="1" spans="1:37">
      <c r="A110" s="468"/>
      <c r="B110" s="266"/>
      <c r="C110" s="653"/>
      <c r="D110" s="465"/>
      <c r="E110" s="670"/>
      <c r="F110" s="654"/>
      <c r="G110" s="291"/>
      <c r="H110" s="291"/>
      <c r="I110" s="638"/>
      <c r="J110" s="202"/>
      <c r="K110" s="655"/>
      <c r="L110" s="291"/>
      <c r="M110" s="291"/>
      <c r="N110" s="257"/>
      <c r="O110" s="257"/>
      <c r="P110" s="257"/>
      <c r="Q110" s="257"/>
      <c r="R110" s="673"/>
    </row>
    <row r="111" s="574" customFormat="1" ht="18" customHeight="1" spans="1:37">
      <c r="A111" s="468"/>
      <c r="B111" s="266"/>
      <c r="C111" s="653"/>
      <c r="D111" s="465"/>
      <c r="E111" s="670"/>
      <c r="F111" s="654"/>
      <c r="G111" s="291"/>
      <c r="H111" s="291"/>
      <c r="I111" s="638"/>
      <c r="J111" s="202"/>
      <c r="K111" s="655"/>
      <c r="L111" s="291"/>
      <c r="M111" s="291"/>
      <c r="N111" s="257"/>
      <c r="O111" s="257"/>
      <c r="P111" s="257"/>
      <c r="Q111" s="257"/>
      <c r="R111" s="673"/>
    </row>
    <row r="112" s="574" customFormat="1" ht="18" customHeight="1" spans="1:37">
      <c r="A112" s="468"/>
      <c r="B112" s="266"/>
      <c r="C112" s="653"/>
      <c r="D112" s="465"/>
      <c r="E112" s="670"/>
      <c r="F112" s="654"/>
      <c r="G112" s="291"/>
      <c r="H112" s="291"/>
      <c r="I112" s="671"/>
      <c r="J112" s="291"/>
      <c r="K112" s="655"/>
      <c r="L112" s="291"/>
      <c r="M112" s="291"/>
      <c r="N112" s="257"/>
      <c r="O112" s="257"/>
      <c r="P112" s="291"/>
      <c r="Q112" s="257"/>
      <c r="R112" s="673"/>
    </row>
    <row r="113" s="574" customFormat="1" ht="18" customHeight="1" spans="1:30">
      <c r="A113" s="468"/>
      <c r="B113" s="266"/>
      <c r="C113" s="653"/>
      <c r="D113" s="465"/>
      <c r="E113" s="670"/>
      <c r="F113" s="654"/>
      <c r="G113" s="291"/>
      <c r="H113" s="291"/>
      <c r="I113" s="638"/>
      <c r="J113" s="202"/>
      <c r="K113" s="655"/>
      <c r="L113" s="291"/>
      <c r="M113" s="291"/>
      <c r="N113" s="257"/>
      <c r="O113" s="257"/>
      <c r="P113" s="291"/>
      <c r="Q113" s="257"/>
      <c r="R113" s="673"/>
    </row>
    <row r="114" s="574" customFormat="1" ht="18" customHeight="1" spans="1:30">
      <c r="A114" s="468"/>
      <c r="B114" s="266"/>
      <c r="C114" s="653"/>
      <c r="D114" s="465"/>
      <c r="E114" s="673"/>
      <c r="F114" s="654"/>
      <c r="G114" s="291"/>
      <c r="H114" s="291"/>
      <c r="I114" s="671"/>
      <c r="J114" s="291"/>
      <c r="K114" s="655"/>
      <c r="L114" s="291"/>
      <c r="M114" s="291"/>
      <c r="N114" s="257"/>
      <c r="O114" s="257"/>
      <c r="P114" s="291"/>
      <c r="Q114" s="257"/>
      <c r="R114" s="673"/>
    </row>
    <row r="115" s="574" customFormat="1" ht="18" customHeight="1" spans="1:30">
      <c r="A115" s="468"/>
      <c r="B115" s="266"/>
      <c r="C115" s="653"/>
      <c r="D115" s="465"/>
      <c r="E115" s="673"/>
      <c r="F115" s="654"/>
      <c r="G115" s="291"/>
      <c r="H115" s="291"/>
      <c r="I115" s="638"/>
      <c r="J115" s="202"/>
      <c r="K115" s="655"/>
      <c r="L115" s="291"/>
      <c r="M115" s="291"/>
      <c r="N115" s="257"/>
      <c r="O115" s="257"/>
      <c r="P115" s="291"/>
      <c r="Q115" s="257"/>
      <c r="R115" s="673"/>
    </row>
    <row r="116" s="574" customFormat="1" ht="18" customHeight="1" spans="1:30">
      <c r="A116" s="468"/>
      <c r="B116" s="266"/>
      <c r="C116" s="653"/>
      <c r="D116" s="465"/>
      <c r="E116" s="673"/>
      <c r="F116" s="654"/>
      <c r="G116" s="291"/>
      <c r="H116" s="291"/>
      <c r="I116" s="671"/>
      <c r="J116" s="291"/>
      <c r="K116" s="655"/>
      <c r="L116" s="291"/>
      <c r="M116" s="291"/>
      <c r="N116" s="257"/>
      <c r="O116" s="257"/>
      <c r="P116" s="291"/>
      <c r="Q116" s="257"/>
      <c r="R116" s="673"/>
    </row>
    <row r="117" s="574" customFormat="1" ht="18" customHeight="1" spans="1:30">
      <c r="A117" s="468"/>
      <c r="B117" s="266"/>
      <c r="C117" s="653"/>
      <c r="D117" s="465"/>
      <c r="E117" s="673"/>
      <c r="F117" s="654"/>
      <c r="G117" s="291"/>
      <c r="H117" s="291"/>
      <c r="I117" s="638"/>
      <c r="J117" s="202"/>
      <c r="K117" s="655"/>
      <c r="L117" s="291"/>
      <c r="M117" s="291"/>
      <c r="N117" s="257"/>
      <c r="O117" s="257"/>
      <c r="P117" s="291"/>
      <c r="Q117" s="257"/>
      <c r="R117" s="673"/>
    </row>
    <row r="118" s="574" customFormat="1" ht="18" customHeight="1" spans="1:30">
      <c r="A118" s="468"/>
      <c r="B118" s="266"/>
      <c r="C118" s="653"/>
      <c r="D118" s="465"/>
      <c r="E118" s="673"/>
      <c r="F118" s="654"/>
      <c r="G118" s="291"/>
      <c r="H118" s="291"/>
      <c r="I118" s="671"/>
      <c r="J118" s="291"/>
      <c r="K118" s="655"/>
      <c r="L118" s="291"/>
      <c r="M118" s="291"/>
      <c r="N118" s="257"/>
      <c r="O118" s="257"/>
      <c r="P118" s="291"/>
      <c r="Q118" s="257"/>
      <c r="R118" s="673"/>
    </row>
    <row r="119" s="574" customFormat="1" ht="18" customHeight="1" spans="1:30">
      <c r="A119" s="468"/>
      <c r="B119" s="266"/>
      <c r="C119" s="653"/>
      <c r="D119" s="465"/>
      <c r="E119" s="673"/>
      <c r="F119" s="654"/>
      <c r="G119" s="291"/>
      <c r="H119" s="291"/>
      <c r="I119" s="638"/>
      <c r="J119" s="202"/>
      <c r="K119" s="655"/>
      <c r="L119" s="291"/>
      <c r="M119" s="291"/>
      <c r="N119" s="257"/>
      <c r="O119" s="257"/>
      <c r="P119" s="291"/>
      <c r="Q119" s="257"/>
      <c r="R119" s="673"/>
    </row>
    <row r="120" s="574" customFormat="1" ht="18" customHeight="1" spans="1:30">
      <c r="A120" s="468"/>
      <c r="B120" s="266"/>
      <c r="C120" s="653"/>
      <c r="D120" s="465"/>
      <c r="E120" s="673"/>
      <c r="F120" s="654"/>
      <c r="G120" s="291"/>
      <c r="H120" s="291"/>
      <c r="I120" s="638"/>
      <c r="J120" s="202"/>
      <c r="K120" s="655"/>
      <c r="L120" s="291"/>
      <c r="M120" s="291"/>
      <c r="N120" s="257"/>
      <c r="O120" s="257"/>
      <c r="P120" s="291"/>
      <c r="Q120" s="257"/>
      <c r="R120" s="673"/>
    </row>
    <row r="121" s="574" customFormat="1" ht="18" customHeight="1" spans="1:30">
      <c r="A121" s="468"/>
      <c r="B121" s="266"/>
      <c r="C121" s="653"/>
      <c r="D121" s="465"/>
      <c r="E121" s="673"/>
      <c r="F121" s="654"/>
      <c r="G121" s="291"/>
      <c r="H121" s="291"/>
      <c r="I121" s="638"/>
      <c r="J121" s="202"/>
      <c r="K121" s="655"/>
      <c r="L121" s="291"/>
      <c r="M121" s="291"/>
      <c r="N121" s="257"/>
      <c r="O121" s="257"/>
      <c r="P121" s="291"/>
      <c r="Q121" s="257"/>
      <c r="R121" s="673"/>
    </row>
    <row r="122" s="574" customFormat="1" ht="18" customHeight="1" spans="1:30">
      <c r="A122" s="468"/>
      <c r="B122" s="266"/>
      <c r="C122" s="653"/>
      <c r="D122" s="465"/>
      <c r="E122" s="673"/>
      <c r="F122" s="654"/>
      <c r="G122" s="291"/>
      <c r="H122" s="291"/>
      <c r="I122" s="671"/>
      <c r="J122" s="291"/>
      <c r="K122" s="655"/>
      <c r="L122" s="291"/>
      <c r="M122" s="291"/>
      <c r="N122" s="257"/>
      <c r="O122" s="257"/>
      <c r="P122" s="291"/>
      <c r="Q122" s="257"/>
      <c r="R122" s="673"/>
    </row>
    <row r="123" s="574" customFormat="1" ht="18" customHeight="1" spans="1:30">
      <c r="A123" s="468"/>
      <c r="B123" s="266"/>
      <c r="C123" s="653"/>
      <c r="D123" s="465"/>
      <c r="E123" s="673"/>
      <c r="F123" s="654"/>
      <c r="G123" s="291"/>
      <c r="H123" s="291"/>
      <c r="I123" s="638"/>
      <c r="J123" s="202"/>
      <c r="K123" s="655"/>
      <c r="L123" s="291"/>
      <c r="M123" s="291"/>
      <c r="N123" s="257"/>
      <c r="O123" s="257"/>
      <c r="P123" s="291"/>
      <c r="Q123" s="257"/>
      <c r="R123" s="673"/>
    </row>
    <row r="124" s="574" customFormat="1" ht="18" customHeight="1" spans="1:30">
      <c r="A124" s="468"/>
      <c r="B124" s="266"/>
      <c r="C124" s="653"/>
      <c r="D124" s="465"/>
      <c r="E124" s="673"/>
      <c r="F124" s="654"/>
      <c r="G124" s="291"/>
      <c r="H124" s="291"/>
      <c r="I124" s="671"/>
      <c r="J124" s="291"/>
      <c r="K124" s="655"/>
      <c r="L124" s="291"/>
      <c r="M124" s="291"/>
      <c r="N124" s="257"/>
      <c r="O124" s="257"/>
      <c r="P124" s="291"/>
      <c r="Q124" s="257"/>
      <c r="R124" s="673"/>
    </row>
    <row r="125" s="574" customFormat="1" ht="18" customHeight="1" spans="1:30">
      <c r="A125" s="468"/>
      <c r="B125" s="266"/>
      <c r="C125" s="653"/>
      <c r="D125" s="465"/>
      <c r="E125" s="673"/>
      <c r="F125" s="654"/>
      <c r="G125" s="291"/>
      <c r="H125" s="291"/>
      <c r="I125" s="638"/>
      <c r="J125" s="202"/>
      <c r="K125" s="655"/>
      <c r="L125" s="291"/>
      <c r="M125" s="291"/>
      <c r="N125" s="257"/>
      <c r="O125" s="257"/>
      <c r="P125" s="291"/>
      <c r="Q125" s="257"/>
      <c r="R125" s="673"/>
    </row>
    <row r="126" s="574" customFormat="1" ht="18" customHeight="1" spans="1:30">
      <c r="A126" s="468"/>
      <c r="B126" s="266"/>
      <c r="C126" s="653"/>
      <c r="D126" s="465"/>
      <c r="E126" s="673"/>
      <c r="F126" s="654"/>
      <c r="G126" s="291"/>
      <c r="H126" s="291"/>
      <c r="I126" s="671"/>
      <c r="J126" s="291"/>
      <c r="K126" s="655"/>
      <c r="L126" s="291"/>
      <c r="M126" s="291"/>
      <c r="N126" s="257"/>
      <c r="O126" s="257"/>
      <c r="P126" s="291"/>
      <c r="Q126" s="257"/>
      <c r="R126" s="673"/>
    </row>
    <row r="127" s="574" customFormat="1" ht="18" customHeight="1" spans="1:30">
      <c r="A127" s="468"/>
      <c r="B127" s="266"/>
      <c r="C127" s="653"/>
      <c r="D127" s="674"/>
      <c r="E127" s="673"/>
      <c r="F127" s="654"/>
      <c r="G127" s="291"/>
      <c r="H127" s="291"/>
      <c r="I127" s="638"/>
      <c r="J127" s="202"/>
      <c r="K127" s="654"/>
      <c r="L127" s="291"/>
      <c r="M127" s="291"/>
      <c r="N127" s="257"/>
      <c r="O127" s="291"/>
      <c r="P127" s="291"/>
      <c r="Q127" s="291"/>
      <c r="R127" s="675"/>
    </row>
    <row r="128" ht="18" customHeight="1" spans="1:30">
      <c r="A128" s="667">
        <v>46203</v>
      </c>
      <c r="B128" s="668" t="s">
        <v>659</v>
      </c>
      <c r="C128" s="669"/>
      <c r="D128" s="625"/>
      <c r="E128" s="626"/>
      <c r="F128" s="627">
        <f>SUBTOTAL(9,F80:F127)</f>
        <v>0</v>
      </c>
      <c r="G128" s="628"/>
      <c r="H128" s="628">
        <f>SUBTOTAL(9,H80:H127)</f>
        <v>0</v>
      </c>
      <c r="I128" s="629"/>
      <c r="J128" s="628">
        <f t="shared" ref="J128:Q128" si="6">SUBTOTAL(9,J80:J127)</f>
        <v>0</v>
      </c>
      <c r="K128" s="627">
        <f t="shared" si="6"/>
        <v>0</v>
      </c>
      <c r="L128" s="628">
        <f t="shared" si="6"/>
        <v>0</v>
      </c>
      <c r="M128" s="628">
        <f t="shared" si="6"/>
        <v>0</v>
      </c>
      <c r="N128" s="628">
        <f t="shared" si="6"/>
        <v>0</v>
      </c>
      <c r="O128" s="628">
        <f t="shared" si="6"/>
        <v>0</v>
      </c>
      <c r="P128" s="628">
        <f t="shared" si="6"/>
        <v>0</v>
      </c>
      <c r="Q128" s="628">
        <f t="shared" si="6"/>
        <v>0</v>
      </c>
      <c r="R128" s="630">
        <f>L128+Q128-J128</f>
        <v>0</v>
      </c>
      <c r="S128" s="621"/>
      <c r="X128" s="11"/>
      <c r="Z128" s="11"/>
      <c r="AB128" s="11"/>
      <c r="AD128" s="11"/>
    </row>
    <row r="129" s="575" customFormat="1" ht="18" customHeight="1" spans="1:41">
      <c r="A129" s="319"/>
      <c r="B129" s="213"/>
      <c r="C129" s="676"/>
      <c r="D129" s="409"/>
      <c r="E129" s="409"/>
      <c r="F129" s="399"/>
      <c r="G129" s="466"/>
      <c r="H129" s="466"/>
      <c r="I129" s="466"/>
      <c r="J129" s="466"/>
      <c r="K129" s="677"/>
      <c r="L129" s="291"/>
      <c r="M129" s="466"/>
      <c r="N129" s="466"/>
      <c r="O129" s="678"/>
      <c r="P129" s="466"/>
      <c r="Q129" s="678"/>
      <c r="R129" s="679"/>
      <c r="S129" s="680"/>
      <c r="T129" s="680"/>
      <c r="U129" s="680"/>
      <c r="V129" s="680"/>
      <c r="W129" s="680"/>
      <c r="X129" s="680"/>
      <c r="Y129" s="680"/>
      <c r="Z129" s="680"/>
      <c r="AA129" s="680"/>
      <c r="AB129" s="680"/>
      <c r="AC129" s="680"/>
      <c r="AD129" s="680"/>
      <c r="AE129" s="680"/>
      <c r="AF129" s="680"/>
      <c r="AG129" s="680"/>
      <c r="AH129" s="680"/>
      <c r="AI129" s="680"/>
      <c r="AJ129" s="680"/>
      <c r="AK129" s="680"/>
      <c r="AL129" s="680"/>
      <c r="AM129" s="680"/>
      <c r="AN129" s="680"/>
      <c r="AO129" s="680"/>
    </row>
    <row r="130" s="575" customFormat="1" ht="18" customHeight="1" spans="1:41">
      <c r="A130" s="319"/>
      <c r="B130" s="213"/>
      <c r="C130" s="337"/>
      <c r="D130" s="409"/>
      <c r="E130" s="409"/>
      <c r="F130" s="399"/>
      <c r="G130" s="466"/>
      <c r="H130" s="291"/>
      <c r="I130" s="257"/>
      <c r="J130" s="202"/>
      <c r="K130" s="677"/>
      <c r="L130" s="291"/>
      <c r="M130" s="466"/>
      <c r="N130" s="466"/>
      <c r="O130" s="678"/>
      <c r="P130" s="466"/>
      <c r="Q130" s="678"/>
      <c r="R130" s="679"/>
      <c r="S130" s="680"/>
      <c r="T130" s="680"/>
      <c r="U130" s="680"/>
      <c r="V130" s="680"/>
      <c r="W130" s="680"/>
      <c r="X130" s="680"/>
      <c r="Y130" s="680"/>
      <c r="Z130" s="680"/>
      <c r="AA130" s="680"/>
      <c r="AB130" s="680"/>
      <c r="AC130" s="680"/>
      <c r="AD130" s="680"/>
      <c r="AE130" s="680"/>
      <c r="AF130" s="680"/>
      <c r="AG130" s="680"/>
      <c r="AH130" s="680"/>
      <c r="AI130" s="680"/>
      <c r="AJ130" s="680"/>
      <c r="AK130" s="680"/>
      <c r="AL130" s="680"/>
      <c r="AM130" s="680"/>
      <c r="AN130" s="680"/>
      <c r="AO130" s="680"/>
    </row>
    <row r="131" s="575" customFormat="1" ht="18" customHeight="1" spans="1:41">
      <c r="A131" s="319"/>
      <c r="B131" s="213"/>
      <c r="C131" s="676"/>
      <c r="D131" s="409"/>
      <c r="E131" s="409"/>
      <c r="F131" s="399"/>
      <c r="G131" s="466"/>
      <c r="H131" s="291"/>
      <c r="I131" s="257"/>
      <c r="J131" s="202"/>
      <c r="K131" s="677"/>
      <c r="L131" s="291"/>
      <c r="M131" s="466"/>
      <c r="N131" s="466"/>
      <c r="O131" s="678"/>
      <c r="P131" s="466"/>
      <c r="Q131" s="678"/>
      <c r="R131" s="679"/>
      <c r="S131" s="680"/>
      <c r="T131" s="680"/>
      <c r="U131" s="680"/>
      <c r="V131" s="680"/>
      <c r="W131" s="680"/>
      <c r="X131" s="680"/>
      <c r="Y131" s="680"/>
      <c r="Z131" s="680"/>
      <c r="AA131" s="680"/>
      <c r="AB131" s="680"/>
      <c r="AC131" s="680"/>
      <c r="AD131" s="680"/>
      <c r="AE131" s="680"/>
      <c r="AF131" s="680"/>
      <c r="AG131" s="680"/>
      <c r="AH131" s="680"/>
      <c r="AI131" s="680"/>
      <c r="AJ131" s="680"/>
      <c r="AK131" s="680"/>
      <c r="AL131" s="680"/>
      <c r="AM131" s="680"/>
      <c r="AN131" s="680"/>
      <c r="AO131" s="680"/>
    </row>
    <row r="132" s="575" customFormat="1" ht="18" customHeight="1" spans="1:41">
      <c r="A132" s="319"/>
      <c r="B132" s="213"/>
      <c r="C132" s="676"/>
      <c r="D132" s="409"/>
      <c r="E132" s="409"/>
      <c r="F132" s="399"/>
      <c r="G132" s="466"/>
      <c r="H132" s="466"/>
      <c r="I132" s="466"/>
      <c r="J132" s="466"/>
      <c r="K132" s="677"/>
      <c r="L132" s="291"/>
      <c r="M132" s="466"/>
      <c r="N132" s="466"/>
      <c r="O132" s="678"/>
      <c r="P132" s="466"/>
      <c r="Q132" s="678"/>
      <c r="R132" s="394"/>
      <c r="S132" s="680"/>
      <c r="T132" s="680"/>
      <c r="U132" s="680"/>
      <c r="V132" s="680"/>
      <c r="W132" s="680"/>
      <c r="X132" s="680"/>
      <c r="Y132" s="680"/>
      <c r="Z132" s="680"/>
      <c r="AA132" s="680"/>
      <c r="AB132" s="680"/>
      <c r="AC132" s="680"/>
      <c r="AD132" s="680"/>
      <c r="AE132" s="680"/>
      <c r="AF132" s="680"/>
      <c r="AG132" s="680"/>
      <c r="AH132" s="680"/>
      <c r="AI132" s="680"/>
      <c r="AJ132" s="680"/>
      <c r="AK132" s="680"/>
      <c r="AL132" s="680"/>
      <c r="AM132" s="680"/>
      <c r="AN132" s="680"/>
      <c r="AO132" s="680"/>
    </row>
    <row r="133" s="575" customFormat="1" ht="18" customHeight="1" spans="1:41">
      <c r="A133" s="319"/>
      <c r="B133" s="213"/>
      <c r="C133" s="337"/>
      <c r="D133" s="409"/>
      <c r="E133" s="409"/>
      <c r="F133" s="399"/>
      <c r="G133" s="466"/>
      <c r="H133" s="291"/>
      <c r="I133" s="257"/>
      <c r="J133" s="202"/>
      <c r="K133" s="677"/>
      <c r="L133" s="291"/>
      <c r="M133" s="466"/>
      <c r="N133" s="466"/>
      <c r="O133" s="678"/>
      <c r="P133" s="466"/>
      <c r="Q133" s="678"/>
      <c r="R133" s="394"/>
      <c r="S133" s="680"/>
      <c r="T133" s="680"/>
      <c r="U133" s="680"/>
      <c r="V133" s="680"/>
      <c r="W133" s="680"/>
      <c r="X133" s="680"/>
      <c r="Y133" s="680"/>
      <c r="Z133" s="680"/>
      <c r="AA133" s="680"/>
      <c r="AB133" s="680"/>
      <c r="AC133" s="680"/>
      <c r="AD133" s="680"/>
      <c r="AE133" s="680"/>
      <c r="AF133" s="680"/>
      <c r="AG133" s="680"/>
      <c r="AH133" s="680"/>
      <c r="AI133" s="680"/>
      <c r="AJ133" s="680"/>
      <c r="AK133" s="680"/>
      <c r="AL133" s="680"/>
      <c r="AM133" s="680"/>
      <c r="AN133" s="680"/>
      <c r="AO133" s="680"/>
    </row>
    <row r="134" s="575" customFormat="1" ht="18" customHeight="1" spans="1:41">
      <c r="A134" s="319"/>
      <c r="B134" s="213"/>
      <c r="C134" s="337"/>
      <c r="D134" s="409"/>
      <c r="E134" s="409"/>
      <c r="F134" s="399"/>
      <c r="G134" s="466"/>
      <c r="H134" s="291"/>
      <c r="I134" s="257"/>
      <c r="J134" s="202"/>
      <c r="K134" s="677"/>
      <c r="L134" s="291"/>
      <c r="M134" s="466"/>
      <c r="N134" s="466"/>
      <c r="O134" s="678"/>
      <c r="P134" s="466"/>
      <c r="Q134" s="678"/>
      <c r="R134" s="394"/>
      <c r="S134" s="680"/>
      <c r="T134" s="680"/>
      <c r="U134" s="680"/>
      <c r="V134" s="680"/>
      <c r="W134" s="680"/>
      <c r="X134" s="680"/>
      <c r="Y134" s="680"/>
      <c r="Z134" s="680"/>
      <c r="AA134" s="680"/>
      <c r="AB134" s="680"/>
      <c r="AC134" s="680"/>
      <c r="AD134" s="680"/>
      <c r="AE134" s="680"/>
      <c r="AF134" s="680"/>
      <c r="AG134" s="680"/>
      <c r="AH134" s="680"/>
      <c r="AI134" s="680"/>
      <c r="AJ134" s="680"/>
      <c r="AK134" s="680"/>
      <c r="AL134" s="680"/>
      <c r="AM134" s="680"/>
      <c r="AN134" s="680"/>
      <c r="AO134" s="680"/>
    </row>
    <row r="135" s="575" customFormat="1" ht="18" customHeight="1" spans="1:41">
      <c r="A135" s="319"/>
      <c r="B135" s="213"/>
      <c r="C135" s="676"/>
      <c r="D135" s="409"/>
      <c r="E135" s="409"/>
      <c r="F135" s="399"/>
      <c r="G135" s="466"/>
      <c r="H135" s="466"/>
      <c r="I135" s="466"/>
      <c r="J135" s="466"/>
      <c r="K135" s="677"/>
      <c r="L135" s="291"/>
      <c r="M135" s="466"/>
      <c r="N135" s="466"/>
      <c r="O135" s="678"/>
      <c r="P135" s="466"/>
      <c r="Q135" s="678"/>
      <c r="R135" s="679"/>
      <c r="S135" s="680"/>
      <c r="T135" s="680"/>
      <c r="U135" s="680"/>
      <c r="V135" s="680"/>
      <c r="W135" s="680"/>
      <c r="X135" s="680"/>
      <c r="Y135" s="680"/>
      <c r="Z135" s="680"/>
      <c r="AA135" s="680"/>
      <c r="AB135" s="680"/>
      <c r="AC135" s="680"/>
      <c r="AD135" s="680"/>
      <c r="AE135" s="680"/>
      <c r="AF135" s="680"/>
      <c r="AG135" s="680"/>
      <c r="AH135" s="680"/>
      <c r="AI135" s="680"/>
      <c r="AJ135" s="680"/>
      <c r="AK135" s="680"/>
      <c r="AL135" s="680"/>
      <c r="AM135" s="680"/>
      <c r="AN135" s="680"/>
      <c r="AO135" s="680"/>
    </row>
    <row r="136" s="575" customFormat="1" ht="18" customHeight="1" spans="1:41">
      <c r="A136" s="319"/>
      <c r="B136" s="213"/>
      <c r="C136" s="337"/>
      <c r="D136" s="409"/>
      <c r="E136" s="409"/>
      <c r="F136" s="399"/>
      <c r="G136" s="466"/>
      <c r="H136" s="291"/>
      <c r="I136" s="257"/>
      <c r="J136" s="202"/>
      <c r="K136" s="677"/>
      <c r="L136" s="291"/>
      <c r="M136" s="466"/>
      <c r="N136" s="466"/>
      <c r="O136" s="678"/>
      <c r="P136" s="466"/>
      <c r="Q136" s="678"/>
      <c r="R136" s="394"/>
      <c r="S136" s="680"/>
      <c r="T136" s="680"/>
      <c r="U136" s="680"/>
      <c r="V136" s="680"/>
      <c r="W136" s="680"/>
      <c r="X136" s="680"/>
      <c r="Y136" s="680"/>
      <c r="Z136" s="680"/>
      <c r="AA136" s="680"/>
      <c r="AB136" s="680"/>
      <c r="AC136" s="680"/>
      <c r="AD136" s="680"/>
      <c r="AE136" s="680"/>
      <c r="AF136" s="680"/>
      <c r="AG136" s="680"/>
      <c r="AH136" s="680"/>
      <c r="AI136" s="680"/>
      <c r="AJ136" s="680"/>
      <c r="AK136" s="680"/>
      <c r="AL136" s="680"/>
      <c r="AM136" s="680"/>
      <c r="AN136" s="680"/>
      <c r="AO136" s="680"/>
    </row>
    <row r="137" s="575" customFormat="1" ht="18" customHeight="1" spans="1:41">
      <c r="A137" s="319"/>
      <c r="B137" s="213"/>
      <c r="C137" s="676"/>
      <c r="D137" s="409"/>
      <c r="E137" s="409"/>
      <c r="F137" s="399"/>
      <c r="G137" s="466"/>
      <c r="H137" s="291"/>
      <c r="I137" s="257"/>
      <c r="J137" s="202"/>
      <c r="K137" s="677"/>
      <c r="L137" s="291"/>
      <c r="M137" s="466"/>
      <c r="N137" s="466"/>
      <c r="O137" s="678"/>
      <c r="P137" s="466"/>
      <c r="Q137" s="678"/>
      <c r="R137" s="394"/>
      <c r="S137" s="680"/>
      <c r="T137" s="680"/>
      <c r="U137" s="680"/>
      <c r="V137" s="680"/>
      <c r="W137" s="680"/>
      <c r="X137" s="680"/>
      <c r="Y137" s="680"/>
      <c r="Z137" s="680"/>
      <c r="AA137" s="680"/>
      <c r="AB137" s="680"/>
      <c r="AC137" s="680"/>
      <c r="AD137" s="680"/>
      <c r="AE137" s="680"/>
      <c r="AF137" s="680"/>
      <c r="AG137" s="680"/>
      <c r="AH137" s="680"/>
      <c r="AI137" s="680"/>
      <c r="AJ137" s="680"/>
      <c r="AK137" s="680"/>
      <c r="AL137" s="680"/>
      <c r="AM137" s="680"/>
      <c r="AN137" s="680"/>
      <c r="AO137" s="680"/>
    </row>
    <row r="138" s="575" customFormat="1" ht="18" customHeight="1" spans="1:41">
      <c r="A138" s="319"/>
      <c r="B138" s="213"/>
      <c r="C138" s="676"/>
      <c r="D138" s="409"/>
      <c r="E138" s="409"/>
      <c r="F138" s="399"/>
      <c r="G138" s="466"/>
      <c r="H138" s="466"/>
      <c r="I138" s="466"/>
      <c r="J138" s="466"/>
      <c r="K138" s="677"/>
      <c r="L138" s="291"/>
      <c r="M138" s="466"/>
      <c r="N138" s="466"/>
      <c r="O138" s="678"/>
      <c r="P138" s="466"/>
      <c r="Q138" s="678"/>
      <c r="R138" s="394"/>
      <c r="S138" s="680"/>
      <c r="T138" s="680"/>
      <c r="U138" s="680"/>
      <c r="V138" s="680"/>
      <c r="W138" s="680"/>
      <c r="X138" s="680"/>
      <c r="Y138" s="680"/>
      <c r="Z138" s="680"/>
      <c r="AA138" s="680"/>
      <c r="AB138" s="680"/>
      <c r="AC138" s="680"/>
      <c r="AD138" s="680"/>
      <c r="AE138" s="680"/>
      <c r="AF138" s="680"/>
      <c r="AG138" s="680"/>
      <c r="AH138" s="680"/>
      <c r="AI138" s="680"/>
      <c r="AJ138" s="680"/>
      <c r="AK138" s="680"/>
      <c r="AL138" s="680"/>
      <c r="AM138" s="680"/>
      <c r="AN138" s="680"/>
      <c r="AO138" s="680"/>
    </row>
    <row r="139" s="575" customFormat="1" ht="18" customHeight="1" spans="1:41">
      <c r="A139" s="319"/>
      <c r="B139" s="213"/>
      <c r="C139" s="676"/>
      <c r="D139" s="409"/>
      <c r="E139" s="409"/>
      <c r="F139" s="399"/>
      <c r="G139" s="466"/>
      <c r="H139" s="291"/>
      <c r="I139" s="257"/>
      <c r="J139" s="202"/>
      <c r="K139" s="677"/>
      <c r="L139" s="291"/>
      <c r="M139" s="466"/>
      <c r="N139" s="466"/>
      <c r="O139" s="678"/>
      <c r="P139" s="466"/>
      <c r="Q139" s="678"/>
      <c r="R139" s="394"/>
      <c r="S139" s="680"/>
      <c r="T139" s="680"/>
      <c r="U139" s="680"/>
      <c r="V139" s="680"/>
      <c r="W139" s="680"/>
      <c r="X139" s="680"/>
      <c r="Y139" s="680"/>
      <c r="Z139" s="680"/>
      <c r="AA139" s="680"/>
      <c r="AB139" s="680"/>
      <c r="AC139" s="680"/>
      <c r="AD139" s="680"/>
      <c r="AE139" s="680"/>
      <c r="AF139" s="680"/>
      <c r="AG139" s="680"/>
      <c r="AH139" s="680"/>
      <c r="AI139" s="680"/>
      <c r="AJ139" s="680"/>
      <c r="AK139" s="680"/>
      <c r="AL139" s="680"/>
      <c r="AM139" s="680"/>
      <c r="AN139" s="680"/>
      <c r="AO139" s="680"/>
    </row>
    <row r="140" s="575" customFormat="1" ht="18" customHeight="1" spans="1:41">
      <c r="A140" s="319"/>
      <c r="B140" s="213"/>
      <c r="C140" s="676"/>
      <c r="D140" s="409"/>
      <c r="E140" s="409"/>
      <c r="F140" s="399"/>
      <c r="G140" s="466"/>
      <c r="H140" s="291"/>
      <c r="I140" s="257"/>
      <c r="J140" s="202"/>
      <c r="K140" s="677"/>
      <c r="L140" s="291"/>
      <c r="M140" s="466"/>
      <c r="N140" s="466"/>
      <c r="O140" s="678"/>
      <c r="P140" s="466"/>
      <c r="Q140" s="678"/>
      <c r="R140" s="394"/>
      <c r="S140" s="680"/>
      <c r="T140" s="680"/>
      <c r="U140" s="680"/>
      <c r="V140" s="680"/>
      <c r="W140" s="680"/>
      <c r="X140" s="680"/>
      <c r="Y140" s="680"/>
      <c r="Z140" s="680"/>
      <c r="AA140" s="680"/>
      <c r="AB140" s="680"/>
      <c r="AC140" s="680"/>
      <c r="AD140" s="680"/>
      <c r="AE140" s="680"/>
      <c r="AF140" s="680"/>
      <c r="AG140" s="680"/>
      <c r="AH140" s="680"/>
      <c r="AI140" s="680"/>
      <c r="AJ140" s="680"/>
      <c r="AK140" s="680"/>
      <c r="AL140" s="680"/>
      <c r="AM140" s="680"/>
      <c r="AN140" s="680"/>
      <c r="AO140" s="680"/>
    </row>
    <row r="141" s="575" customFormat="1" ht="18" customHeight="1" spans="1:41">
      <c r="A141" s="319"/>
      <c r="B141" s="213"/>
      <c r="C141" s="676"/>
      <c r="D141" s="409"/>
      <c r="E141" s="409"/>
      <c r="F141" s="399"/>
      <c r="G141" s="466"/>
      <c r="H141" s="466"/>
      <c r="I141" s="466"/>
      <c r="J141" s="466"/>
      <c r="K141" s="677"/>
      <c r="L141" s="291"/>
      <c r="M141" s="466"/>
      <c r="N141" s="466"/>
      <c r="O141" s="678"/>
      <c r="P141" s="466"/>
      <c r="Q141" s="678"/>
      <c r="R141" s="394"/>
    </row>
    <row r="142" s="575" customFormat="1" ht="18" customHeight="1" spans="1:41">
      <c r="A142" s="319"/>
      <c r="B142" s="213"/>
      <c r="C142" s="676"/>
      <c r="D142" s="409"/>
      <c r="E142" s="409"/>
      <c r="F142" s="399"/>
      <c r="G142" s="466"/>
      <c r="H142" s="291"/>
      <c r="I142" s="257"/>
      <c r="J142" s="202"/>
      <c r="K142" s="677"/>
      <c r="L142" s="291"/>
      <c r="M142" s="466"/>
      <c r="N142" s="466"/>
      <c r="O142" s="678"/>
      <c r="P142" s="466"/>
      <c r="Q142" s="678"/>
      <c r="R142" s="394"/>
      <c r="S142" s="680"/>
      <c r="T142" s="680"/>
      <c r="U142" s="680"/>
      <c r="V142" s="680"/>
      <c r="W142" s="680"/>
      <c r="X142" s="680"/>
      <c r="Y142" s="680"/>
      <c r="Z142" s="680"/>
      <c r="AA142" s="680"/>
      <c r="AB142" s="680"/>
      <c r="AC142" s="680"/>
      <c r="AD142" s="680"/>
      <c r="AE142" s="680"/>
      <c r="AF142" s="680"/>
      <c r="AG142" s="680"/>
      <c r="AH142" s="680"/>
      <c r="AI142" s="680"/>
      <c r="AJ142" s="680"/>
      <c r="AK142" s="680"/>
      <c r="AL142" s="680"/>
      <c r="AM142" s="680"/>
      <c r="AN142" s="680"/>
      <c r="AO142" s="680"/>
    </row>
    <row r="143" ht="18" customHeight="1" spans="1:41">
      <c r="A143" s="667">
        <v>46234</v>
      </c>
      <c r="B143" s="668" t="s">
        <v>659</v>
      </c>
      <c r="C143" s="669"/>
      <c r="D143" s="625"/>
      <c r="E143" s="626"/>
      <c r="F143" s="627">
        <f>SUBTOTAL(9,F129:F142)</f>
        <v>0</v>
      </c>
      <c r="G143" s="628"/>
      <c r="H143" s="628">
        <f>SUBTOTAL(9,H129:H142)</f>
        <v>0</v>
      </c>
      <c r="I143" s="629"/>
      <c r="J143" s="628">
        <f t="shared" ref="J143:Q143" si="7">SUBTOTAL(9,J129:J142)</f>
        <v>0</v>
      </c>
      <c r="K143" s="627">
        <f t="shared" si="7"/>
        <v>0</v>
      </c>
      <c r="L143" s="628">
        <f t="shared" si="7"/>
        <v>0</v>
      </c>
      <c r="M143" s="628">
        <f t="shared" si="7"/>
        <v>0</v>
      </c>
      <c r="N143" s="628">
        <f t="shared" si="7"/>
        <v>0</v>
      </c>
      <c r="O143" s="628">
        <f t="shared" si="7"/>
        <v>0</v>
      </c>
      <c r="P143" s="628">
        <f t="shared" si="7"/>
        <v>0</v>
      </c>
      <c r="Q143" s="628">
        <f t="shared" si="7"/>
        <v>0</v>
      </c>
      <c r="R143" s="630">
        <f>L143+Q143-J143</f>
        <v>0</v>
      </c>
      <c r="S143" s="621"/>
      <c r="X143" s="11"/>
      <c r="Z143" s="11"/>
      <c r="AB143" s="11"/>
      <c r="AD143" s="11"/>
    </row>
    <row r="144" s="576" customFormat="1" ht="18" customHeight="1" spans="1:41">
      <c r="A144" s="319"/>
      <c r="B144" s="213"/>
      <c r="C144" s="676"/>
      <c r="D144" s="409"/>
      <c r="E144" s="409"/>
      <c r="F144" s="681"/>
      <c r="G144" s="291"/>
      <c r="H144" s="291"/>
      <c r="I144" s="291"/>
      <c r="J144" s="291"/>
      <c r="K144" s="682"/>
      <c r="L144" s="388"/>
      <c r="M144" s="291"/>
      <c r="N144" s="217"/>
      <c r="O144" s="217"/>
      <c r="P144" s="291"/>
      <c r="Q144" s="217"/>
      <c r="R144" s="359"/>
      <c r="S144" s="683"/>
      <c r="T144" s="683"/>
      <c r="U144" s="683"/>
      <c r="V144" s="683"/>
      <c r="W144" s="683"/>
      <c r="X144" s="683"/>
      <c r="Y144" s="683"/>
      <c r="Z144" s="683"/>
      <c r="AA144" s="683"/>
      <c r="AB144" s="683"/>
      <c r="AC144" s="683"/>
      <c r="AD144" s="683"/>
      <c r="AE144" s="683"/>
      <c r="AF144" s="683"/>
      <c r="AG144" s="683"/>
      <c r="AH144" s="683"/>
      <c r="AI144" s="683"/>
      <c r="AJ144" s="683"/>
      <c r="AK144" s="683"/>
      <c r="AL144" s="683"/>
      <c r="AM144" s="683"/>
      <c r="AN144" s="683"/>
      <c r="AO144" s="683"/>
    </row>
    <row r="145" s="576" customFormat="1" ht="18" customHeight="1" spans="1:41">
      <c r="A145" s="319"/>
      <c r="B145" s="213"/>
      <c r="C145" s="337"/>
      <c r="D145" s="409"/>
      <c r="E145" s="409"/>
      <c r="F145" s="681"/>
      <c r="G145" s="291"/>
      <c r="H145" s="291"/>
      <c r="I145" s="257"/>
      <c r="J145" s="202"/>
      <c r="K145" s="682"/>
      <c r="L145" s="388"/>
      <c r="M145" s="291"/>
      <c r="N145" s="217"/>
      <c r="O145" s="217"/>
      <c r="P145" s="291"/>
      <c r="Q145" s="217"/>
      <c r="R145" s="359"/>
      <c r="S145" s="683"/>
      <c r="T145" s="683"/>
      <c r="U145" s="683"/>
      <c r="V145" s="683"/>
      <c r="W145" s="683"/>
      <c r="X145" s="683"/>
      <c r="Y145" s="683"/>
      <c r="Z145" s="683"/>
      <c r="AA145" s="683"/>
      <c r="AB145" s="683"/>
      <c r="AC145" s="683"/>
      <c r="AD145" s="683"/>
      <c r="AE145" s="683"/>
      <c r="AF145" s="683"/>
      <c r="AG145" s="683"/>
      <c r="AH145" s="683"/>
      <c r="AI145" s="683"/>
      <c r="AJ145" s="683"/>
      <c r="AK145" s="683"/>
      <c r="AL145" s="683"/>
      <c r="AM145" s="683"/>
      <c r="AN145" s="683"/>
      <c r="AO145" s="683"/>
    </row>
    <row r="146" s="576" customFormat="1" ht="18" customHeight="1" spans="1:41">
      <c r="A146" s="319"/>
      <c r="B146" s="213"/>
      <c r="C146" s="676"/>
      <c r="D146" s="409"/>
      <c r="E146" s="409"/>
      <c r="F146" s="681"/>
      <c r="G146" s="291"/>
      <c r="H146" s="291"/>
      <c r="I146" s="257"/>
      <c r="J146" s="202"/>
      <c r="K146" s="682"/>
      <c r="L146" s="388"/>
      <c r="M146" s="291"/>
      <c r="N146" s="217"/>
      <c r="O146" s="217"/>
      <c r="P146" s="291"/>
      <c r="Q146" s="217"/>
      <c r="R146" s="359"/>
      <c r="S146" s="683"/>
      <c r="T146" s="683"/>
      <c r="U146" s="683"/>
      <c r="V146" s="683"/>
      <c r="W146" s="683"/>
      <c r="X146" s="683"/>
      <c r="Y146" s="683"/>
      <c r="Z146" s="683"/>
      <c r="AA146" s="683"/>
      <c r="AB146" s="683"/>
      <c r="AC146" s="683"/>
      <c r="AD146" s="683"/>
      <c r="AE146" s="683"/>
      <c r="AF146" s="683"/>
      <c r="AG146" s="683"/>
      <c r="AH146" s="683"/>
      <c r="AI146" s="683"/>
      <c r="AJ146" s="683"/>
      <c r="AK146" s="683"/>
      <c r="AL146" s="683"/>
      <c r="AM146" s="683"/>
      <c r="AN146" s="683"/>
      <c r="AO146" s="683"/>
    </row>
    <row r="147" s="576" customFormat="1" ht="18" customHeight="1" spans="1:41">
      <c r="A147" s="319"/>
      <c r="B147" s="213"/>
      <c r="C147" s="676"/>
      <c r="D147" s="409"/>
      <c r="E147" s="409"/>
      <c r="F147" s="681"/>
      <c r="G147" s="291"/>
      <c r="H147" s="291"/>
      <c r="I147" s="291"/>
      <c r="J147" s="291"/>
      <c r="K147" s="682"/>
      <c r="L147" s="388"/>
      <c r="M147" s="291"/>
      <c r="N147" s="217"/>
      <c r="O147" s="217"/>
      <c r="P147" s="291"/>
      <c r="Q147" s="217"/>
      <c r="R147" s="359"/>
      <c r="S147" s="683"/>
      <c r="T147" s="683"/>
      <c r="U147" s="683"/>
      <c r="V147" s="683"/>
      <c r="W147" s="683"/>
      <c r="X147" s="683"/>
      <c r="Y147" s="683"/>
      <c r="Z147" s="683"/>
      <c r="AA147" s="683"/>
      <c r="AB147" s="683"/>
      <c r="AC147" s="683"/>
      <c r="AD147" s="683"/>
      <c r="AE147" s="683"/>
      <c r="AF147" s="683"/>
      <c r="AG147" s="683"/>
      <c r="AH147" s="683"/>
      <c r="AI147" s="683"/>
      <c r="AJ147" s="683"/>
      <c r="AK147" s="683"/>
      <c r="AL147" s="683"/>
      <c r="AM147" s="683"/>
      <c r="AN147" s="683"/>
      <c r="AO147" s="683"/>
    </row>
    <row r="148" s="576" customFormat="1" ht="18" customHeight="1" spans="1:41">
      <c r="A148" s="319"/>
      <c r="B148" s="213"/>
      <c r="C148" s="676"/>
      <c r="D148" s="409"/>
      <c r="E148" s="409"/>
      <c r="F148" s="681"/>
      <c r="G148" s="291"/>
      <c r="H148" s="291"/>
      <c r="I148" s="257"/>
      <c r="J148" s="202"/>
      <c r="K148" s="682"/>
      <c r="L148" s="388"/>
      <c r="M148" s="291"/>
      <c r="N148" s="217"/>
      <c r="O148" s="217"/>
      <c r="P148" s="291"/>
      <c r="Q148" s="217"/>
      <c r="R148" s="359"/>
      <c r="S148" s="683"/>
      <c r="T148" s="683"/>
      <c r="U148" s="683"/>
      <c r="V148" s="683"/>
      <c r="W148" s="683"/>
      <c r="X148" s="683"/>
      <c r="Y148" s="683"/>
      <c r="Z148" s="683"/>
      <c r="AA148" s="683"/>
      <c r="AB148" s="683"/>
      <c r="AC148" s="683"/>
      <c r="AD148" s="683"/>
      <c r="AE148" s="683"/>
      <c r="AF148" s="683"/>
      <c r="AG148" s="683"/>
      <c r="AH148" s="683"/>
      <c r="AI148" s="683"/>
      <c r="AJ148" s="683"/>
      <c r="AK148" s="683"/>
      <c r="AL148" s="683"/>
      <c r="AM148" s="683"/>
      <c r="AN148" s="683"/>
      <c r="AO148" s="683"/>
    </row>
    <row r="149" s="576" customFormat="1" ht="18" customHeight="1" spans="1:41">
      <c r="A149" s="319"/>
      <c r="B149" s="213"/>
      <c r="C149" s="676"/>
      <c r="D149" s="409"/>
      <c r="E149" s="409"/>
      <c r="F149" s="681"/>
      <c r="G149" s="291"/>
      <c r="H149" s="291"/>
      <c r="I149" s="291"/>
      <c r="J149" s="291"/>
      <c r="K149" s="682"/>
      <c r="L149" s="388"/>
      <c r="M149" s="291"/>
      <c r="N149" s="217"/>
      <c r="O149" s="217"/>
      <c r="P149" s="291"/>
      <c r="Q149" s="217"/>
      <c r="R149" s="359"/>
      <c r="S149" s="683"/>
      <c r="T149" s="683"/>
      <c r="U149" s="683"/>
      <c r="V149" s="683"/>
      <c r="W149" s="683"/>
      <c r="X149" s="683"/>
      <c r="Y149" s="683"/>
      <c r="Z149" s="683"/>
      <c r="AA149" s="683"/>
      <c r="AB149" s="683"/>
      <c r="AC149" s="683"/>
      <c r="AD149" s="683"/>
      <c r="AE149" s="683"/>
      <c r="AF149" s="683"/>
      <c r="AG149" s="683"/>
      <c r="AH149" s="683"/>
      <c r="AI149" s="683"/>
      <c r="AJ149" s="683"/>
      <c r="AK149" s="683"/>
      <c r="AL149" s="683"/>
      <c r="AM149" s="683"/>
      <c r="AN149" s="683"/>
      <c r="AO149" s="683"/>
    </row>
    <row r="150" s="576" customFormat="1" ht="18" customHeight="1" spans="1:41">
      <c r="A150" s="319"/>
      <c r="B150" s="213"/>
      <c r="C150" s="676"/>
      <c r="D150" s="409"/>
      <c r="E150" s="409"/>
      <c r="F150" s="681"/>
      <c r="G150" s="291"/>
      <c r="H150" s="291"/>
      <c r="I150" s="257"/>
      <c r="J150" s="202"/>
      <c r="K150" s="682"/>
      <c r="L150" s="388"/>
      <c r="M150" s="291"/>
      <c r="N150" s="217"/>
      <c r="O150" s="217"/>
      <c r="P150" s="291"/>
      <c r="Q150" s="217"/>
      <c r="R150" s="359"/>
      <c r="S150" s="683"/>
      <c r="T150" s="683"/>
      <c r="U150" s="683"/>
      <c r="V150" s="683"/>
      <c r="W150" s="683"/>
      <c r="X150" s="683"/>
      <c r="Y150" s="683"/>
      <c r="Z150" s="683"/>
      <c r="AA150" s="683"/>
      <c r="AB150" s="683"/>
      <c r="AC150" s="683"/>
      <c r="AD150" s="683"/>
      <c r="AE150" s="683"/>
      <c r="AF150" s="683"/>
      <c r="AG150" s="683"/>
      <c r="AH150" s="683"/>
      <c r="AI150" s="683"/>
      <c r="AJ150" s="683"/>
      <c r="AK150" s="683"/>
      <c r="AL150" s="683"/>
      <c r="AM150" s="683"/>
      <c r="AN150" s="683"/>
      <c r="AO150" s="683"/>
    </row>
    <row r="151" s="576" customFormat="1" ht="18" customHeight="1" spans="1:41">
      <c r="A151" s="319"/>
      <c r="B151" s="213"/>
      <c r="C151" s="676"/>
      <c r="D151" s="409"/>
      <c r="E151" s="409"/>
      <c r="F151" s="681"/>
      <c r="G151" s="291"/>
      <c r="H151" s="291"/>
      <c r="I151" s="291"/>
      <c r="J151" s="291"/>
      <c r="K151" s="682"/>
      <c r="L151" s="388"/>
      <c r="M151" s="291"/>
      <c r="N151" s="217"/>
      <c r="O151" s="217"/>
      <c r="P151" s="291"/>
      <c r="Q151" s="217"/>
      <c r="R151" s="359"/>
    </row>
    <row r="152" s="576" customFormat="1" ht="18" customHeight="1" spans="1:41">
      <c r="A152" s="319"/>
      <c r="B152" s="213"/>
      <c r="C152" s="676"/>
      <c r="D152" s="409"/>
      <c r="E152" s="409"/>
      <c r="F152" s="681"/>
      <c r="G152" s="291"/>
      <c r="H152" s="291"/>
      <c r="I152" s="257"/>
      <c r="J152" s="202"/>
      <c r="K152" s="682"/>
      <c r="L152" s="388"/>
      <c r="M152" s="291"/>
      <c r="N152" s="217"/>
      <c r="O152" s="217"/>
      <c r="P152" s="291"/>
      <c r="Q152" s="217"/>
      <c r="R152" s="359"/>
    </row>
    <row r="153" s="576" customFormat="1" ht="18" customHeight="1" spans="1:41">
      <c r="A153" s="319"/>
      <c r="B153" s="213"/>
      <c r="C153" s="337"/>
      <c r="D153" s="409"/>
      <c r="E153" s="409"/>
      <c r="F153" s="681"/>
      <c r="G153" s="291"/>
      <c r="H153" s="291"/>
      <c r="I153" s="257"/>
      <c r="J153" s="202"/>
      <c r="K153" s="682"/>
      <c r="L153" s="388"/>
      <c r="M153" s="291"/>
      <c r="N153" s="217"/>
      <c r="O153" s="217"/>
      <c r="P153" s="291"/>
      <c r="Q153" s="217"/>
      <c r="R153" s="359"/>
    </row>
    <row r="154" s="576" customFormat="1" ht="18" customHeight="1" spans="1:41">
      <c r="A154" s="319"/>
      <c r="B154" s="213"/>
      <c r="C154" s="337"/>
      <c r="D154" s="409"/>
      <c r="E154" s="409"/>
      <c r="F154" s="681"/>
      <c r="G154" s="291"/>
      <c r="H154" s="291"/>
      <c r="I154" s="257"/>
      <c r="J154" s="202"/>
      <c r="K154" s="682"/>
      <c r="L154" s="388"/>
      <c r="M154" s="291"/>
      <c r="N154" s="217"/>
      <c r="O154" s="217"/>
      <c r="P154" s="291"/>
      <c r="Q154" s="217"/>
      <c r="R154" s="359"/>
    </row>
    <row r="155" s="576" customFormat="1" ht="18" customHeight="1" spans="1:41">
      <c r="A155" s="319"/>
      <c r="B155" s="213"/>
      <c r="C155" s="676"/>
      <c r="D155" s="409"/>
      <c r="E155" s="409"/>
      <c r="F155" s="681"/>
      <c r="G155" s="291"/>
      <c r="H155" s="291"/>
      <c r="I155" s="257"/>
      <c r="J155" s="202"/>
      <c r="K155" s="682"/>
      <c r="L155" s="388"/>
      <c r="M155" s="291"/>
      <c r="N155" s="217"/>
      <c r="O155" s="217"/>
      <c r="P155" s="291"/>
      <c r="Q155" s="217"/>
      <c r="R155" s="359"/>
    </row>
    <row r="156" s="576" customFormat="1" ht="18" customHeight="1" spans="1:41">
      <c r="A156" s="319"/>
      <c r="B156" s="213"/>
      <c r="C156" s="676"/>
      <c r="D156" s="409"/>
      <c r="E156" s="409"/>
      <c r="F156" s="681"/>
      <c r="G156" s="291"/>
      <c r="H156" s="291"/>
      <c r="I156" s="291"/>
      <c r="J156" s="291"/>
      <c r="K156" s="682"/>
      <c r="L156" s="388"/>
      <c r="M156" s="291"/>
      <c r="N156" s="217"/>
      <c r="O156" s="217"/>
      <c r="P156" s="291"/>
      <c r="Q156" s="217"/>
      <c r="R156" s="359"/>
    </row>
    <row r="157" s="576" customFormat="1" ht="18" customHeight="1" spans="1:41">
      <c r="A157" s="319"/>
      <c r="B157" s="213"/>
      <c r="C157" s="676"/>
      <c r="D157" s="409"/>
      <c r="E157" s="409"/>
      <c r="F157" s="681"/>
      <c r="G157" s="291"/>
      <c r="H157" s="291"/>
      <c r="I157" s="257"/>
      <c r="J157" s="202"/>
      <c r="K157" s="682"/>
      <c r="L157" s="388"/>
      <c r="M157" s="291"/>
      <c r="N157" s="217"/>
      <c r="O157" s="217"/>
      <c r="P157" s="291"/>
      <c r="Q157" s="217"/>
      <c r="R157" s="359"/>
    </row>
    <row r="158" s="576" customFormat="1" ht="18" customHeight="1" spans="1:41">
      <c r="A158" s="319"/>
      <c r="B158" s="213"/>
      <c r="C158" s="676"/>
      <c r="D158" s="409"/>
      <c r="E158" s="409"/>
      <c r="F158" s="681"/>
      <c r="G158" s="291"/>
      <c r="H158" s="291"/>
      <c r="I158" s="291"/>
      <c r="J158" s="291"/>
      <c r="K158" s="682"/>
      <c r="L158" s="388"/>
      <c r="M158" s="291"/>
      <c r="N158" s="217"/>
      <c r="O158" s="217"/>
      <c r="P158" s="291"/>
      <c r="Q158" s="217"/>
      <c r="R158" s="666"/>
    </row>
    <row r="159" s="576" customFormat="1" ht="18" customHeight="1" spans="1:41">
      <c r="A159" s="319"/>
      <c r="B159" s="213"/>
      <c r="C159" s="676"/>
      <c r="D159" s="409"/>
      <c r="E159" s="409"/>
      <c r="F159" s="681"/>
      <c r="G159" s="291"/>
      <c r="H159" s="291"/>
      <c r="I159" s="257"/>
      <c r="J159" s="202"/>
      <c r="K159" s="682"/>
      <c r="L159" s="388"/>
      <c r="M159" s="291"/>
      <c r="N159" s="217"/>
      <c r="O159" s="217"/>
      <c r="P159" s="291"/>
      <c r="Q159" s="217"/>
      <c r="R159" s="666"/>
    </row>
    <row r="160" s="576" customFormat="1" ht="18" customHeight="1" spans="1:41">
      <c r="A160" s="319"/>
      <c r="B160" s="213"/>
      <c r="C160" s="676"/>
      <c r="D160" s="409"/>
      <c r="E160" s="409"/>
      <c r="F160" s="681"/>
      <c r="G160" s="291"/>
      <c r="H160" s="291"/>
      <c r="I160" s="291"/>
      <c r="J160" s="291"/>
      <c r="K160" s="682"/>
      <c r="L160" s="388"/>
      <c r="M160" s="291"/>
      <c r="N160" s="217"/>
      <c r="O160" s="217"/>
      <c r="P160" s="291"/>
      <c r="Q160" s="217"/>
      <c r="R160" s="666"/>
    </row>
    <row r="161" s="576" customFormat="1" ht="18" customHeight="1" spans="1:41">
      <c r="A161" s="319"/>
      <c r="B161" s="213"/>
      <c r="C161" s="676"/>
      <c r="D161" s="409"/>
      <c r="E161" s="409"/>
      <c r="F161" s="681"/>
      <c r="G161" s="291"/>
      <c r="H161" s="291"/>
      <c r="I161" s="257"/>
      <c r="J161" s="202"/>
      <c r="K161" s="682"/>
      <c r="L161" s="388"/>
      <c r="M161" s="291"/>
      <c r="N161" s="217"/>
      <c r="O161" s="217"/>
      <c r="P161" s="291"/>
      <c r="Q161" s="217"/>
      <c r="R161" s="666"/>
    </row>
    <row r="162" s="576" customFormat="1" ht="18" customHeight="1" spans="1:41">
      <c r="A162" s="319"/>
      <c r="B162" s="213"/>
      <c r="C162" s="676"/>
      <c r="D162" s="409"/>
      <c r="E162" s="359"/>
      <c r="F162" s="681"/>
      <c r="G162" s="291"/>
      <c r="H162" s="291"/>
      <c r="I162" s="291"/>
      <c r="J162" s="291"/>
      <c r="K162" s="682"/>
      <c r="L162" s="388"/>
      <c r="M162" s="291"/>
      <c r="N162" s="217"/>
      <c r="O162" s="217"/>
      <c r="P162" s="217"/>
      <c r="Q162" s="217"/>
      <c r="R162" s="359"/>
    </row>
    <row r="163" s="576" customFormat="1" ht="18" customHeight="1" spans="1:41">
      <c r="A163" s="319"/>
      <c r="B163" s="213"/>
      <c r="C163" s="676"/>
      <c r="D163" s="409"/>
      <c r="E163" s="359"/>
      <c r="F163" s="681"/>
      <c r="G163" s="291"/>
      <c r="H163" s="291"/>
      <c r="I163" s="257"/>
      <c r="J163" s="202"/>
      <c r="K163" s="682"/>
      <c r="L163" s="388"/>
      <c r="M163" s="291"/>
      <c r="N163" s="217"/>
      <c r="O163" s="217"/>
      <c r="P163" s="291"/>
      <c r="Q163" s="217"/>
      <c r="R163" s="359"/>
    </row>
    <row r="164" s="576" customFormat="1" ht="18" customHeight="1" spans="1:41">
      <c r="A164" s="319"/>
      <c r="B164" s="213"/>
      <c r="C164" s="676"/>
      <c r="D164" s="409"/>
      <c r="E164" s="359"/>
      <c r="F164" s="681"/>
      <c r="G164" s="291"/>
      <c r="H164" s="291"/>
      <c r="I164" s="291"/>
      <c r="J164" s="291"/>
      <c r="K164" s="682"/>
      <c r="L164" s="388"/>
      <c r="M164" s="291"/>
      <c r="N164" s="217"/>
      <c r="O164" s="217"/>
      <c r="P164" s="291"/>
      <c r="Q164" s="217"/>
      <c r="R164" s="359"/>
    </row>
    <row r="165" s="576" customFormat="1" ht="18" customHeight="1" spans="1:41">
      <c r="A165" s="319"/>
      <c r="B165" s="213"/>
      <c r="C165" s="676"/>
      <c r="D165" s="676"/>
      <c r="E165" s="359"/>
      <c r="F165" s="681"/>
      <c r="G165" s="291"/>
      <c r="H165" s="291"/>
      <c r="I165" s="257"/>
      <c r="J165" s="202"/>
      <c r="K165" s="681"/>
      <c r="L165" s="291"/>
      <c r="M165" s="291"/>
      <c r="N165" s="291"/>
      <c r="O165" s="291"/>
      <c r="P165" s="291"/>
      <c r="Q165" s="291"/>
      <c r="R165" s="676"/>
    </row>
    <row r="166" ht="18" customHeight="1" spans="1:41">
      <c r="A166" s="667">
        <v>46265</v>
      </c>
      <c r="B166" s="668" t="s">
        <v>659</v>
      </c>
      <c r="C166" s="669"/>
      <c r="D166" s="625"/>
      <c r="E166" s="626"/>
      <c r="F166" s="627">
        <f>SUBTOTAL(9,F144:F165)</f>
        <v>0</v>
      </c>
      <c r="G166" s="628"/>
      <c r="H166" s="628">
        <f t="shared" ref="H166:Q166" si="8">SUBTOTAL(9,H144:H165)</f>
        <v>0</v>
      </c>
      <c r="I166" s="629">
        <f t="shared" si="8"/>
        <v>0</v>
      </c>
      <c r="J166" s="628">
        <f t="shared" si="8"/>
        <v>0</v>
      </c>
      <c r="K166" s="627">
        <f t="shared" si="8"/>
        <v>0</v>
      </c>
      <c r="L166" s="628">
        <f t="shared" si="8"/>
        <v>0</v>
      </c>
      <c r="M166" s="628">
        <f t="shared" si="8"/>
        <v>0</v>
      </c>
      <c r="N166" s="628">
        <f t="shared" si="8"/>
        <v>0</v>
      </c>
      <c r="O166" s="628">
        <f t="shared" si="8"/>
        <v>0</v>
      </c>
      <c r="P166" s="628">
        <f t="shared" si="8"/>
        <v>0</v>
      </c>
      <c r="Q166" s="628">
        <f t="shared" si="8"/>
        <v>0</v>
      </c>
      <c r="R166" s="630">
        <f>L166+Q166-J166</f>
        <v>0</v>
      </c>
      <c r="S166" s="621"/>
      <c r="X166" s="11"/>
      <c r="Z166" s="11"/>
      <c r="AB166" s="11"/>
      <c r="AD166" s="11"/>
    </row>
    <row r="167" s="576" customFormat="1" ht="18" customHeight="1" spans="1:41">
      <c r="A167" s="319"/>
      <c r="B167" s="213"/>
      <c r="C167" s="684"/>
      <c r="D167" s="409"/>
      <c r="E167" s="409"/>
      <c r="F167" s="685"/>
      <c r="G167" s="388"/>
      <c r="H167" s="388"/>
      <c r="I167" s="388"/>
      <c r="J167" s="388"/>
      <c r="K167" s="682"/>
      <c r="L167" s="388"/>
      <c r="M167" s="388"/>
      <c r="N167" s="217"/>
      <c r="O167" s="217"/>
      <c r="P167" s="388"/>
      <c r="Q167" s="388"/>
      <c r="R167" s="666"/>
      <c r="S167" s="683"/>
      <c r="T167" s="683"/>
      <c r="U167" s="683"/>
      <c r="V167" s="683"/>
      <c r="W167" s="683"/>
      <c r="X167" s="683"/>
      <c r="Y167" s="683"/>
      <c r="Z167" s="683"/>
      <c r="AA167" s="683"/>
      <c r="AB167" s="683"/>
      <c r="AC167" s="683"/>
      <c r="AD167" s="683"/>
      <c r="AE167" s="683"/>
      <c r="AF167" s="683"/>
      <c r="AG167" s="683"/>
      <c r="AH167" s="683"/>
      <c r="AI167" s="683"/>
      <c r="AJ167" s="683"/>
      <c r="AK167" s="683"/>
      <c r="AL167" s="683"/>
      <c r="AM167" s="683"/>
      <c r="AN167" s="683"/>
      <c r="AO167" s="683"/>
    </row>
    <row r="168" s="576" customFormat="1" ht="18" customHeight="1" spans="1:41">
      <c r="A168" s="319"/>
      <c r="B168" s="213"/>
      <c r="C168" s="684"/>
      <c r="D168" s="409"/>
      <c r="E168" s="409"/>
      <c r="F168" s="685"/>
      <c r="G168" s="388"/>
      <c r="H168" s="291"/>
      <c r="I168" s="257"/>
      <c r="J168" s="202"/>
      <c r="K168" s="682"/>
      <c r="L168" s="388"/>
      <c r="M168" s="388"/>
      <c r="N168" s="217"/>
      <c r="O168" s="217"/>
      <c r="P168" s="388"/>
      <c r="Q168" s="388"/>
      <c r="R168" s="666"/>
      <c r="S168" s="683"/>
      <c r="T168" s="683"/>
      <c r="U168" s="683"/>
      <c r="V168" s="683"/>
      <c r="W168" s="683"/>
      <c r="X168" s="683"/>
      <c r="Y168" s="683"/>
      <c r="Z168" s="683"/>
      <c r="AA168" s="683"/>
      <c r="AB168" s="683"/>
      <c r="AC168" s="683"/>
      <c r="AD168" s="683"/>
      <c r="AE168" s="683"/>
      <c r="AF168" s="683"/>
      <c r="AG168" s="683"/>
      <c r="AH168" s="683"/>
      <c r="AI168" s="683"/>
      <c r="AJ168" s="683"/>
      <c r="AK168" s="683"/>
      <c r="AL168" s="683"/>
      <c r="AM168" s="683"/>
      <c r="AN168" s="683"/>
      <c r="AO168" s="683"/>
    </row>
    <row r="169" s="576" customFormat="1" ht="18" customHeight="1" spans="1:41">
      <c r="A169" s="319"/>
      <c r="B169" s="213"/>
      <c r="C169" s="684"/>
      <c r="D169" s="409"/>
      <c r="E169" s="409"/>
      <c r="F169" s="685"/>
      <c r="G169" s="388"/>
      <c r="H169" s="388"/>
      <c r="I169" s="388"/>
      <c r="J169" s="388"/>
      <c r="K169" s="682"/>
      <c r="L169" s="388"/>
      <c r="M169" s="388"/>
      <c r="N169" s="217"/>
      <c r="O169" s="217"/>
      <c r="P169" s="388"/>
      <c r="Q169" s="388"/>
      <c r="R169" s="359"/>
      <c r="S169" s="683"/>
      <c r="T169" s="683"/>
      <c r="U169" s="683"/>
      <c r="V169" s="683"/>
      <c r="W169" s="683"/>
      <c r="X169" s="683"/>
      <c r="Y169" s="683"/>
      <c r="Z169" s="683"/>
      <c r="AA169" s="683"/>
      <c r="AB169" s="683"/>
      <c r="AC169" s="683"/>
      <c r="AD169" s="683"/>
      <c r="AE169" s="683"/>
      <c r="AF169" s="683"/>
      <c r="AG169" s="683"/>
      <c r="AH169" s="683"/>
      <c r="AI169" s="683"/>
      <c r="AJ169" s="683"/>
      <c r="AK169" s="683"/>
      <c r="AL169" s="683"/>
      <c r="AM169" s="683"/>
      <c r="AN169" s="683"/>
      <c r="AO169" s="683"/>
    </row>
    <row r="170" s="576" customFormat="1" ht="18" customHeight="1" spans="1:41">
      <c r="A170" s="319"/>
      <c r="B170" s="213"/>
      <c r="C170" s="684"/>
      <c r="D170" s="409"/>
      <c r="E170" s="409"/>
      <c r="F170" s="685"/>
      <c r="G170" s="388"/>
      <c r="H170" s="291"/>
      <c r="I170" s="257"/>
      <c r="J170" s="202"/>
      <c r="K170" s="682"/>
      <c r="L170" s="388"/>
      <c r="M170" s="388"/>
      <c r="N170" s="217"/>
      <c r="O170" s="217"/>
      <c r="P170" s="388"/>
      <c r="Q170" s="388"/>
      <c r="R170" s="359"/>
      <c r="S170" s="683"/>
      <c r="T170" s="683"/>
      <c r="U170" s="683"/>
      <c r="V170" s="683"/>
      <c r="W170" s="683"/>
      <c r="X170" s="683"/>
      <c r="Y170" s="683"/>
      <c r="Z170" s="683"/>
      <c r="AA170" s="683"/>
      <c r="AB170" s="683"/>
      <c r="AC170" s="683"/>
      <c r="AD170" s="683"/>
      <c r="AE170" s="683"/>
      <c r="AF170" s="683"/>
      <c r="AG170" s="683"/>
      <c r="AH170" s="683"/>
      <c r="AI170" s="683"/>
      <c r="AJ170" s="683"/>
      <c r="AK170" s="683"/>
      <c r="AL170" s="683"/>
      <c r="AM170" s="683"/>
      <c r="AN170" s="683"/>
      <c r="AO170" s="683"/>
    </row>
    <row r="171" s="576" customFormat="1" ht="18" customHeight="1" spans="1:41">
      <c r="A171" s="319"/>
      <c r="B171" s="213"/>
      <c r="C171" s="684"/>
      <c r="D171" s="409"/>
      <c r="E171" s="409"/>
      <c r="F171" s="685"/>
      <c r="G171" s="388"/>
      <c r="H171" s="388"/>
      <c r="I171" s="388"/>
      <c r="J171" s="388"/>
      <c r="K171" s="682"/>
      <c r="L171" s="388"/>
      <c r="M171" s="388"/>
      <c r="N171" s="217"/>
      <c r="O171" s="217"/>
      <c r="P171" s="388"/>
      <c r="Q171" s="388"/>
      <c r="R171" s="359"/>
      <c r="S171" s="683"/>
      <c r="T171" s="683"/>
      <c r="U171" s="683"/>
      <c r="V171" s="683"/>
      <c r="W171" s="683"/>
      <c r="X171" s="683"/>
      <c r="Y171" s="683"/>
      <c r="Z171" s="683"/>
      <c r="AA171" s="683"/>
      <c r="AB171" s="683"/>
      <c r="AC171" s="683"/>
      <c r="AD171" s="683"/>
      <c r="AE171" s="683"/>
      <c r="AF171" s="683"/>
      <c r="AG171" s="683"/>
      <c r="AH171" s="683"/>
      <c r="AI171" s="683"/>
      <c r="AJ171" s="683"/>
      <c r="AK171" s="683"/>
      <c r="AL171" s="683"/>
      <c r="AM171" s="683"/>
      <c r="AN171" s="683"/>
      <c r="AO171" s="683"/>
    </row>
    <row r="172" s="576" customFormat="1" ht="18" customHeight="1" spans="1:41">
      <c r="A172" s="319"/>
      <c r="B172" s="213"/>
      <c r="C172" s="684"/>
      <c r="D172" s="409"/>
      <c r="E172" s="409"/>
      <c r="F172" s="685"/>
      <c r="G172" s="388"/>
      <c r="H172" s="291"/>
      <c r="I172" s="257"/>
      <c r="J172" s="202"/>
      <c r="K172" s="682"/>
      <c r="L172" s="388"/>
      <c r="M172" s="388"/>
      <c r="N172" s="217"/>
      <c r="O172" s="217"/>
      <c r="P172" s="388"/>
      <c r="Q172" s="388"/>
      <c r="R172" s="359"/>
      <c r="S172" s="683"/>
      <c r="T172" s="683"/>
      <c r="U172" s="683"/>
      <c r="V172" s="683"/>
      <c r="W172" s="683"/>
      <c r="X172" s="683"/>
      <c r="Y172" s="683"/>
      <c r="Z172" s="683"/>
      <c r="AA172" s="683"/>
      <c r="AB172" s="683"/>
      <c r="AC172" s="683"/>
      <c r="AD172" s="683"/>
      <c r="AE172" s="683"/>
      <c r="AF172" s="683"/>
      <c r="AG172" s="683"/>
      <c r="AH172" s="683"/>
      <c r="AI172" s="683"/>
      <c r="AJ172" s="683"/>
      <c r="AK172" s="683"/>
      <c r="AL172" s="683"/>
      <c r="AM172" s="683"/>
      <c r="AN172" s="683"/>
      <c r="AO172" s="683"/>
    </row>
    <row r="173" ht="18" customHeight="1" spans="1:41">
      <c r="A173" s="667">
        <v>46295</v>
      </c>
      <c r="B173" s="668" t="s">
        <v>659</v>
      </c>
      <c r="C173" s="669"/>
      <c r="D173" s="625"/>
      <c r="E173" s="626"/>
      <c r="F173" s="627">
        <f t="shared" ref="F173:Q173" si="9">SUBTOTAL(9,F167:F172)</f>
        <v>0</v>
      </c>
      <c r="G173" s="628">
        <f t="shared" si="9"/>
        <v>0</v>
      </c>
      <c r="H173" s="628">
        <f t="shared" si="9"/>
        <v>0</v>
      </c>
      <c r="I173" s="629">
        <f t="shared" si="9"/>
        <v>0</v>
      </c>
      <c r="J173" s="628">
        <f t="shared" si="9"/>
        <v>0</v>
      </c>
      <c r="K173" s="627">
        <f t="shared" si="9"/>
        <v>0</v>
      </c>
      <c r="L173" s="628">
        <f t="shared" si="9"/>
        <v>0</v>
      </c>
      <c r="M173" s="628">
        <f t="shared" si="9"/>
        <v>0</v>
      </c>
      <c r="N173" s="628">
        <f t="shared" si="9"/>
        <v>0</v>
      </c>
      <c r="O173" s="628">
        <f t="shared" si="9"/>
        <v>0</v>
      </c>
      <c r="P173" s="628">
        <f t="shared" si="9"/>
        <v>0</v>
      </c>
      <c r="Q173" s="628">
        <f t="shared" si="9"/>
        <v>0</v>
      </c>
      <c r="R173" s="630">
        <f>L173+Q173-J173</f>
        <v>0</v>
      </c>
      <c r="S173" s="621"/>
      <c r="X173" s="11"/>
      <c r="Z173" s="11"/>
      <c r="AB173" s="11"/>
      <c r="AD173" s="11"/>
    </row>
    <row r="174" s="576" customFormat="1" ht="18" customHeight="1" spans="1:41">
      <c r="A174" s="319"/>
      <c r="B174" s="213"/>
      <c r="C174" s="684"/>
      <c r="D174" s="409"/>
      <c r="E174" s="409"/>
      <c r="F174" s="685"/>
      <c r="G174" s="388"/>
      <c r="H174" s="388"/>
      <c r="I174" s="685"/>
      <c r="J174" s="388"/>
      <c r="K174" s="682"/>
      <c r="L174" s="388"/>
      <c r="M174" s="388"/>
      <c r="N174" s="217"/>
      <c r="O174" s="217"/>
      <c r="P174" s="388"/>
      <c r="Q174" s="217"/>
      <c r="R174" s="359"/>
      <c r="S174" s="683"/>
      <c r="T174" s="683"/>
      <c r="U174" s="683"/>
      <c r="V174" s="683"/>
      <c r="W174" s="683"/>
      <c r="X174" s="683"/>
      <c r="Y174" s="683"/>
      <c r="Z174" s="683"/>
      <c r="AA174" s="683"/>
      <c r="AB174" s="683"/>
      <c r="AC174" s="683"/>
      <c r="AD174" s="683"/>
      <c r="AE174" s="683"/>
      <c r="AF174" s="683"/>
      <c r="AG174" s="683"/>
      <c r="AH174" s="683"/>
      <c r="AI174" s="683"/>
    </row>
    <row r="175" s="576" customFormat="1" ht="18" customHeight="1" spans="1:41">
      <c r="A175" s="319"/>
      <c r="B175" s="213"/>
      <c r="C175" s="686"/>
      <c r="D175" s="686"/>
      <c r="E175" s="409"/>
      <c r="F175" s="687"/>
      <c r="G175" s="687"/>
      <c r="H175" s="388"/>
      <c r="I175" s="688"/>
      <c r="J175" s="63"/>
      <c r="K175" s="687"/>
      <c r="L175" s="687"/>
      <c r="M175" s="687"/>
      <c r="N175" s="687"/>
      <c r="O175" s="687"/>
      <c r="P175" s="687"/>
      <c r="Q175" s="687"/>
      <c r="R175" s="686"/>
      <c r="S175" s="683"/>
      <c r="T175" s="683"/>
      <c r="U175" s="683"/>
      <c r="V175" s="683"/>
      <c r="W175" s="683"/>
      <c r="X175" s="683"/>
      <c r="Y175" s="683"/>
      <c r="Z175" s="683"/>
      <c r="AA175" s="683"/>
      <c r="AB175" s="683"/>
      <c r="AC175" s="683"/>
      <c r="AD175" s="683"/>
      <c r="AE175" s="683"/>
      <c r="AF175" s="683"/>
      <c r="AG175" s="683"/>
      <c r="AH175" s="683"/>
      <c r="AI175" s="683"/>
    </row>
    <row r="176" ht="18" customHeight="1" spans="1:41">
      <c r="A176" s="667">
        <v>46326</v>
      </c>
      <c r="B176" s="668" t="s">
        <v>659</v>
      </c>
      <c r="C176" s="669"/>
      <c r="D176" s="625"/>
      <c r="E176" s="626"/>
      <c r="F176" s="627">
        <f>SUBTOTAL(9,F174:F175)</f>
        <v>0</v>
      </c>
      <c r="G176" s="628">
        <f>SUBTOTAL(9,G174:G175)</f>
        <v>0</v>
      </c>
      <c r="H176" s="628">
        <f>SUBTOTAL(9,H174:H175)</f>
        <v>0</v>
      </c>
      <c r="I176" s="629"/>
      <c r="J176" s="628">
        <f t="shared" ref="J176:Q176" si="10">SUBTOTAL(9,J174:J175)</f>
        <v>0</v>
      </c>
      <c r="K176" s="627">
        <f t="shared" si="10"/>
        <v>0</v>
      </c>
      <c r="L176" s="628">
        <f t="shared" si="10"/>
        <v>0</v>
      </c>
      <c r="M176" s="628">
        <f t="shared" si="10"/>
        <v>0</v>
      </c>
      <c r="N176" s="628">
        <f t="shared" si="10"/>
        <v>0</v>
      </c>
      <c r="O176" s="628">
        <f t="shared" si="10"/>
        <v>0</v>
      </c>
      <c r="P176" s="628">
        <f t="shared" si="10"/>
        <v>0</v>
      </c>
      <c r="Q176" s="628">
        <f t="shared" si="10"/>
        <v>0</v>
      </c>
      <c r="R176" s="630">
        <f>L176+Q176-J176</f>
        <v>0</v>
      </c>
      <c r="S176" s="621"/>
      <c r="X176" s="11"/>
      <c r="Z176" s="11"/>
      <c r="AB176" s="11"/>
      <c r="AD176" s="11"/>
    </row>
    <row r="177" s="576" customFormat="1" ht="18" customHeight="1" spans="1:33">
      <c r="A177" s="319"/>
      <c r="B177" s="213"/>
      <c r="C177" s="684"/>
      <c r="D177" s="409"/>
      <c r="E177" s="409"/>
      <c r="F177" s="685"/>
      <c r="G177" s="388"/>
      <c r="H177" s="388"/>
      <c r="I177" s="685"/>
      <c r="J177" s="388"/>
      <c r="K177" s="682"/>
      <c r="L177" s="388"/>
      <c r="M177" s="388"/>
      <c r="N177" s="217"/>
      <c r="O177" s="217"/>
      <c r="P177" s="217"/>
      <c r="Q177" s="388"/>
      <c r="R177" s="394"/>
      <c r="S177" s="683"/>
      <c r="T177" s="683"/>
      <c r="U177" s="683"/>
      <c r="V177" s="683"/>
      <c r="W177" s="683"/>
      <c r="X177" s="683"/>
      <c r="Y177" s="683"/>
      <c r="Z177" s="683"/>
      <c r="AA177" s="683"/>
      <c r="AB177" s="683"/>
      <c r="AC177" s="683"/>
      <c r="AD177" s="683"/>
      <c r="AE177" s="683"/>
      <c r="AF177" s="683"/>
      <c r="AG177" s="683"/>
    </row>
    <row r="178" s="576" customFormat="1" ht="18" customHeight="1" spans="1:33">
      <c r="A178" s="319"/>
      <c r="B178" s="213"/>
      <c r="C178" s="684"/>
      <c r="D178" s="409"/>
      <c r="E178" s="409"/>
      <c r="F178" s="685"/>
      <c r="G178" s="388"/>
      <c r="H178" s="291"/>
      <c r="I178" s="638"/>
      <c r="J178" s="202"/>
      <c r="K178" s="682"/>
      <c r="L178" s="388"/>
      <c r="M178" s="388"/>
      <c r="N178" s="217"/>
      <c r="O178" s="217"/>
      <c r="P178" s="388"/>
      <c r="Q178" s="388"/>
      <c r="R178" s="394"/>
    </row>
    <row r="179" ht="18" customHeight="1" spans="1:33">
      <c r="A179" s="667">
        <v>46356</v>
      </c>
      <c r="B179" s="668" t="s">
        <v>659</v>
      </c>
      <c r="C179" s="669"/>
      <c r="D179" s="625"/>
      <c r="E179" s="626"/>
      <c r="F179" s="627">
        <f t="shared" ref="F179:Q179" si="11">SUBTOTAL(9,F177:F178)</f>
        <v>0</v>
      </c>
      <c r="G179" s="628">
        <f t="shared" si="11"/>
        <v>0</v>
      </c>
      <c r="H179" s="628">
        <f t="shared" si="11"/>
        <v>0</v>
      </c>
      <c r="I179" s="629">
        <f t="shared" si="11"/>
        <v>0</v>
      </c>
      <c r="J179" s="628">
        <f t="shared" si="11"/>
        <v>0</v>
      </c>
      <c r="K179" s="627">
        <f t="shared" si="11"/>
        <v>0</v>
      </c>
      <c r="L179" s="628">
        <f t="shared" si="11"/>
        <v>0</v>
      </c>
      <c r="M179" s="628">
        <f t="shared" si="11"/>
        <v>0</v>
      </c>
      <c r="N179" s="628">
        <f t="shared" si="11"/>
        <v>0</v>
      </c>
      <c r="O179" s="628">
        <f t="shared" si="11"/>
        <v>0</v>
      </c>
      <c r="P179" s="628">
        <f t="shared" si="11"/>
        <v>0</v>
      </c>
      <c r="Q179" s="628">
        <f t="shared" si="11"/>
        <v>0</v>
      </c>
      <c r="R179" s="630">
        <f>L179+Q179-J179</f>
        <v>0</v>
      </c>
      <c r="S179" s="621"/>
      <c r="X179" s="11"/>
      <c r="Z179" s="11"/>
      <c r="AB179" s="11"/>
      <c r="AD179" s="11"/>
    </row>
    <row r="180" s="12" customFormat="1" customHeight="1" spans="1:33">
      <c r="A180" s="689"/>
      <c r="B180" s="674"/>
      <c r="C180" s="653"/>
      <c r="D180" s="674"/>
      <c r="E180" s="674"/>
      <c r="F180" s="654"/>
      <c r="G180" s="291"/>
      <c r="H180" s="291"/>
      <c r="I180" s="690"/>
      <c r="J180" s="291"/>
      <c r="K180" s="654"/>
      <c r="L180" s="291"/>
      <c r="M180" s="291"/>
      <c r="N180" s="291"/>
      <c r="O180" s="291"/>
      <c r="P180" s="291"/>
      <c r="Q180" s="291"/>
      <c r="R180" s="691"/>
      <c r="S180" s="692"/>
      <c r="T180" s="606"/>
      <c r="U180" s="606"/>
      <c r="V180" s="606"/>
      <c r="W180" s="606"/>
      <c r="X180" s="597"/>
      <c r="Z180" s="597"/>
      <c r="AB180" s="597"/>
      <c r="AD180" s="597"/>
    </row>
    <row r="181" s="12" customFormat="1" customHeight="1" spans="1:33">
      <c r="A181" s="689"/>
      <c r="B181" s="674"/>
      <c r="C181" s="653"/>
      <c r="D181" s="674"/>
      <c r="E181" s="674"/>
      <c r="F181" s="654"/>
      <c r="G181" s="291"/>
      <c r="H181" s="291"/>
      <c r="I181" s="690"/>
      <c r="J181" s="291"/>
      <c r="K181" s="654"/>
      <c r="L181" s="291"/>
      <c r="M181" s="291"/>
      <c r="N181" s="291"/>
      <c r="O181" s="291"/>
      <c r="P181" s="291"/>
      <c r="Q181" s="291"/>
      <c r="R181" s="691"/>
      <c r="S181" s="692"/>
      <c r="T181" s="606"/>
      <c r="U181" s="606"/>
      <c r="V181" s="606"/>
      <c r="W181" s="606"/>
      <c r="X181" s="597"/>
      <c r="Z181" s="597"/>
      <c r="AB181" s="597"/>
      <c r="AD181" s="597"/>
    </row>
    <row r="182" s="12" customFormat="1" customHeight="1" spans="1:33">
      <c r="A182" s="689"/>
      <c r="B182" s="674"/>
      <c r="C182" s="653"/>
      <c r="D182" s="674"/>
      <c r="E182" s="674"/>
      <c r="F182" s="654"/>
      <c r="G182" s="291"/>
      <c r="H182" s="291"/>
      <c r="I182" s="690"/>
      <c r="J182" s="291"/>
      <c r="K182" s="654"/>
      <c r="L182" s="291"/>
      <c r="M182" s="291"/>
      <c r="N182" s="291"/>
      <c r="O182" s="291"/>
      <c r="P182" s="291"/>
      <c r="Q182" s="291"/>
      <c r="R182" s="691"/>
      <c r="S182" s="692"/>
      <c r="T182" s="606"/>
      <c r="U182" s="606"/>
      <c r="V182" s="606"/>
      <c r="W182" s="606"/>
      <c r="X182" s="597"/>
      <c r="Z182" s="597"/>
      <c r="AB182" s="597"/>
      <c r="AD182" s="597"/>
    </row>
    <row r="183" s="12" customFormat="1" customHeight="1" spans="1:33">
      <c r="A183" s="689"/>
      <c r="B183" s="674"/>
      <c r="C183" s="653"/>
      <c r="D183" s="674"/>
      <c r="E183" s="674"/>
      <c r="F183" s="654"/>
      <c r="G183" s="291"/>
      <c r="H183" s="291"/>
      <c r="I183" s="690"/>
      <c r="J183" s="291"/>
      <c r="K183" s="654"/>
      <c r="L183" s="291"/>
      <c r="M183" s="291"/>
      <c r="N183" s="291"/>
      <c r="O183" s="291"/>
      <c r="P183" s="291"/>
      <c r="Q183" s="291"/>
      <c r="R183" s="691"/>
      <c r="S183" s="692"/>
      <c r="T183" s="606"/>
      <c r="U183" s="606"/>
      <c r="V183" s="606"/>
      <c r="W183" s="606"/>
      <c r="X183" s="597"/>
      <c r="Z183" s="597"/>
      <c r="AB183" s="597"/>
      <c r="AD183" s="597"/>
    </row>
    <row r="184" s="12" customFormat="1" customHeight="1" spans="1:33">
      <c r="A184" s="689"/>
      <c r="B184" s="674"/>
      <c r="C184" s="653"/>
      <c r="D184" s="674"/>
      <c r="E184" s="674"/>
      <c r="F184" s="654"/>
      <c r="G184" s="291"/>
      <c r="H184" s="291"/>
      <c r="I184" s="690"/>
      <c r="J184" s="291"/>
      <c r="K184" s="654"/>
      <c r="L184" s="291"/>
      <c r="M184" s="291"/>
      <c r="N184" s="291"/>
      <c r="O184" s="291"/>
      <c r="P184" s="291"/>
      <c r="Q184" s="291"/>
      <c r="R184" s="691"/>
      <c r="S184" s="692"/>
      <c r="T184" s="606"/>
      <c r="U184" s="606"/>
      <c r="V184" s="606"/>
      <c r="W184" s="606"/>
      <c r="X184" s="597"/>
      <c r="Z184" s="597"/>
      <c r="AB184" s="597"/>
      <c r="AD184" s="597"/>
    </row>
    <row r="185" s="12" customFormat="1" customHeight="1" spans="1:33">
      <c r="A185" s="689"/>
      <c r="B185" s="674"/>
      <c r="C185" s="653"/>
      <c r="D185" s="674"/>
      <c r="E185" s="674"/>
      <c r="F185" s="654"/>
      <c r="G185" s="291"/>
      <c r="H185" s="291"/>
      <c r="I185" s="690"/>
      <c r="J185" s="291"/>
      <c r="K185" s="654"/>
      <c r="L185" s="291"/>
      <c r="M185" s="291"/>
      <c r="N185" s="291"/>
      <c r="O185" s="291"/>
      <c r="P185" s="291"/>
      <c r="Q185" s="291"/>
      <c r="R185" s="691"/>
      <c r="S185" s="692"/>
      <c r="T185" s="606"/>
      <c r="U185" s="606"/>
      <c r="V185" s="606"/>
      <c r="W185" s="606"/>
      <c r="X185" s="597"/>
      <c r="Z185" s="597"/>
      <c r="AB185" s="597"/>
      <c r="AD185" s="597"/>
    </row>
    <row r="186" s="12" customFormat="1" customHeight="1" spans="1:33">
      <c r="A186" s="689"/>
      <c r="B186" s="674"/>
      <c r="C186" s="653"/>
      <c r="D186" s="674"/>
      <c r="E186" s="674"/>
      <c r="F186" s="654"/>
      <c r="G186" s="291"/>
      <c r="H186" s="291"/>
      <c r="I186" s="690"/>
      <c r="J186" s="291"/>
      <c r="K186" s="654"/>
      <c r="L186" s="291"/>
      <c r="M186" s="291"/>
      <c r="N186" s="291"/>
      <c r="O186" s="291"/>
      <c r="P186" s="291"/>
      <c r="Q186" s="291"/>
      <c r="R186" s="691"/>
      <c r="S186" s="692"/>
      <c r="T186" s="606"/>
      <c r="U186" s="606"/>
      <c r="V186" s="606"/>
      <c r="W186" s="606"/>
      <c r="X186" s="597"/>
      <c r="Z186" s="597"/>
      <c r="AB186" s="597"/>
      <c r="AD186" s="597"/>
    </row>
    <row r="187" s="12" customFormat="1" customHeight="1" spans="1:33">
      <c r="A187" s="689"/>
      <c r="B187" s="674"/>
      <c r="C187" s="653"/>
      <c r="D187" s="674"/>
      <c r="E187" s="674"/>
      <c r="F187" s="654"/>
      <c r="G187" s="291"/>
      <c r="H187" s="291"/>
      <c r="I187" s="690"/>
      <c r="J187" s="291"/>
      <c r="K187" s="654"/>
      <c r="L187" s="291"/>
      <c r="M187" s="291"/>
      <c r="N187" s="291"/>
      <c r="O187" s="291"/>
      <c r="P187" s="291"/>
      <c r="Q187" s="291"/>
      <c r="R187" s="691"/>
      <c r="S187" s="692"/>
      <c r="T187" s="606"/>
      <c r="U187" s="606"/>
      <c r="V187" s="606"/>
      <c r="W187" s="606"/>
      <c r="X187" s="597"/>
      <c r="Z187" s="597"/>
      <c r="AB187" s="597"/>
      <c r="AD187" s="597"/>
    </row>
    <row r="188" s="12" customFormat="1" customHeight="1" spans="1:33">
      <c r="A188" s="689"/>
      <c r="B188" s="674"/>
      <c r="C188" s="653"/>
      <c r="D188" s="674"/>
      <c r="E188" s="674"/>
      <c r="F188" s="654"/>
      <c r="G188" s="291"/>
      <c r="H188" s="291"/>
      <c r="I188" s="690"/>
      <c r="J188" s="291"/>
      <c r="K188" s="654"/>
      <c r="L188" s="291"/>
      <c r="M188" s="291"/>
      <c r="N188" s="291"/>
      <c r="O188" s="291"/>
      <c r="P188" s="291"/>
      <c r="Q188" s="291"/>
      <c r="R188" s="691"/>
      <c r="S188" s="692"/>
      <c r="T188" s="606"/>
      <c r="U188" s="606"/>
      <c r="V188" s="606"/>
      <c r="W188" s="606"/>
      <c r="X188" s="597"/>
      <c r="Z188" s="597"/>
      <c r="AB188" s="597"/>
      <c r="AD188" s="597"/>
    </row>
    <row r="189" s="12" customFormat="1" customHeight="1" spans="1:33">
      <c r="A189" s="689"/>
      <c r="B189" s="674"/>
      <c r="C189" s="653"/>
      <c r="D189" s="674"/>
      <c r="E189" s="674"/>
      <c r="F189" s="654"/>
      <c r="G189" s="291"/>
      <c r="H189" s="291"/>
      <c r="I189" s="690"/>
      <c r="J189" s="291"/>
      <c r="K189" s="654"/>
      <c r="L189" s="291"/>
      <c r="M189" s="291"/>
      <c r="N189" s="291"/>
      <c r="O189" s="291"/>
      <c r="P189" s="291"/>
      <c r="Q189" s="291"/>
      <c r="R189" s="691"/>
      <c r="S189" s="692"/>
      <c r="T189" s="606"/>
      <c r="U189" s="606"/>
      <c r="V189" s="606"/>
      <c r="W189" s="606"/>
      <c r="X189" s="597"/>
      <c r="Z189" s="597"/>
      <c r="AB189" s="597"/>
      <c r="AD189" s="597"/>
    </row>
    <row r="190" s="12" customFormat="1" customHeight="1" spans="1:33">
      <c r="A190" s="689"/>
      <c r="B190" s="674"/>
      <c r="C190" s="653"/>
      <c r="D190" s="674"/>
      <c r="E190" s="674"/>
      <c r="F190" s="654"/>
      <c r="G190" s="291"/>
      <c r="H190" s="291"/>
      <c r="I190" s="690"/>
      <c r="J190" s="291"/>
      <c r="K190" s="654"/>
      <c r="L190" s="291"/>
      <c r="M190" s="291"/>
      <c r="N190" s="291"/>
      <c r="O190" s="291"/>
      <c r="P190" s="291"/>
      <c r="Q190" s="291"/>
      <c r="R190" s="691"/>
      <c r="S190" s="692"/>
      <c r="T190" s="606"/>
      <c r="U190" s="606"/>
      <c r="V190" s="606"/>
      <c r="W190" s="606"/>
      <c r="X190" s="597"/>
      <c r="Z190" s="597"/>
      <c r="AB190" s="597"/>
      <c r="AD190" s="597"/>
    </row>
    <row r="191" s="12" customFormat="1" customHeight="1" spans="1:33">
      <c r="A191" s="689"/>
      <c r="B191" s="674"/>
      <c r="C191" s="653"/>
      <c r="D191" s="674"/>
      <c r="E191" s="674"/>
      <c r="F191" s="654"/>
      <c r="G191" s="291"/>
      <c r="H191" s="291"/>
      <c r="I191" s="690"/>
      <c r="J191" s="291"/>
      <c r="K191" s="654"/>
      <c r="L191" s="291"/>
      <c r="M191" s="291"/>
      <c r="N191" s="291"/>
      <c r="O191" s="291"/>
      <c r="P191" s="291"/>
      <c r="Q191" s="291"/>
      <c r="R191" s="691"/>
      <c r="S191" s="692"/>
      <c r="T191" s="606"/>
      <c r="U191" s="606"/>
      <c r="V191" s="606"/>
      <c r="W191" s="606"/>
      <c r="X191" s="597"/>
      <c r="Z191" s="597"/>
      <c r="AB191" s="597"/>
      <c r="AD191" s="597"/>
    </row>
    <row r="192" s="12" customFormat="1" customHeight="1" spans="1:33">
      <c r="A192" s="689"/>
      <c r="B192" s="674"/>
      <c r="C192" s="653"/>
      <c r="D192" s="674"/>
      <c r="E192" s="674"/>
      <c r="F192" s="654"/>
      <c r="G192" s="291"/>
      <c r="H192" s="291"/>
      <c r="I192" s="690"/>
      <c r="J192" s="291"/>
      <c r="K192" s="654"/>
      <c r="L192" s="291"/>
      <c r="M192" s="291"/>
      <c r="N192" s="291"/>
      <c r="O192" s="291"/>
      <c r="P192" s="291"/>
      <c r="Q192" s="291"/>
      <c r="R192" s="691"/>
      <c r="S192" s="692"/>
      <c r="T192" s="606"/>
      <c r="U192" s="606"/>
      <c r="V192" s="606"/>
      <c r="W192" s="606"/>
      <c r="X192" s="597"/>
      <c r="Z192" s="597"/>
      <c r="AB192" s="597"/>
      <c r="AD192" s="597"/>
    </row>
    <row r="193" s="12" customFormat="1" customHeight="1" spans="1:30">
      <c r="A193" s="689"/>
      <c r="B193" s="674"/>
      <c r="C193" s="653"/>
      <c r="D193" s="674"/>
      <c r="E193" s="674"/>
      <c r="F193" s="654"/>
      <c r="G193" s="291"/>
      <c r="H193" s="291"/>
      <c r="I193" s="690"/>
      <c r="J193" s="291"/>
      <c r="K193" s="654"/>
      <c r="L193" s="291"/>
      <c r="M193" s="291"/>
      <c r="N193" s="291"/>
      <c r="O193" s="291"/>
      <c r="P193" s="291"/>
      <c r="Q193" s="291"/>
      <c r="R193" s="691"/>
      <c r="S193" s="692"/>
      <c r="T193" s="606"/>
      <c r="U193" s="606"/>
      <c r="V193" s="606"/>
      <c r="W193" s="606"/>
      <c r="X193" s="597"/>
      <c r="Z193" s="597"/>
      <c r="AB193" s="597"/>
      <c r="AD193" s="597"/>
    </row>
    <row r="194" s="12" customFormat="1" customHeight="1" spans="1:30">
      <c r="A194" s="689"/>
      <c r="B194" s="674"/>
      <c r="C194" s="653"/>
      <c r="D194" s="674"/>
      <c r="E194" s="674"/>
      <c r="F194" s="654"/>
      <c r="G194" s="291"/>
      <c r="H194" s="291"/>
      <c r="I194" s="690"/>
      <c r="J194" s="291"/>
      <c r="K194" s="654"/>
      <c r="L194" s="291"/>
      <c r="M194" s="291"/>
      <c r="N194" s="291"/>
      <c r="O194" s="291"/>
      <c r="P194" s="291"/>
      <c r="Q194" s="291"/>
      <c r="R194" s="691"/>
      <c r="S194" s="692"/>
      <c r="T194" s="606"/>
      <c r="U194" s="606"/>
      <c r="V194" s="606"/>
      <c r="W194" s="606"/>
      <c r="X194" s="597"/>
      <c r="Z194" s="597"/>
      <c r="AB194" s="597"/>
      <c r="AD194" s="597"/>
    </row>
    <row r="195" s="12" customFormat="1" customHeight="1" spans="1:30">
      <c r="A195" s="689"/>
      <c r="B195" s="674"/>
      <c r="C195" s="653"/>
      <c r="D195" s="674"/>
      <c r="E195" s="674"/>
      <c r="F195" s="654"/>
      <c r="G195" s="291"/>
      <c r="H195" s="291"/>
      <c r="I195" s="690"/>
      <c r="J195" s="291"/>
      <c r="K195" s="654"/>
      <c r="L195" s="291"/>
      <c r="M195" s="291"/>
      <c r="N195" s="291"/>
      <c r="O195" s="291"/>
      <c r="P195" s="291"/>
      <c r="Q195" s="291"/>
      <c r="R195" s="691"/>
      <c r="S195" s="692"/>
      <c r="T195" s="606"/>
      <c r="U195" s="606"/>
      <c r="V195" s="606"/>
      <c r="W195" s="606"/>
      <c r="X195" s="597"/>
      <c r="Z195" s="597"/>
      <c r="AB195" s="597"/>
      <c r="AD195" s="597"/>
    </row>
    <row r="196" s="12" customFormat="1" customHeight="1" spans="1:30">
      <c r="A196" s="689"/>
      <c r="B196" s="674"/>
      <c r="C196" s="653"/>
      <c r="D196" s="674"/>
      <c r="E196" s="674"/>
      <c r="F196" s="654"/>
      <c r="G196" s="291"/>
      <c r="H196" s="291"/>
      <c r="I196" s="690"/>
      <c r="J196" s="291"/>
      <c r="K196" s="654"/>
      <c r="L196" s="291"/>
      <c r="M196" s="291"/>
      <c r="N196" s="291"/>
      <c r="O196" s="291"/>
      <c r="P196" s="291"/>
      <c r="Q196" s="291"/>
      <c r="R196" s="691"/>
      <c r="S196" s="692"/>
      <c r="T196" s="606"/>
      <c r="U196" s="606"/>
      <c r="V196" s="606"/>
      <c r="W196" s="606"/>
      <c r="X196" s="597"/>
      <c r="Z196" s="597"/>
      <c r="AB196" s="597"/>
      <c r="AD196" s="597"/>
    </row>
    <row r="197" s="12" customFormat="1" customHeight="1" spans="1:30">
      <c r="A197" s="689"/>
      <c r="B197" s="674"/>
      <c r="C197" s="653"/>
      <c r="D197" s="674"/>
      <c r="E197" s="674"/>
      <c r="F197" s="654"/>
      <c r="G197" s="291"/>
      <c r="H197" s="291"/>
      <c r="I197" s="690"/>
      <c r="J197" s="291"/>
      <c r="K197" s="654"/>
      <c r="L197" s="291"/>
      <c r="M197" s="291"/>
      <c r="N197" s="291"/>
      <c r="O197" s="291"/>
      <c r="P197" s="291"/>
      <c r="Q197" s="291"/>
      <c r="R197" s="691"/>
      <c r="S197" s="692"/>
      <c r="T197" s="606"/>
      <c r="U197" s="606"/>
      <c r="V197" s="606"/>
      <c r="W197" s="606"/>
      <c r="X197" s="597"/>
      <c r="Z197" s="597"/>
      <c r="AB197" s="597"/>
      <c r="AD197" s="597"/>
    </row>
    <row r="198" ht="18" customHeight="1" spans="1:30">
      <c r="A198" s="667">
        <v>46387</v>
      </c>
      <c r="B198" s="668" t="s">
        <v>659</v>
      </c>
      <c r="C198" s="669"/>
      <c r="D198" s="625"/>
      <c r="E198" s="626"/>
      <c r="F198" s="627">
        <f>SUBTOTAL(9,F180:F197)</f>
        <v>0</v>
      </c>
      <c r="G198" s="628"/>
      <c r="H198" s="628">
        <f t="shared" ref="H198:Q198" si="12">SUBTOTAL(9,H180:H197)</f>
        <v>0</v>
      </c>
      <c r="I198" s="629">
        <f t="shared" si="12"/>
        <v>0</v>
      </c>
      <c r="J198" s="628">
        <f t="shared" si="12"/>
        <v>0</v>
      </c>
      <c r="K198" s="627">
        <f t="shared" si="12"/>
        <v>0</v>
      </c>
      <c r="L198" s="628">
        <f t="shared" si="12"/>
        <v>0</v>
      </c>
      <c r="M198" s="628">
        <f t="shared" si="12"/>
        <v>0</v>
      </c>
      <c r="N198" s="628">
        <f t="shared" si="12"/>
        <v>0</v>
      </c>
      <c r="O198" s="628">
        <f t="shared" si="12"/>
        <v>0</v>
      </c>
      <c r="P198" s="628">
        <f t="shared" si="12"/>
        <v>0</v>
      </c>
      <c r="Q198" s="628">
        <f t="shared" si="12"/>
        <v>0</v>
      </c>
      <c r="R198" s="630">
        <f>L198+Q198-J198</f>
        <v>0</v>
      </c>
      <c r="S198" s="621"/>
      <c r="X198" s="11"/>
      <c r="Z198" s="11"/>
      <c r="AB198" s="11"/>
      <c r="AD198" s="11"/>
    </row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</sheetData>
  <autoFilter xmlns:etc="http://www.wps.cn/officeDocument/2017/etCustomData" ref="A3:AO197" etc:filterBottomFollowUsedRange="0">
    <extLst/>
  </autoFilter>
  <mergeCells count="11">
    <mergeCell ref="A1:D1"/>
    <mergeCell ref="X2:Y2"/>
    <mergeCell ref="Z2:AA2"/>
    <mergeCell ref="AB2:AC2"/>
    <mergeCell ref="AD2:AE2"/>
    <mergeCell ref="AF2:AG2"/>
    <mergeCell ref="AH2:AI2"/>
    <mergeCell ref="AJ2:AK2"/>
    <mergeCell ref="AL2:AM2"/>
    <mergeCell ref="AN2:AN3"/>
    <mergeCell ref="AO2:AO3"/>
  </mergeCells>
  <pageMargins left="0.511811024" right="0.511811024" top="0.787401575" bottom="0.787401575" header="0.31496062" footer="0.31496062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XFD1043471"/>
  <sheetViews>
    <sheetView workbookViewId="0">
      <pane xSplit="9" ySplit="9" topLeftCell="AV10" activePane="bottomRight" state="frozen"/>
      <selection/>
      <selection pane="topRight"/>
      <selection pane="bottomLeft"/>
      <selection pane="bottomRight" activeCell="F291" sqref="F291"/>
    </sheetView>
  </sheetViews>
  <sheetFormatPr defaultColWidth="9" defaultRowHeight="18" customHeight="1"/>
  <cols>
    <col min="1" max="1" width="10" style="19" customWidth="1"/>
    <col min="2" max="2" width="10" style="20" customWidth="1"/>
    <col min="3" max="3" width="9.75" style="21" customWidth="1"/>
    <col min="4" max="4" width="10.875" style="22" customWidth="1"/>
    <col min="5" max="5" width="17.125" style="6" customWidth="1"/>
    <col min="6" max="6" width="43.625" style="23" customWidth="1"/>
    <col min="7" max="7" width="11.625" style="24" customWidth="1"/>
    <col min="8" max="8" width="13.5" style="25" customWidth="1"/>
    <col min="9" max="9" width="10.25" style="20" customWidth="1"/>
    <col min="10" max="10" width="11.25" style="26" customWidth="1"/>
    <col min="11" max="11" width="9.625" style="27" customWidth="1"/>
    <col min="12" max="12" width="12.25" style="26" customWidth="1"/>
    <col min="13" max="13" width="9.625" style="27" customWidth="1"/>
    <col min="14" max="14" width="11.375" style="28" customWidth="1"/>
    <col min="15" max="15" width="9.625" style="27" customWidth="1"/>
    <col min="16" max="16" width="10.25" style="24" customWidth="1"/>
    <col min="17" max="17" width="9.625" style="27" customWidth="1"/>
    <col min="18" max="18" width="10.375" style="24" customWidth="1"/>
    <col min="19" max="19" width="9.625" style="27" customWidth="1"/>
    <col min="20" max="20" width="9.5" style="24" customWidth="1"/>
    <col min="21" max="21" width="9.625" style="29" customWidth="1"/>
    <col min="22" max="22" width="9.25" style="28" customWidth="1"/>
    <col min="23" max="23" width="9.625" style="30" customWidth="1"/>
    <col min="24" max="24" width="8.5" style="24" customWidth="1"/>
    <col min="25" max="25" width="12.25" style="2" customWidth="1"/>
    <col min="26" max="26" width="10.25" style="2" customWidth="1"/>
    <col min="27" max="27" width="9.375" style="2" customWidth="1"/>
    <col min="28" max="28" width="51.875" style="2" customWidth="1"/>
    <col min="29" max="295" width="9" style="2" customWidth="1"/>
    <col min="296" max="16317" width="9" style="31" customWidth="1"/>
    <col min="16318" max="16318" width="9" style="2" customWidth="1"/>
    <col min="16319" max="16384" width="9" style="31" customWidth="1"/>
  </cols>
  <sheetData>
    <row r="1" hidden="1" customHeight="1" spans="1:295 16318:16318">
      <c r="A1" s="19" t="s">
        <v>1360</v>
      </c>
      <c r="B1" s="20" t="s">
        <v>706</v>
      </c>
      <c r="F1" s="32" t="s">
        <v>1361</v>
      </c>
      <c r="G1" s="24">
        <v>3007010.44</v>
      </c>
      <c r="H1" s="24">
        <f t="shared" ref="H1:H7" si="0">SUBTOTAL(9,J1:X1)</f>
        <v>0</v>
      </c>
      <c r="I1" s="33">
        <f>H1/G1</f>
        <v>0</v>
      </c>
      <c r="J1" s="28">
        <v>99678.96</v>
      </c>
      <c r="L1" s="28">
        <v>89565.03</v>
      </c>
      <c r="N1" s="28">
        <v>113087.99</v>
      </c>
      <c r="P1" s="24">
        <v>56421.15</v>
      </c>
      <c r="R1" s="24">
        <v>40771.29</v>
      </c>
      <c r="T1" s="24">
        <v>16968.46</v>
      </c>
      <c r="V1" s="28">
        <v>10674.63</v>
      </c>
      <c r="X1" s="24">
        <v>1944</v>
      </c>
      <c r="Y1" s="34">
        <f>J1+L1+N1+P1+R1+T1+V1+X1</f>
        <v>429111.51</v>
      </c>
      <c r="Z1" s="35">
        <f>Y1/G1</f>
        <v>0.142703698095574</v>
      </c>
    </row>
    <row r="2" hidden="1" customHeight="1" spans="1:295 16318:16318">
      <c r="A2" s="19" t="s">
        <v>1362</v>
      </c>
      <c r="B2" s="20" t="s">
        <v>706</v>
      </c>
      <c r="F2" s="32" t="s">
        <v>1361</v>
      </c>
      <c r="G2" s="24">
        <v>5287707.52</v>
      </c>
      <c r="H2" s="24">
        <f t="shared" si="0"/>
        <v>0</v>
      </c>
      <c r="I2" s="33">
        <f>H2/G2</f>
        <v>0</v>
      </c>
      <c r="J2" s="28">
        <v>48391.05</v>
      </c>
      <c r="L2" s="28">
        <v>38319.26</v>
      </c>
      <c r="N2" s="28">
        <v>29369.69</v>
      </c>
      <c r="P2" s="24">
        <v>13553.54</v>
      </c>
      <c r="R2" s="24">
        <v>858</v>
      </c>
      <c r="Y2" s="34">
        <f>J2+L2+N2+P2+R2+T2+V2+X2</f>
        <v>130491.54</v>
      </c>
      <c r="Z2" s="35">
        <f>Y2/G2</f>
        <v>0.0246782825083336</v>
      </c>
    </row>
    <row r="3" hidden="1" customHeight="1" spans="1:295 16318:16318">
      <c r="A3" s="19" t="s">
        <v>1363</v>
      </c>
      <c r="B3" s="20" t="s">
        <v>706</v>
      </c>
      <c r="F3" s="32" t="s">
        <v>1361</v>
      </c>
      <c r="G3" s="24">
        <v>3070370.42</v>
      </c>
      <c r="H3" s="24">
        <f t="shared" si="0"/>
        <v>0</v>
      </c>
      <c r="I3" s="33">
        <f>H3/G3</f>
        <v>0</v>
      </c>
      <c r="J3" s="28">
        <v>26865.42</v>
      </c>
      <c r="L3" s="28">
        <v>35813.9</v>
      </c>
      <c r="N3" s="28">
        <v>55757</v>
      </c>
      <c r="P3" s="24">
        <v>2317.16</v>
      </c>
      <c r="R3" s="24">
        <v>2317.15</v>
      </c>
      <c r="Y3" s="34">
        <f>J3+L3+N3+P3+R3+T3+V3+X3</f>
        <v>123070.63</v>
      </c>
      <c r="Z3" s="35">
        <f>Y3/G3</f>
        <v>0.0400833167224168</v>
      </c>
    </row>
    <row r="4" hidden="1" customHeight="1" spans="1:295 16318:16318">
      <c r="A4" s="19" t="s">
        <v>1364</v>
      </c>
      <c r="B4" s="20" t="s">
        <v>706</v>
      </c>
      <c r="F4" s="32" t="s">
        <v>1361</v>
      </c>
      <c r="G4" s="24">
        <v>2900054.7</v>
      </c>
      <c r="H4" s="24">
        <f t="shared" si="0"/>
        <v>0</v>
      </c>
      <c r="I4" s="33">
        <f>H4/G4</f>
        <v>0</v>
      </c>
      <c r="J4" s="28">
        <v>35941.8</v>
      </c>
      <c r="L4" s="28">
        <v>23292.14</v>
      </c>
      <c r="N4" s="28">
        <v>16688.2</v>
      </c>
      <c r="P4" s="24">
        <v>3072.82</v>
      </c>
      <c r="R4" s="24">
        <v>3072.82</v>
      </c>
      <c r="Y4" s="34"/>
      <c r="Z4" s="35"/>
    </row>
    <row r="5" customHeight="1" spans="1:295 16318:16318">
      <c r="F5" s="36" t="s">
        <v>1365</v>
      </c>
      <c r="G5" s="37"/>
      <c r="H5" s="24">
        <f t="shared" si="0"/>
        <v>560744.76</v>
      </c>
      <c r="J5" s="28">
        <f>J7-J6</f>
        <v>485795.2</v>
      </c>
      <c r="L5" s="28">
        <f>L7-L6</f>
        <v>38964.75</v>
      </c>
      <c r="N5" s="28">
        <f>N7-N6</f>
        <v>34614.12</v>
      </c>
      <c r="P5" s="24">
        <f>P7-P6</f>
        <v>435.000000000015</v>
      </c>
      <c r="R5" s="24">
        <f>R7-R6</f>
        <v>935.689999999995</v>
      </c>
      <c r="T5" s="24">
        <f>T7-T6</f>
        <v>0</v>
      </c>
      <c r="V5" s="24">
        <f>V7-V6</f>
        <v>0</v>
      </c>
      <c r="X5" s="24">
        <f>X7-X6</f>
        <v>0</v>
      </c>
      <c r="Y5" s="34">
        <f>J5+L5+N5+P5+R5+T5+V5+X5</f>
        <v>560744.76</v>
      </c>
      <c r="Z5" s="6"/>
      <c r="AA5" s="6"/>
      <c r="AB5" s="38"/>
      <c r="XCP5" s="31"/>
    </row>
    <row r="6" s="1" customFormat="1" customHeight="1" spans="1:295 16318:16318">
      <c r="A6" s="39"/>
      <c r="B6" s="40"/>
      <c r="C6" s="41"/>
      <c r="D6" s="42"/>
      <c r="E6" s="43">
        <f>280896.8-234001.09</f>
        <v>46895.71</v>
      </c>
      <c r="F6" s="44" t="s">
        <v>1366</v>
      </c>
      <c r="G6" s="45"/>
      <c r="H6" s="46">
        <f t="shared" si="0"/>
        <v>1866815.05</v>
      </c>
      <c r="I6" s="40"/>
      <c r="J6" s="43">
        <v>968051.18</v>
      </c>
      <c r="K6" s="47"/>
      <c r="L6" s="43">
        <v>382361.26</v>
      </c>
      <c r="M6" s="47"/>
      <c r="N6" s="43">
        <v>347869.52</v>
      </c>
      <c r="O6" s="47"/>
      <c r="P6" s="48">
        <v>88149.31</v>
      </c>
      <c r="Q6" s="47"/>
      <c r="R6" s="48">
        <v>50796.69</v>
      </c>
      <c r="S6" s="47"/>
      <c r="T6" s="48">
        <v>16968.46</v>
      </c>
      <c r="U6" s="49"/>
      <c r="V6" s="43">
        <v>10674.63</v>
      </c>
      <c r="W6" s="50"/>
      <c r="X6" s="48">
        <v>1944</v>
      </c>
      <c r="Y6" s="51">
        <f>J6+L6+N6+P6+R6+T6+V6+X6</f>
        <v>1866815.05</v>
      </c>
      <c r="Z6" s="52"/>
      <c r="AA6" s="52"/>
      <c r="AB6" s="43">
        <f>F8-Y6</f>
        <v>-1866815.05</v>
      </c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</row>
    <row r="7" s="2" customFormat="1" customHeight="1" spans="1:295 16318:16318">
      <c r="A7" s="19"/>
      <c r="B7" s="20"/>
      <c r="C7" s="21"/>
      <c r="D7" s="22"/>
      <c r="E7" s="28"/>
      <c r="F7" s="36" t="s">
        <v>1367</v>
      </c>
      <c r="G7" s="37"/>
      <c r="H7" s="24">
        <f t="shared" si="0"/>
        <v>2427559.81</v>
      </c>
      <c r="I7" s="53"/>
      <c r="J7" s="28">
        <f>898436.61+555409.77</f>
        <v>1453846.38</v>
      </c>
      <c r="K7" s="37"/>
      <c r="L7" s="28">
        <f>350000.43+71325.58</f>
        <v>421326.01</v>
      </c>
      <c r="M7" s="28"/>
      <c r="N7" s="28">
        <f>349767.03+32716.61</f>
        <v>382483.64</v>
      </c>
      <c r="O7" s="54"/>
      <c r="P7" s="28">
        <f>86115.61+2468.7</f>
        <v>88584.31</v>
      </c>
      <c r="Q7" s="26"/>
      <c r="R7" s="28">
        <v>51732.38</v>
      </c>
      <c r="S7" s="27"/>
      <c r="T7" s="28">
        <v>16968.46</v>
      </c>
      <c r="U7" s="29"/>
      <c r="V7" s="28">
        <v>10674.63</v>
      </c>
      <c r="W7" s="30"/>
      <c r="X7" s="28">
        <v>1944</v>
      </c>
      <c r="Y7" s="34">
        <f>J7+L7+N7+P7+R7+T7+V7+X7</f>
        <v>2427559.81</v>
      </c>
      <c r="Z7" s="55">
        <f>Y7-Y6</f>
        <v>560744.76</v>
      </c>
      <c r="AB7" s="55"/>
    </row>
    <row r="8" s="2" customFormat="1" customHeight="1" spans="1:295 16318:16318">
      <c r="A8" s="19" t="s">
        <v>676</v>
      </c>
      <c r="B8" s="20"/>
      <c r="C8" s="21"/>
      <c r="D8" s="56"/>
      <c r="E8" s="38"/>
      <c r="F8" s="23"/>
      <c r="G8" s="26">
        <f>SUBTOTAL(9,G10:G1007)</f>
        <v>6645901.09</v>
      </c>
      <c r="H8" s="25"/>
      <c r="I8" s="20"/>
      <c r="J8" s="26">
        <f>SUBTOTAL(9,J10:J1007)</f>
        <v>3614351.46</v>
      </c>
      <c r="K8" s="37"/>
      <c r="L8" s="26">
        <f>SUBTOTAL(9,L10:L1007)</f>
        <v>1392769.02</v>
      </c>
      <c r="M8" s="20"/>
      <c r="N8" s="26">
        <f>SUBTOTAL(9,N10:N1007)</f>
        <v>1199560.51</v>
      </c>
      <c r="O8" s="54"/>
      <c r="P8" s="26">
        <f>SUBTOTAL(9,P10:P1007)</f>
        <v>117999.07</v>
      </c>
      <c r="Q8" s="26"/>
      <c r="R8" s="26">
        <f>SUBTOTAL(9,R10:R1007)</f>
        <v>69954.67</v>
      </c>
      <c r="S8" s="37"/>
      <c r="T8" s="26">
        <f>SUBTOTAL(9,T10:T1007)</f>
        <v>18835.8</v>
      </c>
      <c r="U8" s="37"/>
      <c r="V8" s="26">
        <f>SUBTOTAL(9,V10:V1007)</f>
        <v>10674.63</v>
      </c>
      <c r="W8" s="37"/>
      <c r="X8" s="26">
        <f>SUBTOTAL(9,X10:X1007)</f>
        <v>1944</v>
      </c>
      <c r="Y8" s="26">
        <f>SUBTOTAL(9,Y10:Y1007)</f>
        <v>5922336.2</v>
      </c>
      <c r="Z8" s="26">
        <f>SUBTOTAL(9,Z10:Z1007)</f>
        <v>31327.82</v>
      </c>
      <c r="AA8" s="37">
        <f>SUBTOTAL(9,AA10:AA155)</f>
        <v>0</v>
      </c>
    </row>
    <row r="9" s="3" customFormat="1" customHeight="1" spans="1:295 16318:16318">
      <c r="A9" s="57" t="s">
        <v>1368</v>
      </c>
      <c r="B9" s="58" t="s">
        <v>1369</v>
      </c>
      <c r="C9" s="59" t="s">
        <v>1370</v>
      </c>
      <c r="D9" s="60" t="s">
        <v>1371</v>
      </c>
      <c r="E9" s="61" t="s">
        <v>1372</v>
      </c>
      <c r="F9" s="62" t="s">
        <v>1373</v>
      </c>
      <c r="G9" s="63" t="s">
        <v>1374</v>
      </c>
      <c r="H9" s="64" t="s">
        <v>1375</v>
      </c>
      <c r="I9" s="58" t="s">
        <v>1376</v>
      </c>
      <c r="J9" s="65" t="s">
        <v>9</v>
      </c>
      <c r="K9" s="66" t="s">
        <v>1377</v>
      </c>
      <c r="L9" s="65" t="s">
        <v>9</v>
      </c>
      <c r="M9" s="66" t="s">
        <v>1378</v>
      </c>
      <c r="N9" s="65" t="s">
        <v>9</v>
      </c>
      <c r="O9" s="66" t="s">
        <v>1379</v>
      </c>
      <c r="P9" s="67" t="s">
        <v>9</v>
      </c>
      <c r="Q9" s="66" t="s">
        <v>1380</v>
      </c>
      <c r="R9" s="68" t="s">
        <v>9</v>
      </c>
      <c r="S9" s="66" t="s">
        <v>1381</v>
      </c>
      <c r="T9" s="68" t="s">
        <v>9</v>
      </c>
      <c r="U9" s="66" t="s">
        <v>1382</v>
      </c>
      <c r="V9" s="69" t="s">
        <v>9</v>
      </c>
      <c r="W9" s="66" t="s">
        <v>1383</v>
      </c>
      <c r="X9" s="70" t="s">
        <v>9</v>
      </c>
      <c r="Y9" s="71" t="s">
        <v>664</v>
      </c>
      <c r="Z9" s="71" t="s">
        <v>1356</v>
      </c>
      <c r="AA9" s="72"/>
      <c r="AB9" s="71" t="s">
        <v>1384</v>
      </c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  <c r="EZ9" s="72"/>
      <c r="FA9" s="72"/>
      <c r="FB9" s="72"/>
      <c r="FC9" s="72"/>
      <c r="FD9" s="72"/>
      <c r="FE9" s="72"/>
      <c r="FF9" s="72"/>
      <c r="FG9" s="72"/>
      <c r="FH9" s="72"/>
      <c r="FI9" s="72"/>
      <c r="FJ9" s="72"/>
      <c r="FK9" s="72"/>
      <c r="FL9" s="72"/>
      <c r="FM9" s="72"/>
      <c r="FN9" s="72"/>
      <c r="FO9" s="72"/>
      <c r="FP9" s="72"/>
      <c r="FQ9" s="72"/>
      <c r="FR9" s="72"/>
      <c r="FS9" s="72"/>
      <c r="FT9" s="72"/>
      <c r="FU9" s="72"/>
      <c r="FV9" s="72"/>
      <c r="FW9" s="72"/>
      <c r="FX9" s="72"/>
      <c r="FY9" s="72"/>
      <c r="FZ9" s="72"/>
      <c r="GA9" s="72"/>
      <c r="GB9" s="72"/>
      <c r="GC9" s="72"/>
      <c r="GD9" s="72"/>
      <c r="GE9" s="72"/>
      <c r="GF9" s="72"/>
      <c r="GG9" s="72"/>
      <c r="GH9" s="72"/>
      <c r="GI9" s="72"/>
      <c r="GJ9" s="72"/>
      <c r="GK9" s="72"/>
      <c r="GL9" s="72"/>
      <c r="GM9" s="72"/>
      <c r="GN9" s="72"/>
      <c r="GO9" s="72"/>
      <c r="GP9" s="72"/>
      <c r="GQ9" s="72"/>
      <c r="GR9" s="72"/>
      <c r="GS9" s="72"/>
      <c r="GT9" s="72"/>
      <c r="GU9" s="72"/>
      <c r="GV9" s="72"/>
      <c r="GW9" s="72"/>
      <c r="GX9" s="72"/>
      <c r="GY9" s="72"/>
      <c r="GZ9" s="72"/>
      <c r="HA9" s="72"/>
      <c r="HB9" s="72"/>
      <c r="HC9" s="72"/>
      <c r="HD9" s="72"/>
      <c r="HE9" s="72"/>
      <c r="HF9" s="72"/>
      <c r="HG9" s="72"/>
      <c r="HH9" s="72"/>
      <c r="HI9" s="72"/>
      <c r="HJ9" s="72"/>
      <c r="HK9" s="72"/>
      <c r="HL9" s="72"/>
      <c r="HM9" s="72"/>
      <c r="HN9" s="72"/>
      <c r="HO9" s="72"/>
      <c r="HP9" s="72"/>
      <c r="HQ9" s="72"/>
      <c r="HR9" s="72"/>
      <c r="HS9" s="72"/>
      <c r="HT9" s="72"/>
      <c r="HU9" s="72"/>
      <c r="HV9" s="72"/>
      <c r="HW9" s="72"/>
      <c r="HX9" s="72"/>
      <c r="HY9" s="72"/>
      <c r="HZ9" s="72"/>
      <c r="IA9" s="72"/>
      <c r="IB9" s="72"/>
      <c r="IC9" s="72"/>
      <c r="ID9" s="72"/>
      <c r="IE9" s="72"/>
      <c r="IF9" s="72"/>
      <c r="IG9" s="72"/>
      <c r="IH9" s="72"/>
      <c r="II9" s="72"/>
      <c r="IJ9" s="72"/>
      <c r="IK9" s="72"/>
      <c r="IL9" s="72"/>
      <c r="IM9" s="72"/>
      <c r="IN9" s="72"/>
      <c r="IO9" s="72"/>
      <c r="IP9" s="72"/>
      <c r="IQ9" s="72"/>
      <c r="IR9" s="72"/>
      <c r="IS9" s="72"/>
      <c r="IT9" s="72"/>
      <c r="IU9" s="72"/>
      <c r="IV9" s="72"/>
      <c r="IW9" s="72"/>
      <c r="IX9" s="72"/>
      <c r="IY9" s="72"/>
      <c r="IZ9" s="72"/>
      <c r="JA9" s="72"/>
      <c r="JB9" s="72"/>
      <c r="JC9" s="72"/>
      <c r="JD9" s="72"/>
      <c r="JE9" s="72"/>
      <c r="JF9" s="72"/>
      <c r="JG9" s="72"/>
      <c r="JH9" s="72"/>
      <c r="JI9" s="72"/>
      <c r="JJ9" s="72"/>
      <c r="JK9" s="72"/>
      <c r="JL9" s="72"/>
      <c r="JM9" s="72"/>
      <c r="JN9" s="72"/>
      <c r="JO9" s="72"/>
      <c r="JP9" s="72"/>
      <c r="JQ9" s="72"/>
      <c r="JR9" s="72"/>
      <c r="JS9" s="72"/>
      <c r="JT9" s="72"/>
      <c r="JU9" s="72"/>
      <c r="JV9" s="72"/>
      <c r="JW9" s="72"/>
      <c r="JX9" s="72"/>
      <c r="JY9" s="72"/>
      <c r="JZ9" s="72"/>
      <c r="KA9" s="72"/>
      <c r="KB9" s="72"/>
      <c r="KC9" s="72"/>
      <c r="KD9" s="72"/>
      <c r="KE9" s="72"/>
      <c r="KF9" s="72"/>
      <c r="KG9" s="72"/>
      <c r="KH9" s="72"/>
      <c r="KI9" s="72"/>
    </row>
    <row r="10" s="4" customFormat="1" customHeight="1" spans="1:295 16318:16318">
      <c r="A10" s="73">
        <v>44105</v>
      </c>
      <c r="B10" s="74">
        <v>44112</v>
      </c>
      <c r="C10" s="75" t="s">
        <v>1385</v>
      </c>
      <c r="D10" s="76" t="s">
        <v>686</v>
      </c>
      <c r="E10" s="77" t="s">
        <v>1386</v>
      </c>
      <c r="F10" s="78" t="s">
        <v>1387</v>
      </c>
      <c r="G10" s="79">
        <v>69845</v>
      </c>
      <c r="H10" s="80" t="s">
        <v>1388</v>
      </c>
      <c r="I10" s="74"/>
      <c r="J10" s="81"/>
      <c r="K10" s="82"/>
      <c r="L10" s="83"/>
      <c r="M10" s="82">
        <v>44179</v>
      </c>
      <c r="N10" s="84">
        <v>8730.63</v>
      </c>
      <c r="O10" s="82">
        <v>44199</v>
      </c>
      <c r="P10" s="85">
        <v>8730.63</v>
      </c>
      <c r="Q10" s="82">
        <v>44220</v>
      </c>
      <c r="R10" s="86">
        <v>8730.63</v>
      </c>
      <c r="S10" s="87">
        <v>44241</v>
      </c>
      <c r="T10" s="86">
        <v>8730.63</v>
      </c>
      <c r="U10" s="87">
        <v>44260</v>
      </c>
      <c r="V10" s="88">
        <v>8730.63</v>
      </c>
      <c r="W10" s="89"/>
      <c r="X10" s="90"/>
      <c r="Y10" s="91"/>
      <c r="Z10" s="91"/>
    </row>
    <row r="11" s="4" customFormat="1" customHeight="1" spans="1:295 16318:16318">
      <c r="A11" s="73">
        <v>44105</v>
      </c>
      <c r="B11" s="74">
        <v>44112</v>
      </c>
      <c r="C11" s="92" t="s">
        <v>1389</v>
      </c>
      <c r="D11" s="93" t="s">
        <v>694</v>
      </c>
      <c r="E11" s="77" t="s">
        <v>1386</v>
      </c>
      <c r="F11" s="78" t="s">
        <v>1387</v>
      </c>
      <c r="G11" s="79">
        <v>15552</v>
      </c>
      <c r="H11" s="80" t="s">
        <v>1390</v>
      </c>
      <c r="I11" s="74"/>
      <c r="J11" s="81"/>
      <c r="K11" s="82"/>
      <c r="L11" s="81"/>
      <c r="M11" s="82"/>
      <c r="N11" s="81"/>
      <c r="O11" s="82"/>
      <c r="P11" s="94"/>
      <c r="Q11" s="82"/>
      <c r="R11" s="95"/>
      <c r="S11" s="87"/>
      <c r="T11" s="95"/>
      <c r="U11" s="87">
        <v>44260</v>
      </c>
      <c r="V11" s="88">
        <v>1944</v>
      </c>
      <c r="W11" s="96">
        <v>44280</v>
      </c>
      <c r="X11" s="97">
        <v>1944</v>
      </c>
      <c r="Y11" s="91"/>
      <c r="Z11" s="91"/>
    </row>
    <row r="12" s="4" customFormat="1" customHeight="1" spans="1:295 16318:16318">
      <c r="A12" s="73">
        <v>44197</v>
      </c>
      <c r="B12" s="74">
        <v>44210</v>
      </c>
      <c r="C12" s="98" t="s">
        <v>1391</v>
      </c>
      <c r="D12" s="76" t="s">
        <v>686</v>
      </c>
      <c r="E12" s="77" t="s">
        <v>1392</v>
      </c>
      <c r="F12" s="78" t="s">
        <v>1393</v>
      </c>
      <c r="G12" s="79">
        <v>4680</v>
      </c>
      <c r="H12" s="80" t="s">
        <v>1394</v>
      </c>
      <c r="I12" s="74">
        <v>44241</v>
      </c>
      <c r="J12" s="81"/>
      <c r="K12" s="82">
        <v>44256</v>
      </c>
      <c r="L12" s="84">
        <v>936</v>
      </c>
      <c r="M12" s="82">
        <v>44269</v>
      </c>
      <c r="N12" s="81"/>
      <c r="O12" s="82">
        <v>44287</v>
      </c>
      <c r="P12" s="94"/>
      <c r="Q12" s="82">
        <v>44300</v>
      </c>
      <c r="R12" s="95"/>
      <c r="S12" s="87"/>
      <c r="T12" s="95"/>
      <c r="U12" s="87"/>
      <c r="V12" s="99"/>
      <c r="W12" s="100"/>
      <c r="X12" s="90"/>
      <c r="Y12" s="91"/>
      <c r="Z12" s="91"/>
    </row>
    <row r="13" s="4" customFormat="1" customHeight="1" spans="1:295 16318:16318">
      <c r="A13" s="73">
        <v>44197</v>
      </c>
      <c r="B13" s="74">
        <v>44224</v>
      </c>
      <c r="C13" s="101" t="s">
        <v>1395</v>
      </c>
      <c r="D13" s="76" t="s">
        <v>686</v>
      </c>
      <c r="E13" s="77" t="s">
        <v>1386</v>
      </c>
      <c r="F13" s="78" t="s">
        <v>1396</v>
      </c>
      <c r="G13" s="79">
        <v>49427</v>
      </c>
      <c r="H13" s="80" t="s">
        <v>1397</v>
      </c>
      <c r="I13" s="102">
        <v>44245</v>
      </c>
      <c r="J13" s="84">
        <v>8237.83</v>
      </c>
      <c r="K13" s="82">
        <v>44265</v>
      </c>
      <c r="L13" s="84">
        <v>8237.83</v>
      </c>
      <c r="M13" s="82">
        <v>44285</v>
      </c>
      <c r="N13" s="84">
        <v>8237.83</v>
      </c>
      <c r="O13" s="82">
        <v>44312</v>
      </c>
      <c r="P13" s="85">
        <v>8237.83</v>
      </c>
      <c r="Q13" s="82">
        <v>44332</v>
      </c>
      <c r="R13" s="86">
        <v>8237.83</v>
      </c>
      <c r="S13" s="87">
        <v>44352</v>
      </c>
      <c r="T13" s="86">
        <v>8237.83</v>
      </c>
      <c r="U13" s="87"/>
      <c r="V13" s="99"/>
      <c r="W13" s="100"/>
      <c r="X13" s="90"/>
      <c r="Y13" s="91"/>
      <c r="Z13" s="91"/>
    </row>
    <row r="14" s="4" customFormat="1" customHeight="1" spans="1:295 16318:16318">
      <c r="A14" s="73">
        <v>44197</v>
      </c>
      <c r="B14" s="74">
        <v>44197</v>
      </c>
      <c r="C14" s="103" t="s">
        <v>1398</v>
      </c>
      <c r="D14" s="76" t="s">
        <v>686</v>
      </c>
      <c r="E14" s="104" t="s">
        <v>1399</v>
      </c>
      <c r="F14" s="78" t="s">
        <v>1400</v>
      </c>
      <c r="G14" s="79">
        <v>49427</v>
      </c>
      <c r="H14" s="80" t="s">
        <v>1397</v>
      </c>
      <c r="I14" s="102">
        <v>44247</v>
      </c>
      <c r="J14" s="84">
        <v>8237.83</v>
      </c>
      <c r="K14" s="82"/>
      <c r="L14" s="81"/>
      <c r="M14" s="82"/>
      <c r="N14" s="81"/>
      <c r="O14" s="82"/>
      <c r="P14" s="94"/>
      <c r="Q14" s="82">
        <v>44327</v>
      </c>
      <c r="R14" s="86">
        <v>8237.83</v>
      </c>
      <c r="S14" s="87"/>
      <c r="T14" s="63"/>
      <c r="U14" s="87"/>
      <c r="V14" s="99"/>
      <c r="W14" s="100"/>
      <c r="X14" s="90"/>
      <c r="Y14" s="91"/>
      <c r="Z14" s="91"/>
    </row>
    <row r="15" s="4" customFormat="1" customHeight="1" spans="1:295 16318:16318">
      <c r="A15" s="73">
        <v>44228</v>
      </c>
      <c r="B15" s="74">
        <v>44249</v>
      </c>
      <c r="C15" s="101" t="s">
        <v>1401</v>
      </c>
      <c r="D15" s="76" t="s">
        <v>686</v>
      </c>
      <c r="E15" s="77" t="s">
        <v>1399</v>
      </c>
      <c r="F15" s="78" t="s">
        <v>1402</v>
      </c>
      <c r="G15" s="105">
        <v>5850</v>
      </c>
      <c r="H15" s="80" t="s">
        <v>1403</v>
      </c>
      <c r="I15" s="102">
        <v>44279</v>
      </c>
      <c r="J15" s="84">
        <v>1950</v>
      </c>
      <c r="K15" s="82">
        <v>44310</v>
      </c>
      <c r="L15" s="84">
        <v>1950</v>
      </c>
      <c r="M15" s="82">
        <v>44340</v>
      </c>
      <c r="N15" s="84">
        <v>1950</v>
      </c>
      <c r="O15" s="82"/>
      <c r="P15" s="94"/>
      <c r="Q15" s="82"/>
      <c r="R15" s="95"/>
      <c r="S15" s="87"/>
      <c r="T15" s="95"/>
      <c r="U15" s="87"/>
      <c r="V15" s="106"/>
      <c r="W15" s="89"/>
      <c r="X15" s="107"/>
      <c r="Y15" s="91"/>
      <c r="Z15" s="91"/>
    </row>
    <row r="16" s="4" customFormat="1" customHeight="1" spans="1:295 16318:16318">
      <c r="A16" s="73">
        <v>44228</v>
      </c>
      <c r="B16" s="74">
        <v>44232</v>
      </c>
      <c r="C16" s="103" t="s">
        <v>1404</v>
      </c>
      <c r="D16" s="76" t="s">
        <v>1405</v>
      </c>
      <c r="E16" s="77" t="s">
        <v>1406</v>
      </c>
      <c r="F16" s="78" t="s">
        <v>688</v>
      </c>
      <c r="G16" s="79">
        <v>11995.79</v>
      </c>
      <c r="H16" s="80" t="s">
        <v>1407</v>
      </c>
      <c r="I16" s="102">
        <v>44260</v>
      </c>
      <c r="J16" s="84">
        <v>5997.9</v>
      </c>
      <c r="K16" s="82">
        <v>44291</v>
      </c>
      <c r="L16" s="81"/>
      <c r="M16" s="82"/>
      <c r="N16" s="81"/>
      <c r="O16" s="82"/>
      <c r="P16" s="94"/>
      <c r="Q16" s="82"/>
      <c r="R16" s="95"/>
      <c r="S16" s="87"/>
      <c r="T16" s="95"/>
      <c r="U16" s="87"/>
      <c r="V16" s="99"/>
      <c r="W16" s="100"/>
      <c r="X16" s="90"/>
      <c r="Y16" s="91"/>
      <c r="Z16" s="91"/>
    </row>
    <row r="17" s="4" customFormat="1" customHeight="1" spans="1:26">
      <c r="A17" s="73">
        <v>44228</v>
      </c>
      <c r="B17" s="108">
        <v>44250</v>
      </c>
      <c r="C17" s="98" t="s">
        <v>1408</v>
      </c>
      <c r="D17" s="109" t="s">
        <v>688</v>
      </c>
      <c r="E17" s="77" t="s">
        <v>1409</v>
      </c>
      <c r="F17" s="78" t="s">
        <v>1410</v>
      </c>
      <c r="G17" s="110">
        <v>5800</v>
      </c>
      <c r="H17" s="80" t="s">
        <v>1411</v>
      </c>
      <c r="I17" s="108">
        <v>44278</v>
      </c>
      <c r="J17" s="81"/>
      <c r="K17" s="87">
        <v>44309</v>
      </c>
      <c r="L17" s="81"/>
      <c r="M17" s="87">
        <v>44339</v>
      </c>
      <c r="N17" s="81"/>
      <c r="O17" s="87">
        <v>44370</v>
      </c>
      <c r="P17" s="85">
        <v>1450</v>
      </c>
      <c r="Q17" s="87"/>
      <c r="R17" s="95"/>
      <c r="S17" s="87"/>
      <c r="T17" s="95"/>
      <c r="U17" s="87"/>
      <c r="V17" s="106"/>
      <c r="W17" s="89"/>
      <c r="X17" s="107"/>
      <c r="Y17" s="91"/>
      <c r="Z17" s="91"/>
    </row>
    <row r="18" s="4" customFormat="1" customHeight="1" spans="1:26">
      <c r="A18" s="73">
        <v>44256</v>
      </c>
      <c r="B18" s="74">
        <v>44267</v>
      </c>
      <c r="C18" s="98" t="s">
        <v>1412</v>
      </c>
      <c r="D18" s="109" t="s">
        <v>688</v>
      </c>
      <c r="E18" s="77" t="s">
        <v>1386</v>
      </c>
      <c r="F18" s="78" t="s">
        <v>1413</v>
      </c>
      <c r="G18" s="110">
        <v>16425</v>
      </c>
      <c r="H18" s="80" t="s">
        <v>1414</v>
      </c>
      <c r="I18" s="74">
        <v>44288</v>
      </c>
      <c r="J18" s="81"/>
      <c r="K18" s="87">
        <v>44308</v>
      </c>
      <c r="L18" s="81"/>
      <c r="M18" s="87">
        <v>44328</v>
      </c>
      <c r="N18" s="81"/>
      <c r="O18" s="87">
        <v>44349</v>
      </c>
      <c r="P18" s="111"/>
      <c r="Q18" s="87">
        <v>44369</v>
      </c>
      <c r="R18" s="86">
        <v>3285</v>
      </c>
      <c r="S18" s="100"/>
      <c r="T18" s="112"/>
      <c r="U18" s="100"/>
      <c r="V18" s="99"/>
      <c r="W18" s="100"/>
      <c r="X18" s="90"/>
      <c r="Y18" s="91"/>
      <c r="Z18" s="91"/>
    </row>
    <row r="19" s="4" customFormat="1" customHeight="1" spans="1:26">
      <c r="A19" s="73">
        <v>44287</v>
      </c>
      <c r="B19" s="74">
        <v>44300</v>
      </c>
      <c r="C19" s="101" t="s">
        <v>1415</v>
      </c>
      <c r="D19" s="113" t="s">
        <v>694</v>
      </c>
      <c r="E19" s="77" t="s">
        <v>1416</v>
      </c>
      <c r="F19" s="78" t="s">
        <v>1417</v>
      </c>
      <c r="G19" s="110">
        <v>2592</v>
      </c>
      <c r="H19" s="80" t="s">
        <v>1403</v>
      </c>
      <c r="I19" s="102">
        <v>44336</v>
      </c>
      <c r="J19" s="114">
        <v>864</v>
      </c>
      <c r="K19" s="87">
        <v>44367</v>
      </c>
      <c r="L19" s="114">
        <v>864</v>
      </c>
      <c r="M19" s="87">
        <v>44397</v>
      </c>
      <c r="N19" s="114">
        <v>864</v>
      </c>
      <c r="O19" s="87"/>
      <c r="P19" s="95"/>
      <c r="Q19" s="87"/>
      <c r="R19" s="95"/>
      <c r="S19" s="87"/>
      <c r="T19" s="112"/>
      <c r="U19" s="100"/>
      <c r="V19" s="99"/>
      <c r="W19" s="100"/>
      <c r="X19" s="90"/>
      <c r="Y19" s="91"/>
      <c r="Z19" s="91"/>
    </row>
    <row r="20" s="4" customFormat="1" customHeight="1" spans="1:26">
      <c r="A20" s="73">
        <v>44287</v>
      </c>
      <c r="B20" s="74">
        <v>44306</v>
      </c>
      <c r="C20" s="101" t="s">
        <v>1418</v>
      </c>
      <c r="D20" s="109" t="s">
        <v>688</v>
      </c>
      <c r="E20" s="77" t="s">
        <v>1419</v>
      </c>
      <c r="F20" s="78" t="s">
        <v>1420</v>
      </c>
      <c r="G20" s="110">
        <v>1208</v>
      </c>
      <c r="H20" s="80" t="s">
        <v>1403</v>
      </c>
      <c r="I20" s="74">
        <v>44339</v>
      </c>
      <c r="J20" s="81"/>
      <c r="K20" s="87">
        <v>44370</v>
      </c>
      <c r="L20" s="84">
        <v>402.67</v>
      </c>
      <c r="M20" s="87">
        <v>44379</v>
      </c>
      <c r="N20" s="81"/>
      <c r="O20" s="87"/>
      <c r="P20" s="94"/>
      <c r="Q20" s="87"/>
      <c r="R20" s="95"/>
      <c r="S20" s="87"/>
      <c r="T20" s="112"/>
      <c r="U20" s="100"/>
      <c r="V20" s="99"/>
      <c r="W20" s="100"/>
      <c r="X20" s="90"/>
      <c r="Y20" s="91"/>
      <c r="Z20" s="91"/>
    </row>
    <row r="21" s="4" customFormat="1" customHeight="1" spans="1:26">
      <c r="A21" s="73">
        <v>44287</v>
      </c>
      <c r="B21" s="74">
        <v>44313</v>
      </c>
      <c r="C21" s="101" t="s">
        <v>1421</v>
      </c>
      <c r="D21" s="109" t="s">
        <v>1422</v>
      </c>
      <c r="E21" s="115" t="s">
        <v>1416</v>
      </c>
      <c r="F21" s="116" t="s">
        <v>1417</v>
      </c>
      <c r="G21" s="79">
        <v>1744</v>
      </c>
      <c r="H21" s="117" t="s">
        <v>1403</v>
      </c>
      <c r="I21" s="74">
        <v>44345</v>
      </c>
      <c r="J21" s="84">
        <v>581.33</v>
      </c>
      <c r="K21" s="82">
        <v>44373</v>
      </c>
      <c r="L21" s="84">
        <v>581.33</v>
      </c>
      <c r="M21" s="82">
        <v>44406</v>
      </c>
      <c r="N21" s="84">
        <v>581.34</v>
      </c>
      <c r="O21" s="82"/>
      <c r="P21" s="94"/>
      <c r="Q21" s="82"/>
      <c r="R21" s="95"/>
      <c r="S21" s="87"/>
      <c r="T21" s="112"/>
      <c r="U21" s="100"/>
      <c r="V21" s="99"/>
      <c r="W21" s="100"/>
      <c r="X21" s="90"/>
      <c r="Y21" s="91"/>
      <c r="Z21" s="91"/>
    </row>
    <row r="22" s="4" customFormat="1" customHeight="1" spans="1:26">
      <c r="A22" s="73">
        <v>44287</v>
      </c>
      <c r="B22" s="74">
        <v>44291</v>
      </c>
      <c r="C22" s="98" t="s">
        <v>1423</v>
      </c>
      <c r="D22" s="109" t="s">
        <v>686</v>
      </c>
      <c r="E22" s="115" t="s">
        <v>1416</v>
      </c>
      <c r="F22" s="78" t="s">
        <v>1424</v>
      </c>
      <c r="G22" s="79">
        <v>9739</v>
      </c>
      <c r="H22" s="80" t="s">
        <v>1411</v>
      </c>
      <c r="I22" s="74">
        <v>44322</v>
      </c>
      <c r="J22" s="81"/>
      <c r="K22" s="82">
        <v>44353</v>
      </c>
      <c r="L22" s="81"/>
      <c r="M22" s="82">
        <v>44383</v>
      </c>
      <c r="N22" s="84">
        <v>2434.75</v>
      </c>
      <c r="O22" s="82">
        <v>44414</v>
      </c>
      <c r="P22" s="94"/>
      <c r="Q22" s="82"/>
      <c r="R22" s="95"/>
      <c r="S22" s="87"/>
      <c r="T22" s="112"/>
      <c r="U22" s="100"/>
      <c r="V22" s="99"/>
      <c r="W22" s="100"/>
      <c r="X22" s="90"/>
      <c r="Y22" s="91"/>
      <c r="Z22" s="91"/>
    </row>
    <row r="23" s="4" customFormat="1" customHeight="1" spans="1:26">
      <c r="A23" s="73">
        <v>44287</v>
      </c>
      <c r="B23" s="74">
        <v>44313</v>
      </c>
      <c r="C23" s="101" t="s">
        <v>1425</v>
      </c>
      <c r="D23" s="76" t="s">
        <v>1422</v>
      </c>
      <c r="E23" s="115" t="s">
        <v>1426</v>
      </c>
      <c r="F23" s="78" t="s">
        <v>1427</v>
      </c>
      <c r="G23" s="79">
        <v>833.75</v>
      </c>
      <c r="H23" s="118" t="s">
        <v>1403</v>
      </c>
      <c r="I23" s="74">
        <v>44345</v>
      </c>
      <c r="J23" s="81"/>
      <c r="K23" s="82">
        <v>44376</v>
      </c>
      <c r="L23" s="81"/>
      <c r="M23" s="82">
        <v>44406</v>
      </c>
      <c r="N23" s="84">
        <v>277.92</v>
      </c>
      <c r="O23" s="82"/>
      <c r="P23" s="94"/>
      <c r="Q23" s="82"/>
      <c r="R23" s="95"/>
      <c r="S23" s="87"/>
      <c r="T23" s="112"/>
      <c r="U23" s="100"/>
      <c r="V23" s="99"/>
      <c r="W23" s="100"/>
      <c r="X23" s="90"/>
      <c r="Y23" s="91"/>
      <c r="Z23" s="91"/>
    </row>
    <row r="24" s="4" customFormat="1" customHeight="1" spans="1:26">
      <c r="A24" s="73">
        <v>44317</v>
      </c>
      <c r="B24" s="74">
        <v>44321</v>
      </c>
      <c r="C24" s="103" t="s">
        <v>1428</v>
      </c>
      <c r="D24" s="76" t="s">
        <v>1422</v>
      </c>
      <c r="E24" s="115" t="s">
        <v>1416</v>
      </c>
      <c r="F24" s="78" t="s">
        <v>1429</v>
      </c>
      <c r="G24" s="79">
        <v>2180</v>
      </c>
      <c r="H24" s="118" t="s">
        <v>1403</v>
      </c>
      <c r="I24" s="74">
        <v>44354</v>
      </c>
      <c r="J24" s="84">
        <v>726.67</v>
      </c>
      <c r="K24" s="82">
        <v>44384</v>
      </c>
      <c r="L24" s="84">
        <v>726.67</v>
      </c>
      <c r="M24" s="82">
        <v>44415</v>
      </c>
      <c r="N24" s="84">
        <v>726.67</v>
      </c>
      <c r="O24" s="82"/>
      <c r="P24" s="94"/>
      <c r="Q24" s="82"/>
      <c r="R24" s="95"/>
      <c r="S24" s="100"/>
      <c r="T24" s="112"/>
      <c r="U24" s="100"/>
      <c r="V24" s="99"/>
      <c r="W24" s="100"/>
      <c r="X24" s="90"/>
      <c r="Y24" s="91"/>
      <c r="Z24" s="91"/>
    </row>
    <row r="25" s="4" customFormat="1" customHeight="1" spans="1:26">
      <c r="A25" s="73">
        <v>44317</v>
      </c>
      <c r="B25" s="74">
        <v>44326</v>
      </c>
      <c r="C25" s="98" t="s">
        <v>1430</v>
      </c>
      <c r="D25" s="93" t="s">
        <v>694</v>
      </c>
      <c r="E25" s="115" t="s">
        <v>1416</v>
      </c>
      <c r="F25" s="78" t="s">
        <v>1429</v>
      </c>
      <c r="G25" s="79">
        <v>4152</v>
      </c>
      <c r="H25" s="80" t="s">
        <v>1403</v>
      </c>
      <c r="I25" s="102">
        <v>44360</v>
      </c>
      <c r="J25" s="84">
        <v>1384</v>
      </c>
      <c r="K25" s="82">
        <v>44390</v>
      </c>
      <c r="L25" s="84">
        <v>1384</v>
      </c>
      <c r="M25" s="82">
        <v>44421</v>
      </c>
      <c r="N25" s="84">
        <v>1384</v>
      </c>
      <c r="O25" s="82"/>
      <c r="P25" s="94"/>
      <c r="Q25" s="82"/>
      <c r="R25" s="95"/>
      <c r="S25" s="100"/>
      <c r="T25" s="112"/>
      <c r="U25" s="100"/>
      <c r="V25" s="99"/>
      <c r="W25" s="100"/>
      <c r="X25" s="90"/>
      <c r="Y25" s="91"/>
      <c r="Z25" s="91"/>
    </row>
    <row r="26" s="4" customFormat="1" customHeight="1" spans="1:26">
      <c r="A26" s="73">
        <v>44317</v>
      </c>
      <c r="B26" s="74">
        <v>44333</v>
      </c>
      <c r="C26" s="101" t="s">
        <v>1431</v>
      </c>
      <c r="D26" s="93" t="s">
        <v>694</v>
      </c>
      <c r="E26" s="115" t="s">
        <v>1416</v>
      </c>
      <c r="F26" s="78" t="s">
        <v>1432</v>
      </c>
      <c r="G26" s="79">
        <v>4152</v>
      </c>
      <c r="H26" s="80" t="s">
        <v>1403</v>
      </c>
      <c r="I26" s="102">
        <v>44373</v>
      </c>
      <c r="J26" s="84">
        <v>1384</v>
      </c>
      <c r="K26" s="82">
        <v>44403</v>
      </c>
      <c r="L26" s="84">
        <v>1384</v>
      </c>
      <c r="M26" s="82">
        <v>44434</v>
      </c>
      <c r="N26" s="84">
        <v>1384</v>
      </c>
      <c r="O26" s="82"/>
      <c r="P26" s="94"/>
      <c r="Q26" s="82"/>
      <c r="R26" s="95"/>
      <c r="S26" s="100"/>
      <c r="T26" s="112"/>
      <c r="U26" s="100"/>
      <c r="V26" s="99"/>
      <c r="W26" s="100"/>
      <c r="X26" s="90"/>
      <c r="Y26" s="91"/>
      <c r="Z26" s="91"/>
    </row>
    <row r="27" s="4" customFormat="1" customHeight="1" spans="1:26">
      <c r="A27" s="73">
        <v>44317</v>
      </c>
      <c r="B27" s="74">
        <v>44335</v>
      </c>
      <c r="C27" s="101" t="s">
        <v>1433</v>
      </c>
      <c r="D27" s="76" t="s">
        <v>1422</v>
      </c>
      <c r="E27" s="77" t="s">
        <v>1416</v>
      </c>
      <c r="F27" s="78" t="s">
        <v>1432</v>
      </c>
      <c r="G27" s="79">
        <v>2973</v>
      </c>
      <c r="H27" s="118" t="s">
        <v>1403</v>
      </c>
      <c r="I27" s="74">
        <v>44374</v>
      </c>
      <c r="J27" s="84">
        <v>991.2</v>
      </c>
      <c r="K27" s="82">
        <v>44404</v>
      </c>
      <c r="L27" s="84">
        <v>991.2</v>
      </c>
      <c r="M27" s="82">
        <v>44435</v>
      </c>
      <c r="N27" s="84">
        <v>991.2</v>
      </c>
      <c r="O27" s="82"/>
      <c r="P27" s="94"/>
      <c r="Q27" s="82"/>
      <c r="R27" s="95"/>
      <c r="S27" s="100"/>
      <c r="T27" s="112"/>
      <c r="U27" s="100"/>
      <c r="V27" s="99"/>
      <c r="W27" s="100"/>
      <c r="X27" s="90"/>
      <c r="Y27" s="91"/>
      <c r="Z27" s="91"/>
    </row>
    <row r="28" s="4" customFormat="1" customHeight="1" spans="1:26">
      <c r="A28" s="73">
        <v>44317</v>
      </c>
      <c r="B28" s="74">
        <v>44336</v>
      </c>
      <c r="C28" s="101" t="s">
        <v>1434</v>
      </c>
      <c r="D28" s="76" t="s">
        <v>1435</v>
      </c>
      <c r="E28" s="77" t="s">
        <v>1419</v>
      </c>
      <c r="F28" s="78" t="s">
        <v>1436</v>
      </c>
      <c r="G28" s="79">
        <v>4140</v>
      </c>
      <c r="H28" s="80" t="s">
        <v>1403</v>
      </c>
      <c r="I28" s="74">
        <v>44373</v>
      </c>
      <c r="J28" s="81"/>
      <c r="K28" s="82">
        <v>44403</v>
      </c>
      <c r="L28" s="81"/>
      <c r="M28" s="82">
        <v>44434</v>
      </c>
      <c r="N28" s="84">
        <v>1380</v>
      </c>
      <c r="O28" s="82"/>
      <c r="P28" s="94"/>
      <c r="Q28" s="82"/>
      <c r="R28" s="95"/>
      <c r="S28" s="100"/>
      <c r="T28" s="112"/>
      <c r="U28" s="100"/>
      <c r="V28" s="99"/>
      <c r="W28" s="100"/>
      <c r="X28" s="90"/>
      <c r="Y28" s="91"/>
      <c r="Z28" s="91"/>
    </row>
    <row r="29" s="4" customFormat="1" customHeight="1" spans="1:26">
      <c r="A29" s="73">
        <v>44317</v>
      </c>
      <c r="B29" s="74">
        <v>44342</v>
      </c>
      <c r="C29" s="98" t="s">
        <v>1437</v>
      </c>
      <c r="D29" s="76" t="s">
        <v>1438</v>
      </c>
      <c r="E29" s="119" t="s">
        <v>1419</v>
      </c>
      <c r="F29" s="78" t="s">
        <v>1439</v>
      </c>
      <c r="G29" s="79">
        <v>1384</v>
      </c>
      <c r="H29" s="80" t="s">
        <v>1407</v>
      </c>
      <c r="I29" s="102">
        <v>44371</v>
      </c>
      <c r="J29" s="84">
        <v>692</v>
      </c>
      <c r="K29" s="82">
        <v>44401</v>
      </c>
      <c r="L29" s="81"/>
      <c r="M29" s="82"/>
      <c r="N29" s="81"/>
      <c r="O29" s="82"/>
      <c r="P29" s="94"/>
      <c r="Q29" s="82"/>
      <c r="R29" s="95"/>
      <c r="S29" s="100"/>
      <c r="T29" s="112"/>
      <c r="U29" s="100"/>
      <c r="V29" s="99"/>
      <c r="W29" s="100"/>
      <c r="X29" s="90"/>
      <c r="Y29" s="91"/>
      <c r="Z29" s="91"/>
    </row>
    <row r="30" s="4" customFormat="1" customHeight="1" spans="1:26">
      <c r="A30" s="73">
        <v>44348</v>
      </c>
      <c r="B30" s="74">
        <v>44351</v>
      </c>
      <c r="C30" s="98" t="s">
        <v>1440</v>
      </c>
      <c r="D30" s="76" t="s">
        <v>1438</v>
      </c>
      <c r="E30" s="77" t="s">
        <v>1386</v>
      </c>
      <c r="F30" s="78" t="s">
        <v>1441</v>
      </c>
      <c r="G30" s="79">
        <v>22600</v>
      </c>
      <c r="H30" s="80" t="s">
        <v>1403</v>
      </c>
      <c r="I30" s="102">
        <v>44385</v>
      </c>
      <c r="J30" s="120">
        <v>7533.33</v>
      </c>
      <c r="K30" s="82">
        <v>44416</v>
      </c>
      <c r="L30" s="120">
        <v>7533.33</v>
      </c>
      <c r="M30" s="82">
        <v>44447</v>
      </c>
      <c r="N30" s="120">
        <v>7533.33</v>
      </c>
      <c r="O30" s="82"/>
      <c r="P30" s="94"/>
      <c r="Q30" s="82"/>
      <c r="R30" s="95"/>
      <c r="S30" s="100"/>
      <c r="T30" s="112"/>
      <c r="U30" s="100"/>
      <c r="V30" s="99"/>
      <c r="W30" s="100"/>
      <c r="X30" s="90"/>
      <c r="Y30" s="91"/>
      <c r="Z30" s="91"/>
    </row>
    <row r="31" s="4" customFormat="1" customHeight="1" spans="1:26">
      <c r="A31" s="73">
        <v>44348</v>
      </c>
      <c r="B31" s="74">
        <v>44358</v>
      </c>
      <c r="C31" s="98" t="s">
        <v>1442</v>
      </c>
      <c r="D31" s="76" t="s">
        <v>1443</v>
      </c>
      <c r="E31" s="115" t="s">
        <v>1416</v>
      </c>
      <c r="F31" s="78" t="s">
        <v>1432</v>
      </c>
      <c r="G31" s="79">
        <v>7180</v>
      </c>
      <c r="H31" s="80" t="s">
        <v>1403</v>
      </c>
      <c r="I31" s="102">
        <v>44391</v>
      </c>
      <c r="J31" s="84">
        <v>2393.33</v>
      </c>
      <c r="K31" s="82">
        <v>44422</v>
      </c>
      <c r="L31" s="84">
        <v>2393.33</v>
      </c>
      <c r="M31" s="82">
        <v>44453</v>
      </c>
      <c r="N31" s="84">
        <v>2393.34</v>
      </c>
      <c r="O31" s="82"/>
      <c r="P31" s="94"/>
      <c r="Q31" s="82"/>
      <c r="R31" s="95"/>
      <c r="S31" s="100"/>
      <c r="T31" s="112"/>
      <c r="U31" s="100"/>
      <c r="V31" s="99"/>
      <c r="W31" s="100"/>
      <c r="X31" s="90"/>
      <c r="Y31" s="91"/>
      <c r="Z31" s="91"/>
    </row>
    <row r="32" s="4" customFormat="1" customHeight="1" spans="1:26">
      <c r="A32" s="73">
        <v>44348</v>
      </c>
      <c r="B32" s="74">
        <v>44358</v>
      </c>
      <c r="C32" s="98" t="s">
        <v>1444</v>
      </c>
      <c r="D32" s="109" t="s">
        <v>1422</v>
      </c>
      <c r="E32" s="115" t="s">
        <v>1416</v>
      </c>
      <c r="F32" s="78" t="s">
        <v>1432</v>
      </c>
      <c r="G32" s="79">
        <v>8327</v>
      </c>
      <c r="H32" s="118" t="s">
        <v>1403</v>
      </c>
      <c r="I32" s="74">
        <v>44391</v>
      </c>
      <c r="J32" s="84">
        <v>2775.67</v>
      </c>
      <c r="K32" s="82">
        <v>44422</v>
      </c>
      <c r="L32" s="84">
        <v>2775.67</v>
      </c>
      <c r="M32" s="82">
        <v>44453</v>
      </c>
      <c r="N32" s="84">
        <v>2775.66</v>
      </c>
      <c r="O32" s="82"/>
      <c r="P32" s="94"/>
      <c r="Q32" s="82"/>
      <c r="R32" s="95"/>
      <c r="S32" s="100"/>
      <c r="T32" s="112"/>
      <c r="U32" s="100"/>
      <c r="V32" s="99"/>
      <c r="W32" s="100"/>
      <c r="X32" s="90"/>
      <c r="Y32" s="91"/>
      <c r="Z32" s="91"/>
    </row>
    <row r="33" s="4" customFormat="1" customHeight="1" spans="1:28">
      <c r="A33" s="73">
        <v>44348</v>
      </c>
      <c r="B33" s="74">
        <v>44377</v>
      </c>
      <c r="C33" s="103" t="s">
        <v>1445</v>
      </c>
      <c r="D33" s="109" t="s">
        <v>1435</v>
      </c>
      <c r="E33" s="77" t="s">
        <v>1416</v>
      </c>
      <c r="F33" s="78" t="s">
        <v>1432</v>
      </c>
      <c r="G33" s="79">
        <v>9016.8</v>
      </c>
      <c r="H33" s="80" t="s">
        <v>1403</v>
      </c>
      <c r="I33" s="102">
        <v>44413</v>
      </c>
      <c r="J33" s="84">
        <v>3005.6</v>
      </c>
      <c r="K33" s="82">
        <v>44444</v>
      </c>
      <c r="L33" s="84">
        <v>3005.6</v>
      </c>
      <c r="M33" s="82">
        <v>44474</v>
      </c>
      <c r="N33" s="84">
        <v>3005.6</v>
      </c>
      <c r="O33" s="82"/>
      <c r="P33" s="94"/>
      <c r="Q33" s="82"/>
      <c r="R33" s="95"/>
      <c r="S33" s="87"/>
      <c r="T33" s="95"/>
      <c r="U33" s="87"/>
      <c r="V33" s="106"/>
      <c r="W33" s="89"/>
      <c r="X33" s="107"/>
      <c r="Y33" s="91"/>
      <c r="Z33" s="91"/>
    </row>
    <row r="34" s="4" customFormat="1" customHeight="1" spans="1:28">
      <c r="A34" s="73">
        <v>44348</v>
      </c>
      <c r="B34" s="74">
        <v>44356</v>
      </c>
      <c r="C34" s="101" t="s">
        <v>1446</v>
      </c>
      <c r="D34" s="76" t="s">
        <v>1422</v>
      </c>
      <c r="E34" s="115" t="s">
        <v>1447</v>
      </c>
      <c r="F34" s="78" t="s">
        <v>1448</v>
      </c>
      <c r="G34" s="79">
        <v>1440</v>
      </c>
      <c r="H34" s="118" t="s">
        <v>1449</v>
      </c>
      <c r="I34" s="74">
        <v>44386</v>
      </c>
      <c r="J34" s="81"/>
      <c r="K34" s="82">
        <v>44401</v>
      </c>
      <c r="L34" s="81"/>
      <c r="M34" s="82">
        <v>44417</v>
      </c>
      <c r="N34" s="81"/>
      <c r="O34" s="82">
        <v>44432</v>
      </c>
      <c r="P34" s="94"/>
      <c r="Q34" s="82">
        <v>44448</v>
      </c>
      <c r="R34" s="86">
        <v>240</v>
      </c>
      <c r="S34" s="100"/>
      <c r="T34" s="112"/>
      <c r="U34" s="100"/>
      <c r="V34" s="99"/>
      <c r="W34" s="100"/>
      <c r="X34" s="90"/>
      <c r="Y34" s="91"/>
      <c r="Z34" s="91"/>
    </row>
    <row r="35" s="4" customFormat="1" customHeight="1" spans="1:28">
      <c r="A35" s="73">
        <v>44348</v>
      </c>
      <c r="B35" s="74">
        <v>44361</v>
      </c>
      <c r="C35" s="98" t="s">
        <v>1450</v>
      </c>
      <c r="D35" s="76" t="s">
        <v>1435</v>
      </c>
      <c r="E35" s="115" t="s">
        <v>1419</v>
      </c>
      <c r="F35" s="78" t="s">
        <v>1451</v>
      </c>
      <c r="G35" s="79">
        <v>6497.1</v>
      </c>
      <c r="H35" s="80" t="s">
        <v>1403</v>
      </c>
      <c r="I35" s="74">
        <v>44391</v>
      </c>
      <c r="J35" s="121"/>
      <c r="K35" s="82">
        <v>44422</v>
      </c>
      <c r="L35" s="121"/>
      <c r="M35" s="82">
        <v>44453</v>
      </c>
      <c r="N35" s="114">
        <v>2165.7</v>
      </c>
      <c r="O35" s="82"/>
      <c r="P35" s="95"/>
      <c r="Q35" s="82"/>
      <c r="R35" s="95"/>
      <c r="S35" s="100"/>
      <c r="T35" s="112"/>
      <c r="U35" s="100"/>
      <c r="V35" s="99"/>
      <c r="W35" s="100"/>
      <c r="X35" s="90"/>
      <c r="Y35" s="91"/>
      <c r="Z35" s="91"/>
    </row>
    <row r="36" s="4" customFormat="1" customHeight="1" spans="1:28">
      <c r="A36" s="73">
        <v>44378</v>
      </c>
      <c r="B36" s="74">
        <v>44404</v>
      </c>
      <c r="C36" s="98" t="s">
        <v>1452</v>
      </c>
      <c r="D36" s="93" t="s">
        <v>694</v>
      </c>
      <c r="E36" s="115" t="s">
        <v>1416</v>
      </c>
      <c r="F36" s="78" t="s">
        <v>1453</v>
      </c>
      <c r="G36" s="79">
        <v>3321.6</v>
      </c>
      <c r="H36" s="80" t="s">
        <v>1403</v>
      </c>
      <c r="I36" s="102">
        <v>44441</v>
      </c>
      <c r="J36" s="84">
        <v>1107.2</v>
      </c>
      <c r="K36" s="82">
        <v>44471</v>
      </c>
      <c r="L36" s="84">
        <v>1107.2</v>
      </c>
      <c r="M36" s="82">
        <v>44502</v>
      </c>
      <c r="N36" s="84">
        <v>1107.2</v>
      </c>
      <c r="O36" s="82"/>
      <c r="P36" s="94"/>
      <c r="Q36" s="82"/>
      <c r="R36" s="95"/>
      <c r="S36" s="87"/>
      <c r="T36" s="95"/>
      <c r="U36" s="87"/>
      <c r="V36" s="106"/>
      <c r="W36" s="89"/>
      <c r="X36" s="107"/>
      <c r="Y36" s="91"/>
      <c r="Z36" s="91"/>
    </row>
    <row r="37" s="4" customFormat="1" customHeight="1" spans="1:28">
      <c r="A37" s="73">
        <v>44378</v>
      </c>
      <c r="B37" s="74">
        <v>44404</v>
      </c>
      <c r="C37" s="98" t="s">
        <v>1454</v>
      </c>
      <c r="D37" s="76" t="s">
        <v>1435</v>
      </c>
      <c r="E37" s="115" t="s">
        <v>1416</v>
      </c>
      <c r="F37" s="78" t="s">
        <v>1453</v>
      </c>
      <c r="G37" s="79">
        <v>4508.4</v>
      </c>
      <c r="H37" s="80" t="s">
        <v>1403</v>
      </c>
      <c r="I37" s="102">
        <v>44441</v>
      </c>
      <c r="J37" s="114">
        <v>1502.8</v>
      </c>
      <c r="K37" s="82">
        <v>44471</v>
      </c>
      <c r="L37" s="114">
        <v>1502.8</v>
      </c>
      <c r="M37" s="82">
        <v>44502</v>
      </c>
      <c r="N37" s="114">
        <v>1502.8</v>
      </c>
      <c r="O37" s="82"/>
      <c r="P37" s="95"/>
      <c r="Q37" s="82"/>
      <c r="R37" s="95"/>
      <c r="S37" s="87"/>
      <c r="T37" s="95"/>
      <c r="U37" s="87"/>
      <c r="V37" s="106"/>
      <c r="W37" s="89"/>
      <c r="X37" s="107"/>
      <c r="Y37" s="91"/>
      <c r="Z37" s="91"/>
    </row>
    <row r="38" s="4" customFormat="1" customHeight="1" spans="1:28">
      <c r="A38" s="73">
        <v>44378</v>
      </c>
      <c r="B38" s="74">
        <v>44392</v>
      </c>
      <c r="C38" s="101" t="s">
        <v>1455</v>
      </c>
      <c r="D38" s="93" t="s">
        <v>694</v>
      </c>
      <c r="E38" s="77" t="s">
        <v>1416</v>
      </c>
      <c r="F38" s="78" t="s">
        <v>1456</v>
      </c>
      <c r="G38" s="79">
        <v>5680</v>
      </c>
      <c r="H38" s="80" t="s">
        <v>1411</v>
      </c>
      <c r="I38" s="74">
        <v>44423</v>
      </c>
      <c r="J38" s="121"/>
      <c r="K38" s="82">
        <v>44454</v>
      </c>
      <c r="L38" s="121"/>
      <c r="M38" s="82">
        <v>44484</v>
      </c>
      <c r="N38" s="121"/>
      <c r="O38" s="82">
        <v>44515</v>
      </c>
      <c r="P38" s="86">
        <v>1420</v>
      </c>
      <c r="Q38" s="82"/>
      <c r="R38" s="95"/>
      <c r="S38" s="87"/>
      <c r="T38" s="95"/>
      <c r="U38" s="87"/>
      <c r="V38" s="106"/>
      <c r="W38" s="89"/>
      <c r="X38" s="107"/>
      <c r="Y38" s="91"/>
      <c r="Z38" s="91"/>
    </row>
    <row r="39" s="4" customFormat="1" customHeight="1" spans="1:28">
      <c r="A39" s="73">
        <v>44409</v>
      </c>
      <c r="B39" s="74">
        <v>44431</v>
      </c>
      <c r="C39" s="92" t="s">
        <v>1457</v>
      </c>
      <c r="D39" s="109" t="s">
        <v>688</v>
      </c>
      <c r="E39" s="77" t="s">
        <v>1458</v>
      </c>
      <c r="F39" s="78" t="s">
        <v>1459</v>
      </c>
      <c r="G39" s="79">
        <v>7200</v>
      </c>
      <c r="H39" s="80" t="s">
        <v>1403</v>
      </c>
      <c r="I39" s="102">
        <v>44464</v>
      </c>
      <c r="J39" s="84">
        <v>2400</v>
      </c>
      <c r="K39" s="82">
        <v>44494</v>
      </c>
      <c r="L39" s="84">
        <v>2400</v>
      </c>
      <c r="M39" s="82">
        <v>44525</v>
      </c>
      <c r="N39" s="84">
        <v>2400</v>
      </c>
      <c r="O39" s="82"/>
      <c r="P39" s="94"/>
      <c r="Q39" s="82"/>
      <c r="R39" s="95"/>
      <c r="S39" s="87"/>
      <c r="T39" s="95"/>
      <c r="U39" s="100"/>
      <c r="V39" s="99"/>
      <c r="W39" s="100"/>
      <c r="X39" s="90"/>
      <c r="Y39" s="91"/>
      <c r="Z39" s="91"/>
    </row>
    <row r="40" s="4" customFormat="1" customHeight="1" spans="1:28">
      <c r="A40" s="73">
        <v>44409</v>
      </c>
      <c r="B40" s="74">
        <v>44419</v>
      </c>
      <c r="C40" s="98" t="s">
        <v>1460</v>
      </c>
      <c r="D40" s="93" t="s">
        <v>694</v>
      </c>
      <c r="E40" s="77" t="s">
        <v>1461</v>
      </c>
      <c r="F40" s="78" t="s">
        <v>1462</v>
      </c>
      <c r="G40" s="79">
        <v>27680</v>
      </c>
      <c r="H40" s="80" t="s">
        <v>1463</v>
      </c>
      <c r="I40" s="74">
        <v>44480</v>
      </c>
      <c r="J40" s="83"/>
      <c r="K40" s="82">
        <v>44511</v>
      </c>
      <c r="L40" s="81"/>
      <c r="M40" s="82">
        <v>44541</v>
      </c>
      <c r="N40" s="84">
        <v>5536</v>
      </c>
      <c r="O40" s="82">
        <v>44572</v>
      </c>
      <c r="P40" s="85">
        <v>5536</v>
      </c>
      <c r="Q40" s="82">
        <v>44603</v>
      </c>
      <c r="R40" s="86">
        <v>5536</v>
      </c>
      <c r="S40" s="87"/>
      <c r="T40" s="95"/>
      <c r="U40" s="100"/>
      <c r="V40" s="99"/>
      <c r="W40" s="100"/>
      <c r="X40" s="90"/>
      <c r="Y40" s="91"/>
      <c r="Z40" s="91"/>
    </row>
    <row r="41" s="4" customFormat="1" customHeight="1" spans="1:28">
      <c r="A41" s="73">
        <v>44440</v>
      </c>
      <c r="B41" s="74">
        <v>44442</v>
      </c>
      <c r="C41" s="92" t="s">
        <v>1464</v>
      </c>
      <c r="D41" s="93" t="s">
        <v>694</v>
      </c>
      <c r="E41" s="77" t="s">
        <v>1458</v>
      </c>
      <c r="F41" s="78" t="s">
        <v>1465</v>
      </c>
      <c r="G41" s="79">
        <v>14017.06</v>
      </c>
      <c r="H41" s="80" t="s">
        <v>1403</v>
      </c>
      <c r="I41" s="74">
        <v>44472</v>
      </c>
      <c r="J41" s="81"/>
      <c r="K41" s="82">
        <v>44503</v>
      </c>
      <c r="L41" s="84">
        <v>4672.35</v>
      </c>
      <c r="M41" s="82">
        <v>44533</v>
      </c>
      <c r="N41" s="81"/>
      <c r="O41" s="82"/>
      <c r="P41" s="94"/>
      <c r="Q41" s="82"/>
      <c r="R41" s="95"/>
      <c r="S41" s="87"/>
      <c r="T41" s="95"/>
      <c r="U41" s="100"/>
      <c r="V41" s="99"/>
      <c r="W41" s="100"/>
      <c r="X41" s="90"/>
      <c r="Y41" s="91"/>
      <c r="Z41" s="91"/>
    </row>
    <row r="42" s="4" customFormat="1" customHeight="1" spans="1:28">
      <c r="A42" s="73">
        <v>44440</v>
      </c>
      <c r="B42" s="74">
        <v>44454</v>
      </c>
      <c r="C42" s="75" t="s">
        <v>1466</v>
      </c>
      <c r="D42" s="76" t="s">
        <v>686</v>
      </c>
      <c r="E42" s="77" t="s">
        <v>1461</v>
      </c>
      <c r="F42" s="78" t="s">
        <v>1467</v>
      </c>
      <c r="G42" s="79">
        <v>2306</v>
      </c>
      <c r="H42" s="80" t="s">
        <v>1468</v>
      </c>
      <c r="I42" s="102">
        <v>44472</v>
      </c>
      <c r="J42" s="84">
        <v>1153</v>
      </c>
      <c r="K42" s="82">
        <v>44486</v>
      </c>
      <c r="L42" s="84">
        <v>1153</v>
      </c>
      <c r="M42" s="82"/>
      <c r="N42" s="81"/>
      <c r="O42" s="82"/>
      <c r="P42" s="94"/>
      <c r="Q42" s="82"/>
      <c r="R42" s="95"/>
      <c r="S42" s="87"/>
      <c r="T42" s="95"/>
      <c r="U42" s="100"/>
      <c r="V42" s="99"/>
      <c r="W42" s="100"/>
      <c r="X42" s="90"/>
      <c r="Y42" s="91"/>
      <c r="Z42" s="91"/>
    </row>
    <row r="43" s="4" customFormat="1" customHeight="1" spans="1:28">
      <c r="A43" s="73">
        <v>44440</v>
      </c>
      <c r="B43" s="74">
        <v>44440</v>
      </c>
      <c r="C43" s="75" t="s">
        <v>1469</v>
      </c>
      <c r="D43" s="76" t="s">
        <v>686</v>
      </c>
      <c r="E43" s="104" t="s">
        <v>1470</v>
      </c>
      <c r="F43" s="122" t="s">
        <v>57</v>
      </c>
      <c r="G43" s="79">
        <v>22337.2</v>
      </c>
      <c r="H43" s="123" t="s">
        <v>1471</v>
      </c>
      <c r="I43" s="74">
        <v>44484</v>
      </c>
      <c r="J43" s="81"/>
      <c r="K43" s="82">
        <v>44501</v>
      </c>
      <c r="L43" s="81"/>
      <c r="M43" s="82">
        <v>44515</v>
      </c>
      <c r="N43" s="81"/>
      <c r="O43" s="82">
        <v>44531</v>
      </c>
      <c r="P43" s="85">
        <v>5584.3</v>
      </c>
      <c r="Q43" s="82"/>
      <c r="R43" s="95"/>
      <c r="S43" s="87"/>
      <c r="T43" s="95"/>
      <c r="U43" s="100"/>
      <c r="V43" s="99"/>
      <c r="W43" s="100"/>
      <c r="X43" s="90"/>
      <c r="Y43" s="91"/>
      <c r="Z43" s="91"/>
      <c r="AB43" s="124"/>
    </row>
    <row r="44" s="4" customFormat="1" customHeight="1" spans="1:28">
      <c r="A44" s="73">
        <v>44470</v>
      </c>
      <c r="B44" s="74">
        <v>44470</v>
      </c>
      <c r="C44" s="75" t="s">
        <v>1472</v>
      </c>
      <c r="D44" s="76" t="s">
        <v>686</v>
      </c>
      <c r="E44" s="77" t="s">
        <v>1386</v>
      </c>
      <c r="F44" s="78" t="s">
        <v>1473</v>
      </c>
      <c r="G44" s="79">
        <v>12514</v>
      </c>
      <c r="H44" s="80" t="s">
        <v>1411</v>
      </c>
      <c r="I44" s="102">
        <v>44504</v>
      </c>
      <c r="J44" s="84">
        <v>3128.5</v>
      </c>
      <c r="K44" s="82">
        <v>44534</v>
      </c>
      <c r="L44" s="84">
        <v>3128.5</v>
      </c>
      <c r="M44" s="82">
        <v>44565</v>
      </c>
      <c r="N44" s="84">
        <v>3128.5</v>
      </c>
      <c r="O44" s="82">
        <v>44596</v>
      </c>
      <c r="P44" s="85">
        <v>3128.5</v>
      </c>
      <c r="Q44" s="82"/>
      <c r="R44" s="95"/>
      <c r="S44" s="87"/>
      <c r="T44" s="95"/>
      <c r="U44" s="87"/>
      <c r="V44" s="106"/>
      <c r="W44" s="89"/>
      <c r="X44" s="90"/>
      <c r="Y44" s="91"/>
      <c r="Z44" s="91"/>
    </row>
    <row r="45" s="4" customFormat="1" customHeight="1" spans="1:28">
      <c r="A45" s="73">
        <v>44470</v>
      </c>
      <c r="B45" s="74">
        <v>44470</v>
      </c>
      <c r="C45" s="92" t="s">
        <v>1474</v>
      </c>
      <c r="D45" s="113" t="s">
        <v>694</v>
      </c>
      <c r="E45" s="77" t="s">
        <v>1386</v>
      </c>
      <c r="F45" s="78" t="s">
        <v>1473</v>
      </c>
      <c r="G45" s="79">
        <v>17907.6</v>
      </c>
      <c r="H45" s="80" t="s">
        <v>1475</v>
      </c>
      <c r="I45" s="102">
        <v>44504</v>
      </c>
      <c r="J45" s="84">
        <v>4476.9</v>
      </c>
      <c r="K45" s="82">
        <v>44534</v>
      </c>
      <c r="L45" s="84">
        <v>4476.9</v>
      </c>
      <c r="M45" s="82">
        <v>44565</v>
      </c>
      <c r="N45" s="84">
        <v>4476.9</v>
      </c>
      <c r="O45" s="82">
        <v>44596</v>
      </c>
      <c r="P45" s="85">
        <v>4476.9</v>
      </c>
      <c r="Q45" s="82"/>
      <c r="R45" s="95"/>
      <c r="S45" s="87"/>
      <c r="T45" s="95"/>
      <c r="U45" s="87"/>
      <c r="V45" s="106"/>
      <c r="W45" s="89"/>
      <c r="X45" s="90"/>
      <c r="Y45" s="91"/>
      <c r="Z45" s="91"/>
    </row>
    <row r="46" s="4" customFormat="1" customHeight="1" spans="1:28">
      <c r="A46" s="73">
        <v>44470</v>
      </c>
      <c r="B46" s="74">
        <v>44476</v>
      </c>
      <c r="C46" s="103" t="s">
        <v>1476</v>
      </c>
      <c r="D46" s="76" t="s">
        <v>1160</v>
      </c>
      <c r="E46" s="115" t="s">
        <v>1386</v>
      </c>
      <c r="F46" s="78" t="s">
        <v>1473</v>
      </c>
      <c r="G46" s="79">
        <v>15778.9</v>
      </c>
      <c r="H46" s="80" t="s">
        <v>1411</v>
      </c>
      <c r="I46" s="102">
        <v>44520</v>
      </c>
      <c r="J46" s="84">
        <v>3944.72</v>
      </c>
      <c r="K46" s="82">
        <v>44550</v>
      </c>
      <c r="L46" s="84">
        <v>3944.72</v>
      </c>
      <c r="M46" s="82">
        <v>44581</v>
      </c>
      <c r="N46" s="84">
        <v>3944.72</v>
      </c>
      <c r="O46" s="82">
        <v>44612</v>
      </c>
      <c r="P46" s="85">
        <v>3944.74</v>
      </c>
      <c r="Q46" s="82"/>
      <c r="R46" s="95"/>
      <c r="S46" s="87"/>
      <c r="T46" s="95"/>
      <c r="U46" s="87"/>
      <c r="V46" s="106"/>
      <c r="W46" s="89"/>
      <c r="X46" s="90"/>
      <c r="Y46" s="91"/>
      <c r="Z46" s="91"/>
    </row>
    <row r="47" s="4" customFormat="1" customHeight="1" spans="1:28">
      <c r="A47" s="73">
        <v>44470</v>
      </c>
      <c r="B47" s="74">
        <v>44474</v>
      </c>
      <c r="C47" s="92" t="s">
        <v>1477</v>
      </c>
      <c r="D47" s="93" t="s">
        <v>694</v>
      </c>
      <c r="E47" s="77" t="s">
        <v>1470</v>
      </c>
      <c r="F47" s="78" t="s">
        <v>1478</v>
      </c>
      <c r="G47" s="79">
        <v>1440</v>
      </c>
      <c r="H47" s="80" t="s">
        <v>1403</v>
      </c>
      <c r="I47" s="102">
        <v>44507</v>
      </c>
      <c r="J47" s="84">
        <v>480</v>
      </c>
      <c r="K47" s="82">
        <v>44537</v>
      </c>
      <c r="L47" s="84">
        <v>480</v>
      </c>
      <c r="M47" s="82">
        <v>44568</v>
      </c>
      <c r="N47" s="84">
        <v>480</v>
      </c>
      <c r="O47" s="82"/>
      <c r="P47" s="94"/>
      <c r="Q47" s="82"/>
      <c r="R47" s="95"/>
      <c r="S47" s="87"/>
      <c r="T47" s="95"/>
      <c r="U47" s="87"/>
      <c r="V47" s="106"/>
      <c r="W47" s="89"/>
      <c r="X47" s="90"/>
      <c r="Y47" s="91"/>
      <c r="Z47" s="91"/>
    </row>
    <row r="48" s="4" customFormat="1" customHeight="1" spans="1:28">
      <c r="A48" s="73">
        <v>44470</v>
      </c>
      <c r="B48" s="74">
        <v>44474</v>
      </c>
      <c r="C48" s="75" t="s">
        <v>1479</v>
      </c>
      <c r="D48" s="109" t="s">
        <v>686</v>
      </c>
      <c r="E48" s="77" t="s">
        <v>1470</v>
      </c>
      <c r="F48" s="78" t="s">
        <v>1478</v>
      </c>
      <c r="G48" s="79">
        <v>2340</v>
      </c>
      <c r="H48" s="80" t="s">
        <v>1403</v>
      </c>
      <c r="I48" s="74">
        <v>44507</v>
      </c>
      <c r="J48" s="81"/>
      <c r="K48" s="82">
        <v>44537</v>
      </c>
      <c r="L48" s="84">
        <v>780</v>
      </c>
      <c r="M48" s="82">
        <v>44568</v>
      </c>
      <c r="N48" s="84">
        <v>780</v>
      </c>
      <c r="O48" s="82"/>
      <c r="P48" s="94"/>
      <c r="Q48" s="82"/>
      <c r="R48" s="95"/>
      <c r="S48" s="87"/>
      <c r="T48" s="95"/>
      <c r="U48" s="87"/>
      <c r="V48" s="106"/>
      <c r="W48" s="89"/>
      <c r="X48" s="90"/>
      <c r="Y48" s="91"/>
      <c r="Z48" s="91"/>
    </row>
    <row r="49" s="4" customFormat="1" customHeight="1" spans="1:59">
      <c r="A49" s="73">
        <v>44470</v>
      </c>
      <c r="B49" s="74">
        <v>44476</v>
      </c>
      <c r="C49" s="75" t="s">
        <v>1479</v>
      </c>
      <c r="D49" s="76" t="s">
        <v>686</v>
      </c>
      <c r="E49" s="77" t="s">
        <v>1470</v>
      </c>
      <c r="F49" s="122" t="s">
        <v>57</v>
      </c>
      <c r="G49" s="79">
        <v>27713.85</v>
      </c>
      <c r="H49" s="80" t="s">
        <v>1471</v>
      </c>
      <c r="I49" s="102">
        <v>44523</v>
      </c>
      <c r="J49" s="84">
        <v>6928.46</v>
      </c>
      <c r="K49" s="82">
        <v>44538</v>
      </c>
      <c r="L49" s="84">
        <v>6928.46</v>
      </c>
      <c r="M49" s="82">
        <v>44553</v>
      </c>
      <c r="N49" s="84">
        <v>6928.46</v>
      </c>
      <c r="O49" s="82">
        <v>44569</v>
      </c>
      <c r="P49" s="94"/>
      <c r="Q49" s="82"/>
      <c r="R49" s="95"/>
      <c r="S49" s="87"/>
      <c r="T49" s="95"/>
      <c r="U49" s="87"/>
      <c r="V49" s="106"/>
      <c r="W49" s="89"/>
      <c r="X49" s="90"/>
      <c r="Y49" s="91"/>
      <c r="Z49" s="91"/>
      <c r="AB49" s="124"/>
    </row>
    <row r="50" s="4" customFormat="1" customHeight="1" spans="1:59">
      <c r="A50" s="73">
        <v>44470</v>
      </c>
      <c r="B50" s="108">
        <v>44470</v>
      </c>
      <c r="C50" s="75" t="s">
        <v>1480</v>
      </c>
      <c r="D50" s="109" t="s">
        <v>684</v>
      </c>
      <c r="E50" s="77" t="s">
        <v>1481</v>
      </c>
      <c r="F50" s="78" t="s">
        <v>1482</v>
      </c>
      <c r="G50" s="110">
        <v>2904</v>
      </c>
      <c r="H50" s="118" t="s">
        <v>1403</v>
      </c>
      <c r="I50" s="108">
        <v>44504</v>
      </c>
      <c r="J50" s="81"/>
      <c r="K50" s="87">
        <v>44534</v>
      </c>
      <c r="L50" s="83"/>
      <c r="M50" s="87">
        <v>44565</v>
      </c>
      <c r="N50" s="84">
        <v>968</v>
      </c>
      <c r="O50" s="87"/>
      <c r="P50" s="94"/>
      <c r="Q50" s="87"/>
      <c r="R50" s="95"/>
      <c r="S50" s="87"/>
      <c r="T50" s="95"/>
      <c r="U50" s="87"/>
      <c r="V50" s="99"/>
      <c r="W50" s="100"/>
      <c r="X50" s="90"/>
      <c r="Y50" s="91"/>
      <c r="Z50" s="91"/>
    </row>
    <row r="51" s="4" customFormat="1" customHeight="1" spans="1:59">
      <c r="A51" s="73">
        <v>44470</v>
      </c>
      <c r="B51" s="74">
        <v>44470</v>
      </c>
      <c r="C51" s="92" t="s">
        <v>1483</v>
      </c>
      <c r="D51" s="93" t="s">
        <v>694</v>
      </c>
      <c r="E51" s="77" t="s">
        <v>1461</v>
      </c>
      <c r="F51" s="78" t="s">
        <v>1462</v>
      </c>
      <c r="G51" s="79">
        <v>6507.75</v>
      </c>
      <c r="H51" s="80" t="s">
        <v>1403</v>
      </c>
      <c r="I51" s="74">
        <v>44506</v>
      </c>
      <c r="J51" s="81"/>
      <c r="K51" s="82">
        <v>44536</v>
      </c>
      <c r="L51" s="81"/>
      <c r="M51" s="82">
        <v>44567</v>
      </c>
      <c r="N51" s="84">
        <v>2169.25</v>
      </c>
      <c r="O51" s="82"/>
      <c r="P51" s="94"/>
      <c r="Q51" s="82"/>
      <c r="R51" s="95"/>
      <c r="S51" s="87"/>
      <c r="T51" s="95"/>
      <c r="U51" s="87"/>
      <c r="V51" s="99"/>
      <c r="W51" s="100"/>
      <c r="X51" s="90"/>
      <c r="Y51" s="91"/>
      <c r="Z51" s="91"/>
    </row>
    <row r="52" s="4" customFormat="1" customHeight="1" spans="1:59">
      <c r="A52" s="73">
        <v>44470</v>
      </c>
      <c r="B52" s="108">
        <v>44477</v>
      </c>
      <c r="C52" s="75" t="s">
        <v>1484</v>
      </c>
      <c r="D52" s="109" t="s">
        <v>684</v>
      </c>
      <c r="E52" s="77" t="s">
        <v>1485</v>
      </c>
      <c r="F52" s="78" t="s">
        <v>605</v>
      </c>
      <c r="G52" s="110">
        <v>2520</v>
      </c>
      <c r="H52" s="118" t="s">
        <v>1394</v>
      </c>
      <c r="I52" s="108">
        <v>44513</v>
      </c>
      <c r="J52" s="83"/>
      <c r="K52" s="87">
        <v>44529</v>
      </c>
      <c r="L52" s="81"/>
      <c r="M52" s="87">
        <v>44567</v>
      </c>
      <c r="N52" s="81"/>
      <c r="O52" s="87">
        <v>44559</v>
      </c>
      <c r="P52" s="95"/>
      <c r="Q52" s="87">
        <v>44574</v>
      </c>
      <c r="R52" s="86">
        <v>504</v>
      </c>
      <c r="S52" s="87"/>
      <c r="T52" s="95"/>
      <c r="U52" s="87"/>
      <c r="V52" s="106"/>
      <c r="W52" s="89"/>
      <c r="X52" s="90"/>
      <c r="Y52" s="91"/>
      <c r="Z52" s="91"/>
    </row>
    <row r="53" s="4" customFormat="1" customHeight="1" spans="1:59">
      <c r="A53" s="73">
        <v>44470</v>
      </c>
      <c r="B53" s="74">
        <v>44490</v>
      </c>
      <c r="C53" s="75" t="s">
        <v>1486</v>
      </c>
      <c r="D53" s="109" t="s">
        <v>686</v>
      </c>
      <c r="E53" s="77" t="s">
        <v>1487</v>
      </c>
      <c r="F53" s="78" t="s">
        <v>1488</v>
      </c>
      <c r="G53" s="110">
        <v>4500</v>
      </c>
      <c r="H53" s="80" t="s">
        <v>1489</v>
      </c>
      <c r="I53" s="74">
        <v>44519</v>
      </c>
      <c r="J53" s="83"/>
      <c r="K53" s="87">
        <v>44547</v>
      </c>
      <c r="L53" s="81"/>
      <c r="M53" s="87">
        <v>44576</v>
      </c>
      <c r="N53" s="84">
        <v>1125</v>
      </c>
      <c r="O53" s="87">
        <v>44605</v>
      </c>
      <c r="P53" s="86">
        <v>1125</v>
      </c>
      <c r="Q53" s="87"/>
      <c r="R53" s="95"/>
      <c r="S53" s="87"/>
      <c r="T53" s="95"/>
      <c r="U53" s="87"/>
      <c r="V53" s="106"/>
      <c r="W53" s="89"/>
      <c r="X53" s="90"/>
      <c r="Y53" s="91"/>
      <c r="Z53" s="91"/>
    </row>
    <row r="54" s="4" customFormat="1" customHeight="1" spans="1:59">
      <c r="A54" s="73">
        <v>44501</v>
      </c>
      <c r="B54" s="108">
        <v>44504</v>
      </c>
      <c r="C54" s="98" t="s">
        <v>1490</v>
      </c>
      <c r="D54" s="109" t="s">
        <v>1160</v>
      </c>
      <c r="E54" s="115" t="s">
        <v>1416</v>
      </c>
      <c r="F54" s="78" t="s">
        <v>1491</v>
      </c>
      <c r="G54" s="110">
        <v>1302.84</v>
      </c>
      <c r="H54" s="80" t="s">
        <v>1403</v>
      </c>
      <c r="I54" s="125">
        <v>44539</v>
      </c>
      <c r="J54" s="84">
        <v>434.28</v>
      </c>
      <c r="K54" s="87">
        <v>44570</v>
      </c>
      <c r="L54" s="84">
        <v>434.28</v>
      </c>
      <c r="M54" s="87">
        <v>44601</v>
      </c>
      <c r="N54" s="84">
        <v>434.28</v>
      </c>
      <c r="O54" s="87"/>
      <c r="P54" s="95"/>
      <c r="Q54" s="87"/>
      <c r="R54" s="95"/>
      <c r="S54" s="87"/>
      <c r="T54" s="95"/>
      <c r="U54" s="87"/>
      <c r="V54" s="99"/>
      <c r="W54" s="100"/>
      <c r="X54" s="90"/>
      <c r="Y54" s="91"/>
      <c r="Z54" s="91"/>
    </row>
    <row r="55" s="4" customFormat="1" customHeight="1" spans="1:59">
      <c r="A55" s="73">
        <v>44501</v>
      </c>
      <c r="B55" s="108">
        <v>44504</v>
      </c>
      <c r="C55" s="92" t="s">
        <v>1492</v>
      </c>
      <c r="D55" s="109" t="s">
        <v>686</v>
      </c>
      <c r="E55" s="77" t="s">
        <v>1416</v>
      </c>
      <c r="F55" s="78" t="s">
        <v>1491</v>
      </c>
      <c r="G55" s="110">
        <v>4680</v>
      </c>
      <c r="H55" s="80" t="s">
        <v>1403</v>
      </c>
      <c r="I55" s="125">
        <v>44539</v>
      </c>
      <c r="J55" s="84">
        <v>1560</v>
      </c>
      <c r="K55" s="87">
        <v>44570</v>
      </c>
      <c r="L55" s="84">
        <v>1560</v>
      </c>
      <c r="M55" s="87">
        <v>44601</v>
      </c>
      <c r="N55" s="84">
        <v>1560</v>
      </c>
      <c r="O55" s="87"/>
      <c r="P55" s="94"/>
      <c r="Q55" s="87"/>
      <c r="R55" s="95"/>
      <c r="S55" s="87"/>
      <c r="T55" s="95"/>
      <c r="U55" s="87"/>
      <c r="V55" s="99"/>
      <c r="W55" s="100"/>
      <c r="X55" s="90"/>
      <c r="Y55" s="91"/>
      <c r="Z55" s="91"/>
    </row>
    <row r="56" s="4" customFormat="1" customHeight="1" spans="1:59">
      <c r="A56" s="73">
        <v>44501</v>
      </c>
      <c r="B56" s="74">
        <v>44504</v>
      </c>
      <c r="C56" s="92" t="s">
        <v>1493</v>
      </c>
      <c r="D56" s="93" t="s">
        <v>694</v>
      </c>
      <c r="E56" s="77" t="s">
        <v>1416</v>
      </c>
      <c r="F56" s="78" t="s">
        <v>1491</v>
      </c>
      <c r="G56" s="79">
        <v>5483.1</v>
      </c>
      <c r="H56" s="80" t="s">
        <v>1403</v>
      </c>
      <c r="I56" s="102">
        <v>44539</v>
      </c>
      <c r="J56" s="84">
        <v>1827.7</v>
      </c>
      <c r="K56" s="82">
        <v>44570</v>
      </c>
      <c r="L56" s="84">
        <v>1827.7</v>
      </c>
      <c r="M56" s="82">
        <v>44601</v>
      </c>
      <c r="N56" s="84">
        <v>1827.7</v>
      </c>
      <c r="O56" s="82"/>
      <c r="P56" s="94"/>
      <c r="Q56" s="82"/>
      <c r="R56" s="95"/>
      <c r="S56" s="87"/>
      <c r="T56" s="95"/>
      <c r="U56" s="87"/>
      <c r="V56" s="99"/>
      <c r="W56" s="100"/>
      <c r="X56" s="90"/>
      <c r="Y56" s="91"/>
      <c r="Z56" s="91"/>
    </row>
    <row r="57" s="4" customFormat="1" customHeight="1" spans="1:59">
      <c r="A57" s="73">
        <v>44501</v>
      </c>
      <c r="B57" s="74">
        <v>44504</v>
      </c>
      <c r="C57" s="75" t="s">
        <v>1494</v>
      </c>
      <c r="D57" s="76" t="s">
        <v>688</v>
      </c>
      <c r="E57" s="77" t="s">
        <v>1416</v>
      </c>
      <c r="F57" s="78" t="s">
        <v>1491</v>
      </c>
      <c r="G57" s="79">
        <v>10294.24</v>
      </c>
      <c r="H57" s="80" t="s">
        <v>1403</v>
      </c>
      <c r="I57" s="102">
        <v>44539</v>
      </c>
      <c r="J57" s="84">
        <v>3431.41</v>
      </c>
      <c r="K57" s="82">
        <v>44570</v>
      </c>
      <c r="L57" s="84">
        <v>3431.41</v>
      </c>
      <c r="M57" s="82">
        <v>44601</v>
      </c>
      <c r="N57" s="84">
        <v>3431.42</v>
      </c>
      <c r="O57" s="82"/>
      <c r="P57" s="94"/>
      <c r="Q57" s="82"/>
      <c r="R57" s="95"/>
      <c r="S57" s="87"/>
      <c r="T57" s="95"/>
      <c r="U57" s="87"/>
      <c r="V57" s="99"/>
      <c r="W57" s="100"/>
      <c r="X57" s="90"/>
      <c r="Y57" s="91"/>
      <c r="Z57" s="91"/>
    </row>
    <row r="58" s="4" customFormat="1" customHeight="1" spans="1:59">
      <c r="A58" s="73">
        <v>44501</v>
      </c>
      <c r="B58" s="74">
        <v>44504</v>
      </c>
      <c r="C58" s="75" t="s">
        <v>1495</v>
      </c>
      <c r="D58" s="109" t="s">
        <v>686</v>
      </c>
      <c r="E58" s="77" t="s">
        <v>1386</v>
      </c>
      <c r="F58" s="78" t="s">
        <v>1387</v>
      </c>
      <c r="G58" s="79">
        <v>30000</v>
      </c>
      <c r="H58" s="80" t="s">
        <v>1496</v>
      </c>
      <c r="I58" s="102">
        <v>44555</v>
      </c>
      <c r="J58" s="84">
        <v>6000</v>
      </c>
      <c r="K58" s="82">
        <v>44575</v>
      </c>
      <c r="L58" s="84">
        <v>6000</v>
      </c>
      <c r="M58" s="82">
        <v>44595</v>
      </c>
      <c r="N58" s="84">
        <v>6000</v>
      </c>
      <c r="O58" s="82">
        <v>44615</v>
      </c>
      <c r="P58" s="85">
        <v>6000</v>
      </c>
      <c r="Q58" s="82">
        <v>44635</v>
      </c>
      <c r="R58" s="86">
        <v>6000</v>
      </c>
      <c r="S58" s="87"/>
      <c r="T58" s="95"/>
      <c r="U58" s="87"/>
      <c r="V58" s="99"/>
      <c r="W58" s="100"/>
      <c r="X58" s="90"/>
      <c r="Y58" s="91"/>
      <c r="Z58" s="91"/>
    </row>
    <row r="59" s="4" customFormat="1" customHeight="1" spans="1:59">
      <c r="A59" s="73">
        <v>44501</v>
      </c>
      <c r="B59" s="74">
        <v>44509</v>
      </c>
      <c r="C59" s="98" t="s">
        <v>1497</v>
      </c>
      <c r="D59" s="76" t="s">
        <v>690</v>
      </c>
      <c r="E59" s="77" t="s">
        <v>1481</v>
      </c>
      <c r="F59" s="78" t="s">
        <v>1482</v>
      </c>
      <c r="G59" s="79">
        <v>1440</v>
      </c>
      <c r="H59" s="80" t="s">
        <v>1411</v>
      </c>
      <c r="I59" s="74">
        <v>44540</v>
      </c>
      <c r="J59" s="83"/>
      <c r="K59" s="82">
        <v>44571</v>
      </c>
      <c r="L59" s="84">
        <v>360</v>
      </c>
      <c r="M59" s="82">
        <v>44602</v>
      </c>
      <c r="N59" s="84">
        <v>360</v>
      </c>
      <c r="O59" s="82">
        <v>44630</v>
      </c>
      <c r="P59" s="85">
        <v>360</v>
      </c>
      <c r="Q59" s="82"/>
      <c r="R59" s="95"/>
      <c r="S59" s="87"/>
      <c r="T59" s="95"/>
      <c r="U59" s="87"/>
      <c r="V59" s="99"/>
      <c r="W59" s="100"/>
      <c r="X59" s="90"/>
      <c r="Y59" s="91"/>
      <c r="Z59" s="91"/>
    </row>
    <row r="60" s="4" customFormat="1" customHeight="1" spans="1:59">
      <c r="A60" s="73">
        <v>44501</v>
      </c>
      <c r="B60" s="74">
        <v>44509</v>
      </c>
      <c r="C60" s="92" t="s">
        <v>1498</v>
      </c>
      <c r="D60" s="93" t="s">
        <v>694</v>
      </c>
      <c r="E60" s="77" t="s">
        <v>1481</v>
      </c>
      <c r="F60" s="78" t="s">
        <v>1482</v>
      </c>
      <c r="G60" s="79">
        <v>1918</v>
      </c>
      <c r="H60" s="80" t="s">
        <v>1411</v>
      </c>
      <c r="I60" s="74">
        <v>44540</v>
      </c>
      <c r="J60" s="81"/>
      <c r="K60" s="82">
        <v>44571</v>
      </c>
      <c r="L60" s="84">
        <v>479.5</v>
      </c>
      <c r="M60" s="82">
        <v>44602</v>
      </c>
      <c r="N60" s="84">
        <v>479.5</v>
      </c>
      <c r="O60" s="82">
        <v>44630</v>
      </c>
      <c r="P60" s="85">
        <v>479.5</v>
      </c>
      <c r="Q60" s="82"/>
      <c r="R60" s="95"/>
      <c r="S60" s="87"/>
      <c r="T60" s="95"/>
      <c r="U60" s="87"/>
      <c r="V60" s="99"/>
      <c r="W60" s="100"/>
      <c r="X60" s="90"/>
      <c r="Y60" s="91"/>
      <c r="Z60" s="91"/>
    </row>
    <row r="61" s="4" customFormat="1" customHeight="1" spans="1:59">
      <c r="A61" s="73">
        <v>44501</v>
      </c>
      <c r="B61" s="74">
        <v>44516</v>
      </c>
      <c r="C61" s="92" t="s">
        <v>1499</v>
      </c>
      <c r="D61" s="76" t="s">
        <v>684</v>
      </c>
      <c r="E61" s="77" t="s">
        <v>1481</v>
      </c>
      <c r="F61" s="78" t="s">
        <v>1482</v>
      </c>
      <c r="G61" s="79">
        <v>2904</v>
      </c>
      <c r="H61" s="118" t="s">
        <v>1407</v>
      </c>
      <c r="I61" s="74">
        <v>44547</v>
      </c>
      <c r="J61" s="81"/>
      <c r="K61" s="82">
        <v>44578</v>
      </c>
      <c r="L61" s="84">
        <v>1452</v>
      </c>
      <c r="M61" s="82"/>
      <c r="N61" s="81"/>
      <c r="O61" s="82"/>
      <c r="P61" s="94"/>
      <c r="Q61" s="82"/>
      <c r="R61" s="95"/>
      <c r="S61" s="87"/>
      <c r="T61" s="95"/>
      <c r="U61" s="87"/>
      <c r="V61" s="99"/>
      <c r="W61" s="100"/>
      <c r="X61" s="90"/>
      <c r="Y61" s="91"/>
      <c r="Z61" s="91"/>
    </row>
    <row r="62" s="4" customFormat="1" customHeight="1" spans="1:59">
      <c r="A62" s="73">
        <v>44501</v>
      </c>
      <c r="B62" s="74">
        <v>44519</v>
      </c>
      <c r="C62" s="75" t="s">
        <v>1500</v>
      </c>
      <c r="D62" s="76" t="s">
        <v>684</v>
      </c>
      <c r="E62" s="77" t="s">
        <v>1416</v>
      </c>
      <c r="F62" s="78" t="s">
        <v>1491</v>
      </c>
      <c r="G62" s="79">
        <v>10468.8</v>
      </c>
      <c r="H62" s="118" t="s">
        <v>1403</v>
      </c>
      <c r="I62" s="74">
        <v>44557</v>
      </c>
      <c r="J62" s="84">
        <v>3489.6</v>
      </c>
      <c r="K62" s="82">
        <v>44588</v>
      </c>
      <c r="L62" s="84">
        <v>3489.6</v>
      </c>
      <c r="M62" s="82">
        <v>44619</v>
      </c>
      <c r="N62" s="84">
        <v>3489.6</v>
      </c>
      <c r="O62" s="82"/>
      <c r="P62" s="94"/>
      <c r="Q62" s="82"/>
      <c r="R62" s="95"/>
      <c r="S62" s="87"/>
      <c r="T62" s="95"/>
      <c r="U62" s="87"/>
      <c r="V62" s="99"/>
      <c r="W62" s="100"/>
      <c r="X62" s="90"/>
      <c r="Y62" s="91"/>
      <c r="Z62" s="91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="4" customFormat="1" customHeight="1" spans="1:59">
      <c r="A63" s="73">
        <v>44501</v>
      </c>
      <c r="B63" s="74">
        <v>44519</v>
      </c>
      <c r="C63" s="92" t="s">
        <v>1501</v>
      </c>
      <c r="D63" s="93" t="s">
        <v>694</v>
      </c>
      <c r="E63" s="77" t="s">
        <v>1416</v>
      </c>
      <c r="F63" s="78" t="s">
        <v>1491</v>
      </c>
      <c r="G63" s="79">
        <v>10799.88</v>
      </c>
      <c r="H63" s="80" t="s">
        <v>1403</v>
      </c>
      <c r="I63" s="102">
        <v>44555</v>
      </c>
      <c r="J63" s="84">
        <v>3599.96</v>
      </c>
      <c r="K63" s="82">
        <v>44586</v>
      </c>
      <c r="L63" s="84">
        <v>3599.96</v>
      </c>
      <c r="M63" s="82">
        <v>44617</v>
      </c>
      <c r="N63" s="84">
        <v>3599.96</v>
      </c>
      <c r="O63" s="82"/>
      <c r="P63" s="94"/>
      <c r="Q63" s="82"/>
      <c r="R63" s="95"/>
      <c r="S63" s="96"/>
      <c r="T63" s="126"/>
      <c r="U63" s="89"/>
      <c r="V63" s="99"/>
      <c r="W63" s="100"/>
      <c r="X63" s="90"/>
      <c r="Y63" s="91"/>
      <c r="Z63" s="91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="4" customFormat="1" customHeight="1" spans="1:59">
      <c r="A64" s="73">
        <v>44501</v>
      </c>
      <c r="B64" s="74">
        <v>44523</v>
      </c>
      <c r="C64" s="98" t="s">
        <v>1502</v>
      </c>
      <c r="D64" s="76" t="s">
        <v>690</v>
      </c>
      <c r="E64" s="77" t="s">
        <v>1481</v>
      </c>
      <c r="F64" s="78" t="s">
        <v>1482</v>
      </c>
      <c r="G64" s="79">
        <v>888</v>
      </c>
      <c r="H64" s="80" t="s">
        <v>1403</v>
      </c>
      <c r="I64" s="74">
        <v>44557</v>
      </c>
      <c r="J64" s="81"/>
      <c r="K64" s="82">
        <v>44588</v>
      </c>
      <c r="L64" s="84">
        <v>296</v>
      </c>
      <c r="M64" s="82">
        <v>44619</v>
      </c>
      <c r="N64" s="84">
        <v>296</v>
      </c>
      <c r="O64" s="82"/>
      <c r="P64" s="94"/>
      <c r="Q64" s="82"/>
      <c r="R64" s="95"/>
      <c r="S64" s="96"/>
      <c r="T64" s="126"/>
      <c r="U64" s="89"/>
      <c r="V64" s="99"/>
      <c r="W64" s="100"/>
      <c r="X64" s="90"/>
      <c r="Y64" s="91"/>
      <c r="Z64" s="91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="4" customFormat="1" customHeight="1" spans="1:1024 1025:16318">
      <c r="A65" s="73">
        <v>44501</v>
      </c>
      <c r="B65" s="74">
        <v>44523</v>
      </c>
      <c r="C65" s="98" t="s">
        <v>1503</v>
      </c>
      <c r="D65" s="127" t="s">
        <v>1160</v>
      </c>
      <c r="E65" s="77" t="s">
        <v>1481</v>
      </c>
      <c r="F65" s="78" t="s">
        <v>1482</v>
      </c>
      <c r="G65" s="79">
        <v>870</v>
      </c>
      <c r="H65" s="80" t="s">
        <v>1403</v>
      </c>
      <c r="I65" s="74">
        <v>44557</v>
      </c>
      <c r="J65" s="81"/>
      <c r="K65" s="82">
        <v>44588</v>
      </c>
      <c r="L65" s="84">
        <v>290</v>
      </c>
      <c r="M65" s="82">
        <v>44619</v>
      </c>
      <c r="N65" s="84">
        <v>290</v>
      </c>
      <c r="O65" s="82"/>
      <c r="P65" s="94"/>
      <c r="Q65" s="82"/>
      <c r="R65" s="95"/>
      <c r="S65" s="96"/>
      <c r="T65" s="126"/>
      <c r="U65" s="89"/>
      <c r="V65" s="99"/>
      <c r="W65" s="100"/>
      <c r="X65" s="90"/>
      <c r="Y65" s="91"/>
      <c r="Z65" s="91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="4" customFormat="1" customHeight="1" spans="1:1024 1025:16318">
      <c r="A66" s="73">
        <v>44501</v>
      </c>
      <c r="B66" s="74">
        <v>44505</v>
      </c>
      <c r="C66" s="98" t="s">
        <v>1504</v>
      </c>
      <c r="D66" s="76" t="s">
        <v>1160</v>
      </c>
      <c r="E66" s="77" t="s">
        <v>1461</v>
      </c>
      <c r="F66" s="78" t="s">
        <v>1462</v>
      </c>
      <c r="G66" s="79">
        <v>14494.81</v>
      </c>
      <c r="H66" s="80" t="s">
        <v>1411</v>
      </c>
      <c r="I66" s="102">
        <v>44535</v>
      </c>
      <c r="J66" s="84">
        <v>3623.7</v>
      </c>
      <c r="K66" s="82">
        <v>44566</v>
      </c>
      <c r="L66" s="81"/>
      <c r="M66" s="82">
        <v>44597</v>
      </c>
      <c r="N66" s="84">
        <v>3623.7</v>
      </c>
      <c r="O66" s="82">
        <v>44625</v>
      </c>
      <c r="P66" s="85">
        <v>3623.71</v>
      </c>
      <c r="Q66" s="82"/>
      <c r="R66" s="95"/>
      <c r="S66" s="87"/>
      <c r="T66" s="95"/>
      <c r="U66" s="87"/>
      <c r="V66" s="99"/>
      <c r="W66" s="100"/>
      <c r="X66" s="90"/>
      <c r="Y66" s="91"/>
      <c r="Z66" s="91"/>
    </row>
    <row r="67" s="4" customFormat="1" customHeight="1" spans="1:1024 1025:16318">
      <c r="A67" s="73">
        <v>44501</v>
      </c>
      <c r="B67" s="74">
        <v>44509</v>
      </c>
      <c r="C67" s="75" t="s">
        <v>1505</v>
      </c>
      <c r="D67" s="109" t="s">
        <v>688</v>
      </c>
      <c r="E67" s="77" t="s">
        <v>1481</v>
      </c>
      <c r="F67" s="78" t="s">
        <v>1482</v>
      </c>
      <c r="G67" s="79">
        <v>5940</v>
      </c>
      <c r="H67" s="80" t="s">
        <v>1411</v>
      </c>
      <c r="I67" s="74">
        <v>44540</v>
      </c>
      <c r="J67" s="81"/>
      <c r="K67" s="87">
        <v>44571</v>
      </c>
      <c r="L67" s="81"/>
      <c r="M67" s="87">
        <v>44602</v>
      </c>
      <c r="N67" s="84">
        <v>1485</v>
      </c>
      <c r="O67" s="87">
        <v>44630</v>
      </c>
      <c r="P67" s="85">
        <v>1485</v>
      </c>
      <c r="Q67" s="87"/>
      <c r="R67" s="95"/>
      <c r="S67" s="87"/>
      <c r="T67" s="95"/>
      <c r="U67" s="87"/>
      <c r="V67" s="99"/>
      <c r="W67" s="100"/>
      <c r="X67" s="90"/>
      <c r="Y67" s="91"/>
      <c r="Z67" s="91"/>
    </row>
    <row r="68" s="4" customFormat="1" customHeight="1" spans="1:1024 1025:16318">
      <c r="A68" s="73">
        <v>44501</v>
      </c>
      <c r="B68" s="74">
        <v>44512</v>
      </c>
      <c r="C68" s="98" t="s">
        <v>1506</v>
      </c>
      <c r="D68" s="109" t="s">
        <v>690</v>
      </c>
      <c r="E68" s="77" t="s">
        <v>1386</v>
      </c>
      <c r="F68" s="78" t="s">
        <v>1507</v>
      </c>
      <c r="G68" s="79">
        <v>392</v>
      </c>
      <c r="H68" s="80" t="s">
        <v>1508</v>
      </c>
      <c r="I68" s="102">
        <v>44573</v>
      </c>
      <c r="J68" s="84">
        <v>392</v>
      </c>
      <c r="K68" s="87"/>
      <c r="L68" s="81"/>
      <c r="M68" s="87"/>
      <c r="N68" s="81"/>
      <c r="O68" s="87"/>
      <c r="P68" s="94"/>
      <c r="Q68" s="87"/>
      <c r="R68" s="95"/>
      <c r="S68" s="87"/>
      <c r="T68" s="95"/>
      <c r="U68" s="87"/>
      <c r="V68" s="99"/>
      <c r="W68" s="100"/>
      <c r="X68" s="90"/>
      <c r="Y68" s="91"/>
      <c r="Z68" s="91"/>
    </row>
    <row r="69" s="4" customFormat="1" customHeight="1" spans="1:1024 1025:16318">
      <c r="A69" s="73">
        <v>44501</v>
      </c>
      <c r="B69" s="74">
        <v>44522</v>
      </c>
      <c r="C69" s="75" t="s">
        <v>1509</v>
      </c>
      <c r="D69" s="109" t="s">
        <v>686</v>
      </c>
      <c r="E69" s="77" t="s">
        <v>1461</v>
      </c>
      <c r="F69" s="78" t="s">
        <v>1462</v>
      </c>
      <c r="G69" s="79">
        <v>4212</v>
      </c>
      <c r="H69" s="80" t="s">
        <v>1403</v>
      </c>
      <c r="I69" s="74">
        <v>44553</v>
      </c>
      <c r="J69" s="81"/>
      <c r="K69" s="87">
        <v>44584</v>
      </c>
      <c r="L69" s="81"/>
      <c r="M69" s="87">
        <v>44615</v>
      </c>
      <c r="N69" s="84">
        <v>1404</v>
      </c>
      <c r="O69" s="87"/>
      <c r="P69" s="95"/>
      <c r="Q69" s="87"/>
      <c r="R69" s="95"/>
      <c r="S69" s="87"/>
      <c r="T69" s="95"/>
      <c r="U69" s="87"/>
      <c r="V69" s="99"/>
      <c r="W69" s="100"/>
      <c r="X69" s="90"/>
      <c r="Y69" s="91"/>
      <c r="Z69" s="91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="4" customFormat="1" customHeight="1" spans="1:1024 1025:16318">
      <c r="A70" s="73">
        <v>44501</v>
      </c>
      <c r="B70" s="74">
        <v>44523</v>
      </c>
      <c r="C70" s="92" t="s">
        <v>1510</v>
      </c>
      <c r="D70" s="113" t="s">
        <v>694</v>
      </c>
      <c r="E70" s="77" t="s">
        <v>1481</v>
      </c>
      <c r="F70" s="78" t="s">
        <v>1482</v>
      </c>
      <c r="G70" s="79">
        <v>3356.1</v>
      </c>
      <c r="H70" s="80" t="s">
        <v>1411</v>
      </c>
      <c r="I70" s="102">
        <v>44557</v>
      </c>
      <c r="J70" s="84">
        <v>839.02</v>
      </c>
      <c r="K70" s="87">
        <v>44588</v>
      </c>
      <c r="L70" s="81"/>
      <c r="M70" s="87">
        <v>44619</v>
      </c>
      <c r="N70" s="84">
        <v>839.02</v>
      </c>
      <c r="O70" s="87">
        <v>44647</v>
      </c>
      <c r="P70" s="85">
        <v>839.04</v>
      </c>
      <c r="Q70" s="87"/>
      <c r="R70" s="95"/>
      <c r="S70" s="96"/>
      <c r="T70" s="126"/>
      <c r="U70" s="89"/>
      <c r="V70" s="99"/>
      <c r="W70" s="100"/>
      <c r="X70" s="90"/>
      <c r="Y70" s="91"/>
      <c r="Z70" s="91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="4" customFormat="1" customHeight="1" spans="1:1024 1025:16318">
      <c r="A71" s="73">
        <v>44531</v>
      </c>
      <c r="B71" s="74">
        <v>44538</v>
      </c>
      <c r="C71" s="92" t="s">
        <v>1511</v>
      </c>
      <c r="D71" s="109" t="s">
        <v>1160</v>
      </c>
      <c r="E71" s="77" t="s">
        <v>1461</v>
      </c>
      <c r="F71" s="78" t="s">
        <v>1512</v>
      </c>
      <c r="G71" s="79">
        <v>2175</v>
      </c>
      <c r="H71" s="80" t="s">
        <v>1403</v>
      </c>
      <c r="I71" s="102">
        <v>44576</v>
      </c>
      <c r="J71" s="84">
        <v>725</v>
      </c>
      <c r="K71" s="87">
        <v>44607</v>
      </c>
      <c r="L71" s="84">
        <v>725</v>
      </c>
      <c r="M71" s="87">
        <v>44635</v>
      </c>
      <c r="N71" s="84">
        <v>725</v>
      </c>
      <c r="O71" s="87"/>
      <c r="P71" s="94"/>
      <c r="Q71" s="87"/>
      <c r="R71" s="95"/>
      <c r="S71" s="87"/>
      <c r="T71" s="95"/>
      <c r="U71" s="87"/>
      <c r="V71" s="106"/>
      <c r="W71" s="100"/>
      <c r="X71" s="90"/>
      <c r="Y71" s="91"/>
      <c r="Z71" s="91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="4" customFormat="1" customHeight="1" spans="1:1024 1025:16318">
      <c r="A72" s="73">
        <v>44531</v>
      </c>
      <c r="B72" s="74">
        <v>44537</v>
      </c>
      <c r="C72" s="98" t="s">
        <v>1513</v>
      </c>
      <c r="D72" s="113" t="s">
        <v>694</v>
      </c>
      <c r="E72" s="77" t="s">
        <v>1461</v>
      </c>
      <c r="F72" s="78" t="s">
        <v>1512</v>
      </c>
      <c r="G72" s="79">
        <v>5640.05</v>
      </c>
      <c r="H72" s="80" t="s">
        <v>1403</v>
      </c>
      <c r="I72" s="102">
        <v>44568</v>
      </c>
      <c r="J72" s="84">
        <v>1880.02</v>
      </c>
      <c r="K72" s="87">
        <v>44599</v>
      </c>
      <c r="L72" s="84">
        <v>1880.02</v>
      </c>
      <c r="M72" s="87">
        <v>44627</v>
      </c>
      <c r="N72" s="84">
        <v>1880.01</v>
      </c>
      <c r="O72" s="87"/>
      <c r="P72" s="94"/>
      <c r="Q72" s="87"/>
      <c r="R72" s="94"/>
      <c r="S72" s="87"/>
      <c r="T72" s="94"/>
      <c r="U72" s="87"/>
      <c r="V72" s="81"/>
      <c r="W72" s="100"/>
      <c r="X72" s="128"/>
      <c r="Y72" s="129"/>
      <c r="Z72" s="129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="2" customFormat="1" customHeight="1" spans="1:1024 1025:16318">
      <c r="A73" s="130" t="s">
        <v>1514</v>
      </c>
      <c r="B73" s="131" t="s">
        <v>1515</v>
      </c>
      <c r="C73" s="132"/>
      <c r="D73" s="133"/>
      <c r="E73" s="134"/>
      <c r="F73" s="134"/>
      <c r="G73" s="135">
        <f>SUBTOTAL(9,G10:G72)</f>
        <v>617595.62</v>
      </c>
      <c r="H73" s="136"/>
      <c r="I73" s="137"/>
      <c r="J73" s="138">
        <f>SUBTOTAL(9,J10:J72)</f>
        <v>99678.96</v>
      </c>
      <c r="K73" s="139"/>
      <c r="L73" s="138">
        <f>SUBTOTAL(9,L10:L72)</f>
        <v>89565.03</v>
      </c>
      <c r="M73" s="139"/>
      <c r="N73" s="138">
        <f>SUBTOTAL(9,N10:N72)</f>
        <v>113087.99</v>
      </c>
      <c r="O73" s="139"/>
      <c r="P73" s="135">
        <f>SUBTOTAL(9,P10:P72)</f>
        <v>56421.15</v>
      </c>
      <c r="Q73" s="139"/>
      <c r="R73" s="135">
        <f>SUBTOTAL(9,R10:R72)</f>
        <v>40771.29</v>
      </c>
      <c r="S73" s="139"/>
      <c r="T73" s="135">
        <f>SUBTOTAL(9,T10:T72)</f>
        <v>16968.46</v>
      </c>
      <c r="U73" s="139"/>
      <c r="V73" s="140">
        <f>SUBTOTAL(9,V10:V72)</f>
        <v>10674.63</v>
      </c>
      <c r="W73" s="141"/>
      <c r="X73" s="142">
        <f>SUBTOTAL(9,X10:X72)</f>
        <v>1944</v>
      </c>
      <c r="Y73" s="143">
        <f>SUBTOTAL(9,Y10:Y72)</f>
        <v>0</v>
      </c>
      <c r="Z73" s="143">
        <f>SUBTOTAL(9,Z10:Z72)</f>
        <v>0</v>
      </c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5"/>
      <c r="CD73" s="145"/>
      <c r="CE73" s="145"/>
      <c r="CF73" s="145"/>
      <c r="CG73" s="145"/>
      <c r="CH73" s="145"/>
      <c r="CI73" s="145"/>
      <c r="CJ73" s="145"/>
      <c r="CK73" s="145"/>
      <c r="CL73" s="145"/>
      <c r="CM73" s="145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5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45"/>
      <c r="DZ73" s="145"/>
      <c r="EA73" s="145"/>
      <c r="EB73" s="145"/>
      <c r="EC73" s="145"/>
      <c r="ED73" s="145"/>
      <c r="EE73" s="145"/>
      <c r="EF73" s="145"/>
      <c r="EG73" s="145"/>
      <c r="EH73" s="145"/>
      <c r="EI73" s="145"/>
      <c r="EJ73" s="145"/>
      <c r="EK73" s="145"/>
      <c r="EL73" s="145"/>
      <c r="EM73" s="145"/>
      <c r="EN73" s="145"/>
      <c r="EO73" s="145"/>
      <c r="EP73" s="145"/>
      <c r="EQ73" s="145"/>
      <c r="ER73" s="145"/>
      <c r="ES73" s="145"/>
      <c r="ET73" s="145"/>
      <c r="EU73" s="145"/>
      <c r="EV73" s="145"/>
      <c r="EW73" s="145"/>
      <c r="EX73" s="145"/>
      <c r="EY73" s="145"/>
      <c r="EZ73" s="145"/>
      <c r="FA73" s="145"/>
      <c r="FB73" s="145"/>
      <c r="FC73" s="145"/>
      <c r="FD73" s="145"/>
      <c r="FE73" s="145"/>
      <c r="FF73" s="145"/>
      <c r="FG73" s="145"/>
      <c r="FH73" s="145"/>
      <c r="FI73" s="145"/>
      <c r="FJ73" s="145"/>
      <c r="FK73" s="145"/>
      <c r="FL73" s="145"/>
      <c r="FM73" s="145"/>
      <c r="FN73" s="145"/>
      <c r="FO73" s="145"/>
      <c r="FP73" s="145"/>
      <c r="FQ73" s="145"/>
      <c r="FR73" s="145"/>
      <c r="FS73" s="145"/>
      <c r="FT73" s="145"/>
      <c r="FU73" s="145"/>
      <c r="FV73" s="145"/>
      <c r="FW73" s="145"/>
      <c r="FX73" s="145"/>
      <c r="FY73" s="145"/>
      <c r="FZ73" s="145"/>
      <c r="GA73" s="145"/>
      <c r="GB73" s="145"/>
      <c r="GC73" s="145"/>
      <c r="GD73" s="145"/>
      <c r="GE73" s="145"/>
      <c r="GF73" s="145"/>
      <c r="GG73" s="145"/>
      <c r="GH73" s="145"/>
      <c r="GI73" s="145"/>
      <c r="GJ73" s="145"/>
      <c r="GK73" s="145"/>
      <c r="GL73" s="145"/>
      <c r="GM73" s="145"/>
      <c r="GN73" s="145"/>
      <c r="GO73" s="145"/>
      <c r="GP73" s="145"/>
      <c r="GQ73" s="145"/>
      <c r="GR73" s="145"/>
      <c r="GS73" s="145"/>
      <c r="GT73" s="145"/>
      <c r="GU73" s="145"/>
      <c r="GV73" s="145"/>
      <c r="GW73" s="145"/>
      <c r="GX73" s="145"/>
      <c r="GY73" s="145"/>
      <c r="GZ73" s="145"/>
      <c r="HA73" s="145"/>
      <c r="HB73" s="145"/>
      <c r="HC73" s="145"/>
      <c r="HD73" s="145"/>
      <c r="HE73" s="145"/>
      <c r="HF73" s="145"/>
      <c r="HG73" s="145"/>
      <c r="HH73" s="145"/>
      <c r="HI73" s="145"/>
      <c r="HJ73" s="145"/>
      <c r="HK73" s="145"/>
      <c r="HL73" s="145"/>
      <c r="HM73" s="145"/>
      <c r="HN73" s="145"/>
      <c r="HO73" s="145"/>
      <c r="HP73" s="145"/>
      <c r="HQ73" s="145"/>
      <c r="HR73" s="145"/>
      <c r="HS73" s="145"/>
      <c r="HT73" s="145"/>
      <c r="HU73" s="145"/>
      <c r="HV73" s="145"/>
      <c r="HW73" s="145"/>
      <c r="HX73" s="145"/>
      <c r="HY73" s="145"/>
      <c r="HZ73" s="145"/>
      <c r="IA73" s="145"/>
      <c r="IB73" s="145"/>
      <c r="IC73" s="145"/>
      <c r="ID73" s="145"/>
      <c r="IE73" s="145"/>
      <c r="IF73" s="145"/>
      <c r="IG73" s="145"/>
      <c r="IH73" s="145"/>
      <c r="II73" s="145"/>
      <c r="IJ73" s="145"/>
      <c r="IK73" s="145"/>
      <c r="IL73" s="145"/>
      <c r="IM73" s="145"/>
      <c r="IN73" s="145"/>
      <c r="IO73" s="145"/>
      <c r="IP73" s="145"/>
      <c r="IQ73" s="145"/>
      <c r="IR73" s="145"/>
      <c r="IS73" s="145"/>
      <c r="IT73" s="145"/>
      <c r="IU73" s="145"/>
      <c r="IV73" s="145"/>
      <c r="IW73" s="145"/>
      <c r="IX73" s="145"/>
      <c r="IY73" s="145"/>
      <c r="IZ73" s="145"/>
      <c r="JA73" s="145"/>
      <c r="JB73" s="145"/>
      <c r="JC73" s="145"/>
      <c r="JD73" s="145"/>
      <c r="JE73" s="145"/>
      <c r="JF73" s="145"/>
      <c r="JG73" s="145"/>
      <c r="JH73" s="145"/>
      <c r="JI73" s="145"/>
      <c r="JJ73" s="145"/>
      <c r="JK73" s="145"/>
      <c r="JL73" s="145"/>
      <c r="JM73" s="145"/>
      <c r="JN73" s="145"/>
      <c r="JO73" s="145"/>
      <c r="JP73" s="145"/>
      <c r="JQ73" s="145"/>
      <c r="JR73" s="145"/>
      <c r="JS73" s="145"/>
      <c r="JT73" s="145"/>
      <c r="JU73" s="145"/>
      <c r="JV73" s="145"/>
      <c r="JW73" s="145"/>
      <c r="JX73" s="145"/>
      <c r="JY73" s="145"/>
      <c r="JZ73" s="145"/>
      <c r="KA73" s="145"/>
      <c r="KB73" s="145"/>
      <c r="KC73" s="145"/>
      <c r="KD73" s="145"/>
      <c r="KE73" s="145"/>
      <c r="KF73" s="145"/>
      <c r="KG73" s="145"/>
      <c r="KH73" s="145"/>
      <c r="KI73" s="146"/>
      <c r="KJ73" s="145"/>
      <c r="KK73" s="145"/>
      <c r="KL73" s="145"/>
      <c r="KM73" s="145"/>
      <c r="KN73" s="145"/>
      <c r="KO73" s="145"/>
      <c r="KP73" s="145"/>
      <c r="KQ73" s="145"/>
      <c r="KR73" s="145"/>
      <c r="KS73" s="145"/>
      <c r="KT73" s="145"/>
      <c r="KU73" s="145"/>
      <c r="KV73" s="145"/>
      <c r="KW73" s="145"/>
      <c r="KX73" s="145"/>
      <c r="KY73" s="145"/>
      <c r="KZ73" s="145"/>
      <c r="LA73" s="145"/>
      <c r="LB73" s="145"/>
      <c r="LC73" s="145"/>
      <c r="LD73" s="145"/>
      <c r="LE73" s="145"/>
      <c r="LF73" s="145"/>
      <c r="LG73" s="145"/>
      <c r="LH73" s="145"/>
      <c r="LI73" s="145"/>
      <c r="LJ73" s="145"/>
      <c r="LK73" s="145"/>
      <c r="LL73" s="145"/>
      <c r="LM73" s="145"/>
      <c r="LN73" s="145"/>
      <c r="LO73" s="145"/>
      <c r="LP73" s="145"/>
      <c r="LQ73" s="145"/>
      <c r="LR73" s="145"/>
      <c r="LS73" s="145"/>
      <c r="LT73" s="145"/>
      <c r="LU73" s="145"/>
      <c r="LV73" s="145"/>
      <c r="LW73" s="145"/>
      <c r="LX73" s="145"/>
      <c r="LY73" s="145"/>
      <c r="LZ73" s="145"/>
      <c r="MA73" s="145"/>
      <c r="MB73" s="145"/>
      <c r="MC73" s="145"/>
      <c r="MD73" s="145"/>
      <c r="ME73" s="145"/>
      <c r="MF73" s="145"/>
      <c r="MG73" s="145"/>
      <c r="MH73" s="145"/>
      <c r="MI73" s="145"/>
      <c r="MJ73" s="145"/>
      <c r="MK73" s="145"/>
      <c r="ML73" s="145"/>
      <c r="MM73" s="145"/>
      <c r="MN73" s="145"/>
      <c r="MO73" s="145"/>
      <c r="MP73" s="145"/>
      <c r="MQ73" s="145"/>
      <c r="MR73" s="145"/>
      <c r="MS73" s="145"/>
      <c r="MT73" s="145"/>
      <c r="MU73" s="145"/>
      <c r="MV73" s="145"/>
      <c r="MW73" s="145"/>
      <c r="MX73" s="145"/>
      <c r="MY73" s="145"/>
      <c r="MZ73" s="145"/>
      <c r="NA73" s="145"/>
      <c r="NB73" s="145"/>
      <c r="NC73" s="145"/>
      <c r="ND73" s="145"/>
      <c r="NE73" s="145"/>
      <c r="NF73" s="145"/>
      <c r="NG73" s="145"/>
      <c r="NH73" s="145"/>
      <c r="NI73" s="145"/>
      <c r="NJ73" s="145"/>
      <c r="NK73" s="145"/>
      <c r="NL73" s="145"/>
      <c r="NM73" s="145"/>
      <c r="NN73" s="145"/>
      <c r="NO73" s="145"/>
      <c r="NP73" s="145"/>
      <c r="NQ73" s="145"/>
      <c r="NR73" s="145"/>
      <c r="NS73" s="145"/>
      <c r="NT73" s="145"/>
      <c r="NU73" s="145"/>
      <c r="NV73" s="145"/>
      <c r="NW73" s="145"/>
      <c r="NX73" s="145"/>
      <c r="NY73" s="145"/>
      <c r="NZ73" s="145"/>
      <c r="OA73" s="145"/>
      <c r="OB73" s="145"/>
      <c r="OC73" s="145"/>
      <c r="OD73" s="145"/>
      <c r="OE73" s="145"/>
      <c r="OF73" s="145"/>
      <c r="OG73" s="145"/>
      <c r="OH73" s="145"/>
      <c r="OI73" s="145"/>
      <c r="OJ73" s="145"/>
      <c r="OK73" s="145"/>
      <c r="OL73" s="145"/>
      <c r="OM73" s="145"/>
      <c r="ON73" s="145"/>
      <c r="OO73" s="145"/>
      <c r="OP73" s="145"/>
      <c r="OQ73" s="145"/>
      <c r="OR73" s="145"/>
      <c r="OS73" s="145"/>
      <c r="OT73" s="145"/>
      <c r="OU73" s="145"/>
      <c r="OV73" s="145"/>
      <c r="OW73" s="145"/>
      <c r="OX73" s="145"/>
      <c r="OY73" s="145"/>
      <c r="OZ73" s="145"/>
      <c r="PA73" s="145"/>
      <c r="PB73" s="145"/>
      <c r="PC73" s="145"/>
      <c r="PD73" s="145"/>
      <c r="PE73" s="145"/>
      <c r="PF73" s="145"/>
      <c r="PG73" s="145"/>
      <c r="PH73" s="145"/>
      <c r="PI73" s="145"/>
      <c r="PJ73" s="145"/>
      <c r="PK73" s="145"/>
      <c r="PL73" s="145"/>
      <c r="PM73" s="145"/>
      <c r="PN73" s="145"/>
      <c r="PO73" s="145"/>
      <c r="PP73" s="145"/>
      <c r="PQ73" s="145"/>
      <c r="PR73" s="145"/>
      <c r="PS73" s="145"/>
      <c r="PT73" s="145"/>
      <c r="PU73" s="145"/>
      <c r="PV73" s="145"/>
      <c r="PW73" s="145"/>
      <c r="PX73" s="145"/>
      <c r="PY73" s="145"/>
      <c r="PZ73" s="145"/>
      <c r="QA73" s="145"/>
      <c r="QB73" s="145"/>
      <c r="QC73" s="145"/>
      <c r="QD73" s="145"/>
      <c r="QE73" s="145"/>
      <c r="QF73" s="145"/>
      <c r="QG73" s="145"/>
      <c r="QH73" s="145"/>
      <c r="QI73" s="145"/>
      <c r="QJ73" s="145"/>
      <c r="QK73" s="145"/>
      <c r="QL73" s="145"/>
      <c r="QM73" s="145"/>
      <c r="QN73" s="145"/>
      <c r="QO73" s="145"/>
      <c r="QP73" s="145"/>
      <c r="QQ73" s="145"/>
      <c r="QR73" s="145"/>
      <c r="QS73" s="145"/>
      <c r="QT73" s="145"/>
      <c r="QU73" s="145"/>
      <c r="QV73" s="145"/>
      <c r="QW73" s="145"/>
      <c r="QX73" s="145"/>
      <c r="QY73" s="145"/>
      <c r="QZ73" s="145"/>
      <c r="RA73" s="145"/>
      <c r="RB73" s="145"/>
      <c r="RC73" s="145"/>
      <c r="RD73" s="145"/>
      <c r="RE73" s="145"/>
      <c r="RF73" s="145"/>
      <c r="RG73" s="145"/>
      <c r="RH73" s="145"/>
      <c r="RI73" s="145"/>
      <c r="RJ73" s="145"/>
      <c r="RK73" s="145"/>
      <c r="RL73" s="145"/>
      <c r="RM73" s="145"/>
      <c r="RN73" s="145"/>
      <c r="RO73" s="145"/>
      <c r="RP73" s="145"/>
      <c r="RQ73" s="145"/>
      <c r="RR73" s="145"/>
      <c r="RS73" s="145"/>
      <c r="RT73" s="145"/>
      <c r="RU73" s="145"/>
      <c r="RV73" s="145"/>
      <c r="RW73" s="145"/>
      <c r="RX73" s="145"/>
      <c r="RY73" s="145"/>
      <c r="RZ73" s="145"/>
      <c r="SA73" s="145"/>
      <c r="SB73" s="145"/>
      <c r="SC73" s="145"/>
      <c r="SD73" s="145"/>
      <c r="SE73" s="145"/>
      <c r="SF73" s="145"/>
      <c r="SG73" s="145"/>
      <c r="SH73" s="145"/>
      <c r="SI73" s="145"/>
      <c r="SJ73" s="145"/>
      <c r="SK73" s="145"/>
      <c r="SL73" s="145"/>
      <c r="SM73" s="145"/>
      <c r="SN73" s="145"/>
      <c r="SO73" s="145"/>
      <c r="SP73" s="145"/>
      <c r="SQ73" s="145"/>
      <c r="SR73" s="145"/>
      <c r="SS73" s="145"/>
      <c r="ST73" s="145"/>
      <c r="SU73" s="145"/>
      <c r="SV73" s="145"/>
      <c r="SW73" s="145"/>
      <c r="SX73" s="145"/>
      <c r="SY73" s="145"/>
      <c r="SZ73" s="145"/>
      <c r="TA73" s="145"/>
      <c r="TB73" s="145"/>
      <c r="TC73" s="145"/>
      <c r="TD73" s="145"/>
      <c r="TE73" s="145"/>
      <c r="TF73" s="145"/>
      <c r="TG73" s="145"/>
      <c r="TH73" s="145"/>
      <c r="TI73" s="145"/>
      <c r="TJ73" s="145"/>
      <c r="TK73" s="145"/>
      <c r="TL73" s="145"/>
      <c r="TM73" s="145"/>
      <c r="TN73" s="145"/>
      <c r="TO73" s="145"/>
      <c r="TP73" s="145"/>
      <c r="TQ73" s="145"/>
      <c r="TR73" s="145"/>
      <c r="TS73" s="145"/>
      <c r="TT73" s="145"/>
      <c r="TU73" s="145"/>
      <c r="TV73" s="145"/>
      <c r="TW73" s="145"/>
      <c r="TX73" s="145"/>
      <c r="TY73" s="145"/>
      <c r="TZ73" s="145"/>
      <c r="UA73" s="145"/>
      <c r="UB73" s="145"/>
      <c r="UC73" s="145"/>
      <c r="UD73" s="145"/>
      <c r="UE73" s="145"/>
      <c r="UF73" s="145"/>
      <c r="UG73" s="145"/>
      <c r="UH73" s="145"/>
      <c r="UI73" s="145"/>
      <c r="UJ73" s="145"/>
      <c r="UK73" s="145"/>
      <c r="UL73" s="145"/>
      <c r="UM73" s="145"/>
      <c r="UN73" s="145"/>
      <c r="UO73" s="145"/>
      <c r="UP73" s="145"/>
      <c r="UQ73" s="145"/>
      <c r="UR73" s="145"/>
      <c r="US73" s="145"/>
      <c r="UT73" s="145"/>
      <c r="UU73" s="145"/>
      <c r="UV73" s="145"/>
      <c r="UW73" s="145"/>
      <c r="UX73" s="145"/>
      <c r="UY73" s="145"/>
      <c r="UZ73" s="145"/>
      <c r="VA73" s="145"/>
      <c r="VB73" s="145"/>
      <c r="VC73" s="145"/>
      <c r="VD73" s="145"/>
      <c r="VE73" s="145"/>
      <c r="VF73" s="145"/>
      <c r="VG73" s="145"/>
      <c r="VH73" s="145"/>
      <c r="VI73" s="145"/>
      <c r="VJ73" s="145"/>
      <c r="VK73" s="145"/>
      <c r="VL73" s="145"/>
      <c r="VM73" s="145"/>
      <c r="VN73" s="145"/>
      <c r="VO73" s="145"/>
      <c r="VP73" s="145"/>
      <c r="VQ73" s="145"/>
      <c r="VR73" s="145"/>
      <c r="VS73" s="145"/>
      <c r="VT73" s="145"/>
      <c r="VU73" s="145"/>
      <c r="VV73" s="145"/>
      <c r="VW73" s="145"/>
      <c r="VX73" s="145"/>
      <c r="VY73" s="145"/>
      <c r="VZ73" s="145"/>
      <c r="WA73" s="145"/>
      <c r="WB73" s="145"/>
      <c r="WC73" s="145"/>
      <c r="WD73" s="145"/>
      <c r="WE73" s="145"/>
      <c r="WF73" s="145"/>
      <c r="WG73" s="145"/>
      <c r="WH73" s="145"/>
      <c r="WI73" s="145"/>
      <c r="WJ73" s="145"/>
      <c r="WK73" s="145"/>
      <c r="WL73" s="145"/>
      <c r="WM73" s="145"/>
      <c r="WN73" s="145"/>
      <c r="WO73" s="145"/>
      <c r="WP73" s="145"/>
      <c r="WQ73" s="145"/>
      <c r="WR73" s="145"/>
      <c r="WS73" s="145"/>
      <c r="WT73" s="145"/>
      <c r="WU73" s="145"/>
      <c r="WV73" s="145"/>
      <c r="WW73" s="145"/>
      <c r="WX73" s="145"/>
      <c r="WY73" s="145"/>
      <c r="WZ73" s="145"/>
      <c r="XA73" s="145"/>
      <c r="XB73" s="145"/>
      <c r="XC73" s="145"/>
      <c r="XD73" s="145"/>
      <c r="XE73" s="145"/>
      <c r="XF73" s="145"/>
      <c r="XG73" s="145"/>
      <c r="XH73" s="145"/>
      <c r="XI73" s="145"/>
      <c r="XJ73" s="145"/>
      <c r="XK73" s="145"/>
      <c r="XL73" s="145"/>
      <c r="XM73" s="145"/>
      <c r="XN73" s="145"/>
      <c r="XO73" s="145"/>
      <c r="XP73" s="145"/>
      <c r="XQ73" s="145"/>
      <c r="XR73" s="145"/>
      <c r="XS73" s="145"/>
      <c r="XT73" s="145"/>
      <c r="XU73" s="145"/>
      <c r="XV73" s="145"/>
      <c r="XW73" s="145"/>
      <c r="XX73" s="145"/>
      <c r="XY73" s="145"/>
      <c r="XZ73" s="145"/>
      <c r="YA73" s="145"/>
      <c r="YB73" s="145"/>
      <c r="YC73" s="145"/>
      <c r="YD73" s="145"/>
      <c r="YE73" s="145"/>
      <c r="YF73" s="145"/>
      <c r="YG73" s="145"/>
      <c r="YH73" s="145"/>
      <c r="YI73" s="145"/>
      <c r="YJ73" s="145"/>
      <c r="YK73" s="145"/>
      <c r="YL73" s="145"/>
      <c r="YM73" s="145"/>
      <c r="YN73" s="145"/>
      <c r="YO73" s="145"/>
      <c r="YP73" s="145"/>
      <c r="YQ73" s="145"/>
      <c r="YR73" s="145"/>
      <c r="YS73" s="145"/>
      <c r="YT73" s="145"/>
      <c r="YU73" s="145"/>
      <c r="YV73" s="145"/>
      <c r="YW73" s="145"/>
      <c r="YX73" s="145"/>
      <c r="YY73" s="145"/>
      <c r="YZ73" s="145"/>
      <c r="ZA73" s="145"/>
      <c r="ZB73" s="145"/>
      <c r="ZC73" s="145"/>
      <c r="ZD73" s="145"/>
      <c r="ZE73" s="145"/>
      <c r="ZF73" s="145"/>
      <c r="ZG73" s="145"/>
      <c r="ZH73" s="145"/>
      <c r="ZI73" s="145"/>
      <c r="ZJ73" s="145"/>
      <c r="ZK73" s="145"/>
      <c r="ZL73" s="145"/>
      <c r="ZM73" s="145"/>
      <c r="ZN73" s="145"/>
      <c r="ZO73" s="145"/>
      <c r="ZP73" s="145"/>
      <c r="ZQ73" s="145"/>
      <c r="ZR73" s="145"/>
      <c r="ZS73" s="145"/>
      <c r="ZT73" s="145"/>
      <c r="ZU73" s="145"/>
      <c r="ZV73" s="145"/>
      <c r="ZW73" s="145"/>
      <c r="ZX73" s="145"/>
      <c r="ZY73" s="145"/>
      <c r="ZZ73" s="145"/>
      <c r="AAA73" s="145"/>
      <c r="AAB73" s="145"/>
      <c r="AAC73" s="145"/>
      <c r="AAD73" s="145"/>
      <c r="AAE73" s="145"/>
      <c r="AAF73" s="145"/>
      <c r="AAG73" s="145"/>
      <c r="AAH73" s="145"/>
      <c r="AAI73" s="145"/>
      <c r="AAJ73" s="145"/>
      <c r="AAK73" s="145"/>
      <c r="AAL73" s="145"/>
      <c r="AAM73" s="145"/>
      <c r="AAN73" s="145"/>
      <c r="AAO73" s="145"/>
      <c r="AAP73" s="145"/>
      <c r="AAQ73" s="145"/>
      <c r="AAR73" s="145"/>
      <c r="AAS73" s="145"/>
      <c r="AAT73" s="145"/>
      <c r="AAU73" s="145"/>
      <c r="AAV73" s="145"/>
      <c r="AAW73" s="145"/>
      <c r="AAX73" s="145"/>
      <c r="AAY73" s="145"/>
      <c r="AAZ73" s="145"/>
      <c r="ABA73" s="145"/>
      <c r="ABB73" s="145"/>
      <c r="ABC73" s="145"/>
      <c r="ABD73" s="145"/>
      <c r="ABE73" s="145"/>
      <c r="ABF73" s="145"/>
      <c r="ABG73" s="145"/>
      <c r="ABH73" s="145"/>
      <c r="ABI73" s="145"/>
      <c r="ABJ73" s="145"/>
      <c r="ABK73" s="145"/>
      <c r="ABL73" s="145"/>
      <c r="ABM73" s="145"/>
      <c r="ABN73" s="145"/>
      <c r="ABO73" s="145"/>
      <c r="ABP73" s="145"/>
      <c r="ABQ73" s="145"/>
      <c r="ABR73" s="145"/>
      <c r="ABS73" s="145"/>
      <c r="ABT73" s="145"/>
      <c r="ABU73" s="145"/>
      <c r="ABV73" s="145"/>
      <c r="ABW73" s="145"/>
      <c r="ABX73" s="145"/>
      <c r="ABY73" s="145"/>
      <c r="ABZ73" s="145"/>
      <c r="ACA73" s="145"/>
      <c r="ACB73" s="145"/>
      <c r="ACC73" s="145"/>
      <c r="ACD73" s="145"/>
      <c r="ACE73" s="145"/>
      <c r="ACF73" s="145"/>
      <c r="ACG73" s="145"/>
      <c r="ACH73" s="145"/>
      <c r="ACI73" s="145"/>
      <c r="ACJ73" s="145"/>
      <c r="ACK73" s="145"/>
      <c r="ACL73" s="145"/>
      <c r="ACM73" s="145"/>
      <c r="ACN73" s="145"/>
      <c r="ACO73" s="145"/>
      <c r="ACP73" s="145"/>
      <c r="ACQ73" s="145"/>
      <c r="ACR73" s="145"/>
      <c r="ACS73" s="145"/>
      <c r="ACT73" s="145"/>
      <c r="ACU73" s="145"/>
      <c r="ACV73" s="145"/>
      <c r="ACW73" s="145"/>
      <c r="ACX73" s="145"/>
      <c r="ACY73" s="145"/>
      <c r="ACZ73" s="145"/>
      <c r="ADA73" s="145"/>
      <c r="ADB73" s="145"/>
      <c r="ADC73" s="145"/>
      <c r="ADD73" s="145"/>
      <c r="ADE73" s="145"/>
      <c r="ADF73" s="145"/>
      <c r="ADG73" s="145"/>
      <c r="ADH73" s="145"/>
      <c r="ADI73" s="145"/>
      <c r="ADJ73" s="145"/>
      <c r="ADK73" s="145"/>
      <c r="ADL73" s="145"/>
      <c r="ADM73" s="145"/>
      <c r="ADN73" s="145"/>
      <c r="ADO73" s="145"/>
      <c r="ADP73" s="145"/>
      <c r="ADQ73" s="145"/>
      <c r="ADR73" s="145"/>
      <c r="ADS73" s="145"/>
      <c r="ADT73" s="145"/>
      <c r="ADU73" s="145"/>
      <c r="ADV73" s="145"/>
      <c r="ADW73" s="145"/>
      <c r="ADX73" s="145"/>
      <c r="ADY73" s="145"/>
      <c r="ADZ73" s="145"/>
      <c r="AEA73" s="145"/>
      <c r="AEB73" s="145"/>
      <c r="AEC73" s="145"/>
      <c r="AED73" s="145"/>
      <c r="AEE73" s="145"/>
      <c r="AEF73" s="145"/>
      <c r="AEG73" s="145"/>
      <c r="AEH73" s="145"/>
      <c r="AEI73" s="145"/>
      <c r="AEJ73" s="145"/>
      <c r="AEK73" s="145"/>
      <c r="AEL73" s="145"/>
      <c r="AEM73" s="145"/>
      <c r="AEN73" s="145"/>
      <c r="AEO73" s="145"/>
      <c r="AEP73" s="145"/>
      <c r="AEQ73" s="145"/>
      <c r="AER73" s="145"/>
      <c r="AES73" s="145"/>
      <c r="AET73" s="145"/>
      <c r="AEU73" s="145"/>
      <c r="AEV73" s="145"/>
      <c r="AEW73" s="145"/>
      <c r="AEX73" s="145"/>
      <c r="AEY73" s="145"/>
      <c r="AEZ73" s="145"/>
      <c r="AFA73" s="145"/>
      <c r="AFB73" s="145"/>
      <c r="AFC73" s="145"/>
      <c r="AFD73" s="145"/>
      <c r="AFE73" s="145"/>
      <c r="AFF73" s="145"/>
      <c r="AFG73" s="145"/>
      <c r="AFH73" s="145"/>
      <c r="AFI73" s="145"/>
      <c r="AFJ73" s="145"/>
      <c r="AFK73" s="145"/>
      <c r="AFL73" s="145"/>
      <c r="AFM73" s="145"/>
      <c r="AFN73" s="145"/>
      <c r="AFO73" s="145"/>
      <c r="AFP73" s="145"/>
      <c r="AFQ73" s="145"/>
      <c r="AFR73" s="145"/>
      <c r="AFS73" s="145"/>
      <c r="AFT73" s="145"/>
      <c r="AFU73" s="145"/>
      <c r="AFV73" s="145"/>
      <c r="AFW73" s="145"/>
      <c r="AFX73" s="145"/>
      <c r="AFY73" s="145"/>
      <c r="AFZ73" s="145"/>
      <c r="AGA73" s="145"/>
      <c r="AGB73" s="145"/>
      <c r="AGC73" s="145"/>
      <c r="AGD73" s="145"/>
      <c r="AGE73" s="145"/>
      <c r="AGF73" s="145"/>
      <c r="AGG73" s="145"/>
      <c r="AGH73" s="145"/>
      <c r="AGI73" s="145"/>
      <c r="AGJ73" s="145"/>
      <c r="AGK73" s="145"/>
      <c r="AGL73" s="145"/>
      <c r="AGM73" s="145"/>
      <c r="AGN73" s="145"/>
      <c r="AGO73" s="145"/>
      <c r="AGP73" s="145"/>
      <c r="AGQ73" s="145"/>
      <c r="AGR73" s="145"/>
      <c r="AGS73" s="145"/>
      <c r="AGT73" s="145"/>
      <c r="AGU73" s="145"/>
      <c r="AGV73" s="145"/>
      <c r="AGW73" s="145"/>
      <c r="AGX73" s="145"/>
      <c r="AGY73" s="145"/>
      <c r="AGZ73" s="145"/>
      <c r="AHA73" s="145"/>
      <c r="AHB73" s="145"/>
      <c r="AHC73" s="145"/>
      <c r="AHD73" s="145"/>
      <c r="AHE73" s="145"/>
      <c r="AHF73" s="145"/>
      <c r="AHG73" s="145"/>
      <c r="AHH73" s="145"/>
      <c r="AHI73" s="145"/>
      <c r="AHJ73" s="145"/>
      <c r="AHK73" s="145"/>
      <c r="AHL73" s="145"/>
      <c r="AHM73" s="145"/>
      <c r="AHN73" s="145"/>
      <c r="AHO73" s="145"/>
      <c r="AHP73" s="145"/>
      <c r="AHQ73" s="145"/>
      <c r="AHR73" s="145"/>
      <c r="AHS73" s="145"/>
      <c r="AHT73" s="145"/>
      <c r="AHU73" s="145"/>
      <c r="AHV73" s="145"/>
      <c r="AHW73" s="145"/>
      <c r="AHX73" s="145"/>
      <c r="AHY73" s="145"/>
      <c r="AHZ73" s="145"/>
      <c r="AIA73" s="145"/>
      <c r="AIB73" s="145"/>
      <c r="AIC73" s="145"/>
      <c r="AID73" s="145"/>
      <c r="AIE73" s="145"/>
      <c r="AIF73" s="145"/>
      <c r="AIG73" s="145"/>
      <c r="AIH73" s="145"/>
      <c r="AII73" s="145"/>
      <c r="AIJ73" s="145"/>
      <c r="AIK73" s="145"/>
      <c r="AIL73" s="145"/>
      <c r="AIM73" s="145"/>
      <c r="AIN73" s="145"/>
      <c r="AIO73" s="145"/>
      <c r="AIP73" s="145"/>
      <c r="AIQ73" s="145"/>
      <c r="AIR73" s="145"/>
      <c r="AIS73" s="145"/>
      <c r="AIT73" s="145"/>
      <c r="AIU73" s="145"/>
      <c r="AIV73" s="145"/>
      <c r="AIW73" s="145"/>
      <c r="AIX73" s="145"/>
      <c r="AIY73" s="145"/>
      <c r="AIZ73" s="145"/>
      <c r="AJA73" s="145"/>
      <c r="AJB73" s="145"/>
      <c r="AJC73" s="145"/>
      <c r="AJD73" s="145"/>
      <c r="AJE73" s="145"/>
      <c r="AJF73" s="145"/>
      <c r="AJG73" s="145"/>
      <c r="AJH73" s="145"/>
      <c r="AJI73" s="145"/>
      <c r="AJJ73" s="145"/>
      <c r="AJK73" s="145"/>
      <c r="AJL73" s="145"/>
      <c r="AJM73" s="145"/>
      <c r="AJN73" s="145"/>
      <c r="AJO73" s="145"/>
      <c r="AJP73" s="145"/>
      <c r="AJQ73" s="145"/>
      <c r="AJR73" s="145"/>
      <c r="AJS73" s="145"/>
      <c r="AJT73" s="145"/>
      <c r="AJU73" s="145"/>
      <c r="AJV73" s="145"/>
      <c r="AJW73" s="145"/>
      <c r="AJX73" s="145"/>
      <c r="AJY73" s="145"/>
      <c r="AJZ73" s="145"/>
      <c r="AKA73" s="145"/>
      <c r="AKB73" s="145"/>
      <c r="AKC73" s="145"/>
      <c r="AKD73" s="145"/>
      <c r="AKE73" s="145"/>
      <c r="AKF73" s="145"/>
      <c r="AKG73" s="145"/>
      <c r="AKH73" s="145"/>
      <c r="AKI73" s="145"/>
      <c r="AKJ73" s="145"/>
      <c r="AKK73" s="145"/>
      <c r="AKL73" s="145"/>
      <c r="AKM73" s="145"/>
      <c r="AKN73" s="145"/>
      <c r="AKO73" s="145"/>
      <c r="AKP73" s="145"/>
      <c r="AKQ73" s="145"/>
      <c r="AKR73" s="145"/>
      <c r="AKS73" s="145"/>
      <c r="AKT73" s="145"/>
      <c r="AKU73" s="145"/>
      <c r="AKV73" s="145"/>
      <c r="AKW73" s="145"/>
      <c r="AKX73" s="145"/>
      <c r="AKY73" s="145"/>
      <c r="AKZ73" s="145"/>
      <c r="ALA73" s="145"/>
      <c r="ALB73" s="145"/>
      <c r="ALC73" s="145"/>
      <c r="ALD73" s="145"/>
      <c r="ALE73" s="145"/>
      <c r="ALF73" s="145"/>
      <c r="ALG73" s="145"/>
      <c r="ALH73" s="145"/>
      <c r="ALI73" s="145"/>
      <c r="ALJ73" s="145"/>
      <c r="ALK73" s="145"/>
      <c r="ALL73" s="145"/>
      <c r="ALM73" s="145"/>
      <c r="ALN73" s="145"/>
      <c r="ALO73" s="145"/>
      <c r="ALP73" s="145"/>
      <c r="ALQ73" s="145"/>
      <c r="ALR73" s="145"/>
      <c r="ALS73" s="145"/>
      <c r="ALT73" s="145"/>
      <c r="ALU73" s="145"/>
      <c r="ALV73" s="145"/>
      <c r="ALW73" s="145"/>
      <c r="ALX73" s="145"/>
      <c r="ALY73" s="145"/>
      <c r="ALZ73" s="145"/>
      <c r="AMA73" s="145"/>
      <c r="AMB73" s="145"/>
      <c r="AMC73" s="145"/>
      <c r="AMD73" s="145"/>
      <c r="AME73" s="145"/>
      <c r="AMF73" s="145"/>
      <c r="AMG73" s="145"/>
      <c r="AMH73" s="145"/>
      <c r="AMI73" s="145"/>
      <c r="AMJ73" s="145"/>
      <c r="AMK73" s="145"/>
      <c r="AML73" s="145"/>
      <c r="AMM73" s="145"/>
      <c r="AMN73" s="145"/>
      <c r="AMO73" s="145"/>
      <c r="AMP73" s="145"/>
      <c r="AMQ73" s="145"/>
      <c r="AMR73" s="145"/>
      <c r="AMS73" s="145"/>
      <c r="AMT73" s="145"/>
      <c r="AMU73" s="145"/>
      <c r="AMV73" s="145"/>
      <c r="AMW73" s="145"/>
      <c r="AMX73" s="145"/>
      <c r="AMY73" s="145"/>
      <c r="AMZ73" s="145"/>
      <c r="ANA73" s="145"/>
      <c r="ANB73" s="145"/>
      <c r="ANC73" s="145"/>
      <c r="AND73" s="145"/>
      <c r="ANE73" s="145"/>
      <c r="ANF73" s="145"/>
      <c r="ANG73" s="145"/>
      <c r="ANH73" s="145"/>
      <c r="ANI73" s="145"/>
      <c r="ANJ73" s="145"/>
      <c r="ANK73" s="145"/>
      <c r="ANL73" s="145"/>
      <c r="ANM73" s="145"/>
      <c r="ANN73" s="145"/>
      <c r="ANO73" s="145"/>
      <c r="ANP73" s="145"/>
      <c r="ANQ73" s="145"/>
      <c r="ANR73" s="145"/>
      <c r="ANS73" s="145"/>
      <c r="ANT73" s="145"/>
      <c r="ANU73" s="145"/>
      <c r="ANV73" s="145"/>
      <c r="ANW73" s="145"/>
      <c r="ANX73" s="145"/>
      <c r="ANY73" s="145"/>
      <c r="ANZ73" s="145"/>
      <c r="AOA73" s="145"/>
      <c r="AOB73" s="145"/>
      <c r="AOC73" s="145"/>
      <c r="AOD73" s="145"/>
      <c r="AOE73" s="145"/>
      <c r="AOF73" s="145"/>
      <c r="AOG73" s="145"/>
      <c r="AOH73" s="145"/>
      <c r="AOI73" s="145"/>
      <c r="AOJ73" s="145"/>
      <c r="AOK73" s="145"/>
      <c r="AOL73" s="145"/>
      <c r="AOM73" s="145"/>
      <c r="AON73" s="145"/>
      <c r="AOO73" s="145"/>
      <c r="AOP73" s="145"/>
      <c r="AOQ73" s="145"/>
      <c r="AOR73" s="145"/>
      <c r="AOS73" s="145"/>
      <c r="AOT73" s="145"/>
      <c r="AOU73" s="145"/>
      <c r="AOV73" s="145"/>
      <c r="AOW73" s="145"/>
      <c r="AOX73" s="145"/>
      <c r="AOY73" s="145"/>
      <c r="AOZ73" s="145"/>
      <c r="APA73" s="145"/>
      <c r="APB73" s="145"/>
      <c r="APC73" s="145"/>
      <c r="APD73" s="145"/>
      <c r="APE73" s="145"/>
      <c r="APF73" s="145"/>
      <c r="APG73" s="145"/>
      <c r="APH73" s="145"/>
      <c r="API73" s="145"/>
      <c r="APJ73" s="145"/>
      <c r="APK73" s="145"/>
      <c r="APL73" s="145"/>
      <c r="APM73" s="145"/>
      <c r="APN73" s="145"/>
      <c r="APO73" s="145"/>
      <c r="APP73" s="145"/>
      <c r="APQ73" s="145"/>
      <c r="APR73" s="145"/>
      <c r="APS73" s="145"/>
      <c r="APT73" s="145"/>
      <c r="APU73" s="145"/>
      <c r="APV73" s="145"/>
      <c r="APW73" s="145"/>
      <c r="APX73" s="145"/>
      <c r="APY73" s="145"/>
      <c r="APZ73" s="145"/>
      <c r="AQA73" s="145"/>
      <c r="AQB73" s="145"/>
      <c r="AQC73" s="145"/>
      <c r="AQD73" s="145"/>
      <c r="AQE73" s="145"/>
      <c r="AQF73" s="145"/>
      <c r="AQG73" s="145"/>
      <c r="AQH73" s="145"/>
      <c r="AQI73" s="145"/>
      <c r="AQJ73" s="145"/>
      <c r="AQK73" s="145"/>
      <c r="AQL73" s="145"/>
      <c r="AQM73" s="145"/>
      <c r="AQN73" s="145"/>
      <c r="AQO73" s="145"/>
      <c r="AQP73" s="145"/>
      <c r="AQQ73" s="145"/>
      <c r="AQR73" s="145"/>
      <c r="AQS73" s="145"/>
      <c r="AQT73" s="145"/>
      <c r="AQU73" s="145"/>
      <c r="AQV73" s="145"/>
      <c r="AQW73" s="145"/>
      <c r="AQX73" s="145"/>
      <c r="AQY73" s="145"/>
      <c r="AQZ73" s="145"/>
      <c r="ARA73" s="145"/>
      <c r="ARB73" s="145"/>
      <c r="ARC73" s="145"/>
      <c r="ARD73" s="145"/>
      <c r="ARE73" s="145"/>
      <c r="ARF73" s="145"/>
      <c r="ARG73" s="145"/>
      <c r="ARH73" s="145"/>
      <c r="ARI73" s="145"/>
      <c r="ARJ73" s="145"/>
      <c r="ARK73" s="145"/>
      <c r="ARL73" s="145"/>
      <c r="ARM73" s="145"/>
      <c r="ARN73" s="145"/>
      <c r="ARO73" s="145"/>
      <c r="ARP73" s="145"/>
      <c r="ARQ73" s="145"/>
      <c r="ARR73" s="145"/>
      <c r="ARS73" s="145"/>
      <c r="ART73" s="145"/>
      <c r="ARU73" s="145"/>
      <c r="ARV73" s="145"/>
      <c r="ARW73" s="145"/>
      <c r="ARX73" s="145"/>
      <c r="ARY73" s="145"/>
      <c r="ARZ73" s="145"/>
      <c r="ASA73" s="145"/>
      <c r="ASB73" s="145"/>
      <c r="ASC73" s="145"/>
      <c r="ASD73" s="145"/>
      <c r="ASE73" s="145"/>
      <c r="ASF73" s="145"/>
      <c r="ASG73" s="145"/>
      <c r="ASH73" s="145"/>
      <c r="ASI73" s="145"/>
      <c r="ASJ73" s="145"/>
      <c r="ASK73" s="145"/>
      <c r="ASL73" s="145"/>
      <c r="ASM73" s="145"/>
      <c r="ASN73" s="145"/>
      <c r="ASO73" s="145"/>
      <c r="ASP73" s="145"/>
      <c r="ASQ73" s="145"/>
      <c r="ASR73" s="145"/>
      <c r="ASS73" s="145"/>
      <c r="AST73" s="145"/>
      <c r="ASU73" s="145"/>
      <c r="ASV73" s="145"/>
      <c r="ASW73" s="145"/>
      <c r="ASX73" s="145"/>
      <c r="ASY73" s="145"/>
      <c r="ASZ73" s="145"/>
      <c r="ATA73" s="145"/>
      <c r="ATB73" s="145"/>
      <c r="ATC73" s="145"/>
      <c r="ATD73" s="145"/>
      <c r="ATE73" s="145"/>
      <c r="ATF73" s="145"/>
      <c r="ATG73" s="145"/>
      <c r="ATH73" s="145"/>
      <c r="ATI73" s="145"/>
      <c r="ATJ73" s="145"/>
      <c r="ATK73" s="145"/>
      <c r="ATL73" s="145"/>
      <c r="ATM73" s="145"/>
      <c r="ATN73" s="145"/>
      <c r="ATO73" s="145"/>
      <c r="ATP73" s="145"/>
      <c r="ATQ73" s="145"/>
      <c r="ATR73" s="145"/>
      <c r="ATS73" s="145"/>
      <c r="ATT73" s="145"/>
      <c r="ATU73" s="145"/>
      <c r="ATV73" s="145"/>
      <c r="ATW73" s="145"/>
      <c r="ATX73" s="145"/>
      <c r="ATY73" s="145"/>
      <c r="ATZ73" s="145"/>
      <c r="AUA73" s="145"/>
      <c r="AUB73" s="145"/>
      <c r="AUC73" s="145"/>
      <c r="AUD73" s="145"/>
      <c r="AUE73" s="145"/>
      <c r="AUF73" s="145"/>
      <c r="AUG73" s="145"/>
      <c r="AUH73" s="145"/>
      <c r="AUI73" s="145"/>
      <c r="AUJ73" s="145"/>
      <c r="AUK73" s="145"/>
      <c r="AUL73" s="145"/>
      <c r="AUM73" s="145"/>
      <c r="AUN73" s="145"/>
      <c r="AUO73" s="145"/>
      <c r="AUP73" s="145"/>
      <c r="AUQ73" s="145"/>
      <c r="AUR73" s="145"/>
      <c r="AUS73" s="145"/>
      <c r="AUT73" s="145"/>
      <c r="AUU73" s="145"/>
      <c r="AUV73" s="145"/>
      <c r="AUW73" s="145"/>
      <c r="AUX73" s="145"/>
      <c r="AUY73" s="145"/>
      <c r="AUZ73" s="145"/>
      <c r="AVA73" s="145"/>
      <c r="AVB73" s="145"/>
      <c r="AVC73" s="145"/>
      <c r="AVD73" s="145"/>
      <c r="AVE73" s="145"/>
      <c r="AVF73" s="145"/>
      <c r="AVG73" s="145"/>
      <c r="AVH73" s="145"/>
      <c r="AVI73" s="145"/>
      <c r="AVJ73" s="145"/>
      <c r="AVK73" s="145"/>
      <c r="AVL73" s="145"/>
      <c r="AVM73" s="145"/>
      <c r="AVN73" s="145"/>
      <c r="AVO73" s="145"/>
      <c r="AVP73" s="145"/>
      <c r="AVQ73" s="145"/>
      <c r="AVR73" s="145"/>
      <c r="AVS73" s="145"/>
      <c r="AVT73" s="145"/>
      <c r="AVU73" s="145"/>
      <c r="AVV73" s="145"/>
      <c r="AVW73" s="145"/>
      <c r="AVX73" s="145"/>
      <c r="AVY73" s="145"/>
      <c r="AVZ73" s="145"/>
      <c r="AWA73" s="145"/>
      <c r="AWB73" s="145"/>
      <c r="AWC73" s="145"/>
      <c r="AWD73" s="145"/>
      <c r="AWE73" s="145"/>
      <c r="AWF73" s="145"/>
      <c r="AWG73" s="145"/>
      <c r="AWH73" s="145"/>
      <c r="AWI73" s="145"/>
      <c r="AWJ73" s="145"/>
      <c r="AWK73" s="145"/>
      <c r="AWL73" s="145"/>
      <c r="AWM73" s="145"/>
      <c r="AWN73" s="145"/>
      <c r="AWO73" s="145"/>
      <c r="AWP73" s="145"/>
      <c r="AWQ73" s="145"/>
      <c r="AWR73" s="145"/>
      <c r="AWS73" s="145"/>
      <c r="AWT73" s="145"/>
      <c r="AWU73" s="145"/>
      <c r="AWV73" s="145"/>
      <c r="AWW73" s="145"/>
      <c r="AWX73" s="145"/>
      <c r="AWY73" s="145"/>
      <c r="AWZ73" s="145"/>
      <c r="AXA73" s="145"/>
      <c r="AXB73" s="145"/>
      <c r="AXC73" s="145"/>
      <c r="AXD73" s="145"/>
      <c r="AXE73" s="145"/>
      <c r="AXF73" s="145"/>
      <c r="AXG73" s="145"/>
      <c r="AXH73" s="145"/>
      <c r="AXI73" s="145"/>
      <c r="AXJ73" s="145"/>
      <c r="AXK73" s="145"/>
      <c r="AXL73" s="145"/>
      <c r="AXM73" s="145"/>
      <c r="AXN73" s="145"/>
      <c r="AXO73" s="145"/>
      <c r="AXP73" s="145"/>
      <c r="AXQ73" s="145"/>
      <c r="AXR73" s="145"/>
      <c r="AXS73" s="145"/>
      <c r="AXT73" s="145"/>
      <c r="AXU73" s="145"/>
      <c r="AXV73" s="145"/>
      <c r="AXW73" s="145"/>
      <c r="AXX73" s="145"/>
      <c r="AXY73" s="145"/>
      <c r="AXZ73" s="145"/>
      <c r="AYA73" s="145"/>
      <c r="AYB73" s="145"/>
      <c r="AYC73" s="145"/>
      <c r="AYD73" s="145"/>
      <c r="AYE73" s="145"/>
      <c r="AYF73" s="145"/>
      <c r="AYG73" s="145"/>
      <c r="AYH73" s="145"/>
      <c r="AYI73" s="145"/>
      <c r="AYJ73" s="145"/>
      <c r="AYK73" s="145"/>
      <c r="AYL73" s="145"/>
      <c r="AYM73" s="145"/>
      <c r="AYN73" s="145"/>
      <c r="AYO73" s="145"/>
      <c r="AYP73" s="145"/>
      <c r="AYQ73" s="145"/>
      <c r="AYR73" s="145"/>
      <c r="AYS73" s="145"/>
      <c r="AYT73" s="145"/>
      <c r="AYU73" s="145"/>
      <c r="AYV73" s="145"/>
      <c r="AYW73" s="145"/>
      <c r="AYX73" s="145"/>
      <c r="AYY73" s="145"/>
      <c r="AYZ73" s="145"/>
      <c r="AZA73" s="145"/>
      <c r="AZB73" s="145"/>
      <c r="AZC73" s="145"/>
      <c r="AZD73" s="145"/>
      <c r="AZE73" s="145"/>
      <c r="AZF73" s="145"/>
      <c r="AZG73" s="145"/>
      <c r="AZH73" s="145"/>
      <c r="AZI73" s="145"/>
      <c r="AZJ73" s="145"/>
      <c r="AZK73" s="145"/>
      <c r="AZL73" s="145"/>
      <c r="AZM73" s="145"/>
      <c r="AZN73" s="145"/>
      <c r="AZO73" s="145"/>
      <c r="AZP73" s="145"/>
      <c r="AZQ73" s="145"/>
      <c r="AZR73" s="145"/>
      <c r="AZS73" s="145"/>
      <c r="AZT73" s="145"/>
      <c r="AZU73" s="145"/>
      <c r="AZV73" s="145"/>
      <c r="AZW73" s="145"/>
      <c r="AZX73" s="145"/>
      <c r="AZY73" s="145"/>
      <c r="AZZ73" s="145"/>
      <c r="BAA73" s="145"/>
      <c r="BAB73" s="145"/>
      <c r="BAC73" s="145"/>
      <c r="BAD73" s="145"/>
      <c r="BAE73" s="145"/>
      <c r="BAF73" s="145"/>
      <c r="BAG73" s="145"/>
      <c r="BAH73" s="145"/>
      <c r="BAI73" s="145"/>
      <c r="BAJ73" s="145"/>
      <c r="BAK73" s="145"/>
      <c r="BAL73" s="145"/>
      <c r="BAM73" s="145"/>
      <c r="BAN73" s="145"/>
      <c r="BAO73" s="145"/>
      <c r="BAP73" s="145"/>
      <c r="BAQ73" s="145"/>
      <c r="BAR73" s="145"/>
      <c r="BAS73" s="145"/>
      <c r="BAT73" s="145"/>
      <c r="BAU73" s="145"/>
      <c r="BAV73" s="145"/>
      <c r="BAW73" s="145"/>
      <c r="BAX73" s="145"/>
      <c r="BAY73" s="145"/>
      <c r="BAZ73" s="145"/>
      <c r="BBA73" s="145"/>
      <c r="BBB73" s="145"/>
      <c r="BBC73" s="145"/>
      <c r="BBD73" s="145"/>
      <c r="BBE73" s="145"/>
      <c r="BBF73" s="145"/>
      <c r="BBG73" s="145"/>
      <c r="BBH73" s="145"/>
      <c r="BBI73" s="145"/>
      <c r="BBJ73" s="145"/>
      <c r="BBK73" s="145"/>
      <c r="BBL73" s="145"/>
      <c r="BBM73" s="145"/>
      <c r="BBN73" s="145"/>
      <c r="BBO73" s="145"/>
      <c r="BBP73" s="145"/>
      <c r="BBQ73" s="145"/>
      <c r="BBR73" s="145"/>
      <c r="BBS73" s="145"/>
      <c r="BBT73" s="145"/>
      <c r="BBU73" s="145"/>
      <c r="BBV73" s="145"/>
      <c r="BBW73" s="145"/>
      <c r="BBX73" s="145"/>
      <c r="BBY73" s="145"/>
      <c r="BBZ73" s="145"/>
      <c r="BCA73" s="145"/>
      <c r="BCB73" s="145"/>
      <c r="BCC73" s="145"/>
      <c r="BCD73" s="145"/>
      <c r="BCE73" s="145"/>
      <c r="BCF73" s="145"/>
      <c r="BCG73" s="145"/>
      <c r="BCH73" s="145"/>
      <c r="BCI73" s="145"/>
      <c r="BCJ73" s="145"/>
      <c r="BCK73" s="145"/>
      <c r="BCL73" s="145"/>
      <c r="BCM73" s="145"/>
      <c r="BCN73" s="145"/>
      <c r="BCO73" s="145"/>
      <c r="BCP73" s="145"/>
      <c r="BCQ73" s="145"/>
      <c r="BCR73" s="145"/>
      <c r="BCS73" s="145"/>
      <c r="BCT73" s="145"/>
      <c r="BCU73" s="145"/>
      <c r="BCV73" s="145"/>
      <c r="BCW73" s="145"/>
      <c r="BCX73" s="145"/>
      <c r="BCY73" s="145"/>
      <c r="BCZ73" s="145"/>
      <c r="BDA73" s="145"/>
      <c r="BDB73" s="145"/>
      <c r="BDC73" s="145"/>
      <c r="BDD73" s="145"/>
      <c r="BDE73" s="145"/>
      <c r="BDF73" s="145"/>
      <c r="BDG73" s="145"/>
      <c r="BDH73" s="145"/>
      <c r="BDI73" s="145"/>
      <c r="BDJ73" s="145"/>
      <c r="BDK73" s="145"/>
      <c r="BDL73" s="145"/>
      <c r="BDM73" s="145"/>
      <c r="BDN73" s="145"/>
      <c r="BDO73" s="145"/>
      <c r="BDP73" s="145"/>
      <c r="BDQ73" s="145"/>
      <c r="BDR73" s="145"/>
      <c r="BDS73" s="145"/>
      <c r="BDT73" s="145"/>
      <c r="BDU73" s="145"/>
      <c r="BDV73" s="145"/>
      <c r="BDW73" s="145"/>
      <c r="BDX73" s="145"/>
      <c r="BDY73" s="145"/>
      <c r="BDZ73" s="145"/>
      <c r="BEA73" s="145"/>
      <c r="BEB73" s="145"/>
      <c r="BEC73" s="145"/>
      <c r="BED73" s="145"/>
      <c r="BEE73" s="145"/>
      <c r="BEF73" s="145"/>
      <c r="BEG73" s="145"/>
      <c r="BEH73" s="145"/>
      <c r="BEI73" s="145"/>
      <c r="BEJ73" s="145"/>
      <c r="BEK73" s="145"/>
      <c r="BEL73" s="145"/>
      <c r="BEM73" s="145"/>
      <c r="BEN73" s="145"/>
      <c r="BEO73" s="145"/>
      <c r="BEP73" s="145"/>
      <c r="BEQ73" s="145"/>
      <c r="BER73" s="145"/>
      <c r="BES73" s="145"/>
      <c r="BET73" s="145"/>
      <c r="BEU73" s="145"/>
      <c r="BEV73" s="145"/>
      <c r="BEW73" s="145"/>
      <c r="BEX73" s="145"/>
      <c r="BEY73" s="145"/>
      <c r="BEZ73" s="145"/>
      <c r="BFA73" s="145"/>
      <c r="BFB73" s="145"/>
      <c r="BFC73" s="145"/>
      <c r="BFD73" s="145"/>
      <c r="BFE73" s="145"/>
      <c r="BFF73" s="145"/>
      <c r="BFG73" s="145"/>
      <c r="BFH73" s="145"/>
      <c r="BFI73" s="145"/>
      <c r="BFJ73" s="145"/>
      <c r="BFK73" s="145"/>
      <c r="BFL73" s="145"/>
      <c r="BFM73" s="145"/>
      <c r="BFN73" s="145"/>
      <c r="BFO73" s="145"/>
      <c r="BFP73" s="145"/>
      <c r="BFQ73" s="145"/>
      <c r="BFR73" s="145"/>
      <c r="BFS73" s="145"/>
      <c r="BFT73" s="145"/>
      <c r="BFU73" s="145"/>
      <c r="BFV73" s="145"/>
      <c r="BFW73" s="145"/>
      <c r="BFX73" s="145"/>
      <c r="BFY73" s="145"/>
      <c r="BFZ73" s="145"/>
      <c r="BGA73" s="145"/>
      <c r="BGB73" s="145"/>
      <c r="BGC73" s="145"/>
      <c r="BGD73" s="145"/>
      <c r="BGE73" s="145"/>
      <c r="BGF73" s="145"/>
      <c r="BGG73" s="145"/>
      <c r="BGH73" s="145"/>
      <c r="BGI73" s="145"/>
      <c r="BGJ73" s="145"/>
      <c r="BGK73" s="145"/>
      <c r="BGL73" s="145"/>
      <c r="BGM73" s="145"/>
      <c r="BGN73" s="145"/>
      <c r="BGO73" s="145"/>
      <c r="BGP73" s="145"/>
      <c r="BGQ73" s="145"/>
      <c r="BGR73" s="145"/>
      <c r="BGS73" s="145"/>
      <c r="BGT73" s="145"/>
      <c r="BGU73" s="145"/>
      <c r="BGV73" s="145"/>
      <c r="BGW73" s="145"/>
      <c r="BGX73" s="145"/>
      <c r="BGY73" s="145"/>
      <c r="BGZ73" s="145"/>
      <c r="BHA73" s="145"/>
      <c r="BHB73" s="145"/>
      <c r="BHC73" s="145"/>
      <c r="BHD73" s="145"/>
      <c r="BHE73" s="145"/>
      <c r="BHF73" s="145"/>
      <c r="BHG73" s="145"/>
      <c r="BHH73" s="145"/>
      <c r="BHI73" s="145"/>
      <c r="BHJ73" s="145"/>
      <c r="BHK73" s="145"/>
      <c r="BHL73" s="145"/>
      <c r="BHM73" s="145"/>
      <c r="BHN73" s="145"/>
      <c r="BHO73" s="145"/>
      <c r="BHP73" s="145"/>
      <c r="BHQ73" s="145"/>
      <c r="BHR73" s="145"/>
      <c r="BHS73" s="145"/>
      <c r="BHT73" s="145"/>
      <c r="BHU73" s="145"/>
      <c r="BHV73" s="145"/>
      <c r="BHW73" s="145"/>
      <c r="BHX73" s="145"/>
      <c r="BHY73" s="145"/>
      <c r="BHZ73" s="145"/>
      <c r="BIA73" s="145"/>
      <c r="BIB73" s="145"/>
      <c r="BIC73" s="145"/>
      <c r="BID73" s="145"/>
      <c r="BIE73" s="145"/>
      <c r="BIF73" s="145"/>
      <c r="BIG73" s="145"/>
      <c r="BIH73" s="145"/>
      <c r="BII73" s="145"/>
      <c r="BIJ73" s="145"/>
      <c r="BIK73" s="145"/>
      <c r="BIL73" s="145"/>
      <c r="BIM73" s="145"/>
      <c r="BIN73" s="145"/>
      <c r="BIO73" s="145"/>
      <c r="BIP73" s="145"/>
      <c r="BIQ73" s="145"/>
      <c r="BIR73" s="145"/>
      <c r="BIS73" s="145"/>
      <c r="BIT73" s="145"/>
      <c r="BIU73" s="145"/>
      <c r="BIV73" s="145"/>
      <c r="BIW73" s="145"/>
      <c r="BIX73" s="145"/>
      <c r="BIY73" s="145"/>
      <c r="BIZ73" s="145"/>
      <c r="BJA73" s="145"/>
      <c r="BJB73" s="145"/>
      <c r="BJC73" s="145"/>
      <c r="BJD73" s="145"/>
      <c r="BJE73" s="145"/>
      <c r="BJF73" s="145"/>
      <c r="BJG73" s="145"/>
      <c r="BJH73" s="145"/>
      <c r="BJI73" s="145"/>
      <c r="BJJ73" s="145"/>
      <c r="BJK73" s="145"/>
      <c r="BJL73" s="145"/>
      <c r="BJM73" s="145"/>
      <c r="BJN73" s="145"/>
      <c r="BJO73" s="145"/>
      <c r="BJP73" s="145"/>
      <c r="BJQ73" s="145"/>
      <c r="BJR73" s="145"/>
      <c r="BJS73" s="145"/>
      <c r="BJT73" s="145"/>
      <c r="BJU73" s="145"/>
      <c r="BJV73" s="145"/>
      <c r="BJW73" s="145"/>
      <c r="BJX73" s="145"/>
      <c r="BJY73" s="145"/>
      <c r="BJZ73" s="145"/>
      <c r="BKA73" s="145"/>
      <c r="BKB73" s="145"/>
      <c r="BKC73" s="145"/>
      <c r="BKD73" s="145"/>
      <c r="BKE73" s="145"/>
      <c r="BKF73" s="145"/>
      <c r="BKG73" s="145"/>
      <c r="BKH73" s="145"/>
      <c r="BKI73" s="145"/>
      <c r="BKJ73" s="145"/>
      <c r="BKK73" s="145"/>
      <c r="BKL73" s="145"/>
      <c r="BKM73" s="145"/>
      <c r="BKN73" s="145"/>
      <c r="BKO73" s="145"/>
      <c r="BKP73" s="145"/>
      <c r="BKQ73" s="145"/>
      <c r="BKR73" s="145"/>
      <c r="BKS73" s="145"/>
      <c r="BKT73" s="145"/>
      <c r="BKU73" s="145"/>
      <c r="BKV73" s="145"/>
      <c r="BKW73" s="145"/>
      <c r="BKX73" s="145"/>
      <c r="BKY73" s="145"/>
      <c r="BKZ73" s="145"/>
      <c r="BLA73" s="145"/>
      <c r="BLB73" s="145"/>
      <c r="BLC73" s="145"/>
      <c r="BLD73" s="145"/>
      <c r="BLE73" s="145"/>
      <c r="BLF73" s="145"/>
      <c r="BLG73" s="145"/>
      <c r="BLH73" s="145"/>
      <c r="BLI73" s="145"/>
      <c r="BLJ73" s="145"/>
      <c r="BLK73" s="145"/>
      <c r="BLL73" s="145"/>
      <c r="BLM73" s="145"/>
      <c r="BLN73" s="145"/>
      <c r="BLO73" s="145"/>
      <c r="BLP73" s="145"/>
      <c r="BLQ73" s="145"/>
      <c r="BLR73" s="145"/>
      <c r="BLS73" s="145"/>
      <c r="BLT73" s="145"/>
      <c r="BLU73" s="145"/>
      <c r="BLV73" s="145"/>
      <c r="BLW73" s="145"/>
      <c r="BLX73" s="145"/>
      <c r="BLY73" s="145"/>
      <c r="BLZ73" s="145"/>
      <c r="BMA73" s="145"/>
      <c r="BMB73" s="145"/>
      <c r="BMC73" s="145"/>
      <c r="BMD73" s="145"/>
      <c r="BME73" s="145"/>
      <c r="BMF73" s="145"/>
      <c r="BMG73" s="145"/>
      <c r="BMH73" s="145"/>
      <c r="BMI73" s="145"/>
      <c r="BMJ73" s="145"/>
      <c r="BMK73" s="145"/>
      <c r="BML73" s="145"/>
      <c r="BMM73" s="145"/>
      <c r="BMN73" s="145"/>
      <c r="BMO73" s="145"/>
      <c r="BMP73" s="145"/>
      <c r="BMQ73" s="145"/>
      <c r="BMR73" s="145"/>
      <c r="BMS73" s="145"/>
      <c r="BMT73" s="145"/>
      <c r="BMU73" s="145"/>
      <c r="BMV73" s="145"/>
      <c r="BMW73" s="145"/>
      <c r="BMX73" s="145"/>
      <c r="BMY73" s="145"/>
      <c r="BMZ73" s="145"/>
      <c r="BNA73" s="145"/>
      <c r="BNB73" s="145"/>
      <c r="BNC73" s="145"/>
      <c r="BND73" s="145"/>
      <c r="BNE73" s="145"/>
      <c r="BNF73" s="145"/>
      <c r="BNG73" s="145"/>
      <c r="BNH73" s="145"/>
      <c r="BNI73" s="145"/>
      <c r="BNJ73" s="145"/>
      <c r="BNK73" s="145"/>
      <c r="BNL73" s="145"/>
      <c r="BNM73" s="145"/>
      <c r="BNN73" s="145"/>
      <c r="BNO73" s="145"/>
      <c r="BNP73" s="145"/>
      <c r="BNQ73" s="145"/>
      <c r="BNR73" s="145"/>
      <c r="BNS73" s="145"/>
      <c r="BNT73" s="145"/>
      <c r="BNU73" s="145"/>
      <c r="BNV73" s="145"/>
      <c r="BNW73" s="145"/>
      <c r="BNX73" s="145"/>
      <c r="BNY73" s="145"/>
      <c r="BNZ73" s="145"/>
      <c r="BOA73" s="145"/>
      <c r="BOB73" s="145"/>
      <c r="BOC73" s="145"/>
      <c r="BOD73" s="145"/>
      <c r="BOE73" s="145"/>
      <c r="BOF73" s="145"/>
      <c r="BOG73" s="145"/>
      <c r="BOH73" s="145"/>
      <c r="BOI73" s="145"/>
      <c r="BOJ73" s="145"/>
      <c r="BOK73" s="145"/>
      <c r="BOL73" s="145"/>
      <c r="BOM73" s="145"/>
      <c r="BON73" s="145"/>
      <c r="BOO73" s="145"/>
      <c r="BOP73" s="145"/>
      <c r="BOQ73" s="145"/>
      <c r="BOR73" s="145"/>
      <c r="BOS73" s="145"/>
      <c r="BOT73" s="145"/>
      <c r="BOU73" s="145"/>
      <c r="BOV73" s="145"/>
      <c r="BOW73" s="145"/>
      <c r="BOX73" s="145"/>
      <c r="BOY73" s="145"/>
      <c r="BOZ73" s="145"/>
      <c r="BPA73" s="145"/>
      <c r="BPB73" s="145"/>
      <c r="BPC73" s="145"/>
      <c r="BPD73" s="145"/>
      <c r="BPE73" s="145"/>
      <c r="BPF73" s="145"/>
      <c r="BPG73" s="145"/>
      <c r="BPH73" s="145"/>
      <c r="BPI73" s="145"/>
      <c r="BPJ73" s="145"/>
      <c r="BPK73" s="145"/>
      <c r="BPL73" s="145"/>
      <c r="BPM73" s="145"/>
      <c r="BPN73" s="145"/>
      <c r="BPO73" s="145"/>
      <c r="BPP73" s="145"/>
      <c r="BPQ73" s="145"/>
      <c r="BPR73" s="145"/>
      <c r="BPS73" s="145"/>
      <c r="BPT73" s="145"/>
      <c r="BPU73" s="145"/>
      <c r="BPV73" s="145"/>
      <c r="BPW73" s="145"/>
      <c r="BPX73" s="145"/>
      <c r="BPY73" s="145"/>
      <c r="BPZ73" s="145"/>
      <c r="BQA73" s="145"/>
      <c r="BQB73" s="145"/>
      <c r="BQC73" s="145"/>
      <c r="BQD73" s="145"/>
      <c r="BQE73" s="145"/>
      <c r="BQF73" s="145"/>
      <c r="BQG73" s="145"/>
      <c r="BQH73" s="145"/>
      <c r="BQI73" s="145"/>
      <c r="BQJ73" s="145"/>
      <c r="BQK73" s="145"/>
      <c r="BQL73" s="145"/>
      <c r="BQM73" s="145"/>
      <c r="BQN73" s="145"/>
      <c r="BQO73" s="145"/>
      <c r="BQP73" s="145"/>
      <c r="BQQ73" s="145"/>
      <c r="BQR73" s="145"/>
      <c r="BQS73" s="145"/>
      <c r="BQT73" s="145"/>
      <c r="BQU73" s="145"/>
      <c r="BQV73" s="145"/>
      <c r="BQW73" s="145"/>
      <c r="BQX73" s="145"/>
      <c r="BQY73" s="145"/>
      <c r="BQZ73" s="145"/>
      <c r="BRA73" s="145"/>
      <c r="BRB73" s="145"/>
      <c r="BRC73" s="145"/>
      <c r="BRD73" s="145"/>
      <c r="BRE73" s="145"/>
      <c r="BRF73" s="145"/>
      <c r="BRG73" s="145"/>
      <c r="BRH73" s="145"/>
      <c r="BRI73" s="145"/>
      <c r="BRJ73" s="145"/>
      <c r="BRK73" s="145"/>
      <c r="BRL73" s="145"/>
      <c r="BRM73" s="145"/>
      <c r="BRN73" s="145"/>
      <c r="BRO73" s="145"/>
      <c r="BRP73" s="145"/>
      <c r="BRQ73" s="145"/>
      <c r="BRR73" s="145"/>
      <c r="BRS73" s="145"/>
      <c r="BRT73" s="145"/>
      <c r="BRU73" s="145"/>
      <c r="BRV73" s="145"/>
      <c r="BRW73" s="145"/>
      <c r="BRX73" s="145"/>
      <c r="BRY73" s="145"/>
      <c r="BRZ73" s="145"/>
      <c r="BSA73" s="145"/>
      <c r="BSB73" s="145"/>
      <c r="BSC73" s="145"/>
      <c r="BSD73" s="145"/>
      <c r="BSE73" s="145"/>
      <c r="BSF73" s="145"/>
      <c r="BSG73" s="145"/>
      <c r="BSH73" s="145"/>
      <c r="BSI73" s="145"/>
      <c r="BSJ73" s="145"/>
      <c r="BSK73" s="145"/>
      <c r="BSL73" s="145"/>
      <c r="BSM73" s="145"/>
      <c r="BSN73" s="145"/>
      <c r="BSO73" s="145"/>
      <c r="BSP73" s="145"/>
      <c r="BSQ73" s="145"/>
      <c r="BSR73" s="145"/>
      <c r="BSS73" s="145"/>
      <c r="BST73" s="145"/>
      <c r="BSU73" s="145"/>
      <c r="BSV73" s="145"/>
      <c r="BSW73" s="145"/>
      <c r="BSX73" s="145"/>
      <c r="BSY73" s="145"/>
      <c r="BSZ73" s="145"/>
      <c r="BTA73" s="145"/>
      <c r="BTB73" s="145"/>
      <c r="BTC73" s="145"/>
      <c r="BTD73" s="145"/>
      <c r="BTE73" s="145"/>
      <c r="BTF73" s="145"/>
      <c r="BTG73" s="145"/>
      <c r="BTH73" s="145"/>
      <c r="BTI73" s="145"/>
      <c r="BTJ73" s="145"/>
      <c r="BTK73" s="145"/>
      <c r="BTL73" s="145"/>
      <c r="BTM73" s="145"/>
      <c r="BTN73" s="145"/>
      <c r="BTO73" s="145"/>
      <c r="BTP73" s="145"/>
      <c r="BTQ73" s="145"/>
      <c r="BTR73" s="145"/>
      <c r="BTS73" s="145"/>
      <c r="BTT73" s="145"/>
      <c r="BTU73" s="145"/>
      <c r="BTV73" s="145"/>
      <c r="BTW73" s="145"/>
      <c r="BTX73" s="145"/>
      <c r="BTY73" s="145"/>
      <c r="BTZ73" s="145"/>
      <c r="BUA73" s="145"/>
      <c r="BUB73" s="145"/>
      <c r="BUC73" s="145"/>
      <c r="BUD73" s="145"/>
      <c r="BUE73" s="145"/>
      <c r="BUF73" s="145"/>
      <c r="BUG73" s="145"/>
      <c r="BUH73" s="145"/>
      <c r="BUI73" s="145"/>
      <c r="BUJ73" s="145"/>
      <c r="BUK73" s="145"/>
      <c r="BUL73" s="145"/>
      <c r="BUM73" s="145"/>
      <c r="BUN73" s="145"/>
      <c r="BUO73" s="145"/>
      <c r="BUP73" s="145"/>
      <c r="BUQ73" s="145"/>
      <c r="BUR73" s="145"/>
      <c r="BUS73" s="145"/>
      <c r="BUT73" s="145"/>
      <c r="BUU73" s="145"/>
      <c r="BUV73" s="145"/>
      <c r="BUW73" s="145"/>
      <c r="BUX73" s="145"/>
      <c r="BUY73" s="145"/>
      <c r="BUZ73" s="145"/>
      <c r="BVA73" s="145"/>
      <c r="BVB73" s="145"/>
      <c r="BVC73" s="145"/>
      <c r="BVD73" s="145"/>
      <c r="BVE73" s="145"/>
      <c r="BVF73" s="145"/>
      <c r="BVG73" s="145"/>
      <c r="BVH73" s="145"/>
      <c r="BVI73" s="145"/>
      <c r="BVJ73" s="145"/>
      <c r="BVK73" s="145"/>
      <c r="BVL73" s="145"/>
      <c r="BVM73" s="145"/>
      <c r="BVN73" s="145"/>
      <c r="BVO73" s="145"/>
      <c r="BVP73" s="145"/>
      <c r="BVQ73" s="145"/>
      <c r="BVR73" s="145"/>
      <c r="BVS73" s="145"/>
      <c r="BVT73" s="145"/>
      <c r="BVU73" s="145"/>
      <c r="BVV73" s="145"/>
      <c r="BVW73" s="145"/>
      <c r="BVX73" s="145"/>
      <c r="BVY73" s="145"/>
      <c r="BVZ73" s="145"/>
      <c r="BWA73" s="145"/>
      <c r="BWB73" s="145"/>
      <c r="BWC73" s="145"/>
      <c r="BWD73" s="145"/>
      <c r="BWE73" s="145"/>
      <c r="BWF73" s="145"/>
      <c r="BWG73" s="145"/>
      <c r="BWH73" s="145"/>
      <c r="BWI73" s="145"/>
      <c r="BWJ73" s="145"/>
      <c r="BWK73" s="145"/>
      <c r="BWL73" s="145"/>
      <c r="BWM73" s="145"/>
      <c r="BWN73" s="145"/>
      <c r="BWO73" s="145"/>
      <c r="BWP73" s="145"/>
      <c r="BWQ73" s="145"/>
      <c r="BWR73" s="145"/>
      <c r="BWS73" s="145"/>
      <c r="BWT73" s="145"/>
      <c r="BWU73" s="145"/>
      <c r="BWV73" s="145"/>
      <c r="BWW73" s="145"/>
      <c r="BWX73" s="145"/>
      <c r="BWY73" s="145"/>
      <c r="BWZ73" s="145"/>
      <c r="BXA73" s="145"/>
      <c r="BXB73" s="145"/>
      <c r="BXC73" s="145"/>
      <c r="BXD73" s="145"/>
      <c r="BXE73" s="145"/>
      <c r="BXF73" s="145"/>
      <c r="BXG73" s="145"/>
      <c r="BXH73" s="145"/>
      <c r="BXI73" s="145"/>
      <c r="BXJ73" s="145"/>
      <c r="BXK73" s="145"/>
      <c r="BXL73" s="145"/>
      <c r="BXM73" s="145"/>
      <c r="BXN73" s="145"/>
      <c r="BXO73" s="145"/>
      <c r="BXP73" s="145"/>
      <c r="BXQ73" s="145"/>
      <c r="BXR73" s="145"/>
      <c r="BXS73" s="145"/>
      <c r="BXT73" s="145"/>
      <c r="BXU73" s="145"/>
      <c r="BXV73" s="145"/>
      <c r="BXW73" s="145"/>
      <c r="BXX73" s="145"/>
      <c r="BXY73" s="145"/>
      <c r="BXZ73" s="145"/>
      <c r="BYA73" s="145"/>
      <c r="BYB73" s="145"/>
      <c r="BYC73" s="145"/>
      <c r="BYD73" s="145"/>
      <c r="BYE73" s="145"/>
      <c r="BYF73" s="145"/>
      <c r="BYG73" s="145"/>
      <c r="BYH73" s="145"/>
      <c r="BYI73" s="145"/>
      <c r="BYJ73" s="145"/>
      <c r="BYK73" s="145"/>
      <c r="BYL73" s="145"/>
      <c r="BYM73" s="145"/>
      <c r="BYN73" s="145"/>
      <c r="BYO73" s="145"/>
      <c r="BYP73" s="145"/>
      <c r="BYQ73" s="145"/>
      <c r="BYR73" s="145"/>
      <c r="BYS73" s="145"/>
      <c r="BYT73" s="145"/>
      <c r="BYU73" s="145"/>
      <c r="BYV73" s="145"/>
      <c r="BYW73" s="145"/>
      <c r="BYX73" s="145"/>
      <c r="BYY73" s="145"/>
      <c r="BYZ73" s="145"/>
      <c r="BZA73" s="145"/>
      <c r="BZB73" s="145"/>
      <c r="BZC73" s="145"/>
      <c r="BZD73" s="145"/>
      <c r="BZE73" s="145"/>
      <c r="BZF73" s="145"/>
      <c r="BZG73" s="145"/>
      <c r="BZH73" s="145"/>
      <c r="BZI73" s="145"/>
      <c r="BZJ73" s="145"/>
      <c r="BZK73" s="145"/>
      <c r="BZL73" s="145"/>
      <c r="BZM73" s="145"/>
      <c r="BZN73" s="145"/>
      <c r="BZO73" s="145"/>
      <c r="BZP73" s="145"/>
      <c r="BZQ73" s="145"/>
      <c r="BZR73" s="145"/>
      <c r="BZS73" s="145"/>
      <c r="BZT73" s="145"/>
      <c r="BZU73" s="145"/>
      <c r="BZV73" s="145"/>
      <c r="BZW73" s="145"/>
      <c r="BZX73" s="145"/>
      <c r="BZY73" s="145"/>
      <c r="BZZ73" s="145"/>
      <c r="CAA73" s="145"/>
      <c r="CAB73" s="145"/>
      <c r="CAC73" s="145"/>
      <c r="CAD73" s="145"/>
      <c r="CAE73" s="145"/>
      <c r="CAF73" s="145"/>
      <c r="CAG73" s="145"/>
      <c r="CAH73" s="145"/>
      <c r="CAI73" s="145"/>
      <c r="CAJ73" s="145"/>
      <c r="CAK73" s="145"/>
      <c r="CAL73" s="145"/>
      <c r="CAM73" s="145"/>
      <c r="CAN73" s="145"/>
      <c r="CAO73" s="145"/>
      <c r="CAP73" s="145"/>
      <c r="CAQ73" s="145"/>
      <c r="CAR73" s="145"/>
      <c r="CAS73" s="145"/>
      <c r="CAT73" s="145"/>
      <c r="CAU73" s="145"/>
      <c r="CAV73" s="145"/>
      <c r="CAW73" s="145"/>
      <c r="CAX73" s="145"/>
      <c r="CAY73" s="145"/>
      <c r="CAZ73" s="145"/>
      <c r="CBA73" s="145"/>
      <c r="CBB73" s="145"/>
      <c r="CBC73" s="145"/>
      <c r="CBD73" s="145"/>
      <c r="CBE73" s="145"/>
      <c r="CBF73" s="145"/>
      <c r="CBG73" s="145"/>
      <c r="CBH73" s="145"/>
      <c r="CBI73" s="145"/>
      <c r="CBJ73" s="145"/>
      <c r="CBK73" s="145"/>
      <c r="CBL73" s="145"/>
      <c r="CBM73" s="145"/>
      <c r="CBN73" s="145"/>
      <c r="CBO73" s="145"/>
      <c r="CBP73" s="145"/>
      <c r="CBQ73" s="145"/>
      <c r="CBR73" s="145"/>
      <c r="CBS73" s="145"/>
      <c r="CBT73" s="145"/>
      <c r="CBU73" s="145"/>
      <c r="CBV73" s="145"/>
      <c r="CBW73" s="145"/>
      <c r="CBX73" s="145"/>
      <c r="CBY73" s="145"/>
      <c r="CBZ73" s="145"/>
      <c r="CCA73" s="145"/>
      <c r="CCB73" s="145"/>
      <c r="CCC73" s="145"/>
      <c r="CCD73" s="145"/>
      <c r="CCE73" s="145"/>
      <c r="CCF73" s="145"/>
      <c r="CCG73" s="145"/>
      <c r="CCH73" s="145"/>
      <c r="CCI73" s="145"/>
      <c r="CCJ73" s="145"/>
      <c r="CCK73" s="145"/>
      <c r="CCL73" s="145"/>
      <c r="CCM73" s="145"/>
      <c r="CCN73" s="145"/>
      <c r="CCO73" s="145"/>
      <c r="CCP73" s="145"/>
      <c r="CCQ73" s="145"/>
      <c r="CCR73" s="145"/>
      <c r="CCS73" s="145"/>
      <c r="CCT73" s="145"/>
      <c r="CCU73" s="145"/>
      <c r="CCV73" s="145"/>
      <c r="CCW73" s="145"/>
      <c r="CCX73" s="145"/>
      <c r="CCY73" s="145"/>
      <c r="CCZ73" s="145"/>
      <c r="CDA73" s="145"/>
      <c r="CDB73" s="145"/>
      <c r="CDC73" s="145"/>
      <c r="CDD73" s="145"/>
      <c r="CDE73" s="145"/>
      <c r="CDF73" s="145"/>
      <c r="CDG73" s="145"/>
      <c r="CDH73" s="145"/>
      <c r="CDI73" s="145"/>
      <c r="CDJ73" s="145"/>
      <c r="CDK73" s="145"/>
      <c r="CDL73" s="145"/>
      <c r="CDM73" s="145"/>
      <c r="CDN73" s="145"/>
      <c r="CDO73" s="145"/>
      <c r="CDP73" s="145"/>
      <c r="CDQ73" s="145"/>
      <c r="CDR73" s="145"/>
      <c r="CDS73" s="145"/>
      <c r="CDT73" s="145"/>
      <c r="CDU73" s="145"/>
      <c r="CDV73" s="145"/>
      <c r="CDW73" s="145"/>
      <c r="CDX73" s="145"/>
      <c r="CDY73" s="145"/>
      <c r="CDZ73" s="145"/>
      <c r="CEA73" s="145"/>
      <c r="CEB73" s="145"/>
      <c r="CEC73" s="145"/>
      <c r="CED73" s="145"/>
      <c r="CEE73" s="145"/>
      <c r="CEF73" s="145"/>
      <c r="CEG73" s="145"/>
      <c r="CEH73" s="145"/>
      <c r="CEI73" s="145"/>
      <c r="CEJ73" s="145"/>
      <c r="CEK73" s="145"/>
      <c r="CEL73" s="145"/>
      <c r="CEM73" s="145"/>
      <c r="CEN73" s="145"/>
      <c r="CEO73" s="145"/>
      <c r="CEP73" s="145"/>
      <c r="CEQ73" s="145"/>
      <c r="CER73" s="145"/>
      <c r="CES73" s="145"/>
      <c r="CET73" s="145"/>
      <c r="CEU73" s="145"/>
      <c r="CEV73" s="145"/>
      <c r="CEW73" s="145"/>
      <c r="CEX73" s="145"/>
      <c r="CEY73" s="145"/>
      <c r="CEZ73" s="145"/>
      <c r="CFA73" s="145"/>
      <c r="CFB73" s="145"/>
      <c r="CFC73" s="145"/>
      <c r="CFD73" s="145"/>
      <c r="CFE73" s="145"/>
      <c r="CFF73" s="145"/>
      <c r="CFG73" s="145"/>
      <c r="CFH73" s="145"/>
      <c r="CFI73" s="145"/>
      <c r="CFJ73" s="145"/>
      <c r="CFK73" s="145"/>
      <c r="CFL73" s="145"/>
      <c r="CFM73" s="145"/>
      <c r="CFN73" s="145"/>
      <c r="CFO73" s="145"/>
      <c r="CFP73" s="145"/>
      <c r="CFQ73" s="145"/>
      <c r="CFR73" s="145"/>
      <c r="CFS73" s="145"/>
      <c r="CFT73" s="145"/>
      <c r="CFU73" s="145"/>
      <c r="CFV73" s="145"/>
      <c r="CFW73" s="145"/>
      <c r="CFX73" s="145"/>
      <c r="CFY73" s="145"/>
      <c r="CFZ73" s="145"/>
      <c r="CGA73" s="145"/>
      <c r="CGB73" s="145"/>
      <c r="CGC73" s="145"/>
      <c r="CGD73" s="145"/>
      <c r="CGE73" s="145"/>
      <c r="CGF73" s="145"/>
      <c r="CGG73" s="145"/>
      <c r="CGH73" s="145"/>
      <c r="CGI73" s="145"/>
      <c r="CGJ73" s="145"/>
      <c r="CGK73" s="145"/>
      <c r="CGL73" s="145"/>
      <c r="CGM73" s="145"/>
      <c r="CGN73" s="145"/>
      <c r="CGO73" s="145"/>
      <c r="CGP73" s="145"/>
      <c r="CGQ73" s="145"/>
      <c r="CGR73" s="145"/>
      <c r="CGS73" s="145"/>
      <c r="CGT73" s="145"/>
      <c r="CGU73" s="145"/>
      <c r="CGV73" s="145"/>
      <c r="CGW73" s="145"/>
      <c r="CGX73" s="145"/>
      <c r="CGY73" s="145"/>
      <c r="CGZ73" s="145"/>
      <c r="CHA73" s="145"/>
      <c r="CHB73" s="145"/>
      <c r="CHC73" s="145"/>
      <c r="CHD73" s="145"/>
      <c r="CHE73" s="145"/>
      <c r="CHF73" s="145"/>
      <c r="CHG73" s="145"/>
      <c r="CHH73" s="145"/>
      <c r="CHI73" s="145"/>
      <c r="CHJ73" s="145"/>
      <c r="CHK73" s="145"/>
      <c r="CHL73" s="145"/>
      <c r="CHM73" s="145"/>
      <c r="CHN73" s="145"/>
      <c r="CHO73" s="145"/>
      <c r="CHP73" s="145"/>
      <c r="CHQ73" s="145"/>
      <c r="CHR73" s="145"/>
      <c r="CHS73" s="145"/>
      <c r="CHT73" s="145"/>
      <c r="CHU73" s="145"/>
      <c r="CHV73" s="145"/>
      <c r="CHW73" s="145"/>
      <c r="CHX73" s="145"/>
      <c r="CHY73" s="145"/>
      <c r="CHZ73" s="145"/>
      <c r="CIA73" s="145"/>
      <c r="CIB73" s="145"/>
      <c r="CIC73" s="145"/>
      <c r="CID73" s="145"/>
      <c r="CIE73" s="145"/>
      <c r="CIF73" s="145"/>
      <c r="CIG73" s="145"/>
      <c r="CIH73" s="145"/>
      <c r="CII73" s="145"/>
      <c r="CIJ73" s="145"/>
      <c r="CIK73" s="145"/>
      <c r="CIL73" s="145"/>
      <c r="CIM73" s="145"/>
      <c r="CIN73" s="145"/>
      <c r="CIO73" s="145"/>
      <c r="CIP73" s="145"/>
      <c r="CIQ73" s="145"/>
      <c r="CIR73" s="145"/>
      <c r="CIS73" s="145"/>
      <c r="CIT73" s="145"/>
      <c r="CIU73" s="145"/>
      <c r="CIV73" s="145"/>
      <c r="CIW73" s="145"/>
      <c r="CIX73" s="145"/>
      <c r="CIY73" s="145"/>
      <c r="CIZ73" s="145"/>
      <c r="CJA73" s="145"/>
      <c r="CJB73" s="145"/>
      <c r="CJC73" s="145"/>
      <c r="CJD73" s="145"/>
      <c r="CJE73" s="145"/>
      <c r="CJF73" s="145"/>
      <c r="CJG73" s="145"/>
      <c r="CJH73" s="145"/>
      <c r="CJI73" s="145"/>
      <c r="CJJ73" s="145"/>
      <c r="CJK73" s="145"/>
      <c r="CJL73" s="145"/>
      <c r="CJM73" s="145"/>
      <c r="CJN73" s="145"/>
      <c r="CJO73" s="145"/>
      <c r="CJP73" s="145"/>
      <c r="CJQ73" s="145"/>
      <c r="CJR73" s="145"/>
      <c r="CJS73" s="145"/>
      <c r="CJT73" s="145"/>
      <c r="CJU73" s="145"/>
      <c r="CJV73" s="145"/>
      <c r="CJW73" s="145"/>
      <c r="CJX73" s="145"/>
      <c r="CJY73" s="145"/>
      <c r="CJZ73" s="145"/>
      <c r="CKA73" s="145"/>
      <c r="CKB73" s="145"/>
      <c r="CKC73" s="145"/>
      <c r="CKD73" s="145"/>
      <c r="CKE73" s="145"/>
      <c r="CKF73" s="145"/>
      <c r="CKG73" s="145"/>
      <c r="CKH73" s="145"/>
      <c r="CKI73" s="145"/>
      <c r="CKJ73" s="145"/>
      <c r="CKK73" s="145"/>
      <c r="CKL73" s="145"/>
      <c r="CKM73" s="145"/>
      <c r="CKN73" s="145"/>
      <c r="CKO73" s="145"/>
      <c r="CKP73" s="145"/>
      <c r="CKQ73" s="145"/>
      <c r="CKR73" s="145"/>
      <c r="CKS73" s="145"/>
      <c r="CKT73" s="145"/>
      <c r="CKU73" s="145"/>
      <c r="CKV73" s="145"/>
      <c r="CKW73" s="145"/>
      <c r="CKX73" s="145"/>
      <c r="CKY73" s="145"/>
      <c r="CKZ73" s="145"/>
      <c r="CLA73" s="145"/>
      <c r="CLB73" s="145"/>
      <c r="CLC73" s="145"/>
      <c r="CLD73" s="145"/>
      <c r="CLE73" s="145"/>
      <c r="CLF73" s="145"/>
      <c r="CLG73" s="145"/>
      <c r="CLH73" s="145"/>
      <c r="CLI73" s="145"/>
      <c r="CLJ73" s="145"/>
      <c r="CLK73" s="145"/>
      <c r="CLL73" s="145"/>
      <c r="CLM73" s="145"/>
      <c r="CLN73" s="145"/>
      <c r="CLO73" s="145"/>
      <c r="CLP73" s="145"/>
      <c r="CLQ73" s="145"/>
      <c r="CLR73" s="145"/>
      <c r="CLS73" s="145"/>
      <c r="CLT73" s="145"/>
      <c r="CLU73" s="145"/>
      <c r="CLV73" s="145"/>
      <c r="CLW73" s="145"/>
      <c r="CLX73" s="145"/>
      <c r="CLY73" s="145"/>
      <c r="CLZ73" s="145"/>
      <c r="CMA73" s="145"/>
      <c r="CMB73" s="145"/>
      <c r="CMC73" s="145"/>
      <c r="CMD73" s="145"/>
      <c r="CME73" s="145"/>
      <c r="CMF73" s="145"/>
      <c r="CMG73" s="145"/>
      <c r="CMH73" s="145"/>
      <c r="CMI73" s="145"/>
      <c r="CMJ73" s="145"/>
      <c r="CMK73" s="145"/>
      <c r="CML73" s="145"/>
      <c r="CMM73" s="145"/>
      <c r="CMN73" s="145"/>
      <c r="CMO73" s="145"/>
      <c r="CMP73" s="145"/>
      <c r="CMQ73" s="145"/>
      <c r="CMR73" s="145"/>
      <c r="CMS73" s="145"/>
      <c r="CMT73" s="145"/>
      <c r="CMU73" s="145"/>
      <c r="CMV73" s="145"/>
      <c r="CMW73" s="145"/>
      <c r="CMX73" s="145"/>
      <c r="CMY73" s="145"/>
      <c r="CMZ73" s="145"/>
      <c r="CNA73" s="145"/>
      <c r="CNB73" s="145"/>
      <c r="CNC73" s="145"/>
      <c r="CND73" s="145"/>
      <c r="CNE73" s="145"/>
      <c r="CNF73" s="145"/>
      <c r="CNG73" s="145"/>
      <c r="CNH73" s="145"/>
      <c r="CNI73" s="145"/>
      <c r="CNJ73" s="145"/>
      <c r="CNK73" s="145"/>
      <c r="CNL73" s="145"/>
      <c r="CNM73" s="145"/>
      <c r="CNN73" s="145"/>
      <c r="CNO73" s="145"/>
      <c r="CNP73" s="145"/>
      <c r="CNQ73" s="145"/>
      <c r="CNR73" s="145"/>
      <c r="CNS73" s="145"/>
      <c r="CNT73" s="145"/>
      <c r="CNU73" s="145"/>
      <c r="CNV73" s="145"/>
      <c r="CNW73" s="145"/>
      <c r="CNX73" s="145"/>
      <c r="CNY73" s="145"/>
      <c r="CNZ73" s="145"/>
      <c r="COA73" s="145"/>
      <c r="COB73" s="145"/>
      <c r="COC73" s="145"/>
      <c r="COD73" s="145"/>
      <c r="COE73" s="145"/>
      <c r="COF73" s="145"/>
      <c r="COG73" s="145"/>
      <c r="COH73" s="145"/>
      <c r="COI73" s="145"/>
      <c r="COJ73" s="145"/>
      <c r="COK73" s="145"/>
      <c r="COL73" s="145"/>
      <c r="COM73" s="145"/>
      <c r="CON73" s="145"/>
      <c r="COO73" s="145"/>
      <c r="COP73" s="145"/>
      <c r="COQ73" s="145"/>
      <c r="COR73" s="145"/>
      <c r="COS73" s="145"/>
      <c r="COT73" s="145"/>
      <c r="COU73" s="145"/>
      <c r="COV73" s="145"/>
      <c r="COW73" s="145"/>
      <c r="COX73" s="145"/>
      <c r="COY73" s="145"/>
      <c r="COZ73" s="145"/>
      <c r="CPA73" s="145"/>
      <c r="CPB73" s="145"/>
      <c r="CPC73" s="145"/>
      <c r="CPD73" s="145"/>
      <c r="CPE73" s="145"/>
      <c r="CPF73" s="145"/>
      <c r="CPG73" s="145"/>
      <c r="CPH73" s="145"/>
      <c r="CPI73" s="145"/>
      <c r="CPJ73" s="145"/>
      <c r="CPK73" s="145"/>
      <c r="CPL73" s="145"/>
      <c r="CPM73" s="145"/>
      <c r="CPN73" s="145"/>
      <c r="CPO73" s="145"/>
      <c r="CPP73" s="145"/>
      <c r="CPQ73" s="145"/>
      <c r="CPR73" s="145"/>
      <c r="CPS73" s="145"/>
      <c r="CPT73" s="145"/>
      <c r="CPU73" s="145"/>
      <c r="CPV73" s="145"/>
      <c r="CPW73" s="145"/>
      <c r="CPX73" s="145"/>
      <c r="CPY73" s="145"/>
      <c r="CPZ73" s="145"/>
      <c r="CQA73" s="145"/>
      <c r="CQB73" s="145"/>
      <c r="CQC73" s="145"/>
      <c r="CQD73" s="145"/>
      <c r="CQE73" s="145"/>
      <c r="CQF73" s="145"/>
      <c r="CQG73" s="145"/>
      <c r="CQH73" s="145"/>
      <c r="CQI73" s="145"/>
      <c r="CQJ73" s="145"/>
      <c r="CQK73" s="145"/>
      <c r="CQL73" s="145"/>
      <c r="CQM73" s="145"/>
      <c r="CQN73" s="145"/>
      <c r="CQO73" s="145"/>
      <c r="CQP73" s="145"/>
      <c r="CQQ73" s="145"/>
      <c r="CQR73" s="145"/>
      <c r="CQS73" s="145"/>
      <c r="CQT73" s="145"/>
      <c r="CQU73" s="145"/>
      <c r="CQV73" s="145"/>
      <c r="CQW73" s="145"/>
      <c r="CQX73" s="145"/>
      <c r="CQY73" s="145"/>
      <c r="CQZ73" s="145"/>
      <c r="CRA73" s="145"/>
      <c r="CRB73" s="145"/>
      <c r="CRC73" s="145"/>
      <c r="CRD73" s="145"/>
      <c r="CRE73" s="145"/>
      <c r="CRF73" s="145"/>
      <c r="CRG73" s="145"/>
      <c r="CRH73" s="145"/>
      <c r="CRI73" s="145"/>
      <c r="CRJ73" s="145"/>
      <c r="CRK73" s="145"/>
      <c r="CRL73" s="145"/>
      <c r="CRM73" s="145"/>
      <c r="CRN73" s="145"/>
      <c r="CRO73" s="145"/>
      <c r="CRP73" s="145"/>
      <c r="CRQ73" s="145"/>
      <c r="CRR73" s="145"/>
      <c r="CRS73" s="145"/>
      <c r="CRT73" s="145"/>
      <c r="CRU73" s="145"/>
      <c r="CRV73" s="145"/>
      <c r="CRW73" s="145"/>
      <c r="CRX73" s="145"/>
      <c r="CRY73" s="145"/>
      <c r="CRZ73" s="145"/>
      <c r="CSA73" s="145"/>
      <c r="CSB73" s="145"/>
      <c r="CSC73" s="145"/>
      <c r="CSD73" s="145"/>
      <c r="CSE73" s="145"/>
      <c r="CSF73" s="145"/>
      <c r="CSG73" s="145"/>
      <c r="CSH73" s="145"/>
      <c r="CSI73" s="145"/>
      <c r="CSJ73" s="145"/>
      <c r="CSK73" s="145"/>
      <c r="CSL73" s="145"/>
      <c r="CSM73" s="145"/>
      <c r="CSN73" s="145"/>
      <c r="CSO73" s="145"/>
      <c r="CSP73" s="145"/>
      <c r="CSQ73" s="145"/>
      <c r="CSR73" s="145"/>
      <c r="CSS73" s="145"/>
      <c r="CST73" s="145"/>
      <c r="CSU73" s="145"/>
      <c r="CSV73" s="145"/>
      <c r="CSW73" s="145"/>
      <c r="CSX73" s="145"/>
      <c r="CSY73" s="145"/>
      <c r="CSZ73" s="145"/>
      <c r="CTA73" s="145"/>
      <c r="CTB73" s="145"/>
      <c r="CTC73" s="145"/>
      <c r="CTD73" s="145"/>
      <c r="CTE73" s="145"/>
      <c r="CTF73" s="145"/>
      <c r="CTG73" s="145"/>
      <c r="CTH73" s="145"/>
      <c r="CTI73" s="145"/>
      <c r="CTJ73" s="145"/>
      <c r="CTK73" s="145"/>
      <c r="CTL73" s="145"/>
      <c r="CTM73" s="145"/>
      <c r="CTN73" s="145"/>
      <c r="CTO73" s="145"/>
      <c r="CTP73" s="145"/>
      <c r="CTQ73" s="145"/>
      <c r="CTR73" s="145"/>
      <c r="CTS73" s="145"/>
      <c r="CTT73" s="145"/>
      <c r="CTU73" s="145"/>
      <c r="CTV73" s="145"/>
      <c r="CTW73" s="145"/>
      <c r="CTX73" s="145"/>
      <c r="CTY73" s="145"/>
      <c r="CTZ73" s="145"/>
      <c r="CUA73" s="145"/>
      <c r="CUB73" s="145"/>
      <c r="CUC73" s="145"/>
      <c r="CUD73" s="145"/>
      <c r="CUE73" s="145"/>
      <c r="CUF73" s="145"/>
      <c r="CUG73" s="145"/>
      <c r="CUH73" s="145"/>
      <c r="CUI73" s="145"/>
      <c r="CUJ73" s="145"/>
      <c r="CUK73" s="145"/>
      <c r="CUL73" s="145"/>
      <c r="CUM73" s="145"/>
      <c r="CUN73" s="145"/>
      <c r="CUO73" s="145"/>
      <c r="CUP73" s="145"/>
      <c r="CUQ73" s="145"/>
      <c r="CUR73" s="145"/>
      <c r="CUS73" s="145"/>
      <c r="CUT73" s="145"/>
      <c r="CUU73" s="145"/>
      <c r="CUV73" s="145"/>
      <c r="CUW73" s="145"/>
      <c r="CUX73" s="145"/>
      <c r="CUY73" s="145"/>
      <c r="CUZ73" s="145"/>
      <c r="CVA73" s="145"/>
      <c r="CVB73" s="145"/>
      <c r="CVC73" s="145"/>
      <c r="CVD73" s="145"/>
      <c r="CVE73" s="145"/>
      <c r="CVF73" s="145"/>
      <c r="CVG73" s="145"/>
      <c r="CVH73" s="145"/>
      <c r="CVI73" s="145"/>
      <c r="CVJ73" s="145"/>
      <c r="CVK73" s="145"/>
      <c r="CVL73" s="145"/>
      <c r="CVM73" s="145"/>
      <c r="CVN73" s="145"/>
      <c r="CVO73" s="145"/>
      <c r="CVP73" s="145"/>
      <c r="CVQ73" s="145"/>
      <c r="CVR73" s="145"/>
      <c r="CVS73" s="145"/>
      <c r="CVT73" s="145"/>
      <c r="CVU73" s="145"/>
      <c r="CVV73" s="145"/>
      <c r="CVW73" s="145"/>
      <c r="CVX73" s="145"/>
      <c r="CVY73" s="145"/>
      <c r="CVZ73" s="145"/>
      <c r="CWA73" s="145"/>
      <c r="CWB73" s="145"/>
      <c r="CWC73" s="145"/>
      <c r="CWD73" s="145"/>
      <c r="CWE73" s="145"/>
      <c r="CWF73" s="145"/>
      <c r="CWG73" s="145"/>
      <c r="CWH73" s="145"/>
      <c r="CWI73" s="145"/>
      <c r="CWJ73" s="145"/>
      <c r="CWK73" s="145"/>
      <c r="CWL73" s="145"/>
      <c r="CWM73" s="145"/>
      <c r="CWN73" s="145"/>
      <c r="CWO73" s="145"/>
      <c r="CWP73" s="145"/>
      <c r="CWQ73" s="145"/>
      <c r="CWR73" s="145"/>
      <c r="CWS73" s="145"/>
      <c r="CWT73" s="145"/>
      <c r="CWU73" s="145"/>
      <c r="CWV73" s="145"/>
      <c r="CWW73" s="145"/>
      <c r="CWX73" s="145"/>
      <c r="CWY73" s="145"/>
      <c r="CWZ73" s="145"/>
      <c r="CXA73" s="145"/>
      <c r="CXB73" s="145"/>
      <c r="CXC73" s="145"/>
      <c r="CXD73" s="145"/>
      <c r="CXE73" s="145"/>
      <c r="CXF73" s="145"/>
      <c r="CXG73" s="145"/>
      <c r="CXH73" s="145"/>
      <c r="CXI73" s="145"/>
      <c r="CXJ73" s="145"/>
      <c r="CXK73" s="145"/>
      <c r="CXL73" s="145"/>
      <c r="CXM73" s="145"/>
      <c r="CXN73" s="145"/>
      <c r="CXO73" s="145"/>
      <c r="CXP73" s="145"/>
      <c r="CXQ73" s="145"/>
      <c r="CXR73" s="145"/>
      <c r="CXS73" s="145"/>
      <c r="CXT73" s="145"/>
      <c r="CXU73" s="145"/>
      <c r="CXV73" s="145"/>
      <c r="CXW73" s="145"/>
      <c r="CXX73" s="145"/>
      <c r="CXY73" s="145"/>
      <c r="CXZ73" s="145"/>
      <c r="CYA73" s="145"/>
      <c r="CYB73" s="145"/>
      <c r="CYC73" s="145"/>
      <c r="CYD73" s="145"/>
      <c r="CYE73" s="145"/>
      <c r="CYF73" s="145"/>
      <c r="CYG73" s="145"/>
      <c r="CYH73" s="145"/>
      <c r="CYI73" s="145"/>
      <c r="CYJ73" s="145"/>
      <c r="CYK73" s="145"/>
      <c r="CYL73" s="145"/>
      <c r="CYM73" s="145"/>
      <c r="CYN73" s="145"/>
      <c r="CYO73" s="145"/>
      <c r="CYP73" s="145"/>
      <c r="CYQ73" s="145"/>
      <c r="CYR73" s="145"/>
      <c r="CYS73" s="145"/>
      <c r="CYT73" s="145"/>
      <c r="CYU73" s="145"/>
      <c r="CYV73" s="145"/>
      <c r="CYW73" s="145"/>
      <c r="CYX73" s="145"/>
      <c r="CYY73" s="145"/>
      <c r="CYZ73" s="145"/>
      <c r="CZA73" s="145"/>
      <c r="CZB73" s="145"/>
      <c r="CZC73" s="145"/>
      <c r="CZD73" s="145"/>
      <c r="CZE73" s="145"/>
      <c r="CZF73" s="145"/>
      <c r="CZG73" s="145"/>
      <c r="CZH73" s="145"/>
      <c r="CZI73" s="145"/>
      <c r="CZJ73" s="145"/>
      <c r="CZK73" s="145"/>
      <c r="CZL73" s="145"/>
      <c r="CZM73" s="145"/>
      <c r="CZN73" s="145"/>
      <c r="CZO73" s="145"/>
      <c r="CZP73" s="145"/>
      <c r="CZQ73" s="145"/>
      <c r="CZR73" s="145"/>
      <c r="CZS73" s="145"/>
      <c r="CZT73" s="145"/>
      <c r="CZU73" s="145"/>
      <c r="CZV73" s="145"/>
      <c r="CZW73" s="145"/>
      <c r="CZX73" s="145"/>
      <c r="CZY73" s="145"/>
      <c r="CZZ73" s="145"/>
      <c r="DAA73" s="145"/>
      <c r="DAB73" s="145"/>
      <c r="DAC73" s="145"/>
      <c r="DAD73" s="145"/>
      <c r="DAE73" s="145"/>
      <c r="DAF73" s="145"/>
      <c r="DAG73" s="145"/>
      <c r="DAH73" s="145"/>
      <c r="DAI73" s="145"/>
      <c r="DAJ73" s="145"/>
      <c r="DAK73" s="145"/>
      <c r="DAL73" s="145"/>
      <c r="DAM73" s="145"/>
      <c r="DAN73" s="145"/>
      <c r="DAO73" s="145"/>
      <c r="DAP73" s="145"/>
      <c r="DAQ73" s="145"/>
      <c r="DAR73" s="145"/>
      <c r="DAS73" s="145"/>
      <c r="DAT73" s="145"/>
      <c r="DAU73" s="145"/>
      <c r="DAV73" s="145"/>
      <c r="DAW73" s="145"/>
      <c r="DAX73" s="145"/>
      <c r="DAY73" s="145"/>
      <c r="DAZ73" s="145"/>
      <c r="DBA73" s="145"/>
      <c r="DBB73" s="145"/>
      <c r="DBC73" s="145"/>
      <c r="DBD73" s="145"/>
      <c r="DBE73" s="145"/>
      <c r="DBF73" s="145"/>
      <c r="DBG73" s="145"/>
      <c r="DBH73" s="145"/>
      <c r="DBI73" s="145"/>
      <c r="DBJ73" s="145"/>
      <c r="DBK73" s="145"/>
      <c r="DBL73" s="145"/>
      <c r="DBM73" s="145"/>
      <c r="DBN73" s="145"/>
      <c r="DBO73" s="145"/>
      <c r="DBP73" s="145"/>
      <c r="DBQ73" s="145"/>
      <c r="DBR73" s="145"/>
      <c r="DBS73" s="145"/>
      <c r="DBT73" s="145"/>
      <c r="DBU73" s="145"/>
      <c r="DBV73" s="145"/>
      <c r="DBW73" s="145"/>
      <c r="DBX73" s="145"/>
      <c r="DBY73" s="145"/>
      <c r="DBZ73" s="145"/>
      <c r="DCA73" s="145"/>
      <c r="DCB73" s="145"/>
      <c r="DCC73" s="145"/>
      <c r="DCD73" s="145"/>
      <c r="DCE73" s="145"/>
      <c r="DCF73" s="145"/>
      <c r="DCG73" s="145"/>
      <c r="DCH73" s="145"/>
      <c r="DCI73" s="145"/>
      <c r="DCJ73" s="145"/>
      <c r="DCK73" s="145"/>
      <c r="DCL73" s="145"/>
      <c r="DCM73" s="145"/>
      <c r="DCN73" s="145"/>
      <c r="DCO73" s="145"/>
      <c r="DCP73" s="145"/>
      <c r="DCQ73" s="145"/>
      <c r="DCR73" s="145"/>
      <c r="DCS73" s="145"/>
      <c r="DCT73" s="145"/>
      <c r="DCU73" s="145"/>
      <c r="DCV73" s="145"/>
      <c r="DCW73" s="145"/>
      <c r="DCX73" s="145"/>
      <c r="DCY73" s="145"/>
      <c r="DCZ73" s="145"/>
      <c r="DDA73" s="145"/>
      <c r="DDB73" s="145"/>
      <c r="DDC73" s="145"/>
      <c r="DDD73" s="145"/>
      <c r="DDE73" s="145"/>
      <c r="DDF73" s="145"/>
      <c r="DDG73" s="145"/>
      <c r="DDH73" s="145"/>
      <c r="DDI73" s="145"/>
      <c r="DDJ73" s="145"/>
      <c r="DDK73" s="145"/>
      <c r="DDL73" s="145"/>
      <c r="DDM73" s="145"/>
      <c r="DDN73" s="145"/>
      <c r="DDO73" s="145"/>
      <c r="DDP73" s="145"/>
      <c r="DDQ73" s="145"/>
      <c r="DDR73" s="145"/>
      <c r="DDS73" s="145"/>
      <c r="DDT73" s="145"/>
      <c r="DDU73" s="145"/>
      <c r="DDV73" s="145"/>
      <c r="DDW73" s="145"/>
      <c r="DDX73" s="145"/>
      <c r="DDY73" s="145"/>
      <c r="DDZ73" s="145"/>
      <c r="DEA73" s="145"/>
      <c r="DEB73" s="145"/>
      <c r="DEC73" s="145"/>
      <c r="DED73" s="145"/>
      <c r="DEE73" s="145"/>
      <c r="DEF73" s="145"/>
      <c r="DEG73" s="145"/>
      <c r="DEH73" s="145"/>
      <c r="DEI73" s="145"/>
      <c r="DEJ73" s="145"/>
      <c r="DEK73" s="145"/>
      <c r="DEL73" s="145"/>
      <c r="DEM73" s="145"/>
      <c r="DEN73" s="145"/>
      <c r="DEO73" s="145"/>
      <c r="DEP73" s="145"/>
      <c r="DEQ73" s="145"/>
      <c r="DER73" s="145"/>
      <c r="DES73" s="145"/>
      <c r="DET73" s="145"/>
      <c r="DEU73" s="145"/>
      <c r="DEV73" s="145"/>
      <c r="DEW73" s="145"/>
      <c r="DEX73" s="145"/>
      <c r="DEY73" s="145"/>
      <c r="DEZ73" s="145"/>
      <c r="DFA73" s="145"/>
      <c r="DFB73" s="145"/>
      <c r="DFC73" s="145"/>
      <c r="DFD73" s="145"/>
      <c r="DFE73" s="145"/>
      <c r="DFF73" s="145"/>
      <c r="DFG73" s="145"/>
      <c r="DFH73" s="145"/>
      <c r="DFI73" s="145"/>
      <c r="DFJ73" s="145"/>
      <c r="DFK73" s="145"/>
      <c r="DFL73" s="145"/>
      <c r="DFM73" s="145"/>
      <c r="DFN73" s="145"/>
      <c r="DFO73" s="145"/>
      <c r="DFP73" s="145"/>
      <c r="DFQ73" s="145"/>
      <c r="DFR73" s="145"/>
      <c r="DFS73" s="145"/>
      <c r="DFT73" s="145"/>
      <c r="DFU73" s="145"/>
      <c r="DFV73" s="145"/>
      <c r="DFW73" s="145"/>
      <c r="DFX73" s="145"/>
      <c r="DFY73" s="145"/>
      <c r="DFZ73" s="145"/>
      <c r="DGA73" s="145"/>
      <c r="DGB73" s="145"/>
      <c r="DGC73" s="145"/>
      <c r="DGD73" s="145"/>
      <c r="DGE73" s="145"/>
      <c r="DGF73" s="145"/>
      <c r="DGG73" s="145"/>
      <c r="DGH73" s="145"/>
      <c r="DGI73" s="145"/>
      <c r="DGJ73" s="145"/>
      <c r="DGK73" s="145"/>
      <c r="DGL73" s="145"/>
      <c r="DGM73" s="145"/>
      <c r="DGN73" s="145"/>
      <c r="DGO73" s="145"/>
      <c r="DGP73" s="145"/>
      <c r="DGQ73" s="145"/>
      <c r="DGR73" s="145"/>
      <c r="DGS73" s="145"/>
      <c r="DGT73" s="145"/>
      <c r="DGU73" s="145"/>
      <c r="DGV73" s="145"/>
      <c r="DGW73" s="145"/>
      <c r="DGX73" s="145"/>
      <c r="DGY73" s="145"/>
      <c r="DGZ73" s="145"/>
      <c r="DHA73" s="145"/>
      <c r="DHB73" s="145"/>
      <c r="DHC73" s="145"/>
      <c r="DHD73" s="145"/>
      <c r="DHE73" s="145"/>
      <c r="DHF73" s="145"/>
      <c r="DHG73" s="145"/>
      <c r="DHH73" s="145"/>
      <c r="DHI73" s="145"/>
      <c r="DHJ73" s="145"/>
      <c r="DHK73" s="145"/>
      <c r="DHL73" s="145"/>
      <c r="DHM73" s="145"/>
      <c r="DHN73" s="145"/>
      <c r="DHO73" s="145"/>
      <c r="DHP73" s="145"/>
      <c r="DHQ73" s="145"/>
      <c r="DHR73" s="145"/>
      <c r="DHS73" s="145"/>
      <c r="DHT73" s="145"/>
      <c r="DHU73" s="145"/>
      <c r="DHV73" s="145"/>
      <c r="DHW73" s="145"/>
      <c r="DHX73" s="145"/>
      <c r="DHY73" s="145"/>
      <c r="DHZ73" s="145"/>
      <c r="DIA73" s="145"/>
      <c r="DIB73" s="145"/>
      <c r="DIC73" s="145"/>
      <c r="DID73" s="145"/>
      <c r="DIE73" s="145"/>
      <c r="DIF73" s="145"/>
      <c r="DIG73" s="145"/>
      <c r="DIH73" s="145"/>
      <c r="DII73" s="145"/>
      <c r="DIJ73" s="145"/>
      <c r="DIK73" s="145"/>
      <c r="DIL73" s="145"/>
      <c r="DIM73" s="145"/>
      <c r="DIN73" s="145"/>
      <c r="DIO73" s="145"/>
      <c r="DIP73" s="145"/>
      <c r="DIQ73" s="145"/>
      <c r="DIR73" s="145"/>
      <c r="DIS73" s="145"/>
      <c r="DIT73" s="145"/>
      <c r="DIU73" s="145"/>
      <c r="DIV73" s="145"/>
      <c r="DIW73" s="145"/>
      <c r="DIX73" s="145"/>
      <c r="DIY73" s="145"/>
      <c r="DIZ73" s="145"/>
      <c r="DJA73" s="145"/>
      <c r="DJB73" s="145"/>
      <c r="DJC73" s="145"/>
      <c r="DJD73" s="145"/>
      <c r="DJE73" s="145"/>
      <c r="DJF73" s="145"/>
      <c r="DJG73" s="145"/>
      <c r="DJH73" s="145"/>
      <c r="DJI73" s="145"/>
      <c r="DJJ73" s="145"/>
      <c r="DJK73" s="145"/>
      <c r="DJL73" s="145"/>
      <c r="DJM73" s="145"/>
      <c r="DJN73" s="145"/>
      <c r="DJO73" s="145"/>
      <c r="DJP73" s="145"/>
      <c r="DJQ73" s="145"/>
      <c r="DJR73" s="145"/>
      <c r="DJS73" s="145"/>
      <c r="DJT73" s="145"/>
      <c r="DJU73" s="145"/>
      <c r="DJV73" s="145"/>
      <c r="DJW73" s="145"/>
      <c r="DJX73" s="145"/>
      <c r="DJY73" s="145"/>
      <c r="DJZ73" s="145"/>
      <c r="DKA73" s="145"/>
      <c r="DKB73" s="145"/>
      <c r="DKC73" s="145"/>
      <c r="DKD73" s="145"/>
      <c r="DKE73" s="145"/>
      <c r="DKF73" s="145"/>
      <c r="DKG73" s="145"/>
      <c r="DKH73" s="145"/>
      <c r="DKI73" s="145"/>
      <c r="DKJ73" s="145"/>
      <c r="DKK73" s="145"/>
      <c r="DKL73" s="145"/>
      <c r="DKM73" s="145"/>
      <c r="DKN73" s="145"/>
      <c r="DKO73" s="145"/>
      <c r="DKP73" s="145"/>
      <c r="DKQ73" s="145"/>
      <c r="DKR73" s="145"/>
      <c r="DKS73" s="145"/>
      <c r="DKT73" s="145"/>
      <c r="DKU73" s="145"/>
      <c r="DKV73" s="145"/>
      <c r="DKW73" s="145"/>
      <c r="DKX73" s="145"/>
      <c r="DKY73" s="145"/>
      <c r="DKZ73" s="145"/>
      <c r="DLA73" s="145"/>
      <c r="DLB73" s="145"/>
      <c r="DLC73" s="145"/>
      <c r="DLD73" s="145"/>
      <c r="DLE73" s="145"/>
      <c r="DLF73" s="145"/>
      <c r="DLG73" s="145"/>
      <c r="DLH73" s="145"/>
      <c r="DLI73" s="145"/>
      <c r="DLJ73" s="145"/>
      <c r="DLK73" s="145"/>
      <c r="DLL73" s="145"/>
      <c r="DLM73" s="145"/>
      <c r="DLN73" s="145"/>
      <c r="DLO73" s="145"/>
      <c r="DLP73" s="145"/>
      <c r="DLQ73" s="145"/>
      <c r="DLR73" s="145"/>
      <c r="DLS73" s="145"/>
      <c r="DLT73" s="145"/>
      <c r="DLU73" s="145"/>
      <c r="DLV73" s="145"/>
      <c r="DLW73" s="145"/>
      <c r="DLX73" s="145"/>
      <c r="DLY73" s="145"/>
      <c r="DLZ73" s="145"/>
      <c r="DMA73" s="145"/>
      <c r="DMB73" s="145"/>
      <c r="DMC73" s="145"/>
      <c r="DMD73" s="145"/>
      <c r="DME73" s="145"/>
      <c r="DMF73" s="145"/>
      <c r="DMG73" s="145"/>
      <c r="DMH73" s="145"/>
      <c r="DMI73" s="145"/>
      <c r="DMJ73" s="145"/>
      <c r="DMK73" s="145"/>
      <c r="DML73" s="145"/>
      <c r="DMM73" s="145"/>
      <c r="DMN73" s="145"/>
      <c r="DMO73" s="145"/>
      <c r="DMP73" s="145"/>
      <c r="DMQ73" s="145"/>
      <c r="DMR73" s="145"/>
      <c r="DMS73" s="145"/>
      <c r="DMT73" s="145"/>
      <c r="DMU73" s="145"/>
      <c r="DMV73" s="145"/>
      <c r="DMW73" s="145"/>
      <c r="DMX73" s="145"/>
      <c r="DMY73" s="145"/>
      <c r="DMZ73" s="145"/>
      <c r="DNA73" s="145"/>
      <c r="DNB73" s="145"/>
      <c r="DNC73" s="145"/>
      <c r="DND73" s="145"/>
      <c r="DNE73" s="145"/>
      <c r="DNF73" s="145"/>
      <c r="DNG73" s="145"/>
      <c r="DNH73" s="145"/>
      <c r="DNI73" s="145"/>
      <c r="DNJ73" s="145"/>
      <c r="DNK73" s="145"/>
      <c r="DNL73" s="145"/>
      <c r="DNM73" s="145"/>
      <c r="DNN73" s="145"/>
      <c r="DNO73" s="145"/>
      <c r="DNP73" s="145"/>
      <c r="DNQ73" s="145"/>
      <c r="DNR73" s="145"/>
      <c r="DNS73" s="145"/>
      <c r="DNT73" s="145"/>
      <c r="DNU73" s="145"/>
      <c r="DNV73" s="145"/>
      <c r="DNW73" s="145"/>
      <c r="DNX73" s="145"/>
      <c r="DNY73" s="145"/>
      <c r="DNZ73" s="145"/>
      <c r="DOA73" s="145"/>
      <c r="DOB73" s="145"/>
      <c r="DOC73" s="145"/>
      <c r="DOD73" s="145"/>
      <c r="DOE73" s="145"/>
      <c r="DOF73" s="145"/>
      <c r="DOG73" s="145"/>
      <c r="DOH73" s="145"/>
      <c r="DOI73" s="145"/>
      <c r="DOJ73" s="145"/>
      <c r="DOK73" s="145"/>
      <c r="DOL73" s="145"/>
      <c r="DOM73" s="145"/>
      <c r="DON73" s="145"/>
      <c r="DOO73" s="145"/>
      <c r="DOP73" s="145"/>
      <c r="DOQ73" s="145"/>
      <c r="DOR73" s="145"/>
      <c r="DOS73" s="145"/>
      <c r="DOT73" s="145"/>
      <c r="DOU73" s="145"/>
      <c r="DOV73" s="145"/>
      <c r="DOW73" s="145"/>
      <c r="DOX73" s="145"/>
      <c r="DOY73" s="145"/>
      <c r="DOZ73" s="145"/>
      <c r="DPA73" s="145"/>
      <c r="DPB73" s="145"/>
      <c r="DPC73" s="145"/>
      <c r="DPD73" s="145"/>
      <c r="DPE73" s="145"/>
      <c r="DPF73" s="145"/>
      <c r="DPG73" s="145"/>
      <c r="DPH73" s="145"/>
      <c r="DPI73" s="145"/>
      <c r="DPJ73" s="145"/>
      <c r="DPK73" s="145"/>
      <c r="DPL73" s="145"/>
      <c r="DPM73" s="145"/>
      <c r="DPN73" s="145"/>
      <c r="DPO73" s="145"/>
      <c r="DPP73" s="145"/>
      <c r="DPQ73" s="145"/>
      <c r="DPR73" s="145"/>
      <c r="DPS73" s="145"/>
      <c r="DPT73" s="145"/>
      <c r="DPU73" s="145"/>
      <c r="DPV73" s="145"/>
      <c r="DPW73" s="145"/>
      <c r="DPX73" s="145"/>
      <c r="DPY73" s="145"/>
      <c r="DPZ73" s="145"/>
      <c r="DQA73" s="145"/>
      <c r="DQB73" s="145"/>
      <c r="DQC73" s="145"/>
      <c r="DQD73" s="145"/>
      <c r="DQE73" s="145"/>
      <c r="DQF73" s="145"/>
      <c r="DQG73" s="145"/>
      <c r="DQH73" s="145"/>
      <c r="DQI73" s="145"/>
      <c r="DQJ73" s="145"/>
      <c r="DQK73" s="145"/>
      <c r="DQL73" s="145"/>
      <c r="DQM73" s="145"/>
      <c r="DQN73" s="145"/>
      <c r="DQO73" s="145"/>
      <c r="DQP73" s="145"/>
      <c r="DQQ73" s="145"/>
      <c r="DQR73" s="145"/>
      <c r="DQS73" s="145"/>
      <c r="DQT73" s="145"/>
      <c r="DQU73" s="145"/>
      <c r="DQV73" s="145"/>
      <c r="DQW73" s="145"/>
      <c r="DQX73" s="145"/>
      <c r="DQY73" s="145"/>
      <c r="DQZ73" s="145"/>
      <c r="DRA73" s="145"/>
      <c r="DRB73" s="145"/>
      <c r="DRC73" s="145"/>
      <c r="DRD73" s="145"/>
      <c r="DRE73" s="145"/>
      <c r="DRF73" s="145"/>
      <c r="DRG73" s="145"/>
      <c r="DRH73" s="145"/>
      <c r="DRI73" s="145"/>
      <c r="DRJ73" s="145"/>
      <c r="DRK73" s="145"/>
      <c r="DRL73" s="145"/>
      <c r="DRM73" s="145"/>
      <c r="DRN73" s="145"/>
      <c r="DRO73" s="145"/>
      <c r="DRP73" s="145"/>
      <c r="DRQ73" s="145"/>
      <c r="DRR73" s="145"/>
      <c r="DRS73" s="145"/>
      <c r="DRT73" s="145"/>
      <c r="DRU73" s="145"/>
      <c r="DRV73" s="145"/>
      <c r="DRW73" s="145"/>
      <c r="DRX73" s="145"/>
      <c r="DRY73" s="145"/>
      <c r="DRZ73" s="145"/>
      <c r="DSA73" s="145"/>
      <c r="DSB73" s="145"/>
      <c r="DSC73" s="145"/>
      <c r="DSD73" s="145"/>
      <c r="DSE73" s="145"/>
      <c r="DSF73" s="145"/>
      <c r="DSG73" s="145"/>
      <c r="DSH73" s="145"/>
      <c r="DSI73" s="145"/>
      <c r="DSJ73" s="145"/>
      <c r="DSK73" s="145"/>
      <c r="DSL73" s="145"/>
      <c r="DSM73" s="145"/>
      <c r="DSN73" s="145"/>
      <c r="DSO73" s="145"/>
      <c r="DSP73" s="145"/>
      <c r="DSQ73" s="145"/>
      <c r="DSR73" s="145"/>
      <c r="DSS73" s="145"/>
      <c r="DST73" s="145"/>
      <c r="DSU73" s="145"/>
      <c r="DSV73" s="145"/>
      <c r="DSW73" s="145"/>
      <c r="DSX73" s="145"/>
      <c r="DSY73" s="145"/>
      <c r="DSZ73" s="145"/>
      <c r="DTA73" s="145"/>
      <c r="DTB73" s="145"/>
      <c r="DTC73" s="145"/>
      <c r="DTD73" s="145"/>
      <c r="DTE73" s="145"/>
      <c r="DTF73" s="145"/>
      <c r="DTG73" s="145"/>
      <c r="DTH73" s="145"/>
      <c r="DTI73" s="145"/>
      <c r="DTJ73" s="145"/>
      <c r="DTK73" s="145"/>
      <c r="DTL73" s="145"/>
      <c r="DTM73" s="145"/>
      <c r="DTN73" s="145"/>
      <c r="DTO73" s="145"/>
      <c r="DTP73" s="145"/>
      <c r="DTQ73" s="145"/>
      <c r="DTR73" s="145"/>
      <c r="DTS73" s="145"/>
      <c r="DTT73" s="145"/>
      <c r="DTU73" s="145"/>
      <c r="DTV73" s="145"/>
      <c r="DTW73" s="145"/>
      <c r="DTX73" s="145"/>
      <c r="DTY73" s="145"/>
      <c r="DTZ73" s="145"/>
      <c r="DUA73" s="145"/>
      <c r="DUB73" s="145"/>
      <c r="DUC73" s="145"/>
      <c r="DUD73" s="145"/>
      <c r="DUE73" s="145"/>
      <c r="DUF73" s="145"/>
      <c r="DUG73" s="145"/>
      <c r="DUH73" s="145"/>
      <c r="DUI73" s="145"/>
      <c r="DUJ73" s="145"/>
      <c r="DUK73" s="145"/>
      <c r="DUL73" s="145"/>
      <c r="DUM73" s="145"/>
      <c r="DUN73" s="145"/>
      <c r="DUO73" s="145"/>
      <c r="DUP73" s="145"/>
      <c r="DUQ73" s="145"/>
      <c r="DUR73" s="145"/>
      <c r="DUS73" s="145"/>
      <c r="DUT73" s="145"/>
      <c r="DUU73" s="145"/>
      <c r="DUV73" s="145"/>
      <c r="DUW73" s="145"/>
      <c r="DUX73" s="145"/>
      <c r="DUY73" s="145"/>
      <c r="DUZ73" s="145"/>
      <c r="DVA73" s="145"/>
      <c r="DVB73" s="145"/>
      <c r="DVC73" s="145"/>
      <c r="DVD73" s="145"/>
      <c r="DVE73" s="145"/>
      <c r="DVF73" s="145"/>
      <c r="DVG73" s="145"/>
      <c r="DVH73" s="145"/>
      <c r="DVI73" s="145"/>
      <c r="DVJ73" s="145"/>
      <c r="DVK73" s="145"/>
      <c r="DVL73" s="145"/>
      <c r="DVM73" s="145"/>
      <c r="DVN73" s="145"/>
      <c r="DVO73" s="145"/>
      <c r="DVP73" s="145"/>
      <c r="DVQ73" s="145"/>
      <c r="DVR73" s="145"/>
      <c r="DVS73" s="145"/>
      <c r="DVT73" s="145"/>
      <c r="DVU73" s="145"/>
      <c r="DVV73" s="145"/>
      <c r="DVW73" s="145"/>
      <c r="DVX73" s="145"/>
      <c r="DVY73" s="145"/>
      <c r="DVZ73" s="145"/>
      <c r="DWA73" s="145"/>
      <c r="DWB73" s="145"/>
      <c r="DWC73" s="145"/>
      <c r="DWD73" s="145"/>
      <c r="DWE73" s="145"/>
      <c r="DWF73" s="145"/>
      <c r="DWG73" s="145"/>
      <c r="DWH73" s="145"/>
      <c r="DWI73" s="145"/>
      <c r="DWJ73" s="145"/>
      <c r="DWK73" s="145"/>
      <c r="DWL73" s="145"/>
      <c r="DWM73" s="145"/>
      <c r="DWN73" s="145"/>
      <c r="DWO73" s="145"/>
      <c r="DWP73" s="145"/>
      <c r="DWQ73" s="145"/>
      <c r="DWR73" s="145"/>
      <c r="DWS73" s="145"/>
      <c r="DWT73" s="145"/>
      <c r="DWU73" s="145"/>
      <c r="DWV73" s="145"/>
      <c r="DWW73" s="145"/>
      <c r="DWX73" s="145"/>
      <c r="DWY73" s="145"/>
      <c r="DWZ73" s="145"/>
      <c r="DXA73" s="145"/>
      <c r="DXB73" s="145"/>
      <c r="DXC73" s="145"/>
      <c r="DXD73" s="145"/>
      <c r="DXE73" s="145"/>
      <c r="DXF73" s="145"/>
      <c r="DXG73" s="145"/>
      <c r="DXH73" s="145"/>
      <c r="DXI73" s="145"/>
      <c r="DXJ73" s="145"/>
      <c r="DXK73" s="145"/>
      <c r="DXL73" s="145"/>
      <c r="DXM73" s="145"/>
      <c r="DXN73" s="145"/>
      <c r="DXO73" s="145"/>
      <c r="DXP73" s="145"/>
      <c r="DXQ73" s="145"/>
      <c r="DXR73" s="145"/>
      <c r="DXS73" s="145"/>
      <c r="DXT73" s="145"/>
      <c r="DXU73" s="145"/>
      <c r="DXV73" s="145"/>
      <c r="DXW73" s="145"/>
      <c r="DXX73" s="145"/>
      <c r="DXY73" s="145"/>
      <c r="DXZ73" s="145"/>
      <c r="DYA73" s="145"/>
      <c r="DYB73" s="145"/>
      <c r="DYC73" s="145"/>
      <c r="DYD73" s="145"/>
      <c r="DYE73" s="145"/>
      <c r="DYF73" s="145"/>
      <c r="DYG73" s="145"/>
      <c r="DYH73" s="145"/>
      <c r="DYI73" s="145"/>
      <c r="DYJ73" s="145"/>
      <c r="DYK73" s="145"/>
      <c r="DYL73" s="145"/>
      <c r="DYM73" s="145"/>
      <c r="DYN73" s="145"/>
      <c r="DYO73" s="145"/>
      <c r="DYP73" s="145"/>
      <c r="DYQ73" s="145"/>
      <c r="DYR73" s="145"/>
      <c r="DYS73" s="145"/>
      <c r="DYT73" s="145"/>
      <c r="DYU73" s="145"/>
      <c r="DYV73" s="145"/>
      <c r="DYW73" s="145"/>
      <c r="DYX73" s="145"/>
      <c r="DYY73" s="145"/>
      <c r="DYZ73" s="145"/>
      <c r="DZA73" s="145"/>
      <c r="DZB73" s="145"/>
      <c r="DZC73" s="145"/>
      <c r="DZD73" s="145"/>
      <c r="DZE73" s="145"/>
      <c r="DZF73" s="145"/>
      <c r="DZG73" s="145"/>
      <c r="DZH73" s="145"/>
      <c r="DZI73" s="145"/>
      <c r="DZJ73" s="145"/>
      <c r="DZK73" s="145"/>
      <c r="DZL73" s="145"/>
      <c r="DZM73" s="145"/>
      <c r="DZN73" s="145"/>
      <c r="DZO73" s="145"/>
      <c r="DZP73" s="145"/>
      <c r="DZQ73" s="145"/>
      <c r="DZR73" s="145"/>
      <c r="DZS73" s="145"/>
      <c r="DZT73" s="145"/>
      <c r="DZU73" s="145"/>
      <c r="DZV73" s="145"/>
      <c r="DZW73" s="145"/>
      <c r="DZX73" s="145"/>
      <c r="DZY73" s="145"/>
      <c r="DZZ73" s="145"/>
      <c r="EAA73" s="145"/>
      <c r="EAB73" s="145"/>
      <c r="EAC73" s="145"/>
      <c r="EAD73" s="145"/>
      <c r="EAE73" s="145"/>
      <c r="EAF73" s="145"/>
      <c r="EAG73" s="145"/>
      <c r="EAH73" s="145"/>
      <c r="EAI73" s="145"/>
      <c r="EAJ73" s="145"/>
      <c r="EAK73" s="145"/>
      <c r="EAL73" s="145"/>
      <c r="EAM73" s="145"/>
      <c r="EAN73" s="145"/>
      <c r="EAO73" s="145"/>
      <c r="EAP73" s="145"/>
      <c r="EAQ73" s="145"/>
      <c r="EAR73" s="145"/>
      <c r="EAS73" s="145"/>
      <c r="EAT73" s="145"/>
      <c r="EAU73" s="145"/>
      <c r="EAV73" s="145"/>
      <c r="EAW73" s="145"/>
      <c r="EAX73" s="145"/>
      <c r="EAY73" s="145"/>
      <c r="EAZ73" s="145"/>
      <c r="EBA73" s="145"/>
      <c r="EBB73" s="145"/>
      <c r="EBC73" s="145"/>
      <c r="EBD73" s="145"/>
      <c r="EBE73" s="145"/>
      <c r="EBF73" s="145"/>
      <c r="EBG73" s="145"/>
      <c r="EBH73" s="145"/>
      <c r="EBI73" s="145"/>
      <c r="EBJ73" s="145"/>
      <c r="EBK73" s="145"/>
      <c r="EBL73" s="145"/>
      <c r="EBM73" s="145"/>
      <c r="EBN73" s="145"/>
      <c r="EBO73" s="145"/>
      <c r="EBP73" s="145"/>
      <c r="EBQ73" s="145"/>
      <c r="EBR73" s="145"/>
      <c r="EBS73" s="145"/>
      <c r="EBT73" s="145"/>
      <c r="EBU73" s="145"/>
      <c r="EBV73" s="145"/>
      <c r="EBW73" s="145"/>
      <c r="EBX73" s="145"/>
      <c r="EBY73" s="145"/>
      <c r="EBZ73" s="145"/>
      <c r="ECA73" s="145"/>
      <c r="ECB73" s="145"/>
      <c r="ECC73" s="145"/>
      <c r="ECD73" s="145"/>
      <c r="ECE73" s="145"/>
      <c r="ECF73" s="145"/>
      <c r="ECG73" s="145"/>
      <c r="ECH73" s="145"/>
      <c r="ECI73" s="145"/>
      <c r="ECJ73" s="145"/>
      <c r="ECK73" s="145"/>
      <c r="ECL73" s="145"/>
      <c r="ECM73" s="145"/>
      <c r="ECN73" s="145"/>
      <c r="ECO73" s="145"/>
      <c r="ECP73" s="145"/>
      <c r="ECQ73" s="145"/>
      <c r="ECR73" s="145"/>
      <c r="ECS73" s="145"/>
      <c r="ECT73" s="145"/>
      <c r="ECU73" s="145"/>
      <c r="ECV73" s="145"/>
      <c r="ECW73" s="145"/>
      <c r="ECX73" s="145"/>
      <c r="ECY73" s="145"/>
      <c r="ECZ73" s="145"/>
      <c r="EDA73" s="145"/>
      <c r="EDB73" s="145"/>
      <c r="EDC73" s="145"/>
      <c r="EDD73" s="145"/>
      <c r="EDE73" s="145"/>
      <c r="EDF73" s="145"/>
      <c r="EDG73" s="145"/>
      <c r="EDH73" s="145"/>
      <c r="EDI73" s="145"/>
      <c r="EDJ73" s="145"/>
      <c r="EDK73" s="145"/>
      <c r="EDL73" s="145"/>
      <c r="EDM73" s="145"/>
      <c r="EDN73" s="145"/>
      <c r="EDO73" s="145"/>
      <c r="EDP73" s="145"/>
      <c r="EDQ73" s="145"/>
      <c r="EDR73" s="145"/>
      <c r="EDS73" s="145"/>
      <c r="EDT73" s="145"/>
      <c r="EDU73" s="145"/>
      <c r="EDV73" s="145"/>
      <c r="EDW73" s="145"/>
      <c r="EDX73" s="145"/>
      <c r="EDY73" s="145"/>
      <c r="EDZ73" s="145"/>
      <c r="EEA73" s="145"/>
      <c r="EEB73" s="145"/>
      <c r="EEC73" s="145"/>
      <c r="EED73" s="145"/>
      <c r="EEE73" s="145"/>
      <c r="EEF73" s="145"/>
      <c r="EEG73" s="145"/>
      <c r="EEH73" s="145"/>
      <c r="EEI73" s="145"/>
      <c r="EEJ73" s="145"/>
      <c r="EEK73" s="145"/>
      <c r="EEL73" s="145"/>
      <c r="EEM73" s="145"/>
      <c r="EEN73" s="145"/>
      <c r="EEO73" s="145"/>
      <c r="EEP73" s="145"/>
      <c r="EEQ73" s="145"/>
      <c r="EER73" s="145"/>
      <c r="EES73" s="145"/>
      <c r="EET73" s="145"/>
      <c r="EEU73" s="145"/>
      <c r="EEV73" s="145"/>
      <c r="EEW73" s="145"/>
      <c r="EEX73" s="145"/>
      <c r="EEY73" s="145"/>
      <c r="EEZ73" s="145"/>
      <c r="EFA73" s="145"/>
      <c r="EFB73" s="145"/>
      <c r="EFC73" s="145"/>
      <c r="EFD73" s="145"/>
      <c r="EFE73" s="145"/>
      <c r="EFF73" s="145"/>
      <c r="EFG73" s="145"/>
      <c r="EFH73" s="145"/>
      <c r="EFI73" s="145"/>
      <c r="EFJ73" s="145"/>
      <c r="EFK73" s="145"/>
      <c r="EFL73" s="145"/>
      <c r="EFM73" s="145"/>
      <c r="EFN73" s="145"/>
      <c r="EFO73" s="145"/>
      <c r="EFP73" s="145"/>
      <c r="EFQ73" s="145"/>
      <c r="EFR73" s="145"/>
      <c r="EFS73" s="145"/>
      <c r="EFT73" s="145"/>
      <c r="EFU73" s="145"/>
      <c r="EFV73" s="145"/>
      <c r="EFW73" s="145"/>
      <c r="EFX73" s="145"/>
      <c r="EFY73" s="145"/>
      <c r="EFZ73" s="145"/>
      <c r="EGA73" s="145"/>
      <c r="EGB73" s="145"/>
      <c r="EGC73" s="145"/>
      <c r="EGD73" s="145"/>
      <c r="EGE73" s="145"/>
      <c r="EGF73" s="145"/>
      <c r="EGG73" s="145"/>
      <c r="EGH73" s="145"/>
      <c r="EGI73" s="145"/>
      <c r="EGJ73" s="145"/>
      <c r="EGK73" s="145"/>
      <c r="EGL73" s="145"/>
      <c r="EGM73" s="145"/>
      <c r="EGN73" s="145"/>
      <c r="EGO73" s="145"/>
      <c r="EGP73" s="145"/>
      <c r="EGQ73" s="145"/>
      <c r="EGR73" s="145"/>
      <c r="EGS73" s="145"/>
      <c r="EGT73" s="145"/>
      <c r="EGU73" s="145"/>
      <c r="EGV73" s="145"/>
      <c r="EGW73" s="145"/>
      <c r="EGX73" s="145"/>
      <c r="EGY73" s="145"/>
      <c r="EGZ73" s="145"/>
      <c r="EHA73" s="145"/>
      <c r="EHB73" s="145"/>
      <c r="EHC73" s="145"/>
      <c r="EHD73" s="145"/>
      <c r="EHE73" s="145"/>
      <c r="EHF73" s="145"/>
      <c r="EHG73" s="145"/>
      <c r="EHH73" s="145"/>
      <c r="EHI73" s="145"/>
      <c r="EHJ73" s="145"/>
      <c r="EHK73" s="145"/>
      <c r="EHL73" s="145"/>
      <c r="EHM73" s="145"/>
      <c r="EHN73" s="145"/>
      <c r="EHO73" s="145"/>
      <c r="EHP73" s="145"/>
      <c r="EHQ73" s="145"/>
      <c r="EHR73" s="145"/>
      <c r="EHS73" s="145"/>
      <c r="EHT73" s="145"/>
      <c r="EHU73" s="145"/>
      <c r="EHV73" s="145"/>
      <c r="EHW73" s="145"/>
      <c r="EHX73" s="145"/>
      <c r="EHY73" s="145"/>
      <c r="EHZ73" s="145"/>
      <c r="EIA73" s="145"/>
      <c r="EIB73" s="145"/>
      <c r="EIC73" s="145"/>
      <c r="EID73" s="145"/>
      <c r="EIE73" s="145"/>
      <c r="EIF73" s="145"/>
      <c r="EIG73" s="145"/>
      <c r="EIH73" s="145"/>
      <c r="EII73" s="145"/>
      <c r="EIJ73" s="145"/>
      <c r="EIK73" s="145"/>
      <c r="EIL73" s="145"/>
      <c r="EIM73" s="145"/>
      <c r="EIN73" s="145"/>
      <c r="EIO73" s="145"/>
      <c r="EIP73" s="145"/>
      <c r="EIQ73" s="145"/>
      <c r="EIR73" s="145"/>
      <c r="EIS73" s="145"/>
      <c r="EIT73" s="145"/>
      <c r="EIU73" s="145"/>
      <c r="EIV73" s="145"/>
      <c r="EIW73" s="145"/>
      <c r="EIX73" s="145"/>
      <c r="EIY73" s="145"/>
      <c r="EIZ73" s="145"/>
      <c r="EJA73" s="145"/>
      <c r="EJB73" s="145"/>
      <c r="EJC73" s="145"/>
      <c r="EJD73" s="145"/>
      <c r="EJE73" s="145"/>
      <c r="EJF73" s="145"/>
      <c r="EJG73" s="145"/>
      <c r="EJH73" s="145"/>
      <c r="EJI73" s="145"/>
      <c r="EJJ73" s="145"/>
      <c r="EJK73" s="145"/>
      <c r="EJL73" s="145"/>
      <c r="EJM73" s="145"/>
      <c r="EJN73" s="145"/>
      <c r="EJO73" s="145"/>
      <c r="EJP73" s="145"/>
      <c r="EJQ73" s="145"/>
      <c r="EJR73" s="145"/>
      <c r="EJS73" s="145"/>
      <c r="EJT73" s="145"/>
      <c r="EJU73" s="145"/>
      <c r="EJV73" s="145"/>
      <c r="EJW73" s="145"/>
      <c r="EJX73" s="145"/>
      <c r="EJY73" s="145"/>
      <c r="EJZ73" s="145"/>
      <c r="EKA73" s="145"/>
      <c r="EKB73" s="145"/>
      <c r="EKC73" s="145"/>
      <c r="EKD73" s="145"/>
      <c r="EKE73" s="145"/>
      <c r="EKF73" s="145"/>
      <c r="EKG73" s="145"/>
      <c r="EKH73" s="145"/>
      <c r="EKI73" s="145"/>
      <c r="EKJ73" s="145"/>
      <c r="EKK73" s="145"/>
      <c r="EKL73" s="145"/>
      <c r="EKM73" s="145"/>
      <c r="EKN73" s="145"/>
      <c r="EKO73" s="145"/>
      <c r="EKP73" s="145"/>
      <c r="EKQ73" s="145"/>
      <c r="EKR73" s="145"/>
      <c r="EKS73" s="145"/>
      <c r="EKT73" s="145"/>
      <c r="EKU73" s="145"/>
      <c r="EKV73" s="145"/>
      <c r="EKW73" s="145"/>
      <c r="EKX73" s="145"/>
      <c r="EKY73" s="145"/>
      <c r="EKZ73" s="145"/>
      <c r="ELA73" s="145"/>
      <c r="ELB73" s="145"/>
      <c r="ELC73" s="145"/>
      <c r="ELD73" s="145"/>
      <c r="ELE73" s="145"/>
      <c r="ELF73" s="145"/>
      <c r="ELG73" s="145"/>
      <c r="ELH73" s="145"/>
      <c r="ELI73" s="145"/>
      <c r="ELJ73" s="145"/>
      <c r="ELK73" s="145"/>
      <c r="ELL73" s="145"/>
      <c r="ELM73" s="145"/>
      <c r="ELN73" s="145"/>
      <c r="ELO73" s="145"/>
      <c r="ELP73" s="145"/>
      <c r="ELQ73" s="145"/>
      <c r="ELR73" s="145"/>
      <c r="ELS73" s="145"/>
      <c r="ELT73" s="145"/>
      <c r="ELU73" s="145"/>
      <c r="ELV73" s="145"/>
      <c r="ELW73" s="145"/>
      <c r="ELX73" s="145"/>
      <c r="ELY73" s="145"/>
      <c r="ELZ73" s="145"/>
      <c r="EMA73" s="145"/>
      <c r="EMB73" s="145"/>
      <c r="EMC73" s="145"/>
      <c r="EMD73" s="145"/>
      <c r="EME73" s="145"/>
      <c r="EMF73" s="145"/>
      <c r="EMG73" s="145"/>
      <c r="EMH73" s="145"/>
      <c r="EMI73" s="145"/>
      <c r="EMJ73" s="145"/>
      <c r="EMK73" s="145"/>
      <c r="EML73" s="145"/>
      <c r="EMM73" s="145"/>
      <c r="EMN73" s="145"/>
      <c r="EMO73" s="145"/>
      <c r="EMP73" s="145"/>
      <c r="EMQ73" s="145"/>
      <c r="EMR73" s="145"/>
      <c r="EMS73" s="145"/>
      <c r="EMT73" s="145"/>
      <c r="EMU73" s="145"/>
      <c r="EMV73" s="145"/>
      <c r="EMW73" s="145"/>
      <c r="EMX73" s="145"/>
      <c r="EMY73" s="145"/>
      <c r="EMZ73" s="145"/>
      <c r="ENA73" s="145"/>
      <c r="ENB73" s="145"/>
      <c r="ENC73" s="145"/>
      <c r="END73" s="145"/>
      <c r="ENE73" s="145"/>
      <c r="ENF73" s="145"/>
      <c r="ENG73" s="145"/>
      <c r="ENH73" s="145"/>
      <c r="ENI73" s="145"/>
      <c r="ENJ73" s="145"/>
      <c r="ENK73" s="145"/>
      <c r="ENL73" s="145"/>
      <c r="ENM73" s="145"/>
      <c r="ENN73" s="145"/>
      <c r="ENO73" s="145"/>
      <c r="ENP73" s="145"/>
      <c r="ENQ73" s="145"/>
      <c r="ENR73" s="145"/>
      <c r="ENS73" s="145"/>
      <c r="ENT73" s="145"/>
      <c r="ENU73" s="145"/>
      <c r="ENV73" s="145"/>
      <c r="ENW73" s="145"/>
      <c r="ENX73" s="145"/>
      <c r="ENY73" s="145"/>
      <c r="ENZ73" s="145"/>
      <c r="EOA73" s="145"/>
      <c r="EOB73" s="145"/>
      <c r="EOC73" s="145"/>
      <c r="EOD73" s="145"/>
      <c r="EOE73" s="145"/>
      <c r="EOF73" s="145"/>
      <c r="EOG73" s="145"/>
      <c r="EOH73" s="145"/>
      <c r="EOI73" s="145"/>
      <c r="EOJ73" s="145"/>
      <c r="EOK73" s="145"/>
      <c r="EOL73" s="145"/>
      <c r="EOM73" s="145"/>
      <c r="EON73" s="145"/>
      <c r="EOO73" s="145"/>
      <c r="EOP73" s="145"/>
      <c r="EOQ73" s="145"/>
      <c r="EOR73" s="145"/>
      <c r="EOS73" s="145"/>
      <c r="EOT73" s="145"/>
      <c r="EOU73" s="145"/>
      <c r="EOV73" s="145"/>
      <c r="EOW73" s="145"/>
      <c r="EOX73" s="145"/>
      <c r="EOY73" s="145"/>
      <c r="EOZ73" s="145"/>
      <c r="EPA73" s="145"/>
      <c r="EPB73" s="145"/>
      <c r="EPC73" s="145"/>
      <c r="EPD73" s="145"/>
      <c r="EPE73" s="145"/>
      <c r="EPF73" s="145"/>
      <c r="EPG73" s="145"/>
      <c r="EPH73" s="145"/>
      <c r="EPI73" s="145"/>
      <c r="EPJ73" s="145"/>
      <c r="EPK73" s="145"/>
      <c r="EPL73" s="145"/>
      <c r="EPM73" s="145"/>
      <c r="EPN73" s="145"/>
      <c r="EPO73" s="145"/>
      <c r="EPP73" s="145"/>
      <c r="EPQ73" s="145"/>
      <c r="EPR73" s="145"/>
      <c r="EPS73" s="145"/>
      <c r="EPT73" s="145"/>
      <c r="EPU73" s="145"/>
      <c r="EPV73" s="145"/>
      <c r="EPW73" s="145"/>
      <c r="EPX73" s="145"/>
      <c r="EPY73" s="145"/>
      <c r="EPZ73" s="145"/>
      <c r="EQA73" s="145"/>
      <c r="EQB73" s="145"/>
      <c r="EQC73" s="145"/>
      <c r="EQD73" s="145"/>
      <c r="EQE73" s="145"/>
      <c r="EQF73" s="145"/>
      <c r="EQG73" s="145"/>
      <c r="EQH73" s="145"/>
      <c r="EQI73" s="145"/>
      <c r="EQJ73" s="145"/>
      <c r="EQK73" s="145"/>
      <c r="EQL73" s="145"/>
      <c r="EQM73" s="145"/>
      <c r="EQN73" s="145"/>
      <c r="EQO73" s="145"/>
      <c r="EQP73" s="145"/>
      <c r="EQQ73" s="145"/>
      <c r="EQR73" s="145"/>
      <c r="EQS73" s="145"/>
      <c r="EQT73" s="145"/>
      <c r="EQU73" s="145"/>
      <c r="EQV73" s="145"/>
      <c r="EQW73" s="145"/>
      <c r="EQX73" s="145"/>
      <c r="EQY73" s="145"/>
      <c r="EQZ73" s="145"/>
      <c r="ERA73" s="145"/>
      <c r="ERB73" s="145"/>
      <c r="ERC73" s="145"/>
      <c r="ERD73" s="145"/>
      <c r="ERE73" s="145"/>
      <c r="ERF73" s="145"/>
      <c r="ERG73" s="145"/>
      <c r="ERH73" s="145"/>
      <c r="ERI73" s="145"/>
      <c r="ERJ73" s="145"/>
      <c r="ERK73" s="145"/>
      <c r="ERL73" s="145"/>
      <c r="ERM73" s="145"/>
      <c r="ERN73" s="145"/>
      <c r="ERO73" s="145"/>
      <c r="ERP73" s="145"/>
      <c r="ERQ73" s="145"/>
      <c r="ERR73" s="145"/>
      <c r="ERS73" s="145"/>
      <c r="ERT73" s="145"/>
      <c r="ERU73" s="145"/>
      <c r="ERV73" s="145"/>
      <c r="ERW73" s="145"/>
      <c r="ERX73" s="145"/>
      <c r="ERY73" s="145"/>
      <c r="ERZ73" s="145"/>
      <c r="ESA73" s="145"/>
      <c r="ESB73" s="145"/>
      <c r="ESC73" s="145"/>
      <c r="ESD73" s="145"/>
      <c r="ESE73" s="145"/>
      <c r="ESF73" s="145"/>
      <c r="ESG73" s="145"/>
      <c r="ESH73" s="145"/>
      <c r="ESI73" s="145"/>
      <c r="ESJ73" s="145"/>
      <c r="ESK73" s="145"/>
      <c r="ESL73" s="145"/>
      <c r="ESM73" s="145"/>
      <c r="ESN73" s="145"/>
      <c r="ESO73" s="145"/>
      <c r="ESP73" s="145"/>
      <c r="ESQ73" s="145"/>
      <c r="ESR73" s="145"/>
      <c r="ESS73" s="145"/>
      <c r="EST73" s="145"/>
      <c r="ESU73" s="145"/>
      <c r="ESV73" s="145"/>
      <c r="ESW73" s="145"/>
      <c r="ESX73" s="145"/>
      <c r="ESY73" s="145"/>
      <c r="ESZ73" s="145"/>
      <c r="ETA73" s="145"/>
      <c r="ETB73" s="145"/>
      <c r="ETC73" s="145"/>
      <c r="ETD73" s="145"/>
      <c r="ETE73" s="145"/>
      <c r="ETF73" s="145"/>
      <c r="ETG73" s="145"/>
      <c r="ETH73" s="145"/>
      <c r="ETI73" s="145"/>
      <c r="ETJ73" s="145"/>
      <c r="ETK73" s="145"/>
      <c r="ETL73" s="145"/>
      <c r="ETM73" s="145"/>
      <c r="ETN73" s="145"/>
      <c r="ETO73" s="145"/>
      <c r="ETP73" s="145"/>
      <c r="ETQ73" s="145"/>
      <c r="ETR73" s="145"/>
      <c r="ETS73" s="145"/>
      <c r="ETT73" s="145"/>
      <c r="ETU73" s="145"/>
      <c r="ETV73" s="145"/>
      <c r="ETW73" s="145"/>
      <c r="ETX73" s="145"/>
      <c r="ETY73" s="145"/>
      <c r="ETZ73" s="145"/>
      <c r="EUA73" s="145"/>
      <c r="EUB73" s="145"/>
      <c r="EUC73" s="145"/>
      <c r="EUD73" s="145"/>
      <c r="EUE73" s="145"/>
      <c r="EUF73" s="145"/>
      <c r="EUG73" s="145"/>
      <c r="EUH73" s="145"/>
      <c r="EUI73" s="145"/>
      <c r="EUJ73" s="145"/>
      <c r="EUK73" s="145"/>
      <c r="EUL73" s="145"/>
      <c r="EUM73" s="145"/>
      <c r="EUN73" s="145"/>
      <c r="EUO73" s="145"/>
      <c r="EUP73" s="145"/>
      <c r="EUQ73" s="145"/>
      <c r="EUR73" s="145"/>
      <c r="EUS73" s="145"/>
      <c r="EUT73" s="145"/>
      <c r="EUU73" s="145"/>
      <c r="EUV73" s="145"/>
      <c r="EUW73" s="145"/>
      <c r="EUX73" s="145"/>
      <c r="EUY73" s="145"/>
      <c r="EUZ73" s="145"/>
      <c r="EVA73" s="145"/>
      <c r="EVB73" s="145"/>
      <c r="EVC73" s="145"/>
      <c r="EVD73" s="145"/>
      <c r="EVE73" s="145"/>
      <c r="EVF73" s="145"/>
      <c r="EVG73" s="145"/>
      <c r="EVH73" s="145"/>
      <c r="EVI73" s="145"/>
      <c r="EVJ73" s="145"/>
      <c r="EVK73" s="145"/>
      <c r="EVL73" s="145"/>
      <c r="EVM73" s="145"/>
      <c r="EVN73" s="145"/>
      <c r="EVO73" s="145"/>
      <c r="EVP73" s="145"/>
      <c r="EVQ73" s="145"/>
      <c r="EVR73" s="145"/>
      <c r="EVS73" s="145"/>
      <c r="EVT73" s="145"/>
      <c r="EVU73" s="145"/>
      <c r="EVV73" s="145"/>
      <c r="EVW73" s="145"/>
      <c r="EVX73" s="145"/>
      <c r="EVY73" s="145"/>
      <c r="EVZ73" s="145"/>
      <c r="EWA73" s="145"/>
      <c r="EWB73" s="145"/>
      <c r="EWC73" s="145"/>
      <c r="EWD73" s="145"/>
      <c r="EWE73" s="145"/>
      <c r="EWF73" s="145"/>
      <c r="EWG73" s="145"/>
      <c r="EWH73" s="145"/>
      <c r="EWI73" s="145"/>
      <c r="EWJ73" s="145"/>
      <c r="EWK73" s="145"/>
      <c r="EWL73" s="145"/>
      <c r="EWM73" s="145"/>
      <c r="EWN73" s="145"/>
      <c r="EWO73" s="145"/>
      <c r="EWP73" s="145"/>
      <c r="EWQ73" s="145"/>
      <c r="EWR73" s="145"/>
      <c r="EWS73" s="145"/>
      <c r="EWT73" s="145"/>
      <c r="EWU73" s="145"/>
      <c r="EWV73" s="145"/>
      <c r="EWW73" s="145"/>
      <c r="EWX73" s="145"/>
      <c r="EWY73" s="145"/>
      <c r="EWZ73" s="145"/>
      <c r="EXA73" s="145"/>
      <c r="EXB73" s="145"/>
      <c r="EXC73" s="145"/>
      <c r="EXD73" s="145"/>
      <c r="EXE73" s="145"/>
      <c r="EXF73" s="145"/>
      <c r="EXG73" s="145"/>
      <c r="EXH73" s="145"/>
      <c r="EXI73" s="145"/>
      <c r="EXJ73" s="145"/>
      <c r="EXK73" s="145"/>
      <c r="EXL73" s="145"/>
      <c r="EXM73" s="145"/>
      <c r="EXN73" s="145"/>
      <c r="EXO73" s="145"/>
      <c r="EXP73" s="145"/>
      <c r="EXQ73" s="145"/>
      <c r="EXR73" s="145"/>
      <c r="EXS73" s="145"/>
      <c r="EXT73" s="145"/>
      <c r="EXU73" s="145"/>
      <c r="EXV73" s="145"/>
      <c r="EXW73" s="145"/>
      <c r="EXX73" s="145"/>
      <c r="EXY73" s="145"/>
      <c r="EXZ73" s="145"/>
      <c r="EYA73" s="145"/>
      <c r="EYB73" s="145"/>
      <c r="EYC73" s="145"/>
      <c r="EYD73" s="145"/>
      <c r="EYE73" s="145"/>
      <c r="EYF73" s="145"/>
      <c r="EYG73" s="145"/>
      <c r="EYH73" s="145"/>
      <c r="EYI73" s="145"/>
      <c r="EYJ73" s="145"/>
      <c r="EYK73" s="145"/>
      <c r="EYL73" s="145"/>
      <c r="EYM73" s="145"/>
      <c r="EYN73" s="145"/>
      <c r="EYO73" s="145"/>
      <c r="EYP73" s="145"/>
      <c r="EYQ73" s="145"/>
      <c r="EYR73" s="145"/>
      <c r="EYS73" s="145"/>
      <c r="EYT73" s="145"/>
      <c r="EYU73" s="145"/>
      <c r="EYV73" s="145"/>
      <c r="EYW73" s="145"/>
      <c r="EYX73" s="145"/>
      <c r="EYY73" s="145"/>
      <c r="EYZ73" s="145"/>
      <c r="EZA73" s="145"/>
      <c r="EZB73" s="145"/>
      <c r="EZC73" s="145"/>
      <c r="EZD73" s="145"/>
      <c r="EZE73" s="145"/>
      <c r="EZF73" s="145"/>
      <c r="EZG73" s="145"/>
      <c r="EZH73" s="145"/>
      <c r="EZI73" s="145"/>
      <c r="EZJ73" s="145"/>
      <c r="EZK73" s="145"/>
      <c r="EZL73" s="145"/>
      <c r="EZM73" s="145"/>
      <c r="EZN73" s="145"/>
      <c r="EZO73" s="145"/>
      <c r="EZP73" s="145"/>
      <c r="EZQ73" s="145"/>
      <c r="EZR73" s="145"/>
      <c r="EZS73" s="145"/>
      <c r="EZT73" s="145"/>
      <c r="EZU73" s="145"/>
      <c r="EZV73" s="145"/>
      <c r="EZW73" s="145"/>
      <c r="EZX73" s="145"/>
      <c r="EZY73" s="145"/>
      <c r="EZZ73" s="145"/>
      <c r="FAA73" s="145"/>
      <c r="FAB73" s="145"/>
      <c r="FAC73" s="145"/>
      <c r="FAD73" s="145"/>
      <c r="FAE73" s="145"/>
      <c r="FAF73" s="145"/>
      <c r="FAG73" s="145"/>
      <c r="FAH73" s="145"/>
      <c r="FAI73" s="145"/>
      <c r="FAJ73" s="145"/>
      <c r="FAK73" s="145"/>
      <c r="FAL73" s="145"/>
      <c r="FAM73" s="145"/>
      <c r="FAN73" s="145"/>
      <c r="FAO73" s="145"/>
      <c r="FAP73" s="145"/>
      <c r="FAQ73" s="145"/>
      <c r="FAR73" s="145"/>
      <c r="FAS73" s="145"/>
      <c r="FAT73" s="145"/>
      <c r="FAU73" s="145"/>
      <c r="FAV73" s="145"/>
      <c r="FAW73" s="145"/>
      <c r="FAX73" s="145"/>
      <c r="FAY73" s="145"/>
      <c r="FAZ73" s="145"/>
      <c r="FBA73" s="145"/>
      <c r="FBB73" s="145"/>
      <c r="FBC73" s="145"/>
      <c r="FBD73" s="145"/>
      <c r="FBE73" s="145"/>
      <c r="FBF73" s="145"/>
      <c r="FBG73" s="145"/>
      <c r="FBH73" s="145"/>
      <c r="FBI73" s="145"/>
      <c r="FBJ73" s="145"/>
      <c r="FBK73" s="145"/>
      <c r="FBL73" s="145"/>
      <c r="FBM73" s="145"/>
      <c r="FBN73" s="145"/>
      <c r="FBO73" s="145"/>
      <c r="FBP73" s="145"/>
      <c r="FBQ73" s="145"/>
      <c r="FBR73" s="145"/>
      <c r="FBS73" s="145"/>
      <c r="FBT73" s="145"/>
      <c r="FBU73" s="145"/>
      <c r="FBV73" s="145"/>
      <c r="FBW73" s="145"/>
      <c r="FBX73" s="145"/>
      <c r="FBY73" s="145"/>
      <c r="FBZ73" s="145"/>
      <c r="FCA73" s="145"/>
      <c r="FCB73" s="145"/>
      <c r="FCC73" s="145"/>
      <c r="FCD73" s="145"/>
      <c r="FCE73" s="145"/>
      <c r="FCF73" s="145"/>
      <c r="FCG73" s="145"/>
      <c r="FCH73" s="145"/>
      <c r="FCI73" s="145"/>
      <c r="FCJ73" s="145"/>
      <c r="FCK73" s="145"/>
      <c r="FCL73" s="145"/>
      <c r="FCM73" s="145"/>
      <c r="FCN73" s="145"/>
      <c r="FCO73" s="145"/>
      <c r="FCP73" s="145"/>
      <c r="FCQ73" s="145"/>
      <c r="FCR73" s="145"/>
      <c r="FCS73" s="145"/>
      <c r="FCT73" s="145"/>
      <c r="FCU73" s="145"/>
      <c r="FCV73" s="145"/>
      <c r="FCW73" s="145"/>
      <c r="FCX73" s="145"/>
      <c r="FCY73" s="145"/>
      <c r="FCZ73" s="145"/>
      <c r="FDA73" s="145"/>
      <c r="FDB73" s="145"/>
      <c r="FDC73" s="145"/>
      <c r="FDD73" s="145"/>
      <c r="FDE73" s="145"/>
      <c r="FDF73" s="145"/>
      <c r="FDG73" s="145"/>
      <c r="FDH73" s="145"/>
      <c r="FDI73" s="145"/>
      <c r="FDJ73" s="145"/>
      <c r="FDK73" s="145"/>
      <c r="FDL73" s="145"/>
      <c r="FDM73" s="145"/>
      <c r="FDN73" s="145"/>
      <c r="FDO73" s="145"/>
      <c r="FDP73" s="145"/>
      <c r="FDQ73" s="145"/>
      <c r="FDR73" s="145"/>
      <c r="FDS73" s="145"/>
      <c r="FDT73" s="145"/>
      <c r="FDU73" s="145"/>
      <c r="FDV73" s="145"/>
      <c r="FDW73" s="145"/>
      <c r="FDX73" s="145"/>
      <c r="FDY73" s="145"/>
      <c r="FDZ73" s="145"/>
      <c r="FEA73" s="145"/>
      <c r="FEB73" s="145"/>
      <c r="FEC73" s="145"/>
      <c r="FED73" s="145"/>
      <c r="FEE73" s="145"/>
      <c r="FEF73" s="145"/>
      <c r="FEG73" s="145"/>
      <c r="FEH73" s="145"/>
      <c r="FEI73" s="145"/>
      <c r="FEJ73" s="145"/>
      <c r="FEK73" s="145"/>
      <c r="FEL73" s="145"/>
      <c r="FEM73" s="145"/>
      <c r="FEN73" s="145"/>
      <c r="FEO73" s="145"/>
      <c r="FEP73" s="145"/>
      <c r="FEQ73" s="145"/>
      <c r="FER73" s="145"/>
      <c r="FES73" s="145"/>
      <c r="FET73" s="145"/>
      <c r="FEU73" s="145"/>
      <c r="FEV73" s="145"/>
      <c r="FEW73" s="145"/>
      <c r="FEX73" s="145"/>
      <c r="FEY73" s="145"/>
      <c r="FEZ73" s="145"/>
      <c r="FFA73" s="145"/>
      <c r="FFB73" s="145"/>
      <c r="FFC73" s="145"/>
      <c r="FFD73" s="145"/>
      <c r="FFE73" s="145"/>
      <c r="FFF73" s="145"/>
      <c r="FFG73" s="145"/>
      <c r="FFH73" s="145"/>
      <c r="FFI73" s="145"/>
      <c r="FFJ73" s="145"/>
      <c r="FFK73" s="145"/>
      <c r="FFL73" s="145"/>
      <c r="FFM73" s="145"/>
      <c r="FFN73" s="145"/>
      <c r="FFO73" s="145"/>
      <c r="FFP73" s="145"/>
      <c r="FFQ73" s="145"/>
      <c r="FFR73" s="145"/>
      <c r="FFS73" s="145"/>
      <c r="FFT73" s="145"/>
      <c r="FFU73" s="145"/>
      <c r="FFV73" s="145"/>
      <c r="FFW73" s="145"/>
      <c r="FFX73" s="145"/>
      <c r="FFY73" s="145"/>
      <c r="FFZ73" s="145"/>
      <c r="FGA73" s="145"/>
      <c r="FGB73" s="145"/>
      <c r="FGC73" s="145"/>
      <c r="FGD73" s="145"/>
      <c r="FGE73" s="145"/>
      <c r="FGF73" s="145"/>
      <c r="FGG73" s="145"/>
      <c r="FGH73" s="145"/>
      <c r="FGI73" s="145"/>
      <c r="FGJ73" s="145"/>
      <c r="FGK73" s="145"/>
      <c r="FGL73" s="145"/>
      <c r="FGM73" s="145"/>
      <c r="FGN73" s="145"/>
      <c r="FGO73" s="145"/>
      <c r="FGP73" s="145"/>
      <c r="FGQ73" s="145"/>
      <c r="FGR73" s="145"/>
      <c r="FGS73" s="145"/>
      <c r="FGT73" s="145"/>
      <c r="FGU73" s="145"/>
      <c r="FGV73" s="145"/>
      <c r="FGW73" s="145"/>
      <c r="FGX73" s="145"/>
      <c r="FGY73" s="145"/>
      <c r="FGZ73" s="145"/>
      <c r="FHA73" s="145"/>
      <c r="FHB73" s="145"/>
      <c r="FHC73" s="145"/>
      <c r="FHD73" s="145"/>
      <c r="FHE73" s="145"/>
      <c r="FHF73" s="145"/>
      <c r="FHG73" s="145"/>
      <c r="FHH73" s="145"/>
      <c r="FHI73" s="145"/>
      <c r="FHJ73" s="145"/>
      <c r="FHK73" s="145"/>
      <c r="FHL73" s="145"/>
      <c r="FHM73" s="145"/>
      <c r="FHN73" s="145"/>
      <c r="FHO73" s="145"/>
      <c r="FHP73" s="145"/>
      <c r="FHQ73" s="145"/>
      <c r="FHR73" s="145"/>
      <c r="FHS73" s="145"/>
      <c r="FHT73" s="145"/>
      <c r="FHU73" s="145"/>
      <c r="FHV73" s="145"/>
      <c r="FHW73" s="145"/>
      <c r="FHX73" s="145"/>
      <c r="FHY73" s="145"/>
      <c r="FHZ73" s="145"/>
      <c r="FIA73" s="145"/>
      <c r="FIB73" s="145"/>
      <c r="FIC73" s="145"/>
      <c r="FID73" s="145"/>
      <c r="FIE73" s="145"/>
      <c r="FIF73" s="145"/>
      <c r="FIG73" s="145"/>
      <c r="FIH73" s="145"/>
      <c r="FII73" s="145"/>
      <c r="FIJ73" s="145"/>
      <c r="FIK73" s="145"/>
      <c r="FIL73" s="145"/>
      <c r="FIM73" s="145"/>
      <c r="FIN73" s="145"/>
      <c r="FIO73" s="145"/>
      <c r="FIP73" s="145"/>
      <c r="FIQ73" s="145"/>
      <c r="FIR73" s="145"/>
      <c r="FIS73" s="145"/>
      <c r="FIT73" s="145"/>
      <c r="FIU73" s="145"/>
      <c r="FIV73" s="145"/>
      <c r="FIW73" s="145"/>
      <c r="FIX73" s="145"/>
      <c r="FIY73" s="145"/>
      <c r="FIZ73" s="145"/>
      <c r="FJA73" s="145"/>
      <c r="FJB73" s="145"/>
      <c r="FJC73" s="145"/>
      <c r="FJD73" s="145"/>
      <c r="FJE73" s="145"/>
      <c r="FJF73" s="145"/>
      <c r="FJG73" s="145"/>
      <c r="FJH73" s="145"/>
      <c r="FJI73" s="145"/>
      <c r="FJJ73" s="145"/>
      <c r="FJK73" s="145"/>
      <c r="FJL73" s="145"/>
      <c r="FJM73" s="145"/>
      <c r="FJN73" s="145"/>
      <c r="FJO73" s="145"/>
      <c r="FJP73" s="145"/>
      <c r="FJQ73" s="145"/>
      <c r="FJR73" s="145"/>
      <c r="FJS73" s="145"/>
      <c r="FJT73" s="145"/>
      <c r="FJU73" s="145"/>
      <c r="FJV73" s="145"/>
      <c r="FJW73" s="145"/>
      <c r="FJX73" s="145"/>
      <c r="FJY73" s="145"/>
      <c r="FJZ73" s="145"/>
      <c r="FKA73" s="145"/>
      <c r="FKB73" s="145"/>
      <c r="FKC73" s="145"/>
      <c r="FKD73" s="145"/>
      <c r="FKE73" s="145"/>
      <c r="FKF73" s="145"/>
      <c r="FKG73" s="145"/>
      <c r="FKH73" s="145"/>
      <c r="FKI73" s="145"/>
      <c r="FKJ73" s="145"/>
      <c r="FKK73" s="145"/>
      <c r="FKL73" s="145"/>
      <c r="FKM73" s="145"/>
      <c r="FKN73" s="145"/>
      <c r="FKO73" s="145"/>
      <c r="FKP73" s="145"/>
      <c r="FKQ73" s="145"/>
      <c r="FKR73" s="145"/>
      <c r="FKS73" s="145"/>
      <c r="FKT73" s="145"/>
      <c r="FKU73" s="145"/>
      <c r="FKV73" s="145"/>
      <c r="FKW73" s="145"/>
      <c r="FKX73" s="145"/>
      <c r="FKY73" s="145"/>
      <c r="FKZ73" s="145"/>
      <c r="FLA73" s="145"/>
      <c r="FLB73" s="145"/>
      <c r="FLC73" s="145"/>
      <c r="FLD73" s="145"/>
      <c r="FLE73" s="145"/>
      <c r="FLF73" s="145"/>
      <c r="FLG73" s="145"/>
      <c r="FLH73" s="145"/>
      <c r="FLI73" s="145"/>
      <c r="FLJ73" s="145"/>
      <c r="FLK73" s="145"/>
      <c r="FLL73" s="145"/>
      <c r="FLM73" s="145"/>
      <c r="FLN73" s="145"/>
      <c r="FLO73" s="145"/>
      <c r="FLP73" s="145"/>
      <c r="FLQ73" s="145"/>
      <c r="FLR73" s="145"/>
      <c r="FLS73" s="145"/>
      <c r="FLT73" s="145"/>
      <c r="FLU73" s="145"/>
      <c r="FLV73" s="145"/>
      <c r="FLW73" s="145"/>
      <c r="FLX73" s="145"/>
      <c r="FLY73" s="145"/>
      <c r="FLZ73" s="145"/>
      <c r="FMA73" s="145"/>
      <c r="FMB73" s="145"/>
      <c r="FMC73" s="145"/>
      <c r="FMD73" s="145"/>
      <c r="FME73" s="145"/>
      <c r="FMF73" s="145"/>
      <c r="FMG73" s="145"/>
      <c r="FMH73" s="145"/>
      <c r="FMI73" s="145"/>
      <c r="FMJ73" s="145"/>
      <c r="FMK73" s="145"/>
      <c r="FML73" s="145"/>
      <c r="FMM73" s="145"/>
      <c r="FMN73" s="145"/>
      <c r="FMO73" s="145"/>
      <c r="FMP73" s="145"/>
      <c r="FMQ73" s="145"/>
      <c r="FMR73" s="145"/>
      <c r="FMS73" s="145"/>
      <c r="FMT73" s="145"/>
      <c r="FMU73" s="145"/>
      <c r="FMV73" s="145"/>
      <c r="FMW73" s="145"/>
      <c r="FMX73" s="145"/>
      <c r="FMY73" s="145"/>
      <c r="FMZ73" s="145"/>
      <c r="FNA73" s="145"/>
      <c r="FNB73" s="145"/>
      <c r="FNC73" s="145"/>
      <c r="FND73" s="145"/>
      <c r="FNE73" s="145"/>
      <c r="FNF73" s="145"/>
      <c r="FNG73" s="145"/>
      <c r="FNH73" s="145"/>
      <c r="FNI73" s="145"/>
      <c r="FNJ73" s="145"/>
      <c r="FNK73" s="145"/>
      <c r="FNL73" s="145"/>
      <c r="FNM73" s="145"/>
      <c r="FNN73" s="145"/>
      <c r="FNO73" s="145"/>
      <c r="FNP73" s="145"/>
      <c r="FNQ73" s="145"/>
      <c r="FNR73" s="145"/>
      <c r="FNS73" s="145"/>
      <c r="FNT73" s="145"/>
      <c r="FNU73" s="145"/>
      <c r="FNV73" s="145"/>
      <c r="FNW73" s="145"/>
      <c r="FNX73" s="145"/>
      <c r="FNY73" s="145"/>
      <c r="FNZ73" s="145"/>
      <c r="FOA73" s="145"/>
      <c r="FOB73" s="145"/>
      <c r="FOC73" s="145"/>
      <c r="FOD73" s="145"/>
      <c r="FOE73" s="145"/>
      <c r="FOF73" s="145"/>
      <c r="FOG73" s="145"/>
      <c r="FOH73" s="145"/>
      <c r="FOI73" s="145"/>
      <c r="FOJ73" s="145"/>
      <c r="FOK73" s="145"/>
      <c r="FOL73" s="145"/>
      <c r="FOM73" s="145"/>
      <c r="FON73" s="145"/>
      <c r="FOO73" s="145"/>
      <c r="FOP73" s="145"/>
      <c r="FOQ73" s="145"/>
      <c r="FOR73" s="145"/>
      <c r="FOS73" s="145"/>
      <c r="FOT73" s="145"/>
      <c r="FOU73" s="145"/>
      <c r="FOV73" s="145"/>
      <c r="FOW73" s="145"/>
      <c r="FOX73" s="145"/>
      <c r="FOY73" s="145"/>
      <c r="FOZ73" s="145"/>
      <c r="FPA73" s="145"/>
      <c r="FPB73" s="145"/>
      <c r="FPC73" s="145"/>
      <c r="FPD73" s="145"/>
      <c r="FPE73" s="145"/>
      <c r="FPF73" s="145"/>
      <c r="FPG73" s="145"/>
      <c r="FPH73" s="145"/>
      <c r="FPI73" s="145"/>
      <c r="FPJ73" s="145"/>
      <c r="FPK73" s="145"/>
      <c r="FPL73" s="145"/>
      <c r="FPM73" s="145"/>
      <c r="FPN73" s="145"/>
      <c r="FPO73" s="145"/>
      <c r="FPP73" s="145"/>
      <c r="FPQ73" s="145"/>
      <c r="FPR73" s="145"/>
      <c r="FPS73" s="145"/>
      <c r="FPT73" s="145"/>
      <c r="FPU73" s="145"/>
      <c r="FPV73" s="145"/>
      <c r="FPW73" s="145"/>
      <c r="FPX73" s="145"/>
      <c r="FPY73" s="145"/>
      <c r="FPZ73" s="145"/>
      <c r="FQA73" s="145"/>
      <c r="FQB73" s="145"/>
      <c r="FQC73" s="145"/>
      <c r="FQD73" s="145"/>
      <c r="FQE73" s="145"/>
      <c r="FQF73" s="145"/>
      <c r="FQG73" s="145"/>
      <c r="FQH73" s="145"/>
      <c r="FQI73" s="145"/>
      <c r="FQJ73" s="145"/>
      <c r="FQK73" s="145"/>
      <c r="FQL73" s="145"/>
      <c r="FQM73" s="145"/>
      <c r="FQN73" s="145"/>
      <c r="FQO73" s="145"/>
      <c r="FQP73" s="145"/>
      <c r="FQQ73" s="145"/>
      <c r="FQR73" s="145"/>
      <c r="FQS73" s="145"/>
      <c r="FQT73" s="145"/>
      <c r="FQU73" s="145"/>
      <c r="FQV73" s="145"/>
      <c r="FQW73" s="145"/>
      <c r="FQX73" s="145"/>
      <c r="FQY73" s="145"/>
      <c r="FQZ73" s="145"/>
      <c r="FRA73" s="145"/>
      <c r="FRB73" s="145"/>
      <c r="FRC73" s="145"/>
      <c r="FRD73" s="145"/>
      <c r="FRE73" s="145"/>
      <c r="FRF73" s="145"/>
      <c r="FRG73" s="145"/>
      <c r="FRH73" s="145"/>
      <c r="FRI73" s="145"/>
      <c r="FRJ73" s="145"/>
      <c r="FRK73" s="145"/>
      <c r="FRL73" s="145"/>
      <c r="FRM73" s="145"/>
      <c r="FRN73" s="145"/>
      <c r="FRO73" s="145"/>
      <c r="FRP73" s="145"/>
      <c r="FRQ73" s="145"/>
      <c r="FRR73" s="145"/>
      <c r="FRS73" s="145"/>
      <c r="FRT73" s="145"/>
      <c r="FRU73" s="145"/>
      <c r="FRV73" s="145"/>
      <c r="FRW73" s="145"/>
      <c r="FRX73" s="145"/>
      <c r="FRY73" s="145"/>
      <c r="FRZ73" s="145"/>
      <c r="FSA73" s="145"/>
      <c r="FSB73" s="145"/>
      <c r="FSC73" s="145"/>
      <c r="FSD73" s="145"/>
      <c r="FSE73" s="145"/>
      <c r="FSF73" s="145"/>
      <c r="FSG73" s="145"/>
      <c r="FSH73" s="145"/>
      <c r="FSI73" s="145"/>
      <c r="FSJ73" s="145"/>
      <c r="FSK73" s="145"/>
      <c r="FSL73" s="145"/>
      <c r="FSM73" s="145"/>
      <c r="FSN73" s="145"/>
      <c r="FSO73" s="145"/>
      <c r="FSP73" s="145"/>
      <c r="FSQ73" s="145"/>
      <c r="FSR73" s="145"/>
      <c r="FSS73" s="145"/>
      <c r="FST73" s="145"/>
      <c r="FSU73" s="145"/>
      <c r="FSV73" s="145"/>
      <c r="FSW73" s="145"/>
      <c r="FSX73" s="145"/>
      <c r="FSY73" s="145"/>
      <c r="FSZ73" s="145"/>
      <c r="FTA73" s="145"/>
      <c r="FTB73" s="145"/>
      <c r="FTC73" s="145"/>
      <c r="FTD73" s="145"/>
      <c r="FTE73" s="145"/>
      <c r="FTF73" s="145"/>
      <c r="FTG73" s="145"/>
      <c r="FTH73" s="145"/>
      <c r="FTI73" s="145"/>
      <c r="FTJ73" s="145"/>
      <c r="FTK73" s="145"/>
      <c r="FTL73" s="145"/>
      <c r="FTM73" s="145"/>
      <c r="FTN73" s="145"/>
      <c r="FTO73" s="145"/>
      <c r="FTP73" s="145"/>
      <c r="FTQ73" s="145"/>
      <c r="FTR73" s="145"/>
      <c r="FTS73" s="145"/>
      <c r="FTT73" s="145"/>
      <c r="FTU73" s="145"/>
      <c r="FTV73" s="145"/>
      <c r="FTW73" s="145"/>
      <c r="FTX73" s="145"/>
      <c r="FTY73" s="145"/>
      <c r="FTZ73" s="145"/>
      <c r="FUA73" s="145"/>
      <c r="FUB73" s="145"/>
      <c r="FUC73" s="145"/>
      <c r="FUD73" s="145"/>
      <c r="FUE73" s="145"/>
      <c r="FUF73" s="145"/>
      <c r="FUG73" s="145"/>
      <c r="FUH73" s="145"/>
      <c r="FUI73" s="145"/>
      <c r="FUJ73" s="145"/>
      <c r="FUK73" s="145"/>
      <c r="FUL73" s="145"/>
      <c r="FUM73" s="145"/>
      <c r="FUN73" s="145"/>
      <c r="FUO73" s="145"/>
      <c r="FUP73" s="145"/>
      <c r="FUQ73" s="145"/>
      <c r="FUR73" s="145"/>
      <c r="FUS73" s="145"/>
      <c r="FUT73" s="145"/>
      <c r="FUU73" s="145"/>
      <c r="FUV73" s="145"/>
      <c r="FUW73" s="145"/>
      <c r="FUX73" s="145"/>
      <c r="FUY73" s="145"/>
      <c r="FUZ73" s="145"/>
      <c r="FVA73" s="145"/>
      <c r="FVB73" s="145"/>
      <c r="FVC73" s="145"/>
      <c r="FVD73" s="145"/>
      <c r="FVE73" s="145"/>
      <c r="FVF73" s="145"/>
      <c r="FVG73" s="145"/>
      <c r="FVH73" s="145"/>
      <c r="FVI73" s="145"/>
      <c r="FVJ73" s="145"/>
      <c r="FVK73" s="145"/>
      <c r="FVL73" s="145"/>
      <c r="FVM73" s="145"/>
      <c r="FVN73" s="145"/>
      <c r="FVO73" s="145"/>
      <c r="FVP73" s="145"/>
      <c r="FVQ73" s="145"/>
      <c r="FVR73" s="145"/>
      <c r="FVS73" s="145"/>
      <c r="FVT73" s="145"/>
      <c r="FVU73" s="145"/>
      <c r="FVV73" s="145"/>
      <c r="FVW73" s="145"/>
      <c r="FVX73" s="145"/>
      <c r="FVY73" s="145"/>
      <c r="FVZ73" s="145"/>
      <c r="FWA73" s="145"/>
      <c r="FWB73" s="145"/>
      <c r="FWC73" s="145"/>
      <c r="FWD73" s="145"/>
      <c r="FWE73" s="145"/>
      <c r="FWF73" s="145"/>
      <c r="FWG73" s="145"/>
      <c r="FWH73" s="145"/>
      <c r="FWI73" s="145"/>
      <c r="FWJ73" s="145"/>
      <c r="FWK73" s="145"/>
      <c r="FWL73" s="145"/>
      <c r="FWM73" s="145"/>
      <c r="FWN73" s="145"/>
      <c r="FWO73" s="145"/>
      <c r="FWP73" s="145"/>
      <c r="FWQ73" s="145"/>
      <c r="FWR73" s="145"/>
      <c r="FWS73" s="145"/>
      <c r="FWT73" s="145"/>
      <c r="FWU73" s="145"/>
      <c r="FWV73" s="145"/>
      <c r="FWW73" s="145"/>
      <c r="FWX73" s="145"/>
      <c r="FWY73" s="145"/>
      <c r="FWZ73" s="145"/>
      <c r="FXA73" s="145"/>
      <c r="FXB73" s="145"/>
      <c r="FXC73" s="145"/>
      <c r="FXD73" s="145"/>
      <c r="FXE73" s="145"/>
      <c r="FXF73" s="145"/>
      <c r="FXG73" s="145"/>
      <c r="FXH73" s="145"/>
      <c r="FXI73" s="145"/>
      <c r="FXJ73" s="145"/>
      <c r="FXK73" s="145"/>
      <c r="FXL73" s="145"/>
      <c r="FXM73" s="145"/>
      <c r="FXN73" s="145"/>
      <c r="FXO73" s="145"/>
      <c r="FXP73" s="145"/>
      <c r="FXQ73" s="145"/>
      <c r="FXR73" s="145"/>
      <c r="FXS73" s="145"/>
      <c r="FXT73" s="145"/>
      <c r="FXU73" s="145"/>
      <c r="FXV73" s="145"/>
      <c r="FXW73" s="145"/>
      <c r="FXX73" s="145"/>
      <c r="FXY73" s="145"/>
      <c r="FXZ73" s="145"/>
      <c r="FYA73" s="145"/>
      <c r="FYB73" s="145"/>
      <c r="FYC73" s="145"/>
      <c r="FYD73" s="145"/>
      <c r="FYE73" s="145"/>
      <c r="FYF73" s="145"/>
      <c r="FYG73" s="145"/>
      <c r="FYH73" s="145"/>
      <c r="FYI73" s="145"/>
      <c r="FYJ73" s="145"/>
      <c r="FYK73" s="145"/>
      <c r="FYL73" s="145"/>
      <c r="FYM73" s="145"/>
      <c r="FYN73" s="145"/>
      <c r="FYO73" s="145"/>
      <c r="FYP73" s="145"/>
      <c r="FYQ73" s="145"/>
      <c r="FYR73" s="145"/>
      <c r="FYS73" s="145"/>
      <c r="FYT73" s="145"/>
      <c r="FYU73" s="145"/>
      <c r="FYV73" s="145"/>
      <c r="FYW73" s="145"/>
      <c r="FYX73" s="145"/>
      <c r="FYY73" s="145"/>
      <c r="FYZ73" s="145"/>
      <c r="FZA73" s="145"/>
      <c r="FZB73" s="145"/>
      <c r="FZC73" s="145"/>
      <c r="FZD73" s="145"/>
      <c r="FZE73" s="145"/>
      <c r="FZF73" s="145"/>
      <c r="FZG73" s="145"/>
      <c r="FZH73" s="145"/>
      <c r="FZI73" s="145"/>
      <c r="FZJ73" s="145"/>
      <c r="FZK73" s="145"/>
      <c r="FZL73" s="145"/>
      <c r="FZM73" s="145"/>
      <c r="FZN73" s="145"/>
      <c r="FZO73" s="145"/>
      <c r="FZP73" s="145"/>
      <c r="FZQ73" s="145"/>
      <c r="FZR73" s="145"/>
      <c r="FZS73" s="145"/>
      <c r="FZT73" s="145"/>
      <c r="FZU73" s="145"/>
      <c r="FZV73" s="145"/>
      <c r="FZW73" s="145"/>
      <c r="FZX73" s="145"/>
      <c r="FZY73" s="145"/>
      <c r="FZZ73" s="145"/>
      <c r="GAA73" s="145"/>
      <c r="GAB73" s="145"/>
      <c r="GAC73" s="145"/>
      <c r="GAD73" s="145"/>
      <c r="GAE73" s="145"/>
      <c r="GAF73" s="145"/>
      <c r="GAG73" s="145"/>
      <c r="GAH73" s="145"/>
      <c r="GAI73" s="145"/>
      <c r="GAJ73" s="145"/>
      <c r="GAK73" s="145"/>
      <c r="GAL73" s="145"/>
      <c r="GAM73" s="145"/>
      <c r="GAN73" s="145"/>
      <c r="GAO73" s="145"/>
      <c r="GAP73" s="145"/>
      <c r="GAQ73" s="145"/>
      <c r="GAR73" s="145"/>
      <c r="GAS73" s="145"/>
      <c r="GAT73" s="145"/>
      <c r="GAU73" s="145"/>
      <c r="GAV73" s="145"/>
      <c r="GAW73" s="145"/>
      <c r="GAX73" s="145"/>
      <c r="GAY73" s="145"/>
      <c r="GAZ73" s="145"/>
      <c r="GBA73" s="145"/>
      <c r="GBB73" s="145"/>
      <c r="GBC73" s="145"/>
      <c r="GBD73" s="145"/>
      <c r="GBE73" s="145"/>
      <c r="GBF73" s="145"/>
      <c r="GBG73" s="145"/>
      <c r="GBH73" s="145"/>
      <c r="GBI73" s="145"/>
      <c r="GBJ73" s="145"/>
      <c r="GBK73" s="145"/>
      <c r="GBL73" s="145"/>
      <c r="GBM73" s="145"/>
      <c r="GBN73" s="145"/>
      <c r="GBO73" s="145"/>
      <c r="GBP73" s="145"/>
      <c r="GBQ73" s="145"/>
      <c r="GBR73" s="145"/>
      <c r="GBS73" s="145"/>
      <c r="GBT73" s="145"/>
      <c r="GBU73" s="145"/>
      <c r="GBV73" s="145"/>
      <c r="GBW73" s="145"/>
      <c r="GBX73" s="145"/>
      <c r="GBY73" s="145"/>
      <c r="GBZ73" s="145"/>
      <c r="GCA73" s="145"/>
      <c r="GCB73" s="145"/>
      <c r="GCC73" s="145"/>
      <c r="GCD73" s="145"/>
      <c r="GCE73" s="145"/>
      <c r="GCF73" s="145"/>
      <c r="GCG73" s="145"/>
      <c r="GCH73" s="145"/>
      <c r="GCI73" s="145"/>
      <c r="GCJ73" s="145"/>
      <c r="GCK73" s="145"/>
      <c r="GCL73" s="145"/>
      <c r="GCM73" s="145"/>
      <c r="GCN73" s="145"/>
      <c r="GCO73" s="145"/>
      <c r="GCP73" s="145"/>
      <c r="GCQ73" s="145"/>
      <c r="GCR73" s="145"/>
      <c r="GCS73" s="145"/>
      <c r="GCT73" s="145"/>
      <c r="GCU73" s="145"/>
      <c r="GCV73" s="145"/>
      <c r="GCW73" s="145"/>
      <c r="GCX73" s="145"/>
      <c r="GCY73" s="145"/>
      <c r="GCZ73" s="145"/>
      <c r="GDA73" s="145"/>
      <c r="GDB73" s="145"/>
      <c r="GDC73" s="145"/>
      <c r="GDD73" s="145"/>
      <c r="GDE73" s="145"/>
      <c r="GDF73" s="145"/>
      <c r="GDG73" s="145"/>
      <c r="GDH73" s="145"/>
      <c r="GDI73" s="145"/>
      <c r="GDJ73" s="145"/>
      <c r="GDK73" s="145"/>
      <c r="GDL73" s="145"/>
      <c r="GDM73" s="145"/>
      <c r="GDN73" s="145"/>
      <c r="GDO73" s="145"/>
      <c r="GDP73" s="145"/>
      <c r="GDQ73" s="145"/>
      <c r="GDR73" s="145"/>
      <c r="GDS73" s="145"/>
      <c r="GDT73" s="145"/>
      <c r="GDU73" s="145"/>
      <c r="GDV73" s="145"/>
      <c r="GDW73" s="145"/>
      <c r="GDX73" s="145"/>
      <c r="GDY73" s="145"/>
      <c r="GDZ73" s="145"/>
      <c r="GEA73" s="145"/>
      <c r="GEB73" s="145"/>
      <c r="GEC73" s="145"/>
      <c r="GED73" s="145"/>
      <c r="GEE73" s="145"/>
      <c r="GEF73" s="145"/>
      <c r="GEG73" s="145"/>
      <c r="GEH73" s="145"/>
      <c r="GEI73" s="145"/>
      <c r="GEJ73" s="145"/>
      <c r="GEK73" s="145"/>
      <c r="GEL73" s="145"/>
      <c r="GEM73" s="145"/>
      <c r="GEN73" s="145"/>
      <c r="GEO73" s="145"/>
      <c r="GEP73" s="145"/>
      <c r="GEQ73" s="145"/>
      <c r="GER73" s="145"/>
      <c r="GES73" s="145"/>
      <c r="GET73" s="145"/>
      <c r="GEU73" s="145"/>
      <c r="GEV73" s="145"/>
      <c r="GEW73" s="145"/>
      <c r="GEX73" s="145"/>
      <c r="GEY73" s="145"/>
      <c r="GEZ73" s="145"/>
      <c r="GFA73" s="145"/>
      <c r="GFB73" s="145"/>
      <c r="GFC73" s="145"/>
      <c r="GFD73" s="145"/>
      <c r="GFE73" s="145"/>
      <c r="GFF73" s="145"/>
      <c r="GFG73" s="145"/>
      <c r="GFH73" s="145"/>
      <c r="GFI73" s="145"/>
      <c r="GFJ73" s="145"/>
      <c r="GFK73" s="145"/>
      <c r="GFL73" s="145"/>
      <c r="GFM73" s="145"/>
      <c r="GFN73" s="145"/>
      <c r="GFO73" s="145"/>
      <c r="GFP73" s="145"/>
      <c r="GFQ73" s="145"/>
      <c r="GFR73" s="145"/>
      <c r="GFS73" s="145"/>
      <c r="GFT73" s="145"/>
      <c r="GFU73" s="145"/>
      <c r="GFV73" s="145"/>
      <c r="GFW73" s="145"/>
      <c r="GFX73" s="145"/>
      <c r="GFY73" s="145"/>
      <c r="GFZ73" s="145"/>
      <c r="GGA73" s="145"/>
      <c r="GGB73" s="145"/>
      <c r="GGC73" s="145"/>
      <c r="GGD73" s="145"/>
      <c r="GGE73" s="145"/>
      <c r="GGF73" s="145"/>
      <c r="GGG73" s="145"/>
      <c r="GGH73" s="145"/>
      <c r="GGI73" s="145"/>
      <c r="GGJ73" s="145"/>
      <c r="GGK73" s="145"/>
      <c r="GGL73" s="145"/>
      <c r="GGM73" s="145"/>
      <c r="GGN73" s="145"/>
      <c r="GGO73" s="145"/>
      <c r="GGP73" s="145"/>
      <c r="GGQ73" s="145"/>
      <c r="GGR73" s="145"/>
      <c r="GGS73" s="145"/>
      <c r="GGT73" s="145"/>
      <c r="GGU73" s="145"/>
      <c r="GGV73" s="145"/>
      <c r="GGW73" s="145"/>
      <c r="GGX73" s="145"/>
      <c r="GGY73" s="145"/>
      <c r="GGZ73" s="145"/>
      <c r="GHA73" s="145"/>
      <c r="GHB73" s="145"/>
      <c r="GHC73" s="145"/>
      <c r="GHD73" s="145"/>
      <c r="GHE73" s="145"/>
      <c r="GHF73" s="145"/>
      <c r="GHG73" s="145"/>
      <c r="GHH73" s="145"/>
      <c r="GHI73" s="145"/>
      <c r="GHJ73" s="145"/>
      <c r="GHK73" s="145"/>
      <c r="GHL73" s="145"/>
      <c r="GHM73" s="145"/>
      <c r="GHN73" s="145"/>
      <c r="GHO73" s="145"/>
      <c r="GHP73" s="145"/>
      <c r="GHQ73" s="145"/>
      <c r="GHR73" s="145"/>
      <c r="GHS73" s="145"/>
      <c r="GHT73" s="145"/>
      <c r="GHU73" s="145"/>
      <c r="GHV73" s="145"/>
      <c r="GHW73" s="145"/>
      <c r="GHX73" s="145"/>
      <c r="GHY73" s="145"/>
      <c r="GHZ73" s="145"/>
      <c r="GIA73" s="145"/>
      <c r="GIB73" s="145"/>
      <c r="GIC73" s="145"/>
      <c r="GID73" s="145"/>
      <c r="GIE73" s="145"/>
      <c r="GIF73" s="145"/>
      <c r="GIG73" s="145"/>
      <c r="GIH73" s="145"/>
      <c r="GII73" s="145"/>
      <c r="GIJ73" s="145"/>
      <c r="GIK73" s="145"/>
      <c r="GIL73" s="145"/>
      <c r="GIM73" s="145"/>
      <c r="GIN73" s="145"/>
      <c r="GIO73" s="145"/>
      <c r="GIP73" s="145"/>
      <c r="GIQ73" s="145"/>
      <c r="GIR73" s="145"/>
      <c r="GIS73" s="145"/>
      <c r="GIT73" s="145"/>
      <c r="GIU73" s="145"/>
      <c r="GIV73" s="145"/>
      <c r="GIW73" s="145"/>
      <c r="GIX73" s="145"/>
      <c r="GIY73" s="145"/>
      <c r="GIZ73" s="145"/>
      <c r="GJA73" s="145"/>
      <c r="GJB73" s="145"/>
      <c r="GJC73" s="145"/>
      <c r="GJD73" s="145"/>
      <c r="GJE73" s="145"/>
      <c r="GJF73" s="145"/>
      <c r="GJG73" s="145"/>
      <c r="GJH73" s="145"/>
      <c r="GJI73" s="145"/>
      <c r="GJJ73" s="145"/>
      <c r="GJK73" s="145"/>
      <c r="GJL73" s="145"/>
      <c r="GJM73" s="145"/>
      <c r="GJN73" s="145"/>
      <c r="GJO73" s="145"/>
      <c r="GJP73" s="145"/>
      <c r="GJQ73" s="145"/>
      <c r="GJR73" s="145"/>
      <c r="GJS73" s="145"/>
      <c r="GJT73" s="145"/>
      <c r="GJU73" s="145"/>
      <c r="GJV73" s="145"/>
      <c r="GJW73" s="145"/>
      <c r="GJX73" s="145"/>
      <c r="GJY73" s="145"/>
      <c r="GJZ73" s="145"/>
      <c r="GKA73" s="145"/>
      <c r="GKB73" s="145"/>
      <c r="GKC73" s="145"/>
      <c r="GKD73" s="145"/>
      <c r="GKE73" s="145"/>
      <c r="GKF73" s="145"/>
      <c r="GKG73" s="145"/>
      <c r="GKH73" s="145"/>
      <c r="GKI73" s="145"/>
      <c r="GKJ73" s="145"/>
      <c r="GKK73" s="145"/>
      <c r="GKL73" s="145"/>
      <c r="GKM73" s="145"/>
      <c r="GKN73" s="145"/>
      <c r="GKO73" s="145"/>
      <c r="GKP73" s="145"/>
      <c r="GKQ73" s="145"/>
      <c r="GKR73" s="145"/>
      <c r="GKS73" s="145"/>
      <c r="GKT73" s="145"/>
      <c r="GKU73" s="145"/>
      <c r="GKV73" s="145"/>
      <c r="GKW73" s="145"/>
      <c r="GKX73" s="145"/>
      <c r="GKY73" s="145"/>
      <c r="GKZ73" s="145"/>
      <c r="GLA73" s="145"/>
      <c r="GLB73" s="145"/>
      <c r="GLC73" s="145"/>
      <c r="GLD73" s="145"/>
      <c r="GLE73" s="145"/>
      <c r="GLF73" s="145"/>
      <c r="GLG73" s="145"/>
      <c r="GLH73" s="145"/>
      <c r="GLI73" s="145"/>
      <c r="GLJ73" s="145"/>
      <c r="GLK73" s="145"/>
      <c r="GLL73" s="145"/>
      <c r="GLM73" s="145"/>
      <c r="GLN73" s="145"/>
      <c r="GLO73" s="145"/>
      <c r="GLP73" s="145"/>
      <c r="GLQ73" s="145"/>
      <c r="GLR73" s="145"/>
      <c r="GLS73" s="145"/>
      <c r="GLT73" s="145"/>
      <c r="GLU73" s="145"/>
      <c r="GLV73" s="145"/>
      <c r="GLW73" s="145"/>
      <c r="GLX73" s="145"/>
      <c r="GLY73" s="145"/>
      <c r="GLZ73" s="145"/>
      <c r="GMA73" s="145"/>
      <c r="GMB73" s="145"/>
      <c r="GMC73" s="145"/>
      <c r="GMD73" s="145"/>
      <c r="GME73" s="145"/>
      <c r="GMF73" s="145"/>
      <c r="GMG73" s="145"/>
      <c r="GMH73" s="145"/>
      <c r="GMI73" s="145"/>
      <c r="GMJ73" s="145"/>
      <c r="GMK73" s="145"/>
      <c r="GML73" s="145"/>
      <c r="GMM73" s="145"/>
      <c r="GMN73" s="145"/>
      <c r="GMO73" s="145"/>
      <c r="GMP73" s="145"/>
      <c r="GMQ73" s="145"/>
      <c r="GMR73" s="145"/>
      <c r="GMS73" s="145"/>
      <c r="GMT73" s="145"/>
      <c r="GMU73" s="145"/>
      <c r="GMV73" s="145"/>
      <c r="GMW73" s="145"/>
      <c r="GMX73" s="145"/>
      <c r="GMY73" s="145"/>
      <c r="GMZ73" s="145"/>
      <c r="GNA73" s="145"/>
      <c r="GNB73" s="145"/>
      <c r="GNC73" s="145"/>
      <c r="GND73" s="145"/>
      <c r="GNE73" s="145"/>
      <c r="GNF73" s="145"/>
      <c r="GNG73" s="145"/>
      <c r="GNH73" s="145"/>
      <c r="GNI73" s="145"/>
      <c r="GNJ73" s="145"/>
      <c r="GNK73" s="145"/>
      <c r="GNL73" s="145"/>
      <c r="GNM73" s="145"/>
      <c r="GNN73" s="145"/>
      <c r="GNO73" s="145"/>
      <c r="GNP73" s="145"/>
      <c r="GNQ73" s="145"/>
      <c r="GNR73" s="145"/>
      <c r="GNS73" s="145"/>
      <c r="GNT73" s="145"/>
      <c r="GNU73" s="145"/>
      <c r="GNV73" s="145"/>
      <c r="GNW73" s="145"/>
      <c r="GNX73" s="145"/>
      <c r="GNY73" s="145"/>
      <c r="GNZ73" s="145"/>
      <c r="GOA73" s="145"/>
      <c r="GOB73" s="145"/>
      <c r="GOC73" s="145"/>
      <c r="GOD73" s="145"/>
      <c r="GOE73" s="145"/>
      <c r="GOF73" s="145"/>
      <c r="GOG73" s="145"/>
      <c r="GOH73" s="145"/>
      <c r="GOI73" s="145"/>
      <c r="GOJ73" s="145"/>
      <c r="GOK73" s="145"/>
      <c r="GOL73" s="145"/>
      <c r="GOM73" s="145"/>
      <c r="GON73" s="145"/>
      <c r="GOO73" s="145"/>
      <c r="GOP73" s="145"/>
      <c r="GOQ73" s="145"/>
      <c r="GOR73" s="145"/>
      <c r="GOS73" s="145"/>
      <c r="GOT73" s="145"/>
      <c r="GOU73" s="145"/>
      <c r="GOV73" s="145"/>
      <c r="GOW73" s="145"/>
      <c r="GOX73" s="145"/>
      <c r="GOY73" s="145"/>
      <c r="GOZ73" s="145"/>
      <c r="GPA73" s="145"/>
      <c r="GPB73" s="145"/>
      <c r="GPC73" s="145"/>
      <c r="GPD73" s="145"/>
      <c r="GPE73" s="145"/>
      <c r="GPF73" s="145"/>
      <c r="GPG73" s="145"/>
      <c r="GPH73" s="145"/>
      <c r="GPI73" s="145"/>
      <c r="GPJ73" s="145"/>
      <c r="GPK73" s="145"/>
      <c r="GPL73" s="145"/>
      <c r="GPM73" s="145"/>
      <c r="GPN73" s="145"/>
      <c r="GPO73" s="145"/>
      <c r="GPP73" s="145"/>
      <c r="GPQ73" s="145"/>
      <c r="GPR73" s="145"/>
      <c r="GPS73" s="145"/>
      <c r="GPT73" s="145"/>
      <c r="GPU73" s="145"/>
      <c r="GPV73" s="145"/>
      <c r="GPW73" s="145"/>
      <c r="GPX73" s="145"/>
      <c r="GPY73" s="145"/>
      <c r="GPZ73" s="145"/>
      <c r="GQA73" s="145"/>
      <c r="GQB73" s="145"/>
      <c r="GQC73" s="145"/>
      <c r="GQD73" s="145"/>
      <c r="GQE73" s="145"/>
      <c r="GQF73" s="145"/>
      <c r="GQG73" s="145"/>
      <c r="GQH73" s="145"/>
      <c r="GQI73" s="145"/>
      <c r="GQJ73" s="145"/>
      <c r="GQK73" s="145"/>
      <c r="GQL73" s="145"/>
      <c r="GQM73" s="145"/>
      <c r="GQN73" s="145"/>
      <c r="GQO73" s="145"/>
      <c r="GQP73" s="145"/>
      <c r="GQQ73" s="145"/>
      <c r="GQR73" s="145"/>
      <c r="GQS73" s="145"/>
      <c r="GQT73" s="145"/>
      <c r="GQU73" s="145"/>
      <c r="GQV73" s="145"/>
      <c r="GQW73" s="145"/>
      <c r="GQX73" s="145"/>
      <c r="GQY73" s="145"/>
      <c r="GQZ73" s="145"/>
      <c r="GRA73" s="145"/>
      <c r="GRB73" s="145"/>
      <c r="GRC73" s="145"/>
      <c r="GRD73" s="145"/>
      <c r="GRE73" s="145"/>
      <c r="GRF73" s="145"/>
      <c r="GRG73" s="145"/>
      <c r="GRH73" s="145"/>
      <c r="GRI73" s="145"/>
      <c r="GRJ73" s="145"/>
      <c r="GRK73" s="145"/>
      <c r="GRL73" s="145"/>
      <c r="GRM73" s="145"/>
      <c r="GRN73" s="145"/>
      <c r="GRO73" s="145"/>
      <c r="GRP73" s="145"/>
      <c r="GRQ73" s="145"/>
      <c r="GRR73" s="145"/>
      <c r="GRS73" s="145"/>
      <c r="GRT73" s="145"/>
      <c r="GRU73" s="145"/>
      <c r="GRV73" s="145"/>
      <c r="GRW73" s="145"/>
      <c r="GRX73" s="145"/>
      <c r="GRY73" s="145"/>
      <c r="GRZ73" s="145"/>
      <c r="GSA73" s="145"/>
      <c r="GSB73" s="145"/>
      <c r="GSC73" s="145"/>
      <c r="GSD73" s="145"/>
      <c r="GSE73" s="145"/>
      <c r="GSF73" s="145"/>
      <c r="GSG73" s="145"/>
      <c r="GSH73" s="145"/>
      <c r="GSI73" s="145"/>
      <c r="GSJ73" s="145"/>
      <c r="GSK73" s="145"/>
      <c r="GSL73" s="145"/>
      <c r="GSM73" s="145"/>
      <c r="GSN73" s="145"/>
      <c r="GSO73" s="145"/>
      <c r="GSP73" s="145"/>
      <c r="GSQ73" s="145"/>
      <c r="GSR73" s="145"/>
      <c r="GSS73" s="145"/>
      <c r="GST73" s="145"/>
      <c r="GSU73" s="145"/>
      <c r="GSV73" s="145"/>
      <c r="GSW73" s="145"/>
      <c r="GSX73" s="145"/>
      <c r="GSY73" s="145"/>
      <c r="GSZ73" s="145"/>
      <c r="GTA73" s="145"/>
      <c r="GTB73" s="145"/>
      <c r="GTC73" s="145"/>
      <c r="GTD73" s="145"/>
      <c r="GTE73" s="145"/>
      <c r="GTF73" s="145"/>
      <c r="GTG73" s="145"/>
      <c r="GTH73" s="145"/>
      <c r="GTI73" s="145"/>
      <c r="GTJ73" s="145"/>
      <c r="GTK73" s="145"/>
      <c r="GTL73" s="145"/>
      <c r="GTM73" s="145"/>
      <c r="GTN73" s="145"/>
      <c r="GTO73" s="145"/>
      <c r="GTP73" s="145"/>
      <c r="GTQ73" s="145"/>
      <c r="GTR73" s="145"/>
      <c r="GTS73" s="145"/>
      <c r="GTT73" s="145"/>
      <c r="GTU73" s="145"/>
      <c r="GTV73" s="145"/>
      <c r="GTW73" s="145"/>
      <c r="GTX73" s="145"/>
      <c r="GTY73" s="145"/>
      <c r="GTZ73" s="145"/>
      <c r="GUA73" s="145"/>
      <c r="GUB73" s="145"/>
      <c r="GUC73" s="145"/>
      <c r="GUD73" s="145"/>
      <c r="GUE73" s="145"/>
      <c r="GUF73" s="145"/>
      <c r="GUG73" s="145"/>
      <c r="GUH73" s="145"/>
      <c r="GUI73" s="145"/>
      <c r="GUJ73" s="145"/>
      <c r="GUK73" s="145"/>
      <c r="GUL73" s="145"/>
      <c r="GUM73" s="145"/>
      <c r="GUN73" s="145"/>
      <c r="GUO73" s="145"/>
      <c r="GUP73" s="145"/>
      <c r="GUQ73" s="145"/>
      <c r="GUR73" s="145"/>
      <c r="GUS73" s="145"/>
      <c r="GUT73" s="145"/>
      <c r="GUU73" s="145"/>
      <c r="GUV73" s="145"/>
      <c r="GUW73" s="145"/>
      <c r="GUX73" s="145"/>
      <c r="GUY73" s="145"/>
      <c r="GUZ73" s="145"/>
      <c r="GVA73" s="145"/>
      <c r="GVB73" s="145"/>
      <c r="GVC73" s="145"/>
      <c r="GVD73" s="145"/>
      <c r="GVE73" s="145"/>
      <c r="GVF73" s="145"/>
      <c r="GVG73" s="145"/>
      <c r="GVH73" s="145"/>
      <c r="GVI73" s="145"/>
      <c r="GVJ73" s="145"/>
      <c r="GVK73" s="145"/>
      <c r="GVL73" s="145"/>
      <c r="GVM73" s="145"/>
      <c r="GVN73" s="145"/>
      <c r="GVO73" s="145"/>
      <c r="GVP73" s="145"/>
      <c r="GVQ73" s="145"/>
      <c r="GVR73" s="145"/>
      <c r="GVS73" s="145"/>
      <c r="GVT73" s="145"/>
      <c r="GVU73" s="145"/>
      <c r="GVV73" s="145"/>
      <c r="GVW73" s="145"/>
      <c r="GVX73" s="145"/>
      <c r="GVY73" s="145"/>
      <c r="GVZ73" s="145"/>
      <c r="GWA73" s="145"/>
      <c r="GWB73" s="145"/>
      <c r="GWC73" s="145"/>
      <c r="GWD73" s="145"/>
      <c r="GWE73" s="145"/>
      <c r="GWF73" s="145"/>
      <c r="GWG73" s="145"/>
      <c r="GWH73" s="145"/>
      <c r="GWI73" s="145"/>
      <c r="GWJ73" s="145"/>
      <c r="GWK73" s="145"/>
      <c r="GWL73" s="145"/>
      <c r="GWM73" s="145"/>
      <c r="GWN73" s="145"/>
      <c r="GWO73" s="145"/>
      <c r="GWP73" s="145"/>
      <c r="GWQ73" s="145"/>
      <c r="GWR73" s="145"/>
      <c r="GWS73" s="145"/>
      <c r="GWT73" s="145"/>
      <c r="GWU73" s="145"/>
      <c r="GWV73" s="145"/>
      <c r="GWW73" s="145"/>
      <c r="GWX73" s="145"/>
      <c r="GWY73" s="145"/>
      <c r="GWZ73" s="145"/>
      <c r="GXA73" s="145"/>
      <c r="GXB73" s="145"/>
      <c r="GXC73" s="145"/>
      <c r="GXD73" s="145"/>
      <c r="GXE73" s="145"/>
      <c r="GXF73" s="145"/>
      <c r="GXG73" s="145"/>
      <c r="GXH73" s="145"/>
      <c r="GXI73" s="145"/>
      <c r="GXJ73" s="145"/>
      <c r="GXK73" s="145"/>
      <c r="GXL73" s="145"/>
      <c r="GXM73" s="145"/>
      <c r="GXN73" s="145"/>
      <c r="GXO73" s="145"/>
      <c r="GXP73" s="145"/>
      <c r="GXQ73" s="145"/>
      <c r="GXR73" s="145"/>
      <c r="GXS73" s="145"/>
      <c r="GXT73" s="145"/>
      <c r="GXU73" s="145"/>
      <c r="GXV73" s="145"/>
      <c r="GXW73" s="145"/>
      <c r="GXX73" s="145"/>
      <c r="GXY73" s="145"/>
      <c r="GXZ73" s="145"/>
      <c r="GYA73" s="145"/>
      <c r="GYB73" s="145"/>
      <c r="GYC73" s="145"/>
      <c r="GYD73" s="145"/>
      <c r="GYE73" s="145"/>
      <c r="GYF73" s="145"/>
      <c r="GYG73" s="145"/>
      <c r="GYH73" s="145"/>
      <c r="GYI73" s="145"/>
      <c r="GYJ73" s="145"/>
      <c r="GYK73" s="145"/>
      <c r="GYL73" s="145"/>
      <c r="GYM73" s="145"/>
      <c r="GYN73" s="145"/>
      <c r="GYO73" s="145"/>
      <c r="GYP73" s="145"/>
      <c r="GYQ73" s="145"/>
      <c r="GYR73" s="145"/>
      <c r="GYS73" s="145"/>
      <c r="GYT73" s="145"/>
      <c r="GYU73" s="145"/>
      <c r="GYV73" s="145"/>
      <c r="GYW73" s="145"/>
      <c r="GYX73" s="145"/>
      <c r="GYY73" s="145"/>
      <c r="GYZ73" s="145"/>
      <c r="GZA73" s="145"/>
      <c r="GZB73" s="145"/>
      <c r="GZC73" s="145"/>
      <c r="GZD73" s="145"/>
      <c r="GZE73" s="145"/>
      <c r="GZF73" s="145"/>
      <c r="GZG73" s="145"/>
      <c r="GZH73" s="145"/>
      <c r="GZI73" s="145"/>
      <c r="GZJ73" s="145"/>
      <c r="GZK73" s="145"/>
      <c r="GZL73" s="145"/>
      <c r="GZM73" s="145"/>
      <c r="GZN73" s="145"/>
      <c r="GZO73" s="145"/>
      <c r="GZP73" s="145"/>
      <c r="GZQ73" s="145"/>
      <c r="GZR73" s="145"/>
      <c r="GZS73" s="145"/>
      <c r="GZT73" s="145"/>
      <c r="GZU73" s="145"/>
      <c r="GZV73" s="145"/>
      <c r="GZW73" s="145"/>
      <c r="GZX73" s="145"/>
      <c r="GZY73" s="145"/>
      <c r="GZZ73" s="145"/>
      <c r="HAA73" s="145"/>
      <c r="HAB73" s="145"/>
      <c r="HAC73" s="145"/>
      <c r="HAD73" s="145"/>
      <c r="HAE73" s="145"/>
      <c r="HAF73" s="145"/>
      <c r="HAG73" s="145"/>
      <c r="HAH73" s="145"/>
      <c r="HAI73" s="145"/>
      <c r="HAJ73" s="145"/>
      <c r="HAK73" s="145"/>
      <c r="HAL73" s="145"/>
      <c r="HAM73" s="145"/>
      <c r="HAN73" s="145"/>
      <c r="HAO73" s="145"/>
      <c r="HAP73" s="145"/>
      <c r="HAQ73" s="145"/>
      <c r="HAR73" s="145"/>
      <c r="HAS73" s="145"/>
      <c r="HAT73" s="145"/>
      <c r="HAU73" s="145"/>
      <c r="HAV73" s="145"/>
      <c r="HAW73" s="145"/>
      <c r="HAX73" s="145"/>
      <c r="HAY73" s="145"/>
      <c r="HAZ73" s="145"/>
      <c r="HBA73" s="145"/>
      <c r="HBB73" s="145"/>
      <c r="HBC73" s="145"/>
      <c r="HBD73" s="145"/>
      <c r="HBE73" s="145"/>
      <c r="HBF73" s="145"/>
      <c r="HBG73" s="145"/>
      <c r="HBH73" s="145"/>
      <c r="HBI73" s="145"/>
      <c r="HBJ73" s="145"/>
      <c r="HBK73" s="145"/>
      <c r="HBL73" s="145"/>
      <c r="HBM73" s="145"/>
      <c r="HBN73" s="145"/>
      <c r="HBO73" s="145"/>
      <c r="HBP73" s="145"/>
      <c r="HBQ73" s="145"/>
      <c r="HBR73" s="145"/>
      <c r="HBS73" s="145"/>
      <c r="HBT73" s="145"/>
      <c r="HBU73" s="145"/>
      <c r="HBV73" s="145"/>
      <c r="HBW73" s="145"/>
      <c r="HBX73" s="145"/>
      <c r="HBY73" s="145"/>
      <c r="HBZ73" s="145"/>
      <c r="HCA73" s="145"/>
      <c r="HCB73" s="145"/>
      <c r="HCC73" s="145"/>
      <c r="HCD73" s="145"/>
      <c r="HCE73" s="145"/>
      <c r="HCF73" s="145"/>
      <c r="HCG73" s="145"/>
      <c r="HCH73" s="145"/>
      <c r="HCI73" s="145"/>
      <c r="HCJ73" s="145"/>
      <c r="HCK73" s="145"/>
      <c r="HCL73" s="145"/>
      <c r="HCM73" s="145"/>
      <c r="HCN73" s="145"/>
      <c r="HCO73" s="145"/>
      <c r="HCP73" s="145"/>
      <c r="HCQ73" s="145"/>
      <c r="HCR73" s="145"/>
      <c r="HCS73" s="145"/>
      <c r="HCT73" s="145"/>
      <c r="HCU73" s="145"/>
      <c r="HCV73" s="145"/>
      <c r="HCW73" s="145"/>
      <c r="HCX73" s="145"/>
      <c r="HCY73" s="145"/>
      <c r="HCZ73" s="145"/>
      <c r="HDA73" s="145"/>
      <c r="HDB73" s="145"/>
      <c r="HDC73" s="145"/>
      <c r="HDD73" s="145"/>
      <c r="HDE73" s="145"/>
      <c r="HDF73" s="145"/>
      <c r="HDG73" s="145"/>
      <c r="HDH73" s="145"/>
      <c r="HDI73" s="145"/>
      <c r="HDJ73" s="145"/>
      <c r="HDK73" s="145"/>
      <c r="HDL73" s="145"/>
      <c r="HDM73" s="145"/>
      <c r="HDN73" s="145"/>
      <c r="HDO73" s="145"/>
      <c r="HDP73" s="145"/>
      <c r="HDQ73" s="145"/>
      <c r="HDR73" s="145"/>
      <c r="HDS73" s="145"/>
      <c r="HDT73" s="145"/>
      <c r="HDU73" s="145"/>
      <c r="HDV73" s="145"/>
      <c r="HDW73" s="145"/>
      <c r="HDX73" s="145"/>
      <c r="HDY73" s="145"/>
      <c r="HDZ73" s="145"/>
      <c r="HEA73" s="145"/>
      <c r="HEB73" s="145"/>
      <c r="HEC73" s="145"/>
      <c r="HED73" s="145"/>
      <c r="HEE73" s="145"/>
      <c r="HEF73" s="145"/>
      <c r="HEG73" s="145"/>
      <c r="HEH73" s="145"/>
      <c r="HEI73" s="145"/>
      <c r="HEJ73" s="145"/>
      <c r="HEK73" s="145"/>
      <c r="HEL73" s="145"/>
      <c r="HEM73" s="145"/>
      <c r="HEN73" s="145"/>
      <c r="HEO73" s="145"/>
      <c r="HEP73" s="145"/>
      <c r="HEQ73" s="145"/>
      <c r="HER73" s="145"/>
      <c r="HES73" s="145"/>
      <c r="HET73" s="145"/>
      <c r="HEU73" s="145"/>
      <c r="HEV73" s="145"/>
      <c r="HEW73" s="145"/>
      <c r="HEX73" s="145"/>
      <c r="HEY73" s="145"/>
      <c r="HEZ73" s="145"/>
      <c r="HFA73" s="145"/>
      <c r="HFB73" s="145"/>
      <c r="HFC73" s="145"/>
      <c r="HFD73" s="145"/>
      <c r="HFE73" s="145"/>
      <c r="HFF73" s="145"/>
      <c r="HFG73" s="145"/>
      <c r="HFH73" s="145"/>
      <c r="HFI73" s="145"/>
      <c r="HFJ73" s="145"/>
      <c r="HFK73" s="145"/>
      <c r="HFL73" s="145"/>
      <c r="HFM73" s="145"/>
      <c r="HFN73" s="145"/>
      <c r="HFO73" s="145"/>
      <c r="HFP73" s="145"/>
      <c r="HFQ73" s="145"/>
      <c r="HFR73" s="145"/>
      <c r="HFS73" s="145"/>
      <c r="HFT73" s="145"/>
      <c r="HFU73" s="145"/>
      <c r="HFV73" s="145"/>
      <c r="HFW73" s="145"/>
      <c r="HFX73" s="145"/>
      <c r="HFY73" s="145"/>
      <c r="HFZ73" s="145"/>
      <c r="HGA73" s="145"/>
      <c r="HGB73" s="145"/>
      <c r="HGC73" s="145"/>
      <c r="HGD73" s="145"/>
      <c r="HGE73" s="145"/>
      <c r="HGF73" s="145"/>
      <c r="HGG73" s="145"/>
      <c r="HGH73" s="145"/>
      <c r="HGI73" s="145"/>
      <c r="HGJ73" s="145"/>
      <c r="HGK73" s="145"/>
      <c r="HGL73" s="145"/>
      <c r="HGM73" s="145"/>
      <c r="HGN73" s="145"/>
      <c r="HGO73" s="145"/>
      <c r="HGP73" s="145"/>
      <c r="HGQ73" s="145"/>
      <c r="HGR73" s="145"/>
      <c r="HGS73" s="145"/>
      <c r="HGT73" s="145"/>
      <c r="HGU73" s="145"/>
      <c r="HGV73" s="145"/>
      <c r="HGW73" s="145"/>
      <c r="HGX73" s="145"/>
      <c r="HGY73" s="145"/>
      <c r="HGZ73" s="145"/>
      <c r="HHA73" s="145"/>
      <c r="HHB73" s="145"/>
      <c r="HHC73" s="145"/>
      <c r="HHD73" s="145"/>
      <c r="HHE73" s="145"/>
      <c r="HHF73" s="145"/>
      <c r="HHG73" s="145"/>
      <c r="HHH73" s="145"/>
      <c r="HHI73" s="145"/>
      <c r="HHJ73" s="145"/>
      <c r="HHK73" s="145"/>
      <c r="HHL73" s="145"/>
      <c r="HHM73" s="145"/>
      <c r="HHN73" s="145"/>
      <c r="HHO73" s="145"/>
      <c r="HHP73" s="145"/>
      <c r="HHQ73" s="145"/>
      <c r="HHR73" s="145"/>
      <c r="HHS73" s="145"/>
      <c r="HHT73" s="145"/>
      <c r="HHU73" s="145"/>
      <c r="HHV73" s="145"/>
      <c r="HHW73" s="145"/>
      <c r="HHX73" s="145"/>
      <c r="HHY73" s="145"/>
      <c r="HHZ73" s="145"/>
      <c r="HIA73" s="145"/>
      <c r="HIB73" s="145"/>
      <c r="HIC73" s="145"/>
      <c r="HID73" s="145"/>
      <c r="HIE73" s="145"/>
      <c r="HIF73" s="145"/>
      <c r="HIG73" s="145"/>
      <c r="HIH73" s="145"/>
      <c r="HII73" s="145"/>
      <c r="HIJ73" s="145"/>
      <c r="HIK73" s="145"/>
      <c r="HIL73" s="145"/>
      <c r="HIM73" s="145"/>
      <c r="HIN73" s="145"/>
      <c r="HIO73" s="145"/>
      <c r="HIP73" s="145"/>
      <c r="HIQ73" s="145"/>
      <c r="HIR73" s="145"/>
      <c r="HIS73" s="145"/>
      <c r="HIT73" s="145"/>
      <c r="HIU73" s="145"/>
      <c r="HIV73" s="145"/>
      <c r="HIW73" s="145"/>
      <c r="HIX73" s="145"/>
      <c r="HIY73" s="145"/>
      <c r="HIZ73" s="145"/>
      <c r="HJA73" s="145"/>
      <c r="HJB73" s="145"/>
      <c r="HJC73" s="145"/>
      <c r="HJD73" s="145"/>
      <c r="HJE73" s="145"/>
      <c r="HJF73" s="145"/>
      <c r="HJG73" s="145"/>
      <c r="HJH73" s="145"/>
      <c r="HJI73" s="145"/>
      <c r="HJJ73" s="145"/>
      <c r="HJK73" s="145"/>
      <c r="HJL73" s="145"/>
      <c r="HJM73" s="145"/>
      <c r="HJN73" s="145"/>
      <c r="HJO73" s="145"/>
      <c r="HJP73" s="145"/>
      <c r="HJQ73" s="145"/>
      <c r="HJR73" s="145"/>
      <c r="HJS73" s="145"/>
      <c r="HJT73" s="145"/>
      <c r="HJU73" s="145"/>
      <c r="HJV73" s="145"/>
      <c r="HJW73" s="145"/>
      <c r="HJX73" s="145"/>
      <c r="HJY73" s="145"/>
      <c r="HJZ73" s="145"/>
      <c r="HKA73" s="145"/>
      <c r="HKB73" s="145"/>
      <c r="HKC73" s="145"/>
      <c r="HKD73" s="145"/>
      <c r="HKE73" s="145"/>
      <c r="HKF73" s="145"/>
      <c r="HKG73" s="145"/>
      <c r="HKH73" s="145"/>
      <c r="HKI73" s="145"/>
      <c r="HKJ73" s="145"/>
      <c r="HKK73" s="145"/>
      <c r="HKL73" s="145"/>
      <c r="HKM73" s="145"/>
      <c r="HKN73" s="145"/>
      <c r="HKO73" s="145"/>
      <c r="HKP73" s="145"/>
      <c r="HKQ73" s="145"/>
      <c r="HKR73" s="145"/>
      <c r="HKS73" s="145"/>
      <c r="HKT73" s="145"/>
      <c r="HKU73" s="145"/>
      <c r="HKV73" s="145"/>
      <c r="HKW73" s="145"/>
      <c r="HKX73" s="145"/>
      <c r="HKY73" s="145"/>
      <c r="HKZ73" s="145"/>
      <c r="HLA73" s="145"/>
      <c r="HLB73" s="145"/>
      <c r="HLC73" s="145"/>
      <c r="HLD73" s="145"/>
      <c r="HLE73" s="145"/>
      <c r="HLF73" s="145"/>
      <c r="HLG73" s="145"/>
      <c r="HLH73" s="145"/>
      <c r="HLI73" s="145"/>
      <c r="HLJ73" s="145"/>
      <c r="HLK73" s="145"/>
      <c r="HLL73" s="145"/>
      <c r="HLM73" s="145"/>
      <c r="HLN73" s="145"/>
      <c r="HLO73" s="145"/>
      <c r="HLP73" s="145"/>
      <c r="HLQ73" s="145"/>
      <c r="HLR73" s="145"/>
      <c r="HLS73" s="145"/>
      <c r="HLT73" s="145"/>
      <c r="HLU73" s="145"/>
      <c r="HLV73" s="145"/>
      <c r="HLW73" s="145"/>
      <c r="HLX73" s="145"/>
      <c r="HLY73" s="145"/>
      <c r="HLZ73" s="145"/>
      <c r="HMA73" s="145"/>
      <c r="HMB73" s="145"/>
      <c r="HMC73" s="145"/>
      <c r="HMD73" s="145"/>
      <c r="HME73" s="145"/>
      <c r="HMF73" s="145"/>
      <c r="HMG73" s="145"/>
      <c r="HMH73" s="145"/>
      <c r="HMI73" s="145"/>
      <c r="HMJ73" s="145"/>
      <c r="HMK73" s="145"/>
      <c r="HML73" s="145"/>
      <c r="HMM73" s="145"/>
      <c r="HMN73" s="145"/>
      <c r="HMO73" s="145"/>
      <c r="HMP73" s="145"/>
      <c r="HMQ73" s="145"/>
      <c r="HMR73" s="145"/>
      <c r="HMS73" s="145"/>
      <c r="HMT73" s="145"/>
      <c r="HMU73" s="145"/>
      <c r="HMV73" s="145"/>
      <c r="HMW73" s="145"/>
      <c r="HMX73" s="145"/>
      <c r="HMY73" s="145"/>
      <c r="HMZ73" s="145"/>
      <c r="HNA73" s="145"/>
      <c r="HNB73" s="145"/>
      <c r="HNC73" s="145"/>
      <c r="HND73" s="145"/>
      <c r="HNE73" s="145"/>
      <c r="HNF73" s="145"/>
      <c r="HNG73" s="145"/>
      <c r="HNH73" s="145"/>
      <c r="HNI73" s="145"/>
      <c r="HNJ73" s="145"/>
      <c r="HNK73" s="145"/>
      <c r="HNL73" s="145"/>
      <c r="HNM73" s="145"/>
      <c r="HNN73" s="145"/>
      <c r="HNO73" s="145"/>
      <c r="HNP73" s="145"/>
      <c r="HNQ73" s="145"/>
      <c r="HNR73" s="145"/>
      <c r="HNS73" s="145"/>
      <c r="HNT73" s="145"/>
      <c r="HNU73" s="145"/>
      <c r="HNV73" s="145"/>
      <c r="HNW73" s="145"/>
      <c r="HNX73" s="145"/>
      <c r="HNY73" s="145"/>
      <c r="HNZ73" s="145"/>
      <c r="HOA73" s="145"/>
      <c r="HOB73" s="145"/>
      <c r="HOC73" s="145"/>
      <c r="HOD73" s="145"/>
      <c r="HOE73" s="145"/>
      <c r="HOF73" s="145"/>
      <c r="HOG73" s="145"/>
      <c r="HOH73" s="145"/>
      <c r="HOI73" s="145"/>
      <c r="HOJ73" s="145"/>
      <c r="HOK73" s="145"/>
      <c r="HOL73" s="145"/>
      <c r="HOM73" s="145"/>
      <c r="HON73" s="145"/>
      <c r="HOO73" s="145"/>
      <c r="HOP73" s="145"/>
      <c r="HOQ73" s="145"/>
      <c r="HOR73" s="145"/>
      <c r="HOS73" s="145"/>
      <c r="HOT73" s="145"/>
      <c r="HOU73" s="145"/>
      <c r="HOV73" s="145"/>
      <c r="HOW73" s="145"/>
      <c r="HOX73" s="145"/>
      <c r="HOY73" s="145"/>
      <c r="HOZ73" s="145"/>
      <c r="HPA73" s="145"/>
      <c r="HPB73" s="145"/>
      <c r="HPC73" s="145"/>
      <c r="HPD73" s="145"/>
      <c r="HPE73" s="145"/>
      <c r="HPF73" s="145"/>
      <c r="HPG73" s="145"/>
      <c r="HPH73" s="145"/>
      <c r="HPI73" s="145"/>
      <c r="HPJ73" s="145"/>
      <c r="HPK73" s="145"/>
      <c r="HPL73" s="145"/>
      <c r="HPM73" s="145"/>
      <c r="HPN73" s="145"/>
      <c r="HPO73" s="145"/>
      <c r="HPP73" s="145"/>
      <c r="HPQ73" s="145"/>
      <c r="HPR73" s="145"/>
      <c r="HPS73" s="145"/>
      <c r="HPT73" s="145"/>
      <c r="HPU73" s="145"/>
      <c r="HPV73" s="145"/>
      <c r="HPW73" s="145"/>
      <c r="HPX73" s="145"/>
      <c r="HPY73" s="145"/>
      <c r="HPZ73" s="145"/>
      <c r="HQA73" s="145"/>
      <c r="HQB73" s="145"/>
      <c r="HQC73" s="145"/>
      <c r="HQD73" s="145"/>
      <c r="HQE73" s="145"/>
      <c r="HQF73" s="145"/>
      <c r="HQG73" s="145"/>
      <c r="HQH73" s="145"/>
      <c r="HQI73" s="145"/>
      <c r="HQJ73" s="145"/>
      <c r="HQK73" s="145"/>
      <c r="HQL73" s="145"/>
      <c r="HQM73" s="145"/>
      <c r="HQN73" s="145"/>
      <c r="HQO73" s="145"/>
      <c r="HQP73" s="145"/>
      <c r="HQQ73" s="145"/>
      <c r="HQR73" s="145"/>
      <c r="HQS73" s="145"/>
      <c r="HQT73" s="145"/>
      <c r="HQU73" s="145"/>
      <c r="HQV73" s="145"/>
      <c r="HQW73" s="145"/>
      <c r="HQX73" s="145"/>
      <c r="HQY73" s="145"/>
      <c r="HQZ73" s="145"/>
      <c r="HRA73" s="145"/>
      <c r="HRB73" s="145"/>
      <c r="HRC73" s="145"/>
      <c r="HRD73" s="145"/>
      <c r="HRE73" s="145"/>
      <c r="HRF73" s="145"/>
      <c r="HRG73" s="145"/>
      <c r="HRH73" s="145"/>
      <c r="HRI73" s="145"/>
      <c r="HRJ73" s="145"/>
      <c r="HRK73" s="145"/>
      <c r="HRL73" s="145"/>
      <c r="HRM73" s="145"/>
      <c r="HRN73" s="145"/>
      <c r="HRO73" s="145"/>
      <c r="HRP73" s="145"/>
      <c r="HRQ73" s="145"/>
      <c r="HRR73" s="145"/>
      <c r="HRS73" s="145"/>
      <c r="HRT73" s="145"/>
      <c r="HRU73" s="145"/>
      <c r="HRV73" s="145"/>
      <c r="HRW73" s="145"/>
      <c r="HRX73" s="145"/>
      <c r="HRY73" s="145"/>
      <c r="HRZ73" s="145"/>
      <c r="HSA73" s="145"/>
      <c r="HSB73" s="145"/>
      <c r="HSC73" s="145"/>
      <c r="HSD73" s="145"/>
      <c r="HSE73" s="145"/>
      <c r="HSF73" s="145"/>
      <c r="HSG73" s="145"/>
      <c r="HSH73" s="145"/>
      <c r="HSI73" s="145"/>
      <c r="HSJ73" s="145"/>
      <c r="HSK73" s="145"/>
      <c r="HSL73" s="145"/>
      <c r="HSM73" s="145"/>
      <c r="HSN73" s="145"/>
      <c r="HSO73" s="145"/>
      <c r="HSP73" s="145"/>
      <c r="HSQ73" s="145"/>
      <c r="HSR73" s="145"/>
      <c r="HSS73" s="145"/>
      <c r="HST73" s="145"/>
      <c r="HSU73" s="145"/>
      <c r="HSV73" s="145"/>
      <c r="HSW73" s="145"/>
      <c r="HSX73" s="145"/>
      <c r="HSY73" s="145"/>
      <c r="HSZ73" s="145"/>
      <c r="HTA73" s="145"/>
      <c r="HTB73" s="145"/>
      <c r="HTC73" s="145"/>
      <c r="HTD73" s="145"/>
      <c r="HTE73" s="145"/>
      <c r="HTF73" s="145"/>
      <c r="HTG73" s="145"/>
      <c r="HTH73" s="145"/>
      <c r="HTI73" s="145"/>
      <c r="HTJ73" s="145"/>
      <c r="HTK73" s="145"/>
      <c r="HTL73" s="145"/>
      <c r="HTM73" s="145"/>
      <c r="HTN73" s="145"/>
      <c r="HTO73" s="145"/>
      <c r="HTP73" s="145"/>
      <c r="HTQ73" s="145"/>
      <c r="HTR73" s="145"/>
      <c r="HTS73" s="145"/>
      <c r="HTT73" s="145"/>
      <c r="HTU73" s="145"/>
      <c r="HTV73" s="145"/>
      <c r="HTW73" s="145"/>
      <c r="HTX73" s="145"/>
      <c r="HTY73" s="145"/>
      <c r="HTZ73" s="145"/>
      <c r="HUA73" s="145"/>
      <c r="HUB73" s="145"/>
      <c r="HUC73" s="145"/>
      <c r="HUD73" s="145"/>
      <c r="HUE73" s="145"/>
      <c r="HUF73" s="145"/>
      <c r="HUG73" s="145"/>
      <c r="HUH73" s="145"/>
      <c r="HUI73" s="145"/>
      <c r="HUJ73" s="145"/>
      <c r="HUK73" s="145"/>
      <c r="HUL73" s="145"/>
      <c r="HUM73" s="145"/>
      <c r="HUN73" s="145"/>
      <c r="HUO73" s="145"/>
      <c r="HUP73" s="145"/>
      <c r="HUQ73" s="145"/>
      <c r="HUR73" s="145"/>
      <c r="HUS73" s="145"/>
      <c r="HUT73" s="145"/>
      <c r="HUU73" s="145"/>
      <c r="HUV73" s="145"/>
      <c r="HUW73" s="145"/>
      <c r="HUX73" s="145"/>
      <c r="HUY73" s="145"/>
      <c r="HUZ73" s="145"/>
      <c r="HVA73" s="145"/>
      <c r="HVB73" s="145"/>
      <c r="HVC73" s="145"/>
      <c r="HVD73" s="145"/>
      <c r="HVE73" s="145"/>
      <c r="HVF73" s="145"/>
      <c r="HVG73" s="145"/>
      <c r="HVH73" s="145"/>
      <c r="HVI73" s="145"/>
      <c r="HVJ73" s="145"/>
      <c r="HVK73" s="145"/>
      <c r="HVL73" s="145"/>
      <c r="HVM73" s="145"/>
      <c r="HVN73" s="145"/>
      <c r="HVO73" s="145"/>
      <c r="HVP73" s="145"/>
      <c r="HVQ73" s="145"/>
      <c r="HVR73" s="145"/>
      <c r="HVS73" s="145"/>
      <c r="HVT73" s="145"/>
      <c r="HVU73" s="145"/>
      <c r="HVV73" s="145"/>
      <c r="HVW73" s="145"/>
      <c r="HVX73" s="145"/>
      <c r="HVY73" s="145"/>
      <c r="HVZ73" s="145"/>
      <c r="HWA73" s="145"/>
      <c r="HWB73" s="145"/>
      <c r="HWC73" s="145"/>
      <c r="HWD73" s="145"/>
      <c r="HWE73" s="145"/>
      <c r="HWF73" s="145"/>
      <c r="HWG73" s="145"/>
      <c r="HWH73" s="145"/>
      <c r="HWI73" s="145"/>
      <c r="HWJ73" s="145"/>
      <c r="HWK73" s="145"/>
      <c r="HWL73" s="145"/>
      <c r="HWM73" s="145"/>
      <c r="HWN73" s="145"/>
      <c r="HWO73" s="145"/>
      <c r="HWP73" s="145"/>
      <c r="HWQ73" s="145"/>
      <c r="HWR73" s="145"/>
      <c r="HWS73" s="145"/>
      <c r="HWT73" s="145"/>
      <c r="HWU73" s="145"/>
      <c r="HWV73" s="145"/>
      <c r="HWW73" s="145"/>
      <c r="HWX73" s="145"/>
      <c r="HWY73" s="145"/>
      <c r="HWZ73" s="145"/>
      <c r="HXA73" s="145"/>
      <c r="HXB73" s="145"/>
      <c r="HXC73" s="145"/>
      <c r="HXD73" s="145"/>
      <c r="HXE73" s="145"/>
      <c r="HXF73" s="145"/>
      <c r="HXG73" s="145"/>
      <c r="HXH73" s="145"/>
      <c r="HXI73" s="145"/>
      <c r="HXJ73" s="145"/>
      <c r="HXK73" s="145"/>
      <c r="HXL73" s="145"/>
      <c r="HXM73" s="145"/>
      <c r="HXN73" s="145"/>
      <c r="HXO73" s="145"/>
      <c r="HXP73" s="145"/>
      <c r="HXQ73" s="145"/>
      <c r="HXR73" s="145"/>
      <c r="HXS73" s="145"/>
      <c r="HXT73" s="145"/>
      <c r="HXU73" s="145"/>
      <c r="HXV73" s="145"/>
      <c r="HXW73" s="145"/>
      <c r="HXX73" s="145"/>
      <c r="HXY73" s="145"/>
      <c r="HXZ73" s="145"/>
      <c r="HYA73" s="145"/>
      <c r="HYB73" s="145"/>
      <c r="HYC73" s="145"/>
      <c r="HYD73" s="145"/>
      <c r="HYE73" s="145"/>
      <c r="HYF73" s="145"/>
      <c r="HYG73" s="145"/>
      <c r="HYH73" s="145"/>
      <c r="HYI73" s="145"/>
      <c r="HYJ73" s="145"/>
      <c r="HYK73" s="145"/>
      <c r="HYL73" s="145"/>
      <c r="HYM73" s="145"/>
      <c r="HYN73" s="145"/>
      <c r="HYO73" s="145"/>
      <c r="HYP73" s="145"/>
      <c r="HYQ73" s="145"/>
      <c r="HYR73" s="145"/>
      <c r="HYS73" s="145"/>
      <c r="HYT73" s="145"/>
      <c r="HYU73" s="145"/>
      <c r="HYV73" s="145"/>
      <c r="HYW73" s="145"/>
      <c r="HYX73" s="145"/>
      <c r="HYY73" s="145"/>
      <c r="HYZ73" s="145"/>
      <c r="HZA73" s="145"/>
      <c r="HZB73" s="145"/>
      <c r="HZC73" s="145"/>
      <c r="HZD73" s="145"/>
      <c r="HZE73" s="145"/>
      <c r="HZF73" s="145"/>
      <c r="HZG73" s="145"/>
      <c r="HZH73" s="145"/>
      <c r="HZI73" s="145"/>
      <c r="HZJ73" s="145"/>
      <c r="HZK73" s="145"/>
      <c r="HZL73" s="145"/>
      <c r="HZM73" s="145"/>
      <c r="HZN73" s="145"/>
      <c r="HZO73" s="145"/>
      <c r="HZP73" s="145"/>
      <c r="HZQ73" s="145"/>
      <c r="HZR73" s="145"/>
      <c r="HZS73" s="145"/>
      <c r="HZT73" s="145"/>
      <c r="HZU73" s="145"/>
      <c r="HZV73" s="145"/>
      <c r="HZW73" s="145"/>
      <c r="HZX73" s="145"/>
      <c r="HZY73" s="145"/>
      <c r="HZZ73" s="145"/>
      <c r="IAA73" s="145"/>
      <c r="IAB73" s="145"/>
      <c r="IAC73" s="145"/>
      <c r="IAD73" s="145"/>
      <c r="IAE73" s="145"/>
      <c r="IAF73" s="145"/>
      <c r="IAG73" s="145"/>
      <c r="IAH73" s="145"/>
      <c r="IAI73" s="145"/>
      <c r="IAJ73" s="145"/>
      <c r="IAK73" s="145"/>
      <c r="IAL73" s="145"/>
      <c r="IAM73" s="145"/>
      <c r="IAN73" s="145"/>
      <c r="IAO73" s="145"/>
      <c r="IAP73" s="145"/>
      <c r="IAQ73" s="145"/>
      <c r="IAR73" s="145"/>
      <c r="IAS73" s="145"/>
      <c r="IAT73" s="145"/>
      <c r="IAU73" s="145"/>
      <c r="IAV73" s="145"/>
      <c r="IAW73" s="145"/>
      <c r="IAX73" s="145"/>
      <c r="IAY73" s="145"/>
      <c r="IAZ73" s="145"/>
      <c r="IBA73" s="145"/>
      <c r="IBB73" s="145"/>
      <c r="IBC73" s="145"/>
      <c r="IBD73" s="145"/>
      <c r="IBE73" s="145"/>
      <c r="IBF73" s="145"/>
      <c r="IBG73" s="145"/>
      <c r="IBH73" s="145"/>
      <c r="IBI73" s="145"/>
      <c r="IBJ73" s="145"/>
      <c r="IBK73" s="145"/>
      <c r="IBL73" s="145"/>
      <c r="IBM73" s="145"/>
      <c r="IBN73" s="145"/>
      <c r="IBO73" s="145"/>
      <c r="IBP73" s="145"/>
      <c r="IBQ73" s="145"/>
      <c r="IBR73" s="145"/>
      <c r="IBS73" s="145"/>
      <c r="IBT73" s="145"/>
      <c r="IBU73" s="145"/>
      <c r="IBV73" s="145"/>
      <c r="IBW73" s="145"/>
      <c r="IBX73" s="145"/>
      <c r="IBY73" s="145"/>
      <c r="IBZ73" s="145"/>
      <c r="ICA73" s="145"/>
      <c r="ICB73" s="145"/>
      <c r="ICC73" s="145"/>
      <c r="ICD73" s="145"/>
      <c r="ICE73" s="145"/>
      <c r="ICF73" s="145"/>
      <c r="ICG73" s="145"/>
      <c r="ICH73" s="145"/>
      <c r="ICI73" s="145"/>
      <c r="ICJ73" s="145"/>
      <c r="ICK73" s="145"/>
      <c r="ICL73" s="145"/>
      <c r="ICM73" s="145"/>
      <c r="ICN73" s="145"/>
      <c r="ICO73" s="145"/>
      <c r="ICP73" s="145"/>
      <c r="ICQ73" s="145"/>
      <c r="ICR73" s="145"/>
      <c r="ICS73" s="145"/>
      <c r="ICT73" s="145"/>
      <c r="ICU73" s="145"/>
      <c r="ICV73" s="145"/>
      <c r="ICW73" s="145"/>
      <c r="ICX73" s="145"/>
      <c r="ICY73" s="145"/>
      <c r="ICZ73" s="145"/>
      <c r="IDA73" s="145"/>
      <c r="IDB73" s="145"/>
      <c r="IDC73" s="145"/>
      <c r="IDD73" s="145"/>
      <c r="IDE73" s="145"/>
      <c r="IDF73" s="145"/>
      <c r="IDG73" s="145"/>
      <c r="IDH73" s="145"/>
      <c r="IDI73" s="145"/>
      <c r="IDJ73" s="145"/>
      <c r="IDK73" s="145"/>
      <c r="IDL73" s="145"/>
      <c r="IDM73" s="145"/>
      <c r="IDN73" s="145"/>
      <c r="IDO73" s="145"/>
      <c r="IDP73" s="145"/>
      <c r="IDQ73" s="145"/>
      <c r="IDR73" s="145"/>
      <c r="IDS73" s="145"/>
      <c r="IDT73" s="145"/>
      <c r="IDU73" s="145"/>
      <c r="IDV73" s="145"/>
      <c r="IDW73" s="145"/>
      <c r="IDX73" s="145"/>
      <c r="IDY73" s="145"/>
      <c r="IDZ73" s="145"/>
      <c r="IEA73" s="145"/>
      <c r="IEB73" s="145"/>
      <c r="IEC73" s="145"/>
      <c r="IED73" s="145"/>
      <c r="IEE73" s="145"/>
      <c r="IEF73" s="145"/>
      <c r="IEG73" s="145"/>
      <c r="IEH73" s="145"/>
      <c r="IEI73" s="145"/>
      <c r="IEJ73" s="145"/>
      <c r="IEK73" s="145"/>
      <c r="IEL73" s="145"/>
      <c r="IEM73" s="145"/>
      <c r="IEN73" s="145"/>
      <c r="IEO73" s="145"/>
      <c r="IEP73" s="145"/>
      <c r="IEQ73" s="145"/>
      <c r="IER73" s="145"/>
      <c r="IES73" s="145"/>
      <c r="IET73" s="145"/>
      <c r="IEU73" s="145"/>
      <c r="IEV73" s="145"/>
      <c r="IEW73" s="145"/>
      <c r="IEX73" s="145"/>
      <c r="IEY73" s="145"/>
      <c r="IEZ73" s="145"/>
      <c r="IFA73" s="145"/>
      <c r="IFB73" s="145"/>
      <c r="IFC73" s="145"/>
      <c r="IFD73" s="145"/>
      <c r="IFE73" s="145"/>
      <c r="IFF73" s="145"/>
      <c r="IFG73" s="145"/>
      <c r="IFH73" s="145"/>
      <c r="IFI73" s="145"/>
      <c r="IFJ73" s="145"/>
      <c r="IFK73" s="145"/>
      <c r="IFL73" s="145"/>
      <c r="IFM73" s="145"/>
      <c r="IFN73" s="145"/>
      <c r="IFO73" s="145"/>
      <c r="IFP73" s="145"/>
      <c r="IFQ73" s="145"/>
      <c r="IFR73" s="145"/>
      <c r="IFS73" s="145"/>
      <c r="IFT73" s="145"/>
      <c r="IFU73" s="145"/>
      <c r="IFV73" s="145"/>
      <c r="IFW73" s="145"/>
      <c r="IFX73" s="145"/>
      <c r="IFY73" s="145"/>
      <c r="IFZ73" s="145"/>
      <c r="IGA73" s="145"/>
      <c r="IGB73" s="145"/>
      <c r="IGC73" s="145"/>
      <c r="IGD73" s="145"/>
      <c r="IGE73" s="145"/>
      <c r="IGF73" s="145"/>
      <c r="IGG73" s="145"/>
      <c r="IGH73" s="145"/>
      <c r="IGI73" s="145"/>
      <c r="IGJ73" s="145"/>
      <c r="IGK73" s="145"/>
      <c r="IGL73" s="145"/>
      <c r="IGM73" s="145"/>
      <c r="IGN73" s="145"/>
      <c r="IGO73" s="145"/>
      <c r="IGP73" s="145"/>
      <c r="IGQ73" s="145"/>
      <c r="IGR73" s="145"/>
      <c r="IGS73" s="145"/>
      <c r="IGT73" s="145"/>
      <c r="IGU73" s="145"/>
      <c r="IGV73" s="145"/>
      <c r="IGW73" s="145"/>
      <c r="IGX73" s="145"/>
      <c r="IGY73" s="145"/>
      <c r="IGZ73" s="145"/>
      <c r="IHA73" s="145"/>
      <c r="IHB73" s="145"/>
      <c r="IHC73" s="145"/>
      <c r="IHD73" s="145"/>
      <c r="IHE73" s="145"/>
      <c r="IHF73" s="145"/>
      <c r="IHG73" s="145"/>
      <c r="IHH73" s="145"/>
      <c r="IHI73" s="145"/>
      <c r="IHJ73" s="145"/>
      <c r="IHK73" s="145"/>
      <c r="IHL73" s="145"/>
      <c r="IHM73" s="145"/>
      <c r="IHN73" s="145"/>
      <c r="IHO73" s="145"/>
      <c r="IHP73" s="145"/>
      <c r="IHQ73" s="145"/>
      <c r="IHR73" s="145"/>
      <c r="IHS73" s="145"/>
      <c r="IHT73" s="145"/>
      <c r="IHU73" s="145"/>
      <c r="IHV73" s="145"/>
      <c r="IHW73" s="145"/>
      <c r="IHX73" s="145"/>
      <c r="IHY73" s="145"/>
      <c r="IHZ73" s="145"/>
      <c r="IIA73" s="145"/>
      <c r="IIB73" s="145"/>
      <c r="IIC73" s="145"/>
      <c r="IID73" s="145"/>
      <c r="IIE73" s="145"/>
      <c r="IIF73" s="145"/>
      <c r="IIG73" s="145"/>
      <c r="IIH73" s="145"/>
      <c r="III73" s="145"/>
      <c r="IIJ73" s="145"/>
      <c r="IIK73" s="145"/>
      <c r="IIL73" s="145"/>
      <c r="IIM73" s="145"/>
      <c r="IIN73" s="145"/>
      <c r="IIO73" s="145"/>
      <c r="IIP73" s="145"/>
      <c r="IIQ73" s="145"/>
      <c r="IIR73" s="145"/>
      <c r="IIS73" s="145"/>
      <c r="IIT73" s="145"/>
      <c r="IIU73" s="145"/>
      <c r="IIV73" s="145"/>
      <c r="IIW73" s="145"/>
      <c r="IIX73" s="145"/>
      <c r="IIY73" s="145"/>
      <c r="IIZ73" s="145"/>
      <c r="IJA73" s="145"/>
      <c r="IJB73" s="145"/>
      <c r="IJC73" s="145"/>
      <c r="IJD73" s="145"/>
      <c r="IJE73" s="145"/>
      <c r="IJF73" s="145"/>
      <c r="IJG73" s="145"/>
      <c r="IJH73" s="145"/>
      <c r="IJI73" s="145"/>
      <c r="IJJ73" s="145"/>
      <c r="IJK73" s="145"/>
      <c r="IJL73" s="145"/>
      <c r="IJM73" s="145"/>
      <c r="IJN73" s="145"/>
      <c r="IJO73" s="145"/>
      <c r="IJP73" s="145"/>
      <c r="IJQ73" s="145"/>
      <c r="IJR73" s="145"/>
      <c r="IJS73" s="145"/>
      <c r="IJT73" s="145"/>
      <c r="IJU73" s="145"/>
      <c r="IJV73" s="145"/>
      <c r="IJW73" s="145"/>
      <c r="IJX73" s="145"/>
      <c r="IJY73" s="145"/>
      <c r="IJZ73" s="145"/>
      <c r="IKA73" s="145"/>
      <c r="IKB73" s="145"/>
      <c r="IKC73" s="145"/>
      <c r="IKD73" s="145"/>
      <c r="IKE73" s="145"/>
      <c r="IKF73" s="145"/>
      <c r="IKG73" s="145"/>
      <c r="IKH73" s="145"/>
      <c r="IKI73" s="145"/>
      <c r="IKJ73" s="145"/>
      <c r="IKK73" s="145"/>
      <c r="IKL73" s="145"/>
      <c r="IKM73" s="145"/>
      <c r="IKN73" s="145"/>
      <c r="IKO73" s="145"/>
      <c r="IKP73" s="145"/>
      <c r="IKQ73" s="145"/>
      <c r="IKR73" s="145"/>
      <c r="IKS73" s="145"/>
      <c r="IKT73" s="145"/>
      <c r="IKU73" s="145"/>
      <c r="IKV73" s="145"/>
      <c r="IKW73" s="145"/>
      <c r="IKX73" s="145"/>
      <c r="IKY73" s="145"/>
      <c r="IKZ73" s="145"/>
      <c r="ILA73" s="145"/>
      <c r="ILB73" s="145"/>
      <c r="ILC73" s="145"/>
      <c r="ILD73" s="145"/>
      <c r="ILE73" s="145"/>
      <c r="ILF73" s="145"/>
      <c r="ILG73" s="145"/>
      <c r="ILH73" s="145"/>
      <c r="ILI73" s="145"/>
      <c r="ILJ73" s="145"/>
      <c r="ILK73" s="145"/>
      <c r="ILL73" s="145"/>
      <c r="ILM73" s="145"/>
      <c r="ILN73" s="145"/>
      <c r="ILO73" s="145"/>
      <c r="ILP73" s="145"/>
      <c r="ILQ73" s="145"/>
      <c r="ILR73" s="145"/>
      <c r="ILS73" s="145"/>
      <c r="ILT73" s="145"/>
      <c r="ILU73" s="145"/>
      <c r="ILV73" s="145"/>
      <c r="ILW73" s="145"/>
      <c r="ILX73" s="145"/>
      <c r="ILY73" s="145"/>
      <c r="ILZ73" s="145"/>
      <c r="IMA73" s="145"/>
      <c r="IMB73" s="145"/>
      <c r="IMC73" s="145"/>
      <c r="IMD73" s="145"/>
      <c r="IME73" s="145"/>
      <c r="IMF73" s="145"/>
      <c r="IMG73" s="145"/>
      <c r="IMH73" s="145"/>
      <c r="IMI73" s="145"/>
      <c r="IMJ73" s="145"/>
      <c r="IMK73" s="145"/>
      <c r="IML73" s="145"/>
      <c r="IMM73" s="145"/>
      <c r="IMN73" s="145"/>
      <c r="IMO73" s="145"/>
      <c r="IMP73" s="145"/>
      <c r="IMQ73" s="145"/>
      <c r="IMR73" s="145"/>
      <c r="IMS73" s="145"/>
      <c r="IMT73" s="145"/>
      <c r="IMU73" s="145"/>
      <c r="IMV73" s="145"/>
      <c r="IMW73" s="145"/>
      <c r="IMX73" s="145"/>
      <c r="IMY73" s="145"/>
      <c r="IMZ73" s="145"/>
      <c r="INA73" s="145"/>
      <c r="INB73" s="145"/>
      <c r="INC73" s="145"/>
      <c r="IND73" s="145"/>
      <c r="INE73" s="145"/>
      <c r="INF73" s="145"/>
      <c r="ING73" s="145"/>
      <c r="INH73" s="145"/>
      <c r="INI73" s="145"/>
      <c r="INJ73" s="145"/>
      <c r="INK73" s="145"/>
      <c r="INL73" s="145"/>
      <c r="INM73" s="145"/>
      <c r="INN73" s="145"/>
      <c r="INO73" s="145"/>
      <c r="INP73" s="145"/>
      <c r="INQ73" s="145"/>
      <c r="INR73" s="145"/>
      <c r="INS73" s="145"/>
      <c r="INT73" s="145"/>
      <c r="INU73" s="145"/>
      <c r="INV73" s="145"/>
      <c r="INW73" s="145"/>
      <c r="INX73" s="145"/>
      <c r="INY73" s="145"/>
      <c r="INZ73" s="145"/>
      <c r="IOA73" s="145"/>
      <c r="IOB73" s="145"/>
      <c r="IOC73" s="145"/>
      <c r="IOD73" s="145"/>
      <c r="IOE73" s="145"/>
      <c r="IOF73" s="145"/>
      <c r="IOG73" s="145"/>
      <c r="IOH73" s="145"/>
      <c r="IOI73" s="145"/>
      <c r="IOJ73" s="145"/>
      <c r="IOK73" s="145"/>
      <c r="IOL73" s="145"/>
      <c r="IOM73" s="145"/>
      <c r="ION73" s="145"/>
      <c r="IOO73" s="145"/>
      <c r="IOP73" s="145"/>
      <c r="IOQ73" s="145"/>
      <c r="IOR73" s="145"/>
      <c r="IOS73" s="145"/>
      <c r="IOT73" s="145"/>
      <c r="IOU73" s="145"/>
      <c r="IOV73" s="145"/>
      <c r="IOW73" s="145"/>
      <c r="IOX73" s="145"/>
      <c r="IOY73" s="145"/>
      <c r="IOZ73" s="145"/>
      <c r="IPA73" s="145"/>
      <c r="IPB73" s="145"/>
      <c r="IPC73" s="145"/>
      <c r="IPD73" s="145"/>
      <c r="IPE73" s="145"/>
      <c r="IPF73" s="145"/>
      <c r="IPG73" s="145"/>
      <c r="IPH73" s="145"/>
      <c r="IPI73" s="145"/>
      <c r="IPJ73" s="145"/>
      <c r="IPK73" s="145"/>
      <c r="IPL73" s="145"/>
      <c r="IPM73" s="145"/>
      <c r="IPN73" s="145"/>
      <c r="IPO73" s="145"/>
      <c r="IPP73" s="145"/>
      <c r="IPQ73" s="145"/>
      <c r="IPR73" s="145"/>
      <c r="IPS73" s="145"/>
      <c r="IPT73" s="145"/>
      <c r="IPU73" s="145"/>
      <c r="IPV73" s="145"/>
      <c r="IPW73" s="145"/>
      <c r="IPX73" s="145"/>
      <c r="IPY73" s="145"/>
      <c r="IPZ73" s="145"/>
      <c r="IQA73" s="145"/>
      <c r="IQB73" s="145"/>
      <c r="IQC73" s="145"/>
      <c r="IQD73" s="145"/>
      <c r="IQE73" s="145"/>
      <c r="IQF73" s="145"/>
      <c r="IQG73" s="145"/>
      <c r="IQH73" s="145"/>
      <c r="IQI73" s="145"/>
      <c r="IQJ73" s="145"/>
      <c r="IQK73" s="145"/>
      <c r="IQL73" s="145"/>
      <c r="IQM73" s="145"/>
      <c r="IQN73" s="145"/>
      <c r="IQO73" s="145"/>
      <c r="IQP73" s="145"/>
      <c r="IQQ73" s="145"/>
      <c r="IQR73" s="145"/>
      <c r="IQS73" s="145"/>
      <c r="IQT73" s="145"/>
      <c r="IQU73" s="145"/>
      <c r="IQV73" s="145"/>
      <c r="IQW73" s="145"/>
      <c r="IQX73" s="145"/>
      <c r="IQY73" s="145"/>
      <c r="IQZ73" s="145"/>
      <c r="IRA73" s="145"/>
      <c r="IRB73" s="145"/>
      <c r="IRC73" s="145"/>
      <c r="IRD73" s="145"/>
      <c r="IRE73" s="145"/>
      <c r="IRF73" s="145"/>
      <c r="IRG73" s="145"/>
      <c r="IRH73" s="145"/>
      <c r="IRI73" s="145"/>
      <c r="IRJ73" s="145"/>
      <c r="IRK73" s="145"/>
      <c r="IRL73" s="145"/>
      <c r="IRM73" s="145"/>
      <c r="IRN73" s="145"/>
      <c r="IRO73" s="145"/>
      <c r="IRP73" s="145"/>
      <c r="IRQ73" s="145"/>
      <c r="IRR73" s="145"/>
      <c r="IRS73" s="145"/>
      <c r="IRT73" s="145"/>
      <c r="IRU73" s="145"/>
      <c r="IRV73" s="145"/>
      <c r="IRW73" s="145"/>
      <c r="IRX73" s="145"/>
      <c r="IRY73" s="145"/>
      <c r="IRZ73" s="145"/>
      <c r="ISA73" s="145"/>
      <c r="ISB73" s="145"/>
      <c r="ISC73" s="145"/>
      <c r="ISD73" s="145"/>
      <c r="ISE73" s="145"/>
      <c r="ISF73" s="145"/>
      <c r="ISG73" s="145"/>
      <c r="ISH73" s="145"/>
      <c r="ISI73" s="145"/>
      <c r="ISJ73" s="145"/>
      <c r="ISK73" s="145"/>
      <c r="ISL73" s="145"/>
      <c r="ISM73" s="145"/>
      <c r="ISN73" s="145"/>
      <c r="ISO73" s="145"/>
      <c r="ISP73" s="145"/>
      <c r="ISQ73" s="145"/>
      <c r="ISR73" s="145"/>
      <c r="ISS73" s="145"/>
      <c r="IST73" s="145"/>
      <c r="ISU73" s="145"/>
      <c r="ISV73" s="145"/>
      <c r="ISW73" s="145"/>
      <c r="ISX73" s="145"/>
      <c r="ISY73" s="145"/>
      <c r="ISZ73" s="145"/>
      <c r="ITA73" s="145"/>
      <c r="ITB73" s="145"/>
      <c r="ITC73" s="145"/>
      <c r="ITD73" s="145"/>
      <c r="ITE73" s="145"/>
      <c r="ITF73" s="145"/>
      <c r="ITG73" s="145"/>
      <c r="ITH73" s="145"/>
      <c r="ITI73" s="145"/>
      <c r="ITJ73" s="145"/>
      <c r="ITK73" s="145"/>
      <c r="ITL73" s="145"/>
      <c r="ITM73" s="145"/>
      <c r="ITN73" s="145"/>
      <c r="ITO73" s="145"/>
      <c r="ITP73" s="145"/>
      <c r="ITQ73" s="145"/>
      <c r="ITR73" s="145"/>
      <c r="ITS73" s="145"/>
      <c r="ITT73" s="145"/>
      <c r="ITU73" s="145"/>
      <c r="ITV73" s="145"/>
      <c r="ITW73" s="145"/>
      <c r="ITX73" s="145"/>
      <c r="ITY73" s="145"/>
      <c r="ITZ73" s="145"/>
      <c r="IUA73" s="145"/>
      <c r="IUB73" s="145"/>
      <c r="IUC73" s="145"/>
      <c r="IUD73" s="145"/>
      <c r="IUE73" s="145"/>
      <c r="IUF73" s="145"/>
      <c r="IUG73" s="145"/>
      <c r="IUH73" s="145"/>
      <c r="IUI73" s="145"/>
      <c r="IUJ73" s="145"/>
      <c r="IUK73" s="145"/>
      <c r="IUL73" s="145"/>
      <c r="IUM73" s="145"/>
      <c r="IUN73" s="145"/>
      <c r="IUO73" s="145"/>
      <c r="IUP73" s="145"/>
      <c r="IUQ73" s="145"/>
      <c r="IUR73" s="145"/>
      <c r="IUS73" s="145"/>
      <c r="IUT73" s="145"/>
      <c r="IUU73" s="145"/>
      <c r="IUV73" s="145"/>
      <c r="IUW73" s="145"/>
      <c r="IUX73" s="145"/>
      <c r="IUY73" s="145"/>
      <c r="IUZ73" s="145"/>
      <c r="IVA73" s="145"/>
      <c r="IVB73" s="145"/>
      <c r="IVC73" s="145"/>
      <c r="IVD73" s="145"/>
      <c r="IVE73" s="145"/>
      <c r="IVF73" s="145"/>
      <c r="IVG73" s="145"/>
      <c r="IVH73" s="145"/>
      <c r="IVI73" s="145"/>
      <c r="IVJ73" s="145"/>
      <c r="IVK73" s="145"/>
      <c r="IVL73" s="145"/>
      <c r="IVM73" s="145"/>
      <c r="IVN73" s="145"/>
      <c r="IVO73" s="145"/>
      <c r="IVP73" s="145"/>
      <c r="IVQ73" s="145"/>
      <c r="IVR73" s="145"/>
      <c r="IVS73" s="145"/>
      <c r="IVT73" s="145"/>
      <c r="IVU73" s="145"/>
      <c r="IVV73" s="145"/>
      <c r="IVW73" s="145"/>
      <c r="IVX73" s="145"/>
      <c r="IVY73" s="145"/>
      <c r="IVZ73" s="145"/>
      <c r="IWA73" s="145"/>
      <c r="IWB73" s="145"/>
      <c r="IWC73" s="145"/>
      <c r="IWD73" s="145"/>
      <c r="IWE73" s="145"/>
      <c r="IWF73" s="145"/>
      <c r="IWG73" s="145"/>
      <c r="IWH73" s="145"/>
      <c r="IWI73" s="145"/>
      <c r="IWJ73" s="145"/>
      <c r="IWK73" s="145"/>
      <c r="IWL73" s="145"/>
      <c r="IWM73" s="145"/>
      <c r="IWN73" s="145"/>
      <c r="IWO73" s="145"/>
      <c r="IWP73" s="145"/>
      <c r="IWQ73" s="145"/>
      <c r="IWR73" s="145"/>
      <c r="IWS73" s="145"/>
      <c r="IWT73" s="145"/>
      <c r="IWU73" s="145"/>
      <c r="IWV73" s="145"/>
      <c r="IWW73" s="145"/>
      <c r="IWX73" s="145"/>
      <c r="IWY73" s="145"/>
      <c r="IWZ73" s="145"/>
      <c r="IXA73" s="145"/>
      <c r="IXB73" s="145"/>
      <c r="IXC73" s="145"/>
      <c r="IXD73" s="145"/>
      <c r="IXE73" s="145"/>
      <c r="IXF73" s="145"/>
      <c r="IXG73" s="145"/>
      <c r="IXH73" s="145"/>
      <c r="IXI73" s="145"/>
      <c r="IXJ73" s="145"/>
      <c r="IXK73" s="145"/>
      <c r="IXL73" s="145"/>
      <c r="IXM73" s="145"/>
      <c r="IXN73" s="145"/>
      <c r="IXO73" s="145"/>
      <c r="IXP73" s="145"/>
      <c r="IXQ73" s="145"/>
      <c r="IXR73" s="145"/>
      <c r="IXS73" s="145"/>
      <c r="IXT73" s="145"/>
      <c r="IXU73" s="145"/>
      <c r="IXV73" s="145"/>
      <c r="IXW73" s="145"/>
      <c r="IXX73" s="145"/>
      <c r="IXY73" s="145"/>
      <c r="IXZ73" s="145"/>
      <c r="IYA73" s="145"/>
      <c r="IYB73" s="145"/>
      <c r="IYC73" s="145"/>
      <c r="IYD73" s="145"/>
      <c r="IYE73" s="145"/>
      <c r="IYF73" s="145"/>
      <c r="IYG73" s="145"/>
      <c r="IYH73" s="145"/>
      <c r="IYI73" s="145"/>
      <c r="IYJ73" s="145"/>
      <c r="IYK73" s="145"/>
      <c r="IYL73" s="145"/>
      <c r="IYM73" s="145"/>
      <c r="IYN73" s="145"/>
      <c r="IYO73" s="145"/>
      <c r="IYP73" s="145"/>
      <c r="IYQ73" s="145"/>
      <c r="IYR73" s="145"/>
      <c r="IYS73" s="145"/>
      <c r="IYT73" s="145"/>
      <c r="IYU73" s="145"/>
      <c r="IYV73" s="145"/>
      <c r="IYW73" s="145"/>
      <c r="IYX73" s="145"/>
      <c r="IYY73" s="145"/>
      <c r="IYZ73" s="145"/>
      <c r="IZA73" s="145"/>
      <c r="IZB73" s="145"/>
      <c r="IZC73" s="145"/>
      <c r="IZD73" s="145"/>
      <c r="IZE73" s="145"/>
      <c r="IZF73" s="145"/>
      <c r="IZG73" s="145"/>
      <c r="IZH73" s="145"/>
      <c r="IZI73" s="145"/>
      <c r="IZJ73" s="145"/>
      <c r="IZK73" s="145"/>
      <c r="IZL73" s="145"/>
      <c r="IZM73" s="145"/>
      <c r="IZN73" s="145"/>
      <c r="IZO73" s="145"/>
      <c r="IZP73" s="145"/>
      <c r="IZQ73" s="145"/>
      <c r="IZR73" s="145"/>
      <c r="IZS73" s="145"/>
      <c r="IZT73" s="145"/>
      <c r="IZU73" s="145"/>
      <c r="IZV73" s="145"/>
      <c r="IZW73" s="145"/>
      <c r="IZX73" s="145"/>
      <c r="IZY73" s="145"/>
      <c r="IZZ73" s="145"/>
      <c r="JAA73" s="145"/>
      <c r="JAB73" s="145"/>
      <c r="JAC73" s="145"/>
      <c r="JAD73" s="145"/>
      <c r="JAE73" s="145"/>
      <c r="JAF73" s="145"/>
      <c r="JAG73" s="145"/>
      <c r="JAH73" s="145"/>
      <c r="JAI73" s="145"/>
      <c r="JAJ73" s="145"/>
      <c r="JAK73" s="145"/>
      <c r="JAL73" s="145"/>
      <c r="JAM73" s="145"/>
      <c r="JAN73" s="145"/>
      <c r="JAO73" s="145"/>
      <c r="JAP73" s="145"/>
      <c r="JAQ73" s="145"/>
      <c r="JAR73" s="145"/>
      <c r="JAS73" s="145"/>
      <c r="JAT73" s="145"/>
      <c r="JAU73" s="145"/>
      <c r="JAV73" s="145"/>
      <c r="JAW73" s="145"/>
      <c r="JAX73" s="145"/>
      <c r="JAY73" s="145"/>
      <c r="JAZ73" s="145"/>
      <c r="JBA73" s="145"/>
      <c r="JBB73" s="145"/>
      <c r="JBC73" s="145"/>
      <c r="JBD73" s="145"/>
      <c r="JBE73" s="145"/>
      <c r="JBF73" s="145"/>
      <c r="JBG73" s="145"/>
      <c r="JBH73" s="145"/>
      <c r="JBI73" s="145"/>
      <c r="JBJ73" s="145"/>
      <c r="JBK73" s="145"/>
      <c r="JBL73" s="145"/>
      <c r="JBM73" s="145"/>
      <c r="JBN73" s="145"/>
      <c r="JBO73" s="145"/>
      <c r="JBP73" s="145"/>
      <c r="JBQ73" s="145"/>
      <c r="JBR73" s="145"/>
      <c r="JBS73" s="145"/>
      <c r="JBT73" s="145"/>
      <c r="JBU73" s="145"/>
      <c r="JBV73" s="145"/>
      <c r="JBW73" s="145"/>
      <c r="JBX73" s="145"/>
      <c r="JBY73" s="145"/>
      <c r="JBZ73" s="145"/>
      <c r="JCA73" s="145"/>
      <c r="JCB73" s="145"/>
      <c r="JCC73" s="145"/>
      <c r="JCD73" s="145"/>
      <c r="JCE73" s="145"/>
      <c r="JCF73" s="145"/>
      <c r="JCG73" s="145"/>
      <c r="JCH73" s="145"/>
      <c r="JCI73" s="145"/>
      <c r="JCJ73" s="145"/>
      <c r="JCK73" s="145"/>
      <c r="JCL73" s="145"/>
      <c r="JCM73" s="145"/>
      <c r="JCN73" s="145"/>
      <c r="JCO73" s="145"/>
      <c r="JCP73" s="145"/>
      <c r="JCQ73" s="145"/>
      <c r="JCR73" s="145"/>
      <c r="JCS73" s="145"/>
      <c r="JCT73" s="145"/>
      <c r="JCU73" s="145"/>
      <c r="JCV73" s="145"/>
      <c r="JCW73" s="145"/>
      <c r="JCX73" s="145"/>
      <c r="JCY73" s="145"/>
      <c r="JCZ73" s="145"/>
      <c r="JDA73" s="145"/>
      <c r="JDB73" s="145"/>
      <c r="JDC73" s="145"/>
      <c r="JDD73" s="145"/>
      <c r="JDE73" s="145"/>
      <c r="JDF73" s="145"/>
      <c r="JDG73" s="145"/>
      <c r="JDH73" s="145"/>
      <c r="JDI73" s="145"/>
      <c r="JDJ73" s="145"/>
      <c r="JDK73" s="145"/>
      <c r="JDL73" s="145"/>
      <c r="JDM73" s="145"/>
      <c r="JDN73" s="145"/>
      <c r="JDO73" s="145"/>
      <c r="JDP73" s="145"/>
      <c r="JDQ73" s="145"/>
      <c r="JDR73" s="145"/>
      <c r="JDS73" s="145"/>
      <c r="JDT73" s="145"/>
      <c r="JDU73" s="145"/>
      <c r="JDV73" s="145"/>
      <c r="JDW73" s="145"/>
      <c r="JDX73" s="145"/>
      <c r="JDY73" s="145"/>
      <c r="JDZ73" s="145"/>
      <c r="JEA73" s="145"/>
      <c r="JEB73" s="145"/>
      <c r="JEC73" s="145"/>
      <c r="JED73" s="145"/>
      <c r="JEE73" s="145"/>
      <c r="JEF73" s="145"/>
      <c r="JEG73" s="145"/>
      <c r="JEH73" s="145"/>
      <c r="JEI73" s="145"/>
      <c r="JEJ73" s="145"/>
      <c r="JEK73" s="145"/>
      <c r="JEL73" s="145"/>
      <c r="JEM73" s="145"/>
      <c r="JEN73" s="145"/>
      <c r="JEO73" s="145"/>
      <c r="JEP73" s="145"/>
      <c r="JEQ73" s="145"/>
      <c r="JER73" s="145"/>
      <c r="JES73" s="145"/>
      <c r="JET73" s="145"/>
      <c r="JEU73" s="145"/>
      <c r="JEV73" s="145"/>
      <c r="JEW73" s="145"/>
      <c r="JEX73" s="145"/>
      <c r="JEY73" s="145"/>
      <c r="JEZ73" s="145"/>
      <c r="JFA73" s="145"/>
      <c r="JFB73" s="145"/>
      <c r="JFC73" s="145"/>
      <c r="JFD73" s="145"/>
      <c r="JFE73" s="145"/>
      <c r="JFF73" s="145"/>
      <c r="JFG73" s="145"/>
      <c r="JFH73" s="145"/>
      <c r="JFI73" s="145"/>
      <c r="JFJ73" s="145"/>
      <c r="JFK73" s="145"/>
      <c r="JFL73" s="145"/>
      <c r="JFM73" s="145"/>
      <c r="JFN73" s="145"/>
      <c r="JFO73" s="145"/>
      <c r="JFP73" s="145"/>
      <c r="JFQ73" s="145"/>
      <c r="JFR73" s="145"/>
      <c r="JFS73" s="145"/>
      <c r="JFT73" s="145"/>
      <c r="JFU73" s="145"/>
      <c r="JFV73" s="145"/>
      <c r="JFW73" s="145"/>
      <c r="JFX73" s="145"/>
      <c r="JFY73" s="145"/>
      <c r="JFZ73" s="145"/>
      <c r="JGA73" s="145"/>
      <c r="JGB73" s="145"/>
      <c r="JGC73" s="145"/>
      <c r="JGD73" s="145"/>
      <c r="JGE73" s="145"/>
      <c r="JGF73" s="145"/>
      <c r="JGG73" s="145"/>
      <c r="JGH73" s="145"/>
      <c r="JGI73" s="145"/>
      <c r="JGJ73" s="145"/>
      <c r="JGK73" s="145"/>
      <c r="JGL73" s="145"/>
      <c r="JGM73" s="145"/>
      <c r="JGN73" s="145"/>
      <c r="JGO73" s="145"/>
      <c r="JGP73" s="145"/>
      <c r="JGQ73" s="145"/>
      <c r="JGR73" s="145"/>
      <c r="JGS73" s="145"/>
      <c r="JGT73" s="145"/>
      <c r="JGU73" s="145"/>
      <c r="JGV73" s="145"/>
      <c r="JGW73" s="145"/>
      <c r="JGX73" s="145"/>
      <c r="JGY73" s="145"/>
      <c r="JGZ73" s="145"/>
      <c r="JHA73" s="145"/>
      <c r="JHB73" s="145"/>
      <c r="JHC73" s="145"/>
      <c r="JHD73" s="145"/>
      <c r="JHE73" s="145"/>
      <c r="JHF73" s="145"/>
      <c r="JHG73" s="145"/>
      <c r="JHH73" s="145"/>
      <c r="JHI73" s="145"/>
      <c r="JHJ73" s="145"/>
      <c r="JHK73" s="145"/>
      <c r="JHL73" s="145"/>
      <c r="JHM73" s="145"/>
      <c r="JHN73" s="145"/>
      <c r="JHO73" s="145"/>
      <c r="JHP73" s="145"/>
      <c r="JHQ73" s="145"/>
      <c r="JHR73" s="145"/>
      <c r="JHS73" s="145"/>
      <c r="JHT73" s="145"/>
      <c r="JHU73" s="145"/>
      <c r="JHV73" s="145"/>
      <c r="JHW73" s="145"/>
      <c r="JHX73" s="145"/>
      <c r="JHY73" s="145"/>
      <c r="JHZ73" s="145"/>
      <c r="JIA73" s="145"/>
      <c r="JIB73" s="145"/>
      <c r="JIC73" s="145"/>
      <c r="JID73" s="145"/>
      <c r="JIE73" s="145"/>
      <c r="JIF73" s="145"/>
      <c r="JIG73" s="145"/>
      <c r="JIH73" s="145"/>
      <c r="JII73" s="145"/>
      <c r="JIJ73" s="145"/>
      <c r="JIK73" s="145"/>
      <c r="JIL73" s="145"/>
      <c r="JIM73" s="145"/>
      <c r="JIN73" s="145"/>
      <c r="JIO73" s="145"/>
      <c r="JIP73" s="145"/>
      <c r="JIQ73" s="145"/>
      <c r="JIR73" s="145"/>
      <c r="JIS73" s="145"/>
      <c r="JIT73" s="145"/>
      <c r="JIU73" s="145"/>
      <c r="JIV73" s="145"/>
      <c r="JIW73" s="145"/>
      <c r="JIX73" s="145"/>
      <c r="JIY73" s="145"/>
      <c r="JIZ73" s="145"/>
      <c r="JJA73" s="145"/>
      <c r="JJB73" s="145"/>
      <c r="JJC73" s="145"/>
      <c r="JJD73" s="145"/>
      <c r="JJE73" s="145"/>
      <c r="JJF73" s="145"/>
      <c r="JJG73" s="145"/>
      <c r="JJH73" s="145"/>
      <c r="JJI73" s="145"/>
      <c r="JJJ73" s="145"/>
      <c r="JJK73" s="145"/>
      <c r="JJL73" s="145"/>
      <c r="JJM73" s="145"/>
      <c r="JJN73" s="145"/>
      <c r="JJO73" s="145"/>
      <c r="JJP73" s="145"/>
      <c r="JJQ73" s="145"/>
      <c r="JJR73" s="145"/>
      <c r="JJS73" s="145"/>
      <c r="JJT73" s="145"/>
      <c r="JJU73" s="145"/>
      <c r="JJV73" s="145"/>
      <c r="JJW73" s="145"/>
      <c r="JJX73" s="145"/>
      <c r="JJY73" s="145"/>
      <c r="JJZ73" s="145"/>
      <c r="JKA73" s="145"/>
      <c r="JKB73" s="145"/>
      <c r="JKC73" s="145"/>
      <c r="JKD73" s="145"/>
      <c r="JKE73" s="145"/>
      <c r="JKF73" s="145"/>
      <c r="JKG73" s="145"/>
      <c r="JKH73" s="145"/>
      <c r="JKI73" s="145"/>
      <c r="JKJ73" s="145"/>
      <c r="JKK73" s="145"/>
      <c r="JKL73" s="145"/>
      <c r="JKM73" s="145"/>
      <c r="JKN73" s="145"/>
      <c r="JKO73" s="145"/>
      <c r="JKP73" s="145"/>
      <c r="JKQ73" s="145"/>
      <c r="JKR73" s="145"/>
      <c r="JKS73" s="145"/>
      <c r="JKT73" s="145"/>
      <c r="JKU73" s="145"/>
      <c r="JKV73" s="145"/>
      <c r="JKW73" s="145"/>
      <c r="JKX73" s="145"/>
      <c r="JKY73" s="145"/>
      <c r="JKZ73" s="145"/>
      <c r="JLA73" s="145"/>
      <c r="JLB73" s="145"/>
      <c r="JLC73" s="145"/>
      <c r="JLD73" s="145"/>
      <c r="JLE73" s="145"/>
      <c r="JLF73" s="145"/>
      <c r="JLG73" s="145"/>
      <c r="JLH73" s="145"/>
      <c r="JLI73" s="145"/>
      <c r="JLJ73" s="145"/>
      <c r="JLK73" s="145"/>
      <c r="JLL73" s="145"/>
      <c r="JLM73" s="145"/>
      <c r="JLN73" s="145"/>
      <c r="JLO73" s="145"/>
      <c r="JLP73" s="145"/>
      <c r="JLQ73" s="145"/>
      <c r="JLR73" s="145"/>
      <c r="JLS73" s="145"/>
      <c r="JLT73" s="145"/>
      <c r="JLU73" s="145"/>
      <c r="JLV73" s="145"/>
      <c r="JLW73" s="145"/>
      <c r="JLX73" s="145"/>
      <c r="JLY73" s="145"/>
      <c r="JLZ73" s="145"/>
      <c r="JMA73" s="145"/>
      <c r="JMB73" s="145"/>
      <c r="JMC73" s="145"/>
      <c r="JMD73" s="145"/>
      <c r="JME73" s="145"/>
      <c r="JMF73" s="145"/>
      <c r="JMG73" s="145"/>
      <c r="JMH73" s="145"/>
      <c r="JMI73" s="145"/>
      <c r="JMJ73" s="145"/>
      <c r="JMK73" s="145"/>
      <c r="JML73" s="145"/>
      <c r="JMM73" s="145"/>
      <c r="JMN73" s="145"/>
      <c r="JMO73" s="145"/>
      <c r="JMP73" s="145"/>
      <c r="JMQ73" s="145"/>
      <c r="JMR73" s="145"/>
      <c r="JMS73" s="145"/>
      <c r="JMT73" s="145"/>
      <c r="JMU73" s="145"/>
      <c r="JMV73" s="145"/>
      <c r="JMW73" s="145"/>
      <c r="JMX73" s="145"/>
      <c r="JMY73" s="145"/>
      <c r="JMZ73" s="145"/>
      <c r="JNA73" s="145"/>
      <c r="JNB73" s="145"/>
      <c r="JNC73" s="145"/>
      <c r="JND73" s="145"/>
      <c r="JNE73" s="145"/>
      <c r="JNF73" s="145"/>
      <c r="JNG73" s="145"/>
      <c r="JNH73" s="145"/>
      <c r="JNI73" s="145"/>
      <c r="JNJ73" s="145"/>
      <c r="JNK73" s="145"/>
      <c r="JNL73" s="145"/>
      <c r="JNM73" s="145"/>
      <c r="JNN73" s="145"/>
      <c r="JNO73" s="145"/>
      <c r="JNP73" s="145"/>
      <c r="JNQ73" s="145"/>
      <c r="JNR73" s="145"/>
      <c r="JNS73" s="145"/>
      <c r="JNT73" s="145"/>
      <c r="JNU73" s="145"/>
      <c r="JNV73" s="145"/>
      <c r="JNW73" s="145"/>
      <c r="JNX73" s="145"/>
      <c r="JNY73" s="145"/>
      <c r="JNZ73" s="145"/>
      <c r="JOA73" s="145"/>
      <c r="JOB73" s="145"/>
      <c r="JOC73" s="145"/>
      <c r="JOD73" s="145"/>
      <c r="JOE73" s="145"/>
      <c r="JOF73" s="145"/>
      <c r="JOG73" s="145"/>
      <c r="JOH73" s="145"/>
      <c r="JOI73" s="145"/>
      <c r="JOJ73" s="145"/>
      <c r="JOK73" s="145"/>
      <c r="JOL73" s="145"/>
      <c r="JOM73" s="145"/>
      <c r="JON73" s="145"/>
      <c r="JOO73" s="145"/>
      <c r="JOP73" s="145"/>
      <c r="JOQ73" s="145"/>
      <c r="JOR73" s="145"/>
      <c r="JOS73" s="145"/>
      <c r="JOT73" s="145"/>
      <c r="JOU73" s="145"/>
      <c r="JOV73" s="145"/>
      <c r="JOW73" s="145"/>
      <c r="JOX73" s="145"/>
      <c r="JOY73" s="145"/>
      <c r="JOZ73" s="145"/>
      <c r="JPA73" s="145"/>
      <c r="JPB73" s="145"/>
      <c r="JPC73" s="145"/>
      <c r="JPD73" s="145"/>
      <c r="JPE73" s="145"/>
      <c r="JPF73" s="145"/>
      <c r="JPG73" s="145"/>
      <c r="JPH73" s="145"/>
      <c r="JPI73" s="145"/>
      <c r="JPJ73" s="145"/>
      <c r="JPK73" s="145"/>
      <c r="JPL73" s="145"/>
      <c r="JPM73" s="145"/>
      <c r="JPN73" s="145"/>
      <c r="JPO73" s="145"/>
      <c r="JPP73" s="145"/>
      <c r="JPQ73" s="145"/>
      <c r="JPR73" s="145"/>
      <c r="JPS73" s="145"/>
      <c r="JPT73" s="145"/>
      <c r="JPU73" s="145"/>
      <c r="JPV73" s="145"/>
      <c r="JPW73" s="145"/>
      <c r="JPX73" s="145"/>
      <c r="JPY73" s="145"/>
      <c r="JPZ73" s="145"/>
      <c r="JQA73" s="145"/>
      <c r="JQB73" s="145"/>
      <c r="JQC73" s="145"/>
      <c r="JQD73" s="145"/>
      <c r="JQE73" s="145"/>
      <c r="JQF73" s="145"/>
      <c r="JQG73" s="145"/>
      <c r="JQH73" s="145"/>
      <c r="JQI73" s="145"/>
      <c r="JQJ73" s="145"/>
      <c r="JQK73" s="145"/>
      <c r="JQL73" s="145"/>
      <c r="JQM73" s="145"/>
      <c r="JQN73" s="145"/>
      <c r="JQO73" s="145"/>
      <c r="JQP73" s="145"/>
      <c r="JQQ73" s="145"/>
      <c r="JQR73" s="145"/>
      <c r="JQS73" s="145"/>
      <c r="JQT73" s="145"/>
      <c r="JQU73" s="145"/>
      <c r="JQV73" s="145"/>
      <c r="JQW73" s="145"/>
      <c r="JQX73" s="145"/>
      <c r="JQY73" s="145"/>
      <c r="JQZ73" s="145"/>
      <c r="JRA73" s="145"/>
      <c r="JRB73" s="145"/>
      <c r="JRC73" s="145"/>
      <c r="JRD73" s="145"/>
      <c r="JRE73" s="145"/>
      <c r="JRF73" s="145"/>
      <c r="JRG73" s="145"/>
      <c r="JRH73" s="145"/>
      <c r="JRI73" s="145"/>
      <c r="JRJ73" s="145"/>
      <c r="JRK73" s="145"/>
      <c r="JRL73" s="145"/>
      <c r="JRM73" s="145"/>
      <c r="JRN73" s="145"/>
      <c r="JRO73" s="145"/>
      <c r="JRP73" s="145"/>
      <c r="JRQ73" s="145"/>
      <c r="JRR73" s="145"/>
      <c r="JRS73" s="145"/>
      <c r="JRT73" s="145"/>
      <c r="JRU73" s="145"/>
      <c r="JRV73" s="145"/>
      <c r="JRW73" s="145"/>
      <c r="JRX73" s="145"/>
      <c r="JRY73" s="145"/>
      <c r="JRZ73" s="145"/>
      <c r="JSA73" s="145"/>
      <c r="JSB73" s="145"/>
      <c r="JSC73" s="145"/>
      <c r="JSD73" s="145"/>
      <c r="JSE73" s="145"/>
      <c r="JSF73" s="145"/>
      <c r="JSG73" s="145"/>
      <c r="JSH73" s="145"/>
      <c r="JSI73" s="145"/>
      <c r="JSJ73" s="145"/>
      <c r="JSK73" s="145"/>
      <c r="JSL73" s="145"/>
      <c r="JSM73" s="145"/>
      <c r="JSN73" s="145"/>
      <c r="JSO73" s="145"/>
      <c r="JSP73" s="145"/>
      <c r="JSQ73" s="145"/>
      <c r="JSR73" s="145"/>
      <c r="JSS73" s="145"/>
      <c r="JST73" s="145"/>
      <c r="JSU73" s="145"/>
      <c r="JSV73" s="145"/>
      <c r="JSW73" s="145"/>
      <c r="JSX73" s="145"/>
      <c r="JSY73" s="145"/>
      <c r="JSZ73" s="145"/>
      <c r="JTA73" s="145"/>
      <c r="JTB73" s="145"/>
      <c r="JTC73" s="145"/>
      <c r="JTD73" s="145"/>
      <c r="JTE73" s="145"/>
      <c r="JTF73" s="145"/>
      <c r="JTG73" s="145"/>
      <c r="JTH73" s="145"/>
      <c r="JTI73" s="145"/>
      <c r="JTJ73" s="145"/>
      <c r="JTK73" s="145"/>
      <c r="JTL73" s="145"/>
      <c r="JTM73" s="145"/>
      <c r="JTN73" s="145"/>
      <c r="JTO73" s="145"/>
      <c r="JTP73" s="145"/>
      <c r="JTQ73" s="145"/>
      <c r="JTR73" s="145"/>
      <c r="JTS73" s="145"/>
      <c r="JTT73" s="145"/>
      <c r="JTU73" s="145"/>
      <c r="JTV73" s="145"/>
      <c r="JTW73" s="145"/>
      <c r="JTX73" s="145"/>
      <c r="JTY73" s="145"/>
      <c r="JTZ73" s="145"/>
      <c r="JUA73" s="145"/>
      <c r="JUB73" s="145"/>
      <c r="JUC73" s="145"/>
      <c r="JUD73" s="145"/>
      <c r="JUE73" s="145"/>
      <c r="JUF73" s="145"/>
      <c r="JUG73" s="145"/>
      <c r="JUH73" s="145"/>
      <c r="JUI73" s="145"/>
      <c r="JUJ73" s="145"/>
      <c r="JUK73" s="145"/>
      <c r="JUL73" s="145"/>
      <c r="JUM73" s="145"/>
      <c r="JUN73" s="145"/>
      <c r="JUO73" s="145"/>
      <c r="JUP73" s="145"/>
      <c r="JUQ73" s="145"/>
      <c r="JUR73" s="145"/>
      <c r="JUS73" s="145"/>
      <c r="JUT73" s="145"/>
      <c r="JUU73" s="145"/>
      <c r="JUV73" s="145"/>
      <c r="JUW73" s="145"/>
      <c r="JUX73" s="145"/>
      <c r="JUY73" s="145"/>
      <c r="JUZ73" s="145"/>
      <c r="JVA73" s="145"/>
      <c r="JVB73" s="145"/>
      <c r="JVC73" s="145"/>
      <c r="JVD73" s="145"/>
      <c r="JVE73" s="145"/>
      <c r="JVF73" s="145"/>
      <c r="JVG73" s="145"/>
      <c r="JVH73" s="145"/>
      <c r="JVI73" s="145"/>
      <c r="JVJ73" s="145"/>
      <c r="JVK73" s="145"/>
      <c r="JVL73" s="145"/>
      <c r="JVM73" s="145"/>
      <c r="JVN73" s="145"/>
      <c r="JVO73" s="145"/>
      <c r="JVP73" s="145"/>
      <c r="JVQ73" s="145"/>
      <c r="JVR73" s="145"/>
      <c r="JVS73" s="145"/>
      <c r="JVT73" s="145"/>
      <c r="JVU73" s="145"/>
      <c r="JVV73" s="145"/>
      <c r="JVW73" s="145"/>
      <c r="JVX73" s="145"/>
      <c r="JVY73" s="145"/>
      <c r="JVZ73" s="145"/>
      <c r="JWA73" s="145"/>
      <c r="JWB73" s="145"/>
      <c r="JWC73" s="145"/>
      <c r="JWD73" s="145"/>
      <c r="JWE73" s="145"/>
      <c r="JWF73" s="145"/>
      <c r="JWG73" s="145"/>
      <c r="JWH73" s="145"/>
      <c r="JWI73" s="145"/>
      <c r="JWJ73" s="145"/>
      <c r="JWK73" s="145"/>
      <c r="JWL73" s="145"/>
      <c r="JWM73" s="145"/>
      <c r="JWN73" s="145"/>
      <c r="JWO73" s="145"/>
      <c r="JWP73" s="145"/>
      <c r="JWQ73" s="145"/>
      <c r="JWR73" s="145"/>
      <c r="JWS73" s="145"/>
      <c r="JWT73" s="145"/>
      <c r="JWU73" s="145"/>
      <c r="JWV73" s="145"/>
      <c r="JWW73" s="145"/>
      <c r="JWX73" s="145"/>
      <c r="JWY73" s="145"/>
      <c r="JWZ73" s="145"/>
      <c r="JXA73" s="145"/>
      <c r="JXB73" s="145"/>
      <c r="JXC73" s="145"/>
      <c r="JXD73" s="145"/>
      <c r="JXE73" s="145"/>
      <c r="JXF73" s="145"/>
      <c r="JXG73" s="145"/>
      <c r="JXH73" s="145"/>
      <c r="JXI73" s="145"/>
      <c r="JXJ73" s="145"/>
      <c r="JXK73" s="145"/>
      <c r="JXL73" s="145"/>
      <c r="JXM73" s="145"/>
      <c r="JXN73" s="145"/>
      <c r="JXO73" s="145"/>
      <c r="JXP73" s="145"/>
      <c r="JXQ73" s="145"/>
      <c r="JXR73" s="145"/>
      <c r="JXS73" s="145"/>
      <c r="JXT73" s="145"/>
      <c r="JXU73" s="145"/>
      <c r="JXV73" s="145"/>
      <c r="JXW73" s="145"/>
      <c r="JXX73" s="145"/>
      <c r="JXY73" s="145"/>
      <c r="JXZ73" s="145"/>
      <c r="JYA73" s="145"/>
      <c r="JYB73" s="145"/>
      <c r="JYC73" s="145"/>
      <c r="JYD73" s="145"/>
      <c r="JYE73" s="145"/>
      <c r="JYF73" s="145"/>
      <c r="JYG73" s="145"/>
      <c r="JYH73" s="145"/>
      <c r="JYI73" s="145"/>
      <c r="JYJ73" s="145"/>
      <c r="JYK73" s="145"/>
      <c r="JYL73" s="145"/>
      <c r="JYM73" s="145"/>
      <c r="JYN73" s="145"/>
      <c r="JYO73" s="145"/>
      <c r="JYP73" s="145"/>
      <c r="JYQ73" s="145"/>
      <c r="JYR73" s="145"/>
      <c r="JYS73" s="145"/>
      <c r="JYT73" s="145"/>
      <c r="JYU73" s="145"/>
      <c r="JYV73" s="145"/>
      <c r="JYW73" s="145"/>
      <c r="JYX73" s="145"/>
      <c r="JYY73" s="145"/>
      <c r="JYZ73" s="145"/>
      <c r="JZA73" s="145"/>
      <c r="JZB73" s="145"/>
      <c r="JZC73" s="145"/>
      <c r="JZD73" s="145"/>
      <c r="JZE73" s="145"/>
      <c r="JZF73" s="145"/>
      <c r="JZG73" s="145"/>
      <c r="JZH73" s="145"/>
      <c r="JZI73" s="145"/>
      <c r="JZJ73" s="145"/>
      <c r="JZK73" s="145"/>
      <c r="JZL73" s="145"/>
      <c r="JZM73" s="145"/>
      <c r="JZN73" s="145"/>
      <c r="JZO73" s="145"/>
      <c r="JZP73" s="145"/>
      <c r="JZQ73" s="145"/>
      <c r="JZR73" s="145"/>
      <c r="JZS73" s="145"/>
      <c r="JZT73" s="145"/>
      <c r="JZU73" s="145"/>
      <c r="JZV73" s="145"/>
      <c r="JZW73" s="145"/>
      <c r="JZX73" s="145"/>
      <c r="JZY73" s="145"/>
      <c r="JZZ73" s="145"/>
      <c r="KAA73" s="145"/>
      <c r="KAB73" s="145"/>
      <c r="KAC73" s="145"/>
      <c r="KAD73" s="145"/>
      <c r="KAE73" s="145"/>
      <c r="KAF73" s="145"/>
      <c r="KAG73" s="145"/>
      <c r="KAH73" s="145"/>
      <c r="KAI73" s="145"/>
      <c r="KAJ73" s="145"/>
      <c r="KAK73" s="145"/>
      <c r="KAL73" s="145"/>
      <c r="KAM73" s="145"/>
      <c r="KAN73" s="145"/>
      <c r="KAO73" s="145"/>
      <c r="KAP73" s="145"/>
      <c r="KAQ73" s="145"/>
      <c r="KAR73" s="145"/>
      <c r="KAS73" s="145"/>
      <c r="KAT73" s="145"/>
      <c r="KAU73" s="145"/>
      <c r="KAV73" s="145"/>
      <c r="KAW73" s="145"/>
      <c r="KAX73" s="145"/>
      <c r="KAY73" s="145"/>
      <c r="KAZ73" s="145"/>
      <c r="KBA73" s="145"/>
      <c r="KBB73" s="145"/>
      <c r="KBC73" s="145"/>
      <c r="KBD73" s="145"/>
      <c r="KBE73" s="145"/>
      <c r="KBF73" s="145"/>
      <c r="KBG73" s="145"/>
      <c r="KBH73" s="145"/>
      <c r="KBI73" s="145"/>
      <c r="KBJ73" s="145"/>
      <c r="KBK73" s="145"/>
      <c r="KBL73" s="145"/>
      <c r="KBM73" s="145"/>
      <c r="KBN73" s="145"/>
      <c r="KBO73" s="145"/>
      <c r="KBP73" s="145"/>
      <c r="KBQ73" s="145"/>
      <c r="KBR73" s="145"/>
      <c r="KBS73" s="145"/>
      <c r="KBT73" s="145"/>
      <c r="KBU73" s="145"/>
      <c r="KBV73" s="145"/>
      <c r="KBW73" s="145"/>
      <c r="KBX73" s="145"/>
      <c r="KBY73" s="145"/>
      <c r="KBZ73" s="145"/>
      <c r="KCA73" s="145"/>
      <c r="KCB73" s="145"/>
      <c r="KCC73" s="145"/>
      <c r="KCD73" s="145"/>
      <c r="KCE73" s="145"/>
      <c r="KCF73" s="145"/>
      <c r="KCG73" s="145"/>
      <c r="KCH73" s="145"/>
      <c r="KCI73" s="145"/>
      <c r="KCJ73" s="145"/>
      <c r="KCK73" s="145"/>
      <c r="KCL73" s="145"/>
      <c r="KCM73" s="145"/>
      <c r="KCN73" s="145"/>
      <c r="KCO73" s="145"/>
      <c r="KCP73" s="145"/>
      <c r="KCQ73" s="145"/>
      <c r="KCR73" s="145"/>
      <c r="KCS73" s="145"/>
      <c r="KCT73" s="145"/>
      <c r="KCU73" s="145"/>
      <c r="KCV73" s="145"/>
      <c r="KCW73" s="145"/>
      <c r="KCX73" s="145"/>
      <c r="KCY73" s="145"/>
      <c r="KCZ73" s="145"/>
      <c r="KDA73" s="145"/>
      <c r="KDB73" s="145"/>
      <c r="KDC73" s="145"/>
      <c r="KDD73" s="145"/>
      <c r="KDE73" s="145"/>
      <c r="KDF73" s="145"/>
      <c r="KDG73" s="145"/>
      <c r="KDH73" s="145"/>
      <c r="KDI73" s="145"/>
      <c r="KDJ73" s="145"/>
      <c r="KDK73" s="145"/>
      <c r="KDL73" s="145"/>
      <c r="KDM73" s="145"/>
      <c r="KDN73" s="145"/>
      <c r="KDO73" s="145"/>
      <c r="KDP73" s="145"/>
      <c r="KDQ73" s="145"/>
      <c r="KDR73" s="145"/>
      <c r="KDS73" s="145"/>
      <c r="KDT73" s="145"/>
      <c r="KDU73" s="145"/>
      <c r="KDV73" s="145"/>
      <c r="KDW73" s="145"/>
      <c r="KDX73" s="145"/>
      <c r="KDY73" s="145"/>
      <c r="KDZ73" s="145"/>
      <c r="KEA73" s="145"/>
      <c r="KEB73" s="145"/>
      <c r="KEC73" s="145"/>
      <c r="KED73" s="145"/>
      <c r="KEE73" s="145"/>
      <c r="KEF73" s="145"/>
      <c r="KEG73" s="145"/>
      <c r="KEH73" s="145"/>
      <c r="KEI73" s="145"/>
      <c r="KEJ73" s="145"/>
      <c r="KEK73" s="145"/>
      <c r="KEL73" s="145"/>
      <c r="KEM73" s="145"/>
      <c r="KEN73" s="145"/>
      <c r="KEO73" s="145"/>
      <c r="KEP73" s="145"/>
      <c r="KEQ73" s="145"/>
      <c r="KER73" s="145"/>
      <c r="KES73" s="145"/>
      <c r="KET73" s="145"/>
      <c r="KEU73" s="145"/>
      <c r="KEV73" s="145"/>
      <c r="KEW73" s="145"/>
      <c r="KEX73" s="145"/>
      <c r="KEY73" s="145"/>
      <c r="KEZ73" s="145"/>
      <c r="KFA73" s="145"/>
      <c r="KFB73" s="145"/>
      <c r="KFC73" s="145"/>
      <c r="KFD73" s="145"/>
      <c r="KFE73" s="145"/>
      <c r="KFF73" s="145"/>
      <c r="KFG73" s="145"/>
      <c r="KFH73" s="145"/>
      <c r="KFI73" s="145"/>
      <c r="KFJ73" s="145"/>
      <c r="KFK73" s="145"/>
      <c r="KFL73" s="145"/>
      <c r="KFM73" s="145"/>
      <c r="KFN73" s="145"/>
      <c r="KFO73" s="145"/>
      <c r="KFP73" s="145"/>
      <c r="KFQ73" s="145"/>
      <c r="KFR73" s="145"/>
      <c r="KFS73" s="145"/>
      <c r="KFT73" s="145"/>
      <c r="KFU73" s="145"/>
      <c r="KFV73" s="145"/>
      <c r="KFW73" s="145"/>
      <c r="KFX73" s="145"/>
      <c r="KFY73" s="145"/>
      <c r="KFZ73" s="145"/>
      <c r="KGA73" s="145"/>
      <c r="KGB73" s="145"/>
      <c r="KGC73" s="145"/>
      <c r="KGD73" s="145"/>
      <c r="KGE73" s="145"/>
      <c r="KGF73" s="145"/>
      <c r="KGG73" s="145"/>
      <c r="KGH73" s="145"/>
      <c r="KGI73" s="145"/>
      <c r="KGJ73" s="145"/>
      <c r="KGK73" s="145"/>
      <c r="KGL73" s="145"/>
      <c r="KGM73" s="145"/>
      <c r="KGN73" s="145"/>
      <c r="KGO73" s="145"/>
      <c r="KGP73" s="145"/>
      <c r="KGQ73" s="145"/>
      <c r="KGR73" s="145"/>
      <c r="KGS73" s="145"/>
      <c r="KGT73" s="145"/>
      <c r="KGU73" s="145"/>
      <c r="KGV73" s="145"/>
      <c r="KGW73" s="145"/>
      <c r="KGX73" s="145"/>
      <c r="KGY73" s="145"/>
      <c r="KGZ73" s="145"/>
      <c r="KHA73" s="145"/>
      <c r="KHB73" s="145"/>
      <c r="KHC73" s="145"/>
      <c r="KHD73" s="145"/>
      <c r="KHE73" s="145"/>
      <c r="KHF73" s="145"/>
      <c r="KHG73" s="145"/>
      <c r="KHH73" s="145"/>
      <c r="KHI73" s="145"/>
      <c r="KHJ73" s="145"/>
      <c r="KHK73" s="145"/>
      <c r="KHL73" s="145"/>
      <c r="KHM73" s="145"/>
      <c r="KHN73" s="145"/>
      <c r="KHO73" s="145"/>
      <c r="KHP73" s="145"/>
      <c r="KHQ73" s="145"/>
      <c r="KHR73" s="145"/>
      <c r="KHS73" s="145"/>
      <c r="KHT73" s="145"/>
      <c r="KHU73" s="145"/>
      <c r="KHV73" s="145"/>
      <c r="KHW73" s="145"/>
      <c r="KHX73" s="145"/>
      <c r="KHY73" s="145"/>
      <c r="KHZ73" s="145"/>
      <c r="KIA73" s="145"/>
      <c r="KIB73" s="145"/>
      <c r="KIC73" s="145"/>
      <c r="KID73" s="145"/>
      <c r="KIE73" s="145"/>
      <c r="KIF73" s="145"/>
      <c r="KIG73" s="145"/>
      <c r="KIH73" s="145"/>
      <c r="KII73" s="145"/>
      <c r="KIJ73" s="145"/>
      <c r="KIK73" s="145"/>
      <c r="KIL73" s="145"/>
      <c r="KIM73" s="145"/>
      <c r="KIN73" s="145"/>
      <c r="KIO73" s="145"/>
      <c r="KIP73" s="145"/>
      <c r="KIQ73" s="145"/>
      <c r="KIR73" s="145"/>
      <c r="KIS73" s="145"/>
      <c r="KIT73" s="145"/>
      <c r="KIU73" s="145"/>
      <c r="KIV73" s="145"/>
      <c r="KIW73" s="145"/>
      <c r="KIX73" s="145"/>
      <c r="KIY73" s="145"/>
      <c r="KIZ73" s="145"/>
      <c r="KJA73" s="145"/>
      <c r="KJB73" s="145"/>
      <c r="KJC73" s="145"/>
      <c r="KJD73" s="145"/>
      <c r="KJE73" s="145"/>
      <c r="KJF73" s="145"/>
      <c r="KJG73" s="145"/>
      <c r="KJH73" s="145"/>
      <c r="KJI73" s="145"/>
      <c r="KJJ73" s="145"/>
      <c r="KJK73" s="145"/>
      <c r="KJL73" s="145"/>
      <c r="KJM73" s="145"/>
      <c r="KJN73" s="145"/>
      <c r="KJO73" s="145"/>
      <c r="KJP73" s="145"/>
      <c r="KJQ73" s="145"/>
      <c r="KJR73" s="145"/>
      <c r="KJS73" s="145"/>
      <c r="KJT73" s="145"/>
      <c r="KJU73" s="145"/>
      <c r="KJV73" s="145"/>
      <c r="KJW73" s="145"/>
      <c r="KJX73" s="145"/>
      <c r="KJY73" s="145"/>
      <c r="KJZ73" s="145"/>
      <c r="KKA73" s="145"/>
      <c r="KKB73" s="145"/>
      <c r="KKC73" s="145"/>
      <c r="KKD73" s="145"/>
      <c r="KKE73" s="145"/>
      <c r="KKF73" s="145"/>
      <c r="KKG73" s="145"/>
      <c r="KKH73" s="145"/>
      <c r="KKI73" s="145"/>
      <c r="KKJ73" s="145"/>
      <c r="KKK73" s="145"/>
      <c r="KKL73" s="145"/>
      <c r="KKM73" s="145"/>
      <c r="KKN73" s="145"/>
      <c r="KKO73" s="145"/>
      <c r="KKP73" s="145"/>
      <c r="KKQ73" s="145"/>
      <c r="KKR73" s="145"/>
      <c r="KKS73" s="145"/>
      <c r="KKT73" s="145"/>
      <c r="KKU73" s="145"/>
      <c r="KKV73" s="145"/>
      <c r="KKW73" s="145"/>
      <c r="KKX73" s="145"/>
      <c r="KKY73" s="145"/>
      <c r="KKZ73" s="145"/>
      <c r="KLA73" s="145"/>
      <c r="KLB73" s="145"/>
      <c r="KLC73" s="145"/>
      <c r="KLD73" s="145"/>
      <c r="KLE73" s="145"/>
      <c r="KLF73" s="145"/>
      <c r="KLG73" s="145"/>
      <c r="KLH73" s="145"/>
      <c r="KLI73" s="145"/>
      <c r="KLJ73" s="145"/>
      <c r="KLK73" s="145"/>
      <c r="KLL73" s="145"/>
      <c r="KLM73" s="145"/>
      <c r="KLN73" s="145"/>
      <c r="KLO73" s="145"/>
      <c r="KLP73" s="145"/>
      <c r="KLQ73" s="145"/>
      <c r="KLR73" s="145"/>
      <c r="KLS73" s="145"/>
      <c r="KLT73" s="145"/>
      <c r="KLU73" s="145"/>
      <c r="KLV73" s="145"/>
      <c r="KLW73" s="145"/>
      <c r="KLX73" s="145"/>
      <c r="KLY73" s="145"/>
      <c r="KLZ73" s="145"/>
      <c r="KMA73" s="145"/>
      <c r="KMB73" s="145"/>
      <c r="KMC73" s="145"/>
      <c r="KMD73" s="145"/>
      <c r="KME73" s="145"/>
      <c r="KMF73" s="145"/>
      <c r="KMG73" s="145"/>
      <c r="KMH73" s="145"/>
      <c r="KMI73" s="145"/>
      <c r="KMJ73" s="145"/>
      <c r="KMK73" s="145"/>
      <c r="KML73" s="145"/>
      <c r="KMM73" s="145"/>
      <c r="KMN73" s="145"/>
      <c r="KMO73" s="145"/>
      <c r="KMP73" s="145"/>
      <c r="KMQ73" s="145"/>
      <c r="KMR73" s="145"/>
      <c r="KMS73" s="145"/>
      <c r="KMT73" s="145"/>
      <c r="KMU73" s="145"/>
      <c r="KMV73" s="145"/>
      <c r="KMW73" s="145"/>
      <c r="KMX73" s="145"/>
      <c r="KMY73" s="145"/>
      <c r="KMZ73" s="145"/>
      <c r="KNA73" s="145"/>
      <c r="KNB73" s="145"/>
      <c r="KNC73" s="145"/>
      <c r="KND73" s="145"/>
      <c r="KNE73" s="145"/>
      <c r="KNF73" s="145"/>
      <c r="KNG73" s="145"/>
      <c r="KNH73" s="145"/>
      <c r="KNI73" s="145"/>
      <c r="KNJ73" s="145"/>
      <c r="KNK73" s="145"/>
      <c r="KNL73" s="145"/>
      <c r="KNM73" s="145"/>
      <c r="KNN73" s="145"/>
      <c r="KNO73" s="145"/>
      <c r="KNP73" s="145"/>
      <c r="KNQ73" s="145"/>
      <c r="KNR73" s="145"/>
      <c r="KNS73" s="145"/>
      <c r="KNT73" s="145"/>
      <c r="KNU73" s="145"/>
      <c r="KNV73" s="145"/>
      <c r="KNW73" s="145"/>
      <c r="KNX73" s="145"/>
      <c r="KNY73" s="145"/>
      <c r="KNZ73" s="145"/>
      <c r="KOA73" s="145"/>
      <c r="KOB73" s="145"/>
      <c r="KOC73" s="145"/>
      <c r="KOD73" s="145"/>
      <c r="KOE73" s="145"/>
      <c r="KOF73" s="145"/>
      <c r="KOG73" s="145"/>
      <c r="KOH73" s="145"/>
      <c r="KOI73" s="145"/>
      <c r="KOJ73" s="145"/>
      <c r="KOK73" s="145"/>
      <c r="KOL73" s="145"/>
      <c r="KOM73" s="145"/>
      <c r="KON73" s="145"/>
      <c r="KOO73" s="145"/>
      <c r="KOP73" s="145"/>
      <c r="KOQ73" s="145"/>
      <c r="KOR73" s="145"/>
      <c r="KOS73" s="145"/>
      <c r="KOT73" s="145"/>
      <c r="KOU73" s="145"/>
      <c r="KOV73" s="145"/>
      <c r="KOW73" s="145"/>
      <c r="KOX73" s="145"/>
      <c r="KOY73" s="145"/>
      <c r="KOZ73" s="145"/>
      <c r="KPA73" s="145"/>
      <c r="KPB73" s="145"/>
      <c r="KPC73" s="145"/>
      <c r="KPD73" s="145"/>
      <c r="KPE73" s="145"/>
      <c r="KPF73" s="145"/>
      <c r="KPG73" s="145"/>
      <c r="KPH73" s="145"/>
      <c r="KPI73" s="145"/>
      <c r="KPJ73" s="145"/>
      <c r="KPK73" s="145"/>
      <c r="KPL73" s="145"/>
      <c r="KPM73" s="145"/>
      <c r="KPN73" s="145"/>
      <c r="KPO73" s="145"/>
      <c r="KPP73" s="145"/>
      <c r="KPQ73" s="145"/>
      <c r="KPR73" s="145"/>
      <c r="KPS73" s="145"/>
      <c r="KPT73" s="145"/>
      <c r="KPU73" s="145"/>
      <c r="KPV73" s="145"/>
      <c r="KPW73" s="145"/>
      <c r="KPX73" s="145"/>
      <c r="KPY73" s="145"/>
      <c r="KPZ73" s="145"/>
      <c r="KQA73" s="145"/>
      <c r="KQB73" s="145"/>
      <c r="KQC73" s="145"/>
      <c r="KQD73" s="145"/>
      <c r="KQE73" s="145"/>
      <c r="KQF73" s="145"/>
      <c r="KQG73" s="145"/>
      <c r="KQH73" s="145"/>
      <c r="KQI73" s="145"/>
      <c r="KQJ73" s="145"/>
      <c r="KQK73" s="145"/>
      <c r="KQL73" s="145"/>
      <c r="KQM73" s="145"/>
      <c r="KQN73" s="145"/>
      <c r="KQO73" s="145"/>
      <c r="KQP73" s="145"/>
      <c r="KQQ73" s="145"/>
      <c r="KQR73" s="145"/>
      <c r="KQS73" s="145"/>
      <c r="KQT73" s="145"/>
      <c r="KQU73" s="145"/>
      <c r="KQV73" s="145"/>
      <c r="KQW73" s="145"/>
      <c r="KQX73" s="145"/>
      <c r="KQY73" s="145"/>
      <c r="KQZ73" s="145"/>
      <c r="KRA73" s="145"/>
      <c r="KRB73" s="145"/>
      <c r="KRC73" s="145"/>
      <c r="KRD73" s="145"/>
      <c r="KRE73" s="145"/>
      <c r="KRF73" s="145"/>
      <c r="KRG73" s="145"/>
      <c r="KRH73" s="145"/>
      <c r="KRI73" s="145"/>
      <c r="KRJ73" s="145"/>
      <c r="KRK73" s="145"/>
      <c r="KRL73" s="145"/>
      <c r="KRM73" s="145"/>
      <c r="KRN73" s="145"/>
      <c r="KRO73" s="145"/>
      <c r="KRP73" s="145"/>
      <c r="KRQ73" s="145"/>
      <c r="KRR73" s="145"/>
      <c r="KRS73" s="145"/>
      <c r="KRT73" s="145"/>
      <c r="KRU73" s="145"/>
      <c r="KRV73" s="145"/>
      <c r="KRW73" s="145"/>
      <c r="KRX73" s="145"/>
      <c r="KRY73" s="145"/>
      <c r="KRZ73" s="145"/>
      <c r="KSA73" s="145"/>
      <c r="KSB73" s="145"/>
      <c r="KSC73" s="145"/>
      <c r="KSD73" s="145"/>
      <c r="KSE73" s="145"/>
      <c r="KSF73" s="145"/>
      <c r="KSG73" s="145"/>
      <c r="KSH73" s="145"/>
      <c r="KSI73" s="145"/>
      <c r="KSJ73" s="145"/>
      <c r="KSK73" s="145"/>
      <c r="KSL73" s="145"/>
      <c r="KSM73" s="145"/>
      <c r="KSN73" s="145"/>
      <c r="KSO73" s="145"/>
      <c r="KSP73" s="145"/>
      <c r="KSQ73" s="145"/>
      <c r="KSR73" s="145"/>
      <c r="KSS73" s="145"/>
      <c r="KST73" s="145"/>
      <c r="KSU73" s="145"/>
      <c r="KSV73" s="145"/>
      <c r="KSW73" s="145"/>
      <c r="KSX73" s="145"/>
      <c r="KSY73" s="145"/>
      <c r="KSZ73" s="145"/>
      <c r="KTA73" s="145"/>
      <c r="KTB73" s="145"/>
      <c r="KTC73" s="145"/>
      <c r="KTD73" s="145"/>
      <c r="KTE73" s="145"/>
      <c r="KTF73" s="145"/>
      <c r="KTG73" s="145"/>
      <c r="KTH73" s="145"/>
      <c r="KTI73" s="145"/>
      <c r="KTJ73" s="145"/>
      <c r="KTK73" s="145"/>
      <c r="KTL73" s="145"/>
      <c r="KTM73" s="145"/>
      <c r="KTN73" s="145"/>
      <c r="KTO73" s="145"/>
      <c r="KTP73" s="145"/>
      <c r="KTQ73" s="145"/>
      <c r="KTR73" s="145"/>
      <c r="KTS73" s="145"/>
      <c r="KTT73" s="145"/>
      <c r="KTU73" s="145"/>
      <c r="KTV73" s="145"/>
      <c r="KTW73" s="145"/>
      <c r="KTX73" s="145"/>
      <c r="KTY73" s="145"/>
      <c r="KTZ73" s="145"/>
      <c r="KUA73" s="145"/>
      <c r="KUB73" s="145"/>
      <c r="KUC73" s="145"/>
      <c r="KUD73" s="145"/>
      <c r="KUE73" s="145"/>
      <c r="KUF73" s="145"/>
      <c r="KUG73" s="145"/>
      <c r="KUH73" s="145"/>
      <c r="KUI73" s="145"/>
      <c r="KUJ73" s="145"/>
      <c r="KUK73" s="145"/>
      <c r="KUL73" s="145"/>
      <c r="KUM73" s="145"/>
      <c r="KUN73" s="145"/>
      <c r="KUO73" s="145"/>
      <c r="KUP73" s="145"/>
      <c r="KUQ73" s="145"/>
      <c r="KUR73" s="145"/>
      <c r="KUS73" s="145"/>
      <c r="KUT73" s="145"/>
      <c r="KUU73" s="145"/>
      <c r="KUV73" s="145"/>
      <c r="KUW73" s="145"/>
      <c r="KUX73" s="145"/>
      <c r="KUY73" s="145"/>
      <c r="KUZ73" s="145"/>
      <c r="KVA73" s="145"/>
      <c r="KVB73" s="145"/>
      <c r="KVC73" s="145"/>
      <c r="KVD73" s="145"/>
      <c r="KVE73" s="145"/>
      <c r="KVF73" s="145"/>
      <c r="KVG73" s="145"/>
      <c r="KVH73" s="145"/>
      <c r="KVI73" s="145"/>
      <c r="KVJ73" s="145"/>
      <c r="KVK73" s="145"/>
      <c r="KVL73" s="145"/>
      <c r="KVM73" s="145"/>
      <c r="KVN73" s="145"/>
      <c r="KVO73" s="145"/>
      <c r="KVP73" s="145"/>
      <c r="KVQ73" s="145"/>
      <c r="KVR73" s="145"/>
      <c r="KVS73" s="145"/>
      <c r="KVT73" s="145"/>
      <c r="KVU73" s="145"/>
      <c r="KVV73" s="145"/>
      <c r="KVW73" s="145"/>
      <c r="KVX73" s="145"/>
      <c r="KVY73" s="145"/>
      <c r="KVZ73" s="145"/>
      <c r="KWA73" s="145"/>
      <c r="KWB73" s="145"/>
      <c r="KWC73" s="145"/>
      <c r="KWD73" s="145"/>
      <c r="KWE73" s="145"/>
      <c r="KWF73" s="145"/>
      <c r="KWG73" s="145"/>
      <c r="KWH73" s="145"/>
      <c r="KWI73" s="145"/>
      <c r="KWJ73" s="145"/>
      <c r="KWK73" s="145"/>
      <c r="KWL73" s="145"/>
      <c r="KWM73" s="145"/>
      <c r="KWN73" s="145"/>
      <c r="KWO73" s="145"/>
      <c r="KWP73" s="145"/>
      <c r="KWQ73" s="145"/>
      <c r="KWR73" s="145"/>
      <c r="KWS73" s="145"/>
      <c r="KWT73" s="145"/>
      <c r="KWU73" s="145"/>
      <c r="KWV73" s="145"/>
      <c r="KWW73" s="145"/>
      <c r="KWX73" s="145"/>
      <c r="KWY73" s="145"/>
      <c r="KWZ73" s="145"/>
      <c r="KXA73" s="145"/>
      <c r="KXB73" s="145"/>
      <c r="KXC73" s="145"/>
      <c r="KXD73" s="145"/>
      <c r="KXE73" s="145"/>
      <c r="KXF73" s="145"/>
      <c r="KXG73" s="145"/>
      <c r="KXH73" s="145"/>
      <c r="KXI73" s="145"/>
      <c r="KXJ73" s="145"/>
      <c r="KXK73" s="145"/>
      <c r="KXL73" s="145"/>
      <c r="KXM73" s="145"/>
      <c r="KXN73" s="145"/>
      <c r="KXO73" s="145"/>
      <c r="KXP73" s="145"/>
      <c r="KXQ73" s="145"/>
      <c r="KXR73" s="145"/>
      <c r="KXS73" s="145"/>
      <c r="KXT73" s="145"/>
      <c r="KXU73" s="145"/>
      <c r="KXV73" s="145"/>
      <c r="KXW73" s="145"/>
      <c r="KXX73" s="145"/>
      <c r="KXY73" s="145"/>
      <c r="KXZ73" s="145"/>
      <c r="KYA73" s="145"/>
      <c r="KYB73" s="145"/>
      <c r="KYC73" s="145"/>
      <c r="KYD73" s="145"/>
      <c r="KYE73" s="145"/>
      <c r="KYF73" s="145"/>
      <c r="KYG73" s="145"/>
      <c r="KYH73" s="145"/>
      <c r="KYI73" s="145"/>
      <c r="KYJ73" s="145"/>
      <c r="KYK73" s="145"/>
      <c r="KYL73" s="145"/>
      <c r="KYM73" s="145"/>
      <c r="KYN73" s="145"/>
      <c r="KYO73" s="145"/>
      <c r="KYP73" s="145"/>
      <c r="KYQ73" s="145"/>
      <c r="KYR73" s="145"/>
      <c r="KYS73" s="145"/>
      <c r="KYT73" s="145"/>
      <c r="KYU73" s="145"/>
      <c r="KYV73" s="145"/>
      <c r="KYW73" s="145"/>
      <c r="KYX73" s="145"/>
      <c r="KYY73" s="145"/>
      <c r="KYZ73" s="145"/>
      <c r="KZA73" s="145"/>
      <c r="KZB73" s="145"/>
      <c r="KZC73" s="145"/>
      <c r="KZD73" s="145"/>
      <c r="KZE73" s="145"/>
      <c r="KZF73" s="145"/>
      <c r="KZG73" s="145"/>
      <c r="KZH73" s="145"/>
      <c r="KZI73" s="145"/>
      <c r="KZJ73" s="145"/>
      <c r="KZK73" s="145"/>
      <c r="KZL73" s="145"/>
      <c r="KZM73" s="145"/>
      <c r="KZN73" s="145"/>
      <c r="KZO73" s="145"/>
      <c r="KZP73" s="145"/>
      <c r="KZQ73" s="145"/>
      <c r="KZR73" s="145"/>
      <c r="KZS73" s="145"/>
      <c r="KZT73" s="145"/>
      <c r="KZU73" s="145"/>
      <c r="KZV73" s="145"/>
      <c r="KZW73" s="145"/>
      <c r="KZX73" s="145"/>
      <c r="KZY73" s="145"/>
      <c r="KZZ73" s="145"/>
      <c r="LAA73" s="145"/>
      <c r="LAB73" s="145"/>
      <c r="LAC73" s="145"/>
      <c r="LAD73" s="145"/>
      <c r="LAE73" s="145"/>
      <c r="LAF73" s="145"/>
      <c r="LAG73" s="145"/>
      <c r="LAH73" s="145"/>
      <c r="LAI73" s="145"/>
      <c r="LAJ73" s="145"/>
      <c r="LAK73" s="145"/>
      <c r="LAL73" s="145"/>
      <c r="LAM73" s="145"/>
      <c r="LAN73" s="145"/>
      <c r="LAO73" s="145"/>
      <c r="LAP73" s="145"/>
      <c r="LAQ73" s="145"/>
      <c r="LAR73" s="145"/>
      <c r="LAS73" s="145"/>
      <c r="LAT73" s="145"/>
      <c r="LAU73" s="145"/>
      <c r="LAV73" s="145"/>
      <c r="LAW73" s="145"/>
      <c r="LAX73" s="145"/>
      <c r="LAY73" s="145"/>
      <c r="LAZ73" s="145"/>
      <c r="LBA73" s="145"/>
      <c r="LBB73" s="145"/>
      <c r="LBC73" s="145"/>
      <c r="LBD73" s="145"/>
      <c r="LBE73" s="145"/>
      <c r="LBF73" s="145"/>
      <c r="LBG73" s="145"/>
      <c r="LBH73" s="145"/>
      <c r="LBI73" s="145"/>
      <c r="LBJ73" s="145"/>
      <c r="LBK73" s="145"/>
      <c r="LBL73" s="145"/>
      <c r="LBM73" s="145"/>
      <c r="LBN73" s="145"/>
      <c r="LBO73" s="145"/>
      <c r="LBP73" s="145"/>
      <c r="LBQ73" s="145"/>
      <c r="LBR73" s="145"/>
      <c r="LBS73" s="145"/>
      <c r="LBT73" s="145"/>
      <c r="LBU73" s="145"/>
      <c r="LBV73" s="145"/>
      <c r="LBW73" s="145"/>
      <c r="LBX73" s="145"/>
      <c r="LBY73" s="145"/>
      <c r="LBZ73" s="145"/>
      <c r="LCA73" s="145"/>
      <c r="LCB73" s="145"/>
      <c r="LCC73" s="145"/>
      <c r="LCD73" s="145"/>
      <c r="LCE73" s="145"/>
      <c r="LCF73" s="145"/>
      <c r="LCG73" s="145"/>
      <c r="LCH73" s="145"/>
      <c r="LCI73" s="145"/>
      <c r="LCJ73" s="145"/>
      <c r="LCK73" s="145"/>
      <c r="LCL73" s="145"/>
      <c r="LCM73" s="145"/>
      <c r="LCN73" s="145"/>
      <c r="LCO73" s="145"/>
      <c r="LCP73" s="145"/>
      <c r="LCQ73" s="145"/>
      <c r="LCR73" s="145"/>
      <c r="LCS73" s="145"/>
      <c r="LCT73" s="145"/>
      <c r="LCU73" s="145"/>
      <c r="LCV73" s="145"/>
      <c r="LCW73" s="145"/>
      <c r="LCX73" s="145"/>
      <c r="LCY73" s="145"/>
      <c r="LCZ73" s="145"/>
      <c r="LDA73" s="145"/>
      <c r="LDB73" s="145"/>
      <c r="LDC73" s="145"/>
      <c r="LDD73" s="145"/>
      <c r="LDE73" s="145"/>
      <c r="LDF73" s="145"/>
      <c r="LDG73" s="145"/>
      <c r="LDH73" s="145"/>
      <c r="LDI73" s="145"/>
      <c r="LDJ73" s="145"/>
      <c r="LDK73" s="145"/>
      <c r="LDL73" s="145"/>
      <c r="LDM73" s="145"/>
      <c r="LDN73" s="145"/>
      <c r="LDO73" s="145"/>
      <c r="LDP73" s="145"/>
      <c r="LDQ73" s="145"/>
      <c r="LDR73" s="145"/>
      <c r="LDS73" s="145"/>
      <c r="LDT73" s="145"/>
      <c r="LDU73" s="145"/>
      <c r="LDV73" s="145"/>
      <c r="LDW73" s="145"/>
      <c r="LDX73" s="145"/>
      <c r="LDY73" s="145"/>
      <c r="LDZ73" s="145"/>
      <c r="LEA73" s="145"/>
      <c r="LEB73" s="145"/>
      <c r="LEC73" s="145"/>
      <c r="LED73" s="145"/>
      <c r="LEE73" s="145"/>
      <c r="LEF73" s="145"/>
      <c r="LEG73" s="145"/>
      <c r="LEH73" s="145"/>
      <c r="LEI73" s="145"/>
      <c r="LEJ73" s="145"/>
      <c r="LEK73" s="145"/>
      <c r="LEL73" s="145"/>
      <c r="LEM73" s="145"/>
      <c r="LEN73" s="145"/>
      <c r="LEO73" s="145"/>
      <c r="LEP73" s="145"/>
      <c r="LEQ73" s="145"/>
      <c r="LER73" s="145"/>
      <c r="LES73" s="145"/>
      <c r="LET73" s="145"/>
      <c r="LEU73" s="145"/>
      <c r="LEV73" s="145"/>
      <c r="LEW73" s="145"/>
      <c r="LEX73" s="145"/>
      <c r="LEY73" s="145"/>
      <c r="LEZ73" s="145"/>
      <c r="LFA73" s="145"/>
      <c r="LFB73" s="145"/>
      <c r="LFC73" s="145"/>
      <c r="LFD73" s="145"/>
      <c r="LFE73" s="145"/>
      <c r="LFF73" s="145"/>
      <c r="LFG73" s="145"/>
      <c r="LFH73" s="145"/>
      <c r="LFI73" s="145"/>
      <c r="LFJ73" s="145"/>
      <c r="LFK73" s="145"/>
      <c r="LFL73" s="145"/>
      <c r="LFM73" s="145"/>
      <c r="LFN73" s="145"/>
      <c r="LFO73" s="145"/>
      <c r="LFP73" s="145"/>
      <c r="LFQ73" s="145"/>
      <c r="LFR73" s="145"/>
      <c r="LFS73" s="145"/>
      <c r="LFT73" s="145"/>
      <c r="LFU73" s="145"/>
      <c r="LFV73" s="145"/>
      <c r="LFW73" s="145"/>
      <c r="LFX73" s="145"/>
      <c r="LFY73" s="145"/>
      <c r="LFZ73" s="145"/>
      <c r="LGA73" s="145"/>
      <c r="LGB73" s="145"/>
      <c r="LGC73" s="145"/>
      <c r="LGD73" s="145"/>
      <c r="LGE73" s="145"/>
      <c r="LGF73" s="145"/>
      <c r="LGG73" s="145"/>
      <c r="LGH73" s="145"/>
      <c r="LGI73" s="145"/>
      <c r="LGJ73" s="145"/>
      <c r="LGK73" s="145"/>
      <c r="LGL73" s="145"/>
      <c r="LGM73" s="145"/>
      <c r="LGN73" s="145"/>
      <c r="LGO73" s="145"/>
      <c r="LGP73" s="145"/>
      <c r="LGQ73" s="145"/>
      <c r="LGR73" s="145"/>
      <c r="LGS73" s="145"/>
      <c r="LGT73" s="145"/>
      <c r="LGU73" s="145"/>
      <c r="LGV73" s="145"/>
      <c r="LGW73" s="145"/>
      <c r="LGX73" s="145"/>
      <c r="LGY73" s="145"/>
      <c r="LGZ73" s="145"/>
      <c r="LHA73" s="145"/>
      <c r="LHB73" s="145"/>
      <c r="LHC73" s="145"/>
      <c r="LHD73" s="145"/>
      <c r="LHE73" s="145"/>
      <c r="LHF73" s="145"/>
      <c r="LHG73" s="145"/>
      <c r="LHH73" s="145"/>
      <c r="LHI73" s="145"/>
      <c r="LHJ73" s="145"/>
      <c r="LHK73" s="145"/>
      <c r="LHL73" s="145"/>
      <c r="LHM73" s="145"/>
      <c r="LHN73" s="145"/>
      <c r="LHO73" s="145"/>
      <c r="LHP73" s="145"/>
      <c r="LHQ73" s="145"/>
      <c r="LHR73" s="145"/>
      <c r="LHS73" s="145"/>
      <c r="LHT73" s="145"/>
      <c r="LHU73" s="145"/>
      <c r="LHV73" s="145"/>
      <c r="LHW73" s="145"/>
      <c r="LHX73" s="145"/>
      <c r="LHY73" s="145"/>
      <c r="LHZ73" s="145"/>
      <c r="LIA73" s="145"/>
      <c r="LIB73" s="145"/>
      <c r="LIC73" s="145"/>
      <c r="LID73" s="145"/>
      <c r="LIE73" s="145"/>
      <c r="LIF73" s="145"/>
      <c r="LIG73" s="145"/>
      <c r="LIH73" s="145"/>
      <c r="LII73" s="145"/>
      <c r="LIJ73" s="145"/>
      <c r="LIK73" s="145"/>
      <c r="LIL73" s="145"/>
      <c r="LIM73" s="145"/>
      <c r="LIN73" s="145"/>
      <c r="LIO73" s="145"/>
      <c r="LIP73" s="145"/>
      <c r="LIQ73" s="145"/>
      <c r="LIR73" s="145"/>
      <c r="LIS73" s="145"/>
      <c r="LIT73" s="145"/>
      <c r="LIU73" s="145"/>
      <c r="LIV73" s="145"/>
      <c r="LIW73" s="145"/>
      <c r="LIX73" s="145"/>
      <c r="LIY73" s="145"/>
      <c r="LIZ73" s="145"/>
      <c r="LJA73" s="145"/>
      <c r="LJB73" s="145"/>
      <c r="LJC73" s="145"/>
      <c r="LJD73" s="145"/>
      <c r="LJE73" s="145"/>
      <c r="LJF73" s="145"/>
      <c r="LJG73" s="145"/>
      <c r="LJH73" s="145"/>
      <c r="LJI73" s="145"/>
      <c r="LJJ73" s="145"/>
      <c r="LJK73" s="145"/>
      <c r="LJL73" s="145"/>
      <c r="LJM73" s="145"/>
      <c r="LJN73" s="145"/>
      <c r="LJO73" s="145"/>
      <c r="LJP73" s="145"/>
      <c r="LJQ73" s="145"/>
      <c r="LJR73" s="145"/>
      <c r="LJS73" s="145"/>
      <c r="LJT73" s="145"/>
      <c r="LJU73" s="145"/>
      <c r="LJV73" s="145"/>
      <c r="LJW73" s="145"/>
      <c r="LJX73" s="145"/>
      <c r="LJY73" s="145"/>
      <c r="LJZ73" s="145"/>
      <c r="LKA73" s="145"/>
      <c r="LKB73" s="145"/>
      <c r="LKC73" s="145"/>
      <c r="LKD73" s="145"/>
      <c r="LKE73" s="145"/>
      <c r="LKF73" s="145"/>
      <c r="LKG73" s="145"/>
      <c r="LKH73" s="145"/>
      <c r="LKI73" s="145"/>
      <c r="LKJ73" s="145"/>
      <c r="LKK73" s="145"/>
      <c r="LKL73" s="145"/>
      <c r="LKM73" s="145"/>
      <c r="LKN73" s="145"/>
      <c r="LKO73" s="145"/>
      <c r="LKP73" s="145"/>
      <c r="LKQ73" s="145"/>
      <c r="LKR73" s="145"/>
      <c r="LKS73" s="145"/>
      <c r="LKT73" s="145"/>
      <c r="LKU73" s="145"/>
      <c r="LKV73" s="145"/>
      <c r="LKW73" s="145"/>
      <c r="LKX73" s="145"/>
      <c r="LKY73" s="145"/>
      <c r="LKZ73" s="145"/>
      <c r="LLA73" s="145"/>
      <c r="LLB73" s="145"/>
      <c r="LLC73" s="145"/>
      <c r="LLD73" s="145"/>
      <c r="LLE73" s="145"/>
      <c r="LLF73" s="145"/>
      <c r="LLG73" s="145"/>
      <c r="LLH73" s="145"/>
      <c r="LLI73" s="145"/>
      <c r="LLJ73" s="145"/>
      <c r="LLK73" s="145"/>
      <c r="LLL73" s="145"/>
      <c r="LLM73" s="145"/>
      <c r="LLN73" s="145"/>
      <c r="LLO73" s="145"/>
      <c r="LLP73" s="145"/>
      <c r="LLQ73" s="145"/>
      <c r="LLR73" s="145"/>
      <c r="LLS73" s="145"/>
      <c r="LLT73" s="145"/>
      <c r="LLU73" s="145"/>
      <c r="LLV73" s="145"/>
      <c r="LLW73" s="145"/>
      <c r="LLX73" s="145"/>
      <c r="LLY73" s="145"/>
      <c r="LLZ73" s="145"/>
      <c r="LMA73" s="145"/>
      <c r="LMB73" s="145"/>
      <c r="LMC73" s="145"/>
      <c r="LMD73" s="145"/>
      <c r="LME73" s="145"/>
      <c r="LMF73" s="145"/>
      <c r="LMG73" s="145"/>
      <c r="LMH73" s="145"/>
      <c r="LMI73" s="145"/>
      <c r="LMJ73" s="145"/>
      <c r="LMK73" s="145"/>
      <c r="LML73" s="145"/>
      <c r="LMM73" s="145"/>
      <c r="LMN73" s="145"/>
      <c r="LMO73" s="145"/>
      <c r="LMP73" s="145"/>
      <c r="LMQ73" s="145"/>
      <c r="LMR73" s="145"/>
      <c r="LMS73" s="145"/>
      <c r="LMT73" s="145"/>
      <c r="LMU73" s="145"/>
      <c r="LMV73" s="145"/>
      <c r="LMW73" s="145"/>
      <c r="LMX73" s="145"/>
      <c r="LMY73" s="145"/>
      <c r="LMZ73" s="145"/>
      <c r="LNA73" s="145"/>
      <c r="LNB73" s="145"/>
      <c r="LNC73" s="145"/>
      <c r="LND73" s="145"/>
      <c r="LNE73" s="145"/>
      <c r="LNF73" s="145"/>
      <c r="LNG73" s="145"/>
      <c r="LNH73" s="145"/>
      <c r="LNI73" s="145"/>
      <c r="LNJ73" s="145"/>
      <c r="LNK73" s="145"/>
      <c r="LNL73" s="145"/>
      <c r="LNM73" s="145"/>
      <c r="LNN73" s="145"/>
      <c r="LNO73" s="145"/>
      <c r="LNP73" s="145"/>
      <c r="LNQ73" s="145"/>
      <c r="LNR73" s="145"/>
      <c r="LNS73" s="145"/>
      <c r="LNT73" s="145"/>
      <c r="LNU73" s="145"/>
      <c r="LNV73" s="145"/>
      <c r="LNW73" s="145"/>
      <c r="LNX73" s="145"/>
      <c r="LNY73" s="145"/>
      <c r="LNZ73" s="145"/>
      <c r="LOA73" s="145"/>
      <c r="LOB73" s="145"/>
      <c r="LOC73" s="145"/>
      <c r="LOD73" s="145"/>
      <c r="LOE73" s="145"/>
      <c r="LOF73" s="145"/>
      <c r="LOG73" s="145"/>
      <c r="LOH73" s="145"/>
      <c r="LOI73" s="145"/>
      <c r="LOJ73" s="145"/>
      <c r="LOK73" s="145"/>
      <c r="LOL73" s="145"/>
      <c r="LOM73" s="145"/>
      <c r="LON73" s="145"/>
      <c r="LOO73" s="145"/>
      <c r="LOP73" s="145"/>
      <c r="LOQ73" s="145"/>
      <c r="LOR73" s="145"/>
      <c r="LOS73" s="145"/>
      <c r="LOT73" s="145"/>
      <c r="LOU73" s="145"/>
      <c r="LOV73" s="145"/>
      <c r="LOW73" s="145"/>
      <c r="LOX73" s="145"/>
      <c r="LOY73" s="145"/>
      <c r="LOZ73" s="145"/>
      <c r="LPA73" s="145"/>
      <c r="LPB73" s="145"/>
      <c r="LPC73" s="145"/>
      <c r="LPD73" s="145"/>
      <c r="LPE73" s="145"/>
      <c r="LPF73" s="145"/>
      <c r="LPG73" s="145"/>
      <c r="LPH73" s="145"/>
      <c r="LPI73" s="145"/>
      <c r="LPJ73" s="145"/>
      <c r="LPK73" s="145"/>
      <c r="LPL73" s="145"/>
      <c r="LPM73" s="145"/>
      <c r="LPN73" s="145"/>
      <c r="LPO73" s="145"/>
      <c r="LPP73" s="145"/>
      <c r="LPQ73" s="145"/>
      <c r="LPR73" s="145"/>
      <c r="LPS73" s="145"/>
      <c r="LPT73" s="145"/>
      <c r="LPU73" s="145"/>
      <c r="LPV73" s="145"/>
      <c r="LPW73" s="145"/>
      <c r="LPX73" s="145"/>
      <c r="LPY73" s="145"/>
      <c r="LPZ73" s="145"/>
      <c r="LQA73" s="145"/>
      <c r="LQB73" s="145"/>
      <c r="LQC73" s="145"/>
      <c r="LQD73" s="145"/>
      <c r="LQE73" s="145"/>
      <c r="LQF73" s="145"/>
      <c r="LQG73" s="145"/>
      <c r="LQH73" s="145"/>
      <c r="LQI73" s="145"/>
      <c r="LQJ73" s="145"/>
      <c r="LQK73" s="145"/>
      <c r="LQL73" s="145"/>
      <c r="LQM73" s="145"/>
      <c r="LQN73" s="145"/>
      <c r="LQO73" s="145"/>
      <c r="LQP73" s="145"/>
      <c r="LQQ73" s="145"/>
      <c r="LQR73" s="145"/>
      <c r="LQS73" s="145"/>
      <c r="LQT73" s="145"/>
      <c r="LQU73" s="145"/>
      <c r="LQV73" s="145"/>
      <c r="LQW73" s="145"/>
      <c r="LQX73" s="145"/>
      <c r="LQY73" s="145"/>
      <c r="LQZ73" s="145"/>
      <c r="LRA73" s="145"/>
      <c r="LRB73" s="145"/>
      <c r="LRC73" s="145"/>
      <c r="LRD73" s="145"/>
      <c r="LRE73" s="145"/>
      <c r="LRF73" s="145"/>
      <c r="LRG73" s="145"/>
      <c r="LRH73" s="145"/>
      <c r="LRI73" s="145"/>
      <c r="LRJ73" s="145"/>
      <c r="LRK73" s="145"/>
      <c r="LRL73" s="145"/>
      <c r="LRM73" s="145"/>
      <c r="LRN73" s="145"/>
      <c r="LRO73" s="145"/>
      <c r="LRP73" s="145"/>
      <c r="LRQ73" s="145"/>
      <c r="LRR73" s="145"/>
      <c r="LRS73" s="145"/>
      <c r="LRT73" s="145"/>
      <c r="LRU73" s="145"/>
      <c r="LRV73" s="145"/>
      <c r="LRW73" s="145"/>
      <c r="LRX73" s="145"/>
      <c r="LRY73" s="145"/>
      <c r="LRZ73" s="145"/>
      <c r="LSA73" s="145"/>
      <c r="LSB73" s="145"/>
      <c r="LSC73" s="145"/>
      <c r="LSD73" s="145"/>
      <c r="LSE73" s="145"/>
      <c r="LSF73" s="145"/>
      <c r="LSG73" s="145"/>
      <c r="LSH73" s="145"/>
      <c r="LSI73" s="145"/>
      <c r="LSJ73" s="145"/>
      <c r="LSK73" s="145"/>
      <c r="LSL73" s="145"/>
      <c r="LSM73" s="145"/>
      <c r="LSN73" s="145"/>
      <c r="LSO73" s="145"/>
      <c r="LSP73" s="145"/>
      <c r="LSQ73" s="145"/>
      <c r="LSR73" s="145"/>
      <c r="LSS73" s="145"/>
      <c r="LST73" s="145"/>
      <c r="LSU73" s="145"/>
      <c r="LSV73" s="145"/>
      <c r="LSW73" s="145"/>
      <c r="LSX73" s="145"/>
      <c r="LSY73" s="145"/>
      <c r="LSZ73" s="145"/>
      <c r="LTA73" s="145"/>
      <c r="LTB73" s="145"/>
      <c r="LTC73" s="145"/>
      <c r="LTD73" s="145"/>
      <c r="LTE73" s="145"/>
      <c r="LTF73" s="145"/>
      <c r="LTG73" s="145"/>
      <c r="LTH73" s="145"/>
      <c r="LTI73" s="145"/>
      <c r="LTJ73" s="145"/>
      <c r="LTK73" s="145"/>
      <c r="LTL73" s="145"/>
      <c r="LTM73" s="145"/>
      <c r="LTN73" s="145"/>
      <c r="LTO73" s="145"/>
      <c r="LTP73" s="145"/>
      <c r="LTQ73" s="145"/>
      <c r="LTR73" s="145"/>
      <c r="LTS73" s="145"/>
      <c r="LTT73" s="145"/>
      <c r="LTU73" s="145"/>
      <c r="LTV73" s="145"/>
      <c r="LTW73" s="145"/>
      <c r="LTX73" s="145"/>
      <c r="LTY73" s="145"/>
      <c r="LTZ73" s="145"/>
      <c r="LUA73" s="145"/>
      <c r="LUB73" s="145"/>
      <c r="LUC73" s="145"/>
      <c r="LUD73" s="145"/>
      <c r="LUE73" s="145"/>
      <c r="LUF73" s="145"/>
      <c r="LUG73" s="145"/>
      <c r="LUH73" s="145"/>
      <c r="LUI73" s="145"/>
      <c r="LUJ73" s="145"/>
      <c r="LUK73" s="145"/>
      <c r="LUL73" s="145"/>
      <c r="LUM73" s="145"/>
      <c r="LUN73" s="145"/>
      <c r="LUO73" s="145"/>
      <c r="LUP73" s="145"/>
      <c r="LUQ73" s="145"/>
      <c r="LUR73" s="145"/>
      <c r="LUS73" s="145"/>
      <c r="LUT73" s="145"/>
      <c r="LUU73" s="145"/>
      <c r="LUV73" s="145"/>
      <c r="LUW73" s="145"/>
      <c r="LUX73" s="145"/>
      <c r="LUY73" s="145"/>
      <c r="LUZ73" s="145"/>
      <c r="LVA73" s="145"/>
      <c r="LVB73" s="145"/>
      <c r="LVC73" s="145"/>
      <c r="LVD73" s="145"/>
      <c r="LVE73" s="145"/>
      <c r="LVF73" s="145"/>
      <c r="LVG73" s="145"/>
      <c r="LVH73" s="145"/>
      <c r="LVI73" s="145"/>
      <c r="LVJ73" s="145"/>
      <c r="LVK73" s="145"/>
      <c r="LVL73" s="145"/>
      <c r="LVM73" s="145"/>
      <c r="LVN73" s="145"/>
      <c r="LVO73" s="145"/>
      <c r="LVP73" s="145"/>
      <c r="LVQ73" s="145"/>
      <c r="LVR73" s="145"/>
      <c r="LVS73" s="145"/>
      <c r="LVT73" s="145"/>
      <c r="LVU73" s="145"/>
      <c r="LVV73" s="145"/>
      <c r="LVW73" s="145"/>
      <c r="LVX73" s="145"/>
      <c r="LVY73" s="145"/>
      <c r="LVZ73" s="145"/>
      <c r="LWA73" s="145"/>
      <c r="LWB73" s="145"/>
      <c r="LWC73" s="145"/>
      <c r="LWD73" s="145"/>
      <c r="LWE73" s="145"/>
      <c r="LWF73" s="145"/>
      <c r="LWG73" s="145"/>
      <c r="LWH73" s="145"/>
      <c r="LWI73" s="145"/>
      <c r="LWJ73" s="145"/>
      <c r="LWK73" s="145"/>
      <c r="LWL73" s="145"/>
      <c r="LWM73" s="145"/>
      <c r="LWN73" s="145"/>
      <c r="LWO73" s="145"/>
      <c r="LWP73" s="145"/>
      <c r="LWQ73" s="145"/>
      <c r="LWR73" s="145"/>
      <c r="LWS73" s="145"/>
      <c r="LWT73" s="145"/>
      <c r="LWU73" s="145"/>
      <c r="LWV73" s="145"/>
      <c r="LWW73" s="145"/>
      <c r="LWX73" s="145"/>
      <c r="LWY73" s="145"/>
      <c r="LWZ73" s="145"/>
      <c r="LXA73" s="145"/>
      <c r="LXB73" s="145"/>
      <c r="LXC73" s="145"/>
      <c r="LXD73" s="145"/>
      <c r="LXE73" s="145"/>
      <c r="LXF73" s="145"/>
      <c r="LXG73" s="145"/>
      <c r="LXH73" s="145"/>
      <c r="LXI73" s="145"/>
      <c r="LXJ73" s="145"/>
      <c r="LXK73" s="145"/>
      <c r="LXL73" s="145"/>
      <c r="LXM73" s="145"/>
      <c r="LXN73" s="145"/>
      <c r="LXO73" s="145"/>
      <c r="LXP73" s="145"/>
      <c r="LXQ73" s="145"/>
      <c r="LXR73" s="145"/>
      <c r="LXS73" s="145"/>
      <c r="LXT73" s="145"/>
      <c r="LXU73" s="145"/>
      <c r="LXV73" s="145"/>
      <c r="LXW73" s="145"/>
      <c r="LXX73" s="145"/>
      <c r="LXY73" s="145"/>
      <c r="LXZ73" s="145"/>
      <c r="LYA73" s="145"/>
      <c r="LYB73" s="145"/>
      <c r="LYC73" s="145"/>
      <c r="LYD73" s="145"/>
      <c r="LYE73" s="145"/>
      <c r="LYF73" s="145"/>
      <c r="LYG73" s="145"/>
      <c r="LYH73" s="145"/>
      <c r="LYI73" s="145"/>
      <c r="LYJ73" s="145"/>
      <c r="LYK73" s="145"/>
      <c r="LYL73" s="145"/>
      <c r="LYM73" s="145"/>
      <c r="LYN73" s="145"/>
      <c r="LYO73" s="145"/>
      <c r="LYP73" s="145"/>
      <c r="LYQ73" s="145"/>
      <c r="LYR73" s="145"/>
      <c r="LYS73" s="145"/>
      <c r="LYT73" s="145"/>
      <c r="LYU73" s="145"/>
      <c r="LYV73" s="145"/>
      <c r="LYW73" s="145"/>
      <c r="LYX73" s="145"/>
      <c r="LYY73" s="145"/>
      <c r="LYZ73" s="145"/>
      <c r="LZA73" s="145"/>
      <c r="LZB73" s="145"/>
      <c r="LZC73" s="145"/>
      <c r="LZD73" s="145"/>
      <c r="LZE73" s="145"/>
      <c r="LZF73" s="145"/>
      <c r="LZG73" s="145"/>
      <c r="LZH73" s="145"/>
      <c r="LZI73" s="145"/>
      <c r="LZJ73" s="145"/>
      <c r="LZK73" s="145"/>
      <c r="LZL73" s="145"/>
      <c r="LZM73" s="145"/>
      <c r="LZN73" s="145"/>
      <c r="LZO73" s="145"/>
      <c r="LZP73" s="145"/>
      <c r="LZQ73" s="145"/>
      <c r="LZR73" s="145"/>
      <c r="LZS73" s="145"/>
      <c r="LZT73" s="145"/>
      <c r="LZU73" s="145"/>
      <c r="LZV73" s="145"/>
      <c r="LZW73" s="145"/>
      <c r="LZX73" s="145"/>
      <c r="LZY73" s="145"/>
      <c r="LZZ73" s="145"/>
      <c r="MAA73" s="145"/>
      <c r="MAB73" s="145"/>
      <c r="MAC73" s="145"/>
      <c r="MAD73" s="145"/>
      <c r="MAE73" s="145"/>
      <c r="MAF73" s="145"/>
      <c r="MAG73" s="145"/>
      <c r="MAH73" s="145"/>
      <c r="MAI73" s="145"/>
      <c r="MAJ73" s="145"/>
      <c r="MAK73" s="145"/>
      <c r="MAL73" s="145"/>
      <c r="MAM73" s="145"/>
      <c r="MAN73" s="145"/>
      <c r="MAO73" s="145"/>
      <c r="MAP73" s="145"/>
      <c r="MAQ73" s="145"/>
      <c r="MAR73" s="145"/>
      <c r="MAS73" s="145"/>
      <c r="MAT73" s="145"/>
      <c r="MAU73" s="145"/>
      <c r="MAV73" s="145"/>
      <c r="MAW73" s="145"/>
      <c r="MAX73" s="145"/>
      <c r="MAY73" s="145"/>
      <c r="MAZ73" s="145"/>
      <c r="MBA73" s="145"/>
      <c r="MBB73" s="145"/>
      <c r="MBC73" s="145"/>
      <c r="MBD73" s="145"/>
      <c r="MBE73" s="145"/>
      <c r="MBF73" s="145"/>
      <c r="MBG73" s="145"/>
      <c r="MBH73" s="145"/>
      <c r="MBI73" s="145"/>
      <c r="MBJ73" s="145"/>
      <c r="MBK73" s="145"/>
      <c r="MBL73" s="145"/>
      <c r="MBM73" s="145"/>
      <c r="MBN73" s="145"/>
      <c r="MBO73" s="145"/>
      <c r="MBP73" s="145"/>
      <c r="MBQ73" s="145"/>
      <c r="MBR73" s="145"/>
      <c r="MBS73" s="145"/>
      <c r="MBT73" s="145"/>
      <c r="MBU73" s="145"/>
      <c r="MBV73" s="145"/>
      <c r="MBW73" s="145"/>
      <c r="MBX73" s="145"/>
      <c r="MBY73" s="145"/>
      <c r="MBZ73" s="145"/>
      <c r="MCA73" s="145"/>
      <c r="MCB73" s="145"/>
      <c r="MCC73" s="145"/>
      <c r="MCD73" s="145"/>
      <c r="MCE73" s="145"/>
      <c r="MCF73" s="145"/>
      <c r="MCG73" s="145"/>
      <c r="MCH73" s="145"/>
      <c r="MCI73" s="145"/>
      <c r="MCJ73" s="145"/>
      <c r="MCK73" s="145"/>
      <c r="MCL73" s="145"/>
      <c r="MCM73" s="145"/>
      <c r="MCN73" s="145"/>
      <c r="MCO73" s="145"/>
      <c r="MCP73" s="145"/>
      <c r="MCQ73" s="145"/>
      <c r="MCR73" s="145"/>
      <c r="MCS73" s="145"/>
      <c r="MCT73" s="145"/>
      <c r="MCU73" s="145"/>
      <c r="MCV73" s="145"/>
      <c r="MCW73" s="145"/>
      <c r="MCX73" s="145"/>
      <c r="MCY73" s="145"/>
      <c r="MCZ73" s="145"/>
      <c r="MDA73" s="145"/>
      <c r="MDB73" s="145"/>
      <c r="MDC73" s="145"/>
      <c r="MDD73" s="145"/>
      <c r="MDE73" s="145"/>
      <c r="MDF73" s="145"/>
      <c r="MDG73" s="145"/>
      <c r="MDH73" s="145"/>
      <c r="MDI73" s="145"/>
      <c r="MDJ73" s="145"/>
      <c r="MDK73" s="145"/>
      <c r="MDL73" s="145"/>
      <c r="MDM73" s="145"/>
      <c r="MDN73" s="145"/>
      <c r="MDO73" s="145"/>
      <c r="MDP73" s="145"/>
      <c r="MDQ73" s="145"/>
      <c r="MDR73" s="145"/>
      <c r="MDS73" s="145"/>
      <c r="MDT73" s="145"/>
      <c r="MDU73" s="145"/>
      <c r="MDV73" s="145"/>
      <c r="MDW73" s="145"/>
      <c r="MDX73" s="145"/>
      <c r="MDY73" s="145"/>
      <c r="MDZ73" s="145"/>
      <c r="MEA73" s="145"/>
      <c r="MEB73" s="145"/>
      <c r="MEC73" s="145"/>
      <c r="MED73" s="145"/>
      <c r="MEE73" s="145"/>
      <c r="MEF73" s="145"/>
      <c r="MEG73" s="145"/>
      <c r="MEH73" s="145"/>
      <c r="MEI73" s="145"/>
      <c r="MEJ73" s="145"/>
      <c r="MEK73" s="145"/>
      <c r="MEL73" s="145"/>
      <c r="MEM73" s="145"/>
      <c r="MEN73" s="145"/>
      <c r="MEO73" s="145"/>
      <c r="MEP73" s="145"/>
      <c r="MEQ73" s="145"/>
      <c r="MER73" s="145"/>
      <c r="MES73" s="145"/>
      <c r="MET73" s="145"/>
      <c r="MEU73" s="145"/>
      <c r="MEV73" s="145"/>
      <c r="MEW73" s="145"/>
      <c r="MEX73" s="145"/>
      <c r="MEY73" s="145"/>
      <c r="MEZ73" s="145"/>
      <c r="MFA73" s="145"/>
      <c r="MFB73" s="145"/>
      <c r="MFC73" s="145"/>
      <c r="MFD73" s="145"/>
      <c r="MFE73" s="145"/>
      <c r="MFF73" s="145"/>
      <c r="MFG73" s="145"/>
      <c r="MFH73" s="145"/>
      <c r="MFI73" s="145"/>
      <c r="MFJ73" s="145"/>
      <c r="MFK73" s="145"/>
      <c r="MFL73" s="145"/>
      <c r="MFM73" s="145"/>
      <c r="MFN73" s="145"/>
      <c r="MFO73" s="145"/>
      <c r="MFP73" s="145"/>
      <c r="MFQ73" s="145"/>
      <c r="MFR73" s="145"/>
      <c r="MFS73" s="145"/>
      <c r="MFT73" s="145"/>
      <c r="MFU73" s="145"/>
      <c r="MFV73" s="145"/>
      <c r="MFW73" s="145"/>
      <c r="MFX73" s="145"/>
      <c r="MFY73" s="145"/>
      <c r="MFZ73" s="145"/>
      <c r="MGA73" s="145"/>
      <c r="MGB73" s="145"/>
      <c r="MGC73" s="145"/>
      <c r="MGD73" s="145"/>
      <c r="MGE73" s="145"/>
      <c r="MGF73" s="145"/>
      <c r="MGG73" s="145"/>
      <c r="MGH73" s="145"/>
      <c r="MGI73" s="145"/>
      <c r="MGJ73" s="145"/>
      <c r="MGK73" s="145"/>
      <c r="MGL73" s="145"/>
      <c r="MGM73" s="145"/>
      <c r="MGN73" s="145"/>
      <c r="MGO73" s="145"/>
      <c r="MGP73" s="145"/>
      <c r="MGQ73" s="145"/>
      <c r="MGR73" s="145"/>
      <c r="MGS73" s="145"/>
      <c r="MGT73" s="145"/>
      <c r="MGU73" s="145"/>
      <c r="MGV73" s="145"/>
      <c r="MGW73" s="145"/>
      <c r="MGX73" s="145"/>
      <c r="MGY73" s="145"/>
      <c r="MGZ73" s="145"/>
      <c r="MHA73" s="145"/>
      <c r="MHB73" s="145"/>
      <c r="MHC73" s="145"/>
      <c r="MHD73" s="145"/>
      <c r="MHE73" s="145"/>
      <c r="MHF73" s="145"/>
      <c r="MHG73" s="145"/>
      <c r="MHH73" s="145"/>
      <c r="MHI73" s="145"/>
      <c r="MHJ73" s="145"/>
      <c r="MHK73" s="145"/>
      <c r="MHL73" s="145"/>
      <c r="MHM73" s="145"/>
      <c r="MHN73" s="145"/>
      <c r="MHO73" s="145"/>
      <c r="MHP73" s="145"/>
      <c r="MHQ73" s="145"/>
      <c r="MHR73" s="145"/>
      <c r="MHS73" s="145"/>
      <c r="MHT73" s="145"/>
      <c r="MHU73" s="145"/>
      <c r="MHV73" s="145"/>
      <c r="MHW73" s="145"/>
      <c r="MHX73" s="145"/>
      <c r="MHY73" s="145"/>
      <c r="MHZ73" s="145"/>
      <c r="MIA73" s="145"/>
      <c r="MIB73" s="145"/>
      <c r="MIC73" s="145"/>
      <c r="MID73" s="145"/>
      <c r="MIE73" s="145"/>
      <c r="MIF73" s="145"/>
      <c r="MIG73" s="145"/>
      <c r="MIH73" s="145"/>
      <c r="MII73" s="145"/>
      <c r="MIJ73" s="145"/>
      <c r="MIK73" s="145"/>
      <c r="MIL73" s="145"/>
      <c r="MIM73" s="145"/>
      <c r="MIN73" s="145"/>
      <c r="MIO73" s="145"/>
      <c r="MIP73" s="145"/>
      <c r="MIQ73" s="145"/>
      <c r="MIR73" s="145"/>
      <c r="MIS73" s="145"/>
      <c r="MIT73" s="145"/>
      <c r="MIU73" s="145"/>
      <c r="MIV73" s="145"/>
      <c r="MIW73" s="145"/>
      <c r="MIX73" s="145"/>
      <c r="MIY73" s="145"/>
      <c r="MIZ73" s="145"/>
      <c r="MJA73" s="145"/>
      <c r="MJB73" s="145"/>
      <c r="MJC73" s="145"/>
      <c r="MJD73" s="145"/>
      <c r="MJE73" s="145"/>
      <c r="MJF73" s="145"/>
      <c r="MJG73" s="145"/>
      <c r="MJH73" s="145"/>
      <c r="MJI73" s="145"/>
      <c r="MJJ73" s="145"/>
      <c r="MJK73" s="145"/>
      <c r="MJL73" s="145"/>
      <c r="MJM73" s="145"/>
      <c r="MJN73" s="145"/>
      <c r="MJO73" s="145"/>
      <c r="MJP73" s="145"/>
      <c r="MJQ73" s="145"/>
      <c r="MJR73" s="145"/>
      <c r="MJS73" s="145"/>
      <c r="MJT73" s="145"/>
      <c r="MJU73" s="145"/>
      <c r="MJV73" s="145"/>
      <c r="MJW73" s="145"/>
      <c r="MJX73" s="145"/>
      <c r="MJY73" s="145"/>
      <c r="MJZ73" s="145"/>
      <c r="MKA73" s="145"/>
      <c r="MKB73" s="145"/>
      <c r="MKC73" s="145"/>
      <c r="MKD73" s="145"/>
      <c r="MKE73" s="145"/>
      <c r="MKF73" s="145"/>
      <c r="MKG73" s="145"/>
      <c r="MKH73" s="145"/>
      <c r="MKI73" s="145"/>
      <c r="MKJ73" s="145"/>
      <c r="MKK73" s="145"/>
      <c r="MKL73" s="145"/>
      <c r="MKM73" s="145"/>
      <c r="MKN73" s="145"/>
      <c r="MKO73" s="145"/>
      <c r="MKP73" s="145"/>
      <c r="MKQ73" s="145"/>
      <c r="MKR73" s="145"/>
      <c r="MKS73" s="145"/>
      <c r="MKT73" s="145"/>
      <c r="MKU73" s="145"/>
      <c r="MKV73" s="145"/>
      <c r="MKW73" s="145"/>
      <c r="MKX73" s="145"/>
      <c r="MKY73" s="145"/>
      <c r="MKZ73" s="145"/>
      <c r="MLA73" s="145"/>
      <c r="MLB73" s="145"/>
      <c r="MLC73" s="145"/>
      <c r="MLD73" s="145"/>
      <c r="MLE73" s="145"/>
      <c r="MLF73" s="145"/>
      <c r="MLG73" s="145"/>
      <c r="MLH73" s="145"/>
      <c r="MLI73" s="145"/>
      <c r="MLJ73" s="145"/>
      <c r="MLK73" s="145"/>
      <c r="MLL73" s="145"/>
      <c r="MLM73" s="145"/>
      <c r="MLN73" s="145"/>
      <c r="MLO73" s="145"/>
      <c r="MLP73" s="145"/>
      <c r="MLQ73" s="145"/>
      <c r="MLR73" s="145"/>
      <c r="MLS73" s="145"/>
      <c r="MLT73" s="145"/>
      <c r="MLU73" s="145"/>
      <c r="MLV73" s="145"/>
      <c r="MLW73" s="145"/>
      <c r="MLX73" s="145"/>
      <c r="MLY73" s="145"/>
      <c r="MLZ73" s="145"/>
      <c r="MMA73" s="145"/>
      <c r="MMB73" s="145"/>
      <c r="MMC73" s="145"/>
      <c r="MMD73" s="145"/>
      <c r="MME73" s="145"/>
      <c r="MMF73" s="145"/>
      <c r="MMG73" s="145"/>
      <c r="MMH73" s="145"/>
      <c r="MMI73" s="145"/>
      <c r="MMJ73" s="145"/>
      <c r="MMK73" s="145"/>
      <c r="MML73" s="145"/>
      <c r="MMM73" s="145"/>
      <c r="MMN73" s="145"/>
      <c r="MMO73" s="145"/>
      <c r="MMP73" s="145"/>
      <c r="MMQ73" s="145"/>
      <c r="MMR73" s="145"/>
      <c r="MMS73" s="145"/>
      <c r="MMT73" s="145"/>
      <c r="MMU73" s="145"/>
      <c r="MMV73" s="145"/>
      <c r="MMW73" s="145"/>
      <c r="MMX73" s="145"/>
      <c r="MMY73" s="145"/>
      <c r="MMZ73" s="145"/>
      <c r="MNA73" s="145"/>
      <c r="MNB73" s="145"/>
      <c r="MNC73" s="145"/>
      <c r="MND73" s="145"/>
      <c r="MNE73" s="145"/>
      <c r="MNF73" s="145"/>
      <c r="MNG73" s="145"/>
      <c r="MNH73" s="145"/>
      <c r="MNI73" s="145"/>
      <c r="MNJ73" s="145"/>
      <c r="MNK73" s="145"/>
      <c r="MNL73" s="145"/>
      <c r="MNM73" s="145"/>
      <c r="MNN73" s="145"/>
      <c r="MNO73" s="145"/>
      <c r="MNP73" s="145"/>
      <c r="MNQ73" s="145"/>
      <c r="MNR73" s="145"/>
      <c r="MNS73" s="145"/>
      <c r="MNT73" s="145"/>
      <c r="MNU73" s="145"/>
      <c r="MNV73" s="145"/>
      <c r="MNW73" s="145"/>
      <c r="MNX73" s="145"/>
      <c r="MNY73" s="145"/>
      <c r="MNZ73" s="145"/>
      <c r="MOA73" s="145"/>
      <c r="MOB73" s="145"/>
      <c r="MOC73" s="145"/>
      <c r="MOD73" s="145"/>
      <c r="MOE73" s="145"/>
      <c r="MOF73" s="145"/>
      <c r="MOG73" s="145"/>
      <c r="MOH73" s="145"/>
      <c r="MOI73" s="145"/>
      <c r="MOJ73" s="145"/>
      <c r="MOK73" s="145"/>
      <c r="MOL73" s="145"/>
      <c r="MOM73" s="145"/>
      <c r="MON73" s="145"/>
      <c r="MOO73" s="145"/>
      <c r="MOP73" s="145"/>
      <c r="MOQ73" s="145"/>
      <c r="MOR73" s="145"/>
      <c r="MOS73" s="145"/>
      <c r="MOT73" s="145"/>
      <c r="MOU73" s="145"/>
      <c r="MOV73" s="145"/>
      <c r="MOW73" s="145"/>
      <c r="MOX73" s="145"/>
      <c r="MOY73" s="145"/>
      <c r="MOZ73" s="145"/>
      <c r="MPA73" s="145"/>
      <c r="MPB73" s="145"/>
      <c r="MPC73" s="145"/>
      <c r="MPD73" s="145"/>
      <c r="MPE73" s="145"/>
      <c r="MPF73" s="145"/>
      <c r="MPG73" s="145"/>
      <c r="MPH73" s="145"/>
      <c r="MPI73" s="145"/>
      <c r="MPJ73" s="145"/>
      <c r="MPK73" s="145"/>
      <c r="MPL73" s="145"/>
      <c r="MPM73" s="145"/>
      <c r="MPN73" s="145"/>
      <c r="MPO73" s="145"/>
      <c r="MPP73" s="145"/>
      <c r="MPQ73" s="145"/>
      <c r="MPR73" s="145"/>
      <c r="MPS73" s="145"/>
      <c r="MPT73" s="145"/>
      <c r="MPU73" s="145"/>
      <c r="MPV73" s="145"/>
      <c r="MPW73" s="145"/>
      <c r="MPX73" s="145"/>
      <c r="MPY73" s="145"/>
      <c r="MPZ73" s="145"/>
      <c r="MQA73" s="145"/>
      <c r="MQB73" s="145"/>
      <c r="MQC73" s="145"/>
      <c r="MQD73" s="145"/>
      <c r="MQE73" s="145"/>
      <c r="MQF73" s="145"/>
      <c r="MQG73" s="145"/>
      <c r="MQH73" s="145"/>
      <c r="MQI73" s="145"/>
      <c r="MQJ73" s="145"/>
      <c r="MQK73" s="145"/>
      <c r="MQL73" s="145"/>
      <c r="MQM73" s="145"/>
      <c r="MQN73" s="145"/>
      <c r="MQO73" s="145"/>
      <c r="MQP73" s="145"/>
      <c r="MQQ73" s="145"/>
      <c r="MQR73" s="145"/>
      <c r="MQS73" s="145"/>
      <c r="MQT73" s="145"/>
      <c r="MQU73" s="145"/>
      <c r="MQV73" s="145"/>
      <c r="MQW73" s="145"/>
      <c r="MQX73" s="145"/>
      <c r="MQY73" s="145"/>
      <c r="MQZ73" s="145"/>
      <c r="MRA73" s="145"/>
      <c r="MRB73" s="145"/>
      <c r="MRC73" s="145"/>
      <c r="MRD73" s="145"/>
      <c r="MRE73" s="145"/>
      <c r="MRF73" s="145"/>
      <c r="MRG73" s="145"/>
      <c r="MRH73" s="145"/>
      <c r="MRI73" s="145"/>
      <c r="MRJ73" s="145"/>
      <c r="MRK73" s="145"/>
      <c r="MRL73" s="145"/>
      <c r="MRM73" s="145"/>
      <c r="MRN73" s="145"/>
      <c r="MRO73" s="145"/>
      <c r="MRP73" s="145"/>
      <c r="MRQ73" s="145"/>
      <c r="MRR73" s="145"/>
      <c r="MRS73" s="145"/>
      <c r="MRT73" s="145"/>
      <c r="MRU73" s="145"/>
      <c r="MRV73" s="145"/>
      <c r="MRW73" s="145"/>
      <c r="MRX73" s="145"/>
      <c r="MRY73" s="145"/>
      <c r="MRZ73" s="145"/>
      <c r="MSA73" s="145"/>
      <c r="MSB73" s="145"/>
      <c r="MSC73" s="145"/>
      <c r="MSD73" s="145"/>
      <c r="MSE73" s="145"/>
      <c r="MSF73" s="145"/>
      <c r="MSG73" s="145"/>
      <c r="MSH73" s="145"/>
      <c r="MSI73" s="145"/>
      <c r="MSJ73" s="145"/>
      <c r="MSK73" s="145"/>
      <c r="MSL73" s="145"/>
      <c r="MSM73" s="145"/>
      <c r="MSN73" s="145"/>
      <c r="MSO73" s="145"/>
      <c r="MSP73" s="145"/>
      <c r="MSQ73" s="145"/>
      <c r="MSR73" s="145"/>
      <c r="MSS73" s="145"/>
      <c r="MST73" s="145"/>
      <c r="MSU73" s="145"/>
      <c r="MSV73" s="145"/>
      <c r="MSW73" s="145"/>
      <c r="MSX73" s="145"/>
      <c r="MSY73" s="145"/>
      <c r="MSZ73" s="145"/>
      <c r="MTA73" s="145"/>
      <c r="MTB73" s="145"/>
      <c r="MTC73" s="145"/>
      <c r="MTD73" s="145"/>
      <c r="MTE73" s="145"/>
      <c r="MTF73" s="145"/>
      <c r="MTG73" s="145"/>
      <c r="MTH73" s="145"/>
      <c r="MTI73" s="145"/>
      <c r="MTJ73" s="145"/>
      <c r="MTK73" s="145"/>
      <c r="MTL73" s="145"/>
      <c r="MTM73" s="145"/>
      <c r="MTN73" s="145"/>
      <c r="MTO73" s="145"/>
      <c r="MTP73" s="145"/>
      <c r="MTQ73" s="145"/>
      <c r="MTR73" s="145"/>
      <c r="MTS73" s="145"/>
      <c r="MTT73" s="145"/>
      <c r="MTU73" s="145"/>
      <c r="MTV73" s="145"/>
      <c r="MTW73" s="145"/>
      <c r="MTX73" s="145"/>
      <c r="MTY73" s="145"/>
      <c r="MTZ73" s="145"/>
      <c r="MUA73" s="145"/>
      <c r="MUB73" s="145"/>
      <c r="MUC73" s="145"/>
      <c r="MUD73" s="145"/>
      <c r="MUE73" s="145"/>
      <c r="MUF73" s="145"/>
      <c r="MUG73" s="145"/>
      <c r="MUH73" s="145"/>
      <c r="MUI73" s="145"/>
      <c r="MUJ73" s="145"/>
      <c r="MUK73" s="145"/>
      <c r="MUL73" s="145"/>
      <c r="MUM73" s="145"/>
      <c r="MUN73" s="145"/>
      <c r="MUO73" s="145"/>
      <c r="MUP73" s="145"/>
      <c r="MUQ73" s="145"/>
      <c r="MUR73" s="145"/>
      <c r="MUS73" s="145"/>
      <c r="MUT73" s="145"/>
      <c r="MUU73" s="145"/>
      <c r="MUV73" s="145"/>
      <c r="MUW73" s="145"/>
      <c r="MUX73" s="145"/>
      <c r="MUY73" s="145"/>
      <c r="MUZ73" s="145"/>
      <c r="MVA73" s="145"/>
      <c r="MVB73" s="145"/>
      <c r="MVC73" s="145"/>
      <c r="MVD73" s="145"/>
      <c r="MVE73" s="145"/>
      <c r="MVF73" s="145"/>
      <c r="MVG73" s="145"/>
      <c r="MVH73" s="145"/>
      <c r="MVI73" s="145"/>
      <c r="MVJ73" s="145"/>
      <c r="MVK73" s="145"/>
      <c r="MVL73" s="145"/>
      <c r="MVM73" s="145"/>
      <c r="MVN73" s="145"/>
      <c r="MVO73" s="145"/>
      <c r="MVP73" s="145"/>
      <c r="MVQ73" s="145"/>
      <c r="MVR73" s="145"/>
      <c r="MVS73" s="145"/>
      <c r="MVT73" s="145"/>
      <c r="MVU73" s="145"/>
      <c r="MVV73" s="145"/>
      <c r="MVW73" s="145"/>
      <c r="MVX73" s="145"/>
      <c r="MVY73" s="145"/>
      <c r="MVZ73" s="145"/>
      <c r="MWA73" s="145"/>
      <c r="MWB73" s="145"/>
      <c r="MWC73" s="145"/>
      <c r="MWD73" s="145"/>
      <c r="MWE73" s="145"/>
      <c r="MWF73" s="145"/>
      <c r="MWG73" s="145"/>
      <c r="MWH73" s="145"/>
      <c r="MWI73" s="145"/>
      <c r="MWJ73" s="145"/>
      <c r="MWK73" s="145"/>
      <c r="MWL73" s="145"/>
      <c r="MWM73" s="145"/>
      <c r="MWN73" s="145"/>
      <c r="MWO73" s="145"/>
      <c r="MWP73" s="145"/>
      <c r="MWQ73" s="145"/>
      <c r="MWR73" s="145"/>
      <c r="MWS73" s="145"/>
      <c r="MWT73" s="145"/>
      <c r="MWU73" s="145"/>
      <c r="MWV73" s="145"/>
      <c r="MWW73" s="145"/>
      <c r="MWX73" s="145"/>
      <c r="MWY73" s="145"/>
      <c r="MWZ73" s="145"/>
      <c r="MXA73" s="145"/>
      <c r="MXB73" s="145"/>
      <c r="MXC73" s="145"/>
      <c r="MXD73" s="145"/>
      <c r="MXE73" s="145"/>
      <c r="MXF73" s="145"/>
      <c r="MXG73" s="145"/>
      <c r="MXH73" s="145"/>
      <c r="MXI73" s="145"/>
      <c r="MXJ73" s="145"/>
      <c r="MXK73" s="145"/>
      <c r="MXL73" s="145"/>
      <c r="MXM73" s="145"/>
      <c r="MXN73" s="145"/>
      <c r="MXO73" s="145"/>
      <c r="MXP73" s="145"/>
      <c r="MXQ73" s="145"/>
      <c r="MXR73" s="145"/>
      <c r="MXS73" s="145"/>
      <c r="MXT73" s="145"/>
      <c r="MXU73" s="145"/>
      <c r="MXV73" s="145"/>
      <c r="MXW73" s="145"/>
      <c r="MXX73" s="145"/>
      <c r="MXY73" s="145"/>
      <c r="MXZ73" s="145"/>
      <c r="MYA73" s="145"/>
      <c r="MYB73" s="145"/>
      <c r="MYC73" s="145"/>
      <c r="MYD73" s="145"/>
      <c r="MYE73" s="145"/>
      <c r="MYF73" s="145"/>
      <c r="MYG73" s="145"/>
      <c r="MYH73" s="145"/>
      <c r="MYI73" s="145"/>
      <c r="MYJ73" s="145"/>
      <c r="MYK73" s="145"/>
      <c r="MYL73" s="145"/>
      <c r="MYM73" s="145"/>
      <c r="MYN73" s="145"/>
      <c r="MYO73" s="145"/>
      <c r="MYP73" s="145"/>
      <c r="MYQ73" s="145"/>
      <c r="MYR73" s="145"/>
      <c r="MYS73" s="145"/>
      <c r="MYT73" s="145"/>
      <c r="MYU73" s="145"/>
      <c r="MYV73" s="145"/>
      <c r="MYW73" s="145"/>
      <c r="MYX73" s="145"/>
      <c r="MYY73" s="145"/>
      <c r="MYZ73" s="145"/>
      <c r="MZA73" s="145"/>
      <c r="MZB73" s="145"/>
      <c r="MZC73" s="145"/>
      <c r="MZD73" s="145"/>
      <c r="MZE73" s="145"/>
      <c r="MZF73" s="145"/>
      <c r="MZG73" s="145"/>
      <c r="MZH73" s="145"/>
      <c r="MZI73" s="145"/>
      <c r="MZJ73" s="145"/>
      <c r="MZK73" s="145"/>
      <c r="MZL73" s="145"/>
      <c r="MZM73" s="145"/>
      <c r="MZN73" s="145"/>
      <c r="MZO73" s="145"/>
      <c r="MZP73" s="145"/>
      <c r="MZQ73" s="145"/>
      <c r="MZR73" s="145"/>
      <c r="MZS73" s="145"/>
      <c r="MZT73" s="145"/>
      <c r="MZU73" s="145"/>
      <c r="MZV73" s="145"/>
      <c r="MZW73" s="145"/>
      <c r="MZX73" s="145"/>
      <c r="MZY73" s="145"/>
      <c r="MZZ73" s="145"/>
      <c r="NAA73" s="145"/>
      <c r="NAB73" s="145"/>
      <c r="NAC73" s="145"/>
      <c r="NAD73" s="145"/>
      <c r="NAE73" s="145"/>
      <c r="NAF73" s="145"/>
      <c r="NAG73" s="145"/>
      <c r="NAH73" s="145"/>
      <c r="NAI73" s="145"/>
      <c r="NAJ73" s="145"/>
      <c r="NAK73" s="145"/>
      <c r="NAL73" s="145"/>
      <c r="NAM73" s="145"/>
      <c r="NAN73" s="145"/>
      <c r="NAO73" s="145"/>
      <c r="NAP73" s="145"/>
      <c r="NAQ73" s="145"/>
      <c r="NAR73" s="145"/>
      <c r="NAS73" s="145"/>
      <c r="NAT73" s="145"/>
      <c r="NAU73" s="145"/>
      <c r="NAV73" s="145"/>
      <c r="NAW73" s="145"/>
      <c r="NAX73" s="145"/>
      <c r="NAY73" s="145"/>
      <c r="NAZ73" s="145"/>
      <c r="NBA73" s="145"/>
      <c r="NBB73" s="145"/>
      <c r="NBC73" s="145"/>
      <c r="NBD73" s="145"/>
      <c r="NBE73" s="145"/>
      <c r="NBF73" s="145"/>
      <c r="NBG73" s="145"/>
      <c r="NBH73" s="145"/>
      <c r="NBI73" s="145"/>
      <c r="NBJ73" s="145"/>
      <c r="NBK73" s="145"/>
      <c r="NBL73" s="145"/>
      <c r="NBM73" s="145"/>
      <c r="NBN73" s="145"/>
      <c r="NBO73" s="145"/>
      <c r="NBP73" s="145"/>
      <c r="NBQ73" s="145"/>
      <c r="NBR73" s="145"/>
      <c r="NBS73" s="145"/>
      <c r="NBT73" s="145"/>
      <c r="NBU73" s="145"/>
      <c r="NBV73" s="145"/>
      <c r="NBW73" s="145"/>
      <c r="NBX73" s="145"/>
      <c r="NBY73" s="145"/>
      <c r="NBZ73" s="145"/>
      <c r="NCA73" s="145"/>
      <c r="NCB73" s="145"/>
      <c r="NCC73" s="145"/>
      <c r="NCD73" s="145"/>
      <c r="NCE73" s="145"/>
      <c r="NCF73" s="145"/>
      <c r="NCG73" s="145"/>
      <c r="NCH73" s="145"/>
      <c r="NCI73" s="145"/>
      <c r="NCJ73" s="145"/>
      <c r="NCK73" s="145"/>
      <c r="NCL73" s="145"/>
      <c r="NCM73" s="145"/>
      <c r="NCN73" s="145"/>
      <c r="NCO73" s="145"/>
      <c r="NCP73" s="145"/>
      <c r="NCQ73" s="145"/>
      <c r="NCR73" s="145"/>
      <c r="NCS73" s="145"/>
      <c r="NCT73" s="145"/>
      <c r="NCU73" s="145"/>
      <c r="NCV73" s="145"/>
      <c r="NCW73" s="145"/>
      <c r="NCX73" s="145"/>
      <c r="NCY73" s="145"/>
      <c r="NCZ73" s="145"/>
      <c r="NDA73" s="145"/>
      <c r="NDB73" s="145"/>
      <c r="NDC73" s="145"/>
      <c r="NDD73" s="145"/>
      <c r="NDE73" s="145"/>
      <c r="NDF73" s="145"/>
      <c r="NDG73" s="145"/>
      <c r="NDH73" s="145"/>
      <c r="NDI73" s="145"/>
      <c r="NDJ73" s="145"/>
      <c r="NDK73" s="145"/>
      <c r="NDL73" s="145"/>
      <c r="NDM73" s="145"/>
      <c r="NDN73" s="145"/>
      <c r="NDO73" s="145"/>
      <c r="NDP73" s="145"/>
      <c r="NDQ73" s="145"/>
      <c r="NDR73" s="145"/>
      <c r="NDS73" s="145"/>
      <c r="NDT73" s="145"/>
      <c r="NDU73" s="145"/>
      <c r="NDV73" s="145"/>
      <c r="NDW73" s="145"/>
      <c r="NDX73" s="145"/>
      <c r="NDY73" s="145"/>
      <c r="NDZ73" s="145"/>
      <c r="NEA73" s="145"/>
      <c r="NEB73" s="145"/>
      <c r="NEC73" s="145"/>
      <c r="NED73" s="145"/>
      <c r="NEE73" s="145"/>
      <c r="NEF73" s="145"/>
      <c r="NEG73" s="145"/>
      <c r="NEH73" s="145"/>
      <c r="NEI73" s="145"/>
      <c r="NEJ73" s="145"/>
      <c r="NEK73" s="145"/>
      <c r="NEL73" s="145"/>
      <c r="NEM73" s="145"/>
      <c r="NEN73" s="145"/>
      <c r="NEO73" s="145"/>
      <c r="NEP73" s="145"/>
      <c r="NEQ73" s="145"/>
      <c r="NER73" s="145"/>
      <c r="NES73" s="145"/>
      <c r="NET73" s="145"/>
      <c r="NEU73" s="145"/>
      <c r="NEV73" s="145"/>
      <c r="NEW73" s="145"/>
      <c r="NEX73" s="145"/>
      <c r="NEY73" s="145"/>
      <c r="NEZ73" s="145"/>
      <c r="NFA73" s="145"/>
      <c r="NFB73" s="145"/>
      <c r="NFC73" s="145"/>
      <c r="NFD73" s="145"/>
      <c r="NFE73" s="145"/>
      <c r="NFF73" s="145"/>
      <c r="NFG73" s="145"/>
      <c r="NFH73" s="145"/>
      <c r="NFI73" s="145"/>
      <c r="NFJ73" s="145"/>
      <c r="NFK73" s="145"/>
      <c r="NFL73" s="145"/>
      <c r="NFM73" s="145"/>
      <c r="NFN73" s="145"/>
      <c r="NFO73" s="145"/>
      <c r="NFP73" s="145"/>
      <c r="NFQ73" s="145"/>
      <c r="NFR73" s="145"/>
      <c r="NFS73" s="145"/>
      <c r="NFT73" s="145"/>
      <c r="NFU73" s="145"/>
      <c r="NFV73" s="145"/>
      <c r="NFW73" s="145"/>
      <c r="NFX73" s="145"/>
      <c r="NFY73" s="145"/>
      <c r="NFZ73" s="145"/>
      <c r="NGA73" s="145"/>
      <c r="NGB73" s="145"/>
      <c r="NGC73" s="145"/>
      <c r="NGD73" s="145"/>
      <c r="NGE73" s="145"/>
      <c r="NGF73" s="145"/>
      <c r="NGG73" s="145"/>
      <c r="NGH73" s="145"/>
      <c r="NGI73" s="145"/>
      <c r="NGJ73" s="145"/>
      <c r="NGK73" s="145"/>
      <c r="NGL73" s="145"/>
      <c r="NGM73" s="145"/>
      <c r="NGN73" s="145"/>
      <c r="NGO73" s="145"/>
      <c r="NGP73" s="145"/>
      <c r="NGQ73" s="145"/>
      <c r="NGR73" s="145"/>
      <c r="NGS73" s="145"/>
      <c r="NGT73" s="145"/>
      <c r="NGU73" s="145"/>
      <c r="NGV73" s="145"/>
      <c r="NGW73" s="145"/>
      <c r="NGX73" s="145"/>
      <c r="NGY73" s="145"/>
      <c r="NGZ73" s="145"/>
      <c r="NHA73" s="145"/>
      <c r="NHB73" s="145"/>
      <c r="NHC73" s="145"/>
      <c r="NHD73" s="145"/>
      <c r="NHE73" s="145"/>
      <c r="NHF73" s="145"/>
      <c r="NHG73" s="145"/>
      <c r="NHH73" s="145"/>
      <c r="NHI73" s="145"/>
      <c r="NHJ73" s="145"/>
      <c r="NHK73" s="145"/>
      <c r="NHL73" s="145"/>
      <c r="NHM73" s="145"/>
      <c r="NHN73" s="145"/>
      <c r="NHO73" s="145"/>
      <c r="NHP73" s="145"/>
      <c r="NHQ73" s="145"/>
      <c r="NHR73" s="145"/>
      <c r="NHS73" s="145"/>
      <c r="NHT73" s="145"/>
      <c r="NHU73" s="145"/>
      <c r="NHV73" s="145"/>
      <c r="NHW73" s="145"/>
      <c r="NHX73" s="145"/>
      <c r="NHY73" s="145"/>
      <c r="NHZ73" s="145"/>
      <c r="NIA73" s="145"/>
      <c r="NIB73" s="145"/>
      <c r="NIC73" s="145"/>
      <c r="NID73" s="145"/>
      <c r="NIE73" s="145"/>
      <c r="NIF73" s="145"/>
      <c r="NIG73" s="145"/>
      <c r="NIH73" s="145"/>
      <c r="NII73" s="145"/>
      <c r="NIJ73" s="145"/>
      <c r="NIK73" s="145"/>
      <c r="NIL73" s="145"/>
      <c r="NIM73" s="145"/>
      <c r="NIN73" s="145"/>
      <c r="NIO73" s="145"/>
      <c r="NIP73" s="145"/>
      <c r="NIQ73" s="145"/>
      <c r="NIR73" s="145"/>
      <c r="NIS73" s="145"/>
      <c r="NIT73" s="145"/>
      <c r="NIU73" s="145"/>
      <c r="NIV73" s="145"/>
      <c r="NIW73" s="145"/>
      <c r="NIX73" s="145"/>
      <c r="NIY73" s="145"/>
      <c r="NIZ73" s="145"/>
      <c r="NJA73" s="145"/>
      <c r="NJB73" s="145"/>
      <c r="NJC73" s="145"/>
      <c r="NJD73" s="145"/>
      <c r="NJE73" s="145"/>
      <c r="NJF73" s="145"/>
      <c r="NJG73" s="145"/>
      <c r="NJH73" s="145"/>
      <c r="NJI73" s="145"/>
      <c r="NJJ73" s="145"/>
      <c r="NJK73" s="145"/>
      <c r="NJL73" s="145"/>
      <c r="NJM73" s="145"/>
      <c r="NJN73" s="145"/>
      <c r="NJO73" s="145"/>
      <c r="NJP73" s="145"/>
      <c r="NJQ73" s="145"/>
      <c r="NJR73" s="145"/>
      <c r="NJS73" s="145"/>
      <c r="NJT73" s="145"/>
      <c r="NJU73" s="145"/>
      <c r="NJV73" s="145"/>
      <c r="NJW73" s="145"/>
      <c r="NJX73" s="145"/>
      <c r="NJY73" s="145"/>
      <c r="NJZ73" s="145"/>
      <c r="NKA73" s="145"/>
      <c r="NKB73" s="145"/>
      <c r="NKC73" s="145"/>
      <c r="NKD73" s="145"/>
      <c r="NKE73" s="145"/>
      <c r="NKF73" s="145"/>
      <c r="NKG73" s="145"/>
      <c r="NKH73" s="145"/>
      <c r="NKI73" s="145"/>
      <c r="NKJ73" s="145"/>
      <c r="NKK73" s="145"/>
      <c r="NKL73" s="145"/>
      <c r="NKM73" s="145"/>
      <c r="NKN73" s="145"/>
      <c r="NKO73" s="145"/>
      <c r="NKP73" s="145"/>
      <c r="NKQ73" s="145"/>
      <c r="NKR73" s="145"/>
      <c r="NKS73" s="145"/>
      <c r="NKT73" s="145"/>
      <c r="NKU73" s="145"/>
      <c r="NKV73" s="145"/>
      <c r="NKW73" s="145"/>
      <c r="NKX73" s="145"/>
      <c r="NKY73" s="145"/>
      <c r="NKZ73" s="145"/>
      <c r="NLA73" s="145"/>
      <c r="NLB73" s="145"/>
      <c r="NLC73" s="145"/>
      <c r="NLD73" s="145"/>
      <c r="NLE73" s="145"/>
      <c r="NLF73" s="145"/>
      <c r="NLG73" s="145"/>
      <c r="NLH73" s="145"/>
      <c r="NLI73" s="145"/>
      <c r="NLJ73" s="145"/>
      <c r="NLK73" s="145"/>
      <c r="NLL73" s="145"/>
      <c r="NLM73" s="145"/>
      <c r="NLN73" s="145"/>
      <c r="NLO73" s="145"/>
      <c r="NLP73" s="145"/>
      <c r="NLQ73" s="145"/>
      <c r="NLR73" s="145"/>
      <c r="NLS73" s="145"/>
      <c r="NLT73" s="145"/>
      <c r="NLU73" s="145"/>
      <c r="NLV73" s="145"/>
      <c r="NLW73" s="145"/>
      <c r="NLX73" s="145"/>
      <c r="NLY73" s="145"/>
      <c r="NLZ73" s="145"/>
      <c r="NMA73" s="145"/>
      <c r="NMB73" s="145"/>
      <c r="NMC73" s="145"/>
      <c r="NMD73" s="145"/>
      <c r="NME73" s="145"/>
      <c r="NMF73" s="145"/>
      <c r="NMG73" s="145"/>
      <c r="NMH73" s="145"/>
      <c r="NMI73" s="145"/>
      <c r="NMJ73" s="145"/>
      <c r="NMK73" s="145"/>
      <c r="NML73" s="145"/>
      <c r="NMM73" s="145"/>
      <c r="NMN73" s="145"/>
      <c r="NMO73" s="145"/>
      <c r="NMP73" s="145"/>
      <c r="NMQ73" s="145"/>
      <c r="NMR73" s="145"/>
      <c r="NMS73" s="145"/>
      <c r="NMT73" s="145"/>
      <c r="NMU73" s="145"/>
      <c r="NMV73" s="145"/>
      <c r="NMW73" s="145"/>
      <c r="NMX73" s="145"/>
      <c r="NMY73" s="145"/>
      <c r="NMZ73" s="145"/>
      <c r="NNA73" s="145"/>
      <c r="NNB73" s="145"/>
      <c r="NNC73" s="145"/>
      <c r="NND73" s="145"/>
      <c r="NNE73" s="145"/>
      <c r="NNF73" s="145"/>
      <c r="NNG73" s="145"/>
      <c r="NNH73" s="145"/>
      <c r="NNI73" s="145"/>
      <c r="NNJ73" s="145"/>
      <c r="NNK73" s="145"/>
      <c r="NNL73" s="145"/>
      <c r="NNM73" s="145"/>
      <c r="NNN73" s="145"/>
      <c r="NNO73" s="145"/>
      <c r="NNP73" s="145"/>
      <c r="NNQ73" s="145"/>
      <c r="NNR73" s="145"/>
      <c r="NNS73" s="145"/>
      <c r="NNT73" s="145"/>
      <c r="NNU73" s="145"/>
      <c r="NNV73" s="145"/>
      <c r="NNW73" s="145"/>
      <c r="NNX73" s="145"/>
      <c r="NNY73" s="145"/>
      <c r="NNZ73" s="145"/>
      <c r="NOA73" s="145"/>
      <c r="NOB73" s="145"/>
      <c r="NOC73" s="145"/>
      <c r="NOD73" s="145"/>
      <c r="NOE73" s="145"/>
      <c r="NOF73" s="145"/>
      <c r="NOG73" s="145"/>
      <c r="NOH73" s="145"/>
      <c r="NOI73" s="145"/>
      <c r="NOJ73" s="145"/>
      <c r="NOK73" s="145"/>
      <c r="NOL73" s="145"/>
      <c r="NOM73" s="145"/>
      <c r="NON73" s="145"/>
      <c r="NOO73" s="145"/>
      <c r="NOP73" s="145"/>
      <c r="NOQ73" s="145"/>
      <c r="NOR73" s="145"/>
      <c r="NOS73" s="145"/>
      <c r="NOT73" s="145"/>
      <c r="NOU73" s="145"/>
      <c r="NOV73" s="145"/>
      <c r="NOW73" s="145"/>
      <c r="NOX73" s="145"/>
      <c r="NOY73" s="145"/>
      <c r="NOZ73" s="145"/>
      <c r="NPA73" s="145"/>
      <c r="NPB73" s="145"/>
      <c r="NPC73" s="145"/>
      <c r="NPD73" s="145"/>
      <c r="NPE73" s="145"/>
      <c r="NPF73" s="145"/>
      <c r="NPG73" s="145"/>
      <c r="NPH73" s="145"/>
      <c r="NPI73" s="145"/>
      <c r="NPJ73" s="145"/>
      <c r="NPK73" s="145"/>
      <c r="NPL73" s="145"/>
      <c r="NPM73" s="145"/>
      <c r="NPN73" s="145"/>
      <c r="NPO73" s="145"/>
      <c r="NPP73" s="145"/>
      <c r="NPQ73" s="145"/>
      <c r="NPR73" s="145"/>
      <c r="NPS73" s="145"/>
      <c r="NPT73" s="145"/>
      <c r="NPU73" s="145"/>
      <c r="NPV73" s="145"/>
      <c r="NPW73" s="145"/>
      <c r="NPX73" s="145"/>
      <c r="NPY73" s="145"/>
      <c r="NPZ73" s="145"/>
      <c r="NQA73" s="145"/>
      <c r="NQB73" s="145"/>
      <c r="NQC73" s="145"/>
      <c r="NQD73" s="145"/>
      <c r="NQE73" s="145"/>
      <c r="NQF73" s="145"/>
      <c r="NQG73" s="145"/>
      <c r="NQH73" s="145"/>
      <c r="NQI73" s="145"/>
      <c r="NQJ73" s="145"/>
      <c r="NQK73" s="145"/>
      <c r="NQL73" s="145"/>
      <c r="NQM73" s="145"/>
      <c r="NQN73" s="145"/>
      <c r="NQO73" s="145"/>
      <c r="NQP73" s="145"/>
      <c r="NQQ73" s="145"/>
      <c r="NQR73" s="145"/>
      <c r="NQS73" s="145"/>
      <c r="NQT73" s="145"/>
      <c r="NQU73" s="145"/>
      <c r="NQV73" s="145"/>
      <c r="NQW73" s="145"/>
      <c r="NQX73" s="145"/>
      <c r="NQY73" s="145"/>
      <c r="NQZ73" s="145"/>
      <c r="NRA73" s="145"/>
      <c r="NRB73" s="145"/>
      <c r="NRC73" s="145"/>
      <c r="NRD73" s="145"/>
      <c r="NRE73" s="145"/>
      <c r="NRF73" s="145"/>
      <c r="NRG73" s="145"/>
      <c r="NRH73" s="145"/>
      <c r="NRI73" s="145"/>
      <c r="NRJ73" s="145"/>
      <c r="NRK73" s="145"/>
      <c r="NRL73" s="145"/>
      <c r="NRM73" s="145"/>
      <c r="NRN73" s="145"/>
      <c r="NRO73" s="145"/>
      <c r="NRP73" s="145"/>
      <c r="NRQ73" s="145"/>
      <c r="NRR73" s="145"/>
      <c r="NRS73" s="145"/>
      <c r="NRT73" s="145"/>
      <c r="NRU73" s="145"/>
      <c r="NRV73" s="145"/>
      <c r="NRW73" s="145"/>
      <c r="NRX73" s="145"/>
      <c r="NRY73" s="145"/>
      <c r="NRZ73" s="145"/>
      <c r="NSA73" s="145"/>
      <c r="NSB73" s="145"/>
      <c r="NSC73" s="145"/>
      <c r="NSD73" s="145"/>
      <c r="NSE73" s="145"/>
      <c r="NSF73" s="145"/>
      <c r="NSG73" s="145"/>
      <c r="NSH73" s="145"/>
      <c r="NSI73" s="145"/>
      <c r="NSJ73" s="145"/>
      <c r="NSK73" s="145"/>
      <c r="NSL73" s="145"/>
      <c r="NSM73" s="145"/>
      <c r="NSN73" s="145"/>
      <c r="NSO73" s="145"/>
      <c r="NSP73" s="145"/>
      <c r="NSQ73" s="145"/>
      <c r="NSR73" s="145"/>
      <c r="NSS73" s="145"/>
      <c r="NST73" s="145"/>
      <c r="NSU73" s="145"/>
      <c r="NSV73" s="145"/>
      <c r="NSW73" s="145"/>
      <c r="NSX73" s="145"/>
      <c r="NSY73" s="145"/>
      <c r="NSZ73" s="145"/>
      <c r="NTA73" s="145"/>
      <c r="NTB73" s="145"/>
      <c r="NTC73" s="145"/>
      <c r="NTD73" s="145"/>
      <c r="NTE73" s="145"/>
      <c r="NTF73" s="145"/>
      <c r="NTG73" s="145"/>
      <c r="NTH73" s="145"/>
      <c r="NTI73" s="145"/>
      <c r="NTJ73" s="145"/>
      <c r="NTK73" s="145"/>
      <c r="NTL73" s="145"/>
      <c r="NTM73" s="145"/>
      <c r="NTN73" s="145"/>
      <c r="NTO73" s="145"/>
      <c r="NTP73" s="145"/>
      <c r="NTQ73" s="145"/>
      <c r="NTR73" s="145"/>
      <c r="NTS73" s="145"/>
      <c r="NTT73" s="145"/>
      <c r="NTU73" s="145"/>
      <c r="NTV73" s="145"/>
      <c r="NTW73" s="145"/>
      <c r="NTX73" s="145"/>
      <c r="NTY73" s="145"/>
      <c r="NTZ73" s="145"/>
      <c r="NUA73" s="145"/>
      <c r="NUB73" s="145"/>
      <c r="NUC73" s="145"/>
      <c r="NUD73" s="145"/>
      <c r="NUE73" s="145"/>
      <c r="NUF73" s="145"/>
      <c r="NUG73" s="145"/>
      <c r="NUH73" s="145"/>
      <c r="NUI73" s="145"/>
      <c r="NUJ73" s="145"/>
      <c r="NUK73" s="145"/>
      <c r="NUL73" s="145"/>
      <c r="NUM73" s="145"/>
      <c r="NUN73" s="145"/>
      <c r="NUO73" s="145"/>
      <c r="NUP73" s="145"/>
      <c r="NUQ73" s="145"/>
      <c r="NUR73" s="145"/>
      <c r="NUS73" s="145"/>
      <c r="NUT73" s="145"/>
      <c r="NUU73" s="145"/>
      <c r="NUV73" s="145"/>
      <c r="NUW73" s="145"/>
      <c r="NUX73" s="145"/>
      <c r="NUY73" s="145"/>
      <c r="NUZ73" s="145"/>
      <c r="NVA73" s="145"/>
      <c r="NVB73" s="145"/>
      <c r="NVC73" s="145"/>
      <c r="NVD73" s="145"/>
      <c r="NVE73" s="145"/>
      <c r="NVF73" s="145"/>
      <c r="NVG73" s="145"/>
      <c r="NVH73" s="145"/>
      <c r="NVI73" s="145"/>
      <c r="NVJ73" s="145"/>
      <c r="NVK73" s="145"/>
      <c r="NVL73" s="145"/>
      <c r="NVM73" s="145"/>
      <c r="NVN73" s="145"/>
      <c r="NVO73" s="145"/>
      <c r="NVP73" s="145"/>
      <c r="NVQ73" s="145"/>
      <c r="NVR73" s="145"/>
      <c r="NVS73" s="145"/>
      <c r="NVT73" s="145"/>
      <c r="NVU73" s="145"/>
      <c r="NVV73" s="145"/>
      <c r="NVW73" s="145"/>
      <c r="NVX73" s="145"/>
      <c r="NVY73" s="145"/>
      <c r="NVZ73" s="145"/>
      <c r="NWA73" s="145"/>
      <c r="NWB73" s="145"/>
      <c r="NWC73" s="145"/>
      <c r="NWD73" s="145"/>
      <c r="NWE73" s="145"/>
      <c r="NWF73" s="145"/>
      <c r="NWG73" s="145"/>
      <c r="NWH73" s="145"/>
      <c r="NWI73" s="145"/>
      <c r="NWJ73" s="145"/>
      <c r="NWK73" s="145"/>
      <c r="NWL73" s="145"/>
      <c r="NWM73" s="145"/>
      <c r="NWN73" s="145"/>
      <c r="NWO73" s="145"/>
      <c r="NWP73" s="145"/>
      <c r="NWQ73" s="145"/>
      <c r="NWR73" s="145"/>
      <c r="NWS73" s="145"/>
      <c r="NWT73" s="145"/>
      <c r="NWU73" s="145"/>
      <c r="NWV73" s="145"/>
      <c r="NWW73" s="145"/>
      <c r="NWX73" s="145"/>
      <c r="NWY73" s="145"/>
      <c r="NWZ73" s="145"/>
      <c r="NXA73" s="145"/>
      <c r="NXB73" s="145"/>
      <c r="NXC73" s="145"/>
      <c r="NXD73" s="145"/>
      <c r="NXE73" s="145"/>
      <c r="NXF73" s="145"/>
      <c r="NXG73" s="145"/>
      <c r="NXH73" s="145"/>
      <c r="NXI73" s="145"/>
      <c r="NXJ73" s="145"/>
      <c r="NXK73" s="145"/>
      <c r="NXL73" s="145"/>
      <c r="NXM73" s="145"/>
      <c r="NXN73" s="145"/>
      <c r="NXO73" s="145"/>
      <c r="NXP73" s="145"/>
      <c r="NXQ73" s="145"/>
      <c r="NXR73" s="145"/>
      <c r="NXS73" s="145"/>
      <c r="NXT73" s="145"/>
      <c r="NXU73" s="145"/>
      <c r="NXV73" s="145"/>
      <c r="NXW73" s="145"/>
      <c r="NXX73" s="145"/>
      <c r="NXY73" s="145"/>
      <c r="NXZ73" s="145"/>
      <c r="NYA73" s="145"/>
      <c r="NYB73" s="145"/>
      <c r="NYC73" s="145"/>
      <c r="NYD73" s="145"/>
      <c r="NYE73" s="145"/>
      <c r="NYF73" s="145"/>
      <c r="NYG73" s="145"/>
      <c r="NYH73" s="145"/>
      <c r="NYI73" s="145"/>
      <c r="NYJ73" s="145"/>
      <c r="NYK73" s="145"/>
      <c r="NYL73" s="145"/>
      <c r="NYM73" s="145"/>
      <c r="NYN73" s="145"/>
      <c r="NYO73" s="145"/>
      <c r="NYP73" s="145"/>
      <c r="NYQ73" s="145"/>
      <c r="NYR73" s="145"/>
      <c r="NYS73" s="145"/>
      <c r="NYT73" s="145"/>
      <c r="NYU73" s="145"/>
      <c r="NYV73" s="145"/>
      <c r="NYW73" s="145"/>
      <c r="NYX73" s="145"/>
      <c r="NYY73" s="145"/>
      <c r="NYZ73" s="145"/>
      <c r="NZA73" s="145"/>
      <c r="NZB73" s="145"/>
      <c r="NZC73" s="145"/>
      <c r="NZD73" s="145"/>
      <c r="NZE73" s="145"/>
      <c r="NZF73" s="145"/>
      <c r="NZG73" s="145"/>
      <c r="NZH73" s="145"/>
      <c r="NZI73" s="145"/>
      <c r="NZJ73" s="145"/>
      <c r="NZK73" s="145"/>
      <c r="NZL73" s="145"/>
      <c r="NZM73" s="145"/>
      <c r="NZN73" s="145"/>
      <c r="NZO73" s="145"/>
      <c r="NZP73" s="145"/>
      <c r="NZQ73" s="145"/>
      <c r="NZR73" s="145"/>
      <c r="NZS73" s="145"/>
      <c r="NZT73" s="145"/>
      <c r="NZU73" s="145"/>
      <c r="NZV73" s="145"/>
      <c r="NZW73" s="145"/>
      <c r="NZX73" s="145"/>
      <c r="NZY73" s="145"/>
      <c r="NZZ73" s="145"/>
      <c r="OAA73" s="145"/>
      <c r="OAB73" s="145"/>
      <c r="OAC73" s="145"/>
      <c r="OAD73" s="145"/>
      <c r="OAE73" s="145"/>
      <c r="OAF73" s="145"/>
      <c r="OAG73" s="145"/>
      <c r="OAH73" s="145"/>
      <c r="OAI73" s="145"/>
      <c r="OAJ73" s="145"/>
      <c r="OAK73" s="145"/>
      <c r="OAL73" s="145"/>
      <c r="OAM73" s="145"/>
      <c r="OAN73" s="145"/>
      <c r="OAO73" s="145"/>
      <c r="OAP73" s="145"/>
      <c r="OAQ73" s="145"/>
      <c r="OAR73" s="145"/>
      <c r="OAS73" s="145"/>
      <c r="OAT73" s="145"/>
      <c r="OAU73" s="145"/>
      <c r="OAV73" s="145"/>
      <c r="OAW73" s="145"/>
      <c r="OAX73" s="145"/>
      <c r="OAY73" s="145"/>
      <c r="OAZ73" s="145"/>
      <c r="OBA73" s="145"/>
      <c r="OBB73" s="145"/>
      <c r="OBC73" s="145"/>
      <c r="OBD73" s="145"/>
      <c r="OBE73" s="145"/>
      <c r="OBF73" s="145"/>
      <c r="OBG73" s="145"/>
      <c r="OBH73" s="145"/>
      <c r="OBI73" s="145"/>
      <c r="OBJ73" s="145"/>
      <c r="OBK73" s="145"/>
      <c r="OBL73" s="145"/>
      <c r="OBM73" s="145"/>
      <c r="OBN73" s="145"/>
      <c r="OBO73" s="145"/>
      <c r="OBP73" s="145"/>
      <c r="OBQ73" s="145"/>
      <c r="OBR73" s="145"/>
      <c r="OBS73" s="145"/>
      <c r="OBT73" s="145"/>
      <c r="OBU73" s="145"/>
      <c r="OBV73" s="145"/>
      <c r="OBW73" s="145"/>
      <c r="OBX73" s="145"/>
      <c r="OBY73" s="145"/>
      <c r="OBZ73" s="145"/>
      <c r="OCA73" s="145"/>
      <c r="OCB73" s="145"/>
      <c r="OCC73" s="145"/>
      <c r="OCD73" s="145"/>
      <c r="OCE73" s="145"/>
      <c r="OCF73" s="145"/>
      <c r="OCG73" s="145"/>
      <c r="OCH73" s="145"/>
      <c r="OCI73" s="145"/>
      <c r="OCJ73" s="145"/>
      <c r="OCK73" s="145"/>
      <c r="OCL73" s="145"/>
      <c r="OCM73" s="145"/>
      <c r="OCN73" s="145"/>
      <c r="OCO73" s="145"/>
      <c r="OCP73" s="145"/>
      <c r="OCQ73" s="145"/>
      <c r="OCR73" s="145"/>
      <c r="OCS73" s="145"/>
      <c r="OCT73" s="145"/>
      <c r="OCU73" s="145"/>
      <c r="OCV73" s="145"/>
      <c r="OCW73" s="145"/>
      <c r="OCX73" s="145"/>
      <c r="OCY73" s="145"/>
      <c r="OCZ73" s="145"/>
      <c r="ODA73" s="145"/>
      <c r="ODB73" s="145"/>
      <c r="ODC73" s="145"/>
      <c r="ODD73" s="145"/>
      <c r="ODE73" s="145"/>
      <c r="ODF73" s="145"/>
      <c r="ODG73" s="145"/>
      <c r="ODH73" s="145"/>
      <c r="ODI73" s="145"/>
      <c r="ODJ73" s="145"/>
      <c r="ODK73" s="145"/>
      <c r="ODL73" s="145"/>
      <c r="ODM73" s="145"/>
      <c r="ODN73" s="145"/>
      <c r="ODO73" s="145"/>
      <c r="ODP73" s="145"/>
      <c r="ODQ73" s="145"/>
      <c r="ODR73" s="145"/>
      <c r="ODS73" s="145"/>
      <c r="ODT73" s="145"/>
      <c r="ODU73" s="145"/>
      <c r="ODV73" s="145"/>
      <c r="ODW73" s="145"/>
      <c r="ODX73" s="145"/>
      <c r="ODY73" s="145"/>
      <c r="ODZ73" s="145"/>
      <c r="OEA73" s="145"/>
      <c r="OEB73" s="145"/>
      <c r="OEC73" s="145"/>
      <c r="OED73" s="145"/>
      <c r="OEE73" s="145"/>
      <c r="OEF73" s="145"/>
      <c r="OEG73" s="145"/>
      <c r="OEH73" s="145"/>
      <c r="OEI73" s="145"/>
      <c r="OEJ73" s="145"/>
      <c r="OEK73" s="145"/>
      <c r="OEL73" s="145"/>
      <c r="OEM73" s="145"/>
      <c r="OEN73" s="145"/>
      <c r="OEO73" s="145"/>
      <c r="OEP73" s="145"/>
      <c r="OEQ73" s="145"/>
      <c r="OER73" s="145"/>
      <c r="OES73" s="145"/>
      <c r="OET73" s="145"/>
      <c r="OEU73" s="145"/>
      <c r="OEV73" s="145"/>
      <c r="OEW73" s="145"/>
      <c r="OEX73" s="145"/>
      <c r="OEY73" s="145"/>
      <c r="OEZ73" s="145"/>
      <c r="OFA73" s="145"/>
      <c r="OFB73" s="145"/>
      <c r="OFC73" s="145"/>
      <c r="OFD73" s="145"/>
      <c r="OFE73" s="145"/>
      <c r="OFF73" s="145"/>
      <c r="OFG73" s="145"/>
      <c r="OFH73" s="145"/>
      <c r="OFI73" s="145"/>
      <c r="OFJ73" s="145"/>
      <c r="OFK73" s="145"/>
      <c r="OFL73" s="145"/>
      <c r="OFM73" s="145"/>
      <c r="OFN73" s="145"/>
      <c r="OFO73" s="145"/>
      <c r="OFP73" s="145"/>
      <c r="OFQ73" s="145"/>
      <c r="OFR73" s="145"/>
      <c r="OFS73" s="145"/>
      <c r="OFT73" s="145"/>
      <c r="OFU73" s="145"/>
      <c r="OFV73" s="145"/>
      <c r="OFW73" s="145"/>
      <c r="OFX73" s="145"/>
      <c r="OFY73" s="145"/>
      <c r="OFZ73" s="145"/>
      <c r="OGA73" s="145"/>
      <c r="OGB73" s="145"/>
      <c r="OGC73" s="145"/>
      <c r="OGD73" s="145"/>
      <c r="OGE73" s="145"/>
      <c r="OGF73" s="145"/>
      <c r="OGG73" s="145"/>
      <c r="OGH73" s="145"/>
      <c r="OGI73" s="145"/>
      <c r="OGJ73" s="145"/>
      <c r="OGK73" s="145"/>
      <c r="OGL73" s="145"/>
      <c r="OGM73" s="145"/>
      <c r="OGN73" s="145"/>
      <c r="OGO73" s="145"/>
      <c r="OGP73" s="145"/>
      <c r="OGQ73" s="145"/>
      <c r="OGR73" s="145"/>
      <c r="OGS73" s="145"/>
      <c r="OGT73" s="145"/>
      <c r="OGU73" s="145"/>
      <c r="OGV73" s="145"/>
      <c r="OGW73" s="145"/>
      <c r="OGX73" s="145"/>
      <c r="OGY73" s="145"/>
      <c r="OGZ73" s="145"/>
      <c r="OHA73" s="145"/>
      <c r="OHB73" s="145"/>
      <c r="OHC73" s="145"/>
      <c r="OHD73" s="145"/>
      <c r="OHE73" s="145"/>
      <c r="OHF73" s="145"/>
      <c r="OHG73" s="145"/>
      <c r="OHH73" s="145"/>
      <c r="OHI73" s="145"/>
      <c r="OHJ73" s="145"/>
      <c r="OHK73" s="145"/>
      <c r="OHL73" s="145"/>
      <c r="OHM73" s="145"/>
      <c r="OHN73" s="145"/>
      <c r="OHO73" s="145"/>
      <c r="OHP73" s="145"/>
      <c r="OHQ73" s="145"/>
      <c r="OHR73" s="145"/>
      <c r="OHS73" s="145"/>
      <c r="OHT73" s="145"/>
      <c r="OHU73" s="145"/>
      <c r="OHV73" s="145"/>
      <c r="OHW73" s="145"/>
      <c r="OHX73" s="145"/>
      <c r="OHY73" s="145"/>
      <c r="OHZ73" s="145"/>
      <c r="OIA73" s="145"/>
      <c r="OIB73" s="145"/>
      <c r="OIC73" s="145"/>
      <c r="OID73" s="145"/>
      <c r="OIE73" s="145"/>
      <c r="OIF73" s="145"/>
      <c r="OIG73" s="145"/>
      <c r="OIH73" s="145"/>
      <c r="OII73" s="145"/>
      <c r="OIJ73" s="145"/>
      <c r="OIK73" s="145"/>
      <c r="OIL73" s="145"/>
      <c r="OIM73" s="145"/>
      <c r="OIN73" s="145"/>
      <c r="OIO73" s="145"/>
      <c r="OIP73" s="145"/>
      <c r="OIQ73" s="145"/>
      <c r="OIR73" s="145"/>
      <c r="OIS73" s="145"/>
      <c r="OIT73" s="145"/>
      <c r="OIU73" s="145"/>
      <c r="OIV73" s="145"/>
      <c r="OIW73" s="145"/>
      <c r="OIX73" s="145"/>
      <c r="OIY73" s="145"/>
      <c r="OIZ73" s="145"/>
      <c r="OJA73" s="145"/>
      <c r="OJB73" s="145"/>
      <c r="OJC73" s="145"/>
      <c r="OJD73" s="145"/>
      <c r="OJE73" s="145"/>
      <c r="OJF73" s="145"/>
      <c r="OJG73" s="145"/>
      <c r="OJH73" s="145"/>
      <c r="OJI73" s="145"/>
      <c r="OJJ73" s="145"/>
      <c r="OJK73" s="145"/>
      <c r="OJL73" s="145"/>
      <c r="OJM73" s="145"/>
      <c r="OJN73" s="145"/>
      <c r="OJO73" s="145"/>
      <c r="OJP73" s="145"/>
      <c r="OJQ73" s="145"/>
      <c r="OJR73" s="145"/>
      <c r="OJS73" s="145"/>
      <c r="OJT73" s="145"/>
      <c r="OJU73" s="145"/>
      <c r="OJV73" s="145"/>
      <c r="OJW73" s="145"/>
      <c r="OJX73" s="145"/>
      <c r="OJY73" s="145"/>
      <c r="OJZ73" s="145"/>
      <c r="OKA73" s="145"/>
      <c r="OKB73" s="145"/>
      <c r="OKC73" s="145"/>
      <c r="OKD73" s="145"/>
      <c r="OKE73" s="145"/>
      <c r="OKF73" s="145"/>
      <c r="OKG73" s="145"/>
      <c r="OKH73" s="145"/>
      <c r="OKI73" s="145"/>
      <c r="OKJ73" s="145"/>
      <c r="OKK73" s="145"/>
      <c r="OKL73" s="145"/>
      <c r="OKM73" s="145"/>
      <c r="OKN73" s="145"/>
      <c r="OKO73" s="145"/>
      <c r="OKP73" s="145"/>
      <c r="OKQ73" s="145"/>
      <c r="OKR73" s="145"/>
      <c r="OKS73" s="145"/>
      <c r="OKT73" s="145"/>
      <c r="OKU73" s="145"/>
      <c r="OKV73" s="145"/>
      <c r="OKW73" s="145"/>
      <c r="OKX73" s="145"/>
      <c r="OKY73" s="145"/>
      <c r="OKZ73" s="145"/>
      <c r="OLA73" s="145"/>
      <c r="OLB73" s="145"/>
      <c r="OLC73" s="145"/>
      <c r="OLD73" s="145"/>
      <c r="OLE73" s="145"/>
      <c r="OLF73" s="145"/>
      <c r="OLG73" s="145"/>
      <c r="OLH73" s="145"/>
      <c r="OLI73" s="145"/>
      <c r="OLJ73" s="145"/>
      <c r="OLK73" s="145"/>
      <c r="OLL73" s="145"/>
      <c r="OLM73" s="145"/>
      <c r="OLN73" s="145"/>
      <c r="OLO73" s="145"/>
      <c r="OLP73" s="145"/>
      <c r="OLQ73" s="145"/>
      <c r="OLR73" s="145"/>
      <c r="OLS73" s="145"/>
      <c r="OLT73" s="145"/>
      <c r="OLU73" s="145"/>
      <c r="OLV73" s="145"/>
      <c r="OLW73" s="145"/>
      <c r="OLX73" s="145"/>
      <c r="OLY73" s="145"/>
      <c r="OLZ73" s="145"/>
      <c r="OMA73" s="145"/>
      <c r="OMB73" s="145"/>
      <c r="OMC73" s="145"/>
      <c r="OMD73" s="145"/>
      <c r="OME73" s="145"/>
      <c r="OMF73" s="145"/>
      <c r="OMG73" s="145"/>
      <c r="OMH73" s="145"/>
      <c r="OMI73" s="145"/>
      <c r="OMJ73" s="145"/>
      <c r="OMK73" s="145"/>
      <c r="OML73" s="145"/>
      <c r="OMM73" s="145"/>
      <c r="OMN73" s="145"/>
      <c r="OMO73" s="145"/>
      <c r="OMP73" s="145"/>
      <c r="OMQ73" s="145"/>
      <c r="OMR73" s="145"/>
      <c r="OMS73" s="145"/>
      <c r="OMT73" s="145"/>
      <c r="OMU73" s="145"/>
      <c r="OMV73" s="145"/>
      <c r="OMW73" s="145"/>
      <c r="OMX73" s="145"/>
      <c r="OMY73" s="145"/>
      <c r="OMZ73" s="145"/>
      <c r="ONA73" s="145"/>
      <c r="ONB73" s="145"/>
      <c r="ONC73" s="145"/>
      <c r="OND73" s="145"/>
      <c r="ONE73" s="145"/>
      <c r="ONF73" s="145"/>
      <c r="ONG73" s="145"/>
      <c r="ONH73" s="145"/>
      <c r="ONI73" s="145"/>
      <c r="ONJ73" s="145"/>
      <c r="ONK73" s="145"/>
      <c r="ONL73" s="145"/>
      <c r="ONM73" s="145"/>
      <c r="ONN73" s="145"/>
      <c r="ONO73" s="145"/>
      <c r="ONP73" s="145"/>
      <c r="ONQ73" s="145"/>
      <c r="ONR73" s="145"/>
      <c r="ONS73" s="145"/>
      <c r="ONT73" s="145"/>
      <c r="ONU73" s="145"/>
      <c r="ONV73" s="145"/>
      <c r="ONW73" s="145"/>
      <c r="ONX73" s="145"/>
      <c r="ONY73" s="145"/>
      <c r="ONZ73" s="145"/>
      <c r="OOA73" s="145"/>
      <c r="OOB73" s="145"/>
      <c r="OOC73" s="145"/>
      <c r="OOD73" s="145"/>
      <c r="OOE73" s="145"/>
      <c r="OOF73" s="145"/>
      <c r="OOG73" s="145"/>
      <c r="OOH73" s="145"/>
      <c r="OOI73" s="145"/>
      <c r="OOJ73" s="145"/>
      <c r="OOK73" s="145"/>
      <c r="OOL73" s="145"/>
      <c r="OOM73" s="145"/>
      <c r="OON73" s="145"/>
      <c r="OOO73" s="145"/>
      <c r="OOP73" s="145"/>
      <c r="OOQ73" s="145"/>
      <c r="OOR73" s="145"/>
      <c r="OOS73" s="145"/>
      <c r="OOT73" s="145"/>
      <c r="OOU73" s="145"/>
      <c r="OOV73" s="145"/>
      <c r="OOW73" s="145"/>
      <c r="OOX73" s="145"/>
      <c r="OOY73" s="145"/>
      <c r="OOZ73" s="145"/>
      <c r="OPA73" s="145"/>
      <c r="OPB73" s="145"/>
      <c r="OPC73" s="145"/>
      <c r="OPD73" s="145"/>
      <c r="OPE73" s="145"/>
      <c r="OPF73" s="145"/>
      <c r="OPG73" s="145"/>
      <c r="OPH73" s="145"/>
      <c r="OPI73" s="145"/>
      <c r="OPJ73" s="145"/>
      <c r="OPK73" s="145"/>
      <c r="OPL73" s="145"/>
      <c r="OPM73" s="145"/>
      <c r="OPN73" s="145"/>
      <c r="OPO73" s="145"/>
      <c r="OPP73" s="145"/>
      <c r="OPQ73" s="145"/>
      <c r="OPR73" s="145"/>
      <c r="OPS73" s="145"/>
      <c r="OPT73" s="145"/>
      <c r="OPU73" s="145"/>
      <c r="OPV73" s="145"/>
      <c r="OPW73" s="145"/>
      <c r="OPX73" s="145"/>
      <c r="OPY73" s="145"/>
      <c r="OPZ73" s="145"/>
      <c r="OQA73" s="145"/>
      <c r="OQB73" s="145"/>
      <c r="OQC73" s="145"/>
      <c r="OQD73" s="145"/>
      <c r="OQE73" s="145"/>
      <c r="OQF73" s="145"/>
      <c r="OQG73" s="145"/>
      <c r="OQH73" s="145"/>
      <c r="OQI73" s="145"/>
      <c r="OQJ73" s="145"/>
      <c r="OQK73" s="145"/>
      <c r="OQL73" s="145"/>
      <c r="OQM73" s="145"/>
      <c r="OQN73" s="145"/>
      <c r="OQO73" s="145"/>
      <c r="OQP73" s="145"/>
      <c r="OQQ73" s="145"/>
      <c r="OQR73" s="145"/>
      <c r="OQS73" s="145"/>
      <c r="OQT73" s="145"/>
      <c r="OQU73" s="145"/>
      <c r="OQV73" s="145"/>
      <c r="OQW73" s="145"/>
      <c r="OQX73" s="145"/>
      <c r="OQY73" s="145"/>
      <c r="OQZ73" s="145"/>
      <c r="ORA73" s="145"/>
      <c r="ORB73" s="145"/>
      <c r="ORC73" s="145"/>
      <c r="ORD73" s="145"/>
      <c r="ORE73" s="145"/>
      <c r="ORF73" s="145"/>
      <c r="ORG73" s="145"/>
      <c r="ORH73" s="145"/>
      <c r="ORI73" s="145"/>
      <c r="ORJ73" s="145"/>
      <c r="ORK73" s="145"/>
      <c r="ORL73" s="145"/>
      <c r="ORM73" s="145"/>
      <c r="ORN73" s="145"/>
      <c r="ORO73" s="145"/>
      <c r="ORP73" s="145"/>
      <c r="ORQ73" s="145"/>
      <c r="ORR73" s="145"/>
      <c r="ORS73" s="145"/>
      <c r="ORT73" s="145"/>
      <c r="ORU73" s="145"/>
      <c r="ORV73" s="145"/>
      <c r="ORW73" s="145"/>
      <c r="ORX73" s="145"/>
      <c r="ORY73" s="145"/>
      <c r="ORZ73" s="145"/>
      <c r="OSA73" s="145"/>
      <c r="OSB73" s="145"/>
      <c r="OSC73" s="145"/>
      <c r="OSD73" s="145"/>
      <c r="OSE73" s="145"/>
      <c r="OSF73" s="145"/>
      <c r="OSG73" s="145"/>
      <c r="OSH73" s="145"/>
      <c r="OSI73" s="145"/>
      <c r="OSJ73" s="145"/>
      <c r="OSK73" s="145"/>
      <c r="OSL73" s="145"/>
      <c r="OSM73" s="145"/>
      <c r="OSN73" s="145"/>
      <c r="OSO73" s="145"/>
      <c r="OSP73" s="145"/>
      <c r="OSQ73" s="145"/>
      <c r="OSR73" s="145"/>
      <c r="OSS73" s="145"/>
      <c r="OST73" s="145"/>
      <c r="OSU73" s="145"/>
      <c r="OSV73" s="145"/>
      <c r="OSW73" s="145"/>
      <c r="OSX73" s="145"/>
      <c r="OSY73" s="145"/>
      <c r="OSZ73" s="145"/>
      <c r="OTA73" s="145"/>
      <c r="OTB73" s="145"/>
      <c r="OTC73" s="145"/>
      <c r="OTD73" s="145"/>
      <c r="OTE73" s="145"/>
      <c r="OTF73" s="145"/>
      <c r="OTG73" s="145"/>
      <c r="OTH73" s="145"/>
      <c r="OTI73" s="145"/>
      <c r="OTJ73" s="145"/>
      <c r="OTK73" s="145"/>
      <c r="OTL73" s="145"/>
      <c r="OTM73" s="145"/>
      <c r="OTN73" s="145"/>
      <c r="OTO73" s="145"/>
      <c r="OTP73" s="145"/>
      <c r="OTQ73" s="145"/>
      <c r="OTR73" s="145"/>
      <c r="OTS73" s="145"/>
      <c r="OTT73" s="145"/>
      <c r="OTU73" s="145"/>
      <c r="OTV73" s="145"/>
      <c r="OTW73" s="145"/>
      <c r="OTX73" s="145"/>
      <c r="OTY73" s="145"/>
      <c r="OTZ73" s="145"/>
      <c r="OUA73" s="145"/>
      <c r="OUB73" s="145"/>
      <c r="OUC73" s="145"/>
      <c r="OUD73" s="145"/>
      <c r="OUE73" s="145"/>
      <c r="OUF73" s="145"/>
      <c r="OUG73" s="145"/>
      <c r="OUH73" s="145"/>
      <c r="OUI73" s="145"/>
      <c r="OUJ73" s="145"/>
      <c r="OUK73" s="145"/>
      <c r="OUL73" s="145"/>
      <c r="OUM73" s="145"/>
      <c r="OUN73" s="145"/>
      <c r="OUO73" s="145"/>
      <c r="OUP73" s="145"/>
      <c r="OUQ73" s="145"/>
      <c r="OUR73" s="145"/>
      <c r="OUS73" s="145"/>
      <c r="OUT73" s="145"/>
      <c r="OUU73" s="145"/>
      <c r="OUV73" s="145"/>
      <c r="OUW73" s="145"/>
      <c r="OUX73" s="145"/>
      <c r="OUY73" s="145"/>
      <c r="OUZ73" s="145"/>
      <c r="OVA73" s="145"/>
      <c r="OVB73" s="145"/>
      <c r="OVC73" s="145"/>
      <c r="OVD73" s="145"/>
      <c r="OVE73" s="145"/>
      <c r="OVF73" s="145"/>
      <c r="OVG73" s="145"/>
      <c r="OVH73" s="145"/>
      <c r="OVI73" s="145"/>
      <c r="OVJ73" s="145"/>
      <c r="OVK73" s="145"/>
      <c r="OVL73" s="145"/>
      <c r="OVM73" s="145"/>
      <c r="OVN73" s="145"/>
      <c r="OVO73" s="145"/>
      <c r="OVP73" s="145"/>
      <c r="OVQ73" s="145"/>
      <c r="OVR73" s="145"/>
      <c r="OVS73" s="145"/>
      <c r="OVT73" s="145"/>
      <c r="OVU73" s="145"/>
      <c r="OVV73" s="145"/>
      <c r="OVW73" s="145"/>
      <c r="OVX73" s="145"/>
      <c r="OVY73" s="145"/>
      <c r="OVZ73" s="145"/>
      <c r="OWA73" s="145"/>
      <c r="OWB73" s="145"/>
      <c r="OWC73" s="145"/>
      <c r="OWD73" s="145"/>
      <c r="OWE73" s="145"/>
      <c r="OWF73" s="145"/>
      <c r="OWG73" s="145"/>
      <c r="OWH73" s="145"/>
      <c r="OWI73" s="145"/>
      <c r="OWJ73" s="145"/>
      <c r="OWK73" s="145"/>
      <c r="OWL73" s="145"/>
      <c r="OWM73" s="145"/>
      <c r="OWN73" s="145"/>
      <c r="OWO73" s="145"/>
      <c r="OWP73" s="145"/>
      <c r="OWQ73" s="145"/>
      <c r="OWR73" s="145"/>
      <c r="OWS73" s="145"/>
      <c r="OWT73" s="145"/>
      <c r="OWU73" s="145"/>
      <c r="OWV73" s="145"/>
      <c r="OWW73" s="145"/>
      <c r="OWX73" s="145"/>
      <c r="OWY73" s="145"/>
      <c r="OWZ73" s="145"/>
      <c r="OXA73" s="145"/>
      <c r="OXB73" s="145"/>
      <c r="OXC73" s="145"/>
      <c r="OXD73" s="145"/>
      <c r="OXE73" s="145"/>
      <c r="OXF73" s="145"/>
      <c r="OXG73" s="145"/>
      <c r="OXH73" s="145"/>
      <c r="OXI73" s="145"/>
      <c r="OXJ73" s="145"/>
      <c r="OXK73" s="145"/>
      <c r="OXL73" s="145"/>
      <c r="OXM73" s="145"/>
      <c r="OXN73" s="145"/>
      <c r="OXO73" s="145"/>
      <c r="OXP73" s="145"/>
      <c r="OXQ73" s="145"/>
      <c r="OXR73" s="145"/>
      <c r="OXS73" s="145"/>
      <c r="OXT73" s="145"/>
      <c r="OXU73" s="145"/>
      <c r="OXV73" s="145"/>
      <c r="OXW73" s="145"/>
      <c r="OXX73" s="145"/>
      <c r="OXY73" s="145"/>
      <c r="OXZ73" s="145"/>
      <c r="OYA73" s="145"/>
      <c r="OYB73" s="145"/>
      <c r="OYC73" s="145"/>
      <c r="OYD73" s="145"/>
      <c r="OYE73" s="145"/>
      <c r="OYF73" s="145"/>
      <c r="OYG73" s="145"/>
      <c r="OYH73" s="145"/>
      <c r="OYI73" s="145"/>
      <c r="OYJ73" s="145"/>
      <c r="OYK73" s="145"/>
      <c r="OYL73" s="145"/>
      <c r="OYM73" s="145"/>
      <c r="OYN73" s="145"/>
      <c r="OYO73" s="145"/>
      <c r="OYP73" s="145"/>
      <c r="OYQ73" s="145"/>
      <c r="OYR73" s="145"/>
      <c r="OYS73" s="145"/>
      <c r="OYT73" s="145"/>
      <c r="OYU73" s="145"/>
      <c r="OYV73" s="145"/>
      <c r="OYW73" s="145"/>
      <c r="OYX73" s="145"/>
      <c r="OYY73" s="145"/>
      <c r="OYZ73" s="145"/>
      <c r="OZA73" s="145"/>
      <c r="OZB73" s="145"/>
      <c r="OZC73" s="145"/>
      <c r="OZD73" s="145"/>
      <c r="OZE73" s="145"/>
      <c r="OZF73" s="145"/>
      <c r="OZG73" s="145"/>
      <c r="OZH73" s="145"/>
      <c r="OZI73" s="145"/>
      <c r="OZJ73" s="145"/>
      <c r="OZK73" s="145"/>
      <c r="OZL73" s="145"/>
      <c r="OZM73" s="145"/>
      <c r="OZN73" s="145"/>
      <c r="OZO73" s="145"/>
      <c r="OZP73" s="145"/>
      <c r="OZQ73" s="145"/>
      <c r="OZR73" s="145"/>
      <c r="OZS73" s="145"/>
      <c r="OZT73" s="145"/>
      <c r="OZU73" s="145"/>
      <c r="OZV73" s="145"/>
      <c r="OZW73" s="145"/>
      <c r="OZX73" s="145"/>
      <c r="OZY73" s="145"/>
      <c r="OZZ73" s="145"/>
      <c r="PAA73" s="145"/>
      <c r="PAB73" s="145"/>
      <c r="PAC73" s="145"/>
      <c r="PAD73" s="145"/>
      <c r="PAE73" s="145"/>
      <c r="PAF73" s="145"/>
      <c r="PAG73" s="145"/>
      <c r="PAH73" s="145"/>
      <c r="PAI73" s="145"/>
      <c r="PAJ73" s="145"/>
      <c r="PAK73" s="145"/>
      <c r="PAL73" s="145"/>
      <c r="PAM73" s="145"/>
      <c r="PAN73" s="145"/>
      <c r="PAO73" s="145"/>
      <c r="PAP73" s="145"/>
      <c r="PAQ73" s="145"/>
      <c r="PAR73" s="145"/>
      <c r="PAS73" s="145"/>
      <c r="PAT73" s="145"/>
      <c r="PAU73" s="145"/>
      <c r="PAV73" s="145"/>
      <c r="PAW73" s="145"/>
      <c r="PAX73" s="145"/>
      <c r="PAY73" s="145"/>
      <c r="PAZ73" s="145"/>
      <c r="PBA73" s="145"/>
      <c r="PBB73" s="145"/>
      <c r="PBC73" s="145"/>
      <c r="PBD73" s="145"/>
      <c r="PBE73" s="145"/>
      <c r="PBF73" s="145"/>
      <c r="PBG73" s="145"/>
      <c r="PBH73" s="145"/>
      <c r="PBI73" s="145"/>
      <c r="PBJ73" s="145"/>
      <c r="PBK73" s="145"/>
      <c r="PBL73" s="145"/>
      <c r="PBM73" s="145"/>
      <c r="PBN73" s="145"/>
      <c r="PBO73" s="145"/>
      <c r="PBP73" s="145"/>
      <c r="PBQ73" s="145"/>
      <c r="PBR73" s="145"/>
      <c r="PBS73" s="145"/>
      <c r="PBT73" s="145"/>
      <c r="PBU73" s="145"/>
      <c r="PBV73" s="145"/>
      <c r="PBW73" s="145"/>
      <c r="PBX73" s="145"/>
      <c r="PBY73" s="145"/>
      <c r="PBZ73" s="145"/>
      <c r="PCA73" s="145"/>
      <c r="PCB73" s="145"/>
      <c r="PCC73" s="145"/>
      <c r="PCD73" s="145"/>
      <c r="PCE73" s="145"/>
      <c r="PCF73" s="145"/>
      <c r="PCG73" s="145"/>
      <c r="PCH73" s="145"/>
      <c r="PCI73" s="145"/>
      <c r="PCJ73" s="145"/>
      <c r="PCK73" s="145"/>
      <c r="PCL73" s="145"/>
      <c r="PCM73" s="145"/>
      <c r="PCN73" s="145"/>
      <c r="PCO73" s="145"/>
      <c r="PCP73" s="145"/>
      <c r="PCQ73" s="145"/>
      <c r="PCR73" s="145"/>
      <c r="PCS73" s="145"/>
      <c r="PCT73" s="145"/>
      <c r="PCU73" s="145"/>
      <c r="PCV73" s="145"/>
      <c r="PCW73" s="145"/>
      <c r="PCX73" s="145"/>
      <c r="PCY73" s="145"/>
      <c r="PCZ73" s="145"/>
      <c r="PDA73" s="145"/>
      <c r="PDB73" s="145"/>
      <c r="PDC73" s="145"/>
      <c r="PDD73" s="145"/>
      <c r="PDE73" s="145"/>
      <c r="PDF73" s="145"/>
      <c r="PDG73" s="145"/>
      <c r="PDH73" s="145"/>
      <c r="PDI73" s="145"/>
      <c r="PDJ73" s="145"/>
      <c r="PDK73" s="145"/>
      <c r="PDL73" s="145"/>
      <c r="PDM73" s="145"/>
      <c r="PDN73" s="145"/>
      <c r="PDO73" s="145"/>
      <c r="PDP73" s="145"/>
      <c r="PDQ73" s="145"/>
      <c r="PDR73" s="145"/>
      <c r="PDS73" s="145"/>
      <c r="PDT73" s="145"/>
      <c r="PDU73" s="145"/>
      <c r="PDV73" s="145"/>
      <c r="PDW73" s="145"/>
      <c r="PDX73" s="145"/>
      <c r="PDY73" s="145"/>
      <c r="PDZ73" s="145"/>
      <c r="PEA73" s="145"/>
      <c r="PEB73" s="145"/>
      <c r="PEC73" s="145"/>
      <c r="PED73" s="145"/>
      <c r="PEE73" s="145"/>
      <c r="PEF73" s="145"/>
      <c r="PEG73" s="145"/>
      <c r="PEH73" s="145"/>
      <c r="PEI73" s="145"/>
      <c r="PEJ73" s="145"/>
      <c r="PEK73" s="145"/>
      <c r="PEL73" s="145"/>
      <c r="PEM73" s="145"/>
      <c r="PEN73" s="145"/>
      <c r="PEO73" s="145"/>
      <c r="PEP73" s="145"/>
      <c r="PEQ73" s="145"/>
      <c r="PER73" s="145"/>
      <c r="PES73" s="145"/>
      <c r="PET73" s="145"/>
      <c r="PEU73" s="145"/>
      <c r="PEV73" s="145"/>
      <c r="PEW73" s="145"/>
      <c r="PEX73" s="145"/>
      <c r="PEY73" s="145"/>
      <c r="PEZ73" s="145"/>
      <c r="PFA73" s="145"/>
      <c r="PFB73" s="145"/>
      <c r="PFC73" s="145"/>
      <c r="PFD73" s="145"/>
      <c r="PFE73" s="145"/>
      <c r="PFF73" s="145"/>
      <c r="PFG73" s="145"/>
      <c r="PFH73" s="145"/>
      <c r="PFI73" s="145"/>
      <c r="PFJ73" s="145"/>
      <c r="PFK73" s="145"/>
      <c r="PFL73" s="145"/>
      <c r="PFM73" s="145"/>
      <c r="PFN73" s="145"/>
      <c r="PFO73" s="145"/>
      <c r="PFP73" s="145"/>
      <c r="PFQ73" s="145"/>
      <c r="PFR73" s="145"/>
      <c r="PFS73" s="145"/>
      <c r="PFT73" s="145"/>
      <c r="PFU73" s="145"/>
      <c r="PFV73" s="145"/>
      <c r="PFW73" s="145"/>
      <c r="PFX73" s="145"/>
      <c r="PFY73" s="145"/>
      <c r="PFZ73" s="145"/>
      <c r="PGA73" s="145"/>
      <c r="PGB73" s="145"/>
      <c r="PGC73" s="145"/>
      <c r="PGD73" s="145"/>
      <c r="PGE73" s="145"/>
      <c r="PGF73" s="145"/>
      <c r="PGG73" s="145"/>
      <c r="PGH73" s="145"/>
      <c r="PGI73" s="145"/>
      <c r="PGJ73" s="145"/>
      <c r="PGK73" s="145"/>
      <c r="PGL73" s="145"/>
      <c r="PGM73" s="145"/>
      <c r="PGN73" s="145"/>
      <c r="PGO73" s="145"/>
      <c r="PGP73" s="145"/>
      <c r="PGQ73" s="145"/>
      <c r="PGR73" s="145"/>
      <c r="PGS73" s="145"/>
      <c r="PGT73" s="145"/>
      <c r="PGU73" s="145"/>
      <c r="PGV73" s="145"/>
      <c r="PGW73" s="145"/>
      <c r="PGX73" s="145"/>
      <c r="PGY73" s="145"/>
      <c r="PGZ73" s="145"/>
      <c r="PHA73" s="145"/>
      <c r="PHB73" s="145"/>
      <c r="PHC73" s="145"/>
      <c r="PHD73" s="145"/>
      <c r="PHE73" s="145"/>
      <c r="PHF73" s="145"/>
      <c r="PHG73" s="145"/>
      <c r="PHH73" s="145"/>
      <c r="PHI73" s="145"/>
      <c r="PHJ73" s="145"/>
      <c r="PHK73" s="145"/>
      <c r="PHL73" s="145"/>
      <c r="PHM73" s="145"/>
      <c r="PHN73" s="145"/>
      <c r="PHO73" s="145"/>
      <c r="PHP73" s="145"/>
      <c r="PHQ73" s="145"/>
      <c r="PHR73" s="145"/>
      <c r="PHS73" s="145"/>
      <c r="PHT73" s="145"/>
      <c r="PHU73" s="145"/>
      <c r="PHV73" s="145"/>
      <c r="PHW73" s="145"/>
      <c r="PHX73" s="145"/>
      <c r="PHY73" s="145"/>
      <c r="PHZ73" s="145"/>
      <c r="PIA73" s="145"/>
      <c r="PIB73" s="145"/>
      <c r="PIC73" s="145"/>
      <c r="PID73" s="145"/>
      <c r="PIE73" s="145"/>
      <c r="PIF73" s="145"/>
      <c r="PIG73" s="145"/>
      <c r="PIH73" s="145"/>
      <c r="PII73" s="145"/>
      <c r="PIJ73" s="145"/>
      <c r="PIK73" s="145"/>
      <c r="PIL73" s="145"/>
      <c r="PIM73" s="145"/>
      <c r="PIN73" s="145"/>
      <c r="PIO73" s="145"/>
      <c r="PIP73" s="145"/>
      <c r="PIQ73" s="145"/>
      <c r="PIR73" s="145"/>
      <c r="PIS73" s="145"/>
      <c r="PIT73" s="145"/>
      <c r="PIU73" s="145"/>
      <c r="PIV73" s="145"/>
      <c r="PIW73" s="145"/>
      <c r="PIX73" s="145"/>
      <c r="PIY73" s="145"/>
      <c r="PIZ73" s="145"/>
      <c r="PJA73" s="145"/>
      <c r="PJB73" s="145"/>
      <c r="PJC73" s="145"/>
      <c r="PJD73" s="145"/>
      <c r="PJE73" s="145"/>
      <c r="PJF73" s="145"/>
      <c r="PJG73" s="145"/>
      <c r="PJH73" s="145"/>
      <c r="PJI73" s="145"/>
      <c r="PJJ73" s="145"/>
      <c r="PJK73" s="145"/>
      <c r="PJL73" s="145"/>
      <c r="PJM73" s="145"/>
      <c r="PJN73" s="145"/>
      <c r="PJO73" s="145"/>
      <c r="PJP73" s="145"/>
      <c r="PJQ73" s="145"/>
      <c r="PJR73" s="145"/>
      <c r="PJS73" s="145"/>
      <c r="PJT73" s="145"/>
      <c r="PJU73" s="145"/>
      <c r="PJV73" s="145"/>
      <c r="PJW73" s="145"/>
      <c r="PJX73" s="145"/>
      <c r="PJY73" s="145"/>
      <c r="PJZ73" s="145"/>
      <c r="PKA73" s="145"/>
      <c r="PKB73" s="145"/>
      <c r="PKC73" s="145"/>
      <c r="PKD73" s="145"/>
      <c r="PKE73" s="145"/>
      <c r="PKF73" s="145"/>
      <c r="PKG73" s="145"/>
      <c r="PKH73" s="145"/>
      <c r="PKI73" s="145"/>
      <c r="PKJ73" s="145"/>
      <c r="PKK73" s="145"/>
      <c r="PKL73" s="145"/>
      <c r="PKM73" s="145"/>
      <c r="PKN73" s="145"/>
      <c r="PKO73" s="145"/>
      <c r="PKP73" s="145"/>
      <c r="PKQ73" s="145"/>
      <c r="PKR73" s="145"/>
      <c r="PKS73" s="145"/>
      <c r="PKT73" s="145"/>
      <c r="PKU73" s="145"/>
      <c r="PKV73" s="145"/>
      <c r="PKW73" s="145"/>
      <c r="PKX73" s="145"/>
      <c r="PKY73" s="145"/>
      <c r="PKZ73" s="145"/>
      <c r="PLA73" s="145"/>
      <c r="PLB73" s="145"/>
      <c r="PLC73" s="145"/>
      <c r="PLD73" s="145"/>
      <c r="PLE73" s="145"/>
      <c r="PLF73" s="145"/>
      <c r="PLG73" s="145"/>
      <c r="PLH73" s="145"/>
      <c r="PLI73" s="145"/>
      <c r="PLJ73" s="145"/>
      <c r="PLK73" s="145"/>
      <c r="PLL73" s="145"/>
      <c r="PLM73" s="145"/>
      <c r="PLN73" s="145"/>
      <c r="PLO73" s="145"/>
      <c r="PLP73" s="145"/>
      <c r="PLQ73" s="145"/>
      <c r="PLR73" s="145"/>
      <c r="PLS73" s="145"/>
      <c r="PLT73" s="145"/>
      <c r="PLU73" s="145"/>
      <c r="PLV73" s="145"/>
      <c r="PLW73" s="145"/>
      <c r="PLX73" s="145"/>
      <c r="PLY73" s="145"/>
      <c r="PLZ73" s="145"/>
      <c r="PMA73" s="145"/>
      <c r="PMB73" s="145"/>
      <c r="PMC73" s="145"/>
      <c r="PMD73" s="145"/>
      <c r="PME73" s="145"/>
      <c r="PMF73" s="145"/>
      <c r="PMG73" s="145"/>
      <c r="PMH73" s="145"/>
      <c r="PMI73" s="145"/>
      <c r="PMJ73" s="145"/>
      <c r="PMK73" s="145"/>
      <c r="PML73" s="145"/>
      <c r="PMM73" s="145"/>
      <c r="PMN73" s="145"/>
      <c r="PMO73" s="145"/>
      <c r="PMP73" s="145"/>
      <c r="PMQ73" s="145"/>
      <c r="PMR73" s="145"/>
      <c r="PMS73" s="145"/>
      <c r="PMT73" s="145"/>
      <c r="PMU73" s="145"/>
      <c r="PMV73" s="145"/>
      <c r="PMW73" s="145"/>
      <c r="PMX73" s="145"/>
      <c r="PMY73" s="145"/>
      <c r="PMZ73" s="145"/>
      <c r="PNA73" s="145"/>
      <c r="PNB73" s="145"/>
      <c r="PNC73" s="145"/>
      <c r="PND73" s="145"/>
      <c r="PNE73" s="145"/>
      <c r="PNF73" s="145"/>
      <c r="PNG73" s="145"/>
      <c r="PNH73" s="145"/>
      <c r="PNI73" s="145"/>
      <c r="PNJ73" s="145"/>
      <c r="PNK73" s="145"/>
      <c r="PNL73" s="145"/>
      <c r="PNM73" s="145"/>
      <c r="PNN73" s="145"/>
      <c r="PNO73" s="145"/>
      <c r="PNP73" s="145"/>
      <c r="PNQ73" s="145"/>
      <c r="PNR73" s="145"/>
      <c r="PNS73" s="145"/>
      <c r="PNT73" s="145"/>
      <c r="PNU73" s="145"/>
      <c r="PNV73" s="145"/>
      <c r="PNW73" s="145"/>
      <c r="PNX73" s="145"/>
      <c r="PNY73" s="145"/>
      <c r="PNZ73" s="145"/>
      <c r="POA73" s="145"/>
      <c r="POB73" s="145"/>
      <c r="POC73" s="145"/>
      <c r="POD73" s="145"/>
      <c r="POE73" s="145"/>
      <c r="POF73" s="145"/>
      <c r="POG73" s="145"/>
      <c r="POH73" s="145"/>
      <c r="POI73" s="145"/>
      <c r="POJ73" s="145"/>
      <c r="POK73" s="145"/>
      <c r="POL73" s="145"/>
      <c r="POM73" s="145"/>
      <c r="PON73" s="145"/>
      <c r="POO73" s="145"/>
      <c r="POP73" s="145"/>
      <c r="POQ73" s="145"/>
      <c r="POR73" s="145"/>
      <c r="POS73" s="145"/>
      <c r="POT73" s="145"/>
      <c r="POU73" s="145"/>
      <c r="POV73" s="145"/>
      <c r="POW73" s="145"/>
      <c r="POX73" s="145"/>
      <c r="POY73" s="145"/>
      <c r="POZ73" s="145"/>
      <c r="PPA73" s="145"/>
      <c r="PPB73" s="145"/>
      <c r="PPC73" s="145"/>
      <c r="PPD73" s="145"/>
      <c r="PPE73" s="145"/>
      <c r="PPF73" s="145"/>
      <c r="PPG73" s="145"/>
      <c r="PPH73" s="145"/>
      <c r="PPI73" s="145"/>
      <c r="PPJ73" s="145"/>
      <c r="PPK73" s="145"/>
      <c r="PPL73" s="145"/>
      <c r="PPM73" s="145"/>
      <c r="PPN73" s="145"/>
      <c r="PPO73" s="145"/>
      <c r="PPP73" s="145"/>
      <c r="PPQ73" s="145"/>
      <c r="PPR73" s="145"/>
      <c r="PPS73" s="145"/>
      <c r="PPT73" s="145"/>
      <c r="PPU73" s="145"/>
      <c r="PPV73" s="145"/>
      <c r="PPW73" s="145"/>
      <c r="PPX73" s="145"/>
      <c r="PPY73" s="145"/>
      <c r="PPZ73" s="145"/>
      <c r="PQA73" s="145"/>
      <c r="PQB73" s="145"/>
      <c r="PQC73" s="145"/>
      <c r="PQD73" s="145"/>
      <c r="PQE73" s="145"/>
      <c r="PQF73" s="145"/>
      <c r="PQG73" s="145"/>
      <c r="PQH73" s="145"/>
      <c r="PQI73" s="145"/>
      <c r="PQJ73" s="145"/>
      <c r="PQK73" s="145"/>
      <c r="PQL73" s="145"/>
      <c r="PQM73" s="145"/>
      <c r="PQN73" s="145"/>
      <c r="PQO73" s="145"/>
      <c r="PQP73" s="145"/>
      <c r="PQQ73" s="145"/>
      <c r="PQR73" s="145"/>
      <c r="PQS73" s="145"/>
      <c r="PQT73" s="145"/>
      <c r="PQU73" s="145"/>
      <c r="PQV73" s="145"/>
      <c r="PQW73" s="145"/>
      <c r="PQX73" s="145"/>
      <c r="PQY73" s="145"/>
      <c r="PQZ73" s="145"/>
      <c r="PRA73" s="145"/>
      <c r="PRB73" s="145"/>
      <c r="PRC73" s="145"/>
      <c r="PRD73" s="145"/>
      <c r="PRE73" s="145"/>
      <c r="PRF73" s="145"/>
      <c r="PRG73" s="145"/>
      <c r="PRH73" s="145"/>
      <c r="PRI73" s="145"/>
      <c r="PRJ73" s="145"/>
      <c r="PRK73" s="145"/>
      <c r="PRL73" s="145"/>
      <c r="PRM73" s="145"/>
      <c r="PRN73" s="145"/>
      <c r="PRO73" s="145"/>
      <c r="PRP73" s="145"/>
      <c r="PRQ73" s="145"/>
      <c r="PRR73" s="145"/>
      <c r="PRS73" s="145"/>
      <c r="PRT73" s="145"/>
      <c r="PRU73" s="145"/>
      <c r="PRV73" s="145"/>
      <c r="PRW73" s="145"/>
      <c r="PRX73" s="145"/>
      <c r="PRY73" s="145"/>
      <c r="PRZ73" s="145"/>
      <c r="PSA73" s="145"/>
      <c r="PSB73" s="145"/>
      <c r="PSC73" s="145"/>
      <c r="PSD73" s="145"/>
      <c r="PSE73" s="145"/>
      <c r="PSF73" s="145"/>
      <c r="PSG73" s="145"/>
      <c r="PSH73" s="145"/>
      <c r="PSI73" s="145"/>
      <c r="PSJ73" s="145"/>
      <c r="PSK73" s="145"/>
      <c r="PSL73" s="145"/>
      <c r="PSM73" s="145"/>
      <c r="PSN73" s="145"/>
      <c r="PSO73" s="145"/>
      <c r="PSP73" s="145"/>
      <c r="PSQ73" s="145"/>
      <c r="PSR73" s="145"/>
      <c r="PSS73" s="145"/>
      <c r="PST73" s="145"/>
      <c r="PSU73" s="145"/>
      <c r="PSV73" s="145"/>
      <c r="PSW73" s="145"/>
      <c r="PSX73" s="145"/>
      <c r="PSY73" s="145"/>
      <c r="PSZ73" s="145"/>
      <c r="PTA73" s="145"/>
      <c r="PTB73" s="145"/>
      <c r="PTC73" s="145"/>
      <c r="PTD73" s="145"/>
      <c r="PTE73" s="145"/>
      <c r="PTF73" s="145"/>
      <c r="PTG73" s="145"/>
      <c r="PTH73" s="145"/>
      <c r="PTI73" s="145"/>
      <c r="PTJ73" s="145"/>
      <c r="PTK73" s="145"/>
      <c r="PTL73" s="145"/>
      <c r="PTM73" s="145"/>
      <c r="PTN73" s="145"/>
      <c r="PTO73" s="145"/>
      <c r="PTP73" s="145"/>
      <c r="PTQ73" s="145"/>
      <c r="PTR73" s="145"/>
      <c r="PTS73" s="145"/>
      <c r="PTT73" s="145"/>
      <c r="PTU73" s="145"/>
      <c r="PTV73" s="145"/>
      <c r="PTW73" s="145"/>
      <c r="PTX73" s="145"/>
      <c r="PTY73" s="145"/>
      <c r="PTZ73" s="145"/>
      <c r="PUA73" s="145"/>
      <c r="PUB73" s="145"/>
      <c r="PUC73" s="145"/>
      <c r="PUD73" s="145"/>
      <c r="PUE73" s="145"/>
      <c r="PUF73" s="145"/>
      <c r="PUG73" s="145"/>
      <c r="PUH73" s="145"/>
      <c r="PUI73" s="145"/>
      <c r="PUJ73" s="145"/>
      <c r="PUK73" s="145"/>
      <c r="PUL73" s="145"/>
      <c r="PUM73" s="145"/>
      <c r="PUN73" s="145"/>
      <c r="PUO73" s="145"/>
      <c r="PUP73" s="145"/>
      <c r="PUQ73" s="145"/>
      <c r="PUR73" s="145"/>
      <c r="PUS73" s="145"/>
      <c r="PUT73" s="145"/>
      <c r="PUU73" s="145"/>
      <c r="PUV73" s="145"/>
      <c r="PUW73" s="145"/>
      <c r="PUX73" s="145"/>
      <c r="PUY73" s="145"/>
      <c r="PUZ73" s="145"/>
      <c r="PVA73" s="145"/>
      <c r="PVB73" s="145"/>
      <c r="PVC73" s="145"/>
      <c r="PVD73" s="145"/>
      <c r="PVE73" s="145"/>
      <c r="PVF73" s="145"/>
      <c r="PVG73" s="145"/>
      <c r="PVH73" s="145"/>
      <c r="PVI73" s="145"/>
      <c r="PVJ73" s="145"/>
      <c r="PVK73" s="145"/>
      <c r="PVL73" s="145"/>
      <c r="PVM73" s="145"/>
      <c r="PVN73" s="145"/>
      <c r="PVO73" s="145"/>
      <c r="PVP73" s="145"/>
      <c r="PVQ73" s="145"/>
      <c r="PVR73" s="145"/>
      <c r="PVS73" s="145"/>
      <c r="PVT73" s="145"/>
      <c r="PVU73" s="145"/>
      <c r="PVV73" s="145"/>
      <c r="PVW73" s="145"/>
      <c r="PVX73" s="145"/>
      <c r="PVY73" s="145"/>
      <c r="PVZ73" s="145"/>
      <c r="PWA73" s="145"/>
      <c r="PWB73" s="145"/>
      <c r="PWC73" s="145"/>
      <c r="PWD73" s="145"/>
      <c r="PWE73" s="145"/>
      <c r="PWF73" s="145"/>
      <c r="PWG73" s="145"/>
      <c r="PWH73" s="145"/>
      <c r="PWI73" s="145"/>
      <c r="PWJ73" s="145"/>
      <c r="PWK73" s="145"/>
      <c r="PWL73" s="145"/>
      <c r="PWM73" s="145"/>
      <c r="PWN73" s="145"/>
      <c r="PWO73" s="145"/>
      <c r="PWP73" s="145"/>
      <c r="PWQ73" s="145"/>
      <c r="PWR73" s="145"/>
      <c r="PWS73" s="145"/>
      <c r="PWT73" s="145"/>
      <c r="PWU73" s="145"/>
      <c r="PWV73" s="145"/>
      <c r="PWW73" s="145"/>
      <c r="PWX73" s="145"/>
      <c r="PWY73" s="145"/>
      <c r="PWZ73" s="145"/>
      <c r="PXA73" s="145"/>
      <c r="PXB73" s="145"/>
      <c r="PXC73" s="145"/>
      <c r="PXD73" s="145"/>
      <c r="PXE73" s="145"/>
      <c r="PXF73" s="145"/>
      <c r="PXG73" s="145"/>
      <c r="PXH73" s="145"/>
      <c r="PXI73" s="145"/>
      <c r="PXJ73" s="145"/>
      <c r="PXK73" s="145"/>
      <c r="PXL73" s="145"/>
      <c r="PXM73" s="145"/>
      <c r="PXN73" s="145"/>
      <c r="PXO73" s="145"/>
      <c r="PXP73" s="145"/>
      <c r="PXQ73" s="145"/>
      <c r="PXR73" s="145"/>
      <c r="PXS73" s="145"/>
      <c r="PXT73" s="145"/>
      <c r="PXU73" s="145"/>
      <c r="PXV73" s="145"/>
      <c r="PXW73" s="145"/>
      <c r="PXX73" s="145"/>
      <c r="PXY73" s="145"/>
      <c r="PXZ73" s="145"/>
      <c r="PYA73" s="145"/>
      <c r="PYB73" s="145"/>
      <c r="PYC73" s="145"/>
      <c r="PYD73" s="145"/>
      <c r="PYE73" s="145"/>
      <c r="PYF73" s="145"/>
      <c r="PYG73" s="145"/>
      <c r="PYH73" s="145"/>
      <c r="PYI73" s="145"/>
      <c r="PYJ73" s="145"/>
      <c r="PYK73" s="145"/>
      <c r="PYL73" s="145"/>
      <c r="PYM73" s="145"/>
      <c r="PYN73" s="145"/>
      <c r="PYO73" s="145"/>
      <c r="PYP73" s="145"/>
      <c r="PYQ73" s="145"/>
      <c r="PYR73" s="145"/>
      <c r="PYS73" s="145"/>
      <c r="PYT73" s="145"/>
      <c r="PYU73" s="145"/>
      <c r="PYV73" s="145"/>
      <c r="PYW73" s="145"/>
      <c r="PYX73" s="145"/>
      <c r="PYY73" s="145"/>
      <c r="PYZ73" s="145"/>
      <c r="PZA73" s="145"/>
      <c r="PZB73" s="145"/>
      <c r="PZC73" s="145"/>
      <c r="PZD73" s="145"/>
      <c r="PZE73" s="145"/>
      <c r="PZF73" s="145"/>
      <c r="PZG73" s="145"/>
      <c r="PZH73" s="145"/>
      <c r="PZI73" s="145"/>
      <c r="PZJ73" s="145"/>
      <c r="PZK73" s="145"/>
      <c r="PZL73" s="145"/>
      <c r="PZM73" s="145"/>
      <c r="PZN73" s="145"/>
      <c r="PZO73" s="145"/>
      <c r="PZP73" s="145"/>
      <c r="PZQ73" s="145"/>
      <c r="PZR73" s="145"/>
      <c r="PZS73" s="145"/>
      <c r="PZT73" s="145"/>
      <c r="PZU73" s="145"/>
      <c r="PZV73" s="145"/>
      <c r="PZW73" s="145"/>
      <c r="PZX73" s="145"/>
      <c r="PZY73" s="145"/>
      <c r="PZZ73" s="145"/>
      <c r="QAA73" s="145"/>
      <c r="QAB73" s="145"/>
      <c r="QAC73" s="145"/>
      <c r="QAD73" s="145"/>
      <c r="QAE73" s="145"/>
      <c r="QAF73" s="145"/>
      <c r="QAG73" s="145"/>
      <c r="QAH73" s="145"/>
      <c r="QAI73" s="145"/>
      <c r="QAJ73" s="145"/>
      <c r="QAK73" s="145"/>
      <c r="QAL73" s="145"/>
      <c r="QAM73" s="145"/>
      <c r="QAN73" s="145"/>
      <c r="QAO73" s="145"/>
      <c r="QAP73" s="145"/>
      <c r="QAQ73" s="145"/>
      <c r="QAR73" s="145"/>
      <c r="QAS73" s="145"/>
      <c r="QAT73" s="145"/>
      <c r="QAU73" s="145"/>
      <c r="QAV73" s="145"/>
      <c r="QAW73" s="145"/>
      <c r="QAX73" s="145"/>
      <c r="QAY73" s="145"/>
      <c r="QAZ73" s="145"/>
      <c r="QBA73" s="145"/>
      <c r="QBB73" s="145"/>
      <c r="QBC73" s="145"/>
      <c r="QBD73" s="145"/>
      <c r="QBE73" s="145"/>
      <c r="QBF73" s="145"/>
      <c r="QBG73" s="145"/>
      <c r="QBH73" s="145"/>
      <c r="QBI73" s="145"/>
      <c r="QBJ73" s="145"/>
      <c r="QBK73" s="145"/>
      <c r="QBL73" s="145"/>
      <c r="QBM73" s="145"/>
      <c r="QBN73" s="145"/>
      <c r="QBO73" s="145"/>
      <c r="QBP73" s="145"/>
      <c r="QBQ73" s="145"/>
      <c r="QBR73" s="145"/>
      <c r="QBS73" s="145"/>
      <c r="QBT73" s="145"/>
      <c r="QBU73" s="145"/>
      <c r="QBV73" s="145"/>
      <c r="QBW73" s="145"/>
      <c r="QBX73" s="145"/>
      <c r="QBY73" s="145"/>
      <c r="QBZ73" s="145"/>
      <c r="QCA73" s="145"/>
      <c r="QCB73" s="145"/>
      <c r="QCC73" s="145"/>
      <c r="QCD73" s="145"/>
      <c r="QCE73" s="145"/>
      <c r="QCF73" s="145"/>
      <c r="QCG73" s="145"/>
      <c r="QCH73" s="145"/>
      <c r="QCI73" s="145"/>
      <c r="QCJ73" s="145"/>
      <c r="QCK73" s="145"/>
      <c r="QCL73" s="145"/>
      <c r="QCM73" s="145"/>
      <c r="QCN73" s="145"/>
      <c r="QCO73" s="145"/>
      <c r="QCP73" s="145"/>
      <c r="QCQ73" s="145"/>
      <c r="QCR73" s="145"/>
      <c r="QCS73" s="145"/>
      <c r="QCT73" s="145"/>
      <c r="QCU73" s="145"/>
      <c r="QCV73" s="145"/>
      <c r="QCW73" s="145"/>
      <c r="QCX73" s="145"/>
      <c r="QCY73" s="145"/>
      <c r="QCZ73" s="145"/>
      <c r="QDA73" s="145"/>
      <c r="QDB73" s="145"/>
      <c r="QDC73" s="145"/>
      <c r="QDD73" s="145"/>
      <c r="QDE73" s="145"/>
      <c r="QDF73" s="145"/>
      <c r="QDG73" s="145"/>
      <c r="QDH73" s="145"/>
      <c r="QDI73" s="145"/>
      <c r="QDJ73" s="145"/>
      <c r="QDK73" s="145"/>
      <c r="QDL73" s="145"/>
      <c r="QDM73" s="145"/>
      <c r="QDN73" s="145"/>
      <c r="QDO73" s="145"/>
      <c r="QDP73" s="145"/>
      <c r="QDQ73" s="145"/>
      <c r="QDR73" s="145"/>
      <c r="QDS73" s="145"/>
      <c r="QDT73" s="145"/>
      <c r="QDU73" s="145"/>
      <c r="QDV73" s="145"/>
      <c r="QDW73" s="145"/>
      <c r="QDX73" s="145"/>
      <c r="QDY73" s="145"/>
      <c r="QDZ73" s="145"/>
      <c r="QEA73" s="145"/>
      <c r="QEB73" s="145"/>
      <c r="QEC73" s="145"/>
      <c r="QED73" s="145"/>
      <c r="QEE73" s="145"/>
      <c r="QEF73" s="145"/>
      <c r="QEG73" s="145"/>
      <c r="QEH73" s="145"/>
      <c r="QEI73" s="145"/>
      <c r="QEJ73" s="145"/>
      <c r="QEK73" s="145"/>
      <c r="QEL73" s="145"/>
      <c r="QEM73" s="145"/>
      <c r="QEN73" s="145"/>
      <c r="QEO73" s="145"/>
      <c r="QEP73" s="145"/>
      <c r="QEQ73" s="145"/>
      <c r="QER73" s="145"/>
      <c r="QES73" s="145"/>
      <c r="QET73" s="145"/>
      <c r="QEU73" s="145"/>
      <c r="QEV73" s="145"/>
      <c r="QEW73" s="145"/>
      <c r="QEX73" s="145"/>
      <c r="QEY73" s="145"/>
      <c r="QEZ73" s="145"/>
      <c r="QFA73" s="145"/>
      <c r="QFB73" s="145"/>
      <c r="QFC73" s="145"/>
      <c r="QFD73" s="145"/>
      <c r="QFE73" s="145"/>
      <c r="QFF73" s="145"/>
      <c r="QFG73" s="145"/>
      <c r="QFH73" s="145"/>
      <c r="QFI73" s="145"/>
      <c r="QFJ73" s="145"/>
      <c r="QFK73" s="145"/>
      <c r="QFL73" s="145"/>
      <c r="QFM73" s="145"/>
      <c r="QFN73" s="145"/>
      <c r="QFO73" s="145"/>
      <c r="QFP73" s="145"/>
      <c r="QFQ73" s="145"/>
      <c r="QFR73" s="145"/>
      <c r="QFS73" s="145"/>
      <c r="QFT73" s="145"/>
      <c r="QFU73" s="145"/>
      <c r="QFV73" s="145"/>
      <c r="QFW73" s="145"/>
      <c r="QFX73" s="145"/>
      <c r="QFY73" s="145"/>
      <c r="QFZ73" s="145"/>
      <c r="QGA73" s="145"/>
      <c r="QGB73" s="145"/>
      <c r="QGC73" s="145"/>
      <c r="QGD73" s="145"/>
      <c r="QGE73" s="145"/>
      <c r="QGF73" s="145"/>
      <c r="QGG73" s="145"/>
      <c r="QGH73" s="145"/>
      <c r="QGI73" s="145"/>
      <c r="QGJ73" s="145"/>
      <c r="QGK73" s="145"/>
      <c r="QGL73" s="145"/>
      <c r="QGM73" s="145"/>
      <c r="QGN73" s="145"/>
      <c r="QGO73" s="145"/>
      <c r="QGP73" s="145"/>
      <c r="QGQ73" s="145"/>
      <c r="QGR73" s="145"/>
      <c r="QGS73" s="145"/>
      <c r="QGT73" s="145"/>
      <c r="QGU73" s="145"/>
      <c r="QGV73" s="145"/>
      <c r="QGW73" s="145"/>
      <c r="QGX73" s="145"/>
      <c r="QGY73" s="145"/>
      <c r="QGZ73" s="145"/>
      <c r="QHA73" s="145"/>
      <c r="QHB73" s="145"/>
      <c r="QHC73" s="145"/>
      <c r="QHD73" s="145"/>
      <c r="QHE73" s="145"/>
      <c r="QHF73" s="145"/>
      <c r="QHG73" s="145"/>
      <c r="QHH73" s="145"/>
      <c r="QHI73" s="145"/>
      <c r="QHJ73" s="145"/>
      <c r="QHK73" s="145"/>
      <c r="QHL73" s="145"/>
      <c r="QHM73" s="145"/>
      <c r="QHN73" s="145"/>
      <c r="QHO73" s="145"/>
      <c r="QHP73" s="145"/>
      <c r="QHQ73" s="145"/>
      <c r="QHR73" s="145"/>
      <c r="QHS73" s="145"/>
      <c r="QHT73" s="145"/>
      <c r="QHU73" s="145"/>
      <c r="QHV73" s="145"/>
      <c r="QHW73" s="145"/>
      <c r="QHX73" s="145"/>
      <c r="QHY73" s="145"/>
      <c r="QHZ73" s="145"/>
      <c r="QIA73" s="145"/>
      <c r="QIB73" s="145"/>
      <c r="QIC73" s="145"/>
      <c r="QID73" s="145"/>
      <c r="QIE73" s="145"/>
      <c r="QIF73" s="145"/>
      <c r="QIG73" s="145"/>
      <c r="QIH73" s="145"/>
      <c r="QII73" s="145"/>
      <c r="QIJ73" s="145"/>
      <c r="QIK73" s="145"/>
      <c r="QIL73" s="145"/>
      <c r="QIM73" s="145"/>
      <c r="QIN73" s="145"/>
      <c r="QIO73" s="145"/>
      <c r="QIP73" s="145"/>
      <c r="QIQ73" s="145"/>
      <c r="QIR73" s="145"/>
      <c r="QIS73" s="145"/>
      <c r="QIT73" s="145"/>
      <c r="QIU73" s="145"/>
      <c r="QIV73" s="145"/>
      <c r="QIW73" s="145"/>
      <c r="QIX73" s="145"/>
      <c r="QIY73" s="145"/>
      <c r="QIZ73" s="145"/>
      <c r="QJA73" s="145"/>
      <c r="QJB73" s="145"/>
      <c r="QJC73" s="145"/>
      <c r="QJD73" s="145"/>
      <c r="QJE73" s="145"/>
      <c r="QJF73" s="145"/>
      <c r="QJG73" s="145"/>
      <c r="QJH73" s="145"/>
      <c r="QJI73" s="145"/>
      <c r="QJJ73" s="145"/>
      <c r="QJK73" s="145"/>
      <c r="QJL73" s="145"/>
      <c r="QJM73" s="145"/>
      <c r="QJN73" s="145"/>
      <c r="QJO73" s="145"/>
      <c r="QJP73" s="145"/>
      <c r="QJQ73" s="145"/>
      <c r="QJR73" s="145"/>
      <c r="QJS73" s="145"/>
      <c r="QJT73" s="145"/>
      <c r="QJU73" s="145"/>
      <c r="QJV73" s="145"/>
      <c r="QJW73" s="145"/>
      <c r="QJX73" s="145"/>
      <c r="QJY73" s="145"/>
      <c r="QJZ73" s="145"/>
      <c r="QKA73" s="145"/>
      <c r="QKB73" s="145"/>
      <c r="QKC73" s="145"/>
      <c r="QKD73" s="145"/>
      <c r="QKE73" s="145"/>
      <c r="QKF73" s="145"/>
      <c r="QKG73" s="145"/>
      <c r="QKH73" s="145"/>
      <c r="QKI73" s="145"/>
      <c r="QKJ73" s="145"/>
      <c r="QKK73" s="145"/>
      <c r="QKL73" s="145"/>
      <c r="QKM73" s="145"/>
      <c r="QKN73" s="145"/>
      <c r="QKO73" s="145"/>
      <c r="QKP73" s="145"/>
      <c r="QKQ73" s="145"/>
      <c r="QKR73" s="145"/>
      <c r="QKS73" s="145"/>
      <c r="QKT73" s="145"/>
      <c r="QKU73" s="145"/>
      <c r="QKV73" s="145"/>
      <c r="QKW73" s="145"/>
      <c r="QKX73" s="145"/>
      <c r="QKY73" s="145"/>
      <c r="QKZ73" s="145"/>
      <c r="QLA73" s="145"/>
      <c r="QLB73" s="145"/>
      <c r="QLC73" s="145"/>
      <c r="QLD73" s="145"/>
      <c r="QLE73" s="145"/>
      <c r="QLF73" s="145"/>
      <c r="QLG73" s="145"/>
      <c r="QLH73" s="145"/>
      <c r="QLI73" s="145"/>
      <c r="QLJ73" s="145"/>
      <c r="QLK73" s="145"/>
      <c r="QLL73" s="145"/>
      <c r="QLM73" s="145"/>
      <c r="QLN73" s="145"/>
      <c r="QLO73" s="145"/>
      <c r="QLP73" s="145"/>
      <c r="QLQ73" s="145"/>
      <c r="QLR73" s="145"/>
      <c r="QLS73" s="145"/>
      <c r="QLT73" s="145"/>
      <c r="QLU73" s="145"/>
      <c r="QLV73" s="145"/>
      <c r="QLW73" s="145"/>
      <c r="QLX73" s="145"/>
      <c r="QLY73" s="145"/>
      <c r="QLZ73" s="145"/>
      <c r="QMA73" s="145"/>
      <c r="QMB73" s="145"/>
      <c r="QMC73" s="145"/>
      <c r="QMD73" s="145"/>
      <c r="QME73" s="145"/>
      <c r="QMF73" s="145"/>
      <c r="QMG73" s="145"/>
      <c r="QMH73" s="145"/>
      <c r="QMI73" s="145"/>
      <c r="QMJ73" s="145"/>
      <c r="QMK73" s="145"/>
      <c r="QML73" s="145"/>
      <c r="QMM73" s="145"/>
      <c r="QMN73" s="145"/>
      <c r="QMO73" s="145"/>
      <c r="QMP73" s="145"/>
      <c r="QMQ73" s="145"/>
      <c r="QMR73" s="145"/>
      <c r="QMS73" s="145"/>
      <c r="QMT73" s="145"/>
      <c r="QMU73" s="145"/>
      <c r="QMV73" s="145"/>
      <c r="QMW73" s="145"/>
      <c r="QMX73" s="145"/>
      <c r="QMY73" s="145"/>
      <c r="QMZ73" s="145"/>
      <c r="QNA73" s="145"/>
      <c r="QNB73" s="145"/>
      <c r="QNC73" s="145"/>
      <c r="QND73" s="145"/>
      <c r="QNE73" s="145"/>
      <c r="QNF73" s="145"/>
      <c r="QNG73" s="145"/>
      <c r="QNH73" s="145"/>
      <c r="QNI73" s="145"/>
      <c r="QNJ73" s="145"/>
      <c r="QNK73" s="145"/>
      <c r="QNL73" s="145"/>
      <c r="QNM73" s="145"/>
      <c r="QNN73" s="145"/>
      <c r="QNO73" s="145"/>
      <c r="QNP73" s="145"/>
      <c r="QNQ73" s="145"/>
      <c r="QNR73" s="145"/>
      <c r="QNS73" s="145"/>
      <c r="QNT73" s="145"/>
      <c r="QNU73" s="145"/>
      <c r="QNV73" s="145"/>
      <c r="QNW73" s="145"/>
      <c r="QNX73" s="145"/>
      <c r="QNY73" s="145"/>
      <c r="QNZ73" s="145"/>
      <c r="QOA73" s="145"/>
      <c r="QOB73" s="145"/>
      <c r="QOC73" s="145"/>
      <c r="QOD73" s="145"/>
      <c r="QOE73" s="145"/>
      <c r="QOF73" s="145"/>
      <c r="QOG73" s="145"/>
      <c r="QOH73" s="145"/>
      <c r="QOI73" s="145"/>
      <c r="QOJ73" s="145"/>
      <c r="QOK73" s="145"/>
      <c r="QOL73" s="145"/>
      <c r="QOM73" s="145"/>
      <c r="QON73" s="145"/>
      <c r="QOO73" s="145"/>
      <c r="QOP73" s="145"/>
      <c r="QOQ73" s="145"/>
      <c r="QOR73" s="145"/>
      <c r="QOS73" s="145"/>
      <c r="QOT73" s="145"/>
      <c r="QOU73" s="145"/>
      <c r="QOV73" s="145"/>
      <c r="QOW73" s="145"/>
      <c r="QOX73" s="145"/>
      <c r="QOY73" s="145"/>
      <c r="QOZ73" s="145"/>
      <c r="QPA73" s="145"/>
      <c r="QPB73" s="145"/>
      <c r="QPC73" s="145"/>
      <c r="QPD73" s="145"/>
      <c r="QPE73" s="145"/>
      <c r="QPF73" s="145"/>
      <c r="QPG73" s="145"/>
      <c r="QPH73" s="145"/>
      <c r="QPI73" s="145"/>
      <c r="QPJ73" s="145"/>
      <c r="QPK73" s="145"/>
      <c r="QPL73" s="145"/>
      <c r="QPM73" s="145"/>
      <c r="QPN73" s="145"/>
      <c r="QPO73" s="145"/>
      <c r="QPP73" s="145"/>
      <c r="QPQ73" s="145"/>
      <c r="QPR73" s="145"/>
      <c r="QPS73" s="145"/>
      <c r="QPT73" s="145"/>
      <c r="QPU73" s="145"/>
      <c r="QPV73" s="145"/>
      <c r="QPW73" s="145"/>
      <c r="QPX73" s="145"/>
      <c r="QPY73" s="145"/>
      <c r="QPZ73" s="145"/>
      <c r="QQA73" s="145"/>
      <c r="QQB73" s="145"/>
      <c r="QQC73" s="145"/>
      <c r="QQD73" s="145"/>
      <c r="QQE73" s="145"/>
      <c r="QQF73" s="145"/>
      <c r="QQG73" s="145"/>
      <c r="QQH73" s="145"/>
      <c r="QQI73" s="145"/>
      <c r="QQJ73" s="145"/>
      <c r="QQK73" s="145"/>
      <c r="QQL73" s="145"/>
      <c r="QQM73" s="145"/>
      <c r="QQN73" s="145"/>
      <c r="QQO73" s="145"/>
      <c r="QQP73" s="145"/>
      <c r="QQQ73" s="145"/>
      <c r="QQR73" s="145"/>
      <c r="QQS73" s="145"/>
      <c r="QQT73" s="145"/>
      <c r="QQU73" s="145"/>
      <c r="QQV73" s="145"/>
      <c r="QQW73" s="145"/>
      <c r="QQX73" s="145"/>
      <c r="QQY73" s="145"/>
      <c r="QQZ73" s="145"/>
      <c r="QRA73" s="145"/>
      <c r="QRB73" s="145"/>
      <c r="QRC73" s="145"/>
      <c r="QRD73" s="145"/>
      <c r="QRE73" s="145"/>
      <c r="QRF73" s="145"/>
      <c r="QRG73" s="145"/>
      <c r="QRH73" s="145"/>
      <c r="QRI73" s="145"/>
      <c r="QRJ73" s="145"/>
      <c r="QRK73" s="145"/>
      <c r="QRL73" s="145"/>
      <c r="QRM73" s="145"/>
      <c r="QRN73" s="145"/>
      <c r="QRO73" s="145"/>
      <c r="QRP73" s="145"/>
      <c r="QRQ73" s="145"/>
      <c r="QRR73" s="145"/>
      <c r="QRS73" s="145"/>
      <c r="QRT73" s="145"/>
      <c r="QRU73" s="145"/>
      <c r="QRV73" s="145"/>
      <c r="QRW73" s="145"/>
      <c r="QRX73" s="145"/>
      <c r="QRY73" s="145"/>
      <c r="QRZ73" s="145"/>
      <c r="QSA73" s="145"/>
      <c r="QSB73" s="145"/>
      <c r="QSC73" s="145"/>
      <c r="QSD73" s="145"/>
      <c r="QSE73" s="145"/>
      <c r="QSF73" s="145"/>
      <c r="QSG73" s="145"/>
      <c r="QSH73" s="145"/>
      <c r="QSI73" s="145"/>
      <c r="QSJ73" s="145"/>
      <c r="QSK73" s="145"/>
      <c r="QSL73" s="145"/>
      <c r="QSM73" s="145"/>
      <c r="QSN73" s="145"/>
      <c r="QSO73" s="145"/>
      <c r="QSP73" s="145"/>
      <c r="QSQ73" s="145"/>
      <c r="QSR73" s="145"/>
      <c r="QSS73" s="145"/>
      <c r="QST73" s="145"/>
      <c r="QSU73" s="145"/>
      <c r="QSV73" s="145"/>
      <c r="QSW73" s="145"/>
      <c r="QSX73" s="145"/>
      <c r="QSY73" s="145"/>
      <c r="QSZ73" s="145"/>
      <c r="QTA73" s="145"/>
      <c r="QTB73" s="145"/>
      <c r="QTC73" s="145"/>
      <c r="QTD73" s="145"/>
      <c r="QTE73" s="145"/>
      <c r="QTF73" s="145"/>
      <c r="QTG73" s="145"/>
      <c r="QTH73" s="145"/>
      <c r="QTI73" s="145"/>
      <c r="QTJ73" s="145"/>
      <c r="QTK73" s="145"/>
      <c r="QTL73" s="145"/>
      <c r="QTM73" s="145"/>
      <c r="QTN73" s="145"/>
      <c r="QTO73" s="145"/>
      <c r="QTP73" s="145"/>
      <c r="QTQ73" s="145"/>
      <c r="QTR73" s="145"/>
      <c r="QTS73" s="145"/>
      <c r="QTT73" s="145"/>
      <c r="QTU73" s="145"/>
      <c r="QTV73" s="145"/>
      <c r="QTW73" s="145"/>
      <c r="QTX73" s="145"/>
      <c r="QTY73" s="145"/>
      <c r="QTZ73" s="145"/>
      <c r="QUA73" s="145"/>
      <c r="QUB73" s="145"/>
      <c r="QUC73" s="145"/>
      <c r="QUD73" s="145"/>
      <c r="QUE73" s="145"/>
      <c r="QUF73" s="145"/>
      <c r="QUG73" s="145"/>
      <c r="QUH73" s="145"/>
      <c r="QUI73" s="145"/>
      <c r="QUJ73" s="145"/>
      <c r="QUK73" s="145"/>
      <c r="QUL73" s="145"/>
      <c r="QUM73" s="145"/>
      <c r="QUN73" s="145"/>
      <c r="QUO73" s="145"/>
      <c r="QUP73" s="145"/>
      <c r="QUQ73" s="145"/>
      <c r="QUR73" s="145"/>
      <c r="QUS73" s="145"/>
      <c r="QUT73" s="145"/>
      <c r="QUU73" s="145"/>
      <c r="QUV73" s="145"/>
      <c r="QUW73" s="145"/>
      <c r="QUX73" s="145"/>
      <c r="QUY73" s="145"/>
      <c r="QUZ73" s="145"/>
      <c r="QVA73" s="145"/>
      <c r="QVB73" s="145"/>
      <c r="QVC73" s="145"/>
      <c r="QVD73" s="145"/>
      <c r="QVE73" s="145"/>
      <c r="QVF73" s="145"/>
      <c r="QVG73" s="145"/>
      <c r="QVH73" s="145"/>
      <c r="QVI73" s="145"/>
      <c r="QVJ73" s="145"/>
      <c r="QVK73" s="145"/>
      <c r="QVL73" s="145"/>
      <c r="QVM73" s="145"/>
      <c r="QVN73" s="145"/>
      <c r="QVO73" s="145"/>
      <c r="QVP73" s="145"/>
      <c r="QVQ73" s="145"/>
      <c r="QVR73" s="145"/>
      <c r="QVS73" s="145"/>
      <c r="QVT73" s="145"/>
      <c r="QVU73" s="145"/>
      <c r="QVV73" s="145"/>
      <c r="QVW73" s="145"/>
      <c r="QVX73" s="145"/>
      <c r="QVY73" s="145"/>
      <c r="QVZ73" s="145"/>
      <c r="QWA73" s="145"/>
      <c r="QWB73" s="145"/>
      <c r="QWC73" s="145"/>
      <c r="QWD73" s="145"/>
      <c r="QWE73" s="145"/>
      <c r="QWF73" s="145"/>
      <c r="QWG73" s="145"/>
      <c r="QWH73" s="145"/>
      <c r="QWI73" s="145"/>
      <c r="QWJ73" s="145"/>
      <c r="QWK73" s="145"/>
      <c r="QWL73" s="145"/>
      <c r="QWM73" s="145"/>
      <c r="QWN73" s="145"/>
      <c r="QWO73" s="145"/>
      <c r="QWP73" s="145"/>
      <c r="QWQ73" s="145"/>
      <c r="QWR73" s="145"/>
      <c r="QWS73" s="145"/>
      <c r="QWT73" s="145"/>
      <c r="QWU73" s="145"/>
      <c r="QWV73" s="145"/>
      <c r="QWW73" s="145"/>
      <c r="QWX73" s="145"/>
      <c r="QWY73" s="145"/>
      <c r="QWZ73" s="145"/>
      <c r="QXA73" s="145"/>
      <c r="QXB73" s="145"/>
      <c r="QXC73" s="145"/>
      <c r="QXD73" s="145"/>
      <c r="QXE73" s="145"/>
      <c r="QXF73" s="145"/>
      <c r="QXG73" s="145"/>
      <c r="QXH73" s="145"/>
      <c r="QXI73" s="145"/>
      <c r="QXJ73" s="145"/>
      <c r="QXK73" s="145"/>
      <c r="QXL73" s="145"/>
      <c r="QXM73" s="145"/>
      <c r="QXN73" s="145"/>
      <c r="QXO73" s="145"/>
      <c r="QXP73" s="145"/>
      <c r="QXQ73" s="145"/>
      <c r="QXR73" s="145"/>
      <c r="QXS73" s="145"/>
      <c r="QXT73" s="145"/>
      <c r="QXU73" s="145"/>
      <c r="QXV73" s="145"/>
      <c r="QXW73" s="145"/>
      <c r="QXX73" s="145"/>
      <c r="QXY73" s="145"/>
      <c r="QXZ73" s="145"/>
      <c r="QYA73" s="145"/>
      <c r="QYB73" s="145"/>
      <c r="QYC73" s="145"/>
      <c r="QYD73" s="145"/>
      <c r="QYE73" s="145"/>
      <c r="QYF73" s="145"/>
      <c r="QYG73" s="145"/>
      <c r="QYH73" s="145"/>
      <c r="QYI73" s="145"/>
      <c r="QYJ73" s="145"/>
      <c r="QYK73" s="145"/>
      <c r="QYL73" s="145"/>
      <c r="QYM73" s="145"/>
      <c r="QYN73" s="145"/>
      <c r="QYO73" s="145"/>
      <c r="QYP73" s="145"/>
      <c r="QYQ73" s="145"/>
      <c r="QYR73" s="145"/>
      <c r="QYS73" s="145"/>
      <c r="QYT73" s="145"/>
      <c r="QYU73" s="145"/>
      <c r="QYV73" s="145"/>
      <c r="QYW73" s="145"/>
      <c r="QYX73" s="145"/>
      <c r="QYY73" s="145"/>
      <c r="QYZ73" s="145"/>
      <c r="QZA73" s="145"/>
      <c r="QZB73" s="145"/>
      <c r="QZC73" s="145"/>
      <c r="QZD73" s="145"/>
      <c r="QZE73" s="145"/>
      <c r="QZF73" s="145"/>
      <c r="QZG73" s="145"/>
      <c r="QZH73" s="145"/>
      <c r="QZI73" s="145"/>
      <c r="QZJ73" s="145"/>
      <c r="QZK73" s="145"/>
      <c r="QZL73" s="145"/>
      <c r="QZM73" s="145"/>
      <c r="QZN73" s="145"/>
      <c r="QZO73" s="145"/>
      <c r="QZP73" s="145"/>
      <c r="QZQ73" s="145"/>
      <c r="QZR73" s="145"/>
      <c r="QZS73" s="145"/>
      <c r="QZT73" s="145"/>
      <c r="QZU73" s="145"/>
      <c r="QZV73" s="145"/>
      <c r="QZW73" s="145"/>
      <c r="QZX73" s="145"/>
      <c r="QZY73" s="145"/>
      <c r="QZZ73" s="145"/>
      <c r="RAA73" s="145"/>
      <c r="RAB73" s="145"/>
      <c r="RAC73" s="145"/>
      <c r="RAD73" s="145"/>
      <c r="RAE73" s="145"/>
      <c r="RAF73" s="145"/>
      <c r="RAG73" s="145"/>
      <c r="RAH73" s="145"/>
      <c r="RAI73" s="145"/>
      <c r="RAJ73" s="145"/>
      <c r="RAK73" s="145"/>
      <c r="RAL73" s="145"/>
      <c r="RAM73" s="145"/>
      <c r="RAN73" s="145"/>
      <c r="RAO73" s="145"/>
      <c r="RAP73" s="145"/>
      <c r="RAQ73" s="145"/>
      <c r="RAR73" s="145"/>
      <c r="RAS73" s="145"/>
      <c r="RAT73" s="145"/>
      <c r="RAU73" s="145"/>
      <c r="RAV73" s="145"/>
      <c r="RAW73" s="145"/>
      <c r="RAX73" s="145"/>
      <c r="RAY73" s="145"/>
      <c r="RAZ73" s="145"/>
      <c r="RBA73" s="145"/>
      <c r="RBB73" s="145"/>
      <c r="RBC73" s="145"/>
      <c r="RBD73" s="145"/>
      <c r="RBE73" s="145"/>
      <c r="RBF73" s="145"/>
      <c r="RBG73" s="145"/>
      <c r="RBH73" s="145"/>
      <c r="RBI73" s="145"/>
      <c r="RBJ73" s="145"/>
      <c r="RBK73" s="145"/>
      <c r="RBL73" s="145"/>
      <c r="RBM73" s="145"/>
      <c r="RBN73" s="145"/>
      <c r="RBO73" s="145"/>
      <c r="RBP73" s="145"/>
      <c r="RBQ73" s="145"/>
      <c r="RBR73" s="145"/>
      <c r="RBS73" s="145"/>
      <c r="RBT73" s="145"/>
      <c r="RBU73" s="145"/>
      <c r="RBV73" s="145"/>
      <c r="RBW73" s="145"/>
      <c r="RBX73" s="145"/>
      <c r="RBY73" s="145"/>
      <c r="RBZ73" s="145"/>
      <c r="RCA73" s="145"/>
      <c r="RCB73" s="145"/>
      <c r="RCC73" s="145"/>
      <c r="RCD73" s="145"/>
      <c r="RCE73" s="145"/>
      <c r="RCF73" s="145"/>
      <c r="RCG73" s="145"/>
      <c r="RCH73" s="145"/>
      <c r="RCI73" s="145"/>
      <c r="RCJ73" s="145"/>
      <c r="RCK73" s="145"/>
      <c r="RCL73" s="145"/>
      <c r="RCM73" s="145"/>
      <c r="RCN73" s="145"/>
      <c r="RCO73" s="145"/>
      <c r="RCP73" s="145"/>
      <c r="RCQ73" s="145"/>
      <c r="RCR73" s="145"/>
      <c r="RCS73" s="145"/>
      <c r="RCT73" s="145"/>
      <c r="RCU73" s="145"/>
      <c r="RCV73" s="145"/>
      <c r="RCW73" s="145"/>
      <c r="RCX73" s="145"/>
      <c r="RCY73" s="145"/>
      <c r="RCZ73" s="145"/>
      <c r="RDA73" s="145"/>
      <c r="RDB73" s="145"/>
      <c r="RDC73" s="145"/>
      <c r="RDD73" s="145"/>
      <c r="RDE73" s="145"/>
      <c r="RDF73" s="145"/>
      <c r="RDG73" s="145"/>
      <c r="RDH73" s="145"/>
      <c r="RDI73" s="145"/>
      <c r="RDJ73" s="145"/>
      <c r="RDK73" s="145"/>
      <c r="RDL73" s="145"/>
      <c r="RDM73" s="145"/>
      <c r="RDN73" s="145"/>
      <c r="RDO73" s="145"/>
      <c r="RDP73" s="145"/>
      <c r="RDQ73" s="145"/>
      <c r="RDR73" s="145"/>
      <c r="RDS73" s="145"/>
      <c r="RDT73" s="145"/>
      <c r="RDU73" s="145"/>
      <c r="RDV73" s="145"/>
      <c r="RDW73" s="145"/>
      <c r="RDX73" s="145"/>
      <c r="RDY73" s="145"/>
      <c r="RDZ73" s="145"/>
      <c r="REA73" s="145"/>
      <c r="REB73" s="145"/>
      <c r="REC73" s="145"/>
      <c r="RED73" s="145"/>
      <c r="REE73" s="145"/>
      <c r="REF73" s="145"/>
      <c r="REG73" s="145"/>
      <c r="REH73" s="145"/>
      <c r="REI73" s="145"/>
      <c r="REJ73" s="145"/>
      <c r="REK73" s="145"/>
      <c r="REL73" s="145"/>
      <c r="REM73" s="145"/>
      <c r="REN73" s="145"/>
      <c r="REO73" s="145"/>
      <c r="REP73" s="145"/>
      <c r="REQ73" s="145"/>
      <c r="RER73" s="145"/>
      <c r="RES73" s="145"/>
      <c r="RET73" s="145"/>
      <c r="REU73" s="145"/>
      <c r="REV73" s="145"/>
      <c r="REW73" s="145"/>
      <c r="REX73" s="145"/>
      <c r="REY73" s="145"/>
      <c r="REZ73" s="145"/>
      <c r="RFA73" s="145"/>
      <c r="RFB73" s="145"/>
      <c r="RFC73" s="145"/>
      <c r="RFD73" s="145"/>
      <c r="RFE73" s="145"/>
      <c r="RFF73" s="145"/>
      <c r="RFG73" s="145"/>
      <c r="RFH73" s="145"/>
      <c r="RFI73" s="145"/>
      <c r="RFJ73" s="145"/>
      <c r="RFK73" s="145"/>
      <c r="RFL73" s="145"/>
      <c r="RFM73" s="145"/>
      <c r="RFN73" s="145"/>
      <c r="RFO73" s="145"/>
      <c r="RFP73" s="145"/>
      <c r="RFQ73" s="145"/>
      <c r="RFR73" s="145"/>
      <c r="RFS73" s="145"/>
      <c r="RFT73" s="145"/>
      <c r="RFU73" s="145"/>
      <c r="RFV73" s="145"/>
      <c r="RFW73" s="145"/>
      <c r="RFX73" s="145"/>
      <c r="RFY73" s="145"/>
      <c r="RFZ73" s="145"/>
      <c r="RGA73" s="145"/>
      <c r="RGB73" s="145"/>
      <c r="RGC73" s="145"/>
      <c r="RGD73" s="145"/>
      <c r="RGE73" s="145"/>
      <c r="RGF73" s="145"/>
      <c r="RGG73" s="145"/>
      <c r="RGH73" s="145"/>
      <c r="RGI73" s="145"/>
      <c r="RGJ73" s="145"/>
      <c r="RGK73" s="145"/>
      <c r="RGL73" s="145"/>
      <c r="RGM73" s="145"/>
      <c r="RGN73" s="145"/>
      <c r="RGO73" s="145"/>
      <c r="RGP73" s="145"/>
      <c r="RGQ73" s="145"/>
      <c r="RGR73" s="145"/>
      <c r="RGS73" s="145"/>
      <c r="RGT73" s="145"/>
      <c r="RGU73" s="145"/>
      <c r="RGV73" s="145"/>
      <c r="RGW73" s="145"/>
      <c r="RGX73" s="145"/>
      <c r="RGY73" s="145"/>
      <c r="RGZ73" s="145"/>
      <c r="RHA73" s="145"/>
      <c r="RHB73" s="145"/>
      <c r="RHC73" s="145"/>
      <c r="RHD73" s="145"/>
      <c r="RHE73" s="145"/>
      <c r="RHF73" s="145"/>
      <c r="RHG73" s="145"/>
      <c r="RHH73" s="145"/>
      <c r="RHI73" s="145"/>
      <c r="RHJ73" s="145"/>
      <c r="RHK73" s="145"/>
      <c r="RHL73" s="145"/>
      <c r="RHM73" s="145"/>
      <c r="RHN73" s="145"/>
      <c r="RHO73" s="145"/>
      <c r="RHP73" s="145"/>
      <c r="RHQ73" s="145"/>
      <c r="RHR73" s="145"/>
      <c r="RHS73" s="145"/>
      <c r="RHT73" s="145"/>
      <c r="RHU73" s="145"/>
      <c r="RHV73" s="145"/>
      <c r="RHW73" s="145"/>
      <c r="RHX73" s="145"/>
      <c r="RHY73" s="145"/>
      <c r="RHZ73" s="145"/>
      <c r="RIA73" s="145"/>
      <c r="RIB73" s="145"/>
      <c r="RIC73" s="145"/>
      <c r="RID73" s="145"/>
      <c r="RIE73" s="145"/>
      <c r="RIF73" s="145"/>
      <c r="RIG73" s="145"/>
      <c r="RIH73" s="145"/>
      <c r="RII73" s="145"/>
      <c r="RIJ73" s="145"/>
      <c r="RIK73" s="145"/>
      <c r="RIL73" s="145"/>
      <c r="RIM73" s="145"/>
      <c r="RIN73" s="145"/>
      <c r="RIO73" s="145"/>
      <c r="RIP73" s="145"/>
      <c r="RIQ73" s="145"/>
      <c r="RIR73" s="145"/>
      <c r="RIS73" s="145"/>
      <c r="RIT73" s="145"/>
      <c r="RIU73" s="145"/>
      <c r="RIV73" s="145"/>
      <c r="RIW73" s="145"/>
      <c r="RIX73" s="145"/>
      <c r="RIY73" s="145"/>
      <c r="RIZ73" s="145"/>
      <c r="RJA73" s="145"/>
      <c r="RJB73" s="145"/>
      <c r="RJC73" s="145"/>
      <c r="RJD73" s="145"/>
      <c r="RJE73" s="145"/>
      <c r="RJF73" s="145"/>
      <c r="RJG73" s="145"/>
      <c r="RJH73" s="145"/>
      <c r="RJI73" s="145"/>
      <c r="RJJ73" s="145"/>
      <c r="RJK73" s="145"/>
      <c r="RJL73" s="145"/>
      <c r="RJM73" s="145"/>
      <c r="RJN73" s="145"/>
      <c r="RJO73" s="145"/>
      <c r="RJP73" s="145"/>
      <c r="RJQ73" s="145"/>
      <c r="RJR73" s="145"/>
      <c r="RJS73" s="145"/>
      <c r="RJT73" s="145"/>
      <c r="RJU73" s="145"/>
      <c r="RJV73" s="145"/>
      <c r="RJW73" s="145"/>
      <c r="RJX73" s="145"/>
      <c r="RJY73" s="145"/>
      <c r="RJZ73" s="145"/>
      <c r="RKA73" s="145"/>
      <c r="RKB73" s="145"/>
      <c r="RKC73" s="145"/>
      <c r="RKD73" s="145"/>
      <c r="RKE73" s="145"/>
      <c r="RKF73" s="145"/>
      <c r="RKG73" s="145"/>
      <c r="RKH73" s="145"/>
      <c r="RKI73" s="145"/>
      <c r="RKJ73" s="145"/>
      <c r="RKK73" s="145"/>
      <c r="RKL73" s="145"/>
      <c r="RKM73" s="145"/>
      <c r="RKN73" s="145"/>
      <c r="RKO73" s="145"/>
      <c r="RKP73" s="145"/>
      <c r="RKQ73" s="145"/>
      <c r="RKR73" s="145"/>
      <c r="RKS73" s="145"/>
      <c r="RKT73" s="145"/>
      <c r="RKU73" s="145"/>
      <c r="RKV73" s="145"/>
      <c r="RKW73" s="145"/>
      <c r="RKX73" s="145"/>
      <c r="RKY73" s="145"/>
      <c r="RKZ73" s="145"/>
      <c r="RLA73" s="145"/>
      <c r="RLB73" s="145"/>
      <c r="RLC73" s="145"/>
      <c r="RLD73" s="145"/>
      <c r="RLE73" s="145"/>
      <c r="RLF73" s="145"/>
      <c r="RLG73" s="145"/>
      <c r="RLH73" s="145"/>
      <c r="RLI73" s="145"/>
      <c r="RLJ73" s="145"/>
      <c r="RLK73" s="145"/>
      <c r="RLL73" s="145"/>
      <c r="RLM73" s="145"/>
      <c r="RLN73" s="145"/>
      <c r="RLO73" s="145"/>
      <c r="RLP73" s="145"/>
      <c r="RLQ73" s="145"/>
      <c r="RLR73" s="145"/>
      <c r="RLS73" s="145"/>
      <c r="RLT73" s="145"/>
      <c r="RLU73" s="145"/>
      <c r="RLV73" s="145"/>
      <c r="RLW73" s="145"/>
      <c r="RLX73" s="145"/>
      <c r="RLY73" s="145"/>
      <c r="RLZ73" s="145"/>
      <c r="RMA73" s="145"/>
      <c r="RMB73" s="145"/>
      <c r="RMC73" s="145"/>
      <c r="RMD73" s="145"/>
      <c r="RME73" s="145"/>
      <c r="RMF73" s="145"/>
      <c r="RMG73" s="145"/>
      <c r="RMH73" s="145"/>
      <c r="RMI73" s="145"/>
      <c r="RMJ73" s="145"/>
      <c r="RMK73" s="145"/>
      <c r="RML73" s="145"/>
      <c r="RMM73" s="145"/>
      <c r="RMN73" s="145"/>
      <c r="RMO73" s="145"/>
      <c r="RMP73" s="145"/>
      <c r="RMQ73" s="145"/>
      <c r="RMR73" s="145"/>
      <c r="RMS73" s="145"/>
      <c r="RMT73" s="145"/>
      <c r="RMU73" s="145"/>
      <c r="RMV73" s="145"/>
      <c r="RMW73" s="145"/>
      <c r="RMX73" s="145"/>
      <c r="RMY73" s="145"/>
      <c r="RMZ73" s="145"/>
      <c r="RNA73" s="145"/>
      <c r="RNB73" s="145"/>
      <c r="RNC73" s="145"/>
      <c r="RND73" s="145"/>
      <c r="RNE73" s="145"/>
      <c r="RNF73" s="145"/>
      <c r="RNG73" s="145"/>
      <c r="RNH73" s="145"/>
      <c r="RNI73" s="145"/>
      <c r="RNJ73" s="145"/>
      <c r="RNK73" s="145"/>
      <c r="RNL73" s="145"/>
      <c r="RNM73" s="145"/>
      <c r="RNN73" s="145"/>
      <c r="RNO73" s="145"/>
      <c r="RNP73" s="145"/>
      <c r="RNQ73" s="145"/>
      <c r="RNR73" s="145"/>
      <c r="RNS73" s="145"/>
      <c r="RNT73" s="145"/>
      <c r="RNU73" s="145"/>
      <c r="RNV73" s="145"/>
      <c r="RNW73" s="145"/>
      <c r="RNX73" s="145"/>
      <c r="RNY73" s="145"/>
      <c r="RNZ73" s="145"/>
      <c r="ROA73" s="145"/>
      <c r="ROB73" s="145"/>
      <c r="ROC73" s="145"/>
      <c r="ROD73" s="145"/>
      <c r="ROE73" s="145"/>
      <c r="ROF73" s="145"/>
      <c r="ROG73" s="145"/>
      <c r="ROH73" s="145"/>
      <c r="ROI73" s="145"/>
      <c r="ROJ73" s="145"/>
      <c r="ROK73" s="145"/>
      <c r="ROL73" s="145"/>
      <c r="ROM73" s="145"/>
      <c r="RON73" s="145"/>
      <c r="ROO73" s="145"/>
      <c r="ROP73" s="145"/>
      <c r="ROQ73" s="145"/>
      <c r="ROR73" s="145"/>
      <c r="ROS73" s="145"/>
      <c r="ROT73" s="145"/>
      <c r="ROU73" s="145"/>
      <c r="ROV73" s="145"/>
      <c r="ROW73" s="145"/>
      <c r="ROX73" s="145"/>
      <c r="ROY73" s="145"/>
      <c r="ROZ73" s="145"/>
      <c r="RPA73" s="145"/>
      <c r="RPB73" s="145"/>
      <c r="RPC73" s="145"/>
      <c r="RPD73" s="145"/>
      <c r="RPE73" s="145"/>
      <c r="RPF73" s="145"/>
      <c r="RPG73" s="145"/>
      <c r="RPH73" s="145"/>
      <c r="RPI73" s="145"/>
      <c r="RPJ73" s="145"/>
      <c r="RPK73" s="145"/>
      <c r="RPL73" s="145"/>
      <c r="RPM73" s="145"/>
      <c r="RPN73" s="145"/>
      <c r="RPO73" s="145"/>
      <c r="RPP73" s="145"/>
      <c r="RPQ73" s="145"/>
      <c r="RPR73" s="145"/>
      <c r="RPS73" s="145"/>
      <c r="RPT73" s="145"/>
      <c r="RPU73" s="145"/>
      <c r="RPV73" s="145"/>
      <c r="RPW73" s="145"/>
      <c r="RPX73" s="145"/>
      <c r="RPY73" s="145"/>
      <c r="RPZ73" s="145"/>
      <c r="RQA73" s="145"/>
      <c r="RQB73" s="145"/>
      <c r="RQC73" s="145"/>
      <c r="RQD73" s="145"/>
      <c r="RQE73" s="145"/>
      <c r="RQF73" s="145"/>
      <c r="RQG73" s="145"/>
      <c r="RQH73" s="145"/>
      <c r="RQI73" s="145"/>
      <c r="RQJ73" s="145"/>
      <c r="RQK73" s="145"/>
      <c r="RQL73" s="145"/>
      <c r="RQM73" s="145"/>
      <c r="RQN73" s="145"/>
      <c r="RQO73" s="145"/>
      <c r="RQP73" s="145"/>
      <c r="RQQ73" s="145"/>
      <c r="RQR73" s="145"/>
      <c r="RQS73" s="145"/>
      <c r="RQT73" s="145"/>
      <c r="RQU73" s="145"/>
      <c r="RQV73" s="145"/>
      <c r="RQW73" s="145"/>
      <c r="RQX73" s="145"/>
      <c r="RQY73" s="145"/>
      <c r="RQZ73" s="145"/>
      <c r="RRA73" s="145"/>
      <c r="RRB73" s="145"/>
      <c r="RRC73" s="145"/>
      <c r="RRD73" s="145"/>
      <c r="RRE73" s="145"/>
      <c r="RRF73" s="145"/>
      <c r="RRG73" s="145"/>
      <c r="RRH73" s="145"/>
      <c r="RRI73" s="145"/>
      <c r="RRJ73" s="145"/>
      <c r="RRK73" s="145"/>
      <c r="RRL73" s="145"/>
      <c r="RRM73" s="145"/>
      <c r="RRN73" s="145"/>
      <c r="RRO73" s="145"/>
      <c r="RRP73" s="145"/>
      <c r="RRQ73" s="145"/>
      <c r="RRR73" s="145"/>
      <c r="RRS73" s="145"/>
      <c r="RRT73" s="145"/>
      <c r="RRU73" s="145"/>
      <c r="RRV73" s="145"/>
      <c r="RRW73" s="145"/>
      <c r="RRX73" s="145"/>
      <c r="RRY73" s="145"/>
      <c r="RRZ73" s="145"/>
      <c r="RSA73" s="145"/>
      <c r="RSB73" s="145"/>
      <c r="RSC73" s="145"/>
      <c r="RSD73" s="145"/>
      <c r="RSE73" s="145"/>
      <c r="RSF73" s="145"/>
      <c r="RSG73" s="145"/>
      <c r="RSH73" s="145"/>
      <c r="RSI73" s="145"/>
      <c r="RSJ73" s="145"/>
      <c r="RSK73" s="145"/>
      <c r="RSL73" s="145"/>
      <c r="RSM73" s="145"/>
      <c r="RSN73" s="145"/>
      <c r="RSO73" s="145"/>
      <c r="RSP73" s="145"/>
      <c r="RSQ73" s="145"/>
      <c r="RSR73" s="145"/>
      <c r="RSS73" s="145"/>
      <c r="RST73" s="145"/>
      <c r="RSU73" s="145"/>
      <c r="RSV73" s="145"/>
      <c r="RSW73" s="145"/>
      <c r="RSX73" s="145"/>
      <c r="RSY73" s="145"/>
      <c r="RSZ73" s="145"/>
      <c r="RTA73" s="145"/>
      <c r="RTB73" s="145"/>
      <c r="RTC73" s="145"/>
      <c r="RTD73" s="145"/>
      <c r="RTE73" s="145"/>
      <c r="RTF73" s="145"/>
      <c r="RTG73" s="145"/>
      <c r="RTH73" s="145"/>
      <c r="RTI73" s="145"/>
      <c r="RTJ73" s="145"/>
      <c r="RTK73" s="145"/>
      <c r="RTL73" s="145"/>
      <c r="RTM73" s="145"/>
      <c r="RTN73" s="145"/>
      <c r="RTO73" s="145"/>
      <c r="RTP73" s="145"/>
      <c r="RTQ73" s="145"/>
      <c r="RTR73" s="145"/>
      <c r="RTS73" s="145"/>
      <c r="RTT73" s="145"/>
      <c r="RTU73" s="145"/>
      <c r="RTV73" s="145"/>
      <c r="RTW73" s="145"/>
      <c r="RTX73" s="145"/>
      <c r="RTY73" s="145"/>
      <c r="RTZ73" s="145"/>
      <c r="RUA73" s="145"/>
      <c r="RUB73" s="145"/>
      <c r="RUC73" s="145"/>
      <c r="RUD73" s="145"/>
      <c r="RUE73" s="145"/>
      <c r="RUF73" s="145"/>
      <c r="RUG73" s="145"/>
      <c r="RUH73" s="145"/>
      <c r="RUI73" s="145"/>
      <c r="RUJ73" s="145"/>
      <c r="RUK73" s="145"/>
      <c r="RUL73" s="145"/>
      <c r="RUM73" s="145"/>
      <c r="RUN73" s="145"/>
      <c r="RUO73" s="145"/>
      <c r="RUP73" s="145"/>
      <c r="RUQ73" s="145"/>
      <c r="RUR73" s="145"/>
      <c r="RUS73" s="145"/>
      <c r="RUT73" s="145"/>
      <c r="RUU73" s="145"/>
      <c r="RUV73" s="145"/>
      <c r="RUW73" s="145"/>
      <c r="RUX73" s="145"/>
      <c r="RUY73" s="145"/>
      <c r="RUZ73" s="145"/>
      <c r="RVA73" s="145"/>
      <c r="RVB73" s="145"/>
      <c r="RVC73" s="145"/>
      <c r="RVD73" s="145"/>
      <c r="RVE73" s="145"/>
      <c r="RVF73" s="145"/>
      <c r="RVG73" s="145"/>
      <c r="RVH73" s="145"/>
      <c r="RVI73" s="145"/>
      <c r="RVJ73" s="145"/>
      <c r="RVK73" s="145"/>
      <c r="RVL73" s="145"/>
      <c r="RVM73" s="145"/>
      <c r="RVN73" s="145"/>
      <c r="RVO73" s="145"/>
      <c r="RVP73" s="145"/>
      <c r="RVQ73" s="145"/>
      <c r="RVR73" s="145"/>
      <c r="RVS73" s="145"/>
      <c r="RVT73" s="145"/>
      <c r="RVU73" s="145"/>
      <c r="RVV73" s="145"/>
      <c r="RVW73" s="145"/>
      <c r="RVX73" s="145"/>
      <c r="RVY73" s="145"/>
      <c r="RVZ73" s="145"/>
      <c r="RWA73" s="145"/>
      <c r="RWB73" s="145"/>
      <c r="RWC73" s="145"/>
      <c r="RWD73" s="145"/>
      <c r="RWE73" s="145"/>
      <c r="RWF73" s="145"/>
      <c r="RWG73" s="145"/>
      <c r="RWH73" s="145"/>
      <c r="RWI73" s="145"/>
      <c r="RWJ73" s="145"/>
      <c r="RWK73" s="145"/>
      <c r="RWL73" s="145"/>
      <c r="RWM73" s="145"/>
      <c r="RWN73" s="145"/>
      <c r="RWO73" s="145"/>
      <c r="RWP73" s="145"/>
      <c r="RWQ73" s="145"/>
      <c r="RWR73" s="145"/>
      <c r="RWS73" s="145"/>
      <c r="RWT73" s="145"/>
      <c r="RWU73" s="145"/>
      <c r="RWV73" s="145"/>
      <c r="RWW73" s="145"/>
      <c r="RWX73" s="145"/>
      <c r="RWY73" s="145"/>
      <c r="RWZ73" s="145"/>
      <c r="RXA73" s="145"/>
      <c r="RXB73" s="145"/>
      <c r="RXC73" s="145"/>
      <c r="RXD73" s="145"/>
      <c r="RXE73" s="145"/>
      <c r="RXF73" s="145"/>
      <c r="RXG73" s="145"/>
      <c r="RXH73" s="145"/>
      <c r="RXI73" s="145"/>
      <c r="RXJ73" s="145"/>
      <c r="RXK73" s="145"/>
      <c r="RXL73" s="145"/>
      <c r="RXM73" s="145"/>
      <c r="RXN73" s="145"/>
      <c r="RXO73" s="145"/>
      <c r="RXP73" s="145"/>
      <c r="RXQ73" s="145"/>
      <c r="RXR73" s="145"/>
      <c r="RXS73" s="145"/>
      <c r="RXT73" s="145"/>
      <c r="RXU73" s="145"/>
      <c r="RXV73" s="145"/>
      <c r="RXW73" s="145"/>
      <c r="RXX73" s="145"/>
      <c r="RXY73" s="145"/>
      <c r="RXZ73" s="145"/>
      <c r="RYA73" s="145"/>
      <c r="RYB73" s="145"/>
      <c r="RYC73" s="145"/>
      <c r="RYD73" s="145"/>
      <c r="RYE73" s="145"/>
      <c r="RYF73" s="145"/>
      <c r="RYG73" s="145"/>
      <c r="RYH73" s="145"/>
      <c r="RYI73" s="145"/>
      <c r="RYJ73" s="145"/>
      <c r="RYK73" s="145"/>
      <c r="RYL73" s="145"/>
      <c r="RYM73" s="145"/>
      <c r="RYN73" s="145"/>
      <c r="RYO73" s="145"/>
      <c r="RYP73" s="145"/>
      <c r="RYQ73" s="145"/>
      <c r="RYR73" s="145"/>
      <c r="RYS73" s="145"/>
      <c r="RYT73" s="145"/>
      <c r="RYU73" s="145"/>
      <c r="RYV73" s="145"/>
      <c r="RYW73" s="145"/>
      <c r="RYX73" s="145"/>
      <c r="RYY73" s="145"/>
      <c r="RYZ73" s="145"/>
      <c r="RZA73" s="145"/>
      <c r="RZB73" s="145"/>
      <c r="RZC73" s="145"/>
      <c r="RZD73" s="145"/>
      <c r="RZE73" s="145"/>
      <c r="RZF73" s="145"/>
      <c r="RZG73" s="145"/>
      <c r="RZH73" s="145"/>
      <c r="RZI73" s="145"/>
      <c r="RZJ73" s="145"/>
      <c r="RZK73" s="145"/>
      <c r="RZL73" s="145"/>
      <c r="RZM73" s="145"/>
      <c r="RZN73" s="145"/>
      <c r="RZO73" s="145"/>
      <c r="RZP73" s="145"/>
      <c r="RZQ73" s="145"/>
      <c r="RZR73" s="145"/>
      <c r="RZS73" s="145"/>
      <c r="RZT73" s="145"/>
      <c r="RZU73" s="145"/>
      <c r="RZV73" s="145"/>
      <c r="RZW73" s="145"/>
      <c r="RZX73" s="145"/>
      <c r="RZY73" s="145"/>
      <c r="RZZ73" s="145"/>
      <c r="SAA73" s="145"/>
      <c r="SAB73" s="145"/>
      <c r="SAC73" s="145"/>
      <c r="SAD73" s="145"/>
      <c r="SAE73" s="145"/>
      <c r="SAF73" s="145"/>
      <c r="SAG73" s="145"/>
      <c r="SAH73" s="145"/>
      <c r="SAI73" s="145"/>
      <c r="SAJ73" s="145"/>
      <c r="SAK73" s="145"/>
      <c r="SAL73" s="145"/>
      <c r="SAM73" s="145"/>
      <c r="SAN73" s="145"/>
      <c r="SAO73" s="145"/>
      <c r="SAP73" s="145"/>
      <c r="SAQ73" s="145"/>
      <c r="SAR73" s="145"/>
      <c r="SAS73" s="145"/>
      <c r="SAT73" s="145"/>
      <c r="SAU73" s="145"/>
      <c r="SAV73" s="145"/>
      <c r="SAW73" s="145"/>
      <c r="SAX73" s="145"/>
      <c r="SAY73" s="145"/>
      <c r="SAZ73" s="145"/>
      <c r="SBA73" s="145"/>
      <c r="SBB73" s="145"/>
      <c r="SBC73" s="145"/>
      <c r="SBD73" s="145"/>
      <c r="SBE73" s="145"/>
      <c r="SBF73" s="145"/>
      <c r="SBG73" s="145"/>
      <c r="SBH73" s="145"/>
      <c r="SBI73" s="145"/>
      <c r="SBJ73" s="145"/>
      <c r="SBK73" s="145"/>
      <c r="SBL73" s="145"/>
      <c r="SBM73" s="145"/>
      <c r="SBN73" s="145"/>
      <c r="SBO73" s="145"/>
      <c r="SBP73" s="145"/>
      <c r="SBQ73" s="145"/>
      <c r="SBR73" s="145"/>
      <c r="SBS73" s="145"/>
      <c r="SBT73" s="145"/>
      <c r="SBU73" s="145"/>
      <c r="SBV73" s="145"/>
      <c r="SBW73" s="145"/>
      <c r="SBX73" s="145"/>
      <c r="SBY73" s="145"/>
      <c r="SBZ73" s="145"/>
      <c r="SCA73" s="145"/>
      <c r="SCB73" s="145"/>
      <c r="SCC73" s="145"/>
      <c r="SCD73" s="145"/>
      <c r="SCE73" s="145"/>
      <c r="SCF73" s="145"/>
      <c r="SCG73" s="145"/>
      <c r="SCH73" s="145"/>
      <c r="SCI73" s="145"/>
      <c r="SCJ73" s="145"/>
      <c r="SCK73" s="145"/>
      <c r="SCL73" s="145"/>
      <c r="SCM73" s="145"/>
      <c r="SCN73" s="145"/>
      <c r="SCO73" s="145"/>
      <c r="SCP73" s="145"/>
      <c r="SCQ73" s="145"/>
      <c r="SCR73" s="145"/>
      <c r="SCS73" s="145"/>
      <c r="SCT73" s="145"/>
      <c r="SCU73" s="145"/>
      <c r="SCV73" s="145"/>
      <c r="SCW73" s="145"/>
      <c r="SCX73" s="145"/>
      <c r="SCY73" s="145"/>
      <c r="SCZ73" s="145"/>
      <c r="SDA73" s="145"/>
      <c r="SDB73" s="145"/>
      <c r="SDC73" s="145"/>
      <c r="SDD73" s="145"/>
      <c r="SDE73" s="145"/>
      <c r="SDF73" s="145"/>
      <c r="SDG73" s="145"/>
      <c r="SDH73" s="145"/>
      <c r="SDI73" s="145"/>
      <c r="SDJ73" s="145"/>
      <c r="SDK73" s="145"/>
      <c r="SDL73" s="145"/>
      <c r="SDM73" s="145"/>
      <c r="SDN73" s="145"/>
      <c r="SDO73" s="145"/>
      <c r="SDP73" s="145"/>
      <c r="SDQ73" s="145"/>
      <c r="SDR73" s="145"/>
      <c r="SDS73" s="145"/>
      <c r="SDT73" s="145"/>
      <c r="SDU73" s="145"/>
      <c r="SDV73" s="145"/>
      <c r="SDW73" s="145"/>
      <c r="SDX73" s="145"/>
      <c r="SDY73" s="145"/>
      <c r="SDZ73" s="145"/>
      <c r="SEA73" s="145"/>
      <c r="SEB73" s="145"/>
      <c r="SEC73" s="145"/>
      <c r="SED73" s="145"/>
      <c r="SEE73" s="145"/>
      <c r="SEF73" s="145"/>
      <c r="SEG73" s="145"/>
      <c r="SEH73" s="145"/>
      <c r="SEI73" s="145"/>
      <c r="SEJ73" s="145"/>
      <c r="SEK73" s="145"/>
      <c r="SEL73" s="145"/>
      <c r="SEM73" s="145"/>
      <c r="SEN73" s="145"/>
      <c r="SEO73" s="145"/>
      <c r="SEP73" s="145"/>
      <c r="SEQ73" s="145"/>
      <c r="SER73" s="145"/>
      <c r="SES73" s="145"/>
      <c r="SET73" s="145"/>
      <c r="SEU73" s="145"/>
      <c r="SEV73" s="145"/>
      <c r="SEW73" s="145"/>
      <c r="SEX73" s="145"/>
      <c r="SEY73" s="145"/>
      <c r="SEZ73" s="145"/>
      <c r="SFA73" s="145"/>
      <c r="SFB73" s="145"/>
      <c r="SFC73" s="145"/>
      <c r="SFD73" s="145"/>
      <c r="SFE73" s="145"/>
      <c r="SFF73" s="145"/>
      <c r="SFG73" s="145"/>
      <c r="SFH73" s="145"/>
      <c r="SFI73" s="145"/>
      <c r="SFJ73" s="145"/>
      <c r="SFK73" s="145"/>
      <c r="SFL73" s="145"/>
      <c r="SFM73" s="145"/>
      <c r="SFN73" s="145"/>
      <c r="SFO73" s="145"/>
      <c r="SFP73" s="145"/>
      <c r="SFQ73" s="145"/>
      <c r="SFR73" s="145"/>
      <c r="SFS73" s="145"/>
      <c r="SFT73" s="145"/>
      <c r="SFU73" s="145"/>
      <c r="SFV73" s="145"/>
      <c r="SFW73" s="145"/>
      <c r="SFX73" s="145"/>
      <c r="SFY73" s="145"/>
      <c r="SFZ73" s="145"/>
      <c r="SGA73" s="145"/>
      <c r="SGB73" s="145"/>
      <c r="SGC73" s="145"/>
      <c r="SGD73" s="145"/>
      <c r="SGE73" s="145"/>
      <c r="SGF73" s="145"/>
      <c r="SGG73" s="145"/>
      <c r="SGH73" s="145"/>
      <c r="SGI73" s="145"/>
      <c r="SGJ73" s="145"/>
      <c r="SGK73" s="145"/>
      <c r="SGL73" s="145"/>
      <c r="SGM73" s="145"/>
      <c r="SGN73" s="145"/>
      <c r="SGO73" s="145"/>
      <c r="SGP73" s="145"/>
      <c r="SGQ73" s="145"/>
      <c r="SGR73" s="145"/>
      <c r="SGS73" s="145"/>
      <c r="SGT73" s="145"/>
      <c r="SGU73" s="145"/>
      <c r="SGV73" s="145"/>
      <c r="SGW73" s="145"/>
      <c r="SGX73" s="145"/>
      <c r="SGY73" s="145"/>
      <c r="SGZ73" s="145"/>
      <c r="SHA73" s="145"/>
      <c r="SHB73" s="145"/>
      <c r="SHC73" s="145"/>
      <c r="SHD73" s="145"/>
      <c r="SHE73" s="145"/>
      <c r="SHF73" s="145"/>
      <c r="SHG73" s="145"/>
      <c r="SHH73" s="145"/>
      <c r="SHI73" s="145"/>
      <c r="SHJ73" s="145"/>
      <c r="SHK73" s="145"/>
      <c r="SHL73" s="145"/>
      <c r="SHM73" s="145"/>
      <c r="SHN73" s="145"/>
      <c r="SHO73" s="145"/>
      <c r="SHP73" s="145"/>
      <c r="SHQ73" s="145"/>
      <c r="SHR73" s="145"/>
      <c r="SHS73" s="145"/>
      <c r="SHT73" s="145"/>
      <c r="SHU73" s="145"/>
      <c r="SHV73" s="145"/>
      <c r="SHW73" s="145"/>
      <c r="SHX73" s="145"/>
      <c r="SHY73" s="145"/>
      <c r="SHZ73" s="145"/>
      <c r="SIA73" s="145"/>
      <c r="SIB73" s="145"/>
      <c r="SIC73" s="145"/>
      <c r="SID73" s="145"/>
      <c r="SIE73" s="145"/>
      <c r="SIF73" s="145"/>
      <c r="SIG73" s="145"/>
      <c r="SIH73" s="145"/>
      <c r="SII73" s="145"/>
      <c r="SIJ73" s="145"/>
      <c r="SIK73" s="145"/>
      <c r="SIL73" s="145"/>
      <c r="SIM73" s="145"/>
      <c r="SIN73" s="145"/>
      <c r="SIO73" s="145"/>
      <c r="SIP73" s="145"/>
      <c r="SIQ73" s="145"/>
      <c r="SIR73" s="145"/>
      <c r="SIS73" s="145"/>
      <c r="SIT73" s="145"/>
      <c r="SIU73" s="145"/>
      <c r="SIV73" s="145"/>
      <c r="SIW73" s="145"/>
      <c r="SIX73" s="145"/>
      <c r="SIY73" s="145"/>
      <c r="SIZ73" s="145"/>
      <c r="SJA73" s="145"/>
      <c r="SJB73" s="145"/>
      <c r="SJC73" s="145"/>
      <c r="SJD73" s="145"/>
      <c r="SJE73" s="145"/>
      <c r="SJF73" s="145"/>
      <c r="SJG73" s="145"/>
      <c r="SJH73" s="145"/>
      <c r="SJI73" s="145"/>
      <c r="SJJ73" s="145"/>
      <c r="SJK73" s="145"/>
      <c r="SJL73" s="145"/>
      <c r="SJM73" s="145"/>
      <c r="SJN73" s="145"/>
      <c r="SJO73" s="145"/>
      <c r="SJP73" s="145"/>
      <c r="SJQ73" s="145"/>
      <c r="SJR73" s="145"/>
      <c r="SJS73" s="145"/>
      <c r="SJT73" s="145"/>
      <c r="SJU73" s="145"/>
      <c r="SJV73" s="145"/>
      <c r="SJW73" s="145"/>
      <c r="SJX73" s="145"/>
      <c r="SJY73" s="145"/>
      <c r="SJZ73" s="145"/>
      <c r="SKA73" s="145"/>
      <c r="SKB73" s="145"/>
      <c r="SKC73" s="145"/>
      <c r="SKD73" s="145"/>
      <c r="SKE73" s="145"/>
      <c r="SKF73" s="145"/>
      <c r="SKG73" s="145"/>
      <c r="SKH73" s="145"/>
      <c r="SKI73" s="145"/>
      <c r="SKJ73" s="145"/>
      <c r="SKK73" s="145"/>
      <c r="SKL73" s="145"/>
      <c r="SKM73" s="145"/>
      <c r="SKN73" s="145"/>
      <c r="SKO73" s="145"/>
      <c r="SKP73" s="145"/>
      <c r="SKQ73" s="145"/>
      <c r="SKR73" s="145"/>
      <c r="SKS73" s="145"/>
      <c r="SKT73" s="145"/>
      <c r="SKU73" s="145"/>
      <c r="SKV73" s="145"/>
      <c r="SKW73" s="145"/>
      <c r="SKX73" s="145"/>
      <c r="SKY73" s="145"/>
      <c r="SKZ73" s="145"/>
      <c r="SLA73" s="145"/>
      <c r="SLB73" s="145"/>
      <c r="SLC73" s="145"/>
      <c r="SLD73" s="145"/>
      <c r="SLE73" s="145"/>
      <c r="SLF73" s="145"/>
      <c r="SLG73" s="145"/>
      <c r="SLH73" s="145"/>
      <c r="SLI73" s="145"/>
      <c r="SLJ73" s="145"/>
      <c r="SLK73" s="145"/>
      <c r="SLL73" s="145"/>
      <c r="SLM73" s="145"/>
      <c r="SLN73" s="145"/>
      <c r="SLO73" s="145"/>
      <c r="SLP73" s="145"/>
      <c r="SLQ73" s="145"/>
      <c r="SLR73" s="145"/>
      <c r="SLS73" s="145"/>
      <c r="SLT73" s="145"/>
      <c r="SLU73" s="145"/>
      <c r="SLV73" s="145"/>
      <c r="SLW73" s="145"/>
      <c r="SLX73" s="145"/>
      <c r="SLY73" s="145"/>
      <c r="SLZ73" s="145"/>
      <c r="SMA73" s="145"/>
      <c r="SMB73" s="145"/>
      <c r="SMC73" s="145"/>
      <c r="SMD73" s="145"/>
      <c r="SME73" s="145"/>
      <c r="SMF73" s="145"/>
      <c r="SMG73" s="145"/>
      <c r="SMH73" s="145"/>
      <c r="SMI73" s="145"/>
      <c r="SMJ73" s="145"/>
      <c r="SMK73" s="145"/>
      <c r="SML73" s="145"/>
      <c r="SMM73" s="145"/>
      <c r="SMN73" s="145"/>
      <c r="SMO73" s="145"/>
      <c r="SMP73" s="145"/>
      <c r="SMQ73" s="145"/>
      <c r="SMR73" s="145"/>
      <c r="SMS73" s="145"/>
      <c r="SMT73" s="145"/>
      <c r="SMU73" s="145"/>
      <c r="SMV73" s="145"/>
      <c r="SMW73" s="145"/>
      <c r="SMX73" s="145"/>
      <c r="SMY73" s="145"/>
      <c r="SMZ73" s="145"/>
      <c r="SNA73" s="145"/>
      <c r="SNB73" s="145"/>
      <c r="SNC73" s="145"/>
      <c r="SND73" s="145"/>
      <c r="SNE73" s="145"/>
      <c r="SNF73" s="145"/>
      <c r="SNG73" s="145"/>
      <c r="SNH73" s="145"/>
      <c r="SNI73" s="145"/>
      <c r="SNJ73" s="145"/>
      <c r="SNK73" s="145"/>
      <c r="SNL73" s="145"/>
      <c r="SNM73" s="145"/>
      <c r="SNN73" s="145"/>
      <c r="SNO73" s="145"/>
      <c r="SNP73" s="145"/>
      <c r="SNQ73" s="145"/>
      <c r="SNR73" s="145"/>
      <c r="SNS73" s="145"/>
      <c r="SNT73" s="145"/>
      <c r="SNU73" s="145"/>
      <c r="SNV73" s="145"/>
      <c r="SNW73" s="145"/>
      <c r="SNX73" s="145"/>
      <c r="SNY73" s="145"/>
      <c r="SNZ73" s="145"/>
      <c r="SOA73" s="145"/>
      <c r="SOB73" s="145"/>
      <c r="SOC73" s="145"/>
      <c r="SOD73" s="145"/>
      <c r="SOE73" s="145"/>
      <c r="SOF73" s="145"/>
      <c r="SOG73" s="145"/>
      <c r="SOH73" s="145"/>
      <c r="SOI73" s="145"/>
      <c r="SOJ73" s="145"/>
      <c r="SOK73" s="145"/>
      <c r="SOL73" s="145"/>
      <c r="SOM73" s="145"/>
      <c r="SON73" s="145"/>
      <c r="SOO73" s="145"/>
      <c r="SOP73" s="145"/>
      <c r="SOQ73" s="145"/>
      <c r="SOR73" s="145"/>
      <c r="SOS73" s="145"/>
      <c r="SOT73" s="145"/>
      <c r="SOU73" s="145"/>
      <c r="SOV73" s="145"/>
      <c r="SOW73" s="145"/>
      <c r="SOX73" s="145"/>
      <c r="SOY73" s="145"/>
      <c r="SOZ73" s="145"/>
      <c r="SPA73" s="145"/>
      <c r="SPB73" s="145"/>
      <c r="SPC73" s="145"/>
      <c r="SPD73" s="145"/>
      <c r="SPE73" s="145"/>
      <c r="SPF73" s="145"/>
      <c r="SPG73" s="145"/>
      <c r="SPH73" s="145"/>
      <c r="SPI73" s="145"/>
      <c r="SPJ73" s="145"/>
      <c r="SPK73" s="145"/>
      <c r="SPL73" s="145"/>
      <c r="SPM73" s="145"/>
      <c r="SPN73" s="145"/>
      <c r="SPO73" s="145"/>
      <c r="SPP73" s="145"/>
      <c r="SPQ73" s="145"/>
      <c r="SPR73" s="145"/>
      <c r="SPS73" s="145"/>
      <c r="SPT73" s="145"/>
      <c r="SPU73" s="145"/>
      <c r="SPV73" s="145"/>
      <c r="SPW73" s="145"/>
      <c r="SPX73" s="145"/>
      <c r="SPY73" s="145"/>
      <c r="SPZ73" s="145"/>
      <c r="SQA73" s="145"/>
      <c r="SQB73" s="145"/>
      <c r="SQC73" s="145"/>
      <c r="SQD73" s="145"/>
      <c r="SQE73" s="145"/>
      <c r="SQF73" s="145"/>
      <c r="SQG73" s="145"/>
      <c r="SQH73" s="145"/>
      <c r="SQI73" s="145"/>
      <c r="SQJ73" s="145"/>
      <c r="SQK73" s="145"/>
      <c r="SQL73" s="145"/>
      <c r="SQM73" s="145"/>
      <c r="SQN73" s="145"/>
      <c r="SQO73" s="145"/>
      <c r="SQP73" s="145"/>
      <c r="SQQ73" s="145"/>
      <c r="SQR73" s="145"/>
      <c r="SQS73" s="145"/>
      <c r="SQT73" s="145"/>
      <c r="SQU73" s="145"/>
      <c r="SQV73" s="145"/>
      <c r="SQW73" s="145"/>
      <c r="SQX73" s="145"/>
      <c r="SQY73" s="145"/>
      <c r="SQZ73" s="145"/>
      <c r="SRA73" s="145"/>
      <c r="SRB73" s="145"/>
      <c r="SRC73" s="145"/>
      <c r="SRD73" s="145"/>
      <c r="SRE73" s="145"/>
      <c r="SRF73" s="145"/>
      <c r="SRG73" s="145"/>
      <c r="SRH73" s="145"/>
      <c r="SRI73" s="145"/>
      <c r="SRJ73" s="145"/>
      <c r="SRK73" s="145"/>
      <c r="SRL73" s="145"/>
      <c r="SRM73" s="145"/>
      <c r="SRN73" s="145"/>
      <c r="SRO73" s="145"/>
      <c r="SRP73" s="145"/>
      <c r="SRQ73" s="145"/>
      <c r="SRR73" s="145"/>
      <c r="SRS73" s="145"/>
      <c r="SRT73" s="145"/>
      <c r="SRU73" s="145"/>
      <c r="SRV73" s="145"/>
      <c r="SRW73" s="145"/>
      <c r="SRX73" s="145"/>
      <c r="SRY73" s="145"/>
      <c r="SRZ73" s="145"/>
      <c r="SSA73" s="145"/>
      <c r="SSB73" s="145"/>
      <c r="SSC73" s="145"/>
      <c r="SSD73" s="145"/>
      <c r="SSE73" s="145"/>
      <c r="SSF73" s="145"/>
      <c r="SSG73" s="145"/>
      <c r="SSH73" s="145"/>
      <c r="SSI73" s="145"/>
      <c r="SSJ73" s="145"/>
      <c r="SSK73" s="145"/>
      <c r="SSL73" s="145"/>
      <c r="SSM73" s="145"/>
      <c r="SSN73" s="145"/>
      <c r="SSO73" s="145"/>
      <c r="SSP73" s="145"/>
      <c r="SSQ73" s="145"/>
      <c r="SSR73" s="145"/>
      <c r="SSS73" s="145"/>
      <c r="SST73" s="145"/>
      <c r="SSU73" s="145"/>
      <c r="SSV73" s="145"/>
      <c r="SSW73" s="145"/>
      <c r="SSX73" s="145"/>
      <c r="SSY73" s="145"/>
      <c r="SSZ73" s="145"/>
      <c r="STA73" s="145"/>
      <c r="STB73" s="145"/>
      <c r="STC73" s="145"/>
      <c r="STD73" s="145"/>
      <c r="STE73" s="145"/>
      <c r="STF73" s="145"/>
      <c r="STG73" s="145"/>
      <c r="STH73" s="145"/>
      <c r="STI73" s="145"/>
      <c r="STJ73" s="145"/>
      <c r="STK73" s="145"/>
      <c r="STL73" s="145"/>
      <c r="STM73" s="145"/>
      <c r="STN73" s="145"/>
      <c r="STO73" s="145"/>
      <c r="STP73" s="145"/>
      <c r="STQ73" s="145"/>
      <c r="STR73" s="145"/>
      <c r="STS73" s="145"/>
      <c r="STT73" s="145"/>
      <c r="STU73" s="145"/>
      <c r="STV73" s="145"/>
      <c r="STW73" s="145"/>
      <c r="STX73" s="145"/>
      <c r="STY73" s="145"/>
      <c r="STZ73" s="145"/>
      <c r="SUA73" s="145"/>
      <c r="SUB73" s="145"/>
      <c r="SUC73" s="145"/>
      <c r="SUD73" s="145"/>
      <c r="SUE73" s="145"/>
      <c r="SUF73" s="145"/>
      <c r="SUG73" s="145"/>
      <c r="SUH73" s="145"/>
      <c r="SUI73" s="145"/>
      <c r="SUJ73" s="145"/>
      <c r="SUK73" s="145"/>
      <c r="SUL73" s="145"/>
      <c r="SUM73" s="145"/>
      <c r="SUN73" s="145"/>
      <c r="SUO73" s="145"/>
      <c r="SUP73" s="145"/>
      <c r="SUQ73" s="145"/>
      <c r="SUR73" s="145"/>
      <c r="SUS73" s="145"/>
      <c r="SUT73" s="145"/>
      <c r="SUU73" s="145"/>
      <c r="SUV73" s="145"/>
      <c r="SUW73" s="145"/>
      <c r="SUX73" s="145"/>
      <c r="SUY73" s="145"/>
      <c r="SUZ73" s="145"/>
      <c r="SVA73" s="145"/>
      <c r="SVB73" s="145"/>
      <c r="SVC73" s="145"/>
      <c r="SVD73" s="145"/>
      <c r="SVE73" s="145"/>
      <c r="SVF73" s="145"/>
      <c r="SVG73" s="145"/>
      <c r="SVH73" s="145"/>
      <c r="SVI73" s="145"/>
      <c r="SVJ73" s="145"/>
      <c r="SVK73" s="145"/>
      <c r="SVL73" s="145"/>
      <c r="SVM73" s="145"/>
      <c r="SVN73" s="145"/>
      <c r="SVO73" s="145"/>
      <c r="SVP73" s="145"/>
      <c r="SVQ73" s="145"/>
      <c r="SVR73" s="145"/>
      <c r="SVS73" s="145"/>
      <c r="SVT73" s="145"/>
      <c r="SVU73" s="145"/>
      <c r="SVV73" s="145"/>
      <c r="SVW73" s="145"/>
      <c r="SVX73" s="145"/>
      <c r="SVY73" s="145"/>
      <c r="SVZ73" s="145"/>
      <c r="SWA73" s="145"/>
      <c r="SWB73" s="145"/>
      <c r="SWC73" s="145"/>
      <c r="SWD73" s="145"/>
      <c r="SWE73" s="145"/>
      <c r="SWF73" s="145"/>
      <c r="SWG73" s="145"/>
      <c r="SWH73" s="145"/>
      <c r="SWI73" s="145"/>
      <c r="SWJ73" s="145"/>
      <c r="SWK73" s="145"/>
      <c r="SWL73" s="145"/>
      <c r="SWM73" s="145"/>
      <c r="SWN73" s="145"/>
      <c r="SWO73" s="145"/>
      <c r="SWP73" s="145"/>
      <c r="SWQ73" s="145"/>
      <c r="SWR73" s="145"/>
      <c r="SWS73" s="145"/>
      <c r="SWT73" s="145"/>
      <c r="SWU73" s="145"/>
      <c r="SWV73" s="145"/>
      <c r="SWW73" s="145"/>
      <c r="SWX73" s="145"/>
      <c r="SWY73" s="145"/>
      <c r="SWZ73" s="145"/>
      <c r="SXA73" s="145"/>
      <c r="SXB73" s="145"/>
      <c r="SXC73" s="145"/>
      <c r="SXD73" s="145"/>
      <c r="SXE73" s="145"/>
      <c r="SXF73" s="145"/>
      <c r="SXG73" s="145"/>
      <c r="SXH73" s="145"/>
      <c r="SXI73" s="145"/>
      <c r="SXJ73" s="145"/>
      <c r="SXK73" s="145"/>
      <c r="SXL73" s="145"/>
      <c r="SXM73" s="145"/>
      <c r="SXN73" s="145"/>
      <c r="SXO73" s="145"/>
      <c r="SXP73" s="145"/>
      <c r="SXQ73" s="145"/>
      <c r="SXR73" s="145"/>
      <c r="SXS73" s="145"/>
      <c r="SXT73" s="145"/>
      <c r="SXU73" s="145"/>
      <c r="SXV73" s="145"/>
      <c r="SXW73" s="145"/>
      <c r="SXX73" s="145"/>
      <c r="SXY73" s="145"/>
      <c r="SXZ73" s="145"/>
      <c r="SYA73" s="145"/>
      <c r="SYB73" s="145"/>
      <c r="SYC73" s="145"/>
      <c r="SYD73" s="145"/>
      <c r="SYE73" s="145"/>
      <c r="SYF73" s="145"/>
      <c r="SYG73" s="145"/>
      <c r="SYH73" s="145"/>
      <c r="SYI73" s="145"/>
      <c r="SYJ73" s="145"/>
      <c r="SYK73" s="145"/>
      <c r="SYL73" s="145"/>
      <c r="SYM73" s="145"/>
      <c r="SYN73" s="145"/>
      <c r="SYO73" s="145"/>
      <c r="SYP73" s="145"/>
      <c r="SYQ73" s="145"/>
      <c r="SYR73" s="145"/>
      <c r="SYS73" s="145"/>
      <c r="SYT73" s="145"/>
      <c r="SYU73" s="145"/>
      <c r="SYV73" s="145"/>
      <c r="SYW73" s="145"/>
      <c r="SYX73" s="145"/>
      <c r="SYY73" s="145"/>
      <c r="SYZ73" s="145"/>
      <c r="SZA73" s="145"/>
      <c r="SZB73" s="145"/>
      <c r="SZC73" s="145"/>
      <c r="SZD73" s="145"/>
      <c r="SZE73" s="145"/>
      <c r="SZF73" s="145"/>
      <c r="SZG73" s="145"/>
      <c r="SZH73" s="145"/>
      <c r="SZI73" s="145"/>
      <c r="SZJ73" s="145"/>
      <c r="SZK73" s="145"/>
      <c r="SZL73" s="145"/>
      <c r="SZM73" s="145"/>
      <c r="SZN73" s="145"/>
      <c r="SZO73" s="145"/>
      <c r="SZP73" s="145"/>
      <c r="SZQ73" s="145"/>
      <c r="SZR73" s="145"/>
      <c r="SZS73" s="145"/>
      <c r="SZT73" s="145"/>
      <c r="SZU73" s="145"/>
      <c r="SZV73" s="145"/>
      <c r="SZW73" s="145"/>
      <c r="SZX73" s="145"/>
      <c r="SZY73" s="145"/>
      <c r="SZZ73" s="145"/>
      <c r="TAA73" s="145"/>
      <c r="TAB73" s="145"/>
      <c r="TAC73" s="145"/>
      <c r="TAD73" s="145"/>
      <c r="TAE73" s="145"/>
      <c r="TAF73" s="145"/>
      <c r="TAG73" s="145"/>
      <c r="TAH73" s="145"/>
      <c r="TAI73" s="145"/>
      <c r="TAJ73" s="145"/>
      <c r="TAK73" s="145"/>
      <c r="TAL73" s="145"/>
      <c r="TAM73" s="145"/>
      <c r="TAN73" s="145"/>
      <c r="TAO73" s="145"/>
      <c r="TAP73" s="145"/>
      <c r="TAQ73" s="145"/>
      <c r="TAR73" s="145"/>
      <c r="TAS73" s="145"/>
      <c r="TAT73" s="145"/>
      <c r="TAU73" s="145"/>
      <c r="TAV73" s="145"/>
      <c r="TAW73" s="145"/>
      <c r="TAX73" s="145"/>
      <c r="TAY73" s="145"/>
      <c r="TAZ73" s="145"/>
      <c r="TBA73" s="145"/>
      <c r="TBB73" s="145"/>
      <c r="TBC73" s="145"/>
      <c r="TBD73" s="145"/>
      <c r="TBE73" s="145"/>
      <c r="TBF73" s="145"/>
      <c r="TBG73" s="145"/>
      <c r="TBH73" s="145"/>
      <c r="TBI73" s="145"/>
      <c r="TBJ73" s="145"/>
      <c r="TBK73" s="145"/>
      <c r="TBL73" s="145"/>
      <c r="TBM73" s="145"/>
      <c r="TBN73" s="145"/>
      <c r="TBO73" s="145"/>
      <c r="TBP73" s="145"/>
      <c r="TBQ73" s="145"/>
      <c r="TBR73" s="145"/>
      <c r="TBS73" s="145"/>
      <c r="TBT73" s="145"/>
      <c r="TBU73" s="145"/>
      <c r="TBV73" s="145"/>
      <c r="TBW73" s="145"/>
      <c r="TBX73" s="145"/>
      <c r="TBY73" s="145"/>
      <c r="TBZ73" s="145"/>
      <c r="TCA73" s="145"/>
      <c r="TCB73" s="145"/>
      <c r="TCC73" s="145"/>
      <c r="TCD73" s="145"/>
      <c r="TCE73" s="145"/>
      <c r="TCF73" s="145"/>
      <c r="TCG73" s="145"/>
      <c r="TCH73" s="145"/>
      <c r="TCI73" s="145"/>
      <c r="TCJ73" s="145"/>
      <c r="TCK73" s="145"/>
      <c r="TCL73" s="145"/>
      <c r="TCM73" s="145"/>
      <c r="TCN73" s="145"/>
      <c r="TCO73" s="145"/>
      <c r="TCP73" s="145"/>
      <c r="TCQ73" s="145"/>
      <c r="TCR73" s="145"/>
      <c r="TCS73" s="145"/>
      <c r="TCT73" s="145"/>
      <c r="TCU73" s="145"/>
      <c r="TCV73" s="145"/>
      <c r="TCW73" s="145"/>
      <c r="TCX73" s="145"/>
      <c r="TCY73" s="145"/>
      <c r="TCZ73" s="145"/>
      <c r="TDA73" s="145"/>
      <c r="TDB73" s="145"/>
      <c r="TDC73" s="145"/>
      <c r="TDD73" s="145"/>
      <c r="TDE73" s="145"/>
      <c r="TDF73" s="145"/>
      <c r="TDG73" s="145"/>
      <c r="TDH73" s="145"/>
      <c r="TDI73" s="145"/>
      <c r="TDJ73" s="145"/>
      <c r="TDK73" s="145"/>
      <c r="TDL73" s="145"/>
      <c r="TDM73" s="145"/>
      <c r="TDN73" s="145"/>
      <c r="TDO73" s="145"/>
      <c r="TDP73" s="145"/>
      <c r="TDQ73" s="145"/>
      <c r="TDR73" s="145"/>
      <c r="TDS73" s="145"/>
      <c r="TDT73" s="145"/>
      <c r="TDU73" s="145"/>
      <c r="TDV73" s="145"/>
      <c r="TDW73" s="145"/>
      <c r="TDX73" s="145"/>
      <c r="TDY73" s="145"/>
      <c r="TDZ73" s="145"/>
      <c r="TEA73" s="145"/>
      <c r="TEB73" s="145"/>
      <c r="TEC73" s="145"/>
      <c r="TED73" s="145"/>
      <c r="TEE73" s="145"/>
      <c r="TEF73" s="145"/>
      <c r="TEG73" s="145"/>
      <c r="TEH73" s="145"/>
      <c r="TEI73" s="145"/>
      <c r="TEJ73" s="145"/>
      <c r="TEK73" s="145"/>
      <c r="TEL73" s="145"/>
      <c r="TEM73" s="145"/>
      <c r="TEN73" s="145"/>
      <c r="TEO73" s="145"/>
      <c r="TEP73" s="145"/>
      <c r="TEQ73" s="145"/>
      <c r="TER73" s="145"/>
      <c r="TES73" s="145"/>
      <c r="TET73" s="145"/>
      <c r="TEU73" s="145"/>
      <c r="TEV73" s="145"/>
      <c r="TEW73" s="145"/>
      <c r="TEX73" s="145"/>
      <c r="TEY73" s="145"/>
      <c r="TEZ73" s="145"/>
      <c r="TFA73" s="145"/>
      <c r="TFB73" s="145"/>
      <c r="TFC73" s="145"/>
      <c r="TFD73" s="145"/>
      <c r="TFE73" s="145"/>
      <c r="TFF73" s="145"/>
      <c r="TFG73" s="145"/>
      <c r="TFH73" s="145"/>
      <c r="TFI73" s="145"/>
      <c r="TFJ73" s="145"/>
      <c r="TFK73" s="145"/>
      <c r="TFL73" s="145"/>
      <c r="TFM73" s="145"/>
      <c r="TFN73" s="145"/>
      <c r="TFO73" s="145"/>
      <c r="TFP73" s="145"/>
      <c r="TFQ73" s="145"/>
      <c r="TFR73" s="145"/>
      <c r="TFS73" s="145"/>
      <c r="TFT73" s="145"/>
      <c r="TFU73" s="145"/>
      <c r="TFV73" s="145"/>
      <c r="TFW73" s="145"/>
      <c r="TFX73" s="145"/>
      <c r="TFY73" s="145"/>
      <c r="TFZ73" s="145"/>
      <c r="TGA73" s="145"/>
      <c r="TGB73" s="145"/>
      <c r="TGC73" s="145"/>
      <c r="TGD73" s="145"/>
      <c r="TGE73" s="145"/>
      <c r="TGF73" s="145"/>
      <c r="TGG73" s="145"/>
      <c r="TGH73" s="145"/>
      <c r="TGI73" s="145"/>
      <c r="TGJ73" s="145"/>
      <c r="TGK73" s="145"/>
      <c r="TGL73" s="145"/>
      <c r="TGM73" s="145"/>
      <c r="TGN73" s="145"/>
      <c r="TGO73" s="145"/>
      <c r="TGP73" s="145"/>
      <c r="TGQ73" s="145"/>
      <c r="TGR73" s="145"/>
      <c r="TGS73" s="145"/>
      <c r="TGT73" s="145"/>
      <c r="TGU73" s="145"/>
      <c r="TGV73" s="145"/>
      <c r="TGW73" s="145"/>
      <c r="TGX73" s="145"/>
      <c r="TGY73" s="145"/>
      <c r="TGZ73" s="145"/>
      <c r="THA73" s="145"/>
      <c r="THB73" s="145"/>
      <c r="THC73" s="145"/>
      <c r="THD73" s="145"/>
      <c r="THE73" s="145"/>
      <c r="THF73" s="145"/>
      <c r="THG73" s="145"/>
      <c r="THH73" s="145"/>
      <c r="THI73" s="145"/>
      <c r="THJ73" s="145"/>
      <c r="THK73" s="145"/>
      <c r="THL73" s="145"/>
      <c r="THM73" s="145"/>
      <c r="THN73" s="145"/>
      <c r="THO73" s="145"/>
      <c r="THP73" s="145"/>
      <c r="THQ73" s="145"/>
      <c r="THR73" s="145"/>
      <c r="THS73" s="145"/>
      <c r="THT73" s="145"/>
      <c r="THU73" s="145"/>
      <c r="THV73" s="145"/>
      <c r="THW73" s="145"/>
      <c r="THX73" s="145"/>
      <c r="THY73" s="145"/>
      <c r="THZ73" s="145"/>
      <c r="TIA73" s="145"/>
      <c r="TIB73" s="145"/>
      <c r="TIC73" s="145"/>
      <c r="TID73" s="145"/>
      <c r="TIE73" s="145"/>
      <c r="TIF73" s="145"/>
      <c r="TIG73" s="145"/>
      <c r="TIH73" s="145"/>
      <c r="TII73" s="145"/>
      <c r="TIJ73" s="145"/>
      <c r="TIK73" s="145"/>
      <c r="TIL73" s="145"/>
      <c r="TIM73" s="145"/>
      <c r="TIN73" s="145"/>
      <c r="TIO73" s="145"/>
      <c r="TIP73" s="145"/>
      <c r="TIQ73" s="145"/>
      <c r="TIR73" s="145"/>
      <c r="TIS73" s="145"/>
      <c r="TIT73" s="145"/>
      <c r="TIU73" s="145"/>
      <c r="TIV73" s="145"/>
      <c r="TIW73" s="145"/>
      <c r="TIX73" s="145"/>
      <c r="TIY73" s="145"/>
      <c r="TIZ73" s="145"/>
      <c r="TJA73" s="145"/>
      <c r="TJB73" s="145"/>
      <c r="TJC73" s="145"/>
      <c r="TJD73" s="145"/>
      <c r="TJE73" s="145"/>
      <c r="TJF73" s="145"/>
      <c r="TJG73" s="145"/>
      <c r="TJH73" s="145"/>
      <c r="TJI73" s="145"/>
      <c r="TJJ73" s="145"/>
      <c r="TJK73" s="145"/>
      <c r="TJL73" s="145"/>
      <c r="TJM73" s="145"/>
      <c r="TJN73" s="145"/>
      <c r="TJO73" s="145"/>
      <c r="TJP73" s="145"/>
      <c r="TJQ73" s="145"/>
      <c r="TJR73" s="145"/>
      <c r="TJS73" s="145"/>
      <c r="TJT73" s="145"/>
      <c r="TJU73" s="145"/>
      <c r="TJV73" s="145"/>
      <c r="TJW73" s="145"/>
      <c r="TJX73" s="145"/>
      <c r="TJY73" s="145"/>
      <c r="TJZ73" s="145"/>
      <c r="TKA73" s="145"/>
      <c r="TKB73" s="145"/>
      <c r="TKC73" s="145"/>
      <c r="TKD73" s="145"/>
      <c r="TKE73" s="145"/>
      <c r="TKF73" s="145"/>
      <c r="TKG73" s="145"/>
      <c r="TKH73" s="145"/>
      <c r="TKI73" s="145"/>
      <c r="TKJ73" s="145"/>
      <c r="TKK73" s="145"/>
      <c r="TKL73" s="145"/>
      <c r="TKM73" s="145"/>
      <c r="TKN73" s="145"/>
      <c r="TKO73" s="145"/>
      <c r="TKP73" s="145"/>
      <c r="TKQ73" s="145"/>
      <c r="TKR73" s="145"/>
      <c r="TKS73" s="145"/>
      <c r="TKT73" s="145"/>
      <c r="TKU73" s="145"/>
      <c r="TKV73" s="145"/>
      <c r="TKW73" s="145"/>
      <c r="TKX73" s="145"/>
      <c r="TKY73" s="145"/>
      <c r="TKZ73" s="145"/>
      <c r="TLA73" s="145"/>
      <c r="TLB73" s="145"/>
      <c r="TLC73" s="145"/>
      <c r="TLD73" s="145"/>
      <c r="TLE73" s="145"/>
      <c r="TLF73" s="145"/>
      <c r="TLG73" s="145"/>
      <c r="TLH73" s="145"/>
      <c r="TLI73" s="145"/>
      <c r="TLJ73" s="145"/>
      <c r="TLK73" s="145"/>
      <c r="TLL73" s="145"/>
      <c r="TLM73" s="145"/>
      <c r="TLN73" s="145"/>
      <c r="TLO73" s="145"/>
      <c r="TLP73" s="145"/>
      <c r="TLQ73" s="145"/>
      <c r="TLR73" s="145"/>
      <c r="TLS73" s="145"/>
      <c r="TLT73" s="145"/>
      <c r="TLU73" s="145"/>
      <c r="TLV73" s="145"/>
      <c r="TLW73" s="145"/>
      <c r="TLX73" s="145"/>
      <c r="TLY73" s="145"/>
      <c r="TLZ73" s="145"/>
      <c r="TMA73" s="145"/>
      <c r="TMB73" s="145"/>
      <c r="TMC73" s="145"/>
      <c r="TMD73" s="145"/>
      <c r="TME73" s="145"/>
      <c r="TMF73" s="145"/>
      <c r="TMG73" s="145"/>
      <c r="TMH73" s="145"/>
      <c r="TMI73" s="145"/>
      <c r="TMJ73" s="145"/>
      <c r="TMK73" s="145"/>
      <c r="TML73" s="145"/>
      <c r="TMM73" s="145"/>
      <c r="TMN73" s="145"/>
      <c r="TMO73" s="145"/>
      <c r="TMP73" s="145"/>
      <c r="TMQ73" s="145"/>
      <c r="TMR73" s="145"/>
      <c r="TMS73" s="145"/>
      <c r="TMT73" s="145"/>
      <c r="TMU73" s="145"/>
      <c r="TMV73" s="145"/>
      <c r="TMW73" s="145"/>
      <c r="TMX73" s="145"/>
      <c r="TMY73" s="145"/>
      <c r="TMZ73" s="145"/>
      <c r="TNA73" s="145"/>
      <c r="TNB73" s="145"/>
      <c r="TNC73" s="145"/>
      <c r="TND73" s="145"/>
      <c r="TNE73" s="145"/>
      <c r="TNF73" s="145"/>
      <c r="TNG73" s="145"/>
      <c r="TNH73" s="145"/>
      <c r="TNI73" s="145"/>
      <c r="TNJ73" s="145"/>
      <c r="TNK73" s="145"/>
      <c r="TNL73" s="145"/>
      <c r="TNM73" s="145"/>
      <c r="TNN73" s="145"/>
      <c r="TNO73" s="145"/>
      <c r="TNP73" s="145"/>
      <c r="TNQ73" s="145"/>
      <c r="TNR73" s="145"/>
      <c r="TNS73" s="145"/>
      <c r="TNT73" s="145"/>
      <c r="TNU73" s="145"/>
      <c r="TNV73" s="145"/>
      <c r="TNW73" s="145"/>
      <c r="TNX73" s="145"/>
      <c r="TNY73" s="145"/>
      <c r="TNZ73" s="145"/>
      <c r="TOA73" s="145"/>
      <c r="TOB73" s="145"/>
      <c r="TOC73" s="145"/>
      <c r="TOD73" s="145"/>
      <c r="TOE73" s="145"/>
      <c r="TOF73" s="145"/>
      <c r="TOG73" s="145"/>
      <c r="TOH73" s="145"/>
      <c r="TOI73" s="145"/>
      <c r="TOJ73" s="145"/>
      <c r="TOK73" s="145"/>
      <c r="TOL73" s="145"/>
      <c r="TOM73" s="145"/>
      <c r="TON73" s="145"/>
      <c r="TOO73" s="145"/>
      <c r="TOP73" s="145"/>
      <c r="TOQ73" s="145"/>
      <c r="TOR73" s="145"/>
      <c r="TOS73" s="145"/>
      <c r="TOT73" s="145"/>
      <c r="TOU73" s="145"/>
      <c r="TOV73" s="145"/>
      <c r="TOW73" s="145"/>
      <c r="TOX73" s="145"/>
      <c r="TOY73" s="145"/>
      <c r="TOZ73" s="145"/>
      <c r="TPA73" s="145"/>
      <c r="TPB73" s="145"/>
      <c r="TPC73" s="145"/>
      <c r="TPD73" s="145"/>
      <c r="TPE73" s="145"/>
      <c r="TPF73" s="145"/>
      <c r="TPG73" s="145"/>
      <c r="TPH73" s="145"/>
      <c r="TPI73" s="145"/>
      <c r="TPJ73" s="145"/>
      <c r="TPK73" s="145"/>
      <c r="TPL73" s="145"/>
      <c r="TPM73" s="145"/>
      <c r="TPN73" s="145"/>
      <c r="TPO73" s="145"/>
      <c r="TPP73" s="145"/>
      <c r="TPQ73" s="145"/>
      <c r="TPR73" s="145"/>
      <c r="TPS73" s="145"/>
      <c r="TPT73" s="145"/>
      <c r="TPU73" s="145"/>
      <c r="TPV73" s="145"/>
      <c r="TPW73" s="145"/>
      <c r="TPX73" s="145"/>
      <c r="TPY73" s="145"/>
      <c r="TPZ73" s="145"/>
      <c r="TQA73" s="145"/>
      <c r="TQB73" s="145"/>
      <c r="TQC73" s="145"/>
      <c r="TQD73" s="145"/>
      <c r="TQE73" s="145"/>
      <c r="TQF73" s="145"/>
      <c r="TQG73" s="145"/>
      <c r="TQH73" s="145"/>
      <c r="TQI73" s="145"/>
      <c r="TQJ73" s="145"/>
      <c r="TQK73" s="145"/>
      <c r="TQL73" s="145"/>
      <c r="TQM73" s="145"/>
      <c r="TQN73" s="145"/>
      <c r="TQO73" s="145"/>
      <c r="TQP73" s="145"/>
      <c r="TQQ73" s="145"/>
      <c r="TQR73" s="145"/>
      <c r="TQS73" s="145"/>
      <c r="TQT73" s="145"/>
      <c r="TQU73" s="145"/>
      <c r="TQV73" s="145"/>
      <c r="TQW73" s="145"/>
      <c r="TQX73" s="145"/>
      <c r="TQY73" s="145"/>
      <c r="TQZ73" s="145"/>
      <c r="TRA73" s="145"/>
      <c r="TRB73" s="145"/>
      <c r="TRC73" s="145"/>
      <c r="TRD73" s="145"/>
      <c r="TRE73" s="145"/>
      <c r="TRF73" s="145"/>
      <c r="TRG73" s="145"/>
      <c r="TRH73" s="145"/>
      <c r="TRI73" s="145"/>
      <c r="TRJ73" s="145"/>
      <c r="TRK73" s="145"/>
      <c r="TRL73" s="145"/>
      <c r="TRM73" s="145"/>
      <c r="TRN73" s="145"/>
      <c r="TRO73" s="145"/>
      <c r="TRP73" s="145"/>
      <c r="TRQ73" s="145"/>
      <c r="TRR73" s="145"/>
      <c r="TRS73" s="145"/>
      <c r="TRT73" s="145"/>
      <c r="TRU73" s="145"/>
      <c r="TRV73" s="145"/>
      <c r="TRW73" s="145"/>
      <c r="TRX73" s="145"/>
      <c r="TRY73" s="145"/>
      <c r="TRZ73" s="145"/>
      <c r="TSA73" s="145"/>
      <c r="TSB73" s="145"/>
      <c r="TSC73" s="145"/>
      <c r="TSD73" s="145"/>
      <c r="TSE73" s="145"/>
      <c r="TSF73" s="145"/>
      <c r="TSG73" s="145"/>
      <c r="TSH73" s="145"/>
      <c r="TSI73" s="145"/>
      <c r="TSJ73" s="145"/>
      <c r="TSK73" s="145"/>
      <c r="TSL73" s="145"/>
      <c r="TSM73" s="145"/>
      <c r="TSN73" s="145"/>
      <c r="TSO73" s="145"/>
      <c r="TSP73" s="145"/>
      <c r="TSQ73" s="145"/>
      <c r="TSR73" s="145"/>
      <c r="TSS73" s="145"/>
      <c r="TST73" s="145"/>
      <c r="TSU73" s="145"/>
      <c r="TSV73" s="145"/>
      <c r="TSW73" s="145"/>
      <c r="TSX73" s="145"/>
      <c r="TSY73" s="145"/>
      <c r="TSZ73" s="145"/>
      <c r="TTA73" s="145"/>
      <c r="TTB73" s="145"/>
      <c r="TTC73" s="145"/>
      <c r="TTD73" s="145"/>
      <c r="TTE73" s="145"/>
      <c r="TTF73" s="145"/>
      <c r="TTG73" s="145"/>
      <c r="TTH73" s="145"/>
      <c r="TTI73" s="145"/>
      <c r="TTJ73" s="145"/>
      <c r="TTK73" s="145"/>
      <c r="TTL73" s="145"/>
      <c r="TTM73" s="145"/>
      <c r="TTN73" s="145"/>
      <c r="TTO73" s="145"/>
      <c r="TTP73" s="145"/>
      <c r="TTQ73" s="145"/>
      <c r="TTR73" s="145"/>
      <c r="TTS73" s="145"/>
      <c r="TTT73" s="145"/>
      <c r="TTU73" s="145"/>
      <c r="TTV73" s="145"/>
      <c r="TTW73" s="145"/>
      <c r="TTX73" s="145"/>
      <c r="TTY73" s="145"/>
      <c r="TTZ73" s="145"/>
      <c r="TUA73" s="145"/>
      <c r="TUB73" s="145"/>
      <c r="TUC73" s="145"/>
      <c r="TUD73" s="145"/>
      <c r="TUE73" s="145"/>
      <c r="TUF73" s="145"/>
      <c r="TUG73" s="145"/>
      <c r="TUH73" s="145"/>
      <c r="TUI73" s="145"/>
      <c r="TUJ73" s="145"/>
      <c r="TUK73" s="145"/>
      <c r="TUL73" s="145"/>
      <c r="TUM73" s="145"/>
      <c r="TUN73" s="145"/>
      <c r="TUO73" s="145"/>
      <c r="TUP73" s="145"/>
      <c r="TUQ73" s="145"/>
      <c r="TUR73" s="145"/>
      <c r="TUS73" s="145"/>
      <c r="TUT73" s="145"/>
      <c r="TUU73" s="145"/>
      <c r="TUV73" s="145"/>
      <c r="TUW73" s="145"/>
      <c r="TUX73" s="145"/>
      <c r="TUY73" s="145"/>
      <c r="TUZ73" s="145"/>
      <c r="TVA73" s="145"/>
      <c r="TVB73" s="145"/>
      <c r="TVC73" s="145"/>
      <c r="TVD73" s="145"/>
      <c r="TVE73" s="145"/>
      <c r="TVF73" s="145"/>
      <c r="TVG73" s="145"/>
      <c r="TVH73" s="145"/>
      <c r="TVI73" s="145"/>
      <c r="TVJ73" s="145"/>
      <c r="TVK73" s="145"/>
      <c r="TVL73" s="145"/>
      <c r="TVM73" s="145"/>
      <c r="TVN73" s="145"/>
      <c r="TVO73" s="145"/>
      <c r="TVP73" s="145"/>
      <c r="TVQ73" s="145"/>
      <c r="TVR73" s="145"/>
      <c r="TVS73" s="145"/>
      <c r="TVT73" s="145"/>
      <c r="TVU73" s="145"/>
      <c r="TVV73" s="145"/>
      <c r="TVW73" s="145"/>
      <c r="TVX73" s="145"/>
      <c r="TVY73" s="145"/>
      <c r="TVZ73" s="145"/>
      <c r="TWA73" s="145"/>
      <c r="TWB73" s="145"/>
      <c r="TWC73" s="145"/>
      <c r="TWD73" s="145"/>
      <c r="TWE73" s="145"/>
      <c r="TWF73" s="145"/>
      <c r="TWG73" s="145"/>
      <c r="TWH73" s="145"/>
      <c r="TWI73" s="145"/>
      <c r="TWJ73" s="145"/>
      <c r="TWK73" s="145"/>
      <c r="TWL73" s="145"/>
      <c r="TWM73" s="145"/>
      <c r="TWN73" s="145"/>
      <c r="TWO73" s="145"/>
      <c r="TWP73" s="145"/>
      <c r="TWQ73" s="145"/>
      <c r="TWR73" s="145"/>
      <c r="TWS73" s="145"/>
      <c r="TWT73" s="145"/>
      <c r="TWU73" s="145"/>
      <c r="TWV73" s="145"/>
      <c r="TWW73" s="145"/>
      <c r="TWX73" s="145"/>
      <c r="TWY73" s="145"/>
      <c r="TWZ73" s="145"/>
      <c r="TXA73" s="145"/>
      <c r="TXB73" s="145"/>
      <c r="TXC73" s="145"/>
      <c r="TXD73" s="145"/>
      <c r="TXE73" s="145"/>
      <c r="TXF73" s="145"/>
      <c r="TXG73" s="145"/>
      <c r="TXH73" s="145"/>
      <c r="TXI73" s="145"/>
      <c r="TXJ73" s="145"/>
      <c r="TXK73" s="145"/>
      <c r="TXL73" s="145"/>
      <c r="TXM73" s="145"/>
      <c r="TXN73" s="145"/>
      <c r="TXO73" s="145"/>
      <c r="TXP73" s="145"/>
      <c r="TXQ73" s="145"/>
      <c r="TXR73" s="145"/>
      <c r="TXS73" s="145"/>
      <c r="TXT73" s="145"/>
      <c r="TXU73" s="145"/>
      <c r="TXV73" s="145"/>
      <c r="TXW73" s="145"/>
      <c r="TXX73" s="145"/>
      <c r="TXY73" s="145"/>
      <c r="TXZ73" s="145"/>
      <c r="TYA73" s="145"/>
      <c r="TYB73" s="145"/>
      <c r="TYC73" s="145"/>
      <c r="TYD73" s="145"/>
      <c r="TYE73" s="145"/>
      <c r="TYF73" s="145"/>
      <c r="TYG73" s="145"/>
      <c r="TYH73" s="145"/>
      <c r="TYI73" s="145"/>
      <c r="TYJ73" s="145"/>
      <c r="TYK73" s="145"/>
      <c r="TYL73" s="145"/>
      <c r="TYM73" s="145"/>
      <c r="TYN73" s="145"/>
      <c r="TYO73" s="145"/>
      <c r="TYP73" s="145"/>
      <c r="TYQ73" s="145"/>
      <c r="TYR73" s="145"/>
      <c r="TYS73" s="145"/>
      <c r="TYT73" s="145"/>
      <c r="TYU73" s="145"/>
      <c r="TYV73" s="145"/>
      <c r="TYW73" s="145"/>
      <c r="TYX73" s="145"/>
      <c r="TYY73" s="145"/>
      <c r="TYZ73" s="145"/>
      <c r="TZA73" s="145"/>
      <c r="TZB73" s="145"/>
      <c r="TZC73" s="145"/>
      <c r="TZD73" s="145"/>
      <c r="TZE73" s="145"/>
      <c r="TZF73" s="145"/>
      <c r="TZG73" s="145"/>
      <c r="TZH73" s="145"/>
      <c r="TZI73" s="145"/>
      <c r="TZJ73" s="145"/>
      <c r="TZK73" s="145"/>
      <c r="TZL73" s="145"/>
      <c r="TZM73" s="145"/>
      <c r="TZN73" s="145"/>
      <c r="TZO73" s="145"/>
      <c r="TZP73" s="145"/>
      <c r="TZQ73" s="145"/>
      <c r="TZR73" s="145"/>
      <c r="TZS73" s="145"/>
      <c r="TZT73" s="145"/>
      <c r="TZU73" s="145"/>
      <c r="TZV73" s="145"/>
      <c r="TZW73" s="145"/>
      <c r="TZX73" s="145"/>
      <c r="TZY73" s="145"/>
      <c r="TZZ73" s="145"/>
      <c r="UAA73" s="145"/>
      <c r="UAB73" s="145"/>
      <c r="UAC73" s="145"/>
      <c r="UAD73" s="145"/>
      <c r="UAE73" s="145"/>
      <c r="UAF73" s="145"/>
      <c r="UAG73" s="145"/>
      <c r="UAH73" s="145"/>
      <c r="UAI73" s="145"/>
      <c r="UAJ73" s="145"/>
      <c r="UAK73" s="145"/>
      <c r="UAL73" s="145"/>
      <c r="UAM73" s="145"/>
      <c r="UAN73" s="145"/>
      <c r="UAO73" s="145"/>
      <c r="UAP73" s="145"/>
      <c r="UAQ73" s="145"/>
      <c r="UAR73" s="145"/>
      <c r="UAS73" s="145"/>
      <c r="UAT73" s="145"/>
      <c r="UAU73" s="145"/>
      <c r="UAV73" s="145"/>
      <c r="UAW73" s="145"/>
      <c r="UAX73" s="145"/>
      <c r="UAY73" s="145"/>
      <c r="UAZ73" s="145"/>
      <c r="UBA73" s="145"/>
      <c r="UBB73" s="145"/>
      <c r="UBC73" s="145"/>
      <c r="UBD73" s="145"/>
      <c r="UBE73" s="145"/>
      <c r="UBF73" s="145"/>
      <c r="UBG73" s="145"/>
      <c r="UBH73" s="145"/>
      <c r="UBI73" s="145"/>
      <c r="UBJ73" s="145"/>
      <c r="UBK73" s="145"/>
      <c r="UBL73" s="145"/>
      <c r="UBM73" s="145"/>
      <c r="UBN73" s="145"/>
      <c r="UBO73" s="145"/>
      <c r="UBP73" s="145"/>
      <c r="UBQ73" s="145"/>
      <c r="UBR73" s="145"/>
      <c r="UBS73" s="145"/>
      <c r="UBT73" s="145"/>
      <c r="UBU73" s="145"/>
      <c r="UBV73" s="145"/>
      <c r="UBW73" s="145"/>
      <c r="UBX73" s="145"/>
      <c r="UBY73" s="145"/>
      <c r="UBZ73" s="145"/>
      <c r="UCA73" s="145"/>
      <c r="UCB73" s="145"/>
      <c r="UCC73" s="145"/>
      <c r="UCD73" s="145"/>
      <c r="UCE73" s="145"/>
      <c r="UCF73" s="145"/>
      <c r="UCG73" s="145"/>
      <c r="UCH73" s="145"/>
      <c r="UCI73" s="145"/>
      <c r="UCJ73" s="145"/>
      <c r="UCK73" s="145"/>
      <c r="UCL73" s="145"/>
      <c r="UCM73" s="145"/>
      <c r="UCN73" s="145"/>
      <c r="UCO73" s="145"/>
      <c r="UCP73" s="145"/>
      <c r="UCQ73" s="145"/>
      <c r="UCR73" s="145"/>
      <c r="UCS73" s="145"/>
      <c r="UCT73" s="145"/>
      <c r="UCU73" s="145"/>
      <c r="UCV73" s="145"/>
      <c r="UCW73" s="145"/>
      <c r="UCX73" s="145"/>
      <c r="UCY73" s="145"/>
      <c r="UCZ73" s="145"/>
      <c r="UDA73" s="145"/>
      <c r="UDB73" s="145"/>
      <c r="UDC73" s="145"/>
      <c r="UDD73" s="145"/>
      <c r="UDE73" s="145"/>
      <c r="UDF73" s="145"/>
      <c r="UDG73" s="145"/>
      <c r="UDH73" s="145"/>
      <c r="UDI73" s="145"/>
      <c r="UDJ73" s="145"/>
      <c r="UDK73" s="145"/>
      <c r="UDL73" s="145"/>
      <c r="UDM73" s="145"/>
      <c r="UDN73" s="145"/>
      <c r="UDO73" s="145"/>
      <c r="UDP73" s="145"/>
      <c r="UDQ73" s="145"/>
      <c r="UDR73" s="145"/>
      <c r="UDS73" s="145"/>
      <c r="UDT73" s="145"/>
      <c r="UDU73" s="145"/>
      <c r="UDV73" s="145"/>
      <c r="UDW73" s="145"/>
      <c r="UDX73" s="145"/>
      <c r="UDY73" s="145"/>
      <c r="UDZ73" s="145"/>
      <c r="UEA73" s="145"/>
      <c r="UEB73" s="145"/>
      <c r="UEC73" s="145"/>
      <c r="UED73" s="145"/>
      <c r="UEE73" s="145"/>
      <c r="UEF73" s="145"/>
      <c r="UEG73" s="145"/>
      <c r="UEH73" s="145"/>
      <c r="UEI73" s="145"/>
      <c r="UEJ73" s="145"/>
      <c r="UEK73" s="145"/>
      <c r="UEL73" s="145"/>
      <c r="UEM73" s="145"/>
      <c r="UEN73" s="145"/>
      <c r="UEO73" s="145"/>
      <c r="UEP73" s="145"/>
      <c r="UEQ73" s="145"/>
      <c r="UER73" s="145"/>
      <c r="UES73" s="145"/>
      <c r="UET73" s="145"/>
      <c r="UEU73" s="145"/>
      <c r="UEV73" s="145"/>
      <c r="UEW73" s="145"/>
      <c r="UEX73" s="145"/>
      <c r="UEY73" s="145"/>
      <c r="UEZ73" s="145"/>
      <c r="UFA73" s="145"/>
      <c r="UFB73" s="145"/>
      <c r="UFC73" s="145"/>
      <c r="UFD73" s="145"/>
      <c r="UFE73" s="145"/>
      <c r="UFF73" s="145"/>
      <c r="UFG73" s="145"/>
      <c r="UFH73" s="145"/>
      <c r="UFI73" s="145"/>
      <c r="UFJ73" s="145"/>
      <c r="UFK73" s="145"/>
      <c r="UFL73" s="145"/>
      <c r="UFM73" s="145"/>
      <c r="UFN73" s="145"/>
      <c r="UFO73" s="145"/>
      <c r="UFP73" s="145"/>
      <c r="UFQ73" s="145"/>
      <c r="UFR73" s="145"/>
      <c r="UFS73" s="145"/>
      <c r="UFT73" s="145"/>
      <c r="UFU73" s="145"/>
      <c r="UFV73" s="145"/>
      <c r="UFW73" s="145"/>
      <c r="UFX73" s="145"/>
      <c r="UFY73" s="145"/>
      <c r="UFZ73" s="145"/>
      <c r="UGA73" s="145"/>
      <c r="UGB73" s="145"/>
      <c r="UGC73" s="145"/>
      <c r="UGD73" s="145"/>
      <c r="UGE73" s="145"/>
      <c r="UGF73" s="145"/>
      <c r="UGG73" s="145"/>
      <c r="UGH73" s="145"/>
      <c r="UGI73" s="145"/>
      <c r="UGJ73" s="145"/>
      <c r="UGK73" s="145"/>
      <c r="UGL73" s="145"/>
      <c r="UGM73" s="145"/>
      <c r="UGN73" s="145"/>
      <c r="UGO73" s="145"/>
      <c r="UGP73" s="145"/>
      <c r="UGQ73" s="145"/>
      <c r="UGR73" s="145"/>
      <c r="UGS73" s="145"/>
      <c r="UGT73" s="145"/>
      <c r="UGU73" s="145"/>
      <c r="UGV73" s="145"/>
      <c r="UGW73" s="145"/>
      <c r="UGX73" s="145"/>
      <c r="UGY73" s="145"/>
      <c r="UGZ73" s="145"/>
      <c r="UHA73" s="145"/>
      <c r="UHB73" s="145"/>
      <c r="UHC73" s="145"/>
      <c r="UHD73" s="145"/>
      <c r="UHE73" s="145"/>
      <c r="UHF73" s="145"/>
      <c r="UHG73" s="145"/>
      <c r="UHH73" s="145"/>
      <c r="UHI73" s="145"/>
      <c r="UHJ73" s="145"/>
      <c r="UHK73" s="145"/>
      <c r="UHL73" s="145"/>
      <c r="UHM73" s="145"/>
      <c r="UHN73" s="145"/>
      <c r="UHO73" s="145"/>
      <c r="UHP73" s="145"/>
      <c r="UHQ73" s="145"/>
      <c r="UHR73" s="145"/>
      <c r="UHS73" s="145"/>
      <c r="UHT73" s="145"/>
      <c r="UHU73" s="145"/>
      <c r="UHV73" s="145"/>
      <c r="UHW73" s="145"/>
      <c r="UHX73" s="145"/>
      <c r="UHY73" s="145"/>
      <c r="UHZ73" s="145"/>
      <c r="UIA73" s="145"/>
      <c r="UIB73" s="145"/>
      <c r="UIC73" s="145"/>
      <c r="UID73" s="145"/>
      <c r="UIE73" s="145"/>
      <c r="UIF73" s="145"/>
      <c r="UIG73" s="145"/>
      <c r="UIH73" s="145"/>
      <c r="UII73" s="145"/>
      <c r="UIJ73" s="145"/>
      <c r="UIK73" s="145"/>
      <c r="UIL73" s="145"/>
      <c r="UIM73" s="145"/>
      <c r="UIN73" s="145"/>
      <c r="UIO73" s="145"/>
      <c r="UIP73" s="145"/>
      <c r="UIQ73" s="145"/>
      <c r="UIR73" s="145"/>
      <c r="UIS73" s="145"/>
      <c r="UIT73" s="145"/>
      <c r="UIU73" s="145"/>
      <c r="UIV73" s="145"/>
      <c r="UIW73" s="145"/>
      <c r="UIX73" s="145"/>
      <c r="UIY73" s="145"/>
      <c r="UIZ73" s="145"/>
      <c r="UJA73" s="145"/>
      <c r="UJB73" s="145"/>
      <c r="UJC73" s="145"/>
      <c r="UJD73" s="145"/>
      <c r="UJE73" s="145"/>
      <c r="UJF73" s="145"/>
      <c r="UJG73" s="145"/>
      <c r="UJH73" s="145"/>
      <c r="UJI73" s="145"/>
      <c r="UJJ73" s="145"/>
      <c r="UJK73" s="145"/>
      <c r="UJL73" s="145"/>
      <c r="UJM73" s="145"/>
      <c r="UJN73" s="145"/>
      <c r="UJO73" s="145"/>
      <c r="UJP73" s="145"/>
      <c r="UJQ73" s="145"/>
      <c r="UJR73" s="145"/>
      <c r="UJS73" s="145"/>
      <c r="UJT73" s="145"/>
      <c r="UJU73" s="145"/>
      <c r="UJV73" s="145"/>
      <c r="UJW73" s="145"/>
      <c r="UJX73" s="145"/>
      <c r="UJY73" s="145"/>
      <c r="UJZ73" s="145"/>
      <c r="UKA73" s="145"/>
      <c r="UKB73" s="145"/>
      <c r="UKC73" s="145"/>
      <c r="UKD73" s="145"/>
      <c r="UKE73" s="145"/>
      <c r="UKF73" s="145"/>
      <c r="UKG73" s="145"/>
      <c r="UKH73" s="145"/>
      <c r="UKI73" s="145"/>
      <c r="UKJ73" s="145"/>
      <c r="UKK73" s="145"/>
      <c r="UKL73" s="145"/>
      <c r="UKM73" s="145"/>
      <c r="UKN73" s="145"/>
      <c r="UKO73" s="145"/>
      <c r="UKP73" s="145"/>
      <c r="UKQ73" s="145"/>
      <c r="UKR73" s="145"/>
      <c r="UKS73" s="145"/>
      <c r="UKT73" s="145"/>
      <c r="UKU73" s="145"/>
      <c r="UKV73" s="145"/>
      <c r="UKW73" s="145"/>
      <c r="UKX73" s="145"/>
      <c r="UKY73" s="145"/>
      <c r="UKZ73" s="145"/>
      <c r="ULA73" s="145"/>
      <c r="ULB73" s="145"/>
      <c r="ULC73" s="145"/>
      <c r="ULD73" s="145"/>
      <c r="ULE73" s="145"/>
      <c r="ULF73" s="145"/>
      <c r="ULG73" s="145"/>
      <c r="ULH73" s="145"/>
      <c r="ULI73" s="145"/>
      <c r="ULJ73" s="145"/>
      <c r="ULK73" s="145"/>
      <c r="ULL73" s="145"/>
      <c r="ULM73" s="145"/>
      <c r="ULN73" s="145"/>
      <c r="ULO73" s="145"/>
      <c r="ULP73" s="145"/>
      <c r="ULQ73" s="145"/>
      <c r="ULR73" s="145"/>
      <c r="ULS73" s="145"/>
      <c r="ULT73" s="145"/>
      <c r="ULU73" s="145"/>
      <c r="ULV73" s="145"/>
      <c r="ULW73" s="145"/>
      <c r="ULX73" s="145"/>
      <c r="ULY73" s="145"/>
      <c r="ULZ73" s="145"/>
      <c r="UMA73" s="145"/>
      <c r="UMB73" s="145"/>
      <c r="UMC73" s="145"/>
      <c r="UMD73" s="145"/>
      <c r="UME73" s="145"/>
      <c r="UMF73" s="145"/>
      <c r="UMG73" s="145"/>
      <c r="UMH73" s="145"/>
      <c r="UMI73" s="145"/>
      <c r="UMJ73" s="145"/>
      <c r="UMK73" s="145"/>
      <c r="UML73" s="145"/>
      <c r="UMM73" s="145"/>
      <c r="UMN73" s="145"/>
      <c r="UMO73" s="145"/>
      <c r="UMP73" s="145"/>
      <c r="UMQ73" s="145"/>
      <c r="UMR73" s="145"/>
      <c r="UMS73" s="145"/>
      <c r="UMT73" s="145"/>
      <c r="UMU73" s="145"/>
      <c r="UMV73" s="145"/>
      <c r="UMW73" s="145"/>
      <c r="UMX73" s="145"/>
      <c r="UMY73" s="145"/>
      <c r="UMZ73" s="145"/>
      <c r="UNA73" s="145"/>
      <c r="UNB73" s="145"/>
      <c r="UNC73" s="145"/>
      <c r="UND73" s="145"/>
      <c r="UNE73" s="145"/>
      <c r="UNF73" s="145"/>
      <c r="UNG73" s="145"/>
      <c r="UNH73" s="145"/>
      <c r="UNI73" s="145"/>
      <c r="UNJ73" s="145"/>
      <c r="UNK73" s="145"/>
      <c r="UNL73" s="145"/>
      <c r="UNM73" s="145"/>
      <c r="UNN73" s="145"/>
      <c r="UNO73" s="145"/>
      <c r="UNP73" s="145"/>
      <c r="UNQ73" s="145"/>
      <c r="UNR73" s="145"/>
      <c r="UNS73" s="145"/>
      <c r="UNT73" s="145"/>
      <c r="UNU73" s="145"/>
      <c r="UNV73" s="145"/>
      <c r="UNW73" s="145"/>
      <c r="UNX73" s="145"/>
      <c r="UNY73" s="145"/>
      <c r="UNZ73" s="145"/>
      <c r="UOA73" s="145"/>
      <c r="UOB73" s="145"/>
      <c r="UOC73" s="145"/>
      <c r="UOD73" s="145"/>
      <c r="UOE73" s="145"/>
      <c r="UOF73" s="145"/>
      <c r="UOG73" s="145"/>
      <c r="UOH73" s="145"/>
      <c r="UOI73" s="145"/>
      <c r="UOJ73" s="145"/>
      <c r="UOK73" s="145"/>
      <c r="UOL73" s="145"/>
      <c r="UOM73" s="145"/>
      <c r="UON73" s="145"/>
      <c r="UOO73" s="145"/>
      <c r="UOP73" s="145"/>
      <c r="UOQ73" s="145"/>
      <c r="UOR73" s="145"/>
      <c r="UOS73" s="145"/>
      <c r="UOT73" s="145"/>
      <c r="UOU73" s="145"/>
      <c r="UOV73" s="145"/>
      <c r="UOW73" s="145"/>
      <c r="UOX73" s="145"/>
      <c r="UOY73" s="145"/>
      <c r="UOZ73" s="145"/>
      <c r="UPA73" s="145"/>
      <c r="UPB73" s="145"/>
      <c r="UPC73" s="145"/>
      <c r="UPD73" s="145"/>
      <c r="UPE73" s="145"/>
      <c r="UPF73" s="145"/>
      <c r="UPG73" s="145"/>
      <c r="UPH73" s="145"/>
      <c r="UPI73" s="145"/>
      <c r="UPJ73" s="145"/>
      <c r="UPK73" s="145"/>
      <c r="UPL73" s="145"/>
      <c r="UPM73" s="145"/>
      <c r="UPN73" s="145"/>
      <c r="UPO73" s="145"/>
      <c r="UPP73" s="145"/>
      <c r="UPQ73" s="145"/>
      <c r="UPR73" s="145"/>
      <c r="UPS73" s="145"/>
      <c r="UPT73" s="145"/>
      <c r="UPU73" s="145"/>
      <c r="UPV73" s="145"/>
      <c r="UPW73" s="145"/>
      <c r="UPX73" s="145"/>
      <c r="UPY73" s="145"/>
      <c r="UPZ73" s="145"/>
      <c r="UQA73" s="145"/>
      <c r="UQB73" s="145"/>
      <c r="UQC73" s="145"/>
      <c r="UQD73" s="145"/>
      <c r="UQE73" s="145"/>
      <c r="UQF73" s="145"/>
      <c r="UQG73" s="145"/>
      <c r="UQH73" s="145"/>
      <c r="UQI73" s="145"/>
      <c r="UQJ73" s="145"/>
      <c r="UQK73" s="145"/>
      <c r="UQL73" s="145"/>
      <c r="UQM73" s="145"/>
      <c r="UQN73" s="145"/>
      <c r="UQO73" s="145"/>
      <c r="UQP73" s="145"/>
      <c r="UQQ73" s="145"/>
      <c r="UQR73" s="145"/>
      <c r="UQS73" s="145"/>
      <c r="UQT73" s="145"/>
      <c r="UQU73" s="145"/>
      <c r="UQV73" s="145"/>
      <c r="UQW73" s="145"/>
      <c r="UQX73" s="145"/>
      <c r="UQY73" s="145"/>
      <c r="UQZ73" s="145"/>
      <c r="URA73" s="145"/>
      <c r="URB73" s="145"/>
      <c r="URC73" s="145"/>
      <c r="URD73" s="145"/>
      <c r="URE73" s="145"/>
      <c r="URF73" s="145"/>
      <c r="URG73" s="145"/>
      <c r="URH73" s="145"/>
      <c r="URI73" s="145"/>
      <c r="URJ73" s="145"/>
      <c r="URK73" s="145"/>
      <c r="URL73" s="145"/>
      <c r="URM73" s="145"/>
      <c r="URN73" s="145"/>
      <c r="URO73" s="145"/>
      <c r="URP73" s="145"/>
      <c r="URQ73" s="145"/>
      <c r="URR73" s="145"/>
      <c r="URS73" s="145"/>
      <c r="URT73" s="145"/>
      <c r="URU73" s="145"/>
      <c r="URV73" s="145"/>
      <c r="URW73" s="145"/>
      <c r="URX73" s="145"/>
      <c r="URY73" s="145"/>
      <c r="URZ73" s="145"/>
      <c r="USA73" s="145"/>
      <c r="USB73" s="145"/>
      <c r="USC73" s="145"/>
      <c r="USD73" s="145"/>
      <c r="USE73" s="145"/>
      <c r="USF73" s="145"/>
      <c r="USG73" s="145"/>
      <c r="USH73" s="145"/>
      <c r="USI73" s="145"/>
      <c r="USJ73" s="145"/>
      <c r="USK73" s="145"/>
      <c r="USL73" s="145"/>
      <c r="USM73" s="145"/>
      <c r="USN73" s="145"/>
      <c r="USO73" s="145"/>
      <c r="USP73" s="145"/>
      <c r="USQ73" s="145"/>
      <c r="USR73" s="145"/>
      <c r="USS73" s="145"/>
      <c r="UST73" s="145"/>
      <c r="USU73" s="145"/>
      <c r="USV73" s="145"/>
      <c r="USW73" s="145"/>
      <c r="USX73" s="145"/>
      <c r="USY73" s="145"/>
      <c r="USZ73" s="145"/>
      <c r="UTA73" s="145"/>
      <c r="UTB73" s="145"/>
      <c r="UTC73" s="145"/>
      <c r="UTD73" s="145"/>
      <c r="UTE73" s="145"/>
      <c r="UTF73" s="145"/>
      <c r="UTG73" s="145"/>
      <c r="UTH73" s="145"/>
      <c r="UTI73" s="145"/>
      <c r="UTJ73" s="145"/>
      <c r="UTK73" s="145"/>
      <c r="UTL73" s="145"/>
      <c r="UTM73" s="145"/>
      <c r="UTN73" s="145"/>
      <c r="UTO73" s="145"/>
      <c r="UTP73" s="145"/>
      <c r="UTQ73" s="145"/>
      <c r="UTR73" s="145"/>
      <c r="UTS73" s="145"/>
      <c r="UTT73" s="145"/>
      <c r="UTU73" s="145"/>
      <c r="UTV73" s="145"/>
      <c r="UTW73" s="145"/>
      <c r="UTX73" s="145"/>
      <c r="UTY73" s="145"/>
      <c r="UTZ73" s="145"/>
      <c r="UUA73" s="145"/>
      <c r="UUB73" s="145"/>
      <c r="UUC73" s="145"/>
      <c r="UUD73" s="145"/>
      <c r="UUE73" s="145"/>
      <c r="UUF73" s="145"/>
      <c r="UUG73" s="145"/>
      <c r="UUH73" s="145"/>
      <c r="UUI73" s="145"/>
      <c r="UUJ73" s="145"/>
      <c r="UUK73" s="145"/>
      <c r="UUL73" s="145"/>
      <c r="UUM73" s="145"/>
      <c r="UUN73" s="145"/>
      <c r="UUO73" s="145"/>
      <c r="UUP73" s="145"/>
      <c r="UUQ73" s="145"/>
      <c r="UUR73" s="145"/>
      <c r="UUS73" s="145"/>
      <c r="UUT73" s="145"/>
      <c r="UUU73" s="145"/>
      <c r="UUV73" s="145"/>
      <c r="UUW73" s="145"/>
      <c r="UUX73" s="145"/>
      <c r="UUY73" s="145"/>
      <c r="UUZ73" s="145"/>
      <c r="UVA73" s="145"/>
      <c r="UVB73" s="145"/>
      <c r="UVC73" s="145"/>
      <c r="UVD73" s="145"/>
      <c r="UVE73" s="145"/>
      <c r="UVF73" s="145"/>
      <c r="UVG73" s="145"/>
      <c r="UVH73" s="145"/>
      <c r="UVI73" s="145"/>
      <c r="UVJ73" s="145"/>
      <c r="UVK73" s="145"/>
      <c r="UVL73" s="145"/>
      <c r="UVM73" s="145"/>
      <c r="UVN73" s="145"/>
      <c r="UVO73" s="145"/>
      <c r="UVP73" s="145"/>
      <c r="UVQ73" s="145"/>
      <c r="UVR73" s="145"/>
      <c r="UVS73" s="145"/>
      <c r="UVT73" s="145"/>
      <c r="UVU73" s="145"/>
      <c r="UVV73" s="145"/>
      <c r="UVW73" s="145"/>
      <c r="UVX73" s="145"/>
      <c r="UVY73" s="145"/>
      <c r="UVZ73" s="145"/>
      <c r="UWA73" s="145"/>
      <c r="UWB73" s="145"/>
      <c r="UWC73" s="145"/>
      <c r="UWD73" s="145"/>
      <c r="UWE73" s="145"/>
      <c r="UWF73" s="145"/>
      <c r="UWG73" s="145"/>
      <c r="UWH73" s="145"/>
      <c r="UWI73" s="145"/>
      <c r="UWJ73" s="145"/>
      <c r="UWK73" s="145"/>
      <c r="UWL73" s="145"/>
      <c r="UWM73" s="145"/>
      <c r="UWN73" s="145"/>
      <c r="UWO73" s="145"/>
      <c r="UWP73" s="145"/>
      <c r="UWQ73" s="145"/>
      <c r="UWR73" s="145"/>
      <c r="UWS73" s="145"/>
      <c r="UWT73" s="145"/>
      <c r="UWU73" s="145"/>
      <c r="UWV73" s="145"/>
      <c r="UWW73" s="145"/>
      <c r="UWX73" s="145"/>
      <c r="UWY73" s="145"/>
      <c r="UWZ73" s="145"/>
      <c r="UXA73" s="145"/>
      <c r="UXB73" s="145"/>
      <c r="UXC73" s="145"/>
      <c r="UXD73" s="145"/>
      <c r="UXE73" s="145"/>
      <c r="UXF73" s="145"/>
      <c r="UXG73" s="145"/>
      <c r="UXH73" s="145"/>
      <c r="UXI73" s="145"/>
      <c r="UXJ73" s="145"/>
      <c r="UXK73" s="145"/>
      <c r="UXL73" s="145"/>
      <c r="UXM73" s="145"/>
      <c r="UXN73" s="145"/>
      <c r="UXO73" s="145"/>
      <c r="UXP73" s="145"/>
      <c r="UXQ73" s="145"/>
      <c r="UXR73" s="145"/>
      <c r="UXS73" s="145"/>
      <c r="UXT73" s="145"/>
      <c r="UXU73" s="145"/>
      <c r="UXV73" s="145"/>
      <c r="UXW73" s="145"/>
      <c r="UXX73" s="145"/>
      <c r="UXY73" s="145"/>
      <c r="UXZ73" s="145"/>
      <c r="UYA73" s="145"/>
      <c r="UYB73" s="145"/>
      <c r="UYC73" s="145"/>
      <c r="UYD73" s="145"/>
      <c r="UYE73" s="145"/>
      <c r="UYF73" s="145"/>
      <c r="UYG73" s="145"/>
      <c r="UYH73" s="145"/>
      <c r="UYI73" s="145"/>
      <c r="UYJ73" s="145"/>
      <c r="UYK73" s="145"/>
      <c r="UYL73" s="145"/>
      <c r="UYM73" s="145"/>
      <c r="UYN73" s="145"/>
      <c r="UYO73" s="145"/>
      <c r="UYP73" s="145"/>
      <c r="UYQ73" s="145"/>
      <c r="UYR73" s="145"/>
      <c r="UYS73" s="145"/>
      <c r="UYT73" s="145"/>
      <c r="UYU73" s="145"/>
      <c r="UYV73" s="145"/>
      <c r="UYW73" s="145"/>
      <c r="UYX73" s="145"/>
      <c r="UYY73" s="145"/>
      <c r="UYZ73" s="145"/>
      <c r="UZA73" s="145"/>
      <c r="UZB73" s="145"/>
      <c r="UZC73" s="145"/>
      <c r="UZD73" s="145"/>
      <c r="UZE73" s="145"/>
      <c r="UZF73" s="145"/>
      <c r="UZG73" s="145"/>
      <c r="UZH73" s="145"/>
      <c r="UZI73" s="145"/>
      <c r="UZJ73" s="145"/>
      <c r="UZK73" s="145"/>
      <c r="UZL73" s="145"/>
      <c r="UZM73" s="145"/>
      <c r="UZN73" s="145"/>
      <c r="UZO73" s="145"/>
      <c r="UZP73" s="145"/>
      <c r="UZQ73" s="145"/>
      <c r="UZR73" s="145"/>
      <c r="UZS73" s="145"/>
      <c r="UZT73" s="145"/>
      <c r="UZU73" s="145"/>
      <c r="UZV73" s="145"/>
      <c r="UZW73" s="145"/>
      <c r="UZX73" s="145"/>
      <c r="UZY73" s="145"/>
      <c r="UZZ73" s="145"/>
      <c r="VAA73" s="145"/>
      <c r="VAB73" s="145"/>
      <c r="VAC73" s="145"/>
      <c r="VAD73" s="145"/>
      <c r="VAE73" s="145"/>
      <c r="VAF73" s="145"/>
      <c r="VAG73" s="145"/>
      <c r="VAH73" s="145"/>
      <c r="VAI73" s="145"/>
      <c r="VAJ73" s="145"/>
      <c r="VAK73" s="145"/>
      <c r="VAL73" s="145"/>
      <c r="VAM73" s="145"/>
      <c r="VAN73" s="145"/>
      <c r="VAO73" s="145"/>
      <c r="VAP73" s="145"/>
      <c r="VAQ73" s="145"/>
      <c r="VAR73" s="145"/>
      <c r="VAS73" s="145"/>
      <c r="VAT73" s="145"/>
      <c r="VAU73" s="145"/>
      <c r="VAV73" s="145"/>
      <c r="VAW73" s="145"/>
      <c r="VAX73" s="145"/>
      <c r="VAY73" s="145"/>
      <c r="VAZ73" s="145"/>
      <c r="VBA73" s="145"/>
      <c r="VBB73" s="145"/>
      <c r="VBC73" s="145"/>
      <c r="VBD73" s="145"/>
      <c r="VBE73" s="145"/>
      <c r="VBF73" s="145"/>
      <c r="VBG73" s="145"/>
      <c r="VBH73" s="145"/>
      <c r="VBI73" s="145"/>
      <c r="VBJ73" s="145"/>
      <c r="VBK73" s="145"/>
      <c r="VBL73" s="145"/>
      <c r="VBM73" s="145"/>
      <c r="VBN73" s="145"/>
      <c r="VBO73" s="145"/>
      <c r="VBP73" s="145"/>
      <c r="VBQ73" s="145"/>
      <c r="VBR73" s="145"/>
      <c r="VBS73" s="145"/>
      <c r="VBT73" s="145"/>
      <c r="VBU73" s="145"/>
      <c r="VBV73" s="145"/>
      <c r="VBW73" s="145"/>
      <c r="VBX73" s="145"/>
      <c r="VBY73" s="145"/>
      <c r="VBZ73" s="145"/>
      <c r="VCA73" s="145"/>
      <c r="VCB73" s="145"/>
      <c r="VCC73" s="145"/>
      <c r="VCD73" s="145"/>
      <c r="VCE73" s="145"/>
      <c r="VCF73" s="145"/>
      <c r="VCG73" s="145"/>
      <c r="VCH73" s="145"/>
      <c r="VCI73" s="145"/>
      <c r="VCJ73" s="145"/>
      <c r="VCK73" s="145"/>
      <c r="VCL73" s="145"/>
      <c r="VCM73" s="145"/>
      <c r="VCN73" s="145"/>
      <c r="VCO73" s="145"/>
      <c r="VCP73" s="145"/>
      <c r="VCQ73" s="145"/>
      <c r="VCR73" s="145"/>
      <c r="VCS73" s="145"/>
      <c r="VCT73" s="145"/>
      <c r="VCU73" s="145"/>
      <c r="VCV73" s="145"/>
      <c r="VCW73" s="145"/>
      <c r="VCX73" s="145"/>
      <c r="VCY73" s="145"/>
      <c r="VCZ73" s="145"/>
      <c r="VDA73" s="145"/>
      <c r="VDB73" s="145"/>
      <c r="VDC73" s="145"/>
      <c r="VDD73" s="145"/>
      <c r="VDE73" s="145"/>
      <c r="VDF73" s="145"/>
      <c r="VDG73" s="145"/>
      <c r="VDH73" s="145"/>
      <c r="VDI73" s="145"/>
      <c r="VDJ73" s="145"/>
      <c r="VDK73" s="145"/>
      <c r="VDL73" s="145"/>
      <c r="VDM73" s="145"/>
      <c r="VDN73" s="145"/>
      <c r="VDO73" s="145"/>
      <c r="VDP73" s="145"/>
      <c r="VDQ73" s="145"/>
      <c r="VDR73" s="145"/>
      <c r="VDS73" s="145"/>
      <c r="VDT73" s="145"/>
      <c r="VDU73" s="145"/>
      <c r="VDV73" s="145"/>
      <c r="VDW73" s="145"/>
      <c r="VDX73" s="145"/>
      <c r="VDY73" s="145"/>
      <c r="VDZ73" s="145"/>
      <c r="VEA73" s="145"/>
      <c r="VEB73" s="145"/>
      <c r="VEC73" s="145"/>
      <c r="VED73" s="145"/>
      <c r="VEE73" s="145"/>
      <c r="VEF73" s="145"/>
      <c r="VEG73" s="145"/>
      <c r="VEH73" s="145"/>
      <c r="VEI73" s="145"/>
      <c r="VEJ73" s="145"/>
      <c r="VEK73" s="145"/>
      <c r="VEL73" s="145"/>
      <c r="VEM73" s="145"/>
      <c r="VEN73" s="145"/>
      <c r="VEO73" s="145"/>
      <c r="VEP73" s="145"/>
      <c r="VEQ73" s="145"/>
      <c r="VER73" s="145"/>
      <c r="VES73" s="145"/>
      <c r="VET73" s="145"/>
      <c r="VEU73" s="145"/>
      <c r="VEV73" s="145"/>
      <c r="VEW73" s="145"/>
      <c r="VEX73" s="145"/>
      <c r="VEY73" s="145"/>
      <c r="VEZ73" s="145"/>
      <c r="VFA73" s="145"/>
      <c r="VFB73" s="145"/>
      <c r="VFC73" s="145"/>
      <c r="VFD73" s="145"/>
      <c r="VFE73" s="145"/>
      <c r="VFF73" s="145"/>
      <c r="VFG73" s="145"/>
      <c r="VFH73" s="145"/>
      <c r="VFI73" s="145"/>
      <c r="VFJ73" s="145"/>
      <c r="VFK73" s="145"/>
      <c r="VFL73" s="145"/>
      <c r="VFM73" s="145"/>
      <c r="VFN73" s="145"/>
      <c r="VFO73" s="145"/>
      <c r="VFP73" s="145"/>
      <c r="VFQ73" s="145"/>
      <c r="VFR73" s="145"/>
      <c r="VFS73" s="145"/>
      <c r="VFT73" s="145"/>
      <c r="VFU73" s="145"/>
      <c r="VFV73" s="145"/>
      <c r="VFW73" s="145"/>
      <c r="VFX73" s="145"/>
      <c r="VFY73" s="145"/>
      <c r="VFZ73" s="145"/>
      <c r="VGA73" s="145"/>
      <c r="VGB73" s="145"/>
      <c r="VGC73" s="145"/>
      <c r="VGD73" s="145"/>
      <c r="VGE73" s="145"/>
      <c r="VGF73" s="145"/>
      <c r="VGG73" s="145"/>
      <c r="VGH73" s="145"/>
      <c r="VGI73" s="145"/>
      <c r="VGJ73" s="145"/>
      <c r="VGK73" s="145"/>
      <c r="VGL73" s="145"/>
      <c r="VGM73" s="145"/>
      <c r="VGN73" s="145"/>
      <c r="VGO73" s="145"/>
      <c r="VGP73" s="145"/>
      <c r="VGQ73" s="145"/>
      <c r="VGR73" s="145"/>
      <c r="VGS73" s="145"/>
      <c r="VGT73" s="145"/>
      <c r="VGU73" s="145"/>
      <c r="VGV73" s="145"/>
      <c r="VGW73" s="145"/>
      <c r="VGX73" s="145"/>
      <c r="VGY73" s="145"/>
      <c r="VGZ73" s="145"/>
      <c r="VHA73" s="145"/>
      <c r="VHB73" s="145"/>
      <c r="VHC73" s="145"/>
      <c r="VHD73" s="145"/>
      <c r="VHE73" s="145"/>
      <c r="VHF73" s="145"/>
      <c r="VHG73" s="145"/>
      <c r="VHH73" s="145"/>
      <c r="VHI73" s="145"/>
      <c r="VHJ73" s="145"/>
      <c r="VHK73" s="145"/>
      <c r="VHL73" s="145"/>
      <c r="VHM73" s="145"/>
      <c r="VHN73" s="145"/>
      <c r="VHO73" s="145"/>
      <c r="VHP73" s="145"/>
      <c r="VHQ73" s="145"/>
      <c r="VHR73" s="145"/>
      <c r="VHS73" s="145"/>
      <c r="VHT73" s="145"/>
      <c r="VHU73" s="145"/>
      <c r="VHV73" s="145"/>
      <c r="VHW73" s="145"/>
      <c r="VHX73" s="145"/>
      <c r="VHY73" s="145"/>
      <c r="VHZ73" s="145"/>
      <c r="VIA73" s="145"/>
      <c r="VIB73" s="145"/>
      <c r="VIC73" s="145"/>
      <c r="VID73" s="145"/>
      <c r="VIE73" s="145"/>
      <c r="VIF73" s="145"/>
      <c r="VIG73" s="145"/>
      <c r="VIH73" s="145"/>
      <c r="VII73" s="145"/>
      <c r="VIJ73" s="145"/>
      <c r="VIK73" s="145"/>
      <c r="VIL73" s="145"/>
      <c r="VIM73" s="145"/>
      <c r="VIN73" s="145"/>
      <c r="VIO73" s="145"/>
      <c r="VIP73" s="145"/>
      <c r="VIQ73" s="145"/>
      <c r="VIR73" s="145"/>
      <c r="VIS73" s="145"/>
      <c r="VIT73" s="145"/>
      <c r="VIU73" s="145"/>
      <c r="VIV73" s="145"/>
      <c r="VIW73" s="145"/>
      <c r="VIX73" s="145"/>
      <c r="VIY73" s="145"/>
      <c r="VIZ73" s="145"/>
      <c r="VJA73" s="145"/>
      <c r="VJB73" s="145"/>
      <c r="VJC73" s="145"/>
      <c r="VJD73" s="145"/>
      <c r="VJE73" s="145"/>
      <c r="VJF73" s="145"/>
      <c r="VJG73" s="145"/>
      <c r="VJH73" s="145"/>
      <c r="VJI73" s="145"/>
      <c r="VJJ73" s="145"/>
      <c r="VJK73" s="145"/>
      <c r="VJL73" s="145"/>
      <c r="VJM73" s="145"/>
      <c r="VJN73" s="145"/>
      <c r="VJO73" s="145"/>
      <c r="VJP73" s="145"/>
      <c r="VJQ73" s="145"/>
      <c r="VJR73" s="145"/>
      <c r="VJS73" s="145"/>
      <c r="VJT73" s="145"/>
      <c r="VJU73" s="145"/>
      <c r="VJV73" s="145"/>
      <c r="VJW73" s="145"/>
      <c r="VJX73" s="145"/>
      <c r="VJY73" s="145"/>
      <c r="VJZ73" s="145"/>
      <c r="VKA73" s="145"/>
      <c r="VKB73" s="145"/>
      <c r="VKC73" s="145"/>
      <c r="VKD73" s="145"/>
      <c r="VKE73" s="145"/>
      <c r="VKF73" s="145"/>
      <c r="VKG73" s="145"/>
      <c r="VKH73" s="145"/>
      <c r="VKI73" s="145"/>
      <c r="VKJ73" s="145"/>
      <c r="VKK73" s="145"/>
      <c r="VKL73" s="145"/>
      <c r="VKM73" s="145"/>
      <c r="VKN73" s="145"/>
      <c r="VKO73" s="145"/>
      <c r="VKP73" s="145"/>
      <c r="VKQ73" s="145"/>
      <c r="VKR73" s="145"/>
      <c r="VKS73" s="145"/>
      <c r="VKT73" s="145"/>
      <c r="VKU73" s="145"/>
      <c r="VKV73" s="145"/>
      <c r="VKW73" s="145"/>
      <c r="VKX73" s="145"/>
      <c r="VKY73" s="145"/>
      <c r="VKZ73" s="145"/>
      <c r="VLA73" s="145"/>
      <c r="VLB73" s="145"/>
      <c r="VLC73" s="145"/>
      <c r="VLD73" s="145"/>
      <c r="VLE73" s="145"/>
      <c r="VLF73" s="145"/>
      <c r="VLG73" s="145"/>
      <c r="VLH73" s="145"/>
      <c r="VLI73" s="145"/>
      <c r="VLJ73" s="145"/>
      <c r="VLK73" s="145"/>
      <c r="VLL73" s="145"/>
      <c r="VLM73" s="145"/>
      <c r="VLN73" s="145"/>
      <c r="VLO73" s="145"/>
      <c r="VLP73" s="145"/>
      <c r="VLQ73" s="145"/>
      <c r="VLR73" s="145"/>
      <c r="VLS73" s="145"/>
      <c r="VLT73" s="145"/>
      <c r="VLU73" s="145"/>
      <c r="VLV73" s="145"/>
      <c r="VLW73" s="145"/>
      <c r="VLX73" s="145"/>
      <c r="VLY73" s="145"/>
      <c r="VLZ73" s="145"/>
      <c r="VMA73" s="145"/>
      <c r="VMB73" s="145"/>
      <c r="VMC73" s="145"/>
      <c r="VMD73" s="145"/>
      <c r="VME73" s="145"/>
      <c r="VMF73" s="145"/>
      <c r="VMG73" s="145"/>
      <c r="VMH73" s="145"/>
      <c r="VMI73" s="145"/>
      <c r="VMJ73" s="145"/>
      <c r="VMK73" s="145"/>
      <c r="VML73" s="145"/>
      <c r="VMM73" s="145"/>
      <c r="VMN73" s="145"/>
      <c r="VMO73" s="145"/>
      <c r="VMP73" s="145"/>
      <c r="VMQ73" s="145"/>
      <c r="VMR73" s="145"/>
      <c r="VMS73" s="145"/>
      <c r="VMT73" s="145"/>
      <c r="VMU73" s="145"/>
      <c r="VMV73" s="145"/>
      <c r="VMW73" s="145"/>
      <c r="VMX73" s="145"/>
      <c r="VMY73" s="145"/>
      <c r="VMZ73" s="145"/>
      <c r="VNA73" s="145"/>
      <c r="VNB73" s="145"/>
      <c r="VNC73" s="145"/>
      <c r="VND73" s="145"/>
      <c r="VNE73" s="145"/>
      <c r="VNF73" s="145"/>
      <c r="VNG73" s="145"/>
      <c r="VNH73" s="145"/>
      <c r="VNI73" s="145"/>
      <c r="VNJ73" s="145"/>
      <c r="VNK73" s="145"/>
      <c r="VNL73" s="145"/>
      <c r="VNM73" s="145"/>
      <c r="VNN73" s="145"/>
      <c r="VNO73" s="145"/>
      <c r="VNP73" s="145"/>
      <c r="VNQ73" s="145"/>
      <c r="VNR73" s="145"/>
      <c r="VNS73" s="145"/>
      <c r="VNT73" s="145"/>
      <c r="VNU73" s="145"/>
      <c r="VNV73" s="145"/>
      <c r="VNW73" s="145"/>
      <c r="VNX73" s="145"/>
      <c r="VNY73" s="145"/>
      <c r="VNZ73" s="145"/>
      <c r="VOA73" s="145"/>
      <c r="VOB73" s="145"/>
      <c r="VOC73" s="145"/>
      <c r="VOD73" s="145"/>
      <c r="VOE73" s="145"/>
      <c r="VOF73" s="145"/>
      <c r="VOG73" s="145"/>
      <c r="VOH73" s="145"/>
      <c r="VOI73" s="145"/>
      <c r="VOJ73" s="145"/>
      <c r="VOK73" s="145"/>
      <c r="VOL73" s="145"/>
      <c r="VOM73" s="145"/>
      <c r="VON73" s="145"/>
      <c r="VOO73" s="145"/>
      <c r="VOP73" s="145"/>
      <c r="VOQ73" s="145"/>
      <c r="VOR73" s="145"/>
      <c r="VOS73" s="145"/>
      <c r="VOT73" s="145"/>
      <c r="VOU73" s="145"/>
      <c r="VOV73" s="145"/>
      <c r="VOW73" s="145"/>
      <c r="VOX73" s="145"/>
      <c r="VOY73" s="145"/>
      <c r="VOZ73" s="145"/>
      <c r="VPA73" s="145"/>
      <c r="VPB73" s="145"/>
      <c r="VPC73" s="145"/>
      <c r="VPD73" s="145"/>
      <c r="VPE73" s="145"/>
      <c r="VPF73" s="145"/>
      <c r="VPG73" s="145"/>
      <c r="VPH73" s="145"/>
      <c r="VPI73" s="145"/>
      <c r="VPJ73" s="145"/>
      <c r="VPK73" s="145"/>
      <c r="VPL73" s="145"/>
      <c r="VPM73" s="145"/>
      <c r="VPN73" s="145"/>
      <c r="VPO73" s="145"/>
      <c r="VPP73" s="145"/>
      <c r="VPQ73" s="145"/>
      <c r="VPR73" s="145"/>
      <c r="VPS73" s="145"/>
      <c r="VPT73" s="145"/>
      <c r="VPU73" s="145"/>
      <c r="VPV73" s="145"/>
      <c r="VPW73" s="145"/>
      <c r="VPX73" s="145"/>
      <c r="VPY73" s="145"/>
      <c r="VPZ73" s="145"/>
      <c r="VQA73" s="145"/>
      <c r="VQB73" s="145"/>
      <c r="VQC73" s="145"/>
      <c r="VQD73" s="145"/>
      <c r="VQE73" s="145"/>
      <c r="VQF73" s="145"/>
      <c r="VQG73" s="145"/>
      <c r="VQH73" s="145"/>
      <c r="VQI73" s="145"/>
      <c r="VQJ73" s="145"/>
      <c r="VQK73" s="145"/>
      <c r="VQL73" s="145"/>
      <c r="VQM73" s="145"/>
      <c r="VQN73" s="145"/>
      <c r="VQO73" s="145"/>
      <c r="VQP73" s="145"/>
      <c r="VQQ73" s="145"/>
      <c r="VQR73" s="145"/>
      <c r="VQS73" s="145"/>
      <c r="VQT73" s="145"/>
      <c r="VQU73" s="145"/>
      <c r="VQV73" s="145"/>
      <c r="VQW73" s="145"/>
      <c r="VQX73" s="145"/>
      <c r="VQY73" s="145"/>
      <c r="VQZ73" s="145"/>
      <c r="VRA73" s="145"/>
      <c r="VRB73" s="145"/>
      <c r="VRC73" s="145"/>
      <c r="VRD73" s="145"/>
      <c r="VRE73" s="145"/>
      <c r="VRF73" s="145"/>
      <c r="VRG73" s="145"/>
      <c r="VRH73" s="145"/>
      <c r="VRI73" s="145"/>
      <c r="VRJ73" s="145"/>
      <c r="VRK73" s="145"/>
      <c r="VRL73" s="145"/>
      <c r="VRM73" s="145"/>
      <c r="VRN73" s="145"/>
      <c r="VRO73" s="145"/>
      <c r="VRP73" s="145"/>
      <c r="VRQ73" s="145"/>
      <c r="VRR73" s="145"/>
      <c r="VRS73" s="145"/>
      <c r="VRT73" s="145"/>
      <c r="VRU73" s="145"/>
      <c r="VRV73" s="145"/>
      <c r="VRW73" s="145"/>
      <c r="VRX73" s="145"/>
      <c r="VRY73" s="145"/>
      <c r="VRZ73" s="145"/>
      <c r="VSA73" s="145"/>
      <c r="VSB73" s="145"/>
      <c r="VSC73" s="145"/>
      <c r="VSD73" s="145"/>
      <c r="VSE73" s="145"/>
      <c r="VSF73" s="145"/>
      <c r="VSG73" s="145"/>
      <c r="VSH73" s="145"/>
      <c r="VSI73" s="145"/>
      <c r="VSJ73" s="145"/>
      <c r="VSK73" s="145"/>
      <c r="VSL73" s="145"/>
      <c r="VSM73" s="145"/>
      <c r="VSN73" s="145"/>
      <c r="VSO73" s="145"/>
      <c r="VSP73" s="145"/>
      <c r="VSQ73" s="145"/>
      <c r="VSR73" s="145"/>
      <c r="VSS73" s="145"/>
      <c r="VST73" s="145"/>
      <c r="VSU73" s="145"/>
      <c r="VSV73" s="145"/>
      <c r="VSW73" s="145"/>
      <c r="VSX73" s="145"/>
      <c r="VSY73" s="145"/>
      <c r="VSZ73" s="145"/>
      <c r="VTA73" s="145"/>
      <c r="VTB73" s="145"/>
      <c r="VTC73" s="145"/>
      <c r="VTD73" s="145"/>
      <c r="VTE73" s="145"/>
      <c r="VTF73" s="145"/>
      <c r="VTG73" s="145"/>
      <c r="VTH73" s="145"/>
      <c r="VTI73" s="145"/>
      <c r="VTJ73" s="145"/>
      <c r="VTK73" s="145"/>
      <c r="VTL73" s="145"/>
      <c r="VTM73" s="145"/>
      <c r="VTN73" s="145"/>
      <c r="VTO73" s="145"/>
      <c r="VTP73" s="145"/>
      <c r="VTQ73" s="145"/>
      <c r="VTR73" s="145"/>
      <c r="VTS73" s="145"/>
      <c r="VTT73" s="145"/>
      <c r="VTU73" s="145"/>
      <c r="VTV73" s="145"/>
      <c r="VTW73" s="145"/>
      <c r="VTX73" s="145"/>
      <c r="VTY73" s="145"/>
      <c r="VTZ73" s="145"/>
      <c r="VUA73" s="145"/>
      <c r="VUB73" s="145"/>
      <c r="VUC73" s="145"/>
      <c r="VUD73" s="145"/>
      <c r="VUE73" s="145"/>
      <c r="VUF73" s="145"/>
      <c r="VUG73" s="145"/>
      <c r="VUH73" s="145"/>
      <c r="VUI73" s="145"/>
      <c r="VUJ73" s="145"/>
      <c r="VUK73" s="145"/>
      <c r="VUL73" s="145"/>
      <c r="VUM73" s="145"/>
      <c r="VUN73" s="145"/>
      <c r="VUO73" s="145"/>
      <c r="VUP73" s="145"/>
      <c r="VUQ73" s="145"/>
      <c r="VUR73" s="145"/>
      <c r="VUS73" s="145"/>
      <c r="VUT73" s="145"/>
      <c r="VUU73" s="145"/>
      <c r="VUV73" s="145"/>
      <c r="VUW73" s="145"/>
      <c r="VUX73" s="145"/>
      <c r="VUY73" s="145"/>
      <c r="VUZ73" s="145"/>
      <c r="VVA73" s="145"/>
      <c r="VVB73" s="145"/>
      <c r="VVC73" s="145"/>
      <c r="VVD73" s="145"/>
      <c r="VVE73" s="145"/>
      <c r="VVF73" s="145"/>
      <c r="VVG73" s="145"/>
      <c r="VVH73" s="145"/>
      <c r="VVI73" s="145"/>
      <c r="VVJ73" s="145"/>
      <c r="VVK73" s="145"/>
      <c r="VVL73" s="145"/>
      <c r="VVM73" s="145"/>
      <c r="VVN73" s="145"/>
      <c r="VVO73" s="145"/>
      <c r="VVP73" s="145"/>
      <c r="VVQ73" s="145"/>
      <c r="VVR73" s="145"/>
      <c r="VVS73" s="145"/>
      <c r="VVT73" s="145"/>
      <c r="VVU73" s="145"/>
      <c r="VVV73" s="145"/>
      <c r="VVW73" s="145"/>
      <c r="VVX73" s="145"/>
      <c r="VVY73" s="145"/>
      <c r="VVZ73" s="145"/>
      <c r="VWA73" s="145"/>
      <c r="VWB73" s="145"/>
      <c r="VWC73" s="145"/>
      <c r="VWD73" s="145"/>
      <c r="VWE73" s="145"/>
      <c r="VWF73" s="145"/>
      <c r="VWG73" s="145"/>
      <c r="VWH73" s="145"/>
      <c r="VWI73" s="145"/>
      <c r="VWJ73" s="145"/>
      <c r="VWK73" s="145"/>
      <c r="VWL73" s="145"/>
      <c r="VWM73" s="145"/>
      <c r="VWN73" s="145"/>
      <c r="VWO73" s="145"/>
      <c r="VWP73" s="145"/>
      <c r="VWQ73" s="145"/>
      <c r="VWR73" s="145"/>
      <c r="VWS73" s="145"/>
      <c r="VWT73" s="145"/>
      <c r="VWU73" s="145"/>
      <c r="VWV73" s="145"/>
      <c r="VWW73" s="145"/>
      <c r="VWX73" s="145"/>
      <c r="VWY73" s="145"/>
      <c r="VWZ73" s="145"/>
      <c r="VXA73" s="145"/>
      <c r="VXB73" s="145"/>
      <c r="VXC73" s="145"/>
      <c r="VXD73" s="145"/>
      <c r="VXE73" s="145"/>
      <c r="VXF73" s="145"/>
      <c r="VXG73" s="145"/>
      <c r="VXH73" s="145"/>
      <c r="VXI73" s="145"/>
      <c r="VXJ73" s="145"/>
      <c r="VXK73" s="145"/>
      <c r="VXL73" s="145"/>
      <c r="VXM73" s="145"/>
      <c r="VXN73" s="145"/>
      <c r="VXO73" s="145"/>
      <c r="VXP73" s="145"/>
      <c r="VXQ73" s="145"/>
      <c r="VXR73" s="145"/>
      <c r="VXS73" s="145"/>
      <c r="VXT73" s="145"/>
      <c r="VXU73" s="145"/>
      <c r="VXV73" s="145"/>
      <c r="VXW73" s="145"/>
      <c r="VXX73" s="145"/>
      <c r="VXY73" s="145"/>
      <c r="VXZ73" s="145"/>
      <c r="VYA73" s="145"/>
      <c r="VYB73" s="145"/>
      <c r="VYC73" s="145"/>
      <c r="VYD73" s="145"/>
      <c r="VYE73" s="145"/>
      <c r="VYF73" s="145"/>
      <c r="VYG73" s="145"/>
      <c r="VYH73" s="145"/>
      <c r="VYI73" s="145"/>
      <c r="VYJ73" s="145"/>
      <c r="VYK73" s="145"/>
      <c r="VYL73" s="145"/>
      <c r="VYM73" s="145"/>
      <c r="VYN73" s="145"/>
      <c r="VYO73" s="145"/>
      <c r="VYP73" s="145"/>
      <c r="VYQ73" s="145"/>
      <c r="VYR73" s="145"/>
      <c r="VYS73" s="145"/>
      <c r="VYT73" s="145"/>
      <c r="VYU73" s="145"/>
      <c r="VYV73" s="145"/>
      <c r="VYW73" s="145"/>
      <c r="VYX73" s="145"/>
      <c r="VYY73" s="145"/>
      <c r="VYZ73" s="145"/>
      <c r="VZA73" s="145"/>
      <c r="VZB73" s="145"/>
      <c r="VZC73" s="145"/>
      <c r="VZD73" s="145"/>
      <c r="VZE73" s="145"/>
      <c r="VZF73" s="145"/>
      <c r="VZG73" s="145"/>
      <c r="VZH73" s="145"/>
      <c r="VZI73" s="145"/>
      <c r="VZJ73" s="145"/>
      <c r="VZK73" s="145"/>
      <c r="VZL73" s="145"/>
      <c r="VZM73" s="145"/>
      <c r="VZN73" s="145"/>
      <c r="VZO73" s="145"/>
      <c r="VZP73" s="145"/>
      <c r="VZQ73" s="145"/>
      <c r="VZR73" s="145"/>
      <c r="VZS73" s="145"/>
      <c r="VZT73" s="145"/>
      <c r="VZU73" s="145"/>
      <c r="VZV73" s="145"/>
      <c r="VZW73" s="145"/>
      <c r="VZX73" s="145"/>
      <c r="VZY73" s="145"/>
      <c r="VZZ73" s="145"/>
      <c r="WAA73" s="145"/>
      <c r="WAB73" s="145"/>
      <c r="WAC73" s="145"/>
      <c r="WAD73" s="145"/>
      <c r="WAE73" s="145"/>
      <c r="WAF73" s="145"/>
      <c r="WAG73" s="145"/>
      <c r="WAH73" s="145"/>
      <c r="WAI73" s="145"/>
      <c r="WAJ73" s="145"/>
      <c r="WAK73" s="145"/>
      <c r="WAL73" s="145"/>
      <c r="WAM73" s="145"/>
      <c r="WAN73" s="145"/>
      <c r="WAO73" s="145"/>
      <c r="WAP73" s="145"/>
      <c r="WAQ73" s="145"/>
      <c r="WAR73" s="145"/>
      <c r="WAS73" s="145"/>
      <c r="WAT73" s="145"/>
      <c r="WAU73" s="145"/>
      <c r="WAV73" s="145"/>
      <c r="WAW73" s="145"/>
      <c r="WAX73" s="145"/>
      <c r="WAY73" s="145"/>
      <c r="WAZ73" s="145"/>
      <c r="WBA73" s="145"/>
      <c r="WBB73" s="145"/>
      <c r="WBC73" s="145"/>
      <c r="WBD73" s="145"/>
      <c r="WBE73" s="145"/>
      <c r="WBF73" s="145"/>
      <c r="WBG73" s="145"/>
      <c r="WBH73" s="145"/>
      <c r="WBI73" s="145"/>
      <c r="WBJ73" s="145"/>
      <c r="WBK73" s="145"/>
      <c r="WBL73" s="145"/>
      <c r="WBM73" s="145"/>
      <c r="WBN73" s="145"/>
      <c r="WBO73" s="145"/>
      <c r="WBP73" s="145"/>
      <c r="WBQ73" s="145"/>
      <c r="WBR73" s="145"/>
      <c r="WBS73" s="145"/>
      <c r="WBT73" s="145"/>
      <c r="WBU73" s="145"/>
      <c r="WBV73" s="145"/>
      <c r="WBW73" s="145"/>
      <c r="WBX73" s="145"/>
      <c r="WBY73" s="145"/>
      <c r="WBZ73" s="145"/>
      <c r="WCA73" s="145"/>
      <c r="WCB73" s="145"/>
      <c r="WCC73" s="145"/>
      <c r="WCD73" s="145"/>
      <c r="WCE73" s="145"/>
      <c r="WCF73" s="145"/>
      <c r="WCG73" s="145"/>
      <c r="WCH73" s="145"/>
      <c r="WCI73" s="145"/>
      <c r="WCJ73" s="145"/>
      <c r="WCK73" s="145"/>
      <c r="WCL73" s="145"/>
      <c r="WCM73" s="145"/>
      <c r="WCN73" s="145"/>
      <c r="WCO73" s="145"/>
      <c r="WCP73" s="145"/>
      <c r="WCQ73" s="145"/>
      <c r="WCR73" s="145"/>
      <c r="WCS73" s="145"/>
      <c r="WCT73" s="145"/>
      <c r="WCU73" s="145"/>
      <c r="WCV73" s="145"/>
      <c r="WCW73" s="145"/>
      <c r="WCX73" s="145"/>
      <c r="WCY73" s="145"/>
      <c r="WCZ73" s="145"/>
      <c r="WDA73" s="145"/>
      <c r="WDB73" s="145"/>
      <c r="WDC73" s="145"/>
      <c r="WDD73" s="145"/>
      <c r="WDE73" s="145"/>
      <c r="WDF73" s="145"/>
      <c r="WDG73" s="145"/>
      <c r="WDH73" s="145"/>
      <c r="WDI73" s="145"/>
      <c r="WDJ73" s="145"/>
      <c r="WDK73" s="145"/>
      <c r="WDL73" s="145"/>
      <c r="WDM73" s="145"/>
      <c r="WDN73" s="145"/>
      <c r="WDO73" s="145"/>
      <c r="WDP73" s="145"/>
      <c r="WDQ73" s="145"/>
      <c r="WDR73" s="145"/>
      <c r="WDS73" s="145"/>
      <c r="WDT73" s="145"/>
      <c r="WDU73" s="145"/>
      <c r="WDV73" s="145"/>
      <c r="WDW73" s="145"/>
      <c r="WDX73" s="145"/>
      <c r="WDY73" s="145"/>
      <c r="WDZ73" s="145"/>
      <c r="WEA73" s="145"/>
      <c r="WEB73" s="145"/>
      <c r="WEC73" s="145"/>
      <c r="WED73" s="145"/>
      <c r="WEE73" s="145"/>
      <c r="WEF73" s="145"/>
      <c r="WEG73" s="145"/>
      <c r="WEH73" s="145"/>
      <c r="WEI73" s="145"/>
      <c r="WEJ73" s="145"/>
      <c r="WEK73" s="145"/>
      <c r="WEL73" s="145"/>
      <c r="WEM73" s="145"/>
      <c r="WEN73" s="145"/>
      <c r="WEO73" s="145"/>
      <c r="WEP73" s="145"/>
      <c r="WEQ73" s="145"/>
      <c r="WER73" s="145"/>
      <c r="WES73" s="145"/>
      <c r="WET73" s="145"/>
      <c r="WEU73" s="145"/>
      <c r="WEV73" s="145"/>
      <c r="WEW73" s="145"/>
      <c r="WEX73" s="145"/>
      <c r="WEY73" s="145"/>
      <c r="WEZ73" s="145"/>
      <c r="WFA73" s="145"/>
      <c r="WFB73" s="145"/>
      <c r="WFC73" s="145"/>
      <c r="WFD73" s="145"/>
      <c r="WFE73" s="145"/>
      <c r="WFF73" s="145"/>
      <c r="WFG73" s="145"/>
      <c r="WFH73" s="145"/>
      <c r="WFI73" s="145"/>
      <c r="WFJ73" s="145"/>
      <c r="WFK73" s="145"/>
      <c r="WFL73" s="145"/>
      <c r="WFM73" s="145"/>
      <c r="WFN73" s="145"/>
      <c r="WFO73" s="145"/>
      <c r="WFP73" s="145"/>
      <c r="WFQ73" s="145"/>
      <c r="WFR73" s="145"/>
      <c r="WFS73" s="145"/>
      <c r="WFT73" s="145"/>
      <c r="WFU73" s="145"/>
      <c r="WFV73" s="145"/>
      <c r="WFW73" s="145"/>
      <c r="WFX73" s="145"/>
      <c r="WFY73" s="145"/>
      <c r="WFZ73" s="145"/>
      <c r="WGA73" s="145"/>
      <c r="WGB73" s="145"/>
      <c r="WGC73" s="145"/>
      <c r="WGD73" s="145"/>
      <c r="WGE73" s="145"/>
      <c r="WGF73" s="145"/>
      <c r="WGG73" s="145"/>
      <c r="WGH73" s="145"/>
      <c r="WGI73" s="145"/>
      <c r="WGJ73" s="145"/>
      <c r="WGK73" s="145"/>
      <c r="WGL73" s="145"/>
      <c r="WGM73" s="145"/>
      <c r="WGN73" s="145"/>
      <c r="WGO73" s="145"/>
      <c r="WGP73" s="145"/>
      <c r="WGQ73" s="145"/>
      <c r="WGR73" s="145"/>
      <c r="WGS73" s="145"/>
      <c r="WGT73" s="145"/>
      <c r="WGU73" s="145"/>
      <c r="WGV73" s="145"/>
      <c r="WGW73" s="145"/>
      <c r="WGX73" s="145"/>
      <c r="WGY73" s="145"/>
      <c r="WGZ73" s="145"/>
      <c r="WHA73" s="145"/>
      <c r="WHB73" s="145"/>
      <c r="WHC73" s="145"/>
      <c r="WHD73" s="145"/>
      <c r="WHE73" s="145"/>
      <c r="WHF73" s="145"/>
      <c r="WHG73" s="145"/>
      <c r="WHH73" s="145"/>
      <c r="WHI73" s="145"/>
      <c r="WHJ73" s="145"/>
      <c r="WHK73" s="145"/>
      <c r="WHL73" s="145"/>
      <c r="WHM73" s="145"/>
      <c r="WHN73" s="145"/>
      <c r="WHO73" s="145"/>
      <c r="WHP73" s="145"/>
      <c r="WHQ73" s="145"/>
      <c r="WHR73" s="145"/>
      <c r="WHS73" s="145"/>
      <c r="WHT73" s="145"/>
      <c r="WHU73" s="145"/>
      <c r="WHV73" s="145"/>
      <c r="WHW73" s="145"/>
      <c r="WHX73" s="145"/>
      <c r="WHY73" s="145"/>
      <c r="WHZ73" s="145"/>
      <c r="WIA73" s="145"/>
      <c r="WIB73" s="145"/>
      <c r="WIC73" s="145"/>
      <c r="WID73" s="145"/>
      <c r="WIE73" s="145"/>
      <c r="WIF73" s="145"/>
      <c r="WIG73" s="145"/>
      <c r="WIH73" s="145"/>
      <c r="WII73" s="145"/>
      <c r="WIJ73" s="145"/>
      <c r="WIK73" s="145"/>
      <c r="WIL73" s="145"/>
      <c r="WIM73" s="145"/>
      <c r="WIN73" s="145"/>
      <c r="WIO73" s="145"/>
      <c r="WIP73" s="145"/>
      <c r="WIQ73" s="145"/>
      <c r="WIR73" s="145"/>
      <c r="WIS73" s="145"/>
      <c r="WIT73" s="145"/>
      <c r="WIU73" s="145"/>
      <c r="WIV73" s="145"/>
      <c r="WIW73" s="145"/>
      <c r="WIX73" s="145"/>
      <c r="WIY73" s="145"/>
      <c r="WIZ73" s="145"/>
      <c r="WJA73" s="145"/>
      <c r="WJB73" s="145"/>
      <c r="WJC73" s="145"/>
      <c r="WJD73" s="145"/>
      <c r="WJE73" s="145"/>
      <c r="WJF73" s="145"/>
      <c r="WJG73" s="145"/>
      <c r="WJH73" s="145"/>
      <c r="WJI73" s="145"/>
      <c r="WJJ73" s="145"/>
      <c r="WJK73" s="145"/>
      <c r="WJL73" s="145"/>
      <c r="WJM73" s="145"/>
      <c r="WJN73" s="145"/>
      <c r="WJO73" s="145"/>
      <c r="WJP73" s="145"/>
      <c r="WJQ73" s="145"/>
      <c r="WJR73" s="145"/>
      <c r="WJS73" s="145"/>
      <c r="WJT73" s="145"/>
      <c r="WJU73" s="145"/>
      <c r="WJV73" s="145"/>
      <c r="WJW73" s="145"/>
      <c r="WJX73" s="145"/>
      <c r="WJY73" s="145"/>
      <c r="WJZ73" s="145"/>
      <c r="WKA73" s="145"/>
      <c r="WKB73" s="145"/>
      <c r="WKC73" s="145"/>
      <c r="WKD73" s="145"/>
      <c r="WKE73" s="145"/>
      <c r="WKF73" s="145"/>
      <c r="WKG73" s="145"/>
      <c r="WKH73" s="145"/>
      <c r="WKI73" s="145"/>
      <c r="WKJ73" s="145"/>
      <c r="WKK73" s="145"/>
      <c r="WKL73" s="145"/>
      <c r="WKM73" s="145"/>
      <c r="WKN73" s="145"/>
      <c r="WKO73" s="145"/>
      <c r="WKP73" s="145"/>
      <c r="WKQ73" s="145"/>
      <c r="WKR73" s="145"/>
      <c r="WKS73" s="145"/>
      <c r="WKT73" s="145"/>
      <c r="WKU73" s="145"/>
      <c r="WKV73" s="145"/>
      <c r="WKW73" s="145"/>
      <c r="WKX73" s="145"/>
      <c r="WKY73" s="145"/>
      <c r="WKZ73" s="145"/>
      <c r="WLA73" s="145"/>
      <c r="WLB73" s="145"/>
      <c r="WLC73" s="145"/>
      <c r="WLD73" s="145"/>
      <c r="WLE73" s="145"/>
      <c r="WLF73" s="145"/>
      <c r="WLG73" s="145"/>
      <c r="WLH73" s="145"/>
      <c r="WLI73" s="145"/>
      <c r="WLJ73" s="145"/>
      <c r="WLK73" s="145"/>
      <c r="WLL73" s="145"/>
      <c r="WLM73" s="145"/>
      <c r="WLN73" s="145"/>
      <c r="WLO73" s="145"/>
      <c r="WLP73" s="145"/>
      <c r="WLQ73" s="145"/>
      <c r="WLR73" s="145"/>
      <c r="WLS73" s="145"/>
      <c r="WLT73" s="145"/>
      <c r="WLU73" s="145"/>
      <c r="WLV73" s="145"/>
      <c r="WLW73" s="145"/>
      <c r="WLX73" s="145"/>
      <c r="WLY73" s="145"/>
      <c r="WLZ73" s="145"/>
      <c r="WMA73" s="145"/>
      <c r="WMB73" s="145"/>
      <c r="WMC73" s="145"/>
      <c r="WMD73" s="145"/>
      <c r="WME73" s="145"/>
      <c r="WMF73" s="145"/>
      <c r="WMG73" s="145"/>
      <c r="WMH73" s="145"/>
      <c r="WMI73" s="145"/>
      <c r="WMJ73" s="145"/>
      <c r="WMK73" s="145"/>
      <c r="WML73" s="145"/>
      <c r="WMM73" s="145"/>
      <c r="WMN73" s="145"/>
      <c r="WMO73" s="145"/>
      <c r="WMP73" s="145"/>
      <c r="WMQ73" s="145"/>
      <c r="WMR73" s="145"/>
      <c r="WMS73" s="145"/>
      <c r="WMT73" s="145"/>
      <c r="WMU73" s="145"/>
      <c r="WMV73" s="145"/>
      <c r="WMW73" s="145"/>
      <c r="WMX73" s="145"/>
      <c r="WMY73" s="145"/>
      <c r="WMZ73" s="145"/>
      <c r="WNA73" s="145"/>
      <c r="WNB73" s="145"/>
      <c r="WNC73" s="145"/>
      <c r="WND73" s="145"/>
      <c r="WNE73" s="145"/>
      <c r="WNF73" s="145"/>
      <c r="WNG73" s="145"/>
      <c r="WNH73" s="145"/>
      <c r="WNI73" s="145"/>
      <c r="WNJ73" s="145"/>
      <c r="WNK73" s="145"/>
      <c r="WNL73" s="145"/>
      <c r="WNM73" s="145"/>
      <c r="WNN73" s="145"/>
      <c r="WNO73" s="145"/>
      <c r="WNP73" s="145"/>
      <c r="WNQ73" s="145"/>
      <c r="WNR73" s="145"/>
      <c r="WNS73" s="145"/>
      <c r="WNT73" s="145"/>
      <c r="WNU73" s="145"/>
      <c r="WNV73" s="145"/>
      <c r="WNW73" s="145"/>
      <c r="WNX73" s="145"/>
      <c r="WNY73" s="145"/>
      <c r="WNZ73" s="145"/>
      <c r="WOA73" s="145"/>
      <c r="WOB73" s="145"/>
      <c r="WOC73" s="145"/>
      <c r="WOD73" s="145"/>
      <c r="WOE73" s="145"/>
      <c r="WOF73" s="145"/>
      <c r="WOG73" s="145"/>
      <c r="WOH73" s="145"/>
      <c r="WOI73" s="145"/>
      <c r="WOJ73" s="145"/>
      <c r="WOK73" s="145"/>
      <c r="WOL73" s="145"/>
      <c r="WOM73" s="145"/>
      <c r="WON73" s="145"/>
      <c r="WOO73" s="145"/>
      <c r="WOP73" s="145"/>
      <c r="WOQ73" s="145"/>
      <c r="WOR73" s="145"/>
      <c r="WOS73" s="145"/>
      <c r="WOT73" s="145"/>
      <c r="WOU73" s="145"/>
      <c r="WOV73" s="145"/>
      <c r="WOW73" s="145"/>
      <c r="WOX73" s="145"/>
      <c r="WOY73" s="145"/>
      <c r="WOZ73" s="145"/>
      <c r="WPA73" s="145"/>
      <c r="WPB73" s="145"/>
      <c r="WPC73" s="145"/>
      <c r="WPD73" s="145"/>
      <c r="WPE73" s="145"/>
      <c r="WPF73" s="145"/>
      <c r="WPG73" s="145"/>
      <c r="WPH73" s="145"/>
      <c r="WPI73" s="145"/>
      <c r="WPJ73" s="145"/>
      <c r="WPK73" s="145"/>
      <c r="WPL73" s="145"/>
      <c r="WPM73" s="145"/>
      <c r="WPN73" s="145"/>
      <c r="WPO73" s="145"/>
      <c r="WPP73" s="145"/>
      <c r="WPQ73" s="145"/>
      <c r="WPR73" s="145"/>
      <c r="WPS73" s="145"/>
      <c r="WPT73" s="145"/>
      <c r="WPU73" s="145"/>
      <c r="WPV73" s="145"/>
      <c r="WPW73" s="145"/>
      <c r="WPX73" s="145"/>
      <c r="WPY73" s="145"/>
      <c r="WPZ73" s="145"/>
      <c r="WQA73" s="145"/>
      <c r="WQB73" s="145"/>
      <c r="WQC73" s="145"/>
      <c r="WQD73" s="145"/>
      <c r="WQE73" s="145"/>
      <c r="WQF73" s="145"/>
      <c r="WQG73" s="145"/>
      <c r="WQH73" s="145"/>
      <c r="WQI73" s="145"/>
      <c r="WQJ73" s="145"/>
      <c r="WQK73" s="145"/>
      <c r="WQL73" s="145"/>
      <c r="WQM73" s="145"/>
      <c r="WQN73" s="145"/>
      <c r="WQO73" s="145"/>
      <c r="WQP73" s="145"/>
      <c r="WQQ73" s="145"/>
      <c r="WQR73" s="145"/>
      <c r="WQS73" s="145"/>
      <c r="WQT73" s="145"/>
      <c r="WQU73" s="145"/>
      <c r="WQV73" s="145"/>
      <c r="WQW73" s="145"/>
      <c r="WQX73" s="145"/>
      <c r="WQY73" s="145"/>
      <c r="WQZ73" s="145"/>
      <c r="WRA73" s="145"/>
      <c r="WRB73" s="145"/>
      <c r="WRC73" s="145"/>
      <c r="WRD73" s="145"/>
      <c r="WRE73" s="145"/>
      <c r="WRF73" s="145"/>
      <c r="WRG73" s="145"/>
      <c r="WRH73" s="145"/>
      <c r="WRI73" s="145"/>
      <c r="WRJ73" s="145"/>
      <c r="WRK73" s="145"/>
      <c r="WRL73" s="145"/>
      <c r="WRM73" s="145"/>
      <c r="WRN73" s="145"/>
      <c r="WRO73" s="145"/>
      <c r="WRP73" s="145"/>
      <c r="WRQ73" s="145"/>
      <c r="WRR73" s="145"/>
      <c r="WRS73" s="145"/>
      <c r="WRT73" s="145"/>
      <c r="WRU73" s="145"/>
      <c r="WRV73" s="145"/>
      <c r="WRW73" s="145"/>
      <c r="WRX73" s="145"/>
      <c r="WRY73" s="145"/>
      <c r="WRZ73" s="145"/>
      <c r="WSA73" s="145"/>
      <c r="WSB73" s="145"/>
      <c r="WSC73" s="145"/>
      <c r="WSD73" s="145"/>
      <c r="WSE73" s="145"/>
      <c r="WSF73" s="145"/>
      <c r="WSG73" s="145"/>
      <c r="WSH73" s="145"/>
      <c r="WSI73" s="145"/>
      <c r="WSJ73" s="145"/>
      <c r="WSK73" s="145"/>
      <c r="WSL73" s="145"/>
      <c r="WSM73" s="145"/>
      <c r="WSN73" s="145"/>
      <c r="WSO73" s="145"/>
      <c r="WSP73" s="145"/>
      <c r="WSQ73" s="145"/>
      <c r="WSR73" s="145"/>
      <c r="WSS73" s="145"/>
      <c r="WST73" s="145"/>
      <c r="WSU73" s="145"/>
      <c r="WSV73" s="145"/>
      <c r="WSW73" s="145"/>
      <c r="WSX73" s="145"/>
      <c r="WSY73" s="145"/>
      <c r="WSZ73" s="145"/>
      <c r="WTA73" s="145"/>
      <c r="WTB73" s="145"/>
      <c r="WTC73" s="145"/>
      <c r="WTD73" s="145"/>
      <c r="WTE73" s="145"/>
      <c r="WTF73" s="145"/>
      <c r="WTG73" s="145"/>
      <c r="WTH73" s="145"/>
      <c r="WTI73" s="145"/>
      <c r="WTJ73" s="145"/>
      <c r="WTK73" s="145"/>
      <c r="WTL73" s="145"/>
      <c r="WTM73" s="145"/>
      <c r="WTN73" s="145"/>
      <c r="WTO73" s="145"/>
      <c r="WTP73" s="145"/>
      <c r="WTQ73" s="145"/>
      <c r="WTR73" s="145"/>
      <c r="WTS73" s="145"/>
      <c r="WTT73" s="145"/>
      <c r="WTU73" s="145"/>
      <c r="WTV73" s="145"/>
      <c r="WTW73" s="145"/>
      <c r="WTX73" s="145"/>
      <c r="WTY73" s="145"/>
      <c r="WTZ73" s="145"/>
      <c r="WUA73" s="145"/>
      <c r="WUB73" s="145"/>
      <c r="WUC73" s="145"/>
      <c r="WUD73" s="145"/>
      <c r="WUE73" s="145"/>
      <c r="WUF73" s="145"/>
      <c r="WUG73" s="145"/>
      <c r="WUH73" s="145"/>
      <c r="WUI73" s="145"/>
      <c r="WUJ73" s="145"/>
      <c r="WUK73" s="145"/>
      <c r="WUL73" s="145"/>
      <c r="WUM73" s="145"/>
      <c r="WUN73" s="145"/>
      <c r="WUO73" s="145"/>
      <c r="WUP73" s="145"/>
      <c r="WUQ73" s="145"/>
      <c r="WUR73" s="145"/>
      <c r="WUS73" s="145"/>
      <c r="WUT73" s="145"/>
      <c r="WUU73" s="145"/>
      <c r="WUV73" s="145"/>
      <c r="WUW73" s="145"/>
      <c r="WUX73" s="145"/>
      <c r="WUY73" s="145"/>
      <c r="WUZ73" s="145"/>
      <c r="WVA73" s="145"/>
      <c r="WVB73" s="145"/>
      <c r="WVC73" s="145"/>
      <c r="WVD73" s="145"/>
      <c r="WVE73" s="145"/>
      <c r="WVF73" s="145"/>
      <c r="WVG73" s="145"/>
      <c r="WVH73" s="145"/>
      <c r="WVI73" s="145"/>
      <c r="WVJ73" s="145"/>
      <c r="WVK73" s="145"/>
      <c r="WVL73" s="145"/>
      <c r="WVM73" s="145"/>
      <c r="WVN73" s="145"/>
      <c r="WVO73" s="145"/>
      <c r="WVP73" s="145"/>
      <c r="WVQ73" s="145"/>
      <c r="WVR73" s="145"/>
      <c r="WVS73" s="145"/>
      <c r="WVT73" s="145"/>
      <c r="WVU73" s="145"/>
      <c r="WVV73" s="145"/>
      <c r="WVW73" s="145"/>
      <c r="WVX73" s="145"/>
      <c r="WVY73" s="145"/>
      <c r="WVZ73" s="145"/>
      <c r="WWA73" s="145"/>
      <c r="WWB73" s="145"/>
      <c r="WWC73" s="145"/>
      <c r="WWD73" s="145"/>
      <c r="WWE73" s="145"/>
      <c r="WWF73" s="145"/>
      <c r="WWG73" s="145"/>
      <c r="WWH73" s="145"/>
      <c r="WWI73" s="145"/>
      <c r="WWJ73" s="145"/>
      <c r="WWK73" s="145"/>
      <c r="WWL73" s="145"/>
      <c r="WWM73" s="145"/>
      <c r="WWN73" s="145"/>
      <c r="WWO73" s="145"/>
      <c r="WWP73" s="145"/>
      <c r="WWQ73" s="145"/>
      <c r="WWR73" s="145"/>
      <c r="WWS73" s="145"/>
      <c r="WWT73" s="145"/>
      <c r="WWU73" s="145"/>
      <c r="WWV73" s="145"/>
      <c r="WWW73" s="145"/>
      <c r="WWX73" s="145"/>
      <c r="WWY73" s="145"/>
      <c r="WWZ73" s="145"/>
      <c r="WXA73" s="145"/>
      <c r="WXB73" s="145"/>
      <c r="WXC73" s="145"/>
      <c r="WXD73" s="145"/>
      <c r="WXE73" s="145"/>
      <c r="WXF73" s="145"/>
      <c r="WXG73" s="145"/>
      <c r="WXH73" s="145"/>
      <c r="WXI73" s="145"/>
      <c r="WXJ73" s="145"/>
      <c r="WXK73" s="145"/>
      <c r="WXL73" s="145"/>
      <c r="WXM73" s="145"/>
      <c r="WXN73" s="145"/>
      <c r="WXO73" s="145"/>
      <c r="WXP73" s="145"/>
      <c r="WXQ73" s="145"/>
      <c r="WXR73" s="145"/>
      <c r="WXS73" s="145"/>
      <c r="WXT73" s="145"/>
      <c r="WXU73" s="145"/>
      <c r="WXV73" s="145"/>
      <c r="WXW73" s="145"/>
      <c r="WXX73" s="145"/>
      <c r="WXY73" s="145"/>
      <c r="WXZ73" s="145"/>
      <c r="WYA73" s="145"/>
      <c r="WYB73" s="145"/>
      <c r="WYC73" s="145"/>
      <c r="WYD73" s="145"/>
      <c r="WYE73" s="145"/>
      <c r="WYF73" s="145"/>
      <c r="WYG73" s="145"/>
      <c r="WYH73" s="145"/>
      <c r="WYI73" s="145"/>
      <c r="WYJ73" s="145"/>
      <c r="WYK73" s="145"/>
      <c r="WYL73" s="145"/>
      <c r="WYM73" s="145"/>
      <c r="WYN73" s="145"/>
      <c r="WYO73" s="145"/>
      <c r="WYP73" s="145"/>
      <c r="WYQ73" s="145"/>
      <c r="WYR73" s="145"/>
      <c r="WYS73" s="145"/>
      <c r="WYT73" s="145"/>
      <c r="WYU73" s="145"/>
      <c r="WYV73" s="145"/>
      <c r="WYW73" s="145"/>
      <c r="WYX73" s="145"/>
      <c r="WYY73" s="145"/>
      <c r="WYZ73" s="145"/>
      <c r="WZA73" s="145"/>
      <c r="WZB73" s="145"/>
      <c r="WZC73" s="145"/>
      <c r="WZD73" s="145"/>
      <c r="WZE73" s="145"/>
      <c r="WZF73" s="145"/>
      <c r="WZG73" s="145"/>
      <c r="WZH73" s="145"/>
      <c r="WZI73" s="145"/>
      <c r="WZJ73" s="145"/>
      <c r="WZK73" s="145"/>
      <c r="WZL73" s="145"/>
      <c r="WZM73" s="145"/>
      <c r="WZN73" s="145"/>
      <c r="WZO73" s="145"/>
      <c r="WZP73" s="145"/>
      <c r="WZQ73" s="145"/>
      <c r="WZR73" s="145"/>
      <c r="WZS73" s="145"/>
      <c r="WZT73" s="145"/>
      <c r="WZU73" s="145"/>
      <c r="WZV73" s="145"/>
      <c r="WZW73" s="145"/>
      <c r="WZX73" s="145"/>
      <c r="WZY73" s="145"/>
      <c r="WZZ73" s="145"/>
      <c r="XAA73" s="145"/>
      <c r="XAB73" s="145"/>
      <c r="XAC73" s="145"/>
      <c r="XAD73" s="145"/>
      <c r="XAE73" s="145"/>
      <c r="XAF73" s="145"/>
      <c r="XAG73" s="145"/>
      <c r="XAH73" s="145"/>
      <c r="XAI73" s="145"/>
      <c r="XAJ73" s="145"/>
      <c r="XAK73" s="145"/>
      <c r="XAL73" s="145"/>
      <c r="XAM73" s="145"/>
      <c r="XAN73" s="145"/>
      <c r="XAO73" s="145"/>
      <c r="XAP73" s="145"/>
      <c r="XAQ73" s="145"/>
      <c r="XAR73" s="145"/>
      <c r="XAS73" s="145"/>
      <c r="XAT73" s="145"/>
      <c r="XAU73" s="145"/>
      <c r="XAV73" s="145"/>
      <c r="XAW73" s="145"/>
      <c r="XAX73" s="145"/>
      <c r="XAY73" s="145"/>
      <c r="XAZ73" s="145"/>
      <c r="XBA73" s="145"/>
      <c r="XBB73" s="145"/>
      <c r="XBC73" s="145"/>
      <c r="XBD73" s="145"/>
      <c r="XBE73" s="145"/>
      <c r="XBF73" s="145"/>
      <c r="XBG73" s="145"/>
      <c r="XBH73" s="145"/>
      <c r="XBI73" s="145"/>
      <c r="XBJ73" s="145"/>
      <c r="XBK73" s="145"/>
      <c r="XBL73" s="145"/>
      <c r="XBM73" s="145"/>
      <c r="XBN73" s="145"/>
      <c r="XBO73" s="145"/>
      <c r="XBP73" s="145"/>
      <c r="XBQ73" s="145"/>
      <c r="XBR73" s="145"/>
      <c r="XBS73" s="145"/>
      <c r="XBT73" s="145"/>
      <c r="XBU73" s="145"/>
      <c r="XBV73" s="145"/>
      <c r="XBW73" s="145"/>
      <c r="XBX73" s="145"/>
      <c r="XBY73" s="145"/>
      <c r="XBZ73" s="145"/>
      <c r="XCA73" s="145"/>
      <c r="XCB73" s="145"/>
      <c r="XCC73" s="145"/>
      <c r="XCD73" s="145"/>
      <c r="XCE73" s="145"/>
      <c r="XCF73" s="145"/>
      <c r="XCG73" s="145"/>
      <c r="XCH73" s="145"/>
      <c r="XCI73" s="145"/>
      <c r="XCJ73" s="145"/>
      <c r="XCK73" s="145"/>
      <c r="XCL73" s="145"/>
      <c r="XCM73" s="145"/>
      <c r="XCN73" s="145"/>
      <c r="XCO73" s="145"/>
      <c r="XCP73" s="145"/>
    </row>
    <row r="74" s="5" customFormat="1" customHeight="1" spans="1:1024 1025:16318">
      <c r="A74" s="147">
        <v>44562</v>
      </c>
      <c r="B74" s="74">
        <v>44572</v>
      </c>
      <c r="C74" s="148" t="s">
        <v>1516</v>
      </c>
      <c r="D74" s="76" t="s">
        <v>1160</v>
      </c>
      <c r="E74" s="149" t="s">
        <v>1481</v>
      </c>
      <c r="F74" s="122" t="s">
        <v>1482</v>
      </c>
      <c r="G74" s="79">
        <v>2734</v>
      </c>
      <c r="H74" s="80" t="s">
        <v>1411</v>
      </c>
      <c r="I74" s="102">
        <v>44603</v>
      </c>
      <c r="J74" s="150">
        <v>683.5</v>
      </c>
      <c r="K74" s="151">
        <v>44631</v>
      </c>
      <c r="L74" s="150">
        <v>683.5</v>
      </c>
      <c r="M74" s="151">
        <v>44662</v>
      </c>
      <c r="N74" s="150">
        <v>683.5</v>
      </c>
      <c r="O74" s="151">
        <v>44692</v>
      </c>
      <c r="P74" s="152">
        <v>683.5</v>
      </c>
      <c r="Q74" s="151"/>
      <c r="R74" s="111"/>
      <c r="S74" s="151"/>
      <c r="T74" s="111"/>
      <c r="U74" s="151"/>
      <c r="V74" s="153"/>
      <c r="W74" s="89"/>
      <c r="X74" s="154"/>
      <c r="Y74" s="91">
        <f t="shared" ref="Y74:Y117" si="1">J74+L74+N74+P74+R74+T74+V74+X74</f>
        <v>2734</v>
      </c>
      <c r="Z74" s="91">
        <f t="shared" ref="Z74:Z117" si="2">G74-Y74</f>
        <v>0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KI74" s="155"/>
    </row>
    <row r="75" s="5" customFormat="1" customHeight="1" spans="1:1024 1025:16318">
      <c r="A75" s="147">
        <v>44562</v>
      </c>
      <c r="B75" s="74">
        <v>44566</v>
      </c>
      <c r="C75" s="148" t="s">
        <v>1517</v>
      </c>
      <c r="D75" s="93" t="s">
        <v>694</v>
      </c>
      <c r="E75" s="156" t="s">
        <v>1481</v>
      </c>
      <c r="F75" s="122" t="s">
        <v>1482</v>
      </c>
      <c r="G75" s="79">
        <v>830</v>
      </c>
      <c r="H75" s="80" t="s">
        <v>1403</v>
      </c>
      <c r="I75" s="102">
        <v>44603</v>
      </c>
      <c r="J75" s="150">
        <v>276.67</v>
      </c>
      <c r="K75" s="151">
        <v>44631</v>
      </c>
      <c r="L75" s="150">
        <v>276.67</v>
      </c>
      <c r="M75" s="151">
        <v>44662</v>
      </c>
      <c r="N75" s="150">
        <v>276.66</v>
      </c>
      <c r="O75" s="151"/>
      <c r="P75" s="111"/>
      <c r="Q75" s="151"/>
      <c r="R75" s="111"/>
      <c r="S75" s="151"/>
      <c r="T75" s="111"/>
      <c r="U75" s="151"/>
      <c r="V75" s="153"/>
      <c r="W75" s="89"/>
      <c r="X75" s="154"/>
      <c r="Y75" s="91">
        <f t="shared" si="1"/>
        <v>830</v>
      </c>
      <c r="Z75" s="91">
        <f t="shared" si="2"/>
        <v>0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="5" customFormat="1" customHeight="1" spans="1:1024 1025:16318">
      <c r="A76" s="147">
        <v>44562</v>
      </c>
      <c r="B76" s="74">
        <v>44578</v>
      </c>
      <c r="C76" s="157" t="s">
        <v>1518</v>
      </c>
      <c r="D76" s="93" t="s">
        <v>694</v>
      </c>
      <c r="E76" s="77" t="s">
        <v>1416</v>
      </c>
      <c r="F76" s="122" t="s">
        <v>1519</v>
      </c>
      <c r="G76" s="79">
        <v>3321.6</v>
      </c>
      <c r="H76" s="80" t="s">
        <v>1403</v>
      </c>
      <c r="I76" s="74">
        <v>44613</v>
      </c>
      <c r="J76" s="150">
        <v>1107.2</v>
      </c>
      <c r="K76" s="151">
        <v>44641</v>
      </c>
      <c r="L76" s="150">
        <v>1107.2</v>
      </c>
      <c r="M76" s="151">
        <v>44672</v>
      </c>
      <c r="N76" s="150">
        <v>1107.2</v>
      </c>
      <c r="O76" s="151"/>
      <c r="P76" s="111"/>
      <c r="Q76" s="151"/>
      <c r="R76" s="111"/>
      <c r="S76" s="151"/>
      <c r="T76" s="111"/>
      <c r="U76" s="151"/>
      <c r="V76" s="153"/>
      <c r="W76" s="89"/>
      <c r="X76" s="154"/>
      <c r="Y76" s="91">
        <f t="shared" si="1"/>
        <v>3321.6</v>
      </c>
      <c r="Z76" s="91">
        <f t="shared" si="2"/>
        <v>0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="5" customFormat="1" customHeight="1" spans="1:1024 1025:16318">
      <c r="A77" s="147">
        <v>44562</v>
      </c>
      <c r="B77" s="74">
        <v>44580</v>
      </c>
      <c r="C77" s="158" t="s">
        <v>1520</v>
      </c>
      <c r="D77" s="76" t="s">
        <v>690</v>
      </c>
      <c r="E77" s="156" t="s">
        <v>1481</v>
      </c>
      <c r="F77" s="122" t="s">
        <v>1482</v>
      </c>
      <c r="G77" s="79">
        <v>1800</v>
      </c>
      <c r="H77" s="80" t="s">
        <v>1407</v>
      </c>
      <c r="I77" s="102">
        <v>44611</v>
      </c>
      <c r="J77" s="150">
        <v>900</v>
      </c>
      <c r="K77" s="151">
        <v>44639</v>
      </c>
      <c r="L77" s="150">
        <v>900</v>
      </c>
      <c r="M77" s="151"/>
      <c r="N77" s="83"/>
      <c r="O77" s="151"/>
      <c r="P77" s="111"/>
      <c r="Q77" s="151"/>
      <c r="R77" s="111"/>
      <c r="S77" s="151"/>
      <c r="T77" s="111"/>
      <c r="U77" s="151"/>
      <c r="V77" s="153"/>
      <c r="W77" s="89"/>
      <c r="X77" s="154"/>
      <c r="Y77" s="91">
        <f t="shared" si="1"/>
        <v>1800</v>
      </c>
      <c r="Z77" s="91">
        <f t="shared" si="2"/>
        <v>0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="5" customFormat="1" customHeight="1" spans="1:1024 1025:16318">
      <c r="A78" s="147">
        <v>44562</v>
      </c>
      <c r="B78" s="74">
        <v>44580</v>
      </c>
      <c r="C78" s="157" t="s">
        <v>1521</v>
      </c>
      <c r="D78" s="109" t="s">
        <v>684</v>
      </c>
      <c r="E78" s="77" t="s">
        <v>1481</v>
      </c>
      <c r="F78" s="122" t="s">
        <v>1482</v>
      </c>
      <c r="G78" s="79">
        <v>2815</v>
      </c>
      <c r="H78" s="118" t="s">
        <v>1411</v>
      </c>
      <c r="I78" s="102">
        <v>44611</v>
      </c>
      <c r="J78" s="150">
        <v>703.75</v>
      </c>
      <c r="K78" s="151">
        <v>44639</v>
      </c>
      <c r="L78" s="150">
        <v>703.75</v>
      </c>
      <c r="M78" s="151">
        <v>44670</v>
      </c>
      <c r="N78" s="150">
        <v>703.75</v>
      </c>
      <c r="O78" s="151">
        <v>44700</v>
      </c>
      <c r="P78" s="152">
        <v>703.75</v>
      </c>
      <c r="Q78" s="151"/>
      <c r="R78" s="111"/>
      <c r="S78" s="151"/>
      <c r="T78" s="111"/>
      <c r="U78" s="151"/>
      <c r="V78" s="153"/>
      <c r="W78" s="89"/>
      <c r="X78" s="154"/>
      <c r="Y78" s="91">
        <f t="shared" si="1"/>
        <v>2815</v>
      </c>
      <c r="Z78" s="91">
        <f t="shared" si="2"/>
        <v>0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="5" customFormat="1" customHeight="1" spans="1:1024 1025:16318">
      <c r="A79" s="147">
        <v>44562</v>
      </c>
      <c r="B79" s="74">
        <v>44580</v>
      </c>
      <c r="C79" s="148" t="s">
        <v>1522</v>
      </c>
      <c r="D79" s="113" t="s">
        <v>694</v>
      </c>
      <c r="E79" s="156" t="s">
        <v>1481</v>
      </c>
      <c r="F79" s="122" t="s">
        <v>1482</v>
      </c>
      <c r="G79" s="79">
        <v>4263.1</v>
      </c>
      <c r="H79" s="80" t="s">
        <v>1411</v>
      </c>
      <c r="I79" s="102">
        <v>44611</v>
      </c>
      <c r="J79" s="150">
        <v>1065.78</v>
      </c>
      <c r="K79" s="151">
        <v>44639</v>
      </c>
      <c r="L79" s="150">
        <v>1065.78</v>
      </c>
      <c r="M79" s="151">
        <v>44670</v>
      </c>
      <c r="N79" s="150">
        <v>1065.78</v>
      </c>
      <c r="O79" s="151">
        <v>44700</v>
      </c>
      <c r="P79" s="152">
        <v>1065.76</v>
      </c>
      <c r="Q79" s="151"/>
      <c r="R79" s="111"/>
      <c r="S79" s="151"/>
      <c r="T79" s="111"/>
      <c r="U79" s="151"/>
      <c r="V79" s="153"/>
      <c r="W79" s="89"/>
      <c r="X79" s="154"/>
      <c r="Y79" s="91">
        <f t="shared" si="1"/>
        <v>4263.1</v>
      </c>
      <c r="Z79" s="91">
        <f t="shared" si="2"/>
        <v>0</v>
      </c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="5" customFormat="1" customHeight="1" spans="1:1024 1025:16318">
      <c r="A80" s="147">
        <v>44562</v>
      </c>
      <c r="B80" s="74">
        <v>44578</v>
      </c>
      <c r="C80" s="158" t="s">
        <v>1523</v>
      </c>
      <c r="D80" s="109" t="s">
        <v>690</v>
      </c>
      <c r="E80" s="77" t="s">
        <v>1416</v>
      </c>
      <c r="F80" s="122" t="s">
        <v>1519</v>
      </c>
      <c r="G80" s="79">
        <v>1408</v>
      </c>
      <c r="H80" s="80" t="s">
        <v>1403</v>
      </c>
      <c r="I80" s="74">
        <v>44620</v>
      </c>
      <c r="J80" s="150">
        <v>469.33</v>
      </c>
      <c r="K80" s="151">
        <v>44648</v>
      </c>
      <c r="L80" s="150">
        <v>469.33</v>
      </c>
      <c r="M80" s="151">
        <v>44679</v>
      </c>
      <c r="N80" s="150">
        <v>469.34</v>
      </c>
      <c r="O80" s="151"/>
      <c r="P80" s="111"/>
      <c r="Q80" s="151"/>
      <c r="R80" s="111"/>
      <c r="S80" s="151"/>
      <c r="T80" s="111"/>
      <c r="U80" s="151"/>
      <c r="V80" s="153"/>
      <c r="W80" s="89"/>
      <c r="X80" s="154"/>
      <c r="Y80" s="91">
        <f t="shared" si="1"/>
        <v>1408</v>
      </c>
      <c r="Z80" s="91">
        <f t="shared" si="2"/>
        <v>0</v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="2" customFormat="1" customHeight="1" spans="1:1024 1025:16318">
      <c r="A81" s="147">
        <v>44562</v>
      </c>
      <c r="B81" s="108">
        <v>44592</v>
      </c>
      <c r="C81" s="157" t="s">
        <v>1524</v>
      </c>
      <c r="D81" s="113" t="s">
        <v>694</v>
      </c>
      <c r="E81" s="77" t="s">
        <v>1416</v>
      </c>
      <c r="F81" s="122" t="s">
        <v>1519</v>
      </c>
      <c r="G81" s="110">
        <v>4982.4</v>
      </c>
      <c r="H81" s="80" t="s">
        <v>1403</v>
      </c>
      <c r="I81" s="108">
        <v>44622</v>
      </c>
      <c r="J81" s="159">
        <v>1660.8</v>
      </c>
      <c r="K81" s="58">
        <v>44653</v>
      </c>
      <c r="L81" s="159">
        <v>1660.8</v>
      </c>
      <c r="M81" s="58">
        <v>44683</v>
      </c>
      <c r="N81" s="159">
        <v>1660.8</v>
      </c>
      <c r="O81" s="58"/>
      <c r="P81" s="63"/>
      <c r="Q81" s="58"/>
      <c r="R81" s="63"/>
      <c r="S81" s="96"/>
      <c r="T81" s="126"/>
      <c r="U81" s="89"/>
      <c r="V81" s="160"/>
      <c r="W81" s="89"/>
      <c r="X81" s="161"/>
      <c r="Y81" s="91">
        <f t="shared" si="1"/>
        <v>4982.4</v>
      </c>
      <c r="Z81" s="91">
        <f t="shared" si="2"/>
        <v>0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  <c r="ZA81" s="5"/>
      <c r="ZB81" s="5"/>
      <c r="ZC81" s="5"/>
      <c r="ZD81" s="5"/>
      <c r="ZE81" s="5"/>
      <c r="ZF81" s="5"/>
      <c r="ZG81" s="5"/>
      <c r="ZH81" s="5"/>
      <c r="ZI81" s="5"/>
      <c r="ZJ81" s="5"/>
      <c r="ZK81" s="5"/>
      <c r="ZL81" s="5"/>
      <c r="ZM81" s="5"/>
      <c r="ZN81" s="5"/>
      <c r="ZO81" s="5"/>
      <c r="ZP81" s="5"/>
      <c r="ZQ81" s="5"/>
      <c r="ZR81" s="5"/>
      <c r="ZS81" s="5"/>
      <c r="ZT81" s="5"/>
      <c r="ZU81" s="5"/>
      <c r="ZV81" s="5"/>
      <c r="ZW81" s="5"/>
      <c r="ZX81" s="5"/>
      <c r="ZY81" s="5"/>
      <c r="ZZ81" s="5"/>
      <c r="AAA81" s="5"/>
      <c r="AAB81" s="5"/>
      <c r="AAC81" s="5"/>
      <c r="AAD81" s="5"/>
      <c r="AAE81" s="5"/>
      <c r="AAF81" s="5"/>
      <c r="AAG81" s="5"/>
      <c r="AAH81" s="5"/>
      <c r="AAI81" s="5"/>
      <c r="AAJ81" s="5"/>
      <c r="AAK81" s="5"/>
      <c r="AAL81" s="5"/>
      <c r="AAM81" s="5"/>
      <c r="AAN81" s="5"/>
      <c r="AAO81" s="5"/>
      <c r="AAP81" s="5"/>
      <c r="AAQ81" s="5"/>
      <c r="AAR81" s="5"/>
      <c r="AAS81" s="5"/>
      <c r="AAT81" s="5"/>
      <c r="AAU81" s="5"/>
      <c r="AAV81" s="5"/>
      <c r="AAW81" s="5"/>
      <c r="AAX81" s="5"/>
      <c r="AAY81" s="5"/>
      <c r="AAZ81" s="5"/>
      <c r="ABA81" s="5"/>
      <c r="ABB81" s="5"/>
      <c r="ABC81" s="5"/>
      <c r="ABD81" s="5"/>
      <c r="ABE81" s="5"/>
      <c r="ABF81" s="5"/>
      <c r="ABG81" s="5"/>
      <c r="ABH81" s="5"/>
      <c r="ABI81" s="5"/>
      <c r="ABJ81" s="5"/>
      <c r="ABK81" s="5"/>
      <c r="ABL81" s="5"/>
      <c r="ABM81" s="5"/>
      <c r="ABN81" s="5"/>
      <c r="ABO81" s="5"/>
      <c r="ABP81" s="5"/>
      <c r="ABQ81" s="5"/>
      <c r="ABR81" s="5"/>
      <c r="ABS81" s="5"/>
      <c r="ABT81" s="5"/>
      <c r="ABU81" s="5"/>
      <c r="ABV81" s="5"/>
      <c r="ABW81" s="5"/>
      <c r="ABX81" s="5"/>
      <c r="ABY81" s="5"/>
      <c r="ABZ81" s="5"/>
      <c r="ACA81" s="5"/>
      <c r="ACB81" s="5"/>
      <c r="ACC81" s="5"/>
      <c r="ACD81" s="5"/>
      <c r="ACE81" s="5"/>
      <c r="ACF81" s="5"/>
      <c r="ACG81" s="5"/>
      <c r="ACH81" s="5"/>
      <c r="ACI81" s="5"/>
      <c r="ACJ81" s="5"/>
      <c r="ACK81" s="5"/>
      <c r="ACL81" s="5"/>
      <c r="ACM81" s="5"/>
      <c r="ACN81" s="5"/>
      <c r="ACO81" s="5"/>
      <c r="ACP81" s="5"/>
      <c r="ACQ81" s="5"/>
      <c r="ACR81" s="5"/>
      <c r="ACS81" s="5"/>
      <c r="ACT81" s="5"/>
      <c r="ACU81" s="5"/>
      <c r="ACV81" s="5"/>
      <c r="ACW81" s="5"/>
      <c r="ACX81" s="5"/>
      <c r="ACY81" s="5"/>
      <c r="ACZ81" s="5"/>
      <c r="ADA81" s="5"/>
      <c r="ADB81" s="5"/>
      <c r="ADC81" s="5"/>
      <c r="ADD81" s="5"/>
      <c r="ADE81" s="5"/>
      <c r="ADF81" s="5"/>
      <c r="ADG81" s="5"/>
      <c r="ADH81" s="5"/>
      <c r="ADI81" s="5"/>
      <c r="ADJ81" s="5"/>
      <c r="ADK81" s="5"/>
      <c r="ADL81" s="5"/>
      <c r="ADM81" s="5"/>
      <c r="ADN81" s="5"/>
      <c r="ADO81" s="5"/>
      <c r="ADP81" s="5"/>
      <c r="ADQ81" s="5"/>
      <c r="ADR81" s="5"/>
      <c r="ADS81" s="5"/>
      <c r="ADT81" s="5"/>
      <c r="ADU81" s="5"/>
      <c r="ADV81" s="5"/>
      <c r="ADW81" s="5"/>
      <c r="ADX81" s="5"/>
      <c r="ADY81" s="5"/>
      <c r="ADZ81" s="5"/>
      <c r="AEA81" s="5"/>
      <c r="AEB81" s="5"/>
      <c r="AEC81" s="5"/>
      <c r="AED81" s="5"/>
      <c r="AEE81" s="5"/>
      <c r="AEF81" s="5"/>
      <c r="AEG81" s="5"/>
      <c r="AEH81" s="5"/>
      <c r="AEI81" s="5"/>
      <c r="AEJ81" s="5"/>
      <c r="AEK81" s="5"/>
      <c r="AEL81" s="5"/>
      <c r="AEM81" s="5"/>
      <c r="AEN81" s="5"/>
      <c r="AEO81" s="5"/>
      <c r="AEP81" s="5"/>
      <c r="AEQ81" s="5"/>
      <c r="AER81" s="5"/>
      <c r="AES81" s="5"/>
      <c r="AET81" s="5"/>
      <c r="AEU81" s="5"/>
      <c r="AEV81" s="5"/>
      <c r="AEW81" s="5"/>
      <c r="AEX81" s="5"/>
      <c r="AEY81" s="5"/>
      <c r="AEZ81" s="5"/>
      <c r="AFA81" s="5"/>
      <c r="AFB81" s="5"/>
      <c r="AFC81" s="5"/>
      <c r="AFD81" s="5"/>
      <c r="AFE81" s="5"/>
      <c r="AFF81" s="5"/>
      <c r="AFG81" s="5"/>
      <c r="AFH81" s="5"/>
      <c r="AFI81" s="5"/>
      <c r="AFJ81" s="5"/>
      <c r="AFK81" s="5"/>
      <c r="AFL81" s="5"/>
      <c r="AFM81" s="5"/>
      <c r="AFN81" s="5"/>
      <c r="AFO81" s="5"/>
      <c r="AFP81" s="5"/>
      <c r="AFQ81" s="5"/>
      <c r="AFR81" s="5"/>
      <c r="AFS81" s="5"/>
      <c r="AFT81" s="5"/>
      <c r="AFU81" s="5"/>
      <c r="AFV81" s="5"/>
      <c r="AFW81" s="5"/>
      <c r="AFX81" s="5"/>
      <c r="AFY81" s="5"/>
      <c r="AFZ81" s="5"/>
      <c r="AGA81" s="5"/>
      <c r="AGB81" s="5"/>
      <c r="AGC81" s="5"/>
      <c r="AGD81" s="5"/>
      <c r="AGE81" s="5"/>
      <c r="AGF81" s="5"/>
      <c r="AGG81" s="5"/>
      <c r="AGH81" s="5"/>
      <c r="AGI81" s="5"/>
      <c r="AGJ81" s="5"/>
      <c r="AGK81" s="5"/>
      <c r="AGL81" s="5"/>
      <c r="AGM81" s="5"/>
      <c r="AGN81" s="5"/>
      <c r="AGO81" s="5"/>
      <c r="AGP81" s="5"/>
      <c r="AGQ81" s="5"/>
      <c r="AGR81" s="5"/>
      <c r="AGS81" s="5"/>
      <c r="AGT81" s="5"/>
      <c r="AGU81" s="5"/>
      <c r="AGV81" s="5"/>
      <c r="AGW81" s="5"/>
      <c r="AGX81" s="5"/>
      <c r="AGY81" s="5"/>
      <c r="AGZ81" s="5"/>
      <c r="AHA81" s="5"/>
      <c r="AHB81" s="5"/>
      <c r="AHC81" s="5"/>
      <c r="AHD81" s="5"/>
      <c r="AHE81" s="5"/>
      <c r="AHF81" s="5"/>
      <c r="AHG81" s="5"/>
      <c r="AHH81" s="5"/>
      <c r="AHI81" s="5"/>
      <c r="AHJ81" s="5"/>
      <c r="AHK81" s="5"/>
      <c r="AHL81" s="5"/>
      <c r="AHM81" s="5"/>
      <c r="AHN81" s="5"/>
      <c r="AHO81" s="5"/>
      <c r="AHP81" s="5"/>
      <c r="AHQ81" s="5"/>
      <c r="AHR81" s="5"/>
      <c r="AHS81" s="5"/>
      <c r="AHT81" s="5"/>
      <c r="AHU81" s="5"/>
      <c r="AHV81" s="5"/>
      <c r="AHW81" s="5"/>
      <c r="AHX81" s="5"/>
      <c r="AHY81" s="5"/>
      <c r="AHZ81" s="5"/>
      <c r="AIA81" s="5"/>
      <c r="AIB81" s="5"/>
      <c r="AIC81" s="5"/>
      <c r="AID81" s="5"/>
      <c r="AIE81" s="5"/>
      <c r="AIF81" s="5"/>
      <c r="AIG81" s="5"/>
      <c r="AIH81" s="5"/>
      <c r="AII81" s="5"/>
      <c r="AIJ81" s="5"/>
      <c r="AIK81" s="5"/>
      <c r="AIL81" s="5"/>
      <c r="AIM81" s="5"/>
      <c r="AIN81" s="5"/>
      <c r="AIO81" s="5"/>
      <c r="AIP81" s="5"/>
      <c r="AIQ81" s="5"/>
      <c r="AIR81" s="5"/>
      <c r="AIS81" s="5"/>
      <c r="AIT81" s="5"/>
      <c r="AIU81" s="5"/>
      <c r="AIV81" s="5"/>
      <c r="AIW81" s="5"/>
      <c r="AIX81" s="5"/>
      <c r="AIY81" s="5"/>
      <c r="AIZ81" s="5"/>
      <c r="AJA81" s="5"/>
      <c r="AJB81" s="5"/>
      <c r="AJC81" s="5"/>
      <c r="AJD81" s="5"/>
      <c r="AJE81" s="5"/>
      <c r="AJF81" s="5"/>
      <c r="AJG81" s="5"/>
      <c r="AJH81" s="5"/>
      <c r="AJI81" s="5"/>
      <c r="AJJ81" s="5"/>
      <c r="AJK81" s="5"/>
      <c r="AJL81" s="5"/>
      <c r="AJM81" s="5"/>
      <c r="AJN81" s="5"/>
      <c r="AJO81" s="5"/>
      <c r="AJP81" s="5"/>
      <c r="AJQ81" s="5"/>
      <c r="AJR81" s="5"/>
      <c r="AJS81" s="5"/>
      <c r="AJT81" s="5"/>
      <c r="AJU81" s="5"/>
      <c r="AJV81" s="5"/>
      <c r="AJW81" s="5"/>
      <c r="AJX81" s="5"/>
      <c r="AJY81" s="5"/>
      <c r="AJZ81" s="5"/>
      <c r="AKA81" s="5"/>
      <c r="AKB81" s="5"/>
      <c r="AKC81" s="5"/>
      <c r="AKD81" s="5"/>
      <c r="AKE81" s="5"/>
      <c r="AKF81" s="5"/>
      <c r="AKG81" s="5"/>
      <c r="AKH81" s="5"/>
      <c r="AKI81" s="5"/>
      <c r="AKJ81" s="5"/>
      <c r="AKK81" s="5"/>
      <c r="AKL81" s="5"/>
      <c r="AKM81" s="5"/>
      <c r="AKN81" s="5"/>
      <c r="AKO81" s="5"/>
      <c r="AKP81" s="5"/>
      <c r="AKQ81" s="5"/>
      <c r="AKR81" s="5"/>
      <c r="AKS81" s="5"/>
      <c r="AKT81" s="5"/>
      <c r="AKU81" s="5"/>
      <c r="AKV81" s="5"/>
      <c r="AKW81" s="5"/>
      <c r="AKX81" s="5"/>
      <c r="AKY81" s="5"/>
      <c r="AKZ81" s="5"/>
      <c r="ALA81" s="5"/>
      <c r="ALB81" s="5"/>
      <c r="ALC81" s="5"/>
      <c r="ALD81" s="5"/>
      <c r="ALE81" s="5"/>
      <c r="ALF81" s="5"/>
      <c r="ALG81" s="5"/>
      <c r="ALH81" s="5"/>
      <c r="ALI81" s="5"/>
      <c r="ALJ81" s="5"/>
      <c r="ALK81" s="5"/>
      <c r="ALL81" s="5"/>
      <c r="ALM81" s="5"/>
      <c r="ALN81" s="5"/>
      <c r="ALO81" s="5"/>
      <c r="ALP81" s="5"/>
      <c r="ALQ81" s="5"/>
      <c r="ALR81" s="5"/>
      <c r="ALS81" s="5"/>
      <c r="ALT81" s="5"/>
      <c r="ALU81" s="5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  <c r="AMM81" s="5"/>
      <c r="AMN81" s="5"/>
      <c r="AMO81" s="5"/>
      <c r="AMP81" s="5"/>
      <c r="AMQ81" s="5"/>
      <c r="AMR81" s="5"/>
      <c r="AMS81" s="5"/>
      <c r="AMT81" s="5"/>
      <c r="AMU81" s="5"/>
      <c r="AMV81" s="5"/>
      <c r="AMW81" s="5"/>
      <c r="AMX81" s="5"/>
      <c r="AMY81" s="5"/>
      <c r="AMZ81" s="5"/>
      <c r="ANA81" s="5"/>
      <c r="ANB81" s="5"/>
      <c r="ANC81" s="5"/>
      <c r="AND81" s="5"/>
      <c r="ANE81" s="5"/>
      <c r="ANF81" s="5"/>
      <c r="ANG81" s="5"/>
      <c r="ANH81" s="5"/>
      <c r="ANI81" s="5"/>
      <c r="ANJ81" s="5"/>
      <c r="ANK81" s="5"/>
      <c r="ANL81" s="5"/>
      <c r="ANM81" s="5"/>
      <c r="ANN81" s="5"/>
      <c r="ANO81" s="5"/>
      <c r="ANP81" s="5"/>
      <c r="ANQ81" s="5"/>
      <c r="ANR81" s="5"/>
      <c r="ANS81" s="5"/>
      <c r="ANT81" s="5"/>
      <c r="ANU81" s="5"/>
      <c r="ANV81" s="5"/>
      <c r="ANW81" s="5"/>
      <c r="ANX81" s="5"/>
      <c r="ANY81" s="5"/>
      <c r="ANZ81" s="5"/>
      <c r="AOA81" s="5"/>
      <c r="AOB81" s="5"/>
      <c r="AOC81" s="5"/>
      <c r="AOD81" s="5"/>
      <c r="AOE81" s="5"/>
      <c r="AOF81" s="5"/>
      <c r="AOG81" s="5"/>
      <c r="AOH81" s="5"/>
      <c r="AOI81" s="5"/>
      <c r="AOJ81" s="5"/>
      <c r="AOK81" s="5"/>
      <c r="AOL81" s="5"/>
      <c r="AOM81" s="5"/>
      <c r="AON81" s="5"/>
      <c r="AOO81" s="5"/>
      <c r="AOP81" s="5"/>
      <c r="AOQ81" s="5"/>
      <c r="AOR81" s="5"/>
      <c r="AOS81" s="5"/>
      <c r="AOT81" s="5"/>
      <c r="AOU81" s="5"/>
      <c r="AOV81" s="5"/>
      <c r="AOW81" s="5"/>
      <c r="AOX81" s="5"/>
      <c r="AOY81" s="5"/>
      <c r="AOZ81" s="5"/>
      <c r="APA81" s="5"/>
      <c r="APB81" s="5"/>
      <c r="APC81" s="5"/>
      <c r="APD81" s="5"/>
      <c r="APE81" s="5"/>
      <c r="APF81" s="5"/>
      <c r="APG81" s="5"/>
      <c r="APH81" s="5"/>
      <c r="API81" s="5"/>
      <c r="APJ81" s="5"/>
      <c r="APK81" s="5"/>
      <c r="APL81" s="5"/>
      <c r="APM81" s="5"/>
      <c r="APN81" s="5"/>
      <c r="APO81" s="5"/>
      <c r="APP81" s="5"/>
      <c r="APQ81" s="5"/>
      <c r="APR81" s="5"/>
      <c r="APS81" s="5"/>
      <c r="APT81" s="5"/>
      <c r="APU81" s="5"/>
      <c r="APV81" s="5"/>
      <c r="APW81" s="5"/>
      <c r="APX81" s="5"/>
      <c r="APY81" s="5"/>
      <c r="APZ81" s="5"/>
      <c r="AQA81" s="5"/>
      <c r="AQB81" s="5"/>
      <c r="AQC81" s="5"/>
      <c r="AQD81" s="5"/>
      <c r="AQE81" s="5"/>
      <c r="AQF81" s="5"/>
      <c r="AQG81" s="5"/>
      <c r="AQH81" s="5"/>
      <c r="AQI81" s="5"/>
      <c r="AQJ81" s="5"/>
      <c r="AQK81" s="5"/>
      <c r="AQL81" s="5"/>
      <c r="AQM81" s="5"/>
      <c r="AQN81" s="5"/>
      <c r="AQO81" s="5"/>
      <c r="AQP81" s="5"/>
      <c r="AQQ81" s="5"/>
      <c r="AQR81" s="5"/>
      <c r="AQS81" s="5"/>
      <c r="AQT81" s="5"/>
      <c r="AQU81" s="5"/>
      <c r="AQV81" s="5"/>
      <c r="AQW81" s="5"/>
      <c r="AQX81" s="5"/>
      <c r="AQY81" s="5"/>
      <c r="AQZ81" s="5"/>
      <c r="ARA81" s="5"/>
      <c r="ARB81" s="5"/>
      <c r="ARC81" s="5"/>
      <c r="ARD81" s="5"/>
      <c r="ARE81" s="5"/>
      <c r="ARF81" s="5"/>
      <c r="ARG81" s="5"/>
      <c r="ARH81" s="5"/>
      <c r="ARI81" s="5"/>
      <c r="ARJ81" s="5"/>
      <c r="ARK81" s="5"/>
      <c r="ARL81" s="5"/>
      <c r="ARM81" s="5"/>
      <c r="ARN81" s="5"/>
      <c r="ARO81" s="5"/>
      <c r="ARP81" s="5"/>
      <c r="ARQ81" s="5"/>
      <c r="ARR81" s="5"/>
      <c r="ARS81" s="5"/>
      <c r="ART81" s="5"/>
      <c r="ARU81" s="5"/>
      <c r="ARV81" s="5"/>
      <c r="ARW81" s="5"/>
      <c r="ARX81" s="5"/>
      <c r="ARY81" s="5"/>
      <c r="ARZ81" s="5"/>
      <c r="ASA81" s="5"/>
      <c r="ASB81" s="5"/>
      <c r="ASC81" s="5"/>
      <c r="ASD81" s="5"/>
      <c r="ASE81" s="5"/>
      <c r="ASF81" s="5"/>
      <c r="ASG81" s="5"/>
      <c r="ASH81" s="5"/>
      <c r="ASI81" s="5"/>
      <c r="ASJ81" s="5"/>
      <c r="ASK81" s="5"/>
      <c r="ASL81" s="5"/>
      <c r="ASM81" s="5"/>
      <c r="ASN81" s="5"/>
      <c r="ASO81" s="5"/>
      <c r="ASP81" s="5"/>
      <c r="ASQ81" s="5"/>
      <c r="ASR81" s="5"/>
      <c r="ASS81" s="5"/>
      <c r="AST81" s="5"/>
      <c r="ASU81" s="5"/>
      <c r="ASV81" s="5"/>
      <c r="ASW81" s="5"/>
      <c r="ASX81" s="5"/>
      <c r="ASY81" s="5"/>
      <c r="ASZ81" s="5"/>
      <c r="ATA81" s="5"/>
      <c r="ATB81" s="5"/>
      <c r="ATC81" s="5"/>
      <c r="ATD81" s="5"/>
      <c r="ATE81" s="5"/>
      <c r="ATF81" s="5"/>
      <c r="ATG81" s="5"/>
      <c r="ATH81" s="5"/>
      <c r="ATI81" s="5"/>
      <c r="ATJ81" s="5"/>
      <c r="ATK81" s="5"/>
      <c r="ATL81" s="5"/>
      <c r="ATM81" s="5"/>
      <c r="ATN81" s="5"/>
      <c r="ATO81" s="5"/>
      <c r="ATP81" s="5"/>
      <c r="ATQ81" s="5"/>
      <c r="ATR81" s="5"/>
      <c r="ATS81" s="5"/>
      <c r="ATT81" s="5"/>
      <c r="ATU81" s="5"/>
      <c r="ATV81" s="5"/>
      <c r="ATW81" s="5"/>
      <c r="ATX81" s="5"/>
      <c r="ATY81" s="5"/>
      <c r="ATZ81" s="5"/>
      <c r="AUA81" s="5"/>
      <c r="AUB81" s="5"/>
      <c r="AUC81" s="5"/>
      <c r="AUD81" s="5"/>
      <c r="AUE81" s="5"/>
      <c r="AUF81" s="5"/>
      <c r="AUG81" s="5"/>
      <c r="AUH81" s="5"/>
      <c r="AUI81" s="5"/>
      <c r="AUJ81" s="5"/>
      <c r="AUK81" s="5"/>
      <c r="AUL81" s="5"/>
      <c r="AUM81" s="5"/>
      <c r="AUN81" s="5"/>
      <c r="AUO81" s="5"/>
      <c r="AUP81" s="5"/>
      <c r="AUQ81" s="5"/>
      <c r="AUR81" s="5"/>
      <c r="AUS81" s="5"/>
      <c r="AUT81" s="5"/>
      <c r="AUU81" s="5"/>
      <c r="AUV81" s="5"/>
      <c r="AUW81" s="5"/>
      <c r="AUX81" s="5"/>
      <c r="AUY81" s="5"/>
      <c r="AUZ81" s="5"/>
      <c r="AVA81" s="5"/>
      <c r="AVB81" s="5"/>
      <c r="AVC81" s="5"/>
      <c r="AVD81" s="5"/>
      <c r="AVE81" s="5"/>
      <c r="AVF81" s="5"/>
      <c r="AVG81" s="5"/>
      <c r="AVH81" s="5"/>
      <c r="AVI81" s="5"/>
      <c r="AVJ81" s="5"/>
      <c r="AVK81" s="5"/>
      <c r="AVL81" s="5"/>
      <c r="AVM81" s="5"/>
      <c r="AVN81" s="5"/>
      <c r="AVO81" s="5"/>
      <c r="AVP81" s="5"/>
      <c r="AVQ81" s="5"/>
      <c r="AVR81" s="5"/>
      <c r="AVS81" s="5"/>
      <c r="AVT81" s="5"/>
      <c r="AVU81" s="5"/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  <c r="AWY81" s="5"/>
      <c r="AWZ81" s="5"/>
      <c r="AXA81" s="5"/>
      <c r="AXB81" s="5"/>
      <c r="AXC81" s="5"/>
      <c r="AXD81" s="5"/>
      <c r="AXE81" s="5"/>
      <c r="AXF81" s="5"/>
      <c r="AXG81" s="5"/>
      <c r="AXH81" s="5"/>
      <c r="AXI81" s="5"/>
      <c r="AXJ81" s="5"/>
      <c r="AXK81" s="5"/>
      <c r="AXL81" s="5"/>
      <c r="AXM81" s="5"/>
      <c r="AXN81" s="5"/>
      <c r="AXO81" s="5"/>
      <c r="AXP81" s="5"/>
      <c r="AXQ81" s="5"/>
      <c r="AXR81" s="5"/>
      <c r="AXS81" s="5"/>
      <c r="AXT81" s="5"/>
      <c r="AXU81" s="5"/>
      <c r="AXV81" s="5"/>
      <c r="AXW81" s="5"/>
      <c r="AXX81" s="5"/>
      <c r="AXY81" s="5"/>
      <c r="AXZ81" s="5"/>
      <c r="AYA81" s="5"/>
      <c r="AYB81" s="5"/>
      <c r="AYC81" s="5"/>
      <c r="AYD81" s="5"/>
      <c r="AYE81" s="5"/>
      <c r="AYF81" s="5"/>
      <c r="AYG81" s="5"/>
      <c r="AYH81" s="5"/>
      <c r="AYI81" s="5"/>
      <c r="AYJ81" s="5"/>
      <c r="AYK81" s="5"/>
      <c r="AYL81" s="5"/>
      <c r="AYM81" s="5"/>
      <c r="AYN81" s="5"/>
      <c r="AYO81" s="5"/>
      <c r="AYP81" s="5"/>
      <c r="AYQ81" s="5"/>
      <c r="AYR81" s="5"/>
      <c r="AYS81" s="5"/>
      <c r="AYT81" s="5"/>
      <c r="AYU81" s="5"/>
      <c r="AYV81" s="5"/>
      <c r="AYW81" s="5"/>
      <c r="AYX81" s="5"/>
      <c r="AYY81" s="5"/>
      <c r="AYZ81" s="5"/>
      <c r="AZA81" s="5"/>
      <c r="AZB81" s="5"/>
      <c r="AZC81" s="5"/>
      <c r="AZD81" s="5"/>
      <c r="AZE81" s="5"/>
      <c r="AZF81" s="5"/>
      <c r="AZG81" s="5"/>
      <c r="AZH81" s="5"/>
      <c r="AZI81" s="5"/>
      <c r="AZJ81" s="5"/>
      <c r="AZK81" s="5"/>
      <c r="AZL81" s="5"/>
      <c r="AZM81" s="5"/>
      <c r="AZN81" s="5"/>
      <c r="AZO81" s="5"/>
      <c r="AZP81" s="5"/>
      <c r="AZQ81" s="5"/>
      <c r="AZR81" s="5"/>
      <c r="AZS81" s="5"/>
      <c r="AZT81" s="5"/>
      <c r="AZU81" s="5"/>
      <c r="AZV81" s="5"/>
      <c r="AZW81" s="5"/>
      <c r="AZX81" s="5"/>
      <c r="AZY81" s="5"/>
      <c r="AZZ81" s="5"/>
      <c r="BAA81" s="5"/>
      <c r="BAB81" s="5"/>
      <c r="BAC81" s="5"/>
      <c r="BAD81" s="5"/>
      <c r="BAE81" s="5"/>
      <c r="BAF81" s="5"/>
      <c r="BAG81" s="5"/>
      <c r="BAH81" s="5"/>
      <c r="BAI81" s="5"/>
      <c r="BAJ81" s="5"/>
      <c r="BAK81" s="5"/>
      <c r="BAL81" s="5"/>
      <c r="BAM81" s="5"/>
      <c r="BAN81" s="5"/>
      <c r="BAO81" s="5"/>
      <c r="BAP81" s="5"/>
      <c r="BAQ81" s="5"/>
      <c r="BAR81" s="5"/>
      <c r="BAS81" s="5"/>
      <c r="BAT81" s="5"/>
      <c r="BAU81" s="5"/>
      <c r="BAV81" s="5"/>
      <c r="BAW81" s="5"/>
      <c r="BAX81" s="5"/>
      <c r="BAY81" s="5"/>
      <c r="BAZ81" s="5"/>
      <c r="BBA81" s="5"/>
      <c r="BBB81" s="5"/>
      <c r="BBC81" s="5"/>
      <c r="BBD81" s="5"/>
      <c r="BBE81" s="5"/>
      <c r="BBF81" s="5"/>
      <c r="BBG81" s="5"/>
      <c r="BBH81" s="5"/>
      <c r="BBI81" s="5"/>
      <c r="BBJ81" s="5"/>
      <c r="BBK81" s="5"/>
      <c r="BBL81" s="5"/>
      <c r="BBM81" s="5"/>
      <c r="BBN81" s="5"/>
      <c r="BBO81" s="5"/>
      <c r="BBP81" s="5"/>
      <c r="BBQ81" s="5"/>
      <c r="BBR81" s="5"/>
      <c r="BBS81" s="5"/>
      <c r="BBT81" s="5"/>
      <c r="BBU81" s="5"/>
      <c r="BBV81" s="5"/>
      <c r="BBW81" s="5"/>
      <c r="BBX81" s="5"/>
      <c r="BBY81" s="5"/>
      <c r="BBZ81" s="5"/>
      <c r="BCA81" s="5"/>
      <c r="BCB81" s="5"/>
      <c r="BCC81" s="5"/>
      <c r="BCD81" s="5"/>
      <c r="BCE81" s="5"/>
      <c r="BCF81" s="5"/>
      <c r="BCG81" s="5"/>
      <c r="BCH81" s="5"/>
      <c r="BCI81" s="5"/>
      <c r="BCJ81" s="5"/>
      <c r="BCK81" s="5"/>
      <c r="BCL81" s="5"/>
      <c r="BCM81" s="5"/>
      <c r="BCN81" s="5"/>
      <c r="BCO81" s="5"/>
      <c r="BCP81" s="5"/>
      <c r="BCQ81" s="5"/>
      <c r="BCR81" s="5"/>
      <c r="BCS81" s="5"/>
      <c r="BCT81" s="5"/>
      <c r="BCU81" s="5"/>
      <c r="BCV81" s="5"/>
      <c r="BCW81" s="5"/>
      <c r="BCX81" s="5"/>
      <c r="BCY81" s="5"/>
      <c r="BCZ81" s="5"/>
      <c r="BDA81" s="5"/>
      <c r="BDB81" s="5"/>
      <c r="BDC81" s="5"/>
      <c r="BDD81" s="5"/>
      <c r="BDE81" s="5"/>
      <c r="BDF81" s="5"/>
      <c r="BDG81" s="5"/>
      <c r="BDH81" s="5"/>
      <c r="BDI81" s="5"/>
      <c r="BDJ81" s="5"/>
      <c r="BDK81" s="5"/>
      <c r="BDL81" s="5"/>
      <c r="BDM81" s="5"/>
      <c r="BDN81" s="5"/>
      <c r="BDO81" s="5"/>
      <c r="BDP81" s="5"/>
      <c r="BDQ81" s="5"/>
      <c r="BDR81" s="5"/>
      <c r="BDS81" s="5"/>
      <c r="BDT81" s="5"/>
      <c r="BDU81" s="5"/>
      <c r="BDV81" s="5"/>
      <c r="BDW81" s="5"/>
      <c r="BDX81" s="5"/>
      <c r="BDY81" s="5"/>
      <c r="BDZ81" s="5"/>
      <c r="BEA81" s="5"/>
      <c r="BEB81" s="5"/>
      <c r="BEC81" s="5"/>
      <c r="BED81" s="5"/>
      <c r="BEE81" s="5"/>
      <c r="BEF81" s="5"/>
      <c r="BEG81" s="5"/>
      <c r="BEH81" s="5"/>
      <c r="BEI81" s="5"/>
      <c r="BEJ81" s="5"/>
      <c r="BEK81" s="5"/>
      <c r="BEL81" s="5"/>
      <c r="BEM81" s="5"/>
      <c r="BEN81" s="5"/>
      <c r="BEO81" s="5"/>
      <c r="BEP81" s="5"/>
      <c r="BEQ81" s="5"/>
      <c r="BER81" s="5"/>
      <c r="BES81" s="5"/>
      <c r="BET81" s="5"/>
      <c r="BEU81" s="5"/>
      <c r="BEV81" s="5"/>
      <c r="BEW81" s="5"/>
      <c r="BEX81" s="5"/>
      <c r="BEY81" s="5"/>
      <c r="BEZ81" s="5"/>
      <c r="BFA81" s="5"/>
      <c r="BFB81" s="5"/>
      <c r="BFC81" s="5"/>
      <c r="BFD81" s="5"/>
      <c r="BFE81" s="5"/>
      <c r="BFF81" s="5"/>
      <c r="BFG81" s="5"/>
      <c r="BFH81" s="5"/>
      <c r="BFI81" s="5"/>
      <c r="BFJ81" s="5"/>
      <c r="BFK81" s="5"/>
      <c r="BFL81" s="5"/>
      <c r="BFM81" s="5"/>
      <c r="BFN81" s="5"/>
      <c r="BFO81" s="5"/>
      <c r="BFP81" s="5"/>
      <c r="BFQ81" s="5"/>
      <c r="BFR81" s="5"/>
      <c r="BFS81" s="5"/>
      <c r="BFT81" s="5"/>
      <c r="BFU81" s="5"/>
      <c r="BFV81" s="5"/>
      <c r="BFW81" s="5"/>
      <c r="BFX81" s="5"/>
      <c r="BFY81" s="5"/>
      <c r="BFZ81" s="5"/>
      <c r="BGA81" s="5"/>
      <c r="BGB81" s="5"/>
      <c r="BGC81" s="5"/>
      <c r="BGD81" s="5"/>
      <c r="BGE81" s="5"/>
      <c r="BGF81" s="5"/>
      <c r="BGG81" s="5"/>
      <c r="BGH81" s="5"/>
      <c r="BGI81" s="5"/>
      <c r="BGJ81" s="5"/>
      <c r="BGK81" s="5"/>
      <c r="BGL81" s="5"/>
      <c r="BGM81" s="5"/>
      <c r="BGN81" s="5"/>
      <c r="BGO81" s="5"/>
      <c r="BGP81" s="5"/>
      <c r="BGQ81" s="5"/>
      <c r="BGR81" s="5"/>
      <c r="BGS81" s="5"/>
      <c r="BGT81" s="5"/>
      <c r="BGU81" s="5"/>
      <c r="BGV81" s="5"/>
      <c r="BGW81" s="5"/>
      <c r="BGX81" s="5"/>
      <c r="BGY81" s="5"/>
      <c r="BGZ81" s="5"/>
      <c r="BHA81" s="5"/>
      <c r="BHB81" s="5"/>
      <c r="BHC81" s="5"/>
      <c r="BHD81" s="5"/>
      <c r="BHE81" s="5"/>
      <c r="BHF81" s="5"/>
      <c r="BHG81" s="5"/>
      <c r="BHH81" s="5"/>
      <c r="BHI81" s="5"/>
      <c r="BHJ81" s="5"/>
      <c r="BHK81" s="5"/>
      <c r="BHL81" s="5"/>
      <c r="BHM81" s="5"/>
      <c r="BHN81" s="5"/>
      <c r="BHO81" s="5"/>
      <c r="BHP81" s="5"/>
      <c r="BHQ81" s="5"/>
      <c r="BHR81" s="5"/>
      <c r="BHS81" s="5"/>
      <c r="BHT81" s="5"/>
      <c r="BHU81" s="5"/>
      <c r="BHV81" s="5"/>
      <c r="BHW81" s="5"/>
      <c r="BHX81" s="5"/>
      <c r="BHY81" s="5"/>
      <c r="BHZ81" s="5"/>
      <c r="BIA81" s="5"/>
      <c r="BIB81" s="5"/>
      <c r="BIC81" s="5"/>
      <c r="BID81" s="5"/>
      <c r="BIE81" s="5"/>
      <c r="BIF81" s="5"/>
      <c r="BIG81" s="5"/>
      <c r="BIH81" s="5"/>
      <c r="BII81" s="5"/>
      <c r="BIJ81" s="5"/>
      <c r="BIK81" s="5"/>
      <c r="BIL81" s="5"/>
      <c r="BIM81" s="5"/>
      <c r="BIN81" s="5"/>
      <c r="BIO81" s="5"/>
      <c r="BIP81" s="5"/>
      <c r="BIQ81" s="5"/>
      <c r="BIR81" s="5"/>
      <c r="BIS81" s="5"/>
      <c r="BIT81" s="5"/>
      <c r="BIU81" s="5"/>
      <c r="BIV81" s="5"/>
      <c r="BIW81" s="5"/>
      <c r="BIX81" s="5"/>
      <c r="BIY81" s="5"/>
      <c r="BIZ81" s="5"/>
      <c r="BJA81" s="5"/>
      <c r="BJB81" s="5"/>
      <c r="BJC81" s="5"/>
      <c r="BJD81" s="5"/>
      <c r="BJE81" s="5"/>
      <c r="BJF81" s="5"/>
      <c r="BJG81" s="5"/>
      <c r="BJH81" s="5"/>
      <c r="BJI81" s="5"/>
      <c r="BJJ81" s="5"/>
      <c r="BJK81" s="5"/>
      <c r="BJL81" s="5"/>
      <c r="BJM81" s="5"/>
      <c r="BJN81" s="5"/>
      <c r="BJO81" s="5"/>
      <c r="BJP81" s="5"/>
      <c r="BJQ81" s="5"/>
      <c r="BJR81" s="5"/>
      <c r="BJS81" s="5"/>
      <c r="BJT81" s="5"/>
      <c r="BJU81" s="5"/>
      <c r="BJV81" s="5"/>
      <c r="BJW81" s="5"/>
      <c r="BJX81" s="5"/>
      <c r="BJY81" s="5"/>
      <c r="BJZ81" s="5"/>
      <c r="BKA81" s="5"/>
      <c r="BKB81" s="5"/>
      <c r="BKC81" s="5"/>
      <c r="BKD81" s="5"/>
      <c r="BKE81" s="5"/>
      <c r="BKF81" s="5"/>
      <c r="BKG81" s="5"/>
      <c r="BKH81" s="5"/>
      <c r="BKI81" s="5"/>
      <c r="BKJ81" s="5"/>
      <c r="BKK81" s="5"/>
      <c r="BKL81" s="5"/>
      <c r="BKM81" s="5"/>
      <c r="BKN81" s="5"/>
      <c r="BKO81" s="5"/>
      <c r="BKP81" s="5"/>
      <c r="BKQ81" s="5"/>
      <c r="BKR81" s="5"/>
      <c r="BKS81" s="5"/>
      <c r="BKT81" s="5"/>
      <c r="BKU81" s="5"/>
      <c r="BKV81" s="5"/>
      <c r="BKW81" s="5"/>
      <c r="BKX81" s="5"/>
      <c r="BKY81" s="5"/>
      <c r="BKZ81" s="5"/>
      <c r="BLA81" s="5"/>
      <c r="BLB81" s="5"/>
      <c r="BLC81" s="5"/>
      <c r="BLD81" s="5"/>
      <c r="BLE81" s="5"/>
      <c r="BLF81" s="5"/>
      <c r="BLG81" s="5"/>
      <c r="BLH81" s="5"/>
      <c r="BLI81" s="5"/>
      <c r="BLJ81" s="5"/>
      <c r="BLK81" s="5"/>
      <c r="BLL81" s="5"/>
      <c r="BLM81" s="5"/>
      <c r="BLN81" s="5"/>
      <c r="BLO81" s="5"/>
      <c r="BLP81" s="5"/>
      <c r="BLQ81" s="5"/>
      <c r="BLR81" s="5"/>
      <c r="BLS81" s="5"/>
      <c r="BLT81" s="5"/>
      <c r="BLU81" s="5"/>
      <c r="BLV81" s="5"/>
      <c r="BLW81" s="5"/>
      <c r="BLX81" s="5"/>
      <c r="BLY81" s="5"/>
      <c r="BLZ81" s="5"/>
      <c r="BMA81" s="5"/>
      <c r="BMB81" s="5"/>
      <c r="BMC81" s="5"/>
      <c r="BMD81" s="5"/>
      <c r="BME81" s="5"/>
      <c r="BMF81" s="5"/>
      <c r="BMG81" s="5"/>
      <c r="BMH81" s="5"/>
      <c r="BMI81" s="5"/>
      <c r="BMJ81" s="5"/>
      <c r="BMK81" s="5"/>
      <c r="BML81" s="5"/>
      <c r="BMM81" s="5"/>
      <c r="BMN81" s="5"/>
      <c r="BMO81" s="5"/>
      <c r="BMP81" s="5"/>
      <c r="BMQ81" s="5"/>
      <c r="BMR81" s="5"/>
      <c r="BMS81" s="5"/>
      <c r="BMT81" s="5"/>
      <c r="BMU81" s="5"/>
      <c r="BMV81" s="5"/>
      <c r="BMW81" s="5"/>
      <c r="BMX81" s="5"/>
      <c r="BMY81" s="5"/>
      <c r="BMZ81" s="5"/>
      <c r="BNA81" s="5"/>
      <c r="BNB81" s="5"/>
      <c r="BNC81" s="5"/>
      <c r="BND81" s="5"/>
      <c r="BNE81" s="5"/>
      <c r="BNF81" s="5"/>
      <c r="BNG81" s="5"/>
      <c r="BNH81" s="5"/>
      <c r="BNI81" s="5"/>
      <c r="BNJ81" s="5"/>
      <c r="BNK81" s="5"/>
      <c r="BNL81" s="5"/>
      <c r="BNM81" s="5"/>
      <c r="BNN81" s="5"/>
      <c r="BNO81" s="5"/>
      <c r="BNP81" s="5"/>
      <c r="BNQ81" s="5"/>
      <c r="BNR81" s="5"/>
      <c r="BNS81" s="5"/>
      <c r="BNT81" s="5"/>
      <c r="BNU81" s="5"/>
      <c r="BNV81" s="5"/>
      <c r="BNW81" s="5"/>
      <c r="BNX81" s="5"/>
      <c r="BNY81" s="5"/>
      <c r="BNZ81" s="5"/>
      <c r="BOA81" s="5"/>
      <c r="BOB81" s="5"/>
      <c r="BOC81" s="5"/>
      <c r="BOD81" s="5"/>
      <c r="BOE81" s="5"/>
      <c r="BOF81" s="5"/>
      <c r="BOG81" s="5"/>
      <c r="BOH81" s="5"/>
      <c r="BOI81" s="5"/>
      <c r="BOJ81" s="5"/>
      <c r="BOK81" s="5"/>
      <c r="BOL81" s="5"/>
      <c r="BOM81" s="5"/>
      <c r="BON81" s="5"/>
      <c r="BOO81" s="5"/>
      <c r="BOP81" s="5"/>
      <c r="BOQ81" s="5"/>
      <c r="BOR81" s="5"/>
      <c r="BOS81" s="5"/>
      <c r="BOT81" s="5"/>
      <c r="BOU81" s="5"/>
      <c r="BOV81" s="5"/>
      <c r="BOW81" s="5"/>
      <c r="BOX81" s="5"/>
      <c r="BOY81" s="5"/>
      <c r="BOZ81" s="5"/>
      <c r="BPA81" s="5"/>
      <c r="BPB81" s="5"/>
      <c r="BPC81" s="5"/>
      <c r="BPD81" s="5"/>
      <c r="BPE81" s="5"/>
      <c r="BPF81" s="5"/>
      <c r="BPG81" s="5"/>
      <c r="BPH81" s="5"/>
      <c r="BPI81" s="5"/>
      <c r="BPJ81" s="5"/>
      <c r="BPK81" s="5"/>
      <c r="BPL81" s="5"/>
      <c r="BPM81" s="5"/>
      <c r="BPN81" s="5"/>
      <c r="BPO81" s="5"/>
      <c r="BPP81" s="5"/>
      <c r="BPQ81" s="5"/>
      <c r="BPR81" s="5"/>
      <c r="BPS81" s="5"/>
      <c r="BPT81" s="5"/>
      <c r="BPU81" s="5"/>
      <c r="BPV81" s="5"/>
      <c r="BPW81" s="5"/>
      <c r="BPX81" s="5"/>
      <c r="BPY81" s="5"/>
      <c r="BPZ81" s="5"/>
      <c r="BQA81" s="5"/>
      <c r="BQB81" s="5"/>
      <c r="BQC81" s="5"/>
      <c r="BQD81" s="5"/>
      <c r="BQE81" s="5"/>
      <c r="BQF81" s="5"/>
      <c r="BQG81" s="5"/>
      <c r="BQH81" s="5"/>
      <c r="BQI81" s="5"/>
      <c r="BQJ81" s="5"/>
      <c r="BQK81" s="5"/>
      <c r="BQL81" s="5"/>
      <c r="BQM81" s="5"/>
      <c r="BQN81" s="5"/>
      <c r="BQO81" s="5"/>
      <c r="BQP81" s="5"/>
      <c r="BQQ81" s="5"/>
      <c r="BQR81" s="5"/>
      <c r="BQS81" s="5"/>
      <c r="BQT81" s="5"/>
      <c r="BQU81" s="5"/>
      <c r="BQV81" s="5"/>
      <c r="BQW81" s="5"/>
      <c r="BQX81" s="5"/>
      <c r="BQY81" s="5"/>
      <c r="BQZ81" s="5"/>
      <c r="BRA81" s="5"/>
      <c r="BRB81" s="5"/>
      <c r="BRC81" s="5"/>
      <c r="BRD81" s="5"/>
      <c r="BRE81" s="5"/>
      <c r="BRF81" s="5"/>
      <c r="BRG81" s="5"/>
      <c r="BRH81" s="5"/>
      <c r="BRI81" s="5"/>
      <c r="BRJ81" s="5"/>
      <c r="BRK81" s="5"/>
      <c r="BRL81" s="5"/>
      <c r="BRM81" s="5"/>
      <c r="BRN81" s="5"/>
      <c r="BRO81" s="5"/>
      <c r="BRP81" s="5"/>
      <c r="BRQ81" s="5"/>
      <c r="BRR81" s="5"/>
      <c r="BRS81" s="5"/>
      <c r="BRT81" s="5"/>
      <c r="BRU81" s="5"/>
      <c r="BRV81" s="5"/>
      <c r="BRW81" s="5"/>
      <c r="BRX81" s="5"/>
      <c r="BRY81" s="5"/>
      <c r="BRZ81" s="5"/>
      <c r="BSA81" s="5"/>
      <c r="BSB81" s="5"/>
      <c r="BSC81" s="5"/>
      <c r="BSD81" s="5"/>
      <c r="BSE81" s="5"/>
      <c r="BSF81" s="5"/>
      <c r="BSG81" s="5"/>
      <c r="BSH81" s="5"/>
      <c r="BSI81" s="5"/>
      <c r="BSJ81" s="5"/>
      <c r="BSK81" s="5"/>
      <c r="BSL81" s="5"/>
      <c r="BSM81" s="5"/>
      <c r="BSN81" s="5"/>
      <c r="BSO81" s="5"/>
      <c r="BSP81" s="5"/>
      <c r="BSQ81" s="5"/>
      <c r="BSR81" s="5"/>
      <c r="BSS81" s="5"/>
      <c r="BST81" s="5"/>
      <c r="BSU81" s="5"/>
      <c r="BSV81" s="5"/>
      <c r="BSW81" s="5"/>
      <c r="BSX81" s="5"/>
      <c r="BSY81" s="5"/>
      <c r="BSZ81" s="5"/>
      <c r="BTA81" s="5"/>
      <c r="BTB81" s="5"/>
      <c r="BTC81" s="5"/>
      <c r="BTD81" s="5"/>
      <c r="BTE81" s="5"/>
      <c r="BTF81" s="5"/>
      <c r="BTG81" s="5"/>
      <c r="BTH81" s="5"/>
      <c r="BTI81" s="5"/>
      <c r="BTJ81" s="5"/>
      <c r="BTK81" s="5"/>
      <c r="BTL81" s="5"/>
      <c r="BTM81" s="5"/>
      <c r="BTN81" s="5"/>
      <c r="BTO81" s="5"/>
      <c r="BTP81" s="5"/>
      <c r="BTQ81" s="5"/>
      <c r="BTR81" s="5"/>
      <c r="BTS81" s="5"/>
      <c r="BTT81" s="5"/>
      <c r="BTU81" s="5"/>
      <c r="BTV81" s="5"/>
      <c r="BTW81" s="5"/>
      <c r="BTX81" s="5"/>
      <c r="BTY81" s="5"/>
      <c r="BTZ81" s="5"/>
      <c r="BUA81" s="5"/>
      <c r="BUB81" s="5"/>
      <c r="BUC81" s="5"/>
      <c r="BUD81" s="5"/>
      <c r="BUE81" s="5"/>
      <c r="BUF81" s="5"/>
      <c r="BUG81" s="5"/>
      <c r="BUH81" s="5"/>
      <c r="BUI81" s="5"/>
      <c r="BUJ81" s="5"/>
      <c r="BUK81" s="5"/>
      <c r="BUL81" s="5"/>
      <c r="BUM81" s="5"/>
      <c r="BUN81" s="5"/>
      <c r="BUO81" s="5"/>
      <c r="BUP81" s="5"/>
      <c r="BUQ81" s="5"/>
      <c r="BUR81" s="5"/>
      <c r="BUS81" s="5"/>
      <c r="BUT81" s="5"/>
      <c r="BUU81" s="5"/>
      <c r="BUV81" s="5"/>
      <c r="BUW81" s="5"/>
      <c r="BUX81" s="5"/>
      <c r="BUY81" s="5"/>
      <c r="BUZ81" s="5"/>
      <c r="BVA81" s="5"/>
      <c r="BVB81" s="5"/>
      <c r="BVC81" s="5"/>
      <c r="BVD81" s="5"/>
      <c r="BVE81" s="5"/>
      <c r="BVF81" s="5"/>
      <c r="BVG81" s="5"/>
      <c r="BVH81" s="5"/>
      <c r="BVI81" s="5"/>
      <c r="BVJ81" s="5"/>
      <c r="BVK81" s="5"/>
      <c r="BVL81" s="5"/>
      <c r="BVM81" s="5"/>
      <c r="BVN81" s="5"/>
      <c r="BVO81" s="5"/>
      <c r="BVP81" s="5"/>
      <c r="BVQ81" s="5"/>
      <c r="BVR81" s="5"/>
      <c r="BVS81" s="5"/>
      <c r="BVT81" s="5"/>
      <c r="BVU81" s="5"/>
      <c r="BVV81" s="5"/>
      <c r="BVW81" s="5"/>
      <c r="BVX81" s="5"/>
      <c r="BVY81" s="5"/>
      <c r="BVZ81" s="5"/>
      <c r="BWA81" s="5"/>
      <c r="BWB81" s="5"/>
      <c r="BWC81" s="5"/>
      <c r="BWD81" s="5"/>
      <c r="BWE81" s="5"/>
      <c r="BWF81" s="5"/>
      <c r="BWG81" s="5"/>
      <c r="BWH81" s="5"/>
      <c r="BWI81" s="5"/>
      <c r="BWJ81" s="5"/>
      <c r="BWK81" s="5"/>
      <c r="BWL81" s="5"/>
      <c r="BWM81" s="5"/>
      <c r="BWN81" s="5"/>
      <c r="BWO81" s="5"/>
      <c r="BWP81" s="5"/>
      <c r="BWQ81" s="5"/>
      <c r="BWR81" s="5"/>
      <c r="BWS81" s="5"/>
      <c r="BWT81" s="5"/>
      <c r="BWU81" s="5"/>
      <c r="BWV81" s="5"/>
      <c r="BWW81" s="5"/>
      <c r="BWX81" s="5"/>
      <c r="BWY81" s="5"/>
      <c r="BWZ81" s="5"/>
      <c r="BXA81" s="5"/>
      <c r="BXB81" s="5"/>
      <c r="BXC81" s="5"/>
      <c r="BXD81" s="5"/>
      <c r="BXE81" s="5"/>
      <c r="BXF81" s="5"/>
      <c r="BXG81" s="5"/>
      <c r="BXH81" s="5"/>
      <c r="BXI81" s="5"/>
      <c r="BXJ81" s="5"/>
      <c r="BXK81" s="5"/>
      <c r="BXL81" s="5"/>
      <c r="BXM81" s="5"/>
      <c r="BXN81" s="5"/>
      <c r="BXO81" s="5"/>
      <c r="BXP81" s="5"/>
      <c r="BXQ81" s="5"/>
      <c r="BXR81" s="5"/>
      <c r="BXS81" s="5"/>
      <c r="BXT81" s="5"/>
      <c r="BXU81" s="5"/>
      <c r="BXV81" s="5"/>
      <c r="BXW81" s="5"/>
      <c r="BXX81" s="5"/>
      <c r="BXY81" s="5"/>
      <c r="BXZ81" s="5"/>
      <c r="BYA81" s="5"/>
      <c r="BYB81" s="5"/>
      <c r="BYC81" s="5"/>
      <c r="BYD81" s="5"/>
      <c r="BYE81" s="5"/>
      <c r="BYF81" s="5"/>
      <c r="BYG81" s="5"/>
      <c r="BYH81" s="5"/>
      <c r="BYI81" s="5"/>
      <c r="BYJ81" s="5"/>
      <c r="BYK81" s="5"/>
      <c r="BYL81" s="5"/>
      <c r="BYM81" s="5"/>
      <c r="BYN81" s="5"/>
      <c r="BYO81" s="5"/>
      <c r="BYP81" s="5"/>
      <c r="BYQ81" s="5"/>
      <c r="BYR81" s="5"/>
      <c r="BYS81" s="5"/>
      <c r="BYT81" s="5"/>
      <c r="BYU81" s="5"/>
      <c r="BYV81" s="5"/>
      <c r="BYW81" s="5"/>
      <c r="BYX81" s="5"/>
      <c r="BYY81" s="5"/>
      <c r="BYZ81" s="5"/>
      <c r="BZA81" s="5"/>
      <c r="BZB81" s="5"/>
      <c r="BZC81" s="5"/>
      <c r="BZD81" s="5"/>
      <c r="BZE81" s="5"/>
      <c r="BZF81" s="5"/>
      <c r="BZG81" s="5"/>
      <c r="BZH81" s="5"/>
      <c r="BZI81" s="5"/>
      <c r="BZJ81" s="5"/>
      <c r="BZK81" s="5"/>
      <c r="BZL81" s="5"/>
      <c r="BZM81" s="5"/>
      <c r="BZN81" s="5"/>
      <c r="BZO81" s="5"/>
      <c r="BZP81" s="5"/>
      <c r="BZQ81" s="5"/>
      <c r="BZR81" s="5"/>
      <c r="BZS81" s="5"/>
      <c r="BZT81" s="5"/>
      <c r="BZU81" s="5"/>
      <c r="BZV81" s="5"/>
      <c r="BZW81" s="5"/>
      <c r="BZX81" s="5"/>
      <c r="BZY81" s="5"/>
      <c r="BZZ81" s="5"/>
      <c r="CAA81" s="5"/>
      <c r="CAB81" s="5"/>
      <c r="CAC81" s="5"/>
      <c r="CAD81" s="5"/>
      <c r="CAE81" s="5"/>
      <c r="CAF81" s="5"/>
      <c r="CAG81" s="5"/>
      <c r="CAH81" s="5"/>
      <c r="CAI81" s="5"/>
      <c r="CAJ81" s="5"/>
      <c r="CAK81" s="5"/>
      <c r="CAL81" s="5"/>
      <c r="CAM81" s="5"/>
      <c r="CAN81" s="5"/>
      <c r="CAO81" s="5"/>
      <c r="CAP81" s="5"/>
      <c r="CAQ81" s="5"/>
      <c r="CAR81" s="5"/>
      <c r="CAS81" s="5"/>
      <c r="CAT81" s="5"/>
      <c r="CAU81" s="5"/>
      <c r="CAV81" s="5"/>
      <c r="CAW81" s="5"/>
      <c r="CAX81" s="5"/>
      <c r="CAY81" s="5"/>
      <c r="CAZ81" s="5"/>
      <c r="CBA81" s="5"/>
      <c r="CBB81" s="5"/>
      <c r="CBC81" s="5"/>
      <c r="CBD81" s="5"/>
      <c r="CBE81" s="5"/>
      <c r="CBF81" s="5"/>
      <c r="CBG81" s="5"/>
      <c r="CBH81" s="5"/>
      <c r="CBI81" s="5"/>
      <c r="CBJ81" s="5"/>
      <c r="CBK81" s="5"/>
      <c r="CBL81" s="5"/>
      <c r="CBM81" s="5"/>
      <c r="CBN81" s="5"/>
      <c r="CBO81" s="5"/>
      <c r="CBP81" s="5"/>
      <c r="CBQ81" s="5"/>
      <c r="CBR81" s="5"/>
      <c r="CBS81" s="5"/>
      <c r="CBT81" s="5"/>
      <c r="CBU81" s="5"/>
      <c r="CBV81" s="5"/>
      <c r="CBW81" s="5"/>
      <c r="CBX81" s="5"/>
      <c r="CBY81" s="5"/>
      <c r="CBZ81" s="5"/>
      <c r="CCA81" s="5"/>
      <c r="CCB81" s="5"/>
      <c r="CCC81" s="5"/>
      <c r="CCD81" s="5"/>
      <c r="CCE81" s="5"/>
      <c r="CCF81" s="5"/>
      <c r="CCG81" s="5"/>
      <c r="CCH81" s="5"/>
      <c r="CCI81" s="5"/>
      <c r="CCJ81" s="5"/>
      <c r="CCK81" s="5"/>
      <c r="CCL81" s="5"/>
      <c r="CCM81" s="5"/>
      <c r="CCN81" s="5"/>
      <c r="CCO81" s="5"/>
      <c r="CCP81" s="5"/>
      <c r="CCQ81" s="5"/>
      <c r="CCR81" s="5"/>
      <c r="CCS81" s="5"/>
      <c r="CCT81" s="5"/>
      <c r="CCU81" s="5"/>
      <c r="CCV81" s="5"/>
      <c r="CCW81" s="5"/>
      <c r="CCX81" s="5"/>
      <c r="CCY81" s="5"/>
      <c r="CCZ81" s="5"/>
      <c r="CDA81" s="5"/>
      <c r="CDB81" s="5"/>
      <c r="CDC81" s="5"/>
      <c r="CDD81" s="5"/>
      <c r="CDE81" s="5"/>
      <c r="CDF81" s="5"/>
      <c r="CDG81" s="5"/>
      <c r="CDH81" s="5"/>
      <c r="CDI81" s="5"/>
      <c r="CDJ81" s="5"/>
      <c r="CDK81" s="5"/>
      <c r="CDL81" s="5"/>
      <c r="CDM81" s="5"/>
      <c r="CDN81" s="5"/>
      <c r="CDO81" s="5"/>
      <c r="CDP81" s="5"/>
      <c r="CDQ81" s="5"/>
      <c r="CDR81" s="5"/>
      <c r="CDS81" s="5"/>
      <c r="CDT81" s="5"/>
      <c r="CDU81" s="5"/>
      <c r="CDV81" s="5"/>
      <c r="CDW81" s="5"/>
      <c r="CDX81" s="5"/>
      <c r="CDY81" s="5"/>
      <c r="CDZ81" s="5"/>
      <c r="CEA81" s="5"/>
      <c r="CEB81" s="5"/>
      <c r="CEC81" s="5"/>
      <c r="CED81" s="5"/>
      <c r="CEE81" s="5"/>
      <c r="CEF81" s="5"/>
      <c r="CEG81" s="5"/>
      <c r="CEH81" s="5"/>
      <c r="CEI81" s="5"/>
      <c r="CEJ81" s="5"/>
      <c r="CEK81" s="5"/>
      <c r="CEL81" s="5"/>
      <c r="CEM81" s="5"/>
      <c r="CEN81" s="5"/>
      <c r="CEO81" s="5"/>
      <c r="CEP81" s="5"/>
      <c r="CEQ81" s="5"/>
      <c r="CER81" s="5"/>
      <c r="CES81" s="5"/>
      <c r="CET81" s="5"/>
      <c r="CEU81" s="5"/>
      <c r="CEV81" s="5"/>
      <c r="CEW81" s="5"/>
      <c r="CEX81" s="5"/>
      <c r="CEY81" s="5"/>
      <c r="CEZ81" s="5"/>
      <c r="CFA81" s="5"/>
      <c r="CFB81" s="5"/>
      <c r="CFC81" s="5"/>
      <c r="CFD81" s="5"/>
      <c r="CFE81" s="5"/>
      <c r="CFF81" s="5"/>
      <c r="CFG81" s="5"/>
      <c r="CFH81" s="5"/>
      <c r="CFI81" s="5"/>
      <c r="CFJ81" s="5"/>
      <c r="CFK81" s="5"/>
      <c r="CFL81" s="5"/>
      <c r="CFM81" s="5"/>
      <c r="CFN81" s="5"/>
      <c r="CFO81" s="5"/>
      <c r="CFP81" s="5"/>
      <c r="CFQ81" s="5"/>
      <c r="CFR81" s="5"/>
      <c r="CFS81" s="5"/>
      <c r="CFT81" s="5"/>
      <c r="CFU81" s="5"/>
      <c r="CFV81" s="5"/>
      <c r="CFW81" s="5"/>
      <c r="CFX81" s="5"/>
      <c r="CFY81" s="5"/>
      <c r="CFZ81" s="5"/>
      <c r="CGA81" s="5"/>
      <c r="CGB81" s="5"/>
      <c r="CGC81" s="5"/>
      <c r="CGD81" s="5"/>
      <c r="CGE81" s="5"/>
      <c r="CGF81" s="5"/>
      <c r="CGG81" s="5"/>
      <c r="CGH81" s="5"/>
      <c r="CGI81" s="5"/>
      <c r="CGJ81" s="5"/>
      <c r="CGK81" s="5"/>
      <c r="CGL81" s="5"/>
      <c r="CGM81" s="5"/>
      <c r="CGN81" s="5"/>
      <c r="CGO81" s="5"/>
      <c r="CGP81" s="5"/>
      <c r="CGQ81" s="5"/>
      <c r="CGR81" s="5"/>
      <c r="CGS81" s="5"/>
      <c r="CGT81" s="5"/>
      <c r="CGU81" s="5"/>
      <c r="CGV81" s="5"/>
      <c r="CGW81" s="5"/>
      <c r="CGX81" s="5"/>
      <c r="CGY81" s="5"/>
      <c r="CGZ81" s="5"/>
      <c r="CHA81" s="5"/>
      <c r="CHB81" s="5"/>
      <c r="CHC81" s="5"/>
      <c r="CHD81" s="5"/>
      <c r="CHE81" s="5"/>
      <c r="CHF81" s="5"/>
      <c r="CHG81" s="5"/>
      <c r="CHH81" s="5"/>
      <c r="CHI81" s="5"/>
      <c r="CHJ81" s="5"/>
      <c r="CHK81" s="5"/>
      <c r="CHL81" s="5"/>
      <c r="CHM81" s="5"/>
      <c r="CHN81" s="5"/>
      <c r="CHO81" s="5"/>
      <c r="CHP81" s="5"/>
      <c r="CHQ81" s="5"/>
      <c r="CHR81" s="5"/>
      <c r="CHS81" s="5"/>
      <c r="CHT81" s="5"/>
      <c r="CHU81" s="5"/>
      <c r="CHV81" s="5"/>
      <c r="CHW81" s="5"/>
      <c r="CHX81" s="5"/>
      <c r="CHY81" s="5"/>
      <c r="CHZ81" s="5"/>
      <c r="CIA81" s="5"/>
      <c r="CIB81" s="5"/>
      <c r="CIC81" s="5"/>
      <c r="CID81" s="5"/>
      <c r="CIE81" s="5"/>
      <c r="CIF81" s="5"/>
      <c r="CIG81" s="5"/>
      <c r="CIH81" s="5"/>
      <c r="CII81" s="5"/>
      <c r="CIJ81" s="5"/>
      <c r="CIK81" s="5"/>
      <c r="CIL81" s="5"/>
      <c r="CIM81" s="5"/>
      <c r="CIN81" s="5"/>
      <c r="CIO81" s="5"/>
      <c r="CIP81" s="5"/>
      <c r="CIQ81" s="5"/>
      <c r="CIR81" s="5"/>
      <c r="CIS81" s="5"/>
      <c r="CIT81" s="5"/>
      <c r="CIU81" s="5"/>
      <c r="CIV81" s="5"/>
      <c r="CIW81" s="5"/>
      <c r="CIX81" s="5"/>
      <c r="CIY81" s="5"/>
      <c r="CIZ81" s="5"/>
      <c r="CJA81" s="5"/>
      <c r="CJB81" s="5"/>
      <c r="CJC81" s="5"/>
      <c r="CJD81" s="5"/>
      <c r="CJE81" s="5"/>
      <c r="CJF81" s="5"/>
      <c r="CJG81" s="5"/>
      <c r="CJH81" s="5"/>
      <c r="CJI81" s="5"/>
      <c r="CJJ81" s="5"/>
      <c r="CJK81" s="5"/>
      <c r="CJL81" s="5"/>
      <c r="CJM81" s="5"/>
      <c r="CJN81" s="5"/>
      <c r="CJO81" s="5"/>
      <c r="CJP81" s="5"/>
      <c r="CJQ81" s="5"/>
      <c r="CJR81" s="5"/>
      <c r="CJS81" s="5"/>
      <c r="CJT81" s="5"/>
      <c r="CJU81" s="5"/>
      <c r="CJV81" s="5"/>
      <c r="CJW81" s="5"/>
      <c r="CJX81" s="5"/>
      <c r="CJY81" s="5"/>
      <c r="CJZ81" s="5"/>
      <c r="CKA81" s="5"/>
      <c r="CKB81" s="5"/>
      <c r="CKC81" s="5"/>
      <c r="CKD81" s="5"/>
      <c r="CKE81" s="5"/>
      <c r="CKF81" s="5"/>
      <c r="CKG81" s="5"/>
      <c r="CKH81" s="5"/>
      <c r="CKI81" s="5"/>
      <c r="CKJ81" s="5"/>
      <c r="CKK81" s="5"/>
      <c r="CKL81" s="5"/>
      <c r="CKM81" s="5"/>
      <c r="CKN81" s="5"/>
      <c r="CKO81" s="5"/>
      <c r="CKP81" s="5"/>
      <c r="CKQ81" s="5"/>
      <c r="CKR81" s="5"/>
      <c r="CKS81" s="5"/>
      <c r="CKT81" s="5"/>
      <c r="CKU81" s="5"/>
      <c r="CKV81" s="5"/>
      <c r="CKW81" s="5"/>
      <c r="CKX81" s="5"/>
      <c r="CKY81" s="5"/>
      <c r="CKZ81" s="5"/>
      <c r="CLA81" s="5"/>
      <c r="CLB81" s="5"/>
      <c r="CLC81" s="5"/>
      <c r="CLD81" s="5"/>
      <c r="CLE81" s="5"/>
      <c r="CLF81" s="5"/>
      <c r="CLG81" s="5"/>
      <c r="CLH81" s="5"/>
      <c r="CLI81" s="5"/>
      <c r="CLJ81" s="5"/>
      <c r="CLK81" s="5"/>
      <c r="CLL81" s="5"/>
      <c r="CLM81" s="5"/>
      <c r="CLN81" s="5"/>
      <c r="CLO81" s="5"/>
      <c r="CLP81" s="5"/>
      <c r="CLQ81" s="5"/>
      <c r="CLR81" s="5"/>
      <c r="CLS81" s="5"/>
      <c r="CLT81" s="5"/>
      <c r="CLU81" s="5"/>
      <c r="CLV81" s="5"/>
      <c r="CLW81" s="5"/>
      <c r="CLX81" s="5"/>
      <c r="CLY81" s="5"/>
      <c r="CLZ81" s="5"/>
      <c r="CMA81" s="5"/>
      <c r="CMB81" s="5"/>
      <c r="CMC81" s="5"/>
      <c r="CMD81" s="5"/>
      <c r="CME81" s="5"/>
      <c r="CMF81" s="5"/>
      <c r="CMG81" s="5"/>
      <c r="CMH81" s="5"/>
      <c r="CMI81" s="5"/>
      <c r="CMJ81" s="5"/>
      <c r="CMK81" s="5"/>
      <c r="CML81" s="5"/>
      <c r="CMM81" s="5"/>
      <c r="CMN81" s="5"/>
      <c r="CMO81" s="5"/>
      <c r="CMP81" s="5"/>
      <c r="CMQ81" s="5"/>
      <c r="CMR81" s="5"/>
      <c r="CMS81" s="5"/>
      <c r="CMT81" s="5"/>
      <c r="CMU81" s="5"/>
      <c r="CMV81" s="5"/>
      <c r="CMW81" s="5"/>
      <c r="CMX81" s="5"/>
      <c r="CMY81" s="5"/>
      <c r="CMZ81" s="5"/>
      <c r="CNA81" s="5"/>
      <c r="CNB81" s="5"/>
      <c r="CNC81" s="5"/>
      <c r="CND81" s="5"/>
      <c r="CNE81" s="5"/>
      <c r="CNF81" s="5"/>
      <c r="CNG81" s="5"/>
      <c r="CNH81" s="5"/>
      <c r="CNI81" s="5"/>
      <c r="CNJ81" s="5"/>
      <c r="CNK81" s="5"/>
      <c r="CNL81" s="5"/>
      <c r="CNM81" s="5"/>
      <c r="CNN81" s="5"/>
      <c r="CNO81" s="5"/>
      <c r="CNP81" s="5"/>
      <c r="CNQ81" s="5"/>
      <c r="CNR81" s="5"/>
      <c r="CNS81" s="5"/>
      <c r="CNT81" s="5"/>
      <c r="CNU81" s="5"/>
      <c r="CNV81" s="5"/>
      <c r="CNW81" s="5"/>
      <c r="CNX81" s="5"/>
      <c r="CNY81" s="5"/>
      <c r="CNZ81" s="5"/>
      <c r="COA81" s="5"/>
      <c r="COB81" s="5"/>
      <c r="COC81" s="5"/>
      <c r="COD81" s="5"/>
      <c r="COE81" s="5"/>
      <c r="COF81" s="5"/>
      <c r="COG81" s="5"/>
      <c r="COH81" s="5"/>
      <c r="COI81" s="5"/>
      <c r="COJ81" s="5"/>
      <c r="COK81" s="5"/>
      <c r="COL81" s="5"/>
      <c r="COM81" s="5"/>
      <c r="CON81" s="5"/>
      <c r="COO81" s="5"/>
      <c r="COP81" s="5"/>
      <c r="COQ81" s="5"/>
      <c r="COR81" s="5"/>
      <c r="COS81" s="5"/>
      <c r="COT81" s="5"/>
      <c r="COU81" s="5"/>
      <c r="COV81" s="5"/>
      <c r="COW81" s="5"/>
      <c r="COX81" s="5"/>
      <c r="COY81" s="5"/>
      <c r="COZ81" s="5"/>
      <c r="CPA81" s="5"/>
      <c r="CPB81" s="5"/>
      <c r="CPC81" s="5"/>
      <c r="CPD81" s="5"/>
      <c r="CPE81" s="5"/>
      <c r="CPF81" s="5"/>
      <c r="CPG81" s="5"/>
      <c r="CPH81" s="5"/>
      <c r="CPI81" s="5"/>
      <c r="CPJ81" s="5"/>
      <c r="CPK81" s="5"/>
      <c r="CPL81" s="5"/>
      <c r="CPM81" s="5"/>
      <c r="CPN81" s="5"/>
      <c r="CPO81" s="5"/>
      <c r="CPP81" s="5"/>
      <c r="CPQ81" s="5"/>
      <c r="CPR81" s="5"/>
      <c r="CPS81" s="5"/>
      <c r="CPT81" s="5"/>
      <c r="CPU81" s="5"/>
      <c r="CPV81" s="5"/>
      <c r="CPW81" s="5"/>
      <c r="CPX81" s="5"/>
      <c r="CPY81" s="5"/>
      <c r="CPZ81" s="5"/>
      <c r="CQA81" s="5"/>
      <c r="CQB81" s="5"/>
      <c r="CQC81" s="5"/>
      <c r="CQD81" s="5"/>
      <c r="CQE81" s="5"/>
      <c r="CQF81" s="5"/>
      <c r="CQG81" s="5"/>
      <c r="CQH81" s="5"/>
      <c r="CQI81" s="5"/>
      <c r="CQJ81" s="5"/>
      <c r="CQK81" s="5"/>
      <c r="CQL81" s="5"/>
      <c r="CQM81" s="5"/>
      <c r="CQN81" s="5"/>
      <c r="CQO81" s="5"/>
      <c r="CQP81" s="5"/>
      <c r="CQQ81" s="5"/>
      <c r="CQR81" s="5"/>
      <c r="CQS81" s="5"/>
      <c r="CQT81" s="5"/>
      <c r="CQU81" s="5"/>
      <c r="CQV81" s="5"/>
      <c r="CQW81" s="5"/>
      <c r="CQX81" s="5"/>
      <c r="CQY81" s="5"/>
      <c r="CQZ81" s="5"/>
      <c r="CRA81" s="5"/>
      <c r="CRB81" s="5"/>
      <c r="CRC81" s="5"/>
      <c r="CRD81" s="5"/>
      <c r="CRE81" s="5"/>
      <c r="CRF81" s="5"/>
      <c r="CRG81" s="5"/>
      <c r="CRH81" s="5"/>
      <c r="CRI81" s="5"/>
      <c r="CRJ81" s="5"/>
      <c r="CRK81" s="5"/>
      <c r="CRL81" s="5"/>
      <c r="CRM81" s="5"/>
      <c r="CRN81" s="5"/>
      <c r="CRO81" s="5"/>
      <c r="CRP81" s="5"/>
      <c r="CRQ81" s="5"/>
      <c r="CRR81" s="5"/>
      <c r="CRS81" s="5"/>
      <c r="CRT81" s="5"/>
      <c r="CRU81" s="5"/>
      <c r="CRV81" s="5"/>
      <c r="CRW81" s="5"/>
      <c r="CRX81" s="5"/>
      <c r="CRY81" s="5"/>
      <c r="CRZ81" s="5"/>
      <c r="CSA81" s="5"/>
      <c r="CSB81" s="5"/>
      <c r="CSC81" s="5"/>
      <c r="CSD81" s="5"/>
      <c r="CSE81" s="5"/>
      <c r="CSF81" s="5"/>
      <c r="CSG81" s="5"/>
      <c r="CSH81" s="5"/>
      <c r="CSI81" s="5"/>
      <c r="CSJ81" s="5"/>
      <c r="CSK81" s="5"/>
      <c r="CSL81" s="5"/>
      <c r="CSM81" s="5"/>
      <c r="CSN81" s="5"/>
      <c r="CSO81" s="5"/>
      <c r="CSP81" s="5"/>
      <c r="CSQ81" s="5"/>
      <c r="CSR81" s="5"/>
      <c r="CSS81" s="5"/>
      <c r="CST81" s="5"/>
      <c r="CSU81" s="5"/>
      <c r="CSV81" s="5"/>
      <c r="CSW81" s="5"/>
      <c r="CSX81" s="5"/>
      <c r="CSY81" s="5"/>
      <c r="CSZ81" s="5"/>
      <c r="CTA81" s="5"/>
      <c r="CTB81" s="5"/>
      <c r="CTC81" s="5"/>
      <c r="CTD81" s="5"/>
      <c r="CTE81" s="5"/>
      <c r="CTF81" s="5"/>
      <c r="CTG81" s="5"/>
      <c r="CTH81" s="5"/>
      <c r="CTI81" s="5"/>
      <c r="CTJ81" s="5"/>
      <c r="CTK81" s="5"/>
      <c r="CTL81" s="5"/>
      <c r="CTM81" s="5"/>
      <c r="CTN81" s="5"/>
      <c r="CTO81" s="5"/>
      <c r="CTP81" s="5"/>
      <c r="CTQ81" s="5"/>
      <c r="CTR81" s="5"/>
      <c r="CTS81" s="5"/>
      <c r="CTT81" s="5"/>
      <c r="CTU81" s="5"/>
      <c r="CTV81" s="5"/>
      <c r="CTW81" s="5"/>
      <c r="CTX81" s="5"/>
      <c r="CTY81" s="5"/>
      <c r="CTZ81" s="5"/>
      <c r="CUA81" s="5"/>
      <c r="CUB81" s="5"/>
      <c r="CUC81" s="5"/>
      <c r="CUD81" s="5"/>
      <c r="CUE81" s="5"/>
      <c r="CUF81" s="5"/>
      <c r="CUG81" s="5"/>
      <c r="CUH81" s="5"/>
      <c r="CUI81" s="5"/>
      <c r="CUJ81" s="5"/>
      <c r="CUK81" s="5"/>
      <c r="CUL81" s="5"/>
      <c r="CUM81" s="5"/>
      <c r="CUN81" s="5"/>
      <c r="CUO81" s="5"/>
      <c r="CUP81" s="5"/>
      <c r="CUQ81" s="5"/>
      <c r="CUR81" s="5"/>
      <c r="CUS81" s="5"/>
      <c r="CUT81" s="5"/>
      <c r="CUU81" s="5"/>
      <c r="CUV81" s="5"/>
      <c r="CUW81" s="5"/>
      <c r="CUX81" s="5"/>
      <c r="CUY81" s="5"/>
      <c r="CUZ81" s="5"/>
      <c r="CVA81" s="5"/>
      <c r="CVB81" s="5"/>
      <c r="CVC81" s="5"/>
      <c r="CVD81" s="5"/>
      <c r="CVE81" s="5"/>
      <c r="CVF81" s="5"/>
      <c r="CVG81" s="5"/>
      <c r="CVH81" s="5"/>
      <c r="CVI81" s="5"/>
      <c r="CVJ81" s="5"/>
      <c r="CVK81" s="5"/>
      <c r="CVL81" s="5"/>
      <c r="CVM81" s="5"/>
      <c r="CVN81" s="5"/>
      <c r="CVO81" s="5"/>
      <c r="CVP81" s="5"/>
      <c r="CVQ81" s="5"/>
      <c r="CVR81" s="5"/>
      <c r="CVS81" s="5"/>
      <c r="CVT81" s="5"/>
      <c r="CVU81" s="5"/>
      <c r="CVV81" s="5"/>
      <c r="CVW81" s="5"/>
      <c r="CVX81" s="5"/>
      <c r="CVY81" s="5"/>
      <c r="CVZ81" s="5"/>
      <c r="CWA81" s="5"/>
      <c r="CWB81" s="5"/>
      <c r="CWC81" s="5"/>
      <c r="CWD81" s="5"/>
      <c r="CWE81" s="5"/>
      <c r="CWF81" s="5"/>
      <c r="CWG81" s="5"/>
      <c r="CWH81" s="5"/>
      <c r="CWI81" s="5"/>
      <c r="CWJ81" s="5"/>
      <c r="CWK81" s="5"/>
      <c r="CWL81" s="5"/>
      <c r="CWM81" s="5"/>
      <c r="CWN81" s="5"/>
      <c r="CWO81" s="5"/>
      <c r="CWP81" s="5"/>
      <c r="CWQ81" s="5"/>
      <c r="CWR81" s="5"/>
      <c r="CWS81" s="5"/>
      <c r="CWT81" s="5"/>
      <c r="CWU81" s="5"/>
      <c r="CWV81" s="5"/>
      <c r="CWW81" s="5"/>
      <c r="CWX81" s="5"/>
      <c r="CWY81" s="5"/>
      <c r="CWZ81" s="5"/>
      <c r="CXA81" s="5"/>
      <c r="CXB81" s="5"/>
      <c r="CXC81" s="5"/>
      <c r="CXD81" s="5"/>
      <c r="CXE81" s="5"/>
      <c r="CXF81" s="5"/>
      <c r="CXG81" s="5"/>
      <c r="CXH81" s="5"/>
      <c r="CXI81" s="5"/>
      <c r="CXJ81" s="5"/>
      <c r="CXK81" s="5"/>
      <c r="CXL81" s="5"/>
      <c r="CXM81" s="5"/>
      <c r="CXN81" s="5"/>
      <c r="CXO81" s="5"/>
      <c r="CXP81" s="5"/>
      <c r="CXQ81" s="5"/>
      <c r="CXR81" s="5"/>
      <c r="CXS81" s="5"/>
      <c r="CXT81" s="5"/>
      <c r="CXU81" s="5"/>
      <c r="CXV81" s="5"/>
      <c r="CXW81" s="5"/>
      <c r="CXX81" s="5"/>
      <c r="CXY81" s="5"/>
      <c r="CXZ81" s="5"/>
      <c r="CYA81" s="5"/>
      <c r="CYB81" s="5"/>
      <c r="CYC81" s="5"/>
      <c r="CYD81" s="5"/>
      <c r="CYE81" s="5"/>
      <c r="CYF81" s="5"/>
      <c r="CYG81" s="5"/>
      <c r="CYH81" s="5"/>
      <c r="CYI81" s="5"/>
      <c r="CYJ81" s="5"/>
      <c r="CYK81" s="5"/>
      <c r="CYL81" s="5"/>
      <c r="CYM81" s="5"/>
      <c r="CYN81" s="5"/>
      <c r="CYO81" s="5"/>
      <c r="CYP81" s="5"/>
      <c r="CYQ81" s="5"/>
      <c r="CYR81" s="5"/>
      <c r="CYS81" s="5"/>
      <c r="CYT81" s="5"/>
      <c r="CYU81" s="5"/>
      <c r="CYV81" s="5"/>
      <c r="CYW81" s="5"/>
      <c r="CYX81" s="5"/>
      <c r="CYY81" s="5"/>
      <c r="CYZ81" s="5"/>
      <c r="CZA81" s="5"/>
      <c r="CZB81" s="5"/>
      <c r="CZC81" s="5"/>
      <c r="CZD81" s="5"/>
      <c r="CZE81" s="5"/>
      <c r="CZF81" s="5"/>
      <c r="CZG81" s="5"/>
      <c r="CZH81" s="5"/>
      <c r="CZI81" s="5"/>
      <c r="CZJ81" s="5"/>
      <c r="CZK81" s="5"/>
      <c r="CZL81" s="5"/>
      <c r="CZM81" s="5"/>
      <c r="CZN81" s="5"/>
      <c r="CZO81" s="5"/>
      <c r="CZP81" s="5"/>
      <c r="CZQ81" s="5"/>
      <c r="CZR81" s="5"/>
      <c r="CZS81" s="5"/>
      <c r="CZT81" s="5"/>
      <c r="CZU81" s="5"/>
      <c r="CZV81" s="5"/>
      <c r="CZW81" s="5"/>
      <c r="CZX81" s="5"/>
      <c r="CZY81" s="5"/>
      <c r="CZZ81" s="5"/>
      <c r="DAA81" s="5"/>
      <c r="DAB81" s="5"/>
      <c r="DAC81" s="5"/>
      <c r="DAD81" s="5"/>
      <c r="DAE81" s="5"/>
      <c r="DAF81" s="5"/>
      <c r="DAG81" s="5"/>
      <c r="DAH81" s="5"/>
      <c r="DAI81" s="5"/>
      <c r="DAJ81" s="5"/>
      <c r="DAK81" s="5"/>
      <c r="DAL81" s="5"/>
      <c r="DAM81" s="5"/>
      <c r="DAN81" s="5"/>
      <c r="DAO81" s="5"/>
      <c r="DAP81" s="5"/>
      <c r="DAQ81" s="5"/>
      <c r="DAR81" s="5"/>
      <c r="DAS81" s="5"/>
      <c r="DAT81" s="5"/>
      <c r="DAU81" s="5"/>
      <c r="DAV81" s="5"/>
      <c r="DAW81" s="5"/>
      <c r="DAX81" s="5"/>
      <c r="DAY81" s="5"/>
      <c r="DAZ81" s="5"/>
      <c r="DBA81" s="5"/>
      <c r="DBB81" s="5"/>
      <c r="DBC81" s="5"/>
      <c r="DBD81" s="5"/>
      <c r="DBE81" s="5"/>
      <c r="DBF81" s="5"/>
      <c r="DBG81" s="5"/>
      <c r="DBH81" s="5"/>
      <c r="DBI81" s="5"/>
      <c r="DBJ81" s="5"/>
      <c r="DBK81" s="5"/>
      <c r="DBL81" s="5"/>
      <c r="DBM81" s="5"/>
      <c r="DBN81" s="5"/>
      <c r="DBO81" s="5"/>
      <c r="DBP81" s="5"/>
      <c r="DBQ81" s="5"/>
      <c r="DBR81" s="5"/>
      <c r="DBS81" s="5"/>
      <c r="DBT81" s="5"/>
      <c r="DBU81" s="5"/>
      <c r="DBV81" s="5"/>
      <c r="DBW81" s="5"/>
      <c r="DBX81" s="5"/>
      <c r="DBY81" s="5"/>
      <c r="DBZ81" s="5"/>
      <c r="DCA81" s="5"/>
      <c r="DCB81" s="5"/>
      <c r="DCC81" s="5"/>
      <c r="DCD81" s="5"/>
      <c r="DCE81" s="5"/>
      <c r="DCF81" s="5"/>
      <c r="DCG81" s="5"/>
      <c r="DCH81" s="5"/>
      <c r="DCI81" s="5"/>
      <c r="DCJ81" s="5"/>
      <c r="DCK81" s="5"/>
      <c r="DCL81" s="5"/>
      <c r="DCM81" s="5"/>
      <c r="DCN81" s="5"/>
      <c r="DCO81" s="5"/>
      <c r="DCP81" s="5"/>
      <c r="DCQ81" s="5"/>
      <c r="DCR81" s="5"/>
      <c r="DCS81" s="5"/>
      <c r="DCT81" s="5"/>
      <c r="DCU81" s="5"/>
      <c r="DCV81" s="5"/>
      <c r="DCW81" s="5"/>
      <c r="DCX81" s="5"/>
      <c r="DCY81" s="5"/>
      <c r="DCZ81" s="5"/>
      <c r="DDA81" s="5"/>
      <c r="DDB81" s="5"/>
      <c r="DDC81" s="5"/>
      <c r="DDD81" s="5"/>
      <c r="DDE81" s="5"/>
      <c r="DDF81" s="5"/>
      <c r="DDG81" s="5"/>
      <c r="DDH81" s="5"/>
      <c r="DDI81" s="5"/>
      <c r="DDJ81" s="5"/>
      <c r="DDK81" s="5"/>
      <c r="DDL81" s="5"/>
      <c r="DDM81" s="5"/>
      <c r="DDN81" s="5"/>
      <c r="DDO81" s="5"/>
      <c r="DDP81" s="5"/>
      <c r="DDQ81" s="5"/>
      <c r="DDR81" s="5"/>
      <c r="DDS81" s="5"/>
      <c r="DDT81" s="5"/>
      <c r="DDU81" s="5"/>
      <c r="DDV81" s="5"/>
      <c r="DDW81" s="5"/>
      <c r="DDX81" s="5"/>
      <c r="DDY81" s="5"/>
      <c r="DDZ81" s="5"/>
      <c r="DEA81" s="5"/>
      <c r="DEB81" s="5"/>
      <c r="DEC81" s="5"/>
      <c r="DED81" s="5"/>
      <c r="DEE81" s="5"/>
      <c r="DEF81" s="5"/>
      <c r="DEG81" s="5"/>
      <c r="DEH81" s="5"/>
      <c r="DEI81" s="5"/>
      <c r="DEJ81" s="5"/>
      <c r="DEK81" s="5"/>
      <c r="DEL81" s="5"/>
      <c r="DEM81" s="5"/>
      <c r="DEN81" s="5"/>
      <c r="DEO81" s="5"/>
      <c r="DEP81" s="5"/>
      <c r="DEQ81" s="5"/>
      <c r="DER81" s="5"/>
      <c r="DES81" s="5"/>
      <c r="DET81" s="5"/>
      <c r="DEU81" s="5"/>
      <c r="DEV81" s="5"/>
      <c r="DEW81" s="5"/>
      <c r="DEX81" s="5"/>
      <c r="DEY81" s="5"/>
      <c r="DEZ81" s="5"/>
      <c r="DFA81" s="5"/>
      <c r="DFB81" s="5"/>
      <c r="DFC81" s="5"/>
      <c r="DFD81" s="5"/>
      <c r="DFE81" s="5"/>
      <c r="DFF81" s="5"/>
      <c r="DFG81" s="5"/>
      <c r="DFH81" s="5"/>
      <c r="DFI81" s="5"/>
      <c r="DFJ81" s="5"/>
      <c r="DFK81" s="5"/>
      <c r="DFL81" s="5"/>
      <c r="DFM81" s="5"/>
      <c r="DFN81" s="5"/>
      <c r="DFO81" s="5"/>
      <c r="DFP81" s="5"/>
      <c r="DFQ81" s="5"/>
      <c r="DFR81" s="5"/>
      <c r="DFS81" s="5"/>
      <c r="DFT81" s="5"/>
      <c r="DFU81" s="5"/>
      <c r="DFV81" s="5"/>
      <c r="DFW81" s="5"/>
      <c r="DFX81" s="5"/>
      <c r="DFY81" s="5"/>
      <c r="DFZ81" s="5"/>
      <c r="DGA81" s="5"/>
      <c r="DGB81" s="5"/>
      <c r="DGC81" s="5"/>
      <c r="DGD81" s="5"/>
      <c r="DGE81" s="5"/>
      <c r="DGF81" s="5"/>
      <c r="DGG81" s="5"/>
      <c r="DGH81" s="5"/>
      <c r="DGI81" s="5"/>
      <c r="DGJ81" s="5"/>
      <c r="DGK81" s="5"/>
      <c r="DGL81" s="5"/>
      <c r="DGM81" s="5"/>
      <c r="DGN81" s="5"/>
      <c r="DGO81" s="5"/>
      <c r="DGP81" s="5"/>
      <c r="DGQ81" s="5"/>
      <c r="DGR81" s="5"/>
      <c r="DGS81" s="5"/>
      <c r="DGT81" s="5"/>
      <c r="DGU81" s="5"/>
      <c r="DGV81" s="5"/>
      <c r="DGW81" s="5"/>
      <c r="DGX81" s="5"/>
      <c r="DGY81" s="5"/>
      <c r="DGZ81" s="5"/>
      <c r="DHA81" s="5"/>
      <c r="DHB81" s="5"/>
      <c r="DHC81" s="5"/>
      <c r="DHD81" s="5"/>
      <c r="DHE81" s="5"/>
      <c r="DHF81" s="5"/>
      <c r="DHG81" s="5"/>
      <c r="DHH81" s="5"/>
      <c r="DHI81" s="5"/>
      <c r="DHJ81" s="5"/>
      <c r="DHK81" s="5"/>
      <c r="DHL81" s="5"/>
      <c r="DHM81" s="5"/>
      <c r="DHN81" s="5"/>
      <c r="DHO81" s="5"/>
      <c r="DHP81" s="5"/>
      <c r="DHQ81" s="5"/>
      <c r="DHR81" s="5"/>
      <c r="DHS81" s="5"/>
      <c r="DHT81" s="5"/>
      <c r="DHU81" s="5"/>
      <c r="DHV81" s="5"/>
      <c r="DHW81" s="5"/>
      <c r="DHX81" s="5"/>
      <c r="DHY81" s="5"/>
      <c r="DHZ81" s="5"/>
      <c r="DIA81" s="5"/>
      <c r="DIB81" s="5"/>
      <c r="DIC81" s="5"/>
      <c r="DID81" s="5"/>
      <c r="DIE81" s="5"/>
      <c r="DIF81" s="5"/>
      <c r="DIG81" s="5"/>
      <c r="DIH81" s="5"/>
      <c r="DII81" s="5"/>
      <c r="DIJ81" s="5"/>
      <c r="DIK81" s="5"/>
      <c r="DIL81" s="5"/>
      <c r="DIM81" s="5"/>
      <c r="DIN81" s="5"/>
      <c r="DIO81" s="5"/>
      <c r="DIP81" s="5"/>
      <c r="DIQ81" s="5"/>
      <c r="DIR81" s="5"/>
      <c r="DIS81" s="5"/>
      <c r="DIT81" s="5"/>
      <c r="DIU81" s="5"/>
      <c r="DIV81" s="5"/>
      <c r="DIW81" s="5"/>
      <c r="DIX81" s="5"/>
      <c r="DIY81" s="5"/>
      <c r="DIZ81" s="5"/>
      <c r="DJA81" s="5"/>
      <c r="DJB81" s="5"/>
      <c r="DJC81" s="5"/>
      <c r="DJD81" s="5"/>
      <c r="DJE81" s="5"/>
      <c r="DJF81" s="5"/>
      <c r="DJG81" s="5"/>
      <c r="DJH81" s="5"/>
      <c r="DJI81" s="5"/>
      <c r="DJJ81" s="5"/>
      <c r="DJK81" s="5"/>
      <c r="DJL81" s="5"/>
      <c r="DJM81" s="5"/>
      <c r="DJN81" s="5"/>
      <c r="DJO81" s="5"/>
      <c r="DJP81" s="5"/>
      <c r="DJQ81" s="5"/>
      <c r="DJR81" s="5"/>
      <c r="DJS81" s="5"/>
      <c r="DJT81" s="5"/>
      <c r="DJU81" s="5"/>
      <c r="DJV81" s="5"/>
      <c r="DJW81" s="5"/>
      <c r="DJX81" s="5"/>
      <c r="DJY81" s="5"/>
      <c r="DJZ81" s="5"/>
      <c r="DKA81" s="5"/>
      <c r="DKB81" s="5"/>
      <c r="DKC81" s="5"/>
      <c r="DKD81" s="5"/>
      <c r="DKE81" s="5"/>
      <c r="DKF81" s="5"/>
      <c r="DKG81" s="5"/>
      <c r="DKH81" s="5"/>
      <c r="DKI81" s="5"/>
      <c r="DKJ81" s="5"/>
      <c r="DKK81" s="5"/>
      <c r="DKL81" s="5"/>
      <c r="DKM81" s="5"/>
      <c r="DKN81" s="5"/>
      <c r="DKO81" s="5"/>
      <c r="DKP81" s="5"/>
      <c r="DKQ81" s="5"/>
      <c r="DKR81" s="5"/>
      <c r="DKS81" s="5"/>
      <c r="DKT81" s="5"/>
      <c r="DKU81" s="5"/>
      <c r="DKV81" s="5"/>
      <c r="DKW81" s="5"/>
      <c r="DKX81" s="5"/>
      <c r="DKY81" s="5"/>
      <c r="DKZ81" s="5"/>
      <c r="DLA81" s="5"/>
      <c r="DLB81" s="5"/>
      <c r="DLC81" s="5"/>
      <c r="DLD81" s="5"/>
      <c r="DLE81" s="5"/>
      <c r="DLF81" s="5"/>
      <c r="DLG81" s="5"/>
      <c r="DLH81" s="5"/>
      <c r="DLI81" s="5"/>
      <c r="DLJ81" s="5"/>
      <c r="DLK81" s="5"/>
      <c r="DLL81" s="5"/>
      <c r="DLM81" s="5"/>
      <c r="DLN81" s="5"/>
      <c r="DLO81" s="5"/>
      <c r="DLP81" s="5"/>
      <c r="DLQ81" s="5"/>
      <c r="DLR81" s="5"/>
      <c r="DLS81" s="5"/>
      <c r="DLT81" s="5"/>
      <c r="DLU81" s="5"/>
      <c r="DLV81" s="5"/>
      <c r="DLW81" s="5"/>
      <c r="DLX81" s="5"/>
      <c r="DLY81" s="5"/>
      <c r="DLZ81" s="5"/>
      <c r="DMA81" s="5"/>
      <c r="DMB81" s="5"/>
      <c r="DMC81" s="5"/>
      <c r="DMD81" s="5"/>
      <c r="DME81" s="5"/>
      <c r="DMF81" s="5"/>
      <c r="DMG81" s="5"/>
      <c r="DMH81" s="5"/>
      <c r="DMI81" s="5"/>
      <c r="DMJ81" s="5"/>
      <c r="DMK81" s="5"/>
      <c r="DML81" s="5"/>
      <c r="DMM81" s="5"/>
      <c r="DMN81" s="5"/>
      <c r="DMO81" s="5"/>
      <c r="DMP81" s="5"/>
      <c r="DMQ81" s="5"/>
      <c r="DMR81" s="5"/>
      <c r="DMS81" s="5"/>
      <c r="DMT81" s="5"/>
      <c r="DMU81" s="5"/>
      <c r="DMV81" s="5"/>
      <c r="DMW81" s="5"/>
      <c r="DMX81" s="5"/>
      <c r="DMY81" s="5"/>
      <c r="DMZ81" s="5"/>
      <c r="DNA81" s="5"/>
      <c r="DNB81" s="5"/>
      <c r="DNC81" s="5"/>
      <c r="DND81" s="5"/>
      <c r="DNE81" s="5"/>
      <c r="DNF81" s="5"/>
      <c r="DNG81" s="5"/>
      <c r="DNH81" s="5"/>
      <c r="DNI81" s="5"/>
      <c r="DNJ81" s="5"/>
      <c r="DNK81" s="5"/>
      <c r="DNL81" s="5"/>
      <c r="DNM81" s="5"/>
      <c r="DNN81" s="5"/>
      <c r="DNO81" s="5"/>
      <c r="DNP81" s="5"/>
      <c r="DNQ81" s="5"/>
      <c r="DNR81" s="5"/>
      <c r="DNS81" s="5"/>
      <c r="DNT81" s="5"/>
      <c r="DNU81" s="5"/>
      <c r="DNV81" s="5"/>
      <c r="DNW81" s="5"/>
      <c r="DNX81" s="5"/>
      <c r="DNY81" s="5"/>
      <c r="DNZ81" s="5"/>
      <c r="DOA81" s="5"/>
      <c r="DOB81" s="5"/>
      <c r="DOC81" s="5"/>
      <c r="DOD81" s="5"/>
      <c r="DOE81" s="5"/>
      <c r="DOF81" s="5"/>
      <c r="DOG81" s="5"/>
      <c r="DOH81" s="5"/>
      <c r="DOI81" s="5"/>
      <c r="DOJ81" s="5"/>
      <c r="DOK81" s="5"/>
      <c r="DOL81" s="5"/>
      <c r="DOM81" s="5"/>
      <c r="DON81" s="5"/>
      <c r="DOO81" s="5"/>
      <c r="DOP81" s="5"/>
      <c r="DOQ81" s="5"/>
      <c r="DOR81" s="5"/>
      <c r="DOS81" s="5"/>
      <c r="DOT81" s="5"/>
      <c r="DOU81" s="5"/>
      <c r="DOV81" s="5"/>
      <c r="DOW81" s="5"/>
      <c r="DOX81" s="5"/>
      <c r="DOY81" s="5"/>
      <c r="DOZ81" s="5"/>
      <c r="DPA81" s="5"/>
      <c r="DPB81" s="5"/>
      <c r="DPC81" s="5"/>
      <c r="DPD81" s="5"/>
      <c r="DPE81" s="5"/>
      <c r="DPF81" s="5"/>
      <c r="DPG81" s="5"/>
      <c r="DPH81" s="5"/>
      <c r="DPI81" s="5"/>
      <c r="DPJ81" s="5"/>
      <c r="DPK81" s="5"/>
      <c r="DPL81" s="5"/>
      <c r="DPM81" s="5"/>
      <c r="DPN81" s="5"/>
      <c r="DPO81" s="5"/>
      <c r="DPP81" s="5"/>
      <c r="DPQ81" s="5"/>
      <c r="DPR81" s="5"/>
      <c r="DPS81" s="5"/>
      <c r="DPT81" s="5"/>
      <c r="DPU81" s="5"/>
      <c r="DPV81" s="5"/>
      <c r="DPW81" s="5"/>
      <c r="DPX81" s="5"/>
      <c r="DPY81" s="5"/>
      <c r="DPZ81" s="5"/>
      <c r="DQA81" s="5"/>
      <c r="DQB81" s="5"/>
      <c r="DQC81" s="5"/>
      <c r="DQD81" s="5"/>
      <c r="DQE81" s="5"/>
      <c r="DQF81" s="5"/>
      <c r="DQG81" s="5"/>
      <c r="DQH81" s="5"/>
      <c r="DQI81" s="5"/>
      <c r="DQJ81" s="5"/>
      <c r="DQK81" s="5"/>
      <c r="DQL81" s="5"/>
      <c r="DQM81" s="5"/>
      <c r="DQN81" s="5"/>
      <c r="DQO81" s="5"/>
      <c r="DQP81" s="5"/>
      <c r="DQQ81" s="5"/>
      <c r="DQR81" s="5"/>
      <c r="DQS81" s="5"/>
      <c r="DQT81" s="5"/>
      <c r="DQU81" s="5"/>
      <c r="DQV81" s="5"/>
      <c r="DQW81" s="5"/>
      <c r="DQX81" s="5"/>
      <c r="DQY81" s="5"/>
      <c r="DQZ81" s="5"/>
      <c r="DRA81" s="5"/>
      <c r="DRB81" s="5"/>
      <c r="DRC81" s="5"/>
      <c r="DRD81" s="5"/>
      <c r="DRE81" s="5"/>
      <c r="DRF81" s="5"/>
      <c r="DRG81" s="5"/>
      <c r="DRH81" s="5"/>
      <c r="DRI81" s="5"/>
      <c r="DRJ81" s="5"/>
      <c r="DRK81" s="5"/>
      <c r="DRL81" s="5"/>
      <c r="DRM81" s="5"/>
      <c r="DRN81" s="5"/>
      <c r="DRO81" s="5"/>
      <c r="DRP81" s="5"/>
      <c r="DRQ81" s="5"/>
      <c r="DRR81" s="5"/>
      <c r="DRS81" s="5"/>
      <c r="DRT81" s="5"/>
      <c r="DRU81" s="5"/>
      <c r="DRV81" s="5"/>
      <c r="DRW81" s="5"/>
      <c r="DRX81" s="5"/>
      <c r="DRY81" s="5"/>
      <c r="DRZ81" s="5"/>
      <c r="DSA81" s="5"/>
      <c r="DSB81" s="5"/>
      <c r="DSC81" s="5"/>
      <c r="DSD81" s="5"/>
      <c r="DSE81" s="5"/>
      <c r="DSF81" s="5"/>
      <c r="DSG81" s="5"/>
      <c r="DSH81" s="5"/>
      <c r="DSI81" s="5"/>
      <c r="DSJ81" s="5"/>
      <c r="DSK81" s="5"/>
      <c r="DSL81" s="5"/>
      <c r="DSM81" s="5"/>
      <c r="DSN81" s="5"/>
      <c r="DSO81" s="5"/>
      <c r="DSP81" s="5"/>
      <c r="DSQ81" s="5"/>
      <c r="DSR81" s="5"/>
      <c r="DSS81" s="5"/>
      <c r="DST81" s="5"/>
      <c r="DSU81" s="5"/>
      <c r="DSV81" s="5"/>
      <c r="DSW81" s="5"/>
      <c r="DSX81" s="5"/>
      <c r="DSY81" s="5"/>
      <c r="DSZ81" s="5"/>
      <c r="DTA81" s="5"/>
      <c r="DTB81" s="5"/>
      <c r="DTC81" s="5"/>
      <c r="DTD81" s="5"/>
      <c r="DTE81" s="5"/>
      <c r="DTF81" s="5"/>
      <c r="DTG81" s="5"/>
      <c r="DTH81" s="5"/>
      <c r="DTI81" s="5"/>
      <c r="DTJ81" s="5"/>
      <c r="DTK81" s="5"/>
      <c r="DTL81" s="5"/>
      <c r="DTM81" s="5"/>
      <c r="DTN81" s="5"/>
      <c r="DTO81" s="5"/>
      <c r="DTP81" s="5"/>
      <c r="DTQ81" s="5"/>
      <c r="DTR81" s="5"/>
      <c r="DTS81" s="5"/>
      <c r="DTT81" s="5"/>
      <c r="DTU81" s="5"/>
      <c r="DTV81" s="5"/>
      <c r="DTW81" s="5"/>
      <c r="DTX81" s="5"/>
      <c r="DTY81" s="5"/>
      <c r="DTZ81" s="5"/>
      <c r="DUA81" s="5"/>
      <c r="DUB81" s="5"/>
      <c r="DUC81" s="5"/>
      <c r="DUD81" s="5"/>
      <c r="DUE81" s="5"/>
      <c r="DUF81" s="5"/>
      <c r="DUG81" s="5"/>
      <c r="DUH81" s="5"/>
      <c r="DUI81" s="5"/>
      <c r="DUJ81" s="5"/>
      <c r="DUK81" s="5"/>
      <c r="DUL81" s="5"/>
      <c r="DUM81" s="5"/>
      <c r="DUN81" s="5"/>
      <c r="DUO81" s="5"/>
      <c r="DUP81" s="5"/>
      <c r="DUQ81" s="5"/>
      <c r="DUR81" s="5"/>
      <c r="DUS81" s="5"/>
      <c r="DUT81" s="5"/>
      <c r="DUU81" s="5"/>
      <c r="DUV81" s="5"/>
      <c r="DUW81" s="5"/>
      <c r="DUX81" s="5"/>
      <c r="DUY81" s="5"/>
      <c r="DUZ81" s="5"/>
      <c r="DVA81" s="5"/>
      <c r="DVB81" s="5"/>
      <c r="DVC81" s="5"/>
      <c r="DVD81" s="5"/>
      <c r="DVE81" s="5"/>
      <c r="DVF81" s="5"/>
      <c r="DVG81" s="5"/>
      <c r="DVH81" s="5"/>
      <c r="DVI81" s="5"/>
      <c r="DVJ81" s="5"/>
      <c r="DVK81" s="5"/>
      <c r="DVL81" s="5"/>
      <c r="DVM81" s="5"/>
      <c r="DVN81" s="5"/>
      <c r="DVO81" s="5"/>
      <c r="DVP81" s="5"/>
      <c r="DVQ81" s="5"/>
      <c r="DVR81" s="5"/>
      <c r="DVS81" s="5"/>
      <c r="DVT81" s="5"/>
      <c r="DVU81" s="5"/>
      <c r="DVV81" s="5"/>
      <c r="DVW81" s="5"/>
      <c r="DVX81" s="5"/>
      <c r="DVY81" s="5"/>
      <c r="DVZ81" s="5"/>
      <c r="DWA81" s="5"/>
      <c r="DWB81" s="5"/>
      <c r="DWC81" s="5"/>
      <c r="DWD81" s="5"/>
      <c r="DWE81" s="5"/>
      <c r="DWF81" s="5"/>
      <c r="DWG81" s="5"/>
      <c r="DWH81" s="5"/>
      <c r="DWI81" s="5"/>
      <c r="DWJ81" s="5"/>
      <c r="DWK81" s="5"/>
      <c r="DWL81" s="5"/>
      <c r="DWM81" s="5"/>
      <c r="DWN81" s="5"/>
      <c r="DWO81" s="5"/>
      <c r="DWP81" s="5"/>
      <c r="DWQ81" s="5"/>
      <c r="DWR81" s="5"/>
      <c r="DWS81" s="5"/>
      <c r="DWT81" s="5"/>
      <c r="DWU81" s="5"/>
      <c r="DWV81" s="5"/>
      <c r="DWW81" s="5"/>
      <c r="DWX81" s="5"/>
      <c r="DWY81" s="5"/>
      <c r="DWZ81" s="5"/>
      <c r="DXA81" s="5"/>
      <c r="DXB81" s="5"/>
      <c r="DXC81" s="5"/>
      <c r="DXD81" s="5"/>
      <c r="DXE81" s="5"/>
      <c r="DXF81" s="5"/>
      <c r="DXG81" s="5"/>
      <c r="DXH81" s="5"/>
      <c r="DXI81" s="5"/>
      <c r="DXJ81" s="5"/>
      <c r="DXK81" s="5"/>
      <c r="DXL81" s="5"/>
      <c r="DXM81" s="5"/>
      <c r="DXN81" s="5"/>
      <c r="DXO81" s="5"/>
      <c r="DXP81" s="5"/>
      <c r="DXQ81" s="5"/>
      <c r="DXR81" s="5"/>
      <c r="DXS81" s="5"/>
      <c r="DXT81" s="5"/>
      <c r="DXU81" s="5"/>
      <c r="DXV81" s="5"/>
      <c r="DXW81" s="5"/>
      <c r="DXX81" s="5"/>
      <c r="DXY81" s="5"/>
      <c r="DXZ81" s="5"/>
      <c r="DYA81" s="5"/>
      <c r="DYB81" s="5"/>
      <c r="DYC81" s="5"/>
      <c r="DYD81" s="5"/>
      <c r="DYE81" s="5"/>
      <c r="DYF81" s="5"/>
      <c r="DYG81" s="5"/>
      <c r="DYH81" s="5"/>
      <c r="DYI81" s="5"/>
      <c r="DYJ81" s="5"/>
      <c r="DYK81" s="5"/>
      <c r="DYL81" s="5"/>
      <c r="DYM81" s="5"/>
      <c r="DYN81" s="5"/>
      <c r="DYO81" s="5"/>
      <c r="DYP81" s="5"/>
      <c r="DYQ81" s="5"/>
      <c r="DYR81" s="5"/>
      <c r="DYS81" s="5"/>
      <c r="DYT81" s="5"/>
      <c r="DYU81" s="5"/>
      <c r="DYV81" s="5"/>
      <c r="DYW81" s="5"/>
      <c r="DYX81" s="5"/>
      <c r="DYY81" s="5"/>
      <c r="DYZ81" s="5"/>
      <c r="DZA81" s="5"/>
      <c r="DZB81" s="5"/>
      <c r="DZC81" s="5"/>
      <c r="DZD81" s="5"/>
      <c r="DZE81" s="5"/>
      <c r="DZF81" s="5"/>
      <c r="DZG81" s="5"/>
      <c r="DZH81" s="5"/>
      <c r="DZI81" s="5"/>
      <c r="DZJ81" s="5"/>
      <c r="DZK81" s="5"/>
      <c r="DZL81" s="5"/>
      <c r="DZM81" s="5"/>
      <c r="DZN81" s="5"/>
      <c r="DZO81" s="5"/>
      <c r="DZP81" s="5"/>
      <c r="DZQ81" s="5"/>
      <c r="DZR81" s="5"/>
      <c r="DZS81" s="5"/>
      <c r="DZT81" s="5"/>
      <c r="DZU81" s="5"/>
      <c r="DZV81" s="5"/>
      <c r="DZW81" s="5"/>
      <c r="DZX81" s="5"/>
      <c r="DZY81" s="5"/>
      <c r="DZZ81" s="5"/>
      <c r="EAA81" s="5"/>
      <c r="EAB81" s="5"/>
      <c r="EAC81" s="5"/>
      <c r="EAD81" s="5"/>
      <c r="EAE81" s="5"/>
      <c r="EAF81" s="5"/>
      <c r="EAG81" s="5"/>
      <c r="EAH81" s="5"/>
      <c r="EAI81" s="5"/>
      <c r="EAJ81" s="5"/>
      <c r="EAK81" s="5"/>
      <c r="EAL81" s="5"/>
      <c r="EAM81" s="5"/>
      <c r="EAN81" s="5"/>
      <c r="EAO81" s="5"/>
      <c r="EAP81" s="5"/>
      <c r="EAQ81" s="5"/>
      <c r="EAR81" s="5"/>
      <c r="EAS81" s="5"/>
      <c r="EAT81" s="5"/>
      <c r="EAU81" s="5"/>
      <c r="EAV81" s="5"/>
      <c r="EAW81" s="5"/>
      <c r="EAX81" s="5"/>
      <c r="EAY81" s="5"/>
      <c r="EAZ81" s="5"/>
      <c r="EBA81" s="5"/>
      <c r="EBB81" s="5"/>
      <c r="EBC81" s="5"/>
      <c r="EBD81" s="5"/>
      <c r="EBE81" s="5"/>
      <c r="EBF81" s="5"/>
      <c r="EBG81" s="5"/>
      <c r="EBH81" s="5"/>
      <c r="EBI81" s="5"/>
      <c r="EBJ81" s="5"/>
      <c r="EBK81" s="5"/>
      <c r="EBL81" s="5"/>
      <c r="EBM81" s="5"/>
      <c r="EBN81" s="5"/>
      <c r="EBO81" s="5"/>
      <c r="EBP81" s="5"/>
      <c r="EBQ81" s="5"/>
      <c r="EBR81" s="5"/>
      <c r="EBS81" s="5"/>
      <c r="EBT81" s="5"/>
      <c r="EBU81" s="5"/>
      <c r="EBV81" s="5"/>
      <c r="EBW81" s="5"/>
      <c r="EBX81" s="5"/>
      <c r="EBY81" s="5"/>
      <c r="EBZ81" s="5"/>
      <c r="ECA81" s="5"/>
      <c r="ECB81" s="5"/>
      <c r="ECC81" s="5"/>
      <c r="ECD81" s="5"/>
      <c r="ECE81" s="5"/>
      <c r="ECF81" s="5"/>
      <c r="ECG81" s="5"/>
      <c r="ECH81" s="5"/>
      <c r="ECI81" s="5"/>
      <c r="ECJ81" s="5"/>
      <c r="ECK81" s="5"/>
      <c r="ECL81" s="5"/>
      <c r="ECM81" s="5"/>
      <c r="ECN81" s="5"/>
      <c r="ECO81" s="5"/>
      <c r="ECP81" s="5"/>
      <c r="ECQ81" s="5"/>
      <c r="ECR81" s="5"/>
      <c r="ECS81" s="5"/>
      <c r="ECT81" s="5"/>
      <c r="ECU81" s="5"/>
      <c r="ECV81" s="5"/>
      <c r="ECW81" s="5"/>
      <c r="ECX81" s="5"/>
      <c r="ECY81" s="5"/>
      <c r="ECZ81" s="5"/>
      <c r="EDA81" s="5"/>
      <c r="EDB81" s="5"/>
      <c r="EDC81" s="5"/>
      <c r="EDD81" s="5"/>
      <c r="EDE81" s="5"/>
      <c r="EDF81" s="5"/>
      <c r="EDG81" s="5"/>
      <c r="EDH81" s="5"/>
      <c r="EDI81" s="5"/>
      <c r="EDJ81" s="5"/>
      <c r="EDK81" s="5"/>
      <c r="EDL81" s="5"/>
      <c r="EDM81" s="5"/>
      <c r="EDN81" s="5"/>
      <c r="EDO81" s="5"/>
      <c r="EDP81" s="5"/>
      <c r="EDQ81" s="5"/>
      <c r="EDR81" s="5"/>
      <c r="EDS81" s="5"/>
      <c r="EDT81" s="5"/>
      <c r="EDU81" s="5"/>
      <c r="EDV81" s="5"/>
      <c r="EDW81" s="5"/>
      <c r="EDX81" s="5"/>
      <c r="EDY81" s="5"/>
      <c r="EDZ81" s="5"/>
      <c r="EEA81" s="5"/>
      <c r="EEB81" s="5"/>
      <c r="EEC81" s="5"/>
      <c r="EED81" s="5"/>
      <c r="EEE81" s="5"/>
      <c r="EEF81" s="5"/>
      <c r="EEG81" s="5"/>
      <c r="EEH81" s="5"/>
      <c r="EEI81" s="5"/>
      <c r="EEJ81" s="5"/>
      <c r="EEK81" s="5"/>
      <c r="EEL81" s="5"/>
      <c r="EEM81" s="5"/>
      <c r="EEN81" s="5"/>
      <c r="EEO81" s="5"/>
      <c r="EEP81" s="5"/>
      <c r="EEQ81" s="5"/>
      <c r="EER81" s="5"/>
      <c r="EES81" s="5"/>
      <c r="EET81" s="5"/>
      <c r="EEU81" s="5"/>
      <c r="EEV81" s="5"/>
      <c r="EEW81" s="5"/>
      <c r="EEX81" s="5"/>
      <c r="EEY81" s="5"/>
      <c r="EEZ81" s="5"/>
      <c r="EFA81" s="5"/>
      <c r="EFB81" s="5"/>
      <c r="EFC81" s="5"/>
      <c r="EFD81" s="5"/>
      <c r="EFE81" s="5"/>
      <c r="EFF81" s="5"/>
      <c r="EFG81" s="5"/>
      <c r="EFH81" s="5"/>
      <c r="EFI81" s="5"/>
      <c r="EFJ81" s="5"/>
      <c r="EFK81" s="5"/>
      <c r="EFL81" s="5"/>
      <c r="EFM81" s="5"/>
      <c r="EFN81" s="5"/>
      <c r="EFO81" s="5"/>
      <c r="EFP81" s="5"/>
      <c r="EFQ81" s="5"/>
      <c r="EFR81" s="5"/>
      <c r="EFS81" s="5"/>
      <c r="EFT81" s="5"/>
      <c r="EFU81" s="5"/>
      <c r="EFV81" s="5"/>
      <c r="EFW81" s="5"/>
      <c r="EFX81" s="5"/>
      <c r="EFY81" s="5"/>
      <c r="EFZ81" s="5"/>
      <c r="EGA81" s="5"/>
      <c r="EGB81" s="5"/>
      <c r="EGC81" s="5"/>
      <c r="EGD81" s="5"/>
      <c r="EGE81" s="5"/>
      <c r="EGF81" s="5"/>
      <c r="EGG81" s="5"/>
      <c r="EGH81" s="5"/>
      <c r="EGI81" s="5"/>
      <c r="EGJ81" s="5"/>
      <c r="EGK81" s="5"/>
      <c r="EGL81" s="5"/>
      <c r="EGM81" s="5"/>
      <c r="EGN81" s="5"/>
      <c r="EGO81" s="5"/>
      <c r="EGP81" s="5"/>
      <c r="EGQ81" s="5"/>
      <c r="EGR81" s="5"/>
      <c r="EGS81" s="5"/>
      <c r="EGT81" s="5"/>
      <c r="EGU81" s="5"/>
      <c r="EGV81" s="5"/>
      <c r="EGW81" s="5"/>
      <c r="EGX81" s="5"/>
      <c r="EGY81" s="5"/>
      <c r="EGZ81" s="5"/>
      <c r="EHA81" s="5"/>
      <c r="EHB81" s="5"/>
      <c r="EHC81" s="5"/>
      <c r="EHD81" s="5"/>
      <c r="EHE81" s="5"/>
      <c r="EHF81" s="5"/>
      <c r="EHG81" s="5"/>
      <c r="EHH81" s="5"/>
      <c r="EHI81" s="5"/>
      <c r="EHJ81" s="5"/>
      <c r="EHK81" s="5"/>
      <c r="EHL81" s="5"/>
      <c r="EHM81" s="5"/>
      <c r="EHN81" s="5"/>
      <c r="EHO81" s="5"/>
      <c r="EHP81" s="5"/>
      <c r="EHQ81" s="5"/>
      <c r="EHR81" s="5"/>
      <c r="EHS81" s="5"/>
      <c r="EHT81" s="5"/>
      <c r="EHU81" s="5"/>
      <c r="EHV81" s="5"/>
      <c r="EHW81" s="5"/>
      <c r="EHX81" s="5"/>
      <c r="EHY81" s="5"/>
      <c r="EHZ81" s="5"/>
      <c r="EIA81" s="5"/>
      <c r="EIB81" s="5"/>
      <c r="EIC81" s="5"/>
      <c r="EID81" s="5"/>
      <c r="EIE81" s="5"/>
      <c r="EIF81" s="5"/>
      <c r="EIG81" s="5"/>
      <c r="EIH81" s="5"/>
      <c r="EII81" s="5"/>
      <c r="EIJ81" s="5"/>
      <c r="EIK81" s="5"/>
      <c r="EIL81" s="5"/>
      <c r="EIM81" s="5"/>
      <c r="EIN81" s="5"/>
      <c r="EIO81" s="5"/>
      <c r="EIP81" s="5"/>
      <c r="EIQ81" s="5"/>
      <c r="EIR81" s="5"/>
      <c r="EIS81" s="5"/>
      <c r="EIT81" s="5"/>
      <c r="EIU81" s="5"/>
      <c r="EIV81" s="5"/>
      <c r="EIW81" s="5"/>
      <c r="EIX81" s="5"/>
      <c r="EIY81" s="5"/>
      <c r="EIZ81" s="5"/>
      <c r="EJA81" s="5"/>
      <c r="EJB81" s="5"/>
      <c r="EJC81" s="5"/>
      <c r="EJD81" s="5"/>
      <c r="EJE81" s="5"/>
      <c r="EJF81" s="5"/>
      <c r="EJG81" s="5"/>
      <c r="EJH81" s="5"/>
      <c r="EJI81" s="5"/>
      <c r="EJJ81" s="5"/>
      <c r="EJK81" s="5"/>
      <c r="EJL81" s="5"/>
      <c r="EJM81" s="5"/>
      <c r="EJN81" s="5"/>
      <c r="EJO81" s="5"/>
      <c r="EJP81" s="5"/>
      <c r="EJQ81" s="5"/>
      <c r="EJR81" s="5"/>
      <c r="EJS81" s="5"/>
      <c r="EJT81" s="5"/>
      <c r="EJU81" s="5"/>
      <c r="EJV81" s="5"/>
      <c r="EJW81" s="5"/>
      <c r="EJX81" s="5"/>
      <c r="EJY81" s="5"/>
      <c r="EJZ81" s="5"/>
      <c r="EKA81" s="5"/>
      <c r="EKB81" s="5"/>
      <c r="EKC81" s="5"/>
      <c r="EKD81" s="5"/>
      <c r="EKE81" s="5"/>
      <c r="EKF81" s="5"/>
      <c r="EKG81" s="5"/>
      <c r="EKH81" s="5"/>
      <c r="EKI81" s="5"/>
      <c r="EKJ81" s="5"/>
      <c r="EKK81" s="5"/>
      <c r="EKL81" s="5"/>
      <c r="EKM81" s="5"/>
      <c r="EKN81" s="5"/>
      <c r="EKO81" s="5"/>
      <c r="EKP81" s="5"/>
      <c r="EKQ81" s="5"/>
      <c r="EKR81" s="5"/>
      <c r="EKS81" s="5"/>
      <c r="EKT81" s="5"/>
      <c r="EKU81" s="5"/>
      <c r="EKV81" s="5"/>
      <c r="EKW81" s="5"/>
      <c r="EKX81" s="5"/>
      <c r="EKY81" s="5"/>
      <c r="EKZ81" s="5"/>
      <c r="ELA81" s="5"/>
      <c r="ELB81" s="5"/>
      <c r="ELC81" s="5"/>
      <c r="ELD81" s="5"/>
      <c r="ELE81" s="5"/>
      <c r="ELF81" s="5"/>
      <c r="ELG81" s="5"/>
      <c r="ELH81" s="5"/>
      <c r="ELI81" s="5"/>
      <c r="ELJ81" s="5"/>
      <c r="ELK81" s="5"/>
      <c r="ELL81" s="5"/>
      <c r="ELM81" s="5"/>
      <c r="ELN81" s="5"/>
      <c r="ELO81" s="5"/>
      <c r="ELP81" s="5"/>
      <c r="ELQ81" s="5"/>
      <c r="ELR81" s="5"/>
      <c r="ELS81" s="5"/>
      <c r="ELT81" s="5"/>
      <c r="ELU81" s="5"/>
      <c r="ELV81" s="5"/>
      <c r="ELW81" s="5"/>
      <c r="ELX81" s="5"/>
      <c r="ELY81" s="5"/>
      <c r="ELZ81" s="5"/>
      <c r="EMA81" s="5"/>
      <c r="EMB81" s="5"/>
      <c r="EMC81" s="5"/>
      <c r="EMD81" s="5"/>
      <c r="EME81" s="5"/>
      <c r="EMF81" s="5"/>
      <c r="EMG81" s="5"/>
      <c r="EMH81" s="5"/>
      <c r="EMI81" s="5"/>
      <c r="EMJ81" s="5"/>
      <c r="EMK81" s="5"/>
      <c r="EML81" s="5"/>
      <c r="EMM81" s="5"/>
      <c r="EMN81" s="5"/>
      <c r="EMO81" s="5"/>
      <c r="EMP81" s="5"/>
      <c r="EMQ81" s="5"/>
      <c r="EMR81" s="5"/>
      <c r="EMS81" s="5"/>
      <c r="EMT81" s="5"/>
      <c r="EMU81" s="5"/>
      <c r="EMV81" s="5"/>
      <c r="EMW81" s="5"/>
      <c r="EMX81" s="5"/>
      <c r="EMY81" s="5"/>
      <c r="EMZ81" s="5"/>
      <c r="ENA81" s="5"/>
      <c r="ENB81" s="5"/>
      <c r="ENC81" s="5"/>
      <c r="END81" s="5"/>
      <c r="ENE81" s="5"/>
      <c r="ENF81" s="5"/>
      <c r="ENG81" s="5"/>
      <c r="ENH81" s="5"/>
      <c r="ENI81" s="5"/>
      <c r="ENJ81" s="5"/>
      <c r="ENK81" s="5"/>
      <c r="ENL81" s="5"/>
      <c r="ENM81" s="5"/>
      <c r="ENN81" s="5"/>
      <c r="ENO81" s="5"/>
      <c r="ENP81" s="5"/>
      <c r="ENQ81" s="5"/>
      <c r="ENR81" s="5"/>
      <c r="ENS81" s="5"/>
      <c r="ENT81" s="5"/>
      <c r="ENU81" s="5"/>
      <c r="ENV81" s="5"/>
      <c r="ENW81" s="5"/>
      <c r="ENX81" s="5"/>
      <c r="ENY81" s="5"/>
      <c r="ENZ81" s="5"/>
      <c r="EOA81" s="5"/>
      <c r="EOB81" s="5"/>
      <c r="EOC81" s="5"/>
      <c r="EOD81" s="5"/>
      <c r="EOE81" s="5"/>
      <c r="EOF81" s="5"/>
      <c r="EOG81" s="5"/>
      <c r="EOH81" s="5"/>
      <c r="EOI81" s="5"/>
      <c r="EOJ81" s="5"/>
      <c r="EOK81" s="5"/>
      <c r="EOL81" s="5"/>
      <c r="EOM81" s="5"/>
      <c r="EON81" s="5"/>
      <c r="EOO81" s="5"/>
      <c r="EOP81" s="5"/>
      <c r="EOQ81" s="5"/>
      <c r="EOR81" s="5"/>
      <c r="EOS81" s="5"/>
      <c r="EOT81" s="5"/>
      <c r="EOU81" s="5"/>
      <c r="EOV81" s="5"/>
      <c r="EOW81" s="5"/>
      <c r="EOX81" s="5"/>
      <c r="EOY81" s="5"/>
      <c r="EOZ81" s="5"/>
      <c r="EPA81" s="5"/>
      <c r="EPB81" s="5"/>
      <c r="EPC81" s="5"/>
      <c r="EPD81" s="5"/>
      <c r="EPE81" s="5"/>
      <c r="EPF81" s="5"/>
      <c r="EPG81" s="5"/>
      <c r="EPH81" s="5"/>
      <c r="EPI81" s="5"/>
      <c r="EPJ81" s="5"/>
      <c r="EPK81" s="5"/>
      <c r="EPL81" s="5"/>
      <c r="EPM81" s="5"/>
      <c r="EPN81" s="5"/>
      <c r="EPO81" s="5"/>
      <c r="EPP81" s="5"/>
      <c r="EPQ81" s="5"/>
      <c r="EPR81" s="5"/>
      <c r="EPS81" s="5"/>
      <c r="EPT81" s="5"/>
      <c r="EPU81" s="5"/>
      <c r="EPV81" s="5"/>
      <c r="EPW81" s="5"/>
      <c r="EPX81" s="5"/>
      <c r="EPY81" s="5"/>
      <c r="EPZ81" s="5"/>
      <c r="EQA81" s="5"/>
      <c r="EQB81" s="5"/>
      <c r="EQC81" s="5"/>
      <c r="EQD81" s="5"/>
      <c r="EQE81" s="5"/>
      <c r="EQF81" s="5"/>
      <c r="EQG81" s="5"/>
      <c r="EQH81" s="5"/>
      <c r="EQI81" s="5"/>
      <c r="EQJ81" s="5"/>
      <c r="EQK81" s="5"/>
      <c r="EQL81" s="5"/>
      <c r="EQM81" s="5"/>
      <c r="EQN81" s="5"/>
      <c r="EQO81" s="5"/>
      <c r="EQP81" s="5"/>
      <c r="EQQ81" s="5"/>
      <c r="EQR81" s="5"/>
      <c r="EQS81" s="5"/>
      <c r="EQT81" s="5"/>
      <c r="EQU81" s="5"/>
      <c r="EQV81" s="5"/>
      <c r="EQW81" s="5"/>
      <c r="EQX81" s="5"/>
      <c r="EQY81" s="5"/>
      <c r="EQZ81" s="5"/>
      <c r="ERA81" s="5"/>
      <c r="ERB81" s="5"/>
      <c r="ERC81" s="5"/>
      <c r="ERD81" s="5"/>
      <c r="ERE81" s="5"/>
      <c r="ERF81" s="5"/>
      <c r="ERG81" s="5"/>
      <c r="ERH81" s="5"/>
      <c r="ERI81" s="5"/>
      <c r="ERJ81" s="5"/>
      <c r="ERK81" s="5"/>
      <c r="ERL81" s="5"/>
      <c r="ERM81" s="5"/>
      <c r="ERN81" s="5"/>
      <c r="ERO81" s="5"/>
      <c r="ERP81" s="5"/>
      <c r="ERQ81" s="5"/>
      <c r="ERR81" s="5"/>
      <c r="ERS81" s="5"/>
      <c r="ERT81" s="5"/>
      <c r="ERU81" s="5"/>
      <c r="ERV81" s="5"/>
      <c r="ERW81" s="5"/>
      <c r="ERX81" s="5"/>
      <c r="ERY81" s="5"/>
      <c r="ERZ81" s="5"/>
      <c r="ESA81" s="5"/>
      <c r="ESB81" s="5"/>
      <c r="ESC81" s="5"/>
      <c r="ESD81" s="5"/>
      <c r="ESE81" s="5"/>
      <c r="ESF81" s="5"/>
      <c r="ESG81" s="5"/>
      <c r="ESH81" s="5"/>
      <c r="ESI81" s="5"/>
      <c r="ESJ81" s="5"/>
      <c r="ESK81" s="5"/>
      <c r="ESL81" s="5"/>
      <c r="ESM81" s="5"/>
      <c r="ESN81" s="5"/>
      <c r="ESO81" s="5"/>
      <c r="ESP81" s="5"/>
      <c r="ESQ81" s="5"/>
      <c r="ESR81" s="5"/>
      <c r="ESS81" s="5"/>
      <c r="EST81" s="5"/>
      <c r="ESU81" s="5"/>
      <c r="ESV81" s="5"/>
      <c r="ESW81" s="5"/>
      <c r="ESX81" s="5"/>
      <c r="ESY81" s="5"/>
      <c r="ESZ81" s="5"/>
      <c r="ETA81" s="5"/>
      <c r="ETB81" s="5"/>
      <c r="ETC81" s="5"/>
      <c r="ETD81" s="5"/>
      <c r="ETE81" s="5"/>
      <c r="ETF81" s="5"/>
      <c r="ETG81" s="5"/>
      <c r="ETH81" s="5"/>
      <c r="ETI81" s="5"/>
      <c r="ETJ81" s="5"/>
      <c r="ETK81" s="5"/>
      <c r="ETL81" s="5"/>
      <c r="ETM81" s="5"/>
      <c r="ETN81" s="5"/>
      <c r="ETO81" s="5"/>
      <c r="ETP81" s="5"/>
      <c r="ETQ81" s="5"/>
      <c r="ETR81" s="5"/>
      <c r="ETS81" s="5"/>
      <c r="ETT81" s="5"/>
      <c r="ETU81" s="5"/>
      <c r="ETV81" s="5"/>
      <c r="ETW81" s="5"/>
      <c r="ETX81" s="5"/>
      <c r="ETY81" s="5"/>
      <c r="ETZ81" s="5"/>
      <c r="EUA81" s="5"/>
      <c r="EUB81" s="5"/>
      <c r="EUC81" s="5"/>
      <c r="EUD81" s="5"/>
      <c r="EUE81" s="5"/>
      <c r="EUF81" s="5"/>
      <c r="EUG81" s="5"/>
      <c r="EUH81" s="5"/>
      <c r="EUI81" s="5"/>
      <c r="EUJ81" s="5"/>
      <c r="EUK81" s="5"/>
      <c r="EUL81" s="5"/>
      <c r="EUM81" s="5"/>
      <c r="EUN81" s="5"/>
      <c r="EUO81" s="5"/>
      <c r="EUP81" s="5"/>
      <c r="EUQ81" s="5"/>
      <c r="EUR81" s="5"/>
      <c r="EUS81" s="5"/>
      <c r="EUT81" s="5"/>
      <c r="EUU81" s="5"/>
      <c r="EUV81" s="5"/>
      <c r="EUW81" s="5"/>
      <c r="EUX81" s="5"/>
      <c r="EUY81" s="5"/>
      <c r="EUZ81" s="5"/>
      <c r="EVA81" s="5"/>
      <c r="EVB81" s="5"/>
      <c r="EVC81" s="5"/>
      <c r="EVD81" s="5"/>
      <c r="EVE81" s="5"/>
      <c r="EVF81" s="5"/>
      <c r="EVG81" s="5"/>
      <c r="EVH81" s="5"/>
      <c r="EVI81" s="5"/>
      <c r="EVJ81" s="5"/>
      <c r="EVK81" s="5"/>
      <c r="EVL81" s="5"/>
      <c r="EVM81" s="5"/>
      <c r="EVN81" s="5"/>
      <c r="EVO81" s="5"/>
      <c r="EVP81" s="5"/>
      <c r="EVQ81" s="5"/>
      <c r="EVR81" s="5"/>
      <c r="EVS81" s="5"/>
      <c r="EVT81" s="5"/>
      <c r="EVU81" s="5"/>
      <c r="EVV81" s="5"/>
      <c r="EVW81" s="5"/>
      <c r="EVX81" s="5"/>
      <c r="EVY81" s="5"/>
      <c r="EVZ81" s="5"/>
      <c r="EWA81" s="5"/>
      <c r="EWB81" s="5"/>
      <c r="EWC81" s="5"/>
      <c r="EWD81" s="5"/>
      <c r="EWE81" s="5"/>
      <c r="EWF81" s="5"/>
      <c r="EWG81" s="5"/>
      <c r="EWH81" s="5"/>
      <c r="EWI81" s="5"/>
      <c r="EWJ81" s="5"/>
      <c r="EWK81" s="5"/>
      <c r="EWL81" s="5"/>
      <c r="EWM81" s="5"/>
      <c r="EWN81" s="5"/>
      <c r="EWO81" s="5"/>
      <c r="EWP81" s="5"/>
      <c r="EWQ81" s="5"/>
      <c r="EWR81" s="5"/>
      <c r="EWS81" s="5"/>
      <c r="EWT81" s="5"/>
      <c r="EWU81" s="5"/>
      <c r="EWV81" s="5"/>
      <c r="EWW81" s="5"/>
      <c r="EWX81" s="5"/>
      <c r="EWY81" s="5"/>
      <c r="EWZ81" s="5"/>
      <c r="EXA81" s="5"/>
      <c r="EXB81" s="5"/>
      <c r="EXC81" s="5"/>
      <c r="EXD81" s="5"/>
      <c r="EXE81" s="5"/>
      <c r="EXF81" s="5"/>
      <c r="EXG81" s="5"/>
      <c r="EXH81" s="5"/>
      <c r="EXI81" s="5"/>
      <c r="EXJ81" s="5"/>
      <c r="EXK81" s="5"/>
      <c r="EXL81" s="5"/>
      <c r="EXM81" s="5"/>
      <c r="EXN81" s="5"/>
      <c r="EXO81" s="5"/>
      <c r="EXP81" s="5"/>
      <c r="EXQ81" s="5"/>
      <c r="EXR81" s="5"/>
      <c r="EXS81" s="5"/>
      <c r="EXT81" s="5"/>
      <c r="EXU81" s="5"/>
      <c r="EXV81" s="5"/>
      <c r="EXW81" s="5"/>
      <c r="EXX81" s="5"/>
      <c r="EXY81" s="5"/>
      <c r="EXZ81" s="5"/>
      <c r="EYA81" s="5"/>
      <c r="EYB81" s="5"/>
      <c r="EYC81" s="5"/>
      <c r="EYD81" s="5"/>
      <c r="EYE81" s="5"/>
      <c r="EYF81" s="5"/>
      <c r="EYG81" s="5"/>
      <c r="EYH81" s="5"/>
      <c r="EYI81" s="5"/>
      <c r="EYJ81" s="5"/>
      <c r="EYK81" s="5"/>
      <c r="EYL81" s="5"/>
      <c r="EYM81" s="5"/>
      <c r="EYN81" s="5"/>
      <c r="EYO81" s="5"/>
      <c r="EYP81" s="5"/>
      <c r="EYQ81" s="5"/>
      <c r="EYR81" s="5"/>
      <c r="EYS81" s="5"/>
      <c r="EYT81" s="5"/>
      <c r="EYU81" s="5"/>
      <c r="EYV81" s="5"/>
      <c r="EYW81" s="5"/>
      <c r="EYX81" s="5"/>
      <c r="EYY81" s="5"/>
      <c r="EYZ81" s="5"/>
      <c r="EZA81" s="5"/>
      <c r="EZB81" s="5"/>
      <c r="EZC81" s="5"/>
      <c r="EZD81" s="5"/>
      <c r="EZE81" s="5"/>
      <c r="EZF81" s="5"/>
      <c r="EZG81" s="5"/>
      <c r="EZH81" s="5"/>
      <c r="EZI81" s="5"/>
      <c r="EZJ81" s="5"/>
      <c r="EZK81" s="5"/>
      <c r="EZL81" s="5"/>
      <c r="EZM81" s="5"/>
      <c r="EZN81" s="5"/>
      <c r="EZO81" s="5"/>
      <c r="EZP81" s="5"/>
      <c r="EZQ81" s="5"/>
      <c r="EZR81" s="5"/>
      <c r="EZS81" s="5"/>
      <c r="EZT81" s="5"/>
      <c r="EZU81" s="5"/>
      <c r="EZV81" s="5"/>
      <c r="EZW81" s="5"/>
      <c r="EZX81" s="5"/>
      <c r="EZY81" s="5"/>
      <c r="EZZ81" s="5"/>
      <c r="FAA81" s="5"/>
      <c r="FAB81" s="5"/>
      <c r="FAC81" s="5"/>
      <c r="FAD81" s="5"/>
      <c r="FAE81" s="5"/>
      <c r="FAF81" s="5"/>
      <c r="FAG81" s="5"/>
      <c r="FAH81" s="5"/>
      <c r="FAI81" s="5"/>
      <c r="FAJ81" s="5"/>
      <c r="FAK81" s="5"/>
      <c r="FAL81" s="5"/>
      <c r="FAM81" s="5"/>
      <c r="FAN81" s="5"/>
      <c r="FAO81" s="5"/>
      <c r="FAP81" s="5"/>
      <c r="FAQ81" s="5"/>
      <c r="FAR81" s="5"/>
      <c r="FAS81" s="5"/>
      <c r="FAT81" s="5"/>
      <c r="FAU81" s="5"/>
      <c r="FAV81" s="5"/>
      <c r="FAW81" s="5"/>
      <c r="FAX81" s="5"/>
      <c r="FAY81" s="5"/>
      <c r="FAZ81" s="5"/>
      <c r="FBA81" s="5"/>
      <c r="FBB81" s="5"/>
      <c r="FBC81" s="5"/>
      <c r="FBD81" s="5"/>
      <c r="FBE81" s="5"/>
      <c r="FBF81" s="5"/>
      <c r="FBG81" s="5"/>
      <c r="FBH81" s="5"/>
      <c r="FBI81" s="5"/>
      <c r="FBJ81" s="5"/>
      <c r="FBK81" s="5"/>
      <c r="FBL81" s="5"/>
      <c r="FBM81" s="5"/>
      <c r="FBN81" s="5"/>
      <c r="FBO81" s="5"/>
      <c r="FBP81" s="5"/>
      <c r="FBQ81" s="5"/>
      <c r="FBR81" s="5"/>
      <c r="FBS81" s="5"/>
      <c r="FBT81" s="5"/>
      <c r="FBU81" s="5"/>
      <c r="FBV81" s="5"/>
      <c r="FBW81" s="5"/>
      <c r="FBX81" s="5"/>
      <c r="FBY81" s="5"/>
      <c r="FBZ81" s="5"/>
      <c r="FCA81" s="5"/>
      <c r="FCB81" s="5"/>
      <c r="FCC81" s="5"/>
      <c r="FCD81" s="5"/>
      <c r="FCE81" s="5"/>
      <c r="FCF81" s="5"/>
      <c r="FCG81" s="5"/>
      <c r="FCH81" s="5"/>
      <c r="FCI81" s="5"/>
      <c r="FCJ81" s="5"/>
      <c r="FCK81" s="5"/>
      <c r="FCL81" s="5"/>
      <c r="FCM81" s="5"/>
      <c r="FCN81" s="5"/>
      <c r="FCO81" s="5"/>
      <c r="FCP81" s="5"/>
      <c r="FCQ81" s="5"/>
      <c r="FCR81" s="5"/>
      <c r="FCS81" s="5"/>
      <c r="FCT81" s="5"/>
      <c r="FCU81" s="5"/>
      <c r="FCV81" s="5"/>
      <c r="FCW81" s="5"/>
      <c r="FCX81" s="5"/>
      <c r="FCY81" s="5"/>
      <c r="FCZ81" s="5"/>
      <c r="FDA81" s="5"/>
      <c r="FDB81" s="5"/>
      <c r="FDC81" s="5"/>
      <c r="FDD81" s="5"/>
      <c r="FDE81" s="5"/>
      <c r="FDF81" s="5"/>
      <c r="FDG81" s="5"/>
      <c r="FDH81" s="5"/>
      <c r="FDI81" s="5"/>
      <c r="FDJ81" s="5"/>
      <c r="FDK81" s="5"/>
      <c r="FDL81" s="5"/>
      <c r="FDM81" s="5"/>
      <c r="FDN81" s="5"/>
      <c r="FDO81" s="5"/>
      <c r="FDP81" s="5"/>
      <c r="FDQ81" s="5"/>
      <c r="FDR81" s="5"/>
      <c r="FDS81" s="5"/>
      <c r="FDT81" s="5"/>
      <c r="FDU81" s="5"/>
      <c r="FDV81" s="5"/>
      <c r="FDW81" s="5"/>
      <c r="FDX81" s="5"/>
      <c r="FDY81" s="5"/>
      <c r="FDZ81" s="5"/>
      <c r="FEA81" s="5"/>
      <c r="FEB81" s="5"/>
      <c r="FEC81" s="5"/>
      <c r="FED81" s="5"/>
      <c r="FEE81" s="5"/>
      <c r="FEF81" s="5"/>
      <c r="FEG81" s="5"/>
      <c r="FEH81" s="5"/>
      <c r="FEI81" s="5"/>
      <c r="FEJ81" s="5"/>
      <c r="FEK81" s="5"/>
      <c r="FEL81" s="5"/>
      <c r="FEM81" s="5"/>
      <c r="FEN81" s="5"/>
      <c r="FEO81" s="5"/>
      <c r="FEP81" s="5"/>
      <c r="FEQ81" s="5"/>
      <c r="FER81" s="5"/>
      <c r="FES81" s="5"/>
      <c r="FET81" s="5"/>
      <c r="FEU81" s="5"/>
      <c r="FEV81" s="5"/>
      <c r="FEW81" s="5"/>
      <c r="FEX81" s="5"/>
      <c r="FEY81" s="5"/>
      <c r="FEZ81" s="5"/>
      <c r="FFA81" s="5"/>
      <c r="FFB81" s="5"/>
      <c r="FFC81" s="5"/>
      <c r="FFD81" s="5"/>
      <c r="FFE81" s="5"/>
      <c r="FFF81" s="5"/>
      <c r="FFG81" s="5"/>
      <c r="FFH81" s="5"/>
      <c r="FFI81" s="5"/>
      <c r="FFJ81" s="5"/>
      <c r="FFK81" s="5"/>
      <c r="FFL81" s="5"/>
      <c r="FFM81" s="5"/>
      <c r="FFN81" s="5"/>
      <c r="FFO81" s="5"/>
      <c r="FFP81" s="5"/>
      <c r="FFQ81" s="5"/>
      <c r="FFR81" s="5"/>
      <c r="FFS81" s="5"/>
      <c r="FFT81" s="5"/>
      <c r="FFU81" s="5"/>
      <c r="FFV81" s="5"/>
      <c r="FFW81" s="5"/>
      <c r="FFX81" s="5"/>
      <c r="FFY81" s="5"/>
      <c r="FFZ81" s="5"/>
      <c r="FGA81" s="5"/>
      <c r="FGB81" s="5"/>
      <c r="FGC81" s="5"/>
      <c r="FGD81" s="5"/>
      <c r="FGE81" s="5"/>
      <c r="FGF81" s="5"/>
      <c r="FGG81" s="5"/>
      <c r="FGH81" s="5"/>
      <c r="FGI81" s="5"/>
      <c r="FGJ81" s="5"/>
      <c r="FGK81" s="5"/>
      <c r="FGL81" s="5"/>
      <c r="FGM81" s="5"/>
      <c r="FGN81" s="5"/>
      <c r="FGO81" s="5"/>
      <c r="FGP81" s="5"/>
      <c r="FGQ81" s="5"/>
      <c r="FGR81" s="5"/>
      <c r="FGS81" s="5"/>
      <c r="FGT81" s="5"/>
      <c r="FGU81" s="5"/>
      <c r="FGV81" s="5"/>
      <c r="FGW81" s="5"/>
      <c r="FGX81" s="5"/>
      <c r="FGY81" s="5"/>
      <c r="FGZ81" s="5"/>
      <c r="FHA81" s="5"/>
      <c r="FHB81" s="5"/>
      <c r="FHC81" s="5"/>
      <c r="FHD81" s="5"/>
      <c r="FHE81" s="5"/>
      <c r="FHF81" s="5"/>
      <c r="FHG81" s="5"/>
      <c r="FHH81" s="5"/>
      <c r="FHI81" s="5"/>
      <c r="FHJ81" s="5"/>
      <c r="FHK81" s="5"/>
      <c r="FHL81" s="5"/>
      <c r="FHM81" s="5"/>
      <c r="FHN81" s="5"/>
      <c r="FHO81" s="5"/>
      <c r="FHP81" s="5"/>
      <c r="FHQ81" s="5"/>
      <c r="FHR81" s="5"/>
      <c r="FHS81" s="5"/>
      <c r="FHT81" s="5"/>
      <c r="FHU81" s="5"/>
      <c r="FHV81" s="5"/>
      <c r="FHW81" s="5"/>
      <c r="FHX81" s="5"/>
      <c r="FHY81" s="5"/>
      <c r="FHZ81" s="5"/>
      <c r="FIA81" s="5"/>
      <c r="FIB81" s="5"/>
      <c r="FIC81" s="5"/>
      <c r="FID81" s="5"/>
      <c r="FIE81" s="5"/>
      <c r="FIF81" s="5"/>
      <c r="FIG81" s="5"/>
      <c r="FIH81" s="5"/>
      <c r="FII81" s="5"/>
      <c r="FIJ81" s="5"/>
      <c r="FIK81" s="5"/>
      <c r="FIL81" s="5"/>
      <c r="FIM81" s="5"/>
      <c r="FIN81" s="5"/>
      <c r="FIO81" s="5"/>
      <c r="FIP81" s="5"/>
      <c r="FIQ81" s="5"/>
      <c r="FIR81" s="5"/>
      <c r="FIS81" s="5"/>
      <c r="FIT81" s="5"/>
      <c r="FIU81" s="5"/>
      <c r="FIV81" s="5"/>
      <c r="FIW81" s="5"/>
      <c r="FIX81" s="5"/>
      <c r="FIY81" s="5"/>
      <c r="FIZ81" s="5"/>
      <c r="FJA81" s="5"/>
      <c r="FJB81" s="5"/>
      <c r="FJC81" s="5"/>
      <c r="FJD81" s="5"/>
      <c r="FJE81" s="5"/>
      <c r="FJF81" s="5"/>
      <c r="FJG81" s="5"/>
      <c r="FJH81" s="5"/>
      <c r="FJI81" s="5"/>
      <c r="FJJ81" s="5"/>
      <c r="FJK81" s="5"/>
      <c r="FJL81" s="5"/>
      <c r="FJM81" s="5"/>
      <c r="FJN81" s="5"/>
      <c r="FJO81" s="5"/>
      <c r="FJP81" s="5"/>
      <c r="FJQ81" s="5"/>
      <c r="FJR81" s="5"/>
      <c r="FJS81" s="5"/>
      <c r="FJT81" s="5"/>
      <c r="FJU81" s="5"/>
      <c r="FJV81" s="5"/>
      <c r="FJW81" s="5"/>
      <c r="FJX81" s="5"/>
      <c r="FJY81" s="5"/>
      <c r="FJZ81" s="5"/>
      <c r="FKA81" s="5"/>
      <c r="FKB81" s="5"/>
      <c r="FKC81" s="5"/>
      <c r="FKD81" s="5"/>
      <c r="FKE81" s="5"/>
      <c r="FKF81" s="5"/>
      <c r="FKG81" s="5"/>
      <c r="FKH81" s="5"/>
      <c r="FKI81" s="5"/>
      <c r="FKJ81" s="5"/>
      <c r="FKK81" s="5"/>
      <c r="FKL81" s="5"/>
      <c r="FKM81" s="5"/>
      <c r="FKN81" s="5"/>
      <c r="FKO81" s="5"/>
      <c r="FKP81" s="5"/>
      <c r="FKQ81" s="5"/>
      <c r="FKR81" s="5"/>
      <c r="FKS81" s="5"/>
      <c r="FKT81" s="5"/>
      <c r="FKU81" s="5"/>
      <c r="FKV81" s="5"/>
      <c r="FKW81" s="5"/>
      <c r="FKX81" s="5"/>
      <c r="FKY81" s="5"/>
      <c r="FKZ81" s="5"/>
      <c r="FLA81" s="5"/>
      <c r="FLB81" s="5"/>
      <c r="FLC81" s="5"/>
      <c r="FLD81" s="5"/>
      <c r="FLE81" s="5"/>
      <c r="FLF81" s="5"/>
      <c r="FLG81" s="5"/>
      <c r="FLH81" s="5"/>
      <c r="FLI81" s="5"/>
      <c r="FLJ81" s="5"/>
      <c r="FLK81" s="5"/>
      <c r="FLL81" s="5"/>
      <c r="FLM81" s="5"/>
      <c r="FLN81" s="5"/>
      <c r="FLO81" s="5"/>
      <c r="FLP81" s="5"/>
      <c r="FLQ81" s="5"/>
      <c r="FLR81" s="5"/>
      <c r="FLS81" s="5"/>
      <c r="FLT81" s="5"/>
      <c r="FLU81" s="5"/>
      <c r="FLV81" s="5"/>
      <c r="FLW81" s="5"/>
      <c r="FLX81" s="5"/>
      <c r="FLY81" s="5"/>
      <c r="FLZ81" s="5"/>
      <c r="FMA81" s="5"/>
      <c r="FMB81" s="5"/>
      <c r="FMC81" s="5"/>
      <c r="FMD81" s="5"/>
      <c r="FME81" s="5"/>
      <c r="FMF81" s="5"/>
      <c r="FMG81" s="5"/>
      <c r="FMH81" s="5"/>
      <c r="FMI81" s="5"/>
      <c r="FMJ81" s="5"/>
      <c r="FMK81" s="5"/>
      <c r="FML81" s="5"/>
      <c r="FMM81" s="5"/>
      <c r="FMN81" s="5"/>
      <c r="FMO81" s="5"/>
      <c r="FMP81" s="5"/>
      <c r="FMQ81" s="5"/>
      <c r="FMR81" s="5"/>
      <c r="FMS81" s="5"/>
      <c r="FMT81" s="5"/>
      <c r="FMU81" s="5"/>
      <c r="FMV81" s="5"/>
      <c r="FMW81" s="5"/>
      <c r="FMX81" s="5"/>
      <c r="FMY81" s="5"/>
      <c r="FMZ81" s="5"/>
      <c r="FNA81" s="5"/>
      <c r="FNB81" s="5"/>
      <c r="FNC81" s="5"/>
      <c r="FND81" s="5"/>
      <c r="FNE81" s="5"/>
      <c r="FNF81" s="5"/>
      <c r="FNG81" s="5"/>
      <c r="FNH81" s="5"/>
      <c r="FNI81" s="5"/>
      <c r="FNJ81" s="5"/>
      <c r="FNK81" s="5"/>
      <c r="FNL81" s="5"/>
      <c r="FNM81" s="5"/>
      <c r="FNN81" s="5"/>
      <c r="FNO81" s="5"/>
      <c r="FNP81" s="5"/>
      <c r="FNQ81" s="5"/>
      <c r="FNR81" s="5"/>
      <c r="FNS81" s="5"/>
      <c r="FNT81" s="5"/>
      <c r="FNU81" s="5"/>
      <c r="FNV81" s="5"/>
      <c r="FNW81" s="5"/>
      <c r="FNX81" s="5"/>
      <c r="FNY81" s="5"/>
      <c r="FNZ81" s="5"/>
      <c r="FOA81" s="5"/>
      <c r="FOB81" s="5"/>
      <c r="FOC81" s="5"/>
      <c r="FOD81" s="5"/>
      <c r="FOE81" s="5"/>
      <c r="FOF81" s="5"/>
      <c r="FOG81" s="5"/>
      <c r="FOH81" s="5"/>
      <c r="FOI81" s="5"/>
      <c r="FOJ81" s="5"/>
      <c r="FOK81" s="5"/>
      <c r="FOL81" s="5"/>
      <c r="FOM81" s="5"/>
      <c r="FON81" s="5"/>
      <c r="FOO81" s="5"/>
      <c r="FOP81" s="5"/>
      <c r="FOQ81" s="5"/>
      <c r="FOR81" s="5"/>
      <c r="FOS81" s="5"/>
      <c r="FOT81" s="5"/>
      <c r="FOU81" s="5"/>
      <c r="FOV81" s="5"/>
      <c r="FOW81" s="5"/>
      <c r="FOX81" s="5"/>
      <c r="FOY81" s="5"/>
      <c r="FOZ81" s="5"/>
      <c r="FPA81" s="5"/>
      <c r="FPB81" s="5"/>
      <c r="FPC81" s="5"/>
      <c r="FPD81" s="5"/>
      <c r="FPE81" s="5"/>
      <c r="FPF81" s="5"/>
      <c r="FPG81" s="5"/>
      <c r="FPH81" s="5"/>
      <c r="FPI81" s="5"/>
      <c r="FPJ81" s="5"/>
      <c r="FPK81" s="5"/>
      <c r="FPL81" s="5"/>
      <c r="FPM81" s="5"/>
      <c r="FPN81" s="5"/>
      <c r="FPO81" s="5"/>
      <c r="FPP81" s="5"/>
      <c r="FPQ81" s="5"/>
      <c r="FPR81" s="5"/>
      <c r="FPS81" s="5"/>
      <c r="FPT81" s="5"/>
      <c r="FPU81" s="5"/>
      <c r="FPV81" s="5"/>
      <c r="FPW81" s="5"/>
      <c r="FPX81" s="5"/>
      <c r="FPY81" s="5"/>
      <c r="FPZ81" s="5"/>
      <c r="FQA81" s="5"/>
      <c r="FQB81" s="5"/>
      <c r="FQC81" s="5"/>
      <c r="FQD81" s="5"/>
      <c r="FQE81" s="5"/>
      <c r="FQF81" s="5"/>
      <c r="FQG81" s="5"/>
      <c r="FQH81" s="5"/>
      <c r="FQI81" s="5"/>
      <c r="FQJ81" s="5"/>
      <c r="FQK81" s="5"/>
      <c r="FQL81" s="5"/>
      <c r="FQM81" s="5"/>
      <c r="FQN81" s="5"/>
      <c r="FQO81" s="5"/>
      <c r="FQP81" s="5"/>
      <c r="FQQ81" s="5"/>
      <c r="FQR81" s="5"/>
      <c r="FQS81" s="5"/>
      <c r="FQT81" s="5"/>
      <c r="FQU81" s="5"/>
      <c r="FQV81" s="5"/>
      <c r="FQW81" s="5"/>
      <c r="FQX81" s="5"/>
      <c r="FQY81" s="5"/>
      <c r="FQZ81" s="5"/>
      <c r="FRA81" s="5"/>
      <c r="FRB81" s="5"/>
      <c r="FRC81" s="5"/>
      <c r="FRD81" s="5"/>
      <c r="FRE81" s="5"/>
      <c r="FRF81" s="5"/>
      <c r="FRG81" s="5"/>
      <c r="FRH81" s="5"/>
      <c r="FRI81" s="5"/>
      <c r="FRJ81" s="5"/>
      <c r="FRK81" s="5"/>
      <c r="FRL81" s="5"/>
      <c r="FRM81" s="5"/>
      <c r="FRN81" s="5"/>
      <c r="FRO81" s="5"/>
      <c r="FRP81" s="5"/>
      <c r="FRQ81" s="5"/>
      <c r="FRR81" s="5"/>
      <c r="FRS81" s="5"/>
      <c r="FRT81" s="5"/>
      <c r="FRU81" s="5"/>
      <c r="FRV81" s="5"/>
      <c r="FRW81" s="5"/>
      <c r="FRX81" s="5"/>
      <c r="FRY81" s="5"/>
      <c r="FRZ81" s="5"/>
      <c r="FSA81" s="5"/>
      <c r="FSB81" s="5"/>
      <c r="FSC81" s="5"/>
      <c r="FSD81" s="5"/>
      <c r="FSE81" s="5"/>
      <c r="FSF81" s="5"/>
      <c r="FSG81" s="5"/>
      <c r="FSH81" s="5"/>
      <c r="FSI81" s="5"/>
      <c r="FSJ81" s="5"/>
      <c r="FSK81" s="5"/>
      <c r="FSL81" s="5"/>
      <c r="FSM81" s="5"/>
      <c r="FSN81" s="5"/>
      <c r="FSO81" s="5"/>
      <c r="FSP81" s="5"/>
      <c r="FSQ81" s="5"/>
      <c r="FSR81" s="5"/>
      <c r="FSS81" s="5"/>
      <c r="FST81" s="5"/>
      <c r="FSU81" s="5"/>
      <c r="FSV81" s="5"/>
      <c r="FSW81" s="5"/>
      <c r="FSX81" s="5"/>
      <c r="FSY81" s="5"/>
      <c r="FSZ81" s="5"/>
      <c r="FTA81" s="5"/>
      <c r="FTB81" s="5"/>
      <c r="FTC81" s="5"/>
      <c r="FTD81" s="5"/>
      <c r="FTE81" s="5"/>
      <c r="FTF81" s="5"/>
      <c r="FTG81" s="5"/>
      <c r="FTH81" s="5"/>
      <c r="FTI81" s="5"/>
      <c r="FTJ81" s="5"/>
      <c r="FTK81" s="5"/>
      <c r="FTL81" s="5"/>
      <c r="FTM81" s="5"/>
      <c r="FTN81" s="5"/>
      <c r="FTO81" s="5"/>
      <c r="FTP81" s="5"/>
      <c r="FTQ81" s="5"/>
      <c r="FTR81" s="5"/>
      <c r="FTS81" s="5"/>
      <c r="FTT81" s="5"/>
      <c r="FTU81" s="5"/>
      <c r="FTV81" s="5"/>
      <c r="FTW81" s="5"/>
      <c r="FTX81" s="5"/>
      <c r="FTY81" s="5"/>
      <c r="FTZ81" s="5"/>
      <c r="FUA81" s="5"/>
      <c r="FUB81" s="5"/>
      <c r="FUC81" s="5"/>
      <c r="FUD81" s="5"/>
      <c r="FUE81" s="5"/>
      <c r="FUF81" s="5"/>
      <c r="FUG81" s="5"/>
      <c r="FUH81" s="5"/>
      <c r="FUI81" s="5"/>
      <c r="FUJ81" s="5"/>
      <c r="FUK81" s="5"/>
      <c r="FUL81" s="5"/>
      <c r="FUM81" s="5"/>
      <c r="FUN81" s="5"/>
      <c r="FUO81" s="5"/>
      <c r="FUP81" s="5"/>
      <c r="FUQ81" s="5"/>
      <c r="FUR81" s="5"/>
      <c r="FUS81" s="5"/>
      <c r="FUT81" s="5"/>
      <c r="FUU81" s="5"/>
      <c r="FUV81" s="5"/>
      <c r="FUW81" s="5"/>
      <c r="FUX81" s="5"/>
      <c r="FUY81" s="5"/>
      <c r="FUZ81" s="5"/>
      <c r="FVA81" s="5"/>
      <c r="FVB81" s="5"/>
      <c r="FVC81" s="5"/>
      <c r="FVD81" s="5"/>
      <c r="FVE81" s="5"/>
      <c r="FVF81" s="5"/>
      <c r="FVG81" s="5"/>
      <c r="FVH81" s="5"/>
      <c r="FVI81" s="5"/>
      <c r="FVJ81" s="5"/>
      <c r="FVK81" s="5"/>
      <c r="FVL81" s="5"/>
      <c r="FVM81" s="5"/>
      <c r="FVN81" s="5"/>
      <c r="FVO81" s="5"/>
      <c r="FVP81" s="5"/>
      <c r="FVQ81" s="5"/>
      <c r="FVR81" s="5"/>
      <c r="FVS81" s="5"/>
      <c r="FVT81" s="5"/>
      <c r="FVU81" s="5"/>
      <c r="FVV81" s="5"/>
      <c r="FVW81" s="5"/>
      <c r="FVX81" s="5"/>
      <c r="FVY81" s="5"/>
      <c r="FVZ81" s="5"/>
      <c r="FWA81" s="5"/>
      <c r="FWB81" s="5"/>
      <c r="FWC81" s="5"/>
      <c r="FWD81" s="5"/>
      <c r="FWE81" s="5"/>
      <c r="FWF81" s="5"/>
      <c r="FWG81" s="5"/>
      <c r="FWH81" s="5"/>
      <c r="FWI81" s="5"/>
      <c r="FWJ81" s="5"/>
      <c r="FWK81" s="5"/>
      <c r="FWL81" s="5"/>
      <c r="FWM81" s="5"/>
      <c r="FWN81" s="5"/>
      <c r="FWO81" s="5"/>
      <c r="FWP81" s="5"/>
      <c r="FWQ81" s="5"/>
      <c r="FWR81" s="5"/>
      <c r="FWS81" s="5"/>
      <c r="FWT81" s="5"/>
      <c r="FWU81" s="5"/>
      <c r="FWV81" s="5"/>
      <c r="FWW81" s="5"/>
      <c r="FWX81" s="5"/>
      <c r="FWY81" s="5"/>
      <c r="FWZ81" s="5"/>
      <c r="FXA81" s="5"/>
      <c r="FXB81" s="5"/>
      <c r="FXC81" s="5"/>
      <c r="FXD81" s="5"/>
      <c r="FXE81" s="5"/>
      <c r="FXF81" s="5"/>
      <c r="FXG81" s="5"/>
      <c r="FXH81" s="5"/>
      <c r="FXI81" s="5"/>
      <c r="FXJ81" s="5"/>
      <c r="FXK81" s="5"/>
      <c r="FXL81" s="5"/>
      <c r="FXM81" s="5"/>
      <c r="FXN81" s="5"/>
      <c r="FXO81" s="5"/>
      <c r="FXP81" s="5"/>
      <c r="FXQ81" s="5"/>
      <c r="FXR81" s="5"/>
      <c r="FXS81" s="5"/>
      <c r="FXT81" s="5"/>
      <c r="FXU81" s="5"/>
      <c r="FXV81" s="5"/>
      <c r="FXW81" s="5"/>
      <c r="FXX81" s="5"/>
      <c r="FXY81" s="5"/>
      <c r="FXZ81" s="5"/>
      <c r="FYA81" s="5"/>
      <c r="FYB81" s="5"/>
      <c r="FYC81" s="5"/>
      <c r="FYD81" s="5"/>
      <c r="FYE81" s="5"/>
      <c r="FYF81" s="5"/>
      <c r="FYG81" s="5"/>
      <c r="FYH81" s="5"/>
      <c r="FYI81" s="5"/>
      <c r="FYJ81" s="5"/>
      <c r="FYK81" s="5"/>
      <c r="FYL81" s="5"/>
      <c r="FYM81" s="5"/>
      <c r="FYN81" s="5"/>
      <c r="FYO81" s="5"/>
      <c r="FYP81" s="5"/>
      <c r="FYQ81" s="5"/>
      <c r="FYR81" s="5"/>
      <c r="FYS81" s="5"/>
      <c r="FYT81" s="5"/>
      <c r="FYU81" s="5"/>
      <c r="FYV81" s="5"/>
      <c r="FYW81" s="5"/>
      <c r="FYX81" s="5"/>
      <c r="FYY81" s="5"/>
      <c r="FYZ81" s="5"/>
      <c r="FZA81" s="5"/>
      <c r="FZB81" s="5"/>
      <c r="FZC81" s="5"/>
      <c r="FZD81" s="5"/>
      <c r="FZE81" s="5"/>
      <c r="FZF81" s="5"/>
      <c r="FZG81" s="5"/>
      <c r="FZH81" s="5"/>
      <c r="FZI81" s="5"/>
      <c r="FZJ81" s="5"/>
      <c r="FZK81" s="5"/>
      <c r="FZL81" s="5"/>
      <c r="FZM81" s="5"/>
      <c r="FZN81" s="5"/>
      <c r="FZO81" s="5"/>
      <c r="FZP81" s="5"/>
      <c r="FZQ81" s="5"/>
      <c r="FZR81" s="5"/>
      <c r="FZS81" s="5"/>
      <c r="FZT81" s="5"/>
      <c r="FZU81" s="5"/>
      <c r="FZV81" s="5"/>
      <c r="FZW81" s="5"/>
      <c r="FZX81" s="5"/>
      <c r="FZY81" s="5"/>
      <c r="FZZ81" s="5"/>
      <c r="GAA81" s="5"/>
      <c r="GAB81" s="5"/>
      <c r="GAC81" s="5"/>
      <c r="GAD81" s="5"/>
      <c r="GAE81" s="5"/>
      <c r="GAF81" s="5"/>
      <c r="GAG81" s="5"/>
      <c r="GAH81" s="5"/>
      <c r="GAI81" s="5"/>
      <c r="GAJ81" s="5"/>
      <c r="GAK81" s="5"/>
      <c r="GAL81" s="5"/>
      <c r="GAM81" s="5"/>
      <c r="GAN81" s="5"/>
      <c r="GAO81" s="5"/>
      <c r="GAP81" s="5"/>
      <c r="GAQ81" s="5"/>
      <c r="GAR81" s="5"/>
      <c r="GAS81" s="5"/>
      <c r="GAT81" s="5"/>
      <c r="GAU81" s="5"/>
      <c r="GAV81" s="5"/>
      <c r="GAW81" s="5"/>
      <c r="GAX81" s="5"/>
      <c r="GAY81" s="5"/>
      <c r="GAZ81" s="5"/>
      <c r="GBA81" s="5"/>
      <c r="GBB81" s="5"/>
      <c r="GBC81" s="5"/>
      <c r="GBD81" s="5"/>
      <c r="GBE81" s="5"/>
      <c r="GBF81" s="5"/>
      <c r="GBG81" s="5"/>
      <c r="GBH81" s="5"/>
      <c r="GBI81" s="5"/>
      <c r="GBJ81" s="5"/>
      <c r="GBK81" s="5"/>
      <c r="GBL81" s="5"/>
      <c r="GBM81" s="5"/>
      <c r="GBN81" s="5"/>
      <c r="GBO81" s="5"/>
      <c r="GBP81" s="5"/>
      <c r="GBQ81" s="5"/>
      <c r="GBR81" s="5"/>
      <c r="GBS81" s="5"/>
      <c r="GBT81" s="5"/>
      <c r="GBU81" s="5"/>
      <c r="GBV81" s="5"/>
      <c r="GBW81" s="5"/>
      <c r="GBX81" s="5"/>
      <c r="GBY81" s="5"/>
      <c r="GBZ81" s="5"/>
      <c r="GCA81" s="5"/>
      <c r="GCB81" s="5"/>
      <c r="GCC81" s="5"/>
      <c r="GCD81" s="5"/>
      <c r="GCE81" s="5"/>
      <c r="GCF81" s="5"/>
      <c r="GCG81" s="5"/>
      <c r="GCH81" s="5"/>
      <c r="GCI81" s="5"/>
      <c r="GCJ81" s="5"/>
      <c r="GCK81" s="5"/>
      <c r="GCL81" s="5"/>
      <c r="GCM81" s="5"/>
      <c r="GCN81" s="5"/>
      <c r="GCO81" s="5"/>
      <c r="GCP81" s="5"/>
      <c r="GCQ81" s="5"/>
      <c r="GCR81" s="5"/>
      <c r="GCS81" s="5"/>
      <c r="GCT81" s="5"/>
      <c r="GCU81" s="5"/>
      <c r="GCV81" s="5"/>
      <c r="GCW81" s="5"/>
      <c r="GCX81" s="5"/>
      <c r="GCY81" s="5"/>
      <c r="GCZ81" s="5"/>
      <c r="GDA81" s="5"/>
      <c r="GDB81" s="5"/>
      <c r="GDC81" s="5"/>
      <c r="GDD81" s="5"/>
      <c r="GDE81" s="5"/>
      <c r="GDF81" s="5"/>
      <c r="GDG81" s="5"/>
      <c r="GDH81" s="5"/>
      <c r="GDI81" s="5"/>
      <c r="GDJ81" s="5"/>
      <c r="GDK81" s="5"/>
      <c r="GDL81" s="5"/>
      <c r="GDM81" s="5"/>
      <c r="GDN81" s="5"/>
      <c r="GDO81" s="5"/>
      <c r="GDP81" s="5"/>
      <c r="GDQ81" s="5"/>
      <c r="GDR81" s="5"/>
      <c r="GDS81" s="5"/>
      <c r="GDT81" s="5"/>
      <c r="GDU81" s="5"/>
      <c r="GDV81" s="5"/>
      <c r="GDW81" s="5"/>
      <c r="GDX81" s="5"/>
      <c r="GDY81" s="5"/>
      <c r="GDZ81" s="5"/>
      <c r="GEA81" s="5"/>
      <c r="GEB81" s="5"/>
      <c r="GEC81" s="5"/>
      <c r="GED81" s="5"/>
      <c r="GEE81" s="5"/>
      <c r="GEF81" s="5"/>
      <c r="GEG81" s="5"/>
      <c r="GEH81" s="5"/>
      <c r="GEI81" s="5"/>
      <c r="GEJ81" s="5"/>
      <c r="GEK81" s="5"/>
      <c r="GEL81" s="5"/>
      <c r="GEM81" s="5"/>
      <c r="GEN81" s="5"/>
      <c r="GEO81" s="5"/>
      <c r="GEP81" s="5"/>
      <c r="GEQ81" s="5"/>
      <c r="GER81" s="5"/>
      <c r="GES81" s="5"/>
      <c r="GET81" s="5"/>
      <c r="GEU81" s="5"/>
      <c r="GEV81" s="5"/>
      <c r="GEW81" s="5"/>
      <c r="GEX81" s="5"/>
      <c r="GEY81" s="5"/>
      <c r="GEZ81" s="5"/>
      <c r="GFA81" s="5"/>
      <c r="GFB81" s="5"/>
      <c r="GFC81" s="5"/>
      <c r="GFD81" s="5"/>
      <c r="GFE81" s="5"/>
      <c r="GFF81" s="5"/>
      <c r="GFG81" s="5"/>
      <c r="GFH81" s="5"/>
      <c r="GFI81" s="5"/>
      <c r="GFJ81" s="5"/>
      <c r="GFK81" s="5"/>
      <c r="GFL81" s="5"/>
      <c r="GFM81" s="5"/>
      <c r="GFN81" s="5"/>
      <c r="GFO81" s="5"/>
      <c r="GFP81" s="5"/>
      <c r="GFQ81" s="5"/>
      <c r="GFR81" s="5"/>
      <c r="GFS81" s="5"/>
      <c r="GFT81" s="5"/>
      <c r="GFU81" s="5"/>
      <c r="GFV81" s="5"/>
      <c r="GFW81" s="5"/>
      <c r="GFX81" s="5"/>
      <c r="GFY81" s="5"/>
      <c r="GFZ81" s="5"/>
      <c r="GGA81" s="5"/>
      <c r="GGB81" s="5"/>
      <c r="GGC81" s="5"/>
      <c r="GGD81" s="5"/>
      <c r="GGE81" s="5"/>
      <c r="GGF81" s="5"/>
      <c r="GGG81" s="5"/>
      <c r="GGH81" s="5"/>
      <c r="GGI81" s="5"/>
      <c r="GGJ81" s="5"/>
      <c r="GGK81" s="5"/>
      <c r="GGL81" s="5"/>
      <c r="GGM81" s="5"/>
      <c r="GGN81" s="5"/>
      <c r="GGO81" s="5"/>
      <c r="GGP81" s="5"/>
      <c r="GGQ81" s="5"/>
      <c r="GGR81" s="5"/>
      <c r="GGS81" s="5"/>
      <c r="GGT81" s="5"/>
      <c r="GGU81" s="5"/>
      <c r="GGV81" s="5"/>
      <c r="GGW81" s="5"/>
      <c r="GGX81" s="5"/>
      <c r="GGY81" s="5"/>
      <c r="GGZ81" s="5"/>
      <c r="GHA81" s="5"/>
      <c r="GHB81" s="5"/>
      <c r="GHC81" s="5"/>
      <c r="GHD81" s="5"/>
      <c r="GHE81" s="5"/>
      <c r="GHF81" s="5"/>
      <c r="GHG81" s="5"/>
      <c r="GHH81" s="5"/>
      <c r="GHI81" s="5"/>
      <c r="GHJ81" s="5"/>
      <c r="GHK81" s="5"/>
      <c r="GHL81" s="5"/>
      <c r="GHM81" s="5"/>
      <c r="GHN81" s="5"/>
      <c r="GHO81" s="5"/>
      <c r="GHP81" s="5"/>
      <c r="GHQ81" s="5"/>
      <c r="GHR81" s="5"/>
      <c r="GHS81" s="5"/>
      <c r="GHT81" s="5"/>
      <c r="GHU81" s="5"/>
      <c r="GHV81" s="5"/>
      <c r="GHW81" s="5"/>
      <c r="GHX81" s="5"/>
      <c r="GHY81" s="5"/>
      <c r="GHZ81" s="5"/>
      <c r="GIA81" s="5"/>
      <c r="GIB81" s="5"/>
      <c r="GIC81" s="5"/>
      <c r="GID81" s="5"/>
      <c r="GIE81" s="5"/>
      <c r="GIF81" s="5"/>
      <c r="GIG81" s="5"/>
      <c r="GIH81" s="5"/>
      <c r="GII81" s="5"/>
      <c r="GIJ81" s="5"/>
      <c r="GIK81" s="5"/>
      <c r="GIL81" s="5"/>
      <c r="GIM81" s="5"/>
      <c r="GIN81" s="5"/>
      <c r="GIO81" s="5"/>
      <c r="GIP81" s="5"/>
      <c r="GIQ81" s="5"/>
      <c r="GIR81" s="5"/>
      <c r="GIS81" s="5"/>
      <c r="GIT81" s="5"/>
      <c r="GIU81" s="5"/>
      <c r="GIV81" s="5"/>
      <c r="GIW81" s="5"/>
      <c r="GIX81" s="5"/>
      <c r="GIY81" s="5"/>
      <c r="GIZ81" s="5"/>
      <c r="GJA81" s="5"/>
      <c r="GJB81" s="5"/>
      <c r="GJC81" s="5"/>
      <c r="GJD81" s="5"/>
      <c r="GJE81" s="5"/>
      <c r="GJF81" s="5"/>
      <c r="GJG81" s="5"/>
      <c r="GJH81" s="5"/>
      <c r="GJI81" s="5"/>
      <c r="GJJ81" s="5"/>
      <c r="GJK81" s="5"/>
      <c r="GJL81" s="5"/>
      <c r="GJM81" s="5"/>
      <c r="GJN81" s="5"/>
      <c r="GJO81" s="5"/>
      <c r="GJP81" s="5"/>
      <c r="GJQ81" s="5"/>
      <c r="GJR81" s="5"/>
      <c r="GJS81" s="5"/>
      <c r="GJT81" s="5"/>
      <c r="GJU81" s="5"/>
      <c r="GJV81" s="5"/>
      <c r="GJW81" s="5"/>
      <c r="GJX81" s="5"/>
      <c r="GJY81" s="5"/>
      <c r="GJZ81" s="5"/>
      <c r="GKA81" s="5"/>
      <c r="GKB81" s="5"/>
      <c r="GKC81" s="5"/>
      <c r="GKD81" s="5"/>
      <c r="GKE81" s="5"/>
      <c r="GKF81" s="5"/>
      <c r="GKG81" s="5"/>
      <c r="GKH81" s="5"/>
      <c r="GKI81" s="5"/>
      <c r="GKJ81" s="5"/>
      <c r="GKK81" s="5"/>
      <c r="GKL81" s="5"/>
      <c r="GKM81" s="5"/>
      <c r="GKN81" s="5"/>
      <c r="GKO81" s="5"/>
      <c r="GKP81" s="5"/>
      <c r="GKQ81" s="5"/>
      <c r="GKR81" s="5"/>
      <c r="GKS81" s="5"/>
      <c r="GKT81" s="5"/>
      <c r="GKU81" s="5"/>
      <c r="GKV81" s="5"/>
      <c r="GKW81" s="5"/>
      <c r="GKX81" s="5"/>
      <c r="GKY81" s="5"/>
      <c r="GKZ81" s="5"/>
      <c r="GLA81" s="5"/>
      <c r="GLB81" s="5"/>
      <c r="GLC81" s="5"/>
      <c r="GLD81" s="5"/>
      <c r="GLE81" s="5"/>
      <c r="GLF81" s="5"/>
      <c r="GLG81" s="5"/>
      <c r="GLH81" s="5"/>
      <c r="GLI81" s="5"/>
      <c r="GLJ81" s="5"/>
      <c r="GLK81" s="5"/>
      <c r="GLL81" s="5"/>
      <c r="GLM81" s="5"/>
      <c r="GLN81" s="5"/>
      <c r="GLO81" s="5"/>
      <c r="GLP81" s="5"/>
      <c r="GLQ81" s="5"/>
      <c r="GLR81" s="5"/>
      <c r="GLS81" s="5"/>
      <c r="GLT81" s="5"/>
      <c r="GLU81" s="5"/>
      <c r="GLV81" s="5"/>
      <c r="GLW81" s="5"/>
      <c r="GLX81" s="5"/>
      <c r="GLY81" s="5"/>
      <c r="GLZ81" s="5"/>
      <c r="GMA81" s="5"/>
      <c r="GMB81" s="5"/>
      <c r="GMC81" s="5"/>
      <c r="GMD81" s="5"/>
      <c r="GME81" s="5"/>
      <c r="GMF81" s="5"/>
      <c r="GMG81" s="5"/>
      <c r="GMH81" s="5"/>
      <c r="GMI81" s="5"/>
      <c r="GMJ81" s="5"/>
      <c r="GMK81" s="5"/>
      <c r="GML81" s="5"/>
      <c r="GMM81" s="5"/>
      <c r="GMN81" s="5"/>
      <c r="GMO81" s="5"/>
      <c r="GMP81" s="5"/>
      <c r="GMQ81" s="5"/>
      <c r="GMR81" s="5"/>
      <c r="GMS81" s="5"/>
      <c r="GMT81" s="5"/>
      <c r="GMU81" s="5"/>
      <c r="GMV81" s="5"/>
      <c r="GMW81" s="5"/>
      <c r="GMX81" s="5"/>
      <c r="GMY81" s="5"/>
      <c r="GMZ81" s="5"/>
      <c r="GNA81" s="5"/>
      <c r="GNB81" s="5"/>
      <c r="GNC81" s="5"/>
      <c r="GND81" s="5"/>
      <c r="GNE81" s="5"/>
      <c r="GNF81" s="5"/>
      <c r="GNG81" s="5"/>
      <c r="GNH81" s="5"/>
      <c r="GNI81" s="5"/>
      <c r="GNJ81" s="5"/>
      <c r="GNK81" s="5"/>
      <c r="GNL81" s="5"/>
      <c r="GNM81" s="5"/>
      <c r="GNN81" s="5"/>
      <c r="GNO81" s="5"/>
      <c r="GNP81" s="5"/>
      <c r="GNQ81" s="5"/>
      <c r="GNR81" s="5"/>
      <c r="GNS81" s="5"/>
      <c r="GNT81" s="5"/>
      <c r="GNU81" s="5"/>
      <c r="GNV81" s="5"/>
      <c r="GNW81" s="5"/>
      <c r="GNX81" s="5"/>
      <c r="GNY81" s="5"/>
      <c r="GNZ81" s="5"/>
      <c r="GOA81" s="5"/>
      <c r="GOB81" s="5"/>
      <c r="GOC81" s="5"/>
      <c r="GOD81" s="5"/>
      <c r="GOE81" s="5"/>
      <c r="GOF81" s="5"/>
      <c r="GOG81" s="5"/>
      <c r="GOH81" s="5"/>
      <c r="GOI81" s="5"/>
      <c r="GOJ81" s="5"/>
      <c r="GOK81" s="5"/>
      <c r="GOL81" s="5"/>
      <c r="GOM81" s="5"/>
      <c r="GON81" s="5"/>
      <c r="GOO81" s="5"/>
      <c r="GOP81" s="5"/>
      <c r="GOQ81" s="5"/>
      <c r="GOR81" s="5"/>
      <c r="GOS81" s="5"/>
      <c r="GOT81" s="5"/>
      <c r="GOU81" s="5"/>
      <c r="GOV81" s="5"/>
      <c r="GOW81" s="5"/>
      <c r="GOX81" s="5"/>
      <c r="GOY81" s="5"/>
      <c r="GOZ81" s="5"/>
      <c r="GPA81" s="5"/>
      <c r="GPB81" s="5"/>
      <c r="GPC81" s="5"/>
      <c r="GPD81" s="5"/>
      <c r="GPE81" s="5"/>
      <c r="GPF81" s="5"/>
      <c r="GPG81" s="5"/>
      <c r="GPH81" s="5"/>
      <c r="GPI81" s="5"/>
      <c r="GPJ81" s="5"/>
      <c r="GPK81" s="5"/>
      <c r="GPL81" s="5"/>
      <c r="GPM81" s="5"/>
      <c r="GPN81" s="5"/>
      <c r="GPO81" s="5"/>
      <c r="GPP81" s="5"/>
      <c r="GPQ81" s="5"/>
      <c r="GPR81" s="5"/>
      <c r="GPS81" s="5"/>
      <c r="GPT81" s="5"/>
      <c r="GPU81" s="5"/>
      <c r="GPV81" s="5"/>
      <c r="GPW81" s="5"/>
      <c r="GPX81" s="5"/>
      <c r="GPY81" s="5"/>
      <c r="GPZ81" s="5"/>
      <c r="GQA81" s="5"/>
      <c r="GQB81" s="5"/>
      <c r="GQC81" s="5"/>
      <c r="GQD81" s="5"/>
      <c r="GQE81" s="5"/>
      <c r="GQF81" s="5"/>
      <c r="GQG81" s="5"/>
      <c r="GQH81" s="5"/>
      <c r="GQI81" s="5"/>
      <c r="GQJ81" s="5"/>
      <c r="GQK81" s="5"/>
      <c r="GQL81" s="5"/>
      <c r="GQM81" s="5"/>
      <c r="GQN81" s="5"/>
      <c r="GQO81" s="5"/>
      <c r="GQP81" s="5"/>
      <c r="GQQ81" s="5"/>
      <c r="GQR81" s="5"/>
      <c r="GQS81" s="5"/>
      <c r="GQT81" s="5"/>
      <c r="GQU81" s="5"/>
      <c r="GQV81" s="5"/>
      <c r="GQW81" s="5"/>
      <c r="GQX81" s="5"/>
      <c r="GQY81" s="5"/>
      <c r="GQZ81" s="5"/>
      <c r="GRA81" s="5"/>
      <c r="GRB81" s="5"/>
      <c r="GRC81" s="5"/>
      <c r="GRD81" s="5"/>
      <c r="GRE81" s="5"/>
      <c r="GRF81" s="5"/>
      <c r="GRG81" s="5"/>
      <c r="GRH81" s="5"/>
      <c r="GRI81" s="5"/>
      <c r="GRJ81" s="5"/>
      <c r="GRK81" s="5"/>
      <c r="GRL81" s="5"/>
      <c r="GRM81" s="5"/>
      <c r="GRN81" s="5"/>
      <c r="GRO81" s="5"/>
      <c r="GRP81" s="5"/>
      <c r="GRQ81" s="5"/>
      <c r="GRR81" s="5"/>
      <c r="GRS81" s="5"/>
      <c r="GRT81" s="5"/>
      <c r="GRU81" s="5"/>
      <c r="GRV81" s="5"/>
      <c r="GRW81" s="5"/>
      <c r="GRX81" s="5"/>
      <c r="GRY81" s="5"/>
      <c r="GRZ81" s="5"/>
      <c r="GSA81" s="5"/>
      <c r="GSB81" s="5"/>
      <c r="GSC81" s="5"/>
      <c r="GSD81" s="5"/>
      <c r="GSE81" s="5"/>
      <c r="GSF81" s="5"/>
      <c r="GSG81" s="5"/>
      <c r="GSH81" s="5"/>
      <c r="GSI81" s="5"/>
      <c r="GSJ81" s="5"/>
      <c r="GSK81" s="5"/>
      <c r="GSL81" s="5"/>
      <c r="GSM81" s="5"/>
      <c r="GSN81" s="5"/>
      <c r="GSO81" s="5"/>
      <c r="GSP81" s="5"/>
      <c r="GSQ81" s="5"/>
      <c r="GSR81" s="5"/>
      <c r="GSS81" s="5"/>
      <c r="GST81" s="5"/>
      <c r="GSU81" s="5"/>
      <c r="GSV81" s="5"/>
      <c r="GSW81" s="5"/>
      <c r="GSX81" s="5"/>
      <c r="GSY81" s="5"/>
      <c r="GSZ81" s="5"/>
      <c r="GTA81" s="5"/>
      <c r="GTB81" s="5"/>
      <c r="GTC81" s="5"/>
      <c r="GTD81" s="5"/>
      <c r="GTE81" s="5"/>
      <c r="GTF81" s="5"/>
      <c r="GTG81" s="5"/>
      <c r="GTH81" s="5"/>
      <c r="GTI81" s="5"/>
      <c r="GTJ81" s="5"/>
      <c r="GTK81" s="5"/>
      <c r="GTL81" s="5"/>
      <c r="GTM81" s="5"/>
      <c r="GTN81" s="5"/>
      <c r="GTO81" s="5"/>
      <c r="GTP81" s="5"/>
      <c r="GTQ81" s="5"/>
      <c r="GTR81" s="5"/>
      <c r="GTS81" s="5"/>
      <c r="GTT81" s="5"/>
      <c r="GTU81" s="5"/>
      <c r="GTV81" s="5"/>
      <c r="GTW81" s="5"/>
      <c r="GTX81" s="5"/>
      <c r="GTY81" s="5"/>
      <c r="GTZ81" s="5"/>
      <c r="GUA81" s="5"/>
      <c r="GUB81" s="5"/>
      <c r="GUC81" s="5"/>
      <c r="GUD81" s="5"/>
      <c r="GUE81" s="5"/>
      <c r="GUF81" s="5"/>
      <c r="GUG81" s="5"/>
      <c r="GUH81" s="5"/>
      <c r="GUI81" s="5"/>
      <c r="GUJ81" s="5"/>
      <c r="GUK81" s="5"/>
      <c r="GUL81" s="5"/>
      <c r="GUM81" s="5"/>
      <c r="GUN81" s="5"/>
      <c r="GUO81" s="5"/>
      <c r="GUP81" s="5"/>
      <c r="GUQ81" s="5"/>
      <c r="GUR81" s="5"/>
      <c r="GUS81" s="5"/>
      <c r="GUT81" s="5"/>
      <c r="GUU81" s="5"/>
      <c r="GUV81" s="5"/>
      <c r="GUW81" s="5"/>
      <c r="GUX81" s="5"/>
      <c r="GUY81" s="5"/>
      <c r="GUZ81" s="5"/>
      <c r="GVA81" s="5"/>
      <c r="GVB81" s="5"/>
      <c r="GVC81" s="5"/>
      <c r="GVD81" s="5"/>
      <c r="GVE81" s="5"/>
      <c r="GVF81" s="5"/>
      <c r="GVG81" s="5"/>
      <c r="GVH81" s="5"/>
      <c r="GVI81" s="5"/>
      <c r="GVJ81" s="5"/>
      <c r="GVK81" s="5"/>
      <c r="GVL81" s="5"/>
      <c r="GVM81" s="5"/>
      <c r="GVN81" s="5"/>
      <c r="GVO81" s="5"/>
      <c r="GVP81" s="5"/>
      <c r="GVQ81" s="5"/>
      <c r="GVR81" s="5"/>
      <c r="GVS81" s="5"/>
      <c r="GVT81" s="5"/>
      <c r="GVU81" s="5"/>
      <c r="GVV81" s="5"/>
      <c r="GVW81" s="5"/>
      <c r="GVX81" s="5"/>
      <c r="GVY81" s="5"/>
      <c r="GVZ81" s="5"/>
      <c r="GWA81" s="5"/>
      <c r="GWB81" s="5"/>
      <c r="GWC81" s="5"/>
      <c r="GWD81" s="5"/>
      <c r="GWE81" s="5"/>
      <c r="GWF81" s="5"/>
      <c r="GWG81" s="5"/>
      <c r="GWH81" s="5"/>
      <c r="GWI81" s="5"/>
      <c r="GWJ81" s="5"/>
      <c r="GWK81" s="5"/>
      <c r="GWL81" s="5"/>
      <c r="GWM81" s="5"/>
      <c r="GWN81" s="5"/>
      <c r="GWO81" s="5"/>
      <c r="GWP81" s="5"/>
      <c r="GWQ81" s="5"/>
      <c r="GWR81" s="5"/>
      <c r="GWS81" s="5"/>
      <c r="GWT81" s="5"/>
      <c r="GWU81" s="5"/>
      <c r="GWV81" s="5"/>
      <c r="GWW81" s="5"/>
      <c r="GWX81" s="5"/>
      <c r="GWY81" s="5"/>
      <c r="GWZ81" s="5"/>
      <c r="GXA81" s="5"/>
      <c r="GXB81" s="5"/>
      <c r="GXC81" s="5"/>
      <c r="GXD81" s="5"/>
      <c r="GXE81" s="5"/>
      <c r="GXF81" s="5"/>
      <c r="GXG81" s="5"/>
      <c r="GXH81" s="5"/>
      <c r="GXI81" s="5"/>
      <c r="GXJ81" s="5"/>
      <c r="GXK81" s="5"/>
      <c r="GXL81" s="5"/>
      <c r="GXM81" s="5"/>
      <c r="GXN81" s="5"/>
      <c r="GXO81" s="5"/>
      <c r="GXP81" s="5"/>
      <c r="GXQ81" s="5"/>
      <c r="GXR81" s="5"/>
      <c r="GXS81" s="5"/>
      <c r="GXT81" s="5"/>
      <c r="GXU81" s="5"/>
      <c r="GXV81" s="5"/>
      <c r="GXW81" s="5"/>
      <c r="GXX81" s="5"/>
      <c r="GXY81" s="5"/>
      <c r="GXZ81" s="5"/>
      <c r="GYA81" s="5"/>
      <c r="GYB81" s="5"/>
      <c r="GYC81" s="5"/>
      <c r="GYD81" s="5"/>
      <c r="GYE81" s="5"/>
      <c r="GYF81" s="5"/>
      <c r="GYG81" s="5"/>
      <c r="GYH81" s="5"/>
      <c r="GYI81" s="5"/>
      <c r="GYJ81" s="5"/>
      <c r="GYK81" s="5"/>
      <c r="GYL81" s="5"/>
      <c r="GYM81" s="5"/>
      <c r="GYN81" s="5"/>
      <c r="GYO81" s="5"/>
      <c r="GYP81" s="5"/>
      <c r="GYQ81" s="5"/>
      <c r="GYR81" s="5"/>
      <c r="GYS81" s="5"/>
      <c r="GYT81" s="5"/>
      <c r="GYU81" s="5"/>
      <c r="GYV81" s="5"/>
      <c r="GYW81" s="5"/>
      <c r="GYX81" s="5"/>
      <c r="GYY81" s="5"/>
      <c r="GYZ81" s="5"/>
      <c r="GZA81" s="5"/>
      <c r="GZB81" s="5"/>
      <c r="GZC81" s="5"/>
      <c r="GZD81" s="5"/>
      <c r="GZE81" s="5"/>
      <c r="GZF81" s="5"/>
      <c r="GZG81" s="5"/>
      <c r="GZH81" s="5"/>
      <c r="GZI81" s="5"/>
      <c r="GZJ81" s="5"/>
      <c r="GZK81" s="5"/>
      <c r="GZL81" s="5"/>
      <c r="GZM81" s="5"/>
      <c r="GZN81" s="5"/>
      <c r="GZO81" s="5"/>
      <c r="GZP81" s="5"/>
      <c r="GZQ81" s="5"/>
      <c r="GZR81" s="5"/>
      <c r="GZS81" s="5"/>
      <c r="GZT81" s="5"/>
      <c r="GZU81" s="5"/>
      <c r="GZV81" s="5"/>
      <c r="GZW81" s="5"/>
      <c r="GZX81" s="5"/>
      <c r="GZY81" s="5"/>
      <c r="GZZ81" s="5"/>
      <c r="HAA81" s="5"/>
      <c r="HAB81" s="5"/>
      <c r="HAC81" s="5"/>
      <c r="HAD81" s="5"/>
      <c r="HAE81" s="5"/>
      <c r="HAF81" s="5"/>
      <c r="HAG81" s="5"/>
      <c r="HAH81" s="5"/>
      <c r="HAI81" s="5"/>
      <c r="HAJ81" s="5"/>
      <c r="HAK81" s="5"/>
      <c r="HAL81" s="5"/>
      <c r="HAM81" s="5"/>
      <c r="HAN81" s="5"/>
      <c r="HAO81" s="5"/>
      <c r="HAP81" s="5"/>
      <c r="HAQ81" s="5"/>
      <c r="HAR81" s="5"/>
      <c r="HAS81" s="5"/>
      <c r="HAT81" s="5"/>
      <c r="HAU81" s="5"/>
      <c r="HAV81" s="5"/>
      <c r="HAW81" s="5"/>
      <c r="HAX81" s="5"/>
      <c r="HAY81" s="5"/>
      <c r="HAZ81" s="5"/>
      <c r="HBA81" s="5"/>
      <c r="HBB81" s="5"/>
      <c r="HBC81" s="5"/>
      <c r="HBD81" s="5"/>
      <c r="HBE81" s="5"/>
      <c r="HBF81" s="5"/>
      <c r="HBG81" s="5"/>
      <c r="HBH81" s="5"/>
      <c r="HBI81" s="5"/>
      <c r="HBJ81" s="5"/>
      <c r="HBK81" s="5"/>
      <c r="HBL81" s="5"/>
      <c r="HBM81" s="5"/>
      <c r="HBN81" s="5"/>
      <c r="HBO81" s="5"/>
      <c r="HBP81" s="5"/>
      <c r="HBQ81" s="5"/>
      <c r="HBR81" s="5"/>
      <c r="HBS81" s="5"/>
      <c r="HBT81" s="5"/>
      <c r="HBU81" s="5"/>
      <c r="HBV81" s="5"/>
      <c r="HBW81" s="5"/>
      <c r="HBX81" s="5"/>
      <c r="HBY81" s="5"/>
      <c r="HBZ81" s="5"/>
      <c r="HCA81" s="5"/>
      <c r="HCB81" s="5"/>
      <c r="HCC81" s="5"/>
      <c r="HCD81" s="5"/>
      <c r="HCE81" s="5"/>
      <c r="HCF81" s="5"/>
      <c r="HCG81" s="5"/>
      <c r="HCH81" s="5"/>
      <c r="HCI81" s="5"/>
      <c r="HCJ81" s="5"/>
      <c r="HCK81" s="5"/>
      <c r="HCL81" s="5"/>
      <c r="HCM81" s="5"/>
      <c r="HCN81" s="5"/>
      <c r="HCO81" s="5"/>
      <c r="HCP81" s="5"/>
      <c r="HCQ81" s="5"/>
      <c r="HCR81" s="5"/>
      <c r="HCS81" s="5"/>
      <c r="HCT81" s="5"/>
      <c r="HCU81" s="5"/>
      <c r="HCV81" s="5"/>
      <c r="HCW81" s="5"/>
      <c r="HCX81" s="5"/>
      <c r="HCY81" s="5"/>
      <c r="HCZ81" s="5"/>
      <c r="HDA81" s="5"/>
      <c r="HDB81" s="5"/>
      <c r="HDC81" s="5"/>
      <c r="HDD81" s="5"/>
      <c r="HDE81" s="5"/>
      <c r="HDF81" s="5"/>
      <c r="HDG81" s="5"/>
      <c r="HDH81" s="5"/>
      <c r="HDI81" s="5"/>
      <c r="HDJ81" s="5"/>
      <c r="HDK81" s="5"/>
      <c r="HDL81" s="5"/>
      <c r="HDM81" s="5"/>
      <c r="HDN81" s="5"/>
      <c r="HDO81" s="5"/>
      <c r="HDP81" s="5"/>
      <c r="HDQ81" s="5"/>
      <c r="HDR81" s="5"/>
      <c r="HDS81" s="5"/>
      <c r="HDT81" s="5"/>
      <c r="HDU81" s="5"/>
      <c r="HDV81" s="5"/>
      <c r="HDW81" s="5"/>
      <c r="HDX81" s="5"/>
      <c r="HDY81" s="5"/>
      <c r="HDZ81" s="5"/>
      <c r="HEA81" s="5"/>
      <c r="HEB81" s="5"/>
      <c r="HEC81" s="5"/>
      <c r="HED81" s="5"/>
      <c r="HEE81" s="5"/>
      <c r="HEF81" s="5"/>
      <c r="HEG81" s="5"/>
      <c r="HEH81" s="5"/>
      <c r="HEI81" s="5"/>
      <c r="HEJ81" s="5"/>
      <c r="HEK81" s="5"/>
      <c r="HEL81" s="5"/>
      <c r="HEM81" s="5"/>
      <c r="HEN81" s="5"/>
      <c r="HEO81" s="5"/>
      <c r="HEP81" s="5"/>
      <c r="HEQ81" s="5"/>
      <c r="HER81" s="5"/>
      <c r="HES81" s="5"/>
      <c r="HET81" s="5"/>
      <c r="HEU81" s="5"/>
      <c r="HEV81" s="5"/>
      <c r="HEW81" s="5"/>
      <c r="HEX81" s="5"/>
      <c r="HEY81" s="5"/>
      <c r="HEZ81" s="5"/>
      <c r="HFA81" s="5"/>
      <c r="HFB81" s="5"/>
      <c r="HFC81" s="5"/>
      <c r="HFD81" s="5"/>
      <c r="HFE81" s="5"/>
      <c r="HFF81" s="5"/>
      <c r="HFG81" s="5"/>
      <c r="HFH81" s="5"/>
      <c r="HFI81" s="5"/>
      <c r="HFJ81" s="5"/>
      <c r="HFK81" s="5"/>
      <c r="HFL81" s="5"/>
      <c r="HFM81" s="5"/>
      <c r="HFN81" s="5"/>
      <c r="HFO81" s="5"/>
      <c r="HFP81" s="5"/>
      <c r="HFQ81" s="5"/>
      <c r="HFR81" s="5"/>
      <c r="HFS81" s="5"/>
      <c r="HFT81" s="5"/>
      <c r="HFU81" s="5"/>
      <c r="HFV81" s="5"/>
      <c r="HFW81" s="5"/>
      <c r="HFX81" s="5"/>
      <c r="HFY81" s="5"/>
      <c r="HFZ81" s="5"/>
      <c r="HGA81" s="5"/>
      <c r="HGB81" s="5"/>
      <c r="HGC81" s="5"/>
      <c r="HGD81" s="5"/>
      <c r="HGE81" s="5"/>
      <c r="HGF81" s="5"/>
      <c r="HGG81" s="5"/>
      <c r="HGH81" s="5"/>
      <c r="HGI81" s="5"/>
      <c r="HGJ81" s="5"/>
      <c r="HGK81" s="5"/>
      <c r="HGL81" s="5"/>
      <c r="HGM81" s="5"/>
      <c r="HGN81" s="5"/>
      <c r="HGO81" s="5"/>
      <c r="HGP81" s="5"/>
      <c r="HGQ81" s="5"/>
      <c r="HGR81" s="5"/>
      <c r="HGS81" s="5"/>
      <c r="HGT81" s="5"/>
      <c r="HGU81" s="5"/>
      <c r="HGV81" s="5"/>
      <c r="HGW81" s="5"/>
      <c r="HGX81" s="5"/>
      <c r="HGY81" s="5"/>
      <c r="HGZ81" s="5"/>
      <c r="HHA81" s="5"/>
      <c r="HHB81" s="5"/>
      <c r="HHC81" s="5"/>
      <c r="HHD81" s="5"/>
      <c r="HHE81" s="5"/>
      <c r="HHF81" s="5"/>
      <c r="HHG81" s="5"/>
      <c r="HHH81" s="5"/>
      <c r="HHI81" s="5"/>
      <c r="HHJ81" s="5"/>
      <c r="HHK81" s="5"/>
      <c r="HHL81" s="5"/>
      <c r="HHM81" s="5"/>
      <c r="HHN81" s="5"/>
      <c r="HHO81" s="5"/>
      <c r="HHP81" s="5"/>
      <c r="HHQ81" s="5"/>
      <c r="HHR81" s="5"/>
      <c r="HHS81" s="5"/>
      <c r="HHT81" s="5"/>
      <c r="HHU81" s="5"/>
      <c r="HHV81" s="5"/>
      <c r="HHW81" s="5"/>
      <c r="HHX81" s="5"/>
      <c r="HHY81" s="5"/>
      <c r="HHZ81" s="5"/>
      <c r="HIA81" s="5"/>
      <c r="HIB81" s="5"/>
      <c r="HIC81" s="5"/>
      <c r="HID81" s="5"/>
      <c r="HIE81" s="5"/>
      <c r="HIF81" s="5"/>
      <c r="HIG81" s="5"/>
      <c r="HIH81" s="5"/>
      <c r="HII81" s="5"/>
      <c r="HIJ81" s="5"/>
      <c r="HIK81" s="5"/>
      <c r="HIL81" s="5"/>
      <c r="HIM81" s="5"/>
      <c r="HIN81" s="5"/>
      <c r="HIO81" s="5"/>
      <c r="HIP81" s="5"/>
      <c r="HIQ81" s="5"/>
      <c r="HIR81" s="5"/>
      <c r="HIS81" s="5"/>
      <c r="HIT81" s="5"/>
      <c r="HIU81" s="5"/>
      <c r="HIV81" s="5"/>
      <c r="HIW81" s="5"/>
      <c r="HIX81" s="5"/>
      <c r="HIY81" s="5"/>
      <c r="HIZ81" s="5"/>
      <c r="HJA81" s="5"/>
      <c r="HJB81" s="5"/>
      <c r="HJC81" s="5"/>
      <c r="HJD81" s="5"/>
      <c r="HJE81" s="5"/>
      <c r="HJF81" s="5"/>
      <c r="HJG81" s="5"/>
      <c r="HJH81" s="5"/>
      <c r="HJI81" s="5"/>
      <c r="HJJ81" s="5"/>
      <c r="HJK81" s="5"/>
      <c r="HJL81" s="5"/>
      <c r="HJM81" s="5"/>
      <c r="HJN81" s="5"/>
      <c r="HJO81" s="5"/>
      <c r="HJP81" s="5"/>
      <c r="HJQ81" s="5"/>
      <c r="HJR81" s="5"/>
      <c r="HJS81" s="5"/>
      <c r="HJT81" s="5"/>
      <c r="HJU81" s="5"/>
      <c r="HJV81" s="5"/>
      <c r="HJW81" s="5"/>
      <c r="HJX81" s="5"/>
      <c r="HJY81" s="5"/>
      <c r="HJZ81" s="5"/>
      <c r="HKA81" s="5"/>
      <c r="HKB81" s="5"/>
      <c r="HKC81" s="5"/>
      <c r="HKD81" s="5"/>
      <c r="HKE81" s="5"/>
      <c r="HKF81" s="5"/>
      <c r="HKG81" s="5"/>
      <c r="HKH81" s="5"/>
      <c r="HKI81" s="5"/>
      <c r="HKJ81" s="5"/>
      <c r="HKK81" s="5"/>
      <c r="HKL81" s="5"/>
      <c r="HKM81" s="5"/>
      <c r="HKN81" s="5"/>
      <c r="HKO81" s="5"/>
      <c r="HKP81" s="5"/>
      <c r="HKQ81" s="5"/>
      <c r="HKR81" s="5"/>
      <c r="HKS81" s="5"/>
      <c r="HKT81" s="5"/>
      <c r="HKU81" s="5"/>
      <c r="HKV81" s="5"/>
      <c r="HKW81" s="5"/>
      <c r="HKX81" s="5"/>
      <c r="HKY81" s="5"/>
      <c r="HKZ81" s="5"/>
      <c r="HLA81" s="5"/>
      <c r="HLB81" s="5"/>
      <c r="HLC81" s="5"/>
      <c r="HLD81" s="5"/>
      <c r="HLE81" s="5"/>
      <c r="HLF81" s="5"/>
      <c r="HLG81" s="5"/>
      <c r="HLH81" s="5"/>
      <c r="HLI81" s="5"/>
      <c r="HLJ81" s="5"/>
      <c r="HLK81" s="5"/>
      <c r="HLL81" s="5"/>
      <c r="HLM81" s="5"/>
      <c r="HLN81" s="5"/>
      <c r="HLO81" s="5"/>
      <c r="HLP81" s="5"/>
      <c r="HLQ81" s="5"/>
      <c r="HLR81" s="5"/>
      <c r="HLS81" s="5"/>
      <c r="HLT81" s="5"/>
      <c r="HLU81" s="5"/>
      <c r="HLV81" s="5"/>
      <c r="HLW81" s="5"/>
      <c r="HLX81" s="5"/>
      <c r="HLY81" s="5"/>
      <c r="HLZ81" s="5"/>
      <c r="HMA81" s="5"/>
      <c r="HMB81" s="5"/>
      <c r="HMC81" s="5"/>
      <c r="HMD81" s="5"/>
      <c r="HME81" s="5"/>
      <c r="HMF81" s="5"/>
      <c r="HMG81" s="5"/>
      <c r="HMH81" s="5"/>
      <c r="HMI81" s="5"/>
      <c r="HMJ81" s="5"/>
      <c r="HMK81" s="5"/>
      <c r="HML81" s="5"/>
      <c r="HMM81" s="5"/>
      <c r="HMN81" s="5"/>
      <c r="HMO81" s="5"/>
      <c r="HMP81" s="5"/>
      <c r="HMQ81" s="5"/>
      <c r="HMR81" s="5"/>
      <c r="HMS81" s="5"/>
      <c r="HMT81" s="5"/>
      <c r="HMU81" s="5"/>
      <c r="HMV81" s="5"/>
      <c r="HMW81" s="5"/>
      <c r="HMX81" s="5"/>
      <c r="HMY81" s="5"/>
      <c r="HMZ81" s="5"/>
      <c r="HNA81" s="5"/>
      <c r="HNB81" s="5"/>
      <c r="HNC81" s="5"/>
      <c r="HND81" s="5"/>
      <c r="HNE81" s="5"/>
      <c r="HNF81" s="5"/>
      <c r="HNG81" s="5"/>
      <c r="HNH81" s="5"/>
      <c r="HNI81" s="5"/>
      <c r="HNJ81" s="5"/>
      <c r="HNK81" s="5"/>
      <c r="HNL81" s="5"/>
      <c r="HNM81" s="5"/>
      <c r="HNN81" s="5"/>
      <c r="HNO81" s="5"/>
      <c r="HNP81" s="5"/>
      <c r="HNQ81" s="5"/>
      <c r="HNR81" s="5"/>
      <c r="HNS81" s="5"/>
      <c r="HNT81" s="5"/>
      <c r="HNU81" s="5"/>
      <c r="HNV81" s="5"/>
      <c r="HNW81" s="5"/>
      <c r="HNX81" s="5"/>
      <c r="HNY81" s="5"/>
      <c r="HNZ81" s="5"/>
      <c r="HOA81" s="5"/>
      <c r="HOB81" s="5"/>
      <c r="HOC81" s="5"/>
      <c r="HOD81" s="5"/>
      <c r="HOE81" s="5"/>
      <c r="HOF81" s="5"/>
      <c r="HOG81" s="5"/>
      <c r="HOH81" s="5"/>
      <c r="HOI81" s="5"/>
      <c r="HOJ81" s="5"/>
      <c r="HOK81" s="5"/>
      <c r="HOL81" s="5"/>
      <c r="HOM81" s="5"/>
      <c r="HON81" s="5"/>
      <c r="HOO81" s="5"/>
      <c r="HOP81" s="5"/>
      <c r="HOQ81" s="5"/>
      <c r="HOR81" s="5"/>
      <c r="HOS81" s="5"/>
      <c r="HOT81" s="5"/>
      <c r="HOU81" s="5"/>
      <c r="HOV81" s="5"/>
      <c r="HOW81" s="5"/>
      <c r="HOX81" s="5"/>
      <c r="HOY81" s="5"/>
      <c r="HOZ81" s="5"/>
      <c r="HPA81" s="5"/>
      <c r="HPB81" s="5"/>
      <c r="HPC81" s="5"/>
      <c r="HPD81" s="5"/>
      <c r="HPE81" s="5"/>
      <c r="HPF81" s="5"/>
      <c r="HPG81" s="5"/>
      <c r="HPH81" s="5"/>
      <c r="HPI81" s="5"/>
      <c r="HPJ81" s="5"/>
      <c r="HPK81" s="5"/>
      <c r="HPL81" s="5"/>
      <c r="HPM81" s="5"/>
      <c r="HPN81" s="5"/>
      <c r="HPO81" s="5"/>
      <c r="HPP81" s="5"/>
      <c r="HPQ81" s="5"/>
      <c r="HPR81" s="5"/>
      <c r="HPS81" s="5"/>
      <c r="HPT81" s="5"/>
      <c r="HPU81" s="5"/>
      <c r="HPV81" s="5"/>
      <c r="HPW81" s="5"/>
      <c r="HPX81" s="5"/>
      <c r="HPY81" s="5"/>
      <c r="HPZ81" s="5"/>
      <c r="HQA81" s="5"/>
      <c r="HQB81" s="5"/>
      <c r="HQC81" s="5"/>
      <c r="HQD81" s="5"/>
      <c r="HQE81" s="5"/>
      <c r="HQF81" s="5"/>
      <c r="HQG81" s="5"/>
      <c r="HQH81" s="5"/>
      <c r="HQI81" s="5"/>
      <c r="HQJ81" s="5"/>
      <c r="HQK81" s="5"/>
      <c r="HQL81" s="5"/>
      <c r="HQM81" s="5"/>
      <c r="HQN81" s="5"/>
      <c r="HQO81" s="5"/>
      <c r="HQP81" s="5"/>
      <c r="HQQ81" s="5"/>
      <c r="HQR81" s="5"/>
      <c r="HQS81" s="5"/>
      <c r="HQT81" s="5"/>
      <c r="HQU81" s="5"/>
      <c r="HQV81" s="5"/>
      <c r="HQW81" s="5"/>
      <c r="HQX81" s="5"/>
      <c r="HQY81" s="5"/>
      <c r="HQZ81" s="5"/>
      <c r="HRA81" s="5"/>
      <c r="HRB81" s="5"/>
      <c r="HRC81" s="5"/>
      <c r="HRD81" s="5"/>
      <c r="HRE81" s="5"/>
      <c r="HRF81" s="5"/>
      <c r="HRG81" s="5"/>
      <c r="HRH81" s="5"/>
      <c r="HRI81" s="5"/>
      <c r="HRJ81" s="5"/>
      <c r="HRK81" s="5"/>
      <c r="HRL81" s="5"/>
      <c r="HRM81" s="5"/>
      <c r="HRN81" s="5"/>
      <c r="HRO81" s="5"/>
      <c r="HRP81" s="5"/>
      <c r="HRQ81" s="5"/>
      <c r="HRR81" s="5"/>
      <c r="HRS81" s="5"/>
      <c r="HRT81" s="5"/>
      <c r="HRU81" s="5"/>
      <c r="HRV81" s="5"/>
      <c r="HRW81" s="5"/>
      <c r="HRX81" s="5"/>
      <c r="HRY81" s="5"/>
      <c r="HRZ81" s="5"/>
      <c r="HSA81" s="5"/>
      <c r="HSB81" s="5"/>
      <c r="HSC81" s="5"/>
      <c r="HSD81" s="5"/>
      <c r="HSE81" s="5"/>
      <c r="HSF81" s="5"/>
      <c r="HSG81" s="5"/>
      <c r="HSH81" s="5"/>
      <c r="HSI81" s="5"/>
      <c r="HSJ81" s="5"/>
      <c r="HSK81" s="5"/>
      <c r="HSL81" s="5"/>
      <c r="HSM81" s="5"/>
      <c r="HSN81" s="5"/>
      <c r="HSO81" s="5"/>
      <c r="HSP81" s="5"/>
      <c r="HSQ81" s="5"/>
      <c r="HSR81" s="5"/>
      <c r="HSS81" s="5"/>
      <c r="HST81" s="5"/>
      <c r="HSU81" s="5"/>
      <c r="HSV81" s="5"/>
      <c r="HSW81" s="5"/>
      <c r="HSX81" s="5"/>
      <c r="HSY81" s="5"/>
      <c r="HSZ81" s="5"/>
      <c r="HTA81" s="5"/>
      <c r="HTB81" s="5"/>
      <c r="HTC81" s="5"/>
      <c r="HTD81" s="5"/>
      <c r="HTE81" s="5"/>
      <c r="HTF81" s="5"/>
      <c r="HTG81" s="5"/>
      <c r="HTH81" s="5"/>
      <c r="HTI81" s="5"/>
      <c r="HTJ81" s="5"/>
      <c r="HTK81" s="5"/>
      <c r="HTL81" s="5"/>
      <c r="HTM81" s="5"/>
      <c r="HTN81" s="5"/>
      <c r="HTO81" s="5"/>
      <c r="HTP81" s="5"/>
      <c r="HTQ81" s="5"/>
      <c r="HTR81" s="5"/>
      <c r="HTS81" s="5"/>
      <c r="HTT81" s="5"/>
      <c r="HTU81" s="5"/>
      <c r="HTV81" s="5"/>
      <c r="HTW81" s="5"/>
      <c r="HTX81" s="5"/>
      <c r="HTY81" s="5"/>
      <c r="HTZ81" s="5"/>
      <c r="HUA81" s="5"/>
      <c r="HUB81" s="5"/>
      <c r="HUC81" s="5"/>
      <c r="HUD81" s="5"/>
      <c r="HUE81" s="5"/>
      <c r="HUF81" s="5"/>
      <c r="HUG81" s="5"/>
      <c r="HUH81" s="5"/>
      <c r="HUI81" s="5"/>
      <c r="HUJ81" s="5"/>
      <c r="HUK81" s="5"/>
      <c r="HUL81" s="5"/>
      <c r="HUM81" s="5"/>
      <c r="HUN81" s="5"/>
      <c r="HUO81" s="5"/>
      <c r="HUP81" s="5"/>
      <c r="HUQ81" s="5"/>
      <c r="HUR81" s="5"/>
      <c r="HUS81" s="5"/>
      <c r="HUT81" s="5"/>
      <c r="HUU81" s="5"/>
      <c r="HUV81" s="5"/>
      <c r="HUW81" s="5"/>
      <c r="HUX81" s="5"/>
      <c r="HUY81" s="5"/>
      <c r="HUZ81" s="5"/>
      <c r="HVA81" s="5"/>
      <c r="HVB81" s="5"/>
      <c r="HVC81" s="5"/>
      <c r="HVD81" s="5"/>
      <c r="HVE81" s="5"/>
      <c r="HVF81" s="5"/>
      <c r="HVG81" s="5"/>
      <c r="HVH81" s="5"/>
      <c r="HVI81" s="5"/>
      <c r="HVJ81" s="5"/>
      <c r="HVK81" s="5"/>
      <c r="HVL81" s="5"/>
      <c r="HVM81" s="5"/>
      <c r="HVN81" s="5"/>
      <c r="HVO81" s="5"/>
      <c r="HVP81" s="5"/>
      <c r="HVQ81" s="5"/>
      <c r="HVR81" s="5"/>
      <c r="HVS81" s="5"/>
      <c r="HVT81" s="5"/>
      <c r="HVU81" s="5"/>
      <c r="HVV81" s="5"/>
      <c r="HVW81" s="5"/>
      <c r="HVX81" s="5"/>
      <c r="HVY81" s="5"/>
      <c r="HVZ81" s="5"/>
      <c r="HWA81" s="5"/>
      <c r="HWB81" s="5"/>
      <c r="HWC81" s="5"/>
      <c r="HWD81" s="5"/>
      <c r="HWE81" s="5"/>
      <c r="HWF81" s="5"/>
      <c r="HWG81" s="5"/>
      <c r="HWH81" s="5"/>
      <c r="HWI81" s="5"/>
      <c r="HWJ81" s="5"/>
      <c r="HWK81" s="5"/>
      <c r="HWL81" s="5"/>
      <c r="HWM81" s="5"/>
      <c r="HWN81" s="5"/>
      <c r="HWO81" s="5"/>
      <c r="HWP81" s="5"/>
      <c r="HWQ81" s="5"/>
      <c r="HWR81" s="5"/>
      <c r="HWS81" s="5"/>
      <c r="HWT81" s="5"/>
      <c r="HWU81" s="5"/>
      <c r="HWV81" s="5"/>
      <c r="HWW81" s="5"/>
      <c r="HWX81" s="5"/>
      <c r="HWY81" s="5"/>
      <c r="HWZ81" s="5"/>
      <c r="HXA81" s="5"/>
      <c r="HXB81" s="5"/>
      <c r="HXC81" s="5"/>
      <c r="HXD81" s="5"/>
      <c r="HXE81" s="5"/>
      <c r="HXF81" s="5"/>
      <c r="HXG81" s="5"/>
      <c r="HXH81" s="5"/>
      <c r="HXI81" s="5"/>
      <c r="HXJ81" s="5"/>
      <c r="HXK81" s="5"/>
      <c r="HXL81" s="5"/>
      <c r="HXM81" s="5"/>
      <c r="HXN81" s="5"/>
      <c r="HXO81" s="5"/>
      <c r="HXP81" s="5"/>
      <c r="HXQ81" s="5"/>
      <c r="HXR81" s="5"/>
      <c r="HXS81" s="5"/>
      <c r="HXT81" s="5"/>
      <c r="HXU81" s="5"/>
      <c r="HXV81" s="5"/>
      <c r="HXW81" s="5"/>
      <c r="HXX81" s="5"/>
      <c r="HXY81" s="5"/>
      <c r="HXZ81" s="5"/>
      <c r="HYA81" s="5"/>
      <c r="HYB81" s="5"/>
      <c r="HYC81" s="5"/>
      <c r="HYD81" s="5"/>
      <c r="HYE81" s="5"/>
      <c r="HYF81" s="5"/>
      <c r="HYG81" s="5"/>
      <c r="HYH81" s="5"/>
      <c r="HYI81" s="5"/>
      <c r="HYJ81" s="5"/>
      <c r="HYK81" s="5"/>
      <c r="HYL81" s="5"/>
      <c r="HYM81" s="5"/>
      <c r="HYN81" s="5"/>
      <c r="HYO81" s="5"/>
      <c r="HYP81" s="5"/>
      <c r="HYQ81" s="5"/>
      <c r="HYR81" s="5"/>
      <c r="HYS81" s="5"/>
      <c r="HYT81" s="5"/>
      <c r="HYU81" s="5"/>
      <c r="HYV81" s="5"/>
      <c r="HYW81" s="5"/>
      <c r="HYX81" s="5"/>
      <c r="HYY81" s="5"/>
      <c r="HYZ81" s="5"/>
      <c r="HZA81" s="5"/>
      <c r="HZB81" s="5"/>
      <c r="HZC81" s="5"/>
      <c r="HZD81" s="5"/>
      <c r="HZE81" s="5"/>
      <c r="HZF81" s="5"/>
      <c r="HZG81" s="5"/>
      <c r="HZH81" s="5"/>
      <c r="HZI81" s="5"/>
      <c r="HZJ81" s="5"/>
      <c r="HZK81" s="5"/>
      <c r="HZL81" s="5"/>
      <c r="HZM81" s="5"/>
      <c r="HZN81" s="5"/>
      <c r="HZO81" s="5"/>
      <c r="HZP81" s="5"/>
      <c r="HZQ81" s="5"/>
      <c r="HZR81" s="5"/>
      <c r="HZS81" s="5"/>
      <c r="HZT81" s="5"/>
      <c r="HZU81" s="5"/>
      <c r="HZV81" s="5"/>
      <c r="HZW81" s="5"/>
      <c r="HZX81" s="5"/>
      <c r="HZY81" s="5"/>
      <c r="HZZ81" s="5"/>
      <c r="IAA81" s="5"/>
      <c r="IAB81" s="5"/>
      <c r="IAC81" s="5"/>
      <c r="IAD81" s="5"/>
      <c r="IAE81" s="5"/>
      <c r="IAF81" s="5"/>
      <c r="IAG81" s="5"/>
      <c r="IAH81" s="5"/>
      <c r="IAI81" s="5"/>
      <c r="IAJ81" s="5"/>
      <c r="IAK81" s="5"/>
      <c r="IAL81" s="5"/>
      <c r="IAM81" s="5"/>
      <c r="IAN81" s="5"/>
      <c r="IAO81" s="5"/>
      <c r="IAP81" s="5"/>
      <c r="IAQ81" s="5"/>
      <c r="IAR81" s="5"/>
      <c r="IAS81" s="5"/>
      <c r="IAT81" s="5"/>
      <c r="IAU81" s="5"/>
      <c r="IAV81" s="5"/>
      <c r="IAW81" s="5"/>
      <c r="IAX81" s="5"/>
      <c r="IAY81" s="5"/>
      <c r="IAZ81" s="5"/>
      <c r="IBA81" s="5"/>
      <c r="IBB81" s="5"/>
      <c r="IBC81" s="5"/>
      <c r="IBD81" s="5"/>
      <c r="IBE81" s="5"/>
      <c r="IBF81" s="5"/>
      <c r="IBG81" s="5"/>
      <c r="IBH81" s="5"/>
      <c r="IBI81" s="5"/>
      <c r="IBJ81" s="5"/>
      <c r="IBK81" s="5"/>
      <c r="IBL81" s="5"/>
      <c r="IBM81" s="5"/>
      <c r="IBN81" s="5"/>
      <c r="IBO81" s="5"/>
      <c r="IBP81" s="5"/>
      <c r="IBQ81" s="5"/>
      <c r="IBR81" s="5"/>
      <c r="IBS81" s="5"/>
      <c r="IBT81" s="5"/>
      <c r="IBU81" s="5"/>
      <c r="IBV81" s="5"/>
      <c r="IBW81" s="5"/>
      <c r="IBX81" s="5"/>
      <c r="IBY81" s="5"/>
      <c r="IBZ81" s="5"/>
      <c r="ICA81" s="5"/>
      <c r="ICB81" s="5"/>
      <c r="ICC81" s="5"/>
      <c r="ICD81" s="5"/>
      <c r="ICE81" s="5"/>
      <c r="ICF81" s="5"/>
      <c r="ICG81" s="5"/>
      <c r="ICH81" s="5"/>
      <c r="ICI81" s="5"/>
      <c r="ICJ81" s="5"/>
      <c r="ICK81" s="5"/>
      <c r="ICL81" s="5"/>
      <c r="ICM81" s="5"/>
      <c r="ICN81" s="5"/>
      <c r="ICO81" s="5"/>
      <c r="ICP81" s="5"/>
      <c r="ICQ81" s="5"/>
      <c r="ICR81" s="5"/>
      <c r="ICS81" s="5"/>
      <c r="ICT81" s="5"/>
      <c r="ICU81" s="5"/>
      <c r="ICV81" s="5"/>
      <c r="ICW81" s="5"/>
      <c r="ICX81" s="5"/>
      <c r="ICY81" s="5"/>
      <c r="ICZ81" s="5"/>
      <c r="IDA81" s="5"/>
      <c r="IDB81" s="5"/>
      <c r="IDC81" s="5"/>
      <c r="IDD81" s="5"/>
      <c r="IDE81" s="5"/>
      <c r="IDF81" s="5"/>
      <c r="IDG81" s="5"/>
      <c r="IDH81" s="5"/>
      <c r="IDI81" s="5"/>
      <c r="IDJ81" s="5"/>
      <c r="IDK81" s="5"/>
      <c r="IDL81" s="5"/>
      <c r="IDM81" s="5"/>
      <c r="IDN81" s="5"/>
      <c r="IDO81" s="5"/>
      <c r="IDP81" s="5"/>
      <c r="IDQ81" s="5"/>
      <c r="IDR81" s="5"/>
      <c r="IDS81" s="5"/>
      <c r="IDT81" s="5"/>
      <c r="IDU81" s="5"/>
      <c r="IDV81" s="5"/>
      <c r="IDW81" s="5"/>
      <c r="IDX81" s="5"/>
      <c r="IDY81" s="5"/>
      <c r="IDZ81" s="5"/>
      <c r="IEA81" s="5"/>
      <c r="IEB81" s="5"/>
      <c r="IEC81" s="5"/>
      <c r="IED81" s="5"/>
      <c r="IEE81" s="5"/>
      <c r="IEF81" s="5"/>
      <c r="IEG81" s="5"/>
      <c r="IEH81" s="5"/>
      <c r="IEI81" s="5"/>
      <c r="IEJ81" s="5"/>
      <c r="IEK81" s="5"/>
      <c r="IEL81" s="5"/>
      <c r="IEM81" s="5"/>
      <c r="IEN81" s="5"/>
      <c r="IEO81" s="5"/>
      <c r="IEP81" s="5"/>
      <c r="IEQ81" s="5"/>
      <c r="IER81" s="5"/>
      <c r="IES81" s="5"/>
      <c r="IET81" s="5"/>
      <c r="IEU81" s="5"/>
      <c r="IEV81" s="5"/>
      <c r="IEW81" s="5"/>
      <c r="IEX81" s="5"/>
      <c r="IEY81" s="5"/>
      <c r="IEZ81" s="5"/>
      <c r="IFA81" s="5"/>
      <c r="IFB81" s="5"/>
      <c r="IFC81" s="5"/>
      <c r="IFD81" s="5"/>
      <c r="IFE81" s="5"/>
      <c r="IFF81" s="5"/>
      <c r="IFG81" s="5"/>
      <c r="IFH81" s="5"/>
      <c r="IFI81" s="5"/>
      <c r="IFJ81" s="5"/>
      <c r="IFK81" s="5"/>
      <c r="IFL81" s="5"/>
      <c r="IFM81" s="5"/>
      <c r="IFN81" s="5"/>
      <c r="IFO81" s="5"/>
      <c r="IFP81" s="5"/>
      <c r="IFQ81" s="5"/>
      <c r="IFR81" s="5"/>
      <c r="IFS81" s="5"/>
      <c r="IFT81" s="5"/>
      <c r="IFU81" s="5"/>
      <c r="IFV81" s="5"/>
      <c r="IFW81" s="5"/>
      <c r="IFX81" s="5"/>
      <c r="IFY81" s="5"/>
      <c r="IFZ81" s="5"/>
      <c r="IGA81" s="5"/>
      <c r="IGB81" s="5"/>
      <c r="IGC81" s="5"/>
      <c r="IGD81" s="5"/>
      <c r="IGE81" s="5"/>
      <c r="IGF81" s="5"/>
      <c r="IGG81" s="5"/>
      <c r="IGH81" s="5"/>
      <c r="IGI81" s="5"/>
      <c r="IGJ81" s="5"/>
      <c r="IGK81" s="5"/>
      <c r="IGL81" s="5"/>
      <c r="IGM81" s="5"/>
      <c r="IGN81" s="5"/>
      <c r="IGO81" s="5"/>
      <c r="IGP81" s="5"/>
      <c r="IGQ81" s="5"/>
      <c r="IGR81" s="5"/>
      <c r="IGS81" s="5"/>
      <c r="IGT81" s="5"/>
      <c r="IGU81" s="5"/>
      <c r="IGV81" s="5"/>
      <c r="IGW81" s="5"/>
      <c r="IGX81" s="5"/>
      <c r="IGY81" s="5"/>
      <c r="IGZ81" s="5"/>
      <c r="IHA81" s="5"/>
      <c r="IHB81" s="5"/>
      <c r="IHC81" s="5"/>
      <c r="IHD81" s="5"/>
      <c r="IHE81" s="5"/>
      <c r="IHF81" s="5"/>
      <c r="IHG81" s="5"/>
      <c r="IHH81" s="5"/>
      <c r="IHI81" s="5"/>
      <c r="IHJ81" s="5"/>
      <c r="IHK81" s="5"/>
      <c r="IHL81" s="5"/>
      <c r="IHM81" s="5"/>
      <c r="IHN81" s="5"/>
      <c r="IHO81" s="5"/>
      <c r="IHP81" s="5"/>
      <c r="IHQ81" s="5"/>
      <c r="IHR81" s="5"/>
      <c r="IHS81" s="5"/>
      <c r="IHT81" s="5"/>
      <c r="IHU81" s="5"/>
      <c r="IHV81" s="5"/>
      <c r="IHW81" s="5"/>
      <c r="IHX81" s="5"/>
      <c r="IHY81" s="5"/>
      <c r="IHZ81" s="5"/>
      <c r="IIA81" s="5"/>
      <c r="IIB81" s="5"/>
      <c r="IIC81" s="5"/>
      <c r="IID81" s="5"/>
      <c r="IIE81" s="5"/>
      <c r="IIF81" s="5"/>
      <c r="IIG81" s="5"/>
      <c r="IIH81" s="5"/>
      <c r="III81" s="5"/>
      <c r="IIJ81" s="5"/>
      <c r="IIK81" s="5"/>
      <c r="IIL81" s="5"/>
      <c r="IIM81" s="5"/>
      <c r="IIN81" s="5"/>
      <c r="IIO81" s="5"/>
      <c r="IIP81" s="5"/>
      <c r="IIQ81" s="5"/>
      <c r="IIR81" s="5"/>
      <c r="IIS81" s="5"/>
      <c r="IIT81" s="5"/>
      <c r="IIU81" s="5"/>
      <c r="IIV81" s="5"/>
      <c r="IIW81" s="5"/>
      <c r="IIX81" s="5"/>
      <c r="IIY81" s="5"/>
      <c r="IIZ81" s="5"/>
      <c r="IJA81" s="5"/>
      <c r="IJB81" s="5"/>
      <c r="IJC81" s="5"/>
      <c r="IJD81" s="5"/>
      <c r="IJE81" s="5"/>
      <c r="IJF81" s="5"/>
      <c r="IJG81" s="5"/>
      <c r="IJH81" s="5"/>
      <c r="IJI81" s="5"/>
      <c r="IJJ81" s="5"/>
      <c r="IJK81" s="5"/>
      <c r="IJL81" s="5"/>
      <c r="IJM81" s="5"/>
      <c r="IJN81" s="5"/>
      <c r="IJO81" s="5"/>
      <c r="IJP81" s="5"/>
      <c r="IJQ81" s="5"/>
      <c r="IJR81" s="5"/>
      <c r="IJS81" s="5"/>
      <c r="IJT81" s="5"/>
      <c r="IJU81" s="5"/>
      <c r="IJV81" s="5"/>
      <c r="IJW81" s="5"/>
      <c r="IJX81" s="5"/>
      <c r="IJY81" s="5"/>
      <c r="IJZ81" s="5"/>
      <c r="IKA81" s="5"/>
      <c r="IKB81" s="5"/>
      <c r="IKC81" s="5"/>
      <c r="IKD81" s="5"/>
      <c r="IKE81" s="5"/>
      <c r="IKF81" s="5"/>
      <c r="IKG81" s="5"/>
      <c r="IKH81" s="5"/>
      <c r="IKI81" s="5"/>
      <c r="IKJ81" s="5"/>
      <c r="IKK81" s="5"/>
      <c r="IKL81" s="5"/>
      <c r="IKM81" s="5"/>
      <c r="IKN81" s="5"/>
      <c r="IKO81" s="5"/>
      <c r="IKP81" s="5"/>
      <c r="IKQ81" s="5"/>
      <c r="IKR81" s="5"/>
      <c r="IKS81" s="5"/>
      <c r="IKT81" s="5"/>
      <c r="IKU81" s="5"/>
      <c r="IKV81" s="5"/>
      <c r="IKW81" s="5"/>
      <c r="IKX81" s="5"/>
      <c r="IKY81" s="5"/>
      <c r="IKZ81" s="5"/>
      <c r="ILA81" s="5"/>
      <c r="ILB81" s="5"/>
      <c r="ILC81" s="5"/>
      <c r="ILD81" s="5"/>
      <c r="ILE81" s="5"/>
      <c r="ILF81" s="5"/>
      <c r="ILG81" s="5"/>
      <c r="ILH81" s="5"/>
      <c r="ILI81" s="5"/>
      <c r="ILJ81" s="5"/>
      <c r="ILK81" s="5"/>
      <c r="ILL81" s="5"/>
      <c r="ILM81" s="5"/>
      <c r="ILN81" s="5"/>
      <c r="ILO81" s="5"/>
      <c r="ILP81" s="5"/>
      <c r="ILQ81" s="5"/>
      <c r="ILR81" s="5"/>
      <c r="ILS81" s="5"/>
      <c r="ILT81" s="5"/>
      <c r="ILU81" s="5"/>
      <c r="ILV81" s="5"/>
      <c r="ILW81" s="5"/>
      <c r="ILX81" s="5"/>
      <c r="ILY81" s="5"/>
      <c r="ILZ81" s="5"/>
      <c r="IMA81" s="5"/>
      <c r="IMB81" s="5"/>
      <c r="IMC81" s="5"/>
      <c r="IMD81" s="5"/>
      <c r="IME81" s="5"/>
      <c r="IMF81" s="5"/>
      <c r="IMG81" s="5"/>
      <c r="IMH81" s="5"/>
      <c r="IMI81" s="5"/>
      <c r="IMJ81" s="5"/>
      <c r="IMK81" s="5"/>
      <c r="IML81" s="5"/>
      <c r="IMM81" s="5"/>
      <c r="IMN81" s="5"/>
      <c r="IMO81" s="5"/>
      <c r="IMP81" s="5"/>
      <c r="IMQ81" s="5"/>
      <c r="IMR81" s="5"/>
      <c r="IMS81" s="5"/>
      <c r="IMT81" s="5"/>
      <c r="IMU81" s="5"/>
      <c r="IMV81" s="5"/>
      <c r="IMW81" s="5"/>
      <c r="IMX81" s="5"/>
      <c r="IMY81" s="5"/>
      <c r="IMZ81" s="5"/>
      <c r="INA81" s="5"/>
      <c r="INB81" s="5"/>
      <c r="INC81" s="5"/>
      <c r="IND81" s="5"/>
      <c r="INE81" s="5"/>
      <c r="INF81" s="5"/>
      <c r="ING81" s="5"/>
      <c r="INH81" s="5"/>
      <c r="INI81" s="5"/>
      <c r="INJ81" s="5"/>
      <c r="INK81" s="5"/>
      <c r="INL81" s="5"/>
      <c r="INM81" s="5"/>
      <c r="INN81" s="5"/>
      <c r="INO81" s="5"/>
      <c r="INP81" s="5"/>
      <c r="INQ81" s="5"/>
      <c r="INR81" s="5"/>
      <c r="INS81" s="5"/>
      <c r="INT81" s="5"/>
      <c r="INU81" s="5"/>
      <c r="INV81" s="5"/>
      <c r="INW81" s="5"/>
      <c r="INX81" s="5"/>
      <c r="INY81" s="5"/>
      <c r="INZ81" s="5"/>
      <c r="IOA81" s="5"/>
      <c r="IOB81" s="5"/>
      <c r="IOC81" s="5"/>
      <c r="IOD81" s="5"/>
      <c r="IOE81" s="5"/>
      <c r="IOF81" s="5"/>
      <c r="IOG81" s="5"/>
      <c r="IOH81" s="5"/>
      <c r="IOI81" s="5"/>
      <c r="IOJ81" s="5"/>
      <c r="IOK81" s="5"/>
      <c r="IOL81" s="5"/>
      <c r="IOM81" s="5"/>
      <c r="ION81" s="5"/>
      <c r="IOO81" s="5"/>
      <c r="IOP81" s="5"/>
      <c r="IOQ81" s="5"/>
      <c r="IOR81" s="5"/>
      <c r="IOS81" s="5"/>
      <c r="IOT81" s="5"/>
      <c r="IOU81" s="5"/>
      <c r="IOV81" s="5"/>
      <c r="IOW81" s="5"/>
      <c r="IOX81" s="5"/>
      <c r="IOY81" s="5"/>
      <c r="IOZ81" s="5"/>
      <c r="IPA81" s="5"/>
      <c r="IPB81" s="5"/>
      <c r="IPC81" s="5"/>
      <c r="IPD81" s="5"/>
      <c r="IPE81" s="5"/>
      <c r="IPF81" s="5"/>
      <c r="IPG81" s="5"/>
      <c r="IPH81" s="5"/>
      <c r="IPI81" s="5"/>
      <c r="IPJ81" s="5"/>
      <c r="IPK81" s="5"/>
      <c r="IPL81" s="5"/>
      <c r="IPM81" s="5"/>
      <c r="IPN81" s="5"/>
      <c r="IPO81" s="5"/>
      <c r="IPP81" s="5"/>
      <c r="IPQ81" s="5"/>
      <c r="IPR81" s="5"/>
      <c r="IPS81" s="5"/>
      <c r="IPT81" s="5"/>
      <c r="IPU81" s="5"/>
      <c r="IPV81" s="5"/>
      <c r="IPW81" s="5"/>
      <c r="IPX81" s="5"/>
      <c r="IPY81" s="5"/>
      <c r="IPZ81" s="5"/>
      <c r="IQA81" s="5"/>
      <c r="IQB81" s="5"/>
      <c r="IQC81" s="5"/>
      <c r="IQD81" s="5"/>
      <c r="IQE81" s="5"/>
      <c r="IQF81" s="5"/>
      <c r="IQG81" s="5"/>
      <c r="IQH81" s="5"/>
      <c r="IQI81" s="5"/>
      <c r="IQJ81" s="5"/>
      <c r="IQK81" s="5"/>
      <c r="IQL81" s="5"/>
      <c r="IQM81" s="5"/>
      <c r="IQN81" s="5"/>
      <c r="IQO81" s="5"/>
      <c r="IQP81" s="5"/>
      <c r="IQQ81" s="5"/>
      <c r="IQR81" s="5"/>
      <c r="IQS81" s="5"/>
      <c r="IQT81" s="5"/>
      <c r="IQU81" s="5"/>
      <c r="IQV81" s="5"/>
      <c r="IQW81" s="5"/>
      <c r="IQX81" s="5"/>
      <c r="IQY81" s="5"/>
      <c r="IQZ81" s="5"/>
      <c r="IRA81" s="5"/>
      <c r="IRB81" s="5"/>
      <c r="IRC81" s="5"/>
      <c r="IRD81" s="5"/>
      <c r="IRE81" s="5"/>
      <c r="IRF81" s="5"/>
      <c r="IRG81" s="5"/>
      <c r="IRH81" s="5"/>
      <c r="IRI81" s="5"/>
      <c r="IRJ81" s="5"/>
      <c r="IRK81" s="5"/>
      <c r="IRL81" s="5"/>
      <c r="IRM81" s="5"/>
      <c r="IRN81" s="5"/>
      <c r="IRO81" s="5"/>
      <c r="IRP81" s="5"/>
      <c r="IRQ81" s="5"/>
      <c r="IRR81" s="5"/>
      <c r="IRS81" s="5"/>
      <c r="IRT81" s="5"/>
      <c r="IRU81" s="5"/>
      <c r="IRV81" s="5"/>
      <c r="IRW81" s="5"/>
      <c r="IRX81" s="5"/>
      <c r="IRY81" s="5"/>
      <c r="IRZ81" s="5"/>
      <c r="ISA81" s="5"/>
      <c r="ISB81" s="5"/>
      <c r="ISC81" s="5"/>
      <c r="ISD81" s="5"/>
      <c r="ISE81" s="5"/>
      <c r="ISF81" s="5"/>
      <c r="ISG81" s="5"/>
      <c r="ISH81" s="5"/>
      <c r="ISI81" s="5"/>
      <c r="ISJ81" s="5"/>
      <c r="ISK81" s="5"/>
      <c r="ISL81" s="5"/>
      <c r="ISM81" s="5"/>
      <c r="ISN81" s="5"/>
      <c r="ISO81" s="5"/>
      <c r="ISP81" s="5"/>
      <c r="ISQ81" s="5"/>
      <c r="ISR81" s="5"/>
      <c r="ISS81" s="5"/>
      <c r="IST81" s="5"/>
      <c r="ISU81" s="5"/>
      <c r="ISV81" s="5"/>
      <c r="ISW81" s="5"/>
      <c r="ISX81" s="5"/>
      <c r="ISY81" s="5"/>
      <c r="ISZ81" s="5"/>
      <c r="ITA81" s="5"/>
      <c r="ITB81" s="5"/>
      <c r="ITC81" s="5"/>
      <c r="ITD81" s="5"/>
      <c r="ITE81" s="5"/>
      <c r="ITF81" s="5"/>
      <c r="ITG81" s="5"/>
      <c r="ITH81" s="5"/>
      <c r="ITI81" s="5"/>
      <c r="ITJ81" s="5"/>
      <c r="ITK81" s="5"/>
      <c r="ITL81" s="5"/>
      <c r="ITM81" s="5"/>
      <c r="ITN81" s="5"/>
      <c r="ITO81" s="5"/>
      <c r="ITP81" s="5"/>
      <c r="ITQ81" s="5"/>
      <c r="ITR81" s="5"/>
      <c r="ITS81" s="5"/>
      <c r="ITT81" s="5"/>
      <c r="ITU81" s="5"/>
      <c r="ITV81" s="5"/>
      <c r="ITW81" s="5"/>
      <c r="ITX81" s="5"/>
      <c r="ITY81" s="5"/>
      <c r="ITZ81" s="5"/>
      <c r="IUA81" s="5"/>
      <c r="IUB81" s="5"/>
      <c r="IUC81" s="5"/>
      <c r="IUD81" s="5"/>
      <c r="IUE81" s="5"/>
      <c r="IUF81" s="5"/>
      <c r="IUG81" s="5"/>
      <c r="IUH81" s="5"/>
      <c r="IUI81" s="5"/>
      <c r="IUJ81" s="5"/>
      <c r="IUK81" s="5"/>
      <c r="IUL81" s="5"/>
      <c r="IUM81" s="5"/>
      <c r="IUN81" s="5"/>
      <c r="IUO81" s="5"/>
      <c r="IUP81" s="5"/>
      <c r="IUQ81" s="5"/>
      <c r="IUR81" s="5"/>
      <c r="IUS81" s="5"/>
      <c r="IUT81" s="5"/>
      <c r="IUU81" s="5"/>
      <c r="IUV81" s="5"/>
      <c r="IUW81" s="5"/>
      <c r="IUX81" s="5"/>
      <c r="IUY81" s="5"/>
      <c r="IUZ81" s="5"/>
      <c r="IVA81" s="5"/>
      <c r="IVB81" s="5"/>
      <c r="IVC81" s="5"/>
      <c r="IVD81" s="5"/>
      <c r="IVE81" s="5"/>
      <c r="IVF81" s="5"/>
      <c r="IVG81" s="5"/>
      <c r="IVH81" s="5"/>
      <c r="IVI81" s="5"/>
      <c r="IVJ81" s="5"/>
      <c r="IVK81" s="5"/>
      <c r="IVL81" s="5"/>
      <c r="IVM81" s="5"/>
      <c r="IVN81" s="5"/>
      <c r="IVO81" s="5"/>
      <c r="IVP81" s="5"/>
      <c r="IVQ81" s="5"/>
      <c r="IVR81" s="5"/>
      <c r="IVS81" s="5"/>
      <c r="IVT81" s="5"/>
      <c r="IVU81" s="5"/>
      <c r="IVV81" s="5"/>
      <c r="IVW81" s="5"/>
      <c r="IVX81" s="5"/>
      <c r="IVY81" s="5"/>
      <c r="IVZ81" s="5"/>
      <c r="IWA81" s="5"/>
      <c r="IWB81" s="5"/>
      <c r="IWC81" s="5"/>
      <c r="IWD81" s="5"/>
      <c r="IWE81" s="5"/>
      <c r="IWF81" s="5"/>
      <c r="IWG81" s="5"/>
      <c r="IWH81" s="5"/>
      <c r="IWI81" s="5"/>
      <c r="IWJ81" s="5"/>
      <c r="IWK81" s="5"/>
      <c r="IWL81" s="5"/>
      <c r="IWM81" s="5"/>
      <c r="IWN81" s="5"/>
      <c r="IWO81" s="5"/>
      <c r="IWP81" s="5"/>
      <c r="IWQ81" s="5"/>
      <c r="IWR81" s="5"/>
      <c r="IWS81" s="5"/>
      <c r="IWT81" s="5"/>
      <c r="IWU81" s="5"/>
      <c r="IWV81" s="5"/>
      <c r="IWW81" s="5"/>
      <c r="IWX81" s="5"/>
      <c r="IWY81" s="5"/>
      <c r="IWZ81" s="5"/>
      <c r="IXA81" s="5"/>
      <c r="IXB81" s="5"/>
      <c r="IXC81" s="5"/>
      <c r="IXD81" s="5"/>
      <c r="IXE81" s="5"/>
      <c r="IXF81" s="5"/>
      <c r="IXG81" s="5"/>
      <c r="IXH81" s="5"/>
      <c r="IXI81" s="5"/>
      <c r="IXJ81" s="5"/>
      <c r="IXK81" s="5"/>
      <c r="IXL81" s="5"/>
      <c r="IXM81" s="5"/>
      <c r="IXN81" s="5"/>
      <c r="IXO81" s="5"/>
      <c r="IXP81" s="5"/>
      <c r="IXQ81" s="5"/>
      <c r="IXR81" s="5"/>
      <c r="IXS81" s="5"/>
      <c r="IXT81" s="5"/>
      <c r="IXU81" s="5"/>
      <c r="IXV81" s="5"/>
      <c r="IXW81" s="5"/>
      <c r="IXX81" s="5"/>
      <c r="IXY81" s="5"/>
      <c r="IXZ81" s="5"/>
      <c r="IYA81" s="5"/>
      <c r="IYB81" s="5"/>
      <c r="IYC81" s="5"/>
      <c r="IYD81" s="5"/>
      <c r="IYE81" s="5"/>
      <c r="IYF81" s="5"/>
      <c r="IYG81" s="5"/>
      <c r="IYH81" s="5"/>
      <c r="IYI81" s="5"/>
      <c r="IYJ81" s="5"/>
      <c r="IYK81" s="5"/>
      <c r="IYL81" s="5"/>
      <c r="IYM81" s="5"/>
      <c r="IYN81" s="5"/>
      <c r="IYO81" s="5"/>
      <c r="IYP81" s="5"/>
      <c r="IYQ81" s="5"/>
      <c r="IYR81" s="5"/>
      <c r="IYS81" s="5"/>
      <c r="IYT81" s="5"/>
      <c r="IYU81" s="5"/>
      <c r="IYV81" s="5"/>
      <c r="IYW81" s="5"/>
      <c r="IYX81" s="5"/>
      <c r="IYY81" s="5"/>
      <c r="IYZ81" s="5"/>
      <c r="IZA81" s="5"/>
      <c r="IZB81" s="5"/>
      <c r="IZC81" s="5"/>
      <c r="IZD81" s="5"/>
      <c r="IZE81" s="5"/>
      <c r="IZF81" s="5"/>
      <c r="IZG81" s="5"/>
      <c r="IZH81" s="5"/>
      <c r="IZI81" s="5"/>
      <c r="IZJ81" s="5"/>
      <c r="IZK81" s="5"/>
      <c r="IZL81" s="5"/>
      <c r="IZM81" s="5"/>
      <c r="IZN81" s="5"/>
      <c r="IZO81" s="5"/>
      <c r="IZP81" s="5"/>
      <c r="IZQ81" s="5"/>
      <c r="IZR81" s="5"/>
      <c r="IZS81" s="5"/>
      <c r="IZT81" s="5"/>
      <c r="IZU81" s="5"/>
      <c r="IZV81" s="5"/>
      <c r="IZW81" s="5"/>
      <c r="IZX81" s="5"/>
      <c r="IZY81" s="5"/>
      <c r="IZZ81" s="5"/>
      <c r="JAA81" s="5"/>
      <c r="JAB81" s="5"/>
      <c r="JAC81" s="5"/>
      <c r="JAD81" s="5"/>
      <c r="JAE81" s="5"/>
      <c r="JAF81" s="5"/>
      <c r="JAG81" s="5"/>
      <c r="JAH81" s="5"/>
      <c r="JAI81" s="5"/>
      <c r="JAJ81" s="5"/>
      <c r="JAK81" s="5"/>
      <c r="JAL81" s="5"/>
      <c r="JAM81" s="5"/>
      <c r="JAN81" s="5"/>
      <c r="JAO81" s="5"/>
      <c r="JAP81" s="5"/>
      <c r="JAQ81" s="5"/>
      <c r="JAR81" s="5"/>
      <c r="JAS81" s="5"/>
      <c r="JAT81" s="5"/>
      <c r="JAU81" s="5"/>
      <c r="JAV81" s="5"/>
      <c r="JAW81" s="5"/>
      <c r="JAX81" s="5"/>
      <c r="JAY81" s="5"/>
      <c r="JAZ81" s="5"/>
      <c r="JBA81" s="5"/>
      <c r="JBB81" s="5"/>
      <c r="JBC81" s="5"/>
      <c r="JBD81" s="5"/>
      <c r="JBE81" s="5"/>
      <c r="JBF81" s="5"/>
      <c r="JBG81" s="5"/>
      <c r="JBH81" s="5"/>
      <c r="JBI81" s="5"/>
      <c r="JBJ81" s="5"/>
      <c r="JBK81" s="5"/>
      <c r="JBL81" s="5"/>
      <c r="JBM81" s="5"/>
      <c r="JBN81" s="5"/>
      <c r="JBO81" s="5"/>
      <c r="JBP81" s="5"/>
      <c r="JBQ81" s="5"/>
      <c r="JBR81" s="5"/>
      <c r="JBS81" s="5"/>
      <c r="JBT81" s="5"/>
      <c r="JBU81" s="5"/>
      <c r="JBV81" s="5"/>
      <c r="JBW81" s="5"/>
      <c r="JBX81" s="5"/>
      <c r="JBY81" s="5"/>
      <c r="JBZ81" s="5"/>
      <c r="JCA81" s="5"/>
      <c r="JCB81" s="5"/>
      <c r="JCC81" s="5"/>
      <c r="JCD81" s="5"/>
      <c r="JCE81" s="5"/>
      <c r="JCF81" s="5"/>
      <c r="JCG81" s="5"/>
      <c r="JCH81" s="5"/>
      <c r="JCI81" s="5"/>
      <c r="JCJ81" s="5"/>
      <c r="JCK81" s="5"/>
      <c r="JCL81" s="5"/>
      <c r="JCM81" s="5"/>
      <c r="JCN81" s="5"/>
      <c r="JCO81" s="5"/>
      <c r="JCP81" s="5"/>
      <c r="JCQ81" s="5"/>
      <c r="JCR81" s="5"/>
      <c r="JCS81" s="5"/>
      <c r="JCT81" s="5"/>
      <c r="JCU81" s="5"/>
      <c r="JCV81" s="5"/>
      <c r="JCW81" s="5"/>
      <c r="JCX81" s="5"/>
      <c r="JCY81" s="5"/>
      <c r="JCZ81" s="5"/>
      <c r="JDA81" s="5"/>
      <c r="JDB81" s="5"/>
      <c r="JDC81" s="5"/>
      <c r="JDD81" s="5"/>
      <c r="JDE81" s="5"/>
      <c r="JDF81" s="5"/>
      <c r="JDG81" s="5"/>
      <c r="JDH81" s="5"/>
      <c r="JDI81" s="5"/>
      <c r="JDJ81" s="5"/>
      <c r="JDK81" s="5"/>
      <c r="JDL81" s="5"/>
      <c r="JDM81" s="5"/>
      <c r="JDN81" s="5"/>
      <c r="JDO81" s="5"/>
      <c r="JDP81" s="5"/>
      <c r="JDQ81" s="5"/>
      <c r="JDR81" s="5"/>
      <c r="JDS81" s="5"/>
      <c r="JDT81" s="5"/>
      <c r="JDU81" s="5"/>
      <c r="JDV81" s="5"/>
      <c r="JDW81" s="5"/>
      <c r="JDX81" s="5"/>
      <c r="JDY81" s="5"/>
      <c r="JDZ81" s="5"/>
      <c r="JEA81" s="5"/>
      <c r="JEB81" s="5"/>
      <c r="JEC81" s="5"/>
      <c r="JED81" s="5"/>
      <c r="JEE81" s="5"/>
      <c r="JEF81" s="5"/>
      <c r="JEG81" s="5"/>
      <c r="JEH81" s="5"/>
      <c r="JEI81" s="5"/>
      <c r="JEJ81" s="5"/>
      <c r="JEK81" s="5"/>
      <c r="JEL81" s="5"/>
      <c r="JEM81" s="5"/>
      <c r="JEN81" s="5"/>
      <c r="JEO81" s="5"/>
      <c r="JEP81" s="5"/>
      <c r="JEQ81" s="5"/>
      <c r="JER81" s="5"/>
      <c r="JES81" s="5"/>
      <c r="JET81" s="5"/>
      <c r="JEU81" s="5"/>
      <c r="JEV81" s="5"/>
      <c r="JEW81" s="5"/>
      <c r="JEX81" s="5"/>
      <c r="JEY81" s="5"/>
      <c r="JEZ81" s="5"/>
      <c r="JFA81" s="5"/>
      <c r="JFB81" s="5"/>
      <c r="JFC81" s="5"/>
      <c r="JFD81" s="5"/>
      <c r="JFE81" s="5"/>
      <c r="JFF81" s="5"/>
      <c r="JFG81" s="5"/>
      <c r="JFH81" s="5"/>
      <c r="JFI81" s="5"/>
      <c r="JFJ81" s="5"/>
      <c r="JFK81" s="5"/>
      <c r="JFL81" s="5"/>
      <c r="JFM81" s="5"/>
      <c r="JFN81" s="5"/>
      <c r="JFO81" s="5"/>
      <c r="JFP81" s="5"/>
      <c r="JFQ81" s="5"/>
      <c r="JFR81" s="5"/>
      <c r="JFS81" s="5"/>
      <c r="JFT81" s="5"/>
      <c r="JFU81" s="5"/>
      <c r="JFV81" s="5"/>
      <c r="JFW81" s="5"/>
      <c r="JFX81" s="5"/>
      <c r="JFY81" s="5"/>
      <c r="JFZ81" s="5"/>
      <c r="JGA81" s="5"/>
      <c r="JGB81" s="5"/>
      <c r="JGC81" s="5"/>
      <c r="JGD81" s="5"/>
      <c r="JGE81" s="5"/>
      <c r="JGF81" s="5"/>
      <c r="JGG81" s="5"/>
      <c r="JGH81" s="5"/>
      <c r="JGI81" s="5"/>
      <c r="JGJ81" s="5"/>
      <c r="JGK81" s="5"/>
      <c r="JGL81" s="5"/>
      <c r="JGM81" s="5"/>
      <c r="JGN81" s="5"/>
      <c r="JGO81" s="5"/>
      <c r="JGP81" s="5"/>
      <c r="JGQ81" s="5"/>
      <c r="JGR81" s="5"/>
      <c r="JGS81" s="5"/>
      <c r="JGT81" s="5"/>
      <c r="JGU81" s="5"/>
      <c r="JGV81" s="5"/>
      <c r="JGW81" s="5"/>
      <c r="JGX81" s="5"/>
      <c r="JGY81" s="5"/>
      <c r="JGZ81" s="5"/>
      <c r="JHA81" s="5"/>
      <c r="JHB81" s="5"/>
      <c r="JHC81" s="5"/>
      <c r="JHD81" s="5"/>
      <c r="JHE81" s="5"/>
      <c r="JHF81" s="5"/>
      <c r="JHG81" s="5"/>
      <c r="JHH81" s="5"/>
      <c r="JHI81" s="5"/>
      <c r="JHJ81" s="5"/>
      <c r="JHK81" s="5"/>
      <c r="JHL81" s="5"/>
      <c r="JHM81" s="5"/>
      <c r="JHN81" s="5"/>
      <c r="JHO81" s="5"/>
      <c r="JHP81" s="5"/>
      <c r="JHQ81" s="5"/>
      <c r="JHR81" s="5"/>
      <c r="JHS81" s="5"/>
      <c r="JHT81" s="5"/>
      <c r="JHU81" s="5"/>
      <c r="JHV81" s="5"/>
      <c r="JHW81" s="5"/>
      <c r="JHX81" s="5"/>
      <c r="JHY81" s="5"/>
      <c r="JHZ81" s="5"/>
      <c r="JIA81" s="5"/>
      <c r="JIB81" s="5"/>
      <c r="JIC81" s="5"/>
      <c r="JID81" s="5"/>
      <c r="JIE81" s="5"/>
      <c r="JIF81" s="5"/>
      <c r="JIG81" s="5"/>
      <c r="JIH81" s="5"/>
      <c r="JII81" s="5"/>
      <c r="JIJ81" s="5"/>
      <c r="JIK81" s="5"/>
      <c r="JIL81" s="5"/>
      <c r="JIM81" s="5"/>
      <c r="JIN81" s="5"/>
      <c r="JIO81" s="5"/>
      <c r="JIP81" s="5"/>
      <c r="JIQ81" s="5"/>
      <c r="JIR81" s="5"/>
      <c r="JIS81" s="5"/>
      <c r="JIT81" s="5"/>
      <c r="JIU81" s="5"/>
      <c r="JIV81" s="5"/>
      <c r="JIW81" s="5"/>
      <c r="JIX81" s="5"/>
      <c r="JIY81" s="5"/>
      <c r="JIZ81" s="5"/>
      <c r="JJA81" s="5"/>
      <c r="JJB81" s="5"/>
      <c r="JJC81" s="5"/>
      <c r="JJD81" s="5"/>
      <c r="JJE81" s="5"/>
      <c r="JJF81" s="5"/>
      <c r="JJG81" s="5"/>
      <c r="JJH81" s="5"/>
      <c r="JJI81" s="5"/>
      <c r="JJJ81" s="5"/>
      <c r="JJK81" s="5"/>
      <c r="JJL81" s="5"/>
      <c r="JJM81" s="5"/>
      <c r="JJN81" s="5"/>
      <c r="JJO81" s="5"/>
      <c r="JJP81" s="5"/>
      <c r="JJQ81" s="5"/>
      <c r="JJR81" s="5"/>
      <c r="JJS81" s="5"/>
      <c r="JJT81" s="5"/>
      <c r="JJU81" s="5"/>
      <c r="JJV81" s="5"/>
      <c r="JJW81" s="5"/>
      <c r="JJX81" s="5"/>
      <c r="JJY81" s="5"/>
      <c r="JJZ81" s="5"/>
      <c r="JKA81" s="5"/>
      <c r="JKB81" s="5"/>
      <c r="JKC81" s="5"/>
      <c r="JKD81" s="5"/>
      <c r="JKE81" s="5"/>
      <c r="JKF81" s="5"/>
      <c r="JKG81" s="5"/>
      <c r="JKH81" s="5"/>
      <c r="JKI81" s="5"/>
      <c r="JKJ81" s="5"/>
      <c r="JKK81" s="5"/>
      <c r="JKL81" s="5"/>
      <c r="JKM81" s="5"/>
      <c r="JKN81" s="5"/>
      <c r="JKO81" s="5"/>
      <c r="JKP81" s="5"/>
      <c r="JKQ81" s="5"/>
      <c r="JKR81" s="5"/>
      <c r="JKS81" s="5"/>
      <c r="JKT81" s="5"/>
      <c r="JKU81" s="5"/>
      <c r="JKV81" s="5"/>
      <c r="JKW81" s="5"/>
      <c r="JKX81" s="5"/>
      <c r="JKY81" s="5"/>
      <c r="JKZ81" s="5"/>
      <c r="JLA81" s="5"/>
      <c r="JLB81" s="5"/>
      <c r="JLC81" s="5"/>
      <c r="JLD81" s="5"/>
      <c r="JLE81" s="5"/>
      <c r="JLF81" s="5"/>
      <c r="JLG81" s="5"/>
      <c r="JLH81" s="5"/>
      <c r="JLI81" s="5"/>
      <c r="JLJ81" s="5"/>
      <c r="JLK81" s="5"/>
      <c r="JLL81" s="5"/>
      <c r="JLM81" s="5"/>
      <c r="JLN81" s="5"/>
      <c r="JLO81" s="5"/>
      <c r="JLP81" s="5"/>
      <c r="JLQ81" s="5"/>
      <c r="JLR81" s="5"/>
      <c r="JLS81" s="5"/>
      <c r="JLT81" s="5"/>
      <c r="JLU81" s="5"/>
      <c r="JLV81" s="5"/>
      <c r="JLW81" s="5"/>
      <c r="JLX81" s="5"/>
      <c r="JLY81" s="5"/>
      <c r="JLZ81" s="5"/>
      <c r="JMA81" s="5"/>
      <c r="JMB81" s="5"/>
      <c r="JMC81" s="5"/>
      <c r="JMD81" s="5"/>
      <c r="JME81" s="5"/>
      <c r="JMF81" s="5"/>
      <c r="JMG81" s="5"/>
      <c r="JMH81" s="5"/>
      <c r="JMI81" s="5"/>
      <c r="JMJ81" s="5"/>
      <c r="JMK81" s="5"/>
      <c r="JML81" s="5"/>
      <c r="JMM81" s="5"/>
      <c r="JMN81" s="5"/>
      <c r="JMO81" s="5"/>
      <c r="JMP81" s="5"/>
      <c r="JMQ81" s="5"/>
      <c r="JMR81" s="5"/>
      <c r="JMS81" s="5"/>
      <c r="JMT81" s="5"/>
      <c r="JMU81" s="5"/>
      <c r="JMV81" s="5"/>
      <c r="JMW81" s="5"/>
      <c r="JMX81" s="5"/>
      <c r="JMY81" s="5"/>
      <c r="JMZ81" s="5"/>
      <c r="JNA81" s="5"/>
      <c r="JNB81" s="5"/>
      <c r="JNC81" s="5"/>
      <c r="JND81" s="5"/>
      <c r="JNE81" s="5"/>
      <c r="JNF81" s="5"/>
      <c r="JNG81" s="5"/>
      <c r="JNH81" s="5"/>
      <c r="JNI81" s="5"/>
      <c r="JNJ81" s="5"/>
      <c r="JNK81" s="5"/>
      <c r="JNL81" s="5"/>
      <c r="JNM81" s="5"/>
      <c r="JNN81" s="5"/>
      <c r="JNO81" s="5"/>
      <c r="JNP81" s="5"/>
      <c r="JNQ81" s="5"/>
      <c r="JNR81" s="5"/>
      <c r="JNS81" s="5"/>
      <c r="JNT81" s="5"/>
      <c r="JNU81" s="5"/>
      <c r="JNV81" s="5"/>
      <c r="JNW81" s="5"/>
      <c r="JNX81" s="5"/>
      <c r="JNY81" s="5"/>
      <c r="JNZ81" s="5"/>
      <c r="JOA81" s="5"/>
      <c r="JOB81" s="5"/>
      <c r="JOC81" s="5"/>
      <c r="JOD81" s="5"/>
      <c r="JOE81" s="5"/>
      <c r="JOF81" s="5"/>
      <c r="JOG81" s="5"/>
      <c r="JOH81" s="5"/>
      <c r="JOI81" s="5"/>
      <c r="JOJ81" s="5"/>
      <c r="JOK81" s="5"/>
      <c r="JOL81" s="5"/>
      <c r="JOM81" s="5"/>
      <c r="JON81" s="5"/>
      <c r="JOO81" s="5"/>
      <c r="JOP81" s="5"/>
      <c r="JOQ81" s="5"/>
      <c r="JOR81" s="5"/>
      <c r="JOS81" s="5"/>
      <c r="JOT81" s="5"/>
      <c r="JOU81" s="5"/>
      <c r="JOV81" s="5"/>
      <c r="JOW81" s="5"/>
      <c r="JOX81" s="5"/>
      <c r="JOY81" s="5"/>
      <c r="JOZ81" s="5"/>
      <c r="JPA81" s="5"/>
      <c r="JPB81" s="5"/>
      <c r="JPC81" s="5"/>
      <c r="JPD81" s="5"/>
      <c r="JPE81" s="5"/>
      <c r="JPF81" s="5"/>
      <c r="JPG81" s="5"/>
      <c r="JPH81" s="5"/>
      <c r="JPI81" s="5"/>
      <c r="JPJ81" s="5"/>
      <c r="JPK81" s="5"/>
      <c r="JPL81" s="5"/>
      <c r="JPM81" s="5"/>
      <c r="JPN81" s="5"/>
      <c r="JPO81" s="5"/>
      <c r="JPP81" s="5"/>
      <c r="JPQ81" s="5"/>
      <c r="JPR81" s="5"/>
      <c r="JPS81" s="5"/>
      <c r="JPT81" s="5"/>
      <c r="JPU81" s="5"/>
      <c r="JPV81" s="5"/>
      <c r="JPW81" s="5"/>
      <c r="JPX81" s="5"/>
      <c r="JPY81" s="5"/>
      <c r="JPZ81" s="5"/>
      <c r="JQA81" s="5"/>
      <c r="JQB81" s="5"/>
      <c r="JQC81" s="5"/>
      <c r="JQD81" s="5"/>
      <c r="JQE81" s="5"/>
      <c r="JQF81" s="5"/>
      <c r="JQG81" s="5"/>
      <c r="JQH81" s="5"/>
      <c r="JQI81" s="5"/>
      <c r="JQJ81" s="5"/>
      <c r="JQK81" s="5"/>
      <c r="JQL81" s="5"/>
      <c r="JQM81" s="5"/>
      <c r="JQN81" s="5"/>
      <c r="JQO81" s="5"/>
      <c r="JQP81" s="5"/>
      <c r="JQQ81" s="5"/>
      <c r="JQR81" s="5"/>
      <c r="JQS81" s="5"/>
      <c r="JQT81" s="5"/>
      <c r="JQU81" s="5"/>
      <c r="JQV81" s="5"/>
      <c r="JQW81" s="5"/>
      <c r="JQX81" s="5"/>
      <c r="JQY81" s="5"/>
      <c r="JQZ81" s="5"/>
      <c r="JRA81" s="5"/>
      <c r="JRB81" s="5"/>
      <c r="JRC81" s="5"/>
      <c r="JRD81" s="5"/>
      <c r="JRE81" s="5"/>
      <c r="JRF81" s="5"/>
      <c r="JRG81" s="5"/>
      <c r="JRH81" s="5"/>
      <c r="JRI81" s="5"/>
      <c r="JRJ81" s="5"/>
      <c r="JRK81" s="5"/>
      <c r="JRL81" s="5"/>
      <c r="JRM81" s="5"/>
      <c r="JRN81" s="5"/>
      <c r="JRO81" s="5"/>
      <c r="JRP81" s="5"/>
      <c r="JRQ81" s="5"/>
      <c r="JRR81" s="5"/>
      <c r="JRS81" s="5"/>
      <c r="JRT81" s="5"/>
      <c r="JRU81" s="5"/>
      <c r="JRV81" s="5"/>
      <c r="JRW81" s="5"/>
      <c r="JRX81" s="5"/>
      <c r="JRY81" s="5"/>
      <c r="JRZ81" s="5"/>
      <c r="JSA81" s="5"/>
      <c r="JSB81" s="5"/>
      <c r="JSC81" s="5"/>
      <c r="JSD81" s="5"/>
      <c r="JSE81" s="5"/>
      <c r="JSF81" s="5"/>
      <c r="JSG81" s="5"/>
      <c r="JSH81" s="5"/>
      <c r="JSI81" s="5"/>
      <c r="JSJ81" s="5"/>
      <c r="JSK81" s="5"/>
      <c r="JSL81" s="5"/>
      <c r="JSM81" s="5"/>
      <c r="JSN81" s="5"/>
      <c r="JSO81" s="5"/>
      <c r="JSP81" s="5"/>
      <c r="JSQ81" s="5"/>
      <c r="JSR81" s="5"/>
      <c r="JSS81" s="5"/>
      <c r="JST81" s="5"/>
      <c r="JSU81" s="5"/>
      <c r="JSV81" s="5"/>
      <c r="JSW81" s="5"/>
      <c r="JSX81" s="5"/>
      <c r="JSY81" s="5"/>
      <c r="JSZ81" s="5"/>
      <c r="JTA81" s="5"/>
      <c r="JTB81" s="5"/>
      <c r="JTC81" s="5"/>
      <c r="JTD81" s="5"/>
      <c r="JTE81" s="5"/>
      <c r="JTF81" s="5"/>
      <c r="JTG81" s="5"/>
      <c r="JTH81" s="5"/>
      <c r="JTI81" s="5"/>
      <c r="JTJ81" s="5"/>
      <c r="JTK81" s="5"/>
      <c r="JTL81" s="5"/>
      <c r="JTM81" s="5"/>
      <c r="JTN81" s="5"/>
      <c r="JTO81" s="5"/>
      <c r="JTP81" s="5"/>
      <c r="JTQ81" s="5"/>
      <c r="JTR81" s="5"/>
      <c r="JTS81" s="5"/>
      <c r="JTT81" s="5"/>
      <c r="JTU81" s="5"/>
      <c r="JTV81" s="5"/>
      <c r="JTW81" s="5"/>
      <c r="JTX81" s="5"/>
      <c r="JTY81" s="5"/>
      <c r="JTZ81" s="5"/>
      <c r="JUA81" s="5"/>
      <c r="JUB81" s="5"/>
      <c r="JUC81" s="5"/>
      <c r="JUD81" s="5"/>
      <c r="JUE81" s="5"/>
      <c r="JUF81" s="5"/>
      <c r="JUG81" s="5"/>
      <c r="JUH81" s="5"/>
      <c r="JUI81" s="5"/>
      <c r="JUJ81" s="5"/>
      <c r="JUK81" s="5"/>
      <c r="JUL81" s="5"/>
      <c r="JUM81" s="5"/>
      <c r="JUN81" s="5"/>
      <c r="JUO81" s="5"/>
      <c r="JUP81" s="5"/>
      <c r="JUQ81" s="5"/>
      <c r="JUR81" s="5"/>
      <c r="JUS81" s="5"/>
      <c r="JUT81" s="5"/>
      <c r="JUU81" s="5"/>
      <c r="JUV81" s="5"/>
      <c r="JUW81" s="5"/>
      <c r="JUX81" s="5"/>
      <c r="JUY81" s="5"/>
      <c r="JUZ81" s="5"/>
      <c r="JVA81" s="5"/>
      <c r="JVB81" s="5"/>
      <c r="JVC81" s="5"/>
      <c r="JVD81" s="5"/>
      <c r="JVE81" s="5"/>
      <c r="JVF81" s="5"/>
      <c r="JVG81" s="5"/>
      <c r="JVH81" s="5"/>
      <c r="JVI81" s="5"/>
      <c r="JVJ81" s="5"/>
      <c r="JVK81" s="5"/>
      <c r="JVL81" s="5"/>
      <c r="JVM81" s="5"/>
      <c r="JVN81" s="5"/>
      <c r="JVO81" s="5"/>
      <c r="JVP81" s="5"/>
      <c r="JVQ81" s="5"/>
      <c r="JVR81" s="5"/>
      <c r="JVS81" s="5"/>
      <c r="JVT81" s="5"/>
      <c r="JVU81" s="5"/>
      <c r="JVV81" s="5"/>
      <c r="JVW81" s="5"/>
      <c r="JVX81" s="5"/>
      <c r="JVY81" s="5"/>
      <c r="JVZ81" s="5"/>
      <c r="JWA81" s="5"/>
      <c r="JWB81" s="5"/>
      <c r="JWC81" s="5"/>
      <c r="JWD81" s="5"/>
      <c r="JWE81" s="5"/>
      <c r="JWF81" s="5"/>
      <c r="JWG81" s="5"/>
      <c r="JWH81" s="5"/>
      <c r="JWI81" s="5"/>
      <c r="JWJ81" s="5"/>
      <c r="JWK81" s="5"/>
      <c r="JWL81" s="5"/>
      <c r="JWM81" s="5"/>
      <c r="JWN81" s="5"/>
      <c r="JWO81" s="5"/>
      <c r="JWP81" s="5"/>
      <c r="JWQ81" s="5"/>
      <c r="JWR81" s="5"/>
      <c r="JWS81" s="5"/>
      <c r="JWT81" s="5"/>
      <c r="JWU81" s="5"/>
      <c r="JWV81" s="5"/>
      <c r="JWW81" s="5"/>
      <c r="JWX81" s="5"/>
      <c r="JWY81" s="5"/>
      <c r="JWZ81" s="5"/>
      <c r="JXA81" s="5"/>
      <c r="JXB81" s="5"/>
      <c r="JXC81" s="5"/>
      <c r="JXD81" s="5"/>
      <c r="JXE81" s="5"/>
      <c r="JXF81" s="5"/>
      <c r="JXG81" s="5"/>
      <c r="JXH81" s="5"/>
      <c r="JXI81" s="5"/>
      <c r="JXJ81" s="5"/>
      <c r="JXK81" s="5"/>
      <c r="JXL81" s="5"/>
      <c r="JXM81" s="5"/>
      <c r="JXN81" s="5"/>
      <c r="JXO81" s="5"/>
      <c r="JXP81" s="5"/>
      <c r="JXQ81" s="5"/>
      <c r="JXR81" s="5"/>
      <c r="JXS81" s="5"/>
      <c r="JXT81" s="5"/>
      <c r="JXU81" s="5"/>
      <c r="JXV81" s="5"/>
      <c r="JXW81" s="5"/>
      <c r="JXX81" s="5"/>
      <c r="JXY81" s="5"/>
      <c r="JXZ81" s="5"/>
      <c r="JYA81" s="5"/>
      <c r="JYB81" s="5"/>
      <c r="JYC81" s="5"/>
      <c r="JYD81" s="5"/>
      <c r="JYE81" s="5"/>
      <c r="JYF81" s="5"/>
      <c r="JYG81" s="5"/>
      <c r="JYH81" s="5"/>
      <c r="JYI81" s="5"/>
      <c r="JYJ81" s="5"/>
      <c r="JYK81" s="5"/>
      <c r="JYL81" s="5"/>
      <c r="JYM81" s="5"/>
      <c r="JYN81" s="5"/>
      <c r="JYO81" s="5"/>
      <c r="JYP81" s="5"/>
      <c r="JYQ81" s="5"/>
      <c r="JYR81" s="5"/>
      <c r="JYS81" s="5"/>
      <c r="JYT81" s="5"/>
      <c r="JYU81" s="5"/>
      <c r="JYV81" s="5"/>
      <c r="JYW81" s="5"/>
      <c r="JYX81" s="5"/>
      <c r="JYY81" s="5"/>
      <c r="JYZ81" s="5"/>
      <c r="JZA81" s="5"/>
      <c r="JZB81" s="5"/>
      <c r="JZC81" s="5"/>
      <c r="JZD81" s="5"/>
      <c r="JZE81" s="5"/>
      <c r="JZF81" s="5"/>
      <c r="JZG81" s="5"/>
      <c r="JZH81" s="5"/>
      <c r="JZI81" s="5"/>
      <c r="JZJ81" s="5"/>
      <c r="JZK81" s="5"/>
      <c r="JZL81" s="5"/>
      <c r="JZM81" s="5"/>
      <c r="JZN81" s="5"/>
      <c r="JZO81" s="5"/>
      <c r="JZP81" s="5"/>
      <c r="JZQ81" s="5"/>
      <c r="JZR81" s="5"/>
      <c r="JZS81" s="5"/>
      <c r="JZT81" s="5"/>
      <c r="JZU81" s="5"/>
      <c r="JZV81" s="5"/>
      <c r="JZW81" s="5"/>
      <c r="JZX81" s="5"/>
      <c r="JZY81" s="5"/>
      <c r="JZZ81" s="5"/>
      <c r="KAA81" s="5"/>
      <c r="KAB81" s="5"/>
      <c r="KAC81" s="5"/>
      <c r="KAD81" s="5"/>
      <c r="KAE81" s="5"/>
      <c r="KAF81" s="5"/>
      <c r="KAG81" s="5"/>
      <c r="KAH81" s="5"/>
      <c r="KAI81" s="5"/>
      <c r="KAJ81" s="5"/>
      <c r="KAK81" s="5"/>
      <c r="KAL81" s="5"/>
      <c r="KAM81" s="5"/>
      <c r="KAN81" s="5"/>
      <c r="KAO81" s="5"/>
      <c r="KAP81" s="5"/>
      <c r="KAQ81" s="5"/>
      <c r="KAR81" s="5"/>
      <c r="KAS81" s="5"/>
      <c r="KAT81" s="5"/>
      <c r="KAU81" s="5"/>
      <c r="KAV81" s="5"/>
      <c r="KAW81" s="5"/>
      <c r="KAX81" s="5"/>
      <c r="KAY81" s="5"/>
      <c r="KAZ81" s="5"/>
      <c r="KBA81" s="5"/>
      <c r="KBB81" s="5"/>
      <c r="KBC81" s="5"/>
      <c r="KBD81" s="5"/>
      <c r="KBE81" s="5"/>
      <c r="KBF81" s="5"/>
      <c r="KBG81" s="5"/>
      <c r="KBH81" s="5"/>
      <c r="KBI81" s="5"/>
      <c r="KBJ81" s="5"/>
      <c r="KBK81" s="5"/>
      <c r="KBL81" s="5"/>
      <c r="KBM81" s="5"/>
      <c r="KBN81" s="5"/>
      <c r="KBO81" s="5"/>
      <c r="KBP81" s="5"/>
      <c r="KBQ81" s="5"/>
      <c r="KBR81" s="5"/>
      <c r="KBS81" s="5"/>
      <c r="KBT81" s="5"/>
      <c r="KBU81" s="5"/>
      <c r="KBV81" s="5"/>
      <c r="KBW81" s="5"/>
      <c r="KBX81" s="5"/>
      <c r="KBY81" s="5"/>
      <c r="KBZ81" s="5"/>
      <c r="KCA81" s="5"/>
      <c r="KCB81" s="5"/>
      <c r="KCC81" s="5"/>
      <c r="KCD81" s="5"/>
      <c r="KCE81" s="5"/>
      <c r="KCF81" s="5"/>
      <c r="KCG81" s="5"/>
      <c r="KCH81" s="5"/>
      <c r="KCI81" s="5"/>
      <c r="KCJ81" s="5"/>
      <c r="KCK81" s="5"/>
      <c r="KCL81" s="5"/>
      <c r="KCM81" s="5"/>
      <c r="KCN81" s="5"/>
      <c r="KCO81" s="5"/>
      <c r="KCP81" s="5"/>
      <c r="KCQ81" s="5"/>
      <c r="KCR81" s="5"/>
      <c r="KCS81" s="5"/>
      <c r="KCT81" s="5"/>
      <c r="KCU81" s="5"/>
      <c r="KCV81" s="5"/>
      <c r="KCW81" s="5"/>
      <c r="KCX81" s="5"/>
      <c r="KCY81" s="5"/>
      <c r="KCZ81" s="5"/>
      <c r="KDA81" s="5"/>
      <c r="KDB81" s="5"/>
      <c r="KDC81" s="5"/>
      <c r="KDD81" s="5"/>
      <c r="KDE81" s="5"/>
      <c r="KDF81" s="5"/>
      <c r="KDG81" s="5"/>
      <c r="KDH81" s="5"/>
      <c r="KDI81" s="5"/>
      <c r="KDJ81" s="5"/>
      <c r="KDK81" s="5"/>
      <c r="KDL81" s="5"/>
      <c r="KDM81" s="5"/>
      <c r="KDN81" s="5"/>
      <c r="KDO81" s="5"/>
      <c r="KDP81" s="5"/>
      <c r="KDQ81" s="5"/>
      <c r="KDR81" s="5"/>
      <c r="KDS81" s="5"/>
      <c r="KDT81" s="5"/>
      <c r="KDU81" s="5"/>
      <c r="KDV81" s="5"/>
      <c r="KDW81" s="5"/>
      <c r="KDX81" s="5"/>
      <c r="KDY81" s="5"/>
      <c r="KDZ81" s="5"/>
      <c r="KEA81" s="5"/>
      <c r="KEB81" s="5"/>
      <c r="KEC81" s="5"/>
      <c r="KED81" s="5"/>
      <c r="KEE81" s="5"/>
      <c r="KEF81" s="5"/>
      <c r="KEG81" s="5"/>
      <c r="KEH81" s="5"/>
      <c r="KEI81" s="5"/>
      <c r="KEJ81" s="5"/>
      <c r="KEK81" s="5"/>
      <c r="KEL81" s="5"/>
      <c r="KEM81" s="5"/>
      <c r="KEN81" s="5"/>
      <c r="KEO81" s="5"/>
      <c r="KEP81" s="5"/>
      <c r="KEQ81" s="5"/>
      <c r="KER81" s="5"/>
      <c r="KES81" s="5"/>
      <c r="KET81" s="5"/>
      <c r="KEU81" s="5"/>
      <c r="KEV81" s="5"/>
      <c r="KEW81" s="5"/>
      <c r="KEX81" s="5"/>
      <c r="KEY81" s="5"/>
      <c r="KEZ81" s="5"/>
      <c r="KFA81" s="5"/>
      <c r="KFB81" s="5"/>
      <c r="KFC81" s="5"/>
      <c r="KFD81" s="5"/>
      <c r="KFE81" s="5"/>
      <c r="KFF81" s="5"/>
      <c r="KFG81" s="5"/>
      <c r="KFH81" s="5"/>
      <c r="KFI81" s="5"/>
      <c r="KFJ81" s="5"/>
      <c r="KFK81" s="5"/>
      <c r="KFL81" s="5"/>
      <c r="KFM81" s="5"/>
      <c r="KFN81" s="5"/>
      <c r="KFO81" s="5"/>
      <c r="KFP81" s="5"/>
      <c r="KFQ81" s="5"/>
      <c r="KFR81" s="5"/>
      <c r="KFS81" s="5"/>
      <c r="KFT81" s="5"/>
      <c r="KFU81" s="5"/>
      <c r="KFV81" s="5"/>
      <c r="KFW81" s="5"/>
      <c r="KFX81" s="5"/>
      <c r="KFY81" s="5"/>
      <c r="KFZ81" s="5"/>
      <c r="KGA81" s="5"/>
      <c r="KGB81" s="5"/>
      <c r="KGC81" s="5"/>
      <c r="KGD81" s="5"/>
      <c r="KGE81" s="5"/>
      <c r="KGF81" s="5"/>
      <c r="KGG81" s="5"/>
      <c r="KGH81" s="5"/>
      <c r="KGI81" s="5"/>
      <c r="KGJ81" s="5"/>
      <c r="KGK81" s="5"/>
      <c r="KGL81" s="5"/>
      <c r="KGM81" s="5"/>
      <c r="KGN81" s="5"/>
      <c r="KGO81" s="5"/>
      <c r="KGP81" s="5"/>
      <c r="KGQ81" s="5"/>
      <c r="KGR81" s="5"/>
      <c r="KGS81" s="5"/>
      <c r="KGT81" s="5"/>
      <c r="KGU81" s="5"/>
      <c r="KGV81" s="5"/>
      <c r="KGW81" s="5"/>
      <c r="KGX81" s="5"/>
      <c r="KGY81" s="5"/>
      <c r="KGZ81" s="5"/>
      <c r="KHA81" s="5"/>
      <c r="KHB81" s="5"/>
      <c r="KHC81" s="5"/>
      <c r="KHD81" s="5"/>
      <c r="KHE81" s="5"/>
      <c r="KHF81" s="5"/>
      <c r="KHG81" s="5"/>
      <c r="KHH81" s="5"/>
      <c r="KHI81" s="5"/>
      <c r="KHJ81" s="5"/>
      <c r="KHK81" s="5"/>
      <c r="KHL81" s="5"/>
      <c r="KHM81" s="5"/>
      <c r="KHN81" s="5"/>
      <c r="KHO81" s="5"/>
      <c r="KHP81" s="5"/>
      <c r="KHQ81" s="5"/>
      <c r="KHR81" s="5"/>
      <c r="KHS81" s="5"/>
      <c r="KHT81" s="5"/>
      <c r="KHU81" s="5"/>
      <c r="KHV81" s="5"/>
      <c r="KHW81" s="5"/>
      <c r="KHX81" s="5"/>
      <c r="KHY81" s="5"/>
      <c r="KHZ81" s="5"/>
      <c r="KIA81" s="5"/>
      <c r="KIB81" s="5"/>
      <c r="KIC81" s="5"/>
      <c r="KID81" s="5"/>
      <c r="KIE81" s="5"/>
      <c r="KIF81" s="5"/>
      <c r="KIG81" s="5"/>
      <c r="KIH81" s="5"/>
      <c r="KII81" s="5"/>
      <c r="KIJ81" s="5"/>
      <c r="KIK81" s="5"/>
      <c r="KIL81" s="5"/>
      <c r="KIM81" s="5"/>
      <c r="KIN81" s="5"/>
      <c r="KIO81" s="5"/>
      <c r="KIP81" s="5"/>
      <c r="KIQ81" s="5"/>
      <c r="KIR81" s="5"/>
      <c r="KIS81" s="5"/>
      <c r="KIT81" s="5"/>
      <c r="KIU81" s="5"/>
      <c r="KIV81" s="5"/>
      <c r="KIW81" s="5"/>
      <c r="KIX81" s="5"/>
      <c r="KIY81" s="5"/>
      <c r="KIZ81" s="5"/>
      <c r="KJA81" s="5"/>
      <c r="KJB81" s="5"/>
      <c r="KJC81" s="5"/>
      <c r="KJD81" s="5"/>
      <c r="KJE81" s="5"/>
      <c r="KJF81" s="5"/>
      <c r="KJG81" s="5"/>
      <c r="KJH81" s="5"/>
      <c r="KJI81" s="5"/>
      <c r="KJJ81" s="5"/>
      <c r="KJK81" s="5"/>
      <c r="KJL81" s="5"/>
      <c r="KJM81" s="5"/>
      <c r="KJN81" s="5"/>
      <c r="KJO81" s="5"/>
      <c r="KJP81" s="5"/>
      <c r="KJQ81" s="5"/>
      <c r="KJR81" s="5"/>
      <c r="KJS81" s="5"/>
      <c r="KJT81" s="5"/>
      <c r="KJU81" s="5"/>
      <c r="KJV81" s="5"/>
      <c r="KJW81" s="5"/>
      <c r="KJX81" s="5"/>
      <c r="KJY81" s="5"/>
      <c r="KJZ81" s="5"/>
      <c r="KKA81" s="5"/>
      <c r="KKB81" s="5"/>
      <c r="KKC81" s="5"/>
      <c r="KKD81" s="5"/>
      <c r="KKE81" s="5"/>
      <c r="KKF81" s="5"/>
      <c r="KKG81" s="5"/>
      <c r="KKH81" s="5"/>
      <c r="KKI81" s="5"/>
      <c r="KKJ81" s="5"/>
      <c r="KKK81" s="5"/>
      <c r="KKL81" s="5"/>
      <c r="KKM81" s="5"/>
      <c r="KKN81" s="5"/>
      <c r="KKO81" s="5"/>
      <c r="KKP81" s="5"/>
      <c r="KKQ81" s="5"/>
      <c r="KKR81" s="5"/>
      <c r="KKS81" s="5"/>
      <c r="KKT81" s="5"/>
      <c r="KKU81" s="5"/>
      <c r="KKV81" s="5"/>
      <c r="KKW81" s="5"/>
      <c r="KKX81" s="5"/>
      <c r="KKY81" s="5"/>
      <c r="KKZ81" s="5"/>
      <c r="KLA81" s="5"/>
      <c r="KLB81" s="5"/>
      <c r="KLC81" s="5"/>
      <c r="KLD81" s="5"/>
      <c r="KLE81" s="5"/>
      <c r="KLF81" s="5"/>
      <c r="KLG81" s="5"/>
      <c r="KLH81" s="5"/>
      <c r="KLI81" s="5"/>
      <c r="KLJ81" s="5"/>
      <c r="KLK81" s="5"/>
      <c r="KLL81" s="5"/>
      <c r="KLM81" s="5"/>
      <c r="KLN81" s="5"/>
      <c r="KLO81" s="5"/>
      <c r="KLP81" s="5"/>
      <c r="KLQ81" s="5"/>
      <c r="KLR81" s="5"/>
      <c r="KLS81" s="5"/>
      <c r="KLT81" s="5"/>
      <c r="KLU81" s="5"/>
      <c r="KLV81" s="5"/>
      <c r="KLW81" s="5"/>
      <c r="KLX81" s="5"/>
      <c r="KLY81" s="5"/>
      <c r="KLZ81" s="5"/>
      <c r="KMA81" s="5"/>
      <c r="KMB81" s="5"/>
      <c r="KMC81" s="5"/>
      <c r="KMD81" s="5"/>
      <c r="KME81" s="5"/>
      <c r="KMF81" s="5"/>
      <c r="KMG81" s="5"/>
      <c r="KMH81" s="5"/>
      <c r="KMI81" s="5"/>
      <c r="KMJ81" s="5"/>
      <c r="KMK81" s="5"/>
      <c r="KML81" s="5"/>
      <c r="KMM81" s="5"/>
      <c r="KMN81" s="5"/>
      <c r="KMO81" s="5"/>
      <c r="KMP81" s="5"/>
      <c r="KMQ81" s="5"/>
      <c r="KMR81" s="5"/>
      <c r="KMS81" s="5"/>
      <c r="KMT81" s="5"/>
      <c r="KMU81" s="5"/>
      <c r="KMV81" s="5"/>
      <c r="KMW81" s="5"/>
      <c r="KMX81" s="5"/>
      <c r="KMY81" s="5"/>
      <c r="KMZ81" s="5"/>
      <c r="KNA81" s="5"/>
      <c r="KNB81" s="5"/>
      <c r="KNC81" s="5"/>
      <c r="KND81" s="5"/>
      <c r="KNE81" s="5"/>
      <c r="KNF81" s="5"/>
      <c r="KNG81" s="5"/>
      <c r="KNH81" s="5"/>
      <c r="KNI81" s="5"/>
      <c r="KNJ81" s="5"/>
      <c r="KNK81" s="5"/>
      <c r="KNL81" s="5"/>
      <c r="KNM81" s="5"/>
      <c r="KNN81" s="5"/>
      <c r="KNO81" s="5"/>
      <c r="KNP81" s="5"/>
      <c r="KNQ81" s="5"/>
      <c r="KNR81" s="5"/>
      <c r="KNS81" s="5"/>
      <c r="KNT81" s="5"/>
      <c r="KNU81" s="5"/>
      <c r="KNV81" s="5"/>
      <c r="KNW81" s="5"/>
      <c r="KNX81" s="5"/>
      <c r="KNY81" s="5"/>
      <c r="KNZ81" s="5"/>
      <c r="KOA81" s="5"/>
      <c r="KOB81" s="5"/>
      <c r="KOC81" s="5"/>
      <c r="KOD81" s="5"/>
      <c r="KOE81" s="5"/>
      <c r="KOF81" s="5"/>
      <c r="KOG81" s="5"/>
      <c r="KOH81" s="5"/>
      <c r="KOI81" s="5"/>
      <c r="KOJ81" s="5"/>
      <c r="KOK81" s="5"/>
      <c r="KOL81" s="5"/>
      <c r="KOM81" s="5"/>
      <c r="KON81" s="5"/>
      <c r="KOO81" s="5"/>
      <c r="KOP81" s="5"/>
      <c r="KOQ81" s="5"/>
      <c r="KOR81" s="5"/>
      <c r="KOS81" s="5"/>
      <c r="KOT81" s="5"/>
      <c r="KOU81" s="5"/>
      <c r="KOV81" s="5"/>
      <c r="KOW81" s="5"/>
      <c r="KOX81" s="5"/>
      <c r="KOY81" s="5"/>
      <c r="KOZ81" s="5"/>
      <c r="KPA81" s="5"/>
      <c r="KPB81" s="5"/>
      <c r="KPC81" s="5"/>
      <c r="KPD81" s="5"/>
      <c r="KPE81" s="5"/>
      <c r="KPF81" s="5"/>
      <c r="KPG81" s="5"/>
      <c r="KPH81" s="5"/>
      <c r="KPI81" s="5"/>
      <c r="KPJ81" s="5"/>
      <c r="KPK81" s="5"/>
      <c r="KPL81" s="5"/>
      <c r="KPM81" s="5"/>
      <c r="KPN81" s="5"/>
      <c r="KPO81" s="5"/>
      <c r="KPP81" s="5"/>
      <c r="KPQ81" s="5"/>
      <c r="KPR81" s="5"/>
      <c r="KPS81" s="5"/>
      <c r="KPT81" s="5"/>
      <c r="KPU81" s="5"/>
      <c r="KPV81" s="5"/>
      <c r="KPW81" s="5"/>
      <c r="KPX81" s="5"/>
      <c r="KPY81" s="5"/>
      <c r="KPZ81" s="5"/>
      <c r="KQA81" s="5"/>
      <c r="KQB81" s="5"/>
      <c r="KQC81" s="5"/>
      <c r="KQD81" s="5"/>
      <c r="KQE81" s="5"/>
      <c r="KQF81" s="5"/>
      <c r="KQG81" s="5"/>
      <c r="KQH81" s="5"/>
      <c r="KQI81" s="5"/>
      <c r="KQJ81" s="5"/>
      <c r="KQK81" s="5"/>
      <c r="KQL81" s="5"/>
      <c r="KQM81" s="5"/>
      <c r="KQN81" s="5"/>
      <c r="KQO81" s="5"/>
      <c r="KQP81" s="5"/>
      <c r="KQQ81" s="5"/>
      <c r="KQR81" s="5"/>
      <c r="KQS81" s="5"/>
      <c r="KQT81" s="5"/>
      <c r="KQU81" s="5"/>
      <c r="KQV81" s="5"/>
      <c r="KQW81" s="5"/>
      <c r="KQX81" s="5"/>
      <c r="KQY81" s="5"/>
      <c r="KQZ81" s="5"/>
      <c r="KRA81" s="5"/>
      <c r="KRB81" s="5"/>
      <c r="KRC81" s="5"/>
      <c r="KRD81" s="5"/>
      <c r="KRE81" s="5"/>
      <c r="KRF81" s="5"/>
      <c r="KRG81" s="5"/>
      <c r="KRH81" s="5"/>
      <c r="KRI81" s="5"/>
      <c r="KRJ81" s="5"/>
      <c r="KRK81" s="5"/>
      <c r="KRL81" s="5"/>
      <c r="KRM81" s="5"/>
      <c r="KRN81" s="5"/>
      <c r="KRO81" s="5"/>
      <c r="KRP81" s="5"/>
      <c r="KRQ81" s="5"/>
      <c r="KRR81" s="5"/>
      <c r="KRS81" s="5"/>
      <c r="KRT81" s="5"/>
      <c r="KRU81" s="5"/>
      <c r="KRV81" s="5"/>
      <c r="KRW81" s="5"/>
      <c r="KRX81" s="5"/>
      <c r="KRY81" s="5"/>
      <c r="KRZ81" s="5"/>
      <c r="KSA81" s="5"/>
      <c r="KSB81" s="5"/>
      <c r="KSC81" s="5"/>
      <c r="KSD81" s="5"/>
      <c r="KSE81" s="5"/>
      <c r="KSF81" s="5"/>
      <c r="KSG81" s="5"/>
      <c r="KSH81" s="5"/>
      <c r="KSI81" s="5"/>
      <c r="KSJ81" s="5"/>
      <c r="KSK81" s="5"/>
      <c r="KSL81" s="5"/>
      <c r="KSM81" s="5"/>
      <c r="KSN81" s="5"/>
      <c r="KSO81" s="5"/>
      <c r="KSP81" s="5"/>
      <c r="KSQ81" s="5"/>
      <c r="KSR81" s="5"/>
      <c r="KSS81" s="5"/>
      <c r="KST81" s="5"/>
      <c r="KSU81" s="5"/>
      <c r="KSV81" s="5"/>
      <c r="KSW81" s="5"/>
      <c r="KSX81" s="5"/>
      <c r="KSY81" s="5"/>
      <c r="KSZ81" s="5"/>
      <c r="KTA81" s="5"/>
      <c r="KTB81" s="5"/>
      <c r="KTC81" s="5"/>
      <c r="KTD81" s="5"/>
      <c r="KTE81" s="5"/>
      <c r="KTF81" s="5"/>
      <c r="KTG81" s="5"/>
      <c r="KTH81" s="5"/>
      <c r="KTI81" s="5"/>
      <c r="KTJ81" s="5"/>
      <c r="KTK81" s="5"/>
      <c r="KTL81" s="5"/>
      <c r="KTM81" s="5"/>
      <c r="KTN81" s="5"/>
      <c r="KTO81" s="5"/>
      <c r="KTP81" s="5"/>
      <c r="KTQ81" s="5"/>
      <c r="KTR81" s="5"/>
      <c r="KTS81" s="5"/>
      <c r="KTT81" s="5"/>
      <c r="KTU81" s="5"/>
      <c r="KTV81" s="5"/>
      <c r="KTW81" s="5"/>
      <c r="KTX81" s="5"/>
      <c r="KTY81" s="5"/>
      <c r="KTZ81" s="5"/>
      <c r="KUA81" s="5"/>
      <c r="KUB81" s="5"/>
      <c r="KUC81" s="5"/>
      <c r="KUD81" s="5"/>
      <c r="KUE81" s="5"/>
      <c r="KUF81" s="5"/>
      <c r="KUG81" s="5"/>
      <c r="KUH81" s="5"/>
      <c r="KUI81" s="5"/>
      <c r="KUJ81" s="5"/>
      <c r="KUK81" s="5"/>
      <c r="KUL81" s="5"/>
      <c r="KUM81" s="5"/>
      <c r="KUN81" s="5"/>
      <c r="KUO81" s="5"/>
      <c r="KUP81" s="5"/>
      <c r="KUQ81" s="5"/>
      <c r="KUR81" s="5"/>
      <c r="KUS81" s="5"/>
      <c r="KUT81" s="5"/>
      <c r="KUU81" s="5"/>
      <c r="KUV81" s="5"/>
      <c r="KUW81" s="5"/>
      <c r="KUX81" s="5"/>
      <c r="KUY81" s="5"/>
      <c r="KUZ81" s="5"/>
      <c r="KVA81" s="5"/>
      <c r="KVB81" s="5"/>
      <c r="KVC81" s="5"/>
      <c r="KVD81" s="5"/>
      <c r="KVE81" s="5"/>
      <c r="KVF81" s="5"/>
      <c r="KVG81" s="5"/>
      <c r="KVH81" s="5"/>
      <c r="KVI81" s="5"/>
      <c r="KVJ81" s="5"/>
      <c r="KVK81" s="5"/>
      <c r="KVL81" s="5"/>
      <c r="KVM81" s="5"/>
      <c r="KVN81" s="5"/>
      <c r="KVO81" s="5"/>
      <c r="KVP81" s="5"/>
      <c r="KVQ81" s="5"/>
      <c r="KVR81" s="5"/>
      <c r="KVS81" s="5"/>
      <c r="KVT81" s="5"/>
      <c r="KVU81" s="5"/>
      <c r="KVV81" s="5"/>
      <c r="KVW81" s="5"/>
      <c r="KVX81" s="5"/>
      <c r="KVY81" s="5"/>
      <c r="KVZ81" s="5"/>
      <c r="KWA81" s="5"/>
      <c r="KWB81" s="5"/>
      <c r="KWC81" s="5"/>
      <c r="KWD81" s="5"/>
      <c r="KWE81" s="5"/>
      <c r="KWF81" s="5"/>
      <c r="KWG81" s="5"/>
      <c r="KWH81" s="5"/>
      <c r="KWI81" s="5"/>
      <c r="KWJ81" s="5"/>
      <c r="KWK81" s="5"/>
      <c r="KWL81" s="5"/>
      <c r="KWM81" s="5"/>
      <c r="KWN81" s="5"/>
      <c r="KWO81" s="5"/>
      <c r="KWP81" s="5"/>
      <c r="KWQ81" s="5"/>
      <c r="KWR81" s="5"/>
      <c r="KWS81" s="5"/>
      <c r="KWT81" s="5"/>
      <c r="KWU81" s="5"/>
      <c r="KWV81" s="5"/>
      <c r="KWW81" s="5"/>
      <c r="KWX81" s="5"/>
      <c r="KWY81" s="5"/>
      <c r="KWZ81" s="5"/>
      <c r="KXA81" s="5"/>
      <c r="KXB81" s="5"/>
      <c r="KXC81" s="5"/>
      <c r="KXD81" s="5"/>
      <c r="KXE81" s="5"/>
      <c r="KXF81" s="5"/>
      <c r="KXG81" s="5"/>
      <c r="KXH81" s="5"/>
      <c r="KXI81" s="5"/>
      <c r="KXJ81" s="5"/>
      <c r="KXK81" s="5"/>
      <c r="KXL81" s="5"/>
      <c r="KXM81" s="5"/>
      <c r="KXN81" s="5"/>
      <c r="KXO81" s="5"/>
      <c r="KXP81" s="5"/>
      <c r="KXQ81" s="5"/>
      <c r="KXR81" s="5"/>
      <c r="KXS81" s="5"/>
      <c r="KXT81" s="5"/>
      <c r="KXU81" s="5"/>
      <c r="KXV81" s="5"/>
      <c r="KXW81" s="5"/>
      <c r="KXX81" s="5"/>
      <c r="KXY81" s="5"/>
      <c r="KXZ81" s="5"/>
      <c r="KYA81" s="5"/>
      <c r="KYB81" s="5"/>
      <c r="KYC81" s="5"/>
      <c r="KYD81" s="5"/>
      <c r="KYE81" s="5"/>
      <c r="KYF81" s="5"/>
      <c r="KYG81" s="5"/>
      <c r="KYH81" s="5"/>
      <c r="KYI81" s="5"/>
      <c r="KYJ81" s="5"/>
      <c r="KYK81" s="5"/>
      <c r="KYL81" s="5"/>
      <c r="KYM81" s="5"/>
      <c r="KYN81" s="5"/>
      <c r="KYO81" s="5"/>
      <c r="KYP81" s="5"/>
      <c r="KYQ81" s="5"/>
      <c r="KYR81" s="5"/>
      <c r="KYS81" s="5"/>
      <c r="KYT81" s="5"/>
      <c r="KYU81" s="5"/>
      <c r="KYV81" s="5"/>
      <c r="KYW81" s="5"/>
      <c r="KYX81" s="5"/>
      <c r="KYY81" s="5"/>
      <c r="KYZ81" s="5"/>
      <c r="KZA81" s="5"/>
      <c r="KZB81" s="5"/>
      <c r="KZC81" s="5"/>
      <c r="KZD81" s="5"/>
      <c r="KZE81" s="5"/>
      <c r="KZF81" s="5"/>
      <c r="KZG81" s="5"/>
      <c r="KZH81" s="5"/>
      <c r="KZI81" s="5"/>
      <c r="KZJ81" s="5"/>
      <c r="KZK81" s="5"/>
      <c r="KZL81" s="5"/>
      <c r="KZM81" s="5"/>
      <c r="KZN81" s="5"/>
      <c r="KZO81" s="5"/>
      <c r="KZP81" s="5"/>
      <c r="KZQ81" s="5"/>
      <c r="KZR81" s="5"/>
      <c r="KZS81" s="5"/>
      <c r="KZT81" s="5"/>
      <c r="KZU81" s="5"/>
      <c r="KZV81" s="5"/>
      <c r="KZW81" s="5"/>
      <c r="KZX81" s="5"/>
      <c r="KZY81" s="5"/>
      <c r="KZZ81" s="5"/>
      <c r="LAA81" s="5"/>
      <c r="LAB81" s="5"/>
      <c r="LAC81" s="5"/>
      <c r="LAD81" s="5"/>
      <c r="LAE81" s="5"/>
      <c r="LAF81" s="5"/>
      <c r="LAG81" s="5"/>
      <c r="LAH81" s="5"/>
      <c r="LAI81" s="5"/>
      <c r="LAJ81" s="5"/>
      <c r="LAK81" s="5"/>
      <c r="LAL81" s="5"/>
      <c r="LAM81" s="5"/>
      <c r="LAN81" s="5"/>
      <c r="LAO81" s="5"/>
      <c r="LAP81" s="5"/>
      <c r="LAQ81" s="5"/>
      <c r="LAR81" s="5"/>
      <c r="LAS81" s="5"/>
      <c r="LAT81" s="5"/>
      <c r="LAU81" s="5"/>
      <c r="LAV81" s="5"/>
      <c r="LAW81" s="5"/>
      <c r="LAX81" s="5"/>
      <c r="LAY81" s="5"/>
      <c r="LAZ81" s="5"/>
      <c r="LBA81" s="5"/>
      <c r="LBB81" s="5"/>
      <c r="LBC81" s="5"/>
      <c r="LBD81" s="5"/>
      <c r="LBE81" s="5"/>
      <c r="LBF81" s="5"/>
      <c r="LBG81" s="5"/>
      <c r="LBH81" s="5"/>
      <c r="LBI81" s="5"/>
      <c r="LBJ81" s="5"/>
      <c r="LBK81" s="5"/>
      <c r="LBL81" s="5"/>
      <c r="LBM81" s="5"/>
      <c r="LBN81" s="5"/>
      <c r="LBO81" s="5"/>
      <c r="LBP81" s="5"/>
      <c r="LBQ81" s="5"/>
      <c r="LBR81" s="5"/>
      <c r="LBS81" s="5"/>
      <c r="LBT81" s="5"/>
      <c r="LBU81" s="5"/>
      <c r="LBV81" s="5"/>
      <c r="LBW81" s="5"/>
      <c r="LBX81" s="5"/>
      <c r="LBY81" s="5"/>
      <c r="LBZ81" s="5"/>
      <c r="LCA81" s="5"/>
      <c r="LCB81" s="5"/>
      <c r="LCC81" s="5"/>
      <c r="LCD81" s="5"/>
      <c r="LCE81" s="5"/>
      <c r="LCF81" s="5"/>
      <c r="LCG81" s="5"/>
      <c r="LCH81" s="5"/>
      <c r="LCI81" s="5"/>
      <c r="LCJ81" s="5"/>
      <c r="LCK81" s="5"/>
      <c r="LCL81" s="5"/>
      <c r="LCM81" s="5"/>
      <c r="LCN81" s="5"/>
      <c r="LCO81" s="5"/>
      <c r="LCP81" s="5"/>
      <c r="LCQ81" s="5"/>
      <c r="LCR81" s="5"/>
      <c r="LCS81" s="5"/>
      <c r="LCT81" s="5"/>
      <c r="LCU81" s="5"/>
      <c r="LCV81" s="5"/>
      <c r="LCW81" s="5"/>
      <c r="LCX81" s="5"/>
      <c r="LCY81" s="5"/>
      <c r="LCZ81" s="5"/>
      <c r="LDA81" s="5"/>
      <c r="LDB81" s="5"/>
      <c r="LDC81" s="5"/>
      <c r="LDD81" s="5"/>
      <c r="LDE81" s="5"/>
      <c r="LDF81" s="5"/>
      <c r="LDG81" s="5"/>
      <c r="LDH81" s="5"/>
      <c r="LDI81" s="5"/>
      <c r="LDJ81" s="5"/>
      <c r="LDK81" s="5"/>
      <c r="LDL81" s="5"/>
      <c r="LDM81" s="5"/>
      <c r="LDN81" s="5"/>
      <c r="LDO81" s="5"/>
      <c r="LDP81" s="5"/>
      <c r="LDQ81" s="5"/>
      <c r="LDR81" s="5"/>
      <c r="LDS81" s="5"/>
      <c r="LDT81" s="5"/>
      <c r="LDU81" s="5"/>
      <c r="LDV81" s="5"/>
      <c r="LDW81" s="5"/>
      <c r="LDX81" s="5"/>
      <c r="LDY81" s="5"/>
      <c r="LDZ81" s="5"/>
      <c r="LEA81" s="5"/>
      <c r="LEB81" s="5"/>
      <c r="LEC81" s="5"/>
      <c r="LED81" s="5"/>
      <c r="LEE81" s="5"/>
      <c r="LEF81" s="5"/>
      <c r="LEG81" s="5"/>
      <c r="LEH81" s="5"/>
      <c r="LEI81" s="5"/>
      <c r="LEJ81" s="5"/>
      <c r="LEK81" s="5"/>
      <c r="LEL81" s="5"/>
      <c r="LEM81" s="5"/>
      <c r="LEN81" s="5"/>
      <c r="LEO81" s="5"/>
      <c r="LEP81" s="5"/>
      <c r="LEQ81" s="5"/>
      <c r="LER81" s="5"/>
      <c r="LES81" s="5"/>
      <c r="LET81" s="5"/>
      <c r="LEU81" s="5"/>
      <c r="LEV81" s="5"/>
      <c r="LEW81" s="5"/>
      <c r="LEX81" s="5"/>
      <c r="LEY81" s="5"/>
      <c r="LEZ81" s="5"/>
      <c r="LFA81" s="5"/>
      <c r="LFB81" s="5"/>
      <c r="LFC81" s="5"/>
      <c r="LFD81" s="5"/>
      <c r="LFE81" s="5"/>
      <c r="LFF81" s="5"/>
      <c r="LFG81" s="5"/>
      <c r="LFH81" s="5"/>
      <c r="LFI81" s="5"/>
      <c r="LFJ81" s="5"/>
      <c r="LFK81" s="5"/>
      <c r="LFL81" s="5"/>
      <c r="LFM81" s="5"/>
      <c r="LFN81" s="5"/>
      <c r="LFO81" s="5"/>
      <c r="LFP81" s="5"/>
      <c r="LFQ81" s="5"/>
      <c r="LFR81" s="5"/>
      <c r="LFS81" s="5"/>
      <c r="LFT81" s="5"/>
      <c r="LFU81" s="5"/>
      <c r="LFV81" s="5"/>
      <c r="LFW81" s="5"/>
      <c r="LFX81" s="5"/>
      <c r="LFY81" s="5"/>
      <c r="LFZ81" s="5"/>
      <c r="LGA81" s="5"/>
      <c r="LGB81" s="5"/>
      <c r="LGC81" s="5"/>
      <c r="LGD81" s="5"/>
      <c r="LGE81" s="5"/>
      <c r="LGF81" s="5"/>
      <c r="LGG81" s="5"/>
      <c r="LGH81" s="5"/>
      <c r="LGI81" s="5"/>
      <c r="LGJ81" s="5"/>
      <c r="LGK81" s="5"/>
      <c r="LGL81" s="5"/>
      <c r="LGM81" s="5"/>
      <c r="LGN81" s="5"/>
      <c r="LGO81" s="5"/>
      <c r="LGP81" s="5"/>
      <c r="LGQ81" s="5"/>
      <c r="LGR81" s="5"/>
      <c r="LGS81" s="5"/>
      <c r="LGT81" s="5"/>
      <c r="LGU81" s="5"/>
      <c r="LGV81" s="5"/>
      <c r="LGW81" s="5"/>
      <c r="LGX81" s="5"/>
      <c r="LGY81" s="5"/>
      <c r="LGZ81" s="5"/>
      <c r="LHA81" s="5"/>
      <c r="LHB81" s="5"/>
      <c r="LHC81" s="5"/>
      <c r="LHD81" s="5"/>
      <c r="LHE81" s="5"/>
      <c r="LHF81" s="5"/>
      <c r="LHG81" s="5"/>
      <c r="LHH81" s="5"/>
      <c r="LHI81" s="5"/>
      <c r="LHJ81" s="5"/>
      <c r="LHK81" s="5"/>
      <c r="LHL81" s="5"/>
      <c r="LHM81" s="5"/>
      <c r="LHN81" s="5"/>
      <c r="LHO81" s="5"/>
      <c r="LHP81" s="5"/>
      <c r="LHQ81" s="5"/>
      <c r="LHR81" s="5"/>
      <c r="LHS81" s="5"/>
      <c r="LHT81" s="5"/>
      <c r="LHU81" s="5"/>
      <c r="LHV81" s="5"/>
      <c r="LHW81" s="5"/>
      <c r="LHX81" s="5"/>
      <c r="LHY81" s="5"/>
      <c r="LHZ81" s="5"/>
      <c r="LIA81" s="5"/>
      <c r="LIB81" s="5"/>
      <c r="LIC81" s="5"/>
      <c r="LID81" s="5"/>
      <c r="LIE81" s="5"/>
      <c r="LIF81" s="5"/>
      <c r="LIG81" s="5"/>
      <c r="LIH81" s="5"/>
      <c r="LII81" s="5"/>
      <c r="LIJ81" s="5"/>
      <c r="LIK81" s="5"/>
      <c r="LIL81" s="5"/>
      <c r="LIM81" s="5"/>
      <c r="LIN81" s="5"/>
      <c r="LIO81" s="5"/>
      <c r="LIP81" s="5"/>
      <c r="LIQ81" s="5"/>
      <c r="LIR81" s="5"/>
      <c r="LIS81" s="5"/>
      <c r="LIT81" s="5"/>
      <c r="LIU81" s="5"/>
      <c r="LIV81" s="5"/>
      <c r="LIW81" s="5"/>
      <c r="LIX81" s="5"/>
      <c r="LIY81" s="5"/>
      <c r="LIZ81" s="5"/>
      <c r="LJA81" s="5"/>
      <c r="LJB81" s="5"/>
      <c r="LJC81" s="5"/>
      <c r="LJD81" s="5"/>
      <c r="LJE81" s="5"/>
      <c r="LJF81" s="5"/>
      <c r="LJG81" s="5"/>
      <c r="LJH81" s="5"/>
      <c r="LJI81" s="5"/>
      <c r="LJJ81" s="5"/>
      <c r="LJK81" s="5"/>
      <c r="LJL81" s="5"/>
      <c r="LJM81" s="5"/>
      <c r="LJN81" s="5"/>
      <c r="LJO81" s="5"/>
      <c r="LJP81" s="5"/>
      <c r="LJQ81" s="5"/>
      <c r="LJR81" s="5"/>
      <c r="LJS81" s="5"/>
      <c r="LJT81" s="5"/>
      <c r="LJU81" s="5"/>
      <c r="LJV81" s="5"/>
      <c r="LJW81" s="5"/>
      <c r="LJX81" s="5"/>
      <c r="LJY81" s="5"/>
      <c r="LJZ81" s="5"/>
      <c r="LKA81" s="5"/>
      <c r="LKB81" s="5"/>
      <c r="LKC81" s="5"/>
      <c r="LKD81" s="5"/>
      <c r="LKE81" s="5"/>
      <c r="LKF81" s="5"/>
      <c r="LKG81" s="5"/>
      <c r="LKH81" s="5"/>
      <c r="LKI81" s="5"/>
      <c r="LKJ81" s="5"/>
      <c r="LKK81" s="5"/>
      <c r="LKL81" s="5"/>
      <c r="LKM81" s="5"/>
      <c r="LKN81" s="5"/>
      <c r="LKO81" s="5"/>
      <c r="LKP81" s="5"/>
      <c r="LKQ81" s="5"/>
      <c r="LKR81" s="5"/>
      <c r="LKS81" s="5"/>
      <c r="LKT81" s="5"/>
      <c r="LKU81" s="5"/>
      <c r="LKV81" s="5"/>
      <c r="LKW81" s="5"/>
      <c r="LKX81" s="5"/>
      <c r="LKY81" s="5"/>
      <c r="LKZ81" s="5"/>
      <c r="LLA81" s="5"/>
      <c r="LLB81" s="5"/>
      <c r="LLC81" s="5"/>
      <c r="LLD81" s="5"/>
      <c r="LLE81" s="5"/>
      <c r="LLF81" s="5"/>
      <c r="LLG81" s="5"/>
      <c r="LLH81" s="5"/>
      <c r="LLI81" s="5"/>
      <c r="LLJ81" s="5"/>
      <c r="LLK81" s="5"/>
      <c r="LLL81" s="5"/>
      <c r="LLM81" s="5"/>
      <c r="LLN81" s="5"/>
      <c r="LLO81" s="5"/>
      <c r="LLP81" s="5"/>
      <c r="LLQ81" s="5"/>
      <c r="LLR81" s="5"/>
      <c r="LLS81" s="5"/>
      <c r="LLT81" s="5"/>
      <c r="LLU81" s="5"/>
      <c r="LLV81" s="5"/>
      <c r="LLW81" s="5"/>
      <c r="LLX81" s="5"/>
      <c r="LLY81" s="5"/>
      <c r="LLZ81" s="5"/>
      <c r="LMA81" s="5"/>
      <c r="LMB81" s="5"/>
      <c r="LMC81" s="5"/>
      <c r="LMD81" s="5"/>
      <c r="LME81" s="5"/>
      <c r="LMF81" s="5"/>
      <c r="LMG81" s="5"/>
      <c r="LMH81" s="5"/>
      <c r="LMI81" s="5"/>
      <c r="LMJ81" s="5"/>
      <c r="LMK81" s="5"/>
      <c r="LML81" s="5"/>
      <c r="LMM81" s="5"/>
      <c r="LMN81" s="5"/>
      <c r="LMO81" s="5"/>
      <c r="LMP81" s="5"/>
      <c r="LMQ81" s="5"/>
      <c r="LMR81" s="5"/>
      <c r="LMS81" s="5"/>
      <c r="LMT81" s="5"/>
      <c r="LMU81" s="5"/>
      <c r="LMV81" s="5"/>
      <c r="LMW81" s="5"/>
      <c r="LMX81" s="5"/>
      <c r="LMY81" s="5"/>
      <c r="LMZ81" s="5"/>
      <c r="LNA81" s="5"/>
      <c r="LNB81" s="5"/>
      <c r="LNC81" s="5"/>
      <c r="LND81" s="5"/>
      <c r="LNE81" s="5"/>
      <c r="LNF81" s="5"/>
      <c r="LNG81" s="5"/>
      <c r="LNH81" s="5"/>
      <c r="LNI81" s="5"/>
      <c r="LNJ81" s="5"/>
      <c r="LNK81" s="5"/>
      <c r="LNL81" s="5"/>
      <c r="LNM81" s="5"/>
      <c r="LNN81" s="5"/>
      <c r="LNO81" s="5"/>
      <c r="LNP81" s="5"/>
      <c r="LNQ81" s="5"/>
      <c r="LNR81" s="5"/>
      <c r="LNS81" s="5"/>
      <c r="LNT81" s="5"/>
      <c r="LNU81" s="5"/>
      <c r="LNV81" s="5"/>
      <c r="LNW81" s="5"/>
      <c r="LNX81" s="5"/>
      <c r="LNY81" s="5"/>
      <c r="LNZ81" s="5"/>
      <c r="LOA81" s="5"/>
      <c r="LOB81" s="5"/>
      <c r="LOC81" s="5"/>
      <c r="LOD81" s="5"/>
      <c r="LOE81" s="5"/>
      <c r="LOF81" s="5"/>
      <c r="LOG81" s="5"/>
      <c r="LOH81" s="5"/>
      <c r="LOI81" s="5"/>
      <c r="LOJ81" s="5"/>
      <c r="LOK81" s="5"/>
      <c r="LOL81" s="5"/>
      <c r="LOM81" s="5"/>
      <c r="LON81" s="5"/>
      <c r="LOO81" s="5"/>
      <c r="LOP81" s="5"/>
      <c r="LOQ81" s="5"/>
      <c r="LOR81" s="5"/>
      <c r="LOS81" s="5"/>
      <c r="LOT81" s="5"/>
      <c r="LOU81" s="5"/>
      <c r="LOV81" s="5"/>
      <c r="LOW81" s="5"/>
      <c r="LOX81" s="5"/>
      <c r="LOY81" s="5"/>
      <c r="LOZ81" s="5"/>
      <c r="LPA81" s="5"/>
      <c r="LPB81" s="5"/>
      <c r="LPC81" s="5"/>
      <c r="LPD81" s="5"/>
      <c r="LPE81" s="5"/>
      <c r="LPF81" s="5"/>
      <c r="LPG81" s="5"/>
      <c r="LPH81" s="5"/>
      <c r="LPI81" s="5"/>
      <c r="LPJ81" s="5"/>
      <c r="LPK81" s="5"/>
      <c r="LPL81" s="5"/>
      <c r="LPM81" s="5"/>
      <c r="LPN81" s="5"/>
      <c r="LPO81" s="5"/>
      <c r="LPP81" s="5"/>
      <c r="LPQ81" s="5"/>
      <c r="LPR81" s="5"/>
      <c r="LPS81" s="5"/>
      <c r="LPT81" s="5"/>
      <c r="LPU81" s="5"/>
      <c r="LPV81" s="5"/>
      <c r="LPW81" s="5"/>
      <c r="LPX81" s="5"/>
      <c r="LPY81" s="5"/>
      <c r="LPZ81" s="5"/>
      <c r="LQA81" s="5"/>
      <c r="LQB81" s="5"/>
      <c r="LQC81" s="5"/>
      <c r="LQD81" s="5"/>
      <c r="LQE81" s="5"/>
      <c r="LQF81" s="5"/>
      <c r="LQG81" s="5"/>
      <c r="LQH81" s="5"/>
      <c r="LQI81" s="5"/>
      <c r="LQJ81" s="5"/>
      <c r="LQK81" s="5"/>
      <c r="LQL81" s="5"/>
      <c r="LQM81" s="5"/>
      <c r="LQN81" s="5"/>
      <c r="LQO81" s="5"/>
      <c r="LQP81" s="5"/>
      <c r="LQQ81" s="5"/>
      <c r="LQR81" s="5"/>
      <c r="LQS81" s="5"/>
      <c r="LQT81" s="5"/>
      <c r="LQU81" s="5"/>
      <c r="LQV81" s="5"/>
      <c r="LQW81" s="5"/>
      <c r="LQX81" s="5"/>
      <c r="LQY81" s="5"/>
      <c r="LQZ81" s="5"/>
      <c r="LRA81" s="5"/>
      <c r="LRB81" s="5"/>
      <c r="LRC81" s="5"/>
      <c r="LRD81" s="5"/>
      <c r="LRE81" s="5"/>
      <c r="LRF81" s="5"/>
      <c r="LRG81" s="5"/>
      <c r="LRH81" s="5"/>
      <c r="LRI81" s="5"/>
      <c r="LRJ81" s="5"/>
      <c r="LRK81" s="5"/>
      <c r="LRL81" s="5"/>
      <c r="LRM81" s="5"/>
      <c r="LRN81" s="5"/>
      <c r="LRO81" s="5"/>
      <c r="LRP81" s="5"/>
      <c r="LRQ81" s="5"/>
      <c r="LRR81" s="5"/>
      <c r="LRS81" s="5"/>
      <c r="LRT81" s="5"/>
      <c r="LRU81" s="5"/>
      <c r="LRV81" s="5"/>
      <c r="LRW81" s="5"/>
      <c r="LRX81" s="5"/>
      <c r="LRY81" s="5"/>
      <c r="LRZ81" s="5"/>
      <c r="LSA81" s="5"/>
      <c r="LSB81" s="5"/>
      <c r="LSC81" s="5"/>
      <c r="LSD81" s="5"/>
      <c r="LSE81" s="5"/>
      <c r="LSF81" s="5"/>
      <c r="LSG81" s="5"/>
      <c r="LSH81" s="5"/>
      <c r="LSI81" s="5"/>
      <c r="LSJ81" s="5"/>
      <c r="LSK81" s="5"/>
      <c r="LSL81" s="5"/>
      <c r="LSM81" s="5"/>
      <c r="LSN81" s="5"/>
      <c r="LSO81" s="5"/>
      <c r="LSP81" s="5"/>
      <c r="LSQ81" s="5"/>
      <c r="LSR81" s="5"/>
      <c r="LSS81" s="5"/>
      <c r="LST81" s="5"/>
      <c r="LSU81" s="5"/>
      <c r="LSV81" s="5"/>
      <c r="LSW81" s="5"/>
      <c r="LSX81" s="5"/>
      <c r="LSY81" s="5"/>
      <c r="LSZ81" s="5"/>
      <c r="LTA81" s="5"/>
      <c r="LTB81" s="5"/>
      <c r="LTC81" s="5"/>
      <c r="LTD81" s="5"/>
      <c r="LTE81" s="5"/>
      <c r="LTF81" s="5"/>
      <c r="LTG81" s="5"/>
      <c r="LTH81" s="5"/>
      <c r="LTI81" s="5"/>
      <c r="LTJ81" s="5"/>
      <c r="LTK81" s="5"/>
      <c r="LTL81" s="5"/>
      <c r="LTM81" s="5"/>
      <c r="LTN81" s="5"/>
      <c r="LTO81" s="5"/>
      <c r="LTP81" s="5"/>
      <c r="LTQ81" s="5"/>
      <c r="LTR81" s="5"/>
      <c r="LTS81" s="5"/>
      <c r="LTT81" s="5"/>
      <c r="LTU81" s="5"/>
      <c r="LTV81" s="5"/>
      <c r="LTW81" s="5"/>
      <c r="LTX81" s="5"/>
      <c r="LTY81" s="5"/>
      <c r="LTZ81" s="5"/>
      <c r="LUA81" s="5"/>
      <c r="LUB81" s="5"/>
      <c r="LUC81" s="5"/>
      <c r="LUD81" s="5"/>
      <c r="LUE81" s="5"/>
      <c r="LUF81" s="5"/>
      <c r="LUG81" s="5"/>
      <c r="LUH81" s="5"/>
      <c r="LUI81" s="5"/>
      <c r="LUJ81" s="5"/>
      <c r="LUK81" s="5"/>
      <c r="LUL81" s="5"/>
      <c r="LUM81" s="5"/>
      <c r="LUN81" s="5"/>
      <c r="LUO81" s="5"/>
      <c r="LUP81" s="5"/>
      <c r="LUQ81" s="5"/>
      <c r="LUR81" s="5"/>
      <c r="LUS81" s="5"/>
      <c r="LUT81" s="5"/>
      <c r="LUU81" s="5"/>
      <c r="LUV81" s="5"/>
      <c r="LUW81" s="5"/>
      <c r="LUX81" s="5"/>
      <c r="LUY81" s="5"/>
      <c r="LUZ81" s="5"/>
      <c r="LVA81" s="5"/>
      <c r="LVB81" s="5"/>
      <c r="LVC81" s="5"/>
      <c r="LVD81" s="5"/>
      <c r="LVE81" s="5"/>
      <c r="LVF81" s="5"/>
      <c r="LVG81" s="5"/>
      <c r="LVH81" s="5"/>
      <c r="LVI81" s="5"/>
      <c r="LVJ81" s="5"/>
      <c r="LVK81" s="5"/>
      <c r="LVL81" s="5"/>
      <c r="LVM81" s="5"/>
      <c r="LVN81" s="5"/>
      <c r="LVO81" s="5"/>
      <c r="LVP81" s="5"/>
      <c r="LVQ81" s="5"/>
      <c r="LVR81" s="5"/>
      <c r="LVS81" s="5"/>
      <c r="LVT81" s="5"/>
      <c r="LVU81" s="5"/>
      <c r="LVV81" s="5"/>
      <c r="LVW81" s="5"/>
      <c r="LVX81" s="5"/>
      <c r="LVY81" s="5"/>
      <c r="LVZ81" s="5"/>
      <c r="LWA81" s="5"/>
      <c r="LWB81" s="5"/>
      <c r="LWC81" s="5"/>
      <c r="LWD81" s="5"/>
      <c r="LWE81" s="5"/>
      <c r="LWF81" s="5"/>
      <c r="LWG81" s="5"/>
      <c r="LWH81" s="5"/>
      <c r="LWI81" s="5"/>
      <c r="LWJ81" s="5"/>
      <c r="LWK81" s="5"/>
      <c r="LWL81" s="5"/>
      <c r="LWM81" s="5"/>
      <c r="LWN81" s="5"/>
      <c r="LWO81" s="5"/>
      <c r="LWP81" s="5"/>
      <c r="LWQ81" s="5"/>
      <c r="LWR81" s="5"/>
      <c r="LWS81" s="5"/>
      <c r="LWT81" s="5"/>
      <c r="LWU81" s="5"/>
      <c r="LWV81" s="5"/>
      <c r="LWW81" s="5"/>
      <c r="LWX81" s="5"/>
      <c r="LWY81" s="5"/>
      <c r="LWZ81" s="5"/>
      <c r="LXA81" s="5"/>
      <c r="LXB81" s="5"/>
      <c r="LXC81" s="5"/>
      <c r="LXD81" s="5"/>
      <c r="LXE81" s="5"/>
      <c r="LXF81" s="5"/>
      <c r="LXG81" s="5"/>
      <c r="LXH81" s="5"/>
      <c r="LXI81" s="5"/>
      <c r="LXJ81" s="5"/>
      <c r="LXK81" s="5"/>
      <c r="LXL81" s="5"/>
      <c r="LXM81" s="5"/>
      <c r="LXN81" s="5"/>
      <c r="LXO81" s="5"/>
      <c r="LXP81" s="5"/>
      <c r="LXQ81" s="5"/>
      <c r="LXR81" s="5"/>
      <c r="LXS81" s="5"/>
      <c r="LXT81" s="5"/>
      <c r="LXU81" s="5"/>
      <c r="LXV81" s="5"/>
      <c r="LXW81" s="5"/>
      <c r="LXX81" s="5"/>
      <c r="LXY81" s="5"/>
      <c r="LXZ81" s="5"/>
      <c r="LYA81" s="5"/>
      <c r="LYB81" s="5"/>
      <c r="LYC81" s="5"/>
      <c r="LYD81" s="5"/>
      <c r="LYE81" s="5"/>
      <c r="LYF81" s="5"/>
      <c r="LYG81" s="5"/>
      <c r="LYH81" s="5"/>
      <c r="LYI81" s="5"/>
      <c r="LYJ81" s="5"/>
      <c r="LYK81" s="5"/>
      <c r="LYL81" s="5"/>
      <c r="LYM81" s="5"/>
      <c r="LYN81" s="5"/>
      <c r="LYO81" s="5"/>
      <c r="LYP81" s="5"/>
      <c r="LYQ81" s="5"/>
      <c r="LYR81" s="5"/>
      <c r="LYS81" s="5"/>
      <c r="LYT81" s="5"/>
      <c r="LYU81" s="5"/>
      <c r="LYV81" s="5"/>
      <c r="LYW81" s="5"/>
      <c r="LYX81" s="5"/>
      <c r="LYY81" s="5"/>
      <c r="LYZ81" s="5"/>
      <c r="LZA81" s="5"/>
      <c r="LZB81" s="5"/>
      <c r="LZC81" s="5"/>
      <c r="LZD81" s="5"/>
      <c r="LZE81" s="5"/>
      <c r="LZF81" s="5"/>
      <c r="LZG81" s="5"/>
      <c r="LZH81" s="5"/>
      <c r="LZI81" s="5"/>
      <c r="LZJ81" s="5"/>
      <c r="LZK81" s="5"/>
      <c r="LZL81" s="5"/>
      <c r="LZM81" s="5"/>
      <c r="LZN81" s="5"/>
      <c r="LZO81" s="5"/>
      <c r="LZP81" s="5"/>
      <c r="LZQ81" s="5"/>
      <c r="LZR81" s="5"/>
      <c r="LZS81" s="5"/>
      <c r="LZT81" s="5"/>
      <c r="LZU81" s="5"/>
      <c r="LZV81" s="5"/>
      <c r="LZW81" s="5"/>
      <c r="LZX81" s="5"/>
      <c r="LZY81" s="5"/>
      <c r="LZZ81" s="5"/>
      <c r="MAA81" s="5"/>
      <c r="MAB81" s="5"/>
      <c r="MAC81" s="5"/>
      <c r="MAD81" s="5"/>
      <c r="MAE81" s="5"/>
      <c r="MAF81" s="5"/>
      <c r="MAG81" s="5"/>
      <c r="MAH81" s="5"/>
      <c r="MAI81" s="5"/>
      <c r="MAJ81" s="5"/>
      <c r="MAK81" s="5"/>
      <c r="MAL81" s="5"/>
      <c r="MAM81" s="5"/>
      <c r="MAN81" s="5"/>
      <c r="MAO81" s="5"/>
      <c r="MAP81" s="5"/>
      <c r="MAQ81" s="5"/>
      <c r="MAR81" s="5"/>
      <c r="MAS81" s="5"/>
      <c r="MAT81" s="5"/>
      <c r="MAU81" s="5"/>
      <c r="MAV81" s="5"/>
      <c r="MAW81" s="5"/>
      <c r="MAX81" s="5"/>
      <c r="MAY81" s="5"/>
      <c r="MAZ81" s="5"/>
      <c r="MBA81" s="5"/>
      <c r="MBB81" s="5"/>
      <c r="MBC81" s="5"/>
      <c r="MBD81" s="5"/>
      <c r="MBE81" s="5"/>
      <c r="MBF81" s="5"/>
      <c r="MBG81" s="5"/>
      <c r="MBH81" s="5"/>
      <c r="MBI81" s="5"/>
      <c r="MBJ81" s="5"/>
      <c r="MBK81" s="5"/>
      <c r="MBL81" s="5"/>
      <c r="MBM81" s="5"/>
      <c r="MBN81" s="5"/>
      <c r="MBO81" s="5"/>
      <c r="MBP81" s="5"/>
      <c r="MBQ81" s="5"/>
      <c r="MBR81" s="5"/>
      <c r="MBS81" s="5"/>
      <c r="MBT81" s="5"/>
      <c r="MBU81" s="5"/>
      <c r="MBV81" s="5"/>
      <c r="MBW81" s="5"/>
      <c r="MBX81" s="5"/>
      <c r="MBY81" s="5"/>
      <c r="MBZ81" s="5"/>
      <c r="MCA81" s="5"/>
      <c r="MCB81" s="5"/>
      <c r="MCC81" s="5"/>
      <c r="MCD81" s="5"/>
      <c r="MCE81" s="5"/>
      <c r="MCF81" s="5"/>
      <c r="MCG81" s="5"/>
      <c r="MCH81" s="5"/>
      <c r="MCI81" s="5"/>
      <c r="MCJ81" s="5"/>
      <c r="MCK81" s="5"/>
      <c r="MCL81" s="5"/>
      <c r="MCM81" s="5"/>
      <c r="MCN81" s="5"/>
      <c r="MCO81" s="5"/>
      <c r="MCP81" s="5"/>
      <c r="MCQ81" s="5"/>
      <c r="MCR81" s="5"/>
      <c r="MCS81" s="5"/>
      <c r="MCT81" s="5"/>
      <c r="MCU81" s="5"/>
      <c r="MCV81" s="5"/>
      <c r="MCW81" s="5"/>
      <c r="MCX81" s="5"/>
      <c r="MCY81" s="5"/>
      <c r="MCZ81" s="5"/>
      <c r="MDA81" s="5"/>
      <c r="MDB81" s="5"/>
      <c r="MDC81" s="5"/>
      <c r="MDD81" s="5"/>
      <c r="MDE81" s="5"/>
      <c r="MDF81" s="5"/>
      <c r="MDG81" s="5"/>
      <c r="MDH81" s="5"/>
      <c r="MDI81" s="5"/>
      <c r="MDJ81" s="5"/>
      <c r="MDK81" s="5"/>
      <c r="MDL81" s="5"/>
      <c r="MDM81" s="5"/>
      <c r="MDN81" s="5"/>
      <c r="MDO81" s="5"/>
      <c r="MDP81" s="5"/>
      <c r="MDQ81" s="5"/>
      <c r="MDR81" s="5"/>
      <c r="MDS81" s="5"/>
      <c r="MDT81" s="5"/>
      <c r="MDU81" s="5"/>
      <c r="MDV81" s="5"/>
      <c r="MDW81" s="5"/>
      <c r="MDX81" s="5"/>
      <c r="MDY81" s="5"/>
      <c r="MDZ81" s="5"/>
      <c r="MEA81" s="5"/>
      <c r="MEB81" s="5"/>
      <c r="MEC81" s="5"/>
      <c r="MED81" s="5"/>
      <c r="MEE81" s="5"/>
      <c r="MEF81" s="5"/>
      <c r="MEG81" s="5"/>
      <c r="MEH81" s="5"/>
      <c r="MEI81" s="5"/>
      <c r="MEJ81" s="5"/>
      <c r="MEK81" s="5"/>
      <c r="MEL81" s="5"/>
      <c r="MEM81" s="5"/>
      <c r="MEN81" s="5"/>
      <c r="MEO81" s="5"/>
      <c r="MEP81" s="5"/>
      <c r="MEQ81" s="5"/>
      <c r="MER81" s="5"/>
      <c r="MES81" s="5"/>
      <c r="MET81" s="5"/>
      <c r="MEU81" s="5"/>
      <c r="MEV81" s="5"/>
      <c r="MEW81" s="5"/>
      <c r="MEX81" s="5"/>
      <c r="MEY81" s="5"/>
      <c r="MEZ81" s="5"/>
      <c r="MFA81" s="5"/>
      <c r="MFB81" s="5"/>
      <c r="MFC81" s="5"/>
      <c r="MFD81" s="5"/>
      <c r="MFE81" s="5"/>
      <c r="MFF81" s="5"/>
      <c r="MFG81" s="5"/>
      <c r="MFH81" s="5"/>
      <c r="MFI81" s="5"/>
      <c r="MFJ81" s="5"/>
      <c r="MFK81" s="5"/>
      <c r="MFL81" s="5"/>
      <c r="MFM81" s="5"/>
      <c r="MFN81" s="5"/>
      <c r="MFO81" s="5"/>
      <c r="MFP81" s="5"/>
      <c r="MFQ81" s="5"/>
      <c r="MFR81" s="5"/>
      <c r="MFS81" s="5"/>
      <c r="MFT81" s="5"/>
      <c r="MFU81" s="5"/>
      <c r="MFV81" s="5"/>
      <c r="MFW81" s="5"/>
      <c r="MFX81" s="5"/>
      <c r="MFY81" s="5"/>
      <c r="MFZ81" s="5"/>
      <c r="MGA81" s="5"/>
      <c r="MGB81" s="5"/>
      <c r="MGC81" s="5"/>
      <c r="MGD81" s="5"/>
      <c r="MGE81" s="5"/>
      <c r="MGF81" s="5"/>
      <c r="MGG81" s="5"/>
      <c r="MGH81" s="5"/>
      <c r="MGI81" s="5"/>
      <c r="MGJ81" s="5"/>
      <c r="MGK81" s="5"/>
      <c r="MGL81" s="5"/>
      <c r="MGM81" s="5"/>
      <c r="MGN81" s="5"/>
      <c r="MGO81" s="5"/>
      <c r="MGP81" s="5"/>
      <c r="MGQ81" s="5"/>
      <c r="MGR81" s="5"/>
      <c r="MGS81" s="5"/>
      <c r="MGT81" s="5"/>
      <c r="MGU81" s="5"/>
      <c r="MGV81" s="5"/>
      <c r="MGW81" s="5"/>
      <c r="MGX81" s="5"/>
      <c r="MGY81" s="5"/>
      <c r="MGZ81" s="5"/>
      <c r="MHA81" s="5"/>
      <c r="MHB81" s="5"/>
      <c r="MHC81" s="5"/>
      <c r="MHD81" s="5"/>
      <c r="MHE81" s="5"/>
      <c r="MHF81" s="5"/>
      <c r="MHG81" s="5"/>
      <c r="MHH81" s="5"/>
      <c r="MHI81" s="5"/>
      <c r="MHJ81" s="5"/>
      <c r="MHK81" s="5"/>
      <c r="MHL81" s="5"/>
      <c r="MHM81" s="5"/>
      <c r="MHN81" s="5"/>
      <c r="MHO81" s="5"/>
      <c r="MHP81" s="5"/>
      <c r="MHQ81" s="5"/>
      <c r="MHR81" s="5"/>
      <c r="MHS81" s="5"/>
      <c r="MHT81" s="5"/>
      <c r="MHU81" s="5"/>
      <c r="MHV81" s="5"/>
      <c r="MHW81" s="5"/>
      <c r="MHX81" s="5"/>
      <c r="MHY81" s="5"/>
      <c r="MHZ81" s="5"/>
      <c r="MIA81" s="5"/>
      <c r="MIB81" s="5"/>
      <c r="MIC81" s="5"/>
      <c r="MID81" s="5"/>
      <c r="MIE81" s="5"/>
      <c r="MIF81" s="5"/>
      <c r="MIG81" s="5"/>
      <c r="MIH81" s="5"/>
      <c r="MII81" s="5"/>
      <c r="MIJ81" s="5"/>
      <c r="MIK81" s="5"/>
      <c r="MIL81" s="5"/>
      <c r="MIM81" s="5"/>
      <c r="MIN81" s="5"/>
      <c r="MIO81" s="5"/>
      <c r="MIP81" s="5"/>
      <c r="MIQ81" s="5"/>
      <c r="MIR81" s="5"/>
      <c r="MIS81" s="5"/>
      <c r="MIT81" s="5"/>
      <c r="MIU81" s="5"/>
      <c r="MIV81" s="5"/>
      <c r="MIW81" s="5"/>
      <c r="MIX81" s="5"/>
      <c r="MIY81" s="5"/>
      <c r="MIZ81" s="5"/>
      <c r="MJA81" s="5"/>
      <c r="MJB81" s="5"/>
      <c r="MJC81" s="5"/>
      <c r="MJD81" s="5"/>
      <c r="MJE81" s="5"/>
      <c r="MJF81" s="5"/>
      <c r="MJG81" s="5"/>
      <c r="MJH81" s="5"/>
      <c r="MJI81" s="5"/>
      <c r="MJJ81" s="5"/>
      <c r="MJK81" s="5"/>
      <c r="MJL81" s="5"/>
      <c r="MJM81" s="5"/>
      <c r="MJN81" s="5"/>
      <c r="MJO81" s="5"/>
      <c r="MJP81" s="5"/>
      <c r="MJQ81" s="5"/>
      <c r="MJR81" s="5"/>
      <c r="MJS81" s="5"/>
      <c r="MJT81" s="5"/>
      <c r="MJU81" s="5"/>
      <c r="MJV81" s="5"/>
      <c r="MJW81" s="5"/>
      <c r="MJX81" s="5"/>
      <c r="MJY81" s="5"/>
      <c r="MJZ81" s="5"/>
      <c r="MKA81" s="5"/>
      <c r="MKB81" s="5"/>
      <c r="MKC81" s="5"/>
      <c r="MKD81" s="5"/>
      <c r="MKE81" s="5"/>
      <c r="MKF81" s="5"/>
      <c r="MKG81" s="5"/>
      <c r="MKH81" s="5"/>
      <c r="MKI81" s="5"/>
      <c r="MKJ81" s="5"/>
      <c r="MKK81" s="5"/>
      <c r="MKL81" s="5"/>
      <c r="MKM81" s="5"/>
      <c r="MKN81" s="5"/>
      <c r="MKO81" s="5"/>
      <c r="MKP81" s="5"/>
      <c r="MKQ81" s="5"/>
      <c r="MKR81" s="5"/>
      <c r="MKS81" s="5"/>
      <c r="MKT81" s="5"/>
      <c r="MKU81" s="5"/>
      <c r="MKV81" s="5"/>
      <c r="MKW81" s="5"/>
      <c r="MKX81" s="5"/>
      <c r="MKY81" s="5"/>
      <c r="MKZ81" s="5"/>
      <c r="MLA81" s="5"/>
      <c r="MLB81" s="5"/>
      <c r="MLC81" s="5"/>
      <c r="MLD81" s="5"/>
      <c r="MLE81" s="5"/>
      <c r="MLF81" s="5"/>
      <c r="MLG81" s="5"/>
      <c r="MLH81" s="5"/>
      <c r="MLI81" s="5"/>
      <c r="MLJ81" s="5"/>
      <c r="MLK81" s="5"/>
      <c r="MLL81" s="5"/>
      <c r="MLM81" s="5"/>
      <c r="MLN81" s="5"/>
      <c r="MLO81" s="5"/>
      <c r="MLP81" s="5"/>
      <c r="MLQ81" s="5"/>
      <c r="MLR81" s="5"/>
      <c r="MLS81" s="5"/>
      <c r="MLT81" s="5"/>
      <c r="MLU81" s="5"/>
      <c r="MLV81" s="5"/>
      <c r="MLW81" s="5"/>
      <c r="MLX81" s="5"/>
      <c r="MLY81" s="5"/>
      <c r="MLZ81" s="5"/>
      <c r="MMA81" s="5"/>
      <c r="MMB81" s="5"/>
      <c r="MMC81" s="5"/>
      <c r="MMD81" s="5"/>
      <c r="MME81" s="5"/>
      <c r="MMF81" s="5"/>
      <c r="MMG81" s="5"/>
      <c r="MMH81" s="5"/>
      <c r="MMI81" s="5"/>
      <c r="MMJ81" s="5"/>
      <c r="MMK81" s="5"/>
      <c r="MML81" s="5"/>
      <c r="MMM81" s="5"/>
      <c r="MMN81" s="5"/>
      <c r="MMO81" s="5"/>
      <c r="MMP81" s="5"/>
      <c r="MMQ81" s="5"/>
      <c r="MMR81" s="5"/>
      <c r="MMS81" s="5"/>
      <c r="MMT81" s="5"/>
      <c r="MMU81" s="5"/>
      <c r="MMV81" s="5"/>
      <c r="MMW81" s="5"/>
      <c r="MMX81" s="5"/>
      <c r="MMY81" s="5"/>
      <c r="MMZ81" s="5"/>
      <c r="MNA81" s="5"/>
      <c r="MNB81" s="5"/>
      <c r="MNC81" s="5"/>
      <c r="MND81" s="5"/>
      <c r="MNE81" s="5"/>
      <c r="MNF81" s="5"/>
      <c r="MNG81" s="5"/>
      <c r="MNH81" s="5"/>
      <c r="MNI81" s="5"/>
      <c r="MNJ81" s="5"/>
      <c r="MNK81" s="5"/>
      <c r="MNL81" s="5"/>
      <c r="MNM81" s="5"/>
      <c r="MNN81" s="5"/>
      <c r="MNO81" s="5"/>
      <c r="MNP81" s="5"/>
      <c r="MNQ81" s="5"/>
      <c r="MNR81" s="5"/>
      <c r="MNS81" s="5"/>
      <c r="MNT81" s="5"/>
      <c r="MNU81" s="5"/>
      <c r="MNV81" s="5"/>
      <c r="MNW81" s="5"/>
      <c r="MNX81" s="5"/>
      <c r="MNY81" s="5"/>
      <c r="MNZ81" s="5"/>
      <c r="MOA81" s="5"/>
      <c r="MOB81" s="5"/>
      <c r="MOC81" s="5"/>
      <c r="MOD81" s="5"/>
      <c r="MOE81" s="5"/>
      <c r="MOF81" s="5"/>
      <c r="MOG81" s="5"/>
      <c r="MOH81" s="5"/>
      <c r="MOI81" s="5"/>
      <c r="MOJ81" s="5"/>
      <c r="MOK81" s="5"/>
      <c r="MOL81" s="5"/>
      <c r="MOM81" s="5"/>
      <c r="MON81" s="5"/>
      <c r="MOO81" s="5"/>
      <c r="MOP81" s="5"/>
      <c r="MOQ81" s="5"/>
      <c r="MOR81" s="5"/>
      <c r="MOS81" s="5"/>
      <c r="MOT81" s="5"/>
      <c r="MOU81" s="5"/>
      <c r="MOV81" s="5"/>
      <c r="MOW81" s="5"/>
      <c r="MOX81" s="5"/>
      <c r="MOY81" s="5"/>
      <c r="MOZ81" s="5"/>
      <c r="MPA81" s="5"/>
      <c r="MPB81" s="5"/>
      <c r="MPC81" s="5"/>
      <c r="MPD81" s="5"/>
      <c r="MPE81" s="5"/>
      <c r="MPF81" s="5"/>
      <c r="MPG81" s="5"/>
      <c r="MPH81" s="5"/>
      <c r="MPI81" s="5"/>
      <c r="MPJ81" s="5"/>
      <c r="MPK81" s="5"/>
      <c r="MPL81" s="5"/>
      <c r="MPM81" s="5"/>
      <c r="MPN81" s="5"/>
      <c r="MPO81" s="5"/>
      <c r="MPP81" s="5"/>
      <c r="MPQ81" s="5"/>
      <c r="MPR81" s="5"/>
      <c r="MPS81" s="5"/>
      <c r="MPT81" s="5"/>
      <c r="MPU81" s="5"/>
      <c r="MPV81" s="5"/>
      <c r="MPW81" s="5"/>
      <c r="MPX81" s="5"/>
      <c r="MPY81" s="5"/>
      <c r="MPZ81" s="5"/>
      <c r="MQA81" s="5"/>
      <c r="MQB81" s="5"/>
      <c r="MQC81" s="5"/>
      <c r="MQD81" s="5"/>
      <c r="MQE81" s="5"/>
      <c r="MQF81" s="5"/>
      <c r="MQG81" s="5"/>
      <c r="MQH81" s="5"/>
      <c r="MQI81" s="5"/>
      <c r="MQJ81" s="5"/>
      <c r="MQK81" s="5"/>
      <c r="MQL81" s="5"/>
      <c r="MQM81" s="5"/>
      <c r="MQN81" s="5"/>
      <c r="MQO81" s="5"/>
      <c r="MQP81" s="5"/>
      <c r="MQQ81" s="5"/>
      <c r="MQR81" s="5"/>
      <c r="MQS81" s="5"/>
      <c r="MQT81" s="5"/>
      <c r="MQU81" s="5"/>
      <c r="MQV81" s="5"/>
      <c r="MQW81" s="5"/>
      <c r="MQX81" s="5"/>
      <c r="MQY81" s="5"/>
      <c r="MQZ81" s="5"/>
      <c r="MRA81" s="5"/>
      <c r="MRB81" s="5"/>
      <c r="MRC81" s="5"/>
      <c r="MRD81" s="5"/>
      <c r="MRE81" s="5"/>
      <c r="MRF81" s="5"/>
      <c r="MRG81" s="5"/>
      <c r="MRH81" s="5"/>
      <c r="MRI81" s="5"/>
      <c r="MRJ81" s="5"/>
      <c r="MRK81" s="5"/>
      <c r="MRL81" s="5"/>
      <c r="MRM81" s="5"/>
      <c r="MRN81" s="5"/>
      <c r="MRO81" s="5"/>
      <c r="MRP81" s="5"/>
      <c r="MRQ81" s="5"/>
      <c r="MRR81" s="5"/>
      <c r="MRS81" s="5"/>
      <c r="MRT81" s="5"/>
      <c r="MRU81" s="5"/>
      <c r="MRV81" s="5"/>
      <c r="MRW81" s="5"/>
      <c r="MRX81" s="5"/>
      <c r="MRY81" s="5"/>
      <c r="MRZ81" s="5"/>
      <c r="MSA81" s="5"/>
      <c r="MSB81" s="5"/>
      <c r="MSC81" s="5"/>
      <c r="MSD81" s="5"/>
      <c r="MSE81" s="5"/>
      <c r="MSF81" s="5"/>
      <c r="MSG81" s="5"/>
      <c r="MSH81" s="5"/>
      <c r="MSI81" s="5"/>
      <c r="MSJ81" s="5"/>
      <c r="MSK81" s="5"/>
      <c r="MSL81" s="5"/>
      <c r="MSM81" s="5"/>
      <c r="MSN81" s="5"/>
      <c r="MSO81" s="5"/>
      <c r="MSP81" s="5"/>
      <c r="MSQ81" s="5"/>
      <c r="MSR81" s="5"/>
      <c r="MSS81" s="5"/>
      <c r="MST81" s="5"/>
      <c r="MSU81" s="5"/>
      <c r="MSV81" s="5"/>
      <c r="MSW81" s="5"/>
      <c r="MSX81" s="5"/>
      <c r="MSY81" s="5"/>
      <c r="MSZ81" s="5"/>
      <c r="MTA81" s="5"/>
      <c r="MTB81" s="5"/>
      <c r="MTC81" s="5"/>
      <c r="MTD81" s="5"/>
      <c r="MTE81" s="5"/>
      <c r="MTF81" s="5"/>
      <c r="MTG81" s="5"/>
      <c r="MTH81" s="5"/>
      <c r="MTI81" s="5"/>
      <c r="MTJ81" s="5"/>
      <c r="MTK81" s="5"/>
      <c r="MTL81" s="5"/>
      <c r="MTM81" s="5"/>
      <c r="MTN81" s="5"/>
      <c r="MTO81" s="5"/>
      <c r="MTP81" s="5"/>
      <c r="MTQ81" s="5"/>
      <c r="MTR81" s="5"/>
      <c r="MTS81" s="5"/>
      <c r="MTT81" s="5"/>
      <c r="MTU81" s="5"/>
      <c r="MTV81" s="5"/>
      <c r="MTW81" s="5"/>
      <c r="MTX81" s="5"/>
      <c r="MTY81" s="5"/>
      <c r="MTZ81" s="5"/>
      <c r="MUA81" s="5"/>
      <c r="MUB81" s="5"/>
      <c r="MUC81" s="5"/>
      <c r="MUD81" s="5"/>
      <c r="MUE81" s="5"/>
      <c r="MUF81" s="5"/>
      <c r="MUG81" s="5"/>
      <c r="MUH81" s="5"/>
      <c r="MUI81" s="5"/>
      <c r="MUJ81" s="5"/>
      <c r="MUK81" s="5"/>
      <c r="MUL81" s="5"/>
      <c r="MUM81" s="5"/>
      <c r="MUN81" s="5"/>
      <c r="MUO81" s="5"/>
      <c r="MUP81" s="5"/>
      <c r="MUQ81" s="5"/>
      <c r="MUR81" s="5"/>
      <c r="MUS81" s="5"/>
      <c r="MUT81" s="5"/>
      <c r="MUU81" s="5"/>
      <c r="MUV81" s="5"/>
      <c r="MUW81" s="5"/>
      <c r="MUX81" s="5"/>
      <c r="MUY81" s="5"/>
      <c r="MUZ81" s="5"/>
      <c r="MVA81" s="5"/>
      <c r="MVB81" s="5"/>
      <c r="MVC81" s="5"/>
      <c r="MVD81" s="5"/>
      <c r="MVE81" s="5"/>
      <c r="MVF81" s="5"/>
      <c r="MVG81" s="5"/>
      <c r="MVH81" s="5"/>
      <c r="MVI81" s="5"/>
      <c r="MVJ81" s="5"/>
      <c r="MVK81" s="5"/>
      <c r="MVL81" s="5"/>
      <c r="MVM81" s="5"/>
      <c r="MVN81" s="5"/>
      <c r="MVO81" s="5"/>
      <c r="MVP81" s="5"/>
      <c r="MVQ81" s="5"/>
      <c r="MVR81" s="5"/>
      <c r="MVS81" s="5"/>
      <c r="MVT81" s="5"/>
      <c r="MVU81" s="5"/>
      <c r="MVV81" s="5"/>
      <c r="MVW81" s="5"/>
      <c r="MVX81" s="5"/>
      <c r="MVY81" s="5"/>
      <c r="MVZ81" s="5"/>
      <c r="MWA81" s="5"/>
      <c r="MWB81" s="5"/>
      <c r="MWC81" s="5"/>
      <c r="MWD81" s="5"/>
      <c r="MWE81" s="5"/>
      <c r="MWF81" s="5"/>
      <c r="MWG81" s="5"/>
      <c r="MWH81" s="5"/>
      <c r="MWI81" s="5"/>
      <c r="MWJ81" s="5"/>
      <c r="MWK81" s="5"/>
      <c r="MWL81" s="5"/>
      <c r="MWM81" s="5"/>
      <c r="MWN81" s="5"/>
      <c r="MWO81" s="5"/>
      <c r="MWP81" s="5"/>
      <c r="MWQ81" s="5"/>
      <c r="MWR81" s="5"/>
      <c r="MWS81" s="5"/>
      <c r="MWT81" s="5"/>
      <c r="MWU81" s="5"/>
      <c r="MWV81" s="5"/>
      <c r="MWW81" s="5"/>
      <c r="MWX81" s="5"/>
      <c r="MWY81" s="5"/>
      <c r="MWZ81" s="5"/>
      <c r="MXA81" s="5"/>
      <c r="MXB81" s="5"/>
      <c r="MXC81" s="5"/>
      <c r="MXD81" s="5"/>
      <c r="MXE81" s="5"/>
      <c r="MXF81" s="5"/>
      <c r="MXG81" s="5"/>
      <c r="MXH81" s="5"/>
      <c r="MXI81" s="5"/>
      <c r="MXJ81" s="5"/>
      <c r="MXK81" s="5"/>
      <c r="MXL81" s="5"/>
      <c r="MXM81" s="5"/>
      <c r="MXN81" s="5"/>
      <c r="MXO81" s="5"/>
      <c r="MXP81" s="5"/>
      <c r="MXQ81" s="5"/>
      <c r="MXR81" s="5"/>
      <c r="MXS81" s="5"/>
      <c r="MXT81" s="5"/>
      <c r="MXU81" s="5"/>
      <c r="MXV81" s="5"/>
      <c r="MXW81" s="5"/>
      <c r="MXX81" s="5"/>
      <c r="MXY81" s="5"/>
      <c r="MXZ81" s="5"/>
      <c r="MYA81" s="5"/>
      <c r="MYB81" s="5"/>
      <c r="MYC81" s="5"/>
      <c r="MYD81" s="5"/>
      <c r="MYE81" s="5"/>
      <c r="MYF81" s="5"/>
      <c r="MYG81" s="5"/>
      <c r="MYH81" s="5"/>
      <c r="MYI81" s="5"/>
      <c r="MYJ81" s="5"/>
      <c r="MYK81" s="5"/>
      <c r="MYL81" s="5"/>
      <c r="MYM81" s="5"/>
      <c r="MYN81" s="5"/>
      <c r="MYO81" s="5"/>
      <c r="MYP81" s="5"/>
      <c r="MYQ81" s="5"/>
      <c r="MYR81" s="5"/>
      <c r="MYS81" s="5"/>
      <c r="MYT81" s="5"/>
      <c r="MYU81" s="5"/>
      <c r="MYV81" s="5"/>
      <c r="MYW81" s="5"/>
      <c r="MYX81" s="5"/>
      <c r="MYY81" s="5"/>
      <c r="MYZ81" s="5"/>
      <c r="MZA81" s="5"/>
      <c r="MZB81" s="5"/>
      <c r="MZC81" s="5"/>
      <c r="MZD81" s="5"/>
      <c r="MZE81" s="5"/>
      <c r="MZF81" s="5"/>
      <c r="MZG81" s="5"/>
      <c r="MZH81" s="5"/>
      <c r="MZI81" s="5"/>
      <c r="MZJ81" s="5"/>
      <c r="MZK81" s="5"/>
      <c r="MZL81" s="5"/>
      <c r="MZM81" s="5"/>
      <c r="MZN81" s="5"/>
      <c r="MZO81" s="5"/>
      <c r="MZP81" s="5"/>
      <c r="MZQ81" s="5"/>
      <c r="MZR81" s="5"/>
      <c r="MZS81" s="5"/>
      <c r="MZT81" s="5"/>
      <c r="MZU81" s="5"/>
      <c r="MZV81" s="5"/>
      <c r="MZW81" s="5"/>
      <c r="MZX81" s="5"/>
      <c r="MZY81" s="5"/>
      <c r="MZZ81" s="5"/>
      <c r="NAA81" s="5"/>
      <c r="NAB81" s="5"/>
      <c r="NAC81" s="5"/>
      <c r="NAD81" s="5"/>
      <c r="NAE81" s="5"/>
      <c r="NAF81" s="5"/>
      <c r="NAG81" s="5"/>
      <c r="NAH81" s="5"/>
      <c r="NAI81" s="5"/>
      <c r="NAJ81" s="5"/>
      <c r="NAK81" s="5"/>
      <c r="NAL81" s="5"/>
      <c r="NAM81" s="5"/>
      <c r="NAN81" s="5"/>
      <c r="NAO81" s="5"/>
      <c r="NAP81" s="5"/>
      <c r="NAQ81" s="5"/>
      <c r="NAR81" s="5"/>
      <c r="NAS81" s="5"/>
      <c r="NAT81" s="5"/>
      <c r="NAU81" s="5"/>
      <c r="NAV81" s="5"/>
      <c r="NAW81" s="5"/>
      <c r="NAX81" s="5"/>
      <c r="NAY81" s="5"/>
      <c r="NAZ81" s="5"/>
      <c r="NBA81" s="5"/>
      <c r="NBB81" s="5"/>
      <c r="NBC81" s="5"/>
      <c r="NBD81" s="5"/>
      <c r="NBE81" s="5"/>
      <c r="NBF81" s="5"/>
      <c r="NBG81" s="5"/>
      <c r="NBH81" s="5"/>
      <c r="NBI81" s="5"/>
      <c r="NBJ81" s="5"/>
      <c r="NBK81" s="5"/>
      <c r="NBL81" s="5"/>
      <c r="NBM81" s="5"/>
      <c r="NBN81" s="5"/>
      <c r="NBO81" s="5"/>
      <c r="NBP81" s="5"/>
      <c r="NBQ81" s="5"/>
      <c r="NBR81" s="5"/>
      <c r="NBS81" s="5"/>
      <c r="NBT81" s="5"/>
      <c r="NBU81" s="5"/>
      <c r="NBV81" s="5"/>
      <c r="NBW81" s="5"/>
      <c r="NBX81" s="5"/>
      <c r="NBY81" s="5"/>
      <c r="NBZ81" s="5"/>
      <c r="NCA81" s="5"/>
      <c r="NCB81" s="5"/>
      <c r="NCC81" s="5"/>
      <c r="NCD81" s="5"/>
      <c r="NCE81" s="5"/>
      <c r="NCF81" s="5"/>
      <c r="NCG81" s="5"/>
      <c r="NCH81" s="5"/>
      <c r="NCI81" s="5"/>
      <c r="NCJ81" s="5"/>
      <c r="NCK81" s="5"/>
      <c r="NCL81" s="5"/>
      <c r="NCM81" s="5"/>
      <c r="NCN81" s="5"/>
      <c r="NCO81" s="5"/>
      <c r="NCP81" s="5"/>
      <c r="NCQ81" s="5"/>
      <c r="NCR81" s="5"/>
      <c r="NCS81" s="5"/>
      <c r="NCT81" s="5"/>
      <c r="NCU81" s="5"/>
      <c r="NCV81" s="5"/>
      <c r="NCW81" s="5"/>
      <c r="NCX81" s="5"/>
      <c r="NCY81" s="5"/>
      <c r="NCZ81" s="5"/>
      <c r="NDA81" s="5"/>
      <c r="NDB81" s="5"/>
      <c r="NDC81" s="5"/>
      <c r="NDD81" s="5"/>
      <c r="NDE81" s="5"/>
      <c r="NDF81" s="5"/>
      <c r="NDG81" s="5"/>
      <c r="NDH81" s="5"/>
      <c r="NDI81" s="5"/>
      <c r="NDJ81" s="5"/>
      <c r="NDK81" s="5"/>
      <c r="NDL81" s="5"/>
      <c r="NDM81" s="5"/>
      <c r="NDN81" s="5"/>
      <c r="NDO81" s="5"/>
      <c r="NDP81" s="5"/>
      <c r="NDQ81" s="5"/>
      <c r="NDR81" s="5"/>
      <c r="NDS81" s="5"/>
      <c r="NDT81" s="5"/>
      <c r="NDU81" s="5"/>
      <c r="NDV81" s="5"/>
      <c r="NDW81" s="5"/>
      <c r="NDX81" s="5"/>
      <c r="NDY81" s="5"/>
      <c r="NDZ81" s="5"/>
      <c r="NEA81" s="5"/>
      <c r="NEB81" s="5"/>
      <c r="NEC81" s="5"/>
      <c r="NED81" s="5"/>
      <c r="NEE81" s="5"/>
      <c r="NEF81" s="5"/>
      <c r="NEG81" s="5"/>
      <c r="NEH81" s="5"/>
      <c r="NEI81" s="5"/>
      <c r="NEJ81" s="5"/>
      <c r="NEK81" s="5"/>
      <c r="NEL81" s="5"/>
      <c r="NEM81" s="5"/>
      <c r="NEN81" s="5"/>
      <c r="NEO81" s="5"/>
      <c r="NEP81" s="5"/>
      <c r="NEQ81" s="5"/>
      <c r="NER81" s="5"/>
      <c r="NES81" s="5"/>
      <c r="NET81" s="5"/>
      <c r="NEU81" s="5"/>
      <c r="NEV81" s="5"/>
      <c r="NEW81" s="5"/>
      <c r="NEX81" s="5"/>
      <c r="NEY81" s="5"/>
      <c r="NEZ81" s="5"/>
      <c r="NFA81" s="5"/>
      <c r="NFB81" s="5"/>
      <c r="NFC81" s="5"/>
      <c r="NFD81" s="5"/>
      <c r="NFE81" s="5"/>
      <c r="NFF81" s="5"/>
      <c r="NFG81" s="5"/>
      <c r="NFH81" s="5"/>
      <c r="NFI81" s="5"/>
      <c r="NFJ81" s="5"/>
      <c r="NFK81" s="5"/>
      <c r="NFL81" s="5"/>
      <c r="NFM81" s="5"/>
      <c r="NFN81" s="5"/>
      <c r="NFO81" s="5"/>
      <c r="NFP81" s="5"/>
      <c r="NFQ81" s="5"/>
      <c r="NFR81" s="5"/>
      <c r="NFS81" s="5"/>
      <c r="NFT81" s="5"/>
      <c r="NFU81" s="5"/>
      <c r="NFV81" s="5"/>
      <c r="NFW81" s="5"/>
      <c r="NFX81" s="5"/>
      <c r="NFY81" s="5"/>
      <c r="NFZ81" s="5"/>
      <c r="NGA81" s="5"/>
      <c r="NGB81" s="5"/>
      <c r="NGC81" s="5"/>
      <c r="NGD81" s="5"/>
      <c r="NGE81" s="5"/>
      <c r="NGF81" s="5"/>
      <c r="NGG81" s="5"/>
      <c r="NGH81" s="5"/>
      <c r="NGI81" s="5"/>
      <c r="NGJ81" s="5"/>
      <c r="NGK81" s="5"/>
      <c r="NGL81" s="5"/>
      <c r="NGM81" s="5"/>
      <c r="NGN81" s="5"/>
      <c r="NGO81" s="5"/>
      <c r="NGP81" s="5"/>
      <c r="NGQ81" s="5"/>
      <c r="NGR81" s="5"/>
      <c r="NGS81" s="5"/>
      <c r="NGT81" s="5"/>
      <c r="NGU81" s="5"/>
      <c r="NGV81" s="5"/>
      <c r="NGW81" s="5"/>
      <c r="NGX81" s="5"/>
      <c r="NGY81" s="5"/>
      <c r="NGZ81" s="5"/>
      <c r="NHA81" s="5"/>
      <c r="NHB81" s="5"/>
      <c r="NHC81" s="5"/>
      <c r="NHD81" s="5"/>
      <c r="NHE81" s="5"/>
      <c r="NHF81" s="5"/>
      <c r="NHG81" s="5"/>
      <c r="NHH81" s="5"/>
      <c r="NHI81" s="5"/>
      <c r="NHJ81" s="5"/>
      <c r="NHK81" s="5"/>
      <c r="NHL81" s="5"/>
      <c r="NHM81" s="5"/>
      <c r="NHN81" s="5"/>
      <c r="NHO81" s="5"/>
      <c r="NHP81" s="5"/>
      <c r="NHQ81" s="5"/>
      <c r="NHR81" s="5"/>
      <c r="NHS81" s="5"/>
      <c r="NHT81" s="5"/>
      <c r="NHU81" s="5"/>
      <c r="NHV81" s="5"/>
      <c r="NHW81" s="5"/>
      <c r="NHX81" s="5"/>
      <c r="NHY81" s="5"/>
      <c r="NHZ81" s="5"/>
      <c r="NIA81" s="5"/>
      <c r="NIB81" s="5"/>
      <c r="NIC81" s="5"/>
      <c r="NID81" s="5"/>
      <c r="NIE81" s="5"/>
      <c r="NIF81" s="5"/>
      <c r="NIG81" s="5"/>
      <c r="NIH81" s="5"/>
      <c r="NII81" s="5"/>
      <c r="NIJ81" s="5"/>
      <c r="NIK81" s="5"/>
      <c r="NIL81" s="5"/>
      <c r="NIM81" s="5"/>
      <c r="NIN81" s="5"/>
      <c r="NIO81" s="5"/>
      <c r="NIP81" s="5"/>
      <c r="NIQ81" s="5"/>
      <c r="NIR81" s="5"/>
      <c r="NIS81" s="5"/>
      <c r="NIT81" s="5"/>
      <c r="NIU81" s="5"/>
      <c r="NIV81" s="5"/>
      <c r="NIW81" s="5"/>
      <c r="NIX81" s="5"/>
      <c r="NIY81" s="5"/>
      <c r="NIZ81" s="5"/>
      <c r="NJA81" s="5"/>
      <c r="NJB81" s="5"/>
      <c r="NJC81" s="5"/>
      <c r="NJD81" s="5"/>
      <c r="NJE81" s="5"/>
      <c r="NJF81" s="5"/>
      <c r="NJG81" s="5"/>
      <c r="NJH81" s="5"/>
      <c r="NJI81" s="5"/>
      <c r="NJJ81" s="5"/>
      <c r="NJK81" s="5"/>
      <c r="NJL81" s="5"/>
      <c r="NJM81" s="5"/>
      <c r="NJN81" s="5"/>
      <c r="NJO81" s="5"/>
      <c r="NJP81" s="5"/>
      <c r="NJQ81" s="5"/>
      <c r="NJR81" s="5"/>
      <c r="NJS81" s="5"/>
      <c r="NJT81" s="5"/>
      <c r="NJU81" s="5"/>
      <c r="NJV81" s="5"/>
      <c r="NJW81" s="5"/>
      <c r="NJX81" s="5"/>
      <c r="NJY81" s="5"/>
      <c r="NJZ81" s="5"/>
      <c r="NKA81" s="5"/>
      <c r="NKB81" s="5"/>
      <c r="NKC81" s="5"/>
      <c r="NKD81" s="5"/>
      <c r="NKE81" s="5"/>
      <c r="NKF81" s="5"/>
      <c r="NKG81" s="5"/>
      <c r="NKH81" s="5"/>
      <c r="NKI81" s="5"/>
      <c r="NKJ81" s="5"/>
      <c r="NKK81" s="5"/>
      <c r="NKL81" s="5"/>
      <c r="NKM81" s="5"/>
      <c r="NKN81" s="5"/>
      <c r="NKO81" s="5"/>
      <c r="NKP81" s="5"/>
      <c r="NKQ81" s="5"/>
      <c r="NKR81" s="5"/>
      <c r="NKS81" s="5"/>
      <c r="NKT81" s="5"/>
      <c r="NKU81" s="5"/>
      <c r="NKV81" s="5"/>
      <c r="NKW81" s="5"/>
      <c r="NKX81" s="5"/>
      <c r="NKY81" s="5"/>
      <c r="NKZ81" s="5"/>
      <c r="NLA81" s="5"/>
      <c r="NLB81" s="5"/>
      <c r="NLC81" s="5"/>
      <c r="NLD81" s="5"/>
      <c r="NLE81" s="5"/>
      <c r="NLF81" s="5"/>
      <c r="NLG81" s="5"/>
      <c r="NLH81" s="5"/>
      <c r="NLI81" s="5"/>
      <c r="NLJ81" s="5"/>
      <c r="NLK81" s="5"/>
      <c r="NLL81" s="5"/>
      <c r="NLM81" s="5"/>
      <c r="NLN81" s="5"/>
      <c r="NLO81" s="5"/>
      <c r="NLP81" s="5"/>
      <c r="NLQ81" s="5"/>
      <c r="NLR81" s="5"/>
      <c r="NLS81" s="5"/>
      <c r="NLT81" s="5"/>
      <c r="NLU81" s="5"/>
      <c r="NLV81" s="5"/>
      <c r="NLW81" s="5"/>
      <c r="NLX81" s="5"/>
      <c r="NLY81" s="5"/>
      <c r="NLZ81" s="5"/>
      <c r="NMA81" s="5"/>
      <c r="NMB81" s="5"/>
      <c r="NMC81" s="5"/>
      <c r="NMD81" s="5"/>
      <c r="NME81" s="5"/>
      <c r="NMF81" s="5"/>
      <c r="NMG81" s="5"/>
      <c r="NMH81" s="5"/>
      <c r="NMI81" s="5"/>
      <c r="NMJ81" s="5"/>
      <c r="NMK81" s="5"/>
      <c r="NML81" s="5"/>
      <c r="NMM81" s="5"/>
      <c r="NMN81" s="5"/>
      <c r="NMO81" s="5"/>
      <c r="NMP81" s="5"/>
      <c r="NMQ81" s="5"/>
      <c r="NMR81" s="5"/>
      <c r="NMS81" s="5"/>
      <c r="NMT81" s="5"/>
      <c r="NMU81" s="5"/>
      <c r="NMV81" s="5"/>
      <c r="NMW81" s="5"/>
      <c r="NMX81" s="5"/>
      <c r="NMY81" s="5"/>
      <c r="NMZ81" s="5"/>
      <c r="NNA81" s="5"/>
      <c r="NNB81" s="5"/>
      <c r="NNC81" s="5"/>
      <c r="NND81" s="5"/>
      <c r="NNE81" s="5"/>
      <c r="NNF81" s="5"/>
      <c r="NNG81" s="5"/>
      <c r="NNH81" s="5"/>
      <c r="NNI81" s="5"/>
      <c r="NNJ81" s="5"/>
      <c r="NNK81" s="5"/>
      <c r="NNL81" s="5"/>
      <c r="NNM81" s="5"/>
      <c r="NNN81" s="5"/>
      <c r="NNO81" s="5"/>
      <c r="NNP81" s="5"/>
      <c r="NNQ81" s="5"/>
      <c r="NNR81" s="5"/>
      <c r="NNS81" s="5"/>
      <c r="NNT81" s="5"/>
      <c r="NNU81" s="5"/>
      <c r="NNV81" s="5"/>
      <c r="NNW81" s="5"/>
      <c r="NNX81" s="5"/>
      <c r="NNY81" s="5"/>
      <c r="NNZ81" s="5"/>
      <c r="NOA81" s="5"/>
      <c r="NOB81" s="5"/>
      <c r="NOC81" s="5"/>
      <c r="NOD81" s="5"/>
      <c r="NOE81" s="5"/>
      <c r="NOF81" s="5"/>
      <c r="NOG81" s="5"/>
      <c r="NOH81" s="5"/>
      <c r="NOI81" s="5"/>
      <c r="NOJ81" s="5"/>
      <c r="NOK81" s="5"/>
      <c r="NOL81" s="5"/>
      <c r="NOM81" s="5"/>
      <c r="NON81" s="5"/>
      <c r="NOO81" s="5"/>
      <c r="NOP81" s="5"/>
      <c r="NOQ81" s="5"/>
      <c r="NOR81" s="5"/>
      <c r="NOS81" s="5"/>
      <c r="NOT81" s="5"/>
      <c r="NOU81" s="5"/>
      <c r="NOV81" s="5"/>
      <c r="NOW81" s="5"/>
      <c r="NOX81" s="5"/>
      <c r="NOY81" s="5"/>
      <c r="NOZ81" s="5"/>
      <c r="NPA81" s="5"/>
      <c r="NPB81" s="5"/>
      <c r="NPC81" s="5"/>
      <c r="NPD81" s="5"/>
      <c r="NPE81" s="5"/>
      <c r="NPF81" s="5"/>
      <c r="NPG81" s="5"/>
      <c r="NPH81" s="5"/>
      <c r="NPI81" s="5"/>
      <c r="NPJ81" s="5"/>
      <c r="NPK81" s="5"/>
      <c r="NPL81" s="5"/>
      <c r="NPM81" s="5"/>
      <c r="NPN81" s="5"/>
      <c r="NPO81" s="5"/>
      <c r="NPP81" s="5"/>
      <c r="NPQ81" s="5"/>
      <c r="NPR81" s="5"/>
      <c r="NPS81" s="5"/>
      <c r="NPT81" s="5"/>
      <c r="NPU81" s="5"/>
      <c r="NPV81" s="5"/>
      <c r="NPW81" s="5"/>
      <c r="NPX81" s="5"/>
      <c r="NPY81" s="5"/>
      <c r="NPZ81" s="5"/>
      <c r="NQA81" s="5"/>
      <c r="NQB81" s="5"/>
      <c r="NQC81" s="5"/>
      <c r="NQD81" s="5"/>
      <c r="NQE81" s="5"/>
      <c r="NQF81" s="5"/>
      <c r="NQG81" s="5"/>
      <c r="NQH81" s="5"/>
      <c r="NQI81" s="5"/>
      <c r="NQJ81" s="5"/>
      <c r="NQK81" s="5"/>
      <c r="NQL81" s="5"/>
      <c r="NQM81" s="5"/>
      <c r="NQN81" s="5"/>
      <c r="NQO81" s="5"/>
      <c r="NQP81" s="5"/>
      <c r="NQQ81" s="5"/>
      <c r="NQR81" s="5"/>
      <c r="NQS81" s="5"/>
      <c r="NQT81" s="5"/>
      <c r="NQU81" s="5"/>
      <c r="NQV81" s="5"/>
      <c r="NQW81" s="5"/>
      <c r="NQX81" s="5"/>
      <c r="NQY81" s="5"/>
      <c r="NQZ81" s="5"/>
      <c r="NRA81" s="5"/>
      <c r="NRB81" s="5"/>
      <c r="NRC81" s="5"/>
      <c r="NRD81" s="5"/>
      <c r="NRE81" s="5"/>
      <c r="NRF81" s="5"/>
      <c r="NRG81" s="5"/>
      <c r="NRH81" s="5"/>
      <c r="NRI81" s="5"/>
      <c r="NRJ81" s="5"/>
      <c r="NRK81" s="5"/>
      <c r="NRL81" s="5"/>
      <c r="NRM81" s="5"/>
      <c r="NRN81" s="5"/>
      <c r="NRO81" s="5"/>
      <c r="NRP81" s="5"/>
      <c r="NRQ81" s="5"/>
      <c r="NRR81" s="5"/>
      <c r="NRS81" s="5"/>
      <c r="NRT81" s="5"/>
      <c r="NRU81" s="5"/>
      <c r="NRV81" s="5"/>
      <c r="NRW81" s="5"/>
      <c r="NRX81" s="5"/>
      <c r="NRY81" s="5"/>
      <c r="NRZ81" s="5"/>
      <c r="NSA81" s="5"/>
      <c r="NSB81" s="5"/>
      <c r="NSC81" s="5"/>
      <c r="NSD81" s="5"/>
      <c r="NSE81" s="5"/>
      <c r="NSF81" s="5"/>
      <c r="NSG81" s="5"/>
      <c r="NSH81" s="5"/>
      <c r="NSI81" s="5"/>
      <c r="NSJ81" s="5"/>
      <c r="NSK81" s="5"/>
      <c r="NSL81" s="5"/>
      <c r="NSM81" s="5"/>
      <c r="NSN81" s="5"/>
      <c r="NSO81" s="5"/>
      <c r="NSP81" s="5"/>
      <c r="NSQ81" s="5"/>
      <c r="NSR81" s="5"/>
      <c r="NSS81" s="5"/>
      <c r="NST81" s="5"/>
      <c r="NSU81" s="5"/>
      <c r="NSV81" s="5"/>
      <c r="NSW81" s="5"/>
      <c r="NSX81" s="5"/>
      <c r="NSY81" s="5"/>
      <c r="NSZ81" s="5"/>
      <c r="NTA81" s="5"/>
      <c r="NTB81" s="5"/>
      <c r="NTC81" s="5"/>
      <c r="NTD81" s="5"/>
      <c r="NTE81" s="5"/>
      <c r="NTF81" s="5"/>
      <c r="NTG81" s="5"/>
      <c r="NTH81" s="5"/>
      <c r="NTI81" s="5"/>
      <c r="NTJ81" s="5"/>
      <c r="NTK81" s="5"/>
      <c r="NTL81" s="5"/>
      <c r="NTM81" s="5"/>
      <c r="NTN81" s="5"/>
      <c r="NTO81" s="5"/>
      <c r="NTP81" s="5"/>
      <c r="NTQ81" s="5"/>
      <c r="NTR81" s="5"/>
      <c r="NTS81" s="5"/>
      <c r="NTT81" s="5"/>
      <c r="NTU81" s="5"/>
      <c r="NTV81" s="5"/>
      <c r="NTW81" s="5"/>
      <c r="NTX81" s="5"/>
      <c r="NTY81" s="5"/>
      <c r="NTZ81" s="5"/>
      <c r="NUA81" s="5"/>
      <c r="NUB81" s="5"/>
      <c r="NUC81" s="5"/>
      <c r="NUD81" s="5"/>
      <c r="NUE81" s="5"/>
      <c r="NUF81" s="5"/>
      <c r="NUG81" s="5"/>
      <c r="NUH81" s="5"/>
      <c r="NUI81" s="5"/>
      <c r="NUJ81" s="5"/>
      <c r="NUK81" s="5"/>
      <c r="NUL81" s="5"/>
      <c r="NUM81" s="5"/>
      <c r="NUN81" s="5"/>
      <c r="NUO81" s="5"/>
      <c r="NUP81" s="5"/>
      <c r="NUQ81" s="5"/>
      <c r="NUR81" s="5"/>
      <c r="NUS81" s="5"/>
      <c r="NUT81" s="5"/>
      <c r="NUU81" s="5"/>
      <c r="NUV81" s="5"/>
      <c r="NUW81" s="5"/>
      <c r="NUX81" s="5"/>
      <c r="NUY81" s="5"/>
      <c r="NUZ81" s="5"/>
      <c r="NVA81" s="5"/>
      <c r="NVB81" s="5"/>
      <c r="NVC81" s="5"/>
      <c r="NVD81" s="5"/>
      <c r="NVE81" s="5"/>
      <c r="NVF81" s="5"/>
      <c r="NVG81" s="5"/>
      <c r="NVH81" s="5"/>
      <c r="NVI81" s="5"/>
      <c r="NVJ81" s="5"/>
      <c r="NVK81" s="5"/>
      <c r="NVL81" s="5"/>
      <c r="NVM81" s="5"/>
      <c r="NVN81" s="5"/>
      <c r="NVO81" s="5"/>
      <c r="NVP81" s="5"/>
      <c r="NVQ81" s="5"/>
      <c r="NVR81" s="5"/>
      <c r="NVS81" s="5"/>
      <c r="NVT81" s="5"/>
      <c r="NVU81" s="5"/>
      <c r="NVV81" s="5"/>
      <c r="NVW81" s="5"/>
      <c r="NVX81" s="5"/>
      <c r="NVY81" s="5"/>
      <c r="NVZ81" s="5"/>
      <c r="NWA81" s="5"/>
      <c r="NWB81" s="5"/>
      <c r="NWC81" s="5"/>
      <c r="NWD81" s="5"/>
      <c r="NWE81" s="5"/>
      <c r="NWF81" s="5"/>
      <c r="NWG81" s="5"/>
      <c r="NWH81" s="5"/>
      <c r="NWI81" s="5"/>
      <c r="NWJ81" s="5"/>
      <c r="NWK81" s="5"/>
      <c r="NWL81" s="5"/>
      <c r="NWM81" s="5"/>
      <c r="NWN81" s="5"/>
      <c r="NWO81" s="5"/>
      <c r="NWP81" s="5"/>
      <c r="NWQ81" s="5"/>
      <c r="NWR81" s="5"/>
      <c r="NWS81" s="5"/>
      <c r="NWT81" s="5"/>
      <c r="NWU81" s="5"/>
      <c r="NWV81" s="5"/>
      <c r="NWW81" s="5"/>
      <c r="NWX81" s="5"/>
      <c r="NWY81" s="5"/>
      <c r="NWZ81" s="5"/>
      <c r="NXA81" s="5"/>
      <c r="NXB81" s="5"/>
      <c r="NXC81" s="5"/>
      <c r="NXD81" s="5"/>
      <c r="NXE81" s="5"/>
      <c r="NXF81" s="5"/>
      <c r="NXG81" s="5"/>
      <c r="NXH81" s="5"/>
      <c r="NXI81" s="5"/>
      <c r="NXJ81" s="5"/>
      <c r="NXK81" s="5"/>
      <c r="NXL81" s="5"/>
      <c r="NXM81" s="5"/>
      <c r="NXN81" s="5"/>
      <c r="NXO81" s="5"/>
      <c r="NXP81" s="5"/>
      <c r="NXQ81" s="5"/>
      <c r="NXR81" s="5"/>
      <c r="NXS81" s="5"/>
      <c r="NXT81" s="5"/>
      <c r="NXU81" s="5"/>
      <c r="NXV81" s="5"/>
      <c r="NXW81" s="5"/>
      <c r="NXX81" s="5"/>
      <c r="NXY81" s="5"/>
      <c r="NXZ81" s="5"/>
      <c r="NYA81" s="5"/>
      <c r="NYB81" s="5"/>
      <c r="NYC81" s="5"/>
      <c r="NYD81" s="5"/>
      <c r="NYE81" s="5"/>
      <c r="NYF81" s="5"/>
      <c r="NYG81" s="5"/>
      <c r="NYH81" s="5"/>
      <c r="NYI81" s="5"/>
      <c r="NYJ81" s="5"/>
      <c r="NYK81" s="5"/>
      <c r="NYL81" s="5"/>
      <c r="NYM81" s="5"/>
      <c r="NYN81" s="5"/>
      <c r="NYO81" s="5"/>
      <c r="NYP81" s="5"/>
      <c r="NYQ81" s="5"/>
      <c r="NYR81" s="5"/>
      <c r="NYS81" s="5"/>
      <c r="NYT81" s="5"/>
      <c r="NYU81" s="5"/>
      <c r="NYV81" s="5"/>
      <c r="NYW81" s="5"/>
      <c r="NYX81" s="5"/>
      <c r="NYY81" s="5"/>
      <c r="NYZ81" s="5"/>
      <c r="NZA81" s="5"/>
      <c r="NZB81" s="5"/>
      <c r="NZC81" s="5"/>
      <c r="NZD81" s="5"/>
      <c r="NZE81" s="5"/>
      <c r="NZF81" s="5"/>
      <c r="NZG81" s="5"/>
      <c r="NZH81" s="5"/>
      <c r="NZI81" s="5"/>
      <c r="NZJ81" s="5"/>
      <c r="NZK81" s="5"/>
      <c r="NZL81" s="5"/>
      <c r="NZM81" s="5"/>
      <c r="NZN81" s="5"/>
      <c r="NZO81" s="5"/>
      <c r="NZP81" s="5"/>
      <c r="NZQ81" s="5"/>
      <c r="NZR81" s="5"/>
      <c r="NZS81" s="5"/>
      <c r="NZT81" s="5"/>
      <c r="NZU81" s="5"/>
      <c r="NZV81" s="5"/>
      <c r="NZW81" s="5"/>
      <c r="NZX81" s="5"/>
      <c r="NZY81" s="5"/>
      <c r="NZZ81" s="5"/>
      <c r="OAA81" s="5"/>
      <c r="OAB81" s="5"/>
      <c r="OAC81" s="5"/>
      <c r="OAD81" s="5"/>
      <c r="OAE81" s="5"/>
      <c r="OAF81" s="5"/>
      <c r="OAG81" s="5"/>
      <c r="OAH81" s="5"/>
      <c r="OAI81" s="5"/>
      <c r="OAJ81" s="5"/>
      <c r="OAK81" s="5"/>
      <c r="OAL81" s="5"/>
      <c r="OAM81" s="5"/>
      <c r="OAN81" s="5"/>
      <c r="OAO81" s="5"/>
      <c r="OAP81" s="5"/>
      <c r="OAQ81" s="5"/>
      <c r="OAR81" s="5"/>
      <c r="OAS81" s="5"/>
      <c r="OAT81" s="5"/>
      <c r="OAU81" s="5"/>
      <c r="OAV81" s="5"/>
      <c r="OAW81" s="5"/>
      <c r="OAX81" s="5"/>
      <c r="OAY81" s="5"/>
      <c r="OAZ81" s="5"/>
      <c r="OBA81" s="5"/>
      <c r="OBB81" s="5"/>
      <c r="OBC81" s="5"/>
      <c r="OBD81" s="5"/>
      <c r="OBE81" s="5"/>
      <c r="OBF81" s="5"/>
      <c r="OBG81" s="5"/>
      <c r="OBH81" s="5"/>
      <c r="OBI81" s="5"/>
      <c r="OBJ81" s="5"/>
      <c r="OBK81" s="5"/>
      <c r="OBL81" s="5"/>
      <c r="OBM81" s="5"/>
      <c r="OBN81" s="5"/>
      <c r="OBO81" s="5"/>
      <c r="OBP81" s="5"/>
      <c r="OBQ81" s="5"/>
      <c r="OBR81" s="5"/>
      <c r="OBS81" s="5"/>
      <c r="OBT81" s="5"/>
      <c r="OBU81" s="5"/>
      <c r="OBV81" s="5"/>
      <c r="OBW81" s="5"/>
      <c r="OBX81" s="5"/>
      <c r="OBY81" s="5"/>
      <c r="OBZ81" s="5"/>
      <c r="OCA81" s="5"/>
      <c r="OCB81" s="5"/>
      <c r="OCC81" s="5"/>
      <c r="OCD81" s="5"/>
      <c r="OCE81" s="5"/>
      <c r="OCF81" s="5"/>
      <c r="OCG81" s="5"/>
      <c r="OCH81" s="5"/>
      <c r="OCI81" s="5"/>
      <c r="OCJ81" s="5"/>
      <c r="OCK81" s="5"/>
      <c r="OCL81" s="5"/>
      <c r="OCM81" s="5"/>
      <c r="OCN81" s="5"/>
      <c r="OCO81" s="5"/>
      <c r="OCP81" s="5"/>
      <c r="OCQ81" s="5"/>
      <c r="OCR81" s="5"/>
      <c r="OCS81" s="5"/>
      <c r="OCT81" s="5"/>
      <c r="OCU81" s="5"/>
      <c r="OCV81" s="5"/>
      <c r="OCW81" s="5"/>
      <c r="OCX81" s="5"/>
      <c r="OCY81" s="5"/>
      <c r="OCZ81" s="5"/>
      <c r="ODA81" s="5"/>
      <c r="ODB81" s="5"/>
      <c r="ODC81" s="5"/>
      <c r="ODD81" s="5"/>
      <c r="ODE81" s="5"/>
      <c r="ODF81" s="5"/>
      <c r="ODG81" s="5"/>
      <c r="ODH81" s="5"/>
      <c r="ODI81" s="5"/>
      <c r="ODJ81" s="5"/>
      <c r="ODK81" s="5"/>
      <c r="ODL81" s="5"/>
      <c r="ODM81" s="5"/>
      <c r="ODN81" s="5"/>
      <c r="ODO81" s="5"/>
      <c r="ODP81" s="5"/>
      <c r="ODQ81" s="5"/>
      <c r="ODR81" s="5"/>
      <c r="ODS81" s="5"/>
      <c r="ODT81" s="5"/>
      <c r="ODU81" s="5"/>
      <c r="ODV81" s="5"/>
      <c r="ODW81" s="5"/>
      <c r="ODX81" s="5"/>
      <c r="ODY81" s="5"/>
      <c r="ODZ81" s="5"/>
      <c r="OEA81" s="5"/>
      <c r="OEB81" s="5"/>
      <c r="OEC81" s="5"/>
      <c r="OED81" s="5"/>
      <c r="OEE81" s="5"/>
      <c r="OEF81" s="5"/>
      <c r="OEG81" s="5"/>
      <c r="OEH81" s="5"/>
      <c r="OEI81" s="5"/>
      <c r="OEJ81" s="5"/>
      <c r="OEK81" s="5"/>
      <c r="OEL81" s="5"/>
      <c r="OEM81" s="5"/>
      <c r="OEN81" s="5"/>
      <c r="OEO81" s="5"/>
      <c r="OEP81" s="5"/>
      <c r="OEQ81" s="5"/>
      <c r="OER81" s="5"/>
      <c r="OES81" s="5"/>
      <c r="OET81" s="5"/>
      <c r="OEU81" s="5"/>
      <c r="OEV81" s="5"/>
      <c r="OEW81" s="5"/>
      <c r="OEX81" s="5"/>
      <c r="OEY81" s="5"/>
      <c r="OEZ81" s="5"/>
      <c r="OFA81" s="5"/>
      <c r="OFB81" s="5"/>
      <c r="OFC81" s="5"/>
      <c r="OFD81" s="5"/>
      <c r="OFE81" s="5"/>
      <c r="OFF81" s="5"/>
      <c r="OFG81" s="5"/>
      <c r="OFH81" s="5"/>
      <c r="OFI81" s="5"/>
      <c r="OFJ81" s="5"/>
      <c r="OFK81" s="5"/>
      <c r="OFL81" s="5"/>
      <c r="OFM81" s="5"/>
      <c r="OFN81" s="5"/>
      <c r="OFO81" s="5"/>
      <c r="OFP81" s="5"/>
      <c r="OFQ81" s="5"/>
      <c r="OFR81" s="5"/>
      <c r="OFS81" s="5"/>
      <c r="OFT81" s="5"/>
      <c r="OFU81" s="5"/>
      <c r="OFV81" s="5"/>
      <c r="OFW81" s="5"/>
      <c r="OFX81" s="5"/>
      <c r="OFY81" s="5"/>
      <c r="OFZ81" s="5"/>
      <c r="OGA81" s="5"/>
      <c r="OGB81" s="5"/>
      <c r="OGC81" s="5"/>
      <c r="OGD81" s="5"/>
      <c r="OGE81" s="5"/>
      <c r="OGF81" s="5"/>
      <c r="OGG81" s="5"/>
      <c r="OGH81" s="5"/>
      <c r="OGI81" s="5"/>
      <c r="OGJ81" s="5"/>
      <c r="OGK81" s="5"/>
      <c r="OGL81" s="5"/>
      <c r="OGM81" s="5"/>
      <c r="OGN81" s="5"/>
      <c r="OGO81" s="5"/>
      <c r="OGP81" s="5"/>
      <c r="OGQ81" s="5"/>
      <c r="OGR81" s="5"/>
      <c r="OGS81" s="5"/>
      <c r="OGT81" s="5"/>
      <c r="OGU81" s="5"/>
      <c r="OGV81" s="5"/>
      <c r="OGW81" s="5"/>
      <c r="OGX81" s="5"/>
      <c r="OGY81" s="5"/>
      <c r="OGZ81" s="5"/>
      <c r="OHA81" s="5"/>
      <c r="OHB81" s="5"/>
      <c r="OHC81" s="5"/>
      <c r="OHD81" s="5"/>
      <c r="OHE81" s="5"/>
      <c r="OHF81" s="5"/>
      <c r="OHG81" s="5"/>
      <c r="OHH81" s="5"/>
      <c r="OHI81" s="5"/>
      <c r="OHJ81" s="5"/>
      <c r="OHK81" s="5"/>
      <c r="OHL81" s="5"/>
      <c r="OHM81" s="5"/>
      <c r="OHN81" s="5"/>
      <c r="OHO81" s="5"/>
      <c r="OHP81" s="5"/>
      <c r="OHQ81" s="5"/>
      <c r="OHR81" s="5"/>
      <c r="OHS81" s="5"/>
      <c r="OHT81" s="5"/>
      <c r="OHU81" s="5"/>
      <c r="OHV81" s="5"/>
      <c r="OHW81" s="5"/>
      <c r="OHX81" s="5"/>
      <c r="OHY81" s="5"/>
      <c r="OHZ81" s="5"/>
      <c r="OIA81" s="5"/>
      <c r="OIB81" s="5"/>
      <c r="OIC81" s="5"/>
      <c r="OID81" s="5"/>
      <c r="OIE81" s="5"/>
      <c r="OIF81" s="5"/>
      <c r="OIG81" s="5"/>
      <c r="OIH81" s="5"/>
      <c r="OII81" s="5"/>
      <c r="OIJ81" s="5"/>
      <c r="OIK81" s="5"/>
      <c r="OIL81" s="5"/>
      <c r="OIM81" s="5"/>
      <c r="OIN81" s="5"/>
      <c r="OIO81" s="5"/>
      <c r="OIP81" s="5"/>
      <c r="OIQ81" s="5"/>
      <c r="OIR81" s="5"/>
      <c r="OIS81" s="5"/>
      <c r="OIT81" s="5"/>
      <c r="OIU81" s="5"/>
      <c r="OIV81" s="5"/>
      <c r="OIW81" s="5"/>
      <c r="OIX81" s="5"/>
      <c r="OIY81" s="5"/>
      <c r="OIZ81" s="5"/>
      <c r="OJA81" s="5"/>
      <c r="OJB81" s="5"/>
      <c r="OJC81" s="5"/>
      <c r="OJD81" s="5"/>
      <c r="OJE81" s="5"/>
      <c r="OJF81" s="5"/>
      <c r="OJG81" s="5"/>
      <c r="OJH81" s="5"/>
      <c r="OJI81" s="5"/>
      <c r="OJJ81" s="5"/>
      <c r="OJK81" s="5"/>
      <c r="OJL81" s="5"/>
      <c r="OJM81" s="5"/>
      <c r="OJN81" s="5"/>
      <c r="OJO81" s="5"/>
      <c r="OJP81" s="5"/>
      <c r="OJQ81" s="5"/>
      <c r="OJR81" s="5"/>
      <c r="OJS81" s="5"/>
      <c r="OJT81" s="5"/>
      <c r="OJU81" s="5"/>
      <c r="OJV81" s="5"/>
      <c r="OJW81" s="5"/>
      <c r="OJX81" s="5"/>
      <c r="OJY81" s="5"/>
      <c r="OJZ81" s="5"/>
      <c r="OKA81" s="5"/>
      <c r="OKB81" s="5"/>
      <c r="OKC81" s="5"/>
      <c r="OKD81" s="5"/>
      <c r="OKE81" s="5"/>
      <c r="OKF81" s="5"/>
      <c r="OKG81" s="5"/>
      <c r="OKH81" s="5"/>
      <c r="OKI81" s="5"/>
      <c r="OKJ81" s="5"/>
      <c r="OKK81" s="5"/>
      <c r="OKL81" s="5"/>
      <c r="OKM81" s="5"/>
      <c r="OKN81" s="5"/>
      <c r="OKO81" s="5"/>
      <c r="OKP81" s="5"/>
      <c r="OKQ81" s="5"/>
      <c r="OKR81" s="5"/>
      <c r="OKS81" s="5"/>
      <c r="OKT81" s="5"/>
      <c r="OKU81" s="5"/>
      <c r="OKV81" s="5"/>
      <c r="OKW81" s="5"/>
      <c r="OKX81" s="5"/>
      <c r="OKY81" s="5"/>
      <c r="OKZ81" s="5"/>
      <c r="OLA81" s="5"/>
      <c r="OLB81" s="5"/>
      <c r="OLC81" s="5"/>
      <c r="OLD81" s="5"/>
      <c r="OLE81" s="5"/>
      <c r="OLF81" s="5"/>
      <c r="OLG81" s="5"/>
      <c r="OLH81" s="5"/>
      <c r="OLI81" s="5"/>
      <c r="OLJ81" s="5"/>
      <c r="OLK81" s="5"/>
      <c r="OLL81" s="5"/>
      <c r="OLM81" s="5"/>
      <c r="OLN81" s="5"/>
      <c r="OLO81" s="5"/>
      <c r="OLP81" s="5"/>
      <c r="OLQ81" s="5"/>
      <c r="OLR81" s="5"/>
      <c r="OLS81" s="5"/>
      <c r="OLT81" s="5"/>
      <c r="OLU81" s="5"/>
      <c r="OLV81" s="5"/>
      <c r="OLW81" s="5"/>
      <c r="OLX81" s="5"/>
      <c r="OLY81" s="5"/>
      <c r="OLZ81" s="5"/>
      <c r="OMA81" s="5"/>
      <c r="OMB81" s="5"/>
      <c r="OMC81" s="5"/>
      <c r="OMD81" s="5"/>
      <c r="OME81" s="5"/>
      <c r="OMF81" s="5"/>
      <c r="OMG81" s="5"/>
      <c r="OMH81" s="5"/>
      <c r="OMI81" s="5"/>
      <c r="OMJ81" s="5"/>
      <c r="OMK81" s="5"/>
      <c r="OML81" s="5"/>
      <c r="OMM81" s="5"/>
      <c r="OMN81" s="5"/>
      <c r="OMO81" s="5"/>
      <c r="OMP81" s="5"/>
      <c r="OMQ81" s="5"/>
      <c r="OMR81" s="5"/>
      <c r="OMS81" s="5"/>
      <c r="OMT81" s="5"/>
      <c r="OMU81" s="5"/>
      <c r="OMV81" s="5"/>
      <c r="OMW81" s="5"/>
      <c r="OMX81" s="5"/>
      <c r="OMY81" s="5"/>
      <c r="OMZ81" s="5"/>
      <c r="ONA81" s="5"/>
      <c r="ONB81" s="5"/>
      <c r="ONC81" s="5"/>
      <c r="OND81" s="5"/>
      <c r="ONE81" s="5"/>
      <c r="ONF81" s="5"/>
      <c r="ONG81" s="5"/>
      <c r="ONH81" s="5"/>
      <c r="ONI81" s="5"/>
      <c r="ONJ81" s="5"/>
      <c r="ONK81" s="5"/>
      <c r="ONL81" s="5"/>
      <c r="ONM81" s="5"/>
      <c r="ONN81" s="5"/>
      <c r="ONO81" s="5"/>
      <c r="ONP81" s="5"/>
      <c r="ONQ81" s="5"/>
      <c r="ONR81" s="5"/>
      <c r="ONS81" s="5"/>
      <c r="ONT81" s="5"/>
      <c r="ONU81" s="5"/>
      <c r="ONV81" s="5"/>
      <c r="ONW81" s="5"/>
      <c r="ONX81" s="5"/>
      <c r="ONY81" s="5"/>
      <c r="ONZ81" s="5"/>
      <c r="OOA81" s="5"/>
      <c r="OOB81" s="5"/>
      <c r="OOC81" s="5"/>
      <c r="OOD81" s="5"/>
      <c r="OOE81" s="5"/>
      <c r="OOF81" s="5"/>
      <c r="OOG81" s="5"/>
      <c r="OOH81" s="5"/>
      <c r="OOI81" s="5"/>
      <c r="OOJ81" s="5"/>
      <c r="OOK81" s="5"/>
      <c r="OOL81" s="5"/>
      <c r="OOM81" s="5"/>
      <c r="OON81" s="5"/>
      <c r="OOO81" s="5"/>
      <c r="OOP81" s="5"/>
      <c r="OOQ81" s="5"/>
      <c r="OOR81" s="5"/>
      <c r="OOS81" s="5"/>
      <c r="OOT81" s="5"/>
      <c r="OOU81" s="5"/>
      <c r="OOV81" s="5"/>
      <c r="OOW81" s="5"/>
      <c r="OOX81" s="5"/>
      <c r="OOY81" s="5"/>
      <c r="OOZ81" s="5"/>
      <c r="OPA81" s="5"/>
      <c r="OPB81" s="5"/>
      <c r="OPC81" s="5"/>
      <c r="OPD81" s="5"/>
      <c r="OPE81" s="5"/>
      <c r="OPF81" s="5"/>
      <c r="OPG81" s="5"/>
      <c r="OPH81" s="5"/>
      <c r="OPI81" s="5"/>
      <c r="OPJ81" s="5"/>
      <c r="OPK81" s="5"/>
      <c r="OPL81" s="5"/>
      <c r="OPM81" s="5"/>
      <c r="OPN81" s="5"/>
      <c r="OPO81" s="5"/>
      <c r="OPP81" s="5"/>
      <c r="OPQ81" s="5"/>
      <c r="OPR81" s="5"/>
      <c r="OPS81" s="5"/>
      <c r="OPT81" s="5"/>
      <c r="OPU81" s="5"/>
      <c r="OPV81" s="5"/>
      <c r="OPW81" s="5"/>
      <c r="OPX81" s="5"/>
      <c r="OPY81" s="5"/>
      <c r="OPZ81" s="5"/>
      <c r="OQA81" s="5"/>
      <c r="OQB81" s="5"/>
      <c r="OQC81" s="5"/>
      <c r="OQD81" s="5"/>
      <c r="OQE81" s="5"/>
      <c r="OQF81" s="5"/>
      <c r="OQG81" s="5"/>
      <c r="OQH81" s="5"/>
      <c r="OQI81" s="5"/>
      <c r="OQJ81" s="5"/>
      <c r="OQK81" s="5"/>
      <c r="OQL81" s="5"/>
      <c r="OQM81" s="5"/>
      <c r="OQN81" s="5"/>
      <c r="OQO81" s="5"/>
      <c r="OQP81" s="5"/>
      <c r="OQQ81" s="5"/>
      <c r="OQR81" s="5"/>
      <c r="OQS81" s="5"/>
      <c r="OQT81" s="5"/>
      <c r="OQU81" s="5"/>
      <c r="OQV81" s="5"/>
      <c r="OQW81" s="5"/>
      <c r="OQX81" s="5"/>
      <c r="OQY81" s="5"/>
      <c r="OQZ81" s="5"/>
      <c r="ORA81" s="5"/>
      <c r="ORB81" s="5"/>
      <c r="ORC81" s="5"/>
      <c r="ORD81" s="5"/>
      <c r="ORE81" s="5"/>
      <c r="ORF81" s="5"/>
      <c r="ORG81" s="5"/>
      <c r="ORH81" s="5"/>
      <c r="ORI81" s="5"/>
      <c r="ORJ81" s="5"/>
      <c r="ORK81" s="5"/>
      <c r="ORL81" s="5"/>
      <c r="ORM81" s="5"/>
      <c r="ORN81" s="5"/>
      <c r="ORO81" s="5"/>
      <c r="ORP81" s="5"/>
      <c r="ORQ81" s="5"/>
      <c r="ORR81" s="5"/>
      <c r="ORS81" s="5"/>
      <c r="ORT81" s="5"/>
      <c r="ORU81" s="5"/>
      <c r="ORV81" s="5"/>
      <c r="ORW81" s="5"/>
      <c r="ORX81" s="5"/>
      <c r="ORY81" s="5"/>
      <c r="ORZ81" s="5"/>
      <c r="OSA81" s="5"/>
      <c r="OSB81" s="5"/>
      <c r="OSC81" s="5"/>
      <c r="OSD81" s="5"/>
      <c r="OSE81" s="5"/>
      <c r="OSF81" s="5"/>
      <c r="OSG81" s="5"/>
      <c r="OSH81" s="5"/>
      <c r="OSI81" s="5"/>
      <c r="OSJ81" s="5"/>
      <c r="OSK81" s="5"/>
      <c r="OSL81" s="5"/>
      <c r="OSM81" s="5"/>
      <c r="OSN81" s="5"/>
      <c r="OSO81" s="5"/>
      <c r="OSP81" s="5"/>
      <c r="OSQ81" s="5"/>
      <c r="OSR81" s="5"/>
      <c r="OSS81" s="5"/>
      <c r="OST81" s="5"/>
      <c r="OSU81" s="5"/>
      <c r="OSV81" s="5"/>
      <c r="OSW81" s="5"/>
      <c r="OSX81" s="5"/>
      <c r="OSY81" s="5"/>
      <c r="OSZ81" s="5"/>
      <c r="OTA81" s="5"/>
      <c r="OTB81" s="5"/>
      <c r="OTC81" s="5"/>
      <c r="OTD81" s="5"/>
      <c r="OTE81" s="5"/>
      <c r="OTF81" s="5"/>
      <c r="OTG81" s="5"/>
      <c r="OTH81" s="5"/>
      <c r="OTI81" s="5"/>
      <c r="OTJ81" s="5"/>
      <c r="OTK81" s="5"/>
      <c r="OTL81" s="5"/>
      <c r="OTM81" s="5"/>
      <c r="OTN81" s="5"/>
      <c r="OTO81" s="5"/>
      <c r="OTP81" s="5"/>
      <c r="OTQ81" s="5"/>
      <c r="OTR81" s="5"/>
      <c r="OTS81" s="5"/>
      <c r="OTT81" s="5"/>
      <c r="OTU81" s="5"/>
      <c r="OTV81" s="5"/>
      <c r="OTW81" s="5"/>
      <c r="OTX81" s="5"/>
      <c r="OTY81" s="5"/>
      <c r="OTZ81" s="5"/>
      <c r="OUA81" s="5"/>
      <c r="OUB81" s="5"/>
      <c r="OUC81" s="5"/>
      <c r="OUD81" s="5"/>
      <c r="OUE81" s="5"/>
      <c r="OUF81" s="5"/>
      <c r="OUG81" s="5"/>
      <c r="OUH81" s="5"/>
      <c r="OUI81" s="5"/>
      <c r="OUJ81" s="5"/>
      <c r="OUK81" s="5"/>
      <c r="OUL81" s="5"/>
      <c r="OUM81" s="5"/>
      <c r="OUN81" s="5"/>
      <c r="OUO81" s="5"/>
      <c r="OUP81" s="5"/>
      <c r="OUQ81" s="5"/>
      <c r="OUR81" s="5"/>
      <c r="OUS81" s="5"/>
      <c r="OUT81" s="5"/>
      <c r="OUU81" s="5"/>
      <c r="OUV81" s="5"/>
      <c r="OUW81" s="5"/>
      <c r="OUX81" s="5"/>
      <c r="OUY81" s="5"/>
      <c r="OUZ81" s="5"/>
      <c r="OVA81" s="5"/>
      <c r="OVB81" s="5"/>
      <c r="OVC81" s="5"/>
      <c r="OVD81" s="5"/>
      <c r="OVE81" s="5"/>
      <c r="OVF81" s="5"/>
      <c r="OVG81" s="5"/>
      <c r="OVH81" s="5"/>
      <c r="OVI81" s="5"/>
      <c r="OVJ81" s="5"/>
      <c r="OVK81" s="5"/>
      <c r="OVL81" s="5"/>
      <c r="OVM81" s="5"/>
      <c r="OVN81" s="5"/>
      <c r="OVO81" s="5"/>
      <c r="OVP81" s="5"/>
      <c r="OVQ81" s="5"/>
      <c r="OVR81" s="5"/>
      <c r="OVS81" s="5"/>
      <c r="OVT81" s="5"/>
      <c r="OVU81" s="5"/>
      <c r="OVV81" s="5"/>
      <c r="OVW81" s="5"/>
      <c r="OVX81" s="5"/>
      <c r="OVY81" s="5"/>
      <c r="OVZ81" s="5"/>
      <c r="OWA81" s="5"/>
      <c r="OWB81" s="5"/>
      <c r="OWC81" s="5"/>
      <c r="OWD81" s="5"/>
      <c r="OWE81" s="5"/>
      <c r="OWF81" s="5"/>
      <c r="OWG81" s="5"/>
      <c r="OWH81" s="5"/>
      <c r="OWI81" s="5"/>
      <c r="OWJ81" s="5"/>
      <c r="OWK81" s="5"/>
      <c r="OWL81" s="5"/>
      <c r="OWM81" s="5"/>
      <c r="OWN81" s="5"/>
      <c r="OWO81" s="5"/>
      <c r="OWP81" s="5"/>
      <c r="OWQ81" s="5"/>
      <c r="OWR81" s="5"/>
      <c r="OWS81" s="5"/>
      <c r="OWT81" s="5"/>
      <c r="OWU81" s="5"/>
      <c r="OWV81" s="5"/>
      <c r="OWW81" s="5"/>
      <c r="OWX81" s="5"/>
      <c r="OWY81" s="5"/>
      <c r="OWZ81" s="5"/>
      <c r="OXA81" s="5"/>
      <c r="OXB81" s="5"/>
      <c r="OXC81" s="5"/>
      <c r="OXD81" s="5"/>
      <c r="OXE81" s="5"/>
      <c r="OXF81" s="5"/>
      <c r="OXG81" s="5"/>
      <c r="OXH81" s="5"/>
      <c r="OXI81" s="5"/>
      <c r="OXJ81" s="5"/>
      <c r="OXK81" s="5"/>
      <c r="OXL81" s="5"/>
      <c r="OXM81" s="5"/>
      <c r="OXN81" s="5"/>
      <c r="OXO81" s="5"/>
      <c r="OXP81" s="5"/>
      <c r="OXQ81" s="5"/>
      <c r="OXR81" s="5"/>
      <c r="OXS81" s="5"/>
      <c r="OXT81" s="5"/>
      <c r="OXU81" s="5"/>
      <c r="OXV81" s="5"/>
      <c r="OXW81" s="5"/>
      <c r="OXX81" s="5"/>
      <c r="OXY81" s="5"/>
      <c r="OXZ81" s="5"/>
      <c r="OYA81" s="5"/>
      <c r="OYB81" s="5"/>
      <c r="OYC81" s="5"/>
      <c r="OYD81" s="5"/>
      <c r="OYE81" s="5"/>
      <c r="OYF81" s="5"/>
      <c r="OYG81" s="5"/>
      <c r="OYH81" s="5"/>
      <c r="OYI81" s="5"/>
      <c r="OYJ81" s="5"/>
      <c r="OYK81" s="5"/>
      <c r="OYL81" s="5"/>
      <c r="OYM81" s="5"/>
      <c r="OYN81" s="5"/>
      <c r="OYO81" s="5"/>
      <c r="OYP81" s="5"/>
      <c r="OYQ81" s="5"/>
      <c r="OYR81" s="5"/>
      <c r="OYS81" s="5"/>
      <c r="OYT81" s="5"/>
      <c r="OYU81" s="5"/>
      <c r="OYV81" s="5"/>
      <c r="OYW81" s="5"/>
      <c r="OYX81" s="5"/>
      <c r="OYY81" s="5"/>
      <c r="OYZ81" s="5"/>
      <c r="OZA81" s="5"/>
      <c r="OZB81" s="5"/>
      <c r="OZC81" s="5"/>
      <c r="OZD81" s="5"/>
      <c r="OZE81" s="5"/>
      <c r="OZF81" s="5"/>
      <c r="OZG81" s="5"/>
      <c r="OZH81" s="5"/>
      <c r="OZI81" s="5"/>
      <c r="OZJ81" s="5"/>
      <c r="OZK81" s="5"/>
      <c r="OZL81" s="5"/>
      <c r="OZM81" s="5"/>
      <c r="OZN81" s="5"/>
      <c r="OZO81" s="5"/>
      <c r="OZP81" s="5"/>
      <c r="OZQ81" s="5"/>
      <c r="OZR81" s="5"/>
      <c r="OZS81" s="5"/>
      <c r="OZT81" s="5"/>
      <c r="OZU81" s="5"/>
      <c r="OZV81" s="5"/>
      <c r="OZW81" s="5"/>
      <c r="OZX81" s="5"/>
      <c r="OZY81" s="5"/>
      <c r="OZZ81" s="5"/>
      <c r="PAA81" s="5"/>
      <c r="PAB81" s="5"/>
      <c r="PAC81" s="5"/>
      <c r="PAD81" s="5"/>
      <c r="PAE81" s="5"/>
      <c r="PAF81" s="5"/>
      <c r="PAG81" s="5"/>
      <c r="PAH81" s="5"/>
      <c r="PAI81" s="5"/>
      <c r="PAJ81" s="5"/>
      <c r="PAK81" s="5"/>
      <c r="PAL81" s="5"/>
      <c r="PAM81" s="5"/>
      <c r="PAN81" s="5"/>
      <c r="PAO81" s="5"/>
      <c r="PAP81" s="5"/>
      <c r="PAQ81" s="5"/>
      <c r="PAR81" s="5"/>
      <c r="PAS81" s="5"/>
      <c r="PAT81" s="5"/>
      <c r="PAU81" s="5"/>
      <c r="PAV81" s="5"/>
      <c r="PAW81" s="5"/>
      <c r="PAX81" s="5"/>
      <c r="PAY81" s="5"/>
      <c r="PAZ81" s="5"/>
      <c r="PBA81" s="5"/>
      <c r="PBB81" s="5"/>
      <c r="PBC81" s="5"/>
      <c r="PBD81" s="5"/>
      <c r="PBE81" s="5"/>
      <c r="PBF81" s="5"/>
      <c r="PBG81" s="5"/>
      <c r="PBH81" s="5"/>
      <c r="PBI81" s="5"/>
      <c r="PBJ81" s="5"/>
      <c r="PBK81" s="5"/>
      <c r="PBL81" s="5"/>
      <c r="PBM81" s="5"/>
      <c r="PBN81" s="5"/>
      <c r="PBO81" s="5"/>
      <c r="PBP81" s="5"/>
      <c r="PBQ81" s="5"/>
      <c r="PBR81" s="5"/>
      <c r="PBS81" s="5"/>
      <c r="PBT81" s="5"/>
      <c r="PBU81" s="5"/>
      <c r="PBV81" s="5"/>
      <c r="PBW81" s="5"/>
      <c r="PBX81" s="5"/>
      <c r="PBY81" s="5"/>
      <c r="PBZ81" s="5"/>
      <c r="PCA81" s="5"/>
      <c r="PCB81" s="5"/>
      <c r="PCC81" s="5"/>
      <c r="PCD81" s="5"/>
      <c r="PCE81" s="5"/>
      <c r="PCF81" s="5"/>
      <c r="PCG81" s="5"/>
      <c r="PCH81" s="5"/>
      <c r="PCI81" s="5"/>
      <c r="PCJ81" s="5"/>
      <c r="PCK81" s="5"/>
      <c r="PCL81" s="5"/>
      <c r="PCM81" s="5"/>
      <c r="PCN81" s="5"/>
      <c r="PCO81" s="5"/>
      <c r="PCP81" s="5"/>
      <c r="PCQ81" s="5"/>
      <c r="PCR81" s="5"/>
      <c r="PCS81" s="5"/>
      <c r="PCT81" s="5"/>
      <c r="PCU81" s="5"/>
      <c r="PCV81" s="5"/>
      <c r="PCW81" s="5"/>
      <c r="PCX81" s="5"/>
      <c r="PCY81" s="5"/>
      <c r="PCZ81" s="5"/>
      <c r="PDA81" s="5"/>
      <c r="PDB81" s="5"/>
      <c r="PDC81" s="5"/>
      <c r="PDD81" s="5"/>
      <c r="PDE81" s="5"/>
      <c r="PDF81" s="5"/>
      <c r="PDG81" s="5"/>
      <c r="PDH81" s="5"/>
      <c r="PDI81" s="5"/>
      <c r="PDJ81" s="5"/>
      <c r="PDK81" s="5"/>
      <c r="PDL81" s="5"/>
      <c r="PDM81" s="5"/>
      <c r="PDN81" s="5"/>
      <c r="PDO81" s="5"/>
      <c r="PDP81" s="5"/>
      <c r="PDQ81" s="5"/>
      <c r="PDR81" s="5"/>
      <c r="PDS81" s="5"/>
      <c r="PDT81" s="5"/>
      <c r="PDU81" s="5"/>
      <c r="PDV81" s="5"/>
      <c r="PDW81" s="5"/>
      <c r="PDX81" s="5"/>
      <c r="PDY81" s="5"/>
      <c r="PDZ81" s="5"/>
      <c r="PEA81" s="5"/>
      <c r="PEB81" s="5"/>
      <c r="PEC81" s="5"/>
      <c r="PED81" s="5"/>
      <c r="PEE81" s="5"/>
      <c r="PEF81" s="5"/>
      <c r="PEG81" s="5"/>
      <c r="PEH81" s="5"/>
      <c r="PEI81" s="5"/>
      <c r="PEJ81" s="5"/>
      <c r="PEK81" s="5"/>
      <c r="PEL81" s="5"/>
      <c r="PEM81" s="5"/>
      <c r="PEN81" s="5"/>
      <c r="PEO81" s="5"/>
      <c r="PEP81" s="5"/>
      <c r="PEQ81" s="5"/>
      <c r="PER81" s="5"/>
      <c r="PES81" s="5"/>
      <c r="PET81" s="5"/>
      <c r="PEU81" s="5"/>
      <c r="PEV81" s="5"/>
      <c r="PEW81" s="5"/>
      <c r="PEX81" s="5"/>
      <c r="PEY81" s="5"/>
      <c r="PEZ81" s="5"/>
      <c r="PFA81" s="5"/>
      <c r="PFB81" s="5"/>
      <c r="PFC81" s="5"/>
      <c r="PFD81" s="5"/>
      <c r="PFE81" s="5"/>
      <c r="PFF81" s="5"/>
      <c r="PFG81" s="5"/>
      <c r="PFH81" s="5"/>
      <c r="PFI81" s="5"/>
      <c r="PFJ81" s="5"/>
      <c r="PFK81" s="5"/>
      <c r="PFL81" s="5"/>
      <c r="PFM81" s="5"/>
      <c r="PFN81" s="5"/>
      <c r="PFO81" s="5"/>
      <c r="PFP81" s="5"/>
      <c r="PFQ81" s="5"/>
      <c r="PFR81" s="5"/>
      <c r="PFS81" s="5"/>
      <c r="PFT81" s="5"/>
      <c r="PFU81" s="5"/>
      <c r="PFV81" s="5"/>
      <c r="PFW81" s="5"/>
      <c r="PFX81" s="5"/>
      <c r="PFY81" s="5"/>
      <c r="PFZ81" s="5"/>
      <c r="PGA81" s="5"/>
      <c r="PGB81" s="5"/>
      <c r="PGC81" s="5"/>
      <c r="PGD81" s="5"/>
      <c r="PGE81" s="5"/>
      <c r="PGF81" s="5"/>
      <c r="PGG81" s="5"/>
      <c r="PGH81" s="5"/>
      <c r="PGI81" s="5"/>
      <c r="PGJ81" s="5"/>
      <c r="PGK81" s="5"/>
      <c r="PGL81" s="5"/>
      <c r="PGM81" s="5"/>
      <c r="PGN81" s="5"/>
      <c r="PGO81" s="5"/>
      <c r="PGP81" s="5"/>
      <c r="PGQ81" s="5"/>
      <c r="PGR81" s="5"/>
      <c r="PGS81" s="5"/>
      <c r="PGT81" s="5"/>
      <c r="PGU81" s="5"/>
      <c r="PGV81" s="5"/>
      <c r="PGW81" s="5"/>
      <c r="PGX81" s="5"/>
      <c r="PGY81" s="5"/>
      <c r="PGZ81" s="5"/>
      <c r="PHA81" s="5"/>
      <c r="PHB81" s="5"/>
      <c r="PHC81" s="5"/>
      <c r="PHD81" s="5"/>
      <c r="PHE81" s="5"/>
      <c r="PHF81" s="5"/>
      <c r="PHG81" s="5"/>
      <c r="PHH81" s="5"/>
      <c r="PHI81" s="5"/>
      <c r="PHJ81" s="5"/>
      <c r="PHK81" s="5"/>
      <c r="PHL81" s="5"/>
      <c r="PHM81" s="5"/>
      <c r="PHN81" s="5"/>
      <c r="PHO81" s="5"/>
      <c r="PHP81" s="5"/>
      <c r="PHQ81" s="5"/>
      <c r="PHR81" s="5"/>
      <c r="PHS81" s="5"/>
      <c r="PHT81" s="5"/>
      <c r="PHU81" s="5"/>
      <c r="PHV81" s="5"/>
      <c r="PHW81" s="5"/>
      <c r="PHX81" s="5"/>
      <c r="PHY81" s="5"/>
      <c r="PHZ81" s="5"/>
      <c r="PIA81" s="5"/>
      <c r="PIB81" s="5"/>
      <c r="PIC81" s="5"/>
      <c r="PID81" s="5"/>
      <c r="PIE81" s="5"/>
      <c r="PIF81" s="5"/>
      <c r="PIG81" s="5"/>
      <c r="PIH81" s="5"/>
      <c r="PII81" s="5"/>
      <c r="PIJ81" s="5"/>
      <c r="PIK81" s="5"/>
      <c r="PIL81" s="5"/>
      <c r="PIM81" s="5"/>
      <c r="PIN81" s="5"/>
      <c r="PIO81" s="5"/>
      <c r="PIP81" s="5"/>
      <c r="PIQ81" s="5"/>
      <c r="PIR81" s="5"/>
      <c r="PIS81" s="5"/>
      <c r="PIT81" s="5"/>
      <c r="PIU81" s="5"/>
      <c r="PIV81" s="5"/>
      <c r="PIW81" s="5"/>
      <c r="PIX81" s="5"/>
      <c r="PIY81" s="5"/>
      <c r="PIZ81" s="5"/>
      <c r="PJA81" s="5"/>
      <c r="PJB81" s="5"/>
      <c r="PJC81" s="5"/>
      <c r="PJD81" s="5"/>
      <c r="PJE81" s="5"/>
      <c r="PJF81" s="5"/>
      <c r="PJG81" s="5"/>
      <c r="PJH81" s="5"/>
      <c r="PJI81" s="5"/>
      <c r="PJJ81" s="5"/>
      <c r="PJK81" s="5"/>
      <c r="PJL81" s="5"/>
      <c r="PJM81" s="5"/>
      <c r="PJN81" s="5"/>
      <c r="PJO81" s="5"/>
      <c r="PJP81" s="5"/>
      <c r="PJQ81" s="5"/>
      <c r="PJR81" s="5"/>
      <c r="PJS81" s="5"/>
      <c r="PJT81" s="5"/>
      <c r="PJU81" s="5"/>
      <c r="PJV81" s="5"/>
      <c r="PJW81" s="5"/>
      <c r="PJX81" s="5"/>
      <c r="PJY81" s="5"/>
      <c r="PJZ81" s="5"/>
      <c r="PKA81" s="5"/>
      <c r="PKB81" s="5"/>
      <c r="PKC81" s="5"/>
      <c r="PKD81" s="5"/>
      <c r="PKE81" s="5"/>
      <c r="PKF81" s="5"/>
      <c r="PKG81" s="5"/>
      <c r="PKH81" s="5"/>
      <c r="PKI81" s="5"/>
      <c r="PKJ81" s="5"/>
      <c r="PKK81" s="5"/>
      <c r="PKL81" s="5"/>
      <c r="PKM81" s="5"/>
      <c r="PKN81" s="5"/>
      <c r="PKO81" s="5"/>
      <c r="PKP81" s="5"/>
      <c r="PKQ81" s="5"/>
      <c r="PKR81" s="5"/>
      <c r="PKS81" s="5"/>
      <c r="PKT81" s="5"/>
      <c r="PKU81" s="5"/>
      <c r="PKV81" s="5"/>
      <c r="PKW81" s="5"/>
      <c r="PKX81" s="5"/>
      <c r="PKY81" s="5"/>
      <c r="PKZ81" s="5"/>
      <c r="PLA81" s="5"/>
      <c r="PLB81" s="5"/>
      <c r="PLC81" s="5"/>
      <c r="PLD81" s="5"/>
      <c r="PLE81" s="5"/>
      <c r="PLF81" s="5"/>
      <c r="PLG81" s="5"/>
      <c r="PLH81" s="5"/>
      <c r="PLI81" s="5"/>
      <c r="PLJ81" s="5"/>
      <c r="PLK81" s="5"/>
      <c r="PLL81" s="5"/>
      <c r="PLM81" s="5"/>
      <c r="PLN81" s="5"/>
      <c r="PLO81" s="5"/>
      <c r="PLP81" s="5"/>
      <c r="PLQ81" s="5"/>
      <c r="PLR81" s="5"/>
      <c r="PLS81" s="5"/>
      <c r="PLT81" s="5"/>
      <c r="PLU81" s="5"/>
      <c r="PLV81" s="5"/>
      <c r="PLW81" s="5"/>
      <c r="PLX81" s="5"/>
      <c r="PLY81" s="5"/>
      <c r="PLZ81" s="5"/>
      <c r="PMA81" s="5"/>
      <c r="PMB81" s="5"/>
      <c r="PMC81" s="5"/>
      <c r="PMD81" s="5"/>
      <c r="PME81" s="5"/>
      <c r="PMF81" s="5"/>
      <c r="PMG81" s="5"/>
      <c r="PMH81" s="5"/>
      <c r="PMI81" s="5"/>
      <c r="PMJ81" s="5"/>
      <c r="PMK81" s="5"/>
      <c r="PML81" s="5"/>
      <c r="PMM81" s="5"/>
      <c r="PMN81" s="5"/>
      <c r="PMO81" s="5"/>
      <c r="PMP81" s="5"/>
      <c r="PMQ81" s="5"/>
      <c r="PMR81" s="5"/>
      <c r="PMS81" s="5"/>
      <c r="PMT81" s="5"/>
      <c r="PMU81" s="5"/>
      <c r="PMV81" s="5"/>
      <c r="PMW81" s="5"/>
      <c r="PMX81" s="5"/>
      <c r="PMY81" s="5"/>
      <c r="PMZ81" s="5"/>
      <c r="PNA81" s="5"/>
      <c r="PNB81" s="5"/>
      <c r="PNC81" s="5"/>
      <c r="PND81" s="5"/>
      <c r="PNE81" s="5"/>
      <c r="PNF81" s="5"/>
      <c r="PNG81" s="5"/>
      <c r="PNH81" s="5"/>
      <c r="PNI81" s="5"/>
      <c r="PNJ81" s="5"/>
      <c r="PNK81" s="5"/>
      <c r="PNL81" s="5"/>
      <c r="PNM81" s="5"/>
      <c r="PNN81" s="5"/>
      <c r="PNO81" s="5"/>
      <c r="PNP81" s="5"/>
      <c r="PNQ81" s="5"/>
      <c r="PNR81" s="5"/>
      <c r="PNS81" s="5"/>
      <c r="PNT81" s="5"/>
      <c r="PNU81" s="5"/>
      <c r="PNV81" s="5"/>
      <c r="PNW81" s="5"/>
      <c r="PNX81" s="5"/>
      <c r="PNY81" s="5"/>
      <c r="PNZ81" s="5"/>
      <c r="POA81" s="5"/>
      <c r="POB81" s="5"/>
      <c r="POC81" s="5"/>
      <c r="POD81" s="5"/>
      <c r="POE81" s="5"/>
      <c r="POF81" s="5"/>
      <c r="POG81" s="5"/>
      <c r="POH81" s="5"/>
      <c r="POI81" s="5"/>
      <c r="POJ81" s="5"/>
      <c r="POK81" s="5"/>
      <c r="POL81" s="5"/>
      <c r="POM81" s="5"/>
      <c r="PON81" s="5"/>
      <c r="POO81" s="5"/>
      <c r="POP81" s="5"/>
      <c r="POQ81" s="5"/>
      <c r="POR81" s="5"/>
      <c r="POS81" s="5"/>
      <c r="POT81" s="5"/>
      <c r="POU81" s="5"/>
      <c r="POV81" s="5"/>
      <c r="POW81" s="5"/>
      <c r="POX81" s="5"/>
      <c r="POY81" s="5"/>
      <c r="POZ81" s="5"/>
      <c r="PPA81" s="5"/>
      <c r="PPB81" s="5"/>
      <c r="PPC81" s="5"/>
      <c r="PPD81" s="5"/>
      <c r="PPE81" s="5"/>
      <c r="PPF81" s="5"/>
      <c r="PPG81" s="5"/>
      <c r="PPH81" s="5"/>
      <c r="PPI81" s="5"/>
      <c r="PPJ81" s="5"/>
      <c r="PPK81" s="5"/>
      <c r="PPL81" s="5"/>
      <c r="PPM81" s="5"/>
      <c r="PPN81" s="5"/>
      <c r="PPO81" s="5"/>
      <c r="PPP81" s="5"/>
      <c r="PPQ81" s="5"/>
      <c r="PPR81" s="5"/>
      <c r="PPS81" s="5"/>
      <c r="PPT81" s="5"/>
      <c r="PPU81" s="5"/>
      <c r="PPV81" s="5"/>
      <c r="PPW81" s="5"/>
      <c r="PPX81" s="5"/>
      <c r="PPY81" s="5"/>
      <c r="PPZ81" s="5"/>
      <c r="PQA81" s="5"/>
      <c r="PQB81" s="5"/>
      <c r="PQC81" s="5"/>
      <c r="PQD81" s="5"/>
      <c r="PQE81" s="5"/>
      <c r="PQF81" s="5"/>
      <c r="PQG81" s="5"/>
      <c r="PQH81" s="5"/>
      <c r="PQI81" s="5"/>
      <c r="PQJ81" s="5"/>
      <c r="PQK81" s="5"/>
      <c r="PQL81" s="5"/>
      <c r="PQM81" s="5"/>
      <c r="PQN81" s="5"/>
      <c r="PQO81" s="5"/>
      <c r="PQP81" s="5"/>
      <c r="PQQ81" s="5"/>
      <c r="PQR81" s="5"/>
      <c r="PQS81" s="5"/>
      <c r="PQT81" s="5"/>
      <c r="PQU81" s="5"/>
      <c r="PQV81" s="5"/>
      <c r="PQW81" s="5"/>
      <c r="PQX81" s="5"/>
      <c r="PQY81" s="5"/>
      <c r="PQZ81" s="5"/>
      <c r="PRA81" s="5"/>
      <c r="PRB81" s="5"/>
      <c r="PRC81" s="5"/>
      <c r="PRD81" s="5"/>
      <c r="PRE81" s="5"/>
      <c r="PRF81" s="5"/>
      <c r="PRG81" s="5"/>
      <c r="PRH81" s="5"/>
      <c r="PRI81" s="5"/>
      <c r="PRJ81" s="5"/>
      <c r="PRK81" s="5"/>
      <c r="PRL81" s="5"/>
      <c r="PRM81" s="5"/>
      <c r="PRN81" s="5"/>
      <c r="PRO81" s="5"/>
      <c r="PRP81" s="5"/>
      <c r="PRQ81" s="5"/>
      <c r="PRR81" s="5"/>
      <c r="PRS81" s="5"/>
      <c r="PRT81" s="5"/>
      <c r="PRU81" s="5"/>
      <c r="PRV81" s="5"/>
      <c r="PRW81" s="5"/>
      <c r="PRX81" s="5"/>
      <c r="PRY81" s="5"/>
      <c r="PRZ81" s="5"/>
      <c r="PSA81" s="5"/>
      <c r="PSB81" s="5"/>
      <c r="PSC81" s="5"/>
      <c r="PSD81" s="5"/>
      <c r="PSE81" s="5"/>
      <c r="PSF81" s="5"/>
      <c r="PSG81" s="5"/>
      <c r="PSH81" s="5"/>
      <c r="PSI81" s="5"/>
      <c r="PSJ81" s="5"/>
      <c r="PSK81" s="5"/>
      <c r="PSL81" s="5"/>
      <c r="PSM81" s="5"/>
      <c r="PSN81" s="5"/>
      <c r="PSO81" s="5"/>
      <c r="PSP81" s="5"/>
      <c r="PSQ81" s="5"/>
      <c r="PSR81" s="5"/>
      <c r="PSS81" s="5"/>
      <c r="PST81" s="5"/>
      <c r="PSU81" s="5"/>
      <c r="PSV81" s="5"/>
      <c r="PSW81" s="5"/>
      <c r="PSX81" s="5"/>
      <c r="PSY81" s="5"/>
      <c r="PSZ81" s="5"/>
      <c r="PTA81" s="5"/>
      <c r="PTB81" s="5"/>
      <c r="PTC81" s="5"/>
      <c r="PTD81" s="5"/>
      <c r="PTE81" s="5"/>
      <c r="PTF81" s="5"/>
      <c r="PTG81" s="5"/>
      <c r="PTH81" s="5"/>
      <c r="PTI81" s="5"/>
      <c r="PTJ81" s="5"/>
      <c r="PTK81" s="5"/>
      <c r="PTL81" s="5"/>
      <c r="PTM81" s="5"/>
      <c r="PTN81" s="5"/>
      <c r="PTO81" s="5"/>
      <c r="PTP81" s="5"/>
      <c r="PTQ81" s="5"/>
      <c r="PTR81" s="5"/>
      <c r="PTS81" s="5"/>
      <c r="PTT81" s="5"/>
      <c r="PTU81" s="5"/>
      <c r="PTV81" s="5"/>
      <c r="PTW81" s="5"/>
      <c r="PTX81" s="5"/>
      <c r="PTY81" s="5"/>
      <c r="PTZ81" s="5"/>
      <c r="PUA81" s="5"/>
      <c r="PUB81" s="5"/>
      <c r="PUC81" s="5"/>
      <c r="PUD81" s="5"/>
      <c r="PUE81" s="5"/>
      <c r="PUF81" s="5"/>
      <c r="PUG81" s="5"/>
      <c r="PUH81" s="5"/>
      <c r="PUI81" s="5"/>
      <c r="PUJ81" s="5"/>
      <c r="PUK81" s="5"/>
      <c r="PUL81" s="5"/>
      <c r="PUM81" s="5"/>
      <c r="PUN81" s="5"/>
      <c r="PUO81" s="5"/>
      <c r="PUP81" s="5"/>
      <c r="PUQ81" s="5"/>
      <c r="PUR81" s="5"/>
      <c r="PUS81" s="5"/>
      <c r="PUT81" s="5"/>
      <c r="PUU81" s="5"/>
      <c r="PUV81" s="5"/>
      <c r="PUW81" s="5"/>
      <c r="PUX81" s="5"/>
      <c r="PUY81" s="5"/>
      <c r="PUZ81" s="5"/>
      <c r="PVA81" s="5"/>
      <c r="PVB81" s="5"/>
      <c r="PVC81" s="5"/>
      <c r="PVD81" s="5"/>
      <c r="PVE81" s="5"/>
      <c r="PVF81" s="5"/>
      <c r="PVG81" s="5"/>
      <c r="PVH81" s="5"/>
      <c r="PVI81" s="5"/>
      <c r="PVJ81" s="5"/>
      <c r="PVK81" s="5"/>
      <c r="PVL81" s="5"/>
      <c r="PVM81" s="5"/>
      <c r="PVN81" s="5"/>
      <c r="PVO81" s="5"/>
      <c r="PVP81" s="5"/>
      <c r="PVQ81" s="5"/>
      <c r="PVR81" s="5"/>
      <c r="PVS81" s="5"/>
      <c r="PVT81" s="5"/>
      <c r="PVU81" s="5"/>
      <c r="PVV81" s="5"/>
      <c r="PVW81" s="5"/>
      <c r="PVX81" s="5"/>
      <c r="PVY81" s="5"/>
      <c r="PVZ81" s="5"/>
      <c r="PWA81" s="5"/>
      <c r="PWB81" s="5"/>
      <c r="PWC81" s="5"/>
      <c r="PWD81" s="5"/>
      <c r="PWE81" s="5"/>
      <c r="PWF81" s="5"/>
      <c r="PWG81" s="5"/>
      <c r="PWH81" s="5"/>
      <c r="PWI81" s="5"/>
      <c r="PWJ81" s="5"/>
      <c r="PWK81" s="5"/>
      <c r="PWL81" s="5"/>
      <c r="PWM81" s="5"/>
      <c r="PWN81" s="5"/>
      <c r="PWO81" s="5"/>
      <c r="PWP81" s="5"/>
      <c r="PWQ81" s="5"/>
      <c r="PWR81" s="5"/>
      <c r="PWS81" s="5"/>
      <c r="PWT81" s="5"/>
      <c r="PWU81" s="5"/>
      <c r="PWV81" s="5"/>
      <c r="PWW81" s="5"/>
      <c r="PWX81" s="5"/>
      <c r="PWY81" s="5"/>
      <c r="PWZ81" s="5"/>
      <c r="PXA81" s="5"/>
      <c r="PXB81" s="5"/>
      <c r="PXC81" s="5"/>
      <c r="PXD81" s="5"/>
      <c r="PXE81" s="5"/>
      <c r="PXF81" s="5"/>
      <c r="PXG81" s="5"/>
      <c r="PXH81" s="5"/>
      <c r="PXI81" s="5"/>
      <c r="PXJ81" s="5"/>
      <c r="PXK81" s="5"/>
      <c r="PXL81" s="5"/>
      <c r="PXM81" s="5"/>
      <c r="PXN81" s="5"/>
      <c r="PXO81" s="5"/>
      <c r="PXP81" s="5"/>
      <c r="PXQ81" s="5"/>
      <c r="PXR81" s="5"/>
      <c r="PXS81" s="5"/>
      <c r="PXT81" s="5"/>
      <c r="PXU81" s="5"/>
      <c r="PXV81" s="5"/>
      <c r="PXW81" s="5"/>
      <c r="PXX81" s="5"/>
      <c r="PXY81" s="5"/>
      <c r="PXZ81" s="5"/>
      <c r="PYA81" s="5"/>
      <c r="PYB81" s="5"/>
      <c r="PYC81" s="5"/>
      <c r="PYD81" s="5"/>
      <c r="PYE81" s="5"/>
      <c r="PYF81" s="5"/>
      <c r="PYG81" s="5"/>
      <c r="PYH81" s="5"/>
      <c r="PYI81" s="5"/>
      <c r="PYJ81" s="5"/>
      <c r="PYK81" s="5"/>
      <c r="PYL81" s="5"/>
      <c r="PYM81" s="5"/>
      <c r="PYN81" s="5"/>
      <c r="PYO81" s="5"/>
      <c r="PYP81" s="5"/>
      <c r="PYQ81" s="5"/>
      <c r="PYR81" s="5"/>
      <c r="PYS81" s="5"/>
      <c r="PYT81" s="5"/>
      <c r="PYU81" s="5"/>
      <c r="PYV81" s="5"/>
      <c r="PYW81" s="5"/>
      <c r="PYX81" s="5"/>
      <c r="PYY81" s="5"/>
      <c r="PYZ81" s="5"/>
      <c r="PZA81" s="5"/>
      <c r="PZB81" s="5"/>
      <c r="PZC81" s="5"/>
      <c r="PZD81" s="5"/>
      <c r="PZE81" s="5"/>
      <c r="PZF81" s="5"/>
      <c r="PZG81" s="5"/>
      <c r="PZH81" s="5"/>
      <c r="PZI81" s="5"/>
      <c r="PZJ81" s="5"/>
      <c r="PZK81" s="5"/>
      <c r="PZL81" s="5"/>
      <c r="PZM81" s="5"/>
      <c r="PZN81" s="5"/>
      <c r="PZO81" s="5"/>
      <c r="PZP81" s="5"/>
      <c r="PZQ81" s="5"/>
      <c r="PZR81" s="5"/>
      <c r="PZS81" s="5"/>
      <c r="PZT81" s="5"/>
      <c r="PZU81" s="5"/>
      <c r="PZV81" s="5"/>
      <c r="PZW81" s="5"/>
      <c r="PZX81" s="5"/>
      <c r="PZY81" s="5"/>
      <c r="PZZ81" s="5"/>
      <c r="QAA81" s="5"/>
      <c r="QAB81" s="5"/>
      <c r="QAC81" s="5"/>
      <c r="QAD81" s="5"/>
      <c r="QAE81" s="5"/>
      <c r="QAF81" s="5"/>
      <c r="QAG81" s="5"/>
      <c r="QAH81" s="5"/>
      <c r="QAI81" s="5"/>
      <c r="QAJ81" s="5"/>
      <c r="QAK81" s="5"/>
      <c r="QAL81" s="5"/>
      <c r="QAM81" s="5"/>
      <c r="QAN81" s="5"/>
      <c r="QAO81" s="5"/>
      <c r="QAP81" s="5"/>
      <c r="QAQ81" s="5"/>
      <c r="QAR81" s="5"/>
      <c r="QAS81" s="5"/>
      <c r="QAT81" s="5"/>
      <c r="QAU81" s="5"/>
      <c r="QAV81" s="5"/>
      <c r="QAW81" s="5"/>
      <c r="QAX81" s="5"/>
      <c r="QAY81" s="5"/>
      <c r="QAZ81" s="5"/>
      <c r="QBA81" s="5"/>
      <c r="QBB81" s="5"/>
      <c r="QBC81" s="5"/>
      <c r="QBD81" s="5"/>
      <c r="QBE81" s="5"/>
      <c r="QBF81" s="5"/>
      <c r="QBG81" s="5"/>
      <c r="QBH81" s="5"/>
      <c r="QBI81" s="5"/>
      <c r="QBJ81" s="5"/>
      <c r="QBK81" s="5"/>
      <c r="QBL81" s="5"/>
      <c r="QBM81" s="5"/>
      <c r="QBN81" s="5"/>
      <c r="QBO81" s="5"/>
      <c r="QBP81" s="5"/>
      <c r="QBQ81" s="5"/>
      <c r="QBR81" s="5"/>
      <c r="QBS81" s="5"/>
      <c r="QBT81" s="5"/>
      <c r="QBU81" s="5"/>
      <c r="QBV81" s="5"/>
      <c r="QBW81" s="5"/>
      <c r="QBX81" s="5"/>
      <c r="QBY81" s="5"/>
      <c r="QBZ81" s="5"/>
      <c r="QCA81" s="5"/>
      <c r="QCB81" s="5"/>
      <c r="QCC81" s="5"/>
      <c r="QCD81" s="5"/>
      <c r="QCE81" s="5"/>
      <c r="QCF81" s="5"/>
      <c r="QCG81" s="5"/>
      <c r="QCH81" s="5"/>
      <c r="QCI81" s="5"/>
      <c r="QCJ81" s="5"/>
      <c r="QCK81" s="5"/>
      <c r="QCL81" s="5"/>
      <c r="QCM81" s="5"/>
      <c r="QCN81" s="5"/>
      <c r="QCO81" s="5"/>
      <c r="QCP81" s="5"/>
      <c r="QCQ81" s="5"/>
      <c r="QCR81" s="5"/>
      <c r="QCS81" s="5"/>
      <c r="QCT81" s="5"/>
      <c r="QCU81" s="5"/>
      <c r="QCV81" s="5"/>
      <c r="QCW81" s="5"/>
      <c r="QCX81" s="5"/>
      <c r="QCY81" s="5"/>
      <c r="QCZ81" s="5"/>
      <c r="QDA81" s="5"/>
      <c r="QDB81" s="5"/>
      <c r="QDC81" s="5"/>
      <c r="QDD81" s="5"/>
      <c r="QDE81" s="5"/>
      <c r="QDF81" s="5"/>
      <c r="QDG81" s="5"/>
      <c r="QDH81" s="5"/>
      <c r="QDI81" s="5"/>
      <c r="QDJ81" s="5"/>
      <c r="QDK81" s="5"/>
      <c r="QDL81" s="5"/>
      <c r="QDM81" s="5"/>
      <c r="QDN81" s="5"/>
      <c r="QDO81" s="5"/>
      <c r="QDP81" s="5"/>
      <c r="QDQ81" s="5"/>
      <c r="QDR81" s="5"/>
      <c r="QDS81" s="5"/>
      <c r="QDT81" s="5"/>
      <c r="QDU81" s="5"/>
      <c r="QDV81" s="5"/>
      <c r="QDW81" s="5"/>
      <c r="QDX81" s="5"/>
      <c r="QDY81" s="5"/>
      <c r="QDZ81" s="5"/>
      <c r="QEA81" s="5"/>
      <c r="QEB81" s="5"/>
      <c r="QEC81" s="5"/>
      <c r="QED81" s="5"/>
      <c r="QEE81" s="5"/>
      <c r="QEF81" s="5"/>
      <c r="QEG81" s="5"/>
      <c r="QEH81" s="5"/>
      <c r="QEI81" s="5"/>
      <c r="QEJ81" s="5"/>
      <c r="QEK81" s="5"/>
      <c r="QEL81" s="5"/>
      <c r="QEM81" s="5"/>
      <c r="QEN81" s="5"/>
      <c r="QEO81" s="5"/>
      <c r="QEP81" s="5"/>
      <c r="QEQ81" s="5"/>
      <c r="QER81" s="5"/>
      <c r="QES81" s="5"/>
      <c r="QET81" s="5"/>
      <c r="QEU81" s="5"/>
      <c r="QEV81" s="5"/>
      <c r="QEW81" s="5"/>
      <c r="QEX81" s="5"/>
      <c r="QEY81" s="5"/>
      <c r="QEZ81" s="5"/>
      <c r="QFA81" s="5"/>
      <c r="QFB81" s="5"/>
      <c r="QFC81" s="5"/>
      <c r="QFD81" s="5"/>
      <c r="QFE81" s="5"/>
      <c r="QFF81" s="5"/>
      <c r="QFG81" s="5"/>
      <c r="QFH81" s="5"/>
      <c r="QFI81" s="5"/>
      <c r="QFJ81" s="5"/>
      <c r="QFK81" s="5"/>
      <c r="QFL81" s="5"/>
      <c r="QFM81" s="5"/>
      <c r="QFN81" s="5"/>
      <c r="QFO81" s="5"/>
      <c r="QFP81" s="5"/>
      <c r="QFQ81" s="5"/>
      <c r="QFR81" s="5"/>
      <c r="QFS81" s="5"/>
      <c r="QFT81" s="5"/>
      <c r="QFU81" s="5"/>
      <c r="QFV81" s="5"/>
      <c r="QFW81" s="5"/>
      <c r="QFX81" s="5"/>
      <c r="QFY81" s="5"/>
      <c r="QFZ81" s="5"/>
      <c r="QGA81" s="5"/>
      <c r="QGB81" s="5"/>
      <c r="QGC81" s="5"/>
      <c r="QGD81" s="5"/>
      <c r="QGE81" s="5"/>
      <c r="QGF81" s="5"/>
      <c r="QGG81" s="5"/>
      <c r="QGH81" s="5"/>
      <c r="QGI81" s="5"/>
      <c r="QGJ81" s="5"/>
      <c r="QGK81" s="5"/>
      <c r="QGL81" s="5"/>
      <c r="QGM81" s="5"/>
      <c r="QGN81" s="5"/>
      <c r="QGO81" s="5"/>
      <c r="QGP81" s="5"/>
      <c r="QGQ81" s="5"/>
      <c r="QGR81" s="5"/>
      <c r="QGS81" s="5"/>
      <c r="QGT81" s="5"/>
      <c r="QGU81" s="5"/>
      <c r="QGV81" s="5"/>
      <c r="QGW81" s="5"/>
      <c r="QGX81" s="5"/>
      <c r="QGY81" s="5"/>
      <c r="QGZ81" s="5"/>
      <c r="QHA81" s="5"/>
      <c r="QHB81" s="5"/>
      <c r="QHC81" s="5"/>
      <c r="QHD81" s="5"/>
      <c r="QHE81" s="5"/>
      <c r="QHF81" s="5"/>
      <c r="QHG81" s="5"/>
      <c r="QHH81" s="5"/>
      <c r="QHI81" s="5"/>
      <c r="QHJ81" s="5"/>
      <c r="QHK81" s="5"/>
      <c r="QHL81" s="5"/>
      <c r="QHM81" s="5"/>
      <c r="QHN81" s="5"/>
      <c r="QHO81" s="5"/>
      <c r="QHP81" s="5"/>
      <c r="QHQ81" s="5"/>
      <c r="QHR81" s="5"/>
      <c r="QHS81" s="5"/>
      <c r="QHT81" s="5"/>
      <c r="QHU81" s="5"/>
      <c r="QHV81" s="5"/>
      <c r="QHW81" s="5"/>
      <c r="QHX81" s="5"/>
      <c r="QHY81" s="5"/>
      <c r="QHZ81" s="5"/>
      <c r="QIA81" s="5"/>
      <c r="QIB81" s="5"/>
      <c r="QIC81" s="5"/>
      <c r="QID81" s="5"/>
      <c r="QIE81" s="5"/>
      <c r="QIF81" s="5"/>
      <c r="QIG81" s="5"/>
      <c r="QIH81" s="5"/>
      <c r="QII81" s="5"/>
      <c r="QIJ81" s="5"/>
      <c r="QIK81" s="5"/>
      <c r="QIL81" s="5"/>
      <c r="QIM81" s="5"/>
      <c r="QIN81" s="5"/>
      <c r="QIO81" s="5"/>
      <c r="QIP81" s="5"/>
      <c r="QIQ81" s="5"/>
      <c r="QIR81" s="5"/>
      <c r="QIS81" s="5"/>
      <c r="QIT81" s="5"/>
      <c r="QIU81" s="5"/>
      <c r="QIV81" s="5"/>
      <c r="QIW81" s="5"/>
      <c r="QIX81" s="5"/>
      <c r="QIY81" s="5"/>
      <c r="QIZ81" s="5"/>
      <c r="QJA81" s="5"/>
      <c r="QJB81" s="5"/>
      <c r="QJC81" s="5"/>
      <c r="QJD81" s="5"/>
      <c r="QJE81" s="5"/>
      <c r="QJF81" s="5"/>
      <c r="QJG81" s="5"/>
      <c r="QJH81" s="5"/>
      <c r="QJI81" s="5"/>
      <c r="QJJ81" s="5"/>
      <c r="QJK81" s="5"/>
      <c r="QJL81" s="5"/>
      <c r="QJM81" s="5"/>
      <c r="QJN81" s="5"/>
      <c r="QJO81" s="5"/>
      <c r="QJP81" s="5"/>
      <c r="QJQ81" s="5"/>
      <c r="QJR81" s="5"/>
      <c r="QJS81" s="5"/>
      <c r="QJT81" s="5"/>
      <c r="QJU81" s="5"/>
      <c r="QJV81" s="5"/>
      <c r="QJW81" s="5"/>
      <c r="QJX81" s="5"/>
      <c r="QJY81" s="5"/>
      <c r="QJZ81" s="5"/>
      <c r="QKA81" s="5"/>
      <c r="QKB81" s="5"/>
      <c r="QKC81" s="5"/>
      <c r="QKD81" s="5"/>
      <c r="QKE81" s="5"/>
      <c r="QKF81" s="5"/>
      <c r="QKG81" s="5"/>
      <c r="QKH81" s="5"/>
      <c r="QKI81" s="5"/>
      <c r="QKJ81" s="5"/>
      <c r="QKK81" s="5"/>
      <c r="QKL81" s="5"/>
      <c r="QKM81" s="5"/>
      <c r="QKN81" s="5"/>
      <c r="QKO81" s="5"/>
      <c r="QKP81" s="5"/>
      <c r="QKQ81" s="5"/>
      <c r="QKR81" s="5"/>
      <c r="QKS81" s="5"/>
      <c r="QKT81" s="5"/>
      <c r="QKU81" s="5"/>
      <c r="QKV81" s="5"/>
      <c r="QKW81" s="5"/>
      <c r="QKX81" s="5"/>
      <c r="QKY81" s="5"/>
      <c r="QKZ81" s="5"/>
      <c r="QLA81" s="5"/>
      <c r="QLB81" s="5"/>
      <c r="QLC81" s="5"/>
      <c r="QLD81" s="5"/>
      <c r="QLE81" s="5"/>
      <c r="QLF81" s="5"/>
      <c r="QLG81" s="5"/>
      <c r="QLH81" s="5"/>
      <c r="QLI81" s="5"/>
      <c r="QLJ81" s="5"/>
      <c r="QLK81" s="5"/>
      <c r="QLL81" s="5"/>
      <c r="QLM81" s="5"/>
      <c r="QLN81" s="5"/>
      <c r="QLO81" s="5"/>
      <c r="QLP81" s="5"/>
      <c r="QLQ81" s="5"/>
      <c r="QLR81" s="5"/>
      <c r="QLS81" s="5"/>
      <c r="QLT81" s="5"/>
      <c r="QLU81" s="5"/>
      <c r="QLV81" s="5"/>
      <c r="QLW81" s="5"/>
      <c r="QLX81" s="5"/>
      <c r="QLY81" s="5"/>
      <c r="QLZ81" s="5"/>
      <c r="QMA81" s="5"/>
      <c r="QMB81" s="5"/>
      <c r="QMC81" s="5"/>
      <c r="QMD81" s="5"/>
      <c r="QME81" s="5"/>
      <c r="QMF81" s="5"/>
      <c r="QMG81" s="5"/>
      <c r="QMH81" s="5"/>
      <c r="QMI81" s="5"/>
      <c r="QMJ81" s="5"/>
      <c r="QMK81" s="5"/>
      <c r="QML81" s="5"/>
      <c r="QMM81" s="5"/>
      <c r="QMN81" s="5"/>
      <c r="QMO81" s="5"/>
      <c r="QMP81" s="5"/>
      <c r="QMQ81" s="5"/>
      <c r="QMR81" s="5"/>
      <c r="QMS81" s="5"/>
      <c r="QMT81" s="5"/>
      <c r="QMU81" s="5"/>
      <c r="QMV81" s="5"/>
      <c r="QMW81" s="5"/>
      <c r="QMX81" s="5"/>
      <c r="QMY81" s="5"/>
      <c r="QMZ81" s="5"/>
      <c r="QNA81" s="5"/>
      <c r="QNB81" s="5"/>
      <c r="QNC81" s="5"/>
      <c r="QND81" s="5"/>
      <c r="QNE81" s="5"/>
      <c r="QNF81" s="5"/>
      <c r="QNG81" s="5"/>
      <c r="QNH81" s="5"/>
      <c r="QNI81" s="5"/>
      <c r="QNJ81" s="5"/>
      <c r="QNK81" s="5"/>
      <c r="QNL81" s="5"/>
      <c r="QNM81" s="5"/>
      <c r="QNN81" s="5"/>
      <c r="QNO81" s="5"/>
      <c r="QNP81" s="5"/>
      <c r="QNQ81" s="5"/>
      <c r="QNR81" s="5"/>
      <c r="QNS81" s="5"/>
      <c r="QNT81" s="5"/>
      <c r="QNU81" s="5"/>
      <c r="QNV81" s="5"/>
      <c r="QNW81" s="5"/>
      <c r="QNX81" s="5"/>
      <c r="QNY81" s="5"/>
      <c r="QNZ81" s="5"/>
      <c r="QOA81" s="5"/>
      <c r="QOB81" s="5"/>
      <c r="QOC81" s="5"/>
      <c r="QOD81" s="5"/>
      <c r="QOE81" s="5"/>
      <c r="QOF81" s="5"/>
      <c r="QOG81" s="5"/>
      <c r="QOH81" s="5"/>
      <c r="QOI81" s="5"/>
      <c r="QOJ81" s="5"/>
      <c r="QOK81" s="5"/>
      <c r="QOL81" s="5"/>
      <c r="QOM81" s="5"/>
      <c r="QON81" s="5"/>
      <c r="QOO81" s="5"/>
      <c r="QOP81" s="5"/>
      <c r="QOQ81" s="5"/>
      <c r="QOR81" s="5"/>
      <c r="QOS81" s="5"/>
      <c r="QOT81" s="5"/>
      <c r="QOU81" s="5"/>
      <c r="QOV81" s="5"/>
      <c r="QOW81" s="5"/>
      <c r="QOX81" s="5"/>
      <c r="QOY81" s="5"/>
      <c r="QOZ81" s="5"/>
      <c r="QPA81" s="5"/>
      <c r="QPB81" s="5"/>
      <c r="QPC81" s="5"/>
      <c r="QPD81" s="5"/>
      <c r="QPE81" s="5"/>
      <c r="QPF81" s="5"/>
      <c r="QPG81" s="5"/>
      <c r="QPH81" s="5"/>
      <c r="QPI81" s="5"/>
      <c r="QPJ81" s="5"/>
      <c r="QPK81" s="5"/>
      <c r="QPL81" s="5"/>
      <c r="QPM81" s="5"/>
      <c r="QPN81" s="5"/>
      <c r="QPO81" s="5"/>
      <c r="QPP81" s="5"/>
      <c r="QPQ81" s="5"/>
      <c r="QPR81" s="5"/>
      <c r="QPS81" s="5"/>
      <c r="QPT81" s="5"/>
      <c r="QPU81" s="5"/>
      <c r="QPV81" s="5"/>
      <c r="QPW81" s="5"/>
      <c r="QPX81" s="5"/>
      <c r="QPY81" s="5"/>
      <c r="QPZ81" s="5"/>
      <c r="QQA81" s="5"/>
      <c r="QQB81" s="5"/>
      <c r="QQC81" s="5"/>
      <c r="QQD81" s="5"/>
      <c r="QQE81" s="5"/>
      <c r="QQF81" s="5"/>
      <c r="QQG81" s="5"/>
      <c r="QQH81" s="5"/>
      <c r="QQI81" s="5"/>
      <c r="QQJ81" s="5"/>
      <c r="QQK81" s="5"/>
      <c r="QQL81" s="5"/>
      <c r="QQM81" s="5"/>
      <c r="QQN81" s="5"/>
      <c r="QQO81" s="5"/>
      <c r="QQP81" s="5"/>
      <c r="QQQ81" s="5"/>
      <c r="QQR81" s="5"/>
      <c r="QQS81" s="5"/>
      <c r="QQT81" s="5"/>
      <c r="QQU81" s="5"/>
      <c r="QQV81" s="5"/>
      <c r="QQW81" s="5"/>
      <c r="QQX81" s="5"/>
      <c r="QQY81" s="5"/>
      <c r="QQZ81" s="5"/>
      <c r="QRA81" s="5"/>
      <c r="QRB81" s="5"/>
      <c r="QRC81" s="5"/>
      <c r="QRD81" s="5"/>
      <c r="QRE81" s="5"/>
      <c r="QRF81" s="5"/>
      <c r="QRG81" s="5"/>
      <c r="QRH81" s="5"/>
      <c r="QRI81" s="5"/>
      <c r="QRJ81" s="5"/>
      <c r="QRK81" s="5"/>
      <c r="QRL81" s="5"/>
      <c r="QRM81" s="5"/>
      <c r="QRN81" s="5"/>
      <c r="QRO81" s="5"/>
      <c r="QRP81" s="5"/>
      <c r="QRQ81" s="5"/>
      <c r="QRR81" s="5"/>
      <c r="QRS81" s="5"/>
      <c r="QRT81" s="5"/>
      <c r="QRU81" s="5"/>
      <c r="QRV81" s="5"/>
      <c r="QRW81" s="5"/>
      <c r="QRX81" s="5"/>
      <c r="QRY81" s="5"/>
      <c r="QRZ81" s="5"/>
      <c r="QSA81" s="5"/>
      <c r="QSB81" s="5"/>
      <c r="QSC81" s="5"/>
      <c r="QSD81" s="5"/>
      <c r="QSE81" s="5"/>
      <c r="QSF81" s="5"/>
      <c r="QSG81" s="5"/>
      <c r="QSH81" s="5"/>
      <c r="QSI81" s="5"/>
      <c r="QSJ81" s="5"/>
      <c r="QSK81" s="5"/>
      <c r="QSL81" s="5"/>
      <c r="QSM81" s="5"/>
      <c r="QSN81" s="5"/>
      <c r="QSO81" s="5"/>
      <c r="QSP81" s="5"/>
      <c r="QSQ81" s="5"/>
      <c r="QSR81" s="5"/>
      <c r="QSS81" s="5"/>
      <c r="QST81" s="5"/>
      <c r="QSU81" s="5"/>
      <c r="QSV81" s="5"/>
      <c r="QSW81" s="5"/>
      <c r="QSX81" s="5"/>
      <c r="QSY81" s="5"/>
      <c r="QSZ81" s="5"/>
      <c r="QTA81" s="5"/>
      <c r="QTB81" s="5"/>
      <c r="QTC81" s="5"/>
      <c r="QTD81" s="5"/>
      <c r="QTE81" s="5"/>
      <c r="QTF81" s="5"/>
      <c r="QTG81" s="5"/>
      <c r="QTH81" s="5"/>
      <c r="QTI81" s="5"/>
      <c r="QTJ81" s="5"/>
      <c r="QTK81" s="5"/>
      <c r="QTL81" s="5"/>
      <c r="QTM81" s="5"/>
      <c r="QTN81" s="5"/>
      <c r="QTO81" s="5"/>
      <c r="QTP81" s="5"/>
      <c r="QTQ81" s="5"/>
      <c r="QTR81" s="5"/>
      <c r="QTS81" s="5"/>
      <c r="QTT81" s="5"/>
      <c r="QTU81" s="5"/>
      <c r="QTV81" s="5"/>
      <c r="QTW81" s="5"/>
      <c r="QTX81" s="5"/>
      <c r="QTY81" s="5"/>
      <c r="QTZ81" s="5"/>
      <c r="QUA81" s="5"/>
      <c r="QUB81" s="5"/>
      <c r="QUC81" s="5"/>
      <c r="QUD81" s="5"/>
      <c r="QUE81" s="5"/>
      <c r="QUF81" s="5"/>
      <c r="QUG81" s="5"/>
      <c r="QUH81" s="5"/>
      <c r="QUI81" s="5"/>
      <c r="QUJ81" s="5"/>
      <c r="QUK81" s="5"/>
      <c r="QUL81" s="5"/>
      <c r="QUM81" s="5"/>
      <c r="QUN81" s="5"/>
      <c r="QUO81" s="5"/>
      <c r="QUP81" s="5"/>
      <c r="QUQ81" s="5"/>
      <c r="QUR81" s="5"/>
      <c r="QUS81" s="5"/>
      <c r="QUT81" s="5"/>
      <c r="QUU81" s="5"/>
      <c r="QUV81" s="5"/>
      <c r="QUW81" s="5"/>
      <c r="QUX81" s="5"/>
      <c r="QUY81" s="5"/>
      <c r="QUZ81" s="5"/>
      <c r="QVA81" s="5"/>
      <c r="QVB81" s="5"/>
      <c r="QVC81" s="5"/>
      <c r="QVD81" s="5"/>
      <c r="QVE81" s="5"/>
      <c r="QVF81" s="5"/>
      <c r="QVG81" s="5"/>
      <c r="QVH81" s="5"/>
      <c r="QVI81" s="5"/>
      <c r="QVJ81" s="5"/>
      <c r="QVK81" s="5"/>
      <c r="QVL81" s="5"/>
      <c r="QVM81" s="5"/>
      <c r="QVN81" s="5"/>
      <c r="QVO81" s="5"/>
      <c r="QVP81" s="5"/>
      <c r="QVQ81" s="5"/>
      <c r="QVR81" s="5"/>
      <c r="QVS81" s="5"/>
      <c r="QVT81" s="5"/>
      <c r="QVU81" s="5"/>
      <c r="QVV81" s="5"/>
      <c r="QVW81" s="5"/>
      <c r="QVX81" s="5"/>
      <c r="QVY81" s="5"/>
      <c r="QVZ81" s="5"/>
      <c r="QWA81" s="5"/>
      <c r="QWB81" s="5"/>
      <c r="QWC81" s="5"/>
      <c r="QWD81" s="5"/>
      <c r="QWE81" s="5"/>
      <c r="QWF81" s="5"/>
      <c r="QWG81" s="5"/>
      <c r="QWH81" s="5"/>
      <c r="QWI81" s="5"/>
      <c r="QWJ81" s="5"/>
      <c r="QWK81" s="5"/>
      <c r="QWL81" s="5"/>
      <c r="QWM81" s="5"/>
      <c r="QWN81" s="5"/>
      <c r="QWO81" s="5"/>
      <c r="QWP81" s="5"/>
      <c r="QWQ81" s="5"/>
      <c r="QWR81" s="5"/>
      <c r="QWS81" s="5"/>
      <c r="QWT81" s="5"/>
      <c r="QWU81" s="5"/>
      <c r="QWV81" s="5"/>
      <c r="QWW81" s="5"/>
      <c r="QWX81" s="5"/>
      <c r="QWY81" s="5"/>
      <c r="QWZ81" s="5"/>
      <c r="QXA81" s="5"/>
      <c r="QXB81" s="5"/>
      <c r="QXC81" s="5"/>
      <c r="QXD81" s="5"/>
      <c r="QXE81" s="5"/>
      <c r="QXF81" s="5"/>
      <c r="QXG81" s="5"/>
      <c r="QXH81" s="5"/>
      <c r="QXI81" s="5"/>
      <c r="QXJ81" s="5"/>
      <c r="QXK81" s="5"/>
      <c r="QXL81" s="5"/>
      <c r="QXM81" s="5"/>
      <c r="QXN81" s="5"/>
      <c r="QXO81" s="5"/>
      <c r="QXP81" s="5"/>
      <c r="QXQ81" s="5"/>
      <c r="QXR81" s="5"/>
      <c r="QXS81" s="5"/>
      <c r="QXT81" s="5"/>
      <c r="QXU81" s="5"/>
      <c r="QXV81" s="5"/>
      <c r="QXW81" s="5"/>
      <c r="QXX81" s="5"/>
      <c r="QXY81" s="5"/>
      <c r="QXZ81" s="5"/>
      <c r="QYA81" s="5"/>
      <c r="QYB81" s="5"/>
      <c r="QYC81" s="5"/>
      <c r="QYD81" s="5"/>
      <c r="QYE81" s="5"/>
      <c r="QYF81" s="5"/>
      <c r="QYG81" s="5"/>
      <c r="QYH81" s="5"/>
      <c r="QYI81" s="5"/>
      <c r="QYJ81" s="5"/>
      <c r="QYK81" s="5"/>
      <c r="QYL81" s="5"/>
      <c r="QYM81" s="5"/>
      <c r="QYN81" s="5"/>
      <c r="QYO81" s="5"/>
      <c r="QYP81" s="5"/>
      <c r="QYQ81" s="5"/>
      <c r="QYR81" s="5"/>
      <c r="QYS81" s="5"/>
      <c r="QYT81" s="5"/>
      <c r="QYU81" s="5"/>
      <c r="QYV81" s="5"/>
      <c r="QYW81" s="5"/>
      <c r="QYX81" s="5"/>
      <c r="QYY81" s="5"/>
      <c r="QYZ81" s="5"/>
      <c r="QZA81" s="5"/>
      <c r="QZB81" s="5"/>
      <c r="QZC81" s="5"/>
      <c r="QZD81" s="5"/>
      <c r="QZE81" s="5"/>
      <c r="QZF81" s="5"/>
      <c r="QZG81" s="5"/>
      <c r="QZH81" s="5"/>
      <c r="QZI81" s="5"/>
      <c r="QZJ81" s="5"/>
      <c r="QZK81" s="5"/>
      <c r="QZL81" s="5"/>
      <c r="QZM81" s="5"/>
      <c r="QZN81" s="5"/>
      <c r="QZO81" s="5"/>
      <c r="QZP81" s="5"/>
      <c r="QZQ81" s="5"/>
      <c r="QZR81" s="5"/>
      <c r="QZS81" s="5"/>
      <c r="QZT81" s="5"/>
      <c r="QZU81" s="5"/>
      <c r="QZV81" s="5"/>
      <c r="QZW81" s="5"/>
      <c r="QZX81" s="5"/>
      <c r="QZY81" s="5"/>
      <c r="QZZ81" s="5"/>
      <c r="RAA81" s="5"/>
      <c r="RAB81" s="5"/>
      <c r="RAC81" s="5"/>
      <c r="RAD81" s="5"/>
      <c r="RAE81" s="5"/>
      <c r="RAF81" s="5"/>
      <c r="RAG81" s="5"/>
      <c r="RAH81" s="5"/>
      <c r="RAI81" s="5"/>
      <c r="RAJ81" s="5"/>
      <c r="RAK81" s="5"/>
      <c r="RAL81" s="5"/>
      <c r="RAM81" s="5"/>
      <c r="RAN81" s="5"/>
      <c r="RAO81" s="5"/>
      <c r="RAP81" s="5"/>
      <c r="RAQ81" s="5"/>
      <c r="RAR81" s="5"/>
      <c r="RAS81" s="5"/>
      <c r="RAT81" s="5"/>
      <c r="RAU81" s="5"/>
      <c r="RAV81" s="5"/>
      <c r="RAW81" s="5"/>
      <c r="RAX81" s="5"/>
      <c r="RAY81" s="5"/>
      <c r="RAZ81" s="5"/>
      <c r="RBA81" s="5"/>
      <c r="RBB81" s="5"/>
      <c r="RBC81" s="5"/>
      <c r="RBD81" s="5"/>
      <c r="RBE81" s="5"/>
      <c r="RBF81" s="5"/>
      <c r="RBG81" s="5"/>
      <c r="RBH81" s="5"/>
      <c r="RBI81" s="5"/>
      <c r="RBJ81" s="5"/>
      <c r="RBK81" s="5"/>
      <c r="RBL81" s="5"/>
      <c r="RBM81" s="5"/>
      <c r="RBN81" s="5"/>
      <c r="RBO81" s="5"/>
      <c r="RBP81" s="5"/>
      <c r="RBQ81" s="5"/>
      <c r="RBR81" s="5"/>
      <c r="RBS81" s="5"/>
      <c r="RBT81" s="5"/>
      <c r="RBU81" s="5"/>
      <c r="RBV81" s="5"/>
      <c r="RBW81" s="5"/>
      <c r="RBX81" s="5"/>
      <c r="RBY81" s="5"/>
      <c r="RBZ81" s="5"/>
      <c r="RCA81" s="5"/>
      <c r="RCB81" s="5"/>
      <c r="RCC81" s="5"/>
      <c r="RCD81" s="5"/>
      <c r="RCE81" s="5"/>
      <c r="RCF81" s="5"/>
      <c r="RCG81" s="5"/>
      <c r="RCH81" s="5"/>
      <c r="RCI81" s="5"/>
      <c r="RCJ81" s="5"/>
      <c r="RCK81" s="5"/>
      <c r="RCL81" s="5"/>
      <c r="RCM81" s="5"/>
      <c r="RCN81" s="5"/>
      <c r="RCO81" s="5"/>
      <c r="RCP81" s="5"/>
      <c r="RCQ81" s="5"/>
      <c r="RCR81" s="5"/>
      <c r="RCS81" s="5"/>
      <c r="RCT81" s="5"/>
      <c r="RCU81" s="5"/>
      <c r="RCV81" s="5"/>
      <c r="RCW81" s="5"/>
      <c r="RCX81" s="5"/>
      <c r="RCY81" s="5"/>
      <c r="RCZ81" s="5"/>
      <c r="RDA81" s="5"/>
      <c r="RDB81" s="5"/>
      <c r="RDC81" s="5"/>
      <c r="RDD81" s="5"/>
      <c r="RDE81" s="5"/>
      <c r="RDF81" s="5"/>
      <c r="RDG81" s="5"/>
      <c r="RDH81" s="5"/>
      <c r="RDI81" s="5"/>
      <c r="RDJ81" s="5"/>
      <c r="RDK81" s="5"/>
      <c r="RDL81" s="5"/>
      <c r="RDM81" s="5"/>
      <c r="RDN81" s="5"/>
      <c r="RDO81" s="5"/>
      <c r="RDP81" s="5"/>
      <c r="RDQ81" s="5"/>
      <c r="RDR81" s="5"/>
      <c r="RDS81" s="5"/>
      <c r="RDT81" s="5"/>
      <c r="RDU81" s="5"/>
      <c r="RDV81" s="5"/>
      <c r="RDW81" s="5"/>
      <c r="RDX81" s="5"/>
      <c r="RDY81" s="5"/>
      <c r="RDZ81" s="5"/>
      <c r="REA81" s="5"/>
      <c r="REB81" s="5"/>
      <c r="REC81" s="5"/>
      <c r="RED81" s="5"/>
      <c r="REE81" s="5"/>
      <c r="REF81" s="5"/>
      <c r="REG81" s="5"/>
      <c r="REH81" s="5"/>
      <c r="REI81" s="5"/>
      <c r="REJ81" s="5"/>
      <c r="REK81" s="5"/>
      <c r="REL81" s="5"/>
      <c r="REM81" s="5"/>
      <c r="REN81" s="5"/>
      <c r="REO81" s="5"/>
      <c r="REP81" s="5"/>
      <c r="REQ81" s="5"/>
      <c r="RER81" s="5"/>
      <c r="RES81" s="5"/>
      <c r="RET81" s="5"/>
      <c r="REU81" s="5"/>
      <c r="REV81" s="5"/>
      <c r="REW81" s="5"/>
      <c r="REX81" s="5"/>
      <c r="REY81" s="5"/>
      <c r="REZ81" s="5"/>
      <c r="RFA81" s="5"/>
      <c r="RFB81" s="5"/>
      <c r="RFC81" s="5"/>
      <c r="RFD81" s="5"/>
      <c r="RFE81" s="5"/>
      <c r="RFF81" s="5"/>
      <c r="RFG81" s="5"/>
      <c r="RFH81" s="5"/>
      <c r="RFI81" s="5"/>
      <c r="RFJ81" s="5"/>
      <c r="RFK81" s="5"/>
      <c r="RFL81" s="5"/>
      <c r="RFM81" s="5"/>
      <c r="RFN81" s="5"/>
      <c r="RFO81" s="5"/>
      <c r="RFP81" s="5"/>
      <c r="RFQ81" s="5"/>
      <c r="RFR81" s="5"/>
      <c r="RFS81" s="5"/>
      <c r="RFT81" s="5"/>
      <c r="RFU81" s="5"/>
      <c r="RFV81" s="5"/>
      <c r="RFW81" s="5"/>
      <c r="RFX81" s="5"/>
      <c r="RFY81" s="5"/>
      <c r="RFZ81" s="5"/>
      <c r="RGA81" s="5"/>
      <c r="RGB81" s="5"/>
      <c r="RGC81" s="5"/>
      <c r="RGD81" s="5"/>
      <c r="RGE81" s="5"/>
      <c r="RGF81" s="5"/>
      <c r="RGG81" s="5"/>
      <c r="RGH81" s="5"/>
      <c r="RGI81" s="5"/>
      <c r="RGJ81" s="5"/>
      <c r="RGK81" s="5"/>
      <c r="RGL81" s="5"/>
      <c r="RGM81" s="5"/>
      <c r="RGN81" s="5"/>
      <c r="RGO81" s="5"/>
      <c r="RGP81" s="5"/>
      <c r="RGQ81" s="5"/>
      <c r="RGR81" s="5"/>
      <c r="RGS81" s="5"/>
      <c r="RGT81" s="5"/>
      <c r="RGU81" s="5"/>
      <c r="RGV81" s="5"/>
      <c r="RGW81" s="5"/>
      <c r="RGX81" s="5"/>
      <c r="RGY81" s="5"/>
      <c r="RGZ81" s="5"/>
      <c r="RHA81" s="5"/>
      <c r="RHB81" s="5"/>
      <c r="RHC81" s="5"/>
      <c r="RHD81" s="5"/>
      <c r="RHE81" s="5"/>
      <c r="RHF81" s="5"/>
      <c r="RHG81" s="5"/>
      <c r="RHH81" s="5"/>
      <c r="RHI81" s="5"/>
      <c r="RHJ81" s="5"/>
      <c r="RHK81" s="5"/>
      <c r="RHL81" s="5"/>
      <c r="RHM81" s="5"/>
      <c r="RHN81" s="5"/>
      <c r="RHO81" s="5"/>
      <c r="RHP81" s="5"/>
      <c r="RHQ81" s="5"/>
      <c r="RHR81" s="5"/>
      <c r="RHS81" s="5"/>
      <c r="RHT81" s="5"/>
      <c r="RHU81" s="5"/>
      <c r="RHV81" s="5"/>
      <c r="RHW81" s="5"/>
      <c r="RHX81" s="5"/>
      <c r="RHY81" s="5"/>
      <c r="RHZ81" s="5"/>
      <c r="RIA81" s="5"/>
      <c r="RIB81" s="5"/>
      <c r="RIC81" s="5"/>
      <c r="RID81" s="5"/>
      <c r="RIE81" s="5"/>
      <c r="RIF81" s="5"/>
      <c r="RIG81" s="5"/>
      <c r="RIH81" s="5"/>
      <c r="RII81" s="5"/>
      <c r="RIJ81" s="5"/>
      <c r="RIK81" s="5"/>
      <c r="RIL81" s="5"/>
      <c r="RIM81" s="5"/>
      <c r="RIN81" s="5"/>
      <c r="RIO81" s="5"/>
      <c r="RIP81" s="5"/>
      <c r="RIQ81" s="5"/>
      <c r="RIR81" s="5"/>
      <c r="RIS81" s="5"/>
      <c r="RIT81" s="5"/>
      <c r="RIU81" s="5"/>
      <c r="RIV81" s="5"/>
      <c r="RIW81" s="5"/>
      <c r="RIX81" s="5"/>
      <c r="RIY81" s="5"/>
      <c r="RIZ81" s="5"/>
      <c r="RJA81" s="5"/>
      <c r="RJB81" s="5"/>
      <c r="RJC81" s="5"/>
      <c r="RJD81" s="5"/>
      <c r="RJE81" s="5"/>
      <c r="RJF81" s="5"/>
      <c r="RJG81" s="5"/>
      <c r="RJH81" s="5"/>
      <c r="RJI81" s="5"/>
      <c r="RJJ81" s="5"/>
      <c r="RJK81" s="5"/>
      <c r="RJL81" s="5"/>
      <c r="RJM81" s="5"/>
      <c r="RJN81" s="5"/>
      <c r="RJO81" s="5"/>
      <c r="RJP81" s="5"/>
      <c r="RJQ81" s="5"/>
      <c r="RJR81" s="5"/>
      <c r="RJS81" s="5"/>
      <c r="RJT81" s="5"/>
      <c r="RJU81" s="5"/>
      <c r="RJV81" s="5"/>
      <c r="RJW81" s="5"/>
      <c r="RJX81" s="5"/>
      <c r="RJY81" s="5"/>
      <c r="RJZ81" s="5"/>
      <c r="RKA81" s="5"/>
      <c r="RKB81" s="5"/>
      <c r="RKC81" s="5"/>
      <c r="RKD81" s="5"/>
      <c r="RKE81" s="5"/>
      <c r="RKF81" s="5"/>
      <c r="RKG81" s="5"/>
      <c r="RKH81" s="5"/>
      <c r="RKI81" s="5"/>
      <c r="RKJ81" s="5"/>
      <c r="RKK81" s="5"/>
      <c r="RKL81" s="5"/>
      <c r="RKM81" s="5"/>
      <c r="RKN81" s="5"/>
      <c r="RKO81" s="5"/>
      <c r="RKP81" s="5"/>
      <c r="RKQ81" s="5"/>
      <c r="RKR81" s="5"/>
      <c r="RKS81" s="5"/>
      <c r="RKT81" s="5"/>
      <c r="RKU81" s="5"/>
      <c r="RKV81" s="5"/>
      <c r="RKW81" s="5"/>
      <c r="RKX81" s="5"/>
      <c r="RKY81" s="5"/>
      <c r="RKZ81" s="5"/>
      <c r="RLA81" s="5"/>
      <c r="RLB81" s="5"/>
      <c r="RLC81" s="5"/>
      <c r="RLD81" s="5"/>
      <c r="RLE81" s="5"/>
      <c r="RLF81" s="5"/>
      <c r="RLG81" s="5"/>
      <c r="RLH81" s="5"/>
      <c r="RLI81" s="5"/>
      <c r="RLJ81" s="5"/>
      <c r="RLK81" s="5"/>
      <c r="RLL81" s="5"/>
      <c r="RLM81" s="5"/>
      <c r="RLN81" s="5"/>
      <c r="RLO81" s="5"/>
      <c r="RLP81" s="5"/>
      <c r="RLQ81" s="5"/>
      <c r="RLR81" s="5"/>
      <c r="RLS81" s="5"/>
      <c r="RLT81" s="5"/>
      <c r="RLU81" s="5"/>
      <c r="RLV81" s="5"/>
      <c r="RLW81" s="5"/>
      <c r="RLX81" s="5"/>
      <c r="RLY81" s="5"/>
      <c r="RLZ81" s="5"/>
      <c r="RMA81" s="5"/>
      <c r="RMB81" s="5"/>
      <c r="RMC81" s="5"/>
      <c r="RMD81" s="5"/>
      <c r="RME81" s="5"/>
      <c r="RMF81" s="5"/>
      <c r="RMG81" s="5"/>
      <c r="RMH81" s="5"/>
      <c r="RMI81" s="5"/>
      <c r="RMJ81" s="5"/>
      <c r="RMK81" s="5"/>
      <c r="RML81" s="5"/>
      <c r="RMM81" s="5"/>
      <c r="RMN81" s="5"/>
      <c r="RMO81" s="5"/>
      <c r="RMP81" s="5"/>
      <c r="RMQ81" s="5"/>
      <c r="RMR81" s="5"/>
      <c r="RMS81" s="5"/>
      <c r="RMT81" s="5"/>
      <c r="RMU81" s="5"/>
      <c r="RMV81" s="5"/>
      <c r="RMW81" s="5"/>
      <c r="RMX81" s="5"/>
      <c r="RMY81" s="5"/>
      <c r="RMZ81" s="5"/>
      <c r="RNA81" s="5"/>
      <c r="RNB81" s="5"/>
      <c r="RNC81" s="5"/>
      <c r="RND81" s="5"/>
      <c r="RNE81" s="5"/>
      <c r="RNF81" s="5"/>
      <c r="RNG81" s="5"/>
      <c r="RNH81" s="5"/>
      <c r="RNI81" s="5"/>
      <c r="RNJ81" s="5"/>
      <c r="RNK81" s="5"/>
      <c r="RNL81" s="5"/>
      <c r="RNM81" s="5"/>
      <c r="RNN81" s="5"/>
      <c r="RNO81" s="5"/>
      <c r="RNP81" s="5"/>
      <c r="RNQ81" s="5"/>
      <c r="RNR81" s="5"/>
      <c r="RNS81" s="5"/>
      <c r="RNT81" s="5"/>
      <c r="RNU81" s="5"/>
      <c r="RNV81" s="5"/>
      <c r="RNW81" s="5"/>
      <c r="RNX81" s="5"/>
      <c r="RNY81" s="5"/>
      <c r="RNZ81" s="5"/>
      <c r="ROA81" s="5"/>
      <c r="ROB81" s="5"/>
      <c r="ROC81" s="5"/>
      <c r="ROD81" s="5"/>
      <c r="ROE81" s="5"/>
      <c r="ROF81" s="5"/>
      <c r="ROG81" s="5"/>
      <c r="ROH81" s="5"/>
      <c r="ROI81" s="5"/>
      <c r="ROJ81" s="5"/>
      <c r="ROK81" s="5"/>
      <c r="ROL81" s="5"/>
      <c r="ROM81" s="5"/>
      <c r="RON81" s="5"/>
      <c r="ROO81" s="5"/>
      <c r="ROP81" s="5"/>
      <c r="ROQ81" s="5"/>
      <c r="ROR81" s="5"/>
      <c r="ROS81" s="5"/>
      <c r="ROT81" s="5"/>
      <c r="ROU81" s="5"/>
      <c r="ROV81" s="5"/>
      <c r="ROW81" s="5"/>
      <c r="ROX81" s="5"/>
      <c r="ROY81" s="5"/>
      <c r="ROZ81" s="5"/>
      <c r="RPA81" s="5"/>
      <c r="RPB81" s="5"/>
      <c r="RPC81" s="5"/>
      <c r="RPD81" s="5"/>
      <c r="RPE81" s="5"/>
      <c r="RPF81" s="5"/>
      <c r="RPG81" s="5"/>
      <c r="RPH81" s="5"/>
      <c r="RPI81" s="5"/>
      <c r="RPJ81" s="5"/>
      <c r="RPK81" s="5"/>
      <c r="RPL81" s="5"/>
      <c r="RPM81" s="5"/>
      <c r="RPN81" s="5"/>
      <c r="RPO81" s="5"/>
      <c r="RPP81" s="5"/>
      <c r="RPQ81" s="5"/>
      <c r="RPR81" s="5"/>
      <c r="RPS81" s="5"/>
      <c r="RPT81" s="5"/>
      <c r="RPU81" s="5"/>
      <c r="RPV81" s="5"/>
      <c r="RPW81" s="5"/>
      <c r="RPX81" s="5"/>
      <c r="RPY81" s="5"/>
      <c r="RPZ81" s="5"/>
      <c r="RQA81" s="5"/>
      <c r="RQB81" s="5"/>
      <c r="RQC81" s="5"/>
      <c r="RQD81" s="5"/>
      <c r="RQE81" s="5"/>
      <c r="RQF81" s="5"/>
      <c r="RQG81" s="5"/>
      <c r="RQH81" s="5"/>
      <c r="RQI81" s="5"/>
      <c r="RQJ81" s="5"/>
      <c r="RQK81" s="5"/>
      <c r="RQL81" s="5"/>
      <c r="RQM81" s="5"/>
      <c r="RQN81" s="5"/>
      <c r="RQO81" s="5"/>
      <c r="RQP81" s="5"/>
      <c r="RQQ81" s="5"/>
      <c r="RQR81" s="5"/>
      <c r="RQS81" s="5"/>
      <c r="RQT81" s="5"/>
      <c r="RQU81" s="5"/>
      <c r="RQV81" s="5"/>
      <c r="RQW81" s="5"/>
      <c r="RQX81" s="5"/>
      <c r="RQY81" s="5"/>
      <c r="RQZ81" s="5"/>
      <c r="RRA81" s="5"/>
      <c r="RRB81" s="5"/>
      <c r="RRC81" s="5"/>
      <c r="RRD81" s="5"/>
      <c r="RRE81" s="5"/>
      <c r="RRF81" s="5"/>
      <c r="RRG81" s="5"/>
      <c r="RRH81" s="5"/>
      <c r="RRI81" s="5"/>
      <c r="RRJ81" s="5"/>
      <c r="RRK81" s="5"/>
      <c r="RRL81" s="5"/>
      <c r="RRM81" s="5"/>
      <c r="RRN81" s="5"/>
      <c r="RRO81" s="5"/>
      <c r="RRP81" s="5"/>
      <c r="RRQ81" s="5"/>
      <c r="RRR81" s="5"/>
      <c r="RRS81" s="5"/>
      <c r="RRT81" s="5"/>
      <c r="RRU81" s="5"/>
      <c r="RRV81" s="5"/>
      <c r="RRW81" s="5"/>
      <c r="RRX81" s="5"/>
      <c r="RRY81" s="5"/>
      <c r="RRZ81" s="5"/>
      <c r="RSA81" s="5"/>
      <c r="RSB81" s="5"/>
      <c r="RSC81" s="5"/>
      <c r="RSD81" s="5"/>
      <c r="RSE81" s="5"/>
      <c r="RSF81" s="5"/>
      <c r="RSG81" s="5"/>
      <c r="RSH81" s="5"/>
      <c r="RSI81" s="5"/>
      <c r="RSJ81" s="5"/>
      <c r="RSK81" s="5"/>
      <c r="RSL81" s="5"/>
      <c r="RSM81" s="5"/>
      <c r="RSN81" s="5"/>
      <c r="RSO81" s="5"/>
      <c r="RSP81" s="5"/>
      <c r="RSQ81" s="5"/>
      <c r="RSR81" s="5"/>
      <c r="RSS81" s="5"/>
      <c r="RST81" s="5"/>
      <c r="RSU81" s="5"/>
      <c r="RSV81" s="5"/>
      <c r="RSW81" s="5"/>
      <c r="RSX81" s="5"/>
      <c r="RSY81" s="5"/>
      <c r="RSZ81" s="5"/>
      <c r="RTA81" s="5"/>
      <c r="RTB81" s="5"/>
      <c r="RTC81" s="5"/>
      <c r="RTD81" s="5"/>
      <c r="RTE81" s="5"/>
      <c r="RTF81" s="5"/>
      <c r="RTG81" s="5"/>
      <c r="RTH81" s="5"/>
      <c r="RTI81" s="5"/>
      <c r="RTJ81" s="5"/>
      <c r="RTK81" s="5"/>
      <c r="RTL81" s="5"/>
      <c r="RTM81" s="5"/>
      <c r="RTN81" s="5"/>
      <c r="RTO81" s="5"/>
      <c r="RTP81" s="5"/>
      <c r="RTQ81" s="5"/>
      <c r="RTR81" s="5"/>
      <c r="RTS81" s="5"/>
      <c r="RTT81" s="5"/>
      <c r="RTU81" s="5"/>
      <c r="RTV81" s="5"/>
      <c r="RTW81" s="5"/>
      <c r="RTX81" s="5"/>
      <c r="RTY81" s="5"/>
      <c r="RTZ81" s="5"/>
      <c r="RUA81" s="5"/>
      <c r="RUB81" s="5"/>
      <c r="RUC81" s="5"/>
      <c r="RUD81" s="5"/>
      <c r="RUE81" s="5"/>
      <c r="RUF81" s="5"/>
      <c r="RUG81" s="5"/>
      <c r="RUH81" s="5"/>
      <c r="RUI81" s="5"/>
      <c r="RUJ81" s="5"/>
      <c r="RUK81" s="5"/>
      <c r="RUL81" s="5"/>
      <c r="RUM81" s="5"/>
      <c r="RUN81" s="5"/>
      <c r="RUO81" s="5"/>
      <c r="RUP81" s="5"/>
      <c r="RUQ81" s="5"/>
      <c r="RUR81" s="5"/>
      <c r="RUS81" s="5"/>
      <c r="RUT81" s="5"/>
      <c r="RUU81" s="5"/>
      <c r="RUV81" s="5"/>
      <c r="RUW81" s="5"/>
      <c r="RUX81" s="5"/>
      <c r="RUY81" s="5"/>
      <c r="RUZ81" s="5"/>
      <c r="RVA81" s="5"/>
      <c r="RVB81" s="5"/>
      <c r="RVC81" s="5"/>
      <c r="RVD81" s="5"/>
      <c r="RVE81" s="5"/>
      <c r="RVF81" s="5"/>
      <c r="RVG81" s="5"/>
      <c r="RVH81" s="5"/>
      <c r="RVI81" s="5"/>
      <c r="RVJ81" s="5"/>
      <c r="RVK81" s="5"/>
      <c r="RVL81" s="5"/>
      <c r="RVM81" s="5"/>
      <c r="RVN81" s="5"/>
      <c r="RVO81" s="5"/>
      <c r="RVP81" s="5"/>
      <c r="RVQ81" s="5"/>
      <c r="RVR81" s="5"/>
      <c r="RVS81" s="5"/>
      <c r="RVT81" s="5"/>
      <c r="RVU81" s="5"/>
      <c r="RVV81" s="5"/>
      <c r="RVW81" s="5"/>
      <c r="RVX81" s="5"/>
      <c r="RVY81" s="5"/>
      <c r="RVZ81" s="5"/>
      <c r="RWA81" s="5"/>
      <c r="RWB81" s="5"/>
      <c r="RWC81" s="5"/>
      <c r="RWD81" s="5"/>
      <c r="RWE81" s="5"/>
      <c r="RWF81" s="5"/>
      <c r="RWG81" s="5"/>
      <c r="RWH81" s="5"/>
      <c r="RWI81" s="5"/>
      <c r="RWJ81" s="5"/>
      <c r="RWK81" s="5"/>
      <c r="RWL81" s="5"/>
      <c r="RWM81" s="5"/>
      <c r="RWN81" s="5"/>
      <c r="RWO81" s="5"/>
      <c r="RWP81" s="5"/>
      <c r="RWQ81" s="5"/>
      <c r="RWR81" s="5"/>
      <c r="RWS81" s="5"/>
      <c r="RWT81" s="5"/>
      <c r="RWU81" s="5"/>
      <c r="RWV81" s="5"/>
      <c r="RWW81" s="5"/>
      <c r="RWX81" s="5"/>
      <c r="RWY81" s="5"/>
      <c r="RWZ81" s="5"/>
      <c r="RXA81" s="5"/>
      <c r="RXB81" s="5"/>
      <c r="RXC81" s="5"/>
      <c r="RXD81" s="5"/>
      <c r="RXE81" s="5"/>
      <c r="RXF81" s="5"/>
      <c r="RXG81" s="5"/>
      <c r="RXH81" s="5"/>
      <c r="RXI81" s="5"/>
      <c r="RXJ81" s="5"/>
      <c r="RXK81" s="5"/>
      <c r="RXL81" s="5"/>
      <c r="RXM81" s="5"/>
      <c r="RXN81" s="5"/>
      <c r="RXO81" s="5"/>
      <c r="RXP81" s="5"/>
      <c r="RXQ81" s="5"/>
      <c r="RXR81" s="5"/>
      <c r="RXS81" s="5"/>
      <c r="RXT81" s="5"/>
      <c r="RXU81" s="5"/>
      <c r="RXV81" s="5"/>
      <c r="RXW81" s="5"/>
      <c r="RXX81" s="5"/>
      <c r="RXY81" s="5"/>
      <c r="RXZ81" s="5"/>
      <c r="RYA81" s="5"/>
      <c r="RYB81" s="5"/>
      <c r="RYC81" s="5"/>
      <c r="RYD81" s="5"/>
      <c r="RYE81" s="5"/>
      <c r="RYF81" s="5"/>
      <c r="RYG81" s="5"/>
      <c r="RYH81" s="5"/>
      <c r="RYI81" s="5"/>
      <c r="RYJ81" s="5"/>
      <c r="RYK81" s="5"/>
      <c r="RYL81" s="5"/>
      <c r="RYM81" s="5"/>
      <c r="RYN81" s="5"/>
      <c r="RYO81" s="5"/>
      <c r="RYP81" s="5"/>
      <c r="RYQ81" s="5"/>
      <c r="RYR81" s="5"/>
      <c r="RYS81" s="5"/>
      <c r="RYT81" s="5"/>
      <c r="RYU81" s="5"/>
      <c r="RYV81" s="5"/>
      <c r="RYW81" s="5"/>
      <c r="RYX81" s="5"/>
      <c r="RYY81" s="5"/>
      <c r="RYZ81" s="5"/>
      <c r="RZA81" s="5"/>
      <c r="RZB81" s="5"/>
      <c r="RZC81" s="5"/>
      <c r="RZD81" s="5"/>
      <c r="RZE81" s="5"/>
      <c r="RZF81" s="5"/>
      <c r="RZG81" s="5"/>
      <c r="RZH81" s="5"/>
      <c r="RZI81" s="5"/>
      <c r="RZJ81" s="5"/>
      <c r="RZK81" s="5"/>
      <c r="RZL81" s="5"/>
      <c r="RZM81" s="5"/>
      <c r="RZN81" s="5"/>
      <c r="RZO81" s="5"/>
      <c r="RZP81" s="5"/>
      <c r="RZQ81" s="5"/>
      <c r="RZR81" s="5"/>
      <c r="RZS81" s="5"/>
      <c r="RZT81" s="5"/>
      <c r="RZU81" s="5"/>
      <c r="RZV81" s="5"/>
      <c r="RZW81" s="5"/>
      <c r="RZX81" s="5"/>
      <c r="RZY81" s="5"/>
      <c r="RZZ81" s="5"/>
      <c r="SAA81" s="5"/>
      <c r="SAB81" s="5"/>
      <c r="SAC81" s="5"/>
      <c r="SAD81" s="5"/>
      <c r="SAE81" s="5"/>
      <c r="SAF81" s="5"/>
      <c r="SAG81" s="5"/>
      <c r="SAH81" s="5"/>
      <c r="SAI81" s="5"/>
      <c r="SAJ81" s="5"/>
      <c r="SAK81" s="5"/>
      <c r="SAL81" s="5"/>
      <c r="SAM81" s="5"/>
      <c r="SAN81" s="5"/>
      <c r="SAO81" s="5"/>
      <c r="SAP81" s="5"/>
      <c r="SAQ81" s="5"/>
      <c r="SAR81" s="5"/>
      <c r="SAS81" s="5"/>
      <c r="SAT81" s="5"/>
      <c r="SAU81" s="5"/>
      <c r="SAV81" s="5"/>
      <c r="SAW81" s="5"/>
      <c r="SAX81" s="5"/>
      <c r="SAY81" s="5"/>
      <c r="SAZ81" s="5"/>
      <c r="SBA81" s="5"/>
      <c r="SBB81" s="5"/>
      <c r="SBC81" s="5"/>
      <c r="SBD81" s="5"/>
      <c r="SBE81" s="5"/>
      <c r="SBF81" s="5"/>
      <c r="SBG81" s="5"/>
      <c r="SBH81" s="5"/>
      <c r="SBI81" s="5"/>
      <c r="SBJ81" s="5"/>
      <c r="SBK81" s="5"/>
      <c r="SBL81" s="5"/>
      <c r="SBM81" s="5"/>
      <c r="SBN81" s="5"/>
      <c r="SBO81" s="5"/>
      <c r="SBP81" s="5"/>
      <c r="SBQ81" s="5"/>
      <c r="SBR81" s="5"/>
      <c r="SBS81" s="5"/>
      <c r="SBT81" s="5"/>
      <c r="SBU81" s="5"/>
      <c r="SBV81" s="5"/>
      <c r="SBW81" s="5"/>
      <c r="SBX81" s="5"/>
      <c r="SBY81" s="5"/>
      <c r="SBZ81" s="5"/>
      <c r="SCA81" s="5"/>
      <c r="SCB81" s="5"/>
      <c r="SCC81" s="5"/>
      <c r="SCD81" s="5"/>
      <c r="SCE81" s="5"/>
      <c r="SCF81" s="5"/>
      <c r="SCG81" s="5"/>
      <c r="SCH81" s="5"/>
      <c r="SCI81" s="5"/>
      <c r="SCJ81" s="5"/>
      <c r="SCK81" s="5"/>
      <c r="SCL81" s="5"/>
      <c r="SCM81" s="5"/>
      <c r="SCN81" s="5"/>
      <c r="SCO81" s="5"/>
      <c r="SCP81" s="5"/>
      <c r="SCQ81" s="5"/>
      <c r="SCR81" s="5"/>
      <c r="SCS81" s="5"/>
      <c r="SCT81" s="5"/>
      <c r="SCU81" s="5"/>
      <c r="SCV81" s="5"/>
      <c r="SCW81" s="5"/>
      <c r="SCX81" s="5"/>
      <c r="SCY81" s="5"/>
      <c r="SCZ81" s="5"/>
      <c r="SDA81" s="5"/>
      <c r="SDB81" s="5"/>
      <c r="SDC81" s="5"/>
      <c r="SDD81" s="5"/>
      <c r="SDE81" s="5"/>
      <c r="SDF81" s="5"/>
      <c r="SDG81" s="5"/>
      <c r="SDH81" s="5"/>
      <c r="SDI81" s="5"/>
      <c r="SDJ81" s="5"/>
      <c r="SDK81" s="5"/>
      <c r="SDL81" s="5"/>
      <c r="SDM81" s="5"/>
      <c r="SDN81" s="5"/>
      <c r="SDO81" s="5"/>
      <c r="SDP81" s="5"/>
      <c r="SDQ81" s="5"/>
      <c r="SDR81" s="5"/>
      <c r="SDS81" s="5"/>
      <c r="SDT81" s="5"/>
      <c r="SDU81" s="5"/>
      <c r="SDV81" s="5"/>
      <c r="SDW81" s="5"/>
      <c r="SDX81" s="5"/>
      <c r="SDY81" s="5"/>
      <c r="SDZ81" s="5"/>
      <c r="SEA81" s="5"/>
      <c r="SEB81" s="5"/>
      <c r="SEC81" s="5"/>
      <c r="SED81" s="5"/>
      <c r="SEE81" s="5"/>
      <c r="SEF81" s="5"/>
      <c r="SEG81" s="5"/>
      <c r="SEH81" s="5"/>
      <c r="SEI81" s="5"/>
      <c r="SEJ81" s="5"/>
      <c r="SEK81" s="5"/>
      <c r="SEL81" s="5"/>
      <c r="SEM81" s="5"/>
      <c r="SEN81" s="5"/>
      <c r="SEO81" s="5"/>
      <c r="SEP81" s="5"/>
      <c r="SEQ81" s="5"/>
      <c r="SER81" s="5"/>
      <c r="SES81" s="5"/>
      <c r="SET81" s="5"/>
      <c r="SEU81" s="5"/>
      <c r="SEV81" s="5"/>
      <c r="SEW81" s="5"/>
      <c r="SEX81" s="5"/>
      <c r="SEY81" s="5"/>
      <c r="SEZ81" s="5"/>
      <c r="SFA81" s="5"/>
      <c r="SFB81" s="5"/>
      <c r="SFC81" s="5"/>
      <c r="SFD81" s="5"/>
      <c r="SFE81" s="5"/>
      <c r="SFF81" s="5"/>
      <c r="SFG81" s="5"/>
      <c r="SFH81" s="5"/>
      <c r="SFI81" s="5"/>
      <c r="SFJ81" s="5"/>
      <c r="SFK81" s="5"/>
      <c r="SFL81" s="5"/>
      <c r="SFM81" s="5"/>
      <c r="SFN81" s="5"/>
      <c r="SFO81" s="5"/>
      <c r="SFP81" s="5"/>
      <c r="SFQ81" s="5"/>
      <c r="SFR81" s="5"/>
      <c r="SFS81" s="5"/>
      <c r="SFT81" s="5"/>
      <c r="SFU81" s="5"/>
      <c r="SFV81" s="5"/>
      <c r="SFW81" s="5"/>
      <c r="SFX81" s="5"/>
      <c r="SFY81" s="5"/>
      <c r="SFZ81" s="5"/>
      <c r="SGA81" s="5"/>
      <c r="SGB81" s="5"/>
      <c r="SGC81" s="5"/>
      <c r="SGD81" s="5"/>
      <c r="SGE81" s="5"/>
      <c r="SGF81" s="5"/>
      <c r="SGG81" s="5"/>
      <c r="SGH81" s="5"/>
      <c r="SGI81" s="5"/>
      <c r="SGJ81" s="5"/>
      <c r="SGK81" s="5"/>
      <c r="SGL81" s="5"/>
      <c r="SGM81" s="5"/>
      <c r="SGN81" s="5"/>
      <c r="SGO81" s="5"/>
      <c r="SGP81" s="5"/>
      <c r="SGQ81" s="5"/>
      <c r="SGR81" s="5"/>
      <c r="SGS81" s="5"/>
      <c r="SGT81" s="5"/>
      <c r="SGU81" s="5"/>
      <c r="SGV81" s="5"/>
      <c r="SGW81" s="5"/>
      <c r="SGX81" s="5"/>
      <c r="SGY81" s="5"/>
      <c r="SGZ81" s="5"/>
      <c r="SHA81" s="5"/>
      <c r="SHB81" s="5"/>
      <c r="SHC81" s="5"/>
      <c r="SHD81" s="5"/>
      <c r="SHE81" s="5"/>
      <c r="SHF81" s="5"/>
      <c r="SHG81" s="5"/>
      <c r="SHH81" s="5"/>
      <c r="SHI81" s="5"/>
      <c r="SHJ81" s="5"/>
      <c r="SHK81" s="5"/>
      <c r="SHL81" s="5"/>
      <c r="SHM81" s="5"/>
      <c r="SHN81" s="5"/>
      <c r="SHO81" s="5"/>
      <c r="SHP81" s="5"/>
      <c r="SHQ81" s="5"/>
      <c r="SHR81" s="5"/>
      <c r="SHS81" s="5"/>
      <c r="SHT81" s="5"/>
      <c r="SHU81" s="5"/>
      <c r="SHV81" s="5"/>
      <c r="SHW81" s="5"/>
      <c r="SHX81" s="5"/>
      <c r="SHY81" s="5"/>
      <c r="SHZ81" s="5"/>
      <c r="SIA81" s="5"/>
      <c r="SIB81" s="5"/>
      <c r="SIC81" s="5"/>
      <c r="SID81" s="5"/>
      <c r="SIE81" s="5"/>
      <c r="SIF81" s="5"/>
      <c r="SIG81" s="5"/>
      <c r="SIH81" s="5"/>
      <c r="SII81" s="5"/>
      <c r="SIJ81" s="5"/>
      <c r="SIK81" s="5"/>
      <c r="SIL81" s="5"/>
      <c r="SIM81" s="5"/>
      <c r="SIN81" s="5"/>
      <c r="SIO81" s="5"/>
      <c r="SIP81" s="5"/>
      <c r="SIQ81" s="5"/>
      <c r="SIR81" s="5"/>
      <c r="SIS81" s="5"/>
      <c r="SIT81" s="5"/>
      <c r="SIU81" s="5"/>
      <c r="SIV81" s="5"/>
      <c r="SIW81" s="5"/>
      <c r="SIX81" s="5"/>
      <c r="SIY81" s="5"/>
      <c r="SIZ81" s="5"/>
      <c r="SJA81" s="5"/>
      <c r="SJB81" s="5"/>
      <c r="SJC81" s="5"/>
      <c r="SJD81" s="5"/>
      <c r="SJE81" s="5"/>
      <c r="SJF81" s="5"/>
      <c r="SJG81" s="5"/>
      <c r="SJH81" s="5"/>
      <c r="SJI81" s="5"/>
      <c r="SJJ81" s="5"/>
      <c r="SJK81" s="5"/>
      <c r="SJL81" s="5"/>
      <c r="SJM81" s="5"/>
      <c r="SJN81" s="5"/>
      <c r="SJO81" s="5"/>
      <c r="SJP81" s="5"/>
      <c r="SJQ81" s="5"/>
      <c r="SJR81" s="5"/>
      <c r="SJS81" s="5"/>
      <c r="SJT81" s="5"/>
      <c r="SJU81" s="5"/>
      <c r="SJV81" s="5"/>
      <c r="SJW81" s="5"/>
      <c r="SJX81" s="5"/>
      <c r="SJY81" s="5"/>
      <c r="SJZ81" s="5"/>
      <c r="SKA81" s="5"/>
      <c r="SKB81" s="5"/>
      <c r="SKC81" s="5"/>
      <c r="SKD81" s="5"/>
      <c r="SKE81" s="5"/>
      <c r="SKF81" s="5"/>
      <c r="SKG81" s="5"/>
      <c r="SKH81" s="5"/>
      <c r="SKI81" s="5"/>
      <c r="SKJ81" s="5"/>
      <c r="SKK81" s="5"/>
      <c r="SKL81" s="5"/>
      <c r="SKM81" s="5"/>
      <c r="SKN81" s="5"/>
      <c r="SKO81" s="5"/>
      <c r="SKP81" s="5"/>
      <c r="SKQ81" s="5"/>
      <c r="SKR81" s="5"/>
      <c r="SKS81" s="5"/>
      <c r="SKT81" s="5"/>
      <c r="SKU81" s="5"/>
      <c r="SKV81" s="5"/>
      <c r="SKW81" s="5"/>
      <c r="SKX81" s="5"/>
      <c r="SKY81" s="5"/>
      <c r="SKZ81" s="5"/>
      <c r="SLA81" s="5"/>
      <c r="SLB81" s="5"/>
      <c r="SLC81" s="5"/>
      <c r="SLD81" s="5"/>
      <c r="SLE81" s="5"/>
      <c r="SLF81" s="5"/>
      <c r="SLG81" s="5"/>
      <c r="SLH81" s="5"/>
      <c r="SLI81" s="5"/>
      <c r="SLJ81" s="5"/>
      <c r="SLK81" s="5"/>
      <c r="SLL81" s="5"/>
      <c r="SLM81" s="5"/>
      <c r="SLN81" s="5"/>
      <c r="SLO81" s="5"/>
      <c r="SLP81" s="5"/>
      <c r="SLQ81" s="5"/>
      <c r="SLR81" s="5"/>
      <c r="SLS81" s="5"/>
      <c r="SLT81" s="5"/>
      <c r="SLU81" s="5"/>
      <c r="SLV81" s="5"/>
      <c r="SLW81" s="5"/>
      <c r="SLX81" s="5"/>
      <c r="SLY81" s="5"/>
      <c r="SLZ81" s="5"/>
      <c r="SMA81" s="5"/>
      <c r="SMB81" s="5"/>
      <c r="SMC81" s="5"/>
      <c r="SMD81" s="5"/>
      <c r="SME81" s="5"/>
      <c r="SMF81" s="5"/>
      <c r="SMG81" s="5"/>
      <c r="SMH81" s="5"/>
      <c r="SMI81" s="5"/>
      <c r="SMJ81" s="5"/>
      <c r="SMK81" s="5"/>
      <c r="SML81" s="5"/>
      <c r="SMM81" s="5"/>
      <c r="SMN81" s="5"/>
      <c r="SMO81" s="5"/>
      <c r="SMP81" s="5"/>
      <c r="SMQ81" s="5"/>
      <c r="SMR81" s="5"/>
      <c r="SMS81" s="5"/>
      <c r="SMT81" s="5"/>
      <c r="SMU81" s="5"/>
      <c r="SMV81" s="5"/>
      <c r="SMW81" s="5"/>
      <c r="SMX81" s="5"/>
      <c r="SMY81" s="5"/>
      <c r="SMZ81" s="5"/>
      <c r="SNA81" s="5"/>
      <c r="SNB81" s="5"/>
      <c r="SNC81" s="5"/>
      <c r="SND81" s="5"/>
      <c r="SNE81" s="5"/>
      <c r="SNF81" s="5"/>
      <c r="SNG81" s="5"/>
      <c r="SNH81" s="5"/>
      <c r="SNI81" s="5"/>
      <c r="SNJ81" s="5"/>
      <c r="SNK81" s="5"/>
      <c r="SNL81" s="5"/>
      <c r="SNM81" s="5"/>
      <c r="SNN81" s="5"/>
      <c r="SNO81" s="5"/>
      <c r="SNP81" s="5"/>
      <c r="SNQ81" s="5"/>
      <c r="SNR81" s="5"/>
      <c r="SNS81" s="5"/>
      <c r="SNT81" s="5"/>
      <c r="SNU81" s="5"/>
      <c r="SNV81" s="5"/>
      <c r="SNW81" s="5"/>
      <c r="SNX81" s="5"/>
      <c r="SNY81" s="5"/>
      <c r="SNZ81" s="5"/>
      <c r="SOA81" s="5"/>
      <c r="SOB81" s="5"/>
      <c r="SOC81" s="5"/>
      <c r="SOD81" s="5"/>
      <c r="SOE81" s="5"/>
      <c r="SOF81" s="5"/>
      <c r="SOG81" s="5"/>
      <c r="SOH81" s="5"/>
      <c r="SOI81" s="5"/>
      <c r="SOJ81" s="5"/>
      <c r="SOK81" s="5"/>
      <c r="SOL81" s="5"/>
      <c r="SOM81" s="5"/>
      <c r="SON81" s="5"/>
      <c r="SOO81" s="5"/>
      <c r="SOP81" s="5"/>
      <c r="SOQ81" s="5"/>
      <c r="SOR81" s="5"/>
      <c r="SOS81" s="5"/>
      <c r="SOT81" s="5"/>
      <c r="SOU81" s="5"/>
      <c r="SOV81" s="5"/>
      <c r="SOW81" s="5"/>
      <c r="SOX81" s="5"/>
      <c r="SOY81" s="5"/>
      <c r="SOZ81" s="5"/>
      <c r="SPA81" s="5"/>
      <c r="SPB81" s="5"/>
      <c r="SPC81" s="5"/>
      <c r="SPD81" s="5"/>
      <c r="SPE81" s="5"/>
      <c r="SPF81" s="5"/>
      <c r="SPG81" s="5"/>
      <c r="SPH81" s="5"/>
      <c r="SPI81" s="5"/>
      <c r="SPJ81" s="5"/>
      <c r="SPK81" s="5"/>
      <c r="SPL81" s="5"/>
      <c r="SPM81" s="5"/>
      <c r="SPN81" s="5"/>
      <c r="SPO81" s="5"/>
      <c r="SPP81" s="5"/>
      <c r="SPQ81" s="5"/>
      <c r="SPR81" s="5"/>
      <c r="SPS81" s="5"/>
      <c r="SPT81" s="5"/>
      <c r="SPU81" s="5"/>
      <c r="SPV81" s="5"/>
      <c r="SPW81" s="5"/>
      <c r="SPX81" s="5"/>
      <c r="SPY81" s="5"/>
      <c r="SPZ81" s="5"/>
      <c r="SQA81" s="5"/>
      <c r="SQB81" s="5"/>
      <c r="SQC81" s="5"/>
      <c r="SQD81" s="5"/>
      <c r="SQE81" s="5"/>
      <c r="SQF81" s="5"/>
      <c r="SQG81" s="5"/>
      <c r="SQH81" s="5"/>
      <c r="SQI81" s="5"/>
      <c r="SQJ81" s="5"/>
      <c r="SQK81" s="5"/>
      <c r="SQL81" s="5"/>
      <c r="SQM81" s="5"/>
      <c r="SQN81" s="5"/>
      <c r="SQO81" s="5"/>
      <c r="SQP81" s="5"/>
      <c r="SQQ81" s="5"/>
      <c r="SQR81" s="5"/>
      <c r="SQS81" s="5"/>
      <c r="SQT81" s="5"/>
      <c r="SQU81" s="5"/>
      <c r="SQV81" s="5"/>
      <c r="SQW81" s="5"/>
      <c r="SQX81" s="5"/>
      <c r="SQY81" s="5"/>
      <c r="SQZ81" s="5"/>
      <c r="SRA81" s="5"/>
      <c r="SRB81" s="5"/>
      <c r="SRC81" s="5"/>
      <c r="SRD81" s="5"/>
      <c r="SRE81" s="5"/>
      <c r="SRF81" s="5"/>
      <c r="SRG81" s="5"/>
      <c r="SRH81" s="5"/>
      <c r="SRI81" s="5"/>
      <c r="SRJ81" s="5"/>
      <c r="SRK81" s="5"/>
      <c r="SRL81" s="5"/>
      <c r="SRM81" s="5"/>
      <c r="SRN81" s="5"/>
      <c r="SRO81" s="5"/>
      <c r="SRP81" s="5"/>
      <c r="SRQ81" s="5"/>
      <c r="SRR81" s="5"/>
      <c r="SRS81" s="5"/>
      <c r="SRT81" s="5"/>
      <c r="SRU81" s="5"/>
      <c r="SRV81" s="5"/>
      <c r="SRW81" s="5"/>
      <c r="SRX81" s="5"/>
      <c r="SRY81" s="5"/>
      <c r="SRZ81" s="5"/>
      <c r="SSA81" s="5"/>
      <c r="SSB81" s="5"/>
      <c r="SSC81" s="5"/>
      <c r="SSD81" s="5"/>
      <c r="SSE81" s="5"/>
      <c r="SSF81" s="5"/>
      <c r="SSG81" s="5"/>
      <c r="SSH81" s="5"/>
      <c r="SSI81" s="5"/>
      <c r="SSJ81" s="5"/>
      <c r="SSK81" s="5"/>
      <c r="SSL81" s="5"/>
      <c r="SSM81" s="5"/>
      <c r="SSN81" s="5"/>
      <c r="SSO81" s="5"/>
      <c r="SSP81" s="5"/>
      <c r="SSQ81" s="5"/>
      <c r="SSR81" s="5"/>
      <c r="SSS81" s="5"/>
      <c r="SST81" s="5"/>
      <c r="SSU81" s="5"/>
      <c r="SSV81" s="5"/>
      <c r="SSW81" s="5"/>
      <c r="SSX81" s="5"/>
      <c r="SSY81" s="5"/>
      <c r="SSZ81" s="5"/>
      <c r="STA81" s="5"/>
      <c r="STB81" s="5"/>
      <c r="STC81" s="5"/>
      <c r="STD81" s="5"/>
      <c r="STE81" s="5"/>
      <c r="STF81" s="5"/>
      <c r="STG81" s="5"/>
      <c r="STH81" s="5"/>
      <c r="STI81" s="5"/>
      <c r="STJ81" s="5"/>
      <c r="STK81" s="5"/>
      <c r="STL81" s="5"/>
      <c r="STM81" s="5"/>
      <c r="STN81" s="5"/>
      <c r="STO81" s="5"/>
      <c r="STP81" s="5"/>
      <c r="STQ81" s="5"/>
      <c r="STR81" s="5"/>
      <c r="STS81" s="5"/>
      <c r="STT81" s="5"/>
      <c r="STU81" s="5"/>
      <c r="STV81" s="5"/>
      <c r="STW81" s="5"/>
      <c r="STX81" s="5"/>
      <c r="STY81" s="5"/>
      <c r="STZ81" s="5"/>
      <c r="SUA81" s="5"/>
      <c r="SUB81" s="5"/>
      <c r="SUC81" s="5"/>
      <c r="SUD81" s="5"/>
      <c r="SUE81" s="5"/>
      <c r="SUF81" s="5"/>
      <c r="SUG81" s="5"/>
      <c r="SUH81" s="5"/>
      <c r="SUI81" s="5"/>
      <c r="SUJ81" s="5"/>
      <c r="SUK81" s="5"/>
      <c r="SUL81" s="5"/>
      <c r="SUM81" s="5"/>
      <c r="SUN81" s="5"/>
      <c r="SUO81" s="5"/>
      <c r="SUP81" s="5"/>
      <c r="SUQ81" s="5"/>
      <c r="SUR81" s="5"/>
      <c r="SUS81" s="5"/>
      <c r="SUT81" s="5"/>
      <c r="SUU81" s="5"/>
      <c r="SUV81" s="5"/>
      <c r="SUW81" s="5"/>
      <c r="SUX81" s="5"/>
      <c r="SUY81" s="5"/>
      <c r="SUZ81" s="5"/>
      <c r="SVA81" s="5"/>
      <c r="SVB81" s="5"/>
      <c r="SVC81" s="5"/>
      <c r="SVD81" s="5"/>
      <c r="SVE81" s="5"/>
      <c r="SVF81" s="5"/>
      <c r="SVG81" s="5"/>
      <c r="SVH81" s="5"/>
      <c r="SVI81" s="5"/>
      <c r="SVJ81" s="5"/>
      <c r="SVK81" s="5"/>
      <c r="SVL81" s="5"/>
      <c r="SVM81" s="5"/>
      <c r="SVN81" s="5"/>
      <c r="SVO81" s="5"/>
      <c r="SVP81" s="5"/>
      <c r="SVQ81" s="5"/>
      <c r="SVR81" s="5"/>
      <c r="SVS81" s="5"/>
      <c r="SVT81" s="5"/>
      <c r="SVU81" s="5"/>
      <c r="SVV81" s="5"/>
      <c r="SVW81" s="5"/>
      <c r="SVX81" s="5"/>
      <c r="SVY81" s="5"/>
      <c r="SVZ81" s="5"/>
      <c r="SWA81" s="5"/>
      <c r="SWB81" s="5"/>
      <c r="SWC81" s="5"/>
      <c r="SWD81" s="5"/>
      <c r="SWE81" s="5"/>
      <c r="SWF81" s="5"/>
      <c r="SWG81" s="5"/>
      <c r="SWH81" s="5"/>
      <c r="SWI81" s="5"/>
      <c r="SWJ81" s="5"/>
      <c r="SWK81" s="5"/>
      <c r="SWL81" s="5"/>
      <c r="SWM81" s="5"/>
      <c r="SWN81" s="5"/>
      <c r="SWO81" s="5"/>
      <c r="SWP81" s="5"/>
      <c r="SWQ81" s="5"/>
      <c r="SWR81" s="5"/>
      <c r="SWS81" s="5"/>
      <c r="SWT81" s="5"/>
      <c r="SWU81" s="5"/>
      <c r="SWV81" s="5"/>
      <c r="SWW81" s="5"/>
      <c r="SWX81" s="5"/>
      <c r="SWY81" s="5"/>
      <c r="SWZ81" s="5"/>
      <c r="SXA81" s="5"/>
      <c r="SXB81" s="5"/>
      <c r="SXC81" s="5"/>
      <c r="SXD81" s="5"/>
      <c r="SXE81" s="5"/>
      <c r="SXF81" s="5"/>
      <c r="SXG81" s="5"/>
      <c r="SXH81" s="5"/>
      <c r="SXI81" s="5"/>
      <c r="SXJ81" s="5"/>
      <c r="SXK81" s="5"/>
      <c r="SXL81" s="5"/>
      <c r="SXM81" s="5"/>
      <c r="SXN81" s="5"/>
      <c r="SXO81" s="5"/>
      <c r="SXP81" s="5"/>
      <c r="SXQ81" s="5"/>
      <c r="SXR81" s="5"/>
      <c r="SXS81" s="5"/>
      <c r="SXT81" s="5"/>
      <c r="SXU81" s="5"/>
      <c r="SXV81" s="5"/>
      <c r="SXW81" s="5"/>
      <c r="SXX81" s="5"/>
      <c r="SXY81" s="5"/>
      <c r="SXZ81" s="5"/>
      <c r="SYA81" s="5"/>
      <c r="SYB81" s="5"/>
      <c r="SYC81" s="5"/>
      <c r="SYD81" s="5"/>
      <c r="SYE81" s="5"/>
      <c r="SYF81" s="5"/>
      <c r="SYG81" s="5"/>
      <c r="SYH81" s="5"/>
      <c r="SYI81" s="5"/>
      <c r="SYJ81" s="5"/>
      <c r="SYK81" s="5"/>
      <c r="SYL81" s="5"/>
      <c r="SYM81" s="5"/>
      <c r="SYN81" s="5"/>
      <c r="SYO81" s="5"/>
      <c r="SYP81" s="5"/>
      <c r="SYQ81" s="5"/>
      <c r="SYR81" s="5"/>
      <c r="SYS81" s="5"/>
      <c r="SYT81" s="5"/>
      <c r="SYU81" s="5"/>
      <c r="SYV81" s="5"/>
      <c r="SYW81" s="5"/>
      <c r="SYX81" s="5"/>
      <c r="SYY81" s="5"/>
      <c r="SYZ81" s="5"/>
      <c r="SZA81" s="5"/>
      <c r="SZB81" s="5"/>
      <c r="SZC81" s="5"/>
      <c r="SZD81" s="5"/>
      <c r="SZE81" s="5"/>
      <c r="SZF81" s="5"/>
      <c r="SZG81" s="5"/>
      <c r="SZH81" s="5"/>
      <c r="SZI81" s="5"/>
      <c r="SZJ81" s="5"/>
      <c r="SZK81" s="5"/>
      <c r="SZL81" s="5"/>
      <c r="SZM81" s="5"/>
      <c r="SZN81" s="5"/>
      <c r="SZO81" s="5"/>
      <c r="SZP81" s="5"/>
      <c r="SZQ81" s="5"/>
      <c r="SZR81" s="5"/>
      <c r="SZS81" s="5"/>
      <c r="SZT81" s="5"/>
      <c r="SZU81" s="5"/>
      <c r="SZV81" s="5"/>
      <c r="SZW81" s="5"/>
      <c r="SZX81" s="5"/>
      <c r="SZY81" s="5"/>
      <c r="SZZ81" s="5"/>
      <c r="TAA81" s="5"/>
      <c r="TAB81" s="5"/>
      <c r="TAC81" s="5"/>
      <c r="TAD81" s="5"/>
      <c r="TAE81" s="5"/>
      <c r="TAF81" s="5"/>
      <c r="TAG81" s="5"/>
      <c r="TAH81" s="5"/>
      <c r="TAI81" s="5"/>
      <c r="TAJ81" s="5"/>
      <c r="TAK81" s="5"/>
      <c r="TAL81" s="5"/>
      <c r="TAM81" s="5"/>
      <c r="TAN81" s="5"/>
      <c r="TAO81" s="5"/>
      <c r="TAP81" s="5"/>
      <c r="TAQ81" s="5"/>
      <c r="TAR81" s="5"/>
      <c r="TAS81" s="5"/>
      <c r="TAT81" s="5"/>
      <c r="TAU81" s="5"/>
      <c r="TAV81" s="5"/>
      <c r="TAW81" s="5"/>
      <c r="TAX81" s="5"/>
      <c r="TAY81" s="5"/>
      <c r="TAZ81" s="5"/>
      <c r="TBA81" s="5"/>
      <c r="TBB81" s="5"/>
      <c r="TBC81" s="5"/>
      <c r="TBD81" s="5"/>
      <c r="TBE81" s="5"/>
      <c r="TBF81" s="5"/>
      <c r="TBG81" s="5"/>
      <c r="TBH81" s="5"/>
      <c r="TBI81" s="5"/>
      <c r="TBJ81" s="5"/>
      <c r="TBK81" s="5"/>
      <c r="TBL81" s="5"/>
      <c r="TBM81" s="5"/>
      <c r="TBN81" s="5"/>
      <c r="TBO81" s="5"/>
      <c r="TBP81" s="5"/>
      <c r="TBQ81" s="5"/>
      <c r="TBR81" s="5"/>
      <c r="TBS81" s="5"/>
      <c r="TBT81" s="5"/>
      <c r="TBU81" s="5"/>
      <c r="TBV81" s="5"/>
      <c r="TBW81" s="5"/>
      <c r="TBX81" s="5"/>
      <c r="TBY81" s="5"/>
      <c r="TBZ81" s="5"/>
      <c r="TCA81" s="5"/>
      <c r="TCB81" s="5"/>
      <c r="TCC81" s="5"/>
      <c r="TCD81" s="5"/>
      <c r="TCE81" s="5"/>
      <c r="TCF81" s="5"/>
      <c r="TCG81" s="5"/>
      <c r="TCH81" s="5"/>
      <c r="TCI81" s="5"/>
      <c r="TCJ81" s="5"/>
      <c r="TCK81" s="5"/>
      <c r="TCL81" s="5"/>
      <c r="TCM81" s="5"/>
      <c r="TCN81" s="5"/>
      <c r="TCO81" s="5"/>
      <c r="TCP81" s="5"/>
      <c r="TCQ81" s="5"/>
      <c r="TCR81" s="5"/>
      <c r="TCS81" s="5"/>
      <c r="TCT81" s="5"/>
      <c r="TCU81" s="5"/>
      <c r="TCV81" s="5"/>
      <c r="TCW81" s="5"/>
      <c r="TCX81" s="5"/>
      <c r="TCY81" s="5"/>
      <c r="TCZ81" s="5"/>
      <c r="TDA81" s="5"/>
      <c r="TDB81" s="5"/>
      <c r="TDC81" s="5"/>
      <c r="TDD81" s="5"/>
      <c r="TDE81" s="5"/>
      <c r="TDF81" s="5"/>
      <c r="TDG81" s="5"/>
      <c r="TDH81" s="5"/>
      <c r="TDI81" s="5"/>
      <c r="TDJ81" s="5"/>
      <c r="TDK81" s="5"/>
      <c r="TDL81" s="5"/>
      <c r="TDM81" s="5"/>
      <c r="TDN81" s="5"/>
      <c r="TDO81" s="5"/>
      <c r="TDP81" s="5"/>
      <c r="TDQ81" s="5"/>
      <c r="TDR81" s="5"/>
      <c r="TDS81" s="5"/>
      <c r="TDT81" s="5"/>
      <c r="TDU81" s="5"/>
      <c r="TDV81" s="5"/>
      <c r="TDW81" s="5"/>
      <c r="TDX81" s="5"/>
      <c r="TDY81" s="5"/>
      <c r="TDZ81" s="5"/>
      <c r="TEA81" s="5"/>
      <c r="TEB81" s="5"/>
      <c r="TEC81" s="5"/>
      <c r="TED81" s="5"/>
      <c r="TEE81" s="5"/>
      <c r="TEF81" s="5"/>
      <c r="TEG81" s="5"/>
      <c r="TEH81" s="5"/>
      <c r="TEI81" s="5"/>
      <c r="TEJ81" s="5"/>
      <c r="TEK81" s="5"/>
      <c r="TEL81" s="5"/>
      <c r="TEM81" s="5"/>
      <c r="TEN81" s="5"/>
      <c r="TEO81" s="5"/>
      <c r="TEP81" s="5"/>
      <c r="TEQ81" s="5"/>
      <c r="TER81" s="5"/>
      <c r="TES81" s="5"/>
      <c r="TET81" s="5"/>
      <c r="TEU81" s="5"/>
      <c r="TEV81" s="5"/>
      <c r="TEW81" s="5"/>
      <c r="TEX81" s="5"/>
      <c r="TEY81" s="5"/>
      <c r="TEZ81" s="5"/>
      <c r="TFA81" s="5"/>
      <c r="TFB81" s="5"/>
      <c r="TFC81" s="5"/>
      <c r="TFD81" s="5"/>
      <c r="TFE81" s="5"/>
      <c r="TFF81" s="5"/>
      <c r="TFG81" s="5"/>
      <c r="TFH81" s="5"/>
      <c r="TFI81" s="5"/>
      <c r="TFJ81" s="5"/>
      <c r="TFK81" s="5"/>
      <c r="TFL81" s="5"/>
      <c r="TFM81" s="5"/>
      <c r="TFN81" s="5"/>
      <c r="TFO81" s="5"/>
      <c r="TFP81" s="5"/>
      <c r="TFQ81" s="5"/>
      <c r="TFR81" s="5"/>
      <c r="TFS81" s="5"/>
      <c r="TFT81" s="5"/>
      <c r="TFU81" s="5"/>
      <c r="TFV81" s="5"/>
      <c r="TFW81" s="5"/>
      <c r="TFX81" s="5"/>
      <c r="TFY81" s="5"/>
      <c r="TFZ81" s="5"/>
      <c r="TGA81" s="5"/>
      <c r="TGB81" s="5"/>
      <c r="TGC81" s="5"/>
      <c r="TGD81" s="5"/>
      <c r="TGE81" s="5"/>
      <c r="TGF81" s="5"/>
      <c r="TGG81" s="5"/>
      <c r="TGH81" s="5"/>
      <c r="TGI81" s="5"/>
      <c r="TGJ81" s="5"/>
      <c r="TGK81" s="5"/>
      <c r="TGL81" s="5"/>
      <c r="TGM81" s="5"/>
      <c r="TGN81" s="5"/>
      <c r="TGO81" s="5"/>
      <c r="TGP81" s="5"/>
      <c r="TGQ81" s="5"/>
      <c r="TGR81" s="5"/>
      <c r="TGS81" s="5"/>
      <c r="TGT81" s="5"/>
      <c r="TGU81" s="5"/>
      <c r="TGV81" s="5"/>
      <c r="TGW81" s="5"/>
      <c r="TGX81" s="5"/>
      <c r="TGY81" s="5"/>
      <c r="TGZ81" s="5"/>
      <c r="THA81" s="5"/>
      <c r="THB81" s="5"/>
      <c r="THC81" s="5"/>
      <c r="THD81" s="5"/>
      <c r="THE81" s="5"/>
      <c r="THF81" s="5"/>
      <c r="THG81" s="5"/>
      <c r="THH81" s="5"/>
      <c r="THI81" s="5"/>
      <c r="THJ81" s="5"/>
      <c r="THK81" s="5"/>
      <c r="THL81" s="5"/>
      <c r="THM81" s="5"/>
      <c r="THN81" s="5"/>
      <c r="THO81" s="5"/>
      <c r="THP81" s="5"/>
      <c r="THQ81" s="5"/>
      <c r="THR81" s="5"/>
      <c r="THS81" s="5"/>
      <c r="THT81" s="5"/>
      <c r="THU81" s="5"/>
      <c r="THV81" s="5"/>
      <c r="THW81" s="5"/>
      <c r="THX81" s="5"/>
      <c r="THY81" s="5"/>
      <c r="THZ81" s="5"/>
      <c r="TIA81" s="5"/>
      <c r="TIB81" s="5"/>
      <c r="TIC81" s="5"/>
      <c r="TID81" s="5"/>
      <c r="TIE81" s="5"/>
      <c r="TIF81" s="5"/>
      <c r="TIG81" s="5"/>
      <c r="TIH81" s="5"/>
      <c r="TII81" s="5"/>
      <c r="TIJ81" s="5"/>
      <c r="TIK81" s="5"/>
      <c r="TIL81" s="5"/>
      <c r="TIM81" s="5"/>
      <c r="TIN81" s="5"/>
      <c r="TIO81" s="5"/>
      <c r="TIP81" s="5"/>
      <c r="TIQ81" s="5"/>
      <c r="TIR81" s="5"/>
      <c r="TIS81" s="5"/>
      <c r="TIT81" s="5"/>
      <c r="TIU81" s="5"/>
      <c r="TIV81" s="5"/>
      <c r="TIW81" s="5"/>
      <c r="TIX81" s="5"/>
      <c r="TIY81" s="5"/>
      <c r="TIZ81" s="5"/>
      <c r="TJA81" s="5"/>
      <c r="TJB81" s="5"/>
      <c r="TJC81" s="5"/>
      <c r="TJD81" s="5"/>
      <c r="TJE81" s="5"/>
      <c r="TJF81" s="5"/>
      <c r="TJG81" s="5"/>
      <c r="TJH81" s="5"/>
      <c r="TJI81" s="5"/>
      <c r="TJJ81" s="5"/>
      <c r="TJK81" s="5"/>
      <c r="TJL81" s="5"/>
      <c r="TJM81" s="5"/>
      <c r="TJN81" s="5"/>
      <c r="TJO81" s="5"/>
      <c r="TJP81" s="5"/>
      <c r="TJQ81" s="5"/>
      <c r="TJR81" s="5"/>
      <c r="TJS81" s="5"/>
      <c r="TJT81" s="5"/>
      <c r="TJU81" s="5"/>
      <c r="TJV81" s="5"/>
      <c r="TJW81" s="5"/>
      <c r="TJX81" s="5"/>
      <c r="TJY81" s="5"/>
      <c r="TJZ81" s="5"/>
      <c r="TKA81" s="5"/>
      <c r="TKB81" s="5"/>
      <c r="TKC81" s="5"/>
      <c r="TKD81" s="5"/>
      <c r="TKE81" s="5"/>
      <c r="TKF81" s="5"/>
      <c r="TKG81" s="5"/>
      <c r="TKH81" s="5"/>
      <c r="TKI81" s="5"/>
      <c r="TKJ81" s="5"/>
      <c r="TKK81" s="5"/>
      <c r="TKL81" s="5"/>
      <c r="TKM81" s="5"/>
      <c r="TKN81" s="5"/>
      <c r="TKO81" s="5"/>
      <c r="TKP81" s="5"/>
      <c r="TKQ81" s="5"/>
      <c r="TKR81" s="5"/>
      <c r="TKS81" s="5"/>
      <c r="TKT81" s="5"/>
      <c r="TKU81" s="5"/>
      <c r="TKV81" s="5"/>
      <c r="TKW81" s="5"/>
      <c r="TKX81" s="5"/>
      <c r="TKY81" s="5"/>
      <c r="TKZ81" s="5"/>
      <c r="TLA81" s="5"/>
      <c r="TLB81" s="5"/>
      <c r="TLC81" s="5"/>
      <c r="TLD81" s="5"/>
      <c r="TLE81" s="5"/>
      <c r="TLF81" s="5"/>
      <c r="TLG81" s="5"/>
      <c r="TLH81" s="5"/>
      <c r="TLI81" s="5"/>
      <c r="TLJ81" s="5"/>
      <c r="TLK81" s="5"/>
      <c r="TLL81" s="5"/>
      <c r="TLM81" s="5"/>
      <c r="TLN81" s="5"/>
      <c r="TLO81" s="5"/>
      <c r="TLP81" s="5"/>
      <c r="TLQ81" s="5"/>
      <c r="TLR81" s="5"/>
      <c r="TLS81" s="5"/>
      <c r="TLT81" s="5"/>
      <c r="TLU81" s="5"/>
      <c r="TLV81" s="5"/>
      <c r="TLW81" s="5"/>
      <c r="TLX81" s="5"/>
      <c r="TLY81" s="5"/>
      <c r="TLZ81" s="5"/>
      <c r="TMA81" s="5"/>
      <c r="TMB81" s="5"/>
      <c r="TMC81" s="5"/>
      <c r="TMD81" s="5"/>
      <c r="TME81" s="5"/>
      <c r="TMF81" s="5"/>
      <c r="TMG81" s="5"/>
      <c r="TMH81" s="5"/>
      <c r="TMI81" s="5"/>
      <c r="TMJ81" s="5"/>
      <c r="TMK81" s="5"/>
      <c r="TML81" s="5"/>
      <c r="TMM81" s="5"/>
      <c r="TMN81" s="5"/>
      <c r="TMO81" s="5"/>
      <c r="TMP81" s="5"/>
      <c r="TMQ81" s="5"/>
      <c r="TMR81" s="5"/>
      <c r="TMS81" s="5"/>
      <c r="TMT81" s="5"/>
      <c r="TMU81" s="5"/>
      <c r="TMV81" s="5"/>
      <c r="TMW81" s="5"/>
      <c r="TMX81" s="5"/>
      <c r="TMY81" s="5"/>
      <c r="TMZ81" s="5"/>
      <c r="TNA81" s="5"/>
      <c r="TNB81" s="5"/>
      <c r="TNC81" s="5"/>
      <c r="TND81" s="5"/>
      <c r="TNE81" s="5"/>
      <c r="TNF81" s="5"/>
      <c r="TNG81" s="5"/>
      <c r="TNH81" s="5"/>
      <c r="TNI81" s="5"/>
      <c r="TNJ81" s="5"/>
      <c r="TNK81" s="5"/>
      <c r="TNL81" s="5"/>
      <c r="TNM81" s="5"/>
      <c r="TNN81" s="5"/>
      <c r="TNO81" s="5"/>
      <c r="TNP81" s="5"/>
      <c r="TNQ81" s="5"/>
      <c r="TNR81" s="5"/>
      <c r="TNS81" s="5"/>
      <c r="TNT81" s="5"/>
      <c r="TNU81" s="5"/>
      <c r="TNV81" s="5"/>
      <c r="TNW81" s="5"/>
      <c r="TNX81" s="5"/>
      <c r="TNY81" s="5"/>
      <c r="TNZ81" s="5"/>
      <c r="TOA81" s="5"/>
      <c r="TOB81" s="5"/>
      <c r="TOC81" s="5"/>
      <c r="TOD81" s="5"/>
      <c r="TOE81" s="5"/>
      <c r="TOF81" s="5"/>
      <c r="TOG81" s="5"/>
      <c r="TOH81" s="5"/>
      <c r="TOI81" s="5"/>
      <c r="TOJ81" s="5"/>
      <c r="TOK81" s="5"/>
      <c r="TOL81" s="5"/>
      <c r="TOM81" s="5"/>
      <c r="TON81" s="5"/>
      <c r="TOO81" s="5"/>
      <c r="TOP81" s="5"/>
      <c r="TOQ81" s="5"/>
      <c r="TOR81" s="5"/>
      <c r="TOS81" s="5"/>
      <c r="TOT81" s="5"/>
      <c r="TOU81" s="5"/>
      <c r="TOV81" s="5"/>
      <c r="TOW81" s="5"/>
      <c r="TOX81" s="5"/>
      <c r="TOY81" s="5"/>
      <c r="TOZ81" s="5"/>
      <c r="TPA81" s="5"/>
      <c r="TPB81" s="5"/>
      <c r="TPC81" s="5"/>
      <c r="TPD81" s="5"/>
      <c r="TPE81" s="5"/>
      <c r="TPF81" s="5"/>
      <c r="TPG81" s="5"/>
      <c r="TPH81" s="5"/>
      <c r="TPI81" s="5"/>
      <c r="TPJ81" s="5"/>
      <c r="TPK81" s="5"/>
      <c r="TPL81" s="5"/>
      <c r="TPM81" s="5"/>
      <c r="TPN81" s="5"/>
      <c r="TPO81" s="5"/>
      <c r="TPP81" s="5"/>
      <c r="TPQ81" s="5"/>
      <c r="TPR81" s="5"/>
      <c r="TPS81" s="5"/>
      <c r="TPT81" s="5"/>
      <c r="TPU81" s="5"/>
      <c r="TPV81" s="5"/>
      <c r="TPW81" s="5"/>
      <c r="TPX81" s="5"/>
      <c r="TPY81" s="5"/>
      <c r="TPZ81" s="5"/>
      <c r="TQA81" s="5"/>
      <c r="TQB81" s="5"/>
      <c r="TQC81" s="5"/>
      <c r="TQD81" s="5"/>
      <c r="TQE81" s="5"/>
      <c r="TQF81" s="5"/>
      <c r="TQG81" s="5"/>
      <c r="TQH81" s="5"/>
      <c r="TQI81" s="5"/>
      <c r="TQJ81" s="5"/>
      <c r="TQK81" s="5"/>
      <c r="TQL81" s="5"/>
      <c r="TQM81" s="5"/>
      <c r="TQN81" s="5"/>
      <c r="TQO81" s="5"/>
      <c r="TQP81" s="5"/>
      <c r="TQQ81" s="5"/>
      <c r="TQR81" s="5"/>
      <c r="TQS81" s="5"/>
      <c r="TQT81" s="5"/>
      <c r="TQU81" s="5"/>
      <c r="TQV81" s="5"/>
      <c r="TQW81" s="5"/>
      <c r="TQX81" s="5"/>
      <c r="TQY81" s="5"/>
      <c r="TQZ81" s="5"/>
      <c r="TRA81" s="5"/>
      <c r="TRB81" s="5"/>
      <c r="TRC81" s="5"/>
      <c r="TRD81" s="5"/>
      <c r="TRE81" s="5"/>
      <c r="TRF81" s="5"/>
      <c r="TRG81" s="5"/>
      <c r="TRH81" s="5"/>
      <c r="TRI81" s="5"/>
      <c r="TRJ81" s="5"/>
      <c r="TRK81" s="5"/>
      <c r="TRL81" s="5"/>
      <c r="TRM81" s="5"/>
      <c r="TRN81" s="5"/>
      <c r="TRO81" s="5"/>
      <c r="TRP81" s="5"/>
      <c r="TRQ81" s="5"/>
      <c r="TRR81" s="5"/>
      <c r="TRS81" s="5"/>
      <c r="TRT81" s="5"/>
      <c r="TRU81" s="5"/>
      <c r="TRV81" s="5"/>
      <c r="TRW81" s="5"/>
      <c r="TRX81" s="5"/>
      <c r="TRY81" s="5"/>
      <c r="TRZ81" s="5"/>
      <c r="TSA81" s="5"/>
      <c r="TSB81" s="5"/>
      <c r="TSC81" s="5"/>
      <c r="TSD81" s="5"/>
      <c r="TSE81" s="5"/>
      <c r="TSF81" s="5"/>
      <c r="TSG81" s="5"/>
      <c r="TSH81" s="5"/>
      <c r="TSI81" s="5"/>
      <c r="TSJ81" s="5"/>
      <c r="TSK81" s="5"/>
      <c r="TSL81" s="5"/>
      <c r="TSM81" s="5"/>
      <c r="TSN81" s="5"/>
      <c r="TSO81" s="5"/>
      <c r="TSP81" s="5"/>
      <c r="TSQ81" s="5"/>
      <c r="TSR81" s="5"/>
      <c r="TSS81" s="5"/>
      <c r="TST81" s="5"/>
      <c r="TSU81" s="5"/>
      <c r="TSV81" s="5"/>
      <c r="TSW81" s="5"/>
      <c r="TSX81" s="5"/>
      <c r="TSY81" s="5"/>
      <c r="TSZ81" s="5"/>
      <c r="TTA81" s="5"/>
      <c r="TTB81" s="5"/>
      <c r="TTC81" s="5"/>
      <c r="TTD81" s="5"/>
      <c r="TTE81" s="5"/>
      <c r="TTF81" s="5"/>
      <c r="TTG81" s="5"/>
      <c r="TTH81" s="5"/>
      <c r="TTI81" s="5"/>
      <c r="TTJ81" s="5"/>
      <c r="TTK81" s="5"/>
      <c r="TTL81" s="5"/>
      <c r="TTM81" s="5"/>
      <c r="TTN81" s="5"/>
      <c r="TTO81" s="5"/>
      <c r="TTP81" s="5"/>
      <c r="TTQ81" s="5"/>
      <c r="TTR81" s="5"/>
      <c r="TTS81" s="5"/>
      <c r="TTT81" s="5"/>
      <c r="TTU81" s="5"/>
      <c r="TTV81" s="5"/>
      <c r="TTW81" s="5"/>
      <c r="TTX81" s="5"/>
      <c r="TTY81" s="5"/>
      <c r="TTZ81" s="5"/>
      <c r="TUA81" s="5"/>
      <c r="TUB81" s="5"/>
      <c r="TUC81" s="5"/>
      <c r="TUD81" s="5"/>
      <c r="TUE81" s="5"/>
      <c r="TUF81" s="5"/>
      <c r="TUG81" s="5"/>
      <c r="TUH81" s="5"/>
      <c r="TUI81" s="5"/>
      <c r="TUJ81" s="5"/>
      <c r="TUK81" s="5"/>
      <c r="TUL81" s="5"/>
      <c r="TUM81" s="5"/>
      <c r="TUN81" s="5"/>
      <c r="TUO81" s="5"/>
      <c r="TUP81" s="5"/>
      <c r="TUQ81" s="5"/>
      <c r="TUR81" s="5"/>
      <c r="TUS81" s="5"/>
      <c r="TUT81" s="5"/>
      <c r="TUU81" s="5"/>
      <c r="TUV81" s="5"/>
      <c r="TUW81" s="5"/>
      <c r="TUX81" s="5"/>
      <c r="TUY81" s="5"/>
      <c r="TUZ81" s="5"/>
      <c r="TVA81" s="5"/>
      <c r="TVB81" s="5"/>
      <c r="TVC81" s="5"/>
      <c r="TVD81" s="5"/>
      <c r="TVE81" s="5"/>
      <c r="TVF81" s="5"/>
      <c r="TVG81" s="5"/>
      <c r="TVH81" s="5"/>
      <c r="TVI81" s="5"/>
      <c r="TVJ81" s="5"/>
      <c r="TVK81" s="5"/>
      <c r="TVL81" s="5"/>
      <c r="TVM81" s="5"/>
      <c r="TVN81" s="5"/>
      <c r="TVO81" s="5"/>
      <c r="TVP81" s="5"/>
      <c r="TVQ81" s="5"/>
      <c r="TVR81" s="5"/>
      <c r="TVS81" s="5"/>
      <c r="TVT81" s="5"/>
      <c r="TVU81" s="5"/>
      <c r="TVV81" s="5"/>
      <c r="TVW81" s="5"/>
      <c r="TVX81" s="5"/>
      <c r="TVY81" s="5"/>
      <c r="TVZ81" s="5"/>
      <c r="TWA81" s="5"/>
      <c r="TWB81" s="5"/>
      <c r="TWC81" s="5"/>
      <c r="TWD81" s="5"/>
      <c r="TWE81" s="5"/>
      <c r="TWF81" s="5"/>
      <c r="TWG81" s="5"/>
      <c r="TWH81" s="5"/>
      <c r="TWI81" s="5"/>
      <c r="TWJ81" s="5"/>
      <c r="TWK81" s="5"/>
      <c r="TWL81" s="5"/>
      <c r="TWM81" s="5"/>
      <c r="TWN81" s="5"/>
      <c r="TWO81" s="5"/>
      <c r="TWP81" s="5"/>
      <c r="TWQ81" s="5"/>
      <c r="TWR81" s="5"/>
      <c r="TWS81" s="5"/>
      <c r="TWT81" s="5"/>
      <c r="TWU81" s="5"/>
      <c r="TWV81" s="5"/>
      <c r="TWW81" s="5"/>
      <c r="TWX81" s="5"/>
      <c r="TWY81" s="5"/>
      <c r="TWZ81" s="5"/>
      <c r="TXA81" s="5"/>
      <c r="TXB81" s="5"/>
      <c r="TXC81" s="5"/>
      <c r="TXD81" s="5"/>
      <c r="TXE81" s="5"/>
      <c r="TXF81" s="5"/>
      <c r="TXG81" s="5"/>
      <c r="TXH81" s="5"/>
      <c r="TXI81" s="5"/>
      <c r="TXJ81" s="5"/>
      <c r="TXK81" s="5"/>
      <c r="TXL81" s="5"/>
      <c r="TXM81" s="5"/>
      <c r="TXN81" s="5"/>
      <c r="TXO81" s="5"/>
      <c r="TXP81" s="5"/>
      <c r="TXQ81" s="5"/>
      <c r="TXR81" s="5"/>
      <c r="TXS81" s="5"/>
      <c r="TXT81" s="5"/>
      <c r="TXU81" s="5"/>
      <c r="TXV81" s="5"/>
      <c r="TXW81" s="5"/>
      <c r="TXX81" s="5"/>
      <c r="TXY81" s="5"/>
      <c r="TXZ81" s="5"/>
      <c r="TYA81" s="5"/>
      <c r="TYB81" s="5"/>
      <c r="TYC81" s="5"/>
      <c r="TYD81" s="5"/>
      <c r="TYE81" s="5"/>
      <c r="TYF81" s="5"/>
      <c r="TYG81" s="5"/>
      <c r="TYH81" s="5"/>
      <c r="TYI81" s="5"/>
      <c r="TYJ81" s="5"/>
      <c r="TYK81" s="5"/>
      <c r="TYL81" s="5"/>
      <c r="TYM81" s="5"/>
      <c r="TYN81" s="5"/>
      <c r="TYO81" s="5"/>
      <c r="TYP81" s="5"/>
      <c r="TYQ81" s="5"/>
      <c r="TYR81" s="5"/>
      <c r="TYS81" s="5"/>
      <c r="TYT81" s="5"/>
      <c r="TYU81" s="5"/>
      <c r="TYV81" s="5"/>
      <c r="TYW81" s="5"/>
      <c r="TYX81" s="5"/>
      <c r="TYY81" s="5"/>
      <c r="TYZ81" s="5"/>
      <c r="TZA81" s="5"/>
      <c r="TZB81" s="5"/>
      <c r="TZC81" s="5"/>
      <c r="TZD81" s="5"/>
      <c r="TZE81" s="5"/>
      <c r="TZF81" s="5"/>
      <c r="TZG81" s="5"/>
      <c r="TZH81" s="5"/>
      <c r="TZI81" s="5"/>
      <c r="TZJ81" s="5"/>
      <c r="TZK81" s="5"/>
      <c r="TZL81" s="5"/>
      <c r="TZM81" s="5"/>
      <c r="TZN81" s="5"/>
      <c r="TZO81" s="5"/>
      <c r="TZP81" s="5"/>
      <c r="TZQ81" s="5"/>
      <c r="TZR81" s="5"/>
      <c r="TZS81" s="5"/>
      <c r="TZT81" s="5"/>
      <c r="TZU81" s="5"/>
      <c r="TZV81" s="5"/>
      <c r="TZW81" s="5"/>
      <c r="TZX81" s="5"/>
      <c r="TZY81" s="5"/>
      <c r="TZZ81" s="5"/>
      <c r="UAA81" s="5"/>
      <c r="UAB81" s="5"/>
      <c r="UAC81" s="5"/>
      <c r="UAD81" s="5"/>
      <c r="UAE81" s="5"/>
      <c r="UAF81" s="5"/>
      <c r="UAG81" s="5"/>
      <c r="UAH81" s="5"/>
      <c r="UAI81" s="5"/>
      <c r="UAJ81" s="5"/>
      <c r="UAK81" s="5"/>
      <c r="UAL81" s="5"/>
      <c r="UAM81" s="5"/>
      <c r="UAN81" s="5"/>
      <c r="UAO81" s="5"/>
      <c r="UAP81" s="5"/>
      <c r="UAQ81" s="5"/>
      <c r="UAR81" s="5"/>
      <c r="UAS81" s="5"/>
      <c r="UAT81" s="5"/>
      <c r="UAU81" s="5"/>
      <c r="UAV81" s="5"/>
      <c r="UAW81" s="5"/>
      <c r="UAX81" s="5"/>
      <c r="UAY81" s="5"/>
      <c r="UAZ81" s="5"/>
      <c r="UBA81" s="5"/>
      <c r="UBB81" s="5"/>
      <c r="UBC81" s="5"/>
      <c r="UBD81" s="5"/>
      <c r="UBE81" s="5"/>
      <c r="UBF81" s="5"/>
      <c r="UBG81" s="5"/>
      <c r="UBH81" s="5"/>
      <c r="UBI81" s="5"/>
      <c r="UBJ81" s="5"/>
      <c r="UBK81" s="5"/>
      <c r="UBL81" s="5"/>
      <c r="UBM81" s="5"/>
      <c r="UBN81" s="5"/>
      <c r="UBO81" s="5"/>
      <c r="UBP81" s="5"/>
      <c r="UBQ81" s="5"/>
      <c r="UBR81" s="5"/>
      <c r="UBS81" s="5"/>
      <c r="UBT81" s="5"/>
      <c r="UBU81" s="5"/>
      <c r="UBV81" s="5"/>
      <c r="UBW81" s="5"/>
      <c r="UBX81" s="5"/>
      <c r="UBY81" s="5"/>
      <c r="UBZ81" s="5"/>
      <c r="UCA81" s="5"/>
      <c r="UCB81" s="5"/>
      <c r="UCC81" s="5"/>
      <c r="UCD81" s="5"/>
      <c r="UCE81" s="5"/>
      <c r="UCF81" s="5"/>
      <c r="UCG81" s="5"/>
      <c r="UCH81" s="5"/>
      <c r="UCI81" s="5"/>
      <c r="UCJ81" s="5"/>
      <c r="UCK81" s="5"/>
      <c r="UCL81" s="5"/>
      <c r="UCM81" s="5"/>
      <c r="UCN81" s="5"/>
      <c r="UCO81" s="5"/>
      <c r="UCP81" s="5"/>
      <c r="UCQ81" s="5"/>
      <c r="UCR81" s="5"/>
      <c r="UCS81" s="5"/>
      <c r="UCT81" s="5"/>
      <c r="UCU81" s="5"/>
      <c r="UCV81" s="5"/>
      <c r="UCW81" s="5"/>
      <c r="UCX81" s="5"/>
      <c r="UCY81" s="5"/>
      <c r="UCZ81" s="5"/>
      <c r="UDA81" s="5"/>
      <c r="UDB81" s="5"/>
      <c r="UDC81" s="5"/>
      <c r="UDD81" s="5"/>
      <c r="UDE81" s="5"/>
      <c r="UDF81" s="5"/>
      <c r="UDG81" s="5"/>
      <c r="UDH81" s="5"/>
      <c r="UDI81" s="5"/>
      <c r="UDJ81" s="5"/>
      <c r="UDK81" s="5"/>
      <c r="UDL81" s="5"/>
      <c r="UDM81" s="5"/>
      <c r="UDN81" s="5"/>
      <c r="UDO81" s="5"/>
      <c r="UDP81" s="5"/>
      <c r="UDQ81" s="5"/>
      <c r="UDR81" s="5"/>
      <c r="UDS81" s="5"/>
      <c r="UDT81" s="5"/>
      <c r="UDU81" s="5"/>
      <c r="UDV81" s="5"/>
      <c r="UDW81" s="5"/>
      <c r="UDX81" s="5"/>
      <c r="UDY81" s="5"/>
      <c r="UDZ81" s="5"/>
      <c r="UEA81" s="5"/>
      <c r="UEB81" s="5"/>
      <c r="UEC81" s="5"/>
      <c r="UED81" s="5"/>
      <c r="UEE81" s="5"/>
      <c r="UEF81" s="5"/>
      <c r="UEG81" s="5"/>
      <c r="UEH81" s="5"/>
      <c r="UEI81" s="5"/>
      <c r="UEJ81" s="5"/>
      <c r="UEK81" s="5"/>
      <c r="UEL81" s="5"/>
      <c r="UEM81" s="5"/>
      <c r="UEN81" s="5"/>
      <c r="UEO81" s="5"/>
      <c r="UEP81" s="5"/>
      <c r="UEQ81" s="5"/>
      <c r="UER81" s="5"/>
      <c r="UES81" s="5"/>
      <c r="UET81" s="5"/>
      <c r="UEU81" s="5"/>
      <c r="UEV81" s="5"/>
      <c r="UEW81" s="5"/>
      <c r="UEX81" s="5"/>
      <c r="UEY81" s="5"/>
      <c r="UEZ81" s="5"/>
      <c r="UFA81" s="5"/>
      <c r="UFB81" s="5"/>
      <c r="UFC81" s="5"/>
      <c r="UFD81" s="5"/>
      <c r="UFE81" s="5"/>
      <c r="UFF81" s="5"/>
      <c r="UFG81" s="5"/>
      <c r="UFH81" s="5"/>
      <c r="UFI81" s="5"/>
      <c r="UFJ81" s="5"/>
      <c r="UFK81" s="5"/>
      <c r="UFL81" s="5"/>
      <c r="UFM81" s="5"/>
      <c r="UFN81" s="5"/>
      <c r="UFO81" s="5"/>
      <c r="UFP81" s="5"/>
      <c r="UFQ81" s="5"/>
      <c r="UFR81" s="5"/>
      <c r="UFS81" s="5"/>
      <c r="UFT81" s="5"/>
      <c r="UFU81" s="5"/>
      <c r="UFV81" s="5"/>
      <c r="UFW81" s="5"/>
      <c r="UFX81" s="5"/>
      <c r="UFY81" s="5"/>
      <c r="UFZ81" s="5"/>
      <c r="UGA81" s="5"/>
      <c r="UGB81" s="5"/>
      <c r="UGC81" s="5"/>
      <c r="UGD81" s="5"/>
      <c r="UGE81" s="5"/>
      <c r="UGF81" s="5"/>
      <c r="UGG81" s="5"/>
      <c r="UGH81" s="5"/>
      <c r="UGI81" s="5"/>
      <c r="UGJ81" s="5"/>
      <c r="UGK81" s="5"/>
      <c r="UGL81" s="5"/>
      <c r="UGM81" s="5"/>
      <c r="UGN81" s="5"/>
      <c r="UGO81" s="5"/>
      <c r="UGP81" s="5"/>
      <c r="UGQ81" s="5"/>
      <c r="UGR81" s="5"/>
      <c r="UGS81" s="5"/>
      <c r="UGT81" s="5"/>
      <c r="UGU81" s="5"/>
      <c r="UGV81" s="5"/>
      <c r="UGW81" s="5"/>
      <c r="UGX81" s="5"/>
      <c r="UGY81" s="5"/>
      <c r="UGZ81" s="5"/>
      <c r="UHA81" s="5"/>
      <c r="UHB81" s="5"/>
      <c r="UHC81" s="5"/>
      <c r="UHD81" s="5"/>
      <c r="UHE81" s="5"/>
      <c r="UHF81" s="5"/>
      <c r="UHG81" s="5"/>
      <c r="UHH81" s="5"/>
      <c r="UHI81" s="5"/>
      <c r="UHJ81" s="5"/>
      <c r="UHK81" s="5"/>
      <c r="UHL81" s="5"/>
      <c r="UHM81" s="5"/>
      <c r="UHN81" s="5"/>
      <c r="UHO81" s="5"/>
      <c r="UHP81" s="5"/>
      <c r="UHQ81" s="5"/>
      <c r="UHR81" s="5"/>
      <c r="UHS81" s="5"/>
      <c r="UHT81" s="5"/>
      <c r="UHU81" s="5"/>
      <c r="UHV81" s="5"/>
      <c r="UHW81" s="5"/>
      <c r="UHX81" s="5"/>
      <c r="UHY81" s="5"/>
      <c r="UHZ81" s="5"/>
      <c r="UIA81" s="5"/>
      <c r="UIB81" s="5"/>
      <c r="UIC81" s="5"/>
      <c r="UID81" s="5"/>
      <c r="UIE81" s="5"/>
      <c r="UIF81" s="5"/>
      <c r="UIG81" s="5"/>
      <c r="UIH81" s="5"/>
      <c r="UII81" s="5"/>
      <c r="UIJ81" s="5"/>
      <c r="UIK81" s="5"/>
      <c r="UIL81" s="5"/>
      <c r="UIM81" s="5"/>
      <c r="UIN81" s="5"/>
      <c r="UIO81" s="5"/>
      <c r="UIP81" s="5"/>
      <c r="UIQ81" s="5"/>
      <c r="UIR81" s="5"/>
      <c r="UIS81" s="5"/>
      <c r="UIT81" s="5"/>
      <c r="UIU81" s="5"/>
      <c r="UIV81" s="5"/>
      <c r="UIW81" s="5"/>
      <c r="UIX81" s="5"/>
      <c r="UIY81" s="5"/>
      <c r="UIZ81" s="5"/>
      <c r="UJA81" s="5"/>
      <c r="UJB81" s="5"/>
      <c r="UJC81" s="5"/>
      <c r="UJD81" s="5"/>
      <c r="UJE81" s="5"/>
      <c r="UJF81" s="5"/>
      <c r="UJG81" s="5"/>
      <c r="UJH81" s="5"/>
      <c r="UJI81" s="5"/>
      <c r="UJJ81" s="5"/>
      <c r="UJK81" s="5"/>
      <c r="UJL81" s="5"/>
      <c r="UJM81" s="5"/>
      <c r="UJN81" s="5"/>
      <c r="UJO81" s="5"/>
      <c r="UJP81" s="5"/>
      <c r="UJQ81" s="5"/>
      <c r="UJR81" s="5"/>
      <c r="UJS81" s="5"/>
      <c r="UJT81" s="5"/>
      <c r="UJU81" s="5"/>
      <c r="UJV81" s="5"/>
      <c r="UJW81" s="5"/>
      <c r="UJX81" s="5"/>
      <c r="UJY81" s="5"/>
      <c r="UJZ81" s="5"/>
      <c r="UKA81" s="5"/>
      <c r="UKB81" s="5"/>
      <c r="UKC81" s="5"/>
      <c r="UKD81" s="5"/>
      <c r="UKE81" s="5"/>
      <c r="UKF81" s="5"/>
      <c r="UKG81" s="5"/>
      <c r="UKH81" s="5"/>
      <c r="UKI81" s="5"/>
      <c r="UKJ81" s="5"/>
      <c r="UKK81" s="5"/>
      <c r="UKL81" s="5"/>
      <c r="UKM81" s="5"/>
      <c r="UKN81" s="5"/>
      <c r="UKO81" s="5"/>
      <c r="UKP81" s="5"/>
      <c r="UKQ81" s="5"/>
      <c r="UKR81" s="5"/>
      <c r="UKS81" s="5"/>
      <c r="UKT81" s="5"/>
      <c r="UKU81" s="5"/>
      <c r="UKV81" s="5"/>
      <c r="UKW81" s="5"/>
      <c r="UKX81" s="5"/>
      <c r="UKY81" s="5"/>
      <c r="UKZ81" s="5"/>
      <c r="ULA81" s="5"/>
      <c r="ULB81" s="5"/>
      <c r="ULC81" s="5"/>
      <c r="ULD81" s="5"/>
      <c r="ULE81" s="5"/>
      <c r="ULF81" s="5"/>
      <c r="ULG81" s="5"/>
      <c r="ULH81" s="5"/>
      <c r="ULI81" s="5"/>
      <c r="ULJ81" s="5"/>
      <c r="ULK81" s="5"/>
      <c r="ULL81" s="5"/>
      <c r="ULM81" s="5"/>
      <c r="ULN81" s="5"/>
      <c r="ULO81" s="5"/>
      <c r="ULP81" s="5"/>
      <c r="ULQ81" s="5"/>
      <c r="ULR81" s="5"/>
      <c r="ULS81" s="5"/>
      <c r="ULT81" s="5"/>
      <c r="ULU81" s="5"/>
      <c r="ULV81" s="5"/>
      <c r="ULW81" s="5"/>
      <c r="ULX81" s="5"/>
      <c r="ULY81" s="5"/>
      <c r="ULZ81" s="5"/>
      <c r="UMA81" s="5"/>
      <c r="UMB81" s="5"/>
      <c r="UMC81" s="5"/>
      <c r="UMD81" s="5"/>
      <c r="UME81" s="5"/>
      <c r="UMF81" s="5"/>
      <c r="UMG81" s="5"/>
      <c r="UMH81" s="5"/>
      <c r="UMI81" s="5"/>
      <c r="UMJ81" s="5"/>
      <c r="UMK81" s="5"/>
      <c r="UML81" s="5"/>
      <c r="UMM81" s="5"/>
      <c r="UMN81" s="5"/>
      <c r="UMO81" s="5"/>
      <c r="UMP81" s="5"/>
      <c r="UMQ81" s="5"/>
      <c r="UMR81" s="5"/>
      <c r="UMS81" s="5"/>
      <c r="UMT81" s="5"/>
      <c r="UMU81" s="5"/>
      <c r="UMV81" s="5"/>
      <c r="UMW81" s="5"/>
      <c r="UMX81" s="5"/>
      <c r="UMY81" s="5"/>
      <c r="UMZ81" s="5"/>
      <c r="UNA81" s="5"/>
      <c r="UNB81" s="5"/>
      <c r="UNC81" s="5"/>
      <c r="UND81" s="5"/>
      <c r="UNE81" s="5"/>
      <c r="UNF81" s="5"/>
      <c r="UNG81" s="5"/>
      <c r="UNH81" s="5"/>
      <c r="UNI81" s="5"/>
      <c r="UNJ81" s="5"/>
      <c r="UNK81" s="5"/>
      <c r="UNL81" s="5"/>
      <c r="UNM81" s="5"/>
      <c r="UNN81" s="5"/>
      <c r="UNO81" s="5"/>
      <c r="UNP81" s="5"/>
      <c r="UNQ81" s="5"/>
      <c r="UNR81" s="5"/>
      <c r="UNS81" s="5"/>
      <c r="UNT81" s="5"/>
      <c r="UNU81" s="5"/>
      <c r="UNV81" s="5"/>
      <c r="UNW81" s="5"/>
      <c r="UNX81" s="5"/>
      <c r="UNY81" s="5"/>
      <c r="UNZ81" s="5"/>
      <c r="UOA81" s="5"/>
      <c r="UOB81" s="5"/>
      <c r="UOC81" s="5"/>
      <c r="UOD81" s="5"/>
      <c r="UOE81" s="5"/>
      <c r="UOF81" s="5"/>
      <c r="UOG81" s="5"/>
      <c r="UOH81" s="5"/>
      <c r="UOI81" s="5"/>
      <c r="UOJ81" s="5"/>
      <c r="UOK81" s="5"/>
      <c r="UOL81" s="5"/>
      <c r="UOM81" s="5"/>
      <c r="UON81" s="5"/>
      <c r="UOO81" s="5"/>
      <c r="UOP81" s="5"/>
      <c r="UOQ81" s="5"/>
      <c r="UOR81" s="5"/>
      <c r="UOS81" s="5"/>
      <c r="UOT81" s="5"/>
      <c r="UOU81" s="5"/>
      <c r="UOV81" s="5"/>
      <c r="UOW81" s="5"/>
      <c r="UOX81" s="5"/>
      <c r="UOY81" s="5"/>
      <c r="UOZ81" s="5"/>
      <c r="UPA81" s="5"/>
      <c r="UPB81" s="5"/>
      <c r="UPC81" s="5"/>
      <c r="UPD81" s="5"/>
      <c r="UPE81" s="5"/>
      <c r="UPF81" s="5"/>
      <c r="UPG81" s="5"/>
      <c r="UPH81" s="5"/>
      <c r="UPI81" s="5"/>
      <c r="UPJ81" s="5"/>
      <c r="UPK81" s="5"/>
      <c r="UPL81" s="5"/>
      <c r="UPM81" s="5"/>
      <c r="UPN81" s="5"/>
      <c r="UPO81" s="5"/>
      <c r="UPP81" s="5"/>
      <c r="UPQ81" s="5"/>
      <c r="UPR81" s="5"/>
      <c r="UPS81" s="5"/>
      <c r="UPT81" s="5"/>
      <c r="UPU81" s="5"/>
      <c r="UPV81" s="5"/>
      <c r="UPW81" s="5"/>
      <c r="UPX81" s="5"/>
      <c r="UPY81" s="5"/>
      <c r="UPZ81" s="5"/>
      <c r="UQA81" s="5"/>
      <c r="UQB81" s="5"/>
      <c r="UQC81" s="5"/>
      <c r="UQD81" s="5"/>
      <c r="UQE81" s="5"/>
      <c r="UQF81" s="5"/>
      <c r="UQG81" s="5"/>
      <c r="UQH81" s="5"/>
      <c r="UQI81" s="5"/>
      <c r="UQJ81" s="5"/>
      <c r="UQK81" s="5"/>
      <c r="UQL81" s="5"/>
      <c r="UQM81" s="5"/>
      <c r="UQN81" s="5"/>
      <c r="UQO81" s="5"/>
      <c r="UQP81" s="5"/>
      <c r="UQQ81" s="5"/>
      <c r="UQR81" s="5"/>
      <c r="UQS81" s="5"/>
      <c r="UQT81" s="5"/>
      <c r="UQU81" s="5"/>
      <c r="UQV81" s="5"/>
      <c r="UQW81" s="5"/>
      <c r="UQX81" s="5"/>
      <c r="UQY81" s="5"/>
      <c r="UQZ81" s="5"/>
      <c r="URA81" s="5"/>
      <c r="URB81" s="5"/>
      <c r="URC81" s="5"/>
      <c r="URD81" s="5"/>
      <c r="URE81" s="5"/>
      <c r="URF81" s="5"/>
      <c r="URG81" s="5"/>
      <c r="URH81" s="5"/>
      <c r="URI81" s="5"/>
      <c r="URJ81" s="5"/>
      <c r="URK81" s="5"/>
      <c r="URL81" s="5"/>
      <c r="URM81" s="5"/>
      <c r="URN81" s="5"/>
      <c r="URO81" s="5"/>
      <c r="URP81" s="5"/>
      <c r="URQ81" s="5"/>
      <c r="URR81" s="5"/>
      <c r="URS81" s="5"/>
      <c r="URT81" s="5"/>
      <c r="URU81" s="5"/>
      <c r="URV81" s="5"/>
      <c r="URW81" s="5"/>
      <c r="URX81" s="5"/>
      <c r="URY81" s="5"/>
      <c r="URZ81" s="5"/>
      <c r="USA81" s="5"/>
      <c r="USB81" s="5"/>
      <c r="USC81" s="5"/>
      <c r="USD81" s="5"/>
      <c r="USE81" s="5"/>
      <c r="USF81" s="5"/>
      <c r="USG81" s="5"/>
      <c r="USH81" s="5"/>
      <c r="USI81" s="5"/>
      <c r="USJ81" s="5"/>
      <c r="USK81" s="5"/>
      <c r="USL81" s="5"/>
      <c r="USM81" s="5"/>
      <c r="USN81" s="5"/>
      <c r="USO81" s="5"/>
      <c r="USP81" s="5"/>
      <c r="USQ81" s="5"/>
      <c r="USR81" s="5"/>
      <c r="USS81" s="5"/>
      <c r="UST81" s="5"/>
      <c r="USU81" s="5"/>
      <c r="USV81" s="5"/>
      <c r="USW81" s="5"/>
      <c r="USX81" s="5"/>
      <c r="USY81" s="5"/>
      <c r="USZ81" s="5"/>
      <c r="UTA81" s="5"/>
      <c r="UTB81" s="5"/>
      <c r="UTC81" s="5"/>
      <c r="UTD81" s="5"/>
      <c r="UTE81" s="5"/>
      <c r="UTF81" s="5"/>
      <c r="UTG81" s="5"/>
      <c r="UTH81" s="5"/>
      <c r="UTI81" s="5"/>
      <c r="UTJ81" s="5"/>
      <c r="UTK81" s="5"/>
      <c r="UTL81" s="5"/>
      <c r="UTM81" s="5"/>
      <c r="UTN81" s="5"/>
      <c r="UTO81" s="5"/>
      <c r="UTP81" s="5"/>
      <c r="UTQ81" s="5"/>
      <c r="UTR81" s="5"/>
      <c r="UTS81" s="5"/>
      <c r="UTT81" s="5"/>
      <c r="UTU81" s="5"/>
      <c r="UTV81" s="5"/>
      <c r="UTW81" s="5"/>
      <c r="UTX81" s="5"/>
      <c r="UTY81" s="5"/>
      <c r="UTZ81" s="5"/>
      <c r="UUA81" s="5"/>
      <c r="UUB81" s="5"/>
      <c r="UUC81" s="5"/>
      <c r="UUD81" s="5"/>
      <c r="UUE81" s="5"/>
      <c r="UUF81" s="5"/>
      <c r="UUG81" s="5"/>
      <c r="UUH81" s="5"/>
      <c r="UUI81" s="5"/>
      <c r="UUJ81" s="5"/>
      <c r="UUK81" s="5"/>
      <c r="UUL81" s="5"/>
      <c r="UUM81" s="5"/>
      <c r="UUN81" s="5"/>
      <c r="UUO81" s="5"/>
      <c r="UUP81" s="5"/>
      <c r="UUQ81" s="5"/>
      <c r="UUR81" s="5"/>
      <c r="UUS81" s="5"/>
      <c r="UUT81" s="5"/>
      <c r="UUU81" s="5"/>
      <c r="UUV81" s="5"/>
      <c r="UUW81" s="5"/>
      <c r="UUX81" s="5"/>
      <c r="UUY81" s="5"/>
      <c r="UUZ81" s="5"/>
      <c r="UVA81" s="5"/>
      <c r="UVB81" s="5"/>
      <c r="UVC81" s="5"/>
      <c r="UVD81" s="5"/>
      <c r="UVE81" s="5"/>
      <c r="UVF81" s="5"/>
      <c r="UVG81" s="5"/>
      <c r="UVH81" s="5"/>
      <c r="UVI81" s="5"/>
      <c r="UVJ81" s="5"/>
      <c r="UVK81" s="5"/>
      <c r="UVL81" s="5"/>
      <c r="UVM81" s="5"/>
      <c r="UVN81" s="5"/>
      <c r="UVO81" s="5"/>
      <c r="UVP81" s="5"/>
      <c r="UVQ81" s="5"/>
      <c r="UVR81" s="5"/>
      <c r="UVS81" s="5"/>
      <c r="UVT81" s="5"/>
      <c r="UVU81" s="5"/>
      <c r="UVV81" s="5"/>
      <c r="UVW81" s="5"/>
      <c r="UVX81" s="5"/>
      <c r="UVY81" s="5"/>
      <c r="UVZ81" s="5"/>
      <c r="UWA81" s="5"/>
      <c r="UWB81" s="5"/>
      <c r="UWC81" s="5"/>
      <c r="UWD81" s="5"/>
      <c r="UWE81" s="5"/>
      <c r="UWF81" s="5"/>
      <c r="UWG81" s="5"/>
      <c r="UWH81" s="5"/>
      <c r="UWI81" s="5"/>
      <c r="UWJ81" s="5"/>
      <c r="UWK81" s="5"/>
      <c r="UWL81" s="5"/>
      <c r="UWM81" s="5"/>
      <c r="UWN81" s="5"/>
      <c r="UWO81" s="5"/>
      <c r="UWP81" s="5"/>
      <c r="UWQ81" s="5"/>
      <c r="UWR81" s="5"/>
      <c r="UWS81" s="5"/>
      <c r="UWT81" s="5"/>
      <c r="UWU81" s="5"/>
      <c r="UWV81" s="5"/>
      <c r="UWW81" s="5"/>
      <c r="UWX81" s="5"/>
      <c r="UWY81" s="5"/>
      <c r="UWZ81" s="5"/>
      <c r="UXA81" s="5"/>
      <c r="UXB81" s="5"/>
      <c r="UXC81" s="5"/>
      <c r="UXD81" s="5"/>
      <c r="UXE81" s="5"/>
      <c r="UXF81" s="5"/>
      <c r="UXG81" s="5"/>
      <c r="UXH81" s="5"/>
      <c r="UXI81" s="5"/>
      <c r="UXJ81" s="5"/>
      <c r="UXK81" s="5"/>
      <c r="UXL81" s="5"/>
      <c r="UXM81" s="5"/>
      <c r="UXN81" s="5"/>
      <c r="UXO81" s="5"/>
      <c r="UXP81" s="5"/>
      <c r="UXQ81" s="5"/>
      <c r="UXR81" s="5"/>
      <c r="UXS81" s="5"/>
      <c r="UXT81" s="5"/>
      <c r="UXU81" s="5"/>
      <c r="UXV81" s="5"/>
      <c r="UXW81" s="5"/>
      <c r="UXX81" s="5"/>
      <c r="UXY81" s="5"/>
      <c r="UXZ81" s="5"/>
      <c r="UYA81" s="5"/>
      <c r="UYB81" s="5"/>
      <c r="UYC81" s="5"/>
      <c r="UYD81" s="5"/>
      <c r="UYE81" s="5"/>
      <c r="UYF81" s="5"/>
      <c r="UYG81" s="5"/>
      <c r="UYH81" s="5"/>
      <c r="UYI81" s="5"/>
      <c r="UYJ81" s="5"/>
      <c r="UYK81" s="5"/>
      <c r="UYL81" s="5"/>
      <c r="UYM81" s="5"/>
      <c r="UYN81" s="5"/>
      <c r="UYO81" s="5"/>
      <c r="UYP81" s="5"/>
      <c r="UYQ81" s="5"/>
      <c r="UYR81" s="5"/>
      <c r="UYS81" s="5"/>
      <c r="UYT81" s="5"/>
      <c r="UYU81" s="5"/>
      <c r="UYV81" s="5"/>
      <c r="UYW81" s="5"/>
      <c r="UYX81" s="5"/>
      <c r="UYY81" s="5"/>
      <c r="UYZ81" s="5"/>
      <c r="UZA81" s="5"/>
      <c r="UZB81" s="5"/>
      <c r="UZC81" s="5"/>
      <c r="UZD81" s="5"/>
      <c r="UZE81" s="5"/>
      <c r="UZF81" s="5"/>
      <c r="UZG81" s="5"/>
      <c r="UZH81" s="5"/>
      <c r="UZI81" s="5"/>
      <c r="UZJ81" s="5"/>
      <c r="UZK81" s="5"/>
      <c r="UZL81" s="5"/>
      <c r="UZM81" s="5"/>
      <c r="UZN81" s="5"/>
      <c r="UZO81" s="5"/>
      <c r="UZP81" s="5"/>
      <c r="UZQ81" s="5"/>
      <c r="UZR81" s="5"/>
      <c r="UZS81" s="5"/>
      <c r="UZT81" s="5"/>
      <c r="UZU81" s="5"/>
      <c r="UZV81" s="5"/>
      <c r="UZW81" s="5"/>
      <c r="UZX81" s="5"/>
      <c r="UZY81" s="5"/>
      <c r="UZZ81" s="5"/>
      <c r="VAA81" s="5"/>
      <c r="VAB81" s="5"/>
      <c r="VAC81" s="5"/>
      <c r="VAD81" s="5"/>
      <c r="VAE81" s="5"/>
      <c r="VAF81" s="5"/>
      <c r="VAG81" s="5"/>
      <c r="VAH81" s="5"/>
      <c r="VAI81" s="5"/>
      <c r="VAJ81" s="5"/>
      <c r="VAK81" s="5"/>
      <c r="VAL81" s="5"/>
      <c r="VAM81" s="5"/>
      <c r="VAN81" s="5"/>
      <c r="VAO81" s="5"/>
      <c r="VAP81" s="5"/>
      <c r="VAQ81" s="5"/>
      <c r="VAR81" s="5"/>
      <c r="VAS81" s="5"/>
      <c r="VAT81" s="5"/>
      <c r="VAU81" s="5"/>
      <c r="VAV81" s="5"/>
      <c r="VAW81" s="5"/>
      <c r="VAX81" s="5"/>
      <c r="VAY81" s="5"/>
      <c r="VAZ81" s="5"/>
      <c r="VBA81" s="5"/>
      <c r="VBB81" s="5"/>
      <c r="VBC81" s="5"/>
      <c r="VBD81" s="5"/>
      <c r="VBE81" s="5"/>
      <c r="VBF81" s="5"/>
      <c r="VBG81" s="5"/>
      <c r="VBH81" s="5"/>
      <c r="VBI81" s="5"/>
      <c r="VBJ81" s="5"/>
      <c r="VBK81" s="5"/>
      <c r="VBL81" s="5"/>
      <c r="VBM81" s="5"/>
      <c r="VBN81" s="5"/>
      <c r="VBO81" s="5"/>
      <c r="VBP81" s="5"/>
      <c r="VBQ81" s="5"/>
      <c r="VBR81" s="5"/>
      <c r="VBS81" s="5"/>
      <c r="VBT81" s="5"/>
      <c r="VBU81" s="5"/>
      <c r="VBV81" s="5"/>
      <c r="VBW81" s="5"/>
      <c r="VBX81" s="5"/>
      <c r="VBY81" s="5"/>
      <c r="VBZ81" s="5"/>
      <c r="VCA81" s="5"/>
      <c r="VCB81" s="5"/>
      <c r="VCC81" s="5"/>
      <c r="VCD81" s="5"/>
      <c r="VCE81" s="5"/>
      <c r="VCF81" s="5"/>
      <c r="VCG81" s="5"/>
      <c r="VCH81" s="5"/>
      <c r="VCI81" s="5"/>
      <c r="VCJ81" s="5"/>
      <c r="VCK81" s="5"/>
      <c r="VCL81" s="5"/>
      <c r="VCM81" s="5"/>
      <c r="VCN81" s="5"/>
      <c r="VCO81" s="5"/>
      <c r="VCP81" s="5"/>
      <c r="VCQ81" s="5"/>
      <c r="VCR81" s="5"/>
      <c r="VCS81" s="5"/>
      <c r="VCT81" s="5"/>
      <c r="VCU81" s="5"/>
      <c r="VCV81" s="5"/>
      <c r="VCW81" s="5"/>
      <c r="VCX81" s="5"/>
      <c r="VCY81" s="5"/>
      <c r="VCZ81" s="5"/>
      <c r="VDA81" s="5"/>
      <c r="VDB81" s="5"/>
      <c r="VDC81" s="5"/>
      <c r="VDD81" s="5"/>
      <c r="VDE81" s="5"/>
      <c r="VDF81" s="5"/>
      <c r="VDG81" s="5"/>
      <c r="VDH81" s="5"/>
      <c r="VDI81" s="5"/>
      <c r="VDJ81" s="5"/>
      <c r="VDK81" s="5"/>
      <c r="VDL81" s="5"/>
      <c r="VDM81" s="5"/>
      <c r="VDN81" s="5"/>
      <c r="VDO81" s="5"/>
      <c r="VDP81" s="5"/>
      <c r="VDQ81" s="5"/>
      <c r="VDR81" s="5"/>
      <c r="VDS81" s="5"/>
      <c r="VDT81" s="5"/>
      <c r="VDU81" s="5"/>
      <c r="VDV81" s="5"/>
      <c r="VDW81" s="5"/>
      <c r="VDX81" s="5"/>
      <c r="VDY81" s="5"/>
      <c r="VDZ81" s="5"/>
      <c r="VEA81" s="5"/>
      <c r="VEB81" s="5"/>
      <c r="VEC81" s="5"/>
      <c r="VED81" s="5"/>
      <c r="VEE81" s="5"/>
      <c r="VEF81" s="5"/>
      <c r="VEG81" s="5"/>
      <c r="VEH81" s="5"/>
      <c r="VEI81" s="5"/>
      <c r="VEJ81" s="5"/>
      <c r="VEK81" s="5"/>
      <c r="VEL81" s="5"/>
      <c r="VEM81" s="5"/>
      <c r="VEN81" s="5"/>
      <c r="VEO81" s="5"/>
      <c r="VEP81" s="5"/>
      <c r="VEQ81" s="5"/>
      <c r="VER81" s="5"/>
      <c r="VES81" s="5"/>
      <c r="VET81" s="5"/>
      <c r="VEU81" s="5"/>
      <c r="VEV81" s="5"/>
      <c r="VEW81" s="5"/>
      <c r="VEX81" s="5"/>
      <c r="VEY81" s="5"/>
      <c r="VEZ81" s="5"/>
      <c r="VFA81" s="5"/>
      <c r="VFB81" s="5"/>
      <c r="VFC81" s="5"/>
      <c r="VFD81" s="5"/>
      <c r="VFE81" s="5"/>
      <c r="VFF81" s="5"/>
      <c r="VFG81" s="5"/>
      <c r="VFH81" s="5"/>
      <c r="VFI81" s="5"/>
      <c r="VFJ81" s="5"/>
      <c r="VFK81" s="5"/>
      <c r="VFL81" s="5"/>
      <c r="VFM81" s="5"/>
      <c r="VFN81" s="5"/>
      <c r="VFO81" s="5"/>
      <c r="VFP81" s="5"/>
      <c r="VFQ81" s="5"/>
      <c r="VFR81" s="5"/>
      <c r="VFS81" s="5"/>
      <c r="VFT81" s="5"/>
      <c r="VFU81" s="5"/>
      <c r="VFV81" s="5"/>
      <c r="VFW81" s="5"/>
      <c r="VFX81" s="5"/>
      <c r="VFY81" s="5"/>
      <c r="VFZ81" s="5"/>
      <c r="VGA81" s="5"/>
      <c r="VGB81" s="5"/>
      <c r="VGC81" s="5"/>
      <c r="VGD81" s="5"/>
      <c r="VGE81" s="5"/>
      <c r="VGF81" s="5"/>
      <c r="VGG81" s="5"/>
      <c r="VGH81" s="5"/>
      <c r="VGI81" s="5"/>
      <c r="VGJ81" s="5"/>
      <c r="VGK81" s="5"/>
      <c r="VGL81" s="5"/>
      <c r="VGM81" s="5"/>
      <c r="VGN81" s="5"/>
      <c r="VGO81" s="5"/>
      <c r="VGP81" s="5"/>
      <c r="VGQ81" s="5"/>
      <c r="VGR81" s="5"/>
      <c r="VGS81" s="5"/>
      <c r="VGT81" s="5"/>
      <c r="VGU81" s="5"/>
      <c r="VGV81" s="5"/>
      <c r="VGW81" s="5"/>
      <c r="VGX81" s="5"/>
      <c r="VGY81" s="5"/>
      <c r="VGZ81" s="5"/>
      <c r="VHA81" s="5"/>
      <c r="VHB81" s="5"/>
      <c r="VHC81" s="5"/>
      <c r="VHD81" s="5"/>
      <c r="VHE81" s="5"/>
      <c r="VHF81" s="5"/>
      <c r="VHG81" s="5"/>
      <c r="VHH81" s="5"/>
      <c r="VHI81" s="5"/>
      <c r="VHJ81" s="5"/>
      <c r="VHK81" s="5"/>
      <c r="VHL81" s="5"/>
      <c r="VHM81" s="5"/>
      <c r="VHN81" s="5"/>
      <c r="VHO81" s="5"/>
      <c r="VHP81" s="5"/>
      <c r="VHQ81" s="5"/>
      <c r="VHR81" s="5"/>
      <c r="VHS81" s="5"/>
      <c r="VHT81" s="5"/>
      <c r="VHU81" s="5"/>
      <c r="VHV81" s="5"/>
      <c r="VHW81" s="5"/>
      <c r="VHX81" s="5"/>
      <c r="VHY81" s="5"/>
      <c r="VHZ81" s="5"/>
      <c r="VIA81" s="5"/>
      <c r="VIB81" s="5"/>
      <c r="VIC81" s="5"/>
      <c r="VID81" s="5"/>
      <c r="VIE81" s="5"/>
      <c r="VIF81" s="5"/>
      <c r="VIG81" s="5"/>
      <c r="VIH81" s="5"/>
      <c r="VII81" s="5"/>
      <c r="VIJ81" s="5"/>
      <c r="VIK81" s="5"/>
      <c r="VIL81" s="5"/>
      <c r="VIM81" s="5"/>
      <c r="VIN81" s="5"/>
      <c r="VIO81" s="5"/>
      <c r="VIP81" s="5"/>
      <c r="VIQ81" s="5"/>
      <c r="VIR81" s="5"/>
      <c r="VIS81" s="5"/>
      <c r="VIT81" s="5"/>
      <c r="VIU81" s="5"/>
      <c r="VIV81" s="5"/>
      <c r="VIW81" s="5"/>
      <c r="VIX81" s="5"/>
      <c r="VIY81" s="5"/>
      <c r="VIZ81" s="5"/>
      <c r="VJA81" s="5"/>
      <c r="VJB81" s="5"/>
      <c r="VJC81" s="5"/>
      <c r="VJD81" s="5"/>
      <c r="VJE81" s="5"/>
      <c r="VJF81" s="5"/>
      <c r="VJG81" s="5"/>
      <c r="VJH81" s="5"/>
      <c r="VJI81" s="5"/>
      <c r="VJJ81" s="5"/>
      <c r="VJK81" s="5"/>
      <c r="VJL81" s="5"/>
      <c r="VJM81" s="5"/>
      <c r="VJN81" s="5"/>
      <c r="VJO81" s="5"/>
      <c r="VJP81" s="5"/>
      <c r="VJQ81" s="5"/>
      <c r="VJR81" s="5"/>
      <c r="VJS81" s="5"/>
      <c r="VJT81" s="5"/>
      <c r="VJU81" s="5"/>
      <c r="VJV81" s="5"/>
      <c r="VJW81" s="5"/>
      <c r="VJX81" s="5"/>
      <c r="VJY81" s="5"/>
      <c r="VJZ81" s="5"/>
      <c r="VKA81" s="5"/>
      <c r="VKB81" s="5"/>
      <c r="VKC81" s="5"/>
      <c r="VKD81" s="5"/>
      <c r="VKE81" s="5"/>
      <c r="VKF81" s="5"/>
      <c r="VKG81" s="5"/>
      <c r="VKH81" s="5"/>
      <c r="VKI81" s="5"/>
      <c r="VKJ81" s="5"/>
      <c r="VKK81" s="5"/>
      <c r="VKL81" s="5"/>
      <c r="VKM81" s="5"/>
      <c r="VKN81" s="5"/>
      <c r="VKO81" s="5"/>
      <c r="VKP81" s="5"/>
      <c r="VKQ81" s="5"/>
      <c r="VKR81" s="5"/>
      <c r="VKS81" s="5"/>
      <c r="VKT81" s="5"/>
      <c r="VKU81" s="5"/>
      <c r="VKV81" s="5"/>
      <c r="VKW81" s="5"/>
      <c r="VKX81" s="5"/>
      <c r="VKY81" s="5"/>
      <c r="VKZ81" s="5"/>
      <c r="VLA81" s="5"/>
      <c r="VLB81" s="5"/>
      <c r="VLC81" s="5"/>
      <c r="VLD81" s="5"/>
      <c r="VLE81" s="5"/>
      <c r="VLF81" s="5"/>
      <c r="VLG81" s="5"/>
      <c r="VLH81" s="5"/>
      <c r="VLI81" s="5"/>
      <c r="VLJ81" s="5"/>
      <c r="VLK81" s="5"/>
      <c r="VLL81" s="5"/>
      <c r="VLM81" s="5"/>
      <c r="VLN81" s="5"/>
      <c r="VLO81" s="5"/>
      <c r="VLP81" s="5"/>
      <c r="VLQ81" s="5"/>
      <c r="VLR81" s="5"/>
      <c r="VLS81" s="5"/>
      <c r="VLT81" s="5"/>
      <c r="VLU81" s="5"/>
      <c r="VLV81" s="5"/>
      <c r="VLW81" s="5"/>
      <c r="VLX81" s="5"/>
      <c r="VLY81" s="5"/>
      <c r="VLZ81" s="5"/>
      <c r="VMA81" s="5"/>
      <c r="VMB81" s="5"/>
      <c r="VMC81" s="5"/>
      <c r="VMD81" s="5"/>
      <c r="VME81" s="5"/>
      <c r="VMF81" s="5"/>
      <c r="VMG81" s="5"/>
      <c r="VMH81" s="5"/>
      <c r="VMI81" s="5"/>
      <c r="VMJ81" s="5"/>
      <c r="VMK81" s="5"/>
      <c r="VML81" s="5"/>
      <c r="VMM81" s="5"/>
      <c r="VMN81" s="5"/>
      <c r="VMO81" s="5"/>
      <c r="VMP81" s="5"/>
      <c r="VMQ81" s="5"/>
      <c r="VMR81" s="5"/>
      <c r="VMS81" s="5"/>
      <c r="VMT81" s="5"/>
      <c r="VMU81" s="5"/>
      <c r="VMV81" s="5"/>
      <c r="VMW81" s="5"/>
      <c r="VMX81" s="5"/>
      <c r="VMY81" s="5"/>
      <c r="VMZ81" s="5"/>
      <c r="VNA81" s="5"/>
      <c r="VNB81" s="5"/>
      <c r="VNC81" s="5"/>
      <c r="VND81" s="5"/>
      <c r="VNE81" s="5"/>
      <c r="VNF81" s="5"/>
      <c r="VNG81" s="5"/>
      <c r="VNH81" s="5"/>
      <c r="VNI81" s="5"/>
      <c r="VNJ81" s="5"/>
      <c r="VNK81" s="5"/>
      <c r="VNL81" s="5"/>
      <c r="VNM81" s="5"/>
      <c r="VNN81" s="5"/>
      <c r="VNO81" s="5"/>
      <c r="VNP81" s="5"/>
      <c r="VNQ81" s="5"/>
      <c r="VNR81" s="5"/>
      <c r="VNS81" s="5"/>
      <c r="VNT81" s="5"/>
      <c r="VNU81" s="5"/>
      <c r="VNV81" s="5"/>
      <c r="VNW81" s="5"/>
      <c r="VNX81" s="5"/>
      <c r="VNY81" s="5"/>
      <c r="VNZ81" s="5"/>
      <c r="VOA81" s="5"/>
      <c r="VOB81" s="5"/>
      <c r="VOC81" s="5"/>
      <c r="VOD81" s="5"/>
      <c r="VOE81" s="5"/>
      <c r="VOF81" s="5"/>
      <c r="VOG81" s="5"/>
      <c r="VOH81" s="5"/>
      <c r="VOI81" s="5"/>
      <c r="VOJ81" s="5"/>
      <c r="VOK81" s="5"/>
      <c r="VOL81" s="5"/>
      <c r="VOM81" s="5"/>
      <c r="VON81" s="5"/>
      <c r="VOO81" s="5"/>
      <c r="VOP81" s="5"/>
      <c r="VOQ81" s="5"/>
      <c r="VOR81" s="5"/>
      <c r="VOS81" s="5"/>
      <c r="VOT81" s="5"/>
      <c r="VOU81" s="5"/>
      <c r="VOV81" s="5"/>
      <c r="VOW81" s="5"/>
      <c r="VOX81" s="5"/>
      <c r="VOY81" s="5"/>
      <c r="VOZ81" s="5"/>
      <c r="VPA81" s="5"/>
      <c r="VPB81" s="5"/>
      <c r="VPC81" s="5"/>
      <c r="VPD81" s="5"/>
      <c r="VPE81" s="5"/>
      <c r="VPF81" s="5"/>
      <c r="VPG81" s="5"/>
      <c r="VPH81" s="5"/>
      <c r="VPI81" s="5"/>
      <c r="VPJ81" s="5"/>
      <c r="VPK81" s="5"/>
      <c r="VPL81" s="5"/>
      <c r="VPM81" s="5"/>
      <c r="VPN81" s="5"/>
      <c r="VPO81" s="5"/>
      <c r="VPP81" s="5"/>
      <c r="VPQ81" s="5"/>
      <c r="VPR81" s="5"/>
      <c r="VPS81" s="5"/>
      <c r="VPT81" s="5"/>
      <c r="VPU81" s="5"/>
      <c r="VPV81" s="5"/>
      <c r="VPW81" s="5"/>
      <c r="VPX81" s="5"/>
      <c r="VPY81" s="5"/>
      <c r="VPZ81" s="5"/>
      <c r="VQA81" s="5"/>
      <c r="VQB81" s="5"/>
      <c r="VQC81" s="5"/>
      <c r="VQD81" s="5"/>
      <c r="VQE81" s="5"/>
      <c r="VQF81" s="5"/>
      <c r="VQG81" s="5"/>
      <c r="VQH81" s="5"/>
      <c r="VQI81" s="5"/>
      <c r="VQJ81" s="5"/>
      <c r="VQK81" s="5"/>
      <c r="VQL81" s="5"/>
      <c r="VQM81" s="5"/>
      <c r="VQN81" s="5"/>
      <c r="VQO81" s="5"/>
      <c r="VQP81" s="5"/>
      <c r="VQQ81" s="5"/>
      <c r="VQR81" s="5"/>
      <c r="VQS81" s="5"/>
      <c r="VQT81" s="5"/>
      <c r="VQU81" s="5"/>
      <c r="VQV81" s="5"/>
      <c r="VQW81" s="5"/>
      <c r="VQX81" s="5"/>
      <c r="VQY81" s="5"/>
      <c r="VQZ81" s="5"/>
      <c r="VRA81" s="5"/>
      <c r="VRB81" s="5"/>
      <c r="VRC81" s="5"/>
      <c r="VRD81" s="5"/>
      <c r="VRE81" s="5"/>
      <c r="VRF81" s="5"/>
      <c r="VRG81" s="5"/>
      <c r="VRH81" s="5"/>
      <c r="VRI81" s="5"/>
      <c r="VRJ81" s="5"/>
      <c r="VRK81" s="5"/>
      <c r="VRL81" s="5"/>
      <c r="VRM81" s="5"/>
      <c r="VRN81" s="5"/>
      <c r="VRO81" s="5"/>
      <c r="VRP81" s="5"/>
      <c r="VRQ81" s="5"/>
      <c r="VRR81" s="5"/>
      <c r="VRS81" s="5"/>
      <c r="VRT81" s="5"/>
      <c r="VRU81" s="5"/>
      <c r="VRV81" s="5"/>
      <c r="VRW81" s="5"/>
      <c r="VRX81" s="5"/>
      <c r="VRY81" s="5"/>
      <c r="VRZ81" s="5"/>
      <c r="VSA81" s="5"/>
      <c r="VSB81" s="5"/>
      <c r="VSC81" s="5"/>
      <c r="VSD81" s="5"/>
      <c r="VSE81" s="5"/>
      <c r="VSF81" s="5"/>
      <c r="VSG81" s="5"/>
      <c r="VSH81" s="5"/>
      <c r="VSI81" s="5"/>
      <c r="VSJ81" s="5"/>
      <c r="VSK81" s="5"/>
      <c r="VSL81" s="5"/>
      <c r="VSM81" s="5"/>
      <c r="VSN81" s="5"/>
      <c r="VSO81" s="5"/>
      <c r="VSP81" s="5"/>
      <c r="VSQ81" s="5"/>
      <c r="VSR81" s="5"/>
      <c r="VSS81" s="5"/>
      <c r="VST81" s="5"/>
      <c r="VSU81" s="5"/>
      <c r="VSV81" s="5"/>
      <c r="VSW81" s="5"/>
      <c r="VSX81" s="5"/>
      <c r="VSY81" s="5"/>
      <c r="VSZ81" s="5"/>
      <c r="VTA81" s="5"/>
      <c r="VTB81" s="5"/>
      <c r="VTC81" s="5"/>
      <c r="VTD81" s="5"/>
      <c r="VTE81" s="5"/>
      <c r="VTF81" s="5"/>
      <c r="VTG81" s="5"/>
      <c r="VTH81" s="5"/>
      <c r="VTI81" s="5"/>
      <c r="VTJ81" s="5"/>
      <c r="VTK81" s="5"/>
      <c r="VTL81" s="5"/>
      <c r="VTM81" s="5"/>
      <c r="VTN81" s="5"/>
      <c r="VTO81" s="5"/>
      <c r="VTP81" s="5"/>
      <c r="VTQ81" s="5"/>
      <c r="VTR81" s="5"/>
      <c r="VTS81" s="5"/>
      <c r="VTT81" s="5"/>
      <c r="VTU81" s="5"/>
      <c r="VTV81" s="5"/>
      <c r="VTW81" s="5"/>
      <c r="VTX81" s="5"/>
      <c r="VTY81" s="5"/>
      <c r="VTZ81" s="5"/>
      <c r="VUA81" s="5"/>
      <c r="VUB81" s="5"/>
      <c r="VUC81" s="5"/>
      <c r="VUD81" s="5"/>
      <c r="VUE81" s="5"/>
      <c r="VUF81" s="5"/>
      <c r="VUG81" s="5"/>
      <c r="VUH81" s="5"/>
      <c r="VUI81" s="5"/>
      <c r="VUJ81" s="5"/>
      <c r="VUK81" s="5"/>
      <c r="VUL81" s="5"/>
      <c r="VUM81" s="5"/>
      <c r="VUN81" s="5"/>
      <c r="VUO81" s="5"/>
      <c r="VUP81" s="5"/>
      <c r="VUQ81" s="5"/>
      <c r="VUR81" s="5"/>
      <c r="VUS81" s="5"/>
      <c r="VUT81" s="5"/>
      <c r="VUU81" s="5"/>
      <c r="VUV81" s="5"/>
      <c r="VUW81" s="5"/>
      <c r="VUX81" s="5"/>
      <c r="VUY81" s="5"/>
      <c r="VUZ81" s="5"/>
      <c r="VVA81" s="5"/>
      <c r="VVB81" s="5"/>
      <c r="VVC81" s="5"/>
      <c r="VVD81" s="5"/>
      <c r="VVE81" s="5"/>
      <c r="VVF81" s="5"/>
      <c r="VVG81" s="5"/>
      <c r="VVH81" s="5"/>
      <c r="VVI81" s="5"/>
      <c r="VVJ81" s="5"/>
      <c r="VVK81" s="5"/>
      <c r="VVL81" s="5"/>
      <c r="VVM81" s="5"/>
      <c r="VVN81" s="5"/>
      <c r="VVO81" s="5"/>
      <c r="VVP81" s="5"/>
      <c r="VVQ81" s="5"/>
      <c r="VVR81" s="5"/>
      <c r="VVS81" s="5"/>
      <c r="VVT81" s="5"/>
      <c r="VVU81" s="5"/>
      <c r="VVV81" s="5"/>
      <c r="VVW81" s="5"/>
      <c r="VVX81" s="5"/>
      <c r="VVY81" s="5"/>
      <c r="VVZ81" s="5"/>
      <c r="VWA81" s="5"/>
      <c r="VWB81" s="5"/>
      <c r="VWC81" s="5"/>
      <c r="VWD81" s="5"/>
      <c r="VWE81" s="5"/>
      <c r="VWF81" s="5"/>
      <c r="VWG81" s="5"/>
      <c r="VWH81" s="5"/>
      <c r="VWI81" s="5"/>
      <c r="VWJ81" s="5"/>
      <c r="VWK81" s="5"/>
      <c r="VWL81" s="5"/>
      <c r="VWM81" s="5"/>
      <c r="VWN81" s="5"/>
      <c r="VWO81" s="5"/>
      <c r="VWP81" s="5"/>
      <c r="VWQ81" s="5"/>
      <c r="VWR81" s="5"/>
      <c r="VWS81" s="5"/>
      <c r="VWT81" s="5"/>
      <c r="VWU81" s="5"/>
      <c r="VWV81" s="5"/>
      <c r="VWW81" s="5"/>
      <c r="VWX81" s="5"/>
      <c r="VWY81" s="5"/>
      <c r="VWZ81" s="5"/>
      <c r="VXA81" s="5"/>
      <c r="VXB81" s="5"/>
      <c r="VXC81" s="5"/>
      <c r="VXD81" s="5"/>
      <c r="VXE81" s="5"/>
      <c r="VXF81" s="5"/>
      <c r="VXG81" s="5"/>
      <c r="VXH81" s="5"/>
      <c r="VXI81" s="5"/>
      <c r="VXJ81" s="5"/>
      <c r="VXK81" s="5"/>
      <c r="VXL81" s="5"/>
      <c r="VXM81" s="5"/>
      <c r="VXN81" s="5"/>
      <c r="VXO81" s="5"/>
      <c r="VXP81" s="5"/>
      <c r="VXQ81" s="5"/>
      <c r="VXR81" s="5"/>
      <c r="VXS81" s="5"/>
      <c r="VXT81" s="5"/>
      <c r="VXU81" s="5"/>
      <c r="VXV81" s="5"/>
      <c r="VXW81" s="5"/>
      <c r="VXX81" s="5"/>
      <c r="VXY81" s="5"/>
      <c r="VXZ81" s="5"/>
      <c r="VYA81" s="5"/>
      <c r="VYB81" s="5"/>
      <c r="VYC81" s="5"/>
      <c r="VYD81" s="5"/>
      <c r="VYE81" s="5"/>
      <c r="VYF81" s="5"/>
      <c r="VYG81" s="5"/>
      <c r="VYH81" s="5"/>
      <c r="VYI81" s="5"/>
      <c r="VYJ81" s="5"/>
      <c r="VYK81" s="5"/>
      <c r="VYL81" s="5"/>
      <c r="VYM81" s="5"/>
      <c r="VYN81" s="5"/>
      <c r="VYO81" s="5"/>
      <c r="VYP81" s="5"/>
      <c r="VYQ81" s="5"/>
      <c r="VYR81" s="5"/>
      <c r="VYS81" s="5"/>
      <c r="VYT81" s="5"/>
      <c r="VYU81" s="5"/>
      <c r="VYV81" s="5"/>
      <c r="VYW81" s="5"/>
      <c r="VYX81" s="5"/>
      <c r="VYY81" s="5"/>
      <c r="VYZ81" s="5"/>
      <c r="VZA81" s="5"/>
      <c r="VZB81" s="5"/>
      <c r="VZC81" s="5"/>
      <c r="VZD81" s="5"/>
      <c r="VZE81" s="5"/>
      <c r="VZF81" s="5"/>
      <c r="VZG81" s="5"/>
      <c r="VZH81" s="5"/>
      <c r="VZI81" s="5"/>
      <c r="VZJ81" s="5"/>
      <c r="VZK81" s="5"/>
      <c r="VZL81" s="5"/>
      <c r="VZM81" s="5"/>
      <c r="VZN81" s="5"/>
      <c r="VZO81" s="5"/>
      <c r="VZP81" s="5"/>
      <c r="VZQ81" s="5"/>
      <c r="VZR81" s="5"/>
      <c r="VZS81" s="5"/>
      <c r="VZT81" s="5"/>
      <c r="VZU81" s="5"/>
      <c r="VZV81" s="5"/>
      <c r="VZW81" s="5"/>
      <c r="VZX81" s="5"/>
      <c r="VZY81" s="5"/>
      <c r="VZZ81" s="5"/>
      <c r="WAA81" s="5"/>
      <c r="WAB81" s="5"/>
      <c r="WAC81" s="5"/>
      <c r="WAD81" s="5"/>
      <c r="WAE81" s="5"/>
      <c r="WAF81" s="5"/>
      <c r="WAG81" s="5"/>
      <c r="WAH81" s="5"/>
      <c r="WAI81" s="5"/>
      <c r="WAJ81" s="5"/>
      <c r="WAK81" s="5"/>
      <c r="WAL81" s="5"/>
      <c r="WAM81" s="5"/>
      <c r="WAN81" s="5"/>
      <c r="WAO81" s="5"/>
      <c r="WAP81" s="5"/>
      <c r="WAQ81" s="5"/>
      <c r="WAR81" s="5"/>
      <c r="WAS81" s="5"/>
      <c r="WAT81" s="5"/>
      <c r="WAU81" s="5"/>
      <c r="WAV81" s="5"/>
      <c r="WAW81" s="5"/>
      <c r="WAX81" s="5"/>
      <c r="WAY81" s="5"/>
      <c r="WAZ81" s="5"/>
      <c r="WBA81" s="5"/>
      <c r="WBB81" s="5"/>
      <c r="WBC81" s="5"/>
      <c r="WBD81" s="5"/>
      <c r="WBE81" s="5"/>
      <c r="WBF81" s="5"/>
      <c r="WBG81" s="5"/>
      <c r="WBH81" s="5"/>
      <c r="WBI81" s="5"/>
      <c r="WBJ81" s="5"/>
      <c r="WBK81" s="5"/>
      <c r="WBL81" s="5"/>
      <c r="WBM81" s="5"/>
      <c r="WBN81" s="5"/>
      <c r="WBO81" s="5"/>
      <c r="WBP81" s="5"/>
      <c r="WBQ81" s="5"/>
      <c r="WBR81" s="5"/>
      <c r="WBS81" s="5"/>
      <c r="WBT81" s="5"/>
      <c r="WBU81" s="5"/>
      <c r="WBV81" s="5"/>
      <c r="WBW81" s="5"/>
      <c r="WBX81" s="5"/>
      <c r="WBY81" s="5"/>
      <c r="WBZ81" s="5"/>
      <c r="WCA81" s="5"/>
      <c r="WCB81" s="5"/>
      <c r="WCC81" s="5"/>
      <c r="WCD81" s="5"/>
      <c r="WCE81" s="5"/>
      <c r="WCF81" s="5"/>
      <c r="WCG81" s="5"/>
      <c r="WCH81" s="5"/>
      <c r="WCI81" s="5"/>
      <c r="WCJ81" s="5"/>
      <c r="WCK81" s="5"/>
      <c r="WCL81" s="5"/>
      <c r="WCM81" s="5"/>
      <c r="WCN81" s="5"/>
      <c r="WCO81" s="5"/>
      <c r="WCP81" s="5"/>
      <c r="WCQ81" s="5"/>
      <c r="WCR81" s="5"/>
      <c r="WCS81" s="5"/>
      <c r="WCT81" s="5"/>
      <c r="WCU81" s="5"/>
      <c r="WCV81" s="5"/>
      <c r="WCW81" s="5"/>
      <c r="WCX81" s="5"/>
      <c r="WCY81" s="5"/>
      <c r="WCZ81" s="5"/>
      <c r="WDA81" s="5"/>
      <c r="WDB81" s="5"/>
      <c r="WDC81" s="5"/>
      <c r="WDD81" s="5"/>
      <c r="WDE81" s="5"/>
      <c r="WDF81" s="5"/>
      <c r="WDG81" s="5"/>
      <c r="WDH81" s="5"/>
      <c r="WDI81" s="5"/>
      <c r="WDJ81" s="5"/>
      <c r="WDK81" s="5"/>
      <c r="WDL81" s="5"/>
      <c r="WDM81" s="5"/>
      <c r="WDN81" s="5"/>
      <c r="WDO81" s="5"/>
      <c r="WDP81" s="5"/>
      <c r="WDQ81" s="5"/>
      <c r="WDR81" s="5"/>
      <c r="WDS81" s="5"/>
      <c r="WDT81" s="5"/>
      <c r="WDU81" s="5"/>
      <c r="WDV81" s="5"/>
      <c r="WDW81" s="5"/>
      <c r="WDX81" s="5"/>
      <c r="WDY81" s="5"/>
      <c r="WDZ81" s="5"/>
      <c r="WEA81" s="5"/>
      <c r="WEB81" s="5"/>
      <c r="WEC81" s="5"/>
      <c r="WED81" s="5"/>
      <c r="WEE81" s="5"/>
      <c r="WEF81" s="5"/>
      <c r="WEG81" s="5"/>
      <c r="WEH81" s="5"/>
      <c r="WEI81" s="5"/>
      <c r="WEJ81" s="5"/>
      <c r="WEK81" s="5"/>
      <c r="WEL81" s="5"/>
      <c r="WEM81" s="5"/>
      <c r="WEN81" s="5"/>
      <c r="WEO81" s="5"/>
      <c r="WEP81" s="5"/>
      <c r="WEQ81" s="5"/>
      <c r="WER81" s="5"/>
      <c r="WES81" s="5"/>
      <c r="WET81" s="5"/>
      <c r="WEU81" s="5"/>
      <c r="WEV81" s="5"/>
      <c r="WEW81" s="5"/>
      <c r="WEX81" s="5"/>
      <c r="WEY81" s="5"/>
      <c r="WEZ81" s="5"/>
      <c r="WFA81" s="5"/>
      <c r="WFB81" s="5"/>
      <c r="WFC81" s="5"/>
      <c r="WFD81" s="5"/>
      <c r="WFE81" s="5"/>
      <c r="WFF81" s="5"/>
      <c r="WFG81" s="5"/>
      <c r="WFH81" s="5"/>
      <c r="WFI81" s="5"/>
      <c r="WFJ81" s="5"/>
      <c r="WFK81" s="5"/>
      <c r="WFL81" s="5"/>
      <c r="WFM81" s="5"/>
      <c r="WFN81" s="5"/>
      <c r="WFO81" s="5"/>
      <c r="WFP81" s="5"/>
      <c r="WFQ81" s="5"/>
      <c r="WFR81" s="5"/>
      <c r="WFS81" s="5"/>
      <c r="WFT81" s="5"/>
      <c r="WFU81" s="5"/>
      <c r="WFV81" s="5"/>
      <c r="WFW81" s="5"/>
      <c r="WFX81" s="5"/>
      <c r="WFY81" s="5"/>
      <c r="WFZ81" s="5"/>
      <c r="WGA81" s="5"/>
      <c r="WGB81" s="5"/>
      <c r="WGC81" s="5"/>
      <c r="WGD81" s="5"/>
      <c r="WGE81" s="5"/>
      <c r="WGF81" s="5"/>
      <c r="WGG81" s="5"/>
      <c r="WGH81" s="5"/>
      <c r="WGI81" s="5"/>
      <c r="WGJ81" s="5"/>
      <c r="WGK81" s="5"/>
      <c r="WGL81" s="5"/>
      <c r="WGM81" s="5"/>
      <c r="WGN81" s="5"/>
      <c r="WGO81" s="5"/>
      <c r="WGP81" s="5"/>
      <c r="WGQ81" s="5"/>
      <c r="WGR81" s="5"/>
      <c r="WGS81" s="5"/>
      <c r="WGT81" s="5"/>
      <c r="WGU81" s="5"/>
      <c r="WGV81" s="5"/>
      <c r="WGW81" s="5"/>
      <c r="WGX81" s="5"/>
      <c r="WGY81" s="5"/>
      <c r="WGZ81" s="5"/>
      <c r="WHA81" s="5"/>
      <c r="WHB81" s="5"/>
      <c r="WHC81" s="5"/>
      <c r="WHD81" s="5"/>
      <c r="WHE81" s="5"/>
      <c r="WHF81" s="5"/>
      <c r="WHG81" s="5"/>
      <c r="WHH81" s="5"/>
      <c r="WHI81" s="5"/>
      <c r="WHJ81" s="5"/>
      <c r="WHK81" s="5"/>
      <c r="WHL81" s="5"/>
      <c r="WHM81" s="5"/>
      <c r="WHN81" s="5"/>
      <c r="WHO81" s="5"/>
      <c r="WHP81" s="5"/>
      <c r="WHQ81" s="5"/>
      <c r="WHR81" s="5"/>
      <c r="WHS81" s="5"/>
      <c r="WHT81" s="5"/>
      <c r="WHU81" s="5"/>
      <c r="WHV81" s="5"/>
      <c r="WHW81" s="5"/>
      <c r="WHX81" s="5"/>
      <c r="WHY81" s="5"/>
      <c r="WHZ81" s="5"/>
      <c r="WIA81" s="5"/>
      <c r="WIB81" s="5"/>
      <c r="WIC81" s="5"/>
      <c r="WID81" s="5"/>
      <c r="WIE81" s="5"/>
      <c r="WIF81" s="5"/>
      <c r="WIG81" s="5"/>
      <c r="WIH81" s="5"/>
      <c r="WII81" s="5"/>
      <c r="WIJ81" s="5"/>
      <c r="WIK81" s="5"/>
      <c r="WIL81" s="5"/>
      <c r="WIM81" s="5"/>
      <c r="WIN81" s="5"/>
      <c r="WIO81" s="5"/>
      <c r="WIP81" s="5"/>
      <c r="WIQ81" s="5"/>
      <c r="WIR81" s="5"/>
      <c r="WIS81" s="5"/>
      <c r="WIT81" s="5"/>
      <c r="WIU81" s="5"/>
      <c r="WIV81" s="5"/>
      <c r="WIW81" s="5"/>
      <c r="WIX81" s="5"/>
      <c r="WIY81" s="5"/>
      <c r="WIZ81" s="5"/>
      <c r="WJA81" s="5"/>
      <c r="WJB81" s="5"/>
      <c r="WJC81" s="5"/>
      <c r="WJD81" s="5"/>
      <c r="WJE81" s="5"/>
      <c r="WJF81" s="5"/>
      <c r="WJG81" s="5"/>
      <c r="WJH81" s="5"/>
      <c r="WJI81" s="5"/>
      <c r="WJJ81" s="5"/>
      <c r="WJK81" s="5"/>
      <c r="WJL81" s="5"/>
      <c r="WJM81" s="5"/>
      <c r="WJN81" s="5"/>
      <c r="WJO81" s="5"/>
      <c r="WJP81" s="5"/>
      <c r="WJQ81" s="5"/>
      <c r="WJR81" s="5"/>
      <c r="WJS81" s="5"/>
      <c r="WJT81" s="5"/>
      <c r="WJU81" s="5"/>
      <c r="WJV81" s="5"/>
      <c r="WJW81" s="5"/>
      <c r="WJX81" s="5"/>
      <c r="WJY81" s="5"/>
      <c r="WJZ81" s="5"/>
      <c r="WKA81" s="5"/>
      <c r="WKB81" s="5"/>
      <c r="WKC81" s="5"/>
      <c r="WKD81" s="5"/>
      <c r="WKE81" s="5"/>
      <c r="WKF81" s="5"/>
      <c r="WKG81" s="5"/>
      <c r="WKH81" s="5"/>
      <c r="WKI81" s="5"/>
      <c r="WKJ81" s="5"/>
      <c r="WKK81" s="5"/>
      <c r="WKL81" s="5"/>
      <c r="WKM81" s="5"/>
      <c r="WKN81" s="5"/>
      <c r="WKO81" s="5"/>
      <c r="WKP81" s="5"/>
      <c r="WKQ81" s="5"/>
      <c r="WKR81" s="5"/>
      <c r="WKS81" s="5"/>
      <c r="WKT81" s="5"/>
      <c r="WKU81" s="5"/>
      <c r="WKV81" s="5"/>
      <c r="WKW81" s="5"/>
      <c r="WKX81" s="5"/>
      <c r="WKY81" s="5"/>
      <c r="WKZ81" s="5"/>
      <c r="WLA81" s="5"/>
      <c r="WLB81" s="5"/>
      <c r="WLC81" s="5"/>
      <c r="WLD81" s="5"/>
      <c r="WLE81" s="5"/>
      <c r="WLF81" s="5"/>
      <c r="WLG81" s="5"/>
      <c r="WLH81" s="5"/>
      <c r="WLI81" s="5"/>
      <c r="WLJ81" s="5"/>
      <c r="WLK81" s="5"/>
      <c r="WLL81" s="5"/>
      <c r="WLM81" s="5"/>
      <c r="WLN81" s="5"/>
      <c r="WLO81" s="5"/>
      <c r="WLP81" s="5"/>
      <c r="WLQ81" s="5"/>
      <c r="WLR81" s="5"/>
      <c r="WLS81" s="5"/>
      <c r="WLT81" s="5"/>
      <c r="WLU81" s="5"/>
      <c r="WLV81" s="5"/>
      <c r="WLW81" s="5"/>
      <c r="WLX81" s="5"/>
      <c r="WLY81" s="5"/>
      <c r="WLZ81" s="5"/>
      <c r="WMA81" s="5"/>
      <c r="WMB81" s="5"/>
      <c r="WMC81" s="5"/>
      <c r="WMD81" s="5"/>
      <c r="WME81" s="5"/>
      <c r="WMF81" s="5"/>
      <c r="WMG81" s="5"/>
      <c r="WMH81" s="5"/>
      <c r="WMI81" s="5"/>
      <c r="WMJ81" s="5"/>
      <c r="WMK81" s="5"/>
      <c r="WML81" s="5"/>
      <c r="WMM81" s="5"/>
      <c r="WMN81" s="5"/>
      <c r="WMO81" s="5"/>
      <c r="WMP81" s="5"/>
      <c r="WMQ81" s="5"/>
      <c r="WMR81" s="5"/>
      <c r="WMS81" s="5"/>
      <c r="WMT81" s="5"/>
      <c r="WMU81" s="5"/>
      <c r="WMV81" s="5"/>
      <c r="WMW81" s="5"/>
      <c r="WMX81" s="5"/>
      <c r="WMY81" s="5"/>
      <c r="WMZ81" s="5"/>
      <c r="WNA81" s="5"/>
      <c r="WNB81" s="5"/>
      <c r="WNC81" s="5"/>
      <c r="WND81" s="5"/>
      <c r="WNE81" s="5"/>
      <c r="WNF81" s="5"/>
      <c r="WNG81" s="5"/>
      <c r="WNH81" s="5"/>
      <c r="WNI81" s="5"/>
      <c r="WNJ81" s="5"/>
      <c r="WNK81" s="5"/>
      <c r="WNL81" s="5"/>
      <c r="WNM81" s="5"/>
      <c r="WNN81" s="5"/>
      <c r="WNO81" s="5"/>
      <c r="WNP81" s="5"/>
      <c r="WNQ81" s="5"/>
      <c r="WNR81" s="5"/>
      <c r="WNS81" s="5"/>
      <c r="WNT81" s="5"/>
      <c r="WNU81" s="5"/>
      <c r="WNV81" s="5"/>
      <c r="WNW81" s="5"/>
      <c r="WNX81" s="5"/>
      <c r="WNY81" s="5"/>
      <c r="WNZ81" s="5"/>
      <c r="WOA81" s="5"/>
      <c r="WOB81" s="5"/>
      <c r="WOC81" s="5"/>
      <c r="WOD81" s="5"/>
      <c r="WOE81" s="5"/>
      <c r="WOF81" s="5"/>
      <c r="WOG81" s="5"/>
      <c r="WOH81" s="5"/>
      <c r="WOI81" s="5"/>
      <c r="WOJ81" s="5"/>
      <c r="WOK81" s="5"/>
      <c r="WOL81" s="5"/>
      <c r="WOM81" s="5"/>
      <c r="WON81" s="5"/>
      <c r="WOO81" s="5"/>
      <c r="WOP81" s="5"/>
      <c r="WOQ81" s="5"/>
      <c r="WOR81" s="5"/>
      <c r="WOS81" s="5"/>
      <c r="WOT81" s="5"/>
      <c r="WOU81" s="5"/>
      <c r="WOV81" s="5"/>
      <c r="WOW81" s="5"/>
      <c r="WOX81" s="5"/>
      <c r="WOY81" s="5"/>
      <c r="WOZ81" s="5"/>
      <c r="WPA81" s="5"/>
      <c r="WPB81" s="5"/>
      <c r="WPC81" s="5"/>
      <c r="WPD81" s="5"/>
      <c r="WPE81" s="5"/>
      <c r="WPF81" s="5"/>
      <c r="WPG81" s="5"/>
      <c r="WPH81" s="5"/>
      <c r="WPI81" s="5"/>
      <c r="WPJ81" s="5"/>
      <c r="WPK81" s="5"/>
      <c r="WPL81" s="5"/>
      <c r="WPM81" s="5"/>
      <c r="WPN81" s="5"/>
      <c r="WPO81" s="5"/>
      <c r="WPP81" s="5"/>
      <c r="WPQ81" s="5"/>
      <c r="WPR81" s="5"/>
      <c r="WPS81" s="5"/>
      <c r="WPT81" s="5"/>
      <c r="WPU81" s="5"/>
      <c r="WPV81" s="5"/>
      <c r="WPW81" s="5"/>
      <c r="WPX81" s="5"/>
      <c r="WPY81" s="5"/>
      <c r="WPZ81" s="5"/>
      <c r="WQA81" s="5"/>
      <c r="WQB81" s="5"/>
      <c r="WQC81" s="5"/>
      <c r="WQD81" s="5"/>
      <c r="WQE81" s="5"/>
      <c r="WQF81" s="5"/>
      <c r="WQG81" s="5"/>
      <c r="WQH81" s="5"/>
      <c r="WQI81" s="5"/>
      <c r="WQJ81" s="5"/>
      <c r="WQK81" s="5"/>
      <c r="WQL81" s="5"/>
      <c r="WQM81" s="5"/>
      <c r="WQN81" s="5"/>
      <c r="WQO81" s="5"/>
      <c r="WQP81" s="5"/>
      <c r="WQQ81" s="5"/>
      <c r="WQR81" s="5"/>
      <c r="WQS81" s="5"/>
      <c r="WQT81" s="5"/>
      <c r="WQU81" s="5"/>
      <c r="WQV81" s="5"/>
      <c r="WQW81" s="5"/>
      <c r="WQX81" s="5"/>
      <c r="WQY81" s="5"/>
      <c r="WQZ81" s="5"/>
      <c r="WRA81" s="5"/>
      <c r="WRB81" s="5"/>
      <c r="WRC81" s="5"/>
      <c r="WRD81" s="5"/>
      <c r="WRE81" s="5"/>
      <c r="WRF81" s="5"/>
      <c r="WRG81" s="5"/>
      <c r="WRH81" s="5"/>
      <c r="WRI81" s="5"/>
      <c r="WRJ81" s="5"/>
      <c r="WRK81" s="5"/>
      <c r="WRL81" s="5"/>
      <c r="WRM81" s="5"/>
      <c r="WRN81" s="5"/>
      <c r="WRO81" s="5"/>
      <c r="WRP81" s="5"/>
      <c r="WRQ81" s="5"/>
      <c r="WRR81" s="5"/>
      <c r="WRS81" s="5"/>
      <c r="WRT81" s="5"/>
      <c r="WRU81" s="5"/>
      <c r="WRV81" s="5"/>
      <c r="WRW81" s="5"/>
      <c r="WRX81" s="5"/>
      <c r="WRY81" s="5"/>
      <c r="WRZ81" s="5"/>
      <c r="WSA81" s="5"/>
      <c r="WSB81" s="5"/>
      <c r="WSC81" s="5"/>
      <c r="WSD81" s="5"/>
      <c r="WSE81" s="5"/>
      <c r="WSF81" s="5"/>
      <c r="WSG81" s="5"/>
      <c r="WSH81" s="5"/>
      <c r="WSI81" s="5"/>
      <c r="WSJ81" s="5"/>
      <c r="WSK81" s="5"/>
      <c r="WSL81" s="5"/>
      <c r="WSM81" s="5"/>
      <c r="WSN81" s="5"/>
      <c r="WSO81" s="5"/>
      <c r="WSP81" s="5"/>
      <c r="WSQ81" s="5"/>
      <c r="WSR81" s="5"/>
      <c r="WSS81" s="5"/>
      <c r="WST81" s="5"/>
      <c r="WSU81" s="5"/>
      <c r="WSV81" s="5"/>
      <c r="WSW81" s="5"/>
      <c r="WSX81" s="5"/>
      <c r="WSY81" s="5"/>
      <c r="WSZ81" s="5"/>
      <c r="WTA81" s="5"/>
      <c r="WTB81" s="5"/>
      <c r="WTC81" s="5"/>
      <c r="WTD81" s="5"/>
      <c r="WTE81" s="5"/>
      <c r="WTF81" s="5"/>
      <c r="WTG81" s="5"/>
      <c r="WTH81" s="5"/>
      <c r="WTI81" s="5"/>
      <c r="WTJ81" s="5"/>
      <c r="WTK81" s="5"/>
      <c r="WTL81" s="5"/>
      <c r="WTM81" s="5"/>
      <c r="WTN81" s="5"/>
      <c r="WTO81" s="5"/>
      <c r="WTP81" s="5"/>
      <c r="WTQ81" s="5"/>
      <c r="WTR81" s="5"/>
      <c r="WTS81" s="5"/>
      <c r="WTT81" s="5"/>
      <c r="WTU81" s="5"/>
      <c r="WTV81" s="5"/>
      <c r="WTW81" s="5"/>
      <c r="WTX81" s="5"/>
      <c r="WTY81" s="5"/>
      <c r="WTZ81" s="5"/>
      <c r="WUA81" s="5"/>
      <c r="WUB81" s="5"/>
      <c r="WUC81" s="5"/>
      <c r="WUD81" s="5"/>
      <c r="WUE81" s="5"/>
      <c r="WUF81" s="5"/>
      <c r="WUG81" s="5"/>
      <c r="WUH81" s="5"/>
      <c r="WUI81" s="5"/>
      <c r="WUJ81" s="5"/>
      <c r="WUK81" s="5"/>
      <c r="WUL81" s="5"/>
      <c r="WUM81" s="5"/>
      <c r="WUN81" s="5"/>
      <c r="WUO81" s="5"/>
      <c r="WUP81" s="5"/>
      <c r="WUQ81" s="5"/>
      <c r="WUR81" s="5"/>
      <c r="WUS81" s="5"/>
      <c r="WUT81" s="5"/>
      <c r="WUU81" s="5"/>
      <c r="WUV81" s="5"/>
      <c r="WUW81" s="5"/>
      <c r="WUX81" s="5"/>
      <c r="WUY81" s="5"/>
      <c r="WUZ81" s="5"/>
      <c r="WVA81" s="5"/>
      <c r="WVB81" s="5"/>
      <c r="WVC81" s="5"/>
      <c r="WVD81" s="5"/>
      <c r="WVE81" s="5"/>
      <c r="WVF81" s="5"/>
      <c r="WVG81" s="5"/>
      <c r="WVH81" s="5"/>
      <c r="WVI81" s="5"/>
      <c r="WVJ81" s="5"/>
      <c r="WVK81" s="5"/>
      <c r="WVL81" s="5"/>
      <c r="WVM81" s="5"/>
      <c r="WVN81" s="5"/>
      <c r="WVO81" s="5"/>
      <c r="WVP81" s="5"/>
      <c r="WVQ81" s="5"/>
      <c r="WVR81" s="5"/>
      <c r="WVS81" s="5"/>
      <c r="WVT81" s="5"/>
      <c r="WVU81" s="5"/>
      <c r="WVV81" s="5"/>
      <c r="WVW81" s="5"/>
      <c r="WVX81" s="5"/>
      <c r="WVY81" s="5"/>
      <c r="WVZ81" s="5"/>
      <c r="WWA81" s="5"/>
      <c r="WWB81" s="5"/>
      <c r="WWC81" s="5"/>
      <c r="WWD81" s="5"/>
      <c r="WWE81" s="5"/>
      <c r="WWF81" s="5"/>
      <c r="WWG81" s="5"/>
      <c r="WWH81" s="5"/>
      <c r="WWI81" s="5"/>
      <c r="WWJ81" s="5"/>
      <c r="WWK81" s="5"/>
      <c r="WWL81" s="5"/>
      <c r="WWM81" s="5"/>
      <c r="WWN81" s="5"/>
      <c r="WWO81" s="5"/>
      <c r="WWP81" s="5"/>
      <c r="WWQ81" s="5"/>
      <c r="WWR81" s="5"/>
      <c r="WWS81" s="5"/>
      <c r="WWT81" s="5"/>
      <c r="WWU81" s="5"/>
      <c r="WWV81" s="5"/>
      <c r="WWW81" s="5"/>
      <c r="WWX81" s="5"/>
      <c r="WWY81" s="5"/>
      <c r="WWZ81" s="5"/>
      <c r="WXA81" s="5"/>
      <c r="WXB81" s="5"/>
      <c r="WXC81" s="5"/>
      <c r="WXD81" s="5"/>
      <c r="WXE81" s="5"/>
      <c r="WXF81" s="5"/>
      <c r="WXG81" s="5"/>
      <c r="WXH81" s="5"/>
      <c r="WXI81" s="5"/>
      <c r="WXJ81" s="5"/>
      <c r="WXK81" s="5"/>
      <c r="WXL81" s="5"/>
      <c r="WXM81" s="5"/>
      <c r="WXN81" s="5"/>
      <c r="WXO81" s="5"/>
      <c r="WXP81" s="5"/>
      <c r="WXQ81" s="5"/>
      <c r="WXR81" s="5"/>
      <c r="WXS81" s="5"/>
      <c r="WXT81" s="5"/>
      <c r="WXU81" s="5"/>
      <c r="WXV81" s="5"/>
      <c r="WXW81" s="5"/>
      <c r="WXX81" s="5"/>
      <c r="WXY81" s="5"/>
      <c r="WXZ81" s="5"/>
      <c r="WYA81" s="5"/>
      <c r="WYB81" s="5"/>
      <c r="WYC81" s="5"/>
      <c r="WYD81" s="5"/>
      <c r="WYE81" s="5"/>
      <c r="WYF81" s="5"/>
      <c r="WYG81" s="5"/>
      <c r="WYH81" s="5"/>
      <c r="WYI81" s="5"/>
      <c r="WYJ81" s="5"/>
      <c r="WYK81" s="5"/>
      <c r="WYL81" s="5"/>
      <c r="WYM81" s="5"/>
      <c r="WYN81" s="5"/>
      <c r="WYO81" s="5"/>
      <c r="WYP81" s="5"/>
      <c r="WYQ81" s="5"/>
      <c r="WYR81" s="5"/>
      <c r="WYS81" s="5"/>
      <c r="WYT81" s="5"/>
      <c r="WYU81" s="5"/>
      <c r="WYV81" s="5"/>
      <c r="WYW81" s="5"/>
      <c r="WYX81" s="5"/>
      <c r="WYY81" s="5"/>
      <c r="WYZ81" s="5"/>
      <c r="WZA81" s="5"/>
      <c r="WZB81" s="5"/>
      <c r="WZC81" s="5"/>
      <c r="WZD81" s="5"/>
      <c r="WZE81" s="5"/>
      <c r="WZF81" s="5"/>
      <c r="WZG81" s="5"/>
      <c r="WZH81" s="5"/>
      <c r="WZI81" s="5"/>
      <c r="WZJ81" s="5"/>
      <c r="WZK81" s="5"/>
      <c r="WZL81" s="5"/>
      <c r="WZM81" s="5"/>
      <c r="WZN81" s="5"/>
      <c r="WZO81" s="5"/>
      <c r="WZP81" s="5"/>
      <c r="WZQ81" s="5"/>
      <c r="WZR81" s="5"/>
      <c r="WZS81" s="5"/>
      <c r="WZT81" s="5"/>
      <c r="WZU81" s="5"/>
      <c r="WZV81" s="5"/>
      <c r="WZW81" s="5"/>
      <c r="WZX81" s="5"/>
      <c r="WZY81" s="5"/>
      <c r="WZZ81" s="5"/>
      <c r="XAA81" s="5"/>
      <c r="XAB81" s="5"/>
      <c r="XAC81" s="5"/>
      <c r="XAD81" s="5"/>
      <c r="XAE81" s="5"/>
      <c r="XAF81" s="5"/>
      <c r="XAG81" s="5"/>
      <c r="XAH81" s="5"/>
      <c r="XAI81" s="5"/>
      <c r="XAJ81" s="5"/>
      <c r="XAK81" s="5"/>
      <c r="XAL81" s="5"/>
      <c r="XAM81" s="5"/>
      <c r="XAN81" s="5"/>
      <c r="XAO81" s="5"/>
      <c r="XAP81" s="5"/>
      <c r="XAQ81" s="5"/>
      <c r="XAR81" s="5"/>
      <c r="XAS81" s="5"/>
      <c r="XAT81" s="5"/>
      <c r="XAU81" s="5"/>
      <c r="XAV81" s="5"/>
      <c r="XAW81" s="5"/>
      <c r="XAX81" s="5"/>
      <c r="XAY81" s="5"/>
      <c r="XAZ81" s="5"/>
      <c r="XBA81" s="5"/>
      <c r="XBB81" s="5"/>
      <c r="XBC81" s="5"/>
      <c r="XBD81" s="5"/>
      <c r="XBE81" s="5"/>
      <c r="XBF81" s="5"/>
      <c r="XBG81" s="5"/>
      <c r="XBH81" s="5"/>
      <c r="XBI81" s="5"/>
      <c r="XBJ81" s="5"/>
      <c r="XBK81" s="5"/>
      <c r="XBL81" s="5"/>
      <c r="XBM81" s="5"/>
      <c r="XBN81" s="5"/>
      <c r="XBO81" s="5"/>
      <c r="XBP81" s="5"/>
      <c r="XBQ81" s="5"/>
      <c r="XBR81" s="5"/>
      <c r="XBS81" s="5"/>
      <c r="XBT81" s="5"/>
      <c r="XBU81" s="5"/>
      <c r="XBV81" s="5"/>
      <c r="XBW81" s="5"/>
      <c r="XBX81" s="5"/>
      <c r="XBY81" s="5"/>
      <c r="XBZ81" s="5"/>
      <c r="XCA81" s="5"/>
      <c r="XCB81" s="5"/>
      <c r="XCC81" s="5"/>
      <c r="XCD81" s="5"/>
      <c r="XCE81" s="5"/>
      <c r="XCF81" s="5"/>
      <c r="XCG81" s="5"/>
      <c r="XCH81" s="5"/>
      <c r="XCI81" s="5"/>
      <c r="XCJ81" s="5"/>
      <c r="XCK81" s="5"/>
      <c r="XCL81" s="5"/>
      <c r="XCM81" s="5"/>
      <c r="XCN81" s="5"/>
      <c r="XCO81" s="5"/>
      <c r="XCP81" s="5"/>
    </row>
    <row r="82" s="2" customFormat="1" customHeight="1" spans="1:1024 1025:16318">
      <c r="A82" s="147">
        <v>44593</v>
      </c>
      <c r="B82" s="162">
        <v>44574</v>
      </c>
      <c r="C82" s="163" t="s">
        <v>1525</v>
      </c>
      <c r="D82" s="109" t="s">
        <v>1160</v>
      </c>
      <c r="E82" s="115" t="s">
        <v>1416</v>
      </c>
      <c r="F82" s="122" t="s">
        <v>1526</v>
      </c>
      <c r="G82" s="164">
        <v>2900</v>
      </c>
      <c r="H82" s="165" t="s">
        <v>1403</v>
      </c>
      <c r="I82" s="166">
        <v>44640</v>
      </c>
      <c r="J82" s="167">
        <v>966.67</v>
      </c>
      <c r="K82" s="58">
        <v>44671</v>
      </c>
      <c r="L82" s="167">
        <v>966.67</v>
      </c>
      <c r="M82" s="58">
        <v>44701</v>
      </c>
      <c r="N82" s="167">
        <v>966.67</v>
      </c>
      <c r="O82" s="58"/>
      <c r="P82" s="164"/>
      <c r="Q82" s="58"/>
      <c r="R82" s="164"/>
      <c r="S82" s="58"/>
      <c r="T82" s="164"/>
      <c r="U82" s="89"/>
      <c r="V82" s="168"/>
      <c r="W82" s="89"/>
      <c r="X82" s="169"/>
      <c r="Y82" s="91">
        <f t="shared" si="1"/>
        <v>2900.01</v>
      </c>
      <c r="Z82" s="91">
        <f t="shared" si="2"/>
        <v>-0.00999999999976353</v>
      </c>
    </row>
    <row r="83" s="2" customFormat="1" customHeight="1" spans="1:1024 1025:16318">
      <c r="A83" s="147">
        <v>44593</v>
      </c>
      <c r="B83" s="162">
        <v>44609</v>
      </c>
      <c r="C83" s="163" t="s">
        <v>1527</v>
      </c>
      <c r="D83" s="109" t="s">
        <v>1160</v>
      </c>
      <c r="E83" s="115" t="s">
        <v>1416</v>
      </c>
      <c r="F83" s="122" t="s">
        <v>1526</v>
      </c>
      <c r="G83" s="164">
        <v>8571.2</v>
      </c>
      <c r="H83" s="165" t="s">
        <v>1403</v>
      </c>
      <c r="I83" s="166">
        <v>44640</v>
      </c>
      <c r="J83" s="167">
        <v>2857.07</v>
      </c>
      <c r="K83" s="58">
        <v>44671</v>
      </c>
      <c r="L83" s="167">
        <v>2857.07</v>
      </c>
      <c r="M83" s="58">
        <v>44701</v>
      </c>
      <c r="N83" s="167">
        <v>2857.07</v>
      </c>
      <c r="O83" s="58"/>
      <c r="P83" s="164"/>
      <c r="Q83" s="58"/>
      <c r="R83" s="164"/>
      <c r="S83" s="58"/>
      <c r="T83" s="164"/>
      <c r="U83" s="89"/>
      <c r="V83" s="168"/>
      <c r="W83" s="89"/>
      <c r="X83" s="169"/>
      <c r="Y83" s="91">
        <f t="shared" si="1"/>
        <v>8571.21</v>
      </c>
      <c r="Z83" s="91">
        <f t="shared" si="2"/>
        <v>-0.0100000000002183</v>
      </c>
    </row>
    <row r="84" s="2" customFormat="1" customHeight="1" spans="1:1024 1025:16318">
      <c r="A84" s="170">
        <v>44593</v>
      </c>
      <c r="B84" s="162">
        <v>44613</v>
      </c>
      <c r="C84" s="163" t="s">
        <v>1528</v>
      </c>
      <c r="D84" s="109" t="s">
        <v>1160</v>
      </c>
      <c r="E84" s="115" t="s">
        <v>1416</v>
      </c>
      <c r="F84" s="122" t="s">
        <v>1529</v>
      </c>
      <c r="G84" s="164">
        <v>3939.2</v>
      </c>
      <c r="H84" s="165" t="s">
        <v>1403</v>
      </c>
      <c r="I84" s="166">
        <v>44644</v>
      </c>
      <c r="J84" s="167">
        <v>1313.07</v>
      </c>
      <c r="K84" s="58">
        <v>44675</v>
      </c>
      <c r="L84" s="167">
        <v>1313.07</v>
      </c>
      <c r="M84" s="58">
        <v>44705</v>
      </c>
      <c r="N84" s="167">
        <v>1313.07</v>
      </c>
      <c r="O84" s="58"/>
      <c r="P84" s="164"/>
      <c r="Q84" s="58"/>
      <c r="R84" s="164"/>
      <c r="S84" s="58"/>
      <c r="T84" s="164"/>
      <c r="U84" s="89"/>
      <c r="V84" s="168"/>
      <c r="W84" s="89"/>
      <c r="X84" s="169"/>
      <c r="Y84" s="91">
        <f t="shared" si="1"/>
        <v>3939.21</v>
      </c>
      <c r="Z84" s="91">
        <f t="shared" si="2"/>
        <v>-0.0100000000002183</v>
      </c>
    </row>
    <row r="85" s="2" customFormat="1" customHeight="1" spans="1:1024 1025:16318">
      <c r="A85" s="147">
        <v>44593</v>
      </c>
      <c r="B85" s="162">
        <v>44574</v>
      </c>
      <c r="C85" s="171" t="s">
        <v>1530</v>
      </c>
      <c r="D85" s="113" t="s">
        <v>690</v>
      </c>
      <c r="E85" s="77" t="s">
        <v>1416</v>
      </c>
      <c r="F85" s="122" t="s">
        <v>1531</v>
      </c>
      <c r="G85" s="164">
        <v>1408</v>
      </c>
      <c r="H85" s="165" t="s">
        <v>1403</v>
      </c>
      <c r="I85" s="166">
        <v>44627</v>
      </c>
      <c r="J85" s="167">
        <v>469.33</v>
      </c>
      <c r="K85" s="58">
        <v>44658</v>
      </c>
      <c r="L85" s="167">
        <v>469.33</v>
      </c>
      <c r="M85" s="58">
        <v>44688</v>
      </c>
      <c r="N85" s="167">
        <v>469.34</v>
      </c>
      <c r="O85" s="58"/>
      <c r="P85" s="164"/>
      <c r="Q85" s="58"/>
      <c r="R85" s="164"/>
      <c r="S85" s="58"/>
      <c r="T85" s="164"/>
      <c r="U85" s="89"/>
      <c r="V85" s="168"/>
      <c r="W85" s="89"/>
      <c r="X85" s="169"/>
      <c r="Y85" s="91">
        <f t="shared" si="1"/>
        <v>1408</v>
      </c>
      <c r="Z85" s="91">
        <f t="shared" si="2"/>
        <v>0</v>
      </c>
    </row>
    <row r="86" s="6" customFormat="1" customHeight="1" spans="1:1024 1025:16318">
      <c r="A86" s="147">
        <v>44593</v>
      </c>
      <c r="B86" s="162">
        <v>44607</v>
      </c>
      <c r="C86" s="163" t="s">
        <v>1532</v>
      </c>
      <c r="D86" s="113" t="s">
        <v>690</v>
      </c>
      <c r="E86" s="77" t="s">
        <v>1416</v>
      </c>
      <c r="F86" s="122" t="s">
        <v>1531</v>
      </c>
      <c r="G86" s="164">
        <v>1408</v>
      </c>
      <c r="H86" s="165" t="s">
        <v>1403</v>
      </c>
      <c r="I86" s="166">
        <v>44635</v>
      </c>
      <c r="J86" s="167">
        <v>469.33</v>
      </c>
      <c r="K86" s="58">
        <v>44666</v>
      </c>
      <c r="L86" s="167">
        <v>469.33</v>
      </c>
      <c r="M86" s="58">
        <v>44696</v>
      </c>
      <c r="N86" s="167">
        <v>469.34</v>
      </c>
      <c r="O86" s="58"/>
      <c r="P86" s="164"/>
      <c r="Q86" s="58"/>
      <c r="R86" s="164"/>
      <c r="S86" s="58"/>
      <c r="T86" s="164"/>
      <c r="U86" s="89"/>
      <c r="V86" s="168"/>
      <c r="W86" s="89"/>
      <c r="X86" s="169"/>
      <c r="Y86" s="91">
        <f t="shared" si="1"/>
        <v>1408</v>
      </c>
      <c r="Z86" s="91">
        <f t="shared" si="2"/>
        <v>0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  <c r="AMK86" s="2"/>
      <c r="AML86" s="2"/>
      <c r="AMM86" s="2"/>
      <c r="AMN86" s="2"/>
      <c r="AMO86" s="2"/>
      <c r="AMP86" s="2"/>
      <c r="AMQ86" s="2"/>
      <c r="AMR86" s="2"/>
      <c r="AMS86" s="2"/>
      <c r="AMT86" s="2"/>
      <c r="AMU86" s="2"/>
      <c r="AMV86" s="2"/>
      <c r="AMW86" s="2"/>
      <c r="AMX86" s="2"/>
      <c r="AMY86" s="2"/>
      <c r="AMZ86" s="2"/>
      <c r="ANA86" s="2"/>
      <c r="ANB86" s="2"/>
      <c r="ANC86" s="2"/>
      <c r="AND86" s="2"/>
      <c r="ANE86" s="2"/>
      <c r="ANF86" s="2"/>
      <c r="ANG86" s="2"/>
      <c r="ANH86" s="2"/>
      <c r="ANI86" s="2"/>
      <c r="ANJ86" s="2"/>
      <c r="ANK86" s="2"/>
      <c r="ANL86" s="2"/>
      <c r="ANM86" s="2"/>
      <c r="ANN86" s="2"/>
      <c r="ANO86" s="2"/>
      <c r="ANP86" s="2"/>
      <c r="ANQ86" s="2"/>
      <c r="ANR86" s="2"/>
      <c r="ANS86" s="2"/>
      <c r="ANT86" s="2"/>
      <c r="ANU86" s="2"/>
      <c r="ANV86" s="2"/>
      <c r="ANW86" s="2"/>
      <c r="ANX86" s="2"/>
      <c r="ANY86" s="2"/>
      <c r="ANZ86" s="2"/>
      <c r="AOA86" s="2"/>
      <c r="AOB86" s="2"/>
      <c r="AOC86" s="2"/>
      <c r="AOD86" s="2"/>
      <c r="AOE86" s="2"/>
      <c r="AOF86" s="2"/>
      <c r="AOG86" s="2"/>
      <c r="AOH86" s="2"/>
      <c r="AOI86" s="2"/>
      <c r="AOJ86" s="2"/>
      <c r="AOK86" s="2"/>
      <c r="AOL86" s="2"/>
      <c r="AOM86" s="2"/>
      <c r="AON86" s="2"/>
      <c r="AOO86" s="2"/>
      <c r="AOP86" s="2"/>
      <c r="AOQ86" s="2"/>
      <c r="AOR86" s="2"/>
      <c r="AOS86" s="2"/>
      <c r="AOT86" s="2"/>
      <c r="AOU86" s="2"/>
      <c r="AOV86" s="2"/>
      <c r="AOW86" s="2"/>
      <c r="AOX86" s="2"/>
      <c r="AOY86" s="2"/>
      <c r="AOZ86" s="2"/>
      <c r="APA86" s="2"/>
      <c r="APB86" s="2"/>
      <c r="APC86" s="2"/>
      <c r="APD86" s="2"/>
      <c r="APE86" s="2"/>
      <c r="APF86" s="2"/>
      <c r="APG86" s="2"/>
      <c r="APH86" s="2"/>
      <c r="API86" s="2"/>
      <c r="APJ86" s="2"/>
      <c r="APK86" s="2"/>
      <c r="APL86" s="2"/>
      <c r="APM86" s="2"/>
      <c r="APN86" s="2"/>
      <c r="APO86" s="2"/>
      <c r="APP86" s="2"/>
      <c r="APQ86" s="2"/>
      <c r="APR86" s="2"/>
      <c r="APS86" s="2"/>
      <c r="APT86" s="2"/>
      <c r="APU86" s="2"/>
      <c r="APV86" s="2"/>
      <c r="APW86" s="2"/>
      <c r="APX86" s="2"/>
      <c r="APY86" s="2"/>
      <c r="APZ86" s="2"/>
      <c r="AQA86" s="2"/>
      <c r="AQB86" s="2"/>
      <c r="AQC86" s="2"/>
      <c r="AQD86" s="2"/>
      <c r="AQE86" s="2"/>
      <c r="AQF86" s="2"/>
      <c r="AQG86" s="2"/>
      <c r="AQH86" s="2"/>
      <c r="AQI86" s="2"/>
      <c r="AQJ86" s="2"/>
      <c r="AQK86" s="2"/>
      <c r="AQL86" s="2"/>
      <c r="AQM86" s="2"/>
      <c r="AQN86" s="2"/>
      <c r="AQO86" s="2"/>
      <c r="AQP86" s="2"/>
      <c r="AQQ86" s="2"/>
      <c r="AQR86" s="2"/>
      <c r="AQS86" s="2"/>
      <c r="AQT86" s="2"/>
      <c r="AQU86" s="2"/>
      <c r="AQV86" s="2"/>
      <c r="AQW86" s="2"/>
      <c r="AQX86" s="2"/>
      <c r="AQY86" s="2"/>
      <c r="AQZ86" s="2"/>
      <c r="ARA86" s="2"/>
      <c r="ARB86" s="2"/>
      <c r="ARC86" s="2"/>
      <c r="ARD86" s="2"/>
      <c r="ARE86" s="2"/>
      <c r="ARF86" s="2"/>
      <c r="ARG86" s="2"/>
      <c r="ARH86" s="2"/>
      <c r="ARI86" s="2"/>
      <c r="ARJ86" s="2"/>
      <c r="ARK86" s="2"/>
      <c r="ARL86" s="2"/>
      <c r="ARM86" s="2"/>
      <c r="ARN86" s="2"/>
      <c r="ARO86" s="2"/>
      <c r="ARP86" s="2"/>
      <c r="ARQ86" s="2"/>
      <c r="ARR86" s="2"/>
      <c r="ARS86" s="2"/>
      <c r="ART86" s="2"/>
      <c r="ARU86" s="2"/>
      <c r="ARV86" s="2"/>
      <c r="ARW86" s="2"/>
      <c r="ARX86" s="2"/>
      <c r="ARY86" s="2"/>
      <c r="ARZ86" s="2"/>
      <c r="ASA86" s="2"/>
      <c r="ASB86" s="2"/>
      <c r="ASC86" s="2"/>
      <c r="ASD86" s="2"/>
      <c r="ASE86" s="2"/>
      <c r="ASF86" s="2"/>
      <c r="ASG86" s="2"/>
      <c r="ASH86" s="2"/>
      <c r="ASI86" s="2"/>
      <c r="ASJ86" s="2"/>
      <c r="ASK86" s="2"/>
      <c r="ASL86" s="2"/>
      <c r="ASM86" s="2"/>
      <c r="ASN86" s="2"/>
      <c r="ASO86" s="2"/>
      <c r="ASP86" s="2"/>
      <c r="ASQ86" s="2"/>
      <c r="ASR86" s="2"/>
      <c r="ASS86" s="2"/>
      <c r="AST86" s="2"/>
      <c r="ASU86" s="2"/>
      <c r="ASV86" s="2"/>
      <c r="ASW86" s="2"/>
      <c r="ASX86" s="2"/>
      <c r="ASY86" s="2"/>
      <c r="ASZ86" s="2"/>
      <c r="ATA86" s="2"/>
      <c r="ATB86" s="2"/>
      <c r="ATC86" s="2"/>
      <c r="ATD86" s="2"/>
      <c r="ATE86" s="2"/>
      <c r="ATF86" s="2"/>
      <c r="ATG86" s="2"/>
      <c r="ATH86" s="2"/>
      <c r="ATI86" s="2"/>
      <c r="ATJ86" s="2"/>
      <c r="ATK86" s="2"/>
      <c r="ATL86" s="2"/>
      <c r="ATM86" s="2"/>
      <c r="ATN86" s="2"/>
      <c r="ATO86" s="2"/>
      <c r="ATP86" s="2"/>
      <c r="ATQ86" s="2"/>
      <c r="ATR86" s="2"/>
      <c r="ATS86" s="2"/>
      <c r="ATT86" s="2"/>
      <c r="ATU86" s="2"/>
      <c r="ATV86" s="2"/>
      <c r="ATW86" s="2"/>
      <c r="ATX86" s="2"/>
      <c r="ATY86" s="2"/>
      <c r="ATZ86" s="2"/>
      <c r="AUA86" s="2"/>
      <c r="AUB86" s="2"/>
      <c r="AUC86" s="2"/>
      <c r="AUD86" s="2"/>
      <c r="AUE86" s="2"/>
      <c r="AUF86" s="2"/>
      <c r="AUG86" s="2"/>
      <c r="AUH86" s="2"/>
      <c r="AUI86" s="2"/>
      <c r="AUJ86" s="2"/>
      <c r="AUK86" s="2"/>
      <c r="AUL86" s="2"/>
      <c r="AUM86" s="2"/>
      <c r="AUN86" s="2"/>
      <c r="AUO86" s="2"/>
      <c r="AUP86" s="2"/>
      <c r="AUQ86" s="2"/>
      <c r="AUR86" s="2"/>
      <c r="AUS86" s="2"/>
      <c r="AUT86" s="2"/>
      <c r="AUU86" s="2"/>
      <c r="AUV86" s="2"/>
      <c r="AUW86" s="2"/>
      <c r="AUX86" s="2"/>
      <c r="AUY86" s="2"/>
      <c r="AUZ86" s="2"/>
      <c r="AVA86" s="2"/>
      <c r="AVB86" s="2"/>
      <c r="AVC86" s="2"/>
      <c r="AVD86" s="2"/>
      <c r="AVE86" s="2"/>
      <c r="AVF86" s="2"/>
      <c r="AVG86" s="2"/>
      <c r="AVH86" s="2"/>
      <c r="AVI86" s="2"/>
      <c r="AVJ86" s="2"/>
      <c r="AVK86" s="2"/>
      <c r="AVL86" s="2"/>
      <c r="AVM86" s="2"/>
      <c r="AVN86" s="2"/>
      <c r="AVO86" s="2"/>
      <c r="AVP86" s="2"/>
      <c r="AVQ86" s="2"/>
      <c r="AVR86" s="2"/>
      <c r="AVS86" s="2"/>
      <c r="AVT86" s="2"/>
      <c r="AVU86" s="2"/>
      <c r="AVV86" s="2"/>
      <c r="AVW86" s="2"/>
      <c r="AVX86" s="2"/>
      <c r="AVY86" s="2"/>
      <c r="AVZ86" s="2"/>
      <c r="AWA86" s="2"/>
      <c r="AWB86" s="2"/>
      <c r="AWC86" s="2"/>
      <c r="AWD86" s="2"/>
      <c r="AWE86" s="2"/>
      <c r="AWF86" s="2"/>
      <c r="AWG86" s="2"/>
      <c r="AWH86" s="2"/>
      <c r="AWI86" s="2"/>
      <c r="AWJ86" s="2"/>
      <c r="AWK86" s="2"/>
      <c r="AWL86" s="2"/>
      <c r="AWM86" s="2"/>
      <c r="AWN86" s="2"/>
      <c r="AWO86" s="2"/>
      <c r="AWP86" s="2"/>
      <c r="AWQ86" s="2"/>
      <c r="AWR86" s="2"/>
      <c r="AWS86" s="2"/>
      <c r="AWT86" s="2"/>
      <c r="AWU86" s="2"/>
      <c r="AWV86" s="2"/>
      <c r="AWW86" s="2"/>
      <c r="AWX86" s="2"/>
      <c r="AWY86" s="2"/>
      <c r="AWZ86" s="2"/>
      <c r="AXA86" s="2"/>
      <c r="AXB86" s="2"/>
      <c r="AXC86" s="2"/>
      <c r="AXD86" s="2"/>
      <c r="AXE86" s="2"/>
      <c r="AXF86" s="2"/>
      <c r="AXG86" s="2"/>
      <c r="AXH86" s="2"/>
      <c r="AXI86" s="2"/>
      <c r="AXJ86" s="2"/>
      <c r="AXK86" s="2"/>
      <c r="AXL86" s="2"/>
      <c r="AXM86" s="2"/>
      <c r="AXN86" s="2"/>
      <c r="AXO86" s="2"/>
      <c r="AXP86" s="2"/>
      <c r="AXQ86" s="2"/>
      <c r="AXR86" s="2"/>
      <c r="AXS86" s="2"/>
      <c r="AXT86" s="2"/>
      <c r="AXU86" s="2"/>
      <c r="AXV86" s="2"/>
      <c r="AXW86" s="2"/>
      <c r="AXX86" s="2"/>
      <c r="AXY86" s="2"/>
      <c r="AXZ86" s="2"/>
      <c r="AYA86" s="2"/>
      <c r="AYB86" s="2"/>
      <c r="AYC86" s="2"/>
      <c r="AYD86" s="2"/>
      <c r="AYE86" s="2"/>
      <c r="AYF86" s="2"/>
      <c r="AYG86" s="2"/>
      <c r="AYH86" s="2"/>
      <c r="AYI86" s="2"/>
      <c r="AYJ86" s="2"/>
      <c r="AYK86" s="2"/>
      <c r="AYL86" s="2"/>
      <c r="AYM86" s="2"/>
      <c r="AYN86" s="2"/>
      <c r="AYO86" s="2"/>
      <c r="AYP86" s="2"/>
      <c r="AYQ86" s="2"/>
      <c r="AYR86" s="2"/>
      <c r="AYS86" s="2"/>
      <c r="AYT86" s="2"/>
      <c r="AYU86" s="2"/>
      <c r="AYV86" s="2"/>
      <c r="AYW86" s="2"/>
      <c r="AYX86" s="2"/>
      <c r="AYY86" s="2"/>
      <c r="AYZ86" s="2"/>
      <c r="AZA86" s="2"/>
      <c r="AZB86" s="2"/>
      <c r="AZC86" s="2"/>
      <c r="AZD86" s="2"/>
      <c r="AZE86" s="2"/>
      <c r="AZF86" s="2"/>
      <c r="AZG86" s="2"/>
      <c r="AZH86" s="2"/>
      <c r="AZI86" s="2"/>
      <c r="AZJ86" s="2"/>
      <c r="AZK86" s="2"/>
      <c r="AZL86" s="2"/>
      <c r="AZM86" s="2"/>
      <c r="AZN86" s="2"/>
      <c r="AZO86" s="2"/>
      <c r="AZP86" s="2"/>
      <c r="AZQ86" s="2"/>
      <c r="AZR86" s="2"/>
      <c r="AZS86" s="2"/>
      <c r="AZT86" s="2"/>
      <c r="AZU86" s="2"/>
      <c r="AZV86" s="2"/>
      <c r="AZW86" s="2"/>
      <c r="AZX86" s="2"/>
      <c r="AZY86" s="2"/>
      <c r="AZZ86" s="2"/>
      <c r="BAA86" s="2"/>
      <c r="BAB86" s="2"/>
      <c r="BAC86" s="2"/>
      <c r="BAD86" s="2"/>
      <c r="BAE86" s="2"/>
      <c r="BAF86" s="2"/>
      <c r="BAG86" s="2"/>
      <c r="BAH86" s="2"/>
      <c r="BAI86" s="2"/>
      <c r="BAJ86" s="2"/>
      <c r="BAK86" s="2"/>
      <c r="BAL86" s="2"/>
      <c r="BAM86" s="2"/>
      <c r="BAN86" s="2"/>
      <c r="BAO86" s="2"/>
      <c r="BAP86" s="2"/>
      <c r="BAQ86" s="2"/>
      <c r="BAR86" s="2"/>
      <c r="BAS86" s="2"/>
      <c r="BAT86" s="2"/>
      <c r="BAU86" s="2"/>
      <c r="BAV86" s="2"/>
      <c r="BAW86" s="2"/>
      <c r="BAX86" s="2"/>
      <c r="BAY86" s="2"/>
      <c r="BAZ86" s="2"/>
      <c r="BBA86" s="2"/>
      <c r="BBB86" s="2"/>
      <c r="BBC86" s="2"/>
      <c r="BBD86" s="2"/>
      <c r="BBE86" s="2"/>
      <c r="BBF86" s="2"/>
      <c r="BBG86" s="2"/>
      <c r="BBH86" s="2"/>
      <c r="BBI86" s="2"/>
      <c r="BBJ86" s="2"/>
      <c r="BBK86" s="2"/>
      <c r="BBL86" s="2"/>
      <c r="BBM86" s="2"/>
      <c r="BBN86" s="2"/>
      <c r="BBO86" s="2"/>
      <c r="BBP86" s="2"/>
      <c r="BBQ86" s="2"/>
      <c r="BBR86" s="2"/>
      <c r="BBS86" s="2"/>
      <c r="BBT86" s="2"/>
      <c r="BBU86" s="2"/>
      <c r="BBV86" s="2"/>
      <c r="BBW86" s="2"/>
      <c r="BBX86" s="2"/>
      <c r="BBY86" s="2"/>
      <c r="BBZ86" s="2"/>
      <c r="BCA86" s="2"/>
      <c r="BCB86" s="2"/>
      <c r="BCC86" s="2"/>
      <c r="BCD86" s="2"/>
      <c r="BCE86" s="2"/>
      <c r="BCF86" s="2"/>
      <c r="BCG86" s="2"/>
      <c r="BCH86" s="2"/>
      <c r="BCI86" s="2"/>
      <c r="BCJ86" s="2"/>
      <c r="BCK86" s="2"/>
      <c r="BCL86" s="2"/>
      <c r="BCM86" s="2"/>
      <c r="BCN86" s="2"/>
      <c r="BCO86" s="2"/>
      <c r="BCP86" s="2"/>
      <c r="BCQ86" s="2"/>
      <c r="BCR86" s="2"/>
      <c r="BCS86" s="2"/>
      <c r="BCT86" s="2"/>
      <c r="BCU86" s="2"/>
      <c r="BCV86" s="2"/>
      <c r="BCW86" s="2"/>
      <c r="BCX86" s="2"/>
      <c r="BCY86" s="2"/>
      <c r="BCZ86" s="2"/>
      <c r="BDA86" s="2"/>
      <c r="BDB86" s="2"/>
      <c r="BDC86" s="2"/>
      <c r="BDD86" s="2"/>
      <c r="BDE86" s="2"/>
      <c r="BDF86" s="2"/>
      <c r="BDG86" s="2"/>
      <c r="BDH86" s="2"/>
      <c r="BDI86" s="2"/>
      <c r="BDJ86" s="2"/>
      <c r="BDK86" s="2"/>
      <c r="BDL86" s="2"/>
      <c r="BDM86" s="2"/>
      <c r="BDN86" s="2"/>
      <c r="BDO86" s="2"/>
      <c r="BDP86" s="2"/>
      <c r="BDQ86" s="2"/>
      <c r="BDR86" s="2"/>
      <c r="BDS86" s="2"/>
      <c r="BDT86" s="2"/>
      <c r="BDU86" s="2"/>
      <c r="BDV86" s="2"/>
      <c r="BDW86" s="2"/>
      <c r="BDX86" s="2"/>
      <c r="BDY86" s="2"/>
      <c r="BDZ86" s="2"/>
      <c r="BEA86" s="2"/>
      <c r="BEB86" s="2"/>
      <c r="BEC86" s="2"/>
      <c r="BED86" s="2"/>
      <c r="BEE86" s="2"/>
      <c r="BEF86" s="2"/>
      <c r="BEG86" s="2"/>
      <c r="BEH86" s="2"/>
      <c r="BEI86" s="2"/>
      <c r="BEJ86" s="2"/>
      <c r="BEK86" s="2"/>
      <c r="BEL86" s="2"/>
      <c r="BEM86" s="2"/>
      <c r="BEN86" s="2"/>
      <c r="BEO86" s="2"/>
      <c r="BEP86" s="2"/>
      <c r="BEQ86" s="2"/>
      <c r="BER86" s="2"/>
      <c r="BES86" s="2"/>
      <c r="BET86" s="2"/>
      <c r="BEU86" s="2"/>
      <c r="BEV86" s="2"/>
      <c r="BEW86" s="2"/>
      <c r="BEX86" s="2"/>
      <c r="BEY86" s="2"/>
      <c r="BEZ86" s="2"/>
      <c r="BFA86" s="2"/>
      <c r="BFB86" s="2"/>
      <c r="BFC86" s="2"/>
      <c r="BFD86" s="2"/>
      <c r="BFE86" s="2"/>
      <c r="BFF86" s="2"/>
      <c r="BFG86" s="2"/>
      <c r="BFH86" s="2"/>
      <c r="BFI86" s="2"/>
      <c r="BFJ86" s="2"/>
      <c r="BFK86" s="2"/>
      <c r="BFL86" s="2"/>
      <c r="BFM86" s="2"/>
      <c r="BFN86" s="2"/>
      <c r="BFO86" s="2"/>
      <c r="BFP86" s="2"/>
      <c r="BFQ86" s="2"/>
      <c r="BFR86" s="2"/>
      <c r="BFS86" s="2"/>
      <c r="BFT86" s="2"/>
      <c r="BFU86" s="2"/>
      <c r="BFV86" s="2"/>
      <c r="BFW86" s="2"/>
      <c r="BFX86" s="2"/>
      <c r="BFY86" s="2"/>
      <c r="BFZ86" s="2"/>
      <c r="BGA86" s="2"/>
      <c r="BGB86" s="2"/>
      <c r="BGC86" s="2"/>
      <c r="BGD86" s="2"/>
      <c r="BGE86" s="2"/>
      <c r="BGF86" s="2"/>
      <c r="BGG86" s="2"/>
      <c r="BGH86" s="2"/>
      <c r="BGI86" s="2"/>
      <c r="BGJ86" s="2"/>
      <c r="BGK86" s="2"/>
      <c r="BGL86" s="2"/>
      <c r="BGM86" s="2"/>
      <c r="BGN86" s="2"/>
      <c r="BGO86" s="2"/>
      <c r="BGP86" s="2"/>
      <c r="BGQ86" s="2"/>
      <c r="BGR86" s="2"/>
      <c r="BGS86" s="2"/>
      <c r="BGT86" s="2"/>
      <c r="BGU86" s="2"/>
      <c r="BGV86" s="2"/>
      <c r="BGW86" s="2"/>
      <c r="BGX86" s="2"/>
      <c r="BGY86" s="2"/>
      <c r="BGZ86" s="2"/>
      <c r="BHA86" s="2"/>
      <c r="BHB86" s="2"/>
      <c r="BHC86" s="2"/>
      <c r="BHD86" s="2"/>
      <c r="BHE86" s="2"/>
      <c r="BHF86" s="2"/>
      <c r="BHG86" s="2"/>
      <c r="BHH86" s="2"/>
      <c r="BHI86" s="2"/>
      <c r="BHJ86" s="2"/>
      <c r="BHK86" s="2"/>
      <c r="BHL86" s="2"/>
      <c r="BHM86" s="2"/>
      <c r="BHN86" s="2"/>
      <c r="BHO86" s="2"/>
      <c r="BHP86" s="2"/>
      <c r="BHQ86" s="2"/>
      <c r="BHR86" s="2"/>
      <c r="BHS86" s="2"/>
      <c r="BHT86" s="2"/>
      <c r="BHU86" s="2"/>
      <c r="BHV86" s="2"/>
      <c r="BHW86" s="2"/>
      <c r="BHX86" s="2"/>
      <c r="BHY86" s="2"/>
      <c r="BHZ86" s="2"/>
      <c r="BIA86" s="2"/>
      <c r="BIB86" s="2"/>
      <c r="BIC86" s="2"/>
      <c r="BID86" s="2"/>
      <c r="BIE86" s="2"/>
      <c r="BIF86" s="2"/>
      <c r="BIG86" s="2"/>
      <c r="BIH86" s="2"/>
      <c r="BII86" s="2"/>
      <c r="BIJ86" s="2"/>
      <c r="BIK86" s="2"/>
      <c r="BIL86" s="2"/>
      <c r="BIM86" s="2"/>
      <c r="BIN86" s="2"/>
      <c r="BIO86" s="2"/>
      <c r="BIP86" s="2"/>
      <c r="BIQ86" s="2"/>
      <c r="BIR86" s="2"/>
      <c r="BIS86" s="2"/>
      <c r="BIT86" s="2"/>
      <c r="BIU86" s="2"/>
      <c r="BIV86" s="2"/>
      <c r="BIW86" s="2"/>
      <c r="BIX86" s="2"/>
      <c r="BIY86" s="2"/>
      <c r="BIZ86" s="2"/>
      <c r="BJA86" s="2"/>
      <c r="BJB86" s="2"/>
      <c r="BJC86" s="2"/>
      <c r="BJD86" s="2"/>
      <c r="BJE86" s="2"/>
      <c r="BJF86" s="2"/>
      <c r="BJG86" s="2"/>
      <c r="BJH86" s="2"/>
      <c r="BJI86" s="2"/>
      <c r="BJJ86" s="2"/>
      <c r="BJK86" s="2"/>
      <c r="BJL86" s="2"/>
      <c r="BJM86" s="2"/>
      <c r="BJN86" s="2"/>
      <c r="BJO86" s="2"/>
      <c r="BJP86" s="2"/>
      <c r="BJQ86" s="2"/>
      <c r="BJR86" s="2"/>
      <c r="BJS86" s="2"/>
      <c r="BJT86" s="2"/>
      <c r="BJU86" s="2"/>
      <c r="BJV86" s="2"/>
      <c r="BJW86" s="2"/>
      <c r="BJX86" s="2"/>
      <c r="BJY86" s="2"/>
      <c r="BJZ86" s="2"/>
      <c r="BKA86" s="2"/>
      <c r="BKB86" s="2"/>
      <c r="BKC86" s="2"/>
      <c r="BKD86" s="2"/>
      <c r="BKE86" s="2"/>
      <c r="BKF86" s="2"/>
      <c r="BKG86" s="2"/>
      <c r="BKH86" s="2"/>
      <c r="BKI86" s="2"/>
      <c r="BKJ86" s="2"/>
      <c r="BKK86" s="2"/>
      <c r="BKL86" s="2"/>
      <c r="BKM86" s="2"/>
      <c r="BKN86" s="2"/>
      <c r="BKO86" s="2"/>
      <c r="BKP86" s="2"/>
      <c r="BKQ86" s="2"/>
      <c r="BKR86" s="2"/>
      <c r="BKS86" s="2"/>
      <c r="BKT86" s="2"/>
      <c r="BKU86" s="2"/>
      <c r="BKV86" s="2"/>
      <c r="BKW86" s="2"/>
      <c r="BKX86" s="2"/>
      <c r="BKY86" s="2"/>
      <c r="BKZ86" s="2"/>
      <c r="BLA86" s="2"/>
      <c r="BLB86" s="2"/>
      <c r="BLC86" s="2"/>
      <c r="BLD86" s="2"/>
      <c r="BLE86" s="2"/>
      <c r="BLF86" s="2"/>
      <c r="BLG86" s="2"/>
      <c r="BLH86" s="2"/>
      <c r="BLI86" s="2"/>
      <c r="BLJ86" s="2"/>
      <c r="BLK86" s="2"/>
      <c r="BLL86" s="2"/>
      <c r="BLM86" s="2"/>
      <c r="BLN86" s="2"/>
      <c r="BLO86" s="2"/>
      <c r="BLP86" s="2"/>
      <c r="BLQ86" s="2"/>
      <c r="BLR86" s="2"/>
      <c r="BLS86" s="2"/>
      <c r="BLT86" s="2"/>
      <c r="BLU86" s="2"/>
      <c r="BLV86" s="2"/>
      <c r="BLW86" s="2"/>
      <c r="BLX86" s="2"/>
      <c r="BLY86" s="2"/>
      <c r="BLZ86" s="2"/>
      <c r="BMA86" s="2"/>
      <c r="BMB86" s="2"/>
      <c r="BMC86" s="2"/>
      <c r="BMD86" s="2"/>
      <c r="BME86" s="2"/>
      <c r="BMF86" s="2"/>
      <c r="BMG86" s="2"/>
      <c r="BMH86" s="2"/>
      <c r="BMI86" s="2"/>
      <c r="BMJ86" s="2"/>
      <c r="BMK86" s="2"/>
      <c r="BML86" s="2"/>
      <c r="BMM86" s="2"/>
      <c r="BMN86" s="2"/>
      <c r="BMO86" s="2"/>
      <c r="BMP86" s="2"/>
      <c r="BMQ86" s="2"/>
      <c r="BMR86" s="2"/>
      <c r="BMS86" s="2"/>
      <c r="BMT86" s="2"/>
      <c r="BMU86" s="2"/>
      <c r="BMV86" s="2"/>
      <c r="BMW86" s="2"/>
      <c r="BMX86" s="2"/>
      <c r="BMY86" s="2"/>
      <c r="BMZ86" s="2"/>
      <c r="BNA86" s="2"/>
      <c r="BNB86" s="2"/>
      <c r="BNC86" s="2"/>
      <c r="BND86" s="2"/>
      <c r="BNE86" s="2"/>
      <c r="BNF86" s="2"/>
      <c r="BNG86" s="2"/>
      <c r="BNH86" s="2"/>
      <c r="BNI86" s="2"/>
      <c r="BNJ86" s="2"/>
      <c r="BNK86" s="2"/>
      <c r="BNL86" s="2"/>
      <c r="BNM86" s="2"/>
      <c r="BNN86" s="2"/>
      <c r="BNO86" s="2"/>
      <c r="BNP86" s="2"/>
      <c r="BNQ86" s="2"/>
      <c r="BNR86" s="2"/>
      <c r="BNS86" s="2"/>
      <c r="BNT86" s="2"/>
      <c r="BNU86" s="2"/>
      <c r="BNV86" s="2"/>
      <c r="BNW86" s="2"/>
      <c r="BNX86" s="2"/>
      <c r="BNY86" s="2"/>
      <c r="BNZ86" s="2"/>
      <c r="BOA86" s="2"/>
      <c r="BOB86" s="2"/>
      <c r="BOC86" s="2"/>
      <c r="BOD86" s="2"/>
      <c r="BOE86" s="2"/>
      <c r="BOF86" s="2"/>
      <c r="BOG86" s="2"/>
      <c r="BOH86" s="2"/>
      <c r="BOI86" s="2"/>
      <c r="BOJ86" s="2"/>
      <c r="BOK86" s="2"/>
      <c r="BOL86" s="2"/>
      <c r="BOM86" s="2"/>
      <c r="BON86" s="2"/>
      <c r="BOO86" s="2"/>
      <c r="BOP86" s="2"/>
      <c r="BOQ86" s="2"/>
      <c r="BOR86" s="2"/>
      <c r="BOS86" s="2"/>
      <c r="BOT86" s="2"/>
      <c r="BOU86" s="2"/>
      <c r="BOV86" s="2"/>
      <c r="BOW86" s="2"/>
      <c r="BOX86" s="2"/>
      <c r="BOY86" s="2"/>
      <c r="BOZ86" s="2"/>
      <c r="BPA86" s="2"/>
      <c r="BPB86" s="2"/>
      <c r="BPC86" s="2"/>
      <c r="BPD86" s="2"/>
      <c r="BPE86" s="2"/>
      <c r="BPF86" s="2"/>
      <c r="BPG86" s="2"/>
      <c r="BPH86" s="2"/>
      <c r="BPI86" s="2"/>
      <c r="BPJ86" s="2"/>
      <c r="BPK86" s="2"/>
      <c r="BPL86" s="2"/>
      <c r="BPM86" s="2"/>
      <c r="BPN86" s="2"/>
      <c r="BPO86" s="2"/>
      <c r="BPP86" s="2"/>
      <c r="BPQ86" s="2"/>
      <c r="BPR86" s="2"/>
      <c r="BPS86" s="2"/>
      <c r="BPT86" s="2"/>
      <c r="BPU86" s="2"/>
      <c r="BPV86" s="2"/>
      <c r="BPW86" s="2"/>
      <c r="BPX86" s="2"/>
      <c r="BPY86" s="2"/>
      <c r="BPZ86" s="2"/>
      <c r="BQA86" s="2"/>
      <c r="BQB86" s="2"/>
      <c r="BQC86" s="2"/>
      <c r="BQD86" s="2"/>
      <c r="BQE86" s="2"/>
      <c r="BQF86" s="2"/>
      <c r="BQG86" s="2"/>
      <c r="BQH86" s="2"/>
      <c r="BQI86" s="2"/>
      <c r="BQJ86" s="2"/>
      <c r="BQK86" s="2"/>
      <c r="BQL86" s="2"/>
      <c r="BQM86" s="2"/>
      <c r="BQN86" s="2"/>
      <c r="BQO86" s="2"/>
      <c r="BQP86" s="2"/>
      <c r="BQQ86" s="2"/>
      <c r="BQR86" s="2"/>
      <c r="BQS86" s="2"/>
      <c r="BQT86" s="2"/>
      <c r="BQU86" s="2"/>
      <c r="BQV86" s="2"/>
      <c r="BQW86" s="2"/>
      <c r="BQX86" s="2"/>
      <c r="BQY86" s="2"/>
      <c r="BQZ86" s="2"/>
      <c r="BRA86" s="2"/>
      <c r="BRB86" s="2"/>
      <c r="BRC86" s="2"/>
      <c r="BRD86" s="2"/>
      <c r="BRE86" s="2"/>
      <c r="BRF86" s="2"/>
      <c r="BRG86" s="2"/>
      <c r="BRH86" s="2"/>
      <c r="BRI86" s="2"/>
      <c r="BRJ86" s="2"/>
      <c r="BRK86" s="2"/>
      <c r="BRL86" s="2"/>
      <c r="BRM86" s="2"/>
      <c r="BRN86" s="2"/>
      <c r="BRO86" s="2"/>
      <c r="BRP86" s="2"/>
      <c r="BRQ86" s="2"/>
      <c r="BRR86" s="2"/>
      <c r="BRS86" s="2"/>
      <c r="BRT86" s="2"/>
      <c r="BRU86" s="2"/>
      <c r="BRV86" s="2"/>
      <c r="BRW86" s="2"/>
      <c r="BRX86" s="2"/>
      <c r="BRY86" s="2"/>
      <c r="BRZ86" s="2"/>
      <c r="BSA86" s="2"/>
      <c r="BSB86" s="2"/>
      <c r="BSC86" s="2"/>
      <c r="BSD86" s="2"/>
      <c r="BSE86" s="2"/>
      <c r="BSF86" s="2"/>
      <c r="BSG86" s="2"/>
      <c r="BSH86" s="2"/>
      <c r="BSI86" s="2"/>
      <c r="BSJ86" s="2"/>
      <c r="BSK86" s="2"/>
      <c r="BSL86" s="2"/>
      <c r="BSM86" s="2"/>
      <c r="BSN86" s="2"/>
      <c r="BSO86" s="2"/>
      <c r="BSP86" s="2"/>
      <c r="BSQ86" s="2"/>
      <c r="BSR86" s="2"/>
      <c r="BSS86" s="2"/>
      <c r="BST86" s="2"/>
      <c r="BSU86" s="2"/>
      <c r="BSV86" s="2"/>
      <c r="BSW86" s="2"/>
      <c r="BSX86" s="2"/>
      <c r="BSY86" s="2"/>
      <c r="BSZ86" s="2"/>
      <c r="BTA86" s="2"/>
      <c r="BTB86" s="2"/>
      <c r="BTC86" s="2"/>
      <c r="BTD86" s="2"/>
      <c r="BTE86" s="2"/>
      <c r="BTF86" s="2"/>
      <c r="BTG86" s="2"/>
      <c r="BTH86" s="2"/>
      <c r="BTI86" s="2"/>
      <c r="BTJ86" s="2"/>
      <c r="BTK86" s="2"/>
      <c r="BTL86" s="2"/>
      <c r="BTM86" s="2"/>
      <c r="BTN86" s="2"/>
      <c r="BTO86" s="2"/>
      <c r="BTP86" s="2"/>
      <c r="BTQ86" s="2"/>
      <c r="BTR86" s="2"/>
      <c r="BTS86" s="2"/>
      <c r="BTT86" s="2"/>
      <c r="BTU86" s="2"/>
      <c r="BTV86" s="2"/>
      <c r="BTW86" s="2"/>
      <c r="BTX86" s="2"/>
      <c r="BTY86" s="2"/>
      <c r="BTZ86" s="2"/>
      <c r="BUA86" s="2"/>
      <c r="BUB86" s="2"/>
      <c r="BUC86" s="2"/>
      <c r="BUD86" s="2"/>
      <c r="BUE86" s="2"/>
      <c r="BUF86" s="2"/>
      <c r="BUG86" s="2"/>
      <c r="BUH86" s="2"/>
      <c r="BUI86" s="2"/>
      <c r="BUJ86" s="2"/>
      <c r="BUK86" s="2"/>
      <c r="BUL86" s="2"/>
      <c r="BUM86" s="2"/>
      <c r="BUN86" s="2"/>
      <c r="BUO86" s="2"/>
      <c r="BUP86" s="2"/>
      <c r="BUQ86" s="2"/>
      <c r="BUR86" s="2"/>
      <c r="BUS86" s="2"/>
      <c r="BUT86" s="2"/>
      <c r="BUU86" s="2"/>
      <c r="BUV86" s="2"/>
      <c r="BUW86" s="2"/>
      <c r="BUX86" s="2"/>
      <c r="BUY86" s="2"/>
      <c r="BUZ86" s="2"/>
      <c r="BVA86" s="2"/>
      <c r="BVB86" s="2"/>
      <c r="BVC86" s="2"/>
      <c r="BVD86" s="2"/>
      <c r="BVE86" s="2"/>
      <c r="BVF86" s="2"/>
      <c r="BVG86" s="2"/>
      <c r="BVH86" s="2"/>
      <c r="BVI86" s="2"/>
      <c r="BVJ86" s="2"/>
      <c r="BVK86" s="2"/>
      <c r="BVL86" s="2"/>
      <c r="BVM86" s="2"/>
      <c r="BVN86" s="2"/>
      <c r="BVO86" s="2"/>
      <c r="BVP86" s="2"/>
      <c r="BVQ86" s="2"/>
      <c r="BVR86" s="2"/>
      <c r="BVS86" s="2"/>
      <c r="BVT86" s="2"/>
      <c r="BVU86" s="2"/>
      <c r="BVV86" s="2"/>
      <c r="BVW86" s="2"/>
      <c r="BVX86" s="2"/>
      <c r="BVY86" s="2"/>
      <c r="BVZ86" s="2"/>
      <c r="BWA86" s="2"/>
      <c r="BWB86" s="2"/>
      <c r="BWC86" s="2"/>
      <c r="BWD86" s="2"/>
      <c r="BWE86" s="2"/>
      <c r="BWF86" s="2"/>
      <c r="BWG86" s="2"/>
      <c r="BWH86" s="2"/>
      <c r="BWI86" s="2"/>
      <c r="BWJ86" s="2"/>
      <c r="BWK86" s="2"/>
      <c r="BWL86" s="2"/>
      <c r="BWM86" s="2"/>
      <c r="BWN86" s="2"/>
      <c r="BWO86" s="2"/>
      <c r="BWP86" s="2"/>
      <c r="BWQ86" s="2"/>
      <c r="BWR86" s="2"/>
      <c r="BWS86" s="2"/>
      <c r="BWT86" s="2"/>
      <c r="BWU86" s="2"/>
      <c r="BWV86" s="2"/>
      <c r="BWW86" s="2"/>
      <c r="BWX86" s="2"/>
      <c r="BWY86" s="2"/>
      <c r="BWZ86" s="2"/>
      <c r="BXA86" s="2"/>
      <c r="BXB86" s="2"/>
      <c r="BXC86" s="2"/>
      <c r="BXD86" s="2"/>
      <c r="BXE86" s="2"/>
      <c r="BXF86" s="2"/>
      <c r="BXG86" s="2"/>
      <c r="BXH86" s="2"/>
      <c r="BXI86" s="2"/>
      <c r="BXJ86" s="2"/>
      <c r="BXK86" s="2"/>
      <c r="BXL86" s="2"/>
      <c r="BXM86" s="2"/>
      <c r="BXN86" s="2"/>
      <c r="BXO86" s="2"/>
      <c r="BXP86" s="2"/>
      <c r="BXQ86" s="2"/>
      <c r="BXR86" s="2"/>
      <c r="BXS86" s="2"/>
      <c r="BXT86" s="2"/>
      <c r="BXU86" s="2"/>
      <c r="BXV86" s="2"/>
      <c r="BXW86" s="2"/>
      <c r="BXX86" s="2"/>
      <c r="BXY86" s="2"/>
      <c r="BXZ86" s="2"/>
      <c r="BYA86" s="2"/>
      <c r="BYB86" s="2"/>
      <c r="BYC86" s="2"/>
      <c r="BYD86" s="2"/>
      <c r="BYE86" s="2"/>
      <c r="BYF86" s="2"/>
      <c r="BYG86" s="2"/>
      <c r="BYH86" s="2"/>
      <c r="BYI86" s="2"/>
      <c r="BYJ86" s="2"/>
      <c r="BYK86" s="2"/>
      <c r="BYL86" s="2"/>
      <c r="BYM86" s="2"/>
      <c r="BYN86" s="2"/>
      <c r="BYO86" s="2"/>
      <c r="BYP86" s="2"/>
      <c r="BYQ86" s="2"/>
      <c r="BYR86" s="2"/>
      <c r="BYS86" s="2"/>
      <c r="BYT86" s="2"/>
      <c r="BYU86" s="2"/>
      <c r="BYV86" s="2"/>
      <c r="BYW86" s="2"/>
      <c r="BYX86" s="2"/>
      <c r="BYY86" s="2"/>
      <c r="BYZ86" s="2"/>
      <c r="BZA86" s="2"/>
      <c r="BZB86" s="2"/>
      <c r="BZC86" s="2"/>
      <c r="BZD86" s="2"/>
      <c r="BZE86" s="2"/>
      <c r="BZF86" s="2"/>
      <c r="BZG86" s="2"/>
      <c r="BZH86" s="2"/>
      <c r="BZI86" s="2"/>
      <c r="BZJ86" s="2"/>
      <c r="BZK86" s="2"/>
      <c r="BZL86" s="2"/>
      <c r="BZM86" s="2"/>
      <c r="BZN86" s="2"/>
      <c r="BZO86" s="2"/>
      <c r="BZP86" s="2"/>
      <c r="BZQ86" s="2"/>
      <c r="BZR86" s="2"/>
      <c r="BZS86" s="2"/>
      <c r="BZT86" s="2"/>
      <c r="BZU86" s="2"/>
      <c r="BZV86" s="2"/>
      <c r="BZW86" s="2"/>
      <c r="BZX86" s="2"/>
      <c r="BZY86" s="2"/>
      <c r="BZZ86" s="2"/>
      <c r="CAA86" s="2"/>
      <c r="CAB86" s="2"/>
      <c r="CAC86" s="2"/>
      <c r="CAD86" s="2"/>
      <c r="CAE86" s="2"/>
      <c r="CAF86" s="2"/>
      <c r="CAG86" s="2"/>
      <c r="CAH86" s="2"/>
      <c r="CAI86" s="2"/>
      <c r="CAJ86" s="2"/>
      <c r="CAK86" s="2"/>
      <c r="CAL86" s="2"/>
      <c r="CAM86" s="2"/>
      <c r="CAN86" s="2"/>
      <c r="CAO86" s="2"/>
      <c r="CAP86" s="2"/>
      <c r="CAQ86" s="2"/>
      <c r="CAR86" s="2"/>
      <c r="CAS86" s="2"/>
      <c r="CAT86" s="2"/>
      <c r="CAU86" s="2"/>
      <c r="CAV86" s="2"/>
      <c r="CAW86" s="2"/>
      <c r="CAX86" s="2"/>
      <c r="CAY86" s="2"/>
      <c r="CAZ86" s="2"/>
      <c r="CBA86" s="2"/>
      <c r="CBB86" s="2"/>
      <c r="CBC86" s="2"/>
      <c r="CBD86" s="2"/>
      <c r="CBE86" s="2"/>
      <c r="CBF86" s="2"/>
      <c r="CBG86" s="2"/>
      <c r="CBH86" s="2"/>
      <c r="CBI86" s="2"/>
      <c r="CBJ86" s="2"/>
      <c r="CBK86" s="2"/>
      <c r="CBL86" s="2"/>
      <c r="CBM86" s="2"/>
      <c r="CBN86" s="2"/>
      <c r="CBO86" s="2"/>
      <c r="CBP86" s="2"/>
      <c r="CBQ86" s="2"/>
      <c r="CBR86" s="2"/>
      <c r="CBS86" s="2"/>
      <c r="CBT86" s="2"/>
      <c r="CBU86" s="2"/>
      <c r="CBV86" s="2"/>
      <c r="CBW86" s="2"/>
      <c r="CBX86" s="2"/>
      <c r="CBY86" s="2"/>
      <c r="CBZ86" s="2"/>
      <c r="CCA86" s="2"/>
      <c r="CCB86" s="2"/>
      <c r="CCC86" s="2"/>
      <c r="CCD86" s="2"/>
      <c r="CCE86" s="2"/>
      <c r="CCF86" s="2"/>
      <c r="CCG86" s="2"/>
      <c r="CCH86" s="2"/>
      <c r="CCI86" s="2"/>
      <c r="CCJ86" s="2"/>
      <c r="CCK86" s="2"/>
      <c r="CCL86" s="2"/>
      <c r="CCM86" s="2"/>
      <c r="CCN86" s="2"/>
      <c r="CCO86" s="2"/>
      <c r="CCP86" s="2"/>
      <c r="CCQ86" s="2"/>
      <c r="CCR86" s="2"/>
      <c r="CCS86" s="2"/>
      <c r="CCT86" s="2"/>
      <c r="CCU86" s="2"/>
      <c r="CCV86" s="2"/>
      <c r="CCW86" s="2"/>
      <c r="CCX86" s="2"/>
      <c r="CCY86" s="2"/>
      <c r="CCZ86" s="2"/>
      <c r="CDA86" s="2"/>
      <c r="CDB86" s="2"/>
      <c r="CDC86" s="2"/>
      <c r="CDD86" s="2"/>
      <c r="CDE86" s="2"/>
      <c r="CDF86" s="2"/>
      <c r="CDG86" s="2"/>
      <c r="CDH86" s="2"/>
      <c r="CDI86" s="2"/>
      <c r="CDJ86" s="2"/>
      <c r="CDK86" s="2"/>
      <c r="CDL86" s="2"/>
      <c r="CDM86" s="2"/>
      <c r="CDN86" s="2"/>
      <c r="CDO86" s="2"/>
      <c r="CDP86" s="2"/>
      <c r="CDQ86" s="2"/>
      <c r="CDR86" s="2"/>
      <c r="CDS86" s="2"/>
      <c r="CDT86" s="2"/>
      <c r="CDU86" s="2"/>
      <c r="CDV86" s="2"/>
      <c r="CDW86" s="2"/>
      <c r="CDX86" s="2"/>
      <c r="CDY86" s="2"/>
      <c r="CDZ86" s="2"/>
      <c r="CEA86" s="2"/>
      <c r="CEB86" s="2"/>
      <c r="CEC86" s="2"/>
      <c r="CED86" s="2"/>
      <c r="CEE86" s="2"/>
      <c r="CEF86" s="2"/>
      <c r="CEG86" s="2"/>
      <c r="CEH86" s="2"/>
      <c r="CEI86" s="2"/>
      <c r="CEJ86" s="2"/>
      <c r="CEK86" s="2"/>
      <c r="CEL86" s="2"/>
      <c r="CEM86" s="2"/>
      <c r="CEN86" s="2"/>
      <c r="CEO86" s="2"/>
      <c r="CEP86" s="2"/>
      <c r="CEQ86" s="2"/>
      <c r="CER86" s="2"/>
      <c r="CES86" s="2"/>
      <c r="CET86" s="2"/>
      <c r="CEU86" s="2"/>
      <c r="CEV86" s="2"/>
      <c r="CEW86" s="2"/>
      <c r="CEX86" s="2"/>
      <c r="CEY86" s="2"/>
      <c r="CEZ86" s="2"/>
      <c r="CFA86" s="2"/>
      <c r="CFB86" s="2"/>
      <c r="CFC86" s="2"/>
      <c r="CFD86" s="2"/>
      <c r="CFE86" s="2"/>
      <c r="CFF86" s="2"/>
      <c r="CFG86" s="2"/>
      <c r="CFH86" s="2"/>
      <c r="CFI86" s="2"/>
      <c r="CFJ86" s="2"/>
      <c r="CFK86" s="2"/>
      <c r="CFL86" s="2"/>
      <c r="CFM86" s="2"/>
      <c r="CFN86" s="2"/>
      <c r="CFO86" s="2"/>
      <c r="CFP86" s="2"/>
      <c r="CFQ86" s="2"/>
      <c r="CFR86" s="2"/>
      <c r="CFS86" s="2"/>
      <c r="CFT86" s="2"/>
      <c r="CFU86" s="2"/>
      <c r="CFV86" s="2"/>
      <c r="CFW86" s="2"/>
      <c r="CFX86" s="2"/>
      <c r="CFY86" s="2"/>
      <c r="CFZ86" s="2"/>
      <c r="CGA86" s="2"/>
      <c r="CGB86" s="2"/>
      <c r="CGC86" s="2"/>
      <c r="CGD86" s="2"/>
      <c r="CGE86" s="2"/>
      <c r="CGF86" s="2"/>
      <c r="CGG86" s="2"/>
      <c r="CGH86" s="2"/>
      <c r="CGI86" s="2"/>
      <c r="CGJ86" s="2"/>
      <c r="CGK86" s="2"/>
      <c r="CGL86" s="2"/>
      <c r="CGM86" s="2"/>
      <c r="CGN86" s="2"/>
      <c r="CGO86" s="2"/>
      <c r="CGP86" s="2"/>
      <c r="CGQ86" s="2"/>
      <c r="CGR86" s="2"/>
      <c r="CGS86" s="2"/>
      <c r="CGT86" s="2"/>
      <c r="CGU86" s="2"/>
      <c r="CGV86" s="2"/>
      <c r="CGW86" s="2"/>
      <c r="CGX86" s="2"/>
      <c r="CGY86" s="2"/>
      <c r="CGZ86" s="2"/>
      <c r="CHA86" s="2"/>
      <c r="CHB86" s="2"/>
      <c r="CHC86" s="2"/>
      <c r="CHD86" s="2"/>
      <c r="CHE86" s="2"/>
      <c r="CHF86" s="2"/>
      <c r="CHG86" s="2"/>
      <c r="CHH86" s="2"/>
      <c r="CHI86" s="2"/>
      <c r="CHJ86" s="2"/>
      <c r="CHK86" s="2"/>
      <c r="CHL86" s="2"/>
      <c r="CHM86" s="2"/>
      <c r="CHN86" s="2"/>
      <c r="CHO86" s="2"/>
      <c r="CHP86" s="2"/>
      <c r="CHQ86" s="2"/>
      <c r="CHR86" s="2"/>
      <c r="CHS86" s="2"/>
      <c r="CHT86" s="2"/>
      <c r="CHU86" s="2"/>
      <c r="CHV86" s="2"/>
      <c r="CHW86" s="2"/>
      <c r="CHX86" s="2"/>
      <c r="CHY86" s="2"/>
      <c r="CHZ86" s="2"/>
      <c r="CIA86" s="2"/>
      <c r="CIB86" s="2"/>
      <c r="CIC86" s="2"/>
      <c r="CID86" s="2"/>
      <c r="CIE86" s="2"/>
      <c r="CIF86" s="2"/>
      <c r="CIG86" s="2"/>
      <c r="CIH86" s="2"/>
      <c r="CII86" s="2"/>
      <c r="CIJ86" s="2"/>
      <c r="CIK86" s="2"/>
      <c r="CIL86" s="2"/>
      <c r="CIM86" s="2"/>
      <c r="CIN86" s="2"/>
      <c r="CIO86" s="2"/>
      <c r="CIP86" s="2"/>
      <c r="CIQ86" s="2"/>
      <c r="CIR86" s="2"/>
      <c r="CIS86" s="2"/>
      <c r="CIT86" s="2"/>
      <c r="CIU86" s="2"/>
      <c r="CIV86" s="2"/>
      <c r="CIW86" s="2"/>
      <c r="CIX86" s="2"/>
      <c r="CIY86" s="2"/>
      <c r="CIZ86" s="2"/>
      <c r="CJA86" s="2"/>
      <c r="CJB86" s="2"/>
      <c r="CJC86" s="2"/>
      <c r="CJD86" s="2"/>
      <c r="CJE86" s="2"/>
      <c r="CJF86" s="2"/>
      <c r="CJG86" s="2"/>
      <c r="CJH86" s="2"/>
      <c r="CJI86" s="2"/>
      <c r="CJJ86" s="2"/>
      <c r="CJK86" s="2"/>
      <c r="CJL86" s="2"/>
      <c r="CJM86" s="2"/>
      <c r="CJN86" s="2"/>
      <c r="CJO86" s="2"/>
      <c r="CJP86" s="2"/>
      <c r="CJQ86" s="2"/>
      <c r="CJR86" s="2"/>
      <c r="CJS86" s="2"/>
      <c r="CJT86" s="2"/>
      <c r="CJU86" s="2"/>
      <c r="CJV86" s="2"/>
      <c r="CJW86" s="2"/>
      <c r="CJX86" s="2"/>
      <c r="CJY86" s="2"/>
      <c r="CJZ86" s="2"/>
      <c r="CKA86" s="2"/>
      <c r="CKB86" s="2"/>
      <c r="CKC86" s="2"/>
      <c r="CKD86" s="2"/>
      <c r="CKE86" s="2"/>
      <c r="CKF86" s="2"/>
      <c r="CKG86" s="2"/>
      <c r="CKH86" s="2"/>
      <c r="CKI86" s="2"/>
      <c r="CKJ86" s="2"/>
      <c r="CKK86" s="2"/>
      <c r="CKL86" s="2"/>
      <c r="CKM86" s="2"/>
      <c r="CKN86" s="2"/>
      <c r="CKO86" s="2"/>
      <c r="CKP86" s="2"/>
      <c r="CKQ86" s="2"/>
      <c r="CKR86" s="2"/>
      <c r="CKS86" s="2"/>
      <c r="CKT86" s="2"/>
      <c r="CKU86" s="2"/>
      <c r="CKV86" s="2"/>
      <c r="CKW86" s="2"/>
      <c r="CKX86" s="2"/>
      <c r="CKY86" s="2"/>
      <c r="CKZ86" s="2"/>
      <c r="CLA86" s="2"/>
      <c r="CLB86" s="2"/>
      <c r="CLC86" s="2"/>
      <c r="CLD86" s="2"/>
      <c r="CLE86" s="2"/>
      <c r="CLF86" s="2"/>
      <c r="CLG86" s="2"/>
      <c r="CLH86" s="2"/>
      <c r="CLI86" s="2"/>
      <c r="CLJ86" s="2"/>
      <c r="CLK86" s="2"/>
      <c r="CLL86" s="2"/>
      <c r="CLM86" s="2"/>
      <c r="CLN86" s="2"/>
      <c r="CLO86" s="2"/>
      <c r="CLP86" s="2"/>
      <c r="CLQ86" s="2"/>
      <c r="CLR86" s="2"/>
      <c r="CLS86" s="2"/>
      <c r="CLT86" s="2"/>
      <c r="CLU86" s="2"/>
      <c r="CLV86" s="2"/>
      <c r="CLW86" s="2"/>
      <c r="CLX86" s="2"/>
      <c r="CLY86" s="2"/>
      <c r="CLZ86" s="2"/>
      <c r="CMA86" s="2"/>
      <c r="CMB86" s="2"/>
      <c r="CMC86" s="2"/>
      <c r="CMD86" s="2"/>
      <c r="CME86" s="2"/>
      <c r="CMF86" s="2"/>
      <c r="CMG86" s="2"/>
      <c r="CMH86" s="2"/>
      <c r="CMI86" s="2"/>
      <c r="CMJ86" s="2"/>
      <c r="CMK86" s="2"/>
      <c r="CML86" s="2"/>
      <c r="CMM86" s="2"/>
      <c r="CMN86" s="2"/>
      <c r="CMO86" s="2"/>
      <c r="CMP86" s="2"/>
      <c r="CMQ86" s="2"/>
      <c r="CMR86" s="2"/>
      <c r="CMS86" s="2"/>
      <c r="CMT86" s="2"/>
      <c r="CMU86" s="2"/>
      <c r="CMV86" s="2"/>
      <c r="CMW86" s="2"/>
      <c r="CMX86" s="2"/>
      <c r="CMY86" s="2"/>
      <c r="CMZ86" s="2"/>
      <c r="CNA86" s="2"/>
      <c r="CNB86" s="2"/>
      <c r="CNC86" s="2"/>
      <c r="CND86" s="2"/>
      <c r="CNE86" s="2"/>
      <c r="CNF86" s="2"/>
      <c r="CNG86" s="2"/>
      <c r="CNH86" s="2"/>
      <c r="CNI86" s="2"/>
      <c r="CNJ86" s="2"/>
      <c r="CNK86" s="2"/>
      <c r="CNL86" s="2"/>
      <c r="CNM86" s="2"/>
      <c r="CNN86" s="2"/>
      <c r="CNO86" s="2"/>
      <c r="CNP86" s="2"/>
      <c r="CNQ86" s="2"/>
      <c r="CNR86" s="2"/>
      <c r="CNS86" s="2"/>
      <c r="CNT86" s="2"/>
      <c r="CNU86" s="2"/>
      <c r="CNV86" s="2"/>
      <c r="CNW86" s="2"/>
      <c r="CNX86" s="2"/>
      <c r="CNY86" s="2"/>
      <c r="CNZ86" s="2"/>
      <c r="COA86" s="2"/>
      <c r="COB86" s="2"/>
      <c r="COC86" s="2"/>
      <c r="COD86" s="2"/>
      <c r="COE86" s="2"/>
      <c r="COF86" s="2"/>
      <c r="COG86" s="2"/>
      <c r="COH86" s="2"/>
      <c r="COI86" s="2"/>
      <c r="COJ86" s="2"/>
      <c r="COK86" s="2"/>
      <c r="COL86" s="2"/>
      <c r="COM86" s="2"/>
      <c r="CON86" s="2"/>
      <c r="COO86" s="2"/>
      <c r="COP86" s="2"/>
      <c r="COQ86" s="2"/>
      <c r="COR86" s="2"/>
      <c r="COS86" s="2"/>
      <c r="COT86" s="2"/>
      <c r="COU86" s="2"/>
      <c r="COV86" s="2"/>
      <c r="COW86" s="2"/>
      <c r="COX86" s="2"/>
      <c r="COY86" s="2"/>
      <c r="COZ86" s="2"/>
      <c r="CPA86" s="2"/>
      <c r="CPB86" s="2"/>
      <c r="CPC86" s="2"/>
      <c r="CPD86" s="2"/>
      <c r="CPE86" s="2"/>
      <c r="CPF86" s="2"/>
      <c r="CPG86" s="2"/>
      <c r="CPH86" s="2"/>
      <c r="CPI86" s="2"/>
      <c r="CPJ86" s="2"/>
      <c r="CPK86" s="2"/>
      <c r="CPL86" s="2"/>
      <c r="CPM86" s="2"/>
      <c r="CPN86" s="2"/>
      <c r="CPO86" s="2"/>
      <c r="CPP86" s="2"/>
      <c r="CPQ86" s="2"/>
      <c r="CPR86" s="2"/>
      <c r="CPS86" s="2"/>
      <c r="CPT86" s="2"/>
      <c r="CPU86" s="2"/>
      <c r="CPV86" s="2"/>
      <c r="CPW86" s="2"/>
      <c r="CPX86" s="2"/>
      <c r="CPY86" s="2"/>
      <c r="CPZ86" s="2"/>
      <c r="CQA86" s="2"/>
      <c r="CQB86" s="2"/>
      <c r="CQC86" s="2"/>
      <c r="CQD86" s="2"/>
      <c r="CQE86" s="2"/>
      <c r="CQF86" s="2"/>
      <c r="CQG86" s="2"/>
      <c r="CQH86" s="2"/>
      <c r="CQI86" s="2"/>
      <c r="CQJ86" s="2"/>
      <c r="CQK86" s="2"/>
      <c r="CQL86" s="2"/>
      <c r="CQM86" s="2"/>
      <c r="CQN86" s="2"/>
      <c r="CQO86" s="2"/>
      <c r="CQP86" s="2"/>
      <c r="CQQ86" s="2"/>
      <c r="CQR86" s="2"/>
      <c r="CQS86" s="2"/>
      <c r="CQT86" s="2"/>
      <c r="CQU86" s="2"/>
      <c r="CQV86" s="2"/>
      <c r="CQW86" s="2"/>
      <c r="CQX86" s="2"/>
      <c r="CQY86" s="2"/>
      <c r="CQZ86" s="2"/>
      <c r="CRA86" s="2"/>
      <c r="CRB86" s="2"/>
      <c r="CRC86" s="2"/>
      <c r="CRD86" s="2"/>
      <c r="CRE86" s="2"/>
      <c r="CRF86" s="2"/>
      <c r="CRG86" s="2"/>
      <c r="CRH86" s="2"/>
      <c r="CRI86" s="2"/>
      <c r="CRJ86" s="2"/>
      <c r="CRK86" s="2"/>
      <c r="CRL86" s="2"/>
      <c r="CRM86" s="2"/>
      <c r="CRN86" s="2"/>
      <c r="CRO86" s="2"/>
      <c r="CRP86" s="2"/>
      <c r="CRQ86" s="2"/>
      <c r="CRR86" s="2"/>
      <c r="CRS86" s="2"/>
      <c r="CRT86" s="2"/>
      <c r="CRU86" s="2"/>
      <c r="CRV86" s="2"/>
      <c r="CRW86" s="2"/>
      <c r="CRX86" s="2"/>
      <c r="CRY86" s="2"/>
      <c r="CRZ86" s="2"/>
      <c r="CSA86" s="2"/>
      <c r="CSB86" s="2"/>
      <c r="CSC86" s="2"/>
      <c r="CSD86" s="2"/>
      <c r="CSE86" s="2"/>
      <c r="CSF86" s="2"/>
      <c r="CSG86" s="2"/>
      <c r="CSH86" s="2"/>
      <c r="CSI86" s="2"/>
      <c r="CSJ86" s="2"/>
      <c r="CSK86" s="2"/>
      <c r="CSL86" s="2"/>
      <c r="CSM86" s="2"/>
      <c r="CSN86" s="2"/>
      <c r="CSO86" s="2"/>
      <c r="CSP86" s="2"/>
      <c r="CSQ86" s="2"/>
      <c r="CSR86" s="2"/>
      <c r="CSS86" s="2"/>
      <c r="CST86" s="2"/>
      <c r="CSU86" s="2"/>
      <c r="CSV86" s="2"/>
      <c r="CSW86" s="2"/>
      <c r="CSX86" s="2"/>
      <c r="CSY86" s="2"/>
      <c r="CSZ86" s="2"/>
      <c r="CTA86" s="2"/>
      <c r="CTB86" s="2"/>
      <c r="CTC86" s="2"/>
      <c r="CTD86" s="2"/>
      <c r="CTE86" s="2"/>
      <c r="CTF86" s="2"/>
      <c r="CTG86" s="2"/>
      <c r="CTH86" s="2"/>
      <c r="CTI86" s="2"/>
      <c r="CTJ86" s="2"/>
      <c r="CTK86" s="2"/>
      <c r="CTL86" s="2"/>
      <c r="CTM86" s="2"/>
      <c r="CTN86" s="2"/>
      <c r="CTO86" s="2"/>
      <c r="CTP86" s="2"/>
      <c r="CTQ86" s="2"/>
      <c r="CTR86" s="2"/>
      <c r="CTS86" s="2"/>
      <c r="CTT86" s="2"/>
      <c r="CTU86" s="2"/>
      <c r="CTV86" s="2"/>
      <c r="CTW86" s="2"/>
      <c r="CTX86" s="2"/>
      <c r="CTY86" s="2"/>
      <c r="CTZ86" s="2"/>
      <c r="CUA86" s="2"/>
      <c r="CUB86" s="2"/>
      <c r="CUC86" s="2"/>
      <c r="CUD86" s="2"/>
      <c r="CUE86" s="2"/>
      <c r="CUF86" s="2"/>
      <c r="CUG86" s="2"/>
      <c r="CUH86" s="2"/>
      <c r="CUI86" s="2"/>
      <c r="CUJ86" s="2"/>
      <c r="CUK86" s="2"/>
      <c r="CUL86" s="2"/>
      <c r="CUM86" s="2"/>
      <c r="CUN86" s="2"/>
      <c r="CUO86" s="2"/>
      <c r="CUP86" s="2"/>
      <c r="CUQ86" s="2"/>
      <c r="CUR86" s="2"/>
      <c r="CUS86" s="2"/>
      <c r="CUT86" s="2"/>
      <c r="CUU86" s="2"/>
      <c r="CUV86" s="2"/>
      <c r="CUW86" s="2"/>
      <c r="CUX86" s="2"/>
      <c r="CUY86" s="2"/>
      <c r="CUZ86" s="2"/>
      <c r="CVA86" s="2"/>
      <c r="CVB86" s="2"/>
      <c r="CVC86" s="2"/>
      <c r="CVD86" s="2"/>
      <c r="CVE86" s="2"/>
      <c r="CVF86" s="2"/>
      <c r="CVG86" s="2"/>
      <c r="CVH86" s="2"/>
      <c r="CVI86" s="2"/>
      <c r="CVJ86" s="2"/>
      <c r="CVK86" s="2"/>
      <c r="CVL86" s="2"/>
      <c r="CVM86" s="2"/>
      <c r="CVN86" s="2"/>
      <c r="CVO86" s="2"/>
      <c r="CVP86" s="2"/>
      <c r="CVQ86" s="2"/>
      <c r="CVR86" s="2"/>
      <c r="CVS86" s="2"/>
      <c r="CVT86" s="2"/>
      <c r="CVU86" s="2"/>
      <c r="CVV86" s="2"/>
      <c r="CVW86" s="2"/>
      <c r="CVX86" s="2"/>
      <c r="CVY86" s="2"/>
      <c r="CVZ86" s="2"/>
      <c r="CWA86" s="2"/>
      <c r="CWB86" s="2"/>
      <c r="CWC86" s="2"/>
      <c r="CWD86" s="2"/>
      <c r="CWE86" s="2"/>
      <c r="CWF86" s="2"/>
      <c r="CWG86" s="2"/>
      <c r="CWH86" s="2"/>
      <c r="CWI86" s="2"/>
      <c r="CWJ86" s="2"/>
      <c r="CWK86" s="2"/>
      <c r="CWL86" s="2"/>
      <c r="CWM86" s="2"/>
      <c r="CWN86" s="2"/>
      <c r="CWO86" s="2"/>
      <c r="CWP86" s="2"/>
      <c r="CWQ86" s="2"/>
      <c r="CWR86" s="2"/>
      <c r="CWS86" s="2"/>
      <c r="CWT86" s="2"/>
      <c r="CWU86" s="2"/>
      <c r="CWV86" s="2"/>
      <c r="CWW86" s="2"/>
      <c r="CWX86" s="2"/>
      <c r="CWY86" s="2"/>
      <c r="CWZ86" s="2"/>
      <c r="CXA86" s="2"/>
      <c r="CXB86" s="2"/>
      <c r="CXC86" s="2"/>
      <c r="CXD86" s="2"/>
      <c r="CXE86" s="2"/>
      <c r="CXF86" s="2"/>
      <c r="CXG86" s="2"/>
      <c r="CXH86" s="2"/>
      <c r="CXI86" s="2"/>
      <c r="CXJ86" s="2"/>
      <c r="CXK86" s="2"/>
      <c r="CXL86" s="2"/>
      <c r="CXM86" s="2"/>
      <c r="CXN86" s="2"/>
      <c r="CXO86" s="2"/>
      <c r="CXP86" s="2"/>
      <c r="CXQ86" s="2"/>
      <c r="CXR86" s="2"/>
      <c r="CXS86" s="2"/>
      <c r="CXT86" s="2"/>
      <c r="CXU86" s="2"/>
      <c r="CXV86" s="2"/>
      <c r="CXW86" s="2"/>
      <c r="CXX86" s="2"/>
      <c r="CXY86" s="2"/>
      <c r="CXZ86" s="2"/>
      <c r="CYA86" s="2"/>
      <c r="CYB86" s="2"/>
      <c r="CYC86" s="2"/>
      <c r="CYD86" s="2"/>
      <c r="CYE86" s="2"/>
      <c r="CYF86" s="2"/>
      <c r="CYG86" s="2"/>
      <c r="CYH86" s="2"/>
      <c r="CYI86" s="2"/>
      <c r="CYJ86" s="2"/>
      <c r="CYK86" s="2"/>
      <c r="CYL86" s="2"/>
      <c r="CYM86" s="2"/>
      <c r="CYN86" s="2"/>
      <c r="CYO86" s="2"/>
      <c r="CYP86" s="2"/>
      <c r="CYQ86" s="2"/>
      <c r="CYR86" s="2"/>
      <c r="CYS86" s="2"/>
      <c r="CYT86" s="2"/>
      <c r="CYU86" s="2"/>
      <c r="CYV86" s="2"/>
      <c r="CYW86" s="2"/>
      <c r="CYX86" s="2"/>
      <c r="CYY86" s="2"/>
      <c r="CYZ86" s="2"/>
      <c r="CZA86" s="2"/>
      <c r="CZB86" s="2"/>
      <c r="CZC86" s="2"/>
      <c r="CZD86" s="2"/>
      <c r="CZE86" s="2"/>
      <c r="CZF86" s="2"/>
      <c r="CZG86" s="2"/>
      <c r="CZH86" s="2"/>
      <c r="CZI86" s="2"/>
      <c r="CZJ86" s="2"/>
      <c r="CZK86" s="2"/>
      <c r="CZL86" s="2"/>
      <c r="CZM86" s="2"/>
      <c r="CZN86" s="2"/>
      <c r="CZO86" s="2"/>
      <c r="CZP86" s="2"/>
      <c r="CZQ86" s="2"/>
      <c r="CZR86" s="2"/>
      <c r="CZS86" s="2"/>
      <c r="CZT86" s="2"/>
      <c r="CZU86" s="2"/>
      <c r="CZV86" s="2"/>
      <c r="CZW86" s="2"/>
      <c r="CZX86" s="2"/>
      <c r="CZY86" s="2"/>
      <c r="CZZ86" s="2"/>
      <c r="DAA86" s="2"/>
      <c r="DAB86" s="2"/>
      <c r="DAC86" s="2"/>
      <c r="DAD86" s="2"/>
      <c r="DAE86" s="2"/>
      <c r="DAF86" s="2"/>
      <c r="DAG86" s="2"/>
      <c r="DAH86" s="2"/>
      <c r="DAI86" s="2"/>
      <c r="DAJ86" s="2"/>
      <c r="DAK86" s="2"/>
      <c r="DAL86" s="2"/>
      <c r="DAM86" s="2"/>
      <c r="DAN86" s="2"/>
      <c r="DAO86" s="2"/>
      <c r="DAP86" s="2"/>
      <c r="DAQ86" s="2"/>
      <c r="DAR86" s="2"/>
      <c r="DAS86" s="2"/>
      <c r="DAT86" s="2"/>
      <c r="DAU86" s="2"/>
      <c r="DAV86" s="2"/>
      <c r="DAW86" s="2"/>
      <c r="DAX86" s="2"/>
      <c r="DAY86" s="2"/>
      <c r="DAZ86" s="2"/>
      <c r="DBA86" s="2"/>
      <c r="DBB86" s="2"/>
      <c r="DBC86" s="2"/>
      <c r="DBD86" s="2"/>
      <c r="DBE86" s="2"/>
      <c r="DBF86" s="2"/>
      <c r="DBG86" s="2"/>
      <c r="DBH86" s="2"/>
      <c r="DBI86" s="2"/>
      <c r="DBJ86" s="2"/>
      <c r="DBK86" s="2"/>
      <c r="DBL86" s="2"/>
      <c r="DBM86" s="2"/>
      <c r="DBN86" s="2"/>
      <c r="DBO86" s="2"/>
      <c r="DBP86" s="2"/>
      <c r="DBQ86" s="2"/>
      <c r="DBR86" s="2"/>
      <c r="DBS86" s="2"/>
      <c r="DBT86" s="2"/>
      <c r="DBU86" s="2"/>
      <c r="DBV86" s="2"/>
      <c r="DBW86" s="2"/>
      <c r="DBX86" s="2"/>
      <c r="DBY86" s="2"/>
      <c r="DBZ86" s="2"/>
      <c r="DCA86" s="2"/>
      <c r="DCB86" s="2"/>
      <c r="DCC86" s="2"/>
      <c r="DCD86" s="2"/>
      <c r="DCE86" s="2"/>
      <c r="DCF86" s="2"/>
      <c r="DCG86" s="2"/>
      <c r="DCH86" s="2"/>
      <c r="DCI86" s="2"/>
      <c r="DCJ86" s="2"/>
      <c r="DCK86" s="2"/>
      <c r="DCL86" s="2"/>
      <c r="DCM86" s="2"/>
      <c r="DCN86" s="2"/>
      <c r="DCO86" s="2"/>
      <c r="DCP86" s="2"/>
      <c r="DCQ86" s="2"/>
      <c r="DCR86" s="2"/>
      <c r="DCS86" s="2"/>
      <c r="DCT86" s="2"/>
      <c r="DCU86" s="2"/>
      <c r="DCV86" s="2"/>
      <c r="DCW86" s="2"/>
      <c r="DCX86" s="2"/>
      <c r="DCY86" s="2"/>
      <c r="DCZ86" s="2"/>
      <c r="DDA86" s="2"/>
      <c r="DDB86" s="2"/>
      <c r="DDC86" s="2"/>
      <c r="DDD86" s="2"/>
      <c r="DDE86" s="2"/>
      <c r="DDF86" s="2"/>
      <c r="DDG86" s="2"/>
      <c r="DDH86" s="2"/>
      <c r="DDI86" s="2"/>
      <c r="DDJ86" s="2"/>
      <c r="DDK86" s="2"/>
      <c r="DDL86" s="2"/>
      <c r="DDM86" s="2"/>
      <c r="DDN86" s="2"/>
      <c r="DDO86" s="2"/>
      <c r="DDP86" s="2"/>
      <c r="DDQ86" s="2"/>
      <c r="DDR86" s="2"/>
      <c r="DDS86" s="2"/>
      <c r="DDT86" s="2"/>
      <c r="DDU86" s="2"/>
      <c r="DDV86" s="2"/>
      <c r="DDW86" s="2"/>
      <c r="DDX86" s="2"/>
      <c r="DDY86" s="2"/>
      <c r="DDZ86" s="2"/>
      <c r="DEA86" s="2"/>
      <c r="DEB86" s="2"/>
      <c r="DEC86" s="2"/>
      <c r="DED86" s="2"/>
      <c r="DEE86" s="2"/>
      <c r="DEF86" s="2"/>
      <c r="DEG86" s="2"/>
      <c r="DEH86" s="2"/>
      <c r="DEI86" s="2"/>
      <c r="DEJ86" s="2"/>
      <c r="DEK86" s="2"/>
      <c r="DEL86" s="2"/>
      <c r="DEM86" s="2"/>
      <c r="DEN86" s="2"/>
      <c r="DEO86" s="2"/>
      <c r="DEP86" s="2"/>
      <c r="DEQ86" s="2"/>
      <c r="DER86" s="2"/>
      <c r="DES86" s="2"/>
      <c r="DET86" s="2"/>
      <c r="DEU86" s="2"/>
      <c r="DEV86" s="2"/>
      <c r="DEW86" s="2"/>
      <c r="DEX86" s="2"/>
      <c r="DEY86" s="2"/>
      <c r="DEZ86" s="2"/>
      <c r="DFA86" s="2"/>
      <c r="DFB86" s="2"/>
      <c r="DFC86" s="2"/>
      <c r="DFD86" s="2"/>
      <c r="DFE86" s="2"/>
      <c r="DFF86" s="2"/>
      <c r="DFG86" s="2"/>
      <c r="DFH86" s="2"/>
      <c r="DFI86" s="2"/>
      <c r="DFJ86" s="2"/>
      <c r="DFK86" s="2"/>
      <c r="DFL86" s="2"/>
      <c r="DFM86" s="2"/>
      <c r="DFN86" s="2"/>
      <c r="DFO86" s="2"/>
      <c r="DFP86" s="2"/>
      <c r="DFQ86" s="2"/>
      <c r="DFR86" s="2"/>
      <c r="DFS86" s="2"/>
      <c r="DFT86" s="2"/>
      <c r="DFU86" s="2"/>
      <c r="DFV86" s="2"/>
      <c r="DFW86" s="2"/>
      <c r="DFX86" s="2"/>
      <c r="DFY86" s="2"/>
      <c r="DFZ86" s="2"/>
      <c r="DGA86" s="2"/>
      <c r="DGB86" s="2"/>
      <c r="DGC86" s="2"/>
      <c r="DGD86" s="2"/>
      <c r="DGE86" s="2"/>
      <c r="DGF86" s="2"/>
      <c r="DGG86" s="2"/>
      <c r="DGH86" s="2"/>
      <c r="DGI86" s="2"/>
      <c r="DGJ86" s="2"/>
      <c r="DGK86" s="2"/>
      <c r="DGL86" s="2"/>
      <c r="DGM86" s="2"/>
      <c r="DGN86" s="2"/>
      <c r="DGO86" s="2"/>
      <c r="DGP86" s="2"/>
      <c r="DGQ86" s="2"/>
      <c r="DGR86" s="2"/>
      <c r="DGS86" s="2"/>
      <c r="DGT86" s="2"/>
      <c r="DGU86" s="2"/>
      <c r="DGV86" s="2"/>
      <c r="DGW86" s="2"/>
      <c r="DGX86" s="2"/>
      <c r="DGY86" s="2"/>
      <c r="DGZ86" s="2"/>
      <c r="DHA86" s="2"/>
      <c r="DHB86" s="2"/>
      <c r="DHC86" s="2"/>
      <c r="DHD86" s="2"/>
      <c r="DHE86" s="2"/>
      <c r="DHF86" s="2"/>
      <c r="DHG86" s="2"/>
      <c r="DHH86" s="2"/>
      <c r="DHI86" s="2"/>
      <c r="DHJ86" s="2"/>
      <c r="DHK86" s="2"/>
      <c r="DHL86" s="2"/>
      <c r="DHM86" s="2"/>
      <c r="DHN86" s="2"/>
      <c r="DHO86" s="2"/>
      <c r="DHP86" s="2"/>
      <c r="DHQ86" s="2"/>
      <c r="DHR86" s="2"/>
      <c r="DHS86" s="2"/>
      <c r="DHT86" s="2"/>
      <c r="DHU86" s="2"/>
      <c r="DHV86" s="2"/>
      <c r="DHW86" s="2"/>
      <c r="DHX86" s="2"/>
      <c r="DHY86" s="2"/>
      <c r="DHZ86" s="2"/>
      <c r="DIA86" s="2"/>
      <c r="DIB86" s="2"/>
      <c r="DIC86" s="2"/>
      <c r="DID86" s="2"/>
      <c r="DIE86" s="2"/>
      <c r="DIF86" s="2"/>
      <c r="DIG86" s="2"/>
      <c r="DIH86" s="2"/>
      <c r="DII86" s="2"/>
      <c r="DIJ86" s="2"/>
      <c r="DIK86" s="2"/>
      <c r="DIL86" s="2"/>
      <c r="DIM86" s="2"/>
      <c r="DIN86" s="2"/>
      <c r="DIO86" s="2"/>
      <c r="DIP86" s="2"/>
      <c r="DIQ86" s="2"/>
      <c r="DIR86" s="2"/>
      <c r="DIS86" s="2"/>
      <c r="DIT86" s="2"/>
      <c r="DIU86" s="2"/>
      <c r="DIV86" s="2"/>
      <c r="DIW86" s="2"/>
      <c r="DIX86" s="2"/>
      <c r="DIY86" s="2"/>
      <c r="DIZ86" s="2"/>
      <c r="DJA86" s="2"/>
      <c r="DJB86" s="2"/>
      <c r="DJC86" s="2"/>
      <c r="DJD86" s="2"/>
      <c r="DJE86" s="2"/>
      <c r="DJF86" s="2"/>
      <c r="DJG86" s="2"/>
      <c r="DJH86" s="2"/>
      <c r="DJI86" s="2"/>
      <c r="DJJ86" s="2"/>
      <c r="DJK86" s="2"/>
      <c r="DJL86" s="2"/>
      <c r="DJM86" s="2"/>
      <c r="DJN86" s="2"/>
      <c r="DJO86" s="2"/>
      <c r="DJP86" s="2"/>
      <c r="DJQ86" s="2"/>
      <c r="DJR86" s="2"/>
      <c r="DJS86" s="2"/>
      <c r="DJT86" s="2"/>
      <c r="DJU86" s="2"/>
      <c r="DJV86" s="2"/>
      <c r="DJW86" s="2"/>
      <c r="DJX86" s="2"/>
      <c r="DJY86" s="2"/>
      <c r="DJZ86" s="2"/>
      <c r="DKA86" s="2"/>
      <c r="DKB86" s="2"/>
      <c r="DKC86" s="2"/>
      <c r="DKD86" s="2"/>
      <c r="DKE86" s="2"/>
      <c r="DKF86" s="2"/>
      <c r="DKG86" s="2"/>
      <c r="DKH86" s="2"/>
      <c r="DKI86" s="2"/>
      <c r="DKJ86" s="2"/>
      <c r="DKK86" s="2"/>
      <c r="DKL86" s="2"/>
      <c r="DKM86" s="2"/>
      <c r="DKN86" s="2"/>
      <c r="DKO86" s="2"/>
      <c r="DKP86" s="2"/>
      <c r="DKQ86" s="2"/>
      <c r="DKR86" s="2"/>
      <c r="DKS86" s="2"/>
      <c r="DKT86" s="2"/>
      <c r="DKU86" s="2"/>
      <c r="DKV86" s="2"/>
      <c r="DKW86" s="2"/>
      <c r="DKX86" s="2"/>
      <c r="DKY86" s="2"/>
      <c r="DKZ86" s="2"/>
      <c r="DLA86" s="2"/>
      <c r="DLB86" s="2"/>
      <c r="DLC86" s="2"/>
      <c r="DLD86" s="2"/>
      <c r="DLE86" s="2"/>
      <c r="DLF86" s="2"/>
      <c r="DLG86" s="2"/>
      <c r="DLH86" s="2"/>
      <c r="DLI86" s="2"/>
      <c r="DLJ86" s="2"/>
      <c r="DLK86" s="2"/>
      <c r="DLL86" s="2"/>
      <c r="DLM86" s="2"/>
      <c r="DLN86" s="2"/>
      <c r="DLO86" s="2"/>
      <c r="DLP86" s="2"/>
      <c r="DLQ86" s="2"/>
      <c r="DLR86" s="2"/>
      <c r="DLS86" s="2"/>
      <c r="DLT86" s="2"/>
      <c r="DLU86" s="2"/>
      <c r="DLV86" s="2"/>
      <c r="DLW86" s="2"/>
      <c r="DLX86" s="2"/>
      <c r="DLY86" s="2"/>
      <c r="DLZ86" s="2"/>
      <c r="DMA86" s="2"/>
      <c r="DMB86" s="2"/>
      <c r="DMC86" s="2"/>
      <c r="DMD86" s="2"/>
      <c r="DME86" s="2"/>
      <c r="DMF86" s="2"/>
      <c r="DMG86" s="2"/>
      <c r="DMH86" s="2"/>
      <c r="DMI86" s="2"/>
      <c r="DMJ86" s="2"/>
      <c r="DMK86" s="2"/>
      <c r="DML86" s="2"/>
      <c r="DMM86" s="2"/>
      <c r="DMN86" s="2"/>
      <c r="DMO86" s="2"/>
      <c r="DMP86" s="2"/>
      <c r="DMQ86" s="2"/>
      <c r="DMR86" s="2"/>
      <c r="DMS86" s="2"/>
      <c r="DMT86" s="2"/>
      <c r="DMU86" s="2"/>
      <c r="DMV86" s="2"/>
      <c r="DMW86" s="2"/>
      <c r="DMX86" s="2"/>
      <c r="DMY86" s="2"/>
      <c r="DMZ86" s="2"/>
      <c r="DNA86" s="2"/>
      <c r="DNB86" s="2"/>
      <c r="DNC86" s="2"/>
      <c r="DND86" s="2"/>
      <c r="DNE86" s="2"/>
      <c r="DNF86" s="2"/>
      <c r="DNG86" s="2"/>
      <c r="DNH86" s="2"/>
      <c r="DNI86" s="2"/>
      <c r="DNJ86" s="2"/>
      <c r="DNK86" s="2"/>
      <c r="DNL86" s="2"/>
      <c r="DNM86" s="2"/>
      <c r="DNN86" s="2"/>
      <c r="DNO86" s="2"/>
      <c r="DNP86" s="2"/>
      <c r="DNQ86" s="2"/>
      <c r="DNR86" s="2"/>
      <c r="DNS86" s="2"/>
      <c r="DNT86" s="2"/>
      <c r="DNU86" s="2"/>
      <c r="DNV86" s="2"/>
      <c r="DNW86" s="2"/>
      <c r="DNX86" s="2"/>
      <c r="DNY86" s="2"/>
      <c r="DNZ86" s="2"/>
      <c r="DOA86" s="2"/>
      <c r="DOB86" s="2"/>
      <c r="DOC86" s="2"/>
      <c r="DOD86" s="2"/>
      <c r="DOE86" s="2"/>
      <c r="DOF86" s="2"/>
      <c r="DOG86" s="2"/>
      <c r="DOH86" s="2"/>
      <c r="DOI86" s="2"/>
      <c r="DOJ86" s="2"/>
      <c r="DOK86" s="2"/>
      <c r="DOL86" s="2"/>
      <c r="DOM86" s="2"/>
      <c r="DON86" s="2"/>
      <c r="DOO86" s="2"/>
      <c r="DOP86" s="2"/>
      <c r="DOQ86" s="2"/>
      <c r="DOR86" s="2"/>
      <c r="DOS86" s="2"/>
      <c r="DOT86" s="2"/>
      <c r="DOU86" s="2"/>
      <c r="DOV86" s="2"/>
      <c r="DOW86" s="2"/>
      <c r="DOX86" s="2"/>
      <c r="DOY86" s="2"/>
      <c r="DOZ86" s="2"/>
      <c r="DPA86" s="2"/>
      <c r="DPB86" s="2"/>
      <c r="DPC86" s="2"/>
      <c r="DPD86" s="2"/>
      <c r="DPE86" s="2"/>
      <c r="DPF86" s="2"/>
      <c r="DPG86" s="2"/>
      <c r="DPH86" s="2"/>
      <c r="DPI86" s="2"/>
      <c r="DPJ86" s="2"/>
      <c r="DPK86" s="2"/>
      <c r="DPL86" s="2"/>
      <c r="DPM86" s="2"/>
      <c r="DPN86" s="2"/>
      <c r="DPO86" s="2"/>
      <c r="DPP86" s="2"/>
      <c r="DPQ86" s="2"/>
      <c r="DPR86" s="2"/>
      <c r="DPS86" s="2"/>
      <c r="DPT86" s="2"/>
      <c r="DPU86" s="2"/>
      <c r="DPV86" s="2"/>
      <c r="DPW86" s="2"/>
      <c r="DPX86" s="2"/>
      <c r="DPY86" s="2"/>
      <c r="DPZ86" s="2"/>
      <c r="DQA86" s="2"/>
      <c r="DQB86" s="2"/>
      <c r="DQC86" s="2"/>
      <c r="DQD86" s="2"/>
      <c r="DQE86" s="2"/>
      <c r="DQF86" s="2"/>
      <c r="DQG86" s="2"/>
      <c r="DQH86" s="2"/>
      <c r="DQI86" s="2"/>
      <c r="DQJ86" s="2"/>
      <c r="DQK86" s="2"/>
      <c r="DQL86" s="2"/>
      <c r="DQM86" s="2"/>
      <c r="DQN86" s="2"/>
      <c r="DQO86" s="2"/>
      <c r="DQP86" s="2"/>
      <c r="DQQ86" s="2"/>
      <c r="DQR86" s="2"/>
      <c r="DQS86" s="2"/>
      <c r="DQT86" s="2"/>
      <c r="DQU86" s="2"/>
      <c r="DQV86" s="2"/>
      <c r="DQW86" s="2"/>
      <c r="DQX86" s="2"/>
      <c r="DQY86" s="2"/>
      <c r="DQZ86" s="2"/>
      <c r="DRA86" s="2"/>
      <c r="DRB86" s="2"/>
      <c r="DRC86" s="2"/>
      <c r="DRD86" s="2"/>
      <c r="DRE86" s="2"/>
      <c r="DRF86" s="2"/>
      <c r="DRG86" s="2"/>
      <c r="DRH86" s="2"/>
      <c r="DRI86" s="2"/>
      <c r="DRJ86" s="2"/>
      <c r="DRK86" s="2"/>
      <c r="DRL86" s="2"/>
      <c r="DRM86" s="2"/>
      <c r="DRN86" s="2"/>
      <c r="DRO86" s="2"/>
      <c r="DRP86" s="2"/>
      <c r="DRQ86" s="2"/>
      <c r="DRR86" s="2"/>
      <c r="DRS86" s="2"/>
      <c r="DRT86" s="2"/>
      <c r="DRU86" s="2"/>
      <c r="DRV86" s="2"/>
      <c r="DRW86" s="2"/>
      <c r="DRX86" s="2"/>
      <c r="DRY86" s="2"/>
      <c r="DRZ86" s="2"/>
      <c r="DSA86" s="2"/>
      <c r="DSB86" s="2"/>
      <c r="DSC86" s="2"/>
      <c r="DSD86" s="2"/>
      <c r="DSE86" s="2"/>
      <c r="DSF86" s="2"/>
      <c r="DSG86" s="2"/>
      <c r="DSH86" s="2"/>
      <c r="DSI86" s="2"/>
      <c r="DSJ86" s="2"/>
      <c r="DSK86" s="2"/>
      <c r="DSL86" s="2"/>
      <c r="DSM86" s="2"/>
      <c r="DSN86" s="2"/>
      <c r="DSO86" s="2"/>
      <c r="DSP86" s="2"/>
      <c r="DSQ86" s="2"/>
      <c r="DSR86" s="2"/>
      <c r="DSS86" s="2"/>
      <c r="DST86" s="2"/>
      <c r="DSU86" s="2"/>
      <c r="DSV86" s="2"/>
      <c r="DSW86" s="2"/>
      <c r="DSX86" s="2"/>
      <c r="DSY86" s="2"/>
      <c r="DSZ86" s="2"/>
      <c r="DTA86" s="2"/>
      <c r="DTB86" s="2"/>
      <c r="DTC86" s="2"/>
      <c r="DTD86" s="2"/>
      <c r="DTE86" s="2"/>
      <c r="DTF86" s="2"/>
      <c r="DTG86" s="2"/>
      <c r="DTH86" s="2"/>
      <c r="DTI86" s="2"/>
      <c r="DTJ86" s="2"/>
      <c r="DTK86" s="2"/>
      <c r="DTL86" s="2"/>
      <c r="DTM86" s="2"/>
      <c r="DTN86" s="2"/>
      <c r="DTO86" s="2"/>
      <c r="DTP86" s="2"/>
      <c r="DTQ86" s="2"/>
      <c r="DTR86" s="2"/>
      <c r="DTS86" s="2"/>
      <c r="DTT86" s="2"/>
      <c r="DTU86" s="2"/>
      <c r="DTV86" s="2"/>
      <c r="DTW86" s="2"/>
      <c r="DTX86" s="2"/>
      <c r="DTY86" s="2"/>
      <c r="DTZ86" s="2"/>
      <c r="DUA86" s="2"/>
      <c r="DUB86" s="2"/>
      <c r="DUC86" s="2"/>
      <c r="DUD86" s="2"/>
      <c r="DUE86" s="2"/>
      <c r="DUF86" s="2"/>
      <c r="DUG86" s="2"/>
      <c r="DUH86" s="2"/>
      <c r="DUI86" s="2"/>
      <c r="DUJ86" s="2"/>
      <c r="DUK86" s="2"/>
      <c r="DUL86" s="2"/>
      <c r="DUM86" s="2"/>
      <c r="DUN86" s="2"/>
      <c r="DUO86" s="2"/>
      <c r="DUP86" s="2"/>
      <c r="DUQ86" s="2"/>
      <c r="DUR86" s="2"/>
      <c r="DUS86" s="2"/>
      <c r="DUT86" s="2"/>
      <c r="DUU86" s="2"/>
      <c r="DUV86" s="2"/>
      <c r="DUW86" s="2"/>
      <c r="DUX86" s="2"/>
      <c r="DUY86" s="2"/>
      <c r="DUZ86" s="2"/>
      <c r="DVA86" s="2"/>
      <c r="DVB86" s="2"/>
      <c r="DVC86" s="2"/>
      <c r="DVD86" s="2"/>
      <c r="DVE86" s="2"/>
      <c r="DVF86" s="2"/>
      <c r="DVG86" s="2"/>
      <c r="DVH86" s="2"/>
      <c r="DVI86" s="2"/>
      <c r="DVJ86" s="2"/>
      <c r="DVK86" s="2"/>
      <c r="DVL86" s="2"/>
      <c r="DVM86" s="2"/>
      <c r="DVN86" s="2"/>
      <c r="DVO86" s="2"/>
      <c r="DVP86" s="2"/>
      <c r="DVQ86" s="2"/>
      <c r="DVR86" s="2"/>
      <c r="DVS86" s="2"/>
      <c r="DVT86" s="2"/>
      <c r="DVU86" s="2"/>
      <c r="DVV86" s="2"/>
      <c r="DVW86" s="2"/>
      <c r="DVX86" s="2"/>
      <c r="DVY86" s="2"/>
      <c r="DVZ86" s="2"/>
      <c r="DWA86" s="2"/>
      <c r="DWB86" s="2"/>
      <c r="DWC86" s="2"/>
      <c r="DWD86" s="2"/>
      <c r="DWE86" s="2"/>
      <c r="DWF86" s="2"/>
      <c r="DWG86" s="2"/>
      <c r="DWH86" s="2"/>
      <c r="DWI86" s="2"/>
      <c r="DWJ86" s="2"/>
      <c r="DWK86" s="2"/>
      <c r="DWL86" s="2"/>
      <c r="DWM86" s="2"/>
      <c r="DWN86" s="2"/>
      <c r="DWO86" s="2"/>
      <c r="DWP86" s="2"/>
      <c r="DWQ86" s="2"/>
      <c r="DWR86" s="2"/>
      <c r="DWS86" s="2"/>
      <c r="DWT86" s="2"/>
      <c r="DWU86" s="2"/>
      <c r="DWV86" s="2"/>
      <c r="DWW86" s="2"/>
      <c r="DWX86" s="2"/>
      <c r="DWY86" s="2"/>
      <c r="DWZ86" s="2"/>
      <c r="DXA86" s="2"/>
      <c r="DXB86" s="2"/>
      <c r="DXC86" s="2"/>
      <c r="DXD86" s="2"/>
      <c r="DXE86" s="2"/>
      <c r="DXF86" s="2"/>
      <c r="DXG86" s="2"/>
      <c r="DXH86" s="2"/>
      <c r="DXI86" s="2"/>
      <c r="DXJ86" s="2"/>
      <c r="DXK86" s="2"/>
      <c r="DXL86" s="2"/>
      <c r="DXM86" s="2"/>
      <c r="DXN86" s="2"/>
      <c r="DXO86" s="2"/>
      <c r="DXP86" s="2"/>
      <c r="DXQ86" s="2"/>
      <c r="DXR86" s="2"/>
      <c r="DXS86" s="2"/>
      <c r="DXT86" s="2"/>
      <c r="DXU86" s="2"/>
      <c r="DXV86" s="2"/>
      <c r="DXW86" s="2"/>
      <c r="DXX86" s="2"/>
      <c r="DXY86" s="2"/>
      <c r="DXZ86" s="2"/>
      <c r="DYA86" s="2"/>
      <c r="DYB86" s="2"/>
      <c r="DYC86" s="2"/>
      <c r="DYD86" s="2"/>
      <c r="DYE86" s="2"/>
      <c r="DYF86" s="2"/>
      <c r="DYG86" s="2"/>
      <c r="DYH86" s="2"/>
      <c r="DYI86" s="2"/>
      <c r="DYJ86" s="2"/>
      <c r="DYK86" s="2"/>
      <c r="DYL86" s="2"/>
      <c r="DYM86" s="2"/>
      <c r="DYN86" s="2"/>
      <c r="DYO86" s="2"/>
      <c r="DYP86" s="2"/>
      <c r="DYQ86" s="2"/>
      <c r="DYR86" s="2"/>
      <c r="DYS86" s="2"/>
      <c r="DYT86" s="2"/>
      <c r="DYU86" s="2"/>
      <c r="DYV86" s="2"/>
      <c r="DYW86" s="2"/>
      <c r="DYX86" s="2"/>
      <c r="DYY86" s="2"/>
      <c r="DYZ86" s="2"/>
      <c r="DZA86" s="2"/>
      <c r="DZB86" s="2"/>
      <c r="DZC86" s="2"/>
      <c r="DZD86" s="2"/>
      <c r="DZE86" s="2"/>
      <c r="DZF86" s="2"/>
      <c r="DZG86" s="2"/>
      <c r="DZH86" s="2"/>
      <c r="DZI86" s="2"/>
      <c r="DZJ86" s="2"/>
      <c r="DZK86" s="2"/>
      <c r="DZL86" s="2"/>
      <c r="DZM86" s="2"/>
      <c r="DZN86" s="2"/>
      <c r="DZO86" s="2"/>
      <c r="DZP86" s="2"/>
      <c r="DZQ86" s="2"/>
      <c r="DZR86" s="2"/>
      <c r="DZS86" s="2"/>
      <c r="DZT86" s="2"/>
      <c r="DZU86" s="2"/>
      <c r="DZV86" s="2"/>
      <c r="DZW86" s="2"/>
      <c r="DZX86" s="2"/>
      <c r="DZY86" s="2"/>
      <c r="DZZ86" s="2"/>
      <c r="EAA86" s="2"/>
      <c r="EAB86" s="2"/>
      <c r="EAC86" s="2"/>
      <c r="EAD86" s="2"/>
      <c r="EAE86" s="2"/>
      <c r="EAF86" s="2"/>
      <c r="EAG86" s="2"/>
      <c r="EAH86" s="2"/>
      <c r="EAI86" s="2"/>
      <c r="EAJ86" s="2"/>
      <c r="EAK86" s="2"/>
      <c r="EAL86" s="2"/>
      <c r="EAM86" s="2"/>
      <c r="EAN86" s="2"/>
      <c r="EAO86" s="2"/>
      <c r="EAP86" s="2"/>
      <c r="EAQ86" s="2"/>
      <c r="EAR86" s="2"/>
      <c r="EAS86" s="2"/>
      <c r="EAT86" s="2"/>
      <c r="EAU86" s="2"/>
      <c r="EAV86" s="2"/>
      <c r="EAW86" s="2"/>
      <c r="EAX86" s="2"/>
      <c r="EAY86" s="2"/>
      <c r="EAZ86" s="2"/>
      <c r="EBA86" s="2"/>
      <c r="EBB86" s="2"/>
      <c r="EBC86" s="2"/>
      <c r="EBD86" s="2"/>
      <c r="EBE86" s="2"/>
      <c r="EBF86" s="2"/>
      <c r="EBG86" s="2"/>
      <c r="EBH86" s="2"/>
      <c r="EBI86" s="2"/>
      <c r="EBJ86" s="2"/>
      <c r="EBK86" s="2"/>
      <c r="EBL86" s="2"/>
      <c r="EBM86" s="2"/>
      <c r="EBN86" s="2"/>
      <c r="EBO86" s="2"/>
      <c r="EBP86" s="2"/>
      <c r="EBQ86" s="2"/>
      <c r="EBR86" s="2"/>
      <c r="EBS86" s="2"/>
      <c r="EBT86" s="2"/>
      <c r="EBU86" s="2"/>
      <c r="EBV86" s="2"/>
      <c r="EBW86" s="2"/>
      <c r="EBX86" s="2"/>
      <c r="EBY86" s="2"/>
      <c r="EBZ86" s="2"/>
      <c r="ECA86" s="2"/>
      <c r="ECB86" s="2"/>
      <c r="ECC86" s="2"/>
      <c r="ECD86" s="2"/>
      <c r="ECE86" s="2"/>
      <c r="ECF86" s="2"/>
      <c r="ECG86" s="2"/>
      <c r="ECH86" s="2"/>
      <c r="ECI86" s="2"/>
      <c r="ECJ86" s="2"/>
      <c r="ECK86" s="2"/>
      <c r="ECL86" s="2"/>
      <c r="ECM86" s="2"/>
      <c r="ECN86" s="2"/>
      <c r="ECO86" s="2"/>
      <c r="ECP86" s="2"/>
      <c r="ECQ86" s="2"/>
      <c r="ECR86" s="2"/>
      <c r="ECS86" s="2"/>
      <c r="ECT86" s="2"/>
      <c r="ECU86" s="2"/>
      <c r="ECV86" s="2"/>
      <c r="ECW86" s="2"/>
      <c r="ECX86" s="2"/>
      <c r="ECY86" s="2"/>
      <c r="ECZ86" s="2"/>
      <c r="EDA86" s="2"/>
      <c r="EDB86" s="2"/>
      <c r="EDC86" s="2"/>
      <c r="EDD86" s="2"/>
      <c r="EDE86" s="2"/>
      <c r="EDF86" s="2"/>
      <c r="EDG86" s="2"/>
      <c r="EDH86" s="2"/>
      <c r="EDI86" s="2"/>
      <c r="EDJ86" s="2"/>
      <c r="EDK86" s="2"/>
      <c r="EDL86" s="2"/>
      <c r="EDM86" s="2"/>
      <c r="EDN86" s="2"/>
      <c r="EDO86" s="2"/>
      <c r="EDP86" s="2"/>
      <c r="EDQ86" s="2"/>
      <c r="EDR86" s="2"/>
      <c r="EDS86" s="2"/>
      <c r="EDT86" s="2"/>
      <c r="EDU86" s="2"/>
      <c r="EDV86" s="2"/>
      <c r="EDW86" s="2"/>
      <c r="EDX86" s="2"/>
      <c r="EDY86" s="2"/>
      <c r="EDZ86" s="2"/>
      <c r="EEA86" s="2"/>
      <c r="EEB86" s="2"/>
      <c r="EEC86" s="2"/>
      <c r="EED86" s="2"/>
      <c r="EEE86" s="2"/>
      <c r="EEF86" s="2"/>
      <c r="EEG86" s="2"/>
      <c r="EEH86" s="2"/>
      <c r="EEI86" s="2"/>
      <c r="EEJ86" s="2"/>
      <c r="EEK86" s="2"/>
      <c r="EEL86" s="2"/>
      <c r="EEM86" s="2"/>
      <c r="EEN86" s="2"/>
      <c r="EEO86" s="2"/>
      <c r="EEP86" s="2"/>
      <c r="EEQ86" s="2"/>
      <c r="EER86" s="2"/>
      <c r="EES86" s="2"/>
      <c r="EET86" s="2"/>
      <c r="EEU86" s="2"/>
      <c r="EEV86" s="2"/>
      <c r="EEW86" s="2"/>
      <c r="EEX86" s="2"/>
      <c r="EEY86" s="2"/>
      <c r="EEZ86" s="2"/>
      <c r="EFA86" s="2"/>
      <c r="EFB86" s="2"/>
      <c r="EFC86" s="2"/>
      <c r="EFD86" s="2"/>
      <c r="EFE86" s="2"/>
      <c r="EFF86" s="2"/>
      <c r="EFG86" s="2"/>
      <c r="EFH86" s="2"/>
      <c r="EFI86" s="2"/>
      <c r="EFJ86" s="2"/>
      <c r="EFK86" s="2"/>
      <c r="EFL86" s="2"/>
      <c r="EFM86" s="2"/>
      <c r="EFN86" s="2"/>
      <c r="EFO86" s="2"/>
      <c r="EFP86" s="2"/>
      <c r="EFQ86" s="2"/>
      <c r="EFR86" s="2"/>
      <c r="EFS86" s="2"/>
      <c r="EFT86" s="2"/>
      <c r="EFU86" s="2"/>
      <c r="EFV86" s="2"/>
      <c r="EFW86" s="2"/>
      <c r="EFX86" s="2"/>
      <c r="EFY86" s="2"/>
      <c r="EFZ86" s="2"/>
      <c r="EGA86" s="2"/>
      <c r="EGB86" s="2"/>
      <c r="EGC86" s="2"/>
      <c r="EGD86" s="2"/>
      <c r="EGE86" s="2"/>
      <c r="EGF86" s="2"/>
      <c r="EGG86" s="2"/>
      <c r="EGH86" s="2"/>
      <c r="EGI86" s="2"/>
      <c r="EGJ86" s="2"/>
      <c r="EGK86" s="2"/>
      <c r="EGL86" s="2"/>
      <c r="EGM86" s="2"/>
      <c r="EGN86" s="2"/>
      <c r="EGO86" s="2"/>
      <c r="EGP86" s="2"/>
      <c r="EGQ86" s="2"/>
      <c r="EGR86" s="2"/>
      <c r="EGS86" s="2"/>
      <c r="EGT86" s="2"/>
      <c r="EGU86" s="2"/>
      <c r="EGV86" s="2"/>
      <c r="EGW86" s="2"/>
      <c r="EGX86" s="2"/>
      <c r="EGY86" s="2"/>
      <c r="EGZ86" s="2"/>
      <c r="EHA86" s="2"/>
      <c r="EHB86" s="2"/>
      <c r="EHC86" s="2"/>
      <c r="EHD86" s="2"/>
      <c r="EHE86" s="2"/>
      <c r="EHF86" s="2"/>
      <c r="EHG86" s="2"/>
      <c r="EHH86" s="2"/>
      <c r="EHI86" s="2"/>
      <c r="EHJ86" s="2"/>
      <c r="EHK86" s="2"/>
      <c r="EHL86" s="2"/>
      <c r="EHM86" s="2"/>
      <c r="EHN86" s="2"/>
      <c r="EHO86" s="2"/>
      <c r="EHP86" s="2"/>
      <c r="EHQ86" s="2"/>
      <c r="EHR86" s="2"/>
      <c r="EHS86" s="2"/>
      <c r="EHT86" s="2"/>
      <c r="EHU86" s="2"/>
      <c r="EHV86" s="2"/>
      <c r="EHW86" s="2"/>
      <c r="EHX86" s="2"/>
      <c r="EHY86" s="2"/>
      <c r="EHZ86" s="2"/>
      <c r="EIA86" s="2"/>
      <c r="EIB86" s="2"/>
      <c r="EIC86" s="2"/>
      <c r="EID86" s="2"/>
      <c r="EIE86" s="2"/>
      <c r="EIF86" s="2"/>
      <c r="EIG86" s="2"/>
      <c r="EIH86" s="2"/>
      <c r="EII86" s="2"/>
      <c r="EIJ86" s="2"/>
      <c r="EIK86" s="2"/>
      <c r="EIL86" s="2"/>
      <c r="EIM86" s="2"/>
      <c r="EIN86" s="2"/>
      <c r="EIO86" s="2"/>
      <c r="EIP86" s="2"/>
      <c r="EIQ86" s="2"/>
      <c r="EIR86" s="2"/>
      <c r="EIS86" s="2"/>
      <c r="EIT86" s="2"/>
      <c r="EIU86" s="2"/>
      <c r="EIV86" s="2"/>
      <c r="EIW86" s="2"/>
      <c r="EIX86" s="2"/>
      <c r="EIY86" s="2"/>
      <c r="EIZ86" s="2"/>
      <c r="EJA86" s="2"/>
      <c r="EJB86" s="2"/>
      <c r="EJC86" s="2"/>
      <c r="EJD86" s="2"/>
      <c r="EJE86" s="2"/>
      <c r="EJF86" s="2"/>
      <c r="EJG86" s="2"/>
      <c r="EJH86" s="2"/>
      <c r="EJI86" s="2"/>
      <c r="EJJ86" s="2"/>
      <c r="EJK86" s="2"/>
      <c r="EJL86" s="2"/>
      <c r="EJM86" s="2"/>
      <c r="EJN86" s="2"/>
      <c r="EJO86" s="2"/>
      <c r="EJP86" s="2"/>
      <c r="EJQ86" s="2"/>
      <c r="EJR86" s="2"/>
      <c r="EJS86" s="2"/>
      <c r="EJT86" s="2"/>
      <c r="EJU86" s="2"/>
      <c r="EJV86" s="2"/>
      <c r="EJW86" s="2"/>
      <c r="EJX86" s="2"/>
      <c r="EJY86" s="2"/>
      <c r="EJZ86" s="2"/>
      <c r="EKA86" s="2"/>
      <c r="EKB86" s="2"/>
      <c r="EKC86" s="2"/>
      <c r="EKD86" s="2"/>
      <c r="EKE86" s="2"/>
      <c r="EKF86" s="2"/>
      <c r="EKG86" s="2"/>
      <c r="EKH86" s="2"/>
      <c r="EKI86" s="2"/>
      <c r="EKJ86" s="2"/>
      <c r="EKK86" s="2"/>
      <c r="EKL86" s="2"/>
      <c r="EKM86" s="2"/>
      <c r="EKN86" s="2"/>
      <c r="EKO86" s="2"/>
      <c r="EKP86" s="2"/>
      <c r="EKQ86" s="2"/>
      <c r="EKR86" s="2"/>
      <c r="EKS86" s="2"/>
      <c r="EKT86" s="2"/>
      <c r="EKU86" s="2"/>
      <c r="EKV86" s="2"/>
      <c r="EKW86" s="2"/>
      <c r="EKX86" s="2"/>
      <c r="EKY86" s="2"/>
      <c r="EKZ86" s="2"/>
      <c r="ELA86" s="2"/>
      <c r="ELB86" s="2"/>
      <c r="ELC86" s="2"/>
      <c r="ELD86" s="2"/>
      <c r="ELE86" s="2"/>
      <c r="ELF86" s="2"/>
      <c r="ELG86" s="2"/>
      <c r="ELH86" s="2"/>
      <c r="ELI86" s="2"/>
      <c r="ELJ86" s="2"/>
      <c r="ELK86" s="2"/>
      <c r="ELL86" s="2"/>
      <c r="ELM86" s="2"/>
      <c r="ELN86" s="2"/>
      <c r="ELO86" s="2"/>
      <c r="ELP86" s="2"/>
      <c r="ELQ86" s="2"/>
      <c r="ELR86" s="2"/>
      <c r="ELS86" s="2"/>
      <c r="ELT86" s="2"/>
      <c r="ELU86" s="2"/>
      <c r="ELV86" s="2"/>
      <c r="ELW86" s="2"/>
      <c r="ELX86" s="2"/>
      <c r="ELY86" s="2"/>
      <c r="ELZ86" s="2"/>
      <c r="EMA86" s="2"/>
      <c r="EMB86" s="2"/>
      <c r="EMC86" s="2"/>
      <c r="EMD86" s="2"/>
      <c r="EME86" s="2"/>
      <c r="EMF86" s="2"/>
      <c r="EMG86" s="2"/>
      <c r="EMH86" s="2"/>
      <c r="EMI86" s="2"/>
      <c r="EMJ86" s="2"/>
      <c r="EMK86" s="2"/>
      <c r="EML86" s="2"/>
      <c r="EMM86" s="2"/>
      <c r="EMN86" s="2"/>
      <c r="EMO86" s="2"/>
      <c r="EMP86" s="2"/>
      <c r="EMQ86" s="2"/>
      <c r="EMR86" s="2"/>
      <c r="EMS86" s="2"/>
      <c r="EMT86" s="2"/>
      <c r="EMU86" s="2"/>
      <c r="EMV86" s="2"/>
      <c r="EMW86" s="2"/>
      <c r="EMX86" s="2"/>
      <c r="EMY86" s="2"/>
      <c r="EMZ86" s="2"/>
      <c r="ENA86" s="2"/>
      <c r="ENB86" s="2"/>
      <c r="ENC86" s="2"/>
      <c r="END86" s="2"/>
      <c r="ENE86" s="2"/>
      <c r="ENF86" s="2"/>
      <c r="ENG86" s="2"/>
      <c r="ENH86" s="2"/>
      <c r="ENI86" s="2"/>
      <c r="ENJ86" s="2"/>
      <c r="ENK86" s="2"/>
      <c r="ENL86" s="2"/>
      <c r="ENM86" s="2"/>
      <c r="ENN86" s="2"/>
      <c r="ENO86" s="2"/>
      <c r="ENP86" s="2"/>
      <c r="ENQ86" s="2"/>
      <c r="ENR86" s="2"/>
      <c r="ENS86" s="2"/>
      <c r="ENT86" s="2"/>
      <c r="ENU86" s="2"/>
      <c r="ENV86" s="2"/>
      <c r="ENW86" s="2"/>
      <c r="ENX86" s="2"/>
      <c r="ENY86" s="2"/>
      <c r="ENZ86" s="2"/>
      <c r="EOA86" s="2"/>
      <c r="EOB86" s="2"/>
      <c r="EOC86" s="2"/>
      <c r="EOD86" s="2"/>
      <c r="EOE86" s="2"/>
      <c r="EOF86" s="2"/>
      <c r="EOG86" s="2"/>
      <c r="EOH86" s="2"/>
      <c r="EOI86" s="2"/>
      <c r="EOJ86" s="2"/>
      <c r="EOK86" s="2"/>
      <c r="EOL86" s="2"/>
      <c r="EOM86" s="2"/>
      <c r="EON86" s="2"/>
      <c r="EOO86" s="2"/>
      <c r="EOP86" s="2"/>
      <c r="EOQ86" s="2"/>
      <c r="EOR86" s="2"/>
      <c r="EOS86" s="2"/>
      <c r="EOT86" s="2"/>
      <c r="EOU86" s="2"/>
      <c r="EOV86" s="2"/>
      <c r="EOW86" s="2"/>
      <c r="EOX86" s="2"/>
      <c r="EOY86" s="2"/>
      <c r="EOZ86" s="2"/>
      <c r="EPA86" s="2"/>
      <c r="EPB86" s="2"/>
      <c r="EPC86" s="2"/>
      <c r="EPD86" s="2"/>
      <c r="EPE86" s="2"/>
      <c r="EPF86" s="2"/>
      <c r="EPG86" s="2"/>
      <c r="EPH86" s="2"/>
      <c r="EPI86" s="2"/>
      <c r="EPJ86" s="2"/>
      <c r="EPK86" s="2"/>
      <c r="EPL86" s="2"/>
      <c r="EPM86" s="2"/>
      <c r="EPN86" s="2"/>
      <c r="EPO86" s="2"/>
      <c r="EPP86" s="2"/>
      <c r="EPQ86" s="2"/>
      <c r="EPR86" s="2"/>
      <c r="EPS86" s="2"/>
      <c r="EPT86" s="2"/>
      <c r="EPU86" s="2"/>
      <c r="EPV86" s="2"/>
      <c r="EPW86" s="2"/>
      <c r="EPX86" s="2"/>
      <c r="EPY86" s="2"/>
      <c r="EPZ86" s="2"/>
      <c r="EQA86" s="2"/>
      <c r="EQB86" s="2"/>
      <c r="EQC86" s="2"/>
      <c r="EQD86" s="2"/>
      <c r="EQE86" s="2"/>
      <c r="EQF86" s="2"/>
      <c r="EQG86" s="2"/>
      <c r="EQH86" s="2"/>
      <c r="EQI86" s="2"/>
      <c r="EQJ86" s="2"/>
      <c r="EQK86" s="2"/>
      <c r="EQL86" s="2"/>
      <c r="EQM86" s="2"/>
      <c r="EQN86" s="2"/>
      <c r="EQO86" s="2"/>
      <c r="EQP86" s="2"/>
      <c r="EQQ86" s="2"/>
      <c r="EQR86" s="2"/>
      <c r="EQS86" s="2"/>
      <c r="EQT86" s="2"/>
      <c r="EQU86" s="2"/>
      <c r="EQV86" s="2"/>
      <c r="EQW86" s="2"/>
      <c r="EQX86" s="2"/>
      <c r="EQY86" s="2"/>
      <c r="EQZ86" s="2"/>
      <c r="ERA86" s="2"/>
      <c r="ERB86" s="2"/>
      <c r="ERC86" s="2"/>
      <c r="ERD86" s="2"/>
      <c r="ERE86" s="2"/>
      <c r="ERF86" s="2"/>
      <c r="ERG86" s="2"/>
      <c r="ERH86" s="2"/>
      <c r="ERI86" s="2"/>
      <c r="ERJ86" s="2"/>
      <c r="ERK86" s="2"/>
      <c r="ERL86" s="2"/>
      <c r="ERM86" s="2"/>
      <c r="ERN86" s="2"/>
      <c r="ERO86" s="2"/>
      <c r="ERP86" s="2"/>
      <c r="ERQ86" s="2"/>
      <c r="ERR86" s="2"/>
      <c r="ERS86" s="2"/>
      <c r="ERT86" s="2"/>
      <c r="ERU86" s="2"/>
      <c r="ERV86" s="2"/>
      <c r="ERW86" s="2"/>
      <c r="ERX86" s="2"/>
      <c r="ERY86" s="2"/>
      <c r="ERZ86" s="2"/>
      <c r="ESA86" s="2"/>
      <c r="ESB86" s="2"/>
      <c r="ESC86" s="2"/>
      <c r="ESD86" s="2"/>
      <c r="ESE86" s="2"/>
      <c r="ESF86" s="2"/>
      <c r="ESG86" s="2"/>
      <c r="ESH86" s="2"/>
      <c r="ESI86" s="2"/>
      <c r="ESJ86" s="2"/>
      <c r="ESK86" s="2"/>
      <c r="ESL86" s="2"/>
      <c r="ESM86" s="2"/>
      <c r="ESN86" s="2"/>
      <c r="ESO86" s="2"/>
      <c r="ESP86" s="2"/>
      <c r="ESQ86" s="2"/>
      <c r="ESR86" s="2"/>
      <c r="ESS86" s="2"/>
      <c r="EST86" s="2"/>
      <c r="ESU86" s="2"/>
      <c r="ESV86" s="2"/>
      <c r="ESW86" s="2"/>
      <c r="ESX86" s="2"/>
      <c r="ESY86" s="2"/>
      <c r="ESZ86" s="2"/>
      <c r="ETA86" s="2"/>
      <c r="ETB86" s="2"/>
      <c r="ETC86" s="2"/>
      <c r="ETD86" s="2"/>
      <c r="ETE86" s="2"/>
      <c r="ETF86" s="2"/>
      <c r="ETG86" s="2"/>
      <c r="ETH86" s="2"/>
      <c r="ETI86" s="2"/>
      <c r="ETJ86" s="2"/>
      <c r="ETK86" s="2"/>
      <c r="ETL86" s="2"/>
      <c r="ETM86" s="2"/>
      <c r="ETN86" s="2"/>
      <c r="ETO86" s="2"/>
      <c r="ETP86" s="2"/>
      <c r="ETQ86" s="2"/>
      <c r="ETR86" s="2"/>
      <c r="ETS86" s="2"/>
      <c r="ETT86" s="2"/>
      <c r="ETU86" s="2"/>
      <c r="ETV86" s="2"/>
      <c r="ETW86" s="2"/>
      <c r="ETX86" s="2"/>
      <c r="ETY86" s="2"/>
      <c r="ETZ86" s="2"/>
      <c r="EUA86" s="2"/>
      <c r="EUB86" s="2"/>
      <c r="EUC86" s="2"/>
      <c r="EUD86" s="2"/>
      <c r="EUE86" s="2"/>
      <c r="EUF86" s="2"/>
      <c r="EUG86" s="2"/>
      <c r="EUH86" s="2"/>
      <c r="EUI86" s="2"/>
      <c r="EUJ86" s="2"/>
      <c r="EUK86" s="2"/>
      <c r="EUL86" s="2"/>
      <c r="EUM86" s="2"/>
      <c r="EUN86" s="2"/>
      <c r="EUO86" s="2"/>
      <c r="EUP86" s="2"/>
      <c r="EUQ86" s="2"/>
      <c r="EUR86" s="2"/>
      <c r="EUS86" s="2"/>
      <c r="EUT86" s="2"/>
      <c r="EUU86" s="2"/>
      <c r="EUV86" s="2"/>
      <c r="EUW86" s="2"/>
      <c r="EUX86" s="2"/>
      <c r="EUY86" s="2"/>
      <c r="EUZ86" s="2"/>
      <c r="EVA86" s="2"/>
      <c r="EVB86" s="2"/>
      <c r="EVC86" s="2"/>
      <c r="EVD86" s="2"/>
      <c r="EVE86" s="2"/>
      <c r="EVF86" s="2"/>
      <c r="EVG86" s="2"/>
      <c r="EVH86" s="2"/>
      <c r="EVI86" s="2"/>
      <c r="EVJ86" s="2"/>
      <c r="EVK86" s="2"/>
      <c r="EVL86" s="2"/>
      <c r="EVM86" s="2"/>
      <c r="EVN86" s="2"/>
      <c r="EVO86" s="2"/>
      <c r="EVP86" s="2"/>
      <c r="EVQ86" s="2"/>
      <c r="EVR86" s="2"/>
      <c r="EVS86" s="2"/>
      <c r="EVT86" s="2"/>
      <c r="EVU86" s="2"/>
      <c r="EVV86" s="2"/>
      <c r="EVW86" s="2"/>
      <c r="EVX86" s="2"/>
      <c r="EVY86" s="2"/>
      <c r="EVZ86" s="2"/>
      <c r="EWA86" s="2"/>
      <c r="EWB86" s="2"/>
      <c r="EWC86" s="2"/>
      <c r="EWD86" s="2"/>
      <c r="EWE86" s="2"/>
      <c r="EWF86" s="2"/>
      <c r="EWG86" s="2"/>
      <c r="EWH86" s="2"/>
      <c r="EWI86" s="2"/>
      <c r="EWJ86" s="2"/>
      <c r="EWK86" s="2"/>
      <c r="EWL86" s="2"/>
      <c r="EWM86" s="2"/>
      <c r="EWN86" s="2"/>
      <c r="EWO86" s="2"/>
      <c r="EWP86" s="2"/>
      <c r="EWQ86" s="2"/>
      <c r="EWR86" s="2"/>
      <c r="EWS86" s="2"/>
      <c r="EWT86" s="2"/>
      <c r="EWU86" s="2"/>
      <c r="EWV86" s="2"/>
      <c r="EWW86" s="2"/>
      <c r="EWX86" s="2"/>
      <c r="EWY86" s="2"/>
      <c r="EWZ86" s="2"/>
      <c r="EXA86" s="2"/>
      <c r="EXB86" s="2"/>
      <c r="EXC86" s="2"/>
      <c r="EXD86" s="2"/>
      <c r="EXE86" s="2"/>
      <c r="EXF86" s="2"/>
      <c r="EXG86" s="2"/>
      <c r="EXH86" s="2"/>
      <c r="EXI86" s="2"/>
      <c r="EXJ86" s="2"/>
      <c r="EXK86" s="2"/>
      <c r="EXL86" s="2"/>
      <c r="EXM86" s="2"/>
      <c r="EXN86" s="2"/>
      <c r="EXO86" s="2"/>
      <c r="EXP86" s="2"/>
      <c r="EXQ86" s="2"/>
      <c r="EXR86" s="2"/>
      <c r="EXS86" s="2"/>
      <c r="EXT86" s="2"/>
      <c r="EXU86" s="2"/>
      <c r="EXV86" s="2"/>
      <c r="EXW86" s="2"/>
      <c r="EXX86" s="2"/>
      <c r="EXY86" s="2"/>
      <c r="EXZ86" s="2"/>
      <c r="EYA86" s="2"/>
      <c r="EYB86" s="2"/>
      <c r="EYC86" s="2"/>
      <c r="EYD86" s="2"/>
      <c r="EYE86" s="2"/>
      <c r="EYF86" s="2"/>
      <c r="EYG86" s="2"/>
      <c r="EYH86" s="2"/>
      <c r="EYI86" s="2"/>
      <c r="EYJ86" s="2"/>
      <c r="EYK86" s="2"/>
      <c r="EYL86" s="2"/>
      <c r="EYM86" s="2"/>
      <c r="EYN86" s="2"/>
      <c r="EYO86" s="2"/>
      <c r="EYP86" s="2"/>
      <c r="EYQ86" s="2"/>
      <c r="EYR86" s="2"/>
      <c r="EYS86" s="2"/>
      <c r="EYT86" s="2"/>
      <c r="EYU86" s="2"/>
      <c r="EYV86" s="2"/>
      <c r="EYW86" s="2"/>
      <c r="EYX86" s="2"/>
      <c r="EYY86" s="2"/>
      <c r="EYZ86" s="2"/>
      <c r="EZA86" s="2"/>
      <c r="EZB86" s="2"/>
      <c r="EZC86" s="2"/>
      <c r="EZD86" s="2"/>
      <c r="EZE86" s="2"/>
      <c r="EZF86" s="2"/>
      <c r="EZG86" s="2"/>
      <c r="EZH86" s="2"/>
      <c r="EZI86" s="2"/>
      <c r="EZJ86" s="2"/>
      <c r="EZK86" s="2"/>
      <c r="EZL86" s="2"/>
      <c r="EZM86" s="2"/>
      <c r="EZN86" s="2"/>
      <c r="EZO86" s="2"/>
      <c r="EZP86" s="2"/>
      <c r="EZQ86" s="2"/>
      <c r="EZR86" s="2"/>
      <c r="EZS86" s="2"/>
      <c r="EZT86" s="2"/>
      <c r="EZU86" s="2"/>
      <c r="EZV86" s="2"/>
      <c r="EZW86" s="2"/>
      <c r="EZX86" s="2"/>
      <c r="EZY86" s="2"/>
      <c r="EZZ86" s="2"/>
      <c r="FAA86" s="2"/>
      <c r="FAB86" s="2"/>
      <c r="FAC86" s="2"/>
      <c r="FAD86" s="2"/>
      <c r="FAE86" s="2"/>
      <c r="FAF86" s="2"/>
      <c r="FAG86" s="2"/>
      <c r="FAH86" s="2"/>
      <c r="FAI86" s="2"/>
      <c r="FAJ86" s="2"/>
      <c r="FAK86" s="2"/>
      <c r="FAL86" s="2"/>
      <c r="FAM86" s="2"/>
      <c r="FAN86" s="2"/>
      <c r="FAO86" s="2"/>
      <c r="FAP86" s="2"/>
      <c r="FAQ86" s="2"/>
      <c r="FAR86" s="2"/>
      <c r="FAS86" s="2"/>
      <c r="FAT86" s="2"/>
      <c r="FAU86" s="2"/>
      <c r="FAV86" s="2"/>
      <c r="FAW86" s="2"/>
      <c r="FAX86" s="2"/>
      <c r="FAY86" s="2"/>
      <c r="FAZ86" s="2"/>
      <c r="FBA86" s="2"/>
      <c r="FBB86" s="2"/>
      <c r="FBC86" s="2"/>
      <c r="FBD86" s="2"/>
      <c r="FBE86" s="2"/>
      <c r="FBF86" s="2"/>
      <c r="FBG86" s="2"/>
      <c r="FBH86" s="2"/>
      <c r="FBI86" s="2"/>
      <c r="FBJ86" s="2"/>
      <c r="FBK86" s="2"/>
      <c r="FBL86" s="2"/>
      <c r="FBM86" s="2"/>
      <c r="FBN86" s="2"/>
      <c r="FBO86" s="2"/>
      <c r="FBP86" s="2"/>
      <c r="FBQ86" s="2"/>
      <c r="FBR86" s="2"/>
      <c r="FBS86" s="2"/>
      <c r="FBT86" s="2"/>
      <c r="FBU86" s="2"/>
      <c r="FBV86" s="2"/>
      <c r="FBW86" s="2"/>
      <c r="FBX86" s="2"/>
      <c r="FBY86" s="2"/>
      <c r="FBZ86" s="2"/>
      <c r="FCA86" s="2"/>
      <c r="FCB86" s="2"/>
      <c r="FCC86" s="2"/>
      <c r="FCD86" s="2"/>
      <c r="FCE86" s="2"/>
      <c r="FCF86" s="2"/>
      <c r="FCG86" s="2"/>
      <c r="FCH86" s="2"/>
      <c r="FCI86" s="2"/>
      <c r="FCJ86" s="2"/>
      <c r="FCK86" s="2"/>
      <c r="FCL86" s="2"/>
      <c r="FCM86" s="2"/>
      <c r="FCN86" s="2"/>
      <c r="FCO86" s="2"/>
      <c r="FCP86" s="2"/>
      <c r="FCQ86" s="2"/>
      <c r="FCR86" s="2"/>
      <c r="FCS86" s="2"/>
      <c r="FCT86" s="2"/>
      <c r="FCU86" s="2"/>
      <c r="FCV86" s="2"/>
      <c r="FCW86" s="2"/>
      <c r="FCX86" s="2"/>
      <c r="FCY86" s="2"/>
      <c r="FCZ86" s="2"/>
      <c r="FDA86" s="2"/>
      <c r="FDB86" s="2"/>
      <c r="FDC86" s="2"/>
      <c r="FDD86" s="2"/>
      <c r="FDE86" s="2"/>
      <c r="FDF86" s="2"/>
      <c r="FDG86" s="2"/>
      <c r="FDH86" s="2"/>
      <c r="FDI86" s="2"/>
      <c r="FDJ86" s="2"/>
      <c r="FDK86" s="2"/>
      <c r="FDL86" s="2"/>
      <c r="FDM86" s="2"/>
      <c r="FDN86" s="2"/>
      <c r="FDO86" s="2"/>
      <c r="FDP86" s="2"/>
      <c r="FDQ86" s="2"/>
      <c r="FDR86" s="2"/>
      <c r="FDS86" s="2"/>
      <c r="FDT86" s="2"/>
      <c r="FDU86" s="2"/>
      <c r="FDV86" s="2"/>
      <c r="FDW86" s="2"/>
      <c r="FDX86" s="2"/>
      <c r="FDY86" s="2"/>
      <c r="FDZ86" s="2"/>
      <c r="FEA86" s="2"/>
      <c r="FEB86" s="2"/>
      <c r="FEC86" s="2"/>
      <c r="FED86" s="2"/>
      <c r="FEE86" s="2"/>
      <c r="FEF86" s="2"/>
      <c r="FEG86" s="2"/>
      <c r="FEH86" s="2"/>
      <c r="FEI86" s="2"/>
      <c r="FEJ86" s="2"/>
      <c r="FEK86" s="2"/>
      <c r="FEL86" s="2"/>
      <c r="FEM86" s="2"/>
      <c r="FEN86" s="2"/>
      <c r="FEO86" s="2"/>
      <c r="FEP86" s="2"/>
      <c r="FEQ86" s="2"/>
      <c r="FER86" s="2"/>
      <c r="FES86" s="2"/>
      <c r="FET86" s="2"/>
      <c r="FEU86" s="2"/>
      <c r="FEV86" s="2"/>
      <c r="FEW86" s="2"/>
      <c r="FEX86" s="2"/>
      <c r="FEY86" s="2"/>
      <c r="FEZ86" s="2"/>
      <c r="FFA86" s="2"/>
      <c r="FFB86" s="2"/>
      <c r="FFC86" s="2"/>
      <c r="FFD86" s="2"/>
      <c r="FFE86" s="2"/>
      <c r="FFF86" s="2"/>
      <c r="FFG86" s="2"/>
      <c r="FFH86" s="2"/>
      <c r="FFI86" s="2"/>
      <c r="FFJ86" s="2"/>
      <c r="FFK86" s="2"/>
      <c r="FFL86" s="2"/>
      <c r="FFM86" s="2"/>
      <c r="FFN86" s="2"/>
      <c r="FFO86" s="2"/>
      <c r="FFP86" s="2"/>
      <c r="FFQ86" s="2"/>
      <c r="FFR86" s="2"/>
      <c r="FFS86" s="2"/>
      <c r="FFT86" s="2"/>
      <c r="FFU86" s="2"/>
      <c r="FFV86" s="2"/>
      <c r="FFW86" s="2"/>
      <c r="FFX86" s="2"/>
      <c r="FFY86" s="2"/>
      <c r="FFZ86" s="2"/>
      <c r="FGA86" s="2"/>
      <c r="FGB86" s="2"/>
      <c r="FGC86" s="2"/>
      <c r="FGD86" s="2"/>
      <c r="FGE86" s="2"/>
      <c r="FGF86" s="2"/>
      <c r="FGG86" s="2"/>
      <c r="FGH86" s="2"/>
      <c r="FGI86" s="2"/>
      <c r="FGJ86" s="2"/>
      <c r="FGK86" s="2"/>
      <c r="FGL86" s="2"/>
      <c r="FGM86" s="2"/>
      <c r="FGN86" s="2"/>
      <c r="FGO86" s="2"/>
      <c r="FGP86" s="2"/>
      <c r="FGQ86" s="2"/>
      <c r="FGR86" s="2"/>
      <c r="FGS86" s="2"/>
      <c r="FGT86" s="2"/>
      <c r="FGU86" s="2"/>
      <c r="FGV86" s="2"/>
      <c r="FGW86" s="2"/>
      <c r="FGX86" s="2"/>
      <c r="FGY86" s="2"/>
      <c r="FGZ86" s="2"/>
      <c r="FHA86" s="2"/>
      <c r="FHB86" s="2"/>
      <c r="FHC86" s="2"/>
      <c r="FHD86" s="2"/>
      <c r="FHE86" s="2"/>
      <c r="FHF86" s="2"/>
      <c r="FHG86" s="2"/>
      <c r="FHH86" s="2"/>
      <c r="FHI86" s="2"/>
      <c r="FHJ86" s="2"/>
      <c r="FHK86" s="2"/>
      <c r="FHL86" s="2"/>
      <c r="FHM86" s="2"/>
      <c r="FHN86" s="2"/>
      <c r="FHO86" s="2"/>
      <c r="FHP86" s="2"/>
      <c r="FHQ86" s="2"/>
      <c r="FHR86" s="2"/>
      <c r="FHS86" s="2"/>
      <c r="FHT86" s="2"/>
      <c r="FHU86" s="2"/>
      <c r="FHV86" s="2"/>
      <c r="FHW86" s="2"/>
      <c r="FHX86" s="2"/>
      <c r="FHY86" s="2"/>
      <c r="FHZ86" s="2"/>
      <c r="FIA86" s="2"/>
      <c r="FIB86" s="2"/>
      <c r="FIC86" s="2"/>
      <c r="FID86" s="2"/>
      <c r="FIE86" s="2"/>
      <c r="FIF86" s="2"/>
      <c r="FIG86" s="2"/>
      <c r="FIH86" s="2"/>
      <c r="FII86" s="2"/>
      <c r="FIJ86" s="2"/>
      <c r="FIK86" s="2"/>
      <c r="FIL86" s="2"/>
      <c r="FIM86" s="2"/>
      <c r="FIN86" s="2"/>
      <c r="FIO86" s="2"/>
      <c r="FIP86" s="2"/>
      <c r="FIQ86" s="2"/>
      <c r="FIR86" s="2"/>
      <c r="FIS86" s="2"/>
      <c r="FIT86" s="2"/>
      <c r="FIU86" s="2"/>
      <c r="FIV86" s="2"/>
      <c r="FIW86" s="2"/>
      <c r="FIX86" s="2"/>
      <c r="FIY86" s="2"/>
      <c r="FIZ86" s="2"/>
      <c r="FJA86" s="2"/>
      <c r="FJB86" s="2"/>
      <c r="FJC86" s="2"/>
      <c r="FJD86" s="2"/>
      <c r="FJE86" s="2"/>
      <c r="FJF86" s="2"/>
      <c r="FJG86" s="2"/>
      <c r="FJH86" s="2"/>
      <c r="FJI86" s="2"/>
      <c r="FJJ86" s="2"/>
      <c r="FJK86" s="2"/>
      <c r="FJL86" s="2"/>
      <c r="FJM86" s="2"/>
      <c r="FJN86" s="2"/>
      <c r="FJO86" s="2"/>
      <c r="FJP86" s="2"/>
      <c r="FJQ86" s="2"/>
      <c r="FJR86" s="2"/>
      <c r="FJS86" s="2"/>
      <c r="FJT86" s="2"/>
      <c r="FJU86" s="2"/>
      <c r="FJV86" s="2"/>
      <c r="FJW86" s="2"/>
      <c r="FJX86" s="2"/>
      <c r="FJY86" s="2"/>
      <c r="FJZ86" s="2"/>
      <c r="FKA86" s="2"/>
      <c r="FKB86" s="2"/>
      <c r="FKC86" s="2"/>
      <c r="FKD86" s="2"/>
      <c r="FKE86" s="2"/>
      <c r="FKF86" s="2"/>
      <c r="FKG86" s="2"/>
      <c r="FKH86" s="2"/>
      <c r="FKI86" s="2"/>
      <c r="FKJ86" s="2"/>
      <c r="FKK86" s="2"/>
      <c r="FKL86" s="2"/>
      <c r="FKM86" s="2"/>
      <c r="FKN86" s="2"/>
      <c r="FKO86" s="2"/>
      <c r="FKP86" s="2"/>
      <c r="FKQ86" s="2"/>
      <c r="FKR86" s="2"/>
      <c r="FKS86" s="2"/>
      <c r="FKT86" s="2"/>
      <c r="FKU86" s="2"/>
      <c r="FKV86" s="2"/>
      <c r="FKW86" s="2"/>
      <c r="FKX86" s="2"/>
      <c r="FKY86" s="2"/>
      <c r="FKZ86" s="2"/>
      <c r="FLA86" s="2"/>
      <c r="FLB86" s="2"/>
      <c r="FLC86" s="2"/>
      <c r="FLD86" s="2"/>
      <c r="FLE86" s="2"/>
      <c r="FLF86" s="2"/>
      <c r="FLG86" s="2"/>
      <c r="FLH86" s="2"/>
      <c r="FLI86" s="2"/>
      <c r="FLJ86" s="2"/>
      <c r="FLK86" s="2"/>
      <c r="FLL86" s="2"/>
      <c r="FLM86" s="2"/>
      <c r="FLN86" s="2"/>
      <c r="FLO86" s="2"/>
      <c r="FLP86" s="2"/>
      <c r="FLQ86" s="2"/>
      <c r="FLR86" s="2"/>
      <c r="FLS86" s="2"/>
      <c r="FLT86" s="2"/>
      <c r="FLU86" s="2"/>
      <c r="FLV86" s="2"/>
      <c r="FLW86" s="2"/>
      <c r="FLX86" s="2"/>
      <c r="FLY86" s="2"/>
      <c r="FLZ86" s="2"/>
      <c r="FMA86" s="2"/>
      <c r="FMB86" s="2"/>
      <c r="FMC86" s="2"/>
      <c r="FMD86" s="2"/>
      <c r="FME86" s="2"/>
      <c r="FMF86" s="2"/>
      <c r="FMG86" s="2"/>
      <c r="FMH86" s="2"/>
      <c r="FMI86" s="2"/>
      <c r="FMJ86" s="2"/>
      <c r="FMK86" s="2"/>
      <c r="FML86" s="2"/>
      <c r="FMM86" s="2"/>
      <c r="FMN86" s="2"/>
      <c r="FMO86" s="2"/>
      <c r="FMP86" s="2"/>
      <c r="FMQ86" s="2"/>
      <c r="FMR86" s="2"/>
      <c r="FMS86" s="2"/>
      <c r="FMT86" s="2"/>
      <c r="FMU86" s="2"/>
      <c r="FMV86" s="2"/>
      <c r="FMW86" s="2"/>
      <c r="FMX86" s="2"/>
      <c r="FMY86" s="2"/>
      <c r="FMZ86" s="2"/>
      <c r="FNA86" s="2"/>
      <c r="FNB86" s="2"/>
      <c r="FNC86" s="2"/>
      <c r="FND86" s="2"/>
      <c r="FNE86" s="2"/>
      <c r="FNF86" s="2"/>
      <c r="FNG86" s="2"/>
      <c r="FNH86" s="2"/>
      <c r="FNI86" s="2"/>
      <c r="FNJ86" s="2"/>
      <c r="FNK86" s="2"/>
      <c r="FNL86" s="2"/>
      <c r="FNM86" s="2"/>
      <c r="FNN86" s="2"/>
      <c r="FNO86" s="2"/>
      <c r="FNP86" s="2"/>
      <c r="FNQ86" s="2"/>
      <c r="FNR86" s="2"/>
      <c r="FNS86" s="2"/>
      <c r="FNT86" s="2"/>
      <c r="FNU86" s="2"/>
      <c r="FNV86" s="2"/>
      <c r="FNW86" s="2"/>
      <c r="FNX86" s="2"/>
      <c r="FNY86" s="2"/>
      <c r="FNZ86" s="2"/>
      <c r="FOA86" s="2"/>
      <c r="FOB86" s="2"/>
      <c r="FOC86" s="2"/>
      <c r="FOD86" s="2"/>
      <c r="FOE86" s="2"/>
      <c r="FOF86" s="2"/>
      <c r="FOG86" s="2"/>
      <c r="FOH86" s="2"/>
      <c r="FOI86" s="2"/>
      <c r="FOJ86" s="2"/>
      <c r="FOK86" s="2"/>
      <c r="FOL86" s="2"/>
      <c r="FOM86" s="2"/>
      <c r="FON86" s="2"/>
      <c r="FOO86" s="2"/>
      <c r="FOP86" s="2"/>
      <c r="FOQ86" s="2"/>
      <c r="FOR86" s="2"/>
      <c r="FOS86" s="2"/>
      <c r="FOT86" s="2"/>
      <c r="FOU86" s="2"/>
      <c r="FOV86" s="2"/>
      <c r="FOW86" s="2"/>
      <c r="FOX86" s="2"/>
      <c r="FOY86" s="2"/>
      <c r="FOZ86" s="2"/>
      <c r="FPA86" s="2"/>
      <c r="FPB86" s="2"/>
      <c r="FPC86" s="2"/>
      <c r="FPD86" s="2"/>
      <c r="FPE86" s="2"/>
      <c r="FPF86" s="2"/>
      <c r="FPG86" s="2"/>
      <c r="FPH86" s="2"/>
      <c r="FPI86" s="2"/>
      <c r="FPJ86" s="2"/>
      <c r="FPK86" s="2"/>
      <c r="FPL86" s="2"/>
      <c r="FPM86" s="2"/>
      <c r="FPN86" s="2"/>
      <c r="FPO86" s="2"/>
      <c r="FPP86" s="2"/>
      <c r="FPQ86" s="2"/>
      <c r="FPR86" s="2"/>
      <c r="FPS86" s="2"/>
      <c r="FPT86" s="2"/>
      <c r="FPU86" s="2"/>
      <c r="FPV86" s="2"/>
      <c r="FPW86" s="2"/>
      <c r="FPX86" s="2"/>
      <c r="FPY86" s="2"/>
      <c r="FPZ86" s="2"/>
      <c r="FQA86" s="2"/>
      <c r="FQB86" s="2"/>
      <c r="FQC86" s="2"/>
      <c r="FQD86" s="2"/>
      <c r="FQE86" s="2"/>
      <c r="FQF86" s="2"/>
      <c r="FQG86" s="2"/>
      <c r="FQH86" s="2"/>
      <c r="FQI86" s="2"/>
      <c r="FQJ86" s="2"/>
      <c r="FQK86" s="2"/>
      <c r="FQL86" s="2"/>
      <c r="FQM86" s="2"/>
      <c r="FQN86" s="2"/>
      <c r="FQO86" s="2"/>
      <c r="FQP86" s="2"/>
      <c r="FQQ86" s="2"/>
      <c r="FQR86" s="2"/>
      <c r="FQS86" s="2"/>
      <c r="FQT86" s="2"/>
      <c r="FQU86" s="2"/>
      <c r="FQV86" s="2"/>
      <c r="FQW86" s="2"/>
      <c r="FQX86" s="2"/>
      <c r="FQY86" s="2"/>
      <c r="FQZ86" s="2"/>
      <c r="FRA86" s="2"/>
      <c r="FRB86" s="2"/>
      <c r="FRC86" s="2"/>
      <c r="FRD86" s="2"/>
      <c r="FRE86" s="2"/>
      <c r="FRF86" s="2"/>
      <c r="FRG86" s="2"/>
      <c r="FRH86" s="2"/>
      <c r="FRI86" s="2"/>
      <c r="FRJ86" s="2"/>
      <c r="FRK86" s="2"/>
      <c r="FRL86" s="2"/>
      <c r="FRM86" s="2"/>
      <c r="FRN86" s="2"/>
      <c r="FRO86" s="2"/>
      <c r="FRP86" s="2"/>
      <c r="FRQ86" s="2"/>
      <c r="FRR86" s="2"/>
      <c r="FRS86" s="2"/>
      <c r="FRT86" s="2"/>
      <c r="FRU86" s="2"/>
      <c r="FRV86" s="2"/>
      <c r="FRW86" s="2"/>
      <c r="FRX86" s="2"/>
      <c r="FRY86" s="2"/>
      <c r="FRZ86" s="2"/>
      <c r="FSA86" s="2"/>
      <c r="FSB86" s="2"/>
      <c r="FSC86" s="2"/>
      <c r="FSD86" s="2"/>
      <c r="FSE86" s="2"/>
      <c r="FSF86" s="2"/>
      <c r="FSG86" s="2"/>
      <c r="FSH86" s="2"/>
      <c r="FSI86" s="2"/>
      <c r="FSJ86" s="2"/>
      <c r="FSK86" s="2"/>
      <c r="FSL86" s="2"/>
      <c r="FSM86" s="2"/>
      <c r="FSN86" s="2"/>
      <c r="FSO86" s="2"/>
      <c r="FSP86" s="2"/>
      <c r="FSQ86" s="2"/>
      <c r="FSR86" s="2"/>
      <c r="FSS86" s="2"/>
      <c r="FST86" s="2"/>
      <c r="FSU86" s="2"/>
      <c r="FSV86" s="2"/>
      <c r="FSW86" s="2"/>
      <c r="FSX86" s="2"/>
      <c r="FSY86" s="2"/>
      <c r="FSZ86" s="2"/>
      <c r="FTA86" s="2"/>
      <c r="FTB86" s="2"/>
      <c r="FTC86" s="2"/>
      <c r="FTD86" s="2"/>
      <c r="FTE86" s="2"/>
      <c r="FTF86" s="2"/>
      <c r="FTG86" s="2"/>
      <c r="FTH86" s="2"/>
      <c r="FTI86" s="2"/>
      <c r="FTJ86" s="2"/>
      <c r="FTK86" s="2"/>
      <c r="FTL86" s="2"/>
      <c r="FTM86" s="2"/>
      <c r="FTN86" s="2"/>
      <c r="FTO86" s="2"/>
      <c r="FTP86" s="2"/>
      <c r="FTQ86" s="2"/>
      <c r="FTR86" s="2"/>
      <c r="FTS86" s="2"/>
      <c r="FTT86" s="2"/>
      <c r="FTU86" s="2"/>
      <c r="FTV86" s="2"/>
      <c r="FTW86" s="2"/>
      <c r="FTX86" s="2"/>
      <c r="FTY86" s="2"/>
      <c r="FTZ86" s="2"/>
      <c r="FUA86" s="2"/>
      <c r="FUB86" s="2"/>
      <c r="FUC86" s="2"/>
      <c r="FUD86" s="2"/>
      <c r="FUE86" s="2"/>
      <c r="FUF86" s="2"/>
      <c r="FUG86" s="2"/>
      <c r="FUH86" s="2"/>
      <c r="FUI86" s="2"/>
      <c r="FUJ86" s="2"/>
      <c r="FUK86" s="2"/>
      <c r="FUL86" s="2"/>
      <c r="FUM86" s="2"/>
      <c r="FUN86" s="2"/>
      <c r="FUO86" s="2"/>
      <c r="FUP86" s="2"/>
      <c r="FUQ86" s="2"/>
      <c r="FUR86" s="2"/>
      <c r="FUS86" s="2"/>
      <c r="FUT86" s="2"/>
      <c r="FUU86" s="2"/>
      <c r="FUV86" s="2"/>
      <c r="FUW86" s="2"/>
      <c r="FUX86" s="2"/>
      <c r="FUY86" s="2"/>
      <c r="FUZ86" s="2"/>
      <c r="FVA86" s="2"/>
      <c r="FVB86" s="2"/>
      <c r="FVC86" s="2"/>
      <c r="FVD86" s="2"/>
      <c r="FVE86" s="2"/>
      <c r="FVF86" s="2"/>
      <c r="FVG86" s="2"/>
      <c r="FVH86" s="2"/>
      <c r="FVI86" s="2"/>
      <c r="FVJ86" s="2"/>
      <c r="FVK86" s="2"/>
      <c r="FVL86" s="2"/>
      <c r="FVM86" s="2"/>
      <c r="FVN86" s="2"/>
      <c r="FVO86" s="2"/>
      <c r="FVP86" s="2"/>
      <c r="FVQ86" s="2"/>
      <c r="FVR86" s="2"/>
      <c r="FVS86" s="2"/>
      <c r="FVT86" s="2"/>
      <c r="FVU86" s="2"/>
      <c r="FVV86" s="2"/>
      <c r="FVW86" s="2"/>
      <c r="FVX86" s="2"/>
      <c r="FVY86" s="2"/>
      <c r="FVZ86" s="2"/>
      <c r="FWA86" s="2"/>
      <c r="FWB86" s="2"/>
      <c r="FWC86" s="2"/>
      <c r="FWD86" s="2"/>
      <c r="FWE86" s="2"/>
      <c r="FWF86" s="2"/>
      <c r="FWG86" s="2"/>
      <c r="FWH86" s="2"/>
      <c r="FWI86" s="2"/>
      <c r="FWJ86" s="2"/>
      <c r="FWK86" s="2"/>
      <c r="FWL86" s="2"/>
      <c r="FWM86" s="2"/>
      <c r="FWN86" s="2"/>
      <c r="FWO86" s="2"/>
      <c r="FWP86" s="2"/>
      <c r="FWQ86" s="2"/>
      <c r="FWR86" s="2"/>
      <c r="FWS86" s="2"/>
      <c r="FWT86" s="2"/>
      <c r="FWU86" s="2"/>
      <c r="FWV86" s="2"/>
      <c r="FWW86" s="2"/>
      <c r="FWX86" s="2"/>
      <c r="FWY86" s="2"/>
      <c r="FWZ86" s="2"/>
      <c r="FXA86" s="2"/>
      <c r="FXB86" s="2"/>
      <c r="FXC86" s="2"/>
      <c r="FXD86" s="2"/>
      <c r="FXE86" s="2"/>
      <c r="FXF86" s="2"/>
      <c r="FXG86" s="2"/>
      <c r="FXH86" s="2"/>
      <c r="FXI86" s="2"/>
      <c r="FXJ86" s="2"/>
      <c r="FXK86" s="2"/>
      <c r="FXL86" s="2"/>
      <c r="FXM86" s="2"/>
      <c r="FXN86" s="2"/>
      <c r="FXO86" s="2"/>
      <c r="FXP86" s="2"/>
      <c r="FXQ86" s="2"/>
      <c r="FXR86" s="2"/>
      <c r="FXS86" s="2"/>
      <c r="FXT86" s="2"/>
      <c r="FXU86" s="2"/>
      <c r="FXV86" s="2"/>
      <c r="FXW86" s="2"/>
      <c r="FXX86" s="2"/>
      <c r="FXY86" s="2"/>
      <c r="FXZ86" s="2"/>
      <c r="FYA86" s="2"/>
      <c r="FYB86" s="2"/>
      <c r="FYC86" s="2"/>
      <c r="FYD86" s="2"/>
      <c r="FYE86" s="2"/>
      <c r="FYF86" s="2"/>
      <c r="FYG86" s="2"/>
      <c r="FYH86" s="2"/>
      <c r="FYI86" s="2"/>
      <c r="FYJ86" s="2"/>
      <c r="FYK86" s="2"/>
      <c r="FYL86" s="2"/>
      <c r="FYM86" s="2"/>
      <c r="FYN86" s="2"/>
      <c r="FYO86" s="2"/>
      <c r="FYP86" s="2"/>
      <c r="FYQ86" s="2"/>
      <c r="FYR86" s="2"/>
      <c r="FYS86" s="2"/>
      <c r="FYT86" s="2"/>
      <c r="FYU86" s="2"/>
      <c r="FYV86" s="2"/>
      <c r="FYW86" s="2"/>
      <c r="FYX86" s="2"/>
      <c r="FYY86" s="2"/>
      <c r="FYZ86" s="2"/>
      <c r="FZA86" s="2"/>
      <c r="FZB86" s="2"/>
      <c r="FZC86" s="2"/>
      <c r="FZD86" s="2"/>
      <c r="FZE86" s="2"/>
      <c r="FZF86" s="2"/>
      <c r="FZG86" s="2"/>
      <c r="FZH86" s="2"/>
      <c r="FZI86" s="2"/>
      <c r="FZJ86" s="2"/>
      <c r="FZK86" s="2"/>
      <c r="FZL86" s="2"/>
      <c r="FZM86" s="2"/>
      <c r="FZN86" s="2"/>
      <c r="FZO86" s="2"/>
      <c r="FZP86" s="2"/>
      <c r="FZQ86" s="2"/>
      <c r="FZR86" s="2"/>
      <c r="FZS86" s="2"/>
      <c r="FZT86" s="2"/>
      <c r="FZU86" s="2"/>
      <c r="FZV86" s="2"/>
      <c r="FZW86" s="2"/>
      <c r="FZX86" s="2"/>
      <c r="FZY86" s="2"/>
      <c r="FZZ86" s="2"/>
      <c r="GAA86" s="2"/>
      <c r="GAB86" s="2"/>
      <c r="GAC86" s="2"/>
      <c r="GAD86" s="2"/>
      <c r="GAE86" s="2"/>
      <c r="GAF86" s="2"/>
      <c r="GAG86" s="2"/>
      <c r="GAH86" s="2"/>
      <c r="GAI86" s="2"/>
      <c r="GAJ86" s="2"/>
      <c r="GAK86" s="2"/>
      <c r="GAL86" s="2"/>
      <c r="GAM86" s="2"/>
      <c r="GAN86" s="2"/>
      <c r="GAO86" s="2"/>
      <c r="GAP86" s="2"/>
      <c r="GAQ86" s="2"/>
      <c r="GAR86" s="2"/>
      <c r="GAS86" s="2"/>
      <c r="GAT86" s="2"/>
      <c r="GAU86" s="2"/>
      <c r="GAV86" s="2"/>
      <c r="GAW86" s="2"/>
      <c r="GAX86" s="2"/>
      <c r="GAY86" s="2"/>
      <c r="GAZ86" s="2"/>
      <c r="GBA86" s="2"/>
      <c r="GBB86" s="2"/>
      <c r="GBC86" s="2"/>
      <c r="GBD86" s="2"/>
      <c r="GBE86" s="2"/>
      <c r="GBF86" s="2"/>
      <c r="GBG86" s="2"/>
      <c r="GBH86" s="2"/>
      <c r="GBI86" s="2"/>
      <c r="GBJ86" s="2"/>
      <c r="GBK86" s="2"/>
      <c r="GBL86" s="2"/>
      <c r="GBM86" s="2"/>
      <c r="GBN86" s="2"/>
      <c r="GBO86" s="2"/>
      <c r="GBP86" s="2"/>
      <c r="GBQ86" s="2"/>
      <c r="GBR86" s="2"/>
      <c r="GBS86" s="2"/>
      <c r="GBT86" s="2"/>
      <c r="GBU86" s="2"/>
      <c r="GBV86" s="2"/>
      <c r="GBW86" s="2"/>
      <c r="GBX86" s="2"/>
      <c r="GBY86" s="2"/>
      <c r="GBZ86" s="2"/>
      <c r="GCA86" s="2"/>
      <c r="GCB86" s="2"/>
      <c r="GCC86" s="2"/>
      <c r="GCD86" s="2"/>
      <c r="GCE86" s="2"/>
      <c r="GCF86" s="2"/>
      <c r="GCG86" s="2"/>
      <c r="GCH86" s="2"/>
      <c r="GCI86" s="2"/>
      <c r="GCJ86" s="2"/>
      <c r="GCK86" s="2"/>
      <c r="GCL86" s="2"/>
      <c r="GCM86" s="2"/>
      <c r="GCN86" s="2"/>
      <c r="GCO86" s="2"/>
      <c r="GCP86" s="2"/>
      <c r="GCQ86" s="2"/>
      <c r="GCR86" s="2"/>
      <c r="GCS86" s="2"/>
      <c r="GCT86" s="2"/>
      <c r="GCU86" s="2"/>
      <c r="GCV86" s="2"/>
      <c r="GCW86" s="2"/>
      <c r="GCX86" s="2"/>
      <c r="GCY86" s="2"/>
      <c r="GCZ86" s="2"/>
      <c r="GDA86" s="2"/>
      <c r="GDB86" s="2"/>
      <c r="GDC86" s="2"/>
      <c r="GDD86" s="2"/>
      <c r="GDE86" s="2"/>
      <c r="GDF86" s="2"/>
      <c r="GDG86" s="2"/>
      <c r="GDH86" s="2"/>
      <c r="GDI86" s="2"/>
      <c r="GDJ86" s="2"/>
      <c r="GDK86" s="2"/>
      <c r="GDL86" s="2"/>
      <c r="GDM86" s="2"/>
      <c r="GDN86" s="2"/>
      <c r="GDO86" s="2"/>
      <c r="GDP86" s="2"/>
      <c r="GDQ86" s="2"/>
      <c r="GDR86" s="2"/>
      <c r="GDS86" s="2"/>
      <c r="GDT86" s="2"/>
      <c r="GDU86" s="2"/>
      <c r="GDV86" s="2"/>
      <c r="GDW86" s="2"/>
      <c r="GDX86" s="2"/>
      <c r="GDY86" s="2"/>
      <c r="GDZ86" s="2"/>
      <c r="GEA86" s="2"/>
      <c r="GEB86" s="2"/>
      <c r="GEC86" s="2"/>
      <c r="GED86" s="2"/>
      <c r="GEE86" s="2"/>
      <c r="GEF86" s="2"/>
      <c r="GEG86" s="2"/>
      <c r="GEH86" s="2"/>
      <c r="GEI86" s="2"/>
      <c r="GEJ86" s="2"/>
      <c r="GEK86" s="2"/>
      <c r="GEL86" s="2"/>
      <c r="GEM86" s="2"/>
      <c r="GEN86" s="2"/>
      <c r="GEO86" s="2"/>
      <c r="GEP86" s="2"/>
      <c r="GEQ86" s="2"/>
      <c r="GER86" s="2"/>
      <c r="GES86" s="2"/>
      <c r="GET86" s="2"/>
      <c r="GEU86" s="2"/>
      <c r="GEV86" s="2"/>
      <c r="GEW86" s="2"/>
      <c r="GEX86" s="2"/>
      <c r="GEY86" s="2"/>
      <c r="GEZ86" s="2"/>
      <c r="GFA86" s="2"/>
      <c r="GFB86" s="2"/>
      <c r="GFC86" s="2"/>
      <c r="GFD86" s="2"/>
      <c r="GFE86" s="2"/>
      <c r="GFF86" s="2"/>
      <c r="GFG86" s="2"/>
      <c r="GFH86" s="2"/>
      <c r="GFI86" s="2"/>
      <c r="GFJ86" s="2"/>
      <c r="GFK86" s="2"/>
      <c r="GFL86" s="2"/>
      <c r="GFM86" s="2"/>
      <c r="GFN86" s="2"/>
      <c r="GFO86" s="2"/>
      <c r="GFP86" s="2"/>
      <c r="GFQ86" s="2"/>
      <c r="GFR86" s="2"/>
      <c r="GFS86" s="2"/>
      <c r="GFT86" s="2"/>
      <c r="GFU86" s="2"/>
      <c r="GFV86" s="2"/>
      <c r="GFW86" s="2"/>
      <c r="GFX86" s="2"/>
      <c r="GFY86" s="2"/>
      <c r="GFZ86" s="2"/>
      <c r="GGA86" s="2"/>
      <c r="GGB86" s="2"/>
      <c r="GGC86" s="2"/>
      <c r="GGD86" s="2"/>
      <c r="GGE86" s="2"/>
      <c r="GGF86" s="2"/>
      <c r="GGG86" s="2"/>
      <c r="GGH86" s="2"/>
      <c r="GGI86" s="2"/>
      <c r="GGJ86" s="2"/>
      <c r="GGK86" s="2"/>
      <c r="GGL86" s="2"/>
      <c r="GGM86" s="2"/>
      <c r="GGN86" s="2"/>
      <c r="GGO86" s="2"/>
      <c r="GGP86" s="2"/>
      <c r="GGQ86" s="2"/>
      <c r="GGR86" s="2"/>
      <c r="GGS86" s="2"/>
      <c r="GGT86" s="2"/>
      <c r="GGU86" s="2"/>
      <c r="GGV86" s="2"/>
      <c r="GGW86" s="2"/>
      <c r="GGX86" s="2"/>
      <c r="GGY86" s="2"/>
      <c r="GGZ86" s="2"/>
      <c r="GHA86" s="2"/>
      <c r="GHB86" s="2"/>
      <c r="GHC86" s="2"/>
      <c r="GHD86" s="2"/>
      <c r="GHE86" s="2"/>
      <c r="GHF86" s="2"/>
      <c r="GHG86" s="2"/>
      <c r="GHH86" s="2"/>
      <c r="GHI86" s="2"/>
      <c r="GHJ86" s="2"/>
      <c r="GHK86" s="2"/>
      <c r="GHL86" s="2"/>
      <c r="GHM86" s="2"/>
      <c r="GHN86" s="2"/>
      <c r="GHO86" s="2"/>
      <c r="GHP86" s="2"/>
      <c r="GHQ86" s="2"/>
      <c r="GHR86" s="2"/>
      <c r="GHS86" s="2"/>
      <c r="GHT86" s="2"/>
      <c r="GHU86" s="2"/>
      <c r="GHV86" s="2"/>
      <c r="GHW86" s="2"/>
      <c r="GHX86" s="2"/>
      <c r="GHY86" s="2"/>
      <c r="GHZ86" s="2"/>
      <c r="GIA86" s="2"/>
      <c r="GIB86" s="2"/>
      <c r="GIC86" s="2"/>
      <c r="GID86" s="2"/>
      <c r="GIE86" s="2"/>
      <c r="GIF86" s="2"/>
      <c r="GIG86" s="2"/>
      <c r="GIH86" s="2"/>
      <c r="GII86" s="2"/>
      <c r="GIJ86" s="2"/>
      <c r="GIK86" s="2"/>
      <c r="GIL86" s="2"/>
      <c r="GIM86" s="2"/>
      <c r="GIN86" s="2"/>
      <c r="GIO86" s="2"/>
      <c r="GIP86" s="2"/>
      <c r="GIQ86" s="2"/>
      <c r="GIR86" s="2"/>
      <c r="GIS86" s="2"/>
      <c r="GIT86" s="2"/>
      <c r="GIU86" s="2"/>
      <c r="GIV86" s="2"/>
      <c r="GIW86" s="2"/>
      <c r="GIX86" s="2"/>
      <c r="GIY86" s="2"/>
      <c r="GIZ86" s="2"/>
      <c r="GJA86" s="2"/>
      <c r="GJB86" s="2"/>
      <c r="GJC86" s="2"/>
      <c r="GJD86" s="2"/>
      <c r="GJE86" s="2"/>
      <c r="GJF86" s="2"/>
      <c r="GJG86" s="2"/>
      <c r="GJH86" s="2"/>
      <c r="GJI86" s="2"/>
      <c r="GJJ86" s="2"/>
      <c r="GJK86" s="2"/>
      <c r="GJL86" s="2"/>
      <c r="GJM86" s="2"/>
      <c r="GJN86" s="2"/>
      <c r="GJO86" s="2"/>
      <c r="GJP86" s="2"/>
      <c r="GJQ86" s="2"/>
      <c r="GJR86" s="2"/>
      <c r="GJS86" s="2"/>
      <c r="GJT86" s="2"/>
      <c r="GJU86" s="2"/>
      <c r="GJV86" s="2"/>
      <c r="GJW86" s="2"/>
      <c r="GJX86" s="2"/>
      <c r="GJY86" s="2"/>
      <c r="GJZ86" s="2"/>
      <c r="GKA86" s="2"/>
      <c r="GKB86" s="2"/>
      <c r="GKC86" s="2"/>
      <c r="GKD86" s="2"/>
      <c r="GKE86" s="2"/>
      <c r="GKF86" s="2"/>
      <c r="GKG86" s="2"/>
      <c r="GKH86" s="2"/>
      <c r="GKI86" s="2"/>
      <c r="GKJ86" s="2"/>
      <c r="GKK86" s="2"/>
      <c r="GKL86" s="2"/>
      <c r="GKM86" s="2"/>
      <c r="GKN86" s="2"/>
      <c r="GKO86" s="2"/>
      <c r="GKP86" s="2"/>
      <c r="GKQ86" s="2"/>
      <c r="GKR86" s="2"/>
      <c r="GKS86" s="2"/>
      <c r="GKT86" s="2"/>
      <c r="GKU86" s="2"/>
      <c r="GKV86" s="2"/>
      <c r="GKW86" s="2"/>
      <c r="GKX86" s="2"/>
      <c r="GKY86" s="2"/>
      <c r="GKZ86" s="2"/>
      <c r="GLA86" s="2"/>
      <c r="GLB86" s="2"/>
      <c r="GLC86" s="2"/>
      <c r="GLD86" s="2"/>
      <c r="GLE86" s="2"/>
      <c r="GLF86" s="2"/>
      <c r="GLG86" s="2"/>
      <c r="GLH86" s="2"/>
      <c r="GLI86" s="2"/>
      <c r="GLJ86" s="2"/>
      <c r="GLK86" s="2"/>
      <c r="GLL86" s="2"/>
      <c r="GLM86" s="2"/>
      <c r="GLN86" s="2"/>
      <c r="GLO86" s="2"/>
      <c r="GLP86" s="2"/>
      <c r="GLQ86" s="2"/>
      <c r="GLR86" s="2"/>
      <c r="GLS86" s="2"/>
      <c r="GLT86" s="2"/>
      <c r="GLU86" s="2"/>
      <c r="GLV86" s="2"/>
      <c r="GLW86" s="2"/>
      <c r="GLX86" s="2"/>
      <c r="GLY86" s="2"/>
      <c r="GLZ86" s="2"/>
      <c r="GMA86" s="2"/>
      <c r="GMB86" s="2"/>
      <c r="GMC86" s="2"/>
      <c r="GMD86" s="2"/>
      <c r="GME86" s="2"/>
      <c r="GMF86" s="2"/>
      <c r="GMG86" s="2"/>
      <c r="GMH86" s="2"/>
      <c r="GMI86" s="2"/>
      <c r="GMJ86" s="2"/>
      <c r="GMK86" s="2"/>
      <c r="GML86" s="2"/>
      <c r="GMM86" s="2"/>
      <c r="GMN86" s="2"/>
      <c r="GMO86" s="2"/>
      <c r="GMP86" s="2"/>
      <c r="GMQ86" s="2"/>
      <c r="GMR86" s="2"/>
      <c r="GMS86" s="2"/>
      <c r="GMT86" s="2"/>
      <c r="GMU86" s="2"/>
      <c r="GMV86" s="2"/>
      <c r="GMW86" s="2"/>
      <c r="GMX86" s="2"/>
      <c r="GMY86" s="2"/>
      <c r="GMZ86" s="2"/>
      <c r="GNA86" s="2"/>
      <c r="GNB86" s="2"/>
      <c r="GNC86" s="2"/>
      <c r="GND86" s="2"/>
      <c r="GNE86" s="2"/>
      <c r="GNF86" s="2"/>
      <c r="GNG86" s="2"/>
      <c r="GNH86" s="2"/>
      <c r="GNI86" s="2"/>
      <c r="GNJ86" s="2"/>
      <c r="GNK86" s="2"/>
      <c r="GNL86" s="2"/>
      <c r="GNM86" s="2"/>
      <c r="GNN86" s="2"/>
      <c r="GNO86" s="2"/>
      <c r="GNP86" s="2"/>
      <c r="GNQ86" s="2"/>
      <c r="GNR86" s="2"/>
      <c r="GNS86" s="2"/>
      <c r="GNT86" s="2"/>
      <c r="GNU86" s="2"/>
      <c r="GNV86" s="2"/>
      <c r="GNW86" s="2"/>
      <c r="GNX86" s="2"/>
      <c r="GNY86" s="2"/>
      <c r="GNZ86" s="2"/>
      <c r="GOA86" s="2"/>
      <c r="GOB86" s="2"/>
      <c r="GOC86" s="2"/>
      <c r="GOD86" s="2"/>
      <c r="GOE86" s="2"/>
      <c r="GOF86" s="2"/>
      <c r="GOG86" s="2"/>
      <c r="GOH86" s="2"/>
      <c r="GOI86" s="2"/>
      <c r="GOJ86" s="2"/>
      <c r="GOK86" s="2"/>
      <c r="GOL86" s="2"/>
      <c r="GOM86" s="2"/>
      <c r="GON86" s="2"/>
      <c r="GOO86" s="2"/>
      <c r="GOP86" s="2"/>
      <c r="GOQ86" s="2"/>
      <c r="GOR86" s="2"/>
      <c r="GOS86" s="2"/>
      <c r="GOT86" s="2"/>
      <c r="GOU86" s="2"/>
      <c r="GOV86" s="2"/>
      <c r="GOW86" s="2"/>
      <c r="GOX86" s="2"/>
      <c r="GOY86" s="2"/>
      <c r="GOZ86" s="2"/>
      <c r="GPA86" s="2"/>
      <c r="GPB86" s="2"/>
      <c r="GPC86" s="2"/>
      <c r="GPD86" s="2"/>
      <c r="GPE86" s="2"/>
      <c r="GPF86" s="2"/>
      <c r="GPG86" s="2"/>
      <c r="GPH86" s="2"/>
      <c r="GPI86" s="2"/>
      <c r="GPJ86" s="2"/>
      <c r="GPK86" s="2"/>
      <c r="GPL86" s="2"/>
      <c r="GPM86" s="2"/>
      <c r="GPN86" s="2"/>
      <c r="GPO86" s="2"/>
      <c r="GPP86" s="2"/>
      <c r="GPQ86" s="2"/>
      <c r="GPR86" s="2"/>
      <c r="GPS86" s="2"/>
      <c r="GPT86" s="2"/>
      <c r="GPU86" s="2"/>
      <c r="GPV86" s="2"/>
      <c r="GPW86" s="2"/>
      <c r="GPX86" s="2"/>
      <c r="GPY86" s="2"/>
      <c r="GPZ86" s="2"/>
      <c r="GQA86" s="2"/>
      <c r="GQB86" s="2"/>
      <c r="GQC86" s="2"/>
      <c r="GQD86" s="2"/>
      <c r="GQE86" s="2"/>
      <c r="GQF86" s="2"/>
      <c r="GQG86" s="2"/>
      <c r="GQH86" s="2"/>
      <c r="GQI86" s="2"/>
      <c r="GQJ86" s="2"/>
      <c r="GQK86" s="2"/>
      <c r="GQL86" s="2"/>
      <c r="GQM86" s="2"/>
      <c r="GQN86" s="2"/>
      <c r="GQO86" s="2"/>
      <c r="GQP86" s="2"/>
      <c r="GQQ86" s="2"/>
      <c r="GQR86" s="2"/>
      <c r="GQS86" s="2"/>
      <c r="GQT86" s="2"/>
      <c r="GQU86" s="2"/>
      <c r="GQV86" s="2"/>
      <c r="GQW86" s="2"/>
      <c r="GQX86" s="2"/>
      <c r="GQY86" s="2"/>
      <c r="GQZ86" s="2"/>
      <c r="GRA86" s="2"/>
      <c r="GRB86" s="2"/>
      <c r="GRC86" s="2"/>
      <c r="GRD86" s="2"/>
      <c r="GRE86" s="2"/>
      <c r="GRF86" s="2"/>
      <c r="GRG86" s="2"/>
      <c r="GRH86" s="2"/>
      <c r="GRI86" s="2"/>
      <c r="GRJ86" s="2"/>
      <c r="GRK86" s="2"/>
      <c r="GRL86" s="2"/>
      <c r="GRM86" s="2"/>
      <c r="GRN86" s="2"/>
      <c r="GRO86" s="2"/>
      <c r="GRP86" s="2"/>
      <c r="GRQ86" s="2"/>
      <c r="GRR86" s="2"/>
      <c r="GRS86" s="2"/>
      <c r="GRT86" s="2"/>
      <c r="GRU86" s="2"/>
      <c r="GRV86" s="2"/>
      <c r="GRW86" s="2"/>
      <c r="GRX86" s="2"/>
      <c r="GRY86" s="2"/>
      <c r="GRZ86" s="2"/>
      <c r="GSA86" s="2"/>
      <c r="GSB86" s="2"/>
      <c r="GSC86" s="2"/>
      <c r="GSD86" s="2"/>
      <c r="GSE86" s="2"/>
      <c r="GSF86" s="2"/>
      <c r="GSG86" s="2"/>
      <c r="GSH86" s="2"/>
      <c r="GSI86" s="2"/>
      <c r="GSJ86" s="2"/>
      <c r="GSK86" s="2"/>
      <c r="GSL86" s="2"/>
      <c r="GSM86" s="2"/>
      <c r="GSN86" s="2"/>
      <c r="GSO86" s="2"/>
      <c r="GSP86" s="2"/>
      <c r="GSQ86" s="2"/>
      <c r="GSR86" s="2"/>
      <c r="GSS86" s="2"/>
      <c r="GST86" s="2"/>
      <c r="GSU86" s="2"/>
      <c r="GSV86" s="2"/>
      <c r="GSW86" s="2"/>
      <c r="GSX86" s="2"/>
      <c r="GSY86" s="2"/>
      <c r="GSZ86" s="2"/>
      <c r="GTA86" s="2"/>
      <c r="GTB86" s="2"/>
      <c r="GTC86" s="2"/>
      <c r="GTD86" s="2"/>
      <c r="GTE86" s="2"/>
      <c r="GTF86" s="2"/>
      <c r="GTG86" s="2"/>
      <c r="GTH86" s="2"/>
      <c r="GTI86" s="2"/>
      <c r="GTJ86" s="2"/>
      <c r="GTK86" s="2"/>
      <c r="GTL86" s="2"/>
      <c r="GTM86" s="2"/>
      <c r="GTN86" s="2"/>
      <c r="GTO86" s="2"/>
      <c r="GTP86" s="2"/>
      <c r="GTQ86" s="2"/>
      <c r="GTR86" s="2"/>
      <c r="GTS86" s="2"/>
      <c r="GTT86" s="2"/>
      <c r="GTU86" s="2"/>
      <c r="GTV86" s="2"/>
      <c r="GTW86" s="2"/>
      <c r="GTX86" s="2"/>
      <c r="GTY86" s="2"/>
      <c r="GTZ86" s="2"/>
      <c r="GUA86" s="2"/>
      <c r="GUB86" s="2"/>
      <c r="GUC86" s="2"/>
      <c r="GUD86" s="2"/>
      <c r="GUE86" s="2"/>
      <c r="GUF86" s="2"/>
      <c r="GUG86" s="2"/>
      <c r="GUH86" s="2"/>
      <c r="GUI86" s="2"/>
      <c r="GUJ86" s="2"/>
      <c r="GUK86" s="2"/>
      <c r="GUL86" s="2"/>
      <c r="GUM86" s="2"/>
      <c r="GUN86" s="2"/>
      <c r="GUO86" s="2"/>
      <c r="GUP86" s="2"/>
      <c r="GUQ86" s="2"/>
      <c r="GUR86" s="2"/>
      <c r="GUS86" s="2"/>
      <c r="GUT86" s="2"/>
      <c r="GUU86" s="2"/>
      <c r="GUV86" s="2"/>
      <c r="GUW86" s="2"/>
      <c r="GUX86" s="2"/>
      <c r="GUY86" s="2"/>
      <c r="GUZ86" s="2"/>
      <c r="GVA86" s="2"/>
      <c r="GVB86" s="2"/>
      <c r="GVC86" s="2"/>
      <c r="GVD86" s="2"/>
      <c r="GVE86" s="2"/>
      <c r="GVF86" s="2"/>
      <c r="GVG86" s="2"/>
      <c r="GVH86" s="2"/>
      <c r="GVI86" s="2"/>
      <c r="GVJ86" s="2"/>
      <c r="GVK86" s="2"/>
      <c r="GVL86" s="2"/>
      <c r="GVM86" s="2"/>
      <c r="GVN86" s="2"/>
      <c r="GVO86" s="2"/>
      <c r="GVP86" s="2"/>
      <c r="GVQ86" s="2"/>
      <c r="GVR86" s="2"/>
      <c r="GVS86" s="2"/>
      <c r="GVT86" s="2"/>
      <c r="GVU86" s="2"/>
      <c r="GVV86" s="2"/>
      <c r="GVW86" s="2"/>
      <c r="GVX86" s="2"/>
      <c r="GVY86" s="2"/>
      <c r="GVZ86" s="2"/>
      <c r="GWA86" s="2"/>
      <c r="GWB86" s="2"/>
      <c r="GWC86" s="2"/>
      <c r="GWD86" s="2"/>
      <c r="GWE86" s="2"/>
      <c r="GWF86" s="2"/>
      <c r="GWG86" s="2"/>
      <c r="GWH86" s="2"/>
      <c r="GWI86" s="2"/>
      <c r="GWJ86" s="2"/>
      <c r="GWK86" s="2"/>
      <c r="GWL86" s="2"/>
      <c r="GWM86" s="2"/>
      <c r="GWN86" s="2"/>
      <c r="GWO86" s="2"/>
      <c r="GWP86" s="2"/>
      <c r="GWQ86" s="2"/>
      <c r="GWR86" s="2"/>
      <c r="GWS86" s="2"/>
      <c r="GWT86" s="2"/>
      <c r="GWU86" s="2"/>
      <c r="GWV86" s="2"/>
      <c r="GWW86" s="2"/>
      <c r="GWX86" s="2"/>
      <c r="GWY86" s="2"/>
      <c r="GWZ86" s="2"/>
      <c r="GXA86" s="2"/>
      <c r="GXB86" s="2"/>
      <c r="GXC86" s="2"/>
      <c r="GXD86" s="2"/>
      <c r="GXE86" s="2"/>
      <c r="GXF86" s="2"/>
      <c r="GXG86" s="2"/>
      <c r="GXH86" s="2"/>
      <c r="GXI86" s="2"/>
      <c r="GXJ86" s="2"/>
      <c r="GXK86" s="2"/>
      <c r="GXL86" s="2"/>
      <c r="GXM86" s="2"/>
      <c r="GXN86" s="2"/>
      <c r="GXO86" s="2"/>
      <c r="GXP86" s="2"/>
      <c r="GXQ86" s="2"/>
      <c r="GXR86" s="2"/>
      <c r="GXS86" s="2"/>
      <c r="GXT86" s="2"/>
      <c r="GXU86" s="2"/>
      <c r="GXV86" s="2"/>
      <c r="GXW86" s="2"/>
      <c r="GXX86" s="2"/>
      <c r="GXY86" s="2"/>
      <c r="GXZ86" s="2"/>
      <c r="GYA86" s="2"/>
      <c r="GYB86" s="2"/>
      <c r="GYC86" s="2"/>
      <c r="GYD86" s="2"/>
      <c r="GYE86" s="2"/>
      <c r="GYF86" s="2"/>
      <c r="GYG86" s="2"/>
      <c r="GYH86" s="2"/>
      <c r="GYI86" s="2"/>
      <c r="GYJ86" s="2"/>
      <c r="GYK86" s="2"/>
      <c r="GYL86" s="2"/>
      <c r="GYM86" s="2"/>
      <c r="GYN86" s="2"/>
      <c r="GYO86" s="2"/>
      <c r="GYP86" s="2"/>
      <c r="GYQ86" s="2"/>
      <c r="GYR86" s="2"/>
      <c r="GYS86" s="2"/>
      <c r="GYT86" s="2"/>
      <c r="GYU86" s="2"/>
      <c r="GYV86" s="2"/>
      <c r="GYW86" s="2"/>
      <c r="GYX86" s="2"/>
      <c r="GYY86" s="2"/>
      <c r="GYZ86" s="2"/>
      <c r="GZA86" s="2"/>
      <c r="GZB86" s="2"/>
      <c r="GZC86" s="2"/>
      <c r="GZD86" s="2"/>
      <c r="GZE86" s="2"/>
      <c r="GZF86" s="2"/>
      <c r="GZG86" s="2"/>
      <c r="GZH86" s="2"/>
      <c r="GZI86" s="2"/>
      <c r="GZJ86" s="2"/>
      <c r="GZK86" s="2"/>
      <c r="GZL86" s="2"/>
      <c r="GZM86" s="2"/>
      <c r="GZN86" s="2"/>
      <c r="GZO86" s="2"/>
      <c r="GZP86" s="2"/>
      <c r="GZQ86" s="2"/>
      <c r="GZR86" s="2"/>
      <c r="GZS86" s="2"/>
      <c r="GZT86" s="2"/>
      <c r="GZU86" s="2"/>
      <c r="GZV86" s="2"/>
      <c r="GZW86" s="2"/>
      <c r="GZX86" s="2"/>
      <c r="GZY86" s="2"/>
      <c r="GZZ86" s="2"/>
      <c r="HAA86" s="2"/>
      <c r="HAB86" s="2"/>
      <c r="HAC86" s="2"/>
      <c r="HAD86" s="2"/>
      <c r="HAE86" s="2"/>
      <c r="HAF86" s="2"/>
      <c r="HAG86" s="2"/>
      <c r="HAH86" s="2"/>
      <c r="HAI86" s="2"/>
      <c r="HAJ86" s="2"/>
      <c r="HAK86" s="2"/>
      <c r="HAL86" s="2"/>
      <c r="HAM86" s="2"/>
      <c r="HAN86" s="2"/>
      <c r="HAO86" s="2"/>
      <c r="HAP86" s="2"/>
      <c r="HAQ86" s="2"/>
      <c r="HAR86" s="2"/>
      <c r="HAS86" s="2"/>
      <c r="HAT86" s="2"/>
      <c r="HAU86" s="2"/>
      <c r="HAV86" s="2"/>
      <c r="HAW86" s="2"/>
      <c r="HAX86" s="2"/>
      <c r="HAY86" s="2"/>
      <c r="HAZ86" s="2"/>
      <c r="HBA86" s="2"/>
      <c r="HBB86" s="2"/>
      <c r="HBC86" s="2"/>
      <c r="HBD86" s="2"/>
      <c r="HBE86" s="2"/>
      <c r="HBF86" s="2"/>
      <c r="HBG86" s="2"/>
      <c r="HBH86" s="2"/>
      <c r="HBI86" s="2"/>
      <c r="HBJ86" s="2"/>
      <c r="HBK86" s="2"/>
      <c r="HBL86" s="2"/>
      <c r="HBM86" s="2"/>
      <c r="HBN86" s="2"/>
      <c r="HBO86" s="2"/>
      <c r="HBP86" s="2"/>
      <c r="HBQ86" s="2"/>
      <c r="HBR86" s="2"/>
      <c r="HBS86" s="2"/>
      <c r="HBT86" s="2"/>
      <c r="HBU86" s="2"/>
      <c r="HBV86" s="2"/>
      <c r="HBW86" s="2"/>
      <c r="HBX86" s="2"/>
      <c r="HBY86" s="2"/>
      <c r="HBZ86" s="2"/>
      <c r="HCA86" s="2"/>
      <c r="HCB86" s="2"/>
      <c r="HCC86" s="2"/>
      <c r="HCD86" s="2"/>
      <c r="HCE86" s="2"/>
      <c r="HCF86" s="2"/>
      <c r="HCG86" s="2"/>
      <c r="HCH86" s="2"/>
      <c r="HCI86" s="2"/>
      <c r="HCJ86" s="2"/>
      <c r="HCK86" s="2"/>
      <c r="HCL86" s="2"/>
      <c r="HCM86" s="2"/>
      <c r="HCN86" s="2"/>
      <c r="HCO86" s="2"/>
      <c r="HCP86" s="2"/>
      <c r="HCQ86" s="2"/>
      <c r="HCR86" s="2"/>
      <c r="HCS86" s="2"/>
      <c r="HCT86" s="2"/>
      <c r="HCU86" s="2"/>
      <c r="HCV86" s="2"/>
      <c r="HCW86" s="2"/>
      <c r="HCX86" s="2"/>
      <c r="HCY86" s="2"/>
      <c r="HCZ86" s="2"/>
      <c r="HDA86" s="2"/>
      <c r="HDB86" s="2"/>
      <c r="HDC86" s="2"/>
      <c r="HDD86" s="2"/>
      <c r="HDE86" s="2"/>
      <c r="HDF86" s="2"/>
      <c r="HDG86" s="2"/>
      <c r="HDH86" s="2"/>
      <c r="HDI86" s="2"/>
      <c r="HDJ86" s="2"/>
      <c r="HDK86" s="2"/>
      <c r="HDL86" s="2"/>
      <c r="HDM86" s="2"/>
      <c r="HDN86" s="2"/>
      <c r="HDO86" s="2"/>
      <c r="HDP86" s="2"/>
      <c r="HDQ86" s="2"/>
      <c r="HDR86" s="2"/>
      <c r="HDS86" s="2"/>
      <c r="HDT86" s="2"/>
      <c r="HDU86" s="2"/>
      <c r="HDV86" s="2"/>
      <c r="HDW86" s="2"/>
      <c r="HDX86" s="2"/>
      <c r="HDY86" s="2"/>
      <c r="HDZ86" s="2"/>
      <c r="HEA86" s="2"/>
      <c r="HEB86" s="2"/>
      <c r="HEC86" s="2"/>
      <c r="HED86" s="2"/>
      <c r="HEE86" s="2"/>
      <c r="HEF86" s="2"/>
      <c r="HEG86" s="2"/>
      <c r="HEH86" s="2"/>
      <c r="HEI86" s="2"/>
      <c r="HEJ86" s="2"/>
      <c r="HEK86" s="2"/>
      <c r="HEL86" s="2"/>
      <c r="HEM86" s="2"/>
      <c r="HEN86" s="2"/>
      <c r="HEO86" s="2"/>
      <c r="HEP86" s="2"/>
      <c r="HEQ86" s="2"/>
      <c r="HER86" s="2"/>
      <c r="HES86" s="2"/>
      <c r="HET86" s="2"/>
      <c r="HEU86" s="2"/>
      <c r="HEV86" s="2"/>
      <c r="HEW86" s="2"/>
      <c r="HEX86" s="2"/>
      <c r="HEY86" s="2"/>
      <c r="HEZ86" s="2"/>
      <c r="HFA86" s="2"/>
      <c r="HFB86" s="2"/>
      <c r="HFC86" s="2"/>
      <c r="HFD86" s="2"/>
      <c r="HFE86" s="2"/>
      <c r="HFF86" s="2"/>
      <c r="HFG86" s="2"/>
      <c r="HFH86" s="2"/>
      <c r="HFI86" s="2"/>
      <c r="HFJ86" s="2"/>
      <c r="HFK86" s="2"/>
      <c r="HFL86" s="2"/>
      <c r="HFM86" s="2"/>
      <c r="HFN86" s="2"/>
      <c r="HFO86" s="2"/>
      <c r="HFP86" s="2"/>
      <c r="HFQ86" s="2"/>
      <c r="HFR86" s="2"/>
      <c r="HFS86" s="2"/>
      <c r="HFT86" s="2"/>
      <c r="HFU86" s="2"/>
      <c r="HFV86" s="2"/>
      <c r="HFW86" s="2"/>
      <c r="HFX86" s="2"/>
      <c r="HFY86" s="2"/>
      <c r="HFZ86" s="2"/>
      <c r="HGA86" s="2"/>
      <c r="HGB86" s="2"/>
      <c r="HGC86" s="2"/>
      <c r="HGD86" s="2"/>
      <c r="HGE86" s="2"/>
      <c r="HGF86" s="2"/>
      <c r="HGG86" s="2"/>
      <c r="HGH86" s="2"/>
      <c r="HGI86" s="2"/>
      <c r="HGJ86" s="2"/>
      <c r="HGK86" s="2"/>
      <c r="HGL86" s="2"/>
      <c r="HGM86" s="2"/>
      <c r="HGN86" s="2"/>
      <c r="HGO86" s="2"/>
      <c r="HGP86" s="2"/>
      <c r="HGQ86" s="2"/>
      <c r="HGR86" s="2"/>
      <c r="HGS86" s="2"/>
      <c r="HGT86" s="2"/>
      <c r="HGU86" s="2"/>
      <c r="HGV86" s="2"/>
      <c r="HGW86" s="2"/>
      <c r="HGX86" s="2"/>
      <c r="HGY86" s="2"/>
      <c r="HGZ86" s="2"/>
      <c r="HHA86" s="2"/>
      <c r="HHB86" s="2"/>
      <c r="HHC86" s="2"/>
      <c r="HHD86" s="2"/>
      <c r="HHE86" s="2"/>
      <c r="HHF86" s="2"/>
      <c r="HHG86" s="2"/>
      <c r="HHH86" s="2"/>
      <c r="HHI86" s="2"/>
      <c r="HHJ86" s="2"/>
      <c r="HHK86" s="2"/>
      <c r="HHL86" s="2"/>
      <c r="HHM86" s="2"/>
      <c r="HHN86" s="2"/>
      <c r="HHO86" s="2"/>
      <c r="HHP86" s="2"/>
      <c r="HHQ86" s="2"/>
      <c r="HHR86" s="2"/>
      <c r="HHS86" s="2"/>
      <c r="HHT86" s="2"/>
      <c r="HHU86" s="2"/>
      <c r="HHV86" s="2"/>
      <c r="HHW86" s="2"/>
      <c r="HHX86" s="2"/>
      <c r="HHY86" s="2"/>
      <c r="HHZ86" s="2"/>
      <c r="HIA86" s="2"/>
      <c r="HIB86" s="2"/>
      <c r="HIC86" s="2"/>
      <c r="HID86" s="2"/>
      <c r="HIE86" s="2"/>
      <c r="HIF86" s="2"/>
      <c r="HIG86" s="2"/>
      <c r="HIH86" s="2"/>
      <c r="HII86" s="2"/>
      <c r="HIJ86" s="2"/>
      <c r="HIK86" s="2"/>
      <c r="HIL86" s="2"/>
      <c r="HIM86" s="2"/>
      <c r="HIN86" s="2"/>
      <c r="HIO86" s="2"/>
      <c r="HIP86" s="2"/>
      <c r="HIQ86" s="2"/>
      <c r="HIR86" s="2"/>
      <c r="HIS86" s="2"/>
      <c r="HIT86" s="2"/>
      <c r="HIU86" s="2"/>
      <c r="HIV86" s="2"/>
      <c r="HIW86" s="2"/>
      <c r="HIX86" s="2"/>
      <c r="HIY86" s="2"/>
      <c r="HIZ86" s="2"/>
      <c r="HJA86" s="2"/>
      <c r="HJB86" s="2"/>
      <c r="HJC86" s="2"/>
      <c r="HJD86" s="2"/>
      <c r="HJE86" s="2"/>
      <c r="HJF86" s="2"/>
      <c r="HJG86" s="2"/>
      <c r="HJH86" s="2"/>
      <c r="HJI86" s="2"/>
      <c r="HJJ86" s="2"/>
      <c r="HJK86" s="2"/>
      <c r="HJL86" s="2"/>
      <c r="HJM86" s="2"/>
      <c r="HJN86" s="2"/>
      <c r="HJO86" s="2"/>
      <c r="HJP86" s="2"/>
      <c r="HJQ86" s="2"/>
      <c r="HJR86" s="2"/>
      <c r="HJS86" s="2"/>
      <c r="HJT86" s="2"/>
      <c r="HJU86" s="2"/>
      <c r="HJV86" s="2"/>
      <c r="HJW86" s="2"/>
      <c r="HJX86" s="2"/>
      <c r="HJY86" s="2"/>
      <c r="HJZ86" s="2"/>
      <c r="HKA86" s="2"/>
      <c r="HKB86" s="2"/>
      <c r="HKC86" s="2"/>
      <c r="HKD86" s="2"/>
      <c r="HKE86" s="2"/>
      <c r="HKF86" s="2"/>
      <c r="HKG86" s="2"/>
      <c r="HKH86" s="2"/>
      <c r="HKI86" s="2"/>
      <c r="HKJ86" s="2"/>
      <c r="HKK86" s="2"/>
      <c r="HKL86" s="2"/>
      <c r="HKM86" s="2"/>
      <c r="HKN86" s="2"/>
      <c r="HKO86" s="2"/>
      <c r="HKP86" s="2"/>
      <c r="HKQ86" s="2"/>
      <c r="HKR86" s="2"/>
      <c r="HKS86" s="2"/>
      <c r="HKT86" s="2"/>
      <c r="HKU86" s="2"/>
      <c r="HKV86" s="2"/>
      <c r="HKW86" s="2"/>
      <c r="HKX86" s="2"/>
      <c r="HKY86" s="2"/>
      <c r="HKZ86" s="2"/>
      <c r="HLA86" s="2"/>
      <c r="HLB86" s="2"/>
      <c r="HLC86" s="2"/>
      <c r="HLD86" s="2"/>
      <c r="HLE86" s="2"/>
      <c r="HLF86" s="2"/>
      <c r="HLG86" s="2"/>
      <c r="HLH86" s="2"/>
      <c r="HLI86" s="2"/>
      <c r="HLJ86" s="2"/>
      <c r="HLK86" s="2"/>
      <c r="HLL86" s="2"/>
      <c r="HLM86" s="2"/>
      <c r="HLN86" s="2"/>
      <c r="HLO86" s="2"/>
      <c r="HLP86" s="2"/>
      <c r="HLQ86" s="2"/>
      <c r="HLR86" s="2"/>
      <c r="HLS86" s="2"/>
      <c r="HLT86" s="2"/>
      <c r="HLU86" s="2"/>
      <c r="HLV86" s="2"/>
      <c r="HLW86" s="2"/>
      <c r="HLX86" s="2"/>
      <c r="HLY86" s="2"/>
      <c r="HLZ86" s="2"/>
      <c r="HMA86" s="2"/>
      <c r="HMB86" s="2"/>
      <c r="HMC86" s="2"/>
      <c r="HMD86" s="2"/>
      <c r="HME86" s="2"/>
      <c r="HMF86" s="2"/>
      <c r="HMG86" s="2"/>
      <c r="HMH86" s="2"/>
      <c r="HMI86" s="2"/>
      <c r="HMJ86" s="2"/>
      <c r="HMK86" s="2"/>
      <c r="HML86" s="2"/>
      <c r="HMM86" s="2"/>
      <c r="HMN86" s="2"/>
      <c r="HMO86" s="2"/>
      <c r="HMP86" s="2"/>
      <c r="HMQ86" s="2"/>
      <c r="HMR86" s="2"/>
      <c r="HMS86" s="2"/>
      <c r="HMT86" s="2"/>
      <c r="HMU86" s="2"/>
      <c r="HMV86" s="2"/>
      <c r="HMW86" s="2"/>
      <c r="HMX86" s="2"/>
      <c r="HMY86" s="2"/>
      <c r="HMZ86" s="2"/>
      <c r="HNA86" s="2"/>
      <c r="HNB86" s="2"/>
      <c r="HNC86" s="2"/>
      <c r="HND86" s="2"/>
      <c r="HNE86" s="2"/>
      <c r="HNF86" s="2"/>
      <c r="HNG86" s="2"/>
      <c r="HNH86" s="2"/>
      <c r="HNI86" s="2"/>
      <c r="HNJ86" s="2"/>
      <c r="HNK86" s="2"/>
      <c r="HNL86" s="2"/>
      <c r="HNM86" s="2"/>
      <c r="HNN86" s="2"/>
      <c r="HNO86" s="2"/>
      <c r="HNP86" s="2"/>
      <c r="HNQ86" s="2"/>
      <c r="HNR86" s="2"/>
      <c r="HNS86" s="2"/>
      <c r="HNT86" s="2"/>
      <c r="HNU86" s="2"/>
      <c r="HNV86" s="2"/>
      <c r="HNW86" s="2"/>
      <c r="HNX86" s="2"/>
      <c r="HNY86" s="2"/>
      <c r="HNZ86" s="2"/>
      <c r="HOA86" s="2"/>
      <c r="HOB86" s="2"/>
      <c r="HOC86" s="2"/>
      <c r="HOD86" s="2"/>
      <c r="HOE86" s="2"/>
      <c r="HOF86" s="2"/>
      <c r="HOG86" s="2"/>
      <c r="HOH86" s="2"/>
      <c r="HOI86" s="2"/>
      <c r="HOJ86" s="2"/>
      <c r="HOK86" s="2"/>
      <c r="HOL86" s="2"/>
      <c r="HOM86" s="2"/>
      <c r="HON86" s="2"/>
      <c r="HOO86" s="2"/>
      <c r="HOP86" s="2"/>
      <c r="HOQ86" s="2"/>
      <c r="HOR86" s="2"/>
      <c r="HOS86" s="2"/>
      <c r="HOT86" s="2"/>
      <c r="HOU86" s="2"/>
      <c r="HOV86" s="2"/>
      <c r="HOW86" s="2"/>
      <c r="HOX86" s="2"/>
      <c r="HOY86" s="2"/>
      <c r="HOZ86" s="2"/>
      <c r="HPA86" s="2"/>
      <c r="HPB86" s="2"/>
      <c r="HPC86" s="2"/>
      <c r="HPD86" s="2"/>
      <c r="HPE86" s="2"/>
      <c r="HPF86" s="2"/>
      <c r="HPG86" s="2"/>
      <c r="HPH86" s="2"/>
      <c r="HPI86" s="2"/>
      <c r="HPJ86" s="2"/>
      <c r="HPK86" s="2"/>
      <c r="HPL86" s="2"/>
      <c r="HPM86" s="2"/>
      <c r="HPN86" s="2"/>
      <c r="HPO86" s="2"/>
      <c r="HPP86" s="2"/>
      <c r="HPQ86" s="2"/>
      <c r="HPR86" s="2"/>
      <c r="HPS86" s="2"/>
      <c r="HPT86" s="2"/>
      <c r="HPU86" s="2"/>
      <c r="HPV86" s="2"/>
      <c r="HPW86" s="2"/>
      <c r="HPX86" s="2"/>
      <c r="HPY86" s="2"/>
      <c r="HPZ86" s="2"/>
      <c r="HQA86" s="2"/>
      <c r="HQB86" s="2"/>
      <c r="HQC86" s="2"/>
      <c r="HQD86" s="2"/>
      <c r="HQE86" s="2"/>
      <c r="HQF86" s="2"/>
      <c r="HQG86" s="2"/>
      <c r="HQH86" s="2"/>
      <c r="HQI86" s="2"/>
      <c r="HQJ86" s="2"/>
      <c r="HQK86" s="2"/>
      <c r="HQL86" s="2"/>
      <c r="HQM86" s="2"/>
      <c r="HQN86" s="2"/>
      <c r="HQO86" s="2"/>
      <c r="HQP86" s="2"/>
      <c r="HQQ86" s="2"/>
      <c r="HQR86" s="2"/>
      <c r="HQS86" s="2"/>
      <c r="HQT86" s="2"/>
      <c r="HQU86" s="2"/>
      <c r="HQV86" s="2"/>
      <c r="HQW86" s="2"/>
      <c r="HQX86" s="2"/>
      <c r="HQY86" s="2"/>
      <c r="HQZ86" s="2"/>
      <c r="HRA86" s="2"/>
      <c r="HRB86" s="2"/>
      <c r="HRC86" s="2"/>
      <c r="HRD86" s="2"/>
      <c r="HRE86" s="2"/>
      <c r="HRF86" s="2"/>
      <c r="HRG86" s="2"/>
      <c r="HRH86" s="2"/>
      <c r="HRI86" s="2"/>
      <c r="HRJ86" s="2"/>
      <c r="HRK86" s="2"/>
      <c r="HRL86" s="2"/>
      <c r="HRM86" s="2"/>
      <c r="HRN86" s="2"/>
      <c r="HRO86" s="2"/>
      <c r="HRP86" s="2"/>
      <c r="HRQ86" s="2"/>
      <c r="HRR86" s="2"/>
      <c r="HRS86" s="2"/>
      <c r="HRT86" s="2"/>
      <c r="HRU86" s="2"/>
      <c r="HRV86" s="2"/>
      <c r="HRW86" s="2"/>
      <c r="HRX86" s="2"/>
      <c r="HRY86" s="2"/>
      <c r="HRZ86" s="2"/>
      <c r="HSA86" s="2"/>
      <c r="HSB86" s="2"/>
      <c r="HSC86" s="2"/>
      <c r="HSD86" s="2"/>
      <c r="HSE86" s="2"/>
      <c r="HSF86" s="2"/>
      <c r="HSG86" s="2"/>
      <c r="HSH86" s="2"/>
      <c r="HSI86" s="2"/>
      <c r="HSJ86" s="2"/>
      <c r="HSK86" s="2"/>
      <c r="HSL86" s="2"/>
      <c r="HSM86" s="2"/>
      <c r="HSN86" s="2"/>
      <c r="HSO86" s="2"/>
      <c r="HSP86" s="2"/>
      <c r="HSQ86" s="2"/>
      <c r="HSR86" s="2"/>
      <c r="HSS86" s="2"/>
      <c r="HST86" s="2"/>
      <c r="HSU86" s="2"/>
      <c r="HSV86" s="2"/>
      <c r="HSW86" s="2"/>
      <c r="HSX86" s="2"/>
      <c r="HSY86" s="2"/>
      <c r="HSZ86" s="2"/>
      <c r="HTA86" s="2"/>
      <c r="HTB86" s="2"/>
      <c r="HTC86" s="2"/>
      <c r="HTD86" s="2"/>
      <c r="HTE86" s="2"/>
      <c r="HTF86" s="2"/>
      <c r="HTG86" s="2"/>
      <c r="HTH86" s="2"/>
      <c r="HTI86" s="2"/>
      <c r="HTJ86" s="2"/>
      <c r="HTK86" s="2"/>
      <c r="HTL86" s="2"/>
      <c r="HTM86" s="2"/>
      <c r="HTN86" s="2"/>
      <c r="HTO86" s="2"/>
      <c r="HTP86" s="2"/>
      <c r="HTQ86" s="2"/>
      <c r="HTR86" s="2"/>
      <c r="HTS86" s="2"/>
      <c r="HTT86" s="2"/>
      <c r="HTU86" s="2"/>
      <c r="HTV86" s="2"/>
      <c r="HTW86" s="2"/>
      <c r="HTX86" s="2"/>
      <c r="HTY86" s="2"/>
      <c r="HTZ86" s="2"/>
      <c r="HUA86" s="2"/>
      <c r="HUB86" s="2"/>
      <c r="HUC86" s="2"/>
      <c r="HUD86" s="2"/>
      <c r="HUE86" s="2"/>
      <c r="HUF86" s="2"/>
      <c r="HUG86" s="2"/>
      <c r="HUH86" s="2"/>
      <c r="HUI86" s="2"/>
      <c r="HUJ86" s="2"/>
      <c r="HUK86" s="2"/>
      <c r="HUL86" s="2"/>
      <c r="HUM86" s="2"/>
      <c r="HUN86" s="2"/>
      <c r="HUO86" s="2"/>
      <c r="HUP86" s="2"/>
      <c r="HUQ86" s="2"/>
      <c r="HUR86" s="2"/>
      <c r="HUS86" s="2"/>
      <c r="HUT86" s="2"/>
      <c r="HUU86" s="2"/>
      <c r="HUV86" s="2"/>
      <c r="HUW86" s="2"/>
      <c r="HUX86" s="2"/>
      <c r="HUY86" s="2"/>
      <c r="HUZ86" s="2"/>
      <c r="HVA86" s="2"/>
      <c r="HVB86" s="2"/>
      <c r="HVC86" s="2"/>
      <c r="HVD86" s="2"/>
      <c r="HVE86" s="2"/>
      <c r="HVF86" s="2"/>
      <c r="HVG86" s="2"/>
      <c r="HVH86" s="2"/>
      <c r="HVI86" s="2"/>
      <c r="HVJ86" s="2"/>
      <c r="HVK86" s="2"/>
      <c r="HVL86" s="2"/>
      <c r="HVM86" s="2"/>
      <c r="HVN86" s="2"/>
      <c r="HVO86" s="2"/>
      <c r="HVP86" s="2"/>
      <c r="HVQ86" s="2"/>
      <c r="HVR86" s="2"/>
      <c r="HVS86" s="2"/>
      <c r="HVT86" s="2"/>
      <c r="HVU86" s="2"/>
      <c r="HVV86" s="2"/>
      <c r="HVW86" s="2"/>
      <c r="HVX86" s="2"/>
      <c r="HVY86" s="2"/>
      <c r="HVZ86" s="2"/>
      <c r="HWA86" s="2"/>
      <c r="HWB86" s="2"/>
      <c r="HWC86" s="2"/>
      <c r="HWD86" s="2"/>
      <c r="HWE86" s="2"/>
      <c r="HWF86" s="2"/>
      <c r="HWG86" s="2"/>
      <c r="HWH86" s="2"/>
      <c r="HWI86" s="2"/>
      <c r="HWJ86" s="2"/>
      <c r="HWK86" s="2"/>
      <c r="HWL86" s="2"/>
      <c r="HWM86" s="2"/>
      <c r="HWN86" s="2"/>
      <c r="HWO86" s="2"/>
      <c r="HWP86" s="2"/>
      <c r="HWQ86" s="2"/>
      <c r="HWR86" s="2"/>
      <c r="HWS86" s="2"/>
      <c r="HWT86" s="2"/>
      <c r="HWU86" s="2"/>
      <c r="HWV86" s="2"/>
      <c r="HWW86" s="2"/>
      <c r="HWX86" s="2"/>
      <c r="HWY86" s="2"/>
      <c r="HWZ86" s="2"/>
      <c r="HXA86" s="2"/>
      <c r="HXB86" s="2"/>
      <c r="HXC86" s="2"/>
      <c r="HXD86" s="2"/>
      <c r="HXE86" s="2"/>
      <c r="HXF86" s="2"/>
      <c r="HXG86" s="2"/>
      <c r="HXH86" s="2"/>
      <c r="HXI86" s="2"/>
      <c r="HXJ86" s="2"/>
      <c r="HXK86" s="2"/>
      <c r="HXL86" s="2"/>
      <c r="HXM86" s="2"/>
      <c r="HXN86" s="2"/>
      <c r="HXO86" s="2"/>
      <c r="HXP86" s="2"/>
      <c r="HXQ86" s="2"/>
      <c r="HXR86" s="2"/>
      <c r="HXS86" s="2"/>
      <c r="HXT86" s="2"/>
      <c r="HXU86" s="2"/>
      <c r="HXV86" s="2"/>
      <c r="HXW86" s="2"/>
      <c r="HXX86" s="2"/>
      <c r="HXY86" s="2"/>
      <c r="HXZ86" s="2"/>
      <c r="HYA86" s="2"/>
      <c r="HYB86" s="2"/>
      <c r="HYC86" s="2"/>
      <c r="HYD86" s="2"/>
      <c r="HYE86" s="2"/>
      <c r="HYF86" s="2"/>
      <c r="HYG86" s="2"/>
      <c r="HYH86" s="2"/>
      <c r="HYI86" s="2"/>
      <c r="HYJ86" s="2"/>
      <c r="HYK86" s="2"/>
      <c r="HYL86" s="2"/>
      <c r="HYM86" s="2"/>
      <c r="HYN86" s="2"/>
      <c r="HYO86" s="2"/>
      <c r="HYP86" s="2"/>
      <c r="HYQ86" s="2"/>
      <c r="HYR86" s="2"/>
      <c r="HYS86" s="2"/>
      <c r="HYT86" s="2"/>
      <c r="HYU86" s="2"/>
      <c r="HYV86" s="2"/>
      <c r="HYW86" s="2"/>
      <c r="HYX86" s="2"/>
      <c r="HYY86" s="2"/>
      <c r="HYZ86" s="2"/>
      <c r="HZA86" s="2"/>
      <c r="HZB86" s="2"/>
      <c r="HZC86" s="2"/>
      <c r="HZD86" s="2"/>
      <c r="HZE86" s="2"/>
      <c r="HZF86" s="2"/>
      <c r="HZG86" s="2"/>
      <c r="HZH86" s="2"/>
      <c r="HZI86" s="2"/>
      <c r="HZJ86" s="2"/>
      <c r="HZK86" s="2"/>
      <c r="HZL86" s="2"/>
      <c r="HZM86" s="2"/>
      <c r="HZN86" s="2"/>
      <c r="HZO86" s="2"/>
      <c r="HZP86" s="2"/>
      <c r="HZQ86" s="2"/>
      <c r="HZR86" s="2"/>
      <c r="HZS86" s="2"/>
      <c r="HZT86" s="2"/>
      <c r="HZU86" s="2"/>
      <c r="HZV86" s="2"/>
      <c r="HZW86" s="2"/>
      <c r="HZX86" s="2"/>
      <c r="HZY86" s="2"/>
      <c r="HZZ86" s="2"/>
      <c r="IAA86" s="2"/>
      <c r="IAB86" s="2"/>
      <c r="IAC86" s="2"/>
      <c r="IAD86" s="2"/>
      <c r="IAE86" s="2"/>
      <c r="IAF86" s="2"/>
      <c r="IAG86" s="2"/>
      <c r="IAH86" s="2"/>
      <c r="IAI86" s="2"/>
      <c r="IAJ86" s="2"/>
      <c r="IAK86" s="2"/>
      <c r="IAL86" s="2"/>
      <c r="IAM86" s="2"/>
      <c r="IAN86" s="2"/>
      <c r="IAO86" s="2"/>
      <c r="IAP86" s="2"/>
      <c r="IAQ86" s="2"/>
      <c r="IAR86" s="2"/>
      <c r="IAS86" s="2"/>
      <c r="IAT86" s="2"/>
      <c r="IAU86" s="2"/>
      <c r="IAV86" s="2"/>
      <c r="IAW86" s="2"/>
      <c r="IAX86" s="2"/>
      <c r="IAY86" s="2"/>
      <c r="IAZ86" s="2"/>
      <c r="IBA86" s="2"/>
      <c r="IBB86" s="2"/>
      <c r="IBC86" s="2"/>
      <c r="IBD86" s="2"/>
      <c r="IBE86" s="2"/>
      <c r="IBF86" s="2"/>
      <c r="IBG86" s="2"/>
      <c r="IBH86" s="2"/>
      <c r="IBI86" s="2"/>
      <c r="IBJ86" s="2"/>
      <c r="IBK86" s="2"/>
      <c r="IBL86" s="2"/>
      <c r="IBM86" s="2"/>
      <c r="IBN86" s="2"/>
      <c r="IBO86" s="2"/>
      <c r="IBP86" s="2"/>
      <c r="IBQ86" s="2"/>
      <c r="IBR86" s="2"/>
      <c r="IBS86" s="2"/>
      <c r="IBT86" s="2"/>
      <c r="IBU86" s="2"/>
      <c r="IBV86" s="2"/>
      <c r="IBW86" s="2"/>
      <c r="IBX86" s="2"/>
      <c r="IBY86" s="2"/>
      <c r="IBZ86" s="2"/>
      <c r="ICA86" s="2"/>
      <c r="ICB86" s="2"/>
      <c r="ICC86" s="2"/>
      <c r="ICD86" s="2"/>
      <c r="ICE86" s="2"/>
      <c r="ICF86" s="2"/>
      <c r="ICG86" s="2"/>
      <c r="ICH86" s="2"/>
      <c r="ICI86" s="2"/>
      <c r="ICJ86" s="2"/>
      <c r="ICK86" s="2"/>
      <c r="ICL86" s="2"/>
      <c r="ICM86" s="2"/>
      <c r="ICN86" s="2"/>
      <c r="ICO86" s="2"/>
      <c r="ICP86" s="2"/>
      <c r="ICQ86" s="2"/>
      <c r="ICR86" s="2"/>
      <c r="ICS86" s="2"/>
      <c r="ICT86" s="2"/>
      <c r="ICU86" s="2"/>
      <c r="ICV86" s="2"/>
      <c r="ICW86" s="2"/>
      <c r="ICX86" s="2"/>
      <c r="ICY86" s="2"/>
      <c r="ICZ86" s="2"/>
      <c r="IDA86" s="2"/>
      <c r="IDB86" s="2"/>
      <c r="IDC86" s="2"/>
      <c r="IDD86" s="2"/>
      <c r="IDE86" s="2"/>
      <c r="IDF86" s="2"/>
      <c r="IDG86" s="2"/>
      <c r="IDH86" s="2"/>
      <c r="IDI86" s="2"/>
      <c r="IDJ86" s="2"/>
      <c r="IDK86" s="2"/>
      <c r="IDL86" s="2"/>
      <c r="IDM86" s="2"/>
      <c r="IDN86" s="2"/>
      <c r="IDO86" s="2"/>
      <c r="IDP86" s="2"/>
      <c r="IDQ86" s="2"/>
      <c r="IDR86" s="2"/>
      <c r="IDS86" s="2"/>
      <c r="IDT86" s="2"/>
      <c r="IDU86" s="2"/>
      <c r="IDV86" s="2"/>
      <c r="IDW86" s="2"/>
      <c r="IDX86" s="2"/>
      <c r="IDY86" s="2"/>
      <c r="IDZ86" s="2"/>
      <c r="IEA86" s="2"/>
      <c r="IEB86" s="2"/>
      <c r="IEC86" s="2"/>
      <c r="IED86" s="2"/>
      <c r="IEE86" s="2"/>
      <c r="IEF86" s="2"/>
      <c r="IEG86" s="2"/>
      <c r="IEH86" s="2"/>
      <c r="IEI86" s="2"/>
      <c r="IEJ86" s="2"/>
      <c r="IEK86" s="2"/>
      <c r="IEL86" s="2"/>
      <c r="IEM86" s="2"/>
      <c r="IEN86" s="2"/>
      <c r="IEO86" s="2"/>
      <c r="IEP86" s="2"/>
      <c r="IEQ86" s="2"/>
      <c r="IER86" s="2"/>
      <c r="IES86" s="2"/>
      <c r="IET86" s="2"/>
      <c r="IEU86" s="2"/>
      <c r="IEV86" s="2"/>
      <c r="IEW86" s="2"/>
      <c r="IEX86" s="2"/>
      <c r="IEY86" s="2"/>
      <c r="IEZ86" s="2"/>
      <c r="IFA86" s="2"/>
      <c r="IFB86" s="2"/>
      <c r="IFC86" s="2"/>
      <c r="IFD86" s="2"/>
      <c r="IFE86" s="2"/>
      <c r="IFF86" s="2"/>
      <c r="IFG86" s="2"/>
      <c r="IFH86" s="2"/>
      <c r="IFI86" s="2"/>
      <c r="IFJ86" s="2"/>
      <c r="IFK86" s="2"/>
      <c r="IFL86" s="2"/>
      <c r="IFM86" s="2"/>
      <c r="IFN86" s="2"/>
      <c r="IFO86" s="2"/>
      <c r="IFP86" s="2"/>
      <c r="IFQ86" s="2"/>
      <c r="IFR86" s="2"/>
      <c r="IFS86" s="2"/>
      <c r="IFT86" s="2"/>
      <c r="IFU86" s="2"/>
      <c r="IFV86" s="2"/>
      <c r="IFW86" s="2"/>
      <c r="IFX86" s="2"/>
      <c r="IFY86" s="2"/>
      <c r="IFZ86" s="2"/>
      <c r="IGA86" s="2"/>
      <c r="IGB86" s="2"/>
      <c r="IGC86" s="2"/>
      <c r="IGD86" s="2"/>
      <c r="IGE86" s="2"/>
      <c r="IGF86" s="2"/>
      <c r="IGG86" s="2"/>
      <c r="IGH86" s="2"/>
      <c r="IGI86" s="2"/>
      <c r="IGJ86" s="2"/>
      <c r="IGK86" s="2"/>
      <c r="IGL86" s="2"/>
      <c r="IGM86" s="2"/>
      <c r="IGN86" s="2"/>
      <c r="IGO86" s="2"/>
      <c r="IGP86" s="2"/>
      <c r="IGQ86" s="2"/>
      <c r="IGR86" s="2"/>
      <c r="IGS86" s="2"/>
      <c r="IGT86" s="2"/>
      <c r="IGU86" s="2"/>
      <c r="IGV86" s="2"/>
      <c r="IGW86" s="2"/>
      <c r="IGX86" s="2"/>
      <c r="IGY86" s="2"/>
      <c r="IGZ86" s="2"/>
      <c r="IHA86" s="2"/>
      <c r="IHB86" s="2"/>
      <c r="IHC86" s="2"/>
      <c r="IHD86" s="2"/>
      <c r="IHE86" s="2"/>
      <c r="IHF86" s="2"/>
      <c r="IHG86" s="2"/>
      <c r="IHH86" s="2"/>
      <c r="IHI86" s="2"/>
      <c r="IHJ86" s="2"/>
      <c r="IHK86" s="2"/>
      <c r="IHL86" s="2"/>
      <c r="IHM86" s="2"/>
      <c r="IHN86" s="2"/>
      <c r="IHO86" s="2"/>
      <c r="IHP86" s="2"/>
      <c r="IHQ86" s="2"/>
      <c r="IHR86" s="2"/>
      <c r="IHS86" s="2"/>
      <c r="IHT86" s="2"/>
      <c r="IHU86" s="2"/>
      <c r="IHV86" s="2"/>
      <c r="IHW86" s="2"/>
      <c r="IHX86" s="2"/>
      <c r="IHY86" s="2"/>
      <c r="IHZ86" s="2"/>
      <c r="IIA86" s="2"/>
      <c r="IIB86" s="2"/>
      <c r="IIC86" s="2"/>
      <c r="IID86" s="2"/>
      <c r="IIE86" s="2"/>
      <c r="IIF86" s="2"/>
      <c r="IIG86" s="2"/>
      <c r="IIH86" s="2"/>
      <c r="III86" s="2"/>
      <c r="IIJ86" s="2"/>
      <c r="IIK86" s="2"/>
      <c r="IIL86" s="2"/>
      <c r="IIM86" s="2"/>
      <c r="IIN86" s="2"/>
      <c r="IIO86" s="2"/>
      <c r="IIP86" s="2"/>
      <c r="IIQ86" s="2"/>
      <c r="IIR86" s="2"/>
      <c r="IIS86" s="2"/>
      <c r="IIT86" s="2"/>
      <c r="IIU86" s="2"/>
      <c r="IIV86" s="2"/>
      <c r="IIW86" s="2"/>
      <c r="IIX86" s="2"/>
      <c r="IIY86" s="2"/>
      <c r="IIZ86" s="2"/>
      <c r="IJA86" s="2"/>
      <c r="IJB86" s="2"/>
      <c r="IJC86" s="2"/>
      <c r="IJD86" s="2"/>
      <c r="IJE86" s="2"/>
      <c r="IJF86" s="2"/>
      <c r="IJG86" s="2"/>
      <c r="IJH86" s="2"/>
      <c r="IJI86" s="2"/>
      <c r="IJJ86" s="2"/>
      <c r="IJK86" s="2"/>
      <c r="IJL86" s="2"/>
      <c r="IJM86" s="2"/>
      <c r="IJN86" s="2"/>
      <c r="IJO86" s="2"/>
      <c r="IJP86" s="2"/>
      <c r="IJQ86" s="2"/>
      <c r="IJR86" s="2"/>
      <c r="IJS86" s="2"/>
      <c r="IJT86" s="2"/>
      <c r="IJU86" s="2"/>
      <c r="IJV86" s="2"/>
      <c r="IJW86" s="2"/>
      <c r="IJX86" s="2"/>
      <c r="IJY86" s="2"/>
      <c r="IJZ86" s="2"/>
      <c r="IKA86" s="2"/>
      <c r="IKB86" s="2"/>
      <c r="IKC86" s="2"/>
      <c r="IKD86" s="2"/>
      <c r="IKE86" s="2"/>
      <c r="IKF86" s="2"/>
      <c r="IKG86" s="2"/>
      <c r="IKH86" s="2"/>
      <c r="IKI86" s="2"/>
      <c r="IKJ86" s="2"/>
      <c r="IKK86" s="2"/>
      <c r="IKL86" s="2"/>
      <c r="IKM86" s="2"/>
      <c r="IKN86" s="2"/>
      <c r="IKO86" s="2"/>
      <c r="IKP86" s="2"/>
      <c r="IKQ86" s="2"/>
      <c r="IKR86" s="2"/>
      <c r="IKS86" s="2"/>
      <c r="IKT86" s="2"/>
      <c r="IKU86" s="2"/>
      <c r="IKV86" s="2"/>
      <c r="IKW86" s="2"/>
      <c r="IKX86" s="2"/>
      <c r="IKY86" s="2"/>
      <c r="IKZ86" s="2"/>
      <c r="ILA86" s="2"/>
      <c r="ILB86" s="2"/>
      <c r="ILC86" s="2"/>
      <c r="ILD86" s="2"/>
      <c r="ILE86" s="2"/>
      <c r="ILF86" s="2"/>
      <c r="ILG86" s="2"/>
      <c r="ILH86" s="2"/>
      <c r="ILI86" s="2"/>
      <c r="ILJ86" s="2"/>
      <c r="ILK86" s="2"/>
      <c r="ILL86" s="2"/>
      <c r="ILM86" s="2"/>
      <c r="ILN86" s="2"/>
      <c r="ILO86" s="2"/>
      <c r="ILP86" s="2"/>
      <c r="ILQ86" s="2"/>
      <c r="ILR86" s="2"/>
      <c r="ILS86" s="2"/>
      <c r="ILT86" s="2"/>
      <c r="ILU86" s="2"/>
      <c r="ILV86" s="2"/>
      <c r="ILW86" s="2"/>
      <c r="ILX86" s="2"/>
      <c r="ILY86" s="2"/>
      <c r="ILZ86" s="2"/>
      <c r="IMA86" s="2"/>
      <c r="IMB86" s="2"/>
      <c r="IMC86" s="2"/>
      <c r="IMD86" s="2"/>
      <c r="IME86" s="2"/>
      <c r="IMF86" s="2"/>
      <c r="IMG86" s="2"/>
      <c r="IMH86" s="2"/>
      <c r="IMI86" s="2"/>
      <c r="IMJ86" s="2"/>
      <c r="IMK86" s="2"/>
      <c r="IML86" s="2"/>
      <c r="IMM86" s="2"/>
      <c r="IMN86" s="2"/>
      <c r="IMO86" s="2"/>
      <c r="IMP86" s="2"/>
      <c r="IMQ86" s="2"/>
      <c r="IMR86" s="2"/>
      <c r="IMS86" s="2"/>
      <c r="IMT86" s="2"/>
      <c r="IMU86" s="2"/>
      <c r="IMV86" s="2"/>
      <c r="IMW86" s="2"/>
      <c r="IMX86" s="2"/>
      <c r="IMY86" s="2"/>
      <c r="IMZ86" s="2"/>
      <c r="INA86" s="2"/>
      <c r="INB86" s="2"/>
      <c r="INC86" s="2"/>
      <c r="IND86" s="2"/>
      <c r="INE86" s="2"/>
      <c r="INF86" s="2"/>
      <c r="ING86" s="2"/>
      <c r="INH86" s="2"/>
      <c r="INI86" s="2"/>
      <c r="INJ86" s="2"/>
      <c r="INK86" s="2"/>
      <c r="INL86" s="2"/>
      <c r="INM86" s="2"/>
      <c r="INN86" s="2"/>
      <c r="INO86" s="2"/>
      <c r="INP86" s="2"/>
      <c r="INQ86" s="2"/>
      <c r="INR86" s="2"/>
      <c r="INS86" s="2"/>
      <c r="INT86" s="2"/>
      <c r="INU86" s="2"/>
      <c r="INV86" s="2"/>
      <c r="INW86" s="2"/>
      <c r="INX86" s="2"/>
      <c r="INY86" s="2"/>
      <c r="INZ86" s="2"/>
      <c r="IOA86" s="2"/>
      <c r="IOB86" s="2"/>
      <c r="IOC86" s="2"/>
      <c r="IOD86" s="2"/>
      <c r="IOE86" s="2"/>
      <c r="IOF86" s="2"/>
      <c r="IOG86" s="2"/>
      <c r="IOH86" s="2"/>
      <c r="IOI86" s="2"/>
      <c r="IOJ86" s="2"/>
      <c r="IOK86" s="2"/>
      <c r="IOL86" s="2"/>
      <c r="IOM86" s="2"/>
      <c r="ION86" s="2"/>
      <c r="IOO86" s="2"/>
      <c r="IOP86" s="2"/>
      <c r="IOQ86" s="2"/>
      <c r="IOR86" s="2"/>
      <c r="IOS86" s="2"/>
      <c r="IOT86" s="2"/>
      <c r="IOU86" s="2"/>
      <c r="IOV86" s="2"/>
      <c r="IOW86" s="2"/>
      <c r="IOX86" s="2"/>
      <c r="IOY86" s="2"/>
      <c r="IOZ86" s="2"/>
      <c r="IPA86" s="2"/>
      <c r="IPB86" s="2"/>
      <c r="IPC86" s="2"/>
      <c r="IPD86" s="2"/>
      <c r="IPE86" s="2"/>
      <c r="IPF86" s="2"/>
      <c r="IPG86" s="2"/>
      <c r="IPH86" s="2"/>
      <c r="IPI86" s="2"/>
      <c r="IPJ86" s="2"/>
      <c r="IPK86" s="2"/>
      <c r="IPL86" s="2"/>
      <c r="IPM86" s="2"/>
      <c r="IPN86" s="2"/>
      <c r="IPO86" s="2"/>
      <c r="IPP86" s="2"/>
      <c r="IPQ86" s="2"/>
      <c r="IPR86" s="2"/>
      <c r="IPS86" s="2"/>
      <c r="IPT86" s="2"/>
      <c r="IPU86" s="2"/>
      <c r="IPV86" s="2"/>
      <c r="IPW86" s="2"/>
      <c r="IPX86" s="2"/>
      <c r="IPY86" s="2"/>
      <c r="IPZ86" s="2"/>
      <c r="IQA86" s="2"/>
      <c r="IQB86" s="2"/>
      <c r="IQC86" s="2"/>
      <c r="IQD86" s="2"/>
      <c r="IQE86" s="2"/>
      <c r="IQF86" s="2"/>
      <c r="IQG86" s="2"/>
      <c r="IQH86" s="2"/>
      <c r="IQI86" s="2"/>
      <c r="IQJ86" s="2"/>
      <c r="IQK86" s="2"/>
      <c r="IQL86" s="2"/>
      <c r="IQM86" s="2"/>
      <c r="IQN86" s="2"/>
      <c r="IQO86" s="2"/>
      <c r="IQP86" s="2"/>
      <c r="IQQ86" s="2"/>
      <c r="IQR86" s="2"/>
      <c r="IQS86" s="2"/>
      <c r="IQT86" s="2"/>
      <c r="IQU86" s="2"/>
      <c r="IQV86" s="2"/>
      <c r="IQW86" s="2"/>
      <c r="IQX86" s="2"/>
      <c r="IQY86" s="2"/>
      <c r="IQZ86" s="2"/>
      <c r="IRA86" s="2"/>
      <c r="IRB86" s="2"/>
      <c r="IRC86" s="2"/>
      <c r="IRD86" s="2"/>
      <c r="IRE86" s="2"/>
      <c r="IRF86" s="2"/>
      <c r="IRG86" s="2"/>
      <c r="IRH86" s="2"/>
      <c r="IRI86" s="2"/>
      <c r="IRJ86" s="2"/>
      <c r="IRK86" s="2"/>
      <c r="IRL86" s="2"/>
      <c r="IRM86" s="2"/>
      <c r="IRN86" s="2"/>
      <c r="IRO86" s="2"/>
      <c r="IRP86" s="2"/>
      <c r="IRQ86" s="2"/>
      <c r="IRR86" s="2"/>
      <c r="IRS86" s="2"/>
      <c r="IRT86" s="2"/>
      <c r="IRU86" s="2"/>
      <c r="IRV86" s="2"/>
      <c r="IRW86" s="2"/>
      <c r="IRX86" s="2"/>
      <c r="IRY86" s="2"/>
      <c r="IRZ86" s="2"/>
      <c r="ISA86" s="2"/>
      <c r="ISB86" s="2"/>
      <c r="ISC86" s="2"/>
      <c r="ISD86" s="2"/>
      <c r="ISE86" s="2"/>
      <c r="ISF86" s="2"/>
      <c r="ISG86" s="2"/>
      <c r="ISH86" s="2"/>
      <c r="ISI86" s="2"/>
      <c r="ISJ86" s="2"/>
      <c r="ISK86" s="2"/>
      <c r="ISL86" s="2"/>
      <c r="ISM86" s="2"/>
      <c r="ISN86" s="2"/>
      <c r="ISO86" s="2"/>
      <c r="ISP86" s="2"/>
      <c r="ISQ86" s="2"/>
      <c r="ISR86" s="2"/>
      <c r="ISS86" s="2"/>
      <c r="IST86" s="2"/>
      <c r="ISU86" s="2"/>
      <c r="ISV86" s="2"/>
      <c r="ISW86" s="2"/>
      <c r="ISX86" s="2"/>
      <c r="ISY86" s="2"/>
      <c r="ISZ86" s="2"/>
      <c r="ITA86" s="2"/>
      <c r="ITB86" s="2"/>
      <c r="ITC86" s="2"/>
      <c r="ITD86" s="2"/>
      <c r="ITE86" s="2"/>
      <c r="ITF86" s="2"/>
      <c r="ITG86" s="2"/>
      <c r="ITH86" s="2"/>
      <c r="ITI86" s="2"/>
      <c r="ITJ86" s="2"/>
      <c r="ITK86" s="2"/>
      <c r="ITL86" s="2"/>
      <c r="ITM86" s="2"/>
      <c r="ITN86" s="2"/>
      <c r="ITO86" s="2"/>
      <c r="ITP86" s="2"/>
      <c r="ITQ86" s="2"/>
      <c r="ITR86" s="2"/>
      <c r="ITS86" s="2"/>
      <c r="ITT86" s="2"/>
      <c r="ITU86" s="2"/>
      <c r="ITV86" s="2"/>
      <c r="ITW86" s="2"/>
      <c r="ITX86" s="2"/>
      <c r="ITY86" s="2"/>
      <c r="ITZ86" s="2"/>
      <c r="IUA86" s="2"/>
      <c r="IUB86" s="2"/>
      <c r="IUC86" s="2"/>
      <c r="IUD86" s="2"/>
      <c r="IUE86" s="2"/>
      <c r="IUF86" s="2"/>
      <c r="IUG86" s="2"/>
      <c r="IUH86" s="2"/>
      <c r="IUI86" s="2"/>
      <c r="IUJ86" s="2"/>
      <c r="IUK86" s="2"/>
      <c r="IUL86" s="2"/>
      <c r="IUM86" s="2"/>
      <c r="IUN86" s="2"/>
      <c r="IUO86" s="2"/>
      <c r="IUP86" s="2"/>
      <c r="IUQ86" s="2"/>
      <c r="IUR86" s="2"/>
      <c r="IUS86" s="2"/>
      <c r="IUT86" s="2"/>
      <c r="IUU86" s="2"/>
      <c r="IUV86" s="2"/>
      <c r="IUW86" s="2"/>
      <c r="IUX86" s="2"/>
      <c r="IUY86" s="2"/>
      <c r="IUZ86" s="2"/>
      <c r="IVA86" s="2"/>
      <c r="IVB86" s="2"/>
      <c r="IVC86" s="2"/>
      <c r="IVD86" s="2"/>
      <c r="IVE86" s="2"/>
      <c r="IVF86" s="2"/>
      <c r="IVG86" s="2"/>
      <c r="IVH86" s="2"/>
      <c r="IVI86" s="2"/>
      <c r="IVJ86" s="2"/>
      <c r="IVK86" s="2"/>
      <c r="IVL86" s="2"/>
      <c r="IVM86" s="2"/>
      <c r="IVN86" s="2"/>
      <c r="IVO86" s="2"/>
      <c r="IVP86" s="2"/>
      <c r="IVQ86" s="2"/>
      <c r="IVR86" s="2"/>
      <c r="IVS86" s="2"/>
      <c r="IVT86" s="2"/>
      <c r="IVU86" s="2"/>
      <c r="IVV86" s="2"/>
      <c r="IVW86" s="2"/>
      <c r="IVX86" s="2"/>
      <c r="IVY86" s="2"/>
      <c r="IVZ86" s="2"/>
      <c r="IWA86" s="2"/>
      <c r="IWB86" s="2"/>
      <c r="IWC86" s="2"/>
      <c r="IWD86" s="2"/>
      <c r="IWE86" s="2"/>
      <c r="IWF86" s="2"/>
      <c r="IWG86" s="2"/>
      <c r="IWH86" s="2"/>
      <c r="IWI86" s="2"/>
      <c r="IWJ86" s="2"/>
      <c r="IWK86" s="2"/>
      <c r="IWL86" s="2"/>
      <c r="IWM86" s="2"/>
      <c r="IWN86" s="2"/>
      <c r="IWO86" s="2"/>
      <c r="IWP86" s="2"/>
      <c r="IWQ86" s="2"/>
      <c r="IWR86" s="2"/>
      <c r="IWS86" s="2"/>
      <c r="IWT86" s="2"/>
      <c r="IWU86" s="2"/>
      <c r="IWV86" s="2"/>
      <c r="IWW86" s="2"/>
      <c r="IWX86" s="2"/>
      <c r="IWY86" s="2"/>
      <c r="IWZ86" s="2"/>
      <c r="IXA86" s="2"/>
      <c r="IXB86" s="2"/>
      <c r="IXC86" s="2"/>
      <c r="IXD86" s="2"/>
      <c r="IXE86" s="2"/>
      <c r="IXF86" s="2"/>
      <c r="IXG86" s="2"/>
      <c r="IXH86" s="2"/>
      <c r="IXI86" s="2"/>
      <c r="IXJ86" s="2"/>
      <c r="IXK86" s="2"/>
      <c r="IXL86" s="2"/>
      <c r="IXM86" s="2"/>
      <c r="IXN86" s="2"/>
      <c r="IXO86" s="2"/>
      <c r="IXP86" s="2"/>
      <c r="IXQ86" s="2"/>
      <c r="IXR86" s="2"/>
      <c r="IXS86" s="2"/>
      <c r="IXT86" s="2"/>
      <c r="IXU86" s="2"/>
      <c r="IXV86" s="2"/>
      <c r="IXW86" s="2"/>
      <c r="IXX86" s="2"/>
      <c r="IXY86" s="2"/>
      <c r="IXZ86" s="2"/>
      <c r="IYA86" s="2"/>
      <c r="IYB86" s="2"/>
      <c r="IYC86" s="2"/>
      <c r="IYD86" s="2"/>
      <c r="IYE86" s="2"/>
      <c r="IYF86" s="2"/>
      <c r="IYG86" s="2"/>
      <c r="IYH86" s="2"/>
      <c r="IYI86" s="2"/>
      <c r="IYJ86" s="2"/>
      <c r="IYK86" s="2"/>
      <c r="IYL86" s="2"/>
      <c r="IYM86" s="2"/>
      <c r="IYN86" s="2"/>
      <c r="IYO86" s="2"/>
      <c r="IYP86" s="2"/>
      <c r="IYQ86" s="2"/>
      <c r="IYR86" s="2"/>
      <c r="IYS86" s="2"/>
      <c r="IYT86" s="2"/>
      <c r="IYU86" s="2"/>
      <c r="IYV86" s="2"/>
      <c r="IYW86" s="2"/>
      <c r="IYX86" s="2"/>
      <c r="IYY86" s="2"/>
      <c r="IYZ86" s="2"/>
      <c r="IZA86" s="2"/>
      <c r="IZB86" s="2"/>
      <c r="IZC86" s="2"/>
      <c r="IZD86" s="2"/>
      <c r="IZE86" s="2"/>
      <c r="IZF86" s="2"/>
      <c r="IZG86" s="2"/>
      <c r="IZH86" s="2"/>
      <c r="IZI86" s="2"/>
      <c r="IZJ86" s="2"/>
      <c r="IZK86" s="2"/>
      <c r="IZL86" s="2"/>
      <c r="IZM86" s="2"/>
      <c r="IZN86" s="2"/>
      <c r="IZO86" s="2"/>
      <c r="IZP86" s="2"/>
      <c r="IZQ86" s="2"/>
      <c r="IZR86" s="2"/>
      <c r="IZS86" s="2"/>
      <c r="IZT86" s="2"/>
      <c r="IZU86" s="2"/>
      <c r="IZV86" s="2"/>
      <c r="IZW86" s="2"/>
      <c r="IZX86" s="2"/>
      <c r="IZY86" s="2"/>
      <c r="IZZ86" s="2"/>
      <c r="JAA86" s="2"/>
      <c r="JAB86" s="2"/>
      <c r="JAC86" s="2"/>
      <c r="JAD86" s="2"/>
      <c r="JAE86" s="2"/>
      <c r="JAF86" s="2"/>
      <c r="JAG86" s="2"/>
      <c r="JAH86" s="2"/>
      <c r="JAI86" s="2"/>
      <c r="JAJ86" s="2"/>
      <c r="JAK86" s="2"/>
      <c r="JAL86" s="2"/>
      <c r="JAM86" s="2"/>
      <c r="JAN86" s="2"/>
      <c r="JAO86" s="2"/>
      <c r="JAP86" s="2"/>
      <c r="JAQ86" s="2"/>
      <c r="JAR86" s="2"/>
      <c r="JAS86" s="2"/>
      <c r="JAT86" s="2"/>
      <c r="JAU86" s="2"/>
      <c r="JAV86" s="2"/>
      <c r="JAW86" s="2"/>
      <c r="JAX86" s="2"/>
      <c r="JAY86" s="2"/>
      <c r="JAZ86" s="2"/>
      <c r="JBA86" s="2"/>
      <c r="JBB86" s="2"/>
      <c r="JBC86" s="2"/>
      <c r="JBD86" s="2"/>
      <c r="JBE86" s="2"/>
      <c r="JBF86" s="2"/>
      <c r="JBG86" s="2"/>
      <c r="JBH86" s="2"/>
      <c r="JBI86" s="2"/>
      <c r="JBJ86" s="2"/>
      <c r="JBK86" s="2"/>
      <c r="JBL86" s="2"/>
      <c r="JBM86" s="2"/>
      <c r="JBN86" s="2"/>
      <c r="JBO86" s="2"/>
      <c r="JBP86" s="2"/>
      <c r="JBQ86" s="2"/>
      <c r="JBR86" s="2"/>
      <c r="JBS86" s="2"/>
      <c r="JBT86" s="2"/>
      <c r="JBU86" s="2"/>
      <c r="JBV86" s="2"/>
      <c r="JBW86" s="2"/>
      <c r="JBX86" s="2"/>
      <c r="JBY86" s="2"/>
      <c r="JBZ86" s="2"/>
      <c r="JCA86" s="2"/>
      <c r="JCB86" s="2"/>
      <c r="JCC86" s="2"/>
      <c r="JCD86" s="2"/>
      <c r="JCE86" s="2"/>
      <c r="JCF86" s="2"/>
      <c r="JCG86" s="2"/>
      <c r="JCH86" s="2"/>
      <c r="JCI86" s="2"/>
      <c r="JCJ86" s="2"/>
      <c r="JCK86" s="2"/>
      <c r="JCL86" s="2"/>
      <c r="JCM86" s="2"/>
      <c r="JCN86" s="2"/>
      <c r="JCO86" s="2"/>
      <c r="JCP86" s="2"/>
      <c r="JCQ86" s="2"/>
      <c r="JCR86" s="2"/>
      <c r="JCS86" s="2"/>
      <c r="JCT86" s="2"/>
      <c r="JCU86" s="2"/>
      <c r="JCV86" s="2"/>
      <c r="JCW86" s="2"/>
      <c r="JCX86" s="2"/>
      <c r="JCY86" s="2"/>
      <c r="JCZ86" s="2"/>
      <c r="JDA86" s="2"/>
      <c r="JDB86" s="2"/>
      <c r="JDC86" s="2"/>
      <c r="JDD86" s="2"/>
      <c r="JDE86" s="2"/>
      <c r="JDF86" s="2"/>
      <c r="JDG86" s="2"/>
      <c r="JDH86" s="2"/>
      <c r="JDI86" s="2"/>
      <c r="JDJ86" s="2"/>
      <c r="JDK86" s="2"/>
      <c r="JDL86" s="2"/>
      <c r="JDM86" s="2"/>
      <c r="JDN86" s="2"/>
      <c r="JDO86" s="2"/>
      <c r="JDP86" s="2"/>
      <c r="JDQ86" s="2"/>
      <c r="JDR86" s="2"/>
      <c r="JDS86" s="2"/>
      <c r="JDT86" s="2"/>
      <c r="JDU86" s="2"/>
      <c r="JDV86" s="2"/>
      <c r="JDW86" s="2"/>
      <c r="JDX86" s="2"/>
      <c r="JDY86" s="2"/>
      <c r="JDZ86" s="2"/>
      <c r="JEA86" s="2"/>
      <c r="JEB86" s="2"/>
      <c r="JEC86" s="2"/>
      <c r="JED86" s="2"/>
      <c r="JEE86" s="2"/>
      <c r="JEF86" s="2"/>
      <c r="JEG86" s="2"/>
      <c r="JEH86" s="2"/>
      <c r="JEI86" s="2"/>
      <c r="JEJ86" s="2"/>
      <c r="JEK86" s="2"/>
      <c r="JEL86" s="2"/>
      <c r="JEM86" s="2"/>
      <c r="JEN86" s="2"/>
      <c r="JEO86" s="2"/>
      <c r="JEP86" s="2"/>
      <c r="JEQ86" s="2"/>
      <c r="JER86" s="2"/>
      <c r="JES86" s="2"/>
      <c r="JET86" s="2"/>
      <c r="JEU86" s="2"/>
      <c r="JEV86" s="2"/>
      <c r="JEW86" s="2"/>
      <c r="JEX86" s="2"/>
      <c r="JEY86" s="2"/>
      <c r="JEZ86" s="2"/>
      <c r="JFA86" s="2"/>
      <c r="JFB86" s="2"/>
      <c r="JFC86" s="2"/>
      <c r="JFD86" s="2"/>
      <c r="JFE86" s="2"/>
      <c r="JFF86" s="2"/>
      <c r="JFG86" s="2"/>
      <c r="JFH86" s="2"/>
      <c r="JFI86" s="2"/>
      <c r="JFJ86" s="2"/>
      <c r="JFK86" s="2"/>
      <c r="JFL86" s="2"/>
      <c r="JFM86" s="2"/>
      <c r="JFN86" s="2"/>
      <c r="JFO86" s="2"/>
      <c r="JFP86" s="2"/>
      <c r="JFQ86" s="2"/>
      <c r="JFR86" s="2"/>
      <c r="JFS86" s="2"/>
      <c r="JFT86" s="2"/>
      <c r="JFU86" s="2"/>
      <c r="JFV86" s="2"/>
      <c r="JFW86" s="2"/>
      <c r="JFX86" s="2"/>
      <c r="JFY86" s="2"/>
      <c r="JFZ86" s="2"/>
      <c r="JGA86" s="2"/>
      <c r="JGB86" s="2"/>
      <c r="JGC86" s="2"/>
      <c r="JGD86" s="2"/>
      <c r="JGE86" s="2"/>
      <c r="JGF86" s="2"/>
      <c r="JGG86" s="2"/>
      <c r="JGH86" s="2"/>
      <c r="JGI86" s="2"/>
      <c r="JGJ86" s="2"/>
      <c r="JGK86" s="2"/>
      <c r="JGL86" s="2"/>
      <c r="JGM86" s="2"/>
      <c r="JGN86" s="2"/>
      <c r="JGO86" s="2"/>
      <c r="JGP86" s="2"/>
      <c r="JGQ86" s="2"/>
      <c r="JGR86" s="2"/>
      <c r="JGS86" s="2"/>
      <c r="JGT86" s="2"/>
      <c r="JGU86" s="2"/>
      <c r="JGV86" s="2"/>
      <c r="JGW86" s="2"/>
      <c r="JGX86" s="2"/>
      <c r="JGY86" s="2"/>
      <c r="JGZ86" s="2"/>
      <c r="JHA86" s="2"/>
      <c r="JHB86" s="2"/>
      <c r="JHC86" s="2"/>
      <c r="JHD86" s="2"/>
      <c r="JHE86" s="2"/>
      <c r="JHF86" s="2"/>
      <c r="JHG86" s="2"/>
      <c r="JHH86" s="2"/>
      <c r="JHI86" s="2"/>
      <c r="JHJ86" s="2"/>
      <c r="JHK86" s="2"/>
      <c r="JHL86" s="2"/>
      <c r="JHM86" s="2"/>
      <c r="JHN86" s="2"/>
      <c r="JHO86" s="2"/>
      <c r="JHP86" s="2"/>
      <c r="JHQ86" s="2"/>
      <c r="JHR86" s="2"/>
      <c r="JHS86" s="2"/>
      <c r="JHT86" s="2"/>
      <c r="JHU86" s="2"/>
      <c r="JHV86" s="2"/>
      <c r="JHW86" s="2"/>
      <c r="JHX86" s="2"/>
      <c r="JHY86" s="2"/>
      <c r="JHZ86" s="2"/>
      <c r="JIA86" s="2"/>
      <c r="JIB86" s="2"/>
      <c r="JIC86" s="2"/>
      <c r="JID86" s="2"/>
      <c r="JIE86" s="2"/>
      <c r="JIF86" s="2"/>
      <c r="JIG86" s="2"/>
      <c r="JIH86" s="2"/>
      <c r="JII86" s="2"/>
      <c r="JIJ86" s="2"/>
      <c r="JIK86" s="2"/>
      <c r="JIL86" s="2"/>
      <c r="JIM86" s="2"/>
      <c r="JIN86" s="2"/>
      <c r="JIO86" s="2"/>
      <c r="JIP86" s="2"/>
      <c r="JIQ86" s="2"/>
      <c r="JIR86" s="2"/>
      <c r="JIS86" s="2"/>
      <c r="JIT86" s="2"/>
      <c r="JIU86" s="2"/>
      <c r="JIV86" s="2"/>
      <c r="JIW86" s="2"/>
      <c r="JIX86" s="2"/>
      <c r="JIY86" s="2"/>
      <c r="JIZ86" s="2"/>
      <c r="JJA86" s="2"/>
      <c r="JJB86" s="2"/>
      <c r="JJC86" s="2"/>
      <c r="JJD86" s="2"/>
      <c r="JJE86" s="2"/>
      <c r="JJF86" s="2"/>
      <c r="JJG86" s="2"/>
      <c r="JJH86" s="2"/>
      <c r="JJI86" s="2"/>
      <c r="JJJ86" s="2"/>
      <c r="JJK86" s="2"/>
      <c r="JJL86" s="2"/>
      <c r="JJM86" s="2"/>
      <c r="JJN86" s="2"/>
      <c r="JJO86" s="2"/>
      <c r="JJP86" s="2"/>
      <c r="JJQ86" s="2"/>
      <c r="JJR86" s="2"/>
      <c r="JJS86" s="2"/>
      <c r="JJT86" s="2"/>
      <c r="JJU86" s="2"/>
      <c r="JJV86" s="2"/>
      <c r="JJW86" s="2"/>
      <c r="JJX86" s="2"/>
      <c r="JJY86" s="2"/>
      <c r="JJZ86" s="2"/>
      <c r="JKA86" s="2"/>
      <c r="JKB86" s="2"/>
      <c r="JKC86" s="2"/>
      <c r="JKD86" s="2"/>
      <c r="JKE86" s="2"/>
      <c r="JKF86" s="2"/>
      <c r="JKG86" s="2"/>
      <c r="JKH86" s="2"/>
      <c r="JKI86" s="2"/>
      <c r="JKJ86" s="2"/>
      <c r="JKK86" s="2"/>
      <c r="JKL86" s="2"/>
      <c r="JKM86" s="2"/>
      <c r="JKN86" s="2"/>
      <c r="JKO86" s="2"/>
      <c r="JKP86" s="2"/>
      <c r="JKQ86" s="2"/>
      <c r="JKR86" s="2"/>
      <c r="JKS86" s="2"/>
      <c r="JKT86" s="2"/>
      <c r="JKU86" s="2"/>
      <c r="JKV86" s="2"/>
      <c r="JKW86" s="2"/>
      <c r="JKX86" s="2"/>
      <c r="JKY86" s="2"/>
      <c r="JKZ86" s="2"/>
      <c r="JLA86" s="2"/>
      <c r="JLB86" s="2"/>
      <c r="JLC86" s="2"/>
      <c r="JLD86" s="2"/>
      <c r="JLE86" s="2"/>
      <c r="JLF86" s="2"/>
      <c r="JLG86" s="2"/>
      <c r="JLH86" s="2"/>
      <c r="JLI86" s="2"/>
      <c r="JLJ86" s="2"/>
      <c r="JLK86" s="2"/>
      <c r="JLL86" s="2"/>
      <c r="JLM86" s="2"/>
      <c r="JLN86" s="2"/>
      <c r="JLO86" s="2"/>
      <c r="JLP86" s="2"/>
      <c r="JLQ86" s="2"/>
      <c r="JLR86" s="2"/>
      <c r="JLS86" s="2"/>
      <c r="JLT86" s="2"/>
      <c r="JLU86" s="2"/>
      <c r="JLV86" s="2"/>
      <c r="JLW86" s="2"/>
      <c r="JLX86" s="2"/>
      <c r="JLY86" s="2"/>
      <c r="JLZ86" s="2"/>
      <c r="JMA86" s="2"/>
      <c r="JMB86" s="2"/>
      <c r="JMC86" s="2"/>
      <c r="JMD86" s="2"/>
      <c r="JME86" s="2"/>
      <c r="JMF86" s="2"/>
      <c r="JMG86" s="2"/>
      <c r="JMH86" s="2"/>
      <c r="JMI86" s="2"/>
      <c r="JMJ86" s="2"/>
      <c r="JMK86" s="2"/>
      <c r="JML86" s="2"/>
      <c r="JMM86" s="2"/>
      <c r="JMN86" s="2"/>
      <c r="JMO86" s="2"/>
      <c r="JMP86" s="2"/>
      <c r="JMQ86" s="2"/>
      <c r="JMR86" s="2"/>
      <c r="JMS86" s="2"/>
      <c r="JMT86" s="2"/>
      <c r="JMU86" s="2"/>
      <c r="JMV86" s="2"/>
      <c r="JMW86" s="2"/>
      <c r="JMX86" s="2"/>
      <c r="JMY86" s="2"/>
      <c r="JMZ86" s="2"/>
      <c r="JNA86" s="2"/>
      <c r="JNB86" s="2"/>
      <c r="JNC86" s="2"/>
      <c r="JND86" s="2"/>
      <c r="JNE86" s="2"/>
      <c r="JNF86" s="2"/>
      <c r="JNG86" s="2"/>
      <c r="JNH86" s="2"/>
      <c r="JNI86" s="2"/>
      <c r="JNJ86" s="2"/>
      <c r="JNK86" s="2"/>
      <c r="JNL86" s="2"/>
      <c r="JNM86" s="2"/>
      <c r="JNN86" s="2"/>
      <c r="JNO86" s="2"/>
      <c r="JNP86" s="2"/>
      <c r="JNQ86" s="2"/>
      <c r="JNR86" s="2"/>
      <c r="JNS86" s="2"/>
      <c r="JNT86" s="2"/>
      <c r="JNU86" s="2"/>
      <c r="JNV86" s="2"/>
      <c r="JNW86" s="2"/>
      <c r="JNX86" s="2"/>
      <c r="JNY86" s="2"/>
      <c r="JNZ86" s="2"/>
      <c r="JOA86" s="2"/>
      <c r="JOB86" s="2"/>
      <c r="JOC86" s="2"/>
      <c r="JOD86" s="2"/>
      <c r="JOE86" s="2"/>
      <c r="JOF86" s="2"/>
      <c r="JOG86" s="2"/>
      <c r="JOH86" s="2"/>
      <c r="JOI86" s="2"/>
      <c r="JOJ86" s="2"/>
      <c r="JOK86" s="2"/>
      <c r="JOL86" s="2"/>
      <c r="JOM86" s="2"/>
      <c r="JON86" s="2"/>
      <c r="JOO86" s="2"/>
      <c r="JOP86" s="2"/>
      <c r="JOQ86" s="2"/>
      <c r="JOR86" s="2"/>
      <c r="JOS86" s="2"/>
      <c r="JOT86" s="2"/>
      <c r="JOU86" s="2"/>
      <c r="JOV86" s="2"/>
      <c r="JOW86" s="2"/>
      <c r="JOX86" s="2"/>
      <c r="JOY86" s="2"/>
      <c r="JOZ86" s="2"/>
      <c r="JPA86" s="2"/>
      <c r="JPB86" s="2"/>
      <c r="JPC86" s="2"/>
      <c r="JPD86" s="2"/>
      <c r="JPE86" s="2"/>
      <c r="JPF86" s="2"/>
      <c r="JPG86" s="2"/>
      <c r="JPH86" s="2"/>
      <c r="JPI86" s="2"/>
      <c r="JPJ86" s="2"/>
      <c r="JPK86" s="2"/>
      <c r="JPL86" s="2"/>
      <c r="JPM86" s="2"/>
      <c r="JPN86" s="2"/>
      <c r="JPO86" s="2"/>
      <c r="JPP86" s="2"/>
      <c r="JPQ86" s="2"/>
      <c r="JPR86" s="2"/>
      <c r="JPS86" s="2"/>
      <c r="JPT86" s="2"/>
      <c r="JPU86" s="2"/>
      <c r="JPV86" s="2"/>
      <c r="JPW86" s="2"/>
      <c r="JPX86" s="2"/>
      <c r="JPY86" s="2"/>
      <c r="JPZ86" s="2"/>
      <c r="JQA86" s="2"/>
      <c r="JQB86" s="2"/>
      <c r="JQC86" s="2"/>
      <c r="JQD86" s="2"/>
      <c r="JQE86" s="2"/>
      <c r="JQF86" s="2"/>
      <c r="JQG86" s="2"/>
      <c r="JQH86" s="2"/>
      <c r="JQI86" s="2"/>
      <c r="JQJ86" s="2"/>
      <c r="JQK86" s="2"/>
      <c r="JQL86" s="2"/>
      <c r="JQM86" s="2"/>
      <c r="JQN86" s="2"/>
      <c r="JQO86" s="2"/>
      <c r="JQP86" s="2"/>
      <c r="JQQ86" s="2"/>
      <c r="JQR86" s="2"/>
      <c r="JQS86" s="2"/>
      <c r="JQT86" s="2"/>
      <c r="JQU86" s="2"/>
      <c r="JQV86" s="2"/>
      <c r="JQW86" s="2"/>
      <c r="JQX86" s="2"/>
      <c r="JQY86" s="2"/>
      <c r="JQZ86" s="2"/>
      <c r="JRA86" s="2"/>
      <c r="JRB86" s="2"/>
      <c r="JRC86" s="2"/>
      <c r="JRD86" s="2"/>
      <c r="JRE86" s="2"/>
      <c r="JRF86" s="2"/>
      <c r="JRG86" s="2"/>
      <c r="JRH86" s="2"/>
      <c r="JRI86" s="2"/>
      <c r="JRJ86" s="2"/>
      <c r="JRK86" s="2"/>
      <c r="JRL86" s="2"/>
      <c r="JRM86" s="2"/>
      <c r="JRN86" s="2"/>
      <c r="JRO86" s="2"/>
      <c r="JRP86" s="2"/>
      <c r="JRQ86" s="2"/>
      <c r="JRR86" s="2"/>
      <c r="JRS86" s="2"/>
      <c r="JRT86" s="2"/>
      <c r="JRU86" s="2"/>
      <c r="JRV86" s="2"/>
      <c r="JRW86" s="2"/>
      <c r="JRX86" s="2"/>
      <c r="JRY86" s="2"/>
      <c r="JRZ86" s="2"/>
      <c r="JSA86" s="2"/>
      <c r="JSB86" s="2"/>
      <c r="JSC86" s="2"/>
      <c r="JSD86" s="2"/>
      <c r="JSE86" s="2"/>
      <c r="JSF86" s="2"/>
      <c r="JSG86" s="2"/>
      <c r="JSH86" s="2"/>
      <c r="JSI86" s="2"/>
      <c r="JSJ86" s="2"/>
      <c r="JSK86" s="2"/>
      <c r="JSL86" s="2"/>
      <c r="JSM86" s="2"/>
      <c r="JSN86" s="2"/>
      <c r="JSO86" s="2"/>
      <c r="JSP86" s="2"/>
      <c r="JSQ86" s="2"/>
      <c r="JSR86" s="2"/>
      <c r="JSS86" s="2"/>
      <c r="JST86" s="2"/>
      <c r="JSU86" s="2"/>
      <c r="JSV86" s="2"/>
      <c r="JSW86" s="2"/>
      <c r="JSX86" s="2"/>
      <c r="JSY86" s="2"/>
      <c r="JSZ86" s="2"/>
      <c r="JTA86" s="2"/>
      <c r="JTB86" s="2"/>
      <c r="JTC86" s="2"/>
      <c r="JTD86" s="2"/>
      <c r="JTE86" s="2"/>
      <c r="JTF86" s="2"/>
      <c r="JTG86" s="2"/>
      <c r="JTH86" s="2"/>
      <c r="JTI86" s="2"/>
      <c r="JTJ86" s="2"/>
      <c r="JTK86" s="2"/>
      <c r="JTL86" s="2"/>
      <c r="JTM86" s="2"/>
      <c r="JTN86" s="2"/>
      <c r="JTO86" s="2"/>
      <c r="JTP86" s="2"/>
      <c r="JTQ86" s="2"/>
      <c r="JTR86" s="2"/>
      <c r="JTS86" s="2"/>
      <c r="JTT86" s="2"/>
      <c r="JTU86" s="2"/>
      <c r="JTV86" s="2"/>
      <c r="JTW86" s="2"/>
      <c r="JTX86" s="2"/>
      <c r="JTY86" s="2"/>
      <c r="JTZ86" s="2"/>
      <c r="JUA86" s="2"/>
      <c r="JUB86" s="2"/>
      <c r="JUC86" s="2"/>
      <c r="JUD86" s="2"/>
      <c r="JUE86" s="2"/>
      <c r="JUF86" s="2"/>
      <c r="JUG86" s="2"/>
      <c r="JUH86" s="2"/>
      <c r="JUI86" s="2"/>
      <c r="JUJ86" s="2"/>
      <c r="JUK86" s="2"/>
      <c r="JUL86" s="2"/>
      <c r="JUM86" s="2"/>
      <c r="JUN86" s="2"/>
      <c r="JUO86" s="2"/>
      <c r="JUP86" s="2"/>
      <c r="JUQ86" s="2"/>
      <c r="JUR86" s="2"/>
      <c r="JUS86" s="2"/>
      <c r="JUT86" s="2"/>
      <c r="JUU86" s="2"/>
      <c r="JUV86" s="2"/>
      <c r="JUW86" s="2"/>
      <c r="JUX86" s="2"/>
      <c r="JUY86" s="2"/>
      <c r="JUZ86" s="2"/>
      <c r="JVA86" s="2"/>
      <c r="JVB86" s="2"/>
      <c r="JVC86" s="2"/>
      <c r="JVD86" s="2"/>
      <c r="JVE86" s="2"/>
      <c r="JVF86" s="2"/>
      <c r="JVG86" s="2"/>
      <c r="JVH86" s="2"/>
      <c r="JVI86" s="2"/>
      <c r="JVJ86" s="2"/>
      <c r="JVK86" s="2"/>
      <c r="JVL86" s="2"/>
      <c r="JVM86" s="2"/>
      <c r="JVN86" s="2"/>
      <c r="JVO86" s="2"/>
      <c r="JVP86" s="2"/>
      <c r="JVQ86" s="2"/>
      <c r="JVR86" s="2"/>
      <c r="JVS86" s="2"/>
      <c r="JVT86" s="2"/>
      <c r="JVU86" s="2"/>
      <c r="JVV86" s="2"/>
      <c r="JVW86" s="2"/>
      <c r="JVX86" s="2"/>
      <c r="JVY86" s="2"/>
      <c r="JVZ86" s="2"/>
      <c r="JWA86" s="2"/>
      <c r="JWB86" s="2"/>
      <c r="JWC86" s="2"/>
      <c r="JWD86" s="2"/>
      <c r="JWE86" s="2"/>
      <c r="JWF86" s="2"/>
      <c r="JWG86" s="2"/>
      <c r="JWH86" s="2"/>
      <c r="JWI86" s="2"/>
      <c r="JWJ86" s="2"/>
      <c r="JWK86" s="2"/>
      <c r="JWL86" s="2"/>
      <c r="JWM86" s="2"/>
      <c r="JWN86" s="2"/>
      <c r="JWO86" s="2"/>
      <c r="JWP86" s="2"/>
      <c r="JWQ86" s="2"/>
      <c r="JWR86" s="2"/>
      <c r="JWS86" s="2"/>
      <c r="JWT86" s="2"/>
      <c r="JWU86" s="2"/>
      <c r="JWV86" s="2"/>
      <c r="JWW86" s="2"/>
      <c r="JWX86" s="2"/>
      <c r="JWY86" s="2"/>
      <c r="JWZ86" s="2"/>
      <c r="JXA86" s="2"/>
      <c r="JXB86" s="2"/>
      <c r="JXC86" s="2"/>
      <c r="JXD86" s="2"/>
      <c r="JXE86" s="2"/>
      <c r="JXF86" s="2"/>
      <c r="JXG86" s="2"/>
      <c r="JXH86" s="2"/>
      <c r="JXI86" s="2"/>
      <c r="JXJ86" s="2"/>
      <c r="JXK86" s="2"/>
      <c r="JXL86" s="2"/>
      <c r="JXM86" s="2"/>
      <c r="JXN86" s="2"/>
      <c r="JXO86" s="2"/>
      <c r="JXP86" s="2"/>
      <c r="JXQ86" s="2"/>
      <c r="JXR86" s="2"/>
      <c r="JXS86" s="2"/>
      <c r="JXT86" s="2"/>
      <c r="JXU86" s="2"/>
      <c r="JXV86" s="2"/>
      <c r="JXW86" s="2"/>
      <c r="JXX86" s="2"/>
      <c r="JXY86" s="2"/>
      <c r="JXZ86" s="2"/>
      <c r="JYA86" s="2"/>
      <c r="JYB86" s="2"/>
      <c r="JYC86" s="2"/>
      <c r="JYD86" s="2"/>
      <c r="JYE86" s="2"/>
      <c r="JYF86" s="2"/>
      <c r="JYG86" s="2"/>
      <c r="JYH86" s="2"/>
      <c r="JYI86" s="2"/>
      <c r="JYJ86" s="2"/>
      <c r="JYK86" s="2"/>
      <c r="JYL86" s="2"/>
      <c r="JYM86" s="2"/>
      <c r="JYN86" s="2"/>
      <c r="JYO86" s="2"/>
      <c r="JYP86" s="2"/>
      <c r="JYQ86" s="2"/>
      <c r="JYR86" s="2"/>
      <c r="JYS86" s="2"/>
      <c r="JYT86" s="2"/>
      <c r="JYU86" s="2"/>
      <c r="JYV86" s="2"/>
      <c r="JYW86" s="2"/>
      <c r="JYX86" s="2"/>
      <c r="JYY86" s="2"/>
      <c r="JYZ86" s="2"/>
      <c r="JZA86" s="2"/>
      <c r="JZB86" s="2"/>
      <c r="JZC86" s="2"/>
      <c r="JZD86" s="2"/>
      <c r="JZE86" s="2"/>
      <c r="JZF86" s="2"/>
      <c r="JZG86" s="2"/>
      <c r="JZH86" s="2"/>
      <c r="JZI86" s="2"/>
      <c r="JZJ86" s="2"/>
      <c r="JZK86" s="2"/>
      <c r="JZL86" s="2"/>
      <c r="JZM86" s="2"/>
      <c r="JZN86" s="2"/>
      <c r="JZO86" s="2"/>
      <c r="JZP86" s="2"/>
      <c r="JZQ86" s="2"/>
      <c r="JZR86" s="2"/>
      <c r="JZS86" s="2"/>
      <c r="JZT86" s="2"/>
      <c r="JZU86" s="2"/>
      <c r="JZV86" s="2"/>
      <c r="JZW86" s="2"/>
      <c r="JZX86" s="2"/>
      <c r="JZY86" s="2"/>
      <c r="JZZ86" s="2"/>
      <c r="KAA86" s="2"/>
      <c r="KAB86" s="2"/>
      <c r="KAC86" s="2"/>
      <c r="KAD86" s="2"/>
      <c r="KAE86" s="2"/>
      <c r="KAF86" s="2"/>
      <c r="KAG86" s="2"/>
      <c r="KAH86" s="2"/>
      <c r="KAI86" s="2"/>
      <c r="KAJ86" s="2"/>
      <c r="KAK86" s="2"/>
      <c r="KAL86" s="2"/>
      <c r="KAM86" s="2"/>
      <c r="KAN86" s="2"/>
      <c r="KAO86" s="2"/>
      <c r="KAP86" s="2"/>
      <c r="KAQ86" s="2"/>
      <c r="KAR86" s="2"/>
      <c r="KAS86" s="2"/>
      <c r="KAT86" s="2"/>
      <c r="KAU86" s="2"/>
      <c r="KAV86" s="2"/>
      <c r="KAW86" s="2"/>
      <c r="KAX86" s="2"/>
      <c r="KAY86" s="2"/>
      <c r="KAZ86" s="2"/>
      <c r="KBA86" s="2"/>
      <c r="KBB86" s="2"/>
      <c r="KBC86" s="2"/>
      <c r="KBD86" s="2"/>
      <c r="KBE86" s="2"/>
      <c r="KBF86" s="2"/>
      <c r="KBG86" s="2"/>
      <c r="KBH86" s="2"/>
      <c r="KBI86" s="2"/>
      <c r="KBJ86" s="2"/>
      <c r="KBK86" s="2"/>
      <c r="KBL86" s="2"/>
      <c r="KBM86" s="2"/>
      <c r="KBN86" s="2"/>
      <c r="KBO86" s="2"/>
      <c r="KBP86" s="2"/>
      <c r="KBQ86" s="2"/>
      <c r="KBR86" s="2"/>
      <c r="KBS86" s="2"/>
      <c r="KBT86" s="2"/>
      <c r="KBU86" s="2"/>
      <c r="KBV86" s="2"/>
      <c r="KBW86" s="2"/>
      <c r="KBX86" s="2"/>
      <c r="KBY86" s="2"/>
      <c r="KBZ86" s="2"/>
      <c r="KCA86" s="2"/>
      <c r="KCB86" s="2"/>
      <c r="KCC86" s="2"/>
      <c r="KCD86" s="2"/>
      <c r="KCE86" s="2"/>
      <c r="KCF86" s="2"/>
      <c r="KCG86" s="2"/>
      <c r="KCH86" s="2"/>
      <c r="KCI86" s="2"/>
      <c r="KCJ86" s="2"/>
      <c r="KCK86" s="2"/>
      <c r="KCL86" s="2"/>
      <c r="KCM86" s="2"/>
      <c r="KCN86" s="2"/>
      <c r="KCO86" s="2"/>
      <c r="KCP86" s="2"/>
      <c r="KCQ86" s="2"/>
      <c r="KCR86" s="2"/>
      <c r="KCS86" s="2"/>
      <c r="KCT86" s="2"/>
      <c r="KCU86" s="2"/>
      <c r="KCV86" s="2"/>
      <c r="KCW86" s="2"/>
      <c r="KCX86" s="2"/>
      <c r="KCY86" s="2"/>
      <c r="KCZ86" s="2"/>
      <c r="KDA86" s="2"/>
      <c r="KDB86" s="2"/>
      <c r="KDC86" s="2"/>
      <c r="KDD86" s="2"/>
      <c r="KDE86" s="2"/>
      <c r="KDF86" s="2"/>
      <c r="KDG86" s="2"/>
      <c r="KDH86" s="2"/>
      <c r="KDI86" s="2"/>
      <c r="KDJ86" s="2"/>
      <c r="KDK86" s="2"/>
      <c r="KDL86" s="2"/>
      <c r="KDM86" s="2"/>
      <c r="KDN86" s="2"/>
      <c r="KDO86" s="2"/>
      <c r="KDP86" s="2"/>
      <c r="KDQ86" s="2"/>
      <c r="KDR86" s="2"/>
      <c r="KDS86" s="2"/>
      <c r="KDT86" s="2"/>
      <c r="KDU86" s="2"/>
      <c r="KDV86" s="2"/>
      <c r="KDW86" s="2"/>
      <c r="KDX86" s="2"/>
      <c r="KDY86" s="2"/>
      <c r="KDZ86" s="2"/>
      <c r="KEA86" s="2"/>
      <c r="KEB86" s="2"/>
      <c r="KEC86" s="2"/>
      <c r="KED86" s="2"/>
      <c r="KEE86" s="2"/>
      <c r="KEF86" s="2"/>
      <c r="KEG86" s="2"/>
      <c r="KEH86" s="2"/>
      <c r="KEI86" s="2"/>
      <c r="KEJ86" s="2"/>
      <c r="KEK86" s="2"/>
      <c r="KEL86" s="2"/>
      <c r="KEM86" s="2"/>
      <c r="KEN86" s="2"/>
      <c r="KEO86" s="2"/>
      <c r="KEP86" s="2"/>
      <c r="KEQ86" s="2"/>
      <c r="KER86" s="2"/>
      <c r="KES86" s="2"/>
      <c r="KET86" s="2"/>
      <c r="KEU86" s="2"/>
      <c r="KEV86" s="2"/>
      <c r="KEW86" s="2"/>
      <c r="KEX86" s="2"/>
      <c r="KEY86" s="2"/>
      <c r="KEZ86" s="2"/>
      <c r="KFA86" s="2"/>
      <c r="KFB86" s="2"/>
      <c r="KFC86" s="2"/>
      <c r="KFD86" s="2"/>
      <c r="KFE86" s="2"/>
      <c r="KFF86" s="2"/>
      <c r="KFG86" s="2"/>
      <c r="KFH86" s="2"/>
      <c r="KFI86" s="2"/>
      <c r="KFJ86" s="2"/>
      <c r="KFK86" s="2"/>
      <c r="KFL86" s="2"/>
      <c r="KFM86" s="2"/>
      <c r="KFN86" s="2"/>
      <c r="KFO86" s="2"/>
      <c r="KFP86" s="2"/>
      <c r="KFQ86" s="2"/>
      <c r="KFR86" s="2"/>
      <c r="KFS86" s="2"/>
      <c r="KFT86" s="2"/>
      <c r="KFU86" s="2"/>
      <c r="KFV86" s="2"/>
      <c r="KFW86" s="2"/>
      <c r="KFX86" s="2"/>
      <c r="KFY86" s="2"/>
      <c r="KFZ86" s="2"/>
      <c r="KGA86" s="2"/>
      <c r="KGB86" s="2"/>
      <c r="KGC86" s="2"/>
      <c r="KGD86" s="2"/>
      <c r="KGE86" s="2"/>
      <c r="KGF86" s="2"/>
      <c r="KGG86" s="2"/>
      <c r="KGH86" s="2"/>
      <c r="KGI86" s="2"/>
      <c r="KGJ86" s="2"/>
      <c r="KGK86" s="2"/>
      <c r="KGL86" s="2"/>
      <c r="KGM86" s="2"/>
      <c r="KGN86" s="2"/>
      <c r="KGO86" s="2"/>
      <c r="KGP86" s="2"/>
      <c r="KGQ86" s="2"/>
      <c r="KGR86" s="2"/>
      <c r="KGS86" s="2"/>
      <c r="KGT86" s="2"/>
      <c r="KGU86" s="2"/>
      <c r="KGV86" s="2"/>
      <c r="KGW86" s="2"/>
      <c r="KGX86" s="2"/>
      <c r="KGY86" s="2"/>
      <c r="KGZ86" s="2"/>
      <c r="KHA86" s="2"/>
      <c r="KHB86" s="2"/>
      <c r="KHC86" s="2"/>
      <c r="KHD86" s="2"/>
      <c r="KHE86" s="2"/>
      <c r="KHF86" s="2"/>
      <c r="KHG86" s="2"/>
      <c r="KHH86" s="2"/>
      <c r="KHI86" s="2"/>
      <c r="KHJ86" s="2"/>
      <c r="KHK86" s="2"/>
      <c r="KHL86" s="2"/>
      <c r="KHM86" s="2"/>
      <c r="KHN86" s="2"/>
      <c r="KHO86" s="2"/>
      <c r="KHP86" s="2"/>
      <c r="KHQ86" s="2"/>
      <c r="KHR86" s="2"/>
      <c r="KHS86" s="2"/>
      <c r="KHT86" s="2"/>
      <c r="KHU86" s="2"/>
      <c r="KHV86" s="2"/>
      <c r="KHW86" s="2"/>
      <c r="KHX86" s="2"/>
      <c r="KHY86" s="2"/>
      <c r="KHZ86" s="2"/>
      <c r="KIA86" s="2"/>
      <c r="KIB86" s="2"/>
      <c r="KIC86" s="2"/>
      <c r="KID86" s="2"/>
      <c r="KIE86" s="2"/>
      <c r="KIF86" s="2"/>
      <c r="KIG86" s="2"/>
      <c r="KIH86" s="2"/>
      <c r="KII86" s="2"/>
      <c r="KIJ86" s="2"/>
      <c r="KIK86" s="2"/>
      <c r="KIL86" s="2"/>
      <c r="KIM86" s="2"/>
      <c r="KIN86" s="2"/>
      <c r="KIO86" s="2"/>
      <c r="KIP86" s="2"/>
      <c r="KIQ86" s="2"/>
      <c r="KIR86" s="2"/>
      <c r="KIS86" s="2"/>
      <c r="KIT86" s="2"/>
      <c r="KIU86" s="2"/>
      <c r="KIV86" s="2"/>
      <c r="KIW86" s="2"/>
      <c r="KIX86" s="2"/>
      <c r="KIY86" s="2"/>
      <c r="KIZ86" s="2"/>
      <c r="KJA86" s="2"/>
      <c r="KJB86" s="2"/>
      <c r="KJC86" s="2"/>
      <c r="KJD86" s="2"/>
      <c r="KJE86" s="2"/>
      <c r="KJF86" s="2"/>
      <c r="KJG86" s="2"/>
      <c r="KJH86" s="2"/>
      <c r="KJI86" s="2"/>
      <c r="KJJ86" s="2"/>
      <c r="KJK86" s="2"/>
      <c r="KJL86" s="2"/>
      <c r="KJM86" s="2"/>
      <c r="KJN86" s="2"/>
      <c r="KJO86" s="2"/>
      <c r="KJP86" s="2"/>
      <c r="KJQ86" s="2"/>
      <c r="KJR86" s="2"/>
      <c r="KJS86" s="2"/>
      <c r="KJT86" s="2"/>
      <c r="KJU86" s="2"/>
      <c r="KJV86" s="2"/>
      <c r="KJW86" s="2"/>
      <c r="KJX86" s="2"/>
      <c r="KJY86" s="2"/>
      <c r="KJZ86" s="2"/>
      <c r="KKA86" s="2"/>
      <c r="KKB86" s="2"/>
      <c r="KKC86" s="2"/>
      <c r="KKD86" s="2"/>
      <c r="KKE86" s="2"/>
      <c r="KKF86" s="2"/>
      <c r="KKG86" s="2"/>
      <c r="KKH86" s="2"/>
      <c r="KKI86" s="2"/>
      <c r="KKJ86" s="2"/>
      <c r="KKK86" s="2"/>
      <c r="KKL86" s="2"/>
      <c r="KKM86" s="2"/>
      <c r="KKN86" s="2"/>
      <c r="KKO86" s="2"/>
      <c r="KKP86" s="2"/>
      <c r="KKQ86" s="2"/>
      <c r="KKR86" s="2"/>
      <c r="KKS86" s="2"/>
      <c r="KKT86" s="2"/>
      <c r="KKU86" s="2"/>
      <c r="KKV86" s="2"/>
      <c r="KKW86" s="2"/>
      <c r="KKX86" s="2"/>
      <c r="KKY86" s="2"/>
      <c r="KKZ86" s="2"/>
      <c r="KLA86" s="2"/>
      <c r="KLB86" s="2"/>
      <c r="KLC86" s="2"/>
      <c r="KLD86" s="2"/>
      <c r="KLE86" s="2"/>
      <c r="KLF86" s="2"/>
      <c r="KLG86" s="2"/>
      <c r="KLH86" s="2"/>
      <c r="KLI86" s="2"/>
      <c r="KLJ86" s="2"/>
      <c r="KLK86" s="2"/>
      <c r="KLL86" s="2"/>
      <c r="KLM86" s="2"/>
      <c r="KLN86" s="2"/>
      <c r="KLO86" s="2"/>
      <c r="KLP86" s="2"/>
      <c r="KLQ86" s="2"/>
      <c r="KLR86" s="2"/>
      <c r="KLS86" s="2"/>
      <c r="KLT86" s="2"/>
      <c r="KLU86" s="2"/>
      <c r="KLV86" s="2"/>
      <c r="KLW86" s="2"/>
      <c r="KLX86" s="2"/>
      <c r="KLY86" s="2"/>
      <c r="KLZ86" s="2"/>
      <c r="KMA86" s="2"/>
      <c r="KMB86" s="2"/>
      <c r="KMC86" s="2"/>
      <c r="KMD86" s="2"/>
      <c r="KME86" s="2"/>
      <c r="KMF86" s="2"/>
      <c r="KMG86" s="2"/>
      <c r="KMH86" s="2"/>
      <c r="KMI86" s="2"/>
      <c r="KMJ86" s="2"/>
      <c r="KMK86" s="2"/>
      <c r="KML86" s="2"/>
      <c r="KMM86" s="2"/>
      <c r="KMN86" s="2"/>
      <c r="KMO86" s="2"/>
      <c r="KMP86" s="2"/>
      <c r="KMQ86" s="2"/>
      <c r="KMR86" s="2"/>
      <c r="KMS86" s="2"/>
      <c r="KMT86" s="2"/>
      <c r="KMU86" s="2"/>
      <c r="KMV86" s="2"/>
      <c r="KMW86" s="2"/>
      <c r="KMX86" s="2"/>
      <c r="KMY86" s="2"/>
      <c r="KMZ86" s="2"/>
      <c r="KNA86" s="2"/>
      <c r="KNB86" s="2"/>
      <c r="KNC86" s="2"/>
      <c r="KND86" s="2"/>
      <c r="KNE86" s="2"/>
      <c r="KNF86" s="2"/>
      <c r="KNG86" s="2"/>
      <c r="KNH86" s="2"/>
      <c r="KNI86" s="2"/>
      <c r="KNJ86" s="2"/>
      <c r="KNK86" s="2"/>
      <c r="KNL86" s="2"/>
      <c r="KNM86" s="2"/>
      <c r="KNN86" s="2"/>
      <c r="KNO86" s="2"/>
      <c r="KNP86" s="2"/>
      <c r="KNQ86" s="2"/>
      <c r="KNR86" s="2"/>
      <c r="KNS86" s="2"/>
      <c r="KNT86" s="2"/>
      <c r="KNU86" s="2"/>
      <c r="KNV86" s="2"/>
      <c r="KNW86" s="2"/>
      <c r="KNX86" s="2"/>
      <c r="KNY86" s="2"/>
      <c r="KNZ86" s="2"/>
      <c r="KOA86" s="2"/>
      <c r="KOB86" s="2"/>
      <c r="KOC86" s="2"/>
      <c r="KOD86" s="2"/>
      <c r="KOE86" s="2"/>
      <c r="KOF86" s="2"/>
      <c r="KOG86" s="2"/>
      <c r="KOH86" s="2"/>
      <c r="KOI86" s="2"/>
      <c r="KOJ86" s="2"/>
      <c r="KOK86" s="2"/>
      <c r="KOL86" s="2"/>
      <c r="KOM86" s="2"/>
      <c r="KON86" s="2"/>
      <c r="KOO86" s="2"/>
      <c r="KOP86" s="2"/>
      <c r="KOQ86" s="2"/>
      <c r="KOR86" s="2"/>
      <c r="KOS86" s="2"/>
      <c r="KOT86" s="2"/>
      <c r="KOU86" s="2"/>
      <c r="KOV86" s="2"/>
      <c r="KOW86" s="2"/>
      <c r="KOX86" s="2"/>
      <c r="KOY86" s="2"/>
      <c r="KOZ86" s="2"/>
      <c r="KPA86" s="2"/>
      <c r="KPB86" s="2"/>
      <c r="KPC86" s="2"/>
      <c r="KPD86" s="2"/>
      <c r="KPE86" s="2"/>
      <c r="KPF86" s="2"/>
      <c r="KPG86" s="2"/>
      <c r="KPH86" s="2"/>
      <c r="KPI86" s="2"/>
      <c r="KPJ86" s="2"/>
      <c r="KPK86" s="2"/>
      <c r="KPL86" s="2"/>
      <c r="KPM86" s="2"/>
      <c r="KPN86" s="2"/>
      <c r="KPO86" s="2"/>
      <c r="KPP86" s="2"/>
      <c r="KPQ86" s="2"/>
      <c r="KPR86" s="2"/>
      <c r="KPS86" s="2"/>
      <c r="KPT86" s="2"/>
      <c r="KPU86" s="2"/>
      <c r="KPV86" s="2"/>
      <c r="KPW86" s="2"/>
      <c r="KPX86" s="2"/>
      <c r="KPY86" s="2"/>
      <c r="KPZ86" s="2"/>
      <c r="KQA86" s="2"/>
      <c r="KQB86" s="2"/>
      <c r="KQC86" s="2"/>
      <c r="KQD86" s="2"/>
      <c r="KQE86" s="2"/>
      <c r="KQF86" s="2"/>
      <c r="KQG86" s="2"/>
      <c r="KQH86" s="2"/>
      <c r="KQI86" s="2"/>
      <c r="KQJ86" s="2"/>
      <c r="KQK86" s="2"/>
      <c r="KQL86" s="2"/>
      <c r="KQM86" s="2"/>
      <c r="KQN86" s="2"/>
      <c r="KQO86" s="2"/>
      <c r="KQP86" s="2"/>
      <c r="KQQ86" s="2"/>
      <c r="KQR86" s="2"/>
      <c r="KQS86" s="2"/>
      <c r="KQT86" s="2"/>
      <c r="KQU86" s="2"/>
      <c r="KQV86" s="2"/>
      <c r="KQW86" s="2"/>
      <c r="KQX86" s="2"/>
      <c r="KQY86" s="2"/>
      <c r="KQZ86" s="2"/>
      <c r="KRA86" s="2"/>
      <c r="KRB86" s="2"/>
      <c r="KRC86" s="2"/>
      <c r="KRD86" s="2"/>
      <c r="KRE86" s="2"/>
      <c r="KRF86" s="2"/>
      <c r="KRG86" s="2"/>
      <c r="KRH86" s="2"/>
      <c r="KRI86" s="2"/>
      <c r="KRJ86" s="2"/>
      <c r="KRK86" s="2"/>
      <c r="KRL86" s="2"/>
      <c r="KRM86" s="2"/>
      <c r="KRN86" s="2"/>
      <c r="KRO86" s="2"/>
      <c r="KRP86" s="2"/>
      <c r="KRQ86" s="2"/>
      <c r="KRR86" s="2"/>
      <c r="KRS86" s="2"/>
      <c r="KRT86" s="2"/>
      <c r="KRU86" s="2"/>
      <c r="KRV86" s="2"/>
      <c r="KRW86" s="2"/>
      <c r="KRX86" s="2"/>
      <c r="KRY86" s="2"/>
      <c r="KRZ86" s="2"/>
      <c r="KSA86" s="2"/>
      <c r="KSB86" s="2"/>
      <c r="KSC86" s="2"/>
      <c r="KSD86" s="2"/>
      <c r="KSE86" s="2"/>
      <c r="KSF86" s="2"/>
      <c r="KSG86" s="2"/>
      <c r="KSH86" s="2"/>
      <c r="KSI86" s="2"/>
      <c r="KSJ86" s="2"/>
      <c r="KSK86" s="2"/>
      <c r="KSL86" s="2"/>
      <c r="KSM86" s="2"/>
      <c r="KSN86" s="2"/>
      <c r="KSO86" s="2"/>
      <c r="KSP86" s="2"/>
      <c r="KSQ86" s="2"/>
      <c r="KSR86" s="2"/>
      <c r="KSS86" s="2"/>
      <c r="KST86" s="2"/>
      <c r="KSU86" s="2"/>
      <c r="KSV86" s="2"/>
      <c r="KSW86" s="2"/>
      <c r="KSX86" s="2"/>
      <c r="KSY86" s="2"/>
      <c r="KSZ86" s="2"/>
      <c r="KTA86" s="2"/>
      <c r="KTB86" s="2"/>
      <c r="KTC86" s="2"/>
      <c r="KTD86" s="2"/>
      <c r="KTE86" s="2"/>
      <c r="KTF86" s="2"/>
      <c r="KTG86" s="2"/>
      <c r="KTH86" s="2"/>
      <c r="KTI86" s="2"/>
      <c r="KTJ86" s="2"/>
      <c r="KTK86" s="2"/>
      <c r="KTL86" s="2"/>
      <c r="KTM86" s="2"/>
      <c r="KTN86" s="2"/>
      <c r="KTO86" s="2"/>
      <c r="KTP86" s="2"/>
      <c r="KTQ86" s="2"/>
      <c r="KTR86" s="2"/>
      <c r="KTS86" s="2"/>
      <c r="KTT86" s="2"/>
      <c r="KTU86" s="2"/>
      <c r="KTV86" s="2"/>
      <c r="KTW86" s="2"/>
      <c r="KTX86" s="2"/>
      <c r="KTY86" s="2"/>
      <c r="KTZ86" s="2"/>
      <c r="KUA86" s="2"/>
      <c r="KUB86" s="2"/>
      <c r="KUC86" s="2"/>
      <c r="KUD86" s="2"/>
      <c r="KUE86" s="2"/>
      <c r="KUF86" s="2"/>
      <c r="KUG86" s="2"/>
      <c r="KUH86" s="2"/>
      <c r="KUI86" s="2"/>
      <c r="KUJ86" s="2"/>
      <c r="KUK86" s="2"/>
      <c r="KUL86" s="2"/>
      <c r="KUM86" s="2"/>
      <c r="KUN86" s="2"/>
      <c r="KUO86" s="2"/>
      <c r="KUP86" s="2"/>
      <c r="KUQ86" s="2"/>
      <c r="KUR86" s="2"/>
      <c r="KUS86" s="2"/>
      <c r="KUT86" s="2"/>
      <c r="KUU86" s="2"/>
      <c r="KUV86" s="2"/>
      <c r="KUW86" s="2"/>
      <c r="KUX86" s="2"/>
      <c r="KUY86" s="2"/>
      <c r="KUZ86" s="2"/>
      <c r="KVA86" s="2"/>
      <c r="KVB86" s="2"/>
      <c r="KVC86" s="2"/>
      <c r="KVD86" s="2"/>
      <c r="KVE86" s="2"/>
      <c r="KVF86" s="2"/>
      <c r="KVG86" s="2"/>
      <c r="KVH86" s="2"/>
      <c r="KVI86" s="2"/>
      <c r="KVJ86" s="2"/>
      <c r="KVK86" s="2"/>
      <c r="KVL86" s="2"/>
      <c r="KVM86" s="2"/>
      <c r="KVN86" s="2"/>
      <c r="KVO86" s="2"/>
      <c r="KVP86" s="2"/>
      <c r="KVQ86" s="2"/>
      <c r="KVR86" s="2"/>
      <c r="KVS86" s="2"/>
      <c r="KVT86" s="2"/>
      <c r="KVU86" s="2"/>
      <c r="KVV86" s="2"/>
      <c r="KVW86" s="2"/>
      <c r="KVX86" s="2"/>
      <c r="KVY86" s="2"/>
      <c r="KVZ86" s="2"/>
      <c r="KWA86" s="2"/>
      <c r="KWB86" s="2"/>
      <c r="KWC86" s="2"/>
      <c r="KWD86" s="2"/>
      <c r="KWE86" s="2"/>
      <c r="KWF86" s="2"/>
      <c r="KWG86" s="2"/>
      <c r="KWH86" s="2"/>
      <c r="KWI86" s="2"/>
      <c r="KWJ86" s="2"/>
      <c r="KWK86" s="2"/>
      <c r="KWL86" s="2"/>
      <c r="KWM86" s="2"/>
      <c r="KWN86" s="2"/>
      <c r="KWO86" s="2"/>
      <c r="KWP86" s="2"/>
      <c r="KWQ86" s="2"/>
      <c r="KWR86" s="2"/>
      <c r="KWS86" s="2"/>
      <c r="KWT86" s="2"/>
      <c r="KWU86" s="2"/>
      <c r="KWV86" s="2"/>
      <c r="KWW86" s="2"/>
      <c r="KWX86" s="2"/>
      <c r="KWY86" s="2"/>
      <c r="KWZ86" s="2"/>
      <c r="KXA86" s="2"/>
      <c r="KXB86" s="2"/>
      <c r="KXC86" s="2"/>
      <c r="KXD86" s="2"/>
      <c r="KXE86" s="2"/>
      <c r="KXF86" s="2"/>
      <c r="KXG86" s="2"/>
      <c r="KXH86" s="2"/>
      <c r="KXI86" s="2"/>
      <c r="KXJ86" s="2"/>
      <c r="KXK86" s="2"/>
      <c r="KXL86" s="2"/>
      <c r="KXM86" s="2"/>
      <c r="KXN86" s="2"/>
      <c r="KXO86" s="2"/>
      <c r="KXP86" s="2"/>
      <c r="KXQ86" s="2"/>
      <c r="KXR86" s="2"/>
      <c r="KXS86" s="2"/>
      <c r="KXT86" s="2"/>
      <c r="KXU86" s="2"/>
      <c r="KXV86" s="2"/>
      <c r="KXW86" s="2"/>
      <c r="KXX86" s="2"/>
      <c r="KXY86" s="2"/>
      <c r="KXZ86" s="2"/>
      <c r="KYA86" s="2"/>
      <c r="KYB86" s="2"/>
      <c r="KYC86" s="2"/>
      <c r="KYD86" s="2"/>
      <c r="KYE86" s="2"/>
      <c r="KYF86" s="2"/>
      <c r="KYG86" s="2"/>
      <c r="KYH86" s="2"/>
      <c r="KYI86" s="2"/>
      <c r="KYJ86" s="2"/>
      <c r="KYK86" s="2"/>
      <c r="KYL86" s="2"/>
      <c r="KYM86" s="2"/>
      <c r="KYN86" s="2"/>
      <c r="KYO86" s="2"/>
      <c r="KYP86" s="2"/>
      <c r="KYQ86" s="2"/>
      <c r="KYR86" s="2"/>
      <c r="KYS86" s="2"/>
      <c r="KYT86" s="2"/>
      <c r="KYU86" s="2"/>
      <c r="KYV86" s="2"/>
      <c r="KYW86" s="2"/>
      <c r="KYX86" s="2"/>
      <c r="KYY86" s="2"/>
      <c r="KYZ86" s="2"/>
      <c r="KZA86" s="2"/>
      <c r="KZB86" s="2"/>
      <c r="KZC86" s="2"/>
      <c r="KZD86" s="2"/>
      <c r="KZE86" s="2"/>
      <c r="KZF86" s="2"/>
      <c r="KZG86" s="2"/>
      <c r="KZH86" s="2"/>
      <c r="KZI86" s="2"/>
      <c r="KZJ86" s="2"/>
      <c r="KZK86" s="2"/>
      <c r="KZL86" s="2"/>
      <c r="KZM86" s="2"/>
      <c r="KZN86" s="2"/>
      <c r="KZO86" s="2"/>
      <c r="KZP86" s="2"/>
      <c r="KZQ86" s="2"/>
      <c r="KZR86" s="2"/>
      <c r="KZS86" s="2"/>
      <c r="KZT86" s="2"/>
      <c r="KZU86" s="2"/>
      <c r="KZV86" s="2"/>
      <c r="KZW86" s="2"/>
      <c r="KZX86" s="2"/>
      <c r="KZY86" s="2"/>
      <c r="KZZ86" s="2"/>
      <c r="LAA86" s="2"/>
      <c r="LAB86" s="2"/>
      <c r="LAC86" s="2"/>
      <c r="LAD86" s="2"/>
      <c r="LAE86" s="2"/>
      <c r="LAF86" s="2"/>
      <c r="LAG86" s="2"/>
      <c r="LAH86" s="2"/>
      <c r="LAI86" s="2"/>
      <c r="LAJ86" s="2"/>
      <c r="LAK86" s="2"/>
      <c r="LAL86" s="2"/>
      <c r="LAM86" s="2"/>
      <c r="LAN86" s="2"/>
      <c r="LAO86" s="2"/>
      <c r="LAP86" s="2"/>
      <c r="LAQ86" s="2"/>
      <c r="LAR86" s="2"/>
      <c r="LAS86" s="2"/>
      <c r="LAT86" s="2"/>
      <c r="LAU86" s="2"/>
      <c r="LAV86" s="2"/>
      <c r="LAW86" s="2"/>
      <c r="LAX86" s="2"/>
      <c r="LAY86" s="2"/>
      <c r="LAZ86" s="2"/>
      <c r="LBA86" s="2"/>
      <c r="LBB86" s="2"/>
      <c r="LBC86" s="2"/>
      <c r="LBD86" s="2"/>
      <c r="LBE86" s="2"/>
      <c r="LBF86" s="2"/>
      <c r="LBG86" s="2"/>
      <c r="LBH86" s="2"/>
      <c r="LBI86" s="2"/>
      <c r="LBJ86" s="2"/>
      <c r="LBK86" s="2"/>
      <c r="LBL86" s="2"/>
      <c r="LBM86" s="2"/>
      <c r="LBN86" s="2"/>
      <c r="LBO86" s="2"/>
      <c r="LBP86" s="2"/>
      <c r="LBQ86" s="2"/>
      <c r="LBR86" s="2"/>
      <c r="LBS86" s="2"/>
      <c r="LBT86" s="2"/>
      <c r="LBU86" s="2"/>
      <c r="LBV86" s="2"/>
      <c r="LBW86" s="2"/>
      <c r="LBX86" s="2"/>
      <c r="LBY86" s="2"/>
      <c r="LBZ86" s="2"/>
      <c r="LCA86" s="2"/>
      <c r="LCB86" s="2"/>
      <c r="LCC86" s="2"/>
      <c r="LCD86" s="2"/>
      <c r="LCE86" s="2"/>
      <c r="LCF86" s="2"/>
      <c r="LCG86" s="2"/>
      <c r="LCH86" s="2"/>
      <c r="LCI86" s="2"/>
      <c r="LCJ86" s="2"/>
      <c r="LCK86" s="2"/>
      <c r="LCL86" s="2"/>
      <c r="LCM86" s="2"/>
      <c r="LCN86" s="2"/>
      <c r="LCO86" s="2"/>
      <c r="LCP86" s="2"/>
      <c r="LCQ86" s="2"/>
      <c r="LCR86" s="2"/>
      <c r="LCS86" s="2"/>
      <c r="LCT86" s="2"/>
      <c r="LCU86" s="2"/>
      <c r="LCV86" s="2"/>
      <c r="LCW86" s="2"/>
      <c r="LCX86" s="2"/>
      <c r="LCY86" s="2"/>
      <c r="LCZ86" s="2"/>
      <c r="LDA86" s="2"/>
      <c r="LDB86" s="2"/>
      <c r="LDC86" s="2"/>
      <c r="LDD86" s="2"/>
      <c r="LDE86" s="2"/>
      <c r="LDF86" s="2"/>
      <c r="LDG86" s="2"/>
      <c r="LDH86" s="2"/>
      <c r="LDI86" s="2"/>
      <c r="LDJ86" s="2"/>
      <c r="LDK86" s="2"/>
      <c r="LDL86" s="2"/>
      <c r="LDM86" s="2"/>
      <c r="LDN86" s="2"/>
      <c r="LDO86" s="2"/>
      <c r="LDP86" s="2"/>
      <c r="LDQ86" s="2"/>
      <c r="LDR86" s="2"/>
      <c r="LDS86" s="2"/>
      <c r="LDT86" s="2"/>
      <c r="LDU86" s="2"/>
      <c r="LDV86" s="2"/>
      <c r="LDW86" s="2"/>
      <c r="LDX86" s="2"/>
      <c r="LDY86" s="2"/>
      <c r="LDZ86" s="2"/>
      <c r="LEA86" s="2"/>
      <c r="LEB86" s="2"/>
      <c r="LEC86" s="2"/>
      <c r="LED86" s="2"/>
      <c r="LEE86" s="2"/>
      <c r="LEF86" s="2"/>
      <c r="LEG86" s="2"/>
      <c r="LEH86" s="2"/>
      <c r="LEI86" s="2"/>
      <c r="LEJ86" s="2"/>
      <c r="LEK86" s="2"/>
      <c r="LEL86" s="2"/>
      <c r="LEM86" s="2"/>
      <c r="LEN86" s="2"/>
      <c r="LEO86" s="2"/>
      <c r="LEP86" s="2"/>
      <c r="LEQ86" s="2"/>
      <c r="LER86" s="2"/>
      <c r="LES86" s="2"/>
      <c r="LET86" s="2"/>
      <c r="LEU86" s="2"/>
      <c r="LEV86" s="2"/>
      <c r="LEW86" s="2"/>
      <c r="LEX86" s="2"/>
      <c r="LEY86" s="2"/>
      <c r="LEZ86" s="2"/>
      <c r="LFA86" s="2"/>
      <c r="LFB86" s="2"/>
      <c r="LFC86" s="2"/>
      <c r="LFD86" s="2"/>
      <c r="LFE86" s="2"/>
      <c r="LFF86" s="2"/>
      <c r="LFG86" s="2"/>
      <c r="LFH86" s="2"/>
      <c r="LFI86" s="2"/>
      <c r="LFJ86" s="2"/>
      <c r="LFK86" s="2"/>
      <c r="LFL86" s="2"/>
      <c r="LFM86" s="2"/>
      <c r="LFN86" s="2"/>
      <c r="LFO86" s="2"/>
      <c r="LFP86" s="2"/>
      <c r="LFQ86" s="2"/>
      <c r="LFR86" s="2"/>
      <c r="LFS86" s="2"/>
      <c r="LFT86" s="2"/>
      <c r="LFU86" s="2"/>
      <c r="LFV86" s="2"/>
      <c r="LFW86" s="2"/>
      <c r="LFX86" s="2"/>
      <c r="LFY86" s="2"/>
      <c r="LFZ86" s="2"/>
      <c r="LGA86" s="2"/>
      <c r="LGB86" s="2"/>
      <c r="LGC86" s="2"/>
      <c r="LGD86" s="2"/>
      <c r="LGE86" s="2"/>
      <c r="LGF86" s="2"/>
      <c r="LGG86" s="2"/>
      <c r="LGH86" s="2"/>
      <c r="LGI86" s="2"/>
      <c r="LGJ86" s="2"/>
      <c r="LGK86" s="2"/>
      <c r="LGL86" s="2"/>
      <c r="LGM86" s="2"/>
      <c r="LGN86" s="2"/>
      <c r="LGO86" s="2"/>
      <c r="LGP86" s="2"/>
      <c r="LGQ86" s="2"/>
      <c r="LGR86" s="2"/>
      <c r="LGS86" s="2"/>
      <c r="LGT86" s="2"/>
      <c r="LGU86" s="2"/>
      <c r="LGV86" s="2"/>
      <c r="LGW86" s="2"/>
      <c r="LGX86" s="2"/>
      <c r="LGY86" s="2"/>
      <c r="LGZ86" s="2"/>
      <c r="LHA86" s="2"/>
      <c r="LHB86" s="2"/>
      <c r="LHC86" s="2"/>
      <c r="LHD86" s="2"/>
      <c r="LHE86" s="2"/>
      <c r="LHF86" s="2"/>
      <c r="LHG86" s="2"/>
      <c r="LHH86" s="2"/>
      <c r="LHI86" s="2"/>
      <c r="LHJ86" s="2"/>
      <c r="LHK86" s="2"/>
      <c r="LHL86" s="2"/>
      <c r="LHM86" s="2"/>
      <c r="LHN86" s="2"/>
      <c r="LHO86" s="2"/>
      <c r="LHP86" s="2"/>
      <c r="LHQ86" s="2"/>
      <c r="LHR86" s="2"/>
      <c r="LHS86" s="2"/>
      <c r="LHT86" s="2"/>
      <c r="LHU86" s="2"/>
      <c r="LHV86" s="2"/>
      <c r="LHW86" s="2"/>
      <c r="LHX86" s="2"/>
      <c r="LHY86" s="2"/>
      <c r="LHZ86" s="2"/>
      <c r="LIA86" s="2"/>
      <c r="LIB86" s="2"/>
      <c r="LIC86" s="2"/>
      <c r="LID86" s="2"/>
      <c r="LIE86" s="2"/>
      <c r="LIF86" s="2"/>
      <c r="LIG86" s="2"/>
      <c r="LIH86" s="2"/>
      <c r="LII86" s="2"/>
      <c r="LIJ86" s="2"/>
      <c r="LIK86" s="2"/>
      <c r="LIL86" s="2"/>
      <c r="LIM86" s="2"/>
      <c r="LIN86" s="2"/>
      <c r="LIO86" s="2"/>
      <c r="LIP86" s="2"/>
      <c r="LIQ86" s="2"/>
      <c r="LIR86" s="2"/>
      <c r="LIS86" s="2"/>
      <c r="LIT86" s="2"/>
      <c r="LIU86" s="2"/>
      <c r="LIV86" s="2"/>
      <c r="LIW86" s="2"/>
      <c r="LIX86" s="2"/>
      <c r="LIY86" s="2"/>
      <c r="LIZ86" s="2"/>
      <c r="LJA86" s="2"/>
      <c r="LJB86" s="2"/>
      <c r="LJC86" s="2"/>
      <c r="LJD86" s="2"/>
      <c r="LJE86" s="2"/>
      <c r="LJF86" s="2"/>
      <c r="LJG86" s="2"/>
      <c r="LJH86" s="2"/>
      <c r="LJI86" s="2"/>
      <c r="LJJ86" s="2"/>
      <c r="LJK86" s="2"/>
      <c r="LJL86" s="2"/>
      <c r="LJM86" s="2"/>
      <c r="LJN86" s="2"/>
      <c r="LJO86" s="2"/>
      <c r="LJP86" s="2"/>
      <c r="LJQ86" s="2"/>
      <c r="LJR86" s="2"/>
      <c r="LJS86" s="2"/>
      <c r="LJT86" s="2"/>
      <c r="LJU86" s="2"/>
      <c r="LJV86" s="2"/>
      <c r="LJW86" s="2"/>
      <c r="LJX86" s="2"/>
      <c r="LJY86" s="2"/>
      <c r="LJZ86" s="2"/>
      <c r="LKA86" s="2"/>
      <c r="LKB86" s="2"/>
      <c r="LKC86" s="2"/>
      <c r="LKD86" s="2"/>
      <c r="LKE86" s="2"/>
      <c r="LKF86" s="2"/>
      <c r="LKG86" s="2"/>
      <c r="LKH86" s="2"/>
      <c r="LKI86" s="2"/>
      <c r="LKJ86" s="2"/>
      <c r="LKK86" s="2"/>
      <c r="LKL86" s="2"/>
      <c r="LKM86" s="2"/>
      <c r="LKN86" s="2"/>
      <c r="LKO86" s="2"/>
      <c r="LKP86" s="2"/>
      <c r="LKQ86" s="2"/>
      <c r="LKR86" s="2"/>
      <c r="LKS86" s="2"/>
      <c r="LKT86" s="2"/>
      <c r="LKU86" s="2"/>
      <c r="LKV86" s="2"/>
      <c r="LKW86" s="2"/>
      <c r="LKX86" s="2"/>
      <c r="LKY86" s="2"/>
      <c r="LKZ86" s="2"/>
      <c r="LLA86" s="2"/>
      <c r="LLB86" s="2"/>
      <c r="LLC86" s="2"/>
      <c r="LLD86" s="2"/>
      <c r="LLE86" s="2"/>
      <c r="LLF86" s="2"/>
      <c r="LLG86" s="2"/>
      <c r="LLH86" s="2"/>
      <c r="LLI86" s="2"/>
      <c r="LLJ86" s="2"/>
      <c r="LLK86" s="2"/>
      <c r="LLL86" s="2"/>
      <c r="LLM86" s="2"/>
      <c r="LLN86" s="2"/>
      <c r="LLO86" s="2"/>
      <c r="LLP86" s="2"/>
      <c r="LLQ86" s="2"/>
      <c r="LLR86" s="2"/>
      <c r="LLS86" s="2"/>
      <c r="LLT86" s="2"/>
      <c r="LLU86" s="2"/>
      <c r="LLV86" s="2"/>
      <c r="LLW86" s="2"/>
      <c r="LLX86" s="2"/>
      <c r="LLY86" s="2"/>
      <c r="LLZ86" s="2"/>
      <c r="LMA86" s="2"/>
      <c r="LMB86" s="2"/>
      <c r="LMC86" s="2"/>
      <c r="LMD86" s="2"/>
      <c r="LME86" s="2"/>
      <c r="LMF86" s="2"/>
      <c r="LMG86" s="2"/>
      <c r="LMH86" s="2"/>
      <c r="LMI86" s="2"/>
      <c r="LMJ86" s="2"/>
      <c r="LMK86" s="2"/>
      <c r="LML86" s="2"/>
      <c r="LMM86" s="2"/>
      <c r="LMN86" s="2"/>
      <c r="LMO86" s="2"/>
      <c r="LMP86" s="2"/>
      <c r="LMQ86" s="2"/>
      <c r="LMR86" s="2"/>
      <c r="LMS86" s="2"/>
      <c r="LMT86" s="2"/>
      <c r="LMU86" s="2"/>
      <c r="LMV86" s="2"/>
      <c r="LMW86" s="2"/>
      <c r="LMX86" s="2"/>
      <c r="LMY86" s="2"/>
      <c r="LMZ86" s="2"/>
      <c r="LNA86" s="2"/>
      <c r="LNB86" s="2"/>
      <c r="LNC86" s="2"/>
      <c r="LND86" s="2"/>
      <c r="LNE86" s="2"/>
      <c r="LNF86" s="2"/>
      <c r="LNG86" s="2"/>
      <c r="LNH86" s="2"/>
      <c r="LNI86" s="2"/>
      <c r="LNJ86" s="2"/>
      <c r="LNK86" s="2"/>
      <c r="LNL86" s="2"/>
      <c r="LNM86" s="2"/>
      <c r="LNN86" s="2"/>
      <c r="LNO86" s="2"/>
      <c r="LNP86" s="2"/>
      <c r="LNQ86" s="2"/>
      <c r="LNR86" s="2"/>
      <c r="LNS86" s="2"/>
      <c r="LNT86" s="2"/>
      <c r="LNU86" s="2"/>
      <c r="LNV86" s="2"/>
      <c r="LNW86" s="2"/>
      <c r="LNX86" s="2"/>
      <c r="LNY86" s="2"/>
      <c r="LNZ86" s="2"/>
      <c r="LOA86" s="2"/>
      <c r="LOB86" s="2"/>
      <c r="LOC86" s="2"/>
      <c r="LOD86" s="2"/>
      <c r="LOE86" s="2"/>
      <c r="LOF86" s="2"/>
      <c r="LOG86" s="2"/>
      <c r="LOH86" s="2"/>
      <c r="LOI86" s="2"/>
      <c r="LOJ86" s="2"/>
      <c r="LOK86" s="2"/>
      <c r="LOL86" s="2"/>
      <c r="LOM86" s="2"/>
      <c r="LON86" s="2"/>
      <c r="LOO86" s="2"/>
      <c r="LOP86" s="2"/>
      <c r="LOQ86" s="2"/>
      <c r="LOR86" s="2"/>
      <c r="LOS86" s="2"/>
      <c r="LOT86" s="2"/>
      <c r="LOU86" s="2"/>
      <c r="LOV86" s="2"/>
      <c r="LOW86" s="2"/>
      <c r="LOX86" s="2"/>
      <c r="LOY86" s="2"/>
      <c r="LOZ86" s="2"/>
      <c r="LPA86" s="2"/>
      <c r="LPB86" s="2"/>
      <c r="LPC86" s="2"/>
      <c r="LPD86" s="2"/>
      <c r="LPE86" s="2"/>
      <c r="LPF86" s="2"/>
      <c r="LPG86" s="2"/>
      <c r="LPH86" s="2"/>
      <c r="LPI86" s="2"/>
      <c r="LPJ86" s="2"/>
      <c r="LPK86" s="2"/>
      <c r="LPL86" s="2"/>
      <c r="LPM86" s="2"/>
      <c r="LPN86" s="2"/>
      <c r="LPO86" s="2"/>
      <c r="LPP86" s="2"/>
      <c r="LPQ86" s="2"/>
      <c r="LPR86" s="2"/>
      <c r="LPS86" s="2"/>
      <c r="LPT86" s="2"/>
      <c r="LPU86" s="2"/>
      <c r="LPV86" s="2"/>
      <c r="LPW86" s="2"/>
      <c r="LPX86" s="2"/>
      <c r="LPY86" s="2"/>
      <c r="LPZ86" s="2"/>
      <c r="LQA86" s="2"/>
      <c r="LQB86" s="2"/>
      <c r="LQC86" s="2"/>
      <c r="LQD86" s="2"/>
      <c r="LQE86" s="2"/>
      <c r="LQF86" s="2"/>
      <c r="LQG86" s="2"/>
      <c r="LQH86" s="2"/>
      <c r="LQI86" s="2"/>
      <c r="LQJ86" s="2"/>
      <c r="LQK86" s="2"/>
      <c r="LQL86" s="2"/>
      <c r="LQM86" s="2"/>
      <c r="LQN86" s="2"/>
      <c r="LQO86" s="2"/>
      <c r="LQP86" s="2"/>
      <c r="LQQ86" s="2"/>
      <c r="LQR86" s="2"/>
      <c r="LQS86" s="2"/>
      <c r="LQT86" s="2"/>
      <c r="LQU86" s="2"/>
      <c r="LQV86" s="2"/>
      <c r="LQW86" s="2"/>
      <c r="LQX86" s="2"/>
      <c r="LQY86" s="2"/>
      <c r="LQZ86" s="2"/>
      <c r="LRA86" s="2"/>
      <c r="LRB86" s="2"/>
      <c r="LRC86" s="2"/>
      <c r="LRD86" s="2"/>
      <c r="LRE86" s="2"/>
      <c r="LRF86" s="2"/>
      <c r="LRG86" s="2"/>
      <c r="LRH86" s="2"/>
      <c r="LRI86" s="2"/>
      <c r="LRJ86" s="2"/>
      <c r="LRK86" s="2"/>
      <c r="LRL86" s="2"/>
      <c r="LRM86" s="2"/>
      <c r="LRN86" s="2"/>
      <c r="LRO86" s="2"/>
      <c r="LRP86" s="2"/>
      <c r="LRQ86" s="2"/>
      <c r="LRR86" s="2"/>
      <c r="LRS86" s="2"/>
      <c r="LRT86" s="2"/>
      <c r="LRU86" s="2"/>
      <c r="LRV86" s="2"/>
      <c r="LRW86" s="2"/>
      <c r="LRX86" s="2"/>
      <c r="LRY86" s="2"/>
      <c r="LRZ86" s="2"/>
      <c r="LSA86" s="2"/>
      <c r="LSB86" s="2"/>
      <c r="LSC86" s="2"/>
      <c r="LSD86" s="2"/>
      <c r="LSE86" s="2"/>
      <c r="LSF86" s="2"/>
      <c r="LSG86" s="2"/>
      <c r="LSH86" s="2"/>
      <c r="LSI86" s="2"/>
      <c r="LSJ86" s="2"/>
      <c r="LSK86" s="2"/>
      <c r="LSL86" s="2"/>
      <c r="LSM86" s="2"/>
      <c r="LSN86" s="2"/>
      <c r="LSO86" s="2"/>
      <c r="LSP86" s="2"/>
      <c r="LSQ86" s="2"/>
      <c r="LSR86" s="2"/>
      <c r="LSS86" s="2"/>
      <c r="LST86" s="2"/>
      <c r="LSU86" s="2"/>
      <c r="LSV86" s="2"/>
      <c r="LSW86" s="2"/>
      <c r="LSX86" s="2"/>
      <c r="LSY86" s="2"/>
      <c r="LSZ86" s="2"/>
      <c r="LTA86" s="2"/>
      <c r="LTB86" s="2"/>
      <c r="LTC86" s="2"/>
      <c r="LTD86" s="2"/>
      <c r="LTE86" s="2"/>
      <c r="LTF86" s="2"/>
      <c r="LTG86" s="2"/>
      <c r="LTH86" s="2"/>
      <c r="LTI86" s="2"/>
      <c r="LTJ86" s="2"/>
      <c r="LTK86" s="2"/>
      <c r="LTL86" s="2"/>
      <c r="LTM86" s="2"/>
      <c r="LTN86" s="2"/>
      <c r="LTO86" s="2"/>
      <c r="LTP86" s="2"/>
      <c r="LTQ86" s="2"/>
      <c r="LTR86" s="2"/>
      <c r="LTS86" s="2"/>
      <c r="LTT86" s="2"/>
      <c r="LTU86" s="2"/>
      <c r="LTV86" s="2"/>
      <c r="LTW86" s="2"/>
      <c r="LTX86" s="2"/>
      <c r="LTY86" s="2"/>
      <c r="LTZ86" s="2"/>
      <c r="LUA86" s="2"/>
      <c r="LUB86" s="2"/>
      <c r="LUC86" s="2"/>
      <c r="LUD86" s="2"/>
      <c r="LUE86" s="2"/>
      <c r="LUF86" s="2"/>
      <c r="LUG86" s="2"/>
      <c r="LUH86" s="2"/>
      <c r="LUI86" s="2"/>
      <c r="LUJ86" s="2"/>
      <c r="LUK86" s="2"/>
      <c r="LUL86" s="2"/>
      <c r="LUM86" s="2"/>
      <c r="LUN86" s="2"/>
      <c r="LUO86" s="2"/>
      <c r="LUP86" s="2"/>
      <c r="LUQ86" s="2"/>
      <c r="LUR86" s="2"/>
      <c r="LUS86" s="2"/>
      <c r="LUT86" s="2"/>
      <c r="LUU86" s="2"/>
      <c r="LUV86" s="2"/>
      <c r="LUW86" s="2"/>
      <c r="LUX86" s="2"/>
      <c r="LUY86" s="2"/>
      <c r="LUZ86" s="2"/>
      <c r="LVA86" s="2"/>
      <c r="LVB86" s="2"/>
      <c r="LVC86" s="2"/>
      <c r="LVD86" s="2"/>
      <c r="LVE86" s="2"/>
      <c r="LVF86" s="2"/>
      <c r="LVG86" s="2"/>
      <c r="LVH86" s="2"/>
      <c r="LVI86" s="2"/>
      <c r="LVJ86" s="2"/>
      <c r="LVK86" s="2"/>
      <c r="LVL86" s="2"/>
      <c r="LVM86" s="2"/>
      <c r="LVN86" s="2"/>
      <c r="LVO86" s="2"/>
      <c r="LVP86" s="2"/>
      <c r="LVQ86" s="2"/>
      <c r="LVR86" s="2"/>
      <c r="LVS86" s="2"/>
      <c r="LVT86" s="2"/>
      <c r="LVU86" s="2"/>
      <c r="LVV86" s="2"/>
      <c r="LVW86" s="2"/>
      <c r="LVX86" s="2"/>
      <c r="LVY86" s="2"/>
      <c r="LVZ86" s="2"/>
      <c r="LWA86" s="2"/>
      <c r="LWB86" s="2"/>
      <c r="LWC86" s="2"/>
      <c r="LWD86" s="2"/>
      <c r="LWE86" s="2"/>
      <c r="LWF86" s="2"/>
      <c r="LWG86" s="2"/>
      <c r="LWH86" s="2"/>
      <c r="LWI86" s="2"/>
      <c r="LWJ86" s="2"/>
      <c r="LWK86" s="2"/>
      <c r="LWL86" s="2"/>
      <c r="LWM86" s="2"/>
      <c r="LWN86" s="2"/>
      <c r="LWO86" s="2"/>
      <c r="LWP86" s="2"/>
      <c r="LWQ86" s="2"/>
      <c r="LWR86" s="2"/>
      <c r="LWS86" s="2"/>
      <c r="LWT86" s="2"/>
      <c r="LWU86" s="2"/>
      <c r="LWV86" s="2"/>
      <c r="LWW86" s="2"/>
      <c r="LWX86" s="2"/>
      <c r="LWY86" s="2"/>
      <c r="LWZ86" s="2"/>
      <c r="LXA86" s="2"/>
      <c r="LXB86" s="2"/>
      <c r="LXC86" s="2"/>
      <c r="LXD86" s="2"/>
      <c r="LXE86" s="2"/>
      <c r="LXF86" s="2"/>
      <c r="LXG86" s="2"/>
      <c r="LXH86" s="2"/>
      <c r="LXI86" s="2"/>
      <c r="LXJ86" s="2"/>
      <c r="LXK86" s="2"/>
      <c r="LXL86" s="2"/>
      <c r="LXM86" s="2"/>
      <c r="LXN86" s="2"/>
      <c r="LXO86" s="2"/>
      <c r="LXP86" s="2"/>
      <c r="LXQ86" s="2"/>
      <c r="LXR86" s="2"/>
      <c r="LXS86" s="2"/>
      <c r="LXT86" s="2"/>
      <c r="LXU86" s="2"/>
      <c r="LXV86" s="2"/>
      <c r="LXW86" s="2"/>
      <c r="LXX86" s="2"/>
      <c r="LXY86" s="2"/>
      <c r="LXZ86" s="2"/>
      <c r="LYA86" s="2"/>
      <c r="LYB86" s="2"/>
      <c r="LYC86" s="2"/>
      <c r="LYD86" s="2"/>
      <c r="LYE86" s="2"/>
      <c r="LYF86" s="2"/>
      <c r="LYG86" s="2"/>
      <c r="LYH86" s="2"/>
      <c r="LYI86" s="2"/>
      <c r="LYJ86" s="2"/>
      <c r="LYK86" s="2"/>
      <c r="LYL86" s="2"/>
      <c r="LYM86" s="2"/>
      <c r="LYN86" s="2"/>
      <c r="LYO86" s="2"/>
      <c r="LYP86" s="2"/>
      <c r="LYQ86" s="2"/>
      <c r="LYR86" s="2"/>
      <c r="LYS86" s="2"/>
      <c r="LYT86" s="2"/>
      <c r="LYU86" s="2"/>
      <c r="LYV86" s="2"/>
      <c r="LYW86" s="2"/>
      <c r="LYX86" s="2"/>
      <c r="LYY86" s="2"/>
      <c r="LYZ86" s="2"/>
      <c r="LZA86" s="2"/>
      <c r="LZB86" s="2"/>
      <c r="LZC86" s="2"/>
      <c r="LZD86" s="2"/>
      <c r="LZE86" s="2"/>
      <c r="LZF86" s="2"/>
      <c r="LZG86" s="2"/>
      <c r="LZH86" s="2"/>
      <c r="LZI86" s="2"/>
      <c r="LZJ86" s="2"/>
      <c r="LZK86" s="2"/>
      <c r="LZL86" s="2"/>
      <c r="LZM86" s="2"/>
      <c r="LZN86" s="2"/>
      <c r="LZO86" s="2"/>
      <c r="LZP86" s="2"/>
      <c r="LZQ86" s="2"/>
      <c r="LZR86" s="2"/>
      <c r="LZS86" s="2"/>
      <c r="LZT86" s="2"/>
      <c r="LZU86" s="2"/>
      <c r="LZV86" s="2"/>
      <c r="LZW86" s="2"/>
      <c r="LZX86" s="2"/>
      <c r="LZY86" s="2"/>
      <c r="LZZ86" s="2"/>
      <c r="MAA86" s="2"/>
      <c r="MAB86" s="2"/>
      <c r="MAC86" s="2"/>
      <c r="MAD86" s="2"/>
      <c r="MAE86" s="2"/>
      <c r="MAF86" s="2"/>
      <c r="MAG86" s="2"/>
      <c r="MAH86" s="2"/>
      <c r="MAI86" s="2"/>
      <c r="MAJ86" s="2"/>
      <c r="MAK86" s="2"/>
      <c r="MAL86" s="2"/>
      <c r="MAM86" s="2"/>
      <c r="MAN86" s="2"/>
      <c r="MAO86" s="2"/>
      <c r="MAP86" s="2"/>
      <c r="MAQ86" s="2"/>
      <c r="MAR86" s="2"/>
      <c r="MAS86" s="2"/>
      <c r="MAT86" s="2"/>
      <c r="MAU86" s="2"/>
      <c r="MAV86" s="2"/>
      <c r="MAW86" s="2"/>
      <c r="MAX86" s="2"/>
      <c r="MAY86" s="2"/>
      <c r="MAZ86" s="2"/>
      <c r="MBA86" s="2"/>
      <c r="MBB86" s="2"/>
      <c r="MBC86" s="2"/>
      <c r="MBD86" s="2"/>
      <c r="MBE86" s="2"/>
      <c r="MBF86" s="2"/>
      <c r="MBG86" s="2"/>
      <c r="MBH86" s="2"/>
      <c r="MBI86" s="2"/>
      <c r="MBJ86" s="2"/>
      <c r="MBK86" s="2"/>
      <c r="MBL86" s="2"/>
      <c r="MBM86" s="2"/>
      <c r="MBN86" s="2"/>
      <c r="MBO86" s="2"/>
      <c r="MBP86" s="2"/>
      <c r="MBQ86" s="2"/>
      <c r="MBR86" s="2"/>
      <c r="MBS86" s="2"/>
      <c r="MBT86" s="2"/>
      <c r="MBU86" s="2"/>
      <c r="MBV86" s="2"/>
      <c r="MBW86" s="2"/>
      <c r="MBX86" s="2"/>
      <c r="MBY86" s="2"/>
      <c r="MBZ86" s="2"/>
      <c r="MCA86" s="2"/>
      <c r="MCB86" s="2"/>
      <c r="MCC86" s="2"/>
      <c r="MCD86" s="2"/>
      <c r="MCE86" s="2"/>
      <c r="MCF86" s="2"/>
      <c r="MCG86" s="2"/>
      <c r="MCH86" s="2"/>
      <c r="MCI86" s="2"/>
      <c r="MCJ86" s="2"/>
      <c r="MCK86" s="2"/>
      <c r="MCL86" s="2"/>
      <c r="MCM86" s="2"/>
      <c r="MCN86" s="2"/>
      <c r="MCO86" s="2"/>
      <c r="MCP86" s="2"/>
      <c r="MCQ86" s="2"/>
      <c r="MCR86" s="2"/>
      <c r="MCS86" s="2"/>
      <c r="MCT86" s="2"/>
      <c r="MCU86" s="2"/>
      <c r="MCV86" s="2"/>
      <c r="MCW86" s="2"/>
      <c r="MCX86" s="2"/>
      <c r="MCY86" s="2"/>
      <c r="MCZ86" s="2"/>
      <c r="MDA86" s="2"/>
      <c r="MDB86" s="2"/>
      <c r="MDC86" s="2"/>
      <c r="MDD86" s="2"/>
      <c r="MDE86" s="2"/>
      <c r="MDF86" s="2"/>
      <c r="MDG86" s="2"/>
      <c r="MDH86" s="2"/>
      <c r="MDI86" s="2"/>
      <c r="MDJ86" s="2"/>
      <c r="MDK86" s="2"/>
      <c r="MDL86" s="2"/>
      <c r="MDM86" s="2"/>
      <c r="MDN86" s="2"/>
      <c r="MDO86" s="2"/>
      <c r="MDP86" s="2"/>
      <c r="MDQ86" s="2"/>
      <c r="MDR86" s="2"/>
      <c r="MDS86" s="2"/>
      <c r="MDT86" s="2"/>
      <c r="MDU86" s="2"/>
      <c r="MDV86" s="2"/>
      <c r="MDW86" s="2"/>
      <c r="MDX86" s="2"/>
      <c r="MDY86" s="2"/>
      <c r="MDZ86" s="2"/>
      <c r="MEA86" s="2"/>
      <c r="MEB86" s="2"/>
      <c r="MEC86" s="2"/>
      <c r="MED86" s="2"/>
      <c r="MEE86" s="2"/>
      <c r="MEF86" s="2"/>
      <c r="MEG86" s="2"/>
      <c r="MEH86" s="2"/>
      <c r="MEI86" s="2"/>
      <c r="MEJ86" s="2"/>
      <c r="MEK86" s="2"/>
      <c r="MEL86" s="2"/>
      <c r="MEM86" s="2"/>
      <c r="MEN86" s="2"/>
      <c r="MEO86" s="2"/>
      <c r="MEP86" s="2"/>
      <c r="MEQ86" s="2"/>
      <c r="MER86" s="2"/>
      <c r="MES86" s="2"/>
      <c r="MET86" s="2"/>
      <c r="MEU86" s="2"/>
      <c r="MEV86" s="2"/>
      <c r="MEW86" s="2"/>
      <c r="MEX86" s="2"/>
      <c r="MEY86" s="2"/>
      <c r="MEZ86" s="2"/>
      <c r="MFA86" s="2"/>
      <c r="MFB86" s="2"/>
      <c r="MFC86" s="2"/>
      <c r="MFD86" s="2"/>
      <c r="MFE86" s="2"/>
      <c r="MFF86" s="2"/>
      <c r="MFG86" s="2"/>
      <c r="MFH86" s="2"/>
      <c r="MFI86" s="2"/>
      <c r="MFJ86" s="2"/>
      <c r="MFK86" s="2"/>
      <c r="MFL86" s="2"/>
      <c r="MFM86" s="2"/>
      <c r="MFN86" s="2"/>
      <c r="MFO86" s="2"/>
      <c r="MFP86" s="2"/>
      <c r="MFQ86" s="2"/>
      <c r="MFR86" s="2"/>
      <c r="MFS86" s="2"/>
      <c r="MFT86" s="2"/>
      <c r="MFU86" s="2"/>
      <c r="MFV86" s="2"/>
      <c r="MFW86" s="2"/>
      <c r="MFX86" s="2"/>
      <c r="MFY86" s="2"/>
      <c r="MFZ86" s="2"/>
      <c r="MGA86" s="2"/>
      <c r="MGB86" s="2"/>
      <c r="MGC86" s="2"/>
      <c r="MGD86" s="2"/>
      <c r="MGE86" s="2"/>
      <c r="MGF86" s="2"/>
      <c r="MGG86" s="2"/>
      <c r="MGH86" s="2"/>
      <c r="MGI86" s="2"/>
      <c r="MGJ86" s="2"/>
      <c r="MGK86" s="2"/>
      <c r="MGL86" s="2"/>
      <c r="MGM86" s="2"/>
      <c r="MGN86" s="2"/>
      <c r="MGO86" s="2"/>
      <c r="MGP86" s="2"/>
      <c r="MGQ86" s="2"/>
      <c r="MGR86" s="2"/>
      <c r="MGS86" s="2"/>
      <c r="MGT86" s="2"/>
      <c r="MGU86" s="2"/>
      <c r="MGV86" s="2"/>
      <c r="MGW86" s="2"/>
      <c r="MGX86" s="2"/>
      <c r="MGY86" s="2"/>
      <c r="MGZ86" s="2"/>
      <c r="MHA86" s="2"/>
      <c r="MHB86" s="2"/>
      <c r="MHC86" s="2"/>
      <c r="MHD86" s="2"/>
      <c r="MHE86" s="2"/>
      <c r="MHF86" s="2"/>
      <c r="MHG86" s="2"/>
      <c r="MHH86" s="2"/>
      <c r="MHI86" s="2"/>
      <c r="MHJ86" s="2"/>
      <c r="MHK86" s="2"/>
      <c r="MHL86" s="2"/>
      <c r="MHM86" s="2"/>
      <c r="MHN86" s="2"/>
      <c r="MHO86" s="2"/>
      <c r="MHP86" s="2"/>
      <c r="MHQ86" s="2"/>
      <c r="MHR86" s="2"/>
      <c r="MHS86" s="2"/>
      <c r="MHT86" s="2"/>
      <c r="MHU86" s="2"/>
      <c r="MHV86" s="2"/>
      <c r="MHW86" s="2"/>
      <c r="MHX86" s="2"/>
      <c r="MHY86" s="2"/>
      <c r="MHZ86" s="2"/>
      <c r="MIA86" s="2"/>
      <c r="MIB86" s="2"/>
      <c r="MIC86" s="2"/>
      <c r="MID86" s="2"/>
      <c r="MIE86" s="2"/>
      <c r="MIF86" s="2"/>
      <c r="MIG86" s="2"/>
      <c r="MIH86" s="2"/>
      <c r="MII86" s="2"/>
      <c r="MIJ86" s="2"/>
      <c r="MIK86" s="2"/>
      <c r="MIL86" s="2"/>
      <c r="MIM86" s="2"/>
      <c r="MIN86" s="2"/>
      <c r="MIO86" s="2"/>
      <c r="MIP86" s="2"/>
      <c r="MIQ86" s="2"/>
      <c r="MIR86" s="2"/>
      <c r="MIS86" s="2"/>
      <c r="MIT86" s="2"/>
      <c r="MIU86" s="2"/>
      <c r="MIV86" s="2"/>
      <c r="MIW86" s="2"/>
      <c r="MIX86" s="2"/>
      <c r="MIY86" s="2"/>
      <c r="MIZ86" s="2"/>
      <c r="MJA86" s="2"/>
      <c r="MJB86" s="2"/>
      <c r="MJC86" s="2"/>
      <c r="MJD86" s="2"/>
      <c r="MJE86" s="2"/>
      <c r="MJF86" s="2"/>
      <c r="MJG86" s="2"/>
      <c r="MJH86" s="2"/>
      <c r="MJI86" s="2"/>
      <c r="MJJ86" s="2"/>
      <c r="MJK86" s="2"/>
      <c r="MJL86" s="2"/>
      <c r="MJM86" s="2"/>
      <c r="MJN86" s="2"/>
      <c r="MJO86" s="2"/>
      <c r="MJP86" s="2"/>
      <c r="MJQ86" s="2"/>
      <c r="MJR86" s="2"/>
      <c r="MJS86" s="2"/>
      <c r="MJT86" s="2"/>
      <c r="MJU86" s="2"/>
      <c r="MJV86" s="2"/>
      <c r="MJW86" s="2"/>
      <c r="MJX86" s="2"/>
      <c r="MJY86" s="2"/>
      <c r="MJZ86" s="2"/>
      <c r="MKA86" s="2"/>
      <c r="MKB86" s="2"/>
      <c r="MKC86" s="2"/>
      <c r="MKD86" s="2"/>
      <c r="MKE86" s="2"/>
      <c r="MKF86" s="2"/>
      <c r="MKG86" s="2"/>
      <c r="MKH86" s="2"/>
      <c r="MKI86" s="2"/>
      <c r="MKJ86" s="2"/>
      <c r="MKK86" s="2"/>
      <c r="MKL86" s="2"/>
      <c r="MKM86" s="2"/>
      <c r="MKN86" s="2"/>
      <c r="MKO86" s="2"/>
      <c r="MKP86" s="2"/>
      <c r="MKQ86" s="2"/>
      <c r="MKR86" s="2"/>
      <c r="MKS86" s="2"/>
      <c r="MKT86" s="2"/>
      <c r="MKU86" s="2"/>
      <c r="MKV86" s="2"/>
      <c r="MKW86" s="2"/>
      <c r="MKX86" s="2"/>
      <c r="MKY86" s="2"/>
      <c r="MKZ86" s="2"/>
      <c r="MLA86" s="2"/>
      <c r="MLB86" s="2"/>
      <c r="MLC86" s="2"/>
      <c r="MLD86" s="2"/>
      <c r="MLE86" s="2"/>
      <c r="MLF86" s="2"/>
      <c r="MLG86" s="2"/>
      <c r="MLH86" s="2"/>
      <c r="MLI86" s="2"/>
      <c r="MLJ86" s="2"/>
      <c r="MLK86" s="2"/>
      <c r="MLL86" s="2"/>
      <c r="MLM86" s="2"/>
      <c r="MLN86" s="2"/>
      <c r="MLO86" s="2"/>
      <c r="MLP86" s="2"/>
      <c r="MLQ86" s="2"/>
      <c r="MLR86" s="2"/>
      <c r="MLS86" s="2"/>
      <c r="MLT86" s="2"/>
      <c r="MLU86" s="2"/>
      <c r="MLV86" s="2"/>
      <c r="MLW86" s="2"/>
      <c r="MLX86" s="2"/>
      <c r="MLY86" s="2"/>
      <c r="MLZ86" s="2"/>
      <c r="MMA86" s="2"/>
      <c r="MMB86" s="2"/>
      <c r="MMC86" s="2"/>
      <c r="MMD86" s="2"/>
      <c r="MME86" s="2"/>
      <c r="MMF86" s="2"/>
      <c r="MMG86" s="2"/>
      <c r="MMH86" s="2"/>
      <c r="MMI86" s="2"/>
      <c r="MMJ86" s="2"/>
      <c r="MMK86" s="2"/>
      <c r="MML86" s="2"/>
      <c r="MMM86" s="2"/>
      <c r="MMN86" s="2"/>
      <c r="MMO86" s="2"/>
      <c r="MMP86" s="2"/>
      <c r="MMQ86" s="2"/>
      <c r="MMR86" s="2"/>
      <c r="MMS86" s="2"/>
      <c r="MMT86" s="2"/>
      <c r="MMU86" s="2"/>
      <c r="MMV86" s="2"/>
      <c r="MMW86" s="2"/>
      <c r="MMX86" s="2"/>
      <c r="MMY86" s="2"/>
      <c r="MMZ86" s="2"/>
      <c r="MNA86" s="2"/>
      <c r="MNB86" s="2"/>
      <c r="MNC86" s="2"/>
      <c r="MND86" s="2"/>
      <c r="MNE86" s="2"/>
      <c r="MNF86" s="2"/>
      <c r="MNG86" s="2"/>
      <c r="MNH86" s="2"/>
      <c r="MNI86" s="2"/>
      <c r="MNJ86" s="2"/>
      <c r="MNK86" s="2"/>
      <c r="MNL86" s="2"/>
      <c r="MNM86" s="2"/>
      <c r="MNN86" s="2"/>
      <c r="MNO86" s="2"/>
      <c r="MNP86" s="2"/>
      <c r="MNQ86" s="2"/>
      <c r="MNR86" s="2"/>
      <c r="MNS86" s="2"/>
      <c r="MNT86" s="2"/>
      <c r="MNU86" s="2"/>
      <c r="MNV86" s="2"/>
      <c r="MNW86" s="2"/>
      <c r="MNX86" s="2"/>
      <c r="MNY86" s="2"/>
      <c r="MNZ86" s="2"/>
      <c r="MOA86" s="2"/>
      <c r="MOB86" s="2"/>
      <c r="MOC86" s="2"/>
      <c r="MOD86" s="2"/>
      <c r="MOE86" s="2"/>
      <c r="MOF86" s="2"/>
      <c r="MOG86" s="2"/>
      <c r="MOH86" s="2"/>
      <c r="MOI86" s="2"/>
      <c r="MOJ86" s="2"/>
      <c r="MOK86" s="2"/>
      <c r="MOL86" s="2"/>
      <c r="MOM86" s="2"/>
      <c r="MON86" s="2"/>
      <c r="MOO86" s="2"/>
      <c r="MOP86" s="2"/>
      <c r="MOQ86" s="2"/>
      <c r="MOR86" s="2"/>
      <c r="MOS86" s="2"/>
      <c r="MOT86" s="2"/>
      <c r="MOU86" s="2"/>
      <c r="MOV86" s="2"/>
      <c r="MOW86" s="2"/>
      <c r="MOX86" s="2"/>
      <c r="MOY86" s="2"/>
      <c r="MOZ86" s="2"/>
      <c r="MPA86" s="2"/>
      <c r="MPB86" s="2"/>
      <c r="MPC86" s="2"/>
      <c r="MPD86" s="2"/>
      <c r="MPE86" s="2"/>
      <c r="MPF86" s="2"/>
      <c r="MPG86" s="2"/>
      <c r="MPH86" s="2"/>
      <c r="MPI86" s="2"/>
      <c r="MPJ86" s="2"/>
      <c r="MPK86" s="2"/>
      <c r="MPL86" s="2"/>
      <c r="MPM86" s="2"/>
      <c r="MPN86" s="2"/>
      <c r="MPO86" s="2"/>
      <c r="MPP86" s="2"/>
      <c r="MPQ86" s="2"/>
      <c r="MPR86" s="2"/>
      <c r="MPS86" s="2"/>
      <c r="MPT86" s="2"/>
      <c r="MPU86" s="2"/>
      <c r="MPV86" s="2"/>
      <c r="MPW86" s="2"/>
      <c r="MPX86" s="2"/>
      <c r="MPY86" s="2"/>
      <c r="MPZ86" s="2"/>
      <c r="MQA86" s="2"/>
      <c r="MQB86" s="2"/>
      <c r="MQC86" s="2"/>
      <c r="MQD86" s="2"/>
      <c r="MQE86" s="2"/>
      <c r="MQF86" s="2"/>
      <c r="MQG86" s="2"/>
      <c r="MQH86" s="2"/>
      <c r="MQI86" s="2"/>
      <c r="MQJ86" s="2"/>
      <c r="MQK86" s="2"/>
      <c r="MQL86" s="2"/>
      <c r="MQM86" s="2"/>
      <c r="MQN86" s="2"/>
      <c r="MQO86" s="2"/>
      <c r="MQP86" s="2"/>
      <c r="MQQ86" s="2"/>
      <c r="MQR86" s="2"/>
      <c r="MQS86" s="2"/>
      <c r="MQT86" s="2"/>
      <c r="MQU86" s="2"/>
      <c r="MQV86" s="2"/>
      <c r="MQW86" s="2"/>
      <c r="MQX86" s="2"/>
      <c r="MQY86" s="2"/>
      <c r="MQZ86" s="2"/>
      <c r="MRA86" s="2"/>
      <c r="MRB86" s="2"/>
      <c r="MRC86" s="2"/>
      <c r="MRD86" s="2"/>
      <c r="MRE86" s="2"/>
      <c r="MRF86" s="2"/>
      <c r="MRG86" s="2"/>
      <c r="MRH86" s="2"/>
      <c r="MRI86" s="2"/>
      <c r="MRJ86" s="2"/>
      <c r="MRK86" s="2"/>
      <c r="MRL86" s="2"/>
      <c r="MRM86" s="2"/>
      <c r="MRN86" s="2"/>
      <c r="MRO86" s="2"/>
      <c r="MRP86" s="2"/>
      <c r="MRQ86" s="2"/>
      <c r="MRR86" s="2"/>
      <c r="MRS86" s="2"/>
      <c r="MRT86" s="2"/>
      <c r="MRU86" s="2"/>
      <c r="MRV86" s="2"/>
      <c r="MRW86" s="2"/>
      <c r="MRX86" s="2"/>
      <c r="MRY86" s="2"/>
      <c r="MRZ86" s="2"/>
      <c r="MSA86" s="2"/>
      <c r="MSB86" s="2"/>
      <c r="MSC86" s="2"/>
      <c r="MSD86" s="2"/>
      <c r="MSE86" s="2"/>
      <c r="MSF86" s="2"/>
      <c r="MSG86" s="2"/>
      <c r="MSH86" s="2"/>
      <c r="MSI86" s="2"/>
      <c r="MSJ86" s="2"/>
      <c r="MSK86" s="2"/>
      <c r="MSL86" s="2"/>
      <c r="MSM86" s="2"/>
      <c r="MSN86" s="2"/>
      <c r="MSO86" s="2"/>
      <c r="MSP86" s="2"/>
      <c r="MSQ86" s="2"/>
      <c r="MSR86" s="2"/>
      <c r="MSS86" s="2"/>
      <c r="MST86" s="2"/>
      <c r="MSU86" s="2"/>
      <c r="MSV86" s="2"/>
      <c r="MSW86" s="2"/>
      <c r="MSX86" s="2"/>
      <c r="MSY86" s="2"/>
      <c r="MSZ86" s="2"/>
      <c r="MTA86" s="2"/>
      <c r="MTB86" s="2"/>
      <c r="MTC86" s="2"/>
      <c r="MTD86" s="2"/>
      <c r="MTE86" s="2"/>
      <c r="MTF86" s="2"/>
      <c r="MTG86" s="2"/>
      <c r="MTH86" s="2"/>
      <c r="MTI86" s="2"/>
      <c r="MTJ86" s="2"/>
      <c r="MTK86" s="2"/>
      <c r="MTL86" s="2"/>
      <c r="MTM86" s="2"/>
      <c r="MTN86" s="2"/>
      <c r="MTO86" s="2"/>
      <c r="MTP86" s="2"/>
      <c r="MTQ86" s="2"/>
      <c r="MTR86" s="2"/>
      <c r="MTS86" s="2"/>
      <c r="MTT86" s="2"/>
      <c r="MTU86" s="2"/>
      <c r="MTV86" s="2"/>
      <c r="MTW86" s="2"/>
      <c r="MTX86" s="2"/>
      <c r="MTY86" s="2"/>
      <c r="MTZ86" s="2"/>
      <c r="MUA86" s="2"/>
      <c r="MUB86" s="2"/>
      <c r="MUC86" s="2"/>
      <c r="MUD86" s="2"/>
      <c r="MUE86" s="2"/>
      <c r="MUF86" s="2"/>
      <c r="MUG86" s="2"/>
      <c r="MUH86" s="2"/>
      <c r="MUI86" s="2"/>
      <c r="MUJ86" s="2"/>
      <c r="MUK86" s="2"/>
      <c r="MUL86" s="2"/>
      <c r="MUM86" s="2"/>
      <c r="MUN86" s="2"/>
      <c r="MUO86" s="2"/>
      <c r="MUP86" s="2"/>
      <c r="MUQ86" s="2"/>
      <c r="MUR86" s="2"/>
      <c r="MUS86" s="2"/>
      <c r="MUT86" s="2"/>
      <c r="MUU86" s="2"/>
      <c r="MUV86" s="2"/>
      <c r="MUW86" s="2"/>
      <c r="MUX86" s="2"/>
      <c r="MUY86" s="2"/>
      <c r="MUZ86" s="2"/>
      <c r="MVA86" s="2"/>
      <c r="MVB86" s="2"/>
      <c r="MVC86" s="2"/>
      <c r="MVD86" s="2"/>
      <c r="MVE86" s="2"/>
      <c r="MVF86" s="2"/>
      <c r="MVG86" s="2"/>
      <c r="MVH86" s="2"/>
      <c r="MVI86" s="2"/>
      <c r="MVJ86" s="2"/>
      <c r="MVK86" s="2"/>
      <c r="MVL86" s="2"/>
      <c r="MVM86" s="2"/>
      <c r="MVN86" s="2"/>
      <c r="MVO86" s="2"/>
      <c r="MVP86" s="2"/>
      <c r="MVQ86" s="2"/>
      <c r="MVR86" s="2"/>
      <c r="MVS86" s="2"/>
      <c r="MVT86" s="2"/>
      <c r="MVU86" s="2"/>
      <c r="MVV86" s="2"/>
      <c r="MVW86" s="2"/>
      <c r="MVX86" s="2"/>
      <c r="MVY86" s="2"/>
      <c r="MVZ86" s="2"/>
      <c r="MWA86" s="2"/>
      <c r="MWB86" s="2"/>
      <c r="MWC86" s="2"/>
      <c r="MWD86" s="2"/>
      <c r="MWE86" s="2"/>
      <c r="MWF86" s="2"/>
      <c r="MWG86" s="2"/>
      <c r="MWH86" s="2"/>
      <c r="MWI86" s="2"/>
      <c r="MWJ86" s="2"/>
      <c r="MWK86" s="2"/>
      <c r="MWL86" s="2"/>
      <c r="MWM86" s="2"/>
      <c r="MWN86" s="2"/>
      <c r="MWO86" s="2"/>
      <c r="MWP86" s="2"/>
      <c r="MWQ86" s="2"/>
      <c r="MWR86" s="2"/>
      <c r="MWS86" s="2"/>
      <c r="MWT86" s="2"/>
      <c r="MWU86" s="2"/>
      <c r="MWV86" s="2"/>
      <c r="MWW86" s="2"/>
      <c r="MWX86" s="2"/>
      <c r="MWY86" s="2"/>
      <c r="MWZ86" s="2"/>
      <c r="MXA86" s="2"/>
      <c r="MXB86" s="2"/>
      <c r="MXC86" s="2"/>
      <c r="MXD86" s="2"/>
      <c r="MXE86" s="2"/>
      <c r="MXF86" s="2"/>
      <c r="MXG86" s="2"/>
      <c r="MXH86" s="2"/>
      <c r="MXI86" s="2"/>
      <c r="MXJ86" s="2"/>
      <c r="MXK86" s="2"/>
      <c r="MXL86" s="2"/>
      <c r="MXM86" s="2"/>
      <c r="MXN86" s="2"/>
      <c r="MXO86" s="2"/>
      <c r="MXP86" s="2"/>
      <c r="MXQ86" s="2"/>
      <c r="MXR86" s="2"/>
      <c r="MXS86" s="2"/>
      <c r="MXT86" s="2"/>
      <c r="MXU86" s="2"/>
      <c r="MXV86" s="2"/>
      <c r="MXW86" s="2"/>
      <c r="MXX86" s="2"/>
      <c r="MXY86" s="2"/>
      <c r="MXZ86" s="2"/>
      <c r="MYA86" s="2"/>
      <c r="MYB86" s="2"/>
      <c r="MYC86" s="2"/>
      <c r="MYD86" s="2"/>
      <c r="MYE86" s="2"/>
      <c r="MYF86" s="2"/>
      <c r="MYG86" s="2"/>
      <c r="MYH86" s="2"/>
      <c r="MYI86" s="2"/>
      <c r="MYJ86" s="2"/>
      <c r="MYK86" s="2"/>
      <c r="MYL86" s="2"/>
      <c r="MYM86" s="2"/>
      <c r="MYN86" s="2"/>
      <c r="MYO86" s="2"/>
      <c r="MYP86" s="2"/>
      <c r="MYQ86" s="2"/>
      <c r="MYR86" s="2"/>
      <c r="MYS86" s="2"/>
      <c r="MYT86" s="2"/>
      <c r="MYU86" s="2"/>
      <c r="MYV86" s="2"/>
      <c r="MYW86" s="2"/>
      <c r="MYX86" s="2"/>
      <c r="MYY86" s="2"/>
      <c r="MYZ86" s="2"/>
      <c r="MZA86" s="2"/>
      <c r="MZB86" s="2"/>
      <c r="MZC86" s="2"/>
      <c r="MZD86" s="2"/>
      <c r="MZE86" s="2"/>
      <c r="MZF86" s="2"/>
      <c r="MZG86" s="2"/>
      <c r="MZH86" s="2"/>
      <c r="MZI86" s="2"/>
      <c r="MZJ86" s="2"/>
      <c r="MZK86" s="2"/>
      <c r="MZL86" s="2"/>
      <c r="MZM86" s="2"/>
      <c r="MZN86" s="2"/>
      <c r="MZO86" s="2"/>
      <c r="MZP86" s="2"/>
      <c r="MZQ86" s="2"/>
      <c r="MZR86" s="2"/>
      <c r="MZS86" s="2"/>
      <c r="MZT86" s="2"/>
      <c r="MZU86" s="2"/>
      <c r="MZV86" s="2"/>
      <c r="MZW86" s="2"/>
      <c r="MZX86" s="2"/>
      <c r="MZY86" s="2"/>
      <c r="MZZ86" s="2"/>
      <c r="NAA86" s="2"/>
      <c r="NAB86" s="2"/>
      <c r="NAC86" s="2"/>
      <c r="NAD86" s="2"/>
      <c r="NAE86" s="2"/>
      <c r="NAF86" s="2"/>
      <c r="NAG86" s="2"/>
      <c r="NAH86" s="2"/>
      <c r="NAI86" s="2"/>
      <c r="NAJ86" s="2"/>
      <c r="NAK86" s="2"/>
      <c r="NAL86" s="2"/>
      <c r="NAM86" s="2"/>
      <c r="NAN86" s="2"/>
      <c r="NAO86" s="2"/>
      <c r="NAP86" s="2"/>
      <c r="NAQ86" s="2"/>
      <c r="NAR86" s="2"/>
      <c r="NAS86" s="2"/>
      <c r="NAT86" s="2"/>
      <c r="NAU86" s="2"/>
      <c r="NAV86" s="2"/>
      <c r="NAW86" s="2"/>
      <c r="NAX86" s="2"/>
      <c r="NAY86" s="2"/>
      <c r="NAZ86" s="2"/>
      <c r="NBA86" s="2"/>
      <c r="NBB86" s="2"/>
      <c r="NBC86" s="2"/>
      <c r="NBD86" s="2"/>
      <c r="NBE86" s="2"/>
      <c r="NBF86" s="2"/>
      <c r="NBG86" s="2"/>
      <c r="NBH86" s="2"/>
      <c r="NBI86" s="2"/>
      <c r="NBJ86" s="2"/>
      <c r="NBK86" s="2"/>
      <c r="NBL86" s="2"/>
      <c r="NBM86" s="2"/>
      <c r="NBN86" s="2"/>
      <c r="NBO86" s="2"/>
      <c r="NBP86" s="2"/>
      <c r="NBQ86" s="2"/>
      <c r="NBR86" s="2"/>
      <c r="NBS86" s="2"/>
      <c r="NBT86" s="2"/>
      <c r="NBU86" s="2"/>
      <c r="NBV86" s="2"/>
      <c r="NBW86" s="2"/>
      <c r="NBX86" s="2"/>
      <c r="NBY86" s="2"/>
      <c r="NBZ86" s="2"/>
      <c r="NCA86" s="2"/>
      <c r="NCB86" s="2"/>
      <c r="NCC86" s="2"/>
      <c r="NCD86" s="2"/>
      <c r="NCE86" s="2"/>
      <c r="NCF86" s="2"/>
      <c r="NCG86" s="2"/>
      <c r="NCH86" s="2"/>
      <c r="NCI86" s="2"/>
      <c r="NCJ86" s="2"/>
      <c r="NCK86" s="2"/>
      <c r="NCL86" s="2"/>
      <c r="NCM86" s="2"/>
      <c r="NCN86" s="2"/>
      <c r="NCO86" s="2"/>
      <c r="NCP86" s="2"/>
      <c r="NCQ86" s="2"/>
      <c r="NCR86" s="2"/>
      <c r="NCS86" s="2"/>
      <c r="NCT86" s="2"/>
      <c r="NCU86" s="2"/>
      <c r="NCV86" s="2"/>
      <c r="NCW86" s="2"/>
      <c r="NCX86" s="2"/>
      <c r="NCY86" s="2"/>
      <c r="NCZ86" s="2"/>
      <c r="NDA86" s="2"/>
      <c r="NDB86" s="2"/>
      <c r="NDC86" s="2"/>
      <c r="NDD86" s="2"/>
      <c r="NDE86" s="2"/>
      <c r="NDF86" s="2"/>
      <c r="NDG86" s="2"/>
      <c r="NDH86" s="2"/>
      <c r="NDI86" s="2"/>
      <c r="NDJ86" s="2"/>
      <c r="NDK86" s="2"/>
      <c r="NDL86" s="2"/>
      <c r="NDM86" s="2"/>
      <c r="NDN86" s="2"/>
      <c r="NDO86" s="2"/>
      <c r="NDP86" s="2"/>
      <c r="NDQ86" s="2"/>
      <c r="NDR86" s="2"/>
      <c r="NDS86" s="2"/>
      <c r="NDT86" s="2"/>
      <c r="NDU86" s="2"/>
      <c r="NDV86" s="2"/>
      <c r="NDW86" s="2"/>
      <c r="NDX86" s="2"/>
      <c r="NDY86" s="2"/>
      <c r="NDZ86" s="2"/>
      <c r="NEA86" s="2"/>
      <c r="NEB86" s="2"/>
      <c r="NEC86" s="2"/>
      <c r="NED86" s="2"/>
      <c r="NEE86" s="2"/>
      <c r="NEF86" s="2"/>
      <c r="NEG86" s="2"/>
      <c r="NEH86" s="2"/>
      <c r="NEI86" s="2"/>
      <c r="NEJ86" s="2"/>
      <c r="NEK86" s="2"/>
      <c r="NEL86" s="2"/>
      <c r="NEM86" s="2"/>
      <c r="NEN86" s="2"/>
      <c r="NEO86" s="2"/>
      <c r="NEP86" s="2"/>
      <c r="NEQ86" s="2"/>
      <c r="NER86" s="2"/>
      <c r="NES86" s="2"/>
      <c r="NET86" s="2"/>
      <c r="NEU86" s="2"/>
      <c r="NEV86" s="2"/>
      <c r="NEW86" s="2"/>
      <c r="NEX86" s="2"/>
      <c r="NEY86" s="2"/>
      <c r="NEZ86" s="2"/>
      <c r="NFA86" s="2"/>
      <c r="NFB86" s="2"/>
      <c r="NFC86" s="2"/>
      <c r="NFD86" s="2"/>
      <c r="NFE86" s="2"/>
      <c r="NFF86" s="2"/>
      <c r="NFG86" s="2"/>
      <c r="NFH86" s="2"/>
      <c r="NFI86" s="2"/>
      <c r="NFJ86" s="2"/>
      <c r="NFK86" s="2"/>
      <c r="NFL86" s="2"/>
      <c r="NFM86" s="2"/>
      <c r="NFN86" s="2"/>
      <c r="NFO86" s="2"/>
      <c r="NFP86" s="2"/>
      <c r="NFQ86" s="2"/>
      <c r="NFR86" s="2"/>
      <c r="NFS86" s="2"/>
      <c r="NFT86" s="2"/>
      <c r="NFU86" s="2"/>
      <c r="NFV86" s="2"/>
      <c r="NFW86" s="2"/>
      <c r="NFX86" s="2"/>
      <c r="NFY86" s="2"/>
      <c r="NFZ86" s="2"/>
      <c r="NGA86" s="2"/>
      <c r="NGB86" s="2"/>
      <c r="NGC86" s="2"/>
      <c r="NGD86" s="2"/>
      <c r="NGE86" s="2"/>
      <c r="NGF86" s="2"/>
      <c r="NGG86" s="2"/>
      <c r="NGH86" s="2"/>
      <c r="NGI86" s="2"/>
      <c r="NGJ86" s="2"/>
      <c r="NGK86" s="2"/>
      <c r="NGL86" s="2"/>
      <c r="NGM86" s="2"/>
      <c r="NGN86" s="2"/>
      <c r="NGO86" s="2"/>
      <c r="NGP86" s="2"/>
      <c r="NGQ86" s="2"/>
      <c r="NGR86" s="2"/>
      <c r="NGS86" s="2"/>
      <c r="NGT86" s="2"/>
      <c r="NGU86" s="2"/>
      <c r="NGV86" s="2"/>
      <c r="NGW86" s="2"/>
      <c r="NGX86" s="2"/>
      <c r="NGY86" s="2"/>
      <c r="NGZ86" s="2"/>
      <c r="NHA86" s="2"/>
      <c r="NHB86" s="2"/>
      <c r="NHC86" s="2"/>
      <c r="NHD86" s="2"/>
      <c r="NHE86" s="2"/>
      <c r="NHF86" s="2"/>
      <c r="NHG86" s="2"/>
      <c r="NHH86" s="2"/>
      <c r="NHI86" s="2"/>
      <c r="NHJ86" s="2"/>
      <c r="NHK86" s="2"/>
      <c r="NHL86" s="2"/>
      <c r="NHM86" s="2"/>
      <c r="NHN86" s="2"/>
      <c r="NHO86" s="2"/>
      <c r="NHP86" s="2"/>
      <c r="NHQ86" s="2"/>
      <c r="NHR86" s="2"/>
      <c r="NHS86" s="2"/>
      <c r="NHT86" s="2"/>
      <c r="NHU86" s="2"/>
      <c r="NHV86" s="2"/>
      <c r="NHW86" s="2"/>
      <c r="NHX86" s="2"/>
      <c r="NHY86" s="2"/>
      <c r="NHZ86" s="2"/>
      <c r="NIA86" s="2"/>
      <c r="NIB86" s="2"/>
      <c r="NIC86" s="2"/>
      <c r="NID86" s="2"/>
      <c r="NIE86" s="2"/>
      <c r="NIF86" s="2"/>
      <c r="NIG86" s="2"/>
      <c r="NIH86" s="2"/>
      <c r="NII86" s="2"/>
      <c r="NIJ86" s="2"/>
      <c r="NIK86" s="2"/>
      <c r="NIL86" s="2"/>
      <c r="NIM86" s="2"/>
      <c r="NIN86" s="2"/>
      <c r="NIO86" s="2"/>
      <c r="NIP86" s="2"/>
      <c r="NIQ86" s="2"/>
      <c r="NIR86" s="2"/>
      <c r="NIS86" s="2"/>
      <c r="NIT86" s="2"/>
      <c r="NIU86" s="2"/>
      <c r="NIV86" s="2"/>
      <c r="NIW86" s="2"/>
      <c r="NIX86" s="2"/>
      <c r="NIY86" s="2"/>
      <c r="NIZ86" s="2"/>
      <c r="NJA86" s="2"/>
      <c r="NJB86" s="2"/>
      <c r="NJC86" s="2"/>
      <c r="NJD86" s="2"/>
      <c r="NJE86" s="2"/>
      <c r="NJF86" s="2"/>
      <c r="NJG86" s="2"/>
      <c r="NJH86" s="2"/>
      <c r="NJI86" s="2"/>
      <c r="NJJ86" s="2"/>
      <c r="NJK86" s="2"/>
      <c r="NJL86" s="2"/>
      <c r="NJM86" s="2"/>
      <c r="NJN86" s="2"/>
      <c r="NJO86" s="2"/>
      <c r="NJP86" s="2"/>
      <c r="NJQ86" s="2"/>
      <c r="NJR86" s="2"/>
      <c r="NJS86" s="2"/>
      <c r="NJT86" s="2"/>
      <c r="NJU86" s="2"/>
      <c r="NJV86" s="2"/>
      <c r="NJW86" s="2"/>
      <c r="NJX86" s="2"/>
      <c r="NJY86" s="2"/>
      <c r="NJZ86" s="2"/>
      <c r="NKA86" s="2"/>
      <c r="NKB86" s="2"/>
      <c r="NKC86" s="2"/>
      <c r="NKD86" s="2"/>
      <c r="NKE86" s="2"/>
      <c r="NKF86" s="2"/>
      <c r="NKG86" s="2"/>
      <c r="NKH86" s="2"/>
      <c r="NKI86" s="2"/>
      <c r="NKJ86" s="2"/>
      <c r="NKK86" s="2"/>
      <c r="NKL86" s="2"/>
      <c r="NKM86" s="2"/>
      <c r="NKN86" s="2"/>
      <c r="NKO86" s="2"/>
      <c r="NKP86" s="2"/>
      <c r="NKQ86" s="2"/>
      <c r="NKR86" s="2"/>
      <c r="NKS86" s="2"/>
      <c r="NKT86" s="2"/>
      <c r="NKU86" s="2"/>
      <c r="NKV86" s="2"/>
      <c r="NKW86" s="2"/>
      <c r="NKX86" s="2"/>
      <c r="NKY86" s="2"/>
      <c r="NKZ86" s="2"/>
      <c r="NLA86" s="2"/>
      <c r="NLB86" s="2"/>
      <c r="NLC86" s="2"/>
      <c r="NLD86" s="2"/>
      <c r="NLE86" s="2"/>
      <c r="NLF86" s="2"/>
      <c r="NLG86" s="2"/>
      <c r="NLH86" s="2"/>
      <c r="NLI86" s="2"/>
      <c r="NLJ86" s="2"/>
      <c r="NLK86" s="2"/>
      <c r="NLL86" s="2"/>
      <c r="NLM86" s="2"/>
      <c r="NLN86" s="2"/>
      <c r="NLO86" s="2"/>
      <c r="NLP86" s="2"/>
      <c r="NLQ86" s="2"/>
      <c r="NLR86" s="2"/>
      <c r="NLS86" s="2"/>
      <c r="NLT86" s="2"/>
      <c r="NLU86" s="2"/>
      <c r="NLV86" s="2"/>
      <c r="NLW86" s="2"/>
      <c r="NLX86" s="2"/>
      <c r="NLY86" s="2"/>
      <c r="NLZ86" s="2"/>
      <c r="NMA86" s="2"/>
      <c r="NMB86" s="2"/>
      <c r="NMC86" s="2"/>
      <c r="NMD86" s="2"/>
      <c r="NME86" s="2"/>
      <c r="NMF86" s="2"/>
      <c r="NMG86" s="2"/>
      <c r="NMH86" s="2"/>
      <c r="NMI86" s="2"/>
      <c r="NMJ86" s="2"/>
      <c r="NMK86" s="2"/>
      <c r="NML86" s="2"/>
      <c r="NMM86" s="2"/>
      <c r="NMN86" s="2"/>
      <c r="NMO86" s="2"/>
      <c r="NMP86" s="2"/>
      <c r="NMQ86" s="2"/>
      <c r="NMR86" s="2"/>
      <c r="NMS86" s="2"/>
      <c r="NMT86" s="2"/>
      <c r="NMU86" s="2"/>
      <c r="NMV86" s="2"/>
      <c r="NMW86" s="2"/>
      <c r="NMX86" s="2"/>
      <c r="NMY86" s="2"/>
      <c r="NMZ86" s="2"/>
      <c r="NNA86" s="2"/>
      <c r="NNB86" s="2"/>
      <c r="NNC86" s="2"/>
      <c r="NND86" s="2"/>
      <c r="NNE86" s="2"/>
      <c r="NNF86" s="2"/>
      <c r="NNG86" s="2"/>
      <c r="NNH86" s="2"/>
      <c r="NNI86" s="2"/>
      <c r="NNJ86" s="2"/>
      <c r="NNK86" s="2"/>
      <c r="NNL86" s="2"/>
      <c r="NNM86" s="2"/>
      <c r="NNN86" s="2"/>
      <c r="NNO86" s="2"/>
      <c r="NNP86" s="2"/>
      <c r="NNQ86" s="2"/>
      <c r="NNR86" s="2"/>
      <c r="NNS86" s="2"/>
      <c r="NNT86" s="2"/>
      <c r="NNU86" s="2"/>
      <c r="NNV86" s="2"/>
      <c r="NNW86" s="2"/>
      <c r="NNX86" s="2"/>
      <c r="NNY86" s="2"/>
      <c r="NNZ86" s="2"/>
      <c r="NOA86" s="2"/>
      <c r="NOB86" s="2"/>
      <c r="NOC86" s="2"/>
      <c r="NOD86" s="2"/>
      <c r="NOE86" s="2"/>
      <c r="NOF86" s="2"/>
      <c r="NOG86" s="2"/>
      <c r="NOH86" s="2"/>
      <c r="NOI86" s="2"/>
      <c r="NOJ86" s="2"/>
      <c r="NOK86" s="2"/>
      <c r="NOL86" s="2"/>
      <c r="NOM86" s="2"/>
      <c r="NON86" s="2"/>
      <c r="NOO86" s="2"/>
      <c r="NOP86" s="2"/>
      <c r="NOQ86" s="2"/>
      <c r="NOR86" s="2"/>
      <c r="NOS86" s="2"/>
      <c r="NOT86" s="2"/>
      <c r="NOU86" s="2"/>
      <c r="NOV86" s="2"/>
      <c r="NOW86" s="2"/>
      <c r="NOX86" s="2"/>
      <c r="NOY86" s="2"/>
      <c r="NOZ86" s="2"/>
      <c r="NPA86" s="2"/>
      <c r="NPB86" s="2"/>
      <c r="NPC86" s="2"/>
      <c r="NPD86" s="2"/>
      <c r="NPE86" s="2"/>
      <c r="NPF86" s="2"/>
      <c r="NPG86" s="2"/>
      <c r="NPH86" s="2"/>
      <c r="NPI86" s="2"/>
      <c r="NPJ86" s="2"/>
      <c r="NPK86" s="2"/>
      <c r="NPL86" s="2"/>
      <c r="NPM86" s="2"/>
      <c r="NPN86" s="2"/>
      <c r="NPO86" s="2"/>
      <c r="NPP86" s="2"/>
      <c r="NPQ86" s="2"/>
      <c r="NPR86" s="2"/>
      <c r="NPS86" s="2"/>
      <c r="NPT86" s="2"/>
      <c r="NPU86" s="2"/>
      <c r="NPV86" s="2"/>
      <c r="NPW86" s="2"/>
      <c r="NPX86" s="2"/>
      <c r="NPY86" s="2"/>
      <c r="NPZ86" s="2"/>
      <c r="NQA86" s="2"/>
      <c r="NQB86" s="2"/>
      <c r="NQC86" s="2"/>
      <c r="NQD86" s="2"/>
      <c r="NQE86" s="2"/>
      <c r="NQF86" s="2"/>
      <c r="NQG86" s="2"/>
      <c r="NQH86" s="2"/>
      <c r="NQI86" s="2"/>
      <c r="NQJ86" s="2"/>
      <c r="NQK86" s="2"/>
      <c r="NQL86" s="2"/>
      <c r="NQM86" s="2"/>
      <c r="NQN86" s="2"/>
      <c r="NQO86" s="2"/>
      <c r="NQP86" s="2"/>
      <c r="NQQ86" s="2"/>
      <c r="NQR86" s="2"/>
      <c r="NQS86" s="2"/>
      <c r="NQT86" s="2"/>
      <c r="NQU86" s="2"/>
      <c r="NQV86" s="2"/>
      <c r="NQW86" s="2"/>
      <c r="NQX86" s="2"/>
      <c r="NQY86" s="2"/>
      <c r="NQZ86" s="2"/>
      <c r="NRA86" s="2"/>
      <c r="NRB86" s="2"/>
      <c r="NRC86" s="2"/>
      <c r="NRD86" s="2"/>
      <c r="NRE86" s="2"/>
      <c r="NRF86" s="2"/>
      <c r="NRG86" s="2"/>
      <c r="NRH86" s="2"/>
      <c r="NRI86" s="2"/>
      <c r="NRJ86" s="2"/>
      <c r="NRK86" s="2"/>
      <c r="NRL86" s="2"/>
      <c r="NRM86" s="2"/>
      <c r="NRN86" s="2"/>
      <c r="NRO86" s="2"/>
      <c r="NRP86" s="2"/>
      <c r="NRQ86" s="2"/>
      <c r="NRR86" s="2"/>
      <c r="NRS86" s="2"/>
      <c r="NRT86" s="2"/>
      <c r="NRU86" s="2"/>
      <c r="NRV86" s="2"/>
      <c r="NRW86" s="2"/>
      <c r="NRX86" s="2"/>
      <c r="NRY86" s="2"/>
      <c r="NRZ86" s="2"/>
      <c r="NSA86" s="2"/>
      <c r="NSB86" s="2"/>
      <c r="NSC86" s="2"/>
      <c r="NSD86" s="2"/>
      <c r="NSE86" s="2"/>
      <c r="NSF86" s="2"/>
      <c r="NSG86" s="2"/>
      <c r="NSH86" s="2"/>
      <c r="NSI86" s="2"/>
      <c r="NSJ86" s="2"/>
      <c r="NSK86" s="2"/>
      <c r="NSL86" s="2"/>
      <c r="NSM86" s="2"/>
      <c r="NSN86" s="2"/>
      <c r="NSO86" s="2"/>
      <c r="NSP86" s="2"/>
      <c r="NSQ86" s="2"/>
      <c r="NSR86" s="2"/>
      <c r="NSS86" s="2"/>
      <c r="NST86" s="2"/>
      <c r="NSU86" s="2"/>
      <c r="NSV86" s="2"/>
      <c r="NSW86" s="2"/>
      <c r="NSX86" s="2"/>
      <c r="NSY86" s="2"/>
      <c r="NSZ86" s="2"/>
      <c r="NTA86" s="2"/>
      <c r="NTB86" s="2"/>
      <c r="NTC86" s="2"/>
      <c r="NTD86" s="2"/>
      <c r="NTE86" s="2"/>
      <c r="NTF86" s="2"/>
      <c r="NTG86" s="2"/>
      <c r="NTH86" s="2"/>
      <c r="NTI86" s="2"/>
      <c r="NTJ86" s="2"/>
      <c r="NTK86" s="2"/>
      <c r="NTL86" s="2"/>
      <c r="NTM86" s="2"/>
      <c r="NTN86" s="2"/>
      <c r="NTO86" s="2"/>
      <c r="NTP86" s="2"/>
      <c r="NTQ86" s="2"/>
      <c r="NTR86" s="2"/>
      <c r="NTS86" s="2"/>
      <c r="NTT86" s="2"/>
      <c r="NTU86" s="2"/>
      <c r="NTV86" s="2"/>
      <c r="NTW86" s="2"/>
      <c r="NTX86" s="2"/>
      <c r="NTY86" s="2"/>
      <c r="NTZ86" s="2"/>
      <c r="NUA86" s="2"/>
      <c r="NUB86" s="2"/>
      <c r="NUC86" s="2"/>
      <c r="NUD86" s="2"/>
      <c r="NUE86" s="2"/>
      <c r="NUF86" s="2"/>
      <c r="NUG86" s="2"/>
      <c r="NUH86" s="2"/>
      <c r="NUI86" s="2"/>
      <c r="NUJ86" s="2"/>
      <c r="NUK86" s="2"/>
      <c r="NUL86" s="2"/>
      <c r="NUM86" s="2"/>
      <c r="NUN86" s="2"/>
      <c r="NUO86" s="2"/>
      <c r="NUP86" s="2"/>
      <c r="NUQ86" s="2"/>
      <c r="NUR86" s="2"/>
      <c r="NUS86" s="2"/>
      <c r="NUT86" s="2"/>
      <c r="NUU86" s="2"/>
      <c r="NUV86" s="2"/>
      <c r="NUW86" s="2"/>
      <c r="NUX86" s="2"/>
      <c r="NUY86" s="2"/>
      <c r="NUZ86" s="2"/>
      <c r="NVA86" s="2"/>
      <c r="NVB86" s="2"/>
      <c r="NVC86" s="2"/>
      <c r="NVD86" s="2"/>
      <c r="NVE86" s="2"/>
      <c r="NVF86" s="2"/>
      <c r="NVG86" s="2"/>
      <c r="NVH86" s="2"/>
      <c r="NVI86" s="2"/>
      <c r="NVJ86" s="2"/>
      <c r="NVK86" s="2"/>
      <c r="NVL86" s="2"/>
      <c r="NVM86" s="2"/>
      <c r="NVN86" s="2"/>
      <c r="NVO86" s="2"/>
      <c r="NVP86" s="2"/>
      <c r="NVQ86" s="2"/>
      <c r="NVR86" s="2"/>
      <c r="NVS86" s="2"/>
      <c r="NVT86" s="2"/>
      <c r="NVU86" s="2"/>
      <c r="NVV86" s="2"/>
      <c r="NVW86" s="2"/>
      <c r="NVX86" s="2"/>
      <c r="NVY86" s="2"/>
      <c r="NVZ86" s="2"/>
      <c r="NWA86" s="2"/>
      <c r="NWB86" s="2"/>
      <c r="NWC86" s="2"/>
      <c r="NWD86" s="2"/>
      <c r="NWE86" s="2"/>
      <c r="NWF86" s="2"/>
      <c r="NWG86" s="2"/>
      <c r="NWH86" s="2"/>
      <c r="NWI86" s="2"/>
      <c r="NWJ86" s="2"/>
      <c r="NWK86" s="2"/>
      <c r="NWL86" s="2"/>
      <c r="NWM86" s="2"/>
      <c r="NWN86" s="2"/>
      <c r="NWO86" s="2"/>
      <c r="NWP86" s="2"/>
      <c r="NWQ86" s="2"/>
      <c r="NWR86" s="2"/>
      <c r="NWS86" s="2"/>
      <c r="NWT86" s="2"/>
      <c r="NWU86" s="2"/>
      <c r="NWV86" s="2"/>
      <c r="NWW86" s="2"/>
      <c r="NWX86" s="2"/>
      <c r="NWY86" s="2"/>
      <c r="NWZ86" s="2"/>
      <c r="NXA86" s="2"/>
      <c r="NXB86" s="2"/>
      <c r="NXC86" s="2"/>
      <c r="NXD86" s="2"/>
      <c r="NXE86" s="2"/>
      <c r="NXF86" s="2"/>
      <c r="NXG86" s="2"/>
      <c r="NXH86" s="2"/>
      <c r="NXI86" s="2"/>
      <c r="NXJ86" s="2"/>
      <c r="NXK86" s="2"/>
      <c r="NXL86" s="2"/>
      <c r="NXM86" s="2"/>
      <c r="NXN86" s="2"/>
      <c r="NXO86" s="2"/>
      <c r="NXP86" s="2"/>
      <c r="NXQ86" s="2"/>
      <c r="NXR86" s="2"/>
      <c r="NXS86" s="2"/>
      <c r="NXT86" s="2"/>
      <c r="NXU86" s="2"/>
      <c r="NXV86" s="2"/>
      <c r="NXW86" s="2"/>
      <c r="NXX86" s="2"/>
      <c r="NXY86" s="2"/>
      <c r="NXZ86" s="2"/>
      <c r="NYA86" s="2"/>
      <c r="NYB86" s="2"/>
      <c r="NYC86" s="2"/>
      <c r="NYD86" s="2"/>
      <c r="NYE86" s="2"/>
      <c r="NYF86" s="2"/>
      <c r="NYG86" s="2"/>
      <c r="NYH86" s="2"/>
      <c r="NYI86" s="2"/>
      <c r="NYJ86" s="2"/>
      <c r="NYK86" s="2"/>
      <c r="NYL86" s="2"/>
      <c r="NYM86" s="2"/>
      <c r="NYN86" s="2"/>
      <c r="NYO86" s="2"/>
      <c r="NYP86" s="2"/>
      <c r="NYQ86" s="2"/>
      <c r="NYR86" s="2"/>
      <c r="NYS86" s="2"/>
      <c r="NYT86" s="2"/>
      <c r="NYU86" s="2"/>
      <c r="NYV86" s="2"/>
      <c r="NYW86" s="2"/>
      <c r="NYX86" s="2"/>
      <c r="NYY86" s="2"/>
      <c r="NYZ86" s="2"/>
      <c r="NZA86" s="2"/>
      <c r="NZB86" s="2"/>
      <c r="NZC86" s="2"/>
      <c r="NZD86" s="2"/>
      <c r="NZE86" s="2"/>
      <c r="NZF86" s="2"/>
      <c r="NZG86" s="2"/>
      <c r="NZH86" s="2"/>
      <c r="NZI86" s="2"/>
      <c r="NZJ86" s="2"/>
      <c r="NZK86" s="2"/>
      <c r="NZL86" s="2"/>
      <c r="NZM86" s="2"/>
      <c r="NZN86" s="2"/>
      <c r="NZO86" s="2"/>
      <c r="NZP86" s="2"/>
      <c r="NZQ86" s="2"/>
      <c r="NZR86" s="2"/>
      <c r="NZS86" s="2"/>
      <c r="NZT86" s="2"/>
      <c r="NZU86" s="2"/>
      <c r="NZV86" s="2"/>
      <c r="NZW86" s="2"/>
      <c r="NZX86" s="2"/>
      <c r="NZY86" s="2"/>
      <c r="NZZ86" s="2"/>
      <c r="OAA86" s="2"/>
      <c r="OAB86" s="2"/>
      <c r="OAC86" s="2"/>
      <c r="OAD86" s="2"/>
      <c r="OAE86" s="2"/>
      <c r="OAF86" s="2"/>
      <c r="OAG86" s="2"/>
      <c r="OAH86" s="2"/>
      <c r="OAI86" s="2"/>
      <c r="OAJ86" s="2"/>
      <c r="OAK86" s="2"/>
      <c r="OAL86" s="2"/>
      <c r="OAM86" s="2"/>
      <c r="OAN86" s="2"/>
      <c r="OAO86" s="2"/>
      <c r="OAP86" s="2"/>
      <c r="OAQ86" s="2"/>
      <c r="OAR86" s="2"/>
      <c r="OAS86" s="2"/>
      <c r="OAT86" s="2"/>
      <c r="OAU86" s="2"/>
      <c r="OAV86" s="2"/>
      <c r="OAW86" s="2"/>
      <c r="OAX86" s="2"/>
      <c r="OAY86" s="2"/>
      <c r="OAZ86" s="2"/>
      <c r="OBA86" s="2"/>
      <c r="OBB86" s="2"/>
      <c r="OBC86" s="2"/>
      <c r="OBD86" s="2"/>
      <c r="OBE86" s="2"/>
      <c r="OBF86" s="2"/>
      <c r="OBG86" s="2"/>
      <c r="OBH86" s="2"/>
      <c r="OBI86" s="2"/>
      <c r="OBJ86" s="2"/>
      <c r="OBK86" s="2"/>
      <c r="OBL86" s="2"/>
      <c r="OBM86" s="2"/>
      <c r="OBN86" s="2"/>
      <c r="OBO86" s="2"/>
      <c r="OBP86" s="2"/>
      <c r="OBQ86" s="2"/>
      <c r="OBR86" s="2"/>
      <c r="OBS86" s="2"/>
      <c r="OBT86" s="2"/>
      <c r="OBU86" s="2"/>
      <c r="OBV86" s="2"/>
      <c r="OBW86" s="2"/>
      <c r="OBX86" s="2"/>
      <c r="OBY86" s="2"/>
      <c r="OBZ86" s="2"/>
      <c r="OCA86" s="2"/>
      <c r="OCB86" s="2"/>
      <c r="OCC86" s="2"/>
      <c r="OCD86" s="2"/>
      <c r="OCE86" s="2"/>
      <c r="OCF86" s="2"/>
      <c r="OCG86" s="2"/>
      <c r="OCH86" s="2"/>
      <c r="OCI86" s="2"/>
      <c r="OCJ86" s="2"/>
      <c r="OCK86" s="2"/>
      <c r="OCL86" s="2"/>
      <c r="OCM86" s="2"/>
      <c r="OCN86" s="2"/>
      <c r="OCO86" s="2"/>
      <c r="OCP86" s="2"/>
      <c r="OCQ86" s="2"/>
      <c r="OCR86" s="2"/>
      <c r="OCS86" s="2"/>
      <c r="OCT86" s="2"/>
      <c r="OCU86" s="2"/>
      <c r="OCV86" s="2"/>
      <c r="OCW86" s="2"/>
      <c r="OCX86" s="2"/>
      <c r="OCY86" s="2"/>
      <c r="OCZ86" s="2"/>
      <c r="ODA86" s="2"/>
      <c r="ODB86" s="2"/>
      <c r="ODC86" s="2"/>
      <c r="ODD86" s="2"/>
      <c r="ODE86" s="2"/>
      <c r="ODF86" s="2"/>
      <c r="ODG86" s="2"/>
      <c r="ODH86" s="2"/>
      <c r="ODI86" s="2"/>
      <c r="ODJ86" s="2"/>
      <c r="ODK86" s="2"/>
      <c r="ODL86" s="2"/>
      <c r="ODM86" s="2"/>
      <c r="ODN86" s="2"/>
      <c r="ODO86" s="2"/>
      <c r="ODP86" s="2"/>
      <c r="ODQ86" s="2"/>
      <c r="ODR86" s="2"/>
      <c r="ODS86" s="2"/>
      <c r="ODT86" s="2"/>
      <c r="ODU86" s="2"/>
      <c r="ODV86" s="2"/>
      <c r="ODW86" s="2"/>
      <c r="ODX86" s="2"/>
      <c r="ODY86" s="2"/>
      <c r="ODZ86" s="2"/>
      <c r="OEA86" s="2"/>
      <c r="OEB86" s="2"/>
      <c r="OEC86" s="2"/>
      <c r="OED86" s="2"/>
      <c r="OEE86" s="2"/>
      <c r="OEF86" s="2"/>
      <c r="OEG86" s="2"/>
      <c r="OEH86" s="2"/>
      <c r="OEI86" s="2"/>
      <c r="OEJ86" s="2"/>
      <c r="OEK86" s="2"/>
      <c r="OEL86" s="2"/>
      <c r="OEM86" s="2"/>
      <c r="OEN86" s="2"/>
      <c r="OEO86" s="2"/>
      <c r="OEP86" s="2"/>
      <c r="OEQ86" s="2"/>
      <c r="OER86" s="2"/>
      <c r="OES86" s="2"/>
      <c r="OET86" s="2"/>
      <c r="OEU86" s="2"/>
      <c r="OEV86" s="2"/>
      <c r="OEW86" s="2"/>
      <c r="OEX86" s="2"/>
      <c r="OEY86" s="2"/>
      <c r="OEZ86" s="2"/>
      <c r="OFA86" s="2"/>
      <c r="OFB86" s="2"/>
      <c r="OFC86" s="2"/>
      <c r="OFD86" s="2"/>
      <c r="OFE86" s="2"/>
      <c r="OFF86" s="2"/>
      <c r="OFG86" s="2"/>
      <c r="OFH86" s="2"/>
      <c r="OFI86" s="2"/>
      <c r="OFJ86" s="2"/>
      <c r="OFK86" s="2"/>
      <c r="OFL86" s="2"/>
      <c r="OFM86" s="2"/>
      <c r="OFN86" s="2"/>
      <c r="OFO86" s="2"/>
      <c r="OFP86" s="2"/>
      <c r="OFQ86" s="2"/>
      <c r="OFR86" s="2"/>
      <c r="OFS86" s="2"/>
      <c r="OFT86" s="2"/>
      <c r="OFU86" s="2"/>
      <c r="OFV86" s="2"/>
      <c r="OFW86" s="2"/>
      <c r="OFX86" s="2"/>
      <c r="OFY86" s="2"/>
      <c r="OFZ86" s="2"/>
      <c r="OGA86" s="2"/>
      <c r="OGB86" s="2"/>
      <c r="OGC86" s="2"/>
      <c r="OGD86" s="2"/>
      <c r="OGE86" s="2"/>
      <c r="OGF86" s="2"/>
      <c r="OGG86" s="2"/>
      <c r="OGH86" s="2"/>
      <c r="OGI86" s="2"/>
      <c r="OGJ86" s="2"/>
      <c r="OGK86" s="2"/>
      <c r="OGL86" s="2"/>
      <c r="OGM86" s="2"/>
      <c r="OGN86" s="2"/>
      <c r="OGO86" s="2"/>
      <c r="OGP86" s="2"/>
      <c r="OGQ86" s="2"/>
      <c r="OGR86" s="2"/>
      <c r="OGS86" s="2"/>
      <c r="OGT86" s="2"/>
      <c r="OGU86" s="2"/>
      <c r="OGV86" s="2"/>
      <c r="OGW86" s="2"/>
      <c r="OGX86" s="2"/>
      <c r="OGY86" s="2"/>
      <c r="OGZ86" s="2"/>
      <c r="OHA86" s="2"/>
      <c r="OHB86" s="2"/>
      <c r="OHC86" s="2"/>
      <c r="OHD86" s="2"/>
      <c r="OHE86" s="2"/>
      <c r="OHF86" s="2"/>
      <c r="OHG86" s="2"/>
      <c r="OHH86" s="2"/>
      <c r="OHI86" s="2"/>
      <c r="OHJ86" s="2"/>
      <c r="OHK86" s="2"/>
      <c r="OHL86" s="2"/>
      <c r="OHM86" s="2"/>
      <c r="OHN86" s="2"/>
      <c r="OHO86" s="2"/>
      <c r="OHP86" s="2"/>
      <c r="OHQ86" s="2"/>
      <c r="OHR86" s="2"/>
      <c r="OHS86" s="2"/>
      <c r="OHT86" s="2"/>
      <c r="OHU86" s="2"/>
      <c r="OHV86" s="2"/>
      <c r="OHW86" s="2"/>
      <c r="OHX86" s="2"/>
      <c r="OHY86" s="2"/>
      <c r="OHZ86" s="2"/>
      <c r="OIA86" s="2"/>
      <c r="OIB86" s="2"/>
      <c r="OIC86" s="2"/>
      <c r="OID86" s="2"/>
      <c r="OIE86" s="2"/>
      <c r="OIF86" s="2"/>
      <c r="OIG86" s="2"/>
      <c r="OIH86" s="2"/>
      <c r="OII86" s="2"/>
      <c r="OIJ86" s="2"/>
      <c r="OIK86" s="2"/>
      <c r="OIL86" s="2"/>
      <c r="OIM86" s="2"/>
      <c r="OIN86" s="2"/>
      <c r="OIO86" s="2"/>
      <c r="OIP86" s="2"/>
      <c r="OIQ86" s="2"/>
      <c r="OIR86" s="2"/>
      <c r="OIS86" s="2"/>
      <c r="OIT86" s="2"/>
      <c r="OIU86" s="2"/>
      <c r="OIV86" s="2"/>
      <c r="OIW86" s="2"/>
      <c r="OIX86" s="2"/>
      <c r="OIY86" s="2"/>
      <c r="OIZ86" s="2"/>
      <c r="OJA86" s="2"/>
      <c r="OJB86" s="2"/>
      <c r="OJC86" s="2"/>
      <c r="OJD86" s="2"/>
      <c r="OJE86" s="2"/>
      <c r="OJF86" s="2"/>
      <c r="OJG86" s="2"/>
      <c r="OJH86" s="2"/>
      <c r="OJI86" s="2"/>
      <c r="OJJ86" s="2"/>
      <c r="OJK86" s="2"/>
      <c r="OJL86" s="2"/>
      <c r="OJM86" s="2"/>
      <c r="OJN86" s="2"/>
      <c r="OJO86" s="2"/>
      <c r="OJP86" s="2"/>
      <c r="OJQ86" s="2"/>
      <c r="OJR86" s="2"/>
      <c r="OJS86" s="2"/>
      <c r="OJT86" s="2"/>
      <c r="OJU86" s="2"/>
      <c r="OJV86" s="2"/>
      <c r="OJW86" s="2"/>
      <c r="OJX86" s="2"/>
      <c r="OJY86" s="2"/>
      <c r="OJZ86" s="2"/>
      <c r="OKA86" s="2"/>
      <c r="OKB86" s="2"/>
      <c r="OKC86" s="2"/>
      <c r="OKD86" s="2"/>
      <c r="OKE86" s="2"/>
      <c r="OKF86" s="2"/>
      <c r="OKG86" s="2"/>
      <c r="OKH86" s="2"/>
      <c r="OKI86" s="2"/>
      <c r="OKJ86" s="2"/>
      <c r="OKK86" s="2"/>
      <c r="OKL86" s="2"/>
      <c r="OKM86" s="2"/>
      <c r="OKN86" s="2"/>
      <c r="OKO86" s="2"/>
      <c r="OKP86" s="2"/>
      <c r="OKQ86" s="2"/>
      <c r="OKR86" s="2"/>
      <c r="OKS86" s="2"/>
      <c r="OKT86" s="2"/>
      <c r="OKU86" s="2"/>
      <c r="OKV86" s="2"/>
      <c r="OKW86" s="2"/>
      <c r="OKX86" s="2"/>
      <c r="OKY86" s="2"/>
      <c r="OKZ86" s="2"/>
      <c r="OLA86" s="2"/>
      <c r="OLB86" s="2"/>
      <c r="OLC86" s="2"/>
      <c r="OLD86" s="2"/>
      <c r="OLE86" s="2"/>
      <c r="OLF86" s="2"/>
      <c r="OLG86" s="2"/>
      <c r="OLH86" s="2"/>
      <c r="OLI86" s="2"/>
      <c r="OLJ86" s="2"/>
      <c r="OLK86" s="2"/>
      <c r="OLL86" s="2"/>
      <c r="OLM86" s="2"/>
      <c r="OLN86" s="2"/>
      <c r="OLO86" s="2"/>
      <c r="OLP86" s="2"/>
      <c r="OLQ86" s="2"/>
      <c r="OLR86" s="2"/>
      <c r="OLS86" s="2"/>
      <c r="OLT86" s="2"/>
      <c r="OLU86" s="2"/>
      <c r="OLV86" s="2"/>
      <c r="OLW86" s="2"/>
      <c r="OLX86" s="2"/>
      <c r="OLY86" s="2"/>
      <c r="OLZ86" s="2"/>
      <c r="OMA86" s="2"/>
      <c r="OMB86" s="2"/>
      <c r="OMC86" s="2"/>
      <c r="OMD86" s="2"/>
      <c r="OME86" s="2"/>
      <c r="OMF86" s="2"/>
      <c r="OMG86" s="2"/>
      <c r="OMH86" s="2"/>
      <c r="OMI86" s="2"/>
      <c r="OMJ86" s="2"/>
      <c r="OMK86" s="2"/>
      <c r="OML86" s="2"/>
      <c r="OMM86" s="2"/>
      <c r="OMN86" s="2"/>
      <c r="OMO86" s="2"/>
      <c r="OMP86" s="2"/>
      <c r="OMQ86" s="2"/>
      <c r="OMR86" s="2"/>
      <c r="OMS86" s="2"/>
      <c r="OMT86" s="2"/>
      <c r="OMU86" s="2"/>
      <c r="OMV86" s="2"/>
      <c r="OMW86" s="2"/>
      <c r="OMX86" s="2"/>
      <c r="OMY86" s="2"/>
      <c r="OMZ86" s="2"/>
      <c r="ONA86" s="2"/>
      <c r="ONB86" s="2"/>
      <c r="ONC86" s="2"/>
      <c r="OND86" s="2"/>
      <c r="ONE86" s="2"/>
      <c r="ONF86" s="2"/>
      <c r="ONG86" s="2"/>
      <c r="ONH86" s="2"/>
      <c r="ONI86" s="2"/>
      <c r="ONJ86" s="2"/>
      <c r="ONK86" s="2"/>
      <c r="ONL86" s="2"/>
      <c r="ONM86" s="2"/>
      <c r="ONN86" s="2"/>
      <c r="ONO86" s="2"/>
      <c r="ONP86" s="2"/>
      <c r="ONQ86" s="2"/>
      <c r="ONR86" s="2"/>
      <c r="ONS86" s="2"/>
      <c r="ONT86" s="2"/>
      <c r="ONU86" s="2"/>
      <c r="ONV86" s="2"/>
      <c r="ONW86" s="2"/>
      <c r="ONX86" s="2"/>
      <c r="ONY86" s="2"/>
      <c r="ONZ86" s="2"/>
      <c r="OOA86" s="2"/>
      <c r="OOB86" s="2"/>
      <c r="OOC86" s="2"/>
      <c r="OOD86" s="2"/>
      <c r="OOE86" s="2"/>
      <c r="OOF86" s="2"/>
      <c r="OOG86" s="2"/>
      <c r="OOH86" s="2"/>
      <c r="OOI86" s="2"/>
      <c r="OOJ86" s="2"/>
      <c r="OOK86" s="2"/>
      <c r="OOL86" s="2"/>
      <c r="OOM86" s="2"/>
      <c r="OON86" s="2"/>
      <c r="OOO86" s="2"/>
      <c r="OOP86" s="2"/>
      <c r="OOQ86" s="2"/>
      <c r="OOR86" s="2"/>
      <c r="OOS86" s="2"/>
      <c r="OOT86" s="2"/>
      <c r="OOU86" s="2"/>
      <c r="OOV86" s="2"/>
      <c r="OOW86" s="2"/>
      <c r="OOX86" s="2"/>
      <c r="OOY86" s="2"/>
      <c r="OOZ86" s="2"/>
      <c r="OPA86" s="2"/>
      <c r="OPB86" s="2"/>
      <c r="OPC86" s="2"/>
      <c r="OPD86" s="2"/>
      <c r="OPE86" s="2"/>
      <c r="OPF86" s="2"/>
      <c r="OPG86" s="2"/>
      <c r="OPH86" s="2"/>
      <c r="OPI86" s="2"/>
      <c r="OPJ86" s="2"/>
      <c r="OPK86" s="2"/>
      <c r="OPL86" s="2"/>
      <c r="OPM86" s="2"/>
      <c r="OPN86" s="2"/>
      <c r="OPO86" s="2"/>
      <c r="OPP86" s="2"/>
      <c r="OPQ86" s="2"/>
      <c r="OPR86" s="2"/>
      <c r="OPS86" s="2"/>
      <c r="OPT86" s="2"/>
      <c r="OPU86" s="2"/>
      <c r="OPV86" s="2"/>
      <c r="OPW86" s="2"/>
      <c r="OPX86" s="2"/>
      <c r="OPY86" s="2"/>
      <c r="OPZ86" s="2"/>
      <c r="OQA86" s="2"/>
      <c r="OQB86" s="2"/>
      <c r="OQC86" s="2"/>
      <c r="OQD86" s="2"/>
      <c r="OQE86" s="2"/>
      <c r="OQF86" s="2"/>
      <c r="OQG86" s="2"/>
      <c r="OQH86" s="2"/>
      <c r="OQI86" s="2"/>
      <c r="OQJ86" s="2"/>
      <c r="OQK86" s="2"/>
      <c r="OQL86" s="2"/>
      <c r="OQM86" s="2"/>
      <c r="OQN86" s="2"/>
      <c r="OQO86" s="2"/>
      <c r="OQP86" s="2"/>
      <c r="OQQ86" s="2"/>
      <c r="OQR86" s="2"/>
      <c r="OQS86" s="2"/>
      <c r="OQT86" s="2"/>
      <c r="OQU86" s="2"/>
      <c r="OQV86" s="2"/>
      <c r="OQW86" s="2"/>
      <c r="OQX86" s="2"/>
      <c r="OQY86" s="2"/>
      <c r="OQZ86" s="2"/>
      <c r="ORA86" s="2"/>
      <c r="ORB86" s="2"/>
      <c r="ORC86" s="2"/>
      <c r="ORD86" s="2"/>
      <c r="ORE86" s="2"/>
      <c r="ORF86" s="2"/>
      <c r="ORG86" s="2"/>
      <c r="ORH86" s="2"/>
      <c r="ORI86" s="2"/>
      <c r="ORJ86" s="2"/>
      <c r="ORK86" s="2"/>
      <c r="ORL86" s="2"/>
      <c r="ORM86" s="2"/>
      <c r="ORN86" s="2"/>
      <c r="ORO86" s="2"/>
      <c r="ORP86" s="2"/>
      <c r="ORQ86" s="2"/>
      <c r="ORR86" s="2"/>
      <c r="ORS86" s="2"/>
      <c r="ORT86" s="2"/>
      <c r="ORU86" s="2"/>
      <c r="ORV86" s="2"/>
      <c r="ORW86" s="2"/>
      <c r="ORX86" s="2"/>
      <c r="ORY86" s="2"/>
      <c r="ORZ86" s="2"/>
      <c r="OSA86" s="2"/>
      <c r="OSB86" s="2"/>
      <c r="OSC86" s="2"/>
      <c r="OSD86" s="2"/>
      <c r="OSE86" s="2"/>
      <c r="OSF86" s="2"/>
      <c r="OSG86" s="2"/>
      <c r="OSH86" s="2"/>
      <c r="OSI86" s="2"/>
      <c r="OSJ86" s="2"/>
      <c r="OSK86" s="2"/>
      <c r="OSL86" s="2"/>
      <c r="OSM86" s="2"/>
      <c r="OSN86" s="2"/>
      <c r="OSO86" s="2"/>
      <c r="OSP86" s="2"/>
      <c r="OSQ86" s="2"/>
      <c r="OSR86" s="2"/>
      <c r="OSS86" s="2"/>
      <c r="OST86" s="2"/>
      <c r="OSU86" s="2"/>
      <c r="OSV86" s="2"/>
      <c r="OSW86" s="2"/>
      <c r="OSX86" s="2"/>
      <c r="OSY86" s="2"/>
      <c r="OSZ86" s="2"/>
      <c r="OTA86" s="2"/>
      <c r="OTB86" s="2"/>
      <c r="OTC86" s="2"/>
      <c r="OTD86" s="2"/>
      <c r="OTE86" s="2"/>
      <c r="OTF86" s="2"/>
      <c r="OTG86" s="2"/>
      <c r="OTH86" s="2"/>
      <c r="OTI86" s="2"/>
      <c r="OTJ86" s="2"/>
      <c r="OTK86" s="2"/>
      <c r="OTL86" s="2"/>
      <c r="OTM86" s="2"/>
      <c r="OTN86" s="2"/>
      <c r="OTO86" s="2"/>
      <c r="OTP86" s="2"/>
      <c r="OTQ86" s="2"/>
      <c r="OTR86" s="2"/>
      <c r="OTS86" s="2"/>
      <c r="OTT86" s="2"/>
      <c r="OTU86" s="2"/>
      <c r="OTV86" s="2"/>
      <c r="OTW86" s="2"/>
      <c r="OTX86" s="2"/>
      <c r="OTY86" s="2"/>
      <c r="OTZ86" s="2"/>
      <c r="OUA86" s="2"/>
      <c r="OUB86" s="2"/>
      <c r="OUC86" s="2"/>
      <c r="OUD86" s="2"/>
      <c r="OUE86" s="2"/>
      <c r="OUF86" s="2"/>
      <c r="OUG86" s="2"/>
      <c r="OUH86" s="2"/>
      <c r="OUI86" s="2"/>
      <c r="OUJ86" s="2"/>
      <c r="OUK86" s="2"/>
      <c r="OUL86" s="2"/>
      <c r="OUM86" s="2"/>
      <c r="OUN86" s="2"/>
      <c r="OUO86" s="2"/>
      <c r="OUP86" s="2"/>
      <c r="OUQ86" s="2"/>
      <c r="OUR86" s="2"/>
      <c r="OUS86" s="2"/>
      <c r="OUT86" s="2"/>
      <c r="OUU86" s="2"/>
      <c r="OUV86" s="2"/>
      <c r="OUW86" s="2"/>
      <c r="OUX86" s="2"/>
      <c r="OUY86" s="2"/>
      <c r="OUZ86" s="2"/>
      <c r="OVA86" s="2"/>
      <c r="OVB86" s="2"/>
      <c r="OVC86" s="2"/>
      <c r="OVD86" s="2"/>
      <c r="OVE86" s="2"/>
      <c r="OVF86" s="2"/>
      <c r="OVG86" s="2"/>
      <c r="OVH86" s="2"/>
      <c r="OVI86" s="2"/>
      <c r="OVJ86" s="2"/>
      <c r="OVK86" s="2"/>
      <c r="OVL86" s="2"/>
      <c r="OVM86" s="2"/>
      <c r="OVN86" s="2"/>
      <c r="OVO86" s="2"/>
      <c r="OVP86" s="2"/>
      <c r="OVQ86" s="2"/>
      <c r="OVR86" s="2"/>
      <c r="OVS86" s="2"/>
      <c r="OVT86" s="2"/>
      <c r="OVU86" s="2"/>
      <c r="OVV86" s="2"/>
      <c r="OVW86" s="2"/>
      <c r="OVX86" s="2"/>
      <c r="OVY86" s="2"/>
      <c r="OVZ86" s="2"/>
      <c r="OWA86" s="2"/>
      <c r="OWB86" s="2"/>
      <c r="OWC86" s="2"/>
      <c r="OWD86" s="2"/>
      <c r="OWE86" s="2"/>
      <c r="OWF86" s="2"/>
      <c r="OWG86" s="2"/>
      <c r="OWH86" s="2"/>
      <c r="OWI86" s="2"/>
      <c r="OWJ86" s="2"/>
      <c r="OWK86" s="2"/>
      <c r="OWL86" s="2"/>
      <c r="OWM86" s="2"/>
      <c r="OWN86" s="2"/>
      <c r="OWO86" s="2"/>
      <c r="OWP86" s="2"/>
      <c r="OWQ86" s="2"/>
      <c r="OWR86" s="2"/>
      <c r="OWS86" s="2"/>
      <c r="OWT86" s="2"/>
      <c r="OWU86" s="2"/>
      <c r="OWV86" s="2"/>
      <c r="OWW86" s="2"/>
      <c r="OWX86" s="2"/>
      <c r="OWY86" s="2"/>
      <c r="OWZ86" s="2"/>
      <c r="OXA86" s="2"/>
      <c r="OXB86" s="2"/>
      <c r="OXC86" s="2"/>
      <c r="OXD86" s="2"/>
      <c r="OXE86" s="2"/>
      <c r="OXF86" s="2"/>
      <c r="OXG86" s="2"/>
      <c r="OXH86" s="2"/>
      <c r="OXI86" s="2"/>
      <c r="OXJ86" s="2"/>
      <c r="OXK86" s="2"/>
      <c r="OXL86" s="2"/>
      <c r="OXM86" s="2"/>
      <c r="OXN86" s="2"/>
      <c r="OXO86" s="2"/>
      <c r="OXP86" s="2"/>
      <c r="OXQ86" s="2"/>
      <c r="OXR86" s="2"/>
      <c r="OXS86" s="2"/>
      <c r="OXT86" s="2"/>
      <c r="OXU86" s="2"/>
      <c r="OXV86" s="2"/>
      <c r="OXW86" s="2"/>
      <c r="OXX86" s="2"/>
      <c r="OXY86" s="2"/>
      <c r="OXZ86" s="2"/>
      <c r="OYA86" s="2"/>
      <c r="OYB86" s="2"/>
      <c r="OYC86" s="2"/>
      <c r="OYD86" s="2"/>
      <c r="OYE86" s="2"/>
      <c r="OYF86" s="2"/>
      <c r="OYG86" s="2"/>
      <c r="OYH86" s="2"/>
      <c r="OYI86" s="2"/>
      <c r="OYJ86" s="2"/>
      <c r="OYK86" s="2"/>
      <c r="OYL86" s="2"/>
      <c r="OYM86" s="2"/>
      <c r="OYN86" s="2"/>
      <c r="OYO86" s="2"/>
      <c r="OYP86" s="2"/>
      <c r="OYQ86" s="2"/>
      <c r="OYR86" s="2"/>
      <c r="OYS86" s="2"/>
      <c r="OYT86" s="2"/>
      <c r="OYU86" s="2"/>
      <c r="OYV86" s="2"/>
      <c r="OYW86" s="2"/>
      <c r="OYX86" s="2"/>
      <c r="OYY86" s="2"/>
      <c r="OYZ86" s="2"/>
      <c r="OZA86" s="2"/>
      <c r="OZB86" s="2"/>
      <c r="OZC86" s="2"/>
      <c r="OZD86" s="2"/>
      <c r="OZE86" s="2"/>
      <c r="OZF86" s="2"/>
      <c r="OZG86" s="2"/>
      <c r="OZH86" s="2"/>
      <c r="OZI86" s="2"/>
      <c r="OZJ86" s="2"/>
      <c r="OZK86" s="2"/>
      <c r="OZL86" s="2"/>
      <c r="OZM86" s="2"/>
      <c r="OZN86" s="2"/>
      <c r="OZO86" s="2"/>
      <c r="OZP86" s="2"/>
      <c r="OZQ86" s="2"/>
      <c r="OZR86" s="2"/>
      <c r="OZS86" s="2"/>
      <c r="OZT86" s="2"/>
      <c r="OZU86" s="2"/>
      <c r="OZV86" s="2"/>
      <c r="OZW86" s="2"/>
      <c r="OZX86" s="2"/>
      <c r="OZY86" s="2"/>
      <c r="OZZ86" s="2"/>
      <c r="PAA86" s="2"/>
      <c r="PAB86" s="2"/>
      <c r="PAC86" s="2"/>
      <c r="PAD86" s="2"/>
      <c r="PAE86" s="2"/>
      <c r="PAF86" s="2"/>
      <c r="PAG86" s="2"/>
      <c r="PAH86" s="2"/>
      <c r="PAI86" s="2"/>
      <c r="PAJ86" s="2"/>
      <c r="PAK86" s="2"/>
      <c r="PAL86" s="2"/>
      <c r="PAM86" s="2"/>
      <c r="PAN86" s="2"/>
      <c r="PAO86" s="2"/>
      <c r="PAP86" s="2"/>
      <c r="PAQ86" s="2"/>
      <c r="PAR86" s="2"/>
      <c r="PAS86" s="2"/>
      <c r="PAT86" s="2"/>
      <c r="PAU86" s="2"/>
      <c r="PAV86" s="2"/>
      <c r="PAW86" s="2"/>
      <c r="PAX86" s="2"/>
      <c r="PAY86" s="2"/>
      <c r="PAZ86" s="2"/>
      <c r="PBA86" s="2"/>
      <c r="PBB86" s="2"/>
      <c r="PBC86" s="2"/>
      <c r="PBD86" s="2"/>
      <c r="PBE86" s="2"/>
      <c r="PBF86" s="2"/>
      <c r="PBG86" s="2"/>
      <c r="PBH86" s="2"/>
      <c r="PBI86" s="2"/>
      <c r="PBJ86" s="2"/>
      <c r="PBK86" s="2"/>
      <c r="PBL86" s="2"/>
      <c r="PBM86" s="2"/>
      <c r="PBN86" s="2"/>
      <c r="PBO86" s="2"/>
      <c r="PBP86" s="2"/>
      <c r="PBQ86" s="2"/>
      <c r="PBR86" s="2"/>
      <c r="PBS86" s="2"/>
      <c r="PBT86" s="2"/>
      <c r="PBU86" s="2"/>
      <c r="PBV86" s="2"/>
      <c r="PBW86" s="2"/>
      <c r="PBX86" s="2"/>
      <c r="PBY86" s="2"/>
      <c r="PBZ86" s="2"/>
      <c r="PCA86" s="2"/>
      <c r="PCB86" s="2"/>
      <c r="PCC86" s="2"/>
      <c r="PCD86" s="2"/>
      <c r="PCE86" s="2"/>
      <c r="PCF86" s="2"/>
      <c r="PCG86" s="2"/>
      <c r="PCH86" s="2"/>
      <c r="PCI86" s="2"/>
      <c r="PCJ86" s="2"/>
      <c r="PCK86" s="2"/>
      <c r="PCL86" s="2"/>
      <c r="PCM86" s="2"/>
      <c r="PCN86" s="2"/>
      <c r="PCO86" s="2"/>
      <c r="PCP86" s="2"/>
      <c r="PCQ86" s="2"/>
      <c r="PCR86" s="2"/>
      <c r="PCS86" s="2"/>
      <c r="PCT86" s="2"/>
      <c r="PCU86" s="2"/>
      <c r="PCV86" s="2"/>
      <c r="PCW86" s="2"/>
      <c r="PCX86" s="2"/>
      <c r="PCY86" s="2"/>
      <c r="PCZ86" s="2"/>
      <c r="PDA86" s="2"/>
      <c r="PDB86" s="2"/>
      <c r="PDC86" s="2"/>
      <c r="PDD86" s="2"/>
      <c r="PDE86" s="2"/>
      <c r="PDF86" s="2"/>
      <c r="PDG86" s="2"/>
      <c r="PDH86" s="2"/>
      <c r="PDI86" s="2"/>
      <c r="PDJ86" s="2"/>
      <c r="PDK86" s="2"/>
      <c r="PDL86" s="2"/>
      <c r="PDM86" s="2"/>
      <c r="PDN86" s="2"/>
      <c r="PDO86" s="2"/>
      <c r="PDP86" s="2"/>
      <c r="PDQ86" s="2"/>
      <c r="PDR86" s="2"/>
      <c r="PDS86" s="2"/>
      <c r="PDT86" s="2"/>
      <c r="PDU86" s="2"/>
      <c r="PDV86" s="2"/>
      <c r="PDW86" s="2"/>
      <c r="PDX86" s="2"/>
      <c r="PDY86" s="2"/>
      <c r="PDZ86" s="2"/>
      <c r="PEA86" s="2"/>
      <c r="PEB86" s="2"/>
      <c r="PEC86" s="2"/>
      <c r="PED86" s="2"/>
      <c r="PEE86" s="2"/>
      <c r="PEF86" s="2"/>
      <c r="PEG86" s="2"/>
      <c r="PEH86" s="2"/>
      <c r="PEI86" s="2"/>
      <c r="PEJ86" s="2"/>
      <c r="PEK86" s="2"/>
      <c r="PEL86" s="2"/>
      <c r="PEM86" s="2"/>
      <c r="PEN86" s="2"/>
      <c r="PEO86" s="2"/>
      <c r="PEP86" s="2"/>
      <c r="PEQ86" s="2"/>
      <c r="PER86" s="2"/>
      <c r="PES86" s="2"/>
      <c r="PET86" s="2"/>
      <c r="PEU86" s="2"/>
      <c r="PEV86" s="2"/>
      <c r="PEW86" s="2"/>
      <c r="PEX86" s="2"/>
      <c r="PEY86" s="2"/>
      <c r="PEZ86" s="2"/>
      <c r="PFA86" s="2"/>
      <c r="PFB86" s="2"/>
      <c r="PFC86" s="2"/>
      <c r="PFD86" s="2"/>
      <c r="PFE86" s="2"/>
      <c r="PFF86" s="2"/>
      <c r="PFG86" s="2"/>
      <c r="PFH86" s="2"/>
      <c r="PFI86" s="2"/>
      <c r="PFJ86" s="2"/>
      <c r="PFK86" s="2"/>
      <c r="PFL86" s="2"/>
      <c r="PFM86" s="2"/>
      <c r="PFN86" s="2"/>
      <c r="PFO86" s="2"/>
      <c r="PFP86" s="2"/>
      <c r="PFQ86" s="2"/>
      <c r="PFR86" s="2"/>
      <c r="PFS86" s="2"/>
      <c r="PFT86" s="2"/>
      <c r="PFU86" s="2"/>
      <c r="PFV86" s="2"/>
      <c r="PFW86" s="2"/>
      <c r="PFX86" s="2"/>
      <c r="PFY86" s="2"/>
      <c r="PFZ86" s="2"/>
      <c r="PGA86" s="2"/>
      <c r="PGB86" s="2"/>
      <c r="PGC86" s="2"/>
      <c r="PGD86" s="2"/>
      <c r="PGE86" s="2"/>
      <c r="PGF86" s="2"/>
      <c r="PGG86" s="2"/>
      <c r="PGH86" s="2"/>
      <c r="PGI86" s="2"/>
      <c r="PGJ86" s="2"/>
      <c r="PGK86" s="2"/>
      <c r="PGL86" s="2"/>
      <c r="PGM86" s="2"/>
      <c r="PGN86" s="2"/>
      <c r="PGO86" s="2"/>
      <c r="PGP86" s="2"/>
      <c r="PGQ86" s="2"/>
      <c r="PGR86" s="2"/>
      <c r="PGS86" s="2"/>
      <c r="PGT86" s="2"/>
      <c r="PGU86" s="2"/>
      <c r="PGV86" s="2"/>
      <c r="PGW86" s="2"/>
      <c r="PGX86" s="2"/>
      <c r="PGY86" s="2"/>
      <c r="PGZ86" s="2"/>
      <c r="PHA86" s="2"/>
      <c r="PHB86" s="2"/>
      <c r="PHC86" s="2"/>
      <c r="PHD86" s="2"/>
      <c r="PHE86" s="2"/>
      <c r="PHF86" s="2"/>
      <c r="PHG86" s="2"/>
      <c r="PHH86" s="2"/>
      <c r="PHI86" s="2"/>
      <c r="PHJ86" s="2"/>
      <c r="PHK86" s="2"/>
      <c r="PHL86" s="2"/>
      <c r="PHM86" s="2"/>
      <c r="PHN86" s="2"/>
      <c r="PHO86" s="2"/>
      <c r="PHP86" s="2"/>
      <c r="PHQ86" s="2"/>
      <c r="PHR86" s="2"/>
      <c r="PHS86" s="2"/>
      <c r="PHT86" s="2"/>
      <c r="PHU86" s="2"/>
      <c r="PHV86" s="2"/>
      <c r="PHW86" s="2"/>
      <c r="PHX86" s="2"/>
      <c r="PHY86" s="2"/>
      <c r="PHZ86" s="2"/>
      <c r="PIA86" s="2"/>
      <c r="PIB86" s="2"/>
      <c r="PIC86" s="2"/>
      <c r="PID86" s="2"/>
      <c r="PIE86" s="2"/>
      <c r="PIF86" s="2"/>
      <c r="PIG86" s="2"/>
      <c r="PIH86" s="2"/>
      <c r="PII86" s="2"/>
      <c r="PIJ86" s="2"/>
      <c r="PIK86" s="2"/>
      <c r="PIL86" s="2"/>
      <c r="PIM86" s="2"/>
      <c r="PIN86" s="2"/>
      <c r="PIO86" s="2"/>
      <c r="PIP86" s="2"/>
      <c r="PIQ86" s="2"/>
      <c r="PIR86" s="2"/>
      <c r="PIS86" s="2"/>
      <c r="PIT86" s="2"/>
      <c r="PIU86" s="2"/>
      <c r="PIV86" s="2"/>
      <c r="PIW86" s="2"/>
      <c r="PIX86" s="2"/>
      <c r="PIY86" s="2"/>
      <c r="PIZ86" s="2"/>
      <c r="PJA86" s="2"/>
      <c r="PJB86" s="2"/>
      <c r="PJC86" s="2"/>
      <c r="PJD86" s="2"/>
      <c r="PJE86" s="2"/>
      <c r="PJF86" s="2"/>
      <c r="PJG86" s="2"/>
      <c r="PJH86" s="2"/>
      <c r="PJI86" s="2"/>
      <c r="PJJ86" s="2"/>
      <c r="PJK86" s="2"/>
      <c r="PJL86" s="2"/>
      <c r="PJM86" s="2"/>
      <c r="PJN86" s="2"/>
      <c r="PJO86" s="2"/>
      <c r="PJP86" s="2"/>
      <c r="PJQ86" s="2"/>
      <c r="PJR86" s="2"/>
      <c r="PJS86" s="2"/>
      <c r="PJT86" s="2"/>
      <c r="PJU86" s="2"/>
      <c r="PJV86" s="2"/>
      <c r="PJW86" s="2"/>
      <c r="PJX86" s="2"/>
      <c r="PJY86" s="2"/>
      <c r="PJZ86" s="2"/>
      <c r="PKA86" s="2"/>
      <c r="PKB86" s="2"/>
      <c r="PKC86" s="2"/>
      <c r="PKD86" s="2"/>
      <c r="PKE86" s="2"/>
      <c r="PKF86" s="2"/>
      <c r="PKG86" s="2"/>
      <c r="PKH86" s="2"/>
      <c r="PKI86" s="2"/>
      <c r="PKJ86" s="2"/>
      <c r="PKK86" s="2"/>
      <c r="PKL86" s="2"/>
      <c r="PKM86" s="2"/>
      <c r="PKN86" s="2"/>
      <c r="PKO86" s="2"/>
      <c r="PKP86" s="2"/>
      <c r="PKQ86" s="2"/>
      <c r="PKR86" s="2"/>
      <c r="PKS86" s="2"/>
      <c r="PKT86" s="2"/>
      <c r="PKU86" s="2"/>
      <c r="PKV86" s="2"/>
      <c r="PKW86" s="2"/>
      <c r="PKX86" s="2"/>
      <c r="PKY86" s="2"/>
      <c r="PKZ86" s="2"/>
      <c r="PLA86" s="2"/>
      <c r="PLB86" s="2"/>
      <c r="PLC86" s="2"/>
      <c r="PLD86" s="2"/>
      <c r="PLE86" s="2"/>
      <c r="PLF86" s="2"/>
      <c r="PLG86" s="2"/>
      <c r="PLH86" s="2"/>
      <c r="PLI86" s="2"/>
      <c r="PLJ86" s="2"/>
      <c r="PLK86" s="2"/>
      <c r="PLL86" s="2"/>
      <c r="PLM86" s="2"/>
      <c r="PLN86" s="2"/>
      <c r="PLO86" s="2"/>
      <c r="PLP86" s="2"/>
      <c r="PLQ86" s="2"/>
      <c r="PLR86" s="2"/>
      <c r="PLS86" s="2"/>
      <c r="PLT86" s="2"/>
      <c r="PLU86" s="2"/>
      <c r="PLV86" s="2"/>
      <c r="PLW86" s="2"/>
      <c r="PLX86" s="2"/>
      <c r="PLY86" s="2"/>
      <c r="PLZ86" s="2"/>
      <c r="PMA86" s="2"/>
      <c r="PMB86" s="2"/>
      <c r="PMC86" s="2"/>
      <c r="PMD86" s="2"/>
      <c r="PME86" s="2"/>
      <c r="PMF86" s="2"/>
      <c r="PMG86" s="2"/>
      <c r="PMH86" s="2"/>
      <c r="PMI86" s="2"/>
      <c r="PMJ86" s="2"/>
      <c r="PMK86" s="2"/>
      <c r="PML86" s="2"/>
      <c r="PMM86" s="2"/>
      <c r="PMN86" s="2"/>
      <c r="PMO86" s="2"/>
      <c r="PMP86" s="2"/>
      <c r="PMQ86" s="2"/>
      <c r="PMR86" s="2"/>
      <c r="PMS86" s="2"/>
      <c r="PMT86" s="2"/>
      <c r="PMU86" s="2"/>
      <c r="PMV86" s="2"/>
      <c r="PMW86" s="2"/>
      <c r="PMX86" s="2"/>
      <c r="PMY86" s="2"/>
      <c r="PMZ86" s="2"/>
      <c r="PNA86" s="2"/>
      <c r="PNB86" s="2"/>
      <c r="PNC86" s="2"/>
      <c r="PND86" s="2"/>
      <c r="PNE86" s="2"/>
      <c r="PNF86" s="2"/>
      <c r="PNG86" s="2"/>
      <c r="PNH86" s="2"/>
      <c r="PNI86" s="2"/>
      <c r="PNJ86" s="2"/>
      <c r="PNK86" s="2"/>
      <c r="PNL86" s="2"/>
      <c r="PNM86" s="2"/>
      <c r="PNN86" s="2"/>
      <c r="PNO86" s="2"/>
      <c r="PNP86" s="2"/>
      <c r="PNQ86" s="2"/>
      <c r="PNR86" s="2"/>
      <c r="PNS86" s="2"/>
      <c r="PNT86" s="2"/>
      <c r="PNU86" s="2"/>
      <c r="PNV86" s="2"/>
      <c r="PNW86" s="2"/>
      <c r="PNX86" s="2"/>
      <c r="PNY86" s="2"/>
      <c r="PNZ86" s="2"/>
      <c r="POA86" s="2"/>
      <c r="POB86" s="2"/>
      <c r="POC86" s="2"/>
      <c r="POD86" s="2"/>
      <c r="POE86" s="2"/>
      <c r="POF86" s="2"/>
      <c r="POG86" s="2"/>
      <c r="POH86" s="2"/>
      <c r="POI86" s="2"/>
      <c r="POJ86" s="2"/>
      <c r="POK86" s="2"/>
      <c r="POL86" s="2"/>
      <c r="POM86" s="2"/>
      <c r="PON86" s="2"/>
      <c r="POO86" s="2"/>
      <c r="POP86" s="2"/>
      <c r="POQ86" s="2"/>
      <c r="POR86" s="2"/>
      <c r="POS86" s="2"/>
      <c r="POT86" s="2"/>
      <c r="POU86" s="2"/>
      <c r="POV86" s="2"/>
      <c r="POW86" s="2"/>
      <c r="POX86" s="2"/>
      <c r="POY86" s="2"/>
      <c r="POZ86" s="2"/>
      <c r="PPA86" s="2"/>
      <c r="PPB86" s="2"/>
      <c r="PPC86" s="2"/>
      <c r="PPD86" s="2"/>
      <c r="PPE86" s="2"/>
      <c r="PPF86" s="2"/>
      <c r="PPG86" s="2"/>
      <c r="PPH86" s="2"/>
      <c r="PPI86" s="2"/>
      <c r="PPJ86" s="2"/>
      <c r="PPK86" s="2"/>
      <c r="PPL86" s="2"/>
      <c r="PPM86" s="2"/>
      <c r="PPN86" s="2"/>
      <c r="PPO86" s="2"/>
      <c r="PPP86" s="2"/>
      <c r="PPQ86" s="2"/>
      <c r="PPR86" s="2"/>
      <c r="PPS86" s="2"/>
      <c r="PPT86" s="2"/>
      <c r="PPU86" s="2"/>
      <c r="PPV86" s="2"/>
      <c r="PPW86" s="2"/>
      <c r="PPX86" s="2"/>
      <c r="PPY86" s="2"/>
      <c r="PPZ86" s="2"/>
      <c r="PQA86" s="2"/>
      <c r="PQB86" s="2"/>
      <c r="PQC86" s="2"/>
      <c r="PQD86" s="2"/>
      <c r="PQE86" s="2"/>
      <c r="PQF86" s="2"/>
      <c r="PQG86" s="2"/>
      <c r="PQH86" s="2"/>
      <c r="PQI86" s="2"/>
      <c r="PQJ86" s="2"/>
      <c r="PQK86" s="2"/>
      <c r="PQL86" s="2"/>
      <c r="PQM86" s="2"/>
      <c r="PQN86" s="2"/>
      <c r="PQO86" s="2"/>
      <c r="PQP86" s="2"/>
      <c r="PQQ86" s="2"/>
      <c r="PQR86" s="2"/>
      <c r="PQS86" s="2"/>
      <c r="PQT86" s="2"/>
      <c r="PQU86" s="2"/>
      <c r="PQV86" s="2"/>
      <c r="PQW86" s="2"/>
      <c r="PQX86" s="2"/>
      <c r="PQY86" s="2"/>
      <c r="PQZ86" s="2"/>
      <c r="PRA86" s="2"/>
      <c r="PRB86" s="2"/>
      <c r="PRC86" s="2"/>
      <c r="PRD86" s="2"/>
      <c r="PRE86" s="2"/>
      <c r="PRF86" s="2"/>
      <c r="PRG86" s="2"/>
      <c r="PRH86" s="2"/>
      <c r="PRI86" s="2"/>
      <c r="PRJ86" s="2"/>
      <c r="PRK86" s="2"/>
      <c r="PRL86" s="2"/>
      <c r="PRM86" s="2"/>
      <c r="PRN86" s="2"/>
      <c r="PRO86" s="2"/>
      <c r="PRP86" s="2"/>
      <c r="PRQ86" s="2"/>
      <c r="PRR86" s="2"/>
      <c r="PRS86" s="2"/>
      <c r="PRT86" s="2"/>
      <c r="PRU86" s="2"/>
      <c r="PRV86" s="2"/>
      <c r="PRW86" s="2"/>
      <c r="PRX86" s="2"/>
      <c r="PRY86" s="2"/>
      <c r="PRZ86" s="2"/>
      <c r="PSA86" s="2"/>
      <c r="PSB86" s="2"/>
      <c r="PSC86" s="2"/>
      <c r="PSD86" s="2"/>
      <c r="PSE86" s="2"/>
      <c r="PSF86" s="2"/>
      <c r="PSG86" s="2"/>
      <c r="PSH86" s="2"/>
      <c r="PSI86" s="2"/>
      <c r="PSJ86" s="2"/>
      <c r="PSK86" s="2"/>
      <c r="PSL86" s="2"/>
      <c r="PSM86" s="2"/>
      <c r="PSN86" s="2"/>
      <c r="PSO86" s="2"/>
      <c r="PSP86" s="2"/>
      <c r="PSQ86" s="2"/>
      <c r="PSR86" s="2"/>
      <c r="PSS86" s="2"/>
      <c r="PST86" s="2"/>
      <c r="PSU86" s="2"/>
      <c r="PSV86" s="2"/>
      <c r="PSW86" s="2"/>
      <c r="PSX86" s="2"/>
      <c r="PSY86" s="2"/>
      <c r="PSZ86" s="2"/>
      <c r="PTA86" s="2"/>
      <c r="PTB86" s="2"/>
      <c r="PTC86" s="2"/>
      <c r="PTD86" s="2"/>
      <c r="PTE86" s="2"/>
      <c r="PTF86" s="2"/>
      <c r="PTG86" s="2"/>
      <c r="PTH86" s="2"/>
      <c r="PTI86" s="2"/>
      <c r="PTJ86" s="2"/>
      <c r="PTK86" s="2"/>
      <c r="PTL86" s="2"/>
      <c r="PTM86" s="2"/>
      <c r="PTN86" s="2"/>
      <c r="PTO86" s="2"/>
      <c r="PTP86" s="2"/>
      <c r="PTQ86" s="2"/>
      <c r="PTR86" s="2"/>
      <c r="PTS86" s="2"/>
      <c r="PTT86" s="2"/>
      <c r="PTU86" s="2"/>
      <c r="PTV86" s="2"/>
      <c r="PTW86" s="2"/>
      <c r="PTX86" s="2"/>
      <c r="PTY86" s="2"/>
      <c r="PTZ86" s="2"/>
      <c r="PUA86" s="2"/>
      <c r="PUB86" s="2"/>
      <c r="PUC86" s="2"/>
      <c r="PUD86" s="2"/>
      <c r="PUE86" s="2"/>
      <c r="PUF86" s="2"/>
      <c r="PUG86" s="2"/>
      <c r="PUH86" s="2"/>
      <c r="PUI86" s="2"/>
      <c r="PUJ86" s="2"/>
      <c r="PUK86" s="2"/>
      <c r="PUL86" s="2"/>
      <c r="PUM86" s="2"/>
      <c r="PUN86" s="2"/>
      <c r="PUO86" s="2"/>
      <c r="PUP86" s="2"/>
      <c r="PUQ86" s="2"/>
      <c r="PUR86" s="2"/>
      <c r="PUS86" s="2"/>
      <c r="PUT86" s="2"/>
      <c r="PUU86" s="2"/>
      <c r="PUV86" s="2"/>
      <c r="PUW86" s="2"/>
      <c r="PUX86" s="2"/>
      <c r="PUY86" s="2"/>
      <c r="PUZ86" s="2"/>
      <c r="PVA86" s="2"/>
      <c r="PVB86" s="2"/>
      <c r="PVC86" s="2"/>
      <c r="PVD86" s="2"/>
      <c r="PVE86" s="2"/>
      <c r="PVF86" s="2"/>
      <c r="PVG86" s="2"/>
      <c r="PVH86" s="2"/>
      <c r="PVI86" s="2"/>
      <c r="PVJ86" s="2"/>
      <c r="PVK86" s="2"/>
      <c r="PVL86" s="2"/>
      <c r="PVM86" s="2"/>
      <c r="PVN86" s="2"/>
      <c r="PVO86" s="2"/>
      <c r="PVP86" s="2"/>
      <c r="PVQ86" s="2"/>
      <c r="PVR86" s="2"/>
      <c r="PVS86" s="2"/>
      <c r="PVT86" s="2"/>
      <c r="PVU86" s="2"/>
      <c r="PVV86" s="2"/>
      <c r="PVW86" s="2"/>
      <c r="PVX86" s="2"/>
      <c r="PVY86" s="2"/>
      <c r="PVZ86" s="2"/>
      <c r="PWA86" s="2"/>
      <c r="PWB86" s="2"/>
      <c r="PWC86" s="2"/>
      <c r="PWD86" s="2"/>
      <c r="PWE86" s="2"/>
      <c r="PWF86" s="2"/>
      <c r="PWG86" s="2"/>
      <c r="PWH86" s="2"/>
      <c r="PWI86" s="2"/>
      <c r="PWJ86" s="2"/>
      <c r="PWK86" s="2"/>
      <c r="PWL86" s="2"/>
      <c r="PWM86" s="2"/>
      <c r="PWN86" s="2"/>
      <c r="PWO86" s="2"/>
      <c r="PWP86" s="2"/>
      <c r="PWQ86" s="2"/>
      <c r="PWR86" s="2"/>
      <c r="PWS86" s="2"/>
      <c r="PWT86" s="2"/>
      <c r="PWU86" s="2"/>
      <c r="PWV86" s="2"/>
      <c r="PWW86" s="2"/>
      <c r="PWX86" s="2"/>
      <c r="PWY86" s="2"/>
      <c r="PWZ86" s="2"/>
      <c r="PXA86" s="2"/>
      <c r="PXB86" s="2"/>
      <c r="PXC86" s="2"/>
      <c r="PXD86" s="2"/>
      <c r="PXE86" s="2"/>
      <c r="PXF86" s="2"/>
      <c r="PXG86" s="2"/>
      <c r="PXH86" s="2"/>
      <c r="PXI86" s="2"/>
      <c r="PXJ86" s="2"/>
      <c r="PXK86" s="2"/>
      <c r="PXL86" s="2"/>
      <c r="PXM86" s="2"/>
      <c r="PXN86" s="2"/>
      <c r="PXO86" s="2"/>
      <c r="PXP86" s="2"/>
      <c r="PXQ86" s="2"/>
      <c r="PXR86" s="2"/>
      <c r="PXS86" s="2"/>
      <c r="PXT86" s="2"/>
      <c r="PXU86" s="2"/>
      <c r="PXV86" s="2"/>
      <c r="PXW86" s="2"/>
      <c r="PXX86" s="2"/>
      <c r="PXY86" s="2"/>
      <c r="PXZ86" s="2"/>
      <c r="PYA86" s="2"/>
      <c r="PYB86" s="2"/>
      <c r="PYC86" s="2"/>
      <c r="PYD86" s="2"/>
      <c r="PYE86" s="2"/>
      <c r="PYF86" s="2"/>
      <c r="PYG86" s="2"/>
      <c r="PYH86" s="2"/>
      <c r="PYI86" s="2"/>
      <c r="PYJ86" s="2"/>
      <c r="PYK86" s="2"/>
      <c r="PYL86" s="2"/>
      <c r="PYM86" s="2"/>
      <c r="PYN86" s="2"/>
      <c r="PYO86" s="2"/>
      <c r="PYP86" s="2"/>
      <c r="PYQ86" s="2"/>
      <c r="PYR86" s="2"/>
      <c r="PYS86" s="2"/>
      <c r="PYT86" s="2"/>
      <c r="PYU86" s="2"/>
      <c r="PYV86" s="2"/>
      <c r="PYW86" s="2"/>
      <c r="PYX86" s="2"/>
      <c r="PYY86" s="2"/>
      <c r="PYZ86" s="2"/>
      <c r="PZA86" s="2"/>
      <c r="PZB86" s="2"/>
      <c r="PZC86" s="2"/>
      <c r="PZD86" s="2"/>
      <c r="PZE86" s="2"/>
      <c r="PZF86" s="2"/>
      <c r="PZG86" s="2"/>
      <c r="PZH86" s="2"/>
      <c r="PZI86" s="2"/>
      <c r="PZJ86" s="2"/>
      <c r="PZK86" s="2"/>
      <c r="PZL86" s="2"/>
      <c r="PZM86" s="2"/>
      <c r="PZN86" s="2"/>
      <c r="PZO86" s="2"/>
      <c r="PZP86" s="2"/>
      <c r="PZQ86" s="2"/>
      <c r="PZR86" s="2"/>
      <c r="PZS86" s="2"/>
      <c r="PZT86" s="2"/>
      <c r="PZU86" s="2"/>
      <c r="PZV86" s="2"/>
      <c r="PZW86" s="2"/>
      <c r="PZX86" s="2"/>
      <c r="PZY86" s="2"/>
      <c r="PZZ86" s="2"/>
      <c r="QAA86" s="2"/>
      <c r="QAB86" s="2"/>
      <c r="QAC86" s="2"/>
      <c r="QAD86" s="2"/>
      <c r="QAE86" s="2"/>
      <c r="QAF86" s="2"/>
      <c r="QAG86" s="2"/>
      <c r="QAH86" s="2"/>
      <c r="QAI86" s="2"/>
      <c r="QAJ86" s="2"/>
      <c r="QAK86" s="2"/>
      <c r="QAL86" s="2"/>
      <c r="QAM86" s="2"/>
      <c r="QAN86" s="2"/>
      <c r="QAO86" s="2"/>
      <c r="QAP86" s="2"/>
      <c r="QAQ86" s="2"/>
      <c r="QAR86" s="2"/>
      <c r="QAS86" s="2"/>
      <c r="QAT86" s="2"/>
      <c r="QAU86" s="2"/>
      <c r="QAV86" s="2"/>
      <c r="QAW86" s="2"/>
      <c r="QAX86" s="2"/>
      <c r="QAY86" s="2"/>
      <c r="QAZ86" s="2"/>
      <c r="QBA86" s="2"/>
      <c r="QBB86" s="2"/>
      <c r="QBC86" s="2"/>
      <c r="QBD86" s="2"/>
      <c r="QBE86" s="2"/>
      <c r="QBF86" s="2"/>
      <c r="QBG86" s="2"/>
      <c r="QBH86" s="2"/>
      <c r="QBI86" s="2"/>
      <c r="QBJ86" s="2"/>
      <c r="QBK86" s="2"/>
      <c r="QBL86" s="2"/>
      <c r="QBM86" s="2"/>
      <c r="QBN86" s="2"/>
      <c r="QBO86" s="2"/>
      <c r="QBP86" s="2"/>
      <c r="QBQ86" s="2"/>
      <c r="QBR86" s="2"/>
      <c r="QBS86" s="2"/>
      <c r="QBT86" s="2"/>
      <c r="QBU86" s="2"/>
      <c r="QBV86" s="2"/>
      <c r="QBW86" s="2"/>
      <c r="QBX86" s="2"/>
      <c r="QBY86" s="2"/>
      <c r="QBZ86" s="2"/>
      <c r="QCA86" s="2"/>
      <c r="QCB86" s="2"/>
      <c r="QCC86" s="2"/>
      <c r="QCD86" s="2"/>
      <c r="QCE86" s="2"/>
      <c r="QCF86" s="2"/>
      <c r="QCG86" s="2"/>
      <c r="QCH86" s="2"/>
      <c r="QCI86" s="2"/>
      <c r="QCJ86" s="2"/>
      <c r="QCK86" s="2"/>
      <c r="QCL86" s="2"/>
      <c r="QCM86" s="2"/>
      <c r="QCN86" s="2"/>
      <c r="QCO86" s="2"/>
      <c r="QCP86" s="2"/>
      <c r="QCQ86" s="2"/>
      <c r="QCR86" s="2"/>
      <c r="QCS86" s="2"/>
      <c r="QCT86" s="2"/>
      <c r="QCU86" s="2"/>
      <c r="QCV86" s="2"/>
      <c r="QCW86" s="2"/>
      <c r="QCX86" s="2"/>
      <c r="QCY86" s="2"/>
      <c r="QCZ86" s="2"/>
      <c r="QDA86" s="2"/>
      <c r="QDB86" s="2"/>
      <c r="QDC86" s="2"/>
      <c r="QDD86" s="2"/>
      <c r="QDE86" s="2"/>
      <c r="QDF86" s="2"/>
      <c r="QDG86" s="2"/>
      <c r="QDH86" s="2"/>
      <c r="QDI86" s="2"/>
      <c r="QDJ86" s="2"/>
      <c r="QDK86" s="2"/>
      <c r="QDL86" s="2"/>
      <c r="QDM86" s="2"/>
      <c r="QDN86" s="2"/>
      <c r="QDO86" s="2"/>
      <c r="QDP86" s="2"/>
      <c r="QDQ86" s="2"/>
      <c r="QDR86" s="2"/>
      <c r="QDS86" s="2"/>
      <c r="QDT86" s="2"/>
      <c r="QDU86" s="2"/>
      <c r="QDV86" s="2"/>
      <c r="QDW86" s="2"/>
      <c r="QDX86" s="2"/>
      <c r="QDY86" s="2"/>
      <c r="QDZ86" s="2"/>
      <c r="QEA86" s="2"/>
      <c r="QEB86" s="2"/>
      <c r="QEC86" s="2"/>
      <c r="QED86" s="2"/>
      <c r="QEE86" s="2"/>
      <c r="QEF86" s="2"/>
      <c r="QEG86" s="2"/>
      <c r="QEH86" s="2"/>
      <c r="QEI86" s="2"/>
      <c r="QEJ86" s="2"/>
      <c r="QEK86" s="2"/>
      <c r="QEL86" s="2"/>
      <c r="QEM86" s="2"/>
      <c r="QEN86" s="2"/>
      <c r="QEO86" s="2"/>
      <c r="QEP86" s="2"/>
      <c r="QEQ86" s="2"/>
      <c r="QER86" s="2"/>
      <c r="QES86" s="2"/>
      <c r="QET86" s="2"/>
      <c r="QEU86" s="2"/>
      <c r="QEV86" s="2"/>
      <c r="QEW86" s="2"/>
      <c r="QEX86" s="2"/>
      <c r="QEY86" s="2"/>
      <c r="QEZ86" s="2"/>
      <c r="QFA86" s="2"/>
      <c r="QFB86" s="2"/>
      <c r="QFC86" s="2"/>
      <c r="QFD86" s="2"/>
      <c r="QFE86" s="2"/>
      <c r="QFF86" s="2"/>
      <c r="QFG86" s="2"/>
      <c r="QFH86" s="2"/>
      <c r="QFI86" s="2"/>
      <c r="QFJ86" s="2"/>
      <c r="QFK86" s="2"/>
      <c r="QFL86" s="2"/>
      <c r="QFM86" s="2"/>
      <c r="QFN86" s="2"/>
      <c r="QFO86" s="2"/>
      <c r="QFP86" s="2"/>
      <c r="QFQ86" s="2"/>
      <c r="QFR86" s="2"/>
      <c r="QFS86" s="2"/>
      <c r="QFT86" s="2"/>
      <c r="QFU86" s="2"/>
      <c r="QFV86" s="2"/>
      <c r="QFW86" s="2"/>
      <c r="QFX86" s="2"/>
      <c r="QFY86" s="2"/>
      <c r="QFZ86" s="2"/>
      <c r="QGA86" s="2"/>
      <c r="QGB86" s="2"/>
      <c r="QGC86" s="2"/>
      <c r="QGD86" s="2"/>
      <c r="QGE86" s="2"/>
      <c r="QGF86" s="2"/>
      <c r="QGG86" s="2"/>
      <c r="QGH86" s="2"/>
      <c r="QGI86" s="2"/>
      <c r="QGJ86" s="2"/>
      <c r="QGK86" s="2"/>
      <c r="QGL86" s="2"/>
      <c r="QGM86" s="2"/>
      <c r="QGN86" s="2"/>
      <c r="QGO86" s="2"/>
      <c r="QGP86" s="2"/>
      <c r="QGQ86" s="2"/>
      <c r="QGR86" s="2"/>
      <c r="QGS86" s="2"/>
      <c r="QGT86" s="2"/>
      <c r="QGU86" s="2"/>
      <c r="QGV86" s="2"/>
      <c r="QGW86" s="2"/>
      <c r="QGX86" s="2"/>
      <c r="QGY86" s="2"/>
      <c r="QGZ86" s="2"/>
      <c r="QHA86" s="2"/>
      <c r="QHB86" s="2"/>
      <c r="QHC86" s="2"/>
      <c r="QHD86" s="2"/>
      <c r="QHE86" s="2"/>
      <c r="QHF86" s="2"/>
      <c r="QHG86" s="2"/>
      <c r="QHH86" s="2"/>
      <c r="QHI86" s="2"/>
      <c r="QHJ86" s="2"/>
      <c r="QHK86" s="2"/>
      <c r="QHL86" s="2"/>
      <c r="QHM86" s="2"/>
      <c r="QHN86" s="2"/>
      <c r="QHO86" s="2"/>
      <c r="QHP86" s="2"/>
      <c r="QHQ86" s="2"/>
      <c r="QHR86" s="2"/>
      <c r="QHS86" s="2"/>
      <c r="QHT86" s="2"/>
      <c r="QHU86" s="2"/>
      <c r="QHV86" s="2"/>
      <c r="QHW86" s="2"/>
      <c r="QHX86" s="2"/>
      <c r="QHY86" s="2"/>
      <c r="QHZ86" s="2"/>
      <c r="QIA86" s="2"/>
      <c r="QIB86" s="2"/>
      <c r="QIC86" s="2"/>
      <c r="QID86" s="2"/>
      <c r="QIE86" s="2"/>
      <c r="QIF86" s="2"/>
      <c r="QIG86" s="2"/>
      <c r="QIH86" s="2"/>
      <c r="QII86" s="2"/>
      <c r="QIJ86" s="2"/>
      <c r="QIK86" s="2"/>
      <c r="QIL86" s="2"/>
      <c r="QIM86" s="2"/>
      <c r="QIN86" s="2"/>
      <c r="QIO86" s="2"/>
      <c r="QIP86" s="2"/>
      <c r="QIQ86" s="2"/>
      <c r="QIR86" s="2"/>
      <c r="QIS86" s="2"/>
      <c r="QIT86" s="2"/>
      <c r="QIU86" s="2"/>
      <c r="QIV86" s="2"/>
      <c r="QIW86" s="2"/>
      <c r="QIX86" s="2"/>
      <c r="QIY86" s="2"/>
      <c r="QIZ86" s="2"/>
      <c r="QJA86" s="2"/>
      <c r="QJB86" s="2"/>
      <c r="QJC86" s="2"/>
      <c r="QJD86" s="2"/>
      <c r="QJE86" s="2"/>
      <c r="QJF86" s="2"/>
      <c r="QJG86" s="2"/>
      <c r="QJH86" s="2"/>
      <c r="QJI86" s="2"/>
      <c r="QJJ86" s="2"/>
      <c r="QJK86" s="2"/>
      <c r="QJL86" s="2"/>
      <c r="QJM86" s="2"/>
      <c r="QJN86" s="2"/>
      <c r="QJO86" s="2"/>
      <c r="QJP86" s="2"/>
      <c r="QJQ86" s="2"/>
      <c r="QJR86" s="2"/>
      <c r="QJS86" s="2"/>
      <c r="QJT86" s="2"/>
      <c r="QJU86" s="2"/>
      <c r="QJV86" s="2"/>
      <c r="QJW86" s="2"/>
      <c r="QJX86" s="2"/>
      <c r="QJY86" s="2"/>
      <c r="QJZ86" s="2"/>
      <c r="QKA86" s="2"/>
      <c r="QKB86" s="2"/>
      <c r="QKC86" s="2"/>
      <c r="QKD86" s="2"/>
      <c r="QKE86" s="2"/>
      <c r="QKF86" s="2"/>
      <c r="QKG86" s="2"/>
      <c r="QKH86" s="2"/>
      <c r="QKI86" s="2"/>
      <c r="QKJ86" s="2"/>
      <c r="QKK86" s="2"/>
      <c r="QKL86" s="2"/>
      <c r="QKM86" s="2"/>
      <c r="QKN86" s="2"/>
      <c r="QKO86" s="2"/>
      <c r="QKP86" s="2"/>
      <c r="QKQ86" s="2"/>
      <c r="QKR86" s="2"/>
      <c r="QKS86" s="2"/>
      <c r="QKT86" s="2"/>
      <c r="QKU86" s="2"/>
      <c r="QKV86" s="2"/>
      <c r="QKW86" s="2"/>
      <c r="QKX86" s="2"/>
      <c r="QKY86" s="2"/>
      <c r="QKZ86" s="2"/>
      <c r="QLA86" s="2"/>
      <c r="QLB86" s="2"/>
      <c r="QLC86" s="2"/>
      <c r="QLD86" s="2"/>
      <c r="QLE86" s="2"/>
      <c r="QLF86" s="2"/>
      <c r="QLG86" s="2"/>
      <c r="QLH86" s="2"/>
      <c r="QLI86" s="2"/>
      <c r="QLJ86" s="2"/>
      <c r="QLK86" s="2"/>
      <c r="QLL86" s="2"/>
      <c r="QLM86" s="2"/>
      <c r="QLN86" s="2"/>
      <c r="QLO86" s="2"/>
      <c r="QLP86" s="2"/>
      <c r="QLQ86" s="2"/>
      <c r="QLR86" s="2"/>
      <c r="QLS86" s="2"/>
      <c r="QLT86" s="2"/>
      <c r="QLU86" s="2"/>
      <c r="QLV86" s="2"/>
      <c r="QLW86" s="2"/>
      <c r="QLX86" s="2"/>
      <c r="QLY86" s="2"/>
      <c r="QLZ86" s="2"/>
      <c r="QMA86" s="2"/>
      <c r="QMB86" s="2"/>
      <c r="QMC86" s="2"/>
      <c r="QMD86" s="2"/>
      <c r="QME86" s="2"/>
      <c r="QMF86" s="2"/>
      <c r="QMG86" s="2"/>
      <c r="QMH86" s="2"/>
      <c r="QMI86" s="2"/>
      <c r="QMJ86" s="2"/>
      <c r="QMK86" s="2"/>
      <c r="QML86" s="2"/>
      <c r="QMM86" s="2"/>
      <c r="QMN86" s="2"/>
      <c r="QMO86" s="2"/>
      <c r="QMP86" s="2"/>
      <c r="QMQ86" s="2"/>
      <c r="QMR86" s="2"/>
      <c r="QMS86" s="2"/>
      <c r="QMT86" s="2"/>
      <c r="QMU86" s="2"/>
      <c r="QMV86" s="2"/>
      <c r="QMW86" s="2"/>
      <c r="QMX86" s="2"/>
      <c r="QMY86" s="2"/>
      <c r="QMZ86" s="2"/>
      <c r="QNA86" s="2"/>
      <c r="QNB86" s="2"/>
      <c r="QNC86" s="2"/>
      <c r="QND86" s="2"/>
      <c r="QNE86" s="2"/>
      <c r="QNF86" s="2"/>
      <c r="QNG86" s="2"/>
      <c r="QNH86" s="2"/>
      <c r="QNI86" s="2"/>
      <c r="QNJ86" s="2"/>
      <c r="QNK86" s="2"/>
      <c r="QNL86" s="2"/>
      <c r="QNM86" s="2"/>
      <c r="QNN86" s="2"/>
      <c r="QNO86" s="2"/>
      <c r="QNP86" s="2"/>
      <c r="QNQ86" s="2"/>
      <c r="QNR86" s="2"/>
      <c r="QNS86" s="2"/>
      <c r="QNT86" s="2"/>
      <c r="QNU86" s="2"/>
      <c r="QNV86" s="2"/>
      <c r="QNW86" s="2"/>
      <c r="QNX86" s="2"/>
      <c r="QNY86" s="2"/>
      <c r="QNZ86" s="2"/>
      <c r="QOA86" s="2"/>
      <c r="QOB86" s="2"/>
      <c r="QOC86" s="2"/>
      <c r="QOD86" s="2"/>
      <c r="QOE86" s="2"/>
      <c r="QOF86" s="2"/>
      <c r="QOG86" s="2"/>
      <c r="QOH86" s="2"/>
      <c r="QOI86" s="2"/>
      <c r="QOJ86" s="2"/>
      <c r="QOK86" s="2"/>
      <c r="QOL86" s="2"/>
      <c r="QOM86" s="2"/>
      <c r="QON86" s="2"/>
      <c r="QOO86" s="2"/>
      <c r="QOP86" s="2"/>
      <c r="QOQ86" s="2"/>
      <c r="QOR86" s="2"/>
      <c r="QOS86" s="2"/>
      <c r="QOT86" s="2"/>
      <c r="QOU86" s="2"/>
      <c r="QOV86" s="2"/>
      <c r="QOW86" s="2"/>
      <c r="QOX86" s="2"/>
      <c r="QOY86" s="2"/>
      <c r="QOZ86" s="2"/>
      <c r="QPA86" s="2"/>
      <c r="QPB86" s="2"/>
      <c r="QPC86" s="2"/>
      <c r="QPD86" s="2"/>
      <c r="QPE86" s="2"/>
      <c r="QPF86" s="2"/>
      <c r="QPG86" s="2"/>
      <c r="QPH86" s="2"/>
      <c r="QPI86" s="2"/>
      <c r="QPJ86" s="2"/>
      <c r="QPK86" s="2"/>
      <c r="QPL86" s="2"/>
      <c r="QPM86" s="2"/>
      <c r="QPN86" s="2"/>
      <c r="QPO86" s="2"/>
      <c r="QPP86" s="2"/>
      <c r="QPQ86" s="2"/>
      <c r="QPR86" s="2"/>
      <c r="QPS86" s="2"/>
      <c r="QPT86" s="2"/>
      <c r="QPU86" s="2"/>
      <c r="QPV86" s="2"/>
      <c r="QPW86" s="2"/>
      <c r="QPX86" s="2"/>
      <c r="QPY86" s="2"/>
      <c r="QPZ86" s="2"/>
      <c r="QQA86" s="2"/>
      <c r="QQB86" s="2"/>
      <c r="QQC86" s="2"/>
      <c r="QQD86" s="2"/>
      <c r="QQE86" s="2"/>
      <c r="QQF86" s="2"/>
      <c r="QQG86" s="2"/>
      <c r="QQH86" s="2"/>
      <c r="QQI86" s="2"/>
      <c r="QQJ86" s="2"/>
      <c r="QQK86" s="2"/>
      <c r="QQL86" s="2"/>
      <c r="QQM86" s="2"/>
      <c r="QQN86" s="2"/>
      <c r="QQO86" s="2"/>
      <c r="QQP86" s="2"/>
      <c r="QQQ86" s="2"/>
      <c r="QQR86" s="2"/>
      <c r="QQS86" s="2"/>
      <c r="QQT86" s="2"/>
      <c r="QQU86" s="2"/>
      <c r="QQV86" s="2"/>
      <c r="QQW86" s="2"/>
      <c r="QQX86" s="2"/>
      <c r="QQY86" s="2"/>
      <c r="QQZ86" s="2"/>
      <c r="QRA86" s="2"/>
      <c r="QRB86" s="2"/>
      <c r="QRC86" s="2"/>
      <c r="QRD86" s="2"/>
      <c r="QRE86" s="2"/>
      <c r="QRF86" s="2"/>
      <c r="QRG86" s="2"/>
      <c r="QRH86" s="2"/>
      <c r="QRI86" s="2"/>
      <c r="QRJ86" s="2"/>
      <c r="QRK86" s="2"/>
      <c r="QRL86" s="2"/>
      <c r="QRM86" s="2"/>
      <c r="QRN86" s="2"/>
      <c r="QRO86" s="2"/>
      <c r="QRP86" s="2"/>
      <c r="QRQ86" s="2"/>
      <c r="QRR86" s="2"/>
      <c r="QRS86" s="2"/>
      <c r="QRT86" s="2"/>
      <c r="QRU86" s="2"/>
      <c r="QRV86" s="2"/>
      <c r="QRW86" s="2"/>
      <c r="QRX86" s="2"/>
      <c r="QRY86" s="2"/>
      <c r="QRZ86" s="2"/>
      <c r="QSA86" s="2"/>
      <c r="QSB86" s="2"/>
      <c r="QSC86" s="2"/>
      <c r="QSD86" s="2"/>
      <c r="QSE86" s="2"/>
      <c r="QSF86" s="2"/>
      <c r="QSG86" s="2"/>
      <c r="QSH86" s="2"/>
      <c r="QSI86" s="2"/>
      <c r="QSJ86" s="2"/>
      <c r="QSK86" s="2"/>
      <c r="QSL86" s="2"/>
      <c r="QSM86" s="2"/>
      <c r="QSN86" s="2"/>
      <c r="QSO86" s="2"/>
      <c r="QSP86" s="2"/>
      <c r="QSQ86" s="2"/>
      <c r="QSR86" s="2"/>
      <c r="QSS86" s="2"/>
      <c r="QST86" s="2"/>
      <c r="QSU86" s="2"/>
      <c r="QSV86" s="2"/>
      <c r="QSW86" s="2"/>
      <c r="QSX86" s="2"/>
      <c r="QSY86" s="2"/>
      <c r="QSZ86" s="2"/>
      <c r="QTA86" s="2"/>
      <c r="QTB86" s="2"/>
      <c r="QTC86" s="2"/>
      <c r="QTD86" s="2"/>
      <c r="QTE86" s="2"/>
      <c r="QTF86" s="2"/>
      <c r="QTG86" s="2"/>
      <c r="QTH86" s="2"/>
      <c r="QTI86" s="2"/>
      <c r="QTJ86" s="2"/>
      <c r="QTK86" s="2"/>
      <c r="QTL86" s="2"/>
      <c r="QTM86" s="2"/>
      <c r="QTN86" s="2"/>
      <c r="QTO86" s="2"/>
      <c r="QTP86" s="2"/>
      <c r="QTQ86" s="2"/>
      <c r="QTR86" s="2"/>
      <c r="QTS86" s="2"/>
      <c r="QTT86" s="2"/>
      <c r="QTU86" s="2"/>
      <c r="QTV86" s="2"/>
      <c r="QTW86" s="2"/>
      <c r="QTX86" s="2"/>
      <c r="QTY86" s="2"/>
      <c r="QTZ86" s="2"/>
      <c r="QUA86" s="2"/>
      <c r="QUB86" s="2"/>
      <c r="QUC86" s="2"/>
      <c r="QUD86" s="2"/>
      <c r="QUE86" s="2"/>
      <c r="QUF86" s="2"/>
      <c r="QUG86" s="2"/>
      <c r="QUH86" s="2"/>
      <c r="QUI86" s="2"/>
      <c r="QUJ86" s="2"/>
      <c r="QUK86" s="2"/>
      <c r="QUL86" s="2"/>
      <c r="QUM86" s="2"/>
      <c r="QUN86" s="2"/>
      <c r="QUO86" s="2"/>
      <c r="QUP86" s="2"/>
      <c r="QUQ86" s="2"/>
      <c r="QUR86" s="2"/>
      <c r="QUS86" s="2"/>
      <c r="QUT86" s="2"/>
      <c r="QUU86" s="2"/>
      <c r="QUV86" s="2"/>
      <c r="QUW86" s="2"/>
      <c r="QUX86" s="2"/>
      <c r="QUY86" s="2"/>
      <c r="QUZ86" s="2"/>
      <c r="QVA86" s="2"/>
      <c r="QVB86" s="2"/>
      <c r="QVC86" s="2"/>
      <c r="QVD86" s="2"/>
      <c r="QVE86" s="2"/>
      <c r="QVF86" s="2"/>
      <c r="QVG86" s="2"/>
      <c r="QVH86" s="2"/>
      <c r="QVI86" s="2"/>
      <c r="QVJ86" s="2"/>
      <c r="QVK86" s="2"/>
      <c r="QVL86" s="2"/>
      <c r="QVM86" s="2"/>
      <c r="QVN86" s="2"/>
      <c r="QVO86" s="2"/>
      <c r="QVP86" s="2"/>
      <c r="QVQ86" s="2"/>
      <c r="QVR86" s="2"/>
      <c r="QVS86" s="2"/>
      <c r="QVT86" s="2"/>
      <c r="QVU86" s="2"/>
      <c r="QVV86" s="2"/>
      <c r="QVW86" s="2"/>
      <c r="QVX86" s="2"/>
      <c r="QVY86" s="2"/>
      <c r="QVZ86" s="2"/>
      <c r="QWA86" s="2"/>
      <c r="QWB86" s="2"/>
      <c r="QWC86" s="2"/>
      <c r="QWD86" s="2"/>
      <c r="QWE86" s="2"/>
      <c r="QWF86" s="2"/>
      <c r="QWG86" s="2"/>
      <c r="QWH86" s="2"/>
      <c r="QWI86" s="2"/>
      <c r="QWJ86" s="2"/>
      <c r="QWK86" s="2"/>
      <c r="QWL86" s="2"/>
      <c r="QWM86" s="2"/>
      <c r="QWN86" s="2"/>
      <c r="QWO86" s="2"/>
      <c r="QWP86" s="2"/>
      <c r="QWQ86" s="2"/>
      <c r="QWR86" s="2"/>
      <c r="QWS86" s="2"/>
      <c r="QWT86" s="2"/>
      <c r="QWU86" s="2"/>
      <c r="QWV86" s="2"/>
      <c r="QWW86" s="2"/>
      <c r="QWX86" s="2"/>
      <c r="QWY86" s="2"/>
      <c r="QWZ86" s="2"/>
      <c r="QXA86" s="2"/>
      <c r="QXB86" s="2"/>
      <c r="QXC86" s="2"/>
      <c r="QXD86" s="2"/>
      <c r="QXE86" s="2"/>
      <c r="QXF86" s="2"/>
      <c r="QXG86" s="2"/>
      <c r="QXH86" s="2"/>
      <c r="QXI86" s="2"/>
      <c r="QXJ86" s="2"/>
      <c r="QXK86" s="2"/>
      <c r="QXL86" s="2"/>
      <c r="QXM86" s="2"/>
      <c r="QXN86" s="2"/>
      <c r="QXO86" s="2"/>
      <c r="QXP86" s="2"/>
      <c r="QXQ86" s="2"/>
      <c r="QXR86" s="2"/>
      <c r="QXS86" s="2"/>
      <c r="QXT86" s="2"/>
      <c r="QXU86" s="2"/>
      <c r="QXV86" s="2"/>
      <c r="QXW86" s="2"/>
      <c r="QXX86" s="2"/>
      <c r="QXY86" s="2"/>
      <c r="QXZ86" s="2"/>
      <c r="QYA86" s="2"/>
      <c r="QYB86" s="2"/>
      <c r="QYC86" s="2"/>
      <c r="QYD86" s="2"/>
      <c r="QYE86" s="2"/>
      <c r="QYF86" s="2"/>
      <c r="QYG86" s="2"/>
      <c r="QYH86" s="2"/>
      <c r="QYI86" s="2"/>
      <c r="QYJ86" s="2"/>
      <c r="QYK86" s="2"/>
      <c r="QYL86" s="2"/>
      <c r="QYM86" s="2"/>
      <c r="QYN86" s="2"/>
      <c r="QYO86" s="2"/>
      <c r="QYP86" s="2"/>
      <c r="QYQ86" s="2"/>
      <c r="QYR86" s="2"/>
      <c r="QYS86" s="2"/>
      <c r="QYT86" s="2"/>
      <c r="QYU86" s="2"/>
      <c r="QYV86" s="2"/>
      <c r="QYW86" s="2"/>
      <c r="QYX86" s="2"/>
      <c r="QYY86" s="2"/>
      <c r="QYZ86" s="2"/>
      <c r="QZA86" s="2"/>
      <c r="QZB86" s="2"/>
      <c r="QZC86" s="2"/>
      <c r="QZD86" s="2"/>
      <c r="QZE86" s="2"/>
      <c r="QZF86" s="2"/>
      <c r="QZG86" s="2"/>
      <c r="QZH86" s="2"/>
      <c r="QZI86" s="2"/>
      <c r="QZJ86" s="2"/>
      <c r="QZK86" s="2"/>
      <c r="QZL86" s="2"/>
      <c r="QZM86" s="2"/>
      <c r="QZN86" s="2"/>
      <c r="QZO86" s="2"/>
      <c r="QZP86" s="2"/>
      <c r="QZQ86" s="2"/>
      <c r="QZR86" s="2"/>
      <c r="QZS86" s="2"/>
      <c r="QZT86" s="2"/>
      <c r="QZU86" s="2"/>
      <c r="QZV86" s="2"/>
      <c r="QZW86" s="2"/>
      <c r="QZX86" s="2"/>
      <c r="QZY86" s="2"/>
      <c r="QZZ86" s="2"/>
      <c r="RAA86" s="2"/>
      <c r="RAB86" s="2"/>
      <c r="RAC86" s="2"/>
      <c r="RAD86" s="2"/>
      <c r="RAE86" s="2"/>
      <c r="RAF86" s="2"/>
      <c r="RAG86" s="2"/>
      <c r="RAH86" s="2"/>
      <c r="RAI86" s="2"/>
      <c r="RAJ86" s="2"/>
      <c r="RAK86" s="2"/>
      <c r="RAL86" s="2"/>
      <c r="RAM86" s="2"/>
      <c r="RAN86" s="2"/>
      <c r="RAO86" s="2"/>
      <c r="RAP86" s="2"/>
      <c r="RAQ86" s="2"/>
      <c r="RAR86" s="2"/>
      <c r="RAS86" s="2"/>
      <c r="RAT86" s="2"/>
      <c r="RAU86" s="2"/>
      <c r="RAV86" s="2"/>
      <c r="RAW86" s="2"/>
      <c r="RAX86" s="2"/>
      <c r="RAY86" s="2"/>
      <c r="RAZ86" s="2"/>
      <c r="RBA86" s="2"/>
      <c r="RBB86" s="2"/>
      <c r="RBC86" s="2"/>
      <c r="RBD86" s="2"/>
      <c r="RBE86" s="2"/>
      <c r="RBF86" s="2"/>
      <c r="RBG86" s="2"/>
      <c r="RBH86" s="2"/>
      <c r="RBI86" s="2"/>
      <c r="RBJ86" s="2"/>
      <c r="RBK86" s="2"/>
      <c r="RBL86" s="2"/>
      <c r="RBM86" s="2"/>
      <c r="RBN86" s="2"/>
      <c r="RBO86" s="2"/>
      <c r="RBP86" s="2"/>
      <c r="RBQ86" s="2"/>
      <c r="RBR86" s="2"/>
      <c r="RBS86" s="2"/>
      <c r="RBT86" s="2"/>
      <c r="RBU86" s="2"/>
      <c r="RBV86" s="2"/>
      <c r="RBW86" s="2"/>
      <c r="RBX86" s="2"/>
      <c r="RBY86" s="2"/>
      <c r="RBZ86" s="2"/>
      <c r="RCA86" s="2"/>
      <c r="RCB86" s="2"/>
      <c r="RCC86" s="2"/>
      <c r="RCD86" s="2"/>
      <c r="RCE86" s="2"/>
      <c r="RCF86" s="2"/>
      <c r="RCG86" s="2"/>
      <c r="RCH86" s="2"/>
      <c r="RCI86" s="2"/>
      <c r="RCJ86" s="2"/>
      <c r="RCK86" s="2"/>
      <c r="RCL86" s="2"/>
      <c r="RCM86" s="2"/>
      <c r="RCN86" s="2"/>
      <c r="RCO86" s="2"/>
      <c r="RCP86" s="2"/>
      <c r="RCQ86" s="2"/>
      <c r="RCR86" s="2"/>
      <c r="RCS86" s="2"/>
      <c r="RCT86" s="2"/>
      <c r="RCU86" s="2"/>
      <c r="RCV86" s="2"/>
      <c r="RCW86" s="2"/>
      <c r="RCX86" s="2"/>
      <c r="RCY86" s="2"/>
      <c r="RCZ86" s="2"/>
      <c r="RDA86" s="2"/>
      <c r="RDB86" s="2"/>
      <c r="RDC86" s="2"/>
      <c r="RDD86" s="2"/>
      <c r="RDE86" s="2"/>
      <c r="RDF86" s="2"/>
      <c r="RDG86" s="2"/>
      <c r="RDH86" s="2"/>
      <c r="RDI86" s="2"/>
      <c r="RDJ86" s="2"/>
      <c r="RDK86" s="2"/>
      <c r="RDL86" s="2"/>
      <c r="RDM86" s="2"/>
      <c r="RDN86" s="2"/>
      <c r="RDO86" s="2"/>
      <c r="RDP86" s="2"/>
      <c r="RDQ86" s="2"/>
      <c r="RDR86" s="2"/>
      <c r="RDS86" s="2"/>
      <c r="RDT86" s="2"/>
      <c r="RDU86" s="2"/>
      <c r="RDV86" s="2"/>
      <c r="RDW86" s="2"/>
      <c r="RDX86" s="2"/>
      <c r="RDY86" s="2"/>
      <c r="RDZ86" s="2"/>
      <c r="REA86" s="2"/>
      <c r="REB86" s="2"/>
      <c r="REC86" s="2"/>
      <c r="RED86" s="2"/>
      <c r="REE86" s="2"/>
      <c r="REF86" s="2"/>
      <c r="REG86" s="2"/>
      <c r="REH86" s="2"/>
      <c r="REI86" s="2"/>
      <c r="REJ86" s="2"/>
      <c r="REK86" s="2"/>
      <c r="REL86" s="2"/>
      <c r="REM86" s="2"/>
      <c r="REN86" s="2"/>
      <c r="REO86" s="2"/>
      <c r="REP86" s="2"/>
      <c r="REQ86" s="2"/>
      <c r="RER86" s="2"/>
      <c r="RES86" s="2"/>
      <c r="RET86" s="2"/>
      <c r="REU86" s="2"/>
      <c r="REV86" s="2"/>
      <c r="REW86" s="2"/>
      <c r="REX86" s="2"/>
      <c r="REY86" s="2"/>
      <c r="REZ86" s="2"/>
      <c r="RFA86" s="2"/>
      <c r="RFB86" s="2"/>
      <c r="RFC86" s="2"/>
      <c r="RFD86" s="2"/>
      <c r="RFE86" s="2"/>
      <c r="RFF86" s="2"/>
      <c r="RFG86" s="2"/>
      <c r="RFH86" s="2"/>
      <c r="RFI86" s="2"/>
      <c r="RFJ86" s="2"/>
      <c r="RFK86" s="2"/>
      <c r="RFL86" s="2"/>
      <c r="RFM86" s="2"/>
      <c r="RFN86" s="2"/>
      <c r="RFO86" s="2"/>
      <c r="RFP86" s="2"/>
      <c r="RFQ86" s="2"/>
      <c r="RFR86" s="2"/>
      <c r="RFS86" s="2"/>
      <c r="RFT86" s="2"/>
      <c r="RFU86" s="2"/>
      <c r="RFV86" s="2"/>
      <c r="RFW86" s="2"/>
      <c r="RFX86" s="2"/>
      <c r="RFY86" s="2"/>
      <c r="RFZ86" s="2"/>
      <c r="RGA86" s="2"/>
      <c r="RGB86" s="2"/>
      <c r="RGC86" s="2"/>
      <c r="RGD86" s="2"/>
      <c r="RGE86" s="2"/>
      <c r="RGF86" s="2"/>
      <c r="RGG86" s="2"/>
      <c r="RGH86" s="2"/>
      <c r="RGI86" s="2"/>
      <c r="RGJ86" s="2"/>
      <c r="RGK86" s="2"/>
      <c r="RGL86" s="2"/>
      <c r="RGM86" s="2"/>
      <c r="RGN86" s="2"/>
      <c r="RGO86" s="2"/>
      <c r="RGP86" s="2"/>
      <c r="RGQ86" s="2"/>
      <c r="RGR86" s="2"/>
      <c r="RGS86" s="2"/>
      <c r="RGT86" s="2"/>
      <c r="RGU86" s="2"/>
      <c r="RGV86" s="2"/>
      <c r="RGW86" s="2"/>
      <c r="RGX86" s="2"/>
      <c r="RGY86" s="2"/>
      <c r="RGZ86" s="2"/>
      <c r="RHA86" s="2"/>
      <c r="RHB86" s="2"/>
      <c r="RHC86" s="2"/>
      <c r="RHD86" s="2"/>
      <c r="RHE86" s="2"/>
      <c r="RHF86" s="2"/>
      <c r="RHG86" s="2"/>
      <c r="RHH86" s="2"/>
      <c r="RHI86" s="2"/>
      <c r="RHJ86" s="2"/>
      <c r="RHK86" s="2"/>
      <c r="RHL86" s="2"/>
      <c r="RHM86" s="2"/>
      <c r="RHN86" s="2"/>
      <c r="RHO86" s="2"/>
      <c r="RHP86" s="2"/>
      <c r="RHQ86" s="2"/>
      <c r="RHR86" s="2"/>
      <c r="RHS86" s="2"/>
      <c r="RHT86" s="2"/>
      <c r="RHU86" s="2"/>
      <c r="RHV86" s="2"/>
      <c r="RHW86" s="2"/>
      <c r="RHX86" s="2"/>
      <c r="RHY86" s="2"/>
      <c r="RHZ86" s="2"/>
      <c r="RIA86" s="2"/>
      <c r="RIB86" s="2"/>
      <c r="RIC86" s="2"/>
      <c r="RID86" s="2"/>
      <c r="RIE86" s="2"/>
      <c r="RIF86" s="2"/>
      <c r="RIG86" s="2"/>
      <c r="RIH86" s="2"/>
      <c r="RII86" s="2"/>
      <c r="RIJ86" s="2"/>
      <c r="RIK86" s="2"/>
      <c r="RIL86" s="2"/>
      <c r="RIM86" s="2"/>
      <c r="RIN86" s="2"/>
      <c r="RIO86" s="2"/>
      <c r="RIP86" s="2"/>
      <c r="RIQ86" s="2"/>
      <c r="RIR86" s="2"/>
      <c r="RIS86" s="2"/>
      <c r="RIT86" s="2"/>
      <c r="RIU86" s="2"/>
      <c r="RIV86" s="2"/>
      <c r="RIW86" s="2"/>
      <c r="RIX86" s="2"/>
      <c r="RIY86" s="2"/>
      <c r="RIZ86" s="2"/>
      <c r="RJA86" s="2"/>
      <c r="RJB86" s="2"/>
      <c r="RJC86" s="2"/>
      <c r="RJD86" s="2"/>
      <c r="RJE86" s="2"/>
      <c r="RJF86" s="2"/>
      <c r="RJG86" s="2"/>
      <c r="RJH86" s="2"/>
      <c r="RJI86" s="2"/>
      <c r="RJJ86" s="2"/>
      <c r="RJK86" s="2"/>
      <c r="RJL86" s="2"/>
      <c r="RJM86" s="2"/>
      <c r="RJN86" s="2"/>
      <c r="RJO86" s="2"/>
      <c r="RJP86" s="2"/>
      <c r="RJQ86" s="2"/>
      <c r="RJR86" s="2"/>
      <c r="RJS86" s="2"/>
      <c r="RJT86" s="2"/>
      <c r="RJU86" s="2"/>
      <c r="RJV86" s="2"/>
      <c r="RJW86" s="2"/>
      <c r="RJX86" s="2"/>
      <c r="RJY86" s="2"/>
      <c r="RJZ86" s="2"/>
      <c r="RKA86" s="2"/>
      <c r="RKB86" s="2"/>
      <c r="RKC86" s="2"/>
      <c r="RKD86" s="2"/>
      <c r="RKE86" s="2"/>
      <c r="RKF86" s="2"/>
      <c r="RKG86" s="2"/>
      <c r="RKH86" s="2"/>
      <c r="RKI86" s="2"/>
      <c r="RKJ86" s="2"/>
      <c r="RKK86" s="2"/>
      <c r="RKL86" s="2"/>
      <c r="RKM86" s="2"/>
      <c r="RKN86" s="2"/>
      <c r="RKO86" s="2"/>
      <c r="RKP86" s="2"/>
      <c r="RKQ86" s="2"/>
      <c r="RKR86" s="2"/>
      <c r="RKS86" s="2"/>
      <c r="RKT86" s="2"/>
      <c r="RKU86" s="2"/>
      <c r="RKV86" s="2"/>
      <c r="RKW86" s="2"/>
      <c r="RKX86" s="2"/>
      <c r="RKY86" s="2"/>
      <c r="RKZ86" s="2"/>
      <c r="RLA86" s="2"/>
      <c r="RLB86" s="2"/>
      <c r="RLC86" s="2"/>
      <c r="RLD86" s="2"/>
      <c r="RLE86" s="2"/>
      <c r="RLF86" s="2"/>
      <c r="RLG86" s="2"/>
      <c r="RLH86" s="2"/>
      <c r="RLI86" s="2"/>
      <c r="RLJ86" s="2"/>
      <c r="RLK86" s="2"/>
      <c r="RLL86" s="2"/>
      <c r="RLM86" s="2"/>
      <c r="RLN86" s="2"/>
      <c r="RLO86" s="2"/>
      <c r="RLP86" s="2"/>
      <c r="RLQ86" s="2"/>
      <c r="RLR86" s="2"/>
      <c r="RLS86" s="2"/>
      <c r="RLT86" s="2"/>
      <c r="RLU86" s="2"/>
      <c r="RLV86" s="2"/>
      <c r="RLW86" s="2"/>
      <c r="RLX86" s="2"/>
      <c r="RLY86" s="2"/>
      <c r="RLZ86" s="2"/>
      <c r="RMA86" s="2"/>
      <c r="RMB86" s="2"/>
      <c r="RMC86" s="2"/>
      <c r="RMD86" s="2"/>
      <c r="RME86" s="2"/>
      <c r="RMF86" s="2"/>
      <c r="RMG86" s="2"/>
      <c r="RMH86" s="2"/>
      <c r="RMI86" s="2"/>
      <c r="RMJ86" s="2"/>
      <c r="RMK86" s="2"/>
      <c r="RML86" s="2"/>
      <c r="RMM86" s="2"/>
      <c r="RMN86" s="2"/>
      <c r="RMO86" s="2"/>
      <c r="RMP86" s="2"/>
      <c r="RMQ86" s="2"/>
      <c r="RMR86" s="2"/>
      <c r="RMS86" s="2"/>
      <c r="RMT86" s="2"/>
      <c r="RMU86" s="2"/>
      <c r="RMV86" s="2"/>
      <c r="RMW86" s="2"/>
      <c r="RMX86" s="2"/>
      <c r="RMY86" s="2"/>
      <c r="RMZ86" s="2"/>
      <c r="RNA86" s="2"/>
      <c r="RNB86" s="2"/>
      <c r="RNC86" s="2"/>
      <c r="RND86" s="2"/>
      <c r="RNE86" s="2"/>
      <c r="RNF86" s="2"/>
      <c r="RNG86" s="2"/>
      <c r="RNH86" s="2"/>
      <c r="RNI86" s="2"/>
      <c r="RNJ86" s="2"/>
      <c r="RNK86" s="2"/>
      <c r="RNL86" s="2"/>
      <c r="RNM86" s="2"/>
      <c r="RNN86" s="2"/>
      <c r="RNO86" s="2"/>
      <c r="RNP86" s="2"/>
      <c r="RNQ86" s="2"/>
      <c r="RNR86" s="2"/>
      <c r="RNS86" s="2"/>
      <c r="RNT86" s="2"/>
      <c r="RNU86" s="2"/>
      <c r="RNV86" s="2"/>
      <c r="RNW86" s="2"/>
      <c r="RNX86" s="2"/>
      <c r="RNY86" s="2"/>
      <c r="RNZ86" s="2"/>
      <c r="ROA86" s="2"/>
      <c r="ROB86" s="2"/>
      <c r="ROC86" s="2"/>
      <c r="ROD86" s="2"/>
      <c r="ROE86" s="2"/>
      <c r="ROF86" s="2"/>
      <c r="ROG86" s="2"/>
      <c r="ROH86" s="2"/>
      <c r="ROI86" s="2"/>
      <c r="ROJ86" s="2"/>
      <c r="ROK86" s="2"/>
      <c r="ROL86" s="2"/>
      <c r="ROM86" s="2"/>
      <c r="RON86" s="2"/>
      <c r="ROO86" s="2"/>
      <c r="ROP86" s="2"/>
      <c r="ROQ86" s="2"/>
      <c r="ROR86" s="2"/>
      <c r="ROS86" s="2"/>
      <c r="ROT86" s="2"/>
      <c r="ROU86" s="2"/>
      <c r="ROV86" s="2"/>
      <c r="ROW86" s="2"/>
      <c r="ROX86" s="2"/>
      <c r="ROY86" s="2"/>
      <c r="ROZ86" s="2"/>
      <c r="RPA86" s="2"/>
      <c r="RPB86" s="2"/>
      <c r="RPC86" s="2"/>
      <c r="RPD86" s="2"/>
      <c r="RPE86" s="2"/>
      <c r="RPF86" s="2"/>
      <c r="RPG86" s="2"/>
      <c r="RPH86" s="2"/>
      <c r="RPI86" s="2"/>
      <c r="RPJ86" s="2"/>
      <c r="RPK86" s="2"/>
      <c r="RPL86" s="2"/>
      <c r="RPM86" s="2"/>
      <c r="RPN86" s="2"/>
      <c r="RPO86" s="2"/>
      <c r="RPP86" s="2"/>
      <c r="RPQ86" s="2"/>
      <c r="RPR86" s="2"/>
      <c r="RPS86" s="2"/>
      <c r="RPT86" s="2"/>
      <c r="RPU86" s="2"/>
      <c r="RPV86" s="2"/>
      <c r="RPW86" s="2"/>
      <c r="RPX86" s="2"/>
      <c r="RPY86" s="2"/>
      <c r="RPZ86" s="2"/>
      <c r="RQA86" s="2"/>
      <c r="RQB86" s="2"/>
      <c r="RQC86" s="2"/>
      <c r="RQD86" s="2"/>
      <c r="RQE86" s="2"/>
      <c r="RQF86" s="2"/>
      <c r="RQG86" s="2"/>
      <c r="RQH86" s="2"/>
      <c r="RQI86" s="2"/>
      <c r="RQJ86" s="2"/>
      <c r="RQK86" s="2"/>
      <c r="RQL86" s="2"/>
      <c r="RQM86" s="2"/>
      <c r="RQN86" s="2"/>
      <c r="RQO86" s="2"/>
      <c r="RQP86" s="2"/>
      <c r="RQQ86" s="2"/>
      <c r="RQR86" s="2"/>
      <c r="RQS86" s="2"/>
      <c r="RQT86" s="2"/>
      <c r="RQU86" s="2"/>
      <c r="RQV86" s="2"/>
      <c r="RQW86" s="2"/>
      <c r="RQX86" s="2"/>
      <c r="RQY86" s="2"/>
      <c r="RQZ86" s="2"/>
      <c r="RRA86" s="2"/>
      <c r="RRB86" s="2"/>
      <c r="RRC86" s="2"/>
      <c r="RRD86" s="2"/>
      <c r="RRE86" s="2"/>
      <c r="RRF86" s="2"/>
      <c r="RRG86" s="2"/>
      <c r="RRH86" s="2"/>
      <c r="RRI86" s="2"/>
      <c r="RRJ86" s="2"/>
      <c r="RRK86" s="2"/>
      <c r="RRL86" s="2"/>
      <c r="RRM86" s="2"/>
      <c r="RRN86" s="2"/>
      <c r="RRO86" s="2"/>
      <c r="RRP86" s="2"/>
      <c r="RRQ86" s="2"/>
      <c r="RRR86" s="2"/>
      <c r="RRS86" s="2"/>
      <c r="RRT86" s="2"/>
      <c r="RRU86" s="2"/>
      <c r="RRV86" s="2"/>
      <c r="RRW86" s="2"/>
      <c r="RRX86" s="2"/>
      <c r="RRY86" s="2"/>
      <c r="RRZ86" s="2"/>
      <c r="RSA86" s="2"/>
      <c r="RSB86" s="2"/>
      <c r="RSC86" s="2"/>
      <c r="RSD86" s="2"/>
      <c r="RSE86" s="2"/>
      <c r="RSF86" s="2"/>
      <c r="RSG86" s="2"/>
      <c r="RSH86" s="2"/>
      <c r="RSI86" s="2"/>
      <c r="RSJ86" s="2"/>
      <c r="RSK86" s="2"/>
      <c r="RSL86" s="2"/>
      <c r="RSM86" s="2"/>
      <c r="RSN86" s="2"/>
      <c r="RSO86" s="2"/>
      <c r="RSP86" s="2"/>
      <c r="RSQ86" s="2"/>
      <c r="RSR86" s="2"/>
      <c r="RSS86" s="2"/>
      <c r="RST86" s="2"/>
      <c r="RSU86" s="2"/>
      <c r="RSV86" s="2"/>
      <c r="RSW86" s="2"/>
      <c r="RSX86" s="2"/>
      <c r="RSY86" s="2"/>
      <c r="RSZ86" s="2"/>
      <c r="RTA86" s="2"/>
      <c r="RTB86" s="2"/>
      <c r="RTC86" s="2"/>
      <c r="RTD86" s="2"/>
      <c r="RTE86" s="2"/>
      <c r="RTF86" s="2"/>
      <c r="RTG86" s="2"/>
      <c r="RTH86" s="2"/>
      <c r="RTI86" s="2"/>
      <c r="RTJ86" s="2"/>
      <c r="RTK86" s="2"/>
      <c r="RTL86" s="2"/>
      <c r="RTM86" s="2"/>
      <c r="RTN86" s="2"/>
      <c r="RTO86" s="2"/>
      <c r="RTP86" s="2"/>
      <c r="RTQ86" s="2"/>
      <c r="RTR86" s="2"/>
      <c r="RTS86" s="2"/>
      <c r="RTT86" s="2"/>
      <c r="RTU86" s="2"/>
      <c r="RTV86" s="2"/>
      <c r="RTW86" s="2"/>
      <c r="RTX86" s="2"/>
      <c r="RTY86" s="2"/>
      <c r="RTZ86" s="2"/>
      <c r="RUA86" s="2"/>
      <c r="RUB86" s="2"/>
      <c r="RUC86" s="2"/>
      <c r="RUD86" s="2"/>
      <c r="RUE86" s="2"/>
      <c r="RUF86" s="2"/>
      <c r="RUG86" s="2"/>
      <c r="RUH86" s="2"/>
      <c r="RUI86" s="2"/>
      <c r="RUJ86" s="2"/>
      <c r="RUK86" s="2"/>
      <c r="RUL86" s="2"/>
      <c r="RUM86" s="2"/>
      <c r="RUN86" s="2"/>
      <c r="RUO86" s="2"/>
      <c r="RUP86" s="2"/>
      <c r="RUQ86" s="2"/>
      <c r="RUR86" s="2"/>
      <c r="RUS86" s="2"/>
      <c r="RUT86" s="2"/>
      <c r="RUU86" s="2"/>
      <c r="RUV86" s="2"/>
      <c r="RUW86" s="2"/>
      <c r="RUX86" s="2"/>
      <c r="RUY86" s="2"/>
      <c r="RUZ86" s="2"/>
      <c r="RVA86" s="2"/>
      <c r="RVB86" s="2"/>
      <c r="RVC86" s="2"/>
      <c r="RVD86" s="2"/>
      <c r="RVE86" s="2"/>
      <c r="RVF86" s="2"/>
      <c r="RVG86" s="2"/>
      <c r="RVH86" s="2"/>
      <c r="RVI86" s="2"/>
      <c r="RVJ86" s="2"/>
      <c r="RVK86" s="2"/>
      <c r="RVL86" s="2"/>
      <c r="RVM86" s="2"/>
      <c r="RVN86" s="2"/>
      <c r="RVO86" s="2"/>
      <c r="RVP86" s="2"/>
      <c r="RVQ86" s="2"/>
      <c r="RVR86" s="2"/>
      <c r="RVS86" s="2"/>
      <c r="RVT86" s="2"/>
      <c r="RVU86" s="2"/>
      <c r="RVV86" s="2"/>
      <c r="RVW86" s="2"/>
      <c r="RVX86" s="2"/>
      <c r="RVY86" s="2"/>
      <c r="RVZ86" s="2"/>
      <c r="RWA86" s="2"/>
      <c r="RWB86" s="2"/>
      <c r="RWC86" s="2"/>
      <c r="RWD86" s="2"/>
      <c r="RWE86" s="2"/>
      <c r="RWF86" s="2"/>
      <c r="RWG86" s="2"/>
      <c r="RWH86" s="2"/>
      <c r="RWI86" s="2"/>
      <c r="RWJ86" s="2"/>
      <c r="RWK86" s="2"/>
      <c r="RWL86" s="2"/>
      <c r="RWM86" s="2"/>
      <c r="RWN86" s="2"/>
      <c r="RWO86" s="2"/>
      <c r="RWP86" s="2"/>
      <c r="RWQ86" s="2"/>
      <c r="RWR86" s="2"/>
      <c r="RWS86" s="2"/>
      <c r="RWT86" s="2"/>
      <c r="RWU86" s="2"/>
      <c r="RWV86" s="2"/>
      <c r="RWW86" s="2"/>
      <c r="RWX86" s="2"/>
      <c r="RWY86" s="2"/>
      <c r="RWZ86" s="2"/>
      <c r="RXA86" s="2"/>
      <c r="RXB86" s="2"/>
      <c r="RXC86" s="2"/>
      <c r="RXD86" s="2"/>
      <c r="RXE86" s="2"/>
      <c r="RXF86" s="2"/>
      <c r="RXG86" s="2"/>
      <c r="RXH86" s="2"/>
      <c r="RXI86" s="2"/>
      <c r="RXJ86" s="2"/>
      <c r="RXK86" s="2"/>
      <c r="RXL86" s="2"/>
      <c r="RXM86" s="2"/>
      <c r="RXN86" s="2"/>
      <c r="RXO86" s="2"/>
      <c r="RXP86" s="2"/>
      <c r="RXQ86" s="2"/>
      <c r="RXR86" s="2"/>
      <c r="RXS86" s="2"/>
      <c r="RXT86" s="2"/>
      <c r="RXU86" s="2"/>
      <c r="RXV86" s="2"/>
      <c r="RXW86" s="2"/>
      <c r="RXX86" s="2"/>
      <c r="RXY86" s="2"/>
      <c r="RXZ86" s="2"/>
      <c r="RYA86" s="2"/>
      <c r="RYB86" s="2"/>
      <c r="RYC86" s="2"/>
      <c r="RYD86" s="2"/>
      <c r="RYE86" s="2"/>
      <c r="RYF86" s="2"/>
      <c r="RYG86" s="2"/>
      <c r="RYH86" s="2"/>
      <c r="RYI86" s="2"/>
      <c r="RYJ86" s="2"/>
      <c r="RYK86" s="2"/>
      <c r="RYL86" s="2"/>
      <c r="RYM86" s="2"/>
      <c r="RYN86" s="2"/>
      <c r="RYO86" s="2"/>
      <c r="RYP86" s="2"/>
      <c r="RYQ86" s="2"/>
      <c r="RYR86" s="2"/>
      <c r="RYS86" s="2"/>
      <c r="RYT86" s="2"/>
      <c r="RYU86" s="2"/>
      <c r="RYV86" s="2"/>
      <c r="RYW86" s="2"/>
      <c r="RYX86" s="2"/>
      <c r="RYY86" s="2"/>
      <c r="RYZ86" s="2"/>
      <c r="RZA86" s="2"/>
      <c r="RZB86" s="2"/>
      <c r="RZC86" s="2"/>
      <c r="RZD86" s="2"/>
      <c r="RZE86" s="2"/>
      <c r="RZF86" s="2"/>
      <c r="RZG86" s="2"/>
      <c r="RZH86" s="2"/>
      <c r="RZI86" s="2"/>
      <c r="RZJ86" s="2"/>
      <c r="RZK86" s="2"/>
      <c r="RZL86" s="2"/>
      <c r="RZM86" s="2"/>
      <c r="RZN86" s="2"/>
      <c r="RZO86" s="2"/>
      <c r="RZP86" s="2"/>
      <c r="RZQ86" s="2"/>
      <c r="RZR86" s="2"/>
      <c r="RZS86" s="2"/>
      <c r="RZT86" s="2"/>
      <c r="RZU86" s="2"/>
      <c r="RZV86" s="2"/>
      <c r="RZW86" s="2"/>
      <c r="RZX86" s="2"/>
      <c r="RZY86" s="2"/>
      <c r="RZZ86" s="2"/>
      <c r="SAA86" s="2"/>
      <c r="SAB86" s="2"/>
      <c r="SAC86" s="2"/>
      <c r="SAD86" s="2"/>
      <c r="SAE86" s="2"/>
      <c r="SAF86" s="2"/>
      <c r="SAG86" s="2"/>
      <c r="SAH86" s="2"/>
      <c r="SAI86" s="2"/>
      <c r="SAJ86" s="2"/>
      <c r="SAK86" s="2"/>
      <c r="SAL86" s="2"/>
      <c r="SAM86" s="2"/>
      <c r="SAN86" s="2"/>
      <c r="SAO86" s="2"/>
      <c r="SAP86" s="2"/>
      <c r="SAQ86" s="2"/>
      <c r="SAR86" s="2"/>
      <c r="SAS86" s="2"/>
      <c r="SAT86" s="2"/>
      <c r="SAU86" s="2"/>
      <c r="SAV86" s="2"/>
      <c r="SAW86" s="2"/>
      <c r="SAX86" s="2"/>
      <c r="SAY86" s="2"/>
      <c r="SAZ86" s="2"/>
      <c r="SBA86" s="2"/>
      <c r="SBB86" s="2"/>
      <c r="SBC86" s="2"/>
      <c r="SBD86" s="2"/>
      <c r="SBE86" s="2"/>
      <c r="SBF86" s="2"/>
      <c r="SBG86" s="2"/>
      <c r="SBH86" s="2"/>
      <c r="SBI86" s="2"/>
      <c r="SBJ86" s="2"/>
      <c r="SBK86" s="2"/>
      <c r="SBL86" s="2"/>
      <c r="SBM86" s="2"/>
      <c r="SBN86" s="2"/>
      <c r="SBO86" s="2"/>
      <c r="SBP86" s="2"/>
      <c r="SBQ86" s="2"/>
      <c r="SBR86" s="2"/>
      <c r="SBS86" s="2"/>
      <c r="SBT86" s="2"/>
      <c r="SBU86" s="2"/>
      <c r="SBV86" s="2"/>
      <c r="SBW86" s="2"/>
      <c r="SBX86" s="2"/>
      <c r="SBY86" s="2"/>
      <c r="SBZ86" s="2"/>
      <c r="SCA86" s="2"/>
      <c r="SCB86" s="2"/>
      <c r="SCC86" s="2"/>
      <c r="SCD86" s="2"/>
      <c r="SCE86" s="2"/>
      <c r="SCF86" s="2"/>
      <c r="SCG86" s="2"/>
      <c r="SCH86" s="2"/>
      <c r="SCI86" s="2"/>
      <c r="SCJ86" s="2"/>
      <c r="SCK86" s="2"/>
      <c r="SCL86" s="2"/>
      <c r="SCM86" s="2"/>
      <c r="SCN86" s="2"/>
      <c r="SCO86" s="2"/>
      <c r="SCP86" s="2"/>
      <c r="SCQ86" s="2"/>
      <c r="SCR86" s="2"/>
      <c r="SCS86" s="2"/>
      <c r="SCT86" s="2"/>
      <c r="SCU86" s="2"/>
      <c r="SCV86" s="2"/>
      <c r="SCW86" s="2"/>
      <c r="SCX86" s="2"/>
      <c r="SCY86" s="2"/>
      <c r="SCZ86" s="2"/>
      <c r="SDA86" s="2"/>
      <c r="SDB86" s="2"/>
      <c r="SDC86" s="2"/>
      <c r="SDD86" s="2"/>
      <c r="SDE86" s="2"/>
      <c r="SDF86" s="2"/>
      <c r="SDG86" s="2"/>
      <c r="SDH86" s="2"/>
      <c r="SDI86" s="2"/>
      <c r="SDJ86" s="2"/>
      <c r="SDK86" s="2"/>
      <c r="SDL86" s="2"/>
      <c r="SDM86" s="2"/>
      <c r="SDN86" s="2"/>
      <c r="SDO86" s="2"/>
      <c r="SDP86" s="2"/>
      <c r="SDQ86" s="2"/>
      <c r="SDR86" s="2"/>
      <c r="SDS86" s="2"/>
      <c r="SDT86" s="2"/>
      <c r="SDU86" s="2"/>
      <c r="SDV86" s="2"/>
      <c r="SDW86" s="2"/>
      <c r="SDX86" s="2"/>
      <c r="SDY86" s="2"/>
      <c r="SDZ86" s="2"/>
      <c r="SEA86" s="2"/>
      <c r="SEB86" s="2"/>
      <c r="SEC86" s="2"/>
      <c r="SED86" s="2"/>
      <c r="SEE86" s="2"/>
      <c r="SEF86" s="2"/>
      <c r="SEG86" s="2"/>
      <c r="SEH86" s="2"/>
      <c r="SEI86" s="2"/>
      <c r="SEJ86" s="2"/>
      <c r="SEK86" s="2"/>
      <c r="SEL86" s="2"/>
      <c r="SEM86" s="2"/>
      <c r="SEN86" s="2"/>
      <c r="SEO86" s="2"/>
      <c r="SEP86" s="2"/>
      <c r="SEQ86" s="2"/>
      <c r="SER86" s="2"/>
      <c r="SES86" s="2"/>
      <c r="SET86" s="2"/>
      <c r="SEU86" s="2"/>
      <c r="SEV86" s="2"/>
      <c r="SEW86" s="2"/>
      <c r="SEX86" s="2"/>
      <c r="SEY86" s="2"/>
      <c r="SEZ86" s="2"/>
      <c r="SFA86" s="2"/>
      <c r="SFB86" s="2"/>
      <c r="SFC86" s="2"/>
      <c r="SFD86" s="2"/>
      <c r="SFE86" s="2"/>
      <c r="SFF86" s="2"/>
      <c r="SFG86" s="2"/>
      <c r="SFH86" s="2"/>
      <c r="SFI86" s="2"/>
      <c r="SFJ86" s="2"/>
      <c r="SFK86" s="2"/>
      <c r="SFL86" s="2"/>
      <c r="SFM86" s="2"/>
      <c r="SFN86" s="2"/>
      <c r="SFO86" s="2"/>
      <c r="SFP86" s="2"/>
      <c r="SFQ86" s="2"/>
      <c r="SFR86" s="2"/>
      <c r="SFS86" s="2"/>
      <c r="SFT86" s="2"/>
      <c r="SFU86" s="2"/>
      <c r="SFV86" s="2"/>
      <c r="SFW86" s="2"/>
      <c r="SFX86" s="2"/>
      <c r="SFY86" s="2"/>
      <c r="SFZ86" s="2"/>
      <c r="SGA86" s="2"/>
      <c r="SGB86" s="2"/>
      <c r="SGC86" s="2"/>
      <c r="SGD86" s="2"/>
      <c r="SGE86" s="2"/>
      <c r="SGF86" s="2"/>
      <c r="SGG86" s="2"/>
      <c r="SGH86" s="2"/>
      <c r="SGI86" s="2"/>
      <c r="SGJ86" s="2"/>
      <c r="SGK86" s="2"/>
      <c r="SGL86" s="2"/>
      <c r="SGM86" s="2"/>
      <c r="SGN86" s="2"/>
      <c r="SGO86" s="2"/>
      <c r="SGP86" s="2"/>
      <c r="SGQ86" s="2"/>
      <c r="SGR86" s="2"/>
      <c r="SGS86" s="2"/>
      <c r="SGT86" s="2"/>
      <c r="SGU86" s="2"/>
      <c r="SGV86" s="2"/>
      <c r="SGW86" s="2"/>
      <c r="SGX86" s="2"/>
      <c r="SGY86" s="2"/>
      <c r="SGZ86" s="2"/>
      <c r="SHA86" s="2"/>
      <c r="SHB86" s="2"/>
      <c r="SHC86" s="2"/>
      <c r="SHD86" s="2"/>
      <c r="SHE86" s="2"/>
      <c r="SHF86" s="2"/>
      <c r="SHG86" s="2"/>
      <c r="SHH86" s="2"/>
      <c r="SHI86" s="2"/>
      <c r="SHJ86" s="2"/>
      <c r="SHK86" s="2"/>
      <c r="SHL86" s="2"/>
      <c r="SHM86" s="2"/>
      <c r="SHN86" s="2"/>
      <c r="SHO86" s="2"/>
      <c r="SHP86" s="2"/>
      <c r="SHQ86" s="2"/>
      <c r="SHR86" s="2"/>
      <c r="SHS86" s="2"/>
      <c r="SHT86" s="2"/>
      <c r="SHU86" s="2"/>
      <c r="SHV86" s="2"/>
      <c r="SHW86" s="2"/>
      <c r="SHX86" s="2"/>
      <c r="SHY86" s="2"/>
      <c r="SHZ86" s="2"/>
      <c r="SIA86" s="2"/>
      <c r="SIB86" s="2"/>
      <c r="SIC86" s="2"/>
      <c r="SID86" s="2"/>
      <c r="SIE86" s="2"/>
      <c r="SIF86" s="2"/>
      <c r="SIG86" s="2"/>
      <c r="SIH86" s="2"/>
      <c r="SII86" s="2"/>
      <c r="SIJ86" s="2"/>
      <c r="SIK86" s="2"/>
      <c r="SIL86" s="2"/>
      <c r="SIM86" s="2"/>
      <c r="SIN86" s="2"/>
      <c r="SIO86" s="2"/>
      <c r="SIP86" s="2"/>
      <c r="SIQ86" s="2"/>
      <c r="SIR86" s="2"/>
      <c r="SIS86" s="2"/>
      <c r="SIT86" s="2"/>
      <c r="SIU86" s="2"/>
      <c r="SIV86" s="2"/>
      <c r="SIW86" s="2"/>
      <c r="SIX86" s="2"/>
      <c r="SIY86" s="2"/>
      <c r="SIZ86" s="2"/>
      <c r="SJA86" s="2"/>
      <c r="SJB86" s="2"/>
      <c r="SJC86" s="2"/>
      <c r="SJD86" s="2"/>
      <c r="SJE86" s="2"/>
      <c r="SJF86" s="2"/>
      <c r="SJG86" s="2"/>
      <c r="SJH86" s="2"/>
      <c r="SJI86" s="2"/>
      <c r="SJJ86" s="2"/>
      <c r="SJK86" s="2"/>
      <c r="SJL86" s="2"/>
      <c r="SJM86" s="2"/>
      <c r="SJN86" s="2"/>
      <c r="SJO86" s="2"/>
      <c r="SJP86" s="2"/>
      <c r="SJQ86" s="2"/>
      <c r="SJR86" s="2"/>
      <c r="SJS86" s="2"/>
      <c r="SJT86" s="2"/>
      <c r="SJU86" s="2"/>
      <c r="SJV86" s="2"/>
      <c r="SJW86" s="2"/>
      <c r="SJX86" s="2"/>
      <c r="SJY86" s="2"/>
      <c r="SJZ86" s="2"/>
      <c r="SKA86" s="2"/>
      <c r="SKB86" s="2"/>
      <c r="SKC86" s="2"/>
      <c r="SKD86" s="2"/>
      <c r="SKE86" s="2"/>
      <c r="SKF86" s="2"/>
      <c r="SKG86" s="2"/>
      <c r="SKH86" s="2"/>
      <c r="SKI86" s="2"/>
      <c r="SKJ86" s="2"/>
      <c r="SKK86" s="2"/>
      <c r="SKL86" s="2"/>
      <c r="SKM86" s="2"/>
      <c r="SKN86" s="2"/>
      <c r="SKO86" s="2"/>
      <c r="SKP86" s="2"/>
      <c r="SKQ86" s="2"/>
      <c r="SKR86" s="2"/>
      <c r="SKS86" s="2"/>
      <c r="SKT86" s="2"/>
      <c r="SKU86" s="2"/>
      <c r="SKV86" s="2"/>
      <c r="SKW86" s="2"/>
      <c r="SKX86" s="2"/>
      <c r="SKY86" s="2"/>
      <c r="SKZ86" s="2"/>
      <c r="SLA86" s="2"/>
      <c r="SLB86" s="2"/>
      <c r="SLC86" s="2"/>
      <c r="SLD86" s="2"/>
      <c r="SLE86" s="2"/>
      <c r="SLF86" s="2"/>
      <c r="SLG86" s="2"/>
      <c r="SLH86" s="2"/>
      <c r="SLI86" s="2"/>
      <c r="SLJ86" s="2"/>
      <c r="SLK86" s="2"/>
      <c r="SLL86" s="2"/>
      <c r="SLM86" s="2"/>
      <c r="SLN86" s="2"/>
      <c r="SLO86" s="2"/>
      <c r="SLP86" s="2"/>
      <c r="SLQ86" s="2"/>
      <c r="SLR86" s="2"/>
      <c r="SLS86" s="2"/>
      <c r="SLT86" s="2"/>
      <c r="SLU86" s="2"/>
      <c r="SLV86" s="2"/>
      <c r="SLW86" s="2"/>
      <c r="SLX86" s="2"/>
      <c r="SLY86" s="2"/>
      <c r="SLZ86" s="2"/>
      <c r="SMA86" s="2"/>
      <c r="SMB86" s="2"/>
      <c r="SMC86" s="2"/>
      <c r="SMD86" s="2"/>
      <c r="SME86" s="2"/>
      <c r="SMF86" s="2"/>
      <c r="SMG86" s="2"/>
      <c r="SMH86" s="2"/>
      <c r="SMI86" s="2"/>
      <c r="SMJ86" s="2"/>
      <c r="SMK86" s="2"/>
      <c r="SML86" s="2"/>
      <c r="SMM86" s="2"/>
      <c r="SMN86" s="2"/>
      <c r="SMO86" s="2"/>
      <c r="SMP86" s="2"/>
      <c r="SMQ86" s="2"/>
      <c r="SMR86" s="2"/>
      <c r="SMS86" s="2"/>
      <c r="SMT86" s="2"/>
      <c r="SMU86" s="2"/>
      <c r="SMV86" s="2"/>
      <c r="SMW86" s="2"/>
      <c r="SMX86" s="2"/>
      <c r="SMY86" s="2"/>
      <c r="SMZ86" s="2"/>
      <c r="SNA86" s="2"/>
      <c r="SNB86" s="2"/>
      <c r="SNC86" s="2"/>
      <c r="SND86" s="2"/>
      <c r="SNE86" s="2"/>
      <c r="SNF86" s="2"/>
      <c r="SNG86" s="2"/>
      <c r="SNH86" s="2"/>
      <c r="SNI86" s="2"/>
      <c r="SNJ86" s="2"/>
      <c r="SNK86" s="2"/>
      <c r="SNL86" s="2"/>
      <c r="SNM86" s="2"/>
      <c r="SNN86" s="2"/>
      <c r="SNO86" s="2"/>
      <c r="SNP86" s="2"/>
      <c r="SNQ86" s="2"/>
      <c r="SNR86" s="2"/>
      <c r="SNS86" s="2"/>
      <c r="SNT86" s="2"/>
      <c r="SNU86" s="2"/>
      <c r="SNV86" s="2"/>
      <c r="SNW86" s="2"/>
      <c r="SNX86" s="2"/>
      <c r="SNY86" s="2"/>
      <c r="SNZ86" s="2"/>
      <c r="SOA86" s="2"/>
      <c r="SOB86" s="2"/>
      <c r="SOC86" s="2"/>
      <c r="SOD86" s="2"/>
      <c r="SOE86" s="2"/>
      <c r="SOF86" s="2"/>
      <c r="SOG86" s="2"/>
      <c r="SOH86" s="2"/>
      <c r="SOI86" s="2"/>
      <c r="SOJ86" s="2"/>
      <c r="SOK86" s="2"/>
      <c r="SOL86" s="2"/>
      <c r="SOM86" s="2"/>
      <c r="SON86" s="2"/>
      <c r="SOO86" s="2"/>
      <c r="SOP86" s="2"/>
      <c r="SOQ86" s="2"/>
      <c r="SOR86" s="2"/>
      <c r="SOS86" s="2"/>
      <c r="SOT86" s="2"/>
      <c r="SOU86" s="2"/>
      <c r="SOV86" s="2"/>
      <c r="SOW86" s="2"/>
      <c r="SOX86" s="2"/>
      <c r="SOY86" s="2"/>
      <c r="SOZ86" s="2"/>
      <c r="SPA86" s="2"/>
      <c r="SPB86" s="2"/>
      <c r="SPC86" s="2"/>
      <c r="SPD86" s="2"/>
      <c r="SPE86" s="2"/>
      <c r="SPF86" s="2"/>
      <c r="SPG86" s="2"/>
      <c r="SPH86" s="2"/>
      <c r="SPI86" s="2"/>
      <c r="SPJ86" s="2"/>
      <c r="SPK86" s="2"/>
      <c r="SPL86" s="2"/>
      <c r="SPM86" s="2"/>
      <c r="SPN86" s="2"/>
      <c r="SPO86" s="2"/>
      <c r="SPP86" s="2"/>
      <c r="SPQ86" s="2"/>
      <c r="SPR86" s="2"/>
      <c r="SPS86" s="2"/>
      <c r="SPT86" s="2"/>
      <c r="SPU86" s="2"/>
      <c r="SPV86" s="2"/>
      <c r="SPW86" s="2"/>
      <c r="SPX86" s="2"/>
      <c r="SPY86" s="2"/>
      <c r="SPZ86" s="2"/>
      <c r="SQA86" s="2"/>
      <c r="SQB86" s="2"/>
      <c r="SQC86" s="2"/>
      <c r="SQD86" s="2"/>
      <c r="SQE86" s="2"/>
      <c r="SQF86" s="2"/>
      <c r="SQG86" s="2"/>
      <c r="SQH86" s="2"/>
      <c r="SQI86" s="2"/>
      <c r="SQJ86" s="2"/>
      <c r="SQK86" s="2"/>
      <c r="SQL86" s="2"/>
      <c r="SQM86" s="2"/>
      <c r="SQN86" s="2"/>
      <c r="SQO86" s="2"/>
      <c r="SQP86" s="2"/>
      <c r="SQQ86" s="2"/>
      <c r="SQR86" s="2"/>
      <c r="SQS86" s="2"/>
      <c r="SQT86" s="2"/>
      <c r="SQU86" s="2"/>
      <c r="SQV86" s="2"/>
      <c r="SQW86" s="2"/>
      <c r="SQX86" s="2"/>
      <c r="SQY86" s="2"/>
      <c r="SQZ86" s="2"/>
      <c r="SRA86" s="2"/>
      <c r="SRB86" s="2"/>
      <c r="SRC86" s="2"/>
      <c r="SRD86" s="2"/>
      <c r="SRE86" s="2"/>
      <c r="SRF86" s="2"/>
      <c r="SRG86" s="2"/>
      <c r="SRH86" s="2"/>
      <c r="SRI86" s="2"/>
      <c r="SRJ86" s="2"/>
      <c r="SRK86" s="2"/>
      <c r="SRL86" s="2"/>
      <c r="SRM86" s="2"/>
      <c r="SRN86" s="2"/>
      <c r="SRO86" s="2"/>
      <c r="SRP86" s="2"/>
      <c r="SRQ86" s="2"/>
      <c r="SRR86" s="2"/>
      <c r="SRS86" s="2"/>
      <c r="SRT86" s="2"/>
      <c r="SRU86" s="2"/>
      <c r="SRV86" s="2"/>
      <c r="SRW86" s="2"/>
      <c r="SRX86" s="2"/>
      <c r="SRY86" s="2"/>
      <c r="SRZ86" s="2"/>
      <c r="SSA86" s="2"/>
      <c r="SSB86" s="2"/>
      <c r="SSC86" s="2"/>
      <c r="SSD86" s="2"/>
      <c r="SSE86" s="2"/>
      <c r="SSF86" s="2"/>
      <c r="SSG86" s="2"/>
      <c r="SSH86" s="2"/>
      <c r="SSI86" s="2"/>
      <c r="SSJ86" s="2"/>
      <c r="SSK86" s="2"/>
      <c r="SSL86" s="2"/>
      <c r="SSM86" s="2"/>
      <c r="SSN86" s="2"/>
      <c r="SSO86" s="2"/>
      <c r="SSP86" s="2"/>
      <c r="SSQ86" s="2"/>
      <c r="SSR86" s="2"/>
      <c r="SSS86" s="2"/>
      <c r="SST86" s="2"/>
      <c r="SSU86" s="2"/>
      <c r="SSV86" s="2"/>
      <c r="SSW86" s="2"/>
      <c r="SSX86" s="2"/>
      <c r="SSY86" s="2"/>
      <c r="SSZ86" s="2"/>
      <c r="STA86" s="2"/>
      <c r="STB86" s="2"/>
      <c r="STC86" s="2"/>
      <c r="STD86" s="2"/>
      <c r="STE86" s="2"/>
      <c r="STF86" s="2"/>
      <c r="STG86" s="2"/>
      <c r="STH86" s="2"/>
      <c r="STI86" s="2"/>
      <c r="STJ86" s="2"/>
      <c r="STK86" s="2"/>
      <c r="STL86" s="2"/>
      <c r="STM86" s="2"/>
      <c r="STN86" s="2"/>
      <c r="STO86" s="2"/>
      <c r="STP86" s="2"/>
      <c r="STQ86" s="2"/>
      <c r="STR86" s="2"/>
      <c r="STS86" s="2"/>
      <c r="STT86" s="2"/>
      <c r="STU86" s="2"/>
      <c r="STV86" s="2"/>
      <c r="STW86" s="2"/>
      <c r="STX86" s="2"/>
      <c r="STY86" s="2"/>
      <c r="STZ86" s="2"/>
      <c r="SUA86" s="2"/>
      <c r="SUB86" s="2"/>
      <c r="SUC86" s="2"/>
      <c r="SUD86" s="2"/>
      <c r="SUE86" s="2"/>
      <c r="SUF86" s="2"/>
      <c r="SUG86" s="2"/>
      <c r="SUH86" s="2"/>
      <c r="SUI86" s="2"/>
      <c r="SUJ86" s="2"/>
      <c r="SUK86" s="2"/>
      <c r="SUL86" s="2"/>
      <c r="SUM86" s="2"/>
      <c r="SUN86" s="2"/>
      <c r="SUO86" s="2"/>
      <c r="SUP86" s="2"/>
      <c r="SUQ86" s="2"/>
      <c r="SUR86" s="2"/>
      <c r="SUS86" s="2"/>
      <c r="SUT86" s="2"/>
      <c r="SUU86" s="2"/>
      <c r="SUV86" s="2"/>
      <c r="SUW86" s="2"/>
      <c r="SUX86" s="2"/>
      <c r="SUY86" s="2"/>
      <c r="SUZ86" s="2"/>
      <c r="SVA86" s="2"/>
      <c r="SVB86" s="2"/>
      <c r="SVC86" s="2"/>
      <c r="SVD86" s="2"/>
      <c r="SVE86" s="2"/>
      <c r="SVF86" s="2"/>
      <c r="SVG86" s="2"/>
      <c r="SVH86" s="2"/>
      <c r="SVI86" s="2"/>
      <c r="SVJ86" s="2"/>
      <c r="SVK86" s="2"/>
      <c r="SVL86" s="2"/>
      <c r="SVM86" s="2"/>
      <c r="SVN86" s="2"/>
      <c r="SVO86" s="2"/>
      <c r="SVP86" s="2"/>
      <c r="SVQ86" s="2"/>
      <c r="SVR86" s="2"/>
      <c r="SVS86" s="2"/>
      <c r="SVT86" s="2"/>
      <c r="SVU86" s="2"/>
      <c r="SVV86" s="2"/>
      <c r="SVW86" s="2"/>
      <c r="SVX86" s="2"/>
      <c r="SVY86" s="2"/>
      <c r="SVZ86" s="2"/>
      <c r="SWA86" s="2"/>
      <c r="SWB86" s="2"/>
      <c r="SWC86" s="2"/>
      <c r="SWD86" s="2"/>
      <c r="SWE86" s="2"/>
      <c r="SWF86" s="2"/>
      <c r="SWG86" s="2"/>
      <c r="SWH86" s="2"/>
      <c r="SWI86" s="2"/>
      <c r="SWJ86" s="2"/>
      <c r="SWK86" s="2"/>
      <c r="SWL86" s="2"/>
      <c r="SWM86" s="2"/>
      <c r="SWN86" s="2"/>
      <c r="SWO86" s="2"/>
      <c r="SWP86" s="2"/>
      <c r="SWQ86" s="2"/>
      <c r="SWR86" s="2"/>
      <c r="SWS86" s="2"/>
      <c r="SWT86" s="2"/>
      <c r="SWU86" s="2"/>
      <c r="SWV86" s="2"/>
      <c r="SWW86" s="2"/>
      <c r="SWX86" s="2"/>
      <c r="SWY86" s="2"/>
      <c r="SWZ86" s="2"/>
      <c r="SXA86" s="2"/>
      <c r="SXB86" s="2"/>
      <c r="SXC86" s="2"/>
      <c r="SXD86" s="2"/>
      <c r="SXE86" s="2"/>
      <c r="SXF86" s="2"/>
      <c r="SXG86" s="2"/>
      <c r="SXH86" s="2"/>
      <c r="SXI86" s="2"/>
      <c r="SXJ86" s="2"/>
      <c r="SXK86" s="2"/>
      <c r="SXL86" s="2"/>
      <c r="SXM86" s="2"/>
      <c r="SXN86" s="2"/>
      <c r="SXO86" s="2"/>
      <c r="SXP86" s="2"/>
      <c r="SXQ86" s="2"/>
      <c r="SXR86" s="2"/>
      <c r="SXS86" s="2"/>
      <c r="SXT86" s="2"/>
      <c r="SXU86" s="2"/>
      <c r="SXV86" s="2"/>
      <c r="SXW86" s="2"/>
      <c r="SXX86" s="2"/>
      <c r="SXY86" s="2"/>
      <c r="SXZ86" s="2"/>
      <c r="SYA86" s="2"/>
      <c r="SYB86" s="2"/>
      <c r="SYC86" s="2"/>
      <c r="SYD86" s="2"/>
      <c r="SYE86" s="2"/>
      <c r="SYF86" s="2"/>
      <c r="SYG86" s="2"/>
      <c r="SYH86" s="2"/>
      <c r="SYI86" s="2"/>
      <c r="SYJ86" s="2"/>
      <c r="SYK86" s="2"/>
      <c r="SYL86" s="2"/>
      <c r="SYM86" s="2"/>
      <c r="SYN86" s="2"/>
      <c r="SYO86" s="2"/>
      <c r="SYP86" s="2"/>
      <c r="SYQ86" s="2"/>
      <c r="SYR86" s="2"/>
      <c r="SYS86" s="2"/>
      <c r="SYT86" s="2"/>
      <c r="SYU86" s="2"/>
      <c r="SYV86" s="2"/>
      <c r="SYW86" s="2"/>
      <c r="SYX86" s="2"/>
      <c r="SYY86" s="2"/>
      <c r="SYZ86" s="2"/>
      <c r="SZA86" s="2"/>
      <c r="SZB86" s="2"/>
      <c r="SZC86" s="2"/>
      <c r="SZD86" s="2"/>
      <c r="SZE86" s="2"/>
      <c r="SZF86" s="2"/>
      <c r="SZG86" s="2"/>
      <c r="SZH86" s="2"/>
      <c r="SZI86" s="2"/>
      <c r="SZJ86" s="2"/>
      <c r="SZK86" s="2"/>
      <c r="SZL86" s="2"/>
      <c r="SZM86" s="2"/>
      <c r="SZN86" s="2"/>
      <c r="SZO86" s="2"/>
      <c r="SZP86" s="2"/>
      <c r="SZQ86" s="2"/>
      <c r="SZR86" s="2"/>
      <c r="SZS86" s="2"/>
      <c r="SZT86" s="2"/>
      <c r="SZU86" s="2"/>
      <c r="SZV86" s="2"/>
      <c r="SZW86" s="2"/>
      <c r="SZX86" s="2"/>
      <c r="SZY86" s="2"/>
      <c r="SZZ86" s="2"/>
      <c r="TAA86" s="2"/>
      <c r="TAB86" s="2"/>
      <c r="TAC86" s="2"/>
      <c r="TAD86" s="2"/>
      <c r="TAE86" s="2"/>
      <c r="TAF86" s="2"/>
      <c r="TAG86" s="2"/>
      <c r="TAH86" s="2"/>
      <c r="TAI86" s="2"/>
      <c r="TAJ86" s="2"/>
      <c r="TAK86" s="2"/>
      <c r="TAL86" s="2"/>
      <c r="TAM86" s="2"/>
      <c r="TAN86" s="2"/>
      <c r="TAO86" s="2"/>
      <c r="TAP86" s="2"/>
      <c r="TAQ86" s="2"/>
      <c r="TAR86" s="2"/>
      <c r="TAS86" s="2"/>
      <c r="TAT86" s="2"/>
      <c r="TAU86" s="2"/>
      <c r="TAV86" s="2"/>
      <c r="TAW86" s="2"/>
      <c r="TAX86" s="2"/>
      <c r="TAY86" s="2"/>
      <c r="TAZ86" s="2"/>
      <c r="TBA86" s="2"/>
      <c r="TBB86" s="2"/>
      <c r="TBC86" s="2"/>
      <c r="TBD86" s="2"/>
      <c r="TBE86" s="2"/>
      <c r="TBF86" s="2"/>
      <c r="TBG86" s="2"/>
      <c r="TBH86" s="2"/>
      <c r="TBI86" s="2"/>
      <c r="TBJ86" s="2"/>
      <c r="TBK86" s="2"/>
      <c r="TBL86" s="2"/>
      <c r="TBM86" s="2"/>
      <c r="TBN86" s="2"/>
      <c r="TBO86" s="2"/>
      <c r="TBP86" s="2"/>
      <c r="TBQ86" s="2"/>
      <c r="TBR86" s="2"/>
      <c r="TBS86" s="2"/>
      <c r="TBT86" s="2"/>
      <c r="TBU86" s="2"/>
      <c r="TBV86" s="2"/>
      <c r="TBW86" s="2"/>
      <c r="TBX86" s="2"/>
      <c r="TBY86" s="2"/>
      <c r="TBZ86" s="2"/>
      <c r="TCA86" s="2"/>
      <c r="TCB86" s="2"/>
      <c r="TCC86" s="2"/>
      <c r="TCD86" s="2"/>
      <c r="TCE86" s="2"/>
      <c r="TCF86" s="2"/>
      <c r="TCG86" s="2"/>
      <c r="TCH86" s="2"/>
      <c r="TCI86" s="2"/>
      <c r="TCJ86" s="2"/>
      <c r="TCK86" s="2"/>
      <c r="TCL86" s="2"/>
      <c r="TCM86" s="2"/>
      <c r="TCN86" s="2"/>
      <c r="TCO86" s="2"/>
      <c r="TCP86" s="2"/>
      <c r="TCQ86" s="2"/>
      <c r="TCR86" s="2"/>
      <c r="TCS86" s="2"/>
      <c r="TCT86" s="2"/>
      <c r="TCU86" s="2"/>
      <c r="TCV86" s="2"/>
      <c r="TCW86" s="2"/>
      <c r="TCX86" s="2"/>
      <c r="TCY86" s="2"/>
      <c r="TCZ86" s="2"/>
      <c r="TDA86" s="2"/>
      <c r="TDB86" s="2"/>
      <c r="TDC86" s="2"/>
      <c r="TDD86" s="2"/>
      <c r="TDE86" s="2"/>
      <c r="TDF86" s="2"/>
      <c r="TDG86" s="2"/>
      <c r="TDH86" s="2"/>
      <c r="TDI86" s="2"/>
      <c r="TDJ86" s="2"/>
      <c r="TDK86" s="2"/>
      <c r="TDL86" s="2"/>
      <c r="TDM86" s="2"/>
      <c r="TDN86" s="2"/>
      <c r="TDO86" s="2"/>
      <c r="TDP86" s="2"/>
      <c r="TDQ86" s="2"/>
      <c r="TDR86" s="2"/>
      <c r="TDS86" s="2"/>
      <c r="TDT86" s="2"/>
      <c r="TDU86" s="2"/>
      <c r="TDV86" s="2"/>
      <c r="TDW86" s="2"/>
      <c r="TDX86" s="2"/>
      <c r="TDY86" s="2"/>
      <c r="TDZ86" s="2"/>
      <c r="TEA86" s="2"/>
      <c r="TEB86" s="2"/>
      <c r="TEC86" s="2"/>
      <c r="TED86" s="2"/>
      <c r="TEE86" s="2"/>
      <c r="TEF86" s="2"/>
      <c r="TEG86" s="2"/>
      <c r="TEH86" s="2"/>
      <c r="TEI86" s="2"/>
      <c r="TEJ86" s="2"/>
      <c r="TEK86" s="2"/>
      <c r="TEL86" s="2"/>
      <c r="TEM86" s="2"/>
      <c r="TEN86" s="2"/>
      <c r="TEO86" s="2"/>
      <c r="TEP86" s="2"/>
      <c r="TEQ86" s="2"/>
      <c r="TER86" s="2"/>
      <c r="TES86" s="2"/>
      <c r="TET86" s="2"/>
      <c r="TEU86" s="2"/>
      <c r="TEV86" s="2"/>
      <c r="TEW86" s="2"/>
      <c r="TEX86" s="2"/>
      <c r="TEY86" s="2"/>
      <c r="TEZ86" s="2"/>
      <c r="TFA86" s="2"/>
      <c r="TFB86" s="2"/>
      <c r="TFC86" s="2"/>
      <c r="TFD86" s="2"/>
      <c r="TFE86" s="2"/>
      <c r="TFF86" s="2"/>
      <c r="TFG86" s="2"/>
      <c r="TFH86" s="2"/>
      <c r="TFI86" s="2"/>
      <c r="TFJ86" s="2"/>
      <c r="TFK86" s="2"/>
      <c r="TFL86" s="2"/>
      <c r="TFM86" s="2"/>
      <c r="TFN86" s="2"/>
      <c r="TFO86" s="2"/>
      <c r="TFP86" s="2"/>
      <c r="TFQ86" s="2"/>
      <c r="TFR86" s="2"/>
      <c r="TFS86" s="2"/>
      <c r="TFT86" s="2"/>
      <c r="TFU86" s="2"/>
      <c r="TFV86" s="2"/>
      <c r="TFW86" s="2"/>
      <c r="TFX86" s="2"/>
      <c r="TFY86" s="2"/>
      <c r="TFZ86" s="2"/>
      <c r="TGA86" s="2"/>
      <c r="TGB86" s="2"/>
      <c r="TGC86" s="2"/>
      <c r="TGD86" s="2"/>
      <c r="TGE86" s="2"/>
      <c r="TGF86" s="2"/>
      <c r="TGG86" s="2"/>
      <c r="TGH86" s="2"/>
      <c r="TGI86" s="2"/>
      <c r="TGJ86" s="2"/>
      <c r="TGK86" s="2"/>
      <c r="TGL86" s="2"/>
      <c r="TGM86" s="2"/>
      <c r="TGN86" s="2"/>
      <c r="TGO86" s="2"/>
      <c r="TGP86" s="2"/>
      <c r="TGQ86" s="2"/>
      <c r="TGR86" s="2"/>
      <c r="TGS86" s="2"/>
      <c r="TGT86" s="2"/>
      <c r="TGU86" s="2"/>
      <c r="TGV86" s="2"/>
      <c r="TGW86" s="2"/>
      <c r="TGX86" s="2"/>
      <c r="TGY86" s="2"/>
      <c r="TGZ86" s="2"/>
      <c r="THA86" s="2"/>
      <c r="THB86" s="2"/>
      <c r="THC86" s="2"/>
      <c r="THD86" s="2"/>
      <c r="THE86" s="2"/>
      <c r="THF86" s="2"/>
      <c r="THG86" s="2"/>
      <c r="THH86" s="2"/>
      <c r="THI86" s="2"/>
      <c r="THJ86" s="2"/>
      <c r="THK86" s="2"/>
      <c r="THL86" s="2"/>
      <c r="THM86" s="2"/>
      <c r="THN86" s="2"/>
      <c r="THO86" s="2"/>
      <c r="THP86" s="2"/>
      <c r="THQ86" s="2"/>
      <c r="THR86" s="2"/>
      <c r="THS86" s="2"/>
      <c r="THT86" s="2"/>
      <c r="THU86" s="2"/>
      <c r="THV86" s="2"/>
      <c r="THW86" s="2"/>
      <c r="THX86" s="2"/>
      <c r="THY86" s="2"/>
      <c r="THZ86" s="2"/>
      <c r="TIA86" s="2"/>
      <c r="TIB86" s="2"/>
      <c r="TIC86" s="2"/>
      <c r="TID86" s="2"/>
      <c r="TIE86" s="2"/>
      <c r="TIF86" s="2"/>
      <c r="TIG86" s="2"/>
      <c r="TIH86" s="2"/>
      <c r="TII86" s="2"/>
      <c r="TIJ86" s="2"/>
      <c r="TIK86" s="2"/>
      <c r="TIL86" s="2"/>
      <c r="TIM86" s="2"/>
      <c r="TIN86" s="2"/>
      <c r="TIO86" s="2"/>
      <c r="TIP86" s="2"/>
      <c r="TIQ86" s="2"/>
      <c r="TIR86" s="2"/>
      <c r="TIS86" s="2"/>
      <c r="TIT86" s="2"/>
      <c r="TIU86" s="2"/>
      <c r="TIV86" s="2"/>
      <c r="TIW86" s="2"/>
      <c r="TIX86" s="2"/>
      <c r="TIY86" s="2"/>
      <c r="TIZ86" s="2"/>
      <c r="TJA86" s="2"/>
      <c r="TJB86" s="2"/>
      <c r="TJC86" s="2"/>
      <c r="TJD86" s="2"/>
      <c r="TJE86" s="2"/>
      <c r="TJF86" s="2"/>
      <c r="TJG86" s="2"/>
      <c r="TJH86" s="2"/>
      <c r="TJI86" s="2"/>
      <c r="TJJ86" s="2"/>
      <c r="TJK86" s="2"/>
      <c r="TJL86" s="2"/>
      <c r="TJM86" s="2"/>
      <c r="TJN86" s="2"/>
      <c r="TJO86" s="2"/>
      <c r="TJP86" s="2"/>
      <c r="TJQ86" s="2"/>
      <c r="TJR86" s="2"/>
      <c r="TJS86" s="2"/>
      <c r="TJT86" s="2"/>
      <c r="TJU86" s="2"/>
      <c r="TJV86" s="2"/>
      <c r="TJW86" s="2"/>
      <c r="TJX86" s="2"/>
      <c r="TJY86" s="2"/>
      <c r="TJZ86" s="2"/>
      <c r="TKA86" s="2"/>
      <c r="TKB86" s="2"/>
      <c r="TKC86" s="2"/>
      <c r="TKD86" s="2"/>
      <c r="TKE86" s="2"/>
      <c r="TKF86" s="2"/>
      <c r="TKG86" s="2"/>
      <c r="TKH86" s="2"/>
      <c r="TKI86" s="2"/>
      <c r="TKJ86" s="2"/>
      <c r="TKK86" s="2"/>
      <c r="TKL86" s="2"/>
      <c r="TKM86" s="2"/>
      <c r="TKN86" s="2"/>
      <c r="TKO86" s="2"/>
      <c r="TKP86" s="2"/>
      <c r="TKQ86" s="2"/>
      <c r="TKR86" s="2"/>
      <c r="TKS86" s="2"/>
      <c r="TKT86" s="2"/>
      <c r="TKU86" s="2"/>
      <c r="TKV86" s="2"/>
      <c r="TKW86" s="2"/>
      <c r="TKX86" s="2"/>
      <c r="TKY86" s="2"/>
      <c r="TKZ86" s="2"/>
      <c r="TLA86" s="2"/>
      <c r="TLB86" s="2"/>
      <c r="TLC86" s="2"/>
      <c r="TLD86" s="2"/>
      <c r="TLE86" s="2"/>
      <c r="TLF86" s="2"/>
      <c r="TLG86" s="2"/>
      <c r="TLH86" s="2"/>
      <c r="TLI86" s="2"/>
      <c r="TLJ86" s="2"/>
      <c r="TLK86" s="2"/>
      <c r="TLL86" s="2"/>
      <c r="TLM86" s="2"/>
      <c r="TLN86" s="2"/>
      <c r="TLO86" s="2"/>
      <c r="TLP86" s="2"/>
      <c r="TLQ86" s="2"/>
      <c r="TLR86" s="2"/>
      <c r="TLS86" s="2"/>
      <c r="TLT86" s="2"/>
      <c r="TLU86" s="2"/>
      <c r="TLV86" s="2"/>
      <c r="TLW86" s="2"/>
      <c r="TLX86" s="2"/>
      <c r="TLY86" s="2"/>
      <c r="TLZ86" s="2"/>
      <c r="TMA86" s="2"/>
      <c r="TMB86" s="2"/>
      <c r="TMC86" s="2"/>
      <c r="TMD86" s="2"/>
      <c r="TME86" s="2"/>
      <c r="TMF86" s="2"/>
      <c r="TMG86" s="2"/>
      <c r="TMH86" s="2"/>
      <c r="TMI86" s="2"/>
      <c r="TMJ86" s="2"/>
      <c r="TMK86" s="2"/>
      <c r="TML86" s="2"/>
      <c r="TMM86" s="2"/>
      <c r="TMN86" s="2"/>
      <c r="TMO86" s="2"/>
      <c r="TMP86" s="2"/>
      <c r="TMQ86" s="2"/>
      <c r="TMR86" s="2"/>
      <c r="TMS86" s="2"/>
      <c r="TMT86" s="2"/>
      <c r="TMU86" s="2"/>
      <c r="TMV86" s="2"/>
      <c r="TMW86" s="2"/>
      <c r="TMX86" s="2"/>
      <c r="TMY86" s="2"/>
      <c r="TMZ86" s="2"/>
      <c r="TNA86" s="2"/>
      <c r="TNB86" s="2"/>
      <c r="TNC86" s="2"/>
      <c r="TND86" s="2"/>
      <c r="TNE86" s="2"/>
      <c r="TNF86" s="2"/>
      <c r="TNG86" s="2"/>
      <c r="TNH86" s="2"/>
      <c r="TNI86" s="2"/>
      <c r="TNJ86" s="2"/>
      <c r="TNK86" s="2"/>
      <c r="TNL86" s="2"/>
      <c r="TNM86" s="2"/>
      <c r="TNN86" s="2"/>
      <c r="TNO86" s="2"/>
      <c r="TNP86" s="2"/>
      <c r="TNQ86" s="2"/>
      <c r="TNR86" s="2"/>
      <c r="TNS86" s="2"/>
      <c r="TNT86" s="2"/>
      <c r="TNU86" s="2"/>
      <c r="TNV86" s="2"/>
      <c r="TNW86" s="2"/>
      <c r="TNX86" s="2"/>
      <c r="TNY86" s="2"/>
      <c r="TNZ86" s="2"/>
      <c r="TOA86" s="2"/>
      <c r="TOB86" s="2"/>
      <c r="TOC86" s="2"/>
      <c r="TOD86" s="2"/>
      <c r="TOE86" s="2"/>
      <c r="TOF86" s="2"/>
      <c r="TOG86" s="2"/>
      <c r="TOH86" s="2"/>
      <c r="TOI86" s="2"/>
      <c r="TOJ86" s="2"/>
      <c r="TOK86" s="2"/>
      <c r="TOL86" s="2"/>
      <c r="TOM86" s="2"/>
      <c r="TON86" s="2"/>
      <c r="TOO86" s="2"/>
      <c r="TOP86" s="2"/>
      <c r="TOQ86" s="2"/>
      <c r="TOR86" s="2"/>
      <c r="TOS86" s="2"/>
      <c r="TOT86" s="2"/>
      <c r="TOU86" s="2"/>
      <c r="TOV86" s="2"/>
      <c r="TOW86" s="2"/>
      <c r="TOX86" s="2"/>
      <c r="TOY86" s="2"/>
      <c r="TOZ86" s="2"/>
      <c r="TPA86" s="2"/>
      <c r="TPB86" s="2"/>
      <c r="TPC86" s="2"/>
      <c r="TPD86" s="2"/>
      <c r="TPE86" s="2"/>
      <c r="TPF86" s="2"/>
      <c r="TPG86" s="2"/>
      <c r="TPH86" s="2"/>
      <c r="TPI86" s="2"/>
      <c r="TPJ86" s="2"/>
      <c r="TPK86" s="2"/>
      <c r="TPL86" s="2"/>
      <c r="TPM86" s="2"/>
      <c r="TPN86" s="2"/>
      <c r="TPO86" s="2"/>
      <c r="TPP86" s="2"/>
      <c r="TPQ86" s="2"/>
      <c r="TPR86" s="2"/>
      <c r="TPS86" s="2"/>
      <c r="TPT86" s="2"/>
      <c r="TPU86" s="2"/>
      <c r="TPV86" s="2"/>
      <c r="TPW86" s="2"/>
      <c r="TPX86" s="2"/>
      <c r="TPY86" s="2"/>
      <c r="TPZ86" s="2"/>
      <c r="TQA86" s="2"/>
      <c r="TQB86" s="2"/>
      <c r="TQC86" s="2"/>
      <c r="TQD86" s="2"/>
      <c r="TQE86" s="2"/>
      <c r="TQF86" s="2"/>
      <c r="TQG86" s="2"/>
      <c r="TQH86" s="2"/>
      <c r="TQI86" s="2"/>
      <c r="TQJ86" s="2"/>
      <c r="TQK86" s="2"/>
      <c r="TQL86" s="2"/>
      <c r="TQM86" s="2"/>
      <c r="TQN86" s="2"/>
      <c r="TQO86" s="2"/>
      <c r="TQP86" s="2"/>
      <c r="TQQ86" s="2"/>
      <c r="TQR86" s="2"/>
      <c r="TQS86" s="2"/>
      <c r="TQT86" s="2"/>
      <c r="TQU86" s="2"/>
      <c r="TQV86" s="2"/>
      <c r="TQW86" s="2"/>
      <c r="TQX86" s="2"/>
      <c r="TQY86" s="2"/>
      <c r="TQZ86" s="2"/>
      <c r="TRA86" s="2"/>
      <c r="TRB86" s="2"/>
      <c r="TRC86" s="2"/>
      <c r="TRD86" s="2"/>
      <c r="TRE86" s="2"/>
      <c r="TRF86" s="2"/>
      <c r="TRG86" s="2"/>
      <c r="TRH86" s="2"/>
      <c r="TRI86" s="2"/>
      <c r="TRJ86" s="2"/>
      <c r="TRK86" s="2"/>
      <c r="TRL86" s="2"/>
      <c r="TRM86" s="2"/>
      <c r="TRN86" s="2"/>
      <c r="TRO86" s="2"/>
      <c r="TRP86" s="2"/>
      <c r="TRQ86" s="2"/>
      <c r="TRR86" s="2"/>
      <c r="TRS86" s="2"/>
      <c r="TRT86" s="2"/>
      <c r="TRU86" s="2"/>
      <c r="TRV86" s="2"/>
      <c r="TRW86" s="2"/>
      <c r="TRX86" s="2"/>
      <c r="TRY86" s="2"/>
      <c r="TRZ86" s="2"/>
      <c r="TSA86" s="2"/>
      <c r="TSB86" s="2"/>
      <c r="TSC86" s="2"/>
      <c r="TSD86" s="2"/>
      <c r="TSE86" s="2"/>
      <c r="TSF86" s="2"/>
      <c r="TSG86" s="2"/>
      <c r="TSH86" s="2"/>
      <c r="TSI86" s="2"/>
      <c r="TSJ86" s="2"/>
      <c r="TSK86" s="2"/>
      <c r="TSL86" s="2"/>
      <c r="TSM86" s="2"/>
      <c r="TSN86" s="2"/>
      <c r="TSO86" s="2"/>
      <c r="TSP86" s="2"/>
      <c r="TSQ86" s="2"/>
      <c r="TSR86" s="2"/>
      <c r="TSS86" s="2"/>
      <c r="TST86" s="2"/>
      <c r="TSU86" s="2"/>
      <c r="TSV86" s="2"/>
      <c r="TSW86" s="2"/>
      <c r="TSX86" s="2"/>
      <c r="TSY86" s="2"/>
      <c r="TSZ86" s="2"/>
      <c r="TTA86" s="2"/>
      <c r="TTB86" s="2"/>
      <c r="TTC86" s="2"/>
      <c r="TTD86" s="2"/>
      <c r="TTE86" s="2"/>
      <c r="TTF86" s="2"/>
      <c r="TTG86" s="2"/>
      <c r="TTH86" s="2"/>
      <c r="TTI86" s="2"/>
      <c r="TTJ86" s="2"/>
      <c r="TTK86" s="2"/>
      <c r="TTL86" s="2"/>
      <c r="TTM86" s="2"/>
      <c r="TTN86" s="2"/>
      <c r="TTO86" s="2"/>
      <c r="TTP86" s="2"/>
      <c r="TTQ86" s="2"/>
      <c r="TTR86" s="2"/>
      <c r="TTS86" s="2"/>
      <c r="TTT86" s="2"/>
      <c r="TTU86" s="2"/>
      <c r="TTV86" s="2"/>
      <c r="TTW86" s="2"/>
      <c r="TTX86" s="2"/>
      <c r="TTY86" s="2"/>
      <c r="TTZ86" s="2"/>
      <c r="TUA86" s="2"/>
      <c r="TUB86" s="2"/>
      <c r="TUC86" s="2"/>
      <c r="TUD86" s="2"/>
      <c r="TUE86" s="2"/>
      <c r="TUF86" s="2"/>
      <c r="TUG86" s="2"/>
      <c r="TUH86" s="2"/>
      <c r="TUI86" s="2"/>
      <c r="TUJ86" s="2"/>
      <c r="TUK86" s="2"/>
      <c r="TUL86" s="2"/>
      <c r="TUM86" s="2"/>
      <c r="TUN86" s="2"/>
      <c r="TUO86" s="2"/>
      <c r="TUP86" s="2"/>
      <c r="TUQ86" s="2"/>
      <c r="TUR86" s="2"/>
      <c r="TUS86" s="2"/>
      <c r="TUT86" s="2"/>
      <c r="TUU86" s="2"/>
      <c r="TUV86" s="2"/>
      <c r="TUW86" s="2"/>
      <c r="TUX86" s="2"/>
      <c r="TUY86" s="2"/>
      <c r="TUZ86" s="2"/>
      <c r="TVA86" s="2"/>
      <c r="TVB86" s="2"/>
      <c r="TVC86" s="2"/>
      <c r="TVD86" s="2"/>
      <c r="TVE86" s="2"/>
      <c r="TVF86" s="2"/>
      <c r="TVG86" s="2"/>
      <c r="TVH86" s="2"/>
      <c r="TVI86" s="2"/>
      <c r="TVJ86" s="2"/>
      <c r="TVK86" s="2"/>
      <c r="TVL86" s="2"/>
      <c r="TVM86" s="2"/>
      <c r="TVN86" s="2"/>
      <c r="TVO86" s="2"/>
      <c r="TVP86" s="2"/>
      <c r="TVQ86" s="2"/>
      <c r="TVR86" s="2"/>
      <c r="TVS86" s="2"/>
      <c r="TVT86" s="2"/>
      <c r="TVU86" s="2"/>
      <c r="TVV86" s="2"/>
      <c r="TVW86" s="2"/>
      <c r="TVX86" s="2"/>
      <c r="TVY86" s="2"/>
      <c r="TVZ86" s="2"/>
      <c r="TWA86" s="2"/>
      <c r="TWB86" s="2"/>
      <c r="TWC86" s="2"/>
      <c r="TWD86" s="2"/>
      <c r="TWE86" s="2"/>
      <c r="TWF86" s="2"/>
      <c r="TWG86" s="2"/>
      <c r="TWH86" s="2"/>
      <c r="TWI86" s="2"/>
      <c r="TWJ86" s="2"/>
      <c r="TWK86" s="2"/>
      <c r="TWL86" s="2"/>
      <c r="TWM86" s="2"/>
      <c r="TWN86" s="2"/>
      <c r="TWO86" s="2"/>
      <c r="TWP86" s="2"/>
      <c r="TWQ86" s="2"/>
      <c r="TWR86" s="2"/>
      <c r="TWS86" s="2"/>
      <c r="TWT86" s="2"/>
      <c r="TWU86" s="2"/>
      <c r="TWV86" s="2"/>
      <c r="TWW86" s="2"/>
      <c r="TWX86" s="2"/>
      <c r="TWY86" s="2"/>
      <c r="TWZ86" s="2"/>
      <c r="TXA86" s="2"/>
      <c r="TXB86" s="2"/>
      <c r="TXC86" s="2"/>
      <c r="TXD86" s="2"/>
      <c r="TXE86" s="2"/>
      <c r="TXF86" s="2"/>
      <c r="TXG86" s="2"/>
      <c r="TXH86" s="2"/>
      <c r="TXI86" s="2"/>
      <c r="TXJ86" s="2"/>
      <c r="TXK86" s="2"/>
      <c r="TXL86" s="2"/>
      <c r="TXM86" s="2"/>
      <c r="TXN86" s="2"/>
      <c r="TXO86" s="2"/>
      <c r="TXP86" s="2"/>
      <c r="TXQ86" s="2"/>
      <c r="TXR86" s="2"/>
      <c r="TXS86" s="2"/>
      <c r="TXT86" s="2"/>
      <c r="TXU86" s="2"/>
      <c r="TXV86" s="2"/>
      <c r="TXW86" s="2"/>
      <c r="TXX86" s="2"/>
      <c r="TXY86" s="2"/>
      <c r="TXZ86" s="2"/>
      <c r="TYA86" s="2"/>
      <c r="TYB86" s="2"/>
      <c r="TYC86" s="2"/>
      <c r="TYD86" s="2"/>
      <c r="TYE86" s="2"/>
      <c r="TYF86" s="2"/>
      <c r="TYG86" s="2"/>
      <c r="TYH86" s="2"/>
      <c r="TYI86" s="2"/>
      <c r="TYJ86" s="2"/>
      <c r="TYK86" s="2"/>
      <c r="TYL86" s="2"/>
      <c r="TYM86" s="2"/>
      <c r="TYN86" s="2"/>
      <c r="TYO86" s="2"/>
      <c r="TYP86" s="2"/>
      <c r="TYQ86" s="2"/>
      <c r="TYR86" s="2"/>
      <c r="TYS86" s="2"/>
      <c r="TYT86" s="2"/>
      <c r="TYU86" s="2"/>
      <c r="TYV86" s="2"/>
      <c r="TYW86" s="2"/>
      <c r="TYX86" s="2"/>
      <c r="TYY86" s="2"/>
      <c r="TYZ86" s="2"/>
      <c r="TZA86" s="2"/>
      <c r="TZB86" s="2"/>
      <c r="TZC86" s="2"/>
      <c r="TZD86" s="2"/>
      <c r="TZE86" s="2"/>
      <c r="TZF86" s="2"/>
      <c r="TZG86" s="2"/>
      <c r="TZH86" s="2"/>
      <c r="TZI86" s="2"/>
      <c r="TZJ86" s="2"/>
      <c r="TZK86" s="2"/>
      <c r="TZL86" s="2"/>
      <c r="TZM86" s="2"/>
      <c r="TZN86" s="2"/>
      <c r="TZO86" s="2"/>
      <c r="TZP86" s="2"/>
      <c r="TZQ86" s="2"/>
      <c r="TZR86" s="2"/>
      <c r="TZS86" s="2"/>
      <c r="TZT86" s="2"/>
      <c r="TZU86" s="2"/>
      <c r="TZV86" s="2"/>
      <c r="TZW86" s="2"/>
      <c r="TZX86" s="2"/>
      <c r="TZY86" s="2"/>
      <c r="TZZ86" s="2"/>
      <c r="UAA86" s="2"/>
      <c r="UAB86" s="2"/>
      <c r="UAC86" s="2"/>
      <c r="UAD86" s="2"/>
      <c r="UAE86" s="2"/>
      <c r="UAF86" s="2"/>
      <c r="UAG86" s="2"/>
      <c r="UAH86" s="2"/>
      <c r="UAI86" s="2"/>
      <c r="UAJ86" s="2"/>
      <c r="UAK86" s="2"/>
      <c r="UAL86" s="2"/>
      <c r="UAM86" s="2"/>
      <c r="UAN86" s="2"/>
      <c r="UAO86" s="2"/>
      <c r="UAP86" s="2"/>
      <c r="UAQ86" s="2"/>
      <c r="UAR86" s="2"/>
      <c r="UAS86" s="2"/>
      <c r="UAT86" s="2"/>
      <c r="UAU86" s="2"/>
      <c r="UAV86" s="2"/>
      <c r="UAW86" s="2"/>
      <c r="UAX86" s="2"/>
      <c r="UAY86" s="2"/>
      <c r="UAZ86" s="2"/>
      <c r="UBA86" s="2"/>
      <c r="UBB86" s="2"/>
      <c r="UBC86" s="2"/>
      <c r="UBD86" s="2"/>
      <c r="UBE86" s="2"/>
      <c r="UBF86" s="2"/>
      <c r="UBG86" s="2"/>
      <c r="UBH86" s="2"/>
      <c r="UBI86" s="2"/>
      <c r="UBJ86" s="2"/>
      <c r="UBK86" s="2"/>
      <c r="UBL86" s="2"/>
      <c r="UBM86" s="2"/>
      <c r="UBN86" s="2"/>
      <c r="UBO86" s="2"/>
      <c r="UBP86" s="2"/>
      <c r="UBQ86" s="2"/>
      <c r="UBR86" s="2"/>
      <c r="UBS86" s="2"/>
      <c r="UBT86" s="2"/>
      <c r="UBU86" s="2"/>
      <c r="UBV86" s="2"/>
      <c r="UBW86" s="2"/>
      <c r="UBX86" s="2"/>
      <c r="UBY86" s="2"/>
      <c r="UBZ86" s="2"/>
      <c r="UCA86" s="2"/>
      <c r="UCB86" s="2"/>
      <c r="UCC86" s="2"/>
      <c r="UCD86" s="2"/>
      <c r="UCE86" s="2"/>
      <c r="UCF86" s="2"/>
      <c r="UCG86" s="2"/>
      <c r="UCH86" s="2"/>
      <c r="UCI86" s="2"/>
      <c r="UCJ86" s="2"/>
      <c r="UCK86" s="2"/>
      <c r="UCL86" s="2"/>
      <c r="UCM86" s="2"/>
      <c r="UCN86" s="2"/>
      <c r="UCO86" s="2"/>
      <c r="UCP86" s="2"/>
      <c r="UCQ86" s="2"/>
      <c r="UCR86" s="2"/>
      <c r="UCS86" s="2"/>
      <c r="UCT86" s="2"/>
      <c r="UCU86" s="2"/>
      <c r="UCV86" s="2"/>
      <c r="UCW86" s="2"/>
      <c r="UCX86" s="2"/>
      <c r="UCY86" s="2"/>
      <c r="UCZ86" s="2"/>
      <c r="UDA86" s="2"/>
      <c r="UDB86" s="2"/>
      <c r="UDC86" s="2"/>
      <c r="UDD86" s="2"/>
      <c r="UDE86" s="2"/>
      <c r="UDF86" s="2"/>
      <c r="UDG86" s="2"/>
      <c r="UDH86" s="2"/>
      <c r="UDI86" s="2"/>
      <c r="UDJ86" s="2"/>
      <c r="UDK86" s="2"/>
      <c r="UDL86" s="2"/>
      <c r="UDM86" s="2"/>
      <c r="UDN86" s="2"/>
      <c r="UDO86" s="2"/>
      <c r="UDP86" s="2"/>
      <c r="UDQ86" s="2"/>
      <c r="UDR86" s="2"/>
      <c r="UDS86" s="2"/>
      <c r="UDT86" s="2"/>
      <c r="UDU86" s="2"/>
      <c r="UDV86" s="2"/>
      <c r="UDW86" s="2"/>
      <c r="UDX86" s="2"/>
      <c r="UDY86" s="2"/>
      <c r="UDZ86" s="2"/>
      <c r="UEA86" s="2"/>
      <c r="UEB86" s="2"/>
      <c r="UEC86" s="2"/>
      <c r="UED86" s="2"/>
      <c r="UEE86" s="2"/>
      <c r="UEF86" s="2"/>
      <c r="UEG86" s="2"/>
      <c r="UEH86" s="2"/>
      <c r="UEI86" s="2"/>
      <c r="UEJ86" s="2"/>
      <c r="UEK86" s="2"/>
      <c r="UEL86" s="2"/>
      <c r="UEM86" s="2"/>
      <c r="UEN86" s="2"/>
      <c r="UEO86" s="2"/>
      <c r="UEP86" s="2"/>
      <c r="UEQ86" s="2"/>
      <c r="UER86" s="2"/>
      <c r="UES86" s="2"/>
      <c r="UET86" s="2"/>
      <c r="UEU86" s="2"/>
      <c r="UEV86" s="2"/>
      <c r="UEW86" s="2"/>
      <c r="UEX86" s="2"/>
      <c r="UEY86" s="2"/>
      <c r="UEZ86" s="2"/>
      <c r="UFA86" s="2"/>
      <c r="UFB86" s="2"/>
      <c r="UFC86" s="2"/>
      <c r="UFD86" s="2"/>
      <c r="UFE86" s="2"/>
      <c r="UFF86" s="2"/>
      <c r="UFG86" s="2"/>
      <c r="UFH86" s="2"/>
      <c r="UFI86" s="2"/>
      <c r="UFJ86" s="2"/>
      <c r="UFK86" s="2"/>
      <c r="UFL86" s="2"/>
      <c r="UFM86" s="2"/>
      <c r="UFN86" s="2"/>
      <c r="UFO86" s="2"/>
      <c r="UFP86" s="2"/>
      <c r="UFQ86" s="2"/>
      <c r="UFR86" s="2"/>
      <c r="UFS86" s="2"/>
      <c r="UFT86" s="2"/>
      <c r="UFU86" s="2"/>
      <c r="UFV86" s="2"/>
      <c r="UFW86" s="2"/>
      <c r="UFX86" s="2"/>
      <c r="UFY86" s="2"/>
      <c r="UFZ86" s="2"/>
      <c r="UGA86" s="2"/>
      <c r="UGB86" s="2"/>
      <c r="UGC86" s="2"/>
      <c r="UGD86" s="2"/>
      <c r="UGE86" s="2"/>
      <c r="UGF86" s="2"/>
      <c r="UGG86" s="2"/>
      <c r="UGH86" s="2"/>
      <c r="UGI86" s="2"/>
      <c r="UGJ86" s="2"/>
      <c r="UGK86" s="2"/>
      <c r="UGL86" s="2"/>
      <c r="UGM86" s="2"/>
      <c r="UGN86" s="2"/>
      <c r="UGO86" s="2"/>
      <c r="UGP86" s="2"/>
      <c r="UGQ86" s="2"/>
      <c r="UGR86" s="2"/>
      <c r="UGS86" s="2"/>
      <c r="UGT86" s="2"/>
      <c r="UGU86" s="2"/>
      <c r="UGV86" s="2"/>
      <c r="UGW86" s="2"/>
      <c r="UGX86" s="2"/>
      <c r="UGY86" s="2"/>
      <c r="UGZ86" s="2"/>
      <c r="UHA86" s="2"/>
      <c r="UHB86" s="2"/>
      <c r="UHC86" s="2"/>
      <c r="UHD86" s="2"/>
      <c r="UHE86" s="2"/>
      <c r="UHF86" s="2"/>
      <c r="UHG86" s="2"/>
      <c r="UHH86" s="2"/>
      <c r="UHI86" s="2"/>
      <c r="UHJ86" s="2"/>
      <c r="UHK86" s="2"/>
      <c r="UHL86" s="2"/>
      <c r="UHM86" s="2"/>
      <c r="UHN86" s="2"/>
      <c r="UHO86" s="2"/>
      <c r="UHP86" s="2"/>
      <c r="UHQ86" s="2"/>
      <c r="UHR86" s="2"/>
      <c r="UHS86" s="2"/>
      <c r="UHT86" s="2"/>
      <c r="UHU86" s="2"/>
      <c r="UHV86" s="2"/>
      <c r="UHW86" s="2"/>
      <c r="UHX86" s="2"/>
      <c r="UHY86" s="2"/>
      <c r="UHZ86" s="2"/>
      <c r="UIA86" s="2"/>
      <c r="UIB86" s="2"/>
      <c r="UIC86" s="2"/>
      <c r="UID86" s="2"/>
      <c r="UIE86" s="2"/>
      <c r="UIF86" s="2"/>
      <c r="UIG86" s="2"/>
      <c r="UIH86" s="2"/>
      <c r="UII86" s="2"/>
      <c r="UIJ86" s="2"/>
      <c r="UIK86" s="2"/>
      <c r="UIL86" s="2"/>
      <c r="UIM86" s="2"/>
      <c r="UIN86" s="2"/>
      <c r="UIO86" s="2"/>
      <c r="UIP86" s="2"/>
      <c r="UIQ86" s="2"/>
      <c r="UIR86" s="2"/>
      <c r="UIS86" s="2"/>
      <c r="UIT86" s="2"/>
      <c r="UIU86" s="2"/>
      <c r="UIV86" s="2"/>
      <c r="UIW86" s="2"/>
      <c r="UIX86" s="2"/>
      <c r="UIY86" s="2"/>
      <c r="UIZ86" s="2"/>
      <c r="UJA86" s="2"/>
      <c r="UJB86" s="2"/>
      <c r="UJC86" s="2"/>
      <c r="UJD86" s="2"/>
      <c r="UJE86" s="2"/>
      <c r="UJF86" s="2"/>
      <c r="UJG86" s="2"/>
      <c r="UJH86" s="2"/>
      <c r="UJI86" s="2"/>
      <c r="UJJ86" s="2"/>
      <c r="UJK86" s="2"/>
      <c r="UJL86" s="2"/>
      <c r="UJM86" s="2"/>
      <c r="UJN86" s="2"/>
      <c r="UJO86" s="2"/>
      <c r="UJP86" s="2"/>
      <c r="UJQ86" s="2"/>
      <c r="UJR86" s="2"/>
      <c r="UJS86" s="2"/>
      <c r="UJT86" s="2"/>
      <c r="UJU86" s="2"/>
      <c r="UJV86" s="2"/>
      <c r="UJW86" s="2"/>
      <c r="UJX86" s="2"/>
      <c r="UJY86" s="2"/>
      <c r="UJZ86" s="2"/>
      <c r="UKA86" s="2"/>
      <c r="UKB86" s="2"/>
      <c r="UKC86" s="2"/>
      <c r="UKD86" s="2"/>
      <c r="UKE86" s="2"/>
      <c r="UKF86" s="2"/>
      <c r="UKG86" s="2"/>
      <c r="UKH86" s="2"/>
      <c r="UKI86" s="2"/>
      <c r="UKJ86" s="2"/>
      <c r="UKK86" s="2"/>
      <c r="UKL86" s="2"/>
      <c r="UKM86" s="2"/>
      <c r="UKN86" s="2"/>
      <c r="UKO86" s="2"/>
      <c r="UKP86" s="2"/>
      <c r="UKQ86" s="2"/>
      <c r="UKR86" s="2"/>
      <c r="UKS86" s="2"/>
      <c r="UKT86" s="2"/>
      <c r="UKU86" s="2"/>
      <c r="UKV86" s="2"/>
      <c r="UKW86" s="2"/>
      <c r="UKX86" s="2"/>
      <c r="UKY86" s="2"/>
      <c r="UKZ86" s="2"/>
      <c r="ULA86" s="2"/>
      <c r="ULB86" s="2"/>
      <c r="ULC86" s="2"/>
      <c r="ULD86" s="2"/>
      <c r="ULE86" s="2"/>
      <c r="ULF86" s="2"/>
      <c r="ULG86" s="2"/>
      <c r="ULH86" s="2"/>
      <c r="ULI86" s="2"/>
      <c r="ULJ86" s="2"/>
      <c r="ULK86" s="2"/>
      <c r="ULL86" s="2"/>
      <c r="ULM86" s="2"/>
      <c r="ULN86" s="2"/>
      <c r="ULO86" s="2"/>
      <c r="ULP86" s="2"/>
      <c r="ULQ86" s="2"/>
      <c r="ULR86" s="2"/>
      <c r="ULS86" s="2"/>
      <c r="ULT86" s="2"/>
      <c r="ULU86" s="2"/>
      <c r="ULV86" s="2"/>
      <c r="ULW86" s="2"/>
      <c r="ULX86" s="2"/>
      <c r="ULY86" s="2"/>
      <c r="ULZ86" s="2"/>
      <c r="UMA86" s="2"/>
      <c r="UMB86" s="2"/>
      <c r="UMC86" s="2"/>
      <c r="UMD86" s="2"/>
      <c r="UME86" s="2"/>
      <c r="UMF86" s="2"/>
      <c r="UMG86" s="2"/>
      <c r="UMH86" s="2"/>
      <c r="UMI86" s="2"/>
      <c r="UMJ86" s="2"/>
      <c r="UMK86" s="2"/>
      <c r="UML86" s="2"/>
      <c r="UMM86" s="2"/>
      <c r="UMN86" s="2"/>
      <c r="UMO86" s="2"/>
      <c r="UMP86" s="2"/>
      <c r="UMQ86" s="2"/>
      <c r="UMR86" s="2"/>
      <c r="UMS86" s="2"/>
      <c r="UMT86" s="2"/>
      <c r="UMU86" s="2"/>
      <c r="UMV86" s="2"/>
      <c r="UMW86" s="2"/>
      <c r="UMX86" s="2"/>
      <c r="UMY86" s="2"/>
      <c r="UMZ86" s="2"/>
      <c r="UNA86" s="2"/>
      <c r="UNB86" s="2"/>
      <c r="UNC86" s="2"/>
      <c r="UND86" s="2"/>
      <c r="UNE86" s="2"/>
      <c r="UNF86" s="2"/>
      <c r="UNG86" s="2"/>
      <c r="UNH86" s="2"/>
      <c r="UNI86" s="2"/>
      <c r="UNJ86" s="2"/>
      <c r="UNK86" s="2"/>
      <c r="UNL86" s="2"/>
      <c r="UNM86" s="2"/>
      <c r="UNN86" s="2"/>
      <c r="UNO86" s="2"/>
      <c r="UNP86" s="2"/>
      <c r="UNQ86" s="2"/>
      <c r="UNR86" s="2"/>
      <c r="UNS86" s="2"/>
      <c r="UNT86" s="2"/>
      <c r="UNU86" s="2"/>
      <c r="UNV86" s="2"/>
      <c r="UNW86" s="2"/>
      <c r="UNX86" s="2"/>
      <c r="UNY86" s="2"/>
      <c r="UNZ86" s="2"/>
      <c r="UOA86" s="2"/>
      <c r="UOB86" s="2"/>
      <c r="UOC86" s="2"/>
      <c r="UOD86" s="2"/>
      <c r="UOE86" s="2"/>
      <c r="UOF86" s="2"/>
      <c r="UOG86" s="2"/>
      <c r="UOH86" s="2"/>
      <c r="UOI86" s="2"/>
      <c r="UOJ86" s="2"/>
      <c r="UOK86" s="2"/>
      <c r="UOL86" s="2"/>
      <c r="UOM86" s="2"/>
      <c r="UON86" s="2"/>
      <c r="UOO86" s="2"/>
      <c r="UOP86" s="2"/>
      <c r="UOQ86" s="2"/>
      <c r="UOR86" s="2"/>
      <c r="UOS86" s="2"/>
      <c r="UOT86" s="2"/>
      <c r="UOU86" s="2"/>
      <c r="UOV86" s="2"/>
      <c r="UOW86" s="2"/>
      <c r="UOX86" s="2"/>
      <c r="UOY86" s="2"/>
      <c r="UOZ86" s="2"/>
      <c r="UPA86" s="2"/>
      <c r="UPB86" s="2"/>
      <c r="UPC86" s="2"/>
      <c r="UPD86" s="2"/>
      <c r="UPE86" s="2"/>
      <c r="UPF86" s="2"/>
      <c r="UPG86" s="2"/>
      <c r="UPH86" s="2"/>
      <c r="UPI86" s="2"/>
      <c r="UPJ86" s="2"/>
      <c r="UPK86" s="2"/>
      <c r="UPL86" s="2"/>
      <c r="UPM86" s="2"/>
      <c r="UPN86" s="2"/>
      <c r="UPO86" s="2"/>
      <c r="UPP86" s="2"/>
      <c r="UPQ86" s="2"/>
      <c r="UPR86" s="2"/>
      <c r="UPS86" s="2"/>
      <c r="UPT86" s="2"/>
      <c r="UPU86" s="2"/>
      <c r="UPV86" s="2"/>
      <c r="UPW86" s="2"/>
      <c r="UPX86" s="2"/>
      <c r="UPY86" s="2"/>
      <c r="UPZ86" s="2"/>
      <c r="UQA86" s="2"/>
      <c r="UQB86" s="2"/>
      <c r="UQC86" s="2"/>
      <c r="UQD86" s="2"/>
      <c r="UQE86" s="2"/>
      <c r="UQF86" s="2"/>
      <c r="UQG86" s="2"/>
      <c r="UQH86" s="2"/>
      <c r="UQI86" s="2"/>
      <c r="UQJ86" s="2"/>
      <c r="UQK86" s="2"/>
      <c r="UQL86" s="2"/>
      <c r="UQM86" s="2"/>
      <c r="UQN86" s="2"/>
      <c r="UQO86" s="2"/>
      <c r="UQP86" s="2"/>
      <c r="UQQ86" s="2"/>
      <c r="UQR86" s="2"/>
      <c r="UQS86" s="2"/>
      <c r="UQT86" s="2"/>
      <c r="UQU86" s="2"/>
      <c r="UQV86" s="2"/>
      <c r="UQW86" s="2"/>
      <c r="UQX86" s="2"/>
      <c r="UQY86" s="2"/>
      <c r="UQZ86" s="2"/>
      <c r="URA86" s="2"/>
      <c r="URB86" s="2"/>
      <c r="URC86" s="2"/>
      <c r="URD86" s="2"/>
      <c r="URE86" s="2"/>
      <c r="URF86" s="2"/>
      <c r="URG86" s="2"/>
      <c r="URH86" s="2"/>
      <c r="URI86" s="2"/>
      <c r="URJ86" s="2"/>
      <c r="URK86" s="2"/>
      <c r="URL86" s="2"/>
      <c r="URM86" s="2"/>
      <c r="URN86" s="2"/>
      <c r="URO86" s="2"/>
      <c r="URP86" s="2"/>
      <c r="URQ86" s="2"/>
      <c r="URR86" s="2"/>
      <c r="URS86" s="2"/>
      <c r="URT86" s="2"/>
      <c r="URU86" s="2"/>
      <c r="URV86" s="2"/>
      <c r="URW86" s="2"/>
      <c r="URX86" s="2"/>
      <c r="URY86" s="2"/>
      <c r="URZ86" s="2"/>
      <c r="USA86" s="2"/>
      <c r="USB86" s="2"/>
      <c r="USC86" s="2"/>
      <c r="USD86" s="2"/>
      <c r="USE86" s="2"/>
      <c r="USF86" s="2"/>
      <c r="USG86" s="2"/>
      <c r="USH86" s="2"/>
      <c r="USI86" s="2"/>
      <c r="USJ86" s="2"/>
      <c r="USK86" s="2"/>
      <c r="USL86" s="2"/>
      <c r="USM86" s="2"/>
      <c r="USN86" s="2"/>
      <c r="USO86" s="2"/>
      <c r="USP86" s="2"/>
      <c r="USQ86" s="2"/>
      <c r="USR86" s="2"/>
      <c r="USS86" s="2"/>
      <c r="UST86" s="2"/>
      <c r="USU86" s="2"/>
      <c r="USV86" s="2"/>
      <c r="USW86" s="2"/>
      <c r="USX86" s="2"/>
      <c r="USY86" s="2"/>
      <c r="USZ86" s="2"/>
      <c r="UTA86" s="2"/>
      <c r="UTB86" s="2"/>
      <c r="UTC86" s="2"/>
      <c r="UTD86" s="2"/>
      <c r="UTE86" s="2"/>
      <c r="UTF86" s="2"/>
      <c r="UTG86" s="2"/>
      <c r="UTH86" s="2"/>
      <c r="UTI86" s="2"/>
      <c r="UTJ86" s="2"/>
      <c r="UTK86" s="2"/>
      <c r="UTL86" s="2"/>
      <c r="UTM86" s="2"/>
      <c r="UTN86" s="2"/>
      <c r="UTO86" s="2"/>
      <c r="UTP86" s="2"/>
      <c r="UTQ86" s="2"/>
      <c r="UTR86" s="2"/>
      <c r="UTS86" s="2"/>
      <c r="UTT86" s="2"/>
      <c r="UTU86" s="2"/>
      <c r="UTV86" s="2"/>
      <c r="UTW86" s="2"/>
      <c r="UTX86" s="2"/>
      <c r="UTY86" s="2"/>
      <c r="UTZ86" s="2"/>
      <c r="UUA86" s="2"/>
      <c r="UUB86" s="2"/>
      <c r="UUC86" s="2"/>
      <c r="UUD86" s="2"/>
      <c r="UUE86" s="2"/>
      <c r="UUF86" s="2"/>
      <c r="UUG86" s="2"/>
      <c r="UUH86" s="2"/>
      <c r="UUI86" s="2"/>
      <c r="UUJ86" s="2"/>
      <c r="UUK86" s="2"/>
      <c r="UUL86" s="2"/>
      <c r="UUM86" s="2"/>
      <c r="UUN86" s="2"/>
      <c r="UUO86" s="2"/>
      <c r="UUP86" s="2"/>
      <c r="UUQ86" s="2"/>
      <c r="UUR86" s="2"/>
      <c r="UUS86" s="2"/>
      <c r="UUT86" s="2"/>
      <c r="UUU86" s="2"/>
      <c r="UUV86" s="2"/>
      <c r="UUW86" s="2"/>
      <c r="UUX86" s="2"/>
      <c r="UUY86" s="2"/>
      <c r="UUZ86" s="2"/>
      <c r="UVA86" s="2"/>
      <c r="UVB86" s="2"/>
      <c r="UVC86" s="2"/>
      <c r="UVD86" s="2"/>
      <c r="UVE86" s="2"/>
      <c r="UVF86" s="2"/>
      <c r="UVG86" s="2"/>
      <c r="UVH86" s="2"/>
      <c r="UVI86" s="2"/>
      <c r="UVJ86" s="2"/>
      <c r="UVK86" s="2"/>
      <c r="UVL86" s="2"/>
      <c r="UVM86" s="2"/>
      <c r="UVN86" s="2"/>
      <c r="UVO86" s="2"/>
      <c r="UVP86" s="2"/>
      <c r="UVQ86" s="2"/>
      <c r="UVR86" s="2"/>
      <c r="UVS86" s="2"/>
      <c r="UVT86" s="2"/>
      <c r="UVU86" s="2"/>
      <c r="UVV86" s="2"/>
      <c r="UVW86" s="2"/>
      <c r="UVX86" s="2"/>
      <c r="UVY86" s="2"/>
      <c r="UVZ86" s="2"/>
      <c r="UWA86" s="2"/>
      <c r="UWB86" s="2"/>
      <c r="UWC86" s="2"/>
      <c r="UWD86" s="2"/>
      <c r="UWE86" s="2"/>
      <c r="UWF86" s="2"/>
      <c r="UWG86" s="2"/>
      <c r="UWH86" s="2"/>
      <c r="UWI86" s="2"/>
      <c r="UWJ86" s="2"/>
      <c r="UWK86" s="2"/>
      <c r="UWL86" s="2"/>
      <c r="UWM86" s="2"/>
      <c r="UWN86" s="2"/>
      <c r="UWO86" s="2"/>
      <c r="UWP86" s="2"/>
      <c r="UWQ86" s="2"/>
      <c r="UWR86" s="2"/>
      <c r="UWS86" s="2"/>
      <c r="UWT86" s="2"/>
      <c r="UWU86" s="2"/>
      <c r="UWV86" s="2"/>
      <c r="UWW86" s="2"/>
      <c r="UWX86" s="2"/>
      <c r="UWY86" s="2"/>
      <c r="UWZ86" s="2"/>
      <c r="UXA86" s="2"/>
      <c r="UXB86" s="2"/>
      <c r="UXC86" s="2"/>
      <c r="UXD86" s="2"/>
      <c r="UXE86" s="2"/>
      <c r="UXF86" s="2"/>
      <c r="UXG86" s="2"/>
      <c r="UXH86" s="2"/>
      <c r="UXI86" s="2"/>
      <c r="UXJ86" s="2"/>
      <c r="UXK86" s="2"/>
      <c r="UXL86" s="2"/>
      <c r="UXM86" s="2"/>
      <c r="UXN86" s="2"/>
      <c r="UXO86" s="2"/>
      <c r="UXP86" s="2"/>
      <c r="UXQ86" s="2"/>
      <c r="UXR86" s="2"/>
      <c r="UXS86" s="2"/>
      <c r="UXT86" s="2"/>
      <c r="UXU86" s="2"/>
      <c r="UXV86" s="2"/>
      <c r="UXW86" s="2"/>
      <c r="UXX86" s="2"/>
      <c r="UXY86" s="2"/>
      <c r="UXZ86" s="2"/>
      <c r="UYA86" s="2"/>
      <c r="UYB86" s="2"/>
      <c r="UYC86" s="2"/>
      <c r="UYD86" s="2"/>
      <c r="UYE86" s="2"/>
      <c r="UYF86" s="2"/>
      <c r="UYG86" s="2"/>
      <c r="UYH86" s="2"/>
      <c r="UYI86" s="2"/>
      <c r="UYJ86" s="2"/>
      <c r="UYK86" s="2"/>
      <c r="UYL86" s="2"/>
      <c r="UYM86" s="2"/>
      <c r="UYN86" s="2"/>
      <c r="UYO86" s="2"/>
      <c r="UYP86" s="2"/>
      <c r="UYQ86" s="2"/>
      <c r="UYR86" s="2"/>
      <c r="UYS86" s="2"/>
      <c r="UYT86" s="2"/>
      <c r="UYU86" s="2"/>
      <c r="UYV86" s="2"/>
      <c r="UYW86" s="2"/>
      <c r="UYX86" s="2"/>
      <c r="UYY86" s="2"/>
      <c r="UYZ86" s="2"/>
      <c r="UZA86" s="2"/>
      <c r="UZB86" s="2"/>
      <c r="UZC86" s="2"/>
      <c r="UZD86" s="2"/>
      <c r="UZE86" s="2"/>
      <c r="UZF86" s="2"/>
      <c r="UZG86" s="2"/>
      <c r="UZH86" s="2"/>
      <c r="UZI86" s="2"/>
      <c r="UZJ86" s="2"/>
      <c r="UZK86" s="2"/>
      <c r="UZL86" s="2"/>
      <c r="UZM86" s="2"/>
      <c r="UZN86" s="2"/>
      <c r="UZO86" s="2"/>
      <c r="UZP86" s="2"/>
      <c r="UZQ86" s="2"/>
      <c r="UZR86" s="2"/>
      <c r="UZS86" s="2"/>
      <c r="UZT86" s="2"/>
      <c r="UZU86" s="2"/>
      <c r="UZV86" s="2"/>
      <c r="UZW86" s="2"/>
      <c r="UZX86" s="2"/>
      <c r="UZY86" s="2"/>
      <c r="UZZ86" s="2"/>
      <c r="VAA86" s="2"/>
      <c r="VAB86" s="2"/>
      <c r="VAC86" s="2"/>
      <c r="VAD86" s="2"/>
      <c r="VAE86" s="2"/>
      <c r="VAF86" s="2"/>
      <c r="VAG86" s="2"/>
      <c r="VAH86" s="2"/>
      <c r="VAI86" s="2"/>
      <c r="VAJ86" s="2"/>
      <c r="VAK86" s="2"/>
      <c r="VAL86" s="2"/>
      <c r="VAM86" s="2"/>
      <c r="VAN86" s="2"/>
      <c r="VAO86" s="2"/>
      <c r="VAP86" s="2"/>
      <c r="VAQ86" s="2"/>
      <c r="VAR86" s="2"/>
      <c r="VAS86" s="2"/>
      <c r="VAT86" s="2"/>
      <c r="VAU86" s="2"/>
      <c r="VAV86" s="2"/>
      <c r="VAW86" s="2"/>
      <c r="VAX86" s="2"/>
      <c r="VAY86" s="2"/>
      <c r="VAZ86" s="2"/>
      <c r="VBA86" s="2"/>
      <c r="VBB86" s="2"/>
      <c r="VBC86" s="2"/>
      <c r="VBD86" s="2"/>
      <c r="VBE86" s="2"/>
      <c r="VBF86" s="2"/>
      <c r="VBG86" s="2"/>
      <c r="VBH86" s="2"/>
      <c r="VBI86" s="2"/>
      <c r="VBJ86" s="2"/>
      <c r="VBK86" s="2"/>
      <c r="VBL86" s="2"/>
      <c r="VBM86" s="2"/>
      <c r="VBN86" s="2"/>
      <c r="VBO86" s="2"/>
      <c r="VBP86" s="2"/>
      <c r="VBQ86" s="2"/>
      <c r="VBR86" s="2"/>
      <c r="VBS86" s="2"/>
      <c r="VBT86" s="2"/>
      <c r="VBU86" s="2"/>
      <c r="VBV86" s="2"/>
      <c r="VBW86" s="2"/>
      <c r="VBX86" s="2"/>
      <c r="VBY86" s="2"/>
      <c r="VBZ86" s="2"/>
      <c r="VCA86" s="2"/>
      <c r="VCB86" s="2"/>
      <c r="VCC86" s="2"/>
      <c r="VCD86" s="2"/>
      <c r="VCE86" s="2"/>
      <c r="VCF86" s="2"/>
      <c r="VCG86" s="2"/>
      <c r="VCH86" s="2"/>
      <c r="VCI86" s="2"/>
      <c r="VCJ86" s="2"/>
      <c r="VCK86" s="2"/>
      <c r="VCL86" s="2"/>
      <c r="VCM86" s="2"/>
      <c r="VCN86" s="2"/>
      <c r="VCO86" s="2"/>
      <c r="VCP86" s="2"/>
      <c r="VCQ86" s="2"/>
      <c r="VCR86" s="2"/>
      <c r="VCS86" s="2"/>
      <c r="VCT86" s="2"/>
      <c r="VCU86" s="2"/>
      <c r="VCV86" s="2"/>
      <c r="VCW86" s="2"/>
      <c r="VCX86" s="2"/>
      <c r="VCY86" s="2"/>
      <c r="VCZ86" s="2"/>
      <c r="VDA86" s="2"/>
      <c r="VDB86" s="2"/>
      <c r="VDC86" s="2"/>
      <c r="VDD86" s="2"/>
      <c r="VDE86" s="2"/>
      <c r="VDF86" s="2"/>
      <c r="VDG86" s="2"/>
      <c r="VDH86" s="2"/>
      <c r="VDI86" s="2"/>
      <c r="VDJ86" s="2"/>
      <c r="VDK86" s="2"/>
      <c r="VDL86" s="2"/>
      <c r="VDM86" s="2"/>
      <c r="VDN86" s="2"/>
      <c r="VDO86" s="2"/>
      <c r="VDP86" s="2"/>
      <c r="VDQ86" s="2"/>
      <c r="VDR86" s="2"/>
      <c r="VDS86" s="2"/>
      <c r="VDT86" s="2"/>
      <c r="VDU86" s="2"/>
      <c r="VDV86" s="2"/>
      <c r="VDW86" s="2"/>
      <c r="VDX86" s="2"/>
      <c r="VDY86" s="2"/>
      <c r="VDZ86" s="2"/>
      <c r="VEA86" s="2"/>
      <c r="VEB86" s="2"/>
      <c r="VEC86" s="2"/>
      <c r="VED86" s="2"/>
      <c r="VEE86" s="2"/>
      <c r="VEF86" s="2"/>
      <c r="VEG86" s="2"/>
      <c r="VEH86" s="2"/>
      <c r="VEI86" s="2"/>
      <c r="VEJ86" s="2"/>
      <c r="VEK86" s="2"/>
      <c r="VEL86" s="2"/>
      <c r="VEM86" s="2"/>
      <c r="VEN86" s="2"/>
      <c r="VEO86" s="2"/>
      <c r="VEP86" s="2"/>
      <c r="VEQ86" s="2"/>
      <c r="VER86" s="2"/>
      <c r="VES86" s="2"/>
      <c r="VET86" s="2"/>
      <c r="VEU86" s="2"/>
      <c r="VEV86" s="2"/>
      <c r="VEW86" s="2"/>
      <c r="VEX86" s="2"/>
      <c r="VEY86" s="2"/>
      <c r="VEZ86" s="2"/>
      <c r="VFA86" s="2"/>
      <c r="VFB86" s="2"/>
      <c r="VFC86" s="2"/>
      <c r="VFD86" s="2"/>
      <c r="VFE86" s="2"/>
      <c r="VFF86" s="2"/>
      <c r="VFG86" s="2"/>
      <c r="VFH86" s="2"/>
      <c r="VFI86" s="2"/>
      <c r="VFJ86" s="2"/>
      <c r="VFK86" s="2"/>
      <c r="VFL86" s="2"/>
      <c r="VFM86" s="2"/>
      <c r="VFN86" s="2"/>
      <c r="VFO86" s="2"/>
      <c r="VFP86" s="2"/>
      <c r="VFQ86" s="2"/>
      <c r="VFR86" s="2"/>
      <c r="VFS86" s="2"/>
      <c r="VFT86" s="2"/>
      <c r="VFU86" s="2"/>
      <c r="VFV86" s="2"/>
      <c r="VFW86" s="2"/>
      <c r="VFX86" s="2"/>
      <c r="VFY86" s="2"/>
      <c r="VFZ86" s="2"/>
      <c r="VGA86" s="2"/>
      <c r="VGB86" s="2"/>
      <c r="VGC86" s="2"/>
      <c r="VGD86" s="2"/>
      <c r="VGE86" s="2"/>
      <c r="VGF86" s="2"/>
      <c r="VGG86" s="2"/>
      <c r="VGH86" s="2"/>
      <c r="VGI86" s="2"/>
      <c r="VGJ86" s="2"/>
      <c r="VGK86" s="2"/>
      <c r="VGL86" s="2"/>
      <c r="VGM86" s="2"/>
      <c r="VGN86" s="2"/>
      <c r="VGO86" s="2"/>
      <c r="VGP86" s="2"/>
      <c r="VGQ86" s="2"/>
      <c r="VGR86" s="2"/>
      <c r="VGS86" s="2"/>
      <c r="VGT86" s="2"/>
      <c r="VGU86" s="2"/>
      <c r="VGV86" s="2"/>
      <c r="VGW86" s="2"/>
      <c r="VGX86" s="2"/>
      <c r="VGY86" s="2"/>
      <c r="VGZ86" s="2"/>
      <c r="VHA86" s="2"/>
      <c r="VHB86" s="2"/>
      <c r="VHC86" s="2"/>
      <c r="VHD86" s="2"/>
      <c r="VHE86" s="2"/>
      <c r="VHF86" s="2"/>
      <c r="VHG86" s="2"/>
      <c r="VHH86" s="2"/>
      <c r="VHI86" s="2"/>
      <c r="VHJ86" s="2"/>
      <c r="VHK86" s="2"/>
      <c r="VHL86" s="2"/>
      <c r="VHM86" s="2"/>
      <c r="VHN86" s="2"/>
      <c r="VHO86" s="2"/>
      <c r="VHP86" s="2"/>
      <c r="VHQ86" s="2"/>
      <c r="VHR86" s="2"/>
      <c r="VHS86" s="2"/>
      <c r="VHT86" s="2"/>
      <c r="VHU86" s="2"/>
      <c r="VHV86" s="2"/>
      <c r="VHW86" s="2"/>
      <c r="VHX86" s="2"/>
      <c r="VHY86" s="2"/>
      <c r="VHZ86" s="2"/>
      <c r="VIA86" s="2"/>
      <c r="VIB86" s="2"/>
      <c r="VIC86" s="2"/>
      <c r="VID86" s="2"/>
      <c r="VIE86" s="2"/>
      <c r="VIF86" s="2"/>
      <c r="VIG86" s="2"/>
      <c r="VIH86" s="2"/>
      <c r="VII86" s="2"/>
      <c r="VIJ86" s="2"/>
      <c r="VIK86" s="2"/>
      <c r="VIL86" s="2"/>
      <c r="VIM86" s="2"/>
      <c r="VIN86" s="2"/>
      <c r="VIO86" s="2"/>
      <c r="VIP86" s="2"/>
      <c r="VIQ86" s="2"/>
      <c r="VIR86" s="2"/>
      <c r="VIS86" s="2"/>
      <c r="VIT86" s="2"/>
      <c r="VIU86" s="2"/>
      <c r="VIV86" s="2"/>
      <c r="VIW86" s="2"/>
      <c r="VIX86" s="2"/>
      <c r="VIY86" s="2"/>
      <c r="VIZ86" s="2"/>
      <c r="VJA86" s="2"/>
      <c r="VJB86" s="2"/>
      <c r="VJC86" s="2"/>
      <c r="VJD86" s="2"/>
      <c r="VJE86" s="2"/>
      <c r="VJF86" s="2"/>
      <c r="VJG86" s="2"/>
      <c r="VJH86" s="2"/>
      <c r="VJI86" s="2"/>
      <c r="VJJ86" s="2"/>
      <c r="VJK86" s="2"/>
      <c r="VJL86" s="2"/>
      <c r="VJM86" s="2"/>
      <c r="VJN86" s="2"/>
      <c r="VJO86" s="2"/>
      <c r="VJP86" s="2"/>
      <c r="VJQ86" s="2"/>
      <c r="VJR86" s="2"/>
      <c r="VJS86" s="2"/>
      <c r="VJT86" s="2"/>
      <c r="VJU86" s="2"/>
      <c r="VJV86" s="2"/>
      <c r="VJW86" s="2"/>
      <c r="VJX86" s="2"/>
      <c r="VJY86" s="2"/>
      <c r="VJZ86" s="2"/>
      <c r="VKA86" s="2"/>
      <c r="VKB86" s="2"/>
      <c r="VKC86" s="2"/>
      <c r="VKD86" s="2"/>
      <c r="VKE86" s="2"/>
      <c r="VKF86" s="2"/>
      <c r="VKG86" s="2"/>
      <c r="VKH86" s="2"/>
      <c r="VKI86" s="2"/>
      <c r="VKJ86" s="2"/>
      <c r="VKK86" s="2"/>
      <c r="VKL86" s="2"/>
      <c r="VKM86" s="2"/>
      <c r="VKN86" s="2"/>
      <c r="VKO86" s="2"/>
      <c r="VKP86" s="2"/>
      <c r="VKQ86" s="2"/>
      <c r="VKR86" s="2"/>
      <c r="VKS86" s="2"/>
      <c r="VKT86" s="2"/>
      <c r="VKU86" s="2"/>
      <c r="VKV86" s="2"/>
      <c r="VKW86" s="2"/>
      <c r="VKX86" s="2"/>
      <c r="VKY86" s="2"/>
      <c r="VKZ86" s="2"/>
      <c r="VLA86" s="2"/>
      <c r="VLB86" s="2"/>
      <c r="VLC86" s="2"/>
      <c r="VLD86" s="2"/>
      <c r="VLE86" s="2"/>
      <c r="VLF86" s="2"/>
      <c r="VLG86" s="2"/>
      <c r="VLH86" s="2"/>
      <c r="VLI86" s="2"/>
      <c r="VLJ86" s="2"/>
      <c r="VLK86" s="2"/>
      <c r="VLL86" s="2"/>
      <c r="VLM86" s="2"/>
      <c r="VLN86" s="2"/>
      <c r="VLO86" s="2"/>
      <c r="VLP86" s="2"/>
      <c r="VLQ86" s="2"/>
      <c r="VLR86" s="2"/>
      <c r="VLS86" s="2"/>
      <c r="VLT86" s="2"/>
      <c r="VLU86" s="2"/>
      <c r="VLV86" s="2"/>
      <c r="VLW86" s="2"/>
      <c r="VLX86" s="2"/>
      <c r="VLY86" s="2"/>
      <c r="VLZ86" s="2"/>
      <c r="VMA86" s="2"/>
      <c r="VMB86" s="2"/>
      <c r="VMC86" s="2"/>
      <c r="VMD86" s="2"/>
      <c r="VME86" s="2"/>
      <c r="VMF86" s="2"/>
      <c r="VMG86" s="2"/>
      <c r="VMH86" s="2"/>
      <c r="VMI86" s="2"/>
      <c r="VMJ86" s="2"/>
      <c r="VMK86" s="2"/>
      <c r="VML86" s="2"/>
      <c r="VMM86" s="2"/>
      <c r="VMN86" s="2"/>
      <c r="VMO86" s="2"/>
      <c r="VMP86" s="2"/>
      <c r="VMQ86" s="2"/>
      <c r="VMR86" s="2"/>
      <c r="VMS86" s="2"/>
      <c r="VMT86" s="2"/>
      <c r="VMU86" s="2"/>
      <c r="VMV86" s="2"/>
      <c r="VMW86" s="2"/>
      <c r="VMX86" s="2"/>
      <c r="VMY86" s="2"/>
      <c r="VMZ86" s="2"/>
      <c r="VNA86" s="2"/>
      <c r="VNB86" s="2"/>
      <c r="VNC86" s="2"/>
      <c r="VND86" s="2"/>
      <c r="VNE86" s="2"/>
      <c r="VNF86" s="2"/>
      <c r="VNG86" s="2"/>
      <c r="VNH86" s="2"/>
      <c r="VNI86" s="2"/>
      <c r="VNJ86" s="2"/>
      <c r="VNK86" s="2"/>
      <c r="VNL86" s="2"/>
      <c r="VNM86" s="2"/>
      <c r="VNN86" s="2"/>
      <c r="VNO86" s="2"/>
      <c r="VNP86" s="2"/>
      <c r="VNQ86" s="2"/>
      <c r="VNR86" s="2"/>
      <c r="VNS86" s="2"/>
      <c r="VNT86" s="2"/>
      <c r="VNU86" s="2"/>
      <c r="VNV86" s="2"/>
      <c r="VNW86" s="2"/>
      <c r="VNX86" s="2"/>
      <c r="VNY86" s="2"/>
      <c r="VNZ86" s="2"/>
      <c r="VOA86" s="2"/>
      <c r="VOB86" s="2"/>
      <c r="VOC86" s="2"/>
      <c r="VOD86" s="2"/>
      <c r="VOE86" s="2"/>
      <c r="VOF86" s="2"/>
      <c r="VOG86" s="2"/>
      <c r="VOH86" s="2"/>
      <c r="VOI86" s="2"/>
      <c r="VOJ86" s="2"/>
      <c r="VOK86" s="2"/>
      <c r="VOL86" s="2"/>
      <c r="VOM86" s="2"/>
      <c r="VON86" s="2"/>
      <c r="VOO86" s="2"/>
      <c r="VOP86" s="2"/>
      <c r="VOQ86" s="2"/>
      <c r="VOR86" s="2"/>
      <c r="VOS86" s="2"/>
      <c r="VOT86" s="2"/>
      <c r="VOU86" s="2"/>
      <c r="VOV86" s="2"/>
      <c r="VOW86" s="2"/>
      <c r="VOX86" s="2"/>
      <c r="VOY86" s="2"/>
      <c r="VOZ86" s="2"/>
      <c r="VPA86" s="2"/>
      <c r="VPB86" s="2"/>
      <c r="VPC86" s="2"/>
      <c r="VPD86" s="2"/>
      <c r="VPE86" s="2"/>
      <c r="VPF86" s="2"/>
      <c r="VPG86" s="2"/>
      <c r="VPH86" s="2"/>
      <c r="VPI86" s="2"/>
      <c r="VPJ86" s="2"/>
      <c r="VPK86" s="2"/>
      <c r="VPL86" s="2"/>
      <c r="VPM86" s="2"/>
      <c r="VPN86" s="2"/>
      <c r="VPO86" s="2"/>
      <c r="VPP86" s="2"/>
      <c r="VPQ86" s="2"/>
      <c r="VPR86" s="2"/>
      <c r="VPS86" s="2"/>
      <c r="VPT86" s="2"/>
      <c r="VPU86" s="2"/>
      <c r="VPV86" s="2"/>
      <c r="VPW86" s="2"/>
      <c r="VPX86" s="2"/>
      <c r="VPY86" s="2"/>
      <c r="VPZ86" s="2"/>
      <c r="VQA86" s="2"/>
      <c r="VQB86" s="2"/>
      <c r="VQC86" s="2"/>
      <c r="VQD86" s="2"/>
      <c r="VQE86" s="2"/>
      <c r="VQF86" s="2"/>
      <c r="VQG86" s="2"/>
      <c r="VQH86" s="2"/>
      <c r="VQI86" s="2"/>
      <c r="VQJ86" s="2"/>
      <c r="VQK86" s="2"/>
      <c r="VQL86" s="2"/>
      <c r="VQM86" s="2"/>
      <c r="VQN86" s="2"/>
      <c r="VQO86" s="2"/>
      <c r="VQP86" s="2"/>
      <c r="VQQ86" s="2"/>
      <c r="VQR86" s="2"/>
      <c r="VQS86" s="2"/>
      <c r="VQT86" s="2"/>
      <c r="VQU86" s="2"/>
      <c r="VQV86" s="2"/>
      <c r="VQW86" s="2"/>
      <c r="VQX86" s="2"/>
      <c r="VQY86" s="2"/>
      <c r="VQZ86" s="2"/>
      <c r="VRA86" s="2"/>
      <c r="VRB86" s="2"/>
      <c r="VRC86" s="2"/>
      <c r="VRD86" s="2"/>
      <c r="VRE86" s="2"/>
      <c r="VRF86" s="2"/>
      <c r="VRG86" s="2"/>
      <c r="VRH86" s="2"/>
      <c r="VRI86" s="2"/>
      <c r="VRJ86" s="2"/>
      <c r="VRK86" s="2"/>
      <c r="VRL86" s="2"/>
      <c r="VRM86" s="2"/>
      <c r="VRN86" s="2"/>
      <c r="VRO86" s="2"/>
      <c r="VRP86" s="2"/>
      <c r="VRQ86" s="2"/>
      <c r="VRR86" s="2"/>
      <c r="VRS86" s="2"/>
      <c r="VRT86" s="2"/>
      <c r="VRU86" s="2"/>
      <c r="VRV86" s="2"/>
      <c r="VRW86" s="2"/>
      <c r="VRX86" s="2"/>
      <c r="VRY86" s="2"/>
      <c r="VRZ86" s="2"/>
      <c r="VSA86" s="2"/>
      <c r="VSB86" s="2"/>
      <c r="VSC86" s="2"/>
      <c r="VSD86" s="2"/>
      <c r="VSE86" s="2"/>
      <c r="VSF86" s="2"/>
      <c r="VSG86" s="2"/>
      <c r="VSH86" s="2"/>
      <c r="VSI86" s="2"/>
      <c r="VSJ86" s="2"/>
      <c r="VSK86" s="2"/>
      <c r="VSL86" s="2"/>
      <c r="VSM86" s="2"/>
      <c r="VSN86" s="2"/>
      <c r="VSO86" s="2"/>
      <c r="VSP86" s="2"/>
      <c r="VSQ86" s="2"/>
      <c r="VSR86" s="2"/>
      <c r="VSS86" s="2"/>
      <c r="VST86" s="2"/>
      <c r="VSU86" s="2"/>
      <c r="VSV86" s="2"/>
      <c r="VSW86" s="2"/>
      <c r="VSX86" s="2"/>
      <c r="VSY86" s="2"/>
      <c r="VSZ86" s="2"/>
      <c r="VTA86" s="2"/>
      <c r="VTB86" s="2"/>
      <c r="VTC86" s="2"/>
      <c r="VTD86" s="2"/>
      <c r="VTE86" s="2"/>
      <c r="VTF86" s="2"/>
      <c r="VTG86" s="2"/>
      <c r="VTH86" s="2"/>
      <c r="VTI86" s="2"/>
      <c r="VTJ86" s="2"/>
      <c r="VTK86" s="2"/>
      <c r="VTL86" s="2"/>
      <c r="VTM86" s="2"/>
      <c r="VTN86" s="2"/>
      <c r="VTO86" s="2"/>
      <c r="VTP86" s="2"/>
      <c r="VTQ86" s="2"/>
      <c r="VTR86" s="2"/>
      <c r="VTS86" s="2"/>
      <c r="VTT86" s="2"/>
      <c r="VTU86" s="2"/>
      <c r="VTV86" s="2"/>
      <c r="VTW86" s="2"/>
      <c r="VTX86" s="2"/>
      <c r="VTY86" s="2"/>
      <c r="VTZ86" s="2"/>
      <c r="VUA86" s="2"/>
      <c r="VUB86" s="2"/>
      <c r="VUC86" s="2"/>
      <c r="VUD86" s="2"/>
      <c r="VUE86" s="2"/>
      <c r="VUF86" s="2"/>
      <c r="VUG86" s="2"/>
      <c r="VUH86" s="2"/>
      <c r="VUI86" s="2"/>
      <c r="VUJ86" s="2"/>
      <c r="VUK86" s="2"/>
      <c r="VUL86" s="2"/>
      <c r="VUM86" s="2"/>
      <c r="VUN86" s="2"/>
      <c r="VUO86" s="2"/>
      <c r="VUP86" s="2"/>
      <c r="VUQ86" s="2"/>
      <c r="VUR86" s="2"/>
      <c r="VUS86" s="2"/>
      <c r="VUT86" s="2"/>
      <c r="VUU86" s="2"/>
      <c r="VUV86" s="2"/>
      <c r="VUW86" s="2"/>
      <c r="VUX86" s="2"/>
      <c r="VUY86" s="2"/>
      <c r="VUZ86" s="2"/>
      <c r="VVA86" s="2"/>
      <c r="VVB86" s="2"/>
      <c r="VVC86" s="2"/>
      <c r="VVD86" s="2"/>
      <c r="VVE86" s="2"/>
      <c r="VVF86" s="2"/>
      <c r="VVG86" s="2"/>
      <c r="VVH86" s="2"/>
      <c r="VVI86" s="2"/>
      <c r="VVJ86" s="2"/>
      <c r="VVK86" s="2"/>
      <c r="VVL86" s="2"/>
      <c r="VVM86" s="2"/>
      <c r="VVN86" s="2"/>
      <c r="VVO86" s="2"/>
      <c r="VVP86" s="2"/>
      <c r="VVQ86" s="2"/>
      <c r="VVR86" s="2"/>
      <c r="VVS86" s="2"/>
      <c r="VVT86" s="2"/>
      <c r="VVU86" s="2"/>
      <c r="VVV86" s="2"/>
      <c r="VVW86" s="2"/>
      <c r="VVX86" s="2"/>
      <c r="VVY86" s="2"/>
      <c r="VVZ86" s="2"/>
      <c r="VWA86" s="2"/>
      <c r="VWB86" s="2"/>
      <c r="VWC86" s="2"/>
      <c r="VWD86" s="2"/>
      <c r="VWE86" s="2"/>
      <c r="VWF86" s="2"/>
      <c r="VWG86" s="2"/>
      <c r="VWH86" s="2"/>
      <c r="VWI86" s="2"/>
      <c r="VWJ86" s="2"/>
      <c r="VWK86" s="2"/>
      <c r="VWL86" s="2"/>
      <c r="VWM86" s="2"/>
      <c r="VWN86" s="2"/>
      <c r="VWO86" s="2"/>
      <c r="VWP86" s="2"/>
      <c r="VWQ86" s="2"/>
      <c r="VWR86" s="2"/>
      <c r="VWS86" s="2"/>
      <c r="VWT86" s="2"/>
      <c r="VWU86" s="2"/>
      <c r="VWV86" s="2"/>
      <c r="VWW86" s="2"/>
      <c r="VWX86" s="2"/>
      <c r="VWY86" s="2"/>
      <c r="VWZ86" s="2"/>
      <c r="VXA86" s="2"/>
      <c r="VXB86" s="2"/>
      <c r="VXC86" s="2"/>
      <c r="VXD86" s="2"/>
      <c r="VXE86" s="2"/>
      <c r="VXF86" s="2"/>
      <c r="VXG86" s="2"/>
      <c r="VXH86" s="2"/>
      <c r="VXI86" s="2"/>
      <c r="VXJ86" s="2"/>
      <c r="VXK86" s="2"/>
      <c r="VXL86" s="2"/>
      <c r="VXM86" s="2"/>
      <c r="VXN86" s="2"/>
      <c r="VXO86" s="2"/>
      <c r="VXP86" s="2"/>
      <c r="VXQ86" s="2"/>
      <c r="VXR86" s="2"/>
      <c r="VXS86" s="2"/>
      <c r="VXT86" s="2"/>
      <c r="VXU86" s="2"/>
      <c r="VXV86" s="2"/>
      <c r="VXW86" s="2"/>
      <c r="VXX86" s="2"/>
      <c r="VXY86" s="2"/>
      <c r="VXZ86" s="2"/>
      <c r="VYA86" s="2"/>
      <c r="VYB86" s="2"/>
      <c r="VYC86" s="2"/>
      <c r="VYD86" s="2"/>
      <c r="VYE86" s="2"/>
      <c r="VYF86" s="2"/>
      <c r="VYG86" s="2"/>
      <c r="VYH86" s="2"/>
      <c r="VYI86" s="2"/>
      <c r="VYJ86" s="2"/>
      <c r="VYK86" s="2"/>
      <c r="VYL86" s="2"/>
      <c r="VYM86" s="2"/>
      <c r="VYN86" s="2"/>
      <c r="VYO86" s="2"/>
      <c r="VYP86" s="2"/>
      <c r="VYQ86" s="2"/>
      <c r="VYR86" s="2"/>
      <c r="VYS86" s="2"/>
      <c r="VYT86" s="2"/>
      <c r="VYU86" s="2"/>
      <c r="VYV86" s="2"/>
      <c r="VYW86" s="2"/>
      <c r="VYX86" s="2"/>
      <c r="VYY86" s="2"/>
      <c r="VYZ86" s="2"/>
      <c r="VZA86" s="2"/>
      <c r="VZB86" s="2"/>
      <c r="VZC86" s="2"/>
      <c r="VZD86" s="2"/>
      <c r="VZE86" s="2"/>
      <c r="VZF86" s="2"/>
      <c r="VZG86" s="2"/>
      <c r="VZH86" s="2"/>
      <c r="VZI86" s="2"/>
      <c r="VZJ86" s="2"/>
      <c r="VZK86" s="2"/>
      <c r="VZL86" s="2"/>
      <c r="VZM86" s="2"/>
      <c r="VZN86" s="2"/>
      <c r="VZO86" s="2"/>
      <c r="VZP86" s="2"/>
      <c r="VZQ86" s="2"/>
      <c r="VZR86" s="2"/>
      <c r="VZS86" s="2"/>
      <c r="VZT86" s="2"/>
      <c r="VZU86" s="2"/>
      <c r="VZV86" s="2"/>
      <c r="VZW86" s="2"/>
      <c r="VZX86" s="2"/>
      <c r="VZY86" s="2"/>
      <c r="VZZ86" s="2"/>
      <c r="WAA86" s="2"/>
      <c r="WAB86" s="2"/>
      <c r="WAC86" s="2"/>
      <c r="WAD86" s="2"/>
      <c r="WAE86" s="2"/>
      <c r="WAF86" s="2"/>
      <c r="WAG86" s="2"/>
      <c r="WAH86" s="2"/>
      <c r="WAI86" s="2"/>
      <c r="WAJ86" s="2"/>
      <c r="WAK86" s="2"/>
      <c r="WAL86" s="2"/>
      <c r="WAM86" s="2"/>
      <c r="WAN86" s="2"/>
      <c r="WAO86" s="2"/>
      <c r="WAP86" s="2"/>
      <c r="WAQ86" s="2"/>
      <c r="WAR86" s="2"/>
      <c r="WAS86" s="2"/>
      <c r="WAT86" s="2"/>
      <c r="WAU86" s="2"/>
      <c r="WAV86" s="2"/>
      <c r="WAW86" s="2"/>
      <c r="WAX86" s="2"/>
      <c r="WAY86" s="2"/>
      <c r="WAZ86" s="2"/>
      <c r="WBA86" s="2"/>
      <c r="WBB86" s="2"/>
      <c r="WBC86" s="2"/>
      <c r="WBD86" s="2"/>
      <c r="WBE86" s="2"/>
      <c r="WBF86" s="2"/>
      <c r="WBG86" s="2"/>
      <c r="WBH86" s="2"/>
      <c r="WBI86" s="2"/>
      <c r="WBJ86" s="2"/>
      <c r="WBK86" s="2"/>
      <c r="WBL86" s="2"/>
      <c r="WBM86" s="2"/>
      <c r="WBN86" s="2"/>
      <c r="WBO86" s="2"/>
      <c r="WBP86" s="2"/>
      <c r="WBQ86" s="2"/>
      <c r="WBR86" s="2"/>
      <c r="WBS86" s="2"/>
      <c r="WBT86" s="2"/>
      <c r="WBU86" s="2"/>
      <c r="WBV86" s="2"/>
      <c r="WBW86" s="2"/>
      <c r="WBX86" s="2"/>
      <c r="WBY86" s="2"/>
      <c r="WBZ86" s="2"/>
      <c r="WCA86" s="2"/>
      <c r="WCB86" s="2"/>
      <c r="WCC86" s="2"/>
      <c r="WCD86" s="2"/>
      <c r="WCE86" s="2"/>
      <c r="WCF86" s="2"/>
      <c r="WCG86" s="2"/>
      <c r="WCH86" s="2"/>
      <c r="WCI86" s="2"/>
      <c r="WCJ86" s="2"/>
      <c r="WCK86" s="2"/>
      <c r="WCL86" s="2"/>
      <c r="WCM86" s="2"/>
      <c r="WCN86" s="2"/>
      <c r="WCO86" s="2"/>
      <c r="WCP86" s="2"/>
      <c r="WCQ86" s="2"/>
      <c r="WCR86" s="2"/>
      <c r="WCS86" s="2"/>
      <c r="WCT86" s="2"/>
      <c r="WCU86" s="2"/>
      <c r="WCV86" s="2"/>
      <c r="WCW86" s="2"/>
      <c r="WCX86" s="2"/>
      <c r="WCY86" s="2"/>
      <c r="WCZ86" s="2"/>
      <c r="WDA86" s="2"/>
      <c r="WDB86" s="2"/>
      <c r="WDC86" s="2"/>
      <c r="WDD86" s="2"/>
      <c r="WDE86" s="2"/>
      <c r="WDF86" s="2"/>
      <c r="WDG86" s="2"/>
      <c r="WDH86" s="2"/>
      <c r="WDI86" s="2"/>
      <c r="WDJ86" s="2"/>
      <c r="WDK86" s="2"/>
      <c r="WDL86" s="2"/>
      <c r="WDM86" s="2"/>
      <c r="WDN86" s="2"/>
      <c r="WDO86" s="2"/>
      <c r="WDP86" s="2"/>
      <c r="WDQ86" s="2"/>
      <c r="WDR86" s="2"/>
      <c r="WDS86" s="2"/>
      <c r="WDT86" s="2"/>
      <c r="WDU86" s="2"/>
      <c r="WDV86" s="2"/>
      <c r="WDW86" s="2"/>
      <c r="WDX86" s="2"/>
      <c r="WDY86" s="2"/>
      <c r="WDZ86" s="2"/>
      <c r="WEA86" s="2"/>
      <c r="WEB86" s="2"/>
      <c r="WEC86" s="2"/>
      <c r="WED86" s="2"/>
      <c r="WEE86" s="2"/>
      <c r="WEF86" s="2"/>
      <c r="WEG86" s="2"/>
      <c r="WEH86" s="2"/>
      <c r="WEI86" s="2"/>
      <c r="WEJ86" s="2"/>
      <c r="WEK86" s="2"/>
      <c r="WEL86" s="2"/>
      <c r="WEM86" s="2"/>
      <c r="WEN86" s="2"/>
      <c r="WEO86" s="2"/>
      <c r="WEP86" s="2"/>
      <c r="WEQ86" s="2"/>
      <c r="WER86" s="2"/>
      <c r="WES86" s="2"/>
      <c r="WET86" s="2"/>
      <c r="WEU86" s="2"/>
      <c r="WEV86" s="2"/>
      <c r="WEW86" s="2"/>
      <c r="WEX86" s="2"/>
      <c r="WEY86" s="2"/>
      <c r="WEZ86" s="2"/>
      <c r="WFA86" s="2"/>
      <c r="WFB86" s="2"/>
      <c r="WFC86" s="2"/>
      <c r="WFD86" s="2"/>
      <c r="WFE86" s="2"/>
      <c r="WFF86" s="2"/>
      <c r="WFG86" s="2"/>
      <c r="WFH86" s="2"/>
      <c r="WFI86" s="2"/>
      <c r="WFJ86" s="2"/>
      <c r="WFK86" s="2"/>
      <c r="WFL86" s="2"/>
      <c r="WFM86" s="2"/>
      <c r="WFN86" s="2"/>
      <c r="WFO86" s="2"/>
      <c r="WFP86" s="2"/>
      <c r="WFQ86" s="2"/>
      <c r="WFR86" s="2"/>
      <c r="WFS86" s="2"/>
      <c r="WFT86" s="2"/>
      <c r="WFU86" s="2"/>
      <c r="WFV86" s="2"/>
      <c r="WFW86" s="2"/>
      <c r="WFX86" s="2"/>
      <c r="WFY86" s="2"/>
      <c r="WFZ86" s="2"/>
      <c r="WGA86" s="2"/>
      <c r="WGB86" s="2"/>
      <c r="WGC86" s="2"/>
      <c r="WGD86" s="2"/>
      <c r="WGE86" s="2"/>
      <c r="WGF86" s="2"/>
      <c r="WGG86" s="2"/>
      <c r="WGH86" s="2"/>
      <c r="WGI86" s="2"/>
      <c r="WGJ86" s="2"/>
      <c r="WGK86" s="2"/>
      <c r="WGL86" s="2"/>
      <c r="WGM86" s="2"/>
      <c r="WGN86" s="2"/>
      <c r="WGO86" s="2"/>
      <c r="WGP86" s="2"/>
      <c r="WGQ86" s="2"/>
      <c r="WGR86" s="2"/>
      <c r="WGS86" s="2"/>
      <c r="WGT86" s="2"/>
      <c r="WGU86" s="2"/>
      <c r="WGV86" s="2"/>
      <c r="WGW86" s="2"/>
      <c r="WGX86" s="2"/>
      <c r="WGY86" s="2"/>
      <c r="WGZ86" s="2"/>
      <c r="WHA86" s="2"/>
      <c r="WHB86" s="2"/>
      <c r="WHC86" s="2"/>
      <c r="WHD86" s="2"/>
      <c r="WHE86" s="2"/>
      <c r="WHF86" s="2"/>
      <c r="WHG86" s="2"/>
      <c r="WHH86" s="2"/>
      <c r="WHI86" s="2"/>
      <c r="WHJ86" s="2"/>
      <c r="WHK86" s="2"/>
      <c r="WHL86" s="2"/>
      <c r="WHM86" s="2"/>
      <c r="WHN86" s="2"/>
      <c r="WHO86" s="2"/>
      <c r="WHP86" s="2"/>
      <c r="WHQ86" s="2"/>
      <c r="WHR86" s="2"/>
      <c r="WHS86" s="2"/>
      <c r="WHT86" s="2"/>
      <c r="WHU86" s="2"/>
      <c r="WHV86" s="2"/>
      <c r="WHW86" s="2"/>
      <c r="WHX86" s="2"/>
      <c r="WHY86" s="2"/>
      <c r="WHZ86" s="2"/>
      <c r="WIA86" s="2"/>
      <c r="WIB86" s="2"/>
      <c r="WIC86" s="2"/>
      <c r="WID86" s="2"/>
      <c r="WIE86" s="2"/>
      <c r="WIF86" s="2"/>
      <c r="WIG86" s="2"/>
      <c r="WIH86" s="2"/>
      <c r="WII86" s="2"/>
      <c r="WIJ86" s="2"/>
      <c r="WIK86" s="2"/>
      <c r="WIL86" s="2"/>
      <c r="WIM86" s="2"/>
      <c r="WIN86" s="2"/>
      <c r="WIO86" s="2"/>
      <c r="WIP86" s="2"/>
      <c r="WIQ86" s="2"/>
      <c r="WIR86" s="2"/>
      <c r="WIS86" s="2"/>
      <c r="WIT86" s="2"/>
      <c r="WIU86" s="2"/>
      <c r="WIV86" s="2"/>
      <c r="WIW86" s="2"/>
      <c r="WIX86" s="2"/>
      <c r="WIY86" s="2"/>
      <c r="WIZ86" s="2"/>
      <c r="WJA86" s="2"/>
      <c r="WJB86" s="2"/>
      <c r="WJC86" s="2"/>
      <c r="WJD86" s="2"/>
      <c r="WJE86" s="2"/>
      <c r="WJF86" s="2"/>
      <c r="WJG86" s="2"/>
      <c r="WJH86" s="2"/>
      <c r="WJI86" s="2"/>
      <c r="WJJ86" s="2"/>
      <c r="WJK86" s="2"/>
      <c r="WJL86" s="2"/>
      <c r="WJM86" s="2"/>
      <c r="WJN86" s="2"/>
      <c r="WJO86" s="2"/>
      <c r="WJP86" s="2"/>
      <c r="WJQ86" s="2"/>
      <c r="WJR86" s="2"/>
      <c r="WJS86" s="2"/>
      <c r="WJT86" s="2"/>
      <c r="WJU86" s="2"/>
      <c r="WJV86" s="2"/>
      <c r="WJW86" s="2"/>
      <c r="WJX86" s="2"/>
      <c r="WJY86" s="2"/>
      <c r="WJZ86" s="2"/>
      <c r="WKA86" s="2"/>
      <c r="WKB86" s="2"/>
      <c r="WKC86" s="2"/>
      <c r="WKD86" s="2"/>
      <c r="WKE86" s="2"/>
      <c r="WKF86" s="2"/>
      <c r="WKG86" s="2"/>
      <c r="WKH86" s="2"/>
      <c r="WKI86" s="2"/>
      <c r="WKJ86" s="2"/>
      <c r="WKK86" s="2"/>
      <c r="WKL86" s="2"/>
      <c r="WKM86" s="2"/>
      <c r="WKN86" s="2"/>
      <c r="WKO86" s="2"/>
      <c r="WKP86" s="2"/>
      <c r="WKQ86" s="2"/>
      <c r="WKR86" s="2"/>
      <c r="WKS86" s="2"/>
      <c r="WKT86" s="2"/>
      <c r="WKU86" s="2"/>
      <c r="WKV86" s="2"/>
      <c r="WKW86" s="2"/>
      <c r="WKX86" s="2"/>
      <c r="WKY86" s="2"/>
      <c r="WKZ86" s="2"/>
      <c r="WLA86" s="2"/>
      <c r="WLB86" s="2"/>
      <c r="WLC86" s="2"/>
      <c r="WLD86" s="2"/>
      <c r="WLE86" s="2"/>
      <c r="WLF86" s="2"/>
      <c r="WLG86" s="2"/>
      <c r="WLH86" s="2"/>
      <c r="WLI86" s="2"/>
      <c r="WLJ86" s="2"/>
      <c r="WLK86" s="2"/>
      <c r="WLL86" s="2"/>
      <c r="WLM86" s="2"/>
      <c r="WLN86" s="2"/>
      <c r="WLO86" s="2"/>
      <c r="WLP86" s="2"/>
      <c r="WLQ86" s="2"/>
      <c r="WLR86" s="2"/>
      <c r="WLS86" s="2"/>
      <c r="WLT86" s="2"/>
      <c r="WLU86" s="2"/>
      <c r="WLV86" s="2"/>
      <c r="WLW86" s="2"/>
      <c r="WLX86" s="2"/>
      <c r="WLY86" s="2"/>
      <c r="WLZ86" s="2"/>
      <c r="WMA86" s="2"/>
      <c r="WMB86" s="2"/>
      <c r="WMC86" s="2"/>
      <c r="WMD86" s="2"/>
      <c r="WME86" s="2"/>
      <c r="WMF86" s="2"/>
      <c r="WMG86" s="2"/>
      <c r="WMH86" s="2"/>
      <c r="WMI86" s="2"/>
      <c r="WMJ86" s="2"/>
      <c r="WMK86" s="2"/>
      <c r="WML86" s="2"/>
      <c r="WMM86" s="2"/>
      <c r="WMN86" s="2"/>
      <c r="WMO86" s="2"/>
      <c r="WMP86" s="2"/>
      <c r="WMQ86" s="2"/>
      <c r="WMR86" s="2"/>
      <c r="WMS86" s="2"/>
      <c r="WMT86" s="2"/>
      <c r="WMU86" s="2"/>
      <c r="WMV86" s="2"/>
      <c r="WMW86" s="2"/>
      <c r="WMX86" s="2"/>
      <c r="WMY86" s="2"/>
      <c r="WMZ86" s="2"/>
      <c r="WNA86" s="2"/>
      <c r="WNB86" s="2"/>
      <c r="WNC86" s="2"/>
      <c r="WND86" s="2"/>
      <c r="WNE86" s="2"/>
      <c r="WNF86" s="2"/>
      <c r="WNG86" s="2"/>
      <c r="WNH86" s="2"/>
      <c r="WNI86" s="2"/>
      <c r="WNJ86" s="2"/>
      <c r="WNK86" s="2"/>
      <c r="WNL86" s="2"/>
      <c r="WNM86" s="2"/>
      <c r="WNN86" s="2"/>
      <c r="WNO86" s="2"/>
      <c r="WNP86" s="2"/>
      <c r="WNQ86" s="2"/>
      <c r="WNR86" s="2"/>
      <c r="WNS86" s="2"/>
      <c r="WNT86" s="2"/>
      <c r="WNU86" s="2"/>
      <c r="WNV86" s="2"/>
      <c r="WNW86" s="2"/>
      <c r="WNX86" s="2"/>
      <c r="WNY86" s="2"/>
      <c r="WNZ86" s="2"/>
      <c r="WOA86" s="2"/>
      <c r="WOB86" s="2"/>
      <c r="WOC86" s="2"/>
      <c r="WOD86" s="2"/>
      <c r="WOE86" s="2"/>
      <c r="WOF86" s="2"/>
      <c r="WOG86" s="2"/>
      <c r="WOH86" s="2"/>
      <c r="WOI86" s="2"/>
      <c r="WOJ86" s="2"/>
      <c r="WOK86" s="2"/>
      <c r="WOL86" s="2"/>
      <c r="WOM86" s="2"/>
      <c r="WON86" s="2"/>
      <c r="WOO86" s="2"/>
      <c r="WOP86" s="2"/>
      <c r="WOQ86" s="2"/>
      <c r="WOR86" s="2"/>
      <c r="WOS86" s="2"/>
      <c r="WOT86" s="2"/>
      <c r="WOU86" s="2"/>
      <c r="WOV86" s="2"/>
      <c r="WOW86" s="2"/>
      <c r="WOX86" s="2"/>
      <c r="WOY86" s="2"/>
      <c r="WOZ86" s="2"/>
      <c r="WPA86" s="2"/>
      <c r="WPB86" s="2"/>
      <c r="WPC86" s="2"/>
      <c r="WPD86" s="2"/>
      <c r="WPE86" s="2"/>
      <c r="WPF86" s="2"/>
      <c r="WPG86" s="2"/>
      <c r="WPH86" s="2"/>
      <c r="WPI86" s="2"/>
      <c r="WPJ86" s="2"/>
      <c r="WPK86" s="2"/>
      <c r="WPL86" s="2"/>
      <c r="WPM86" s="2"/>
      <c r="WPN86" s="2"/>
      <c r="WPO86" s="2"/>
      <c r="WPP86" s="2"/>
      <c r="WPQ86" s="2"/>
      <c r="WPR86" s="2"/>
      <c r="WPS86" s="2"/>
      <c r="WPT86" s="2"/>
      <c r="WPU86" s="2"/>
      <c r="WPV86" s="2"/>
      <c r="WPW86" s="2"/>
      <c r="WPX86" s="2"/>
      <c r="WPY86" s="2"/>
      <c r="WPZ86" s="2"/>
      <c r="WQA86" s="2"/>
      <c r="WQB86" s="2"/>
      <c r="WQC86" s="2"/>
      <c r="WQD86" s="2"/>
      <c r="WQE86" s="2"/>
      <c r="WQF86" s="2"/>
      <c r="WQG86" s="2"/>
      <c r="WQH86" s="2"/>
      <c r="WQI86" s="2"/>
      <c r="WQJ86" s="2"/>
      <c r="WQK86" s="2"/>
      <c r="WQL86" s="2"/>
      <c r="WQM86" s="2"/>
      <c r="WQN86" s="2"/>
      <c r="WQO86" s="2"/>
      <c r="WQP86" s="2"/>
      <c r="WQQ86" s="2"/>
      <c r="WQR86" s="2"/>
      <c r="WQS86" s="2"/>
      <c r="WQT86" s="2"/>
      <c r="WQU86" s="2"/>
      <c r="WQV86" s="2"/>
      <c r="WQW86" s="2"/>
      <c r="WQX86" s="2"/>
      <c r="WQY86" s="2"/>
      <c r="WQZ86" s="2"/>
      <c r="WRA86" s="2"/>
      <c r="WRB86" s="2"/>
      <c r="WRC86" s="2"/>
      <c r="WRD86" s="2"/>
      <c r="WRE86" s="2"/>
      <c r="WRF86" s="2"/>
      <c r="WRG86" s="2"/>
      <c r="WRH86" s="2"/>
      <c r="WRI86" s="2"/>
      <c r="WRJ86" s="2"/>
      <c r="WRK86" s="2"/>
      <c r="WRL86" s="2"/>
      <c r="WRM86" s="2"/>
      <c r="WRN86" s="2"/>
      <c r="WRO86" s="2"/>
      <c r="WRP86" s="2"/>
      <c r="WRQ86" s="2"/>
      <c r="WRR86" s="2"/>
      <c r="WRS86" s="2"/>
      <c r="WRT86" s="2"/>
      <c r="WRU86" s="2"/>
      <c r="WRV86" s="2"/>
      <c r="WRW86" s="2"/>
      <c r="WRX86" s="2"/>
      <c r="WRY86" s="2"/>
      <c r="WRZ86" s="2"/>
      <c r="WSA86" s="2"/>
      <c r="WSB86" s="2"/>
      <c r="WSC86" s="2"/>
      <c r="WSD86" s="2"/>
      <c r="WSE86" s="2"/>
      <c r="WSF86" s="2"/>
      <c r="WSG86" s="2"/>
      <c r="WSH86" s="2"/>
      <c r="WSI86" s="2"/>
      <c r="WSJ86" s="2"/>
      <c r="WSK86" s="2"/>
      <c r="WSL86" s="2"/>
      <c r="WSM86" s="2"/>
      <c r="WSN86" s="2"/>
      <c r="WSO86" s="2"/>
      <c r="WSP86" s="2"/>
      <c r="WSQ86" s="2"/>
      <c r="WSR86" s="2"/>
      <c r="WSS86" s="2"/>
      <c r="WST86" s="2"/>
      <c r="WSU86" s="2"/>
      <c r="WSV86" s="2"/>
      <c r="WSW86" s="2"/>
      <c r="WSX86" s="2"/>
      <c r="WSY86" s="2"/>
      <c r="WSZ86" s="2"/>
      <c r="WTA86" s="2"/>
      <c r="WTB86" s="2"/>
      <c r="WTC86" s="2"/>
      <c r="WTD86" s="2"/>
      <c r="WTE86" s="2"/>
      <c r="WTF86" s="2"/>
      <c r="WTG86" s="2"/>
      <c r="WTH86" s="2"/>
      <c r="WTI86" s="2"/>
      <c r="WTJ86" s="2"/>
      <c r="WTK86" s="2"/>
      <c r="WTL86" s="2"/>
      <c r="WTM86" s="2"/>
      <c r="WTN86" s="2"/>
      <c r="WTO86" s="2"/>
      <c r="WTP86" s="2"/>
      <c r="WTQ86" s="2"/>
      <c r="WTR86" s="2"/>
      <c r="WTS86" s="2"/>
      <c r="WTT86" s="2"/>
      <c r="WTU86" s="2"/>
      <c r="WTV86" s="2"/>
      <c r="WTW86" s="2"/>
      <c r="WTX86" s="2"/>
      <c r="WTY86" s="2"/>
      <c r="WTZ86" s="2"/>
      <c r="WUA86" s="2"/>
      <c r="WUB86" s="2"/>
      <c r="WUC86" s="2"/>
      <c r="WUD86" s="2"/>
      <c r="WUE86" s="2"/>
      <c r="WUF86" s="2"/>
      <c r="WUG86" s="2"/>
      <c r="WUH86" s="2"/>
      <c r="WUI86" s="2"/>
      <c r="WUJ86" s="2"/>
      <c r="WUK86" s="2"/>
      <c r="WUL86" s="2"/>
      <c r="WUM86" s="2"/>
      <c r="WUN86" s="2"/>
      <c r="WUO86" s="2"/>
      <c r="WUP86" s="2"/>
      <c r="WUQ86" s="2"/>
      <c r="WUR86" s="2"/>
      <c r="WUS86" s="2"/>
      <c r="WUT86" s="2"/>
      <c r="WUU86" s="2"/>
      <c r="WUV86" s="2"/>
      <c r="WUW86" s="2"/>
      <c r="WUX86" s="2"/>
      <c r="WUY86" s="2"/>
      <c r="WUZ86" s="2"/>
      <c r="WVA86" s="2"/>
      <c r="WVB86" s="2"/>
      <c r="WVC86" s="2"/>
      <c r="WVD86" s="2"/>
      <c r="WVE86" s="2"/>
      <c r="WVF86" s="2"/>
      <c r="WVG86" s="2"/>
      <c r="WVH86" s="2"/>
      <c r="WVI86" s="2"/>
      <c r="WVJ86" s="2"/>
      <c r="WVK86" s="2"/>
      <c r="WVL86" s="2"/>
      <c r="WVM86" s="2"/>
      <c r="WVN86" s="2"/>
      <c r="WVO86" s="2"/>
      <c r="WVP86" s="2"/>
      <c r="WVQ86" s="2"/>
      <c r="WVR86" s="2"/>
      <c r="WVS86" s="2"/>
      <c r="WVT86" s="2"/>
      <c r="WVU86" s="2"/>
      <c r="WVV86" s="2"/>
      <c r="WVW86" s="2"/>
      <c r="WVX86" s="2"/>
      <c r="WVY86" s="2"/>
      <c r="WVZ86" s="2"/>
      <c r="WWA86" s="2"/>
      <c r="WWB86" s="2"/>
      <c r="WWC86" s="2"/>
      <c r="WWD86" s="2"/>
      <c r="WWE86" s="2"/>
      <c r="WWF86" s="2"/>
      <c r="WWG86" s="2"/>
      <c r="WWH86" s="2"/>
      <c r="WWI86" s="2"/>
      <c r="WWJ86" s="2"/>
      <c r="WWK86" s="2"/>
      <c r="WWL86" s="2"/>
      <c r="WWM86" s="2"/>
      <c r="WWN86" s="2"/>
      <c r="WWO86" s="2"/>
      <c r="WWP86" s="2"/>
      <c r="WWQ86" s="2"/>
      <c r="WWR86" s="2"/>
      <c r="WWS86" s="2"/>
      <c r="WWT86" s="2"/>
      <c r="WWU86" s="2"/>
      <c r="WWV86" s="2"/>
      <c r="WWW86" s="2"/>
      <c r="WWX86" s="2"/>
      <c r="WWY86" s="2"/>
      <c r="WWZ86" s="2"/>
      <c r="WXA86" s="2"/>
      <c r="WXB86" s="2"/>
      <c r="WXC86" s="2"/>
      <c r="WXD86" s="2"/>
      <c r="WXE86" s="2"/>
      <c r="WXF86" s="2"/>
      <c r="WXG86" s="2"/>
      <c r="WXH86" s="2"/>
      <c r="WXI86" s="2"/>
      <c r="WXJ86" s="2"/>
      <c r="WXK86" s="2"/>
      <c r="WXL86" s="2"/>
      <c r="WXM86" s="2"/>
      <c r="WXN86" s="2"/>
      <c r="WXO86" s="2"/>
      <c r="WXP86" s="2"/>
      <c r="WXQ86" s="2"/>
      <c r="WXR86" s="2"/>
      <c r="WXS86" s="2"/>
      <c r="WXT86" s="2"/>
      <c r="WXU86" s="2"/>
      <c r="WXV86" s="2"/>
      <c r="WXW86" s="2"/>
      <c r="WXX86" s="2"/>
      <c r="WXY86" s="2"/>
      <c r="WXZ86" s="2"/>
      <c r="WYA86" s="2"/>
      <c r="WYB86" s="2"/>
      <c r="WYC86" s="2"/>
      <c r="WYD86" s="2"/>
      <c r="WYE86" s="2"/>
      <c r="WYF86" s="2"/>
      <c r="WYG86" s="2"/>
      <c r="WYH86" s="2"/>
      <c r="WYI86" s="2"/>
      <c r="WYJ86" s="2"/>
      <c r="WYK86" s="2"/>
      <c r="WYL86" s="2"/>
      <c r="WYM86" s="2"/>
      <c r="WYN86" s="2"/>
      <c r="WYO86" s="2"/>
      <c r="WYP86" s="2"/>
      <c r="WYQ86" s="2"/>
      <c r="WYR86" s="2"/>
      <c r="WYS86" s="2"/>
      <c r="WYT86" s="2"/>
      <c r="WYU86" s="2"/>
      <c r="WYV86" s="2"/>
      <c r="WYW86" s="2"/>
      <c r="WYX86" s="2"/>
      <c r="WYY86" s="2"/>
      <c r="WYZ86" s="2"/>
      <c r="WZA86" s="2"/>
      <c r="WZB86" s="2"/>
      <c r="WZC86" s="2"/>
      <c r="WZD86" s="2"/>
      <c r="WZE86" s="2"/>
      <c r="WZF86" s="2"/>
      <c r="WZG86" s="2"/>
      <c r="WZH86" s="2"/>
      <c r="WZI86" s="2"/>
      <c r="WZJ86" s="2"/>
      <c r="WZK86" s="2"/>
      <c r="WZL86" s="2"/>
      <c r="WZM86" s="2"/>
      <c r="WZN86" s="2"/>
      <c r="WZO86" s="2"/>
      <c r="WZP86" s="2"/>
      <c r="WZQ86" s="2"/>
      <c r="WZR86" s="2"/>
      <c r="WZS86" s="2"/>
      <c r="WZT86" s="2"/>
      <c r="WZU86" s="2"/>
      <c r="WZV86" s="2"/>
      <c r="WZW86" s="2"/>
      <c r="WZX86" s="2"/>
      <c r="WZY86" s="2"/>
      <c r="WZZ86" s="2"/>
      <c r="XAA86" s="2"/>
      <c r="XAB86" s="2"/>
      <c r="XAC86" s="2"/>
      <c r="XAD86" s="2"/>
      <c r="XAE86" s="2"/>
      <c r="XAF86" s="2"/>
      <c r="XAG86" s="2"/>
      <c r="XAH86" s="2"/>
      <c r="XAI86" s="2"/>
      <c r="XAJ86" s="2"/>
      <c r="XAK86" s="2"/>
      <c r="XAL86" s="2"/>
      <c r="XAM86" s="2"/>
      <c r="XAN86" s="2"/>
      <c r="XAO86" s="2"/>
      <c r="XAP86" s="2"/>
      <c r="XAQ86" s="2"/>
      <c r="XAR86" s="2"/>
      <c r="XAS86" s="2"/>
      <c r="XAT86" s="2"/>
      <c r="XAU86" s="2"/>
      <c r="XAV86" s="2"/>
      <c r="XAW86" s="2"/>
      <c r="XAX86" s="2"/>
      <c r="XAY86" s="2"/>
      <c r="XAZ86" s="2"/>
      <c r="XBA86" s="2"/>
      <c r="XBB86" s="2"/>
      <c r="XBC86" s="2"/>
      <c r="XBD86" s="2"/>
      <c r="XBE86" s="2"/>
      <c r="XBF86" s="2"/>
      <c r="XBG86" s="2"/>
      <c r="XBH86" s="2"/>
      <c r="XBI86" s="2"/>
      <c r="XBJ86" s="2"/>
      <c r="XBK86" s="2"/>
      <c r="XBL86" s="2"/>
      <c r="XBM86" s="2"/>
      <c r="XBN86" s="2"/>
      <c r="XBO86" s="2"/>
      <c r="XBP86" s="2"/>
      <c r="XBQ86" s="2"/>
      <c r="XBR86" s="2"/>
      <c r="XBS86" s="2"/>
      <c r="XBT86" s="2"/>
      <c r="XBU86" s="2"/>
      <c r="XBV86" s="2"/>
      <c r="XBW86" s="2"/>
      <c r="XBX86" s="2"/>
      <c r="XBY86" s="2"/>
      <c r="XBZ86" s="2"/>
      <c r="XCA86" s="2"/>
      <c r="XCB86" s="2"/>
      <c r="XCC86" s="2"/>
      <c r="XCD86" s="2"/>
      <c r="XCE86" s="2"/>
      <c r="XCF86" s="2"/>
      <c r="XCG86" s="2"/>
      <c r="XCH86" s="2"/>
      <c r="XCI86" s="2"/>
      <c r="XCJ86" s="2"/>
      <c r="XCK86" s="2"/>
      <c r="XCL86" s="2"/>
      <c r="XCM86" s="2"/>
      <c r="XCN86" s="2"/>
      <c r="XCO86" s="2"/>
      <c r="XCP86" s="2"/>
    </row>
    <row r="87" s="2" customFormat="1" customHeight="1" spans="1:1024 1025:16318">
      <c r="A87" s="147">
        <v>44593</v>
      </c>
      <c r="B87" s="162">
        <v>44607</v>
      </c>
      <c r="C87" s="163" t="s">
        <v>1533</v>
      </c>
      <c r="D87" s="113" t="s">
        <v>688</v>
      </c>
      <c r="E87" s="77" t="s">
        <v>1416</v>
      </c>
      <c r="F87" s="122" t="s">
        <v>1526</v>
      </c>
      <c r="G87" s="164">
        <v>5536</v>
      </c>
      <c r="H87" s="165" t="s">
        <v>1403</v>
      </c>
      <c r="I87" s="166">
        <v>44640</v>
      </c>
      <c r="J87" s="167">
        <v>1845.33</v>
      </c>
      <c r="K87" s="58">
        <v>44671</v>
      </c>
      <c r="L87" s="167">
        <v>1845.33</v>
      </c>
      <c r="M87" s="58">
        <v>44701</v>
      </c>
      <c r="N87" s="167">
        <v>1845.34</v>
      </c>
      <c r="O87" s="58"/>
      <c r="P87" s="164"/>
      <c r="Q87" s="58"/>
      <c r="R87" s="164"/>
      <c r="S87" s="58"/>
      <c r="T87" s="164"/>
      <c r="U87" s="89"/>
      <c r="V87" s="168"/>
      <c r="W87" s="89"/>
      <c r="X87" s="169"/>
      <c r="Y87" s="91">
        <f t="shared" si="1"/>
        <v>5536</v>
      </c>
      <c r="Z87" s="91">
        <f t="shared" si="2"/>
        <v>0</v>
      </c>
    </row>
    <row r="88" s="2" customFormat="1" customHeight="1" spans="1:1024 1025:16318">
      <c r="A88" s="147">
        <v>44593</v>
      </c>
      <c r="B88" s="162">
        <v>44609</v>
      </c>
      <c r="C88" s="163" t="s">
        <v>1534</v>
      </c>
      <c r="D88" s="113" t="s">
        <v>686</v>
      </c>
      <c r="E88" s="77" t="s">
        <v>1416</v>
      </c>
      <c r="F88" s="122" t="s">
        <v>1526</v>
      </c>
      <c r="G88" s="164">
        <v>1200</v>
      </c>
      <c r="H88" s="165" t="s">
        <v>1403</v>
      </c>
      <c r="I88" s="166">
        <v>44640</v>
      </c>
      <c r="J88" s="167">
        <v>400</v>
      </c>
      <c r="K88" s="58">
        <v>44671</v>
      </c>
      <c r="L88" s="167">
        <v>400</v>
      </c>
      <c r="M88" s="58">
        <v>44701</v>
      </c>
      <c r="N88" s="167">
        <v>400</v>
      </c>
      <c r="O88" s="58"/>
      <c r="P88" s="164"/>
      <c r="Q88" s="58"/>
      <c r="R88" s="164"/>
      <c r="S88" s="58"/>
      <c r="T88" s="164"/>
      <c r="U88" s="89"/>
      <c r="V88" s="168"/>
      <c r="W88" s="89"/>
      <c r="X88" s="169"/>
      <c r="Y88" s="91">
        <f t="shared" si="1"/>
        <v>1200</v>
      </c>
      <c r="Z88" s="91">
        <f t="shared" si="2"/>
        <v>0</v>
      </c>
    </row>
    <row r="89" s="2" customFormat="1" customHeight="1" spans="1:1024 1025:16318">
      <c r="A89" s="147">
        <v>44593</v>
      </c>
      <c r="B89" s="162">
        <v>44609</v>
      </c>
      <c r="C89" s="163" t="s">
        <v>1535</v>
      </c>
      <c r="D89" s="113" t="s">
        <v>694</v>
      </c>
      <c r="E89" s="77" t="s">
        <v>1416</v>
      </c>
      <c r="F89" s="122" t="s">
        <v>1526</v>
      </c>
      <c r="G89" s="164">
        <v>1645.68</v>
      </c>
      <c r="H89" s="165" t="s">
        <v>1403</v>
      </c>
      <c r="I89" s="166">
        <v>44640</v>
      </c>
      <c r="J89" s="167">
        <v>548.56</v>
      </c>
      <c r="K89" s="58">
        <v>44671</v>
      </c>
      <c r="L89" s="167">
        <v>548.56</v>
      </c>
      <c r="M89" s="58">
        <v>44701</v>
      </c>
      <c r="N89" s="167">
        <v>548.56</v>
      </c>
      <c r="O89" s="58"/>
      <c r="P89" s="164"/>
      <c r="Q89" s="58"/>
      <c r="R89" s="164"/>
      <c r="S89" s="58"/>
      <c r="T89" s="164"/>
      <c r="U89" s="89"/>
      <c r="V89" s="168"/>
      <c r="W89" s="89"/>
      <c r="X89" s="169"/>
      <c r="Y89" s="91">
        <f t="shared" si="1"/>
        <v>1645.68</v>
      </c>
      <c r="Z89" s="91">
        <f t="shared" si="2"/>
        <v>0</v>
      </c>
    </row>
    <row r="90" s="7" customFormat="1" customHeight="1" spans="1:1024 1025:16318">
      <c r="A90" s="147">
        <v>44593</v>
      </c>
      <c r="B90" s="162">
        <v>44613</v>
      </c>
      <c r="C90" s="163" t="s">
        <v>1536</v>
      </c>
      <c r="D90" s="93" t="s">
        <v>694</v>
      </c>
      <c r="E90" s="115" t="s">
        <v>1416</v>
      </c>
      <c r="F90" s="172" t="s">
        <v>1529</v>
      </c>
      <c r="G90" s="173">
        <v>3371.84</v>
      </c>
      <c r="H90" s="174" t="s">
        <v>1403</v>
      </c>
      <c r="I90" s="175">
        <v>44644</v>
      </c>
      <c r="J90" s="176">
        <v>1123.95</v>
      </c>
      <c r="K90" s="151">
        <v>44675</v>
      </c>
      <c r="L90" s="176">
        <v>1123.95</v>
      </c>
      <c r="M90" s="151">
        <v>44705</v>
      </c>
      <c r="N90" s="176">
        <v>1123.95</v>
      </c>
      <c r="O90" s="151"/>
      <c r="P90" s="173"/>
      <c r="Q90" s="151"/>
      <c r="R90" s="173"/>
      <c r="S90" s="151"/>
      <c r="T90" s="173"/>
      <c r="U90" s="177"/>
      <c r="V90" s="178"/>
      <c r="W90" s="89"/>
      <c r="X90" s="169"/>
      <c r="Y90" s="91">
        <f t="shared" si="1"/>
        <v>3371.85</v>
      </c>
      <c r="Z90" s="91">
        <f t="shared" si="2"/>
        <v>-0.0100000000002183</v>
      </c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179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  <c r="AMK90" s="2"/>
      <c r="AML90" s="2"/>
      <c r="AMM90" s="2"/>
      <c r="AMN90" s="2"/>
      <c r="AMO90" s="2"/>
      <c r="AMP90" s="2"/>
      <c r="AMQ90" s="2"/>
      <c r="AMR90" s="2"/>
      <c r="AMS90" s="2"/>
      <c r="AMT90" s="2"/>
      <c r="AMU90" s="2"/>
      <c r="AMV90" s="2"/>
      <c r="AMW90" s="2"/>
      <c r="AMX90" s="2"/>
      <c r="AMY90" s="2"/>
      <c r="AMZ90" s="2"/>
      <c r="ANA90" s="2"/>
      <c r="ANB90" s="2"/>
      <c r="ANC90" s="2"/>
      <c r="AND90" s="2"/>
      <c r="ANE90" s="2"/>
      <c r="ANF90" s="2"/>
      <c r="ANG90" s="2"/>
      <c r="ANH90" s="2"/>
      <c r="ANI90" s="2"/>
      <c r="ANJ90" s="2"/>
      <c r="ANK90" s="2"/>
      <c r="ANL90" s="2"/>
      <c r="ANM90" s="2"/>
      <c r="ANN90" s="2"/>
      <c r="ANO90" s="2"/>
      <c r="ANP90" s="2"/>
      <c r="ANQ90" s="2"/>
      <c r="ANR90" s="2"/>
      <c r="ANS90" s="2"/>
      <c r="ANT90" s="2"/>
      <c r="ANU90" s="2"/>
      <c r="ANV90" s="2"/>
      <c r="ANW90" s="2"/>
      <c r="ANX90" s="2"/>
      <c r="ANY90" s="2"/>
      <c r="ANZ90" s="2"/>
      <c r="AOA90" s="2"/>
      <c r="AOB90" s="2"/>
      <c r="AOC90" s="2"/>
      <c r="AOD90" s="2"/>
      <c r="AOE90" s="2"/>
      <c r="AOF90" s="2"/>
      <c r="AOG90" s="2"/>
      <c r="AOH90" s="2"/>
      <c r="AOI90" s="2"/>
      <c r="AOJ90" s="2"/>
      <c r="AOK90" s="2"/>
      <c r="AOL90" s="2"/>
      <c r="AOM90" s="2"/>
      <c r="AON90" s="2"/>
      <c r="AOO90" s="2"/>
      <c r="AOP90" s="2"/>
      <c r="AOQ90" s="2"/>
      <c r="AOR90" s="2"/>
      <c r="AOS90" s="2"/>
      <c r="AOT90" s="2"/>
      <c r="AOU90" s="2"/>
      <c r="AOV90" s="2"/>
      <c r="AOW90" s="2"/>
      <c r="AOX90" s="2"/>
      <c r="AOY90" s="2"/>
      <c r="AOZ90" s="2"/>
      <c r="APA90" s="2"/>
      <c r="APB90" s="2"/>
      <c r="APC90" s="2"/>
      <c r="APD90" s="2"/>
      <c r="APE90" s="2"/>
      <c r="APF90" s="2"/>
      <c r="APG90" s="2"/>
      <c r="APH90" s="2"/>
      <c r="API90" s="2"/>
      <c r="APJ90" s="2"/>
      <c r="APK90" s="2"/>
      <c r="APL90" s="2"/>
      <c r="APM90" s="2"/>
      <c r="APN90" s="2"/>
      <c r="APO90" s="2"/>
      <c r="APP90" s="2"/>
      <c r="APQ90" s="2"/>
      <c r="APR90" s="2"/>
      <c r="APS90" s="2"/>
      <c r="APT90" s="2"/>
      <c r="APU90" s="2"/>
      <c r="APV90" s="2"/>
      <c r="APW90" s="2"/>
      <c r="APX90" s="2"/>
      <c r="APY90" s="2"/>
      <c r="APZ90" s="2"/>
      <c r="AQA90" s="2"/>
      <c r="AQB90" s="2"/>
      <c r="AQC90" s="2"/>
      <c r="AQD90" s="2"/>
      <c r="AQE90" s="2"/>
      <c r="AQF90" s="2"/>
      <c r="AQG90" s="2"/>
      <c r="AQH90" s="2"/>
      <c r="AQI90" s="2"/>
      <c r="AQJ90" s="2"/>
      <c r="AQK90" s="2"/>
      <c r="AQL90" s="2"/>
      <c r="AQM90" s="2"/>
      <c r="AQN90" s="2"/>
      <c r="AQO90" s="2"/>
      <c r="AQP90" s="2"/>
      <c r="AQQ90" s="2"/>
      <c r="AQR90" s="2"/>
      <c r="AQS90" s="2"/>
      <c r="AQT90" s="2"/>
      <c r="AQU90" s="2"/>
      <c r="AQV90" s="2"/>
      <c r="AQW90" s="2"/>
      <c r="AQX90" s="2"/>
      <c r="AQY90" s="2"/>
      <c r="AQZ90" s="2"/>
      <c r="ARA90" s="2"/>
      <c r="ARB90" s="2"/>
      <c r="ARC90" s="2"/>
      <c r="ARD90" s="2"/>
      <c r="ARE90" s="2"/>
      <c r="ARF90" s="2"/>
      <c r="ARG90" s="2"/>
      <c r="ARH90" s="2"/>
      <c r="ARI90" s="2"/>
      <c r="ARJ90" s="2"/>
      <c r="ARK90" s="2"/>
      <c r="ARL90" s="2"/>
      <c r="ARM90" s="2"/>
      <c r="ARN90" s="2"/>
      <c r="ARO90" s="2"/>
      <c r="ARP90" s="2"/>
      <c r="ARQ90" s="2"/>
      <c r="ARR90" s="2"/>
      <c r="ARS90" s="2"/>
      <c r="ART90" s="2"/>
      <c r="ARU90" s="2"/>
      <c r="ARV90" s="2"/>
      <c r="ARW90" s="2"/>
      <c r="ARX90" s="2"/>
      <c r="ARY90" s="2"/>
      <c r="ARZ90" s="2"/>
      <c r="ASA90" s="2"/>
      <c r="ASB90" s="2"/>
      <c r="ASC90" s="2"/>
      <c r="ASD90" s="2"/>
      <c r="ASE90" s="2"/>
      <c r="ASF90" s="2"/>
      <c r="ASG90" s="2"/>
      <c r="ASH90" s="2"/>
      <c r="ASI90" s="2"/>
      <c r="ASJ90" s="2"/>
      <c r="ASK90" s="2"/>
      <c r="ASL90" s="2"/>
      <c r="ASM90" s="2"/>
      <c r="ASN90" s="2"/>
      <c r="ASO90" s="2"/>
      <c r="ASP90" s="2"/>
      <c r="ASQ90" s="2"/>
      <c r="ASR90" s="2"/>
      <c r="ASS90" s="2"/>
      <c r="AST90" s="2"/>
      <c r="ASU90" s="2"/>
      <c r="ASV90" s="2"/>
      <c r="ASW90" s="2"/>
      <c r="ASX90" s="2"/>
      <c r="ASY90" s="2"/>
      <c r="ASZ90" s="2"/>
      <c r="ATA90" s="2"/>
      <c r="ATB90" s="2"/>
      <c r="ATC90" s="2"/>
      <c r="ATD90" s="2"/>
      <c r="ATE90" s="2"/>
      <c r="ATF90" s="2"/>
      <c r="ATG90" s="2"/>
      <c r="ATH90" s="2"/>
      <c r="ATI90" s="2"/>
      <c r="ATJ90" s="2"/>
      <c r="ATK90" s="2"/>
      <c r="ATL90" s="2"/>
      <c r="ATM90" s="2"/>
      <c r="ATN90" s="2"/>
      <c r="ATO90" s="2"/>
      <c r="ATP90" s="2"/>
      <c r="ATQ90" s="2"/>
      <c r="ATR90" s="2"/>
      <c r="ATS90" s="2"/>
      <c r="ATT90" s="2"/>
      <c r="ATU90" s="2"/>
      <c r="ATV90" s="2"/>
      <c r="ATW90" s="2"/>
      <c r="ATX90" s="2"/>
      <c r="ATY90" s="2"/>
      <c r="ATZ90" s="2"/>
      <c r="AUA90" s="2"/>
      <c r="AUB90" s="2"/>
      <c r="AUC90" s="2"/>
      <c r="AUD90" s="2"/>
      <c r="AUE90" s="2"/>
      <c r="AUF90" s="2"/>
      <c r="AUG90" s="2"/>
      <c r="AUH90" s="2"/>
      <c r="AUI90" s="2"/>
      <c r="AUJ90" s="2"/>
      <c r="AUK90" s="2"/>
      <c r="AUL90" s="2"/>
      <c r="AUM90" s="2"/>
      <c r="AUN90" s="2"/>
      <c r="AUO90" s="2"/>
      <c r="AUP90" s="2"/>
      <c r="AUQ90" s="2"/>
      <c r="AUR90" s="2"/>
      <c r="AUS90" s="2"/>
      <c r="AUT90" s="2"/>
      <c r="AUU90" s="2"/>
      <c r="AUV90" s="2"/>
      <c r="AUW90" s="2"/>
      <c r="AUX90" s="2"/>
      <c r="AUY90" s="2"/>
      <c r="AUZ90" s="2"/>
      <c r="AVA90" s="2"/>
      <c r="AVB90" s="2"/>
      <c r="AVC90" s="2"/>
      <c r="AVD90" s="2"/>
      <c r="AVE90" s="2"/>
      <c r="AVF90" s="2"/>
      <c r="AVG90" s="2"/>
      <c r="AVH90" s="2"/>
      <c r="AVI90" s="2"/>
      <c r="AVJ90" s="2"/>
      <c r="AVK90" s="2"/>
      <c r="AVL90" s="2"/>
      <c r="AVM90" s="2"/>
      <c r="AVN90" s="2"/>
      <c r="AVO90" s="2"/>
      <c r="AVP90" s="2"/>
      <c r="AVQ90" s="2"/>
      <c r="AVR90" s="2"/>
      <c r="AVS90" s="2"/>
      <c r="AVT90" s="2"/>
      <c r="AVU90" s="2"/>
      <c r="AVV90" s="2"/>
      <c r="AVW90" s="2"/>
      <c r="AVX90" s="2"/>
      <c r="AVY90" s="2"/>
      <c r="AVZ90" s="2"/>
      <c r="AWA90" s="2"/>
      <c r="AWB90" s="2"/>
      <c r="AWC90" s="2"/>
      <c r="AWD90" s="2"/>
      <c r="AWE90" s="2"/>
      <c r="AWF90" s="2"/>
      <c r="AWG90" s="2"/>
      <c r="AWH90" s="2"/>
      <c r="AWI90" s="2"/>
      <c r="AWJ90" s="2"/>
      <c r="AWK90" s="2"/>
      <c r="AWL90" s="2"/>
      <c r="AWM90" s="2"/>
      <c r="AWN90" s="2"/>
      <c r="AWO90" s="2"/>
      <c r="AWP90" s="2"/>
      <c r="AWQ90" s="2"/>
      <c r="AWR90" s="2"/>
      <c r="AWS90" s="2"/>
      <c r="AWT90" s="2"/>
      <c r="AWU90" s="2"/>
      <c r="AWV90" s="2"/>
      <c r="AWW90" s="2"/>
      <c r="AWX90" s="2"/>
      <c r="AWY90" s="2"/>
      <c r="AWZ90" s="2"/>
      <c r="AXA90" s="2"/>
      <c r="AXB90" s="2"/>
      <c r="AXC90" s="2"/>
      <c r="AXD90" s="2"/>
      <c r="AXE90" s="2"/>
      <c r="AXF90" s="2"/>
      <c r="AXG90" s="2"/>
      <c r="AXH90" s="2"/>
      <c r="AXI90" s="2"/>
      <c r="AXJ90" s="2"/>
      <c r="AXK90" s="2"/>
      <c r="AXL90" s="2"/>
      <c r="AXM90" s="2"/>
      <c r="AXN90" s="2"/>
      <c r="AXO90" s="2"/>
      <c r="AXP90" s="2"/>
      <c r="AXQ90" s="2"/>
      <c r="AXR90" s="2"/>
      <c r="AXS90" s="2"/>
      <c r="AXT90" s="2"/>
      <c r="AXU90" s="2"/>
      <c r="AXV90" s="2"/>
      <c r="AXW90" s="2"/>
      <c r="AXX90" s="2"/>
      <c r="AXY90" s="2"/>
      <c r="AXZ90" s="2"/>
      <c r="AYA90" s="2"/>
      <c r="AYB90" s="2"/>
      <c r="AYC90" s="2"/>
      <c r="AYD90" s="2"/>
      <c r="AYE90" s="2"/>
      <c r="AYF90" s="2"/>
      <c r="AYG90" s="2"/>
      <c r="AYH90" s="2"/>
      <c r="AYI90" s="2"/>
      <c r="AYJ90" s="2"/>
      <c r="AYK90" s="2"/>
      <c r="AYL90" s="2"/>
      <c r="AYM90" s="2"/>
      <c r="AYN90" s="2"/>
      <c r="AYO90" s="2"/>
      <c r="AYP90" s="2"/>
      <c r="AYQ90" s="2"/>
      <c r="AYR90" s="2"/>
      <c r="AYS90" s="2"/>
      <c r="AYT90" s="2"/>
      <c r="AYU90" s="2"/>
      <c r="AYV90" s="2"/>
      <c r="AYW90" s="2"/>
      <c r="AYX90" s="2"/>
      <c r="AYY90" s="2"/>
      <c r="AYZ90" s="2"/>
      <c r="AZA90" s="2"/>
      <c r="AZB90" s="2"/>
      <c r="AZC90" s="2"/>
      <c r="AZD90" s="2"/>
      <c r="AZE90" s="2"/>
      <c r="AZF90" s="2"/>
      <c r="AZG90" s="2"/>
      <c r="AZH90" s="2"/>
      <c r="AZI90" s="2"/>
      <c r="AZJ90" s="2"/>
      <c r="AZK90" s="2"/>
      <c r="AZL90" s="2"/>
      <c r="AZM90" s="2"/>
      <c r="AZN90" s="2"/>
      <c r="AZO90" s="2"/>
      <c r="AZP90" s="2"/>
      <c r="AZQ90" s="2"/>
      <c r="AZR90" s="2"/>
      <c r="AZS90" s="2"/>
      <c r="AZT90" s="2"/>
      <c r="AZU90" s="2"/>
      <c r="AZV90" s="2"/>
      <c r="AZW90" s="2"/>
      <c r="AZX90" s="2"/>
      <c r="AZY90" s="2"/>
      <c r="AZZ90" s="2"/>
      <c r="BAA90" s="2"/>
      <c r="BAB90" s="2"/>
      <c r="BAC90" s="2"/>
      <c r="BAD90" s="2"/>
      <c r="BAE90" s="2"/>
      <c r="BAF90" s="2"/>
      <c r="BAG90" s="2"/>
      <c r="BAH90" s="2"/>
      <c r="BAI90" s="2"/>
      <c r="BAJ90" s="2"/>
      <c r="BAK90" s="2"/>
      <c r="BAL90" s="2"/>
      <c r="BAM90" s="2"/>
      <c r="BAN90" s="2"/>
      <c r="BAO90" s="2"/>
      <c r="BAP90" s="2"/>
      <c r="BAQ90" s="2"/>
      <c r="BAR90" s="2"/>
      <c r="BAS90" s="2"/>
      <c r="BAT90" s="2"/>
      <c r="BAU90" s="2"/>
      <c r="BAV90" s="2"/>
      <c r="BAW90" s="2"/>
      <c r="BAX90" s="2"/>
      <c r="BAY90" s="2"/>
      <c r="BAZ90" s="2"/>
      <c r="BBA90" s="2"/>
      <c r="BBB90" s="2"/>
      <c r="BBC90" s="2"/>
      <c r="BBD90" s="2"/>
      <c r="BBE90" s="2"/>
      <c r="BBF90" s="2"/>
      <c r="BBG90" s="2"/>
      <c r="BBH90" s="2"/>
      <c r="BBI90" s="2"/>
      <c r="BBJ90" s="2"/>
      <c r="BBK90" s="2"/>
      <c r="BBL90" s="2"/>
      <c r="BBM90" s="2"/>
      <c r="BBN90" s="2"/>
      <c r="BBO90" s="2"/>
      <c r="BBP90" s="2"/>
      <c r="BBQ90" s="2"/>
      <c r="BBR90" s="2"/>
      <c r="BBS90" s="2"/>
      <c r="BBT90" s="2"/>
      <c r="BBU90" s="2"/>
      <c r="BBV90" s="2"/>
      <c r="BBW90" s="2"/>
      <c r="BBX90" s="2"/>
      <c r="BBY90" s="2"/>
      <c r="BBZ90" s="2"/>
      <c r="BCA90" s="2"/>
      <c r="BCB90" s="2"/>
      <c r="BCC90" s="2"/>
      <c r="BCD90" s="2"/>
      <c r="BCE90" s="2"/>
      <c r="BCF90" s="2"/>
      <c r="BCG90" s="2"/>
      <c r="BCH90" s="2"/>
      <c r="BCI90" s="2"/>
      <c r="BCJ90" s="2"/>
      <c r="BCK90" s="2"/>
      <c r="BCL90" s="2"/>
      <c r="BCM90" s="2"/>
      <c r="BCN90" s="2"/>
      <c r="BCO90" s="2"/>
      <c r="BCP90" s="2"/>
      <c r="BCQ90" s="2"/>
      <c r="BCR90" s="2"/>
      <c r="BCS90" s="2"/>
      <c r="BCT90" s="2"/>
      <c r="BCU90" s="2"/>
      <c r="BCV90" s="2"/>
      <c r="BCW90" s="2"/>
      <c r="BCX90" s="2"/>
      <c r="BCY90" s="2"/>
      <c r="BCZ90" s="2"/>
      <c r="BDA90" s="2"/>
      <c r="BDB90" s="2"/>
      <c r="BDC90" s="2"/>
      <c r="BDD90" s="2"/>
      <c r="BDE90" s="2"/>
      <c r="BDF90" s="2"/>
      <c r="BDG90" s="2"/>
      <c r="BDH90" s="2"/>
      <c r="BDI90" s="2"/>
      <c r="BDJ90" s="2"/>
      <c r="BDK90" s="2"/>
      <c r="BDL90" s="2"/>
      <c r="BDM90" s="2"/>
      <c r="BDN90" s="2"/>
      <c r="BDO90" s="2"/>
      <c r="BDP90" s="2"/>
      <c r="BDQ90" s="2"/>
      <c r="BDR90" s="2"/>
      <c r="BDS90" s="2"/>
      <c r="BDT90" s="2"/>
      <c r="BDU90" s="2"/>
      <c r="BDV90" s="2"/>
      <c r="BDW90" s="2"/>
      <c r="BDX90" s="2"/>
      <c r="BDY90" s="2"/>
      <c r="BDZ90" s="2"/>
      <c r="BEA90" s="2"/>
      <c r="BEB90" s="2"/>
      <c r="BEC90" s="2"/>
      <c r="BED90" s="2"/>
      <c r="BEE90" s="2"/>
      <c r="BEF90" s="2"/>
      <c r="BEG90" s="2"/>
      <c r="BEH90" s="2"/>
      <c r="BEI90" s="2"/>
      <c r="BEJ90" s="2"/>
      <c r="BEK90" s="2"/>
      <c r="BEL90" s="2"/>
      <c r="BEM90" s="2"/>
      <c r="BEN90" s="2"/>
      <c r="BEO90" s="2"/>
      <c r="BEP90" s="2"/>
      <c r="BEQ90" s="2"/>
      <c r="BER90" s="2"/>
      <c r="BES90" s="2"/>
      <c r="BET90" s="2"/>
      <c r="BEU90" s="2"/>
      <c r="BEV90" s="2"/>
      <c r="BEW90" s="2"/>
      <c r="BEX90" s="2"/>
      <c r="BEY90" s="2"/>
      <c r="BEZ90" s="2"/>
      <c r="BFA90" s="2"/>
      <c r="BFB90" s="2"/>
      <c r="BFC90" s="2"/>
      <c r="BFD90" s="2"/>
      <c r="BFE90" s="2"/>
      <c r="BFF90" s="2"/>
      <c r="BFG90" s="2"/>
      <c r="BFH90" s="2"/>
      <c r="BFI90" s="2"/>
      <c r="BFJ90" s="2"/>
      <c r="BFK90" s="2"/>
      <c r="BFL90" s="2"/>
      <c r="BFM90" s="2"/>
      <c r="BFN90" s="2"/>
      <c r="BFO90" s="2"/>
      <c r="BFP90" s="2"/>
      <c r="BFQ90" s="2"/>
      <c r="BFR90" s="2"/>
      <c r="BFS90" s="2"/>
      <c r="BFT90" s="2"/>
      <c r="BFU90" s="2"/>
      <c r="BFV90" s="2"/>
      <c r="BFW90" s="2"/>
      <c r="BFX90" s="2"/>
      <c r="BFY90" s="2"/>
      <c r="BFZ90" s="2"/>
      <c r="BGA90" s="2"/>
      <c r="BGB90" s="2"/>
      <c r="BGC90" s="2"/>
      <c r="BGD90" s="2"/>
      <c r="BGE90" s="2"/>
      <c r="BGF90" s="2"/>
      <c r="BGG90" s="2"/>
      <c r="BGH90" s="2"/>
      <c r="BGI90" s="2"/>
      <c r="BGJ90" s="2"/>
      <c r="BGK90" s="2"/>
      <c r="BGL90" s="2"/>
      <c r="BGM90" s="2"/>
      <c r="BGN90" s="2"/>
      <c r="BGO90" s="2"/>
      <c r="BGP90" s="2"/>
      <c r="BGQ90" s="2"/>
      <c r="BGR90" s="2"/>
      <c r="BGS90" s="2"/>
      <c r="BGT90" s="2"/>
      <c r="BGU90" s="2"/>
      <c r="BGV90" s="2"/>
      <c r="BGW90" s="2"/>
      <c r="BGX90" s="2"/>
      <c r="BGY90" s="2"/>
      <c r="BGZ90" s="2"/>
      <c r="BHA90" s="2"/>
      <c r="BHB90" s="2"/>
      <c r="BHC90" s="2"/>
      <c r="BHD90" s="2"/>
      <c r="BHE90" s="2"/>
      <c r="BHF90" s="2"/>
      <c r="BHG90" s="2"/>
      <c r="BHH90" s="2"/>
      <c r="BHI90" s="2"/>
      <c r="BHJ90" s="2"/>
      <c r="BHK90" s="2"/>
      <c r="BHL90" s="2"/>
      <c r="BHM90" s="2"/>
      <c r="BHN90" s="2"/>
      <c r="BHO90" s="2"/>
      <c r="BHP90" s="2"/>
      <c r="BHQ90" s="2"/>
      <c r="BHR90" s="2"/>
      <c r="BHS90" s="2"/>
      <c r="BHT90" s="2"/>
      <c r="BHU90" s="2"/>
      <c r="BHV90" s="2"/>
      <c r="BHW90" s="2"/>
      <c r="BHX90" s="2"/>
      <c r="BHY90" s="2"/>
      <c r="BHZ90" s="2"/>
      <c r="BIA90" s="2"/>
      <c r="BIB90" s="2"/>
      <c r="BIC90" s="2"/>
      <c r="BID90" s="2"/>
      <c r="BIE90" s="2"/>
      <c r="BIF90" s="2"/>
      <c r="BIG90" s="2"/>
      <c r="BIH90" s="2"/>
      <c r="BII90" s="2"/>
      <c r="BIJ90" s="2"/>
      <c r="BIK90" s="2"/>
      <c r="BIL90" s="2"/>
      <c r="BIM90" s="2"/>
      <c r="BIN90" s="2"/>
      <c r="BIO90" s="2"/>
      <c r="BIP90" s="2"/>
      <c r="BIQ90" s="2"/>
      <c r="BIR90" s="2"/>
      <c r="BIS90" s="2"/>
      <c r="BIT90" s="2"/>
      <c r="BIU90" s="2"/>
      <c r="BIV90" s="2"/>
      <c r="BIW90" s="2"/>
      <c r="BIX90" s="2"/>
      <c r="BIY90" s="2"/>
      <c r="BIZ90" s="2"/>
      <c r="BJA90" s="2"/>
      <c r="BJB90" s="2"/>
      <c r="BJC90" s="2"/>
      <c r="BJD90" s="2"/>
      <c r="BJE90" s="2"/>
      <c r="BJF90" s="2"/>
      <c r="BJG90" s="2"/>
      <c r="BJH90" s="2"/>
      <c r="BJI90" s="2"/>
      <c r="BJJ90" s="2"/>
      <c r="BJK90" s="2"/>
      <c r="BJL90" s="2"/>
      <c r="BJM90" s="2"/>
      <c r="BJN90" s="2"/>
      <c r="BJO90" s="2"/>
      <c r="BJP90" s="2"/>
      <c r="BJQ90" s="2"/>
      <c r="BJR90" s="2"/>
      <c r="BJS90" s="2"/>
      <c r="BJT90" s="2"/>
      <c r="BJU90" s="2"/>
      <c r="BJV90" s="2"/>
      <c r="BJW90" s="2"/>
      <c r="BJX90" s="2"/>
      <c r="BJY90" s="2"/>
      <c r="BJZ90" s="2"/>
      <c r="BKA90" s="2"/>
      <c r="BKB90" s="2"/>
      <c r="BKC90" s="2"/>
      <c r="BKD90" s="2"/>
      <c r="BKE90" s="2"/>
      <c r="BKF90" s="2"/>
      <c r="BKG90" s="2"/>
      <c r="BKH90" s="2"/>
      <c r="BKI90" s="2"/>
      <c r="BKJ90" s="2"/>
      <c r="BKK90" s="2"/>
      <c r="BKL90" s="2"/>
      <c r="BKM90" s="2"/>
      <c r="BKN90" s="2"/>
      <c r="BKO90" s="2"/>
      <c r="BKP90" s="2"/>
      <c r="BKQ90" s="2"/>
      <c r="BKR90" s="2"/>
      <c r="BKS90" s="2"/>
      <c r="BKT90" s="2"/>
      <c r="BKU90" s="2"/>
      <c r="BKV90" s="2"/>
      <c r="BKW90" s="2"/>
      <c r="BKX90" s="2"/>
      <c r="BKY90" s="2"/>
      <c r="BKZ90" s="2"/>
      <c r="BLA90" s="2"/>
      <c r="BLB90" s="2"/>
      <c r="BLC90" s="2"/>
      <c r="BLD90" s="2"/>
      <c r="BLE90" s="2"/>
      <c r="BLF90" s="2"/>
      <c r="BLG90" s="2"/>
      <c r="BLH90" s="2"/>
      <c r="BLI90" s="2"/>
      <c r="BLJ90" s="2"/>
      <c r="BLK90" s="2"/>
      <c r="BLL90" s="2"/>
      <c r="BLM90" s="2"/>
      <c r="BLN90" s="2"/>
      <c r="BLO90" s="2"/>
      <c r="BLP90" s="2"/>
      <c r="BLQ90" s="2"/>
      <c r="BLR90" s="2"/>
      <c r="BLS90" s="2"/>
      <c r="BLT90" s="2"/>
      <c r="BLU90" s="2"/>
      <c r="BLV90" s="2"/>
      <c r="BLW90" s="2"/>
      <c r="BLX90" s="2"/>
      <c r="BLY90" s="2"/>
      <c r="BLZ90" s="2"/>
      <c r="BMA90" s="2"/>
      <c r="BMB90" s="2"/>
      <c r="BMC90" s="2"/>
      <c r="BMD90" s="2"/>
      <c r="BME90" s="2"/>
      <c r="BMF90" s="2"/>
      <c r="BMG90" s="2"/>
      <c r="BMH90" s="2"/>
      <c r="BMI90" s="2"/>
      <c r="BMJ90" s="2"/>
      <c r="BMK90" s="2"/>
      <c r="BML90" s="2"/>
      <c r="BMM90" s="2"/>
      <c r="BMN90" s="2"/>
      <c r="BMO90" s="2"/>
      <c r="BMP90" s="2"/>
      <c r="BMQ90" s="2"/>
      <c r="BMR90" s="2"/>
      <c r="BMS90" s="2"/>
      <c r="BMT90" s="2"/>
      <c r="BMU90" s="2"/>
      <c r="BMV90" s="2"/>
      <c r="BMW90" s="2"/>
      <c r="BMX90" s="2"/>
      <c r="BMY90" s="2"/>
      <c r="BMZ90" s="2"/>
      <c r="BNA90" s="2"/>
      <c r="BNB90" s="2"/>
      <c r="BNC90" s="2"/>
      <c r="BND90" s="2"/>
      <c r="BNE90" s="2"/>
      <c r="BNF90" s="2"/>
      <c r="BNG90" s="2"/>
      <c r="BNH90" s="2"/>
      <c r="BNI90" s="2"/>
      <c r="BNJ90" s="2"/>
      <c r="BNK90" s="2"/>
      <c r="BNL90" s="2"/>
      <c r="BNM90" s="2"/>
      <c r="BNN90" s="2"/>
      <c r="BNO90" s="2"/>
      <c r="BNP90" s="2"/>
      <c r="BNQ90" s="2"/>
      <c r="BNR90" s="2"/>
      <c r="BNS90" s="2"/>
      <c r="BNT90" s="2"/>
      <c r="BNU90" s="2"/>
      <c r="BNV90" s="2"/>
      <c r="BNW90" s="2"/>
      <c r="BNX90" s="2"/>
      <c r="BNY90" s="2"/>
      <c r="BNZ90" s="2"/>
      <c r="BOA90" s="2"/>
      <c r="BOB90" s="2"/>
      <c r="BOC90" s="2"/>
      <c r="BOD90" s="2"/>
      <c r="BOE90" s="2"/>
      <c r="BOF90" s="2"/>
      <c r="BOG90" s="2"/>
      <c r="BOH90" s="2"/>
      <c r="BOI90" s="2"/>
      <c r="BOJ90" s="2"/>
      <c r="BOK90" s="2"/>
      <c r="BOL90" s="2"/>
      <c r="BOM90" s="2"/>
      <c r="BON90" s="2"/>
      <c r="BOO90" s="2"/>
      <c r="BOP90" s="2"/>
      <c r="BOQ90" s="2"/>
      <c r="BOR90" s="2"/>
      <c r="BOS90" s="2"/>
      <c r="BOT90" s="2"/>
      <c r="BOU90" s="2"/>
      <c r="BOV90" s="2"/>
      <c r="BOW90" s="2"/>
      <c r="BOX90" s="2"/>
      <c r="BOY90" s="2"/>
      <c r="BOZ90" s="2"/>
      <c r="BPA90" s="2"/>
      <c r="BPB90" s="2"/>
      <c r="BPC90" s="2"/>
      <c r="BPD90" s="2"/>
      <c r="BPE90" s="2"/>
      <c r="BPF90" s="2"/>
      <c r="BPG90" s="2"/>
      <c r="BPH90" s="2"/>
      <c r="BPI90" s="2"/>
      <c r="BPJ90" s="2"/>
      <c r="BPK90" s="2"/>
      <c r="BPL90" s="2"/>
      <c r="BPM90" s="2"/>
      <c r="BPN90" s="2"/>
      <c r="BPO90" s="2"/>
      <c r="BPP90" s="2"/>
      <c r="BPQ90" s="2"/>
      <c r="BPR90" s="2"/>
      <c r="BPS90" s="2"/>
      <c r="BPT90" s="2"/>
      <c r="BPU90" s="2"/>
      <c r="BPV90" s="2"/>
      <c r="BPW90" s="2"/>
      <c r="BPX90" s="2"/>
      <c r="BPY90" s="2"/>
      <c r="BPZ90" s="2"/>
      <c r="BQA90" s="2"/>
      <c r="BQB90" s="2"/>
      <c r="BQC90" s="2"/>
      <c r="BQD90" s="2"/>
      <c r="BQE90" s="2"/>
      <c r="BQF90" s="2"/>
      <c r="BQG90" s="2"/>
      <c r="BQH90" s="2"/>
      <c r="BQI90" s="2"/>
      <c r="BQJ90" s="2"/>
      <c r="BQK90" s="2"/>
      <c r="BQL90" s="2"/>
      <c r="BQM90" s="2"/>
      <c r="BQN90" s="2"/>
      <c r="BQO90" s="2"/>
      <c r="BQP90" s="2"/>
      <c r="BQQ90" s="2"/>
      <c r="BQR90" s="2"/>
      <c r="BQS90" s="2"/>
      <c r="BQT90" s="2"/>
      <c r="BQU90" s="2"/>
      <c r="BQV90" s="2"/>
      <c r="BQW90" s="2"/>
      <c r="BQX90" s="2"/>
      <c r="BQY90" s="2"/>
      <c r="BQZ90" s="2"/>
      <c r="BRA90" s="2"/>
      <c r="BRB90" s="2"/>
      <c r="BRC90" s="2"/>
      <c r="BRD90" s="2"/>
      <c r="BRE90" s="2"/>
      <c r="BRF90" s="2"/>
      <c r="BRG90" s="2"/>
      <c r="BRH90" s="2"/>
      <c r="BRI90" s="2"/>
      <c r="BRJ90" s="2"/>
      <c r="BRK90" s="2"/>
      <c r="BRL90" s="2"/>
      <c r="BRM90" s="2"/>
      <c r="BRN90" s="2"/>
      <c r="BRO90" s="2"/>
      <c r="BRP90" s="2"/>
      <c r="BRQ90" s="2"/>
      <c r="BRR90" s="2"/>
      <c r="BRS90" s="2"/>
      <c r="BRT90" s="2"/>
      <c r="BRU90" s="2"/>
      <c r="BRV90" s="2"/>
      <c r="BRW90" s="2"/>
      <c r="BRX90" s="2"/>
      <c r="BRY90" s="2"/>
      <c r="BRZ90" s="2"/>
      <c r="BSA90" s="2"/>
      <c r="BSB90" s="2"/>
      <c r="BSC90" s="2"/>
      <c r="BSD90" s="2"/>
      <c r="BSE90" s="2"/>
      <c r="BSF90" s="2"/>
      <c r="BSG90" s="2"/>
      <c r="BSH90" s="2"/>
      <c r="BSI90" s="2"/>
      <c r="BSJ90" s="2"/>
      <c r="BSK90" s="2"/>
      <c r="BSL90" s="2"/>
      <c r="BSM90" s="2"/>
      <c r="BSN90" s="2"/>
      <c r="BSO90" s="2"/>
      <c r="BSP90" s="2"/>
      <c r="BSQ90" s="2"/>
      <c r="BSR90" s="2"/>
      <c r="BSS90" s="2"/>
      <c r="BST90" s="2"/>
      <c r="BSU90" s="2"/>
      <c r="BSV90" s="2"/>
      <c r="BSW90" s="2"/>
      <c r="BSX90" s="2"/>
      <c r="BSY90" s="2"/>
      <c r="BSZ90" s="2"/>
      <c r="BTA90" s="2"/>
      <c r="BTB90" s="2"/>
      <c r="BTC90" s="2"/>
      <c r="BTD90" s="2"/>
      <c r="BTE90" s="2"/>
      <c r="BTF90" s="2"/>
      <c r="BTG90" s="2"/>
      <c r="BTH90" s="2"/>
      <c r="BTI90" s="2"/>
      <c r="BTJ90" s="2"/>
      <c r="BTK90" s="2"/>
      <c r="BTL90" s="2"/>
      <c r="BTM90" s="2"/>
      <c r="BTN90" s="2"/>
      <c r="BTO90" s="2"/>
      <c r="BTP90" s="2"/>
      <c r="BTQ90" s="2"/>
      <c r="BTR90" s="2"/>
      <c r="BTS90" s="2"/>
      <c r="BTT90" s="2"/>
      <c r="BTU90" s="2"/>
      <c r="BTV90" s="2"/>
      <c r="BTW90" s="2"/>
      <c r="BTX90" s="2"/>
      <c r="BTY90" s="2"/>
      <c r="BTZ90" s="2"/>
      <c r="BUA90" s="2"/>
      <c r="BUB90" s="2"/>
      <c r="BUC90" s="2"/>
      <c r="BUD90" s="2"/>
      <c r="BUE90" s="2"/>
      <c r="BUF90" s="2"/>
      <c r="BUG90" s="2"/>
      <c r="BUH90" s="2"/>
      <c r="BUI90" s="2"/>
      <c r="BUJ90" s="2"/>
      <c r="BUK90" s="2"/>
      <c r="BUL90" s="2"/>
      <c r="BUM90" s="2"/>
      <c r="BUN90" s="2"/>
      <c r="BUO90" s="2"/>
      <c r="BUP90" s="2"/>
      <c r="BUQ90" s="2"/>
      <c r="BUR90" s="2"/>
      <c r="BUS90" s="2"/>
      <c r="BUT90" s="2"/>
      <c r="BUU90" s="2"/>
      <c r="BUV90" s="2"/>
      <c r="BUW90" s="2"/>
      <c r="BUX90" s="2"/>
      <c r="BUY90" s="2"/>
      <c r="BUZ90" s="2"/>
      <c r="BVA90" s="2"/>
      <c r="BVB90" s="2"/>
      <c r="BVC90" s="2"/>
      <c r="BVD90" s="2"/>
      <c r="BVE90" s="2"/>
      <c r="BVF90" s="2"/>
      <c r="BVG90" s="2"/>
      <c r="BVH90" s="2"/>
      <c r="BVI90" s="2"/>
      <c r="BVJ90" s="2"/>
      <c r="BVK90" s="2"/>
      <c r="BVL90" s="2"/>
      <c r="BVM90" s="2"/>
      <c r="BVN90" s="2"/>
      <c r="BVO90" s="2"/>
      <c r="BVP90" s="2"/>
      <c r="BVQ90" s="2"/>
      <c r="BVR90" s="2"/>
      <c r="BVS90" s="2"/>
      <c r="BVT90" s="2"/>
      <c r="BVU90" s="2"/>
      <c r="BVV90" s="2"/>
      <c r="BVW90" s="2"/>
      <c r="BVX90" s="2"/>
      <c r="BVY90" s="2"/>
      <c r="BVZ90" s="2"/>
      <c r="BWA90" s="2"/>
      <c r="BWB90" s="2"/>
      <c r="BWC90" s="2"/>
      <c r="BWD90" s="2"/>
      <c r="BWE90" s="2"/>
      <c r="BWF90" s="2"/>
      <c r="BWG90" s="2"/>
      <c r="BWH90" s="2"/>
      <c r="BWI90" s="2"/>
      <c r="BWJ90" s="2"/>
      <c r="BWK90" s="2"/>
      <c r="BWL90" s="2"/>
      <c r="BWM90" s="2"/>
      <c r="BWN90" s="2"/>
      <c r="BWO90" s="2"/>
      <c r="BWP90" s="2"/>
      <c r="BWQ90" s="2"/>
      <c r="BWR90" s="2"/>
      <c r="BWS90" s="2"/>
      <c r="BWT90" s="2"/>
      <c r="BWU90" s="2"/>
      <c r="BWV90" s="2"/>
      <c r="BWW90" s="2"/>
      <c r="BWX90" s="2"/>
      <c r="BWY90" s="2"/>
      <c r="BWZ90" s="2"/>
      <c r="BXA90" s="2"/>
      <c r="BXB90" s="2"/>
      <c r="BXC90" s="2"/>
      <c r="BXD90" s="2"/>
      <c r="BXE90" s="2"/>
      <c r="BXF90" s="2"/>
      <c r="BXG90" s="2"/>
      <c r="BXH90" s="2"/>
      <c r="BXI90" s="2"/>
      <c r="BXJ90" s="2"/>
      <c r="BXK90" s="2"/>
      <c r="BXL90" s="2"/>
      <c r="BXM90" s="2"/>
      <c r="BXN90" s="2"/>
      <c r="BXO90" s="2"/>
      <c r="BXP90" s="2"/>
      <c r="BXQ90" s="2"/>
      <c r="BXR90" s="2"/>
      <c r="BXS90" s="2"/>
      <c r="BXT90" s="2"/>
      <c r="BXU90" s="2"/>
      <c r="BXV90" s="2"/>
      <c r="BXW90" s="2"/>
      <c r="BXX90" s="2"/>
      <c r="BXY90" s="2"/>
      <c r="BXZ90" s="2"/>
      <c r="BYA90" s="2"/>
      <c r="BYB90" s="2"/>
      <c r="BYC90" s="2"/>
      <c r="BYD90" s="2"/>
      <c r="BYE90" s="2"/>
      <c r="BYF90" s="2"/>
      <c r="BYG90" s="2"/>
      <c r="BYH90" s="2"/>
      <c r="BYI90" s="2"/>
      <c r="BYJ90" s="2"/>
      <c r="BYK90" s="2"/>
      <c r="BYL90" s="2"/>
      <c r="BYM90" s="2"/>
      <c r="BYN90" s="2"/>
      <c r="BYO90" s="2"/>
      <c r="BYP90" s="2"/>
      <c r="BYQ90" s="2"/>
      <c r="BYR90" s="2"/>
      <c r="BYS90" s="2"/>
      <c r="BYT90" s="2"/>
      <c r="BYU90" s="2"/>
      <c r="BYV90" s="2"/>
      <c r="BYW90" s="2"/>
      <c r="BYX90" s="2"/>
      <c r="BYY90" s="2"/>
      <c r="BYZ90" s="2"/>
      <c r="BZA90" s="2"/>
      <c r="BZB90" s="2"/>
      <c r="BZC90" s="2"/>
      <c r="BZD90" s="2"/>
      <c r="BZE90" s="2"/>
      <c r="BZF90" s="2"/>
      <c r="BZG90" s="2"/>
      <c r="BZH90" s="2"/>
      <c r="BZI90" s="2"/>
      <c r="BZJ90" s="2"/>
      <c r="BZK90" s="2"/>
      <c r="BZL90" s="2"/>
      <c r="BZM90" s="2"/>
      <c r="BZN90" s="2"/>
      <c r="BZO90" s="2"/>
      <c r="BZP90" s="2"/>
      <c r="BZQ90" s="2"/>
      <c r="BZR90" s="2"/>
      <c r="BZS90" s="2"/>
      <c r="BZT90" s="2"/>
      <c r="BZU90" s="2"/>
      <c r="BZV90" s="2"/>
      <c r="BZW90" s="2"/>
      <c r="BZX90" s="2"/>
      <c r="BZY90" s="2"/>
      <c r="BZZ90" s="2"/>
      <c r="CAA90" s="2"/>
      <c r="CAB90" s="2"/>
      <c r="CAC90" s="2"/>
      <c r="CAD90" s="2"/>
      <c r="CAE90" s="2"/>
      <c r="CAF90" s="2"/>
      <c r="CAG90" s="2"/>
      <c r="CAH90" s="2"/>
      <c r="CAI90" s="2"/>
      <c r="CAJ90" s="2"/>
      <c r="CAK90" s="2"/>
      <c r="CAL90" s="2"/>
      <c r="CAM90" s="2"/>
      <c r="CAN90" s="2"/>
      <c r="CAO90" s="2"/>
      <c r="CAP90" s="2"/>
      <c r="CAQ90" s="2"/>
      <c r="CAR90" s="2"/>
      <c r="CAS90" s="2"/>
      <c r="CAT90" s="2"/>
      <c r="CAU90" s="2"/>
      <c r="CAV90" s="2"/>
      <c r="CAW90" s="2"/>
      <c r="CAX90" s="2"/>
      <c r="CAY90" s="2"/>
      <c r="CAZ90" s="2"/>
      <c r="CBA90" s="2"/>
      <c r="CBB90" s="2"/>
      <c r="CBC90" s="2"/>
      <c r="CBD90" s="2"/>
      <c r="CBE90" s="2"/>
      <c r="CBF90" s="2"/>
      <c r="CBG90" s="2"/>
      <c r="CBH90" s="2"/>
      <c r="CBI90" s="2"/>
      <c r="CBJ90" s="2"/>
      <c r="CBK90" s="2"/>
      <c r="CBL90" s="2"/>
      <c r="CBM90" s="2"/>
      <c r="CBN90" s="2"/>
      <c r="CBO90" s="2"/>
      <c r="CBP90" s="2"/>
      <c r="CBQ90" s="2"/>
      <c r="CBR90" s="2"/>
      <c r="CBS90" s="2"/>
      <c r="CBT90" s="2"/>
      <c r="CBU90" s="2"/>
      <c r="CBV90" s="2"/>
      <c r="CBW90" s="2"/>
      <c r="CBX90" s="2"/>
      <c r="CBY90" s="2"/>
      <c r="CBZ90" s="2"/>
      <c r="CCA90" s="2"/>
      <c r="CCB90" s="2"/>
      <c r="CCC90" s="2"/>
      <c r="CCD90" s="2"/>
      <c r="CCE90" s="2"/>
      <c r="CCF90" s="2"/>
      <c r="CCG90" s="2"/>
      <c r="CCH90" s="2"/>
      <c r="CCI90" s="2"/>
      <c r="CCJ90" s="2"/>
      <c r="CCK90" s="2"/>
      <c r="CCL90" s="2"/>
      <c r="CCM90" s="2"/>
      <c r="CCN90" s="2"/>
      <c r="CCO90" s="2"/>
      <c r="CCP90" s="2"/>
      <c r="CCQ90" s="2"/>
      <c r="CCR90" s="2"/>
      <c r="CCS90" s="2"/>
      <c r="CCT90" s="2"/>
      <c r="CCU90" s="2"/>
      <c r="CCV90" s="2"/>
      <c r="CCW90" s="2"/>
      <c r="CCX90" s="2"/>
      <c r="CCY90" s="2"/>
      <c r="CCZ90" s="2"/>
      <c r="CDA90" s="2"/>
      <c r="CDB90" s="2"/>
      <c r="CDC90" s="2"/>
      <c r="CDD90" s="2"/>
      <c r="CDE90" s="2"/>
      <c r="CDF90" s="2"/>
      <c r="CDG90" s="2"/>
      <c r="CDH90" s="2"/>
      <c r="CDI90" s="2"/>
      <c r="CDJ90" s="2"/>
      <c r="CDK90" s="2"/>
      <c r="CDL90" s="2"/>
      <c r="CDM90" s="2"/>
      <c r="CDN90" s="2"/>
      <c r="CDO90" s="2"/>
      <c r="CDP90" s="2"/>
      <c r="CDQ90" s="2"/>
      <c r="CDR90" s="2"/>
      <c r="CDS90" s="2"/>
      <c r="CDT90" s="2"/>
      <c r="CDU90" s="2"/>
      <c r="CDV90" s="2"/>
      <c r="CDW90" s="2"/>
      <c r="CDX90" s="2"/>
      <c r="CDY90" s="2"/>
      <c r="CDZ90" s="2"/>
      <c r="CEA90" s="2"/>
      <c r="CEB90" s="2"/>
      <c r="CEC90" s="2"/>
      <c r="CED90" s="2"/>
      <c r="CEE90" s="2"/>
      <c r="CEF90" s="2"/>
      <c r="CEG90" s="2"/>
      <c r="CEH90" s="2"/>
      <c r="CEI90" s="2"/>
      <c r="CEJ90" s="2"/>
      <c r="CEK90" s="2"/>
      <c r="CEL90" s="2"/>
      <c r="CEM90" s="2"/>
      <c r="CEN90" s="2"/>
      <c r="CEO90" s="2"/>
      <c r="CEP90" s="2"/>
      <c r="CEQ90" s="2"/>
      <c r="CER90" s="2"/>
      <c r="CES90" s="2"/>
      <c r="CET90" s="2"/>
      <c r="CEU90" s="2"/>
      <c r="CEV90" s="2"/>
      <c r="CEW90" s="2"/>
      <c r="CEX90" s="2"/>
      <c r="CEY90" s="2"/>
      <c r="CEZ90" s="2"/>
      <c r="CFA90" s="2"/>
      <c r="CFB90" s="2"/>
      <c r="CFC90" s="2"/>
      <c r="CFD90" s="2"/>
      <c r="CFE90" s="2"/>
      <c r="CFF90" s="2"/>
      <c r="CFG90" s="2"/>
      <c r="CFH90" s="2"/>
      <c r="CFI90" s="2"/>
      <c r="CFJ90" s="2"/>
      <c r="CFK90" s="2"/>
      <c r="CFL90" s="2"/>
      <c r="CFM90" s="2"/>
      <c r="CFN90" s="2"/>
      <c r="CFO90" s="2"/>
      <c r="CFP90" s="2"/>
      <c r="CFQ90" s="2"/>
      <c r="CFR90" s="2"/>
      <c r="CFS90" s="2"/>
      <c r="CFT90" s="2"/>
      <c r="CFU90" s="2"/>
      <c r="CFV90" s="2"/>
      <c r="CFW90" s="2"/>
      <c r="CFX90" s="2"/>
      <c r="CFY90" s="2"/>
      <c r="CFZ90" s="2"/>
      <c r="CGA90" s="2"/>
      <c r="CGB90" s="2"/>
      <c r="CGC90" s="2"/>
      <c r="CGD90" s="2"/>
      <c r="CGE90" s="2"/>
      <c r="CGF90" s="2"/>
      <c r="CGG90" s="2"/>
      <c r="CGH90" s="2"/>
      <c r="CGI90" s="2"/>
      <c r="CGJ90" s="2"/>
      <c r="CGK90" s="2"/>
      <c r="CGL90" s="2"/>
      <c r="CGM90" s="2"/>
      <c r="CGN90" s="2"/>
      <c r="CGO90" s="2"/>
      <c r="CGP90" s="2"/>
      <c r="CGQ90" s="2"/>
      <c r="CGR90" s="2"/>
      <c r="CGS90" s="2"/>
      <c r="CGT90" s="2"/>
      <c r="CGU90" s="2"/>
      <c r="CGV90" s="2"/>
      <c r="CGW90" s="2"/>
      <c r="CGX90" s="2"/>
      <c r="CGY90" s="2"/>
      <c r="CGZ90" s="2"/>
      <c r="CHA90" s="2"/>
      <c r="CHB90" s="2"/>
      <c r="CHC90" s="2"/>
      <c r="CHD90" s="2"/>
      <c r="CHE90" s="2"/>
      <c r="CHF90" s="2"/>
      <c r="CHG90" s="2"/>
      <c r="CHH90" s="2"/>
      <c r="CHI90" s="2"/>
      <c r="CHJ90" s="2"/>
      <c r="CHK90" s="2"/>
      <c r="CHL90" s="2"/>
      <c r="CHM90" s="2"/>
      <c r="CHN90" s="2"/>
      <c r="CHO90" s="2"/>
      <c r="CHP90" s="2"/>
      <c r="CHQ90" s="2"/>
      <c r="CHR90" s="2"/>
      <c r="CHS90" s="2"/>
      <c r="CHT90" s="2"/>
      <c r="CHU90" s="2"/>
      <c r="CHV90" s="2"/>
      <c r="CHW90" s="2"/>
      <c r="CHX90" s="2"/>
      <c r="CHY90" s="2"/>
      <c r="CHZ90" s="2"/>
      <c r="CIA90" s="2"/>
      <c r="CIB90" s="2"/>
      <c r="CIC90" s="2"/>
      <c r="CID90" s="2"/>
      <c r="CIE90" s="2"/>
      <c r="CIF90" s="2"/>
      <c r="CIG90" s="2"/>
      <c r="CIH90" s="2"/>
      <c r="CII90" s="2"/>
      <c r="CIJ90" s="2"/>
      <c r="CIK90" s="2"/>
      <c r="CIL90" s="2"/>
      <c r="CIM90" s="2"/>
      <c r="CIN90" s="2"/>
      <c r="CIO90" s="2"/>
      <c r="CIP90" s="2"/>
      <c r="CIQ90" s="2"/>
      <c r="CIR90" s="2"/>
      <c r="CIS90" s="2"/>
      <c r="CIT90" s="2"/>
      <c r="CIU90" s="2"/>
      <c r="CIV90" s="2"/>
      <c r="CIW90" s="2"/>
      <c r="CIX90" s="2"/>
      <c r="CIY90" s="2"/>
      <c r="CIZ90" s="2"/>
      <c r="CJA90" s="2"/>
      <c r="CJB90" s="2"/>
      <c r="CJC90" s="2"/>
      <c r="CJD90" s="2"/>
      <c r="CJE90" s="2"/>
      <c r="CJF90" s="2"/>
      <c r="CJG90" s="2"/>
      <c r="CJH90" s="2"/>
      <c r="CJI90" s="2"/>
      <c r="CJJ90" s="2"/>
      <c r="CJK90" s="2"/>
      <c r="CJL90" s="2"/>
      <c r="CJM90" s="2"/>
      <c r="CJN90" s="2"/>
      <c r="CJO90" s="2"/>
      <c r="CJP90" s="2"/>
      <c r="CJQ90" s="2"/>
      <c r="CJR90" s="2"/>
      <c r="CJS90" s="2"/>
      <c r="CJT90" s="2"/>
      <c r="CJU90" s="2"/>
      <c r="CJV90" s="2"/>
      <c r="CJW90" s="2"/>
      <c r="CJX90" s="2"/>
      <c r="CJY90" s="2"/>
      <c r="CJZ90" s="2"/>
      <c r="CKA90" s="2"/>
      <c r="CKB90" s="2"/>
      <c r="CKC90" s="2"/>
      <c r="CKD90" s="2"/>
      <c r="CKE90" s="2"/>
      <c r="CKF90" s="2"/>
      <c r="CKG90" s="2"/>
      <c r="CKH90" s="2"/>
      <c r="CKI90" s="2"/>
      <c r="CKJ90" s="2"/>
      <c r="CKK90" s="2"/>
      <c r="CKL90" s="2"/>
      <c r="CKM90" s="2"/>
      <c r="CKN90" s="2"/>
      <c r="CKO90" s="2"/>
      <c r="CKP90" s="2"/>
      <c r="CKQ90" s="2"/>
      <c r="CKR90" s="2"/>
      <c r="CKS90" s="2"/>
      <c r="CKT90" s="2"/>
      <c r="CKU90" s="2"/>
      <c r="CKV90" s="2"/>
      <c r="CKW90" s="2"/>
      <c r="CKX90" s="2"/>
      <c r="CKY90" s="2"/>
      <c r="CKZ90" s="2"/>
      <c r="CLA90" s="2"/>
      <c r="CLB90" s="2"/>
      <c r="CLC90" s="2"/>
      <c r="CLD90" s="2"/>
      <c r="CLE90" s="2"/>
      <c r="CLF90" s="2"/>
      <c r="CLG90" s="2"/>
      <c r="CLH90" s="2"/>
      <c r="CLI90" s="2"/>
      <c r="CLJ90" s="2"/>
      <c r="CLK90" s="2"/>
      <c r="CLL90" s="2"/>
      <c r="CLM90" s="2"/>
      <c r="CLN90" s="2"/>
      <c r="CLO90" s="2"/>
      <c r="CLP90" s="2"/>
      <c r="CLQ90" s="2"/>
      <c r="CLR90" s="2"/>
      <c r="CLS90" s="2"/>
      <c r="CLT90" s="2"/>
      <c r="CLU90" s="2"/>
      <c r="CLV90" s="2"/>
      <c r="CLW90" s="2"/>
      <c r="CLX90" s="2"/>
      <c r="CLY90" s="2"/>
      <c r="CLZ90" s="2"/>
      <c r="CMA90" s="2"/>
      <c r="CMB90" s="2"/>
      <c r="CMC90" s="2"/>
      <c r="CMD90" s="2"/>
      <c r="CME90" s="2"/>
      <c r="CMF90" s="2"/>
      <c r="CMG90" s="2"/>
      <c r="CMH90" s="2"/>
      <c r="CMI90" s="2"/>
      <c r="CMJ90" s="2"/>
      <c r="CMK90" s="2"/>
      <c r="CML90" s="2"/>
      <c r="CMM90" s="2"/>
      <c r="CMN90" s="2"/>
      <c r="CMO90" s="2"/>
      <c r="CMP90" s="2"/>
      <c r="CMQ90" s="2"/>
      <c r="CMR90" s="2"/>
      <c r="CMS90" s="2"/>
      <c r="CMT90" s="2"/>
      <c r="CMU90" s="2"/>
      <c r="CMV90" s="2"/>
      <c r="CMW90" s="2"/>
      <c r="CMX90" s="2"/>
      <c r="CMY90" s="2"/>
      <c r="CMZ90" s="2"/>
      <c r="CNA90" s="2"/>
      <c r="CNB90" s="2"/>
      <c r="CNC90" s="2"/>
      <c r="CND90" s="2"/>
      <c r="CNE90" s="2"/>
      <c r="CNF90" s="2"/>
      <c r="CNG90" s="2"/>
      <c r="CNH90" s="2"/>
      <c r="CNI90" s="2"/>
      <c r="CNJ90" s="2"/>
      <c r="CNK90" s="2"/>
      <c r="CNL90" s="2"/>
      <c r="CNM90" s="2"/>
      <c r="CNN90" s="2"/>
      <c r="CNO90" s="2"/>
      <c r="CNP90" s="2"/>
      <c r="CNQ90" s="2"/>
      <c r="CNR90" s="2"/>
      <c r="CNS90" s="2"/>
      <c r="CNT90" s="2"/>
      <c r="CNU90" s="2"/>
      <c r="CNV90" s="2"/>
      <c r="CNW90" s="2"/>
      <c r="CNX90" s="2"/>
      <c r="CNY90" s="2"/>
      <c r="CNZ90" s="2"/>
      <c r="COA90" s="2"/>
      <c r="COB90" s="2"/>
      <c r="COC90" s="2"/>
      <c r="COD90" s="2"/>
      <c r="COE90" s="2"/>
      <c r="COF90" s="2"/>
      <c r="COG90" s="2"/>
      <c r="COH90" s="2"/>
      <c r="COI90" s="2"/>
      <c r="COJ90" s="2"/>
      <c r="COK90" s="2"/>
      <c r="COL90" s="2"/>
      <c r="COM90" s="2"/>
      <c r="CON90" s="2"/>
      <c r="COO90" s="2"/>
      <c r="COP90" s="2"/>
      <c r="COQ90" s="2"/>
      <c r="COR90" s="2"/>
      <c r="COS90" s="2"/>
      <c r="COT90" s="2"/>
      <c r="COU90" s="2"/>
      <c r="COV90" s="2"/>
      <c r="COW90" s="2"/>
      <c r="COX90" s="2"/>
      <c r="COY90" s="2"/>
      <c r="COZ90" s="2"/>
      <c r="CPA90" s="2"/>
      <c r="CPB90" s="2"/>
      <c r="CPC90" s="2"/>
      <c r="CPD90" s="2"/>
      <c r="CPE90" s="2"/>
      <c r="CPF90" s="2"/>
      <c r="CPG90" s="2"/>
      <c r="CPH90" s="2"/>
      <c r="CPI90" s="2"/>
      <c r="CPJ90" s="2"/>
      <c r="CPK90" s="2"/>
      <c r="CPL90" s="2"/>
      <c r="CPM90" s="2"/>
      <c r="CPN90" s="2"/>
      <c r="CPO90" s="2"/>
      <c r="CPP90" s="2"/>
      <c r="CPQ90" s="2"/>
      <c r="CPR90" s="2"/>
      <c r="CPS90" s="2"/>
      <c r="CPT90" s="2"/>
      <c r="CPU90" s="2"/>
      <c r="CPV90" s="2"/>
      <c r="CPW90" s="2"/>
      <c r="CPX90" s="2"/>
      <c r="CPY90" s="2"/>
      <c r="CPZ90" s="2"/>
      <c r="CQA90" s="2"/>
      <c r="CQB90" s="2"/>
      <c r="CQC90" s="2"/>
      <c r="CQD90" s="2"/>
      <c r="CQE90" s="2"/>
      <c r="CQF90" s="2"/>
      <c r="CQG90" s="2"/>
      <c r="CQH90" s="2"/>
      <c r="CQI90" s="2"/>
      <c r="CQJ90" s="2"/>
      <c r="CQK90" s="2"/>
      <c r="CQL90" s="2"/>
      <c r="CQM90" s="2"/>
      <c r="CQN90" s="2"/>
      <c r="CQO90" s="2"/>
      <c r="CQP90" s="2"/>
      <c r="CQQ90" s="2"/>
      <c r="CQR90" s="2"/>
      <c r="CQS90" s="2"/>
      <c r="CQT90" s="2"/>
      <c r="CQU90" s="2"/>
      <c r="CQV90" s="2"/>
      <c r="CQW90" s="2"/>
      <c r="CQX90" s="2"/>
      <c r="CQY90" s="2"/>
      <c r="CQZ90" s="2"/>
      <c r="CRA90" s="2"/>
      <c r="CRB90" s="2"/>
      <c r="CRC90" s="2"/>
      <c r="CRD90" s="2"/>
      <c r="CRE90" s="2"/>
      <c r="CRF90" s="2"/>
      <c r="CRG90" s="2"/>
      <c r="CRH90" s="2"/>
      <c r="CRI90" s="2"/>
      <c r="CRJ90" s="2"/>
      <c r="CRK90" s="2"/>
      <c r="CRL90" s="2"/>
      <c r="CRM90" s="2"/>
      <c r="CRN90" s="2"/>
      <c r="CRO90" s="2"/>
      <c r="CRP90" s="2"/>
      <c r="CRQ90" s="2"/>
      <c r="CRR90" s="2"/>
      <c r="CRS90" s="2"/>
      <c r="CRT90" s="2"/>
      <c r="CRU90" s="2"/>
      <c r="CRV90" s="2"/>
      <c r="CRW90" s="2"/>
      <c r="CRX90" s="2"/>
      <c r="CRY90" s="2"/>
      <c r="CRZ90" s="2"/>
      <c r="CSA90" s="2"/>
      <c r="CSB90" s="2"/>
      <c r="CSC90" s="2"/>
      <c r="CSD90" s="2"/>
      <c r="CSE90" s="2"/>
      <c r="CSF90" s="2"/>
      <c r="CSG90" s="2"/>
      <c r="CSH90" s="2"/>
      <c r="CSI90" s="2"/>
      <c r="CSJ90" s="2"/>
      <c r="CSK90" s="2"/>
      <c r="CSL90" s="2"/>
      <c r="CSM90" s="2"/>
      <c r="CSN90" s="2"/>
      <c r="CSO90" s="2"/>
      <c r="CSP90" s="2"/>
      <c r="CSQ90" s="2"/>
      <c r="CSR90" s="2"/>
      <c r="CSS90" s="2"/>
      <c r="CST90" s="2"/>
      <c r="CSU90" s="2"/>
      <c r="CSV90" s="2"/>
      <c r="CSW90" s="2"/>
      <c r="CSX90" s="2"/>
      <c r="CSY90" s="2"/>
      <c r="CSZ90" s="2"/>
      <c r="CTA90" s="2"/>
      <c r="CTB90" s="2"/>
      <c r="CTC90" s="2"/>
      <c r="CTD90" s="2"/>
      <c r="CTE90" s="2"/>
      <c r="CTF90" s="2"/>
      <c r="CTG90" s="2"/>
      <c r="CTH90" s="2"/>
      <c r="CTI90" s="2"/>
      <c r="CTJ90" s="2"/>
      <c r="CTK90" s="2"/>
      <c r="CTL90" s="2"/>
      <c r="CTM90" s="2"/>
      <c r="CTN90" s="2"/>
      <c r="CTO90" s="2"/>
      <c r="CTP90" s="2"/>
      <c r="CTQ90" s="2"/>
      <c r="CTR90" s="2"/>
      <c r="CTS90" s="2"/>
      <c r="CTT90" s="2"/>
      <c r="CTU90" s="2"/>
      <c r="CTV90" s="2"/>
      <c r="CTW90" s="2"/>
      <c r="CTX90" s="2"/>
      <c r="CTY90" s="2"/>
      <c r="CTZ90" s="2"/>
      <c r="CUA90" s="2"/>
      <c r="CUB90" s="2"/>
      <c r="CUC90" s="2"/>
      <c r="CUD90" s="2"/>
      <c r="CUE90" s="2"/>
      <c r="CUF90" s="2"/>
      <c r="CUG90" s="2"/>
      <c r="CUH90" s="2"/>
      <c r="CUI90" s="2"/>
      <c r="CUJ90" s="2"/>
      <c r="CUK90" s="2"/>
      <c r="CUL90" s="2"/>
      <c r="CUM90" s="2"/>
      <c r="CUN90" s="2"/>
      <c r="CUO90" s="2"/>
      <c r="CUP90" s="2"/>
      <c r="CUQ90" s="2"/>
      <c r="CUR90" s="2"/>
      <c r="CUS90" s="2"/>
      <c r="CUT90" s="2"/>
      <c r="CUU90" s="2"/>
      <c r="CUV90" s="2"/>
      <c r="CUW90" s="2"/>
      <c r="CUX90" s="2"/>
      <c r="CUY90" s="2"/>
      <c r="CUZ90" s="2"/>
      <c r="CVA90" s="2"/>
      <c r="CVB90" s="2"/>
      <c r="CVC90" s="2"/>
      <c r="CVD90" s="2"/>
      <c r="CVE90" s="2"/>
      <c r="CVF90" s="2"/>
      <c r="CVG90" s="2"/>
      <c r="CVH90" s="2"/>
      <c r="CVI90" s="2"/>
      <c r="CVJ90" s="2"/>
      <c r="CVK90" s="2"/>
      <c r="CVL90" s="2"/>
      <c r="CVM90" s="2"/>
      <c r="CVN90" s="2"/>
      <c r="CVO90" s="2"/>
      <c r="CVP90" s="2"/>
      <c r="CVQ90" s="2"/>
      <c r="CVR90" s="2"/>
      <c r="CVS90" s="2"/>
      <c r="CVT90" s="2"/>
      <c r="CVU90" s="2"/>
      <c r="CVV90" s="2"/>
      <c r="CVW90" s="2"/>
      <c r="CVX90" s="2"/>
      <c r="CVY90" s="2"/>
      <c r="CVZ90" s="2"/>
      <c r="CWA90" s="2"/>
      <c r="CWB90" s="2"/>
      <c r="CWC90" s="2"/>
      <c r="CWD90" s="2"/>
      <c r="CWE90" s="2"/>
      <c r="CWF90" s="2"/>
      <c r="CWG90" s="2"/>
      <c r="CWH90" s="2"/>
      <c r="CWI90" s="2"/>
      <c r="CWJ90" s="2"/>
      <c r="CWK90" s="2"/>
      <c r="CWL90" s="2"/>
      <c r="CWM90" s="2"/>
      <c r="CWN90" s="2"/>
      <c r="CWO90" s="2"/>
      <c r="CWP90" s="2"/>
      <c r="CWQ90" s="2"/>
      <c r="CWR90" s="2"/>
      <c r="CWS90" s="2"/>
      <c r="CWT90" s="2"/>
      <c r="CWU90" s="2"/>
      <c r="CWV90" s="2"/>
      <c r="CWW90" s="2"/>
      <c r="CWX90" s="2"/>
      <c r="CWY90" s="2"/>
      <c r="CWZ90" s="2"/>
      <c r="CXA90" s="2"/>
      <c r="CXB90" s="2"/>
      <c r="CXC90" s="2"/>
      <c r="CXD90" s="2"/>
      <c r="CXE90" s="2"/>
      <c r="CXF90" s="2"/>
      <c r="CXG90" s="2"/>
      <c r="CXH90" s="2"/>
      <c r="CXI90" s="2"/>
      <c r="CXJ90" s="2"/>
      <c r="CXK90" s="2"/>
      <c r="CXL90" s="2"/>
      <c r="CXM90" s="2"/>
      <c r="CXN90" s="2"/>
      <c r="CXO90" s="2"/>
      <c r="CXP90" s="2"/>
      <c r="CXQ90" s="2"/>
      <c r="CXR90" s="2"/>
      <c r="CXS90" s="2"/>
      <c r="CXT90" s="2"/>
      <c r="CXU90" s="2"/>
      <c r="CXV90" s="2"/>
      <c r="CXW90" s="2"/>
      <c r="CXX90" s="2"/>
      <c r="CXY90" s="2"/>
      <c r="CXZ90" s="2"/>
      <c r="CYA90" s="2"/>
      <c r="CYB90" s="2"/>
      <c r="CYC90" s="2"/>
      <c r="CYD90" s="2"/>
      <c r="CYE90" s="2"/>
      <c r="CYF90" s="2"/>
      <c r="CYG90" s="2"/>
      <c r="CYH90" s="2"/>
      <c r="CYI90" s="2"/>
      <c r="CYJ90" s="2"/>
      <c r="CYK90" s="2"/>
      <c r="CYL90" s="2"/>
      <c r="CYM90" s="2"/>
      <c r="CYN90" s="2"/>
      <c r="CYO90" s="2"/>
      <c r="CYP90" s="2"/>
      <c r="CYQ90" s="2"/>
      <c r="CYR90" s="2"/>
      <c r="CYS90" s="2"/>
      <c r="CYT90" s="2"/>
      <c r="CYU90" s="2"/>
      <c r="CYV90" s="2"/>
      <c r="CYW90" s="2"/>
      <c r="CYX90" s="2"/>
      <c r="CYY90" s="2"/>
      <c r="CYZ90" s="2"/>
      <c r="CZA90" s="2"/>
      <c r="CZB90" s="2"/>
      <c r="CZC90" s="2"/>
      <c r="CZD90" s="2"/>
      <c r="CZE90" s="2"/>
      <c r="CZF90" s="2"/>
      <c r="CZG90" s="2"/>
      <c r="CZH90" s="2"/>
      <c r="CZI90" s="2"/>
      <c r="CZJ90" s="2"/>
      <c r="CZK90" s="2"/>
      <c r="CZL90" s="2"/>
      <c r="CZM90" s="2"/>
      <c r="CZN90" s="2"/>
      <c r="CZO90" s="2"/>
      <c r="CZP90" s="2"/>
      <c r="CZQ90" s="2"/>
      <c r="CZR90" s="2"/>
      <c r="CZS90" s="2"/>
      <c r="CZT90" s="2"/>
      <c r="CZU90" s="2"/>
      <c r="CZV90" s="2"/>
      <c r="CZW90" s="2"/>
      <c r="CZX90" s="2"/>
      <c r="CZY90" s="2"/>
      <c r="CZZ90" s="2"/>
      <c r="DAA90" s="2"/>
      <c r="DAB90" s="2"/>
      <c r="DAC90" s="2"/>
      <c r="DAD90" s="2"/>
      <c r="DAE90" s="2"/>
      <c r="DAF90" s="2"/>
      <c r="DAG90" s="2"/>
      <c r="DAH90" s="2"/>
      <c r="DAI90" s="2"/>
      <c r="DAJ90" s="2"/>
      <c r="DAK90" s="2"/>
      <c r="DAL90" s="2"/>
      <c r="DAM90" s="2"/>
      <c r="DAN90" s="2"/>
      <c r="DAO90" s="2"/>
      <c r="DAP90" s="2"/>
      <c r="DAQ90" s="2"/>
      <c r="DAR90" s="2"/>
      <c r="DAS90" s="2"/>
      <c r="DAT90" s="2"/>
      <c r="DAU90" s="2"/>
      <c r="DAV90" s="2"/>
      <c r="DAW90" s="2"/>
      <c r="DAX90" s="2"/>
      <c r="DAY90" s="2"/>
      <c r="DAZ90" s="2"/>
      <c r="DBA90" s="2"/>
      <c r="DBB90" s="2"/>
      <c r="DBC90" s="2"/>
      <c r="DBD90" s="2"/>
      <c r="DBE90" s="2"/>
      <c r="DBF90" s="2"/>
      <c r="DBG90" s="2"/>
      <c r="DBH90" s="2"/>
      <c r="DBI90" s="2"/>
      <c r="DBJ90" s="2"/>
      <c r="DBK90" s="2"/>
      <c r="DBL90" s="2"/>
      <c r="DBM90" s="2"/>
      <c r="DBN90" s="2"/>
      <c r="DBO90" s="2"/>
      <c r="DBP90" s="2"/>
      <c r="DBQ90" s="2"/>
      <c r="DBR90" s="2"/>
      <c r="DBS90" s="2"/>
      <c r="DBT90" s="2"/>
      <c r="DBU90" s="2"/>
      <c r="DBV90" s="2"/>
      <c r="DBW90" s="2"/>
      <c r="DBX90" s="2"/>
      <c r="DBY90" s="2"/>
      <c r="DBZ90" s="2"/>
      <c r="DCA90" s="2"/>
      <c r="DCB90" s="2"/>
      <c r="DCC90" s="2"/>
      <c r="DCD90" s="2"/>
      <c r="DCE90" s="2"/>
      <c r="DCF90" s="2"/>
      <c r="DCG90" s="2"/>
      <c r="DCH90" s="2"/>
      <c r="DCI90" s="2"/>
      <c r="DCJ90" s="2"/>
      <c r="DCK90" s="2"/>
      <c r="DCL90" s="2"/>
      <c r="DCM90" s="2"/>
      <c r="DCN90" s="2"/>
      <c r="DCO90" s="2"/>
      <c r="DCP90" s="2"/>
      <c r="DCQ90" s="2"/>
      <c r="DCR90" s="2"/>
      <c r="DCS90" s="2"/>
      <c r="DCT90" s="2"/>
      <c r="DCU90" s="2"/>
      <c r="DCV90" s="2"/>
      <c r="DCW90" s="2"/>
      <c r="DCX90" s="2"/>
      <c r="DCY90" s="2"/>
      <c r="DCZ90" s="2"/>
      <c r="DDA90" s="2"/>
      <c r="DDB90" s="2"/>
      <c r="DDC90" s="2"/>
      <c r="DDD90" s="2"/>
      <c r="DDE90" s="2"/>
      <c r="DDF90" s="2"/>
      <c r="DDG90" s="2"/>
      <c r="DDH90" s="2"/>
      <c r="DDI90" s="2"/>
      <c r="DDJ90" s="2"/>
      <c r="DDK90" s="2"/>
      <c r="DDL90" s="2"/>
      <c r="DDM90" s="2"/>
      <c r="DDN90" s="2"/>
      <c r="DDO90" s="2"/>
      <c r="DDP90" s="2"/>
      <c r="DDQ90" s="2"/>
      <c r="DDR90" s="2"/>
      <c r="DDS90" s="2"/>
      <c r="DDT90" s="2"/>
      <c r="DDU90" s="2"/>
      <c r="DDV90" s="2"/>
      <c r="DDW90" s="2"/>
      <c r="DDX90" s="2"/>
      <c r="DDY90" s="2"/>
      <c r="DDZ90" s="2"/>
      <c r="DEA90" s="2"/>
      <c r="DEB90" s="2"/>
      <c r="DEC90" s="2"/>
      <c r="DED90" s="2"/>
      <c r="DEE90" s="2"/>
      <c r="DEF90" s="2"/>
      <c r="DEG90" s="2"/>
      <c r="DEH90" s="2"/>
      <c r="DEI90" s="2"/>
      <c r="DEJ90" s="2"/>
      <c r="DEK90" s="2"/>
      <c r="DEL90" s="2"/>
      <c r="DEM90" s="2"/>
      <c r="DEN90" s="2"/>
      <c r="DEO90" s="2"/>
      <c r="DEP90" s="2"/>
      <c r="DEQ90" s="2"/>
      <c r="DER90" s="2"/>
      <c r="DES90" s="2"/>
      <c r="DET90" s="2"/>
      <c r="DEU90" s="2"/>
      <c r="DEV90" s="2"/>
      <c r="DEW90" s="2"/>
      <c r="DEX90" s="2"/>
      <c r="DEY90" s="2"/>
      <c r="DEZ90" s="2"/>
      <c r="DFA90" s="2"/>
      <c r="DFB90" s="2"/>
      <c r="DFC90" s="2"/>
      <c r="DFD90" s="2"/>
      <c r="DFE90" s="2"/>
      <c r="DFF90" s="2"/>
      <c r="DFG90" s="2"/>
      <c r="DFH90" s="2"/>
      <c r="DFI90" s="2"/>
      <c r="DFJ90" s="2"/>
      <c r="DFK90" s="2"/>
      <c r="DFL90" s="2"/>
      <c r="DFM90" s="2"/>
      <c r="DFN90" s="2"/>
      <c r="DFO90" s="2"/>
      <c r="DFP90" s="2"/>
      <c r="DFQ90" s="2"/>
      <c r="DFR90" s="2"/>
      <c r="DFS90" s="2"/>
      <c r="DFT90" s="2"/>
      <c r="DFU90" s="2"/>
      <c r="DFV90" s="2"/>
      <c r="DFW90" s="2"/>
      <c r="DFX90" s="2"/>
      <c r="DFY90" s="2"/>
      <c r="DFZ90" s="2"/>
      <c r="DGA90" s="2"/>
      <c r="DGB90" s="2"/>
      <c r="DGC90" s="2"/>
      <c r="DGD90" s="2"/>
      <c r="DGE90" s="2"/>
      <c r="DGF90" s="2"/>
      <c r="DGG90" s="2"/>
      <c r="DGH90" s="2"/>
      <c r="DGI90" s="2"/>
      <c r="DGJ90" s="2"/>
      <c r="DGK90" s="2"/>
      <c r="DGL90" s="2"/>
      <c r="DGM90" s="2"/>
      <c r="DGN90" s="2"/>
      <c r="DGO90" s="2"/>
      <c r="DGP90" s="2"/>
      <c r="DGQ90" s="2"/>
      <c r="DGR90" s="2"/>
      <c r="DGS90" s="2"/>
      <c r="DGT90" s="2"/>
      <c r="DGU90" s="2"/>
      <c r="DGV90" s="2"/>
      <c r="DGW90" s="2"/>
      <c r="DGX90" s="2"/>
      <c r="DGY90" s="2"/>
      <c r="DGZ90" s="2"/>
      <c r="DHA90" s="2"/>
      <c r="DHB90" s="2"/>
      <c r="DHC90" s="2"/>
      <c r="DHD90" s="2"/>
      <c r="DHE90" s="2"/>
      <c r="DHF90" s="2"/>
      <c r="DHG90" s="2"/>
      <c r="DHH90" s="2"/>
      <c r="DHI90" s="2"/>
      <c r="DHJ90" s="2"/>
      <c r="DHK90" s="2"/>
      <c r="DHL90" s="2"/>
      <c r="DHM90" s="2"/>
      <c r="DHN90" s="2"/>
      <c r="DHO90" s="2"/>
      <c r="DHP90" s="2"/>
      <c r="DHQ90" s="2"/>
      <c r="DHR90" s="2"/>
      <c r="DHS90" s="2"/>
      <c r="DHT90" s="2"/>
      <c r="DHU90" s="2"/>
      <c r="DHV90" s="2"/>
      <c r="DHW90" s="2"/>
      <c r="DHX90" s="2"/>
      <c r="DHY90" s="2"/>
      <c r="DHZ90" s="2"/>
      <c r="DIA90" s="2"/>
      <c r="DIB90" s="2"/>
      <c r="DIC90" s="2"/>
      <c r="DID90" s="2"/>
      <c r="DIE90" s="2"/>
      <c r="DIF90" s="2"/>
      <c r="DIG90" s="2"/>
      <c r="DIH90" s="2"/>
      <c r="DII90" s="2"/>
      <c r="DIJ90" s="2"/>
      <c r="DIK90" s="2"/>
      <c r="DIL90" s="2"/>
      <c r="DIM90" s="2"/>
      <c r="DIN90" s="2"/>
      <c r="DIO90" s="2"/>
      <c r="DIP90" s="2"/>
      <c r="DIQ90" s="2"/>
      <c r="DIR90" s="2"/>
      <c r="DIS90" s="2"/>
      <c r="DIT90" s="2"/>
      <c r="DIU90" s="2"/>
      <c r="DIV90" s="2"/>
      <c r="DIW90" s="2"/>
      <c r="DIX90" s="2"/>
      <c r="DIY90" s="2"/>
      <c r="DIZ90" s="2"/>
      <c r="DJA90" s="2"/>
      <c r="DJB90" s="2"/>
      <c r="DJC90" s="2"/>
      <c r="DJD90" s="2"/>
      <c r="DJE90" s="2"/>
      <c r="DJF90" s="2"/>
      <c r="DJG90" s="2"/>
      <c r="DJH90" s="2"/>
      <c r="DJI90" s="2"/>
      <c r="DJJ90" s="2"/>
      <c r="DJK90" s="2"/>
      <c r="DJL90" s="2"/>
      <c r="DJM90" s="2"/>
      <c r="DJN90" s="2"/>
      <c r="DJO90" s="2"/>
      <c r="DJP90" s="2"/>
      <c r="DJQ90" s="2"/>
      <c r="DJR90" s="2"/>
      <c r="DJS90" s="2"/>
      <c r="DJT90" s="2"/>
      <c r="DJU90" s="2"/>
      <c r="DJV90" s="2"/>
      <c r="DJW90" s="2"/>
      <c r="DJX90" s="2"/>
      <c r="DJY90" s="2"/>
      <c r="DJZ90" s="2"/>
      <c r="DKA90" s="2"/>
      <c r="DKB90" s="2"/>
      <c r="DKC90" s="2"/>
      <c r="DKD90" s="2"/>
      <c r="DKE90" s="2"/>
      <c r="DKF90" s="2"/>
      <c r="DKG90" s="2"/>
      <c r="DKH90" s="2"/>
      <c r="DKI90" s="2"/>
      <c r="DKJ90" s="2"/>
      <c r="DKK90" s="2"/>
      <c r="DKL90" s="2"/>
      <c r="DKM90" s="2"/>
      <c r="DKN90" s="2"/>
      <c r="DKO90" s="2"/>
      <c r="DKP90" s="2"/>
      <c r="DKQ90" s="2"/>
      <c r="DKR90" s="2"/>
      <c r="DKS90" s="2"/>
      <c r="DKT90" s="2"/>
      <c r="DKU90" s="2"/>
      <c r="DKV90" s="2"/>
      <c r="DKW90" s="2"/>
      <c r="DKX90" s="2"/>
      <c r="DKY90" s="2"/>
      <c r="DKZ90" s="2"/>
      <c r="DLA90" s="2"/>
      <c r="DLB90" s="2"/>
      <c r="DLC90" s="2"/>
      <c r="DLD90" s="2"/>
      <c r="DLE90" s="2"/>
      <c r="DLF90" s="2"/>
      <c r="DLG90" s="2"/>
      <c r="DLH90" s="2"/>
      <c r="DLI90" s="2"/>
      <c r="DLJ90" s="2"/>
      <c r="DLK90" s="2"/>
      <c r="DLL90" s="2"/>
      <c r="DLM90" s="2"/>
      <c r="DLN90" s="2"/>
      <c r="DLO90" s="2"/>
      <c r="DLP90" s="2"/>
      <c r="DLQ90" s="2"/>
      <c r="DLR90" s="2"/>
      <c r="DLS90" s="2"/>
      <c r="DLT90" s="2"/>
      <c r="DLU90" s="2"/>
      <c r="DLV90" s="2"/>
      <c r="DLW90" s="2"/>
      <c r="DLX90" s="2"/>
      <c r="DLY90" s="2"/>
      <c r="DLZ90" s="2"/>
      <c r="DMA90" s="2"/>
      <c r="DMB90" s="2"/>
      <c r="DMC90" s="2"/>
      <c r="DMD90" s="2"/>
      <c r="DME90" s="2"/>
      <c r="DMF90" s="2"/>
      <c r="DMG90" s="2"/>
      <c r="DMH90" s="2"/>
      <c r="DMI90" s="2"/>
      <c r="DMJ90" s="2"/>
      <c r="DMK90" s="2"/>
      <c r="DML90" s="2"/>
      <c r="DMM90" s="2"/>
      <c r="DMN90" s="2"/>
      <c r="DMO90" s="2"/>
      <c r="DMP90" s="2"/>
      <c r="DMQ90" s="2"/>
      <c r="DMR90" s="2"/>
      <c r="DMS90" s="2"/>
      <c r="DMT90" s="2"/>
      <c r="DMU90" s="2"/>
      <c r="DMV90" s="2"/>
      <c r="DMW90" s="2"/>
      <c r="DMX90" s="2"/>
      <c r="DMY90" s="2"/>
      <c r="DMZ90" s="2"/>
      <c r="DNA90" s="2"/>
      <c r="DNB90" s="2"/>
      <c r="DNC90" s="2"/>
      <c r="DND90" s="2"/>
      <c r="DNE90" s="2"/>
      <c r="DNF90" s="2"/>
      <c r="DNG90" s="2"/>
      <c r="DNH90" s="2"/>
      <c r="DNI90" s="2"/>
      <c r="DNJ90" s="2"/>
      <c r="DNK90" s="2"/>
      <c r="DNL90" s="2"/>
      <c r="DNM90" s="2"/>
      <c r="DNN90" s="2"/>
      <c r="DNO90" s="2"/>
      <c r="DNP90" s="2"/>
      <c r="DNQ90" s="2"/>
      <c r="DNR90" s="2"/>
      <c r="DNS90" s="2"/>
      <c r="DNT90" s="2"/>
      <c r="DNU90" s="2"/>
      <c r="DNV90" s="2"/>
      <c r="DNW90" s="2"/>
      <c r="DNX90" s="2"/>
      <c r="DNY90" s="2"/>
      <c r="DNZ90" s="2"/>
      <c r="DOA90" s="2"/>
      <c r="DOB90" s="2"/>
      <c r="DOC90" s="2"/>
      <c r="DOD90" s="2"/>
      <c r="DOE90" s="2"/>
      <c r="DOF90" s="2"/>
      <c r="DOG90" s="2"/>
      <c r="DOH90" s="2"/>
      <c r="DOI90" s="2"/>
      <c r="DOJ90" s="2"/>
      <c r="DOK90" s="2"/>
      <c r="DOL90" s="2"/>
      <c r="DOM90" s="2"/>
      <c r="DON90" s="2"/>
      <c r="DOO90" s="2"/>
      <c r="DOP90" s="2"/>
      <c r="DOQ90" s="2"/>
      <c r="DOR90" s="2"/>
      <c r="DOS90" s="2"/>
      <c r="DOT90" s="2"/>
      <c r="DOU90" s="2"/>
      <c r="DOV90" s="2"/>
      <c r="DOW90" s="2"/>
      <c r="DOX90" s="2"/>
      <c r="DOY90" s="2"/>
      <c r="DOZ90" s="2"/>
      <c r="DPA90" s="2"/>
      <c r="DPB90" s="2"/>
      <c r="DPC90" s="2"/>
      <c r="DPD90" s="2"/>
      <c r="DPE90" s="2"/>
      <c r="DPF90" s="2"/>
      <c r="DPG90" s="2"/>
      <c r="DPH90" s="2"/>
      <c r="DPI90" s="2"/>
      <c r="DPJ90" s="2"/>
      <c r="DPK90" s="2"/>
      <c r="DPL90" s="2"/>
      <c r="DPM90" s="2"/>
      <c r="DPN90" s="2"/>
      <c r="DPO90" s="2"/>
      <c r="DPP90" s="2"/>
      <c r="DPQ90" s="2"/>
      <c r="DPR90" s="2"/>
      <c r="DPS90" s="2"/>
      <c r="DPT90" s="2"/>
      <c r="DPU90" s="2"/>
      <c r="DPV90" s="2"/>
      <c r="DPW90" s="2"/>
      <c r="DPX90" s="2"/>
      <c r="DPY90" s="2"/>
      <c r="DPZ90" s="2"/>
      <c r="DQA90" s="2"/>
      <c r="DQB90" s="2"/>
      <c r="DQC90" s="2"/>
      <c r="DQD90" s="2"/>
      <c r="DQE90" s="2"/>
      <c r="DQF90" s="2"/>
      <c r="DQG90" s="2"/>
      <c r="DQH90" s="2"/>
      <c r="DQI90" s="2"/>
      <c r="DQJ90" s="2"/>
      <c r="DQK90" s="2"/>
      <c r="DQL90" s="2"/>
      <c r="DQM90" s="2"/>
      <c r="DQN90" s="2"/>
      <c r="DQO90" s="2"/>
      <c r="DQP90" s="2"/>
      <c r="DQQ90" s="2"/>
      <c r="DQR90" s="2"/>
      <c r="DQS90" s="2"/>
      <c r="DQT90" s="2"/>
      <c r="DQU90" s="2"/>
      <c r="DQV90" s="2"/>
      <c r="DQW90" s="2"/>
      <c r="DQX90" s="2"/>
      <c r="DQY90" s="2"/>
      <c r="DQZ90" s="2"/>
      <c r="DRA90" s="2"/>
      <c r="DRB90" s="2"/>
      <c r="DRC90" s="2"/>
      <c r="DRD90" s="2"/>
      <c r="DRE90" s="2"/>
      <c r="DRF90" s="2"/>
      <c r="DRG90" s="2"/>
      <c r="DRH90" s="2"/>
      <c r="DRI90" s="2"/>
      <c r="DRJ90" s="2"/>
      <c r="DRK90" s="2"/>
      <c r="DRL90" s="2"/>
      <c r="DRM90" s="2"/>
      <c r="DRN90" s="2"/>
      <c r="DRO90" s="2"/>
      <c r="DRP90" s="2"/>
      <c r="DRQ90" s="2"/>
      <c r="DRR90" s="2"/>
      <c r="DRS90" s="2"/>
      <c r="DRT90" s="2"/>
      <c r="DRU90" s="2"/>
      <c r="DRV90" s="2"/>
      <c r="DRW90" s="2"/>
      <c r="DRX90" s="2"/>
      <c r="DRY90" s="2"/>
      <c r="DRZ90" s="2"/>
      <c r="DSA90" s="2"/>
      <c r="DSB90" s="2"/>
      <c r="DSC90" s="2"/>
      <c r="DSD90" s="2"/>
      <c r="DSE90" s="2"/>
      <c r="DSF90" s="2"/>
      <c r="DSG90" s="2"/>
      <c r="DSH90" s="2"/>
      <c r="DSI90" s="2"/>
      <c r="DSJ90" s="2"/>
      <c r="DSK90" s="2"/>
      <c r="DSL90" s="2"/>
      <c r="DSM90" s="2"/>
      <c r="DSN90" s="2"/>
      <c r="DSO90" s="2"/>
      <c r="DSP90" s="2"/>
      <c r="DSQ90" s="2"/>
      <c r="DSR90" s="2"/>
      <c r="DSS90" s="2"/>
      <c r="DST90" s="2"/>
      <c r="DSU90" s="2"/>
      <c r="DSV90" s="2"/>
      <c r="DSW90" s="2"/>
      <c r="DSX90" s="2"/>
      <c r="DSY90" s="2"/>
      <c r="DSZ90" s="2"/>
      <c r="DTA90" s="2"/>
      <c r="DTB90" s="2"/>
      <c r="DTC90" s="2"/>
      <c r="DTD90" s="2"/>
      <c r="DTE90" s="2"/>
      <c r="DTF90" s="2"/>
      <c r="DTG90" s="2"/>
      <c r="DTH90" s="2"/>
      <c r="DTI90" s="2"/>
      <c r="DTJ90" s="2"/>
      <c r="DTK90" s="2"/>
      <c r="DTL90" s="2"/>
      <c r="DTM90" s="2"/>
      <c r="DTN90" s="2"/>
      <c r="DTO90" s="2"/>
      <c r="DTP90" s="2"/>
      <c r="DTQ90" s="2"/>
      <c r="DTR90" s="2"/>
      <c r="DTS90" s="2"/>
      <c r="DTT90" s="2"/>
      <c r="DTU90" s="2"/>
      <c r="DTV90" s="2"/>
      <c r="DTW90" s="2"/>
      <c r="DTX90" s="2"/>
      <c r="DTY90" s="2"/>
      <c r="DTZ90" s="2"/>
      <c r="DUA90" s="2"/>
      <c r="DUB90" s="2"/>
      <c r="DUC90" s="2"/>
      <c r="DUD90" s="2"/>
      <c r="DUE90" s="2"/>
      <c r="DUF90" s="2"/>
      <c r="DUG90" s="2"/>
      <c r="DUH90" s="2"/>
      <c r="DUI90" s="2"/>
      <c r="DUJ90" s="2"/>
      <c r="DUK90" s="2"/>
      <c r="DUL90" s="2"/>
      <c r="DUM90" s="2"/>
      <c r="DUN90" s="2"/>
      <c r="DUO90" s="2"/>
      <c r="DUP90" s="2"/>
      <c r="DUQ90" s="2"/>
      <c r="DUR90" s="2"/>
      <c r="DUS90" s="2"/>
      <c r="DUT90" s="2"/>
      <c r="DUU90" s="2"/>
      <c r="DUV90" s="2"/>
      <c r="DUW90" s="2"/>
      <c r="DUX90" s="2"/>
      <c r="DUY90" s="2"/>
      <c r="DUZ90" s="2"/>
      <c r="DVA90" s="2"/>
      <c r="DVB90" s="2"/>
      <c r="DVC90" s="2"/>
      <c r="DVD90" s="2"/>
      <c r="DVE90" s="2"/>
      <c r="DVF90" s="2"/>
      <c r="DVG90" s="2"/>
      <c r="DVH90" s="2"/>
      <c r="DVI90" s="2"/>
      <c r="DVJ90" s="2"/>
      <c r="DVK90" s="2"/>
      <c r="DVL90" s="2"/>
      <c r="DVM90" s="2"/>
      <c r="DVN90" s="2"/>
      <c r="DVO90" s="2"/>
      <c r="DVP90" s="2"/>
      <c r="DVQ90" s="2"/>
      <c r="DVR90" s="2"/>
      <c r="DVS90" s="2"/>
      <c r="DVT90" s="2"/>
      <c r="DVU90" s="2"/>
      <c r="DVV90" s="2"/>
      <c r="DVW90" s="2"/>
      <c r="DVX90" s="2"/>
      <c r="DVY90" s="2"/>
      <c r="DVZ90" s="2"/>
      <c r="DWA90" s="2"/>
      <c r="DWB90" s="2"/>
      <c r="DWC90" s="2"/>
      <c r="DWD90" s="2"/>
      <c r="DWE90" s="2"/>
      <c r="DWF90" s="2"/>
      <c r="DWG90" s="2"/>
      <c r="DWH90" s="2"/>
      <c r="DWI90" s="2"/>
      <c r="DWJ90" s="2"/>
      <c r="DWK90" s="2"/>
      <c r="DWL90" s="2"/>
      <c r="DWM90" s="2"/>
      <c r="DWN90" s="2"/>
      <c r="DWO90" s="2"/>
      <c r="DWP90" s="2"/>
      <c r="DWQ90" s="2"/>
      <c r="DWR90" s="2"/>
      <c r="DWS90" s="2"/>
      <c r="DWT90" s="2"/>
      <c r="DWU90" s="2"/>
      <c r="DWV90" s="2"/>
      <c r="DWW90" s="2"/>
      <c r="DWX90" s="2"/>
      <c r="DWY90" s="2"/>
      <c r="DWZ90" s="2"/>
      <c r="DXA90" s="2"/>
      <c r="DXB90" s="2"/>
      <c r="DXC90" s="2"/>
      <c r="DXD90" s="2"/>
      <c r="DXE90" s="2"/>
      <c r="DXF90" s="2"/>
      <c r="DXG90" s="2"/>
      <c r="DXH90" s="2"/>
      <c r="DXI90" s="2"/>
      <c r="DXJ90" s="2"/>
      <c r="DXK90" s="2"/>
      <c r="DXL90" s="2"/>
      <c r="DXM90" s="2"/>
      <c r="DXN90" s="2"/>
      <c r="DXO90" s="2"/>
      <c r="DXP90" s="2"/>
      <c r="DXQ90" s="2"/>
      <c r="DXR90" s="2"/>
      <c r="DXS90" s="2"/>
      <c r="DXT90" s="2"/>
      <c r="DXU90" s="2"/>
      <c r="DXV90" s="2"/>
      <c r="DXW90" s="2"/>
      <c r="DXX90" s="2"/>
      <c r="DXY90" s="2"/>
      <c r="DXZ90" s="2"/>
      <c r="DYA90" s="2"/>
      <c r="DYB90" s="2"/>
      <c r="DYC90" s="2"/>
      <c r="DYD90" s="2"/>
      <c r="DYE90" s="2"/>
      <c r="DYF90" s="2"/>
      <c r="DYG90" s="2"/>
      <c r="DYH90" s="2"/>
      <c r="DYI90" s="2"/>
      <c r="DYJ90" s="2"/>
      <c r="DYK90" s="2"/>
      <c r="DYL90" s="2"/>
      <c r="DYM90" s="2"/>
      <c r="DYN90" s="2"/>
      <c r="DYO90" s="2"/>
      <c r="DYP90" s="2"/>
      <c r="DYQ90" s="2"/>
      <c r="DYR90" s="2"/>
      <c r="DYS90" s="2"/>
      <c r="DYT90" s="2"/>
      <c r="DYU90" s="2"/>
      <c r="DYV90" s="2"/>
      <c r="DYW90" s="2"/>
      <c r="DYX90" s="2"/>
      <c r="DYY90" s="2"/>
      <c r="DYZ90" s="2"/>
      <c r="DZA90" s="2"/>
      <c r="DZB90" s="2"/>
      <c r="DZC90" s="2"/>
      <c r="DZD90" s="2"/>
      <c r="DZE90" s="2"/>
      <c r="DZF90" s="2"/>
      <c r="DZG90" s="2"/>
      <c r="DZH90" s="2"/>
      <c r="DZI90" s="2"/>
      <c r="DZJ90" s="2"/>
      <c r="DZK90" s="2"/>
      <c r="DZL90" s="2"/>
      <c r="DZM90" s="2"/>
      <c r="DZN90" s="2"/>
      <c r="DZO90" s="2"/>
      <c r="DZP90" s="2"/>
      <c r="DZQ90" s="2"/>
      <c r="DZR90" s="2"/>
      <c r="DZS90" s="2"/>
      <c r="DZT90" s="2"/>
      <c r="DZU90" s="2"/>
      <c r="DZV90" s="2"/>
      <c r="DZW90" s="2"/>
      <c r="DZX90" s="2"/>
      <c r="DZY90" s="2"/>
      <c r="DZZ90" s="2"/>
      <c r="EAA90" s="2"/>
      <c r="EAB90" s="2"/>
      <c r="EAC90" s="2"/>
      <c r="EAD90" s="2"/>
      <c r="EAE90" s="2"/>
      <c r="EAF90" s="2"/>
      <c r="EAG90" s="2"/>
      <c r="EAH90" s="2"/>
      <c r="EAI90" s="2"/>
      <c r="EAJ90" s="2"/>
      <c r="EAK90" s="2"/>
      <c r="EAL90" s="2"/>
      <c r="EAM90" s="2"/>
      <c r="EAN90" s="2"/>
      <c r="EAO90" s="2"/>
      <c r="EAP90" s="2"/>
      <c r="EAQ90" s="2"/>
      <c r="EAR90" s="2"/>
      <c r="EAS90" s="2"/>
      <c r="EAT90" s="2"/>
      <c r="EAU90" s="2"/>
      <c r="EAV90" s="2"/>
      <c r="EAW90" s="2"/>
      <c r="EAX90" s="2"/>
      <c r="EAY90" s="2"/>
      <c r="EAZ90" s="2"/>
      <c r="EBA90" s="2"/>
      <c r="EBB90" s="2"/>
      <c r="EBC90" s="2"/>
      <c r="EBD90" s="2"/>
      <c r="EBE90" s="2"/>
      <c r="EBF90" s="2"/>
      <c r="EBG90" s="2"/>
      <c r="EBH90" s="2"/>
      <c r="EBI90" s="2"/>
      <c r="EBJ90" s="2"/>
      <c r="EBK90" s="2"/>
      <c r="EBL90" s="2"/>
      <c r="EBM90" s="2"/>
      <c r="EBN90" s="2"/>
      <c r="EBO90" s="2"/>
      <c r="EBP90" s="2"/>
      <c r="EBQ90" s="2"/>
      <c r="EBR90" s="2"/>
      <c r="EBS90" s="2"/>
      <c r="EBT90" s="2"/>
      <c r="EBU90" s="2"/>
      <c r="EBV90" s="2"/>
      <c r="EBW90" s="2"/>
      <c r="EBX90" s="2"/>
      <c r="EBY90" s="2"/>
      <c r="EBZ90" s="2"/>
      <c r="ECA90" s="2"/>
      <c r="ECB90" s="2"/>
      <c r="ECC90" s="2"/>
      <c r="ECD90" s="2"/>
      <c r="ECE90" s="2"/>
      <c r="ECF90" s="2"/>
      <c r="ECG90" s="2"/>
      <c r="ECH90" s="2"/>
      <c r="ECI90" s="2"/>
      <c r="ECJ90" s="2"/>
      <c r="ECK90" s="2"/>
      <c r="ECL90" s="2"/>
      <c r="ECM90" s="2"/>
      <c r="ECN90" s="2"/>
      <c r="ECO90" s="2"/>
      <c r="ECP90" s="2"/>
      <c r="ECQ90" s="2"/>
      <c r="ECR90" s="2"/>
      <c r="ECS90" s="2"/>
      <c r="ECT90" s="2"/>
      <c r="ECU90" s="2"/>
      <c r="ECV90" s="2"/>
      <c r="ECW90" s="2"/>
      <c r="ECX90" s="2"/>
      <c r="ECY90" s="2"/>
      <c r="ECZ90" s="2"/>
      <c r="EDA90" s="2"/>
      <c r="EDB90" s="2"/>
      <c r="EDC90" s="2"/>
      <c r="EDD90" s="2"/>
      <c r="EDE90" s="2"/>
      <c r="EDF90" s="2"/>
      <c r="EDG90" s="2"/>
      <c r="EDH90" s="2"/>
      <c r="EDI90" s="2"/>
      <c r="EDJ90" s="2"/>
      <c r="EDK90" s="2"/>
      <c r="EDL90" s="2"/>
      <c r="EDM90" s="2"/>
      <c r="EDN90" s="2"/>
      <c r="EDO90" s="2"/>
      <c r="EDP90" s="2"/>
      <c r="EDQ90" s="2"/>
      <c r="EDR90" s="2"/>
      <c r="EDS90" s="2"/>
      <c r="EDT90" s="2"/>
      <c r="EDU90" s="2"/>
      <c r="EDV90" s="2"/>
      <c r="EDW90" s="2"/>
      <c r="EDX90" s="2"/>
      <c r="EDY90" s="2"/>
      <c r="EDZ90" s="2"/>
      <c r="EEA90" s="2"/>
      <c r="EEB90" s="2"/>
      <c r="EEC90" s="2"/>
      <c r="EED90" s="2"/>
      <c r="EEE90" s="2"/>
      <c r="EEF90" s="2"/>
      <c r="EEG90" s="2"/>
      <c r="EEH90" s="2"/>
      <c r="EEI90" s="2"/>
      <c r="EEJ90" s="2"/>
      <c r="EEK90" s="2"/>
      <c r="EEL90" s="2"/>
      <c r="EEM90" s="2"/>
      <c r="EEN90" s="2"/>
      <c r="EEO90" s="2"/>
      <c r="EEP90" s="2"/>
      <c r="EEQ90" s="2"/>
      <c r="EER90" s="2"/>
      <c r="EES90" s="2"/>
      <c r="EET90" s="2"/>
      <c r="EEU90" s="2"/>
      <c r="EEV90" s="2"/>
      <c r="EEW90" s="2"/>
      <c r="EEX90" s="2"/>
      <c r="EEY90" s="2"/>
      <c r="EEZ90" s="2"/>
      <c r="EFA90" s="2"/>
      <c r="EFB90" s="2"/>
      <c r="EFC90" s="2"/>
      <c r="EFD90" s="2"/>
      <c r="EFE90" s="2"/>
      <c r="EFF90" s="2"/>
      <c r="EFG90" s="2"/>
      <c r="EFH90" s="2"/>
      <c r="EFI90" s="2"/>
      <c r="EFJ90" s="2"/>
      <c r="EFK90" s="2"/>
      <c r="EFL90" s="2"/>
      <c r="EFM90" s="2"/>
      <c r="EFN90" s="2"/>
      <c r="EFO90" s="2"/>
      <c r="EFP90" s="2"/>
      <c r="EFQ90" s="2"/>
      <c r="EFR90" s="2"/>
      <c r="EFS90" s="2"/>
      <c r="EFT90" s="2"/>
      <c r="EFU90" s="2"/>
      <c r="EFV90" s="2"/>
      <c r="EFW90" s="2"/>
      <c r="EFX90" s="2"/>
      <c r="EFY90" s="2"/>
      <c r="EFZ90" s="2"/>
      <c r="EGA90" s="2"/>
      <c r="EGB90" s="2"/>
      <c r="EGC90" s="2"/>
      <c r="EGD90" s="2"/>
      <c r="EGE90" s="2"/>
      <c r="EGF90" s="2"/>
      <c r="EGG90" s="2"/>
      <c r="EGH90" s="2"/>
      <c r="EGI90" s="2"/>
      <c r="EGJ90" s="2"/>
      <c r="EGK90" s="2"/>
      <c r="EGL90" s="2"/>
      <c r="EGM90" s="2"/>
      <c r="EGN90" s="2"/>
      <c r="EGO90" s="2"/>
      <c r="EGP90" s="2"/>
      <c r="EGQ90" s="2"/>
      <c r="EGR90" s="2"/>
      <c r="EGS90" s="2"/>
      <c r="EGT90" s="2"/>
      <c r="EGU90" s="2"/>
      <c r="EGV90" s="2"/>
      <c r="EGW90" s="2"/>
      <c r="EGX90" s="2"/>
      <c r="EGY90" s="2"/>
      <c r="EGZ90" s="2"/>
      <c r="EHA90" s="2"/>
      <c r="EHB90" s="2"/>
      <c r="EHC90" s="2"/>
      <c r="EHD90" s="2"/>
      <c r="EHE90" s="2"/>
      <c r="EHF90" s="2"/>
      <c r="EHG90" s="2"/>
      <c r="EHH90" s="2"/>
      <c r="EHI90" s="2"/>
      <c r="EHJ90" s="2"/>
      <c r="EHK90" s="2"/>
      <c r="EHL90" s="2"/>
      <c r="EHM90" s="2"/>
      <c r="EHN90" s="2"/>
      <c r="EHO90" s="2"/>
      <c r="EHP90" s="2"/>
      <c r="EHQ90" s="2"/>
      <c r="EHR90" s="2"/>
      <c r="EHS90" s="2"/>
      <c r="EHT90" s="2"/>
      <c r="EHU90" s="2"/>
      <c r="EHV90" s="2"/>
      <c r="EHW90" s="2"/>
      <c r="EHX90" s="2"/>
      <c r="EHY90" s="2"/>
      <c r="EHZ90" s="2"/>
      <c r="EIA90" s="2"/>
      <c r="EIB90" s="2"/>
      <c r="EIC90" s="2"/>
      <c r="EID90" s="2"/>
      <c r="EIE90" s="2"/>
      <c r="EIF90" s="2"/>
      <c r="EIG90" s="2"/>
      <c r="EIH90" s="2"/>
      <c r="EII90" s="2"/>
      <c r="EIJ90" s="2"/>
      <c r="EIK90" s="2"/>
      <c r="EIL90" s="2"/>
      <c r="EIM90" s="2"/>
      <c r="EIN90" s="2"/>
      <c r="EIO90" s="2"/>
      <c r="EIP90" s="2"/>
      <c r="EIQ90" s="2"/>
      <c r="EIR90" s="2"/>
      <c r="EIS90" s="2"/>
      <c r="EIT90" s="2"/>
      <c r="EIU90" s="2"/>
      <c r="EIV90" s="2"/>
      <c r="EIW90" s="2"/>
      <c r="EIX90" s="2"/>
      <c r="EIY90" s="2"/>
      <c r="EIZ90" s="2"/>
      <c r="EJA90" s="2"/>
      <c r="EJB90" s="2"/>
      <c r="EJC90" s="2"/>
      <c r="EJD90" s="2"/>
      <c r="EJE90" s="2"/>
      <c r="EJF90" s="2"/>
      <c r="EJG90" s="2"/>
      <c r="EJH90" s="2"/>
      <c r="EJI90" s="2"/>
      <c r="EJJ90" s="2"/>
      <c r="EJK90" s="2"/>
      <c r="EJL90" s="2"/>
      <c r="EJM90" s="2"/>
      <c r="EJN90" s="2"/>
      <c r="EJO90" s="2"/>
      <c r="EJP90" s="2"/>
      <c r="EJQ90" s="2"/>
      <c r="EJR90" s="2"/>
      <c r="EJS90" s="2"/>
      <c r="EJT90" s="2"/>
      <c r="EJU90" s="2"/>
      <c r="EJV90" s="2"/>
      <c r="EJW90" s="2"/>
      <c r="EJX90" s="2"/>
      <c r="EJY90" s="2"/>
      <c r="EJZ90" s="2"/>
      <c r="EKA90" s="2"/>
      <c r="EKB90" s="2"/>
      <c r="EKC90" s="2"/>
      <c r="EKD90" s="2"/>
      <c r="EKE90" s="2"/>
      <c r="EKF90" s="2"/>
      <c r="EKG90" s="2"/>
      <c r="EKH90" s="2"/>
      <c r="EKI90" s="2"/>
      <c r="EKJ90" s="2"/>
      <c r="EKK90" s="2"/>
      <c r="EKL90" s="2"/>
      <c r="EKM90" s="2"/>
      <c r="EKN90" s="2"/>
      <c r="EKO90" s="2"/>
      <c r="EKP90" s="2"/>
      <c r="EKQ90" s="2"/>
      <c r="EKR90" s="2"/>
      <c r="EKS90" s="2"/>
      <c r="EKT90" s="2"/>
      <c r="EKU90" s="2"/>
      <c r="EKV90" s="2"/>
      <c r="EKW90" s="2"/>
      <c r="EKX90" s="2"/>
      <c r="EKY90" s="2"/>
      <c r="EKZ90" s="2"/>
      <c r="ELA90" s="2"/>
      <c r="ELB90" s="2"/>
      <c r="ELC90" s="2"/>
      <c r="ELD90" s="2"/>
      <c r="ELE90" s="2"/>
      <c r="ELF90" s="2"/>
      <c r="ELG90" s="2"/>
      <c r="ELH90" s="2"/>
      <c r="ELI90" s="2"/>
      <c r="ELJ90" s="2"/>
      <c r="ELK90" s="2"/>
      <c r="ELL90" s="2"/>
      <c r="ELM90" s="2"/>
      <c r="ELN90" s="2"/>
      <c r="ELO90" s="2"/>
      <c r="ELP90" s="2"/>
      <c r="ELQ90" s="2"/>
      <c r="ELR90" s="2"/>
      <c r="ELS90" s="2"/>
      <c r="ELT90" s="2"/>
      <c r="ELU90" s="2"/>
      <c r="ELV90" s="2"/>
      <c r="ELW90" s="2"/>
      <c r="ELX90" s="2"/>
      <c r="ELY90" s="2"/>
      <c r="ELZ90" s="2"/>
      <c r="EMA90" s="2"/>
      <c r="EMB90" s="2"/>
      <c r="EMC90" s="2"/>
      <c r="EMD90" s="2"/>
      <c r="EME90" s="2"/>
      <c r="EMF90" s="2"/>
      <c r="EMG90" s="2"/>
      <c r="EMH90" s="2"/>
      <c r="EMI90" s="2"/>
      <c r="EMJ90" s="2"/>
      <c r="EMK90" s="2"/>
      <c r="EML90" s="2"/>
      <c r="EMM90" s="2"/>
      <c r="EMN90" s="2"/>
      <c r="EMO90" s="2"/>
      <c r="EMP90" s="2"/>
      <c r="EMQ90" s="2"/>
      <c r="EMR90" s="2"/>
      <c r="EMS90" s="2"/>
      <c r="EMT90" s="2"/>
      <c r="EMU90" s="2"/>
      <c r="EMV90" s="2"/>
      <c r="EMW90" s="2"/>
      <c r="EMX90" s="2"/>
      <c r="EMY90" s="2"/>
      <c r="EMZ90" s="2"/>
      <c r="ENA90" s="2"/>
      <c r="ENB90" s="2"/>
      <c r="ENC90" s="2"/>
      <c r="END90" s="2"/>
      <c r="ENE90" s="2"/>
      <c r="ENF90" s="2"/>
      <c r="ENG90" s="2"/>
      <c r="ENH90" s="2"/>
      <c r="ENI90" s="2"/>
      <c r="ENJ90" s="2"/>
      <c r="ENK90" s="2"/>
      <c r="ENL90" s="2"/>
      <c r="ENM90" s="2"/>
      <c r="ENN90" s="2"/>
      <c r="ENO90" s="2"/>
      <c r="ENP90" s="2"/>
      <c r="ENQ90" s="2"/>
      <c r="ENR90" s="2"/>
      <c r="ENS90" s="2"/>
      <c r="ENT90" s="2"/>
      <c r="ENU90" s="2"/>
      <c r="ENV90" s="2"/>
      <c r="ENW90" s="2"/>
      <c r="ENX90" s="2"/>
      <c r="ENY90" s="2"/>
      <c r="ENZ90" s="2"/>
      <c r="EOA90" s="2"/>
      <c r="EOB90" s="2"/>
      <c r="EOC90" s="2"/>
      <c r="EOD90" s="2"/>
      <c r="EOE90" s="2"/>
      <c r="EOF90" s="2"/>
      <c r="EOG90" s="2"/>
      <c r="EOH90" s="2"/>
      <c r="EOI90" s="2"/>
      <c r="EOJ90" s="2"/>
      <c r="EOK90" s="2"/>
      <c r="EOL90" s="2"/>
      <c r="EOM90" s="2"/>
      <c r="EON90" s="2"/>
      <c r="EOO90" s="2"/>
      <c r="EOP90" s="2"/>
      <c r="EOQ90" s="2"/>
      <c r="EOR90" s="2"/>
      <c r="EOS90" s="2"/>
      <c r="EOT90" s="2"/>
      <c r="EOU90" s="2"/>
      <c r="EOV90" s="2"/>
      <c r="EOW90" s="2"/>
      <c r="EOX90" s="2"/>
      <c r="EOY90" s="2"/>
      <c r="EOZ90" s="2"/>
      <c r="EPA90" s="2"/>
      <c r="EPB90" s="2"/>
      <c r="EPC90" s="2"/>
      <c r="EPD90" s="2"/>
      <c r="EPE90" s="2"/>
      <c r="EPF90" s="2"/>
      <c r="EPG90" s="2"/>
      <c r="EPH90" s="2"/>
      <c r="EPI90" s="2"/>
      <c r="EPJ90" s="2"/>
      <c r="EPK90" s="2"/>
      <c r="EPL90" s="2"/>
      <c r="EPM90" s="2"/>
      <c r="EPN90" s="2"/>
      <c r="EPO90" s="2"/>
      <c r="EPP90" s="2"/>
      <c r="EPQ90" s="2"/>
      <c r="EPR90" s="2"/>
      <c r="EPS90" s="2"/>
      <c r="EPT90" s="2"/>
      <c r="EPU90" s="2"/>
      <c r="EPV90" s="2"/>
      <c r="EPW90" s="2"/>
      <c r="EPX90" s="2"/>
      <c r="EPY90" s="2"/>
      <c r="EPZ90" s="2"/>
      <c r="EQA90" s="2"/>
      <c r="EQB90" s="2"/>
      <c r="EQC90" s="2"/>
      <c r="EQD90" s="2"/>
      <c r="EQE90" s="2"/>
      <c r="EQF90" s="2"/>
      <c r="EQG90" s="2"/>
      <c r="EQH90" s="2"/>
      <c r="EQI90" s="2"/>
      <c r="EQJ90" s="2"/>
      <c r="EQK90" s="2"/>
      <c r="EQL90" s="2"/>
      <c r="EQM90" s="2"/>
      <c r="EQN90" s="2"/>
      <c r="EQO90" s="2"/>
      <c r="EQP90" s="2"/>
      <c r="EQQ90" s="2"/>
      <c r="EQR90" s="2"/>
      <c r="EQS90" s="2"/>
      <c r="EQT90" s="2"/>
      <c r="EQU90" s="2"/>
      <c r="EQV90" s="2"/>
      <c r="EQW90" s="2"/>
      <c r="EQX90" s="2"/>
      <c r="EQY90" s="2"/>
      <c r="EQZ90" s="2"/>
      <c r="ERA90" s="2"/>
      <c r="ERB90" s="2"/>
      <c r="ERC90" s="2"/>
      <c r="ERD90" s="2"/>
      <c r="ERE90" s="2"/>
      <c r="ERF90" s="2"/>
      <c r="ERG90" s="2"/>
      <c r="ERH90" s="2"/>
      <c r="ERI90" s="2"/>
      <c r="ERJ90" s="2"/>
      <c r="ERK90" s="2"/>
      <c r="ERL90" s="2"/>
      <c r="ERM90" s="2"/>
      <c r="ERN90" s="2"/>
      <c r="ERO90" s="2"/>
      <c r="ERP90" s="2"/>
      <c r="ERQ90" s="2"/>
      <c r="ERR90" s="2"/>
      <c r="ERS90" s="2"/>
      <c r="ERT90" s="2"/>
      <c r="ERU90" s="2"/>
      <c r="ERV90" s="2"/>
      <c r="ERW90" s="2"/>
      <c r="ERX90" s="2"/>
      <c r="ERY90" s="2"/>
      <c r="ERZ90" s="2"/>
      <c r="ESA90" s="2"/>
      <c r="ESB90" s="2"/>
      <c r="ESC90" s="2"/>
      <c r="ESD90" s="2"/>
      <c r="ESE90" s="2"/>
      <c r="ESF90" s="2"/>
      <c r="ESG90" s="2"/>
      <c r="ESH90" s="2"/>
      <c r="ESI90" s="2"/>
      <c r="ESJ90" s="2"/>
      <c r="ESK90" s="2"/>
      <c r="ESL90" s="2"/>
      <c r="ESM90" s="2"/>
      <c r="ESN90" s="2"/>
      <c r="ESO90" s="2"/>
      <c r="ESP90" s="2"/>
      <c r="ESQ90" s="2"/>
      <c r="ESR90" s="2"/>
      <c r="ESS90" s="2"/>
      <c r="EST90" s="2"/>
      <c r="ESU90" s="2"/>
      <c r="ESV90" s="2"/>
      <c r="ESW90" s="2"/>
      <c r="ESX90" s="2"/>
      <c r="ESY90" s="2"/>
      <c r="ESZ90" s="2"/>
      <c r="ETA90" s="2"/>
      <c r="ETB90" s="2"/>
      <c r="ETC90" s="2"/>
      <c r="ETD90" s="2"/>
      <c r="ETE90" s="2"/>
      <c r="ETF90" s="2"/>
      <c r="ETG90" s="2"/>
      <c r="ETH90" s="2"/>
      <c r="ETI90" s="2"/>
      <c r="ETJ90" s="2"/>
      <c r="ETK90" s="2"/>
      <c r="ETL90" s="2"/>
      <c r="ETM90" s="2"/>
      <c r="ETN90" s="2"/>
      <c r="ETO90" s="2"/>
      <c r="ETP90" s="2"/>
      <c r="ETQ90" s="2"/>
      <c r="ETR90" s="2"/>
      <c r="ETS90" s="2"/>
      <c r="ETT90" s="2"/>
      <c r="ETU90" s="2"/>
      <c r="ETV90" s="2"/>
      <c r="ETW90" s="2"/>
      <c r="ETX90" s="2"/>
      <c r="ETY90" s="2"/>
      <c r="ETZ90" s="2"/>
      <c r="EUA90" s="2"/>
      <c r="EUB90" s="2"/>
      <c r="EUC90" s="2"/>
      <c r="EUD90" s="2"/>
      <c r="EUE90" s="2"/>
      <c r="EUF90" s="2"/>
      <c r="EUG90" s="2"/>
      <c r="EUH90" s="2"/>
      <c r="EUI90" s="2"/>
      <c r="EUJ90" s="2"/>
      <c r="EUK90" s="2"/>
      <c r="EUL90" s="2"/>
      <c r="EUM90" s="2"/>
      <c r="EUN90" s="2"/>
      <c r="EUO90" s="2"/>
      <c r="EUP90" s="2"/>
      <c r="EUQ90" s="2"/>
      <c r="EUR90" s="2"/>
      <c r="EUS90" s="2"/>
      <c r="EUT90" s="2"/>
      <c r="EUU90" s="2"/>
      <c r="EUV90" s="2"/>
      <c r="EUW90" s="2"/>
      <c r="EUX90" s="2"/>
      <c r="EUY90" s="2"/>
      <c r="EUZ90" s="2"/>
      <c r="EVA90" s="2"/>
      <c r="EVB90" s="2"/>
      <c r="EVC90" s="2"/>
      <c r="EVD90" s="2"/>
      <c r="EVE90" s="2"/>
      <c r="EVF90" s="2"/>
      <c r="EVG90" s="2"/>
      <c r="EVH90" s="2"/>
      <c r="EVI90" s="2"/>
      <c r="EVJ90" s="2"/>
      <c r="EVK90" s="2"/>
      <c r="EVL90" s="2"/>
      <c r="EVM90" s="2"/>
      <c r="EVN90" s="2"/>
      <c r="EVO90" s="2"/>
      <c r="EVP90" s="2"/>
      <c r="EVQ90" s="2"/>
      <c r="EVR90" s="2"/>
      <c r="EVS90" s="2"/>
      <c r="EVT90" s="2"/>
      <c r="EVU90" s="2"/>
      <c r="EVV90" s="2"/>
      <c r="EVW90" s="2"/>
      <c r="EVX90" s="2"/>
      <c r="EVY90" s="2"/>
      <c r="EVZ90" s="2"/>
      <c r="EWA90" s="2"/>
      <c r="EWB90" s="2"/>
      <c r="EWC90" s="2"/>
      <c r="EWD90" s="2"/>
      <c r="EWE90" s="2"/>
      <c r="EWF90" s="2"/>
      <c r="EWG90" s="2"/>
      <c r="EWH90" s="2"/>
      <c r="EWI90" s="2"/>
      <c r="EWJ90" s="2"/>
      <c r="EWK90" s="2"/>
      <c r="EWL90" s="2"/>
      <c r="EWM90" s="2"/>
      <c r="EWN90" s="2"/>
      <c r="EWO90" s="2"/>
      <c r="EWP90" s="2"/>
      <c r="EWQ90" s="2"/>
      <c r="EWR90" s="2"/>
      <c r="EWS90" s="2"/>
      <c r="EWT90" s="2"/>
      <c r="EWU90" s="2"/>
      <c r="EWV90" s="2"/>
      <c r="EWW90" s="2"/>
      <c r="EWX90" s="2"/>
      <c r="EWY90" s="2"/>
      <c r="EWZ90" s="2"/>
      <c r="EXA90" s="2"/>
      <c r="EXB90" s="2"/>
      <c r="EXC90" s="2"/>
      <c r="EXD90" s="2"/>
      <c r="EXE90" s="2"/>
      <c r="EXF90" s="2"/>
      <c r="EXG90" s="2"/>
      <c r="EXH90" s="2"/>
      <c r="EXI90" s="2"/>
      <c r="EXJ90" s="2"/>
      <c r="EXK90" s="2"/>
      <c r="EXL90" s="2"/>
      <c r="EXM90" s="2"/>
      <c r="EXN90" s="2"/>
      <c r="EXO90" s="2"/>
      <c r="EXP90" s="2"/>
      <c r="EXQ90" s="2"/>
      <c r="EXR90" s="2"/>
      <c r="EXS90" s="2"/>
      <c r="EXT90" s="2"/>
      <c r="EXU90" s="2"/>
      <c r="EXV90" s="2"/>
      <c r="EXW90" s="2"/>
      <c r="EXX90" s="2"/>
      <c r="EXY90" s="2"/>
      <c r="EXZ90" s="2"/>
      <c r="EYA90" s="2"/>
      <c r="EYB90" s="2"/>
      <c r="EYC90" s="2"/>
      <c r="EYD90" s="2"/>
      <c r="EYE90" s="2"/>
      <c r="EYF90" s="2"/>
      <c r="EYG90" s="2"/>
      <c r="EYH90" s="2"/>
      <c r="EYI90" s="2"/>
      <c r="EYJ90" s="2"/>
      <c r="EYK90" s="2"/>
      <c r="EYL90" s="2"/>
      <c r="EYM90" s="2"/>
      <c r="EYN90" s="2"/>
      <c r="EYO90" s="2"/>
      <c r="EYP90" s="2"/>
      <c r="EYQ90" s="2"/>
      <c r="EYR90" s="2"/>
      <c r="EYS90" s="2"/>
      <c r="EYT90" s="2"/>
      <c r="EYU90" s="2"/>
      <c r="EYV90" s="2"/>
      <c r="EYW90" s="2"/>
      <c r="EYX90" s="2"/>
      <c r="EYY90" s="2"/>
      <c r="EYZ90" s="2"/>
      <c r="EZA90" s="2"/>
      <c r="EZB90" s="2"/>
      <c r="EZC90" s="2"/>
      <c r="EZD90" s="2"/>
      <c r="EZE90" s="2"/>
      <c r="EZF90" s="2"/>
      <c r="EZG90" s="2"/>
      <c r="EZH90" s="2"/>
      <c r="EZI90" s="2"/>
      <c r="EZJ90" s="2"/>
      <c r="EZK90" s="2"/>
      <c r="EZL90" s="2"/>
      <c r="EZM90" s="2"/>
      <c r="EZN90" s="2"/>
      <c r="EZO90" s="2"/>
      <c r="EZP90" s="2"/>
      <c r="EZQ90" s="2"/>
      <c r="EZR90" s="2"/>
      <c r="EZS90" s="2"/>
      <c r="EZT90" s="2"/>
      <c r="EZU90" s="2"/>
      <c r="EZV90" s="2"/>
      <c r="EZW90" s="2"/>
      <c r="EZX90" s="2"/>
      <c r="EZY90" s="2"/>
      <c r="EZZ90" s="2"/>
      <c r="FAA90" s="2"/>
      <c r="FAB90" s="2"/>
      <c r="FAC90" s="2"/>
      <c r="FAD90" s="2"/>
      <c r="FAE90" s="2"/>
      <c r="FAF90" s="2"/>
      <c r="FAG90" s="2"/>
      <c r="FAH90" s="2"/>
      <c r="FAI90" s="2"/>
      <c r="FAJ90" s="2"/>
      <c r="FAK90" s="2"/>
      <c r="FAL90" s="2"/>
      <c r="FAM90" s="2"/>
      <c r="FAN90" s="2"/>
      <c r="FAO90" s="2"/>
      <c r="FAP90" s="2"/>
      <c r="FAQ90" s="2"/>
      <c r="FAR90" s="2"/>
      <c r="FAS90" s="2"/>
      <c r="FAT90" s="2"/>
      <c r="FAU90" s="2"/>
      <c r="FAV90" s="2"/>
      <c r="FAW90" s="2"/>
      <c r="FAX90" s="2"/>
      <c r="FAY90" s="2"/>
      <c r="FAZ90" s="2"/>
      <c r="FBA90" s="2"/>
      <c r="FBB90" s="2"/>
      <c r="FBC90" s="2"/>
      <c r="FBD90" s="2"/>
      <c r="FBE90" s="2"/>
      <c r="FBF90" s="2"/>
      <c r="FBG90" s="2"/>
      <c r="FBH90" s="2"/>
      <c r="FBI90" s="2"/>
      <c r="FBJ90" s="2"/>
      <c r="FBK90" s="2"/>
      <c r="FBL90" s="2"/>
      <c r="FBM90" s="2"/>
      <c r="FBN90" s="2"/>
      <c r="FBO90" s="2"/>
      <c r="FBP90" s="2"/>
      <c r="FBQ90" s="2"/>
      <c r="FBR90" s="2"/>
      <c r="FBS90" s="2"/>
      <c r="FBT90" s="2"/>
      <c r="FBU90" s="2"/>
      <c r="FBV90" s="2"/>
      <c r="FBW90" s="2"/>
      <c r="FBX90" s="2"/>
      <c r="FBY90" s="2"/>
      <c r="FBZ90" s="2"/>
      <c r="FCA90" s="2"/>
      <c r="FCB90" s="2"/>
      <c r="FCC90" s="2"/>
      <c r="FCD90" s="2"/>
      <c r="FCE90" s="2"/>
      <c r="FCF90" s="2"/>
      <c r="FCG90" s="2"/>
      <c r="FCH90" s="2"/>
      <c r="FCI90" s="2"/>
      <c r="FCJ90" s="2"/>
      <c r="FCK90" s="2"/>
      <c r="FCL90" s="2"/>
      <c r="FCM90" s="2"/>
      <c r="FCN90" s="2"/>
      <c r="FCO90" s="2"/>
      <c r="FCP90" s="2"/>
      <c r="FCQ90" s="2"/>
      <c r="FCR90" s="2"/>
      <c r="FCS90" s="2"/>
      <c r="FCT90" s="2"/>
      <c r="FCU90" s="2"/>
      <c r="FCV90" s="2"/>
      <c r="FCW90" s="2"/>
      <c r="FCX90" s="2"/>
      <c r="FCY90" s="2"/>
      <c r="FCZ90" s="2"/>
      <c r="FDA90" s="2"/>
      <c r="FDB90" s="2"/>
      <c r="FDC90" s="2"/>
      <c r="FDD90" s="2"/>
      <c r="FDE90" s="2"/>
      <c r="FDF90" s="2"/>
      <c r="FDG90" s="2"/>
      <c r="FDH90" s="2"/>
      <c r="FDI90" s="2"/>
      <c r="FDJ90" s="2"/>
      <c r="FDK90" s="2"/>
      <c r="FDL90" s="2"/>
      <c r="FDM90" s="2"/>
      <c r="FDN90" s="2"/>
      <c r="FDO90" s="2"/>
      <c r="FDP90" s="2"/>
      <c r="FDQ90" s="2"/>
      <c r="FDR90" s="2"/>
      <c r="FDS90" s="2"/>
      <c r="FDT90" s="2"/>
      <c r="FDU90" s="2"/>
      <c r="FDV90" s="2"/>
      <c r="FDW90" s="2"/>
      <c r="FDX90" s="2"/>
      <c r="FDY90" s="2"/>
      <c r="FDZ90" s="2"/>
      <c r="FEA90" s="2"/>
      <c r="FEB90" s="2"/>
      <c r="FEC90" s="2"/>
      <c r="FED90" s="2"/>
      <c r="FEE90" s="2"/>
      <c r="FEF90" s="2"/>
      <c r="FEG90" s="2"/>
      <c r="FEH90" s="2"/>
      <c r="FEI90" s="2"/>
      <c r="FEJ90" s="2"/>
      <c r="FEK90" s="2"/>
      <c r="FEL90" s="2"/>
      <c r="FEM90" s="2"/>
      <c r="FEN90" s="2"/>
      <c r="FEO90" s="2"/>
      <c r="FEP90" s="2"/>
      <c r="FEQ90" s="2"/>
      <c r="FER90" s="2"/>
      <c r="FES90" s="2"/>
      <c r="FET90" s="2"/>
      <c r="FEU90" s="2"/>
      <c r="FEV90" s="2"/>
      <c r="FEW90" s="2"/>
      <c r="FEX90" s="2"/>
      <c r="FEY90" s="2"/>
      <c r="FEZ90" s="2"/>
      <c r="FFA90" s="2"/>
      <c r="FFB90" s="2"/>
      <c r="FFC90" s="2"/>
      <c r="FFD90" s="2"/>
      <c r="FFE90" s="2"/>
      <c r="FFF90" s="2"/>
      <c r="FFG90" s="2"/>
      <c r="FFH90" s="2"/>
      <c r="FFI90" s="2"/>
      <c r="FFJ90" s="2"/>
      <c r="FFK90" s="2"/>
      <c r="FFL90" s="2"/>
      <c r="FFM90" s="2"/>
      <c r="FFN90" s="2"/>
      <c r="FFO90" s="2"/>
      <c r="FFP90" s="2"/>
      <c r="FFQ90" s="2"/>
      <c r="FFR90" s="2"/>
      <c r="FFS90" s="2"/>
      <c r="FFT90" s="2"/>
      <c r="FFU90" s="2"/>
      <c r="FFV90" s="2"/>
      <c r="FFW90" s="2"/>
      <c r="FFX90" s="2"/>
      <c r="FFY90" s="2"/>
      <c r="FFZ90" s="2"/>
      <c r="FGA90" s="2"/>
      <c r="FGB90" s="2"/>
      <c r="FGC90" s="2"/>
      <c r="FGD90" s="2"/>
      <c r="FGE90" s="2"/>
      <c r="FGF90" s="2"/>
      <c r="FGG90" s="2"/>
      <c r="FGH90" s="2"/>
      <c r="FGI90" s="2"/>
      <c r="FGJ90" s="2"/>
      <c r="FGK90" s="2"/>
      <c r="FGL90" s="2"/>
      <c r="FGM90" s="2"/>
      <c r="FGN90" s="2"/>
      <c r="FGO90" s="2"/>
      <c r="FGP90" s="2"/>
      <c r="FGQ90" s="2"/>
      <c r="FGR90" s="2"/>
      <c r="FGS90" s="2"/>
      <c r="FGT90" s="2"/>
      <c r="FGU90" s="2"/>
      <c r="FGV90" s="2"/>
      <c r="FGW90" s="2"/>
      <c r="FGX90" s="2"/>
      <c r="FGY90" s="2"/>
      <c r="FGZ90" s="2"/>
      <c r="FHA90" s="2"/>
      <c r="FHB90" s="2"/>
      <c r="FHC90" s="2"/>
      <c r="FHD90" s="2"/>
      <c r="FHE90" s="2"/>
      <c r="FHF90" s="2"/>
      <c r="FHG90" s="2"/>
      <c r="FHH90" s="2"/>
      <c r="FHI90" s="2"/>
      <c r="FHJ90" s="2"/>
      <c r="FHK90" s="2"/>
      <c r="FHL90" s="2"/>
      <c r="FHM90" s="2"/>
      <c r="FHN90" s="2"/>
      <c r="FHO90" s="2"/>
      <c r="FHP90" s="2"/>
      <c r="FHQ90" s="2"/>
      <c r="FHR90" s="2"/>
      <c r="FHS90" s="2"/>
      <c r="FHT90" s="2"/>
      <c r="FHU90" s="2"/>
      <c r="FHV90" s="2"/>
      <c r="FHW90" s="2"/>
      <c r="FHX90" s="2"/>
      <c r="FHY90" s="2"/>
      <c r="FHZ90" s="2"/>
      <c r="FIA90" s="2"/>
      <c r="FIB90" s="2"/>
      <c r="FIC90" s="2"/>
      <c r="FID90" s="2"/>
      <c r="FIE90" s="2"/>
      <c r="FIF90" s="2"/>
      <c r="FIG90" s="2"/>
      <c r="FIH90" s="2"/>
      <c r="FII90" s="2"/>
      <c r="FIJ90" s="2"/>
      <c r="FIK90" s="2"/>
      <c r="FIL90" s="2"/>
      <c r="FIM90" s="2"/>
      <c r="FIN90" s="2"/>
      <c r="FIO90" s="2"/>
      <c r="FIP90" s="2"/>
      <c r="FIQ90" s="2"/>
      <c r="FIR90" s="2"/>
      <c r="FIS90" s="2"/>
      <c r="FIT90" s="2"/>
      <c r="FIU90" s="2"/>
      <c r="FIV90" s="2"/>
      <c r="FIW90" s="2"/>
      <c r="FIX90" s="2"/>
      <c r="FIY90" s="2"/>
      <c r="FIZ90" s="2"/>
      <c r="FJA90" s="2"/>
      <c r="FJB90" s="2"/>
      <c r="FJC90" s="2"/>
      <c r="FJD90" s="2"/>
      <c r="FJE90" s="2"/>
      <c r="FJF90" s="2"/>
      <c r="FJG90" s="2"/>
      <c r="FJH90" s="2"/>
      <c r="FJI90" s="2"/>
      <c r="FJJ90" s="2"/>
      <c r="FJK90" s="2"/>
      <c r="FJL90" s="2"/>
      <c r="FJM90" s="2"/>
      <c r="FJN90" s="2"/>
      <c r="FJO90" s="2"/>
      <c r="FJP90" s="2"/>
      <c r="FJQ90" s="2"/>
      <c r="FJR90" s="2"/>
      <c r="FJS90" s="2"/>
      <c r="FJT90" s="2"/>
      <c r="FJU90" s="2"/>
      <c r="FJV90" s="2"/>
      <c r="FJW90" s="2"/>
      <c r="FJX90" s="2"/>
      <c r="FJY90" s="2"/>
      <c r="FJZ90" s="2"/>
      <c r="FKA90" s="2"/>
      <c r="FKB90" s="2"/>
      <c r="FKC90" s="2"/>
      <c r="FKD90" s="2"/>
      <c r="FKE90" s="2"/>
      <c r="FKF90" s="2"/>
      <c r="FKG90" s="2"/>
      <c r="FKH90" s="2"/>
      <c r="FKI90" s="2"/>
      <c r="FKJ90" s="2"/>
      <c r="FKK90" s="2"/>
      <c r="FKL90" s="2"/>
      <c r="FKM90" s="2"/>
      <c r="FKN90" s="2"/>
      <c r="FKO90" s="2"/>
      <c r="FKP90" s="2"/>
      <c r="FKQ90" s="2"/>
      <c r="FKR90" s="2"/>
      <c r="FKS90" s="2"/>
      <c r="FKT90" s="2"/>
      <c r="FKU90" s="2"/>
      <c r="FKV90" s="2"/>
      <c r="FKW90" s="2"/>
      <c r="FKX90" s="2"/>
      <c r="FKY90" s="2"/>
      <c r="FKZ90" s="2"/>
      <c r="FLA90" s="2"/>
      <c r="FLB90" s="2"/>
      <c r="FLC90" s="2"/>
      <c r="FLD90" s="2"/>
      <c r="FLE90" s="2"/>
      <c r="FLF90" s="2"/>
      <c r="FLG90" s="2"/>
      <c r="FLH90" s="2"/>
      <c r="FLI90" s="2"/>
      <c r="FLJ90" s="2"/>
      <c r="FLK90" s="2"/>
      <c r="FLL90" s="2"/>
      <c r="FLM90" s="2"/>
      <c r="FLN90" s="2"/>
      <c r="FLO90" s="2"/>
      <c r="FLP90" s="2"/>
      <c r="FLQ90" s="2"/>
      <c r="FLR90" s="2"/>
      <c r="FLS90" s="2"/>
      <c r="FLT90" s="2"/>
      <c r="FLU90" s="2"/>
      <c r="FLV90" s="2"/>
      <c r="FLW90" s="2"/>
      <c r="FLX90" s="2"/>
      <c r="FLY90" s="2"/>
      <c r="FLZ90" s="2"/>
      <c r="FMA90" s="2"/>
      <c r="FMB90" s="2"/>
      <c r="FMC90" s="2"/>
      <c r="FMD90" s="2"/>
      <c r="FME90" s="2"/>
      <c r="FMF90" s="2"/>
      <c r="FMG90" s="2"/>
      <c r="FMH90" s="2"/>
      <c r="FMI90" s="2"/>
      <c r="FMJ90" s="2"/>
      <c r="FMK90" s="2"/>
      <c r="FML90" s="2"/>
      <c r="FMM90" s="2"/>
      <c r="FMN90" s="2"/>
      <c r="FMO90" s="2"/>
      <c r="FMP90" s="2"/>
      <c r="FMQ90" s="2"/>
      <c r="FMR90" s="2"/>
      <c r="FMS90" s="2"/>
      <c r="FMT90" s="2"/>
      <c r="FMU90" s="2"/>
      <c r="FMV90" s="2"/>
      <c r="FMW90" s="2"/>
      <c r="FMX90" s="2"/>
      <c r="FMY90" s="2"/>
      <c r="FMZ90" s="2"/>
      <c r="FNA90" s="2"/>
      <c r="FNB90" s="2"/>
      <c r="FNC90" s="2"/>
      <c r="FND90" s="2"/>
      <c r="FNE90" s="2"/>
      <c r="FNF90" s="2"/>
      <c r="FNG90" s="2"/>
      <c r="FNH90" s="2"/>
      <c r="FNI90" s="2"/>
      <c r="FNJ90" s="2"/>
      <c r="FNK90" s="2"/>
      <c r="FNL90" s="2"/>
      <c r="FNM90" s="2"/>
      <c r="FNN90" s="2"/>
      <c r="FNO90" s="2"/>
      <c r="FNP90" s="2"/>
      <c r="FNQ90" s="2"/>
      <c r="FNR90" s="2"/>
      <c r="FNS90" s="2"/>
      <c r="FNT90" s="2"/>
      <c r="FNU90" s="2"/>
      <c r="FNV90" s="2"/>
      <c r="FNW90" s="2"/>
      <c r="FNX90" s="2"/>
      <c r="FNY90" s="2"/>
      <c r="FNZ90" s="2"/>
      <c r="FOA90" s="2"/>
      <c r="FOB90" s="2"/>
      <c r="FOC90" s="2"/>
      <c r="FOD90" s="2"/>
      <c r="FOE90" s="2"/>
      <c r="FOF90" s="2"/>
      <c r="FOG90" s="2"/>
      <c r="FOH90" s="2"/>
      <c r="FOI90" s="2"/>
      <c r="FOJ90" s="2"/>
      <c r="FOK90" s="2"/>
      <c r="FOL90" s="2"/>
      <c r="FOM90" s="2"/>
      <c r="FON90" s="2"/>
      <c r="FOO90" s="2"/>
      <c r="FOP90" s="2"/>
      <c r="FOQ90" s="2"/>
      <c r="FOR90" s="2"/>
      <c r="FOS90" s="2"/>
      <c r="FOT90" s="2"/>
      <c r="FOU90" s="2"/>
      <c r="FOV90" s="2"/>
      <c r="FOW90" s="2"/>
      <c r="FOX90" s="2"/>
      <c r="FOY90" s="2"/>
      <c r="FOZ90" s="2"/>
      <c r="FPA90" s="2"/>
      <c r="FPB90" s="2"/>
      <c r="FPC90" s="2"/>
      <c r="FPD90" s="2"/>
      <c r="FPE90" s="2"/>
      <c r="FPF90" s="2"/>
      <c r="FPG90" s="2"/>
      <c r="FPH90" s="2"/>
      <c r="FPI90" s="2"/>
      <c r="FPJ90" s="2"/>
      <c r="FPK90" s="2"/>
      <c r="FPL90" s="2"/>
      <c r="FPM90" s="2"/>
      <c r="FPN90" s="2"/>
      <c r="FPO90" s="2"/>
      <c r="FPP90" s="2"/>
      <c r="FPQ90" s="2"/>
      <c r="FPR90" s="2"/>
      <c r="FPS90" s="2"/>
      <c r="FPT90" s="2"/>
      <c r="FPU90" s="2"/>
      <c r="FPV90" s="2"/>
      <c r="FPW90" s="2"/>
      <c r="FPX90" s="2"/>
      <c r="FPY90" s="2"/>
      <c r="FPZ90" s="2"/>
      <c r="FQA90" s="2"/>
      <c r="FQB90" s="2"/>
      <c r="FQC90" s="2"/>
      <c r="FQD90" s="2"/>
      <c r="FQE90" s="2"/>
      <c r="FQF90" s="2"/>
      <c r="FQG90" s="2"/>
      <c r="FQH90" s="2"/>
      <c r="FQI90" s="2"/>
      <c r="FQJ90" s="2"/>
      <c r="FQK90" s="2"/>
      <c r="FQL90" s="2"/>
      <c r="FQM90" s="2"/>
      <c r="FQN90" s="2"/>
      <c r="FQO90" s="2"/>
      <c r="FQP90" s="2"/>
      <c r="FQQ90" s="2"/>
      <c r="FQR90" s="2"/>
      <c r="FQS90" s="2"/>
      <c r="FQT90" s="2"/>
      <c r="FQU90" s="2"/>
      <c r="FQV90" s="2"/>
      <c r="FQW90" s="2"/>
      <c r="FQX90" s="2"/>
      <c r="FQY90" s="2"/>
      <c r="FQZ90" s="2"/>
      <c r="FRA90" s="2"/>
      <c r="FRB90" s="2"/>
      <c r="FRC90" s="2"/>
      <c r="FRD90" s="2"/>
      <c r="FRE90" s="2"/>
      <c r="FRF90" s="2"/>
      <c r="FRG90" s="2"/>
      <c r="FRH90" s="2"/>
      <c r="FRI90" s="2"/>
      <c r="FRJ90" s="2"/>
      <c r="FRK90" s="2"/>
      <c r="FRL90" s="2"/>
      <c r="FRM90" s="2"/>
      <c r="FRN90" s="2"/>
      <c r="FRO90" s="2"/>
      <c r="FRP90" s="2"/>
      <c r="FRQ90" s="2"/>
      <c r="FRR90" s="2"/>
      <c r="FRS90" s="2"/>
      <c r="FRT90" s="2"/>
      <c r="FRU90" s="2"/>
      <c r="FRV90" s="2"/>
      <c r="FRW90" s="2"/>
      <c r="FRX90" s="2"/>
      <c r="FRY90" s="2"/>
      <c r="FRZ90" s="2"/>
      <c r="FSA90" s="2"/>
      <c r="FSB90" s="2"/>
      <c r="FSC90" s="2"/>
      <c r="FSD90" s="2"/>
      <c r="FSE90" s="2"/>
      <c r="FSF90" s="2"/>
      <c r="FSG90" s="2"/>
      <c r="FSH90" s="2"/>
      <c r="FSI90" s="2"/>
      <c r="FSJ90" s="2"/>
      <c r="FSK90" s="2"/>
      <c r="FSL90" s="2"/>
      <c r="FSM90" s="2"/>
      <c r="FSN90" s="2"/>
      <c r="FSO90" s="2"/>
      <c r="FSP90" s="2"/>
      <c r="FSQ90" s="2"/>
      <c r="FSR90" s="2"/>
      <c r="FSS90" s="2"/>
      <c r="FST90" s="2"/>
      <c r="FSU90" s="2"/>
      <c r="FSV90" s="2"/>
      <c r="FSW90" s="2"/>
      <c r="FSX90" s="2"/>
      <c r="FSY90" s="2"/>
      <c r="FSZ90" s="2"/>
      <c r="FTA90" s="2"/>
      <c r="FTB90" s="2"/>
      <c r="FTC90" s="2"/>
      <c r="FTD90" s="2"/>
      <c r="FTE90" s="2"/>
      <c r="FTF90" s="2"/>
      <c r="FTG90" s="2"/>
      <c r="FTH90" s="2"/>
      <c r="FTI90" s="2"/>
      <c r="FTJ90" s="2"/>
      <c r="FTK90" s="2"/>
      <c r="FTL90" s="2"/>
      <c r="FTM90" s="2"/>
      <c r="FTN90" s="2"/>
      <c r="FTO90" s="2"/>
      <c r="FTP90" s="2"/>
      <c r="FTQ90" s="2"/>
      <c r="FTR90" s="2"/>
      <c r="FTS90" s="2"/>
      <c r="FTT90" s="2"/>
      <c r="FTU90" s="2"/>
      <c r="FTV90" s="2"/>
      <c r="FTW90" s="2"/>
      <c r="FTX90" s="2"/>
      <c r="FTY90" s="2"/>
      <c r="FTZ90" s="2"/>
      <c r="FUA90" s="2"/>
      <c r="FUB90" s="2"/>
      <c r="FUC90" s="2"/>
      <c r="FUD90" s="2"/>
      <c r="FUE90" s="2"/>
      <c r="FUF90" s="2"/>
      <c r="FUG90" s="2"/>
      <c r="FUH90" s="2"/>
      <c r="FUI90" s="2"/>
      <c r="FUJ90" s="2"/>
      <c r="FUK90" s="2"/>
      <c r="FUL90" s="2"/>
      <c r="FUM90" s="2"/>
      <c r="FUN90" s="2"/>
      <c r="FUO90" s="2"/>
      <c r="FUP90" s="2"/>
      <c r="FUQ90" s="2"/>
      <c r="FUR90" s="2"/>
      <c r="FUS90" s="2"/>
      <c r="FUT90" s="2"/>
      <c r="FUU90" s="2"/>
      <c r="FUV90" s="2"/>
      <c r="FUW90" s="2"/>
      <c r="FUX90" s="2"/>
      <c r="FUY90" s="2"/>
      <c r="FUZ90" s="2"/>
      <c r="FVA90" s="2"/>
      <c r="FVB90" s="2"/>
      <c r="FVC90" s="2"/>
      <c r="FVD90" s="2"/>
      <c r="FVE90" s="2"/>
      <c r="FVF90" s="2"/>
      <c r="FVG90" s="2"/>
      <c r="FVH90" s="2"/>
      <c r="FVI90" s="2"/>
      <c r="FVJ90" s="2"/>
      <c r="FVK90" s="2"/>
      <c r="FVL90" s="2"/>
      <c r="FVM90" s="2"/>
      <c r="FVN90" s="2"/>
      <c r="FVO90" s="2"/>
      <c r="FVP90" s="2"/>
      <c r="FVQ90" s="2"/>
      <c r="FVR90" s="2"/>
      <c r="FVS90" s="2"/>
      <c r="FVT90" s="2"/>
      <c r="FVU90" s="2"/>
      <c r="FVV90" s="2"/>
      <c r="FVW90" s="2"/>
      <c r="FVX90" s="2"/>
      <c r="FVY90" s="2"/>
      <c r="FVZ90" s="2"/>
      <c r="FWA90" s="2"/>
      <c r="FWB90" s="2"/>
      <c r="FWC90" s="2"/>
      <c r="FWD90" s="2"/>
      <c r="FWE90" s="2"/>
      <c r="FWF90" s="2"/>
      <c r="FWG90" s="2"/>
      <c r="FWH90" s="2"/>
      <c r="FWI90" s="2"/>
      <c r="FWJ90" s="2"/>
      <c r="FWK90" s="2"/>
      <c r="FWL90" s="2"/>
      <c r="FWM90" s="2"/>
      <c r="FWN90" s="2"/>
      <c r="FWO90" s="2"/>
      <c r="FWP90" s="2"/>
      <c r="FWQ90" s="2"/>
      <c r="FWR90" s="2"/>
      <c r="FWS90" s="2"/>
      <c r="FWT90" s="2"/>
      <c r="FWU90" s="2"/>
      <c r="FWV90" s="2"/>
      <c r="FWW90" s="2"/>
      <c r="FWX90" s="2"/>
      <c r="FWY90" s="2"/>
      <c r="FWZ90" s="2"/>
      <c r="FXA90" s="2"/>
      <c r="FXB90" s="2"/>
      <c r="FXC90" s="2"/>
      <c r="FXD90" s="2"/>
      <c r="FXE90" s="2"/>
      <c r="FXF90" s="2"/>
      <c r="FXG90" s="2"/>
      <c r="FXH90" s="2"/>
      <c r="FXI90" s="2"/>
      <c r="FXJ90" s="2"/>
      <c r="FXK90" s="2"/>
      <c r="FXL90" s="2"/>
      <c r="FXM90" s="2"/>
      <c r="FXN90" s="2"/>
      <c r="FXO90" s="2"/>
      <c r="FXP90" s="2"/>
      <c r="FXQ90" s="2"/>
      <c r="FXR90" s="2"/>
      <c r="FXS90" s="2"/>
      <c r="FXT90" s="2"/>
      <c r="FXU90" s="2"/>
      <c r="FXV90" s="2"/>
      <c r="FXW90" s="2"/>
      <c r="FXX90" s="2"/>
      <c r="FXY90" s="2"/>
      <c r="FXZ90" s="2"/>
      <c r="FYA90" s="2"/>
      <c r="FYB90" s="2"/>
      <c r="FYC90" s="2"/>
      <c r="FYD90" s="2"/>
      <c r="FYE90" s="2"/>
      <c r="FYF90" s="2"/>
      <c r="FYG90" s="2"/>
      <c r="FYH90" s="2"/>
      <c r="FYI90" s="2"/>
      <c r="FYJ90" s="2"/>
      <c r="FYK90" s="2"/>
      <c r="FYL90" s="2"/>
      <c r="FYM90" s="2"/>
      <c r="FYN90" s="2"/>
      <c r="FYO90" s="2"/>
      <c r="FYP90" s="2"/>
      <c r="FYQ90" s="2"/>
      <c r="FYR90" s="2"/>
      <c r="FYS90" s="2"/>
      <c r="FYT90" s="2"/>
      <c r="FYU90" s="2"/>
      <c r="FYV90" s="2"/>
      <c r="FYW90" s="2"/>
      <c r="FYX90" s="2"/>
      <c r="FYY90" s="2"/>
      <c r="FYZ90" s="2"/>
      <c r="FZA90" s="2"/>
      <c r="FZB90" s="2"/>
      <c r="FZC90" s="2"/>
      <c r="FZD90" s="2"/>
      <c r="FZE90" s="2"/>
      <c r="FZF90" s="2"/>
      <c r="FZG90" s="2"/>
      <c r="FZH90" s="2"/>
      <c r="FZI90" s="2"/>
      <c r="FZJ90" s="2"/>
      <c r="FZK90" s="2"/>
      <c r="FZL90" s="2"/>
      <c r="FZM90" s="2"/>
      <c r="FZN90" s="2"/>
      <c r="FZO90" s="2"/>
      <c r="FZP90" s="2"/>
      <c r="FZQ90" s="2"/>
      <c r="FZR90" s="2"/>
      <c r="FZS90" s="2"/>
      <c r="FZT90" s="2"/>
      <c r="FZU90" s="2"/>
      <c r="FZV90" s="2"/>
      <c r="FZW90" s="2"/>
      <c r="FZX90" s="2"/>
      <c r="FZY90" s="2"/>
      <c r="FZZ90" s="2"/>
      <c r="GAA90" s="2"/>
      <c r="GAB90" s="2"/>
      <c r="GAC90" s="2"/>
      <c r="GAD90" s="2"/>
      <c r="GAE90" s="2"/>
      <c r="GAF90" s="2"/>
      <c r="GAG90" s="2"/>
      <c r="GAH90" s="2"/>
      <c r="GAI90" s="2"/>
      <c r="GAJ90" s="2"/>
      <c r="GAK90" s="2"/>
      <c r="GAL90" s="2"/>
      <c r="GAM90" s="2"/>
      <c r="GAN90" s="2"/>
      <c r="GAO90" s="2"/>
      <c r="GAP90" s="2"/>
      <c r="GAQ90" s="2"/>
      <c r="GAR90" s="2"/>
      <c r="GAS90" s="2"/>
      <c r="GAT90" s="2"/>
      <c r="GAU90" s="2"/>
      <c r="GAV90" s="2"/>
      <c r="GAW90" s="2"/>
      <c r="GAX90" s="2"/>
      <c r="GAY90" s="2"/>
      <c r="GAZ90" s="2"/>
      <c r="GBA90" s="2"/>
      <c r="GBB90" s="2"/>
      <c r="GBC90" s="2"/>
      <c r="GBD90" s="2"/>
      <c r="GBE90" s="2"/>
      <c r="GBF90" s="2"/>
      <c r="GBG90" s="2"/>
      <c r="GBH90" s="2"/>
      <c r="GBI90" s="2"/>
      <c r="GBJ90" s="2"/>
      <c r="GBK90" s="2"/>
      <c r="GBL90" s="2"/>
      <c r="GBM90" s="2"/>
      <c r="GBN90" s="2"/>
      <c r="GBO90" s="2"/>
      <c r="GBP90" s="2"/>
      <c r="GBQ90" s="2"/>
      <c r="GBR90" s="2"/>
      <c r="GBS90" s="2"/>
      <c r="GBT90" s="2"/>
      <c r="GBU90" s="2"/>
      <c r="GBV90" s="2"/>
      <c r="GBW90" s="2"/>
      <c r="GBX90" s="2"/>
      <c r="GBY90" s="2"/>
      <c r="GBZ90" s="2"/>
      <c r="GCA90" s="2"/>
      <c r="GCB90" s="2"/>
      <c r="GCC90" s="2"/>
      <c r="GCD90" s="2"/>
      <c r="GCE90" s="2"/>
      <c r="GCF90" s="2"/>
      <c r="GCG90" s="2"/>
      <c r="GCH90" s="2"/>
      <c r="GCI90" s="2"/>
      <c r="GCJ90" s="2"/>
      <c r="GCK90" s="2"/>
      <c r="GCL90" s="2"/>
      <c r="GCM90" s="2"/>
      <c r="GCN90" s="2"/>
      <c r="GCO90" s="2"/>
      <c r="GCP90" s="2"/>
      <c r="GCQ90" s="2"/>
      <c r="GCR90" s="2"/>
      <c r="GCS90" s="2"/>
      <c r="GCT90" s="2"/>
      <c r="GCU90" s="2"/>
      <c r="GCV90" s="2"/>
      <c r="GCW90" s="2"/>
      <c r="GCX90" s="2"/>
      <c r="GCY90" s="2"/>
      <c r="GCZ90" s="2"/>
      <c r="GDA90" s="2"/>
      <c r="GDB90" s="2"/>
      <c r="GDC90" s="2"/>
      <c r="GDD90" s="2"/>
      <c r="GDE90" s="2"/>
      <c r="GDF90" s="2"/>
      <c r="GDG90" s="2"/>
      <c r="GDH90" s="2"/>
      <c r="GDI90" s="2"/>
      <c r="GDJ90" s="2"/>
      <c r="GDK90" s="2"/>
      <c r="GDL90" s="2"/>
      <c r="GDM90" s="2"/>
      <c r="GDN90" s="2"/>
      <c r="GDO90" s="2"/>
      <c r="GDP90" s="2"/>
      <c r="GDQ90" s="2"/>
      <c r="GDR90" s="2"/>
      <c r="GDS90" s="2"/>
      <c r="GDT90" s="2"/>
      <c r="GDU90" s="2"/>
      <c r="GDV90" s="2"/>
      <c r="GDW90" s="2"/>
      <c r="GDX90" s="2"/>
      <c r="GDY90" s="2"/>
      <c r="GDZ90" s="2"/>
      <c r="GEA90" s="2"/>
      <c r="GEB90" s="2"/>
      <c r="GEC90" s="2"/>
      <c r="GED90" s="2"/>
      <c r="GEE90" s="2"/>
      <c r="GEF90" s="2"/>
      <c r="GEG90" s="2"/>
      <c r="GEH90" s="2"/>
      <c r="GEI90" s="2"/>
      <c r="GEJ90" s="2"/>
      <c r="GEK90" s="2"/>
      <c r="GEL90" s="2"/>
      <c r="GEM90" s="2"/>
      <c r="GEN90" s="2"/>
      <c r="GEO90" s="2"/>
      <c r="GEP90" s="2"/>
      <c r="GEQ90" s="2"/>
      <c r="GER90" s="2"/>
      <c r="GES90" s="2"/>
      <c r="GET90" s="2"/>
      <c r="GEU90" s="2"/>
      <c r="GEV90" s="2"/>
      <c r="GEW90" s="2"/>
      <c r="GEX90" s="2"/>
      <c r="GEY90" s="2"/>
      <c r="GEZ90" s="2"/>
      <c r="GFA90" s="2"/>
      <c r="GFB90" s="2"/>
      <c r="GFC90" s="2"/>
      <c r="GFD90" s="2"/>
      <c r="GFE90" s="2"/>
      <c r="GFF90" s="2"/>
      <c r="GFG90" s="2"/>
      <c r="GFH90" s="2"/>
      <c r="GFI90" s="2"/>
      <c r="GFJ90" s="2"/>
      <c r="GFK90" s="2"/>
      <c r="GFL90" s="2"/>
      <c r="GFM90" s="2"/>
      <c r="GFN90" s="2"/>
      <c r="GFO90" s="2"/>
      <c r="GFP90" s="2"/>
      <c r="GFQ90" s="2"/>
      <c r="GFR90" s="2"/>
      <c r="GFS90" s="2"/>
      <c r="GFT90" s="2"/>
      <c r="GFU90" s="2"/>
      <c r="GFV90" s="2"/>
      <c r="GFW90" s="2"/>
      <c r="GFX90" s="2"/>
      <c r="GFY90" s="2"/>
      <c r="GFZ90" s="2"/>
      <c r="GGA90" s="2"/>
      <c r="GGB90" s="2"/>
      <c r="GGC90" s="2"/>
      <c r="GGD90" s="2"/>
      <c r="GGE90" s="2"/>
      <c r="GGF90" s="2"/>
      <c r="GGG90" s="2"/>
      <c r="GGH90" s="2"/>
      <c r="GGI90" s="2"/>
      <c r="GGJ90" s="2"/>
      <c r="GGK90" s="2"/>
      <c r="GGL90" s="2"/>
      <c r="GGM90" s="2"/>
      <c r="GGN90" s="2"/>
      <c r="GGO90" s="2"/>
      <c r="GGP90" s="2"/>
      <c r="GGQ90" s="2"/>
      <c r="GGR90" s="2"/>
      <c r="GGS90" s="2"/>
      <c r="GGT90" s="2"/>
      <c r="GGU90" s="2"/>
      <c r="GGV90" s="2"/>
      <c r="GGW90" s="2"/>
      <c r="GGX90" s="2"/>
      <c r="GGY90" s="2"/>
      <c r="GGZ90" s="2"/>
      <c r="GHA90" s="2"/>
      <c r="GHB90" s="2"/>
      <c r="GHC90" s="2"/>
      <c r="GHD90" s="2"/>
      <c r="GHE90" s="2"/>
      <c r="GHF90" s="2"/>
      <c r="GHG90" s="2"/>
      <c r="GHH90" s="2"/>
      <c r="GHI90" s="2"/>
      <c r="GHJ90" s="2"/>
      <c r="GHK90" s="2"/>
      <c r="GHL90" s="2"/>
      <c r="GHM90" s="2"/>
      <c r="GHN90" s="2"/>
      <c r="GHO90" s="2"/>
      <c r="GHP90" s="2"/>
      <c r="GHQ90" s="2"/>
      <c r="GHR90" s="2"/>
      <c r="GHS90" s="2"/>
      <c r="GHT90" s="2"/>
      <c r="GHU90" s="2"/>
      <c r="GHV90" s="2"/>
      <c r="GHW90" s="2"/>
      <c r="GHX90" s="2"/>
      <c r="GHY90" s="2"/>
      <c r="GHZ90" s="2"/>
      <c r="GIA90" s="2"/>
      <c r="GIB90" s="2"/>
      <c r="GIC90" s="2"/>
      <c r="GID90" s="2"/>
      <c r="GIE90" s="2"/>
      <c r="GIF90" s="2"/>
      <c r="GIG90" s="2"/>
      <c r="GIH90" s="2"/>
      <c r="GII90" s="2"/>
      <c r="GIJ90" s="2"/>
      <c r="GIK90" s="2"/>
      <c r="GIL90" s="2"/>
      <c r="GIM90" s="2"/>
      <c r="GIN90" s="2"/>
      <c r="GIO90" s="2"/>
      <c r="GIP90" s="2"/>
      <c r="GIQ90" s="2"/>
      <c r="GIR90" s="2"/>
      <c r="GIS90" s="2"/>
      <c r="GIT90" s="2"/>
      <c r="GIU90" s="2"/>
      <c r="GIV90" s="2"/>
      <c r="GIW90" s="2"/>
      <c r="GIX90" s="2"/>
      <c r="GIY90" s="2"/>
      <c r="GIZ90" s="2"/>
      <c r="GJA90" s="2"/>
      <c r="GJB90" s="2"/>
      <c r="GJC90" s="2"/>
      <c r="GJD90" s="2"/>
      <c r="GJE90" s="2"/>
      <c r="GJF90" s="2"/>
      <c r="GJG90" s="2"/>
      <c r="GJH90" s="2"/>
      <c r="GJI90" s="2"/>
      <c r="GJJ90" s="2"/>
      <c r="GJK90" s="2"/>
      <c r="GJL90" s="2"/>
      <c r="GJM90" s="2"/>
      <c r="GJN90" s="2"/>
      <c r="GJO90" s="2"/>
      <c r="GJP90" s="2"/>
      <c r="GJQ90" s="2"/>
      <c r="GJR90" s="2"/>
      <c r="GJS90" s="2"/>
      <c r="GJT90" s="2"/>
      <c r="GJU90" s="2"/>
      <c r="GJV90" s="2"/>
      <c r="GJW90" s="2"/>
      <c r="GJX90" s="2"/>
      <c r="GJY90" s="2"/>
      <c r="GJZ90" s="2"/>
      <c r="GKA90" s="2"/>
      <c r="GKB90" s="2"/>
      <c r="GKC90" s="2"/>
      <c r="GKD90" s="2"/>
      <c r="GKE90" s="2"/>
      <c r="GKF90" s="2"/>
      <c r="GKG90" s="2"/>
      <c r="GKH90" s="2"/>
      <c r="GKI90" s="2"/>
      <c r="GKJ90" s="2"/>
      <c r="GKK90" s="2"/>
      <c r="GKL90" s="2"/>
      <c r="GKM90" s="2"/>
      <c r="GKN90" s="2"/>
      <c r="GKO90" s="2"/>
      <c r="GKP90" s="2"/>
      <c r="GKQ90" s="2"/>
      <c r="GKR90" s="2"/>
      <c r="GKS90" s="2"/>
      <c r="GKT90" s="2"/>
      <c r="GKU90" s="2"/>
      <c r="GKV90" s="2"/>
      <c r="GKW90" s="2"/>
      <c r="GKX90" s="2"/>
      <c r="GKY90" s="2"/>
      <c r="GKZ90" s="2"/>
      <c r="GLA90" s="2"/>
      <c r="GLB90" s="2"/>
      <c r="GLC90" s="2"/>
      <c r="GLD90" s="2"/>
      <c r="GLE90" s="2"/>
      <c r="GLF90" s="2"/>
      <c r="GLG90" s="2"/>
      <c r="GLH90" s="2"/>
      <c r="GLI90" s="2"/>
      <c r="GLJ90" s="2"/>
      <c r="GLK90" s="2"/>
      <c r="GLL90" s="2"/>
      <c r="GLM90" s="2"/>
      <c r="GLN90" s="2"/>
      <c r="GLO90" s="2"/>
      <c r="GLP90" s="2"/>
      <c r="GLQ90" s="2"/>
      <c r="GLR90" s="2"/>
      <c r="GLS90" s="2"/>
      <c r="GLT90" s="2"/>
      <c r="GLU90" s="2"/>
      <c r="GLV90" s="2"/>
      <c r="GLW90" s="2"/>
      <c r="GLX90" s="2"/>
      <c r="GLY90" s="2"/>
      <c r="GLZ90" s="2"/>
      <c r="GMA90" s="2"/>
      <c r="GMB90" s="2"/>
      <c r="GMC90" s="2"/>
      <c r="GMD90" s="2"/>
      <c r="GME90" s="2"/>
      <c r="GMF90" s="2"/>
      <c r="GMG90" s="2"/>
      <c r="GMH90" s="2"/>
      <c r="GMI90" s="2"/>
      <c r="GMJ90" s="2"/>
      <c r="GMK90" s="2"/>
      <c r="GML90" s="2"/>
      <c r="GMM90" s="2"/>
      <c r="GMN90" s="2"/>
      <c r="GMO90" s="2"/>
      <c r="GMP90" s="2"/>
      <c r="GMQ90" s="2"/>
      <c r="GMR90" s="2"/>
      <c r="GMS90" s="2"/>
      <c r="GMT90" s="2"/>
      <c r="GMU90" s="2"/>
      <c r="GMV90" s="2"/>
      <c r="GMW90" s="2"/>
      <c r="GMX90" s="2"/>
      <c r="GMY90" s="2"/>
      <c r="GMZ90" s="2"/>
      <c r="GNA90" s="2"/>
      <c r="GNB90" s="2"/>
      <c r="GNC90" s="2"/>
      <c r="GND90" s="2"/>
      <c r="GNE90" s="2"/>
      <c r="GNF90" s="2"/>
      <c r="GNG90" s="2"/>
      <c r="GNH90" s="2"/>
      <c r="GNI90" s="2"/>
      <c r="GNJ90" s="2"/>
      <c r="GNK90" s="2"/>
      <c r="GNL90" s="2"/>
      <c r="GNM90" s="2"/>
      <c r="GNN90" s="2"/>
      <c r="GNO90" s="2"/>
      <c r="GNP90" s="2"/>
      <c r="GNQ90" s="2"/>
      <c r="GNR90" s="2"/>
      <c r="GNS90" s="2"/>
      <c r="GNT90" s="2"/>
      <c r="GNU90" s="2"/>
      <c r="GNV90" s="2"/>
      <c r="GNW90" s="2"/>
      <c r="GNX90" s="2"/>
      <c r="GNY90" s="2"/>
      <c r="GNZ90" s="2"/>
      <c r="GOA90" s="2"/>
      <c r="GOB90" s="2"/>
      <c r="GOC90" s="2"/>
      <c r="GOD90" s="2"/>
      <c r="GOE90" s="2"/>
      <c r="GOF90" s="2"/>
      <c r="GOG90" s="2"/>
      <c r="GOH90" s="2"/>
      <c r="GOI90" s="2"/>
      <c r="GOJ90" s="2"/>
      <c r="GOK90" s="2"/>
      <c r="GOL90" s="2"/>
      <c r="GOM90" s="2"/>
      <c r="GON90" s="2"/>
      <c r="GOO90" s="2"/>
      <c r="GOP90" s="2"/>
      <c r="GOQ90" s="2"/>
      <c r="GOR90" s="2"/>
      <c r="GOS90" s="2"/>
      <c r="GOT90" s="2"/>
      <c r="GOU90" s="2"/>
      <c r="GOV90" s="2"/>
      <c r="GOW90" s="2"/>
      <c r="GOX90" s="2"/>
      <c r="GOY90" s="2"/>
      <c r="GOZ90" s="2"/>
      <c r="GPA90" s="2"/>
      <c r="GPB90" s="2"/>
      <c r="GPC90" s="2"/>
      <c r="GPD90" s="2"/>
      <c r="GPE90" s="2"/>
      <c r="GPF90" s="2"/>
      <c r="GPG90" s="2"/>
      <c r="GPH90" s="2"/>
      <c r="GPI90" s="2"/>
      <c r="GPJ90" s="2"/>
      <c r="GPK90" s="2"/>
      <c r="GPL90" s="2"/>
      <c r="GPM90" s="2"/>
      <c r="GPN90" s="2"/>
      <c r="GPO90" s="2"/>
      <c r="GPP90" s="2"/>
      <c r="GPQ90" s="2"/>
      <c r="GPR90" s="2"/>
      <c r="GPS90" s="2"/>
      <c r="GPT90" s="2"/>
      <c r="GPU90" s="2"/>
      <c r="GPV90" s="2"/>
      <c r="GPW90" s="2"/>
      <c r="GPX90" s="2"/>
      <c r="GPY90" s="2"/>
      <c r="GPZ90" s="2"/>
      <c r="GQA90" s="2"/>
      <c r="GQB90" s="2"/>
      <c r="GQC90" s="2"/>
      <c r="GQD90" s="2"/>
      <c r="GQE90" s="2"/>
      <c r="GQF90" s="2"/>
      <c r="GQG90" s="2"/>
      <c r="GQH90" s="2"/>
      <c r="GQI90" s="2"/>
      <c r="GQJ90" s="2"/>
      <c r="GQK90" s="2"/>
      <c r="GQL90" s="2"/>
      <c r="GQM90" s="2"/>
      <c r="GQN90" s="2"/>
      <c r="GQO90" s="2"/>
      <c r="GQP90" s="2"/>
      <c r="GQQ90" s="2"/>
      <c r="GQR90" s="2"/>
      <c r="GQS90" s="2"/>
      <c r="GQT90" s="2"/>
      <c r="GQU90" s="2"/>
      <c r="GQV90" s="2"/>
      <c r="GQW90" s="2"/>
      <c r="GQX90" s="2"/>
      <c r="GQY90" s="2"/>
      <c r="GQZ90" s="2"/>
      <c r="GRA90" s="2"/>
      <c r="GRB90" s="2"/>
      <c r="GRC90" s="2"/>
      <c r="GRD90" s="2"/>
      <c r="GRE90" s="2"/>
      <c r="GRF90" s="2"/>
      <c r="GRG90" s="2"/>
      <c r="GRH90" s="2"/>
      <c r="GRI90" s="2"/>
      <c r="GRJ90" s="2"/>
      <c r="GRK90" s="2"/>
      <c r="GRL90" s="2"/>
      <c r="GRM90" s="2"/>
      <c r="GRN90" s="2"/>
      <c r="GRO90" s="2"/>
      <c r="GRP90" s="2"/>
      <c r="GRQ90" s="2"/>
      <c r="GRR90" s="2"/>
      <c r="GRS90" s="2"/>
      <c r="GRT90" s="2"/>
      <c r="GRU90" s="2"/>
      <c r="GRV90" s="2"/>
      <c r="GRW90" s="2"/>
      <c r="GRX90" s="2"/>
      <c r="GRY90" s="2"/>
      <c r="GRZ90" s="2"/>
      <c r="GSA90" s="2"/>
      <c r="GSB90" s="2"/>
      <c r="GSC90" s="2"/>
      <c r="GSD90" s="2"/>
      <c r="GSE90" s="2"/>
      <c r="GSF90" s="2"/>
      <c r="GSG90" s="2"/>
      <c r="GSH90" s="2"/>
      <c r="GSI90" s="2"/>
      <c r="GSJ90" s="2"/>
      <c r="GSK90" s="2"/>
      <c r="GSL90" s="2"/>
      <c r="GSM90" s="2"/>
      <c r="GSN90" s="2"/>
      <c r="GSO90" s="2"/>
      <c r="GSP90" s="2"/>
      <c r="GSQ90" s="2"/>
      <c r="GSR90" s="2"/>
      <c r="GSS90" s="2"/>
      <c r="GST90" s="2"/>
      <c r="GSU90" s="2"/>
      <c r="GSV90" s="2"/>
      <c r="GSW90" s="2"/>
      <c r="GSX90" s="2"/>
      <c r="GSY90" s="2"/>
      <c r="GSZ90" s="2"/>
      <c r="GTA90" s="2"/>
      <c r="GTB90" s="2"/>
      <c r="GTC90" s="2"/>
      <c r="GTD90" s="2"/>
      <c r="GTE90" s="2"/>
      <c r="GTF90" s="2"/>
      <c r="GTG90" s="2"/>
      <c r="GTH90" s="2"/>
      <c r="GTI90" s="2"/>
      <c r="GTJ90" s="2"/>
      <c r="GTK90" s="2"/>
      <c r="GTL90" s="2"/>
      <c r="GTM90" s="2"/>
      <c r="GTN90" s="2"/>
      <c r="GTO90" s="2"/>
      <c r="GTP90" s="2"/>
      <c r="GTQ90" s="2"/>
      <c r="GTR90" s="2"/>
      <c r="GTS90" s="2"/>
      <c r="GTT90" s="2"/>
      <c r="GTU90" s="2"/>
      <c r="GTV90" s="2"/>
      <c r="GTW90" s="2"/>
      <c r="GTX90" s="2"/>
      <c r="GTY90" s="2"/>
      <c r="GTZ90" s="2"/>
      <c r="GUA90" s="2"/>
      <c r="GUB90" s="2"/>
      <c r="GUC90" s="2"/>
      <c r="GUD90" s="2"/>
      <c r="GUE90" s="2"/>
      <c r="GUF90" s="2"/>
      <c r="GUG90" s="2"/>
      <c r="GUH90" s="2"/>
      <c r="GUI90" s="2"/>
      <c r="GUJ90" s="2"/>
      <c r="GUK90" s="2"/>
      <c r="GUL90" s="2"/>
      <c r="GUM90" s="2"/>
      <c r="GUN90" s="2"/>
      <c r="GUO90" s="2"/>
      <c r="GUP90" s="2"/>
      <c r="GUQ90" s="2"/>
      <c r="GUR90" s="2"/>
      <c r="GUS90" s="2"/>
      <c r="GUT90" s="2"/>
      <c r="GUU90" s="2"/>
      <c r="GUV90" s="2"/>
      <c r="GUW90" s="2"/>
      <c r="GUX90" s="2"/>
      <c r="GUY90" s="2"/>
      <c r="GUZ90" s="2"/>
      <c r="GVA90" s="2"/>
      <c r="GVB90" s="2"/>
      <c r="GVC90" s="2"/>
      <c r="GVD90" s="2"/>
      <c r="GVE90" s="2"/>
      <c r="GVF90" s="2"/>
      <c r="GVG90" s="2"/>
      <c r="GVH90" s="2"/>
      <c r="GVI90" s="2"/>
      <c r="GVJ90" s="2"/>
      <c r="GVK90" s="2"/>
      <c r="GVL90" s="2"/>
      <c r="GVM90" s="2"/>
      <c r="GVN90" s="2"/>
      <c r="GVO90" s="2"/>
      <c r="GVP90" s="2"/>
      <c r="GVQ90" s="2"/>
      <c r="GVR90" s="2"/>
      <c r="GVS90" s="2"/>
      <c r="GVT90" s="2"/>
      <c r="GVU90" s="2"/>
      <c r="GVV90" s="2"/>
      <c r="GVW90" s="2"/>
      <c r="GVX90" s="2"/>
      <c r="GVY90" s="2"/>
      <c r="GVZ90" s="2"/>
      <c r="GWA90" s="2"/>
      <c r="GWB90" s="2"/>
      <c r="GWC90" s="2"/>
      <c r="GWD90" s="2"/>
      <c r="GWE90" s="2"/>
      <c r="GWF90" s="2"/>
      <c r="GWG90" s="2"/>
      <c r="GWH90" s="2"/>
      <c r="GWI90" s="2"/>
      <c r="GWJ90" s="2"/>
      <c r="GWK90" s="2"/>
      <c r="GWL90" s="2"/>
      <c r="GWM90" s="2"/>
      <c r="GWN90" s="2"/>
      <c r="GWO90" s="2"/>
      <c r="GWP90" s="2"/>
      <c r="GWQ90" s="2"/>
      <c r="GWR90" s="2"/>
      <c r="GWS90" s="2"/>
      <c r="GWT90" s="2"/>
      <c r="GWU90" s="2"/>
      <c r="GWV90" s="2"/>
      <c r="GWW90" s="2"/>
      <c r="GWX90" s="2"/>
      <c r="GWY90" s="2"/>
      <c r="GWZ90" s="2"/>
      <c r="GXA90" s="2"/>
      <c r="GXB90" s="2"/>
      <c r="GXC90" s="2"/>
      <c r="GXD90" s="2"/>
      <c r="GXE90" s="2"/>
      <c r="GXF90" s="2"/>
      <c r="GXG90" s="2"/>
      <c r="GXH90" s="2"/>
      <c r="GXI90" s="2"/>
      <c r="GXJ90" s="2"/>
      <c r="GXK90" s="2"/>
      <c r="GXL90" s="2"/>
      <c r="GXM90" s="2"/>
      <c r="GXN90" s="2"/>
      <c r="GXO90" s="2"/>
      <c r="GXP90" s="2"/>
      <c r="GXQ90" s="2"/>
      <c r="GXR90" s="2"/>
      <c r="GXS90" s="2"/>
      <c r="GXT90" s="2"/>
      <c r="GXU90" s="2"/>
      <c r="GXV90" s="2"/>
      <c r="GXW90" s="2"/>
      <c r="GXX90" s="2"/>
      <c r="GXY90" s="2"/>
      <c r="GXZ90" s="2"/>
      <c r="GYA90" s="2"/>
      <c r="GYB90" s="2"/>
      <c r="GYC90" s="2"/>
      <c r="GYD90" s="2"/>
      <c r="GYE90" s="2"/>
      <c r="GYF90" s="2"/>
      <c r="GYG90" s="2"/>
      <c r="GYH90" s="2"/>
      <c r="GYI90" s="2"/>
      <c r="GYJ90" s="2"/>
      <c r="GYK90" s="2"/>
      <c r="GYL90" s="2"/>
      <c r="GYM90" s="2"/>
      <c r="GYN90" s="2"/>
      <c r="GYO90" s="2"/>
      <c r="GYP90" s="2"/>
      <c r="GYQ90" s="2"/>
      <c r="GYR90" s="2"/>
      <c r="GYS90" s="2"/>
      <c r="GYT90" s="2"/>
      <c r="GYU90" s="2"/>
      <c r="GYV90" s="2"/>
      <c r="GYW90" s="2"/>
      <c r="GYX90" s="2"/>
      <c r="GYY90" s="2"/>
      <c r="GYZ90" s="2"/>
      <c r="GZA90" s="2"/>
      <c r="GZB90" s="2"/>
      <c r="GZC90" s="2"/>
      <c r="GZD90" s="2"/>
      <c r="GZE90" s="2"/>
      <c r="GZF90" s="2"/>
      <c r="GZG90" s="2"/>
      <c r="GZH90" s="2"/>
      <c r="GZI90" s="2"/>
      <c r="GZJ90" s="2"/>
      <c r="GZK90" s="2"/>
      <c r="GZL90" s="2"/>
      <c r="GZM90" s="2"/>
      <c r="GZN90" s="2"/>
      <c r="GZO90" s="2"/>
      <c r="GZP90" s="2"/>
      <c r="GZQ90" s="2"/>
      <c r="GZR90" s="2"/>
      <c r="GZS90" s="2"/>
      <c r="GZT90" s="2"/>
      <c r="GZU90" s="2"/>
      <c r="GZV90" s="2"/>
      <c r="GZW90" s="2"/>
      <c r="GZX90" s="2"/>
      <c r="GZY90" s="2"/>
      <c r="GZZ90" s="2"/>
      <c r="HAA90" s="2"/>
      <c r="HAB90" s="2"/>
      <c r="HAC90" s="2"/>
      <c r="HAD90" s="2"/>
      <c r="HAE90" s="2"/>
      <c r="HAF90" s="2"/>
      <c r="HAG90" s="2"/>
      <c r="HAH90" s="2"/>
      <c r="HAI90" s="2"/>
      <c r="HAJ90" s="2"/>
      <c r="HAK90" s="2"/>
      <c r="HAL90" s="2"/>
      <c r="HAM90" s="2"/>
      <c r="HAN90" s="2"/>
      <c r="HAO90" s="2"/>
      <c r="HAP90" s="2"/>
      <c r="HAQ90" s="2"/>
      <c r="HAR90" s="2"/>
      <c r="HAS90" s="2"/>
      <c r="HAT90" s="2"/>
      <c r="HAU90" s="2"/>
      <c r="HAV90" s="2"/>
      <c r="HAW90" s="2"/>
      <c r="HAX90" s="2"/>
      <c r="HAY90" s="2"/>
      <c r="HAZ90" s="2"/>
      <c r="HBA90" s="2"/>
      <c r="HBB90" s="2"/>
      <c r="HBC90" s="2"/>
      <c r="HBD90" s="2"/>
      <c r="HBE90" s="2"/>
      <c r="HBF90" s="2"/>
      <c r="HBG90" s="2"/>
      <c r="HBH90" s="2"/>
      <c r="HBI90" s="2"/>
      <c r="HBJ90" s="2"/>
      <c r="HBK90" s="2"/>
      <c r="HBL90" s="2"/>
      <c r="HBM90" s="2"/>
      <c r="HBN90" s="2"/>
      <c r="HBO90" s="2"/>
      <c r="HBP90" s="2"/>
      <c r="HBQ90" s="2"/>
      <c r="HBR90" s="2"/>
      <c r="HBS90" s="2"/>
      <c r="HBT90" s="2"/>
      <c r="HBU90" s="2"/>
      <c r="HBV90" s="2"/>
      <c r="HBW90" s="2"/>
      <c r="HBX90" s="2"/>
      <c r="HBY90" s="2"/>
      <c r="HBZ90" s="2"/>
      <c r="HCA90" s="2"/>
      <c r="HCB90" s="2"/>
      <c r="HCC90" s="2"/>
      <c r="HCD90" s="2"/>
      <c r="HCE90" s="2"/>
      <c r="HCF90" s="2"/>
      <c r="HCG90" s="2"/>
      <c r="HCH90" s="2"/>
      <c r="HCI90" s="2"/>
      <c r="HCJ90" s="2"/>
      <c r="HCK90" s="2"/>
      <c r="HCL90" s="2"/>
      <c r="HCM90" s="2"/>
      <c r="HCN90" s="2"/>
      <c r="HCO90" s="2"/>
      <c r="HCP90" s="2"/>
      <c r="HCQ90" s="2"/>
      <c r="HCR90" s="2"/>
      <c r="HCS90" s="2"/>
      <c r="HCT90" s="2"/>
      <c r="HCU90" s="2"/>
      <c r="HCV90" s="2"/>
      <c r="HCW90" s="2"/>
      <c r="HCX90" s="2"/>
      <c r="HCY90" s="2"/>
      <c r="HCZ90" s="2"/>
      <c r="HDA90" s="2"/>
      <c r="HDB90" s="2"/>
      <c r="HDC90" s="2"/>
      <c r="HDD90" s="2"/>
      <c r="HDE90" s="2"/>
      <c r="HDF90" s="2"/>
      <c r="HDG90" s="2"/>
      <c r="HDH90" s="2"/>
      <c r="HDI90" s="2"/>
      <c r="HDJ90" s="2"/>
      <c r="HDK90" s="2"/>
      <c r="HDL90" s="2"/>
      <c r="HDM90" s="2"/>
      <c r="HDN90" s="2"/>
      <c r="HDO90" s="2"/>
      <c r="HDP90" s="2"/>
      <c r="HDQ90" s="2"/>
      <c r="HDR90" s="2"/>
      <c r="HDS90" s="2"/>
      <c r="HDT90" s="2"/>
      <c r="HDU90" s="2"/>
      <c r="HDV90" s="2"/>
      <c r="HDW90" s="2"/>
      <c r="HDX90" s="2"/>
      <c r="HDY90" s="2"/>
      <c r="HDZ90" s="2"/>
      <c r="HEA90" s="2"/>
      <c r="HEB90" s="2"/>
      <c r="HEC90" s="2"/>
      <c r="HED90" s="2"/>
      <c r="HEE90" s="2"/>
      <c r="HEF90" s="2"/>
      <c r="HEG90" s="2"/>
      <c r="HEH90" s="2"/>
      <c r="HEI90" s="2"/>
      <c r="HEJ90" s="2"/>
      <c r="HEK90" s="2"/>
      <c r="HEL90" s="2"/>
      <c r="HEM90" s="2"/>
      <c r="HEN90" s="2"/>
      <c r="HEO90" s="2"/>
      <c r="HEP90" s="2"/>
      <c r="HEQ90" s="2"/>
      <c r="HER90" s="2"/>
      <c r="HES90" s="2"/>
      <c r="HET90" s="2"/>
      <c r="HEU90" s="2"/>
      <c r="HEV90" s="2"/>
      <c r="HEW90" s="2"/>
      <c r="HEX90" s="2"/>
      <c r="HEY90" s="2"/>
      <c r="HEZ90" s="2"/>
      <c r="HFA90" s="2"/>
      <c r="HFB90" s="2"/>
      <c r="HFC90" s="2"/>
      <c r="HFD90" s="2"/>
      <c r="HFE90" s="2"/>
      <c r="HFF90" s="2"/>
      <c r="HFG90" s="2"/>
      <c r="HFH90" s="2"/>
      <c r="HFI90" s="2"/>
      <c r="HFJ90" s="2"/>
      <c r="HFK90" s="2"/>
      <c r="HFL90" s="2"/>
      <c r="HFM90" s="2"/>
      <c r="HFN90" s="2"/>
      <c r="HFO90" s="2"/>
      <c r="HFP90" s="2"/>
      <c r="HFQ90" s="2"/>
      <c r="HFR90" s="2"/>
      <c r="HFS90" s="2"/>
      <c r="HFT90" s="2"/>
      <c r="HFU90" s="2"/>
      <c r="HFV90" s="2"/>
      <c r="HFW90" s="2"/>
      <c r="HFX90" s="2"/>
      <c r="HFY90" s="2"/>
      <c r="HFZ90" s="2"/>
      <c r="HGA90" s="2"/>
      <c r="HGB90" s="2"/>
      <c r="HGC90" s="2"/>
      <c r="HGD90" s="2"/>
      <c r="HGE90" s="2"/>
      <c r="HGF90" s="2"/>
      <c r="HGG90" s="2"/>
      <c r="HGH90" s="2"/>
      <c r="HGI90" s="2"/>
      <c r="HGJ90" s="2"/>
      <c r="HGK90" s="2"/>
      <c r="HGL90" s="2"/>
      <c r="HGM90" s="2"/>
      <c r="HGN90" s="2"/>
      <c r="HGO90" s="2"/>
      <c r="HGP90" s="2"/>
      <c r="HGQ90" s="2"/>
      <c r="HGR90" s="2"/>
      <c r="HGS90" s="2"/>
      <c r="HGT90" s="2"/>
      <c r="HGU90" s="2"/>
      <c r="HGV90" s="2"/>
      <c r="HGW90" s="2"/>
      <c r="HGX90" s="2"/>
      <c r="HGY90" s="2"/>
      <c r="HGZ90" s="2"/>
      <c r="HHA90" s="2"/>
      <c r="HHB90" s="2"/>
      <c r="HHC90" s="2"/>
      <c r="HHD90" s="2"/>
      <c r="HHE90" s="2"/>
      <c r="HHF90" s="2"/>
      <c r="HHG90" s="2"/>
      <c r="HHH90" s="2"/>
      <c r="HHI90" s="2"/>
      <c r="HHJ90" s="2"/>
      <c r="HHK90" s="2"/>
      <c r="HHL90" s="2"/>
      <c r="HHM90" s="2"/>
      <c r="HHN90" s="2"/>
      <c r="HHO90" s="2"/>
      <c r="HHP90" s="2"/>
      <c r="HHQ90" s="2"/>
      <c r="HHR90" s="2"/>
      <c r="HHS90" s="2"/>
      <c r="HHT90" s="2"/>
      <c r="HHU90" s="2"/>
      <c r="HHV90" s="2"/>
      <c r="HHW90" s="2"/>
      <c r="HHX90" s="2"/>
      <c r="HHY90" s="2"/>
      <c r="HHZ90" s="2"/>
      <c r="HIA90" s="2"/>
      <c r="HIB90" s="2"/>
      <c r="HIC90" s="2"/>
      <c r="HID90" s="2"/>
      <c r="HIE90" s="2"/>
      <c r="HIF90" s="2"/>
      <c r="HIG90" s="2"/>
      <c r="HIH90" s="2"/>
      <c r="HII90" s="2"/>
      <c r="HIJ90" s="2"/>
      <c r="HIK90" s="2"/>
      <c r="HIL90" s="2"/>
      <c r="HIM90" s="2"/>
      <c r="HIN90" s="2"/>
      <c r="HIO90" s="2"/>
      <c r="HIP90" s="2"/>
      <c r="HIQ90" s="2"/>
      <c r="HIR90" s="2"/>
      <c r="HIS90" s="2"/>
      <c r="HIT90" s="2"/>
      <c r="HIU90" s="2"/>
      <c r="HIV90" s="2"/>
      <c r="HIW90" s="2"/>
      <c r="HIX90" s="2"/>
      <c r="HIY90" s="2"/>
      <c r="HIZ90" s="2"/>
      <c r="HJA90" s="2"/>
      <c r="HJB90" s="2"/>
      <c r="HJC90" s="2"/>
      <c r="HJD90" s="2"/>
      <c r="HJE90" s="2"/>
      <c r="HJF90" s="2"/>
      <c r="HJG90" s="2"/>
      <c r="HJH90" s="2"/>
      <c r="HJI90" s="2"/>
      <c r="HJJ90" s="2"/>
      <c r="HJK90" s="2"/>
      <c r="HJL90" s="2"/>
      <c r="HJM90" s="2"/>
      <c r="HJN90" s="2"/>
      <c r="HJO90" s="2"/>
      <c r="HJP90" s="2"/>
      <c r="HJQ90" s="2"/>
      <c r="HJR90" s="2"/>
      <c r="HJS90" s="2"/>
      <c r="HJT90" s="2"/>
      <c r="HJU90" s="2"/>
      <c r="HJV90" s="2"/>
      <c r="HJW90" s="2"/>
      <c r="HJX90" s="2"/>
      <c r="HJY90" s="2"/>
      <c r="HJZ90" s="2"/>
      <c r="HKA90" s="2"/>
      <c r="HKB90" s="2"/>
      <c r="HKC90" s="2"/>
      <c r="HKD90" s="2"/>
      <c r="HKE90" s="2"/>
      <c r="HKF90" s="2"/>
      <c r="HKG90" s="2"/>
      <c r="HKH90" s="2"/>
      <c r="HKI90" s="2"/>
      <c r="HKJ90" s="2"/>
      <c r="HKK90" s="2"/>
      <c r="HKL90" s="2"/>
      <c r="HKM90" s="2"/>
      <c r="HKN90" s="2"/>
      <c r="HKO90" s="2"/>
      <c r="HKP90" s="2"/>
      <c r="HKQ90" s="2"/>
      <c r="HKR90" s="2"/>
      <c r="HKS90" s="2"/>
      <c r="HKT90" s="2"/>
      <c r="HKU90" s="2"/>
      <c r="HKV90" s="2"/>
      <c r="HKW90" s="2"/>
      <c r="HKX90" s="2"/>
      <c r="HKY90" s="2"/>
      <c r="HKZ90" s="2"/>
      <c r="HLA90" s="2"/>
      <c r="HLB90" s="2"/>
      <c r="HLC90" s="2"/>
      <c r="HLD90" s="2"/>
      <c r="HLE90" s="2"/>
      <c r="HLF90" s="2"/>
      <c r="HLG90" s="2"/>
      <c r="HLH90" s="2"/>
      <c r="HLI90" s="2"/>
      <c r="HLJ90" s="2"/>
      <c r="HLK90" s="2"/>
      <c r="HLL90" s="2"/>
      <c r="HLM90" s="2"/>
      <c r="HLN90" s="2"/>
      <c r="HLO90" s="2"/>
      <c r="HLP90" s="2"/>
      <c r="HLQ90" s="2"/>
      <c r="HLR90" s="2"/>
      <c r="HLS90" s="2"/>
      <c r="HLT90" s="2"/>
      <c r="HLU90" s="2"/>
      <c r="HLV90" s="2"/>
      <c r="HLW90" s="2"/>
      <c r="HLX90" s="2"/>
      <c r="HLY90" s="2"/>
      <c r="HLZ90" s="2"/>
      <c r="HMA90" s="2"/>
      <c r="HMB90" s="2"/>
      <c r="HMC90" s="2"/>
      <c r="HMD90" s="2"/>
      <c r="HME90" s="2"/>
      <c r="HMF90" s="2"/>
      <c r="HMG90" s="2"/>
      <c r="HMH90" s="2"/>
      <c r="HMI90" s="2"/>
      <c r="HMJ90" s="2"/>
      <c r="HMK90" s="2"/>
      <c r="HML90" s="2"/>
      <c r="HMM90" s="2"/>
      <c r="HMN90" s="2"/>
      <c r="HMO90" s="2"/>
      <c r="HMP90" s="2"/>
      <c r="HMQ90" s="2"/>
      <c r="HMR90" s="2"/>
      <c r="HMS90" s="2"/>
      <c r="HMT90" s="2"/>
      <c r="HMU90" s="2"/>
      <c r="HMV90" s="2"/>
      <c r="HMW90" s="2"/>
      <c r="HMX90" s="2"/>
      <c r="HMY90" s="2"/>
      <c r="HMZ90" s="2"/>
      <c r="HNA90" s="2"/>
      <c r="HNB90" s="2"/>
      <c r="HNC90" s="2"/>
      <c r="HND90" s="2"/>
      <c r="HNE90" s="2"/>
      <c r="HNF90" s="2"/>
      <c r="HNG90" s="2"/>
      <c r="HNH90" s="2"/>
      <c r="HNI90" s="2"/>
      <c r="HNJ90" s="2"/>
      <c r="HNK90" s="2"/>
      <c r="HNL90" s="2"/>
      <c r="HNM90" s="2"/>
      <c r="HNN90" s="2"/>
      <c r="HNO90" s="2"/>
      <c r="HNP90" s="2"/>
      <c r="HNQ90" s="2"/>
      <c r="HNR90" s="2"/>
      <c r="HNS90" s="2"/>
      <c r="HNT90" s="2"/>
      <c r="HNU90" s="2"/>
      <c r="HNV90" s="2"/>
      <c r="HNW90" s="2"/>
      <c r="HNX90" s="2"/>
      <c r="HNY90" s="2"/>
      <c r="HNZ90" s="2"/>
      <c r="HOA90" s="2"/>
      <c r="HOB90" s="2"/>
      <c r="HOC90" s="2"/>
      <c r="HOD90" s="2"/>
      <c r="HOE90" s="2"/>
      <c r="HOF90" s="2"/>
      <c r="HOG90" s="2"/>
      <c r="HOH90" s="2"/>
      <c r="HOI90" s="2"/>
      <c r="HOJ90" s="2"/>
      <c r="HOK90" s="2"/>
      <c r="HOL90" s="2"/>
      <c r="HOM90" s="2"/>
      <c r="HON90" s="2"/>
      <c r="HOO90" s="2"/>
      <c r="HOP90" s="2"/>
      <c r="HOQ90" s="2"/>
      <c r="HOR90" s="2"/>
      <c r="HOS90" s="2"/>
      <c r="HOT90" s="2"/>
      <c r="HOU90" s="2"/>
      <c r="HOV90" s="2"/>
      <c r="HOW90" s="2"/>
      <c r="HOX90" s="2"/>
      <c r="HOY90" s="2"/>
      <c r="HOZ90" s="2"/>
      <c r="HPA90" s="2"/>
      <c r="HPB90" s="2"/>
      <c r="HPC90" s="2"/>
      <c r="HPD90" s="2"/>
      <c r="HPE90" s="2"/>
      <c r="HPF90" s="2"/>
      <c r="HPG90" s="2"/>
      <c r="HPH90" s="2"/>
      <c r="HPI90" s="2"/>
      <c r="HPJ90" s="2"/>
      <c r="HPK90" s="2"/>
      <c r="HPL90" s="2"/>
      <c r="HPM90" s="2"/>
      <c r="HPN90" s="2"/>
      <c r="HPO90" s="2"/>
      <c r="HPP90" s="2"/>
      <c r="HPQ90" s="2"/>
      <c r="HPR90" s="2"/>
      <c r="HPS90" s="2"/>
      <c r="HPT90" s="2"/>
      <c r="HPU90" s="2"/>
      <c r="HPV90" s="2"/>
      <c r="HPW90" s="2"/>
      <c r="HPX90" s="2"/>
      <c r="HPY90" s="2"/>
      <c r="HPZ90" s="2"/>
      <c r="HQA90" s="2"/>
      <c r="HQB90" s="2"/>
      <c r="HQC90" s="2"/>
      <c r="HQD90" s="2"/>
      <c r="HQE90" s="2"/>
      <c r="HQF90" s="2"/>
      <c r="HQG90" s="2"/>
      <c r="HQH90" s="2"/>
      <c r="HQI90" s="2"/>
      <c r="HQJ90" s="2"/>
      <c r="HQK90" s="2"/>
      <c r="HQL90" s="2"/>
      <c r="HQM90" s="2"/>
      <c r="HQN90" s="2"/>
      <c r="HQO90" s="2"/>
      <c r="HQP90" s="2"/>
      <c r="HQQ90" s="2"/>
      <c r="HQR90" s="2"/>
      <c r="HQS90" s="2"/>
      <c r="HQT90" s="2"/>
      <c r="HQU90" s="2"/>
      <c r="HQV90" s="2"/>
      <c r="HQW90" s="2"/>
      <c r="HQX90" s="2"/>
      <c r="HQY90" s="2"/>
      <c r="HQZ90" s="2"/>
      <c r="HRA90" s="2"/>
      <c r="HRB90" s="2"/>
      <c r="HRC90" s="2"/>
      <c r="HRD90" s="2"/>
      <c r="HRE90" s="2"/>
      <c r="HRF90" s="2"/>
      <c r="HRG90" s="2"/>
      <c r="HRH90" s="2"/>
      <c r="HRI90" s="2"/>
      <c r="HRJ90" s="2"/>
      <c r="HRK90" s="2"/>
      <c r="HRL90" s="2"/>
      <c r="HRM90" s="2"/>
      <c r="HRN90" s="2"/>
      <c r="HRO90" s="2"/>
      <c r="HRP90" s="2"/>
      <c r="HRQ90" s="2"/>
      <c r="HRR90" s="2"/>
      <c r="HRS90" s="2"/>
      <c r="HRT90" s="2"/>
      <c r="HRU90" s="2"/>
      <c r="HRV90" s="2"/>
      <c r="HRW90" s="2"/>
      <c r="HRX90" s="2"/>
      <c r="HRY90" s="2"/>
      <c r="HRZ90" s="2"/>
      <c r="HSA90" s="2"/>
      <c r="HSB90" s="2"/>
      <c r="HSC90" s="2"/>
      <c r="HSD90" s="2"/>
      <c r="HSE90" s="2"/>
      <c r="HSF90" s="2"/>
      <c r="HSG90" s="2"/>
      <c r="HSH90" s="2"/>
      <c r="HSI90" s="2"/>
      <c r="HSJ90" s="2"/>
      <c r="HSK90" s="2"/>
      <c r="HSL90" s="2"/>
      <c r="HSM90" s="2"/>
      <c r="HSN90" s="2"/>
      <c r="HSO90" s="2"/>
      <c r="HSP90" s="2"/>
      <c r="HSQ90" s="2"/>
      <c r="HSR90" s="2"/>
      <c r="HSS90" s="2"/>
      <c r="HST90" s="2"/>
      <c r="HSU90" s="2"/>
      <c r="HSV90" s="2"/>
      <c r="HSW90" s="2"/>
      <c r="HSX90" s="2"/>
      <c r="HSY90" s="2"/>
      <c r="HSZ90" s="2"/>
      <c r="HTA90" s="2"/>
      <c r="HTB90" s="2"/>
      <c r="HTC90" s="2"/>
      <c r="HTD90" s="2"/>
      <c r="HTE90" s="2"/>
      <c r="HTF90" s="2"/>
      <c r="HTG90" s="2"/>
      <c r="HTH90" s="2"/>
      <c r="HTI90" s="2"/>
      <c r="HTJ90" s="2"/>
      <c r="HTK90" s="2"/>
      <c r="HTL90" s="2"/>
      <c r="HTM90" s="2"/>
      <c r="HTN90" s="2"/>
      <c r="HTO90" s="2"/>
      <c r="HTP90" s="2"/>
      <c r="HTQ90" s="2"/>
      <c r="HTR90" s="2"/>
      <c r="HTS90" s="2"/>
      <c r="HTT90" s="2"/>
      <c r="HTU90" s="2"/>
      <c r="HTV90" s="2"/>
      <c r="HTW90" s="2"/>
      <c r="HTX90" s="2"/>
      <c r="HTY90" s="2"/>
      <c r="HTZ90" s="2"/>
      <c r="HUA90" s="2"/>
      <c r="HUB90" s="2"/>
      <c r="HUC90" s="2"/>
      <c r="HUD90" s="2"/>
      <c r="HUE90" s="2"/>
      <c r="HUF90" s="2"/>
      <c r="HUG90" s="2"/>
      <c r="HUH90" s="2"/>
      <c r="HUI90" s="2"/>
      <c r="HUJ90" s="2"/>
      <c r="HUK90" s="2"/>
      <c r="HUL90" s="2"/>
      <c r="HUM90" s="2"/>
      <c r="HUN90" s="2"/>
      <c r="HUO90" s="2"/>
      <c r="HUP90" s="2"/>
      <c r="HUQ90" s="2"/>
      <c r="HUR90" s="2"/>
      <c r="HUS90" s="2"/>
      <c r="HUT90" s="2"/>
      <c r="HUU90" s="2"/>
      <c r="HUV90" s="2"/>
      <c r="HUW90" s="2"/>
      <c r="HUX90" s="2"/>
      <c r="HUY90" s="2"/>
      <c r="HUZ90" s="2"/>
      <c r="HVA90" s="2"/>
      <c r="HVB90" s="2"/>
      <c r="HVC90" s="2"/>
      <c r="HVD90" s="2"/>
      <c r="HVE90" s="2"/>
      <c r="HVF90" s="2"/>
      <c r="HVG90" s="2"/>
      <c r="HVH90" s="2"/>
      <c r="HVI90" s="2"/>
      <c r="HVJ90" s="2"/>
      <c r="HVK90" s="2"/>
      <c r="HVL90" s="2"/>
      <c r="HVM90" s="2"/>
      <c r="HVN90" s="2"/>
      <c r="HVO90" s="2"/>
      <c r="HVP90" s="2"/>
      <c r="HVQ90" s="2"/>
      <c r="HVR90" s="2"/>
      <c r="HVS90" s="2"/>
      <c r="HVT90" s="2"/>
      <c r="HVU90" s="2"/>
      <c r="HVV90" s="2"/>
      <c r="HVW90" s="2"/>
      <c r="HVX90" s="2"/>
      <c r="HVY90" s="2"/>
      <c r="HVZ90" s="2"/>
      <c r="HWA90" s="2"/>
      <c r="HWB90" s="2"/>
      <c r="HWC90" s="2"/>
      <c r="HWD90" s="2"/>
      <c r="HWE90" s="2"/>
      <c r="HWF90" s="2"/>
      <c r="HWG90" s="2"/>
      <c r="HWH90" s="2"/>
      <c r="HWI90" s="2"/>
      <c r="HWJ90" s="2"/>
      <c r="HWK90" s="2"/>
      <c r="HWL90" s="2"/>
      <c r="HWM90" s="2"/>
      <c r="HWN90" s="2"/>
      <c r="HWO90" s="2"/>
      <c r="HWP90" s="2"/>
      <c r="HWQ90" s="2"/>
      <c r="HWR90" s="2"/>
      <c r="HWS90" s="2"/>
      <c r="HWT90" s="2"/>
      <c r="HWU90" s="2"/>
      <c r="HWV90" s="2"/>
      <c r="HWW90" s="2"/>
      <c r="HWX90" s="2"/>
      <c r="HWY90" s="2"/>
      <c r="HWZ90" s="2"/>
      <c r="HXA90" s="2"/>
      <c r="HXB90" s="2"/>
      <c r="HXC90" s="2"/>
      <c r="HXD90" s="2"/>
      <c r="HXE90" s="2"/>
      <c r="HXF90" s="2"/>
      <c r="HXG90" s="2"/>
      <c r="HXH90" s="2"/>
      <c r="HXI90" s="2"/>
      <c r="HXJ90" s="2"/>
      <c r="HXK90" s="2"/>
      <c r="HXL90" s="2"/>
      <c r="HXM90" s="2"/>
      <c r="HXN90" s="2"/>
      <c r="HXO90" s="2"/>
      <c r="HXP90" s="2"/>
      <c r="HXQ90" s="2"/>
      <c r="HXR90" s="2"/>
      <c r="HXS90" s="2"/>
      <c r="HXT90" s="2"/>
      <c r="HXU90" s="2"/>
      <c r="HXV90" s="2"/>
      <c r="HXW90" s="2"/>
      <c r="HXX90" s="2"/>
      <c r="HXY90" s="2"/>
      <c r="HXZ90" s="2"/>
      <c r="HYA90" s="2"/>
      <c r="HYB90" s="2"/>
      <c r="HYC90" s="2"/>
      <c r="HYD90" s="2"/>
      <c r="HYE90" s="2"/>
      <c r="HYF90" s="2"/>
      <c r="HYG90" s="2"/>
      <c r="HYH90" s="2"/>
      <c r="HYI90" s="2"/>
      <c r="HYJ90" s="2"/>
      <c r="HYK90" s="2"/>
      <c r="HYL90" s="2"/>
      <c r="HYM90" s="2"/>
      <c r="HYN90" s="2"/>
      <c r="HYO90" s="2"/>
      <c r="HYP90" s="2"/>
      <c r="HYQ90" s="2"/>
      <c r="HYR90" s="2"/>
      <c r="HYS90" s="2"/>
      <c r="HYT90" s="2"/>
      <c r="HYU90" s="2"/>
      <c r="HYV90" s="2"/>
      <c r="HYW90" s="2"/>
      <c r="HYX90" s="2"/>
      <c r="HYY90" s="2"/>
      <c r="HYZ90" s="2"/>
      <c r="HZA90" s="2"/>
      <c r="HZB90" s="2"/>
      <c r="HZC90" s="2"/>
      <c r="HZD90" s="2"/>
      <c r="HZE90" s="2"/>
      <c r="HZF90" s="2"/>
      <c r="HZG90" s="2"/>
      <c r="HZH90" s="2"/>
      <c r="HZI90" s="2"/>
      <c r="HZJ90" s="2"/>
      <c r="HZK90" s="2"/>
      <c r="HZL90" s="2"/>
      <c r="HZM90" s="2"/>
      <c r="HZN90" s="2"/>
      <c r="HZO90" s="2"/>
      <c r="HZP90" s="2"/>
      <c r="HZQ90" s="2"/>
      <c r="HZR90" s="2"/>
      <c r="HZS90" s="2"/>
      <c r="HZT90" s="2"/>
      <c r="HZU90" s="2"/>
      <c r="HZV90" s="2"/>
      <c r="HZW90" s="2"/>
      <c r="HZX90" s="2"/>
      <c r="HZY90" s="2"/>
      <c r="HZZ90" s="2"/>
      <c r="IAA90" s="2"/>
      <c r="IAB90" s="2"/>
      <c r="IAC90" s="2"/>
      <c r="IAD90" s="2"/>
      <c r="IAE90" s="2"/>
      <c r="IAF90" s="2"/>
      <c r="IAG90" s="2"/>
      <c r="IAH90" s="2"/>
      <c r="IAI90" s="2"/>
      <c r="IAJ90" s="2"/>
      <c r="IAK90" s="2"/>
      <c r="IAL90" s="2"/>
      <c r="IAM90" s="2"/>
      <c r="IAN90" s="2"/>
      <c r="IAO90" s="2"/>
      <c r="IAP90" s="2"/>
      <c r="IAQ90" s="2"/>
      <c r="IAR90" s="2"/>
      <c r="IAS90" s="2"/>
      <c r="IAT90" s="2"/>
      <c r="IAU90" s="2"/>
      <c r="IAV90" s="2"/>
      <c r="IAW90" s="2"/>
      <c r="IAX90" s="2"/>
      <c r="IAY90" s="2"/>
      <c r="IAZ90" s="2"/>
      <c r="IBA90" s="2"/>
      <c r="IBB90" s="2"/>
      <c r="IBC90" s="2"/>
      <c r="IBD90" s="2"/>
      <c r="IBE90" s="2"/>
      <c r="IBF90" s="2"/>
      <c r="IBG90" s="2"/>
      <c r="IBH90" s="2"/>
      <c r="IBI90" s="2"/>
      <c r="IBJ90" s="2"/>
      <c r="IBK90" s="2"/>
      <c r="IBL90" s="2"/>
      <c r="IBM90" s="2"/>
      <c r="IBN90" s="2"/>
      <c r="IBO90" s="2"/>
      <c r="IBP90" s="2"/>
      <c r="IBQ90" s="2"/>
      <c r="IBR90" s="2"/>
      <c r="IBS90" s="2"/>
      <c r="IBT90" s="2"/>
      <c r="IBU90" s="2"/>
      <c r="IBV90" s="2"/>
      <c r="IBW90" s="2"/>
      <c r="IBX90" s="2"/>
      <c r="IBY90" s="2"/>
      <c r="IBZ90" s="2"/>
      <c r="ICA90" s="2"/>
      <c r="ICB90" s="2"/>
      <c r="ICC90" s="2"/>
      <c r="ICD90" s="2"/>
      <c r="ICE90" s="2"/>
      <c r="ICF90" s="2"/>
      <c r="ICG90" s="2"/>
      <c r="ICH90" s="2"/>
      <c r="ICI90" s="2"/>
      <c r="ICJ90" s="2"/>
      <c r="ICK90" s="2"/>
      <c r="ICL90" s="2"/>
      <c r="ICM90" s="2"/>
      <c r="ICN90" s="2"/>
      <c r="ICO90" s="2"/>
      <c r="ICP90" s="2"/>
      <c r="ICQ90" s="2"/>
      <c r="ICR90" s="2"/>
      <c r="ICS90" s="2"/>
      <c r="ICT90" s="2"/>
      <c r="ICU90" s="2"/>
      <c r="ICV90" s="2"/>
      <c r="ICW90" s="2"/>
      <c r="ICX90" s="2"/>
      <c r="ICY90" s="2"/>
      <c r="ICZ90" s="2"/>
      <c r="IDA90" s="2"/>
      <c r="IDB90" s="2"/>
      <c r="IDC90" s="2"/>
      <c r="IDD90" s="2"/>
      <c r="IDE90" s="2"/>
      <c r="IDF90" s="2"/>
      <c r="IDG90" s="2"/>
      <c r="IDH90" s="2"/>
      <c r="IDI90" s="2"/>
      <c r="IDJ90" s="2"/>
      <c r="IDK90" s="2"/>
      <c r="IDL90" s="2"/>
      <c r="IDM90" s="2"/>
      <c r="IDN90" s="2"/>
      <c r="IDO90" s="2"/>
      <c r="IDP90" s="2"/>
      <c r="IDQ90" s="2"/>
      <c r="IDR90" s="2"/>
      <c r="IDS90" s="2"/>
      <c r="IDT90" s="2"/>
      <c r="IDU90" s="2"/>
      <c r="IDV90" s="2"/>
      <c r="IDW90" s="2"/>
      <c r="IDX90" s="2"/>
      <c r="IDY90" s="2"/>
      <c r="IDZ90" s="2"/>
      <c r="IEA90" s="2"/>
      <c r="IEB90" s="2"/>
      <c r="IEC90" s="2"/>
      <c r="IED90" s="2"/>
      <c r="IEE90" s="2"/>
      <c r="IEF90" s="2"/>
      <c r="IEG90" s="2"/>
      <c r="IEH90" s="2"/>
      <c r="IEI90" s="2"/>
      <c r="IEJ90" s="2"/>
      <c r="IEK90" s="2"/>
      <c r="IEL90" s="2"/>
      <c r="IEM90" s="2"/>
      <c r="IEN90" s="2"/>
      <c r="IEO90" s="2"/>
      <c r="IEP90" s="2"/>
      <c r="IEQ90" s="2"/>
      <c r="IER90" s="2"/>
      <c r="IES90" s="2"/>
      <c r="IET90" s="2"/>
      <c r="IEU90" s="2"/>
      <c r="IEV90" s="2"/>
      <c r="IEW90" s="2"/>
      <c r="IEX90" s="2"/>
      <c r="IEY90" s="2"/>
      <c r="IEZ90" s="2"/>
      <c r="IFA90" s="2"/>
      <c r="IFB90" s="2"/>
      <c r="IFC90" s="2"/>
      <c r="IFD90" s="2"/>
      <c r="IFE90" s="2"/>
      <c r="IFF90" s="2"/>
      <c r="IFG90" s="2"/>
      <c r="IFH90" s="2"/>
      <c r="IFI90" s="2"/>
      <c r="IFJ90" s="2"/>
      <c r="IFK90" s="2"/>
      <c r="IFL90" s="2"/>
      <c r="IFM90" s="2"/>
      <c r="IFN90" s="2"/>
      <c r="IFO90" s="2"/>
      <c r="IFP90" s="2"/>
      <c r="IFQ90" s="2"/>
      <c r="IFR90" s="2"/>
      <c r="IFS90" s="2"/>
      <c r="IFT90" s="2"/>
      <c r="IFU90" s="2"/>
      <c r="IFV90" s="2"/>
      <c r="IFW90" s="2"/>
      <c r="IFX90" s="2"/>
      <c r="IFY90" s="2"/>
      <c r="IFZ90" s="2"/>
      <c r="IGA90" s="2"/>
      <c r="IGB90" s="2"/>
      <c r="IGC90" s="2"/>
      <c r="IGD90" s="2"/>
      <c r="IGE90" s="2"/>
      <c r="IGF90" s="2"/>
      <c r="IGG90" s="2"/>
      <c r="IGH90" s="2"/>
      <c r="IGI90" s="2"/>
      <c r="IGJ90" s="2"/>
      <c r="IGK90" s="2"/>
      <c r="IGL90" s="2"/>
      <c r="IGM90" s="2"/>
      <c r="IGN90" s="2"/>
      <c r="IGO90" s="2"/>
      <c r="IGP90" s="2"/>
      <c r="IGQ90" s="2"/>
      <c r="IGR90" s="2"/>
      <c r="IGS90" s="2"/>
      <c r="IGT90" s="2"/>
      <c r="IGU90" s="2"/>
      <c r="IGV90" s="2"/>
      <c r="IGW90" s="2"/>
      <c r="IGX90" s="2"/>
      <c r="IGY90" s="2"/>
      <c r="IGZ90" s="2"/>
      <c r="IHA90" s="2"/>
      <c r="IHB90" s="2"/>
      <c r="IHC90" s="2"/>
      <c r="IHD90" s="2"/>
      <c r="IHE90" s="2"/>
      <c r="IHF90" s="2"/>
      <c r="IHG90" s="2"/>
      <c r="IHH90" s="2"/>
      <c r="IHI90" s="2"/>
      <c r="IHJ90" s="2"/>
      <c r="IHK90" s="2"/>
      <c r="IHL90" s="2"/>
      <c r="IHM90" s="2"/>
      <c r="IHN90" s="2"/>
      <c r="IHO90" s="2"/>
      <c r="IHP90" s="2"/>
      <c r="IHQ90" s="2"/>
      <c r="IHR90" s="2"/>
      <c r="IHS90" s="2"/>
      <c r="IHT90" s="2"/>
      <c r="IHU90" s="2"/>
      <c r="IHV90" s="2"/>
      <c r="IHW90" s="2"/>
      <c r="IHX90" s="2"/>
      <c r="IHY90" s="2"/>
      <c r="IHZ90" s="2"/>
      <c r="IIA90" s="2"/>
      <c r="IIB90" s="2"/>
      <c r="IIC90" s="2"/>
      <c r="IID90" s="2"/>
      <c r="IIE90" s="2"/>
      <c r="IIF90" s="2"/>
      <c r="IIG90" s="2"/>
      <c r="IIH90" s="2"/>
      <c r="III90" s="2"/>
      <c r="IIJ90" s="2"/>
      <c r="IIK90" s="2"/>
      <c r="IIL90" s="2"/>
      <c r="IIM90" s="2"/>
      <c r="IIN90" s="2"/>
      <c r="IIO90" s="2"/>
      <c r="IIP90" s="2"/>
      <c r="IIQ90" s="2"/>
      <c r="IIR90" s="2"/>
      <c r="IIS90" s="2"/>
      <c r="IIT90" s="2"/>
      <c r="IIU90" s="2"/>
      <c r="IIV90" s="2"/>
      <c r="IIW90" s="2"/>
      <c r="IIX90" s="2"/>
      <c r="IIY90" s="2"/>
      <c r="IIZ90" s="2"/>
      <c r="IJA90" s="2"/>
      <c r="IJB90" s="2"/>
      <c r="IJC90" s="2"/>
      <c r="IJD90" s="2"/>
      <c r="IJE90" s="2"/>
      <c r="IJF90" s="2"/>
      <c r="IJG90" s="2"/>
      <c r="IJH90" s="2"/>
      <c r="IJI90" s="2"/>
      <c r="IJJ90" s="2"/>
      <c r="IJK90" s="2"/>
      <c r="IJL90" s="2"/>
      <c r="IJM90" s="2"/>
      <c r="IJN90" s="2"/>
      <c r="IJO90" s="2"/>
      <c r="IJP90" s="2"/>
      <c r="IJQ90" s="2"/>
      <c r="IJR90" s="2"/>
      <c r="IJS90" s="2"/>
      <c r="IJT90" s="2"/>
      <c r="IJU90" s="2"/>
      <c r="IJV90" s="2"/>
      <c r="IJW90" s="2"/>
      <c r="IJX90" s="2"/>
      <c r="IJY90" s="2"/>
      <c r="IJZ90" s="2"/>
      <c r="IKA90" s="2"/>
      <c r="IKB90" s="2"/>
      <c r="IKC90" s="2"/>
      <c r="IKD90" s="2"/>
      <c r="IKE90" s="2"/>
      <c r="IKF90" s="2"/>
      <c r="IKG90" s="2"/>
      <c r="IKH90" s="2"/>
      <c r="IKI90" s="2"/>
      <c r="IKJ90" s="2"/>
      <c r="IKK90" s="2"/>
      <c r="IKL90" s="2"/>
      <c r="IKM90" s="2"/>
      <c r="IKN90" s="2"/>
      <c r="IKO90" s="2"/>
      <c r="IKP90" s="2"/>
      <c r="IKQ90" s="2"/>
      <c r="IKR90" s="2"/>
      <c r="IKS90" s="2"/>
      <c r="IKT90" s="2"/>
      <c r="IKU90" s="2"/>
      <c r="IKV90" s="2"/>
      <c r="IKW90" s="2"/>
      <c r="IKX90" s="2"/>
      <c r="IKY90" s="2"/>
      <c r="IKZ90" s="2"/>
      <c r="ILA90" s="2"/>
      <c r="ILB90" s="2"/>
      <c r="ILC90" s="2"/>
      <c r="ILD90" s="2"/>
      <c r="ILE90" s="2"/>
      <c r="ILF90" s="2"/>
      <c r="ILG90" s="2"/>
      <c r="ILH90" s="2"/>
      <c r="ILI90" s="2"/>
      <c r="ILJ90" s="2"/>
      <c r="ILK90" s="2"/>
      <c r="ILL90" s="2"/>
      <c r="ILM90" s="2"/>
      <c r="ILN90" s="2"/>
      <c r="ILO90" s="2"/>
      <c r="ILP90" s="2"/>
      <c r="ILQ90" s="2"/>
      <c r="ILR90" s="2"/>
      <c r="ILS90" s="2"/>
      <c r="ILT90" s="2"/>
      <c r="ILU90" s="2"/>
      <c r="ILV90" s="2"/>
      <c r="ILW90" s="2"/>
      <c r="ILX90" s="2"/>
      <c r="ILY90" s="2"/>
      <c r="ILZ90" s="2"/>
      <c r="IMA90" s="2"/>
      <c r="IMB90" s="2"/>
      <c r="IMC90" s="2"/>
      <c r="IMD90" s="2"/>
      <c r="IME90" s="2"/>
      <c r="IMF90" s="2"/>
      <c r="IMG90" s="2"/>
      <c r="IMH90" s="2"/>
      <c r="IMI90" s="2"/>
      <c r="IMJ90" s="2"/>
      <c r="IMK90" s="2"/>
      <c r="IML90" s="2"/>
      <c r="IMM90" s="2"/>
      <c r="IMN90" s="2"/>
      <c r="IMO90" s="2"/>
      <c r="IMP90" s="2"/>
      <c r="IMQ90" s="2"/>
      <c r="IMR90" s="2"/>
      <c r="IMS90" s="2"/>
      <c r="IMT90" s="2"/>
      <c r="IMU90" s="2"/>
      <c r="IMV90" s="2"/>
      <c r="IMW90" s="2"/>
      <c r="IMX90" s="2"/>
      <c r="IMY90" s="2"/>
      <c r="IMZ90" s="2"/>
      <c r="INA90" s="2"/>
      <c r="INB90" s="2"/>
      <c r="INC90" s="2"/>
      <c r="IND90" s="2"/>
      <c r="INE90" s="2"/>
      <c r="INF90" s="2"/>
      <c r="ING90" s="2"/>
      <c r="INH90" s="2"/>
      <c r="INI90" s="2"/>
      <c r="INJ90" s="2"/>
      <c r="INK90" s="2"/>
      <c r="INL90" s="2"/>
      <c r="INM90" s="2"/>
      <c r="INN90" s="2"/>
      <c r="INO90" s="2"/>
      <c r="INP90" s="2"/>
      <c r="INQ90" s="2"/>
      <c r="INR90" s="2"/>
      <c r="INS90" s="2"/>
      <c r="INT90" s="2"/>
      <c r="INU90" s="2"/>
      <c r="INV90" s="2"/>
      <c r="INW90" s="2"/>
      <c r="INX90" s="2"/>
      <c r="INY90" s="2"/>
      <c r="INZ90" s="2"/>
      <c r="IOA90" s="2"/>
      <c r="IOB90" s="2"/>
      <c r="IOC90" s="2"/>
      <c r="IOD90" s="2"/>
      <c r="IOE90" s="2"/>
      <c r="IOF90" s="2"/>
      <c r="IOG90" s="2"/>
      <c r="IOH90" s="2"/>
      <c r="IOI90" s="2"/>
      <c r="IOJ90" s="2"/>
      <c r="IOK90" s="2"/>
      <c r="IOL90" s="2"/>
      <c r="IOM90" s="2"/>
      <c r="ION90" s="2"/>
      <c r="IOO90" s="2"/>
      <c r="IOP90" s="2"/>
      <c r="IOQ90" s="2"/>
      <c r="IOR90" s="2"/>
      <c r="IOS90" s="2"/>
      <c r="IOT90" s="2"/>
      <c r="IOU90" s="2"/>
      <c r="IOV90" s="2"/>
      <c r="IOW90" s="2"/>
      <c r="IOX90" s="2"/>
      <c r="IOY90" s="2"/>
      <c r="IOZ90" s="2"/>
      <c r="IPA90" s="2"/>
      <c r="IPB90" s="2"/>
      <c r="IPC90" s="2"/>
      <c r="IPD90" s="2"/>
      <c r="IPE90" s="2"/>
      <c r="IPF90" s="2"/>
      <c r="IPG90" s="2"/>
      <c r="IPH90" s="2"/>
      <c r="IPI90" s="2"/>
      <c r="IPJ90" s="2"/>
      <c r="IPK90" s="2"/>
      <c r="IPL90" s="2"/>
      <c r="IPM90" s="2"/>
      <c r="IPN90" s="2"/>
      <c r="IPO90" s="2"/>
      <c r="IPP90" s="2"/>
      <c r="IPQ90" s="2"/>
      <c r="IPR90" s="2"/>
      <c r="IPS90" s="2"/>
      <c r="IPT90" s="2"/>
      <c r="IPU90" s="2"/>
      <c r="IPV90" s="2"/>
      <c r="IPW90" s="2"/>
      <c r="IPX90" s="2"/>
      <c r="IPY90" s="2"/>
      <c r="IPZ90" s="2"/>
      <c r="IQA90" s="2"/>
      <c r="IQB90" s="2"/>
      <c r="IQC90" s="2"/>
      <c r="IQD90" s="2"/>
      <c r="IQE90" s="2"/>
      <c r="IQF90" s="2"/>
      <c r="IQG90" s="2"/>
      <c r="IQH90" s="2"/>
      <c r="IQI90" s="2"/>
      <c r="IQJ90" s="2"/>
      <c r="IQK90" s="2"/>
      <c r="IQL90" s="2"/>
      <c r="IQM90" s="2"/>
      <c r="IQN90" s="2"/>
      <c r="IQO90" s="2"/>
      <c r="IQP90" s="2"/>
      <c r="IQQ90" s="2"/>
      <c r="IQR90" s="2"/>
      <c r="IQS90" s="2"/>
      <c r="IQT90" s="2"/>
      <c r="IQU90" s="2"/>
      <c r="IQV90" s="2"/>
      <c r="IQW90" s="2"/>
      <c r="IQX90" s="2"/>
      <c r="IQY90" s="2"/>
      <c r="IQZ90" s="2"/>
      <c r="IRA90" s="2"/>
      <c r="IRB90" s="2"/>
      <c r="IRC90" s="2"/>
      <c r="IRD90" s="2"/>
      <c r="IRE90" s="2"/>
      <c r="IRF90" s="2"/>
      <c r="IRG90" s="2"/>
      <c r="IRH90" s="2"/>
      <c r="IRI90" s="2"/>
      <c r="IRJ90" s="2"/>
      <c r="IRK90" s="2"/>
      <c r="IRL90" s="2"/>
      <c r="IRM90" s="2"/>
      <c r="IRN90" s="2"/>
      <c r="IRO90" s="2"/>
      <c r="IRP90" s="2"/>
      <c r="IRQ90" s="2"/>
      <c r="IRR90" s="2"/>
      <c r="IRS90" s="2"/>
      <c r="IRT90" s="2"/>
      <c r="IRU90" s="2"/>
      <c r="IRV90" s="2"/>
      <c r="IRW90" s="2"/>
      <c r="IRX90" s="2"/>
      <c r="IRY90" s="2"/>
      <c r="IRZ90" s="2"/>
      <c r="ISA90" s="2"/>
      <c r="ISB90" s="2"/>
      <c r="ISC90" s="2"/>
      <c r="ISD90" s="2"/>
      <c r="ISE90" s="2"/>
      <c r="ISF90" s="2"/>
      <c r="ISG90" s="2"/>
      <c r="ISH90" s="2"/>
      <c r="ISI90" s="2"/>
      <c r="ISJ90" s="2"/>
      <c r="ISK90" s="2"/>
      <c r="ISL90" s="2"/>
      <c r="ISM90" s="2"/>
      <c r="ISN90" s="2"/>
      <c r="ISO90" s="2"/>
      <c r="ISP90" s="2"/>
      <c r="ISQ90" s="2"/>
      <c r="ISR90" s="2"/>
      <c r="ISS90" s="2"/>
      <c r="IST90" s="2"/>
      <c r="ISU90" s="2"/>
      <c r="ISV90" s="2"/>
      <c r="ISW90" s="2"/>
      <c r="ISX90" s="2"/>
      <c r="ISY90" s="2"/>
      <c r="ISZ90" s="2"/>
      <c r="ITA90" s="2"/>
      <c r="ITB90" s="2"/>
      <c r="ITC90" s="2"/>
      <c r="ITD90" s="2"/>
      <c r="ITE90" s="2"/>
      <c r="ITF90" s="2"/>
      <c r="ITG90" s="2"/>
      <c r="ITH90" s="2"/>
      <c r="ITI90" s="2"/>
      <c r="ITJ90" s="2"/>
      <c r="ITK90" s="2"/>
      <c r="ITL90" s="2"/>
      <c r="ITM90" s="2"/>
      <c r="ITN90" s="2"/>
      <c r="ITO90" s="2"/>
      <c r="ITP90" s="2"/>
      <c r="ITQ90" s="2"/>
      <c r="ITR90" s="2"/>
      <c r="ITS90" s="2"/>
      <c r="ITT90" s="2"/>
      <c r="ITU90" s="2"/>
      <c r="ITV90" s="2"/>
      <c r="ITW90" s="2"/>
      <c r="ITX90" s="2"/>
      <c r="ITY90" s="2"/>
      <c r="ITZ90" s="2"/>
      <c r="IUA90" s="2"/>
      <c r="IUB90" s="2"/>
      <c r="IUC90" s="2"/>
      <c r="IUD90" s="2"/>
      <c r="IUE90" s="2"/>
      <c r="IUF90" s="2"/>
      <c r="IUG90" s="2"/>
      <c r="IUH90" s="2"/>
      <c r="IUI90" s="2"/>
      <c r="IUJ90" s="2"/>
      <c r="IUK90" s="2"/>
      <c r="IUL90" s="2"/>
      <c r="IUM90" s="2"/>
      <c r="IUN90" s="2"/>
      <c r="IUO90" s="2"/>
      <c r="IUP90" s="2"/>
      <c r="IUQ90" s="2"/>
      <c r="IUR90" s="2"/>
      <c r="IUS90" s="2"/>
      <c r="IUT90" s="2"/>
      <c r="IUU90" s="2"/>
      <c r="IUV90" s="2"/>
      <c r="IUW90" s="2"/>
      <c r="IUX90" s="2"/>
      <c r="IUY90" s="2"/>
      <c r="IUZ90" s="2"/>
      <c r="IVA90" s="2"/>
      <c r="IVB90" s="2"/>
      <c r="IVC90" s="2"/>
      <c r="IVD90" s="2"/>
      <c r="IVE90" s="2"/>
      <c r="IVF90" s="2"/>
      <c r="IVG90" s="2"/>
      <c r="IVH90" s="2"/>
      <c r="IVI90" s="2"/>
      <c r="IVJ90" s="2"/>
      <c r="IVK90" s="2"/>
      <c r="IVL90" s="2"/>
      <c r="IVM90" s="2"/>
      <c r="IVN90" s="2"/>
      <c r="IVO90" s="2"/>
      <c r="IVP90" s="2"/>
      <c r="IVQ90" s="2"/>
      <c r="IVR90" s="2"/>
      <c r="IVS90" s="2"/>
      <c r="IVT90" s="2"/>
      <c r="IVU90" s="2"/>
      <c r="IVV90" s="2"/>
      <c r="IVW90" s="2"/>
      <c r="IVX90" s="2"/>
      <c r="IVY90" s="2"/>
      <c r="IVZ90" s="2"/>
      <c r="IWA90" s="2"/>
      <c r="IWB90" s="2"/>
      <c r="IWC90" s="2"/>
      <c r="IWD90" s="2"/>
      <c r="IWE90" s="2"/>
      <c r="IWF90" s="2"/>
      <c r="IWG90" s="2"/>
      <c r="IWH90" s="2"/>
      <c r="IWI90" s="2"/>
      <c r="IWJ90" s="2"/>
      <c r="IWK90" s="2"/>
      <c r="IWL90" s="2"/>
      <c r="IWM90" s="2"/>
      <c r="IWN90" s="2"/>
      <c r="IWO90" s="2"/>
      <c r="IWP90" s="2"/>
      <c r="IWQ90" s="2"/>
      <c r="IWR90" s="2"/>
      <c r="IWS90" s="2"/>
      <c r="IWT90" s="2"/>
      <c r="IWU90" s="2"/>
      <c r="IWV90" s="2"/>
      <c r="IWW90" s="2"/>
      <c r="IWX90" s="2"/>
      <c r="IWY90" s="2"/>
      <c r="IWZ90" s="2"/>
      <c r="IXA90" s="2"/>
      <c r="IXB90" s="2"/>
      <c r="IXC90" s="2"/>
      <c r="IXD90" s="2"/>
      <c r="IXE90" s="2"/>
      <c r="IXF90" s="2"/>
      <c r="IXG90" s="2"/>
      <c r="IXH90" s="2"/>
      <c r="IXI90" s="2"/>
      <c r="IXJ90" s="2"/>
      <c r="IXK90" s="2"/>
      <c r="IXL90" s="2"/>
      <c r="IXM90" s="2"/>
      <c r="IXN90" s="2"/>
      <c r="IXO90" s="2"/>
      <c r="IXP90" s="2"/>
      <c r="IXQ90" s="2"/>
      <c r="IXR90" s="2"/>
      <c r="IXS90" s="2"/>
      <c r="IXT90" s="2"/>
      <c r="IXU90" s="2"/>
      <c r="IXV90" s="2"/>
      <c r="IXW90" s="2"/>
      <c r="IXX90" s="2"/>
      <c r="IXY90" s="2"/>
      <c r="IXZ90" s="2"/>
      <c r="IYA90" s="2"/>
      <c r="IYB90" s="2"/>
      <c r="IYC90" s="2"/>
      <c r="IYD90" s="2"/>
      <c r="IYE90" s="2"/>
      <c r="IYF90" s="2"/>
      <c r="IYG90" s="2"/>
      <c r="IYH90" s="2"/>
      <c r="IYI90" s="2"/>
      <c r="IYJ90" s="2"/>
      <c r="IYK90" s="2"/>
      <c r="IYL90" s="2"/>
      <c r="IYM90" s="2"/>
      <c r="IYN90" s="2"/>
      <c r="IYO90" s="2"/>
      <c r="IYP90" s="2"/>
      <c r="IYQ90" s="2"/>
      <c r="IYR90" s="2"/>
      <c r="IYS90" s="2"/>
      <c r="IYT90" s="2"/>
      <c r="IYU90" s="2"/>
      <c r="IYV90" s="2"/>
      <c r="IYW90" s="2"/>
      <c r="IYX90" s="2"/>
      <c r="IYY90" s="2"/>
      <c r="IYZ90" s="2"/>
      <c r="IZA90" s="2"/>
      <c r="IZB90" s="2"/>
      <c r="IZC90" s="2"/>
      <c r="IZD90" s="2"/>
      <c r="IZE90" s="2"/>
      <c r="IZF90" s="2"/>
      <c r="IZG90" s="2"/>
      <c r="IZH90" s="2"/>
      <c r="IZI90" s="2"/>
      <c r="IZJ90" s="2"/>
      <c r="IZK90" s="2"/>
      <c r="IZL90" s="2"/>
      <c r="IZM90" s="2"/>
      <c r="IZN90" s="2"/>
      <c r="IZO90" s="2"/>
      <c r="IZP90" s="2"/>
      <c r="IZQ90" s="2"/>
      <c r="IZR90" s="2"/>
      <c r="IZS90" s="2"/>
      <c r="IZT90" s="2"/>
      <c r="IZU90" s="2"/>
      <c r="IZV90" s="2"/>
      <c r="IZW90" s="2"/>
      <c r="IZX90" s="2"/>
      <c r="IZY90" s="2"/>
      <c r="IZZ90" s="2"/>
      <c r="JAA90" s="2"/>
      <c r="JAB90" s="2"/>
      <c r="JAC90" s="2"/>
      <c r="JAD90" s="2"/>
      <c r="JAE90" s="2"/>
      <c r="JAF90" s="2"/>
      <c r="JAG90" s="2"/>
      <c r="JAH90" s="2"/>
      <c r="JAI90" s="2"/>
      <c r="JAJ90" s="2"/>
      <c r="JAK90" s="2"/>
      <c r="JAL90" s="2"/>
      <c r="JAM90" s="2"/>
      <c r="JAN90" s="2"/>
      <c r="JAO90" s="2"/>
      <c r="JAP90" s="2"/>
      <c r="JAQ90" s="2"/>
      <c r="JAR90" s="2"/>
      <c r="JAS90" s="2"/>
      <c r="JAT90" s="2"/>
      <c r="JAU90" s="2"/>
      <c r="JAV90" s="2"/>
      <c r="JAW90" s="2"/>
      <c r="JAX90" s="2"/>
      <c r="JAY90" s="2"/>
      <c r="JAZ90" s="2"/>
      <c r="JBA90" s="2"/>
      <c r="JBB90" s="2"/>
      <c r="JBC90" s="2"/>
      <c r="JBD90" s="2"/>
      <c r="JBE90" s="2"/>
      <c r="JBF90" s="2"/>
      <c r="JBG90" s="2"/>
      <c r="JBH90" s="2"/>
      <c r="JBI90" s="2"/>
      <c r="JBJ90" s="2"/>
      <c r="JBK90" s="2"/>
      <c r="JBL90" s="2"/>
      <c r="JBM90" s="2"/>
      <c r="JBN90" s="2"/>
      <c r="JBO90" s="2"/>
      <c r="JBP90" s="2"/>
      <c r="JBQ90" s="2"/>
      <c r="JBR90" s="2"/>
      <c r="JBS90" s="2"/>
      <c r="JBT90" s="2"/>
      <c r="JBU90" s="2"/>
      <c r="JBV90" s="2"/>
      <c r="JBW90" s="2"/>
      <c r="JBX90" s="2"/>
      <c r="JBY90" s="2"/>
      <c r="JBZ90" s="2"/>
      <c r="JCA90" s="2"/>
      <c r="JCB90" s="2"/>
      <c r="JCC90" s="2"/>
      <c r="JCD90" s="2"/>
      <c r="JCE90" s="2"/>
      <c r="JCF90" s="2"/>
      <c r="JCG90" s="2"/>
      <c r="JCH90" s="2"/>
      <c r="JCI90" s="2"/>
      <c r="JCJ90" s="2"/>
      <c r="JCK90" s="2"/>
      <c r="JCL90" s="2"/>
      <c r="JCM90" s="2"/>
      <c r="JCN90" s="2"/>
      <c r="JCO90" s="2"/>
      <c r="JCP90" s="2"/>
      <c r="JCQ90" s="2"/>
      <c r="JCR90" s="2"/>
      <c r="JCS90" s="2"/>
      <c r="JCT90" s="2"/>
      <c r="JCU90" s="2"/>
      <c r="JCV90" s="2"/>
      <c r="JCW90" s="2"/>
      <c r="JCX90" s="2"/>
      <c r="JCY90" s="2"/>
      <c r="JCZ90" s="2"/>
      <c r="JDA90" s="2"/>
      <c r="JDB90" s="2"/>
      <c r="JDC90" s="2"/>
      <c r="JDD90" s="2"/>
      <c r="JDE90" s="2"/>
      <c r="JDF90" s="2"/>
      <c r="JDG90" s="2"/>
      <c r="JDH90" s="2"/>
      <c r="JDI90" s="2"/>
      <c r="JDJ90" s="2"/>
      <c r="JDK90" s="2"/>
      <c r="JDL90" s="2"/>
      <c r="JDM90" s="2"/>
      <c r="JDN90" s="2"/>
      <c r="JDO90" s="2"/>
      <c r="JDP90" s="2"/>
      <c r="JDQ90" s="2"/>
      <c r="JDR90" s="2"/>
      <c r="JDS90" s="2"/>
      <c r="JDT90" s="2"/>
      <c r="JDU90" s="2"/>
      <c r="JDV90" s="2"/>
      <c r="JDW90" s="2"/>
      <c r="JDX90" s="2"/>
      <c r="JDY90" s="2"/>
      <c r="JDZ90" s="2"/>
      <c r="JEA90" s="2"/>
      <c r="JEB90" s="2"/>
      <c r="JEC90" s="2"/>
      <c r="JED90" s="2"/>
      <c r="JEE90" s="2"/>
      <c r="JEF90" s="2"/>
      <c r="JEG90" s="2"/>
      <c r="JEH90" s="2"/>
      <c r="JEI90" s="2"/>
      <c r="JEJ90" s="2"/>
      <c r="JEK90" s="2"/>
      <c r="JEL90" s="2"/>
      <c r="JEM90" s="2"/>
      <c r="JEN90" s="2"/>
      <c r="JEO90" s="2"/>
      <c r="JEP90" s="2"/>
      <c r="JEQ90" s="2"/>
      <c r="JER90" s="2"/>
      <c r="JES90" s="2"/>
      <c r="JET90" s="2"/>
      <c r="JEU90" s="2"/>
      <c r="JEV90" s="2"/>
      <c r="JEW90" s="2"/>
      <c r="JEX90" s="2"/>
      <c r="JEY90" s="2"/>
      <c r="JEZ90" s="2"/>
      <c r="JFA90" s="2"/>
      <c r="JFB90" s="2"/>
      <c r="JFC90" s="2"/>
      <c r="JFD90" s="2"/>
      <c r="JFE90" s="2"/>
      <c r="JFF90" s="2"/>
      <c r="JFG90" s="2"/>
      <c r="JFH90" s="2"/>
      <c r="JFI90" s="2"/>
      <c r="JFJ90" s="2"/>
      <c r="JFK90" s="2"/>
      <c r="JFL90" s="2"/>
      <c r="JFM90" s="2"/>
      <c r="JFN90" s="2"/>
      <c r="JFO90" s="2"/>
      <c r="JFP90" s="2"/>
      <c r="JFQ90" s="2"/>
      <c r="JFR90" s="2"/>
      <c r="JFS90" s="2"/>
      <c r="JFT90" s="2"/>
      <c r="JFU90" s="2"/>
      <c r="JFV90" s="2"/>
      <c r="JFW90" s="2"/>
      <c r="JFX90" s="2"/>
      <c r="JFY90" s="2"/>
      <c r="JFZ90" s="2"/>
      <c r="JGA90" s="2"/>
      <c r="JGB90" s="2"/>
      <c r="JGC90" s="2"/>
      <c r="JGD90" s="2"/>
      <c r="JGE90" s="2"/>
      <c r="JGF90" s="2"/>
      <c r="JGG90" s="2"/>
      <c r="JGH90" s="2"/>
      <c r="JGI90" s="2"/>
      <c r="JGJ90" s="2"/>
      <c r="JGK90" s="2"/>
      <c r="JGL90" s="2"/>
      <c r="JGM90" s="2"/>
      <c r="JGN90" s="2"/>
      <c r="JGO90" s="2"/>
      <c r="JGP90" s="2"/>
      <c r="JGQ90" s="2"/>
      <c r="JGR90" s="2"/>
      <c r="JGS90" s="2"/>
      <c r="JGT90" s="2"/>
      <c r="JGU90" s="2"/>
      <c r="JGV90" s="2"/>
      <c r="JGW90" s="2"/>
      <c r="JGX90" s="2"/>
      <c r="JGY90" s="2"/>
      <c r="JGZ90" s="2"/>
      <c r="JHA90" s="2"/>
      <c r="JHB90" s="2"/>
      <c r="JHC90" s="2"/>
      <c r="JHD90" s="2"/>
      <c r="JHE90" s="2"/>
      <c r="JHF90" s="2"/>
      <c r="JHG90" s="2"/>
      <c r="JHH90" s="2"/>
      <c r="JHI90" s="2"/>
      <c r="JHJ90" s="2"/>
      <c r="JHK90" s="2"/>
      <c r="JHL90" s="2"/>
      <c r="JHM90" s="2"/>
      <c r="JHN90" s="2"/>
      <c r="JHO90" s="2"/>
      <c r="JHP90" s="2"/>
      <c r="JHQ90" s="2"/>
      <c r="JHR90" s="2"/>
      <c r="JHS90" s="2"/>
      <c r="JHT90" s="2"/>
      <c r="JHU90" s="2"/>
      <c r="JHV90" s="2"/>
      <c r="JHW90" s="2"/>
      <c r="JHX90" s="2"/>
      <c r="JHY90" s="2"/>
      <c r="JHZ90" s="2"/>
      <c r="JIA90" s="2"/>
      <c r="JIB90" s="2"/>
      <c r="JIC90" s="2"/>
      <c r="JID90" s="2"/>
      <c r="JIE90" s="2"/>
      <c r="JIF90" s="2"/>
      <c r="JIG90" s="2"/>
      <c r="JIH90" s="2"/>
      <c r="JII90" s="2"/>
      <c r="JIJ90" s="2"/>
      <c r="JIK90" s="2"/>
      <c r="JIL90" s="2"/>
      <c r="JIM90" s="2"/>
      <c r="JIN90" s="2"/>
      <c r="JIO90" s="2"/>
      <c r="JIP90" s="2"/>
      <c r="JIQ90" s="2"/>
      <c r="JIR90" s="2"/>
      <c r="JIS90" s="2"/>
      <c r="JIT90" s="2"/>
      <c r="JIU90" s="2"/>
      <c r="JIV90" s="2"/>
      <c r="JIW90" s="2"/>
      <c r="JIX90" s="2"/>
      <c r="JIY90" s="2"/>
      <c r="JIZ90" s="2"/>
      <c r="JJA90" s="2"/>
      <c r="JJB90" s="2"/>
      <c r="JJC90" s="2"/>
      <c r="JJD90" s="2"/>
      <c r="JJE90" s="2"/>
      <c r="JJF90" s="2"/>
      <c r="JJG90" s="2"/>
      <c r="JJH90" s="2"/>
      <c r="JJI90" s="2"/>
      <c r="JJJ90" s="2"/>
      <c r="JJK90" s="2"/>
      <c r="JJL90" s="2"/>
      <c r="JJM90" s="2"/>
      <c r="JJN90" s="2"/>
      <c r="JJO90" s="2"/>
      <c r="JJP90" s="2"/>
      <c r="JJQ90" s="2"/>
      <c r="JJR90" s="2"/>
      <c r="JJS90" s="2"/>
      <c r="JJT90" s="2"/>
      <c r="JJU90" s="2"/>
      <c r="JJV90" s="2"/>
      <c r="JJW90" s="2"/>
      <c r="JJX90" s="2"/>
      <c r="JJY90" s="2"/>
      <c r="JJZ90" s="2"/>
      <c r="JKA90" s="2"/>
      <c r="JKB90" s="2"/>
      <c r="JKC90" s="2"/>
      <c r="JKD90" s="2"/>
      <c r="JKE90" s="2"/>
      <c r="JKF90" s="2"/>
      <c r="JKG90" s="2"/>
      <c r="JKH90" s="2"/>
      <c r="JKI90" s="2"/>
      <c r="JKJ90" s="2"/>
      <c r="JKK90" s="2"/>
      <c r="JKL90" s="2"/>
      <c r="JKM90" s="2"/>
      <c r="JKN90" s="2"/>
      <c r="JKO90" s="2"/>
      <c r="JKP90" s="2"/>
      <c r="JKQ90" s="2"/>
      <c r="JKR90" s="2"/>
      <c r="JKS90" s="2"/>
      <c r="JKT90" s="2"/>
      <c r="JKU90" s="2"/>
      <c r="JKV90" s="2"/>
      <c r="JKW90" s="2"/>
      <c r="JKX90" s="2"/>
      <c r="JKY90" s="2"/>
      <c r="JKZ90" s="2"/>
      <c r="JLA90" s="2"/>
      <c r="JLB90" s="2"/>
      <c r="JLC90" s="2"/>
      <c r="JLD90" s="2"/>
      <c r="JLE90" s="2"/>
      <c r="JLF90" s="2"/>
      <c r="JLG90" s="2"/>
      <c r="JLH90" s="2"/>
      <c r="JLI90" s="2"/>
      <c r="JLJ90" s="2"/>
      <c r="JLK90" s="2"/>
      <c r="JLL90" s="2"/>
      <c r="JLM90" s="2"/>
      <c r="JLN90" s="2"/>
      <c r="JLO90" s="2"/>
      <c r="JLP90" s="2"/>
      <c r="JLQ90" s="2"/>
      <c r="JLR90" s="2"/>
      <c r="JLS90" s="2"/>
      <c r="JLT90" s="2"/>
      <c r="JLU90" s="2"/>
      <c r="JLV90" s="2"/>
      <c r="JLW90" s="2"/>
      <c r="JLX90" s="2"/>
      <c r="JLY90" s="2"/>
      <c r="JLZ90" s="2"/>
      <c r="JMA90" s="2"/>
      <c r="JMB90" s="2"/>
      <c r="JMC90" s="2"/>
      <c r="JMD90" s="2"/>
      <c r="JME90" s="2"/>
      <c r="JMF90" s="2"/>
      <c r="JMG90" s="2"/>
      <c r="JMH90" s="2"/>
      <c r="JMI90" s="2"/>
      <c r="JMJ90" s="2"/>
      <c r="JMK90" s="2"/>
      <c r="JML90" s="2"/>
      <c r="JMM90" s="2"/>
      <c r="JMN90" s="2"/>
      <c r="JMO90" s="2"/>
      <c r="JMP90" s="2"/>
      <c r="JMQ90" s="2"/>
      <c r="JMR90" s="2"/>
      <c r="JMS90" s="2"/>
      <c r="JMT90" s="2"/>
      <c r="JMU90" s="2"/>
      <c r="JMV90" s="2"/>
      <c r="JMW90" s="2"/>
      <c r="JMX90" s="2"/>
      <c r="JMY90" s="2"/>
      <c r="JMZ90" s="2"/>
      <c r="JNA90" s="2"/>
      <c r="JNB90" s="2"/>
      <c r="JNC90" s="2"/>
      <c r="JND90" s="2"/>
      <c r="JNE90" s="2"/>
      <c r="JNF90" s="2"/>
      <c r="JNG90" s="2"/>
      <c r="JNH90" s="2"/>
      <c r="JNI90" s="2"/>
      <c r="JNJ90" s="2"/>
      <c r="JNK90" s="2"/>
      <c r="JNL90" s="2"/>
      <c r="JNM90" s="2"/>
      <c r="JNN90" s="2"/>
      <c r="JNO90" s="2"/>
      <c r="JNP90" s="2"/>
      <c r="JNQ90" s="2"/>
      <c r="JNR90" s="2"/>
      <c r="JNS90" s="2"/>
      <c r="JNT90" s="2"/>
      <c r="JNU90" s="2"/>
      <c r="JNV90" s="2"/>
      <c r="JNW90" s="2"/>
      <c r="JNX90" s="2"/>
      <c r="JNY90" s="2"/>
      <c r="JNZ90" s="2"/>
      <c r="JOA90" s="2"/>
      <c r="JOB90" s="2"/>
      <c r="JOC90" s="2"/>
      <c r="JOD90" s="2"/>
      <c r="JOE90" s="2"/>
      <c r="JOF90" s="2"/>
      <c r="JOG90" s="2"/>
      <c r="JOH90" s="2"/>
      <c r="JOI90" s="2"/>
      <c r="JOJ90" s="2"/>
      <c r="JOK90" s="2"/>
      <c r="JOL90" s="2"/>
      <c r="JOM90" s="2"/>
      <c r="JON90" s="2"/>
      <c r="JOO90" s="2"/>
      <c r="JOP90" s="2"/>
      <c r="JOQ90" s="2"/>
      <c r="JOR90" s="2"/>
      <c r="JOS90" s="2"/>
      <c r="JOT90" s="2"/>
      <c r="JOU90" s="2"/>
      <c r="JOV90" s="2"/>
      <c r="JOW90" s="2"/>
      <c r="JOX90" s="2"/>
      <c r="JOY90" s="2"/>
      <c r="JOZ90" s="2"/>
      <c r="JPA90" s="2"/>
      <c r="JPB90" s="2"/>
      <c r="JPC90" s="2"/>
      <c r="JPD90" s="2"/>
      <c r="JPE90" s="2"/>
      <c r="JPF90" s="2"/>
      <c r="JPG90" s="2"/>
      <c r="JPH90" s="2"/>
      <c r="JPI90" s="2"/>
      <c r="JPJ90" s="2"/>
      <c r="JPK90" s="2"/>
      <c r="JPL90" s="2"/>
      <c r="JPM90" s="2"/>
      <c r="JPN90" s="2"/>
      <c r="JPO90" s="2"/>
      <c r="JPP90" s="2"/>
      <c r="JPQ90" s="2"/>
      <c r="JPR90" s="2"/>
      <c r="JPS90" s="2"/>
      <c r="JPT90" s="2"/>
      <c r="JPU90" s="2"/>
      <c r="JPV90" s="2"/>
      <c r="JPW90" s="2"/>
      <c r="JPX90" s="2"/>
      <c r="JPY90" s="2"/>
      <c r="JPZ90" s="2"/>
      <c r="JQA90" s="2"/>
      <c r="JQB90" s="2"/>
      <c r="JQC90" s="2"/>
      <c r="JQD90" s="2"/>
      <c r="JQE90" s="2"/>
      <c r="JQF90" s="2"/>
      <c r="JQG90" s="2"/>
      <c r="JQH90" s="2"/>
      <c r="JQI90" s="2"/>
      <c r="JQJ90" s="2"/>
      <c r="JQK90" s="2"/>
      <c r="JQL90" s="2"/>
      <c r="JQM90" s="2"/>
      <c r="JQN90" s="2"/>
      <c r="JQO90" s="2"/>
      <c r="JQP90" s="2"/>
      <c r="JQQ90" s="2"/>
      <c r="JQR90" s="2"/>
      <c r="JQS90" s="2"/>
      <c r="JQT90" s="2"/>
      <c r="JQU90" s="2"/>
      <c r="JQV90" s="2"/>
      <c r="JQW90" s="2"/>
      <c r="JQX90" s="2"/>
      <c r="JQY90" s="2"/>
      <c r="JQZ90" s="2"/>
      <c r="JRA90" s="2"/>
      <c r="JRB90" s="2"/>
      <c r="JRC90" s="2"/>
      <c r="JRD90" s="2"/>
      <c r="JRE90" s="2"/>
      <c r="JRF90" s="2"/>
      <c r="JRG90" s="2"/>
      <c r="JRH90" s="2"/>
      <c r="JRI90" s="2"/>
      <c r="JRJ90" s="2"/>
      <c r="JRK90" s="2"/>
      <c r="JRL90" s="2"/>
      <c r="JRM90" s="2"/>
      <c r="JRN90" s="2"/>
      <c r="JRO90" s="2"/>
      <c r="JRP90" s="2"/>
      <c r="JRQ90" s="2"/>
      <c r="JRR90" s="2"/>
      <c r="JRS90" s="2"/>
      <c r="JRT90" s="2"/>
      <c r="JRU90" s="2"/>
      <c r="JRV90" s="2"/>
      <c r="JRW90" s="2"/>
      <c r="JRX90" s="2"/>
      <c r="JRY90" s="2"/>
      <c r="JRZ90" s="2"/>
      <c r="JSA90" s="2"/>
      <c r="JSB90" s="2"/>
      <c r="JSC90" s="2"/>
      <c r="JSD90" s="2"/>
      <c r="JSE90" s="2"/>
      <c r="JSF90" s="2"/>
      <c r="JSG90" s="2"/>
      <c r="JSH90" s="2"/>
      <c r="JSI90" s="2"/>
      <c r="JSJ90" s="2"/>
      <c r="JSK90" s="2"/>
      <c r="JSL90" s="2"/>
      <c r="JSM90" s="2"/>
      <c r="JSN90" s="2"/>
      <c r="JSO90" s="2"/>
      <c r="JSP90" s="2"/>
      <c r="JSQ90" s="2"/>
      <c r="JSR90" s="2"/>
      <c r="JSS90" s="2"/>
      <c r="JST90" s="2"/>
      <c r="JSU90" s="2"/>
      <c r="JSV90" s="2"/>
      <c r="JSW90" s="2"/>
      <c r="JSX90" s="2"/>
      <c r="JSY90" s="2"/>
      <c r="JSZ90" s="2"/>
      <c r="JTA90" s="2"/>
      <c r="JTB90" s="2"/>
      <c r="JTC90" s="2"/>
      <c r="JTD90" s="2"/>
      <c r="JTE90" s="2"/>
      <c r="JTF90" s="2"/>
      <c r="JTG90" s="2"/>
      <c r="JTH90" s="2"/>
      <c r="JTI90" s="2"/>
      <c r="JTJ90" s="2"/>
      <c r="JTK90" s="2"/>
      <c r="JTL90" s="2"/>
      <c r="JTM90" s="2"/>
      <c r="JTN90" s="2"/>
      <c r="JTO90" s="2"/>
      <c r="JTP90" s="2"/>
      <c r="JTQ90" s="2"/>
      <c r="JTR90" s="2"/>
      <c r="JTS90" s="2"/>
      <c r="JTT90" s="2"/>
      <c r="JTU90" s="2"/>
      <c r="JTV90" s="2"/>
      <c r="JTW90" s="2"/>
      <c r="JTX90" s="2"/>
      <c r="JTY90" s="2"/>
      <c r="JTZ90" s="2"/>
      <c r="JUA90" s="2"/>
      <c r="JUB90" s="2"/>
      <c r="JUC90" s="2"/>
      <c r="JUD90" s="2"/>
      <c r="JUE90" s="2"/>
      <c r="JUF90" s="2"/>
      <c r="JUG90" s="2"/>
      <c r="JUH90" s="2"/>
      <c r="JUI90" s="2"/>
      <c r="JUJ90" s="2"/>
      <c r="JUK90" s="2"/>
      <c r="JUL90" s="2"/>
      <c r="JUM90" s="2"/>
      <c r="JUN90" s="2"/>
      <c r="JUO90" s="2"/>
      <c r="JUP90" s="2"/>
      <c r="JUQ90" s="2"/>
      <c r="JUR90" s="2"/>
      <c r="JUS90" s="2"/>
      <c r="JUT90" s="2"/>
      <c r="JUU90" s="2"/>
      <c r="JUV90" s="2"/>
      <c r="JUW90" s="2"/>
      <c r="JUX90" s="2"/>
      <c r="JUY90" s="2"/>
      <c r="JUZ90" s="2"/>
      <c r="JVA90" s="2"/>
      <c r="JVB90" s="2"/>
      <c r="JVC90" s="2"/>
      <c r="JVD90" s="2"/>
      <c r="JVE90" s="2"/>
      <c r="JVF90" s="2"/>
      <c r="JVG90" s="2"/>
      <c r="JVH90" s="2"/>
      <c r="JVI90" s="2"/>
      <c r="JVJ90" s="2"/>
      <c r="JVK90" s="2"/>
      <c r="JVL90" s="2"/>
      <c r="JVM90" s="2"/>
      <c r="JVN90" s="2"/>
      <c r="JVO90" s="2"/>
      <c r="JVP90" s="2"/>
      <c r="JVQ90" s="2"/>
      <c r="JVR90" s="2"/>
      <c r="JVS90" s="2"/>
      <c r="JVT90" s="2"/>
      <c r="JVU90" s="2"/>
      <c r="JVV90" s="2"/>
      <c r="JVW90" s="2"/>
      <c r="JVX90" s="2"/>
      <c r="JVY90" s="2"/>
      <c r="JVZ90" s="2"/>
      <c r="JWA90" s="2"/>
      <c r="JWB90" s="2"/>
      <c r="JWC90" s="2"/>
      <c r="JWD90" s="2"/>
      <c r="JWE90" s="2"/>
      <c r="JWF90" s="2"/>
      <c r="JWG90" s="2"/>
      <c r="JWH90" s="2"/>
      <c r="JWI90" s="2"/>
      <c r="JWJ90" s="2"/>
      <c r="JWK90" s="2"/>
      <c r="JWL90" s="2"/>
      <c r="JWM90" s="2"/>
      <c r="JWN90" s="2"/>
      <c r="JWO90" s="2"/>
      <c r="JWP90" s="2"/>
      <c r="JWQ90" s="2"/>
      <c r="JWR90" s="2"/>
      <c r="JWS90" s="2"/>
      <c r="JWT90" s="2"/>
      <c r="JWU90" s="2"/>
      <c r="JWV90" s="2"/>
      <c r="JWW90" s="2"/>
      <c r="JWX90" s="2"/>
      <c r="JWY90" s="2"/>
      <c r="JWZ90" s="2"/>
      <c r="JXA90" s="2"/>
      <c r="JXB90" s="2"/>
      <c r="JXC90" s="2"/>
      <c r="JXD90" s="2"/>
      <c r="JXE90" s="2"/>
      <c r="JXF90" s="2"/>
      <c r="JXG90" s="2"/>
      <c r="JXH90" s="2"/>
      <c r="JXI90" s="2"/>
      <c r="JXJ90" s="2"/>
      <c r="JXK90" s="2"/>
      <c r="JXL90" s="2"/>
      <c r="JXM90" s="2"/>
      <c r="JXN90" s="2"/>
      <c r="JXO90" s="2"/>
      <c r="JXP90" s="2"/>
      <c r="JXQ90" s="2"/>
      <c r="JXR90" s="2"/>
      <c r="JXS90" s="2"/>
      <c r="JXT90" s="2"/>
      <c r="JXU90" s="2"/>
      <c r="JXV90" s="2"/>
      <c r="JXW90" s="2"/>
      <c r="JXX90" s="2"/>
      <c r="JXY90" s="2"/>
      <c r="JXZ90" s="2"/>
      <c r="JYA90" s="2"/>
      <c r="JYB90" s="2"/>
      <c r="JYC90" s="2"/>
      <c r="JYD90" s="2"/>
      <c r="JYE90" s="2"/>
      <c r="JYF90" s="2"/>
      <c r="JYG90" s="2"/>
      <c r="JYH90" s="2"/>
      <c r="JYI90" s="2"/>
      <c r="JYJ90" s="2"/>
      <c r="JYK90" s="2"/>
      <c r="JYL90" s="2"/>
      <c r="JYM90" s="2"/>
      <c r="JYN90" s="2"/>
      <c r="JYO90" s="2"/>
      <c r="JYP90" s="2"/>
      <c r="JYQ90" s="2"/>
      <c r="JYR90" s="2"/>
      <c r="JYS90" s="2"/>
      <c r="JYT90" s="2"/>
      <c r="JYU90" s="2"/>
      <c r="JYV90" s="2"/>
      <c r="JYW90" s="2"/>
      <c r="JYX90" s="2"/>
      <c r="JYY90" s="2"/>
      <c r="JYZ90" s="2"/>
      <c r="JZA90" s="2"/>
      <c r="JZB90" s="2"/>
      <c r="JZC90" s="2"/>
      <c r="JZD90" s="2"/>
      <c r="JZE90" s="2"/>
      <c r="JZF90" s="2"/>
      <c r="JZG90" s="2"/>
      <c r="JZH90" s="2"/>
      <c r="JZI90" s="2"/>
      <c r="JZJ90" s="2"/>
      <c r="JZK90" s="2"/>
      <c r="JZL90" s="2"/>
      <c r="JZM90" s="2"/>
      <c r="JZN90" s="2"/>
      <c r="JZO90" s="2"/>
      <c r="JZP90" s="2"/>
      <c r="JZQ90" s="2"/>
      <c r="JZR90" s="2"/>
      <c r="JZS90" s="2"/>
      <c r="JZT90" s="2"/>
      <c r="JZU90" s="2"/>
      <c r="JZV90" s="2"/>
      <c r="JZW90" s="2"/>
      <c r="JZX90" s="2"/>
      <c r="JZY90" s="2"/>
      <c r="JZZ90" s="2"/>
      <c r="KAA90" s="2"/>
      <c r="KAB90" s="2"/>
      <c r="KAC90" s="2"/>
      <c r="KAD90" s="2"/>
      <c r="KAE90" s="2"/>
      <c r="KAF90" s="2"/>
      <c r="KAG90" s="2"/>
      <c r="KAH90" s="2"/>
      <c r="KAI90" s="2"/>
      <c r="KAJ90" s="2"/>
      <c r="KAK90" s="2"/>
      <c r="KAL90" s="2"/>
      <c r="KAM90" s="2"/>
      <c r="KAN90" s="2"/>
      <c r="KAO90" s="2"/>
      <c r="KAP90" s="2"/>
      <c r="KAQ90" s="2"/>
      <c r="KAR90" s="2"/>
      <c r="KAS90" s="2"/>
      <c r="KAT90" s="2"/>
      <c r="KAU90" s="2"/>
      <c r="KAV90" s="2"/>
      <c r="KAW90" s="2"/>
      <c r="KAX90" s="2"/>
      <c r="KAY90" s="2"/>
      <c r="KAZ90" s="2"/>
      <c r="KBA90" s="2"/>
      <c r="KBB90" s="2"/>
      <c r="KBC90" s="2"/>
      <c r="KBD90" s="2"/>
      <c r="KBE90" s="2"/>
      <c r="KBF90" s="2"/>
      <c r="KBG90" s="2"/>
      <c r="KBH90" s="2"/>
      <c r="KBI90" s="2"/>
      <c r="KBJ90" s="2"/>
      <c r="KBK90" s="2"/>
      <c r="KBL90" s="2"/>
      <c r="KBM90" s="2"/>
      <c r="KBN90" s="2"/>
      <c r="KBO90" s="2"/>
      <c r="KBP90" s="2"/>
      <c r="KBQ90" s="2"/>
      <c r="KBR90" s="2"/>
      <c r="KBS90" s="2"/>
      <c r="KBT90" s="2"/>
      <c r="KBU90" s="2"/>
      <c r="KBV90" s="2"/>
      <c r="KBW90" s="2"/>
      <c r="KBX90" s="2"/>
      <c r="KBY90" s="2"/>
      <c r="KBZ90" s="2"/>
      <c r="KCA90" s="2"/>
      <c r="KCB90" s="2"/>
      <c r="KCC90" s="2"/>
      <c r="KCD90" s="2"/>
      <c r="KCE90" s="2"/>
      <c r="KCF90" s="2"/>
      <c r="KCG90" s="2"/>
      <c r="KCH90" s="2"/>
      <c r="KCI90" s="2"/>
      <c r="KCJ90" s="2"/>
      <c r="KCK90" s="2"/>
      <c r="KCL90" s="2"/>
      <c r="KCM90" s="2"/>
      <c r="KCN90" s="2"/>
      <c r="KCO90" s="2"/>
      <c r="KCP90" s="2"/>
      <c r="KCQ90" s="2"/>
      <c r="KCR90" s="2"/>
      <c r="KCS90" s="2"/>
      <c r="KCT90" s="2"/>
      <c r="KCU90" s="2"/>
      <c r="KCV90" s="2"/>
      <c r="KCW90" s="2"/>
      <c r="KCX90" s="2"/>
      <c r="KCY90" s="2"/>
      <c r="KCZ90" s="2"/>
      <c r="KDA90" s="2"/>
      <c r="KDB90" s="2"/>
      <c r="KDC90" s="2"/>
      <c r="KDD90" s="2"/>
      <c r="KDE90" s="2"/>
      <c r="KDF90" s="2"/>
      <c r="KDG90" s="2"/>
      <c r="KDH90" s="2"/>
      <c r="KDI90" s="2"/>
      <c r="KDJ90" s="2"/>
      <c r="KDK90" s="2"/>
      <c r="KDL90" s="2"/>
      <c r="KDM90" s="2"/>
      <c r="KDN90" s="2"/>
      <c r="KDO90" s="2"/>
      <c r="KDP90" s="2"/>
      <c r="KDQ90" s="2"/>
      <c r="KDR90" s="2"/>
      <c r="KDS90" s="2"/>
      <c r="KDT90" s="2"/>
      <c r="KDU90" s="2"/>
      <c r="KDV90" s="2"/>
      <c r="KDW90" s="2"/>
      <c r="KDX90" s="2"/>
      <c r="KDY90" s="2"/>
      <c r="KDZ90" s="2"/>
      <c r="KEA90" s="2"/>
      <c r="KEB90" s="2"/>
      <c r="KEC90" s="2"/>
      <c r="KED90" s="2"/>
      <c r="KEE90" s="2"/>
      <c r="KEF90" s="2"/>
      <c r="KEG90" s="2"/>
      <c r="KEH90" s="2"/>
      <c r="KEI90" s="2"/>
      <c r="KEJ90" s="2"/>
      <c r="KEK90" s="2"/>
      <c r="KEL90" s="2"/>
      <c r="KEM90" s="2"/>
      <c r="KEN90" s="2"/>
      <c r="KEO90" s="2"/>
      <c r="KEP90" s="2"/>
      <c r="KEQ90" s="2"/>
      <c r="KER90" s="2"/>
      <c r="KES90" s="2"/>
      <c r="KET90" s="2"/>
      <c r="KEU90" s="2"/>
      <c r="KEV90" s="2"/>
      <c r="KEW90" s="2"/>
      <c r="KEX90" s="2"/>
      <c r="KEY90" s="2"/>
      <c r="KEZ90" s="2"/>
      <c r="KFA90" s="2"/>
      <c r="KFB90" s="2"/>
      <c r="KFC90" s="2"/>
      <c r="KFD90" s="2"/>
      <c r="KFE90" s="2"/>
      <c r="KFF90" s="2"/>
      <c r="KFG90" s="2"/>
      <c r="KFH90" s="2"/>
      <c r="KFI90" s="2"/>
      <c r="KFJ90" s="2"/>
      <c r="KFK90" s="2"/>
      <c r="KFL90" s="2"/>
      <c r="KFM90" s="2"/>
      <c r="KFN90" s="2"/>
      <c r="KFO90" s="2"/>
      <c r="KFP90" s="2"/>
      <c r="KFQ90" s="2"/>
      <c r="KFR90" s="2"/>
      <c r="KFS90" s="2"/>
      <c r="KFT90" s="2"/>
      <c r="KFU90" s="2"/>
      <c r="KFV90" s="2"/>
      <c r="KFW90" s="2"/>
      <c r="KFX90" s="2"/>
      <c r="KFY90" s="2"/>
      <c r="KFZ90" s="2"/>
      <c r="KGA90" s="2"/>
      <c r="KGB90" s="2"/>
      <c r="KGC90" s="2"/>
      <c r="KGD90" s="2"/>
      <c r="KGE90" s="2"/>
      <c r="KGF90" s="2"/>
      <c r="KGG90" s="2"/>
      <c r="KGH90" s="2"/>
      <c r="KGI90" s="2"/>
      <c r="KGJ90" s="2"/>
      <c r="KGK90" s="2"/>
      <c r="KGL90" s="2"/>
      <c r="KGM90" s="2"/>
      <c r="KGN90" s="2"/>
      <c r="KGO90" s="2"/>
      <c r="KGP90" s="2"/>
      <c r="KGQ90" s="2"/>
      <c r="KGR90" s="2"/>
      <c r="KGS90" s="2"/>
      <c r="KGT90" s="2"/>
      <c r="KGU90" s="2"/>
      <c r="KGV90" s="2"/>
      <c r="KGW90" s="2"/>
      <c r="KGX90" s="2"/>
      <c r="KGY90" s="2"/>
      <c r="KGZ90" s="2"/>
      <c r="KHA90" s="2"/>
      <c r="KHB90" s="2"/>
      <c r="KHC90" s="2"/>
      <c r="KHD90" s="2"/>
      <c r="KHE90" s="2"/>
      <c r="KHF90" s="2"/>
      <c r="KHG90" s="2"/>
      <c r="KHH90" s="2"/>
      <c r="KHI90" s="2"/>
      <c r="KHJ90" s="2"/>
      <c r="KHK90" s="2"/>
      <c r="KHL90" s="2"/>
      <c r="KHM90" s="2"/>
      <c r="KHN90" s="2"/>
      <c r="KHO90" s="2"/>
      <c r="KHP90" s="2"/>
      <c r="KHQ90" s="2"/>
      <c r="KHR90" s="2"/>
      <c r="KHS90" s="2"/>
      <c r="KHT90" s="2"/>
      <c r="KHU90" s="2"/>
      <c r="KHV90" s="2"/>
      <c r="KHW90" s="2"/>
      <c r="KHX90" s="2"/>
      <c r="KHY90" s="2"/>
      <c r="KHZ90" s="2"/>
      <c r="KIA90" s="2"/>
      <c r="KIB90" s="2"/>
      <c r="KIC90" s="2"/>
      <c r="KID90" s="2"/>
      <c r="KIE90" s="2"/>
      <c r="KIF90" s="2"/>
      <c r="KIG90" s="2"/>
      <c r="KIH90" s="2"/>
      <c r="KII90" s="2"/>
      <c r="KIJ90" s="2"/>
      <c r="KIK90" s="2"/>
      <c r="KIL90" s="2"/>
      <c r="KIM90" s="2"/>
      <c r="KIN90" s="2"/>
      <c r="KIO90" s="2"/>
      <c r="KIP90" s="2"/>
      <c r="KIQ90" s="2"/>
      <c r="KIR90" s="2"/>
      <c r="KIS90" s="2"/>
      <c r="KIT90" s="2"/>
      <c r="KIU90" s="2"/>
      <c r="KIV90" s="2"/>
      <c r="KIW90" s="2"/>
      <c r="KIX90" s="2"/>
      <c r="KIY90" s="2"/>
      <c r="KIZ90" s="2"/>
      <c r="KJA90" s="2"/>
      <c r="KJB90" s="2"/>
      <c r="KJC90" s="2"/>
      <c r="KJD90" s="2"/>
      <c r="KJE90" s="2"/>
      <c r="KJF90" s="2"/>
      <c r="KJG90" s="2"/>
      <c r="KJH90" s="2"/>
      <c r="KJI90" s="2"/>
      <c r="KJJ90" s="2"/>
      <c r="KJK90" s="2"/>
      <c r="KJL90" s="2"/>
      <c r="KJM90" s="2"/>
      <c r="KJN90" s="2"/>
      <c r="KJO90" s="2"/>
      <c r="KJP90" s="2"/>
      <c r="KJQ90" s="2"/>
      <c r="KJR90" s="2"/>
      <c r="KJS90" s="2"/>
      <c r="KJT90" s="2"/>
      <c r="KJU90" s="2"/>
      <c r="KJV90" s="2"/>
      <c r="KJW90" s="2"/>
      <c r="KJX90" s="2"/>
      <c r="KJY90" s="2"/>
      <c r="KJZ90" s="2"/>
      <c r="KKA90" s="2"/>
      <c r="KKB90" s="2"/>
      <c r="KKC90" s="2"/>
      <c r="KKD90" s="2"/>
      <c r="KKE90" s="2"/>
      <c r="KKF90" s="2"/>
      <c r="KKG90" s="2"/>
      <c r="KKH90" s="2"/>
      <c r="KKI90" s="2"/>
      <c r="KKJ90" s="2"/>
      <c r="KKK90" s="2"/>
      <c r="KKL90" s="2"/>
      <c r="KKM90" s="2"/>
      <c r="KKN90" s="2"/>
      <c r="KKO90" s="2"/>
      <c r="KKP90" s="2"/>
      <c r="KKQ90" s="2"/>
      <c r="KKR90" s="2"/>
      <c r="KKS90" s="2"/>
      <c r="KKT90" s="2"/>
      <c r="KKU90" s="2"/>
      <c r="KKV90" s="2"/>
      <c r="KKW90" s="2"/>
      <c r="KKX90" s="2"/>
      <c r="KKY90" s="2"/>
      <c r="KKZ90" s="2"/>
      <c r="KLA90" s="2"/>
      <c r="KLB90" s="2"/>
      <c r="KLC90" s="2"/>
      <c r="KLD90" s="2"/>
      <c r="KLE90" s="2"/>
      <c r="KLF90" s="2"/>
      <c r="KLG90" s="2"/>
      <c r="KLH90" s="2"/>
      <c r="KLI90" s="2"/>
      <c r="KLJ90" s="2"/>
      <c r="KLK90" s="2"/>
      <c r="KLL90" s="2"/>
      <c r="KLM90" s="2"/>
      <c r="KLN90" s="2"/>
      <c r="KLO90" s="2"/>
      <c r="KLP90" s="2"/>
      <c r="KLQ90" s="2"/>
      <c r="KLR90" s="2"/>
      <c r="KLS90" s="2"/>
      <c r="KLT90" s="2"/>
      <c r="KLU90" s="2"/>
      <c r="KLV90" s="2"/>
      <c r="KLW90" s="2"/>
      <c r="KLX90" s="2"/>
      <c r="KLY90" s="2"/>
      <c r="KLZ90" s="2"/>
      <c r="KMA90" s="2"/>
      <c r="KMB90" s="2"/>
      <c r="KMC90" s="2"/>
      <c r="KMD90" s="2"/>
      <c r="KME90" s="2"/>
      <c r="KMF90" s="2"/>
      <c r="KMG90" s="2"/>
      <c r="KMH90" s="2"/>
      <c r="KMI90" s="2"/>
      <c r="KMJ90" s="2"/>
      <c r="KMK90" s="2"/>
      <c r="KML90" s="2"/>
      <c r="KMM90" s="2"/>
      <c r="KMN90" s="2"/>
      <c r="KMO90" s="2"/>
      <c r="KMP90" s="2"/>
      <c r="KMQ90" s="2"/>
      <c r="KMR90" s="2"/>
      <c r="KMS90" s="2"/>
      <c r="KMT90" s="2"/>
      <c r="KMU90" s="2"/>
      <c r="KMV90" s="2"/>
      <c r="KMW90" s="2"/>
      <c r="KMX90" s="2"/>
      <c r="KMY90" s="2"/>
      <c r="KMZ90" s="2"/>
      <c r="KNA90" s="2"/>
      <c r="KNB90" s="2"/>
      <c r="KNC90" s="2"/>
      <c r="KND90" s="2"/>
      <c r="KNE90" s="2"/>
      <c r="KNF90" s="2"/>
      <c r="KNG90" s="2"/>
      <c r="KNH90" s="2"/>
      <c r="KNI90" s="2"/>
      <c r="KNJ90" s="2"/>
      <c r="KNK90" s="2"/>
      <c r="KNL90" s="2"/>
      <c r="KNM90" s="2"/>
      <c r="KNN90" s="2"/>
      <c r="KNO90" s="2"/>
      <c r="KNP90" s="2"/>
      <c r="KNQ90" s="2"/>
      <c r="KNR90" s="2"/>
      <c r="KNS90" s="2"/>
      <c r="KNT90" s="2"/>
      <c r="KNU90" s="2"/>
      <c r="KNV90" s="2"/>
      <c r="KNW90" s="2"/>
      <c r="KNX90" s="2"/>
      <c r="KNY90" s="2"/>
      <c r="KNZ90" s="2"/>
      <c r="KOA90" s="2"/>
      <c r="KOB90" s="2"/>
      <c r="KOC90" s="2"/>
      <c r="KOD90" s="2"/>
      <c r="KOE90" s="2"/>
      <c r="KOF90" s="2"/>
      <c r="KOG90" s="2"/>
      <c r="KOH90" s="2"/>
      <c r="KOI90" s="2"/>
      <c r="KOJ90" s="2"/>
      <c r="KOK90" s="2"/>
      <c r="KOL90" s="2"/>
      <c r="KOM90" s="2"/>
      <c r="KON90" s="2"/>
      <c r="KOO90" s="2"/>
      <c r="KOP90" s="2"/>
      <c r="KOQ90" s="2"/>
      <c r="KOR90" s="2"/>
      <c r="KOS90" s="2"/>
      <c r="KOT90" s="2"/>
      <c r="KOU90" s="2"/>
      <c r="KOV90" s="2"/>
      <c r="KOW90" s="2"/>
      <c r="KOX90" s="2"/>
      <c r="KOY90" s="2"/>
      <c r="KOZ90" s="2"/>
      <c r="KPA90" s="2"/>
      <c r="KPB90" s="2"/>
      <c r="KPC90" s="2"/>
      <c r="KPD90" s="2"/>
      <c r="KPE90" s="2"/>
      <c r="KPF90" s="2"/>
      <c r="KPG90" s="2"/>
      <c r="KPH90" s="2"/>
      <c r="KPI90" s="2"/>
      <c r="KPJ90" s="2"/>
      <c r="KPK90" s="2"/>
      <c r="KPL90" s="2"/>
      <c r="KPM90" s="2"/>
      <c r="KPN90" s="2"/>
      <c r="KPO90" s="2"/>
      <c r="KPP90" s="2"/>
      <c r="KPQ90" s="2"/>
      <c r="KPR90" s="2"/>
      <c r="KPS90" s="2"/>
      <c r="KPT90" s="2"/>
      <c r="KPU90" s="2"/>
      <c r="KPV90" s="2"/>
      <c r="KPW90" s="2"/>
      <c r="KPX90" s="2"/>
      <c r="KPY90" s="2"/>
      <c r="KPZ90" s="2"/>
      <c r="KQA90" s="2"/>
      <c r="KQB90" s="2"/>
      <c r="KQC90" s="2"/>
      <c r="KQD90" s="2"/>
      <c r="KQE90" s="2"/>
      <c r="KQF90" s="2"/>
      <c r="KQG90" s="2"/>
      <c r="KQH90" s="2"/>
      <c r="KQI90" s="2"/>
      <c r="KQJ90" s="2"/>
      <c r="KQK90" s="2"/>
      <c r="KQL90" s="2"/>
      <c r="KQM90" s="2"/>
      <c r="KQN90" s="2"/>
      <c r="KQO90" s="2"/>
      <c r="KQP90" s="2"/>
      <c r="KQQ90" s="2"/>
      <c r="KQR90" s="2"/>
      <c r="KQS90" s="2"/>
      <c r="KQT90" s="2"/>
      <c r="KQU90" s="2"/>
      <c r="KQV90" s="2"/>
      <c r="KQW90" s="2"/>
      <c r="KQX90" s="2"/>
      <c r="KQY90" s="2"/>
      <c r="KQZ90" s="2"/>
      <c r="KRA90" s="2"/>
      <c r="KRB90" s="2"/>
      <c r="KRC90" s="2"/>
      <c r="KRD90" s="2"/>
      <c r="KRE90" s="2"/>
      <c r="KRF90" s="2"/>
      <c r="KRG90" s="2"/>
      <c r="KRH90" s="2"/>
      <c r="KRI90" s="2"/>
      <c r="KRJ90" s="2"/>
      <c r="KRK90" s="2"/>
      <c r="KRL90" s="2"/>
      <c r="KRM90" s="2"/>
      <c r="KRN90" s="2"/>
      <c r="KRO90" s="2"/>
      <c r="KRP90" s="2"/>
      <c r="KRQ90" s="2"/>
      <c r="KRR90" s="2"/>
      <c r="KRS90" s="2"/>
      <c r="KRT90" s="2"/>
      <c r="KRU90" s="2"/>
      <c r="KRV90" s="2"/>
      <c r="KRW90" s="2"/>
      <c r="KRX90" s="2"/>
      <c r="KRY90" s="2"/>
      <c r="KRZ90" s="2"/>
      <c r="KSA90" s="2"/>
      <c r="KSB90" s="2"/>
      <c r="KSC90" s="2"/>
      <c r="KSD90" s="2"/>
      <c r="KSE90" s="2"/>
      <c r="KSF90" s="2"/>
      <c r="KSG90" s="2"/>
      <c r="KSH90" s="2"/>
      <c r="KSI90" s="2"/>
      <c r="KSJ90" s="2"/>
      <c r="KSK90" s="2"/>
      <c r="KSL90" s="2"/>
      <c r="KSM90" s="2"/>
      <c r="KSN90" s="2"/>
      <c r="KSO90" s="2"/>
      <c r="KSP90" s="2"/>
      <c r="KSQ90" s="2"/>
      <c r="KSR90" s="2"/>
      <c r="KSS90" s="2"/>
      <c r="KST90" s="2"/>
      <c r="KSU90" s="2"/>
      <c r="KSV90" s="2"/>
      <c r="KSW90" s="2"/>
      <c r="KSX90" s="2"/>
      <c r="KSY90" s="2"/>
      <c r="KSZ90" s="2"/>
      <c r="KTA90" s="2"/>
      <c r="KTB90" s="2"/>
      <c r="KTC90" s="2"/>
      <c r="KTD90" s="2"/>
      <c r="KTE90" s="2"/>
      <c r="KTF90" s="2"/>
      <c r="KTG90" s="2"/>
      <c r="KTH90" s="2"/>
      <c r="KTI90" s="2"/>
      <c r="KTJ90" s="2"/>
      <c r="KTK90" s="2"/>
      <c r="KTL90" s="2"/>
      <c r="KTM90" s="2"/>
      <c r="KTN90" s="2"/>
      <c r="KTO90" s="2"/>
      <c r="KTP90" s="2"/>
      <c r="KTQ90" s="2"/>
      <c r="KTR90" s="2"/>
      <c r="KTS90" s="2"/>
      <c r="KTT90" s="2"/>
      <c r="KTU90" s="2"/>
      <c r="KTV90" s="2"/>
      <c r="KTW90" s="2"/>
      <c r="KTX90" s="2"/>
      <c r="KTY90" s="2"/>
      <c r="KTZ90" s="2"/>
      <c r="KUA90" s="2"/>
      <c r="KUB90" s="2"/>
      <c r="KUC90" s="2"/>
      <c r="KUD90" s="2"/>
      <c r="KUE90" s="2"/>
      <c r="KUF90" s="2"/>
      <c r="KUG90" s="2"/>
      <c r="KUH90" s="2"/>
      <c r="KUI90" s="2"/>
      <c r="KUJ90" s="2"/>
      <c r="KUK90" s="2"/>
      <c r="KUL90" s="2"/>
      <c r="KUM90" s="2"/>
      <c r="KUN90" s="2"/>
      <c r="KUO90" s="2"/>
      <c r="KUP90" s="2"/>
      <c r="KUQ90" s="2"/>
      <c r="KUR90" s="2"/>
      <c r="KUS90" s="2"/>
      <c r="KUT90" s="2"/>
      <c r="KUU90" s="2"/>
      <c r="KUV90" s="2"/>
      <c r="KUW90" s="2"/>
      <c r="KUX90" s="2"/>
      <c r="KUY90" s="2"/>
      <c r="KUZ90" s="2"/>
      <c r="KVA90" s="2"/>
      <c r="KVB90" s="2"/>
      <c r="KVC90" s="2"/>
      <c r="KVD90" s="2"/>
      <c r="KVE90" s="2"/>
      <c r="KVF90" s="2"/>
      <c r="KVG90" s="2"/>
      <c r="KVH90" s="2"/>
      <c r="KVI90" s="2"/>
      <c r="KVJ90" s="2"/>
      <c r="KVK90" s="2"/>
      <c r="KVL90" s="2"/>
      <c r="KVM90" s="2"/>
      <c r="KVN90" s="2"/>
      <c r="KVO90" s="2"/>
      <c r="KVP90" s="2"/>
      <c r="KVQ90" s="2"/>
      <c r="KVR90" s="2"/>
      <c r="KVS90" s="2"/>
      <c r="KVT90" s="2"/>
      <c r="KVU90" s="2"/>
      <c r="KVV90" s="2"/>
      <c r="KVW90" s="2"/>
      <c r="KVX90" s="2"/>
      <c r="KVY90" s="2"/>
      <c r="KVZ90" s="2"/>
      <c r="KWA90" s="2"/>
      <c r="KWB90" s="2"/>
      <c r="KWC90" s="2"/>
      <c r="KWD90" s="2"/>
      <c r="KWE90" s="2"/>
      <c r="KWF90" s="2"/>
      <c r="KWG90" s="2"/>
      <c r="KWH90" s="2"/>
      <c r="KWI90" s="2"/>
      <c r="KWJ90" s="2"/>
      <c r="KWK90" s="2"/>
      <c r="KWL90" s="2"/>
      <c r="KWM90" s="2"/>
      <c r="KWN90" s="2"/>
      <c r="KWO90" s="2"/>
      <c r="KWP90" s="2"/>
      <c r="KWQ90" s="2"/>
      <c r="KWR90" s="2"/>
      <c r="KWS90" s="2"/>
      <c r="KWT90" s="2"/>
      <c r="KWU90" s="2"/>
      <c r="KWV90" s="2"/>
      <c r="KWW90" s="2"/>
      <c r="KWX90" s="2"/>
      <c r="KWY90" s="2"/>
      <c r="KWZ90" s="2"/>
      <c r="KXA90" s="2"/>
      <c r="KXB90" s="2"/>
      <c r="KXC90" s="2"/>
      <c r="KXD90" s="2"/>
      <c r="KXE90" s="2"/>
      <c r="KXF90" s="2"/>
      <c r="KXG90" s="2"/>
      <c r="KXH90" s="2"/>
      <c r="KXI90" s="2"/>
      <c r="KXJ90" s="2"/>
      <c r="KXK90" s="2"/>
      <c r="KXL90" s="2"/>
      <c r="KXM90" s="2"/>
      <c r="KXN90" s="2"/>
      <c r="KXO90" s="2"/>
      <c r="KXP90" s="2"/>
      <c r="KXQ90" s="2"/>
      <c r="KXR90" s="2"/>
      <c r="KXS90" s="2"/>
      <c r="KXT90" s="2"/>
      <c r="KXU90" s="2"/>
      <c r="KXV90" s="2"/>
      <c r="KXW90" s="2"/>
      <c r="KXX90" s="2"/>
      <c r="KXY90" s="2"/>
      <c r="KXZ90" s="2"/>
      <c r="KYA90" s="2"/>
      <c r="KYB90" s="2"/>
      <c r="KYC90" s="2"/>
      <c r="KYD90" s="2"/>
      <c r="KYE90" s="2"/>
      <c r="KYF90" s="2"/>
      <c r="KYG90" s="2"/>
      <c r="KYH90" s="2"/>
      <c r="KYI90" s="2"/>
      <c r="KYJ90" s="2"/>
      <c r="KYK90" s="2"/>
      <c r="KYL90" s="2"/>
      <c r="KYM90" s="2"/>
      <c r="KYN90" s="2"/>
      <c r="KYO90" s="2"/>
      <c r="KYP90" s="2"/>
      <c r="KYQ90" s="2"/>
      <c r="KYR90" s="2"/>
      <c r="KYS90" s="2"/>
      <c r="KYT90" s="2"/>
      <c r="KYU90" s="2"/>
      <c r="KYV90" s="2"/>
      <c r="KYW90" s="2"/>
      <c r="KYX90" s="2"/>
      <c r="KYY90" s="2"/>
      <c r="KYZ90" s="2"/>
      <c r="KZA90" s="2"/>
      <c r="KZB90" s="2"/>
      <c r="KZC90" s="2"/>
      <c r="KZD90" s="2"/>
      <c r="KZE90" s="2"/>
      <c r="KZF90" s="2"/>
      <c r="KZG90" s="2"/>
      <c r="KZH90" s="2"/>
      <c r="KZI90" s="2"/>
      <c r="KZJ90" s="2"/>
      <c r="KZK90" s="2"/>
      <c r="KZL90" s="2"/>
      <c r="KZM90" s="2"/>
      <c r="KZN90" s="2"/>
      <c r="KZO90" s="2"/>
      <c r="KZP90" s="2"/>
      <c r="KZQ90" s="2"/>
      <c r="KZR90" s="2"/>
      <c r="KZS90" s="2"/>
      <c r="KZT90" s="2"/>
      <c r="KZU90" s="2"/>
      <c r="KZV90" s="2"/>
      <c r="KZW90" s="2"/>
      <c r="KZX90" s="2"/>
      <c r="KZY90" s="2"/>
      <c r="KZZ90" s="2"/>
      <c r="LAA90" s="2"/>
      <c r="LAB90" s="2"/>
      <c r="LAC90" s="2"/>
      <c r="LAD90" s="2"/>
      <c r="LAE90" s="2"/>
      <c r="LAF90" s="2"/>
      <c r="LAG90" s="2"/>
      <c r="LAH90" s="2"/>
      <c r="LAI90" s="2"/>
      <c r="LAJ90" s="2"/>
      <c r="LAK90" s="2"/>
      <c r="LAL90" s="2"/>
      <c r="LAM90" s="2"/>
      <c r="LAN90" s="2"/>
      <c r="LAO90" s="2"/>
      <c r="LAP90" s="2"/>
      <c r="LAQ90" s="2"/>
      <c r="LAR90" s="2"/>
      <c r="LAS90" s="2"/>
      <c r="LAT90" s="2"/>
      <c r="LAU90" s="2"/>
      <c r="LAV90" s="2"/>
      <c r="LAW90" s="2"/>
      <c r="LAX90" s="2"/>
      <c r="LAY90" s="2"/>
      <c r="LAZ90" s="2"/>
      <c r="LBA90" s="2"/>
      <c r="LBB90" s="2"/>
      <c r="LBC90" s="2"/>
      <c r="LBD90" s="2"/>
      <c r="LBE90" s="2"/>
      <c r="LBF90" s="2"/>
      <c r="LBG90" s="2"/>
      <c r="LBH90" s="2"/>
      <c r="LBI90" s="2"/>
      <c r="LBJ90" s="2"/>
      <c r="LBK90" s="2"/>
      <c r="LBL90" s="2"/>
      <c r="LBM90" s="2"/>
      <c r="LBN90" s="2"/>
      <c r="LBO90" s="2"/>
      <c r="LBP90" s="2"/>
      <c r="LBQ90" s="2"/>
      <c r="LBR90" s="2"/>
      <c r="LBS90" s="2"/>
      <c r="LBT90" s="2"/>
      <c r="LBU90" s="2"/>
      <c r="LBV90" s="2"/>
      <c r="LBW90" s="2"/>
      <c r="LBX90" s="2"/>
      <c r="LBY90" s="2"/>
      <c r="LBZ90" s="2"/>
      <c r="LCA90" s="2"/>
      <c r="LCB90" s="2"/>
      <c r="LCC90" s="2"/>
      <c r="LCD90" s="2"/>
      <c r="LCE90" s="2"/>
      <c r="LCF90" s="2"/>
      <c r="LCG90" s="2"/>
      <c r="LCH90" s="2"/>
      <c r="LCI90" s="2"/>
      <c r="LCJ90" s="2"/>
      <c r="LCK90" s="2"/>
      <c r="LCL90" s="2"/>
      <c r="LCM90" s="2"/>
      <c r="LCN90" s="2"/>
      <c r="LCO90" s="2"/>
      <c r="LCP90" s="2"/>
      <c r="LCQ90" s="2"/>
      <c r="LCR90" s="2"/>
      <c r="LCS90" s="2"/>
      <c r="LCT90" s="2"/>
      <c r="LCU90" s="2"/>
      <c r="LCV90" s="2"/>
      <c r="LCW90" s="2"/>
      <c r="LCX90" s="2"/>
      <c r="LCY90" s="2"/>
      <c r="LCZ90" s="2"/>
      <c r="LDA90" s="2"/>
      <c r="LDB90" s="2"/>
      <c r="LDC90" s="2"/>
      <c r="LDD90" s="2"/>
      <c r="LDE90" s="2"/>
      <c r="LDF90" s="2"/>
      <c r="LDG90" s="2"/>
      <c r="LDH90" s="2"/>
      <c r="LDI90" s="2"/>
      <c r="LDJ90" s="2"/>
      <c r="LDK90" s="2"/>
      <c r="LDL90" s="2"/>
      <c r="LDM90" s="2"/>
      <c r="LDN90" s="2"/>
      <c r="LDO90" s="2"/>
      <c r="LDP90" s="2"/>
      <c r="LDQ90" s="2"/>
      <c r="LDR90" s="2"/>
      <c r="LDS90" s="2"/>
      <c r="LDT90" s="2"/>
      <c r="LDU90" s="2"/>
      <c r="LDV90" s="2"/>
      <c r="LDW90" s="2"/>
      <c r="LDX90" s="2"/>
      <c r="LDY90" s="2"/>
      <c r="LDZ90" s="2"/>
      <c r="LEA90" s="2"/>
      <c r="LEB90" s="2"/>
      <c r="LEC90" s="2"/>
      <c r="LED90" s="2"/>
      <c r="LEE90" s="2"/>
      <c r="LEF90" s="2"/>
      <c r="LEG90" s="2"/>
      <c r="LEH90" s="2"/>
      <c r="LEI90" s="2"/>
      <c r="LEJ90" s="2"/>
      <c r="LEK90" s="2"/>
      <c r="LEL90" s="2"/>
      <c r="LEM90" s="2"/>
      <c r="LEN90" s="2"/>
      <c r="LEO90" s="2"/>
      <c r="LEP90" s="2"/>
      <c r="LEQ90" s="2"/>
      <c r="LER90" s="2"/>
      <c r="LES90" s="2"/>
      <c r="LET90" s="2"/>
      <c r="LEU90" s="2"/>
      <c r="LEV90" s="2"/>
      <c r="LEW90" s="2"/>
      <c r="LEX90" s="2"/>
      <c r="LEY90" s="2"/>
      <c r="LEZ90" s="2"/>
      <c r="LFA90" s="2"/>
      <c r="LFB90" s="2"/>
      <c r="LFC90" s="2"/>
      <c r="LFD90" s="2"/>
      <c r="LFE90" s="2"/>
      <c r="LFF90" s="2"/>
      <c r="LFG90" s="2"/>
      <c r="LFH90" s="2"/>
      <c r="LFI90" s="2"/>
      <c r="LFJ90" s="2"/>
      <c r="LFK90" s="2"/>
      <c r="LFL90" s="2"/>
      <c r="LFM90" s="2"/>
      <c r="LFN90" s="2"/>
      <c r="LFO90" s="2"/>
      <c r="LFP90" s="2"/>
      <c r="LFQ90" s="2"/>
      <c r="LFR90" s="2"/>
      <c r="LFS90" s="2"/>
      <c r="LFT90" s="2"/>
      <c r="LFU90" s="2"/>
      <c r="LFV90" s="2"/>
      <c r="LFW90" s="2"/>
      <c r="LFX90" s="2"/>
      <c r="LFY90" s="2"/>
      <c r="LFZ90" s="2"/>
      <c r="LGA90" s="2"/>
      <c r="LGB90" s="2"/>
      <c r="LGC90" s="2"/>
      <c r="LGD90" s="2"/>
      <c r="LGE90" s="2"/>
      <c r="LGF90" s="2"/>
      <c r="LGG90" s="2"/>
      <c r="LGH90" s="2"/>
      <c r="LGI90" s="2"/>
      <c r="LGJ90" s="2"/>
      <c r="LGK90" s="2"/>
      <c r="LGL90" s="2"/>
      <c r="LGM90" s="2"/>
      <c r="LGN90" s="2"/>
      <c r="LGO90" s="2"/>
      <c r="LGP90" s="2"/>
      <c r="LGQ90" s="2"/>
      <c r="LGR90" s="2"/>
      <c r="LGS90" s="2"/>
      <c r="LGT90" s="2"/>
      <c r="LGU90" s="2"/>
      <c r="LGV90" s="2"/>
      <c r="LGW90" s="2"/>
      <c r="LGX90" s="2"/>
      <c r="LGY90" s="2"/>
      <c r="LGZ90" s="2"/>
      <c r="LHA90" s="2"/>
      <c r="LHB90" s="2"/>
      <c r="LHC90" s="2"/>
      <c r="LHD90" s="2"/>
      <c r="LHE90" s="2"/>
      <c r="LHF90" s="2"/>
      <c r="LHG90" s="2"/>
      <c r="LHH90" s="2"/>
      <c r="LHI90" s="2"/>
      <c r="LHJ90" s="2"/>
      <c r="LHK90" s="2"/>
      <c r="LHL90" s="2"/>
      <c r="LHM90" s="2"/>
      <c r="LHN90" s="2"/>
      <c r="LHO90" s="2"/>
      <c r="LHP90" s="2"/>
      <c r="LHQ90" s="2"/>
      <c r="LHR90" s="2"/>
      <c r="LHS90" s="2"/>
      <c r="LHT90" s="2"/>
      <c r="LHU90" s="2"/>
      <c r="LHV90" s="2"/>
      <c r="LHW90" s="2"/>
      <c r="LHX90" s="2"/>
      <c r="LHY90" s="2"/>
      <c r="LHZ90" s="2"/>
      <c r="LIA90" s="2"/>
      <c r="LIB90" s="2"/>
      <c r="LIC90" s="2"/>
      <c r="LID90" s="2"/>
      <c r="LIE90" s="2"/>
      <c r="LIF90" s="2"/>
      <c r="LIG90" s="2"/>
      <c r="LIH90" s="2"/>
      <c r="LII90" s="2"/>
      <c r="LIJ90" s="2"/>
      <c r="LIK90" s="2"/>
      <c r="LIL90" s="2"/>
      <c r="LIM90" s="2"/>
      <c r="LIN90" s="2"/>
      <c r="LIO90" s="2"/>
      <c r="LIP90" s="2"/>
      <c r="LIQ90" s="2"/>
      <c r="LIR90" s="2"/>
      <c r="LIS90" s="2"/>
      <c r="LIT90" s="2"/>
      <c r="LIU90" s="2"/>
      <c r="LIV90" s="2"/>
      <c r="LIW90" s="2"/>
      <c r="LIX90" s="2"/>
      <c r="LIY90" s="2"/>
      <c r="LIZ90" s="2"/>
      <c r="LJA90" s="2"/>
      <c r="LJB90" s="2"/>
      <c r="LJC90" s="2"/>
      <c r="LJD90" s="2"/>
      <c r="LJE90" s="2"/>
      <c r="LJF90" s="2"/>
      <c r="LJG90" s="2"/>
      <c r="LJH90" s="2"/>
      <c r="LJI90" s="2"/>
      <c r="LJJ90" s="2"/>
      <c r="LJK90" s="2"/>
      <c r="LJL90" s="2"/>
      <c r="LJM90" s="2"/>
      <c r="LJN90" s="2"/>
      <c r="LJO90" s="2"/>
      <c r="LJP90" s="2"/>
      <c r="LJQ90" s="2"/>
      <c r="LJR90" s="2"/>
      <c r="LJS90" s="2"/>
      <c r="LJT90" s="2"/>
      <c r="LJU90" s="2"/>
      <c r="LJV90" s="2"/>
      <c r="LJW90" s="2"/>
      <c r="LJX90" s="2"/>
      <c r="LJY90" s="2"/>
      <c r="LJZ90" s="2"/>
      <c r="LKA90" s="2"/>
      <c r="LKB90" s="2"/>
      <c r="LKC90" s="2"/>
      <c r="LKD90" s="2"/>
      <c r="LKE90" s="2"/>
      <c r="LKF90" s="2"/>
      <c r="LKG90" s="2"/>
      <c r="LKH90" s="2"/>
      <c r="LKI90" s="2"/>
      <c r="LKJ90" s="2"/>
      <c r="LKK90" s="2"/>
      <c r="LKL90" s="2"/>
      <c r="LKM90" s="2"/>
      <c r="LKN90" s="2"/>
      <c r="LKO90" s="2"/>
      <c r="LKP90" s="2"/>
      <c r="LKQ90" s="2"/>
      <c r="LKR90" s="2"/>
      <c r="LKS90" s="2"/>
      <c r="LKT90" s="2"/>
      <c r="LKU90" s="2"/>
      <c r="LKV90" s="2"/>
      <c r="LKW90" s="2"/>
      <c r="LKX90" s="2"/>
      <c r="LKY90" s="2"/>
      <c r="LKZ90" s="2"/>
      <c r="LLA90" s="2"/>
      <c r="LLB90" s="2"/>
      <c r="LLC90" s="2"/>
      <c r="LLD90" s="2"/>
      <c r="LLE90" s="2"/>
      <c r="LLF90" s="2"/>
      <c r="LLG90" s="2"/>
      <c r="LLH90" s="2"/>
      <c r="LLI90" s="2"/>
      <c r="LLJ90" s="2"/>
      <c r="LLK90" s="2"/>
      <c r="LLL90" s="2"/>
      <c r="LLM90" s="2"/>
      <c r="LLN90" s="2"/>
      <c r="LLO90" s="2"/>
      <c r="LLP90" s="2"/>
      <c r="LLQ90" s="2"/>
      <c r="LLR90" s="2"/>
      <c r="LLS90" s="2"/>
      <c r="LLT90" s="2"/>
      <c r="LLU90" s="2"/>
      <c r="LLV90" s="2"/>
      <c r="LLW90" s="2"/>
      <c r="LLX90" s="2"/>
      <c r="LLY90" s="2"/>
      <c r="LLZ90" s="2"/>
      <c r="LMA90" s="2"/>
      <c r="LMB90" s="2"/>
      <c r="LMC90" s="2"/>
      <c r="LMD90" s="2"/>
      <c r="LME90" s="2"/>
      <c r="LMF90" s="2"/>
      <c r="LMG90" s="2"/>
      <c r="LMH90" s="2"/>
      <c r="LMI90" s="2"/>
      <c r="LMJ90" s="2"/>
      <c r="LMK90" s="2"/>
      <c r="LML90" s="2"/>
      <c r="LMM90" s="2"/>
      <c r="LMN90" s="2"/>
      <c r="LMO90" s="2"/>
      <c r="LMP90" s="2"/>
      <c r="LMQ90" s="2"/>
      <c r="LMR90" s="2"/>
      <c r="LMS90" s="2"/>
      <c r="LMT90" s="2"/>
      <c r="LMU90" s="2"/>
      <c r="LMV90" s="2"/>
      <c r="LMW90" s="2"/>
      <c r="LMX90" s="2"/>
      <c r="LMY90" s="2"/>
      <c r="LMZ90" s="2"/>
      <c r="LNA90" s="2"/>
      <c r="LNB90" s="2"/>
      <c r="LNC90" s="2"/>
      <c r="LND90" s="2"/>
      <c r="LNE90" s="2"/>
      <c r="LNF90" s="2"/>
      <c r="LNG90" s="2"/>
      <c r="LNH90" s="2"/>
      <c r="LNI90" s="2"/>
      <c r="LNJ90" s="2"/>
      <c r="LNK90" s="2"/>
      <c r="LNL90" s="2"/>
      <c r="LNM90" s="2"/>
      <c r="LNN90" s="2"/>
      <c r="LNO90" s="2"/>
      <c r="LNP90" s="2"/>
      <c r="LNQ90" s="2"/>
      <c r="LNR90" s="2"/>
      <c r="LNS90" s="2"/>
      <c r="LNT90" s="2"/>
      <c r="LNU90" s="2"/>
      <c r="LNV90" s="2"/>
      <c r="LNW90" s="2"/>
      <c r="LNX90" s="2"/>
      <c r="LNY90" s="2"/>
      <c r="LNZ90" s="2"/>
      <c r="LOA90" s="2"/>
      <c r="LOB90" s="2"/>
      <c r="LOC90" s="2"/>
      <c r="LOD90" s="2"/>
      <c r="LOE90" s="2"/>
      <c r="LOF90" s="2"/>
      <c r="LOG90" s="2"/>
      <c r="LOH90" s="2"/>
      <c r="LOI90" s="2"/>
      <c r="LOJ90" s="2"/>
      <c r="LOK90" s="2"/>
      <c r="LOL90" s="2"/>
      <c r="LOM90" s="2"/>
      <c r="LON90" s="2"/>
      <c r="LOO90" s="2"/>
      <c r="LOP90" s="2"/>
      <c r="LOQ90" s="2"/>
      <c r="LOR90" s="2"/>
      <c r="LOS90" s="2"/>
      <c r="LOT90" s="2"/>
      <c r="LOU90" s="2"/>
      <c r="LOV90" s="2"/>
      <c r="LOW90" s="2"/>
      <c r="LOX90" s="2"/>
      <c r="LOY90" s="2"/>
      <c r="LOZ90" s="2"/>
      <c r="LPA90" s="2"/>
      <c r="LPB90" s="2"/>
      <c r="LPC90" s="2"/>
      <c r="LPD90" s="2"/>
      <c r="LPE90" s="2"/>
      <c r="LPF90" s="2"/>
      <c r="LPG90" s="2"/>
      <c r="LPH90" s="2"/>
      <c r="LPI90" s="2"/>
      <c r="LPJ90" s="2"/>
      <c r="LPK90" s="2"/>
      <c r="LPL90" s="2"/>
      <c r="LPM90" s="2"/>
      <c r="LPN90" s="2"/>
      <c r="LPO90" s="2"/>
      <c r="LPP90" s="2"/>
      <c r="LPQ90" s="2"/>
      <c r="LPR90" s="2"/>
      <c r="LPS90" s="2"/>
      <c r="LPT90" s="2"/>
      <c r="LPU90" s="2"/>
      <c r="LPV90" s="2"/>
      <c r="LPW90" s="2"/>
      <c r="LPX90" s="2"/>
      <c r="LPY90" s="2"/>
      <c r="LPZ90" s="2"/>
      <c r="LQA90" s="2"/>
      <c r="LQB90" s="2"/>
      <c r="LQC90" s="2"/>
      <c r="LQD90" s="2"/>
      <c r="LQE90" s="2"/>
      <c r="LQF90" s="2"/>
      <c r="LQG90" s="2"/>
      <c r="LQH90" s="2"/>
      <c r="LQI90" s="2"/>
      <c r="LQJ90" s="2"/>
      <c r="LQK90" s="2"/>
      <c r="LQL90" s="2"/>
      <c r="LQM90" s="2"/>
      <c r="LQN90" s="2"/>
      <c r="LQO90" s="2"/>
      <c r="LQP90" s="2"/>
      <c r="LQQ90" s="2"/>
      <c r="LQR90" s="2"/>
      <c r="LQS90" s="2"/>
      <c r="LQT90" s="2"/>
      <c r="LQU90" s="2"/>
      <c r="LQV90" s="2"/>
      <c r="LQW90" s="2"/>
      <c r="LQX90" s="2"/>
      <c r="LQY90" s="2"/>
      <c r="LQZ90" s="2"/>
      <c r="LRA90" s="2"/>
      <c r="LRB90" s="2"/>
      <c r="LRC90" s="2"/>
      <c r="LRD90" s="2"/>
      <c r="LRE90" s="2"/>
      <c r="LRF90" s="2"/>
      <c r="LRG90" s="2"/>
      <c r="LRH90" s="2"/>
      <c r="LRI90" s="2"/>
      <c r="LRJ90" s="2"/>
      <c r="LRK90" s="2"/>
      <c r="LRL90" s="2"/>
      <c r="LRM90" s="2"/>
      <c r="LRN90" s="2"/>
      <c r="LRO90" s="2"/>
      <c r="LRP90" s="2"/>
      <c r="LRQ90" s="2"/>
      <c r="LRR90" s="2"/>
      <c r="LRS90" s="2"/>
      <c r="LRT90" s="2"/>
      <c r="LRU90" s="2"/>
      <c r="LRV90" s="2"/>
      <c r="LRW90" s="2"/>
      <c r="LRX90" s="2"/>
      <c r="LRY90" s="2"/>
      <c r="LRZ90" s="2"/>
      <c r="LSA90" s="2"/>
      <c r="LSB90" s="2"/>
      <c r="LSC90" s="2"/>
      <c r="LSD90" s="2"/>
      <c r="LSE90" s="2"/>
      <c r="LSF90" s="2"/>
      <c r="LSG90" s="2"/>
      <c r="LSH90" s="2"/>
      <c r="LSI90" s="2"/>
      <c r="LSJ90" s="2"/>
      <c r="LSK90" s="2"/>
      <c r="LSL90" s="2"/>
      <c r="LSM90" s="2"/>
      <c r="LSN90" s="2"/>
      <c r="LSO90" s="2"/>
      <c r="LSP90" s="2"/>
      <c r="LSQ90" s="2"/>
      <c r="LSR90" s="2"/>
      <c r="LSS90" s="2"/>
      <c r="LST90" s="2"/>
      <c r="LSU90" s="2"/>
      <c r="LSV90" s="2"/>
      <c r="LSW90" s="2"/>
      <c r="LSX90" s="2"/>
      <c r="LSY90" s="2"/>
      <c r="LSZ90" s="2"/>
      <c r="LTA90" s="2"/>
      <c r="LTB90" s="2"/>
      <c r="LTC90" s="2"/>
      <c r="LTD90" s="2"/>
      <c r="LTE90" s="2"/>
      <c r="LTF90" s="2"/>
      <c r="LTG90" s="2"/>
      <c r="LTH90" s="2"/>
      <c r="LTI90" s="2"/>
      <c r="LTJ90" s="2"/>
      <c r="LTK90" s="2"/>
      <c r="LTL90" s="2"/>
      <c r="LTM90" s="2"/>
      <c r="LTN90" s="2"/>
      <c r="LTO90" s="2"/>
      <c r="LTP90" s="2"/>
      <c r="LTQ90" s="2"/>
      <c r="LTR90" s="2"/>
      <c r="LTS90" s="2"/>
      <c r="LTT90" s="2"/>
      <c r="LTU90" s="2"/>
      <c r="LTV90" s="2"/>
      <c r="LTW90" s="2"/>
      <c r="LTX90" s="2"/>
      <c r="LTY90" s="2"/>
      <c r="LTZ90" s="2"/>
      <c r="LUA90" s="2"/>
      <c r="LUB90" s="2"/>
      <c r="LUC90" s="2"/>
      <c r="LUD90" s="2"/>
      <c r="LUE90" s="2"/>
      <c r="LUF90" s="2"/>
      <c r="LUG90" s="2"/>
      <c r="LUH90" s="2"/>
      <c r="LUI90" s="2"/>
      <c r="LUJ90" s="2"/>
      <c r="LUK90" s="2"/>
      <c r="LUL90" s="2"/>
      <c r="LUM90" s="2"/>
      <c r="LUN90" s="2"/>
      <c r="LUO90" s="2"/>
      <c r="LUP90" s="2"/>
      <c r="LUQ90" s="2"/>
      <c r="LUR90" s="2"/>
      <c r="LUS90" s="2"/>
      <c r="LUT90" s="2"/>
      <c r="LUU90" s="2"/>
      <c r="LUV90" s="2"/>
      <c r="LUW90" s="2"/>
      <c r="LUX90" s="2"/>
      <c r="LUY90" s="2"/>
      <c r="LUZ90" s="2"/>
      <c r="LVA90" s="2"/>
      <c r="LVB90" s="2"/>
      <c r="LVC90" s="2"/>
      <c r="LVD90" s="2"/>
      <c r="LVE90" s="2"/>
      <c r="LVF90" s="2"/>
      <c r="LVG90" s="2"/>
      <c r="LVH90" s="2"/>
      <c r="LVI90" s="2"/>
      <c r="LVJ90" s="2"/>
      <c r="LVK90" s="2"/>
      <c r="LVL90" s="2"/>
      <c r="LVM90" s="2"/>
      <c r="LVN90" s="2"/>
      <c r="LVO90" s="2"/>
      <c r="LVP90" s="2"/>
      <c r="LVQ90" s="2"/>
      <c r="LVR90" s="2"/>
      <c r="LVS90" s="2"/>
      <c r="LVT90" s="2"/>
      <c r="LVU90" s="2"/>
      <c r="LVV90" s="2"/>
      <c r="LVW90" s="2"/>
      <c r="LVX90" s="2"/>
      <c r="LVY90" s="2"/>
      <c r="LVZ90" s="2"/>
      <c r="LWA90" s="2"/>
      <c r="LWB90" s="2"/>
      <c r="LWC90" s="2"/>
      <c r="LWD90" s="2"/>
      <c r="LWE90" s="2"/>
      <c r="LWF90" s="2"/>
      <c r="LWG90" s="2"/>
      <c r="LWH90" s="2"/>
      <c r="LWI90" s="2"/>
      <c r="LWJ90" s="2"/>
      <c r="LWK90" s="2"/>
      <c r="LWL90" s="2"/>
      <c r="LWM90" s="2"/>
      <c r="LWN90" s="2"/>
      <c r="LWO90" s="2"/>
      <c r="LWP90" s="2"/>
      <c r="LWQ90" s="2"/>
      <c r="LWR90" s="2"/>
      <c r="LWS90" s="2"/>
      <c r="LWT90" s="2"/>
      <c r="LWU90" s="2"/>
      <c r="LWV90" s="2"/>
      <c r="LWW90" s="2"/>
      <c r="LWX90" s="2"/>
      <c r="LWY90" s="2"/>
      <c r="LWZ90" s="2"/>
      <c r="LXA90" s="2"/>
      <c r="LXB90" s="2"/>
      <c r="LXC90" s="2"/>
      <c r="LXD90" s="2"/>
      <c r="LXE90" s="2"/>
      <c r="LXF90" s="2"/>
      <c r="LXG90" s="2"/>
      <c r="LXH90" s="2"/>
      <c r="LXI90" s="2"/>
      <c r="LXJ90" s="2"/>
      <c r="LXK90" s="2"/>
      <c r="LXL90" s="2"/>
      <c r="LXM90" s="2"/>
      <c r="LXN90" s="2"/>
      <c r="LXO90" s="2"/>
      <c r="LXP90" s="2"/>
      <c r="LXQ90" s="2"/>
      <c r="LXR90" s="2"/>
      <c r="LXS90" s="2"/>
      <c r="LXT90" s="2"/>
      <c r="LXU90" s="2"/>
      <c r="LXV90" s="2"/>
      <c r="LXW90" s="2"/>
      <c r="LXX90" s="2"/>
      <c r="LXY90" s="2"/>
      <c r="LXZ90" s="2"/>
      <c r="LYA90" s="2"/>
      <c r="LYB90" s="2"/>
      <c r="LYC90" s="2"/>
      <c r="LYD90" s="2"/>
      <c r="LYE90" s="2"/>
      <c r="LYF90" s="2"/>
      <c r="LYG90" s="2"/>
      <c r="LYH90" s="2"/>
      <c r="LYI90" s="2"/>
      <c r="LYJ90" s="2"/>
      <c r="LYK90" s="2"/>
      <c r="LYL90" s="2"/>
      <c r="LYM90" s="2"/>
      <c r="LYN90" s="2"/>
      <c r="LYO90" s="2"/>
      <c r="LYP90" s="2"/>
      <c r="LYQ90" s="2"/>
      <c r="LYR90" s="2"/>
      <c r="LYS90" s="2"/>
      <c r="LYT90" s="2"/>
      <c r="LYU90" s="2"/>
      <c r="LYV90" s="2"/>
      <c r="LYW90" s="2"/>
      <c r="LYX90" s="2"/>
      <c r="LYY90" s="2"/>
      <c r="LYZ90" s="2"/>
      <c r="LZA90" s="2"/>
      <c r="LZB90" s="2"/>
      <c r="LZC90" s="2"/>
      <c r="LZD90" s="2"/>
      <c r="LZE90" s="2"/>
      <c r="LZF90" s="2"/>
      <c r="LZG90" s="2"/>
      <c r="LZH90" s="2"/>
      <c r="LZI90" s="2"/>
      <c r="LZJ90" s="2"/>
      <c r="LZK90" s="2"/>
      <c r="LZL90" s="2"/>
      <c r="LZM90" s="2"/>
      <c r="LZN90" s="2"/>
      <c r="LZO90" s="2"/>
      <c r="LZP90" s="2"/>
      <c r="LZQ90" s="2"/>
      <c r="LZR90" s="2"/>
      <c r="LZS90" s="2"/>
      <c r="LZT90" s="2"/>
      <c r="LZU90" s="2"/>
      <c r="LZV90" s="2"/>
      <c r="LZW90" s="2"/>
      <c r="LZX90" s="2"/>
      <c r="LZY90" s="2"/>
      <c r="LZZ90" s="2"/>
      <c r="MAA90" s="2"/>
      <c r="MAB90" s="2"/>
      <c r="MAC90" s="2"/>
      <c r="MAD90" s="2"/>
      <c r="MAE90" s="2"/>
      <c r="MAF90" s="2"/>
      <c r="MAG90" s="2"/>
      <c r="MAH90" s="2"/>
      <c r="MAI90" s="2"/>
      <c r="MAJ90" s="2"/>
      <c r="MAK90" s="2"/>
      <c r="MAL90" s="2"/>
      <c r="MAM90" s="2"/>
      <c r="MAN90" s="2"/>
      <c r="MAO90" s="2"/>
      <c r="MAP90" s="2"/>
      <c r="MAQ90" s="2"/>
      <c r="MAR90" s="2"/>
      <c r="MAS90" s="2"/>
      <c r="MAT90" s="2"/>
      <c r="MAU90" s="2"/>
      <c r="MAV90" s="2"/>
      <c r="MAW90" s="2"/>
      <c r="MAX90" s="2"/>
      <c r="MAY90" s="2"/>
      <c r="MAZ90" s="2"/>
      <c r="MBA90" s="2"/>
      <c r="MBB90" s="2"/>
      <c r="MBC90" s="2"/>
      <c r="MBD90" s="2"/>
      <c r="MBE90" s="2"/>
      <c r="MBF90" s="2"/>
      <c r="MBG90" s="2"/>
      <c r="MBH90" s="2"/>
      <c r="MBI90" s="2"/>
      <c r="MBJ90" s="2"/>
      <c r="MBK90" s="2"/>
      <c r="MBL90" s="2"/>
      <c r="MBM90" s="2"/>
      <c r="MBN90" s="2"/>
      <c r="MBO90" s="2"/>
      <c r="MBP90" s="2"/>
      <c r="MBQ90" s="2"/>
      <c r="MBR90" s="2"/>
      <c r="MBS90" s="2"/>
      <c r="MBT90" s="2"/>
      <c r="MBU90" s="2"/>
      <c r="MBV90" s="2"/>
      <c r="MBW90" s="2"/>
      <c r="MBX90" s="2"/>
      <c r="MBY90" s="2"/>
      <c r="MBZ90" s="2"/>
      <c r="MCA90" s="2"/>
      <c r="MCB90" s="2"/>
      <c r="MCC90" s="2"/>
      <c r="MCD90" s="2"/>
      <c r="MCE90" s="2"/>
      <c r="MCF90" s="2"/>
      <c r="MCG90" s="2"/>
      <c r="MCH90" s="2"/>
      <c r="MCI90" s="2"/>
      <c r="MCJ90" s="2"/>
      <c r="MCK90" s="2"/>
      <c r="MCL90" s="2"/>
      <c r="MCM90" s="2"/>
      <c r="MCN90" s="2"/>
      <c r="MCO90" s="2"/>
      <c r="MCP90" s="2"/>
      <c r="MCQ90" s="2"/>
      <c r="MCR90" s="2"/>
      <c r="MCS90" s="2"/>
      <c r="MCT90" s="2"/>
      <c r="MCU90" s="2"/>
      <c r="MCV90" s="2"/>
      <c r="MCW90" s="2"/>
      <c r="MCX90" s="2"/>
      <c r="MCY90" s="2"/>
      <c r="MCZ90" s="2"/>
      <c r="MDA90" s="2"/>
      <c r="MDB90" s="2"/>
      <c r="MDC90" s="2"/>
      <c r="MDD90" s="2"/>
      <c r="MDE90" s="2"/>
      <c r="MDF90" s="2"/>
      <c r="MDG90" s="2"/>
      <c r="MDH90" s="2"/>
      <c r="MDI90" s="2"/>
      <c r="MDJ90" s="2"/>
      <c r="MDK90" s="2"/>
      <c r="MDL90" s="2"/>
      <c r="MDM90" s="2"/>
      <c r="MDN90" s="2"/>
      <c r="MDO90" s="2"/>
      <c r="MDP90" s="2"/>
      <c r="MDQ90" s="2"/>
      <c r="MDR90" s="2"/>
      <c r="MDS90" s="2"/>
      <c r="MDT90" s="2"/>
      <c r="MDU90" s="2"/>
      <c r="MDV90" s="2"/>
      <c r="MDW90" s="2"/>
      <c r="MDX90" s="2"/>
      <c r="MDY90" s="2"/>
      <c r="MDZ90" s="2"/>
      <c r="MEA90" s="2"/>
      <c r="MEB90" s="2"/>
      <c r="MEC90" s="2"/>
      <c r="MED90" s="2"/>
      <c r="MEE90" s="2"/>
      <c r="MEF90" s="2"/>
      <c r="MEG90" s="2"/>
      <c r="MEH90" s="2"/>
      <c r="MEI90" s="2"/>
      <c r="MEJ90" s="2"/>
      <c r="MEK90" s="2"/>
      <c r="MEL90" s="2"/>
      <c r="MEM90" s="2"/>
      <c r="MEN90" s="2"/>
      <c r="MEO90" s="2"/>
      <c r="MEP90" s="2"/>
      <c r="MEQ90" s="2"/>
      <c r="MER90" s="2"/>
      <c r="MES90" s="2"/>
      <c r="MET90" s="2"/>
      <c r="MEU90" s="2"/>
      <c r="MEV90" s="2"/>
      <c r="MEW90" s="2"/>
      <c r="MEX90" s="2"/>
      <c r="MEY90" s="2"/>
      <c r="MEZ90" s="2"/>
      <c r="MFA90" s="2"/>
      <c r="MFB90" s="2"/>
      <c r="MFC90" s="2"/>
      <c r="MFD90" s="2"/>
      <c r="MFE90" s="2"/>
      <c r="MFF90" s="2"/>
      <c r="MFG90" s="2"/>
      <c r="MFH90" s="2"/>
      <c r="MFI90" s="2"/>
      <c r="MFJ90" s="2"/>
      <c r="MFK90" s="2"/>
      <c r="MFL90" s="2"/>
      <c r="MFM90" s="2"/>
      <c r="MFN90" s="2"/>
      <c r="MFO90" s="2"/>
      <c r="MFP90" s="2"/>
      <c r="MFQ90" s="2"/>
      <c r="MFR90" s="2"/>
      <c r="MFS90" s="2"/>
      <c r="MFT90" s="2"/>
      <c r="MFU90" s="2"/>
      <c r="MFV90" s="2"/>
      <c r="MFW90" s="2"/>
      <c r="MFX90" s="2"/>
      <c r="MFY90" s="2"/>
      <c r="MFZ90" s="2"/>
      <c r="MGA90" s="2"/>
      <c r="MGB90" s="2"/>
      <c r="MGC90" s="2"/>
      <c r="MGD90" s="2"/>
      <c r="MGE90" s="2"/>
      <c r="MGF90" s="2"/>
      <c r="MGG90" s="2"/>
      <c r="MGH90" s="2"/>
      <c r="MGI90" s="2"/>
      <c r="MGJ90" s="2"/>
      <c r="MGK90" s="2"/>
      <c r="MGL90" s="2"/>
      <c r="MGM90" s="2"/>
      <c r="MGN90" s="2"/>
      <c r="MGO90" s="2"/>
      <c r="MGP90" s="2"/>
      <c r="MGQ90" s="2"/>
      <c r="MGR90" s="2"/>
      <c r="MGS90" s="2"/>
      <c r="MGT90" s="2"/>
      <c r="MGU90" s="2"/>
      <c r="MGV90" s="2"/>
      <c r="MGW90" s="2"/>
      <c r="MGX90" s="2"/>
      <c r="MGY90" s="2"/>
      <c r="MGZ90" s="2"/>
      <c r="MHA90" s="2"/>
      <c r="MHB90" s="2"/>
      <c r="MHC90" s="2"/>
      <c r="MHD90" s="2"/>
      <c r="MHE90" s="2"/>
      <c r="MHF90" s="2"/>
      <c r="MHG90" s="2"/>
      <c r="MHH90" s="2"/>
      <c r="MHI90" s="2"/>
      <c r="MHJ90" s="2"/>
      <c r="MHK90" s="2"/>
      <c r="MHL90" s="2"/>
      <c r="MHM90" s="2"/>
      <c r="MHN90" s="2"/>
      <c r="MHO90" s="2"/>
      <c r="MHP90" s="2"/>
      <c r="MHQ90" s="2"/>
      <c r="MHR90" s="2"/>
      <c r="MHS90" s="2"/>
      <c r="MHT90" s="2"/>
      <c r="MHU90" s="2"/>
      <c r="MHV90" s="2"/>
      <c r="MHW90" s="2"/>
      <c r="MHX90" s="2"/>
      <c r="MHY90" s="2"/>
      <c r="MHZ90" s="2"/>
      <c r="MIA90" s="2"/>
      <c r="MIB90" s="2"/>
      <c r="MIC90" s="2"/>
      <c r="MID90" s="2"/>
      <c r="MIE90" s="2"/>
      <c r="MIF90" s="2"/>
      <c r="MIG90" s="2"/>
      <c r="MIH90" s="2"/>
      <c r="MII90" s="2"/>
      <c r="MIJ90" s="2"/>
      <c r="MIK90" s="2"/>
      <c r="MIL90" s="2"/>
      <c r="MIM90" s="2"/>
      <c r="MIN90" s="2"/>
      <c r="MIO90" s="2"/>
      <c r="MIP90" s="2"/>
      <c r="MIQ90" s="2"/>
      <c r="MIR90" s="2"/>
      <c r="MIS90" s="2"/>
      <c r="MIT90" s="2"/>
      <c r="MIU90" s="2"/>
      <c r="MIV90" s="2"/>
      <c r="MIW90" s="2"/>
      <c r="MIX90" s="2"/>
      <c r="MIY90" s="2"/>
      <c r="MIZ90" s="2"/>
      <c r="MJA90" s="2"/>
      <c r="MJB90" s="2"/>
      <c r="MJC90" s="2"/>
      <c r="MJD90" s="2"/>
      <c r="MJE90" s="2"/>
      <c r="MJF90" s="2"/>
      <c r="MJG90" s="2"/>
      <c r="MJH90" s="2"/>
      <c r="MJI90" s="2"/>
      <c r="MJJ90" s="2"/>
      <c r="MJK90" s="2"/>
      <c r="MJL90" s="2"/>
      <c r="MJM90" s="2"/>
      <c r="MJN90" s="2"/>
      <c r="MJO90" s="2"/>
      <c r="MJP90" s="2"/>
      <c r="MJQ90" s="2"/>
      <c r="MJR90" s="2"/>
      <c r="MJS90" s="2"/>
      <c r="MJT90" s="2"/>
      <c r="MJU90" s="2"/>
      <c r="MJV90" s="2"/>
      <c r="MJW90" s="2"/>
      <c r="MJX90" s="2"/>
      <c r="MJY90" s="2"/>
      <c r="MJZ90" s="2"/>
      <c r="MKA90" s="2"/>
      <c r="MKB90" s="2"/>
      <c r="MKC90" s="2"/>
      <c r="MKD90" s="2"/>
      <c r="MKE90" s="2"/>
      <c r="MKF90" s="2"/>
      <c r="MKG90" s="2"/>
      <c r="MKH90" s="2"/>
      <c r="MKI90" s="2"/>
      <c r="MKJ90" s="2"/>
      <c r="MKK90" s="2"/>
      <c r="MKL90" s="2"/>
      <c r="MKM90" s="2"/>
      <c r="MKN90" s="2"/>
      <c r="MKO90" s="2"/>
      <c r="MKP90" s="2"/>
      <c r="MKQ90" s="2"/>
      <c r="MKR90" s="2"/>
      <c r="MKS90" s="2"/>
      <c r="MKT90" s="2"/>
      <c r="MKU90" s="2"/>
      <c r="MKV90" s="2"/>
      <c r="MKW90" s="2"/>
      <c r="MKX90" s="2"/>
      <c r="MKY90" s="2"/>
      <c r="MKZ90" s="2"/>
      <c r="MLA90" s="2"/>
      <c r="MLB90" s="2"/>
      <c r="MLC90" s="2"/>
      <c r="MLD90" s="2"/>
      <c r="MLE90" s="2"/>
      <c r="MLF90" s="2"/>
      <c r="MLG90" s="2"/>
      <c r="MLH90" s="2"/>
      <c r="MLI90" s="2"/>
      <c r="MLJ90" s="2"/>
      <c r="MLK90" s="2"/>
      <c r="MLL90" s="2"/>
      <c r="MLM90" s="2"/>
      <c r="MLN90" s="2"/>
      <c r="MLO90" s="2"/>
      <c r="MLP90" s="2"/>
      <c r="MLQ90" s="2"/>
      <c r="MLR90" s="2"/>
      <c r="MLS90" s="2"/>
      <c r="MLT90" s="2"/>
      <c r="MLU90" s="2"/>
      <c r="MLV90" s="2"/>
      <c r="MLW90" s="2"/>
      <c r="MLX90" s="2"/>
      <c r="MLY90" s="2"/>
      <c r="MLZ90" s="2"/>
      <c r="MMA90" s="2"/>
      <c r="MMB90" s="2"/>
      <c r="MMC90" s="2"/>
      <c r="MMD90" s="2"/>
      <c r="MME90" s="2"/>
      <c r="MMF90" s="2"/>
      <c r="MMG90" s="2"/>
      <c r="MMH90" s="2"/>
      <c r="MMI90" s="2"/>
      <c r="MMJ90" s="2"/>
      <c r="MMK90" s="2"/>
      <c r="MML90" s="2"/>
      <c r="MMM90" s="2"/>
      <c r="MMN90" s="2"/>
      <c r="MMO90" s="2"/>
      <c r="MMP90" s="2"/>
      <c r="MMQ90" s="2"/>
      <c r="MMR90" s="2"/>
      <c r="MMS90" s="2"/>
      <c r="MMT90" s="2"/>
      <c r="MMU90" s="2"/>
      <c r="MMV90" s="2"/>
      <c r="MMW90" s="2"/>
      <c r="MMX90" s="2"/>
      <c r="MMY90" s="2"/>
      <c r="MMZ90" s="2"/>
      <c r="MNA90" s="2"/>
      <c r="MNB90" s="2"/>
      <c r="MNC90" s="2"/>
      <c r="MND90" s="2"/>
      <c r="MNE90" s="2"/>
      <c r="MNF90" s="2"/>
      <c r="MNG90" s="2"/>
      <c r="MNH90" s="2"/>
      <c r="MNI90" s="2"/>
      <c r="MNJ90" s="2"/>
      <c r="MNK90" s="2"/>
      <c r="MNL90" s="2"/>
      <c r="MNM90" s="2"/>
      <c r="MNN90" s="2"/>
      <c r="MNO90" s="2"/>
      <c r="MNP90" s="2"/>
      <c r="MNQ90" s="2"/>
      <c r="MNR90" s="2"/>
      <c r="MNS90" s="2"/>
      <c r="MNT90" s="2"/>
      <c r="MNU90" s="2"/>
      <c r="MNV90" s="2"/>
      <c r="MNW90" s="2"/>
      <c r="MNX90" s="2"/>
      <c r="MNY90" s="2"/>
      <c r="MNZ90" s="2"/>
      <c r="MOA90" s="2"/>
      <c r="MOB90" s="2"/>
      <c r="MOC90" s="2"/>
      <c r="MOD90" s="2"/>
      <c r="MOE90" s="2"/>
      <c r="MOF90" s="2"/>
      <c r="MOG90" s="2"/>
      <c r="MOH90" s="2"/>
      <c r="MOI90" s="2"/>
      <c r="MOJ90" s="2"/>
      <c r="MOK90" s="2"/>
      <c r="MOL90" s="2"/>
      <c r="MOM90" s="2"/>
      <c r="MON90" s="2"/>
      <c r="MOO90" s="2"/>
      <c r="MOP90" s="2"/>
      <c r="MOQ90" s="2"/>
      <c r="MOR90" s="2"/>
      <c r="MOS90" s="2"/>
      <c r="MOT90" s="2"/>
      <c r="MOU90" s="2"/>
      <c r="MOV90" s="2"/>
      <c r="MOW90" s="2"/>
      <c r="MOX90" s="2"/>
      <c r="MOY90" s="2"/>
      <c r="MOZ90" s="2"/>
      <c r="MPA90" s="2"/>
      <c r="MPB90" s="2"/>
      <c r="MPC90" s="2"/>
      <c r="MPD90" s="2"/>
      <c r="MPE90" s="2"/>
      <c r="MPF90" s="2"/>
      <c r="MPG90" s="2"/>
      <c r="MPH90" s="2"/>
      <c r="MPI90" s="2"/>
      <c r="MPJ90" s="2"/>
      <c r="MPK90" s="2"/>
      <c r="MPL90" s="2"/>
      <c r="MPM90" s="2"/>
      <c r="MPN90" s="2"/>
      <c r="MPO90" s="2"/>
      <c r="MPP90" s="2"/>
      <c r="MPQ90" s="2"/>
      <c r="MPR90" s="2"/>
      <c r="MPS90" s="2"/>
      <c r="MPT90" s="2"/>
      <c r="MPU90" s="2"/>
      <c r="MPV90" s="2"/>
      <c r="MPW90" s="2"/>
      <c r="MPX90" s="2"/>
      <c r="MPY90" s="2"/>
      <c r="MPZ90" s="2"/>
      <c r="MQA90" s="2"/>
      <c r="MQB90" s="2"/>
      <c r="MQC90" s="2"/>
      <c r="MQD90" s="2"/>
      <c r="MQE90" s="2"/>
      <c r="MQF90" s="2"/>
      <c r="MQG90" s="2"/>
      <c r="MQH90" s="2"/>
      <c r="MQI90" s="2"/>
      <c r="MQJ90" s="2"/>
      <c r="MQK90" s="2"/>
      <c r="MQL90" s="2"/>
      <c r="MQM90" s="2"/>
      <c r="MQN90" s="2"/>
      <c r="MQO90" s="2"/>
      <c r="MQP90" s="2"/>
      <c r="MQQ90" s="2"/>
      <c r="MQR90" s="2"/>
      <c r="MQS90" s="2"/>
      <c r="MQT90" s="2"/>
      <c r="MQU90" s="2"/>
      <c r="MQV90" s="2"/>
      <c r="MQW90" s="2"/>
      <c r="MQX90" s="2"/>
      <c r="MQY90" s="2"/>
      <c r="MQZ90" s="2"/>
      <c r="MRA90" s="2"/>
      <c r="MRB90" s="2"/>
      <c r="MRC90" s="2"/>
      <c r="MRD90" s="2"/>
      <c r="MRE90" s="2"/>
      <c r="MRF90" s="2"/>
      <c r="MRG90" s="2"/>
      <c r="MRH90" s="2"/>
      <c r="MRI90" s="2"/>
      <c r="MRJ90" s="2"/>
      <c r="MRK90" s="2"/>
      <c r="MRL90" s="2"/>
      <c r="MRM90" s="2"/>
      <c r="MRN90" s="2"/>
      <c r="MRO90" s="2"/>
      <c r="MRP90" s="2"/>
      <c r="MRQ90" s="2"/>
      <c r="MRR90" s="2"/>
      <c r="MRS90" s="2"/>
      <c r="MRT90" s="2"/>
      <c r="MRU90" s="2"/>
      <c r="MRV90" s="2"/>
      <c r="MRW90" s="2"/>
      <c r="MRX90" s="2"/>
      <c r="MRY90" s="2"/>
      <c r="MRZ90" s="2"/>
      <c r="MSA90" s="2"/>
      <c r="MSB90" s="2"/>
      <c r="MSC90" s="2"/>
      <c r="MSD90" s="2"/>
      <c r="MSE90" s="2"/>
      <c r="MSF90" s="2"/>
      <c r="MSG90" s="2"/>
      <c r="MSH90" s="2"/>
      <c r="MSI90" s="2"/>
      <c r="MSJ90" s="2"/>
      <c r="MSK90" s="2"/>
      <c r="MSL90" s="2"/>
      <c r="MSM90" s="2"/>
      <c r="MSN90" s="2"/>
      <c r="MSO90" s="2"/>
      <c r="MSP90" s="2"/>
      <c r="MSQ90" s="2"/>
      <c r="MSR90" s="2"/>
      <c r="MSS90" s="2"/>
      <c r="MST90" s="2"/>
      <c r="MSU90" s="2"/>
      <c r="MSV90" s="2"/>
      <c r="MSW90" s="2"/>
      <c r="MSX90" s="2"/>
      <c r="MSY90" s="2"/>
      <c r="MSZ90" s="2"/>
      <c r="MTA90" s="2"/>
      <c r="MTB90" s="2"/>
      <c r="MTC90" s="2"/>
      <c r="MTD90" s="2"/>
      <c r="MTE90" s="2"/>
      <c r="MTF90" s="2"/>
      <c r="MTG90" s="2"/>
      <c r="MTH90" s="2"/>
      <c r="MTI90" s="2"/>
      <c r="MTJ90" s="2"/>
      <c r="MTK90" s="2"/>
      <c r="MTL90" s="2"/>
      <c r="MTM90" s="2"/>
      <c r="MTN90" s="2"/>
      <c r="MTO90" s="2"/>
      <c r="MTP90" s="2"/>
      <c r="MTQ90" s="2"/>
      <c r="MTR90" s="2"/>
      <c r="MTS90" s="2"/>
      <c r="MTT90" s="2"/>
      <c r="MTU90" s="2"/>
      <c r="MTV90" s="2"/>
      <c r="MTW90" s="2"/>
      <c r="MTX90" s="2"/>
      <c r="MTY90" s="2"/>
      <c r="MTZ90" s="2"/>
      <c r="MUA90" s="2"/>
      <c r="MUB90" s="2"/>
      <c r="MUC90" s="2"/>
      <c r="MUD90" s="2"/>
      <c r="MUE90" s="2"/>
      <c r="MUF90" s="2"/>
      <c r="MUG90" s="2"/>
      <c r="MUH90" s="2"/>
      <c r="MUI90" s="2"/>
      <c r="MUJ90" s="2"/>
      <c r="MUK90" s="2"/>
      <c r="MUL90" s="2"/>
      <c r="MUM90" s="2"/>
      <c r="MUN90" s="2"/>
      <c r="MUO90" s="2"/>
      <c r="MUP90" s="2"/>
      <c r="MUQ90" s="2"/>
      <c r="MUR90" s="2"/>
      <c r="MUS90" s="2"/>
      <c r="MUT90" s="2"/>
      <c r="MUU90" s="2"/>
      <c r="MUV90" s="2"/>
      <c r="MUW90" s="2"/>
      <c r="MUX90" s="2"/>
      <c r="MUY90" s="2"/>
      <c r="MUZ90" s="2"/>
      <c r="MVA90" s="2"/>
      <c r="MVB90" s="2"/>
      <c r="MVC90" s="2"/>
      <c r="MVD90" s="2"/>
      <c r="MVE90" s="2"/>
      <c r="MVF90" s="2"/>
      <c r="MVG90" s="2"/>
      <c r="MVH90" s="2"/>
      <c r="MVI90" s="2"/>
      <c r="MVJ90" s="2"/>
      <c r="MVK90" s="2"/>
      <c r="MVL90" s="2"/>
      <c r="MVM90" s="2"/>
      <c r="MVN90" s="2"/>
      <c r="MVO90" s="2"/>
      <c r="MVP90" s="2"/>
      <c r="MVQ90" s="2"/>
      <c r="MVR90" s="2"/>
      <c r="MVS90" s="2"/>
      <c r="MVT90" s="2"/>
      <c r="MVU90" s="2"/>
      <c r="MVV90" s="2"/>
      <c r="MVW90" s="2"/>
      <c r="MVX90" s="2"/>
      <c r="MVY90" s="2"/>
      <c r="MVZ90" s="2"/>
      <c r="MWA90" s="2"/>
      <c r="MWB90" s="2"/>
      <c r="MWC90" s="2"/>
      <c r="MWD90" s="2"/>
      <c r="MWE90" s="2"/>
      <c r="MWF90" s="2"/>
      <c r="MWG90" s="2"/>
      <c r="MWH90" s="2"/>
      <c r="MWI90" s="2"/>
      <c r="MWJ90" s="2"/>
      <c r="MWK90" s="2"/>
      <c r="MWL90" s="2"/>
      <c r="MWM90" s="2"/>
      <c r="MWN90" s="2"/>
      <c r="MWO90" s="2"/>
      <c r="MWP90" s="2"/>
      <c r="MWQ90" s="2"/>
      <c r="MWR90" s="2"/>
      <c r="MWS90" s="2"/>
      <c r="MWT90" s="2"/>
      <c r="MWU90" s="2"/>
      <c r="MWV90" s="2"/>
      <c r="MWW90" s="2"/>
      <c r="MWX90" s="2"/>
      <c r="MWY90" s="2"/>
      <c r="MWZ90" s="2"/>
      <c r="MXA90" s="2"/>
      <c r="MXB90" s="2"/>
      <c r="MXC90" s="2"/>
      <c r="MXD90" s="2"/>
      <c r="MXE90" s="2"/>
      <c r="MXF90" s="2"/>
      <c r="MXG90" s="2"/>
      <c r="MXH90" s="2"/>
      <c r="MXI90" s="2"/>
      <c r="MXJ90" s="2"/>
      <c r="MXK90" s="2"/>
      <c r="MXL90" s="2"/>
      <c r="MXM90" s="2"/>
      <c r="MXN90" s="2"/>
      <c r="MXO90" s="2"/>
      <c r="MXP90" s="2"/>
      <c r="MXQ90" s="2"/>
      <c r="MXR90" s="2"/>
      <c r="MXS90" s="2"/>
      <c r="MXT90" s="2"/>
      <c r="MXU90" s="2"/>
      <c r="MXV90" s="2"/>
      <c r="MXW90" s="2"/>
      <c r="MXX90" s="2"/>
      <c r="MXY90" s="2"/>
      <c r="MXZ90" s="2"/>
      <c r="MYA90" s="2"/>
      <c r="MYB90" s="2"/>
      <c r="MYC90" s="2"/>
      <c r="MYD90" s="2"/>
      <c r="MYE90" s="2"/>
      <c r="MYF90" s="2"/>
      <c r="MYG90" s="2"/>
      <c r="MYH90" s="2"/>
      <c r="MYI90" s="2"/>
      <c r="MYJ90" s="2"/>
      <c r="MYK90" s="2"/>
      <c r="MYL90" s="2"/>
      <c r="MYM90" s="2"/>
      <c r="MYN90" s="2"/>
      <c r="MYO90" s="2"/>
      <c r="MYP90" s="2"/>
      <c r="MYQ90" s="2"/>
      <c r="MYR90" s="2"/>
      <c r="MYS90" s="2"/>
      <c r="MYT90" s="2"/>
      <c r="MYU90" s="2"/>
      <c r="MYV90" s="2"/>
      <c r="MYW90" s="2"/>
      <c r="MYX90" s="2"/>
      <c r="MYY90" s="2"/>
      <c r="MYZ90" s="2"/>
      <c r="MZA90" s="2"/>
      <c r="MZB90" s="2"/>
      <c r="MZC90" s="2"/>
      <c r="MZD90" s="2"/>
      <c r="MZE90" s="2"/>
      <c r="MZF90" s="2"/>
      <c r="MZG90" s="2"/>
      <c r="MZH90" s="2"/>
      <c r="MZI90" s="2"/>
      <c r="MZJ90" s="2"/>
      <c r="MZK90" s="2"/>
      <c r="MZL90" s="2"/>
      <c r="MZM90" s="2"/>
      <c r="MZN90" s="2"/>
      <c r="MZO90" s="2"/>
      <c r="MZP90" s="2"/>
      <c r="MZQ90" s="2"/>
      <c r="MZR90" s="2"/>
      <c r="MZS90" s="2"/>
      <c r="MZT90" s="2"/>
      <c r="MZU90" s="2"/>
      <c r="MZV90" s="2"/>
      <c r="MZW90" s="2"/>
      <c r="MZX90" s="2"/>
      <c r="MZY90" s="2"/>
      <c r="MZZ90" s="2"/>
      <c r="NAA90" s="2"/>
      <c r="NAB90" s="2"/>
      <c r="NAC90" s="2"/>
      <c r="NAD90" s="2"/>
      <c r="NAE90" s="2"/>
      <c r="NAF90" s="2"/>
      <c r="NAG90" s="2"/>
      <c r="NAH90" s="2"/>
      <c r="NAI90" s="2"/>
      <c r="NAJ90" s="2"/>
      <c r="NAK90" s="2"/>
      <c r="NAL90" s="2"/>
      <c r="NAM90" s="2"/>
      <c r="NAN90" s="2"/>
      <c r="NAO90" s="2"/>
      <c r="NAP90" s="2"/>
      <c r="NAQ90" s="2"/>
      <c r="NAR90" s="2"/>
      <c r="NAS90" s="2"/>
      <c r="NAT90" s="2"/>
      <c r="NAU90" s="2"/>
      <c r="NAV90" s="2"/>
      <c r="NAW90" s="2"/>
      <c r="NAX90" s="2"/>
      <c r="NAY90" s="2"/>
      <c r="NAZ90" s="2"/>
      <c r="NBA90" s="2"/>
      <c r="NBB90" s="2"/>
      <c r="NBC90" s="2"/>
      <c r="NBD90" s="2"/>
      <c r="NBE90" s="2"/>
      <c r="NBF90" s="2"/>
      <c r="NBG90" s="2"/>
      <c r="NBH90" s="2"/>
      <c r="NBI90" s="2"/>
      <c r="NBJ90" s="2"/>
      <c r="NBK90" s="2"/>
      <c r="NBL90" s="2"/>
      <c r="NBM90" s="2"/>
      <c r="NBN90" s="2"/>
      <c r="NBO90" s="2"/>
      <c r="NBP90" s="2"/>
      <c r="NBQ90" s="2"/>
      <c r="NBR90" s="2"/>
      <c r="NBS90" s="2"/>
      <c r="NBT90" s="2"/>
      <c r="NBU90" s="2"/>
      <c r="NBV90" s="2"/>
      <c r="NBW90" s="2"/>
      <c r="NBX90" s="2"/>
      <c r="NBY90" s="2"/>
      <c r="NBZ90" s="2"/>
      <c r="NCA90" s="2"/>
      <c r="NCB90" s="2"/>
      <c r="NCC90" s="2"/>
      <c r="NCD90" s="2"/>
      <c r="NCE90" s="2"/>
      <c r="NCF90" s="2"/>
      <c r="NCG90" s="2"/>
      <c r="NCH90" s="2"/>
      <c r="NCI90" s="2"/>
      <c r="NCJ90" s="2"/>
      <c r="NCK90" s="2"/>
      <c r="NCL90" s="2"/>
      <c r="NCM90" s="2"/>
      <c r="NCN90" s="2"/>
      <c r="NCO90" s="2"/>
      <c r="NCP90" s="2"/>
      <c r="NCQ90" s="2"/>
      <c r="NCR90" s="2"/>
      <c r="NCS90" s="2"/>
      <c r="NCT90" s="2"/>
      <c r="NCU90" s="2"/>
      <c r="NCV90" s="2"/>
      <c r="NCW90" s="2"/>
      <c r="NCX90" s="2"/>
      <c r="NCY90" s="2"/>
      <c r="NCZ90" s="2"/>
      <c r="NDA90" s="2"/>
      <c r="NDB90" s="2"/>
      <c r="NDC90" s="2"/>
      <c r="NDD90" s="2"/>
      <c r="NDE90" s="2"/>
      <c r="NDF90" s="2"/>
      <c r="NDG90" s="2"/>
      <c r="NDH90" s="2"/>
      <c r="NDI90" s="2"/>
      <c r="NDJ90" s="2"/>
      <c r="NDK90" s="2"/>
      <c r="NDL90" s="2"/>
      <c r="NDM90" s="2"/>
      <c r="NDN90" s="2"/>
      <c r="NDO90" s="2"/>
      <c r="NDP90" s="2"/>
      <c r="NDQ90" s="2"/>
      <c r="NDR90" s="2"/>
      <c r="NDS90" s="2"/>
      <c r="NDT90" s="2"/>
      <c r="NDU90" s="2"/>
      <c r="NDV90" s="2"/>
      <c r="NDW90" s="2"/>
      <c r="NDX90" s="2"/>
      <c r="NDY90" s="2"/>
      <c r="NDZ90" s="2"/>
      <c r="NEA90" s="2"/>
      <c r="NEB90" s="2"/>
      <c r="NEC90" s="2"/>
      <c r="NED90" s="2"/>
      <c r="NEE90" s="2"/>
      <c r="NEF90" s="2"/>
      <c r="NEG90" s="2"/>
      <c r="NEH90" s="2"/>
      <c r="NEI90" s="2"/>
      <c r="NEJ90" s="2"/>
      <c r="NEK90" s="2"/>
      <c r="NEL90" s="2"/>
      <c r="NEM90" s="2"/>
      <c r="NEN90" s="2"/>
      <c r="NEO90" s="2"/>
      <c r="NEP90" s="2"/>
      <c r="NEQ90" s="2"/>
      <c r="NER90" s="2"/>
      <c r="NES90" s="2"/>
      <c r="NET90" s="2"/>
      <c r="NEU90" s="2"/>
      <c r="NEV90" s="2"/>
      <c r="NEW90" s="2"/>
      <c r="NEX90" s="2"/>
      <c r="NEY90" s="2"/>
      <c r="NEZ90" s="2"/>
      <c r="NFA90" s="2"/>
      <c r="NFB90" s="2"/>
      <c r="NFC90" s="2"/>
      <c r="NFD90" s="2"/>
      <c r="NFE90" s="2"/>
      <c r="NFF90" s="2"/>
      <c r="NFG90" s="2"/>
      <c r="NFH90" s="2"/>
      <c r="NFI90" s="2"/>
      <c r="NFJ90" s="2"/>
      <c r="NFK90" s="2"/>
      <c r="NFL90" s="2"/>
      <c r="NFM90" s="2"/>
      <c r="NFN90" s="2"/>
      <c r="NFO90" s="2"/>
      <c r="NFP90" s="2"/>
      <c r="NFQ90" s="2"/>
      <c r="NFR90" s="2"/>
      <c r="NFS90" s="2"/>
      <c r="NFT90" s="2"/>
      <c r="NFU90" s="2"/>
      <c r="NFV90" s="2"/>
      <c r="NFW90" s="2"/>
      <c r="NFX90" s="2"/>
      <c r="NFY90" s="2"/>
      <c r="NFZ90" s="2"/>
      <c r="NGA90" s="2"/>
      <c r="NGB90" s="2"/>
      <c r="NGC90" s="2"/>
      <c r="NGD90" s="2"/>
      <c r="NGE90" s="2"/>
      <c r="NGF90" s="2"/>
      <c r="NGG90" s="2"/>
      <c r="NGH90" s="2"/>
      <c r="NGI90" s="2"/>
      <c r="NGJ90" s="2"/>
      <c r="NGK90" s="2"/>
      <c r="NGL90" s="2"/>
      <c r="NGM90" s="2"/>
      <c r="NGN90" s="2"/>
      <c r="NGO90" s="2"/>
      <c r="NGP90" s="2"/>
      <c r="NGQ90" s="2"/>
      <c r="NGR90" s="2"/>
      <c r="NGS90" s="2"/>
      <c r="NGT90" s="2"/>
      <c r="NGU90" s="2"/>
      <c r="NGV90" s="2"/>
      <c r="NGW90" s="2"/>
      <c r="NGX90" s="2"/>
      <c r="NGY90" s="2"/>
      <c r="NGZ90" s="2"/>
      <c r="NHA90" s="2"/>
      <c r="NHB90" s="2"/>
      <c r="NHC90" s="2"/>
      <c r="NHD90" s="2"/>
      <c r="NHE90" s="2"/>
      <c r="NHF90" s="2"/>
      <c r="NHG90" s="2"/>
      <c r="NHH90" s="2"/>
      <c r="NHI90" s="2"/>
      <c r="NHJ90" s="2"/>
      <c r="NHK90" s="2"/>
      <c r="NHL90" s="2"/>
      <c r="NHM90" s="2"/>
      <c r="NHN90" s="2"/>
      <c r="NHO90" s="2"/>
      <c r="NHP90" s="2"/>
      <c r="NHQ90" s="2"/>
      <c r="NHR90" s="2"/>
      <c r="NHS90" s="2"/>
      <c r="NHT90" s="2"/>
      <c r="NHU90" s="2"/>
      <c r="NHV90" s="2"/>
      <c r="NHW90" s="2"/>
      <c r="NHX90" s="2"/>
      <c r="NHY90" s="2"/>
      <c r="NHZ90" s="2"/>
      <c r="NIA90" s="2"/>
      <c r="NIB90" s="2"/>
      <c r="NIC90" s="2"/>
      <c r="NID90" s="2"/>
      <c r="NIE90" s="2"/>
      <c r="NIF90" s="2"/>
      <c r="NIG90" s="2"/>
      <c r="NIH90" s="2"/>
      <c r="NII90" s="2"/>
      <c r="NIJ90" s="2"/>
      <c r="NIK90" s="2"/>
      <c r="NIL90" s="2"/>
      <c r="NIM90" s="2"/>
      <c r="NIN90" s="2"/>
      <c r="NIO90" s="2"/>
      <c r="NIP90" s="2"/>
      <c r="NIQ90" s="2"/>
      <c r="NIR90" s="2"/>
      <c r="NIS90" s="2"/>
      <c r="NIT90" s="2"/>
      <c r="NIU90" s="2"/>
      <c r="NIV90" s="2"/>
      <c r="NIW90" s="2"/>
      <c r="NIX90" s="2"/>
      <c r="NIY90" s="2"/>
      <c r="NIZ90" s="2"/>
      <c r="NJA90" s="2"/>
      <c r="NJB90" s="2"/>
      <c r="NJC90" s="2"/>
      <c r="NJD90" s="2"/>
      <c r="NJE90" s="2"/>
      <c r="NJF90" s="2"/>
      <c r="NJG90" s="2"/>
      <c r="NJH90" s="2"/>
      <c r="NJI90" s="2"/>
      <c r="NJJ90" s="2"/>
      <c r="NJK90" s="2"/>
      <c r="NJL90" s="2"/>
      <c r="NJM90" s="2"/>
      <c r="NJN90" s="2"/>
      <c r="NJO90" s="2"/>
      <c r="NJP90" s="2"/>
      <c r="NJQ90" s="2"/>
      <c r="NJR90" s="2"/>
      <c r="NJS90" s="2"/>
      <c r="NJT90" s="2"/>
      <c r="NJU90" s="2"/>
      <c r="NJV90" s="2"/>
      <c r="NJW90" s="2"/>
      <c r="NJX90" s="2"/>
      <c r="NJY90" s="2"/>
      <c r="NJZ90" s="2"/>
      <c r="NKA90" s="2"/>
      <c r="NKB90" s="2"/>
      <c r="NKC90" s="2"/>
      <c r="NKD90" s="2"/>
      <c r="NKE90" s="2"/>
      <c r="NKF90" s="2"/>
      <c r="NKG90" s="2"/>
      <c r="NKH90" s="2"/>
      <c r="NKI90" s="2"/>
      <c r="NKJ90" s="2"/>
      <c r="NKK90" s="2"/>
      <c r="NKL90" s="2"/>
      <c r="NKM90" s="2"/>
      <c r="NKN90" s="2"/>
      <c r="NKO90" s="2"/>
      <c r="NKP90" s="2"/>
      <c r="NKQ90" s="2"/>
      <c r="NKR90" s="2"/>
      <c r="NKS90" s="2"/>
      <c r="NKT90" s="2"/>
      <c r="NKU90" s="2"/>
      <c r="NKV90" s="2"/>
      <c r="NKW90" s="2"/>
      <c r="NKX90" s="2"/>
      <c r="NKY90" s="2"/>
      <c r="NKZ90" s="2"/>
      <c r="NLA90" s="2"/>
      <c r="NLB90" s="2"/>
      <c r="NLC90" s="2"/>
      <c r="NLD90" s="2"/>
      <c r="NLE90" s="2"/>
      <c r="NLF90" s="2"/>
      <c r="NLG90" s="2"/>
      <c r="NLH90" s="2"/>
      <c r="NLI90" s="2"/>
      <c r="NLJ90" s="2"/>
      <c r="NLK90" s="2"/>
      <c r="NLL90" s="2"/>
      <c r="NLM90" s="2"/>
      <c r="NLN90" s="2"/>
      <c r="NLO90" s="2"/>
      <c r="NLP90" s="2"/>
      <c r="NLQ90" s="2"/>
      <c r="NLR90" s="2"/>
      <c r="NLS90" s="2"/>
      <c r="NLT90" s="2"/>
      <c r="NLU90" s="2"/>
      <c r="NLV90" s="2"/>
      <c r="NLW90" s="2"/>
      <c r="NLX90" s="2"/>
      <c r="NLY90" s="2"/>
      <c r="NLZ90" s="2"/>
      <c r="NMA90" s="2"/>
      <c r="NMB90" s="2"/>
      <c r="NMC90" s="2"/>
      <c r="NMD90" s="2"/>
      <c r="NME90" s="2"/>
      <c r="NMF90" s="2"/>
      <c r="NMG90" s="2"/>
      <c r="NMH90" s="2"/>
      <c r="NMI90" s="2"/>
      <c r="NMJ90" s="2"/>
      <c r="NMK90" s="2"/>
      <c r="NML90" s="2"/>
      <c r="NMM90" s="2"/>
      <c r="NMN90" s="2"/>
      <c r="NMO90" s="2"/>
      <c r="NMP90" s="2"/>
      <c r="NMQ90" s="2"/>
      <c r="NMR90" s="2"/>
      <c r="NMS90" s="2"/>
      <c r="NMT90" s="2"/>
      <c r="NMU90" s="2"/>
      <c r="NMV90" s="2"/>
      <c r="NMW90" s="2"/>
      <c r="NMX90" s="2"/>
      <c r="NMY90" s="2"/>
      <c r="NMZ90" s="2"/>
      <c r="NNA90" s="2"/>
      <c r="NNB90" s="2"/>
      <c r="NNC90" s="2"/>
      <c r="NND90" s="2"/>
      <c r="NNE90" s="2"/>
      <c r="NNF90" s="2"/>
      <c r="NNG90" s="2"/>
      <c r="NNH90" s="2"/>
      <c r="NNI90" s="2"/>
      <c r="NNJ90" s="2"/>
      <c r="NNK90" s="2"/>
      <c r="NNL90" s="2"/>
      <c r="NNM90" s="2"/>
      <c r="NNN90" s="2"/>
      <c r="NNO90" s="2"/>
      <c r="NNP90" s="2"/>
      <c r="NNQ90" s="2"/>
      <c r="NNR90" s="2"/>
      <c r="NNS90" s="2"/>
      <c r="NNT90" s="2"/>
      <c r="NNU90" s="2"/>
      <c r="NNV90" s="2"/>
      <c r="NNW90" s="2"/>
      <c r="NNX90" s="2"/>
      <c r="NNY90" s="2"/>
      <c r="NNZ90" s="2"/>
      <c r="NOA90" s="2"/>
      <c r="NOB90" s="2"/>
      <c r="NOC90" s="2"/>
      <c r="NOD90" s="2"/>
      <c r="NOE90" s="2"/>
      <c r="NOF90" s="2"/>
      <c r="NOG90" s="2"/>
      <c r="NOH90" s="2"/>
      <c r="NOI90" s="2"/>
      <c r="NOJ90" s="2"/>
      <c r="NOK90" s="2"/>
      <c r="NOL90" s="2"/>
      <c r="NOM90" s="2"/>
      <c r="NON90" s="2"/>
      <c r="NOO90" s="2"/>
      <c r="NOP90" s="2"/>
      <c r="NOQ90" s="2"/>
      <c r="NOR90" s="2"/>
      <c r="NOS90" s="2"/>
      <c r="NOT90" s="2"/>
      <c r="NOU90" s="2"/>
      <c r="NOV90" s="2"/>
      <c r="NOW90" s="2"/>
      <c r="NOX90" s="2"/>
      <c r="NOY90" s="2"/>
      <c r="NOZ90" s="2"/>
      <c r="NPA90" s="2"/>
      <c r="NPB90" s="2"/>
      <c r="NPC90" s="2"/>
      <c r="NPD90" s="2"/>
      <c r="NPE90" s="2"/>
      <c r="NPF90" s="2"/>
      <c r="NPG90" s="2"/>
      <c r="NPH90" s="2"/>
      <c r="NPI90" s="2"/>
      <c r="NPJ90" s="2"/>
      <c r="NPK90" s="2"/>
      <c r="NPL90" s="2"/>
      <c r="NPM90" s="2"/>
      <c r="NPN90" s="2"/>
      <c r="NPO90" s="2"/>
      <c r="NPP90" s="2"/>
      <c r="NPQ90" s="2"/>
      <c r="NPR90" s="2"/>
      <c r="NPS90" s="2"/>
      <c r="NPT90" s="2"/>
      <c r="NPU90" s="2"/>
      <c r="NPV90" s="2"/>
      <c r="NPW90" s="2"/>
      <c r="NPX90" s="2"/>
      <c r="NPY90" s="2"/>
      <c r="NPZ90" s="2"/>
      <c r="NQA90" s="2"/>
      <c r="NQB90" s="2"/>
      <c r="NQC90" s="2"/>
      <c r="NQD90" s="2"/>
      <c r="NQE90" s="2"/>
      <c r="NQF90" s="2"/>
      <c r="NQG90" s="2"/>
      <c r="NQH90" s="2"/>
      <c r="NQI90" s="2"/>
      <c r="NQJ90" s="2"/>
      <c r="NQK90" s="2"/>
      <c r="NQL90" s="2"/>
      <c r="NQM90" s="2"/>
      <c r="NQN90" s="2"/>
      <c r="NQO90" s="2"/>
      <c r="NQP90" s="2"/>
      <c r="NQQ90" s="2"/>
      <c r="NQR90" s="2"/>
      <c r="NQS90" s="2"/>
      <c r="NQT90" s="2"/>
      <c r="NQU90" s="2"/>
      <c r="NQV90" s="2"/>
      <c r="NQW90" s="2"/>
      <c r="NQX90" s="2"/>
      <c r="NQY90" s="2"/>
      <c r="NQZ90" s="2"/>
      <c r="NRA90" s="2"/>
      <c r="NRB90" s="2"/>
      <c r="NRC90" s="2"/>
      <c r="NRD90" s="2"/>
      <c r="NRE90" s="2"/>
      <c r="NRF90" s="2"/>
      <c r="NRG90" s="2"/>
      <c r="NRH90" s="2"/>
      <c r="NRI90" s="2"/>
      <c r="NRJ90" s="2"/>
      <c r="NRK90" s="2"/>
      <c r="NRL90" s="2"/>
      <c r="NRM90" s="2"/>
      <c r="NRN90" s="2"/>
      <c r="NRO90" s="2"/>
      <c r="NRP90" s="2"/>
      <c r="NRQ90" s="2"/>
      <c r="NRR90" s="2"/>
      <c r="NRS90" s="2"/>
      <c r="NRT90" s="2"/>
      <c r="NRU90" s="2"/>
      <c r="NRV90" s="2"/>
      <c r="NRW90" s="2"/>
      <c r="NRX90" s="2"/>
      <c r="NRY90" s="2"/>
      <c r="NRZ90" s="2"/>
      <c r="NSA90" s="2"/>
      <c r="NSB90" s="2"/>
      <c r="NSC90" s="2"/>
      <c r="NSD90" s="2"/>
      <c r="NSE90" s="2"/>
      <c r="NSF90" s="2"/>
      <c r="NSG90" s="2"/>
      <c r="NSH90" s="2"/>
      <c r="NSI90" s="2"/>
      <c r="NSJ90" s="2"/>
      <c r="NSK90" s="2"/>
      <c r="NSL90" s="2"/>
      <c r="NSM90" s="2"/>
      <c r="NSN90" s="2"/>
      <c r="NSO90" s="2"/>
      <c r="NSP90" s="2"/>
      <c r="NSQ90" s="2"/>
      <c r="NSR90" s="2"/>
      <c r="NSS90" s="2"/>
      <c r="NST90" s="2"/>
      <c r="NSU90" s="2"/>
      <c r="NSV90" s="2"/>
      <c r="NSW90" s="2"/>
      <c r="NSX90" s="2"/>
      <c r="NSY90" s="2"/>
      <c r="NSZ90" s="2"/>
      <c r="NTA90" s="2"/>
      <c r="NTB90" s="2"/>
      <c r="NTC90" s="2"/>
      <c r="NTD90" s="2"/>
      <c r="NTE90" s="2"/>
      <c r="NTF90" s="2"/>
      <c r="NTG90" s="2"/>
      <c r="NTH90" s="2"/>
      <c r="NTI90" s="2"/>
      <c r="NTJ90" s="2"/>
      <c r="NTK90" s="2"/>
      <c r="NTL90" s="2"/>
      <c r="NTM90" s="2"/>
      <c r="NTN90" s="2"/>
      <c r="NTO90" s="2"/>
      <c r="NTP90" s="2"/>
      <c r="NTQ90" s="2"/>
      <c r="NTR90" s="2"/>
      <c r="NTS90" s="2"/>
      <c r="NTT90" s="2"/>
      <c r="NTU90" s="2"/>
      <c r="NTV90" s="2"/>
      <c r="NTW90" s="2"/>
      <c r="NTX90" s="2"/>
      <c r="NTY90" s="2"/>
      <c r="NTZ90" s="2"/>
      <c r="NUA90" s="2"/>
      <c r="NUB90" s="2"/>
      <c r="NUC90" s="2"/>
      <c r="NUD90" s="2"/>
      <c r="NUE90" s="2"/>
      <c r="NUF90" s="2"/>
      <c r="NUG90" s="2"/>
      <c r="NUH90" s="2"/>
      <c r="NUI90" s="2"/>
      <c r="NUJ90" s="2"/>
      <c r="NUK90" s="2"/>
      <c r="NUL90" s="2"/>
      <c r="NUM90" s="2"/>
      <c r="NUN90" s="2"/>
      <c r="NUO90" s="2"/>
      <c r="NUP90" s="2"/>
      <c r="NUQ90" s="2"/>
      <c r="NUR90" s="2"/>
      <c r="NUS90" s="2"/>
      <c r="NUT90" s="2"/>
      <c r="NUU90" s="2"/>
      <c r="NUV90" s="2"/>
      <c r="NUW90" s="2"/>
      <c r="NUX90" s="2"/>
      <c r="NUY90" s="2"/>
      <c r="NUZ90" s="2"/>
      <c r="NVA90" s="2"/>
      <c r="NVB90" s="2"/>
      <c r="NVC90" s="2"/>
      <c r="NVD90" s="2"/>
      <c r="NVE90" s="2"/>
      <c r="NVF90" s="2"/>
      <c r="NVG90" s="2"/>
      <c r="NVH90" s="2"/>
      <c r="NVI90" s="2"/>
      <c r="NVJ90" s="2"/>
      <c r="NVK90" s="2"/>
      <c r="NVL90" s="2"/>
      <c r="NVM90" s="2"/>
      <c r="NVN90" s="2"/>
      <c r="NVO90" s="2"/>
      <c r="NVP90" s="2"/>
      <c r="NVQ90" s="2"/>
      <c r="NVR90" s="2"/>
      <c r="NVS90" s="2"/>
      <c r="NVT90" s="2"/>
      <c r="NVU90" s="2"/>
      <c r="NVV90" s="2"/>
      <c r="NVW90" s="2"/>
      <c r="NVX90" s="2"/>
      <c r="NVY90" s="2"/>
      <c r="NVZ90" s="2"/>
      <c r="NWA90" s="2"/>
      <c r="NWB90" s="2"/>
      <c r="NWC90" s="2"/>
      <c r="NWD90" s="2"/>
      <c r="NWE90" s="2"/>
      <c r="NWF90" s="2"/>
      <c r="NWG90" s="2"/>
      <c r="NWH90" s="2"/>
      <c r="NWI90" s="2"/>
      <c r="NWJ90" s="2"/>
      <c r="NWK90" s="2"/>
      <c r="NWL90" s="2"/>
      <c r="NWM90" s="2"/>
      <c r="NWN90" s="2"/>
      <c r="NWO90" s="2"/>
      <c r="NWP90" s="2"/>
      <c r="NWQ90" s="2"/>
      <c r="NWR90" s="2"/>
      <c r="NWS90" s="2"/>
      <c r="NWT90" s="2"/>
      <c r="NWU90" s="2"/>
      <c r="NWV90" s="2"/>
      <c r="NWW90" s="2"/>
      <c r="NWX90" s="2"/>
      <c r="NWY90" s="2"/>
      <c r="NWZ90" s="2"/>
      <c r="NXA90" s="2"/>
      <c r="NXB90" s="2"/>
      <c r="NXC90" s="2"/>
      <c r="NXD90" s="2"/>
      <c r="NXE90" s="2"/>
      <c r="NXF90" s="2"/>
      <c r="NXG90" s="2"/>
      <c r="NXH90" s="2"/>
      <c r="NXI90" s="2"/>
      <c r="NXJ90" s="2"/>
      <c r="NXK90" s="2"/>
      <c r="NXL90" s="2"/>
      <c r="NXM90" s="2"/>
      <c r="NXN90" s="2"/>
      <c r="NXO90" s="2"/>
      <c r="NXP90" s="2"/>
      <c r="NXQ90" s="2"/>
      <c r="NXR90" s="2"/>
      <c r="NXS90" s="2"/>
      <c r="NXT90" s="2"/>
      <c r="NXU90" s="2"/>
      <c r="NXV90" s="2"/>
      <c r="NXW90" s="2"/>
      <c r="NXX90" s="2"/>
      <c r="NXY90" s="2"/>
      <c r="NXZ90" s="2"/>
      <c r="NYA90" s="2"/>
      <c r="NYB90" s="2"/>
      <c r="NYC90" s="2"/>
      <c r="NYD90" s="2"/>
      <c r="NYE90" s="2"/>
      <c r="NYF90" s="2"/>
      <c r="NYG90" s="2"/>
      <c r="NYH90" s="2"/>
      <c r="NYI90" s="2"/>
      <c r="NYJ90" s="2"/>
      <c r="NYK90" s="2"/>
      <c r="NYL90" s="2"/>
      <c r="NYM90" s="2"/>
      <c r="NYN90" s="2"/>
      <c r="NYO90" s="2"/>
      <c r="NYP90" s="2"/>
      <c r="NYQ90" s="2"/>
      <c r="NYR90" s="2"/>
      <c r="NYS90" s="2"/>
      <c r="NYT90" s="2"/>
      <c r="NYU90" s="2"/>
      <c r="NYV90" s="2"/>
      <c r="NYW90" s="2"/>
      <c r="NYX90" s="2"/>
      <c r="NYY90" s="2"/>
      <c r="NYZ90" s="2"/>
      <c r="NZA90" s="2"/>
      <c r="NZB90" s="2"/>
      <c r="NZC90" s="2"/>
      <c r="NZD90" s="2"/>
      <c r="NZE90" s="2"/>
      <c r="NZF90" s="2"/>
      <c r="NZG90" s="2"/>
      <c r="NZH90" s="2"/>
      <c r="NZI90" s="2"/>
      <c r="NZJ90" s="2"/>
      <c r="NZK90" s="2"/>
      <c r="NZL90" s="2"/>
      <c r="NZM90" s="2"/>
      <c r="NZN90" s="2"/>
      <c r="NZO90" s="2"/>
      <c r="NZP90" s="2"/>
      <c r="NZQ90" s="2"/>
      <c r="NZR90" s="2"/>
      <c r="NZS90" s="2"/>
      <c r="NZT90" s="2"/>
      <c r="NZU90" s="2"/>
      <c r="NZV90" s="2"/>
      <c r="NZW90" s="2"/>
      <c r="NZX90" s="2"/>
      <c r="NZY90" s="2"/>
      <c r="NZZ90" s="2"/>
      <c r="OAA90" s="2"/>
      <c r="OAB90" s="2"/>
      <c r="OAC90" s="2"/>
      <c r="OAD90" s="2"/>
      <c r="OAE90" s="2"/>
      <c r="OAF90" s="2"/>
      <c r="OAG90" s="2"/>
      <c r="OAH90" s="2"/>
      <c r="OAI90" s="2"/>
      <c r="OAJ90" s="2"/>
      <c r="OAK90" s="2"/>
      <c r="OAL90" s="2"/>
      <c r="OAM90" s="2"/>
      <c r="OAN90" s="2"/>
      <c r="OAO90" s="2"/>
      <c r="OAP90" s="2"/>
      <c r="OAQ90" s="2"/>
      <c r="OAR90" s="2"/>
      <c r="OAS90" s="2"/>
      <c r="OAT90" s="2"/>
      <c r="OAU90" s="2"/>
      <c r="OAV90" s="2"/>
      <c r="OAW90" s="2"/>
      <c r="OAX90" s="2"/>
      <c r="OAY90" s="2"/>
      <c r="OAZ90" s="2"/>
      <c r="OBA90" s="2"/>
      <c r="OBB90" s="2"/>
      <c r="OBC90" s="2"/>
      <c r="OBD90" s="2"/>
      <c r="OBE90" s="2"/>
      <c r="OBF90" s="2"/>
      <c r="OBG90" s="2"/>
      <c r="OBH90" s="2"/>
      <c r="OBI90" s="2"/>
      <c r="OBJ90" s="2"/>
      <c r="OBK90" s="2"/>
      <c r="OBL90" s="2"/>
      <c r="OBM90" s="2"/>
      <c r="OBN90" s="2"/>
      <c r="OBO90" s="2"/>
      <c r="OBP90" s="2"/>
      <c r="OBQ90" s="2"/>
      <c r="OBR90" s="2"/>
      <c r="OBS90" s="2"/>
      <c r="OBT90" s="2"/>
      <c r="OBU90" s="2"/>
      <c r="OBV90" s="2"/>
      <c r="OBW90" s="2"/>
      <c r="OBX90" s="2"/>
      <c r="OBY90" s="2"/>
      <c r="OBZ90" s="2"/>
      <c r="OCA90" s="2"/>
      <c r="OCB90" s="2"/>
      <c r="OCC90" s="2"/>
      <c r="OCD90" s="2"/>
      <c r="OCE90" s="2"/>
      <c r="OCF90" s="2"/>
      <c r="OCG90" s="2"/>
      <c r="OCH90" s="2"/>
      <c r="OCI90" s="2"/>
      <c r="OCJ90" s="2"/>
      <c r="OCK90" s="2"/>
      <c r="OCL90" s="2"/>
      <c r="OCM90" s="2"/>
      <c r="OCN90" s="2"/>
      <c r="OCO90" s="2"/>
      <c r="OCP90" s="2"/>
      <c r="OCQ90" s="2"/>
      <c r="OCR90" s="2"/>
      <c r="OCS90" s="2"/>
      <c r="OCT90" s="2"/>
      <c r="OCU90" s="2"/>
      <c r="OCV90" s="2"/>
      <c r="OCW90" s="2"/>
      <c r="OCX90" s="2"/>
      <c r="OCY90" s="2"/>
      <c r="OCZ90" s="2"/>
      <c r="ODA90" s="2"/>
      <c r="ODB90" s="2"/>
      <c r="ODC90" s="2"/>
      <c r="ODD90" s="2"/>
      <c r="ODE90" s="2"/>
      <c r="ODF90" s="2"/>
      <c r="ODG90" s="2"/>
      <c r="ODH90" s="2"/>
      <c r="ODI90" s="2"/>
      <c r="ODJ90" s="2"/>
      <c r="ODK90" s="2"/>
      <c r="ODL90" s="2"/>
      <c r="ODM90" s="2"/>
      <c r="ODN90" s="2"/>
      <c r="ODO90" s="2"/>
      <c r="ODP90" s="2"/>
      <c r="ODQ90" s="2"/>
      <c r="ODR90" s="2"/>
      <c r="ODS90" s="2"/>
      <c r="ODT90" s="2"/>
      <c r="ODU90" s="2"/>
      <c r="ODV90" s="2"/>
      <c r="ODW90" s="2"/>
      <c r="ODX90" s="2"/>
      <c r="ODY90" s="2"/>
      <c r="ODZ90" s="2"/>
      <c r="OEA90" s="2"/>
      <c r="OEB90" s="2"/>
      <c r="OEC90" s="2"/>
      <c r="OED90" s="2"/>
      <c r="OEE90" s="2"/>
      <c r="OEF90" s="2"/>
      <c r="OEG90" s="2"/>
      <c r="OEH90" s="2"/>
      <c r="OEI90" s="2"/>
      <c r="OEJ90" s="2"/>
      <c r="OEK90" s="2"/>
      <c r="OEL90" s="2"/>
      <c r="OEM90" s="2"/>
      <c r="OEN90" s="2"/>
      <c r="OEO90" s="2"/>
      <c r="OEP90" s="2"/>
      <c r="OEQ90" s="2"/>
      <c r="OER90" s="2"/>
      <c r="OES90" s="2"/>
      <c r="OET90" s="2"/>
      <c r="OEU90" s="2"/>
      <c r="OEV90" s="2"/>
      <c r="OEW90" s="2"/>
      <c r="OEX90" s="2"/>
      <c r="OEY90" s="2"/>
      <c r="OEZ90" s="2"/>
      <c r="OFA90" s="2"/>
      <c r="OFB90" s="2"/>
      <c r="OFC90" s="2"/>
      <c r="OFD90" s="2"/>
      <c r="OFE90" s="2"/>
      <c r="OFF90" s="2"/>
      <c r="OFG90" s="2"/>
      <c r="OFH90" s="2"/>
      <c r="OFI90" s="2"/>
      <c r="OFJ90" s="2"/>
      <c r="OFK90" s="2"/>
      <c r="OFL90" s="2"/>
      <c r="OFM90" s="2"/>
      <c r="OFN90" s="2"/>
      <c r="OFO90" s="2"/>
      <c r="OFP90" s="2"/>
      <c r="OFQ90" s="2"/>
      <c r="OFR90" s="2"/>
      <c r="OFS90" s="2"/>
      <c r="OFT90" s="2"/>
      <c r="OFU90" s="2"/>
      <c r="OFV90" s="2"/>
      <c r="OFW90" s="2"/>
      <c r="OFX90" s="2"/>
      <c r="OFY90" s="2"/>
      <c r="OFZ90" s="2"/>
      <c r="OGA90" s="2"/>
      <c r="OGB90" s="2"/>
      <c r="OGC90" s="2"/>
      <c r="OGD90" s="2"/>
      <c r="OGE90" s="2"/>
      <c r="OGF90" s="2"/>
      <c r="OGG90" s="2"/>
      <c r="OGH90" s="2"/>
      <c r="OGI90" s="2"/>
      <c r="OGJ90" s="2"/>
      <c r="OGK90" s="2"/>
      <c r="OGL90" s="2"/>
      <c r="OGM90" s="2"/>
      <c r="OGN90" s="2"/>
      <c r="OGO90" s="2"/>
      <c r="OGP90" s="2"/>
      <c r="OGQ90" s="2"/>
      <c r="OGR90" s="2"/>
      <c r="OGS90" s="2"/>
      <c r="OGT90" s="2"/>
      <c r="OGU90" s="2"/>
      <c r="OGV90" s="2"/>
      <c r="OGW90" s="2"/>
      <c r="OGX90" s="2"/>
      <c r="OGY90" s="2"/>
      <c r="OGZ90" s="2"/>
      <c r="OHA90" s="2"/>
      <c r="OHB90" s="2"/>
      <c r="OHC90" s="2"/>
      <c r="OHD90" s="2"/>
      <c r="OHE90" s="2"/>
      <c r="OHF90" s="2"/>
      <c r="OHG90" s="2"/>
      <c r="OHH90" s="2"/>
      <c r="OHI90" s="2"/>
      <c r="OHJ90" s="2"/>
      <c r="OHK90" s="2"/>
      <c r="OHL90" s="2"/>
      <c r="OHM90" s="2"/>
      <c r="OHN90" s="2"/>
      <c r="OHO90" s="2"/>
      <c r="OHP90" s="2"/>
      <c r="OHQ90" s="2"/>
      <c r="OHR90" s="2"/>
      <c r="OHS90" s="2"/>
      <c r="OHT90" s="2"/>
      <c r="OHU90" s="2"/>
      <c r="OHV90" s="2"/>
      <c r="OHW90" s="2"/>
      <c r="OHX90" s="2"/>
      <c r="OHY90" s="2"/>
      <c r="OHZ90" s="2"/>
      <c r="OIA90" s="2"/>
      <c r="OIB90" s="2"/>
      <c r="OIC90" s="2"/>
      <c r="OID90" s="2"/>
      <c r="OIE90" s="2"/>
      <c r="OIF90" s="2"/>
      <c r="OIG90" s="2"/>
      <c r="OIH90" s="2"/>
      <c r="OII90" s="2"/>
      <c r="OIJ90" s="2"/>
      <c r="OIK90" s="2"/>
      <c r="OIL90" s="2"/>
      <c r="OIM90" s="2"/>
      <c r="OIN90" s="2"/>
      <c r="OIO90" s="2"/>
      <c r="OIP90" s="2"/>
      <c r="OIQ90" s="2"/>
      <c r="OIR90" s="2"/>
      <c r="OIS90" s="2"/>
      <c r="OIT90" s="2"/>
      <c r="OIU90" s="2"/>
      <c r="OIV90" s="2"/>
      <c r="OIW90" s="2"/>
      <c r="OIX90" s="2"/>
      <c r="OIY90" s="2"/>
      <c r="OIZ90" s="2"/>
      <c r="OJA90" s="2"/>
      <c r="OJB90" s="2"/>
      <c r="OJC90" s="2"/>
      <c r="OJD90" s="2"/>
      <c r="OJE90" s="2"/>
      <c r="OJF90" s="2"/>
      <c r="OJG90" s="2"/>
      <c r="OJH90" s="2"/>
      <c r="OJI90" s="2"/>
      <c r="OJJ90" s="2"/>
      <c r="OJK90" s="2"/>
      <c r="OJL90" s="2"/>
      <c r="OJM90" s="2"/>
      <c r="OJN90" s="2"/>
      <c r="OJO90" s="2"/>
      <c r="OJP90" s="2"/>
      <c r="OJQ90" s="2"/>
      <c r="OJR90" s="2"/>
      <c r="OJS90" s="2"/>
      <c r="OJT90" s="2"/>
      <c r="OJU90" s="2"/>
      <c r="OJV90" s="2"/>
      <c r="OJW90" s="2"/>
      <c r="OJX90" s="2"/>
      <c r="OJY90" s="2"/>
      <c r="OJZ90" s="2"/>
      <c r="OKA90" s="2"/>
      <c r="OKB90" s="2"/>
      <c r="OKC90" s="2"/>
      <c r="OKD90" s="2"/>
      <c r="OKE90" s="2"/>
      <c r="OKF90" s="2"/>
      <c r="OKG90" s="2"/>
      <c r="OKH90" s="2"/>
      <c r="OKI90" s="2"/>
      <c r="OKJ90" s="2"/>
      <c r="OKK90" s="2"/>
      <c r="OKL90" s="2"/>
      <c r="OKM90" s="2"/>
      <c r="OKN90" s="2"/>
      <c r="OKO90" s="2"/>
      <c r="OKP90" s="2"/>
      <c r="OKQ90" s="2"/>
      <c r="OKR90" s="2"/>
      <c r="OKS90" s="2"/>
      <c r="OKT90" s="2"/>
      <c r="OKU90" s="2"/>
      <c r="OKV90" s="2"/>
      <c r="OKW90" s="2"/>
      <c r="OKX90" s="2"/>
      <c r="OKY90" s="2"/>
      <c r="OKZ90" s="2"/>
      <c r="OLA90" s="2"/>
      <c r="OLB90" s="2"/>
      <c r="OLC90" s="2"/>
      <c r="OLD90" s="2"/>
      <c r="OLE90" s="2"/>
      <c r="OLF90" s="2"/>
      <c r="OLG90" s="2"/>
      <c r="OLH90" s="2"/>
      <c r="OLI90" s="2"/>
      <c r="OLJ90" s="2"/>
      <c r="OLK90" s="2"/>
      <c r="OLL90" s="2"/>
      <c r="OLM90" s="2"/>
      <c r="OLN90" s="2"/>
      <c r="OLO90" s="2"/>
      <c r="OLP90" s="2"/>
      <c r="OLQ90" s="2"/>
      <c r="OLR90" s="2"/>
      <c r="OLS90" s="2"/>
      <c r="OLT90" s="2"/>
      <c r="OLU90" s="2"/>
      <c r="OLV90" s="2"/>
      <c r="OLW90" s="2"/>
      <c r="OLX90" s="2"/>
      <c r="OLY90" s="2"/>
      <c r="OLZ90" s="2"/>
      <c r="OMA90" s="2"/>
      <c r="OMB90" s="2"/>
      <c r="OMC90" s="2"/>
      <c r="OMD90" s="2"/>
      <c r="OME90" s="2"/>
      <c r="OMF90" s="2"/>
      <c r="OMG90" s="2"/>
      <c r="OMH90" s="2"/>
      <c r="OMI90" s="2"/>
      <c r="OMJ90" s="2"/>
      <c r="OMK90" s="2"/>
      <c r="OML90" s="2"/>
      <c r="OMM90" s="2"/>
      <c r="OMN90" s="2"/>
      <c r="OMO90" s="2"/>
      <c r="OMP90" s="2"/>
      <c r="OMQ90" s="2"/>
      <c r="OMR90" s="2"/>
      <c r="OMS90" s="2"/>
      <c r="OMT90" s="2"/>
      <c r="OMU90" s="2"/>
      <c r="OMV90" s="2"/>
      <c r="OMW90" s="2"/>
      <c r="OMX90" s="2"/>
      <c r="OMY90" s="2"/>
      <c r="OMZ90" s="2"/>
      <c r="ONA90" s="2"/>
      <c r="ONB90" s="2"/>
      <c r="ONC90" s="2"/>
      <c r="OND90" s="2"/>
      <c r="ONE90" s="2"/>
      <c r="ONF90" s="2"/>
      <c r="ONG90" s="2"/>
      <c r="ONH90" s="2"/>
      <c r="ONI90" s="2"/>
      <c r="ONJ90" s="2"/>
      <c r="ONK90" s="2"/>
      <c r="ONL90" s="2"/>
      <c r="ONM90" s="2"/>
      <c r="ONN90" s="2"/>
      <c r="ONO90" s="2"/>
      <c r="ONP90" s="2"/>
      <c r="ONQ90" s="2"/>
      <c r="ONR90" s="2"/>
      <c r="ONS90" s="2"/>
      <c r="ONT90" s="2"/>
      <c r="ONU90" s="2"/>
      <c r="ONV90" s="2"/>
      <c r="ONW90" s="2"/>
      <c r="ONX90" s="2"/>
      <c r="ONY90" s="2"/>
      <c r="ONZ90" s="2"/>
      <c r="OOA90" s="2"/>
      <c r="OOB90" s="2"/>
      <c r="OOC90" s="2"/>
      <c r="OOD90" s="2"/>
      <c r="OOE90" s="2"/>
      <c r="OOF90" s="2"/>
      <c r="OOG90" s="2"/>
      <c r="OOH90" s="2"/>
      <c r="OOI90" s="2"/>
      <c r="OOJ90" s="2"/>
      <c r="OOK90" s="2"/>
      <c r="OOL90" s="2"/>
      <c r="OOM90" s="2"/>
      <c r="OON90" s="2"/>
      <c r="OOO90" s="2"/>
      <c r="OOP90" s="2"/>
      <c r="OOQ90" s="2"/>
      <c r="OOR90" s="2"/>
      <c r="OOS90" s="2"/>
      <c r="OOT90" s="2"/>
      <c r="OOU90" s="2"/>
      <c r="OOV90" s="2"/>
      <c r="OOW90" s="2"/>
      <c r="OOX90" s="2"/>
      <c r="OOY90" s="2"/>
      <c r="OOZ90" s="2"/>
      <c r="OPA90" s="2"/>
      <c r="OPB90" s="2"/>
      <c r="OPC90" s="2"/>
      <c r="OPD90" s="2"/>
      <c r="OPE90" s="2"/>
      <c r="OPF90" s="2"/>
      <c r="OPG90" s="2"/>
      <c r="OPH90" s="2"/>
      <c r="OPI90" s="2"/>
      <c r="OPJ90" s="2"/>
      <c r="OPK90" s="2"/>
      <c r="OPL90" s="2"/>
      <c r="OPM90" s="2"/>
      <c r="OPN90" s="2"/>
      <c r="OPO90" s="2"/>
      <c r="OPP90" s="2"/>
      <c r="OPQ90" s="2"/>
      <c r="OPR90" s="2"/>
      <c r="OPS90" s="2"/>
      <c r="OPT90" s="2"/>
      <c r="OPU90" s="2"/>
      <c r="OPV90" s="2"/>
      <c r="OPW90" s="2"/>
      <c r="OPX90" s="2"/>
      <c r="OPY90" s="2"/>
      <c r="OPZ90" s="2"/>
      <c r="OQA90" s="2"/>
      <c r="OQB90" s="2"/>
      <c r="OQC90" s="2"/>
      <c r="OQD90" s="2"/>
      <c r="OQE90" s="2"/>
      <c r="OQF90" s="2"/>
      <c r="OQG90" s="2"/>
      <c r="OQH90" s="2"/>
      <c r="OQI90" s="2"/>
      <c r="OQJ90" s="2"/>
      <c r="OQK90" s="2"/>
      <c r="OQL90" s="2"/>
      <c r="OQM90" s="2"/>
      <c r="OQN90" s="2"/>
      <c r="OQO90" s="2"/>
      <c r="OQP90" s="2"/>
      <c r="OQQ90" s="2"/>
      <c r="OQR90" s="2"/>
      <c r="OQS90" s="2"/>
      <c r="OQT90" s="2"/>
      <c r="OQU90" s="2"/>
      <c r="OQV90" s="2"/>
      <c r="OQW90" s="2"/>
      <c r="OQX90" s="2"/>
      <c r="OQY90" s="2"/>
      <c r="OQZ90" s="2"/>
      <c r="ORA90" s="2"/>
      <c r="ORB90" s="2"/>
      <c r="ORC90" s="2"/>
      <c r="ORD90" s="2"/>
      <c r="ORE90" s="2"/>
      <c r="ORF90" s="2"/>
      <c r="ORG90" s="2"/>
      <c r="ORH90" s="2"/>
      <c r="ORI90" s="2"/>
      <c r="ORJ90" s="2"/>
      <c r="ORK90" s="2"/>
      <c r="ORL90" s="2"/>
      <c r="ORM90" s="2"/>
      <c r="ORN90" s="2"/>
      <c r="ORO90" s="2"/>
      <c r="ORP90" s="2"/>
      <c r="ORQ90" s="2"/>
      <c r="ORR90" s="2"/>
      <c r="ORS90" s="2"/>
      <c r="ORT90" s="2"/>
      <c r="ORU90" s="2"/>
      <c r="ORV90" s="2"/>
      <c r="ORW90" s="2"/>
      <c r="ORX90" s="2"/>
      <c r="ORY90" s="2"/>
      <c r="ORZ90" s="2"/>
      <c r="OSA90" s="2"/>
      <c r="OSB90" s="2"/>
      <c r="OSC90" s="2"/>
      <c r="OSD90" s="2"/>
      <c r="OSE90" s="2"/>
      <c r="OSF90" s="2"/>
      <c r="OSG90" s="2"/>
      <c r="OSH90" s="2"/>
      <c r="OSI90" s="2"/>
      <c r="OSJ90" s="2"/>
      <c r="OSK90" s="2"/>
      <c r="OSL90" s="2"/>
      <c r="OSM90" s="2"/>
      <c r="OSN90" s="2"/>
      <c r="OSO90" s="2"/>
      <c r="OSP90" s="2"/>
      <c r="OSQ90" s="2"/>
      <c r="OSR90" s="2"/>
      <c r="OSS90" s="2"/>
      <c r="OST90" s="2"/>
      <c r="OSU90" s="2"/>
      <c r="OSV90" s="2"/>
      <c r="OSW90" s="2"/>
      <c r="OSX90" s="2"/>
      <c r="OSY90" s="2"/>
      <c r="OSZ90" s="2"/>
      <c r="OTA90" s="2"/>
      <c r="OTB90" s="2"/>
      <c r="OTC90" s="2"/>
      <c r="OTD90" s="2"/>
      <c r="OTE90" s="2"/>
      <c r="OTF90" s="2"/>
      <c r="OTG90" s="2"/>
      <c r="OTH90" s="2"/>
      <c r="OTI90" s="2"/>
      <c r="OTJ90" s="2"/>
      <c r="OTK90" s="2"/>
      <c r="OTL90" s="2"/>
      <c r="OTM90" s="2"/>
      <c r="OTN90" s="2"/>
      <c r="OTO90" s="2"/>
      <c r="OTP90" s="2"/>
      <c r="OTQ90" s="2"/>
      <c r="OTR90" s="2"/>
      <c r="OTS90" s="2"/>
      <c r="OTT90" s="2"/>
      <c r="OTU90" s="2"/>
      <c r="OTV90" s="2"/>
      <c r="OTW90" s="2"/>
      <c r="OTX90" s="2"/>
      <c r="OTY90" s="2"/>
      <c r="OTZ90" s="2"/>
      <c r="OUA90" s="2"/>
      <c r="OUB90" s="2"/>
      <c r="OUC90" s="2"/>
      <c r="OUD90" s="2"/>
      <c r="OUE90" s="2"/>
      <c r="OUF90" s="2"/>
      <c r="OUG90" s="2"/>
      <c r="OUH90" s="2"/>
      <c r="OUI90" s="2"/>
      <c r="OUJ90" s="2"/>
      <c r="OUK90" s="2"/>
      <c r="OUL90" s="2"/>
      <c r="OUM90" s="2"/>
      <c r="OUN90" s="2"/>
      <c r="OUO90" s="2"/>
      <c r="OUP90" s="2"/>
      <c r="OUQ90" s="2"/>
      <c r="OUR90" s="2"/>
      <c r="OUS90" s="2"/>
      <c r="OUT90" s="2"/>
      <c r="OUU90" s="2"/>
      <c r="OUV90" s="2"/>
      <c r="OUW90" s="2"/>
      <c r="OUX90" s="2"/>
      <c r="OUY90" s="2"/>
      <c r="OUZ90" s="2"/>
      <c r="OVA90" s="2"/>
      <c r="OVB90" s="2"/>
      <c r="OVC90" s="2"/>
      <c r="OVD90" s="2"/>
      <c r="OVE90" s="2"/>
      <c r="OVF90" s="2"/>
      <c r="OVG90" s="2"/>
      <c r="OVH90" s="2"/>
      <c r="OVI90" s="2"/>
      <c r="OVJ90" s="2"/>
      <c r="OVK90" s="2"/>
      <c r="OVL90" s="2"/>
      <c r="OVM90" s="2"/>
      <c r="OVN90" s="2"/>
      <c r="OVO90" s="2"/>
      <c r="OVP90" s="2"/>
      <c r="OVQ90" s="2"/>
      <c r="OVR90" s="2"/>
      <c r="OVS90" s="2"/>
      <c r="OVT90" s="2"/>
      <c r="OVU90" s="2"/>
      <c r="OVV90" s="2"/>
      <c r="OVW90" s="2"/>
      <c r="OVX90" s="2"/>
      <c r="OVY90" s="2"/>
      <c r="OVZ90" s="2"/>
      <c r="OWA90" s="2"/>
      <c r="OWB90" s="2"/>
      <c r="OWC90" s="2"/>
      <c r="OWD90" s="2"/>
      <c r="OWE90" s="2"/>
      <c r="OWF90" s="2"/>
      <c r="OWG90" s="2"/>
      <c r="OWH90" s="2"/>
      <c r="OWI90" s="2"/>
      <c r="OWJ90" s="2"/>
      <c r="OWK90" s="2"/>
      <c r="OWL90" s="2"/>
      <c r="OWM90" s="2"/>
      <c r="OWN90" s="2"/>
      <c r="OWO90" s="2"/>
      <c r="OWP90" s="2"/>
      <c r="OWQ90" s="2"/>
      <c r="OWR90" s="2"/>
      <c r="OWS90" s="2"/>
      <c r="OWT90" s="2"/>
      <c r="OWU90" s="2"/>
      <c r="OWV90" s="2"/>
      <c r="OWW90" s="2"/>
      <c r="OWX90" s="2"/>
      <c r="OWY90" s="2"/>
      <c r="OWZ90" s="2"/>
      <c r="OXA90" s="2"/>
      <c r="OXB90" s="2"/>
      <c r="OXC90" s="2"/>
      <c r="OXD90" s="2"/>
      <c r="OXE90" s="2"/>
      <c r="OXF90" s="2"/>
      <c r="OXG90" s="2"/>
      <c r="OXH90" s="2"/>
      <c r="OXI90" s="2"/>
      <c r="OXJ90" s="2"/>
      <c r="OXK90" s="2"/>
      <c r="OXL90" s="2"/>
      <c r="OXM90" s="2"/>
      <c r="OXN90" s="2"/>
      <c r="OXO90" s="2"/>
      <c r="OXP90" s="2"/>
      <c r="OXQ90" s="2"/>
      <c r="OXR90" s="2"/>
      <c r="OXS90" s="2"/>
      <c r="OXT90" s="2"/>
      <c r="OXU90" s="2"/>
      <c r="OXV90" s="2"/>
      <c r="OXW90" s="2"/>
      <c r="OXX90" s="2"/>
      <c r="OXY90" s="2"/>
      <c r="OXZ90" s="2"/>
      <c r="OYA90" s="2"/>
      <c r="OYB90" s="2"/>
      <c r="OYC90" s="2"/>
      <c r="OYD90" s="2"/>
      <c r="OYE90" s="2"/>
      <c r="OYF90" s="2"/>
      <c r="OYG90" s="2"/>
      <c r="OYH90" s="2"/>
      <c r="OYI90" s="2"/>
      <c r="OYJ90" s="2"/>
      <c r="OYK90" s="2"/>
      <c r="OYL90" s="2"/>
      <c r="OYM90" s="2"/>
      <c r="OYN90" s="2"/>
      <c r="OYO90" s="2"/>
      <c r="OYP90" s="2"/>
      <c r="OYQ90" s="2"/>
      <c r="OYR90" s="2"/>
      <c r="OYS90" s="2"/>
      <c r="OYT90" s="2"/>
      <c r="OYU90" s="2"/>
      <c r="OYV90" s="2"/>
      <c r="OYW90" s="2"/>
      <c r="OYX90" s="2"/>
      <c r="OYY90" s="2"/>
      <c r="OYZ90" s="2"/>
      <c r="OZA90" s="2"/>
      <c r="OZB90" s="2"/>
      <c r="OZC90" s="2"/>
      <c r="OZD90" s="2"/>
      <c r="OZE90" s="2"/>
      <c r="OZF90" s="2"/>
      <c r="OZG90" s="2"/>
      <c r="OZH90" s="2"/>
      <c r="OZI90" s="2"/>
      <c r="OZJ90" s="2"/>
      <c r="OZK90" s="2"/>
      <c r="OZL90" s="2"/>
      <c r="OZM90" s="2"/>
      <c r="OZN90" s="2"/>
      <c r="OZO90" s="2"/>
      <c r="OZP90" s="2"/>
      <c r="OZQ90" s="2"/>
      <c r="OZR90" s="2"/>
      <c r="OZS90" s="2"/>
      <c r="OZT90" s="2"/>
      <c r="OZU90" s="2"/>
      <c r="OZV90" s="2"/>
      <c r="OZW90" s="2"/>
      <c r="OZX90" s="2"/>
      <c r="OZY90" s="2"/>
      <c r="OZZ90" s="2"/>
      <c r="PAA90" s="2"/>
      <c r="PAB90" s="2"/>
      <c r="PAC90" s="2"/>
      <c r="PAD90" s="2"/>
      <c r="PAE90" s="2"/>
      <c r="PAF90" s="2"/>
      <c r="PAG90" s="2"/>
      <c r="PAH90" s="2"/>
      <c r="PAI90" s="2"/>
      <c r="PAJ90" s="2"/>
      <c r="PAK90" s="2"/>
      <c r="PAL90" s="2"/>
      <c r="PAM90" s="2"/>
      <c r="PAN90" s="2"/>
      <c r="PAO90" s="2"/>
      <c r="PAP90" s="2"/>
      <c r="PAQ90" s="2"/>
      <c r="PAR90" s="2"/>
      <c r="PAS90" s="2"/>
      <c r="PAT90" s="2"/>
      <c r="PAU90" s="2"/>
      <c r="PAV90" s="2"/>
      <c r="PAW90" s="2"/>
      <c r="PAX90" s="2"/>
      <c r="PAY90" s="2"/>
      <c r="PAZ90" s="2"/>
      <c r="PBA90" s="2"/>
      <c r="PBB90" s="2"/>
      <c r="PBC90" s="2"/>
      <c r="PBD90" s="2"/>
      <c r="PBE90" s="2"/>
      <c r="PBF90" s="2"/>
      <c r="PBG90" s="2"/>
      <c r="PBH90" s="2"/>
      <c r="PBI90" s="2"/>
      <c r="PBJ90" s="2"/>
      <c r="PBK90" s="2"/>
      <c r="PBL90" s="2"/>
      <c r="PBM90" s="2"/>
      <c r="PBN90" s="2"/>
      <c r="PBO90" s="2"/>
      <c r="PBP90" s="2"/>
      <c r="PBQ90" s="2"/>
      <c r="PBR90" s="2"/>
      <c r="PBS90" s="2"/>
      <c r="PBT90" s="2"/>
      <c r="PBU90" s="2"/>
      <c r="PBV90" s="2"/>
      <c r="PBW90" s="2"/>
      <c r="PBX90" s="2"/>
      <c r="PBY90" s="2"/>
      <c r="PBZ90" s="2"/>
      <c r="PCA90" s="2"/>
      <c r="PCB90" s="2"/>
      <c r="PCC90" s="2"/>
      <c r="PCD90" s="2"/>
      <c r="PCE90" s="2"/>
      <c r="PCF90" s="2"/>
      <c r="PCG90" s="2"/>
      <c r="PCH90" s="2"/>
      <c r="PCI90" s="2"/>
      <c r="PCJ90" s="2"/>
      <c r="PCK90" s="2"/>
      <c r="PCL90" s="2"/>
      <c r="PCM90" s="2"/>
      <c r="PCN90" s="2"/>
      <c r="PCO90" s="2"/>
      <c r="PCP90" s="2"/>
      <c r="PCQ90" s="2"/>
      <c r="PCR90" s="2"/>
      <c r="PCS90" s="2"/>
      <c r="PCT90" s="2"/>
      <c r="PCU90" s="2"/>
      <c r="PCV90" s="2"/>
      <c r="PCW90" s="2"/>
      <c r="PCX90" s="2"/>
      <c r="PCY90" s="2"/>
      <c r="PCZ90" s="2"/>
      <c r="PDA90" s="2"/>
      <c r="PDB90" s="2"/>
      <c r="PDC90" s="2"/>
      <c r="PDD90" s="2"/>
      <c r="PDE90" s="2"/>
      <c r="PDF90" s="2"/>
      <c r="PDG90" s="2"/>
      <c r="PDH90" s="2"/>
      <c r="PDI90" s="2"/>
      <c r="PDJ90" s="2"/>
      <c r="PDK90" s="2"/>
      <c r="PDL90" s="2"/>
      <c r="PDM90" s="2"/>
      <c r="PDN90" s="2"/>
      <c r="PDO90" s="2"/>
      <c r="PDP90" s="2"/>
      <c r="PDQ90" s="2"/>
      <c r="PDR90" s="2"/>
      <c r="PDS90" s="2"/>
      <c r="PDT90" s="2"/>
      <c r="PDU90" s="2"/>
      <c r="PDV90" s="2"/>
      <c r="PDW90" s="2"/>
      <c r="PDX90" s="2"/>
      <c r="PDY90" s="2"/>
      <c r="PDZ90" s="2"/>
      <c r="PEA90" s="2"/>
      <c r="PEB90" s="2"/>
      <c r="PEC90" s="2"/>
      <c r="PED90" s="2"/>
      <c r="PEE90" s="2"/>
      <c r="PEF90" s="2"/>
      <c r="PEG90" s="2"/>
      <c r="PEH90" s="2"/>
      <c r="PEI90" s="2"/>
      <c r="PEJ90" s="2"/>
      <c r="PEK90" s="2"/>
      <c r="PEL90" s="2"/>
      <c r="PEM90" s="2"/>
      <c r="PEN90" s="2"/>
      <c r="PEO90" s="2"/>
      <c r="PEP90" s="2"/>
      <c r="PEQ90" s="2"/>
      <c r="PER90" s="2"/>
      <c r="PES90" s="2"/>
      <c r="PET90" s="2"/>
      <c r="PEU90" s="2"/>
      <c r="PEV90" s="2"/>
      <c r="PEW90" s="2"/>
      <c r="PEX90" s="2"/>
      <c r="PEY90" s="2"/>
      <c r="PEZ90" s="2"/>
      <c r="PFA90" s="2"/>
      <c r="PFB90" s="2"/>
      <c r="PFC90" s="2"/>
      <c r="PFD90" s="2"/>
      <c r="PFE90" s="2"/>
      <c r="PFF90" s="2"/>
      <c r="PFG90" s="2"/>
      <c r="PFH90" s="2"/>
      <c r="PFI90" s="2"/>
      <c r="PFJ90" s="2"/>
      <c r="PFK90" s="2"/>
      <c r="PFL90" s="2"/>
      <c r="PFM90" s="2"/>
      <c r="PFN90" s="2"/>
      <c r="PFO90" s="2"/>
      <c r="PFP90" s="2"/>
      <c r="PFQ90" s="2"/>
      <c r="PFR90" s="2"/>
      <c r="PFS90" s="2"/>
      <c r="PFT90" s="2"/>
      <c r="PFU90" s="2"/>
      <c r="PFV90" s="2"/>
      <c r="PFW90" s="2"/>
      <c r="PFX90" s="2"/>
      <c r="PFY90" s="2"/>
      <c r="PFZ90" s="2"/>
      <c r="PGA90" s="2"/>
      <c r="PGB90" s="2"/>
      <c r="PGC90" s="2"/>
      <c r="PGD90" s="2"/>
      <c r="PGE90" s="2"/>
      <c r="PGF90" s="2"/>
      <c r="PGG90" s="2"/>
      <c r="PGH90" s="2"/>
      <c r="PGI90" s="2"/>
      <c r="PGJ90" s="2"/>
      <c r="PGK90" s="2"/>
      <c r="PGL90" s="2"/>
      <c r="PGM90" s="2"/>
      <c r="PGN90" s="2"/>
      <c r="PGO90" s="2"/>
      <c r="PGP90" s="2"/>
      <c r="PGQ90" s="2"/>
      <c r="PGR90" s="2"/>
      <c r="PGS90" s="2"/>
      <c r="PGT90" s="2"/>
      <c r="PGU90" s="2"/>
      <c r="PGV90" s="2"/>
      <c r="PGW90" s="2"/>
      <c r="PGX90" s="2"/>
      <c r="PGY90" s="2"/>
      <c r="PGZ90" s="2"/>
      <c r="PHA90" s="2"/>
      <c r="PHB90" s="2"/>
      <c r="PHC90" s="2"/>
      <c r="PHD90" s="2"/>
      <c r="PHE90" s="2"/>
      <c r="PHF90" s="2"/>
      <c r="PHG90" s="2"/>
      <c r="PHH90" s="2"/>
      <c r="PHI90" s="2"/>
      <c r="PHJ90" s="2"/>
      <c r="PHK90" s="2"/>
      <c r="PHL90" s="2"/>
      <c r="PHM90" s="2"/>
      <c r="PHN90" s="2"/>
      <c r="PHO90" s="2"/>
      <c r="PHP90" s="2"/>
      <c r="PHQ90" s="2"/>
      <c r="PHR90" s="2"/>
      <c r="PHS90" s="2"/>
      <c r="PHT90" s="2"/>
      <c r="PHU90" s="2"/>
      <c r="PHV90" s="2"/>
      <c r="PHW90" s="2"/>
      <c r="PHX90" s="2"/>
      <c r="PHY90" s="2"/>
      <c r="PHZ90" s="2"/>
      <c r="PIA90" s="2"/>
      <c r="PIB90" s="2"/>
      <c r="PIC90" s="2"/>
      <c r="PID90" s="2"/>
      <c r="PIE90" s="2"/>
      <c r="PIF90" s="2"/>
      <c r="PIG90" s="2"/>
      <c r="PIH90" s="2"/>
      <c r="PII90" s="2"/>
      <c r="PIJ90" s="2"/>
      <c r="PIK90" s="2"/>
      <c r="PIL90" s="2"/>
      <c r="PIM90" s="2"/>
      <c r="PIN90" s="2"/>
      <c r="PIO90" s="2"/>
      <c r="PIP90" s="2"/>
      <c r="PIQ90" s="2"/>
      <c r="PIR90" s="2"/>
      <c r="PIS90" s="2"/>
      <c r="PIT90" s="2"/>
      <c r="PIU90" s="2"/>
      <c r="PIV90" s="2"/>
      <c r="PIW90" s="2"/>
      <c r="PIX90" s="2"/>
      <c r="PIY90" s="2"/>
      <c r="PIZ90" s="2"/>
      <c r="PJA90" s="2"/>
      <c r="PJB90" s="2"/>
      <c r="PJC90" s="2"/>
      <c r="PJD90" s="2"/>
      <c r="PJE90" s="2"/>
      <c r="PJF90" s="2"/>
      <c r="PJG90" s="2"/>
      <c r="PJH90" s="2"/>
      <c r="PJI90" s="2"/>
      <c r="PJJ90" s="2"/>
      <c r="PJK90" s="2"/>
      <c r="PJL90" s="2"/>
      <c r="PJM90" s="2"/>
      <c r="PJN90" s="2"/>
      <c r="PJO90" s="2"/>
      <c r="PJP90" s="2"/>
      <c r="PJQ90" s="2"/>
      <c r="PJR90" s="2"/>
      <c r="PJS90" s="2"/>
      <c r="PJT90" s="2"/>
      <c r="PJU90" s="2"/>
      <c r="PJV90" s="2"/>
      <c r="PJW90" s="2"/>
      <c r="PJX90" s="2"/>
      <c r="PJY90" s="2"/>
      <c r="PJZ90" s="2"/>
      <c r="PKA90" s="2"/>
      <c r="PKB90" s="2"/>
      <c r="PKC90" s="2"/>
      <c r="PKD90" s="2"/>
      <c r="PKE90" s="2"/>
      <c r="PKF90" s="2"/>
      <c r="PKG90" s="2"/>
      <c r="PKH90" s="2"/>
      <c r="PKI90" s="2"/>
      <c r="PKJ90" s="2"/>
      <c r="PKK90" s="2"/>
      <c r="PKL90" s="2"/>
      <c r="PKM90" s="2"/>
      <c r="PKN90" s="2"/>
      <c r="PKO90" s="2"/>
      <c r="PKP90" s="2"/>
      <c r="PKQ90" s="2"/>
      <c r="PKR90" s="2"/>
      <c r="PKS90" s="2"/>
      <c r="PKT90" s="2"/>
      <c r="PKU90" s="2"/>
      <c r="PKV90" s="2"/>
      <c r="PKW90" s="2"/>
      <c r="PKX90" s="2"/>
      <c r="PKY90" s="2"/>
      <c r="PKZ90" s="2"/>
      <c r="PLA90" s="2"/>
      <c r="PLB90" s="2"/>
      <c r="PLC90" s="2"/>
      <c r="PLD90" s="2"/>
      <c r="PLE90" s="2"/>
      <c r="PLF90" s="2"/>
      <c r="PLG90" s="2"/>
      <c r="PLH90" s="2"/>
      <c r="PLI90" s="2"/>
      <c r="PLJ90" s="2"/>
      <c r="PLK90" s="2"/>
      <c r="PLL90" s="2"/>
      <c r="PLM90" s="2"/>
      <c r="PLN90" s="2"/>
      <c r="PLO90" s="2"/>
      <c r="PLP90" s="2"/>
      <c r="PLQ90" s="2"/>
      <c r="PLR90" s="2"/>
      <c r="PLS90" s="2"/>
      <c r="PLT90" s="2"/>
      <c r="PLU90" s="2"/>
      <c r="PLV90" s="2"/>
      <c r="PLW90" s="2"/>
      <c r="PLX90" s="2"/>
      <c r="PLY90" s="2"/>
      <c r="PLZ90" s="2"/>
      <c r="PMA90" s="2"/>
      <c r="PMB90" s="2"/>
      <c r="PMC90" s="2"/>
      <c r="PMD90" s="2"/>
      <c r="PME90" s="2"/>
      <c r="PMF90" s="2"/>
      <c r="PMG90" s="2"/>
      <c r="PMH90" s="2"/>
      <c r="PMI90" s="2"/>
      <c r="PMJ90" s="2"/>
      <c r="PMK90" s="2"/>
      <c r="PML90" s="2"/>
      <c r="PMM90" s="2"/>
      <c r="PMN90" s="2"/>
      <c r="PMO90" s="2"/>
      <c r="PMP90" s="2"/>
      <c r="PMQ90" s="2"/>
      <c r="PMR90" s="2"/>
      <c r="PMS90" s="2"/>
      <c r="PMT90" s="2"/>
      <c r="PMU90" s="2"/>
      <c r="PMV90" s="2"/>
      <c r="PMW90" s="2"/>
      <c r="PMX90" s="2"/>
      <c r="PMY90" s="2"/>
      <c r="PMZ90" s="2"/>
      <c r="PNA90" s="2"/>
      <c r="PNB90" s="2"/>
      <c r="PNC90" s="2"/>
      <c r="PND90" s="2"/>
      <c r="PNE90" s="2"/>
      <c r="PNF90" s="2"/>
      <c r="PNG90" s="2"/>
      <c r="PNH90" s="2"/>
      <c r="PNI90" s="2"/>
      <c r="PNJ90" s="2"/>
      <c r="PNK90" s="2"/>
      <c r="PNL90" s="2"/>
      <c r="PNM90" s="2"/>
      <c r="PNN90" s="2"/>
      <c r="PNO90" s="2"/>
      <c r="PNP90" s="2"/>
      <c r="PNQ90" s="2"/>
      <c r="PNR90" s="2"/>
      <c r="PNS90" s="2"/>
      <c r="PNT90" s="2"/>
      <c r="PNU90" s="2"/>
      <c r="PNV90" s="2"/>
      <c r="PNW90" s="2"/>
      <c r="PNX90" s="2"/>
      <c r="PNY90" s="2"/>
      <c r="PNZ90" s="2"/>
      <c r="POA90" s="2"/>
      <c r="POB90" s="2"/>
      <c r="POC90" s="2"/>
      <c r="POD90" s="2"/>
      <c r="POE90" s="2"/>
      <c r="POF90" s="2"/>
      <c r="POG90" s="2"/>
      <c r="POH90" s="2"/>
      <c r="POI90" s="2"/>
      <c r="POJ90" s="2"/>
      <c r="POK90" s="2"/>
      <c r="POL90" s="2"/>
      <c r="POM90" s="2"/>
      <c r="PON90" s="2"/>
      <c r="POO90" s="2"/>
      <c r="POP90" s="2"/>
      <c r="POQ90" s="2"/>
      <c r="POR90" s="2"/>
      <c r="POS90" s="2"/>
      <c r="POT90" s="2"/>
      <c r="POU90" s="2"/>
      <c r="POV90" s="2"/>
      <c r="POW90" s="2"/>
      <c r="POX90" s="2"/>
      <c r="POY90" s="2"/>
      <c r="POZ90" s="2"/>
      <c r="PPA90" s="2"/>
      <c r="PPB90" s="2"/>
      <c r="PPC90" s="2"/>
      <c r="PPD90" s="2"/>
      <c r="PPE90" s="2"/>
      <c r="PPF90" s="2"/>
      <c r="PPG90" s="2"/>
      <c r="PPH90" s="2"/>
      <c r="PPI90" s="2"/>
      <c r="PPJ90" s="2"/>
      <c r="PPK90" s="2"/>
      <c r="PPL90" s="2"/>
      <c r="PPM90" s="2"/>
      <c r="PPN90" s="2"/>
      <c r="PPO90" s="2"/>
      <c r="PPP90" s="2"/>
      <c r="PPQ90" s="2"/>
      <c r="PPR90" s="2"/>
      <c r="PPS90" s="2"/>
      <c r="PPT90" s="2"/>
      <c r="PPU90" s="2"/>
      <c r="PPV90" s="2"/>
      <c r="PPW90" s="2"/>
      <c r="PPX90" s="2"/>
      <c r="PPY90" s="2"/>
      <c r="PPZ90" s="2"/>
      <c r="PQA90" s="2"/>
      <c r="PQB90" s="2"/>
      <c r="PQC90" s="2"/>
      <c r="PQD90" s="2"/>
      <c r="PQE90" s="2"/>
      <c r="PQF90" s="2"/>
      <c r="PQG90" s="2"/>
      <c r="PQH90" s="2"/>
      <c r="PQI90" s="2"/>
      <c r="PQJ90" s="2"/>
      <c r="PQK90" s="2"/>
      <c r="PQL90" s="2"/>
      <c r="PQM90" s="2"/>
      <c r="PQN90" s="2"/>
      <c r="PQO90" s="2"/>
      <c r="PQP90" s="2"/>
      <c r="PQQ90" s="2"/>
      <c r="PQR90" s="2"/>
      <c r="PQS90" s="2"/>
      <c r="PQT90" s="2"/>
      <c r="PQU90" s="2"/>
      <c r="PQV90" s="2"/>
      <c r="PQW90" s="2"/>
      <c r="PQX90" s="2"/>
      <c r="PQY90" s="2"/>
      <c r="PQZ90" s="2"/>
      <c r="PRA90" s="2"/>
      <c r="PRB90" s="2"/>
      <c r="PRC90" s="2"/>
      <c r="PRD90" s="2"/>
      <c r="PRE90" s="2"/>
      <c r="PRF90" s="2"/>
      <c r="PRG90" s="2"/>
      <c r="PRH90" s="2"/>
      <c r="PRI90" s="2"/>
      <c r="PRJ90" s="2"/>
      <c r="PRK90" s="2"/>
      <c r="PRL90" s="2"/>
      <c r="PRM90" s="2"/>
      <c r="PRN90" s="2"/>
      <c r="PRO90" s="2"/>
      <c r="PRP90" s="2"/>
      <c r="PRQ90" s="2"/>
      <c r="PRR90" s="2"/>
      <c r="PRS90" s="2"/>
      <c r="PRT90" s="2"/>
      <c r="PRU90" s="2"/>
      <c r="PRV90" s="2"/>
      <c r="PRW90" s="2"/>
      <c r="PRX90" s="2"/>
      <c r="PRY90" s="2"/>
      <c r="PRZ90" s="2"/>
      <c r="PSA90" s="2"/>
      <c r="PSB90" s="2"/>
      <c r="PSC90" s="2"/>
      <c r="PSD90" s="2"/>
      <c r="PSE90" s="2"/>
      <c r="PSF90" s="2"/>
      <c r="PSG90" s="2"/>
      <c r="PSH90" s="2"/>
      <c r="PSI90" s="2"/>
      <c r="PSJ90" s="2"/>
      <c r="PSK90" s="2"/>
      <c r="PSL90" s="2"/>
      <c r="PSM90" s="2"/>
      <c r="PSN90" s="2"/>
      <c r="PSO90" s="2"/>
      <c r="PSP90" s="2"/>
      <c r="PSQ90" s="2"/>
      <c r="PSR90" s="2"/>
      <c r="PSS90" s="2"/>
      <c r="PST90" s="2"/>
      <c r="PSU90" s="2"/>
      <c r="PSV90" s="2"/>
      <c r="PSW90" s="2"/>
      <c r="PSX90" s="2"/>
      <c r="PSY90" s="2"/>
      <c r="PSZ90" s="2"/>
      <c r="PTA90" s="2"/>
      <c r="PTB90" s="2"/>
      <c r="PTC90" s="2"/>
      <c r="PTD90" s="2"/>
      <c r="PTE90" s="2"/>
      <c r="PTF90" s="2"/>
      <c r="PTG90" s="2"/>
      <c r="PTH90" s="2"/>
      <c r="PTI90" s="2"/>
      <c r="PTJ90" s="2"/>
      <c r="PTK90" s="2"/>
      <c r="PTL90" s="2"/>
      <c r="PTM90" s="2"/>
      <c r="PTN90" s="2"/>
      <c r="PTO90" s="2"/>
      <c r="PTP90" s="2"/>
      <c r="PTQ90" s="2"/>
      <c r="PTR90" s="2"/>
      <c r="PTS90" s="2"/>
      <c r="PTT90" s="2"/>
      <c r="PTU90" s="2"/>
      <c r="PTV90" s="2"/>
      <c r="PTW90" s="2"/>
      <c r="PTX90" s="2"/>
      <c r="PTY90" s="2"/>
      <c r="PTZ90" s="2"/>
      <c r="PUA90" s="2"/>
      <c r="PUB90" s="2"/>
      <c r="PUC90" s="2"/>
      <c r="PUD90" s="2"/>
      <c r="PUE90" s="2"/>
      <c r="PUF90" s="2"/>
      <c r="PUG90" s="2"/>
      <c r="PUH90" s="2"/>
      <c r="PUI90" s="2"/>
      <c r="PUJ90" s="2"/>
      <c r="PUK90" s="2"/>
      <c r="PUL90" s="2"/>
      <c r="PUM90" s="2"/>
      <c r="PUN90" s="2"/>
      <c r="PUO90" s="2"/>
      <c r="PUP90" s="2"/>
      <c r="PUQ90" s="2"/>
      <c r="PUR90" s="2"/>
      <c r="PUS90" s="2"/>
      <c r="PUT90" s="2"/>
      <c r="PUU90" s="2"/>
      <c r="PUV90" s="2"/>
      <c r="PUW90" s="2"/>
      <c r="PUX90" s="2"/>
      <c r="PUY90" s="2"/>
      <c r="PUZ90" s="2"/>
      <c r="PVA90" s="2"/>
      <c r="PVB90" s="2"/>
      <c r="PVC90" s="2"/>
      <c r="PVD90" s="2"/>
      <c r="PVE90" s="2"/>
      <c r="PVF90" s="2"/>
      <c r="PVG90" s="2"/>
      <c r="PVH90" s="2"/>
      <c r="PVI90" s="2"/>
      <c r="PVJ90" s="2"/>
      <c r="PVK90" s="2"/>
      <c r="PVL90" s="2"/>
      <c r="PVM90" s="2"/>
      <c r="PVN90" s="2"/>
      <c r="PVO90" s="2"/>
      <c r="PVP90" s="2"/>
      <c r="PVQ90" s="2"/>
      <c r="PVR90" s="2"/>
      <c r="PVS90" s="2"/>
      <c r="PVT90" s="2"/>
      <c r="PVU90" s="2"/>
      <c r="PVV90" s="2"/>
      <c r="PVW90" s="2"/>
      <c r="PVX90" s="2"/>
      <c r="PVY90" s="2"/>
      <c r="PVZ90" s="2"/>
      <c r="PWA90" s="2"/>
      <c r="PWB90" s="2"/>
      <c r="PWC90" s="2"/>
      <c r="PWD90" s="2"/>
      <c r="PWE90" s="2"/>
      <c r="PWF90" s="2"/>
      <c r="PWG90" s="2"/>
      <c r="PWH90" s="2"/>
      <c r="PWI90" s="2"/>
      <c r="PWJ90" s="2"/>
      <c r="PWK90" s="2"/>
      <c r="PWL90" s="2"/>
      <c r="PWM90" s="2"/>
      <c r="PWN90" s="2"/>
      <c r="PWO90" s="2"/>
      <c r="PWP90" s="2"/>
      <c r="PWQ90" s="2"/>
      <c r="PWR90" s="2"/>
      <c r="PWS90" s="2"/>
      <c r="PWT90" s="2"/>
      <c r="PWU90" s="2"/>
      <c r="PWV90" s="2"/>
      <c r="PWW90" s="2"/>
      <c r="PWX90" s="2"/>
      <c r="PWY90" s="2"/>
      <c r="PWZ90" s="2"/>
      <c r="PXA90" s="2"/>
      <c r="PXB90" s="2"/>
      <c r="PXC90" s="2"/>
      <c r="PXD90" s="2"/>
      <c r="PXE90" s="2"/>
      <c r="PXF90" s="2"/>
      <c r="PXG90" s="2"/>
      <c r="PXH90" s="2"/>
      <c r="PXI90" s="2"/>
      <c r="PXJ90" s="2"/>
      <c r="PXK90" s="2"/>
      <c r="PXL90" s="2"/>
      <c r="PXM90" s="2"/>
      <c r="PXN90" s="2"/>
      <c r="PXO90" s="2"/>
      <c r="PXP90" s="2"/>
      <c r="PXQ90" s="2"/>
      <c r="PXR90" s="2"/>
      <c r="PXS90" s="2"/>
      <c r="PXT90" s="2"/>
      <c r="PXU90" s="2"/>
      <c r="PXV90" s="2"/>
      <c r="PXW90" s="2"/>
      <c r="PXX90" s="2"/>
      <c r="PXY90" s="2"/>
      <c r="PXZ90" s="2"/>
      <c r="PYA90" s="2"/>
      <c r="PYB90" s="2"/>
      <c r="PYC90" s="2"/>
      <c r="PYD90" s="2"/>
      <c r="PYE90" s="2"/>
      <c r="PYF90" s="2"/>
      <c r="PYG90" s="2"/>
      <c r="PYH90" s="2"/>
      <c r="PYI90" s="2"/>
      <c r="PYJ90" s="2"/>
      <c r="PYK90" s="2"/>
      <c r="PYL90" s="2"/>
      <c r="PYM90" s="2"/>
      <c r="PYN90" s="2"/>
      <c r="PYO90" s="2"/>
      <c r="PYP90" s="2"/>
      <c r="PYQ90" s="2"/>
      <c r="PYR90" s="2"/>
      <c r="PYS90" s="2"/>
      <c r="PYT90" s="2"/>
      <c r="PYU90" s="2"/>
      <c r="PYV90" s="2"/>
      <c r="PYW90" s="2"/>
      <c r="PYX90" s="2"/>
      <c r="PYY90" s="2"/>
      <c r="PYZ90" s="2"/>
      <c r="PZA90" s="2"/>
      <c r="PZB90" s="2"/>
      <c r="PZC90" s="2"/>
      <c r="PZD90" s="2"/>
      <c r="PZE90" s="2"/>
      <c r="PZF90" s="2"/>
      <c r="PZG90" s="2"/>
      <c r="PZH90" s="2"/>
      <c r="PZI90" s="2"/>
      <c r="PZJ90" s="2"/>
      <c r="PZK90" s="2"/>
      <c r="PZL90" s="2"/>
      <c r="PZM90" s="2"/>
      <c r="PZN90" s="2"/>
      <c r="PZO90" s="2"/>
      <c r="PZP90" s="2"/>
      <c r="PZQ90" s="2"/>
      <c r="PZR90" s="2"/>
      <c r="PZS90" s="2"/>
      <c r="PZT90" s="2"/>
      <c r="PZU90" s="2"/>
      <c r="PZV90" s="2"/>
      <c r="PZW90" s="2"/>
      <c r="PZX90" s="2"/>
      <c r="PZY90" s="2"/>
      <c r="PZZ90" s="2"/>
      <c r="QAA90" s="2"/>
      <c r="QAB90" s="2"/>
      <c r="QAC90" s="2"/>
      <c r="QAD90" s="2"/>
      <c r="QAE90" s="2"/>
      <c r="QAF90" s="2"/>
      <c r="QAG90" s="2"/>
      <c r="QAH90" s="2"/>
      <c r="QAI90" s="2"/>
      <c r="QAJ90" s="2"/>
      <c r="QAK90" s="2"/>
      <c r="QAL90" s="2"/>
      <c r="QAM90" s="2"/>
      <c r="QAN90" s="2"/>
      <c r="QAO90" s="2"/>
      <c r="QAP90" s="2"/>
      <c r="QAQ90" s="2"/>
      <c r="QAR90" s="2"/>
      <c r="QAS90" s="2"/>
      <c r="QAT90" s="2"/>
      <c r="QAU90" s="2"/>
      <c r="QAV90" s="2"/>
      <c r="QAW90" s="2"/>
      <c r="QAX90" s="2"/>
      <c r="QAY90" s="2"/>
      <c r="QAZ90" s="2"/>
      <c r="QBA90" s="2"/>
      <c r="QBB90" s="2"/>
      <c r="QBC90" s="2"/>
      <c r="QBD90" s="2"/>
      <c r="QBE90" s="2"/>
      <c r="QBF90" s="2"/>
      <c r="QBG90" s="2"/>
      <c r="QBH90" s="2"/>
      <c r="QBI90" s="2"/>
      <c r="QBJ90" s="2"/>
      <c r="QBK90" s="2"/>
      <c r="QBL90" s="2"/>
      <c r="QBM90" s="2"/>
      <c r="QBN90" s="2"/>
      <c r="QBO90" s="2"/>
      <c r="QBP90" s="2"/>
      <c r="QBQ90" s="2"/>
      <c r="QBR90" s="2"/>
      <c r="QBS90" s="2"/>
      <c r="QBT90" s="2"/>
      <c r="QBU90" s="2"/>
      <c r="QBV90" s="2"/>
      <c r="QBW90" s="2"/>
      <c r="QBX90" s="2"/>
      <c r="QBY90" s="2"/>
      <c r="QBZ90" s="2"/>
      <c r="QCA90" s="2"/>
      <c r="QCB90" s="2"/>
      <c r="QCC90" s="2"/>
      <c r="QCD90" s="2"/>
      <c r="QCE90" s="2"/>
      <c r="QCF90" s="2"/>
      <c r="QCG90" s="2"/>
      <c r="QCH90" s="2"/>
      <c r="QCI90" s="2"/>
      <c r="QCJ90" s="2"/>
      <c r="QCK90" s="2"/>
      <c r="QCL90" s="2"/>
      <c r="QCM90" s="2"/>
      <c r="QCN90" s="2"/>
      <c r="QCO90" s="2"/>
      <c r="QCP90" s="2"/>
      <c r="QCQ90" s="2"/>
      <c r="QCR90" s="2"/>
      <c r="QCS90" s="2"/>
      <c r="QCT90" s="2"/>
      <c r="QCU90" s="2"/>
      <c r="QCV90" s="2"/>
      <c r="QCW90" s="2"/>
      <c r="QCX90" s="2"/>
      <c r="QCY90" s="2"/>
      <c r="QCZ90" s="2"/>
      <c r="QDA90" s="2"/>
      <c r="QDB90" s="2"/>
      <c r="QDC90" s="2"/>
      <c r="QDD90" s="2"/>
      <c r="QDE90" s="2"/>
      <c r="QDF90" s="2"/>
      <c r="QDG90" s="2"/>
      <c r="QDH90" s="2"/>
      <c r="QDI90" s="2"/>
      <c r="QDJ90" s="2"/>
      <c r="QDK90" s="2"/>
      <c r="QDL90" s="2"/>
      <c r="QDM90" s="2"/>
      <c r="QDN90" s="2"/>
      <c r="QDO90" s="2"/>
      <c r="QDP90" s="2"/>
      <c r="QDQ90" s="2"/>
      <c r="QDR90" s="2"/>
      <c r="QDS90" s="2"/>
      <c r="QDT90" s="2"/>
      <c r="QDU90" s="2"/>
      <c r="QDV90" s="2"/>
      <c r="QDW90" s="2"/>
      <c r="QDX90" s="2"/>
      <c r="QDY90" s="2"/>
      <c r="QDZ90" s="2"/>
      <c r="QEA90" s="2"/>
      <c r="QEB90" s="2"/>
      <c r="QEC90" s="2"/>
      <c r="QED90" s="2"/>
      <c r="QEE90" s="2"/>
      <c r="QEF90" s="2"/>
      <c r="QEG90" s="2"/>
      <c r="QEH90" s="2"/>
      <c r="QEI90" s="2"/>
      <c r="QEJ90" s="2"/>
      <c r="QEK90" s="2"/>
      <c r="QEL90" s="2"/>
      <c r="QEM90" s="2"/>
      <c r="QEN90" s="2"/>
      <c r="QEO90" s="2"/>
      <c r="QEP90" s="2"/>
      <c r="QEQ90" s="2"/>
      <c r="QER90" s="2"/>
      <c r="QES90" s="2"/>
      <c r="QET90" s="2"/>
      <c r="QEU90" s="2"/>
      <c r="QEV90" s="2"/>
      <c r="QEW90" s="2"/>
      <c r="QEX90" s="2"/>
      <c r="QEY90" s="2"/>
      <c r="QEZ90" s="2"/>
      <c r="QFA90" s="2"/>
      <c r="QFB90" s="2"/>
      <c r="QFC90" s="2"/>
      <c r="QFD90" s="2"/>
      <c r="QFE90" s="2"/>
      <c r="QFF90" s="2"/>
      <c r="QFG90" s="2"/>
      <c r="QFH90" s="2"/>
      <c r="QFI90" s="2"/>
      <c r="QFJ90" s="2"/>
      <c r="QFK90" s="2"/>
      <c r="QFL90" s="2"/>
      <c r="QFM90" s="2"/>
      <c r="QFN90" s="2"/>
      <c r="QFO90" s="2"/>
      <c r="QFP90" s="2"/>
      <c r="QFQ90" s="2"/>
      <c r="QFR90" s="2"/>
      <c r="QFS90" s="2"/>
      <c r="QFT90" s="2"/>
      <c r="QFU90" s="2"/>
      <c r="QFV90" s="2"/>
      <c r="QFW90" s="2"/>
      <c r="QFX90" s="2"/>
      <c r="QFY90" s="2"/>
      <c r="QFZ90" s="2"/>
      <c r="QGA90" s="2"/>
      <c r="QGB90" s="2"/>
      <c r="QGC90" s="2"/>
      <c r="QGD90" s="2"/>
      <c r="QGE90" s="2"/>
      <c r="QGF90" s="2"/>
      <c r="QGG90" s="2"/>
      <c r="QGH90" s="2"/>
      <c r="QGI90" s="2"/>
      <c r="QGJ90" s="2"/>
      <c r="QGK90" s="2"/>
      <c r="QGL90" s="2"/>
      <c r="QGM90" s="2"/>
      <c r="QGN90" s="2"/>
      <c r="QGO90" s="2"/>
      <c r="QGP90" s="2"/>
      <c r="QGQ90" s="2"/>
      <c r="QGR90" s="2"/>
      <c r="QGS90" s="2"/>
      <c r="QGT90" s="2"/>
      <c r="QGU90" s="2"/>
      <c r="QGV90" s="2"/>
      <c r="QGW90" s="2"/>
      <c r="QGX90" s="2"/>
      <c r="QGY90" s="2"/>
      <c r="QGZ90" s="2"/>
      <c r="QHA90" s="2"/>
      <c r="QHB90" s="2"/>
      <c r="QHC90" s="2"/>
      <c r="QHD90" s="2"/>
      <c r="QHE90" s="2"/>
      <c r="QHF90" s="2"/>
      <c r="QHG90" s="2"/>
      <c r="QHH90" s="2"/>
      <c r="QHI90" s="2"/>
      <c r="QHJ90" s="2"/>
      <c r="QHK90" s="2"/>
      <c r="QHL90" s="2"/>
      <c r="QHM90" s="2"/>
      <c r="QHN90" s="2"/>
      <c r="QHO90" s="2"/>
      <c r="QHP90" s="2"/>
      <c r="QHQ90" s="2"/>
      <c r="QHR90" s="2"/>
      <c r="QHS90" s="2"/>
      <c r="QHT90" s="2"/>
      <c r="QHU90" s="2"/>
      <c r="QHV90" s="2"/>
      <c r="QHW90" s="2"/>
      <c r="QHX90" s="2"/>
      <c r="QHY90" s="2"/>
      <c r="QHZ90" s="2"/>
      <c r="QIA90" s="2"/>
      <c r="QIB90" s="2"/>
      <c r="QIC90" s="2"/>
      <c r="QID90" s="2"/>
      <c r="QIE90" s="2"/>
      <c r="QIF90" s="2"/>
      <c r="QIG90" s="2"/>
      <c r="QIH90" s="2"/>
      <c r="QII90" s="2"/>
      <c r="QIJ90" s="2"/>
      <c r="QIK90" s="2"/>
      <c r="QIL90" s="2"/>
      <c r="QIM90" s="2"/>
      <c r="QIN90" s="2"/>
      <c r="QIO90" s="2"/>
      <c r="QIP90" s="2"/>
      <c r="QIQ90" s="2"/>
      <c r="QIR90" s="2"/>
      <c r="QIS90" s="2"/>
      <c r="QIT90" s="2"/>
      <c r="QIU90" s="2"/>
      <c r="QIV90" s="2"/>
      <c r="QIW90" s="2"/>
      <c r="QIX90" s="2"/>
      <c r="QIY90" s="2"/>
      <c r="QIZ90" s="2"/>
      <c r="QJA90" s="2"/>
      <c r="QJB90" s="2"/>
      <c r="QJC90" s="2"/>
      <c r="QJD90" s="2"/>
      <c r="QJE90" s="2"/>
      <c r="QJF90" s="2"/>
      <c r="QJG90" s="2"/>
      <c r="QJH90" s="2"/>
      <c r="QJI90" s="2"/>
      <c r="QJJ90" s="2"/>
      <c r="QJK90" s="2"/>
      <c r="QJL90" s="2"/>
      <c r="QJM90" s="2"/>
      <c r="QJN90" s="2"/>
      <c r="QJO90" s="2"/>
      <c r="QJP90" s="2"/>
      <c r="QJQ90" s="2"/>
      <c r="QJR90" s="2"/>
      <c r="QJS90" s="2"/>
      <c r="QJT90" s="2"/>
      <c r="QJU90" s="2"/>
      <c r="QJV90" s="2"/>
      <c r="QJW90" s="2"/>
      <c r="QJX90" s="2"/>
      <c r="QJY90" s="2"/>
      <c r="QJZ90" s="2"/>
      <c r="QKA90" s="2"/>
      <c r="QKB90" s="2"/>
      <c r="QKC90" s="2"/>
      <c r="QKD90" s="2"/>
      <c r="QKE90" s="2"/>
      <c r="QKF90" s="2"/>
      <c r="QKG90" s="2"/>
      <c r="QKH90" s="2"/>
      <c r="QKI90" s="2"/>
      <c r="QKJ90" s="2"/>
      <c r="QKK90" s="2"/>
      <c r="QKL90" s="2"/>
      <c r="QKM90" s="2"/>
      <c r="QKN90" s="2"/>
      <c r="QKO90" s="2"/>
      <c r="QKP90" s="2"/>
      <c r="QKQ90" s="2"/>
      <c r="QKR90" s="2"/>
      <c r="QKS90" s="2"/>
      <c r="QKT90" s="2"/>
      <c r="QKU90" s="2"/>
      <c r="QKV90" s="2"/>
      <c r="QKW90" s="2"/>
      <c r="QKX90" s="2"/>
      <c r="QKY90" s="2"/>
      <c r="QKZ90" s="2"/>
      <c r="QLA90" s="2"/>
      <c r="QLB90" s="2"/>
      <c r="QLC90" s="2"/>
      <c r="QLD90" s="2"/>
      <c r="QLE90" s="2"/>
      <c r="QLF90" s="2"/>
      <c r="QLG90" s="2"/>
      <c r="QLH90" s="2"/>
      <c r="QLI90" s="2"/>
      <c r="QLJ90" s="2"/>
      <c r="QLK90" s="2"/>
      <c r="QLL90" s="2"/>
      <c r="QLM90" s="2"/>
      <c r="QLN90" s="2"/>
      <c r="QLO90" s="2"/>
      <c r="QLP90" s="2"/>
      <c r="QLQ90" s="2"/>
      <c r="QLR90" s="2"/>
      <c r="QLS90" s="2"/>
      <c r="QLT90" s="2"/>
      <c r="QLU90" s="2"/>
      <c r="QLV90" s="2"/>
      <c r="QLW90" s="2"/>
      <c r="QLX90" s="2"/>
      <c r="QLY90" s="2"/>
      <c r="QLZ90" s="2"/>
      <c r="QMA90" s="2"/>
      <c r="QMB90" s="2"/>
      <c r="QMC90" s="2"/>
      <c r="QMD90" s="2"/>
      <c r="QME90" s="2"/>
      <c r="QMF90" s="2"/>
      <c r="QMG90" s="2"/>
      <c r="QMH90" s="2"/>
      <c r="QMI90" s="2"/>
      <c r="QMJ90" s="2"/>
      <c r="QMK90" s="2"/>
      <c r="QML90" s="2"/>
      <c r="QMM90" s="2"/>
      <c r="QMN90" s="2"/>
      <c r="QMO90" s="2"/>
      <c r="QMP90" s="2"/>
      <c r="QMQ90" s="2"/>
      <c r="QMR90" s="2"/>
      <c r="QMS90" s="2"/>
      <c r="QMT90" s="2"/>
      <c r="QMU90" s="2"/>
      <c r="QMV90" s="2"/>
      <c r="QMW90" s="2"/>
      <c r="QMX90" s="2"/>
      <c r="QMY90" s="2"/>
      <c r="QMZ90" s="2"/>
      <c r="QNA90" s="2"/>
      <c r="QNB90" s="2"/>
      <c r="QNC90" s="2"/>
      <c r="QND90" s="2"/>
      <c r="QNE90" s="2"/>
      <c r="QNF90" s="2"/>
      <c r="QNG90" s="2"/>
      <c r="QNH90" s="2"/>
      <c r="QNI90" s="2"/>
      <c r="QNJ90" s="2"/>
      <c r="QNK90" s="2"/>
      <c r="QNL90" s="2"/>
      <c r="QNM90" s="2"/>
      <c r="QNN90" s="2"/>
      <c r="QNO90" s="2"/>
      <c r="QNP90" s="2"/>
      <c r="QNQ90" s="2"/>
      <c r="QNR90" s="2"/>
      <c r="QNS90" s="2"/>
      <c r="QNT90" s="2"/>
      <c r="QNU90" s="2"/>
      <c r="QNV90" s="2"/>
      <c r="QNW90" s="2"/>
      <c r="QNX90" s="2"/>
      <c r="QNY90" s="2"/>
      <c r="QNZ90" s="2"/>
      <c r="QOA90" s="2"/>
      <c r="QOB90" s="2"/>
      <c r="QOC90" s="2"/>
      <c r="QOD90" s="2"/>
      <c r="QOE90" s="2"/>
      <c r="QOF90" s="2"/>
      <c r="QOG90" s="2"/>
      <c r="QOH90" s="2"/>
      <c r="QOI90" s="2"/>
      <c r="QOJ90" s="2"/>
      <c r="QOK90" s="2"/>
      <c r="QOL90" s="2"/>
      <c r="QOM90" s="2"/>
      <c r="QON90" s="2"/>
      <c r="QOO90" s="2"/>
      <c r="QOP90" s="2"/>
      <c r="QOQ90" s="2"/>
      <c r="QOR90" s="2"/>
      <c r="QOS90" s="2"/>
      <c r="QOT90" s="2"/>
      <c r="QOU90" s="2"/>
      <c r="QOV90" s="2"/>
      <c r="QOW90" s="2"/>
      <c r="QOX90" s="2"/>
      <c r="QOY90" s="2"/>
      <c r="QOZ90" s="2"/>
      <c r="QPA90" s="2"/>
      <c r="QPB90" s="2"/>
      <c r="QPC90" s="2"/>
      <c r="QPD90" s="2"/>
      <c r="QPE90" s="2"/>
      <c r="QPF90" s="2"/>
      <c r="QPG90" s="2"/>
      <c r="QPH90" s="2"/>
      <c r="QPI90" s="2"/>
      <c r="QPJ90" s="2"/>
      <c r="QPK90" s="2"/>
      <c r="QPL90" s="2"/>
      <c r="QPM90" s="2"/>
      <c r="QPN90" s="2"/>
      <c r="QPO90" s="2"/>
      <c r="QPP90" s="2"/>
      <c r="QPQ90" s="2"/>
      <c r="QPR90" s="2"/>
      <c r="QPS90" s="2"/>
      <c r="QPT90" s="2"/>
      <c r="QPU90" s="2"/>
      <c r="QPV90" s="2"/>
      <c r="QPW90" s="2"/>
      <c r="QPX90" s="2"/>
      <c r="QPY90" s="2"/>
      <c r="QPZ90" s="2"/>
      <c r="QQA90" s="2"/>
      <c r="QQB90" s="2"/>
      <c r="QQC90" s="2"/>
      <c r="QQD90" s="2"/>
      <c r="QQE90" s="2"/>
      <c r="QQF90" s="2"/>
      <c r="QQG90" s="2"/>
      <c r="QQH90" s="2"/>
      <c r="QQI90" s="2"/>
      <c r="QQJ90" s="2"/>
      <c r="QQK90" s="2"/>
      <c r="QQL90" s="2"/>
      <c r="QQM90" s="2"/>
      <c r="QQN90" s="2"/>
      <c r="QQO90" s="2"/>
      <c r="QQP90" s="2"/>
      <c r="QQQ90" s="2"/>
      <c r="QQR90" s="2"/>
      <c r="QQS90" s="2"/>
      <c r="QQT90" s="2"/>
      <c r="QQU90" s="2"/>
      <c r="QQV90" s="2"/>
      <c r="QQW90" s="2"/>
      <c r="QQX90" s="2"/>
      <c r="QQY90" s="2"/>
      <c r="QQZ90" s="2"/>
      <c r="QRA90" s="2"/>
      <c r="QRB90" s="2"/>
      <c r="QRC90" s="2"/>
      <c r="QRD90" s="2"/>
      <c r="QRE90" s="2"/>
      <c r="QRF90" s="2"/>
      <c r="QRG90" s="2"/>
      <c r="QRH90" s="2"/>
      <c r="QRI90" s="2"/>
      <c r="QRJ90" s="2"/>
      <c r="QRK90" s="2"/>
      <c r="QRL90" s="2"/>
      <c r="QRM90" s="2"/>
      <c r="QRN90" s="2"/>
      <c r="QRO90" s="2"/>
      <c r="QRP90" s="2"/>
      <c r="QRQ90" s="2"/>
      <c r="QRR90" s="2"/>
      <c r="QRS90" s="2"/>
      <c r="QRT90" s="2"/>
      <c r="QRU90" s="2"/>
      <c r="QRV90" s="2"/>
      <c r="QRW90" s="2"/>
      <c r="QRX90" s="2"/>
      <c r="QRY90" s="2"/>
      <c r="QRZ90" s="2"/>
      <c r="QSA90" s="2"/>
      <c r="QSB90" s="2"/>
      <c r="QSC90" s="2"/>
      <c r="QSD90" s="2"/>
      <c r="QSE90" s="2"/>
      <c r="QSF90" s="2"/>
      <c r="QSG90" s="2"/>
      <c r="QSH90" s="2"/>
      <c r="QSI90" s="2"/>
      <c r="QSJ90" s="2"/>
      <c r="QSK90" s="2"/>
      <c r="QSL90" s="2"/>
      <c r="QSM90" s="2"/>
      <c r="QSN90" s="2"/>
      <c r="QSO90" s="2"/>
      <c r="QSP90" s="2"/>
      <c r="QSQ90" s="2"/>
      <c r="QSR90" s="2"/>
      <c r="QSS90" s="2"/>
      <c r="QST90" s="2"/>
      <c r="QSU90" s="2"/>
      <c r="QSV90" s="2"/>
      <c r="QSW90" s="2"/>
      <c r="QSX90" s="2"/>
      <c r="QSY90" s="2"/>
      <c r="QSZ90" s="2"/>
      <c r="QTA90" s="2"/>
      <c r="QTB90" s="2"/>
      <c r="QTC90" s="2"/>
      <c r="QTD90" s="2"/>
      <c r="QTE90" s="2"/>
      <c r="QTF90" s="2"/>
      <c r="QTG90" s="2"/>
      <c r="QTH90" s="2"/>
      <c r="QTI90" s="2"/>
      <c r="QTJ90" s="2"/>
      <c r="QTK90" s="2"/>
      <c r="QTL90" s="2"/>
      <c r="QTM90" s="2"/>
      <c r="QTN90" s="2"/>
      <c r="QTO90" s="2"/>
      <c r="QTP90" s="2"/>
      <c r="QTQ90" s="2"/>
      <c r="QTR90" s="2"/>
      <c r="QTS90" s="2"/>
      <c r="QTT90" s="2"/>
      <c r="QTU90" s="2"/>
      <c r="QTV90" s="2"/>
      <c r="QTW90" s="2"/>
      <c r="QTX90" s="2"/>
      <c r="QTY90" s="2"/>
      <c r="QTZ90" s="2"/>
      <c r="QUA90" s="2"/>
      <c r="QUB90" s="2"/>
      <c r="QUC90" s="2"/>
      <c r="QUD90" s="2"/>
      <c r="QUE90" s="2"/>
      <c r="QUF90" s="2"/>
      <c r="QUG90" s="2"/>
      <c r="QUH90" s="2"/>
      <c r="QUI90" s="2"/>
      <c r="QUJ90" s="2"/>
      <c r="QUK90" s="2"/>
      <c r="QUL90" s="2"/>
      <c r="QUM90" s="2"/>
      <c r="QUN90" s="2"/>
      <c r="QUO90" s="2"/>
      <c r="QUP90" s="2"/>
      <c r="QUQ90" s="2"/>
      <c r="QUR90" s="2"/>
      <c r="QUS90" s="2"/>
      <c r="QUT90" s="2"/>
      <c r="QUU90" s="2"/>
      <c r="QUV90" s="2"/>
      <c r="QUW90" s="2"/>
      <c r="QUX90" s="2"/>
      <c r="QUY90" s="2"/>
      <c r="QUZ90" s="2"/>
      <c r="QVA90" s="2"/>
      <c r="QVB90" s="2"/>
      <c r="QVC90" s="2"/>
      <c r="QVD90" s="2"/>
      <c r="QVE90" s="2"/>
      <c r="QVF90" s="2"/>
      <c r="QVG90" s="2"/>
      <c r="QVH90" s="2"/>
      <c r="QVI90" s="2"/>
      <c r="QVJ90" s="2"/>
      <c r="QVK90" s="2"/>
      <c r="QVL90" s="2"/>
      <c r="QVM90" s="2"/>
      <c r="QVN90" s="2"/>
      <c r="QVO90" s="2"/>
      <c r="QVP90" s="2"/>
      <c r="QVQ90" s="2"/>
      <c r="QVR90" s="2"/>
      <c r="QVS90" s="2"/>
      <c r="QVT90" s="2"/>
      <c r="QVU90" s="2"/>
      <c r="QVV90" s="2"/>
      <c r="QVW90" s="2"/>
      <c r="QVX90" s="2"/>
      <c r="QVY90" s="2"/>
      <c r="QVZ90" s="2"/>
      <c r="QWA90" s="2"/>
      <c r="QWB90" s="2"/>
      <c r="QWC90" s="2"/>
      <c r="QWD90" s="2"/>
      <c r="QWE90" s="2"/>
      <c r="QWF90" s="2"/>
      <c r="QWG90" s="2"/>
      <c r="QWH90" s="2"/>
      <c r="QWI90" s="2"/>
      <c r="QWJ90" s="2"/>
      <c r="QWK90" s="2"/>
      <c r="QWL90" s="2"/>
      <c r="QWM90" s="2"/>
      <c r="QWN90" s="2"/>
      <c r="QWO90" s="2"/>
      <c r="QWP90" s="2"/>
      <c r="QWQ90" s="2"/>
      <c r="QWR90" s="2"/>
      <c r="QWS90" s="2"/>
      <c r="QWT90" s="2"/>
      <c r="QWU90" s="2"/>
      <c r="QWV90" s="2"/>
      <c r="QWW90" s="2"/>
      <c r="QWX90" s="2"/>
      <c r="QWY90" s="2"/>
      <c r="QWZ90" s="2"/>
      <c r="QXA90" s="2"/>
      <c r="QXB90" s="2"/>
      <c r="QXC90" s="2"/>
      <c r="QXD90" s="2"/>
      <c r="QXE90" s="2"/>
      <c r="QXF90" s="2"/>
      <c r="QXG90" s="2"/>
      <c r="QXH90" s="2"/>
      <c r="QXI90" s="2"/>
      <c r="QXJ90" s="2"/>
      <c r="QXK90" s="2"/>
      <c r="QXL90" s="2"/>
      <c r="QXM90" s="2"/>
      <c r="QXN90" s="2"/>
      <c r="QXO90" s="2"/>
      <c r="QXP90" s="2"/>
      <c r="QXQ90" s="2"/>
      <c r="QXR90" s="2"/>
      <c r="QXS90" s="2"/>
      <c r="QXT90" s="2"/>
      <c r="QXU90" s="2"/>
      <c r="QXV90" s="2"/>
      <c r="QXW90" s="2"/>
      <c r="QXX90" s="2"/>
      <c r="QXY90" s="2"/>
      <c r="QXZ90" s="2"/>
      <c r="QYA90" s="2"/>
      <c r="QYB90" s="2"/>
      <c r="QYC90" s="2"/>
      <c r="QYD90" s="2"/>
      <c r="QYE90" s="2"/>
      <c r="QYF90" s="2"/>
      <c r="QYG90" s="2"/>
      <c r="QYH90" s="2"/>
      <c r="QYI90" s="2"/>
      <c r="QYJ90" s="2"/>
      <c r="QYK90" s="2"/>
      <c r="QYL90" s="2"/>
      <c r="QYM90" s="2"/>
      <c r="QYN90" s="2"/>
      <c r="QYO90" s="2"/>
      <c r="QYP90" s="2"/>
      <c r="QYQ90" s="2"/>
      <c r="QYR90" s="2"/>
      <c r="QYS90" s="2"/>
      <c r="QYT90" s="2"/>
      <c r="QYU90" s="2"/>
      <c r="QYV90" s="2"/>
      <c r="QYW90" s="2"/>
      <c r="QYX90" s="2"/>
      <c r="QYY90" s="2"/>
      <c r="QYZ90" s="2"/>
      <c r="QZA90" s="2"/>
      <c r="QZB90" s="2"/>
      <c r="QZC90" s="2"/>
      <c r="QZD90" s="2"/>
      <c r="QZE90" s="2"/>
      <c r="QZF90" s="2"/>
      <c r="QZG90" s="2"/>
      <c r="QZH90" s="2"/>
      <c r="QZI90" s="2"/>
      <c r="QZJ90" s="2"/>
      <c r="QZK90" s="2"/>
      <c r="QZL90" s="2"/>
      <c r="QZM90" s="2"/>
      <c r="QZN90" s="2"/>
      <c r="QZO90" s="2"/>
      <c r="QZP90" s="2"/>
      <c r="QZQ90" s="2"/>
      <c r="QZR90" s="2"/>
      <c r="QZS90" s="2"/>
      <c r="QZT90" s="2"/>
      <c r="QZU90" s="2"/>
      <c r="QZV90" s="2"/>
      <c r="QZW90" s="2"/>
      <c r="QZX90" s="2"/>
      <c r="QZY90" s="2"/>
      <c r="QZZ90" s="2"/>
      <c r="RAA90" s="2"/>
      <c r="RAB90" s="2"/>
      <c r="RAC90" s="2"/>
      <c r="RAD90" s="2"/>
      <c r="RAE90" s="2"/>
      <c r="RAF90" s="2"/>
      <c r="RAG90" s="2"/>
      <c r="RAH90" s="2"/>
      <c r="RAI90" s="2"/>
      <c r="RAJ90" s="2"/>
      <c r="RAK90" s="2"/>
      <c r="RAL90" s="2"/>
      <c r="RAM90" s="2"/>
      <c r="RAN90" s="2"/>
      <c r="RAO90" s="2"/>
      <c r="RAP90" s="2"/>
      <c r="RAQ90" s="2"/>
      <c r="RAR90" s="2"/>
      <c r="RAS90" s="2"/>
      <c r="RAT90" s="2"/>
      <c r="RAU90" s="2"/>
      <c r="RAV90" s="2"/>
      <c r="RAW90" s="2"/>
      <c r="RAX90" s="2"/>
      <c r="RAY90" s="2"/>
      <c r="RAZ90" s="2"/>
      <c r="RBA90" s="2"/>
      <c r="RBB90" s="2"/>
      <c r="RBC90" s="2"/>
      <c r="RBD90" s="2"/>
      <c r="RBE90" s="2"/>
      <c r="RBF90" s="2"/>
      <c r="RBG90" s="2"/>
      <c r="RBH90" s="2"/>
      <c r="RBI90" s="2"/>
      <c r="RBJ90" s="2"/>
      <c r="RBK90" s="2"/>
      <c r="RBL90" s="2"/>
      <c r="RBM90" s="2"/>
      <c r="RBN90" s="2"/>
      <c r="RBO90" s="2"/>
      <c r="RBP90" s="2"/>
      <c r="RBQ90" s="2"/>
      <c r="RBR90" s="2"/>
      <c r="RBS90" s="2"/>
      <c r="RBT90" s="2"/>
      <c r="RBU90" s="2"/>
      <c r="RBV90" s="2"/>
      <c r="RBW90" s="2"/>
      <c r="RBX90" s="2"/>
      <c r="RBY90" s="2"/>
      <c r="RBZ90" s="2"/>
      <c r="RCA90" s="2"/>
      <c r="RCB90" s="2"/>
      <c r="RCC90" s="2"/>
      <c r="RCD90" s="2"/>
      <c r="RCE90" s="2"/>
      <c r="RCF90" s="2"/>
      <c r="RCG90" s="2"/>
      <c r="RCH90" s="2"/>
      <c r="RCI90" s="2"/>
      <c r="RCJ90" s="2"/>
      <c r="RCK90" s="2"/>
      <c r="RCL90" s="2"/>
      <c r="RCM90" s="2"/>
      <c r="RCN90" s="2"/>
      <c r="RCO90" s="2"/>
      <c r="RCP90" s="2"/>
      <c r="RCQ90" s="2"/>
      <c r="RCR90" s="2"/>
      <c r="RCS90" s="2"/>
      <c r="RCT90" s="2"/>
      <c r="RCU90" s="2"/>
      <c r="RCV90" s="2"/>
      <c r="RCW90" s="2"/>
      <c r="RCX90" s="2"/>
      <c r="RCY90" s="2"/>
      <c r="RCZ90" s="2"/>
      <c r="RDA90" s="2"/>
      <c r="RDB90" s="2"/>
      <c r="RDC90" s="2"/>
      <c r="RDD90" s="2"/>
      <c r="RDE90" s="2"/>
      <c r="RDF90" s="2"/>
      <c r="RDG90" s="2"/>
      <c r="RDH90" s="2"/>
      <c r="RDI90" s="2"/>
      <c r="RDJ90" s="2"/>
      <c r="RDK90" s="2"/>
      <c r="RDL90" s="2"/>
      <c r="RDM90" s="2"/>
      <c r="RDN90" s="2"/>
      <c r="RDO90" s="2"/>
      <c r="RDP90" s="2"/>
      <c r="RDQ90" s="2"/>
      <c r="RDR90" s="2"/>
      <c r="RDS90" s="2"/>
      <c r="RDT90" s="2"/>
      <c r="RDU90" s="2"/>
      <c r="RDV90" s="2"/>
      <c r="RDW90" s="2"/>
      <c r="RDX90" s="2"/>
      <c r="RDY90" s="2"/>
      <c r="RDZ90" s="2"/>
      <c r="REA90" s="2"/>
      <c r="REB90" s="2"/>
      <c r="REC90" s="2"/>
      <c r="RED90" s="2"/>
      <c r="REE90" s="2"/>
      <c r="REF90" s="2"/>
      <c r="REG90" s="2"/>
      <c r="REH90" s="2"/>
      <c r="REI90" s="2"/>
      <c r="REJ90" s="2"/>
      <c r="REK90" s="2"/>
      <c r="REL90" s="2"/>
      <c r="REM90" s="2"/>
      <c r="REN90" s="2"/>
      <c r="REO90" s="2"/>
      <c r="REP90" s="2"/>
      <c r="REQ90" s="2"/>
      <c r="RER90" s="2"/>
      <c r="RES90" s="2"/>
      <c r="RET90" s="2"/>
      <c r="REU90" s="2"/>
      <c r="REV90" s="2"/>
      <c r="REW90" s="2"/>
      <c r="REX90" s="2"/>
      <c r="REY90" s="2"/>
      <c r="REZ90" s="2"/>
      <c r="RFA90" s="2"/>
      <c r="RFB90" s="2"/>
      <c r="RFC90" s="2"/>
      <c r="RFD90" s="2"/>
      <c r="RFE90" s="2"/>
      <c r="RFF90" s="2"/>
      <c r="RFG90" s="2"/>
      <c r="RFH90" s="2"/>
      <c r="RFI90" s="2"/>
      <c r="RFJ90" s="2"/>
      <c r="RFK90" s="2"/>
      <c r="RFL90" s="2"/>
      <c r="RFM90" s="2"/>
      <c r="RFN90" s="2"/>
      <c r="RFO90" s="2"/>
      <c r="RFP90" s="2"/>
      <c r="RFQ90" s="2"/>
      <c r="RFR90" s="2"/>
      <c r="RFS90" s="2"/>
      <c r="RFT90" s="2"/>
      <c r="RFU90" s="2"/>
      <c r="RFV90" s="2"/>
      <c r="RFW90" s="2"/>
      <c r="RFX90" s="2"/>
      <c r="RFY90" s="2"/>
      <c r="RFZ90" s="2"/>
      <c r="RGA90" s="2"/>
      <c r="RGB90" s="2"/>
      <c r="RGC90" s="2"/>
      <c r="RGD90" s="2"/>
      <c r="RGE90" s="2"/>
      <c r="RGF90" s="2"/>
      <c r="RGG90" s="2"/>
      <c r="RGH90" s="2"/>
      <c r="RGI90" s="2"/>
      <c r="RGJ90" s="2"/>
      <c r="RGK90" s="2"/>
      <c r="RGL90" s="2"/>
      <c r="RGM90" s="2"/>
      <c r="RGN90" s="2"/>
      <c r="RGO90" s="2"/>
      <c r="RGP90" s="2"/>
      <c r="RGQ90" s="2"/>
      <c r="RGR90" s="2"/>
      <c r="RGS90" s="2"/>
      <c r="RGT90" s="2"/>
      <c r="RGU90" s="2"/>
      <c r="RGV90" s="2"/>
      <c r="RGW90" s="2"/>
      <c r="RGX90" s="2"/>
      <c r="RGY90" s="2"/>
      <c r="RGZ90" s="2"/>
      <c r="RHA90" s="2"/>
      <c r="RHB90" s="2"/>
      <c r="RHC90" s="2"/>
      <c r="RHD90" s="2"/>
      <c r="RHE90" s="2"/>
      <c r="RHF90" s="2"/>
      <c r="RHG90" s="2"/>
      <c r="RHH90" s="2"/>
      <c r="RHI90" s="2"/>
      <c r="RHJ90" s="2"/>
      <c r="RHK90" s="2"/>
      <c r="RHL90" s="2"/>
      <c r="RHM90" s="2"/>
      <c r="RHN90" s="2"/>
      <c r="RHO90" s="2"/>
      <c r="RHP90" s="2"/>
      <c r="RHQ90" s="2"/>
      <c r="RHR90" s="2"/>
      <c r="RHS90" s="2"/>
      <c r="RHT90" s="2"/>
      <c r="RHU90" s="2"/>
      <c r="RHV90" s="2"/>
      <c r="RHW90" s="2"/>
      <c r="RHX90" s="2"/>
      <c r="RHY90" s="2"/>
      <c r="RHZ90" s="2"/>
      <c r="RIA90" s="2"/>
      <c r="RIB90" s="2"/>
      <c r="RIC90" s="2"/>
      <c r="RID90" s="2"/>
      <c r="RIE90" s="2"/>
      <c r="RIF90" s="2"/>
      <c r="RIG90" s="2"/>
      <c r="RIH90" s="2"/>
      <c r="RII90" s="2"/>
      <c r="RIJ90" s="2"/>
      <c r="RIK90" s="2"/>
      <c r="RIL90" s="2"/>
      <c r="RIM90" s="2"/>
      <c r="RIN90" s="2"/>
      <c r="RIO90" s="2"/>
      <c r="RIP90" s="2"/>
      <c r="RIQ90" s="2"/>
      <c r="RIR90" s="2"/>
      <c r="RIS90" s="2"/>
      <c r="RIT90" s="2"/>
      <c r="RIU90" s="2"/>
      <c r="RIV90" s="2"/>
      <c r="RIW90" s="2"/>
      <c r="RIX90" s="2"/>
      <c r="RIY90" s="2"/>
      <c r="RIZ90" s="2"/>
      <c r="RJA90" s="2"/>
      <c r="RJB90" s="2"/>
      <c r="RJC90" s="2"/>
      <c r="RJD90" s="2"/>
      <c r="RJE90" s="2"/>
      <c r="RJF90" s="2"/>
      <c r="RJG90" s="2"/>
      <c r="RJH90" s="2"/>
      <c r="RJI90" s="2"/>
      <c r="RJJ90" s="2"/>
      <c r="RJK90" s="2"/>
      <c r="RJL90" s="2"/>
      <c r="RJM90" s="2"/>
      <c r="RJN90" s="2"/>
      <c r="RJO90" s="2"/>
      <c r="RJP90" s="2"/>
      <c r="RJQ90" s="2"/>
      <c r="RJR90" s="2"/>
      <c r="RJS90" s="2"/>
      <c r="RJT90" s="2"/>
      <c r="RJU90" s="2"/>
      <c r="RJV90" s="2"/>
      <c r="RJW90" s="2"/>
      <c r="RJX90" s="2"/>
      <c r="RJY90" s="2"/>
      <c r="RJZ90" s="2"/>
      <c r="RKA90" s="2"/>
      <c r="RKB90" s="2"/>
      <c r="RKC90" s="2"/>
      <c r="RKD90" s="2"/>
      <c r="RKE90" s="2"/>
      <c r="RKF90" s="2"/>
      <c r="RKG90" s="2"/>
      <c r="RKH90" s="2"/>
      <c r="RKI90" s="2"/>
      <c r="RKJ90" s="2"/>
      <c r="RKK90" s="2"/>
      <c r="RKL90" s="2"/>
      <c r="RKM90" s="2"/>
      <c r="RKN90" s="2"/>
      <c r="RKO90" s="2"/>
      <c r="RKP90" s="2"/>
      <c r="RKQ90" s="2"/>
      <c r="RKR90" s="2"/>
      <c r="RKS90" s="2"/>
      <c r="RKT90" s="2"/>
      <c r="RKU90" s="2"/>
      <c r="RKV90" s="2"/>
      <c r="RKW90" s="2"/>
      <c r="RKX90" s="2"/>
      <c r="RKY90" s="2"/>
      <c r="RKZ90" s="2"/>
      <c r="RLA90" s="2"/>
      <c r="RLB90" s="2"/>
      <c r="RLC90" s="2"/>
      <c r="RLD90" s="2"/>
      <c r="RLE90" s="2"/>
      <c r="RLF90" s="2"/>
      <c r="RLG90" s="2"/>
      <c r="RLH90" s="2"/>
      <c r="RLI90" s="2"/>
      <c r="RLJ90" s="2"/>
      <c r="RLK90" s="2"/>
      <c r="RLL90" s="2"/>
      <c r="RLM90" s="2"/>
      <c r="RLN90" s="2"/>
      <c r="RLO90" s="2"/>
      <c r="RLP90" s="2"/>
      <c r="RLQ90" s="2"/>
      <c r="RLR90" s="2"/>
      <c r="RLS90" s="2"/>
      <c r="RLT90" s="2"/>
      <c r="RLU90" s="2"/>
      <c r="RLV90" s="2"/>
      <c r="RLW90" s="2"/>
      <c r="RLX90" s="2"/>
      <c r="RLY90" s="2"/>
      <c r="RLZ90" s="2"/>
      <c r="RMA90" s="2"/>
      <c r="RMB90" s="2"/>
      <c r="RMC90" s="2"/>
      <c r="RMD90" s="2"/>
      <c r="RME90" s="2"/>
      <c r="RMF90" s="2"/>
      <c r="RMG90" s="2"/>
      <c r="RMH90" s="2"/>
      <c r="RMI90" s="2"/>
      <c r="RMJ90" s="2"/>
      <c r="RMK90" s="2"/>
      <c r="RML90" s="2"/>
      <c r="RMM90" s="2"/>
      <c r="RMN90" s="2"/>
      <c r="RMO90" s="2"/>
      <c r="RMP90" s="2"/>
      <c r="RMQ90" s="2"/>
      <c r="RMR90" s="2"/>
      <c r="RMS90" s="2"/>
      <c r="RMT90" s="2"/>
      <c r="RMU90" s="2"/>
      <c r="RMV90" s="2"/>
      <c r="RMW90" s="2"/>
      <c r="RMX90" s="2"/>
      <c r="RMY90" s="2"/>
      <c r="RMZ90" s="2"/>
      <c r="RNA90" s="2"/>
      <c r="RNB90" s="2"/>
      <c r="RNC90" s="2"/>
      <c r="RND90" s="2"/>
      <c r="RNE90" s="2"/>
      <c r="RNF90" s="2"/>
      <c r="RNG90" s="2"/>
      <c r="RNH90" s="2"/>
      <c r="RNI90" s="2"/>
      <c r="RNJ90" s="2"/>
      <c r="RNK90" s="2"/>
      <c r="RNL90" s="2"/>
      <c r="RNM90" s="2"/>
      <c r="RNN90" s="2"/>
      <c r="RNO90" s="2"/>
      <c r="RNP90" s="2"/>
      <c r="RNQ90" s="2"/>
      <c r="RNR90" s="2"/>
      <c r="RNS90" s="2"/>
      <c r="RNT90" s="2"/>
      <c r="RNU90" s="2"/>
      <c r="RNV90" s="2"/>
      <c r="RNW90" s="2"/>
      <c r="RNX90" s="2"/>
      <c r="RNY90" s="2"/>
      <c r="RNZ90" s="2"/>
      <c r="ROA90" s="2"/>
      <c r="ROB90" s="2"/>
      <c r="ROC90" s="2"/>
      <c r="ROD90" s="2"/>
      <c r="ROE90" s="2"/>
      <c r="ROF90" s="2"/>
      <c r="ROG90" s="2"/>
      <c r="ROH90" s="2"/>
      <c r="ROI90" s="2"/>
      <c r="ROJ90" s="2"/>
      <c r="ROK90" s="2"/>
      <c r="ROL90" s="2"/>
      <c r="ROM90" s="2"/>
      <c r="RON90" s="2"/>
      <c r="ROO90" s="2"/>
      <c r="ROP90" s="2"/>
      <c r="ROQ90" s="2"/>
      <c r="ROR90" s="2"/>
      <c r="ROS90" s="2"/>
      <c r="ROT90" s="2"/>
      <c r="ROU90" s="2"/>
      <c r="ROV90" s="2"/>
      <c r="ROW90" s="2"/>
      <c r="ROX90" s="2"/>
      <c r="ROY90" s="2"/>
      <c r="ROZ90" s="2"/>
      <c r="RPA90" s="2"/>
      <c r="RPB90" s="2"/>
      <c r="RPC90" s="2"/>
      <c r="RPD90" s="2"/>
      <c r="RPE90" s="2"/>
      <c r="RPF90" s="2"/>
      <c r="RPG90" s="2"/>
      <c r="RPH90" s="2"/>
      <c r="RPI90" s="2"/>
      <c r="RPJ90" s="2"/>
      <c r="RPK90" s="2"/>
      <c r="RPL90" s="2"/>
      <c r="RPM90" s="2"/>
      <c r="RPN90" s="2"/>
      <c r="RPO90" s="2"/>
      <c r="RPP90" s="2"/>
      <c r="RPQ90" s="2"/>
      <c r="RPR90" s="2"/>
      <c r="RPS90" s="2"/>
      <c r="RPT90" s="2"/>
      <c r="RPU90" s="2"/>
      <c r="RPV90" s="2"/>
      <c r="RPW90" s="2"/>
      <c r="RPX90" s="2"/>
      <c r="RPY90" s="2"/>
      <c r="RPZ90" s="2"/>
      <c r="RQA90" s="2"/>
      <c r="RQB90" s="2"/>
      <c r="RQC90" s="2"/>
      <c r="RQD90" s="2"/>
      <c r="RQE90" s="2"/>
      <c r="RQF90" s="2"/>
      <c r="RQG90" s="2"/>
      <c r="RQH90" s="2"/>
      <c r="RQI90" s="2"/>
      <c r="RQJ90" s="2"/>
      <c r="RQK90" s="2"/>
      <c r="RQL90" s="2"/>
      <c r="RQM90" s="2"/>
      <c r="RQN90" s="2"/>
      <c r="RQO90" s="2"/>
      <c r="RQP90" s="2"/>
      <c r="RQQ90" s="2"/>
      <c r="RQR90" s="2"/>
      <c r="RQS90" s="2"/>
      <c r="RQT90" s="2"/>
      <c r="RQU90" s="2"/>
      <c r="RQV90" s="2"/>
      <c r="RQW90" s="2"/>
      <c r="RQX90" s="2"/>
      <c r="RQY90" s="2"/>
      <c r="RQZ90" s="2"/>
      <c r="RRA90" s="2"/>
      <c r="RRB90" s="2"/>
      <c r="RRC90" s="2"/>
      <c r="RRD90" s="2"/>
      <c r="RRE90" s="2"/>
      <c r="RRF90" s="2"/>
      <c r="RRG90" s="2"/>
      <c r="RRH90" s="2"/>
      <c r="RRI90" s="2"/>
      <c r="RRJ90" s="2"/>
      <c r="RRK90" s="2"/>
      <c r="RRL90" s="2"/>
      <c r="RRM90" s="2"/>
      <c r="RRN90" s="2"/>
      <c r="RRO90" s="2"/>
      <c r="RRP90" s="2"/>
      <c r="RRQ90" s="2"/>
      <c r="RRR90" s="2"/>
      <c r="RRS90" s="2"/>
      <c r="RRT90" s="2"/>
      <c r="RRU90" s="2"/>
      <c r="RRV90" s="2"/>
      <c r="RRW90" s="2"/>
      <c r="RRX90" s="2"/>
      <c r="RRY90" s="2"/>
      <c r="RRZ90" s="2"/>
      <c r="RSA90" s="2"/>
      <c r="RSB90" s="2"/>
      <c r="RSC90" s="2"/>
      <c r="RSD90" s="2"/>
      <c r="RSE90" s="2"/>
      <c r="RSF90" s="2"/>
      <c r="RSG90" s="2"/>
      <c r="RSH90" s="2"/>
      <c r="RSI90" s="2"/>
      <c r="RSJ90" s="2"/>
      <c r="RSK90" s="2"/>
      <c r="RSL90" s="2"/>
      <c r="RSM90" s="2"/>
      <c r="RSN90" s="2"/>
      <c r="RSO90" s="2"/>
      <c r="RSP90" s="2"/>
      <c r="RSQ90" s="2"/>
      <c r="RSR90" s="2"/>
      <c r="RSS90" s="2"/>
      <c r="RST90" s="2"/>
      <c r="RSU90" s="2"/>
      <c r="RSV90" s="2"/>
      <c r="RSW90" s="2"/>
      <c r="RSX90" s="2"/>
      <c r="RSY90" s="2"/>
      <c r="RSZ90" s="2"/>
      <c r="RTA90" s="2"/>
      <c r="RTB90" s="2"/>
      <c r="RTC90" s="2"/>
      <c r="RTD90" s="2"/>
      <c r="RTE90" s="2"/>
      <c r="RTF90" s="2"/>
      <c r="RTG90" s="2"/>
      <c r="RTH90" s="2"/>
      <c r="RTI90" s="2"/>
      <c r="RTJ90" s="2"/>
      <c r="RTK90" s="2"/>
      <c r="RTL90" s="2"/>
      <c r="RTM90" s="2"/>
      <c r="RTN90" s="2"/>
      <c r="RTO90" s="2"/>
      <c r="RTP90" s="2"/>
      <c r="RTQ90" s="2"/>
      <c r="RTR90" s="2"/>
      <c r="RTS90" s="2"/>
      <c r="RTT90" s="2"/>
      <c r="RTU90" s="2"/>
      <c r="RTV90" s="2"/>
      <c r="RTW90" s="2"/>
      <c r="RTX90" s="2"/>
      <c r="RTY90" s="2"/>
      <c r="RTZ90" s="2"/>
      <c r="RUA90" s="2"/>
      <c r="RUB90" s="2"/>
      <c r="RUC90" s="2"/>
      <c r="RUD90" s="2"/>
      <c r="RUE90" s="2"/>
      <c r="RUF90" s="2"/>
      <c r="RUG90" s="2"/>
      <c r="RUH90" s="2"/>
      <c r="RUI90" s="2"/>
      <c r="RUJ90" s="2"/>
      <c r="RUK90" s="2"/>
      <c r="RUL90" s="2"/>
      <c r="RUM90" s="2"/>
      <c r="RUN90" s="2"/>
      <c r="RUO90" s="2"/>
      <c r="RUP90" s="2"/>
      <c r="RUQ90" s="2"/>
      <c r="RUR90" s="2"/>
      <c r="RUS90" s="2"/>
      <c r="RUT90" s="2"/>
      <c r="RUU90" s="2"/>
      <c r="RUV90" s="2"/>
      <c r="RUW90" s="2"/>
      <c r="RUX90" s="2"/>
      <c r="RUY90" s="2"/>
      <c r="RUZ90" s="2"/>
      <c r="RVA90" s="2"/>
      <c r="RVB90" s="2"/>
      <c r="RVC90" s="2"/>
      <c r="RVD90" s="2"/>
      <c r="RVE90" s="2"/>
      <c r="RVF90" s="2"/>
      <c r="RVG90" s="2"/>
      <c r="RVH90" s="2"/>
      <c r="RVI90" s="2"/>
      <c r="RVJ90" s="2"/>
      <c r="RVK90" s="2"/>
      <c r="RVL90" s="2"/>
      <c r="RVM90" s="2"/>
      <c r="RVN90" s="2"/>
      <c r="RVO90" s="2"/>
      <c r="RVP90" s="2"/>
      <c r="RVQ90" s="2"/>
      <c r="RVR90" s="2"/>
      <c r="RVS90" s="2"/>
      <c r="RVT90" s="2"/>
      <c r="RVU90" s="2"/>
      <c r="RVV90" s="2"/>
      <c r="RVW90" s="2"/>
      <c r="RVX90" s="2"/>
      <c r="RVY90" s="2"/>
      <c r="RVZ90" s="2"/>
      <c r="RWA90" s="2"/>
      <c r="RWB90" s="2"/>
      <c r="RWC90" s="2"/>
      <c r="RWD90" s="2"/>
      <c r="RWE90" s="2"/>
      <c r="RWF90" s="2"/>
      <c r="RWG90" s="2"/>
      <c r="RWH90" s="2"/>
      <c r="RWI90" s="2"/>
      <c r="RWJ90" s="2"/>
      <c r="RWK90" s="2"/>
      <c r="RWL90" s="2"/>
      <c r="RWM90" s="2"/>
      <c r="RWN90" s="2"/>
      <c r="RWO90" s="2"/>
      <c r="RWP90" s="2"/>
      <c r="RWQ90" s="2"/>
      <c r="RWR90" s="2"/>
      <c r="RWS90" s="2"/>
      <c r="RWT90" s="2"/>
      <c r="RWU90" s="2"/>
      <c r="RWV90" s="2"/>
      <c r="RWW90" s="2"/>
      <c r="RWX90" s="2"/>
      <c r="RWY90" s="2"/>
      <c r="RWZ90" s="2"/>
      <c r="RXA90" s="2"/>
      <c r="RXB90" s="2"/>
      <c r="RXC90" s="2"/>
      <c r="RXD90" s="2"/>
      <c r="RXE90" s="2"/>
      <c r="RXF90" s="2"/>
      <c r="RXG90" s="2"/>
      <c r="RXH90" s="2"/>
      <c r="RXI90" s="2"/>
      <c r="RXJ90" s="2"/>
      <c r="RXK90" s="2"/>
      <c r="RXL90" s="2"/>
      <c r="RXM90" s="2"/>
      <c r="RXN90" s="2"/>
      <c r="RXO90" s="2"/>
      <c r="RXP90" s="2"/>
      <c r="RXQ90" s="2"/>
      <c r="RXR90" s="2"/>
      <c r="RXS90" s="2"/>
      <c r="RXT90" s="2"/>
      <c r="RXU90" s="2"/>
      <c r="RXV90" s="2"/>
      <c r="RXW90" s="2"/>
      <c r="RXX90" s="2"/>
      <c r="RXY90" s="2"/>
      <c r="RXZ90" s="2"/>
      <c r="RYA90" s="2"/>
      <c r="RYB90" s="2"/>
      <c r="RYC90" s="2"/>
      <c r="RYD90" s="2"/>
      <c r="RYE90" s="2"/>
      <c r="RYF90" s="2"/>
      <c r="RYG90" s="2"/>
      <c r="RYH90" s="2"/>
      <c r="RYI90" s="2"/>
      <c r="RYJ90" s="2"/>
      <c r="RYK90" s="2"/>
      <c r="RYL90" s="2"/>
      <c r="RYM90" s="2"/>
      <c r="RYN90" s="2"/>
      <c r="RYO90" s="2"/>
      <c r="RYP90" s="2"/>
      <c r="RYQ90" s="2"/>
      <c r="RYR90" s="2"/>
      <c r="RYS90" s="2"/>
      <c r="RYT90" s="2"/>
      <c r="RYU90" s="2"/>
      <c r="RYV90" s="2"/>
      <c r="RYW90" s="2"/>
      <c r="RYX90" s="2"/>
      <c r="RYY90" s="2"/>
      <c r="RYZ90" s="2"/>
      <c r="RZA90" s="2"/>
      <c r="RZB90" s="2"/>
      <c r="RZC90" s="2"/>
      <c r="RZD90" s="2"/>
      <c r="RZE90" s="2"/>
      <c r="RZF90" s="2"/>
      <c r="RZG90" s="2"/>
      <c r="RZH90" s="2"/>
      <c r="RZI90" s="2"/>
      <c r="RZJ90" s="2"/>
      <c r="RZK90" s="2"/>
      <c r="RZL90" s="2"/>
      <c r="RZM90" s="2"/>
      <c r="RZN90" s="2"/>
      <c r="RZO90" s="2"/>
      <c r="RZP90" s="2"/>
      <c r="RZQ90" s="2"/>
      <c r="RZR90" s="2"/>
      <c r="RZS90" s="2"/>
      <c r="RZT90" s="2"/>
      <c r="RZU90" s="2"/>
      <c r="RZV90" s="2"/>
      <c r="RZW90" s="2"/>
      <c r="RZX90" s="2"/>
      <c r="RZY90" s="2"/>
      <c r="RZZ90" s="2"/>
      <c r="SAA90" s="2"/>
      <c r="SAB90" s="2"/>
      <c r="SAC90" s="2"/>
      <c r="SAD90" s="2"/>
      <c r="SAE90" s="2"/>
      <c r="SAF90" s="2"/>
      <c r="SAG90" s="2"/>
      <c r="SAH90" s="2"/>
      <c r="SAI90" s="2"/>
      <c r="SAJ90" s="2"/>
      <c r="SAK90" s="2"/>
      <c r="SAL90" s="2"/>
      <c r="SAM90" s="2"/>
      <c r="SAN90" s="2"/>
      <c r="SAO90" s="2"/>
      <c r="SAP90" s="2"/>
      <c r="SAQ90" s="2"/>
      <c r="SAR90" s="2"/>
      <c r="SAS90" s="2"/>
      <c r="SAT90" s="2"/>
      <c r="SAU90" s="2"/>
      <c r="SAV90" s="2"/>
      <c r="SAW90" s="2"/>
      <c r="SAX90" s="2"/>
      <c r="SAY90" s="2"/>
      <c r="SAZ90" s="2"/>
      <c r="SBA90" s="2"/>
      <c r="SBB90" s="2"/>
      <c r="SBC90" s="2"/>
      <c r="SBD90" s="2"/>
      <c r="SBE90" s="2"/>
      <c r="SBF90" s="2"/>
      <c r="SBG90" s="2"/>
      <c r="SBH90" s="2"/>
      <c r="SBI90" s="2"/>
      <c r="SBJ90" s="2"/>
      <c r="SBK90" s="2"/>
      <c r="SBL90" s="2"/>
      <c r="SBM90" s="2"/>
      <c r="SBN90" s="2"/>
      <c r="SBO90" s="2"/>
      <c r="SBP90" s="2"/>
      <c r="SBQ90" s="2"/>
      <c r="SBR90" s="2"/>
      <c r="SBS90" s="2"/>
      <c r="SBT90" s="2"/>
      <c r="SBU90" s="2"/>
      <c r="SBV90" s="2"/>
      <c r="SBW90" s="2"/>
      <c r="SBX90" s="2"/>
      <c r="SBY90" s="2"/>
      <c r="SBZ90" s="2"/>
      <c r="SCA90" s="2"/>
      <c r="SCB90" s="2"/>
      <c r="SCC90" s="2"/>
      <c r="SCD90" s="2"/>
      <c r="SCE90" s="2"/>
      <c r="SCF90" s="2"/>
      <c r="SCG90" s="2"/>
      <c r="SCH90" s="2"/>
      <c r="SCI90" s="2"/>
      <c r="SCJ90" s="2"/>
      <c r="SCK90" s="2"/>
      <c r="SCL90" s="2"/>
      <c r="SCM90" s="2"/>
      <c r="SCN90" s="2"/>
      <c r="SCO90" s="2"/>
      <c r="SCP90" s="2"/>
      <c r="SCQ90" s="2"/>
      <c r="SCR90" s="2"/>
      <c r="SCS90" s="2"/>
      <c r="SCT90" s="2"/>
      <c r="SCU90" s="2"/>
      <c r="SCV90" s="2"/>
      <c r="SCW90" s="2"/>
      <c r="SCX90" s="2"/>
      <c r="SCY90" s="2"/>
      <c r="SCZ90" s="2"/>
      <c r="SDA90" s="2"/>
      <c r="SDB90" s="2"/>
      <c r="SDC90" s="2"/>
      <c r="SDD90" s="2"/>
      <c r="SDE90" s="2"/>
      <c r="SDF90" s="2"/>
      <c r="SDG90" s="2"/>
      <c r="SDH90" s="2"/>
      <c r="SDI90" s="2"/>
      <c r="SDJ90" s="2"/>
      <c r="SDK90" s="2"/>
      <c r="SDL90" s="2"/>
      <c r="SDM90" s="2"/>
      <c r="SDN90" s="2"/>
      <c r="SDO90" s="2"/>
      <c r="SDP90" s="2"/>
      <c r="SDQ90" s="2"/>
      <c r="SDR90" s="2"/>
      <c r="SDS90" s="2"/>
      <c r="SDT90" s="2"/>
      <c r="SDU90" s="2"/>
      <c r="SDV90" s="2"/>
      <c r="SDW90" s="2"/>
      <c r="SDX90" s="2"/>
      <c r="SDY90" s="2"/>
      <c r="SDZ90" s="2"/>
      <c r="SEA90" s="2"/>
      <c r="SEB90" s="2"/>
      <c r="SEC90" s="2"/>
      <c r="SED90" s="2"/>
      <c r="SEE90" s="2"/>
      <c r="SEF90" s="2"/>
      <c r="SEG90" s="2"/>
      <c r="SEH90" s="2"/>
      <c r="SEI90" s="2"/>
      <c r="SEJ90" s="2"/>
      <c r="SEK90" s="2"/>
      <c r="SEL90" s="2"/>
      <c r="SEM90" s="2"/>
      <c r="SEN90" s="2"/>
      <c r="SEO90" s="2"/>
      <c r="SEP90" s="2"/>
      <c r="SEQ90" s="2"/>
      <c r="SER90" s="2"/>
      <c r="SES90" s="2"/>
      <c r="SET90" s="2"/>
      <c r="SEU90" s="2"/>
      <c r="SEV90" s="2"/>
      <c r="SEW90" s="2"/>
      <c r="SEX90" s="2"/>
      <c r="SEY90" s="2"/>
      <c r="SEZ90" s="2"/>
      <c r="SFA90" s="2"/>
      <c r="SFB90" s="2"/>
      <c r="SFC90" s="2"/>
      <c r="SFD90" s="2"/>
      <c r="SFE90" s="2"/>
      <c r="SFF90" s="2"/>
      <c r="SFG90" s="2"/>
      <c r="SFH90" s="2"/>
      <c r="SFI90" s="2"/>
      <c r="SFJ90" s="2"/>
      <c r="SFK90" s="2"/>
      <c r="SFL90" s="2"/>
      <c r="SFM90" s="2"/>
      <c r="SFN90" s="2"/>
      <c r="SFO90" s="2"/>
      <c r="SFP90" s="2"/>
      <c r="SFQ90" s="2"/>
      <c r="SFR90" s="2"/>
      <c r="SFS90" s="2"/>
      <c r="SFT90" s="2"/>
      <c r="SFU90" s="2"/>
      <c r="SFV90" s="2"/>
      <c r="SFW90" s="2"/>
      <c r="SFX90" s="2"/>
      <c r="SFY90" s="2"/>
      <c r="SFZ90" s="2"/>
      <c r="SGA90" s="2"/>
      <c r="SGB90" s="2"/>
      <c r="SGC90" s="2"/>
      <c r="SGD90" s="2"/>
      <c r="SGE90" s="2"/>
      <c r="SGF90" s="2"/>
      <c r="SGG90" s="2"/>
      <c r="SGH90" s="2"/>
      <c r="SGI90" s="2"/>
      <c r="SGJ90" s="2"/>
      <c r="SGK90" s="2"/>
      <c r="SGL90" s="2"/>
      <c r="SGM90" s="2"/>
      <c r="SGN90" s="2"/>
      <c r="SGO90" s="2"/>
      <c r="SGP90" s="2"/>
      <c r="SGQ90" s="2"/>
      <c r="SGR90" s="2"/>
      <c r="SGS90" s="2"/>
      <c r="SGT90" s="2"/>
      <c r="SGU90" s="2"/>
      <c r="SGV90" s="2"/>
      <c r="SGW90" s="2"/>
      <c r="SGX90" s="2"/>
      <c r="SGY90" s="2"/>
      <c r="SGZ90" s="2"/>
      <c r="SHA90" s="2"/>
      <c r="SHB90" s="2"/>
      <c r="SHC90" s="2"/>
      <c r="SHD90" s="2"/>
      <c r="SHE90" s="2"/>
      <c r="SHF90" s="2"/>
      <c r="SHG90" s="2"/>
      <c r="SHH90" s="2"/>
      <c r="SHI90" s="2"/>
      <c r="SHJ90" s="2"/>
      <c r="SHK90" s="2"/>
      <c r="SHL90" s="2"/>
      <c r="SHM90" s="2"/>
      <c r="SHN90" s="2"/>
      <c r="SHO90" s="2"/>
      <c r="SHP90" s="2"/>
      <c r="SHQ90" s="2"/>
      <c r="SHR90" s="2"/>
      <c r="SHS90" s="2"/>
      <c r="SHT90" s="2"/>
      <c r="SHU90" s="2"/>
      <c r="SHV90" s="2"/>
      <c r="SHW90" s="2"/>
      <c r="SHX90" s="2"/>
      <c r="SHY90" s="2"/>
      <c r="SHZ90" s="2"/>
      <c r="SIA90" s="2"/>
      <c r="SIB90" s="2"/>
      <c r="SIC90" s="2"/>
      <c r="SID90" s="2"/>
      <c r="SIE90" s="2"/>
      <c r="SIF90" s="2"/>
      <c r="SIG90" s="2"/>
      <c r="SIH90" s="2"/>
      <c r="SII90" s="2"/>
      <c r="SIJ90" s="2"/>
      <c r="SIK90" s="2"/>
      <c r="SIL90" s="2"/>
      <c r="SIM90" s="2"/>
      <c r="SIN90" s="2"/>
      <c r="SIO90" s="2"/>
      <c r="SIP90" s="2"/>
      <c r="SIQ90" s="2"/>
      <c r="SIR90" s="2"/>
      <c r="SIS90" s="2"/>
      <c r="SIT90" s="2"/>
      <c r="SIU90" s="2"/>
      <c r="SIV90" s="2"/>
      <c r="SIW90" s="2"/>
      <c r="SIX90" s="2"/>
      <c r="SIY90" s="2"/>
      <c r="SIZ90" s="2"/>
      <c r="SJA90" s="2"/>
      <c r="SJB90" s="2"/>
      <c r="SJC90" s="2"/>
      <c r="SJD90" s="2"/>
      <c r="SJE90" s="2"/>
      <c r="SJF90" s="2"/>
      <c r="SJG90" s="2"/>
      <c r="SJH90" s="2"/>
      <c r="SJI90" s="2"/>
      <c r="SJJ90" s="2"/>
      <c r="SJK90" s="2"/>
      <c r="SJL90" s="2"/>
      <c r="SJM90" s="2"/>
      <c r="SJN90" s="2"/>
      <c r="SJO90" s="2"/>
      <c r="SJP90" s="2"/>
      <c r="SJQ90" s="2"/>
      <c r="SJR90" s="2"/>
      <c r="SJS90" s="2"/>
      <c r="SJT90" s="2"/>
      <c r="SJU90" s="2"/>
      <c r="SJV90" s="2"/>
      <c r="SJW90" s="2"/>
      <c r="SJX90" s="2"/>
      <c r="SJY90" s="2"/>
      <c r="SJZ90" s="2"/>
      <c r="SKA90" s="2"/>
      <c r="SKB90" s="2"/>
      <c r="SKC90" s="2"/>
      <c r="SKD90" s="2"/>
      <c r="SKE90" s="2"/>
      <c r="SKF90" s="2"/>
      <c r="SKG90" s="2"/>
      <c r="SKH90" s="2"/>
      <c r="SKI90" s="2"/>
      <c r="SKJ90" s="2"/>
      <c r="SKK90" s="2"/>
      <c r="SKL90" s="2"/>
      <c r="SKM90" s="2"/>
      <c r="SKN90" s="2"/>
      <c r="SKO90" s="2"/>
      <c r="SKP90" s="2"/>
      <c r="SKQ90" s="2"/>
      <c r="SKR90" s="2"/>
      <c r="SKS90" s="2"/>
      <c r="SKT90" s="2"/>
      <c r="SKU90" s="2"/>
      <c r="SKV90" s="2"/>
      <c r="SKW90" s="2"/>
      <c r="SKX90" s="2"/>
      <c r="SKY90" s="2"/>
      <c r="SKZ90" s="2"/>
      <c r="SLA90" s="2"/>
      <c r="SLB90" s="2"/>
      <c r="SLC90" s="2"/>
      <c r="SLD90" s="2"/>
      <c r="SLE90" s="2"/>
      <c r="SLF90" s="2"/>
      <c r="SLG90" s="2"/>
      <c r="SLH90" s="2"/>
      <c r="SLI90" s="2"/>
      <c r="SLJ90" s="2"/>
      <c r="SLK90" s="2"/>
      <c r="SLL90" s="2"/>
      <c r="SLM90" s="2"/>
      <c r="SLN90" s="2"/>
      <c r="SLO90" s="2"/>
      <c r="SLP90" s="2"/>
      <c r="SLQ90" s="2"/>
      <c r="SLR90" s="2"/>
      <c r="SLS90" s="2"/>
      <c r="SLT90" s="2"/>
      <c r="SLU90" s="2"/>
      <c r="SLV90" s="2"/>
      <c r="SLW90" s="2"/>
      <c r="SLX90" s="2"/>
      <c r="SLY90" s="2"/>
      <c r="SLZ90" s="2"/>
      <c r="SMA90" s="2"/>
      <c r="SMB90" s="2"/>
      <c r="SMC90" s="2"/>
      <c r="SMD90" s="2"/>
      <c r="SME90" s="2"/>
      <c r="SMF90" s="2"/>
      <c r="SMG90" s="2"/>
      <c r="SMH90" s="2"/>
      <c r="SMI90" s="2"/>
      <c r="SMJ90" s="2"/>
      <c r="SMK90" s="2"/>
      <c r="SML90" s="2"/>
      <c r="SMM90" s="2"/>
      <c r="SMN90" s="2"/>
      <c r="SMO90" s="2"/>
      <c r="SMP90" s="2"/>
      <c r="SMQ90" s="2"/>
      <c r="SMR90" s="2"/>
      <c r="SMS90" s="2"/>
      <c r="SMT90" s="2"/>
      <c r="SMU90" s="2"/>
      <c r="SMV90" s="2"/>
      <c r="SMW90" s="2"/>
      <c r="SMX90" s="2"/>
      <c r="SMY90" s="2"/>
      <c r="SMZ90" s="2"/>
      <c r="SNA90" s="2"/>
      <c r="SNB90" s="2"/>
      <c r="SNC90" s="2"/>
      <c r="SND90" s="2"/>
      <c r="SNE90" s="2"/>
      <c r="SNF90" s="2"/>
      <c r="SNG90" s="2"/>
      <c r="SNH90" s="2"/>
      <c r="SNI90" s="2"/>
      <c r="SNJ90" s="2"/>
      <c r="SNK90" s="2"/>
      <c r="SNL90" s="2"/>
      <c r="SNM90" s="2"/>
      <c r="SNN90" s="2"/>
      <c r="SNO90" s="2"/>
      <c r="SNP90" s="2"/>
      <c r="SNQ90" s="2"/>
      <c r="SNR90" s="2"/>
      <c r="SNS90" s="2"/>
      <c r="SNT90" s="2"/>
      <c r="SNU90" s="2"/>
      <c r="SNV90" s="2"/>
      <c r="SNW90" s="2"/>
      <c r="SNX90" s="2"/>
      <c r="SNY90" s="2"/>
      <c r="SNZ90" s="2"/>
      <c r="SOA90" s="2"/>
      <c r="SOB90" s="2"/>
      <c r="SOC90" s="2"/>
      <c r="SOD90" s="2"/>
      <c r="SOE90" s="2"/>
      <c r="SOF90" s="2"/>
      <c r="SOG90" s="2"/>
      <c r="SOH90" s="2"/>
      <c r="SOI90" s="2"/>
      <c r="SOJ90" s="2"/>
      <c r="SOK90" s="2"/>
      <c r="SOL90" s="2"/>
      <c r="SOM90" s="2"/>
      <c r="SON90" s="2"/>
      <c r="SOO90" s="2"/>
      <c r="SOP90" s="2"/>
      <c r="SOQ90" s="2"/>
      <c r="SOR90" s="2"/>
      <c r="SOS90" s="2"/>
      <c r="SOT90" s="2"/>
      <c r="SOU90" s="2"/>
      <c r="SOV90" s="2"/>
      <c r="SOW90" s="2"/>
      <c r="SOX90" s="2"/>
      <c r="SOY90" s="2"/>
      <c r="SOZ90" s="2"/>
      <c r="SPA90" s="2"/>
      <c r="SPB90" s="2"/>
      <c r="SPC90" s="2"/>
      <c r="SPD90" s="2"/>
      <c r="SPE90" s="2"/>
      <c r="SPF90" s="2"/>
      <c r="SPG90" s="2"/>
      <c r="SPH90" s="2"/>
      <c r="SPI90" s="2"/>
      <c r="SPJ90" s="2"/>
      <c r="SPK90" s="2"/>
      <c r="SPL90" s="2"/>
      <c r="SPM90" s="2"/>
      <c r="SPN90" s="2"/>
      <c r="SPO90" s="2"/>
      <c r="SPP90" s="2"/>
      <c r="SPQ90" s="2"/>
      <c r="SPR90" s="2"/>
      <c r="SPS90" s="2"/>
      <c r="SPT90" s="2"/>
      <c r="SPU90" s="2"/>
      <c r="SPV90" s="2"/>
      <c r="SPW90" s="2"/>
      <c r="SPX90" s="2"/>
      <c r="SPY90" s="2"/>
      <c r="SPZ90" s="2"/>
      <c r="SQA90" s="2"/>
      <c r="SQB90" s="2"/>
      <c r="SQC90" s="2"/>
      <c r="SQD90" s="2"/>
      <c r="SQE90" s="2"/>
      <c r="SQF90" s="2"/>
      <c r="SQG90" s="2"/>
      <c r="SQH90" s="2"/>
      <c r="SQI90" s="2"/>
      <c r="SQJ90" s="2"/>
      <c r="SQK90" s="2"/>
      <c r="SQL90" s="2"/>
      <c r="SQM90" s="2"/>
      <c r="SQN90" s="2"/>
      <c r="SQO90" s="2"/>
      <c r="SQP90" s="2"/>
      <c r="SQQ90" s="2"/>
      <c r="SQR90" s="2"/>
      <c r="SQS90" s="2"/>
      <c r="SQT90" s="2"/>
      <c r="SQU90" s="2"/>
      <c r="SQV90" s="2"/>
      <c r="SQW90" s="2"/>
      <c r="SQX90" s="2"/>
      <c r="SQY90" s="2"/>
      <c r="SQZ90" s="2"/>
      <c r="SRA90" s="2"/>
      <c r="SRB90" s="2"/>
      <c r="SRC90" s="2"/>
      <c r="SRD90" s="2"/>
      <c r="SRE90" s="2"/>
      <c r="SRF90" s="2"/>
      <c r="SRG90" s="2"/>
      <c r="SRH90" s="2"/>
      <c r="SRI90" s="2"/>
      <c r="SRJ90" s="2"/>
      <c r="SRK90" s="2"/>
      <c r="SRL90" s="2"/>
      <c r="SRM90" s="2"/>
      <c r="SRN90" s="2"/>
      <c r="SRO90" s="2"/>
      <c r="SRP90" s="2"/>
      <c r="SRQ90" s="2"/>
      <c r="SRR90" s="2"/>
      <c r="SRS90" s="2"/>
      <c r="SRT90" s="2"/>
      <c r="SRU90" s="2"/>
      <c r="SRV90" s="2"/>
      <c r="SRW90" s="2"/>
      <c r="SRX90" s="2"/>
      <c r="SRY90" s="2"/>
      <c r="SRZ90" s="2"/>
      <c r="SSA90" s="2"/>
      <c r="SSB90" s="2"/>
      <c r="SSC90" s="2"/>
      <c r="SSD90" s="2"/>
      <c r="SSE90" s="2"/>
      <c r="SSF90" s="2"/>
      <c r="SSG90" s="2"/>
      <c r="SSH90" s="2"/>
      <c r="SSI90" s="2"/>
      <c r="SSJ90" s="2"/>
      <c r="SSK90" s="2"/>
      <c r="SSL90" s="2"/>
      <c r="SSM90" s="2"/>
      <c r="SSN90" s="2"/>
      <c r="SSO90" s="2"/>
      <c r="SSP90" s="2"/>
      <c r="SSQ90" s="2"/>
      <c r="SSR90" s="2"/>
      <c r="SSS90" s="2"/>
      <c r="SST90" s="2"/>
      <c r="SSU90" s="2"/>
      <c r="SSV90" s="2"/>
      <c r="SSW90" s="2"/>
      <c r="SSX90" s="2"/>
      <c r="SSY90" s="2"/>
      <c r="SSZ90" s="2"/>
      <c r="STA90" s="2"/>
      <c r="STB90" s="2"/>
      <c r="STC90" s="2"/>
      <c r="STD90" s="2"/>
      <c r="STE90" s="2"/>
      <c r="STF90" s="2"/>
      <c r="STG90" s="2"/>
      <c r="STH90" s="2"/>
      <c r="STI90" s="2"/>
      <c r="STJ90" s="2"/>
      <c r="STK90" s="2"/>
      <c r="STL90" s="2"/>
      <c r="STM90" s="2"/>
      <c r="STN90" s="2"/>
      <c r="STO90" s="2"/>
      <c r="STP90" s="2"/>
      <c r="STQ90" s="2"/>
      <c r="STR90" s="2"/>
      <c r="STS90" s="2"/>
      <c r="STT90" s="2"/>
      <c r="STU90" s="2"/>
      <c r="STV90" s="2"/>
      <c r="STW90" s="2"/>
      <c r="STX90" s="2"/>
      <c r="STY90" s="2"/>
      <c r="STZ90" s="2"/>
      <c r="SUA90" s="2"/>
      <c r="SUB90" s="2"/>
      <c r="SUC90" s="2"/>
      <c r="SUD90" s="2"/>
      <c r="SUE90" s="2"/>
      <c r="SUF90" s="2"/>
      <c r="SUG90" s="2"/>
      <c r="SUH90" s="2"/>
      <c r="SUI90" s="2"/>
      <c r="SUJ90" s="2"/>
      <c r="SUK90" s="2"/>
      <c r="SUL90" s="2"/>
      <c r="SUM90" s="2"/>
      <c r="SUN90" s="2"/>
      <c r="SUO90" s="2"/>
      <c r="SUP90" s="2"/>
      <c r="SUQ90" s="2"/>
      <c r="SUR90" s="2"/>
      <c r="SUS90" s="2"/>
      <c r="SUT90" s="2"/>
      <c r="SUU90" s="2"/>
      <c r="SUV90" s="2"/>
      <c r="SUW90" s="2"/>
      <c r="SUX90" s="2"/>
      <c r="SUY90" s="2"/>
      <c r="SUZ90" s="2"/>
      <c r="SVA90" s="2"/>
      <c r="SVB90" s="2"/>
      <c r="SVC90" s="2"/>
      <c r="SVD90" s="2"/>
      <c r="SVE90" s="2"/>
      <c r="SVF90" s="2"/>
      <c r="SVG90" s="2"/>
      <c r="SVH90" s="2"/>
      <c r="SVI90" s="2"/>
      <c r="SVJ90" s="2"/>
      <c r="SVK90" s="2"/>
      <c r="SVL90" s="2"/>
      <c r="SVM90" s="2"/>
      <c r="SVN90" s="2"/>
      <c r="SVO90" s="2"/>
      <c r="SVP90" s="2"/>
      <c r="SVQ90" s="2"/>
      <c r="SVR90" s="2"/>
      <c r="SVS90" s="2"/>
      <c r="SVT90" s="2"/>
      <c r="SVU90" s="2"/>
      <c r="SVV90" s="2"/>
      <c r="SVW90" s="2"/>
      <c r="SVX90" s="2"/>
      <c r="SVY90" s="2"/>
      <c r="SVZ90" s="2"/>
      <c r="SWA90" s="2"/>
      <c r="SWB90" s="2"/>
      <c r="SWC90" s="2"/>
      <c r="SWD90" s="2"/>
      <c r="SWE90" s="2"/>
      <c r="SWF90" s="2"/>
      <c r="SWG90" s="2"/>
      <c r="SWH90" s="2"/>
      <c r="SWI90" s="2"/>
      <c r="SWJ90" s="2"/>
      <c r="SWK90" s="2"/>
      <c r="SWL90" s="2"/>
      <c r="SWM90" s="2"/>
      <c r="SWN90" s="2"/>
      <c r="SWO90" s="2"/>
      <c r="SWP90" s="2"/>
      <c r="SWQ90" s="2"/>
      <c r="SWR90" s="2"/>
      <c r="SWS90" s="2"/>
      <c r="SWT90" s="2"/>
      <c r="SWU90" s="2"/>
      <c r="SWV90" s="2"/>
      <c r="SWW90" s="2"/>
      <c r="SWX90" s="2"/>
      <c r="SWY90" s="2"/>
      <c r="SWZ90" s="2"/>
      <c r="SXA90" s="2"/>
      <c r="SXB90" s="2"/>
      <c r="SXC90" s="2"/>
      <c r="SXD90" s="2"/>
      <c r="SXE90" s="2"/>
      <c r="SXF90" s="2"/>
      <c r="SXG90" s="2"/>
      <c r="SXH90" s="2"/>
      <c r="SXI90" s="2"/>
      <c r="SXJ90" s="2"/>
      <c r="SXK90" s="2"/>
      <c r="SXL90" s="2"/>
      <c r="SXM90" s="2"/>
      <c r="SXN90" s="2"/>
      <c r="SXO90" s="2"/>
      <c r="SXP90" s="2"/>
      <c r="SXQ90" s="2"/>
      <c r="SXR90" s="2"/>
      <c r="SXS90" s="2"/>
      <c r="SXT90" s="2"/>
      <c r="SXU90" s="2"/>
      <c r="SXV90" s="2"/>
      <c r="SXW90" s="2"/>
      <c r="SXX90" s="2"/>
      <c r="SXY90" s="2"/>
      <c r="SXZ90" s="2"/>
      <c r="SYA90" s="2"/>
      <c r="SYB90" s="2"/>
      <c r="SYC90" s="2"/>
      <c r="SYD90" s="2"/>
      <c r="SYE90" s="2"/>
      <c r="SYF90" s="2"/>
      <c r="SYG90" s="2"/>
      <c r="SYH90" s="2"/>
      <c r="SYI90" s="2"/>
      <c r="SYJ90" s="2"/>
      <c r="SYK90" s="2"/>
      <c r="SYL90" s="2"/>
      <c r="SYM90" s="2"/>
      <c r="SYN90" s="2"/>
      <c r="SYO90" s="2"/>
      <c r="SYP90" s="2"/>
      <c r="SYQ90" s="2"/>
      <c r="SYR90" s="2"/>
      <c r="SYS90" s="2"/>
      <c r="SYT90" s="2"/>
      <c r="SYU90" s="2"/>
      <c r="SYV90" s="2"/>
      <c r="SYW90" s="2"/>
      <c r="SYX90" s="2"/>
      <c r="SYY90" s="2"/>
      <c r="SYZ90" s="2"/>
      <c r="SZA90" s="2"/>
      <c r="SZB90" s="2"/>
      <c r="SZC90" s="2"/>
      <c r="SZD90" s="2"/>
      <c r="SZE90" s="2"/>
      <c r="SZF90" s="2"/>
      <c r="SZG90" s="2"/>
      <c r="SZH90" s="2"/>
      <c r="SZI90" s="2"/>
      <c r="SZJ90" s="2"/>
      <c r="SZK90" s="2"/>
      <c r="SZL90" s="2"/>
      <c r="SZM90" s="2"/>
      <c r="SZN90" s="2"/>
      <c r="SZO90" s="2"/>
      <c r="SZP90" s="2"/>
      <c r="SZQ90" s="2"/>
      <c r="SZR90" s="2"/>
      <c r="SZS90" s="2"/>
      <c r="SZT90" s="2"/>
      <c r="SZU90" s="2"/>
      <c r="SZV90" s="2"/>
      <c r="SZW90" s="2"/>
      <c r="SZX90" s="2"/>
      <c r="SZY90" s="2"/>
      <c r="SZZ90" s="2"/>
      <c r="TAA90" s="2"/>
      <c r="TAB90" s="2"/>
      <c r="TAC90" s="2"/>
      <c r="TAD90" s="2"/>
      <c r="TAE90" s="2"/>
      <c r="TAF90" s="2"/>
      <c r="TAG90" s="2"/>
      <c r="TAH90" s="2"/>
      <c r="TAI90" s="2"/>
      <c r="TAJ90" s="2"/>
      <c r="TAK90" s="2"/>
      <c r="TAL90" s="2"/>
      <c r="TAM90" s="2"/>
      <c r="TAN90" s="2"/>
      <c r="TAO90" s="2"/>
      <c r="TAP90" s="2"/>
      <c r="TAQ90" s="2"/>
      <c r="TAR90" s="2"/>
      <c r="TAS90" s="2"/>
      <c r="TAT90" s="2"/>
      <c r="TAU90" s="2"/>
      <c r="TAV90" s="2"/>
      <c r="TAW90" s="2"/>
      <c r="TAX90" s="2"/>
      <c r="TAY90" s="2"/>
      <c r="TAZ90" s="2"/>
      <c r="TBA90" s="2"/>
      <c r="TBB90" s="2"/>
      <c r="TBC90" s="2"/>
      <c r="TBD90" s="2"/>
      <c r="TBE90" s="2"/>
      <c r="TBF90" s="2"/>
      <c r="TBG90" s="2"/>
      <c r="TBH90" s="2"/>
      <c r="TBI90" s="2"/>
      <c r="TBJ90" s="2"/>
      <c r="TBK90" s="2"/>
      <c r="TBL90" s="2"/>
      <c r="TBM90" s="2"/>
      <c r="TBN90" s="2"/>
      <c r="TBO90" s="2"/>
      <c r="TBP90" s="2"/>
      <c r="TBQ90" s="2"/>
      <c r="TBR90" s="2"/>
      <c r="TBS90" s="2"/>
      <c r="TBT90" s="2"/>
      <c r="TBU90" s="2"/>
      <c r="TBV90" s="2"/>
      <c r="TBW90" s="2"/>
      <c r="TBX90" s="2"/>
      <c r="TBY90" s="2"/>
      <c r="TBZ90" s="2"/>
      <c r="TCA90" s="2"/>
      <c r="TCB90" s="2"/>
      <c r="TCC90" s="2"/>
      <c r="TCD90" s="2"/>
      <c r="TCE90" s="2"/>
      <c r="TCF90" s="2"/>
      <c r="TCG90" s="2"/>
      <c r="TCH90" s="2"/>
      <c r="TCI90" s="2"/>
      <c r="TCJ90" s="2"/>
      <c r="TCK90" s="2"/>
      <c r="TCL90" s="2"/>
      <c r="TCM90" s="2"/>
      <c r="TCN90" s="2"/>
      <c r="TCO90" s="2"/>
      <c r="TCP90" s="2"/>
      <c r="TCQ90" s="2"/>
      <c r="TCR90" s="2"/>
      <c r="TCS90" s="2"/>
      <c r="TCT90" s="2"/>
      <c r="TCU90" s="2"/>
      <c r="TCV90" s="2"/>
      <c r="TCW90" s="2"/>
      <c r="TCX90" s="2"/>
      <c r="TCY90" s="2"/>
      <c r="TCZ90" s="2"/>
      <c r="TDA90" s="2"/>
      <c r="TDB90" s="2"/>
      <c r="TDC90" s="2"/>
      <c r="TDD90" s="2"/>
      <c r="TDE90" s="2"/>
      <c r="TDF90" s="2"/>
      <c r="TDG90" s="2"/>
      <c r="TDH90" s="2"/>
      <c r="TDI90" s="2"/>
      <c r="TDJ90" s="2"/>
      <c r="TDK90" s="2"/>
      <c r="TDL90" s="2"/>
      <c r="TDM90" s="2"/>
      <c r="TDN90" s="2"/>
      <c r="TDO90" s="2"/>
      <c r="TDP90" s="2"/>
      <c r="TDQ90" s="2"/>
      <c r="TDR90" s="2"/>
      <c r="TDS90" s="2"/>
      <c r="TDT90" s="2"/>
      <c r="TDU90" s="2"/>
      <c r="TDV90" s="2"/>
      <c r="TDW90" s="2"/>
      <c r="TDX90" s="2"/>
      <c r="TDY90" s="2"/>
      <c r="TDZ90" s="2"/>
      <c r="TEA90" s="2"/>
      <c r="TEB90" s="2"/>
      <c r="TEC90" s="2"/>
      <c r="TED90" s="2"/>
      <c r="TEE90" s="2"/>
      <c r="TEF90" s="2"/>
      <c r="TEG90" s="2"/>
      <c r="TEH90" s="2"/>
      <c r="TEI90" s="2"/>
      <c r="TEJ90" s="2"/>
      <c r="TEK90" s="2"/>
      <c r="TEL90" s="2"/>
      <c r="TEM90" s="2"/>
      <c r="TEN90" s="2"/>
      <c r="TEO90" s="2"/>
      <c r="TEP90" s="2"/>
      <c r="TEQ90" s="2"/>
      <c r="TER90" s="2"/>
      <c r="TES90" s="2"/>
      <c r="TET90" s="2"/>
      <c r="TEU90" s="2"/>
      <c r="TEV90" s="2"/>
      <c r="TEW90" s="2"/>
      <c r="TEX90" s="2"/>
      <c r="TEY90" s="2"/>
      <c r="TEZ90" s="2"/>
      <c r="TFA90" s="2"/>
      <c r="TFB90" s="2"/>
      <c r="TFC90" s="2"/>
      <c r="TFD90" s="2"/>
      <c r="TFE90" s="2"/>
      <c r="TFF90" s="2"/>
      <c r="TFG90" s="2"/>
      <c r="TFH90" s="2"/>
      <c r="TFI90" s="2"/>
      <c r="TFJ90" s="2"/>
      <c r="TFK90" s="2"/>
      <c r="TFL90" s="2"/>
      <c r="TFM90" s="2"/>
      <c r="TFN90" s="2"/>
      <c r="TFO90" s="2"/>
      <c r="TFP90" s="2"/>
      <c r="TFQ90" s="2"/>
      <c r="TFR90" s="2"/>
      <c r="TFS90" s="2"/>
      <c r="TFT90" s="2"/>
      <c r="TFU90" s="2"/>
      <c r="TFV90" s="2"/>
      <c r="TFW90" s="2"/>
      <c r="TFX90" s="2"/>
      <c r="TFY90" s="2"/>
      <c r="TFZ90" s="2"/>
      <c r="TGA90" s="2"/>
      <c r="TGB90" s="2"/>
      <c r="TGC90" s="2"/>
      <c r="TGD90" s="2"/>
      <c r="TGE90" s="2"/>
      <c r="TGF90" s="2"/>
      <c r="TGG90" s="2"/>
      <c r="TGH90" s="2"/>
      <c r="TGI90" s="2"/>
      <c r="TGJ90" s="2"/>
      <c r="TGK90" s="2"/>
      <c r="TGL90" s="2"/>
      <c r="TGM90" s="2"/>
      <c r="TGN90" s="2"/>
      <c r="TGO90" s="2"/>
      <c r="TGP90" s="2"/>
      <c r="TGQ90" s="2"/>
      <c r="TGR90" s="2"/>
      <c r="TGS90" s="2"/>
      <c r="TGT90" s="2"/>
      <c r="TGU90" s="2"/>
      <c r="TGV90" s="2"/>
      <c r="TGW90" s="2"/>
      <c r="TGX90" s="2"/>
      <c r="TGY90" s="2"/>
      <c r="TGZ90" s="2"/>
      <c r="THA90" s="2"/>
      <c r="THB90" s="2"/>
      <c r="THC90" s="2"/>
      <c r="THD90" s="2"/>
      <c r="THE90" s="2"/>
      <c r="THF90" s="2"/>
      <c r="THG90" s="2"/>
      <c r="THH90" s="2"/>
      <c r="THI90" s="2"/>
      <c r="THJ90" s="2"/>
      <c r="THK90" s="2"/>
      <c r="THL90" s="2"/>
      <c r="THM90" s="2"/>
      <c r="THN90" s="2"/>
      <c r="THO90" s="2"/>
      <c r="THP90" s="2"/>
      <c r="THQ90" s="2"/>
      <c r="THR90" s="2"/>
      <c r="THS90" s="2"/>
      <c r="THT90" s="2"/>
      <c r="THU90" s="2"/>
      <c r="THV90" s="2"/>
      <c r="THW90" s="2"/>
      <c r="THX90" s="2"/>
      <c r="THY90" s="2"/>
      <c r="THZ90" s="2"/>
      <c r="TIA90" s="2"/>
      <c r="TIB90" s="2"/>
      <c r="TIC90" s="2"/>
      <c r="TID90" s="2"/>
      <c r="TIE90" s="2"/>
      <c r="TIF90" s="2"/>
      <c r="TIG90" s="2"/>
      <c r="TIH90" s="2"/>
      <c r="TII90" s="2"/>
      <c r="TIJ90" s="2"/>
      <c r="TIK90" s="2"/>
      <c r="TIL90" s="2"/>
      <c r="TIM90" s="2"/>
      <c r="TIN90" s="2"/>
      <c r="TIO90" s="2"/>
      <c r="TIP90" s="2"/>
      <c r="TIQ90" s="2"/>
      <c r="TIR90" s="2"/>
      <c r="TIS90" s="2"/>
      <c r="TIT90" s="2"/>
      <c r="TIU90" s="2"/>
      <c r="TIV90" s="2"/>
      <c r="TIW90" s="2"/>
      <c r="TIX90" s="2"/>
      <c r="TIY90" s="2"/>
      <c r="TIZ90" s="2"/>
      <c r="TJA90" s="2"/>
      <c r="TJB90" s="2"/>
      <c r="TJC90" s="2"/>
      <c r="TJD90" s="2"/>
      <c r="TJE90" s="2"/>
      <c r="TJF90" s="2"/>
      <c r="TJG90" s="2"/>
      <c r="TJH90" s="2"/>
      <c r="TJI90" s="2"/>
      <c r="TJJ90" s="2"/>
      <c r="TJK90" s="2"/>
      <c r="TJL90" s="2"/>
      <c r="TJM90" s="2"/>
      <c r="TJN90" s="2"/>
      <c r="TJO90" s="2"/>
      <c r="TJP90" s="2"/>
      <c r="TJQ90" s="2"/>
      <c r="TJR90" s="2"/>
      <c r="TJS90" s="2"/>
      <c r="TJT90" s="2"/>
      <c r="TJU90" s="2"/>
      <c r="TJV90" s="2"/>
      <c r="TJW90" s="2"/>
      <c r="TJX90" s="2"/>
      <c r="TJY90" s="2"/>
      <c r="TJZ90" s="2"/>
      <c r="TKA90" s="2"/>
      <c r="TKB90" s="2"/>
      <c r="TKC90" s="2"/>
      <c r="TKD90" s="2"/>
      <c r="TKE90" s="2"/>
      <c r="TKF90" s="2"/>
      <c r="TKG90" s="2"/>
      <c r="TKH90" s="2"/>
      <c r="TKI90" s="2"/>
      <c r="TKJ90" s="2"/>
      <c r="TKK90" s="2"/>
      <c r="TKL90" s="2"/>
      <c r="TKM90" s="2"/>
      <c r="TKN90" s="2"/>
      <c r="TKO90" s="2"/>
      <c r="TKP90" s="2"/>
      <c r="TKQ90" s="2"/>
      <c r="TKR90" s="2"/>
      <c r="TKS90" s="2"/>
      <c r="TKT90" s="2"/>
      <c r="TKU90" s="2"/>
      <c r="TKV90" s="2"/>
      <c r="TKW90" s="2"/>
      <c r="TKX90" s="2"/>
      <c r="TKY90" s="2"/>
      <c r="TKZ90" s="2"/>
      <c r="TLA90" s="2"/>
      <c r="TLB90" s="2"/>
      <c r="TLC90" s="2"/>
      <c r="TLD90" s="2"/>
      <c r="TLE90" s="2"/>
      <c r="TLF90" s="2"/>
      <c r="TLG90" s="2"/>
      <c r="TLH90" s="2"/>
      <c r="TLI90" s="2"/>
      <c r="TLJ90" s="2"/>
      <c r="TLK90" s="2"/>
      <c r="TLL90" s="2"/>
      <c r="TLM90" s="2"/>
      <c r="TLN90" s="2"/>
      <c r="TLO90" s="2"/>
      <c r="TLP90" s="2"/>
      <c r="TLQ90" s="2"/>
      <c r="TLR90" s="2"/>
      <c r="TLS90" s="2"/>
      <c r="TLT90" s="2"/>
      <c r="TLU90" s="2"/>
      <c r="TLV90" s="2"/>
      <c r="TLW90" s="2"/>
      <c r="TLX90" s="2"/>
      <c r="TLY90" s="2"/>
      <c r="TLZ90" s="2"/>
      <c r="TMA90" s="2"/>
      <c r="TMB90" s="2"/>
      <c r="TMC90" s="2"/>
      <c r="TMD90" s="2"/>
      <c r="TME90" s="2"/>
      <c r="TMF90" s="2"/>
      <c r="TMG90" s="2"/>
      <c r="TMH90" s="2"/>
      <c r="TMI90" s="2"/>
      <c r="TMJ90" s="2"/>
      <c r="TMK90" s="2"/>
      <c r="TML90" s="2"/>
      <c r="TMM90" s="2"/>
      <c r="TMN90" s="2"/>
      <c r="TMO90" s="2"/>
      <c r="TMP90" s="2"/>
      <c r="TMQ90" s="2"/>
      <c r="TMR90" s="2"/>
      <c r="TMS90" s="2"/>
      <c r="TMT90" s="2"/>
      <c r="TMU90" s="2"/>
      <c r="TMV90" s="2"/>
      <c r="TMW90" s="2"/>
      <c r="TMX90" s="2"/>
      <c r="TMY90" s="2"/>
      <c r="TMZ90" s="2"/>
      <c r="TNA90" s="2"/>
      <c r="TNB90" s="2"/>
      <c r="TNC90" s="2"/>
      <c r="TND90" s="2"/>
      <c r="TNE90" s="2"/>
      <c r="TNF90" s="2"/>
      <c r="TNG90" s="2"/>
      <c r="TNH90" s="2"/>
      <c r="TNI90" s="2"/>
      <c r="TNJ90" s="2"/>
      <c r="TNK90" s="2"/>
      <c r="TNL90" s="2"/>
      <c r="TNM90" s="2"/>
      <c r="TNN90" s="2"/>
      <c r="TNO90" s="2"/>
      <c r="TNP90" s="2"/>
      <c r="TNQ90" s="2"/>
      <c r="TNR90" s="2"/>
      <c r="TNS90" s="2"/>
      <c r="TNT90" s="2"/>
      <c r="TNU90" s="2"/>
      <c r="TNV90" s="2"/>
      <c r="TNW90" s="2"/>
      <c r="TNX90" s="2"/>
      <c r="TNY90" s="2"/>
      <c r="TNZ90" s="2"/>
      <c r="TOA90" s="2"/>
      <c r="TOB90" s="2"/>
      <c r="TOC90" s="2"/>
      <c r="TOD90" s="2"/>
      <c r="TOE90" s="2"/>
      <c r="TOF90" s="2"/>
      <c r="TOG90" s="2"/>
      <c r="TOH90" s="2"/>
      <c r="TOI90" s="2"/>
      <c r="TOJ90" s="2"/>
      <c r="TOK90" s="2"/>
      <c r="TOL90" s="2"/>
      <c r="TOM90" s="2"/>
      <c r="TON90" s="2"/>
      <c r="TOO90" s="2"/>
      <c r="TOP90" s="2"/>
      <c r="TOQ90" s="2"/>
      <c r="TOR90" s="2"/>
      <c r="TOS90" s="2"/>
      <c r="TOT90" s="2"/>
      <c r="TOU90" s="2"/>
      <c r="TOV90" s="2"/>
      <c r="TOW90" s="2"/>
      <c r="TOX90" s="2"/>
      <c r="TOY90" s="2"/>
      <c r="TOZ90" s="2"/>
      <c r="TPA90" s="2"/>
      <c r="TPB90" s="2"/>
      <c r="TPC90" s="2"/>
      <c r="TPD90" s="2"/>
      <c r="TPE90" s="2"/>
      <c r="TPF90" s="2"/>
      <c r="TPG90" s="2"/>
      <c r="TPH90" s="2"/>
      <c r="TPI90" s="2"/>
      <c r="TPJ90" s="2"/>
      <c r="TPK90" s="2"/>
      <c r="TPL90" s="2"/>
      <c r="TPM90" s="2"/>
      <c r="TPN90" s="2"/>
      <c r="TPO90" s="2"/>
      <c r="TPP90" s="2"/>
      <c r="TPQ90" s="2"/>
      <c r="TPR90" s="2"/>
      <c r="TPS90" s="2"/>
      <c r="TPT90" s="2"/>
      <c r="TPU90" s="2"/>
      <c r="TPV90" s="2"/>
      <c r="TPW90" s="2"/>
      <c r="TPX90" s="2"/>
      <c r="TPY90" s="2"/>
      <c r="TPZ90" s="2"/>
      <c r="TQA90" s="2"/>
      <c r="TQB90" s="2"/>
      <c r="TQC90" s="2"/>
      <c r="TQD90" s="2"/>
      <c r="TQE90" s="2"/>
      <c r="TQF90" s="2"/>
      <c r="TQG90" s="2"/>
      <c r="TQH90" s="2"/>
      <c r="TQI90" s="2"/>
      <c r="TQJ90" s="2"/>
      <c r="TQK90" s="2"/>
      <c r="TQL90" s="2"/>
      <c r="TQM90" s="2"/>
      <c r="TQN90" s="2"/>
      <c r="TQO90" s="2"/>
      <c r="TQP90" s="2"/>
      <c r="TQQ90" s="2"/>
      <c r="TQR90" s="2"/>
      <c r="TQS90" s="2"/>
      <c r="TQT90" s="2"/>
      <c r="TQU90" s="2"/>
      <c r="TQV90" s="2"/>
      <c r="TQW90" s="2"/>
      <c r="TQX90" s="2"/>
      <c r="TQY90" s="2"/>
      <c r="TQZ90" s="2"/>
      <c r="TRA90" s="2"/>
      <c r="TRB90" s="2"/>
      <c r="TRC90" s="2"/>
      <c r="TRD90" s="2"/>
      <c r="TRE90" s="2"/>
      <c r="TRF90" s="2"/>
      <c r="TRG90" s="2"/>
      <c r="TRH90" s="2"/>
      <c r="TRI90" s="2"/>
      <c r="TRJ90" s="2"/>
      <c r="TRK90" s="2"/>
      <c r="TRL90" s="2"/>
      <c r="TRM90" s="2"/>
      <c r="TRN90" s="2"/>
      <c r="TRO90" s="2"/>
      <c r="TRP90" s="2"/>
      <c r="TRQ90" s="2"/>
      <c r="TRR90" s="2"/>
      <c r="TRS90" s="2"/>
      <c r="TRT90" s="2"/>
      <c r="TRU90" s="2"/>
      <c r="TRV90" s="2"/>
      <c r="TRW90" s="2"/>
      <c r="TRX90" s="2"/>
      <c r="TRY90" s="2"/>
      <c r="TRZ90" s="2"/>
      <c r="TSA90" s="2"/>
      <c r="TSB90" s="2"/>
      <c r="TSC90" s="2"/>
      <c r="TSD90" s="2"/>
      <c r="TSE90" s="2"/>
      <c r="TSF90" s="2"/>
      <c r="TSG90" s="2"/>
      <c r="TSH90" s="2"/>
      <c r="TSI90" s="2"/>
      <c r="TSJ90" s="2"/>
      <c r="TSK90" s="2"/>
      <c r="TSL90" s="2"/>
      <c r="TSM90" s="2"/>
      <c r="TSN90" s="2"/>
      <c r="TSO90" s="2"/>
      <c r="TSP90" s="2"/>
      <c r="TSQ90" s="2"/>
      <c r="TSR90" s="2"/>
      <c r="TSS90" s="2"/>
      <c r="TST90" s="2"/>
      <c r="TSU90" s="2"/>
      <c r="TSV90" s="2"/>
      <c r="TSW90" s="2"/>
      <c r="TSX90" s="2"/>
      <c r="TSY90" s="2"/>
      <c r="TSZ90" s="2"/>
      <c r="TTA90" s="2"/>
      <c r="TTB90" s="2"/>
      <c r="TTC90" s="2"/>
      <c r="TTD90" s="2"/>
      <c r="TTE90" s="2"/>
      <c r="TTF90" s="2"/>
      <c r="TTG90" s="2"/>
      <c r="TTH90" s="2"/>
      <c r="TTI90" s="2"/>
      <c r="TTJ90" s="2"/>
      <c r="TTK90" s="2"/>
      <c r="TTL90" s="2"/>
      <c r="TTM90" s="2"/>
      <c r="TTN90" s="2"/>
      <c r="TTO90" s="2"/>
      <c r="TTP90" s="2"/>
      <c r="TTQ90" s="2"/>
      <c r="TTR90" s="2"/>
      <c r="TTS90" s="2"/>
      <c r="TTT90" s="2"/>
      <c r="TTU90" s="2"/>
      <c r="TTV90" s="2"/>
      <c r="TTW90" s="2"/>
      <c r="TTX90" s="2"/>
      <c r="TTY90" s="2"/>
      <c r="TTZ90" s="2"/>
      <c r="TUA90" s="2"/>
      <c r="TUB90" s="2"/>
      <c r="TUC90" s="2"/>
      <c r="TUD90" s="2"/>
      <c r="TUE90" s="2"/>
      <c r="TUF90" s="2"/>
      <c r="TUG90" s="2"/>
      <c r="TUH90" s="2"/>
      <c r="TUI90" s="2"/>
      <c r="TUJ90" s="2"/>
      <c r="TUK90" s="2"/>
      <c r="TUL90" s="2"/>
      <c r="TUM90" s="2"/>
      <c r="TUN90" s="2"/>
      <c r="TUO90" s="2"/>
      <c r="TUP90" s="2"/>
      <c r="TUQ90" s="2"/>
      <c r="TUR90" s="2"/>
      <c r="TUS90" s="2"/>
      <c r="TUT90" s="2"/>
      <c r="TUU90" s="2"/>
      <c r="TUV90" s="2"/>
      <c r="TUW90" s="2"/>
      <c r="TUX90" s="2"/>
      <c r="TUY90" s="2"/>
      <c r="TUZ90" s="2"/>
      <c r="TVA90" s="2"/>
      <c r="TVB90" s="2"/>
      <c r="TVC90" s="2"/>
      <c r="TVD90" s="2"/>
      <c r="TVE90" s="2"/>
      <c r="TVF90" s="2"/>
      <c r="TVG90" s="2"/>
      <c r="TVH90" s="2"/>
      <c r="TVI90" s="2"/>
      <c r="TVJ90" s="2"/>
      <c r="TVK90" s="2"/>
      <c r="TVL90" s="2"/>
      <c r="TVM90" s="2"/>
      <c r="TVN90" s="2"/>
      <c r="TVO90" s="2"/>
      <c r="TVP90" s="2"/>
      <c r="TVQ90" s="2"/>
      <c r="TVR90" s="2"/>
      <c r="TVS90" s="2"/>
      <c r="TVT90" s="2"/>
      <c r="TVU90" s="2"/>
      <c r="TVV90" s="2"/>
      <c r="TVW90" s="2"/>
      <c r="TVX90" s="2"/>
      <c r="TVY90" s="2"/>
      <c r="TVZ90" s="2"/>
      <c r="TWA90" s="2"/>
      <c r="TWB90" s="2"/>
      <c r="TWC90" s="2"/>
      <c r="TWD90" s="2"/>
      <c r="TWE90" s="2"/>
      <c r="TWF90" s="2"/>
      <c r="TWG90" s="2"/>
      <c r="TWH90" s="2"/>
      <c r="TWI90" s="2"/>
      <c r="TWJ90" s="2"/>
      <c r="TWK90" s="2"/>
      <c r="TWL90" s="2"/>
      <c r="TWM90" s="2"/>
      <c r="TWN90" s="2"/>
      <c r="TWO90" s="2"/>
      <c r="TWP90" s="2"/>
      <c r="TWQ90" s="2"/>
      <c r="TWR90" s="2"/>
      <c r="TWS90" s="2"/>
      <c r="TWT90" s="2"/>
      <c r="TWU90" s="2"/>
      <c r="TWV90" s="2"/>
      <c r="TWW90" s="2"/>
      <c r="TWX90" s="2"/>
      <c r="TWY90" s="2"/>
      <c r="TWZ90" s="2"/>
      <c r="TXA90" s="2"/>
      <c r="TXB90" s="2"/>
      <c r="TXC90" s="2"/>
      <c r="TXD90" s="2"/>
      <c r="TXE90" s="2"/>
      <c r="TXF90" s="2"/>
      <c r="TXG90" s="2"/>
      <c r="TXH90" s="2"/>
      <c r="TXI90" s="2"/>
      <c r="TXJ90" s="2"/>
      <c r="TXK90" s="2"/>
      <c r="TXL90" s="2"/>
      <c r="TXM90" s="2"/>
      <c r="TXN90" s="2"/>
      <c r="TXO90" s="2"/>
      <c r="TXP90" s="2"/>
      <c r="TXQ90" s="2"/>
      <c r="TXR90" s="2"/>
      <c r="TXS90" s="2"/>
      <c r="TXT90" s="2"/>
      <c r="TXU90" s="2"/>
      <c r="TXV90" s="2"/>
      <c r="TXW90" s="2"/>
      <c r="TXX90" s="2"/>
      <c r="TXY90" s="2"/>
      <c r="TXZ90" s="2"/>
      <c r="TYA90" s="2"/>
      <c r="TYB90" s="2"/>
      <c r="TYC90" s="2"/>
      <c r="TYD90" s="2"/>
      <c r="TYE90" s="2"/>
      <c r="TYF90" s="2"/>
      <c r="TYG90" s="2"/>
      <c r="TYH90" s="2"/>
      <c r="TYI90" s="2"/>
      <c r="TYJ90" s="2"/>
      <c r="TYK90" s="2"/>
      <c r="TYL90" s="2"/>
      <c r="TYM90" s="2"/>
      <c r="TYN90" s="2"/>
      <c r="TYO90" s="2"/>
      <c r="TYP90" s="2"/>
      <c r="TYQ90" s="2"/>
      <c r="TYR90" s="2"/>
      <c r="TYS90" s="2"/>
      <c r="TYT90" s="2"/>
      <c r="TYU90" s="2"/>
      <c r="TYV90" s="2"/>
      <c r="TYW90" s="2"/>
      <c r="TYX90" s="2"/>
      <c r="TYY90" s="2"/>
      <c r="TYZ90" s="2"/>
      <c r="TZA90" s="2"/>
      <c r="TZB90" s="2"/>
      <c r="TZC90" s="2"/>
      <c r="TZD90" s="2"/>
      <c r="TZE90" s="2"/>
      <c r="TZF90" s="2"/>
      <c r="TZG90" s="2"/>
      <c r="TZH90" s="2"/>
      <c r="TZI90" s="2"/>
      <c r="TZJ90" s="2"/>
      <c r="TZK90" s="2"/>
      <c r="TZL90" s="2"/>
      <c r="TZM90" s="2"/>
      <c r="TZN90" s="2"/>
      <c r="TZO90" s="2"/>
      <c r="TZP90" s="2"/>
      <c r="TZQ90" s="2"/>
      <c r="TZR90" s="2"/>
      <c r="TZS90" s="2"/>
      <c r="TZT90" s="2"/>
      <c r="TZU90" s="2"/>
      <c r="TZV90" s="2"/>
      <c r="TZW90" s="2"/>
      <c r="TZX90" s="2"/>
      <c r="TZY90" s="2"/>
      <c r="TZZ90" s="2"/>
      <c r="UAA90" s="2"/>
      <c r="UAB90" s="2"/>
      <c r="UAC90" s="2"/>
      <c r="UAD90" s="2"/>
      <c r="UAE90" s="2"/>
      <c r="UAF90" s="2"/>
      <c r="UAG90" s="2"/>
      <c r="UAH90" s="2"/>
      <c r="UAI90" s="2"/>
      <c r="UAJ90" s="2"/>
      <c r="UAK90" s="2"/>
      <c r="UAL90" s="2"/>
      <c r="UAM90" s="2"/>
      <c r="UAN90" s="2"/>
      <c r="UAO90" s="2"/>
      <c r="UAP90" s="2"/>
      <c r="UAQ90" s="2"/>
      <c r="UAR90" s="2"/>
      <c r="UAS90" s="2"/>
      <c r="UAT90" s="2"/>
      <c r="UAU90" s="2"/>
      <c r="UAV90" s="2"/>
      <c r="UAW90" s="2"/>
      <c r="UAX90" s="2"/>
      <c r="UAY90" s="2"/>
      <c r="UAZ90" s="2"/>
      <c r="UBA90" s="2"/>
      <c r="UBB90" s="2"/>
      <c r="UBC90" s="2"/>
      <c r="UBD90" s="2"/>
      <c r="UBE90" s="2"/>
      <c r="UBF90" s="2"/>
      <c r="UBG90" s="2"/>
      <c r="UBH90" s="2"/>
      <c r="UBI90" s="2"/>
      <c r="UBJ90" s="2"/>
      <c r="UBK90" s="2"/>
      <c r="UBL90" s="2"/>
      <c r="UBM90" s="2"/>
      <c r="UBN90" s="2"/>
      <c r="UBO90" s="2"/>
      <c r="UBP90" s="2"/>
      <c r="UBQ90" s="2"/>
      <c r="UBR90" s="2"/>
      <c r="UBS90" s="2"/>
      <c r="UBT90" s="2"/>
      <c r="UBU90" s="2"/>
      <c r="UBV90" s="2"/>
      <c r="UBW90" s="2"/>
      <c r="UBX90" s="2"/>
      <c r="UBY90" s="2"/>
      <c r="UBZ90" s="2"/>
      <c r="UCA90" s="2"/>
      <c r="UCB90" s="2"/>
      <c r="UCC90" s="2"/>
      <c r="UCD90" s="2"/>
      <c r="UCE90" s="2"/>
      <c r="UCF90" s="2"/>
      <c r="UCG90" s="2"/>
      <c r="UCH90" s="2"/>
      <c r="UCI90" s="2"/>
      <c r="UCJ90" s="2"/>
      <c r="UCK90" s="2"/>
      <c r="UCL90" s="2"/>
      <c r="UCM90" s="2"/>
      <c r="UCN90" s="2"/>
      <c r="UCO90" s="2"/>
      <c r="UCP90" s="2"/>
      <c r="UCQ90" s="2"/>
      <c r="UCR90" s="2"/>
      <c r="UCS90" s="2"/>
      <c r="UCT90" s="2"/>
      <c r="UCU90" s="2"/>
      <c r="UCV90" s="2"/>
      <c r="UCW90" s="2"/>
      <c r="UCX90" s="2"/>
      <c r="UCY90" s="2"/>
      <c r="UCZ90" s="2"/>
      <c r="UDA90" s="2"/>
      <c r="UDB90" s="2"/>
      <c r="UDC90" s="2"/>
      <c r="UDD90" s="2"/>
      <c r="UDE90" s="2"/>
      <c r="UDF90" s="2"/>
      <c r="UDG90" s="2"/>
      <c r="UDH90" s="2"/>
      <c r="UDI90" s="2"/>
      <c r="UDJ90" s="2"/>
      <c r="UDK90" s="2"/>
      <c r="UDL90" s="2"/>
      <c r="UDM90" s="2"/>
      <c r="UDN90" s="2"/>
      <c r="UDO90" s="2"/>
      <c r="UDP90" s="2"/>
      <c r="UDQ90" s="2"/>
      <c r="UDR90" s="2"/>
      <c r="UDS90" s="2"/>
      <c r="UDT90" s="2"/>
      <c r="UDU90" s="2"/>
      <c r="UDV90" s="2"/>
      <c r="UDW90" s="2"/>
      <c r="UDX90" s="2"/>
      <c r="UDY90" s="2"/>
      <c r="UDZ90" s="2"/>
      <c r="UEA90" s="2"/>
      <c r="UEB90" s="2"/>
      <c r="UEC90" s="2"/>
      <c r="UED90" s="2"/>
      <c r="UEE90" s="2"/>
      <c r="UEF90" s="2"/>
      <c r="UEG90" s="2"/>
      <c r="UEH90" s="2"/>
      <c r="UEI90" s="2"/>
      <c r="UEJ90" s="2"/>
      <c r="UEK90" s="2"/>
      <c r="UEL90" s="2"/>
      <c r="UEM90" s="2"/>
      <c r="UEN90" s="2"/>
      <c r="UEO90" s="2"/>
      <c r="UEP90" s="2"/>
      <c r="UEQ90" s="2"/>
      <c r="UER90" s="2"/>
      <c r="UES90" s="2"/>
      <c r="UET90" s="2"/>
      <c r="UEU90" s="2"/>
      <c r="UEV90" s="2"/>
      <c r="UEW90" s="2"/>
      <c r="UEX90" s="2"/>
      <c r="UEY90" s="2"/>
      <c r="UEZ90" s="2"/>
      <c r="UFA90" s="2"/>
      <c r="UFB90" s="2"/>
      <c r="UFC90" s="2"/>
      <c r="UFD90" s="2"/>
      <c r="UFE90" s="2"/>
      <c r="UFF90" s="2"/>
      <c r="UFG90" s="2"/>
      <c r="UFH90" s="2"/>
      <c r="UFI90" s="2"/>
      <c r="UFJ90" s="2"/>
      <c r="UFK90" s="2"/>
      <c r="UFL90" s="2"/>
      <c r="UFM90" s="2"/>
      <c r="UFN90" s="2"/>
      <c r="UFO90" s="2"/>
      <c r="UFP90" s="2"/>
      <c r="UFQ90" s="2"/>
      <c r="UFR90" s="2"/>
      <c r="UFS90" s="2"/>
      <c r="UFT90" s="2"/>
      <c r="UFU90" s="2"/>
      <c r="UFV90" s="2"/>
      <c r="UFW90" s="2"/>
      <c r="UFX90" s="2"/>
      <c r="UFY90" s="2"/>
      <c r="UFZ90" s="2"/>
      <c r="UGA90" s="2"/>
      <c r="UGB90" s="2"/>
      <c r="UGC90" s="2"/>
      <c r="UGD90" s="2"/>
      <c r="UGE90" s="2"/>
      <c r="UGF90" s="2"/>
      <c r="UGG90" s="2"/>
      <c r="UGH90" s="2"/>
      <c r="UGI90" s="2"/>
      <c r="UGJ90" s="2"/>
      <c r="UGK90" s="2"/>
      <c r="UGL90" s="2"/>
      <c r="UGM90" s="2"/>
      <c r="UGN90" s="2"/>
      <c r="UGO90" s="2"/>
      <c r="UGP90" s="2"/>
      <c r="UGQ90" s="2"/>
      <c r="UGR90" s="2"/>
      <c r="UGS90" s="2"/>
      <c r="UGT90" s="2"/>
      <c r="UGU90" s="2"/>
      <c r="UGV90" s="2"/>
      <c r="UGW90" s="2"/>
      <c r="UGX90" s="2"/>
      <c r="UGY90" s="2"/>
      <c r="UGZ90" s="2"/>
      <c r="UHA90" s="2"/>
      <c r="UHB90" s="2"/>
      <c r="UHC90" s="2"/>
      <c r="UHD90" s="2"/>
      <c r="UHE90" s="2"/>
      <c r="UHF90" s="2"/>
      <c r="UHG90" s="2"/>
      <c r="UHH90" s="2"/>
      <c r="UHI90" s="2"/>
      <c r="UHJ90" s="2"/>
      <c r="UHK90" s="2"/>
      <c r="UHL90" s="2"/>
      <c r="UHM90" s="2"/>
      <c r="UHN90" s="2"/>
      <c r="UHO90" s="2"/>
      <c r="UHP90" s="2"/>
      <c r="UHQ90" s="2"/>
      <c r="UHR90" s="2"/>
      <c r="UHS90" s="2"/>
      <c r="UHT90" s="2"/>
      <c r="UHU90" s="2"/>
      <c r="UHV90" s="2"/>
      <c r="UHW90" s="2"/>
      <c r="UHX90" s="2"/>
      <c r="UHY90" s="2"/>
      <c r="UHZ90" s="2"/>
      <c r="UIA90" s="2"/>
      <c r="UIB90" s="2"/>
      <c r="UIC90" s="2"/>
      <c r="UID90" s="2"/>
      <c r="UIE90" s="2"/>
      <c r="UIF90" s="2"/>
      <c r="UIG90" s="2"/>
      <c r="UIH90" s="2"/>
      <c r="UII90" s="2"/>
      <c r="UIJ90" s="2"/>
      <c r="UIK90" s="2"/>
      <c r="UIL90" s="2"/>
      <c r="UIM90" s="2"/>
      <c r="UIN90" s="2"/>
      <c r="UIO90" s="2"/>
      <c r="UIP90" s="2"/>
      <c r="UIQ90" s="2"/>
      <c r="UIR90" s="2"/>
      <c r="UIS90" s="2"/>
      <c r="UIT90" s="2"/>
      <c r="UIU90" s="2"/>
      <c r="UIV90" s="2"/>
      <c r="UIW90" s="2"/>
      <c r="UIX90" s="2"/>
      <c r="UIY90" s="2"/>
      <c r="UIZ90" s="2"/>
      <c r="UJA90" s="2"/>
      <c r="UJB90" s="2"/>
      <c r="UJC90" s="2"/>
      <c r="UJD90" s="2"/>
      <c r="UJE90" s="2"/>
      <c r="UJF90" s="2"/>
      <c r="UJG90" s="2"/>
      <c r="UJH90" s="2"/>
      <c r="UJI90" s="2"/>
      <c r="UJJ90" s="2"/>
      <c r="UJK90" s="2"/>
      <c r="UJL90" s="2"/>
      <c r="UJM90" s="2"/>
      <c r="UJN90" s="2"/>
      <c r="UJO90" s="2"/>
      <c r="UJP90" s="2"/>
      <c r="UJQ90" s="2"/>
      <c r="UJR90" s="2"/>
      <c r="UJS90" s="2"/>
      <c r="UJT90" s="2"/>
      <c r="UJU90" s="2"/>
      <c r="UJV90" s="2"/>
      <c r="UJW90" s="2"/>
      <c r="UJX90" s="2"/>
      <c r="UJY90" s="2"/>
      <c r="UJZ90" s="2"/>
      <c r="UKA90" s="2"/>
      <c r="UKB90" s="2"/>
      <c r="UKC90" s="2"/>
      <c r="UKD90" s="2"/>
      <c r="UKE90" s="2"/>
      <c r="UKF90" s="2"/>
      <c r="UKG90" s="2"/>
      <c r="UKH90" s="2"/>
      <c r="UKI90" s="2"/>
      <c r="UKJ90" s="2"/>
      <c r="UKK90" s="2"/>
      <c r="UKL90" s="2"/>
      <c r="UKM90" s="2"/>
      <c r="UKN90" s="2"/>
      <c r="UKO90" s="2"/>
      <c r="UKP90" s="2"/>
      <c r="UKQ90" s="2"/>
      <c r="UKR90" s="2"/>
      <c r="UKS90" s="2"/>
      <c r="UKT90" s="2"/>
      <c r="UKU90" s="2"/>
      <c r="UKV90" s="2"/>
      <c r="UKW90" s="2"/>
      <c r="UKX90" s="2"/>
      <c r="UKY90" s="2"/>
      <c r="UKZ90" s="2"/>
      <c r="ULA90" s="2"/>
      <c r="ULB90" s="2"/>
      <c r="ULC90" s="2"/>
      <c r="ULD90" s="2"/>
      <c r="ULE90" s="2"/>
      <c r="ULF90" s="2"/>
      <c r="ULG90" s="2"/>
      <c r="ULH90" s="2"/>
      <c r="ULI90" s="2"/>
      <c r="ULJ90" s="2"/>
      <c r="ULK90" s="2"/>
      <c r="ULL90" s="2"/>
      <c r="ULM90" s="2"/>
      <c r="ULN90" s="2"/>
      <c r="ULO90" s="2"/>
      <c r="ULP90" s="2"/>
      <c r="ULQ90" s="2"/>
      <c r="ULR90" s="2"/>
      <c r="ULS90" s="2"/>
      <c r="ULT90" s="2"/>
      <c r="ULU90" s="2"/>
      <c r="ULV90" s="2"/>
      <c r="ULW90" s="2"/>
      <c r="ULX90" s="2"/>
      <c r="ULY90" s="2"/>
      <c r="ULZ90" s="2"/>
      <c r="UMA90" s="2"/>
      <c r="UMB90" s="2"/>
      <c r="UMC90" s="2"/>
      <c r="UMD90" s="2"/>
      <c r="UME90" s="2"/>
      <c r="UMF90" s="2"/>
      <c r="UMG90" s="2"/>
      <c r="UMH90" s="2"/>
      <c r="UMI90" s="2"/>
      <c r="UMJ90" s="2"/>
      <c r="UMK90" s="2"/>
      <c r="UML90" s="2"/>
      <c r="UMM90" s="2"/>
      <c r="UMN90" s="2"/>
      <c r="UMO90" s="2"/>
      <c r="UMP90" s="2"/>
      <c r="UMQ90" s="2"/>
      <c r="UMR90" s="2"/>
      <c r="UMS90" s="2"/>
      <c r="UMT90" s="2"/>
      <c r="UMU90" s="2"/>
      <c r="UMV90" s="2"/>
      <c r="UMW90" s="2"/>
      <c r="UMX90" s="2"/>
      <c r="UMY90" s="2"/>
      <c r="UMZ90" s="2"/>
      <c r="UNA90" s="2"/>
      <c r="UNB90" s="2"/>
      <c r="UNC90" s="2"/>
      <c r="UND90" s="2"/>
      <c r="UNE90" s="2"/>
      <c r="UNF90" s="2"/>
      <c r="UNG90" s="2"/>
      <c r="UNH90" s="2"/>
      <c r="UNI90" s="2"/>
      <c r="UNJ90" s="2"/>
      <c r="UNK90" s="2"/>
      <c r="UNL90" s="2"/>
      <c r="UNM90" s="2"/>
      <c r="UNN90" s="2"/>
      <c r="UNO90" s="2"/>
      <c r="UNP90" s="2"/>
      <c r="UNQ90" s="2"/>
      <c r="UNR90" s="2"/>
      <c r="UNS90" s="2"/>
      <c r="UNT90" s="2"/>
      <c r="UNU90" s="2"/>
      <c r="UNV90" s="2"/>
      <c r="UNW90" s="2"/>
      <c r="UNX90" s="2"/>
      <c r="UNY90" s="2"/>
      <c r="UNZ90" s="2"/>
      <c r="UOA90" s="2"/>
      <c r="UOB90" s="2"/>
      <c r="UOC90" s="2"/>
      <c r="UOD90" s="2"/>
      <c r="UOE90" s="2"/>
      <c r="UOF90" s="2"/>
      <c r="UOG90" s="2"/>
      <c r="UOH90" s="2"/>
      <c r="UOI90" s="2"/>
      <c r="UOJ90" s="2"/>
      <c r="UOK90" s="2"/>
      <c r="UOL90" s="2"/>
      <c r="UOM90" s="2"/>
      <c r="UON90" s="2"/>
      <c r="UOO90" s="2"/>
      <c r="UOP90" s="2"/>
      <c r="UOQ90" s="2"/>
      <c r="UOR90" s="2"/>
      <c r="UOS90" s="2"/>
      <c r="UOT90" s="2"/>
      <c r="UOU90" s="2"/>
      <c r="UOV90" s="2"/>
      <c r="UOW90" s="2"/>
      <c r="UOX90" s="2"/>
      <c r="UOY90" s="2"/>
      <c r="UOZ90" s="2"/>
      <c r="UPA90" s="2"/>
      <c r="UPB90" s="2"/>
      <c r="UPC90" s="2"/>
      <c r="UPD90" s="2"/>
      <c r="UPE90" s="2"/>
      <c r="UPF90" s="2"/>
      <c r="UPG90" s="2"/>
      <c r="UPH90" s="2"/>
      <c r="UPI90" s="2"/>
      <c r="UPJ90" s="2"/>
      <c r="UPK90" s="2"/>
      <c r="UPL90" s="2"/>
      <c r="UPM90" s="2"/>
      <c r="UPN90" s="2"/>
      <c r="UPO90" s="2"/>
      <c r="UPP90" s="2"/>
      <c r="UPQ90" s="2"/>
      <c r="UPR90" s="2"/>
      <c r="UPS90" s="2"/>
      <c r="UPT90" s="2"/>
      <c r="UPU90" s="2"/>
      <c r="UPV90" s="2"/>
      <c r="UPW90" s="2"/>
      <c r="UPX90" s="2"/>
      <c r="UPY90" s="2"/>
      <c r="UPZ90" s="2"/>
      <c r="UQA90" s="2"/>
      <c r="UQB90" s="2"/>
      <c r="UQC90" s="2"/>
      <c r="UQD90" s="2"/>
      <c r="UQE90" s="2"/>
      <c r="UQF90" s="2"/>
      <c r="UQG90" s="2"/>
      <c r="UQH90" s="2"/>
      <c r="UQI90" s="2"/>
      <c r="UQJ90" s="2"/>
      <c r="UQK90" s="2"/>
      <c r="UQL90" s="2"/>
      <c r="UQM90" s="2"/>
      <c r="UQN90" s="2"/>
      <c r="UQO90" s="2"/>
      <c r="UQP90" s="2"/>
      <c r="UQQ90" s="2"/>
      <c r="UQR90" s="2"/>
      <c r="UQS90" s="2"/>
      <c r="UQT90" s="2"/>
      <c r="UQU90" s="2"/>
      <c r="UQV90" s="2"/>
      <c r="UQW90" s="2"/>
      <c r="UQX90" s="2"/>
      <c r="UQY90" s="2"/>
      <c r="UQZ90" s="2"/>
      <c r="URA90" s="2"/>
      <c r="URB90" s="2"/>
      <c r="URC90" s="2"/>
      <c r="URD90" s="2"/>
      <c r="URE90" s="2"/>
      <c r="URF90" s="2"/>
      <c r="URG90" s="2"/>
      <c r="URH90" s="2"/>
      <c r="URI90" s="2"/>
      <c r="URJ90" s="2"/>
      <c r="URK90" s="2"/>
      <c r="URL90" s="2"/>
      <c r="URM90" s="2"/>
      <c r="URN90" s="2"/>
      <c r="URO90" s="2"/>
      <c r="URP90" s="2"/>
      <c r="URQ90" s="2"/>
      <c r="URR90" s="2"/>
      <c r="URS90" s="2"/>
      <c r="URT90" s="2"/>
      <c r="URU90" s="2"/>
      <c r="URV90" s="2"/>
      <c r="URW90" s="2"/>
      <c r="URX90" s="2"/>
      <c r="URY90" s="2"/>
      <c r="URZ90" s="2"/>
      <c r="USA90" s="2"/>
      <c r="USB90" s="2"/>
      <c r="USC90" s="2"/>
      <c r="USD90" s="2"/>
      <c r="USE90" s="2"/>
      <c r="USF90" s="2"/>
      <c r="USG90" s="2"/>
      <c r="USH90" s="2"/>
      <c r="USI90" s="2"/>
      <c r="USJ90" s="2"/>
      <c r="USK90" s="2"/>
      <c r="USL90" s="2"/>
      <c r="USM90" s="2"/>
      <c r="USN90" s="2"/>
      <c r="USO90" s="2"/>
      <c r="USP90" s="2"/>
      <c r="USQ90" s="2"/>
      <c r="USR90" s="2"/>
      <c r="USS90" s="2"/>
      <c r="UST90" s="2"/>
      <c r="USU90" s="2"/>
      <c r="USV90" s="2"/>
      <c r="USW90" s="2"/>
      <c r="USX90" s="2"/>
      <c r="USY90" s="2"/>
      <c r="USZ90" s="2"/>
      <c r="UTA90" s="2"/>
      <c r="UTB90" s="2"/>
      <c r="UTC90" s="2"/>
      <c r="UTD90" s="2"/>
      <c r="UTE90" s="2"/>
      <c r="UTF90" s="2"/>
      <c r="UTG90" s="2"/>
      <c r="UTH90" s="2"/>
      <c r="UTI90" s="2"/>
      <c r="UTJ90" s="2"/>
      <c r="UTK90" s="2"/>
      <c r="UTL90" s="2"/>
      <c r="UTM90" s="2"/>
      <c r="UTN90" s="2"/>
      <c r="UTO90" s="2"/>
      <c r="UTP90" s="2"/>
      <c r="UTQ90" s="2"/>
      <c r="UTR90" s="2"/>
      <c r="UTS90" s="2"/>
      <c r="UTT90" s="2"/>
      <c r="UTU90" s="2"/>
      <c r="UTV90" s="2"/>
      <c r="UTW90" s="2"/>
      <c r="UTX90" s="2"/>
      <c r="UTY90" s="2"/>
      <c r="UTZ90" s="2"/>
      <c r="UUA90" s="2"/>
      <c r="UUB90" s="2"/>
      <c r="UUC90" s="2"/>
      <c r="UUD90" s="2"/>
      <c r="UUE90" s="2"/>
      <c r="UUF90" s="2"/>
      <c r="UUG90" s="2"/>
      <c r="UUH90" s="2"/>
      <c r="UUI90" s="2"/>
      <c r="UUJ90" s="2"/>
      <c r="UUK90" s="2"/>
      <c r="UUL90" s="2"/>
      <c r="UUM90" s="2"/>
      <c r="UUN90" s="2"/>
      <c r="UUO90" s="2"/>
      <c r="UUP90" s="2"/>
      <c r="UUQ90" s="2"/>
      <c r="UUR90" s="2"/>
      <c r="UUS90" s="2"/>
      <c r="UUT90" s="2"/>
      <c r="UUU90" s="2"/>
      <c r="UUV90" s="2"/>
      <c r="UUW90" s="2"/>
      <c r="UUX90" s="2"/>
      <c r="UUY90" s="2"/>
      <c r="UUZ90" s="2"/>
      <c r="UVA90" s="2"/>
      <c r="UVB90" s="2"/>
      <c r="UVC90" s="2"/>
      <c r="UVD90" s="2"/>
      <c r="UVE90" s="2"/>
      <c r="UVF90" s="2"/>
      <c r="UVG90" s="2"/>
      <c r="UVH90" s="2"/>
      <c r="UVI90" s="2"/>
      <c r="UVJ90" s="2"/>
      <c r="UVK90" s="2"/>
      <c r="UVL90" s="2"/>
      <c r="UVM90" s="2"/>
      <c r="UVN90" s="2"/>
      <c r="UVO90" s="2"/>
      <c r="UVP90" s="2"/>
      <c r="UVQ90" s="2"/>
      <c r="UVR90" s="2"/>
      <c r="UVS90" s="2"/>
      <c r="UVT90" s="2"/>
      <c r="UVU90" s="2"/>
      <c r="UVV90" s="2"/>
      <c r="UVW90" s="2"/>
      <c r="UVX90" s="2"/>
      <c r="UVY90" s="2"/>
      <c r="UVZ90" s="2"/>
      <c r="UWA90" s="2"/>
      <c r="UWB90" s="2"/>
      <c r="UWC90" s="2"/>
      <c r="UWD90" s="2"/>
      <c r="UWE90" s="2"/>
      <c r="UWF90" s="2"/>
      <c r="UWG90" s="2"/>
      <c r="UWH90" s="2"/>
      <c r="UWI90" s="2"/>
      <c r="UWJ90" s="2"/>
      <c r="UWK90" s="2"/>
      <c r="UWL90" s="2"/>
      <c r="UWM90" s="2"/>
      <c r="UWN90" s="2"/>
      <c r="UWO90" s="2"/>
      <c r="UWP90" s="2"/>
      <c r="UWQ90" s="2"/>
      <c r="UWR90" s="2"/>
      <c r="UWS90" s="2"/>
      <c r="UWT90" s="2"/>
      <c r="UWU90" s="2"/>
      <c r="UWV90" s="2"/>
      <c r="UWW90" s="2"/>
      <c r="UWX90" s="2"/>
      <c r="UWY90" s="2"/>
      <c r="UWZ90" s="2"/>
      <c r="UXA90" s="2"/>
      <c r="UXB90" s="2"/>
      <c r="UXC90" s="2"/>
      <c r="UXD90" s="2"/>
      <c r="UXE90" s="2"/>
      <c r="UXF90" s="2"/>
      <c r="UXG90" s="2"/>
      <c r="UXH90" s="2"/>
      <c r="UXI90" s="2"/>
      <c r="UXJ90" s="2"/>
      <c r="UXK90" s="2"/>
      <c r="UXL90" s="2"/>
      <c r="UXM90" s="2"/>
      <c r="UXN90" s="2"/>
      <c r="UXO90" s="2"/>
      <c r="UXP90" s="2"/>
      <c r="UXQ90" s="2"/>
      <c r="UXR90" s="2"/>
      <c r="UXS90" s="2"/>
      <c r="UXT90" s="2"/>
      <c r="UXU90" s="2"/>
      <c r="UXV90" s="2"/>
      <c r="UXW90" s="2"/>
      <c r="UXX90" s="2"/>
      <c r="UXY90" s="2"/>
      <c r="UXZ90" s="2"/>
      <c r="UYA90" s="2"/>
      <c r="UYB90" s="2"/>
      <c r="UYC90" s="2"/>
      <c r="UYD90" s="2"/>
      <c r="UYE90" s="2"/>
      <c r="UYF90" s="2"/>
      <c r="UYG90" s="2"/>
      <c r="UYH90" s="2"/>
      <c r="UYI90" s="2"/>
      <c r="UYJ90" s="2"/>
      <c r="UYK90" s="2"/>
      <c r="UYL90" s="2"/>
      <c r="UYM90" s="2"/>
      <c r="UYN90" s="2"/>
      <c r="UYO90" s="2"/>
      <c r="UYP90" s="2"/>
      <c r="UYQ90" s="2"/>
      <c r="UYR90" s="2"/>
      <c r="UYS90" s="2"/>
      <c r="UYT90" s="2"/>
      <c r="UYU90" s="2"/>
      <c r="UYV90" s="2"/>
      <c r="UYW90" s="2"/>
      <c r="UYX90" s="2"/>
      <c r="UYY90" s="2"/>
      <c r="UYZ90" s="2"/>
      <c r="UZA90" s="2"/>
      <c r="UZB90" s="2"/>
      <c r="UZC90" s="2"/>
      <c r="UZD90" s="2"/>
      <c r="UZE90" s="2"/>
      <c r="UZF90" s="2"/>
      <c r="UZG90" s="2"/>
      <c r="UZH90" s="2"/>
      <c r="UZI90" s="2"/>
      <c r="UZJ90" s="2"/>
      <c r="UZK90" s="2"/>
      <c r="UZL90" s="2"/>
      <c r="UZM90" s="2"/>
      <c r="UZN90" s="2"/>
      <c r="UZO90" s="2"/>
      <c r="UZP90" s="2"/>
      <c r="UZQ90" s="2"/>
      <c r="UZR90" s="2"/>
      <c r="UZS90" s="2"/>
      <c r="UZT90" s="2"/>
      <c r="UZU90" s="2"/>
      <c r="UZV90" s="2"/>
      <c r="UZW90" s="2"/>
      <c r="UZX90" s="2"/>
      <c r="UZY90" s="2"/>
      <c r="UZZ90" s="2"/>
      <c r="VAA90" s="2"/>
      <c r="VAB90" s="2"/>
      <c r="VAC90" s="2"/>
      <c r="VAD90" s="2"/>
      <c r="VAE90" s="2"/>
      <c r="VAF90" s="2"/>
      <c r="VAG90" s="2"/>
      <c r="VAH90" s="2"/>
      <c r="VAI90" s="2"/>
      <c r="VAJ90" s="2"/>
      <c r="VAK90" s="2"/>
      <c r="VAL90" s="2"/>
      <c r="VAM90" s="2"/>
      <c r="VAN90" s="2"/>
      <c r="VAO90" s="2"/>
      <c r="VAP90" s="2"/>
      <c r="VAQ90" s="2"/>
      <c r="VAR90" s="2"/>
      <c r="VAS90" s="2"/>
      <c r="VAT90" s="2"/>
      <c r="VAU90" s="2"/>
      <c r="VAV90" s="2"/>
      <c r="VAW90" s="2"/>
      <c r="VAX90" s="2"/>
      <c r="VAY90" s="2"/>
      <c r="VAZ90" s="2"/>
      <c r="VBA90" s="2"/>
      <c r="VBB90" s="2"/>
      <c r="VBC90" s="2"/>
      <c r="VBD90" s="2"/>
      <c r="VBE90" s="2"/>
      <c r="VBF90" s="2"/>
      <c r="VBG90" s="2"/>
      <c r="VBH90" s="2"/>
      <c r="VBI90" s="2"/>
      <c r="VBJ90" s="2"/>
      <c r="VBK90" s="2"/>
      <c r="VBL90" s="2"/>
      <c r="VBM90" s="2"/>
      <c r="VBN90" s="2"/>
      <c r="VBO90" s="2"/>
      <c r="VBP90" s="2"/>
      <c r="VBQ90" s="2"/>
      <c r="VBR90" s="2"/>
      <c r="VBS90" s="2"/>
      <c r="VBT90" s="2"/>
      <c r="VBU90" s="2"/>
      <c r="VBV90" s="2"/>
      <c r="VBW90" s="2"/>
      <c r="VBX90" s="2"/>
      <c r="VBY90" s="2"/>
      <c r="VBZ90" s="2"/>
      <c r="VCA90" s="2"/>
      <c r="VCB90" s="2"/>
      <c r="VCC90" s="2"/>
      <c r="VCD90" s="2"/>
      <c r="VCE90" s="2"/>
      <c r="VCF90" s="2"/>
      <c r="VCG90" s="2"/>
      <c r="VCH90" s="2"/>
      <c r="VCI90" s="2"/>
      <c r="VCJ90" s="2"/>
      <c r="VCK90" s="2"/>
      <c r="VCL90" s="2"/>
      <c r="VCM90" s="2"/>
      <c r="VCN90" s="2"/>
      <c r="VCO90" s="2"/>
      <c r="VCP90" s="2"/>
      <c r="VCQ90" s="2"/>
      <c r="VCR90" s="2"/>
      <c r="VCS90" s="2"/>
      <c r="VCT90" s="2"/>
      <c r="VCU90" s="2"/>
      <c r="VCV90" s="2"/>
      <c r="VCW90" s="2"/>
      <c r="VCX90" s="2"/>
      <c r="VCY90" s="2"/>
      <c r="VCZ90" s="2"/>
      <c r="VDA90" s="2"/>
      <c r="VDB90" s="2"/>
      <c r="VDC90" s="2"/>
      <c r="VDD90" s="2"/>
      <c r="VDE90" s="2"/>
      <c r="VDF90" s="2"/>
      <c r="VDG90" s="2"/>
      <c r="VDH90" s="2"/>
      <c r="VDI90" s="2"/>
      <c r="VDJ90" s="2"/>
      <c r="VDK90" s="2"/>
      <c r="VDL90" s="2"/>
      <c r="VDM90" s="2"/>
      <c r="VDN90" s="2"/>
      <c r="VDO90" s="2"/>
      <c r="VDP90" s="2"/>
      <c r="VDQ90" s="2"/>
      <c r="VDR90" s="2"/>
      <c r="VDS90" s="2"/>
      <c r="VDT90" s="2"/>
      <c r="VDU90" s="2"/>
      <c r="VDV90" s="2"/>
      <c r="VDW90" s="2"/>
      <c r="VDX90" s="2"/>
      <c r="VDY90" s="2"/>
      <c r="VDZ90" s="2"/>
      <c r="VEA90" s="2"/>
      <c r="VEB90" s="2"/>
      <c r="VEC90" s="2"/>
      <c r="VED90" s="2"/>
      <c r="VEE90" s="2"/>
      <c r="VEF90" s="2"/>
      <c r="VEG90" s="2"/>
      <c r="VEH90" s="2"/>
      <c r="VEI90" s="2"/>
      <c r="VEJ90" s="2"/>
      <c r="VEK90" s="2"/>
      <c r="VEL90" s="2"/>
      <c r="VEM90" s="2"/>
      <c r="VEN90" s="2"/>
      <c r="VEO90" s="2"/>
      <c r="VEP90" s="2"/>
      <c r="VEQ90" s="2"/>
      <c r="VER90" s="2"/>
      <c r="VES90" s="2"/>
      <c r="VET90" s="2"/>
      <c r="VEU90" s="2"/>
      <c r="VEV90" s="2"/>
      <c r="VEW90" s="2"/>
      <c r="VEX90" s="2"/>
      <c r="VEY90" s="2"/>
      <c r="VEZ90" s="2"/>
      <c r="VFA90" s="2"/>
      <c r="VFB90" s="2"/>
      <c r="VFC90" s="2"/>
      <c r="VFD90" s="2"/>
      <c r="VFE90" s="2"/>
      <c r="VFF90" s="2"/>
      <c r="VFG90" s="2"/>
      <c r="VFH90" s="2"/>
      <c r="VFI90" s="2"/>
      <c r="VFJ90" s="2"/>
      <c r="VFK90" s="2"/>
      <c r="VFL90" s="2"/>
      <c r="VFM90" s="2"/>
      <c r="VFN90" s="2"/>
      <c r="VFO90" s="2"/>
      <c r="VFP90" s="2"/>
      <c r="VFQ90" s="2"/>
      <c r="VFR90" s="2"/>
      <c r="VFS90" s="2"/>
      <c r="VFT90" s="2"/>
      <c r="VFU90" s="2"/>
      <c r="VFV90" s="2"/>
      <c r="VFW90" s="2"/>
      <c r="VFX90" s="2"/>
      <c r="VFY90" s="2"/>
      <c r="VFZ90" s="2"/>
      <c r="VGA90" s="2"/>
      <c r="VGB90" s="2"/>
      <c r="VGC90" s="2"/>
      <c r="VGD90" s="2"/>
      <c r="VGE90" s="2"/>
      <c r="VGF90" s="2"/>
      <c r="VGG90" s="2"/>
      <c r="VGH90" s="2"/>
      <c r="VGI90" s="2"/>
      <c r="VGJ90" s="2"/>
      <c r="VGK90" s="2"/>
      <c r="VGL90" s="2"/>
      <c r="VGM90" s="2"/>
      <c r="VGN90" s="2"/>
      <c r="VGO90" s="2"/>
      <c r="VGP90" s="2"/>
      <c r="VGQ90" s="2"/>
      <c r="VGR90" s="2"/>
      <c r="VGS90" s="2"/>
      <c r="VGT90" s="2"/>
      <c r="VGU90" s="2"/>
      <c r="VGV90" s="2"/>
      <c r="VGW90" s="2"/>
      <c r="VGX90" s="2"/>
      <c r="VGY90" s="2"/>
      <c r="VGZ90" s="2"/>
      <c r="VHA90" s="2"/>
      <c r="VHB90" s="2"/>
      <c r="VHC90" s="2"/>
      <c r="VHD90" s="2"/>
      <c r="VHE90" s="2"/>
      <c r="VHF90" s="2"/>
      <c r="VHG90" s="2"/>
      <c r="VHH90" s="2"/>
      <c r="VHI90" s="2"/>
      <c r="VHJ90" s="2"/>
      <c r="VHK90" s="2"/>
      <c r="VHL90" s="2"/>
      <c r="VHM90" s="2"/>
      <c r="VHN90" s="2"/>
      <c r="VHO90" s="2"/>
      <c r="VHP90" s="2"/>
      <c r="VHQ90" s="2"/>
      <c r="VHR90" s="2"/>
      <c r="VHS90" s="2"/>
      <c r="VHT90" s="2"/>
      <c r="VHU90" s="2"/>
      <c r="VHV90" s="2"/>
      <c r="VHW90" s="2"/>
      <c r="VHX90" s="2"/>
      <c r="VHY90" s="2"/>
      <c r="VHZ90" s="2"/>
      <c r="VIA90" s="2"/>
      <c r="VIB90" s="2"/>
      <c r="VIC90" s="2"/>
      <c r="VID90" s="2"/>
      <c r="VIE90" s="2"/>
      <c r="VIF90" s="2"/>
      <c r="VIG90" s="2"/>
      <c r="VIH90" s="2"/>
      <c r="VII90" s="2"/>
      <c r="VIJ90" s="2"/>
      <c r="VIK90" s="2"/>
      <c r="VIL90" s="2"/>
      <c r="VIM90" s="2"/>
      <c r="VIN90" s="2"/>
      <c r="VIO90" s="2"/>
      <c r="VIP90" s="2"/>
      <c r="VIQ90" s="2"/>
      <c r="VIR90" s="2"/>
      <c r="VIS90" s="2"/>
      <c r="VIT90" s="2"/>
      <c r="VIU90" s="2"/>
      <c r="VIV90" s="2"/>
      <c r="VIW90" s="2"/>
      <c r="VIX90" s="2"/>
      <c r="VIY90" s="2"/>
      <c r="VIZ90" s="2"/>
      <c r="VJA90" s="2"/>
      <c r="VJB90" s="2"/>
      <c r="VJC90" s="2"/>
      <c r="VJD90" s="2"/>
      <c r="VJE90" s="2"/>
      <c r="VJF90" s="2"/>
      <c r="VJG90" s="2"/>
      <c r="VJH90" s="2"/>
      <c r="VJI90" s="2"/>
      <c r="VJJ90" s="2"/>
      <c r="VJK90" s="2"/>
      <c r="VJL90" s="2"/>
      <c r="VJM90" s="2"/>
      <c r="VJN90" s="2"/>
      <c r="VJO90" s="2"/>
      <c r="VJP90" s="2"/>
      <c r="VJQ90" s="2"/>
      <c r="VJR90" s="2"/>
      <c r="VJS90" s="2"/>
      <c r="VJT90" s="2"/>
      <c r="VJU90" s="2"/>
      <c r="VJV90" s="2"/>
      <c r="VJW90" s="2"/>
      <c r="VJX90" s="2"/>
      <c r="VJY90" s="2"/>
      <c r="VJZ90" s="2"/>
      <c r="VKA90" s="2"/>
      <c r="VKB90" s="2"/>
      <c r="VKC90" s="2"/>
      <c r="VKD90" s="2"/>
      <c r="VKE90" s="2"/>
      <c r="VKF90" s="2"/>
      <c r="VKG90" s="2"/>
      <c r="VKH90" s="2"/>
      <c r="VKI90" s="2"/>
      <c r="VKJ90" s="2"/>
      <c r="VKK90" s="2"/>
      <c r="VKL90" s="2"/>
      <c r="VKM90" s="2"/>
      <c r="VKN90" s="2"/>
      <c r="VKO90" s="2"/>
      <c r="VKP90" s="2"/>
      <c r="VKQ90" s="2"/>
      <c r="VKR90" s="2"/>
      <c r="VKS90" s="2"/>
      <c r="VKT90" s="2"/>
      <c r="VKU90" s="2"/>
      <c r="VKV90" s="2"/>
      <c r="VKW90" s="2"/>
      <c r="VKX90" s="2"/>
      <c r="VKY90" s="2"/>
      <c r="VKZ90" s="2"/>
      <c r="VLA90" s="2"/>
      <c r="VLB90" s="2"/>
      <c r="VLC90" s="2"/>
      <c r="VLD90" s="2"/>
      <c r="VLE90" s="2"/>
      <c r="VLF90" s="2"/>
      <c r="VLG90" s="2"/>
      <c r="VLH90" s="2"/>
      <c r="VLI90" s="2"/>
      <c r="VLJ90" s="2"/>
      <c r="VLK90" s="2"/>
      <c r="VLL90" s="2"/>
      <c r="VLM90" s="2"/>
      <c r="VLN90" s="2"/>
      <c r="VLO90" s="2"/>
      <c r="VLP90" s="2"/>
      <c r="VLQ90" s="2"/>
      <c r="VLR90" s="2"/>
      <c r="VLS90" s="2"/>
      <c r="VLT90" s="2"/>
      <c r="VLU90" s="2"/>
      <c r="VLV90" s="2"/>
      <c r="VLW90" s="2"/>
      <c r="VLX90" s="2"/>
      <c r="VLY90" s="2"/>
      <c r="VLZ90" s="2"/>
      <c r="VMA90" s="2"/>
      <c r="VMB90" s="2"/>
      <c r="VMC90" s="2"/>
      <c r="VMD90" s="2"/>
      <c r="VME90" s="2"/>
      <c r="VMF90" s="2"/>
      <c r="VMG90" s="2"/>
      <c r="VMH90" s="2"/>
      <c r="VMI90" s="2"/>
      <c r="VMJ90" s="2"/>
      <c r="VMK90" s="2"/>
      <c r="VML90" s="2"/>
      <c r="VMM90" s="2"/>
      <c r="VMN90" s="2"/>
      <c r="VMO90" s="2"/>
      <c r="VMP90" s="2"/>
      <c r="VMQ90" s="2"/>
      <c r="VMR90" s="2"/>
      <c r="VMS90" s="2"/>
      <c r="VMT90" s="2"/>
      <c r="VMU90" s="2"/>
      <c r="VMV90" s="2"/>
      <c r="VMW90" s="2"/>
      <c r="VMX90" s="2"/>
      <c r="VMY90" s="2"/>
      <c r="VMZ90" s="2"/>
      <c r="VNA90" s="2"/>
      <c r="VNB90" s="2"/>
      <c r="VNC90" s="2"/>
      <c r="VND90" s="2"/>
      <c r="VNE90" s="2"/>
      <c r="VNF90" s="2"/>
      <c r="VNG90" s="2"/>
      <c r="VNH90" s="2"/>
      <c r="VNI90" s="2"/>
      <c r="VNJ90" s="2"/>
      <c r="VNK90" s="2"/>
      <c r="VNL90" s="2"/>
      <c r="VNM90" s="2"/>
      <c r="VNN90" s="2"/>
      <c r="VNO90" s="2"/>
      <c r="VNP90" s="2"/>
      <c r="VNQ90" s="2"/>
      <c r="VNR90" s="2"/>
      <c r="VNS90" s="2"/>
      <c r="VNT90" s="2"/>
      <c r="VNU90" s="2"/>
      <c r="VNV90" s="2"/>
      <c r="VNW90" s="2"/>
      <c r="VNX90" s="2"/>
      <c r="VNY90" s="2"/>
      <c r="VNZ90" s="2"/>
      <c r="VOA90" s="2"/>
      <c r="VOB90" s="2"/>
      <c r="VOC90" s="2"/>
      <c r="VOD90" s="2"/>
      <c r="VOE90" s="2"/>
      <c r="VOF90" s="2"/>
      <c r="VOG90" s="2"/>
      <c r="VOH90" s="2"/>
      <c r="VOI90" s="2"/>
      <c r="VOJ90" s="2"/>
      <c r="VOK90" s="2"/>
      <c r="VOL90" s="2"/>
      <c r="VOM90" s="2"/>
      <c r="VON90" s="2"/>
      <c r="VOO90" s="2"/>
      <c r="VOP90" s="2"/>
      <c r="VOQ90" s="2"/>
      <c r="VOR90" s="2"/>
      <c r="VOS90" s="2"/>
      <c r="VOT90" s="2"/>
      <c r="VOU90" s="2"/>
      <c r="VOV90" s="2"/>
      <c r="VOW90" s="2"/>
      <c r="VOX90" s="2"/>
      <c r="VOY90" s="2"/>
      <c r="VOZ90" s="2"/>
      <c r="VPA90" s="2"/>
      <c r="VPB90" s="2"/>
      <c r="VPC90" s="2"/>
      <c r="VPD90" s="2"/>
      <c r="VPE90" s="2"/>
      <c r="VPF90" s="2"/>
      <c r="VPG90" s="2"/>
      <c r="VPH90" s="2"/>
      <c r="VPI90" s="2"/>
      <c r="VPJ90" s="2"/>
      <c r="VPK90" s="2"/>
      <c r="VPL90" s="2"/>
      <c r="VPM90" s="2"/>
      <c r="VPN90" s="2"/>
      <c r="VPO90" s="2"/>
      <c r="VPP90" s="2"/>
      <c r="VPQ90" s="2"/>
      <c r="VPR90" s="2"/>
      <c r="VPS90" s="2"/>
      <c r="VPT90" s="2"/>
      <c r="VPU90" s="2"/>
      <c r="VPV90" s="2"/>
      <c r="VPW90" s="2"/>
      <c r="VPX90" s="2"/>
      <c r="VPY90" s="2"/>
      <c r="VPZ90" s="2"/>
      <c r="VQA90" s="2"/>
      <c r="VQB90" s="2"/>
      <c r="VQC90" s="2"/>
      <c r="VQD90" s="2"/>
      <c r="VQE90" s="2"/>
      <c r="VQF90" s="2"/>
      <c r="VQG90" s="2"/>
      <c r="VQH90" s="2"/>
      <c r="VQI90" s="2"/>
      <c r="VQJ90" s="2"/>
      <c r="VQK90" s="2"/>
      <c r="VQL90" s="2"/>
      <c r="VQM90" s="2"/>
      <c r="VQN90" s="2"/>
      <c r="VQO90" s="2"/>
      <c r="VQP90" s="2"/>
      <c r="VQQ90" s="2"/>
      <c r="VQR90" s="2"/>
      <c r="VQS90" s="2"/>
      <c r="VQT90" s="2"/>
      <c r="VQU90" s="2"/>
      <c r="VQV90" s="2"/>
      <c r="VQW90" s="2"/>
      <c r="VQX90" s="2"/>
      <c r="VQY90" s="2"/>
      <c r="VQZ90" s="2"/>
      <c r="VRA90" s="2"/>
      <c r="VRB90" s="2"/>
      <c r="VRC90" s="2"/>
      <c r="VRD90" s="2"/>
      <c r="VRE90" s="2"/>
      <c r="VRF90" s="2"/>
      <c r="VRG90" s="2"/>
      <c r="VRH90" s="2"/>
      <c r="VRI90" s="2"/>
      <c r="VRJ90" s="2"/>
      <c r="VRK90" s="2"/>
      <c r="VRL90" s="2"/>
      <c r="VRM90" s="2"/>
      <c r="VRN90" s="2"/>
      <c r="VRO90" s="2"/>
      <c r="VRP90" s="2"/>
      <c r="VRQ90" s="2"/>
      <c r="VRR90" s="2"/>
      <c r="VRS90" s="2"/>
      <c r="VRT90" s="2"/>
      <c r="VRU90" s="2"/>
      <c r="VRV90" s="2"/>
      <c r="VRW90" s="2"/>
      <c r="VRX90" s="2"/>
      <c r="VRY90" s="2"/>
      <c r="VRZ90" s="2"/>
      <c r="VSA90" s="2"/>
      <c r="VSB90" s="2"/>
      <c r="VSC90" s="2"/>
      <c r="VSD90" s="2"/>
      <c r="VSE90" s="2"/>
      <c r="VSF90" s="2"/>
      <c r="VSG90" s="2"/>
      <c r="VSH90" s="2"/>
      <c r="VSI90" s="2"/>
      <c r="VSJ90" s="2"/>
      <c r="VSK90" s="2"/>
      <c r="VSL90" s="2"/>
      <c r="VSM90" s="2"/>
      <c r="VSN90" s="2"/>
      <c r="VSO90" s="2"/>
      <c r="VSP90" s="2"/>
      <c r="VSQ90" s="2"/>
      <c r="VSR90" s="2"/>
      <c r="VSS90" s="2"/>
      <c r="VST90" s="2"/>
      <c r="VSU90" s="2"/>
      <c r="VSV90" s="2"/>
      <c r="VSW90" s="2"/>
      <c r="VSX90" s="2"/>
      <c r="VSY90" s="2"/>
      <c r="VSZ90" s="2"/>
      <c r="VTA90" s="2"/>
      <c r="VTB90" s="2"/>
      <c r="VTC90" s="2"/>
      <c r="VTD90" s="2"/>
      <c r="VTE90" s="2"/>
      <c r="VTF90" s="2"/>
      <c r="VTG90" s="2"/>
      <c r="VTH90" s="2"/>
      <c r="VTI90" s="2"/>
      <c r="VTJ90" s="2"/>
      <c r="VTK90" s="2"/>
      <c r="VTL90" s="2"/>
      <c r="VTM90" s="2"/>
      <c r="VTN90" s="2"/>
      <c r="VTO90" s="2"/>
      <c r="VTP90" s="2"/>
      <c r="VTQ90" s="2"/>
      <c r="VTR90" s="2"/>
      <c r="VTS90" s="2"/>
      <c r="VTT90" s="2"/>
      <c r="VTU90" s="2"/>
      <c r="VTV90" s="2"/>
      <c r="VTW90" s="2"/>
      <c r="VTX90" s="2"/>
      <c r="VTY90" s="2"/>
      <c r="VTZ90" s="2"/>
      <c r="VUA90" s="2"/>
      <c r="VUB90" s="2"/>
      <c r="VUC90" s="2"/>
      <c r="VUD90" s="2"/>
      <c r="VUE90" s="2"/>
      <c r="VUF90" s="2"/>
      <c r="VUG90" s="2"/>
      <c r="VUH90" s="2"/>
      <c r="VUI90" s="2"/>
      <c r="VUJ90" s="2"/>
      <c r="VUK90" s="2"/>
      <c r="VUL90" s="2"/>
      <c r="VUM90" s="2"/>
      <c r="VUN90" s="2"/>
      <c r="VUO90" s="2"/>
      <c r="VUP90" s="2"/>
      <c r="VUQ90" s="2"/>
      <c r="VUR90" s="2"/>
      <c r="VUS90" s="2"/>
      <c r="VUT90" s="2"/>
      <c r="VUU90" s="2"/>
      <c r="VUV90" s="2"/>
      <c r="VUW90" s="2"/>
      <c r="VUX90" s="2"/>
      <c r="VUY90" s="2"/>
      <c r="VUZ90" s="2"/>
      <c r="VVA90" s="2"/>
      <c r="VVB90" s="2"/>
      <c r="VVC90" s="2"/>
      <c r="VVD90" s="2"/>
      <c r="VVE90" s="2"/>
      <c r="VVF90" s="2"/>
      <c r="VVG90" s="2"/>
      <c r="VVH90" s="2"/>
      <c r="VVI90" s="2"/>
      <c r="VVJ90" s="2"/>
      <c r="VVK90" s="2"/>
      <c r="VVL90" s="2"/>
      <c r="VVM90" s="2"/>
      <c r="VVN90" s="2"/>
      <c r="VVO90" s="2"/>
      <c r="VVP90" s="2"/>
      <c r="VVQ90" s="2"/>
      <c r="VVR90" s="2"/>
      <c r="VVS90" s="2"/>
      <c r="VVT90" s="2"/>
      <c r="VVU90" s="2"/>
      <c r="VVV90" s="2"/>
      <c r="VVW90" s="2"/>
      <c r="VVX90" s="2"/>
      <c r="VVY90" s="2"/>
      <c r="VVZ90" s="2"/>
      <c r="VWA90" s="2"/>
      <c r="VWB90" s="2"/>
      <c r="VWC90" s="2"/>
      <c r="VWD90" s="2"/>
      <c r="VWE90" s="2"/>
      <c r="VWF90" s="2"/>
      <c r="VWG90" s="2"/>
      <c r="VWH90" s="2"/>
      <c r="VWI90" s="2"/>
      <c r="VWJ90" s="2"/>
      <c r="VWK90" s="2"/>
      <c r="VWL90" s="2"/>
      <c r="VWM90" s="2"/>
      <c r="VWN90" s="2"/>
      <c r="VWO90" s="2"/>
      <c r="VWP90" s="2"/>
      <c r="VWQ90" s="2"/>
      <c r="VWR90" s="2"/>
      <c r="VWS90" s="2"/>
      <c r="VWT90" s="2"/>
      <c r="VWU90" s="2"/>
      <c r="VWV90" s="2"/>
      <c r="VWW90" s="2"/>
      <c r="VWX90" s="2"/>
      <c r="VWY90" s="2"/>
      <c r="VWZ90" s="2"/>
      <c r="VXA90" s="2"/>
      <c r="VXB90" s="2"/>
      <c r="VXC90" s="2"/>
      <c r="VXD90" s="2"/>
      <c r="VXE90" s="2"/>
      <c r="VXF90" s="2"/>
      <c r="VXG90" s="2"/>
      <c r="VXH90" s="2"/>
      <c r="VXI90" s="2"/>
      <c r="VXJ90" s="2"/>
      <c r="VXK90" s="2"/>
      <c r="VXL90" s="2"/>
      <c r="VXM90" s="2"/>
      <c r="VXN90" s="2"/>
      <c r="VXO90" s="2"/>
      <c r="VXP90" s="2"/>
      <c r="VXQ90" s="2"/>
      <c r="VXR90" s="2"/>
      <c r="VXS90" s="2"/>
      <c r="VXT90" s="2"/>
      <c r="VXU90" s="2"/>
      <c r="VXV90" s="2"/>
      <c r="VXW90" s="2"/>
      <c r="VXX90" s="2"/>
      <c r="VXY90" s="2"/>
      <c r="VXZ90" s="2"/>
      <c r="VYA90" s="2"/>
      <c r="VYB90" s="2"/>
      <c r="VYC90" s="2"/>
      <c r="VYD90" s="2"/>
      <c r="VYE90" s="2"/>
      <c r="VYF90" s="2"/>
      <c r="VYG90" s="2"/>
      <c r="VYH90" s="2"/>
      <c r="VYI90" s="2"/>
      <c r="VYJ90" s="2"/>
      <c r="VYK90" s="2"/>
      <c r="VYL90" s="2"/>
      <c r="VYM90" s="2"/>
      <c r="VYN90" s="2"/>
      <c r="VYO90" s="2"/>
      <c r="VYP90" s="2"/>
      <c r="VYQ90" s="2"/>
      <c r="VYR90" s="2"/>
      <c r="VYS90" s="2"/>
      <c r="VYT90" s="2"/>
      <c r="VYU90" s="2"/>
      <c r="VYV90" s="2"/>
      <c r="VYW90" s="2"/>
      <c r="VYX90" s="2"/>
      <c r="VYY90" s="2"/>
      <c r="VYZ90" s="2"/>
      <c r="VZA90" s="2"/>
      <c r="VZB90" s="2"/>
      <c r="VZC90" s="2"/>
      <c r="VZD90" s="2"/>
      <c r="VZE90" s="2"/>
      <c r="VZF90" s="2"/>
      <c r="VZG90" s="2"/>
      <c r="VZH90" s="2"/>
      <c r="VZI90" s="2"/>
      <c r="VZJ90" s="2"/>
      <c r="VZK90" s="2"/>
      <c r="VZL90" s="2"/>
      <c r="VZM90" s="2"/>
      <c r="VZN90" s="2"/>
      <c r="VZO90" s="2"/>
      <c r="VZP90" s="2"/>
      <c r="VZQ90" s="2"/>
      <c r="VZR90" s="2"/>
      <c r="VZS90" s="2"/>
      <c r="VZT90" s="2"/>
      <c r="VZU90" s="2"/>
      <c r="VZV90" s="2"/>
      <c r="VZW90" s="2"/>
      <c r="VZX90" s="2"/>
      <c r="VZY90" s="2"/>
      <c r="VZZ90" s="2"/>
      <c r="WAA90" s="2"/>
      <c r="WAB90" s="2"/>
      <c r="WAC90" s="2"/>
      <c r="WAD90" s="2"/>
      <c r="WAE90" s="2"/>
      <c r="WAF90" s="2"/>
      <c r="WAG90" s="2"/>
      <c r="WAH90" s="2"/>
      <c r="WAI90" s="2"/>
      <c r="WAJ90" s="2"/>
      <c r="WAK90" s="2"/>
      <c r="WAL90" s="2"/>
      <c r="WAM90" s="2"/>
      <c r="WAN90" s="2"/>
      <c r="WAO90" s="2"/>
      <c r="WAP90" s="2"/>
      <c r="WAQ90" s="2"/>
      <c r="WAR90" s="2"/>
      <c r="WAS90" s="2"/>
      <c r="WAT90" s="2"/>
      <c r="WAU90" s="2"/>
      <c r="WAV90" s="2"/>
      <c r="WAW90" s="2"/>
      <c r="WAX90" s="2"/>
      <c r="WAY90" s="2"/>
      <c r="WAZ90" s="2"/>
      <c r="WBA90" s="2"/>
      <c r="WBB90" s="2"/>
      <c r="WBC90" s="2"/>
      <c r="WBD90" s="2"/>
      <c r="WBE90" s="2"/>
      <c r="WBF90" s="2"/>
      <c r="WBG90" s="2"/>
      <c r="WBH90" s="2"/>
      <c r="WBI90" s="2"/>
      <c r="WBJ90" s="2"/>
      <c r="WBK90" s="2"/>
      <c r="WBL90" s="2"/>
      <c r="WBM90" s="2"/>
      <c r="WBN90" s="2"/>
      <c r="WBO90" s="2"/>
      <c r="WBP90" s="2"/>
      <c r="WBQ90" s="2"/>
      <c r="WBR90" s="2"/>
      <c r="WBS90" s="2"/>
      <c r="WBT90" s="2"/>
      <c r="WBU90" s="2"/>
      <c r="WBV90" s="2"/>
      <c r="WBW90" s="2"/>
      <c r="WBX90" s="2"/>
      <c r="WBY90" s="2"/>
      <c r="WBZ90" s="2"/>
      <c r="WCA90" s="2"/>
      <c r="WCB90" s="2"/>
      <c r="WCC90" s="2"/>
      <c r="WCD90" s="2"/>
      <c r="WCE90" s="2"/>
      <c r="WCF90" s="2"/>
      <c r="WCG90" s="2"/>
      <c r="WCH90" s="2"/>
      <c r="WCI90" s="2"/>
      <c r="WCJ90" s="2"/>
      <c r="WCK90" s="2"/>
      <c r="WCL90" s="2"/>
      <c r="WCM90" s="2"/>
      <c r="WCN90" s="2"/>
      <c r="WCO90" s="2"/>
      <c r="WCP90" s="2"/>
      <c r="WCQ90" s="2"/>
      <c r="WCR90" s="2"/>
      <c r="WCS90" s="2"/>
      <c r="WCT90" s="2"/>
      <c r="WCU90" s="2"/>
      <c r="WCV90" s="2"/>
      <c r="WCW90" s="2"/>
      <c r="WCX90" s="2"/>
      <c r="WCY90" s="2"/>
      <c r="WCZ90" s="2"/>
      <c r="WDA90" s="2"/>
      <c r="WDB90" s="2"/>
      <c r="WDC90" s="2"/>
      <c r="WDD90" s="2"/>
      <c r="WDE90" s="2"/>
      <c r="WDF90" s="2"/>
      <c r="WDG90" s="2"/>
      <c r="WDH90" s="2"/>
      <c r="WDI90" s="2"/>
      <c r="WDJ90" s="2"/>
      <c r="WDK90" s="2"/>
      <c r="WDL90" s="2"/>
      <c r="WDM90" s="2"/>
      <c r="WDN90" s="2"/>
      <c r="WDO90" s="2"/>
      <c r="WDP90" s="2"/>
      <c r="WDQ90" s="2"/>
      <c r="WDR90" s="2"/>
      <c r="WDS90" s="2"/>
      <c r="WDT90" s="2"/>
      <c r="WDU90" s="2"/>
      <c r="WDV90" s="2"/>
      <c r="WDW90" s="2"/>
      <c r="WDX90" s="2"/>
      <c r="WDY90" s="2"/>
      <c r="WDZ90" s="2"/>
      <c r="WEA90" s="2"/>
      <c r="WEB90" s="2"/>
      <c r="WEC90" s="2"/>
      <c r="WED90" s="2"/>
      <c r="WEE90" s="2"/>
      <c r="WEF90" s="2"/>
      <c r="WEG90" s="2"/>
      <c r="WEH90" s="2"/>
      <c r="WEI90" s="2"/>
      <c r="WEJ90" s="2"/>
      <c r="WEK90" s="2"/>
      <c r="WEL90" s="2"/>
      <c r="WEM90" s="2"/>
      <c r="WEN90" s="2"/>
      <c r="WEO90" s="2"/>
      <c r="WEP90" s="2"/>
      <c r="WEQ90" s="2"/>
      <c r="WER90" s="2"/>
      <c r="WES90" s="2"/>
      <c r="WET90" s="2"/>
      <c r="WEU90" s="2"/>
      <c r="WEV90" s="2"/>
      <c r="WEW90" s="2"/>
      <c r="WEX90" s="2"/>
      <c r="WEY90" s="2"/>
      <c r="WEZ90" s="2"/>
      <c r="WFA90" s="2"/>
      <c r="WFB90" s="2"/>
      <c r="WFC90" s="2"/>
      <c r="WFD90" s="2"/>
      <c r="WFE90" s="2"/>
      <c r="WFF90" s="2"/>
      <c r="WFG90" s="2"/>
      <c r="WFH90" s="2"/>
      <c r="WFI90" s="2"/>
      <c r="WFJ90" s="2"/>
      <c r="WFK90" s="2"/>
      <c r="WFL90" s="2"/>
      <c r="WFM90" s="2"/>
      <c r="WFN90" s="2"/>
      <c r="WFO90" s="2"/>
      <c r="WFP90" s="2"/>
      <c r="WFQ90" s="2"/>
      <c r="WFR90" s="2"/>
      <c r="WFS90" s="2"/>
      <c r="WFT90" s="2"/>
      <c r="WFU90" s="2"/>
      <c r="WFV90" s="2"/>
      <c r="WFW90" s="2"/>
      <c r="WFX90" s="2"/>
      <c r="WFY90" s="2"/>
      <c r="WFZ90" s="2"/>
      <c r="WGA90" s="2"/>
      <c r="WGB90" s="2"/>
      <c r="WGC90" s="2"/>
      <c r="WGD90" s="2"/>
      <c r="WGE90" s="2"/>
      <c r="WGF90" s="2"/>
      <c r="WGG90" s="2"/>
      <c r="WGH90" s="2"/>
      <c r="WGI90" s="2"/>
      <c r="WGJ90" s="2"/>
      <c r="WGK90" s="2"/>
      <c r="WGL90" s="2"/>
      <c r="WGM90" s="2"/>
      <c r="WGN90" s="2"/>
      <c r="WGO90" s="2"/>
      <c r="WGP90" s="2"/>
      <c r="WGQ90" s="2"/>
      <c r="WGR90" s="2"/>
      <c r="WGS90" s="2"/>
      <c r="WGT90" s="2"/>
      <c r="WGU90" s="2"/>
      <c r="WGV90" s="2"/>
      <c r="WGW90" s="2"/>
      <c r="WGX90" s="2"/>
      <c r="WGY90" s="2"/>
      <c r="WGZ90" s="2"/>
      <c r="WHA90" s="2"/>
      <c r="WHB90" s="2"/>
      <c r="WHC90" s="2"/>
      <c r="WHD90" s="2"/>
      <c r="WHE90" s="2"/>
      <c r="WHF90" s="2"/>
      <c r="WHG90" s="2"/>
      <c r="WHH90" s="2"/>
      <c r="WHI90" s="2"/>
      <c r="WHJ90" s="2"/>
      <c r="WHK90" s="2"/>
      <c r="WHL90" s="2"/>
      <c r="WHM90" s="2"/>
      <c r="WHN90" s="2"/>
      <c r="WHO90" s="2"/>
      <c r="WHP90" s="2"/>
      <c r="WHQ90" s="2"/>
      <c r="WHR90" s="2"/>
      <c r="WHS90" s="2"/>
      <c r="WHT90" s="2"/>
      <c r="WHU90" s="2"/>
      <c r="WHV90" s="2"/>
      <c r="WHW90" s="2"/>
      <c r="WHX90" s="2"/>
      <c r="WHY90" s="2"/>
      <c r="WHZ90" s="2"/>
      <c r="WIA90" s="2"/>
      <c r="WIB90" s="2"/>
      <c r="WIC90" s="2"/>
      <c r="WID90" s="2"/>
      <c r="WIE90" s="2"/>
      <c r="WIF90" s="2"/>
      <c r="WIG90" s="2"/>
      <c r="WIH90" s="2"/>
      <c r="WII90" s="2"/>
      <c r="WIJ90" s="2"/>
      <c r="WIK90" s="2"/>
      <c r="WIL90" s="2"/>
      <c r="WIM90" s="2"/>
      <c r="WIN90" s="2"/>
      <c r="WIO90" s="2"/>
      <c r="WIP90" s="2"/>
      <c r="WIQ90" s="2"/>
      <c r="WIR90" s="2"/>
      <c r="WIS90" s="2"/>
      <c r="WIT90" s="2"/>
      <c r="WIU90" s="2"/>
      <c r="WIV90" s="2"/>
      <c r="WIW90" s="2"/>
      <c r="WIX90" s="2"/>
      <c r="WIY90" s="2"/>
      <c r="WIZ90" s="2"/>
      <c r="WJA90" s="2"/>
      <c r="WJB90" s="2"/>
      <c r="WJC90" s="2"/>
      <c r="WJD90" s="2"/>
      <c r="WJE90" s="2"/>
      <c r="WJF90" s="2"/>
      <c r="WJG90" s="2"/>
      <c r="WJH90" s="2"/>
      <c r="WJI90" s="2"/>
      <c r="WJJ90" s="2"/>
      <c r="WJK90" s="2"/>
      <c r="WJL90" s="2"/>
      <c r="WJM90" s="2"/>
      <c r="WJN90" s="2"/>
      <c r="WJO90" s="2"/>
      <c r="WJP90" s="2"/>
      <c r="WJQ90" s="2"/>
      <c r="WJR90" s="2"/>
      <c r="WJS90" s="2"/>
      <c r="WJT90" s="2"/>
      <c r="WJU90" s="2"/>
      <c r="WJV90" s="2"/>
      <c r="WJW90" s="2"/>
      <c r="WJX90" s="2"/>
      <c r="WJY90" s="2"/>
      <c r="WJZ90" s="2"/>
      <c r="WKA90" s="2"/>
      <c r="WKB90" s="2"/>
      <c r="WKC90" s="2"/>
      <c r="WKD90" s="2"/>
      <c r="WKE90" s="2"/>
      <c r="WKF90" s="2"/>
      <c r="WKG90" s="2"/>
      <c r="WKH90" s="2"/>
      <c r="WKI90" s="2"/>
      <c r="WKJ90" s="2"/>
      <c r="WKK90" s="2"/>
      <c r="WKL90" s="2"/>
      <c r="WKM90" s="2"/>
      <c r="WKN90" s="2"/>
      <c r="WKO90" s="2"/>
      <c r="WKP90" s="2"/>
      <c r="WKQ90" s="2"/>
      <c r="WKR90" s="2"/>
      <c r="WKS90" s="2"/>
      <c r="WKT90" s="2"/>
      <c r="WKU90" s="2"/>
      <c r="WKV90" s="2"/>
      <c r="WKW90" s="2"/>
      <c r="WKX90" s="2"/>
      <c r="WKY90" s="2"/>
      <c r="WKZ90" s="2"/>
      <c r="WLA90" s="2"/>
      <c r="WLB90" s="2"/>
      <c r="WLC90" s="2"/>
      <c r="WLD90" s="2"/>
      <c r="WLE90" s="2"/>
      <c r="WLF90" s="2"/>
      <c r="WLG90" s="2"/>
      <c r="WLH90" s="2"/>
      <c r="WLI90" s="2"/>
      <c r="WLJ90" s="2"/>
      <c r="WLK90" s="2"/>
      <c r="WLL90" s="2"/>
      <c r="WLM90" s="2"/>
      <c r="WLN90" s="2"/>
      <c r="WLO90" s="2"/>
      <c r="WLP90" s="2"/>
      <c r="WLQ90" s="2"/>
      <c r="WLR90" s="2"/>
      <c r="WLS90" s="2"/>
      <c r="WLT90" s="2"/>
      <c r="WLU90" s="2"/>
      <c r="WLV90" s="2"/>
      <c r="WLW90" s="2"/>
      <c r="WLX90" s="2"/>
      <c r="WLY90" s="2"/>
      <c r="WLZ90" s="2"/>
      <c r="WMA90" s="2"/>
      <c r="WMB90" s="2"/>
      <c r="WMC90" s="2"/>
      <c r="WMD90" s="2"/>
      <c r="WME90" s="2"/>
      <c r="WMF90" s="2"/>
      <c r="WMG90" s="2"/>
      <c r="WMH90" s="2"/>
      <c r="WMI90" s="2"/>
      <c r="WMJ90" s="2"/>
      <c r="WMK90" s="2"/>
      <c r="WML90" s="2"/>
      <c r="WMM90" s="2"/>
      <c r="WMN90" s="2"/>
      <c r="WMO90" s="2"/>
      <c r="WMP90" s="2"/>
      <c r="WMQ90" s="2"/>
      <c r="WMR90" s="2"/>
      <c r="WMS90" s="2"/>
      <c r="WMT90" s="2"/>
      <c r="WMU90" s="2"/>
      <c r="WMV90" s="2"/>
      <c r="WMW90" s="2"/>
      <c r="WMX90" s="2"/>
      <c r="WMY90" s="2"/>
      <c r="WMZ90" s="2"/>
      <c r="WNA90" s="2"/>
      <c r="WNB90" s="2"/>
      <c r="WNC90" s="2"/>
      <c r="WND90" s="2"/>
      <c r="WNE90" s="2"/>
      <c r="WNF90" s="2"/>
      <c r="WNG90" s="2"/>
      <c r="WNH90" s="2"/>
      <c r="WNI90" s="2"/>
      <c r="WNJ90" s="2"/>
      <c r="WNK90" s="2"/>
      <c r="WNL90" s="2"/>
      <c r="WNM90" s="2"/>
      <c r="WNN90" s="2"/>
      <c r="WNO90" s="2"/>
      <c r="WNP90" s="2"/>
      <c r="WNQ90" s="2"/>
      <c r="WNR90" s="2"/>
      <c r="WNS90" s="2"/>
      <c r="WNT90" s="2"/>
      <c r="WNU90" s="2"/>
      <c r="WNV90" s="2"/>
      <c r="WNW90" s="2"/>
      <c r="WNX90" s="2"/>
      <c r="WNY90" s="2"/>
      <c r="WNZ90" s="2"/>
      <c r="WOA90" s="2"/>
      <c r="WOB90" s="2"/>
      <c r="WOC90" s="2"/>
      <c r="WOD90" s="2"/>
      <c r="WOE90" s="2"/>
      <c r="WOF90" s="2"/>
      <c r="WOG90" s="2"/>
      <c r="WOH90" s="2"/>
      <c r="WOI90" s="2"/>
      <c r="WOJ90" s="2"/>
      <c r="WOK90" s="2"/>
      <c r="WOL90" s="2"/>
      <c r="WOM90" s="2"/>
      <c r="WON90" s="2"/>
      <c r="WOO90" s="2"/>
      <c r="WOP90" s="2"/>
      <c r="WOQ90" s="2"/>
      <c r="WOR90" s="2"/>
      <c r="WOS90" s="2"/>
      <c r="WOT90" s="2"/>
      <c r="WOU90" s="2"/>
      <c r="WOV90" s="2"/>
      <c r="WOW90" s="2"/>
      <c r="WOX90" s="2"/>
      <c r="WOY90" s="2"/>
      <c r="WOZ90" s="2"/>
      <c r="WPA90" s="2"/>
      <c r="WPB90" s="2"/>
      <c r="WPC90" s="2"/>
      <c r="WPD90" s="2"/>
      <c r="WPE90" s="2"/>
      <c r="WPF90" s="2"/>
      <c r="WPG90" s="2"/>
      <c r="WPH90" s="2"/>
      <c r="WPI90" s="2"/>
      <c r="WPJ90" s="2"/>
      <c r="WPK90" s="2"/>
      <c r="WPL90" s="2"/>
      <c r="WPM90" s="2"/>
      <c r="WPN90" s="2"/>
      <c r="WPO90" s="2"/>
      <c r="WPP90" s="2"/>
      <c r="WPQ90" s="2"/>
      <c r="WPR90" s="2"/>
      <c r="WPS90" s="2"/>
      <c r="WPT90" s="2"/>
      <c r="WPU90" s="2"/>
      <c r="WPV90" s="2"/>
      <c r="WPW90" s="2"/>
      <c r="WPX90" s="2"/>
      <c r="WPY90" s="2"/>
      <c r="WPZ90" s="2"/>
      <c r="WQA90" s="2"/>
      <c r="WQB90" s="2"/>
      <c r="WQC90" s="2"/>
      <c r="WQD90" s="2"/>
      <c r="WQE90" s="2"/>
      <c r="WQF90" s="2"/>
      <c r="WQG90" s="2"/>
      <c r="WQH90" s="2"/>
      <c r="WQI90" s="2"/>
      <c r="WQJ90" s="2"/>
      <c r="WQK90" s="2"/>
      <c r="WQL90" s="2"/>
      <c r="WQM90" s="2"/>
      <c r="WQN90" s="2"/>
      <c r="WQO90" s="2"/>
      <c r="WQP90" s="2"/>
      <c r="WQQ90" s="2"/>
      <c r="WQR90" s="2"/>
      <c r="WQS90" s="2"/>
      <c r="WQT90" s="2"/>
      <c r="WQU90" s="2"/>
      <c r="WQV90" s="2"/>
      <c r="WQW90" s="2"/>
      <c r="WQX90" s="2"/>
      <c r="WQY90" s="2"/>
      <c r="WQZ90" s="2"/>
      <c r="WRA90" s="2"/>
      <c r="WRB90" s="2"/>
      <c r="WRC90" s="2"/>
      <c r="WRD90" s="2"/>
      <c r="WRE90" s="2"/>
      <c r="WRF90" s="2"/>
      <c r="WRG90" s="2"/>
      <c r="WRH90" s="2"/>
      <c r="WRI90" s="2"/>
      <c r="WRJ90" s="2"/>
      <c r="WRK90" s="2"/>
      <c r="WRL90" s="2"/>
      <c r="WRM90" s="2"/>
      <c r="WRN90" s="2"/>
      <c r="WRO90" s="2"/>
      <c r="WRP90" s="2"/>
      <c r="WRQ90" s="2"/>
      <c r="WRR90" s="2"/>
      <c r="WRS90" s="2"/>
      <c r="WRT90" s="2"/>
      <c r="WRU90" s="2"/>
      <c r="WRV90" s="2"/>
      <c r="WRW90" s="2"/>
      <c r="WRX90" s="2"/>
      <c r="WRY90" s="2"/>
      <c r="WRZ90" s="2"/>
      <c r="WSA90" s="2"/>
      <c r="WSB90" s="2"/>
      <c r="WSC90" s="2"/>
      <c r="WSD90" s="2"/>
      <c r="WSE90" s="2"/>
      <c r="WSF90" s="2"/>
      <c r="WSG90" s="2"/>
      <c r="WSH90" s="2"/>
      <c r="WSI90" s="2"/>
      <c r="WSJ90" s="2"/>
      <c r="WSK90" s="2"/>
      <c r="WSL90" s="2"/>
      <c r="WSM90" s="2"/>
      <c r="WSN90" s="2"/>
      <c r="WSO90" s="2"/>
      <c r="WSP90" s="2"/>
      <c r="WSQ90" s="2"/>
      <c r="WSR90" s="2"/>
      <c r="WSS90" s="2"/>
      <c r="WST90" s="2"/>
      <c r="WSU90" s="2"/>
      <c r="WSV90" s="2"/>
      <c r="WSW90" s="2"/>
      <c r="WSX90" s="2"/>
      <c r="WSY90" s="2"/>
      <c r="WSZ90" s="2"/>
      <c r="WTA90" s="2"/>
      <c r="WTB90" s="2"/>
      <c r="WTC90" s="2"/>
      <c r="WTD90" s="2"/>
      <c r="WTE90" s="2"/>
      <c r="WTF90" s="2"/>
      <c r="WTG90" s="2"/>
      <c r="WTH90" s="2"/>
      <c r="WTI90" s="2"/>
      <c r="WTJ90" s="2"/>
      <c r="WTK90" s="2"/>
      <c r="WTL90" s="2"/>
      <c r="WTM90" s="2"/>
      <c r="WTN90" s="2"/>
      <c r="WTO90" s="2"/>
      <c r="WTP90" s="2"/>
      <c r="WTQ90" s="2"/>
      <c r="WTR90" s="2"/>
      <c r="WTS90" s="2"/>
      <c r="WTT90" s="2"/>
      <c r="WTU90" s="2"/>
      <c r="WTV90" s="2"/>
      <c r="WTW90" s="2"/>
      <c r="WTX90" s="2"/>
      <c r="WTY90" s="2"/>
      <c r="WTZ90" s="2"/>
      <c r="WUA90" s="2"/>
      <c r="WUB90" s="2"/>
      <c r="WUC90" s="2"/>
      <c r="WUD90" s="2"/>
      <c r="WUE90" s="2"/>
      <c r="WUF90" s="2"/>
      <c r="WUG90" s="2"/>
      <c r="WUH90" s="2"/>
      <c r="WUI90" s="2"/>
      <c r="WUJ90" s="2"/>
      <c r="WUK90" s="2"/>
      <c r="WUL90" s="2"/>
      <c r="WUM90" s="2"/>
      <c r="WUN90" s="2"/>
      <c r="WUO90" s="2"/>
      <c r="WUP90" s="2"/>
      <c r="WUQ90" s="2"/>
      <c r="WUR90" s="2"/>
      <c r="WUS90" s="2"/>
      <c r="WUT90" s="2"/>
      <c r="WUU90" s="2"/>
      <c r="WUV90" s="2"/>
      <c r="WUW90" s="2"/>
      <c r="WUX90" s="2"/>
      <c r="WUY90" s="2"/>
      <c r="WUZ90" s="2"/>
      <c r="WVA90" s="2"/>
      <c r="WVB90" s="2"/>
      <c r="WVC90" s="2"/>
      <c r="WVD90" s="2"/>
      <c r="WVE90" s="2"/>
      <c r="WVF90" s="2"/>
      <c r="WVG90" s="2"/>
      <c r="WVH90" s="2"/>
      <c r="WVI90" s="2"/>
      <c r="WVJ90" s="2"/>
      <c r="WVK90" s="2"/>
      <c r="WVL90" s="2"/>
      <c r="WVM90" s="2"/>
      <c r="WVN90" s="2"/>
      <c r="WVO90" s="2"/>
      <c r="WVP90" s="2"/>
      <c r="WVQ90" s="2"/>
      <c r="WVR90" s="2"/>
      <c r="WVS90" s="2"/>
      <c r="WVT90" s="2"/>
      <c r="WVU90" s="2"/>
      <c r="WVV90" s="2"/>
      <c r="WVW90" s="2"/>
      <c r="WVX90" s="2"/>
      <c r="WVY90" s="2"/>
      <c r="WVZ90" s="2"/>
      <c r="WWA90" s="2"/>
      <c r="WWB90" s="2"/>
      <c r="WWC90" s="2"/>
      <c r="WWD90" s="2"/>
      <c r="WWE90" s="2"/>
      <c r="WWF90" s="2"/>
      <c r="WWG90" s="2"/>
      <c r="WWH90" s="2"/>
      <c r="WWI90" s="2"/>
      <c r="WWJ90" s="2"/>
      <c r="WWK90" s="2"/>
      <c r="WWL90" s="2"/>
      <c r="WWM90" s="2"/>
      <c r="WWN90" s="2"/>
      <c r="WWO90" s="2"/>
      <c r="WWP90" s="2"/>
      <c r="WWQ90" s="2"/>
      <c r="WWR90" s="2"/>
      <c r="WWS90" s="2"/>
      <c r="WWT90" s="2"/>
      <c r="WWU90" s="2"/>
      <c r="WWV90" s="2"/>
      <c r="WWW90" s="2"/>
      <c r="WWX90" s="2"/>
      <c r="WWY90" s="2"/>
      <c r="WWZ90" s="2"/>
      <c r="WXA90" s="2"/>
      <c r="WXB90" s="2"/>
      <c r="WXC90" s="2"/>
      <c r="WXD90" s="2"/>
      <c r="WXE90" s="2"/>
      <c r="WXF90" s="2"/>
      <c r="WXG90" s="2"/>
      <c r="WXH90" s="2"/>
      <c r="WXI90" s="2"/>
      <c r="WXJ90" s="2"/>
      <c r="WXK90" s="2"/>
      <c r="WXL90" s="2"/>
      <c r="WXM90" s="2"/>
      <c r="WXN90" s="2"/>
      <c r="WXO90" s="2"/>
      <c r="WXP90" s="2"/>
      <c r="WXQ90" s="2"/>
      <c r="WXR90" s="2"/>
      <c r="WXS90" s="2"/>
      <c r="WXT90" s="2"/>
      <c r="WXU90" s="2"/>
      <c r="WXV90" s="2"/>
      <c r="WXW90" s="2"/>
      <c r="WXX90" s="2"/>
      <c r="WXY90" s="2"/>
      <c r="WXZ90" s="2"/>
      <c r="WYA90" s="2"/>
      <c r="WYB90" s="2"/>
      <c r="WYC90" s="2"/>
      <c r="WYD90" s="2"/>
      <c r="WYE90" s="2"/>
      <c r="WYF90" s="2"/>
      <c r="WYG90" s="2"/>
      <c r="WYH90" s="2"/>
      <c r="WYI90" s="2"/>
      <c r="WYJ90" s="2"/>
      <c r="WYK90" s="2"/>
      <c r="WYL90" s="2"/>
      <c r="WYM90" s="2"/>
      <c r="WYN90" s="2"/>
      <c r="WYO90" s="2"/>
      <c r="WYP90" s="2"/>
      <c r="WYQ90" s="2"/>
      <c r="WYR90" s="2"/>
      <c r="WYS90" s="2"/>
      <c r="WYT90" s="2"/>
      <c r="WYU90" s="2"/>
      <c r="WYV90" s="2"/>
      <c r="WYW90" s="2"/>
      <c r="WYX90" s="2"/>
      <c r="WYY90" s="2"/>
      <c r="WYZ90" s="2"/>
      <c r="WZA90" s="2"/>
      <c r="WZB90" s="2"/>
      <c r="WZC90" s="2"/>
      <c r="WZD90" s="2"/>
      <c r="WZE90" s="2"/>
      <c r="WZF90" s="2"/>
      <c r="WZG90" s="2"/>
      <c r="WZH90" s="2"/>
      <c r="WZI90" s="2"/>
      <c r="WZJ90" s="2"/>
      <c r="WZK90" s="2"/>
      <c r="WZL90" s="2"/>
      <c r="WZM90" s="2"/>
      <c r="WZN90" s="2"/>
      <c r="WZO90" s="2"/>
      <c r="WZP90" s="2"/>
      <c r="WZQ90" s="2"/>
      <c r="WZR90" s="2"/>
      <c r="WZS90" s="2"/>
      <c r="WZT90" s="2"/>
      <c r="WZU90" s="2"/>
      <c r="WZV90" s="2"/>
      <c r="WZW90" s="2"/>
      <c r="WZX90" s="2"/>
      <c r="WZY90" s="2"/>
      <c r="WZZ90" s="2"/>
      <c r="XAA90" s="2"/>
      <c r="XAB90" s="2"/>
      <c r="XAC90" s="2"/>
      <c r="XAD90" s="2"/>
      <c r="XAE90" s="2"/>
      <c r="XAF90" s="2"/>
      <c r="XAG90" s="2"/>
      <c r="XAH90" s="2"/>
      <c r="XAI90" s="2"/>
      <c r="XAJ90" s="2"/>
      <c r="XAK90" s="2"/>
      <c r="XAL90" s="2"/>
      <c r="XAM90" s="2"/>
      <c r="XAN90" s="2"/>
      <c r="XAO90" s="2"/>
      <c r="XAP90" s="2"/>
      <c r="XAQ90" s="2"/>
      <c r="XAR90" s="2"/>
      <c r="XAS90" s="2"/>
      <c r="XAT90" s="2"/>
      <c r="XAU90" s="2"/>
      <c r="XAV90" s="2"/>
      <c r="XAW90" s="2"/>
      <c r="XAX90" s="2"/>
      <c r="XAY90" s="2"/>
      <c r="XAZ90" s="2"/>
      <c r="XBA90" s="2"/>
      <c r="XBB90" s="2"/>
      <c r="XBC90" s="2"/>
      <c r="XBD90" s="2"/>
      <c r="XBE90" s="2"/>
      <c r="XBF90" s="2"/>
      <c r="XBG90" s="2"/>
      <c r="XBH90" s="2"/>
      <c r="XBI90" s="2"/>
      <c r="XBJ90" s="2"/>
      <c r="XBK90" s="2"/>
      <c r="XBL90" s="2"/>
      <c r="XBM90" s="2"/>
      <c r="XBN90" s="2"/>
      <c r="XBO90" s="2"/>
      <c r="XBP90" s="2"/>
      <c r="XBQ90" s="2"/>
      <c r="XBR90" s="2"/>
      <c r="XBS90" s="2"/>
      <c r="XBT90" s="2"/>
      <c r="XBU90" s="2"/>
      <c r="XBV90" s="2"/>
      <c r="XBW90" s="2"/>
      <c r="XBX90" s="2"/>
      <c r="XBY90" s="2"/>
      <c r="XBZ90" s="2"/>
      <c r="XCA90" s="2"/>
      <c r="XCB90" s="2"/>
      <c r="XCC90" s="2"/>
      <c r="XCD90" s="2"/>
      <c r="XCE90" s="2"/>
      <c r="XCF90" s="2"/>
      <c r="XCG90" s="2"/>
      <c r="XCH90" s="2"/>
      <c r="XCI90" s="2"/>
      <c r="XCJ90" s="2"/>
      <c r="XCK90" s="2"/>
      <c r="XCL90" s="2"/>
      <c r="XCM90" s="2"/>
      <c r="XCN90" s="2"/>
      <c r="XCO90" s="2"/>
      <c r="XCP90" s="2"/>
    </row>
    <row r="91" s="8" customFormat="1" customHeight="1" spans="1:1024 1025:16318">
      <c r="A91" s="180">
        <v>44621</v>
      </c>
      <c r="B91" s="162">
        <v>44623</v>
      </c>
      <c r="C91" s="181" t="s">
        <v>1537</v>
      </c>
      <c r="D91" s="109" t="s">
        <v>1160</v>
      </c>
      <c r="E91" s="115" t="s">
        <v>1416</v>
      </c>
      <c r="F91" s="182" t="s">
        <v>1529</v>
      </c>
      <c r="G91" s="183">
        <v>3939.2</v>
      </c>
      <c r="H91" s="184" t="s">
        <v>1403</v>
      </c>
      <c r="I91" s="185">
        <v>44654</v>
      </c>
      <c r="J91" s="120">
        <v>1313.07</v>
      </c>
      <c r="K91" s="186">
        <v>44684</v>
      </c>
      <c r="L91" s="120">
        <v>1313.07</v>
      </c>
      <c r="M91" s="186">
        <v>44715</v>
      </c>
      <c r="N91" s="120">
        <v>1313.07</v>
      </c>
      <c r="O91" s="186"/>
      <c r="P91" s="187"/>
      <c r="Q91" s="186"/>
      <c r="R91" s="187"/>
      <c r="S91" s="186"/>
      <c r="T91" s="187"/>
      <c r="U91" s="186"/>
      <c r="V91" s="188"/>
      <c r="W91" s="189"/>
      <c r="X91" s="190"/>
      <c r="Y91" s="91">
        <f t="shared" si="1"/>
        <v>3939.21</v>
      </c>
      <c r="Z91" s="91">
        <f t="shared" si="2"/>
        <v>-0.0100000000002183</v>
      </c>
    </row>
    <row r="92" s="8" customFormat="1" customHeight="1" spans="1:1024 1025:16318">
      <c r="A92" s="191">
        <v>44621</v>
      </c>
      <c r="B92" s="162">
        <v>44623</v>
      </c>
      <c r="C92" s="75" t="s">
        <v>1538</v>
      </c>
      <c r="D92" s="192" t="s">
        <v>688</v>
      </c>
      <c r="E92" s="77" t="s">
        <v>1416</v>
      </c>
      <c r="F92" s="182" t="s">
        <v>1529</v>
      </c>
      <c r="G92" s="183">
        <v>4428.8</v>
      </c>
      <c r="H92" s="184" t="s">
        <v>1403</v>
      </c>
      <c r="I92" s="185">
        <v>44654</v>
      </c>
      <c r="J92" s="120">
        <v>1476.27</v>
      </c>
      <c r="K92" s="186">
        <v>44684</v>
      </c>
      <c r="L92" s="120">
        <v>1476.27</v>
      </c>
      <c r="M92" s="186">
        <v>44715</v>
      </c>
      <c r="N92" s="120">
        <v>1476.26</v>
      </c>
      <c r="O92" s="186"/>
      <c r="P92" s="187"/>
      <c r="Q92" s="186"/>
      <c r="R92" s="187"/>
      <c r="S92" s="186"/>
      <c r="T92" s="187"/>
      <c r="U92" s="186"/>
      <c r="V92" s="188"/>
      <c r="W92" s="189"/>
      <c r="X92" s="190"/>
      <c r="Y92" s="91">
        <f t="shared" si="1"/>
        <v>4428.8</v>
      </c>
      <c r="Z92" s="91">
        <f t="shared" si="2"/>
        <v>0</v>
      </c>
    </row>
    <row r="93" s="8" customFormat="1" customHeight="1" spans="1:1024 1025:16318">
      <c r="A93" s="191">
        <v>44621</v>
      </c>
      <c r="B93" s="162">
        <v>44623</v>
      </c>
      <c r="C93" s="92" t="s">
        <v>1539</v>
      </c>
      <c r="D93" s="93" t="s">
        <v>694</v>
      </c>
      <c r="E93" s="77" t="s">
        <v>1416</v>
      </c>
      <c r="F93" s="182" t="s">
        <v>1529</v>
      </c>
      <c r="G93" s="183">
        <v>3371.84</v>
      </c>
      <c r="H93" s="184" t="s">
        <v>1403</v>
      </c>
      <c r="I93" s="185">
        <v>44654</v>
      </c>
      <c r="J93" s="120">
        <v>1123.95</v>
      </c>
      <c r="K93" s="186">
        <v>44684</v>
      </c>
      <c r="L93" s="120">
        <v>1123.95</v>
      </c>
      <c r="M93" s="186">
        <v>44715</v>
      </c>
      <c r="N93" s="120">
        <v>1123.95</v>
      </c>
      <c r="O93" s="186"/>
      <c r="P93" s="187"/>
      <c r="Q93" s="186"/>
      <c r="R93" s="187"/>
      <c r="S93" s="186"/>
      <c r="T93" s="187"/>
      <c r="U93" s="186"/>
      <c r="V93" s="188"/>
      <c r="W93" s="189"/>
      <c r="X93" s="190"/>
      <c r="Y93" s="91">
        <f t="shared" si="1"/>
        <v>3371.85</v>
      </c>
      <c r="Z93" s="91">
        <f t="shared" si="2"/>
        <v>-0.0100000000002183</v>
      </c>
    </row>
    <row r="94" s="8" customFormat="1" customHeight="1" spans="1:1024 1025:16318">
      <c r="A94" s="191">
        <v>44621</v>
      </c>
      <c r="B94" s="162">
        <v>44627</v>
      </c>
      <c r="C94" s="92" t="s">
        <v>1540</v>
      </c>
      <c r="D94" s="193" t="s">
        <v>688</v>
      </c>
      <c r="E94" s="115" t="s">
        <v>1416</v>
      </c>
      <c r="F94" s="182" t="s">
        <v>1519</v>
      </c>
      <c r="G94" s="183">
        <v>4428.8</v>
      </c>
      <c r="H94" s="184" t="s">
        <v>1403</v>
      </c>
      <c r="I94" s="186">
        <v>44658</v>
      </c>
      <c r="J94" s="120">
        <v>1476.27</v>
      </c>
      <c r="K94" s="186">
        <v>44688</v>
      </c>
      <c r="L94" s="120">
        <v>1476.27</v>
      </c>
      <c r="M94" s="186">
        <v>44719</v>
      </c>
      <c r="N94" s="120">
        <v>1476.27</v>
      </c>
      <c r="O94" s="186"/>
      <c r="P94" s="187"/>
      <c r="Q94" s="186"/>
      <c r="R94" s="187"/>
      <c r="S94" s="186"/>
      <c r="T94" s="187"/>
      <c r="U94" s="186"/>
      <c r="V94" s="188"/>
      <c r="W94" s="189"/>
      <c r="X94" s="190"/>
      <c r="Y94" s="91">
        <f t="shared" si="1"/>
        <v>4428.81</v>
      </c>
      <c r="Z94" s="91">
        <f t="shared" si="2"/>
        <v>-0.00999999999930878</v>
      </c>
    </row>
    <row r="95" s="8" customFormat="1" customHeight="1" spans="1:1024 1025:16318">
      <c r="A95" s="191">
        <v>44621</v>
      </c>
      <c r="B95" s="162">
        <v>44631</v>
      </c>
      <c r="C95" s="75" t="s">
        <v>1541</v>
      </c>
      <c r="D95" s="193" t="s">
        <v>686</v>
      </c>
      <c r="E95" s="194" t="s">
        <v>1458</v>
      </c>
      <c r="F95" s="182" t="s">
        <v>1427</v>
      </c>
      <c r="G95" s="183">
        <v>4290</v>
      </c>
      <c r="H95" s="184" t="s">
        <v>1542</v>
      </c>
      <c r="I95" s="185">
        <v>44666</v>
      </c>
      <c r="J95" s="195"/>
      <c r="K95" s="186">
        <v>44681</v>
      </c>
      <c r="L95" s="120">
        <v>858</v>
      </c>
      <c r="M95" s="186">
        <v>44696</v>
      </c>
      <c r="N95" s="195"/>
      <c r="O95" s="186">
        <v>44711</v>
      </c>
      <c r="P95" s="187"/>
      <c r="Q95" s="186">
        <v>44727</v>
      </c>
      <c r="R95" s="196">
        <v>858</v>
      </c>
      <c r="S95" s="186"/>
      <c r="T95" s="187"/>
      <c r="U95" s="186"/>
      <c r="V95" s="188"/>
      <c r="W95" s="189"/>
      <c r="X95" s="190"/>
      <c r="Y95" s="91">
        <f t="shared" si="1"/>
        <v>1716</v>
      </c>
      <c r="Z95" s="91">
        <f t="shared" si="2"/>
        <v>2574</v>
      </c>
    </row>
    <row r="96" s="8" customFormat="1" customHeight="1" spans="1:1024 1025:16318">
      <c r="A96" s="191">
        <v>44621</v>
      </c>
      <c r="B96" s="162">
        <v>44636</v>
      </c>
      <c r="C96" s="92" t="s">
        <v>1543</v>
      </c>
      <c r="D96" s="93" t="s">
        <v>694</v>
      </c>
      <c r="E96" s="194" t="s">
        <v>1461</v>
      </c>
      <c r="F96" s="182" t="s">
        <v>1544</v>
      </c>
      <c r="G96" s="183">
        <v>4956.9</v>
      </c>
      <c r="H96" s="184" t="s">
        <v>1411</v>
      </c>
      <c r="I96" s="185">
        <v>44675</v>
      </c>
      <c r="J96" s="120">
        <v>1239.22</v>
      </c>
      <c r="K96" s="186">
        <v>44705</v>
      </c>
      <c r="L96" s="120">
        <v>1239.22</v>
      </c>
      <c r="M96" s="186">
        <v>44736</v>
      </c>
      <c r="N96" s="120">
        <v>1239.22</v>
      </c>
      <c r="O96" s="186">
        <v>44766</v>
      </c>
      <c r="P96" s="196">
        <v>1239.24</v>
      </c>
      <c r="Q96" s="186"/>
      <c r="R96" s="187"/>
      <c r="S96" s="186"/>
      <c r="T96" s="187"/>
      <c r="U96" s="186"/>
      <c r="V96" s="188"/>
      <c r="W96" s="189"/>
      <c r="X96" s="190"/>
      <c r="Y96" s="91">
        <f t="shared" si="1"/>
        <v>4956.9</v>
      </c>
      <c r="Z96" s="91">
        <f t="shared" si="2"/>
        <v>0</v>
      </c>
    </row>
    <row r="97" s="8" customFormat="1" customHeight="1" spans="1:1024 1025:16318">
      <c r="A97" s="191">
        <v>44621</v>
      </c>
      <c r="B97" s="162">
        <v>44631</v>
      </c>
      <c r="C97" s="98" t="s">
        <v>1545</v>
      </c>
      <c r="D97" s="193" t="s">
        <v>686</v>
      </c>
      <c r="E97" s="194" t="s">
        <v>1461</v>
      </c>
      <c r="F97" s="182" t="s">
        <v>1544</v>
      </c>
      <c r="G97" s="183">
        <v>4508.4</v>
      </c>
      <c r="H97" s="184" t="s">
        <v>1411</v>
      </c>
      <c r="I97" s="185">
        <v>44675</v>
      </c>
      <c r="J97" s="120">
        <v>1127.1</v>
      </c>
      <c r="K97" s="186">
        <v>44705</v>
      </c>
      <c r="L97" s="120">
        <v>1127.1</v>
      </c>
      <c r="M97" s="186">
        <v>44736</v>
      </c>
      <c r="N97" s="120">
        <v>1127.1</v>
      </c>
      <c r="O97" s="186">
        <v>44766</v>
      </c>
      <c r="P97" s="196">
        <v>1127.1</v>
      </c>
      <c r="Q97" s="186"/>
      <c r="R97" s="187"/>
      <c r="S97" s="186"/>
      <c r="T97" s="187"/>
      <c r="U97" s="186"/>
      <c r="V97" s="188"/>
      <c r="W97" s="189"/>
      <c r="X97" s="190"/>
      <c r="Y97" s="91">
        <f t="shared" si="1"/>
        <v>4508.4</v>
      </c>
      <c r="Z97" s="91">
        <f t="shared" si="2"/>
        <v>0</v>
      </c>
    </row>
    <row r="98" s="8" customFormat="1" customHeight="1" spans="1:1024 1025:16318">
      <c r="A98" s="191">
        <v>44621</v>
      </c>
      <c r="B98" s="162">
        <v>44631</v>
      </c>
      <c r="C98" s="98" t="s">
        <v>1546</v>
      </c>
      <c r="D98" s="193" t="s">
        <v>688</v>
      </c>
      <c r="E98" s="194" t="s">
        <v>1461</v>
      </c>
      <c r="F98" s="182" t="s">
        <v>1544</v>
      </c>
      <c r="G98" s="183">
        <v>6408.8</v>
      </c>
      <c r="H98" s="184" t="s">
        <v>1411</v>
      </c>
      <c r="I98" s="185">
        <v>44675</v>
      </c>
      <c r="J98" s="120">
        <v>1602.2</v>
      </c>
      <c r="K98" s="186">
        <v>44705</v>
      </c>
      <c r="L98" s="120">
        <v>1602.2</v>
      </c>
      <c r="M98" s="186">
        <v>44736</v>
      </c>
      <c r="N98" s="120">
        <v>1602.2</v>
      </c>
      <c r="O98" s="186">
        <v>44766</v>
      </c>
      <c r="P98" s="196">
        <v>1602.2</v>
      </c>
      <c r="Q98" s="186"/>
      <c r="R98" s="187"/>
      <c r="S98" s="186"/>
      <c r="T98" s="187"/>
      <c r="U98" s="186"/>
      <c r="V98" s="188"/>
      <c r="W98" s="189"/>
      <c r="X98" s="190"/>
      <c r="Y98" s="91">
        <f t="shared" si="1"/>
        <v>6408.8</v>
      </c>
      <c r="Z98" s="91">
        <f t="shared" si="2"/>
        <v>0</v>
      </c>
    </row>
    <row r="99" s="6" customFormat="1" customHeight="1" spans="1:1024 1025:16318">
      <c r="A99" s="191">
        <v>44621</v>
      </c>
      <c r="B99" s="162">
        <v>44650</v>
      </c>
      <c r="C99" s="92" t="s">
        <v>1547</v>
      </c>
      <c r="D99" s="192" t="s">
        <v>690</v>
      </c>
      <c r="E99" s="194" t="s">
        <v>1461</v>
      </c>
      <c r="F99" s="182" t="s">
        <v>1548</v>
      </c>
      <c r="G99" s="197">
        <v>5600</v>
      </c>
      <c r="H99" s="184" t="s">
        <v>1403</v>
      </c>
      <c r="I99" s="198">
        <v>44681</v>
      </c>
      <c r="J99" s="199"/>
      <c r="K99" s="200">
        <v>44711</v>
      </c>
      <c r="L99" s="201">
        <v>1866.67</v>
      </c>
      <c r="M99" s="200">
        <v>44742</v>
      </c>
      <c r="N99" s="199"/>
      <c r="O99" s="200"/>
      <c r="P99" s="202"/>
      <c r="Q99" s="200"/>
      <c r="R99" s="202"/>
      <c r="S99" s="200"/>
      <c r="T99" s="202"/>
      <c r="U99" s="200"/>
      <c r="V99" s="203"/>
      <c r="W99" s="189"/>
      <c r="X99" s="190"/>
      <c r="Y99" s="91">
        <f t="shared" si="1"/>
        <v>1866.67</v>
      </c>
      <c r="Z99" s="91">
        <f t="shared" si="2"/>
        <v>3733.33</v>
      </c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8"/>
      <c r="LP99" s="8"/>
      <c r="LQ99" s="8"/>
      <c r="LR99" s="8"/>
      <c r="LS99" s="8"/>
      <c r="LT99" s="8"/>
      <c r="LU99" s="8"/>
      <c r="LV99" s="8"/>
      <c r="LW99" s="8"/>
      <c r="LX99" s="8"/>
      <c r="LY99" s="8"/>
      <c r="LZ99" s="8"/>
      <c r="MA99" s="8"/>
      <c r="MB99" s="8"/>
      <c r="MC99" s="8"/>
      <c r="MD99" s="8"/>
      <c r="ME99" s="8"/>
      <c r="MF99" s="8"/>
      <c r="MG99" s="8"/>
      <c r="MH99" s="8"/>
      <c r="MI99" s="8"/>
      <c r="MJ99" s="8"/>
      <c r="MK99" s="8"/>
      <c r="ML99" s="8"/>
      <c r="MM99" s="8"/>
      <c r="MN99" s="8"/>
      <c r="MO99" s="8"/>
      <c r="MP99" s="8"/>
      <c r="MQ99" s="8"/>
      <c r="MR99" s="8"/>
      <c r="MS99" s="8"/>
      <c r="MT99" s="8"/>
      <c r="MU99" s="8"/>
      <c r="MV99" s="8"/>
      <c r="MW99" s="8"/>
      <c r="MX99" s="8"/>
      <c r="MY99" s="8"/>
      <c r="MZ99" s="8"/>
      <c r="NA99" s="8"/>
      <c r="NB99" s="8"/>
      <c r="NC99" s="8"/>
      <c r="ND99" s="8"/>
      <c r="NE99" s="8"/>
      <c r="NF99" s="8"/>
      <c r="NG99" s="8"/>
      <c r="NH99" s="8"/>
      <c r="NI99" s="8"/>
      <c r="NJ99" s="8"/>
      <c r="NK99" s="8"/>
      <c r="NL99" s="8"/>
      <c r="NM99" s="8"/>
      <c r="NN99" s="8"/>
      <c r="NO99" s="8"/>
      <c r="NP99" s="8"/>
      <c r="NQ99" s="8"/>
      <c r="NR99" s="8"/>
      <c r="NS99" s="8"/>
      <c r="NT99" s="8"/>
      <c r="NU99" s="8"/>
      <c r="NV99" s="8"/>
      <c r="NW99" s="8"/>
      <c r="NX99" s="8"/>
      <c r="NY99" s="8"/>
      <c r="NZ99" s="8"/>
      <c r="OA99" s="8"/>
      <c r="OB99" s="8"/>
      <c r="OC99" s="8"/>
      <c r="OD99" s="8"/>
      <c r="OE99" s="8"/>
      <c r="OF99" s="8"/>
      <c r="OG99" s="8"/>
      <c r="OH99" s="8"/>
      <c r="OI99" s="8"/>
      <c r="OJ99" s="8"/>
      <c r="OK99" s="8"/>
      <c r="OL99" s="8"/>
      <c r="OM99" s="8"/>
      <c r="ON99" s="8"/>
      <c r="OO99" s="8"/>
      <c r="OP99" s="8"/>
      <c r="OQ99" s="8"/>
      <c r="OR99" s="8"/>
      <c r="OS99" s="8"/>
      <c r="OT99" s="8"/>
      <c r="OU99" s="8"/>
      <c r="OV99" s="8"/>
      <c r="OW99" s="8"/>
      <c r="OX99" s="8"/>
      <c r="OY99" s="8"/>
      <c r="OZ99" s="8"/>
      <c r="PA99" s="8"/>
      <c r="PB99" s="8"/>
      <c r="PC99" s="8"/>
      <c r="PD99" s="8"/>
      <c r="PE99" s="8"/>
      <c r="PF99" s="8"/>
      <c r="PG99" s="8"/>
      <c r="PH99" s="8"/>
      <c r="PI99" s="8"/>
      <c r="PJ99" s="8"/>
      <c r="PK99" s="8"/>
      <c r="PL99" s="8"/>
      <c r="PM99" s="8"/>
      <c r="PN99" s="8"/>
      <c r="PO99" s="8"/>
      <c r="PP99" s="8"/>
      <c r="PQ99" s="8"/>
      <c r="PR99" s="8"/>
      <c r="PS99" s="8"/>
      <c r="PT99" s="8"/>
      <c r="PU99" s="8"/>
      <c r="PV99" s="8"/>
      <c r="PW99" s="8"/>
      <c r="PX99" s="8"/>
      <c r="PY99" s="8"/>
      <c r="PZ99" s="8"/>
      <c r="QA99" s="8"/>
      <c r="QB99" s="8"/>
      <c r="QC99" s="8"/>
      <c r="QD99" s="8"/>
      <c r="QE99" s="8"/>
      <c r="QF99" s="8"/>
      <c r="QG99" s="8"/>
      <c r="QH99" s="8"/>
      <c r="QI99" s="8"/>
      <c r="QJ99" s="8"/>
      <c r="QK99" s="8"/>
      <c r="QL99" s="8"/>
      <c r="QM99" s="8"/>
      <c r="QN99" s="8"/>
      <c r="QO99" s="8"/>
      <c r="QP99" s="8"/>
      <c r="QQ99" s="8"/>
      <c r="QR99" s="8"/>
      <c r="QS99" s="8"/>
      <c r="QT99" s="8"/>
      <c r="QU99" s="8"/>
      <c r="QV99" s="8"/>
      <c r="QW99" s="8"/>
      <c r="QX99" s="8"/>
      <c r="QY99" s="8"/>
      <c r="QZ99" s="8"/>
      <c r="RA99" s="8"/>
      <c r="RB99" s="8"/>
      <c r="RC99" s="8"/>
      <c r="RD99" s="8"/>
      <c r="RE99" s="8"/>
      <c r="RF99" s="8"/>
      <c r="RG99" s="8"/>
      <c r="RH99" s="8"/>
      <c r="RI99" s="8"/>
      <c r="RJ99" s="8"/>
      <c r="RK99" s="8"/>
      <c r="RL99" s="8"/>
      <c r="RM99" s="8"/>
      <c r="RN99" s="8"/>
      <c r="RO99" s="8"/>
      <c r="RP99" s="8"/>
      <c r="RQ99" s="8"/>
      <c r="RR99" s="8"/>
      <c r="RS99" s="8"/>
      <c r="RT99" s="8"/>
      <c r="RU99" s="8"/>
      <c r="RV99" s="8"/>
      <c r="RW99" s="8"/>
      <c r="RX99" s="8"/>
      <c r="RY99" s="8"/>
      <c r="RZ99" s="8"/>
      <c r="SA99" s="8"/>
      <c r="SB99" s="8"/>
      <c r="SC99" s="8"/>
      <c r="SD99" s="8"/>
      <c r="SE99" s="8"/>
      <c r="SF99" s="8"/>
      <c r="SG99" s="8"/>
      <c r="SH99" s="8"/>
      <c r="SI99" s="8"/>
      <c r="SJ99" s="8"/>
      <c r="SK99" s="8"/>
      <c r="SL99" s="8"/>
      <c r="SM99" s="8"/>
      <c r="SN99" s="8"/>
      <c r="SO99" s="8"/>
      <c r="SP99" s="8"/>
      <c r="SQ99" s="8"/>
      <c r="SR99" s="8"/>
      <c r="SS99" s="8"/>
      <c r="ST99" s="8"/>
      <c r="SU99" s="8"/>
      <c r="SV99" s="8"/>
      <c r="SW99" s="8"/>
      <c r="SX99" s="8"/>
      <c r="SY99" s="8"/>
      <c r="SZ99" s="8"/>
      <c r="TA99" s="8"/>
      <c r="TB99" s="8"/>
      <c r="TC99" s="8"/>
      <c r="TD99" s="8"/>
      <c r="TE99" s="8"/>
      <c r="TF99" s="8"/>
      <c r="TG99" s="8"/>
      <c r="TH99" s="8"/>
      <c r="TI99" s="8"/>
      <c r="TJ99" s="8"/>
      <c r="TK99" s="8"/>
      <c r="TL99" s="8"/>
      <c r="TM99" s="8"/>
      <c r="TN99" s="8"/>
      <c r="TO99" s="8"/>
      <c r="TP99" s="8"/>
      <c r="TQ99" s="8"/>
      <c r="TR99" s="8"/>
      <c r="TS99" s="8"/>
      <c r="TT99" s="8"/>
      <c r="TU99" s="8"/>
      <c r="TV99" s="8"/>
      <c r="TW99" s="8"/>
      <c r="TX99" s="8"/>
      <c r="TY99" s="8"/>
      <c r="TZ99" s="8"/>
      <c r="UA99" s="8"/>
      <c r="UB99" s="8"/>
      <c r="UC99" s="8"/>
      <c r="UD99" s="8"/>
      <c r="UE99" s="8"/>
      <c r="UF99" s="8"/>
      <c r="UG99" s="8"/>
      <c r="UH99" s="8"/>
      <c r="UI99" s="8"/>
      <c r="UJ99" s="8"/>
      <c r="UK99" s="8"/>
      <c r="UL99" s="8"/>
      <c r="UM99" s="8"/>
      <c r="UN99" s="8"/>
      <c r="UO99" s="8"/>
      <c r="UP99" s="8"/>
      <c r="UQ99" s="8"/>
      <c r="UR99" s="8"/>
      <c r="US99" s="8"/>
      <c r="UT99" s="8"/>
      <c r="UU99" s="8"/>
      <c r="UV99" s="8"/>
      <c r="UW99" s="8"/>
      <c r="UX99" s="8"/>
      <c r="UY99" s="8"/>
      <c r="UZ99" s="8"/>
      <c r="VA99" s="8"/>
      <c r="VB99" s="8"/>
      <c r="VC99" s="8"/>
      <c r="VD99" s="8"/>
      <c r="VE99" s="8"/>
      <c r="VF99" s="8"/>
      <c r="VG99" s="8"/>
      <c r="VH99" s="8"/>
      <c r="VI99" s="8"/>
      <c r="VJ99" s="8"/>
      <c r="VK99" s="8"/>
      <c r="VL99" s="8"/>
      <c r="VM99" s="8"/>
      <c r="VN99" s="8"/>
      <c r="VO99" s="8"/>
      <c r="VP99" s="8"/>
      <c r="VQ99" s="8"/>
      <c r="VR99" s="8"/>
      <c r="VS99" s="8"/>
      <c r="VT99" s="8"/>
      <c r="VU99" s="8"/>
      <c r="VV99" s="8"/>
      <c r="VW99" s="8"/>
      <c r="VX99" s="8"/>
      <c r="VY99" s="8"/>
      <c r="VZ99" s="8"/>
      <c r="WA99" s="8"/>
      <c r="WB99" s="8"/>
      <c r="WC99" s="8"/>
      <c r="WD99" s="8"/>
      <c r="WE99" s="8"/>
      <c r="WF99" s="8"/>
      <c r="WG99" s="8"/>
      <c r="WH99" s="8"/>
      <c r="WI99" s="8"/>
      <c r="WJ99" s="8"/>
      <c r="WK99" s="8"/>
      <c r="WL99" s="8"/>
      <c r="WM99" s="8"/>
      <c r="WN99" s="8"/>
      <c r="WO99" s="8"/>
      <c r="WP99" s="8"/>
      <c r="WQ99" s="8"/>
      <c r="WR99" s="8"/>
      <c r="WS99" s="8"/>
      <c r="WT99" s="8"/>
      <c r="WU99" s="8"/>
      <c r="WV99" s="8"/>
      <c r="WW99" s="8"/>
      <c r="WX99" s="8"/>
      <c r="WY99" s="8"/>
      <c r="WZ99" s="8"/>
      <c r="XA99" s="8"/>
      <c r="XB99" s="8"/>
      <c r="XC99" s="8"/>
      <c r="XD99" s="8"/>
      <c r="XE99" s="8"/>
      <c r="XF99" s="8"/>
      <c r="XG99" s="8"/>
      <c r="XH99" s="8"/>
      <c r="XI99" s="8"/>
      <c r="XJ99" s="8"/>
      <c r="XK99" s="8"/>
      <c r="XL99" s="8"/>
      <c r="XM99" s="8"/>
      <c r="XN99" s="8"/>
      <c r="XO99" s="8"/>
      <c r="XP99" s="8"/>
      <c r="XQ99" s="8"/>
      <c r="XR99" s="8"/>
      <c r="XS99" s="8"/>
      <c r="XT99" s="8"/>
      <c r="XU99" s="8"/>
      <c r="XV99" s="8"/>
      <c r="XW99" s="8"/>
      <c r="XX99" s="8"/>
      <c r="XY99" s="8"/>
      <c r="XZ99" s="8"/>
      <c r="YA99" s="8"/>
      <c r="YB99" s="8"/>
      <c r="YC99" s="8"/>
      <c r="YD99" s="8"/>
      <c r="YE99" s="8"/>
      <c r="YF99" s="8"/>
      <c r="YG99" s="8"/>
      <c r="YH99" s="8"/>
      <c r="YI99" s="8"/>
      <c r="YJ99" s="8"/>
      <c r="YK99" s="8"/>
      <c r="YL99" s="8"/>
      <c r="YM99" s="8"/>
      <c r="YN99" s="8"/>
      <c r="YO99" s="8"/>
      <c r="YP99" s="8"/>
      <c r="YQ99" s="8"/>
      <c r="YR99" s="8"/>
      <c r="YS99" s="8"/>
      <c r="YT99" s="8"/>
      <c r="YU99" s="8"/>
      <c r="YV99" s="8"/>
      <c r="YW99" s="8"/>
      <c r="YX99" s="8"/>
      <c r="YY99" s="8"/>
      <c r="YZ99" s="8"/>
      <c r="ZA99" s="8"/>
      <c r="ZB99" s="8"/>
      <c r="ZC99" s="8"/>
      <c r="ZD99" s="8"/>
      <c r="ZE99" s="8"/>
      <c r="ZF99" s="8"/>
      <c r="ZG99" s="8"/>
      <c r="ZH99" s="8"/>
      <c r="ZI99" s="8"/>
      <c r="ZJ99" s="8"/>
      <c r="ZK99" s="8"/>
      <c r="ZL99" s="8"/>
      <c r="ZM99" s="8"/>
      <c r="ZN99" s="8"/>
      <c r="ZO99" s="8"/>
      <c r="ZP99" s="8"/>
      <c r="ZQ99" s="8"/>
      <c r="ZR99" s="8"/>
      <c r="ZS99" s="8"/>
      <c r="ZT99" s="8"/>
      <c r="ZU99" s="8"/>
      <c r="ZV99" s="8"/>
      <c r="ZW99" s="8"/>
      <c r="ZX99" s="8"/>
      <c r="ZY99" s="8"/>
      <c r="ZZ99" s="8"/>
      <c r="AAA99" s="8"/>
      <c r="AAB99" s="8"/>
      <c r="AAC99" s="8"/>
      <c r="AAD99" s="8"/>
      <c r="AAE99" s="8"/>
      <c r="AAF99" s="8"/>
      <c r="AAG99" s="8"/>
      <c r="AAH99" s="8"/>
      <c r="AAI99" s="8"/>
      <c r="AAJ99" s="8"/>
      <c r="AAK99" s="8"/>
      <c r="AAL99" s="8"/>
      <c r="AAM99" s="8"/>
      <c r="AAN99" s="8"/>
      <c r="AAO99" s="8"/>
      <c r="AAP99" s="8"/>
      <c r="AAQ99" s="8"/>
      <c r="AAR99" s="8"/>
      <c r="AAS99" s="8"/>
      <c r="AAT99" s="8"/>
      <c r="AAU99" s="8"/>
      <c r="AAV99" s="8"/>
      <c r="AAW99" s="8"/>
      <c r="AAX99" s="8"/>
      <c r="AAY99" s="8"/>
      <c r="AAZ99" s="8"/>
      <c r="ABA99" s="8"/>
      <c r="ABB99" s="8"/>
      <c r="ABC99" s="8"/>
      <c r="ABD99" s="8"/>
      <c r="ABE99" s="8"/>
      <c r="ABF99" s="8"/>
      <c r="ABG99" s="8"/>
      <c r="ABH99" s="8"/>
      <c r="ABI99" s="8"/>
      <c r="ABJ99" s="8"/>
      <c r="ABK99" s="8"/>
      <c r="ABL99" s="8"/>
      <c r="ABM99" s="8"/>
      <c r="ABN99" s="8"/>
      <c r="ABO99" s="8"/>
      <c r="ABP99" s="8"/>
      <c r="ABQ99" s="8"/>
      <c r="ABR99" s="8"/>
      <c r="ABS99" s="8"/>
      <c r="ABT99" s="8"/>
      <c r="ABU99" s="8"/>
      <c r="ABV99" s="8"/>
      <c r="ABW99" s="8"/>
      <c r="ABX99" s="8"/>
      <c r="ABY99" s="8"/>
      <c r="ABZ99" s="8"/>
      <c r="ACA99" s="8"/>
      <c r="ACB99" s="8"/>
      <c r="ACC99" s="8"/>
      <c r="ACD99" s="8"/>
      <c r="ACE99" s="8"/>
      <c r="ACF99" s="8"/>
      <c r="ACG99" s="8"/>
      <c r="ACH99" s="8"/>
      <c r="ACI99" s="8"/>
      <c r="ACJ99" s="8"/>
      <c r="ACK99" s="8"/>
      <c r="ACL99" s="8"/>
      <c r="ACM99" s="8"/>
      <c r="ACN99" s="8"/>
      <c r="ACO99" s="8"/>
      <c r="ACP99" s="8"/>
      <c r="ACQ99" s="8"/>
      <c r="ACR99" s="8"/>
      <c r="ACS99" s="8"/>
      <c r="ACT99" s="8"/>
      <c r="ACU99" s="8"/>
      <c r="ACV99" s="8"/>
      <c r="ACW99" s="8"/>
      <c r="ACX99" s="8"/>
      <c r="ACY99" s="8"/>
      <c r="ACZ99" s="8"/>
      <c r="ADA99" s="8"/>
      <c r="ADB99" s="8"/>
      <c r="ADC99" s="8"/>
      <c r="ADD99" s="8"/>
      <c r="ADE99" s="8"/>
      <c r="ADF99" s="8"/>
      <c r="ADG99" s="8"/>
      <c r="ADH99" s="8"/>
      <c r="ADI99" s="8"/>
      <c r="ADJ99" s="8"/>
      <c r="ADK99" s="8"/>
      <c r="ADL99" s="8"/>
      <c r="ADM99" s="8"/>
      <c r="ADN99" s="8"/>
      <c r="ADO99" s="8"/>
      <c r="ADP99" s="8"/>
      <c r="ADQ99" s="8"/>
      <c r="ADR99" s="8"/>
      <c r="ADS99" s="8"/>
      <c r="ADT99" s="8"/>
      <c r="ADU99" s="8"/>
      <c r="ADV99" s="8"/>
      <c r="ADW99" s="8"/>
      <c r="ADX99" s="8"/>
      <c r="ADY99" s="8"/>
      <c r="ADZ99" s="8"/>
      <c r="AEA99" s="8"/>
      <c r="AEB99" s="8"/>
      <c r="AEC99" s="8"/>
      <c r="AED99" s="8"/>
      <c r="AEE99" s="8"/>
      <c r="AEF99" s="8"/>
      <c r="AEG99" s="8"/>
      <c r="AEH99" s="8"/>
      <c r="AEI99" s="8"/>
      <c r="AEJ99" s="8"/>
      <c r="AEK99" s="8"/>
      <c r="AEL99" s="8"/>
      <c r="AEM99" s="8"/>
      <c r="AEN99" s="8"/>
      <c r="AEO99" s="8"/>
      <c r="AEP99" s="8"/>
      <c r="AEQ99" s="8"/>
      <c r="AER99" s="8"/>
      <c r="AES99" s="8"/>
      <c r="AET99" s="8"/>
      <c r="AEU99" s="8"/>
      <c r="AEV99" s="8"/>
      <c r="AEW99" s="8"/>
      <c r="AEX99" s="8"/>
      <c r="AEY99" s="8"/>
      <c r="AEZ99" s="8"/>
      <c r="AFA99" s="8"/>
      <c r="AFB99" s="8"/>
      <c r="AFC99" s="8"/>
      <c r="AFD99" s="8"/>
      <c r="AFE99" s="8"/>
      <c r="AFF99" s="8"/>
      <c r="AFG99" s="8"/>
      <c r="AFH99" s="8"/>
      <c r="AFI99" s="8"/>
      <c r="AFJ99" s="8"/>
      <c r="AFK99" s="8"/>
      <c r="AFL99" s="8"/>
      <c r="AFM99" s="8"/>
      <c r="AFN99" s="8"/>
      <c r="AFO99" s="8"/>
      <c r="AFP99" s="8"/>
      <c r="AFQ99" s="8"/>
      <c r="AFR99" s="8"/>
      <c r="AFS99" s="8"/>
      <c r="AFT99" s="8"/>
      <c r="AFU99" s="8"/>
      <c r="AFV99" s="8"/>
      <c r="AFW99" s="8"/>
      <c r="AFX99" s="8"/>
      <c r="AFY99" s="8"/>
      <c r="AFZ99" s="8"/>
      <c r="AGA99" s="8"/>
      <c r="AGB99" s="8"/>
      <c r="AGC99" s="8"/>
      <c r="AGD99" s="8"/>
      <c r="AGE99" s="8"/>
      <c r="AGF99" s="8"/>
      <c r="AGG99" s="8"/>
      <c r="AGH99" s="8"/>
      <c r="AGI99" s="8"/>
      <c r="AGJ99" s="8"/>
      <c r="AGK99" s="8"/>
      <c r="AGL99" s="8"/>
      <c r="AGM99" s="8"/>
      <c r="AGN99" s="8"/>
      <c r="AGO99" s="8"/>
      <c r="AGP99" s="8"/>
      <c r="AGQ99" s="8"/>
      <c r="AGR99" s="8"/>
      <c r="AGS99" s="8"/>
      <c r="AGT99" s="8"/>
      <c r="AGU99" s="8"/>
      <c r="AGV99" s="8"/>
      <c r="AGW99" s="8"/>
      <c r="AGX99" s="8"/>
      <c r="AGY99" s="8"/>
      <c r="AGZ99" s="8"/>
      <c r="AHA99" s="8"/>
      <c r="AHB99" s="8"/>
      <c r="AHC99" s="8"/>
      <c r="AHD99" s="8"/>
      <c r="AHE99" s="8"/>
      <c r="AHF99" s="8"/>
      <c r="AHG99" s="8"/>
      <c r="AHH99" s="8"/>
      <c r="AHI99" s="8"/>
      <c r="AHJ99" s="8"/>
      <c r="AHK99" s="8"/>
      <c r="AHL99" s="8"/>
      <c r="AHM99" s="8"/>
      <c r="AHN99" s="8"/>
      <c r="AHO99" s="8"/>
      <c r="AHP99" s="8"/>
      <c r="AHQ99" s="8"/>
      <c r="AHR99" s="8"/>
      <c r="AHS99" s="8"/>
      <c r="AHT99" s="8"/>
      <c r="AHU99" s="8"/>
      <c r="AHV99" s="8"/>
      <c r="AHW99" s="8"/>
      <c r="AHX99" s="8"/>
      <c r="AHY99" s="8"/>
      <c r="AHZ99" s="8"/>
      <c r="AIA99" s="8"/>
      <c r="AIB99" s="8"/>
      <c r="AIC99" s="8"/>
      <c r="AID99" s="8"/>
      <c r="AIE99" s="8"/>
      <c r="AIF99" s="8"/>
      <c r="AIG99" s="8"/>
      <c r="AIH99" s="8"/>
      <c r="AII99" s="8"/>
      <c r="AIJ99" s="8"/>
      <c r="AIK99" s="8"/>
      <c r="AIL99" s="8"/>
      <c r="AIM99" s="8"/>
      <c r="AIN99" s="8"/>
      <c r="AIO99" s="8"/>
      <c r="AIP99" s="8"/>
      <c r="AIQ99" s="8"/>
      <c r="AIR99" s="8"/>
      <c r="AIS99" s="8"/>
      <c r="AIT99" s="8"/>
      <c r="AIU99" s="8"/>
      <c r="AIV99" s="8"/>
      <c r="AIW99" s="8"/>
      <c r="AIX99" s="8"/>
      <c r="AIY99" s="8"/>
      <c r="AIZ99" s="8"/>
      <c r="AJA99" s="8"/>
      <c r="AJB99" s="8"/>
      <c r="AJC99" s="8"/>
      <c r="AJD99" s="8"/>
      <c r="AJE99" s="8"/>
      <c r="AJF99" s="8"/>
      <c r="AJG99" s="8"/>
      <c r="AJH99" s="8"/>
      <c r="AJI99" s="8"/>
      <c r="AJJ99" s="8"/>
      <c r="AJK99" s="8"/>
      <c r="AJL99" s="8"/>
      <c r="AJM99" s="8"/>
      <c r="AJN99" s="8"/>
      <c r="AJO99" s="8"/>
      <c r="AJP99" s="8"/>
      <c r="AJQ99" s="8"/>
      <c r="AJR99" s="8"/>
      <c r="AJS99" s="8"/>
      <c r="AJT99" s="8"/>
      <c r="AJU99" s="8"/>
      <c r="AJV99" s="8"/>
      <c r="AJW99" s="8"/>
      <c r="AJX99" s="8"/>
      <c r="AJY99" s="8"/>
      <c r="AJZ99" s="8"/>
      <c r="AKA99" s="8"/>
      <c r="AKB99" s="8"/>
      <c r="AKC99" s="8"/>
      <c r="AKD99" s="8"/>
      <c r="AKE99" s="8"/>
      <c r="AKF99" s="8"/>
      <c r="AKG99" s="8"/>
      <c r="AKH99" s="8"/>
      <c r="AKI99" s="8"/>
      <c r="AKJ99" s="8"/>
      <c r="AKK99" s="8"/>
      <c r="AKL99" s="8"/>
      <c r="AKM99" s="8"/>
      <c r="AKN99" s="8"/>
      <c r="AKO99" s="8"/>
      <c r="AKP99" s="8"/>
      <c r="AKQ99" s="8"/>
      <c r="AKR99" s="8"/>
      <c r="AKS99" s="8"/>
      <c r="AKT99" s="8"/>
      <c r="AKU99" s="8"/>
      <c r="AKV99" s="8"/>
      <c r="AKW99" s="8"/>
      <c r="AKX99" s="8"/>
      <c r="AKY99" s="8"/>
      <c r="AKZ99" s="8"/>
      <c r="ALA99" s="8"/>
      <c r="ALB99" s="8"/>
      <c r="ALC99" s="8"/>
      <c r="ALD99" s="8"/>
      <c r="ALE99" s="8"/>
      <c r="ALF99" s="8"/>
      <c r="ALG99" s="8"/>
      <c r="ALH99" s="8"/>
      <c r="ALI99" s="8"/>
      <c r="ALJ99" s="8"/>
      <c r="ALK99" s="8"/>
      <c r="ALL99" s="8"/>
      <c r="ALM99" s="8"/>
      <c r="ALN99" s="8"/>
      <c r="ALO99" s="8"/>
      <c r="ALP99" s="8"/>
      <c r="ALQ99" s="8"/>
      <c r="ALR99" s="8"/>
      <c r="ALS99" s="8"/>
      <c r="ALT99" s="8"/>
      <c r="ALU99" s="8"/>
      <c r="ALV99" s="8"/>
      <c r="ALW99" s="8"/>
      <c r="ALX99" s="8"/>
      <c r="ALY99" s="8"/>
      <c r="ALZ99" s="8"/>
      <c r="AMA99" s="8"/>
      <c r="AMB99" s="8"/>
      <c r="AMC99" s="8"/>
      <c r="AMD99" s="8"/>
      <c r="AME99" s="8"/>
      <c r="AMF99" s="8"/>
      <c r="AMG99" s="8"/>
      <c r="AMH99" s="8"/>
      <c r="AMI99" s="8"/>
      <c r="AMJ99" s="8"/>
      <c r="AMK99" s="8"/>
      <c r="AML99" s="8"/>
      <c r="AMM99" s="8"/>
      <c r="AMN99" s="8"/>
      <c r="AMO99" s="8"/>
      <c r="AMP99" s="8"/>
      <c r="AMQ99" s="8"/>
      <c r="AMR99" s="8"/>
      <c r="AMS99" s="8"/>
      <c r="AMT99" s="8"/>
      <c r="AMU99" s="8"/>
      <c r="AMV99" s="8"/>
      <c r="AMW99" s="8"/>
      <c r="AMX99" s="8"/>
      <c r="AMY99" s="8"/>
      <c r="AMZ99" s="8"/>
      <c r="ANA99" s="8"/>
      <c r="ANB99" s="8"/>
      <c r="ANC99" s="8"/>
      <c r="AND99" s="8"/>
      <c r="ANE99" s="8"/>
      <c r="ANF99" s="8"/>
      <c r="ANG99" s="8"/>
      <c r="ANH99" s="8"/>
      <c r="ANI99" s="8"/>
      <c r="ANJ99" s="8"/>
      <c r="ANK99" s="8"/>
      <c r="ANL99" s="8"/>
      <c r="ANM99" s="8"/>
      <c r="ANN99" s="8"/>
      <c r="ANO99" s="8"/>
      <c r="ANP99" s="8"/>
      <c r="ANQ99" s="8"/>
      <c r="ANR99" s="8"/>
      <c r="ANS99" s="8"/>
      <c r="ANT99" s="8"/>
      <c r="ANU99" s="8"/>
      <c r="ANV99" s="8"/>
      <c r="ANW99" s="8"/>
      <c r="ANX99" s="8"/>
      <c r="ANY99" s="8"/>
      <c r="ANZ99" s="8"/>
      <c r="AOA99" s="8"/>
      <c r="AOB99" s="8"/>
      <c r="AOC99" s="8"/>
      <c r="AOD99" s="8"/>
      <c r="AOE99" s="8"/>
      <c r="AOF99" s="8"/>
      <c r="AOG99" s="8"/>
      <c r="AOH99" s="8"/>
      <c r="AOI99" s="8"/>
      <c r="AOJ99" s="8"/>
      <c r="AOK99" s="8"/>
      <c r="AOL99" s="8"/>
      <c r="AOM99" s="8"/>
      <c r="AON99" s="8"/>
      <c r="AOO99" s="8"/>
      <c r="AOP99" s="8"/>
      <c r="AOQ99" s="8"/>
      <c r="AOR99" s="8"/>
      <c r="AOS99" s="8"/>
      <c r="AOT99" s="8"/>
      <c r="AOU99" s="8"/>
      <c r="AOV99" s="8"/>
      <c r="AOW99" s="8"/>
      <c r="AOX99" s="8"/>
      <c r="AOY99" s="8"/>
      <c r="AOZ99" s="8"/>
      <c r="APA99" s="8"/>
      <c r="APB99" s="8"/>
      <c r="APC99" s="8"/>
      <c r="APD99" s="8"/>
      <c r="APE99" s="8"/>
      <c r="APF99" s="8"/>
      <c r="APG99" s="8"/>
      <c r="APH99" s="8"/>
      <c r="API99" s="8"/>
      <c r="APJ99" s="8"/>
      <c r="APK99" s="8"/>
      <c r="APL99" s="8"/>
      <c r="APM99" s="8"/>
      <c r="APN99" s="8"/>
      <c r="APO99" s="8"/>
      <c r="APP99" s="8"/>
      <c r="APQ99" s="8"/>
      <c r="APR99" s="8"/>
      <c r="APS99" s="8"/>
      <c r="APT99" s="8"/>
      <c r="APU99" s="8"/>
      <c r="APV99" s="8"/>
      <c r="APW99" s="8"/>
      <c r="APX99" s="8"/>
      <c r="APY99" s="8"/>
      <c r="APZ99" s="8"/>
      <c r="AQA99" s="8"/>
      <c r="AQB99" s="8"/>
      <c r="AQC99" s="8"/>
      <c r="AQD99" s="8"/>
      <c r="AQE99" s="8"/>
      <c r="AQF99" s="8"/>
      <c r="AQG99" s="8"/>
      <c r="AQH99" s="8"/>
      <c r="AQI99" s="8"/>
      <c r="AQJ99" s="8"/>
      <c r="AQK99" s="8"/>
      <c r="AQL99" s="8"/>
      <c r="AQM99" s="8"/>
      <c r="AQN99" s="8"/>
      <c r="AQO99" s="8"/>
      <c r="AQP99" s="8"/>
      <c r="AQQ99" s="8"/>
      <c r="AQR99" s="8"/>
      <c r="AQS99" s="8"/>
      <c r="AQT99" s="8"/>
      <c r="AQU99" s="8"/>
      <c r="AQV99" s="8"/>
      <c r="AQW99" s="8"/>
      <c r="AQX99" s="8"/>
      <c r="AQY99" s="8"/>
      <c r="AQZ99" s="8"/>
      <c r="ARA99" s="8"/>
      <c r="ARB99" s="8"/>
      <c r="ARC99" s="8"/>
      <c r="ARD99" s="8"/>
      <c r="ARE99" s="8"/>
      <c r="ARF99" s="8"/>
      <c r="ARG99" s="8"/>
      <c r="ARH99" s="8"/>
      <c r="ARI99" s="8"/>
      <c r="ARJ99" s="8"/>
      <c r="ARK99" s="8"/>
      <c r="ARL99" s="8"/>
      <c r="ARM99" s="8"/>
      <c r="ARN99" s="8"/>
      <c r="ARO99" s="8"/>
      <c r="ARP99" s="8"/>
      <c r="ARQ99" s="8"/>
      <c r="ARR99" s="8"/>
      <c r="ARS99" s="8"/>
      <c r="ART99" s="8"/>
      <c r="ARU99" s="8"/>
      <c r="ARV99" s="8"/>
      <c r="ARW99" s="8"/>
      <c r="ARX99" s="8"/>
      <c r="ARY99" s="8"/>
      <c r="ARZ99" s="8"/>
      <c r="ASA99" s="8"/>
      <c r="ASB99" s="8"/>
      <c r="ASC99" s="8"/>
      <c r="ASD99" s="8"/>
      <c r="ASE99" s="8"/>
      <c r="ASF99" s="8"/>
      <c r="ASG99" s="8"/>
      <c r="ASH99" s="8"/>
      <c r="ASI99" s="8"/>
      <c r="ASJ99" s="8"/>
      <c r="ASK99" s="8"/>
      <c r="ASL99" s="8"/>
      <c r="ASM99" s="8"/>
      <c r="ASN99" s="8"/>
      <c r="ASO99" s="8"/>
      <c r="ASP99" s="8"/>
      <c r="ASQ99" s="8"/>
      <c r="ASR99" s="8"/>
      <c r="ASS99" s="8"/>
      <c r="AST99" s="8"/>
      <c r="ASU99" s="8"/>
      <c r="ASV99" s="8"/>
      <c r="ASW99" s="8"/>
      <c r="ASX99" s="8"/>
      <c r="ASY99" s="8"/>
      <c r="ASZ99" s="8"/>
      <c r="ATA99" s="8"/>
      <c r="ATB99" s="8"/>
      <c r="ATC99" s="8"/>
      <c r="ATD99" s="8"/>
      <c r="ATE99" s="8"/>
      <c r="ATF99" s="8"/>
      <c r="ATG99" s="8"/>
      <c r="ATH99" s="8"/>
      <c r="ATI99" s="8"/>
      <c r="ATJ99" s="8"/>
      <c r="ATK99" s="8"/>
      <c r="ATL99" s="8"/>
      <c r="ATM99" s="8"/>
      <c r="ATN99" s="8"/>
      <c r="ATO99" s="8"/>
      <c r="ATP99" s="8"/>
      <c r="ATQ99" s="8"/>
      <c r="ATR99" s="8"/>
      <c r="ATS99" s="8"/>
      <c r="ATT99" s="8"/>
      <c r="ATU99" s="8"/>
      <c r="ATV99" s="8"/>
      <c r="ATW99" s="8"/>
      <c r="ATX99" s="8"/>
      <c r="ATY99" s="8"/>
      <c r="ATZ99" s="8"/>
      <c r="AUA99" s="8"/>
      <c r="AUB99" s="8"/>
      <c r="AUC99" s="8"/>
      <c r="AUD99" s="8"/>
      <c r="AUE99" s="8"/>
      <c r="AUF99" s="8"/>
      <c r="AUG99" s="8"/>
      <c r="AUH99" s="8"/>
      <c r="AUI99" s="8"/>
      <c r="AUJ99" s="8"/>
      <c r="AUK99" s="8"/>
      <c r="AUL99" s="8"/>
      <c r="AUM99" s="8"/>
      <c r="AUN99" s="8"/>
      <c r="AUO99" s="8"/>
      <c r="AUP99" s="8"/>
      <c r="AUQ99" s="8"/>
      <c r="AUR99" s="8"/>
      <c r="AUS99" s="8"/>
      <c r="AUT99" s="8"/>
      <c r="AUU99" s="8"/>
      <c r="AUV99" s="8"/>
      <c r="AUW99" s="8"/>
      <c r="AUX99" s="8"/>
      <c r="AUY99" s="8"/>
      <c r="AUZ99" s="8"/>
      <c r="AVA99" s="8"/>
      <c r="AVB99" s="8"/>
      <c r="AVC99" s="8"/>
      <c r="AVD99" s="8"/>
      <c r="AVE99" s="8"/>
      <c r="AVF99" s="8"/>
      <c r="AVG99" s="8"/>
      <c r="AVH99" s="8"/>
      <c r="AVI99" s="8"/>
      <c r="AVJ99" s="8"/>
      <c r="AVK99" s="8"/>
      <c r="AVL99" s="8"/>
      <c r="AVM99" s="8"/>
      <c r="AVN99" s="8"/>
      <c r="AVO99" s="8"/>
      <c r="AVP99" s="8"/>
      <c r="AVQ99" s="8"/>
      <c r="AVR99" s="8"/>
      <c r="AVS99" s="8"/>
      <c r="AVT99" s="8"/>
      <c r="AVU99" s="8"/>
      <c r="AVV99" s="8"/>
      <c r="AVW99" s="8"/>
      <c r="AVX99" s="8"/>
      <c r="AVY99" s="8"/>
      <c r="AVZ99" s="8"/>
      <c r="AWA99" s="8"/>
      <c r="AWB99" s="8"/>
      <c r="AWC99" s="8"/>
      <c r="AWD99" s="8"/>
      <c r="AWE99" s="8"/>
      <c r="AWF99" s="8"/>
      <c r="AWG99" s="8"/>
      <c r="AWH99" s="8"/>
      <c r="AWI99" s="8"/>
      <c r="AWJ99" s="8"/>
      <c r="AWK99" s="8"/>
      <c r="AWL99" s="8"/>
      <c r="AWM99" s="8"/>
      <c r="AWN99" s="8"/>
      <c r="AWO99" s="8"/>
      <c r="AWP99" s="8"/>
      <c r="AWQ99" s="8"/>
      <c r="AWR99" s="8"/>
      <c r="AWS99" s="8"/>
      <c r="AWT99" s="8"/>
      <c r="AWU99" s="8"/>
      <c r="AWV99" s="8"/>
      <c r="AWW99" s="8"/>
      <c r="AWX99" s="8"/>
      <c r="AWY99" s="8"/>
      <c r="AWZ99" s="8"/>
      <c r="AXA99" s="8"/>
      <c r="AXB99" s="8"/>
      <c r="AXC99" s="8"/>
      <c r="AXD99" s="8"/>
      <c r="AXE99" s="8"/>
      <c r="AXF99" s="8"/>
      <c r="AXG99" s="8"/>
      <c r="AXH99" s="8"/>
      <c r="AXI99" s="8"/>
      <c r="AXJ99" s="8"/>
      <c r="AXK99" s="8"/>
      <c r="AXL99" s="8"/>
      <c r="AXM99" s="8"/>
      <c r="AXN99" s="8"/>
      <c r="AXO99" s="8"/>
      <c r="AXP99" s="8"/>
      <c r="AXQ99" s="8"/>
      <c r="AXR99" s="8"/>
      <c r="AXS99" s="8"/>
      <c r="AXT99" s="8"/>
      <c r="AXU99" s="8"/>
      <c r="AXV99" s="8"/>
      <c r="AXW99" s="8"/>
      <c r="AXX99" s="8"/>
      <c r="AXY99" s="8"/>
      <c r="AXZ99" s="8"/>
      <c r="AYA99" s="8"/>
      <c r="AYB99" s="8"/>
      <c r="AYC99" s="8"/>
      <c r="AYD99" s="8"/>
      <c r="AYE99" s="8"/>
      <c r="AYF99" s="8"/>
      <c r="AYG99" s="8"/>
      <c r="AYH99" s="8"/>
      <c r="AYI99" s="8"/>
      <c r="AYJ99" s="8"/>
      <c r="AYK99" s="8"/>
      <c r="AYL99" s="8"/>
      <c r="AYM99" s="8"/>
      <c r="AYN99" s="8"/>
      <c r="AYO99" s="8"/>
      <c r="AYP99" s="8"/>
      <c r="AYQ99" s="8"/>
      <c r="AYR99" s="8"/>
      <c r="AYS99" s="8"/>
      <c r="AYT99" s="8"/>
      <c r="AYU99" s="8"/>
      <c r="AYV99" s="8"/>
      <c r="AYW99" s="8"/>
      <c r="AYX99" s="8"/>
      <c r="AYY99" s="8"/>
      <c r="AYZ99" s="8"/>
      <c r="AZA99" s="8"/>
      <c r="AZB99" s="8"/>
      <c r="AZC99" s="8"/>
      <c r="AZD99" s="8"/>
      <c r="AZE99" s="8"/>
      <c r="AZF99" s="8"/>
      <c r="AZG99" s="8"/>
      <c r="AZH99" s="8"/>
      <c r="AZI99" s="8"/>
      <c r="AZJ99" s="8"/>
      <c r="AZK99" s="8"/>
      <c r="AZL99" s="8"/>
      <c r="AZM99" s="8"/>
      <c r="AZN99" s="8"/>
      <c r="AZO99" s="8"/>
      <c r="AZP99" s="8"/>
      <c r="AZQ99" s="8"/>
      <c r="AZR99" s="8"/>
      <c r="AZS99" s="8"/>
      <c r="AZT99" s="8"/>
      <c r="AZU99" s="8"/>
      <c r="AZV99" s="8"/>
      <c r="AZW99" s="8"/>
      <c r="AZX99" s="8"/>
      <c r="AZY99" s="8"/>
      <c r="AZZ99" s="8"/>
      <c r="BAA99" s="8"/>
      <c r="BAB99" s="8"/>
      <c r="BAC99" s="8"/>
      <c r="BAD99" s="8"/>
      <c r="BAE99" s="8"/>
      <c r="BAF99" s="8"/>
      <c r="BAG99" s="8"/>
      <c r="BAH99" s="8"/>
      <c r="BAI99" s="8"/>
      <c r="BAJ99" s="8"/>
      <c r="BAK99" s="8"/>
      <c r="BAL99" s="8"/>
      <c r="BAM99" s="8"/>
      <c r="BAN99" s="8"/>
      <c r="BAO99" s="8"/>
      <c r="BAP99" s="8"/>
      <c r="BAQ99" s="8"/>
      <c r="BAR99" s="8"/>
      <c r="BAS99" s="8"/>
      <c r="BAT99" s="8"/>
      <c r="BAU99" s="8"/>
      <c r="BAV99" s="8"/>
      <c r="BAW99" s="8"/>
      <c r="BAX99" s="8"/>
      <c r="BAY99" s="8"/>
      <c r="BAZ99" s="8"/>
      <c r="BBA99" s="8"/>
      <c r="BBB99" s="8"/>
      <c r="BBC99" s="8"/>
      <c r="BBD99" s="8"/>
      <c r="BBE99" s="8"/>
      <c r="BBF99" s="8"/>
      <c r="BBG99" s="8"/>
      <c r="BBH99" s="8"/>
      <c r="BBI99" s="8"/>
      <c r="BBJ99" s="8"/>
      <c r="BBK99" s="8"/>
      <c r="BBL99" s="8"/>
      <c r="BBM99" s="8"/>
      <c r="BBN99" s="8"/>
      <c r="BBO99" s="8"/>
      <c r="BBP99" s="8"/>
      <c r="BBQ99" s="8"/>
      <c r="BBR99" s="8"/>
      <c r="BBS99" s="8"/>
      <c r="BBT99" s="8"/>
      <c r="BBU99" s="8"/>
      <c r="BBV99" s="8"/>
      <c r="BBW99" s="8"/>
      <c r="BBX99" s="8"/>
      <c r="BBY99" s="8"/>
      <c r="BBZ99" s="8"/>
      <c r="BCA99" s="8"/>
      <c r="BCB99" s="8"/>
      <c r="BCC99" s="8"/>
      <c r="BCD99" s="8"/>
      <c r="BCE99" s="8"/>
      <c r="BCF99" s="8"/>
      <c r="BCG99" s="8"/>
      <c r="BCH99" s="8"/>
      <c r="BCI99" s="8"/>
      <c r="BCJ99" s="8"/>
      <c r="BCK99" s="8"/>
      <c r="BCL99" s="8"/>
      <c r="BCM99" s="8"/>
      <c r="BCN99" s="8"/>
      <c r="BCO99" s="8"/>
      <c r="BCP99" s="8"/>
      <c r="BCQ99" s="8"/>
      <c r="BCR99" s="8"/>
      <c r="BCS99" s="8"/>
      <c r="BCT99" s="8"/>
      <c r="BCU99" s="8"/>
      <c r="BCV99" s="8"/>
      <c r="BCW99" s="8"/>
      <c r="BCX99" s="8"/>
      <c r="BCY99" s="8"/>
      <c r="BCZ99" s="8"/>
      <c r="BDA99" s="8"/>
      <c r="BDB99" s="8"/>
      <c r="BDC99" s="8"/>
      <c r="BDD99" s="8"/>
      <c r="BDE99" s="8"/>
      <c r="BDF99" s="8"/>
      <c r="BDG99" s="8"/>
      <c r="BDH99" s="8"/>
      <c r="BDI99" s="8"/>
      <c r="BDJ99" s="8"/>
      <c r="BDK99" s="8"/>
      <c r="BDL99" s="8"/>
      <c r="BDM99" s="8"/>
      <c r="BDN99" s="8"/>
      <c r="BDO99" s="8"/>
      <c r="BDP99" s="8"/>
      <c r="BDQ99" s="8"/>
      <c r="BDR99" s="8"/>
      <c r="BDS99" s="8"/>
      <c r="BDT99" s="8"/>
      <c r="BDU99" s="8"/>
      <c r="BDV99" s="8"/>
      <c r="BDW99" s="8"/>
      <c r="BDX99" s="8"/>
      <c r="BDY99" s="8"/>
      <c r="BDZ99" s="8"/>
      <c r="BEA99" s="8"/>
      <c r="BEB99" s="8"/>
      <c r="BEC99" s="8"/>
      <c r="BED99" s="8"/>
      <c r="BEE99" s="8"/>
      <c r="BEF99" s="8"/>
      <c r="BEG99" s="8"/>
      <c r="BEH99" s="8"/>
      <c r="BEI99" s="8"/>
      <c r="BEJ99" s="8"/>
      <c r="BEK99" s="8"/>
      <c r="BEL99" s="8"/>
      <c r="BEM99" s="8"/>
      <c r="BEN99" s="8"/>
      <c r="BEO99" s="8"/>
      <c r="BEP99" s="8"/>
      <c r="BEQ99" s="8"/>
      <c r="BER99" s="8"/>
      <c r="BES99" s="8"/>
      <c r="BET99" s="8"/>
      <c r="BEU99" s="8"/>
      <c r="BEV99" s="8"/>
      <c r="BEW99" s="8"/>
      <c r="BEX99" s="8"/>
      <c r="BEY99" s="8"/>
      <c r="BEZ99" s="8"/>
      <c r="BFA99" s="8"/>
      <c r="BFB99" s="8"/>
      <c r="BFC99" s="8"/>
      <c r="BFD99" s="8"/>
      <c r="BFE99" s="8"/>
      <c r="BFF99" s="8"/>
      <c r="BFG99" s="8"/>
      <c r="BFH99" s="8"/>
      <c r="BFI99" s="8"/>
      <c r="BFJ99" s="8"/>
      <c r="BFK99" s="8"/>
      <c r="BFL99" s="8"/>
      <c r="BFM99" s="8"/>
      <c r="BFN99" s="8"/>
      <c r="BFO99" s="8"/>
      <c r="BFP99" s="8"/>
      <c r="BFQ99" s="8"/>
      <c r="BFR99" s="8"/>
      <c r="BFS99" s="8"/>
      <c r="BFT99" s="8"/>
      <c r="BFU99" s="8"/>
      <c r="BFV99" s="8"/>
      <c r="BFW99" s="8"/>
      <c r="BFX99" s="8"/>
      <c r="BFY99" s="8"/>
      <c r="BFZ99" s="8"/>
      <c r="BGA99" s="8"/>
      <c r="BGB99" s="8"/>
      <c r="BGC99" s="8"/>
      <c r="BGD99" s="8"/>
      <c r="BGE99" s="8"/>
      <c r="BGF99" s="8"/>
      <c r="BGG99" s="8"/>
      <c r="BGH99" s="8"/>
      <c r="BGI99" s="8"/>
      <c r="BGJ99" s="8"/>
      <c r="BGK99" s="8"/>
      <c r="BGL99" s="8"/>
      <c r="BGM99" s="8"/>
      <c r="BGN99" s="8"/>
      <c r="BGO99" s="8"/>
      <c r="BGP99" s="8"/>
      <c r="BGQ99" s="8"/>
      <c r="BGR99" s="8"/>
      <c r="BGS99" s="8"/>
      <c r="BGT99" s="8"/>
      <c r="BGU99" s="8"/>
      <c r="BGV99" s="8"/>
      <c r="BGW99" s="8"/>
      <c r="BGX99" s="8"/>
      <c r="BGY99" s="8"/>
      <c r="BGZ99" s="8"/>
      <c r="BHA99" s="8"/>
      <c r="BHB99" s="8"/>
      <c r="BHC99" s="8"/>
      <c r="BHD99" s="8"/>
      <c r="BHE99" s="8"/>
      <c r="BHF99" s="8"/>
      <c r="BHG99" s="8"/>
      <c r="BHH99" s="8"/>
      <c r="BHI99" s="8"/>
      <c r="BHJ99" s="8"/>
      <c r="BHK99" s="8"/>
      <c r="BHL99" s="8"/>
      <c r="BHM99" s="8"/>
      <c r="BHN99" s="8"/>
      <c r="BHO99" s="8"/>
      <c r="BHP99" s="8"/>
      <c r="BHQ99" s="8"/>
      <c r="BHR99" s="8"/>
      <c r="BHS99" s="8"/>
      <c r="BHT99" s="8"/>
      <c r="BHU99" s="8"/>
      <c r="BHV99" s="8"/>
      <c r="BHW99" s="8"/>
      <c r="BHX99" s="8"/>
      <c r="BHY99" s="8"/>
      <c r="BHZ99" s="8"/>
      <c r="BIA99" s="8"/>
      <c r="BIB99" s="8"/>
      <c r="BIC99" s="8"/>
      <c r="BID99" s="8"/>
      <c r="BIE99" s="8"/>
      <c r="BIF99" s="8"/>
      <c r="BIG99" s="8"/>
      <c r="BIH99" s="8"/>
      <c r="BII99" s="8"/>
      <c r="BIJ99" s="8"/>
      <c r="BIK99" s="8"/>
      <c r="BIL99" s="8"/>
      <c r="BIM99" s="8"/>
      <c r="BIN99" s="8"/>
      <c r="BIO99" s="8"/>
      <c r="BIP99" s="8"/>
      <c r="BIQ99" s="8"/>
      <c r="BIR99" s="8"/>
      <c r="BIS99" s="8"/>
      <c r="BIT99" s="8"/>
      <c r="BIU99" s="8"/>
      <c r="BIV99" s="8"/>
      <c r="BIW99" s="8"/>
      <c r="BIX99" s="8"/>
      <c r="BIY99" s="8"/>
      <c r="BIZ99" s="8"/>
      <c r="BJA99" s="8"/>
      <c r="BJB99" s="8"/>
      <c r="BJC99" s="8"/>
      <c r="BJD99" s="8"/>
      <c r="BJE99" s="8"/>
      <c r="BJF99" s="8"/>
      <c r="BJG99" s="8"/>
      <c r="BJH99" s="8"/>
      <c r="BJI99" s="8"/>
      <c r="BJJ99" s="8"/>
      <c r="BJK99" s="8"/>
      <c r="BJL99" s="8"/>
      <c r="BJM99" s="8"/>
      <c r="BJN99" s="8"/>
      <c r="BJO99" s="8"/>
      <c r="BJP99" s="8"/>
      <c r="BJQ99" s="8"/>
      <c r="BJR99" s="8"/>
      <c r="BJS99" s="8"/>
      <c r="BJT99" s="8"/>
      <c r="BJU99" s="8"/>
      <c r="BJV99" s="8"/>
      <c r="BJW99" s="8"/>
      <c r="BJX99" s="8"/>
      <c r="BJY99" s="8"/>
      <c r="BJZ99" s="8"/>
      <c r="BKA99" s="8"/>
      <c r="BKB99" s="8"/>
      <c r="BKC99" s="8"/>
      <c r="BKD99" s="8"/>
      <c r="BKE99" s="8"/>
      <c r="BKF99" s="8"/>
      <c r="BKG99" s="8"/>
      <c r="BKH99" s="8"/>
      <c r="BKI99" s="8"/>
      <c r="BKJ99" s="8"/>
      <c r="BKK99" s="8"/>
      <c r="BKL99" s="8"/>
      <c r="BKM99" s="8"/>
      <c r="BKN99" s="8"/>
      <c r="BKO99" s="8"/>
      <c r="BKP99" s="8"/>
      <c r="BKQ99" s="8"/>
      <c r="BKR99" s="8"/>
      <c r="BKS99" s="8"/>
      <c r="BKT99" s="8"/>
      <c r="BKU99" s="8"/>
      <c r="BKV99" s="8"/>
      <c r="BKW99" s="8"/>
      <c r="BKX99" s="8"/>
      <c r="BKY99" s="8"/>
      <c r="BKZ99" s="8"/>
      <c r="BLA99" s="8"/>
      <c r="BLB99" s="8"/>
      <c r="BLC99" s="8"/>
      <c r="BLD99" s="8"/>
      <c r="BLE99" s="8"/>
      <c r="BLF99" s="8"/>
      <c r="BLG99" s="8"/>
      <c r="BLH99" s="8"/>
      <c r="BLI99" s="8"/>
      <c r="BLJ99" s="8"/>
      <c r="BLK99" s="8"/>
      <c r="BLL99" s="8"/>
      <c r="BLM99" s="8"/>
      <c r="BLN99" s="8"/>
      <c r="BLO99" s="8"/>
      <c r="BLP99" s="8"/>
      <c r="BLQ99" s="8"/>
      <c r="BLR99" s="8"/>
      <c r="BLS99" s="8"/>
      <c r="BLT99" s="8"/>
      <c r="BLU99" s="8"/>
      <c r="BLV99" s="8"/>
      <c r="BLW99" s="8"/>
      <c r="BLX99" s="8"/>
      <c r="BLY99" s="8"/>
      <c r="BLZ99" s="8"/>
      <c r="BMA99" s="8"/>
      <c r="BMB99" s="8"/>
      <c r="BMC99" s="8"/>
      <c r="BMD99" s="8"/>
      <c r="BME99" s="8"/>
      <c r="BMF99" s="8"/>
      <c r="BMG99" s="8"/>
      <c r="BMH99" s="8"/>
      <c r="BMI99" s="8"/>
      <c r="BMJ99" s="8"/>
      <c r="BMK99" s="8"/>
      <c r="BML99" s="8"/>
      <c r="BMM99" s="8"/>
      <c r="BMN99" s="8"/>
      <c r="BMO99" s="8"/>
      <c r="BMP99" s="8"/>
      <c r="BMQ99" s="8"/>
      <c r="BMR99" s="8"/>
      <c r="BMS99" s="8"/>
      <c r="BMT99" s="8"/>
      <c r="BMU99" s="8"/>
      <c r="BMV99" s="8"/>
      <c r="BMW99" s="8"/>
      <c r="BMX99" s="8"/>
      <c r="BMY99" s="8"/>
      <c r="BMZ99" s="8"/>
      <c r="BNA99" s="8"/>
      <c r="BNB99" s="8"/>
      <c r="BNC99" s="8"/>
      <c r="BND99" s="8"/>
      <c r="BNE99" s="8"/>
      <c r="BNF99" s="8"/>
      <c r="BNG99" s="8"/>
      <c r="BNH99" s="8"/>
      <c r="BNI99" s="8"/>
      <c r="BNJ99" s="8"/>
      <c r="BNK99" s="8"/>
      <c r="BNL99" s="8"/>
      <c r="BNM99" s="8"/>
      <c r="BNN99" s="8"/>
      <c r="BNO99" s="8"/>
      <c r="BNP99" s="8"/>
      <c r="BNQ99" s="8"/>
      <c r="BNR99" s="8"/>
      <c r="BNS99" s="8"/>
      <c r="BNT99" s="8"/>
      <c r="BNU99" s="8"/>
      <c r="BNV99" s="8"/>
      <c r="BNW99" s="8"/>
      <c r="BNX99" s="8"/>
      <c r="BNY99" s="8"/>
      <c r="BNZ99" s="8"/>
      <c r="BOA99" s="8"/>
      <c r="BOB99" s="8"/>
      <c r="BOC99" s="8"/>
      <c r="BOD99" s="8"/>
      <c r="BOE99" s="8"/>
      <c r="BOF99" s="8"/>
      <c r="BOG99" s="8"/>
      <c r="BOH99" s="8"/>
      <c r="BOI99" s="8"/>
      <c r="BOJ99" s="8"/>
      <c r="BOK99" s="8"/>
      <c r="BOL99" s="8"/>
      <c r="BOM99" s="8"/>
      <c r="BON99" s="8"/>
      <c r="BOO99" s="8"/>
      <c r="BOP99" s="8"/>
      <c r="BOQ99" s="8"/>
      <c r="BOR99" s="8"/>
      <c r="BOS99" s="8"/>
      <c r="BOT99" s="8"/>
      <c r="BOU99" s="8"/>
      <c r="BOV99" s="8"/>
      <c r="BOW99" s="8"/>
      <c r="BOX99" s="8"/>
      <c r="BOY99" s="8"/>
      <c r="BOZ99" s="8"/>
      <c r="BPA99" s="8"/>
      <c r="BPB99" s="8"/>
      <c r="BPC99" s="8"/>
      <c r="BPD99" s="8"/>
      <c r="BPE99" s="8"/>
      <c r="BPF99" s="8"/>
      <c r="BPG99" s="8"/>
      <c r="BPH99" s="8"/>
      <c r="BPI99" s="8"/>
      <c r="BPJ99" s="8"/>
      <c r="BPK99" s="8"/>
      <c r="BPL99" s="8"/>
      <c r="BPM99" s="8"/>
      <c r="BPN99" s="8"/>
      <c r="BPO99" s="8"/>
      <c r="BPP99" s="8"/>
      <c r="BPQ99" s="8"/>
      <c r="BPR99" s="8"/>
      <c r="BPS99" s="8"/>
      <c r="BPT99" s="8"/>
      <c r="BPU99" s="8"/>
      <c r="BPV99" s="8"/>
      <c r="BPW99" s="8"/>
      <c r="BPX99" s="8"/>
      <c r="BPY99" s="8"/>
      <c r="BPZ99" s="8"/>
      <c r="BQA99" s="8"/>
      <c r="BQB99" s="8"/>
      <c r="BQC99" s="8"/>
      <c r="BQD99" s="8"/>
      <c r="BQE99" s="8"/>
      <c r="BQF99" s="8"/>
      <c r="BQG99" s="8"/>
      <c r="BQH99" s="8"/>
      <c r="BQI99" s="8"/>
      <c r="BQJ99" s="8"/>
      <c r="BQK99" s="8"/>
      <c r="BQL99" s="8"/>
      <c r="BQM99" s="8"/>
      <c r="BQN99" s="8"/>
      <c r="BQO99" s="8"/>
      <c r="BQP99" s="8"/>
      <c r="BQQ99" s="8"/>
      <c r="BQR99" s="8"/>
      <c r="BQS99" s="8"/>
      <c r="BQT99" s="8"/>
      <c r="BQU99" s="8"/>
      <c r="BQV99" s="8"/>
      <c r="BQW99" s="8"/>
      <c r="BQX99" s="8"/>
      <c r="BQY99" s="8"/>
      <c r="BQZ99" s="8"/>
      <c r="BRA99" s="8"/>
      <c r="BRB99" s="8"/>
      <c r="BRC99" s="8"/>
      <c r="BRD99" s="8"/>
      <c r="BRE99" s="8"/>
      <c r="BRF99" s="8"/>
      <c r="BRG99" s="8"/>
      <c r="BRH99" s="8"/>
      <c r="BRI99" s="8"/>
      <c r="BRJ99" s="8"/>
      <c r="BRK99" s="8"/>
      <c r="BRL99" s="8"/>
      <c r="BRM99" s="8"/>
      <c r="BRN99" s="8"/>
      <c r="BRO99" s="8"/>
      <c r="BRP99" s="8"/>
      <c r="BRQ99" s="8"/>
      <c r="BRR99" s="8"/>
      <c r="BRS99" s="8"/>
      <c r="BRT99" s="8"/>
      <c r="BRU99" s="8"/>
      <c r="BRV99" s="8"/>
      <c r="BRW99" s="8"/>
      <c r="BRX99" s="8"/>
      <c r="BRY99" s="8"/>
      <c r="BRZ99" s="8"/>
      <c r="BSA99" s="8"/>
      <c r="BSB99" s="8"/>
      <c r="BSC99" s="8"/>
      <c r="BSD99" s="8"/>
      <c r="BSE99" s="8"/>
      <c r="BSF99" s="8"/>
      <c r="BSG99" s="8"/>
      <c r="BSH99" s="8"/>
      <c r="BSI99" s="8"/>
      <c r="BSJ99" s="8"/>
      <c r="BSK99" s="8"/>
      <c r="BSL99" s="8"/>
      <c r="BSM99" s="8"/>
      <c r="BSN99" s="8"/>
      <c r="BSO99" s="8"/>
      <c r="BSP99" s="8"/>
      <c r="BSQ99" s="8"/>
      <c r="BSR99" s="8"/>
      <c r="BSS99" s="8"/>
      <c r="BST99" s="8"/>
      <c r="BSU99" s="8"/>
      <c r="BSV99" s="8"/>
      <c r="BSW99" s="8"/>
      <c r="BSX99" s="8"/>
      <c r="BSY99" s="8"/>
      <c r="BSZ99" s="8"/>
      <c r="BTA99" s="8"/>
      <c r="BTB99" s="8"/>
      <c r="BTC99" s="8"/>
      <c r="BTD99" s="8"/>
      <c r="BTE99" s="8"/>
      <c r="BTF99" s="8"/>
      <c r="BTG99" s="8"/>
      <c r="BTH99" s="8"/>
      <c r="BTI99" s="8"/>
      <c r="BTJ99" s="8"/>
      <c r="BTK99" s="8"/>
      <c r="BTL99" s="8"/>
      <c r="BTM99" s="8"/>
      <c r="BTN99" s="8"/>
      <c r="BTO99" s="8"/>
      <c r="BTP99" s="8"/>
      <c r="BTQ99" s="8"/>
      <c r="BTR99" s="8"/>
      <c r="BTS99" s="8"/>
      <c r="BTT99" s="8"/>
      <c r="BTU99" s="8"/>
      <c r="BTV99" s="8"/>
      <c r="BTW99" s="8"/>
      <c r="BTX99" s="8"/>
      <c r="BTY99" s="8"/>
      <c r="BTZ99" s="8"/>
      <c r="BUA99" s="8"/>
      <c r="BUB99" s="8"/>
      <c r="BUC99" s="8"/>
      <c r="BUD99" s="8"/>
      <c r="BUE99" s="8"/>
      <c r="BUF99" s="8"/>
      <c r="BUG99" s="8"/>
      <c r="BUH99" s="8"/>
      <c r="BUI99" s="8"/>
      <c r="BUJ99" s="8"/>
      <c r="BUK99" s="8"/>
      <c r="BUL99" s="8"/>
      <c r="BUM99" s="8"/>
      <c r="BUN99" s="8"/>
      <c r="BUO99" s="8"/>
      <c r="BUP99" s="8"/>
      <c r="BUQ99" s="8"/>
      <c r="BUR99" s="8"/>
      <c r="BUS99" s="8"/>
      <c r="BUT99" s="8"/>
      <c r="BUU99" s="8"/>
      <c r="BUV99" s="8"/>
      <c r="BUW99" s="8"/>
      <c r="BUX99" s="8"/>
      <c r="BUY99" s="8"/>
      <c r="BUZ99" s="8"/>
      <c r="BVA99" s="8"/>
      <c r="BVB99" s="8"/>
      <c r="BVC99" s="8"/>
      <c r="BVD99" s="8"/>
      <c r="BVE99" s="8"/>
      <c r="BVF99" s="8"/>
      <c r="BVG99" s="8"/>
      <c r="BVH99" s="8"/>
      <c r="BVI99" s="8"/>
      <c r="BVJ99" s="8"/>
      <c r="BVK99" s="8"/>
      <c r="BVL99" s="8"/>
      <c r="BVM99" s="8"/>
      <c r="BVN99" s="8"/>
      <c r="BVO99" s="8"/>
      <c r="BVP99" s="8"/>
      <c r="BVQ99" s="8"/>
      <c r="BVR99" s="8"/>
      <c r="BVS99" s="8"/>
      <c r="BVT99" s="8"/>
      <c r="BVU99" s="8"/>
      <c r="BVV99" s="8"/>
      <c r="BVW99" s="8"/>
      <c r="BVX99" s="8"/>
      <c r="BVY99" s="8"/>
      <c r="BVZ99" s="8"/>
      <c r="BWA99" s="8"/>
      <c r="BWB99" s="8"/>
      <c r="BWC99" s="8"/>
      <c r="BWD99" s="8"/>
      <c r="BWE99" s="8"/>
      <c r="BWF99" s="8"/>
      <c r="BWG99" s="8"/>
      <c r="BWH99" s="8"/>
      <c r="BWI99" s="8"/>
      <c r="BWJ99" s="8"/>
      <c r="BWK99" s="8"/>
      <c r="BWL99" s="8"/>
      <c r="BWM99" s="8"/>
      <c r="BWN99" s="8"/>
      <c r="BWO99" s="8"/>
      <c r="BWP99" s="8"/>
      <c r="BWQ99" s="8"/>
      <c r="BWR99" s="8"/>
      <c r="BWS99" s="8"/>
      <c r="BWT99" s="8"/>
      <c r="BWU99" s="8"/>
      <c r="BWV99" s="8"/>
      <c r="BWW99" s="8"/>
      <c r="BWX99" s="8"/>
      <c r="BWY99" s="8"/>
      <c r="BWZ99" s="8"/>
      <c r="BXA99" s="8"/>
      <c r="BXB99" s="8"/>
      <c r="BXC99" s="8"/>
      <c r="BXD99" s="8"/>
      <c r="BXE99" s="8"/>
      <c r="BXF99" s="8"/>
      <c r="BXG99" s="8"/>
      <c r="BXH99" s="8"/>
      <c r="BXI99" s="8"/>
      <c r="BXJ99" s="8"/>
      <c r="BXK99" s="8"/>
      <c r="BXL99" s="8"/>
      <c r="BXM99" s="8"/>
      <c r="BXN99" s="8"/>
      <c r="BXO99" s="8"/>
      <c r="BXP99" s="8"/>
      <c r="BXQ99" s="8"/>
      <c r="BXR99" s="8"/>
      <c r="BXS99" s="8"/>
      <c r="BXT99" s="8"/>
      <c r="BXU99" s="8"/>
      <c r="BXV99" s="8"/>
      <c r="BXW99" s="8"/>
      <c r="BXX99" s="8"/>
      <c r="BXY99" s="8"/>
      <c r="BXZ99" s="8"/>
      <c r="BYA99" s="8"/>
      <c r="BYB99" s="8"/>
      <c r="BYC99" s="8"/>
      <c r="BYD99" s="8"/>
      <c r="BYE99" s="8"/>
      <c r="BYF99" s="8"/>
      <c r="BYG99" s="8"/>
      <c r="BYH99" s="8"/>
      <c r="BYI99" s="8"/>
      <c r="BYJ99" s="8"/>
      <c r="BYK99" s="8"/>
      <c r="BYL99" s="8"/>
      <c r="BYM99" s="8"/>
      <c r="BYN99" s="8"/>
      <c r="BYO99" s="8"/>
      <c r="BYP99" s="8"/>
      <c r="BYQ99" s="8"/>
      <c r="BYR99" s="8"/>
      <c r="BYS99" s="8"/>
      <c r="BYT99" s="8"/>
      <c r="BYU99" s="8"/>
      <c r="BYV99" s="8"/>
      <c r="BYW99" s="8"/>
      <c r="BYX99" s="8"/>
      <c r="BYY99" s="8"/>
      <c r="BYZ99" s="8"/>
      <c r="BZA99" s="8"/>
      <c r="BZB99" s="8"/>
      <c r="BZC99" s="8"/>
      <c r="BZD99" s="8"/>
      <c r="BZE99" s="8"/>
      <c r="BZF99" s="8"/>
      <c r="BZG99" s="8"/>
      <c r="BZH99" s="8"/>
      <c r="BZI99" s="8"/>
      <c r="BZJ99" s="8"/>
      <c r="BZK99" s="8"/>
      <c r="BZL99" s="8"/>
      <c r="BZM99" s="8"/>
      <c r="BZN99" s="8"/>
      <c r="BZO99" s="8"/>
      <c r="BZP99" s="8"/>
      <c r="BZQ99" s="8"/>
      <c r="BZR99" s="8"/>
      <c r="BZS99" s="8"/>
      <c r="BZT99" s="8"/>
      <c r="BZU99" s="8"/>
      <c r="BZV99" s="8"/>
      <c r="BZW99" s="8"/>
      <c r="BZX99" s="8"/>
      <c r="BZY99" s="8"/>
      <c r="BZZ99" s="8"/>
      <c r="CAA99" s="8"/>
      <c r="CAB99" s="8"/>
      <c r="CAC99" s="8"/>
      <c r="CAD99" s="8"/>
      <c r="CAE99" s="8"/>
      <c r="CAF99" s="8"/>
      <c r="CAG99" s="8"/>
      <c r="CAH99" s="8"/>
      <c r="CAI99" s="8"/>
      <c r="CAJ99" s="8"/>
      <c r="CAK99" s="8"/>
      <c r="CAL99" s="8"/>
      <c r="CAM99" s="8"/>
      <c r="CAN99" s="8"/>
      <c r="CAO99" s="8"/>
      <c r="CAP99" s="8"/>
      <c r="CAQ99" s="8"/>
      <c r="CAR99" s="8"/>
      <c r="CAS99" s="8"/>
      <c r="CAT99" s="8"/>
      <c r="CAU99" s="8"/>
      <c r="CAV99" s="8"/>
      <c r="CAW99" s="8"/>
      <c r="CAX99" s="8"/>
      <c r="CAY99" s="8"/>
      <c r="CAZ99" s="8"/>
      <c r="CBA99" s="8"/>
      <c r="CBB99" s="8"/>
      <c r="CBC99" s="8"/>
      <c r="CBD99" s="8"/>
      <c r="CBE99" s="8"/>
      <c r="CBF99" s="8"/>
      <c r="CBG99" s="8"/>
      <c r="CBH99" s="8"/>
      <c r="CBI99" s="8"/>
      <c r="CBJ99" s="8"/>
      <c r="CBK99" s="8"/>
      <c r="CBL99" s="8"/>
      <c r="CBM99" s="8"/>
      <c r="CBN99" s="8"/>
      <c r="CBO99" s="8"/>
      <c r="CBP99" s="8"/>
      <c r="CBQ99" s="8"/>
      <c r="CBR99" s="8"/>
      <c r="CBS99" s="8"/>
      <c r="CBT99" s="8"/>
      <c r="CBU99" s="8"/>
      <c r="CBV99" s="8"/>
      <c r="CBW99" s="8"/>
      <c r="CBX99" s="8"/>
      <c r="CBY99" s="8"/>
      <c r="CBZ99" s="8"/>
      <c r="CCA99" s="8"/>
      <c r="CCB99" s="8"/>
      <c r="CCC99" s="8"/>
      <c r="CCD99" s="8"/>
      <c r="CCE99" s="8"/>
      <c r="CCF99" s="8"/>
      <c r="CCG99" s="8"/>
      <c r="CCH99" s="8"/>
      <c r="CCI99" s="8"/>
      <c r="CCJ99" s="8"/>
      <c r="CCK99" s="8"/>
      <c r="CCL99" s="8"/>
      <c r="CCM99" s="8"/>
      <c r="CCN99" s="8"/>
      <c r="CCO99" s="8"/>
      <c r="CCP99" s="8"/>
      <c r="CCQ99" s="8"/>
      <c r="CCR99" s="8"/>
      <c r="CCS99" s="8"/>
      <c r="CCT99" s="8"/>
      <c r="CCU99" s="8"/>
      <c r="CCV99" s="8"/>
      <c r="CCW99" s="8"/>
      <c r="CCX99" s="8"/>
      <c r="CCY99" s="8"/>
      <c r="CCZ99" s="8"/>
      <c r="CDA99" s="8"/>
      <c r="CDB99" s="8"/>
      <c r="CDC99" s="8"/>
      <c r="CDD99" s="8"/>
      <c r="CDE99" s="8"/>
      <c r="CDF99" s="8"/>
      <c r="CDG99" s="8"/>
      <c r="CDH99" s="8"/>
      <c r="CDI99" s="8"/>
      <c r="CDJ99" s="8"/>
      <c r="CDK99" s="8"/>
      <c r="CDL99" s="8"/>
      <c r="CDM99" s="8"/>
      <c r="CDN99" s="8"/>
      <c r="CDO99" s="8"/>
      <c r="CDP99" s="8"/>
      <c r="CDQ99" s="8"/>
      <c r="CDR99" s="8"/>
      <c r="CDS99" s="8"/>
      <c r="CDT99" s="8"/>
      <c r="CDU99" s="8"/>
      <c r="CDV99" s="8"/>
      <c r="CDW99" s="8"/>
      <c r="CDX99" s="8"/>
      <c r="CDY99" s="8"/>
      <c r="CDZ99" s="8"/>
      <c r="CEA99" s="8"/>
      <c r="CEB99" s="8"/>
      <c r="CEC99" s="8"/>
      <c r="CED99" s="8"/>
      <c r="CEE99" s="8"/>
      <c r="CEF99" s="8"/>
      <c r="CEG99" s="8"/>
      <c r="CEH99" s="8"/>
      <c r="CEI99" s="8"/>
      <c r="CEJ99" s="8"/>
      <c r="CEK99" s="8"/>
      <c r="CEL99" s="8"/>
      <c r="CEM99" s="8"/>
      <c r="CEN99" s="8"/>
      <c r="CEO99" s="8"/>
      <c r="CEP99" s="8"/>
      <c r="CEQ99" s="8"/>
      <c r="CER99" s="8"/>
      <c r="CES99" s="8"/>
      <c r="CET99" s="8"/>
      <c r="CEU99" s="8"/>
      <c r="CEV99" s="8"/>
      <c r="CEW99" s="8"/>
      <c r="CEX99" s="8"/>
      <c r="CEY99" s="8"/>
      <c r="CEZ99" s="8"/>
      <c r="CFA99" s="8"/>
      <c r="CFB99" s="8"/>
      <c r="CFC99" s="8"/>
      <c r="CFD99" s="8"/>
      <c r="CFE99" s="8"/>
      <c r="CFF99" s="8"/>
      <c r="CFG99" s="8"/>
      <c r="CFH99" s="8"/>
      <c r="CFI99" s="8"/>
      <c r="CFJ99" s="8"/>
      <c r="CFK99" s="8"/>
      <c r="CFL99" s="8"/>
      <c r="CFM99" s="8"/>
      <c r="CFN99" s="8"/>
      <c r="CFO99" s="8"/>
      <c r="CFP99" s="8"/>
      <c r="CFQ99" s="8"/>
      <c r="CFR99" s="8"/>
      <c r="CFS99" s="8"/>
      <c r="CFT99" s="8"/>
      <c r="CFU99" s="8"/>
      <c r="CFV99" s="8"/>
      <c r="CFW99" s="8"/>
      <c r="CFX99" s="8"/>
      <c r="CFY99" s="8"/>
      <c r="CFZ99" s="8"/>
      <c r="CGA99" s="8"/>
      <c r="CGB99" s="8"/>
      <c r="CGC99" s="8"/>
      <c r="CGD99" s="8"/>
      <c r="CGE99" s="8"/>
      <c r="CGF99" s="8"/>
      <c r="CGG99" s="8"/>
      <c r="CGH99" s="8"/>
      <c r="CGI99" s="8"/>
      <c r="CGJ99" s="8"/>
      <c r="CGK99" s="8"/>
      <c r="CGL99" s="8"/>
      <c r="CGM99" s="8"/>
      <c r="CGN99" s="8"/>
      <c r="CGO99" s="8"/>
      <c r="CGP99" s="8"/>
      <c r="CGQ99" s="8"/>
      <c r="CGR99" s="8"/>
      <c r="CGS99" s="8"/>
      <c r="CGT99" s="8"/>
      <c r="CGU99" s="8"/>
      <c r="CGV99" s="8"/>
      <c r="CGW99" s="8"/>
      <c r="CGX99" s="8"/>
      <c r="CGY99" s="8"/>
      <c r="CGZ99" s="8"/>
      <c r="CHA99" s="8"/>
      <c r="CHB99" s="8"/>
      <c r="CHC99" s="8"/>
      <c r="CHD99" s="8"/>
      <c r="CHE99" s="8"/>
      <c r="CHF99" s="8"/>
      <c r="CHG99" s="8"/>
      <c r="CHH99" s="8"/>
      <c r="CHI99" s="8"/>
      <c r="CHJ99" s="8"/>
      <c r="CHK99" s="8"/>
      <c r="CHL99" s="8"/>
      <c r="CHM99" s="8"/>
      <c r="CHN99" s="8"/>
      <c r="CHO99" s="8"/>
      <c r="CHP99" s="8"/>
      <c r="CHQ99" s="8"/>
      <c r="CHR99" s="8"/>
      <c r="CHS99" s="8"/>
      <c r="CHT99" s="8"/>
      <c r="CHU99" s="8"/>
      <c r="CHV99" s="8"/>
      <c r="CHW99" s="8"/>
      <c r="CHX99" s="8"/>
      <c r="CHY99" s="8"/>
      <c r="CHZ99" s="8"/>
      <c r="CIA99" s="8"/>
      <c r="CIB99" s="8"/>
      <c r="CIC99" s="8"/>
      <c r="CID99" s="8"/>
      <c r="CIE99" s="8"/>
      <c r="CIF99" s="8"/>
      <c r="CIG99" s="8"/>
      <c r="CIH99" s="8"/>
      <c r="CII99" s="8"/>
      <c r="CIJ99" s="8"/>
      <c r="CIK99" s="8"/>
      <c r="CIL99" s="8"/>
      <c r="CIM99" s="8"/>
      <c r="CIN99" s="8"/>
      <c r="CIO99" s="8"/>
      <c r="CIP99" s="8"/>
      <c r="CIQ99" s="8"/>
      <c r="CIR99" s="8"/>
      <c r="CIS99" s="8"/>
      <c r="CIT99" s="8"/>
      <c r="CIU99" s="8"/>
      <c r="CIV99" s="8"/>
      <c r="CIW99" s="8"/>
      <c r="CIX99" s="8"/>
      <c r="CIY99" s="8"/>
      <c r="CIZ99" s="8"/>
      <c r="CJA99" s="8"/>
      <c r="CJB99" s="8"/>
      <c r="CJC99" s="8"/>
      <c r="CJD99" s="8"/>
      <c r="CJE99" s="8"/>
      <c r="CJF99" s="8"/>
      <c r="CJG99" s="8"/>
      <c r="CJH99" s="8"/>
      <c r="CJI99" s="8"/>
      <c r="CJJ99" s="8"/>
      <c r="CJK99" s="8"/>
      <c r="CJL99" s="8"/>
      <c r="CJM99" s="8"/>
      <c r="CJN99" s="8"/>
      <c r="CJO99" s="8"/>
      <c r="CJP99" s="8"/>
      <c r="CJQ99" s="8"/>
      <c r="CJR99" s="8"/>
      <c r="CJS99" s="8"/>
      <c r="CJT99" s="8"/>
      <c r="CJU99" s="8"/>
      <c r="CJV99" s="8"/>
      <c r="CJW99" s="8"/>
      <c r="CJX99" s="8"/>
      <c r="CJY99" s="8"/>
      <c r="CJZ99" s="8"/>
      <c r="CKA99" s="8"/>
      <c r="CKB99" s="8"/>
      <c r="CKC99" s="8"/>
      <c r="CKD99" s="8"/>
      <c r="CKE99" s="8"/>
      <c r="CKF99" s="8"/>
      <c r="CKG99" s="8"/>
      <c r="CKH99" s="8"/>
      <c r="CKI99" s="8"/>
      <c r="CKJ99" s="8"/>
      <c r="CKK99" s="8"/>
      <c r="CKL99" s="8"/>
      <c r="CKM99" s="8"/>
      <c r="CKN99" s="8"/>
      <c r="CKO99" s="8"/>
      <c r="CKP99" s="8"/>
      <c r="CKQ99" s="8"/>
      <c r="CKR99" s="8"/>
      <c r="CKS99" s="8"/>
      <c r="CKT99" s="8"/>
      <c r="CKU99" s="8"/>
      <c r="CKV99" s="8"/>
      <c r="CKW99" s="8"/>
      <c r="CKX99" s="8"/>
      <c r="CKY99" s="8"/>
      <c r="CKZ99" s="8"/>
      <c r="CLA99" s="8"/>
      <c r="CLB99" s="8"/>
      <c r="CLC99" s="8"/>
      <c r="CLD99" s="8"/>
      <c r="CLE99" s="8"/>
      <c r="CLF99" s="8"/>
      <c r="CLG99" s="8"/>
      <c r="CLH99" s="8"/>
      <c r="CLI99" s="8"/>
      <c r="CLJ99" s="8"/>
      <c r="CLK99" s="8"/>
      <c r="CLL99" s="8"/>
      <c r="CLM99" s="8"/>
      <c r="CLN99" s="8"/>
      <c r="CLO99" s="8"/>
      <c r="CLP99" s="8"/>
      <c r="CLQ99" s="8"/>
      <c r="CLR99" s="8"/>
      <c r="CLS99" s="8"/>
      <c r="CLT99" s="8"/>
      <c r="CLU99" s="8"/>
      <c r="CLV99" s="8"/>
      <c r="CLW99" s="8"/>
      <c r="CLX99" s="8"/>
      <c r="CLY99" s="8"/>
      <c r="CLZ99" s="8"/>
      <c r="CMA99" s="8"/>
      <c r="CMB99" s="8"/>
      <c r="CMC99" s="8"/>
      <c r="CMD99" s="8"/>
      <c r="CME99" s="8"/>
      <c r="CMF99" s="8"/>
      <c r="CMG99" s="8"/>
      <c r="CMH99" s="8"/>
      <c r="CMI99" s="8"/>
      <c r="CMJ99" s="8"/>
      <c r="CMK99" s="8"/>
      <c r="CML99" s="8"/>
      <c r="CMM99" s="8"/>
      <c r="CMN99" s="8"/>
      <c r="CMO99" s="8"/>
      <c r="CMP99" s="8"/>
      <c r="CMQ99" s="8"/>
      <c r="CMR99" s="8"/>
      <c r="CMS99" s="8"/>
      <c r="CMT99" s="8"/>
      <c r="CMU99" s="8"/>
      <c r="CMV99" s="8"/>
      <c r="CMW99" s="8"/>
      <c r="CMX99" s="8"/>
      <c r="CMY99" s="8"/>
      <c r="CMZ99" s="8"/>
      <c r="CNA99" s="8"/>
      <c r="CNB99" s="8"/>
      <c r="CNC99" s="8"/>
      <c r="CND99" s="8"/>
      <c r="CNE99" s="8"/>
      <c r="CNF99" s="8"/>
      <c r="CNG99" s="8"/>
      <c r="CNH99" s="8"/>
      <c r="CNI99" s="8"/>
      <c r="CNJ99" s="8"/>
      <c r="CNK99" s="8"/>
      <c r="CNL99" s="8"/>
      <c r="CNM99" s="8"/>
      <c r="CNN99" s="8"/>
      <c r="CNO99" s="8"/>
      <c r="CNP99" s="8"/>
      <c r="CNQ99" s="8"/>
      <c r="CNR99" s="8"/>
      <c r="CNS99" s="8"/>
      <c r="CNT99" s="8"/>
      <c r="CNU99" s="8"/>
      <c r="CNV99" s="8"/>
      <c r="CNW99" s="8"/>
      <c r="CNX99" s="8"/>
      <c r="CNY99" s="8"/>
      <c r="CNZ99" s="8"/>
      <c r="COA99" s="8"/>
      <c r="COB99" s="8"/>
      <c r="COC99" s="8"/>
      <c r="COD99" s="8"/>
      <c r="COE99" s="8"/>
      <c r="COF99" s="8"/>
      <c r="COG99" s="8"/>
      <c r="COH99" s="8"/>
      <c r="COI99" s="8"/>
      <c r="COJ99" s="8"/>
      <c r="COK99" s="8"/>
      <c r="COL99" s="8"/>
      <c r="COM99" s="8"/>
      <c r="CON99" s="8"/>
      <c r="COO99" s="8"/>
      <c r="COP99" s="8"/>
      <c r="COQ99" s="8"/>
      <c r="COR99" s="8"/>
      <c r="COS99" s="8"/>
      <c r="COT99" s="8"/>
      <c r="COU99" s="8"/>
      <c r="COV99" s="8"/>
      <c r="COW99" s="8"/>
      <c r="COX99" s="8"/>
      <c r="COY99" s="8"/>
      <c r="COZ99" s="8"/>
      <c r="CPA99" s="8"/>
      <c r="CPB99" s="8"/>
      <c r="CPC99" s="8"/>
      <c r="CPD99" s="8"/>
      <c r="CPE99" s="8"/>
      <c r="CPF99" s="8"/>
      <c r="CPG99" s="8"/>
      <c r="CPH99" s="8"/>
      <c r="CPI99" s="8"/>
      <c r="CPJ99" s="8"/>
      <c r="CPK99" s="8"/>
      <c r="CPL99" s="8"/>
      <c r="CPM99" s="8"/>
      <c r="CPN99" s="8"/>
      <c r="CPO99" s="8"/>
      <c r="CPP99" s="8"/>
      <c r="CPQ99" s="8"/>
      <c r="CPR99" s="8"/>
      <c r="CPS99" s="8"/>
      <c r="CPT99" s="8"/>
      <c r="CPU99" s="8"/>
      <c r="CPV99" s="8"/>
      <c r="CPW99" s="8"/>
      <c r="CPX99" s="8"/>
      <c r="CPY99" s="8"/>
      <c r="CPZ99" s="8"/>
      <c r="CQA99" s="8"/>
      <c r="CQB99" s="8"/>
      <c r="CQC99" s="8"/>
      <c r="CQD99" s="8"/>
      <c r="CQE99" s="8"/>
      <c r="CQF99" s="8"/>
      <c r="CQG99" s="8"/>
      <c r="CQH99" s="8"/>
      <c r="CQI99" s="8"/>
      <c r="CQJ99" s="8"/>
      <c r="CQK99" s="8"/>
      <c r="CQL99" s="8"/>
      <c r="CQM99" s="8"/>
      <c r="CQN99" s="8"/>
      <c r="CQO99" s="8"/>
      <c r="CQP99" s="8"/>
      <c r="CQQ99" s="8"/>
      <c r="CQR99" s="8"/>
      <c r="CQS99" s="8"/>
      <c r="CQT99" s="8"/>
      <c r="CQU99" s="8"/>
      <c r="CQV99" s="8"/>
      <c r="CQW99" s="8"/>
      <c r="CQX99" s="8"/>
      <c r="CQY99" s="8"/>
      <c r="CQZ99" s="8"/>
      <c r="CRA99" s="8"/>
      <c r="CRB99" s="8"/>
      <c r="CRC99" s="8"/>
      <c r="CRD99" s="8"/>
      <c r="CRE99" s="8"/>
      <c r="CRF99" s="8"/>
      <c r="CRG99" s="8"/>
      <c r="CRH99" s="8"/>
      <c r="CRI99" s="8"/>
      <c r="CRJ99" s="8"/>
      <c r="CRK99" s="8"/>
      <c r="CRL99" s="8"/>
      <c r="CRM99" s="8"/>
      <c r="CRN99" s="8"/>
      <c r="CRO99" s="8"/>
      <c r="CRP99" s="8"/>
      <c r="CRQ99" s="8"/>
      <c r="CRR99" s="8"/>
      <c r="CRS99" s="8"/>
      <c r="CRT99" s="8"/>
      <c r="CRU99" s="8"/>
      <c r="CRV99" s="8"/>
      <c r="CRW99" s="8"/>
      <c r="CRX99" s="8"/>
      <c r="CRY99" s="8"/>
      <c r="CRZ99" s="8"/>
      <c r="CSA99" s="8"/>
      <c r="CSB99" s="8"/>
      <c r="CSC99" s="8"/>
      <c r="CSD99" s="8"/>
      <c r="CSE99" s="8"/>
      <c r="CSF99" s="8"/>
      <c r="CSG99" s="8"/>
      <c r="CSH99" s="8"/>
      <c r="CSI99" s="8"/>
      <c r="CSJ99" s="8"/>
      <c r="CSK99" s="8"/>
      <c r="CSL99" s="8"/>
      <c r="CSM99" s="8"/>
      <c r="CSN99" s="8"/>
      <c r="CSO99" s="8"/>
      <c r="CSP99" s="8"/>
      <c r="CSQ99" s="8"/>
      <c r="CSR99" s="8"/>
      <c r="CSS99" s="8"/>
      <c r="CST99" s="8"/>
      <c r="CSU99" s="8"/>
      <c r="CSV99" s="8"/>
      <c r="CSW99" s="8"/>
      <c r="CSX99" s="8"/>
      <c r="CSY99" s="8"/>
      <c r="CSZ99" s="8"/>
      <c r="CTA99" s="8"/>
      <c r="CTB99" s="8"/>
      <c r="CTC99" s="8"/>
      <c r="CTD99" s="8"/>
      <c r="CTE99" s="8"/>
      <c r="CTF99" s="8"/>
      <c r="CTG99" s="8"/>
      <c r="CTH99" s="8"/>
      <c r="CTI99" s="8"/>
      <c r="CTJ99" s="8"/>
      <c r="CTK99" s="8"/>
      <c r="CTL99" s="8"/>
      <c r="CTM99" s="8"/>
      <c r="CTN99" s="8"/>
      <c r="CTO99" s="8"/>
      <c r="CTP99" s="8"/>
      <c r="CTQ99" s="8"/>
      <c r="CTR99" s="8"/>
      <c r="CTS99" s="8"/>
      <c r="CTT99" s="8"/>
      <c r="CTU99" s="8"/>
      <c r="CTV99" s="8"/>
      <c r="CTW99" s="8"/>
      <c r="CTX99" s="8"/>
      <c r="CTY99" s="8"/>
      <c r="CTZ99" s="8"/>
      <c r="CUA99" s="8"/>
      <c r="CUB99" s="8"/>
      <c r="CUC99" s="8"/>
      <c r="CUD99" s="8"/>
      <c r="CUE99" s="8"/>
      <c r="CUF99" s="8"/>
      <c r="CUG99" s="8"/>
      <c r="CUH99" s="8"/>
      <c r="CUI99" s="8"/>
      <c r="CUJ99" s="8"/>
      <c r="CUK99" s="8"/>
      <c r="CUL99" s="8"/>
      <c r="CUM99" s="8"/>
      <c r="CUN99" s="8"/>
      <c r="CUO99" s="8"/>
      <c r="CUP99" s="8"/>
      <c r="CUQ99" s="8"/>
      <c r="CUR99" s="8"/>
      <c r="CUS99" s="8"/>
      <c r="CUT99" s="8"/>
      <c r="CUU99" s="8"/>
      <c r="CUV99" s="8"/>
      <c r="CUW99" s="8"/>
      <c r="CUX99" s="8"/>
      <c r="CUY99" s="8"/>
      <c r="CUZ99" s="8"/>
      <c r="CVA99" s="8"/>
      <c r="CVB99" s="8"/>
      <c r="CVC99" s="8"/>
      <c r="CVD99" s="8"/>
      <c r="CVE99" s="8"/>
      <c r="CVF99" s="8"/>
      <c r="CVG99" s="8"/>
      <c r="CVH99" s="8"/>
      <c r="CVI99" s="8"/>
      <c r="CVJ99" s="8"/>
      <c r="CVK99" s="8"/>
      <c r="CVL99" s="8"/>
      <c r="CVM99" s="8"/>
      <c r="CVN99" s="8"/>
      <c r="CVO99" s="8"/>
      <c r="CVP99" s="8"/>
      <c r="CVQ99" s="8"/>
      <c r="CVR99" s="8"/>
      <c r="CVS99" s="8"/>
      <c r="CVT99" s="8"/>
      <c r="CVU99" s="8"/>
      <c r="CVV99" s="8"/>
      <c r="CVW99" s="8"/>
      <c r="CVX99" s="8"/>
      <c r="CVY99" s="8"/>
      <c r="CVZ99" s="8"/>
      <c r="CWA99" s="8"/>
      <c r="CWB99" s="8"/>
      <c r="CWC99" s="8"/>
      <c r="CWD99" s="8"/>
      <c r="CWE99" s="8"/>
      <c r="CWF99" s="8"/>
      <c r="CWG99" s="8"/>
      <c r="CWH99" s="8"/>
      <c r="CWI99" s="8"/>
      <c r="CWJ99" s="8"/>
      <c r="CWK99" s="8"/>
      <c r="CWL99" s="8"/>
      <c r="CWM99" s="8"/>
      <c r="CWN99" s="8"/>
      <c r="CWO99" s="8"/>
      <c r="CWP99" s="8"/>
      <c r="CWQ99" s="8"/>
      <c r="CWR99" s="8"/>
      <c r="CWS99" s="8"/>
      <c r="CWT99" s="8"/>
      <c r="CWU99" s="8"/>
      <c r="CWV99" s="8"/>
      <c r="CWW99" s="8"/>
      <c r="CWX99" s="8"/>
      <c r="CWY99" s="8"/>
      <c r="CWZ99" s="8"/>
      <c r="CXA99" s="8"/>
      <c r="CXB99" s="8"/>
      <c r="CXC99" s="8"/>
      <c r="CXD99" s="8"/>
      <c r="CXE99" s="8"/>
      <c r="CXF99" s="8"/>
      <c r="CXG99" s="8"/>
      <c r="CXH99" s="8"/>
      <c r="CXI99" s="8"/>
      <c r="CXJ99" s="8"/>
      <c r="CXK99" s="8"/>
      <c r="CXL99" s="8"/>
      <c r="CXM99" s="8"/>
      <c r="CXN99" s="8"/>
      <c r="CXO99" s="8"/>
      <c r="CXP99" s="8"/>
      <c r="CXQ99" s="8"/>
      <c r="CXR99" s="8"/>
      <c r="CXS99" s="8"/>
      <c r="CXT99" s="8"/>
      <c r="CXU99" s="8"/>
      <c r="CXV99" s="8"/>
      <c r="CXW99" s="8"/>
      <c r="CXX99" s="8"/>
      <c r="CXY99" s="8"/>
      <c r="CXZ99" s="8"/>
      <c r="CYA99" s="8"/>
      <c r="CYB99" s="8"/>
      <c r="CYC99" s="8"/>
      <c r="CYD99" s="8"/>
      <c r="CYE99" s="8"/>
      <c r="CYF99" s="8"/>
      <c r="CYG99" s="8"/>
      <c r="CYH99" s="8"/>
      <c r="CYI99" s="8"/>
      <c r="CYJ99" s="8"/>
      <c r="CYK99" s="8"/>
      <c r="CYL99" s="8"/>
      <c r="CYM99" s="8"/>
      <c r="CYN99" s="8"/>
      <c r="CYO99" s="8"/>
      <c r="CYP99" s="8"/>
      <c r="CYQ99" s="8"/>
      <c r="CYR99" s="8"/>
      <c r="CYS99" s="8"/>
      <c r="CYT99" s="8"/>
      <c r="CYU99" s="8"/>
      <c r="CYV99" s="8"/>
      <c r="CYW99" s="8"/>
      <c r="CYX99" s="8"/>
      <c r="CYY99" s="8"/>
      <c r="CYZ99" s="8"/>
      <c r="CZA99" s="8"/>
      <c r="CZB99" s="8"/>
      <c r="CZC99" s="8"/>
      <c r="CZD99" s="8"/>
      <c r="CZE99" s="8"/>
      <c r="CZF99" s="8"/>
      <c r="CZG99" s="8"/>
      <c r="CZH99" s="8"/>
      <c r="CZI99" s="8"/>
      <c r="CZJ99" s="8"/>
      <c r="CZK99" s="8"/>
      <c r="CZL99" s="8"/>
      <c r="CZM99" s="8"/>
      <c r="CZN99" s="8"/>
      <c r="CZO99" s="8"/>
      <c r="CZP99" s="8"/>
      <c r="CZQ99" s="8"/>
      <c r="CZR99" s="8"/>
      <c r="CZS99" s="8"/>
      <c r="CZT99" s="8"/>
      <c r="CZU99" s="8"/>
      <c r="CZV99" s="8"/>
      <c r="CZW99" s="8"/>
      <c r="CZX99" s="8"/>
      <c r="CZY99" s="8"/>
      <c r="CZZ99" s="8"/>
      <c r="DAA99" s="8"/>
      <c r="DAB99" s="8"/>
      <c r="DAC99" s="8"/>
      <c r="DAD99" s="8"/>
      <c r="DAE99" s="8"/>
      <c r="DAF99" s="8"/>
      <c r="DAG99" s="8"/>
      <c r="DAH99" s="8"/>
      <c r="DAI99" s="8"/>
      <c r="DAJ99" s="8"/>
      <c r="DAK99" s="8"/>
      <c r="DAL99" s="8"/>
      <c r="DAM99" s="8"/>
      <c r="DAN99" s="8"/>
      <c r="DAO99" s="8"/>
      <c r="DAP99" s="8"/>
      <c r="DAQ99" s="8"/>
      <c r="DAR99" s="8"/>
      <c r="DAS99" s="8"/>
      <c r="DAT99" s="8"/>
      <c r="DAU99" s="8"/>
      <c r="DAV99" s="8"/>
      <c r="DAW99" s="8"/>
      <c r="DAX99" s="8"/>
      <c r="DAY99" s="8"/>
      <c r="DAZ99" s="8"/>
      <c r="DBA99" s="8"/>
      <c r="DBB99" s="8"/>
      <c r="DBC99" s="8"/>
      <c r="DBD99" s="8"/>
      <c r="DBE99" s="8"/>
      <c r="DBF99" s="8"/>
      <c r="DBG99" s="8"/>
      <c r="DBH99" s="8"/>
      <c r="DBI99" s="8"/>
      <c r="DBJ99" s="8"/>
      <c r="DBK99" s="8"/>
      <c r="DBL99" s="8"/>
      <c r="DBM99" s="8"/>
      <c r="DBN99" s="8"/>
      <c r="DBO99" s="8"/>
      <c r="DBP99" s="8"/>
      <c r="DBQ99" s="8"/>
      <c r="DBR99" s="8"/>
      <c r="DBS99" s="8"/>
      <c r="DBT99" s="8"/>
      <c r="DBU99" s="8"/>
      <c r="DBV99" s="8"/>
      <c r="DBW99" s="8"/>
      <c r="DBX99" s="8"/>
      <c r="DBY99" s="8"/>
      <c r="DBZ99" s="8"/>
      <c r="DCA99" s="8"/>
      <c r="DCB99" s="8"/>
      <c r="DCC99" s="8"/>
      <c r="DCD99" s="8"/>
      <c r="DCE99" s="8"/>
      <c r="DCF99" s="8"/>
      <c r="DCG99" s="8"/>
      <c r="DCH99" s="8"/>
      <c r="DCI99" s="8"/>
      <c r="DCJ99" s="8"/>
      <c r="DCK99" s="8"/>
      <c r="DCL99" s="8"/>
      <c r="DCM99" s="8"/>
      <c r="DCN99" s="8"/>
      <c r="DCO99" s="8"/>
      <c r="DCP99" s="8"/>
      <c r="DCQ99" s="8"/>
      <c r="DCR99" s="8"/>
      <c r="DCS99" s="8"/>
      <c r="DCT99" s="8"/>
      <c r="DCU99" s="8"/>
      <c r="DCV99" s="8"/>
      <c r="DCW99" s="8"/>
      <c r="DCX99" s="8"/>
      <c r="DCY99" s="8"/>
      <c r="DCZ99" s="8"/>
      <c r="DDA99" s="8"/>
      <c r="DDB99" s="8"/>
      <c r="DDC99" s="8"/>
      <c r="DDD99" s="8"/>
      <c r="DDE99" s="8"/>
      <c r="DDF99" s="8"/>
      <c r="DDG99" s="8"/>
      <c r="DDH99" s="8"/>
      <c r="DDI99" s="8"/>
      <c r="DDJ99" s="8"/>
      <c r="DDK99" s="8"/>
      <c r="DDL99" s="8"/>
      <c r="DDM99" s="8"/>
      <c r="DDN99" s="8"/>
      <c r="DDO99" s="8"/>
      <c r="DDP99" s="8"/>
      <c r="DDQ99" s="8"/>
      <c r="DDR99" s="8"/>
      <c r="DDS99" s="8"/>
      <c r="DDT99" s="8"/>
      <c r="DDU99" s="8"/>
      <c r="DDV99" s="8"/>
      <c r="DDW99" s="8"/>
      <c r="DDX99" s="8"/>
      <c r="DDY99" s="8"/>
      <c r="DDZ99" s="8"/>
      <c r="DEA99" s="8"/>
      <c r="DEB99" s="8"/>
      <c r="DEC99" s="8"/>
      <c r="DED99" s="8"/>
      <c r="DEE99" s="8"/>
      <c r="DEF99" s="8"/>
      <c r="DEG99" s="8"/>
      <c r="DEH99" s="8"/>
      <c r="DEI99" s="8"/>
      <c r="DEJ99" s="8"/>
      <c r="DEK99" s="8"/>
      <c r="DEL99" s="8"/>
      <c r="DEM99" s="8"/>
      <c r="DEN99" s="8"/>
      <c r="DEO99" s="8"/>
      <c r="DEP99" s="8"/>
      <c r="DEQ99" s="8"/>
      <c r="DER99" s="8"/>
      <c r="DES99" s="8"/>
      <c r="DET99" s="8"/>
      <c r="DEU99" s="8"/>
      <c r="DEV99" s="8"/>
      <c r="DEW99" s="8"/>
      <c r="DEX99" s="8"/>
      <c r="DEY99" s="8"/>
      <c r="DEZ99" s="8"/>
      <c r="DFA99" s="8"/>
      <c r="DFB99" s="8"/>
      <c r="DFC99" s="8"/>
      <c r="DFD99" s="8"/>
      <c r="DFE99" s="8"/>
      <c r="DFF99" s="8"/>
      <c r="DFG99" s="8"/>
      <c r="DFH99" s="8"/>
      <c r="DFI99" s="8"/>
      <c r="DFJ99" s="8"/>
      <c r="DFK99" s="8"/>
      <c r="DFL99" s="8"/>
      <c r="DFM99" s="8"/>
      <c r="DFN99" s="8"/>
      <c r="DFO99" s="8"/>
      <c r="DFP99" s="8"/>
      <c r="DFQ99" s="8"/>
      <c r="DFR99" s="8"/>
      <c r="DFS99" s="8"/>
      <c r="DFT99" s="8"/>
      <c r="DFU99" s="8"/>
      <c r="DFV99" s="8"/>
      <c r="DFW99" s="8"/>
      <c r="DFX99" s="8"/>
      <c r="DFY99" s="8"/>
      <c r="DFZ99" s="8"/>
      <c r="DGA99" s="8"/>
      <c r="DGB99" s="8"/>
      <c r="DGC99" s="8"/>
      <c r="DGD99" s="8"/>
      <c r="DGE99" s="8"/>
      <c r="DGF99" s="8"/>
      <c r="DGG99" s="8"/>
      <c r="DGH99" s="8"/>
      <c r="DGI99" s="8"/>
      <c r="DGJ99" s="8"/>
      <c r="DGK99" s="8"/>
      <c r="DGL99" s="8"/>
      <c r="DGM99" s="8"/>
      <c r="DGN99" s="8"/>
      <c r="DGO99" s="8"/>
      <c r="DGP99" s="8"/>
      <c r="DGQ99" s="8"/>
      <c r="DGR99" s="8"/>
      <c r="DGS99" s="8"/>
      <c r="DGT99" s="8"/>
      <c r="DGU99" s="8"/>
      <c r="DGV99" s="8"/>
      <c r="DGW99" s="8"/>
      <c r="DGX99" s="8"/>
      <c r="DGY99" s="8"/>
      <c r="DGZ99" s="8"/>
      <c r="DHA99" s="8"/>
      <c r="DHB99" s="8"/>
      <c r="DHC99" s="8"/>
      <c r="DHD99" s="8"/>
      <c r="DHE99" s="8"/>
      <c r="DHF99" s="8"/>
      <c r="DHG99" s="8"/>
      <c r="DHH99" s="8"/>
      <c r="DHI99" s="8"/>
      <c r="DHJ99" s="8"/>
      <c r="DHK99" s="8"/>
      <c r="DHL99" s="8"/>
      <c r="DHM99" s="8"/>
      <c r="DHN99" s="8"/>
      <c r="DHO99" s="8"/>
      <c r="DHP99" s="8"/>
      <c r="DHQ99" s="8"/>
      <c r="DHR99" s="8"/>
      <c r="DHS99" s="8"/>
      <c r="DHT99" s="8"/>
      <c r="DHU99" s="8"/>
      <c r="DHV99" s="8"/>
      <c r="DHW99" s="8"/>
      <c r="DHX99" s="8"/>
      <c r="DHY99" s="8"/>
      <c r="DHZ99" s="8"/>
      <c r="DIA99" s="8"/>
      <c r="DIB99" s="8"/>
      <c r="DIC99" s="8"/>
      <c r="DID99" s="8"/>
      <c r="DIE99" s="8"/>
      <c r="DIF99" s="8"/>
      <c r="DIG99" s="8"/>
      <c r="DIH99" s="8"/>
      <c r="DII99" s="8"/>
      <c r="DIJ99" s="8"/>
      <c r="DIK99" s="8"/>
      <c r="DIL99" s="8"/>
      <c r="DIM99" s="8"/>
      <c r="DIN99" s="8"/>
      <c r="DIO99" s="8"/>
      <c r="DIP99" s="8"/>
      <c r="DIQ99" s="8"/>
      <c r="DIR99" s="8"/>
      <c r="DIS99" s="8"/>
      <c r="DIT99" s="8"/>
      <c r="DIU99" s="8"/>
      <c r="DIV99" s="8"/>
      <c r="DIW99" s="8"/>
      <c r="DIX99" s="8"/>
      <c r="DIY99" s="8"/>
      <c r="DIZ99" s="8"/>
      <c r="DJA99" s="8"/>
      <c r="DJB99" s="8"/>
      <c r="DJC99" s="8"/>
      <c r="DJD99" s="8"/>
      <c r="DJE99" s="8"/>
      <c r="DJF99" s="8"/>
      <c r="DJG99" s="8"/>
      <c r="DJH99" s="8"/>
      <c r="DJI99" s="8"/>
      <c r="DJJ99" s="8"/>
      <c r="DJK99" s="8"/>
      <c r="DJL99" s="8"/>
      <c r="DJM99" s="8"/>
      <c r="DJN99" s="8"/>
      <c r="DJO99" s="8"/>
      <c r="DJP99" s="8"/>
      <c r="DJQ99" s="8"/>
      <c r="DJR99" s="8"/>
      <c r="DJS99" s="8"/>
      <c r="DJT99" s="8"/>
      <c r="DJU99" s="8"/>
      <c r="DJV99" s="8"/>
      <c r="DJW99" s="8"/>
      <c r="DJX99" s="8"/>
      <c r="DJY99" s="8"/>
      <c r="DJZ99" s="8"/>
      <c r="DKA99" s="8"/>
      <c r="DKB99" s="8"/>
      <c r="DKC99" s="8"/>
      <c r="DKD99" s="8"/>
      <c r="DKE99" s="8"/>
      <c r="DKF99" s="8"/>
      <c r="DKG99" s="8"/>
      <c r="DKH99" s="8"/>
      <c r="DKI99" s="8"/>
      <c r="DKJ99" s="8"/>
      <c r="DKK99" s="8"/>
      <c r="DKL99" s="8"/>
      <c r="DKM99" s="8"/>
      <c r="DKN99" s="8"/>
      <c r="DKO99" s="8"/>
      <c r="DKP99" s="8"/>
      <c r="DKQ99" s="8"/>
      <c r="DKR99" s="8"/>
      <c r="DKS99" s="8"/>
      <c r="DKT99" s="8"/>
      <c r="DKU99" s="8"/>
      <c r="DKV99" s="8"/>
      <c r="DKW99" s="8"/>
      <c r="DKX99" s="8"/>
      <c r="DKY99" s="8"/>
      <c r="DKZ99" s="8"/>
      <c r="DLA99" s="8"/>
      <c r="DLB99" s="8"/>
      <c r="DLC99" s="8"/>
      <c r="DLD99" s="8"/>
      <c r="DLE99" s="8"/>
      <c r="DLF99" s="8"/>
      <c r="DLG99" s="8"/>
      <c r="DLH99" s="8"/>
      <c r="DLI99" s="8"/>
      <c r="DLJ99" s="8"/>
      <c r="DLK99" s="8"/>
      <c r="DLL99" s="8"/>
      <c r="DLM99" s="8"/>
      <c r="DLN99" s="8"/>
      <c r="DLO99" s="8"/>
      <c r="DLP99" s="8"/>
      <c r="DLQ99" s="8"/>
      <c r="DLR99" s="8"/>
      <c r="DLS99" s="8"/>
      <c r="DLT99" s="8"/>
      <c r="DLU99" s="8"/>
      <c r="DLV99" s="8"/>
      <c r="DLW99" s="8"/>
      <c r="DLX99" s="8"/>
      <c r="DLY99" s="8"/>
      <c r="DLZ99" s="8"/>
      <c r="DMA99" s="8"/>
      <c r="DMB99" s="8"/>
      <c r="DMC99" s="8"/>
      <c r="DMD99" s="8"/>
      <c r="DME99" s="8"/>
      <c r="DMF99" s="8"/>
      <c r="DMG99" s="8"/>
      <c r="DMH99" s="8"/>
      <c r="DMI99" s="8"/>
      <c r="DMJ99" s="8"/>
      <c r="DMK99" s="8"/>
      <c r="DML99" s="8"/>
      <c r="DMM99" s="8"/>
      <c r="DMN99" s="8"/>
      <c r="DMO99" s="8"/>
      <c r="DMP99" s="8"/>
      <c r="DMQ99" s="8"/>
      <c r="DMR99" s="8"/>
      <c r="DMS99" s="8"/>
      <c r="DMT99" s="8"/>
      <c r="DMU99" s="8"/>
      <c r="DMV99" s="8"/>
      <c r="DMW99" s="8"/>
      <c r="DMX99" s="8"/>
      <c r="DMY99" s="8"/>
      <c r="DMZ99" s="8"/>
      <c r="DNA99" s="8"/>
      <c r="DNB99" s="8"/>
      <c r="DNC99" s="8"/>
      <c r="DND99" s="8"/>
      <c r="DNE99" s="8"/>
      <c r="DNF99" s="8"/>
      <c r="DNG99" s="8"/>
      <c r="DNH99" s="8"/>
      <c r="DNI99" s="8"/>
      <c r="DNJ99" s="8"/>
      <c r="DNK99" s="8"/>
      <c r="DNL99" s="8"/>
      <c r="DNM99" s="8"/>
      <c r="DNN99" s="8"/>
      <c r="DNO99" s="8"/>
      <c r="DNP99" s="8"/>
      <c r="DNQ99" s="8"/>
      <c r="DNR99" s="8"/>
      <c r="DNS99" s="8"/>
      <c r="DNT99" s="8"/>
      <c r="DNU99" s="8"/>
      <c r="DNV99" s="8"/>
      <c r="DNW99" s="8"/>
      <c r="DNX99" s="8"/>
      <c r="DNY99" s="8"/>
      <c r="DNZ99" s="8"/>
      <c r="DOA99" s="8"/>
      <c r="DOB99" s="8"/>
      <c r="DOC99" s="8"/>
      <c r="DOD99" s="8"/>
      <c r="DOE99" s="8"/>
      <c r="DOF99" s="8"/>
      <c r="DOG99" s="8"/>
      <c r="DOH99" s="8"/>
      <c r="DOI99" s="8"/>
      <c r="DOJ99" s="8"/>
      <c r="DOK99" s="8"/>
      <c r="DOL99" s="8"/>
      <c r="DOM99" s="8"/>
      <c r="DON99" s="8"/>
      <c r="DOO99" s="8"/>
      <c r="DOP99" s="8"/>
      <c r="DOQ99" s="8"/>
      <c r="DOR99" s="8"/>
      <c r="DOS99" s="8"/>
      <c r="DOT99" s="8"/>
      <c r="DOU99" s="8"/>
      <c r="DOV99" s="8"/>
      <c r="DOW99" s="8"/>
      <c r="DOX99" s="8"/>
      <c r="DOY99" s="8"/>
      <c r="DOZ99" s="8"/>
      <c r="DPA99" s="8"/>
      <c r="DPB99" s="8"/>
      <c r="DPC99" s="8"/>
      <c r="DPD99" s="8"/>
      <c r="DPE99" s="8"/>
      <c r="DPF99" s="8"/>
      <c r="DPG99" s="8"/>
      <c r="DPH99" s="8"/>
      <c r="DPI99" s="8"/>
      <c r="DPJ99" s="8"/>
      <c r="DPK99" s="8"/>
      <c r="DPL99" s="8"/>
      <c r="DPM99" s="8"/>
      <c r="DPN99" s="8"/>
      <c r="DPO99" s="8"/>
      <c r="DPP99" s="8"/>
      <c r="DPQ99" s="8"/>
      <c r="DPR99" s="8"/>
      <c r="DPS99" s="8"/>
      <c r="DPT99" s="8"/>
      <c r="DPU99" s="8"/>
      <c r="DPV99" s="8"/>
      <c r="DPW99" s="8"/>
      <c r="DPX99" s="8"/>
      <c r="DPY99" s="8"/>
      <c r="DPZ99" s="8"/>
      <c r="DQA99" s="8"/>
      <c r="DQB99" s="8"/>
      <c r="DQC99" s="8"/>
      <c r="DQD99" s="8"/>
      <c r="DQE99" s="8"/>
      <c r="DQF99" s="8"/>
      <c r="DQG99" s="8"/>
      <c r="DQH99" s="8"/>
      <c r="DQI99" s="8"/>
      <c r="DQJ99" s="8"/>
      <c r="DQK99" s="8"/>
      <c r="DQL99" s="8"/>
      <c r="DQM99" s="8"/>
      <c r="DQN99" s="8"/>
      <c r="DQO99" s="8"/>
      <c r="DQP99" s="8"/>
      <c r="DQQ99" s="8"/>
      <c r="DQR99" s="8"/>
      <c r="DQS99" s="8"/>
      <c r="DQT99" s="8"/>
      <c r="DQU99" s="8"/>
      <c r="DQV99" s="8"/>
      <c r="DQW99" s="8"/>
      <c r="DQX99" s="8"/>
      <c r="DQY99" s="8"/>
      <c r="DQZ99" s="8"/>
      <c r="DRA99" s="8"/>
      <c r="DRB99" s="8"/>
      <c r="DRC99" s="8"/>
      <c r="DRD99" s="8"/>
      <c r="DRE99" s="8"/>
      <c r="DRF99" s="8"/>
      <c r="DRG99" s="8"/>
      <c r="DRH99" s="8"/>
      <c r="DRI99" s="8"/>
      <c r="DRJ99" s="8"/>
      <c r="DRK99" s="8"/>
      <c r="DRL99" s="8"/>
      <c r="DRM99" s="8"/>
      <c r="DRN99" s="8"/>
      <c r="DRO99" s="8"/>
      <c r="DRP99" s="8"/>
      <c r="DRQ99" s="8"/>
      <c r="DRR99" s="8"/>
      <c r="DRS99" s="8"/>
      <c r="DRT99" s="8"/>
      <c r="DRU99" s="8"/>
      <c r="DRV99" s="8"/>
      <c r="DRW99" s="8"/>
      <c r="DRX99" s="8"/>
      <c r="DRY99" s="8"/>
      <c r="DRZ99" s="8"/>
      <c r="DSA99" s="8"/>
      <c r="DSB99" s="8"/>
      <c r="DSC99" s="8"/>
      <c r="DSD99" s="8"/>
      <c r="DSE99" s="8"/>
      <c r="DSF99" s="8"/>
      <c r="DSG99" s="8"/>
      <c r="DSH99" s="8"/>
      <c r="DSI99" s="8"/>
      <c r="DSJ99" s="8"/>
      <c r="DSK99" s="8"/>
      <c r="DSL99" s="8"/>
      <c r="DSM99" s="8"/>
      <c r="DSN99" s="8"/>
      <c r="DSO99" s="8"/>
      <c r="DSP99" s="8"/>
      <c r="DSQ99" s="8"/>
      <c r="DSR99" s="8"/>
      <c r="DSS99" s="8"/>
      <c r="DST99" s="8"/>
      <c r="DSU99" s="8"/>
      <c r="DSV99" s="8"/>
      <c r="DSW99" s="8"/>
      <c r="DSX99" s="8"/>
      <c r="DSY99" s="8"/>
      <c r="DSZ99" s="8"/>
      <c r="DTA99" s="8"/>
      <c r="DTB99" s="8"/>
      <c r="DTC99" s="8"/>
      <c r="DTD99" s="8"/>
      <c r="DTE99" s="8"/>
      <c r="DTF99" s="8"/>
      <c r="DTG99" s="8"/>
      <c r="DTH99" s="8"/>
      <c r="DTI99" s="8"/>
      <c r="DTJ99" s="8"/>
      <c r="DTK99" s="8"/>
      <c r="DTL99" s="8"/>
      <c r="DTM99" s="8"/>
      <c r="DTN99" s="8"/>
      <c r="DTO99" s="8"/>
      <c r="DTP99" s="8"/>
      <c r="DTQ99" s="8"/>
      <c r="DTR99" s="8"/>
      <c r="DTS99" s="8"/>
      <c r="DTT99" s="8"/>
      <c r="DTU99" s="8"/>
      <c r="DTV99" s="8"/>
      <c r="DTW99" s="8"/>
      <c r="DTX99" s="8"/>
      <c r="DTY99" s="8"/>
      <c r="DTZ99" s="8"/>
      <c r="DUA99" s="8"/>
      <c r="DUB99" s="8"/>
      <c r="DUC99" s="8"/>
      <c r="DUD99" s="8"/>
      <c r="DUE99" s="8"/>
      <c r="DUF99" s="8"/>
      <c r="DUG99" s="8"/>
      <c r="DUH99" s="8"/>
      <c r="DUI99" s="8"/>
      <c r="DUJ99" s="8"/>
      <c r="DUK99" s="8"/>
      <c r="DUL99" s="8"/>
      <c r="DUM99" s="8"/>
      <c r="DUN99" s="8"/>
      <c r="DUO99" s="8"/>
      <c r="DUP99" s="8"/>
      <c r="DUQ99" s="8"/>
      <c r="DUR99" s="8"/>
      <c r="DUS99" s="8"/>
      <c r="DUT99" s="8"/>
      <c r="DUU99" s="8"/>
      <c r="DUV99" s="8"/>
      <c r="DUW99" s="8"/>
      <c r="DUX99" s="8"/>
      <c r="DUY99" s="8"/>
      <c r="DUZ99" s="8"/>
      <c r="DVA99" s="8"/>
      <c r="DVB99" s="8"/>
      <c r="DVC99" s="8"/>
      <c r="DVD99" s="8"/>
      <c r="DVE99" s="8"/>
      <c r="DVF99" s="8"/>
      <c r="DVG99" s="8"/>
      <c r="DVH99" s="8"/>
      <c r="DVI99" s="8"/>
      <c r="DVJ99" s="8"/>
      <c r="DVK99" s="8"/>
      <c r="DVL99" s="8"/>
      <c r="DVM99" s="8"/>
      <c r="DVN99" s="8"/>
      <c r="DVO99" s="8"/>
      <c r="DVP99" s="8"/>
      <c r="DVQ99" s="8"/>
      <c r="DVR99" s="8"/>
      <c r="DVS99" s="8"/>
      <c r="DVT99" s="8"/>
      <c r="DVU99" s="8"/>
      <c r="DVV99" s="8"/>
      <c r="DVW99" s="8"/>
      <c r="DVX99" s="8"/>
      <c r="DVY99" s="8"/>
      <c r="DVZ99" s="8"/>
      <c r="DWA99" s="8"/>
      <c r="DWB99" s="8"/>
      <c r="DWC99" s="8"/>
      <c r="DWD99" s="8"/>
      <c r="DWE99" s="8"/>
      <c r="DWF99" s="8"/>
      <c r="DWG99" s="8"/>
      <c r="DWH99" s="8"/>
      <c r="DWI99" s="8"/>
      <c r="DWJ99" s="8"/>
      <c r="DWK99" s="8"/>
      <c r="DWL99" s="8"/>
      <c r="DWM99" s="8"/>
      <c r="DWN99" s="8"/>
      <c r="DWO99" s="8"/>
      <c r="DWP99" s="8"/>
      <c r="DWQ99" s="8"/>
      <c r="DWR99" s="8"/>
      <c r="DWS99" s="8"/>
      <c r="DWT99" s="8"/>
      <c r="DWU99" s="8"/>
      <c r="DWV99" s="8"/>
      <c r="DWW99" s="8"/>
      <c r="DWX99" s="8"/>
      <c r="DWY99" s="8"/>
      <c r="DWZ99" s="8"/>
      <c r="DXA99" s="8"/>
      <c r="DXB99" s="8"/>
      <c r="DXC99" s="8"/>
      <c r="DXD99" s="8"/>
      <c r="DXE99" s="8"/>
      <c r="DXF99" s="8"/>
      <c r="DXG99" s="8"/>
      <c r="DXH99" s="8"/>
      <c r="DXI99" s="8"/>
      <c r="DXJ99" s="8"/>
      <c r="DXK99" s="8"/>
      <c r="DXL99" s="8"/>
      <c r="DXM99" s="8"/>
      <c r="DXN99" s="8"/>
      <c r="DXO99" s="8"/>
      <c r="DXP99" s="8"/>
      <c r="DXQ99" s="8"/>
      <c r="DXR99" s="8"/>
      <c r="DXS99" s="8"/>
      <c r="DXT99" s="8"/>
      <c r="DXU99" s="8"/>
      <c r="DXV99" s="8"/>
      <c r="DXW99" s="8"/>
      <c r="DXX99" s="8"/>
      <c r="DXY99" s="8"/>
      <c r="DXZ99" s="8"/>
      <c r="DYA99" s="8"/>
      <c r="DYB99" s="8"/>
      <c r="DYC99" s="8"/>
      <c r="DYD99" s="8"/>
      <c r="DYE99" s="8"/>
      <c r="DYF99" s="8"/>
      <c r="DYG99" s="8"/>
      <c r="DYH99" s="8"/>
      <c r="DYI99" s="8"/>
      <c r="DYJ99" s="8"/>
      <c r="DYK99" s="8"/>
      <c r="DYL99" s="8"/>
      <c r="DYM99" s="8"/>
      <c r="DYN99" s="8"/>
      <c r="DYO99" s="8"/>
      <c r="DYP99" s="8"/>
      <c r="DYQ99" s="8"/>
      <c r="DYR99" s="8"/>
      <c r="DYS99" s="8"/>
      <c r="DYT99" s="8"/>
      <c r="DYU99" s="8"/>
      <c r="DYV99" s="8"/>
      <c r="DYW99" s="8"/>
      <c r="DYX99" s="8"/>
      <c r="DYY99" s="8"/>
      <c r="DYZ99" s="8"/>
      <c r="DZA99" s="8"/>
      <c r="DZB99" s="8"/>
      <c r="DZC99" s="8"/>
      <c r="DZD99" s="8"/>
      <c r="DZE99" s="8"/>
      <c r="DZF99" s="8"/>
      <c r="DZG99" s="8"/>
      <c r="DZH99" s="8"/>
      <c r="DZI99" s="8"/>
      <c r="DZJ99" s="8"/>
      <c r="DZK99" s="8"/>
      <c r="DZL99" s="8"/>
      <c r="DZM99" s="8"/>
      <c r="DZN99" s="8"/>
      <c r="DZO99" s="8"/>
      <c r="DZP99" s="8"/>
      <c r="DZQ99" s="8"/>
      <c r="DZR99" s="8"/>
      <c r="DZS99" s="8"/>
      <c r="DZT99" s="8"/>
      <c r="DZU99" s="8"/>
      <c r="DZV99" s="8"/>
      <c r="DZW99" s="8"/>
      <c r="DZX99" s="8"/>
      <c r="DZY99" s="8"/>
      <c r="DZZ99" s="8"/>
      <c r="EAA99" s="8"/>
      <c r="EAB99" s="8"/>
      <c r="EAC99" s="8"/>
      <c r="EAD99" s="8"/>
      <c r="EAE99" s="8"/>
      <c r="EAF99" s="8"/>
      <c r="EAG99" s="8"/>
      <c r="EAH99" s="8"/>
      <c r="EAI99" s="8"/>
      <c r="EAJ99" s="8"/>
      <c r="EAK99" s="8"/>
      <c r="EAL99" s="8"/>
      <c r="EAM99" s="8"/>
      <c r="EAN99" s="8"/>
      <c r="EAO99" s="8"/>
      <c r="EAP99" s="8"/>
      <c r="EAQ99" s="8"/>
      <c r="EAR99" s="8"/>
      <c r="EAS99" s="8"/>
      <c r="EAT99" s="8"/>
      <c r="EAU99" s="8"/>
      <c r="EAV99" s="8"/>
      <c r="EAW99" s="8"/>
      <c r="EAX99" s="8"/>
      <c r="EAY99" s="8"/>
      <c r="EAZ99" s="8"/>
      <c r="EBA99" s="8"/>
      <c r="EBB99" s="8"/>
      <c r="EBC99" s="8"/>
      <c r="EBD99" s="8"/>
      <c r="EBE99" s="8"/>
      <c r="EBF99" s="8"/>
      <c r="EBG99" s="8"/>
      <c r="EBH99" s="8"/>
      <c r="EBI99" s="8"/>
      <c r="EBJ99" s="8"/>
      <c r="EBK99" s="8"/>
      <c r="EBL99" s="8"/>
      <c r="EBM99" s="8"/>
      <c r="EBN99" s="8"/>
      <c r="EBO99" s="8"/>
      <c r="EBP99" s="8"/>
      <c r="EBQ99" s="8"/>
      <c r="EBR99" s="8"/>
      <c r="EBS99" s="8"/>
      <c r="EBT99" s="8"/>
      <c r="EBU99" s="8"/>
      <c r="EBV99" s="8"/>
      <c r="EBW99" s="8"/>
      <c r="EBX99" s="8"/>
      <c r="EBY99" s="8"/>
      <c r="EBZ99" s="8"/>
      <c r="ECA99" s="8"/>
      <c r="ECB99" s="8"/>
      <c r="ECC99" s="8"/>
      <c r="ECD99" s="8"/>
      <c r="ECE99" s="8"/>
      <c r="ECF99" s="8"/>
      <c r="ECG99" s="8"/>
      <c r="ECH99" s="8"/>
      <c r="ECI99" s="8"/>
      <c r="ECJ99" s="8"/>
      <c r="ECK99" s="8"/>
      <c r="ECL99" s="8"/>
      <c r="ECM99" s="8"/>
      <c r="ECN99" s="8"/>
      <c r="ECO99" s="8"/>
      <c r="ECP99" s="8"/>
      <c r="ECQ99" s="8"/>
      <c r="ECR99" s="8"/>
      <c r="ECS99" s="8"/>
      <c r="ECT99" s="8"/>
      <c r="ECU99" s="8"/>
      <c r="ECV99" s="8"/>
      <c r="ECW99" s="8"/>
      <c r="ECX99" s="8"/>
      <c r="ECY99" s="8"/>
      <c r="ECZ99" s="8"/>
      <c r="EDA99" s="8"/>
      <c r="EDB99" s="8"/>
      <c r="EDC99" s="8"/>
      <c r="EDD99" s="8"/>
      <c r="EDE99" s="8"/>
      <c r="EDF99" s="8"/>
      <c r="EDG99" s="8"/>
      <c r="EDH99" s="8"/>
      <c r="EDI99" s="8"/>
      <c r="EDJ99" s="8"/>
      <c r="EDK99" s="8"/>
      <c r="EDL99" s="8"/>
      <c r="EDM99" s="8"/>
      <c r="EDN99" s="8"/>
      <c r="EDO99" s="8"/>
      <c r="EDP99" s="8"/>
      <c r="EDQ99" s="8"/>
      <c r="EDR99" s="8"/>
      <c r="EDS99" s="8"/>
      <c r="EDT99" s="8"/>
      <c r="EDU99" s="8"/>
      <c r="EDV99" s="8"/>
      <c r="EDW99" s="8"/>
      <c r="EDX99" s="8"/>
      <c r="EDY99" s="8"/>
      <c r="EDZ99" s="8"/>
      <c r="EEA99" s="8"/>
      <c r="EEB99" s="8"/>
      <c r="EEC99" s="8"/>
      <c r="EED99" s="8"/>
      <c r="EEE99" s="8"/>
      <c r="EEF99" s="8"/>
      <c r="EEG99" s="8"/>
      <c r="EEH99" s="8"/>
      <c r="EEI99" s="8"/>
      <c r="EEJ99" s="8"/>
      <c r="EEK99" s="8"/>
      <c r="EEL99" s="8"/>
      <c r="EEM99" s="8"/>
      <c r="EEN99" s="8"/>
      <c r="EEO99" s="8"/>
      <c r="EEP99" s="8"/>
      <c r="EEQ99" s="8"/>
      <c r="EER99" s="8"/>
      <c r="EES99" s="8"/>
      <c r="EET99" s="8"/>
      <c r="EEU99" s="8"/>
      <c r="EEV99" s="8"/>
      <c r="EEW99" s="8"/>
      <c r="EEX99" s="8"/>
      <c r="EEY99" s="8"/>
      <c r="EEZ99" s="8"/>
      <c r="EFA99" s="8"/>
      <c r="EFB99" s="8"/>
      <c r="EFC99" s="8"/>
      <c r="EFD99" s="8"/>
      <c r="EFE99" s="8"/>
      <c r="EFF99" s="8"/>
      <c r="EFG99" s="8"/>
      <c r="EFH99" s="8"/>
      <c r="EFI99" s="8"/>
      <c r="EFJ99" s="8"/>
      <c r="EFK99" s="8"/>
      <c r="EFL99" s="8"/>
      <c r="EFM99" s="8"/>
      <c r="EFN99" s="8"/>
      <c r="EFO99" s="8"/>
      <c r="EFP99" s="8"/>
      <c r="EFQ99" s="8"/>
      <c r="EFR99" s="8"/>
      <c r="EFS99" s="8"/>
      <c r="EFT99" s="8"/>
      <c r="EFU99" s="8"/>
      <c r="EFV99" s="8"/>
      <c r="EFW99" s="8"/>
      <c r="EFX99" s="8"/>
      <c r="EFY99" s="8"/>
      <c r="EFZ99" s="8"/>
      <c r="EGA99" s="8"/>
      <c r="EGB99" s="8"/>
      <c r="EGC99" s="8"/>
      <c r="EGD99" s="8"/>
      <c r="EGE99" s="8"/>
      <c r="EGF99" s="8"/>
      <c r="EGG99" s="8"/>
      <c r="EGH99" s="8"/>
      <c r="EGI99" s="8"/>
      <c r="EGJ99" s="8"/>
      <c r="EGK99" s="8"/>
      <c r="EGL99" s="8"/>
      <c r="EGM99" s="8"/>
      <c r="EGN99" s="8"/>
      <c r="EGO99" s="8"/>
      <c r="EGP99" s="8"/>
      <c r="EGQ99" s="8"/>
      <c r="EGR99" s="8"/>
      <c r="EGS99" s="8"/>
      <c r="EGT99" s="8"/>
      <c r="EGU99" s="8"/>
      <c r="EGV99" s="8"/>
      <c r="EGW99" s="8"/>
      <c r="EGX99" s="8"/>
      <c r="EGY99" s="8"/>
      <c r="EGZ99" s="8"/>
      <c r="EHA99" s="8"/>
      <c r="EHB99" s="8"/>
      <c r="EHC99" s="8"/>
      <c r="EHD99" s="8"/>
      <c r="EHE99" s="8"/>
      <c r="EHF99" s="8"/>
      <c r="EHG99" s="8"/>
      <c r="EHH99" s="8"/>
      <c r="EHI99" s="8"/>
      <c r="EHJ99" s="8"/>
      <c r="EHK99" s="8"/>
      <c r="EHL99" s="8"/>
      <c r="EHM99" s="8"/>
      <c r="EHN99" s="8"/>
      <c r="EHO99" s="8"/>
      <c r="EHP99" s="8"/>
      <c r="EHQ99" s="8"/>
      <c r="EHR99" s="8"/>
      <c r="EHS99" s="8"/>
      <c r="EHT99" s="8"/>
      <c r="EHU99" s="8"/>
      <c r="EHV99" s="8"/>
      <c r="EHW99" s="8"/>
      <c r="EHX99" s="8"/>
      <c r="EHY99" s="8"/>
      <c r="EHZ99" s="8"/>
      <c r="EIA99" s="8"/>
      <c r="EIB99" s="8"/>
      <c r="EIC99" s="8"/>
      <c r="EID99" s="8"/>
      <c r="EIE99" s="8"/>
      <c r="EIF99" s="8"/>
      <c r="EIG99" s="8"/>
      <c r="EIH99" s="8"/>
      <c r="EII99" s="8"/>
      <c r="EIJ99" s="8"/>
      <c r="EIK99" s="8"/>
      <c r="EIL99" s="8"/>
      <c r="EIM99" s="8"/>
      <c r="EIN99" s="8"/>
      <c r="EIO99" s="8"/>
      <c r="EIP99" s="8"/>
      <c r="EIQ99" s="8"/>
      <c r="EIR99" s="8"/>
      <c r="EIS99" s="8"/>
      <c r="EIT99" s="8"/>
      <c r="EIU99" s="8"/>
      <c r="EIV99" s="8"/>
      <c r="EIW99" s="8"/>
      <c r="EIX99" s="8"/>
      <c r="EIY99" s="8"/>
      <c r="EIZ99" s="8"/>
      <c r="EJA99" s="8"/>
      <c r="EJB99" s="8"/>
      <c r="EJC99" s="8"/>
      <c r="EJD99" s="8"/>
      <c r="EJE99" s="8"/>
      <c r="EJF99" s="8"/>
      <c r="EJG99" s="8"/>
      <c r="EJH99" s="8"/>
      <c r="EJI99" s="8"/>
      <c r="EJJ99" s="8"/>
      <c r="EJK99" s="8"/>
      <c r="EJL99" s="8"/>
      <c r="EJM99" s="8"/>
      <c r="EJN99" s="8"/>
      <c r="EJO99" s="8"/>
      <c r="EJP99" s="8"/>
      <c r="EJQ99" s="8"/>
      <c r="EJR99" s="8"/>
      <c r="EJS99" s="8"/>
      <c r="EJT99" s="8"/>
      <c r="EJU99" s="8"/>
      <c r="EJV99" s="8"/>
      <c r="EJW99" s="8"/>
      <c r="EJX99" s="8"/>
      <c r="EJY99" s="8"/>
      <c r="EJZ99" s="8"/>
      <c r="EKA99" s="8"/>
      <c r="EKB99" s="8"/>
      <c r="EKC99" s="8"/>
      <c r="EKD99" s="8"/>
      <c r="EKE99" s="8"/>
      <c r="EKF99" s="8"/>
      <c r="EKG99" s="8"/>
      <c r="EKH99" s="8"/>
      <c r="EKI99" s="8"/>
      <c r="EKJ99" s="8"/>
      <c r="EKK99" s="8"/>
      <c r="EKL99" s="8"/>
      <c r="EKM99" s="8"/>
      <c r="EKN99" s="8"/>
      <c r="EKO99" s="8"/>
      <c r="EKP99" s="8"/>
      <c r="EKQ99" s="8"/>
      <c r="EKR99" s="8"/>
      <c r="EKS99" s="8"/>
      <c r="EKT99" s="8"/>
      <c r="EKU99" s="8"/>
      <c r="EKV99" s="8"/>
      <c r="EKW99" s="8"/>
      <c r="EKX99" s="8"/>
      <c r="EKY99" s="8"/>
      <c r="EKZ99" s="8"/>
      <c r="ELA99" s="8"/>
      <c r="ELB99" s="8"/>
      <c r="ELC99" s="8"/>
      <c r="ELD99" s="8"/>
      <c r="ELE99" s="8"/>
      <c r="ELF99" s="8"/>
      <c r="ELG99" s="8"/>
      <c r="ELH99" s="8"/>
      <c r="ELI99" s="8"/>
      <c r="ELJ99" s="8"/>
      <c r="ELK99" s="8"/>
      <c r="ELL99" s="8"/>
      <c r="ELM99" s="8"/>
      <c r="ELN99" s="8"/>
      <c r="ELO99" s="8"/>
      <c r="ELP99" s="8"/>
      <c r="ELQ99" s="8"/>
      <c r="ELR99" s="8"/>
      <c r="ELS99" s="8"/>
      <c r="ELT99" s="8"/>
      <c r="ELU99" s="8"/>
      <c r="ELV99" s="8"/>
      <c r="ELW99" s="8"/>
      <c r="ELX99" s="8"/>
      <c r="ELY99" s="8"/>
      <c r="ELZ99" s="8"/>
      <c r="EMA99" s="8"/>
      <c r="EMB99" s="8"/>
      <c r="EMC99" s="8"/>
      <c r="EMD99" s="8"/>
      <c r="EME99" s="8"/>
      <c r="EMF99" s="8"/>
      <c r="EMG99" s="8"/>
      <c r="EMH99" s="8"/>
      <c r="EMI99" s="8"/>
      <c r="EMJ99" s="8"/>
      <c r="EMK99" s="8"/>
      <c r="EML99" s="8"/>
      <c r="EMM99" s="8"/>
      <c r="EMN99" s="8"/>
      <c r="EMO99" s="8"/>
      <c r="EMP99" s="8"/>
      <c r="EMQ99" s="8"/>
      <c r="EMR99" s="8"/>
      <c r="EMS99" s="8"/>
      <c r="EMT99" s="8"/>
      <c r="EMU99" s="8"/>
      <c r="EMV99" s="8"/>
      <c r="EMW99" s="8"/>
      <c r="EMX99" s="8"/>
      <c r="EMY99" s="8"/>
      <c r="EMZ99" s="8"/>
      <c r="ENA99" s="8"/>
      <c r="ENB99" s="8"/>
      <c r="ENC99" s="8"/>
      <c r="END99" s="8"/>
      <c r="ENE99" s="8"/>
      <c r="ENF99" s="8"/>
      <c r="ENG99" s="8"/>
      <c r="ENH99" s="8"/>
      <c r="ENI99" s="8"/>
      <c r="ENJ99" s="8"/>
      <c r="ENK99" s="8"/>
      <c r="ENL99" s="8"/>
      <c r="ENM99" s="8"/>
      <c r="ENN99" s="8"/>
      <c r="ENO99" s="8"/>
      <c r="ENP99" s="8"/>
      <c r="ENQ99" s="8"/>
      <c r="ENR99" s="8"/>
      <c r="ENS99" s="8"/>
      <c r="ENT99" s="8"/>
      <c r="ENU99" s="8"/>
      <c r="ENV99" s="8"/>
      <c r="ENW99" s="8"/>
      <c r="ENX99" s="8"/>
      <c r="ENY99" s="8"/>
      <c r="ENZ99" s="8"/>
      <c r="EOA99" s="8"/>
      <c r="EOB99" s="8"/>
      <c r="EOC99" s="8"/>
      <c r="EOD99" s="8"/>
      <c r="EOE99" s="8"/>
      <c r="EOF99" s="8"/>
      <c r="EOG99" s="8"/>
      <c r="EOH99" s="8"/>
      <c r="EOI99" s="8"/>
      <c r="EOJ99" s="8"/>
      <c r="EOK99" s="8"/>
      <c r="EOL99" s="8"/>
      <c r="EOM99" s="8"/>
      <c r="EON99" s="8"/>
      <c r="EOO99" s="8"/>
      <c r="EOP99" s="8"/>
      <c r="EOQ99" s="8"/>
      <c r="EOR99" s="8"/>
      <c r="EOS99" s="8"/>
      <c r="EOT99" s="8"/>
      <c r="EOU99" s="8"/>
      <c r="EOV99" s="8"/>
      <c r="EOW99" s="8"/>
      <c r="EOX99" s="8"/>
      <c r="EOY99" s="8"/>
      <c r="EOZ99" s="8"/>
      <c r="EPA99" s="8"/>
      <c r="EPB99" s="8"/>
      <c r="EPC99" s="8"/>
      <c r="EPD99" s="8"/>
      <c r="EPE99" s="8"/>
      <c r="EPF99" s="8"/>
      <c r="EPG99" s="8"/>
      <c r="EPH99" s="8"/>
      <c r="EPI99" s="8"/>
      <c r="EPJ99" s="8"/>
      <c r="EPK99" s="8"/>
      <c r="EPL99" s="8"/>
      <c r="EPM99" s="8"/>
      <c r="EPN99" s="8"/>
      <c r="EPO99" s="8"/>
      <c r="EPP99" s="8"/>
      <c r="EPQ99" s="8"/>
      <c r="EPR99" s="8"/>
      <c r="EPS99" s="8"/>
      <c r="EPT99" s="8"/>
      <c r="EPU99" s="8"/>
      <c r="EPV99" s="8"/>
      <c r="EPW99" s="8"/>
      <c r="EPX99" s="8"/>
      <c r="EPY99" s="8"/>
      <c r="EPZ99" s="8"/>
      <c r="EQA99" s="8"/>
      <c r="EQB99" s="8"/>
      <c r="EQC99" s="8"/>
      <c r="EQD99" s="8"/>
      <c r="EQE99" s="8"/>
      <c r="EQF99" s="8"/>
      <c r="EQG99" s="8"/>
      <c r="EQH99" s="8"/>
      <c r="EQI99" s="8"/>
      <c r="EQJ99" s="8"/>
      <c r="EQK99" s="8"/>
      <c r="EQL99" s="8"/>
      <c r="EQM99" s="8"/>
      <c r="EQN99" s="8"/>
      <c r="EQO99" s="8"/>
      <c r="EQP99" s="8"/>
      <c r="EQQ99" s="8"/>
      <c r="EQR99" s="8"/>
      <c r="EQS99" s="8"/>
      <c r="EQT99" s="8"/>
      <c r="EQU99" s="8"/>
      <c r="EQV99" s="8"/>
      <c r="EQW99" s="8"/>
      <c r="EQX99" s="8"/>
      <c r="EQY99" s="8"/>
      <c r="EQZ99" s="8"/>
      <c r="ERA99" s="8"/>
      <c r="ERB99" s="8"/>
      <c r="ERC99" s="8"/>
      <c r="ERD99" s="8"/>
      <c r="ERE99" s="8"/>
      <c r="ERF99" s="8"/>
      <c r="ERG99" s="8"/>
      <c r="ERH99" s="8"/>
      <c r="ERI99" s="8"/>
      <c r="ERJ99" s="8"/>
      <c r="ERK99" s="8"/>
      <c r="ERL99" s="8"/>
      <c r="ERM99" s="8"/>
      <c r="ERN99" s="8"/>
      <c r="ERO99" s="8"/>
      <c r="ERP99" s="8"/>
      <c r="ERQ99" s="8"/>
      <c r="ERR99" s="8"/>
      <c r="ERS99" s="8"/>
      <c r="ERT99" s="8"/>
      <c r="ERU99" s="8"/>
      <c r="ERV99" s="8"/>
      <c r="ERW99" s="8"/>
      <c r="ERX99" s="8"/>
      <c r="ERY99" s="8"/>
      <c r="ERZ99" s="8"/>
      <c r="ESA99" s="8"/>
      <c r="ESB99" s="8"/>
      <c r="ESC99" s="8"/>
      <c r="ESD99" s="8"/>
      <c r="ESE99" s="8"/>
      <c r="ESF99" s="8"/>
      <c r="ESG99" s="8"/>
      <c r="ESH99" s="8"/>
      <c r="ESI99" s="8"/>
      <c r="ESJ99" s="8"/>
      <c r="ESK99" s="8"/>
      <c r="ESL99" s="8"/>
      <c r="ESM99" s="8"/>
      <c r="ESN99" s="8"/>
      <c r="ESO99" s="8"/>
      <c r="ESP99" s="8"/>
      <c r="ESQ99" s="8"/>
      <c r="ESR99" s="8"/>
      <c r="ESS99" s="8"/>
      <c r="EST99" s="8"/>
      <c r="ESU99" s="8"/>
      <c r="ESV99" s="8"/>
      <c r="ESW99" s="8"/>
      <c r="ESX99" s="8"/>
      <c r="ESY99" s="8"/>
      <c r="ESZ99" s="8"/>
      <c r="ETA99" s="8"/>
      <c r="ETB99" s="8"/>
      <c r="ETC99" s="8"/>
      <c r="ETD99" s="8"/>
      <c r="ETE99" s="8"/>
      <c r="ETF99" s="8"/>
      <c r="ETG99" s="8"/>
      <c r="ETH99" s="8"/>
      <c r="ETI99" s="8"/>
      <c r="ETJ99" s="8"/>
      <c r="ETK99" s="8"/>
      <c r="ETL99" s="8"/>
      <c r="ETM99" s="8"/>
      <c r="ETN99" s="8"/>
      <c r="ETO99" s="8"/>
      <c r="ETP99" s="8"/>
      <c r="ETQ99" s="8"/>
      <c r="ETR99" s="8"/>
      <c r="ETS99" s="8"/>
      <c r="ETT99" s="8"/>
      <c r="ETU99" s="8"/>
      <c r="ETV99" s="8"/>
      <c r="ETW99" s="8"/>
      <c r="ETX99" s="8"/>
      <c r="ETY99" s="8"/>
      <c r="ETZ99" s="8"/>
      <c r="EUA99" s="8"/>
      <c r="EUB99" s="8"/>
      <c r="EUC99" s="8"/>
      <c r="EUD99" s="8"/>
      <c r="EUE99" s="8"/>
      <c r="EUF99" s="8"/>
      <c r="EUG99" s="8"/>
      <c r="EUH99" s="8"/>
      <c r="EUI99" s="8"/>
      <c r="EUJ99" s="8"/>
      <c r="EUK99" s="8"/>
      <c r="EUL99" s="8"/>
      <c r="EUM99" s="8"/>
      <c r="EUN99" s="8"/>
      <c r="EUO99" s="8"/>
      <c r="EUP99" s="8"/>
      <c r="EUQ99" s="8"/>
      <c r="EUR99" s="8"/>
      <c r="EUS99" s="8"/>
      <c r="EUT99" s="8"/>
      <c r="EUU99" s="8"/>
      <c r="EUV99" s="8"/>
      <c r="EUW99" s="8"/>
      <c r="EUX99" s="8"/>
      <c r="EUY99" s="8"/>
      <c r="EUZ99" s="8"/>
      <c r="EVA99" s="8"/>
      <c r="EVB99" s="8"/>
      <c r="EVC99" s="8"/>
      <c r="EVD99" s="8"/>
      <c r="EVE99" s="8"/>
      <c r="EVF99" s="8"/>
      <c r="EVG99" s="8"/>
      <c r="EVH99" s="8"/>
      <c r="EVI99" s="8"/>
      <c r="EVJ99" s="8"/>
      <c r="EVK99" s="8"/>
      <c r="EVL99" s="8"/>
      <c r="EVM99" s="8"/>
      <c r="EVN99" s="8"/>
      <c r="EVO99" s="8"/>
      <c r="EVP99" s="8"/>
      <c r="EVQ99" s="8"/>
      <c r="EVR99" s="8"/>
      <c r="EVS99" s="8"/>
      <c r="EVT99" s="8"/>
      <c r="EVU99" s="8"/>
      <c r="EVV99" s="8"/>
      <c r="EVW99" s="8"/>
      <c r="EVX99" s="8"/>
      <c r="EVY99" s="8"/>
      <c r="EVZ99" s="8"/>
      <c r="EWA99" s="8"/>
      <c r="EWB99" s="8"/>
      <c r="EWC99" s="8"/>
      <c r="EWD99" s="8"/>
      <c r="EWE99" s="8"/>
      <c r="EWF99" s="8"/>
      <c r="EWG99" s="8"/>
      <c r="EWH99" s="8"/>
      <c r="EWI99" s="8"/>
      <c r="EWJ99" s="8"/>
      <c r="EWK99" s="8"/>
      <c r="EWL99" s="8"/>
      <c r="EWM99" s="8"/>
      <c r="EWN99" s="8"/>
      <c r="EWO99" s="8"/>
      <c r="EWP99" s="8"/>
      <c r="EWQ99" s="8"/>
      <c r="EWR99" s="8"/>
      <c r="EWS99" s="8"/>
      <c r="EWT99" s="8"/>
      <c r="EWU99" s="8"/>
      <c r="EWV99" s="8"/>
      <c r="EWW99" s="8"/>
      <c r="EWX99" s="8"/>
      <c r="EWY99" s="8"/>
      <c r="EWZ99" s="8"/>
      <c r="EXA99" s="8"/>
      <c r="EXB99" s="8"/>
      <c r="EXC99" s="8"/>
      <c r="EXD99" s="8"/>
      <c r="EXE99" s="8"/>
      <c r="EXF99" s="8"/>
      <c r="EXG99" s="8"/>
      <c r="EXH99" s="8"/>
      <c r="EXI99" s="8"/>
      <c r="EXJ99" s="8"/>
      <c r="EXK99" s="8"/>
      <c r="EXL99" s="8"/>
      <c r="EXM99" s="8"/>
      <c r="EXN99" s="8"/>
      <c r="EXO99" s="8"/>
      <c r="EXP99" s="8"/>
      <c r="EXQ99" s="8"/>
      <c r="EXR99" s="8"/>
      <c r="EXS99" s="8"/>
      <c r="EXT99" s="8"/>
      <c r="EXU99" s="8"/>
      <c r="EXV99" s="8"/>
      <c r="EXW99" s="8"/>
      <c r="EXX99" s="8"/>
      <c r="EXY99" s="8"/>
      <c r="EXZ99" s="8"/>
      <c r="EYA99" s="8"/>
      <c r="EYB99" s="8"/>
      <c r="EYC99" s="8"/>
      <c r="EYD99" s="8"/>
      <c r="EYE99" s="8"/>
      <c r="EYF99" s="8"/>
      <c r="EYG99" s="8"/>
      <c r="EYH99" s="8"/>
      <c r="EYI99" s="8"/>
      <c r="EYJ99" s="8"/>
      <c r="EYK99" s="8"/>
      <c r="EYL99" s="8"/>
      <c r="EYM99" s="8"/>
      <c r="EYN99" s="8"/>
      <c r="EYO99" s="8"/>
      <c r="EYP99" s="8"/>
      <c r="EYQ99" s="8"/>
      <c r="EYR99" s="8"/>
      <c r="EYS99" s="8"/>
      <c r="EYT99" s="8"/>
      <c r="EYU99" s="8"/>
      <c r="EYV99" s="8"/>
      <c r="EYW99" s="8"/>
      <c r="EYX99" s="8"/>
      <c r="EYY99" s="8"/>
      <c r="EYZ99" s="8"/>
      <c r="EZA99" s="8"/>
      <c r="EZB99" s="8"/>
      <c r="EZC99" s="8"/>
      <c r="EZD99" s="8"/>
      <c r="EZE99" s="8"/>
      <c r="EZF99" s="8"/>
      <c r="EZG99" s="8"/>
      <c r="EZH99" s="8"/>
      <c r="EZI99" s="8"/>
      <c r="EZJ99" s="8"/>
      <c r="EZK99" s="8"/>
      <c r="EZL99" s="8"/>
      <c r="EZM99" s="8"/>
      <c r="EZN99" s="8"/>
      <c r="EZO99" s="8"/>
      <c r="EZP99" s="8"/>
      <c r="EZQ99" s="8"/>
      <c r="EZR99" s="8"/>
      <c r="EZS99" s="8"/>
      <c r="EZT99" s="8"/>
      <c r="EZU99" s="8"/>
      <c r="EZV99" s="8"/>
      <c r="EZW99" s="8"/>
      <c r="EZX99" s="8"/>
      <c r="EZY99" s="8"/>
      <c r="EZZ99" s="8"/>
      <c r="FAA99" s="8"/>
      <c r="FAB99" s="8"/>
      <c r="FAC99" s="8"/>
      <c r="FAD99" s="8"/>
      <c r="FAE99" s="8"/>
      <c r="FAF99" s="8"/>
      <c r="FAG99" s="8"/>
      <c r="FAH99" s="8"/>
      <c r="FAI99" s="8"/>
      <c r="FAJ99" s="8"/>
      <c r="FAK99" s="8"/>
      <c r="FAL99" s="8"/>
      <c r="FAM99" s="8"/>
      <c r="FAN99" s="8"/>
      <c r="FAO99" s="8"/>
      <c r="FAP99" s="8"/>
      <c r="FAQ99" s="8"/>
      <c r="FAR99" s="8"/>
      <c r="FAS99" s="8"/>
      <c r="FAT99" s="8"/>
      <c r="FAU99" s="8"/>
      <c r="FAV99" s="8"/>
      <c r="FAW99" s="8"/>
      <c r="FAX99" s="8"/>
      <c r="FAY99" s="8"/>
      <c r="FAZ99" s="8"/>
      <c r="FBA99" s="8"/>
      <c r="FBB99" s="8"/>
      <c r="FBC99" s="8"/>
      <c r="FBD99" s="8"/>
      <c r="FBE99" s="8"/>
      <c r="FBF99" s="8"/>
      <c r="FBG99" s="8"/>
      <c r="FBH99" s="8"/>
      <c r="FBI99" s="8"/>
      <c r="FBJ99" s="8"/>
      <c r="FBK99" s="8"/>
      <c r="FBL99" s="8"/>
      <c r="FBM99" s="8"/>
      <c r="FBN99" s="8"/>
      <c r="FBO99" s="8"/>
      <c r="FBP99" s="8"/>
      <c r="FBQ99" s="8"/>
      <c r="FBR99" s="8"/>
      <c r="FBS99" s="8"/>
      <c r="FBT99" s="8"/>
      <c r="FBU99" s="8"/>
      <c r="FBV99" s="8"/>
      <c r="FBW99" s="8"/>
      <c r="FBX99" s="8"/>
      <c r="FBY99" s="8"/>
      <c r="FBZ99" s="8"/>
      <c r="FCA99" s="8"/>
      <c r="FCB99" s="8"/>
      <c r="FCC99" s="8"/>
      <c r="FCD99" s="8"/>
      <c r="FCE99" s="8"/>
      <c r="FCF99" s="8"/>
      <c r="FCG99" s="8"/>
      <c r="FCH99" s="8"/>
      <c r="FCI99" s="8"/>
      <c r="FCJ99" s="8"/>
      <c r="FCK99" s="8"/>
      <c r="FCL99" s="8"/>
      <c r="FCM99" s="8"/>
      <c r="FCN99" s="8"/>
      <c r="FCO99" s="8"/>
      <c r="FCP99" s="8"/>
      <c r="FCQ99" s="8"/>
      <c r="FCR99" s="8"/>
      <c r="FCS99" s="8"/>
      <c r="FCT99" s="8"/>
      <c r="FCU99" s="8"/>
      <c r="FCV99" s="8"/>
      <c r="FCW99" s="8"/>
      <c r="FCX99" s="8"/>
      <c r="FCY99" s="8"/>
      <c r="FCZ99" s="8"/>
      <c r="FDA99" s="8"/>
      <c r="FDB99" s="8"/>
      <c r="FDC99" s="8"/>
      <c r="FDD99" s="8"/>
      <c r="FDE99" s="8"/>
      <c r="FDF99" s="8"/>
      <c r="FDG99" s="8"/>
      <c r="FDH99" s="8"/>
      <c r="FDI99" s="8"/>
      <c r="FDJ99" s="8"/>
      <c r="FDK99" s="8"/>
      <c r="FDL99" s="8"/>
      <c r="FDM99" s="8"/>
      <c r="FDN99" s="8"/>
      <c r="FDO99" s="8"/>
      <c r="FDP99" s="8"/>
      <c r="FDQ99" s="8"/>
      <c r="FDR99" s="8"/>
      <c r="FDS99" s="8"/>
      <c r="FDT99" s="8"/>
      <c r="FDU99" s="8"/>
      <c r="FDV99" s="8"/>
      <c r="FDW99" s="8"/>
      <c r="FDX99" s="8"/>
      <c r="FDY99" s="8"/>
      <c r="FDZ99" s="8"/>
      <c r="FEA99" s="8"/>
      <c r="FEB99" s="8"/>
      <c r="FEC99" s="8"/>
      <c r="FED99" s="8"/>
      <c r="FEE99" s="8"/>
      <c r="FEF99" s="8"/>
      <c r="FEG99" s="8"/>
      <c r="FEH99" s="8"/>
      <c r="FEI99" s="8"/>
      <c r="FEJ99" s="8"/>
      <c r="FEK99" s="8"/>
      <c r="FEL99" s="8"/>
      <c r="FEM99" s="8"/>
      <c r="FEN99" s="8"/>
      <c r="FEO99" s="8"/>
      <c r="FEP99" s="8"/>
      <c r="FEQ99" s="8"/>
      <c r="FER99" s="8"/>
      <c r="FES99" s="8"/>
      <c r="FET99" s="8"/>
      <c r="FEU99" s="8"/>
      <c r="FEV99" s="8"/>
      <c r="FEW99" s="8"/>
      <c r="FEX99" s="8"/>
      <c r="FEY99" s="8"/>
      <c r="FEZ99" s="8"/>
      <c r="FFA99" s="8"/>
      <c r="FFB99" s="8"/>
      <c r="FFC99" s="8"/>
      <c r="FFD99" s="8"/>
      <c r="FFE99" s="8"/>
      <c r="FFF99" s="8"/>
      <c r="FFG99" s="8"/>
      <c r="FFH99" s="8"/>
      <c r="FFI99" s="8"/>
      <c r="FFJ99" s="8"/>
      <c r="FFK99" s="8"/>
      <c r="FFL99" s="8"/>
      <c r="FFM99" s="8"/>
      <c r="FFN99" s="8"/>
      <c r="FFO99" s="8"/>
      <c r="FFP99" s="8"/>
      <c r="FFQ99" s="8"/>
      <c r="FFR99" s="8"/>
      <c r="FFS99" s="8"/>
      <c r="FFT99" s="8"/>
      <c r="FFU99" s="8"/>
      <c r="FFV99" s="8"/>
      <c r="FFW99" s="8"/>
      <c r="FFX99" s="8"/>
      <c r="FFY99" s="8"/>
      <c r="FFZ99" s="8"/>
      <c r="FGA99" s="8"/>
      <c r="FGB99" s="8"/>
      <c r="FGC99" s="8"/>
      <c r="FGD99" s="8"/>
      <c r="FGE99" s="8"/>
      <c r="FGF99" s="8"/>
      <c r="FGG99" s="8"/>
      <c r="FGH99" s="8"/>
      <c r="FGI99" s="8"/>
      <c r="FGJ99" s="8"/>
      <c r="FGK99" s="8"/>
      <c r="FGL99" s="8"/>
      <c r="FGM99" s="8"/>
      <c r="FGN99" s="8"/>
      <c r="FGO99" s="8"/>
      <c r="FGP99" s="8"/>
      <c r="FGQ99" s="8"/>
      <c r="FGR99" s="8"/>
      <c r="FGS99" s="8"/>
      <c r="FGT99" s="8"/>
      <c r="FGU99" s="8"/>
      <c r="FGV99" s="8"/>
      <c r="FGW99" s="8"/>
      <c r="FGX99" s="8"/>
      <c r="FGY99" s="8"/>
      <c r="FGZ99" s="8"/>
      <c r="FHA99" s="8"/>
      <c r="FHB99" s="8"/>
      <c r="FHC99" s="8"/>
      <c r="FHD99" s="8"/>
      <c r="FHE99" s="8"/>
      <c r="FHF99" s="8"/>
      <c r="FHG99" s="8"/>
      <c r="FHH99" s="8"/>
      <c r="FHI99" s="8"/>
      <c r="FHJ99" s="8"/>
      <c r="FHK99" s="8"/>
      <c r="FHL99" s="8"/>
      <c r="FHM99" s="8"/>
      <c r="FHN99" s="8"/>
      <c r="FHO99" s="8"/>
      <c r="FHP99" s="8"/>
      <c r="FHQ99" s="8"/>
      <c r="FHR99" s="8"/>
      <c r="FHS99" s="8"/>
      <c r="FHT99" s="8"/>
      <c r="FHU99" s="8"/>
      <c r="FHV99" s="8"/>
      <c r="FHW99" s="8"/>
      <c r="FHX99" s="8"/>
      <c r="FHY99" s="8"/>
      <c r="FHZ99" s="8"/>
      <c r="FIA99" s="8"/>
      <c r="FIB99" s="8"/>
      <c r="FIC99" s="8"/>
      <c r="FID99" s="8"/>
      <c r="FIE99" s="8"/>
      <c r="FIF99" s="8"/>
      <c r="FIG99" s="8"/>
      <c r="FIH99" s="8"/>
      <c r="FII99" s="8"/>
      <c r="FIJ99" s="8"/>
      <c r="FIK99" s="8"/>
      <c r="FIL99" s="8"/>
      <c r="FIM99" s="8"/>
      <c r="FIN99" s="8"/>
      <c r="FIO99" s="8"/>
      <c r="FIP99" s="8"/>
      <c r="FIQ99" s="8"/>
      <c r="FIR99" s="8"/>
      <c r="FIS99" s="8"/>
      <c r="FIT99" s="8"/>
      <c r="FIU99" s="8"/>
      <c r="FIV99" s="8"/>
      <c r="FIW99" s="8"/>
      <c r="FIX99" s="8"/>
      <c r="FIY99" s="8"/>
      <c r="FIZ99" s="8"/>
      <c r="FJA99" s="8"/>
      <c r="FJB99" s="8"/>
      <c r="FJC99" s="8"/>
      <c r="FJD99" s="8"/>
      <c r="FJE99" s="8"/>
      <c r="FJF99" s="8"/>
      <c r="FJG99" s="8"/>
      <c r="FJH99" s="8"/>
      <c r="FJI99" s="8"/>
      <c r="FJJ99" s="8"/>
      <c r="FJK99" s="8"/>
      <c r="FJL99" s="8"/>
      <c r="FJM99" s="8"/>
      <c r="FJN99" s="8"/>
      <c r="FJO99" s="8"/>
      <c r="FJP99" s="8"/>
      <c r="FJQ99" s="8"/>
      <c r="FJR99" s="8"/>
      <c r="FJS99" s="8"/>
      <c r="FJT99" s="8"/>
      <c r="FJU99" s="8"/>
      <c r="FJV99" s="8"/>
      <c r="FJW99" s="8"/>
      <c r="FJX99" s="8"/>
      <c r="FJY99" s="8"/>
      <c r="FJZ99" s="8"/>
      <c r="FKA99" s="8"/>
      <c r="FKB99" s="8"/>
      <c r="FKC99" s="8"/>
      <c r="FKD99" s="8"/>
      <c r="FKE99" s="8"/>
      <c r="FKF99" s="8"/>
      <c r="FKG99" s="8"/>
      <c r="FKH99" s="8"/>
      <c r="FKI99" s="8"/>
      <c r="FKJ99" s="8"/>
      <c r="FKK99" s="8"/>
      <c r="FKL99" s="8"/>
      <c r="FKM99" s="8"/>
      <c r="FKN99" s="8"/>
      <c r="FKO99" s="8"/>
      <c r="FKP99" s="8"/>
      <c r="FKQ99" s="8"/>
      <c r="FKR99" s="8"/>
      <c r="FKS99" s="8"/>
      <c r="FKT99" s="8"/>
      <c r="FKU99" s="8"/>
      <c r="FKV99" s="8"/>
      <c r="FKW99" s="8"/>
      <c r="FKX99" s="8"/>
      <c r="FKY99" s="8"/>
      <c r="FKZ99" s="8"/>
      <c r="FLA99" s="8"/>
      <c r="FLB99" s="8"/>
      <c r="FLC99" s="8"/>
      <c r="FLD99" s="8"/>
      <c r="FLE99" s="8"/>
      <c r="FLF99" s="8"/>
      <c r="FLG99" s="8"/>
      <c r="FLH99" s="8"/>
      <c r="FLI99" s="8"/>
      <c r="FLJ99" s="8"/>
      <c r="FLK99" s="8"/>
      <c r="FLL99" s="8"/>
      <c r="FLM99" s="8"/>
      <c r="FLN99" s="8"/>
      <c r="FLO99" s="8"/>
      <c r="FLP99" s="8"/>
      <c r="FLQ99" s="8"/>
      <c r="FLR99" s="8"/>
      <c r="FLS99" s="8"/>
      <c r="FLT99" s="8"/>
      <c r="FLU99" s="8"/>
      <c r="FLV99" s="8"/>
      <c r="FLW99" s="8"/>
      <c r="FLX99" s="8"/>
      <c r="FLY99" s="8"/>
      <c r="FLZ99" s="8"/>
      <c r="FMA99" s="8"/>
      <c r="FMB99" s="8"/>
      <c r="FMC99" s="8"/>
      <c r="FMD99" s="8"/>
      <c r="FME99" s="8"/>
      <c r="FMF99" s="8"/>
      <c r="FMG99" s="8"/>
      <c r="FMH99" s="8"/>
      <c r="FMI99" s="8"/>
      <c r="FMJ99" s="8"/>
      <c r="FMK99" s="8"/>
      <c r="FML99" s="8"/>
      <c r="FMM99" s="8"/>
      <c r="FMN99" s="8"/>
      <c r="FMO99" s="8"/>
      <c r="FMP99" s="8"/>
      <c r="FMQ99" s="8"/>
      <c r="FMR99" s="8"/>
      <c r="FMS99" s="8"/>
      <c r="FMT99" s="8"/>
      <c r="FMU99" s="8"/>
      <c r="FMV99" s="8"/>
      <c r="FMW99" s="8"/>
      <c r="FMX99" s="8"/>
      <c r="FMY99" s="8"/>
      <c r="FMZ99" s="8"/>
      <c r="FNA99" s="8"/>
      <c r="FNB99" s="8"/>
      <c r="FNC99" s="8"/>
      <c r="FND99" s="8"/>
      <c r="FNE99" s="8"/>
      <c r="FNF99" s="8"/>
      <c r="FNG99" s="8"/>
      <c r="FNH99" s="8"/>
      <c r="FNI99" s="8"/>
      <c r="FNJ99" s="8"/>
      <c r="FNK99" s="8"/>
      <c r="FNL99" s="8"/>
      <c r="FNM99" s="8"/>
      <c r="FNN99" s="8"/>
      <c r="FNO99" s="8"/>
      <c r="FNP99" s="8"/>
      <c r="FNQ99" s="8"/>
      <c r="FNR99" s="8"/>
      <c r="FNS99" s="8"/>
      <c r="FNT99" s="8"/>
      <c r="FNU99" s="8"/>
      <c r="FNV99" s="8"/>
      <c r="FNW99" s="8"/>
      <c r="FNX99" s="8"/>
      <c r="FNY99" s="8"/>
      <c r="FNZ99" s="8"/>
      <c r="FOA99" s="8"/>
      <c r="FOB99" s="8"/>
      <c r="FOC99" s="8"/>
      <c r="FOD99" s="8"/>
      <c r="FOE99" s="8"/>
      <c r="FOF99" s="8"/>
      <c r="FOG99" s="8"/>
      <c r="FOH99" s="8"/>
      <c r="FOI99" s="8"/>
      <c r="FOJ99" s="8"/>
      <c r="FOK99" s="8"/>
      <c r="FOL99" s="8"/>
      <c r="FOM99" s="8"/>
      <c r="FON99" s="8"/>
      <c r="FOO99" s="8"/>
      <c r="FOP99" s="8"/>
      <c r="FOQ99" s="8"/>
      <c r="FOR99" s="8"/>
      <c r="FOS99" s="8"/>
      <c r="FOT99" s="8"/>
      <c r="FOU99" s="8"/>
      <c r="FOV99" s="8"/>
      <c r="FOW99" s="8"/>
      <c r="FOX99" s="8"/>
      <c r="FOY99" s="8"/>
      <c r="FOZ99" s="8"/>
      <c r="FPA99" s="8"/>
      <c r="FPB99" s="8"/>
      <c r="FPC99" s="8"/>
      <c r="FPD99" s="8"/>
      <c r="FPE99" s="8"/>
      <c r="FPF99" s="8"/>
      <c r="FPG99" s="8"/>
      <c r="FPH99" s="8"/>
      <c r="FPI99" s="8"/>
      <c r="FPJ99" s="8"/>
      <c r="FPK99" s="8"/>
      <c r="FPL99" s="8"/>
      <c r="FPM99" s="8"/>
      <c r="FPN99" s="8"/>
      <c r="FPO99" s="8"/>
      <c r="FPP99" s="8"/>
      <c r="FPQ99" s="8"/>
      <c r="FPR99" s="8"/>
      <c r="FPS99" s="8"/>
      <c r="FPT99" s="8"/>
      <c r="FPU99" s="8"/>
      <c r="FPV99" s="8"/>
      <c r="FPW99" s="8"/>
      <c r="FPX99" s="8"/>
      <c r="FPY99" s="8"/>
      <c r="FPZ99" s="8"/>
      <c r="FQA99" s="8"/>
      <c r="FQB99" s="8"/>
      <c r="FQC99" s="8"/>
      <c r="FQD99" s="8"/>
      <c r="FQE99" s="8"/>
      <c r="FQF99" s="8"/>
      <c r="FQG99" s="8"/>
      <c r="FQH99" s="8"/>
      <c r="FQI99" s="8"/>
      <c r="FQJ99" s="8"/>
      <c r="FQK99" s="8"/>
      <c r="FQL99" s="8"/>
      <c r="FQM99" s="8"/>
      <c r="FQN99" s="8"/>
      <c r="FQO99" s="8"/>
      <c r="FQP99" s="8"/>
      <c r="FQQ99" s="8"/>
      <c r="FQR99" s="8"/>
      <c r="FQS99" s="8"/>
      <c r="FQT99" s="8"/>
      <c r="FQU99" s="8"/>
      <c r="FQV99" s="8"/>
      <c r="FQW99" s="8"/>
      <c r="FQX99" s="8"/>
      <c r="FQY99" s="8"/>
      <c r="FQZ99" s="8"/>
      <c r="FRA99" s="8"/>
      <c r="FRB99" s="8"/>
      <c r="FRC99" s="8"/>
      <c r="FRD99" s="8"/>
      <c r="FRE99" s="8"/>
      <c r="FRF99" s="8"/>
      <c r="FRG99" s="8"/>
      <c r="FRH99" s="8"/>
      <c r="FRI99" s="8"/>
      <c r="FRJ99" s="8"/>
      <c r="FRK99" s="8"/>
      <c r="FRL99" s="8"/>
      <c r="FRM99" s="8"/>
      <c r="FRN99" s="8"/>
      <c r="FRO99" s="8"/>
      <c r="FRP99" s="8"/>
      <c r="FRQ99" s="8"/>
      <c r="FRR99" s="8"/>
      <c r="FRS99" s="8"/>
      <c r="FRT99" s="8"/>
      <c r="FRU99" s="8"/>
      <c r="FRV99" s="8"/>
      <c r="FRW99" s="8"/>
      <c r="FRX99" s="8"/>
      <c r="FRY99" s="8"/>
      <c r="FRZ99" s="8"/>
      <c r="FSA99" s="8"/>
      <c r="FSB99" s="8"/>
      <c r="FSC99" s="8"/>
      <c r="FSD99" s="8"/>
      <c r="FSE99" s="8"/>
      <c r="FSF99" s="8"/>
      <c r="FSG99" s="8"/>
      <c r="FSH99" s="8"/>
      <c r="FSI99" s="8"/>
      <c r="FSJ99" s="8"/>
      <c r="FSK99" s="8"/>
      <c r="FSL99" s="8"/>
      <c r="FSM99" s="8"/>
      <c r="FSN99" s="8"/>
      <c r="FSO99" s="8"/>
      <c r="FSP99" s="8"/>
      <c r="FSQ99" s="8"/>
      <c r="FSR99" s="8"/>
      <c r="FSS99" s="8"/>
      <c r="FST99" s="8"/>
      <c r="FSU99" s="8"/>
      <c r="FSV99" s="8"/>
      <c r="FSW99" s="8"/>
      <c r="FSX99" s="8"/>
      <c r="FSY99" s="8"/>
      <c r="FSZ99" s="8"/>
      <c r="FTA99" s="8"/>
      <c r="FTB99" s="8"/>
      <c r="FTC99" s="8"/>
      <c r="FTD99" s="8"/>
      <c r="FTE99" s="8"/>
      <c r="FTF99" s="8"/>
      <c r="FTG99" s="8"/>
      <c r="FTH99" s="8"/>
      <c r="FTI99" s="8"/>
      <c r="FTJ99" s="8"/>
      <c r="FTK99" s="8"/>
      <c r="FTL99" s="8"/>
      <c r="FTM99" s="8"/>
      <c r="FTN99" s="8"/>
      <c r="FTO99" s="8"/>
      <c r="FTP99" s="8"/>
      <c r="FTQ99" s="8"/>
      <c r="FTR99" s="8"/>
      <c r="FTS99" s="8"/>
      <c r="FTT99" s="8"/>
      <c r="FTU99" s="8"/>
      <c r="FTV99" s="8"/>
      <c r="FTW99" s="8"/>
      <c r="FTX99" s="8"/>
      <c r="FTY99" s="8"/>
      <c r="FTZ99" s="8"/>
      <c r="FUA99" s="8"/>
      <c r="FUB99" s="8"/>
      <c r="FUC99" s="8"/>
      <c r="FUD99" s="8"/>
      <c r="FUE99" s="8"/>
      <c r="FUF99" s="8"/>
      <c r="FUG99" s="8"/>
      <c r="FUH99" s="8"/>
      <c r="FUI99" s="8"/>
      <c r="FUJ99" s="8"/>
      <c r="FUK99" s="8"/>
      <c r="FUL99" s="8"/>
      <c r="FUM99" s="8"/>
      <c r="FUN99" s="8"/>
      <c r="FUO99" s="8"/>
      <c r="FUP99" s="8"/>
      <c r="FUQ99" s="8"/>
      <c r="FUR99" s="8"/>
      <c r="FUS99" s="8"/>
      <c r="FUT99" s="8"/>
      <c r="FUU99" s="8"/>
      <c r="FUV99" s="8"/>
      <c r="FUW99" s="8"/>
      <c r="FUX99" s="8"/>
      <c r="FUY99" s="8"/>
      <c r="FUZ99" s="8"/>
      <c r="FVA99" s="8"/>
      <c r="FVB99" s="8"/>
      <c r="FVC99" s="8"/>
      <c r="FVD99" s="8"/>
      <c r="FVE99" s="8"/>
      <c r="FVF99" s="8"/>
      <c r="FVG99" s="8"/>
      <c r="FVH99" s="8"/>
      <c r="FVI99" s="8"/>
      <c r="FVJ99" s="8"/>
      <c r="FVK99" s="8"/>
      <c r="FVL99" s="8"/>
      <c r="FVM99" s="8"/>
      <c r="FVN99" s="8"/>
      <c r="FVO99" s="8"/>
      <c r="FVP99" s="8"/>
      <c r="FVQ99" s="8"/>
      <c r="FVR99" s="8"/>
      <c r="FVS99" s="8"/>
      <c r="FVT99" s="8"/>
      <c r="FVU99" s="8"/>
      <c r="FVV99" s="8"/>
      <c r="FVW99" s="8"/>
      <c r="FVX99" s="8"/>
      <c r="FVY99" s="8"/>
      <c r="FVZ99" s="8"/>
      <c r="FWA99" s="8"/>
      <c r="FWB99" s="8"/>
      <c r="FWC99" s="8"/>
      <c r="FWD99" s="8"/>
      <c r="FWE99" s="8"/>
      <c r="FWF99" s="8"/>
      <c r="FWG99" s="8"/>
      <c r="FWH99" s="8"/>
      <c r="FWI99" s="8"/>
      <c r="FWJ99" s="8"/>
      <c r="FWK99" s="8"/>
      <c r="FWL99" s="8"/>
      <c r="FWM99" s="8"/>
      <c r="FWN99" s="8"/>
      <c r="FWO99" s="8"/>
      <c r="FWP99" s="8"/>
      <c r="FWQ99" s="8"/>
      <c r="FWR99" s="8"/>
      <c r="FWS99" s="8"/>
      <c r="FWT99" s="8"/>
      <c r="FWU99" s="8"/>
      <c r="FWV99" s="8"/>
      <c r="FWW99" s="8"/>
      <c r="FWX99" s="8"/>
      <c r="FWY99" s="8"/>
      <c r="FWZ99" s="8"/>
      <c r="FXA99" s="8"/>
      <c r="FXB99" s="8"/>
      <c r="FXC99" s="8"/>
      <c r="FXD99" s="8"/>
      <c r="FXE99" s="8"/>
      <c r="FXF99" s="8"/>
      <c r="FXG99" s="8"/>
      <c r="FXH99" s="8"/>
      <c r="FXI99" s="8"/>
      <c r="FXJ99" s="8"/>
      <c r="FXK99" s="8"/>
      <c r="FXL99" s="8"/>
      <c r="FXM99" s="8"/>
      <c r="FXN99" s="8"/>
      <c r="FXO99" s="8"/>
      <c r="FXP99" s="8"/>
      <c r="FXQ99" s="8"/>
      <c r="FXR99" s="8"/>
      <c r="FXS99" s="8"/>
      <c r="FXT99" s="8"/>
      <c r="FXU99" s="8"/>
      <c r="FXV99" s="8"/>
      <c r="FXW99" s="8"/>
      <c r="FXX99" s="8"/>
      <c r="FXY99" s="8"/>
      <c r="FXZ99" s="8"/>
      <c r="FYA99" s="8"/>
      <c r="FYB99" s="8"/>
      <c r="FYC99" s="8"/>
      <c r="FYD99" s="8"/>
      <c r="FYE99" s="8"/>
      <c r="FYF99" s="8"/>
      <c r="FYG99" s="8"/>
      <c r="FYH99" s="8"/>
      <c r="FYI99" s="8"/>
      <c r="FYJ99" s="8"/>
      <c r="FYK99" s="8"/>
      <c r="FYL99" s="8"/>
      <c r="FYM99" s="8"/>
      <c r="FYN99" s="8"/>
      <c r="FYO99" s="8"/>
      <c r="FYP99" s="8"/>
      <c r="FYQ99" s="8"/>
      <c r="FYR99" s="8"/>
      <c r="FYS99" s="8"/>
      <c r="FYT99" s="8"/>
      <c r="FYU99" s="8"/>
      <c r="FYV99" s="8"/>
      <c r="FYW99" s="8"/>
      <c r="FYX99" s="8"/>
      <c r="FYY99" s="8"/>
      <c r="FYZ99" s="8"/>
      <c r="FZA99" s="8"/>
      <c r="FZB99" s="8"/>
      <c r="FZC99" s="8"/>
      <c r="FZD99" s="8"/>
      <c r="FZE99" s="8"/>
      <c r="FZF99" s="8"/>
      <c r="FZG99" s="8"/>
      <c r="FZH99" s="8"/>
      <c r="FZI99" s="8"/>
      <c r="FZJ99" s="8"/>
      <c r="FZK99" s="8"/>
      <c r="FZL99" s="8"/>
      <c r="FZM99" s="8"/>
      <c r="FZN99" s="8"/>
      <c r="FZO99" s="8"/>
      <c r="FZP99" s="8"/>
      <c r="FZQ99" s="8"/>
      <c r="FZR99" s="8"/>
      <c r="FZS99" s="8"/>
      <c r="FZT99" s="8"/>
      <c r="FZU99" s="8"/>
      <c r="FZV99" s="8"/>
      <c r="FZW99" s="8"/>
      <c r="FZX99" s="8"/>
      <c r="FZY99" s="8"/>
      <c r="FZZ99" s="8"/>
      <c r="GAA99" s="8"/>
      <c r="GAB99" s="8"/>
      <c r="GAC99" s="8"/>
      <c r="GAD99" s="8"/>
      <c r="GAE99" s="8"/>
      <c r="GAF99" s="8"/>
      <c r="GAG99" s="8"/>
      <c r="GAH99" s="8"/>
      <c r="GAI99" s="8"/>
      <c r="GAJ99" s="8"/>
      <c r="GAK99" s="8"/>
      <c r="GAL99" s="8"/>
      <c r="GAM99" s="8"/>
      <c r="GAN99" s="8"/>
      <c r="GAO99" s="8"/>
      <c r="GAP99" s="8"/>
      <c r="GAQ99" s="8"/>
      <c r="GAR99" s="8"/>
      <c r="GAS99" s="8"/>
      <c r="GAT99" s="8"/>
      <c r="GAU99" s="8"/>
      <c r="GAV99" s="8"/>
      <c r="GAW99" s="8"/>
      <c r="GAX99" s="8"/>
      <c r="GAY99" s="8"/>
      <c r="GAZ99" s="8"/>
      <c r="GBA99" s="8"/>
      <c r="GBB99" s="8"/>
      <c r="GBC99" s="8"/>
      <c r="GBD99" s="8"/>
      <c r="GBE99" s="8"/>
      <c r="GBF99" s="8"/>
      <c r="GBG99" s="8"/>
      <c r="GBH99" s="8"/>
      <c r="GBI99" s="8"/>
      <c r="GBJ99" s="8"/>
      <c r="GBK99" s="8"/>
      <c r="GBL99" s="8"/>
      <c r="GBM99" s="8"/>
      <c r="GBN99" s="8"/>
      <c r="GBO99" s="8"/>
      <c r="GBP99" s="8"/>
      <c r="GBQ99" s="8"/>
      <c r="GBR99" s="8"/>
      <c r="GBS99" s="8"/>
      <c r="GBT99" s="8"/>
      <c r="GBU99" s="8"/>
      <c r="GBV99" s="8"/>
      <c r="GBW99" s="8"/>
      <c r="GBX99" s="8"/>
      <c r="GBY99" s="8"/>
      <c r="GBZ99" s="8"/>
      <c r="GCA99" s="8"/>
      <c r="GCB99" s="8"/>
      <c r="GCC99" s="8"/>
      <c r="GCD99" s="8"/>
      <c r="GCE99" s="8"/>
      <c r="GCF99" s="8"/>
      <c r="GCG99" s="8"/>
      <c r="GCH99" s="8"/>
      <c r="GCI99" s="8"/>
      <c r="GCJ99" s="8"/>
      <c r="GCK99" s="8"/>
      <c r="GCL99" s="8"/>
      <c r="GCM99" s="8"/>
      <c r="GCN99" s="8"/>
      <c r="GCO99" s="8"/>
      <c r="GCP99" s="8"/>
      <c r="GCQ99" s="8"/>
      <c r="GCR99" s="8"/>
      <c r="GCS99" s="8"/>
      <c r="GCT99" s="8"/>
      <c r="GCU99" s="8"/>
      <c r="GCV99" s="8"/>
      <c r="GCW99" s="8"/>
      <c r="GCX99" s="8"/>
      <c r="GCY99" s="8"/>
      <c r="GCZ99" s="8"/>
      <c r="GDA99" s="8"/>
      <c r="GDB99" s="8"/>
      <c r="GDC99" s="8"/>
      <c r="GDD99" s="8"/>
      <c r="GDE99" s="8"/>
      <c r="GDF99" s="8"/>
      <c r="GDG99" s="8"/>
      <c r="GDH99" s="8"/>
      <c r="GDI99" s="8"/>
      <c r="GDJ99" s="8"/>
      <c r="GDK99" s="8"/>
      <c r="GDL99" s="8"/>
      <c r="GDM99" s="8"/>
      <c r="GDN99" s="8"/>
      <c r="GDO99" s="8"/>
      <c r="GDP99" s="8"/>
      <c r="GDQ99" s="8"/>
      <c r="GDR99" s="8"/>
      <c r="GDS99" s="8"/>
      <c r="GDT99" s="8"/>
      <c r="GDU99" s="8"/>
      <c r="GDV99" s="8"/>
      <c r="GDW99" s="8"/>
      <c r="GDX99" s="8"/>
      <c r="GDY99" s="8"/>
      <c r="GDZ99" s="8"/>
      <c r="GEA99" s="8"/>
      <c r="GEB99" s="8"/>
      <c r="GEC99" s="8"/>
      <c r="GED99" s="8"/>
      <c r="GEE99" s="8"/>
      <c r="GEF99" s="8"/>
      <c r="GEG99" s="8"/>
      <c r="GEH99" s="8"/>
      <c r="GEI99" s="8"/>
      <c r="GEJ99" s="8"/>
      <c r="GEK99" s="8"/>
      <c r="GEL99" s="8"/>
      <c r="GEM99" s="8"/>
      <c r="GEN99" s="8"/>
      <c r="GEO99" s="8"/>
      <c r="GEP99" s="8"/>
      <c r="GEQ99" s="8"/>
      <c r="GER99" s="8"/>
      <c r="GES99" s="8"/>
      <c r="GET99" s="8"/>
      <c r="GEU99" s="8"/>
      <c r="GEV99" s="8"/>
      <c r="GEW99" s="8"/>
      <c r="GEX99" s="8"/>
      <c r="GEY99" s="8"/>
      <c r="GEZ99" s="8"/>
      <c r="GFA99" s="8"/>
      <c r="GFB99" s="8"/>
      <c r="GFC99" s="8"/>
      <c r="GFD99" s="8"/>
      <c r="GFE99" s="8"/>
      <c r="GFF99" s="8"/>
      <c r="GFG99" s="8"/>
      <c r="GFH99" s="8"/>
      <c r="GFI99" s="8"/>
      <c r="GFJ99" s="8"/>
      <c r="GFK99" s="8"/>
      <c r="GFL99" s="8"/>
      <c r="GFM99" s="8"/>
      <c r="GFN99" s="8"/>
      <c r="GFO99" s="8"/>
      <c r="GFP99" s="8"/>
      <c r="GFQ99" s="8"/>
      <c r="GFR99" s="8"/>
      <c r="GFS99" s="8"/>
      <c r="GFT99" s="8"/>
      <c r="GFU99" s="8"/>
      <c r="GFV99" s="8"/>
      <c r="GFW99" s="8"/>
      <c r="GFX99" s="8"/>
      <c r="GFY99" s="8"/>
      <c r="GFZ99" s="8"/>
      <c r="GGA99" s="8"/>
      <c r="GGB99" s="8"/>
      <c r="GGC99" s="8"/>
      <c r="GGD99" s="8"/>
      <c r="GGE99" s="8"/>
      <c r="GGF99" s="8"/>
      <c r="GGG99" s="8"/>
      <c r="GGH99" s="8"/>
      <c r="GGI99" s="8"/>
      <c r="GGJ99" s="8"/>
      <c r="GGK99" s="8"/>
      <c r="GGL99" s="8"/>
      <c r="GGM99" s="8"/>
      <c r="GGN99" s="8"/>
      <c r="GGO99" s="8"/>
      <c r="GGP99" s="8"/>
      <c r="GGQ99" s="8"/>
      <c r="GGR99" s="8"/>
      <c r="GGS99" s="8"/>
      <c r="GGT99" s="8"/>
      <c r="GGU99" s="8"/>
      <c r="GGV99" s="8"/>
      <c r="GGW99" s="8"/>
      <c r="GGX99" s="8"/>
      <c r="GGY99" s="8"/>
      <c r="GGZ99" s="8"/>
      <c r="GHA99" s="8"/>
      <c r="GHB99" s="8"/>
      <c r="GHC99" s="8"/>
      <c r="GHD99" s="8"/>
      <c r="GHE99" s="8"/>
      <c r="GHF99" s="8"/>
      <c r="GHG99" s="8"/>
      <c r="GHH99" s="8"/>
      <c r="GHI99" s="8"/>
      <c r="GHJ99" s="8"/>
      <c r="GHK99" s="8"/>
      <c r="GHL99" s="8"/>
      <c r="GHM99" s="8"/>
      <c r="GHN99" s="8"/>
      <c r="GHO99" s="8"/>
      <c r="GHP99" s="8"/>
      <c r="GHQ99" s="8"/>
      <c r="GHR99" s="8"/>
      <c r="GHS99" s="8"/>
      <c r="GHT99" s="8"/>
      <c r="GHU99" s="8"/>
      <c r="GHV99" s="8"/>
      <c r="GHW99" s="8"/>
      <c r="GHX99" s="8"/>
      <c r="GHY99" s="8"/>
      <c r="GHZ99" s="8"/>
      <c r="GIA99" s="8"/>
      <c r="GIB99" s="8"/>
      <c r="GIC99" s="8"/>
      <c r="GID99" s="8"/>
      <c r="GIE99" s="8"/>
      <c r="GIF99" s="8"/>
      <c r="GIG99" s="8"/>
      <c r="GIH99" s="8"/>
      <c r="GII99" s="8"/>
      <c r="GIJ99" s="8"/>
      <c r="GIK99" s="8"/>
      <c r="GIL99" s="8"/>
      <c r="GIM99" s="8"/>
      <c r="GIN99" s="8"/>
      <c r="GIO99" s="8"/>
      <c r="GIP99" s="8"/>
      <c r="GIQ99" s="8"/>
      <c r="GIR99" s="8"/>
      <c r="GIS99" s="8"/>
      <c r="GIT99" s="8"/>
      <c r="GIU99" s="8"/>
      <c r="GIV99" s="8"/>
      <c r="GIW99" s="8"/>
      <c r="GIX99" s="8"/>
      <c r="GIY99" s="8"/>
      <c r="GIZ99" s="8"/>
      <c r="GJA99" s="8"/>
      <c r="GJB99" s="8"/>
      <c r="GJC99" s="8"/>
      <c r="GJD99" s="8"/>
      <c r="GJE99" s="8"/>
      <c r="GJF99" s="8"/>
      <c r="GJG99" s="8"/>
      <c r="GJH99" s="8"/>
      <c r="GJI99" s="8"/>
      <c r="GJJ99" s="8"/>
      <c r="GJK99" s="8"/>
      <c r="GJL99" s="8"/>
      <c r="GJM99" s="8"/>
      <c r="GJN99" s="8"/>
      <c r="GJO99" s="8"/>
      <c r="GJP99" s="8"/>
      <c r="GJQ99" s="8"/>
      <c r="GJR99" s="8"/>
      <c r="GJS99" s="8"/>
      <c r="GJT99" s="8"/>
      <c r="GJU99" s="8"/>
      <c r="GJV99" s="8"/>
      <c r="GJW99" s="8"/>
      <c r="GJX99" s="8"/>
      <c r="GJY99" s="8"/>
      <c r="GJZ99" s="8"/>
      <c r="GKA99" s="8"/>
      <c r="GKB99" s="8"/>
      <c r="GKC99" s="8"/>
      <c r="GKD99" s="8"/>
      <c r="GKE99" s="8"/>
      <c r="GKF99" s="8"/>
      <c r="GKG99" s="8"/>
      <c r="GKH99" s="8"/>
      <c r="GKI99" s="8"/>
      <c r="GKJ99" s="8"/>
      <c r="GKK99" s="8"/>
      <c r="GKL99" s="8"/>
      <c r="GKM99" s="8"/>
      <c r="GKN99" s="8"/>
      <c r="GKO99" s="8"/>
      <c r="GKP99" s="8"/>
      <c r="GKQ99" s="8"/>
      <c r="GKR99" s="8"/>
      <c r="GKS99" s="8"/>
      <c r="GKT99" s="8"/>
      <c r="GKU99" s="8"/>
      <c r="GKV99" s="8"/>
      <c r="GKW99" s="8"/>
      <c r="GKX99" s="8"/>
      <c r="GKY99" s="8"/>
      <c r="GKZ99" s="8"/>
      <c r="GLA99" s="8"/>
      <c r="GLB99" s="8"/>
      <c r="GLC99" s="8"/>
      <c r="GLD99" s="8"/>
      <c r="GLE99" s="8"/>
      <c r="GLF99" s="8"/>
      <c r="GLG99" s="8"/>
      <c r="GLH99" s="8"/>
      <c r="GLI99" s="8"/>
      <c r="GLJ99" s="8"/>
      <c r="GLK99" s="8"/>
      <c r="GLL99" s="8"/>
      <c r="GLM99" s="8"/>
      <c r="GLN99" s="8"/>
      <c r="GLO99" s="8"/>
      <c r="GLP99" s="8"/>
      <c r="GLQ99" s="8"/>
      <c r="GLR99" s="8"/>
      <c r="GLS99" s="8"/>
      <c r="GLT99" s="8"/>
      <c r="GLU99" s="8"/>
      <c r="GLV99" s="8"/>
      <c r="GLW99" s="8"/>
      <c r="GLX99" s="8"/>
      <c r="GLY99" s="8"/>
      <c r="GLZ99" s="8"/>
      <c r="GMA99" s="8"/>
      <c r="GMB99" s="8"/>
      <c r="GMC99" s="8"/>
      <c r="GMD99" s="8"/>
      <c r="GME99" s="8"/>
      <c r="GMF99" s="8"/>
      <c r="GMG99" s="8"/>
      <c r="GMH99" s="8"/>
      <c r="GMI99" s="8"/>
      <c r="GMJ99" s="8"/>
      <c r="GMK99" s="8"/>
      <c r="GML99" s="8"/>
      <c r="GMM99" s="8"/>
      <c r="GMN99" s="8"/>
      <c r="GMO99" s="8"/>
      <c r="GMP99" s="8"/>
      <c r="GMQ99" s="8"/>
      <c r="GMR99" s="8"/>
      <c r="GMS99" s="8"/>
      <c r="GMT99" s="8"/>
      <c r="GMU99" s="8"/>
      <c r="GMV99" s="8"/>
      <c r="GMW99" s="8"/>
      <c r="GMX99" s="8"/>
      <c r="GMY99" s="8"/>
      <c r="GMZ99" s="8"/>
      <c r="GNA99" s="8"/>
      <c r="GNB99" s="8"/>
      <c r="GNC99" s="8"/>
      <c r="GND99" s="8"/>
      <c r="GNE99" s="8"/>
      <c r="GNF99" s="8"/>
      <c r="GNG99" s="8"/>
      <c r="GNH99" s="8"/>
      <c r="GNI99" s="8"/>
      <c r="GNJ99" s="8"/>
      <c r="GNK99" s="8"/>
      <c r="GNL99" s="8"/>
      <c r="GNM99" s="8"/>
      <c r="GNN99" s="8"/>
      <c r="GNO99" s="8"/>
      <c r="GNP99" s="8"/>
      <c r="GNQ99" s="8"/>
      <c r="GNR99" s="8"/>
      <c r="GNS99" s="8"/>
      <c r="GNT99" s="8"/>
      <c r="GNU99" s="8"/>
      <c r="GNV99" s="8"/>
      <c r="GNW99" s="8"/>
      <c r="GNX99" s="8"/>
      <c r="GNY99" s="8"/>
      <c r="GNZ99" s="8"/>
      <c r="GOA99" s="8"/>
      <c r="GOB99" s="8"/>
      <c r="GOC99" s="8"/>
      <c r="GOD99" s="8"/>
      <c r="GOE99" s="8"/>
      <c r="GOF99" s="8"/>
      <c r="GOG99" s="8"/>
      <c r="GOH99" s="8"/>
      <c r="GOI99" s="8"/>
      <c r="GOJ99" s="8"/>
      <c r="GOK99" s="8"/>
      <c r="GOL99" s="8"/>
      <c r="GOM99" s="8"/>
      <c r="GON99" s="8"/>
      <c r="GOO99" s="8"/>
      <c r="GOP99" s="8"/>
      <c r="GOQ99" s="8"/>
      <c r="GOR99" s="8"/>
      <c r="GOS99" s="8"/>
      <c r="GOT99" s="8"/>
      <c r="GOU99" s="8"/>
      <c r="GOV99" s="8"/>
      <c r="GOW99" s="8"/>
      <c r="GOX99" s="8"/>
      <c r="GOY99" s="8"/>
      <c r="GOZ99" s="8"/>
      <c r="GPA99" s="8"/>
      <c r="GPB99" s="8"/>
      <c r="GPC99" s="8"/>
      <c r="GPD99" s="8"/>
      <c r="GPE99" s="8"/>
      <c r="GPF99" s="8"/>
      <c r="GPG99" s="8"/>
      <c r="GPH99" s="8"/>
      <c r="GPI99" s="8"/>
      <c r="GPJ99" s="8"/>
      <c r="GPK99" s="8"/>
      <c r="GPL99" s="8"/>
      <c r="GPM99" s="8"/>
      <c r="GPN99" s="8"/>
      <c r="GPO99" s="8"/>
      <c r="GPP99" s="8"/>
      <c r="GPQ99" s="8"/>
      <c r="GPR99" s="8"/>
      <c r="GPS99" s="8"/>
      <c r="GPT99" s="8"/>
      <c r="GPU99" s="8"/>
      <c r="GPV99" s="8"/>
      <c r="GPW99" s="8"/>
      <c r="GPX99" s="8"/>
      <c r="GPY99" s="8"/>
      <c r="GPZ99" s="8"/>
      <c r="GQA99" s="8"/>
      <c r="GQB99" s="8"/>
      <c r="GQC99" s="8"/>
      <c r="GQD99" s="8"/>
      <c r="GQE99" s="8"/>
      <c r="GQF99" s="8"/>
      <c r="GQG99" s="8"/>
      <c r="GQH99" s="8"/>
      <c r="GQI99" s="8"/>
      <c r="GQJ99" s="8"/>
      <c r="GQK99" s="8"/>
      <c r="GQL99" s="8"/>
      <c r="GQM99" s="8"/>
      <c r="GQN99" s="8"/>
      <c r="GQO99" s="8"/>
      <c r="GQP99" s="8"/>
      <c r="GQQ99" s="8"/>
      <c r="GQR99" s="8"/>
      <c r="GQS99" s="8"/>
      <c r="GQT99" s="8"/>
      <c r="GQU99" s="8"/>
      <c r="GQV99" s="8"/>
      <c r="GQW99" s="8"/>
      <c r="GQX99" s="8"/>
      <c r="GQY99" s="8"/>
      <c r="GQZ99" s="8"/>
      <c r="GRA99" s="8"/>
      <c r="GRB99" s="8"/>
      <c r="GRC99" s="8"/>
      <c r="GRD99" s="8"/>
      <c r="GRE99" s="8"/>
      <c r="GRF99" s="8"/>
      <c r="GRG99" s="8"/>
      <c r="GRH99" s="8"/>
      <c r="GRI99" s="8"/>
      <c r="GRJ99" s="8"/>
      <c r="GRK99" s="8"/>
      <c r="GRL99" s="8"/>
      <c r="GRM99" s="8"/>
      <c r="GRN99" s="8"/>
      <c r="GRO99" s="8"/>
      <c r="GRP99" s="8"/>
      <c r="GRQ99" s="8"/>
      <c r="GRR99" s="8"/>
      <c r="GRS99" s="8"/>
      <c r="GRT99" s="8"/>
      <c r="GRU99" s="8"/>
      <c r="GRV99" s="8"/>
      <c r="GRW99" s="8"/>
      <c r="GRX99" s="8"/>
      <c r="GRY99" s="8"/>
      <c r="GRZ99" s="8"/>
      <c r="GSA99" s="8"/>
      <c r="GSB99" s="8"/>
      <c r="GSC99" s="8"/>
      <c r="GSD99" s="8"/>
      <c r="GSE99" s="8"/>
      <c r="GSF99" s="8"/>
      <c r="GSG99" s="8"/>
      <c r="GSH99" s="8"/>
      <c r="GSI99" s="8"/>
      <c r="GSJ99" s="8"/>
      <c r="GSK99" s="8"/>
      <c r="GSL99" s="8"/>
      <c r="GSM99" s="8"/>
      <c r="GSN99" s="8"/>
      <c r="GSO99" s="8"/>
      <c r="GSP99" s="8"/>
      <c r="GSQ99" s="8"/>
      <c r="GSR99" s="8"/>
      <c r="GSS99" s="8"/>
      <c r="GST99" s="8"/>
      <c r="GSU99" s="8"/>
      <c r="GSV99" s="8"/>
      <c r="GSW99" s="8"/>
      <c r="GSX99" s="8"/>
      <c r="GSY99" s="8"/>
      <c r="GSZ99" s="8"/>
      <c r="GTA99" s="8"/>
      <c r="GTB99" s="8"/>
      <c r="GTC99" s="8"/>
      <c r="GTD99" s="8"/>
      <c r="GTE99" s="8"/>
      <c r="GTF99" s="8"/>
      <c r="GTG99" s="8"/>
      <c r="GTH99" s="8"/>
      <c r="GTI99" s="8"/>
      <c r="GTJ99" s="8"/>
      <c r="GTK99" s="8"/>
      <c r="GTL99" s="8"/>
      <c r="GTM99" s="8"/>
      <c r="GTN99" s="8"/>
      <c r="GTO99" s="8"/>
      <c r="GTP99" s="8"/>
      <c r="GTQ99" s="8"/>
      <c r="GTR99" s="8"/>
      <c r="GTS99" s="8"/>
      <c r="GTT99" s="8"/>
      <c r="GTU99" s="8"/>
      <c r="GTV99" s="8"/>
      <c r="GTW99" s="8"/>
      <c r="GTX99" s="8"/>
      <c r="GTY99" s="8"/>
      <c r="GTZ99" s="8"/>
      <c r="GUA99" s="8"/>
      <c r="GUB99" s="8"/>
      <c r="GUC99" s="8"/>
      <c r="GUD99" s="8"/>
      <c r="GUE99" s="8"/>
      <c r="GUF99" s="8"/>
      <c r="GUG99" s="8"/>
      <c r="GUH99" s="8"/>
      <c r="GUI99" s="8"/>
      <c r="GUJ99" s="8"/>
      <c r="GUK99" s="8"/>
      <c r="GUL99" s="8"/>
      <c r="GUM99" s="8"/>
      <c r="GUN99" s="8"/>
      <c r="GUO99" s="8"/>
      <c r="GUP99" s="8"/>
      <c r="GUQ99" s="8"/>
      <c r="GUR99" s="8"/>
      <c r="GUS99" s="8"/>
      <c r="GUT99" s="8"/>
      <c r="GUU99" s="8"/>
      <c r="GUV99" s="8"/>
      <c r="GUW99" s="8"/>
      <c r="GUX99" s="8"/>
      <c r="GUY99" s="8"/>
      <c r="GUZ99" s="8"/>
      <c r="GVA99" s="8"/>
      <c r="GVB99" s="8"/>
      <c r="GVC99" s="8"/>
      <c r="GVD99" s="8"/>
      <c r="GVE99" s="8"/>
      <c r="GVF99" s="8"/>
      <c r="GVG99" s="8"/>
      <c r="GVH99" s="8"/>
      <c r="GVI99" s="8"/>
      <c r="GVJ99" s="8"/>
      <c r="GVK99" s="8"/>
      <c r="GVL99" s="8"/>
      <c r="GVM99" s="8"/>
      <c r="GVN99" s="8"/>
      <c r="GVO99" s="8"/>
      <c r="GVP99" s="8"/>
      <c r="GVQ99" s="8"/>
      <c r="GVR99" s="8"/>
      <c r="GVS99" s="8"/>
      <c r="GVT99" s="8"/>
      <c r="GVU99" s="8"/>
      <c r="GVV99" s="8"/>
      <c r="GVW99" s="8"/>
      <c r="GVX99" s="8"/>
      <c r="GVY99" s="8"/>
      <c r="GVZ99" s="8"/>
      <c r="GWA99" s="8"/>
      <c r="GWB99" s="8"/>
      <c r="GWC99" s="8"/>
      <c r="GWD99" s="8"/>
      <c r="GWE99" s="8"/>
      <c r="GWF99" s="8"/>
      <c r="GWG99" s="8"/>
      <c r="GWH99" s="8"/>
      <c r="GWI99" s="8"/>
      <c r="GWJ99" s="8"/>
      <c r="GWK99" s="8"/>
      <c r="GWL99" s="8"/>
      <c r="GWM99" s="8"/>
      <c r="GWN99" s="8"/>
      <c r="GWO99" s="8"/>
      <c r="GWP99" s="8"/>
      <c r="GWQ99" s="8"/>
      <c r="GWR99" s="8"/>
      <c r="GWS99" s="8"/>
      <c r="GWT99" s="8"/>
      <c r="GWU99" s="8"/>
      <c r="GWV99" s="8"/>
      <c r="GWW99" s="8"/>
      <c r="GWX99" s="8"/>
      <c r="GWY99" s="8"/>
      <c r="GWZ99" s="8"/>
      <c r="GXA99" s="8"/>
      <c r="GXB99" s="8"/>
      <c r="GXC99" s="8"/>
      <c r="GXD99" s="8"/>
      <c r="GXE99" s="8"/>
      <c r="GXF99" s="8"/>
      <c r="GXG99" s="8"/>
      <c r="GXH99" s="8"/>
      <c r="GXI99" s="8"/>
      <c r="GXJ99" s="8"/>
      <c r="GXK99" s="8"/>
      <c r="GXL99" s="8"/>
      <c r="GXM99" s="8"/>
      <c r="GXN99" s="8"/>
      <c r="GXO99" s="8"/>
      <c r="GXP99" s="8"/>
      <c r="GXQ99" s="8"/>
      <c r="GXR99" s="8"/>
      <c r="GXS99" s="8"/>
      <c r="GXT99" s="8"/>
      <c r="GXU99" s="8"/>
      <c r="GXV99" s="8"/>
      <c r="GXW99" s="8"/>
      <c r="GXX99" s="8"/>
      <c r="GXY99" s="8"/>
      <c r="GXZ99" s="8"/>
      <c r="GYA99" s="8"/>
      <c r="GYB99" s="8"/>
      <c r="GYC99" s="8"/>
      <c r="GYD99" s="8"/>
      <c r="GYE99" s="8"/>
      <c r="GYF99" s="8"/>
      <c r="GYG99" s="8"/>
      <c r="GYH99" s="8"/>
      <c r="GYI99" s="8"/>
      <c r="GYJ99" s="8"/>
      <c r="GYK99" s="8"/>
      <c r="GYL99" s="8"/>
      <c r="GYM99" s="8"/>
      <c r="GYN99" s="8"/>
      <c r="GYO99" s="8"/>
      <c r="GYP99" s="8"/>
      <c r="GYQ99" s="8"/>
      <c r="GYR99" s="8"/>
      <c r="GYS99" s="8"/>
      <c r="GYT99" s="8"/>
      <c r="GYU99" s="8"/>
      <c r="GYV99" s="8"/>
      <c r="GYW99" s="8"/>
      <c r="GYX99" s="8"/>
      <c r="GYY99" s="8"/>
      <c r="GYZ99" s="8"/>
      <c r="GZA99" s="8"/>
      <c r="GZB99" s="8"/>
      <c r="GZC99" s="8"/>
      <c r="GZD99" s="8"/>
      <c r="GZE99" s="8"/>
      <c r="GZF99" s="8"/>
      <c r="GZG99" s="8"/>
      <c r="GZH99" s="8"/>
      <c r="GZI99" s="8"/>
      <c r="GZJ99" s="8"/>
      <c r="GZK99" s="8"/>
      <c r="GZL99" s="8"/>
      <c r="GZM99" s="8"/>
      <c r="GZN99" s="8"/>
      <c r="GZO99" s="8"/>
      <c r="GZP99" s="8"/>
      <c r="GZQ99" s="8"/>
      <c r="GZR99" s="8"/>
      <c r="GZS99" s="8"/>
      <c r="GZT99" s="8"/>
      <c r="GZU99" s="8"/>
      <c r="GZV99" s="8"/>
      <c r="GZW99" s="8"/>
      <c r="GZX99" s="8"/>
      <c r="GZY99" s="8"/>
      <c r="GZZ99" s="8"/>
      <c r="HAA99" s="8"/>
      <c r="HAB99" s="8"/>
      <c r="HAC99" s="8"/>
      <c r="HAD99" s="8"/>
      <c r="HAE99" s="8"/>
      <c r="HAF99" s="8"/>
      <c r="HAG99" s="8"/>
      <c r="HAH99" s="8"/>
      <c r="HAI99" s="8"/>
      <c r="HAJ99" s="8"/>
      <c r="HAK99" s="8"/>
      <c r="HAL99" s="8"/>
      <c r="HAM99" s="8"/>
      <c r="HAN99" s="8"/>
      <c r="HAO99" s="8"/>
      <c r="HAP99" s="8"/>
      <c r="HAQ99" s="8"/>
      <c r="HAR99" s="8"/>
      <c r="HAS99" s="8"/>
      <c r="HAT99" s="8"/>
      <c r="HAU99" s="8"/>
      <c r="HAV99" s="8"/>
      <c r="HAW99" s="8"/>
      <c r="HAX99" s="8"/>
      <c r="HAY99" s="8"/>
      <c r="HAZ99" s="8"/>
      <c r="HBA99" s="8"/>
      <c r="HBB99" s="8"/>
      <c r="HBC99" s="8"/>
      <c r="HBD99" s="8"/>
      <c r="HBE99" s="8"/>
      <c r="HBF99" s="8"/>
      <c r="HBG99" s="8"/>
      <c r="HBH99" s="8"/>
      <c r="HBI99" s="8"/>
      <c r="HBJ99" s="8"/>
      <c r="HBK99" s="8"/>
      <c r="HBL99" s="8"/>
      <c r="HBM99" s="8"/>
      <c r="HBN99" s="8"/>
      <c r="HBO99" s="8"/>
      <c r="HBP99" s="8"/>
      <c r="HBQ99" s="8"/>
      <c r="HBR99" s="8"/>
      <c r="HBS99" s="8"/>
      <c r="HBT99" s="8"/>
      <c r="HBU99" s="8"/>
      <c r="HBV99" s="8"/>
      <c r="HBW99" s="8"/>
      <c r="HBX99" s="8"/>
      <c r="HBY99" s="8"/>
      <c r="HBZ99" s="8"/>
      <c r="HCA99" s="8"/>
      <c r="HCB99" s="8"/>
      <c r="HCC99" s="8"/>
      <c r="HCD99" s="8"/>
      <c r="HCE99" s="8"/>
      <c r="HCF99" s="8"/>
      <c r="HCG99" s="8"/>
      <c r="HCH99" s="8"/>
      <c r="HCI99" s="8"/>
      <c r="HCJ99" s="8"/>
      <c r="HCK99" s="8"/>
      <c r="HCL99" s="8"/>
      <c r="HCM99" s="8"/>
      <c r="HCN99" s="8"/>
      <c r="HCO99" s="8"/>
      <c r="HCP99" s="8"/>
      <c r="HCQ99" s="8"/>
      <c r="HCR99" s="8"/>
      <c r="HCS99" s="8"/>
      <c r="HCT99" s="8"/>
      <c r="HCU99" s="8"/>
      <c r="HCV99" s="8"/>
      <c r="HCW99" s="8"/>
      <c r="HCX99" s="8"/>
      <c r="HCY99" s="8"/>
      <c r="HCZ99" s="8"/>
      <c r="HDA99" s="8"/>
      <c r="HDB99" s="8"/>
      <c r="HDC99" s="8"/>
      <c r="HDD99" s="8"/>
      <c r="HDE99" s="8"/>
      <c r="HDF99" s="8"/>
      <c r="HDG99" s="8"/>
      <c r="HDH99" s="8"/>
      <c r="HDI99" s="8"/>
      <c r="HDJ99" s="8"/>
      <c r="HDK99" s="8"/>
      <c r="HDL99" s="8"/>
      <c r="HDM99" s="8"/>
      <c r="HDN99" s="8"/>
      <c r="HDO99" s="8"/>
      <c r="HDP99" s="8"/>
      <c r="HDQ99" s="8"/>
      <c r="HDR99" s="8"/>
      <c r="HDS99" s="8"/>
      <c r="HDT99" s="8"/>
      <c r="HDU99" s="8"/>
      <c r="HDV99" s="8"/>
      <c r="HDW99" s="8"/>
      <c r="HDX99" s="8"/>
      <c r="HDY99" s="8"/>
      <c r="HDZ99" s="8"/>
      <c r="HEA99" s="8"/>
      <c r="HEB99" s="8"/>
      <c r="HEC99" s="8"/>
      <c r="HED99" s="8"/>
      <c r="HEE99" s="8"/>
      <c r="HEF99" s="8"/>
      <c r="HEG99" s="8"/>
      <c r="HEH99" s="8"/>
      <c r="HEI99" s="8"/>
      <c r="HEJ99" s="8"/>
      <c r="HEK99" s="8"/>
      <c r="HEL99" s="8"/>
      <c r="HEM99" s="8"/>
      <c r="HEN99" s="8"/>
      <c r="HEO99" s="8"/>
      <c r="HEP99" s="8"/>
      <c r="HEQ99" s="8"/>
      <c r="HER99" s="8"/>
      <c r="HES99" s="8"/>
      <c r="HET99" s="8"/>
      <c r="HEU99" s="8"/>
      <c r="HEV99" s="8"/>
      <c r="HEW99" s="8"/>
      <c r="HEX99" s="8"/>
      <c r="HEY99" s="8"/>
      <c r="HEZ99" s="8"/>
      <c r="HFA99" s="8"/>
      <c r="HFB99" s="8"/>
      <c r="HFC99" s="8"/>
      <c r="HFD99" s="8"/>
      <c r="HFE99" s="8"/>
      <c r="HFF99" s="8"/>
      <c r="HFG99" s="8"/>
      <c r="HFH99" s="8"/>
      <c r="HFI99" s="8"/>
      <c r="HFJ99" s="8"/>
      <c r="HFK99" s="8"/>
      <c r="HFL99" s="8"/>
      <c r="HFM99" s="8"/>
      <c r="HFN99" s="8"/>
      <c r="HFO99" s="8"/>
      <c r="HFP99" s="8"/>
      <c r="HFQ99" s="8"/>
      <c r="HFR99" s="8"/>
      <c r="HFS99" s="8"/>
      <c r="HFT99" s="8"/>
      <c r="HFU99" s="8"/>
      <c r="HFV99" s="8"/>
      <c r="HFW99" s="8"/>
      <c r="HFX99" s="8"/>
      <c r="HFY99" s="8"/>
      <c r="HFZ99" s="8"/>
      <c r="HGA99" s="8"/>
      <c r="HGB99" s="8"/>
      <c r="HGC99" s="8"/>
      <c r="HGD99" s="8"/>
      <c r="HGE99" s="8"/>
      <c r="HGF99" s="8"/>
      <c r="HGG99" s="8"/>
      <c r="HGH99" s="8"/>
      <c r="HGI99" s="8"/>
      <c r="HGJ99" s="8"/>
      <c r="HGK99" s="8"/>
      <c r="HGL99" s="8"/>
      <c r="HGM99" s="8"/>
      <c r="HGN99" s="8"/>
      <c r="HGO99" s="8"/>
      <c r="HGP99" s="8"/>
      <c r="HGQ99" s="8"/>
      <c r="HGR99" s="8"/>
      <c r="HGS99" s="8"/>
      <c r="HGT99" s="8"/>
      <c r="HGU99" s="8"/>
      <c r="HGV99" s="8"/>
      <c r="HGW99" s="8"/>
      <c r="HGX99" s="8"/>
      <c r="HGY99" s="8"/>
      <c r="HGZ99" s="8"/>
      <c r="HHA99" s="8"/>
      <c r="HHB99" s="8"/>
      <c r="HHC99" s="8"/>
      <c r="HHD99" s="8"/>
      <c r="HHE99" s="8"/>
      <c r="HHF99" s="8"/>
      <c r="HHG99" s="8"/>
      <c r="HHH99" s="8"/>
      <c r="HHI99" s="8"/>
      <c r="HHJ99" s="8"/>
      <c r="HHK99" s="8"/>
      <c r="HHL99" s="8"/>
      <c r="HHM99" s="8"/>
      <c r="HHN99" s="8"/>
      <c r="HHO99" s="8"/>
      <c r="HHP99" s="8"/>
      <c r="HHQ99" s="8"/>
      <c r="HHR99" s="8"/>
      <c r="HHS99" s="8"/>
      <c r="HHT99" s="8"/>
      <c r="HHU99" s="8"/>
      <c r="HHV99" s="8"/>
      <c r="HHW99" s="8"/>
      <c r="HHX99" s="8"/>
      <c r="HHY99" s="8"/>
      <c r="HHZ99" s="8"/>
      <c r="HIA99" s="8"/>
      <c r="HIB99" s="8"/>
      <c r="HIC99" s="8"/>
      <c r="HID99" s="8"/>
      <c r="HIE99" s="8"/>
      <c r="HIF99" s="8"/>
      <c r="HIG99" s="8"/>
      <c r="HIH99" s="8"/>
      <c r="HII99" s="8"/>
      <c r="HIJ99" s="8"/>
      <c r="HIK99" s="8"/>
      <c r="HIL99" s="8"/>
      <c r="HIM99" s="8"/>
      <c r="HIN99" s="8"/>
      <c r="HIO99" s="8"/>
      <c r="HIP99" s="8"/>
      <c r="HIQ99" s="8"/>
      <c r="HIR99" s="8"/>
      <c r="HIS99" s="8"/>
      <c r="HIT99" s="8"/>
      <c r="HIU99" s="8"/>
      <c r="HIV99" s="8"/>
      <c r="HIW99" s="8"/>
      <c r="HIX99" s="8"/>
      <c r="HIY99" s="8"/>
      <c r="HIZ99" s="8"/>
      <c r="HJA99" s="8"/>
      <c r="HJB99" s="8"/>
      <c r="HJC99" s="8"/>
      <c r="HJD99" s="8"/>
      <c r="HJE99" s="8"/>
      <c r="HJF99" s="8"/>
      <c r="HJG99" s="8"/>
      <c r="HJH99" s="8"/>
      <c r="HJI99" s="8"/>
      <c r="HJJ99" s="8"/>
      <c r="HJK99" s="8"/>
      <c r="HJL99" s="8"/>
      <c r="HJM99" s="8"/>
      <c r="HJN99" s="8"/>
      <c r="HJO99" s="8"/>
      <c r="HJP99" s="8"/>
      <c r="HJQ99" s="8"/>
      <c r="HJR99" s="8"/>
      <c r="HJS99" s="8"/>
      <c r="HJT99" s="8"/>
      <c r="HJU99" s="8"/>
      <c r="HJV99" s="8"/>
      <c r="HJW99" s="8"/>
      <c r="HJX99" s="8"/>
      <c r="HJY99" s="8"/>
      <c r="HJZ99" s="8"/>
      <c r="HKA99" s="8"/>
      <c r="HKB99" s="8"/>
      <c r="HKC99" s="8"/>
      <c r="HKD99" s="8"/>
      <c r="HKE99" s="8"/>
      <c r="HKF99" s="8"/>
      <c r="HKG99" s="8"/>
      <c r="HKH99" s="8"/>
      <c r="HKI99" s="8"/>
      <c r="HKJ99" s="8"/>
      <c r="HKK99" s="8"/>
      <c r="HKL99" s="8"/>
      <c r="HKM99" s="8"/>
      <c r="HKN99" s="8"/>
      <c r="HKO99" s="8"/>
      <c r="HKP99" s="8"/>
      <c r="HKQ99" s="8"/>
      <c r="HKR99" s="8"/>
      <c r="HKS99" s="8"/>
      <c r="HKT99" s="8"/>
      <c r="HKU99" s="8"/>
      <c r="HKV99" s="8"/>
      <c r="HKW99" s="8"/>
      <c r="HKX99" s="8"/>
      <c r="HKY99" s="8"/>
      <c r="HKZ99" s="8"/>
      <c r="HLA99" s="8"/>
      <c r="HLB99" s="8"/>
      <c r="HLC99" s="8"/>
      <c r="HLD99" s="8"/>
      <c r="HLE99" s="8"/>
      <c r="HLF99" s="8"/>
      <c r="HLG99" s="8"/>
      <c r="HLH99" s="8"/>
      <c r="HLI99" s="8"/>
      <c r="HLJ99" s="8"/>
      <c r="HLK99" s="8"/>
      <c r="HLL99" s="8"/>
      <c r="HLM99" s="8"/>
      <c r="HLN99" s="8"/>
      <c r="HLO99" s="8"/>
      <c r="HLP99" s="8"/>
      <c r="HLQ99" s="8"/>
      <c r="HLR99" s="8"/>
      <c r="HLS99" s="8"/>
      <c r="HLT99" s="8"/>
      <c r="HLU99" s="8"/>
      <c r="HLV99" s="8"/>
      <c r="HLW99" s="8"/>
      <c r="HLX99" s="8"/>
      <c r="HLY99" s="8"/>
      <c r="HLZ99" s="8"/>
      <c r="HMA99" s="8"/>
      <c r="HMB99" s="8"/>
      <c r="HMC99" s="8"/>
      <c r="HMD99" s="8"/>
      <c r="HME99" s="8"/>
      <c r="HMF99" s="8"/>
      <c r="HMG99" s="8"/>
      <c r="HMH99" s="8"/>
      <c r="HMI99" s="8"/>
      <c r="HMJ99" s="8"/>
      <c r="HMK99" s="8"/>
      <c r="HML99" s="8"/>
      <c r="HMM99" s="8"/>
      <c r="HMN99" s="8"/>
      <c r="HMO99" s="8"/>
      <c r="HMP99" s="8"/>
      <c r="HMQ99" s="8"/>
      <c r="HMR99" s="8"/>
      <c r="HMS99" s="8"/>
      <c r="HMT99" s="8"/>
      <c r="HMU99" s="8"/>
      <c r="HMV99" s="8"/>
      <c r="HMW99" s="8"/>
      <c r="HMX99" s="8"/>
      <c r="HMY99" s="8"/>
      <c r="HMZ99" s="8"/>
      <c r="HNA99" s="8"/>
      <c r="HNB99" s="8"/>
      <c r="HNC99" s="8"/>
      <c r="HND99" s="8"/>
      <c r="HNE99" s="8"/>
      <c r="HNF99" s="8"/>
      <c r="HNG99" s="8"/>
      <c r="HNH99" s="8"/>
      <c r="HNI99" s="8"/>
      <c r="HNJ99" s="8"/>
      <c r="HNK99" s="8"/>
      <c r="HNL99" s="8"/>
      <c r="HNM99" s="8"/>
      <c r="HNN99" s="8"/>
      <c r="HNO99" s="8"/>
      <c r="HNP99" s="8"/>
      <c r="HNQ99" s="8"/>
      <c r="HNR99" s="8"/>
      <c r="HNS99" s="8"/>
      <c r="HNT99" s="8"/>
      <c r="HNU99" s="8"/>
      <c r="HNV99" s="8"/>
      <c r="HNW99" s="8"/>
      <c r="HNX99" s="8"/>
      <c r="HNY99" s="8"/>
      <c r="HNZ99" s="8"/>
      <c r="HOA99" s="8"/>
      <c r="HOB99" s="8"/>
      <c r="HOC99" s="8"/>
      <c r="HOD99" s="8"/>
      <c r="HOE99" s="8"/>
      <c r="HOF99" s="8"/>
      <c r="HOG99" s="8"/>
      <c r="HOH99" s="8"/>
      <c r="HOI99" s="8"/>
      <c r="HOJ99" s="8"/>
      <c r="HOK99" s="8"/>
      <c r="HOL99" s="8"/>
      <c r="HOM99" s="8"/>
      <c r="HON99" s="8"/>
      <c r="HOO99" s="8"/>
      <c r="HOP99" s="8"/>
      <c r="HOQ99" s="8"/>
      <c r="HOR99" s="8"/>
      <c r="HOS99" s="8"/>
      <c r="HOT99" s="8"/>
      <c r="HOU99" s="8"/>
      <c r="HOV99" s="8"/>
      <c r="HOW99" s="8"/>
      <c r="HOX99" s="8"/>
      <c r="HOY99" s="8"/>
      <c r="HOZ99" s="8"/>
      <c r="HPA99" s="8"/>
      <c r="HPB99" s="8"/>
      <c r="HPC99" s="8"/>
      <c r="HPD99" s="8"/>
      <c r="HPE99" s="8"/>
      <c r="HPF99" s="8"/>
      <c r="HPG99" s="8"/>
      <c r="HPH99" s="8"/>
      <c r="HPI99" s="8"/>
      <c r="HPJ99" s="8"/>
      <c r="HPK99" s="8"/>
      <c r="HPL99" s="8"/>
      <c r="HPM99" s="8"/>
      <c r="HPN99" s="8"/>
      <c r="HPO99" s="8"/>
      <c r="HPP99" s="8"/>
      <c r="HPQ99" s="8"/>
      <c r="HPR99" s="8"/>
      <c r="HPS99" s="8"/>
      <c r="HPT99" s="8"/>
      <c r="HPU99" s="8"/>
      <c r="HPV99" s="8"/>
      <c r="HPW99" s="8"/>
      <c r="HPX99" s="8"/>
      <c r="HPY99" s="8"/>
      <c r="HPZ99" s="8"/>
      <c r="HQA99" s="8"/>
      <c r="HQB99" s="8"/>
      <c r="HQC99" s="8"/>
      <c r="HQD99" s="8"/>
      <c r="HQE99" s="8"/>
      <c r="HQF99" s="8"/>
      <c r="HQG99" s="8"/>
      <c r="HQH99" s="8"/>
      <c r="HQI99" s="8"/>
      <c r="HQJ99" s="8"/>
      <c r="HQK99" s="8"/>
      <c r="HQL99" s="8"/>
      <c r="HQM99" s="8"/>
      <c r="HQN99" s="8"/>
      <c r="HQO99" s="8"/>
      <c r="HQP99" s="8"/>
      <c r="HQQ99" s="8"/>
      <c r="HQR99" s="8"/>
      <c r="HQS99" s="8"/>
      <c r="HQT99" s="8"/>
      <c r="HQU99" s="8"/>
      <c r="HQV99" s="8"/>
      <c r="HQW99" s="8"/>
      <c r="HQX99" s="8"/>
      <c r="HQY99" s="8"/>
      <c r="HQZ99" s="8"/>
      <c r="HRA99" s="8"/>
      <c r="HRB99" s="8"/>
      <c r="HRC99" s="8"/>
      <c r="HRD99" s="8"/>
      <c r="HRE99" s="8"/>
      <c r="HRF99" s="8"/>
      <c r="HRG99" s="8"/>
      <c r="HRH99" s="8"/>
      <c r="HRI99" s="8"/>
      <c r="HRJ99" s="8"/>
      <c r="HRK99" s="8"/>
      <c r="HRL99" s="8"/>
      <c r="HRM99" s="8"/>
      <c r="HRN99" s="8"/>
      <c r="HRO99" s="8"/>
      <c r="HRP99" s="8"/>
      <c r="HRQ99" s="8"/>
      <c r="HRR99" s="8"/>
      <c r="HRS99" s="8"/>
      <c r="HRT99" s="8"/>
      <c r="HRU99" s="8"/>
      <c r="HRV99" s="8"/>
      <c r="HRW99" s="8"/>
      <c r="HRX99" s="8"/>
      <c r="HRY99" s="8"/>
      <c r="HRZ99" s="8"/>
      <c r="HSA99" s="8"/>
      <c r="HSB99" s="8"/>
      <c r="HSC99" s="8"/>
      <c r="HSD99" s="8"/>
      <c r="HSE99" s="8"/>
      <c r="HSF99" s="8"/>
      <c r="HSG99" s="8"/>
      <c r="HSH99" s="8"/>
      <c r="HSI99" s="8"/>
      <c r="HSJ99" s="8"/>
      <c r="HSK99" s="8"/>
      <c r="HSL99" s="8"/>
      <c r="HSM99" s="8"/>
      <c r="HSN99" s="8"/>
      <c r="HSO99" s="8"/>
      <c r="HSP99" s="8"/>
      <c r="HSQ99" s="8"/>
      <c r="HSR99" s="8"/>
      <c r="HSS99" s="8"/>
      <c r="HST99" s="8"/>
      <c r="HSU99" s="8"/>
      <c r="HSV99" s="8"/>
      <c r="HSW99" s="8"/>
      <c r="HSX99" s="8"/>
      <c r="HSY99" s="8"/>
      <c r="HSZ99" s="8"/>
      <c r="HTA99" s="8"/>
      <c r="HTB99" s="8"/>
      <c r="HTC99" s="8"/>
      <c r="HTD99" s="8"/>
      <c r="HTE99" s="8"/>
      <c r="HTF99" s="8"/>
      <c r="HTG99" s="8"/>
      <c r="HTH99" s="8"/>
      <c r="HTI99" s="8"/>
      <c r="HTJ99" s="8"/>
      <c r="HTK99" s="8"/>
      <c r="HTL99" s="8"/>
      <c r="HTM99" s="8"/>
      <c r="HTN99" s="8"/>
      <c r="HTO99" s="8"/>
      <c r="HTP99" s="8"/>
      <c r="HTQ99" s="8"/>
      <c r="HTR99" s="8"/>
      <c r="HTS99" s="8"/>
      <c r="HTT99" s="8"/>
      <c r="HTU99" s="8"/>
      <c r="HTV99" s="8"/>
      <c r="HTW99" s="8"/>
      <c r="HTX99" s="8"/>
      <c r="HTY99" s="8"/>
      <c r="HTZ99" s="8"/>
      <c r="HUA99" s="8"/>
      <c r="HUB99" s="8"/>
      <c r="HUC99" s="8"/>
      <c r="HUD99" s="8"/>
      <c r="HUE99" s="8"/>
      <c r="HUF99" s="8"/>
      <c r="HUG99" s="8"/>
      <c r="HUH99" s="8"/>
      <c r="HUI99" s="8"/>
      <c r="HUJ99" s="8"/>
      <c r="HUK99" s="8"/>
      <c r="HUL99" s="8"/>
      <c r="HUM99" s="8"/>
      <c r="HUN99" s="8"/>
      <c r="HUO99" s="8"/>
      <c r="HUP99" s="8"/>
      <c r="HUQ99" s="8"/>
      <c r="HUR99" s="8"/>
      <c r="HUS99" s="8"/>
      <c r="HUT99" s="8"/>
      <c r="HUU99" s="8"/>
      <c r="HUV99" s="8"/>
      <c r="HUW99" s="8"/>
      <c r="HUX99" s="8"/>
      <c r="HUY99" s="8"/>
      <c r="HUZ99" s="8"/>
      <c r="HVA99" s="8"/>
      <c r="HVB99" s="8"/>
      <c r="HVC99" s="8"/>
      <c r="HVD99" s="8"/>
      <c r="HVE99" s="8"/>
      <c r="HVF99" s="8"/>
      <c r="HVG99" s="8"/>
      <c r="HVH99" s="8"/>
      <c r="HVI99" s="8"/>
      <c r="HVJ99" s="8"/>
      <c r="HVK99" s="8"/>
      <c r="HVL99" s="8"/>
      <c r="HVM99" s="8"/>
      <c r="HVN99" s="8"/>
      <c r="HVO99" s="8"/>
      <c r="HVP99" s="8"/>
      <c r="HVQ99" s="8"/>
      <c r="HVR99" s="8"/>
      <c r="HVS99" s="8"/>
      <c r="HVT99" s="8"/>
      <c r="HVU99" s="8"/>
      <c r="HVV99" s="8"/>
      <c r="HVW99" s="8"/>
      <c r="HVX99" s="8"/>
      <c r="HVY99" s="8"/>
      <c r="HVZ99" s="8"/>
      <c r="HWA99" s="8"/>
      <c r="HWB99" s="8"/>
      <c r="HWC99" s="8"/>
      <c r="HWD99" s="8"/>
      <c r="HWE99" s="8"/>
      <c r="HWF99" s="8"/>
      <c r="HWG99" s="8"/>
      <c r="HWH99" s="8"/>
      <c r="HWI99" s="8"/>
      <c r="HWJ99" s="8"/>
      <c r="HWK99" s="8"/>
      <c r="HWL99" s="8"/>
      <c r="HWM99" s="8"/>
      <c r="HWN99" s="8"/>
      <c r="HWO99" s="8"/>
      <c r="HWP99" s="8"/>
      <c r="HWQ99" s="8"/>
      <c r="HWR99" s="8"/>
      <c r="HWS99" s="8"/>
      <c r="HWT99" s="8"/>
      <c r="HWU99" s="8"/>
      <c r="HWV99" s="8"/>
      <c r="HWW99" s="8"/>
      <c r="HWX99" s="8"/>
      <c r="HWY99" s="8"/>
      <c r="HWZ99" s="8"/>
      <c r="HXA99" s="8"/>
      <c r="HXB99" s="8"/>
      <c r="HXC99" s="8"/>
      <c r="HXD99" s="8"/>
      <c r="HXE99" s="8"/>
      <c r="HXF99" s="8"/>
      <c r="HXG99" s="8"/>
      <c r="HXH99" s="8"/>
      <c r="HXI99" s="8"/>
      <c r="HXJ99" s="8"/>
      <c r="HXK99" s="8"/>
      <c r="HXL99" s="8"/>
      <c r="HXM99" s="8"/>
      <c r="HXN99" s="8"/>
      <c r="HXO99" s="8"/>
      <c r="HXP99" s="8"/>
      <c r="HXQ99" s="8"/>
      <c r="HXR99" s="8"/>
      <c r="HXS99" s="8"/>
      <c r="HXT99" s="8"/>
      <c r="HXU99" s="8"/>
      <c r="HXV99" s="8"/>
      <c r="HXW99" s="8"/>
      <c r="HXX99" s="8"/>
      <c r="HXY99" s="8"/>
      <c r="HXZ99" s="8"/>
      <c r="HYA99" s="8"/>
      <c r="HYB99" s="8"/>
      <c r="HYC99" s="8"/>
      <c r="HYD99" s="8"/>
      <c r="HYE99" s="8"/>
      <c r="HYF99" s="8"/>
      <c r="HYG99" s="8"/>
      <c r="HYH99" s="8"/>
      <c r="HYI99" s="8"/>
      <c r="HYJ99" s="8"/>
      <c r="HYK99" s="8"/>
      <c r="HYL99" s="8"/>
      <c r="HYM99" s="8"/>
      <c r="HYN99" s="8"/>
      <c r="HYO99" s="8"/>
      <c r="HYP99" s="8"/>
      <c r="HYQ99" s="8"/>
      <c r="HYR99" s="8"/>
      <c r="HYS99" s="8"/>
      <c r="HYT99" s="8"/>
      <c r="HYU99" s="8"/>
      <c r="HYV99" s="8"/>
      <c r="HYW99" s="8"/>
      <c r="HYX99" s="8"/>
      <c r="HYY99" s="8"/>
      <c r="HYZ99" s="8"/>
      <c r="HZA99" s="8"/>
      <c r="HZB99" s="8"/>
      <c r="HZC99" s="8"/>
      <c r="HZD99" s="8"/>
      <c r="HZE99" s="8"/>
      <c r="HZF99" s="8"/>
      <c r="HZG99" s="8"/>
      <c r="HZH99" s="8"/>
      <c r="HZI99" s="8"/>
      <c r="HZJ99" s="8"/>
      <c r="HZK99" s="8"/>
      <c r="HZL99" s="8"/>
      <c r="HZM99" s="8"/>
      <c r="HZN99" s="8"/>
      <c r="HZO99" s="8"/>
      <c r="HZP99" s="8"/>
      <c r="HZQ99" s="8"/>
      <c r="HZR99" s="8"/>
      <c r="HZS99" s="8"/>
      <c r="HZT99" s="8"/>
      <c r="HZU99" s="8"/>
      <c r="HZV99" s="8"/>
      <c r="HZW99" s="8"/>
      <c r="HZX99" s="8"/>
      <c r="HZY99" s="8"/>
      <c r="HZZ99" s="8"/>
      <c r="IAA99" s="8"/>
      <c r="IAB99" s="8"/>
      <c r="IAC99" s="8"/>
      <c r="IAD99" s="8"/>
      <c r="IAE99" s="8"/>
      <c r="IAF99" s="8"/>
      <c r="IAG99" s="8"/>
      <c r="IAH99" s="8"/>
      <c r="IAI99" s="8"/>
      <c r="IAJ99" s="8"/>
      <c r="IAK99" s="8"/>
      <c r="IAL99" s="8"/>
      <c r="IAM99" s="8"/>
      <c r="IAN99" s="8"/>
      <c r="IAO99" s="8"/>
      <c r="IAP99" s="8"/>
      <c r="IAQ99" s="8"/>
      <c r="IAR99" s="8"/>
      <c r="IAS99" s="8"/>
      <c r="IAT99" s="8"/>
      <c r="IAU99" s="8"/>
      <c r="IAV99" s="8"/>
      <c r="IAW99" s="8"/>
      <c r="IAX99" s="8"/>
      <c r="IAY99" s="8"/>
      <c r="IAZ99" s="8"/>
      <c r="IBA99" s="8"/>
      <c r="IBB99" s="8"/>
      <c r="IBC99" s="8"/>
      <c r="IBD99" s="8"/>
      <c r="IBE99" s="8"/>
      <c r="IBF99" s="8"/>
      <c r="IBG99" s="8"/>
      <c r="IBH99" s="8"/>
      <c r="IBI99" s="8"/>
      <c r="IBJ99" s="8"/>
      <c r="IBK99" s="8"/>
      <c r="IBL99" s="8"/>
      <c r="IBM99" s="8"/>
      <c r="IBN99" s="8"/>
      <c r="IBO99" s="8"/>
      <c r="IBP99" s="8"/>
      <c r="IBQ99" s="8"/>
      <c r="IBR99" s="8"/>
      <c r="IBS99" s="8"/>
      <c r="IBT99" s="8"/>
      <c r="IBU99" s="8"/>
      <c r="IBV99" s="8"/>
      <c r="IBW99" s="8"/>
      <c r="IBX99" s="8"/>
      <c r="IBY99" s="8"/>
      <c r="IBZ99" s="8"/>
      <c r="ICA99" s="8"/>
      <c r="ICB99" s="8"/>
      <c r="ICC99" s="8"/>
      <c r="ICD99" s="8"/>
      <c r="ICE99" s="8"/>
      <c r="ICF99" s="8"/>
      <c r="ICG99" s="8"/>
      <c r="ICH99" s="8"/>
      <c r="ICI99" s="8"/>
      <c r="ICJ99" s="8"/>
      <c r="ICK99" s="8"/>
      <c r="ICL99" s="8"/>
      <c r="ICM99" s="8"/>
      <c r="ICN99" s="8"/>
      <c r="ICO99" s="8"/>
      <c r="ICP99" s="8"/>
      <c r="ICQ99" s="8"/>
      <c r="ICR99" s="8"/>
      <c r="ICS99" s="8"/>
      <c r="ICT99" s="8"/>
      <c r="ICU99" s="8"/>
      <c r="ICV99" s="8"/>
      <c r="ICW99" s="8"/>
      <c r="ICX99" s="8"/>
      <c r="ICY99" s="8"/>
      <c r="ICZ99" s="8"/>
      <c r="IDA99" s="8"/>
      <c r="IDB99" s="8"/>
      <c r="IDC99" s="8"/>
      <c r="IDD99" s="8"/>
      <c r="IDE99" s="8"/>
      <c r="IDF99" s="8"/>
      <c r="IDG99" s="8"/>
      <c r="IDH99" s="8"/>
      <c r="IDI99" s="8"/>
      <c r="IDJ99" s="8"/>
      <c r="IDK99" s="8"/>
      <c r="IDL99" s="8"/>
      <c r="IDM99" s="8"/>
      <c r="IDN99" s="8"/>
      <c r="IDO99" s="8"/>
      <c r="IDP99" s="8"/>
      <c r="IDQ99" s="8"/>
      <c r="IDR99" s="8"/>
      <c r="IDS99" s="8"/>
      <c r="IDT99" s="8"/>
      <c r="IDU99" s="8"/>
      <c r="IDV99" s="8"/>
      <c r="IDW99" s="8"/>
      <c r="IDX99" s="8"/>
      <c r="IDY99" s="8"/>
      <c r="IDZ99" s="8"/>
      <c r="IEA99" s="8"/>
      <c r="IEB99" s="8"/>
      <c r="IEC99" s="8"/>
      <c r="IED99" s="8"/>
      <c r="IEE99" s="8"/>
      <c r="IEF99" s="8"/>
      <c r="IEG99" s="8"/>
      <c r="IEH99" s="8"/>
      <c r="IEI99" s="8"/>
      <c r="IEJ99" s="8"/>
      <c r="IEK99" s="8"/>
      <c r="IEL99" s="8"/>
      <c r="IEM99" s="8"/>
      <c r="IEN99" s="8"/>
      <c r="IEO99" s="8"/>
      <c r="IEP99" s="8"/>
      <c r="IEQ99" s="8"/>
      <c r="IER99" s="8"/>
      <c r="IES99" s="8"/>
      <c r="IET99" s="8"/>
      <c r="IEU99" s="8"/>
      <c r="IEV99" s="8"/>
      <c r="IEW99" s="8"/>
      <c r="IEX99" s="8"/>
      <c r="IEY99" s="8"/>
      <c r="IEZ99" s="8"/>
      <c r="IFA99" s="8"/>
      <c r="IFB99" s="8"/>
      <c r="IFC99" s="8"/>
      <c r="IFD99" s="8"/>
      <c r="IFE99" s="8"/>
      <c r="IFF99" s="8"/>
      <c r="IFG99" s="8"/>
      <c r="IFH99" s="8"/>
      <c r="IFI99" s="8"/>
      <c r="IFJ99" s="8"/>
      <c r="IFK99" s="8"/>
      <c r="IFL99" s="8"/>
      <c r="IFM99" s="8"/>
      <c r="IFN99" s="8"/>
      <c r="IFO99" s="8"/>
      <c r="IFP99" s="8"/>
      <c r="IFQ99" s="8"/>
      <c r="IFR99" s="8"/>
      <c r="IFS99" s="8"/>
      <c r="IFT99" s="8"/>
      <c r="IFU99" s="8"/>
      <c r="IFV99" s="8"/>
      <c r="IFW99" s="8"/>
      <c r="IFX99" s="8"/>
      <c r="IFY99" s="8"/>
      <c r="IFZ99" s="8"/>
      <c r="IGA99" s="8"/>
      <c r="IGB99" s="8"/>
      <c r="IGC99" s="8"/>
      <c r="IGD99" s="8"/>
      <c r="IGE99" s="8"/>
      <c r="IGF99" s="8"/>
      <c r="IGG99" s="8"/>
      <c r="IGH99" s="8"/>
      <c r="IGI99" s="8"/>
      <c r="IGJ99" s="8"/>
      <c r="IGK99" s="8"/>
      <c r="IGL99" s="8"/>
      <c r="IGM99" s="8"/>
      <c r="IGN99" s="8"/>
      <c r="IGO99" s="8"/>
      <c r="IGP99" s="8"/>
      <c r="IGQ99" s="8"/>
      <c r="IGR99" s="8"/>
      <c r="IGS99" s="8"/>
      <c r="IGT99" s="8"/>
      <c r="IGU99" s="8"/>
      <c r="IGV99" s="8"/>
      <c r="IGW99" s="8"/>
      <c r="IGX99" s="8"/>
      <c r="IGY99" s="8"/>
      <c r="IGZ99" s="8"/>
      <c r="IHA99" s="8"/>
      <c r="IHB99" s="8"/>
      <c r="IHC99" s="8"/>
      <c r="IHD99" s="8"/>
      <c r="IHE99" s="8"/>
      <c r="IHF99" s="8"/>
      <c r="IHG99" s="8"/>
      <c r="IHH99" s="8"/>
      <c r="IHI99" s="8"/>
      <c r="IHJ99" s="8"/>
      <c r="IHK99" s="8"/>
      <c r="IHL99" s="8"/>
      <c r="IHM99" s="8"/>
      <c r="IHN99" s="8"/>
      <c r="IHO99" s="8"/>
      <c r="IHP99" s="8"/>
      <c r="IHQ99" s="8"/>
      <c r="IHR99" s="8"/>
      <c r="IHS99" s="8"/>
      <c r="IHT99" s="8"/>
      <c r="IHU99" s="8"/>
      <c r="IHV99" s="8"/>
      <c r="IHW99" s="8"/>
      <c r="IHX99" s="8"/>
      <c r="IHY99" s="8"/>
      <c r="IHZ99" s="8"/>
      <c r="IIA99" s="8"/>
      <c r="IIB99" s="8"/>
      <c r="IIC99" s="8"/>
      <c r="IID99" s="8"/>
      <c r="IIE99" s="8"/>
      <c r="IIF99" s="8"/>
      <c r="IIG99" s="8"/>
      <c r="IIH99" s="8"/>
      <c r="III99" s="8"/>
      <c r="IIJ99" s="8"/>
      <c r="IIK99" s="8"/>
      <c r="IIL99" s="8"/>
      <c r="IIM99" s="8"/>
      <c r="IIN99" s="8"/>
      <c r="IIO99" s="8"/>
      <c r="IIP99" s="8"/>
      <c r="IIQ99" s="8"/>
      <c r="IIR99" s="8"/>
      <c r="IIS99" s="8"/>
      <c r="IIT99" s="8"/>
      <c r="IIU99" s="8"/>
      <c r="IIV99" s="8"/>
      <c r="IIW99" s="8"/>
      <c r="IIX99" s="8"/>
      <c r="IIY99" s="8"/>
      <c r="IIZ99" s="8"/>
      <c r="IJA99" s="8"/>
      <c r="IJB99" s="8"/>
      <c r="IJC99" s="8"/>
      <c r="IJD99" s="8"/>
      <c r="IJE99" s="8"/>
      <c r="IJF99" s="8"/>
      <c r="IJG99" s="8"/>
      <c r="IJH99" s="8"/>
      <c r="IJI99" s="8"/>
      <c r="IJJ99" s="8"/>
      <c r="IJK99" s="8"/>
      <c r="IJL99" s="8"/>
      <c r="IJM99" s="8"/>
      <c r="IJN99" s="8"/>
      <c r="IJO99" s="8"/>
      <c r="IJP99" s="8"/>
      <c r="IJQ99" s="8"/>
      <c r="IJR99" s="8"/>
      <c r="IJS99" s="8"/>
      <c r="IJT99" s="8"/>
      <c r="IJU99" s="8"/>
      <c r="IJV99" s="8"/>
      <c r="IJW99" s="8"/>
      <c r="IJX99" s="8"/>
      <c r="IJY99" s="8"/>
      <c r="IJZ99" s="8"/>
      <c r="IKA99" s="8"/>
      <c r="IKB99" s="8"/>
      <c r="IKC99" s="8"/>
      <c r="IKD99" s="8"/>
      <c r="IKE99" s="8"/>
      <c r="IKF99" s="8"/>
      <c r="IKG99" s="8"/>
      <c r="IKH99" s="8"/>
      <c r="IKI99" s="8"/>
      <c r="IKJ99" s="8"/>
      <c r="IKK99" s="8"/>
      <c r="IKL99" s="8"/>
      <c r="IKM99" s="8"/>
      <c r="IKN99" s="8"/>
      <c r="IKO99" s="8"/>
      <c r="IKP99" s="8"/>
      <c r="IKQ99" s="8"/>
      <c r="IKR99" s="8"/>
      <c r="IKS99" s="8"/>
      <c r="IKT99" s="8"/>
      <c r="IKU99" s="8"/>
      <c r="IKV99" s="8"/>
      <c r="IKW99" s="8"/>
      <c r="IKX99" s="8"/>
      <c r="IKY99" s="8"/>
      <c r="IKZ99" s="8"/>
      <c r="ILA99" s="8"/>
      <c r="ILB99" s="8"/>
      <c r="ILC99" s="8"/>
      <c r="ILD99" s="8"/>
      <c r="ILE99" s="8"/>
      <c r="ILF99" s="8"/>
      <c r="ILG99" s="8"/>
      <c r="ILH99" s="8"/>
      <c r="ILI99" s="8"/>
      <c r="ILJ99" s="8"/>
      <c r="ILK99" s="8"/>
      <c r="ILL99" s="8"/>
      <c r="ILM99" s="8"/>
      <c r="ILN99" s="8"/>
      <c r="ILO99" s="8"/>
      <c r="ILP99" s="8"/>
      <c r="ILQ99" s="8"/>
      <c r="ILR99" s="8"/>
      <c r="ILS99" s="8"/>
      <c r="ILT99" s="8"/>
      <c r="ILU99" s="8"/>
      <c r="ILV99" s="8"/>
      <c r="ILW99" s="8"/>
      <c r="ILX99" s="8"/>
      <c r="ILY99" s="8"/>
      <c r="ILZ99" s="8"/>
      <c r="IMA99" s="8"/>
      <c r="IMB99" s="8"/>
      <c r="IMC99" s="8"/>
      <c r="IMD99" s="8"/>
      <c r="IME99" s="8"/>
      <c r="IMF99" s="8"/>
      <c r="IMG99" s="8"/>
      <c r="IMH99" s="8"/>
      <c r="IMI99" s="8"/>
      <c r="IMJ99" s="8"/>
      <c r="IMK99" s="8"/>
      <c r="IML99" s="8"/>
      <c r="IMM99" s="8"/>
      <c r="IMN99" s="8"/>
      <c r="IMO99" s="8"/>
      <c r="IMP99" s="8"/>
      <c r="IMQ99" s="8"/>
      <c r="IMR99" s="8"/>
      <c r="IMS99" s="8"/>
      <c r="IMT99" s="8"/>
      <c r="IMU99" s="8"/>
      <c r="IMV99" s="8"/>
      <c r="IMW99" s="8"/>
      <c r="IMX99" s="8"/>
      <c r="IMY99" s="8"/>
      <c r="IMZ99" s="8"/>
      <c r="INA99" s="8"/>
      <c r="INB99" s="8"/>
      <c r="INC99" s="8"/>
      <c r="IND99" s="8"/>
      <c r="INE99" s="8"/>
      <c r="INF99" s="8"/>
      <c r="ING99" s="8"/>
      <c r="INH99" s="8"/>
      <c r="INI99" s="8"/>
      <c r="INJ99" s="8"/>
      <c r="INK99" s="8"/>
      <c r="INL99" s="8"/>
      <c r="INM99" s="8"/>
      <c r="INN99" s="8"/>
      <c r="INO99" s="8"/>
      <c r="INP99" s="8"/>
      <c r="INQ99" s="8"/>
      <c r="INR99" s="8"/>
      <c r="INS99" s="8"/>
      <c r="INT99" s="8"/>
      <c r="INU99" s="8"/>
      <c r="INV99" s="8"/>
      <c r="INW99" s="8"/>
      <c r="INX99" s="8"/>
      <c r="INY99" s="8"/>
      <c r="INZ99" s="8"/>
      <c r="IOA99" s="8"/>
      <c r="IOB99" s="8"/>
      <c r="IOC99" s="8"/>
      <c r="IOD99" s="8"/>
      <c r="IOE99" s="8"/>
      <c r="IOF99" s="8"/>
      <c r="IOG99" s="8"/>
      <c r="IOH99" s="8"/>
      <c r="IOI99" s="8"/>
      <c r="IOJ99" s="8"/>
      <c r="IOK99" s="8"/>
      <c r="IOL99" s="8"/>
      <c r="IOM99" s="8"/>
      <c r="ION99" s="8"/>
      <c r="IOO99" s="8"/>
      <c r="IOP99" s="8"/>
      <c r="IOQ99" s="8"/>
      <c r="IOR99" s="8"/>
      <c r="IOS99" s="8"/>
      <c r="IOT99" s="8"/>
      <c r="IOU99" s="8"/>
      <c r="IOV99" s="8"/>
      <c r="IOW99" s="8"/>
      <c r="IOX99" s="8"/>
      <c r="IOY99" s="8"/>
      <c r="IOZ99" s="8"/>
      <c r="IPA99" s="8"/>
      <c r="IPB99" s="8"/>
      <c r="IPC99" s="8"/>
      <c r="IPD99" s="8"/>
      <c r="IPE99" s="8"/>
      <c r="IPF99" s="8"/>
      <c r="IPG99" s="8"/>
      <c r="IPH99" s="8"/>
      <c r="IPI99" s="8"/>
      <c r="IPJ99" s="8"/>
      <c r="IPK99" s="8"/>
      <c r="IPL99" s="8"/>
      <c r="IPM99" s="8"/>
      <c r="IPN99" s="8"/>
      <c r="IPO99" s="8"/>
      <c r="IPP99" s="8"/>
      <c r="IPQ99" s="8"/>
      <c r="IPR99" s="8"/>
      <c r="IPS99" s="8"/>
      <c r="IPT99" s="8"/>
      <c r="IPU99" s="8"/>
      <c r="IPV99" s="8"/>
      <c r="IPW99" s="8"/>
      <c r="IPX99" s="8"/>
      <c r="IPY99" s="8"/>
      <c r="IPZ99" s="8"/>
      <c r="IQA99" s="8"/>
      <c r="IQB99" s="8"/>
      <c r="IQC99" s="8"/>
      <c r="IQD99" s="8"/>
      <c r="IQE99" s="8"/>
      <c r="IQF99" s="8"/>
      <c r="IQG99" s="8"/>
      <c r="IQH99" s="8"/>
      <c r="IQI99" s="8"/>
      <c r="IQJ99" s="8"/>
      <c r="IQK99" s="8"/>
      <c r="IQL99" s="8"/>
      <c r="IQM99" s="8"/>
      <c r="IQN99" s="8"/>
      <c r="IQO99" s="8"/>
      <c r="IQP99" s="8"/>
      <c r="IQQ99" s="8"/>
      <c r="IQR99" s="8"/>
      <c r="IQS99" s="8"/>
      <c r="IQT99" s="8"/>
      <c r="IQU99" s="8"/>
      <c r="IQV99" s="8"/>
      <c r="IQW99" s="8"/>
      <c r="IQX99" s="8"/>
      <c r="IQY99" s="8"/>
      <c r="IQZ99" s="8"/>
      <c r="IRA99" s="8"/>
      <c r="IRB99" s="8"/>
      <c r="IRC99" s="8"/>
      <c r="IRD99" s="8"/>
      <c r="IRE99" s="8"/>
      <c r="IRF99" s="8"/>
      <c r="IRG99" s="8"/>
      <c r="IRH99" s="8"/>
      <c r="IRI99" s="8"/>
      <c r="IRJ99" s="8"/>
      <c r="IRK99" s="8"/>
      <c r="IRL99" s="8"/>
      <c r="IRM99" s="8"/>
      <c r="IRN99" s="8"/>
      <c r="IRO99" s="8"/>
      <c r="IRP99" s="8"/>
      <c r="IRQ99" s="8"/>
      <c r="IRR99" s="8"/>
      <c r="IRS99" s="8"/>
      <c r="IRT99" s="8"/>
      <c r="IRU99" s="8"/>
      <c r="IRV99" s="8"/>
      <c r="IRW99" s="8"/>
      <c r="IRX99" s="8"/>
      <c r="IRY99" s="8"/>
      <c r="IRZ99" s="8"/>
      <c r="ISA99" s="8"/>
      <c r="ISB99" s="8"/>
      <c r="ISC99" s="8"/>
      <c r="ISD99" s="8"/>
      <c r="ISE99" s="8"/>
      <c r="ISF99" s="8"/>
      <c r="ISG99" s="8"/>
      <c r="ISH99" s="8"/>
      <c r="ISI99" s="8"/>
      <c r="ISJ99" s="8"/>
      <c r="ISK99" s="8"/>
      <c r="ISL99" s="8"/>
      <c r="ISM99" s="8"/>
      <c r="ISN99" s="8"/>
      <c r="ISO99" s="8"/>
      <c r="ISP99" s="8"/>
      <c r="ISQ99" s="8"/>
      <c r="ISR99" s="8"/>
      <c r="ISS99" s="8"/>
      <c r="IST99" s="8"/>
      <c r="ISU99" s="8"/>
      <c r="ISV99" s="8"/>
      <c r="ISW99" s="8"/>
      <c r="ISX99" s="8"/>
      <c r="ISY99" s="8"/>
      <c r="ISZ99" s="8"/>
      <c r="ITA99" s="8"/>
      <c r="ITB99" s="8"/>
      <c r="ITC99" s="8"/>
      <c r="ITD99" s="8"/>
      <c r="ITE99" s="8"/>
      <c r="ITF99" s="8"/>
      <c r="ITG99" s="8"/>
      <c r="ITH99" s="8"/>
      <c r="ITI99" s="8"/>
      <c r="ITJ99" s="8"/>
      <c r="ITK99" s="8"/>
      <c r="ITL99" s="8"/>
      <c r="ITM99" s="8"/>
      <c r="ITN99" s="8"/>
      <c r="ITO99" s="8"/>
      <c r="ITP99" s="8"/>
      <c r="ITQ99" s="8"/>
      <c r="ITR99" s="8"/>
      <c r="ITS99" s="8"/>
      <c r="ITT99" s="8"/>
      <c r="ITU99" s="8"/>
      <c r="ITV99" s="8"/>
      <c r="ITW99" s="8"/>
      <c r="ITX99" s="8"/>
      <c r="ITY99" s="8"/>
      <c r="ITZ99" s="8"/>
      <c r="IUA99" s="8"/>
      <c r="IUB99" s="8"/>
      <c r="IUC99" s="8"/>
      <c r="IUD99" s="8"/>
      <c r="IUE99" s="8"/>
      <c r="IUF99" s="8"/>
      <c r="IUG99" s="8"/>
      <c r="IUH99" s="8"/>
      <c r="IUI99" s="8"/>
      <c r="IUJ99" s="8"/>
      <c r="IUK99" s="8"/>
      <c r="IUL99" s="8"/>
      <c r="IUM99" s="8"/>
      <c r="IUN99" s="8"/>
      <c r="IUO99" s="8"/>
      <c r="IUP99" s="8"/>
      <c r="IUQ99" s="8"/>
      <c r="IUR99" s="8"/>
      <c r="IUS99" s="8"/>
      <c r="IUT99" s="8"/>
      <c r="IUU99" s="8"/>
      <c r="IUV99" s="8"/>
      <c r="IUW99" s="8"/>
      <c r="IUX99" s="8"/>
      <c r="IUY99" s="8"/>
      <c r="IUZ99" s="8"/>
      <c r="IVA99" s="8"/>
      <c r="IVB99" s="8"/>
      <c r="IVC99" s="8"/>
      <c r="IVD99" s="8"/>
      <c r="IVE99" s="8"/>
      <c r="IVF99" s="8"/>
      <c r="IVG99" s="8"/>
      <c r="IVH99" s="8"/>
      <c r="IVI99" s="8"/>
      <c r="IVJ99" s="8"/>
      <c r="IVK99" s="8"/>
      <c r="IVL99" s="8"/>
      <c r="IVM99" s="8"/>
      <c r="IVN99" s="8"/>
      <c r="IVO99" s="8"/>
      <c r="IVP99" s="8"/>
      <c r="IVQ99" s="8"/>
      <c r="IVR99" s="8"/>
      <c r="IVS99" s="8"/>
      <c r="IVT99" s="8"/>
      <c r="IVU99" s="8"/>
      <c r="IVV99" s="8"/>
      <c r="IVW99" s="8"/>
      <c r="IVX99" s="8"/>
      <c r="IVY99" s="8"/>
      <c r="IVZ99" s="8"/>
      <c r="IWA99" s="8"/>
      <c r="IWB99" s="8"/>
      <c r="IWC99" s="8"/>
      <c r="IWD99" s="8"/>
      <c r="IWE99" s="8"/>
      <c r="IWF99" s="8"/>
      <c r="IWG99" s="8"/>
      <c r="IWH99" s="8"/>
      <c r="IWI99" s="8"/>
      <c r="IWJ99" s="8"/>
      <c r="IWK99" s="8"/>
      <c r="IWL99" s="8"/>
      <c r="IWM99" s="8"/>
      <c r="IWN99" s="8"/>
      <c r="IWO99" s="8"/>
      <c r="IWP99" s="8"/>
      <c r="IWQ99" s="8"/>
      <c r="IWR99" s="8"/>
      <c r="IWS99" s="8"/>
      <c r="IWT99" s="8"/>
      <c r="IWU99" s="8"/>
      <c r="IWV99" s="8"/>
      <c r="IWW99" s="8"/>
      <c r="IWX99" s="8"/>
      <c r="IWY99" s="8"/>
      <c r="IWZ99" s="8"/>
      <c r="IXA99" s="8"/>
      <c r="IXB99" s="8"/>
      <c r="IXC99" s="8"/>
      <c r="IXD99" s="8"/>
      <c r="IXE99" s="8"/>
      <c r="IXF99" s="8"/>
      <c r="IXG99" s="8"/>
      <c r="IXH99" s="8"/>
      <c r="IXI99" s="8"/>
      <c r="IXJ99" s="8"/>
      <c r="IXK99" s="8"/>
      <c r="IXL99" s="8"/>
      <c r="IXM99" s="8"/>
      <c r="IXN99" s="8"/>
      <c r="IXO99" s="8"/>
      <c r="IXP99" s="8"/>
      <c r="IXQ99" s="8"/>
      <c r="IXR99" s="8"/>
      <c r="IXS99" s="8"/>
      <c r="IXT99" s="8"/>
      <c r="IXU99" s="8"/>
      <c r="IXV99" s="8"/>
      <c r="IXW99" s="8"/>
      <c r="IXX99" s="8"/>
      <c r="IXY99" s="8"/>
      <c r="IXZ99" s="8"/>
      <c r="IYA99" s="8"/>
      <c r="IYB99" s="8"/>
      <c r="IYC99" s="8"/>
      <c r="IYD99" s="8"/>
      <c r="IYE99" s="8"/>
      <c r="IYF99" s="8"/>
      <c r="IYG99" s="8"/>
      <c r="IYH99" s="8"/>
      <c r="IYI99" s="8"/>
      <c r="IYJ99" s="8"/>
      <c r="IYK99" s="8"/>
      <c r="IYL99" s="8"/>
      <c r="IYM99" s="8"/>
      <c r="IYN99" s="8"/>
      <c r="IYO99" s="8"/>
      <c r="IYP99" s="8"/>
      <c r="IYQ99" s="8"/>
      <c r="IYR99" s="8"/>
      <c r="IYS99" s="8"/>
      <c r="IYT99" s="8"/>
      <c r="IYU99" s="8"/>
      <c r="IYV99" s="8"/>
      <c r="IYW99" s="8"/>
      <c r="IYX99" s="8"/>
      <c r="IYY99" s="8"/>
      <c r="IYZ99" s="8"/>
      <c r="IZA99" s="8"/>
      <c r="IZB99" s="8"/>
      <c r="IZC99" s="8"/>
      <c r="IZD99" s="8"/>
      <c r="IZE99" s="8"/>
      <c r="IZF99" s="8"/>
      <c r="IZG99" s="8"/>
      <c r="IZH99" s="8"/>
      <c r="IZI99" s="8"/>
      <c r="IZJ99" s="8"/>
      <c r="IZK99" s="8"/>
      <c r="IZL99" s="8"/>
      <c r="IZM99" s="8"/>
      <c r="IZN99" s="8"/>
      <c r="IZO99" s="8"/>
      <c r="IZP99" s="8"/>
      <c r="IZQ99" s="8"/>
      <c r="IZR99" s="8"/>
      <c r="IZS99" s="8"/>
      <c r="IZT99" s="8"/>
      <c r="IZU99" s="8"/>
      <c r="IZV99" s="8"/>
      <c r="IZW99" s="8"/>
      <c r="IZX99" s="8"/>
      <c r="IZY99" s="8"/>
      <c r="IZZ99" s="8"/>
      <c r="JAA99" s="8"/>
      <c r="JAB99" s="8"/>
      <c r="JAC99" s="8"/>
      <c r="JAD99" s="8"/>
      <c r="JAE99" s="8"/>
      <c r="JAF99" s="8"/>
      <c r="JAG99" s="8"/>
      <c r="JAH99" s="8"/>
      <c r="JAI99" s="8"/>
      <c r="JAJ99" s="8"/>
      <c r="JAK99" s="8"/>
      <c r="JAL99" s="8"/>
      <c r="JAM99" s="8"/>
      <c r="JAN99" s="8"/>
      <c r="JAO99" s="8"/>
      <c r="JAP99" s="8"/>
      <c r="JAQ99" s="8"/>
      <c r="JAR99" s="8"/>
      <c r="JAS99" s="8"/>
      <c r="JAT99" s="8"/>
      <c r="JAU99" s="8"/>
      <c r="JAV99" s="8"/>
      <c r="JAW99" s="8"/>
      <c r="JAX99" s="8"/>
      <c r="JAY99" s="8"/>
      <c r="JAZ99" s="8"/>
      <c r="JBA99" s="8"/>
      <c r="JBB99" s="8"/>
      <c r="JBC99" s="8"/>
      <c r="JBD99" s="8"/>
      <c r="JBE99" s="8"/>
      <c r="JBF99" s="8"/>
      <c r="JBG99" s="8"/>
      <c r="JBH99" s="8"/>
      <c r="JBI99" s="8"/>
      <c r="JBJ99" s="8"/>
      <c r="JBK99" s="8"/>
      <c r="JBL99" s="8"/>
      <c r="JBM99" s="8"/>
      <c r="JBN99" s="8"/>
      <c r="JBO99" s="8"/>
      <c r="JBP99" s="8"/>
      <c r="JBQ99" s="8"/>
      <c r="JBR99" s="8"/>
      <c r="JBS99" s="8"/>
      <c r="JBT99" s="8"/>
      <c r="JBU99" s="8"/>
      <c r="JBV99" s="8"/>
      <c r="JBW99" s="8"/>
      <c r="JBX99" s="8"/>
      <c r="JBY99" s="8"/>
      <c r="JBZ99" s="8"/>
      <c r="JCA99" s="8"/>
      <c r="JCB99" s="8"/>
      <c r="JCC99" s="8"/>
      <c r="JCD99" s="8"/>
      <c r="JCE99" s="8"/>
      <c r="JCF99" s="8"/>
      <c r="JCG99" s="8"/>
      <c r="JCH99" s="8"/>
      <c r="JCI99" s="8"/>
      <c r="JCJ99" s="8"/>
      <c r="JCK99" s="8"/>
      <c r="JCL99" s="8"/>
      <c r="JCM99" s="8"/>
      <c r="JCN99" s="8"/>
      <c r="JCO99" s="8"/>
      <c r="JCP99" s="8"/>
      <c r="JCQ99" s="8"/>
      <c r="JCR99" s="8"/>
      <c r="JCS99" s="8"/>
      <c r="JCT99" s="8"/>
      <c r="JCU99" s="8"/>
      <c r="JCV99" s="8"/>
      <c r="JCW99" s="8"/>
      <c r="JCX99" s="8"/>
      <c r="JCY99" s="8"/>
      <c r="JCZ99" s="8"/>
      <c r="JDA99" s="8"/>
      <c r="JDB99" s="8"/>
      <c r="JDC99" s="8"/>
      <c r="JDD99" s="8"/>
      <c r="JDE99" s="8"/>
      <c r="JDF99" s="8"/>
      <c r="JDG99" s="8"/>
      <c r="JDH99" s="8"/>
      <c r="JDI99" s="8"/>
      <c r="JDJ99" s="8"/>
      <c r="JDK99" s="8"/>
      <c r="JDL99" s="8"/>
      <c r="JDM99" s="8"/>
      <c r="JDN99" s="8"/>
      <c r="JDO99" s="8"/>
      <c r="JDP99" s="8"/>
      <c r="JDQ99" s="8"/>
      <c r="JDR99" s="8"/>
      <c r="JDS99" s="8"/>
      <c r="JDT99" s="8"/>
      <c r="JDU99" s="8"/>
      <c r="JDV99" s="8"/>
      <c r="JDW99" s="8"/>
      <c r="JDX99" s="8"/>
      <c r="JDY99" s="8"/>
      <c r="JDZ99" s="8"/>
      <c r="JEA99" s="8"/>
      <c r="JEB99" s="8"/>
      <c r="JEC99" s="8"/>
      <c r="JED99" s="8"/>
      <c r="JEE99" s="8"/>
      <c r="JEF99" s="8"/>
      <c r="JEG99" s="8"/>
      <c r="JEH99" s="8"/>
      <c r="JEI99" s="8"/>
      <c r="JEJ99" s="8"/>
      <c r="JEK99" s="8"/>
      <c r="JEL99" s="8"/>
      <c r="JEM99" s="8"/>
      <c r="JEN99" s="8"/>
      <c r="JEO99" s="8"/>
      <c r="JEP99" s="8"/>
      <c r="JEQ99" s="8"/>
      <c r="JER99" s="8"/>
      <c r="JES99" s="8"/>
      <c r="JET99" s="8"/>
      <c r="JEU99" s="8"/>
      <c r="JEV99" s="8"/>
      <c r="JEW99" s="8"/>
      <c r="JEX99" s="8"/>
      <c r="JEY99" s="8"/>
      <c r="JEZ99" s="8"/>
      <c r="JFA99" s="8"/>
      <c r="JFB99" s="8"/>
      <c r="JFC99" s="8"/>
      <c r="JFD99" s="8"/>
      <c r="JFE99" s="8"/>
      <c r="JFF99" s="8"/>
      <c r="JFG99" s="8"/>
      <c r="JFH99" s="8"/>
      <c r="JFI99" s="8"/>
      <c r="JFJ99" s="8"/>
      <c r="JFK99" s="8"/>
      <c r="JFL99" s="8"/>
      <c r="JFM99" s="8"/>
      <c r="JFN99" s="8"/>
      <c r="JFO99" s="8"/>
      <c r="JFP99" s="8"/>
      <c r="JFQ99" s="8"/>
      <c r="JFR99" s="8"/>
      <c r="JFS99" s="8"/>
      <c r="JFT99" s="8"/>
      <c r="JFU99" s="8"/>
      <c r="JFV99" s="8"/>
      <c r="JFW99" s="8"/>
      <c r="JFX99" s="8"/>
      <c r="JFY99" s="8"/>
      <c r="JFZ99" s="8"/>
      <c r="JGA99" s="8"/>
      <c r="JGB99" s="8"/>
      <c r="JGC99" s="8"/>
      <c r="JGD99" s="8"/>
      <c r="JGE99" s="8"/>
      <c r="JGF99" s="8"/>
      <c r="JGG99" s="8"/>
      <c r="JGH99" s="8"/>
      <c r="JGI99" s="8"/>
      <c r="JGJ99" s="8"/>
      <c r="JGK99" s="8"/>
      <c r="JGL99" s="8"/>
      <c r="JGM99" s="8"/>
      <c r="JGN99" s="8"/>
      <c r="JGO99" s="8"/>
      <c r="JGP99" s="8"/>
      <c r="JGQ99" s="8"/>
      <c r="JGR99" s="8"/>
      <c r="JGS99" s="8"/>
      <c r="JGT99" s="8"/>
      <c r="JGU99" s="8"/>
      <c r="JGV99" s="8"/>
      <c r="JGW99" s="8"/>
      <c r="JGX99" s="8"/>
      <c r="JGY99" s="8"/>
      <c r="JGZ99" s="8"/>
      <c r="JHA99" s="8"/>
      <c r="JHB99" s="8"/>
      <c r="JHC99" s="8"/>
      <c r="JHD99" s="8"/>
      <c r="JHE99" s="8"/>
      <c r="JHF99" s="8"/>
      <c r="JHG99" s="8"/>
      <c r="JHH99" s="8"/>
      <c r="JHI99" s="8"/>
      <c r="JHJ99" s="8"/>
      <c r="JHK99" s="8"/>
      <c r="JHL99" s="8"/>
      <c r="JHM99" s="8"/>
      <c r="JHN99" s="8"/>
      <c r="JHO99" s="8"/>
      <c r="JHP99" s="8"/>
      <c r="JHQ99" s="8"/>
      <c r="JHR99" s="8"/>
      <c r="JHS99" s="8"/>
      <c r="JHT99" s="8"/>
      <c r="JHU99" s="8"/>
      <c r="JHV99" s="8"/>
      <c r="JHW99" s="8"/>
      <c r="JHX99" s="8"/>
      <c r="JHY99" s="8"/>
      <c r="JHZ99" s="8"/>
      <c r="JIA99" s="8"/>
      <c r="JIB99" s="8"/>
      <c r="JIC99" s="8"/>
      <c r="JID99" s="8"/>
      <c r="JIE99" s="8"/>
      <c r="JIF99" s="8"/>
      <c r="JIG99" s="8"/>
      <c r="JIH99" s="8"/>
      <c r="JII99" s="8"/>
      <c r="JIJ99" s="8"/>
      <c r="JIK99" s="8"/>
      <c r="JIL99" s="8"/>
      <c r="JIM99" s="8"/>
      <c r="JIN99" s="8"/>
      <c r="JIO99" s="8"/>
      <c r="JIP99" s="8"/>
      <c r="JIQ99" s="8"/>
      <c r="JIR99" s="8"/>
      <c r="JIS99" s="8"/>
      <c r="JIT99" s="8"/>
      <c r="JIU99" s="8"/>
      <c r="JIV99" s="8"/>
      <c r="JIW99" s="8"/>
      <c r="JIX99" s="8"/>
      <c r="JIY99" s="8"/>
      <c r="JIZ99" s="8"/>
      <c r="JJA99" s="8"/>
      <c r="JJB99" s="8"/>
      <c r="JJC99" s="8"/>
      <c r="JJD99" s="8"/>
      <c r="JJE99" s="8"/>
      <c r="JJF99" s="8"/>
      <c r="JJG99" s="8"/>
      <c r="JJH99" s="8"/>
      <c r="JJI99" s="8"/>
      <c r="JJJ99" s="8"/>
      <c r="JJK99" s="8"/>
      <c r="JJL99" s="8"/>
      <c r="JJM99" s="8"/>
      <c r="JJN99" s="8"/>
      <c r="JJO99" s="8"/>
      <c r="JJP99" s="8"/>
      <c r="JJQ99" s="8"/>
      <c r="JJR99" s="8"/>
      <c r="JJS99" s="8"/>
      <c r="JJT99" s="8"/>
      <c r="JJU99" s="8"/>
      <c r="JJV99" s="8"/>
      <c r="JJW99" s="8"/>
      <c r="JJX99" s="8"/>
      <c r="JJY99" s="8"/>
      <c r="JJZ99" s="8"/>
      <c r="JKA99" s="8"/>
      <c r="JKB99" s="8"/>
      <c r="JKC99" s="8"/>
      <c r="JKD99" s="8"/>
      <c r="JKE99" s="8"/>
      <c r="JKF99" s="8"/>
      <c r="JKG99" s="8"/>
      <c r="JKH99" s="8"/>
      <c r="JKI99" s="8"/>
      <c r="JKJ99" s="8"/>
      <c r="JKK99" s="8"/>
      <c r="JKL99" s="8"/>
      <c r="JKM99" s="8"/>
      <c r="JKN99" s="8"/>
      <c r="JKO99" s="8"/>
      <c r="JKP99" s="8"/>
      <c r="JKQ99" s="8"/>
      <c r="JKR99" s="8"/>
      <c r="JKS99" s="8"/>
      <c r="JKT99" s="8"/>
      <c r="JKU99" s="8"/>
      <c r="JKV99" s="8"/>
      <c r="JKW99" s="8"/>
      <c r="JKX99" s="8"/>
      <c r="JKY99" s="8"/>
      <c r="JKZ99" s="8"/>
      <c r="JLA99" s="8"/>
      <c r="JLB99" s="8"/>
      <c r="JLC99" s="8"/>
      <c r="JLD99" s="8"/>
      <c r="JLE99" s="8"/>
      <c r="JLF99" s="8"/>
      <c r="JLG99" s="8"/>
      <c r="JLH99" s="8"/>
      <c r="JLI99" s="8"/>
      <c r="JLJ99" s="8"/>
      <c r="JLK99" s="8"/>
      <c r="JLL99" s="8"/>
      <c r="JLM99" s="8"/>
      <c r="JLN99" s="8"/>
      <c r="JLO99" s="8"/>
      <c r="JLP99" s="8"/>
      <c r="JLQ99" s="8"/>
      <c r="JLR99" s="8"/>
      <c r="JLS99" s="8"/>
      <c r="JLT99" s="8"/>
      <c r="JLU99" s="8"/>
      <c r="JLV99" s="8"/>
      <c r="JLW99" s="8"/>
      <c r="JLX99" s="8"/>
      <c r="JLY99" s="8"/>
      <c r="JLZ99" s="8"/>
      <c r="JMA99" s="8"/>
      <c r="JMB99" s="8"/>
      <c r="JMC99" s="8"/>
      <c r="JMD99" s="8"/>
      <c r="JME99" s="8"/>
      <c r="JMF99" s="8"/>
      <c r="JMG99" s="8"/>
      <c r="JMH99" s="8"/>
      <c r="JMI99" s="8"/>
      <c r="JMJ99" s="8"/>
      <c r="JMK99" s="8"/>
      <c r="JML99" s="8"/>
      <c r="JMM99" s="8"/>
      <c r="JMN99" s="8"/>
      <c r="JMO99" s="8"/>
      <c r="JMP99" s="8"/>
      <c r="JMQ99" s="8"/>
      <c r="JMR99" s="8"/>
      <c r="JMS99" s="8"/>
      <c r="JMT99" s="8"/>
      <c r="JMU99" s="8"/>
      <c r="JMV99" s="8"/>
      <c r="JMW99" s="8"/>
      <c r="JMX99" s="8"/>
      <c r="JMY99" s="8"/>
      <c r="JMZ99" s="8"/>
      <c r="JNA99" s="8"/>
      <c r="JNB99" s="8"/>
      <c r="JNC99" s="8"/>
      <c r="JND99" s="8"/>
      <c r="JNE99" s="8"/>
      <c r="JNF99" s="8"/>
      <c r="JNG99" s="8"/>
      <c r="JNH99" s="8"/>
      <c r="JNI99" s="8"/>
      <c r="JNJ99" s="8"/>
      <c r="JNK99" s="8"/>
      <c r="JNL99" s="8"/>
      <c r="JNM99" s="8"/>
      <c r="JNN99" s="8"/>
      <c r="JNO99" s="8"/>
      <c r="JNP99" s="8"/>
      <c r="JNQ99" s="8"/>
      <c r="JNR99" s="8"/>
      <c r="JNS99" s="8"/>
      <c r="JNT99" s="8"/>
      <c r="JNU99" s="8"/>
      <c r="JNV99" s="8"/>
      <c r="JNW99" s="8"/>
      <c r="JNX99" s="8"/>
      <c r="JNY99" s="8"/>
      <c r="JNZ99" s="8"/>
      <c r="JOA99" s="8"/>
      <c r="JOB99" s="8"/>
      <c r="JOC99" s="8"/>
      <c r="JOD99" s="8"/>
      <c r="JOE99" s="8"/>
      <c r="JOF99" s="8"/>
      <c r="JOG99" s="8"/>
      <c r="JOH99" s="8"/>
      <c r="JOI99" s="8"/>
      <c r="JOJ99" s="8"/>
      <c r="JOK99" s="8"/>
      <c r="JOL99" s="8"/>
      <c r="JOM99" s="8"/>
      <c r="JON99" s="8"/>
      <c r="JOO99" s="8"/>
      <c r="JOP99" s="8"/>
      <c r="JOQ99" s="8"/>
      <c r="JOR99" s="8"/>
      <c r="JOS99" s="8"/>
      <c r="JOT99" s="8"/>
      <c r="JOU99" s="8"/>
      <c r="JOV99" s="8"/>
      <c r="JOW99" s="8"/>
      <c r="JOX99" s="8"/>
      <c r="JOY99" s="8"/>
      <c r="JOZ99" s="8"/>
      <c r="JPA99" s="8"/>
      <c r="JPB99" s="8"/>
      <c r="JPC99" s="8"/>
      <c r="JPD99" s="8"/>
      <c r="JPE99" s="8"/>
      <c r="JPF99" s="8"/>
      <c r="JPG99" s="8"/>
      <c r="JPH99" s="8"/>
      <c r="JPI99" s="8"/>
      <c r="JPJ99" s="8"/>
      <c r="JPK99" s="8"/>
      <c r="JPL99" s="8"/>
      <c r="JPM99" s="8"/>
      <c r="JPN99" s="8"/>
      <c r="JPO99" s="8"/>
      <c r="JPP99" s="8"/>
      <c r="JPQ99" s="8"/>
      <c r="JPR99" s="8"/>
      <c r="JPS99" s="8"/>
      <c r="JPT99" s="8"/>
      <c r="JPU99" s="8"/>
      <c r="JPV99" s="8"/>
      <c r="JPW99" s="8"/>
      <c r="JPX99" s="8"/>
      <c r="JPY99" s="8"/>
      <c r="JPZ99" s="8"/>
      <c r="JQA99" s="8"/>
      <c r="JQB99" s="8"/>
      <c r="JQC99" s="8"/>
      <c r="JQD99" s="8"/>
      <c r="JQE99" s="8"/>
      <c r="JQF99" s="8"/>
      <c r="JQG99" s="8"/>
      <c r="JQH99" s="8"/>
      <c r="JQI99" s="8"/>
      <c r="JQJ99" s="8"/>
      <c r="JQK99" s="8"/>
      <c r="JQL99" s="8"/>
      <c r="JQM99" s="8"/>
      <c r="JQN99" s="8"/>
      <c r="JQO99" s="8"/>
      <c r="JQP99" s="8"/>
      <c r="JQQ99" s="8"/>
      <c r="JQR99" s="8"/>
      <c r="JQS99" s="8"/>
      <c r="JQT99" s="8"/>
      <c r="JQU99" s="8"/>
      <c r="JQV99" s="8"/>
      <c r="JQW99" s="8"/>
      <c r="JQX99" s="8"/>
      <c r="JQY99" s="8"/>
      <c r="JQZ99" s="8"/>
      <c r="JRA99" s="8"/>
      <c r="JRB99" s="8"/>
      <c r="JRC99" s="8"/>
      <c r="JRD99" s="8"/>
      <c r="JRE99" s="8"/>
      <c r="JRF99" s="8"/>
      <c r="JRG99" s="8"/>
      <c r="JRH99" s="8"/>
      <c r="JRI99" s="8"/>
      <c r="JRJ99" s="8"/>
      <c r="JRK99" s="8"/>
      <c r="JRL99" s="8"/>
      <c r="JRM99" s="8"/>
      <c r="JRN99" s="8"/>
      <c r="JRO99" s="8"/>
      <c r="JRP99" s="8"/>
      <c r="JRQ99" s="8"/>
      <c r="JRR99" s="8"/>
      <c r="JRS99" s="8"/>
      <c r="JRT99" s="8"/>
      <c r="JRU99" s="8"/>
      <c r="JRV99" s="8"/>
      <c r="JRW99" s="8"/>
      <c r="JRX99" s="8"/>
      <c r="JRY99" s="8"/>
      <c r="JRZ99" s="8"/>
      <c r="JSA99" s="8"/>
      <c r="JSB99" s="8"/>
      <c r="JSC99" s="8"/>
      <c r="JSD99" s="8"/>
      <c r="JSE99" s="8"/>
      <c r="JSF99" s="8"/>
      <c r="JSG99" s="8"/>
      <c r="JSH99" s="8"/>
      <c r="JSI99" s="8"/>
      <c r="JSJ99" s="8"/>
      <c r="JSK99" s="8"/>
      <c r="JSL99" s="8"/>
      <c r="JSM99" s="8"/>
      <c r="JSN99" s="8"/>
      <c r="JSO99" s="8"/>
      <c r="JSP99" s="8"/>
      <c r="JSQ99" s="8"/>
      <c r="JSR99" s="8"/>
      <c r="JSS99" s="8"/>
      <c r="JST99" s="8"/>
      <c r="JSU99" s="8"/>
      <c r="JSV99" s="8"/>
      <c r="JSW99" s="8"/>
      <c r="JSX99" s="8"/>
      <c r="JSY99" s="8"/>
      <c r="JSZ99" s="8"/>
      <c r="JTA99" s="8"/>
      <c r="JTB99" s="8"/>
      <c r="JTC99" s="8"/>
      <c r="JTD99" s="8"/>
      <c r="JTE99" s="8"/>
      <c r="JTF99" s="8"/>
      <c r="JTG99" s="8"/>
      <c r="JTH99" s="8"/>
      <c r="JTI99" s="8"/>
      <c r="JTJ99" s="8"/>
      <c r="JTK99" s="8"/>
      <c r="JTL99" s="8"/>
      <c r="JTM99" s="8"/>
      <c r="JTN99" s="8"/>
      <c r="JTO99" s="8"/>
      <c r="JTP99" s="8"/>
      <c r="JTQ99" s="8"/>
      <c r="JTR99" s="8"/>
      <c r="JTS99" s="8"/>
      <c r="JTT99" s="8"/>
      <c r="JTU99" s="8"/>
      <c r="JTV99" s="8"/>
      <c r="JTW99" s="8"/>
      <c r="JTX99" s="8"/>
      <c r="JTY99" s="8"/>
      <c r="JTZ99" s="8"/>
      <c r="JUA99" s="8"/>
      <c r="JUB99" s="8"/>
      <c r="JUC99" s="8"/>
      <c r="JUD99" s="8"/>
      <c r="JUE99" s="8"/>
      <c r="JUF99" s="8"/>
      <c r="JUG99" s="8"/>
      <c r="JUH99" s="8"/>
      <c r="JUI99" s="8"/>
      <c r="JUJ99" s="8"/>
      <c r="JUK99" s="8"/>
      <c r="JUL99" s="8"/>
      <c r="JUM99" s="8"/>
      <c r="JUN99" s="8"/>
      <c r="JUO99" s="8"/>
      <c r="JUP99" s="8"/>
      <c r="JUQ99" s="8"/>
      <c r="JUR99" s="8"/>
      <c r="JUS99" s="8"/>
      <c r="JUT99" s="8"/>
      <c r="JUU99" s="8"/>
      <c r="JUV99" s="8"/>
      <c r="JUW99" s="8"/>
      <c r="JUX99" s="8"/>
      <c r="JUY99" s="8"/>
      <c r="JUZ99" s="8"/>
      <c r="JVA99" s="8"/>
      <c r="JVB99" s="8"/>
      <c r="JVC99" s="8"/>
      <c r="JVD99" s="8"/>
      <c r="JVE99" s="8"/>
      <c r="JVF99" s="8"/>
      <c r="JVG99" s="8"/>
      <c r="JVH99" s="8"/>
      <c r="JVI99" s="8"/>
      <c r="JVJ99" s="8"/>
      <c r="JVK99" s="8"/>
      <c r="JVL99" s="8"/>
      <c r="JVM99" s="8"/>
      <c r="JVN99" s="8"/>
      <c r="JVO99" s="8"/>
      <c r="JVP99" s="8"/>
      <c r="JVQ99" s="8"/>
      <c r="JVR99" s="8"/>
      <c r="JVS99" s="8"/>
      <c r="JVT99" s="8"/>
      <c r="JVU99" s="8"/>
      <c r="JVV99" s="8"/>
      <c r="JVW99" s="8"/>
      <c r="JVX99" s="8"/>
      <c r="JVY99" s="8"/>
      <c r="JVZ99" s="8"/>
      <c r="JWA99" s="8"/>
      <c r="JWB99" s="8"/>
      <c r="JWC99" s="8"/>
      <c r="JWD99" s="8"/>
      <c r="JWE99" s="8"/>
      <c r="JWF99" s="8"/>
      <c r="JWG99" s="8"/>
      <c r="JWH99" s="8"/>
      <c r="JWI99" s="8"/>
      <c r="JWJ99" s="8"/>
      <c r="JWK99" s="8"/>
      <c r="JWL99" s="8"/>
      <c r="JWM99" s="8"/>
      <c r="JWN99" s="8"/>
      <c r="JWO99" s="8"/>
      <c r="JWP99" s="8"/>
      <c r="JWQ99" s="8"/>
      <c r="JWR99" s="8"/>
      <c r="JWS99" s="8"/>
      <c r="JWT99" s="8"/>
      <c r="JWU99" s="8"/>
      <c r="JWV99" s="8"/>
      <c r="JWW99" s="8"/>
      <c r="JWX99" s="8"/>
      <c r="JWY99" s="8"/>
      <c r="JWZ99" s="8"/>
      <c r="JXA99" s="8"/>
      <c r="JXB99" s="8"/>
      <c r="JXC99" s="8"/>
      <c r="JXD99" s="8"/>
      <c r="JXE99" s="8"/>
      <c r="JXF99" s="8"/>
      <c r="JXG99" s="8"/>
      <c r="JXH99" s="8"/>
      <c r="JXI99" s="8"/>
      <c r="JXJ99" s="8"/>
      <c r="JXK99" s="8"/>
      <c r="JXL99" s="8"/>
      <c r="JXM99" s="8"/>
      <c r="JXN99" s="8"/>
      <c r="JXO99" s="8"/>
      <c r="JXP99" s="8"/>
      <c r="JXQ99" s="8"/>
      <c r="JXR99" s="8"/>
      <c r="JXS99" s="8"/>
      <c r="JXT99" s="8"/>
      <c r="JXU99" s="8"/>
      <c r="JXV99" s="8"/>
      <c r="JXW99" s="8"/>
      <c r="JXX99" s="8"/>
      <c r="JXY99" s="8"/>
      <c r="JXZ99" s="8"/>
      <c r="JYA99" s="8"/>
      <c r="JYB99" s="8"/>
      <c r="JYC99" s="8"/>
      <c r="JYD99" s="8"/>
      <c r="JYE99" s="8"/>
      <c r="JYF99" s="8"/>
      <c r="JYG99" s="8"/>
      <c r="JYH99" s="8"/>
      <c r="JYI99" s="8"/>
      <c r="JYJ99" s="8"/>
      <c r="JYK99" s="8"/>
      <c r="JYL99" s="8"/>
      <c r="JYM99" s="8"/>
      <c r="JYN99" s="8"/>
      <c r="JYO99" s="8"/>
      <c r="JYP99" s="8"/>
      <c r="JYQ99" s="8"/>
      <c r="JYR99" s="8"/>
      <c r="JYS99" s="8"/>
      <c r="JYT99" s="8"/>
      <c r="JYU99" s="8"/>
      <c r="JYV99" s="8"/>
      <c r="JYW99" s="8"/>
      <c r="JYX99" s="8"/>
      <c r="JYY99" s="8"/>
      <c r="JYZ99" s="8"/>
      <c r="JZA99" s="8"/>
      <c r="JZB99" s="8"/>
      <c r="JZC99" s="8"/>
      <c r="JZD99" s="8"/>
      <c r="JZE99" s="8"/>
      <c r="JZF99" s="8"/>
      <c r="JZG99" s="8"/>
      <c r="JZH99" s="8"/>
      <c r="JZI99" s="8"/>
      <c r="JZJ99" s="8"/>
      <c r="JZK99" s="8"/>
      <c r="JZL99" s="8"/>
      <c r="JZM99" s="8"/>
      <c r="JZN99" s="8"/>
      <c r="JZO99" s="8"/>
      <c r="JZP99" s="8"/>
      <c r="JZQ99" s="8"/>
      <c r="JZR99" s="8"/>
      <c r="JZS99" s="8"/>
      <c r="JZT99" s="8"/>
      <c r="JZU99" s="8"/>
      <c r="JZV99" s="8"/>
      <c r="JZW99" s="8"/>
      <c r="JZX99" s="8"/>
      <c r="JZY99" s="8"/>
      <c r="JZZ99" s="8"/>
      <c r="KAA99" s="8"/>
      <c r="KAB99" s="8"/>
      <c r="KAC99" s="8"/>
      <c r="KAD99" s="8"/>
      <c r="KAE99" s="8"/>
      <c r="KAF99" s="8"/>
      <c r="KAG99" s="8"/>
      <c r="KAH99" s="8"/>
      <c r="KAI99" s="8"/>
      <c r="KAJ99" s="8"/>
      <c r="KAK99" s="8"/>
      <c r="KAL99" s="8"/>
      <c r="KAM99" s="8"/>
      <c r="KAN99" s="8"/>
      <c r="KAO99" s="8"/>
      <c r="KAP99" s="8"/>
      <c r="KAQ99" s="8"/>
      <c r="KAR99" s="8"/>
      <c r="KAS99" s="8"/>
      <c r="KAT99" s="8"/>
      <c r="KAU99" s="8"/>
      <c r="KAV99" s="8"/>
      <c r="KAW99" s="8"/>
      <c r="KAX99" s="8"/>
      <c r="KAY99" s="8"/>
      <c r="KAZ99" s="8"/>
      <c r="KBA99" s="8"/>
      <c r="KBB99" s="8"/>
      <c r="KBC99" s="8"/>
      <c r="KBD99" s="8"/>
      <c r="KBE99" s="8"/>
      <c r="KBF99" s="8"/>
      <c r="KBG99" s="8"/>
      <c r="KBH99" s="8"/>
      <c r="KBI99" s="8"/>
      <c r="KBJ99" s="8"/>
      <c r="KBK99" s="8"/>
      <c r="KBL99" s="8"/>
      <c r="KBM99" s="8"/>
      <c r="KBN99" s="8"/>
      <c r="KBO99" s="8"/>
      <c r="KBP99" s="8"/>
      <c r="KBQ99" s="8"/>
      <c r="KBR99" s="8"/>
      <c r="KBS99" s="8"/>
      <c r="KBT99" s="8"/>
      <c r="KBU99" s="8"/>
      <c r="KBV99" s="8"/>
      <c r="KBW99" s="8"/>
      <c r="KBX99" s="8"/>
      <c r="KBY99" s="8"/>
      <c r="KBZ99" s="8"/>
      <c r="KCA99" s="8"/>
      <c r="KCB99" s="8"/>
      <c r="KCC99" s="8"/>
      <c r="KCD99" s="8"/>
      <c r="KCE99" s="8"/>
      <c r="KCF99" s="8"/>
      <c r="KCG99" s="8"/>
      <c r="KCH99" s="8"/>
      <c r="KCI99" s="8"/>
      <c r="KCJ99" s="8"/>
      <c r="KCK99" s="8"/>
      <c r="KCL99" s="8"/>
      <c r="KCM99" s="8"/>
      <c r="KCN99" s="8"/>
      <c r="KCO99" s="8"/>
      <c r="KCP99" s="8"/>
      <c r="KCQ99" s="8"/>
      <c r="KCR99" s="8"/>
      <c r="KCS99" s="8"/>
      <c r="KCT99" s="8"/>
      <c r="KCU99" s="8"/>
      <c r="KCV99" s="8"/>
      <c r="KCW99" s="8"/>
      <c r="KCX99" s="8"/>
      <c r="KCY99" s="8"/>
      <c r="KCZ99" s="8"/>
      <c r="KDA99" s="8"/>
      <c r="KDB99" s="8"/>
      <c r="KDC99" s="8"/>
      <c r="KDD99" s="8"/>
      <c r="KDE99" s="8"/>
      <c r="KDF99" s="8"/>
      <c r="KDG99" s="8"/>
      <c r="KDH99" s="8"/>
      <c r="KDI99" s="8"/>
      <c r="KDJ99" s="8"/>
      <c r="KDK99" s="8"/>
      <c r="KDL99" s="8"/>
      <c r="KDM99" s="8"/>
      <c r="KDN99" s="8"/>
      <c r="KDO99" s="8"/>
      <c r="KDP99" s="8"/>
      <c r="KDQ99" s="8"/>
      <c r="KDR99" s="8"/>
      <c r="KDS99" s="8"/>
      <c r="KDT99" s="8"/>
      <c r="KDU99" s="8"/>
      <c r="KDV99" s="8"/>
      <c r="KDW99" s="8"/>
      <c r="KDX99" s="8"/>
      <c r="KDY99" s="8"/>
      <c r="KDZ99" s="8"/>
      <c r="KEA99" s="8"/>
      <c r="KEB99" s="8"/>
      <c r="KEC99" s="8"/>
      <c r="KED99" s="8"/>
      <c r="KEE99" s="8"/>
      <c r="KEF99" s="8"/>
      <c r="KEG99" s="8"/>
      <c r="KEH99" s="8"/>
      <c r="KEI99" s="8"/>
      <c r="KEJ99" s="8"/>
      <c r="KEK99" s="8"/>
      <c r="KEL99" s="8"/>
      <c r="KEM99" s="8"/>
      <c r="KEN99" s="8"/>
      <c r="KEO99" s="8"/>
      <c r="KEP99" s="8"/>
      <c r="KEQ99" s="8"/>
      <c r="KER99" s="8"/>
      <c r="KES99" s="8"/>
      <c r="KET99" s="8"/>
      <c r="KEU99" s="8"/>
      <c r="KEV99" s="8"/>
      <c r="KEW99" s="8"/>
      <c r="KEX99" s="8"/>
      <c r="KEY99" s="8"/>
      <c r="KEZ99" s="8"/>
      <c r="KFA99" s="8"/>
      <c r="KFB99" s="8"/>
      <c r="KFC99" s="8"/>
      <c r="KFD99" s="8"/>
      <c r="KFE99" s="8"/>
      <c r="KFF99" s="8"/>
      <c r="KFG99" s="8"/>
      <c r="KFH99" s="8"/>
      <c r="KFI99" s="8"/>
      <c r="KFJ99" s="8"/>
      <c r="KFK99" s="8"/>
      <c r="KFL99" s="8"/>
      <c r="KFM99" s="8"/>
      <c r="KFN99" s="8"/>
      <c r="KFO99" s="8"/>
      <c r="KFP99" s="8"/>
      <c r="KFQ99" s="8"/>
      <c r="KFR99" s="8"/>
      <c r="KFS99" s="8"/>
      <c r="KFT99" s="8"/>
      <c r="KFU99" s="8"/>
      <c r="KFV99" s="8"/>
      <c r="KFW99" s="8"/>
      <c r="KFX99" s="8"/>
      <c r="KFY99" s="8"/>
      <c r="KFZ99" s="8"/>
      <c r="KGA99" s="8"/>
      <c r="KGB99" s="8"/>
      <c r="KGC99" s="8"/>
      <c r="KGD99" s="8"/>
      <c r="KGE99" s="8"/>
      <c r="KGF99" s="8"/>
      <c r="KGG99" s="8"/>
      <c r="KGH99" s="8"/>
      <c r="KGI99" s="8"/>
      <c r="KGJ99" s="8"/>
      <c r="KGK99" s="8"/>
      <c r="KGL99" s="8"/>
      <c r="KGM99" s="8"/>
      <c r="KGN99" s="8"/>
      <c r="KGO99" s="8"/>
      <c r="KGP99" s="8"/>
      <c r="KGQ99" s="8"/>
      <c r="KGR99" s="8"/>
      <c r="KGS99" s="8"/>
      <c r="KGT99" s="8"/>
      <c r="KGU99" s="8"/>
      <c r="KGV99" s="8"/>
      <c r="KGW99" s="8"/>
      <c r="KGX99" s="8"/>
      <c r="KGY99" s="8"/>
      <c r="KGZ99" s="8"/>
      <c r="KHA99" s="8"/>
      <c r="KHB99" s="8"/>
      <c r="KHC99" s="8"/>
      <c r="KHD99" s="8"/>
      <c r="KHE99" s="8"/>
      <c r="KHF99" s="8"/>
      <c r="KHG99" s="8"/>
      <c r="KHH99" s="8"/>
      <c r="KHI99" s="8"/>
      <c r="KHJ99" s="8"/>
      <c r="KHK99" s="8"/>
      <c r="KHL99" s="8"/>
      <c r="KHM99" s="8"/>
      <c r="KHN99" s="8"/>
      <c r="KHO99" s="8"/>
      <c r="KHP99" s="8"/>
      <c r="KHQ99" s="8"/>
      <c r="KHR99" s="8"/>
      <c r="KHS99" s="8"/>
      <c r="KHT99" s="8"/>
      <c r="KHU99" s="8"/>
      <c r="KHV99" s="8"/>
      <c r="KHW99" s="8"/>
      <c r="KHX99" s="8"/>
      <c r="KHY99" s="8"/>
      <c r="KHZ99" s="8"/>
      <c r="KIA99" s="8"/>
      <c r="KIB99" s="8"/>
      <c r="KIC99" s="8"/>
      <c r="KID99" s="8"/>
      <c r="KIE99" s="8"/>
      <c r="KIF99" s="8"/>
      <c r="KIG99" s="8"/>
      <c r="KIH99" s="8"/>
      <c r="KII99" s="8"/>
      <c r="KIJ99" s="8"/>
      <c r="KIK99" s="8"/>
      <c r="KIL99" s="8"/>
      <c r="KIM99" s="8"/>
      <c r="KIN99" s="8"/>
      <c r="KIO99" s="8"/>
      <c r="KIP99" s="8"/>
      <c r="KIQ99" s="8"/>
      <c r="KIR99" s="8"/>
      <c r="KIS99" s="8"/>
      <c r="KIT99" s="8"/>
      <c r="KIU99" s="8"/>
      <c r="KIV99" s="8"/>
      <c r="KIW99" s="8"/>
      <c r="KIX99" s="8"/>
      <c r="KIY99" s="8"/>
      <c r="KIZ99" s="8"/>
      <c r="KJA99" s="8"/>
      <c r="KJB99" s="8"/>
      <c r="KJC99" s="8"/>
      <c r="KJD99" s="8"/>
      <c r="KJE99" s="8"/>
      <c r="KJF99" s="8"/>
      <c r="KJG99" s="8"/>
      <c r="KJH99" s="8"/>
      <c r="KJI99" s="8"/>
      <c r="KJJ99" s="8"/>
      <c r="KJK99" s="8"/>
      <c r="KJL99" s="8"/>
      <c r="KJM99" s="8"/>
      <c r="KJN99" s="8"/>
      <c r="KJO99" s="8"/>
      <c r="KJP99" s="8"/>
      <c r="KJQ99" s="8"/>
      <c r="KJR99" s="8"/>
      <c r="KJS99" s="8"/>
      <c r="KJT99" s="8"/>
      <c r="KJU99" s="8"/>
      <c r="KJV99" s="8"/>
      <c r="KJW99" s="8"/>
      <c r="KJX99" s="8"/>
      <c r="KJY99" s="8"/>
      <c r="KJZ99" s="8"/>
      <c r="KKA99" s="8"/>
      <c r="KKB99" s="8"/>
      <c r="KKC99" s="8"/>
      <c r="KKD99" s="8"/>
      <c r="KKE99" s="8"/>
      <c r="KKF99" s="8"/>
      <c r="KKG99" s="8"/>
      <c r="KKH99" s="8"/>
      <c r="KKI99" s="8"/>
      <c r="KKJ99" s="8"/>
      <c r="KKK99" s="8"/>
      <c r="KKL99" s="8"/>
      <c r="KKM99" s="8"/>
      <c r="KKN99" s="8"/>
      <c r="KKO99" s="8"/>
      <c r="KKP99" s="8"/>
      <c r="KKQ99" s="8"/>
      <c r="KKR99" s="8"/>
      <c r="KKS99" s="8"/>
      <c r="KKT99" s="8"/>
      <c r="KKU99" s="8"/>
      <c r="KKV99" s="8"/>
      <c r="KKW99" s="8"/>
      <c r="KKX99" s="8"/>
      <c r="KKY99" s="8"/>
      <c r="KKZ99" s="8"/>
      <c r="KLA99" s="8"/>
      <c r="KLB99" s="8"/>
      <c r="KLC99" s="8"/>
      <c r="KLD99" s="8"/>
      <c r="KLE99" s="8"/>
      <c r="KLF99" s="8"/>
      <c r="KLG99" s="8"/>
      <c r="KLH99" s="8"/>
      <c r="KLI99" s="8"/>
      <c r="KLJ99" s="8"/>
      <c r="KLK99" s="8"/>
      <c r="KLL99" s="8"/>
      <c r="KLM99" s="8"/>
      <c r="KLN99" s="8"/>
      <c r="KLO99" s="8"/>
      <c r="KLP99" s="8"/>
      <c r="KLQ99" s="8"/>
      <c r="KLR99" s="8"/>
      <c r="KLS99" s="8"/>
      <c r="KLT99" s="8"/>
      <c r="KLU99" s="8"/>
      <c r="KLV99" s="8"/>
      <c r="KLW99" s="8"/>
      <c r="KLX99" s="8"/>
      <c r="KLY99" s="8"/>
      <c r="KLZ99" s="8"/>
      <c r="KMA99" s="8"/>
      <c r="KMB99" s="8"/>
      <c r="KMC99" s="8"/>
      <c r="KMD99" s="8"/>
      <c r="KME99" s="8"/>
      <c r="KMF99" s="8"/>
      <c r="KMG99" s="8"/>
      <c r="KMH99" s="8"/>
      <c r="KMI99" s="8"/>
      <c r="KMJ99" s="8"/>
      <c r="KMK99" s="8"/>
      <c r="KML99" s="8"/>
      <c r="KMM99" s="8"/>
      <c r="KMN99" s="8"/>
      <c r="KMO99" s="8"/>
      <c r="KMP99" s="8"/>
      <c r="KMQ99" s="8"/>
      <c r="KMR99" s="8"/>
      <c r="KMS99" s="8"/>
      <c r="KMT99" s="8"/>
      <c r="KMU99" s="8"/>
      <c r="KMV99" s="8"/>
      <c r="KMW99" s="8"/>
      <c r="KMX99" s="8"/>
      <c r="KMY99" s="8"/>
      <c r="KMZ99" s="8"/>
      <c r="KNA99" s="8"/>
      <c r="KNB99" s="8"/>
      <c r="KNC99" s="8"/>
      <c r="KND99" s="8"/>
      <c r="KNE99" s="8"/>
      <c r="KNF99" s="8"/>
      <c r="KNG99" s="8"/>
      <c r="KNH99" s="8"/>
      <c r="KNI99" s="8"/>
      <c r="KNJ99" s="8"/>
      <c r="KNK99" s="8"/>
      <c r="KNL99" s="8"/>
      <c r="KNM99" s="8"/>
      <c r="KNN99" s="8"/>
      <c r="KNO99" s="8"/>
      <c r="KNP99" s="8"/>
      <c r="KNQ99" s="8"/>
      <c r="KNR99" s="8"/>
      <c r="KNS99" s="8"/>
      <c r="KNT99" s="8"/>
      <c r="KNU99" s="8"/>
      <c r="KNV99" s="8"/>
      <c r="KNW99" s="8"/>
      <c r="KNX99" s="8"/>
      <c r="KNY99" s="8"/>
      <c r="KNZ99" s="8"/>
      <c r="KOA99" s="8"/>
      <c r="KOB99" s="8"/>
      <c r="KOC99" s="8"/>
      <c r="KOD99" s="8"/>
      <c r="KOE99" s="8"/>
      <c r="KOF99" s="8"/>
      <c r="KOG99" s="8"/>
      <c r="KOH99" s="8"/>
      <c r="KOI99" s="8"/>
      <c r="KOJ99" s="8"/>
      <c r="KOK99" s="8"/>
      <c r="KOL99" s="8"/>
      <c r="KOM99" s="8"/>
      <c r="KON99" s="8"/>
      <c r="KOO99" s="8"/>
      <c r="KOP99" s="8"/>
      <c r="KOQ99" s="8"/>
      <c r="KOR99" s="8"/>
      <c r="KOS99" s="8"/>
      <c r="KOT99" s="8"/>
      <c r="KOU99" s="8"/>
      <c r="KOV99" s="8"/>
      <c r="KOW99" s="8"/>
      <c r="KOX99" s="8"/>
      <c r="KOY99" s="8"/>
      <c r="KOZ99" s="8"/>
      <c r="KPA99" s="8"/>
      <c r="KPB99" s="8"/>
      <c r="KPC99" s="8"/>
      <c r="KPD99" s="8"/>
      <c r="KPE99" s="8"/>
      <c r="KPF99" s="8"/>
      <c r="KPG99" s="8"/>
      <c r="KPH99" s="8"/>
      <c r="KPI99" s="8"/>
      <c r="KPJ99" s="8"/>
      <c r="KPK99" s="8"/>
      <c r="KPL99" s="8"/>
      <c r="KPM99" s="8"/>
      <c r="KPN99" s="8"/>
      <c r="KPO99" s="8"/>
      <c r="KPP99" s="8"/>
      <c r="KPQ99" s="8"/>
      <c r="KPR99" s="8"/>
      <c r="KPS99" s="8"/>
      <c r="KPT99" s="8"/>
      <c r="KPU99" s="8"/>
      <c r="KPV99" s="8"/>
      <c r="KPW99" s="8"/>
      <c r="KPX99" s="8"/>
      <c r="KPY99" s="8"/>
      <c r="KPZ99" s="8"/>
      <c r="KQA99" s="8"/>
      <c r="KQB99" s="8"/>
      <c r="KQC99" s="8"/>
      <c r="KQD99" s="8"/>
      <c r="KQE99" s="8"/>
      <c r="KQF99" s="8"/>
      <c r="KQG99" s="8"/>
      <c r="KQH99" s="8"/>
      <c r="KQI99" s="8"/>
      <c r="KQJ99" s="8"/>
      <c r="KQK99" s="8"/>
      <c r="KQL99" s="8"/>
      <c r="KQM99" s="8"/>
      <c r="KQN99" s="8"/>
      <c r="KQO99" s="8"/>
      <c r="KQP99" s="8"/>
      <c r="KQQ99" s="8"/>
      <c r="KQR99" s="8"/>
      <c r="KQS99" s="8"/>
      <c r="KQT99" s="8"/>
      <c r="KQU99" s="8"/>
      <c r="KQV99" s="8"/>
      <c r="KQW99" s="8"/>
      <c r="KQX99" s="8"/>
      <c r="KQY99" s="8"/>
      <c r="KQZ99" s="8"/>
      <c r="KRA99" s="8"/>
      <c r="KRB99" s="8"/>
      <c r="KRC99" s="8"/>
      <c r="KRD99" s="8"/>
      <c r="KRE99" s="8"/>
      <c r="KRF99" s="8"/>
      <c r="KRG99" s="8"/>
      <c r="KRH99" s="8"/>
      <c r="KRI99" s="8"/>
      <c r="KRJ99" s="8"/>
      <c r="KRK99" s="8"/>
      <c r="KRL99" s="8"/>
      <c r="KRM99" s="8"/>
      <c r="KRN99" s="8"/>
      <c r="KRO99" s="8"/>
      <c r="KRP99" s="8"/>
      <c r="KRQ99" s="8"/>
      <c r="KRR99" s="8"/>
      <c r="KRS99" s="8"/>
      <c r="KRT99" s="8"/>
      <c r="KRU99" s="8"/>
      <c r="KRV99" s="8"/>
      <c r="KRW99" s="8"/>
      <c r="KRX99" s="8"/>
      <c r="KRY99" s="8"/>
      <c r="KRZ99" s="8"/>
      <c r="KSA99" s="8"/>
      <c r="KSB99" s="8"/>
      <c r="KSC99" s="8"/>
      <c r="KSD99" s="8"/>
      <c r="KSE99" s="8"/>
      <c r="KSF99" s="8"/>
      <c r="KSG99" s="8"/>
      <c r="KSH99" s="8"/>
      <c r="KSI99" s="8"/>
      <c r="KSJ99" s="8"/>
      <c r="KSK99" s="8"/>
      <c r="KSL99" s="8"/>
      <c r="KSM99" s="8"/>
      <c r="KSN99" s="8"/>
      <c r="KSO99" s="8"/>
      <c r="KSP99" s="8"/>
      <c r="KSQ99" s="8"/>
      <c r="KSR99" s="8"/>
      <c r="KSS99" s="8"/>
      <c r="KST99" s="8"/>
      <c r="KSU99" s="8"/>
      <c r="KSV99" s="8"/>
      <c r="KSW99" s="8"/>
      <c r="KSX99" s="8"/>
      <c r="KSY99" s="8"/>
      <c r="KSZ99" s="8"/>
      <c r="KTA99" s="8"/>
      <c r="KTB99" s="8"/>
      <c r="KTC99" s="8"/>
      <c r="KTD99" s="8"/>
      <c r="KTE99" s="8"/>
      <c r="KTF99" s="8"/>
      <c r="KTG99" s="8"/>
      <c r="KTH99" s="8"/>
      <c r="KTI99" s="8"/>
      <c r="KTJ99" s="8"/>
      <c r="KTK99" s="8"/>
      <c r="KTL99" s="8"/>
      <c r="KTM99" s="8"/>
      <c r="KTN99" s="8"/>
      <c r="KTO99" s="8"/>
      <c r="KTP99" s="8"/>
      <c r="KTQ99" s="8"/>
      <c r="KTR99" s="8"/>
      <c r="KTS99" s="8"/>
      <c r="KTT99" s="8"/>
      <c r="KTU99" s="8"/>
      <c r="KTV99" s="8"/>
      <c r="KTW99" s="8"/>
      <c r="KTX99" s="8"/>
      <c r="KTY99" s="8"/>
      <c r="KTZ99" s="8"/>
      <c r="KUA99" s="8"/>
      <c r="KUB99" s="8"/>
      <c r="KUC99" s="8"/>
      <c r="KUD99" s="8"/>
      <c r="KUE99" s="8"/>
      <c r="KUF99" s="8"/>
      <c r="KUG99" s="8"/>
      <c r="KUH99" s="8"/>
      <c r="KUI99" s="8"/>
      <c r="KUJ99" s="8"/>
      <c r="KUK99" s="8"/>
      <c r="KUL99" s="8"/>
      <c r="KUM99" s="8"/>
      <c r="KUN99" s="8"/>
      <c r="KUO99" s="8"/>
      <c r="KUP99" s="8"/>
      <c r="KUQ99" s="8"/>
      <c r="KUR99" s="8"/>
      <c r="KUS99" s="8"/>
      <c r="KUT99" s="8"/>
      <c r="KUU99" s="8"/>
      <c r="KUV99" s="8"/>
      <c r="KUW99" s="8"/>
      <c r="KUX99" s="8"/>
      <c r="KUY99" s="8"/>
      <c r="KUZ99" s="8"/>
      <c r="KVA99" s="8"/>
      <c r="KVB99" s="8"/>
      <c r="KVC99" s="8"/>
      <c r="KVD99" s="8"/>
      <c r="KVE99" s="8"/>
      <c r="KVF99" s="8"/>
      <c r="KVG99" s="8"/>
      <c r="KVH99" s="8"/>
      <c r="KVI99" s="8"/>
      <c r="KVJ99" s="8"/>
      <c r="KVK99" s="8"/>
      <c r="KVL99" s="8"/>
      <c r="KVM99" s="8"/>
      <c r="KVN99" s="8"/>
      <c r="KVO99" s="8"/>
      <c r="KVP99" s="8"/>
      <c r="KVQ99" s="8"/>
      <c r="KVR99" s="8"/>
      <c r="KVS99" s="8"/>
      <c r="KVT99" s="8"/>
      <c r="KVU99" s="8"/>
      <c r="KVV99" s="8"/>
      <c r="KVW99" s="8"/>
      <c r="KVX99" s="8"/>
      <c r="KVY99" s="8"/>
      <c r="KVZ99" s="8"/>
      <c r="KWA99" s="8"/>
      <c r="KWB99" s="8"/>
      <c r="KWC99" s="8"/>
      <c r="KWD99" s="8"/>
      <c r="KWE99" s="8"/>
      <c r="KWF99" s="8"/>
      <c r="KWG99" s="8"/>
      <c r="KWH99" s="8"/>
      <c r="KWI99" s="8"/>
      <c r="KWJ99" s="8"/>
      <c r="KWK99" s="8"/>
      <c r="KWL99" s="8"/>
      <c r="KWM99" s="8"/>
      <c r="KWN99" s="8"/>
      <c r="KWO99" s="8"/>
      <c r="KWP99" s="8"/>
      <c r="KWQ99" s="8"/>
      <c r="KWR99" s="8"/>
      <c r="KWS99" s="8"/>
      <c r="KWT99" s="8"/>
      <c r="KWU99" s="8"/>
      <c r="KWV99" s="8"/>
      <c r="KWW99" s="8"/>
      <c r="KWX99" s="8"/>
      <c r="KWY99" s="8"/>
      <c r="KWZ99" s="8"/>
      <c r="KXA99" s="8"/>
      <c r="KXB99" s="8"/>
      <c r="KXC99" s="8"/>
      <c r="KXD99" s="8"/>
      <c r="KXE99" s="8"/>
      <c r="KXF99" s="8"/>
      <c r="KXG99" s="8"/>
      <c r="KXH99" s="8"/>
      <c r="KXI99" s="8"/>
      <c r="KXJ99" s="8"/>
      <c r="KXK99" s="8"/>
      <c r="KXL99" s="8"/>
      <c r="KXM99" s="8"/>
      <c r="KXN99" s="8"/>
      <c r="KXO99" s="8"/>
      <c r="KXP99" s="8"/>
      <c r="KXQ99" s="8"/>
      <c r="KXR99" s="8"/>
      <c r="KXS99" s="8"/>
      <c r="KXT99" s="8"/>
      <c r="KXU99" s="8"/>
      <c r="KXV99" s="8"/>
      <c r="KXW99" s="8"/>
      <c r="KXX99" s="8"/>
      <c r="KXY99" s="8"/>
      <c r="KXZ99" s="8"/>
      <c r="KYA99" s="8"/>
      <c r="KYB99" s="8"/>
      <c r="KYC99" s="8"/>
      <c r="KYD99" s="8"/>
      <c r="KYE99" s="8"/>
      <c r="KYF99" s="8"/>
      <c r="KYG99" s="8"/>
      <c r="KYH99" s="8"/>
      <c r="KYI99" s="8"/>
      <c r="KYJ99" s="8"/>
      <c r="KYK99" s="8"/>
      <c r="KYL99" s="8"/>
      <c r="KYM99" s="8"/>
      <c r="KYN99" s="8"/>
      <c r="KYO99" s="8"/>
      <c r="KYP99" s="8"/>
      <c r="KYQ99" s="8"/>
      <c r="KYR99" s="8"/>
      <c r="KYS99" s="8"/>
      <c r="KYT99" s="8"/>
      <c r="KYU99" s="8"/>
      <c r="KYV99" s="8"/>
      <c r="KYW99" s="8"/>
      <c r="KYX99" s="8"/>
      <c r="KYY99" s="8"/>
      <c r="KYZ99" s="8"/>
      <c r="KZA99" s="8"/>
      <c r="KZB99" s="8"/>
      <c r="KZC99" s="8"/>
      <c r="KZD99" s="8"/>
      <c r="KZE99" s="8"/>
      <c r="KZF99" s="8"/>
      <c r="KZG99" s="8"/>
      <c r="KZH99" s="8"/>
      <c r="KZI99" s="8"/>
      <c r="KZJ99" s="8"/>
      <c r="KZK99" s="8"/>
      <c r="KZL99" s="8"/>
      <c r="KZM99" s="8"/>
      <c r="KZN99" s="8"/>
      <c r="KZO99" s="8"/>
      <c r="KZP99" s="8"/>
      <c r="KZQ99" s="8"/>
      <c r="KZR99" s="8"/>
      <c r="KZS99" s="8"/>
      <c r="KZT99" s="8"/>
      <c r="KZU99" s="8"/>
      <c r="KZV99" s="8"/>
      <c r="KZW99" s="8"/>
      <c r="KZX99" s="8"/>
      <c r="KZY99" s="8"/>
      <c r="KZZ99" s="8"/>
      <c r="LAA99" s="8"/>
      <c r="LAB99" s="8"/>
      <c r="LAC99" s="8"/>
      <c r="LAD99" s="8"/>
      <c r="LAE99" s="8"/>
      <c r="LAF99" s="8"/>
      <c r="LAG99" s="8"/>
      <c r="LAH99" s="8"/>
      <c r="LAI99" s="8"/>
      <c r="LAJ99" s="8"/>
      <c r="LAK99" s="8"/>
      <c r="LAL99" s="8"/>
      <c r="LAM99" s="8"/>
      <c r="LAN99" s="8"/>
      <c r="LAO99" s="8"/>
      <c r="LAP99" s="8"/>
      <c r="LAQ99" s="8"/>
      <c r="LAR99" s="8"/>
      <c r="LAS99" s="8"/>
      <c r="LAT99" s="8"/>
      <c r="LAU99" s="8"/>
      <c r="LAV99" s="8"/>
      <c r="LAW99" s="8"/>
      <c r="LAX99" s="8"/>
      <c r="LAY99" s="8"/>
      <c r="LAZ99" s="8"/>
      <c r="LBA99" s="8"/>
      <c r="LBB99" s="8"/>
      <c r="LBC99" s="8"/>
      <c r="LBD99" s="8"/>
      <c r="LBE99" s="8"/>
      <c r="LBF99" s="8"/>
      <c r="LBG99" s="8"/>
      <c r="LBH99" s="8"/>
      <c r="LBI99" s="8"/>
      <c r="LBJ99" s="8"/>
      <c r="LBK99" s="8"/>
      <c r="LBL99" s="8"/>
      <c r="LBM99" s="8"/>
      <c r="LBN99" s="8"/>
      <c r="LBO99" s="8"/>
      <c r="LBP99" s="8"/>
      <c r="LBQ99" s="8"/>
      <c r="LBR99" s="8"/>
      <c r="LBS99" s="8"/>
      <c r="LBT99" s="8"/>
      <c r="LBU99" s="8"/>
      <c r="LBV99" s="8"/>
      <c r="LBW99" s="8"/>
      <c r="LBX99" s="8"/>
      <c r="LBY99" s="8"/>
      <c r="LBZ99" s="8"/>
      <c r="LCA99" s="8"/>
      <c r="LCB99" s="8"/>
      <c r="LCC99" s="8"/>
      <c r="LCD99" s="8"/>
      <c r="LCE99" s="8"/>
      <c r="LCF99" s="8"/>
      <c r="LCG99" s="8"/>
      <c r="LCH99" s="8"/>
      <c r="LCI99" s="8"/>
      <c r="LCJ99" s="8"/>
      <c r="LCK99" s="8"/>
      <c r="LCL99" s="8"/>
      <c r="LCM99" s="8"/>
      <c r="LCN99" s="8"/>
      <c r="LCO99" s="8"/>
      <c r="LCP99" s="8"/>
      <c r="LCQ99" s="8"/>
      <c r="LCR99" s="8"/>
      <c r="LCS99" s="8"/>
      <c r="LCT99" s="8"/>
      <c r="LCU99" s="8"/>
      <c r="LCV99" s="8"/>
      <c r="LCW99" s="8"/>
      <c r="LCX99" s="8"/>
      <c r="LCY99" s="8"/>
      <c r="LCZ99" s="8"/>
      <c r="LDA99" s="8"/>
      <c r="LDB99" s="8"/>
      <c r="LDC99" s="8"/>
      <c r="LDD99" s="8"/>
      <c r="LDE99" s="8"/>
      <c r="LDF99" s="8"/>
      <c r="LDG99" s="8"/>
      <c r="LDH99" s="8"/>
      <c r="LDI99" s="8"/>
      <c r="LDJ99" s="8"/>
      <c r="LDK99" s="8"/>
      <c r="LDL99" s="8"/>
      <c r="LDM99" s="8"/>
      <c r="LDN99" s="8"/>
      <c r="LDO99" s="8"/>
      <c r="LDP99" s="8"/>
      <c r="LDQ99" s="8"/>
      <c r="LDR99" s="8"/>
      <c r="LDS99" s="8"/>
      <c r="LDT99" s="8"/>
      <c r="LDU99" s="8"/>
      <c r="LDV99" s="8"/>
      <c r="LDW99" s="8"/>
      <c r="LDX99" s="8"/>
      <c r="LDY99" s="8"/>
      <c r="LDZ99" s="8"/>
      <c r="LEA99" s="8"/>
      <c r="LEB99" s="8"/>
      <c r="LEC99" s="8"/>
      <c r="LED99" s="8"/>
      <c r="LEE99" s="8"/>
      <c r="LEF99" s="8"/>
      <c r="LEG99" s="8"/>
      <c r="LEH99" s="8"/>
      <c r="LEI99" s="8"/>
      <c r="LEJ99" s="8"/>
      <c r="LEK99" s="8"/>
      <c r="LEL99" s="8"/>
      <c r="LEM99" s="8"/>
      <c r="LEN99" s="8"/>
      <c r="LEO99" s="8"/>
      <c r="LEP99" s="8"/>
      <c r="LEQ99" s="8"/>
      <c r="LER99" s="8"/>
      <c r="LES99" s="8"/>
      <c r="LET99" s="8"/>
      <c r="LEU99" s="8"/>
      <c r="LEV99" s="8"/>
      <c r="LEW99" s="8"/>
      <c r="LEX99" s="8"/>
      <c r="LEY99" s="8"/>
      <c r="LEZ99" s="8"/>
      <c r="LFA99" s="8"/>
      <c r="LFB99" s="8"/>
      <c r="LFC99" s="8"/>
      <c r="LFD99" s="8"/>
      <c r="LFE99" s="8"/>
      <c r="LFF99" s="8"/>
      <c r="LFG99" s="8"/>
      <c r="LFH99" s="8"/>
      <c r="LFI99" s="8"/>
      <c r="LFJ99" s="8"/>
      <c r="LFK99" s="8"/>
      <c r="LFL99" s="8"/>
      <c r="LFM99" s="8"/>
      <c r="LFN99" s="8"/>
      <c r="LFO99" s="8"/>
      <c r="LFP99" s="8"/>
      <c r="LFQ99" s="8"/>
      <c r="LFR99" s="8"/>
      <c r="LFS99" s="8"/>
      <c r="LFT99" s="8"/>
      <c r="LFU99" s="8"/>
      <c r="LFV99" s="8"/>
      <c r="LFW99" s="8"/>
      <c r="LFX99" s="8"/>
      <c r="LFY99" s="8"/>
      <c r="LFZ99" s="8"/>
      <c r="LGA99" s="8"/>
      <c r="LGB99" s="8"/>
      <c r="LGC99" s="8"/>
      <c r="LGD99" s="8"/>
      <c r="LGE99" s="8"/>
      <c r="LGF99" s="8"/>
      <c r="LGG99" s="8"/>
      <c r="LGH99" s="8"/>
      <c r="LGI99" s="8"/>
      <c r="LGJ99" s="8"/>
      <c r="LGK99" s="8"/>
      <c r="LGL99" s="8"/>
      <c r="LGM99" s="8"/>
      <c r="LGN99" s="8"/>
      <c r="LGO99" s="8"/>
      <c r="LGP99" s="8"/>
      <c r="LGQ99" s="8"/>
      <c r="LGR99" s="8"/>
      <c r="LGS99" s="8"/>
      <c r="LGT99" s="8"/>
      <c r="LGU99" s="8"/>
      <c r="LGV99" s="8"/>
      <c r="LGW99" s="8"/>
      <c r="LGX99" s="8"/>
      <c r="LGY99" s="8"/>
      <c r="LGZ99" s="8"/>
      <c r="LHA99" s="8"/>
      <c r="LHB99" s="8"/>
      <c r="LHC99" s="8"/>
      <c r="LHD99" s="8"/>
      <c r="LHE99" s="8"/>
      <c r="LHF99" s="8"/>
      <c r="LHG99" s="8"/>
      <c r="LHH99" s="8"/>
      <c r="LHI99" s="8"/>
      <c r="LHJ99" s="8"/>
      <c r="LHK99" s="8"/>
      <c r="LHL99" s="8"/>
      <c r="LHM99" s="8"/>
      <c r="LHN99" s="8"/>
      <c r="LHO99" s="8"/>
      <c r="LHP99" s="8"/>
      <c r="LHQ99" s="8"/>
      <c r="LHR99" s="8"/>
      <c r="LHS99" s="8"/>
      <c r="LHT99" s="8"/>
      <c r="LHU99" s="8"/>
      <c r="LHV99" s="8"/>
      <c r="LHW99" s="8"/>
      <c r="LHX99" s="8"/>
      <c r="LHY99" s="8"/>
      <c r="LHZ99" s="8"/>
      <c r="LIA99" s="8"/>
      <c r="LIB99" s="8"/>
      <c r="LIC99" s="8"/>
      <c r="LID99" s="8"/>
      <c r="LIE99" s="8"/>
      <c r="LIF99" s="8"/>
      <c r="LIG99" s="8"/>
      <c r="LIH99" s="8"/>
      <c r="LII99" s="8"/>
      <c r="LIJ99" s="8"/>
      <c r="LIK99" s="8"/>
      <c r="LIL99" s="8"/>
      <c r="LIM99" s="8"/>
      <c r="LIN99" s="8"/>
      <c r="LIO99" s="8"/>
      <c r="LIP99" s="8"/>
      <c r="LIQ99" s="8"/>
      <c r="LIR99" s="8"/>
      <c r="LIS99" s="8"/>
      <c r="LIT99" s="8"/>
      <c r="LIU99" s="8"/>
      <c r="LIV99" s="8"/>
      <c r="LIW99" s="8"/>
      <c r="LIX99" s="8"/>
      <c r="LIY99" s="8"/>
      <c r="LIZ99" s="8"/>
      <c r="LJA99" s="8"/>
      <c r="LJB99" s="8"/>
      <c r="LJC99" s="8"/>
      <c r="LJD99" s="8"/>
      <c r="LJE99" s="8"/>
      <c r="LJF99" s="8"/>
      <c r="LJG99" s="8"/>
      <c r="LJH99" s="8"/>
      <c r="LJI99" s="8"/>
      <c r="LJJ99" s="8"/>
      <c r="LJK99" s="8"/>
      <c r="LJL99" s="8"/>
      <c r="LJM99" s="8"/>
      <c r="LJN99" s="8"/>
      <c r="LJO99" s="8"/>
      <c r="LJP99" s="8"/>
      <c r="LJQ99" s="8"/>
      <c r="LJR99" s="8"/>
      <c r="LJS99" s="8"/>
      <c r="LJT99" s="8"/>
      <c r="LJU99" s="8"/>
      <c r="LJV99" s="8"/>
      <c r="LJW99" s="8"/>
      <c r="LJX99" s="8"/>
      <c r="LJY99" s="8"/>
      <c r="LJZ99" s="8"/>
      <c r="LKA99" s="8"/>
      <c r="LKB99" s="8"/>
      <c r="LKC99" s="8"/>
      <c r="LKD99" s="8"/>
      <c r="LKE99" s="8"/>
      <c r="LKF99" s="8"/>
      <c r="LKG99" s="8"/>
      <c r="LKH99" s="8"/>
      <c r="LKI99" s="8"/>
      <c r="LKJ99" s="8"/>
      <c r="LKK99" s="8"/>
      <c r="LKL99" s="8"/>
      <c r="LKM99" s="8"/>
      <c r="LKN99" s="8"/>
      <c r="LKO99" s="8"/>
      <c r="LKP99" s="8"/>
      <c r="LKQ99" s="8"/>
      <c r="LKR99" s="8"/>
      <c r="LKS99" s="8"/>
      <c r="LKT99" s="8"/>
      <c r="LKU99" s="8"/>
      <c r="LKV99" s="8"/>
      <c r="LKW99" s="8"/>
      <c r="LKX99" s="8"/>
      <c r="LKY99" s="8"/>
      <c r="LKZ99" s="8"/>
      <c r="LLA99" s="8"/>
      <c r="LLB99" s="8"/>
      <c r="LLC99" s="8"/>
      <c r="LLD99" s="8"/>
      <c r="LLE99" s="8"/>
      <c r="LLF99" s="8"/>
      <c r="LLG99" s="8"/>
      <c r="LLH99" s="8"/>
      <c r="LLI99" s="8"/>
      <c r="LLJ99" s="8"/>
      <c r="LLK99" s="8"/>
      <c r="LLL99" s="8"/>
      <c r="LLM99" s="8"/>
      <c r="LLN99" s="8"/>
      <c r="LLO99" s="8"/>
      <c r="LLP99" s="8"/>
      <c r="LLQ99" s="8"/>
      <c r="LLR99" s="8"/>
      <c r="LLS99" s="8"/>
      <c r="LLT99" s="8"/>
      <c r="LLU99" s="8"/>
      <c r="LLV99" s="8"/>
      <c r="LLW99" s="8"/>
      <c r="LLX99" s="8"/>
      <c r="LLY99" s="8"/>
      <c r="LLZ99" s="8"/>
      <c r="LMA99" s="8"/>
      <c r="LMB99" s="8"/>
      <c r="LMC99" s="8"/>
      <c r="LMD99" s="8"/>
      <c r="LME99" s="8"/>
      <c r="LMF99" s="8"/>
      <c r="LMG99" s="8"/>
      <c r="LMH99" s="8"/>
      <c r="LMI99" s="8"/>
      <c r="LMJ99" s="8"/>
      <c r="LMK99" s="8"/>
      <c r="LML99" s="8"/>
      <c r="LMM99" s="8"/>
      <c r="LMN99" s="8"/>
      <c r="LMO99" s="8"/>
      <c r="LMP99" s="8"/>
      <c r="LMQ99" s="8"/>
      <c r="LMR99" s="8"/>
      <c r="LMS99" s="8"/>
      <c r="LMT99" s="8"/>
      <c r="LMU99" s="8"/>
      <c r="LMV99" s="8"/>
      <c r="LMW99" s="8"/>
      <c r="LMX99" s="8"/>
      <c r="LMY99" s="8"/>
      <c r="LMZ99" s="8"/>
      <c r="LNA99" s="8"/>
      <c r="LNB99" s="8"/>
      <c r="LNC99" s="8"/>
      <c r="LND99" s="8"/>
      <c r="LNE99" s="8"/>
      <c r="LNF99" s="8"/>
      <c r="LNG99" s="8"/>
      <c r="LNH99" s="8"/>
      <c r="LNI99" s="8"/>
      <c r="LNJ99" s="8"/>
      <c r="LNK99" s="8"/>
      <c r="LNL99" s="8"/>
      <c r="LNM99" s="8"/>
      <c r="LNN99" s="8"/>
      <c r="LNO99" s="8"/>
      <c r="LNP99" s="8"/>
      <c r="LNQ99" s="8"/>
      <c r="LNR99" s="8"/>
      <c r="LNS99" s="8"/>
      <c r="LNT99" s="8"/>
      <c r="LNU99" s="8"/>
      <c r="LNV99" s="8"/>
      <c r="LNW99" s="8"/>
      <c r="LNX99" s="8"/>
      <c r="LNY99" s="8"/>
      <c r="LNZ99" s="8"/>
      <c r="LOA99" s="8"/>
      <c r="LOB99" s="8"/>
      <c r="LOC99" s="8"/>
      <c r="LOD99" s="8"/>
      <c r="LOE99" s="8"/>
      <c r="LOF99" s="8"/>
      <c r="LOG99" s="8"/>
      <c r="LOH99" s="8"/>
      <c r="LOI99" s="8"/>
      <c r="LOJ99" s="8"/>
      <c r="LOK99" s="8"/>
      <c r="LOL99" s="8"/>
      <c r="LOM99" s="8"/>
      <c r="LON99" s="8"/>
      <c r="LOO99" s="8"/>
      <c r="LOP99" s="8"/>
      <c r="LOQ99" s="8"/>
      <c r="LOR99" s="8"/>
      <c r="LOS99" s="8"/>
      <c r="LOT99" s="8"/>
      <c r="LOU99" s="8"/>
      <c r="LOV99" s="8"/>
      <c r="LOW99" s="8"/>
      <c r="LOX99" s="8"/>
      <c r="LOY99" s="8"/>
      <c r="LOZ99" s="8"/>
      <c r="LPA99" s="8"/>
      <c r="LPB99" s="8"/>
      <c r="LPC99" s="8"/>
      <c r="LPD99" s="8"/>
      <c r="LPE99" s="8"/>
      <c r="LPF99" s="8"/>
      <c r="LPG99" s="8"/>
      <c r="LPH99" s="8"/>
      <c r="LPI99" s="8"/>
      <c r="LPJ99" s="8"/>
      <c r="LPK99" s="8"/>
      <c r="LPL99" s="8"/>
      <c r="LPM99" s="8"/>
      <c r="LPN99" s="8"/>
      <c r="LPO99" s="8"/>
      <c r="LPP99" s="8"/>
      <c r="LPQ99" s="8"/>
      <c r="LPR99" s="8"/>
      <c r="LPS99" s="8"/>
      <c r="LPT99" s="8"/>
      <c r="LPU99" s="8"/>
      <c r="LPV99" s="8"/>
      <c r="LPW99" s="8"/>
      <c r="LPX99" s="8"/>
      <c r="LPY99" s="8"/>
      <c r="LPZ99" s="8"/>
      <c r="LQA99" s="8"/>
      <c r="LQB99" s="8"/>
      <c r="LQC99" s="8"/>
      <c r="LQD99" s="8"/>
      <c r="LQE99" s="8"/>
      <c r="LQF99" s="8"/>
      <c r="LQG99" s="8"/>
      <c r="LQH99" s="8"/>
      <c r="LQI99" s="8"/>
      <c r="LQJ99" s="8"/>
      <c r="LQK99" s="8"/>
      <c r="LQL99" s="8"/>
      <c r="LQM99" s="8"/>
      <c r="LQN99" s="8"/>
      <c r="LQO99" s="8"/>
      <c r="LQP99" s="8"/>
      <c r="LQQ99" s="8"/>
      <c r="LQR99" s="8"/>
      <c r="LQS99" s="8"/>
      <c r="LQT99" s="8"/>
      <c r="LQU99" s="8"/>
      <c r="LQV99" s="8"/>
      <c r="LQW99" s="8"/>
      <c r="LQX99" s="8"/>
      <c r="LQY99" s="8"/>
      <c r="LQZ99" s="8"/>
      <c r="LRA99" s="8"/>
      <c r="LRB99" s="8"/>
      <c r="LRC99" s="8"/>
      <c r="LRD99" s="8"/>
      <c r="LRE99" s="8"/>
      <c r="LRF99" s="8"/>
      <c r="LRG99" s="8"/>
      <c r="LRH99" s="8"/>
      <c r="LRI99" s="8"/>
      <c r="LRJ99" s="8"/>
      <c r="LRK99" s="8"/>
      <c r="LRL99" s="8"/>
      <c r="LRM99" s="8"/>
      <c r="LRN99" s="8"/>
      <c r="LRO99" s="8"/>
      <c r="LRP99" s="8"/>
      <c r="LRQ99" s="8"/>
      <c r="LRR99" s="8"/>
      <c r="LRS99" s="8"/>
      <c r="LRT99" s="8"/>
      <c r="LRU99" s="8"/>
      <c r="LRV99" s="8"/>
      <c r="LRW99" s="8"/>
      <c r="LRX99" s="8"/>
      <c r="LRY99" s="8"/>
      <c r="LRZ99" s="8"/>
      <c r="LSA99" s="8"/>
      <c r="LSB99" s="8"/>
      <c r="LSC99" s="8"/>
      <c r="LSD99" s="8"/>
      <c r="LSE99" s="8"/>
      <c r="LSF99" s="8"/>
      <c r="LSG99" s="8"/>
      <c r="LSH99" s="8"/>
      <c r="LSI99" s="8"/>
      <c r="LSJ99" s="8"/>
      <c r="LSK99" s="8"/>
      <c r="LSL99" s="8"/>
      <c r="LSM99" s="8"/>
      <c r="LSN99" s="8"/>
      <c r="LSO99" s="8"/>
      <c r="LSP99" s="8"/>
      <c r="LSQ99" s="8"/>
      <c r="LSR99" s="8"/>
      <c r="LSS99" s="8"/>
      <c r="LST99" s="8"/>
      <c r="LSU99" s="8"/>
      <c r="LSV99" s="8"/>
      <c r="LSW99" s="8"/>
      <c r="LSX99" s="8"/>
      <c r="LSY99" s="8"/>
      <c r="LSZ99" s="8"/>
      <c r="LTA99" s="8"/>
      <c r="LTB99" s="8"/>
      <c r="LTC99" s="8"/>
      <c r="LTD99" s="8"/>
      <c r="LTE99" s="8"/>
      <c r="LTF99" s="8"/>
      <c r="LTG99" s="8"/>
      <c r="LTH99" s="8"/>
      <c r="LTI99" s="8"/>
      <c r="LTJ99" s="8"/>
      <c r="LTK99" s="8"/>
      <c r="LTL99" s="8"/>
      <c r="LTM99" s="8"/>
      <c r="LTN99" s="8"/>
      <c r="LTO99" s="8"/>
      <c r="LTP99" s="8"/>
      <c r="LTQ99" s="8"/>
      <c r="LTR99" s="8"/>
      <c r="LTS99" s="8"/>
      <c r="LTT99" s="8"/>
      <c r="LTU99" s="8"/>
      <c r="LTV99" s="8"/>
      <c r="LTW99" s="8"/>
      <c r="LTX99" s="8"/>
      <c r="LTY99" s="8"/>
      <c r="LTZ99" s="8"/>
      <c r="LUA99" s="8"/>
      <c r="LUB99" s="8"/>
      <c r="LUC99" s="8"/>
      <c r="LUD99" s="8"/>
      <c r="LUE99" s="8"/>
      <c r="LUF99" s="8"/>
      <c r="LUG99" s="8"/>
      <c r="LUH99" s="8"/>
      <c r="LUI99" s="8"/>
      <c r="LUJ99" s="8"/>
      <c r="LUK99" s="8"/>
      <c r="LUL99" s="8"/>
      <c r="LUM99" s="8"/>
      <c r="LUN99" s="8"/>
      <c r="LUO99" s="8"/>
      <c r="LUP99" s="8"/>
      <c r="LUQ99" s="8"/>
      <c r="LUR99" s="8"/>
      <c r="LUS99" s="8"/>
      <c r="LUT99" s="8"/>
      <c r="LUU99" s="8"/>
      <c r="LUV99" s="8"/>
      <c r="LUW99" s="8"/>
      <c r="LUX99" s="8"/>
      <c r="LUY99" s="8"/>
      <c r="LUZ99" s="8"/>
      <c r="LVA99" s="8"/>
      <c r="LVB99" s="8"/>
      <c r="LVC99" s="8"/>
      <c r="LVD99" s="8"/>
      <c r="LVE99" s="8"/>
      <c r="LVF99" s="8"/>
      <c r="LVG99" s="8"/>
      <c r="LVH99" s="8"/>
      <c r="LVI99" s="8"/>
      <c r="LVJ99" s="8"/>
      <c r="LVK99" s="8"/>
      <c r="LVL99" s="8"/>
      <c r="LVM99" s="8"/>
      <c r="LVN99" s="8"/>
      <c r="LVO99" s="8"/>
      <c r="LVP99" s="8"/>
      <c r="LVQ99" s="8"/>
      <c r="LVR99" s="8"/>
      <c r="LVS99" s="8"/>
      <c r="LVT99" s="8"/>
      <c r="LVU99" s="8"/>
      <c r="LVV99" s="8"/>
      <c r="LVW99" s="8"/>
      <c r="LVX99" s="8"/>
      <c r="LVY99" s="8"/>
      <c r="LVZ99" s="8"/>
      <c r="LWA99" s="8"/>
      <c r="LWB99" s="8"/>
      <c r="LWC99" s="8"/>
      <c r="LWD99" s="8"/>
      <c r="LWE99" s="8"/>
      <c r="LWF99" s="8"/>
      <c r="LWG99" s="8"/>
      <c r="LWH99" s="8"/>
      <c r="LWI99" s="8"/>
      <c r="LWJ99" s="8"/>
      <c r="LWK99" s="8"/>
      <c r="LWL99" s="8"/>
      <c r="LWM99" s="8"/>
      <c r="LWN99" s="8"/>
      <c r="LWO99" s="8"/>
      <c r="LWP99" s="8"/>
      <c r="LWQ99" s="8"/>
      <c r="LWR99" s="8"/>
      <c r="LWS99" s="8"/>
      <c r="LWT99" s="8"/>
      <c r="LWU99" s="8"/>
      <c r="LWV99" s="8"/>
      <c r="LWW99" s="8"/>
      <c r="LWX99" s="8"/>
      <c r="LWY99" s="8"/>
      <c r="LWZ99" s="8"/>
      <c r="LXA99" s="8"/>
      <c r="LXB99" s="8"/>
      <c r="LXC99" s="8"/>
      <c r="LXD99" s="8"/>
      <c r="LXE99" s="8"/>
      <c r="LXF99" s="8"/>
      <c r="LXG99" s="8"/>
      <c r="LXH99" s="8"/>
      <c r="LXI99" s="8"/>
      <c r="LXJ99" s="8"/>
      <c r="LXK99" s="8"/>
      <c r="LXL99" s="8"/>
      <c r="LXM99" s="8"/>
      <c r="LXN99" s="8"/>
      <c r="LXO99" s="8"/>
      <c r="LXP99" s="8"/>
      <c r="LXQ99" s="8"/>
      <c r="LXR99" s="8"/>
      <c r="LXS99" s="8"/>
      <c r="LXT99" s="8"/>
      <c r="LXU99" s="8"/>
      <c r="LXV99" s="8"/>
      <c r="LXW99" s="8"/>
      <c r="LXX99" s="8"/>
      <c r="LXY99" s="8"/>
      <c r="LXZ99" s="8"/>
      <c r="LYA99" s="8"/>
      <c r="LYB99" s="8"/>
      <c r="LYC99" s="8"/>
      <c r="LYD99" s="8"/>
      <c r="LYE99" s="8"/>
      <c r="LYF99" s="8"/>
      <c r="LYG99" s="8"/>
      <c r="LYH99" s="8"/>
      <c r="LYI99" s="8"/>
      <c r="LYJ99" s="8"/>
      <c r="LYK99" s="8"/>
      <c r="LYL99" s="8"/>
      <c r="LYM99" s="8"/>
      <c r="LYN99" s="8"/>
      <c r="LYO99" s="8"/>
      <c r="LYP99" s="8"/>
      <c r="LYQ99" s="8"/>
      <c r="LYR99" s="8"/>
      <c r="LYS99" s="8"/>
      <c r="LYT99" s="8"/>
      <c r="LYU99" s="8"/>
      <c r="LYV99" s="8"/>
      <c r="LYW99" s="8"/>
      <c r="LYX99" s="8"/>
      <c r="LYY99" s="8"/>
      <c r="LYZ99" s="8"/>
      <c r="LZA99" s="8"/>
      <c r="LZB99" s="8"/>
      <c r="LZC99" s="8"/>
      <c r="LZD99" s="8"/>
      <c r="LZE99" s="8"/>
      <c r="LZF99" s="8"/>
      <c r="LZG99" s="8"/>
      <c r="LZH99" s="8"/>
      <c r="LZI99" s="8"/>
      <c r="LZJ99" s="8"/>
      <c r="LZK99" s="8"/>
      <c r="LZL99" s="8"/>
      <c r="LZM99" s="8"/>
      <c r="LZN99" s="8"/>
      <c r="LZO99" s="8"/>
      <c r="LZP99" s="8"/>
      <c r="LZQ99" s="8"/>
      <c r="LZR99" s="8"/>
      <c r="LZS99" s="8"/>
      <c r="LZT99" s="8"/>
      <c r="LZU99" s="8"/>
      <c r="LZV99" s="8"/>
      <c r="LZW99" s="8"/>
      <c r="LZX99" s="8"/>
      <c r="LZY99" s="8"/>
      <c r="LZZ99" s="8"/>
      <c r="MAA99" s="8"/>
      <c r="MAB99" s="8"/>
      <c r="MAC99" s="8"/>
      <c r="MAD99" s="8"/>
      <c r="MAE99" s="8"/>
      <c r="MAF99" s="8"/>
      <c r="MAG99" s="8"/>
      <c r="MAH99" s="8"/>
      <c r="MAI99" s="8"/>
      <c r="MAJ99" s="8"/>
      <c r="MAK99" s="8"/>
      <c r="MAL99" s="8"/>
      <c r="MAM99" s="8"/>
      <c r="MAN99" s="8"/>
      <c r="MAO99" s="8"/>
      <c r="MAP99" s="8"/>
      <c r="MAQ99" s="8"/>
      <c r="MAR99" s="8"/>
      <c r="MAS99" s="8"/>
      <c r="MAT99" s="8"/>
      <c r="MAU99" s="8"/>
      <c r="MAV99" s="8"/>
      <c r="MAW99" s="8"/>
      <c r="MAX99" s="8"/>
      <c r="MAY99" s="8"/>
      <c r="MAZ99" s="8"/>
      <c r="MBA99" s="8"/>
      <c r="MBB99" s="8"/>
      <c r="MBC99" s="8"/>
      <c r="MBD99" s="8"/>
      <c r="MBE99" s="8"/>
      <c r="MBF99" s="8"/>
      <c r="MBG99" s="8"/>
      <c r="MBH99" s="8"/>
      <c r="MBI99" s="8"/>
      <c r="MBJ99" s="8"/>
      <c r="MBK99" s="8"/>
      <c r="MBL99" s="8"/>
      <c r="MBM99" s="8"/>
      <c r="MBN99" s="8"/>
      <c r="MBO99" s="8"/>
      <c r="MBP99" s="8"/>
      <c r="MBQ99" s="8"/>
      <c r="MBR99" s="8"/>
      <c r="MBS99" s="8"/>
      <c r="MBT99" s="8"/>
      <c r="MBU99" s="8"/>
      <c r="MBV99" s="8"/>
      <c r="MBW99" s="8"/>
      <c r="MBX99" s="8"/>
      <c r="MBY99" s="8"/>
      <c r="MBZ99" s="8"/>
      <c r="MCA99" s="8"/>
      <c r="MCB99" s="8"/>
      <c r="MCC99" s="8"/>
      <c r="MCD99" s="8"/>
      <c r="MCE99" s="8"/>
      <c r="MCF99" s="8"/>
      <c r="MCG99" s="8"/>
      <c r="MCH99" s="8"/>
      <c r="MCI99" s="8"/>
      <c r="MCJ99" s="8"/>
      <c r="MCK99" s="8"/>
      <c r="MCL99" s="8"/>
      <c r="MCM99" s="8"/>
      <c r="MCN99" s="8"/>
      <c r="MCO99" s="8"/>
      <c r="MCP99" s="8"/>
      <c r="MCQ99" s="8"/>
      <c r="MCR99" s="8"/>
      <c r="MCS99" s="8"/>
      <c r="MCT99" s="8"/>
      <c r="MCU99" s="8"/>
      <c r="MCV99" s="8"/>
      <c r="MCW99" s="8"/>
      <c r="MCX99" s="8"/>
      <c r="MCY99" s="8"/>
      <c r="MCZ99" s="8"/>
      <c r="MDA99" s="8"/>
      <c r="MDB99" s="8"/>
      <c r="MDC99" s="8"/>
      <c r="MDD99" s="8"/>
      <c r="MDE99" s="8"/>
      <c r="MDF99" s="8"/>
      <c r="MDG99" s="8"/>
      <c r="MDH99" s="8"/>
      <c r="MDI99" s="8"/>
      <c r="MDJ99" s="8"/>
      <c r="MDK99" s="8"/>
      <c r="MDL99" s="8"/>
      <c r="MDM99" s="8"/>
      <c r="MDN99" s="8"/>
      <c r="MDO99" s="8"/>
      <c r="MDP99" s="8"/>
      <c r="MDQ99" s="8"/>
      <c r="MDR99" s="8"/>
      <c r="MDS99" s="8"/>
      <c r="MDT99" s="8"/>
      <c r="MDU99" s="8"/>
      <c r="MDV99" s="8"/>
      <c r="MDW99" s="8"/>
      <c r="MDX99" s="8"/>
      <c r="MDY99" s="8"/>
      <c r="MDZ99" s="8"/>
      <c r="MEA99" s="8"/>
      <c r="MEB99" s="8"/>
      <c r="MEC99" s="8"/>
      <c r="MED99" s="8"/>
      <c r="MEE99" s="8"/>
      <c r="MEF99" s="8"/>
      <c r="MEG99" s="8"/>
      <c r="MEH99" s="8"/>
      <c r="MEI99" s="8"/>
      <c r="MEJ99" s="8"/>
      <c r="MEK99" s="8"/>
      <c r="MEL99" s="8"/>
      <c r="MEM99" s="8"/>
      <c r="MEN99" s="8"/>
      <c r="MEO99" s="8"/>
      <c r="MEP99" s="8"/>
      <c r="MEQ99" s="8"/>
      <c r="MER99" s="8"/>
      <c r="MES99" s="8"/>
      <c r="MET99" s="8"/>
      <c r="MEU99" s="8"/>
      <c r="MEV99" s="8"/>
      <c r="MEW99" s="8"/>
      <c r="MEX99" s="8"/>
      <c r="MEY99" s="8"/>
      <c r="MEZ99" s="8"/>
      <c r="MFA99" s="8"/>
      <c r="MFB99" s="8"/>
      <c r="MFC99" s="8"/>
      <c r="MFD99" s="8"/>
      <c r="MFE99" s="8"/>
      <c r="MFF99" s="8"/>
      <c r="MFG99" s="8"/>
      <c r="MFH99" s="8"/>
      <c r="MFI99" s="8"/>
      <c r="MFJ99" s="8"/>
      <c r="MFK99" s="8"/>
      <c r="MFL99" s="8"/>
      <c r="MFM99" s="8"/>
      <c r="MFN99" s="8"/>
      <c r="MFO99" s="8"/>
      <c r="MFP99" s="8"/>
      <c r="MFQ99" s="8"/>
      <c r="MFR99" s="8"/>
      <c r="MFS99" s="8"/>
      <c r="MFT99" s="8"/>
      <c r="MFU99" s="8"/>
      <c r="MFV99" s="8"/>
      <c r="MFW99" s="8"/>
      <c r="MFX99" s="8"/>
      <c r="MFY99" s="8"/>
      <c r="MFZ99" s="8"/>
      <c r="MGA99" s="8"/>
      <c r="MGB99" s="8"/>
      <c r="MGC99" s="8"/>
      <c r="MGD99" s="8"/>
      <c r="MGE99" s="8"/>
      <c r="MGF99" s="8"/>
      <c r="MGG99" s="8"/>
      <c r="MGH99" s="8"/>
      <c r="MGI99" s="8"/>
      <c r="MGJ99" s="8"/>
      <c r="MGK99" s="8"/>
      <c r="MGL99" s="8"/>
      <c r="MGM99" s="8"/>
      <c r="MGN99" s="8"/>
      <c r="MGO99" s="8"/>
      <c r="MGP99" s="8"/>
      <c r="MGQ99" s="8"/>
      <c r="MGR99" s="8"/>
      <c r="MGS99" s="8"/>
      <c r="MGT99" s="8"/>
      <c r="MGU99" s="8"/>
      <c r="MGV99" s="8"/>
      <c r="MGW99" s="8"/>
      <c r="MGX99" s="8"/>
      <c r="MGY99" s="8"/>
      <c r="MGZ99" s="8"/>
      <c r="MHA99" s="8"/>
      <c r="MHB99" s="8"/>
      <c r="MHC99" s="8"/>
      <c r="MHD99" s="8"/>
      <c r="MHE99" s="8"/>
      <c r="MHF99" s="8"/>
      <c r="MHG99" s="8"/>
      <c r="MHH99" s="8"/>
      <c r="MHI99" s="8"/>
      <c r="MHJ99" s="8"/>
      <c r="MHK99" s="8"/>
      <c r="MHL99" s="8"/>
      <c r="MHM99" s="8"/>
      <c r="MHN99" s="8"/>
      <c r="MHO99" s="8"/>
      <c r="MHP99" s="8"/>
      <c r="MHQ99" s="8"/>
      <c r="MHR99" s="8"/>
      <c r="MHS99" s="8"/>
      <c r="MHT99" s="8"/>
      <c r="MHU99" s="8"/>
      <c r="MHV99" s="8"/>
      <c r="MHW99" s="8"/>
      <c r="MHX99" s="8"/>
      <c r="MHY99" s="8"/>
      <c r="MHZ99" s="8"/>
      <c r="MIA99" s="8"/>
      <c r="MIB99" s="8"/>
      <c r="MIC99" s="8"/>
      <c r="MID99" s="8"/>
      <c r="MIE99" s="8"/>
      <c r="MIF99" s="8"/>
      <c r="MIG99" s="8"/>
      <c r="MIH99" s="8"/>
      <c r="MII99" s="8"/>
      <c r="MIJ99" s="8"/>
      <c r="MIK99" s="8"/>
      <c r="MIL99" s="8"/>
      <c r="MIM99" s="8"/>
      <c r="MIN99" s="8"/>
      <c r="MIO99" s="8"/>
      <c r="MIP99" s="8"/>
      <c r="MIQ99" s="8"/>
      <c r="MIR99" s="8"/>
      <c r="MIS99" s="8"/>
      <c r="MIT99" s="8"/>
      <c r="MIU99" s="8"/>
      <c r="MIV99" s="8"/>
      <c r="MIW99" s="8"/>
      <c r="MIX99" s="8"/>
      <c r="MIY99" s="8"/>
      <c r="MIZ99" s="8"/>
      <c r="MJA99" s="8"/>
      <c r="MJB99" s="8"/>
      <c r="MJC99" s="8"/>
      <c r="MJD99" s="8"/>
      <c r="MJE99" s="8"/>
      <c r="MJF99" s="8"/>
      <c r="MJG99" s="8"/>
      <c r="MJH99" s="8"/>
      <c r="MJI99" s="8"/>
      <c r="MJJ99" s="8"/>
      <c r="MJK99" s="8"/>
      <c r="MJL99" s="8"/>
      <c r="MJM99" s="8"/>
      <c r="MJN99" s="8"/>
      <c r="MJO99" s="8"/>
      <c r="MJP99" s="8"/>
      <c r="MJQ99" s="8"/>
      <c r="MJR99" s="8"/>
      <c r="MJS99" s="8"/>
      <c r="MJT99" s="8"/>
      <c r="MJU99" s="8"/>
      <c r="MJV99" s="8"/>
      <c r="MJW99" s="8"/>
      <c r="MJX99" s="8"/>
      <c r="MJY99" s="8"/>
      <c r="MJZ99" s="8"/>
      <c r="MKA99" s="8"/>
      <c r="MKB99" s="8"/>
      <c r="MKC99" s="8"/>
      <c r="MKD99" s="8"/>
      <c r="MKE99" s="8"/>
      <c r="MKF99" s="8"/>
      <c r="MKG99" s="8"/>
      <c r="MKH99" s="8"/>
      <c r="MKI99" s="8"/>
      <c r="MKJ99" s="8"/>
      <c r="MKK99" s="8"/>
      <c r="MKL99" s="8"/>
      <c r="MKM99" s="8"/>
      <c r="MKN99" s="8"/>
      <c r="MKO99" s="8"/>
      <c r="MKP99" s="8"/>
      <c r="MKQ99" s="8"/>
      <c r="MKR99" s="8"/>
      <c r="MKS99" s="8"/>
      <c r="MKT99" s="8"/>
      <c r="MKU99" s="8"/>
      <c r="MKV99" s="8"/>
      <c r="MKW99" s="8"/>
      <c r="MKX99" s="8"/>
      <c r="MKY99" s="8"/>
      <c r="MKZ99" s="8"/>
      <c r="MLA99" s="8"/>
      <c r="MLB99" s="8"/>
      <c r="MLC99" s="8"/>
      <c r="MLD99" s="8"/>
      <c r="MLE99" s="8"/>
      <c r="MLF99" s="8"/>
      <c r="MLG99" s="8"/>
      <c r="MLH99" s="8"/>
      <c r="MLI99" s="8"/>
      <c r="MLJ99" s="8"/>
      <c r="MLK99" s="8"/>
      <c r="MLL99" s="8"/>
      <c r="MLM99" s="8"/>
      <c r="MLN99" s="8"/>
      <c r="MLO99" s="8"/>
      <c r="MLP99" s="8"/>
      <c r="MLQ99" s="8"/>
      <c r="MLR99" s="8"/>
      <c r="MLS99" s="8"/>
      <c r="MLT99" s="8"/>
      <c r="MLU99" s="8"/>
      <c r="MLV99" s="8"/>
      <c r="MLW99" s="8"/>
      <c r="MLX99" s="8"/>
      <c r="MLY99" s="8"/>
      <c r="MLZ99" s="8"/>
      <c r="MMA99" s="8"/>
      <c r="MMB99" s="8"/>
      <c r="MMC99" s="8"/>
      <c r="MMD99" s="8"/>
      <c r="MME99" s="8"/>
      <c r="MMF99" s="8"/>
      <c r="MMG99" s="8"/>
      <c r="MMH99" s="8"/>
      <c r="MMI99" s="8"/>
      <c r="MMJ99" s="8"/>
      <c r="MMK99" s="8"/>
      <c r="MML99" s="8"/>
      <c r="MMM99" s="8"/>
      <c r="MMN99" s="8"/>
      <c r="MMO99" s="8"/>
      <c r="MMP99" s="8"/>
      <c r="MMQ99" s="8"/>
      <c r="MMR99" s="8"/>
      <c r="MMS99" s="8"/>
      <c r="MMT99" s="8"/>
      <c r="MMU99" s="8"/>
      <c r="MMV99" s="8"/>
      <c r="MMW99" s="8"/>
      <c r="MMX99" s="8"/>
      <c r="MMY99" s="8"/>
      <c r="MMZ99" s="8"/>
      <c r="MNA99" s="8"/>
      <c r="MNB99" s="8"/>
      <c r="MNC99" s="8"/>
      <c r="MND99" s="8"/>
      <c r="MNE99" s="8"/>
      <c r="MNF99" s="8"/>
      <c r="MNG99" s="8"/>
      <c r="MNH99" s="8"/>
      <c r="MNI99" s="8"/>
      <c r="MNJ99" s="8"/>
      <c r="MNK99" s="8"/>
      <c r="MNL99" s="8"/>
      <c r="MNM99" s="8"/>
      <c r="MNN99" s="8"/>
      <c r="MNO99" s="8"/>
      <c r="MNP99" s="8"/>
      <c r="MNQ99" s="8"/>
      <c r="MNR99" s="8"/>
      <c r="MNS99" s="8"/>
      <c r="MNT99" s="8"/>
      <c r="MNU99" s="8"/>
      <c r="MNV99" s="8"/>
      <c r="MNW99" s="8"/>
      <c r="MNX99" s="8"/>
      <c r="MNY99" s="8"/>
      <c r="MNZ99" s="8"/>
      <c r="MOA99" s="8"/>
      <c r="MOB99" s="8"/>
      <c r="MOC99" s="8"/>
      <c r="MOD99" s="8"/>
      <c r="MOE99" s="8"/>
      <c r="MOF99" s="8"/>
      <c r="MOG99" s="8"/>
      <c r="MOH99" s="8"/>
      <c r="MOI99" s="8"/>
      <c r="MOJ99" s="8"/>
      <c r="MOK99" s="8"/>
      <c r="MOL99" s="8"/>
      <c r="MOM99" s="8"/>
      <c r="MON99" s="8"/>
      <c r="MOO99" s="8"/>
      <c r="MOP99" s="8"/>
      <c r="MOQ99" s="8"/>
      <c r="MOR99" s="8"/>
      <c r="MOS99" s="8"/>
      <c r="MOT99" s="8"/>
      <c r="MOU99" s="8"/>
      <c r="MOV99" s="8"/>
      <c r="MOW99" s="8"/>
      <c r="MOX99" s="8"/>
      <c r="MOY99" s="8"/>
      <c r="MOZ99" s="8"/>
      <c r="MPA99" s="8"/>
      <c r="MPB99" s="8"/>
      <c r="MPC99" s="8"/>
      <c r="MPD99" s="8"/>
      <c r="MPE99" s="8"/>
      <c r="MPF99" s="8"/>
      <c r="MPG99" s="8"/>
      <c r="MPH99" s="8"/>
      <c r="MPI99" s="8"/>
      <c r="MPJ99" s="8"/>
      <c r="MPK99" s="8"/>
      <c r="MPL99" s="8"/>
      <c r="MPM99" s="8"/>
      <c r="MPN99" s="8"/>
      <c r="MPO99" s="8"/>
      <c r="MPP99" s="8"/>
      <c r="MPQ99" s="8"/>
      <c r="MPR99" s="8"/>
      <c r="MPS99" s="8"/>
      <c r="MPT99" s="8"/>
      <c r="MPU99" s="8"/>
      <c r="MPV99" s="8"/>
      <c r="MPW99" s="8"/>
      <c r="MPX99" s="8"/>
      <c r="MPY99" s="8"/>
      <c r="MPZ99" s="8"/>
      <c r="MQA99" s="8"/>
      <c r="MQB99" s="8"/>
      <c r="MQC99" s="8"/>
      <c r="MQD99" s="8"/>
      <c r="MQE99" s="8"/>
      <c r="MQF99" s="8"/>
      <c r="MQG99" s="8"/>
      <c r="MQH99" s="8"/>
      <c r="MQI99" s="8"/>
      <c r="MQJ99" s="8"/>
      <c r="MQK99" s="8"/>
      <c r="MQL99" s="8"/>
      <c r="MQM99" s="8"/>
      <c r="MQN99" s="8"/>
      <c r="MQO99" s="8"/>
      <c r="MQP99" s="8"/>
      <c r="MQQ99" s="8"/>
      <c r="MQR99" s="8"/>
      <c r="MQS99" s="8"/>
      <c r="MQT99" s="8"/>
      <c r="MQU99" s="8"/>
      <c r="MQV99" s="8"/>
      <c r="MQW99" s="8"/>
      <c r="MQX99" s="8"/>
      <c r="MQY99" s="8"/>
      <c r="MQZ99" s="8"/>
      <c r="MRA99" s="8"/>
      <c r="MRB99" s="8"/>
      <c r="MRC99" s="8"/>
      <c r="MRD99" s="8"/>
      <c r="MRE99" s="8"/>
      <c r="MRF99" s="8"/>
      <c r="MRG99" s="8"/>
      <c r="MRH99" s="8"/>
      <c r="MRI99" s="8"/>
      <c r="MRJ99" s="8"/>
      <c r="MRK99" s="8"/>
      <c r="MRL99" s="8"/>
      <c r="MRM99" s="8"/>
      <c r="MRN99" s="8"/>
      <c r="MRO99" s="8"/>
      <c r="MRP99" s="8"/>
      <c r="MRQ99" s="8"/>
      <c r="MRR99" s="8"/>
      <c r="MRS99" s="8"/>
      <c r="MRT99" s="8"/>
      <c r="MRU99" s="8"/>
      <c r="MRV99" s="8"/>
      <c r="MRW99" s="8"/>
      <c r="MRX99" s="8"/>
      <c r="MRY99" s="8"/>
      <c r="MRZ99" s="8"/>
      <c r="MSA99" s="8"/>
      <c r="MSB99" s="8"/>
      <c r="MSC99" s="8"/>
      <c r="MSD99" s="8"/>
      <c r="MSE99" s="8"/>
      <c r="MSF99" s="8"/>
      <c r="MSG99" s="8"/>
      <c r="MSH99" s="8"/>
      <c r="MSI99" s="8"/>
      <c r="MSJ99" s="8"/>
      <c r="MSK99" s="8"/>
      <c r="MSL99" s="8"/>
      <c r="MSM99" s="8"/>
      <c r="MSN99" s="8"/>
      <c r="MSO99" s="8"/>
      <c r="MSP99" s="8"/>
      <c r="MSQ99" s="8"/>
      <c r="MSR99" s="8"/>
      <c r="MSS99" s="8"/>
      <c r="MST99" s="8"/>
      <c r="MSU99" s="8"/>
      <c r="MSV99" s="8"/>
      <c r="MSW99" s="8"/>
      <c r="MSX99" s="8"/>
      <c r="MSY99" s="8"/>
      <c r="MSZ99" s="8"/>
      <c r="MTA99" s="8"/>
      <c r="MTB99" s="8"/>
      <c r="MTC99" s="8"/>
      <c r="MTD99" s="8"/>
      <c r="MTE99" s="8"/>
      <c r="MTF99" s="8"/>
      <c r="MTG99" s="8"/>
      <c r="MTH99" s="8"/>
      <c r="MTI99" s="8"/>
      <c r="MTJ99" s="8"/>
      <c r="MTK99" s="8"/>
      <c r="MTL99" s="8"/>
      <c r="MTM99" s="8"/>
      <c r="MTN99" s="8"/>
      <c r="MTO99" s="8"/>
      <c r="MTP99" s="8"/>
      <c r="MTQ99" s="8"/>
      <c r="MTR99" s="8"/>
      <c r="MTS99" s="8"/>
      <c r="MTT99" s="8"/>
      <c r="MTU99" s="8"/>
      <c r="MTV99" s="8"/>
      <c r="MTW99" s="8"/>
      <c r="MTX99" s="8"/>
      <c r="MTY99" s="8"/>
      <c r="MTZ99" s="8"/>
      <c r="MUA99" s="8"/>
      <c r="MUB99" s="8"/>
      <c r="MUC99" s="8"/>
      <c r="MUD99" s="8"/>
      <c r="MUE99" s="8"/>
      <c r="MUF99" s="8"/>
      <c r="MUG99" s="8"/>
      <c r="MUH99" s="8"/>
      <c r="MUI99" s="8"/>
      <c r="MUJ99" s="8"/>
      <c r="MUK99" s="8"/>
      <c r="MUL99" s="8"/>
      <c r="MUM99" s="8"/>
      <c r="MUN99" s="8"/>
      <c r="MUO99" s="8"/>
      <c r="MUP99" s="8"/>
      <c r="MUQ99" s="8"/>
      <c r="MUR99" s="8"/>
      <c r="MUS99" s="8"/>
      <c r="MUT99" s="8"/>
      <c r="MUU99" s="8"/>
      <c r="MUV99" s="8"/>
      <c r="MUW99" s="8"/>
      <c r="MUX99" s="8"/>
      <c r="MUY99" s="8"/>
      <c r="MUZ99" s="8"/>
      <c r="MVA99" s="8"/>
      <c r="MVB99" s="8"/>
      <c r="MVC99" s="8"/>
      <c r="MVD99" s="8"/>
      <c r="MVE99" s="8"/>
      <c r="MVF99" s="8"/>
      <c r="MVG99" s="8"/>
      <c r="MVH99" s="8"/>
      <c r="MVI99" s="8"/>
      <c r="MVJ99" s="8"/>
      <c r="MVK99" s="8"/>
      <c r="MVL99" s="8"/>
      <c r="MVM99" s="8"/>
      <c r="MVN99" s="8"/>
      <c r="MVO99" s="8"/>
      <c r="MVP99" s="8"/>
      <c r="MVQ99" s="8"/>
      <c r="MVR99" s="8"/>
      <c r="MVS99" s="8"/>
      <c r="MVT99" s="8"/>
      <c r="MVU99" s="8"/>
      <c r="MVV99" s="8"/>
      <c r="MVW99" s="8"/>
      <c r="MVX99" s="8"/>
      <c r="MVY99" s="8"/>
      <c r="MVZ99" s="8"/>
      <c r="MWA99" s="8"/>
      <c r="MWB99" s="8"/>
      <c r="MWC99" s="8"/>
      <c r="MWD99" s="8"/>
      <c r="MWE99" s="8"/>
      <c r="MWF99" s="8"/>
      <c r="MWG99" s="8"/>
      <c r="MWH99" s="8"/>
      <c r="MWI99" s="8"/>
      <c r="MWJ99" s="8"/>
      <c r="MWK99" s="8"/>
      <c r="MWL99" s="8"/>
      <c r="MWM99" s="8"/>
      <c r="MWN99" s="8"/>
      <c r="MWO99" s="8"/>
      <c r="MWP99" s="8"/>
      <c r="MWQ99" s="8"/>
      <c r="MWR99" s="8"/>
      <c r="MWS99" s="8"/>
      <c r="MWT99" s="8"/>
      <c r="MWU99" s="8"/>
      <c r="MWV99" s="8"/>
      <c r="MWW99" s="8"/>
      <c r="MWX99" s="8"/>
      <c r="MWY99" s="8"/>
      <c r="MWZ99" s="8"/>
      <c r="MXA99" s="8"/>
      <c r="MXB99" s="8"/>
      <c r="MXC99" s="8"/>
      <c r="MXD99" s="8"/>
      <c r="MXE99" s="8"/>
      <c r="MXF99" s="8"/>
      <c r="MXG99" s="8"/>
      <c r="MXH99" s="8"/>
      <c r="MXI99" s="8"/>
      <c r="MXJ99" s="8"/>
      <c r="MXK99" s="8"/>
      <c r="MXL99" s="8"/>
      <c r="MXM99" s="8"/>
      <c r="MXN99" s="8"/>
      <c r="MXO99" s="8"/>
      <c r="MXP99" s="8"/>
      <c r="MXQ99" s="8"/>
      <c r="MXR99" s="8"/>
      <c r="MXS99" s="8"/>
      <c r="MXT99" s="8"/>
      <c r="MXU99" s="8"/>
      <c r="MXV99" s="8"/>
      <c r="MXW99" s="8"/>
      <c r="MXX99" s="8"/>
      <c r="MXY99" s="8"/>
      <c r="MXZ99" s="8"/>
      <c r="MYA99" s="8"/>
      <c r="MYB99" s="8"/>
      <c r="MYC99" s="8"/>
      <c r="MYD99" s="8"/>
      <c r="MYE99" s="8"/>
      <c r="MYF99" s="8"/>
      <c r="MYG99" s="8"/>
      <c r="MYH99" s="8"/>
      <c r="MYI99" s="8"/>
      <c r="MYJ99" s="8"/>
      <c r="MYK99" s="8"/>
      <c r="MYL99" s="8"/>
      <c r="MYM99" s="8"/>
      <c r="MYN99" s="8"/>
      <c r="MYO99" s="8"/>
      <c r="MYP99" s="8"/>
      <c r="MYQ99" s="8"/>
      <c r="MYR99" s="8"/>
      <c r="MYS99" s="8"/>
      <c r="MYT99" s="8"/>
      <c r="MYU99" s="8"/>
      <c r="MYV99" s="8"/>
      <c r="MYW99" s="8"/>
      <c r="MYX99" s="8"/>
      <c r="MYY99" s="8"/>
      <c r="MYZ99" s="8"/>
      <c r="MZA99" s="8"/>
      <c r="MZB99" s="8"/>
      <c r="MZC99" s="8"/>
      <c r="MZD99" s="8"/>
      <c r="MZE99" s="8"/>
      <c r="MZF99" s="8"/>
      <c r="MZG99" s="8"/>
      <c r="MZH99" s="8"/>
      <c r="MZI99" s="8"/>
      <c r="MZJ99" s="8"/>
      <c r="MZK99" s="8"/>
      <c r="MZL99" s="8"/>
      <c r="MZM99" s="8"/>
      <c r="MZN99" s="8"/>
      <c r="MZO99" s="8"/>
      <c r="MZP99" s="8"/>
      <c r="MZQ99" s="8"/>
      <c r="MZR99" s="8"/>
      <c r="MZS99" s="8"/>
      <c r="MZT99" s="8"/>
      <c r="MZU99" s="8"/>
      <c r="MZV99" s="8"/>
      <c r="MZW99" s="8"/>
      <c r="MZX99" s="8"/>
      <c r="MZY99" s="8"/>
      <c r="MZZ99" s="8"/>
      <c r="NAA99" s="8"/>
      <c r="NAB99" s="8"/>
      <c r="NAC99" s="8"/>
      <c r="NAD99" s="8"/>
      <c r="NAE99" s="8"/>
      <c r="NAF99" s="8"/>
      <c r="NAG99" s="8"/>
      <c r="NAH99" s="8"/>
      <c r="NAI99" s="8"/>
      <c r="NAJ99" s="8"/>
      <c r="NAK99" s="8"/>
      <c r="NAL99" s="8"/>
      <c r="NAM99" s="8"/>
      <c r="NAN99" s="8"/>
      <c r="NAO99" s="8"/>
      <c r="NAP99" s="8"/>
      <c r="NAQ99" s="8"/>
      <c r="NAR99" s="8"/>
      <c r="NAS99" s="8"/>
      <c r="NAT99" s="8"/>
      <c r="NAU99" s="8"/>
      <c r="NAV99" s="8"/>
      <c r="NAW99" s="8"/>
      <c r="NAX99" s="8"/>
      <c r="NAY99" s="8"/>
      <c r="NAZ99" s="8"/>
      <c r="NBA99" s="8"/>
      <c r="NBB99" s="8"/>
      <c r="NBC99" s="8"/>
      <c r="NBD99" s="8"/>
      <c r="NBE99" s="8"/>
      <c r="NBF99" s="8"/>
      <c r="NBG99" s="8"/>
      <c r="NBH99" s="8"/>
      <c r="NBI99" s="8"/>
      <c r="NBJ99" s="8"/>
      <c r="NBK99" s="8"/>
      <c r="NBL99" s="8"/>
      <c r="NBM99" s="8"/>
      <c r="NBN99" s="8"/>
      <c r="NBO99" s="8"/>
      <c r="NBP99" s="8"/>
      <c r="NBQ99" s="8"/>
      <c r="NBR99" s="8"/>
      <c r="NBS99" s="8"/>
      <c r="NBT99" s="8"/>
      <c r="NBU99" s="8"/>
      <c r="NBV99" s="8"/>
      <c r="NBW99" s="8"/>
      <c r="NBX99" s="8"/>
      <c r="NBY99" s="8"/>
      <c r="NBZ99" s="8"/>
      <c r="NCA99" s="8"/>
      <c r="NCB99" s="8"/>
      <c r="NCC99" s="8"/>
      <c r="NCD99" s="8"/>
      <c r="NCE99" s="8"/>
      <c r="NCF99" s="8"/>
      <c r="NCG99" s="8"/>
      <c r="NCH99" s="8"/>
      <c r="NCI99" s="8"/>
      <c r="NCJ99" s="8"/>
      <c r="NCK99" s="8"/>
      <c r="NCL99" s="8"/>
      <c r="NCM99" s="8"/>
      <c r="NCN99" s="8"/>
      <c r="NCO99" s="8"/>
      <c r="NCP99" s="8"/>
      <c r="NCQ99" s="8"/>
      <c r="NCR99" s="8"/>
      <c r="NCS99" s="8"/>
      <c r="NCT99" s="8"/>
      <c r="NCU99" s="8"/>
      <c r="NCV99" s="8"/>
      <c r="NCW99" s="8"/>
      <c r="NCX99" s="8"/>
      <c r="NCY99" s="8"/>
      <c r="NCZ99" s="8"/>
      <c r="NDA99" s="8"/>
      <c r="NDB99" s="8"/>
      <c r="NDC99" s="8"/>
      <c r="NDD99" s="8"/>
      <c r="NDE99" s="8"/>
      <c r="NDF99" s="8"/>
      <c r="NDG99" s="8"/>
      <c r="NDH99" s="8"/>
      <c r="NDI99" s="8"/>
      <c r="NDJ99" s="8"/>
      <c r="NDK99" s="8"/>
      <c r="NDL99" s="8"/>
      <c r="NDM99" s="8"/>
      <c r="NDN99" s="8"/>
      <c r="NDO99" s="8"/>
      <c r="NDP99" s="8"/>
      <c r="NDQ99" s="8"/>
      <c r="NDR99" s="8"/>
      <c r="NDS99" s="8"/>
      <c r="NDT99" s="8"/>
      <c r="NDU99" s="8"/>
      <c r="NDV99" s="8"/>
      <c r="NDW99" s="8"/>
      <c r="NDX99" s="8"/>
      <c r="NDY99" s="8"/>
      <c r="NDZ99" s="8"/>
      <c r="NEA99" s="8"/>
      <c r="NEB99" s="8"/>
      <c r="NEC99" s="8"/>
      <c r="NED99" s="8"/>
      <c r="NEE99" s="8"/>
      <c r="NEF99" s="8"/>
      <c r="NEG99" s="8"/>
      <c r="NEH99" s="8"/>
      <c r="NEI99" s="8"/>
      <c r="NEJ99" s="8"/>
      <c r="NEK99" s="8"/>
      <c r="NEL99" s="8"/>
      <c r="NEM99" s="8"/>
      <c r="NEN99" s="8"/>
      <c r="NEO99" s="8"/>
      <c r="NEP99" s="8"/>
      <c r="NEQ99" s="8"/>
      <c r="NER99" s="8"/>
      <c r="NES99" s="8"/>
      <c r="NET99" s="8"/>
      <c r="NEU99" s="8"/>
      <c r="NEV99" s="8"/>
      <c r="NEW99" s="8"/>
      <c r="NEX99" s="8"/>
      <c r="NEY99" s="8"/>
      <c r="NEZ99" s="8"/>
      <c r="NFA99" s="8"/>
      <c r="NFB99" s="8"/>
      <c r="NFC99" s="8"/>
      <c r="NFD99" s="8"/>
      <c r="NFE99" s="8"/>
      <c r="NFF99" s="8"/>
      <c r="NFG99" s="8"/>
      <c r="NFH99" s="8"/>
      <c r="NFI99" s="8"/>
      <c r="NFJ99" s="8"/>
      <c r="NFK99" s="8"/>
      <c r="NFL99" s="8"/>
      <c r="NFM99" s="8"/>
      <c r="NFN99" s="8"/>
      <c r="NFO99" s="8"/>
      <c r="NFP99" s="8"/>
      <c r="NFQ99" s="8"/>
      <c r="NFR99" s="8"/>
      <c r="NFS99" s="8"/>
      <c r="NFT99" s="8"/>
      <c r="NFU99" s="8"/>
      <c r="NFV99" s="8"/>
      <c r="NFW99" s="8"/>
      <c r="NFX99" s="8"/>
      <c r="NFY99" s="8"/>
      <c r="NFZ99" s="8"/>
      <c r="NGA99" s="8"/>
      <c r="NGB99" s="8"/>
      <c r="NGC99" s="8"/>
      <c r="NGD99" s="8"/>
      <c r="NGE99" s="8"/>
      <c r="NGF99" s="8"/>
      <c r="NGG99" s="8"/>
      <c r="NGH99" s="8"/>
      <c r="NGI99" s="8"/>
      <c r="NGJ99" s="8"/>
      <c r="NGK99" s="8"/>
      <c r="NGL99" s="8"/>
      <c r="NGM99" s="8"/>
      <c r="NGN99" s="8"/>
      <c r="NGO99" s="8"/>
      <c r="NGP99" s="8"/>
      <c r="NGQ99" s="8"/>
      <c r="NGR99" s="8"/>
      <c r="NGS99" s="8"/>
      <c r="NGT99" s="8"/>
      <c r="NGU99" s="8"/>
      <c r="NGV99" s="8"/>
      <c r="NGW99" s="8"/>
      <c r="NGX99" s="8"/>
      <c r="NGY99" s="8"/>
      <c r="NGZ99" s="8"/>
      <c r="NHA99" s="8"/>
      <c r="NHB99" s="8"/>
      <c r="NHC99" s="8"/>
      <c r="NHD99" s="8"/>
      <c r="NHE99" s="8"/>
      <c r="NHF99" s="8"/>
      <c r="NHG99" s="8"/>
      <c r="NHH99" s="8"/>
      <c r="NHI99" s="8"/>
      <c r="NHJ99" s="8"/>
      <c r="NHK99" s="8"/>
      <c r="NHL99" s="8"/>
      <c r="NHM99" s="8"/>
      <c r="NHN99" s="8"/>
      <c r="NHO99" s="8"/>
      <c r="NHP99" s="8"/>
      <c r="NHQ99" s="8"/>
      <c r="NHR99" s="8"/>
      <c r="NHS99" s="8"/>
      <c r="NHT99" s="8"/>
      <c r="NHU99" s="8"/>
      <c r="NHV99" s="8"/>
      <c r="NHW99" s="8"/>
      <c r="NHX99" s="8"/>
      <c r="NHY99" s="8"/>
      <c r="NHZ99" s="8"/>
      <c r="NIA99" s="8"/>
      <c r="NIB99" s="8"/>
      <c r="NIC99" s="8"/>
      <c r="NID99" s="8"/>
      <c r="NIE99" s="8"/>
      <c r="NIF99" s="8"/>
      <c r="NIG99" s="8"/>
      <c r="NIH99" s="8"/>
      <c r="NII99" s="8"/>
      <c r="NIJ99" s="8"/>
      <c r="NIK99" s="8"/>
      <c r="NIL99" s="8"/>
      <c r="NIM99" s="8"/>
      <c r="NIN99" s="8"/>
      <c r="NIO99" s="8"/>
      <c r="NIP99" s="8"/>
      <c r="NIQ99" s="8"/>
      <c r="NIR99" s="8"/>
      <c r="NIS99" s="8"/>
      <c r="NIT99" s="8"/>
      <c r="NIU99" s="8"/>
      <c r="NIV99" s="8"/>
      <c r="NIW99" s="8"/>
      <c r="NIX99" s="8"/>
      <c r="NIY99" s="8"/>
      <c r="NIZ99" s="8"/>
      <c r="NJA99" s="8"/>
      <c r="NJB99" s="8"/>
      <c r="NJC99" s="8"/>
      <c r="NJD99" s="8"/>
      <c r="NJE99" s="8"/>
      <c r="NJF99" s="8"/>
      <c r="NJG99" s="8"/>
      <c r="NJH99" s="8"/>
      <c r="NJI99" s="8"/>
      <c r="NJJ99" s="8"/>
      <c r="NJK99" s="8"/>
      <c r="NJL99" s="8"/>
      <c r="NJM99" s="8"/>
      <c r="NJN99" s="8"/>
      <c r="NJO99" s="8"/>
      <c r="NJP99" s="8"/>
      <c r="NJQ99" s="8"/>
      <c r="NJR99" s="8"/>
      <c r="NJS99" s="8"/>
      <c r="NJT99" s="8"/>
      <c r="NJU99" s="8"/>
      <c r="NJV99" s="8"/>
      <c r="NJW99" s="8"/>
      <c r="NJX99" s="8"/>
      <c r="NJY99" s="8"/>
      <c r="NJZ99" s="8"/>
      <c r="NKA99" s="8"/>
      <c r="NKB99" s="8"/>
      <c r="NKC99" s="8"/>
      <c r="NKD99" s="8"/>
      <c r="NKE99" s="8"/>
      <c r="NKF99" s="8"/>
      <c r="NKG99" s="8"/>
      <c r="NKH99" s="8"/>
      <c r="NKI99" s="8"/>
      <c r="NKJ99" s="8"/>
      <c r="NKK99" s="8"/>
      <c r="NKL99" s="8"/>
      <c r="NKM99" s="8"/>
      <c r="NKN99" s="8"/>
      <c r="NKO99" s="8"/>
      <c r="NKP99" s="8"/>
      <c r="NKQ99" s="8"/>
      <c r="NKR99" s="8"/>
      <c r="NKS99" s="8"/>
      <c r="NKT99" s="8"/>
      <c r="NKU99" s="8"/>
      <c r="NKV99" s="8"/>
      <c r="NKW99" s="8"/>
      <c r="NKX99" s="8"/>
      <c r="NKY99" s="8"/>
      <c r="NKZ99" s="8"/>
      <c r="NLA99" s="8"/>
      <c r="NLB99" s="8"/>
      <c r="NLC99" s="8"/>
      <c r="NLD99" s="8"/>
      <c r="NLE99" s="8"/>
      <c r="NLF99" s="8"/>
      <c r="NLG99" s="8"/>
      <c r="NLH99" s="8"/>
      <c r="NLI99" s="8"/>
      <c r="NLJ99" s="8"/>
      <c r="NLK99" s="8"/>
      <c r="NLL99" s="8"/>
      <c r="NLM99" s="8"/>
      <c r="NLN99" s="8"/>
      <c r="NLO99" s="8"/>
      <c r="NLP99" s="8"/>
      <c r="NLQ99" s="8"/>
      <c r="NLR99" s="8"/>
      <c r="NLS99" s="8"/>
      <c r="NLT99" s="8"/>
      <c r="NLU99" s="8"/>
      <c r="NLV99" s="8"/>
      <c r="NLW99" s="8"/>
      <c r="NLX99" s="8"/>
      <c r="NLY99" s="8"/>
      <c r="NLZ99" s="8"/>
      <c r="NMA99" s="8"/>
      <c r="NMB99" s="8"/>
      <c r="NMC99" s="8"/>
      <c r="NMD99" s="8"/>
      <c r="NME99" s="8"/>
      <c r="NMF99" s="8"/>
      <c r="NMG99" s="8"/>
      <c r="NMH99" s="8"/>
      <c r="NMI99" s="8"/>
      <c r="NMJ99" s="8"/>
      <c r="NMK99" s="8"/>
      <c r="NML99" s="8"/>
      <c r="NMM99" s="8"/>
      <c r="NMN99" s="8"/>
      <c r="NMO99" s="8"/>
      <c r="NMP99" s="8"/>
      <c r="NMQ99" s="8"/>
      <c r="NMR99" s="8"/>
      <c r="NMS99" s="8"/>
      <c r="NMT99" s="8"/>
      <c r="NMU99" s="8"/>
      <c r="NMV99" s="8"/>
      <c r="NMW99" s="8"/>
      <c r="NMX99" s="8"/>
      <c r="NMY99" s="8"/>
      <c r="NMZ99" s="8"/>
      <c r="NNA99" s="8"/>
      <c r="NNB99" s="8"/>
      <c r="NNC99" s="8"/>
      <c r="NND99" s="8"/>
      <c r="NNE99" s="8"/>
      <c r="NNF99" s="8"/>
      <c r="NNG99" s="8"/>
      <c r="NNH99" s="8"/>
      <c r="NNI99" s="8"/>
      <c r="NNJ99" s="8"/>
      <c r="NNK99" s="8"/>
      <c r="NNL99" s="8"/>
      <c r="NNM99" s="8"/>
      <c r="NNN99" s="8"/>
      <c r="NNO99" s="8"/>
      <c r="NNP99" s="8"/>
      <c r="NNQ99" s="8"/>
      <c r="NNR99" s="8"/>
      <c r="NNS99" s="8"/>
      <c r="NNT99" s="8"/>
      <c r="NNU99" s="8"/>
      <c r="NNV99" s="8"/>
      <c r="NNW99" s="8"/>
      <c r="NNX99" s="8"/>
      <c r="NNY99" s="8"/>
      <c r="NNZ99" s="8"/>
      <c r="NOA99" s="8"/>
      <c r="NOB99" s="8"/>
      <c r="NOC99" s="8"/>
      <c r="NOD99" s="8"/>
      <c r="NOE99" s="8"/>
      <c r="NOF99" s="8"/>
      <c r="NOG99" s="8"/>
      <c r="NOH99" s="8"/>
      <c r="NOI99" s="8"/>
      <c r="NOJ99" s="8"/>
      <c r="NOK99" s="8"/>
      <c r="NOL99" s="8"/>
      <c r="NOM99" s="8"/>
      <c r="NON99" s="8"/>
      <c r="NOO99" s="8"/>
      <c r="NOP99" s="8"/>
      <c r="NOQ99" s="8"/>
      <c r="NOR99" s="8"/>
      <c r="NOS99" s="8"/>
      <c r="NOT99" s="8"/>
      <c r="NOU99" s="8"/>
      <c r="NOV99" s="8"/>
      <c r="NOW99" s="8"/>
      <c r="NOX99" s="8"/>
      <c r="NOY99" s="8"/>
      <c r="NOZ99" s="8"/>
      <c r="NPA99" s="8"/>
      <c r="NPB99" s="8"/>
      <c r="NPC99" s="8"/>
      <c r="NPD99" s="8"/>
      <c r="NPE99" s="8"/>
      <c r="NPF99" s="8"/>
      <c r="NPG99" s="8"/>
      <c r="NPH99" s="8"/>
      <c r="NPI99" s="8"/>
      <c r="NPJ99" s="8"/>
      <c r="NPK99" s="8"/>
      <c r="NPL99" s="8"/>
      <c r="NPM99" s="8"/>
      <c r="NPN99" s="8"/>
      <c r="NPO99" s="8"/>
      <c r="NPP99" s="8"/>
      <c r="NPQ99" s="8"/>
      <c r="NPR99" s="8"/>
      <c r="NPS99" s="8"/>
      <c r="NPT99" s="8"/>
      <c r="NPU99" s="8"/>
      <c r="NPV99" s="8"/>
      <c r="NPW99" s="8"/>
      <c r="NPX99" s="8"/>
      <c r="NPY99" s="8"/>
      <c r="NPZ99" s="8"/>
      <c r="NQA99" s="8"/>
      <c r="NQB99" s="8"/>
      <c r="NQC99" s="8"/>
      <c r="NQD99" s="8"/>
      <c r="NQE99" s="8"/>
      <c r="NQF99" s="8"/>
      <c r="NQG99" s="8"/>
      <c r="NQH99" s="8"/>
      <c r="NQI99" s="8"/>
      <c r="NQJ99" s="8"/>
      <c r="NQK99" s="8"/>
      <c r="NQL99" s="8"/>
      <c r="NQM99" s="8"/>
      <c r="NQN99" s="8"/>
      <c r="NQO99" s="8"/>
      <c r="NQP99" s="8"/>
      <c r="NQQ99" s="8"/>
      <c r="NQR99" s="8"/>
      <c r="NQS99" s="8"/>
      <c r="NQT99" s="8"/>
      <c r="NQU99" s="8"/>
      <c r="NQV99" s="8"/>
      <c r="NQW99" s="8"/>
      <c r="NQX99" s="8"/>
      <c r="NQY99" s="8"/>
      <c r="NQZ99" s="8"/>
      <c r="NRA99" s="8"/>
      <c r="NRB99" s="8"/>
      <c r="NRC99" s="8"/>
      <c r="NRD99" s="8"/>
      <c r="NRE99" s="8"/>
      <c r="NRF99" s="8"/>
      <c r="NRG99" s="8"/>
      <c r="NRH99" s="8"/>
      <c r="NRI99" s="8"/>
      <c r="NRJ99" s="8"/>
      <c r="NRK99" s="8"/>
      <c r="NRL99" s="8"/>
      <c r="NRM99" s="8"/>
      <c r="NRN99" s="8"/>
      <c r="NRO99" s="8"/>
      <c r="NRP99" s="8"/>
      <c r="NRQ99" s="8"/>
      <c r="NRR99" s="8"/>
      <c r="NRS99" s="8"/>
      <c r="NRT99" s="8"/>
      <c r="NRU99" s="8"/>
      <c r="NRV99" s="8"/>
      <c r="NRW99" s="8"/>
      <c r="NRX99" s="8"/>
      <c r="NRY99" s="8"/>
      <c r="NRZ99" s="8"/>
      <c r="NSA99" s="8"/>
      <c r="NSB99" s="8"/>
      <c r="NSC99" s="8"/>
      <c r="NSD99" s="8"/>
      <c r="NSE99" s="8"/>
      <c r="NSF99" s="8"/>
      <c r="NSG99" s="8"/>
      <c r="NSH99" s="8"/>
      <c r="NSI99" s="8"/>
      <c r="NSJ99" s="8"/>
      <c r="NSK99" s="8"/>
      <c r="NSL99" s="8"/>
      <c r="NSM99" s="8"/>
      <c r="NSN99" s="8"/>
      <c r="NSO99" s="8"/>
      <c r="NSP99" s="8"/>
      <c r="NSQ99" s="8"/>
      <c r="NSR99" s="8"/>
      <c r="NSS99" s="8"/>
      <c r="NST99" s="8"/>
      <c r="NSU99" s="8"/>
      <c r="NSV99" s="8"/>
      <c r="NSW99" s="8"/>
      <c r="NSX99" s="8"/>
      <c r="NSY99" s="8"/>
      <c r="NSZ99" s="8"/>
      <c r="NTA99" s="8"/>
      <c r="NTB99" s="8"/>
      <c r="NTC99" s="8"/>
      <c r="NTD99" s="8"/>
      <c r="NTE99" s="8"/>
      <c r="NTF99" s="8"/>
      <c r="NTG99" s="8"/>
      <c r="NTH99" s="8"/>
      <c r="NTI99" s="8"/>
      <c r="NTJ99" s="8"/>
      <c r="NTK99" s="8"/>
      <c r="NTL99" s="8"/>
      <c r="NTM99" s="8"/>
      <c r="NTN99" s="8"/>
      <c r="NTO99" s="8"/>
      <c r="NTP99" s="8"/>
      <c r="NTQ99" s="8"/>
      <c r="NTR99" s="8"/>
      <c r="NTS99" s="8"/>
      <c r="NTT99" s="8"/>
      <c r="NTU99" s="8"/>
      <c r="NTV99" s="8"/>
      <c r="NTW99" s="8"/>
      <c r="NTX99" s="8"/>
      <c r="NTY99" s="8"/>
      <c r="NTZ99" s="8"/>
      <c r="NUA99" s="8"/>
      <c r="NUB99" s="8"/>
      <c r="NUC99" s="8"/>
      <c r="NUD99" s="8"/>
      <c r="NUE99" s="8"/>
      <c r="NUF99" s="8"/>
      <c r="NUG99" s="8"/>
      <c r="NUH99" s="8"/>
      <c r="NUI99" s="8"/>
      <c r="NUJ99" s="8"/>
      <c r="NUK99" s="8"/>
      <c r="NUL99" s="8"/>
      <c r="NUM99" s="8"/>
      <c r="NUN99" s="8"/>
      <c r="NUO99" s="8"/>
      <c r="NUP99" s="8"/>
      <c r="NUQ99" s="8"/>
      <c r="NUR99" s="8"/>
      <c r="NUS99" s="8"/>
      <c r="NUT99" s="8"/>
      <c r="NUU99" s="8"/>
      <c r="NUV99" s="8"/>
      <c r="NUW99" s="8"/>
      <c r="NUX99" s="8"/>
      <c r="NUY99" s="8"/>
      <c r="NUZ99" s="8"/>
      <c r="NVA99" s="8"/>
      <c r="NVB99" s="8"/>
      <c r="NVC99" s="8"/>
      <c r="NVD99" s="8"/>
      <c r="NVE99" s="8"/>
      <c r="NVF99" s="8"/>
      <c r="NVG99" s="8"/>
      <c r="NVH99" s="8"/>
      <c r="NVI99" s="8"/>
      <c r="NVJ99" s="8"/>
      <c r="NVK99" s="8"/>
      <c r="NVL99" s="8"/>
      <c r="NVM99" s="8"/>
      <c r="NVN99" s="8"/>
      <c r="NVO99" s="8"/>
      <c r="NVP99" s="8"/>
      <c r="NVQ99" s="8"/>
      <c r="NVR99" s="8"/>
      <c r="NVS99" s="8"/>
      <c r="NVT99" s="8"/>
      <c r="NVU99" s="8"/>
      <c r="NVV99" s="8"/>
      <c r="NVW99" s="8"/>
      <c r="NVX99" s="8"/>
      <c r="NVY99" s="8"/>
      <c r="NVZ99" s="8"/>
      <c r="NWA99" s="8"/>
      <c r="NWB99" s="8"/>
      <c r="NWC99" s="8"/>
      <c r="NWD99" s="8"/>
      <c r="NWE99" s="8"/>
      <c r="NWF99" s="8"/>
      <c r="NWG99" s="8"/>
      <c r="NWH99" s="8"/>
      <c r="NWI99" s="8"/>
      <c r="NWJ99" s="8"/>
      <c r="NWK99" s="8"/>
      <c r="NWL99" s="8"/>
      <c r="NWM99" s="8"/>
      <c r="NWN99" s="8"/>
      <c r="NWO99" s="8"/>
      <c r="NWP99" s="8"/>
      <c r="NWQ99" s="8"/>
      <c r="NWR99" s="8"/>
      <c r="NWS99" s="8"/>
      <c r="NWT99" s="8"/>
      <c r="NWU99" s="8"/>
      <c r="NWV99" s="8"/>
      <c r="NWW99" s="8"/>
      <c r="NWX99" s="8"/>
      <c r="NWY99" s="8"/>
      <c r="NWZ99" s="8"/>
      <c r="NXA99" s="8"/>
      <c r="NXB99" s="8"/>
      <c r="NXC99" s="8"/>
      <c r="NXD99" s="8"/>
      <c r="NXE99" s="8"/>
      <c r="NXF99" s="8"/>
      <c r="NXG99" s="8"/>
      <c r="NXH99" s="8"/>
      <c r="NXI99" s="8"/>
      <c r="NXJ99" s="8"/>
      <c r="NXK99" s="8"/>
      <c r="NXL99" s="8"/>
      <c r="NXM99" s="8"/>
      <c r="NXN99" s="8"/>
      <c r="NXO99" s="8"/>
      <c r="NXP99" s="8"/>
      <c r="NXQ99" s="8"/>
      <c r="NXR99" s="8"/>
      <c r="NXS99" s="8"/>
      <c r="NXT99" s="8"/>
      <c r="NXU99" s="8"/>
      <c r="NXV99" s="8"/>
      <c r="NXW99" s="8"/>
      <c r="NXX99" s="8"/>
      <c r="NXY99" s="8"/>
      <c r="NXZ99" s="8"/>
      <c r="NYA99" s="8"/>
      <c r="NYB99" s="8"/>
      <c r="NYC99" s="8"/>
      <c r="NYD99" s="8"/>
      <c r="NYE99" s="8"/>
      <c r="NYF99" s="8"/>
      <c r="NYG99" s="8"/>
      <c r="NYH99" s="8"/>
      <c r="NYI99" s="8"/>
      <c r="NYJ99" s="8"/>
      <c r="NYK99" s="8"/>
      <c r="NYL99" s="8"/>
      <c r="NYM99" s="8"/>
      <c r="NYN99" s="8"/>
      <c r="NYO99" s="8"/>
      <c r="NYP99" s="8"/>
      <c r="NYQ99" s="8"/>
      <c r="NYR99" s="8"/>
      <c r="NYS99" s="8"/>
      <c r="NYT99" s="8"/>
      <c r="NYU99" s="8"/>
      <c r="NYV99" s="8"/>
      <c r="NYW99" s="8"/>
      <c r="NYX99" s="8"/>
      <c r="NYY99" s="8"/>
      <c r="NYZ99" s="8"/>
      <c r="NZA99" s="8"/>
      <c r="NZB99" s="8"/>
      <c r="NZC99" s="8"/>
      <c r="NZD99" s="8"/>
      <c r="NZE99" s="8"/>
      <c r="NZF99" s="8"/>
      <c r="NZG99" s="8"/>
      <c r="NZH99" s="8"/>
      <c r="NZI99" s="8"/>
      <c r="NZJ99" s="8"/>
      <c r="NZK99" s="8"/>
      <c r="NZL99" s="8"/>
      <c r="NZM99" s="8"/>
      <c r="NZN99" s="8"/>
      <c r="NZO99" s="8"/>
      <c r="NZP99" s="8"/>
      <c r="NZQ99" s="8"/>
      <c r="NZR99" s="8"/>
      <c r="NZS99" s="8"/>
      <c r="NZT99" s="8"/>
      <c r="NZU99" s="8"/>
      <c r="NZV99" s="8"/>
      <c r="NZW99" s="8"/>
      <c r="NZX99" s="8"/>
      <c r="NZY99" s="8"/>
      <c r="NZZ99" s="8"/>
      <c r="OAA99" s="8"/>
      <c r="OAB99" s="8"/>
      <c r="OAC99" s="8"/>
      <c r="OAD99" s="8"/>
      <c r="OAE99" s="8"/>
      <c r="OAF99" s="8"/>
      <c r="OAG99" s="8"/>
      <c r="OAH99" s="8"/>
      <c r="OAI99" s="8"/>
      <c r="OAJ99" s="8"/>
      <c r="OAK99" s="8"/>
      <c r="OAL99" s="8"/>
      <c r="OAM99" s="8"/>
      <c r="OAN99" s="8"/>
      <c r="OAO99" s="8"/>
      <c r="OAP99" s="8"/>
      <c r="OAQ99" s="8"/>
      <c r="OAR99" s="8"/>
      <c r="OAS99" s="8"/>
      <c r="OAT99" s="8"/>
      <c r="OAU99" s="8"/>
      <c r="OAV99" s="8"/>
      <c r="OAW99" s="8"/>
      <c r="OAX99" s="8"/>
      <c r="OAY99" s="8"/>
      <c r="OAZ99" s="8"/>
      <c r="OBA99" s="8"/>
      <c r="OBB99" s="8"/>
      <c r="OBC99" s="8"/>
      <c r="OBD99" s="8"/>
      <c r="OBE99" s="8"/>
      <c r="OBF99" s="8"/>
      <c r="OBG99" s="8"/>
      <c r="OBH99" s="8"/>
      <c r="OBI99" s="8"/>
      <c r="OBJ99" s="8"/>
      <c r="OBK99" s="8"/>
      <c r="OBL99" s="8"/>
      <c r="OBM99" s="8"/>
      <c r="OBN99" s="8"/>
      <c r="OBO99" s="8"/>
      <c r="OBP99" s="8"/>
      <c r="OBQ99" s="8"/>
      <c r="OBR99" s="8"/>
      <c r="OBS99" s="8"/>
      <c r="OBT99" s="8"/>
      <c r="OBU99" s="8"/>
      <c r="OBV99" s="8"/>
      <c r="OBW99" s="8"/>
      <c r="OBX99" s="8"/>
      <c r="OBY99" s="8"/>
      <c r="OBZ99" s="8"/>
      <c r="OCA99" s="8"/>
      <c r="OCB99" s="8"/>
      <c r="OCC99" s="8"/>
      <c r="OCD99" s="8"/>
      <c r="OCE99" s="8"/>
      <c r="OCF99" s="8"/>
      <c r="OCG99" s="8"/>
      <c r="OCH99" s="8"/>
      <c r="OCI99" s="8"/>
      <c r="OCJ99" s="8"/>
      <c r="OCK99" s="8"/>
      <c r="OCL99" s="8"/>
      <c r="OCM99" s="8"/>
      <c r="OCN99" s="8"/>
      <c r="OCO99" s="8"/>
      <c r="OCP99" s="8"/>
      <c r="OCQ99" s="8"/>
      <c r="OCR99" s="8"/>
      <c r="OCS99" s="8"/>
      <c r="OCT99" s="8"/>
      <c r="OCU99" s="8"/>
      <c r="OCV99" s="8"/>
      <c r="OCW99" s="8"/>
      <c r="OCX99" s="8"/>
      <c r="OCY99" s="8"/>
      <c r="OCZ99" s="8"/>
      <c r="ODA99" s="8"/>
      <c r="ODB99" s="8"/>
      <c r="ODC99" s="8"/>
      <c r="ODD99" s="8"/>
      <c r="ODE99" s="8"/>
      <c r="ODF99" s="8"/>
      <c r="ODG99" s="8"/>
      <c r="ODH99" s="8"/>
      <c r="ODI99" s="8"/>
      <c r="ODJ99" s="8"/>
      <c r="ODK99" s="8"/>
      <c r="ODL99" s="8"/>
      <c r="ODM99" s="8"/>
      <c r="ODN99" s="8"/>
      <c r="ODO99" s="8"/>
      <c r="ODP99" s="8"/>
      <c r="ODQ99" s="8"/>
      <c r="ODR99" s="8"/>
      <c r="ODS99" s="8"/>
      <c r="ODT99" s="8"/>
      <c r="ODU99" s="8"/>
      <c r="ODV99" s="8"/>
      <c r="ODW99" s="8"/>
      <c r="ODX99" s="8"/>
      <c r="ODY99" s="8"/>
      <c r="ODZ99" s="8"/>
      <c r="OEA99" s="8"/>
      <c r="OEB99" s="8"/>
      <c r="OEC99" s="8"/>
      <c r="OED99" s="8"/>
      <c r="OEE99" s="8"/>
      <c r="OEF99" s="8"/>
      <c r="OEG99" s="8"/>
      <c r="OEH99" s="8"/>
      <c r="OEI99" s="8"/>
      <c r="OEJ99" s="8"/>
      <c r="OEK99" s="8"/>
      <c r="OEL99" s="8"/>
      <c r="OEM99" s="8"/>
      <c r="OEN99" s="8"/>
      <c r="OEO99" s="8"/>
      <c r="OEP99" s="8"/>
      <c r="OEQ99" s="8"/>
      <c r="OER99" s="8"/>
      <c r="OES99" s="8"/>
      <c r="OET99" s="8"/>
      <c r="OEU99" s="8"/>
      <c r="OEV99" s="8"/>
      <c r="OEW99" s="8"/>
      <c r="OEX99" s="8"/>
      <c r="OEY99" s="8"/>
      <c r="OEZ99" s="8"/>
      <c r="OFA99" s="8"/>
      <c r="OFB99" s="8"/>
      <c r="OFC99" s="8"/>
      <c r="OFD99" s="8"/>
      <c r="OFE99" s="8"/>
      <c r="OFF99" s="8"/>
      <c r="OFG99" s="8"/>
      <c r="OFH99" s="8"/>
      <c r="OFI99" s="8"/>
      <c r="OFJ99" s="8"/>
      <c r="OFK99" s="8"/>
      <c r="OFL99" s="8"/>
      <c r="OFM99" s="8"/>
      <c r="OFN99" s="8"/>
      <c r="OFO99" s="8"/>
      <c r="OFP99" s="8"/>
      <c r="OFQ99" s="8"/>
      <c r="OFR99" s="8"/>
      <c r="OFS99" s="8"/>
      <c r="OFT99" s="8"/>
      <c r="OFU99" s="8"/>
      <c r="OFV99" s="8"/>
      <c r="OFW99" s="8"/>
      <c r="OFX99" s="8"/>
      <c r="OFY99" s="8"/>
      <c r="OFZ99" s="8"/>
      <c r="OGA99" s="8"/>
      <c r="OGB99" s="8"/>
      <c r="OGC99" s="8"/>
      <c r="OGD99" s="8"/>
      <c r="OGE99" s="8"/>
      <c r="OGF99" s="8"/>
      <c r="OGG99" s="8"/>
      <c r="OGH99" s="8"/>
      <c r="OGI99" s="8"/>
      <c r="OGJ99" s="8"/>
      <c r="OGK99" s="8"/>
      <c r="OGL99" s="8"/>
      <c r="OGM99" s="8"/>
      <c r="OGN99" s="8"/>
      <c r="OGO99" s="8"/>
      <c r="OGP99" s="8"/>
      <c r="OGQ99" s="8"/>
      <c r="OGR99" s="8"/>
      <c r="OGS99" s="8"/>
      <c r="OGT99" s="8"/>
      <c r="OGU99" s="8"/>
      <c r="OGV99" s="8"/>
      <c r="OGW99" s="8"/>
      <c r="OGX99" s="8"/>
      <c r="OGY99" s="8"/>
      <c r="OGZ99" s="8"/>
      <c r="OHA99" s="8"/>
      <c r="OHB99" s="8"/>
      <c r="OHC99" s="8"/>
      <c r="OHD99" s="8"/>
      <c r="OHE99" s="8"/>
      <c r="OHF99" s="8"/>
      <c r="OHG99" s="8"/>
      <c r="OHH99" s="8"/>
      <c r="OHI99" s="8"/>
      <c r="OHJ99" s="8"/>
      <c r="OHK99" s="8"/>
      <c r="OHL99" s="8"/>
      <c r="OHM99" s="8"/>
      <c r="OHN99" s="8"/>
      <c r="OHO99" s="8"/>
      <c r="OHP99" s="8"/>
      <c r="OHQ99" s="8"/>
      <c r="OHR99" s="8"/>
      <c r="OHS99" s="8"/>
      <c r="OHT99" s="8"/>
      <c r="OHU99" s="8"/>
      <c r="OHV99" s="8"/>
      <c r="OHW99" s="8"/>
      <c r="OHX99" s="8"/>
      <c r="OHY99" s="8"/>
      <c r="OHZ99" s="8"/>
      <c r="OIA99" s="8"/>
      <c r="OIB99" s="8"/>
      <c r="OIC99" s="8"/>
      <c r="OID99" s="8"/>
      <c r="OIE99" s="8"/>
      <c r="OIF99" s="8"/>
      <c r="OIG99" s="8"/>
      <c r="OIH99" s="8"/>
      <c r="OII99" s="8"/>
      <c r="OIJ99" s="8"/>
      <c r="OIK99" s="8"/>
      <c r="OIL99" s="8"/>
      <c r="OIM99" s="8"/>
      <c r="OIN99" s="8"/>
      <c r="OIO99" s="8"/>
      <c r="OIP99" s="8"/>
      <c r="OIQ99" s="8"/>
      <c r="OIR99" s="8"/>
      <c r="OIS99" s="8"/>
      <c r="OIT99" s="8"/>
      <c r="OIU99" s="8"/>
      <c r="OIV99" s="8"/>
      <c r="OIW99" s="8"/>
      <c r="OIX99" s="8"/>
      <c r="OIY99" s="8"/>
      <c r="OIZ99" s="8"/>
      <c r="OJA99" s="8"/>
      <c r="OJB99" s="8"/>
      <c r="OJC99" s="8"/>
      <c r="OJD99" s="8"/>
      <c r="OJE99" s="8"/>
      <c r="OJF99" s="8"/>
      <c r="OJG99" s="8"/>
      <c r="OJH99" s="8"/>
      <c r="OJI99" s="8"/>
      <c r="OJJ99" s="8"/>
      <c r="OJK99" s="8"/>
      <c r="OJL99" s="8"/>
      <c r="OJM99" s="8"/>
      <c r="OJN99" s="8"/>
      <c r="OJO99" s="8"/>
      <c r="OJP99" s="8"/>
      <c r="OJQ99" s="8"/>
      <c r="OJR99" s="8"/>
      <c r="OJS99" s="8"/>
      <c r="OJT99" s="8"/>
      <c r="OJU99" s="8"/>
      <c r="OJV99" s="8"/>
      <c r="OJW99" s="8"/>
      <c r="OJX99" s="8"/>
      <c r="OJY99" s="8"/>
      <c r="OJZ99" s="8"/>
      <c r="OKA99" s="8"/>
      <c r="OKB99" s="8"/>
      <c r="OKC99" s="8"/>
      <c r="OKD99" s="8"/>
      <c r="OKE99" s="8"/>
      <c r="OKF99" s="8"/>
      <c r="OKG99" s="8"/>
      <c r="OKH99" s="8"/>
      <c r="OKI99" s="8"/>
      <c r="OKJ99" s="8"/>
      <c r="OKK99" s="8"/>
      <c r="OKL99" s="8"/>
      <c r="OKM99" s="8"/>
      <c r="OKN99" s="8"/>
      <c r="OKO99" s="8"/>
      <c r="OKP99" s="8"/>
      <c r="OKQ99" s="8"/>
      <c r="OKR99" s="8"/>
      <c r="OKS99" s="8"/>
      <c r="OKT99" s="8"/>
      <c r="OKU99" s="8"/>
      <c r="OKV99" s="8"/>
      <c r="OKW99" s="8"/>
      <c r="OKX99" s="8"/>
      <c r="OKY99" s="8"/>
      <c r="OKZ99" s="8"/>
      <c r="OLA99" s="8"/>
      <c r="OLB99" s="8"/>
      <c r="OLC99" s="8"/>
      <c r="OLD99" s="8"/>
      <c r="OLE99" s="8"/>
      <c r="OLF99" s="8"/>
      <c r="OLG99" s="8"/>
      <c r="OLH99" s="8"/>
      <c r="OLI99" s="8"/>
      <c r="OLJ99" s="8"/>
      <c r="OLK99" s="8"/>
      <c r="OLL99" s="8"/>
      <c r="OLM99" s="8"/>
      <c r="OLN99" s="8"/>
      <c r="OLO99" s="8"/>
      <c r="OLP99" s="8"/>
      <c r="OLQ99" s="8"/>
      <c r="OLR99" s="8"/>
      <c r="OLS99" s="8"/>
      <c r="OLT99" s="8"/>
      <c r="OLU99" s="8"/>
      <c r="OLV99" s="8"/>
      <c r="OLW99" s="8"/>
      <c r="OLX99" s="8"/>
      <c r="OLY99" s="8"/>
      <c r="OLZ99" s="8"/>
      <c r="OMA99" s="8"/>
      <c r="OMB99" s="8"/>
      <c r="OMC99" s="8"/>
      <c r="OMD99" s="8"/>
      <c r="OME99" s="8"/>
      <c r="OMF99" s="8"/>
      <c r="OMG99" s="8"/>
      <c r="OMH99" s="8"/>
      <c r="OMI99" s="8"/>
      <c r="OMJ99" s="8"/>
      <c r="OMK99" s="8"/>
      <c r="OML99" s="8"/>
      <c r="OMM99" s="8"/>
      <c r="OMN99" s="8"/>
      <c r="OMO99" s="8"/>
      <c r="OMP99" s="8"/>
      <c r="OMQ99" s="8"/>
      <c r="OMR99" s="8"/>
      <c r="OMS99" s="8"/>
      <c r="OMT99" s="8"/>
      <c r="OMU99" s="8"/>
      <c r="OMV99" s="8"/>
      <c r="OMW99" s="8"/>
      <c r="OMX99" s="8"/>
      <c r="OMY99" s="8"/>
      <c r="OMZ99" s="8"/>
      <c r="ONA99" s="8"/>
      <c r="ONB99" s="8"/>
      <c r="ONC99" s="8"/>
      <c r="OND99" s="8"/>
      <c r="ONE99" s="8"/>
      <c r="ONF99" s="8"/>
      <c r="ONG99" s="8"/>
      <c r="ONH99" s="8"/>
      <c r="ONI99" s="8"/>
      <c r="ONJ99" s="8"/>
      <c r="ONK99" s="8"/>
      <c r="ONL99" s="8"/>
      <c r="ONM99" s="8"/>
      <c r="ONN99" s="8"/>
      <c r="ONO99" s="8"/>
      <c r="ONP99" s="8"/>
      <c r="ONQ99" s="8"/>
      <c r="ONR99" s="8"/>
      <c r="ONS99" s="8"/>
      <c r="ONT99" s="8"/>
      <c r="ONU99" s="8"/>
      <c r="ONV99" s="8"/>
      <c r="ONW99" s="8"/>
      <c r="ONX99" s="8"/>
      <c r="ONY99" s="8"/>
      <c r="ONZ99" s="8"/>
      <c r="OOA99" s="8"/>
      <c r="OOB99" s="8"/>
      <c r="OOC99" s="8"/>
      <c r="OOD99" s="8"/>
      <c r="OOE99" s="8"/>
      <c r="OOF99" s="8"/>
      <c r="OOG99" s="8"/>
      <c r="OOH99" s="8"/>
      <c r="OOI99" s="8"/>
      <c r="OOJ99" s="8"/>
      <c r="OOK99" s="8"/>
      <c r="OOL99" s="8"/>
      <c r="OOM99" s="8"/>
      <c r="OON99" s="8"/>
      <c r="OOO99" s="8"/>
      <c r="OOP99" s="8"/>
      <c r="OOQ99" s="8"/>
      <c r="OOR99" s="8"/>
      <c r="OOS99" s="8"/>
      <c r="OOT99" s="8"/>
      <c r="OOU99" s="8"/>
      <c r="OOV99" s="8"/>
      <c r="OOW99" s="8"/>
      <c r="OOX99" s="8"/>
      <c r="OOY99" s="8"/>
      <c r="OOZ99" s="8"/>
      <c r="OPA99" s="8"/>
      <c r="OPB99" s="8"/>
      <c r="OPC99" s="8"/>
      <c r="OPD99" s="8"/>
      <c r="OPE99" s="8"/>
      <c r="OPF99" s="8"/>
      <c r="OPG99" s="8"/>
      <c r="OPH99" s="8"/>
      <c r="OPI99" s="8"/>
      <c r="OPJ99" s="8"/>
      <c r="OPK99" s="8"/>
      <c r="OPL99" s="8"/>
      <c r="OPM99" s="8"/>
      <c r="OPN99" s="8"/>
      <c r="OPO99" s="8"/>
      <c r="OPP99" s="8"/>
      <c r="OPQ99" s="8"/>
      <c r="OPR99" s="8"/>
      <c r="OPS99" s="8"/>
      <c r="OPT99" s="8"/>
      <c r="OPU99" s="8"/>
      <c r="OPV99" s="8"/>
      <c r="OPW99" s="8"/>
      <c r="OPX99" s="8"/>
      <c r="OPY99" s="8"/>
      <c r="OPZ99" s="8"/>
      <c r="OQA99" s="8"/>
      <c r="OQB99" s="8"/>
      <c r="OQC99" s="8"/>
      <c r="OQD99" s="8"/>
      <c r="OQE99" s="8"/>
      <c r="OQF99" s="8"/>
      <c r="OQG99" s="8"/>
      <c r="OQH99" s="8"/>
      <c r="OQI99" s="8"/>
      <c r="OQJ99" s="8"/>
      <c r="OQK99" s="8"/>
      <c r="OQL99" s="8"/>
      <c r="OQM99" s="8"/>
      <c r="OQN99" s="8"/>
      <c r="OQO99" s="8"/>
      <c r="OQP99" s="8"/>
      <c r="OQQ99" s="8"/>
      <c r="OQR99" s="8"/>
      <c r="OQS99" s="8"/>
      <c r="OQT99" s="8"/>
      <c r="OQU99" s="8"/>
      <c r="OQV99" s="8"/>
      <c r="OQW99" s="8"/>
      <c r="OQX99" s="8"/>
      <c r="OQY99" s="8"/>
      <c r="OQZ99" s="8"/>
      <c r="ORA99" s="8"/>
      <c r="ORB99" s="8"/>
      <c r="ORC99" s="8"/>
      <c r="ORD99" s="8"/>
      <c r="ORE99" s="8"/>
      <c r="ORF99" s="8"/>
      <c r="ORG99" s="8"/>
      <c r="ORH99" s="8"/>
      <c r="ORI99" s="8"/>
      <c r="ORJ99" s="8"/>
      <c r="ORK99" s="8"/>
      <c r="ORL99" s="8"/>
      <c r="ORM99" s="8"/>
      <c r="ORN99" s="8"/>
      <c r="ORO99" s="8"/>
      <c r="ORP99" s="8"/>
      <c r="ORQ99" s="8"/>
      <c r="ORR99" s="8"/>
      <c r="ORS99" s="8"/>
      <c r="ORT99" s="8"/>
      <c r="ORU99" s="8"/>
      <c r="ORV99" s="8"/>
      <c r="ORW99" s="8"/>
      <c r="ORX99" s="8"/>
      <c r="ORY99" s="8"/>
      <c r="ORZ99" s="8"/>
      <c r="OSA99" s="8"/>
      <c r="OSB99" s="8"/>
      <c r="OSC99" s="8"/>
      <c r="OSD99" s="8"/>
      <c r="OSE99" s="8"/>
      <c r="OSF99" s="8"/>
      <c r="OSG99" s="8"/>
      <c r="OSH99" s="8"/>
      <c r="OSI99" s="8"/>
      <c r="OSJ99" s="8"/>
      <c r="OSK99" s="8"/>
      <c r="OSL99" s="8"/>
      <c r="OSM99" s="8"/>
      <c r="OSN99" s="8"/>
      <c r="OSO99" s="8"/>
      <c r="OSP99" s="8"/>
      <c r="OSQ99" s="8"/>
      <c r="OSR99" s="8"/>
      <c r="OSS99" s="8"/>
      <c r="OST99" s="8"/>
      <c r="OSU99" s="8"/>
      <c r="OSV99" s="8"/>
      <c r="OSW99" s="8"/>
      <c r="OSX99" s="8"/>
      <c r="OSY99" s="8"/>
      <c r="OSZ99" s="8"/>
      <c r="OTA99" s="8"/>
      <c r="OTB99" s="8"/>
      <c r="OTC99" s="8"/>
      <c r="OTD99" s="8"/>
      <c r="OTE99" s="8"/>
      <c r="OTF99" s="8"/>
      <c r="OTG99" s="8"/>
      <c r="OTH99" s="8"/>
      <c r="OTI99" s="8"/>
      <c r="OTJ99" s="8"/>
      <c r="OTK99" s="8"/>
      <c r="OTL99" s="8"/>
      <c r="OTM99" s="8"/>
      <c r="OTN99" s="8"/>
      <c r="OTO99" s="8"/>
      <c r="OTP99" s="8"/>
      <c r="OTQ99" s="8"/>
      <c r="OTR99" s="8"/>
      <c r="OTS99" s="8"/>
      <c r="OTT99" s="8"/>
      <c r="OTU99" s="8"/>
      <c r="OTV99" s="8"/>
      <c r="OTW99" s="8"/>
      <c r="OTX99" s="8"/>
      <c r="OTY99" s="8"/>
      <c r="OTZ99" s="8"/>
      <c r="OUA99" s="8"/>
      <c r="OUB99" s="8"/>
      <c r="OUC99" s="8"/>
      <c r="OUD99" s="8"/>
      <c r="OUE99" s="8"/>
      <c r="OUF99" s="8"/>
      <c r="OUG99" s="8"/>
      <c r="OUH99" s="8"/>
      <c r="OUI99" s="8"/>
      <c r="OUJ99" s="8"/>
      <c r="OUK99" s="8"/>
      <c r="OUL99" s="8"/>
      <c r="OUM99" s="8"/>
      <c r="OUN99" s="8"/>
      <c r="OUO99" s="8"/>
      <c r="OUP99" s="8"/>
      <c r="OUQ99" s="8"/>
      <c r="OUR99" s="8"/>
      <c r="OUS99" s="8"/>
      <c r="OUT99" s="8"/>
      <c r="OUU99" s="8"/>
      <c r="OUV99" s="8"/>
      <c r="OUW99" s="8"/>
      <c r="OUX99" s="8"/>
      <c r="OUY99" s="8"/>
      <c r="OUZ99" s="8"/>
      <c r="OVA99" s="8"/>
      <c r="OVB99" s="8"/>
      <c r="OVC99" s="8"/>
      <c r="OVD99" s="8"/>
      <c r="OVE99" s="8"/>
      <c r="OVF99" s="8"/>
      <c r="OVG99" s="8"/>
      <c r="OVH99" s="8"/>
      <c r="OVI99" s="8"/>
      <c r="OVJ99" s="8"/>
      <c r="OVK99" s="8"/>
      <c r="OVL99" s="8"/>
      <c r="OVM99" s="8"/>
      <c r="OVN99" s="8"/>
      <c r="OVO99" s="8"/>
      <c r="OVP99" s="8"/>
      <c r="OVQ99" s="8"/>
      <c r="OVR99" s="8"/>
      <c r="OVS99" s="8"/>
      <c r="OVT99" s="8"/>
      <c r="OVU99" s="8"/>
      <c r="OVV99" s="8"/>
      <c r="OVW99" s="8"/>
      <c r="OVX99" s="8"/>
      <c r="OVY99" s="8"/>
      <c r="OVZ99" s="8"/>
      <c r="OWA99" s="8"/>
      <c r="OWB99" s="8"/>
      <c r="OWC99" s="8"/>
      <c r="OWD99" s="8"/>
      <c r="OWE99" s="8"/>
      <c r="OWF99" s="8"/>
      <c r="OWG99" s="8"/>
      <c r="OWH99" s="8"/>
      <c r="OWI99" s="8"/>
      <c r="OWJ99" s="8"/>
      <c r="OWK99" s="8"/>
      <c r="OWL99" s="8"/>
      <c r="OWM99" s="8"/>
      <c r="OWN99" s="8"/>
      <c r="OWO99" s="8"/>
      <c r="OWP99" s="8"/>
      <c r="OWQ99" s="8"/>
      <c r="OWR99" s="8"/>
      <c r="OWS99" s="8"/>
      <c r="OWT99" s="8"/>
      <c r="OWU99" s="8"/>
      <c r="OWV99" s="8"/>
      <c r="OWW99" s="8"/>
      <c r="OWX99" s="8"/>
      <c r="OWY99" s="8"/>
      <c r="OWZ99" s="8"/>
      <c r="OXA99" s="8"/>
      <c r="OXB99" s="8"/>
      <c r="OXC99" s="8"/>
      <c r="OXD99" s="8"/>
      <c r="OXE99" s="8"/>
      <c r="OXF99" s="8"/>
      <c r="OXG99" s="8"/>
      <c r="OXH99" s="8"/>
      <c r="OXI99" s="8"/>
      <c r="OXJ99" s="8"/>
      <c r="OXK99" s="8"/>
      <c r="OXL99" s="8"/>
      <c r="OXM99" s="8"/>
      <c r="OXN99" s="8"/>
      <c r="OXO99" s="8"/>
      <c r="OXP99" s="8"/>
      <c r="OXQ99" s="8"/>
      <c r="OXR99" s="8"/>
      <c r="OXS99" s="8"/>
      <c r="OXT99" s="8"/>
      <c r="OXU99" s="8"/>
      <c r="OXV99" s="8"/>
      <c r="OXW99" s="8"/>
      <c r="OXX99" s="8"/>
      <c r="OXY99" s="8"/>
      <c r="OXZ99" s="8"/>
      <c r="OYA99" s="8"/>
      <c r="OYB99" s="8"/>
      <c r="OYC99" s="8"/>
      <c r="OYD99" s="8"/>
      <c r="OYE99" s="8"/>
      <c r="OYF99" s="8"/>
      <c r="OYG99" s="8"/>
      <c r="OYH99" s="8"/>
      <c r="OYI99" s="8"/>
      <c r="OYJ99" s="8"/>
      <c r="OYK99" s="8"/>
      <c r="OYL99" s="8"/>
      <c r="OYM99" s="8"/>
      <c r="OYN99" s="8"/>
      <c r="OYO99" s="8"/>
      <c r="OYP99" s="8"/>
      <c r="OYQ99" s="8"/>
      <c r="OYR99" s="8"/>
      <c r="OYS99" s="8"/>
      <c r="OYT99" s="8"/>
      <c r="OYU99" s="8"/>
      <c r="OYV99" s="8"/>
      <c r="OYW99" s="8"/>
      <c r="OYX99" s="8"/>
      <c r="OYY99" s="8"/>
      <c r="OYZ99" s="8"/>
      <c r="OZA99" s="8"/>
      <c r="OZB99" s="8"/>
      <c r="OZC99" s="8"/>
      <c r="OZD99" s="8"/>
      <c r="OZE99" s="8"/>
      <c r="OZF99" s="8"/>
      <c r="OZG99" s="8"/>
      <c r="OZH99" s="8"/>
      <c r="OZI99" s="8"/>
      <c r="OZJ99" s="8"/>
      <c r="OZK99" s="8"/>
      <c r="OZL99" s="8"/>
      <c r="OZM99" s="8"/>
      <c r="OZN99" s="8"/>
      <c r="OZO99" s="8"/>
      <c r="OZP99" s="8"/>
      <c r="OZQ99" s="8"/>
      <c r="OZR99" s="8"/>
      <c r="OZS99" s="8"/>
      <c r="OZT99" s="8"/>
      <c r="OZU99" s="8"/>
      <c r="OZV99" s="8"/>
      <c r="OZW99" s="8"/>
      <c r="OZX99" s="8"/>
      <c r="OZY99" s="8"/>
      <c r="OZZ99" s="8"/>
      <c r="PAA99" s="8"/>
      <c r="PAB99" s="8"/>
      <c r="PAC99" s="8"/>
      <c r="PAD99" s="8"/>
      <c r="PAE99" s="8"/>
      <c r="PAF99" s="8"/>
      <c r="PAG99" s="8"/>
      <c r="PAH99" s="8"/>
      <c r="PAI99" s="8"/>
      <c r="PAJ99" s="8"/>
      <c r="PAK99" s="8"/>
      <c r="PAL99" s="8"/>
      <c r="PAM99" s="8"/>
      <c r="PAN99" s="8"/>
      <c r="PAO99" s="8"/>
      <c r="PAP99" s="8"/>
      <c r="PAQ99" s="8"/>
      <c r="PAR99" s="8"/>
      <c r="PAS99" s="8"/>
      <c r="PAT99" s="8"/>
      <c r="PAU99" s="8"/>
      <c r="PAV99" s="8"/>
      <c r="PAW99" s="8"/>
      <c r="PAX99" s="8"/>
      <c r="PAY99" s="8"/>
      <c r="PAZ99" s="8"/>
      <c r="PBA99" s="8"/>
      <c r="PBB99" s="8"/>
      <c r="PBC99" s="8"/>
      <c r="PBD99" s="8"/>
      <c r="PBE99" s="8"/>
      <c r="PBF99" s="8"/>
      <c r="PBG99" s="8"/>
      <c r="PBH99" s="8"/>
      <c r="PBI99" s="8"/>
      <c r="PBJ99" s="8"/>
      <c r="PBK99" s="8"/>
      <c r="PBL99" s="8"/>
      <c r="PBM99" s="8"/>
      <c r="PBN99" s="8"/>
      <c r="PBO99" s="8"/>
      <c r="PBP99" s="8"/>
      <c r="PBQ99" s="8"/>
      <c r="PBR99" s="8"/>
      <c r="PBS99" s="8"/>
      <c r="PBT99" s="8"/>
      <c r="PBU99" s="8"/>
      <c r="PBV99" s="8"/>
      <c r="PBW99" s="8"/>
      <c r="PBX99" s="8"/>
      <c r="PBY99" s="8"/>
      <c r="PBZ99" s="8"/>
      <c r="PCA99" s="8"/>
      <c r="PCB99" s="8"/>
      <c r="PCC99" s="8"/>
      <c r="PCD99" s="8"/>
      <c r="PCE99" s="8"/>
      <c r="PCF99" s="8"/>
      <c r="PCG99" s="8"/>
      <c r="PCH99" s="8"/>
      <c r="PCI99" s="8"/>
      <c r="PCJ99" s="8"/>
      <c r="PCK99" s="8"/>
      <c r="PCL99" s="8"/>
      <c r="PCM99" s="8"/>
      <c r="PCN99" s="8"/>
      <c r="PCO99" s="8"/>
      <c r="PCP99" s="8"/>
      <c r="PCQ99" s="8"/>
      <c r="PCR99" s="8"/>
      <c r="PCS99" s="8"/>
      <c r="PCT99" s="8"/>
      <c r="PCU99" s="8"/>
      <c r="PCV99" s="8"/>
      <c r="PCW99" s="8"/>
      <c r="PCX99" s="8"/>
      <c r="PCY99" s="8"/>
      <c r="PCZ99" s="8"/>
      <c r="PDA99" s="8"/>
      <c r="PDB99" s="8"/>
      <c r="PDC99" s="8"/>
      <c r="PDD99" s="8"/>
      <c r="PDE99" s="8"/>
      <c r="PDF99" s="8"/>
      <c r="PDG99" s="8"/>
      <c r="PDH99" s="8"/>
      <c r="PDI99" s="8"/>
      <c r="PDJ99" s="8"/>
      <c r="PDK99" s="8"/>
      <c r="PDL99" s="8"/>
      <c r="PDM99" s="8"/>
      <c r="PDN99" s="8"/>
      <c r="PDO99" s="8"/>
      <c r="PDP99" s="8"/>
      <c r="PDQ99" s="8"/>
      <c r="PDR99" s="8"/>
      <c r="PDS99" s="8"/>
      <c r="PDT99" s="8"/>
      <c r="PDU99" s="8"/>
      <c r="PDV99" s="8"/>
      <c r="PDW99" s="8"/>
      <c r="PDX99" s="8"/>
      <c r="PDY99" s="8"/>
      <c r="PDZ99" s="8"/>
      <c r="PEA99" s="8"/>
      <c r="PEB99" s="8"/>
      <c r="PEC99" s="8"/>
      <c r="PED99" s="8"/>
      <c r="PEE99" s="8"/>
      <c r="PEF99" s="8"/>
      <c r="PEG99" s="8"/>
      <c r="PEH99" s="8"/>
      <c r="PEI99" s="8"/>
      <c r="PEJ99" s="8"/>
      <c r="PEK99" s="8"/>
      <c r="PEL99" s="8"/>
      <c r="PEM99" s="8"/>
      <c r="PEN99" s="8"/>
      <c r="PEO99" s="8"/>
      <c r="PEP99" s="8"/>
      <c r="PEQ99" s="8"/>
      <c r="PER99" s="8"/>
      <c r="PES99" s="8"/>
      <c r="PET99" s="8"/>
      <c r="PEU99" s="8"/>
      <c r="PEV99" s="8"/>
      <c r="PEW99" s="8"/>
      <c r="PEX99" s="8"/>
      <c r="PEY99" s="8"/>
      <c r="PEZ99" s="8"/>
      <c r="PFA99" s="8"/>
      <c r="PFB99" s="8"/>
      <c r="PFC99" s="8"/>
      <c r="PFD99" s="8"/>
      <c r="PFE99" s="8"/>
      <c r="PFF99" s="8"/>
      <c r="PFG99" s="8"/>
      <c r="PFH99" s="8"/>
      <c r="PFI99" s="8"/>
      <c r="PFJ99" s="8"/>
      <c r="PFK99" s="8"/>
      <c r="PFL99" s="8"/>
      <c r="PFM99" s="8"/>
      <c r="PFN99" s="8"/>
      <c r="PFO99" s="8"/>
      <c r="PFP99" s="8"/>
      <c r="PFQ99" s="8"/>
      <c r="PFR99" s="8"/>
      <c r="PFS99" s="8"/>
      <c r="PFT99" s="8"/>
      <c r="PFU99" s="8"/>
      <c r="PFV99" s="8"/>
      <c r="PFW99" s="8"/>
      <c r="PFX99" s="8"/>
      <c r="PFY99" s="8"/>
      <c r="PFZ99" s="8"/>
      <c r="PGA99" s="8"/>
      <c r="PGB99" s="8"/>
      <c r="PGC99" s="8"/>
      <c r="PGD99" s="8"/>
      <c r="PGE99" s="8"/>
      <c r="PGF99" s="8"/>
      <c r="PGG99" s="8"/>
      <c r="PGH99" s="8"/>
      <c r="PGI99" s="8"/>
      <c r="PGJ99" s="8"/>
      <c r="PGK99" s="8"/>
      <c r="PGL99" s="8"/>
      <c r="PGM99" s="8"/>
      <c r="PGN99" s="8"/>
      <c r="PGO99" s="8"/>
      <c r="PGP99" s="8"/>
      <c r="PGQ99" s="8"/>
      <c r="PGR99" s="8"/>
      <c r="PGS99" s="8"/>
      <c r="PGT99" s="8"/>
      <c r="PGU99" s="8"/>
      <c r="PGV99" s="8"/>
      <c r="PGW99" s="8"/>
      <c r="PGX99" s="8"/>
      <c r="PGY99" s="8"/>
      <c r="PGZ99" s="8"/>
      <c r="PHA99" s="8"/>
      <c r="PHB99" s="8"/>
      <c r="PHC99" s="8"/>
      <c r="PHD99" s="8"/>
      <c r="PHE99" s="8"/>
      <c r="PHF99" s="8"/>
      <c r="PHG99" s="8"/>
      <c r="PHH99" s="8"/>
      <c r="PHI99" s="8"/>
      <c r="PHJ99" s="8"/>
      <c r="PHK99" s="8"/>
      <c r="PHL99" s="8"/>
      <c r="PHM99" s="8"/>
      <c r="PHN99" s="8"/>
      <c r="PHO99" s="8"/>
      <c r="PHP99" s="8"/>
      <c r="PHQ99" s="8"/>
      <c r="PHR99" s="8"/>
      <c r="PHS99" s="8"/>
      <c r="PHT99" s="8"/>
      <c r="PHU99" s="8"/>
      <c r="PHV99" s="8"/>
      <c r="PHW99" s="8"/>
      <c r="PHX99" s="8"/>
      <c r="PHY99" s="8"/>
      <c r="PHZ99" s="8"/>
      <c r="PIA99" s="8"/>
      <c r="PIB99" s="8"/>
      <c r="PIC99" s="8"/>
      <c r="PID99" s="8"/>
      <c r="PIE99" s="8"/>
      <c r="PIF99" s="8"/>
      <c r="PIG99" s="8"/>
      <c r="PIH99" s="8"/>
      <c r="PII99" s="8"/>
      <c r="PIJ99" s="8"/>
      <c r="PIK99" s="8"/>
      <c r="PIL99" s="8"/>
      <c r="PIM99" s="8"/>
      <c r="PIN99" s="8"/>
      <c r="PIO99" s="8"/>
      <c r="PIP99" s="8"/>
      <c r="PIQ99" s="8"/>
      <c r="PIR99" s="8"/>
      <c r="PIS99" s="8"/>
      <c r="PIT99" s="8"/>
      <c r="PIU99" s="8"/>
      <c r="PIV99" s="8"/>
      <c r="PIW99" s="8"/>
      <c r="PIX99" s="8"/>
      <c r="PIY99" s="8"/>
      <c r="PIZ99" s="8"/>
      <c r="PJA99" s="8"/>
      <c r="PJB99" s="8"/>
      <c r="PJC99" s="8"/>
      <c r="PJD99" s="8"/>
      <c r="PJE99" s="8"/>
      <c r="PJF99" s="8"/>
      <c r="PJG99" s="8"/>
      <c r="PJH99" s="8"/>
      <c r="PJI99" s="8"/>
      <c r="PJJ99" s="8"/>
      <c r="PJK99" s="8"/>
      <c r="PJL99" s="8"/>
      <c r="PJM99" s="8"/>
      <c r="PJN99" s="8"/>
      <c r="PJO99" s="8"/>
      <c r="PJP99" s="8"/>
      <c r="PJQ99" s="8"/>
      <c r="PJR99" s="8"/>
      <c r="PJS99" s="8"/>
      <c r="PJT99" s="8"/>
      <c r="PJU99" s="8"/>
      <c r="PJV99" s="8"/>
      <c r="PJW99" s="8"/>
      <c r="PJX99" s="8"/>
      <c r="PJY99" s="8"/>
      <c r="PJZ99" s="8"/>
      <c r="PKA99" s="8"/>
      <c r="PKB99" s="8"/>
      <c r="PKC99" s="8"/>
      <c r="PKD99" s="8"/>
      <c r="PKE99" s="8"/>
      <c r="PKF99" s="8"/>
      <c r="PKG99" s="8"/>
      <c r="PKH99" s="8"/>
      <c r="PKI99" s="8"/>
      <c r="PKJ99" s="8"/>
      <c r="PKK99" s="8"/>
      <c r="PKL99" s="8"/>
      <c r="PKM99" s="8"/>
      <c r="PKN99" s="8"/>
      <c r="PKO99" s="8"/>
      <c r="PKP99" s="8"/>
      <c r="PKQ99" s="8"/>
      <c r="PKR99" s="8"/>
      <c r="PKS99" s="8"/>
      <c r="PKT99" s="8"/>
      <c r="PKU99" s="8"/>
      <c r="PKV99" s="8"/>
      <c r="PKW99" s="8"/>
      <c r="PKX99" s="8"/>
      <c r="PKY99" s="8"/>
      <c r="PKZ99" s="8"/>
      <c r="PLA99" s="8"/>
      <c r="PLB99" s="8"/>
      <c r="PLC99" s="8"/>
      <c r="PLD99" s="8"/>
      <c r="PLE99" s="8"/>
      <c r="PLF99" s="8"/>
      <c r="PLG99" s="8"/>
      <c r="PLH99" s="8"/>
      <c r="PLI99" s="8"/>
      <c r="PLJ99" s="8"/>
      <c r="PLK99" s="8"/>
      <c r="PLL99" s="8"/>
      <c r="PLM99" s="8"/>
      <c r="PLN99" s="8"/>
      <c r="PLO99" s="8"/>
      <c r="PLP99" s="8"/>
      <c r="PLQ99" s="8"/>
      <c r="PLR99" s="8"/>
      <c r="PLS99" s="8"/>
      <c r="PLT99" s="8"/>
      <c r="PLU99" s="8"/>
      <c r="PLV99" s="8"/>
      <c r="PLW99" s="8"/>
      <c r="PLX99" s="8"/>
      <c r="PLY99" s="8"/>
      <c r="PLZ99" s="8"/>
      <c r="PMA99" s="8"/>
      <c r="PMB99" s="8"/>
      <c r="PMC99" s="8"/>
      <c r="PMD99" s="8"/>
      <c r="PME99" s="8"/>
      <c r="PMF99" s="8"/>
      <c r="PMG99" s="8"/>
      <c r="PMH99" s="8"/>
      <c r="PMI99" s="8"/>
      <c r="PMJ99" s="8"/>
      <c r="PMK99" s="8"/>
      <c r="PML99" s="8"/>
      <c r="PMM99" s="8"/>
      <c r="PMN99" s="8"/>
      <c r="PMO99" s="8"/>
      <c r="PMP99" s="8"/>
      <c r="PMQ99" s="8"/>
      <c r="PMR99" s="8"/>
      <c r="PMS99" s="8"/>
      <c r="PMT99" s="8"/>
      <c r="PMU99" s="8"/>
      <c r="PMV99" s="8"/>
      <c r="PMW99" s="8"/>
      <c r="PMX99" s="8"/>
      <c r="PMY99" s="8"/>
      <c r="PMZ99" s="8"/>
      <c r="PNA99" s="8"/>
      <c r="PNB99" s="8"/>
      <c r="PNC99" s="8"/>
      <c r="PND99" s="8"/>
      <c r="PNE99" s="8"/>
      <c r="PNF99" s="8"/>
      <c r="PNG99" s="8"/>
      <c r="PNH99" s="8"/>
      <c r="PNI99" s="8"/>
      <c r="PNJ99" s="8"/>
      <c r="PNK99" s="8"/>
      <c r="PNL99" s="8"/>
      <c r="PNM99" s="8"/>
      <c r="PNN99" s="8"/>
      <c r="PNO99" s="8"/>
      <c r="PNP99" s="8"/>
      <c r="PNQ99" s="8"/>
      <c r="PNR99" s="8"/>
      <c r="PNS99" s="8"/>
      <c r="PNT99" s="8"/>
      <c r="PNU99" s="8"/>
      <c r="PNV99" s="8"/>
      <c r="PNW99" s="8"/>
      <c r="PNX99" s="8"/>
      <c r="PNY99" s="8"/>
      <c r="PNZ99" s="8"/>
      <c r="POA99" s="8"/>
      <c r="POB99" s="8"/>
      <c r="POC99" s="8"/>
      <c r="POD99" s="8"/>
      <c r="POE99" s="8"/>
      <c r="POF99" s="8"/>
      <c r="POG99" s="8"/>
      <c r="POH99" s="8"/>
      <c r="POI99" s="8"/>
      <c r="POJ99" s="8"/>
      <c r="POK99" s="8"/>
      <c r="POL99" s="8"/>
      <c r="POM99" s="8"/>
      <c r="PON99" s="8"/>
      <c r="POO99" s="8"/>
      <c r="POP99" s="8"/>
      <c r="POQ99" s="8"/>
      <c r="POR99" s="8"/>
      <c r="POS99" s="8"/>
      <c r="POT99" s="8"/>
      <c r="POU99" s="8"/>
      <c r="POV99" s="8"/>
      <c r="POW99" s="8"/>
      <c r="POX99" s="8"/>
      <c r="POY99" s="8"/>
      <c r="POZ99" s="8"/>
      <c r="PPA99" s="8"/>
      <c r="PPB99" s="8"/>
      <c r="PPC99" s="8"/>
      <c r="PPD99" s="8"/>
      <c r="PPE99" s="8"/>
      <c r="PPF99" s="8"/>
      <c r="PPG99" s="8"/>
      <c r="PPH99" s="8"/>
      <c r="PPI99" s="8"/>
      <c r="PPJ99" s="8"/>
      <c r="PPK99" s="8"/>
      <c r="PPL99" s="8"/>
      <c r="PPM99" s="8"/>
      <c r="PPN99" s="8"/>
      <c r="PPO99" s="8"/>
      <c r="PPP99" s="8"/>
      <c r="PPQ99" s="8"/>
      <c r="PPR99" s="8"/>
      <c r="PPS99" s="8"/>
      <c r="PPT99" s="8"/>
      <c r="PPU99" s="8"/>
      <c r="PPV99" s="8"/>
      <c r="PPW99" s="8"/>
      <c r="PPX99" s="8"/>
      <c r="PPY99" s="8"/>
      <c r="PPZ99" s="8"/>
      <c r="PQA99" s="8"/>
      <c r="PQB99" s="8"/>
      <c r="PQC99" s="8"/>
      <c r="PQD99" s="8"/>
      <c r="PQE99" s="8"/>
      <c r="PQF99" s="8"/>
      <c r="PQG99" s="8"/>
      <c r="PQH99" s="8"/>
      <c r="PQI99" s="8"/>
      <c r="PQJ99" s="8"/>
      <c r="PQK99" s="8"/>
      <c r="PQL99" s="8"/>
      <c r="PQM99" s="8"/>
      <c r="PQN99" s="8"/>
      <c r="PQO99" s="8"/>
      <c r="PQP99" s="8"/>
      <c r="PQQ99" s="8"/>
      <c r="PQR99" s="8"/>
      <c r="PQS99" s="8"/>
      <c r="PQT99" s="8"/>
      <c r="PQU99" s="8"/>
      <c r="PQV99" s="8"/>
      <c r="PQW99" s="8"/>
      <c r="PQX99" s="8"/>
      <c r="PQY99" s="8"/>
      <c r="PQZ99" s="8"/>
      <c r="PRA99" s="8"/>
      <c r="PRB99" s="8"/>
      <c r="PRC99" s="8"/>
      <c r="PRD99" s="8"/>
      <c r="PRE99" s="8"/>
      <c r="PRF99" s="8"/>
      <c r="PRG99" s="8"/>
      <c r="PRH99" s="8"/>
      <c r="PRI99" s="8"/>
      <c r="PRJ99" s="8"/>
      <c r="PRK99" s="8"/>
      <c r="PRL99" s="8"/>
      <c r="PRM99" s="8"/>
      <c r="PRN99" s="8"/>
      <c r="PRO99" s="8"/>
      <c r="PRP99" s="8"/>
      <c r="PRQ99" s="8"/>
      <c r="PRR99" s="8"/>
      <c r="PRS99" s="8"/>
      <c r="PRT99" s="8"/>
      <c r="PRU99" s="8"/>
      <c r="PRV99" s="8"/>
      <c r="PRW99" s="8"/>
      <c r="PRX99" s="8"/>
      <c r="PRY99" s="8"/>
      <c r="PRZ99" s="8"/>
      <c r="PSA99" s="8"/>
      <c r="PSB99" s="8"/>
      <c r="PSC99" s="8"/>
      <c r="PSD99" s="8"/>
      <c r="PSE99" s="8"/>
      <c r="PSF99" s="8"/>
      <c r="PSG99" s="8"/>
      <c r="PSH99" s="8"/>
      <c r="PSI99" s="8"/>
      <c r="PSJ99" s="8"/>
      <c r="PSK99" s="8"/>
      <c r="PSL99" s="8"/>
      <c r="PSM99" s="8"/>
      <c r="PSN99" s="8"/>
      <c r="PSO99" s="8"/>
      <c r="PSP99" s="8"/>
      <c r="PSQ99" s="8"/>
      <c r="PSR99" s="8"/>
      <c r="PSS99" s="8"/>
      <c r="PST99" s="8"/>
      <c r="PSU99" s="8"/>
      <c r="PSV99" s="8"/>
      <c r="PSW99" s="8"/>
      <c r="PSX99" s="8"/>
      <c r="PSY99" s="8"/>
      <c r="PSZ99" s="8"/>
      <c r="PTA99" s="8"/>
      <c r="PTB99" s="8"/>
      <c r="PTC99" s="8"/>
      <c r="PTD99" s="8"/>
      <c r="PTE99" s="8"/>
      <c r="PTF99" s="8"/>
      <c r="PTG99" s="8"/>
      <c r="PTH99" s="8"/>
      <c r="PTI99" s="8"/>
      <c r="PTJ99" s="8"/>
      <c r="PTK99" s="8"/>
      <c r="PTL99" s="8"/>
      <c r="PTM99" s="8"/>
      <c r="PTN99" s="8"/>
      <c r="PTO99" s="8"/>
      <c r="PTP99" s="8"/>
      <c r="PTQ99" s="8"/>
      <c r="PTR99" s="8"/>
      <c r="PTS99" s="8"/>
      <c r="PTT99" s="8"/>
      <c r="PTU99" s="8"/>
      <c r="PTV99" s="8"/>
      <c r="PTW99" s="8"/>
      <c r="PTX99" s="8"/>
      <c r="PTY99" s="8"/>
      <c r="PTZ99" s="8"/>
      <c r="PUA99" s="8"/>
      <c r="PUB99" s="8"/>
      <c r="PUC99" s="8"/>
      <c r="PUD99" s="8"/>
      <c r="PUE99" s="8"/>
      <c r="PUF99" s="8"/>
      <c r="PUG99" s="8"/>
      <c r="PUH99" s="8"/>
      <c r="PUI99" s="8"/>
      <c r="PUJ99" s="8"/>
      <c r="PUK99" s="8"/>
      <c r="PUL99" s="8"/>
      <c r="PUM99" s="8"/>
      <c r="PUN99" s="8"/>
      <c r="PUO99" s="8"/>
      <c r="PUP99" s="8"/>
      <c r="PUQ99" s="8"/>
      <c r="PUR99" s="8"/>
      <c r="PUS99" s="8"/>
      <c r="PUT99" s="8"/>
      <c r="PUU99" s="8"/>
      <c r="PUV99" s="8"/>
      <c r="PUW99" s="8"/>
      <c r="PUX99" s="8"/>
      <c r="PUY99" s="8"/>
      <c r="PUZ99" s="8"/>
      <c r="PVA99" s="8"/>
      <c r="PVB99" s="8"/>
      <c r="PVC99" s="8"/>
      <c r="PVD99" s="8"/>
      <c r="PVE99" s="8"/>
      <c r="PVF99" s="8"/>
      <c r="PVG99" s="8"/>
      <c r="PVH99" s="8"/>
      <c r="PVI99" s="8"/>
      <c r="PVJ99" s="8"/>
      <c r="PVK99" s="8"/>
      <c r="PVL99" s="8"/>
      <c r="PVM99" s="8"/>
      <c r="PVN99" s="8"/>
      <c r="PVO99" s="8"/>
      <c r="PVP99" s="8"/>
      <c r="PVQ99" s="8"/>
      <c r="PVR99" s="8"/>
      <c r="PVS99" s="8"/>
      <c r="PVT99" s="8"/>
      <c r="PVU99" s="8"/>
      <c r="PVV99" s="8"/>
      <c r="PVW99" s="8"/>
      <c r="PVX99" s="8"/>
      <c r="PVY99" s="8"/>
      <c r="PVZ99" s="8"/>
      <c r="PWA99" s="8"/>
      <c r="PWB99" s="8"/>
      <c r="PWC99" s="8"/>
      <c r="PWD99" s="8"/>
      <c r="PWE99" s="8"/>
      <c r="PWF99" s="8"/>
      <c r="PWG99" s="8"/>
      <c r="PWH99" s="8"/>
      <c r="PWI99" s="8"/>
      <c r="PWJ99" s="8"/>
      <c r="PWK99" s="8"/>
      <c r="PWL99" s="8"/>
      <c r="PWM99" s="8"/>
      <c r="PWN99" s="8"/>
      <c r="PWO99" s="8"/>
      <c r="PWP99" s="8"/>
      <c r="PWQ99" s="8"/>
      <c r="PWR99" s="8"/>
      <c r="PWS99" s="8"/>
      <c r="PWT99" s="8"/>
      <c r="PWU99" s="8"/>
      <c r="PWV99" s="8"/>
      <c r="PWW99" s="8"/>
      <c r="PWX99" s="8"/>
      <c r="PWY99" s="8"/>
      <c r="PWZ99" s="8"/>
      <c r="PXA99" s="8"/>
      <c r="PXB99" s="8"/>
      <c r="PXC99" s="8"/>
      <c r="PXD99" s="8"/>
      <c r="PXE99" s="8"/>
      <c r="PXF99" s="8"/>
      <c r="PXG99" s="8"/>
      <c r="PXH99" s="8"/>
      <c r="PXI99" s="8"/>
      <c r="PXJ99" s="8"/>
      <c r="PXK99" s="8"/>
      <c r="PXL99" s="8"/>
      <c r="PXM99" s="8"/>
      <c r="PXN99" s="8"/>
      <c r="PXO99" s="8"/>
      <c r="PXP99" s="8"/>
      <c r="PXQ99" s="8"/>
      <c r="PXR99" s="8"/>
      <c r="PXS99" s="8"/>
      <c r="PXT99" s="8"/>
      <c r="PXU99" s="8"/>
      <c r="PXV99" s="8"/>
      <c r="PXW99" s="8"/>
      <c r="PXX99" s="8"/>
      <c r="PXY99" s="8"/>
      <c r="PXZ99" s="8"/>
      <c r="PYA99" s="8"/>
      <c r="PYB99" s="8"/>
      <c r="PYC99" s="8"/>
      <c r="PYD99" s="8"/>
      <c r="PYE99" s="8"/>
      <c r="PYF99" s="8"/>
      <c r="PYG99" s="8"/>
      <c r="PYH99" s="8"/>
      <c r="PYI99" s="8"/>
      <c r="PYJ99" s="8"/>
      <c r="PYK99" s="8"/>
      <c r="PYL99" s="8"/>
      <c r="PYM99" s="8"/>
      <c r="PYN99" s="8"/>
      <c r="PYO99" s="8"/>
      <c r="PYP99" s="8"/>
      <c r="PYQ99" s="8"/>
      <c r="PYR99" s="8"/>
      <c r="PYS99" s="8"/>
      <c r="PYT99" s="8"/>
      <c r="PYU99" s="8"/>
      <c r="PYV99" s="8"/>
      <c r="PYW99" s="8"/>
      <c r="PYX99" s="8"/>
      <c r="PYY99" s="8"/>
      <c r="PYZ99" s="8"/>
      <c r="PZA99" s="8"/>
      <c r="PZB99" s="8"/>
      <c r="PZC99" s="8"/>
      <c r="PZD99" s="8"/>
      <c r="PZE99" s="8"/>
      <c r="PZF99" s="8"/>
      <c r="PZG99" s="8"/>
      <c r="PZH99" s="8"/>
      <c r="PZI99" s="8"/>
      <c r="PZJ99" s="8"/>
      <c r="PZK99" s="8"/>
      <c r="PZL99" s="8"/>
      <c r="PZM99" s="8"/>
      <c r="PZN99" s="8"/>
      <c r="PZO99" s="8"/>
      <c r="PZP99" s="8"/>
      <c r="PZQ99" s="8"/>
      <c r="PZR99" s="8"/>
      <c r="PZS99" s="8"/>
      <c r="PZT99" s="8"/>
      <c r="PZU99" s="8"/>
      <c r="PZV99" s="8"/>
      <c r="PZW99" s="8"/>
      <c r="PZX99" s="8"/>
      <c r="PZY99" s="8"/>
      <c r="PZZ99" s="8"/>
      <c r="QAA99" s="8"/>
      <c r="QAB99" s="8"/>
      <c r="QAC99" s="8"/>
      <c r="QAD99" s="8"/>
      <c r="QAE99" s="8"/>
      <c r="QAF99" s="8"/>
      <c r="QAG99" s="8"/>
      <c r="QAH99" s="8"/>
      <c r="QAI99" s="8"/>
      <c r="QAJ99" s="8"/>
      <c r="QAK99" s="8"/>
      <c r="QAL99" s="8"/>
      <c r="QAM99" s="8"/>
      <c r="QAN99" s="8"/>
      <c r="QAO99" s="8"/>
      <c r="QAP99" s="8"/>
      <c r="QAQ99" s="8"/>
      <c r="QAR99" s="8"/>
      <c r="QAS99" s="8"/>
      <c r="QAT99" s="8"/>
      <c r="QAU99" s="8"/>
      <c r="QAV99" s="8"/>
      <c r="QAW99" s="8"/>
      <c r="QAX99" s="8"/>
      <c r="QAY99" s="8"/>
      <c r="QAZ99" s="8"/>
      <c r="QBA99" s="8"/>
      <c r="QBB99" s="8"/>
      <c r="QBC99" s="8"/>
      <c r="QBD99" s="8"/>
      <c r="QBE99" s="8"/>
      <c r="QBF99" s="8"/>
      <c r="QBG99" s="8"/>
      <c r="QBH99" s="8"/>
      <c r="QBI99" s="8"/>
      <c r="QBJ99" s="8"/>
      <c r="QBK99" s="8"/>
      <c r="QBL99" s="8"/>
      <c r="QBM99" s="8"/>
      <c r="QBN99" s="8"/>
      <c r="QBO99" s="8"/>
      <c r="QBP99" s="8"/>
      <c r="QBQ99" s="8"/>
      <c r="QBR99" s="8"/>
      <c r="QBS99" s="8"/>
      <c r="QBT99" s="8"/>
      <c r="QBU99" s="8"/>
      <c r="QBV99" s="8"/>
      <c r="QBW99" s="8"/>
      <c r="QBX99" s="8"/>
      <c r="QBY99" s="8"/>
      <c r="QBZ99" s="8"/>
      <c r="QCA99" s="8"/>
      <c r="QCB99" s="8"/>
      <c r="QCC99" s="8"/>
      <c r="QCD99" s="8"/>
      <c r="QCE99" s="8"/>
      <c r="QCF99" s="8"/>
      <c r="QCG99" s="8"/>
      <c r="QCH99" s="8"/>
      <c r="QCI99" s="8"/>
      <c r="QCJ99" s="8"/>
      <c r="QCK99" s="8"/>
      <c r="QCL99" s="8"/>
      <c r="QCM99" s="8"/>
      <c r="QCN99" s="8"/>
      <c r="QCO99" s="8"/>
      <c r="QCP99" s="8"/>
      <c r="QCQ99" s="8"/>
      <c r="QCR99" s="8"/>
      <c r="QCS99" s="8"/>
      <c r="QCT99" s="8"/>
      <c r="QCU99" s="8"/>
      <c r="QCV99" s="8"/>
      <c r="QCW99" s="8"/>
      <c r="QCX99" s="8"/>
      <c r="QCY99" s="8"/>
      <c r="QCZ99" s="8"/>
      <c r="QDA99" s="8"/>
      <c r="QDB99" s="8"/>
      <c r="QDC99" s="8"/>
      <c r="QDD99" s="8"/>
      <c r="QDE99" s="8"/>
      <c r="QDF99" s="8"/>
      <c r="QDG99" s="8"/>
      <c r="QDH99" s="8"/>
      <c r="QDI99" s="8"/>
      <c r="QDJ99" s="8"/>
      <c r="QDK99" s="8"/>
      <c r="QDL99" s="8"/>
      <c r="QDM99" s="8"/>
      <c r="QDN99" s="8"/>
      <c r="QDO99" s="8"/>
      <c r="QDP99" s="8"/>
      <c r="QDQ99" s="8"/>
      <c r="QDR99" s="8"/>
      <c r="QDS99" s="8"/>
      <c r="QDT99" s="8"/>
      <c r="QDU99" s="8"/>
      <c r="QDV99" s="8"/>
      <c r="QDW99" s="8"/>
      <c r="QDX99" s="8"/>
      <c r="QDY99" s="8"/>
      <c r="QDZ99" s="8"/>
      <c r="QEA99" s="8"/>
      <c r="QEB99" s="8"/>
      <c r="QEC99" s="8"/>
      <c r="QED99" s="8"/>
      <c r="QEE99" s="8"/>
      <c r="QEF99" s="8"/>
      <c r="QEG99" s="8"/>
      <c r="QEH99" s="8"/>
      <c r="QEI99" s="8"/>
      <c r="QEJ99" s="8"/>
      <c r="QEK99" s="8"/>
      <c r="QEL99" s="8"/>
      <c r="QEM99" s="8"/>
      <c r="QEN99" s="8"/>
      <c r="QEO99" s="8"/>
      <c r="QEP99" s="8"/>
      <c r="QEQ99" s="8"/>
      <c r="QER99" s="8"/>
      <c r="QES99" s="8"/>
      <c r="QET99" s="8"/>
      <c r="QEU99" s="8"/>
      <c r="QEV99" s="8"/>
      <c r="QEW99" s="8"/>
      <c r="QEX99" s="8"/>
      <c r="QEY99" s="8"/>
      <c r="QEZ99" s="8"/>
      <c r="QFA99" s="8"/>
      <c r="QFB99" s="8"/>
      <c r="QFC99" s="8"/>
      <c r="QFD99" s="8"/>
      <c r="QFE99" s="8"/>
      <c r="QFF99" s="8"/>
      <c r="QFG99" s="8"/>
      <c r="QFH99" s="8"/>
      <c r="QFI99" s="8"/>
      <c r="QFJ99" s="8"/>
      <c r="QFK99" s="8"/>
      <c r="QFL99" s="8"/>
      <c r="QFM99" s="8"/>
      <c r="QFN99" s="8"/>
      <c r="QFO99" s="8"/>
      <c r="QFP99" s="8"/>
      <c r="QFQ99" s="8"/>
      <c r="QFR99" s="8"/>
      <c r="QFS99" s="8"/>
      <c r="QFT99" s="8"/>
      <c r="QFU99" s="8"/>
      <c r="QFV99" s="8"/>
      <c r="QFW99" s="8"/>
      <c r="QFX99" s="8"/>
      <c r="QFY99" s="8"/>
      <c r="QFZ99" s="8"/>
      <c r="QGA99" s="8"/>
      <c r="QGB99" s="8"/>
      <c r="QGC99" s="8"/>
      <c r="QGD99" s="8"/>
      <c r="QGE99" s="8"/>
      <c r="QGF99" s="8"/>
      <c r="QGG99" s="8"/>
      <c r="QGH99" s="8"/>
      <c r="QGI99" s="8"/>
      <c r="QGJ99" s="8"/>
      <c r="QGK99" s="8"/>
      <c r="QGL99" s="8"/>
      <c r="QGM99" s="8"/>
      <c r="QGN99" s="8"/>
      <c r="QGO99" s="8"/>
      <c r="QGP99" s="8"/>
      <c r="QGQ99" s="8"/>
      <c r="QGR99" s="8"/>
      <c r="QGS99" s="8"/>
      <c r="QGT99" s="8"/>
      <c r="QGU99" s="8"/>
      <c r="QGV99" s="8"/>
      <c r="QGW99" s="8"/>
      <c r="QGX99" s="8"/>
      <c r="QGY99" s="8"/>
      <c r="QGZ99" s="8"/>
      <c r="QHA99" s="8"/>
      <c r="QHB99" s="8"/>
      <c r="QHC99" s="8"/>
      <c r="QHD99" s="8"/>
      <c r="QHE99" s="8"/>
      <c r="QHF99" s="8"/>
      <c r="QHG99" s="8"/>
      <c r="QHH99" s="8"/>
      <c r="QHI99" s="8"/>
      <c r="QHJ99" s="8"/>
      <c r="QHK99" s="8"/>
      <c r="QHL99" s="8"/>
      <c r="QHM99" s="8"/>
      <c r="QHN99" s="8"/>
      <c r="QHO99" s="8"/>
      <c r="QHP99" s="8"/>
      <c r="QHQ99" s="8"/>
      <c r="QHR99" s="8"/>
      <c r="QHS99" s="8"/>
      <c r="QHT99" s="8"/>
      <c r="QHU99" s="8"/>
      <c r="QHV99" s="8"/>
      <c r="QHW99" s="8"/>
      <c r="QHX99" s="8"/>
      <c r="QHY99" s="8"/>
      <c r="QHZ99" s="8"/>
      <c r="QIA99" s="8"/>
      <c r="QIB99" s="8"/>
      <c r="QIC99" s="8"/>
      <c r="QID99" s="8"/>
      <c r="QIE99" s="8"/>
      <c r="QIF99" s="8"/>
      <c r="QIG99" s="8"/>
      <c r="QIH99" s="8"/>
      <c r="QII99" s="8"/>
      <c r="QIJ99" s="8"/>
      <c r="QIK99" s="8"/>
      <c r="QIL99" s="8"/>
      <c r="QIM99" s="8"/>
      <c r="QIN99" s="8"/>
      <c r="QIO99" s="8"/>
      <c r="QIP99" s="8"/>
      <c r="QIQ99" s="8"/>
      <c r="QIR99" s="8"/>
      <c r="QIS99" s="8"/>
      <c r="QIT99" s="8"/>
      <c r="QIU99" s="8"/>
      <c r="QIV99" s="8"/>
      <c r="QIW99" s="8"/>
      <c r="QIX99" s="8"/>
      <c r="QIY99" s="8"/>
      <c r="QIZ99" s="8"/>
      <c r="QJA99" s="8"/>
      <c r="QJB99" s="8"/>
      <c r="QJC99" s="8"/>
      <c r="QJD99" s="8"/>
      <c r="QJE99" s="8"/>
      <c r="QJF99" s="8"/>
      <c r="QJG99" s="8"/>
      <c r="QJH99" s="8"/>
      <c r="QJI99" s="8"/>
      <c r="QJJ99" s="8"/>
      <c r="QJK99" s="8"/>
      <c r="QJL99" s="8"/>
      <c r="QJM99" s="8"/>
      <c r="QJN99" s="8"/>
      <c r="QJO99" s="8"/>
      <c r="QJP99" s="8"/>
      <c r="QJQ99" s="8"/>
      <c r="QJR99" s="8"/>
      <c r="QJS99" s="8"/>
      <c r="QJT99" s="8"/>
      <c r="QJU99" s="8"/>
      <c r="QJV99" s="8"/>
      <c r="QJW99" s="8"/>
      <c r="QJX99" s="8"/>
      <c r="QJY99" s="8"/>
      <c r="QJZ99" s="8"/>
      <c r="QKA99" s="8"/>
      <c r="QKB99" s="8"/>
      <c r="QKC99" s="8"/>
      <c r="QKD99" s="8"/>
      <c r="QKE99" s="8"/>
      <c r="QKF99" s="8"/>
      <c r="QKG99" s="8"/>
      <c r="QKH99" s="8"/>
      <c r="QKI99" s="8"/>
      <c r="QKJ99" s="8"/>
      <c r="QKK99" s="8"/>
      <c r="QKL99" s="8"/>
      <c r="QKM99" s="8"/>
      <c r="QKN99" s="8"/>
      <c r="QKO99" s="8"/>
      <c r="QKP99" s="8"/>
      <c r="QKQ99" s="8"/>
      <c r="QKR99" s="8"/>
      <c r="QKS99" s="8"/>
      <c r="QKT99" s="8"/>
      <c r="QKU99" s="8"/>
      <c r="QKV99" s="8"/>
      <c r="QKW99" s="8"/>
      <c r="QKX99" s="8"/>
      <c r="QKY99" s="8"/>
      <c r="QKZ99" s="8"/>
      <c r="QLA99" s="8"/>
      <c r="QLB99" s="8"/>
      <c r="QLC99" s="8"/>
      <c r="QLD99" s="8"/>
      <c r="QLE99" s="8"/>
      <c r="QLF99" s="8"/>
      <c r="QLG99" s="8"/>
      <c r="QLH99" s="8"/>
      <c r="QLI99" s="8"/>
      <c r="QLJ99" s="8"/>
      <c r="QLK99" s="8"/>
      <c r="QLL99" s="8"/>
      <c r="QLM99" s="8"/>
      <c r="QLN99" s="8"/>
      <c r="QLO99" s="8"/>
      <c r="QLP99" s="8"/>
      <c r="QLQ99" s="8"/>
      <c r="QLR99" s="8"/>
      <c r="QLS99" s="8"/>
      <c r="QLT99" s="8"/>
      <c r="QLU99" s="8"/>
      <c r="QLV99" s="8"/>
      <c r="QLW99" s="8"/>
      <c r="QLX99" s="8"/>
      <c r="QLY99" s="8"/>
      <c r="QLZ99" s="8"/>
      <c r="QMA99" s="8"/>
      <c r="QMB99" s="8"/>
      <c r="QMC99" s="8"/>
      <c r="QMD99" s="8"/>
      <c r="QME99" s="8"/>
      <c r="QMF99" s="8"/>
      <c r="QMG99" s="8"/>
      <c r="QMH99" s="8"/>
      <c r="QMI99" s="8"/>
      <c r="QMJ99" s="8"/>
      <c r="QMK99" s="8"/>
      <c r="QML99" s="8"/>
      <c r="QMM99" s="8"/>
      <c r="QMN99" s="8"/>
      <c r="QMO99" s="8"/>
      <c r="QMP99" s="8"/>
      <c r="QMQ99" s="8"/>
      <c r="QMR99" s="8"/>
      <c r="QMS99" s="8"/>
      <c r="QMT99" s="8"/>
      <c r="QMU99" s="8"/>
      <c r="QMV99" s="8"/>
      <c r="QMW99" s="8"/>
      <c r="QMX99" s="8"/>
      <c r="QMY99" s="8"/>
      <c r="QMZ99" s="8"/>
      <c r="QNA99" s="8"/>
      <c r="QNB99" s="8"/>
      <c r="QNC99" s="8"/>
      <c r="QND99" s="8"/>
      <c r="QNE99" s="8"/>
      <c r="QNF99" s="8"/>
      <c r="QNG99" s="8"/>
      <c r="QNH99" s="8"/>
      <c r="QNI99" s="8"/>
      <c r="QNJ99" s="8"/>
      <c r="QNK99" s="8"/>
      <c r="QNL99" s="8"/>
      <c r="QNM99" s="8"/>
      <c r="QNN99" s="8"/>
      <c r="QNO99" s="8"/>
      <c r="QNP99" s="8"/>
      <c r="QNQ99" s="8"/>
      <c r="QNR99" s="8"/>
      <c r="QNS99" s="8"/>
      <c r="QNT99" s="8"/>
      <c r="QNU99" s="8"/>
      <c r="QNV99" s="8"/>
      <c r="QNW99" s="8"/>
      <c r="QNX99" s="8"/>
      <c r="QNY99" s="8"/>
      <c r="QNZ99" s="8"/>
      <c r="QOA99" s="8"/>
      <c r="QOB99" s="8"/>
      <c r="QOC99" s="8"/>
      <c r="QOD99" s="8"/>
      <c r="QOE99" s="8"/>
      <c r="QOF99" s="8"/>
      <c r="QOG99" s="8"/>
      <c r="QOH99" s="8"/>
      <c r="QOI99" s="8"/>
      <c r="QOJ99" s="8"/>
      <c r="QOK99" s="8"/>
      <c r="QOL99" s="8"/>
      <c r="QOM99" s="8"/>
      <c r="QON99" s="8"/>
      <c r="QOO99" s="8"/>
      <c r="QOP99" s="8"/>
      <c r="QOQ99" s="8"/>
      <c r="QOR99" s="8"/>
      <c r="QOS99" s="8"/>
      <c r="QOT99" s="8"/>
      <c r="QOU99" s="8"/>
      <c r="QOV99" s="8"/>
      <c r="QOW99" s="8"/>
      <c r="QOX99" s="8"/>
      <c r="QOY99" s="8"/>
      <c r="QOZ99" s="8"/>
      <c r="QPA99" s="8"/>
      <c r="QPB99" s="8"/>
      <c r="QPC99" s="8"/>
      <c r="QPD99" s="8"/>
      <c r="QPE99" s="8"/>
      <c r="QPF99" s="8"/>
      <c r="QPG99" s="8"/>
      <c r="QPH99" s="8"/>
      <c r="QPI99" s="8"/>
      <c r="QPJ99" s="8"/>
      <c r="QPK99" s="8"/>
      <c r="QPL99" s="8"/>
      <c r="QPM99" s="8"/>
      <c r="QPN99" s="8"/>
      <c r="QPO99" s="8"/>
      <c r="QPP99" s="8"/>
      <c r="QPQ99" s="8"/>
      <c r="QPR99" s="8"/>
      <c r="QPS99" s="8"/>
      <c r="QPT99" s="8"/>
      <c r="QPU99" s="8"/>
      <c r="QPV99" s="8"/>
      <c r="QPW99" s="8"/>
      <c r="QPX99" s="8"/>
      <c r="QPY99" s="8"/>
      <c r="QPZ99" s="8"/>
      <c r="QQA99" s="8"/>
      <c r="QQB99" s="8"/>
      <c r="QQC99" s="8"/>
      <c r="QQD99" s="8"/>
      <c r="QQE99" s="8"/>
      <c r="QQF99" s="8"/>
      <c r="QQG99" s="8"/>
      <c r="QQH99" s="8"/>
      <c r="QQI99" s="8"/>
      <c r="QQJ99" s="8"/>
      <c r="QQK99" s="8"/>
      <c r="QQL99" s="8"/>
      <c r="QQM99" s="8"/>
      <c r="QQN99" s="8"/>
      <c r="QQO99" s="8"/>
      <c r="QQP99" s="8"/>
      <c r="QQQ99" s="8"/>
      <c r="QQR99" s="8"/>
      <c r="QQS99" s="8"/>
      <c r="QQT99" s="8"/>
      <c r="QQU99" s="8"/>
      <c r="QQV99" s="8"/>
      <c r="QQW99" s="8"/>
      <c r="QQX99" s="8"/>
      <c r="QQY99" s="8"/>
      <c r="QQZ99" s="8"/>
      <c r="QRA99" s="8"/>
      <c r="QRB99" s="8"/>
      <c r="QRC99" s="8"/>
      <c r="QRD99" s="8"/>
      <c r="QRE99" s="8"/>
      <c r="QRF99" s="8"/>
      <c r="QRG99" s="8"/>
      <c r="QRH99" s="8"/>
      <c r="QRI99" s="8"/>
      <c r="QRJ99" s="8"/>
      <c r="QRK99" s="8"/>
      <c r="QRL99" s="8"/>
      <c r="QRM99" s="8"/>
      <c r="QRN99" s="8"/>
      <c r="QRO99" s="8"/>
      <c r="QRP99" s="8"/>
      <c r="QRQ99" s="8"/>
      <c r="QRR99" s="8"/>
      <c r="QRS99" s="8"/>
      <c r="QRT99" s="8"/>
      <c r="QRU99" s="8"/>
      <c r="QRV99" s="8"/>
      <c r="QRW99" s="8"/>
      <c r="QRX99" s="8"/>
      <c r="QRY99" s="8"/>
      <c r="QRZ99" s="8"/>
      <c r="QSA99" s="8"/>
      <c r="QSB99" s="8"/>
      <c r="QSC99" s="8"/>
      <c r="QSD99" s="8"/>
      <c r="QSE99" s="8"/>
      <c r="QSF99" s="8"/>
      <c r="QSG99" s="8"/>
      <c r="QSH99" s="8"/>
      <c r="QSI99" s="8"/>
      <c r="QSJ99" s="8"/>
      <c r="QSK99" s="8"/>
      <c r="QSL99" s="8"/>
      <c r="QSM99" s="8"/>
      <c r="QSN99" s="8"/>
      <c r="QSO99" s="8"/>
      <c r="QSP99" s="8"/>
      <c r="QSQ99" s="8"/>
      <c r="QSR99" s="8"/>
      <c r="QSS99" s="8"/>
      <c r="QST99" s="8"/>
      <c r="QSU99" s="8"/>
      <c r="QSV99" s="8"/>
      <c r="QSW99" s="8"/>
      <c r="QSX99" s="8"/>
      <c r="QSY99" s="8"/>
      <c r="QSZ99" s="8"/>
      <c r="QTA99" s="8"/>
      <c r="QTB99" s="8"/>
      <c r="QTC99" s="8"/>
      <c r="QTD99" s="8"/>
      <c r="QTE99" s="8"/>
      <c r="QTF99" s="8"/>
      <c r="QTG99" s="8"/>
      <c r="QTH99" s="8"/>
      <c r="QTI99" s="8"/>
      <c r="QTJ99" s="8"/>
      <c r="QTK99" s="8"/>
      <c r="QTL99" s="8"/>
      <c r="QTM99" s="8"/>
      <c r="QTN99" s="8"/>
      <c r="QTO99" s="8"/>
      <c r="QTP99" s="8"/>
      <c r="QTQ99" s="8"/>
      <c r="QTR99" s="8"/>
      <c r="QTS99" s="8"/>
      <c r="QTT99" s="8"/>
      <c r="QTU99" s="8"/>
      <c r="QTV99" s="8"/>
      <c r="QTW99" s="8"/>
      <c r="QTX99" s="8"/>
      <c r="QTY99" s="8"/>
      <c r="QTZ99" s="8"/>
      <c r="QUA99" s="8"/>
      <c r="QUB99" s="8"/>
      <c r="QUC99" s="8"/>
      <c r="QUD99" s="8"/>
      <c r="QUE99" s="8"/>
      <c r="QUF99" s="8"/>
      <c r="QUG99" s="8"/>
      <c r="QUH99" s="8"/>
      <c r="QUI99" s="8"/>
      <c r="QUJ99" s="8"/>
      <c r="QUK99" s="8"/>
      <c r="QUL99" s="8"/>
      <c r="QUM99" s="8"/>
      <c r="QUN99" s="8"/>
      <c r="QUO99" s="8"/>
      <c r="QUP99" s="8"/>
      <c r="QUQ99" s="8"/>
      <c r="QUR99" s="8"/>
      <c r="QUS99" s="8"/>
      <c r="QUT99" s="8"/>
      <c r="QUU99" s="8"/>
      <c r="QUV99" s="8"/>
      <c r="QUW99" s="8"/>
      <c r="QUX99" s="8"/>
      <c r="QUY99" s="8"/>
      <c r="QUZ99" s="8"/>
      <c r="QVA99" s="8"/>
      <c r="QVB99" s="8"/>
      <c r="QVC99" s="8"/>
      <c r="QVD99" s="8"/>
      <c r="QVE99" s="8"/>
      <c r="QVF99" s="8"/>
      <c r="QVG99" s="8"/>
      <c r="QVH99" s="8"/>
      <c r="QVI99" s="8"/>
      <c r="QVJ99" s="8"/>
      <c r="QVK99" s="8"/>
      <c r="QVL99" s="8"/>
      <c r="QVM99" s="8"/>
      <c r="QVN99" s="8"/>
      <c r="QVO99" s="8"/>
      <c r="QVP99" s="8"/>
      <c r="QVQ99" s="8"/>
      <c r="QVR99" s="8"/>
      <c r="QVS99" s="8"/>
      <c r="QVT99" s="8"/>
      <c r="QVU99" s="8"/>
      <c r="QVV99" s="8"/>
      <c r="QVW99" s="8"/>
      <c r="QVX99" s="8"/>
      <c r="QVY99" s="8"/>
      <c r="QVZ99" s="8"/>
      <c r="QWA99" s="8"/>
      <c r="QWB99" s="8"/>
      <c r="QWC99" s="8"/>
      <c r="QWD99" s="8"/>
      <c r="QWE99" s="8"/>
      <c r="QWF99" s="8"/>
      <c r="QWG99" s="8"/>
      <c r="QWH99" s="8"/>
      <c r="QWI99" s="8"/>
      <c r="QWJ99" s="8"/>
      <c r="QWK99" s="8"/>
      <c r="QWL99" s="8"/>
      <c r="QWM99" s="8"/>
      <c r="QWN99" s="8"/>
      <c r="QWO99" s="8"/>
      <c r="QWP99" s="8"/>
      <c r="QWQ99" s="8"/>
      <c r="QWR99" s="8"/>
      <c r="QWS99" s="8"/>
      <c r="QWT99" s="8"/>
      <c r="QWU99" s="8"/>
      <c r="QWV99" s="8"/>
      <c r="QWW99" s="8"/>
      <c r="QWX99" s="8"/>
      <c r="QWY99" s="8"/>
      <c r="QWZ99" s="8"/>
      <c r="QXA99" s="8"/>
      <c r="QXB99" s="8"/>
      <c r="QXC99" s="8"/>
      <c r="QXD99" s="8"/>
      <c r="QXE99" s="8"/>
      <c r="QXF99" s="8"/>
      <c r="QXG99" s="8"/>
      <c r="QXH99" s="8"/>
      <c r="QXI99" s="8"/>
      <c r="QXJ99" s="8"/>
      <c r="QXK99" s="8"/>
      <c r="QXL99" s="8"/>
      <c r="QXM99" s="8"/>
      <c r="QXN99" s="8"/>
      <c r="QXO99" s="8"/>
      <c r="QXP99" s="8"/>
      <c r="QXQ99" s="8"/>
      <c r="QXR99" s="8"/>
      <c r="QXS99" s="8"/>
      <c r="QXT99" s="8"/>
      <c r="QXU99" s="8"/>
      <c r="QXV99" s="8"/>
      <c r="QXW99" s="8"/>
      <c r="QXX99" s="8"/>
      <c r="QXY99" s="8"/>
      <c r="QXZ99" s="8"/>
      <c r="QYA99" s="8"/>
      <c r="QYB99" s="8"/>
      <c r="QYC99" s="8"/>
      <c r="QYD99" s="8"/>
      <c r="QYE99" s="8"/>
      <c r="QYF99" s="8"/>
      <c r="QYG99" s="8"/>
      <c r="QYH99" s="8"/>
      <c r="QYI99" s="8"/>
      <c r="QYJ99" s="8"/>
      <c r="QYK99" s="8"/>
      <c r="QYL99" s="8"/>
      <c r="QYM99" s="8"/>
      <c r="QYN99" s="8"/>
      <c r="QYO99" s="8"/>
      <c r="QYP99" s="8"/>
      <c r="QYQ99" s="8"/>
      <c r="QYR99" s="8"/>
      <c r="QYS99" s="8"/>
      <c r="QYT99" s="8"/>
      <c r="QYU99" s="8"/>
      <c r="QYV99" s="8"/>
      <c r="QYW99" s="8"/>
      <c r="QYX99" s="8"/>
      <c r="QYY99" s="8"/>
      <c r="QYZ99" s="8"/>
      <c r="QZA99" s="8"/>
      <c r="QZB99" s="8"/>
      <c r="QZC99" s="8"/>
      <c r="QZD99" s="8"/>
      <c r="QZE99" s="8"/>
      <c r="QZF99" s="8"/>
      <c r="QZG99" s="8"/>
      <c r="QZH99" s="8"/>
      <c r="QZI99" s="8"/>
      <c r="QZJ99" s="8"/>
      <c r="QZK99" s="8"/>
      <c r="QZL99" s="8"/>
      <c r="QZM99" s="8"/>
      <c r="QZN99" s="8"/>
      <c r="QZO99" s="8"/>
      <c r="QZP99" s="8"/>
      <c r="QZQ99" s="8"/>
      <c r="QZR99" s="8"/>
      <c r="QZS99" s="8"/>
      <c r="QZT99" s="8"/>
      <c r="QZU99" s="8"/>
      <c r="QZV99" s="8"/>
      <c r="QZW99" s="8"/>
      <c r="QZX99" s="8"/>
      <c r="QZY99" s="8"/>
      <c r="QZZ99" s="8"/>
      <c r="RAA99" s="8"/>
      <c r="RAB99" s="8"/>
      <c r="RAC99" s="8"/>
      <c r="RAD99" s="8"/>
      <c r="RAE99" s="8"/>
      <c r="RAF99" s="8"/>
      <c r="RAG99" s="8"/>
      <c r="RAH99" s="8"/>
      <c r="RAI99" s="8"/>
      <c r="RAJ99" s="8"/>
      <c r="RAK99" s="8"/>
      <c r="RAL99" s="8"/>
      <c r="RAM99" s="8"/>
      <c r="RAN99" s="8"/>
      <c r="RAO99" s="8"/>
      <c r="RAP99" s="8"/>
      <c r="RAQ99" s="8"/>
      <c r="RAR99" s="8"/>
      <c r="RAS99" s="8"/>
      <c r="RAT99" s="8"/>
      <c r="RAU99" s="8"/>
      <c r="RAV99" s="8"/>
      <c r="RAW99" s="8"/>
      <c r="RAX99" s="8"/>
      <c r="RAY99" s="8"/>
      <c r="RAZ99" s="8"/>
      <c r="RBA99" s="8"/>
      <c r="RBB99" s="8"/>
      <c r="RBC99" s="8"/>
      <c r="RBD99" s="8"/>
      <c r="RBE99" s="8"/>
      <c r="RBF99" s="8"/>
      <c r="RBG99" s="8"/>
      <c r="RBH99" s="8"/>
      <c r="RBI99" s="8"/>
      <c r="RBJ99" s="8"/>
      <c r="RBK99" s="8"/>
      <c r="RBL99" s="8"/>
      <c r="RBM99" s="8"/>
      <c r="RBN99" s="8"/>
      <c r="RBO99" s="8"/>
      <c r="RBP99" s="8"/>
      <c r="RBQ99" s="8"/>
      <c r="RBR99" s="8"/>
      <c r="RBS99" s="8"/>
      <c r="RBT99" s="8"/>
      <c r="RBU99" s="8"/>
      <c r="RBV99" s="8"/>
      <c r="RBW99" s="8"/>
      <c r="RBX99" s="8"/>
      <c r="RBY99" s="8"/>
      <c r="RBZ99" s="8"/>
      <c r="RCA99" s="8"/>
      <c r="RCB99" s="8"/>
      <c r="RCC99" s="8"/>
      <c r="RCD99" s="8"/>
      <c r="RCE99" s="8"/>
      <c r="RCF99" s="8"/>
      <c r="RCG99" s="8"/>
      <c r="RCH99" s="8"/>
      <c r="RCI99" s="8"/>
      <c r="RCJ99" s="8"/>
      <c r="RCK99" s="8"/>
      <c r="RCL99" s="8"/>
      <c r="RCM99" s="8"/>
      <c r="RCN99" s="8"/>
      <c r="RCO99" s="8"/>
      <c r="RCP99" s="8"/>
      <c r="RCQ99" s="8"/>
      <c r="RCR99" s="8"/>
      <c r="RCS99" s="8"/>
      <c r="RCT99" s="8"/>
      <c r="RCU99" s="8"/>
      <c r="RCV99" s="8"/>
      <c r="RCW99" s="8"/>
      <c r="RCX99" s="8"/>
      <c r="RCY99" s="8"/>
      <c r="RCZ99" s="8"/>
      <c r="RDA99" s="8"/>
      <c r="RDB99" s="8"/>
      <c r="RDC99" s="8"/>
      <c r="RDD99" s="8"/>
      <c r="RDE99" s="8"/>
      <c r="RDF99" s="8"/>
      <c r="RDG99" s="8"/>
      <c r="RDH99" s="8"/>
      <c r="RDI99" s="8"/>
      <c r="RDJ99" s="8"/>
      <c r="RDK99" s="8"/>
      <c r="RDL99" s="8"/>
      <c r="RDM99" s="8"/>
      <c r="RDN99" s="8"/>
      <c r="RDO99" s="8"/>
      <c r="RDP99" s="8"/>
      <c r="RDQ99" s="8"/>
      <c r="RDR99" s="8"/>
      <c r="RDS99" s="8"/>
      <c r="RDT99" s="8"/>
      <c r="RDU99" s="8"/>
      <c r="RDV99" s="8"/>
      <c r="RDW99" s="8"/>
      <c r="RDX99" s="8"/>
      <c r="RDY99" s="8"/>
      <c r="RDZ99" s="8"/>
      <c r="REA99" s="8"/>
      <c r="REB99" s="8"/>
      <c r="REC99" s="8"/>
      <c r="RED99" s="8"/>
      <c r="REE99" s="8"/>
      <c r="REF99" s="8"/>
      <c r="REG99" s="8"/>
      <c r="REH99" s="8"/>
      <c r="REI99" s="8"/>
      <c r="REJ99" s="8"/>
      <c r="REK99" s="8"/>
      <c r="REL99" s="8"/>
      <c r="REM99" s="8"/>
      <c r="REN99" s="8"/>
      <c r="REO99" s="8"/>
      <c r="REP99" s="8"/>
      <c r="REQ99" s="8"/>
      <c r="RER99" s="8"/>
      <c r="RES99" s="8"/>
      <c r="RET99" s="8"/>
      <c r="REU99" s="8"/>
      <c r="REV99" s="8"/>
      <c r="REW99" s="8"/>
      <c r="REX99" s="8"/>
      <c r="REY99" s="8"/>
      <c r="REZ99" s="8"/>
      <c r="RFA99" s="8"/>
      <c r="RFB99" s="8"/>
      <c r="RFC99" s="8"/>
      <c r="RFD99" s="8"/>
      <c r="RFE99" s="8"/>
      <c r="RFF99" s="8"/>
      <c r="RFG99" s="8"/>
      <c r="RFH99" s="8"/>
      <c r="RFI99" s="8"/>
      <c r="RFJ99" s="8"/>
      <c r="RFK99" s="8"/>
      <c r="RFL99" s="8"/>
      <c r="RFM99" s="8"/>
      <c r="RFN99" s="8"/>
      <c r="RFO99" s="8"/>
      <c r="RFP99" s="8"/>
      <c r="RFQ99" s="8"/>
      <c r="RFR99" s="8"/>
      <c r="RFS99" s="8"/>
      <c r="RFT99" s="8"/>
      <c r="RFU99" s="8"/>
      <c r="RFV99" s="8"/>
      <c r="RFW99" s="8"/>
      <c r="RFX99" s="8"/>
      <c r="RFY99" s="8"/>
      <c r="RFZ99" s="8"/>
      <c r="RGA99" s="8"/>
      <c r="RGB99" s="8"/>
      <c r="RGC99" s="8"/>
      <c r="RGD99" s="8"/>
      <c r="RGE99" s="8"/>
      <c r="RGF99" s="8"/>
      <c r="RGG99" s="8"/>
      <c r="RGH99" s="8"/>
      <c r="RGI99" s="8"/>
      <c r="RGJ99" s="8"/>
      <c r="RGK99" s="8"/>
      <c r="RGL99" s="8"/>
      <c r="RGM99" s="8"/>
      <c r="RGN99" s="8"/>
      <c r="RGO99" s="8"/>
      <c r="RGP99" s="8"/>
      <c r="RGQ99" s="8"/>
      <c r="RGR99" s="8"/>
      <c r="RGS99" s="8"/>
      <c r="RGT99" s="8"/>
      <c r="RGU99" s="8"/>
      <c r="RGV99" s="8"/>
      <c r="RGW99" s="8"/>
      <c r="RGX99" s="8"/>
      <c r="RGY99" s="8"/>
      <c r="RGZ99" s="8"/>
      <c r="RHA99" s="8"/>
      <c r="RHB99" s="8"/>
      <c r="RHC99" s="8"/>
      <c r="RHD99" s="8"/>
      <c r="RHE99" s="8"/>
      <c r="RHF99" s="8"/>
      <c r="RHG99" s="8"/>
      <c r="RHH99" s="8"/>
      <c r="RHI99" s="8"/>
      <c r="RHJ99" s="8"/>
      <c r="RHK99" s="8"/>
      <c r="RHL99" s="8"/>
      <c r="RHM99" s="8"/>
      <c r="RHN99" s="8"/>
      <c r="RHO99" s="8"/>
      <c r="RHP99" s="8"/>
      <c r="RHQ99" s="8"/>
      <c r="RHR99" s="8"/>
      <c r="RHS99" s="8"/>
      <c r="RHT99" s="8"/>
      <c r="RHU99" s="8"/>
      <c r="RHV99" s="8"/>
      <c r="RHW99" s="8"/>
      <c r="RHX99" s="8"/>
      <c r="RHY99" s="8"/>
      <c r="RHZ99" s="8"/>
      <c r="RIA99" s="8"/>
      <c r="RIB99" s="8"/>
      <c r="RIC99" s="8"/>
      <c r="RID99" s="8"/>
      <c r="RIE99" s="8"/>
      <c r="RIF99" s="8"/>
      <c r="RIG99" s="8"/>
      <c r="RIH99" s="8"/>
      <c r="RII99" s="8"/>
      <c r="RIJ99" s="8"/>
      <c r="RIK99" s="8"/>
      <c r="RIL99" s="8"/>
      <c r="RIM99" s="8"/>
      <c r="RIN99" s="8"/>
      <c r="RIO99" s="8"/>
      <c r="RIP99" s="8"/>
      <c r="RIQ99" s="8"/>
      <c r="RIR99" s="8"/>
      <c r="RIS99" s="8"/>
      <c r="RIT99" s="8"/>
      <c r="RIU99" s="8"/>
      <c r="RIV99" s="8"/>
      <c r="RIW99" s="8"/>
      <c r="RIX99" s="8"/>
      <c r="RIY99" s="8"/>
      <c r="RIZ99" s="8"/>
      <c r="RJA99" s="8"/>
      <c r="RJB99" s="8"/>
      <c r="RJC99" s="8"/>
      <c r="RJD99" s="8"/>
      <c r="RJE99" s="8"/>
      <c r="RJF99" s="8"/>
      <c r="RJG99" s="8"/>
      <c r="RJH99" s="8"/>
      <c r="RJI99" s="8"/>
      <c r="RJJ99" s="8"/>
      <c r="RJK99" s="8"/>
      <c r="RJL99" s="8"/>
      <c r="RJM99" s="8"/>
      <c r="RJN99" s="8"/>
      <c r="RJO99" s="8"/>
      <c r="RJP99" s="8"/>
      <c r="RJQ99" s="8"/>
      <c r="RJR99" s="8"/>
      <c r="RJS99" s="8"/>
      <c r="RJT99" s="8"/>
      <c r="RJU99" s="8"/>
      <c r="RJV99" s="8"/>
      <c r="RJW99" s="8"/>
      <c r="RJX99" s="8"/>
      <c r="RJY99" s="8"/>
      <c r="RJZ99" s="8"/>
      <c r="RKA99" s="8"/>
      <c r="RKB99" s="8"/>
      <c r="RKC99" s="8"/>
      <c r="RKD99" s="8"/>
      <c r="RKE99" s="8"/>
      <c r="RKF99" s="8"/>
      <c r="RKG99" s="8"/>
      <c r="RKH99" s="8"/>
      <c r="RKI99" s="8"/>
      <c r="RKJ99" s="8"/>
      <c r="RKK99" s="8"/>
      <c r="RKL99" s="8"/>
      <c r="RKM99" s="8"/>
      <c r="RKN99" s="8"/>
      <c r="RKO99" s="8"/>
      <c r="RKP99" s="8"/>
      <c r="RKQ99" s="8"/>
      <c r="RKR99" s="8"/>
      <c r="RKS99" s="8"/>
      <c r="RKT99" s="8"/>
      <c r="RKU99" s="8"/>
      <c r="RKV99" s="8"/>
      <c r="RKW99" s="8"/>
      <c r="RKX99" s="8"/>
      <c r="RKY99" s="8"/>
      <c r="RKZ99" s="8"/>
      <c r="RLA99" s="8"/>
      <c r="RLB99" s="8"/>
      <c r="RLC99" s="8"/>
      <c r="RLD99" s="8"/>
      <c r="RLE99" s="8"/>
      <c r="RLF99" s="8"/>
      <c r="RLG99" s="8"/>
      <c r="RLH99" s="8"/>
      <c r="RLI99" s="8"/>
      <c r="RLJ99" s="8"/>
      <c r="RLK99" s="8"/>
      <c r="RLL99" s="8"/>
      <c r="RLM99" s="8"/>
      <c r="RLN99" s="8"/>
      <c r="RLO99" s="8"/>
      <c r="RLP99" s="8"/>
      <c r="RLQ99" s="8"/>
      <c r="RLR99" s="8"/>
      <c r="RLS99" s="8"/>
      <c r="RLT99" s="8"/>
      <c r="RLU99" s="8"/>
      <c r="RLV99" s="8"/>
      <c r="RLW99" s="8"/>
      <c r="RLX99" s="8"/>
      <c r="RLY99" s="8"/>
      <c r="RLZ99" s="8"/>
      <c r="RMA99" s="8"/>
      <c r="RMB99" s="8"/>
      <c r="RMC99" s="8"/>
      <c r="RMD99" s="8"/>
      <c r="RME99" s="8"/>
      <c r="RMF99" s="8"/>
      <c r="RMG99" s="8"/>
      <c r="RMH99" s="8"/>
      <c r="RMI99" s="8"/>
      <c r="RMJ99" s="8"/>
      <c r="RMK99" s="8"/>
      <c r="RML99" s="8"/>
      <c r="RMM99" s="8"/>
      <c r="RMN99" s="8"/>
      <c r="RMO99" s="8"/>
      <c r="RMP99" s="8"/>
      <c r="RMQ99" s="8"/>
      <c r="RMR99" s="8"/>
      <c r="RMS99" s="8"/>
      <c r="RMT99" s="8"/>
      <c r="RMU99" s="8"/>
      <c r="RMV99" s="8"/>
      <c r="RMW99" s="8"/>
      <c r="RMX99" s="8"/>
      <c r="RMY99" s="8"/>
      <c r="RMZ99" s="8"/>
      <c r="RNA99" s="8"/>
      <c r="RNB99" s="8"/>
      <c r="RNC99" s="8"/>
      <c r="RND99" s="8"/>
      <c r="RNE99" s="8"/>
      <c r="RNF99" s="8"/>
      <c r="RNG99" s="8"/>
      <c r="RNH99" s="8"/>
      <c r="RNI99" s="8"/>
      <c r="RNJ99" s="8"/>
      <c r="RNK99" s="8"/>
      <c r="RNL99" s="8"/>
      <c r="RNM99" s="8"/>
      <c r="RNN99" s="8"/>
      <c r="RNO99" s="8"/>
      <c r="RNP99" s="8"/>
      <c r="RNQ99" s="8"/>
      <c r="RNR99" s="8"/>
      <c r="RNS99" s="8"/>
      <c r="RNT99" s="8"/>
      <c r="RNU99" s="8"/>
      <c r="RNV99" s="8"/>
      <c r="RNW99" s="8"/>
      <c r="RNX99" s="8"/>
      <c r="RNY99" s="8"/>
      <c r="RNZ99" s="8"/>
      <c r="ROA99" s="8"/>
      <c r="ROB99" s="8"/>
      <c r="ROC99" s="8"/>
      <c r="ROD99" s="8"/>
      <c r="ROE99" s="8"/>
      <c r="ROF99" s="8"/>
      <c r="ROG99" s="8"/>
      <c r="ROH99" s="8"/>
      <c r="ROI99" s="8"/>
      <c r="ROJ99" s="8"/>
      <c r="ROK99" s="8"/>
      <c r="ROL99" s="8"/>
      <c r="ROM99" s="8"/>
      <c r="RON99" s="8"/>
      <c r="ROO99" s="8"/>
      <c r="ROP99" s="8"/>
      <c r="ROQ99" s="8"/>
      <c r="ROR99" s="8"/>
      <c r="ROS99" s="8"/>
      <c r="ROT99" s="8"/>
      <c r="ROU99" s="8"/>
      <c r="ROV99" s="8"/>
      <c r="ROW99" s="8"/>
      <c r="ROX99" s="8"/>
      <c r="ROY99" s="8"/>
      <c r="ROZ99" s="8"/>
      <c r="RPA99" s="8"/>
      <c r="RPB99" s="8"/>
      <c r="RPC99" s="8"/>
      <c r="RPD99" s="8"/>
      <c r="RPE99" s="8"/>
      <c r="RPF99" s="8"/>
      <c r="RPG99" s="8"/>
      <c r="RPH99" s="8"/>
      <c r="RPI99" s="8"/>
      <c r="RPJ99" s="8"/>
      <c r="RPK99" s="8"/>
      <c r="RPL99" s="8"/>
      <c r="RPM99" s="8"/>
      <c r="RPN99" s="8"/>
      <c r="RPO99" s="8"/>
      <c r="RPP99" s="8"/>
      <c r="RPQ99" s="8"/>
      <c r="RPR99" s="8"/>
      <c r="RPS99" s="8"/>
      <c r="RPT99" s="8"/>
      <c r="RPU99" s="8"/>
      <c r="RPV99" s="8"/>
      <c r="RPW99" s="8"/>
      <c r="RPX99" s="8"/>
      <c r="RPY99" s="8"/>
      <c r="RPZ99" s="8"/>
      <c r="RQA99" s="8"/>
      <c r="RQB99" s="8"/>
      <c r="RQC99" s="8"/>
      <c r="RQD99" s="8"/>
      <c r="RQE99" s="8"/>
      <c r="RQF99" s="8"/>
      <c r="RQG99" s="8"/>
      <c r="RQH99" s="8"/>
      <c r="RQI99" s="8"/>
      <c r="RQJ99" s="8"/>
      <c r="RQK99" s="8"/>
      <c r="RQL99" s="8"/>
      <c r="RQM99" s="8"/>
      <c r="RQN99" s="8"/>
      <c r="RQO99" s="8"/>
      <c r="RQP99" s="8"/>
      <c r="RQQ99" s="8"/>
      <c r="RQR99" s="8"/>
      <c r="RQS99" s="8"/>
      <c r="RQT99" s="8"/>
      <c r="RQU99" s="8"/>
      <c r="RQV99" s="8"/>
      <c r="RQW99" s="8"/>
      <c r="RQX99" s="8"/>
      <c r="RQY99" s="8"/>
      <c r="RQZ99" s="8"/>
      <c r="RRA99" s="8"/>
      <c r="RRB99" s="8"/>
      <c r="RRC99" s="8"/>
      <c r="RRD99" s="8"/>
      <c r="RRE99" s="8"/>
      <c r="RRF99" s="8"/>
      <c r="RRG99" s="8"/>
      <c r="RRH99" s="8"/>
      <c r="RRI99" s="8"/>
      <c r="RRJ99" s="8"/>
      <c r="RRK99" s="8"/>
      <c r="RRL99" s="8"/>
      <c r="RRM99" s="8"/>
      <c r="RRN99" s="8"/>
      <c r="RRO99" s="8"/>
      <c r="RRP99" s="8"/>
      <c r="RRQ99" s="8"/>
      <c r="RRR99" s="8"/>
      <c r="RRS99" s="8"/>
      <c r="RRT99" s="8"/>
      <c r="RRU99" s="8"/>
      <c r="RRV99" s="8"/>
      <c r="RRW99" s="8"/>
      <c r="RRX99" s="8"/>
      <c r="RRY99" s="8"/>
      <c r="RRZ99" s="8"/>
      <c r="RSA99" s="8"/>
      <c r="RSB99" s="8"/>
      <c r="RSC99" s="8"/>
      <c r="RSD99" s="8"/>
      <c r="RSE99" s="8"/>
      <c r="RSF99" s="8"/>
      <c r="RSG99" s="8"/>
      <c r="RSH99" s="8"/>
      <c r="RSI99" s="8"/>
      <c r="RSJ99" s="8"/>
      <c r="RSK99" s="8"/>
      <c r="RSL99" s="8"/>
      <c r="RSM99" s="8"/>
      <c r="RSN99" s="8"/>
      <c r="RSO99" s="8"/>
      <c r="RSP99" s="8"/>
      <c r="RSQ99" s="8"/>
      <c r="RSR99" s="8"/>
      <c r="RSS99" s="8"/>
      <c r="RST99" s="8"/>
      <c r="RSU99" s="8"/>
      <c r="RSV99" s="8"/>
      <c r="RSW99" s="8"/>
      <c r="RSX99" s="8"/>
      <c r="RSY99" s="8"/>
      <c r="RSZ99" s="8"/>
      <c r="RTA99" s="8"/>
      <c r="RTB99" s="8"/>
      <c r="RTC99" s="8"/>
      <c r="RTD99" s="8"/>
      <c r="RTE99" s="8"/>
      <c r="RTF99" s="8"/>
      <c r="RTG99" s="8"/>
      <c r="RTH99" s="8"/>
      <c r="RTI99" s="8"/>
      <c r="RTJ99" s="8"/>
      <c r="RTK99" s="8"/>
      <c r="RTL99" s="8"/>
      <c r="RTM99" s="8"/>
      <c r="RTN99" s="8"/>
      <c r="RTO99" s="8"/>
      <c r="RTP99" s="8"/>
      <c r="RTQ99" s="8"/>
      <c r="RTR99" s="8"/>
      <c r="RTS99" s="8"/>
      <c r="RTT99" s="8"/>
      <c r="RTU99" s="8"/>
      <c r="RTV99" s="8"/>
      <c r="RTW99" s="8"/>
      <c r="RTX99" s="8"/>
      <c r="RTY99" s="8"/>
      <c r="RTZ99" s="8"/>
      <c r="RUA99" s="8"/>
      <c r="RUB99" s="8"/>
      <c r="RUC99" s="8"/>
      <c r="RUD99" s="8"/>
      <c r="RUE99" s="8"/>
      <c r="RUF99" s="8"/>
      <c r="RUG99" s="8"/>
      <c r="RUH99" s="8"/>
      <c r="RUI99" s="8"/>
      <c r="RUJ99" s="8"/>
      <c r="RUK99" s="8"/>
      <c r="RUL99" s="8"/>
      <c r="RUM99" s="8"/>
      <c r="RUN99" s="8"/>
      <c r="RUO99" s="8"/>
      <c r="RUP99" s="8"/>
      <c r="RUQ99" s="8"/>
      <c r="RUR99" s="8"/>
      <c r="RUS99" s="8"/>
      <c r="RUT99" s="8"/>
      <c r="RUU99" s="8"/>
      <c r="RUV99" s="8"/>
      <c r="RUW99" s="8"/>
      <c r="RUX99" s="8"/>
      <c r="RUY99" s="8"/>
      <c r="RUZ99" s="8"/>
      <c r="RVA99" s="8"/>
      <c r="RVB99" s="8"/>
      <c r="RVC99" s="8"/>
      <c r="RVD99" s="8"/>
      <c r="RVE99" s="8"/>
      <c r="RVF99" s="8"/>
      <c r="RVG99" s="8"/>
      <c r="RVH99" s="8"/>
      <c r="RVI99" s="8"/>
      <c r="RVJ99" s="8"/>
      <c r="RVK99" s="8"/>
      <c r="RVL99" s="8"/>
      <c r="RVM99" s="8"/>
      <c r="RVN99" s="8"/>
      <c r="RVO99" s="8"/>
      <c r="RVP99" s="8"/>
      <c r="RVQ99" s="8"/>
      <c r="RVR99" s="8"/>
      <c r="RVS99" s="8"/>
      <c r="RVT99" s="8"/>
      <c r="RVU99" s="8"/>
      <c r="RVV99" s="8"/>
      <c r="RVW99" s="8"/>
      <c r="RVX99" s="8"/>
      <c r="RVY99" s="8"/>
      <c r="RVZ99" s="8"/>
      <c r="RWA99" s="8"/>
      <c r="RWB99" s="8"/>
      <c r="RWC99" s="8"/>
      <c r="RWD99" s="8"/>
      <c r="RWE99" s="8"/>
      <c r="RWF99" s="8"/>
      <c r="RWG99" s="8"/>
      <c r="RWH99" s="8"/>
      <c r="RWI99" s="8"/>
      <c r="RWJ99" s="8"/>
      <c r="RWK99" s="8"/>
      <c r="RWL99" s="8"/>
      <c r="RWM99" s="8"/>
      <c r="RWN99" s="8"/>
      <c r="RWO99" s="8"/>
      <c r="RWP99" s="8"/>
      <c r="RWQ99" s="8"/>
      <c r="RWR99" s="8"/>
      <c r="RWS99" s="8"/>
      <c r="RWT99" s="8"/>
      <c r="RWU99" s="8"/>
      <c r="RWV99" s="8"/>
      <c r="RWW99" s="8"/>
      <c r="RWX99" s="8"/>
      <c r="RWY99" s="8"/>
      <c r="RWZ99" s="8"/>
      <c r="RXA99" s="8"/>
      <c r="RXB99" s="8"/>
      <c r="RXC99" s="8"/>
      <c r="RXD99" s="8"/>
      <c r="RXE99" s="8"/>
      <c r="RXF99" s="8"/>
      <c r="RXG99" s="8"/>
      <c r="RXH99" s="8"/>
      <c r="RXI99" s="8"/>
      <c r="RXJ99" s="8"/>
      <c r="RXK99" s="8"/>
      <c r="RXL99" s="8"/>
      <c r="RXM99" s="8"/>
      <c r="RXN99" s="8"/>
      <c r="RXO99" s="8"/>
      <c r="RXP99" s="8"/>
      <c r="RXQ99" s="8"/>
      <c r="RXR99" s="8"/>
      <c r="RXS99" s="8"/>
      <c r="RXT99" s="8"/>
      <c r="RXU99" s="8"/>
      <c r="RXV99" s="8"/>
      <c r="RXW99" s="8"/>
      <c r="RXX99" s="8"/>
      <c r="RXY99" s="8"/>
      <c r="RXZ99" s="8"/>
      <c r="RYA99" s="8"/>
      <c r="RYB99" s="8"/>
      <c r="RYC99" s="8"/>
      <c r="RYD99" s="8"/>
      <c r="RYE99" s="8"/>
      <c r="RYF99" s="8"/>
      <c r="RYG99" s="8"/>
      <c r="RYH99" s="8"/>
      <c r="RYI99" s="8"/>
      <c r="RYJ99" s="8"/>
      <c r="RYK99" s="8"/>
      <c r="RYL99" s="8"/>
      <c r="RYM99" s="8"/>
      <c r="RYN99" s="8"/>
      <c r="RYO99" s="8"/>
      <c r="RYP99" s="8"/>
      <c r="RYQ99" s="8"/>
      <c r="RYR99" s="8"/>
      <c r="RYS99" s="8"/>
      <c r="RYT99" s="8"/>
      <c r="RYU99" s="8"/>
      <c r="RYV99" s="8"/>
      <c r="RYW99" s="8"/>
      <c r="RYX99" s="8"/>
      <c r="RYY99" s="8"/>
      <c r="RYZ99" s="8"/>
      <c r="RZA99" s="8"/>
      <c r="RZB99" s="8"/>
      <c r="RZC99" s="8"/>
      <c r="RZD99" s="8"/>
      <c r="RZE99" s="8"/>
      <c r="RZF99" s="8"/>
      <c r="RZG99" s="8"/>
      <c r="RZH99" s="8"/>
      <c r="RZI99" s="8"/>
      <c r="RZJ99" s="8"/>
      <c r="RZK99" s="8"/>
      <c r="RZL99" s="8"/>
      <c r="RZM99" s="8"/>
      <c r="RZN99" s="8"/>
      <c r="RZO99" s="8"/>
      <c r="RZP99" s="8"/>
      <c r="RZQ99" s="8"/>
      <c r="RZR99" s="8"/>
      <c r="RZS99" s="8"/>
      <c r="RZT99" s="8"/>
      <c r="RZU99" s="8"/>
      <c r="RZV99" s="8"/>
      <c r="RZW99" s="8"/>
      <c r="RZX99" s="8"/>
      <c r="RZY99" s="8"/>
      <c r="RZZ99" s="8"/>
      <c r="SAA99" s="8"/>
      <c r="SAB99" s="8"/>
      <c r="SAC99" s="8"/>
      <c r="SAD99" s="8"/>
      <c r="SAE99" s="8"/>
      <c r="SAF99" s="8"/>
      <c r="SAG99" s="8"/>
      <c r="SAH99" s="8"/>
      <c r="SAI99" s="8"/>
      <c r="SAJ99" s="8"/>
      <c r="SAK99" s="8"/>
      <c r="SAL99" s="8"/>
      <c r="SAM99" s="8"/>
      <c r="SAN99" s="8"/>
      <c r="SAO99" s="8"/>
      <c r="SAP99" s="8"/>
      <c r="SAQ99" s="8"/>
      <c r="SAR99" s="8"/>
      <c r="SAS99" s="8"/>
      <c r="SAT99" s="8"/>
      <c r="SAU99" s="8"/>
      <c r="SAV99" s="8"/>
      <c r="SAW99" s="8"/>
      <c r="SAX99" s="8"/>
      <c r="SAY99" s="8"/>
      <c r="SAZ99" s="8"/>
      <c r="SBA99" s="8"/>
      <c r="SBB99" s="8"/>
      <c r="SBC99" s="8"/>
      <c r="SBD99" s="8"/>
      <c r="SBE99" s="8"/>
      <c r="SBF99" s="8"/>
      <c r="SBG99" s="8"/>
      <c r="SBH99" s="8"/>
      <c r="SBI99" s="8"/>
      <c r="SBJ99" s="8"/>
      <c r="SBK99" s="8"/>
      <c r="SBL99" s="8"/>
      <c r="SBM99" s="8"/>
      <c r="SBN99" s="8"/>
      <c r="SBO99" s="8"/>
      <c r="SBP99" s="8"/>
      <c r="SBQ99" s="8"/>
      <c r="SBR99" s="8"/>
      <c r="SBS99" s="8"/>
      <c r="SBT99" s="8"/>
      <c r="SBU99" s="8"/>
      <c r="SBV99" s="8"/>
      <c r="SBW99" s="8"/>
      <c r="SBX99" s="8"/>
      <c r="SBY99" s="8"/>
      <c r="SBZ99" s="8"/>
      <c r="SCA99" s="8"/>
      <c r="SCB99" s="8"/>
      <c r="SCC99" s="8"/>
      <c r="SCD99" s="8"/>
      <c r="SCE99" s="8"/>
      <c r="SCF99" s="8"/>
      <c r="SCG99" s="8"/>
      <c r="SCH99" s="8"/>
      <c r="SCI99" s="8"/>
      <c r="SCJ99" s="8"/>
      <c r="SCK99" s="8"/>
      <c r="SCL99" s="8"/>
      <c r="SCM99" s="8"/>
      <c r="SCN99" s="8"/>
      <c r="SCO99" s="8"/>
      <c r="SCP99" s="8"/>
      <c r="SCQ99" s="8"/>
      <c r="SCR99" s="8"/>
      <c r="SCS99" s="8"/>
      <c r="SCT99" s="8"/>
      <c r="SCU99" s="8"/>
      <c r="SCV99" s="8"/>
      <c r="SCW99" s="8"/>
      <c r="SCX99" s="8"/>
      <c r="SCY99" s="8"/>
      <c r="SCZ99" s="8"/>
      <c r="SDA99" s="8"/>
      <c r="SDB99" s="8"/>
      <c r="SDC99" s="8"/>
      <c r="SDD99" s="8"/>
      <c r="SDE99" s="8"/>
      <c r="SDF99" s="8"/>
      <c r="SDG99" s="8"/>
      <c r="SDH99" s="8"/>
      <c r="SDI99" s="8"/>
      <c r="SDJ99" s="8"/>
      <c r="SDK99" s="8"/>
      <c r="SDL99" s="8"/>
      <c r="SDM99" s="8"/>
      <c r="SDN99" s="8"/>
      <c r="SDO99" s="8"/>
      <c r="SDP99" s="8"/>
      <c r="SDQ99" s="8"/>
      <c r="SDR99" s="8"/>
      <c r="SDS99" s="8"/>
      <c r="SDT99" s="8"/>
      <c r="SDU99" s="8"/>
      <c r="SDV99" s="8"/>
      <c r="SDW99" s="8"/>
      <c r="SDX99" s="8"/>
      <c r="SDY99" s="8"/>
      <c r="SDZ99" s="8"/>
      <c r="SEA99" s="8"/>
      <c r="SEB99" s="8"/>
      <c r="SEC99" s="8"/>
      <c r="SED99" s="8"/>
      <c r="SEE99" s="8"/>
      <c r="SEF99" s="8"/>
      <c r="SEG99" s="8"/>
      <c r="SEH99" s="8"/>
      <c r="SEI99" s="8"/>
      <c r="SEJ99" s="8"/>
      <c r="SEK99" s="8"/>
      <c r="SEL99" s="8"/>
      <c r="SEM99" s="8"/>
      <c r="SEN99" s="8"/>
      <c r="SEO99" s="8"/>
      <c r="SEP99" s="8"/>
      <c r="SEQ99" s="8"/>
      <c r="SER99" s="8"/>
      <c r="SES99" s="8"/>
      <c r="SET99" s="8"/>
      <c r="SEU99" s="8"/>
      <c r="SEV99" s="8"/>
      <c r="SEW99" s="8"/>
      <c r="SEX99" s="8"/>
      <c r="SEY99" s="8"/>
      <c r="SEZ99" s="8"/>
      <c r="SFA99" s="8"/>
      <c r="SFB99" s="8"/>
      <c r="SFC99" s="8"/>
      <c r="SFD99" s="8"/>
      <c r="SFE99" s="8"/>
      <c r="SFF99" s="8"/>
      <c r="SFG99" s="8"/>
      <c r="SFH99" s="8"/>
      <c r="SFI99" s="8"/>
      <c r="SFJ99" s="8"/>
      <c r="SFK99" s="8"/>
      <c r="SFL99" s="8"/>
      <c r="SFM99" s="8"/>
      <c r="SFN99" s="8"/>
      <c r="SFO99" s="8"/>
      <c r="SFP99" s="8"/>
      <c r="SFQ99" s="8"/>
      <c r="SFR99" s="8"/>
      <c r="SFS99" s="8"/>
      <c r="SFT99" s="8"/>
      <c r="SFU99" s="8"/>
      <c r="SFV99" s="8"/>
      <c r="SFW99" s="8"/>
      <c r="SFX99" s="8"/>
      <c r="SFY99" s="8"/>
      <c r="SFZ99" s="8"/>
      <c r="SGA99" s="8"/>
      <c r="SGB99" s="8"/>
      <c r="SGC99" s="8"/>
      <c r="SGD99" s="8"/>
      <c r="SGE99" s="8"/>
      <c r="SGF99" s="8"/>
      <c r="SGG99" s="8"/>
      <c r="SGH99" s="8"/>
      <c r="SGI99" s="8"/>
      <c r="SGJ99" s="8"/>
      <c r="SGK99" s="8"/>
      <c r="SGL99" s="8"/>
      <c r="SGM99" s="8"/>
      <c r="SGN99" s="8"/>
      <c r="SGO99" s="8"/>
      <c r="SGP99" s="8"/>
      <c r="SGQ99" s="8"/>
      <c r="SGR99" s="8"/>
      <c r="SGS99" s="8"/>
      <c r="SGT99" s="8"/>
      <c r="SGU99" s="8"/>
      <c r="SGV99" s="8"/>
      <c r="SGW99" s="8"/>
      <c r="SGX99" s="8"/>
      <c r="SGY99" s="8"/>
      <c r="SGZ99" s="8"/>
      <c r="SHA99" s="8"/>
      <c r="SHB99" s="8"/>
      <c r="SHC99" s="8"/>
      <c r="SHD99" s="8"/>
      <c r="SHE99" s="8"/>
      <c r="SHF99" s="8"/>
      <c r="SHG99" s="8"/>
      <c r="SHH99" s="8"/>
      <c r="SHI99" s="8"/>
      <c r="SHJ99" s="8"/>
      <c r="SHK99" s="8"/>
      <c r="SHL99" s="8"/>
      <c r="SHM99" s="8"/>
      <c r="SHN99" s="8"/>
      <c r="SHO99" s="8"/>
      <c r="SHP99" s="8"/>
      <c r="SHQ99" s="8"/>
      <c r="SHR99" s="8"/>
      <c r="SHS99" s="8"/>
      <c r="SHT99" s="8"/>
      <c r="SHU99" s="8"/>
      <c r="SHV99" s="8"/>
      <c r="SHW99" s="8"/>
      <c r="SHX99" s="8"/>
      <c r="SHY99" s="8"/>
      <c r="SHZ99" s="8"/>
      <c r="SIA99" s="8"/>
      <c r="SIB99" s="8"/>
      <c r="SIC99" s="8"/>
      <c r="SID99" s="8"/>
      <c r="SIE99" s="8"/>
      <c r="SIF99" s="8"/>
      <c r="SIG99" s="8"/>
      <c r="SIH99" s="8"/>
      <c r="SII99" s="8"/>
      <c r="SIJ99" s="8"/>
      <c r="SIK99" s="8"/>
      <c r="SIL99" s="8"/>
      <c r="SIM99" s="8"/>
      <c r="SIN99" s="8"/>
      <c r="SIO99" s="8"/>
      <c r="SIP99" s="8"/>
      <c r="SIQ99" s="8"/>
      <c r="SIR99" s="8"/>
      <c r="SIS99" s="8"/>
      <c r="SIT99" s="8"/>
      <c r="SIU99" s="8"/>
      <c r="SIV99" s="8"/>
      <c r="SIW99" s="8"/>
      <c r="SIX99" s="8"/>
      <c r="SIY99" s="8"/>
      <c r="SIZ99" s="8"/>
      <c r="SJA99" s="8"/>
      <c r="SJB99" s="8"/>
      <c r="SJC99" s="8"/>
      <c r="SJD99" s="8"/>
      <c r="SJE99" s="8"/>
      <c r="SJF99" s="8"/>
      <c r="SJG99" s="8"/>
      <c r="SJH99" s="8"/>
      <c r="SJI99" s="8"/>
      <c r="SJJ99" s="8"/>
      <c r="SJK99" s="8"/>
      <c r="SJL99" s="8"/>
      <c r="SJM99" s="8"/>
      <c r="SJN99" s="8"/>
      <c r="SJO99" s="8"/>
      <c r="SJP99" s="8"/>
      <c r="SJQ99" s="8"/>
      <c r="SJR99" s="8"/>
      <c r="SJS99" s="8"/>
      <c r="SJT99" s="8"/>
      <c r="SJU99" s="8"/>
      <c r="SJV99" s="8"/>
      <c r="SJW99" s="8"/>
      <c r="SJX99" s="8"/>
      <c r="SJY99" s="8"/>
      <c r="SJZ99" s="8"/>
      <c r="SKA99" s="8"/>
      <c r="SKB99" s="8"/>
      <c r="SKC99" s="8"/>
      <c r="SKD99" s="8"/>
      <c r="SKE99" s="8"/>
      <c r="SKF99" s="8"/>
      <c r="SKG99" s="8"/>
      <c r="SKH99" s="8"/>
      <c r="SKI99" s="8"/>
      <c r="SKJ99" s="8"/>
      <c r="SKK99" s="8"/>
      <c r="SKL99" s="8"/>
      <c r="SKM99" s="8"/>
      <c r="SKN99" s="8"/>
      <c r="SKO99" s="8"/>
      <c r="SKP99" s="8"/>
      <c r="SKQ99" s="8"/>
      <c r="SKR99" s="8"/>
      <c r="SKS99" s="8"/>
      <c r="SKT99" s="8"/>
      <c r="SKU99" s="8"/>
      <c r="SKV99" s="8"/>
      <c r="SKW99" s="8"/>
      <c r="SKX99" s="8"/>
      <c r="SKY99" s="8"/>
      <c r="SKZ99" s="8"/>
      <c r="SLA99" s="8"/>
      <c r="SLB99" s="8"/>
      <c r="SLC99" s="8"/>
      <c r="SLD99" s="8"/>
      <c r="SLE99" s="8"/>
      <c r="SLF99" s="8"/>
      <c r="SLG99" s="8"/>
      <c r="SLH99" s="8"/>
      <c r="SLI99" s="8"/>
      <c r="SLJ99" s="8"/>
      <c r="SLK99" s="8"/>
      <c r="SLL99" s="8"/>
      <c r="SLM99" s="8"/>
      <c r="SLN99" s="8"/>
      <c r="SLO99" s="8"/>
      <c r="SLP99" s="8"/>
      <c r="SLQ99" s="8"/>
      <c r="SLR99" s="8"/>
      <c r="SLS99" s="8"/>
      <c r="SLT99" s="8"/>
      <c r="SLU99" s="8"/>
      <c r="SLV99" s="8"/>
      <c r="SLW99" s="8"/>
      <c r="SLX99" s="8"/>
      <c r="SLY99" s="8"/>
      <c r="SLZ99" s="8"/>
      <c r="SMA99" s="8"/>
      <c r="SMB99" s="8"/>
      <c r="SMC99" s="8"/>
      <c r="SMD99" s="8"/>
      <c r="SME99" s="8"/>
      <c r="SMF99" s="8"/>
      <c r="SMG99" s="8"/>
      <c r="SMH99" s="8"/>
      <c r="SMI99" s="8"/>
      <c r="SMJ99" s="8"/>
      <c r="SMK99" s="8"/>
      <c r="SML99" s="8"/>
      <c r="SMM99" s="8"/>
      <c r="SMN99" s="8"/>
      <c r="SMO99" s="8"/>
      <c r="SMP99" s="8"/>
      <c r="SMQ99" s="8"/>
      <c r="SMR99" s="8"/>
      <c r="SMS99" s="8"/>
      <c r="SMT99" s="8"/>
      <c r="SMU99" s="8"/>
      <c r="SMV99" s="8"/>
      <c r="SMW99" s="8"/>
      <c r="SMX99" s="8"/>
      <c r="SMY99" s="8"/>
      <c r="SMZ99" s="8"/>
      <c r="SNA99" s="8"/>
      <c r="SNB99" s="8"/>
      <c r="SNC99" s="8"/>
      <c r="SND99" s="8"/>
      <c r="SNE99" s="8"/>
      <c r="SNF99" s="8"/>
      <c r="SNG99" s="8"/>
      <c r="SNH99" s="8"/>
      <c r="SNI99" s="8"/>
      <c r="SNJ99" s="8"/>
      <c r="SNK99" s="8"/>
      <c r="SNL99" s="8"/>
      <c r="SNM99" s="8"/>
      <c r="SNN99" s="8"/>
      <c r="SNO99" s="8"/>
      <c r="SNP99" s="8"/>
      <c r="SNQ99" s="8"/>
      <c r="SNR99" s="8"/>
      <c r="SNS99" s="8"/>
      <c r="SNT99" s="8"/>
      <c r="SNU99" s="8"/>
      <c r="SNV99" s="8"/>
      <c r="SNW99" s="8"/>
      <c r="SNX99" s="8"/>
      <c r="SNY99" s="8"/>
      <c r="SNZ99" s="8"/>
      <c r="SOA99" s="8"/>
      <c r="SOB99" s="8"/>
      <c r="SOC99" s="8"/>
      <c r="SOD99" s="8"/>
      <c r="SOE99" s="8"/>
      <c r="SOF99" s="8"/>
      <c r="SOG99" s="8"/>
      <c r="SOH99" s="8"/>
      <c r="SOI99" s="8"/>
      <c r="SOJ99" s="8"/>
      <c r="SOK99" s="8"/>
      <c r="SOL99" s="8"/>
      <c r="SOM99" s="8"/>
      <c r="SON99" s="8"/>
      <c r="SOO99" s="8"/>
      <c r="SOP99" s="8"/>
      <c r="SOQ99" s="8"/>
      <c r="SOR99" s="8"/>
      <c r="SOS99" s="8"/>
      <c r="SOT99" s="8"/>
      <c r="SOU99" s="8"/>
      <c r="SOV99" s="8"/>
      <c r="SOW99" s="8"/>
      <c r="SOX99" s="8"/>
      <c r="SOY99" s="8"/>
      <c r="SOZ99" s="8"/>
      <c r="SPA99" s="8"/>
      <c r="SPB99" s="8"/>
      <c r="SPC99" s="8"/>
      <c r="SPD99" s="8"/>
      <c r="SPE99" s="8"/>
      <c r="SPF99" s="8"/>
      <c r="SPG99" s="8"/>
      <c r="SPH99" s="8"/>
      <c r="SPI99" s="8"/>
      <c r="SPJ99" s="8"/>
      <c r="SPK99" s="8"/>
      <c r="SPL99" s="8"/>
      <c r="SPM99" s="8"/>
      <c r="SPN99" s="8"/>
      <c r="SPO99" s="8"/>
      <c r="SPP99" s="8"/>
      <c r="SPQ99" s="8"/>
      <c r="SPR99" s="8"/>
      <c r="SPS99" s="8"/>
      <c r="SPT99" s="8"/>
      <c r="SPU99" s="8"/>
      <c r="SPV99" s="8"/>
      <c r="SPW99" s="8"/>
      <c r="SPX99" s="8"/>
      <c r="SPY99" s="8"/>
      <c r="SPZ99" s="8"/>
      <c r="SQA99" s="8"/>
      <c r="SQB99" s="8"/>
      <c r="SQC99" s="8"/>
      <c r="SQD99" s="8"/>
      <c r="SQE99" s="8"/>
      <c r="SQF99" s="8"/>
      <c r="SQG99" s="8"/>
      <c r="SQH99" s="8"/>
      <c r="SQI99" s="8"/>
      <c r="SQJ99" s="8"/>
      <c r="SQK99" s="8"/>
      <c r="SQL99" s="8"/>
      <c r="SQM99" s="8"/>
      <c r="SQN99" s="8"/>
      <c r="SQO99" s="8"/>
      <c r="SQP99" s="8"/>
      <c r="SQQ99" s="8"/>
      <c r="SQR99" s="8"/>
      <c r="SQS99" s="8"/>
      <c r="SQT99" s="8"/>
      <c r="SQU99" s="8"/>
      <c r="SQV99" s="8"/>
      <c r="SQW99" s="8"/>
      <c r="SQX99" s="8"/>
      <c r="SQY99" s="8"/>
      <c r="SQZ99" s="8"/>
      <c r="SRA99" s="8"/>
      <c r="SRB99" s="8"/>
      <c r="SRC99" s="8"/>
      <c r="SRD99" s="8"/>
      <c r="SRE99" s="8"/>
      <c r="SRF99" s="8"/>
      <c r="SRG99" s="8"/>
      <c r="SRH99" s="8"/>
      <c r="SRI99" s="8"/>
      <c r="SRJ99" s="8"/>
      <c r="SRK99" s="8"/>
      <c r="SRL99" s="8"/>
      <c r="SRM99" s="8"/>
      <c r="SRN99" s="8"/>
      <c r="SRO99" s="8"/>
      <c r="SRP99" s="8"/>
      <c r="SRQ99" s="8"/>
      <c r="SRR99" s="8"/>
      <c r="SRS99" s="8"/>
      <c r="SRT99" s="8"/>
      <c r="SRU99" s="8"/>
      <c r="SRV99" s="8"/>
      <c r="SRW99" s="8"/>
      <c r="SRX99" s="8"/>
      <c r="SRY99" s="8"/>
      <c r="SRZ99" s="8"/>
      <c r="SSA99" s="8"/>
      <c r="SSB99" s="8"/>
      <c r="SSC99" s="8"/>
      <c r="SSD99" s="8"/>
      <c r="SSE99" s="8"/>
      <c r="SSF99" s="8"/>
      <c r="SSG99" s="8"/>
      <c r="SSH99" s="8"/>
      <c r="SSI99" s="8"/>
      <c r="SSJ99" s="8"/>
      <c r="SSK99" s="8"/>
      <c r="SSL99" s="8"/>
      <c r="SSM99" s="8"/>
      <c r="SSN99" s="8"/>
      <c r="SSO99" s="8"/>
      <c r="SSP99" s="8"/>
      <c r="SSQ99" s="8"/>
      <c r="SSR99" s="8"/>
      <c r="SSS99" s="8"/>
      <c r="SST99" s="8"/>
      <c r="SSU99" s="8"/>
      <c r="SSV99" s="8"/>
      <c r="SSW99" s="8"/>
      <c r="SSX99" s="8"/>
      <c r="SSY99" s="8"/>
      <c r="SSZ99" s="8"/>
      <c r="STA99" s="8"/>
      <c r="STB99" s="8"/>
      <c r="STC99" s="8"/>
      <c r="STD99" s="8"/>
      <c r="STE99" s="8"/>
      <c r="STF99" s="8"/>
      <c r="STG99" s="8"/>
      <c r="STH99" s="8"/>
      <c r="STI99" s="8"/>
      <c r="STJ99" s="8"/>
      <c r="STK99" s="8"/>
      <c r="STL99" s="8"/>
      <c r="STM99" s="8"/>
      <c r="STN99" s="8"/>
      <c r="STO99" s="8"/>
      <c r="STP99" s="8"/>
      <c r="STQ99" s="8"/>
      <c r="STR99" s="8"/>
      <c r="STS99" s="8"/>
      <c r="STT99" s="8"/>
      <c r="STU99" s="8"/>
      <c r="STV99" s="8"/>
      <c r="STW99" s="8"/>
      <c r="STX99" s="8"/>
      <c r="STY99" s="8"/>
      <c r="STZ99" s="8"/>
      <c r="SUA99" s="8"/>
      <c r="SUB99" s="8"/>
      <c r="SUC99" s="8"/>
      <c r="SUD99" s="8"/>
      <c r="SUE99" s="8"/>
      <c r="SUF99" s="8"/>
      <c r="SUG99" s="8"/>
      <c r="SUH99" s="8"/>
      <c r="SUI99" s="8"/>
      <c r="SUJ99" s="8"/>
      <c r="SUK99" s="8"/>
      <c r="SUL99" s="8"/>
      <c r="SUM99" s="8"/>
      <c r="SUN99" s="8"/>
      <c r="SUO99" s="8"/>
      <c r="SUP99" s="8"/>
      <c r="SUQ99" s="8"/>
      <c r="SUR99" s="8"/>
      <c r="SUS99" s="8"/>
      <c r="SUT99" s="8"/>
      <c r="SUU99" s="8"/>
      <c r="SUV99" s="8"/>
      <c r="SUW99" s="8"/>
      <c r="SUX99" s="8"/>
      <c r="SUY99" s="8"/>
      <c r="SUZ99" s="8"/>
      <c r="SVA99" s="8"/>
      <c r="SVB99" s="8"/>
      <c r="SVC99" s="8"/>
      <c r="SVD99" s="8"/>
      <c r="SVE99" s="8"/>
      <c r="SVF99" s="8"/>
      <c r="SVG99" s="8"/>
      <c r="SVH99" s="8"/>
      <c r="SVI99" s="8"/>
      <c r="SVJ99" s="8"/>
      <c r="SVK99" s="8"/>
      <c r="SVL99" s="8"/>
      <c r="SVM99" s="8"/>
      <c r="SVN99" s="8"/>
      <c r="SVO99" s="8"/>
      <c r="SVP99" s="8"/>
      <c r="SVQ99" s="8"/>
      <c r="SVR99" s="8"/>
      <c r="SVS99" s="8"/>
      <c r="SVT99" s="8"/>
      <c r="SVU99" s="8"/>
      <c r="SVV99" s="8"/>
      <c r="SVW99" s="8"/>
      <c r="SVX99" s="8"/>
      <c r="SVY99" s="8"/>
      <c r="SVZ99" s="8"/>
      <c r="SWA99" s="8"/>
      <c r="SWB99" s="8"/>
      <c r="SWC99" s="8"/>
      <c r="SWD99" s="8"/>
      <c r="SWE99" s="8"/>
      <c r="SWF99" s="8"/>
      <c r="SWG99" s="8"/>
      <c r="SWH99" s="8"/>
      <c r="SWI99" s="8"/>
      <c r="SWJ99" s="8"/>
      <c r="SWK99" s="8"/>
      <c r="SWL99" s="8"/>
      <c r="SWM99" s="8"/>
      <c r="SWN99" s="8"/>
      <c r="SWO99" s="8"/>
      <c r="SWP99" s="8"/>
      <c r="SWQ99" s="8"/>
      <c r="SWR99" s="8"/>
      <c r="SWS99" s="8"/>
      <c r="SWT99" s="8"/>
      <c r="SWU99" s="8"/>
      <c r="SWV99" s="8"/>
      <c r="SWW99" s="8"/>
      <c r="SWX99" s="8"/>
      <c r="SWY99" s="8"/>
      <c r="SWZ99" s="8"/>
      <c r="SXA99" s="8"/>
      <c r="SXB99" s="8"/>
      <c r="SXC99" s="8"/>
      <c r="SXD99" s="8"/>
      <c r="SXE99" s="8"/>
      <c r="SXF99" s="8"/>
      <c r="SXG99" s="8"/>
      <c r="SXH99" s="8"/>
      <c r="SXI99" s="8"/>
      <c r="SXJ99" s="8"/>
      <c r="SXK99" s="8"/>
      <c r="SXL99" s="8"/>
      <c r="SXM99" s="8"/>
      <c r="SXN99" s="8"/>
      <c r="SXO99" s="8"/>
      <c r="SXP99" s="8"/>
      <c r="SXQ99" s="8"/>
      <c r="SXR99" s="8"/>
      <c r="SXS99" s="8"/>
      <c r="SXT99" s="8"/>
      <c r="SXU99" s="8"/>
      <c r="SXV99" s="8"/>
      <c r="SXW99" s="8"/>
      <c r="SXX99" s="8"/>
      <c r="SXY99" s="8"/>
      <c r="SXZ99" s="8"/>
      <c r="SYA99" s="8"/>
      <c r="SYB99" s="8"/>
      <c r="SYC99" s="8"/>
      <c r="SYD99" s="8"/>
      <c r="SYE99" s="8"/>
      <c r="SYF99" s="8"/>
      <c r="SYG99" s="8"/>
      <c r="SYH99" s="8"/>
      <c r="SYI99" s="8"/>
      <c r="SYJ99" s="8"/>
      <c r="SYK99" s="8"/>
      <c r="SYL99" s="8"/>
      <c r="SYM99" s="8"/>
      <c r="SYN99" s="8"/>
      <c r="SYO99" s="8"/>
      <c r="SYP99" s="8"/>
      <c r="SYQ99" s="8"/>
      <c r="SYR99" s="8"/>
      <c r="SYS99" s="8"/>
      <c r="SYT99" s="8"/>
      <c r="SYU99" s="8"/>
      <c r="SYV99" s="8"/>
      <c r="SYW99" s="8"/>
      <c r="SYX99" s="8"/>
      <c r="SYY99" s="8"/>
      <c r="SYZ99" s="8"/>
      <c r="SZA99" s="8"/>
      <c r="SZB99" s="8"/>
      <c r="SZC99" s="8"/>
      <c r="SZD99" s="8"/>
      <c r="SZE99" s="8"/>
      <c r="SZF99" s="8"/>
      <c r="SZG99" s="8"/>
      <c r="SZH99" s="8"/>
      <c r="SZI99" s="8"/>
      <c r="SZJ99" s="8"/>
      <c r="SZK99" s="8"/>
      <c r="SZL99" s="8"/>
      <c r="SZM99" s="8"/>
      <c r="SZN99" s="8"/>
      <c r="SZO99" s="8"/>
      <c r="SZP99" s="8"/>
      <c r="SZQ99" s="8"/>
      <c r="SZR99" s="8"/>
      <c r="SZS99" s="8"/>
      <c r="SZT99" s="8"/>
      <c r="SZU99" s="8"/>
      <c r="SZV99" s="8"/>
      <c r="SZW99" s="8"/>
      <c r="SZX99" s="8"/>
      <c r="SZY99" s="8"/>
      <c r="SZZ99" s="8"/>
      <c r="TAA99" s="8"/>
      <c r="TAB99" s="8"/>
      <c r="TAC99" s="8"/>
      <c r="TAD99" s="8"/>
      <c r="TAE99" s="8"/>
      <c r="TAF99" s="8"/>
      <c r="TAG99" s="8"/>
      <c r="TAH99" s="8"/>
      <c r="TAI99" s="8"/>
      <c r="TAJ99" s="8"/>
      <c r="TAK99" s="8"/>
      <c r="TAL99" s="8"/>
      <c r="TAM99" s="8"/>
      <c r="TAN99" s="8"/>
      <c r="TAO99" s="8"/>
      <c r="TAP99" s="8"/>
      <c r="TAQ99" s="8"/>
      <c r="TAR99" s="8"/>
      <c r="TAS99" s="8"/>
      <c r="TAT99" s="8"/>
      <c r="TAU99" s="8"/>
      <c r="TAV99" s="8"/>
      <c r="TAW99" s="8"/>
      <c r="TAX99" s="8"/>
      <c r="TAY99" s="8"/>
      <c r="TAZ99" s="8"/>
      <c r="TBA99" s="8"/>
      <c r="TBB99" s="8"/>
      <c r="TBC99" s="8"/>
      <c r="TBD99" s="8"/>
      <c r="TBE99" s="8"/>
      <c r="TBF99" s="8"/>
      <c r="TBG99" s="8"/>
      <c r="TBH99" s="8"/>
      <c r="TBI99" s="8"/>
      <c r="TBJ99" s="8"/>
      <c r="TBK99" s="8"/>
      <c r="TBL99" s="8"/>
      <c r="TBM99" s="8"/>
      <c r="TBN99" s="8"/>
      <c r="TBO99" s="8"/>
      <c r="TBP99" s="8"/>
      <c r="TBQ99" s="8"/>
      <c r="TBR99" s="8"/>
      <c r="TBS99" s="8"/>
      <c r="TBT99" s="8"/>
      <c r="TBU99" s="8"/>
      <c r="TBV99" s="8"/>
      <c r="TBW99" s="8"/>
      <c r="TBX99" s="8"/>
      <c r="TBY99" s="8"/>
      <c r="TBZ99" s="8"/>
      <c r="TCA99" s="8"/>
      <c r="TCB99" s="8"/>
      <c r="TCC99" s="8"/>
      <c r="TCD99" s="8"/>
      <c r="TCE99" s="8"/>
      <c r="TCF99" s="8"/>
      <c r="TCG99" s="8"/>
      <c r="TCH99" s="8"/>
      <c r="TCI99" s="8"/>
      <c r="TCJ99" s="8"/>
      <c r="TCK99" s="8"/>
      <c r="TCL99" s="8"/>
      <c r="TCM99" s="8"/>
      <c r="TCN99" s="8"/>
      <c r="TCO99" s="8"/>
      <c r="TCP99" s="8"/>
      <c r="TCQ99" s="8"/>
      <c r="TCR99" s="8"/>
      <c r="TCS99" s="8"/>
      <c r="TCT99" s="8"/>
      <c r="TCU99" s="8"/>
      <c r="TCV99" s="8"/>
      <c r="TCW99" s="8"/>
      <c r="TCX99" s="8"/>
      <c r="TCY99" s="8"/>
      <c r="TCZ99" s="8"/>
      <c r="TDA99" s="8"/>
      <c r="TDB99" s="8"/>
      <c r="TDC99" s="8"/>
      <c r="TDD99" s="8"/>
      <c r="TDE99" s="8"/>
      <c r="TDF99" s="8"/>
      <c r="TDG99" s="8"/>
      <c r="TDH99" s="8"/>
      <c r="TDI99" s="8"/>
      <c r="TDJ99" s="8"/>
      <c r="TDK99" s="8"/>
      <c r="TDL99" s="8"/>
      <c r="TDM99" s="8"/>
      <c r="TDN99" s="8"/>
      <c r="TDO99" s="8"/>
      <c r="TDP99" s="8"/>
      <c r="TDQ99" s="8"/>
      <c r="TDR99" s="8"/>
      <c r="TDS99" s="8"/>
      <c r="TDT99" s="8"/>
      <c r="TDU99" s="8"/>
      <c r="TDV99" s="8"/>
      <c r="TDW99" s="8"/>
      <c r="TDX99" s="8"/>
      <c r="TDY99" s="8"/>
      <c r="TDZ99" s="8"/>
      <c r="TEA99" s="8"/>
      <c r="TEB99" s="8"/>
      <c r="TEC99" s="8"/>
      <c r="TED99" s="8"/>
      <c r="TEE99" s="8"/>
      <c r="TEF99" s="8"/>
      <c r="TEG99" s="8"/>
      <c r="TEH99" s="8"/>
      <c r="TEI99" s="8"/>
      <c r="TEJ99" s="8"/>
      <c r="TEK99" s="8"/>
      <c r="TEL99" s="8"/>
      <c r="TEM99" s="8"/>
      <c r="TEN99" s="8"/>
      <c r="TEO99" s="8"/>
      <c r="TEP99" s="8"/>
      <c r="TEQ99" s="8"/>
      <c r="TER99" s="8"/>
      <c r="TES99" s="8"/>
      <c r="TET99" s="8"/>
      <c r="TEU99" s="8"/>
      <c r="TEV99" s="8"/>
      <c r="TEW99" s="8"/>
      <c r="TEX99" s="8"/>
      <c r="TEY99" s="8"/>
      <c r="TEZ99" s="8"/>
      <c r="TFA99" s="8"/>
      <c r="TFB99" s="8"/>
      <c r="TFC99" s="8"/>
      <c r="TFD99" s="8"/>
      <c r="TFE99" s="8"/>
      <c r="TFF99" s="8"/>
      <c r="TFG99" s="8"/>
      <c r="TFH99" s="8"/>
      <c r="TFI99" s="8"/>
      <c r="TFJ99" s="8"/>
      <c r="TFK99" s="8"/>
      <c r="TFL99" s="8"/>
      <c r="TFM99" s="8"/>
      <c r="TFN99" s="8"/>
      <c r="TFO99" s="8"/>
      <c r="TFP99" s="8"/>
      <c r="TFQ99" s="8"/>
      <c r="TFR99" s="8"/>
      <c r="TFS99" s="8"/>
      <c r="TFT99" s="8"/>
      <c r="TFU99" s="8"/>
      <c r="TFV99" s="8"/>
      <c r="TFW99" s="8"/>
      <c r="TFX99" s="8"/>
      <c r="TFY99" s="8"/>
      <c r="TFZ99" s="8"/>
      <c r="TGA99" s="8"/>
      <c r="TGB99" s="8"/>
      <c r="TGC99" s="8"/>
      <c r="TGD99" s="8"/>
      <c r="TGE99" s="8"/>
      <c r="TGF99" s="8"/>
      <c r="TGG99" s="8"/>
      <c r="TGH99" s="8"/>
      <c r="TGI99" s="8"/>
      <c r="TGJ99" s="8"/>
      <c r="TGK99" s="8"/>
      <c r="TGL99" s="8"/>
      <c r="TGM99" s="8"/>
      <c r="TGN99" s="8"/>
      <c r="TGO99" s="8"/>
      <c r="TGP99" s="8"/>
      <c r="TGQ99" s="8"/>
      <c r="TGR99" s="8"/>
      <c r="TGS99" s="8"/>
      <c r="TGT99" s="8"/>
      <c r="TGU99" s="8"/>
      <c r="TGV99" s="8"/>
      <c r="TGW99" s="8"/>
      <c r="TGX99" s="8"/>
      <c r="TGY99" s="8"/>
      <c r="TGZ99" s="8"/>
      <c r="THA99" s="8"/>
      <c r="THB99" s="8"/>
      <c r="THC99" s="8"/>
      <c r="THD99" s="8"/>
      <c r="THE99" s="8"/>
      <c r="THF99" s="8"/>
      <c r="THG99" s="8"/>
      <c r="THH99" s="8"/>
      <c r="THI99" s="8"/>
      <c r="THJ99" s="8"/>
      <c r="THK99" s="8"/>
      <c r="THL99" s="8"/>
      <c r="THM99" s="8"/>
      <c r="THN99" s="8"/>
      <c r="THO99" s="8"/>
      <c r="THP99" s="8"/>
      <c r="THQ99" s="8"/>
      <c r="THR99" s="8"/>
      <c r="THS99" s="8"/>
      <c r="THT99" s="8"/>
      <c r="THU99" s="8"/>
      <c r="THV99" s="8"/>
      <c r="THW99" s="8"/>
      <c r="THX99" s="8"/>
      <c r="THY99" s="8"/>
      <c r="THZ99" s="8"/>
      <c r="TIA99" s="8"/>
      <c r="TIB99" s="8"/>
      <c r="TIC99" s="8"/>
      <c r="TID99" s="8"/>
      <c r="TIE99" s="8"/>
      <c r="TIF99" s="8"/>
      <c r="TIG99" s="8"/>
      <c r="TIH99" s="8"/>
      <c r="TII99" s="8"/>
      <c r="TIJ99" s="8"/>
      <c r="TIK99" s="8"/>
      <c r="TIL99" s="8"/>
      <c r="TIM99" s="8"/>
      <c r="TIN99" s="8"/>
      <c r="TIO99" s="8"/>
      <c r="TIP99" s="8"/>
      <c r="TIQ99" s="8"/>
      <c r="TIR99" s="8"/>
      <c r="TIS99" s="8"/>
      <c r="TIT99" s="8"/>
      <c r="TIU99" s="8"/>
      <c r="TIV99" s="8"/>
      <c r="TIW99" s="8"/>
      <c r="TIX99" s="8"/>
      <c r="TIY99" s="8"/>
      <c r="TIZ99" s="8"/>
      <c r="TJA99" s="8"/>
      <c r="TJB99" s="8"/>
      <c r="TJC99" s="8"/>
      <c r="TJD99" s="8"/>
      <c r="TJE99" s="8"/>
      <c r="TJF99" s="8"/>
      <c r="TJG99" s="8"/>
      <c r="TJH99" s="8"/>
      <c r="TJI99" s="8"/>
      <c r="TJJ99" s="8"/>
      <c r="TJK99" s="8"/>
      <c r="TJL99" s="8"/>
      <c r="TJM99" s="8"/>
      <c r="TJN99" s="8"/>
      <c r="TJO99" s="8"/>
      <c r="TJP99" s="8"/>
      <c r="TJQ99" s="8"/>
      <c r="TJR99" s="8"/>
      <c r="TJS99" s="8"/>
      <c r="TJT99" s="8"/>
      <c r="TJU99" s="8"/>
      <c r="TJV99" s="8"/>
      <c r="TJW99" s="8"/>
      <c r="TJX99" s="8"/>
      <c r="TJY99" s="8"/>
      <c r="TJZ99" s="8"/>
      <c r="TKA99" s="8"/>
      <c r="TKB99" s="8"/>
      <c r="TKC99" s="8"/>
      <c r="TKD99" s="8"/>
      <c r="TKE99" s="8"/>
      <c r="TKF99" s="8"/>
      <c r="TKG99" s="8"/>
      <c r="TKH99" s="8"/>
      <c r="TKI99" s="8"/>
      <c r="TKJ99" s="8"/>
      <c r="TKK99" s="8"/>
      <c r="TKL99" s="8"/>
      <c r="TKM99" s="8"/>
      <c r="TKN99" s="8"/>
      <c r="TKO99" s="8"/>
      <c r="TKP99" s="8"/>
      <c r="TKQ99" s="8"/>
      <c r="TKR99" s="8"/>
      <c r="TKS99" s="8"/>
      <c r="TKT99" s="8"/>
      <c r="TKU99" s="8"/>
      <c r="TKV99" s="8"/>
      <c r="TKW99" s="8"/>
      <c r="TKX99" s="8"/>
      <c r="TKY99" s="8"/>
      <c r="TKZ99" s="8"/>
      <c r="TLA99" s="8"/>
      <c r="TLB99" s="8"/>
      <c r="TLC99" s="8"/>
      <c r="TLD99" s="8"/>
      <c r="TLE99" s="8"/>
      <c r="TLF99" s="8"/>
      <c r="TLG99" s="8"/>
      <c r="TLH99" s="8"/>
      <c r="TLI99" s="8"/>
      <c r="TLJ99" s="8"/>
      <c r="TLK99" s="8"/>
      <c r="TLL99" s="8"/>
      <c r="TLM99" s="8"/>
      <c r="TLN99" s="8"/>
      <c r="TLO99" s="8"/>
      <c r="TLP99" s="8"/>
      <c r="TLQ99" s="8"/>
      <c r="TLR99" s="8"/>
      <c r="TLS99" s="8"/>
      <c r="TLT99" s="8"/>
      <c r="TLU99" s="8"/>
      <c r="TLV99" s="8"/>
      <c r="TLW99" s="8"/>
      <c r="TLX99" s="8"/>
      <c r="TLY99" s="8"/>
      <c r="TLZ99" s="8"/>
      <c r="TMA99" s="8"/>
      <c r="TMB99" s="8"/>
      <c r="TMC99" s="8"/>
      <c r="TMD99" s="8"/>
      <c r="TME99" s="8"/>
      <c r="TMF99" s="8"/>
      <c r="TMG99" s="8"/>
      <c r="TMH99" s="8"/>
      <c r="TMI99" s="8"/>
      <c r="TMJ99" s="8"/>
      <c r="TMK99" s="8"/>
      <c r="TML99" s="8"/>
      <c r="TMM99" s="8"/>
      <c r="TMN99" s="8"/>
      <c r="TMO99" s="8"/>
      <c r="TMP99" s="8"/>
      <c r="TMQ99" s="8"/>
      <c r="TMR99" s="8"/>
      <c r="TMS99" s="8"/>
      <c r="TMT99" s="8"/>
      <c r="TMU99" s="8"/>
      <c r="TMV99" s="8"/>
      <c r="TMW99" s="8"/>
      <c r="TMX99" s="8"/>
      <c r="TMY99" s="8"/>
      <c r="TMZ99" s="8"/>
      <c r="TNA99" s="8"/>
      <c r="TNB99" s="8"/>
      <c r="TNC99" s="8"/>
      <c r="TND99" s="8"/>
      <c r="TNE99" s="8"/>
      <c r="TNF99" s="8"/>
      <c r="TNG99" s="8"/>
      <c r="TNH99" s="8"/>
      <c r="TNI99" s="8"/>
      <c r="TNJ99" s="8"/>
      <c r="TNK99" s="8"/>
      <c r="TNL99" s="8"/>
      <c r="TNM99" s="8"/>
      <c r="TNN99" s="8"/>
      <c r="TNO99" s="8"/>
      <c r="TNP99" s="8"/>
      <c r="TNQ99" s="8"/>
      <c r="TNR99" s="8"/>
      <c r="TNS99" s="8"/>
      <c r="TNT99" s="8"/>
      <c r="TNU99" s="8"/>
      <c r="TNV99" s="8"/>
      <c r="TNW99" s="8"/>
      <c r="TNX99" s="8"/>
      <c r="TNY99" s="8"/>
      <c r="TNZ99" s="8"/>
      <c r="TOA99" s="8"/>
      <c r="TOB99" s="8"/>
      <c r="TOC99" s="8"/>
      <c r="TOD99" s="8"/>
      <c r="TOE99" s="8"/>
      <c r="TOF99" s="8"/>
      <c r="TOG99" s="8"/>
      <c r="TOH99" s="8"/>
      <c r="TOI99" s="8"/>
      <c r="TOJ99" s="8"/>
      <c r="TOK99" s="8"/>
      <c r="TOL99" s="8"/>
      <c r="TOM99" s="8"/>
      <c r="TON99" s="8"/>
      <c r="TOO99" s="8"/>
      <c r="TOP99" s="8"/>
      <c r="TOQ99" s="8"/>
      <c r="TOR99" s="8"/>
      <c r="TOS99" s="8"/>
      <c r="TOT99" s="8"/>
      <c r="TOU99" s="8"/>
      <c r="TOV99" s="8"/>
      <c r="TOW99" s="8"/>
      <c r="TOX99" s="8"/>
      <c r="TOY99" s="8"/>
      <c r="TOZ99" s="8"/>
      <c r="TPA99" s="8"/>
      <c r="TPB99" s="8"/>
      <c r="TPC99" s="8"/>
      <c r="TPD99" s="8"/>
      <c r="TPE99" s="8"/>
      <c r="TPF99" s="8"/>
      <c r="TPG99" s="8"/>
      <c r="TPH99" s="8"/>
      <c r="TPI99" s="8"/>
      <c r="TPJ99" s="8"/>
      <c r="TPK99" s="8"/>
      <c r="TPL99" s="8"/>
      <c r="TPM99" s="8"/>
      <c r="TPN99" s="8"/>
      <c r="TPO99" s="8"/>
      <c r="TPP99" s="8"/>
      <c r="TPQ99" s="8"/>
      <c r="TPR99" s="8"/>
      <c r="TPS99" s="8"/>
      <c r="TPT99" s="8"/>
      <c r="TPU99" s="8"/>
      <c r="TPV99" s="8"/>
      <c r="TPW99" s="8"/>
      <c r="TPX99" s="8"/>
      <c r="TPY99" s="8"/>
      <c r="TPZ99" s="8"/>
      <c r="TQA99" s="8"/>
      <c r="TQB99" s="8"/>
      <c r="TQC99" s="8"/>
      <c r="TQD99" s="8"/>
      <c r="TQE99" s="8"/>
      <c r="TQF99" s="8"/>
      <c r="TQG99" s="8"/>
      <c r="TQH99" s="8"/>
      <c r="TQI99" s="8"/>
      <c r="TQJ99" s="8"/>
      <c r="TQK99" s="8"/>
      <c r="TQL99" s="8"/>
      <c r="TQM99" s="8"/>
      <c r="TQN99" s="8"/>
      <c r="TQO99" s="8"/>
      <c r="TQP99" s="8"/>
      <c r="TQQ99" s="8"/>
      <c r="TQR99" s="8"/>
      <c r="TQS99" s="8"/>
      <c r="TQT99" s="8"/>
      <c r="TQU99" s="8"/>
      <c r="TQV99" s="8"/>
      <c r="TQW99" s="8"/>
      <c r="TQX99" s="8"/>
      <c r="TQY99" s="8"/>
      <c r="TQZ99" s="8"/>
      <c r="TRA99" s="8"/>
      <c r="TRB99" s="8"/>
      <c r="TRC99" s="8"/>
      <c r="TRD99" s="8"/>
      <c r="TRE99" s="8"/>
      <c r="TRF99" s="8"/>
      <c r="TRG99" s="8"/>
      <c r="TRH99" s="8"/>
      <c r="TRI99" s="8"/>
      <c r="TRJ99" s="8"/>
      <c r="TRK99" s="8"/>
      <c r="TRL99" s="8"/>
      <c r="TRM99" s="8"/>
      <c r="TRN99" s="8"/>
      <c r="TRO99" s="8"/>
      <c r="TRP99" s="8"/>
      <c r="TRQ99" s="8"/>
      <c r="TRR99" s="8"/>
      <c r="TRS99" s="8"/>
      <c r="TRT99" s="8"/>
      <c r="TRU99" s="8"/>
      <c r="TRV99" s="8"/>
      <c r="TRW99" s="8"/>
      <c r="TRX99" s="8"/>
      <c r="TRY99" s="8"/>
      <c r="TRZ99" s="8"/>
      <c r="TSA99" s="8"/>
      <c r="TSB99" s="8"/>
      <c r="TSC99" s="8"/>
      <c r="TSD99" s="8"/>
      <c r="TSE99" s="8"/>
      <c r="TSF99" s="8"/>
      <c r="TSG99" s="8"/>
      <c r="TSH99" s="8"/>
      <c r="TSI99" s="8"/>
      <c r="TSJ99" s="8"/>
      <c r="TSK99" s="8"/>
      <c r="TSL99" s="8"/>
      <c r="TSM99" s="8"/>
      <c r="TSN99" s="8"/>
      <c r="TSO99" s="8"/>
      <c r="TSP99" s="8"/>
      <c r="TSQ99" s="8"/>
      <c r="TSR99" s="8"/>
      <c r="TSS99" s="8"/>
      <c r="TST99" s="8"/>
      <c r="TSU99" s="8"/>
      <c r="TSV99" s="8"/>
      <c r="TSW99" s="8"/>
      <c r="TSX99" s="8"/>
      <c r="TSY99" s="8"/>
      <c r="TSZ99" s="8"/>
      <c r="TTA99" s="8"/>
      <c r="TTB99" s="8"/>
      <c r="TTC99" s="8"/>
      <c r="TTD99" s="8"/>
      <c r="TTE99" s="8"/>
      <c r="TTF99" s="8"/>
      <c r="TTG99" s="8"/>
      <c r="TTH99" s="8"/>
      <c r="TTI99" s="8"/>
      <c r="TTJ99" s="8"/>
      <c r="TTK99" s="8"/>
      <c r="TTL99" s="8"/>
      <c r="TTM99" s="8"/>
      <c r="TTN99" s="8"/>
      <c r="TTO99" s="8"/>
      <c r="TTP99" s="8"/>
      <c r="TTQ99" s="8"/>
      <c r="TTR99" s="8"/>
      <c r="TTS99" s="8"/>
      <c r="TTT99" s="8"/>
      <c r="TTU99" s="8"/>
      <c r="TTV99" s="8"/>
      <c r="TTW99" s="8"/>
      <c r="TTX99" s="8"/>
      <c r="TTY99" s="8"/>
      <c r="TTZ99" s="8"/>
      <c r="TUA99" s="8"/>
      <c r="TUB99" s="8"/>
      <c r="TUC99" s="8"/>
      <c r="TUD99" s="8"/>
      <c r="TUE99" s="8"/>
      <c r="TUF99" s="8"/>
      <c r="TUG99" s="8"/>
      <c r="TUH99" s="8"/>
      <c r="TUI99" s="8"/>
      <c r="TUJ99" s="8"/>
      <c r="TUK99" s="8"/>
      <c r="TUL99" s="8"/>
      <c r="TUM99" s="8"/>
      <c r="TUN99" s="8"/>
      <c r="TUO99" s="8"/>
      <c r="TUP99" s="8"/>
      <c r="TUQ99" s="8"/>
      <c r="TUR99" s="8"/>
      <c r="TUS99" s="8"/>
      <c r="TUT99" s="8"/>
      <c r="TUU99" s="8"/>
      <c r="TUV99" s="8"/>
      <c r="TUW99" s="8"/>
      <c r="TUX99" s="8"/>
      <c r="TUY99" s="8"/>
      <c r="TUZ99" s="8"/>
      <c r="TVA99" s="8"/>
      <c r="TVB99" s="8"/>
      <c r="TVC99" s="8"/>
      <c r="TVD99" s="8"/>
      <c r="TVE99" s="8"/>
      <c r="TVF99" s="8"/>
      <c r="TVG99" s="8"/>
      <c r="TVH99" s="8"/>
      <c r="TVI99" s="8"/>
      <c r="TVJ99" s="8"/>
      <c r="TVK99" s="8"/>
      <c r="TVL99" s="8"/>
      <c r="TVM99" s="8"/>
      <c r="TVN99" s="8"/>
      <c r="TVO99" s="8"/>
      <c r="TVP99" s="8"/>
      <c r="TVQ99" s="8"/>
      <c r="TVR99" s="8"/>
      <c r="TVS99" s="8"/>
      <c r="TVT99" s="8"/>
      <c r="TVU99" s="8"/>
      <c r="TVV99" s="8"/>
      <c r="TVW99" s="8"/>
      <c r="TVX99" s="8"/>
      <c r="TVY99" s="8"/>
      <c r="TVZ99" s="8"/>
      <c r="TWA99" s="8"/>
      <c r="TWB99" s="8"/>
      <c r="TWC99" s="8"/>
      <c r="TWD99" s="8"/>
      <c r="TWE99" s="8"/>
      <c r="TWF99" s="8"/>
      <c r="TWG99" s="8"/>
      <c r="TWH99" s="8"/>
      <c r="TWI99" s="8"/>
      <c r="TWJ99" s="8"/>
      <c r="TWK99" s="8"/>
      <c r="TWL99" s="8"/>
      <c r="TWM99" s="8"/>
      <c r="TWN99" s="8"/>
      <c r="TWO99" s="8"/>
      <c r="TWP99" s="8"/>
      <c r="TWQ99" s="8"/>
      <c r="TWR99" s="8"/>
      <c r="TWS99" s="8"/>
      <c r="TWT99" s="8"/>
      <c r="TWU99" s="8"/>
      <c r="TWV99" s="8"/>
      <c r="TWW99" s="8"/>
      <c r="TWX99" s="8"/>
      <c r="TWY99" s="8"/>
      <c r="TWZ99" s="8"/>
      <c r="TXA99" s="8"/>
      <c r="TXB99" s="8"/>
      <c r="TXC99" s="8"/>
      <c r="TXD99" s="8"/>
      <c r="TXE99" s="8"/>
      <c r="TXF99" s="8"/>
      <c r="TXG99" s="8"/>
      <c r="TXH99" s="8"/>
      <c r="TXI99" s="8"/>
      <c r="TXJ99" s="8"/>
      <c r="TXK99" s="8"/>
      <c r="TXL99" s="8"/>
      <c r="TXM99" s="8"/>
      <c r="TXN99" s="8"/>
      <c r="TXO99" s="8"/>
      <c r="TXP99" s="8"/>
      <c r="TXQ99" s="8"/>
      <c r="TXR99" s="8"/>
      <c r="TXS99" s="8"/>
      <c r="TXT99" s="8"/>
      <c r="TXU99" s="8"/>
      <c r="TXV99" s="8"/>
      <c r="TXW99" s="8"/>
      <c r="TXX99" s="8"/>
      <c r="TXY99" s="8"/>
      <c r="TXZ99" s="8"/>
      <c r="TYA99" s="8"/>
      <c r="TYB99" s="8"/>
      <c r="TYC99" s="8"/>
      <c r="TYD99" s="8"/>
      <c r="TYE99" s="8"/>
      <c r="TYF99" s="8"/>
      <c r="TYG99" s="8"/>
      <c r="TYH99" s="8"/>
      <c r="TYI99" s="8"/>
      <c r="TYJ99" s="8"/>
      <c r="TYK99" s="8"/>
      <c r="TYL99" s="8"/>
      <c r="TYM99" s="8"/>
      <c r="TYN99" s="8"/>
      <c r="TYO99" s="8"/>
      <c r="TYP99" s="8"/>
      <c r="TYQ99" s="8"/>
      <c r="TYR99" s="8"/>
      <c r="TYS99" s="8"/>
      <c r="TYT99" s="8"/>
      <c r="TYU99" s="8"/>
      <c r="TYV99" s="8"/>
      <c r="TYW99" s="8"/>
      <c r="TYX99" s="8"/>
      <c r="TYY99" s="8"/>
      <c r="TYZ99" s="8"/>
      <c r="TZA99" s="8"/>
      <c r="TZB99" s="8"/>
      <c r="TZC99" s="8"/>
      <c r="TZD99" s="8"/>
      <c r="TZE99" s="8"/>
      <c r="TZF99" s="8"/>
      <c r="TZG99" s="8"/>
      <c r="TZH99" s="8"/>
      <c r="TZI99" s="8"/>
      <c r="TZJ99" s="8"/>
      <c r="TZK99" s="8"/>
      <c r="TZL99" s="8"/>
      <c r="TZM99" s="8"/>
      <c r="TZN99" s="8"/>
      <c r="TZO99" s="8"/>
      <c r="TZP99" s="8"/>
      <c r="TZQ99" s="8"/>
      <c r="TZR99" s="8"/>
      <c r="TZS99" s="8"/>
      <c r="TZT99" s="8"/>
      <c r="TZU99" s="8"/>
      <c r="TZV99" s="8"/>
      <c r="TZW99" s="8"/>
      <c r="TZX99" s="8"/>
      <c r="TZY99" s="8"/>
      <c r="TZZ99" s="8"/>
      <c r="UAA99" s="8"/>
      <c r="UAB99" s="8"/>
      <c r="UAC99" s="8"/>
      <c r="UAD99" s="8"/>
      <c r="UAE99" s="8"/>
      <c r="UAF99" s="8"/>
      <c r="UAG99" s="8"/>
      <c r="UAH99" s="8"/>
      <c r="UAI99" s="8"/>
      <c r="UAJ99" s="8"/>
      <c r="UAK99" s="8"/>
      <c r="UAL99" s="8"/>
      <c r="UAM99" s="8"/>
      <c r="UAN99" s="8"/>
      <c r="UAO99" s="8"/>
      <c r="UAP99" s="8"/>
      <c r="UAQ99" s="8"/>
      <c r="UAR99" s="8"/>
      <c r="UAS99" s="8"/>
      <c r="UAT99" s="8"/>
      <c r="UAU99" s="8"/>
      <c r="UAV99" s="8"/>
      <c r="UAW99" s="8"/>
      <c r="UAX99" s="8"/>
      <c r="UAY99" s="8"/>
      <c r="UAZ99" s="8"/>
      <c r="UBA99" s="8"/>
      <c r="UBB99" s="8"/>
      <c r="UBC99" s="8"/>
      <c r="UBD99" s="8"/>
      <c r="UBE99" s="8"/>
      <c r="UBF99" s="8"/>
      <c r="UBG99" s="8"/>
      <c r="UBH99" s="8"/>
      <c r="UBI99" s="8"/>
      <c r="UBJ99" s="8"/>
      <c r="UBK99" s="8"/>
      <c r="UBL99" s="8"/>
      <c r="UBM99" s="8"/>
      <c r="UBN99" s="8"/>
      <c r="UBO99" s="8"/>
      <c r="UBP99" s="8"/>
      <c r="UBQ99" s="8"/>
      <c r="UBR99" s="8"/>
      <c r="UBS99" s="8"/>
      <c r="UBT99" s="8"/>
      <c r="UBU99" s="8"/>
      <c r="UBV99" s="8"/>
      <c r="UBW99" s="8"/>
      <c r="UBX99" s="8"/>
      <c r="UBY99" s="8"/>
      <c r="UBZ99" s="8"/>
      <c r="UCA99" s="8"/>
      <c r="UCB99" s="8"/>
      <c r="UCC99" s="8"/>
      <c r="UCD99" s="8"/>
      <c r="UCE99" s="8"/>
      <c r="UCF99" s="8"/>
      <c r="UCG99" s="8"/>
      <c r="UCH99" s="8"/>
      <c r="UCI99" s="8"/>
      <c r="UCJ99" s="8"/>
      <c r="UCK99" s="8"/>
      <c r="UCL99" s="8"/>
      <c r="UCM99" s="8"/>
      <c r="UCN99" s="8"/>
      <c r="UCO99" s="8"/>
      <c r="UCP99" s="8"/>
      <c r="UCQ99" s="8"/>
      <c r="UCR99" s="8"/>
      <c r="UCS99" s="8"/>
      <c r="UCT99" s="8"/>
      <c r="UCU99" s="8"/>
      <c r="UCV99" s="8"/>
      <c r="UCW99" s="8"/>
      <c r="UCX99" s="8"/>
      <c r="UCY99" s="8"/>
      <c r="UCZ99" s="8"/>
      <c r="UDA99" s="8"/>
      <c r="UDB99" s="8"/>
      <c r="UDC99" s="8"/>
      <c r="UDD99" s="8"/>
      <c r="UDE99" s="8"/>
      <c r="UDF99" s="8"/>
      <c r="UDG99" s="8"/>
      <c r="UDH99" s="8"/>
      <c r="UDI99" s="8"/>
      <c r="UDJ99" s="8"/>
      <c r="UDK99" s="8"/>
      <c r="UDL99" s="8"/>
      <c r="UDM99" s="8"/>
      <c r="UDN99" s="8"/>
      <c r="UDO99" s="8"/>
      <c r="UDP99" s="8"/>
      <c r="UDQ99" s="8"/>
      <c r="UDR99" s="8"/>
      <c r="UDS99" s="8"/>
      <c r="UDT99" s="8"/>
      <c r="UDU99" s="8"/>
      <c r="UDV99" s="8"/>
      <c r="UDW99" s="8"/>
      <c r="UDX99" s="8"/>
      <c r="UDY99" s="8"/>
      <c r="UDZ99" s="8"/>
      <c r="UEA99" s="8"/>
      <c r="UEB99" s="8"/>
      <c r="UEC99" s="8"/>
      <c r="UED99" s="8"/>
      <c r="UEE99" s="8"/>
      <c r="UEF99" s="8"/>
      <c r="UEG99" s="8"/>
      <c r="UEH99" s="8"/>
      <c r="UEI99" s="8"/>
      <c r="UEJ99" s="8"/>
      <c r="UEK99" s="8"/>
      <c r="UEL99" s="8"/>
      <c r="UEM99" s="8"/>
      <c r="UEN99" s="8"/>
      <c r="UEO99" s="8"/>
      <c r="UEP99" s="8"/>
      <c r="UEQ99" s="8"/>
      <c r="UER99" s="8"/>
      <c r="UES99" s="8"/>
      <c r="UET99" s="8"/>
      <c r="UEU99" s="8"/>
      <c r="UEV99" s="8"/>
      <c r="UEW99" s="8"/>
      <c r="UEX99" s="8"/>
      <c r="UEY99" s="8"/>
      <c r="UEZ99" s="8"/>
      <c r="UFA99" s="8"/>
      <c r="UFB99" s="8"/>
      <c r="UFC99" s="8"/>
      <c r="UFD99" s="8"/>
      <c r="UFE99" s="8"/>
      <c r="UFF99" s="8"/>
      <c r="UFG99" s="8"/>
      <c r="UFH99" s="8"/>
      <c r="UFI99" s="8"/>
      <c r="UFJ99" s="8"/>
      <c r="UFK99" s="8"/>
      <c r="UFL99" s="8"/>
      <c r="UFM99" s="8"/>
      <c r="UFN99" s="8"/>
      <c r="UFO99" s="8"/>
      <c r="UFP99" s="8"/>
      <c r="UFQ99" s="8"/>
      <c r="UFR99" s="8"/>
      <c r="UFS99" s="8"/>
      <c r="UFT99" s="8"/>
      <c r="UFU99" s="8"/>
      <c r="UFV99" s="8"/>
      <c r="UFW99" s="8"/>
      <c r="UFX99" s="8"/>
      <c r="UFY99" s="8"/>
      <c r="UFZ99" s="8"/>
      <c r="UGA99" s="8"/>
      <c r="UGB99" s="8"/>
      <c r="UGC99" s="8"/>
      <c r="UGD99" s="8"/>
      <c r="UGE99" s="8"/>
      <c r="UGF99" s="8"/>
      <c r="UGG99" s="8"/>
      <c r="UGH99" s="8"/>
      <c r="UGI99" s="8"/>
      <c r="UGJ99" s="8"/>
      <c r="UGK99" s="8"/>
      <c r="UGL99" s="8"/>
      <c r="UGM99" s="8"/>
      <c r="UGN99" s="8"/>
      <c r="UGO99" s="8"/>
      <c r="UGP99" s="8"/>
      <c r="UGQ99" s="8"/>
      <c r="UGR99" s="8"/>
      <c r="UGS99" s="8"/>
      <c r="UGT99" s="8"/>
      <c r="UGU99" s="8"/>
      <c r="UGV99" s="8"/>
      <c r="UGW99" s="8"/>
      <c r="UGX99" s="8"/>
      <c r="UGY99" s="8"/>
      <c r="UGZ99" s="8"/>
      <c r="UHA99" s="8"/>
      <c r="UHB99" s="8"/>
      <c r="UHC99" s="8"/>
      <c r="UHD99" s="8"/>
      <c r="UHE99" s="8"/>
      <c r="UHF99" s="8"/>
      <c r="UHG99" s="8"/>
      <c r="UHH99" s="8"/>
      <c r="UHI99" s="8"/>
      <c r="UHJ99" s="8"/>
      <c r="UHK99" s="8"/>
      <c r="UHL99" s="8"/>
      <c r="UHM99" s="8"/>
      <c r="UHN99" s="8"/>
      <c r="UHO99" s="8"/>
      <c r="UHP99" s="8"/>
      <c r="UHQ99" s="8"/>
      <c r="UHR99" s="8"/>
      <c r="UHS99" s="8"/>
      <c r="UHT99" s="8"/>
      <c r="UHU99" s="8"/>
      <c r="UHV99" s="8"/>
      <c r="UHW99" s="8"/>
      <c r="UHX99" s="8"/>
      <c r="UHY99" s="8"/>
      <c r="UHZ99" s="8"/>
      <c r="UIA99" s="8"/>
      <c r="UIB99" s="8"/>
      <c r="UIC99" s="8"/>
      <c r="UID99" s="8"/>
      <c r="UIE99" s="8"/>
      <c r="UIF99" s="8"/>
      <c r="UIG99" s="8"/>
      <c r="UIH99" s="8"/>
      <c r="UII99" s="8"/>
      <c r="UIJ99" s="8"/>
      <c r="UIK99" s="8"/>
      <c r="UIL99" s="8"/>
      <c r="UIM99" s="8"/>
      <c r="UIN99" s="8"/>
      <c r="UIO99" s="8"/>
      <c r="UIP99" s="8"/>
      <c r="UIQ99" s="8"/>
      <c r="UIR99" s="8"/>
      <c r="UIS99" s="8"/>
      <c r="UIT99" s="8"/>
      <c r="UIU99" s="8"/>
      <c r="UIV99" s="8"/>
      <c r="UIW99" s="8"/>
      <c r="UIX99" s="8"/>
      <c r="UIY99" s="8"/>
      <c r="UIZ99" s="8"/>
      <c r="UJA99" s="8"/>
      <c r="UJB99" s="8"/>
      <c r="UJC99" s="8"/>
      <c r="UJD99" s="8"/>
      <c r="UJE99" s="8"/>
      <c r="UJF99" s="8"/>
      <c r="UJG99" s="8"/>
      <c r="UJH99" s="8"/>
      <c r="UJI99" s="8"/>
      <c r="UJJ99" s="8"/>
      <c r="UJK99" s="8"/>
      <c r="UJL99" s="8"/>
      <c r="UJM99" s="8"/>
      <c r="UJN99" s="8"/>
      <c r="UJO99" s="8"/>
      <c r="UJP99" s="8"/>
      <c r="UJQ99" s="8"/>
      <c r="UJR99" s="8"/>
      <c r="UJS99" s="8"/>
      <c r="UJT99" s="8"/>
      <c r="UJU99" s="8"/>
      <c r="UJV99" s="8"/>
      <c r="UJW99" s="8"/>
      <c r="UJX99" s="8"/>
      <c r="UJY99" s="8"/>
      <c r="UJZ99" s="8"/>
      <c r="UKA99" s="8"/>
      <c r="UKB99" s="8"/>
      <c r="UKC99" s="8"/>
      <c r="UKD99" s="8"/>
      <c r="UKE99" s="8"/>
      <c r="UKF99" s="8"/>
      <c r="UKG99" s="8"/>
      <c r="UKH99" s="8"/>
      <c r="UKI99" s="8"/>
      <c r="UKJ99" s="8"/>
      <c r="UKK99" s="8"/>
      <c r="UKL99" s="8"/>
      <c r="UKM99" s="8"/>
      <c r="UKN99" s="8"/>
      <c r="UKO99" s="8"/>
      <c r="UKP99" s="8"/>
      <c r="UKQ99" s="8"/>
      <c r="UKR99" s="8"/>
      <c r="UKS99" s="8"/>
      <c r="UKT99" s="8"/>
      <c r="UKU99" s="8"/>
      <c r="UKV99" s="8"/>
      <c r="UKW99" s="8"/>
      <c r="UKX99" s="8"/>
      <c r="UKY99" s="8"/>
      <c r="UKZ99" s="8"/>
      <c r="ULA99" s="8"/>
      <c r="ULB99" s="8"/>
      <c r="ULC99" s="8"/>
      <c r="ULD99" s="8"/>
      <c r="ULE99" s="8"/>
      <c r="ULF99" s="8"/>
      <c r="ULG99" s="8"/>
      <c r="ULH99" s="8"/>
      <c r="ULI99" s="8"/>
      <c r="ULJ99" s="8"/>
      <c r="ULK99" s="8"/>
      <c r="ULL99" s="8"/>
      <c r="ULM99" s="8"/>
      <c r="ULN99" s="8"/>
      <c r="ULO99" s="8"/>
      <c r="ULP99" s="8"/>
      <c r="ULQ99" s="8"/>
      <c r="ULR99" s="8"/>
      <c r="ULS99" s="8"/>
      <c r="ULT99" s="8"/>
      <c r="ULU99" s="8"/>
      <c r="ULV99" s="8"/>
      <c r="ULW99" s="8"/>
      <c r="ULX99" s="8"/>
      <c r="ULY99" s="8"/>
      <c r="ULZ99" s="8"/>
      <c r="UMA99" s="8"/>
      <c r="UMB99" s="8"/>
      <c r="UMC99" s="8"/>
      <c r="UMD99" s="8"/>
      <c r="UME99" s="8"/>
      <c r="UMF99" s="8"/>
      <c r="UMG99" s="8"/>
      <c r="UMH99" s="8"/>
      <c r="UMI99" s="8"/>
      <c r="UMJ99" s="8"/>
      <c r="UMK99" s="8"/>
      <c r="UML99" s="8"/>
      <c r="UMM99" s="8"/>
      <c r="UMN99" s="8"/>
      <c r="UMO99" s="8"/>
      <c r="UMP99" s="8"/>
      <c r="UMQ99" s="8"/>
      <c r="UMR99" s="8"/>
      <c r="UMS99" s="8"/>
      <c r="UMT99" s="8"/>
      <c r="UMU99" s="8"/>
      <c r="UMV99" s="8"/>
      <c r="UMW99" s="8"/>
      <c r="UMX99" s="8"/>
      <c r="UMY99" s="8"/>
      <c r="UMZ99" s="8"/>
      <c r="UNA99" s="8"/>
      <c r="UNB99" s="8"/>
      <c r="UNC99" s="8"/>
      <c r="UND99" s="8"/>
      <c r="UNE99" s="8"/>
      <c r="UNF99" s="8"/>
      <c r="UNG99" s="8"/>
      <c r="UNH99" s="8"/>
      <c r="UNI99" s="8"/>
      <c r="UNJ99" s="8"/>
      <c r="UNK99" s="8"/>
      <c r="UNL99" s="8"/>
      <c r="UNM99" s="8"/>
      <c r="UNN99" s="8"/>
      <c r="UNO99" s="8"/>
      <c r="UNP99" s="8"/>
      <c r="UNQ99" s="8"/>
      <c r="UNR99" s="8"/>
      <c r="UNS99" s="8"/>
      <c r="UNT99" s="8"/>
      <c r="UNU99" s="8"/>
      <c r="UNV99" s="8"/>
      <c r="UNW99" s="8"/>
      <c r="UNX99" s="8"/>
      <c r="UNY99" s="8"/>
      <c r="UNZ99" s="8"/>
      <c r="UOA99" s="8"/>
      <c r="UOB99" s="8"/>
      <c r="UOC99" s="8"/>
      <c r="UOD99" s="8"/>
      <c r="UOE99" s="8"/>
      <c r="UOF99" s="8"/>
      <c r="UOG99" s="8"/>
      <c r="UOH99" s="8"/>
      <c r="UOI99" s="8"/>
      <c r="UOJ99" s="8"/>
      <c r="UOK99" s="8"/>
      <c r="UOL99" s="8"/>
      <c r="UOM99" s="8"/>
      <c r="UON99" s="8"/>
      <c r="UOO99" s="8"/>
      <c r="UOP99" s="8"/>
      <c r="UOQ99" s="8"/>
      <c r="UOR99" s="8"/>
      <c r="UOS99" s="8"/>
      <c r="UOT99" s="8"/>
      <c r="UOU99" s="8"/>
      <c r="UOV99" s="8"/>
      <c r="UOW99" s="8"/>
      <c r="UOX99" s="8"/>
      <c r="UOY99" s="8"/>
      <c r="UOZ99" s="8"/>
      <c r="UPA99" s="8"/>
      <c r="UPB99" s="8"/>
      <c r="UPC99" s="8"/>
      <c r="UPD99" s="8"/>
      <c r="UPE99" s="8"/>
      <c r="UPF99" s="8"/>
      <c r="UPG99" s="8"/>
      <c r="UPH99" s="8"/>
      <c r="UPI99" s="8"/>
      <c r="UPJ99" s="8"/>
      <c r="UPK99" s="8"/>
      <c r="UPL99" s="8"/>
      <c r="UPM99" s="8"/>
      <c r="UPN99" s="8"/>
      <c r="UPO99" s="8"/>
      <c r="UPP99" s="8"/>
      <c r="UPQ99" s="8"/>
      <c r="UPR99" s="8"/>
      <c r="UPS99" s="8"/>
      <c r="UPT99" s="8"/>
      <c r="UPU99" s="8"/>
      <c r="UPV99" s="8"/>
      <c r="UPW99" s="8"/>
      <c r="UPX99" s="8"/>
      <c r="UPY99" s="8"/>
      <c r="UPZ99" s="8"/>
      <c r="UQA99" s="8"/>
      <c r="UQB99" s="8"/>
      <c r="UQC99" s="8"/>
      <c r="UQD99" s="8"/>
      <c r="UQE99" s="8"/>
      <c r="UQF99" s="8"/>
      <c r="UQG99" s="8"/>
      <c r="UQH99" s="8"/>
      <c r="UQI99" s="8"/>
      <c r="UQJ99" s="8"/>
      <c r="UQK99" s="8"/>
      <c r="UQL99" s="8"/>
      <c r="UQM99" s="8"/>
      <c r="UQN99" s="8"/>
      <c r="UQO99" s="8"/>
      <c r="UQP99" s="8"/>
      <c r="UQQ99" s="8"/>
      <c r="UQR99" s="8"/>
      <c r="UQS99" s="8"/>
      <c r="UQT99" s="8"/>
      <c r="UQU99" s="8"/>
      <c r="UQV99" s="8"/>
      <c r="UQW99" s="8"/>
      <c r="UQX99" s="8"/>
      <c r="UQY99" s="8"/>
      <c r="UQZ99" s="8"/>
      <c r="URA99" s="8"/>
      <c r="URB99" s="8"/>
      <c r="URC99" s="8"/>
      <c r="URD99" s="8"/>
      <c r="URE99" s="8"/>
      <c r="URF99" s="8"/>
      <c r="URG99" s="8"/>
      <c r="URH99" s="8"/>
      <c r="URI99" s="8"/>
      <c r="URJ99" s="8"/>
      <c r="URK99" s="8"/>
      <c r="URL99" s="8"/>
      <c r="URM99" s="8"/>
      <c r="URN99" s="8"/>
      <c r="URO99" s="8"/>
      <c r="URP99" s="8"/>
      <c r="URQ99" s="8"/>
      <c r="URR99" s="8"/>
      <c r="URS99" s="8"/>
      <c r="URT99" s="8"/>
      <c r="URU99" s="8"/>
      <c r="URV99" s="8"/>
      <c r="URW99" s="8"/>
      <c r="URX99" s="8"/>
      <c r="URY99" s="8"/>
      <c r="URZ99" s="8"/>
      <c r="USA99" s="8"/>
      <c r="USB99" s="8"/>
      <c r="USC99" s="8"/>
      <c r="USD99" s="8"/>
      <c r="USE99" s="8"/>
      <c r="USF99" s="8"/>
      <c r="USG99" s="8"/>
      <c r="USH99" s="8"/>
      <c r="USI99" s="8"/>
      <c r="USJ99" s="8"/>
      <c r="USK99" s="8"/>
      <c r="USL99" s="8"/>
      <c r="USM99" s="8"/>
      <c r="USN99" s="8"/>
      <c r="USO99" s="8"/>
      <c r="USP99" s="8"/>
      <c r="USQ99" s="8"/>
      <c r="USR99" s="8"/>
      <c r="USS99" s="8"/>
      <c r="UST99" s="8"/>
      <c r="USU99" s="8"/>
      <c r="USV99" s="8"/>
      <c r="USW99" s="8"/>
      <c r="USX99" s="8"/>
      <c r="USY99" s="8"/>
      <c r="USZ99" s="8"/>
      <c r="UTA99" s="8"/>
      <c r="UTB99" s="8"/>
      <c r="UTC99" s="8"/>
      <c r="UTD99" s="8"/>
      <c r="UTE99" s="8"/>
      <c r="UTF99" s="8"/>
      <c r="UTG99" s="8"/>
      <c r="UTH99" s="8"/>
      <c r="UTI99" s="8"/>
      <c r="UTJ99" s="8"/>
      <c r="UTK99" s="8"/>
      <c r="UTL99" s="8"/>
      <c r="UTM99" s="8"/>
      <c r="UTN99" s="8"/>
      <c r="UTO99" s="8"/>
      <c r="UTP99" s="8"/>
      <c r="UTQ99" s="8"/>
      <c r="UTR99" s="8"/>
      <c r="UTS99" s="8"/>
      <c r="UTT99" s="8"/>
      <c r="UTU99" s="8"/>
      <c r="UTV99" s="8"/>
      <c r="UTW99" s="8"/>
      <c r="UTX99" s="8"/>
      <c r="UTY99" s="8"/>
      <c r="UTZ99" s="8"/>
      <c r="UUA99" s="8"/>
      <c r="UUB99" s="8"/>
      <c r="UUC99" s="8"/>
      <c r="UUD99" s="8"/>
      <c r="UUE99" s="8"/>
      <c r="UUF99" s="8"/>
      <c r="UUG99" s="8"/>
      <c r="UUH99" s="8"/>
      <c r="UUI99" s="8"/>
      <c r="UUJ99" s="8"/>
      <c r="UUK99" s="8"/>
      <c r="UUL99" s="8"/>
      <c r="UUM99" s="8"/>
      <c r="UUN99" s="8"/>
      <c r="UUO99" s="8"/>
      <c r="UUP99" s="8"/>
      <c r="UUQ99" s="8"/>
      <c r="UUR99" s="8"/>
      <c r="UUS99" s="8"/>
      <c r="UUT99" s="8"/>
      <c r="UUU99" s="8"/>
      <c r="UUV99" s="8"/>
      <c r="UUW99" s="8"/>
      <c r="UUX99" s="8"/>
      <c r="UUY99" s="8"/>
      <c r="UUZ99" s="8"/>
      <c r="UVA99" s="8"/>
      <c r="UVB99" s="8"/>
      <c r="UVC99" s="8"/>
      <c r="UVD99" s="8"/>
      <c r="UVE99" s="8"/>
      <c r="UVF99" s="8"/>
      <c r="UVG99" s="8"/>
      <c r="UVH99" s="8"/>
      <c r="UVI99" s="8"/>
      <c r="UVJ99" s="8"/>
      <c r="UVK99" s="8"/>
      <c r="UVL99" s="8"/>
      <c r="UVM99" s="8"/>
      <c r="UVN99" s="8"/>
      <c r="UVO99" s="8"/>
      <c r="UVP99" s="8"/>
      <c r="UVQ99" s="8"/>
      <c r="UVR99" s="8"/>
      <c r="UVS99" s="8"/>
      <c r="UVT99" s="8"/>
      <c r="UVU99" s="8"/>
      <c r="UVV99" s="8"/>
      <c r="UVW99" s="8"/>
      <c r="UVX99" s="8"/>
      <c r="UVY99" s="8"/>
      <c r="UVZ99" s="8"/>
      <c r="UWA99" s="8"/>
      <c r="UWB99" s="8"/>
      <c r="UWC99" s="8"/>
      <c r="UWD99" s="8"/>
      <c r="UWE99" s="8"/>
      <c r="UWF99" s="8"/>
      <c r="UWG99" s="8"/>
      <c r="UWH99" s="8"/>
      <c r="UWI99" s="8"/>
      <c r="UWJ99" s="8"/>
      <c r="UWK99" s="8"/>
      <c r="UWL99" s="8"/>
      <c r="UWM99" s="8"/>
      <c r="UWN99" s="8"/>
      <c r="UWO99" s="8"/>
      <c r="UWP99" s="8"/>
      <c r="UWQ99" s="8"/>
      <c r="UWR99" s="8"/>
      <c r="UWS99" s="8"/>
      <c r="UWT99" s="8"/>
      <c r="UWU99" s="8"/>
      <c r="UWV99" s="8"/>
      <c r="UWW99" s="8"/>
      <c r="UWX99" s="8"/>
      <c r="UWY99" s="8"/>
      <c r="UWZ99" s="8"/>
      <c r="UXA99" s="8"/>
      <c r="UXB99" s="8"/>
      <c r="UXC99" s="8"/>
      <c r="UXD99" s="8"/>
      <c r="UXE99" s="8"/>
      <c r="UXF99" s="8"/>
      <c r="UXG99" s="8"/>
      <c r="UXH99" s="8"/>
      <c r="UXI99" s="8"/>
      <c r="UXJ99" s="8"/>
      <c r="UXK99" s="8"/>
      <c r="UXL99" s="8"/>
      <c r="UXM99" s="8"/>
      <c r="UXN99" s="8"/>
      <c r="UXO99" s="8"/>
      <c r="UXP99" s="8"/>
      <c r="UXQ99" s="8"/>
      <c r="UXR99" s="8"/>
      <c r="UXS99" s="8"/>
      <c r="UXT99" s="8"/>
      <c r="UXU99" s="8"/>
      <c r="UXV99" s="8"/>
      <c r="UXW99" s="8"/>
      <c r="UXX99" s="8"/>
      <c r="UXY99" s="8"/>
      <c r="UXZ99" s="8"/>
      <c r="UYA99" s="8"/>
      <c r="UYB99" s="8"/>
      <c r="UYC99" s="8"/>
      <c r="UYD99" s="8"/>
      <c r="UYE99" s="8"/>
      <c r="UYF99" s="8"/>
      <c r="UYG99" s="8"/>
      <c r="UYH99" s="8"/>
      <c r="UYI99" s="8"/>
      <c r="UYJ99" s="8"/>
      <c r="UYK99" s="8"/>
      <c r="UYL99" s="8"/>
      <c r="UYM99" s="8"/>
      <c r="UYN99" s="8"/>
      <c r="UYO99" s="8"/>
      <c r="UYP99" s="8"/>
      <c r="UYQ99" s="8"/>
      <c r="UYR99" s="8"/>
      <c r="UYS99" s="8"/>
      <c r="UYT99" s="8"/>
      <c r="UYU99" s="8"/>
      <c r="UYV99" s="8"/>
      <c r="UYW99" s="8"/>
      <c r="UYX99" s="8"/>
      <c r="UYY99" s="8"/>
      <c r="UYZ99" s="8"/>
      <c r="UZA99" s="8"/>
      <c r="UZB99" s="8"/>
      <c r="UZC99" s="8"/>
      <c r="UZD99" s="8"/>
      <c r="UZE99" s="8"/>
      <c r="UZF99" s="8"/>
      <c r="UZG99" s="8"/>
      <c r="UZH99" s="8"/>
      <c r="UZI99" s="8"/>
      <c r="UZJ99" s="8"/>
      <c r="UZK99" s="8"/>
      <c r="UZL99" s="8"/>
      <c r="UZM99" s="8"/>
      <c r="UZN99" s="8"/>
      <c r="UZO99" s="8"/>
      <c r="UZP99" s="8"/>
      <c r="UZQ99" s="8"/>
      <c r="UZR99" s="8"/>
      <c r="UZS99" s="8"/>
      <c r="UZT99" s="8"/>
      <c r="UZU99" s="8"/>
      <c r="UZV99" s="8"/>
      <c r="UZW99" s="8"/>
      <c r="UZX99" s="8"/>
      <c r="UZY99" s="8"/>
      <c r="UZZ99" s="8"/>
      <c r="VAA99" s="8"/>
      <c r="VAB99" s="8"/>
      <c r="VAC99" s="8"/>
      <c r="VAD99" s="8"/>
      <c r="VAE99" s="8"/>
      <c r="VAF99" s="8"/>
      <c r="VAG99" s="8"/>
      <c r="VAH99" s="8"/>
      <c r="VAI99" s="8"/>
      <c r="VAJ99" s="8"/>
      <c r="VAK99" s="8"/>
      <c r="VAL99" s="8"/>
      <c r="VAM99" s="8"/>
      <c r="VAN99" s="8"/>
      <c r="VAO99" s="8"/>
      <c r="VAP99" s="8"/>
      <c r="VAQ99" s="8"/>
      <c r="VAR99" s="8"/>
      <c r="VAS99" s="8"/>
      <c r="VAT99" s="8"/>
      <c r="VAU99" s="8"/>
      <c r="VAV99" s="8"/>
      <c r="VAW99" s="8"/>
      <c r="VAX99" s="8"/>
      <c r="VAY99" s="8"/>
      <c r="VAZ99" s="8"/>
      <c r="VBA99" s="8"/>
      <c r="VBB99" s="8"/>
      <c r="VBC99" s="8"/>
      <c r="VBD99" s="8"/>
      <c r="VBE99" s="8"/>
      <c r="VBF99" s="8"/>
      <c r="VBG99" s="8"/>
      <c r="VBH99" s="8"/>
      <c r="VBI99" s="8"/>
      <c r="VBJ99" s="8"/>
      <c r="VBK99" s="8"/>
      <c r="VBL99" s="8"/>
      <c r="VBM99" s="8"/>
      <c r="VBN99" s="8"/>
      <c r="VBO99" s="8"/>
      <c r="VBP99" s="8"/>
      <c r="VBQ99" s="8"/>
      <c r="VBR99" s="8"/>
      <c r="VBS99" s="8"/>
      <c r="VBT99" s="8"/>
      <c r="VBU99" s="8"/>
      <c r="VBV99" s="8"/>
      <c r="VBW99" s="8"/>
      <c r="VBX99" s="8"/>
      <c r="VBY99" s="8"/>
      <c r="VBZ99" s="8"/>
      <c r="VCA99" s="8"/>
      <c r="VCB99" s="8"/>
      <c r="VCC99" s="8"/>
      <c r="VCD99" s="8"/>
      <c r="VCE99" s="8"/>
      <c r="VCF99" s="8"/>
      <c r="VCG99" s="8"/>
      <c r="VCH99" s="8"/>
      <c r="VCI99" s="8"/>
      <c r="VCJ99" s="8"/>
      <c r="VCK99" s="8"/>
      <c r="VCL99" s="8"/>
      <c r="VCM99" s="8"/>
      <c r="VCN99" s="8"/>
      <c r="VCO99" s="8"/>
      <c r="VCP99" s="8"/>
      <c r="VCQ99" s="8"/>
      <c r="VCR99" s="8"/>
      <c r="VCS99" s="8"/>
      <c r="VCT99" s="8"/>
      <c r="VCU99" s="8"/>
      <c r="VCV99" s="8"/>
      <c r="VCW99" s="8"/>
      <c r="VCX99" s="8"/>
      <c r="VCY99" s="8"/>
      <c r="VCZ99" s="8"/>
      <c r="VDA99" s="8"/>
      <c r="VDB99" s="8"/>
      <c r="VDC99" s="8"/>
      <c r="VDD99" s="8"/>
      <c r="VDE99" s="8"/>
      <c r="VDF99" s="8"/>
      <c r="VDG99" s="8"/>
      <c r="VDH99" s="8"/>
      <c r="VDI99" s="8"/>
      <c r="VDJ99" s="8"/>
      <c r="VDK99" s="8"/>
      <c r="VDL99" s="8"/>
      <c r="VDM99" s="8"/>
      <c r="VDN99" s="8"/>
      <c r="VDO99" s="8"/>
      <c r="VDP99" s="8"/>
      <c r="VDQ99" s="8"/>
      <c r="VDR99" s="8"/>
      <c r="VDS99" s="8"/>
      <c r="VDT99" s="8"/>
      <c r="VDU99" s="8"/>
      <c r="VDV99" s="8"/>
      <c r="VDW99" s="8"/>
      <c r="VDX99" s="8"/>
      <c r="VDY99" s="8"/>
      <c r="VDZ99" s="8"/>
      <c r="VEA99" s="8"/>
      <c r="VEB99" s="8"/>
      <c r="VEC99" s="8"/>
      <c r="VED99" s="8"/>
      <c r="VEE99" s="8"/>
      <c r="VEF99" s="8"/>
      <c r="VEG99" s="8"/>
      <c r="VEH99" s="8"/>
      <c r="VEI99" s="8"/>
      <c r="VEJ99" s="8"/>
      <c r="VEK99" s="8"/>
      <c r="VEL99" s="8"/>
      <c r="VEM99" s="8"/>
      <c r="VEN99" s="8"/>
      <c r="VEO99" s="8"/>
      <c r="VEP99" s="8"/>
      <c r="VEQ99" s="8"/>
      <c r="VER99" s="8"/>
      <c r="VES99" s="8"/>
      <c r="VET99" s="8"/>
      <c r="VEU99" s="8"/>
      <c r="VEV99" s="8"/>
      <c r="VEW99" s="8"/>
      <c r="VEX99" s="8"/>
      <c r="VEY99" s="8"/>
      <c r="VEZ99" s="8"/>
      <c r="VFA99" s="8"/>
      <c r="VFB99" s="8"/>
      <c r="VFC99" s="8"/>
      <c r="VFD99" s="8"/>
      <c r="VFE99" s="8"/>
      <c r="VFF99" s="8"/>
      <c r="VFG99" s="8"/>
      <c r="VFH99" s="8"/>
      <c r="VFI99" s="8"/>
      <c r="VFJ99" s="8"/>
      <c r="VFK99" s="8"/>
      <c r="VFL99" s="8"/>
      <c r="VFM99" s="8"/>
      <c r="VFN99" s="8"/>
      <c r="VFO99" s="8"/>
      <c r="VFP99" s="8"/>
      <c r="VFQ99" s="8"/>
      <c r="VFR99" s="8"/>
      <c r="VFS99" s="8"/>
      <c r="VFT99" s="8"/>
      <c r="VFU99" s="8"/>
      <c r="VFV99" s="8"/>
      <c r="VFW99" s="8"/>
      <c r="VFX99" s="8"/>
      <c r="VFY99" s="8"/>
      <c r="VFZ99" s="8"/>
      <c r="VGA99" s="8"/>
      <c r="VGB99" s="8"/>
      <c r="VGC99" s="8"/>
      <c r="VGD99" s="8"/>
      <c r="VGE99" s="8"/>
      <c r="VGF99" s="8"/>
      <c r="VGG99" s="8"/>
      <c r="VGH99" s="8"/>
      <c r="VGI99" s="8"/>
      <c r="VGJ99" s="8"/>
      <c r="VGK99" s="8"/>
      <c r="VGL99" s="8"/>
      <c r="VGM99" s="8"/>
      <c r="VGN99" s="8"/>
      <c r="VGO99" s="8"/>
      <c r="VGP99" s="8"/>
      <c r="VGQ99" s="8"/>
      <c r="VGR99" s="8"/>
      <c r="VGS99" s="8"/>
      <c r="VGT99" s="8"/>
      <c r="VGU99" s="8"/>
      <c r="VGV99" s="8"/>
      <c r="VGW99" s="8"/>
      <c r="VGX99" s="8"/>
      <c r="VGY99" s="8"/>
      <c r="VGZ99" s="8"/>
      <c r="VHA99" s="8"/>
      <c r="VHB99" s="8"/>
      <c r="VHC99" s="8"/>
      <c r="VHD99" s="8"/>
      <c r="VHE99" s="8"/>
      <c r="VHF99" s="8"/>
      <c r="VHG99" s="8"/>
      <c r="VHH99" s="8"/>
      <c r="VHI99" s="8"/>
      <c r="VHJ99" s="8"/>
      <c r="VHK99" s="8"/>
      <c r="VHL99" s="8"/>
      <c r="VHM99" s="8"/>
      <c r="VHN99" s="8"/>
      <c r="VHO99" s="8"/>
      <c r="VHP99" s="8"/>
      <c r="VHQ99" s="8"/>
      <c r="VHR99" s="8"/>
      <c r="VHS99" s="8"/>
      <c r="VHT99" s="8"/>
      <c r="VHU99" s="8"/>
      <c r="VHV99" s="8"/>
      <c r="VHW99" s="8"/>
      <c r="VHX99" s="8"/>
      <c r="VHY99" s="8"/>
      <c r="VHZ99" s="8"/>
      <c r="VIA99" s="8"/>
      <c r="VIB99" s="8"/>
      <c r="VIC99" s="8"/>
      <c r="VID99" s="8"/>
      <c r="VIE99" s="8"/>
      <c r="VIF99" s="8"/>
      <c r="VIG99" s="8"/>
      <c r="VIH99" s="8"/>
      <c r="VII99" s="8"/>
      <c r="VIJ99" s="8"/>
      <c r="VIK99" s="8"/>
      <c r="VIL99" s="8"/>
      <c r="VIM99" s="8"/>
      <c r="VIN99" s="8"/>
      <c r="VIO99" s="8"/>
      <c r="VIP99" s="8"/>
      <c r="VIQ99" s="8"/>
      <c r="VIR99" s="8"/>
      <c r="VIS99" s="8"/>
      <c r="VIT99" s="8"/>
      <c r="VIU99" s="8"/>
      <c r="VIV99" s="8"/>
      <c r="VIW99" s="8"/>
      <c r="VIX99" s="8"/>
      <c r="VIY99" s="8"/>
      <c r="VIZ99" s="8"/>
      <c r="VJA99" s="8"/>
      <c r="VJB99" s="8"/>
      <c r="VJC99" s="8"/>
      <c r="VJD99" s="8"/>
      <c r="VJE99" s="8"/>
      <c r="VJF99" s="8"/>
      <c r="VJG99" s="8"/>
      <c r="VJH99" s="8"/>
      <c r="VJI99" s="8"/>
      <c r="VJJ99" s="8"/>
      <c r="VJK99" s="8"/>
      <c r="VJL99" s="8"/>
      <c r="VJM99" s="8"/>
      <c r="VJN99" s="8"/>
      <c r="VJO99" s="8"/>
      <c r="VJP99" s="8"/>
      <c r="VJQ99" s="8"/>
      <c r="VJR99" s="8"/>
      <c r="VJS99" s="8"/>
      <c r="VJT99" s="8"/>
      <c r="VJU99" s="8"/>
      <c r="VJV99" s="8"/>
      <c r="VJW99" s="8"/>
      <c r="VJX99" s="8"/>
      <c r="VJY99" s="8"/>
      <c r="VJZ99" s="8"/>
      <c r="VKA99" s="8"/>
      <c r="VKB99" s="8"/>
      <c r="VKC99" s="8"/>
      <c r="VKD99" s="8"/>
      <c r="VKE99" s="8"/>
      <c r="VKF99" s="8"/>
      <c r="VKG99" s="8"/>
      <c r="VKH99" s="8"/>
      <c r="VKI99" s="8"/>
      <c r="VKJ99" s="8"/>
      <c r="VKK99" s="8"/>
      <c r="VKL99" s="8"/>
      <c r="VKM99" s="8"/>
      <c r="VKN99" s="8"/>
      <c r="VKO99" s="8"/>
      <c r="VKP99" s="8"/>
      <c r="VKQ99" s="8"/>
      <c r="VKR99" s="8"/>
      <c r="VKS99" s="8"/>
      <c r="VKT99" s="8"/>
      <c r="VKU99" s="8"/>
      <c r="VKV99" s="8"/>
      <c r="VKW99" s="8"/>
      <c r="VKX99" s="8"/>
      <c r="VKY99" s="8"/>
      <c r="VKZ99" s="8"/>
      <c r="VLA99" s="8"/>
      <c r="VLB99" s="8"/>
      <c r="VLC99" s="8"/>
      <c r="VLD99" s="8"/>
      <c r="VLE99" s="8"/>
      <c r="VLF99" s="8"/>
      <c r="VLG99" s="8"/>
      <c r="VLH99" s="8"/>
      <c r="VLI99" s="8"/>
      <c r="VLJ99" s="8"/>
      <c r="VLK99" s="8"/>
      <c r="VLL99" s="8"/>
      <c r="VLM99" s="8"/>
      <c r="VLN99" s="8"/>
      <c r="VLO99" s="8"/>
      <c r="VLP99" s="8"/>
      <c r="VLQ99" s="8"/>
      <c r="VLR99" s="8"/>
      <c r="VLS99" s="8"/>
      <c r="VLT99" s="8"/>
      <c r="VLU99" s="8"/>
      <c r="VLV99" s="8"/>
      <c r="VLW99" s="8"/>
      <c r="VLX99" s="8"/>
      <c r="VLY99" s="8"/>
      <c r="VLZ99" s="8"/>
      <c r="VMA99" s="8"/>
      <c r="VMB99" s="8"/>
      <c r="VMC99" s="8"/>
      <c r="VMD99" s="8"/>
      <c r="VME99" s="8"/>
      <c r="VMF99" s="8"/>
      <c r="VMG99" s="8"/>
      <c r="VMH99" s="8"/>
      <c r="VMI99" s="8"/>
      <c r="VMJ99" s="8"/>
      <c r="VMK99" s="8"/>
      <c r="VML99" s="8"/>
      <c r="VMM99" s="8"/>
      <c r="VMN99" s="8"/>
      <c r="VMO99" s="8"/>
      <c r="VMP99" s="8"/>
      <c r="VMQ99" s="8"/>
      <c r="VMR99" s="8"/>
      <c r="VMS99" s="8"/>
      <c r="VMT99" s="8"/>
      <c r="VMU99" s="8"/>
      <c r="VMV99" s="8"/>
      <c r="VMW99" s="8"/>
      <c r="VMX99" s="8"/>
      <c r="VMY99" s="8"/>
      <c r="VMZ99" s="8"/>
      <c r="VNA99" s="8"/>
      <c r="VNB99" s="8"/>
      <c r="VNC99" s="8"/>
      <c r="VND99" s="8"/>
      <c r="VNE99" s="8"/>
      <c r="VNF99" s="8"/>
      <c r="VNG99" s="8"/>
      <c r="VNH99" s="8"/>
      <c r="VNI99" s="8"/>
      <c r="VNJ99" s="8"/>
      <c r="VNK99" s="8"/>
      <c r="VNL99" s="8"/>
      <c r="VNM99" s="8"/>
      <c r="VNN99" s="8"/>
      <c r="VNO99" s="8"/>
      <c r="VNP99" s="8"/>
      <c r="VNQ99" s="8"/>
      <c r="VNR99" s="8"/>
      <c r="VNS99" s="8"/>
      <c r="VNT99" s="8"/>
      <c r="VNU99" s="8"/>
      <c r="VNV99" s="8"/>
      <c r="VNW99" s="8"/>
      <c r="VNX99" s="8"/>
      <c r="VNY99" s="8"/>
      <c r="VNZ99" s="8"/>
      <c r="VOA99" s="8"/>
      <c r="VOB99" s="8"/>
      <c r="VOC99" s="8"/>
      <c r="VOD99" s="8"/>
      <c r="VOE99" s="8"/>
      <c r="VOF99" s="8"/>
      <c r="VOG99" s="8"/>
      <c r="VOH99" s="8"/>
      <c r="VOI99" s="8"/>
      <c r="VOJ99" s="8"/>
      <c r="VOK99" s="8"/>
      <c r="VOL99" s="8"/>
      <c r="VOM99" s="8"/>
      <c r="VON99" s="8"/>
      <c r="VOO99" s="8"/>
      <c r="VOP99" s="8"/>
      <c r="VOQ99" s="8"/>
      <c r="VOR99" s="8"/>
      <c r="VOS99" s="8"/>
      <c r="VOT99" s="8"/>
      <c r="VOU99" s="8"/>
      <c r="VOV99" s="8"/>
      <c r="VOW99" s="8"/>
      <c r="VOX99" s="8"/>
      <c r="VOY99" s="8"/>
      <c r="VOZ99" s="8"/>
      <c r="VPA99" s="8"/>
      <c r="VPB99" s="8"/>
      <c r="VPC99" s="8"/>
      <c r="VPD99" s="8"/>
      <c r="VPE99" s="8"/>
      <c r="VPF99" s="8"/>
      <c r="VPG99" s="8"/>
      <c r="VPH99" s="8"/>
      <c r="VPI99" s="8"/>
      <c r="VPJ99" s="8"/>
      <c r="VPK99" s="8"/>
      <c r="VPL99" s="8"/>
      <c r="VPM99" s="8"/>
      <c r="VPN99" s="8"/>
      <c r="VPO99" s="8"/>
      <c r="VPP99" s="8"/>
      <c r="VPQ99" s="8"/>
      <c r="VPR99" s="8"/>
      <c r="VPS99" s="8"/>
      <c r="VPT99" s="8"/>
      <c r="VPU99" s="8"/>
      <c r="VPV99" s="8"/>
      <c r="VPW99" s="8"/>
      <c r="VPX99" s="8"/>
      <c r="VPY99" s="8"/>
      <c r="VPZ99" s="8"/>
      <c r="VQA99" s="8"/>
      <c r="VQB99" s="8"/>
      <c r="VQC99" s="8"/>
      <c r="VQD99" s="8"/>
      <c r="VQE99" s="8"/>
      <c r="VQF99" s="8"/>
      <c r="VQG99" s="8"/>
      <c r="VQH99" s="8"/>
      <c r="VQI99" s="8"/>
      <c r="VQJ99" s="8"/>
      <c r="VQK99" s="8"/>
      <c r="VQL99" s="8"/>
      <c r="VQM99" s="8"/>
      <c r="VQN99" s="8"/>
      <c r="VQO99" s="8"/>
      <c r="VQP99" s="8"/>
      <c r="VQQ99" s="8"/>
      <c r="VQR99" s="8"/>
      <c r="VQS99" s="8"/>
      <c r="VQT99" s="8"/>
      <c r="VQU99" s="8"/>
      <c r="VQV99" s="8"/>
      <c r="VQW99" s="8"/>
      <c r="VQX99" s="8"/>
      <c r="VQY99" s="8"/>
      <c r="VQZ99" s="8"/>
      <c r="VRA99" s="8"/>
      <c r="VRB99" s="8"/>
      <c r="VRC99" s="8"/>
      <c r="VRD99" s="8"/>
      <c r="VRE99" s="8"/>
      <c r="VRF99" s="8"/>
      <c r="VRG99" s="8"/>
      <c r="VRH99" s="8"/>
      <c r="VRI99" s="8"/>
      <c r="VRJ99" s="8"/>
      <c r="VRK99" s="8"/>
      <c r="VRL99" s="8"/>
      <c r="VRM99" s="8"/>
      <c r="VRN99" s="8"/>
      <c r="VRO99" s="8"/>
      <c r="VRP99" s="8"/>
      <c r="VRQ99" s="8"/>
      <c r="VRR99" s="8"/>
      <c r="VRS99" s="8"/>
      <c r="VRT99" s="8"/>
      <c r="VRU99" s="8"/>
      <c r="VRV99" s="8"/>
      <c r="VRW99" s="8"/>
      <c r="VRX99" s="8"/>
      <c r="VRY99" s="8"/>
      <c r="VRZ99" s="8"/>
      <c r="VSA99" s="8"/>
      <c r="VSB99" s="8"/>
      <c r="VSC99" s="8"/>
      <c r="VSD99" s="8"/>
      <c r="VSE99" s="8"/>
      <c r="VSF99" s="8"/>
      <c r="VSG99" s="8"/>
      <c r="VSH99" s="8"/>
      <c r="VSI99" s="8"/>
      <c r="VSJ99" s="8"/>
      <c r="VSK99" s="8"/>
      <c r="VSL99" s="8"/>
      <c r="VSM99" s="8"/>
      <c r="VSN99" s="8"/>
      <c r="VSO99" s="8"/>
      <c r="VSP99" s="8"/>
      <c r="VSQ99" s="8"/>
      <c r="VSR99" s="8"/>
      <c r="VSS99" s="8"/>
      <c r="VST99" s="8"/>
      <c r="VSU99" s="8"/>
      <c r="VSV99" s="8"/>
      <c r="VSW99" s="8"/>
      <c r="VSX99" s="8"/>
      <c r="VSY99" s="8"/>
      <c r="VSZ99" s="8"/>
      <c r="VTA99" s="8"/>
      <c r="VTB99" s="8"/>
      <c r="VTC99" s="8"/>
      <c r="VTD99" s="8"/>
      <c r="VTE99" s="8"/>
      <c r="VTF99" s="8"/>
      <c r="VTG99" s="8"/>
      <c r="VTH99" s="8"/>
      <c r="VTI99" s="8"/>
      <c r="VTJ99" s="8"/>
      <c r="VTK99" s="8"/>
      <c r="VTL99" s="8"/>
      <c r="VTM99" s="8"/>
      <c r="VTN99" s="8"/>
      <c r="VTO99" s="8"/>
      <c r="VTP99" s="8"/>
      <c r="VTQ99" s="8"/>
      <c r="VTR99" s="8"/>
      <c r="VTS99" s="8"/>
      <c r="VTT99" s="8"/>
      <c r="VTU99" s="8"/>
      <c r="VTV99" s="8"/>
      <c r="VTW99" s="8"/>
      <c r="VTX99" s="8"/>
      <c r="VTY99" s="8"/>
      <c r="VTZ99" s="8"/>
      <c r="VUA99" s="8"/>
      <c r="VUB99" s="8"/>
      <c r="VUC99" s="8"/>
      <c r="VUD99" s="8"/>
      <c r="VUE99" s="8"/>
      <c r="VUF99" s="8"/>
      <c r="VUG99" s="8"/>
      <c r="VUH99" s="8"/>
      <c r="VUI99" s="8"/>
      <c r="VUJ99" s="8"/>
      <c r="VUK99" s="8"/>
      <c r="VUL99" s="8"/>
      <c r="VUM99" s="8"/>
      <c r="VUN99" s="8"/>
      <c r="VUO99" s="8"/>
      <c r="VUP99" s="8"/>
      <c r="VUQ99" s="8"/>
      <c r="VUR99" s="8"/>
      <c r="VUS99" s="8"/>
      <c r="VUT99" s="8"/>
      <c r="VUU99" s="8"/>
      <c r="VUV99" s="8"/>
      <c r="VUW99" s="8"/>
      <c r="VUX99" s="8"/>
      <c r="VUY99" s="8"/>
      <c r="VUZ99" s="8"/>
      <c r="VVA99" s="8"/>
      <c r="VVB99" s="8"/>
      <c r="VVC99" s="8"/>
      <c r="VVD99" s="8"/>
      <c r="VVE99" s="8"/>
      <c r="VVF99" s="8"/>
      <c r="VVG99" s="8"/>
      <c r="VVH99" s="8"/>
      <c r="VVI99" s="8"/>
      <c r="VVJ99" s="8"/>
      <c r="VVK99" s="8"/>
      <c r="VVL99" s="8"/>
      <c r="VVM99" s="8"/>
      <c r="VVN99" s="8"/>
      <c r="VVO99" s="8"/>
      <c r="VVP99" s="8"/>
      <c r="VVQ99" s="8"/>
      <c r="VVR99" s="8"/>
      <c r="VVS99" s="8"/>
      <c r="VVT99" s="8"/>
      <c r="VVU99" s="8"/>
      <c r="VVV99" s="8"/>
      <c r="VVW99" s="8"/>
      <c r="VVX99" s="8"/>
      <c r="VVY99" s="8"/>
      <c r="VVZ99" s="8"/>
      <c r="VWA99" s="8"/>
      <c r="VWB99" s="8"/>
      <c r="VWC99" s="8"/>
      <c r="VWD99" s="8"/>
      <c r="VWE99" s="8"/>
      <c r="VWF99" s="8"/>
      <c r="VWG99" s="8"/>
      <c r="VWH99" s="8"/>
      <c r="VWI99" s="8"/>
      <c r="VWJ99" s="8"/>
      <c r="VWK99" s="8"/>
      <c r="VWL99" s="8"/>
      <c r="VWM99" s="8"/>
      <c r="VWN99" s="8"/>
      <c r="VWO99" s="8"/>
      <c r="VWP99" s="8"/>
      <c r="VWQ99" s="8"/>
      <c r="VWR99" s="8"/>
      <c r="VWS99" s="8"/>
      <c r="VWT99" s="8"/>
      <c r="VWU99" s="8"/>
      <c r="VWV99" s="8"/>
      <c r="VWW99" s="8"/>
      <c r="VWX99" s="8"/>
      <c r="VWY99" s="8"/>
      <c r="VWZ99" s="8"/>
      <c r="VXA99" s="8"/>
      <c r="VXB99" s="8"/>
      <c r="VXC99" s="8"/>
      <c r="VXD99" s="8"/>
      <c r="VXE99" s="8"/>
      <c r="VXF99" s="8"/>
      <c r="VXG99" s="8"/>
      <c r="VXH99" s="8"/>
      <c r="VXI99" s="8"/>
      <c r="VXJ99" s="8"/>
      <c r="VXK99" s="8"/>
      <c r="VXL99" s="8"/>
      <c r="VXM99" s="8"/>
      <c r="VXN99" s="8"/>
      <c r="VXO99" s="8"/>
      <c r="VXP99" s="8"/>
      <c r="VXQ99" s="8"/>
      <c r="VXR99" s="8"/>
      <c r="VXS99" s="8"/>
      <c r="VXT99" s="8"/>
      <c r="VXU99" s="8"/>
      <c r="VXV99" s="8"/>
      <c r="VXW99" s="8"/>
      <c r="VXX99" s="8"/>
      <c r="VXY99" s="8"/>
      <c r="VXZ99" s="8"/>
      <c r="VYA99" s="8"/>
      <c r="VYB99" s="8"/>
      <c r="VYC99" s="8"/>
      <c r="VYD99" s="8"/>
      <c r="VYE99" s="8"/>
      <c r="VYF99" s="8"/>
      <c r="VYG99" s="8"/>
      <c r="VYH99" s="8"/>
      <c r="VYI99" s="8"/>
      <c r="VYJ99" s="8"/>
      <c r="VYK99" s="8"/>
      <c r="VYL99" s="8"/>
      <c r="VYM99" s="8"/>
      <c r="VYN99" s="8"/>
      <c r="VYO99" s="8"/>
      <c r="VYP99" s="8"/>
      <c r="VYQ99" s="8"/>
      <c r="VYR99" s="8"/>
      <c r="VYS99" s="8"/>
      <c r="VYT99" s="8"/>
      <c r="VYU99" s="8"/>
      <c r="VYV99" s="8"/>
      <c r="VYW99" s="8"/>
      <c r="VYX99" s="8"/>
      <c r="VYY99" s="8"/>
      <c r="VYZ99" s="8"/>
      <c r="VZA99" s="8"/>
      <c r="VZB99" s="8"/>
      <c r="VZC99" s="8"/>
      <c r="VZD99" s="8"/>
      <c r="VZE99" s="8"/>
      <c r="VZF99" s="8"/>
      <c r="VZG99" s="8"/>
      <c r="VZH99" s="8"/>
      <c r="VZI99" s="8"/>
      <c r="VZJ99" s="8"/>
      <c r="VZK99" s="8"/>
      <c r="VZL99" s="8"/>
      <c r="VZM99" s="8"/>
      <c r="VZN99" s="8"/>
      <c r="VZO99" s="8"/>
      <c r="VZP99" s="8"/>
      <c r="VZQ99" s="8"/>
      <c r="VZR99" s="8"/>
      <c r="VZS99" s="8"/>
      <c r="VZT99" s="8"/>
      <c r="VZU99" s="8"/>
      <c r="VZV99" s="8"/>
      <c r="VZW99" s="8"/>
      <c r="VZX99" s="8"/>
      <c r="VZY99" s="8"/>
      <c r="VZZ99" s="8"/>
      <c r="WAA99" s="8"/>
      <c r="WAB99" s="8"/>
      <c r="WAC99" s="8"/>
      <c r="WAD99" s="8"/>
      <c r="WAE99" s="8"/>
      <c r="WAF99" s="8"/>
      <c r="WAG99" s="8"/>
      <c r="WAH99" s="8"/>
      <c r="WAI99" s="8"/>
      <c r="WAJ99" s="8"/>
      <c r="WAK99" s="8"/>
      <c r="WAL99" s="8"/>
      <c r="WAM99" s="8"/>
      <c r="WAN99" s="8"/>
      <c r="WAO99" s="8"/>
      <c r="WAP99" s="8"/>
      <c r="WAQ99" s="8"/>
      <c r="WAR99" s="8"/>
      <c r="WAS99" s="8"/>
      <c r="WAT99" s="8"/>
      <c r="WAU99" s="8"/>
      <c r="WAV99" s="8"/>
      <c r="WAW99" s="8"/>
      <c r="WAX99" s="8"/>
      <c r="WAY99" s="8"/>
      <c r="WAZ99" s="8"/>
      <c r="WBA99" s="8"/>
      <c r="WBB99" s="8"/>
      <c r="WBC99" s="8"/>
      <c r="WBD99" s="8"/>
      <c r="WBE99" s="8"/>
      <c r="WBF99" s="8"/>
      <c r="WBG99" s="8"/>
      <c r="WBH99" s="8"/>
      <c r="WBI99" s="8"/>
      <c r="WBJ99" s="8"/>
      <c r="WBK99" s="8"/>
      <c r="WBL99" s="8"/>
      <c r="WBM99" s="8"/>
      <c r="WBN99" s="8"/>
      <c r="WBO99" s="8"/>
      <c r="WBP99" s="8"/>
      <c r="WBQ99" s="8"/>
      <c r="WBR99" s="8"/>
      <c r="WBS99" s="8"/>
      <c r="WBT99" s="8"/>
      <c r="WBU99" s="8"/>
      <c r="WBV99" s="8"/>
      <c r="WBW99" s="8"/>
      <c r="WBX99" s="8"/>
      <c r="WBY99" s="8"/>
      <c r="WBZ99" s="8"/>
      <c r="WCA99" s="8"/>
      <c r="WCB99" s="8"/>
      <c r="WCC99" s="8"/>
      <c r="WCD99" s="8"/>
      <c r="WCE99" s="8"/>
      <c r="WCF99" s="8"/>
      <c r="WCG99" s="8"/>
      <c r="WCH99" s="8"/>
      <c r="WCI99" s="8"/>
      <c r="WCJ99" s="8"/>
      <c r="WCK99" s="8"/>
      <c r="WCL99" s="8"/>
      <c r="WCM99" s="8"/>
      <c r="WCN99" s="8"/>
      <c r="WCO99" s="8"/>
      <c r="WCP99" s="8"/>
      <c r="WCQ99" s="8"/>
      <c r="WCR99" s="8"/>
      <c r="WCS99" s="8"/>
      <c r="WCT99" s="8"/>
      <c r="WCU99" s="8"/>
      <c r="WCV99" s="8"/>
      <c r="WCW99" s="8"/>
      <c r="WCX99" s="8"/>
      <c r="WCY99" s="8"/>
      <c r="WCZ99" s="8"/>
      <c r="WDA99" s="8"/>
      <c r="WDB99" s="8"/>
      <c r="WDC99" s="8"/>
      <c r="WDD99" s="8"/>
      <c r="WDE99" s="8"/>
      <c r="WDF99" s="8"/>
      <c r="WDG99" s="8"/>
      <c r="WDH99" s="8"/>
      <c r="WDI99" s="8"/>
      <c r="WDJ99" s="8"/>
      <c r="WDK99" s="8"/>
      <c r="WDL99" s="8"/>
      <c r="WDM99" s="8"/>
      <c r="WDN99" s="8"/>
      <c r="WDO99" s="8"/>
      <c r="WDP99" s="8"/>
      <c r="WDQ99" s="8"/>
      <c r="WDR99" s="8"/>
      <c r="WDS99" s="8"/>
      <c r="WDT99" s="8"/>
      <c r="WDU99" s="8"/>
      <c r="WDV99" s="8"/>
      <c r="WDW99" s="8"/>
      <c r="WDX99" s="8"/>
      <c r="WDY99" s="8"/>
      <c r="WDZ99" s="8"/>
      <c r="WEA99" s="8"/>
      <c r="WEB99" s="8"/>
      <c r="WEC99" s="8"/>
      <c r="WED99" s="8"/>
      <c r="WEE99" s="8"/>
      <c r="WEF99" s="8"/>
      <c r="WEG99" s="8"/>
      <c r="WEH99" s="8"/>
      <c r="WEI99" s="8"/>
      <c r="WEJ99" s="8"/>
      <c r="WEK99" s="8"/>
      <c r="WEL99" s="8"/>
      <c r="WEM99" s="8"/>
      <c r="WEN99" s="8"/>
      <c r="WEO99" s="8"/>
      <c r="WEP99" s="8"/>
      <c r="WEQ99" s="8"/>
      <c r="WER99" s="8"/>
      <c r="WES99" s="8"/>
      <c r="WET99" s="8"/>
      <c r="WEU99" s="8"/>
      <c r="WEV99" s="8"/>
      <c r="WEW99" s="8"/>
      <c r="WEX99" s="8"/>
      <c r="WEY99" s="8"/>
      <c r="WEZ99" s="8"/>
      <c r="WFA99" s="8"/>
      <c r="WFB99" s="8"/>
      <c r="WFC99" s="8"/>
      <c r="WFD99" s="8"/>
      <c r="WFE99" s="8"/>
      <c r="WFF99" s="8"/>
      <c r="WFG99" s="8"/>
      <c r="WFH99" s="8"/>
      <c r="WFI99" s="8"/>
      <c r="WFJ99" s="8"/>
      <c r="WFK99" s="8"/>
      <c r="WFL99" s="8"/>
      <c r="WFM99" s="8"/>
      <c r="WFN99" s="8"/>
      <c r="WFO99" s="8"/>
      <c r="WFP99" s="8"/>
      <c r="WFQ99" s="8"/>
      <c r="WFR99" s="8"/>
      <c r="WFS99" s="8"/>
      <c r="WFT99" s="8"/>
      <c r="WFU99" s="8"/>
      <c r="WFV99" s="8"/>
      <c r="WFW99" s="8"/>
      <c r="WFX99" s="8"/>
      <c r="WFY99" s="8"/>
      <c r="WFZ99" s="8"/>
      <c r="WGA99" s="8"/>
      <c r="WGB99" s="8"/>
      <c r="WGC99" s="8"/>
      <c r="WGD99" s="8"/>
      <c r="WGE99" s="8"/>
      <c r="WGF99" s="8"/>
      <c r="WGG99" s="8"/>
      <c r="WGH99" s="8"/>
      <c r="WGI99" s="8"/>
      <c r="WGJ99" s="8"/>
      <c r="WGK99" s="8"/>
      <c r="WGL99" s="8"/>
      <c r="WGM99" s="8"/>
      <c r="WGN99" s="8"/>
      <c r="WGO99" s="8"/>
      <c r="WGP99" s="8"/>
      <c r="WGQ99" s="8"/>
      <c r="WGR99" s="8"/>
      <c r="WGS99" s="8"/>
      <c r="WGT99" s="8"/>
      <c r="WGU99" s="8"/>
      <c r="WGV99" s="8"/>
      <c r="WGW99" s="8"/>
      <c r="WGX99" s="8"/>
      <c r="WGY99" s="8"/>
      <c r="WGZ99" s="8"/>
      <c r="WHA99" s="8"/>
      <c r="WHB99" s="8"/>
      <c r="WHC99" s="8"/>
      <c r="WHD99" s="8"/>
      <c r="WHE99" s="8"/>
      <c r="WHF99" s="8"/>
      <c r="WHG99" s="8"/>
      <c r="WHH99" s="8"/>
      <c r="WHI99" s="8"/>
      <c r="WHJ99" s="8"/>
      <c r="WHK99" s="8"/>
      <c r="WHL99" s="8"/>
      <c r="WHM99" s="8"/>
      <c r="WHN99" s="8"/>
      <c r="WHO99" s="8"/>
      <c r="WHP99" s="8"/>
      <c r="WHQ99" s="8"/>
      <c r="WHR99" s="8"/>
      <c r="WHS99" s="8"/>
      <c r="WHT99" s="8"/>
      <c r="WHU99" s="8"/>
      <c r="WHV99" s="8"/>
      <c r="WHW99" s="8"/>
      <c r="WHX99" s="8"/>
      <c r="WHY99" s="8"/>
      <c r="WHZ99" s="8"/>
      <c r="WIA99" s="8"/>
      <c r="WIB99" s="8"/>
      <c r="WIC99" s="8"/>
      <c r="WID99" s="8"/>
      <c r="WIE99" s="8"/>
      <c r="WIF99" s="8"/>
      <c r="WIG99" s="8"/>
      <c r="WIH99" s="8"/>
      <c r="WII99" s="8"/>
      <c r="WIJ99" s="8"/>
      <c r="WIK99" s="8"/>
      <c r="WIL99" s="8"/>
      <c r="WIM99" s="8"/>
      <c r="WIN99" s="8"/>
      <c r="WIO99" s="8"/>
      <c r="WIP99" s="8"/>
      <c r="WIQ99" s="8"/>
      <c r="WIR99" s="8"/>
      <c r="WIS99" s="8"/>
      <c r="WIT99" s="8"/>
      <c r="WIU99" s="8"/>
      <c r="WIV99" s="8"/>
      <c r="WIW99" s="8"/>
      <c r="WIX99" s="8"/>
      <c r="WIY99" s="8"/>
      <c r="WIZ99" s="8"/>
      <c r="WJA99" s="8"/>
      <c r="WJB99" s="8"/>
      <c r="WJC99" s="8"/>
      <c r="WJD99" s="8"/>
      <c r="WJE99" s="8"/>
      <c r="WJF99" s="8"/>
      <c r="WJG99" s="8"/>
      <c r="WJH99" s="8"/>
      <c r="WJI99" s="8"/>
      <c r="WJJ99" s="8"/>
      <c r="WJK99" s="8"/>
      <c r="WJL99" s="8"/>
      <c r="WJM99" s="8"/>
      <c r="WJN99" s="8"/>
      <c r="WJO99" s="8"/>
      <c r="WJP99" s="8"/>
      <c r="WJQ99" s="8"/>
      <c r="WJR99" s="8"/>
      <c r="WJS99" s="8"/>
      <c r="WJT99" s="8"/>
      <c r="WJU99" s="8"/>
      <c r="WJV99" s="8"/>
      <c r="WJW99" s="8"/>
      <c r="WJX99" s="8"/>
      <c r="WJY99" s="8"/>
      <c r="WJZ99" s="8"/>
      <c r="WKA99" s="8"/>
      <c r="WKB99" s="8"/>
      <c r="WKC99" s="8"/>
      <c r="WKD99" s="8"/>
      <c r="WKE99" s="8"/>
      <c r="WKF99" s="8"/>
      <c r="WKG99" s="8"/>
      <c r="WKH99" s="8"/>
      <c r="WKI99" s="8"/>
      <c r="WKJ99" s="8"/>
      <c r="WKK99" s="8"/>
      <c r="WKL99" s="8"/>
      <c r="WKM99" s="8"/>
      <c r="WKN99" s="8"/>
      <c r="WKO99" s="8"/>
      <c r="WKP99" s="8"/>
      <c r="WKQ99" s="8"/>
      <c r="WKR99" s="8"/>
      <c r="WKS99" s="8"/>
      <c r="WKT99" s="8"/>
      <c r="WKU99" s="8"/>
      <c r="WKV99" s="8"/>
      <c r="WKW99" s="8"/>
      <c r="WKX99" s="8"/>
      <c r="WKY99" s="8"/>
      <c r="WKZ99" s="8"/>
      <c r="WLA99" s="8"/>
      <c r="WLB99" s="8"/>
      <c r="WLC99" s="8"/>
      <c r="WLD99" s="8"/>
      <c r="WLE99" s="8"/>
      <c r="WLF99" s="8"/>
      <c r="WLG99" s="8"/>
      <c r="WLH99" s="8"/>
      <c r="WLI99" s="8"/>
      <c r="WLJ99" s="8"/>
      <c r="WLK99" s="8"/>
      <c r="WLL99" s="8"/>
      <c r="WLM99" s="8"/>
      <c r="WLN99" s="8"/>
      <c r="WLO99" s="8"/>
      <c r="WLP99" s="8"/>
      <c r="WLQ99" s="8"/>
      <c r="WLR99" s="8"/>
      <c r="WLS99" s="8"/>
      <c r="WLT99" s="8"/>
      <c r="WLU99" s="8"/>
      <c r="WLV99" s="8"/>
      <c r="WLW99" s="8"/>
      <c r="WLX99" s="8"/>
      <c r="WLY99" s="8"/>
      <c r="WLZ99" s="8"/>
      <c r="WMA99" s="8"/>
      <c r="WMB99" s="8"/>
      <c r="WMC99" s="8"/>
      <c r="WMD99" s="8"/>
      <c r="WME99" s="8"/>
      <c r="WMF99" s="8"/>
      <c r="WMG99" s="8"/>
      <c r="WMH99" s="8"/>
      <c r="WMI99" s="8"/>
      <c r="WMJ99" s="8"/>
      <c r="WMK99" s="8"/>
      <c r="WML99" s="8"/>
      <c r="WMM99" s="8"/>
      <c r="WMN99" s="8"/>
      <c r="WMO99" s="8"/>
      <c r="WMP99" s="8"/>
      <c r="WMQ99" s="8"/>
      <c r="WMR99" s="8"/>
      <c r="WMS99" s="8"/>
      <c r="WMT99" s="8"/>
      <c r="WMU99" s="8"/>
      <c r="WMV99" s="8"/>
      <c r="WMW99" s="8"/>
      <c r="WMX99" s="8"/>
      <c r="WMY99" s="8"/>
      <c r="WMZ99" s="8"/>
      <c r="WNA99" s="8"/>
      <c r="WNB99" s="8"/>
      <c r="WNC99" s="8"/>
      <c r="WND99" s="8"/>
      <c r="WNE99" s="8"/>
      <c r="WNF99" s="8"/>
      <c r="WNG99" s="8"/>
      <c r="WNH99" s="8"/>
      <c r="WNI99" s="8"/>
      <c r="WNJ99" s="8"/>
      <c r="WNK99" s="8"/>
      <c r="WNL99" s="8"/>
      <c r="WNM99" s="8"/>
      <c r="WNN99" s="8"/>
      <c r="WNO99" s="8"/>
      <c r="WNP99" s="8"/>
      <c r="WNQ99" s="8"/>
      <c r="WNR99" s="8"/>
      <c r="WNS99" s="8"/>
      <c r="WNT99" s="8"/>
      <c r="WNU99" s="8"/>
      <c r="WNV99" s="8"/>
      <c r="WNW99" s="8"/>
      <c r="WNX99" s="8"/>
      <c r="WNY99" s="8"/>
      <c r="WNZ99" s="8"/>
      <c r="WOA99" s="8"/>
      <c r="WOB99" s="8"/>
      <c r="WOC99" s="8"/>
      <c r="WOD99" s="8"/>
      <c r="WOE99" s="8"/>
      <c r="WOF99" s="8"/>
      <c r="WOG99" s="8"/>
      <c r="WOH99" s="8"/>
      <c r="WOI99" s="8"/>
      <c r="WOJ99" s="8"/>
      <c r="WOK99" s="8"/>
      <c r="WOL99" s="8"/>
      <c r="WOM99" s="8"/>
      <c r="WON99" s="8"/>
      <c r="WOO99" s="8"/>
      <c r="WOP99" s="8"/>
      <c r="WOQ99" s="8"/>
      <c r="WOR99" s="8"/>
      <c r="WOS99" s="8"/>
      <c r="WOT99" s="8"/>
      <c r="WOU99" s="8"/>
      <c r="WOV99" s="8"/>
      <c r="WOW99" s="8"/>
      <c r="WOX99" s="8"/>
      <c r="WOY99" s="8"/>
      <c r="WOZ99" s="8"/>
      <c r="WPA99" s="8"/>
      <c r="WPB99" s="8"/>
      <c r="WPC99" s="8"/>
      <c r="WPD99" s="8"/>
      <c r="WPE99" s="8"/>
      <c r="WPF99" s="8"/>
      <c r="WPG99" s="8"/>
      <c r="WPH99" s="8"/>
      <c r="WPI99" s="8"/>
      <c r="WPJ99" s="8"/>
      <c r="WPK99" s="8"/>
      <c r="WPL99" s="8"/>
      <c r="WPM99" s="8"/>
      <c r="WPN99" s="8"/>
      <c r="WPO99" s="8"/>
      <c r="WPP99" s="8"/>
      <c r="WPQ99" s="8"/>
      <c r="WPR99" s="8"/>
      <c r="WPS99" s="8"/>
      <c r="WPT99" s="8"/>
      <c r="WPU99" s="8"/>
      <c r="WPV99" s="8"/>
      <c r="WPW99" s="8"/>
      <c r="WPX99" s="8"/>
      <c r="WPY99" s="8"/>
      <c r="WPZ99" s="8"/>
      <c r="WQA99" s="8"/>
      <c r="WQB99" s="8"/>
      <c r="WQC99" s="8"/>
      <c r="WQD99" s="8"/>
      <c r="WQE99" s="8"/>
      <c r="WQF99" s="8"/>
      <c r="WQG99" s="8"/>
      <c r="WQH99" s="8"/>
      <c r="WQI99" s="8"/>
      <c r="WQJ99" s="8"/>
      <c r="WQK99" s="8"/>
      <c r="WQL99" s="8"/>
      <c r="WQM99" s="8"/>
      <c r="WQN99" s="8"/>
      <c r="WQO99" s="8"/>
      <c r="WQP99" s="8"/>
      <c r="WQQ99" s="8"/>
      <c r="WQR99" s="8"/>
      <c r="WQS99" s="8"/>
      <c r="WQT99" s="8"/>
      <c r="WQU99" s="8"/>
      <c r="WQV99" s="8"/>
      <c r="WQW99" s="8"/>
      <c r="WQX99" s="8"/>
      <c r="WQY99" s="8"/>
      <c r="WQZ99" s="8"/>
      <c r="WRA99" s="8"/>
      <c r="WRB99" s="8"/>
      <c r="WRC99" s="8"/>
      <c r="WRD99" s="8"/>
      <c r="WRE99" s="8"/>
      <c r="WRF99" s="8"/>
      <c r="WRG99" s="8"/>
      <c r="WRH99" s="8"/>
      <c r="WRI99" s="8"/>
      <c r="WRJ99" s="8"/>
      <c r="WRK99" s="8"/>
      <c r="WRL99" s="8"/>
      <c r="WRM99" s="8"/>
      <c r="WRN99" s="8"/>
      <c r="WRO99" s="8"/>
      <c r="WRP99" s="8"/>
      <c r="WRQ99" s="8"/>
      <c r="WRR99" s="8"/>
      <c r="WRS99" s="8"/>
      <c r="WRT99" s="8"/>
      <c r="WRU99" s="8"/>
      <c r="WRV99" s="8"/>
      <c r="WRW99" s="8"/>
      <c r="WRX99" s="8"/>
      <c r="WRY99" s="8"/>
      <c r="WRZ99" s="8"/>
      <c r="WSA99" s="8"/>
      <c r="WSB99" s="8"/>
      <c r="WSC99" s="8"/>
      <c r="WSD99" s="8"/>
      <c r="WSE99" s="8"/>
      <c r="WSF99" s="8"/>
      <c r="WSG99" s="8"/>
      <c r="WSH99" s="8"/>
      <c r="WSI99" s="8"/>
      <c r="WSJ99" s="8"/>
      <c r="WSK99" s="8"/>
      <c r="WSL99" s="8"/>
      <c r="WSM99" s="8"/>
      <c r="WSN99" s="8"/>
      <c r="WSO99" s="8"/>
      <c r="WSP99" s="8"/>
      <c r="WSQ99" s="8"/>
      <c r="WSR99" s="8"/>
      <c r="WSS99" s="8"/>
      <c r="WST99" s="8"/>
      <c r="WSU99" s="8"/>
      <c r="WSV99" s="8"/>
      <c r="WSW99" s="8"/>
      <c r="WSX99" s="8"/>
      <c r="WSY99" s="8"/>
      <c r="WSZ99" s="8"/>
      <c r="WTA99" s="8"/>
      <c r="WTB99" s="8"/>
      <c r="WTC99" s="8"/>
      <c r="WTD99" s="8"/>
      <c r="WTE99" s="8"/>
      <c r="WTF99" s="8"/>
      <c r="WTG99" s="8"/>
      <c r="WTH99" s="8"/>
      <c r="WTI99" s="8"/>
      <c r="WTJ99" s="8"/>
      <c r="WTK99" s="8"/>
      <c r="WTL99" s="8"/>
      <c r="WTM99" s="8"/>
      <c r="WTN99" s="8"/>
      <c r="WTO99" s="8"/>
      <c r="WTP99" s="8"/>
      <c r="WTQ99" s="8"/>
      <c r="WTR99" s="8"/>
      <c r="WTS99" s="8"/>
      <c r="WTT99" s="8"/>
      <c r="WTU99" s="8"/>
      <c r="WTV99" s="8"/>
      <c r="WTW99" s="8"/>
      <c r="WTX99" s="8"/>
      <c r="WTY99" s="8"/>
      <c r="WTZ99" s="8"/>
      <c r="WUA99" s="8"/>
      <c r="WUB99" s="8"/>
      <c r="WUC99" s="8"/>
      <c r="WUD99" s="8"/>
      <c r="WUE99" s="8"/>
      <c r="WUF99" s="8"/>
      <c r="WUG99" s="8"/>
      <c r="WUH99" s="8"/>
      <c r="WUI99" s="8"/>
      <c r="WUJ99" s="8"/>
      <c r="WUK99" s="8"/>
      <c r="WUL99" s="8"/>
      <c r="WUM99" s="8"/>
      <c r="WUN99" s="8"/>
      <c r="WUO99" s="8"/>
      <c r="WUP99" s="8"/>
      <c r="WUQ99" s="8"/>
      <c r="WUR99" s="8"/>
      <c r="WUS99" s="8"/>
      <c r="WUT99" s="8"/>
      <c r="WUU99" s="8"/>
      <c r="WUV99" s="8"/>
      <c r="WUW99" s="8"/>
      <c r="WUX99" s="8"/>
      <c r="WUY99" s="8"/>
      <c r="WUZ99" s="8"/>
      <c r="WVA99" s="8"/>
      <c r="WVB99" s="8"/>
      <c r="WVC99" s="8"/>
      <c r="WVD99" s="8"/>
      <c r="WVE99" s="8"/>
      <c r="WVF99" s="8"/>
      <c r="WVG99" s="8"/>
      <c r="WVH99" s="8"/>
      <c r="WVI99" s="8"/>
      <c r="WVJ99" s="8"/>
      <c r="WVK99" s="8"/>
      <c r="WVL99" s="8"/>
      <c r="WVM99" s="8"/>
      <c r="WVN99" s="8"/>
      <c r="WVO99" s="8"/>
      <c r="WVP99" s="8"/>
      <c r="WVQ99" s="8"/>
      <c r="WVR99" s="8"/>
      <c r="WVS99" s="8"/>
      <c r="WVT99" s="8"/>
      <c r="WVU99" s="8"/>
      <c r="WVV99" s="8"/>
      <c r="WVW99" s="8"/>
      <c r="WVX99" s="8"/>
      <c r="WVY99" s="8"/>
      <c r="WVZ99" s="8"/>
      <c r="WWA99" s="8"/>
      <c r="WWB99" s="8"/>
      <c r="WWC99" s="8"/>
      <c r="WWD99" s="8"/>
      <c r="WWE99" s="8"/>
      <c r="WWF99" s="8"/>
      <c r="WWG99" s="8"/>
      <c r="WWH99" s="8"/>
      <c r="WWI99" s="8"/>
      <c r="WWJ99" s="8"/>
      <c r="WWK99" s="8"/>
      <c r="WWL99" s="8"/>
      <c r="WWM99" s="8"/>
      <c r="WWN99" s="8"/>
      <c r="WWO99" s="8"/>
      <c r="WWP99" s="8"/>
      <c r="WWQ99" s="8"/>
      <c r="WWR99" s="8"/>
      <c r="WWS99" s="8"/>
      <c r="WWT99" s="8"/>
      <c r="WWU99" s="8"/>
      <c r="WWV99" s="8"/>
      <c r="WWW99" s="8"/>
      <c r="WWX99" s="8"/>
      <c r="WWY99" s="8"/>
      <c r="WWZ99" s="8"/>
      <c r="WXA99" s="8"/>
      <c r="WXB99" s="8"/>
      <c r="WXC99" s="8"/>
      <c r="WXD99" s="8"/>
      <c r="WXE99" s="8"/>
      <c r="WXF99" s="8"/>
      <c r="WXG99" s="8"/>
      <c r="WXH99" s="8"/>
      <c r="WXI99" s="8"/>
      <c r="WXJ99" s="8"/>
      <c r="WXK99" s="8"/>
      <c r="WXL99" s="8"/>
      <c r="WXM99" s="8"/>
      <c r="WXN99" s="8"/>
      <c r="WXO99" s="8"/>
      <c r="WXP99" s="8"/>
      <c r="WXQ99" s="8"/>
      <c r="WXR99" s="8"/>
      <c r="WXS99" s="8"/>
      <c r="WXT99" s="8"/>
      <c r="WXU99" s="8"/>
      <c r="WXV99" s="8"/>
      <c r="WXW99" s="8"/>
      <c r="WXX99" s="8"/>
      <c r="WXY99" s="8"/>
      <c r="WXZ99" s="8"/>
      <c r="WYA99" s="8"/>
      <c r="WYB99" s="8"/>
      <c r="WYC99" s="8"/>
      <c r="WYD99" s="8"/>
      <c r="WYE99" s="8"/>
      <c r="WYF99" s="8"/>
      <c r="WYG99" s="8"/>
      <c r="WYH99" s="8"/>
      <c r="WYI99" s="8"/>
      <c r="WYJ99" s="8"/>
      <c r="WYK99" s="8"/>
      <c r="WYL99" s="8"/>
      <c r="WYM99" s="8"/>
      <c r="WYN99" s="8"/>
      <c r="WYO99" s="8"/>
      <c r="WYP99" s="8"/>
      <c r="WYQ99" s="8"/>
      <c r="WYR99" s="8"/>
      <c r="WYS99" s="8"/>
      <c r="WYT99" s="8"/>
      <c r="WYU99" s="8"/>
      <c r="WYV99" s="8"/>
      <c r="WYW99" s="8"/>
      <c r="WYX99" s="8"/>
      <c r="WYY99" s="8"/>
      <c r="WYZ99" s="8"/>
      <c r="WZA99" s="8"/>
      <c r="WZB99" s="8"/>
      <c r="WZC99" s="8"/>
      <c r="WZD99" s="8"/>
      <c r="WZE99" s="8"/>
      <c r="WZF99" s="8"/>
      <c r="WZG99" s="8"/>
      <c r="WZH99" s="8"/>
      <c r="WZI99" s="8"/>
      <c r="WZJ99" s="8"/>
      <c r="WZK99" s="8"/>
      <c r="WZL99" s="8"/>
      <c r="WZM99" s="8"/>
      <c r="WZN99" s="8"/>
      <c r="WZO99" s="8"/>
      <c r="WZP99" s="8"/>
      <c r="WZQ99" s="8"/>
      <c r="WZR99" s="8"/>
      <c r="WZS99" s="8"/>
      <c r="WZT99" s="8"/>
      <c r="WZU99" s="8"/>
      <c r="WZV99" s="8"/>
      <c r="WZW99" s="8"/>
      <c r="WZX99" s="8"/>
      <c r="WZY99" s="8"/>
      <c r="WZZ99" s="8"/>
      <c r="XAA99" s="8"/>
      <c r="XAB99" s="8"/>
      <c r="XAC99" s="8"/>
      <c r="XAD99" s="8"/>
      <c r="XAE99" s="8"/>
      <c r="XAF99" s="8"/>
      <c r="XAG99" s="8"/>
      <c r="XAH99" s="8"/>
      <c r="XAI99" s="8"/>
      <c r="XAJ99" s="8"/>
      <c r="XAK99" s="8"/>
      <c r="XAL99" s="8"/>
      <c r="XAM99" s="8"/>
      <c r="XAN99" s="8"/>
      <c r="XAO99" s="8"/>
      <c r="XAP99" s="8"/>
      <c r="XAQ99" s="8"/>
      <c r="XAR99" s="8"/>
      <c r="XAS99" s="8"/>
      <c r="XAT99" s="8"/>
      <c r="XAU99" s="8"/>
      <c r="XAV99" s="8"/>
      <c r="XAW99" s="8"/>
      <c r="XAX99" s="8"/>
      <c r="XAY99" s="8"/>
      <c r="XAZ99" s="8"/>
      <c r="XBA99" s="8"/>
      <c r="XBB99" s="8"/>
      <c r="XBC99" s="8"/>
      <c r="XBD99" s="8"/>
      <c r="XBE99" s="8"/>
      <c r="XBF99" s="8"/>
      <c r="XBG99" s="8"/>
      <c r="XBH99" s="8"/>
      <c r="XBI99" s="8"/>
      <c r="XBJ99" s="8"/>
      <c r="XBK99" s="8"/>
      <c r="XBL99" s="8"/>
      <c r="XBM99" s="8"/>
      <c r="XBN99" s="8"/>
      <c r="XBO99" s="8"/>
      <c r="XBP99" s="8"/>
      <c r="XBQ99" s="8"/>
      <c r="XBR99" s="8"/>
      <c r="XBS99" s="8"/>
      <c r="XBT99" s="8"/>
      <c r="XBU99" s="8"/>
      <c r="XBV99" s="8"/>
      <c r="XBW99" s="8"/>
      <c r="XBX99" s="8"/>
      <c r="XBY99" s="8"/>
      <c r="XBZ99" s="8"/>
      <c r="XCA99" s="8"/>
      <c r="XCB99" s="8"/>
      <c r="XCC99" s="8"/>
      <c r="XCD99" s="8"/>
      <c r="XCE99" s="8"/>
      <c r="XCF99" s="8"/>
      <c r="XCG99" s="8"/>
      <c r="XCH99" s="8"/>
      <c r="XCI99" s="8"/>
      <c r="XCJ99" s="8"/>
      <c r="XCK99" s="8"/>
      <c r="XCL99" s="8"/>
      <c r="XCM99" s="8"/>
      <c r="XCN99" s="8"/>
      <c r="XCO99" s="8"/>
      <c r="XCP99" s="8"/>
    </row>
    <row r="100" s="6" customFormat="1" customHeight="1" spans="1:1024 1025:16318">
      <c r="A100" s="170">
        <v>44652</v>
      </c>
      <c r="B100" s="162">
        <v>44657</v>
      </c>
      <c r="C100" s="163" t="s">
        <v>1549</v>
      </c>
      <c r="D100" s="113" t="s">
        <v>690</v>
      </c>
      <c r="E100" s="156" t="s">
        <v>1461</v>
      </c>
      <c r="F100" s="122" t="s">
        <v>1550</v>
      </c>
      <c r="G100" s="126">
        <v>5758.75</v>
      </c>
      <c r="H100" s="118" t="s">
        <v>1411</v>
      </c>
      <c r="I100" s="162">
        <v>44687</v>
      </c>
      <c r="J100" s="204"/>
      <c r="K100" s="200">
        <v>44718</v>
      </c>
      <c r="L100" s="167">
        <v>1439.69</v>
      </c>
      <c r="M100" s="200">
        <v>44748</v>
      </c>
      <c r="N100" s="204"/>
      <c r="O100" s="200">
        <v>44779</v>
      </c>
      <c r="P100" s="126"/>
      <c r="Q100" s="96"/>
      <c r="R100" s="126"/>
      <c r="S100" s="96"/>
      <c r="T100" s="126"/>
      <c r="U100" s="89"/>
      <c r="V100" s="160"/>
      <c r="W100" s="89"/>
      <c r="X100" s="161"/>
      <c r="Y100" s="91">
        <f t="shared" si="1"/>
        <v>1439.69</v>
      </c>
      <c r="Z100" s="91">
        <f t="shared" si="2"/>
        <v>4319.06</v>
      </c>
    </row>
    <row r="101" s="6" customFormat="1" customHeight="1" spans="1:1024 1025:16318">
      <c r="A101" s="170">
        <v>44652</v>
      </c>
      <c r="B101" s="162">
        <v>44657</v>
      </c>
      <c r="C101" s="163" t="s">
        <v>1551</v>
      </c>
      <c r="D101" s="113" t="s">
        <v>690</v>
      </c>
      <c r="E101" s="156" t="s">
        <v>1461</v>
      </c>
      <c r="F101" s="122" t="s">
        <v>1550</v>
      </c>
      <c r="G101" s="126">
        <v>1853.55</v>
      </c>
      <c r="H101" s="118" t="s">
        <v>1407</v>
      </c>
      <c r="I101" s="162">
        <v>44688</v>
      </c>
      <c r="J101" s="167">
        <v>926.77</v>
      </c>
      <c r="K101" s="200">
        <v>44719</v>
      </c>
      <c r="L101" s="167">
        <v>926.78</v>
      </c>
      <c r="M101" s="200"/>
      <c r="N101" s="204"/>
      <c r="O101" s="200"/>
      <c r="P101" s="126"/>
      <c r="Q101" s="96"/>
      <c r="R101" s="126"/>
      <c r="S101" s="96"/>
      <c r="T101" s="126"/>
      <c r="U101" s="89"/>
      <c r="V101" s="160"/>
      <c r="W101" s="89"/>
      <c r="X101" s="161"/>
      <c r="Y101" s="91">
        <f t="shared" si="1"/>
        <v>1853.55</v>
      </c>
      <c r="Z101" s="91">
        <f t="shared" si="2"/>
        <v>0</v>
      </c>
    </row>
    <row r="102" s="6" customFormat="1" customHeight="1" spans="1:1024 1025:16318">
      <c r="A102" s="170">
        <v>44652</v>
      </c>
      <c r="B102" s="162">
        <v>44659</v>
      </c>
      <c r="C102" s="163" t="s">
        <v>1552</v>
      </c>
      <c r="D102" s="113" t="s">
        <v>686</v>
      </c>
      <c r="E102" s="156" t="s">
        <v>1481</v>
      </c>
      <c r="F102" s="122" t="s">
        <v>1553</v>
      </c>
      <c r="G102" s="126">
        <v>4950</v>
      </c>
      <c r="H102" s="118" t="s">
        <v>1411</v>
      </c>
      <c r="I102" s="162">
        <v>44689</v>
      </c>
      <c r="J102" s="167">
        <v>1237.5</v>
      </c>
      <c r="K102" s="200">
        <v>44720</v>
      </c>
      <c r="L102" s="167">
        <v>1237.5</v>
      </c>
      <c r="M102" s="200">
        <v>44750</v>
      </c>
      <c r="N102" s="167">
        <v>1237.5</v>
      </c>
      <c r="O102" s="200">
        <v>44781</v>
      </c>
      <c r="P102" s="205">
        <v>1237.5</v>
      </c>
      <c r="Q102" s="200"/>
      <c r="R102" s="126"/>
      <c r="S102" s="96"/>
      <c r="T102" s="126"/>
      <c r="U102" s="89"/>
      <c r="V102" s="160"/>
      <c r="W102" s="89"/>
      <c r="X102" s="161"/>
      <c r="Y102" s="91">
        <f t="shared" si="1"/>
        <v>4950</v>
      </c>
      <c r="Z102" s="91">
        <f t="shared" si="2"/>
        <v>0</v>
      </c>
    </row>
    <row r="103" s="6" customFormat="1" customHeight="1" spans="1:1024 1025:16318">
      <c r="A103" s="170">
        <v>44652</v>
      </c>
      <c r="B103" s="162">
        <v>44659</v>
      </c>
      <c r="C103" s="163" t="s">
        <v>1554</v>
      </c>
      <c r="D103" s="113" t="s">
        <v>688</v>
      </c>
      <c r="E103" s="156" t="s">
        <v>1481</v>
      </c>
      <c r="F103" s="122" t="s">
        <v>1555</v>
      </c>
      <c r="G103" s="126">
        <v>5535</v>
      </c>
      <c r="H103" s="118" t="s">
        <v>1411</v>
      </c>
      <c r="I103" s="162">
        <v>44689</v>
      </c>
      <c r="J103" s="167">
        <v>1383.75</v>
      </c>
      <c r="K103" s="200">
        <v>44720</v>
      </c>
      <c r="L103" s="167">
        <v>1383.75</v>
      </c>
      <c r="M103" s="200">
        <v>44750</v>
      </c>
      <c r="N103" s="167">
        <v>1383.75</v>
      </c>
      <c r="O103" s="200">
        <v>44781</v>
      </c>
      <c r="P103" s="205">
        <v>1383.75</v>
      </c>
      <c r="Q103" s="200"/>
      <c r="R103" s="126"/>
      <c r="S103" s="96"/>
      <c r="T103" s="126"/>
      <c r="U103" s="89"/>
      <c r="V103" s="160"/>
      <c r="W103" s="89"/>
      <c r="X103" s="161"/>
      <c r="Y103" s="91">
        <f t="shared" si="1"/>
        <v>5535</v>
      </c>
      <c r="Z103" s="91">
        <f t="shared" si="2"/>
        <v>0</v>
      </c>
    </row>
    <row r="104" s="6" customFormat="1" customHeight="1" spans="1:1024 1025:16318">
      <c r="A104" s="170">
        <v>44652</v>
      </c>
      <c r="B104" s="162">
        <v>44657</v>
      </c>
      <c r="C104" s="163" t="s">
        <v>1556</v>
      </c>
      <c r="D104" s="113" t="s">
        <v>688</v>
      </c>
      <c r="E104" s="156" t="s">
        <v>1461</v>
      </c>
      <c r="F104" s="122" t="s">
        <v>1557</v>
      </c>
      <c r="G104" s="126">
        <v>6377.55</v>
      </c>
      <c r="H104" s="118" t="s">
        <v>1411</v>
      </c>
      <c r="I104" s="162">
        <v>44687</v>
      </c>
      <c r="J104" s="204"/>
      <c r="K104" s="200">
        <v>44718</v>
      </c>
      <c r="L104" s="204"/>
      <c r="M104" s="200">
        <v>44748</v>
      </c>
      <c r="N104" s="204"/>
      <c r="O104" s="200">
        <v>44779</v>
      </c>
      <c r="P104" s="205">
        <v>1594.38</v>
      </c>
      <c r="Q104" s="200"/>
      <c r="R104" s="126"/>
      <c r="S104" s="96"/>
      <c r="T104" s="126"/>
      <c r="U104" s="89"/>
      <c r="V104" s="160"/>
      <c r="W104" s="89"/>
      <c r="X104" s="161"/>
      <c r="Y104" s="91">
        <f t="shared" si="1"/>
        <v>1594.38</v>
      </c>
      <c r="Z104" s="91">
        <f t="shared" si="2"/>
        <v>4783.17</v>
      </c>
    </row>
    <row r="105" s="6" customFormat="1" customHeight="1" spans="1:1024 1025:16318">
      <c r="A105" s="170">
        <v>44682</v>
      </c>
      <c r="B105" s="162">
        <v>44687</v>
      </c>
      <c r="C105" s="163" t="s">
        <v>1558</v>
      </c>
      <c r="D105" s="113" t="s">
        <v>688</v>
      </c>
      <c r="E105" s="149" t="s">
        <v>1461</v>
      </c>
      <c r="F105" s="122" t="s">
        <v>1557</v>
      </c>
      <c r="G105" s="126">
        <v>583</v>
      </c>
      <c r="H105" s="118" t="s">
        <v>1407</v>
      </c>
      <c r="I105" s="162">
        <v>44718</v>
      </c>
      <c r="J105" s="204"/>
      <c r="K105" s="96">
        <v>44748</v>
      </c>
      <c r="L105" s="167">
        <v>291.5</v>
      </c>
      <c r="M105" s="96"/>
      <c r="N105" s="204"/>
      <c r="O105" s="96"/>
      <c r="P105" s="126"/>
      <c r="Q105" s="96"/>
      <c r="R105" s="126"/>
      <c r="S105" s="96"/>
      <c r="T105" s="126"/>
      <c r="U105" s="89"/>
      <c r="V105" s="160"/>
      <c r="W105" s="89"/>
      <c r="X105" s="161"/>
      <c r="Y105" s="91">
        <f t="shared" si="1"/>
        <v>291.5</v>
      </c>
      <c r="Z105" s="91">
        <f t="shared" si="2"/>
        <v>291.5</v>
      </c>
    </row>
    <row r="106" s="6" customFormat="1" customHeight="1" spans="1:1024 1025:16318">
      <c r="A106" s="170">
        <v>44682</v>
      </c>
      <c r="B106" s="162">
        <v>44687</v>
      </c>
      <c r="C106" s="163" t="s">
        <v>1559</v>
      </c>
      <c r="D106" s="113" t="s">
        <v>682</v>
      </c>
      <c r="E106" s="77" t="s">
        <v>1416</v>
      </c>
      <c r="F106" s="122" t="s">
        <v>1560</v>
      </c>
      <c r="G106" s="126">
        <v>3208.8</v>
      </c>
      <c r="H106" s="118" t="s">
        <v>1411</v>
      </c>
      <c r="I106" s="162">
        <v>44718</v>
      </c>
      <c r="J106" s="167">
        <v>802.2</v>
      </c>
      <c r="K106" s="96">
        <v>44748</v>
      </c>
      <c r="L106" s="204"/>
      <c r="M106" s="96">
        <v>44779</v>
      </c>
      <c r="N106" s="204"/>
      <c r="O106" s="96">
        <v>44810</v>
      </c>
      <c r="P106" s="126"/>
      <c r="Q106" s="96"/>
      <c r="R106" s="126"/>
      <c r="S106" s="96"/>
      <c r="T106" s="126"/>
      <c r="U106" s="89"/>
      <c r="V106" s="160"/>
      <c r="W106" s="89"/>
      <c r="X106" s="161"/>
      <c r="Y106" s="91">
        <f t="shared" si="1"/>
        <v>802.2</v>
      </c>
      <c r="Z106" s="91">
        <f t="shared" si="2"/>
        <v>2406.6</v>
      </c>
    </row>
    <row r="107" s="6" customFormat="1" customHeight="1" spans="1:1024 1025:16318">
      <c r="A107" s="170">
        <v>44682</v>
      </c>
      <c r="B107" s="162">
        <v>44706</v>
      </c>
      <c r="C107" s="163" t="s">
        <v>1561</v>
      </c>
      <c r="D107" s="113" t="s">
        <v>688</v>
      </c>
      <c r="E107" s="156" t="s">
        <v>1470</v>
      </c>
      <c r="F107" s="122" t="s">
        <v>57</v>
      </c>
      <c r="G107" s="126">
        <v>322</v>
      </c>
      <c r="H107" s="118">
        <v>30</v>
      </c>
      <c r="I107" s="162">
        <v>44737</v>
      </c>
      <c r="J107" s="167">
        <v>322</v>
      </c>
      <c r="K107" s="96"/>
      <c r="L107" s="204"/>
      <c r="M107" s="96"/>
      <c r="N107" s="204"/>
      <c r="O107" s="96"/>
      <c r="P107" s="126"/>
      <c r="Q107" s="96"/>
      <c r="R107" s="126"/>
      <c r="S107" s="96"/>
      <c r="T107" s="126"/>
      <c r="U107" s="89"/>
      <c r="V107" s="160"/>
      <c r="W107" s="89"/>
      <c r="X107" s="161"/>
      <c r="Y107" s="91">
        <f t="shared" si="1"/>
        <v>322</v>
      </c>
      <c r="Z107" s="91">
        <f t="shared" si="2"/>
        <v>0</v>
      </c>
      <c r="AB107" s="206"/>
    </row>
    <row r="108" s="6" customFormat="1" customHeight="1" spans="1:1024 1025:16318">
      <c r="A108" s="170">
        <v>44682</v>
      </c>
      <c r="B108" s="162">
        <v>44706</v>
      </c>
      <c r="C108" s="163" t="s">
        <v>1562</v>
      </c>
      <c r="D108" s="113" t="s">
        <v>694</v>
      </c>
      <c r="E108" s="77" t="s">
        <v>1386</v>
      </c>
      <c r="F108" s="122" t="s">
        <v>1563</v>
      </c>
      <c r="G108" s="126">
        <v>488.06</v>
      </c>
      <c r="H108" s="118">
        <v>30</v>
      </c>
      <c r="I108" s="162">
        <v>44739</v>
      </c>
      <c r="J108" s="167">
        <v>488.06</v>
      </c>
      <c r="K108" s="96"/>
      <c r="L108" s="204"/>
      <c r="M108" s="96"/>
      <c r="N108" s="204"/>
      <c r="O108" s="96"/>
      <c r="P108" s="126"/>
      <c r="Q108" s="96"/>
      <c r="R108" s="126"/>
      <c r="S108" s="96"/>
      <c r="T108" s="126"/>
      <c r="U108" s="89"/>
      <c r="V108" s="160"/>
      <c r="W108" s="89"/>
      <c r="X108" s="161"/>
      <c r="Y108" s="91">
        <f t="shared" si="1"/>
        <v>488.06</v>
      </c>
      <c r="Z108" s="91">
        <f t="shared" si="2"/>
        <v>0</v>
      </c>
    </row>
    <row r="109" s="6" customFormat="1" customHeight="1" spans="1:1024 1025:16318">
      <c r="A109" s="170">
        <v>44682</v>
      </c>
      <c r="B109" s="207">
        <v>44706</v>
      </c>
      <c r="C109" s="163" t="s">
        <v>1564</v>
      </c>
      <c r="D109" s="113" t="s">
        <v>688</v>
      </c>
      <c r="E109" s="115" t="s">
        <v>1386</v>
      </c>
      <c r="F109" s="122" t="s">
        <v>1565</v>
      </c>
      <c r="G109" s="208">
        <v>1698</v>
      </c>
      <c r="H109" s="118">
        <v>30</v>
      </c>
      <c r="I109" s="162">
        <v>44739</v>
      </c>
      <c r="J109" s="176">
        <v>1698</v>
      </c>
      <c r="K109" s="96"/>
      <c r="L109" s="209"/>
      <c r="M109" s="96"/>
      <c r="N109" s="209"/>
      <c r="O109" s="210"/>
      <c r="P109" s="208"/>
      <c r="Q109" s="210"/>
      <c r="R109" s="208"/>
      <c r="S109" s="210"/>
      <c r="T109" s="208"/>
      <c r="U109" s="177"/>
      <c r="V109" s="211"/>
      <c r="W109" s="89"/>
      <c r="X109" s="161"/>
      <c r="Y109" s="91">
        <f t="shared" si="1"/>
        <v>1698</v>
      </c>
      <c r="Z109" s="91">
        <f t="shared" si="2"/>
        <v>0</v>
      </c>
    </row>
    <row r="110" s="6" customFormat="1" customHeight="1" spans="1:1024 1025:16318">
      <c r="A110" s="170">
        <v>44805</v>
      </c>
      <c r="B110" s="212">
        <v>44812</v>
      </c>
      <c r="C110" s="213" t="s">
        <v>1566</v>
      </c>
      <c r="D110" s="113" t="s">
        <v>688</v>
      </c>
      <c r="E110" s="156" t="s">
        <v>1461</v>
      </c>
      <c r="F110" s="78" t="s">
        <v>1567</v>
      </c>
      <c r="G110" s="214">
        <v>5333.9</v>
      </c>
      <c r="H110" s="80" t="s">
        <v>1407</v>
      </c>
      <c r="I110" s="162">
        <v>44846</v>
      </c>
      <c r="J110" s="215"/>
      <c r="K110" s="96">
        <v>44877</v>
      </c>
      <c r="L110" s="216">
        <v>2666.95</v>
      </c>
      <c r="M110" s="96"/>
      <c r="N110" s="215"/>
      <c r="O110" s="96"/>
      <c r="P110" s="217"/>
      <c r="Q110" s="218"/>
      <c r="R110" s="217"/>
      <c r="S110" s="218"/>
      <c r="T110" s="219"/>
      <c r="U110" s="218"/>
      <c r="V110" s="220"/>
      <c r="W110" s="89"/>
      <c r="X110" s="161"/>
      <c r="Y110" s="91">
        <f t="shared" si="1"/>
        <v>2666.95</v>
      </c>
      <c r="Z110" s="91">
        <f t="shared" si="2"/>
        <v>2666.95</v>
      </c>
    </row>
    <row r="111" s="6" customFormat="1" customHeight="1" spans="1:1024 1025:16318">
      <c r="A111" s="170">
        <v>44805</v>
      </c>
      <c r="B111" s="221">
        <v>44833</v>
      </c>
      <c r="C111" s="213" t="s">
        <v>1568</v>
      </c>
      <c r="D111" s="113" t="s">
        <v>688</v>
      </c>
      <c r="E111" s="156" t="s">
        <v>1461</v>
      </c>
      <c r="F111" s="78" t="s">
        <v>1567</v>
      </c>
      <c r="G111" s="222">
        <v>4290</v>
      </c>
      <c r="H111" s="80" t="s">
        <v>1403</v>
      </c>
      <c r="I111" s="162">
        <v>44864</v>
      </c>
      <c r="J111" s="223"/>
      <c r="K111" s="96">
        <v>44895</v>
      </c>
      <c r="L111" s="224">
        <v>1430</v>
      </c>
      <c r="M111" s="96">
        <v>44925</v>
      </c>
      <c r="N111" s="224">
        <v>1430</v>
      </c>
      <c r="O111" s="96"/>
      <c r="P111" s="225"/>
      <c r="Q111" s="218"/>
      <c r="R111" s="225"/>
      <c r="S111" s="226"/>
      <c r="T111" s="227"/>
      <c r="U111" s="226"/>
      <c r="V111" s="228"/>
      <c r="W111" s="89"/>
      <c r="X111" s="161"/>
      <c r="Y111" s="91">
        <f t="shared" si="1"/>
        <v>2860</v>
      </c>
      <c r="Z111" s="91">
        <f t="shared" si="2"/>
        <v>1430</v>
      </c>
    </row>
    <row r="112" s="6" customFormat="1" customHeight="1" spans="1:1024 1025:16318">
      <c r="A112" s="170">
        <v>44805</v>
      </c>
      <c r="B112" s="221">
        <v>44818</v>
      </c>
      <c r="C112" s="229" t="s">
        <v>1569</v>
      </c>
      <c r="D112" s="109" t="s">
        <v>1160</v>
      </c>
      <c r="E112" s="77" t="s">
        <v>1570</v>
      </c>
      <c r="F112" s="78" t="s">
        <v>1571</v>
      </c>
      <c r="G112" s="222">
        <v>8814.25</v>
      </c>
      <c r="H112" s="80">
        <v>30</v>
      </c>
      <c r="I112" s="162">
        <v>44848</v>
      </c>
      <c r="J112" s="224">
        <v>8814.25</v>
      </c>
      <c r="K112" s="96"/>
      <c r="L112" s="223"/>
      <c r="M112" s="96"/>
      <c r="N112" s="223"/>
      <c r="O112" s="96"/>
      <c r="P112" s="225"/>
      <c r="Q112" s="226"/>
      <c r="R112" s="225"/>
      <c r="S112" s="226"/>
      <c r="T112" s="227"/>
      <c r="U112" s="226"/>
      <c r="V112" s="228"/>
      <c r="W112" s="89"/>
      <c r="X112" s="161"/>
      <c r="Y112" s="91">
        <f t="shared" si="1"/>
        <v>8814.25</v>
      </c>
      <c r="Z112" s="91">
        <f t="shared" si="2"/>
        <v>0</v>
      </c>
    </row>
    <row r="113" s="6" customFormat="1" customHeight="1" spans="1:1024 1025:16318">
      <c r="A113" s="170">
        <v>44805</v>
      </c>
      <c r="B113" s="221">
        <v>44818</v>
      </c>
      <c r="C113" s="213" t="s">
        <v>1572</v>
      </c>
      <c r="D113" s="76" t="s">
        <v>1160</v>
      </c>
      <c r="E113" s="77" t="s">
        <v>1570</v>
      </c>
      <c r="F113" s="78" t="s">
        <v>1571</v>
      </c>
      <c r="G113" s="222">
        <v>3078.98</v>
      </c>
      <c r="H113" s="80">
        <v>30</v>
      </c>
      <c r="I113" s="162">
        <v>44848</v>
      </c>
      <c r="J113" s="224">
        <v>3078.98</v>
      </c>
      <c r="K113" s="96"/>
      <c r="L113" s="223"/>
      <c r="M113" s="96"/>
      <c r="N113" s="223"/>
      <c r="O113" s="96"/>
      <c r="P113" s="225"/>
      <c r="Q113" s="226"/>
      <c r="R113" s="225"/>
      <c r="S113" s="218"/>
      <c r="T113" s="219"/>
      <c r="U113" s="218"/>
      <c r="V113" s="220"/>
      <c r="W113" s="89"/>
      <c r="X113" s="161"/>
      <c r="Y113" s="91">
        <f t="shared" si="1"/>
        <v>3078.98</v>
      </c>
      <c r="Z113" s="91">
        <f t="shared" si="2"/>
        <v>0</v>
      </c>
    </row>
    <row r="114" s="6" customFormat="1" customHeight="1" spans="1:1024 1025:16318">
      <c r="A114" s="170">
        <v>44866</v>
      </c>
      <c r="B114" s="221">
        <v>44872</v>
      </c>
      <c r="C114" s="229" t="s">
        <v>1573</v>
      </c>
      <c r="D114" s="230" t="s">
        <v>682</v>
      </c>
      <c r="E114" s="77" t="s">
        <v>1416</v>
      </c>
      <c r="F114" s="231" t="s">
        <v>1574</v>
      </c>
      <c r="G114" s="225">
        <v>11665.5</v>
      </c>
      <c r="H114" s="232" t="s">
        <v>1411</v>
      </c>
      <c r="I114" s="162">
        <v>44902</v>
      </c>
      <c r="J114" s="223"/>
      <c r="K114" s="96">
        <v>44933</v>
      </c>
      <c r="L114" s="223"/>
      <c r="M114" s="96">
        <v>44964</v>
      </c>
      <c r="N114" s="223"/>
      <c r="O114" s="96">
        <v>44992</v>
      </c>
      <c r="P114" s="233">
        <v>2916.36</v>
      </c>
      <c r="Q114" s="226"/>
      <c r="R114" s="225"/>
      <c r="S114" s="96"/>
      <c r="T114" s="126"/>
      <c r="U114" s="89"/>
      <c r="V114" s="160"/>
      <c r="W114" s="89"/>
      <c r="X114" s="161"/>
      <c r="Y114" s="91">
        <f t="shared" si="1"/>
        <v>2916.36</v>
      </c>
      <c r="Z114" s="91">
        <f t="shared" si="2"/>
        <v>8749.14</v>
      </c>
    </row>
    <row r="115" s="6" customFormat="1" customHeight="1" spans="1:1024 1025:16318">
      <c r="A115" s="170">
        <v>44866</v>
      </c>
      <c r="B115" s="212">
        <v>44873</v>
      </c>
      <c r="C115" s="229" t="s">
        <v>1575</v>
      </c>
      <c r="D115" s="234" t="s">
        <v>694</v>
      </c>
      <c r="E115" s="235" t="s">
        <v>1576</v>
      </c>
      <c r="F115" s="236" t="s">
        <v>1577</v>
      </c>
      <c r="G115" s="217">
        <v>971.2</v>
      </c>
      <c r="H115" s="232" t="s">
        <v>1578</v>
      </c>
      <c r="I115" s="162">
        <v>44962</v>
      </c>
      <c r="J115" s="215">
        <v>971.2</v>
      </c>
      <c r="K115" s="96"/>
      <c r="L115" s="215"/>
      <c r="M115" s="96"/>
      <c r="N115" s="215"/>
      <c r="O115" s="96"/>
      <c r="P115" s="217"/>
      <c r="Q115" s="218"/>
      <c r="R115" s="217"/>
      <c r="S115" s="96"/>
      <c r="T115" s="126"/>
      <c r="U115" s="89"/>
      <c r="V115" s="160"/>
      <c r="W115" s="89"/>
      <c r="X115" s="161"/>
      <c r="Y115" s="91">
        <f t="shared" si="1"/>
        <v>971.2</v>
      </c>
      <c r="Z115" s="91">
        <f t="shared" si="2"/>
        <v>0</v>
      </c>
    </row>
    <row r="116" s="6" customFormat="1" customHeight="1" spans="1:1024 1025:16318">
      <c r="A116" s="170">
        <v>44896</v>
      </c>
      <c r="B116" s="162">
        <v>44901</v>
      </c>
      <c r="C116" s="163" t="s">
        <v>1579</v>
      </c>
      <c r="D116" s="237" t="s">
        <v>694</v>
      </c>
      <c r="E116" s="238" t="s">
        <v>1576</v>
      </c>
      <c r="F116" s="239" t="s">
        <v>1580</v>
      </c>
      <c r="G116" s="126">
        <v>1153.92</v>
      </c>
      <c r="H116" s="118" t="s">
        <v>1578</v>
      </c>
      <c r="I116" s="162">
        <v>44991</v>
      </c>
      <c r="J116" s="204">
        <v>1153.92</v>
      </c>
      <c r="K116" s="96"/>
      <c r="L116" s="204"/>
      <c r="M116" s="96"/>
      <c r="N116" s="204"/>
      <c r="O116" s="96"/>
      <c r="P116" s="126"/>
      <c r="Q116" s="96"/>
      <c r="R116" s="126"/>
      <c r="S116" s="96"/>
      <c r="T116" s="126"/>
      <c r="U116" s="89"/>
      <c r="V116" s="160"/>
      <c r="W116" s="89"/>
      <c r="X116" s="161"/>
      <c r="Y116" s="91">
        <f t="shared" si="1"/>
        <v>1153.92</v>
      </c>
      <c r="Z116" s="91">
        <f t="shared" si="2"/>
        <v>0</v>
      </c>
    </row>
    <row r="117" s="6" customFormat="1" customHeight="1" spans="1:1024 1025:16318">
      <c r="A117" s="170">
        <v>44896</v>
      </c>
      <c r="B117" s="162">
        <v>44909</v>
      </c>
      <c r="C117" s="163" t="s">
        <v>1581</v>
      </c>
      <c r="D117" s="113" t="s">
        <v>694</v>
      </c>
      <c r="E117" s="156" t="s">
        <v>1576</v>
      </c>
      <c r="F117" s="122" t="s">
        <v>1582</v>
      </c>
      <c r="G117" s="126">
        <v>1296</v>
      </c>
      <c r="H117" s="118">
        <v>90</v>
      </c>
      <c r="I117" s="162">
        <v>44998</v>
      </c>
      <c r="J117" s="167">
        <v>1296</v>
      </c>
      <c r="K117" s="96"/>
      <c r="L117" s="204"/>
      <c r="M117" s="96"/>
      <c r="N117" s="204"/>
      <c r="O117" s="96"/>
      <c r="P117" s="126"/>
      <c r="Q117" s="96"/>
      <c r="R117" s="126"/>
      <c r="S117" s="96"/>
      <c r="T117" s="126"/>
      <c r="U117" s="89"/>
      <c r="V117" s="204"/>
      <c r="W117" s="89"/>
      <c r="X117" s="126"/>
      <c r="Y117" s="91">
        <f t="shared" si="1"/>
        <v>1296</v>
      </c>
      <c r="Z117" s="91">
        <f t="shared" si="2"/>
        <v>0</v>
      </c>
    </row>
    <row r="118" s="6" customFormat="1" customHeight="1" spans="1:1024 1025:16318">
      <c r="A118" s="240" t="s">
        <v>1583</v>
      </c>
      <c r="B118" s="241" t="s">
        <v>1584</v>
      </c>
      <c r="C118" s="242"/>
      <c r="D118" s="243"/>
      <c r="E118" s="244"/>
      <c r="F118" s="244"/>
      <c r="G118" s="143">
        <f>SUBTOTAL(9,G74:G117)</f>
        <v>161445.22</v>
      </c>
      <c r="H118" s="245"/>
      <c r="I118" s="241"/>
      <c r="J118" s="246">
        <f>SUBTOTAL(9,J74:J117)</f>
        <v>48391.05</v>
      </c>
      <c r="K118" s="247"/>
      <c r="L118" s="246">
        <f>SUBTOTAL(9,L74:L117)</f>
        <v>38319.26</v>
      </c>
      <c r="M118" s="247"/>
      <c r="N118" s="246">
        <f>SUBTOTAL(9,N74:N117)</f>
        <v>29369.69</v>
      </c>
      <c r="O118" s="247"/>
      <c r="P118" s="143">
        <f>SUBTOTAL(9,P74:P117)</f>
        <v>13553.54</v>
      </c>
      <c r="Q118" s="247"/>
      <c r="R118" s="143">
        <f>SUBTOTAL(9,R74:R117)</f>
        <v>858</v>
      </c>
      <c r="S118" s="247"/>
      <c r="T118" s="143">
        <f>SUBTOTAL(9,T74:T117)</f>
        <v>0</v>
      </c>
      <c r="U118" s="247"/>
      <c r="V118" s="248">
        <f>SUBTOTAL(9,V74:V117)</f>
        <v>0</v>
      </c>
      <c r="W118" s="141"/>
      <c r="X118" s="249">
        <f>SUBTOTAL(9,X74:X117)</f>
        <v>0</v>
      </c>
      <c r="Y118" s="143">
        <f>SUBTOTAL(9,Y74:Y117)</f>
        <v>130491.54</v>
      </c>
      <c r="Z118" s="143">
        <f>SUBTOTAL(9,Z74:Z117)</f>
        <v>30953.68</v>
      </c>
    </row>
    <row r="119" s="6" customFormat="1" customHeight="1" spans="1:1024 1025:16318">
      <c r="A119" s="250">
        <v>44958</v>
      </c>
      <c r="B119" s="162">
        <v>44980</v>
      </c>
      <c r="C119" s="163" t="s">
        <v>1585</v>
      </c>
      <c r="D119" s="113" t="s">
        <v>688</v>
      </c>
      <c r="E119" s="156" t="s">
        <v>1586</v>
      </c>
      <c r="F119" s="122" t="s">
        <v>1587</v>
      </c>
      <c r="G119" s="126">
        <v>4290</v>
      </c>
      <c r="H119" s="118" t="s">
        <v>1403</v>
      </c>
      <c r="I119" s="162">
        <v>45008</v>
      </c>
      <c r="J119" s="167">
        <v>1430</v>
      </c>
      <c r="K119" s="162">
        <v>45039</v>
      </c>
      <c r="L119" s="167">
        <v>1430</v>
      </c>
      <c r="M119" s="96">
        <v>45069</v>
      </c>
      <c r="N119" s="167">
        <v>1430</v>
      </c>
      <c r="O119" s="96"/>
      <c r="P119" s="126"/>
      <c r="Q119" s="96"/>
      <c r="R119" s="126"/>
      <c r="S119" s="96"/>
      <c r="T119" s="126"/>
      <c r="U119" s="89"/>
      <c r="V119" s="160"/>
      <c r="W119" s="89"/>
      <c r="X119" s="161"/>
      <c r="Y119" s="91">
        <f t="shared" ref="Y119:Y151" si="3">J119+L119+N119+P119+R119+T119+V119+X119</f>
        <v>4290</v>
      </c>
      <c r="Z119" s="91">
        <f t="shared" ref="Z119:Z151" si="4">G119-Y119</f>
        <v>0</v>
      </c>
    </row>
    <row r="120" s="9" customFormat="1" customHeight="1" spans="1:1024 1025:16318">
      <c r="A120" s="250">
        <v>44958</v>
      </c>
      <c r="B120" s="207">
        <v>44980</v>
      </c>
      <c r="C120" s="163" t="s">
        <v>1588</v>
      </c>
      <c r="D120" s="113" t="s">
        <v>690</v>
      </c>
      <c r="E120" s="149" t="s">
        <v>1586</v>
      </c>
      <c r="F120" s="122" t="s">
        <v>1589</v>
      </c>
      <c r="G120" s="208">
        <v>1200</v>
      </c>
      <c r="H120" s="118">
        <v>30</v>
      </c>
      <c r="I120" s="251">
        <v>45008</v>
      </c>
      <c r="J120" s="176">
        <v>1200</v>
      </c>
      <c r="K120" s="251"/>
      <c r="L120" s="209"/>
      <c r="M120" s="210"/>
      <c r="N120" s="209"/>
      <c r="O120" s="210"/>
      <c r="P120" s="208"/>
      <c r="Q120" s="210"/>
      <c r="R120" s="208"/>
      <c r="S120" s="210"/>
      <c r="T120" s="208"/>
      <c r="U120" s="177"/>
      <c r="V120" s="211"/>
      <c r="W120" s="89"/>
      <c r="X120" s="161"/>
      <c r="Y120" s="91">
        <f t="shared" si="3"/>
        <v>1200</v>
      </c>
      <c r="Z120" s="91">
        <f t="shared" si="4"/>
        <v>0</v>
      </c>
      <c r="AA120" s="6"/>
      <c r="AB120" s="6" t="s">
        <v>1590</v>
      </c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  <c r="NW120" s="6"/>
      <c r="NX120" s="6"/>
      <c r="NY120" s="6"/>
      <c r="NZ120" s="6"/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/>
      <c r="OZ120" s="6"/>
      <c r="PA120" s="6"/>
      <c r="PB120" s="6"/>
      <c r="PC120" s="6"/>
      <c r="PD120" s="6"/>
      <c r="PE120" s="6"/>
      <c r="PF120" s="6"/>
      <c r="PG120" s="6"/>
      <c r="PH120" s="6"/>
      <c r="PI120" s="6"/>
      <c r="PJ120" s="6"/>
      <c r="PK120" s="6"/>
      <c r="PL120" s="6"/>
      <c r="PM120" s="6"/>
      <c r="PN120" s="6"/>
      <c r="PO120" s="6"/>
      <c r="PP120" s="6"/>
      <c r="PQ120" s="6"/>
      <c r="PR120" s="6"/>
      <c r="PS120" s="6"/>
      <c r="PT120" s="6"/>
      <c r="PU120" s="6"/>
      <c r="PV120" s="6"/>
      <c r="PW120" s="6"/>
      <c r="PX120" s="6"/>
      <c r="PY120" s="6"/>
      <c r="PZ120" s="6"/>
      <c r="QA120" s="6"/>
      <c r="QB120" s="6"/>
      <c r="QC120" s="6"/>
      <c r="QD120" s="6"/>
      <c r="QE120" s="6"/>
      <c r="QF120" s="6"/>
      <c r="QG120" s="6"/>
      <c r="QH120" s="6"/>
      <c r="QI120" s="6"/>
      <c r="QJ120" s="6"/>
      <c r="QK120" s="6"/>
      <c r="QL120" s="6"/>
      <c r="QM120" s="6"/>
      <c r="QN120" s="6"/>
      <c r="QO120" s="6"/>
      <c r="QP120" s="6"/>
      <c r="QQ120" s="6"/>
      <c r="QR120" s="6"/>
      <c r="QS120" s="6"/>
      <c r="QT120" s="6"/>
      <c r="QU120" s="6"/>
      <c r="QV120" s="6"/>
      <c r="QW120" s="6"/>
      <c r="QX120" s="6"/>
      <c r="QY120" s="6"/>
      <c r="QZ120" s="6"/>
      <c r="RA120" s="6"/>
      <c r="RB120" s="6"/>
      <c r="RC120" s="6"/>
      <c r="RD120" s="6"/>
      <c r="RE120" s="6"/>
      <c r="RF120" s="6"/>
      <c r="RG120" s="6"/>
      <c r="RH120" s="6"/>
      <c r="RI120" s="6"/>
      <c r="RJ120" s="6"/>
      <c r="RK120" s="6"/>
      <c r="RL120" s="6"/>
      <c r="RM120" s="6"/>
      <c r="RN120" s="6"/>
      <c r="RO120" s="6"/>
      <c r="RP120" s="6"/>
      <c r="RQ120" s="6"/>
      <c r="RR120" s="6"/>
      <c r="RS120" s="6"/>
      <c r="RT120" s="6"/>
      <c r="RU120" s="6"/>
      <c r="RV120" s="6"/>
      <c r="RW120" s="6"/>
      <c r="RX120" s="6"/>
      <c r="RY120" s="6"/>
      <c r="RZ120" s="6"/>
      <c r="SA120" s="6"/>
      <c r="SB120" s="6"/>
      <c r="SC120" s="6"/>
      <c r="SD120" s="6"/>
      <c r="SE120" s="6"/>
      <c r="SF120" s="6"/>
      <c r="SG120" s="6"/>
      <c r="SH120" s="6"/>
      <c r="SI120" s="6"/>
      <c r="SJ120" s="6"/>
      <c r="SK120" s="6"/>
      <c r="SL120" s="6"/>
      <c r="SM120" s="6"/>
      <c r="SN120" s="6"/>
      <c r="SO120" s="6"/>
      <c r="SP120" s="6"/>
      <c r="SQ120" s="6"/>
      <c r="SR120" s="6"/>
      <c r="SS120" s="6"/>
      <c r="ST120" s="6"/>
      <c r="SU120" s="6"/>
      <c r="SV120" s="6"/>
      <c r="SW120" s="6"/>
      <c r="SX120" s="6"/>
      <c r="SY120" s="6"/>
      <c r="SZ120" s="6"/>
      <c r="TA120" s="6"/>
      <c r="TB120" s="6"/>
      <c r="TC120" s="6"/>
      <c r="TD120" s="6"/>
      <c r="TE120" s="6"/>
      <c r="TF120" s="6"/>
      <c r="TG120" s="6"/>
      <c r="TH120" s="6"/>
      <c r="TI120" s="6"/>
      <c r="TJ120" s="6"/>
      <c r="TK120" s="6"/>
      <c r="TL120" s="6"/>
      <c r="TM120" s="6"/>
      <c r="TN120" s="6"/>
      <c r="TO120" s="6"/>
      <c r="TP120" s="6"/>
      <c r="TQ120" s="6"/>
      <c r="TR120" s="6"/>
      <c r="TS120" s="6"/>
      <c r="TT120" s="6"/>
      <c r="TU120" s="6"/>
      <c r="TV120" s="6"/>
      <c r="TW120" s="6"/>
      <c r="TX120" s="6"/>
      <c r="TY120" s="6"/>
      <c r="TZ120" s="6"/>
      <c r="UA120" s="6"/>
      <c r="UB120" s="6"/>
      <c r="UC120" s="6"/>
      <c r="UD120" s="6"/>
      <c r="UE120" s="6"/>
      <c r="UF120" s="6"/>
      <c r="UG120" s="6"/>
      <c r="UH120" s="6"/>
      <c r="UI120" s="6"/>
      <c r="UJ120" s="6"/>
      <c r="UK120" s="6"/>
      <c r="UL120" s="6"/>
      <c r="UM120" s="6"/>
      <c r="UN120" s="6"/>
      <c r="UO120" s="6"/>
      <c r="UP120" s="6"/>
      <c r="UQ120" s="6"/>
      <c r="UR120" s="6"/>
      <c r="US120" s="6"/>
      <c r="UT120" s="6"/>
      <c r="UU120" s="6"/>
      <c r="UV120" s="6"/>
      <c r="UW120" s="6"/>
      <c r="UX120" s="6"/>
      <c r="UY120" s="6"/>
      <c r="UZ120" s="6"/>
      <c r="VA120" s="6"/>
      <c r="VB120" s="6"/>
      <c r="VC120" s="6"/>
      <c r="VD120" s="6"/>
      <c r="VE120" s="6"/>
      <c r="VF120" s="6"/>
      <c r="VG120" s="6"/>
      <c r="VH120" s="6"/>
      <c r="VI120" s="6"/>
      <c r="VJ120" s="6"/>
      <c r="VK120" s="6"/>
      <c r="VL120" s="6"/>
      <c r="VM120" s="6"/>
      <c r="VN120" s="6"/>
      <c r="VO120" s="6"/>
      <c r="VP120" s="6"/>
      <c r="VQ120" s="6"/>
      <c r="VR120" s="6"/>
      <c r="VS120" s="6"/>
      <c r="VT120" s="6"/>
      <c r="VU120" s="6"/>
      <c r="VV120" s="6"/>
      <c r="VW120" s="6"/>
      <c r="VX120" s="6"/>
      <c r="VY120" s="6"/>
      <c r="VZ120" s="6"/>
      <c r="WA120" s="6"/>
      <c r="WB120" s="6"/>
      <c r="WC120" s="6"/>
      <c r="WD120" s="6"/>
      <c r="WE120" s="6"/>
      <c r="WF120" s="6"/>
      <c r="WG120" s="6"/>
      <c r="WH120" s="6"/>
      <c r="WI120" s="6"/>
      <c r="WJ120" s="6"/>
      <c r="WK120" s="6"/>
      <c r="WL120" s="6"/>
      <c r="WM120" s="6"/>
      <c r="WN120" s="6"/>
      <c r="WO120" s="6"/>
      <c r="WP120" s="6"/>
      <c r="WQ120" s="6"/>
      <c r="WR120" s="6"/>
      <c r="WS120" s="6"/>
      <c r="WT120" s="6"/>
      <c r="WU120" s="6"/>
      <c r="WV120" s="6"/>
      <c r="WW120" s="6"/>
      <c r="WX120" s="6"/>
      <c r="WY120" s="6"/>
      <c r="WZ120" s="6"/>
      <c r="XA120" s="6"/>
      <c r="XB120" s="6"/>
      <c r="XC120" s="6"/>
      <c r="XD120" s="6"/>
      <c r="XE120" s="6"/>
      <c r="XF120" s="6"/>
      <c r="XG120" s="6"/>
      <c r="XH120" s="6"/>
      <c r="XI120" s="6"/>
      <c r="XJ120" s="6"/>
      <c r="XK120" s="6"/>
      <c r="XL120" s="6"/>
      <c r="XM120" s="6"/>
      <c r="XN120" s="6"/>
      <c r="XO120" s="6"/>
      <c r="XP120" s="6"/>
      <c r="XQ120" s="6"/>
      <c r="XR120" s="6"/>
      <c r="XS120" s="6"/>
      <c r="XT120" s="6"/>
      <c r="XU120" s="6"/>
      <c r="XV120" s="6"/>
      <c r="XW120" s="6"/>
      <c r="XX120" s="6"/>
      <c r="XY120" s="6"/>
      <c r="XZ120" s="6"/>
      <c r="YA120" s="6"/>
      <c r="YB120" s="6"/>
      <c r="YC120" s="6"/>
      <c r="YD120" s="6"/>
      <c r="YE120" s="6"/>
      <c r="YF120" s="6"/>
      <c r="YG120" s="6"/>
      <c r="YH120" s="6"/>
      <c r="YI120" s="6"/>
      <c r="YJ120" s="6"/>
      <c r="YK120" s="6"/>
      <c r="YL120" s="6"/>
      <c r="YM120" s="6"/>
      <c r="YN120" s="6"/>
      <c r="YO120" s="6"/>
      <c r="YP120" s="6"/>
      <c r="YQ120" s="6"/>
      <c r="YR120" s="6"/>
      <c r="YS120" s="6"/>
      <c r="YT120" s="6"/>
      <c r="YU120" s="6"/>
      <c r="YV120" s="6"/>
      <c r="YW120" s="6"/>
      <c r="YX120" s="6"/>
      <c r="YY120" s="6"/>
      <c r="YZ120" s="6"/>
      <c r="ZA120" s="6"/>
      <c r="ZB120" s="6"/>
      <c r="ZC120" s="6"/>
      <c r="ZD120" s="6"/>
      <c r="ZE120" s="6"/>
      <c r="ZF120" s="6"/>
      <c r="ZG120" s="6"/>
      <c r="ZH120" s="6"/>
      <c r="ZI120" s="6"/>
      <c r="ZJ120" s="6"/>
      <c r="ZK120" s="6"/>
      <c r="ZL120" s="6"/>
      <c r="ZM120" s="6"/>
      <c r="ZN120" s="6"/>
      <c r="ZO120" s="6"/>
      <c r="ZP120" s="6"/>
      <c r="ZQ120" s="6"/>
      <c r="ZR120" s="6"/>
      <c r="ZS120" s="6"/>
      <c r="ZT120" s="6"/>
      <c r="ZU120" s="6"/>
      <c r="ZV120" s="6"/>
      <c r="ZW120" s="6"/>
      <c r="ZX120" s="6"/>
      <c r="ZY120" s="6"/>
      <c r="ZZ120" s="6"/>
      <c r="AAA120" s="6"/>
      <c r="AAB120" s="6"/>
      <c r="AAC120" s="6"/>
      <c r="AAD120" s="6"/>
      <c r="AAE120" s="6"/>
      <c r="AAF120" s="6"/>
      <c r="AAG120" s="6"/>
      <c r="AAH120" s="6"/>
      <c r="AAI120" s="6"/>
      <c r="AAJ120" s="6"/>
      <c r="AAK120" s="6"/>
      <c r="AAL120" s="6"/>
      <c r="AAM120" s="6"/>
      <c r="AAN120" s="6"/>
      <c r="AAO120" s="6"/>
      <c r="AAP120" s="6"/>
      <c r="AAQ120" s="6"/>
      <c r="AAR120" s="6"/>
      <c r="AAS120" s="6"/>
      <c r="AAT120" s="6"/>
      <c r="AAU120" s="6"/>
      <c r="AAV120" s="6"/>
      <c r="AAW120" s="6"/>
      <c r="AAX120" s="6"/>
      <c r="AAY120" s="6"/>
      <c r="AAZ120" s="6"/>
      <c r="ABA120" s="6"/>
      <c r="ABB120" s="6"/>
      <c r="ABC120" s="6"/>
      <c r="ABD120" s="6"/>
      <c r="ABE120" s="6"/>
      <c r="ABF120" s="6"/>
      <c r="ABG120" s="6"/>
      <c r="ABH120" s="6"/>
      <c r="ABI120" s="6"/>
      <c r="ABJ120" s="6"/>
      <c r="ABK120" s="6"/>
      <c r="ABL120" s="6"/>
      <c r="ABM120" s="6"/>
      <c r="ABN120" s="6"/>
      <c r="ABO120" s="6"/>
      <c r="ABP120" s="6"/>
      <c r="ABQ120" s="6"/>
      <c r="ABR120" s="6"/>
      <c r="ABS120" s="6"/>
      <c r="ABT120" s="6"/>
      <c r="ABU120" s="6"/>
      <c r="ABV120" s="6"/>
      <c r="ABW120" s="6"/>
      <c r="ABX120" s="6"/>
      <c r="ABY120" s="6"/>
      <c r="ABZ120" s="6"/>
      <c r="ACA120" s="6"/>
      <c r="ACB120" s="6"/>
      <c r="ACC120" s="6"/>
      <c r="ACD120" s="6"/>
      <c r="ACE120" s="6"/>
      <c r="ACF120" s="6"/>
      <c r="ACG120" s="6"/>
      <c r="ACH120" s="6"/>
      <c r="ACI120" s="6"/>
      <c r="ACJ120" s="6"/>
      <c r="ACK120" s="6"/>
      <c r="ACL120" s="6"/>
      <c r="ACM120" s="6"/>
      <c r="ACN120" s="6"/>
      <c r="ACO120" s="6"/>
      <c r="ACP120" s="6"/>
      <c r="ACQ120" s="6"/>
      <c r="ACR120" s="6"/>
      <c r="ACS120" s="6"/>
      <c r="ACT120" s="6"/>
      <c r="ACU120" s="6"/>
      <c r="ACV120" s="6"/>
      <c r="ACW120" s="6"/>
      <c r="ACX120" s="6"/>
      <c r="ACY120" s="6"/>
      <c r="ACZ120" s="6"/>
      <c r="ADA120" s="6"/>
      <c r="ADB120" s="6"/>
      <c r="ADC120" s="6"/>
      <c r="ADD120" s="6"/>
      <c r="ADE120" s="6"/>
      <c r="ADF120" s="6"/>
      <c r="ADG120" s="6"/>
      <c r="ADH120" s="6"/>
      <c r="ADI120" s="6"/>
      <c r="ADJ120" s="6"/>
      <c r="ADK120" s="6"/>
      <c r="ADL120" s="6"/>
      <c r="ADM120" s="6"/>
      <c r="ADN120" s="6"/>
      <c r="ADO120" s="6"/>
      <c r="ADP120" s="6"/>
      <c r="ADQ120" s="6"/>
      <c r="ADR120" s="6"/>
      <c r="ADS120" s="6"/>
      <c r="ADT120" s="6"/>
      <c r="ADU120" s="6"/>
      <c r="ADV120" s="6"/>
      <c r="ADW120" s="6"/>
      <c r="ADX120" s="6"/>
      <c r="ADY120" s="6"/>
      <c r="ADZ120" s="6"/>
      <c r="AEA120" s="6"/>
      <c r="AEB120" s="6"/>
      <c r="AEC120" s="6"/>
      <c r="AED120" s="6"/>
      <c r="AEE120" s="6"/>
      <c r="AEF120" s="6"/>
      <c r="AEG120" s="6"/>
      <c r="AEH120" s="6"/>
      <c r="AEI120" s="6"/>
      <c r="AEJ120" s="6"/>
      <c r="AEK120" s="6"/>
      <c r="AEL120" s="6"/>
      <c r="AEM120" s="6"/>
      <c r="AEN120" s="6"/>
      <c r="AEO120" s="6"/>
      <c r="AEP120" s="6"/>
      <c r="AEQ120" s="6"/>
      <c r="AER120" s="6"/>
      <c r="AES120" s="6"/>
      <c r="AET120" s="6"/>
      <c r="AEU120" s="6"/>
      <c r="AEV120" s="6"/>
      <c r="AEW120" s="6"/>
      <c r="AEX120" s="6"/>
      <c r="AEY120" s="6"/>
      <c r="AEZ120" s="6"/>
      <c r="AFA120" s="6"/>
      <c r="AFB120" s="6"/>
      <c r="AFC120" s="6"/>
      <c r="AFD120" s="6"/>
      <c r="AFE120" s="6"/>
      <c r="AFF120" s="6"/>
      <c r="AFG120" s="6"/>
      <c r="AFH120" s="6"/>
      <c r="AFI120" s="6"/>
      <c r="AFJ120" s="6"/>
      <c r="AFK120" s="6"/>
      <c r="AFL120" s="6"/>
      <c r="AFM120" s="6"/>
      <c r="AFN120" s="6"/>
      <c r="AFO120" s="6"/>
      <c r="AFP120" s="6"/>
      <c r="AFQ120" s="6"/>
      <c r="AFR120" s="6"/>
      <c r="AFS120" s="6"/>
      <c r="AFT120" s="6"/>
      <c r="AFU120" s="6"/>
      <c r="AFV120" s="6"/>
      <c r="AFW120" s="6"/>
      <c r="AFX120" s="6"/>
      <c r="AFY120" s="6"/>
      <c r="AFZ120" s="6"/>
      <c r="AGA120" s="6"/>
      <c r="AGB120" s="6"/>
      <c r="AGC120" s="6"/>
      <c r="AGD120" s="6"/>
      <c r="AGE120" s="6"/>
      <c r="AGF120" s="6"/>
      <c r="AGG120" s="6"/>
      <c r="AGH120" s="6"/>
      <c r="AGI120" s="6"/>
      <c r="AGJ120" s="6"/>
      <c r="AGK120" s="6"/>
      <c r="AGL120" s="6"/>
      <c r="AGM120" s="6"/>
      <c r="AGN120" s="6"/>
      <c r="AGO120" s="6"/>
      <c r="AGP120" s="6"/>
      <c r="AGQ120" s="6"/>
      <c r="AGR120" s="6"/>
      <c r="AGS120" s="6"/>
      <c r="AGT120" s="6"/>
      <c r="AGU120" s="6"/>
      <c r="AGV120" s="6"/>
      <c r="AGW120" s="6"/>
      <c r="AGX120" s="6"/>
      <c r="AGY120" s="6"/>
      <c r="AGZ120" s="6"/>
      <c r="AHA120" s="6"/>
      <c r="AHB120" s="6"/>
      <c r="AHC120" s="6"/>
      <c r="AHD120" s="6"/>
      <c r="AHE120" s="6"/>
      <c r="AHF120" s="6"/>
      <c r="AHG120" s="6"/>
      <c r="AHH120" s="6"/>
      <c r="AHI120" s="6"/>
      <c r="AHJ120" s="6"/>
      <c r="AHK120" s="6"/>
      <c r="AHL120" s="6"/>
      <c r="AHM120" s="6"/>
      <c r="AHN120" s="6"/>
      <c r="AHO120" s="6"/>
      <c r="AHP120" s="6"/>
      <c r="AHQ120" s="6"/>
      <c r="AHR120" s="6"/>
      <c r="AHS120" s="6"/>
      <c r="AHT120" s="6"/>
      <c r="AHU120" s="6"/>
      <c r="AHV120" s="6"/>
      <c r="AHW120" s="6"/>
      <c r="AHX120" s="6"/>
      <c r="AHY120" s="6"/>
      <c r="AHZ120" s="6"/>
      <c r="AIA120" s="6"/>
      <c r="AIB120" s="6"/>
      <c r="AIC120" s="6"/>
      <c r="AID120" s="6"/>
      <c r="AIE120" s="6"/>
      <c r="AIF120" s="6"/>
      <c r="AIG120" s="6"/>
      <c r="AIH120" s="6"/>
      <c r="AII120" s="6"/>
      <c r="AIJ120" s="6"/>
      <c r="AIK120" s="6"/>
      <c r="AIL120" s="6"/>
      <c r="AIM120" s="6"/>
      <c r="AIN120" s="6"/>
      <c r="AIO120" s="6"/>
      <c r="AIP120" s="6"/>
      <c r="AIQ120" s="6"/>
      <c r="AIR120" s="6"/>
      <c r="AIS120" s="6"/>
      <c r="AIT120" s="6"/>
      <c r="AIU120" s="6"/>
      <c r="AIV120" s="6"/>
      <c r="AIW120" s="6"/>
      <c r="AIX120" s="6"/>
      <c r="AIY120" s="6"/>
      <c r="AIZ120" s="6"/>
      <c r="AJA120" s="6"/>
      <c r="AJB120" s="6"/>
      <c r="AJC120" s="6"/>
      <c r="AJD120" s="6"/>
      <c r="AJE120" s="6"/>
      <c r="AJF120" s="6"/>
      <c r="AJG120" s="6"/>
      <c r="AJH120" s="6"/>
      <c r="AJI120" s="6"/>
      <c r="AJJ120" s="6"/>
      <c r="AJK120" s="6"/>
      <c r="AJL120" s="6"/>
      <c r="AJM120" s="6"/>
      <c r="AJN120" s="6"/>
      <c r="AJO120" s="6"/>
      <c r="AJP120" s="6"/>
      <c r="AJQ120" s="6"/>
      <c r="AJR120" s="6"/>
      <c r="AJS120" s="6"/>
      <c r="AJT120" s="6"/>
      <c r="AJU120" s="6"/>
      <c r="AJV120" s="6"/>
      <c r="AJW120" s="6"/>
      <c r="AJX120" s="6"/>
      <c r="AJY120" s="6"/>
      <c r="AJZ120" s="6"/>
      <c r="AKA120" s="6"/>
      <c r="AKB120" s="6"/>
      <c r="AKC120" s="6"/>
      <c r="AKD120" s="6"/>
      <c r="AKE120" s="6"/>
      <c r="AKF120" s="6"/>
      <c r="AKG120" s="6"/>
      <c r="AKH120" s="6"/>
      <c r="AKI120" s="6"/>
      <c r="AKJ120" s="6"/>
      <c r="AKK120" s="6"/>
      <c r="AKL120" s="6"/>
      <c r="AKM120" s="6"/>
      <c r="AKN120" s="6"/>
      <c r="AKO120" s="6"/>
      <c r="AKP120" s="6"/>
      <c r="AKQ120" s="6"/>
      <c r="AKR120" s="6"/>
      <c r="AKS120" s="6"/>
      <c r="AKT120" s="6"/>
      <c r="AKU120" s="6"/>
      <c r="AKV120" s="6"/>
      <c r="AKW120" s="6"/>
      <c r="AKX120" s="6"/>
      <c r="AKY120" s="6"/>
      <c r="AKZ120" s="6"/>
      <c r="ALA120" s="6"/>
      <c r="ALB120" s="6"/>
      <c r="ALC120" s="6"/>
      <c r="ALD120" s="6"/>
      <c r="ALE120" s="6"/>
      <c r="ALF120" s="6"/>
      <c r="ALG120" s="6"/>
      <c r="ALH120" s="6"/>
      <c r="ALI120" s="6"/>
      <c r="ALJ120" s="6"/>
      <c r="ALK120" s="6"/>
      <c r="ALL120" s="6"/>
      <c r="ALM120" s="6"/>
      <c r="ALN120" s="6"/>
      <c r="ALO120" s="6"/>
      <c r="ALP120" s="6"/>
      <c r="ALQ120" s="6"/>
      <c r="ALR120" s="6"/>
      <c r="ALS120" s="6"/>
      <c r="ALT120" s="6"/>
      <c r="ALU120" s="6"/>
      <c r="ALV120" s="6"/>
      <c r="ALW120" s="6"/>
      <c r="ALX120" s="6"/>
      <c r="ALY120" s="6"/>
      <c r="ALZ120" s="6"/>
      <c r="AMA120" s="6"/>
      <c r="AMB120" s="6"/>
      <c r="AMC120" s="6"/>
      <c r="AMD120" s="6"/>
      <c r="AME120" s="6"/>
      <c r="AMF120" s="6"/>
      <c r="AMG120" s="6"/>
      <c r="AMH120" s="6"/>
      <c r="AMI120" s="6"/>
      <c r="AMJ120" s="6"/>
      <c r="AMK120" s="6"/>
      <c r="AML120" s="6"/>
      <c r="AMM120" s="6"/>
      <c r="AMN120" s="6"/>
      <c r="AMO120" s="6"/>
      <c r="AMP120" s="6"/>
      <c r="AMQ120" s="6"/>
      <c r="AMR120" s="6"/>
      <c r="AMS120" s="6"/>
      <c r="AMT120" s="6"/>
      <c r="AMU120" s="6"/>
      <c r="AMV120" s="6"/>
      <c r="AMW120" s="6"/>
      <c r="AMX120" s="6"/>
      <c r="AMY120" s="6"/>
      <c r="AMZ120" s="6"/>
      <c r="ANA120" s="6"/>
      <c r="ANB120" s="6"/>
      <c r="ANC120" s="6"/>
      <c r="AND120" s="6"/>
      <c r="ANE120" s="6"/>
      <c r="ANF120" s="6"/>
      <c r="ANG120" s="6"/>
      <c r="ANH120" s="6"/>
      <c r="ANI120" s="6"/>
      <c r="ANJ120" s="6"/>
      <c r="ANK120" s="6"/>
      <c r="ANL120" s="6"/>
      <c r="ANM120" s="6"/>
      <c r="ANN120" s="6"/>
      <c r="ANO120" s="6"/>
      <c r="ANP120" s="6"/>
      <c r="ANQ120" s="6"/>
      <c r="ANR120" s="6"/>
      <c r="ANS120" s="6"/>
      <c r="ANT120" s="6"/>
      <c r="ANU120" s="6"/>
      <c r="ANV120" s="6"/>
      <c r="ANW120" s="6"/>
      <c r="ANX120" s="6"/>
      <c r="ANY120" s="6"/>
      <c r="ANZ120" s="6"/>
      <c r="AOA120" s="6"/>
      <c r="AOB120" s="6"/>
      <c r="AOC120" s="6"/>
      <c r="AOD120" s="6"/>
      <c r="AOE120" s="6"/>
      <c r="AOF120" s="6"/>
      <c r="AOG120" s="6"/>
      <c r="AOH120" s="6"/>
      <c r="AOI120" s="6"/>
      <c r="AOJ120" s="6"/>
      <c r="AOK120" s="6"/>
      <c r="AOL120" s="6"/>
      <c r="AOM120" s="6"/>
      <c r="AON120" s="6"/>
      <c r="AOO120" s="6"/>
      <c r="AOP120" s="6"/>
      <c r="AOQ120" s="6"/>
      <c r="AOR120" s="6"/>
      <c r="AOS120" s="6"/>
      <c r="AOT120" s="6"/>
      <c r="AOU120" s="6"/>
      <c r="AOV120" s="6"/>
      <c r="AOW120" s="6"/>
      <c r="AOX120" s="6"/>
      <c r="AOY120" s="6"/>
      <c r="AOZ120" s="6"/>
      <c r="APA120" s="6"/>
      <c r="APB120" s="6"/>
      <c r="APC120" s="6"/>
      <c r="APD120" s="6"/>
      <c r="APE120" s="6"/>
      <c r="APF120" s="6"/>
      <c r="APG120" s="6"/>
      <c r="APH120" s="6"/>
      <c r="API120" s="6"/>
      <c r="APJ120" s="6"/>
      <c r="APK120" s="6"/>
      <c r="APL120" s="6"/>
      <c r="APM120" s="6"/>
      <c r="APN120" s="6"/>
      <c r="APO120" s="6"/>
      <c r="APP120" s="6"/>
      <c r="APQ120" s="6"/>
      <c r="APR120" s="6"/>
      <c r="APS120" s="6"/>
      <c r="APT120" s="6"/>
      <c r="APU120" s="6"/>
      <c r="APV120" s="6"/>
      <c r="APW120" s="6"/>
      <c r="APX120" s="6"/>
      <c r="APY120" s="6"/>
      <c r="APZ120" s="6"/>
      <c r="AQA120" s="6"/>
      <c r="AQB120" s="6"/>
      <c r="AQC120" s="6"/>
      <c r="AQD120" s="6"/>
      <c r="AQE120" s="6"/>
      <c r="AQF120" s="6"/>
      <c r="AQG120" s="6"/>
      <c r="AQH120" s="6"/>
      <c r="AQI120" s="6"/>
      <c r="AQJ120" s="6"/>
      <c r="AQK120" s="6"/>
      <c r="AQL120" s="6"/>
      <c r="AQM120" s="6"/>
      <c r="AQN120" s="6"/>
      <c r="AQO120" s="6"/>
      <c r="AQP120" s="6"/>
      <c r="AQQ120" s="6"/>
      <c r="AQR120" s="6"/>
      <c r="AQS120" s="6"/>
      <c r="AQT120" s="6"/>
      <c r="AQU120" s="6"/>
      <c r="AQV120" s="6"/>
      <c r="AQW120" s="6"/>
      <c r="AQX120" s="6"/>
      <c r="AQY120" s="6"/>
      <c r="AQZ120" s="6"/>
      <c r="ARA120" s="6"/>
      <c r="ARB120" s="6"/>
      <c r="ARC120" s="6"/>
      <c r="ARD120" s="6"/>
      <c r="ARE120" s="6"/>
      <c r="ARF120" s="6"/>
      <c r="ARG120" s="6"/>
      <c r="ARH120" s="6"/>
      <c r="ARI120" s="6"/>
      <c r="ARJ120" s="6"/>
      <c r="ARK120" s="6"/>
      <c r="ARL120" s="6"/>
      <c r="ARM120" s="6"/>
      <c r="ARN120" s="6"/>
      <c r="ARO120" s="6"/>
      <c r="ARP120" s="6"/>
      <c r="ARQ120" s="6"/>
      <c r="ARR120" s="6"/>
      <c r="ARS120" s="6"/>
      <c r="ART120" s="6"/>
      <c r="ARU120" s="6"/>
      <c r="ARV120" s="6"/>
      <c r="ARW120" s="6"/>
      <c r="ARX120" s="6"/>
      <c r="ARY120" s="6"/>
      <c r="ARZ120" s="6"/>
      <c r="ASA120" s="6"/>
      <c r="ASB120" s="6"/>
      <c r="ASC120" s="6"/>
      <c r="ASD120" s="6"/>
      <c r="ASE120" s="6"/>
      <c r="ASF120" s="6"/>
      <c r="ASG120" s="6"/>
      <c r="ASH120" s="6"/>
      <c r="ASI120" s="6"/>
      <c r="ASJ120" s="6"/>
      <c r="ASK120" s="6"/>
      <c r="ASL120" s="6"/>
      <c r="ASM120" s="6"/>
      <c r="ASN120" s="6"/>
      <c r="ASO120" s="6"/>
      <c r="ASP120" s="6"/>
      <c r="ASQ120" s="6"/>
      <c r="ASR120" s="6"/>
      <c r="ASS120" s="6"/>
      <c r="AST120" s="6"/>
      <c r="ASU120" s="6"/>
      <c r="ASV120" s="6"/>
      <c r="ASW120" s="6"/>
      <c r="ASX120" s="6"/>
      <c r="ASY120" s="6"/>
      <c r="ASZ120" s="6"/>
      <c r="ATA120" s="6"/>
      <c r="ATB120" s="6"/>
      <c r="ATC120" s="6"/>
      <c r="ATD120" s="6"/>
      <c r="ATE120" s="6"/>
      <c r="ATF120" s="6"/>
      <c r="ATG120" s="6"/>
      <c r="ATH120" s="6"/>
      <c r="ATI120" s="6"/>
      <c r="ATJ120" s="6"/>
      <c r="ATK120" s="6"/>
      <c r="ATL120" s="6"/>
      <c r="ATM120" s="6"/>
      <c r="ATN120" s="6"/>
      <c r="ATO120" s="6"/>
      <c r="ATP120" s="6"/>
      <c r="ATQ120" s="6"/>
      <c r="ATR120" s="6"/>
      <c r="ATS120" s="6"/>
      <c r="ATT120" s="6"/>
      <c r="ATU120" s="6"/>
      <c r="ATV120" s="6"/>
      <c r="ATW120" s="6"/>
      <c r="ATX120" s="6"/>
      <c r="ATY120" s="6"/>
      <c r="ATZ120" s="6"/>
      <c r="AUA120" s="6"/>
      <c r="AUB120" s="6"/>
      <c r="AUC120" s="6"/>
      <c r="AUD120" s="6"/>
      <c r="AUE120" s="6"/>
      <c r="AUF120" s="6"/>
      <c r="AUG120" s="6"/>
      <c r="AUH120" s="6"/>
      <c r="AUI120" s="6"/>
      <c r="AUJ120" s="6"/>
      <c r="AUK120" s="6"/>
      <c r="AUL120" s="6"/>
      <c r="AUM120" s="6"/>
      <c r="AUN120" s="6"/>
      <c r="AUO120" s="6"/>
      <c r="AUP120" s="6"/>
      <c r="AUQ120" s="6"/>
      <c r="AUR120" s="6"/>
      <c r="AUS120" s="6"/>
      <c r="AUT120" s="6"/>
      <c r="AUU120" s="6"/>
      <c r="AUV120" s="6"/>
      <c r="AUW120" s="6"/>
      <c r="AUX120" s="6"/>
      <c r="AUY120" s="6"/>
      <c r="AUZ120" s="6"/>
      <c r="AVA120" s="6"/>
      <c r="AVB120" s="6"/>
      <c r="AVC120" s="6"/>
      <c r="AVD120" s="6"/>
      <c r="AVE120" s="6"/>
      <c r="AVF120" s="6"/>
      <c r="AVG120" s="6"/>
      <c r="AVH120" s="6"/>
      <c r="AVI120" s="6"/>
      <c r="AVJ120" s="6"/>
      <c r="AVK120" s="6"/>
      <c r="AVL120" s="6"/>
      <c r="AVM120" s="6"/>
      <c r="AVN120" s="6"/>
      <c r="AVO120" s="6"/>
      <c r="AVP120" s="6"/>
      <c r="AVQ120" s="6"/>
      <c r="AVR120" s="6"/>
      <c r="AVS120" s="6"/>
      <c r="AVT120" s="6"/>
      <c r="AVU120" s="6"/>
      <c r="AVV120" s="6"/>
      <c r="AVW120" s="6"/>
      <c r="AVX120" s="6"/>
      <c r="AVY120" s="6"/>
      <c r="AVZ120" s="6"/>
      <c r="AWA120" s="6"/>
      <c r="AWB120" s="6"/>
      <c r="AWC120" s="6"/>
      <c r="AWD120" s="6"/>
      <c r="AWE120" s="6"/>
      <c r="AWF120" s="6"/>
      <c r="AWG120" s="6"/>
      <c r="AWH120" s="6"/>
      <c r="AWI120" s="6"/>
      <c r="AWJ120" s="6"/>
      <c r="AWK120" s="6"/>
      <c r="AWL120" s="6"/>
      <c r="AWM120" s="6"/>
      <c r="AWN120" s="6"/>
      <c r="AWO120" s="6"/>
      <c r="AWP120" s="6"/>
      <c r="AWQ120" s="6"/>
      <c r="AWR120" s="6"/>
      <c r="AWS120" s="6"/>
      <c r="AWT120" s="6"/>
      <c r="AWU120" s="6"/>
      <c r="AWV120" s="6"/>
      <c r="AWW120" s="6"/>
      <c r="AWX120" s="6"/>
      <c r="AWY120" s="6"/>
      <c r="AWZ120" s="6"/>
      <c r="AXA120" s="6"/>
      <c r="AXB120" s="6"/>
      <c r="AXC120" s="6"/>
      <c r="AXD120" s="6"/>
      <c r="AXE120" s="6"/>
      <c r="AXF120" s="6"/>
      <c r="AXG120" s="6"/>
      <c r="AXH120" s="6"/>
      <c r="AXI120" s="6"/>
      <c r="AXJ120" s="6"/>
      <c r="AXK120" s="6"/>
      <c r="AXL120" s="6"/>
      <c r="AXM120" s="6"/>
      <c r="AXN120" s="6"/>
      <c r="AXO120" s="6"/>
      <c r="AXP120" s="6"/>
      <c r="AXQ120" s="6"/>
      <c r="AXR120" s="6"/>
      <c r="AXS120" s="6"/>
      <c r="AXT120" s="6"/>
      <c r="AXU120" s="6"/>
      <c r="AXV120" s="6"/>
      <c r="AXW120" s="6"/>
      <c r="AXX120" s="6"/>
      <c r="AXY120" s="6"/>
      <c r="AXZ120" s="6"/>
      <c r="AYA120" s="6"/>
      <c r="AYB120" s="6"/>
      <c r="AYC120" s="6"/>
      <c r="AYD120" s="6"/>
      <c r="AYE120" s="6"/>
      <c r="AYF120" s="6"/>
      <c r="AYG120" s="6"/>
      <c r="AYH120" s="6"/>
      <c r="AYI120" s="6"/>
      <c r="AYJ120" s="6"/>
      <c r="AYK120" s="6"/>
      <c r="AYL120" s="6"/>
      <c r="AYM120" s="6"/>
      <c r="AYN120" s="6"/>
      <c r="AYO120" s="6"/>
      <c r="AYP120" s="6"/>
      <c r="AYQ120" s="6"/>
      <c r="AYR120" s="6"/>
      <c r="AYS120" s="6"/>
      <c r="AYT120" s="6"/>
      <c r="AYU120" s="6"/>
      <c r="AYV120" s="6"/>
      <c r="AYW120" s="6"/>
      <c r="AYX120" s="6"/>
      <c r="AYY120" s="6"/>
      <c r="AYZ120" s="6"/>
      <c r="AZA120" s="6"/>
      <c r="AZB120" s="6"/>
      <c r="AZC120" s="6"/>
      <c r="AZD120" s="6"/>
      <c r="AZE120" s="6"/>
      <c r="AZF120" s="6"/>
      <c r="AZG120" s="6"/>
      <c r="AZH120" s="6"/>
      <c r="AZI120" s="6"/>
      <c r="AZJ120" s="6"/>
      <c r="AZK120" s="6"/>
      <c r="AZL120" s="6"/>
      <c r="AZM120" s="6"/>
      <c r="AZN120" s="6"/>
      <c r="AZO120" s="6"/>
      <c r="AZP120" s="6"/>
      <c r="AZQ120" s="6"/>
      <c r="AZR120" s="6"/>
      <c r="AZS120" s="6"/>
      <c r="AZT120" s="6"/>
      <c r="AZU120" s="6"/>
      <c r="AZV120" s="6"/>
      <c r="AZW120" s="6"/>
      <c r="AZX120" s="6"/>
      <c r="AZY120" s="6"/>
      <c r="AZZ120" s="6"/>
      <c r="BAA120" s="6"/>
      <c r="BAB120" s="6"/>
      <c r="BAC120" s="6"/>
      <c r="BAD120" s="6"/>
      <c r="BAE120" s="6"/>
      <c r="BAF120" s="6"/>
      <c r="BAG120" s="6"/>
      <c r="BAH120" s="6"/>
      <c r="BAI120" s="6"/>
      <c r="BAJ120" s="6"/>
      <c r="BAK120" s="6"/>
      <c r="BAL120" s="6"/>
      <c r="BAM120" s="6"/>
      <c r="BAN120" s="6"/>
      <c r="BAO120" s="6"/>
      <c r="BAP120" s="6"/>
      <c r="BAQ120" s="6"/>
      <c r="BAR120" s="6"/>
      <c r="BAS120" s="6"/>
      <c r="BAT120" s="6"/>
      <c r="BAU120" s="6"/>
      <c r="BAV120" s="6"/>
      <c r="BAW120" s="6"/>
      <c r="BAX120" s="6"/>
      <c r="BAY120" s="6"/>
      <c r="BAZ120" s="6"/>
      <c r="BBA120" s="6"/>
      <c r="BBB120" s="6"/>
      <c r="BBC120" s="6"/>
      <c r="BBD120" s="6"/>
      <c r="BBE120" s="6"/>
      <c r="BBF120" s="6"/>
      <c r="BBG120" s="6"/>
      <c r="BBH120" s="6"/>
      <c r="BBI120" s="6"/>
      <c r="BBJ120" s="6"/>
      <c r="BBK120" s="6"/>
      <c r="BBL120" s="6"/>
      <c r="BBM120" s="6"/>
      <c r="BBN120" s="6"/>
      <c r="BBO120" s="6"/>
      <c r="BBP120" s="6"/>
      <c r="BBQ120" s="6"/>
      <c r="BBR120" s="6"/>
      <c r="BBS120" s="6"/>
      <c r="BBT120" s="6"/>
      <c r="BBU120" s="6"/>
      <c r="BBV120" s="6"/>
      <c r="BBW120" s="6"/>
      <c r="BBX120" s="6"/>
      <c r="BBY120" s="6"/>
      <c r="BBZ120" s="6"/>
      <c r="BCA120" s="6"/>
      <c r="BCB120" s="6"/>
      <c r="BCC120" s="6"/>
      <c r="BCD120" s="6"/>
      <c r="BCE120" s="6"/>
      <c r="BCF120" s="6"/>
      <c r="BCG120" s="6"/>
      <c r="BCH120" s="6"/>
      <c r="BCI120" s="6"/>
      <c r="BCJ120" s="6"/>
      <c r="BCK120" s="6"/>
      <c r="BCL120" s="6"/>
      <c r="BCM120" s="6"/>
      <c r="BCN120" s="6"/>
      <c r="BCO120" s="6"/>
      <c r="BCP120" s="6"/>
      <c r="BCQ120" s="6"/>
      <c r="BCR120" s="6"/>
      <c r="BCS120" s="6"/>
      <c r="BCT120" s="6"/>
      <c r="BCU120" s="6"/>
      <c r="BCV120" s="6"/>
      <c r="BCW120" s="6"/>
      <c r="BCX120" s="6"/>
      <c r="BCY120" s="6"/>
      <c r="BCZ120" s="6"/>
      <c r="BDA120" s="6"/>
      <c r="BDB120" s="6"/>
      <c r="BDC120" s="6"/>
      <c r="BDD120" s="6"/>
      <c r="BDE120" s="6"/>
      <c r="BDF120" s="6"/>
      <c r="BDG120" s="6"/>
      <c r="BDH120" s="6"/>
      <c r="BDI120" s="6"/>
      <c r="BDJ120" s="6"/>
      <c r="BDK120" s="6"/>
      <c r="BDL120" s="6"/>
      <c r="BDM120" s="6"/>
      <c r="BDN120" s="6"/>
      <c r="BDO120" s="6"/>
      <c r="BDP120" s="6"/>
      <c r="BDQ120" s="6"/>
      <c r="BDR120" s="6"/>
      <c r="BDS120" s="6"/>
      <c r="BDT120" s="6"/>
      <c r="BDU120" s="6"/>
      <c r="BDV120" s="6"/>
      <c r="BDW120" s="6"/>
      <c r="BDX120" s="6"/>
      <c r="BDY120" s="6"/>
      <c r="BDZ120" s="6"/>
      <c r="BEA120" s="6"/>
      <c r="BEB120" s="6"/>
      <c r="BEC120" s="6"/>
      <c r="BED120" s="6"/>
      <c r="BEE120" s="6"/>
      <c r="BEF120" s="6"/>
      <c r="BEG120" s="6"/>
      <c r="BEH120" s="6"/>
      <c r="BEI120" s="6"/>
      <c r="BEJ120" s="6"/>
      <c r="BEK120" s="6"/>
      <c r="BEL120" s="6"/>
      <c r="BEM120" s="6"/>
      <c r="BEN120" s="6"/>
      <c r="BEO120" s="6"/>
      <c r="BEP120" s="6"/>
      <c r="BEQ120" s="6"/>
      <c r="BER120" s="6"/>
      <c r="BES120" s="6"/>
      <c r="BET120" s="6"/>
      <c r="BEU120" s="6"/>
      <c r="BEV120" s="6"/>
      <c r="BEW120" s="6"/>
      <c r="BEX120" s="6"/>
      <c r="BEY120" s="6"/>
      <c r="BEZ120" s="6"/>
      <c r="BFA120" s="6"/>
      <c r="BFB120" s="6"/>
      <c r="BFC120" s="6"/>
      <c r="BFD120" s="6"/>
      <c r="BFE120" s="6"/>
      <c r="BFF120" s="6"/>
      <c r="BFG120" s="6"/>
      <c r="BFH120" s="6"/>
      <c r="BFI120" s="6"/>
      <c r="BFJ120" s="6"/>
      <c r="BFK120" s="6"/>
      <c r="BFL120" s="6"/>
      <c r="BFM120" s="6"/>
      <c r="BFN120" s="6"/>
      <c r="BFO120" s="6"/>
      <c r="BFP120" s="6"/>
      <c r="BFQ120" s="6"/>
      <c r="BFR120" s="6"/>
      <c r="BFS120" s="6"/>
      <c r="BFT120" s="6"/>
      <c r="BFU120" s="6"/>
      <c r="BFV120" s="6"/>
      <c r="BFW120" s="6"/>
      <c r="BFX120" s="6"/>
      <c r="BFY120" s="6"/>
      <c r="BFZ120" s="6"/>
      <c r="BGA120" s="6"/>
      <c r="BGB120" s="6"/>
      <c r="BGC120" s="6"/>
      <c r="BGD120" s="6"/>
      <c r="BGE120" s="6"/>
      <c r="BGF120" s="6"/>
      <c r="BGG120" s="6"/>
      <c r="BGH120" s="6"/>
      <c r="BGI120" s="6"/>
      <c r="BGJ120" s="6"/>
      <c r="BGK120" s="6"/>
      <c r="BGL120" s="6"/>
      <c r="BGM120" s="6"/>
      <c r="BGN120" s="6"/>
      <c r="BGO120" s="6"/>
      <c r="BGP120" s="6"/>
      <c r="BGQ120" s="6"/>
      <c r="BGR120" s="6"/>
      <c r="BGS120" s="6"/>
      <c r="BGT120" s="6"/>
      <c r="BGU120" s="6"/>
      <c r="BGV120" s="6"/>
      <c r="BGW120" s="6"/>
      <c r="BGX120" s="6"/>
      <c r="BGY120" s="6"/>
      <c r="BGZ120" s="6"/>
      <c r="BHA120" s="6"/>
      <c r="BHB120" s="6"/>
      <c r="BHC120" s="6"/>
      <c r="BHD120" s="6"/>
      <c r="BHE120" s="6"/>
      <c r="BHF120" s="6"/>
      <c r="BHG120" s="6"/>
      <c r="BHH120" s="6"/>
      <c r="BHI120" s="6"/>
      <c r="BHJ120" s="6"/>
      <c r="BHK120" s="6"/>
      <c r="BHL120" s="6"/>
      <c r="BHM120" s="6"/>
      <c r="BHN120" s="6"/>
      <c r="BHO120" s="6"/>
      <c r="BHP120" s="6"/>
      <c r="BHQ120" s="6"/>
      <c r="BHR120" s="6"/>
      <c r="BHS120" s="6"/>
      <c r="BHT120" s="6"/>
      <c r="BHU120" s="6"/>
      <c r="BHV120" s="6"/>
      <c r="BHW120" s="6"/>
      <c r="BHX120" s="6"/>
      <c r="BHY120" s="6"/>
      <c r="BHZ120" s="6"/>
      <c r="BIA120" s="6"/>
      <c r="BIB120" s="6"/>
      <c r="BIC120" s="6"/>
      <c r="BID120" s="6"/>
      <c r="BIE120" s="6"/>
      <c r="BIF120" s="6"/>
      <c r="BIG120" s="6"/>
      <c r="BIH120" s="6"/>
      <c r="BII120" s="6"/>
      <c r="BIJ120" s="6"/>
      <c r="BIK120" s="6"/>
      <c r="BIL120" s="6"/>
      <c r="BIM120" s="6"/>
      <c r="BIN120" s="6"/>
      <c r="BIO120" s="6"/>
      <c r="BIP120" s="6"/>
      <c r="BIQ120" s="6"/>
      <c r="BIR120" s="6"/>
      <c r="BIS120" s="6"/>
      <c r="BIT120" s="6"/>
      <c r="BIU120" s="6"/>
      <c r="BIV120" s="6"/>
      <c r="BIW120" s="6"/>
      <c r="BIX120" s="6"/>
      <c r="BIY120" s="6"/>
      <c r="BIZ120" s="6"/>
      <c r="BJA120" s="6"/>
      <c r="BJB120" s="6"/>
      <c r="BJC120" s="6"/>
      <c r="BJD120" s="6"/>
      <c r="BJE120" s="6"/>
      <c r="BJF120" s="6"/>
      <c r="BJG120" s="6"/>
      <c r="BJH120" s="6"/>
      <c r="BJI120" s="6"/>
      <c r="BJJ120" s="6"/>
      <c r="BJK120" s="6"/>
      <c r="BJL120" s="6"/>
      <c r="BJM120" s="6"/>
      <c r="BJN120" s="6"/>
      <c r="BJO120" s="6"/>
      <c r="BJP120" s="6"/>
      <c r="BJQ120" s="6"/>
      <c r="BJR120" s="6"/>
      <c r="BJS120" s="6"/>
      <c r="BJT120" s="6"/>
      <c r="BJU120" s="6"/>
      <c r="BJV120" s="6"/>
      <c r="BJW120" s="6"/>
      <c r="BJX120" s="6"/>
      <c r="BJY120" s="6"/>
      <c r="BJZ120" s="6"/>
      <c r="BKA120" s="6"/>
      <c r="BKB120" s="6"/>
      <c r="BKC120" s="6"/>
      <c r="BKD120" s="6"/>
      <c r="BKE120" s="6"/>
      <c r="BKF120" s="6"/>
      <c r="BKG120" s="6"/>
      <c r="BKH120" s="6"/>
      <c r="BKI120" s="6"/>
      <c r="BKJ120" s="6"/>
      <c r="BKK120" s="6"/>
      <c r="BKL120" s="6"/>
      <c r="BKM120" s="6"/>
      <c r="BKN120" s="6"/>
      <c r="BKO120" s="6"/>
      <c r="BKP120" s="6"/>
      <c r="BKQ120" s="6"/>
      <c r="BKR120" s="6"/>
      <c r="BKS120" s="6"/>
      <c r="BKT120" s="6"/>
      <c r="BKU120" s="6"/>
      <c r="BKV120" s="6"/>
      <c r="BKW120" s="6"/>
      <c r="BKX120" s="6"/>
      <c r="BKY120" s="6"/>
      <c r="BKZ120" s="6"/>
      <c r="BLA120" s="6"/>
      <c r="BLB120" s="6"/>
      <c r="BLC120" s="6"/>
      <c r="BLD120" s="6"/>
      <c r="BLE120" s="6"/>
      <c r="BLF120" s="6"/>
      <c r="BLG120" s="6"/>
      <c r="BLH120" s="6"/>
      <c r="BLI120" s="6"/>
      <c r="BLJ120" s="6"/>
      <c r="BLK120" s="6"/>
      <c r="BLL120" s="6"/>
      <c r="BLM120" s="6"/>
      <c r="BLN120" s="6"/>
      <c r="BLO120" s="6"/>
      <c r="BLP120" s="6"/>
      <c r="BLQ120" s="6"/>
      <c r="BLR120" s="6"/>
      <c r="BLS120" s="6"/>
      <c r="BLT120" s="6"/>
      <c r="BLU120" s="6"/>
      <c r="BLV120" s="6"/>
      <c r="BLW120" s="6"/>
      <c r="BLX120" s="6"/>
      <c r="BLY120" s="6"/>
      <c r="BLZ120" s="6"/>
      <c r="BMA120" s="6"/>
      <c r="BMB120" s="6"/>
      <c r="BMC120" s="6"/>
      <c r="BMD120" s="6"/>
      <c r="BME120" s="6"/>
      <c r="BMF120" s="6"/>
      <c r="BMG120" s="6"/>
      <c r="BMH120" s="6"/>
      <c r="BMI120" s="6"/>
      <c r="BMJ120" s="6"/>
      <c r="BMK120" s="6"/>
      <c r="BML120" s="6"/>
      <c r="BMM120" s="6"/>
      <c r="BMN120" s="6"/>
      <c r="BMO120" s="6"/>
      <c r="BMP120" s="6"/>
      <c r="BMQ120" s="6"/>
      <c r="BMR120" s="6"/>
      <c r="BMS120" s="6"/>
      <c r="BMT120" s="6"/>
      <c r="BMU120" s="6"/>
      <c r="BMV120" s="6"/>
      <c r="BMW120" s="6"/>
      <c r="BMX120" s="6"/>
      <c r="BMY120" s="6"/>
      <c r="BMZ120" s="6"/>
      <c r="BNA120" s="6"/>
      <c r="BNB120" s="6"/>
      <c r="BNC120" s="6"/>
      <c r="BND120" s="6"/>
      <c r="BNE120" s="6"/>
      <c r="BNF120" s="6"/>
      <c r="BNG120" s="6"/>
      <c r="BNH120" s="6"/>
      <c r="BNI120" s="6"/>
      <c r="BNJ120" s="6"/>
      <c r="BNK120" s="6"/>
      <c r="BNL120" s="6"/>
      <c r="BNM120" s="6"/>
      <c r="BNN120" s="6"/>
      <c r="BNO120" s="6"/>
      <c r="BNP120" s="6"/>
      <c r="BNQ120" s="6"/>
      <c r="BNR120" s="6"/>
      <c r="BNS120" s="6"/>
      <c r="BNT120" s="6"/>
      <c r="BNU120" s="6"/>
      <c r="BNV120" s="6"/>
      <c r="BNW120" s="6"/>
      <c r="BNX120" s="6"/>
      <c r="BNY120" s="6"/>
      <c r="BNZ120" s="6"/>
      <c r="BOA120" s="6"/>
      <c r="BOB120" s="6"/>
      <c r="BOC120" s="6"/>
      <c r="BOD120" s="6"/>
      <c r="BOE120" s="6"/>
      <c r="BOF120" s="6"/>
      <c r="BOG120" s="6"/>
      <c r="BOH120" s="6"/>
      <c r="BOI120" s="6"/>
      <c r="BOJ120" s="6"/>
      <c r="BOK120" s="6"/>
      <c r="BOL120" s="6"/>
      <c r="BOM120" s="6"/>
      <c r="BON120" s="6"/>
      <c r="BOO120" s="6"/>
      <c r="BOP120" s="6"/>
      <c r="BOQ120" s="6"/>
      <c r="BOR120" s="6"/>
      <c r="BOS120" s="6"/>
      <c r="BOT120" s="6"/>
      <c r="BOU120" s="6"/>
      <c r="BOV120" s="6"/>
      <c r="BOW120" s="6"/>
      <c r="BOX120" s="6"/>
      <c r="BOY120" s="6"/>
      <c r="BOZ120" s="6"/>
      <c r="BPA120" s="6"/>
      <c r="BPB120" s="6"/>
      <c r="BPC120" s="6"/>
      <c r="BPD120" s="6"/>
      <c r="BPE120" s="6"/>
      <c r="BPF120" s="6"/>
      <c r="BPG120" s="6"/>
      <c r="BPH120" s="6"/>
      <c r="BPI120" s="6"/>
      <c r="BPJ120" s="6"/>
      <c r="BPK120" s="6"/>
      <c r="BPL120" s="6"/>
      <c r="BPM120" s="6"/>
      <c r="BPN120" s="6"/>
      <c r="BPO120" s="6"/>
      <c r="BPP120" s="6"/>
      <c r="BPQ120" s="6"/>
      <c r="BPR120" s="6"/>
      <c r="BPS120" s="6"/>
      <c r="BPT120" s="6"/>
      <c r="BPU120" s="6"/>
      <c r="BPV120" s="6"/>
      <c r="BPW120" s="6"/>
      <c r="BPX120" s="6"/>
      <c r="BPY120" s="6"/>
      <c r="BPZ120" s="6"/>
      <c r="BQA120" s="6"/>
      <c r="BQB120" s="6"/>
      <c r="BQC120" s="6"/>
      <c r="BQD120" s="6"/>
      <c r="BQE120" s="6"/>
      <c r="BQF120" s="6"/>
      <c r="BQG120" s="6"/>
      <c r="BQH120" s="6"/>
      <c r="BQI120" s="6"/>
      <c r="BQJ120" s="6"/>
      <c r="BQK120" s="6"/>
      <c r="BQL120" s="6"/>
      <c r="BQM120" s="6"/>
      <c r="BQN120" s="6"/>
      <c r="BQO120" s="6"/>
      <c r="BQP120" s="6"/>
      <c r="BQQ120" s="6"/>
      <c r="BQR120" s="6"/>
      <c r="BQS120" s="6"/>
      <c r="BQT120" s="6"/>
      <c r="BQU120" s="6"/>
      <c r="BQV120" s="6"/>
      <c r="BQW120" s="6"/>
      <c r="BQX120" s="6"/>
      <c r="BQY120" s="6"/>
      <c r="BQZ120" s="6"/>
      <c r="BRA120" s="6"/>
      <c r="BRB120" s="6"/>
      <c r="BRC120" s="6"/>
      <c r="BRD120" s="6"/>
      <c r="BRE120" s="6"/>
      <c r="BRF120" s="6"/>
      <c r="BRG120" s="6"/>
      <c r="BRH120" s="6"/>
      <c r="BRI120" s="6"/>
      <c r="BRJ120" s="6"/>
      <c r="BRK120" s="6"/>
      <c r="BRL120" s="6"/>
      <c r="BRM120" s="6"/>
      <c r="BRN120" s="6"/>
      <c r="BRO120" s="6"/>
      <c r="BRP120" s="6"/>
      <c r="BRQ120" s="6"/>
      <c r="BRR120" s="6"/>
      <c r="BRS120" s="6"/>
      <c r="BRT120" s="6"/>
      <c r="BRU120" s="6"/>
      <c r="BRV120" s="6"/>
      <c r="BRW120" s="6"/>
      <c r="BRX120" s="6"/>
      <c r="BRY120" s="6"/>
      <c r="BRZ120" s="6"/>
      <c r="BSA120" s="6"/>
      <c r="BSB120" s="6"/>
      <c r="BSC120" s="6"/>
      <c r="BSD120" s="6"/>
      <c r="BSE120" s="6"/>
      <c r="BSF120" s="6"/>
      <c r="BSG120" s="6"/>
      <c r="BSH120" s="6"/>
      <c r="BSI120" s="6"/>
      <c r="BSJ120" s="6"/>
      <c r="BSK120" s="6"/>
      <c r="BSL120" s="6"/>
      <c r="BSM120" s="6"/>
      <c r="BSN120" s="6"/>
      <c r="BSO120" s="6"/>
      <c r="BSP120" s="6"/>
      <c r="BSQ120" s="6"/>
      <c r="BSR120" s="6"/>
      <c r="BSS120" s="6"/>
      <c r="BST120" s="6"/>
      <c r="BSU120" s="6"/>
      <c r="BSV120" s="6"/>
      <c r="BSW120" s="6"/>
      <c r="BSX120" s="6"/>
      <c r="BSY120" s="6"/>
      <c r="BSZ120" s="6"/>
      <c r="BTA120" s="6"/>
      <c r="BTB120" s="6"/>
      <c r="BTC120" s="6"/>
      <c r="BTD120" s="6"/>
      <c r="BTE120" s="6"/>
      <c r="BTF120" s="6"/>
      <c r="BTG120" s="6"/>
      <c r="BTH120" s="6"/>
      <c r="BTI120" s="6"/>
      <c r="BTJ120" s="6"/>
      <c r="BTK120" s="6"/>
      <c r="BTL120" s="6"/>
      <c r="BTM120" s="6"/>
      <c r="BTN120" s="6"/>
      <c r="BTO120" s="6"/>
      <c r="BTP120" s="6"/>
      <c r="BTQ120" s="6"/>
      <c r="BTR120" s="6"/>
      <c r="BTS120" s="6"/>
      <c r="BTT120" s="6"/>
      <c r="BTU120" s="6"/>
      <c r="BTV120" s="6"/>
      <c r="BTW120" s="6"/>
      <c r="BTX120" s="6"/>
      <c r="BTY120" s="6"/>
      <c r="BTZ120" s="6"/>
      <c r="BUA120" s="6"/>
      <c r="BUB120" s="6"/>
      <c r="BUC120" s="6"/>
      <c r="BUD120" s="6"/>
      <c r="BUE120" s="6"/>
      <c r="BUF120" s="6"/>
      <c r="BUG120" s="6"/>
      <c r="BUH120" s="6"/>
      <c r="BUI120" s="6"/>
      <c r="BUJ120" s="6"/>
      <c r="BUK120" s="6"/>
      <c r="BUL120" s="6"/>
      <c r="BUM120" s="6"/>
      <c r="BUN120" s="6"/>
      <c r="BUO120" s="6"/>
      <c r="BUP120" s="6"/>
      <c r="BUQ120" s="6"/>
      <c r="BUR120" s="6"/>
      <c r="BUS120" s="6"/>
      <c r="BUT120" s="6"/>
      <c r="BUU120" s="6"/>
      <c r="BUV120" s="6"/>
      <c r="BUW120" s="6"/>
      <c r="BUX120" s="6"/>
      <c r="BUY120" s="6"/>
      <c r="BUZ120" s="6"/>
      <c r="BVA120" s="6"/>
      <c r="BVB120" s="6"/>
      <c r="BVC120" s="6"/>
      <c r="BVD120" s="6"/>
      <c r="BVE120" s="6"/>
      <c r="BVF120" s="6"/>
      <c r="BVG120" s="6"/>
      <c r="BVH120" s="6"/>
      <c r="BVI120" s="6"/>
      <c r="BVJ120" s="6"/>
      <c r="BVK120" s="6"/>
      <c r="BVL120" s="6"/>
      <c r="BVM120" s="6"/>
      <c r="BVN120" s="6"/>
      <c r="BVO120" s="6"/>
      <c r="BVP120" s="6"/>
      <c r="BVQ120" s="6"/>
      <c r="BVR120" s="6"/>
      <c r="BVS120" s="6"/>
      <c r="BVT120" s="6"/>
      <c r="BVU120" s="6"/>
      <c r="BVV120" s="6"/>
      <c r="BVW120" s="6"/>
      <c r="BVX120" s="6"/>
      <c r="BVY120" s="6"/>
      <c r="BVZ120" s="6"/>
      <c r="BWA120" s="6"/>
      <c r="BWB120" s="6"/>
      <c r="BWC120" s="6"/>
      <c r="BWD120" s="6"/>
      <c r="BWE120" s="6"/>
      <c r="BWF120" s="6"/>
      <c r="BWG120" s="6"/>
      <c r="BWH120" s="6"/>
      <c r="BWI120" s="6"/>
      <c r="BWJ120" s="6"/>
      <c r="BWK120" s="6"/>
      <c r="BWL120" s="6"/>
      <c r="BWM120" s="6"/>
      <c r="BWN120" s="6"/>
      <c r="BWO120" s="6"/>
      <c r="BWP120" s="6"/>
      <c r="BWQ120" s="6"/>
      <c r="BWR120" s="6"/>
      <c r="BWS120" s="6"/>
      <c r="BWT120" s="6"/>
      <c r="BWU120" s="6"/>
      <c r="BWV120" s="6"/>
      <c r="BWW120" s="6"/>
      <c r="BWX120" s="6"/>
      <c r="BWY120" s="6"/>
      <c r="BWZ120" s="6"/>
      <c r="BXA120" s="6"/>
      <c r="BXB120" s="6"/>
      <c r="BXC120" s="6"/>
      <c r="BXD120" s="6"/>
      <c r="BXE120" s="6"/>
      <c r="BXF120" s="6"/>
      <c r="BXG120" s="6"/>
      <c r="BXH120" s="6"/>
      <c r="BXI120" s="6"/>
      <c r="BXJ120" s="6"/>
      <c r="BXK120" s="6"/>
      <c r="BXL120" s="6"/>
      <c r="BXM120" s="6"/>
      <c r="BXN120" s="6"/>
      <c r="BXO120" s="6"/>
      <c r="BXP120" s="6"/>
      <c r="BXQ120" s="6"/>
      <c r="BXR120" s="6"/>
      <c r="BXS120" s="6"/>
      <c r="BXT120" s="6"/>
      <c r="BXU120" s="6"/>
      <c r="BXV120" s="6"/>
      <c r="BXW120" s="6"/>
      <c r="BXX120" s="6"/>
      <c r="BXY120" s="6"/>
      <c r="BXZ120" s="6"/>
      <c r="BYA120" s="6"/>
      <c r="BYB120" s="6"/>
      <c r="BYC120" s="6"/>
      <c r="BYD120" s="6"/>
      <c r="BYE120" s="6"/>
      <c r="BYF120" s="6"/>
      <c r="BYG120" s="6"/>
      <c r="BYH120" s="6"/>
      <c r="BYI120" s="6"/>
      <c r="BYJ120" s="6"/>
      <c r="BYK120" s="6"/>
      <c r="BYL120" s="6"/>
      <c r="BYM120" s="6"/>
      <c r="BYN120" s="6"/>
      <c r="BYO120" s="6"/>
      <c r="BYP120" s="6"/>
      <c r="BYQ120" s="6"/>
      <c r="BYR120" s="6"/>
      <c r="BYS120" s="6"/>
      <c r="BYT120" s="6"/>
      <c r="BYU120" s="6"/>
      <c r="BYV120" s="6"/>
      <c r="BYW120" s="6"/>
      <c r="BYX120" s="6"/>
      <c r="BYY120" s="6"/>
      <c r="BYZ120" s="6"/>
      <c r="BZA120" s="6"/>
      <c r="BZB120" s="6"/>
      <c r="BZC120" s="6"/>
      <c r="BZD120" s="6"/>
      <c r="BZE120" s="6"/>
      <c r="BZF120" s="6"/>
      <c r="BZG120" s="6"/>
      <c r="BZH120" s="6"/>
      <c r="BZI120" s="6"/>
      <c r="BZJ120" s="6"/>
      <c r="BZK120" s="6"/>
      <c r="BZL120" s="6"/>
      <c r="BZM120" s="6"/>
      <c r="BZN120" s="6"/>
      <c r="BZO120" s="6"/>
      <c r="BZP120" s="6"/>
      <c r="BZQ120" s="6"/>
      <c r="BZR120" s="6"/>
      <c r="BZS120" s="6"/>
      <c r="BZT120" s="6"/>
      <c r="BZU120" s="6"/>
      <c r="BZV120" s="6"/>
      <c r="BZW120" s="6"/>
      <c r="BZX120" s="6"/>
      <c r="BZY120" s="6"/>
      <c r="BZZ120" s="6"/>
      <c r="CAA120" s="6"/>
      <c r="CAB120" s="6"/>
      <c r="CAC120" s="6"/>
      <c r="CAD120" s="6"/>
      <c r="CAE120" s="6"/>
      <c r="CAF120" s="6"/>
      <c r="CAG120" s="6"/>
      <c r="CAH120" s="6"/>
      <c r="CAI120" s="6"/>
      <c r="CAJ120" s="6"/>
      <c r="CAK120" s="6"/>
      <c r="CAL120" s="6"/>
      <c r="CAM120" s="6"/>
      <c r="CAN120" s="6"/>
      <c r="CAO120" s="6"/>
      <c r="CAP120" s="6"/>
      <c r="CAQ120" s="6"/>
      <c r="CAR120" s="6"/>
      <c r="CAS120" s="6"/>
      <c r="CAT120" s="6"/>
      <c r="CAU120" s="6"/>
      <c r="CAV120" s="6"/>
      <c r="CAW120" s="6"/>
      <c r="CAX120" s="6"/>
      <c r="CAY120" s="6"/>
      <c r="CAZ120" s="6"/>
      <c r="CBA120" s="6"/>
      <c r="CBB120" s="6"/>
      <c r="CBC120" s="6"/>
      <c r="CBD120" s="6"/>
      <c r="CBE120" s="6"/>
      <c r="CBF120" s="6"/>
      <c r="CBG120" s="6"/>
      <c r="CBH120" s="6"/>
      <c r="CBI120" s="6"/>
      <c r="CBJ120" s="6"/>
      <c r="CBK120" s="6"/>
      <c r="CBL120" s="6"/>
      <c r="CBM120" s="6"/>
      <c r="CBN120" s="6"/>
      <c r="CBO120" s="6"/>
      <c r="CBP120" s="6"/>
      <c r="CBQ120" s="6"/>
      <c r="CBR120" s="6"/>
      <c r="CBS120" s="6"/>
      <c r="CBT120" s="6"/>
      <c r="CBU120" s="6"/>
      <c r="CBV120" s="6"/>
      <c r="CBW120" s="6"/>
      <c r="CBX120" s="6"/>
      <c r="CBY120" s="6"/>
      <c r="CBZ120" s="6"/>
      <c r="CCA120" s="6"/>
      <c r="CCB120" s="6"/>
      <c r="CCC120" s="6"/>
      <c r="CCD120" s="6"/>
      <c r="CCE120" s="6"/>
      <c r="CCF120" s="6"/>
      <c r="CCG120" s="6"/>
      <c r="CCH120" s="6"/>
      <c r="CCI120" s="6"/>
      <c r="CCJ120" s="6"/>
      <c r="CCK120" s="6"/>
      <c r="CCL120" s="6"/>
      <c r="CCM120" s="6"/>
      <c r="CCN120" s="6"/>
      <c r="CCO120" s="6"/>
      <c r="CCP120" s="6"/>
      <c r="CCQ120" s="6"/>
      <c r="CCR120" s="6"/>
      <c r="CCS120" s="6"/>
      <c r="CCT120" s="6"/>
      <c r="CCU120" s="6"/>
      <c r="CCV120" s="6"/>
      <c r="CCW120" s="6"/>
      <c r="CCX120" s="6"/>
      <c r="CCY120" s="6"/>
      <c r="CCZ120" s="6"/>
      <c r="CDA120" s="6"/>
      <c r="CDB120" s="6"/>
      <c r="CDC120" s="6"/>
      <c r="CDD120" s="6"/>
      <c r="CDE120" s="6"/>
      <c r="CDF120" s="6"/>
      <c r="CDG120" s="6"/>
      <c r="CDH120" s="6"/>
      <c r="CDI120" s="6"/>
      <c r="CDJ120" s="6"/>
      <c r="CDK120" s="6"/>
      <c r="CDL120" s="6"/>
      <c r="CDM120" s="6"/>
      <c r="CDN120" s="6"/>
      <c r="CDO120" s="6"/>
      <c r="CDP120" s="6"/>
      <c r="CDQ120" s="6"/>
      <c r="CDR120" s="6"/>
      <c r="CDS120" s="6"/>
      <c r="CDT120" s="6"/>
      <c r="CDU120" s="6"/>
      <c r="CDV120" s="6"/>
      <c r="CDW120" s="6"/>
      <c r="CDX120" s="6"/>
      <c r="CDY120" s="6"/>
      <c r="CDZ120" s="6"/>
      <c r="CEA120" s="6"/>
      <c r="CEB120" s="6"/>
      <c r="CEC120" s="6"/>
      <c r="CED120" s="6"/>
      <c r="CEE120" s="6"/>
      <c r="CEF120" s="6"/>
      <c r="CEG120" s="6"/>
      <c r="CEH120" s="6"/>
      <c r="CEI120" s="6"/>
      <c r="CEJ120" s="6"/>
      <c r="CEK120" s="6"/>
      <c r="CEL120" s="6"/>
      <c r="CEM120" s="6"/>
      <c r="CEN120" s="6"/>
      <c r="CEO120" s="6"/>
      <c r="CEP120" s="6"/>
      <c r="CEQ120" s="6"/>
      <c r="CER120" s="6"/>
      <c r="CES120" s="6"/>
      <c r="CET120" s="6"/>
      <c r="CEU120" s="6"/>
      <c r="CEV120" s="6"/>
      <c r="CEW120" s="6"/>
      <c r="CEX120" s="6"/>
      <c r="CEY120" s="6"/>
      <c r="CEZ120" s="6"/>
      <c r="CFA120" s="6"/>
      <c r="CFB120" s="6"/>
      <c r="CFC120" s="6"/>
      <c r="CFD120" s="6"/>
      <c r="CFE120" s="6"/>
      <c r="CFF120" s="6"/>
      <c r="CFG120" s="6"/>
      <c r="CFH120" s="6"/>
      <c r="CFI120" s="6"/>
      <c r="CFJ120" s="6"/>
      <c r="CFK120" s="6"/>
      <c r="CFL120" s="6"/>
      <c r="CFM120" s="6"/>
      <c r="CFN120" s="6"/>
      <c r="CFO120" s="6"/>
      <c r="CFP120" s="6"/>
      <c r="CFQ120" s="6"/>
      <c r="CFR120" s="6"/>
      <c r="CFS120" s="6"/>
      <c r="CFT120" s="6"/>
      <c r="CFU120" s="6"/>
      <c r="CFV120" s="6"/>
      <c r="CFW120" s="6"/>
      <c r="CFX120" s="6"/>
      <c r="CFY120" s="6"/>
      <c r="CFZ120" s="6"/>
      <c r="CGA120" s="6"/>
      <c r="CGB120" s="6"/>
      <c r="CGC120" s="6"/>
      <c r="CGD120" s="6"/>
      <c r="CGE120" s="6"/>
      <c r="CGF120" s="6"/>
      <c r="CGG120" s="6"/>
      <c r="CGH120" s="6"/>
      <c r="CGI120" s="6"/>
      <c r="CGJ120" s="6"/>
      <c r="CGK120" s="6"/>
      <c r="CGL120" s="6"/>
      <c r="CGM120" s="6"/>
      <c r="CGN120" s="6"/>
      <c r="CGO120" s="6"/>
      <c r="CGP120" s="6"/>
      <c r="CGQ120" s="6"/>
      <c r="CGR120" s="6"/>
      <c r="CGS120" s="6"/>
      <c r="CGT120" s="6"/>
      <c r="CGU120" s="6"/>
      <c r="CGV120" s="6"/>
      <c r="CGW120" s="6"/>
      <c r="CGX120" s="6"/>
      <c r="CGY120" s="6"/>
      <c r="CGZ120" s="6"/>
      <c r="CHA120" s="6"/>
      <c r="CHB120" s="6"/>
      <c r="CHC120" s="6"/>
      <c r="CHD120" s="6"/>
      <c r="CHE120" s="6"/>
      <c r="CHF120" s="6"/>
      <c r="CHG120" s="6"/>
      <c r="CHH120" s="6"/>
      <c r="CHI120" s="6"/>
      <c r="CHJ120" s="6"/>
      <c r="CHK120" s="6"/>
      <c r="CHL120" s="6"/>
      <c r="CHM120" s="6"/>
      <c r="CHN120" s="6"/>
      <c r="CHO120" s="6"/>
      <c r="CHP120" s="6"/>
      <c r="CHQ120" s="6"/>
      <c r="CHR120" s="6"/>
      <c r="CHS120" s="6"/>
      <c r="CHT120" s="6"/>
      <c r="CHU120" s="6"/>
      <c r="CHV120" s="6"/>
      <c r="CHW120" s="6"/>
      <c r="CHX120" s="6"/>
      <c r="CHY120" s="6"/>
      <c r="CHZ120" s="6"/>
      <c r="CIA120" s="6"/>
      <c r="CIB120" s="6"/>
      <c r="CIC120" s="6"/>
      <c r="CID120" s="6"/>
      <c r="CIE120" s="6"/>
      <c r="CIF120" s="6"/>
      <c r="CIG120" s="6"/>
      <c r="CIH120" s="6"/>
      <c r="CII120" s="6"/>
      <c r="CIJ120" s="6"/>
      <c r="CIK120" s="6"/>
      <c r="CIL120" s="6"/>
      <c r="CIM120" s="6"/>
      <c r="CIN120" s="6"/>
      <c r="CIO120" s="6"/>
      <c r="CIP120" s="6"/>
      <c r="CIQ120" s="6"/>
      <c r="CIR120" s="6"/>
      <c r="CIS120" s="6"/>
      <c r="CIT120" s="6"/>
      <c r="CIU120" s="6"/>
      <c r="CIV120" s="6"/>
      <c r="CIW120" s="6"/>
      <c r="CIX120" s="6"/>
      <c r="CIY120" s="6"/>
      <c r="CIZ120" s="6"/>
      <c r="CJA120" s="6"/>
      <c r="CJB120" s="6"/>
      <c r="CJC120" s="6"/>
      <c r="CJD120" s="6"/>
      <c r="CJE120" s="6"/>
      <c r="CJF120" s="6"/>
      <c r="CJG120" s="6"/>
      <c r="CJH120" s="6"/>
      <c r="CJI120" s="6"/>
      <c r="CJJ120" s="6"/>
      <c r="CJK120" s="6"/>
      <c r="CJL120" s="6"/>
      <c r="CJM120" s="6"/>
      <c r="CJN120" s="6"/>
      <c r="CJO120" s="6"/>
      <c r="CJP120" s="6"/>
      <c r="CJQ120" s="6"/>
      <c r="CJR120" s="6"/>
      <c r="CJS120" s="6"/>
      <c r="CJT120" s="6"/>
      <c r="CJU120" s="6"/>
      <c r="CJV120" s="6"/>
      <c r="CJW120" s="6"/>
      <c r="CJX120" s="6"/>
      <c r="CJY120" s="6"/>
      <c r="CJZ120" s="6"/>
      <c r="CKA120" s="6"/>
      <c r="CKB120" s="6"/>
      <c r="CKC120" s="6"/>
      <c r="CKD120" s="6"/>
      <c r="CKE120" s="6"/>
      <c r="CKF120" s="6"/>
      <c r="CKG120" s="6"/>
      <c r="CKH120" s="6"/>
      <c r="CKI120" s="6"/>
      <c r="CKJ120" s="6"/>
      <c r="CKK120" s="6"/>
      <c r="CKL120" s="6"/>
      <c r="CKM120" s="6"/>
      <c r="CKN120" s="6"/>
      <c r="CKO120" s="6"/>
      <c r="CKP120" s="6"/>
      <c r="CKQ120" s="6"/>
      <c r="CKR120" s="6"/>
      <c r="CKS120" s="6"/>
      <c r="CKT120" s="6"/>
      <c r="CKU120" s="6"/>
      <c r="CKV120" s="6"/>
      <c r="CKW120" s="6"/>
      <c r="CKX120" s="6"/>
      <c r="CKY120" s="6"/>
      <c r="CKZ120" s="6"/>
      <c r="CLA120" s="6"/>
      <c r="CLB120" s="6"/>
      <c r="CLC120" s="6"/>
      <c r="CLD120" s="6"/>
      <c r="CLE120" s="6"/>
      <c r="CLF120" s="6"/>
      <c r="CLG120" s="6"/>
      <c r="CLH120" s="6"/>
      <c r="CLI120" s="6"/>
      <c r="CLJ120" s="6"/>
      <c r="CLK120" s="6"/>
      <c r="CLL120" s="6"/>
      <c r="CLM120" s="6"/>
      <c r="CLN120" s="6"/>
      <c r="CLO120" s="6"/>
      <c r="CLP120" s="6"/>
      <c r="CLQ120" s="6"/>
      <c r="CLR120" s="6"/>
      <c r="CLS120" s="6"/>
      <c r="CLT120" s="6"/>
      <c r="CLU120" s="6"/>
      <c r="CLV120" s="6"/>
      <c r="CLW120" s="6"/>
      <c r="CLX120" s="6"/>
      <c r="CLY120" s="6"/>
      <c r="CLZ120" s="6"/>
      <c r="CMA120" s="6"/>
      <c r="CMB120" s="6"/>
      <c r="CMC120" s="6"/>
      <c r="CMD120" s="6"/>
      <c r="CME120" s="6"/>
      <c r="CMF120" s="6"/>
      <c r="CMG120" s="6"/>
      <c r="CMH120" s="6"/>
      <c r="CMI120" s="6"/>
      <c r="CMJ120" s="6"/>
      <c r="CMK120" s="6"/>
      <c r="CML120" s="6"/>
      <c r="CMM120" s="6"/>
      <c r="CMN120" s="6"/>
      <c r="CMO120" s="6"/>
      <c r="CMP120" s="6"/>
      <c r="CMQ120" s="6"/>
      <c r="CMR120" s="6"/>
      <c r="CMS120" s="6"/>
      <c r="CMT120" s="6"/>
      <c r="CMU120" s="6"/>
      <c r="CMV120" s="6"/>
      <c r="CMW120" s="6"/>
      <c r="CMX120" s="6"/>
      <c r="CMY120" s="6"/>
      <c r="CMZ120" s="6"/>
      <c r="CNA120" s="6"/>
      <c r="CNB120" s="6"/>
      <c r="CNC120" s="6"/>
      <c r="CND120" s="6"/>
      <c r="CNE120" s="6"/>
      <c r="CNF120" s="6"/>
      <c r="CNG120" s="6"/>
      <c r="CNH120" s="6"/>
      <c r="CNI120" s="6"/>
      <c r="CNJ120" s="6"/>
      <c r="CNK120" s="6"/>
      <c r="CNL120" s="6"/>
      <c r="CNM120" s="6"/>
      <c r="CNN120" s="6"/>
      <c r="CNO120" s="6"/>
      <c r="CNP120" s="6"/>
      <c r="CNQ120" s="6"/>
      <c r="CNR120" s="6"/>
      <c r="CNS120" s="6"/>
      <c r="CNT120" s="6"/>
      <c r="CNU120" s="6"/>
      <c r="CNV120" s="6"/>
      <c r="CNW120" s="6"/>
      <c r="CNX120" s="6"/>
      <c r="CNY120" s="6"/>
      <c r="CNZ120" s="6"/>
      <c r="COA120" s="6"/>
      <c r="COB120" s="6"/>
      <c r="COC120" s="6"/>
      <c r="COD120" s="6"/>
      <c r="COE120" s="6"/>
      <c r="COF120" s="6"/>
      <c r="COG120" s="6"/>
      <c r="COH120" s="6"/>
      <c r="COI120" s="6"/>
      <c r="COJ120" s="6"/>
      <c r="COK120" s="6"/>
      <c r="COL120" s="6"/>
      <c r="COM120" s="6"/>
      <c r="CON120" s="6"/>
      <c r="COO120" s="6"/>
      <c r="COP120" s="6"/>
      <c r="COQ120" s="6"/>
      <c r="COR120" s="6"/>
      <c r="COS120" s="6"/>
      <c r="COT120" s="6"/>
      <c r="COU120" s="6"/>
      <c r="COV120" s="6"/>
      <c r="COW120" s="6"/>
      <c r="COX120" s="6"/>
      <c r="COY120" s="6"/>
      <c r="COZ120" s="6"/>
      <c r="CPA120" s="6"/>
      <c r="CPB120" s="6"/>
      <c r="CPC120" s="6"/>
      <c r="CPD120" s="6"/>
      <c r="CPE120" s="6"/>
      <c r="CPF120" s="6"/>
      <c r="CPG120" s="6"/>
      <c r="CPH120" s="6"/>
      <c r="CPI120" s="6"/>
      <c r="CPJ120" s="6"/>
      <c r="CPK120" s="6"/>
      <c r="CPL120" s="6"/>
      <c r="CPM120" s="6"/>
      <c r="CPN120" s="6"/>
      <c r="CPO120" s="6"/>
      <c r="CPP120" s="6"/>
      <c r="CPQ120" s="6"/>
      <c r="CPR120" s="6"/>
      <c r="CPS120" s="6"/>
      <c r="CPT120" s="6"/>
      <c r="CPU120" s="6"/>
      <c r="CPV120" s="6"/>
      <c r="CPW120" s="6"/>
      <c r="CPX120" s="6"/>
      <c r="CPY120" s="6"/>
      <c r="CPZ120" s="6"/>
      <c r="CQA120" s="6"/>
      <c r="CQB120" s="6"/>
      <c r="CQC120" s="6"/>
      <c r="CQD120" s="6"/>
      <c r="CQE120" s="6"/>
      <c r="CQF120" s="6"/>
      <c r="CQG120" s="6"/>
      <c r="CQH120" s="6"/>
      <c r="CQI120" s="6"/>
      <c r="CQJ120" s="6"/>
      <c r="CQK120" s="6"/>
      <c r="CQL120" s="6"/>
      <c r="CQM120" s="6"/>
      <c r="CQN120" s="6"/>
      <c r="CQO120" s="6"/>
      <c r="CQP120" s="6"/>
      <c r="CQQ120" s="6"/>
      <c r="CQR120" s="6"/>
      <c r="CQS120" s="6"/>
      <c r="CQT120" s="6"/>
      <c r="CQU120" s="6"/>
      <c r="CQV120" s="6"/>
      <c r="CQW120" s="6"/>
      <c r="CQX120" s="6"/>
      <c r="CQY120" s="6"/>
      <c r="CQZ120" s="6"/>
      <c r="CRA120" s="6"/>
      <c r="CRB120" s="6"/>
      <c r="CRC120" s="6"/>
      <c r="CRD120" s="6"/>
      <c r="CRE120" s="6"/>
      <c r="CRF120" s="6"/>
      <c r="CRG120" s="6"/>
      <c r="CRH120" s="6"/>
      <c r="CRI120" s="6"/>
      <c r="CRJ120" s="6"/>
      <c r="CRK120" s="6"/>
      <c r="CRL120" s="6"/>
      <c r="CRM120" s="6"/>
      <c r="CRN120" s="6"/>
      <c r="CRO120" s="6"/>
      <c r="CRP120" s="6"/>
      <c r="CRQ120" s="6"/>
      <c r="CRR120" s="6"/>
      <c r="CRS120" s="6"/>
      <c r="CRT120" s="6"/>
      <c r="CRU120" s="6"/>
      <c r="CRV120" s="6"/>
      <c r="CRW120" s="6"/>
      <c r="CRX120" s="6"/>
      <c r="CRY120" s="6"/>
      <c r="CRZ120" s="6"/>
      <c r="CSA120" s="6"/>
      <c r="CSB120" s="6"/>
      <c r="CSC120" s="6"/>
      <c r="CSD120" s="6"/>
      <c r="CSE120" s="6"/>
      <c r="CSF120" s="6"/>
      <c r="CSG120" s="6"/>
      <c r="CSH120" s="6"/>
      <c r="CSI120" s="6"/>
      <c r="CSJ120" s="6"/>
      <c r="CSK120" s="6"/>
      <c r="CSL120" s="6"/>
      <c r="CSM120" s="6"/>
      <c r="CSN120" s="6"/>
      <c r="CSO120" s="6"/>
      <c r="CSP120" s="6"/>
      <c r="CSQ120" s="6"/>
      <c r="CSR120" s="6"/>
      <c r="CSS120" s="6"/>
      <c r="CST120" s="6"/>
      <c r="CSU120" s="6"/>
      <c r="CSV120" s="6"/>
      <c r="CSW120" s="6"/>
      <c r="CSX120" s="6"/>
      <c r="CSY120" s="6"/>
      <c r="CSZ120" s="6"/>
      <c r="CTA120" s="6"/>
      <c r="CTB120" s="6"/>
      <c r="CTC120" s="6"/>
      <c r="CTD120" s="6"/>
      <c r="CTE120" s="6"/>
      <c r="CTF120" s="6"/>
      <c r="CTG120" s="6"/>
      <c r="CTH120" s="6"/>
      <c r="CTI120" s="6"/>
      <c r="CTJ120" s="6"/>
      <c r="CTK120" s="6"/>
      <c r="CTL120" s="6"/>
      <c r="CTM120" s="6"/>
      <c r="CTN120" s="6"/>
      <c r="CTO120" s="6"/>
      <c r="CTP120" s="6"/>
      <c r="CTQ120" s="6"/>
      <c r="CTR120" s="6"/>
      <c r="CTS120" s="6"/>
      <c r="CTT120" s="6"/>
      <c r="CTU120" s="6"/>
      <c r="CTV120" s="6"/>
      <c r="CTW120" s="6"/>
      <c r="CTX120" s="6"/>
      <c r="CTY120" s="6"/>
      <c r="CTZ120" s="6"/>
      <c r="CUA120" s="6"/>
      <c r="CUB120" s="6"/>
      <c r="CUC120" s="6"/>
      <c r="CUD120" s="6"/>
      <c r="CUE120" s="6"/>
      <c r="CUF120" s="6"/>
      <c r="CUG120" s="6"/>
      <c r="CUH120" s="6"/>
      <c r="CUI120" s="6"/>
      <c r="CUJ120" s="6"/>
      <c r="CUK120" s="6"/>
      <c r="CUL120" s="6"/>
      <c r="CUM120" s="6"/>
      <c r="CUN120" s="6"/>
      <c r="CUO120" s="6"/>
      <c r="CUP120" s="6"/>
      <c r="CUQ120" s="6"/>
      <c r="CUR120" s="6"/>
      <c r="CUS120" s="6"/>
      <c r="CUT120" s="6"/>
      <c r="CUU120" s="6"/>
      <c r="CUV120" s="6"/>
      <c r="CUW120" s="6"/>
      <c r="CUX120" s="6"/>
      <c r="CUY120" s="6"/>
      <c r="CUZ120" s="6"/>
      <c r="CVA120" s="6"/>
      <c r="CVB120" s="6"/>
      <c r="CVC120" s="6"/>
      <c r="CVD120" s="6"/>
      <c r="CVE120" s="6"/>
      <c r="CVF120" s="6"/>
      <c r="CVG120" s="6"/>
      <c r="CVH120" s="6"/>
      <c r="CVI120" s="6"/>
      <c r="CVJ120" s="6"/>
      <c r="CVK120" s="6"/>
      <c r="CVL120" s="6"/>
      <c r="CVM120" s="6"/>
      <c r="CVN120" s="6"/>
      <c r="CVO120" s="6"/>
      <c r="CVP120" s="6"/>
      <c r="CVQ120" s="6"/>
      <c r="CVR120" s="6"/>
      <c r="CVS120" s="6"/>
      <c r="CVT120" s="6"/>
      <c r="CVU120" s="6"/>
      <c r="CVV120" s="6"/>
      <c r="CVW120" s="6"/>
      <c r="CVX120" s="6"/>
      <c r="CVY120" s="6"/>
      <c r="CVZ120" s="6"/>
      <c r="CWA120" s="6"/>
      <c r="CWB120" s="6"/>
      <c r="CWC120" s="6"/>
      <c r="CWD120" s="6"/>
      <c r="CWE120" s="6"/>
      <c r="CWF120" s="6"/>
      <c r="CWG120" s="6"/>
      <c r="CWH120" s="6"/>
      <c r="CWI120" s="6"/>
      <c r="CWJ120" s="6"/>
      <c r="CWK120" s="6"/>
      <c r="CWL120" s="6"/>
      <c r="CWM120" s="6"/>
      <c r="CWN120" s="6"/>
      <c r="CWO120" s="6"/>
      <c r="CWP120" s="6"/>
      <c r="CWQ120" s="6"/>
      <c r="CWR120" s="6"/>
      <c r="CWS120" s="6"/>
      <c r="CWT120" s="6"/>
      <c r="CWU120" s="6"/>
      <c r="CWV120" s="6"/>
      <c r="CWW120" s="6"/>
      <c r="CWX120" s="6"/>
      <c r="CWY120" s="6"/>
      <c r="CWZ120" s="6"/>
      <c r="CXA120" s="6"/>
      <c r="CXB120" s="6"/>
      <c r="CXC120" s="6"/>
      <c r="CXD120" s="6"/>
      <c r="CXE120" s="6"/>
      <c r="CXF120" s="6"/>
      <c r="CXG120" s="6"/>
      <c r="CXH120" s="6"/>
      <c r="CXI120" s="6"/>
      <c r="CXJ120" s="6"/>
      <c r="CXK120" s="6"/>
      <c r="CXL120" s="6"/>
      <c r="CXM120" s="6"/>
      <c r="CXN120" s="6"/>
      <c r="CXO120" s="6"/>
      <c r="CXP120" s="6"/>
      <c r="CXQ120" s="6"/>
      <c r="CXR120" s="6"/>
      <c r="CXS120" s="6"/>
      <c r="CXT120" s="6"/>
      <c r="CXU120" s="6"/>
      <c r="CXV120" s="6"/>
      <c r="CXW120" s="6"/>
      <c r="CXX120" s="6"/>
      <c r="CXY120" s="6"/>
      <c r="CXZ120" s="6"/>
      <c r="CYA120" s="6"/>
      <c r="CYB120" s="6"/>
      <c r="CYC120" s="6"/>
      <c r="CYD120" s="6"/>
      <c r="CYE120" s="6"/>
      <c r="CYF120" s="6"/>
      <c r="CYG120" s="6"/>
      <c r="CYH120" s="6"/>
      <c r="CYI120" s="6"/>
      <c r="CYJ120" s="6"/>
      <c r="CYK120" s="6"/>
      <c r="CYL120" s="6"/>
      <c r="CYM120" s="6"/>
      <c r="CYN120" s="6"/>
      <c r="CYO120" s="6"/>
      <c r="CYP120" s="6"/>
      <c r="CYQ120" s="6"/>
      <c r="CYR120" s="6"/>
      <c r="CYS120" s="6"/>
      <c r="CYT120" s="6"/>
      <c r="CYU120" s="6"/>
      <c r="CYV120" s="6"/>
      <c r="CYW120" s="6"/>
      <c r="CYX120" s="6"/>
      <c r="CYY120" s="6"/>
      <c r="CYZ120" s="6"/>
      <c r="CZA120" s="6"/>
      <c r="CZB120" s="6"/>
      <c r="CZC120" s="6"/>
      <c r="CZD120" s="6"/>
      <c r="CZE120" s="6"/>
      <c r="CZF120" s="6"/>
      <c r="CZG120" s="6"/>
      <c r="CZH120" s="6"/>
      <c r="CZI120" s="6"/>
      <c r="CZJ120" s="6"/>
      <c r="CZK120" s="6"/>
      <c r="CZL120" s="6"/>
      <c r="CZM120" s="6"/>
      <c r="CZN120" s="6"/>
      <c r="CZO120" s="6"/>
      <c r="CZP120" s="6"/>
      <c r="CZQ120" s="6"/>
      <c r="CZR120" s="6"/>
      <c r="CZS120" s="6"/>
      <c r="CZT120" s="6"/>
      <c r="CZU120" s="6"/>
      <c r="CZV120" s="6"/>
      <c r="CZW120" s="6"/>
      <c r="CZX120" s="6"/>
      <c r="CZY120" s="6"/>
      <c r="CZZ120" s="6"/>
      <c r="DAA120" s="6"/>
      <c r="DAB120" s="6"/>
      <c r="DAC120" s="6"/>
      <c r="DAD120" s="6"/>
      <c r="DAE120" s="6"/>
      <c r="DAF120" s="6"/>
      <c r="DAG120" s="6"/>
      <c r="DAH120" s="6"/>
      <c r="DAI120" s="6"/>
      <c r="DAJ120" s="6"/>
      <c r="DAK120" s="6"/>
      <c r="DAL120" s="6"/>
      <c r="DAM120" s="6"/>
      <c r="DAN120" s="6"/>
      <c r="DAO120" s="6"/>
      <c r="DAP120" s="6"/>
      <c r="DAQ120" s="6"/>
      <c r="DAR120" s="6"/>
      <c r="DAS120" s="6"/>
      <c r="DAT120" s="6"/>
      <c r="DAU120" s="6"/>
      <c r="DAV120" s="6"/>
      <c r="DAW120" s="6"/>
      <c r="DAX120" s="6"/>
      <c r="DAY120" s="6"/>
      <c r="DAZ120" s="6"/>
      <c r="DBA120" s="6"/>
      <c r="DBB120" s="6"/>
      <c r="DBC120" s="6"/>
      <c r="DBD120" s="6"/>
      <c r="DBE120" s="6"/>
      <c r="DBF120" s="6"/>
      <c r="DBG120" s="6"/>
      <c r="DBH120" s="6"/>
      <c r="DBI120" s="6"/>
      <c r="DBJ120" s="6"/>
      <c r="DBK120" s="6"/>
      <c r="DBL120" s="6"/>
      <c r="DBM120" s="6"/>
      <c r="DBN120" s="6"/>
      <c r="DBO120" s="6"/>
      <c r="DBP120" s="6"/>
      <c r="DBQ120" s="6"/>
      <c r="DBR120" s="6"/>
      <c r="DBS120" s="6"/>
      <c r="DBT120" s="6"/>
      <c r="DBU120" s="6"/>
      <c r="DBV120" s="6"/>
      <c r="DBW120" s="6"/>
      <c r="DBX120" s="6"/>
      <c r="DBY120" s="6"/>
      <c r="DBZ120" s="6"/>
      <c r="DCA120" s="6"/>
      <c r="DCB120" s="6"/>
      <c r="DCC120" s="6"/>
      <c r="DCD120" s="6"/>
      <c r="DCE120" s="6"/>
      <c r="DCF120" s="6"/>
      <c r="DCG120" s="6"/>
      <c r="DCH120" s="6"/>
      <c r="DCI120" s="6"/>
      <c r="DCJ120" s="6"/>
      <c r="DCK120" s="6"/>
      <c r="DCL120" s="6"/>
      <c r="DCM120" s="6"/>
      <c r="DCN120" s="6"/>
      <c r="DCO120" s="6"/>
      <c r="DCP120" s="6"/>
      <c r="DCQ120" s="6"/>
      <c r="DCR120" s="6"/>
      <c r="DCS120" s="6"/>
      <c r="DCT120" s="6"/>
      <c r="DCU120" s="6"/>
      <c r="DCV120" s="6"/>
      <c r="DCW120" s="6"/>
      <c r="DCX120" s="6"/>
      <c r="DCY120" s="6"/>
      <c r="DCZ120" s="6"/>
      <c r="DDA120" s="6"/>
      <c r="DDB120" s="6"/>
      <c r="DDC120" s="6"/>
      <c r="DDD120" s="6"/>
      <c r="DDE120" s="6"/>
      <c r="DDF120" s="6"/>
      <c r="DDG120" s="6"/>
      <c r="DDH120" s="6"/>
      <c r="DDI120" s="6"/>
      <c r="DDJ120" s="6"/>
      <c r="DDK120" s="6"/>
      <c r="DDL120" s="6"/>
      <c r="DDM120" s="6"/>
      <c r="DDN120" s="6"/>
      <c r="DDO120" s="6"/>
      <c r="DDP120" s="6"/>
      <c r="DDQ120" s="6"/>
      <c r="DDR120" s="6"/>
      <c r="DDS120" s="6"/>
      <c r="DDT120" s="6"/>
      <c r="DDU120" s="6"/>
      <c r="DDV120" s="6"/>
      <c r="DDW120" s="6"/>
      <c r="DDX120" s="6"/>
      <c r="DDY120" s="6"/>
      <c r="DDZ120" s="6"/>
      <c r="DEA120" s="6"/>
      <c r="DEB120" s="6"/>
      <c r="DEC120" s="6"/>
      <c r="DED120" s="6"/>
      <c r="DEE120" s="6"/>
      <c r="DEF120" s="6"/>
      <c r="DEG120" s="6"/>
      <c r="DEH120" s="6"/>
      <c r="DEI120" s="6"/>
      <c r="DEJ120" s="6"/>
      <c r="DEK120" s="6"/>
      <c r="DEL120" s="6"/>
      <c r="DEM120" s="6"/>
      <c r="DEN120" s="6"/>
      <c r="DEO120" s="6"/>
      <c r="DEP120" s="6"/>
      <c r="DEQ120" s="6"/>
      <c r="DER120" s="6"/>
      <c r="DES120" s="6"/>
      <c r="DET120" s="6"/>
      <c r="DEU120" s="6"/>
      <c r="DEV120" s="6"/>
      <c r="DEW120" s="6"/>
      <c r="DEX120" s="6"/>
      <c r="DEY120" s="6"/>
      <c r="DEZ120" s="6"/>
      <c r="DFA120" s="6"/>
      <c r="DFB120" s="6"/>
      <c r="DFC120" s="6"/>
      <c r="DFD120" s="6"/>
      <c r="DFE120" s="6"/>
      <c r="DFF120" s="6"/>
      <c r="DFG120" s="6"/>
      <c r="DFH120" s="6"/>
      <c r="DFI120" s="6"/>
      <c r="DFJ120" s="6"/>
      <c r="DFK120" s="6"/>
      <c r="DFL120" s="6"/>
      <c r="DFM120" s="6"/>
      <c r="DFN120" s="6"/>
      <c r="DFO120" s="6"/>
      <c r="DFP120" s="6"/>
      <c r="DFQ120" s="6"/>
      <c r="DFR120" s="6"/>
      <c r="DFS120" s="6"/>
      <c r="DFT120" s="6"/>
      <c r="DFU120" s="6"/>
      <c r="DFV120" s="6"/>
      <c r="DFW120" s="6"/>
      <c r="DFX120" s="6"/>
      <c r="DFY120" s="6"/>
      <c r="DFZ120" s="6"/>
      <c r="DGA120" s="6"/>
      <c r="DGB120" s="6"/>
      <c r="DGC120" s="6"/>
      <c r="DGD120" s="6"/>
      <c r="DGE120" s="6"/>
      <c r="DGF120" s="6"/>
      <c r="DGG120" s="6"/>
      <c r="DGH120" s="6"/>
      <c r="DGI120" s="6"/>
      <c r="DGJ120" s="6"/>
      <c r="DGK120" s="6"/>
      <c r="DGL120" s="6"/>
      <c r="DGM120" s="6"/>
      <c r="DGN120" s="6"/>
      <c r="DGO120" s="6"/>
      <c r="DGP120" s="6"/>
      <c r="DGQ120" s="6"/>
      <c r="DGR120" s="6"/>
      <c r="DGS120" s="6"/>
      <c r="DGT120" s="6"/>
      <c r="DGU120" s="6"/>
      <c r="DGV120" s="6"/>
      <c r="DGW120" s="6"/>
      <c r="DGX120" s="6"/>
      <c r="DGY120" s="6"/>
      <c r="DGZ120" s="6"/>
      <c r="DHA120" s="6"/>
      <c r="DHB120" s="6"/>
      <c r="DHC120" s="6"/>
      <c r="DHD120" s="6"/>
      <c r="DHE120" s="6"/>
      <c r="DHF120" s="6"/>
      <c r="DHG120" s="6"/>
      <c r="DHH120" s="6"/>
      <c r="DHI120" s="6"/>
      <c r="DHJ120" s="6"/>
      <c r="DHK120" s="6"/>
      <c r="DHL120" s="6"/>
      <c r="DHM120" s="6"/>
      <c r="DHN120" s="6"/>
      <c r="DHO120" s="6"/>
      <c r="DHP120" s="6"/>
      <c r="DHQ120" s="6"/>
      <c r="DHR120" s="6"/>
      <c r="DHS120" s="6"/>
      <c r="DHT120" s="6"/>
      <c r="DHU120" s="6"/>
      <c r="DHV120" s="6"/>
      <c r="DHW120" s="6"/>
      <c r="DHX120" s="6"/>
      <c r="DHY120" s="6"/>
      <c r="DHZ120" s="6"/>
      <c r="DIA120" s="6"/>
      <c r="DIB120" s="6"/>
      <c r="DIC120" s="6"/>
      <c r="DID120" s="6"/>
      <c r="DIE120" s="6"/>
      <c r="DIF120" s="6"/>
      <c r="DIG120" s="6"/>
      <c r="DIH120" s="6"/>
      <c r="DII120" s="6"/>
      <c r="DIJ120" s="6"/>
      <c r="DIK120" s="6"/>
      <c r="DIL120" s="6"/>
      <c r="DIM120" s="6"/>
      <c r="DIN120" s="6"/>
      <c r="DIO120" s="6"/>
      <c r="DIP120" s="6"/>
      <c r="DIQ120" s="6"/>
      <c r="DIR120" s="6"/>
      <c r="DIS120" s="6"/>
      <c r="DIT120" s="6"/>
      <c r="DIU120" s="6"/>
      <c r="DIV120" s="6"/>
      <c r="DIW120" s="6"/>
      <c r="DIX120" s="6"/>
      <c r="DIY120" s="6"/>
      <c r="DIZ120" s="6"/>
      <c r="DJA120" s="6"/>
      <c r="DJB120" s="6"/>
      <c r="DJC120" s="6"/>
      <c r="DJD120" s="6"/>
      <c r="DJE120" s="6"/>
      <c r="DJF120" s="6"/>
      <c r="DJG120" s="6"/>
      <c r="DJH120" s="6"/>
      <c r="DJI120" s="6"/>
      <c r="DJJ120" s="6"/>
      <c r="DJK120" s="6"/>
      <c r="DJL120" s="6"/>
      <c r="DJM120" s="6"/>
      <c r="DJN120" s="6"/>
      <c r="DJO120" s="6"/>
      <c r="DJP120" s="6"/>
      <c r="DJQ120" s="6"/>
      <c r="DJR120" s="6"/>
      <c r="DJS120" s="6"/>
      <c r="DJT120" s="6"/>
      <c r="DJU120" s="6"/>
      <c r="DJV120" s="6"/>
      <c r="DJW120" s="6"/>
      <c r="DJX120" s="6"/>
      <c r="DJY120" s="6"/>
      <c r="DJZ120" s="6"/>
      <c r="DKA120" s="6"/>
      <c r="DKB120" s="6"/>
      <c r="DKC120" s="6"/>
      <c r="DKD120" s="6"/>
      <c r="DKE120" s="6"/>
      <c r="DKF120" s="6"/>
      <c r="DKG120" s="6"/>
      <c r="DKH120" s="6"/>
      <c r="DKI120" s="6"/>
      <c r="DKJ120" s="6"/>
      <c r="DKK120" s="6"/>
      <c r="DKL120" s="6"/>
      <c r="DKM120" s="6"/>
      <c r="DKN120" s="6"/>
      <c r="DKO120" s="6"/>
      <c r="DKP120" s="6"/>
      <c r="DKQ120" s="6"/>
      <c r="DKR120" s="6"/>
      <c r="DKS120" s="6"/>
      <c r="DKT120" s="6"/>
      <c r="DKU120" s="6"/>
      <c r="DKV120" s="6"/>
      <c r="DKW120" s="6"/>
      <c r="DKX120" s="6"/>
      <c r="DKY120" s="6"/>
      <c r="DKZ120" s="6"/>
      <c r="DLA120" s="6"/>
      <c r="DLB120" s="6"/>
      <c r="DLC120" s="6"/>
      <c r="DLD120" s="6"/>
      <c r="DLE120" s="6"/>
      <c r="DLF120" s="6"/>
      <c r="DLG120" s="6"/>
      <c r="DLH120" s="6"/>
      <c r="DLI120" s="6"/>
      <c r="DLJ120" s="6"/>
      <c r="DLK120" s="6"/>
      <c r="DLL120" s="6"/>
      <c r="DLM120" s="6"/>
      <c r="DLN120" s="6"/>
      <c r="DLO120" s="6"/>
      <c r="DLP120" s="6"/>
      <c r="DLQ120" s="6"/>
      <c r="DLR120" s="6"/>
      <c r="DLS120" s="6"/>
      <c r="DLT120" s="6"/>
      <c r="DLU120" s="6"/>
      <c r="DLV120" s="6"/>
      <c r="DLW120" s="6"/>
      <c r="DLX120" s="6"/>
      <c r="DLY120" s="6"/>
      <c r="DLZ120" s="6"/>
      <c r="DMA120" s="6"/>
      <c r="DMB120" s="6"/>
      <c r="DMC120" s="6"/>
      <c r="DMD120" s="6"/>
      <c r="DME120" s="6"/>
      <c r="DMF120" s="6"/>
      <c r="DMG120" s="6"/>
      <c r="DMH120" s="6"/>
      <c r="DMI120" s="6"/>
      <c r="DMJ120" s="6"/>
      <c r="DMK120" s="6"/>
      <c r="DML120" s="6"/>
      <c r="DMM120" s="6"/>
      <c r="DMN120" s="6"/>
      <c r="DMO120" s="6"/>
      <c r="DMP120" s="6"/>
      <c r="DMQ120" s="6"/>
      <c r="DMR120" s="6"/>
      <c r="DMS120" s="6"/>
      <c r="DMT120" s="6"/>
      <c r="DMU120" s="6"/>
      <c r="DMV120" s="6"/>
      <c r="DMW120" s="6"/>
      <c r="DMX120" s="6"/>
      <c r="DMY120" s="6"/>
      <c r="DMZ120" s="6"/>
      <c r="DNA120" s="6"/>
      <c r="DNB120" s="6"/>
      <c r="DNC120" s="6"/>
      <c r="DND120" s="6"/>
      <c r="DNE120" s="6"/>
      <c r="DNF120" s="6"/>
      <c r="DNG120" s="6"/>
      <c r="DNH120" s="6"/>
      <c r="DNI120" s="6"/>
      <c r="DNJ120" s="6"/>
      <c r="DNK120" s="6"/>
      <c r="DNL120" s="6"/>
      <c r="DNM120" s="6"/>
      <c r="DNN120" s="6"/>
      <c r="DNO120" s="6"/>
      <c r="DNP120" s="6"/>
      <c r="DNQ120" s="6"/>
      <c r="DNR120" s="6"/>
      <c r="DNS120" s="6"/>
      <c r="DNT120" s="6"/>
      <c r="DNU120" s="6"/>
      <c r="DNV120" s="6"/>
      <c r="DNW120" s="6"/>
      <c r="DNX120" s="6"/>
      <c r="DNY120" s="6"/>
      <c r="DNZ120" s="6"/>
      <c r="DOA120" s="6"/>
      <c r="DOB120" s="6"/>
      <c r="DOC120" s="6"/>
      <c r="DOD120" s="6"/>
      <c r="DOE120" s="6"/>
      <c r="DOF120" s="6"/>
      <c r="DOG120" s="6"/>
      <c r="DOH120" s="6"/>
      <c r="DOI120" s="6"/>
      <c r="DOJ120" s="6"/>
      <c r="DOK120" s="6"/>
      <c r="DOL120" s="6"/>
      <c r="DOM120" s="6"/>
      <c r="DON120" s="6"/>
      <c r="DOO120" s="6"/>
      <c r="DOP120" s="6"/>
      <c r="DOQ120" s="6"/>
      <c r="DOR120" s="6"/>
      <c r="DOS120" s="6"/>
      <c r="DOT120" s="6"/>
      <c r="DOU120" s="6"/>
      <c r="DOV120" s="6"/>
      <c r="DOW120" s="6"/>
      <c r="DOX120" s="6"/>
      <c r="DOY120" s="6"/>
      <c r="DOZ120" s="6"/>
      <c r="DPA120" s="6"/>
      <c r="DPB120" s="6"/>
      <c r="DPC120" s="6"/>
      <c r="DPD120" s="6"/>
      <c r="DPE120" s="6"/>
      <c r="DPF120" s="6"/>
      <c r="DPG120" s="6"/>
      <c r="DPH120" s="6"/>
      <c r="DPI120" s="6"/>
      <c r="DPJ120" s="6"/>
      <c r="DPK120" s="6"/>
      <c r="DPL120" s="6"/>
      <c r="DPM120" s="6"/>
      <c r="DPN120" s="6"/>
      <c r="DPO120" s="6"/>
      <c r="DPP120" s="6"/>
      <c r="DPQ120" s="6"/>
      <c r="DPR120" s="6"/>
      <c r="DPS120" s="6"/>
      <c r="DPT120" s="6"/>
      <c r="DPU120" s="6"/>
      <c r="DPV120" s="6"/>
      <c r="DPW120" s="6"/>
      <c r="DPX120" s="6"/>
      <c r="DPY120" s="6"/>
      <c r="DPZ120" s="6"/>
      <c r="DQA120" s="6"/>
      <c r="DQB120" s="6"/>
      <c r="DQC120" s="6"/>
      <c r="DQD120" s="6"/>
      <c r="DQE120" s="6"/>
      <c r="DQF120" s="6"/>
      <c r="DQG120" s="6"/>
      <c r="DQH120" s="6"/>
      <c r="DQI120" s="6"/>
      <c r="DQJ120" s="6"/>
      <c r="DQK120" s="6"/>
      <c r="DQL120" s="6"/>
      <c r="DQM120" s="6"/>
      <c r="DQN120" s="6"/>
      <c r="DQO120" s="6"/>
      <c r="DQP120" s="6"/>
      <c r="DQQ120" s="6"/>
      <c r="DQR120" s="6"/>
      <c r="DQS120" s="6"/>
      <c r="DQT120" s="6"/>
      <c r="DQU120" s="6"/>
      <c r="DQV120" s="6"/>
      <c r="DQW120" s="6"/>
      <c r="DQX120" s="6"/>
      <c r="DQY120" s="6"/>
      <c r="DQZ120" s="6"/>
      <c r="DRA120" s="6"/>
      <c r="DRB120" s="6"/>
      <c r="DRC120" s="6"/>
      <c r="DRD120" s="6"/>
      <c r="DRE120" s="6"/>
      <c r="DRF120" s="6"/>
      <c r="DRG120" s="6"/>
      <c r="DRH120" s="6"/>
      <c r="DRI120" s="6"/>
      <c r="DRJ120" s="6"/>
      <c r="DRK120" s="6"/>
      <c r="DRL120" s="6"/>
      <c r="DRM120" s="6"/>
      <c r="DRN120" s="6"/>
      <c r="DRO120" s="6"/>
      <c r="DRP120" s="6"/>
      <c r="DRQ120" s="6"/>
      <c r="DRR120" s="6"/>
      <c r="DRS120" s="6"/>
      <c r="DRT120" s="6"/>
      <c r="DRU120" s="6"/>
      <c r="DRV120" s="6"/>
      <c r="DRW120" s="6"/>
      <c r="DRX120" s="6"/>
      <c r="DRY120" s="6"/>
      <c r="DRZ120" s="6"/>
      <c r="DSA120" s="6"/>
      <c r="DSB120" s="6"/>
      <c r="DSC120" s="6"/>
      <c r="DSD120" s="6"/>
      <c r="DSE120" s="6"/>
      <c r="DSF120" s="6"/>
      <c r="DSG120" s="6"/>
      <c r="DSH120" s="6"/>
      <c r="DSI120" s="6"/>
      <c r="DSJ120" s="6"/>
      <c r="DSK120" s="6"/>
      <c r="DSL120" s="6"/>
      <c r="DSM120" s="6"/>
      <c r="DSN120" s="6"/>
      <c r="DSO120" s="6"/>
      <c r="DSP120" s="6"/>
      <c r="DSQ120" s="6"/>
      <c r="DSR120" s="6"/>
      <c r="DSS120" s="6"/>
      <c r="DST120" s="6"/>
      <c r="DSU120" s="6"/>
      <c r="DSV120" s="6"/>
      <c r="DSW120" s="6"/>
      <c r="DSX120" s="6"/>
      <c r="DSY120" s="6"/>
      <c r="DSZ120" s="6"/>
      <c r="DTA120" s="6"/>
      <c r="DTB120" s="6"/>
      <c r="DTC120" s="6"/>
      <c r="DTD120" s="6"/>
      <c r="DTE120" s="6"/>
      <c r="DTF120" s="6"/>
      <c r="DTG120" s="6"/>
      <c r="DTH120" s="6"/>
      <c r="DTI120" s="6"/>
      <c r="DTJ120" s="6"/>
      <c r="DTK120" s="6"/>
      <c r="DTL120" s="6"/>
      <c r="DTM120" s="6"/>
      <c r="DTN120" s="6"/>
      <c r="DTO120" s="6"/>
      <c r="DTP120" s="6"/>
      <c r="DTQ120" s="6"/>
      <c r="DTR120" s="6"/>
      <c r="DTS120" s="6"/>
      <c r="DTT120" s="6"/>
      <c r="DTU120" s="6"/>
      <c r="DTV120" s="6"/>
      <c r="DTW120" s="6"/>
      <c r="DTX120" s="6"/>
      <c r="DTY120" s="6"/>
      <c r="DTZ120" s="6"/>
      <c r="DUA120" s="6"/>
      <c r="DUB120" s="6"/>
      <c r="DUC120" s="6"/>
      <c r="DUD120" s="6"/>
      <c r="DUE120" s="6"/>
      <c r="DUF120" s="6"/>
      <c r="DUG120" s="6"/>
      <c r="DUH120" s="6"/>
      <c r="DUI120" s="6"/>
      <c r="DUJ120" s="6"/>
      <c r="DUK120" s="6"/>
      <c r="DUL120" s="6"/>
      <c r="DUM120" s="6"/>
      <c r="DUN120" s="6"/>
      <c r="DUO120" s="6"/>
      <c r="DUP120" s="6"/>
      <c r="DUQ120" s="6"/>
      <c r="DUR120" s="6"/>
      <c r="DUS120" s="6"/>
      <c r="DUT120" s="6"/>
      <c r="DUU120" s="6"/>
      <c r="DUV120" s="6"/>
      <c r="DUW120" s="6"/>
      <c r="DUX120" s="6"/>
      <c r="DUY120" s="6"/>
      <c r="DUZ120" s="6"/>
      <c r="DVA120" s="6"/>
      <c r="DVB120" s="6"/>
      <c r="DVC120" s="6"/>
      <c r="DVD120" s="6"/>
      <c r="DVE120" s="6"/>
      <c r="DVF120" s="6"/>
      <c r="DVG120" s="6"/>
      <c r="DVH120" s="6"/>
      <c r="DVI120" s="6"/>
      <c r="DVJ120" s="6"/>
      <c r="DVK120" s="6"/>
      <c r="DVL120" s="6"/>
      <c r="DVM120" s="6"/>
      <c r="DVN120" s="6"/>
      <c r="DVO120" s="6"/>
      <c r="DVP120" s="6"/>
      <c r="DVQ120" s="6"/>
      <c r="DVR120" s="6"/>
      <c r="DVS120" s="6"/>
      <c r="DVT120" s="6"/>
      <c r="DVU120" s="6"/>
      <c r="DVV120" s="6"/>
      <c r="DVW120" s="6"/>
      <c r="DVX120" s="6"/>
      <c r="DVY120" s="6"/>
      <c r="DVZ120" s="6"/>
      <c r="DWA120" s="6"/>
      <c r="DWB120" s="6"/>
      <c r="DWC120" s="6"/>
      <c r="DWD120" s="6"/>
      <c r="DWE120" s="6"/>
      <c r="DWF120" s="6"/>
      <c r="DWG120" s="6"/>
      <c r="DWH120" s="6"/>
      <c r="DWI120" s="6"/>
      <c r="DWJ120" s="6"/>
      <c r="DWK120" s="6"/>
      <c r="DWL120" s="6"/>
      <c r="DWM120" s="6"/>
      <c r="DWN120" s="6"/>
      <c r="DWO120" s="6"/>
      <c r="DWP120" s="6"/>
      <c r="DWQ120" s="6"/>
      <c r="DWR120" s="6"/>
      <c r="DWS120" s="6"/>
      <c r="DWT120" s="6"/>
      <c r="DWU120" s="6"/>
      <c r="DWV120" s="6"/>
      <c r="DWW120" s="6"/>
      <c r="DWX120" s="6"/>
      <c r="DWY120" s="6"/>
      <c r="DWZ120" s="6"/>
      <c r="DXA120" s="6"/>
      <c r="DXB120" s="6"/>
      <c r="DXC120" s="6"/>
      <c r="DXD120" s="6"/>
      <c r="DXE120" s="6"/>
      <c r="DXF120" s="6"/>
      <c r="DXG120" s="6"/>
      <c r="DXH120" s="6"/>
      <c r="DXI120" s="6"/>
      <c r="DXJ120" s="6"/>
      <c r="DXK120" s="6"/>
      <c r="DXL120" s="6"/>
      <c r="DXM120" s="6"/>
      <c r="DXN120" s="6"/>
      <c r="DXO120" s="6"/>
      <c r="DXP120" s="6"/>
      <c r="DXQ120" s="6"/>
      <c r="DXR120" s="6"/>
      <c r="DXS120" s="6"/>
      <c r="DXT120" s="6"/>
      <c r="DXU120" s="6"/>
      <c r="DXV120" s="6"/>
      <c r="DXW120" s="6"/>
      <c r="DXX120" s="6"/>
      <c r="DXY120" s="6"/>
      <c r="DXZ120" s="6"/>
      <c r="DYA120" s="6"/>
      <c r="DYB120" s="6"/>
      <c r="DYC120" s="6"/>
      <c r="DYD120" s="6"/>
      <c r="DYE120" s="6"/>
      <c r="DYF120" s="6"/>
      <c r="DYG120" s="6"/>
      <c r="DYH120" s="6"/>
      <c r="DYI120" s="6"/>
      <c r="DYJ120" s="6"/>
      <c r="DYK120" s="6"/>
      <c r="DYL120" s="6"/>
      <c r="DYM120" s="6"/>
      <c r="DYN120" s="6"/>
      <c r="DYO120" s="6"/>
      <c r="DYP120" s="6"/>
      <c r="DYQ120" s="6"/>
      <c r="DYR120" s="6"/>
      <c r="DYS120" s="6"/>
      <c r="DYT120" s="6"/>
      <c r="DYU120" s="6"/>
      <c r="DYV120" s="6"/>
      <c r="DYW120" s="6"/>
      <c r="DYX120" s="6"/>
      <c r="DYY120" s="6"/>
      <c r="DYZ120" s="6"/>
      <c r="DZA120" s="6"/>
      <c r="DZB120" s="6"/>
      <c r="DZC120" s="6"/>
      <c r="DZD120" s="6"/>
      <c r="DZE120" s="6"/>
      <c r="DZF120" s="6"/>
      <c r="DZG120" s="6"/>
      <c r="DZH120" s="6"/>
      <c r="DZI120" s="6"/>
      <c r="DZJ120" s="6"/>
      <c r="DZK120" s="6"/>
      <c r="DZL120" s="6"/>
      <c r="DZM120" s="6"/>
      <c r="DZN120" s="6"/>
      <c r="DZO120" s="6"/>
      <c r="DZP120" s="6"/>
      <c r="DZQ120" s="6"/>
      <c r="DZR120" s="6"/>
      <c r="DZS120" s="6"/>
      <c r="DZT120" s="6"/>
      <c r="DZU120" s="6"/>
      <c r="DZV120" s="6"/>
      <c r="DZW120" s="6"/>
      <c r="DZX120" s="6"/>
      <c r="DZY120" s="6"/>
      <c r="DZZ120" s="6"/>
      <c r="EAA120" s="6"/>
      <c r="EAB120" s="6"/>
      <c r="EAC120" s="6"/>
      <c r="EAD120" s="6"/>
      <c r="EAE120" s="6"/>
      <c r="EAF120" s="6"/>
      <c r="EAG120" s="6"/>
      <c r="EAH120" s="6"/>
      <c r="EAI120" s="6"/>
      <c r="EAJ120" s="6"/>
      <c r="EAK120" s="6"/>
      <c r="EAL120" s="6"/>
      <c r="EAM120" s="6"/>
      <c r="EAN120" s="6"/>
      <c r="EAO120" s="6"/>
      <c r="EAP120" s="6"/>
      <c r="EAQ120" s="6"/>
      <c r="EAR120" s="6"/>
      <c r="EAS120" s="6"/>
      <c r="EAT120" s="6"/>
      <c r="EAU120" s="6"/>
      <c r="EAV120" s="6"/>
      <c r="EAW120" s="6"/>
      <c r="EAX120" s="6"/>
      <c r="EAY120" s="6"/>
      <c r="EAZ120" s="6"/>
      <c r="EBA120" s="6"/>
      <c r="EBB120" s="6"/>
      <c r="EBC120" s="6"/>
      <c r="EBD120" s="6"/>
      <c r="EBE120" s="6"/>
      <c r="EBF120" s="6"/>
      <c r="EBG120" s="6"/>
      <c r="EBH120" s="6"/>
      <c r="EBI120" s="6"/>
      <c r="EBJ120" s="6"/>
      <c r="EBK120" s="6"/>
      <c r="EBL120" s="6"/>
      <c r="EBM120" s="6"/>
      <c r="EBN120" s="6"/>
      <c r="EBO120" s="6"/>
      <c r="EBP120" s="6"/>
      <c r="EBQ120" s="6"/>
      <c r="EBR120" s="6"/>
      <c r="EBS120" s="6"/>
      <c r="EBT120" s="6"/>
      <c r="EBU120" s="6"/>
      <c r="EBV120" s="6"/>
      <c r="EBW120" s="6"/>
      <c r="EBX120" s="6"/>
      <c r="EBY120" s="6"/>
      <c r="EBZ120" s="6"/>
      <c r="ECA120" s="6"/>
      <c r="ECB120" s="6"/>
      <c r="ECC120" s="6"/>
      <c r="ECD120" s="6"/>
      <c r="ECE120" s="6"/>
      <c r="ECF120" s="6"/>
      <c r="ECG120" s="6"/>
      <c r="ECH120" s="6"/>
      <c r="ECI120" s="6"/>
      <c r="ECJ120" s="6"/>
      <c r="ECK120" s="6"/>
      <c r="ECL120" s="6"/>
      <c r="ECM120" s="6"/>
      <c r="ECN120" s="6"/>
      <c r="ECO120" s="6"/>
      <c r="ECP120" s="6"/>
      <c r="ECQ120" s="6"/>
      <c r="ECR120" s="6"/>
      <c r="ECS120" s="6"/>
      <c r="ECT120" s="6"/>
      <c r="ECU120" s="6"/>
      <c r="ECV120" s="6"/>
      <c r="ECW120" s="6"/>
      <c r="ECX120" s="6"/>
      <c r="ECY120" s="6"/>
      <c r="ECZ120" s="6"/>
      <c r="EDA120" s="6"/>
      <c r="EDB120" s="6"/>
      <c r="EDC120" s="6"/>
      <c r="EDD120" s="6"/>
      <c r="EDE120" s="6"/>
      <c r="EDF120" s="6"/>
      <c r="EDG120" s="6"/>
      <c r="EDH120" s="6"/>
      <c r="EDI120" s="6"/>
      <c r="EDJ120" s="6"/>
      <c r="EDK120" s="6"/>
      <c r="EDL120" s="6"/>
      <c r="EDM120" s="6"/>
      <c r="EDN120" s="6"/>
      <c r="EDO120" s="6"/>
      <c r="EDP120" s="6"/>
      <c r="EDQ120" s="6"/>
      <c r="EDR120" s="6"/>
      <c r="EDS120" s="6"/>
      <c r="EDT120" s="6"/>
      <c r="EDU120" s="6"/>
      <c r="EDV120" s="6"/>
      <c r="EDW120" s="6"/>
      <c r="EDX120" s="6"/>
      <c r="EDY120" s="6"/>
      <c r="EDZ120" s="6"/>
      <c r="EEA120" s="6"/>
      <c r="EEB120" s="6"/>
      <c r="EEC120" s="6"/>
      <c r="EED120" s="6"/>
      <c r="EEE120" s="6"/>
      <c r="EEF120" s="6"/>
      <c r="EEG120" s="6"/>
      <c r="EEH120" s="6"/>
      <c r="EEI120" s="6"/>
      <c r="EEJ120" s="6"/>
      <c r="EEK120" s="6"/>
      <c r="EEL120" s="6"/>
      <c r="EEM120" s="6"/>
      <c r="EEN120" s="6"/>
      <c r="EEO120" s="6"/>
      <c r="EEP120" s="6"/>
      <c r="EEQ120" s="6"/>
      <c r="EER120" s="6"/>
      <c r="EES120" s="6"/>
      <c r="EET120" s="6"/>
      <c r="EEU120" s="6"/>
      <c r="EEV120" s="6"/>
      <c r="EEW120" s="6"/>
      <c r="EEX120" s="6"/>
      <c r="EEY120" s="6"/>
      <c r="EEZ120" s="6"/>
      <c r="EFA120" s="6"/>
      <c r="EFB120" s="6"/>
      <c r="EFC120" s="6"/>
      <c r="EFD120" s="6"/>
      <c r="EFE120" s="6"/>
      <c r="EFF120" s="6"/>
      <c r="EFG120" s="6"/>
      <c r="EFH120" s="6"/>
      <c r="EFI120" s="6"/>
      <c r="EFJ120" s="6"/>
      <c r="EFK120" s="6"/>
      <c r="EFL120" s="6"/>
      <c r="EFM120" s="6"/>
      <c r="EFN120" s="6"/>
      <c r="EFO120" s="6"/>
      <c r="EFP120" s="6"/>
      <c r="EFQ120" s="6"/>
      <c r="EFR120" s="6"/>
      <c r="EFS120" s="6"/>
      <c r="EFT120" s="6"/>
      <c r="EFU120" s="6"/>
      <c r="EFV120" s="6"/>
      <c r="EFW120" s="6"/>
      <c r="EFX120" s="6"/>
      <c r="EFY120" s="6"/>
      <c r="EFZ120" s="6"/>
      <c r="EGA120" s="6"/>
      <c r="EGB120" s="6"/>
      <c r="EGC120" s="6"/>
      <c r="EGD120" s="6"/>
      <c r="EGE120" s="6"/>
      <c r="EGF120" s="6"/>
      <c r="EGG120" s="6"/>
      <c r="EGH120" s="6"/>
      <c r="EGI120" s="6"/>
      <c r="EGJ120" s="6"/>
      <c r="EGK120" s="6"/>
      <c r="EGL120" s="6"/>
      <c r="EGM120" s="6"/>
      <c r="EGN120" s="6"/>
      <c r="EGO120" s="6"/>
      <c r="EGP120" s="6"/>
      <c r="EGQ120" s="6"/>
      <c r="EGR120" s="6"/>
      <c r="EGS120" s="6"/>
      <c r="EGT120" s="6"/>
      <c r="EGU120" s="6"/>
      <c r="EGV120" s="6"/>
      <c r="EGW120" s="6"/>
      <c r="EGX120" s="6"/>
      <c r="EGY120" s="6"/>
      <c r="EGZ120" s="6"/>
      <c r="EHA120" s="6"/>
      <c r="EHB120" s="6"/>
      <c r="EHC120" s="6"/>
      <c r="EHD120" s="6"/>
      <c r="EHE120" s="6"/>
      <c r="EHF120" s="6"/>
      <c r="EHG120" s="6"/>
      <c r="EHH120" s="6"/>
      <c r="EHI120" s="6"/>
      <c r="EHJ120" s="6"/>
      <c r="EHK120" s="6"/>
      <c r="EHL120" s="6"/>
      <c r="EHM120" s="6"/>
      <c r="EHN120" s="6"/>
      <c r="EHO120" s="6"/>
      <c r="EHP120" s="6"/>
      <c r="EHQ120" s="6"/>
      <c r="EHR120" s="6"/>
      <c r="EHS120" s="6"/>
      <c r="EHT120" s="6"/>
      <c r="EHU120" s="6"/>
      <c r="EHV120" s="6"/>
      <c r="EHW120" s="6"/>
      <c r="EHX120" s="6"/>
      <c r="EHY120" s="6"/>
      <c r="EHZ120" s="6"/>
      <c r="EIA120" s="6"/>
      <c r="EIB120" s="6"/>
      <c r="EIC120" s="6"/>
      <c r="EID120" s="6"/>
      <c r="EIE120" s="6"/>
      <c r="EIF120" s="6"/>
      <c r="EIG120" s="6"/>
      <c r="EIH120" s="6"/>
      <c r="EII120" s="6"/>
      <c r="EIJ120" s="6"/>
      <c r="EIK120" s="6"/>
      <c r="EIL120" s="6"/>
      <c r="EIM120" s="6"/>
      <c r="EIN120" s="6"/>
      <c r="EIO120" s="6"/>
      <c r="EIP120" s="6"/>
      <c r="EIQ120" s="6"/>
      <c r="EIR120" s="6"/>
      <c r="EIS120" s="6"/>
      <c r="EIT120" s="6"/>
      <c r="EIU120" s="6"/>
      <c r="EIV120" s="6"/>
      <c r="EIW120" s="6"/>
      <c r="EIX120" s="6"/>
      <c r="EIY120" s="6"/>
      <c r="EIZ120" s="6"/>
      <c r="EJA120" s="6"/>
      <c r="EJB120" s="6"/>
      <c r="EJC120" s="6"/>
      <c r="EJD120" s="6"/>
      <c r="EJE120" s="6"/>
      <c r="EJF120" s="6"/>
      <c r="EJG120" s="6"/>
      <c r="EJH120" s="6"/>
      <c r="EJI120" s="6"/>
      <c r="EJJ120" s="6"/>
      <c r="EJK120" s="6"/>
      <c r="EJL120" s="6"/>
      <c r="EJM120" s="6"/>
      <c r="EJN120" s="6"/>
      <c r="EJO120" s="6"/>
      <c r="EJP120" s="6"/>
      <c r="EJQ120" s="6"/>
      <c r="EJR120" s="6"/>
      <c r="EJS120" s="6"/>
      <c r="EJT120" s="6"/>
      <c r="EJU120" s="6"/>
      <c r="EJV120" s="6"/>
      <c r="EJW120" s="6"/>
      <c r="EJX120" s="6"/>
      <c r="EJY120" s="6"/>
      <c r="EJZ120" s="6"/>
      <c r="EKA120" s="6"/>
      <c r="EKB120" s="6"/>
      <c r="EKC120" s="6"/>
      <c r="EKD120" s="6"/>
      <c r="EKE120" s="6"/>
      <c r="EKF120" s="6"/>
      <c r="EKG120" s="6"/>
      <c r="EKH120" s="6"/>
      <c r="EKI120" s="6"/>
      <c r="EKJ120" s="6"/>
      <c r="EKK120" s="6"/>
      <c r="EKL120" s="6"/>
      <c r="EKM120" s="6"/>
      <c r="EKN120" s="6"/>
      <c r="EKO120" s="6"/>
      <c r="EKP120" s="6"/>
      <c r="EKQ120" s="6"/>
      <c r="EKR120" s="6"/>
      <c r="EKS120" s="6"/>
      <c r="EKT120" s="6"/>
      <c r="EKU120" s="6"/>
      <c r="EKV120" s="6"/>
      <c r="EKW120" s="6"/>
      <c r="EKX120" s="6"/>
      <c r="EKY120" s="6"/>
      <c r="EKZ120" s="6"/>
      <c r="ELA120" s="6"/>
      <c r="ELB120" s="6"/>
      <c r="ELC120" s="6"/>
      <c r="ELD120" s="6"/>
      <c r="ELE120" s="6"/>
      <c r="ELF120" s="6"/>
      <c r="ELG120" s="6"/>
      <c r="ELH120" s="6"/>
      <c r="ELI120" s="6"/>
      <c r="ELJ120" s="6"/>
      <c r="ELK120" s="6"/>
      <c r="ELL120" s="6"/>
      <c r="ELM120" s="6"/>
      <c r="ELN120" s="6"/>
      <c r="ELO120" s="6"/>
      <c r="ELP120" s="6"/>
      <c r="ELQ120" s="6"/>
      <c r="ELR120" s="6"/>
      <c r="ELS120" s="6"/>
      <c r="ELT120" s="6"/>
      <c r="ELU120" s="6"/>
      <c r="ELV120" s="6"/>
      <c r="ELW120" s="6"/>
      <c r="ELX120" s="6"/>
      <c r="ELY120" s="6"/>
      <c r="ELZ120" s="6"/>
      <c r="EMA120" s="6"/>
      <c r="EMB120" s="6"/>
      <c r="EMC120" s="6"/>
      <c r="EMD120" s="6"/>
      <c r="EME120" s="6"/>
      <c r="EMF120" s="6"/>
      <c r="EMG120" s="6"/>
      <c r="EMH120" s="6"/>
      <c r="EMI120" s="6"/>
      <c r="EMJ120" s="6"/>
      <c r="EMK120" s="6"/>
      <c r="EML120" s="6"/>
      <c r="EMM120" s="6"/>
      <c r="EMN120" s="6"/>
      <c r="EMO120" s="6"/>
      <c r="EMP120" s="6"/>
      <c r="EMQ120" s="6"/>
      <c r="EMR120" s="6"/>
      <c r="EMS120" s="6"/>
      <c r="EMT120" s="6"/>
      <c r="EMU120" s="6"/>
      <c r="EMV120" s="6"/>
      <c r="EMW120" s="6"/>
      <c r="EMX120" s="6"/>
      <c r="EMY120" s="6"/>
      <c r="EMZ120" s="6"/>
      <c r="ENA120" s="6"/>
      <c r="ENB120" s="6"/>
      <c r="ENC120" s="6"/>
      <c r="END120" s="6"/>
      <c r="ENE120" s="6"/>
      <c r="ENF120" s="6"/>
      <c r="ENG120" s="6"/>
      <c r="ENH120" s="6"/>
      <c r="ENI120" s="6"/>
      <c r="ENJ120" s="6"/>
      <c r="ENK120" s="6"/>
      <c r="ENL120" s="6"/>
      <c r="ENM120" s="6"/>
      <c r="ENN120" s="6"/>
      <c r="ENO120" s="6"/>
      <c r="ENP120" s="6"/>
      <c r="ENQ120" s="6"/>
      <c r="ENR120" s="6"/>
      <c r="ENS120" s="6"/>
      <c r="ENT120" s="6"/>
      <c r="ENU120" s="6"/>
      <c r="ENV120" s="6"/>
      <c r="ENW120" s="6"/>
      <c r="ENX120" s="6"/>
      <c r="ENY120" s="6"/>
      <c r="ENZ120" s="6"/>
      <c r="EOA120" s="6"/>
      <c r="EOB120" s="6"/>
      <c r="EOC120" s="6"/>
      <c r="EOD120" s="6"/>
      <c r="EOE120" s="6"/>
      <c r="EOF120" s="6"/>
      <c r="EOG120" s="6"/>
      <c r="EOH120" s="6"/>
      <c r="EOI120" s="6"/>
      <c r="EOJ120" s="6"/>
      <c r="EOK120" s="6"/>
      <c r="EOL120" s="6"/>
      <c r="EOM120" s="6"/>
      <c r="EON120" s="6"/>
      <c r="EOO120" s="6"/>
      <c r="EOP120" s="6"/>
      <c r="EOQ120" s="6"/>
      <c r="EOR120" s="6"/>
      <c r="EOS120" s="6"/>
      <c r="EOT120" s="6"/>
      <c r="EOU120" s="6"/>
      <c r="EOV120" s="6"/>
      <c r="EOW120" s="6"/>
      <c r="EOX120" s="6"/>
      <c r="EOY120" s="6"/>
      <c r="EOZ120" s="6"/>
      <c r="EPA120" s="6"/>
      <c r="EPB120" s="6"/>
      <c r="EPC120" s="6"/>
      <c r="EPD120" s="6"/>
      <c r="EPE120" s="6"/>
      <c r="EPF120" s="6"/>
      <c r="EPG120" s="6"/>
      <c r="EPH120" s="6"/>
      <c r="EPI120" s="6"/>
      <c r="EPJ120" s="6"/>
      <c r="EPK120" s="6"/>
      <c r="EPL120" s="6"/>
      <c r="EPM120" s="6"/>
      <c r="EPN120" s="6"/>
      <c r="EPO120" s="6"/>
      <c r="EPP120" s="6"/>
      <c r="EPQ120" s="6"/>
      <c r="EPR120" s="6"/>
      <c r="EPS120" s="6"/>
      <c r="EPT120" s="6"/>
      <c r="EPU120" s="6"/>
      <c r="EPV120" s="6"/>
      <c r="EPW120" s="6"/>
      <c r="EPX120" s="6"/>
      <c r="EPY120" s="6"/>
      <c r="EPZ120" s="6"/>
      <c r="EQA120" s="6"/>
      <c r="EQB120" s="6"/>
      <c r="EQC120" s="6"/>
      <c r="EQD120" s="6"/>
      <c r="EQE120" s="6"/>
      <c r="EQF120" s="6"/>
      <c r="EQG120" s="6"/>
      <c r="EQH120" s="6"/>
      <c r="EQI120" s="6"/>
      <c r="EQJ120" s="6"/>
      <c r="EQK120" s="6"/>
      <c r="EQL120" s="6"/>
      <c r="EQM120" s="6"/>
      <c r="EQN120" s="6"/>
      <c r="EQO120" s="6"/>
      <c r="EQP120" s="6"/>
      <c r="EQQ120" s="6"/>
      <c r="EQR120" s="6"/>
      <c r="EQS120" s="6"/>
      <c r="EQT120" s="6"/>
      <c r="EQU120" s="6"/>
      <c r="EQV120" s="6"/>
      <c r="EQW120" s="6"/>
      <c r="EQX120" s="6"/>
      <c r="EQY120" s="6"/>
      <c r="EQZ120" s="6"/>
      <c r="ERA120" s="6"/>
      <c r="ERB120" s="6"/>
      <c r="ERC120" s="6"/>
      <c r="ERD120" s="6"/>
      <c r="ERE120" s="6"/>
      <c r="ERF120" s="6"/>
      <c r="ERG120" s="6"/>
      <c r="ERH120" s="6"/>
      <c r="ERI120" s="6"/>
      <c r="ERJ120" s="6"/>
      <c r="ERK120" s="6"/>
      <c r="ERL120" s="6"/>
      <c r="ERM120" s="6"/>
      <c r="ERN120" s="6"/>
      <c r="ERO120" s="6"/>
      <c r="ERP120" s="6"/>
      <c r="ERQ120" s="6"/>
      <c r="ERR120" s="6"/>
      <c r="ERS120" s="6"/>
      <c r="ERT120" s="6"/>
      <c r="ERU120" s="6"/>
      <c r="ERV120" s="6"/>
      <c r="ERW120" s="6"/>
      <c r="ERX120" s="6"/>
      <c r="ERY120" s="6"/>
      <c r="ERZ120" s="6"/>
      <c r="ESA120" s="6"/>
      <c r="ESB120" s="6"/>
      <c r="ESC120" s="6"/>
      <c r="ESD120" s="6"/>
      <c r="ESE120" s="6"/>
      <c r="ESF120" s="6"/>
      <c r="ESG120" s="6"/>
      <c r="ESH120" s="6"/>
      <c r="ESI120" s="6"/>
      <c r="ESJ120" s="6"/>
      <c r="ESK120" s="6"/>
      <c r="ESL120" s="6"/>
      <c r="ESM120" s="6"/>
      <c r="ESN120" s="6"/>
      <c r="ESO120" s="6"/>
      <c r="ESP120" s="6"/>
      <c r="ESQ120" s="6"/>
      <c r="ESR120" s="6"/>
      <c r="ESS120" s="6"/>
      <c r="EST120" s="6"/>
      <c r="ESU120" s="6"/>
      <c r="ESV120" s="6"/>
      <c r="ESW120" s="6"/>
      <c r="ESX120" s="6"/>
      <c r="ESY120" s="6"/>
      <c r="ESZ120" s="6"/>
      <c r="ETA120" s="6"/>
      <c r="ETB120" s="6"/>
      <c r="ETC120" s="6"/>
      <c r="ETD120" s="6"/>
      <c r="ETE120" s="6"/>
      <c r="ETF120" s="6"/>
      <c r="ETG120" s="6"/>
      <c r="ETH120" s="6"/>
      <c r="ETI120" s="6"/>
      <c r="ETJ120" s="6"/>
      <c r="ETK120" s="6"/>
      <c r="ETL120" s="6"/>
      <c r="ETM120" s="6"/>
      <c r="ETN120" s="6"/>
      <c r="ETO120" s="6"/>
      <c r="ETP120" s="6"/>
      <c r="ETQ120" s="6"/>
      <c r="ETR120" s="6"/>
      <c r="ETS120" s="6"/>
      <c r="ETT120" s="6"/>
      <c r="ETU120" s="6"/>
      <c r="ETV120" s="6"/>
      <c r="ETW120" s="6"/>
      <c r="ETX120" s="6"/>
      <c r="ETY120" s="6"/>
      <c r="ETZ120" s="6"/>
      <c r="EUA120" s="6"/>
      <c r="EUB120" s="6"/>
      <c r="EUC120" s="6"/>
      <c r="EUD120" s="6"/>
      <c r="EUE120" s="6"/>
      <c r="EUF120" s="6"/>
      <c r="EUG120" s="6"/>
      <c r="EUH120" s="6"/>
      <c r="EUI120" s="6"/>
      <c r="EUJ120" s="6"/>
      <c r="EUK120" s="6"/>
      <c r="EUL120" s="6"/>
      <c r="EUM120" s="6"/>
      <c r="EUN120" s="6"/>
      <c r="EUO120" s="6"/>
      <c r="EUP120" s="6"/>
      <c r="EUQ120" s="6"/>
      <c r="EUR120" s="6"/>
      <c r="EUS120" s="6"/>
      <c r="EUT120" s="6"/>
      <c r="EUU120" s="6"/>
      <c r="EUV120" s="6"/>
      <c r="EUW120" s="6"/>
      <c r="EUX120" s="6"/>
      <c r="EUY120" s="6"/>
      <c r="EUZ120" s="6"/>
      <c r="EVA120" s="6"/>
      <c r="EVB120" s="6"/>
      <c r="EVC120" s="6"/>
      <c r="EVD120" s="6"/>
      <c r="EVE120" s="6"/>
      <c r="EVF120" s="6"/>
      <c r="EVG120" s="6"/>
      <c r="EVH120" s="6"/>
      <c r="EVI120" s="6"/>
      <c r="EVJ120" s="6"/>
      <c r="EVK120" s="6"/>
      <c r="EVL120" s="6"/>
      <c r="EVM120" s="6"/>
      <c r="EVN120" s="6"/>
      <c r="EVO120" s="6"/>
      <c r="EVP120" s="6"/>
      <c r="EVQ120" s="6"/>
      <c r="EVR120" s="6"/>
      <c r="EVS120" s="6"/>
      <c r="EVT120" s="6"/>
      <c r="EVU120" s="6"/>
      <c r="EVV120" s="6"/>
      <c r="EVW120" s="6"/>
      <c r="EVX120" s="6"/>
      <c r="EVY120" s="6"/>
      <c r="EVZ120" s="6"/>
      <c r="EWA120" s="6"/>
      <c r="EWB120" s="6"/>
      <c r="EWC120" s="6"/>
      <c r="EWD120" s="6"/>
      <c r="EWE120" s="6"/>
      <c r="EWF120" s="6"/>
      <c r="EWG120" s="6"/>
      <c r="EWH120" s="6"/>
      <c r="EWI120" s="6"/>
      <c r="EWJ120" s="6"/>
      <c r="EWK120" s="6"/>
      <c r="EWL120" s="6"/>
      <c r="EWM120" s="6"/>
      <c r="EWN120" s="6"/>
      <c r="EWO120" s="6"/>
      <c r="EWP120" s="6"/>
      <c r="EWQ120" s="6"/>
      <c r="EWR120" s="6"/>
      <c r="EWS120" s="6"/>
      <c r="EWT120" s="6"/>
      <c r="EWU120" s="6"/>
      <c r="EWV120" s="6"/>
      <c r="EWW120" s="6"/>
      <c r="EWX120" s="6"/>
      <c r="EWY120" s="6"/>
      <c r="EWZ120" s="6"/>
      <c r="EXA120" s="6"/>
      <c r="EXB120" s="6"/>
      <c r="EXC120" s="6"/>
      <c r="EXD120" s="6"/>
      <c r="EXE120" s="6"/>
      <c r="EXF120" s="6"/>
      <c r="EXG120" s="6"/>
      <c r="EXH120" s="6"/>
      <c r="EXI120" s="6"/>
      <c r="EXJ120" s="6"/>
      <c r="EXK120" s="6"/>
      <c r="EXL120" s="6"/>
      <c r="EXM120" s="6"/>
      <c r="EXN120" s="6"/>
      <c r="EXO120" s="6"/>
      <c r="EXP120" s="6"/>
      <c r="EXQ120" s="6"/>
      <c r="EXR120" s="6"/>
      <c r="EXS120" s="6"/>
      <c r="EXT120" s="6"/>
      <c r="EXU120" s="6"/>
      <c r="EXV120" s="6"/>
      <c r="EXW120" s="6"/>
      <c r="EXX120" s="6"/>
      <c r="EXY120" s="6"/>
      <c r="EXZ120" s="6"/>
      <c r="EYA120" s="6"/>
      <c r="EYB120" s="6"/>
      <c r="EYC120" s="6"/>
      <c r="EYD120" s="6"/>
      <c r="EYE120" s="6"/>
      <c r="EYF120" s="6"/>
      <c r="EYG120" s="6"/>
      <c r="EYH120" s="6"/>
      <c r="EYI120" s="6"/>
      <c r="EYJ120" s="6"/>
      <c r="EYK120" s="6"/>
      <c r="EYL120" s="6"/>
      <c r="EYM120" s="6"/>
      <c r="EYN120" s="6"/>
      <c r="EYO120" s="6"/>
      <c r="EYP120" s="6"/>
      <c r="EYQ120" s="6"/>
      <c r="EYR120" s="6"/>
      <c r="EYS120" s="6"/>
      <c r="EYT120" s="6"/>
      <c r="EYU120" s="6"/>
      <c r="EYV120" s="6"/>
      <c r="EYW120" s="6"/>
      <c r="EYX120" s="6"/>
      <c r="EYY120" s="6"/>
      <c r="EYZ120" s="6"/>
      <c r="EZA120" s="6"/>
      <c r="EZB120" s="6"/>
      <c r="EZC120" s="6"/>
      <c r="EZD120" s="6"/>
      <c r="EZE120" s="6"/>
      <c r="EZF120" s="6"/>
      <c r="EZG120" s="6"/>
      <c r="EZH120" s="6"/>
      <c r="EZI120" s="6"/>
      <c r="EZJ120" s="6"/>
      <c r="EZK120" s="6"/>
      <c r="EZL120" s="6"/>
      <c r="EZM120" s="6"/>
      <c r="EZN120" s="6"/>
      <c r="EZO120" s="6"/>
      <c r="EZP120" s="6"/>
      <c r="EZQ120" s="6"/>
      <c r="EZR120" s="6"/>
      <c r="EZS120" s="6"/>
      <c r="EZT120" s="6"/>
      <c r="EZU120" s="6"/>
      <c r="EZV120" s="6"/>
      <c r="EZW120" s="6"/>
      <c r="EZX120" s="6"/>
      <c r="EZY120" s="6"/>
      <c r="EZZ120" s="6"/>
      <c r="FAA120" s="6"/>
      <c r="FAB120" s="6"/>
      <c r="FAC120" s="6"/>
      <c r="FAD120" s="6"/>
      <c r="FAE120" s="6"/>
      <c r="FAF120" s="6"/>
      <c r="FAG120" s="6"/>
      <c r="FAH120" s="6"/>
      <c r="FAI120" s="6"/>
      <c r="FAJ120" s="6"/>
      <c r="FAK120" s="6"/>
      <c r="FAL120" s="6"/>
      <c r="FAM120" s="6"/>
      <c r="FAN120" s="6"/>
      <c r="FAO120" s="6"/>
      <c r="FAP120" s="6"/>
      <c r="FAQ120" s="6"/>
      <c r="FAR120" s="6"/>
      <c r="FAS120" s="6"/>
      <c r="FAT120" s="6"/>
      <c r="FAU120" s="6"/>
      <c r="FAV120" s="6"/>
      <c r="FAW120" s="6"/>
      <c r="FAX120" s="6"/>
      <c r="FAY120" s="6"/>
      <c r="FAZ120" s="6"/>
      <c r="FBA120" s="6"/>
      <c r="FBB120" s="6"/>
      <c r="FBC120" s="6"/>
      <c r="FBD120" s="6"/>
      <c r="FBE120" s="6"/>
      <c r="FBF120" s="6"/>
      <c r="FBG120" s="6"/>
      <c r="FBH120" s="6"/>
      <c r="FBI120" s="6"/>
      <c r="FBJ120" s="6"/>
      <c r="FBK120" s="6"/>
      <c r="FBL120" s="6"/>
      <c r="FBM120" s="6"/>
      <c r="FBN120" s="6"/>
      <c r="FBO120" s="6"/>
      <c r="FBP120" s="6"/>
      <c r="FBQ120" s="6"/>
      <c r="FBR120" s="6"/>
      <c r="FBS120" s="6"/>
      <c r="FBT120" s="6"/>
      <c r="FBU120" s="6"/>
      <c r="FBV120" s="6"/>
      <c r="FBW120" s="6"/>
      <c r="FBX120" s="6"/>
      <c r="FBY120" s="6"/>
      <c r="FBZ120" s="6"/>
      <c r="FCA120" s="6"/>
      <c r="FCB120" s="6"/>
      <c r="FCC120" s="6"/>
      <c r="FCD120" s="6"/>
      <c r="FCE120" s="6"/>
      <c r="FCF120" s="6"/>
      <c r="FCG120" s="6"/>
      <c r="FCH120" s="6"/>
      <c r="FCI120" s="6"/>
      <c r="FCJ120" s="6"/>
      <c r="FCK120" s="6"/>
      <c r="FCL120" s="6"/>
      <c r="FCM120" s="6"/>
      <c r="FCN120" s="6"/>
      <c r="FCO120" s="6"/>
      <c r="FCP120" s="6"/>
      <c r="FCQ120" s="6"/>
      <c r="FCR120" s="6"/>
      <c r="FCS120" s="6"/>
      <c r="FCT120" s="6"/>
      <c r="FCU120" s="6"/>
      <c r="FCV120" s="6"/>
      <c r="FCW120" s="6"/>
      <c r="FCX120" s="6"/>
      <c r="FCY120" s="6"/>
      <c r="FCZ120" s="6"/>
      <c r="FDA120" s="6"/>
      <c r="FDB120" s="6"/>
      <c r="FDC120" s="6"/>
      <c r="FDD120" s="6"/>
      <c r="FDE120" s="6"/>
      <c r="FDF120" s="6"/>
      <c r="FDG120" s="6"/>
      <c r="FDH120" s="6"/>
      <c r="FDI120" s="6"/>
      <c r="FDJ120" s="6"/>
      <c r="FDK120" s="6"/>
      <c r="FDL120" s="6"/>
      <c r="FDM120" s="6"/>
      <c r="FDN120" s="6"/>
      <c r="FDO120" s="6"/>
      <c r="FDP120" s="6"/>
      <c r="FDQ120" s="6"/>
      <c r="FDR120" s="6"/>
      <c r="FDS120" s="6"/>
      <c r="FDT120" s="6"/>
      <c r="FDU120" s="6"/>
      <c r="FDV120" s="6"/>
      <c r="FDW120" s="6"/>
      <c r="FDX120" s="6"/>
      <c r="FDY120" s="6"/>
      <c r="FDZ120" s="6"/>
      <c r="FEA120" s="6"/>
      <c r="FEB120" s="6"/>
      <c r="FEC120" s="6"/>
      <c r="FED120" s="6"/>
      <c r="FEE120" s="6"/>
      <c r="FEF120" s="6"/>
      <c r="FEG120" s="6"/>
      <c r="FEH120" s="6"/>
      <c r="FEI120" s="6"/>
      <c r="FEJ120" s="6"/>
      <c r="FEK120" s="6"/>
      <c r="FEL120" s="6"/>
      <c r="FEM120" s="6"/>
      <c r="FEN120" s="6"/>
      <c r="FEO120" s="6"/>
      <c r="FEP120" s="6"/>
      <c r="FEQ120" s="6"/>
      <c r="FER120" s="6"/>
      <c r="FES120" s="6"/>
      <c r="FET120" s="6"/>
      <c r="FEU120" s="6"/>
      <c r="FEV120" s="6"/>
      <c r="FEW120" s="6"/>
      <c r="FEX120" s="6"/>
      <c r="FEY120" s="6"/>
      <c r="FEZ120" s="6"/>
      <c r="FFA120" s="6"/>
      <c r="FFB120" s="6"/>
      <c r="FFC120" s="6"/>
      <c r="FFD120" s="6"/>
      <c r="FFE120" s="6"/>
      <c r="FFF120" s="6"/>
      <c r="FFG120" s="6"/>
      <c r="FFH120" s="6"/>
      <c r="FFI120" s="6"/>
      <c r="FFJ120" s="6"/>
      <c r="FFK120" s="6"/>
      <c r="FFL120" s="6"/>
      <c r="FFM120" s="6"/>
      <c r="FFN120" s="6"/>
      <c r="FFO120" s="6"/>
      <c r="FFP120" s="6"/>
      <c r="FFQ120" s="6"/>
      <c r="FFR120" s="6"/>
      <c r="FFS120" s="6"/>
      <c r="FFT120" s="6"/>
      <c r="FFU120" s="6"/>
      <c r="FFV120" s="6"/>
      <c r="FFW120" s="6"/>
      <c r="FFX120" s="6"/>
      <c r="FFY120" s="6"/>
      <c r="FFZ120" s="6"/>
      <c r="FGA120" s="6"/>
      <c r="FGB120" s="6"/>
      <c r="FGC120" s="6"/>
      <c r="FGD120" s="6"/>
      <c r="FGE120" s="6"/>
      <c r="FGF120" s="6"/>
      <c r="FGG120" s="6"/>
      <c r="FGH120" s="6"/>
      <c r="FGI120" s="6"/>
      <c r="FGJ120" s="6"/>
      <c r="FGK120" s="6"/>
      <c r="FGL120" s="6"/>
      <c r="FGM120" s="6"/>
      <c r="FGN120" s="6"/>
      <c r="FGO120" s="6"/>
      <c r="FGP120" s="6"/>
      <c r="FGQ120" s="6"/>
      <c r="FGR120" s="6"/>
      <c r="FGS120" s="6"/>
      <c r="FGT120" s="6"/>
      <c r="FGU120" s="6"/>
      <c r="FGV120" s="6"/>
      <c r="FGW120" s="6"/>
      <c r="FGX120" s="6"/>
      <c r="FGY120" s="6"/>
      <c r="FGZ120" s="6"/>
      <c r="FHA120" s="6"/>
      <c r="FHB120" s="6"/>
      <c r="FHC120" s="6"/>
      <c r="FHD120" s="6"/>
      <c r="FHE120" s="6"/>
      <c r="FHF120" s="6"/>
      <c r="FHG120" s="6"/>
      <c r="FHH120" s="6"/>
      <c r="FHI120" s="6"/>
      <c r="FHJ120" s="6"/>
      <c r="FHK120" s="6"/>
      <c r="FHL120" s="6"/>
      <c r="FHM120" s="6"/>
      <c r="FHN120" s="6"/>
      <c r="FHO120" s="6"/>
      <c r="FHP120" s="6"/>
      <c r="FHQ120" s="6"/>
      <c r="FHR120" s="6"/>
      <c r="FHS120" s="6"/>
      <c r="FHT120" s="6"/>
      <c r="FHU120" s="6"/>
      <c r="FHV120" s="6"/>
      <c r="FHW120" s="6"/>
      <c r="FHX120" s="6"/>
      <c r="FHY120" s="6"/>
      <c r="FHZ120" s="6"/>
      <c r="FIA120" s="6"/>
      <c r="FIB120" s="6"/>
      <c r="FIC120" s="6"/>
      <c r="FID120" s="6"/>
      <c r="FIE120" s="6"/>
      <c r="FIF120" s="6"/>
      <c r="FIG120" s="6"/>
      <c r="FIH120" s="6"/>
      <c r="FII120" s="6"/>
      <c r="FIJ120" s="6"/>
      <c r="FIK120" s="6"/>
      <c r="FIL120" s="6"/>
      <c r="FIM120" s="6"/>
      <c r="FIN120" s="6"/>
      <c r="FIO120" s="6"/>
      <c r="FIP120" s="6"/>
      <c r="FIQ120" s="6"/>
      <c r="FIR120" s="6"/>
      <c r="FIS120" s="6"/>
      <c r="FIT120" s="6"/>
      <c r="FIU120" s="6"/>
      <c r="FIV120" s="6"/>
      <c r="FIW120" s="6"/>
      <c r="FIX120" s="6"/>
      <c r="FIY120" s="6"/>
      <c r="FIZ120" s="6"/>
      <c r="FJA120" s="6"/>
      <c r="FJB120" s="6"/>
      <c r="FJC120" s="6"/>
      <c r="FJD120" s="6"/>
      <c r="FJE120" s="6"/>
      <c r="FJF120" s="6"/>
      <c r="FJG120" s="6"/>
      <c r="FJH120" s="6"/>
      <c r="FJI120" s="6"/>
      <c r="FJJ120" s="6"/>
      <c r="FJK120" s="6"/>
      <c r="FJL120" s="6"/>
      <c r="FJM120" s="6"/>
      <c r="FJN120" s="6"/>
      <c r="FJO120" s="6"/>
      <c r="FJP120" s="6"/>
      <c r="FJQ120" s="6"/>
      <c r="FJR120" s="6"/>
      <c r="FJS120" s="6"/>
      <c r="FJT120" s="6"/>
      <c r="FJU120" s="6"/>
      <c r="FJV120" s="6"/>
      <c r="FJW120" s="6"/>
      <c r="FJX120" s="6"/>
      <c r="FJY120" s="6"/>
      <c r="FJZ120" s="6"/>
      <c r="FKA120" s="6"/>
      <c r="FKB120" s="6"/>
      <c r="FKC120" s="6"/>
      <c r="FKD120" s="6"/>
      <c r="FKE120" s="6"/>
      <c r="FKF120" s="6"/>
      <c r="FKG120" s="6"/>
      <c r="FKH120" s="6"/>
      <c r="FKI120" s="6"/>
      <c r="FKJ120" s="6"/>
      <c r="FKK120" s="6"/>
      <c r="FKL120" s="6"/>
      <c r="FKM120" s="6"/>
      <c r="FKN120" s="6"/>
      <c r="FKO120" s="6"/>
      <c r="FKP120" s="6"/>
      <c r="FKQ120" s="6"/>
      <c r="FKR120" s="6"/>
      <c r="FKS120" s="6"/>
      <c r="FKT120" s="6"/>
      <c r="FKU120" s="6"/>
      <c r="FKV120" s="6"/>
      <c r="FKW120" s="6"/>
      <c r="FKX120" s="6"/>
      <c r="FKY120" s="6"/>
      <c r="FKZ120" s="6"/>
      <c r="FLA120" s="6"/>
      <c r="FLB120" s="6"/>
      <c r="FLC120" s="6"/>
      <c r="FLD120" s="6"/>
      <c r="FLE120" s="6"/>
      <c r="FLF120" s="6"/>
      <c r="FLG120" s="6"/>
      <c r="FLH120" s="6"/>
      <c r="FLI120" s="6"/>
      <c r="FLJ120" s="6"/>
      <c r="FLK120" s="6"/>
      <c r="FLL120" s="6"/>
      <c r="FLM120" s="6"/>
      <c r="FLN120" s="6"/>
      <c r="FLO120" s="6"/>
      <c r="FLP120" s="6"/>
      <c r="FLQ120" s="6"/>
      <c r="FLR120" s="6"/>
      <c r="FLS120" s="6"/>
      <c r="FLT120" s="6"/>
      <c r="FLU120" s="6"/>
      <c r="FLV120" s="6"/>
      <c r="FLW120" s="6"/>
      <c r="FLX120" s="6"/>
      <c r="FLY120" s="6"/>
      <c r="FLZ120" s="6"/>
      <c r="FMA120" s="6"/>
      <c r="FMB120" s="6"/>
      <c r="FMC120" s="6"/>
      <c r="FMD120" s="6"/>
      <c r="FME120" s="6"/>
      <c r="FMF120" s="6"/>
      <c r="FMG120" s="6"/>
      <c r="FMH120" s="6"/>
      <c r="FMI120" s="6"/>
      <c r="FMJ120" s="6"/>
      <c r="FMK120" s="6"/>
      <c r="FML120" s="6"/>
      <c r="FMM120" s="6"/>
      <c r="FMN120" s="6"/>
      <c r="FMO120" s="6"/>
      <c r="FMP120" s="6"/>
      <c r="FMQ120" s="6"/>
      <c r="FMR120" s="6"/>
      <c r="FMS120" s="6"/>
      <c r="FMT120" s="6"/>
      <c r="FMU120" s="6"/>
      <c r="FMV120" s="6"/>
      <c r="FMW120" s="6"/>
      <c r="FMX120" s="6"/>
      <c r="FMY120" s="6"/>
      <c r="FMZ120" s="6"/>
      <c r="FNA120" s="6"/>
      <c r="FNB120" s="6"/>
      <c r="FNC120" s="6"/>
      <c r="FND120" s="6"/>
      <c r="FNE120" s="6"/>
      <c r="FNF120" s="6"/>
      <c r="FNG120" s="6"/>
      <c r="FNH120" s="6"/>
      <c r="FNI120" s="6"/>
      <c r="FNJ120" s="6"/>
      <c r="FNK120" s="6"/>
      <c r="FNL120" s="6"/>
      <c r="FNM120" s="6"/>
      <c r="FNN120" s="6"/>
      <c r="FNO120" s="6"/>
      <c r="FNP120" s="6"/>
      <c r="FNQ120" s="6"/>
      <c r="FNR120" s="6"/>
      <c r="FNS120" s="6"/>
      <c r="FNT120" s="6"/>
      <c r="FNU120" s="6"/>
      <c r="FNV120" s="6"/>
      <c r="FNW120" s="6"/>
      <c r="FNX120" s="6"/>
      <c r="FNY120" s="6"/>
      <c r="FNZ120" s="6"/>
      <c r="FOA120" s="6"/>
      <c r="FOB120" s="6"/>
      <c r="FOC120" s="6"/>
      <c r="FOD120" s="6"/>
      <c r="FOE120" s="6"/>
      <c r="FOF120" s="6"/>
      <c r="FOG120" s="6"/>
      <c r="FOH120" s="6"/>
      <c r="FOI120" s="6"/>
      <c r="FOJ120" s="6"/>
      <c r="FOK120" s="6"/>
      <c r="FOL120" s="6"/>
      <c r="FOM120" s="6"/>
      <c r="FON120" s="6"/>
      <c r="FOO120" s="6"/>
      <c r="FOP120" s="6"/>
      <c r="FOQ120" s="6"/>
      <c r="FOR120" s="6"/>
      <c r="FOS120" s="6"/>
      <c r="FOT120" s="6"/>
      <c r="FOU120" s="6"/>
      <c r="FOV120" s="6"/>
      <c r="FOW120" s="6"/>
      <c r="FOX120" s="6"/>
      <c r="FOY120" s="6"/>
      <c r="FOZ120" s="6"/>
      <c r="FPA120" s="6"/>
      <c r="FPB120" s="6"/>
      <c r="FPC120" s="6"/>
      <c r="FPD120" s="6"/>
      <c r="FPE120" s="6"/>
      <c r="FPF120" s="6"/>
      <c r="FPG120" s="6"/>
      <c r="FPH120" s="6"/>
      <c r="FPI120" s="6"/>
      <c r="FPJ120" s="6"/>
      <c r="FPK120" s="6"/>
      <c r="FPL120" s="6"/>
      <c r="FPM120" s="6"/>
      <c r="FPN120" s="6"/>
      <c r="FPO120" s="6"/>
      <c r="FPP120" s="6"/>
      <c r="FPQ120" s="6"/>
      <c r="FPR120" s="6"/>
      <c r="FPS120" s="6"/>
      <c r="FPT120" s="6"/>
      <c r="FPU120" s="6"/>
      <c r="FPV120" s="6"/>
      <c r="FPW120" s="6"/>
      <c r="FPX120" s="6"/>
      <c r="FPY120" s="6"/>
      <c r="FPZ120" s="6"/>
      <c r="FQA120" s="6"/>
      <c r="FQB120" s="6"/>
      <c r="FQC120" s="6"/>
      <c r="FQD120" s="6"/>
      <c r="FQE120" s="6"/>
      <c r="FQF120" s="6"/>
      <c r="FQG120" s="6"/>
      <c r="FQH120" s="6"/>
      <c r="FQI120" s="6"/>
      <c r="FQJ120" s="6"/>
      <c r="FQK120" s="6"/>
      <c r="FQL120" s="6"/>
      <c r="FQM120" s="6"/>
      <c r="FQN120" s="6"/>
      <c r="FQO120" s="6"/>
      <c r="FQP120" s="6"/>
      <c r="FQQ120" s="6"/>
      <c r="FQR120" s="6"/>
      <c r="FQS120" s="6"/>
      <c r="FQT120" s="6"/>
      <c r="FQU120" s="6"/>
      <c r="FQV120" s="6"/>
      <c r="FQW120" s="6"/>
      <c r="FQX120" s="6"/>
      <c r="FQY120" s="6"/>
      <c r="FQZ120" s="6"/>
      <c r="FRA120" s="6"/>
      <c r="FRB120" s="6"/>
      <c r="FRC120" s="6"/>
      <c r="FRD120" s="6"/>
      <c r="FRE120" s="6"/>
      <c r="FRF120" s="6"/>
      <c r="FRG120" s="6"/>
      <c r="FRH120" s="6"/>
      <c r="FRI120" s="6"/>
      <c r="FRJ120" s="6"/>
      <c r="FRK120" s="6"/>
      <c r="FRL120" s="6"/>
      <c r="FRM120" s="6"/>
      <c r="FRN120" s="6"/>
      <c r="FRO120" s="6"/>
      <c r="FRP120" s="6"/>
      <c r="FRQ120" s="6"/>
      <c r="FRR120" s="6"/>
      <c r="FRS120" s="6"/>
      <c r="FRT120" s="6"/>
      <c r="FRU120" s="6"/>
      <c r="FRV120" s="6"/>
      <c r="FRW120" s="6"/>
      <c r="FRX120" s="6"/>
      <c r="FRY120" s="6"/>
      <c r="FRZ120" s="6"/>
      <c r="FSA120" s="6"/>
      <c r="FSB120" s="6"/>
      <c r="FSC120" s="6"/>
      <c r="FSD120" s="6"/>
      <c r="FSE120" s="6"/>
      <c r="FSF120" s="6"/>
      <c r="FSG120" s="6"/>
      <c r="FSH120" s="6"/>
      <c r="FSI120" s="6"/>
      <c r="FSJ120" s="6"/>
      <c r="FSK120" s="6"/>
      <c r="FSL120" s="6"/>
      <c r="FSM120" s="6"/>
      <c r="FSN120" s="6"/>
      <c r="FSO120" s="6"/>
      <c r="FSP120" s="6"/>
      <c r="FSQ120" s="6"/>
      <c r="FSR120" s="6"/>
      <c r="FSS120" s="6"/>
      <c r="FST120" s="6"/>
      <c r="FSU120" s="6"/>
      <c r="FSV120" s="6"/>
      <c r="FSW120" s="6"/>
      <c r="FSX120" s="6"/>
      <c r="FSY120" s="6"/>
      <c r="FSZ120" s="6"/>
      <c r="FTA120" s="6"/>
      <c r="FTB120" s="6"/>
      <c r="FTC120" s="6"/>
      <c r="FTD120" s="6"/>
      <c r="FTE120" s="6"/>
      <c r="FTF120" s="6"/>
      <c r="FTG120" s="6"/>
      <c r="FTH120" s="6"/>
      <c r="FTI120" s="6"/>
      <c r="FTJ120" s="6"/>
      <c r="FTK120" s="6"/>
      <c r="FTL120" s="6"/>
      <c r="FTM120" s="6"/>
      <c r="FTN120" s="6"/>
      <c r="FTO120" s="6"/>
      <c r="FTP120" s="6"/>
      <c r="FTQ120" s="6"/>
      <c r="FTR120" s="6"/>
      <c r="FTS120" s="6"/>
      <c r="FTT120" s="6"/>
      <c r="FTU120" s="6"/>
      <c r="FTV120" s="6"/>
      <c r="FTW120" s="6"/>
      <c r="FTX120" s="6"/>
      <c r="FTY120" s="6"/>
      <c r="FTZ120" s="6"/>
      <c r="FUA120" s="6"/>
      <c r="FUB120" s="6"/>
      <c r="FUC120" s="6"/>
      <c r="FUD120" s="6"/>
      <c r="FUE120" s="6"/>
      <c r="FUF120" s="6"/>
      <c r="FUG120" s="6"/>
      <c r="FUH120" s="6"/>
      <c r="FUI120" s="6"/>
      <c r="FUJ120" s="6"/>
      <c r="FUK120" s="6"/>
      <c r="FUL120" s="6"/>
      <c r="FUM120" s="6"/>
      <c r="FUN120" s="6"/>
      <c r="FUO120" s="6"/>
      <c r="FUP120" s="6"/>
      <c r="FUQ120" s="6"/>
      <c r="FUR120" s="6"/>
      <c r="FUS120" s="6"/>
      <c r="FUT120" s="6"/>
      <c r="FUU120" s="6"/>
      <c r="FUV120" s="6"/>
      <c r="FUW120" s="6"/>
      <c r="FUX120" s="6"/>
      <c r="FUY120" s="6"/>
      <c r="FUZ120" s="6"/>
      <c r="FVA120" s="6"/>
      <c r="FVB120" s="6"/>
      <c r="FVC120" s="6"/>
      <c r="FVD120" s="6"/>
      <c r="FVE120" s="6"/>
      <c r="FVF120" s="6"/>
      <c r="FVG120" s="6"/>
      <c r="FVH120" s="6"/>
      <c r="FVI120" s="6"/>
      <c r="FVJ120" s="6"/>
      <c r="FVK120" s="6"/>
      <c r="FVL120" s="6"/>
      <c r="FVM120" s="6"/>
      <c r="FVN120" s="6"/>
      <c r="FVO120" s="6"/>
      <c r="FVP120" s="6"/>
      <c r="FVQ120" s="6"/>
      <c r="FVR120" s="6"/>
      <c r="FVS120" s="6"/>
      <c r="FVT120" s="6"/>
      <c r="FVU120" s="6"/>
      <c r="FVV120" s="6"/>
      <c r="FVW120" s="6"/>
      <c r="FVX120" s="6"/>
      <c r="FVY120" s="6"/>
      <c r="FVZ120" s="6"/>
      <c r="FWA120" s="6"/>
      <c r="FWB120" s="6"/>
      <c r="FWC120" s="6"/>
      <c r="FWD120" s="6"/>
      <c r="FWE120" s="6"/>
      <c r="FWF120" s="6"/>
      <c r="FWG120" s="6"/>
      <c r="FWH120" s="6"/>
      <c r="FWI120" s="6"/>
      <c r="FWJ120" s="6"/>
      <c r="FWK120" s="6"/>
      <c r="FWL120" s="6"/>
      <c r="FWM120" s="6"/>
      <c r="FWN120" s="6"/>
      <c r="FWO120" s="6"/>
      <c r="FWP120" s="6"/>
      <c r="FWQ120" s="6"/>
      <c r="FWR120" s="6"/>
      <c r="FWS120" s="6"/>
      <c r="FWT120" s="6"/>
      <c r="FWU120" s="6"/>
      <c r="FWV120" s="6"/>
      <c r="FWW120" s="6"/>
      <c r="FWX120" s="6"/>
      <c r="FWY120" s="6"/>
      <c r="FWZ120" s="6"/>
      <c r="FXA120" s="6"/>
      <c r="FXB120" s="6"/>
      <c r="FXC120" s="6"/>
      <c r="FXD120" s="6"/>
      <c r="FXE120" s="6"/>
      <c r="FXF120" s="6"/>
      <c r="FXG120" s="6"/>
      <c r="FXH120" s="6"/>
      <c r="FXI120" s="6"/>
      <c r="FXJ120" s="6"/>
      <c r="FXK120" s="6"/>
      <c r="FXL120" s="6"/>
      <c r="FXM120" s="6"/>
      <c r="FXN120" s="6"/>
      <c r="FXO120" s="6"/>
      <c r="FXP120" s="6"/>
      <c r="FXQ120" s="6"/>
      <c r="FXR120" s="6"/>
      <c r="FXS120" s="6"/>
      <c r="FXT120" s="6"/>
      <c r="FXU120" s="6"/>
      <c r="FXV120" s="6"/>
      <c r="FXW120" s="6"/>
      <c r="FXX120" s="6"/>
      <c r="FXY120" s="6"/>
      <c r="FXZ120" s="6"/>
      <c r="FYA120" s="6"/>
      <c r="FYB120" s="6"/>
      <c r="FYC120" s="6"/>
      <c r="FYD120" s="6"/>
      <c r="FYE120" s="6"/>
      <c r="FYF120" s="6"/>
      <c r="FYG120" s="6"/>
      <c r="FYH120" s="6"/>
      <c r="FYI120" s="6"/>
      <c r="FYJ120" s="6"/>
      <c r="FYK120" s="6"/>
      <c r="FYL120" s="6"/>
      <c r="FYM120" s="6"/>
      <c r="FYN120" s="6"/>
      <c r="FYO120" s="6"/>
      <c r="FYP120" s="6"/>
      <c r="FYQ120" s="6"/>
      <c r="FYR120" s="6"/>
      <c r="FYS120" s="6"/>
      <c r="FYT120" s="6"/>
      <c r="FYU120" s="6"/>
      <c r="FYV120" s="6"/>
      <c r="FYW120" s="6"/>
      <c r="FYX120" s="6"/>
      <c r="FYY120" s="6"/>
      <c r="FYZ120" s="6"/>
      <c r="FZA120" s="6"/>
      <c r="FZB120" s="6"/>
      <c r="FZC120" s="6"/>
      <c r="FZD120" s="6"/>
      <c r="FZE120" s="6"/>
      <c r="FZF120" s="6"/>
      <c r="FZG120" s="6"/>
      <c r="FZH120" s="6"/>
      <c r="FZI120" s="6"/>
      <c r="FZJ120" s="6"/>
      <c r="FZK120" s="6"/>
      <c r="FZL120" s="6"/>
      <c r="FZM120" s="6"/>
      <c r="FZN120" s="6"/>
      <c r="FZO120" s="6"/>
      <c r="FZP120" s="6"/>
      <c r="FZQ120" s="6"/>
      <c r="FZR120" s="6"/>
      <c r="FZS120" s="6"/>
      <c r="FZT120" s="6"/>
      <c r="FZU120" s="6"/>
      <c r="FZV120" s="6"/>
      <c r="FZW120" s="6"/>
      <c r="FZX120" s="6"/>
      <c r="FZY120" s="6"/>
      <c r="FZZ120" s="6"/>
      <c r="GAA120" s="6"/>
      <c r="GAB120" s="6"/>
      <c r="GAC120" s="6"/>
      <c r="GAD120" s="6"/>
      <c r="GAE120" s="6"/>
      <c r="GAF120" s="6"/>
      <c r="GAG120" s="6"/>
      <c r="GAH120" s="6"/>
      <c r="GAI120" s="6"/>
      <c r="GAJ120" s="6"/>
      <c r="GAK120" s="6"/>
      <c r="GAL120" s="6"/>
      <c r="GAM120" s="6"/>
      <c r="GAN120" s="6"/>
      <c r="GAO120" s="6"/>
      <c r="GAP120" s="6"/>
      <c r="GAQ120" s="6"/>
      <c r="GAR120" s="6"/>
      <c r="GAS120" s="6"/>
      <c r="GAT120" s="6"/>
      <c r="GAU120" s="6"/>
      <c r="GAV120" s="6"/>
      <c r="GAW120" s="6"/>
      <c r="GAX120" s="6"/>
      <c r="GAY120" s="6"/>
      <c r="GAZ120" s="6"/>
      <c r="GBA120" s="6"/>
      <c r="GBB120" s="6"/>
      <c r="GBC120" s="6"/>
      <c r="GBD120" s="6"/>
      <c r="GBE120" s="6"/>
      <c r="GBF120" s="6"/>
      <c r="GBG120" s="6"/>
      <c r="GBH120" s="6"/>
      <c r="GBI120" s="6"/>
      <c r="GBJ120" s="6"/>
      <c r="GBK120" s="6"/>
      <c r="GBL120" s="6"/>
      <c r="GBM120" s="6"/>
      <c r="GBN120" s="6"/>
      <c r="GBO120" s="6"/>
      <c r="GBP120" s="6"/>
      <c r="GBQ120" s="6"/>
      <c r="GBR120" s="6"/>
      <c r="GBS120" s="6"/>
      <c r="GBT120" s="6"/>
      <c r="GBU120" s="6"/>
      <c r="GBV120" s="6"/>
      <c r="GBW120" s="6"/>
      <c r="GBX120" s="6"/>
      <c r="GBY120" s="6"/>
      <c r="GBZ120" s="6"/>
      <c r="GCA120" s="6"/>
      <c r="GCB120" s="6"/>
      <c r="GCC120" s="6"/>
      <c r="GCD120" s="6"/>
      <c r="GCE120" s="6"/>
      <c r="GCF120" s="6"/>
      <c r="GCG120" s="6"/>
      <c r="GCH120" s="6"/>
      <c r="GCI120" s="6"/>
      <c r="GCJ120" s="6"/>
      <c r="GCK120" s="6"/>
      <c r="GCL120" s="6"/>
      <c r="GCM120" s="6"/>
      <c r="GCN120" s="6"/>
      <c r="GCO120" s="6"/>
      <c r="GCP120" s="6"/>
      <c r="GCQ120" s="6"/>
      <c r="GCR120" s="6"/>
      <c r="GCS120" s="6"/>
      <c r="GCT120" s="6"/>
      <c r="GCU120" s="6"/>
      <c r="GCV120" s="6"/>
      <c r="GCW120" s="6"/>
      <c r="GCX120" s="6"/>
      <c r="GCY120" s="6"/>
      <c r="GCZ120" s="6"/>
      <c r="GDA120" s="6"/>
      <c r="GDB120" s="6"/>
      <c r="GDC120" s="6"/>
      <c r="GDD120" s="6"/>
      <c r="GDE120" s="6"/>
      <c r="GDF120" s="6"/>
      <c r="GDG120" s="6"/>
      <c r="GDH120" s="6"/>
      <c r="GDI120" s="6"/>
      <c r="GDJ120" s="6"/>
      <c r="GDK120" s="6"/>
      <c r="GDL120" s="6"/>
      <c r="GDM120" s="6"/>
      <c r="GDN120" s="6"/>
      <c r="GDO120" s="6"/>
      <c r="GDP120" s="6"/>
      <c r="GDQ120" s="6"/>
      <c r="GDR120" s="6"/>
      <c r="GDS120" s="6"/>
      <c r="GDT120" s="6"/>
      <c r="GDU120" s="6"/>
      <c r="GDV120" s="6"/>
      <c r="GDW120" s="6"/>
      <c r="GDX120" s="6"/>
      <c r="GDY120" s="6"/>
      <c r="GDZ120" s="6"/>
      <c r="GEA120" s="6"/>
      <c r="GEB120" s="6"/>
      <c r="GEC120" s="6"/>
      <c r="GED120" s="6"/>
      <c r="GEE120" s="6"/>
      <c r="GEF120" s="6"/>
      <c r="GEG120" s="6"/>
      <c r="GEH120" s="6"/>
      <c r="GEI120" s="6"/>
      <c r="GEJ120" s="6"/>
      <c r="GEK120" s="6"/>
      <c r="GEL120" s="6"/>
      <c r="GEM120" s="6"/>
      <c r="GEN120" s="6"/>
      <c r="GEO120" s="6"/>
      <c r="GEP120" s="6"/>
      <c r="GEQ120" s="6"/>
      <c r="GER120" s="6"/>
      <c r="GES120" s="6"/>
      <c r="GET120" s="6"/>
      <c r="GEU120" s="6"/>
      <c r="GEV120" s="6"/>
      <c r="GEW120" s="6"/>
      <c r="GEX120" s="6"/>
      <c r="GEY120" s="6"/>
      <c r="GEZ120" s="6"/>
      <c r="GFA120" s="6"/>
      <c r="GFB120" s="6"/>
      <c r="GFC120" s="6"/>
      <c r="GFD120" s="6"/>
      <c r="GFE120" s="6"/>
      <c r="GFF120" s="6"/>
      <c r="GFG120" s="6"/>
      <c r="GFH120" s="6"/>
      <c r="GFI120" s="6"/>
      <c r="GFJ120" s="6"/>
      <c r="GFK120" s="6"/>
      <c r="GFL120" s="6"/>
      <c r="GFM120" s="6"/>
      <c r="GFN120" s="6"/>
      <c r="GFO120" s="6"/>
      <c r="GFP120" s="6"/>
      <c r="GFQ120" s="6"/>
      <c r="GFR120" s="6"/>
      <c r="GFS120" s="6"/>
      <c r="GFT120" s="6"/>
      <c r="GFU120" s="6"/>
      <c r="GFV120" s="6"/>
      <c r="GFW120" s="6"/>
      <c r="GFX120" s="6"/>
      <c r="GFY120" s="6"/>
      <c r="GFZ120" s="6"/>
      <c r="GGA120" s="6"/>
      <c r="GGB120" s="6"/>
      <c r="GGC120" s="6"/>
      <c r="GGD120" s="6"/>
      <c r="GGE120" s="6"/>
      <c r="GGF120" s="6"/>
      <c r="GGG120" s="6"/>
      <c r="GGH120" s="6"/>
      <c r="GGI120" s="6"/>
      <c r="GGJ120" s="6"/>
      <c r="GGK120" s="6"/>
      <c r="GGL120" s="6"/>
      <c r="GGM120" s="6"/>
      <c r="GGN120" s="6"/>
      <c r="GGO120" s="6"/>
      <c r="GGP120" s="6"/>
      <c r="GGQ120" s="6"/>
      <c r="GGR120" s="6"/>
      <c r="GGS120" s="6"/>
      <c r="GGT120" s="6"/>
      <c r="GGU120" s="6"/>
      <c r="GGV120" s="6"/>
      <c r="GGW120" s="6"/>
      <c r="GGX120" s="6"/>
      <c r="GGY120" s="6"/>
      <c r="GGZ120" s="6"/>
      <c r="GHA120" s="6"/>
      <c r="GHB120" s="6"/>
      <c r="GHC120" s="6"/>
      <c r="GHD120" s="6"/>
      <c r="GHE120" s="6"/>
      <c r="GHF120" s="6"/>
      <c r="GHG120" s="6"/>
      <c r="GHH120" s="6"/>
      <c r="GHI120" s="6"/>
      <c r="GHJ120" s="6"/>
      <c r="GHK120" s="6"/>
      <c r="GHL120" s="6"/>
      <c r="GHM120" s="6"/>
      <c r="GHN120" s="6"/>
      <c r="GHO120" s="6"/>
      <c r="GHP120" s="6"/>
      <c r="GHQ120" s="6"/>
      <c r="GHR120" s="6"/>
      <c r="GHS120" s="6"/>
      <c r="GHT120" s="6"/>
      <c r="GHU120" s="6"/>
      <c r="GHV120" s="6"/>
      <c r="GHW120" s="6"/>
      <c r="GHX120" s="6"/>
      <c r="GHY120" s="6"/>
      <c r="GHZ120" s="6"/>
      <c r="GIA120" s="6"/>
      <c r="GIB120" s="6"/>
      <c r="GIC120" s="6"/>
      <c r="GID120" s="6"/>
      <c r="GIE120" s="6"/>
      <c r="GIF120" s="6"/>
      <c r="GIG120" s="6"/>
      <c r="GIH120" s="6"/>
      <c r="GII120" s="6"/>
      <c r="GIJ120" s="6"/>
      <c r="GIK120" s="6"/>
      <c r="GIL120" s="6"/>
      <c r="GIM120" s="6"/>
      <c r="GIN120" s="6"/>
      <c r="GIO120" s="6"/>
      <c r="GIP120" s="6"/>
      <c r="GIQ120" s="6"/>
      <c r="GIR120" s="6"/>
      <c r="GIS120" s="6"/>
      <c r="GIT120" s="6"/>
      <c r="GIU120" s="6"/>
      <c r="GIV120" s="6"/>
      <c r="GIW120" s="6"/>
      <c r="GIX120" s="6"/>
      <c r="GIY120" s="6"/>
      <c r="GIZ120" s="6"/>
      <c r="GJA120" s="6"/>
      <c r="GJB120" s="6"/>
      <c r="GJC120" s="6"/>
      <c r="GJD120" s="6"/>
      <c r="GJE120" s="6"/>
      <c r="GJF120" s="6"/>
      <c r="GJG120" s="6"/>
      <c r="GJH120" s="6"/>
      <c r="GJI120" s="6"/>
      <c r="GJJ120" s="6"/>
      <c r="GJK120" s="6"/>
      <c r="GJL120" s="6"/>
      <c r="GJM120" s="6"/>
      <c r="GJN120" s="6"/>
      <c r="GJO120" s="6"/>
      <c r="GJP120" s="6"/>
      <c r="GJQ120" s="6"/>
      <c r="GJR120" s="6"/>
      <c r="GJS120" s="6"/>
      <c r="GJT120" s="6"/>
      <c r="GJU120" s="6"/>
      <c r="GJV120" s="6"/>
      <c r="GJW120" s="6"/>
      <c r="GJX120" s="6"/>
      <c r="GJY120" s="6"/>
      <c r="GJZ120" s="6"/>
      <c r="GKA120" s="6"/>
      <c r="GKB120" s="6"/>
      <c r="GKC120" s="6"/>
      <c r="GKD120" s="6"/>
      <c r="GKE120" s="6"/>
      <c r="GKF120" s="6"/>
      <c r="GKG120" s="6"/>
      <c r="GKH120" s="6"/>
      <c r="GKI120" s="6"/>
      <c r="GKJ120" s="6"/>
      <c r="GKK120" s="6"/>
      <c r="GKL120" s="6"/>
      <c r="GKM120" s="6"/>
      <c r="GKN120" s="6"/>
      <c r="GKO120" s="6"/>
      <c r="GKP120" s="6"/>
      <c r="GKQ120" s="6"/>
      <c r="GKR120" s="6"/>
      <c r="GKS120" s="6"/>
      <c r="GKT120" s="6"/>
      <c r="GKU120" s="6"/>
      <c r="GKV120" s="6"/>
      <c r="GKW120" s="6"/>
      <c r="GKX120" s="6"/>
      <c r="GKY120" s="6"/>
      <c r="GKZ120" s="6"/>
      <c r="GLA120" s="6"/>
      <c r="GLB120" s="6"/>
      <c r="GLC120" s="6"/>
      <c r="GLD120" s="6"/>
      <c r="GLE120" s="6"/>
      <c r="GLF120" s="6"/>
      <c r="GLG120" s="6"/>
      <c r="GLH120" s="6"/>
      <c r="GLI120" s="6"/>
      <c r="GLJ120" s="6"/>
      <c r="GLK120" s="6"/>
      <c r="GLL120" s="6"/>
      <c r="GLM120" s="6"/>
      <c r="GLN120" s="6"/>
      <c r="GLO120" s="6"/>
      <c r="GLP120" s="6"/>
      <c r="GLQ120" s="6"/>
      <c r="GLR120" s="6"/>
      <c r="GLS120" s="6"/>
      <c r="GLT120" s="6"/>
      <c r="GLU120" s="6"/>
      <c r="GLV120" s="6"/>
      <c r="GLW120" s="6"/>
      <c r="GLX120" s="6"/>
      <c r="GLY120" s="6"/>
      <c r="GLZ120" s="6"/>
      <c r="GMA120" s="6"/>
      <c r="GMB120" s="6"/>
      <c r="GMC120" s="6"/>
      <c r="GMD120" s="6"/>
      <c r="GME120" s="6"/>
      <c r="GMF120" s="6"/>
      <c r="GMG120" s="6"/>
      <c r="GMH120" s="6"/>
      <c r="GMI120" s="6"/>
      <c r="GMJ120" s="6"/>
      <c r="GMK120" s="6"/>
      <c r="GML120" s="6"/>
      <c r="GMM120" s="6"/>
      <c r="GMN120" s="6"/>
      <c r="GMO120" s="6"/>
      <c r="GMP120" s="6"/>
      <c r="GMQ120" s="6"/>
      <c r="GMR120" s="6"/>
      <c r="GMS120" s="6"/>
      <c r="GMT120" s="6"/>
      <c r="GMU120" s="6"/>
      <c r="GMV120" s="6"/>
      <c r="GMW120" s="6"/>
      <c r="GMX120" s="6"/>
      <c r="GMY120" s="6"/>
      <c r="GMZ120" s="6"/>
      <c r="GNA120" s="6"/>
      <c r="GNB120" s="6"/>
      <c r="GNC120" s="6"/>
      <c r="GND120" s="6"/>
      <c r="GNE120" s="6"/>
      <c r="GNF120" s="6"/>
      <c r="GNG120" s="6"/>
      <c r="GNH120" s="6"/>
      <c r="GNI120" s="6"/>
      <c r="GNJ120" s="6"/>
      <c r="GNK120" s="6"/>
      <c r="GNL120" s="6"/>
      <c r="GNM120" s="6"/>
      <c r="GNN120" s="6"/>
      <c r="GNO120" s="6"/>
      <c r="GNP120" s="6"/>
      <c r="GNQ120" s="6"/>
      <c r="GNR120" s="6"/>
      <c r="GNS120" s="6"/>
      <c r="GNT120" s="6"/>
      <c r="GNU120" s="6"/>
      <c r="GNV120" s="6"/>
      <c r="GNW120" s="6"/>
      <c r="GNX120" s="6"/>
      <c r="GNY120" s="6"/>
      <c r="GNZ120" s="6"/>
      <c r="GOA120" s="6"/>
      <c r="GOB120" s="6"/>
      <c r="GOC120" s="6"/>
      <c r="GOD120" s="6"/>
      <c r="GOE120" s="6"/>
      <c r="GOF120" s="6"/>
      <c r="GOG120" s="6"/>
      <c r="GOH120" s="6"/>
      <c r="GOI120" s="6"/>
      <c r="GOJ120" s="6"/>
      <c r="GOK120" s="6"/>
      <c r="GOL120" s="6"/>
      <c r="GOM120" s="6"/>
      <c r="GON120" s="6"/>
      <c r="GOO120" s="6"/>
      <c r="GOP120" s="6"/>
      <c r="GOQ120" s="6"/>
      <c r="GOR120" s="6"/>
      <c r="GOS120" s="6"/>
      <c r="GOT120" s="6"/>
      <c r="GOU120" s="6"/>
      <c r="GOV120" s="6"/>
      <c r="GOW120" s="6"/>
      <c r="GOX120" s="6"/>
      <c r="GOY120" s="6"/>
      <c r="GOZ120" s="6"/>
      <c r="GPA120" s="6"/>
      <c r="GPB120" s="6"/>
      <c r="GPC120" s="6"/>
      <c r="GPD120" s="6"/>
      <c r="GPE120" s="6"/>
      <c r="GPF120" s="6"/>
      <c r="GPG120" s="6"/>
      <c r="GPH120" s="6"/>
      <c r="GPI120" s="6"/>
      <c r="GPJ120" s="6"/>
      <c r="GPK120" s="6"/>
      <c r="GPL120" s="6"/>
      <c r="GPM120" s="6"/>
      <c r="GPN120" s="6"/>
      <c r="GPO120" s="6"/>
      <c r="GPP120" s="6"/>
      <c r="GPQ120" s="6"/>
      <c r="GPR120" s="6"/>
      <c r="GPS120" s="6"/>
      <c r="GPT120" s="6"/>
      <c r="GPU120" s="6"/>
      <c r="GPV120" s="6"/>
      <c r="GPW120" s="6"/>
      <c r="GPX120" s="6"/>
      <c r="GPY120" s="6"/>
      <c r="GPZ120" s="6"/>
      <c r="GQA120" s="6"/>
      <c r="GQB120" s="6"/>
      <c r="GQC120" s="6"/>
      <c r="GQD120" s="6"/>
      <c r="GQE120" s="6"/>
      <c r="GQF120" s="6"/>
      <c r="GQG120" s="6"/>
      <c r="GQH120" s="6"/>
      <c r="GQI120" s="6"/>
      <c r="GQJ120" s="6"/>
      <c r="GQK120" s="6"/>
      <c r="GQL120" s="6"/>
      <c r="GQM120" s="6"/>
      <c r="GQN120" s="6"/>
      <c r="GQO120" s="6"/>
      <c r="GQP120" s="6"/>
      <c r="GQQ120" s="6"/>
      <c r="GQR120" s="6"/>
      <c r="GQS120" s="6"/>
      <c r="GQT120" s="6"/>
      <c r="GQU120" s="6"/>
      <c r="GQV120" s="6"/>
      <c r="GQW120" s="6"/>
      <c r="GQX120" s="6"/>
      <c r="GQY120" s="6"/>
      <c r="GQZ120" s="6"/>
      <c r="GRA120" s="6"/>
      <c r="GRB120" s="6"/>
      <c r="GRC120" s="6"/>
      <c r="GRD120" s="6"/>
      <c r="GRE120" s="6"/>
      <c r="GRF120" s="6"/>
      <c r="GRG120" s="6"/>
      <c r="GRH120" s="6"/>
      <c r="GRI120" s="6"/>
      <c r="GRJ120" s="6"/>
      <c r="GRK120" s="6"/>
      <c r="GRL120" s="6"/>
      <c r="GRM120" s="6"/>
      <c r="GRN120" s="6"/>
      <c r="GRO120" s="6"/>
      <c r="GRP120" s="6"/>
      <c r="GRQ120" s="6"/>
      <c r="GRR120" s="6"/>
      <c r="GRS120" s="6"/>
      <c r="GRT120" s="6"/>
      <c r="GRU120" s="6"/>
      <c r="GRV120" s="6"/>
      <c r="GRW120" s="6"/>
      <c r="GRX120" s="6"/>
      <c r="GRY120" s="6"/>
      <c r="GRZ120" s="6"/>
      <c r="GSA120" s="6"/>
      <c r="GSB120" s="6"/>
      <c r="GSC120" s="6"/>
      <c r="GSD120" s="6"/>
      <c r="GSE120" s="6"/>
      <c r="GSF120" s="6"/>
      <c r="GSG120" s="6"/>
      <c r="GSH120" s="6"/>
      <c r="GSI120" s="6"/>
      <c r="GSJ120" s="6"/>
      <c r="GSK120" s="6"/>
      <c r="GSL120" s="6"/>
      <c r="GSM120" s="6"/>
      <c r="GSN120" s="6"/>
      <c r="GSO120" s="6"/>
      <c r="GSP120" s="6"/>
      <c r="GSQ120" s="6"/>
      <c r="GSR120" s="6"/>
      <c r="GSS120" s="6"/>
      <c r="GST120" s="6"/>
      <c r="GSU120" s="6"/>
      <c r="GSV120" s="6"/>
      <c r="GSW120" s="6"/>
      <c r="GSX120" s="6"/>
      <c r="GSY120" s="6"/>
      <c r="GSZ120" s="6"/>
      <c r="GTA120" s="6"/>
      <c r="GTB120" s="6"/>
      <c r="GTC120" s="6"/>
      <c r="GTD120" s="6"/>
      <c r="GTE120" s="6"/>
      <c r="GTF120" s="6"/>
      <c r="GTG120" s="6"/>
      <c r="GTH120" s="6"/>
      <c r="GTI120" s="6"/>
      <c r="GTJ120" s="6"/>
      <c r="GTK120" s="6"/>
      <c r="GTL120" s="6"/>
      <c r="GTM120" s="6"/>
      <c r="GTN120" s="6"/>
      <c r="GTO120" s="6"/>
      <c r="GTP120" s="6"/>
      <c r="GTQ120" s="6"/>
      <c r="GTR120" s="6"/>
      <c r="GTS120" s="6"/>
      <c r="GTT120" s="6"/>
      <c r="GTU120" s="6"/>
      <c r="GTV120" s="6"/>
      <c r="GTW120" s="6"/>
      <c r="GTX120" s="6"/>
      <c r="GTY120" s="6"/>
      <c r="GTZ120" s="6"/>
      <c r="GUA120" s="6"/>
      <c r="GUB120" s="6"/>
      <c r="GUC120" s="6"/>
      <c r="GUD120" s="6"/>
      <c r="GUE120" s="6"/>
      <c r="GUF120" s="6"/>
      <c r="GUG120" s="6"/>
      <c r="GUH120" s="6"/>
      <c r="GUI120" s="6"/>
      <c r="GUJ120" s="6"/>
      <c r="GUK120" s="6"/>
      <c r="GUL120" s="6"/>
      <c r="GUM120" s="6"/>
      <c r="GUN120" s="6"/>
      <c r="GUO120" s="6"/>
      <c r="GUP120" s="6"/>
      <c r="GUQ120" s="6"/>
      <c r="GUR120" s="6"/>
      <c r="GUS120" s="6"/>
      <c r="GUT120" s="6"/>
      <c r="GUU120" s="6"/>
      <c r="GUV120" s="6"/>
      <c r="GUW120" s="6"/>
      <c r="GUX120" s="6"/>
      <c r="GUY120" s="6"/>
      <c r="GUZ120" s="6"/>
      <c r="GVA120" s="6"/>
      <c r="GVB120" s="6"/>
      <c r="GVC120" s="6"/>
      <c r="GVD120" s="6"/>
      <c r="GVE120" s="6"/>
      <c r="GVF120" s="6"/>
      <c r="GVG120" s="6"/>
      <c r="GVH120" s="6"/>
      <c r="GVI120" s="6"/>
      <c r="GVJ120" s="6"/>
      <c r="GVK120" s="6"/>
      <c r="GVL120" s="6"/>
      <c r="GVM120" s="6"/>
      <c r="GVN120" s="6"/>
      <c r="GVO120" s="6"/>
      <c r="GVP120" s="6"/>
      <c r="GVQ120" s="6"/>
      <c r="GVR120" s="6"/>
      <c r="GVS120" s="6"/>
      <c r="GVT120" s="6"/>
      <c r="GVU120" s="6"/>
      <c r="GVV120" s="6"/>
      <c r="GVW120" s="6"/>
      <c r="GVX120" s="6"/>
      <c r="GVY120" s="6"/>
      <c r="GVZ120" s="6"/>
      <c r="GWA120" s="6"/>
      <c r="GWB120" s="6"/>
      <c r="GWC120" s="6"/>
      <c r="GWD120" s="6"/>
      <c r="GWE120" s="6"/>
      <c r="GWF120" s="6"/>
      <c r="GWG120" s="6"/>
      <c r="GWH120" s="6"/>
      <c r="GWI120" s="6"/>
      <c r="GWJ120" s="6"/>
      <c r="GWK120" s="6"/>
      <c r="GWL120" s="6"/>
      <c r="GWM120" s="6"/>
      <c r="GWN120" s="6"/>
      <c r="GWO120" s="6"/>
      <c r="GWP120" s="6"/>
      <c r="GWQ120" s="6"/>
      <c r="GWR120" s="6"/>
      <c r="GWS120" s="6"/>
      <c r="GWT120" s="6"/>
      <c r="GWU120" s="6"/>
      <c r="GWV120" s="6"/>
      <c r="GWW120" s="6"/>
      <c r="GWX120" s="6"/>
      <c r="GWY120" s="6"/>
      <c r="GWZ120" s="6"/>
      <c r="GXA120" s="6"/>
      <c r="GXB120" s="6"/>
      <c r="GXC120" s="6"/>
      <c r="GXD120" s="6"/>
      <c r="GXE120" s="6"/>
      <c r="GXF120" s="6"/>
      <c r="GXG120" s="6"/>
      <c r="GXH120" s="6"/>
      <c r="GXI120" s="6"/>
      <c r="GXJ120" s="6"/>
      <c r="GXK120" s="6"/>
      <c r="GXL120" s="6"/>
      <c r="GXM120" s="6"/>
      <c r="GXN120" s="6"/>
      <c r="GXO120" s="6"/>
      <c r="GXP120" s="6"/>
      <c r="GXQ120" s="6"/>
      <c r="GXR120" s="6"/>
      <c r="GXS120" s="6"/>
      <c r="GXT120" s="6"/>
      <c r="GXU120" s="6"/>
      <c r="GXV120" s="6"/>
      <c r="GXW120" s="6"/>
      <c r="GXX120" s="6"/>
      <c r="GXY120" s="6"/>
      <c r="GXZ120" s="6"/>
      <c r="GYA120" s="6"/>
      <c r="GYB120" s="6"/>
      <c r="GYC120" s="6"/>
      <c r="GYD120" s="6"/>
      <c r="GYE120" s="6"/>
      <c r="GYF120" s="6"/>
      <c r="GYG120" s="6"/>
      <c r="GYH120" s="6"/>
      <c r="GYI120" s="6"/>
      <c r="GYJ120" s="6"/>
      <c r="GYK120" s="6"/>
      <c r="GYL120" s="6"/>
      <c r="GYM120" s="6"/>
      <c r="GYN120" s="6"/>
      <c r="GYO120" s="6"/>
      <c r="GYP120" s="6"/>
      <c r="GYQ120" s="6"/>
      <c r="GYR120" s="6"/>
      <c r="GYS120" s="6"/>
      <c r="GYT120" s="6"/>
      <c r="GYU120" s="6"/>
      <c r="GYV120" s="6"/>
      <c r="GYW120" s="6"/>
      <c r="GYX120" s="6"/>
      <c r="GYY120" s="6"/>
      <c r="GYZ120" s="6"/>
      <c r="GZA120" s="6"/>
      <c r="GZB120" s="6"/>
      <c r="GZC120" s="6"/>
      <c r="GZD120" s="6"/>
      <c r="GZE120" s="6"/>
      <c r="GZF120" s="6"/>
      <c r="GZG120" s="6"/>
      <c r="GZH120" s="6"/>
      <c r="GZI120" s="6"/>
      <c r="GZJ120" s="6"/>
      <c r="GZK120" s="6"/>
      <c r="GZL120" s="6"/>
      <c r="GZM120" s="6"/>
      <c r="GZN120" s="6"/>
      <c r="GZO120" s="6"/>
      <c r="GZP120" s="6"/>
      <c r="GZQ120" s="6"/>
      <c r="GZR120" s="6"/>
      <c r="GZS120" s="6"/>
      <c r="GZT120" s="6"/>
      <c r="GZU120" s="6"/>
      <c r="GZV120" s="6"/>
      <c r="GZW120" s="6"/>
      <c r="GZX120" s="6"/>
      <c r="GZY120" s="6"/>
      <c r="GZZ120" s="6"/>
      <c r="HAA120" s="6"/>
      <c r="HAB120" s="6"/>
      <c r="HAC120" s="6"/>
      <c r="HAD120" s="6"/>
      <c r="HAE120" s="6"/>
      <c r="HAF120" s="6"/>
      <c r="HAG120" s="6"/>
      <c r="HAH120" s="6"/>
      <c r="HAI120" s="6"/>
      <c r="HAJ120" s="6"/>
      <c r="HAK120" s="6"/>
      <c r="HAL120" s="6"/>
      <c r="HAM120" s="6"/>
      <c r="HAN120" s="6"/>
      <c r="HAO120" s="6"/>
      <c r="HAP120" s="6"/>
      <c r="HAQ120" s="6"/>
      <c r="HAR120" s="6"/>
      <c r="HAS120" s="6"/>
      <c r="HAT120" s="6"/>
      <c r="HAU120" s="6"/>
      <c r="HAV120" s="6"/>
      <c r="HAW120" s="6"/>
      <c r="HAX120" s="6"/>
      <c r="HAY120" s="6"/>
      <c r="HAZ120" s="6"/>
      <c r="HBA120" s="6"/>
      <c r="HBB120" s="6"/>
      <c r="HBC120" s="6"/>
      <c r="HBD120" s="6"/>
      <c r="HBE120" s="6"/>
      <c r="HBF120" s="6"/>
      <c r="HBG120" s="6"/>
      <c r="HBH120" s="6"/>
      <c r="HBI120" s="6"/>
      <c r="HBJ120" s="6"/>
      <c r="HBK120" s="6"/>
      <c r="HBL120" s="6"/>
      <c r="HBM120" s="6"/>
      <c r="HBN120" s="6"/>
      <c r="HBO120" s="6"/>
      <c r="HBP120" s="6"/>
      <c r="HBQ120" s="6"/>
      <c r="HBR120" s="6"/>
      <c r="HBS120" s="6"/>
      <c r="HBT120" s="6"/>
      <c r="HBU120" s="6"/>
      <c r="HBV120" s="6"/>
      <c r="HBW120" s="6"/>
      <c r="HBX120" s="6"/>
      <c r="HBY120" s="6"/>
      <c r="HBZ120" s="6"/>
      <c r="HCA120" s="6"/>
      <c r="HCB120" s="6"/>
      <c r="HCC120" s="6"/>
      <c r="HCD120" s="6"/>
      <c r="HCE120" s="6"/>
      <c r="HCF120" s="6"/>
      <c r="HCG120" s="6"/>
      <c r="HCH120" s="6"/>
      <c r="HCI120" s="6"/>
      <c r="HCJ120" s="6"/>
      <c r="HCK120" s="6"/>
      <c r="HCL120" s="6"/>
      <c r="HCM120" s="6"/>
      <c r="HCN120" s="6"/>
      <c r="HCO120" s="6"/>
      <c r="HCP120" s="6"/>
      <c r="HCQ120" s="6"/>
      <c r="HCR120" s="6"/>
      <c r="HCS120" s="6"/>
      <c r="HCT120" s="6"/>
      <c r="HCU120" s="6"/>
      <c r="HCV120" s="6"/>
      <c r="HCW120" s="6"/>
      <c r="HCX120" s="6"/>
      <c r="HCY120" s="6"/>
      <c r="HCZ120" s="6"/>
      <c r="HDA120" s="6"/>
      <c r="HDB120" s="6"/>
      <c r="HDC120" s="6"/>
      <c r="HDD120" s="6"/>
      <c r="HDE120" s="6"/>
      <c r="HDF120" s="6"/>
      <c r="HDG120" s="6"/>
      <c r="HDH120" s="6"/>
      <c r="HDI120" s="6"/>
      <c r="HDJ120" s="6"/>
      <c r="HDK120" s="6"/>
      <c r="HDL120" s="6"/>
      <c r="HDM120" s="6"/>
      <c r="HDN120" s="6"/>
      <c r="HDO120" s="6"/>
      <c r="HDP120" s="6"/>
      <c r="HDQ120" s="6"/>
      <c r="HDR120" s="6"/>
      <c r="HDS120" s="6"/>
      <c r="HDT120" s="6"/>
      <c r="HDU120" s="6"/>
      <c r="HDV120" s="6"/>
      <c r="HDW120" s="6"/>
      <c r="HDX120" s="6"/>
      <c r="HDY120" s="6"/>
      <c r="HDZ120" s="6"/>
      <c r="HEA120" s="6"/>
      <c r="HEB120" s="6"/>
      <c r="HEC120" s="6"/>
      <c r="HED120" s="6"/>
      <c r="HEE120" s="6"/>
      <c r="HEF120" s="6"/>
      <c r="HEG120" s="6"/>
      <c r="HEH120" s="6"/>
      <c r="HEI120" s="6"/>
      <c r="HEJ120" s="6"/>
      <c r="HEK120" s="6"/>
      <c r="HEL120" s="6"/>
      <c r="HEM120" s="6"/>
      <c r="HEN120" s="6"/>
      <c r="HEO120" s="6"/>
      <c r="HEP120" s="6"/>
      <c r="HEQ120" s="6"/>
      <c r="HER120" s="6"/>
      <c r="HES120" s="6"/>
      <c r="HET120" s="6"/>
      <c r="HEU120" s="6"/>
      <c r="HEV120" s="6"/>
      <c r="HEW120" s="6"/>
      <c r="HEX120" s="6"/>
      <c r="HEY120" s="6"/>
      <c r="HEZ120" s="6"/>
      <c r="HFA120" s="6"/>
      <c r="HFB120" s="6"/>
      <c r="HFC120" s="6"/>
      <c r="HFD120" s="6"/>
      <c r="HFE120" s="6"/>
      <c r="HFF120" s="6"/>
      <c r="HFG120" s="6"/>
      <c r="HFH120" s="6"/>
      <c r="HFI120" s="6"/>
      <c r="HFJ120" s="6"/>
      <c r="HFK120" s="6"/>
      <c r="HFL120" s="6"/>
      <c r="HFM120" s="6"/>
      <c r="HFN120" s="6"/>
      <c r="HFO120" s="6"/>
      <c r="HFP120" s="6"/>
      <c r="HFQ120" s="6"/>
      <c r="HFR120" s="6"/>
      <c r="HFS120" s="6"/>
      <c r="HFT120" s="6"/>
      <c r="HFU120" s="6"/>
      <c r="HFV120" s="6"/>
      <c r="HFW120" s="6"/>
      <c r="HFX120" s="6"/>
      <c r="HFY120" s="6"/>
      <c r="HFZ120" s="6"/>
      <c r="HGA120" s="6"/>
      <c r="HGB120" s="6"/>
      <c r="HGC120" s="6"/>
      <c r="HGD120" s="6"/>
      <c r="HGE120" s="6"/>
      <c r="HGF120" s="6"/>
      <c r="HGG120" s="6"/>
      <c r="HGH120" s="6"/>
      <c r="HGI120" s="6"/>
      <c r="HGJ120" s="6"/>
      <c r="HGK120" s="6"/>
      <c r="HGL120" s="6"/>
      <c r="HGM120" s="6"/>
      <c r="HGN120" s="6"/>
      <c r="HGO120" s="6"/>
      <c r="HGP120" s="6"/>
      <c r="HGQ120" s="6"/>
      <c r="HGR120" s="6"/>
      <c r="HGS120" s="6"/>
      <c r="HGT120" s="6"/>
      <c r="HGU120" s="6"/>
      <c r="HGV120" s="6"/>
      <c r="HGW120" s="6"/>
      <c r="HGX120" s="6"/>
      <c r="HGY120" s="6"/>
      <c r="HGZ120" s="6"/>
      <c r="HHA120" s="6"/>
      <c r="HHB120" s="6"/>
      <c r="HHC120" s="6"/>
      <c r="HHD120" s="6"/>
      <c r="HHE120" s="6"/>
      <c r="HHF120" s="6"/>
      <c r="HHG120" s="6"/>
      <c r="HHH120" s="6"/>
      <c r="HHI120" s="6"/>
      <c r="HHJ120" s="6"/>
      <c r="HHK120" s="6"/>
      <c r="HHL120" s="6"/>
      <c r="HHM120" s="6"/>
      <c r="HHN120" s="6"/>
      <c r="HHO120" s="6"/>
      <c r="HHP120" s="6"/>
      <c r="HHQ120" s="6"/>
      <c r="HHR120" s="6"/>
      <c r="HHS120" s="6"/>
      <c r="HHT120" s="6"/>
      <c r="HHU120" s="6"/>
      <c r="HHV120" s="6"/>
      <c r="HHW120" s="6"/>
      <c r="HHX120" s="6"/>
      <c r="HHY120" s="6"/>
      <c r="HHZ120" s="6"/>
      <c r="HIA120" s="6"/>
      <c r="HIB120" s="6"/>
      <c r="HIC120" s="6"/>
      <c r="HID120" s="6"/>
      <c r="HIE120" s="6"/>
      <c r="HIF120" s="6"/>
      <c r="HIG120" s="6"/>
      <c r="HIH120" s="6"/>
      <c r="HII120" s="6"/>
      <c r="HIJ120" s="6"/>
      <c r="HIK120" s="6"/>
      <c r="HIL120" s="6"/>
      <c r="HIM120" s="6"/>
      <c r="HIN120" s="6"/>
      <c r="HIO120" s="6"/>
      <c r="HIP120" s="6"/>
      <c r="HIQ120" s="6"/>
      <c r="HIR120" s="6"/>
      <c r="HIS120" s="6"/>
      <c r="HIT120" s="6"/>
      <c r="HIU120" s="6"/>
      <c r="HIV120" s="6"/>
      <c r="HIW120" s="6"/>
      <c r="HIX120" s="6"/>
      <c r="HIY120" s="6"/>
      <c r="HIZ120" s="6"/>
      <c r="HJA120" s="6"/>
      <c r="HJB120" s="6"/>
      <c r="HJC120" s="6"/>
      <c r="HJD120" s="6"/>
      <c r="HJE120" s="6"/>
      <c r="HJF120" s="6"/>
      <c r="HJG120" s="6"/>
      <c r="HJH120" s="6"/>
      <c r="HJI120" s="6"/>
      <c r="HJJ120" s="6"/>
      <c r="HJK120" s="6"/>
      <c r="HJL120" s="6"/>
      <c r="HJM120" s="6"/>
      <c r="HJN120" s="6"/>
      <c r="HJO120" s="6"/>
      <c r="HJP120" s="6"/>
      <c r="HJQ120" s="6"/>
      <c r="HJR120" s="6"/>
      <c r="HJS120" s="6"/>
      <c r="HJT120" s="6"/>
      <c r="HJU120" s="6"/>
      <c r="HJV120" s="6"/>
      <c r="HJW120" s="6"/>
      <c r="HJX120" s="6"/>
      <c r="HJY120" s="6"/>
      <c r="HJZ120" s="6"/>
      <c r="HKA120" s="6"/>
      <c r="HKB120" s="6"/>
      <c r="HKC120" s="6"/>
      <c r="HKD120" s="6"/>
      <c r="HKE120" s="6"/>
      <c r="HKF120" s="6"/>
      <c r="HKG120" s="6"/>
      <c r="HKH120" s="6"/>
      <c r="HKI120" s="6"/>
      <c r="HKJ120" s="6"/>
      <c r="HKK120" s="6"/>
      <c r="HKL120" s="6"/>
      <c r="HKM120" s="6"/>
      <c r="HKN120" s="6"/>
      <c r="HKO120" s="6"/>
      <c r="HKP120" s="6"/>
      <c r="HKQ120" s="6"/>
      <c r="HKR120" s="6"/>
      <c r="HKS120" s="6"/>
      <c r="HKT120" s="6"/>
      <c r="HKU120" s="6"/>
      <c r="HKV120" s="6"/>
      <c r="HKW120" s="6"/>
      <c r="HKX120" s="6"/>
      <c r="HKY120" s="6"/>
      <c r="HKZ120" s="6"/>
      <c r="HLA120" s="6"/>
      <c r="HLB120" s="6"/>
      <c r="HLC120" s="6"/>
      <c r="HLD120" s="6"/>
      <c r="HLE120" s="6"/>
      <c r="HLF120" s="6"/>
      <c r="HLG120" s="6"/>
      <c r="HLH120" s="6"/>
      <c r="HLI120" s="6"/>
      <c r="HLJ120" s="6"/>
      <c r="HLK120" s="6"/>
      <c r="HLL120" s="6"/>
      <c r="HLM120" s="6"/>
      <c r="HLN120" s="6"/>
      <c r="HLO120" s="6"/>
      <c r="HLP120" s="6"/>
      <c r="HLQ120" s="6"/>
      <c r="HLR120" s="6"/>
      <c r="HLS120" s="6"/>
      <c r="HLT120" s="6"/>
      <c r="HLU120" s="6"/>
      <c r="HLV120" s="6"/>
      <c r="HLW120" s="6"/>
      <c r="HLX120" s="6"/>
      <c r="HLY120" s="6"/>
      <c r="HLZ120" s="6"/>
      <c r="HMA120" s="6"/>
      <c r="HMB120" s="6"/>
      <c r="HMC120" s="6"/>
      <c r="HMD120" s="6"/>
      <c r="HME120" s="6"/>
      <c r="HMF120" s="6"/>
      <c r="HMG120" s="6"/>
      <c r="HMH120" s="6"/>
      <c r="HMI120" s="6"/>
      <c r="HMJ120" s="6"/>
      <c r="HMK120" s="6"/>
      <c r="HML120" s="6"/>
      <c r="HMM120" s="6"/>
      <c r="HMN120" s="6"/>
      <c r="HMO120" s="6"/>
      <c r="HMP120" s="6"/>
      <c r="HMQ120" s="6"/>
      <c r="HMR120" s="6"/>
      <c r="HMS120" s="6"/>
      <c r="HMT120" s="6"/>
      <c r="HMU120" s="6"/>
      <c r="HMV120" s="6"/>
      <c r="HMW120" s="6"/>
      <c r="HMX120" s="6"/>
      <c r="HMY120" s="6"/>
      <c r="HMZ120" s="6"/>
      <c r="HNA120" s="6"/>
      <c r="HNB120" s="6"/>
      <c r="HNC120" s="6"/>
      <c r="HND120" s="6"/>
      <c r="HNE120" s="6"/>
      <c r="HNF120" s="6"/>
      <c r="HNG120" s="6"/>
      <c r="HNH120" s="6"/>
      <c r="HNI120" s="6"/>
      <c r="HNJ120" s="6"/>
      <c r="HNK120" s="6"/>
      <c r="HNL120" s="6"/>
      <c r="HNM120" s="6"/>
      <c r="HNN120" s="6"/>
      <c r="HNO120" s="6"/>
      <c r="HNP120" s="6"/>
      <c r="HNQ120" s="6"/>
      <c r="HNR120" s="6"/>
      <c r="HNS120" s="6"/>
      <c r="HNT120" s="6"/>
      <c r="HNU120" s="6"/>
      <c r="HNV120" s="6"/>
      <c r="HNW120" s="6"/>
      <c r="HNX120" s="6"/>
      <c r="HNY120" s="6"/>
      <c r="HNZ120" s="6"/>
      <c r="HOA120" s="6"/>
      <c r="HOB120" s="6"/>
      <c r="HOC120" s="6"/>
      <c r="HOD120" s="6"/>
      <c r="HOE120" s="6"/>
      <c r="HOF120" s="6"/>
      <c r="HOG120" s="6"/>
      <c r="HOH120" s="6"/>
      <c r="HOI120" s="6"/>
      <c r="HOJ120" s="6"/>
      <c r="HOK120" s="6"/>
      <c r="HOL120" s="6"/>
      <c r="HOM120" s="6"/>
      <c r="HON120" s="6"/>
      <c r="HOO120" s="6"/>
      <c r="HOP120" s="6"/>
      <c r="HOQ120" s="6"/>
      <c r="HOR120" s="6"/>
      <c r="HOS120" s="6"/>
      <c r="HOT120" s="6"/>
      <c r="HOU120" s="6"/>
      <c r="HOV120" s="6"/>
      <c r="HOW120" s="6"/>
      <c r="HOX120" s="6"/>
      <c r="HOY120" s="6"/>
      <c r="HOZ120" s="6"/>
      <c r="HPA120" s="6"/>
      <c r="HPB120" s="6"/>
      <c r="HPC120" s="6"/>
      <c r="HPD120" s="6"/>
      <c r="HPE120" s="6"/>
      <c r="HPF120" s="6"/>
      <c r="HPG120" s="6"/>
      <c r="HPH120" s="6"/>
      <c r="HPI120" s="6"/>
      <c r="HPJ120" s="6"/>
      <c r="HPK120" s="6"/>
      <c r="HPL120" s="6"/>
      <c r="HPM120" s="6"/>
      <c r="HPN120" s="6"/>
      <c r="HPO120" s="6"/>
      <c r="HPP120" s="6"/>
      <c r="HPQ120" s="6"/>
      <c r="HPR120" s="6"/>
      <c r="HPS120" s="6"/>
      <c r="HPT120" s="6"/>
      <c r="HPU120" s="6"/>
      <c r="HPV120" s="6"/>
      <c r="HPW120" s="6"/>
      <c r="HPX120" s="6"/>
      <c r="HPY120" s="6"/>
      <c r="HPZ120" s="6"/>
      <c r="HQA120" s="6"/>
      <c r="HQB120" s="6"/>
      <c r="HQC120" s="6"/>
      <c r="HQD120" s="6"/>
      <c r="HQE120" s="6"/>
      <c r="HQF120" s="6"/>
      <c r="HQG120" s="6"/>
      <c r="HQH120" s="6"/>
      <c r="HQI120" s="6"/>
      <c r="HQJ120" s="6"/>
      <c r="HQK120" s="6"/>
      <c r="HQL120" s="6"/>
      <c r="HQM120" s="6"/>
      <c r="HQN120" s="6"/>
      <c r="HQO120" s="6"/>
      <c r="HQP120" s="6"/>
      <c r="HQQ120" s="6"/>
      <c r="HQR120" s="6"/>
      <c r="HQS120" s="6"/>
      <c r="HQT120" s="6"/>
      <c r="HQU120" s="6"/>
      <c r="HQV120" s="6"/>
      <c r="HQW120" s="6"/>
      <c r="HQX120" s="6"/>
      <c r="HQY120" s="6"/>
      <c r="HQZ120" s="6"/>
      <c r="HRA120" s="6"/>
      <c r="HRB120" s="6"/>
      <c r="HRC120" s="6"/>
      <c r="HRD120" s="6"/>
      <c r="HRE120" s="6"/>
      <c r="HRF120" s="6"/>
      <c r="HRG120" s="6"/>
      <c r="HRH120" s="6"/>
      <c r="HRI120" s="6"/>
      <c r="HRJ120" s="6"/>
      <c r="HRK120" s="6"/>
      <c r="HRL120" s="6"/>
      <c r="HRM120" s="6"/>
      <c r="HRN120" s="6"/>
      <c r="HRO120" s="6"/>
      <c r="HRP120" s="6"/>
      <c r="HRQ120" s="6"/>
      <c r="HRR120" s="6"/>
      <c r="HRS120" s="6"/>
      <c r="HRT120" s="6"/>
      <c r="HRU120" s="6"/>
      <c r="HRV120" s="6"/>
      <c r="HRW120" s="6"/>
      <c r="HRX120" s="6"/>
      <c r="HRY120" s="6"/>
      <c r="HRZ120" s="6"/>
      <c r="HSA120" s="6"/>
      <c r="HSB120" s="6"/>
      <c r="HSC120" s="6"/>
      <c r="HSD120" s="6"/>
      <c r="HSE120" s="6"/>
      <c r="HSF120" s="6"/>
      <c r="HSG120" s="6"/>
      <c r="HSH120" s="6"/>
      <c r="HSI120" s="6"/>
      <c r="HSJ120" s="6"/>
      <c r="HSK120" s="6"/>
      <c r="HSL120" s="6"/>
      <c r="HSM120" s="6"/>
      <c r="HSN120" s="6"/>
      <c r="HSO120" s="6"/>
      <c r="HSP120" s="6"/>
      <c r="HSQ120" s="6"/>
      <c r="HSR120" s="6"/>
      <c r="HSS120" s="6"/>
      <c r="HST120" s="6"/>
      <c r="HSU120" s="6"/>
      <c r="HSV120" s="6"/>
      <c r="HSW120" s="6"/>
      <c r="HSX120" s="6"/>
      <c r="HSY120" s="6"/>
      <c r="HSZ120" s="6"/>
      <c r="HTA120" s="6"/>
      <c r="HTB120" s="6"/>
      <c r="HTC120" s="6"/>
      <c r="HTD120" s="6"/>
      <c r="HTE120" s="6"/>
      <c r="HTF120" s="6"/>
      <c r="HTG120" s="6"/>
      <c r="HTH120" s="6"/>
      <c r="HTI120" s="6"/>
      <c r="HTJ120" s="6"/>
      <c r="HTK120" s="6"/>
      <c r="HTL120" s="6"/>
      <c r="HTM120" s="6"/>
      <c r="HTN120" s="6"/>
      <c r="HTO120" s="6"/>
      <c r="HTP120" s="6"/>
      <c r="HTQ120" s="6"/>
      <c r="HTR120" s="6"/>
      <c r="HTS120" s="6"/>
      <c r="HTT120" s="6"/>
      <c r="HTU120" s="6"/>
      <c r="HTV120" s="6"/>
      <c r="HTW120" s="6"/>
      <c r="HTX120" s="6"/>
      <c r="HTY120" s="6"/>
      <c r="HTZ120" s="6"/>
      <c r="HUA120" s="6"/>
      <c r="HUB120" s="6"/>
      <c r="HUC120" s="6"/>
      <c r="HUD120" s="6"/>
      <c r="HUE120" s="6"/>
      <c r="HUF120" s="6"/>
      <c r="HUG120" s="6"/>
      <c r="HUH120" s="6"/>
      <c r="HUI120" s="6"/>
      <c r="HUJ120" s="6"/>
      <c r="HUK120" s="6"/>
      <c r="HUL120" s="6"/>
      <c r="HUM120" s="6"/>
      <c r="HUN120" s="6"/>
      <c r="HUO120" s="6"/>
      <c r="HUP120" s="6"/>
      <c r="HUQ120" s="6"/>
      <c r="HUR120" s="6"/>
      <c r="HUS120" s="6"/>
      <c r="HUT120" s="6"/>
      <c r="HUU120" s="6"/>
      <c r="HUV120" s="6"/>
      <c r="HUW120" s="6"/>
      <c r="HUX120" s="6"/>
      <c r="HUY120" s="6"/>
      <c r="HUZ120" s="6"/>
      <c r="HVA120" s="6"/>
      <c r="HVB120" s="6"/>
      <c r="HVC120" s="6"/>
      <c r="HVD120" s="6"/>
      <c r="HVE120" s="6"/>
      <c r="HVF120" s="6"/>
      <c r="HVG120" s="6"/>
      <c r="HVH120" s="6"/>
      <c r="HVI120" s="6"/>
      <c r="HVJ120" s="6"/>
      <c r="HVK120" s="6"/>
      <c r="HVL120" s="6"/>
      <c r="HVM120" s="6"/>
      <c r="HVN120" s="6"/>
      <c r="HVO120" s="6"/>
      <c r="HVP120" s="6"/>
      <c r="HVQ120" s="6"/>
      <c r="HVR120" s="6"/>
      <c r="HVS120" s="6"/>
      <c r="HVT120" s="6"/>
      <c r="HVU120" s="6"/>
      <c r="HVV120" s="6"/>
      <c r="HVW120" s="6"/>
      <c r="HVX120" s="6"/>
      <c r="HVY120" s="6"/>
      <c r="HVZ120" s="6"/>
      <c r="HWA120" s="6"/>
      <c r="HWB120" s="6"/>
      <c r="HWC120" s="6"/>
      <c r="HWD120" s="6"/>
      <c r="HWE120" s="6"/>
      <c r="HWF120" s="6"/>
      <c r="HWG120" s="6"/>
      <c r="HWH120" s="6"/>
      <c r="HWI120" s="6"/>
      <c r="HWJ120" s="6"/>
      <c r="HWK120" s="6"/>
      <c r="HWL120" s="6"/>
      <c r="HWM120" s="6"/>
      <c r="HWN120" s="6"/>
      <c r="HWO120" s="6"/>
      <c r="HWP120" s="6"/>
      <c r="HWQ120" s="6"/>
      <c r="HWR120" s="6"/>
      <c r="HWS120" s="6"/>
      <c r="HWT120" s="6"/>
      <c r="HWU120" s="6"/>
      <c r="HWV120" s="6"/>
      <c r="HWW120" s="6"/>
      <c r="HWX120" s="6"/>
      <c r="HWY120" s="6"/>
      <c r="HWZ120" s="6"/>
      <c r="HXA120" s="6"/>
      <c r="HXB120" s="6"/>
      <c r="HXC120" s="6"/>
      <c r="HXD120" s="6"/>
      <c r="HXE120" s="6"/>
      <c r="HXF120" s="6"/>
      <c r="HXG120" s="6"/>
      <c r="HXH120" s="6"/>
      <c r="HXI120" s="6"/>
      <c r="HXJ120" s="6"/>
      <c r="HXK120" s="6"/>
      <c r="HXL120" s="6"/>
      <c r="HXM120" s="6"/>
      <c r="HXN120" s="6"/>
      <c r="HXO120" s="6"/>
      <c r="HXP120" s="6"/>
      <c r="HXQ120" s="6"/>
      <c r="HXR120" s="6"/>
      <c r="HXS120" s="6"/>
      <c r="HXT120" s="6"/>
      <c r="HXU120" s="6"/>
      <c r="HXV120" s="6"/>
      <c r="HXW120" s="6"/>
      <c r="HXX120" s="6"/>
      <c r="HXY120" s="6"/>
      <c r="HXZ120" s="6"/>
      <c r="HYA120" s="6"/>
      <c r="HYB120" s="6"/>
      <c r="HYC120" s="6"/>
      <c r="HYD120" s="6"/>
      <c r="HYE120" s="6"/>
      <c r="HYF120" s="6"/>
      <c r="HYG120" s="6"/>
      <c r="HYH120" s="6"/>
      <c r="HYI120" s="6"/>
      <c r="HYJ120" s="6"/>
      <c r="HYK120" s="6"/>
      <c r="HYL120" s="6"/>
      <c r="HYM120" s="6"/>
      <c r="HYN120" s="6"/>
      <c r="HYO120" s="6"/>
      <c r="HYP120" s="6"/>
      <c r="HYQ120" s="6"/>
      <c r="HYR120" s="6"/>
      <c r="HYS120" s="6"/>
      <c r="HYT120" s="6"/>
      <c r="HYU120" s="6"/>
      <c r="HYV120" s="6"/>
      <c r="HYW120" s="6"/>
      <c r="HYX120" s="6"/>
      <c r="HYY120" s="6"/>
      <c r="HYZ120" s="6"/>
      <c r="HZA120" s="6"/>
      <c r="HZB120" s="6"/>
      <c r="HZC120" s="6"/>
      <c r="HZD120" s="6"/>
      <c r="HZE120" s="6"/>
      <c r="HZF120" s="6"/>
      <c r="HZG120" s="6"/>
      <c r="HZH120" s="6"/>
      <c r="HZI120" s="6"/>
      <c r="HZJ120" s="6"/>
      <c r="HZK120" s="6"/>
      <c r="HZL120" s="6"/>
      <c r="HZM120" s="6"/>
      <c r="HZN120" s="6"/>
      <c r="HZO120" s="6"/>
      <c r="HZP120" s="6"/>
      <c r="HZQ120" s="6"/>
      <c r="HZR120" s="6"/>
      <c r="HZS120" s="6"/>
      <c r="HZT120" s="6"/>
      <c r="HZU120" s="6"/>
      <c r="HZV120" s="6"/>
      <c r="HZW120" s="6"/>
      <c r="HZX120" s="6"/>
      <c r="HZY120" s="6"/>
      <c r="HZZ120" s="6"/>
      <c r="IAA120" s="6"/>
      <c r="IAB120" s="6"/>
      <c r="IAC120" s="6"/>
      <c r="IAD120" s="6"/>
      <c r="IAE120" s="6"/>
      <c r="IAF120" s="6"/>
      <c r="IAG120" s="6"/>
      <c r="IAH120" s="6"/>
      <c r="IAI120" s="6"/>
      <c r="IAJ120" s="6"/>
      <c r="IAK120" s="6"/>
      <c r="IAL120" s="6"/>
      <c r="IAM120" s="6"/>
      <c r="IAN120" s="6"/>
      <c r="IAO120" s="6"/>
      <c r="IAP120" s="6"/>
      <c r="IAQ120" s="6"/>
      <c r="IAR120" s="6"/>
      <c r="IAS120" s="6"/>
      <c r="IAT120" s="6"/>
      <c r="IAU120" s="6"/>
      <c r="IAV120" s="6"/>
      <c r="IAW120" s="6"/>
      <c r="IAX120" s="6"/>
      <c r="IAY120" s="6"/>
      <c r="IAZ120" s="6"/>
      <c r="IBA120" s="6"/>
      <c r="IBB120" s="6"/>
      <c r="IBC120" s="6"/>
      <c r="IBD120" s="6"/>
      <c r="IBE120" s="6"/>
      <c r="IBF120" s="6"/>
      <c r="IBG120" s="6"/>
      <c r="IBH120" s="6"/>
      <c r="IBI120" s="6"/>
      <c r="IBJ120" s="6"/>
      <c r="IBK120" s="6"/>
      <c r="IBL120" s="6"/>
      <c r="IBM120" s="6"/>
      <c r="IBN120" s="6"/>
      <c r="IBO120" s="6"/>
      <c r="IBP120" s="6"/>
      <c r="IBQ120" s="6"/>
      <c r="IBR120" s="6"/>
      <c r="IBS120" s="6"/>
      <c r="IBT120" s="6"/>
      <c r="IBU120" s="6"/>
      <c r="IBV120" s="6"/>
      <c r="IBW120" s="6"/>
      <c r="IBX120" s="6"/>
      <c r="IBY120" s="6"/>
      <c r="IBZ120" s="6"/>
      <c r="ICA120" s="6"/>
      <c r="ICB120" s="6"/>
      <c r="ICC120" s="6"/>
      <c r="ICD120" s="6"/>
      <c r="ICE120" s="6"/>
      <c r="ICF120" s="6"/>
      <c r="ICG120" s="6"/>
      <c r="ICH120" s="6"/>
      <c r="ICI120" s="6"/>
      <c r="ICJ120" s="6"/>
      <c r="ICK120" s="6"/>
      <c r="ICL120" s="6"/>
      <c r="ICM120" s="6"/>
      <c r="ICN120" s="6"/>
      <c r="ICO120" s="6"/>
      <c r="ICP120" s="6"/>
      <c r="ICQ120" s="6"/>
      <c r="ICR120" s="6"/>
      <c r="ICS120" s="6"/>
      <c r="ICT120" s="6"/>
      <c r="ICU120" s="6"/>
      <c r="ICV120" s="6"/>
      <c r="ICW120" s="6"/>
      <c r="ICX120" s="6"/>
      <c r="ICY120" s="6"/>
      <c r="ICZ120" s="6"/>
      <c r="IDA120" s="6"/>
      <c r="IDB120" s="6"/>
      <c r="IDC120" s="6"/>
      <c r="IDD120" s="6"/>
      <c r="IDE120" s="6"/>
      <c r="IDF120" s="6"/>
      <c r="IDG120" s="6"/>
      <c r="IDH120" s="6"/>
      <c r="IDI120" s="6"/>
      <c r="IDJ120" s="6"/>
      <c r="IDK120" s="6"/>
      <c r="IDL120" s="6"/>
      <c r="IDM120" s="6"/>
      <c r="IDN120" s="6"/>
      <c r="IDO120" s="6"/>
      <c r="IDP120" s="6"/>
      <c r="IDQ120" s="6"/>
      <c r="IDR120" s="6"/>
      <c r="IDS120" s="6"/>
      <c r="IDT120" s="6"/>
      <c r="IDU120" s="6"/>
      <c r="IDV120" s="6"/>
      <c r="IDW120" s="6"/>
      <c r="IDX120" s="6"/>
      <c r="IDY120" s="6"/>
      <c r="IDZ120" s="6"/>
      <c r="IEA120" s="6"/>
      <c r="IEB120" s="6"/>
      <c r="IEC120" s="6"/>
      <c r="IED120" s="6"/>
      <c r="IEE120" s="6"/>
      <c r="IEF120" s="6"/>
      <c r="IEG120" s="6"/>
      <c r="IEH120" s="6"/>
      <c r="IEI120" s="6"/>
      <c r="IEJ120" s="6"/>
      <c r="IEK120" s="6"/>
      <c r="IEL120" s="6"/>
      <c r="IEM120" s="6"/>
      <c r="IEN120" s="6"/>
      <c r="IEO120" s="6"/>
      <c r="IEP120" s="6"/>
      <c r="IEQ120" s="6"/>
      <c r="IER120" s="6"/>
      <c r="IES120" s="6"/>
      <c r="IET120" s="6"/>
      <c r="IEU120" s="6"/>
      <c r="IEV120" s="6"/>
      <c r="IEW120" s="6"/>
      <c r="IEX120" s="6"/>
      <c r="IEY120" s="6"/>
      <c r="IEZ120" s="6"/>
      <c r="IFA120" s="6"/>
      <c r="IFB120" s="6"/>
      <c r="IFC120" s="6"/>
      <c r="IFD120" s="6"/>
      <c r="IFE120" s="6"/>
      <c r="IFF120" s="6"/>
      <c r="IFG120" s="6"/>
      <c r="IFH120" s="6"/>
      <c r="IFI120" s="6"/>
      <c r="IFJ120" s="6"/>
      <c r="IFK120" s="6"/>
      <c r="IFL120" s="6"/>
      <c r="IFM120" s="6"/>
      <c r="IFN120" s="6"/>
      <c r="IFO120" s="6"/>
      <c r="IFP120" s="6"/>
      <c r="IFQ120" s="6"/>
      <c r="IFR120" s="6"/>
      <c r="IFS120" s="6"/>
      <c r="IFT120" s="6"/>
      <c r="IFU120" s="6"/>
      <c r="IFV120" s="6"/>
      <c r="IFW120" s="6"/>
      <c r="IFX120" s="6"/>
      <c r="IFY120" s="6"/>
      <c r="IFZ120" s="6"/>
      <c r="IGA120" s="6"/>
      <c r="IGB120" s="6"/>
      <c r="IGC120" s="6"/>
      <c r="IGD120" s="6"/>
      <c r="IGE120" s="6"/>
      <c r="IGF120" s="6"/>
      <c r="IGG120" s="6"/>
      <c r="IGH120" s="6"/>
      <c r="IGI120" s="6"/>
      <c r="IGJ120" s="6"/>
      <c r="IGK120" s="6"/>
      <c r="IGL120" s="6"/>
      <c r="IGM120" s="6"/>
      <c r="IGN120" s="6"/>
      <c r="IGO120" s="6"/>
      <c r="IGP120" s="6"/>
      <c r="IGQ120" s="6"/>
      <c r="IGR120" s="6"/>
      <c r="IGS120" s="6"/>
      <c r="IGT120" s="6"/>
      <c r="IGU120" s="6"/>
      <c r="IGV120" s="6"/>
      <c r="IGW120" s="6"/>
      <c r="IGX120" s="6"/>
      <c r="IGY120" s="6"/>
      <c r="IGZ120" s="6"/>
      <c r="IHA120" s="6"/>
      <c r="IHB120" s="6"/>
      <c r="IHC120" s="6"/>
      <c r="IHD120" s="6"/>
      <c r="IHE120" s="6"/>
      <c r="IHF120" s="6"/>
      <c r="IHG120" s="6"/>
      <c r="IHH120" s="6"/>
      <c r="IHI120" s="6"/>
      <c r="IHJ120" s="6"/>
      <c r="IHK120" s="6"/>
      <c r="IHL120" s="6"/>
      <c r="IHM120" s="6"/>
      <c r="IHN120" s="6"/>
      <c r="IHO120" s="6"/>
      <c r="IHP120" s="6"/>
      <c r="IHQ120" s="6"/>
      <c r="IHR120" s="6"/>
      <c r="IHS120" s="6"/>
      <c r="IHT120" s="6"/>
      <c r="IHU120" s="6"/>
      <c r="IHV120" s="6"/>
      <c r="IHW120" s="6"/>
      <c r="IHX120" s="6"/>
      <c r="IHY120" s="6"/>
      <c r="IHZ120" s="6"/>
      <c r="IIA120" s="6"/>
      <c r="IIB120" s="6"/>
      <c r="IIC120" s="6"/>
      <c r="IID120" s="6"/>
      <c r="IIE120" s="6"/>
      <c r="IIF120" s="6"/>
      <c r="IIG120" s="6"/>
      <c r="IIH120" s="6"/>
      <c r="III120" s="6"/>
      <c r="IIJ120" s="6"/>
      <c r="IIK120" s="6"/>
      <c r="IIL120" s="6"/>
      <c r="IIM120" s="6"/>
      <c r="IIN120" s="6"/>
      <c r="IIO120" s="6"/>
      <c r="IIP120" s="6"/>
      <c r="IIQ120" s="6"/>
      <c r="IIR120" s="6"/>
      <c r="IIS120" s="6"/>
      <c r="IIT120" s="6"/>
      <c r="IIU120" s="6"/>
      <c r="IIV120" s="6"/>
      <c r="IIW120" s="6"/>
      <c r="IIX120" s="6"/>
      <c r="IIY120" s="6"/>
      <c r="IIZ120" s="6"/>
      <c r="IJA120" s="6"/>
      <c r="IJB120" s="6"/>
      <c r="IJC120" s="6"/>
      <c r="IJD120" s="6"/>
      <c r="IJE120" s="6"/>
      <c r="IJF120" s="6"/>
      <c r="IJG120" s="6"/>
      <c r="IJH120" s="6"/>
      <c r="IJI120" s="6"/>
      <c r="IJJ120" s="6"/>
      <c r="IJK120" s="6"/>
      <c r="IJL120" s="6"/>
      <c r="IJM120" s="6"/>
      <c r="IJN120" s="6"/>
      <c r="IJO120" s="6"/>
      <c r="IJP120" s="6"/>
      <c r="IJQ120" s="6"/>
      <c r="IJR120" s="6"/>
      <c r="IJS120" s="6"/>
      <c r="IJT120" s="6"/>
      <c r="IJU120" s="6"/>
      <c r="IJV120" s="6"/>
      <c r="IJW120" s="6"/>
      <c r="IJX120" s="6"/>
      <c r="IJY120" s="6"/>
      <c r="IJZ120" s="6"/>
      <c r="IKA120" s="6"/>
      <c r="IKB120" s="6"/>
      <c r="IKC120" s="6"/>
      <c r="IKD120" s="6"/>
      <c r="IKE120" s="6"/>
      <c r="IKF120" s="6"/>
      <c r="IKG120" s="6"/>
      <c r="IKH120" s="6"/>
      <c r="IKI120" s="6"/>
      <c r="IKJ120" s="6"/>
      <c r="IKK120" s="6"/>
      <c r="IKL120" s="6"/>
      <c r="IKM120" s="6"/>
      <c r="IKN120" s="6"/>
      <c r="IKO120" s="6"/>
      <c r="IKP120" s="6"/>
      <c r="IKQ120" s="6"/>
      <c r="IKR120" s="6"/>
      <c r="IKS120" s="6"/>
      <c r="IKT120" s="6"/>
      <c r="IKU120" s="6"/>
      <c r="IKV120" s="6"/>
      <c r="IKW120" s="6"/>
      <c r="IKX120" s="6"/>
      <c r="IKY120" s="6"/>
      <c r="IKZ120" s="6"/>
      <c r="ILA120" s="6"/>
      <c r="ILB120" s="6"/>
      <c r="ILC120" s="6"/>
      <c r="ILD120" s="6"/>
      <c r="ILE120" s="6"/>
      <c r="ILF120" s="6"/>
      <c r="ILG120" s="6"/>
      <c r="ILH120" s="6"/>
      <c r="ILI120" s="6"/>
      <c r="ILJ120" s="6"/>
      <c r="ILK120" s="6"/>
      <c r="ILL120" s="6"/>
      <c r="ILM120" s="6"/>
      <c r="ILN120" s="6"/>
      <c r="ILO120" s="6"/>
      <c r="ILP120" s="6"/>
      <c r="ILQ120" s="6"/>
      <c r="ILR120" s="6"/>
      <c r="ILS120" s="6"/>
      <c r="ILT120" s="6"/>
      <c r="ILU120" s="6"/>
      <c r="ILV120" s="6"/>
      <c r="ILW120" s="6"/>
      <c r="ILX120" s="6"/>
      <c r="ILY120" s="6"/>
      <c r="ILZ120" s="6"/>
      <c r="IMA120" s="6"/>
      <c r="IMB120" s="6"/>
      <c r="IMC120" s="6"/>
      <c r="IMD120" s="6"/>
      <c r="IME120" s="6"/>
      <c r="IMF120" s="6"/>
      <c r="IMG120" s="6"/>
      <c r="IMH120" s="6"/>
      <c r="IMI120" s="6"/>
      <c r="IMJ120" s="6"/>
      <c r="IMK120" s="6"/>
      <c r="IML120" s="6"/>
      <c r="IMM120" s="6"/>
      <c r="IMN120" s="6"/>
      <c r="IMO120" s="6"/>
      <c r="IMP120" s="6"/>
      <c r="IMQ120" s="6"/>
      <c r="IMR120" s="6"/>
      <c r="IMS120" s="6"/>
      <c r="IMT120" s="6"/>
      <c r="IMU120" s="6"/>
      <c r="IMV120" s="6"/>
      <c r="IMW120" s="6"/>
      <c r="IMX120" s="6"/>
      <c r="IMY120" s="6"/>
      <c r="IMZ120" s="6"/>
      <c r="INA120" s="6"/>
      <c r="INB120" s="6"/>
      <c r="INC120" s="6"/>
      <c r="IND120" s="6"/>
      <c r="INE120" s="6"/>
      <c r="INF120" s="6"/>
      <c r="ING120" s="6"/>
      <c r="INH120" s="6"/>
      <c r="INI120" s="6"/>
      <c r="INJ120" s="6"/>
      <c r="INK120" s="6"/>
      <c r="INL120" s="6"/>
      <c r="INM120" s="6"/>
      <c r="INN120" s="6"/>
      <c r="INO120" s="6"/>
      <c r="INP120" s="6"/>
      <c r="INQ120" s="6"/>
      <c r="INR120" s="6"/>
      <c r="INS120" s="6"/>
      <c r="INT120" s="6"/>
      <c r="INU120" s="6"/>
      <c r="INV120" s="6"/>
      <c r="INW120" s="6"/>
      <c r="INX120" s="6"/>
      <c r="INY120" s="6"/>
      <c r="INZ120" s="6"/>
      <c r="IOA120" s="6"/>
      <c r="IOB120" s="6"/>
      <c r="IOC120" s="6"/>
      <c r="IOD120" s="6"/>
      <c r="IOE120" s="6"/>
      <c r="IOF120" s="6"/>
      <c r="IOG120" s="6"/>
      <c r="IOH120" s="6"/>
      <c r="IOI120" s="6"/>
      <c r="IOJ120" s="6"/>
      <c r="IOK120" s="6"/>
      <c r="IOL120" s="6"/>
      <c r="IOM120" s="6"/>
      <c r="ION120" s="6"/>
      <c r="IOO120" s="6"/>
      <c r="IOP120" s="6"/>
      <c r="IOQ120" s="6"/>
      <c r="IOR120" s="6"/>
      <c r="IOS120" s="6"/>
      <c r="IOT120" s="6"/>
      <c r="IOU120" s="6"/>
      <c r="IOV120" s="6"/>
      <c r="IOW120" s="6"/>
      <c r="IOX120" s="6"/>
      <c r="IOY120" s="6"/>
      <c r="IOZ120" s="6"/>
      <c r="IPA120" s="6"/>
      <c r="IPB120" s="6"/>
      <c r="IPC120" s="6"/>
      <c r="IPD120" s="6"/>
      <c r="IPE120" s="6"/>
      <c r="IPF120" s="6"/>
      <c r="IPG120" s="6"/>
      <c r="IPH120" s="6"/>
      <c r="IPI120" s="6"/>
      <c r="IPJ120" s="6"/>
      <c r="IPK120" s="6"/>
      <c r="IPL120" s="6"/>
      <c r="IPM120" s="6"/>
      <c r="IPN120" s="6"/>
      <c r="IPO120" s="6"/>
      <c r="IPP120" s="6"/>
      <c r="IPQ120" s="6"/>
      <c r="IPR120" s="6"/>
      <c r="IPS120" s="6"/>
      <c r="IPT120" s="6"/>
      <c r="IPU120" s="6"/>
      <c r="IPV120" s="6"/>
      <c r="IPW120" s="6"/>
      <c r="IPX120" s="6"/>
      <c r="IPY120" s="6"/>
      <c r="IPZ120" s="6"/>
      <c r="IQA120" s="6"/>
      <c r="IQB120" s="6"/>
      <c r="IQC120" s="6"/>
      <c r="IQD120" s="6"/>
      <c r="IQE120" s="6"/>
      <c r="IQF120" s="6"/>
      <c r="IQG120" s="6"/>
      <c r="IQH120" s="6"/>
      <c r="IQI120" s="6"/>
      <c r="IQJ120" s="6"/>
      <c r="IQK120" s="6"/>
      <c r="IQL120" s="6"/>
      <c r="IQM120" s="6"/>
      <c r="IQN120" s="6"/>
      <c r="IQO120" s="6"/>
      <c r="IQP120" s="6"/>
      <c r="IQQ120" s="6"/>
      <c r="IQR120" s="6"/>
      <c r="IQS120" s="6"/>
      <c r="IQT120" s="6"/>
      <c r="IQU120" s="6"/>
      <c r="IQV120" s="6"/>
      <c r="IQW120" s="6"/>
      <c r="IQX120" s="6"/>
      <c r="IQY120" s="6"/>
      <c r="IQZ120" s="6"/>
      <c r="IRA120" s="6"/>
      <c r="IRB120" s="6"/>
      <c r="IRC120" s="6"/>
      <c r="IRD120" s="6"/>
      <c r="IRE120" s="6"/>
      <c r="IRF120" s="6"/>
      <c r="IRG120" s="6"/>
      <c r="IRH120" s="6"/>
      <c r="IRI120" s="6"/>
      <c r="IRJ120" s="6"/>
      <c r="IRK120" s="6"/>
      <c r="IRL120" s="6"/>
      <c r="IRM120" s="6"/>
      <c r="IRN120" s="6"/>
      <c r="IRO120" s="6"/>
      <c r="IRP120" s="6"/>
      <c r="IRQ120" s="6"/>
      <c r="IRR120" s="6"/>
      <c r="IRS120" s="6"/>
      <c r="IRT120" s="6"/>
      <c r="IRU120" s="6"/>
      <c r="IRV120" s="6"/>
      <c r="IRW120" s="6"/>
      <c r="IRX120" s="6"/>
      <c r="IRY120" s="6"/>
      <c r="IRZ120" s="6"/>
      <c r="ISA120" s="6"/>
      <c r="ISB120" s="6"/>
      <c r="ISC120" s="6"/>
      <c r="ISD120" s="6"/>
      <c r="ISE120" s="6"/>
      <c r="ISF120" s="6"/>
      <c r="ISG120" s="6"/>
      <c r="ISH120" s="6"/>
      <c r="ISI120" s="6"/>
      <c r="ISJ120" s="6"/>
      <c r="ISK120" s="6"/>
      <c r="ISL120" s="6"/>
      <c r="ISM120" s="6"/>
      <c r="ISN120" s="6"/>
      <c r="ISO120" s="6"/>
      <c r="ISP120" s="6"/>
      <c r="ISQ120" s="6"/>
      <c r="ISR120" s="6"/>
      <c r="ISS120" s="6"/>
      <c r="IST120" s="6"/>
      <c r="ISU120" s="6"/>
      <c r="ISV120" s="6"/>
      <c r="ISW120" s="6"/>
      <c r="ISX120" s="6"/>
      <c r="ISY120" s="6"/>
      <c r="ISZ120" s="6"/>
      <c r="ITA120" s="6"/>
      <c r="ITB120" s="6"/>
      <c r="ITC120" s="6"/>
      <c r="ITD120" s="6"/>
      <c r="ITE120" s="6"/>
      <c r="ITF120" s="6"/>
      <c r="ITG120" s="6"/>
      <c r="ITH120" s="6"/>
      <c r="ITI120" s="6"/>
      <c r="ITJ120" s="6"/>
      <c r="ITK120" s="6"/>
      <c r="ITL120" s="6"/>
      <c r="ITM120" s="6"/>
      <c r="ITN120" s="6"/>
      <c r="ITO120" s="6"/>
      <c r="ITP120" s="6"/>
      <c r="ITQ120" s="6"/>
      <c r="ITR120" s="6"/>
      <c r="ITS120" s="6"/>
      <c r="ITT120" s="6"/>
      <c r="ITU120" s="6"/>
      <c r="ITV120" s="6"/>
      <c r="ITW120" s="6"/>
      <c r="ITX120" s="6"/>
      <c r="ITY120" s="6"/>
      <c r="ITZ120" s="6"/>
      <c r="IUA120" s="6"/>
      <c r="IUB120" s="6"/>
      <c r="IUC120" s="6"/>
      <c r="IUD120" s="6"/>
      <c r="IUE120" s="6"/>
      <c r="IUF120" s="6"/>
      <c r="IUG120" s="6"/>
      <c r="IUH120" s="6"/>
      <c r="IUI120" s="6"/>
      <c r="IUJ120" s="6"/>
      <c r="IUK120" s="6"/>
      <c r="IUL120" s="6"/>
      <c r="IUM120" s="6"/>
      <c r="IUN120" s="6"/>
      <c r="IUO120" s="6"/>
      <c r="IUP120" s="6"/>
      <c r="IUQ120" s="6"/>
      <c r="IUR120" s="6"/>
      <c r="IUS120" s="6"/>
      <c r="IUT120" s="6"/>
      <c r="IUU120" s="6"/>
      <c r="IUV120" s="6"/>
      <c r="IUW120" s="6"/>
      <c r="IUX120" s="6"/>
      <c r="IUY120" s="6"/>
      <c r="IUZ120" s="6"/>
      <c r="IVA120" s="6"/>
      <c r="IVB120" s="6"/>
      <c r="IVC120" s="6"/>
      <c r="IVD120" s="6"/>
      <c r="IVE120" s="6"/>
      <c r="IVF120" s="6"/>
      <c r="IVG120" s="6"/>
      <c r="IVH120" s="6"/>
      <c r="IVI120" s="6"/>
      <c r="IVJ120" s="6"/>
      <c r="IVK120" s="6"/>
      <c r="IVL120" s="6"/>
      <c r="IVM120" s="6"/>
      <c r="IVN120" s="6"/>
      <c r="IVO120" s="6"/>
      <c r="IVP120" s="6"/>
      <c r="IVQ120" s="6"/>
      <c r="IVR120" s="6"/>
      <c r="IVS120" s="6"/>
      <c r="IVT120" s="6"/>
      <c r="IVU120" s="6"/>
      <c r="IVV120" s="6"/>
      <c r="IVW120" s="6"/>
      <c r="IVX120" s="6"/>
      <c r="IVY120" s="6"/>
      <c r="IVZ120" s="6"/>
      <c r="IWA120" s="6"/>
      <c r="IWB120" s="6"/>
      <c r="IWC120" s="6"/>
      <c r="IWD120" s="6"/>
      <c r="IWE120" s="6"/>
      <c r="IWF120" s="6"/>
      <c r="IWG120" s="6"/>
      <c r="IWH120" s="6"/>
      <c r="IWI120" s="6"/>
      <c r="IWJ120" s="6"/>
      <c r="IWK120" s="6"/>
      <c r="IWL120" s="6"/>
      <c r="IWM120" s="6"/>
      <c r="IWN120" s="6"/>
      <c r="IWO120" s="6"/>
      <c r="IWP120" s="6"/>
      <c r="IWQ120" s="6"/>
      <c r="IWR120" s="6"/>
      <c r="IWS120" s="6"/>
      <c r="IWT120" s="6"/>
      <c r="IWU120" s="6"/>
      <c r="IWV120" s="6"/>
      <c r="IWW120" s="6"/>
      <c r="IWX120" s="6"/>
      <c r="IWY120" s="6"/>
      <c r="IWZ120" s="6"/>
      <c r="IXA120" s="6"/>
      <c r="IXB120" s="6"/>
      <c r="IXC120" s="6"/>
      <c r="IXD120" s="6"/>
      <c r="IXE120" s="6"/>
      <c r="IXF120" s="6"/>
      <c r="IXG120" s="6"/>
      <c r="IXH120" s="6"/>
      <c r="IXI120" s="6"/>
      <c r="IXJ120" s="6"/>
      <c r="IXK120" s="6"/>
      <c r="IXL120" s="6"/>
      <c r="IXM120" s="6"/>
      <c r="IXN120" s="6"/>
      <c r="IXO120" s="6"/>
      <c r="IXP120" s="6"/>
      <c r="IXQ120" s="6"/>
      <c r="IXR120" s="6"/>
      <c r="IXS120" s="6"/>
      <c r="IXT120" s="6"/>
      <c r="IXU120" s="6"/>
      <c r="IXV120" s="6"/>
      <c r="IXW120" s="6"/>
      <c r="IXX120" s="6"/>
      <c r="IXY120" s="6"/>
      <c r="IXZ120" s="6"/>
      <c r="IYA120" s="6"/>
      <c r="IYB120" s="6"/>
      <c r="IYC120" s="6"/>
      <c r="IYD120" s="6"/>
      <c r="IYE120" s="6"/>
      <c r="IYF120" s="6"/>
      <c r="IYG120" s="6"/>
      <c r="IYH120" s="6"/>
      <c r="IYI120" s="6"/>
      <c r="IYJ120" s="6"/>
      <c r="IYK120" s="6"/>
      <c r="IYL120" s="6"/>
      <c r="IYM120" s="6"/>
      <c r="IYN120" s="6"/>
      <c r="IYO120" s="6"/>
      <c r="IYP120" s="6"/>
      <c r="IYQ120" s="6"/>
      <c r="IYR120" s="6"/>
      <c r="IYS120" s="6"/>
      <c r="IYT120" s="6"/>
      <c r="IYU120" s="6"/>
      <c r="IYV120" s="6"/>
      <c r="IYW120" s="6"/>
      <c r="IYX120" s="6"/>
      <c r="IYY120" s="6"/>
      <c r="IYZ120" s="6"/>
      <c r="IZA120" s="6"/>
      <c r="IZB120" s="6"/>
      <c r="IZC120" s="6"/>
      <c r="IZD120" s="6"/>
      <c r="IZE120" s="6"/>
      <c r="IZF120" s="6"/>
      <c r="IZG120" s="6"/>
      <c r="IZH120" s="6"/>
      <c r="IZI120" s="6"/>
      <c r="IZJ120" s="6"/>
      <c r="IZK120" s="6"/>
      <c r="IZL120" s="6"/>
      <c r="IZM120" s="6"/>
      <c r="IZN120" s="6"/>
      <c r="IZO120" s="6"/>
      <c r="IZP120" s="6"/>
      <c r="IZQ120" s="6"/>
      <c r="IZR120" s="6"/>
      <c r="IZS120" s="6"/>
      <c r="IZT120" s="6"/>
      <c r="IZU120" s="6"/>
      <c r="IZV120" s="6"/>
      <c r="IZW120" s="6"/>
      <c r="IZX120" s="6"/>
      <c r="IZY120" s="6"/>
      <c r="IZZ120" s="6"/>
      <c r="JAA120" s="6"/>
      <c r="JAB120" s="6"/>
      <c r="JAC120" s="6"/>
      <c r="JAD120" s="6"/>
      <c r="JAE120" s="6"/>
      <c r="JAF120" s="6"/>
      <c r="JAG120" s="6"/>
      <c r="JAH120" s="6"/>
      <c r="JAI120" s="6"/>
      <c r="JAJ120" s="6"/>
      <c r="JAK120" s="6"/>
      <c r="JAL120" s="6"/>
      <c r="JAM120" s="6"/>
      <c r="JAN120" s="6"/>
      <c r="JAO120" s="6"/>
      <c r="JAP120" s="6"/>
      <c r="JAQ120" s="6"/>
      <c r="JAR120" s="6"/>
      <c r="JAS120" s="6"/>
      <c r="JAT120" s="6"/>
      <c r="JAU120" s="6"/>
      <c r="JAV120" s="6"/>
      <c r="JAW120" s="6"/>
      <c r="JAX120" s="6"/>
      <c r="JAY120" s="6"/>
      <c r="JAZ120" s="6"/>
      <c r="JBA120" s="6"/>
      <c r="JBB120" s="6"/>
      <c r="JBC120" s="6"/>
      <c r="JBD120" s="6"/>
      <c r="JBE120" s="6"/>
      <c r="JBF120" s="6"/>
      <c r="JBG120" s="6"/>
      <c r="JBH120" s="6"/>
      <c r="JBI120" s="6"/>
      <c r="JBJ120" s="6"/>
      <c r="JBK120" s="6"/>
      <c r="JBL120" s="6"/>
      <c r="JBM120" s="6"/>
      <c r="JBN120" s="6"/>
      <c r="JBO120" s="6"/>
      <c r="JBP120" s="6"/>
      <c r="JBQ120" s="6"/>
      <c r="JBR120" s="6"/>
      <c r="JBS120" s="6"/>
      <c r="JBT120" s="6"/>
      <c r="JBU120" s="6"/>
      <c r="JBV120" s="6"/>
      <c r="JBW120" s="6"/>
      <c r="JBX120" s="6"/>
      <c r="JBY120" s="6"/>
      <c r="JBZ120" s="6"/>
      <c r="JCA120" s="6"/>
      <c r="JCB120" s="6"/>
      <c r="JCC120" s="6"/>
      <c r="JCD120" s="6"/>
      <c r="JCE120" s="6"/>
      <c r="JCF120" s="6"/>
      <c r="JCG120" s="6"/>
      <c r="JCH120" s="6"/>
      <c r="JCI120" s="6"/>
      <c r="JCJ120" s="6"/>
      <c r="JCK120" s="6"/>
      <c r="JCL120" s="6"/>
      <c r="JCM120" s="6"/>
      <c r="JCN120" s="6"/>
      <c r="JCO120" s="6"/>
      <c r="JCP120" s="6"/>
      <c r="JCQ120" s="6"/>
      <c r="JCR120" s="6"/>
      <c r="JCS120" s="6"/>
      <c r="JCT120" s="6"/>
      <c r="JCU120" s="6"/>
      <c r="JCV120" s="6"/>
      <c r="JCW120" s="6"/>
      <c r="JCX120" s="6"/>
      <c r="JCY120" s="6"/>
      <c r="JCZ120" s="6"/>
      <c r="JDA120" s="6"/>
      <c r="JDB120" s="6"/>
      <c r="JDC120" s="6"/>
      <c r="JDD120" s="6"/>
      <c r="JDE120" s="6"/>
      <c r="JDF120" s="6"/>
      <c r="JDG120" s="6"/>
      <c r="JDH120" s="6"/>
      <c r="JDI120" s="6"/>
      <c r="JDJ120" s="6"/>
      <c r="JDK120" s="6"/>
      <c r="JDL120" s="6"/>
      <c r="JDM120" s="6"/>
      <c r="JDN120" s="6"/>
      <c r="JDO120" s="6"/>
      <c r="JDP120" s="6"/>
      <c r="JDQ120" s="6"/>
      <c r="JDR120" s="6"/>
      <c r="JDS120" s="6"/>
      <c r="JDT120" s="6"/>
      <c r="JDU120" s="6"/>
      <c r="JDV120" s="6"/>
      <c r="JDW120" s="6"/>
      <c r="JDX120" s="6"/>
      <c r="JDY120" s="6"/>
      <c r="JDZ120" s="6"/>
      <c r="JEA120" s="6"/>
      <c r="JEB120" s="6"/>
      <c r="JEC120" s="6"/>
      <c r="JED120" s="6"/>
      <c r="JEE120" s="6"/>
      <c r="JEF120" s="6"/>
      <c r="JEG120" s="6"/>
      <c r="JEH120" s="6"/>
      <c r="JEI120" s="6"/>
      <c r="JEJ120" s="6"/>
      <c r="JEK120" s="6"/>
      <c r="JEL120" s="6"/>
      <c r="JEM120" s="6"/>
      <c r="JEN120" s="6"/>
      <c r="JEO120" s="6"/>
      <c r="JEP120" s="6"/>
      <c r="JEQ120" s="6"/>
      <c r="JER120" s="6"/>
      <c r="JES120" s="6"/>
      <c r="JET120" s="6"/>
      <c r="JEU120" s="6"/>
      <c r="JEV120" s="6"/>
      <c r="JEW120" s="6"/>
      <c r="JEX120" s="6"/>
      <c r="JEY120" s="6"/>
      <c r="JEZ120" s="6"/>
      <c r="JFA120" s="6"/>
      <c r="JFB120" s="6"/>
      <c r="JFC120" s="6"/>
      <c r="JFD120" s="6"/>
      <c r="JFE120" s="6"/>
      <c r="JFF120" s="6"/>
      <c r="JFG120" s="6"/>
      <c r="JFH120" s="6"/>
      <c r="JFI120" s="6"/>
      <c r="JFJ120" s="6"/>
      <c r="JFK120" s="6"/>
      <c r="JFL120" s="6"/>
      <c r="JFM120" s="6"/>
      <c r="JFN120" s="6"/>
      <c r="JFO120" s="6"/>
      <c r="JFP120" s="6"/>
      <c r="JFQ120" s="6"/>
      <c r="JFR120" s="6"/>
      <c r="JFS120" s="6"/>
      <c r="JFT120" s="6"/>
      <c r="JFU120" s="6"/>
      <c r="JFV120" s="6"/>
      <c r="JFW120" s="6"/>
      <c r="JFX120" s="6"/>
      <c r="JFY120" s="6"/>
      <c r="JFZ120" s="6"/>
      <c r="JGA120" s="6"/>
      <c r="JGB120" s="6"/>
      <c r="JGC120" s="6"/>
      <c r="JGD120" s="6"/>
      <c r="JGE120" s="6"/>
      <c r="JGF120" s="6"/>
      <c r="JGG120" s="6"/>
      <c r="JGH120" s="6"/>
      <c r="JGI120" s="6"/>
      <c r="JGJ120" s="6"/>
      <c r="JGK120" s="6"/>
      <c r="JGL120" s="6"/>
      <c r="JGM120" s="6"/>
      <c r="JGN120" s="6"/>
      <c r="JGO120" s="6"/>
      <c r="JGP120" s="6"/>
      <c r="JGQ120" s="6"/>
      <c r="JGR120" s="6"/>
      <c r="JGS120" s="6"/>
      <c r="JGT120" s="6"/>
      <c r="JGU120" s="6"/>
      <c r="JGV120" s="6"/>
      <c r="JGW120" s="6"/>
      <c r="JGX120" s="6"/>
      <c r="JGY120" s="6"/>
      <c r="JGZ120" s="6"/>
      <c r="JHA120" s="6"/>
      <c r="JHB120" s="6"/>
      <c r="JHC120" s="6"/>
      <c r="JHD120" s="6"/>
      <c r="JHE120" s="6"/>
      <c r="JHF120" s="6"/>
      <c r="JHG120" s="6"/>
      <c r="JHH120" s="6"/>
      <c r="JHI120" s="6"/>
      <c r="JHJ120" s="6"/>
      <c r="JHK120" s="6"/>
      <c r="JHL120" s="6"/>
      <c r="JHM120" s="6"/>
      <c r="JHN120" s="6"/>
      <c r="JHO120" s="6"/>
      <c r="JHP120" s="6"/>
      <c r="JHQ120" s="6"/>
      <c r="JHR120" s="6"/>
      <c r="JHS120" s="6"/>
      <c r="JHT120" s="6"/>
      <c r="JHU120" s="6"/>
      <c r="JHV120" s="6"/>
      <c r="JHW120" s="6"/>
      <c r="JHX120" s="6"/>
      <c r="JHY120" s="6"/>
      <c r="JHZ120" s="6"/>
      <c r="JIA120" s="6"/>
      <c r="JIB120" s="6"/>
      <c r="JIC120" s="6"/>
      <c r="JID120" s="6"/>
      <c r="JIE120" s="6"/>
      <c r="JIF120" s="6"/>
      <c r="JIG120" s="6"/>
      <c r="JIH120" s="6"/>
      <c r="JII120" s="6"/>
      <c r="JIJ120" s="6"/>
      <c r="JIK120" s="6"/>
      <c r="JIL120" s="6"/>
      <c r="JIM120" s="6"/>
      <c r="JIN120" s="6"/>
      <c r="JIO120" s="6"/>
      <c r="JIP120" s="6"/>
      <c r="JIQ120" s="6"/>
      <c r="JIR120" s="6"/>
      <c r="JIS120" s="6"/>
      <c r="JIT120" s="6"/>
      <c r="JIU120" s="6"/>
      <c r="JIV120" s="6"/>
      <c r="JIW120" s="6"/>
      <c r="JIX120" s="6"/>
      <c r="JIY120" s="6"/>
      <c r="JIZ120" s="6"/>
      <c r="JJA120" s="6"/>
      <c r="JJB120" s="6"/>
      <c r="JJC120" s="6"/>
      <c r="JJD120" s="6"/>
      <c r="JJE120" s="6"/>
      <c r="JJF120" s="6"/>
      <c r="JJG120" s="6"/>
      <c r="JJH120" s="6"/>
      <c r="JJI120" s="6"/>
      <c r="JJJ120" s="6"/>
      <c r="JJK120" s="6"/>
      <c r="JJL120" s="6"/>
      <c r="JJM120" s="6"/>
      <c r="JJN120" s="6"/>
      <c r="JJO120" s="6"/>
      <c r="JJP120" s="6"/>
      <c r="JJQ120" s="6"/>
      <c r="JJR120" s="6"/>
      <c r="JJS120" s="6"/>
      <c r="JJT120" s="6"/>
      <c r="JJU120" s="6"/>
      <c r="JJV120" s="6"/>
      <c r="JJW120" s="6"/>
      <c r="JJX120" s="6"/>
      <c r="JJY120" s="6"/>
      <c r="JJZ120" s="6"/>
      <c r="JKA120" s="6"/>
      <c r="JKB120" s="6"/>
      <c r="JKC120" s="6"/>
      <c r="JKD120" s="6"/>
      <c r="JKE120" s="6"/>
      <c r="JKF120" s="6"/>
      <c r="JKG120" s="6"/>
      <c r="JKH120" s="6"/>
      <c r="JKI120" s="6"/>
      <c r="JKJ120" s="6"/>
      <c r="JKK120" s="6"/>
      <c r="JKL120" s="6"/>
      <c r="JKM120" s="6"/>
      <c r="JKN120" s="6"/>
      <c r="JKO120" s="6"/>
      <c r="JKP120" s="6"/>
      <c r="JKQ120" s="6"/>
      <c r="JKR120" s="6"/>
      <c r="JKS120" s="6"/>
      <c r="JKT120" s="6"/>
      <c r="JKU120" s="6"/>
      <c r="JKV120" s="6"/>
      <c r="JKW120" s="6"/>
      <c r="JKX120" s="6"/>
      <c r="JKY120" s="6"/>
      <c r="JKZ120" s="6"/>
      <c r="JLA120" s="6"/>
      <c r="JLB120" s="6"/>
      <c r="JLC120" s="6"/>
      <c r="JLD120" s="6"/>
      <c r="JLE120" s="6"/>
      <c r="JLF120" s="6"/>
      <c r="JLG120" s="6"/>
      <c r="JLH120" s="6"/>
      <c r="JLI120" s="6"/>
      <c r="JLJ120" s="6"/>
      <c r="JLK120" s="6"/>
      <c r="JLL120" s="6"/>
      <c r="JLM120" s="6"/>
      <c r="JLN120" s="6"/>
      <c r="JLO120" s="6"/>
      <c r="JLP120" s="6"/>
      <c r="JLQ120" s="6"/>
      <c r="JLR120" s="6"/>
      <c r="JLS120" s="6"/>
      <c r="JLT120" s="6"/>
      <c r="JLU120" s="6"/>
      <c r="JLV120" s="6"/>
      <c r="JLW120" s="6"/>
      <c r="JLX120" s="6"/>
      <c r="JLY120" s="6"/>
      <c r="JLZ120" s="6"/>
      <c r="JMA120" s="6"/>
      <c r="JMB120" s="6"/>
      <c r="JMC120" s="6"/>
      <c r="JMD120" s="6"/>
      <c r="JME120" s="6"/>
      <c r="JMF120" s="6"/>
      <c r="JMG120" s="6"/>
      <c r="JMH120" s="6"/>
      <c r="JMI120" s="6"/>
      <c r="JMJ120" s="6"/>
      <c r="JMK120" s="6"/>
      <c r="JML120" s="6"/>
      <c r="JMM120" s="6"/>
      <c r="JMN120" s="6"/>
      <c r="JMO120" s="6"/>
      <c r="JMP120" s="6"/>
      <c r="JMQ120" s="6"/>
      <c r="JMR120" s="6"/>
      <c r="JMS120" s="6"/>
      <c r="JMT120" s="6"/>
      <c r="JMU120" s="6"/>
      <c r="JMV120" s="6"/>
      <c r="JMW120" s="6"/>
      <c r="JMX120" s="6"/>
      <c r="JMY120" s="6"/>
      <c r="JMZ120" s="6"/>
      <c r="JNA120" s="6"/>
      <c r="JNB120" s="6"/>
      <c r="JNC120" s="6"/>
      <c r="JND120" s="6"/>
      <c r="JNE120" s="6"/>
      <c r="JNF120" s="6"/>
      <c r="JNG120" s="6"/>
      <c r="JNH120" s="6"/>
      <c r="JNI120" s="6"/>
      <c r="JNJ120" s="6"/>
      <c r="JNK120" s="6"/>
      <c r="JNL120" s="6"/>
      <c r="JNM120" s="6"/>
      <c r="JNN120" s="6"/>
      <c r="JNO120" s="6"/>
      <c r="JNP120" s="6"/>
      <c r="JNQ120" s="6"/>
      <c r="JNR120" s="6"/>
      <c r="JNS120" s="6"/>
      <c r="JNT120" s="6"/>
      <c r="JNU120" s="6"/>
      <c r="JNV120" s="6"/>
      <c r="JNW120" s="6"/>
      <c r="JNX120" s="6"/>
      <c r="JNY120" s="6"/>
      <c r="JNZ120" s="6"/>
      <c r="JOA120" s="6"/>
      <c r="JOB120" s="6"/>
      <c r="JOC120" s="6"/>
      <c r="JOD120" s="6"/>
      <c r="JOE120" s="6"/>
      <c r="JOF120" s="6"/>
      <c r="JOG120" s="6"/>
      <c r="JOH120" s="6"/>
      <c r="JOI120" s="6"/>
      <c r="JOJ120" s="6"/>
      <c r="JOK120" s="6"/>
      <c r="JOL120" s="6"/>
      <c r="JOM120" s="6"/>
      <c r="JON120" s="6"/>
      <c r="JOO120" s="6"/>
      <c r="JOP120" s="6"/>
      <c r="JOQ120" s="6"/>
      <c r="JOR120" s="6"/>
      <c r="JOS120" s="6"/>
      <c r="JOT120" s="6"/>
      <c r="JOU120" s="6"/>
      <c r="JOV120" s="6"/>
      <c r="JOW120" s="6"/>
      <c r="JOX120" s="6"/>
      <c r="JOY120" s="6"/>
      <c r="JOZ120" s="6"/>
      <c r="JPA120" s="6"/>
      <c r="JPB120" s="6"/>
      <c r="JPC120" s="6"/>
      <c r="JPD120" s="6"/>
      <c r="JPE120" s="6"/>
      <c r="JPF120" s="6"/>
      <c r="JPG120" s="6"/>
      <c r="JPH120" s="6"/>
      <c r="JPI120" s="6"/>
      <c r="JPJ120" s="6"/>
      <c r="JPK120" s="6"/>
      <c r="JPL120" s="6"/>
      <c r="JPM120" s="6"/>
      <c r="JPN120" s="6"/>
      <c r="JPO120" s="6"/>
      <c r="JPP120" s="6"/>
      <c r="JPQ120" s="6"/>
      <c r="JPR120" s="6"/>
      <c r="JPS120" s="6"/>
      <c r="JPT120" s="6"/>
      <c r="JPU120" s="6"/>
      <c r="JPV120" s="6"/>
      <c r="JPW120" s="6"/>
      <c r="JPX120" s="6"/>
      <c r="JPY120" s="6"/>
      <c r="JPZ120" s="6"/>
      <c r="JQA120" s="6"/>
      <c r="JQB120" s="6"/>
      <c r="JQC120" s="6"/>
      <c r="JQD120" s="6"/>
      <c r="JQE120" s="6"/>
      <c r="JQF120" s="6"/>
      <c r="JQG120" s="6"/>
      <c r="JQH120" s="6"/>
      <c r="JQI120" s="6"/>
      <c r="JQJ120" s="6"/>
      <c r="JQK120" s="6"/>
      <c r="JQL120" s="6"/>
      <c r="JQM120" s="6"/>
      <c r="JQN120" s="6"/>
      <c r="JQO120" s="6"/>
      <c r="JQP120" s="6"/>
      <c r="JQQ120" s="6"/>
      <c r="JQR120" s="6"/>
      <c r="JQS120" s="6"/>
      <c r="JQT120" s="6"/>
      <c r="JQU120" s="6"/>
      <c r="JQV120" s="6"/>
      <c r="JQW120" s="6"/>
      <c r="JQX120" s="6"/>
      <c r="JQY120" s="6"/>
      <c r="JQZ120" s="6"/>
      <c r="JRA120" s="6"/>
      <c r="JRB120" s="6"/>
      <c r="JRC120" s="6"/>
      <c r="JRD120" s="6"/>
      <c r="JRE120" s="6"/>
      <c r="JRF120" s="6"/>
      <c r="JRG120" s="6"/>
      <c r="JRH120" s="6"/>
      <c r="JRI120" s="6"/>
      <c r="JRJ120" s="6"/>
      <c r="JRK120" s="6"/>
      <c r="JRL120" s="6"/>
      <c r="JRM120" s="6"/>
      <c r="JRN120" s="6"/>
      <c r="JRO120" s="6"/>
      <c r="JRP120" s="6"/>
      <c r="JRQ120" s="6"/>
      <c r="JRR120" s="6"/>
      <c r="JRS120" s="6"/>
      <c r="JRT120" s="6"/>
      <c r="JRU120" s="6"/>
      <c r="JRV120" s="6"/>
      <c r="JRW120" s="6"/>
      <c r="JRX120" s="6"/>
      <c r="JRY120" s="6"/>
      <c r="JRZ120" s="6"/>
      <c r="JSA120" s="6"/>
      <c r="JSB120" s="6"/>
      <c r="JSC120" s="6"/>
      <c r="JSD120" s="6"/>
      <c r="JSE120" s="6"/>
      <c r="JSF120" s="6"/>
      <c r="JSG120" s="6"/>
      <c r="JSH120" s="6"/>
      <c r="JSI120" s="6"/>
      <c r="JSJ120" s="6"/>
      <c r="JSK120" s="6"/>
      <c r="JSL120" s="6"/>
      <c r="JSM120" s="6"/>
      <c r="JSN120" s="6"/>
      <c r="JSO120" s="6"/>
      <c r="JSP120" s="6"/>
      <c r="JSQ120" s="6"/>
      <c r="JSR120" s="6"/>
      <c r="JSS120" s="6"/>
      <c r="JST120" s="6"/>
      <c r="JSU120" s="6"/>
      <c r="JSV120" s="6"/>
      <c r="JSW120" s="6"/>
      <c r="JSX120" s="6"/>
      <c r="JSY120" s="6"/>
      <c r="JSZ120" s="6"/>
      <c r="JTA120" s="6"/>
      <c r="JTB120" s="6"/>
      <c r="JTC120" s="6"/>
      <c r="JTD120" s="6"/>
      <c r="JTE120" s="6"/>
      <c r="JTF120" s="6"/>
      <c r="JTG120" s="6"/>
      <c r="JTH120" s="6"/>
      <c r="JTI120" s="6"/>
      <c r="JTJ120" s="6"/>
      <c r="JTK120" s="6"/>
      <c r="JTL120" s="6"/>
      <c r="JTM120" s="6"/>
      <c r="JTN120" s="6"/>
      <c r="JTO120" s="6"/>
      <c r="JTP120" s="6"/>
      <c r="JTQ120" s="6"/>
      <c r="JTR120" s="6"/>
      <c r="JTS120" s="6"/>
      <c r="JTT120" s="6"/>
      <c r="JTU120" s="6"/>
      <c r="JTV120" s="6"/>
      <c r="JTW120" s="6"/>
      <c r="JTX120" s="6"/>
      <c r="JTY120" s="6"/>
      <c r="JTZ120" s="6"/>
      <c r="JUA120" s="6"/>
      <c r="JUB120" s="6"/>
      <c r="JUC120" s="6"/>
      <c r="JUD120" s="6"/>
      <c r="JUE120" s="6"/>
      <c r="JUF120" s="6"/>
      <c r="JUG120" s="6"/>
      <c r="JUH120" s="6"/>
      <c r="JUI120" s="6"/>
      <c r="JUJ120" s="6"/>
      <c r="JUK120" s="6"/>
      <c r="JUL120" s="6"/>
      <c r="JUM120" s="6"/>
      <c r="JUN120" s="6"/>
      <c r="JUO120" s="6"/>
      <c r="JUP120" s="6"/>
      <c r="JUQ120" s="6"/>
      <c r="JUR120" s="6"/>
      <c r="JUS120" s="6"/>
      <c r="JUT120" s="6"/>
      <c r="JUU120" s="6"/>
      <c r="JUV120" s="6"/>
      <c r="JUW120" s="6"/>
      <c r="JUX120" s="6"/>
      <c r="JUY120" s="6"/>
      <c r="JUZ120" s="6"/>
      <c r="JVA120" s="6"/>
      <c r="JVB120" s="6"/>
      <c r="JVC120" s="6"/>
      <c r="JVD120" s="6"/>
      <c r="JVE120" s="6"/>
      <c r="JVF120" s="6"/>
      <c r="JVG120" s="6"/>
      <c r="JVH120" s="6"/>
      <c r="JVI120" s="6"/>
      <c r="JVJ120" s="6"/>
      <c r="JVK120" s="6"/>
      <c r="JVL120" s="6"/>
      <c r="JVM120" s="6"/>
      <c r="JVN120" s="6"/>
      <c r="JVO120" s="6"/>
      <c r="JVP120" s="6"/>
      <c r="JVQ120" s="6"/>
      <c r="JVR120" s="6"/>
      <c r="JVS120" s="6"/>
      <c r="JVT120" s="6"/>
      <c r="JVU120" s="6"/>
      <c r="JVV120" s="6"/>
      <c r="JVW120" s="6"/>
      <c r="JVX120" s="6"/>
      <c r="JVY120" s="6"/>
      <c r="JVZ120" s="6"/>
      <c r="JWA120" s="6"/>
      <c r="JWB120" s="6"/>
      <c r="JWC120" s="6"/>
      <c r="JWD120" s="6"/>
      <c r="JWE120" s="6"/>
      <c r="JWF120" s="6"/>
      <c r="JWG120" s="6"/>
      <c r="JWH120" s="6"/>
      <c r="JWI120" s="6"/>
      <c r="JWJ120" s="6"/>
      <c r="JWK120" s="6"/>
      <c r="JWL120" s="6"/>
      <c r="JWM120" s="6"/>
      <c r="JWN120" s="6"/>
      <c r="JWO120" s="6"/>
      <c r="JWP120" s="6"/>
      <c r="JWQ120" s="6"/>
      <c r="JWR120" s="6"/>
      <c r="JWS120" s="6"/>
      <c r="JWT120" s="6"/>
      <c r="JWU120" s="6"/>
      <c r="JWV120" s="6"/>
      <c r="JWW120" s="6"/>
      <c r="JWX120" s="6"/>
      <c r="JWY120" s="6"/>
      <c r="JWZ120" s="6"/>
      <c r="JXA120" s="6"/>
      <c r="JXB120" s="6"/>
      <c r="JXC120" s="6"/>
      <c r="JXD120" s="6"/>
      <c r="JXE120" s="6"/>
      <c r="JXF120" s="6"/>
      <c r="JXG120" s="6"/>
      <c r="JXH120" s="6"/>
      <c r="JXI120" s="6"/>
      <c r="JXJ120" s="6"/>
      <c r="JXK120" s="6"/>
      <c r="JXL120" s="6"/>
      <c r="JXM120" s="6"/>
      <c r="JXN120" s="6"/>
      <c r="JXO120" s="6"/>
      <c r="JXP120" s="6"/>
      <c r="JXQ120" s="6"/>
      <c r="JXR120" s="6"/>
      <c r="JXS120" s="6"/>
      <c r="JXT120" s="6"/>
      <c r="JXU120" s="6"/>
      <c r="JXV120" s="6"/>
      <c r="JXW120" s="6"/>
      <c r="JXX120" s="6"/>
      <c r="JXY120" s="6"/>
      <c r="JXZ120" s="6"/>
      <c r="JYA120" s="6"/>
      <c r="JYB120" s="6"/>
      <c r="JYC120" s="6"/>
      <c r="JYD120" s="6"/>
      <c r="JYE120" s="6"/>
      <c r="JYF120" s="6"/>
      <c r="JYG120" s="6"/>
      <c r="JYH120" s="6"/>
      <c r="JYI120" s="6"/>
      <c r="JYJ120" s="6"/>
      <c r="JYK120" s="6"/>
      <c r="JYL120" s="6"/>
      <c r="JYM120" s="6"/>
      <c r="JYN120" s="6"/>
      <c r="JYO120" s="6"/>
      <c r="JYP120" s="6"/>
      <c r="JYQ120" s="6"/>
      <c r="JYR120" s="6"/>
      <c r="JYS120" s="6"/>
      <c r="JYT120" s="6"/>
      <c r="JYU120" s="6"/>
      <c r="JYV120" s="6"/>
      <c r="JYW120" s="6"/>
      <c r="JYX120" s="6"/>
      <c r="JYY120" s="6"/>
      <c r="JYZ120" s="6"/>
      <c r="JZA120" s="6"/>
      <c r="JZB120" s="6"/>
      <c r="JZC120" s="6"/>
      <c r="JZD120" s="6"/>
      <c r="JZE120" s="6"/>
      <c r="JZF120" s="6"/>
      <c r="JZG120" s="6"/>
      <c r="JZH120" s="6"/>
      <c r="JZI120" s="6"/>
      <c r="JZJ120" s="6"/>
      <c r="JZK120" s="6"/>
      <c r="JZL120" s="6"/>
      <c r="JZM120" s="6"/>
      <c r="JZN120" s="6"/>
      <c r="JZO120" s="6"/>
      <c r="JZP120" s="6"/>
      <c r="JZQ120" s="6"/>
      <c r="JZR120" s="6"/>
      <c r="JZS120" s="6"/>
      <c r="JZT120" s="6"/>
      <c r="JZU120" s="6"/>
      <c r="JZV120" s="6"/>
      <c r="JZW120" s="6"/>
      <c r="JZX120" s="6"/>
      <c r="JZY120" s="6"/>
      <c r="JZZ120" s="6"/>
      <c r="KAA120" s="6"/>
      <c r="KAB120" s="6"/>
      <c r="KAC120" s="6"/>
      <c r="KAD120" s="6"/>
      <c r="KAE120" s="6"/>
      <c r="KAF120" s="6"/>
      <c r="KAG120" s="6"/>
      <c r="KAH120" s="6"/>
      <c r="KAI120" s="6"/>
      <c r="KAJ120" s="6"/>
      <c r="KAK120" s="6"/>
      <c r="KAL120" s="6"/>
      <c r="KAM120" s="6"/>
      <c r="KAN120" s="6"/>
      <c r="KAO120" s="6"/>
      <c r="KAP120" s="6"/>
      <c r="KAQ120" s="6"/>
      <c r="KAR120" s="6"/>
      <c r="KAS120" s="6"/>
      <c r="KAT120" s="6"/>
      <c r="KAU120" s="6"/>
      <c r="KAV120" s="6"/>
      <c r="KAW120" s="6"/>
      <c r="KAX120" s="6"/>
      <c r="KAY120" s="6"/>
      <c r="KAZ120" s="6"/>
      <c r="KBA120" s="6"/>
      <c r="KBB120" s="6"/>
      <c r="KBC120" s="6"/>
      <c r="KBD120" s="6"/>
      <c r="KBE120" s="6"/>
      <c r="KBF120" s="6"/>
      <c r="KBG120" s="6"/>
      <c r="KBH120" s="6"/>
      <c r="KBI120" s="6"/>
      <c r="KBJ120" s="6"/>
      <c r="KBK120" s="6"/>
      <c r="KBL120" s="6"/>
      <c r="KBM120" s="6"/>
      <c r="KBN120" s="6"/>
      <c r="KBO120" s="6"/>
      <c r="KBP120" s="6"/>
      <c r="KBQ120" s="6"/>
      <c r="KBR120" s="6"/>
      <c r="KBS120" s="6"/>
      <c r="KBT120" s="6"/>
      <c r="KBU120" s="6"/>
      <c r="KBV120" s="6"/>
      <c r="KBW120" s="6"/>
      <c r="KBX120" s="6"/>
      <c r="KBY120" s="6"/>
      <c r="KBZ120" s="6"/>
      <c r="KCA120" s="6"/>
      <c r="KCB120" s="6"/>
      <c r="KCC120" s="6"/>
      <c r="KCD120" s="6"/>
      <c r="KCE120" s="6"/>
      <c r="KCF120" s="6"/>
      <c r="KCG120" s="6"/>
      <c r="KCH120" s="6"/>
      <c r="KCI120" s="6"/>
      <c r="KCJ120" s="6"/>
      <c r="KCK120" s="6"/>
      <c r="KCL120" s="6"/>
      <c r="KCM120" s="6"/>
      <c r="KCN120" s="6"/>
      <c r="KCO120" s="6"/>
      <c r="KCP120" s="6"/>
      <c r="KCQ120" s="6"/>
      <c r="KCR120" s="6"/>
      <c r="KCS120" s="6"/>
      <c r="KCT120" s="6"/>
      <c r="KCU120" s="6"/>
      <c r="KCV120" s="6"/>
      <c r="KCW120" s="6"/>
      <c r="KCX120" s="6"/>
      <c r="KCY120" s="6"/>
      <c r="KCZ120" s="6"/>
      <c r="KDA120" s="6"/>
      <c r="KDB120" s="6"/>
      <c r="KDC120" s="6"/>
      <c r="KDD120" s="6"/>
      <c r="KDE120" s="6"/>
      <c r="KDF120" s="6"/>
      <c r="KDG120" s="6"/>
      <c r="KDH120" s="6"/>
      <c r="KDI120" s="6"/>
      <c r="KDJ120" s="6"/>
      <c r="KDK120" s="6"/>
      <c r="KDL120" s="6"/>
      <c r="KDM120" s="6"/>
      <c r="KDN120" s="6"/>
      <c r="KDO120" s="6"/>
      <c r="KDP120" s="6"/>
      <c r="KDQ120" s="6"/>
      <c r="KDR120" s="6"/>
      <c r="KDS120" s="6"/>
      <c r="KDT120" s="6"/>
      <c r="KDU120" s="6"/>
      <c r="KDV120" s="6"/>
      <c r="KDW120" s="6"/>
      <c r="KDX120" s="6"/>
      <c r="KDY120" s="6"/>
      <c r="KDZ120" s="6"/>
      <c r="KEA120" s="6"/>
      <c r="KEB120" s="6"/>
      <c r="KEC120" s="6"/>
      <c r="KED120" s="6"/>
      <c r="KEE120" s="6"/>
      <c r="KEF120" s="6"/>
      <c r="KEG120" s="6"/>
      <c r="KEH120" s="6"/>
      <c r="KEI120" s="6"/>
      <c r="KEJ120" s="6"/>
      <c r="KEK120" s="6"/>
      <c r="KEL120" s="6"/>
      <c r="KEM120" s="6"/>
      <c r="KEN120" s="6"/>
      <c r="KEO120" s="6"/>
      <c r="KEP120" s="6"/>
      <c r="KEQ120" s="6"/>
      <c r="KER120" s="6"/>
      <c r="KES120" s="6"/>
      <c r="KET120" s="6"/>
      <c r="KEU120" s="6"/>
      <c r="KEV120" s="6"/>
      <c r="KEW120" s="6"/>
      <c r="KEX120" s="6"/>
      <c r="KEY120" s="6"/>
      <c r="KEZ120" s="6"/>
      <c r="KFA120" s="6"/>
      <c r="KFB120" s="6"/>
      <c r="KFC120" s="6"/>
      <c r="KFD120" s="6"/>
      <c r="KFE120" s="6"/>
      <c r="KFF120" s="6"/>
      <c r="KFG120" s="6"/>
      <c r="KFH120" s="6"/>
      <c r="KFI120" s="6"/>
      <c r="KFJ120" s="6"/>
      <c r="KFK120" s="6"/>
      <c r="KFL120" s="6"/>
      <c r="KFM120" s="6"/>
      <c r="KFN120" s="6"/>
      <c r="KFO120" s="6"/>
      <c r="KFP120" s="6"/>
      <c r="KFQ120" s="6"/>
      <c r="KFR120" s="6"/>
      <c r="KFS120" s="6"/>
      <c r="KFT120" s="6"/>
      <c r="KFU120" s="6"/>
      <c r="KFV120" s="6"/>
      <c r="KFW120" s="6"/>
      <c r="KFX120" s="6"/>
      <c r="KFY120" s="6"/>
      <c r="KFZ120" s="6"/>
      <c r="KGA120" s="6"/>
      <c r="KGB120" s="6"/>
      <c r="KGC120" s="6"/>
      <c r="KGD120" s="6"/>
      <c r="KGE120" s="6"/>
      <c r="KGF120" s="6"/>
      <c r="KGG120" s="6"/>
      <c r="KGH120" s="6"/>
      <c r="KGI120" s="6"/>
      <c r="KGJ120" s="6"/>
      <c r="KGK120" s="6"/>
      <c r="KGL120" s="6"/>
      <c r="KGM120" s="6"/>
      <c r="KGN120" s="6"/>
      <c r="KGO120" s="6"/>
      <c r="KGP120" s="6"/>
      <c r="KGQ120" s="6"/>
      <c r="KGR120" s="6"/>
      <c r="KGS120" s="6"/>
      <c r="KGT120" s="6"/>
      <c r="KGU120" s="6"/>
      <c r="KGV120" s="6"/>
      <c r="KGW120" s="6"/>
      <c r="KGX120" s="6"/>
      <c r="KGY120" s="6"/>
      <c r="KGZ120" s="6"/>
      <c r="KHA120" s="6"/>
      <c r="KHB120" s="6"/>
      <c r="KHC120" s="6"/>
      <c r="KHD120" s="6"/>
      <c r="KHE120" s="6"/>
      <c r="KHF120" s="6"/>
      <c r="KHG120" s="6"/>
      <c r="KHH120" s="6"/>
      <c r="KHI120" s="6"/>
      <c r="KHJ120" s="6"/>
      <c r="KHK120" s="6"/>
      <c r="KHL120" s="6"/>
      <c r="KHM120" s="6"/>
      <c r="KHN120" s="6"/>
      <c r="KHO120" s="6"/>
      <c r="KHP120" s="6"/>
      <c r="KHQ120" s="6"/>
      <c r="KHR120" s="6"/>
      <c r="KHS120" s="6"/>
      <c r="KHT120" s="6"/>
      <c r="KHU120" s="6"/>
      <c r="KHV120" s="6"/>
      <c r="KHW120" s="6"/>
      <c r="KHX120" s="6"/>
      <c r="KHY120" s="6"/>
      <c r="KHZ120" s="6"/>
      <c r="KIA120" s="6"/>
      <c r="KIB120" s="6"/>
      <c r="KIC120" s="6"/>
      <c r="KID120" s="6"/>
      <c r="KIE120" s="6"/>
      <c r="KIF120" s="6"/>
      <c r="KIG120" s="6"/>
      <c r="KIH120" s="6"/>
      <c r="KII120" s="6"/>
      <c r="KIJ120" s="6"/>
      <c r="KIK120" s="6"/>
      <c r="KIL120" s="6"/>
      <c r="KIM120" s="6"/>
      <c r="KIN120" s="6"/>
      <c r="KIO120" s="6"/>
      <c r="KIP120" s="6"/>
      <c r="KIQ120" s="6"/>
      <c r="KIR120" s="6"/>
      <c r="KIS120" s="6"/>
      <c r="KIT120" s="6"/>
      <c r="KIU120" s="6"/>
      <c r="KIV120" s="6"/>
      <c r="KIW120" s="6"/>
      <c r="KIX120" s="6"/>
      <c r="KIY120" s="6"/>
      <c r="KIZ120" s="6"/>
      <c r="KJA120" s="6"/>
      <c r="KJB120" s="6"/>
      <c r="KJC120" s="6"/>
      <c r="KJD120" s="6"/>
      <c r="KJE120" s="6"/>
      <c r="KJF120" s="6"/>
      <c r="KJG120" s="6"/>
      <c r="KJH120" s="6"/>
      <c r="KJI120" s="6"/>
      <c r="KJJ120" s="6"/>
      <c r="KJK120" s="6"/>
      <c r="KJL120" s="6"/>
      <c r="KJM120" s="6"/>
      <c r="KJN120" s="6"/>
      <c r="KJO120" s="6"/>
      <c r="KJP120" s="6"/>
      <c r="KJQ120" s="6"/>
      <c r="KJR120" s="6"/>
      <c r="KJS120" s="6"/>
      <c r="KJT120" s="6"/>
      <c r="KJU120" s="6"/>
      <c r="KJV120" s="6"/>
      <c r="KJW120" s="6"/>
      <c r="KJX120" s="6"/>
      <c r="KJY120" s="6"/>
      <c r="KJZ120" s="6"/>
      <c r="KKA120" s="6"/>
      <c r="KKB120" s="6"/>
      <c r="KKC120" s="6"/>
      <c r="KKD120" s="6"/>
      <c r="KKE120" s="6"/>
      <c r="KKF120" s="6"/>
      <c r="KKG120" s="6"/>
      <c r="KKH120" s="6"/>
      <c r="KKI120" s="6"/>
      <c r="KKJ120" s="6"/>
      <c r="KKK120" s="6"/>
      <c r="KKL120" s="6"/>
      <c r="KKM120" s="6"/>
      <c r="KKN120" s="6"/>
      <c r="KKO120" s="6"/>
      <c r="KKP120" s="6"/>
      <c r="KKQ120" s="6"/>
      <c r="KKR120" s="6"/>
      <c r="KKS120" s="6"/>
      <c r="KKT120" s="6"/>
      <c r="KKU120" s="6"/>
      <c r="KKV120" s="6"/>
      <c r="KKW120" s="6"/>
      <c r="KKX120" s="6"/>
      <c r="KKY120" s="6"/>
      <c r="KKZ120" s="6"/>
      <c r="KLA120" s="6"/>
      <c r="KLB120" s="6"/>
      <c r="KLC120" s="6"/>
      <c r="KLD120" s="6"/>
      <c r="KLE120" s="6"/>
      <c r="KLF120" s="6"/>
      <c r="KLG120" s="6"/>
      <c r="KLH120" s="6"/>
      <c r="KLI120" s="6"/>
      <c r="KLJ120" s="6"/>
      <c r="KLK120" s="6"/>
      <c r="KLL120" s="6"/>
      <c r="KLM120" s="6"/>
      <c r="KLN120" s="6"/>
      <c r="KLO120" s="6"/>
      <c r="KLP120" s="6"/>
      <c r="KLQ120" s="6"/>
      <c r="KLR120" s="6"/>
      <c r="KLS120" s="6"/>
      <c r="KLT120" s="6"/>
      <c r="KLU120" s="6"/>
      <c r="KLV120" s="6"/>
      <c r="KLW120" s="6"/>
      <c r="KLX120" s="6"/>
      <c r="KLY120" s="6"/>
      <c r="KLZ120" s="6"/>
      <c r="KMA120" s="6"/>
      <c r="KMB120" s="6"/>
      <c r="KMC120" s="6"/>
      <c r="KMD120" s="6"/>
      <c r="KME120" s="6"/>
      <c r="KMF120" s="6"/>
      <c r="KMG120" s="6"/>
      <c r="KMH120" s="6"/>
      <c r="KMI120" s="6"/>
      <c r="KMJ120" s="6"/>
      <c r="KMK120" s="6"/>
      <c r="KML120" s="6"/>
      <c r="KMM120" s="6"/>
      <c r="KMN120" s="6"/>
      <c r="KMO120" s="6"/>
      <c r="KMP120" s="6"/>
      <c r="KMQ120" s="6"/>
      <c r="KMR120" s="6"/>
      <c r="KMS120" s="6"/>
      <c r="KMT120" s="6"/>
      <c r="KMU120" s="6"/>
      <c r="KMV120" s="6"/>
      <c r="KMW120" s="6"/>
      <c r="KMX120" s="6"/>
      <c r="KMY120" s="6"/>
      <c r="KMZ120" s="6"/>
      <c r="KNA120" s="6"/>
      <c r="KNB120" s="6"/>
      <c r="KNC120" s="6"/>
      <c r="KND120" s="6"/>
      <c r="KNE120" s="6"/>
      <c r="KNF120" s="6"/>
      <c r="KNG120" s="6"/>
      <c r="KNH120" s="6"/>
      <c r="KNI120" s="6"/>
      <c r="KNJ120" s="6"/>
      <c r="KNK120" s="6"/>
      <c r="KNL120" s="6"/>
      <c r="KNM120" s="6"/>
      <c r="KNN120" s="6"/>
      <c r="KNO120" s="6"/>
      <c r="KNP120" s="6"/>
      <c r="KNQ120" s="6"/>
      <c r="KNR120" s="6"/>
      <c r="KNS120" s="6"/>
      <c r="KNT120" s="6"/>
      <c r="KNU120" s="6"/>
      <c r="KNV120" s="6"/>
      <c r="KNW120" s="6"/>
      <c r="KNX120" s="6"/>
      <c r="KNY120" s="6"/>
      <c r="KNZ120" s="6"/>
      <c r="KOA120" s="6"/>
      <c r="KOB120" s="6"/>
      <c r="KOC120" s="6"/>
      <c r="KOD120" s="6"/>
      <c r="KOE120" s="6"/>
      <c r="KOF120" s="6"/>
      <c r="KOG120" s="6"/>
      <c r="KOH120" s="6"/>
      <c r="KOI120" s="6"/>
      <c r="KOJ120" s="6"/>
      <c r="KOK120" s="6"/>
      <c r="KOL120" s="6"/>
      <c r="KOM120" s="6"/>
      <c r="KON120" s="6"/>
      <c r="KOO120" s="6"/>
      <c r="KOP120" s="6"/>
      <c r="KOQ120" s="6"/>
      <c r="KOR120" s="6"/>
      <c r="KOS120" s="6"/>
      <c r="KOT120" s="6"/>
      <c r="KOU120" s="6"/>
      <c r="KOV120" s="6"/>
      <c r="KOW120" s="6"/>
      <c r="KOX120" s="6"/>
      <c r="KOY120" s="6"/>
      <c r="KOZ120" s="6"/>
      <c r="KPA120" s="6"/>
      <c r="KPB120" s="6"/>
      <c r="KPC120" s="6"/>
      <c r="KPD120" s="6"/>
      <c r="KPE120" s="6"/>
      <c r="KPF120" s="6"/>
      <c r="KPG120" s="6"/>
      <c r="KPH120" s="6"/>
      <c r="KPI120" s="6"/>
      <c r="KPJ120" s="6"/>
      <c r="KPK120" s="6"/>
      <c r="KPL120" s="6"/>
      <c r="KPM120" s="6"/>
      <c r="KPN120" s="6"/>
      <c r="KPO120" s="6"/>
      <c r="KPP120" s="6"/>
      <c r="KPQ120" s="6"/>
      <c r="KPR120" s="6"/>
      <c r="KPS120" s="6"/>
      <c r="KPT120" s="6"/>
      <c r="KPU120" s="6"/>
      <c r="KPV120" s="6"/>
      <c r="KPW120" s="6"/>
      <c r="KPX120" s="6"/>
      <c r="KPY120" s="6"/>
      <c r="KPZ120" s="6"/>
      <c r="KQA120" s="6"/>
      <c r="KQB120" s="6"/>
      <c r="KQC120" s="6"/>
      <c r="KQD120" s="6"/>
      <c r="KQE120" s="6"/>
      <c r="KQF120" s="6"/>
      <c r="KQG120" s="6"/>
      <c r="KQH120" s="6"/>
      <c r="KQI120" s="6"/>
      <c r="KQJ120" s="6"/>
      <c r="KQK120" s="6"/>
      <c r="KQL120" s="6"/>
      <c r="KQM120" s="6"/>
      <c r="KQN120" s="6"/>
      <c r="KQO120" s="6"/>
      <c r="KQP120" s="6"/>
      <c r="KQQ120" s="6"/>
      <c r="KQR120" s="6"/>
      <c r="KQS120" s="6"/>
      <c r="KQT120" s="6"/>
      <c r="KQU120" s="6"/>
      <c r="KQV120" s="6"/>
      <c r="KQW120" s="6"/>
      <c r="KQX120" s="6"/>
      <c r="KQY120" s="6"/>
      <c r="KQZ120" s="6"/>
      <c r="KRA120" s="6"/>
      <c r="KRB120" s="6"/>
      <c r="KRC120" s="6"/>
      <c r="KRD120" s="6"/>
      <c r="KRE120" s="6"/>
      <c r="KRF120" s="6"/>
      <c r="KRG120" s="6"/>
      <c r="KRH120" s="6"/>
      <c r="KRI120" s="6"/>
      <c r="KRJ120" s="6"/>
      <c r="KRK120" s="6"/>
      <c r="KRL120" s="6"/>
      <c r="KRM120" s="6"/>
      <c r="KRN120" s="6"/>
      <c r="KRO120" s="6"/>
      <c r="KRP120" s="6"/>
      <c r="KRQ120" s="6"/>
      <c r="KRR120" s="6"/>
      <c r="KRS120" s="6"/>
      <c r="KRT120" s="6"/>
      <c r="KRU120" s="6"/>
      <c r="KRV120" s="6"/>
      <c r="KRW120" s="6"/>
      <c r="KRX120" s="6"/>
      <c r="KRY120" s="6"/>
      <c r="KRZ120" s="6"/>
      <c r="KSA120" s="6"/>
      <c r="KSB120" s="6"/>
      <c r="KSC120" s="6"/>
      <c r="KSD120" s="6"/>
      <c r="KSE120" s="6"/>
      <c r="KSF120" s="6"/>
      <c r="KSG120" s="6"/>
      <c r="KSH120" s="6"/>
      <c r="KSI120" s="6"/>
      <c r="KSJ120" s="6"/>
      <c r="KSK120" s="6"/>
      <c r="KSL120" s="6"/>
      <c r="KSM120" s="6"/>
      <c r="KSN120" s="6"/>
      <c r="KSO120" s="6"/>
      <c r="KSP120" s="6"/>
      <c r="KSQ120" s="6"/>
      <c r="KSR120" s="6"/>
      <c r="KSS120" s="6"/>
      <c r="KST120" s="6"/>
      <c r="KSU120" s="6"/>
      <c r="KSV120" s="6"/>
      <c r="KSW120" s="6"/>
      <c r="KSX120" s="6"/>
      <c r="KSY120" s="6"/>
      <c r="KSZ120" s="6"/>
      <c r="KTA120" s="6"/>
      <c r="KTB120" s="6"/>
      <c r="KTC120" s="6"/>
      <c r="KTD120" s="6"/>
      <c r="KTE120" s="6"/>
      <c r="KTF120" s="6"/>
      <c r="KTG120" s="6"/>
      <c r="KTH120" s="6"/>
      <c r="KTI120" s="6"/>
      <c r="KTJ120" s="6"/>
      <c r="KTK120" s="6"/>
      <c r="KTL120" s="6"/>
      <c r="KTM120" s="6"/>
      <c r="KTN120" s="6"/>
      <c r="KTO120" s="6"/>
      <c r="KTP120" s="6"/>
      <c r="KTQ120" s="6"/>
      <c r="KTR120" s="6"/>
      <c r="KTS120" s="6"/>
      <c r="KTT120" s="6"/>
      <c r="KTU120" s="6"/>
      <c r="KTV120" s="6"/>
      <c r="KTW120" s="6"/>
      <c r="KTX120" s="6"/>
      <c r="KTY120" s="6"/>
      <c r="KTZ120" s="6"/>
      <c r="KUA120" s="6"/>
      <c r="KUB120" s="6"/>
      <c r="KUC120" s="6"/>
      <c r="KUD120" s="6"/>
      <c r="KUE120" s="6"/>
      <c r="KUF120" s="6"/>
      <c r="KUG120" s="6"/>
      <c r="KUH120" s="6"/>
      <c r="KUI120" s="6"/>
      <c r="KUJ120" s="6"/>
      <c r="KUK120" s="6"/>
      <c r="KUL120" s="6"/>
      <c r="KUM120" s="6"/>
      <c r="KUN120" s="6"/>
      <c r="KUO120" s="6"/>
      <c r="KUP120" s="6"/>
      <c r="KUQ120" s="6"/>
      <c r="KUR120" s="6"/>
      <c r="KUS120" s="6"/>
      <c r="KUT120" s="6"/>
      <c r="KUU120" s="6"/>
      <c r="KUV120" s="6"/>
      <c r="KUW120" s="6"/>
      <c r="KUX120" s="6"/>
      <c r="KUY120" s="6"/>
      <c r="KUZ120" s="6"/>
      <c r="KVA120" s="6"/>
      <c r="KVB120" s="6"/>
      <c r="KVC120" s="6"/>
      <c r="KVD120" s="6"/>
      <c r="KVE120" s="6"/>
      <c r="KVF120" s="6"/>
      <c r="KVG120" s="6"/>
      <c r="KVH120" s="6"/>
      <c r="KVI120" s="6"/>
      <c r="KVJ120" s="6"/>
      <c r="KVK120" s="6"/>
      <c r="KVL120" s="6"/>
      <c r="KVM120" s="6"/>
      <c r="KVN120" s="6"/>
      <c r="KVO120" s="6"/>
      <c r="KVP120" s="6"/>
      <c r="KVQ120" s="6"/>
      <c r="KVR120" s="6"/>
      <c r="KVS120" s="6"/>
      <c r="KVT120" s="6"/>
      <c r="KVU120" s="6"/>
      <c r="KVV120" s="6"/>
      <c r="KVW120" s="6"/>
      <c r="KVX120" s="6"/>
      <c r="KVY120" s="6"/>
      <c r="KVZ120" s="6"/>
      <c r="KWA120" s="6"/>
      <c r="KWB120" s="6"/>
      <c r="KWC120" s="6"/>
      <c r="KWD120" s="6"/>
      <c r="KWE120" s="6"/>
      <c r="KWF120" s="6"/>
      <c r="KWG120" s="6"/>
      <c r="KWH120" s="6"/>
      <c r="KWI120" s="6"/>
      <c r="KWJ120" s="6"/>
      <c r="KWK120" s="6"/>
      <c r="KWL120" s="6"/>
      <c r="KWM120" s="6"/>
      <c r="KWN120" s="6"/>
      <c r="KWO120" s="6"/>
      <c r="KWP120" s="6"/>
      <c r="KWQ120" s="6"/>
      <c r="KWR120" s="6"/>
      <c r="KWS120" s="6"/>
      <c r="KWT120" s="6"/>
      <c r="KWU120" s="6"/>
      <c r="KWV120" s="6"/>
      <c r="KWW120" s="6"/>
      <c r="KWX120" s="6"/>
      <c r="KWY120" s="6"/>
      <c r="KWZ120" s="6"/>
      <c r="KXA120" s="6"/>
      <c r="KXB120" s="6"/>
      <c r="KXC120" s="6"/>
      <c r="KXD120" s="6"/>
      <c r="KXE120" s="6"/>
      <c r="KXF120" s="6"/>
      <c r="KXG120" s="6"/>
      <c r="KXH120" s="6"/>
      <c r="KXI120" s="6"/>
      <c r="KXJ120" s="6"/>
      <c r="KXK120" s="6"/>
      <c r="KXL120" s="6"/>
      <c r="KXM120" s="6"/>
      <c r="KXN120" s="6"/>
      <c r="KXO120" s="6"/>
      <c r="KXP120" s="6"/>
      <c r="KXQ120" s="6"/>
      <c r="KXR120" s="6"/>
      <c r="KXS120" s="6"/>
      <c r="KXT120" s="6"/>
      <c r="KXU120" s="6"/>
      <c r="KXV120" s="6"/>
      <c r="KXW120" s="6"/>
      <c r="KXX120" s="6"/>
      <c r="KXY120" s="6"/>
      <c r="KXZ120" s="6"/>
      <c r="KYA120" s="6"/>
      <c r="KYB120" s="6"/>
      <c r="KYC120" s="6"/>
      <c r="KYD120" s="6"/>
      <c r="KYE120" s="6"/>
      <c r="KYF120" s="6"/>
      <c r="KYG120" s="6"/>
      <c r="KYH120" s="6"/>
      <c r="KYI120" s="6"/>
      <c r="KYJ120" s="6"/>
      <c r="KYK120" s="6"/>
      <c r="KYL120" s="6"/>
      <c r="KYM120" s="6"/>
      <c r="KYN120" s="6"/>
      <c r="KYO120" s="6"/>
      <c r="KYP120" s="6"/>
      <c r="KYQ120" s="6"/>
      <c r="KYR120" s="6"/>
      <c r="KYS120" s="6"/>
      <c r="KYT120" s="6"/>
      <c r="KYU120" s="6"/>
      <c r="KYV120" s="6"/>
      <c r="KYW120" s="6"/>
      <c r="KYX120" s="6"/>
      <c r="KYY120" s="6"/>
      <c r="KYZ120" s="6"/>
      <c r="KZA120" s="6"/>
      <c r="KZB120" s="6"/>
      <c r="KZC120" s="6"/>
      <c r="KZD120" s="6"/>
      <c r="KZE120" s="6"/>
      <c r="KZF120" s="6"/>
      <c r="KZG120" s="6"/>
      <c r="KZH120" s="6"/>
      <c r="KZI120" s="6"/>
      <c r="KZJ120" s="6"/>
      <c r="KZK120" s="6"/>
      <c r="KZL120" s="6"/>
      <c r="KZM120" s="6"/>
      <c r="KZN120" s="6"/>
      <c r="KZO120" s="6"/>
      <c r="KZP120" s="6"/>
      <c r="KZQ120" s="6"/>
      <c r="KZR120" s="6"/>
      <c r="KZS120" s="6"/>
      <c r="KZT120" s="6"/>
      <c r="KZU120" s="6"/>
      <c r="KZV120" s="6"/>
      <c r="KZW120" s="6"/>
      <c r="KZX120" s="6"/>
      <c r="KZY120" s="6"/>
      <c r="KZZ120" s="6"/>
      <c r="LAA120" s="6"/>
      <c r="LAB120" s="6"/>
      <c r="LAC120" s="6"/>
      <c r="LAD120" s="6"/>
      <c r="LAE120" s="6"/>
      <c r="LAF120" s="6"/>
      <c r="LAG120" s="6"/>
      <c r="LAH120" s="6"/>
      <c r="LAI120" s="6"/>
      <c r="LAJ120" s="6"/>
      <c r="LAK120" s="6"/>
      <c r="LAL120" s="6"/>
      <c r="LAM120" s="6"/>
      <c r="LAN120" s="6"/>
      <c r="LAO120" s="6"/>
      <c r="LAP120" s="6"/>
      <c r="LAQ120" s="6"/>
      <c r="LAR120" s="6"/>
      <c r="LAS120" s="6"/>
      <c r="LAT120" s="6"/>
      <c r="LAU120" s="6"/>
      <c r="LAV120" s="6"/>
      <c r="LAW120" s="6"/>
      <c r="LAX120" s="6"/>
      <c r="LAY120" s="6"/>
      <c r="LAZ120" s="6"/>
      <c r="LBA120" s="6"/>
      <c r="LBB120" s="6"/>
      <c r="LBC120" s="6"/>
      <c r="LBD120" s="6"/>
      <c r="LBE120" s="6"/>
      <c r="LBF120" s="6"/>
      <c r="LBG120" s="6"/>
      <c r="LBH120" s="6"/>
      <c r="LBI120" s="6"/>
      <c r="LBJ120" s="6"/>
      <c r="LBK120" s="6"/>
      <c r="LBL120" s="6"/>
      <c r="LBM120" s="6"/>
      <c r="LBN120" s="6"/>
      <c r="LBO120" s="6"/>
      <c r="LBP120" s="6"/>
      <c r="LBQ120" s="6"/>
      <c r="LBR120" s="6"/>
      <c r="LBS120" s="6"/>
      <c r="LBT120" s="6"/>
      <c r="LBU120" s="6"/>
      <c r="LBV120" s="6"/>
      <c r="LBW120" s="6"/>
      <c r="LBX120" s="6"/>
      <c r="LBY120" s="6"/>
      <c r="LBZ120" s="6"/>
      <c r="LCA120" s="6"/>
      <c r="LCB120" s="6"/>
      <c r="LCC120" s="6"/>
      <c r="LCD120" s="6"/>
      <c r="LCE120" s="6"/>
      <c r="LCF120" s="6"/>
      <c r="LCG120" s="6"/>
      <c r="LCH120" s="6"/>
      <c r="LCI120" s="6"/>
      <c r="LCJ120" s="6"/>
      <c r="LCK120" s="6"/>
      <c r="LCL120" s="6"/>
      <c r="LCM120" s="6"/>
      <c r="LCN120" s="6"/>
      <c r="LCO120" s="6"/>
      <c r="LCP120" s="6"/>
      <c r="LCQ120" s="6"/>
      <c r="LCR120" s="6"/>
      <c r="LCS120" s="6"/>
      <c r="LCT120" s="6"/>
      <c r="LCU120" s="6"/>
      <c r="LCV120" s="6"/>
      <c r="LCW120" s="6"/>
      <c r="LCX120" s="6"/>
      <c r="LCY120" s="6"/>
      <c r="LCZ120" s="6"/>
      <c r="LDA120" s="6"/>
      <c r="LDB120" s="6"/>
      <c r="LDC120" s="6"/>
      <c r="LDD120" s="6"/>
      <c r="LDE120" s="6"/>
      <c r="LDF120" s="6"/>
      <c r="LDG120" s="6"/>
      <c r="LDH120" s="6"/>
      <c r="LDI120" s="6"/>
      <c r="LDJ120" s="6"/>
      <c r="LDK120" s="6"/>
      <c r="LDL120" s="6"/>
      <c r="LDM120" s="6"/>
      <c r="LDN120" s="6"/>
      <c r="LDO120" s="6"/>
      <c r="LDP120" s="6"/>
      <c r="LDQ120" s="6"/>
      <c r="LDR120" s="6"/>
      <c r="LDS120" s="6"/>
      <c r="LDT120" s="6"/>
      <c r="LDU120" s="6"/>
      <c r="LDV120" s="6"/>
      <c r="LDW120" s="6"/>
      <c r="LDX120" s="6"/>
      <c r="LDY120" s="6"/>
      <c r="LDZ120" s="6"/>
      <c r="LEA120" s="6"/>
      <c r="LEB120" s="6"/>
      <c r="LEC120" s="6"/>
      <c r="LED120" s="6"/>
      <c r="LEE120" s="6"/>
      <c r="LEF120" s="6"/>
      <c r="LEG120" s="6"/>
      <c r="LEH120" s="6"/>
      <c r="LEI120" s="6"/>
      <c r="LEJ120" s="6"/>
      <c r="LEK120" s="6"/>
      <c r="LEL120" s="6"/>
      <c r="LEM120" s="6"/>
      <c r="LEN120" s="6"/>
      <c r="LEO120" s="6"/>
      <c r="LEP120" s="6"/>
      <c r="LEQ120" s="6"/>
      <c r="LER120" s="6"/>
      <c r="LES120" s="6"/>
      <c r="LET120" s="6"/>
      <c r="LEU120" s="6"/>
      <c r="LEV120" s="6"/>
      <c r="LEW120" s="6"/>
      <c r="LEX120" s="6"/>
      <c r="LEY120" s="6"/>
      <c r="LEZ120" s="6"/>
      <c r="LFA120" s="6"/>
      <c r="LFB120" s="6"/>
      <c r="LFC120" s="6"/>
      <c r="LFD120" s="6"/>
      <c r="LFE120" s="6"/>
      <c r="LFF120" s="6"/>
      <c r="LFG120" s="6"/>
      <c r="LFH120" s="6"/>
      <c r="LFI120" s="6"/>
      <c r="LFJ120" s="6"/>
      <c r="LFK120" s="6"/>
      <c r="LFL120" s="6"/>
      <c r="LFM120" s="6"/>
      <c r="LFN120" s="6"/>
      <c r="LFO120" s="6"/>
      <c r="LFP120" s="6"/>
      <c r="LFQ120" s="6"/>
      <c r="LFR120" s="6"/>
      <c r="LFS120" s="6"/>
      <c r="LFT120" s="6"/>
      <c r="LFU120" s="6"/>
      <c r="LFV120" s="6"/>
      <c r="LFW120" s="6"/>
      <c r="LFX120" s="6"/>
      <c r="LFY120" s="6"/>
      <c r="LFZ120" s="6"/>
      <c r="LGA120" s="6"/>
      <c r="LGB120" s="6"/>
      <c r="LGC120" s="6"/>
      <c r="LGD120" s="6"/>
      <c r="LGE120" s="6"/>
      <c r="LGF120" s="6"/>
      <c r="LGG120" s="6"/>
      <c r="LGH120" s="6"/>
      <c r="LGI120" s="6"/>
      <c r="LGJ120" s="6"/>
      <c r="LGK120" s="6"/>
      <c r="LGL120" s="6"/>
      <c r="LGM120" s="6"/>
      <c r="LGN120" s="6"/>
      <c r="LGO120" s="6"/>
      <c r="LGP120" s="6"/>
      <c r="LGQ120" s="6"/>
      <c r="LGR120" s="6"/>
      <c r="LGS120" s="6"/>
      <c r="LGT120" s="6"/>
      <c r="LGU120" s="6"/>
      <c r="LGV120" s="6"/>
      <c r="LGW120" s="6"/>
      <c r="LGX120" s="6"/>
      <c r="LGY120" s="6"/>
      <c r="LGZ120" s="6"/>
      <c r="LHA120" s="6"/>
      <c r="LHB120" s="6"/>
      <c r="LHC120" s="6"/>
      <c r="LHD120" s="6"/>
      <c r="LHE120" s="6"/>
      <c r="LHF120" s="6"/>
      <c r="LHG120" s="6"/>
      <c r="LHH120" s="6"/>
      <c r="LHI120" s="6"/>
      <c r="LHJ120" s="6"/>
      <c r="LHK120" s="6"/>
      <c r="LHL120" s="6"/>
      <c r="LHM120" s="6"/>
      <c r="LHN120" s="6"/>
      <c r="LHO120" s="6"/>
      <c r="LHP120" s="6"/>
      <c r="LHQ120" s="6"/>
      <c r="LHR120" s="6"/>
      <c r="LHS120" s="6"/>
      <c r="LHT120" s="6"/>
      <c r="LHU120" s="6"/>
      <c r="LHV120" s="6"/>
      <c r="LHW120" s="6"/>
      <c r="LHX120" s="6"/>
      <c r="LHY120" s="6"/>
      <c r="LHZ120" s="6"/>
      <c r="LIA120" s="6"/>
      <c r="LIB120" s="6"/>
      <c r="LIC120" s="6"/>
      <c r="LID120" s="6"/>
      <c r="LIE120" s="6"/>
      <c r="LIF120" s="6"/>
      <c r="LIG120" s="6"/>
      <c r="LIH120" s="6"/>
      <c r="LII120" s="6"/>
      <c r="LIJ120" s="6"/>
      <c r="LIK120" s="6"/>
      <c r="LIL120" s="6"/>
      <c r="LIM120" s="6"/>
      <c r="LIN120" s="6"/>
      <c r="LIO120" s="6"/>
      <c r="LIP120" s="6"/>
      <c r="LIQ120" s="6"/>
      <c r="LIR120" s="6"/>
      <c r="LIS120" s="6"/>
      <c r="LIT120" s="6"/>
      <c r="LIU120" s="6"/>
      <c r="LIV120" s="6"/>
      <c r="LIW120" s="6"/>
      <c r="LIX120" s="6"/>
      <c r="LIY120" s="6"/>
      <c r="LIZ120" s="6"/>
      <c r="LJA120" s="6"/>
      <c r="LJB120" s="6"/>
      <c r="LJC120" s="6"/>
      <c r="LJD120" s="6"/>
      <c r="LJE120" s="6"/>
      <c r="LJF120" s="6"/>
      <c r="LJG120" s="6"/>
      <c r="LJH120" s="6"/>
      <c r="LJI120" s="6"/>
      <c r="LJJ120" s="6"/>
      <c r="LJK120" s="6"/>
      <c r="LJL120" s="6"/>
      <c r="LJM120" s="6"/>
      <c r="LJN120" s="6"/>
      <c r="LJO120" s="6"/>
      <c r="LJP120" s="6"/>
      <c r="LJQ120" s="6"/>
      <c r="LJR120" s="6"/>
      <c r="LJS120" s="6"/>
      <c r="LJT120" s="6"/>
      <c r="LJU120" s="6"/>
      <c r="LJV120" s="6"/>
      <c r="LJW120" s="6"/>
      <c r="LJX120" s="6"/>
      <c r="LJY120" s="6"/>
      <c r="LJZ120" s="6"/>
      <c r="LKA120" s="6"/>
      <c r="LKB120" s="6"/>
      <c r="LKC120" s="6"/>
      <c r="LKD120" s="6"/>
      <c r="LKE120" s="6"/>
      <c r="LKF120" s="6"/>
      <c r="LKG120" s="6"/>
      <c r="LKH120" s="6"/>
      <c r="LKI120" s="6"/>
      <c r="LKJ120" s="6"/>
      <c r="LKK120" s="6"/>
      <c r="LKL120" s="6"/>
      <c r="LKM120" s="6"/>
      <c r="LKN120" s="6"/>
      <c r="LKO120" s="6"/>
      <c r="LKP120" s="6"/>
      <c r="LKQ120" s="6"/>
      <c r="LKR120" s="6"/>
      <c r="LKS120" s="6"/>
      <c r="LKT120" s="6"/>
      <c r="LKU120" s="6"/>
      <c r="LKV120" s="6"/>
      <c r="LKW120" s="6"/>
      <c r="LKX120" s="6"/>
      <c r="LKY120" s="6"/>
      <c r="LKZ120" s="6"/>
      <c r="LLA120" s="6"/>
      <c r="LLB120" s="6"/>
      <c r="LLC120" s="6"/>
      <c r="LLD120" s="6"/>
      <c r="LLE120" s="6"/>
      <c r="LLF120" s="6"/>
      <c r="LLG120" s="6"/>
      <c r="LLH120" s="6"/>
      <c r="LLI120" s="6"/>
      <c r="LLJ120" s="6"/>
      <c r="LLK120" s="6"/>
      <c r="LLL120" s="6"/>
      <c r="LLM120" s="6"/>
      <c r="LLN120" s="6"/>
      <c r="LLO120" s="6"/>
      <c r="LLP120" s="6"/>
      <c r="LLQ120" s="6"/>
      <c r="LLR120" s="6"/>
      <c r="LLS120" s="6"/>
      <c r="LLT120" s="6"/>
      <c r="LLU120" s="6"/>
      <c r="LLV120" s="6"/>
      <c r="LLW120" s="6"/>
      <c r="LLX120" s="6"/>
      <c r="LLY120" s="6"/>
      <c r="LLZ120" s="6"/>
      <c r="LMA120" s="6"/>
      <c r="LMB120" s="6"/>
      <c r="LMC120" s="6"/>
      <c r="LMD120" s="6"/>
      <c r="LME120" s="6"/>
      <c r="LMF120" s="6"/>
      <c r="LMG120" s="6"/>
      <c r="LMH120" s="6"/>
      <c r="LMI120" s="6"/>
      <c r="LMJ120" s="6"/>
      <c r="LMK120" s="6"/>
      <c r="LML120" s="6"/>
      <c r="LMM120" s="6"/>
      <c r="LMN120" s="6"/>
      <c r="LMO120" s="6"/>
      <c r="LMP120" s="6"/>
      <c r="LMQ120" s="6"/>
      <c r="LMR120" s="6"/>
      <c r="LMS120" s="6"/>
      <c r="LMT120" s="6"/>
      <c r="LMU120" s="6"/>
      <c r="LMV120" s="6"/>
      <c r="LMW120" s="6"/>
      <c r="LMX120" s="6"/>
      <c r="LMY120" s="6"/>
      <c r="LMZ120" s="6"/>
      <c r="LNA120" s="6"/>
      <c r="LNB120" s="6"/>
      <c r="LNC120" s="6"/>
      <c r="LND120" s="6"/>
      <c r="LNE120" s="6"/>
      <c r="LNF120" s="6"/>
      <c r="LNG120" s="6"/>
      <c r="LNH120" s="6"/>
      <c r="LNI120" s="6"/>
      <c r="LNJ120" s="6"/>
      <c r="LNK120" s="6"/>
      <c r="LNL120" s="6"/>
      <c r="LNM120" s="6"/>
      <c r="LNN120" s="6"/>
      <c r="LNO120" s="6"/>
      <c r="LNP120" s="6"/>
      <c r="LNQ120" s="6"/>
      <c r="LNR120" s="6"/>
      <c r="LNS120" s="6"/>
      <c r="LNT120" s="6"/>
      <c r="LNU120" s="6"/>
      <c r="LNV120" s="6"/>
      <c r="LNW120" s="6"/>
      <c r="LNX120" s="6"/>
      <c r="LNY120" s="6"/>
      <c r="LNZ120" s="6"/>
      <c r="LOA120" s="6"/>
      <c r="LOB120" s="6"/>
      <c r="LOC120" s="6"/>
      <c r="LOD120" s="6"/>
      <c r="LOE120" s="6"/>
      <c r="LOF120" s="6"/>
      <c r="LOG120" s="6"/>
      <c r="LOH120" s="6"/>
      <c r="LOI120" s="6"/>
      <c r="LOJ120" s="6"/>
      <c r="LOK120" s="6"/>
      <c r="LOL120" s="6"/>
      <c r="LOM120" s="6"/>
      <c r="LON120" s="6"/>
      <c r="LOO120" s="6"/>
      <c r="LOP120" s="6"/>
      <c r="LOQ120" s="6"/>
      <c r="LOR120" s="6"/>
      <c r="LOS120" s="6"/>
      <c r="LOT120" s="6"/>
      <c r="LOU120" s="6"/>
      <c r="LOV120" s="6"/>
      <c r="LOW120" s="6"/>
      <c r="LOX120" s="6"/>
      <c r="LOY120" s="6"/>
      <c r="LOZ120" s="6"/>
      <c r="LPA120" s="6"/>
      <c r="LPB120" s="6"/>
      <c r="LPC120" s="6"/>
      <c r="LPD120" s="6"/>
      <c r="LPE120" s="6"/>
      <c r="LPF120" s="6"/>
      <c r="LPG120" s="6"/>
      <c r="LPH120" s="6"/>
      <c r="LPI120" s="6"/>
      <c r="LPJ120" s="6"/>
      <c r="LPK120" s="6"/>
      <c r="LPL120" s="6"/>
      <c r="LPM120" s="6"/>
      <c r="LPN120" s="6"/>
      <c r="LPO120" s="6"/>
      <c r="LPP120" s="6"/>
      <c r="LPQ120" s="6"/>
      <c r="LPR120" s="6"/>
      <c r="LPS120" s="6"/>
      <c r="LPT120" s="6"/>
      <c r="LPU120" s="6"/>
      <c r="LPV120" s="6"/>
      <c r="LPW120" s="6"/>
      <c r="LPX120" s="6"/>
      <c r="LPY120" s="6"/>
      <c r="LPZ120" s="6"/>
      <c r="LQA120" s="6"/>
      <c r="LQB120" s="6"/>
      <c r="LQC120" s="6"/>
      <c r="LQD120" s="6"/>
      <c r="LQE120" s="6"/>
      <c r="LQF120" s="6"/>
      <c r="LQG120" s="6"/>
      <c r="LQH120" s="6"/>
      <c r="LQI120" s="6"/>
      <c r="LQJ120" s="6"/>
      <c r="LQK120" s="6"/>
      <c r="LQL120" s="6"/>
      <c r="LQM120" s="6"/>
      <c r="LQN120" s="6"/>
      <c r="LQO120" s="6"/>
      <c r="LQP120" s="6"/>
      <c r="LQQ120" s="6"/>
      <c r="LQR120" s="6"/>
      <c r="LQS120" s="6"/>
      <c r="LQT120" s="6"/>
      <c r="LQU120" s="6"/>
      <c r="LQV120" s="6"/>
      <c r="LQW120" s="6"/>
      <c r="LQX120" s="6"/>
      <c r="LQY120" s="6"/>
      <c r="LQZ120" s="6"/>
      <c r="LRA120" s="6"/>
      <c r="LRB120" s="6"/>
      <c r="LRC120" s="6"/>
      <c r="LRD120" s="6"/>
      <c r="LRE120" s="6"/>
      <c r="LRF120" s="6"/>
      <c r="LRG120" s="6"/>
      <c r="LRH120" s="6"/>
      <c r="LRI120" s="6"/>
      <c r="LRJ120" s="6"/>
      <c r="LRK120" s="6"/>
      <c r="LRL120" s="6"/>
      <c r="LRM120" s="6"/>
      <c r="LRN120" s="6"/>
      <c r="LRO120" s="6"/>
      <c r="LRP120" s="6"/>
      <c r="LRQ120" s="6"/>
      <c r="LRR120" s="6"/>
      <c r="LRS120" s="6"/>
      <c r="LRT120" s="6"/>
      <c r="LRU120" s="6"/>
      <c r="LRV120" s="6"/>
      <c r="LRW120" s="6"/>
      <c r="LRX120" s="6"/>
      <c r="LRY120" s="6"/>
      <c r="LRZ120" s="6"/>
      <c r="LSA120" s="6"/>
      <c r="LSB120" s="6"/>
      <c r="LSC120" s="6"/>
      <c r="LSD120" s="6"/>
      <c r="LSE120" s="6"/>
      <c r="LSF120" s="6"/>
      <c r="LSG120" s="6"/>
      <c r="LSH120" s="6"/>
      <c r="LSI120" s="6"/>
      <c r="LSJ120" s="6"/>
      <c r="LSK120" s="6"/>
      <c r="LSL120" s="6"/>
      <c r="LSM120" s="6"/>
      <c r="LSN120" s="6"/>
      <c r="LSO120" s="6"/>
      <c r="LSP120" s="6"/>
      <c r="LSQ120" s="6"/>
      <c r="LSR120" s="6"/>
      <c r="LSS120" s="6"/>
      <c r="LST120" s="6"/>
      <c r="LSU120" s="6"/>
      <c r="LSV120" s="6"/>
      <c r="LSW120" s="6"/>
      <c r="LSX120" s="6"/>
      <c r="LSY120" s="6"/>
      <c r="LSZ120" s="6"/>
      <c r="LTA120" s="6"/>
      <c r="LTB120" s="6"/>
      <c r="LTC120" s="6"/>
      <c r="LTD120" s="6"/>
      <c r="LTE120" s="6"/>
      <c r="LTF120" s="6"/>
      <c r="LTG120" s="6"/>
      <c r="LTH120" s="6"/>
      <c r="LTI120" s="6"/>
      <c r="LTJ120" s="6"/>
      <c r="LTK120" s="6"/>
      <c r="LTL120" s="6"/>
      <c r="LTM120" s="6"/>
      <c r="LTN120" s="6"/>
      <c r="LTO120" s="6"/>
      <c r="LTP120" s="6"/>
      <c r="LTQ120" s="6"/>
      <c r="LTR120" s="6"/>
      <c r="LTS120" s="6"/>
      <c r="LTT120" s="6"/>
      <c r="LTU120" s="6"/>
      <c r="LTV120" s="6"/>
      <c r="LTW120" s="6"/>
      <c r="LTX120" s="6"/>
      <c r="LTY120" s="6"/>
      <c r="LTZ120" s="6"/>
      <c r="LUA120" s="6"/>
      <c r="LUB120" s="6"/>
      <c r="LUC120" s="6"/>
      <c r="LUD120" s="6"/>
      <c r="LUE120" s="6"/>
      <c r="LUF120" s="6"/>
      <c r="LUG120" s="6"/>
      <c r="LUH120" s="6"/>
      <c r="LUI120" s="6"/>
      <c r="LUJ120" s="6"/>
      <c r="LUK120" s="6"/>
      <c r="LUL120" s="6"/>
      <c r="LUM120" s="6"/>
      <c r="LUN120" s="6"/>
      <c r="LUO120" s="6"/>
      <c r="LUP120" s="6"/>
      <c r="LUQ120" s="6"/>
      <c r="LUR120" s="6"/>
      <c r="LUS120" s="6"/>
      <c r="LUT120" s="6"/>
      <c r="LUU120" s="6"/>
      <c r="LUV120" s="6"/>
      <c r="LUW120" s="6"/>
      <c r="LUX120" s="6"/>
      <c r="LUY120" s="6"/>
      <c r="LUZ120" s="6"/>
      <c r="LVA120" s="6"/>
      <c r="LVB120" s="6"/>
      <c r="LVC120" s="6"/>
      <c r="LVD120" s="6"/>
      <c r="LVE120" s="6"/>
      <c r="LVF120" s="6"/>
      <c r="LVG120" s="6"/>
      <c r="LVH120" s="6"/>
      <c r="LVI120" s="6"/>
      <c r="LVJ120" s="6"/>
      <c r="LVK120" s="6"/>
      <c r="LVL120" s="6"/>
      <c r="LVM120" s="6"/>
      <c r="LVN120" s="6"/>
      <c r="LVO120" s="6"/>
      <c r="LVP120" s="6"/>
      <c r="LVQ120" s="6"/>
      <c r="LVR120" s="6"/>
      <c r="LVS120" s="6"/>
      <c r="LVT120" s="6"/>
      <c r="LVU120" s="6"/>
      <c r="LVV120" s="6"/>
      <c r="LVW120" s="6"/>
      <c r="LVX120" s="6"/>
      <c r="LVY120" s="6"/>
      <c r="LVZ120" s="6"/>
      <c r="LWA120" s="6"/>
      <c r="LWB120" s="6"/>
      <c r="LWC120" s="6"/>
      <c r="LWD120" s="6"/>
      <c r="LWE120" s="6"/>
      <c r="LWF120" s="6"/>
      <c r="LWG120" s="6"/>
      <c r="LWH120" s="6"/>
      <c r="LWI120" s="6"/>
      <c r="LWJ120" s="6"/>
      <c r="LWK120" s="6"/>
      <c r="LWL120" s="6"/>
      <c r="LWM120" s="6"/>
      <c r="LWN120" s="6"/>
      <c r="LWO120" s="6"/>
      <c r="LWP120" s="6"/>
      <c r="LWQ120" s="6"/>
      <c r="LWR120" s="6"/>
      <c r="LWS120" s="6"/>
      <c r="LWT120" s="6"/>
      <c r="LWU120" s="6"/>
      <c r="LWV120" s="6"/>
      <c r="LWW120" s="6"/>
      <c r="LWX120" s="6"/>
      <c r="LWY120" s="6"/>
      <c r="LWZ120" s="6"/>
      <c r="LXA120" s="6"/>
      <c r="LXB120" s="6"/>
      <c r="LXC120" s="6"/>
      <c r="LXD120" s="6"/>
      <c r="LXE120" s="6"/>
      <c r="LXF120" s="6"/>
      <c r="LXG120" s="6"/>
      <c r="LXH120" s="6"/>
      <c r="LXI120" s="6"/>
      <c r="LXJ120" s="6"/>
      <c r="LXK120" s="6"/>
      <c r="LXL120" s="6"/>
      <c r="LXM120" s="6"/>
      <c r="LXN120" s="6"/>
      <c r="LXO120" s="6"/>
      <c r="LXP120" s="6"/>
      <c r="LXQ120" s="6"/>
      <c r="LXR120" s="6"/>
      <c r="LXS120" s="6"/>
      <c r="LXT120" s="6"/>
      <c r="LXU120" s="6"/>
      <c r="LXV120" s="6"/>
      <c r="LXW120" s="6"/>
      <c r="LXX120" s="6"/>
      <c r="LXY120" s="6"/>
      <c r="LXZ120" s="6"/>
      <c r="LYA120" s="6"/>
      <c r="LYB120" s="6"/>
      <c r="LYC120" s="6"/>
      <c r="LYD120" s="6"/>
      <c r="LYE120" s="6"/>
      <c r="LYF120" s="6"/>
      <c r="LYG120" s="6"/>
      <c r="LYH120" s="6"/>
      <c r="LYI120" s="6"/>
      <c r="LYJ120" s="6"/>
      <c r="LYK120" s="6"/>
      <c r="LYL120" s="6"/>
      <c r="LYM120" s="6"/>
      <c r="LYN120" s="6"/>
      <c r="LYO120" s="6"/>
      <c r="LYP120" s="6"/>
      <c r="LYQ120" s="6"/>
      <c r="LYR120" s="6"/>
      <c r="LYS120" s="6"/>
      <c r="LYT120" s="6"/>
      <c r="LYU120" s="6"/>
      <c r="LYV120" s="6"/>
      <c r="LYW120" s="6"/>
      <c r="LYX120" s="6"/>
      <c r="LYY120" s="6"/>
      <c r="LYZ120" s="6"/>
      <c r="LZA120" s="6"/>
      <c r="LZB120" s="6"/>
      <c r="LZC120" s="6"/>
      <c r="LZD120" s="6"/>
      <c r="LZE120" s="6"/>
      <c r="LZF120" s="6"/>
      <c r="LZG120" s="6"/>
      <c r="LZH120" s="6"/>
      <c r="LZI120" s="6"/>
      <c r="LZJ120" s="6"/>
      <c r="LZK120" s="6"/>
      <c r="LZL120" s="6"/>
      <c r="LZM120" s="6"/>
      <c r="LZN120" s="6"/>
      <c r="LZO120" s="6"/>
      <c r="LZP120" s="6"/>
      <c r="LZQ120" s="6"/>
      <c r="LZR120" s="6"/>
      <c r="LZS120" s="6"/>
      <c r="LZT120" s="6"/>
      <c r="LZU120" s="6"/>
      <c r="LZV120" s="6"/>
      <c r="LZW120" s="6"/>
      <c r="LZX120" s="6"/>
      <c r="LZY120" s="6"/>
      <c r="LZZ120" s="6"/>
      <c r="MAA120" s="6"/>
      <c r="MAB120" s="6"/>
      <c r="MAC120" s="6"/>
      <c r="MAD120" s="6"/>
      <c r="MAE120" s="6"/>
      <c r="MAF120" s="6"/>
      <c r="MAG120" s="6"/>
      <c r="MAH120" s="6"/>
      <c r="MAI120" s="6"/>
      <c r="MAJ120" s="6"/>
      <c r="MAK120" s="6"/>
      <c r="MAL120" s="6"/>
      <c r="MAM120" s="6"/>
      <c r="MAN120" s="6"/>
      <c r="MAO120" s="6"/>
      <c r="MAP120" s="6"/>
      <c r="MAQ120" s="6"/>
      <c r="MAR120" s="6"/>
      <c r="MAS120" s="6"/>
      <c r="MAT120" s="6"/>
      <c r="MAU120" s="6"/>
      <c r="MAV120" s="6"/>
      <c r="MAW120" s="6"/>
      <c r="MAX120" s="6"/>
      <c r="MAY120" s="6"/>
      <c r="MAZ120" s="6"/>
      <c r="MBA120" s="6"/>
      <c r="MBB120" s="6"/>
      <c r="MBC120" s="6"/>
      <c r="MBD120" s="6"/>
      <c r="MBE120" s="6"/>
      <c r="MBF120" s="6"/>
      <c r="MBG120" s="6"/>
      <c r="MBH120" s="6"/>
      <c r="MBI120" s="6"/>
      <c r="MBJ120" s="6"/>
      <c r="MBK120" s="6"/>
      <c r="MBL120" s="6"/>
      <c r="MBM120" s="6"/>
      <c r="MBN120" s="6"/>
      <c r="MBO120" s="6"/>
      <c r="MBP120" s="6"/>
      <c r="MBQ120" s="6"/>
      <c r="MBR120" s="6"/>
      <c r="MBS120" s="6"/>
      <c r="MBT120" s="6"/>
      <c r="MBU120" s="6"/>
      <c r="MBV120" s="6"/>
      <c r="MBW120" s="6"/>
      <c r="MBX120" s="6"/>
      <c r="MBY120" s="6"/>
      <c r="MBZ120" s="6"/>
      <c r="MCA120" s="6"/>
      <c r="MCB120" s="6"/>
      <c r="MCC120" s="6"/>
      <c r="MCD120" s="6"/>
      <c r="MCE120" s="6"/>
      <c r="MCF120" s="6"/>
      <c r="MCG120" s="6"/>
      <c r="MCH120" s="6"/>
      <c r="MCI120" s="6"/>
      <c r="MCJ120" s="6"/>
      <c r="MCK120" s="6"/>
      <c r="MCL120" s="6"/>
      <c r="MCM120" s="6"/>
      <c r="MCN120" s="6"/>
      <c r="MCO120" s="6"/>
      <c r="MCP120" s="6"/>
      <c r="MCQ120" s="6"/>
      <c r="MCR120" s="6"/>
      <c r="MCS120" s="6"/>
      <c r="MCT120" s="6"/>
      <c r="MCU120" s="6"/>
      <c r="MCV120" s="6"/>
      <c r="MCW120" s="6"/>
      <c r="MCX120" s="6"/>
      <c r="MCY120" s="6"/>
      <c r="MCZ120" s="6"/>
      <c r="MDA120" s="6"/>
      <c r="MDB120" s="6"/>
      <c r="MDC120" s="6"/>
      <c r="MDD120" s="6"/>
      <c r="MDE120" s="6"/>
      <c r="MDF120" s="6"/>
      <c r="MDG120" s="6"/>
      <c r="MDH120" s="6"/>
      <c r="MDI120" s="6"/>
      <c r="MDJ120" s="6"/>
      <c r="MDK120" s="6"/>
      <c r="MDL120" s="6"/>
      <c r="MDM120" s="6"/>
      <c r="MDN120" s="6"/>
      <c r="MDO120" s="6"/>
      <c r="MDP120" s="6"/>
      <c r="MDQ120" s="6"/>
      <c r="MDR120" s="6"/>
      <c r="MDS120" s="6"/>
      <c r="MDT120" s="6"/>
      <c r="MDU120" s="6"/>
      <c r="MDV120" s="6"/>
      <c r="MDW120" s="6"/>
      <c r="MDX120" s="6"/>
      <c r="MDY120" s="6"/>
      <c r="MDZ120" s="6"/>
      <c r="MEA120" s="6"/>
      <c r="MEB120" s="6"/>
      <c r="MEC120" s="6"/>
      <c r="MED120" s="6"/>
      <c r="MEE120" s="6"/>
      <c r="MEF120" s="6"/>
      <c r="MEG120" s="6"/>
      <c r="MEH120" s="6"/>
      <c r="MEI120" s="6"/>
      <c r="MEJ120" s="6"/>
      <c r="MEK120" s="6"/>
      <c r="MEL120" s="6"/>
      <c r="MEM120" s="6"/>
      <c r="MEN120" s="6"/>
      <c r="MEO120" s="6"/>
      <c r="MEP120" s="6"/>
      <c r="MEQ120" s="6"/>
      <c r="MER120" s="6"/>
      <c r="MES120" s="6"/>
      <c r="MET120" s="6"/>
      <c r="MEU120" s="6"/>
      <c r="MEV120" s="6"/>
      <c r="MEW120" s="6"/>
      <c r="MEX120" s="6"/>
      <c r="MEY120" s="6"/>
      <c r="MEZ120" s="6"/>
      <c r="MFA120" s="6"/>
      <c r="MFB120" s="6"/>
      <c r="MFC120" s="6"/>
      <c r="MFD120" s="6"/>
      <c r="MFE120" s="6"/>
      <c r="MFF120" s="6"/>
      <c r="MFG120" s="6"/>
      <c r="MFH120" s="6"/>
      <c r="MFI120" s="6"/>
      <c r="MFJ120" s="6"/>
      <c r="MFK120" s="6"/>
      <c r="MFL120" s="6"/>
      <c r="MFM120" s="6"/>
      <c r="MFN120" s="6"/>
      <c r="MFO120" s="6"/>
      <c r="MFP120" s="6"/>
      <c r="MFQ120" s="6"/>
      <c r="MFR120" s="6"/>
      <c r="MFS120" s="6"/>
      <c r="MFT120" s="6"/>
      <c r="MFU120" s="6"/>
      <c r="MFV120" s="6"/>
      <c r="MFW120" s="6"/>
      <c r="MFX120" s="6"/>
      <c r="MFY120" s="6"/>
      <c r="MFZ120" s="6"/>
      <c r="MGA120" s="6"/>
      <c r="MGB120" s="6"/>
      <c r="MGC120" s="6"/>
      <c r="MGD120" s="6"/>
      <c r="MGE120" s="6"/>
      <c r="MGF120" s="6"/>
      <c r="MGG120" s="6"/>
      <c r="MGH120" s="6"/>
      <c r="MGI120" s="6"/>
      <c r="MGJ120" s="6"/>
      <c r="MGK120" s="6"/>
      <c r="MGL120" s="6"/>
      <c r="MGM120" s="6"/>
      <c r="MGN120" s="6"/>
      <c r="MGO120" s="6"/>
      <c r="MGP120" s="6"/>
      <c r="MGQ120" s="6"/>
      <c r="MGR120" s="6"/>
      <c r="MGS120" s="6"/>
      <c r="MGT120" s="6"/>
      <c r="MGU120" s="6"/>
      <c r="MGV120" s="6"/>
      <c r="MGW120" s="6"/>
      <c r="MGX120" s="6"/>
      <c r="MGY120" s="6"/>
      <c r="MGZ120" s="6"/>
      <c r="MHA120" s="6"/>
      <c r="MHB120" s="6"/>
      <c r="MHC120" s="6"/>
      <c r="MHD120" s="6"/>
      <c r="MHE120" s="6"/>
      <c r="MHF120" s="6"/>
      <c r="MHG120" s="6"/>
      <c r="MHH120" s="6"/>
      <c r="MHI120" s="6"/>
      <c r="MHJ120" s="6"/>
      <c r="MHK120" s="6"/>
      <c r="MHL120" s="6"/>
      <c r="MHM120" s="6"/>
      <c r="MHN120" s="6"/>
      <c r="MHO120" s="6"/>
      <c r="MHP120" s="6"/>
      <c r="MHQ120" s="6"/>
      <c r="MHR120" s="6"/>
      <c r="MHS120" s="6"/>
      <c r="MHT120" s="6"/>
      <c r="MHU120" s="6"/>
      <c r="MHV120" s="6"/>
      <c r="MHW120" s="6"/>
      <c r="MHX120" s="6"/>
      <c r="MHY120" s="6"/>
      <c r="MHZ120" s="6"/>
      <c r="MIA120" s="6"/>
      <c r="MIB120" s="6"/>
      <c r="MIC120" s="6"/>
      <c r="MID120" s="6"/>
      <c r="MIE120" s="6"/>
      <c r="MIF120" s="6"/>
      <c r="MIG120" s="6"/>
      <c r="MIH120" s="6"/>
      <c r="MII120" s="6"/>
      <c r="MIJ120" s="6"/>
      <c r="MIK120" s="6"/>
      <c r="MIL120" s="6"/>
      <c r="MIM120" s="6"/>
      <c r="MIN120" s="6"/>
      <c r="MIO120" s="6"/>
      <c r="MIP120" s="6"/>
      <c r="MIQ120" s="6"/>
      <c r="MIR120" s="6"/>
      <c r="MIS120" s="6"/>
      <c r="MIT120" s="6"/>
      <c r="MIU120" s="6"/>
      <c r="MIV120" s="6"/>
      <c r="MIW120" s="6"/>
      <c r="MIX120" s="6"/>
      <c r="MIY120" s="6"/>
      <c r="MIZ120" s="6"/>
      <c r="MJA120" s="6"/>
      <c r="MJB120" s="6"/>
      <c r="MJC120" s="6"/>
      <c r="MJD120" s="6"/>
      <c r="MJE120" s="6"/>
      <c r="MJF120" s="6"/>
      <c r="MJG120" s="6"/>
      <c r="MJH120" s="6"/>
      <c r="MJI120" s="6"/>
      <c r="MJJ120" s="6"/>
      <c r="MJK120" s="6"/>
      <c r="MJL120" s="6"/>
      <c r="MJM120" s="6"/>
      <c r="MJN120" s="6"/>
      <c r="MJO120" s="6"/>
      <c r="MJP120" s="6"/>
      <c r="MJQ120" s="6"/>
      <c r="MJR120" s="6"/>
      <c r="MJS120" s="6"/>
      <c r="MJT120" s="6"/>
      <c r="MJU120" s="6"/>
      <c r="MJV120" s="6"/>
      <c r="MJW120" s="6"/>
      <c r="MJX120" s="6"/>
      <c r="MJY120" s="6"/>
      <c r="MJZ120" s="6"/>
      <c r="MKA120" s="6"/>
      <c r="MKB120" s="6"/>
      <c r="MKC120" s="6"/>
      <c r="MKD120" s="6"/>
      <c r="MKE120" s="6"/>
      <c r="MKF120" s="6"/>
      <c r="MKG120" s="6"/>
      <c r="MKH120" s="6"/>
      <c r="MKI120" s="6"/>
      <c r="MKJ120" s="6"/>
      <c r="MKK120" s="6"/>
      <c r="MKL120" s="6"/>
      <c r="MKM120" s="6"/>
      <c r="MKN120" s="6"/>
      <c r="MKO120" s="6"/>
      <c r="MKP120" s="6"/>
      <c r="MKQ120" s="6"/>
      <c r="MKR120" s="6"/>
      <c r="MKS120" s="6"/>
      <c r="MKT120" s="6"/>
      <c r="MKU120" s="6"/>
      <c r="MKV120" s="6"/>
      <c r="MKW120" s="6"/>
      <c r="MKX120" s="6"/>
      <c r="MKY120" s="6"/>
      <c r="MKZ120" s="6"/>
      <c r="MLA120" s="6"/>
      <c r="MLB120" s="6"/>
      <c r="MLC120" s="6"/>
      <c r="MLD120" s="6"/>
      <c r="MLE120" s="6"/>
      <c r="MLF120" s="6"/>
      <c r="MLG120" s="6"/>
      <c r="MLH120" s="6"/>
      <c r="MLI120" s="6"/>
      <c r="MLJ120" s="6"/>
      <c r="MLK120" s="6"/>
      <c r="MLL120" s="6"/>
      <c r="MLM120" s="6"/>
      <c r="MLN120" s="6"/>
      <c r="MLO120" s="6"/>
      <c r="MLP120" s="6"/>
      <c r="MLQ120" s="6"/>
      <c r="MLR120" s="6"/>
      <c r="MLS120" s="6"/>
      <c r="MLT120" s="6"/>
      <c r="MLU120" s="6"/>
      <c r="MLV120" s="6"/>
      <c r="MLW120" s="6"/>
      <c r="MLX120" s="6"/>
      <c r="MLY120" s="6"/>
      <c r="MLZ120" s="6"/>
      <c r="MMA120" s="6"/>
      <c r="MMB120" s="6"/>
      <c r="MMC120" s="6"/>
      <c r="MMD120" s="6"/>
      <c r="MME120" s="6"/>
      <c r="MMF120" s="6"/>
      <c r="MMG120" s="6"/>
      <c r="MMH120" s="6"/>
      <c r="MMI120" s="6"/>
      <c r="MMJ120" s="6"/>
      <c r="MMK120" s="6"/>
      <c r="MML120" s="6"/>
      <c r="MMM120" s="6"/>
      <c r="MMN120" s="6"/>
      <c r="MMO120" s="6"/>
      <c r="MMP120" s="6"/>
      <c r="MMQ120" s="6"/>
      <c r="MMR120" s="6"/>
      <c r="MMS120" s="6"/>
      <c r="MMT120" s="6"/>
      <c r="MMU120" s="6"/>
      <c r="MMV120" s="6"/>
      <c r="MMW120" s="6"/>
      <c r="MMX120" s="6"/>
      <c r="MMY120" s="6"/>
      <c r="MMZ120" s="6"/>
      <c r="MNA120" s="6"/>
      <c r="MNB120" s="6"/>
      <c r="MNC120" s="6"/>
      <c r="MND120" s="6"/>
      <c r="MNE120" s="6"/>
      <c r="MNF120" s="6"/>
      <c r="MNG120" s="6"/>
      <c r="MNH120" s="6"/>
      <c r="MNI120" s="6"/>
      <c r="MNJ120" s="6"/>
      <c r="MNK120" s="6"/>
      <c r="MNL120" s="6"/>
      <c r="MNM120" s="6"/>
      <c r="MNN120" s="6"/>
      <c r="MNO120" s="6"/>
      <c r="MNP120" s="6"/>
      <c r="MNQ120" s="6"/>
      <c r="MNR120" s="6"/>
      <c r="MNS120" s="6"/>
      <c r="MNT120" s="6"/>
      <c r="MNU120" s="6"/>
      <c r="MNV120" s="6"/>
      <c r="MNW120" s="6"/>
      <c r="MNX120" s="6"/>
      <c r="MNY120" s="6"/>
      <c r="MNZ120" s="6"/>
      <c r="MOA120" s="6"/>
      <c r="MOB120" s="6"/>
      <c r="MOC120" s="6"/>
      <c r="MOD120" s="6"/>
      <c r="MOE120" s="6"/>
      <c r="MOF120" s="6"/>
      <c r="MOG120" s="6"/>
      <c r="MOH120" s="6"/>
      <c r="MOI120" s="6"/>
      <c r="MOJ120" s="6"/>
      <c r="MOK120" s="6"/>
      <c r="MOL120" s="6"/>
      <c r="MOM120" s="6"/>
      <c r="MON120" s="6"/>
      <c r="MOO120" s="6"/>
      <c r="MOP120" s="6"/>
      <c r="MOQ120" s="6"/>
      <c r="MOR120" s="6"/>
      <c r="MOS120" s="6"/>
      <c r="MOT120" s="6"/>
      <c r="MOU120" s="6"/>
      <c r="MOV120" s="6"/>
      <c r="MOW120" s="6"/>
      <c r="MOX120" s="6"/>
      <c r="MOY120" s="6"/>
      <c r="MOZ120" s="6"/>
      <c r="MPA120" s="6"/>
      <c r="MPB120" s="6"/>
      <c r="MPC120" s="6"/>
      <c r="MPD120" s="6"/>
      <c r="MPE120" s="6"/>
      <c r="MPF120" s="6"/>
      <c r="MPG120" s="6"/>
      <c r="MPH120" s="6"/>
      <c r="MPI120" s="6"/>
      <c r="MPJ120" s="6"/>
      <c r="MPK120" s="6"/>
      <c r="MPL120" s="6"/>
      <c r="MPM120" s="6"/>
      <c r="MPN120" s="6"/>
      <c r="MPO120" s="6"/>
      <c r="MPP120" s="6"/>
      <c r="MPQ120" s="6"/>
      <c r="MPR120" s="6"/>
      <c r="MPS120" s="6"/>
      <c r="MPT120" s="6"/>
      <c r="MPU120" s="6"/>
      <c r="MPV120" s="6"/>
      <c r="MPW120" s="6"/>
      <c r="MPX120" s="6"/>
      <c r="MPY120" s="6"/>
      <c r="MPZ120" s="6"/>
      <c r="MQA120" s="6"/>
      <c r="MQB120" s="6"/>
      <c r="MQC120" s="6"/>
      <c r="MQD120" s="6"/>
      <c r="MQE120" s="6"/>
      <c r="MQF120" s="6"/>
      <c r="MQG120" s="6"/>
      <c r="MQH120" s="6"/>
      <c r="MQI120" s="6"/>
      <c r="MQJ120" s="6"/>
      <c r="MQK120" s="6"/>
      <c r="MQL120" s="6"/>
      <c r="MQM120" s="6"/>
      <c r="MQN120" s="6"/>
      <c r="MQO120" s="6"/>
      <c r="MQP120" s="6"/>
      <c r="MQQ120" s="6"/>
      <c r="MQR120" s="6"/>
      <c r="MQS120" s="6"/>
      <c r="MQT120" s="6"/>
      <c r="MQU120" s="6"/>
      <c r="MQV120" s="6"/>
      <c r="MQW120" s="6"/>
      <c r="MQX120" s="6"/>
      <c r="MQY120" s="6"/>
      <c r="MQZ120" s="6"/>
      <c r="MRA120" s="6"/>
      <c r="MRB120" s="6"/>
      <c r="MRC120" s="6"/>
      <c r="MRD120" s="6"/>
      <c r="MRE120" s="6"/>
      <c r="MRF120" s="6"/>
      <c r="MRG120" s="6"/>
      <c r="MRH120" s="6"/>
      <c r="MRI120" s="6"/>
      <c r="MRJ120" s="6"/>
      <c r="MRK120" s="6"/>
      <c r="MRL120" s="6"/>
      <c r="MRM120" s="6"/>
      <c r="MRN120" s="6"/>
      <c r="MRO120" s="6"/>
      <c r="MRP120" s="6"/>
      <c r="MRQ120" s="6"/>
      <c r="MRR120" s="6"/>
      <c r="MRS120" s="6"/>
      <c r="MRT120" s="6"/>
      <c r="MRU120" s="6"/>
      <c r="MRV120" s="6"/>
      <c r="MRW120" s="6"/>
      <c r="MRX120" s="6"/>
      <c r="MRY120" s="6"/>
      <c r="MRZ120" s="6"/>
      <c r="MSA120" s="6"/>
      <c r="MSB120" s="6"/>
      <c r="MSC120" s="6"/>
      <c r="MSD120" s="6"/>
      <c r="MSE120" s="6"/>
      <c r="MSF120" s="6"/>
      <c r="MSG120" s="6"/>
      <c r="MSH120" s="6"/>
      <c r="MSI120" s="6"/>
      <c r="MSJ120" s="6"/>
      <c r="MSK120" s="6"/>
      <c r="MSL120" s="6"/>
      <c r="MSM120" s="6"/>
      <c r="MSN120" s="6"/>
      <c r="MSO120" s="6"/>
      <c r="MSP120" s="6"/>
      <c r="MSQ120" s="6"/>
      <c r="MSR120" s="6"/>
      <c r="MSS120" s="6"/>
      <c r="MST120" s="6"/>
      <c r="MSU120" s="6"/>
      <c r="MSV120" s="6"/>
      <c r="MSW120" s="6"/>
      <c r="MSX120" s="6"/>
      <c r="MSY120" s="6"/>
      <c r="MSZ120" s="6"/>
      <c r="MTA120" s="6"/>
      <c r="MTB120" s="6"/>
      <c r="MTC120" s="6"/>
      <c r="MTD120" s="6"/>
      <c r="MTE120" s="6"/>
      <c r="MTF120" s="6"/>
      <c r="MTG120" s="6"/>
      <c r="MTH120" s="6"/>
      <c r="MTI120" s="6"/>
      <c r="MTJ120" s="6"/>
      <c r="MTK120" s="6"/>
      <c r="MTL120" s="6"/>
      <c r="MTM120" s="6"/>
      <c r="MTN120" s="6"/>
      <c r="MTO120" s="6"/>
      <c r="MTP120" s="6"/>
      <c r="MTQ120" s="6"/>
      <c r="MTR120" s="6"/>
      <c r="MTS120" s="6"/>
      <c r="MTT120" s="6"/>
      <c r="MTU120" s="6"/>
      <c r="MTV120" s="6"/>
      <c r="MTW120" s="6"/>
      <c r="MTX120" s="6"/>
      <c r="MTY120" s="6"/>
      <c r="MTZ120" s="6"/>
      <c r="MUA120" s="6"/>
      <c r="MUB120" s="6"/>
      <c r="MUC120" s="6"/>
      <c r="MUD120" s="6"/>
      <c r="MUE120" s="6"/>
      <c r="MUF120" s="6"/>
      <c r="MUG120" s="6"/>
      <c r="MUH120" s="6"/>
      <c r="MUI120" s="6"/>
      <c r="MUJ120" s="6"/>
      <c r="MUK120" s="6"/>
      <c r="MUL120" s="6"/>
      <c r="MUM120" s="6"/>
      <c r="MUN120" s="6"/>
      <c r="MUO120" s="6"/>
      <c r="MUP120" s="6"/>
      <c r="MUQ120" s="6"/>
      <c r="MUR120" s="6"/>
      <c r="MUS120" s="6"/>
      <c r="MUT120" s="6"/>
      <c r="MUU120" s="6"/>
      <c r="MUV120" s="6"/>
      <c r="MUW120" s="6"/>
      <c r="MUX120" s="6"/>
      <c r="MUY120" s="6"/>
      <c r="MUZ120" s="6"/>
      <c r="MVA120" s="6"/>
      <c r="MVB120" s="6"/>
      <c r="MVC120" s="6"/>
      <c r="MVD120" s="6"/>
      <c r="MVE120" s="6"/>
      <c r="MVF120" s="6"/>
      <c r="MVG120" s="6"/>
      <c r="MVH120" s="6"/>
      <c r="MVI120" s="6"/>
      <c r="MVJ120" s="6"/>
      <c r="MVK120" s="6"/>
      <c r="MVL120" s="6"/>
      <c r="MVM120" s="6"/>
      <c r="MVN120" s="6"/>
      <c r="MVO120" s="6"/>
      <c r="MVP120" s="6"/>
      <c r="MVQ120" s="6"/>
      <c r="MVR120" s="6"/>
      <c r="MVS120" s="6"/>
      <c r="MVT120" s="6"/>
      <c r="MVU120" s="6"/>
      <c r="MVV120" s="6"/>
      <c r="MVW120" s="6"/>
      <c r="MVX120" s="6"/>
      <c r="MVY120" s="6"/>
      <c r="MVZ120" s="6"/>
      <c r="MWA120" s="6"/>
      <c r="MWB120" s="6"/>
      <c r="MWC120" s="6"/>
      <c r="MWD120" s="6"/>
      <c r="MWE120" s="6"/>
      <c r="MWF120" s="6"/>
      <c r="MWG120" s="6"/>
      <c r="MWH120" s="6"/>
      <c r="MWI120" s="6"/>
      <c r="MWJ120" s="6"/>
      <c r="MWK120" s="6"/>
      <c r="MWL120" s="6"/>
      <c r="MWM120" s="6"/>
      <c r="MWN120" s="6"/>
      <c r="MWO120" s="6"/>
      <c r="MWP120" s="6"/>
      <c r="MWQ120" s="6"/>
      <c r="MWR120" s="6"/>
      <c r="MWS120" s="6"/>
      <c r="MWT120" s="6"/>
      <c r="MWU120" s="6"/>
      <c r="MWV120" s="6"/>
      <c r="MWW120" s="6"/>
      <c r="MWX120" s="6"/>
      <c r="MWY120" s="6"/>
      <c r="MWZ120" s="6"/>
      <c r="MXA120" s="6"/>
      <c r="MXB120" s="6"/>
      <c r="MXC120" s="6"/>
      <c r="MXD120" s="6"/>
      <c r="MXE120" s="6"/>
      <c r="MXF120" s="6"/>
      <c r="MXG120" s="6"/>
      <c r="MXH120" s="6"/>
      <c r="MXI120" s="6"/>
      <c r="MXJ120" s="6"/>
      <c r="MXK120" s="6"/>
      <c r="MXL120" s="6"/>
      <c r="MXM120" s="6"/>
      <c r="MXN120" s="6"/>
      <c r="MXO120" s="6"/>
      <c r="MXP120" s="6"/>
      <c r="MXQ120" s="6"/>
      <c r="MXR120" s="6"/>
      <c r="MXS120" s="6"/>
      <c r="MXT120" s="6"/>
      <c r="MXU120" s="6"/>
      <c r="MXV120" s="6"/>
      <c r="MXW120" s="6"/>
      <c r="MXX120" s="6"/>
      <c r="MXY120" s="6"/>
      <c r="MXZ120" s="6"/>
      <c r="MYA120" s="6"/>
      <c r="MYB120" s="6"/>
      <c r="MYC120" s="6"/>
      <c r="MYD120" s="6"/>
      <c r="MYE120" s="6"/>
      <c r="MYF120" s="6"/>
      <c r="MYG120" s="6"/>
      <c r="MYH120" s="6"/>
      <c r="MYI120" s="6"/>
      <c r="MYJ120" s="6"/>
      <c r="MYK120" s="6"/>
      <c r="MYL120" s="6"/>
      <c r="MYM120" s="6"/>
      <c r="MYN120" s="6"/>
      <c r="MYO120" s="6"/>
      <c r="MYP120" s="6"/>
      <c r="MYQ120" s="6"/>
      <c r="MYR120" s="6"/>
      <c r="MYS120" s="6"/>
      <c r="MYT120" s="6"/>
      <c r="MYU120" s="6"/>
      <c r="MYV120" s="6"/>
      <c r="MYW120" s="6"/>
      <c r="MYX120" s="6"/>
      <c r="MYY120" s="6"/>
      <c r="MYZ120" s="6"/>
      <c r="MZA120" s="6"/>
      <c r="MZB120" s="6"/>
      <c r="MZC120" s="6"/>
      <c r="MZD120" s="6"/>
      <c r="MZE120" s="6"/>
      <c r="MZF120" s="6"/>
      <c r="MZG120" s="6"/>
      <c r="MZH120" s="6"/>
      <c r="MZI120" s="6"/>
      <c r="MZJ120" s="6"/>
      <c r="MZK120" s="6"/>
      <c r="MZL120" s="6"/>
      <c r="MZM120" s="6"/>
      <c r="MZN120" s="6"/>
      <c r="MZO120" s="6"/>
      <c r="MZP120" s="6"/>
      <c r="MZQ120" s="6"/>
      <c r="MZR120" s="6"/>
      <c r="MZS120" s="6"/>
      <c r="MZT120" s="6"/>
      <c r="MZU120" s="6"/>
      <c r="MZV120" s="6"/>
      <c r="MZW120" s="6"/>
      <c r="MZX120" s="6"/>
      <c r="MZY120" s="6"/>
      <c r="MZZ120" s="6"/>
      <c r="NAA120" s="6"/>
      <c r="NAB120" s="6"/>
      <c r="NAC120" s="6"/>
      <c r="NAD120" s="6"/>
      <c r="NAE120" s="6"/>
      <c r="NAF120" s="6"/>
      <c r="NAG120" s="6"/>
      <c r="NAH120" s="6"/>
      <c r="NAI120" s="6"/>
      <c r="NAJ120" s="6"/>
      <c r="NAK120" s="6"/>
      <c r="NAL120" s="6"/>
      <c r="NAM120" s="6"/>
      <c r="NAN120" s="6"/>
      <c r="NAO120" s="6"/>
      <c r="NAP120" s="6"/>
      <c r="NAQ120" s="6"/>
      <c r="NAR120" s="6"/>
      <c r="NAS120" s="6"/>
      <c r="NAT120" s="6"/>
      <c r="NAU120" s="6"/>
      <c r="NAV120" s="6"/>
      <c r="NAW120" s="6"/>
      <c r="NAX120" s="6"/>
      <c r="NAY120" s="6"/>
      <c r="NAZ120" s="6"/>
      <c r="NBA120" s="6"/>
      <c r="NBB120" s="6"/>
      <c r="NBC120" s="6"/>
      <c r="NBD120" s="6"/>
      <c r="NBE120" s="6"/>
      <c r="NBF120" s="6"/>
      <c r="NBG120" s="6"/>
      <c r="NBH120" s="6"/>
      <c r="NBI120" s="6"/>
      <c r="NBJ120" s="6"/>
      <c r="NBK120" s="6"/>
      <c r="NBL120" s="6"/>
      <c r="NBM120" s="6"/>
      <c r="NBN120" s="6"/>
      <c r="NBO120" s="6"/>
      <c r="NBP120" s="6"/>
      <c r="NBQ120" s="6"/>
      <c r="NBR120" s="6"/>
      <c r="NBS120" s="6"/>
      <c r="NBT120" s="6"/>
      <c r="NBU120" s="6"/>
      <c r="NBV120" s="6"/>
      <c r="NBW120" s="6"/>
      <c r="NBX120" s="6"/>
      <c r="NBY120" s="6"/>
      <c r="NBZ120" s="6"/>
      <c r="NCA120" s="6"/>
      <c r="NCB120" s="6"/>
      <c r="NCC120" s="6"/>
      <c r="NCD120" s="6"/>
      <c r="NCE120" s="6"/>
      <c r="NCF120" s="6"/>
      <c r="NCG120" s="6"/>
      <c r="NCH120" s="6"/>
      <c r="NCI120" s="6"/>
      <c r="NCJ120" s="6"/>
      <c r="NCK120" s="6"/>
      <c r="NCL120" s="6"/>
      <c r="NCM120" s="6"/>
      <c r="NCN120" s="6"/>
      <c r="NCO120" s="6"/>
      <c r="NCP120" s="6"/>
      <c r="NCQ120" s="6"/>
      <c r="NCR120" s="6"/>
      <c r="NCS120" s="6"/>
      <c r="NCT120" s="6"/>
      <c r="NCU120" s="6"/>
      <c r="NCV120" s="6"/>
      <c r="NCW120" s="6"/>
      <c r="NCX120" s="6"/>
      <c r="NCY120" s="6"/>
      <c r="NCZ120" s="6"/>
      <c r="NDA120" s="6"/>
      <c r="NDB120" s="6"/>
      <c r="NDC120" s="6"/>
      <c r="NDD120" s="6"/>
      <c r="NDE120" s="6"/>
      <c r="NDF120" s="6"/>
      <c r="NDG120" s="6"/>
      <c r="NDH120" s="6"/>
      <c r="NDI120" s="6"/>
      <c r="NDJ120" s="6"/>
      <c r="NDK120" s="6"/>
      <c r="NDL120" s="6"/>
      <c r="NDM120" s="6"/>
      <c r="NDN120" s="6"/>
      <c r="NDO120" s="6"/>
      <c r="NDP120" s="6"/>
      <c r="NDQ120" s="6"/>
      <c r="NDR120" s="6"/>
      <c r="NDS120" s="6"/>
      <c r="NDT120" s="6"/>
      <c r="NDU120" s="6"/>
      <c r="NDV120" s="6"/>
      <c r="NDW120" s="6"/>
      <c r="NDX120" s="6"/>
      <c r="NDY120" s="6"/>
      <c r="NDZ120" s="6"/>
      <c r="NEA120" s="6"/>
      <c r="NEB120" s="6"/>
      <c r="NEC120" s="6"/>
      <c r="NED120" s="6"/>
      <c r="NEE120" s="6"/>
      <c r="NEF120" s="6"/>
      <c r="NEG120" s="6"/>
      <c r="NEH120" s="6"/>
      <c r="NEI120" s="6"/>
      <c r="NEJ120" s="6"/>
      <c r="NEK120" s="6"/>
      <c r="NEL120" s="6"/>
      <c r="NEM120" s="6"/>
      <c r="NEN120" s="6"/>
      <c r="NEO120" s="6"/>
      <c r="NEP120" s="6"/>
      <c r="NEQ120" s="6"/>
      <c r="NER120" s="6"/>
      <c r="NES120" s="6"/>
      <c r="NET120" s="6"/>
      <c r="NEU120" s="6"/>
      <c r="NEV120" s="6"/>
      <c r="NEW120" s="6"/>
      <c r="NEX120" s="6"/>
      <c r="NEY120" s="6"/>
      <c r="NEZ120" s="6"/>
      <c r="NFA120" s="6"/>
      <c r="NFB120" s="6"/>
      <c r="NFC120" s="6"/>
      <c r="NFD120" s="6"/>
      <c r="NFE120" s="6"/>
      <c r="NFF120" s="6"/>
      <c r="NFG120" s="6"/>
      <c r="NFH120" s="6"/>
      <c r="NFI120" s="6"/>
      <c r="NFJ120" s="6"/>
      <c r="NFK120" s="6"/>
      <c r="NFL120" s="6"/>
      <c r="NFM120" s="6"/>
      <c r="NFN120" s="6"/>
      <c r="NFO120" s="6"/>
      <c r="NFP120" s="6"/>
      <c r="NFQ120" s="6"/>
      <c r="NFR120" s="6"/>
      <c r="NFS120" s="6"/>
      <c r="NFT120" s="6"/>
      <c r="NFU120" s="6"/>
      <c r="NFV120" s="6"/>
      <c r="NFW120" s="6"/>
      <c r="NFX120" s="6"/>
      <c r="NFY120" s="6"/>
      <c r="NFZ120" s="6"/>
      <c r="NGA120" s="6"/>
      <c r="NGB120" s="6"/>
      <c r="NGC120" s="6"/>
      <c r="NGD120" s="6"/>
      <c r="NGE120" s="6"/>
      <c r="NGF120" s="6"/>
      <c r="NGG120" s="6"/>
      <c r="NGH120" s="6"/>
      <c r="NGI120" s="6"/>
      <c r="NGJ120" s="6"/>
      <c r="NGK120" s="6"/>
      <c r="NGL120" s="6"/>
      <c r="NGM120" s="6"/>
      <c r="NGN120" s="6"/>
      <c r="NGO120" s="6"/>
      <c r="NGP120" s="6"/>
      <c r="NGQ120" s="6"/>
      <c r="NGR120" s="6"/>
      <c r="NGS120" s="6"/>
      <c r="NGT120" s="6"/>
      <c r="NGU120" s="6"/>
      <c r="NGV120" s="6"/>
      <c r="NGW120" s="6"/>
      <c r="NGX120" s="6"/>
      <c r="NGY120" s="6"/>
      <c r="NGZ120" s="6"/>
      <c r="NHA120" s="6"/>
      <c r="NHB120" s="6"/>
      <c r="NHC120" s="6"/>
      <c r="NHD120" s="6"/>
      <c r="NHE120" s="6"/>
      <c r="NHF120" s="6"/>
      <c r="NHG120" s="6"/>
      <c r="NHH120" s="6"/>
      <c r="NHI120" s="6"/>
      <c r="NHJ120" s="6"/>
      <c r="NHK120" s="6"/>
      <c r="NHL120" s="6"/>
      <c r="NHM120" s="6"/>
      <c r="NHN120" s="6"/>
      <c r="NHO120" s="6"/>
      <c r="NHP120" s="6"/>
      <c r="NHQ120" s="6"/>
      <c r="NHR120" s="6"/>
      <c r="NHS120" s="6"/>
      <c r="NHT120" s="6"/>
      <c r="NHU120" s="6"/>
      <c r="NHV120" s="6"/>
      <c r="NHW120" s="6"/>
      <c r="NHX120" s="6"/>
      <c r="NHY120" s="6"/>
      <c r="NHZ120" s="6"/>
      <c r="NIA120" s="6"/>
      <c r="NIB120" s="6"/>
      <c r="NIC120" s="6"/>
      <c r="NID120" s="6"/>
      <c r="NIE120" s="6"/>
      <c r="NIF120" s="6"/>
      <c r="NIG120" s="6"/>
      <c r="NIH120" s="6"/>
      <c r="NII120" s="6"/>
      <c r="NIJ120" s="6"/>
      <c r="NIK120" s="6"/>
      <c r="NIL120" s="6"/>
      <c r="NIM120" s="6"/>
      <c r="NIN120" s="6"/>
      <c r="NIO120" s="6"/>
      <c r="NIP120" s="6"/>
      <c r="NIQ120" s="6"/>
      <c r="NIR120" s="6"/>
      <c r="NIS120" s="6"/>
      <c r="NIT120" s="6"/>
      <c r="NIU120" s="6"/>
      <c r="NIV120" s="6"/>
      <c r="NIW120" s="6"/>
      <c r="NIX120" s="6"/>
      <c r="NIY120" s="6"/>
      <c r="NIZ120" s="6"/>
      <c r="NJA120" s="6"/>
      <c r="NJB120" s="6"/>
      <c r="NJC120" s="6"/>
      <c r="NJD120" s="6"/>
      <c r="NJE120" s="6"/>
      <c r="NJF120" s="6"/>
      <c r="NJG120" s="6"/>
      <c r="NJH120" s="6"/>
      <c r="NJI120" s="6"/>
      <c r="NJJ120" s="6"/>
      <c r="NJK120" s="6"/>
      <c r="NJL120" s="6"/>
      <c r="NJM120" s="6"/>
      <c r="NJN120" s="6"/>
      <c r="NJO120" s="6"/>
      <c r="NJP120" s="6"/>
      <c r="NJQ120" s="6"/>
      <c r="NJR120" s="6"/>
      <c r="NJS120" s="6"/>
      <c r="NJT120" s="6"/>
      <c r="NJU120" s="6"/>
      <c r="NJV120" s="6"/>
      <c r="NJW120" s="6"/>
      <c r="NJX120" s="6"/>
      <c r="NJY120" s="6"/>
      <c r="NJZ120" s="6"/>
      <c r="NKA120" s="6"/>
      <c r="NKB120" s="6"/>
      <c r="NKC120" s="6"/>
      <c r="NKD120" s="6"/>
      <c r="NKE120" s="6"/>
      <c r="NKF120" s="6"/>
      <c r="NKG120" s="6"/>
      <c r="NKH120" s="6"/>
      <c r="NKI120" s="6"/>
      <c r="NKJ120" s="6"/>
      <c r="NKK120" s="6"/>
      <c r="NKL120" s="6"/>
      <c r="NKM120" s="6"/>
      <c r="NKN120" s="6"/>
      <c r="NKO120" s="6"/>
      <c r="NKP120" s="6"/>
      <c r="NKQ120" s="6"/>
      <c r="NKR120" s="6"/>
      <c r="NKS120" s="6"/>
      <c r="NKT120" s="6"/>
      <c r="NKU120" s="6"/>
      <c r="NKV120" s="6"/>
      <c r="NKW120" s="6"/>
      <c r="NKX120" s="6"/>
      <c r="NKY120" s="6"/>
      <c r="NKZ120" s="6"/>
      <c r="NLA120" s="6"/>
      <c r="NLB120" s="6"/>
      <c r="NLC120" s="6"/>
      <c r="NLD120" s="6"/>
      <c r="NLE120" s="6"/>
      <c r="NLF120" s="6"/>
      <c r="NLG120" s="6"/>
      <c r="NLH120" s="6"/>
      <c r="NLI120" s="6"/>
      <c r="NLJ120" s="6"/>
      <c r="NLK120" s="6"/>
      <c r="NLL120" s="6"/>
      <c r="NLM120" s="6"/>
      <c r="NLN120" s="6"/>
      <c r="NLO120" s="6"/>
      <c r="NLP120" s="6"/>
      <c r="NLQ120" s="6"/>
      <c r="NLR120" s="6"/>
      <c r="NLS120" s="6"/>
      <c r="NLT120" s="6"/>
      <c r="NLU120" s="6"/>
      <c r="NLV120" s="6"/>
      <c r="NLW120" s="6"/>
      <c r="NLX120" s="6"/>
      <c r="NLY120" s="6"/>
      <c r="NLZ120" s="6"/>
      <c r="NMA120" s="6"/>
      <c r="NMB120" s="6"/>
      <c r="NMC120" s="6"/>
      <c r="NMD120" s="6"/>
      <c r="NME120" s="6"/>
      <c r="NMF120" s="6"/>
      <c r="NMG120" s="6"/>
      <c r="NMH120" s="6"/>
      <c r="NMI120" s="6"/>
      <c r="NMJ120" s="6"/>
      <c r="NMK120" s="6"/>
      <c r="NML120" s="6"/>
      <c r="NMM120" s="6"/>
      <c r="NMN120" s="6"/>
      <c r="NMO120" s="6"/>
      <c r="NMP120" s="6"/>
      <c r="NMQ120" s="6"/>
      <c r="NMR120" s="6"/>
      <c r="NMS120" s="6"/>
      <c r="NMT120" s="6"/>
      <c r="NMU120" s="6"/>
      <c r="NMV120" s="6"/>
      <c r="NMW120" s="6"/>
      <c r="NMX120" s="6"/>
      <c r="NMY120" s="6"/>
      <c r="NMZ120" s="6"/>
      <c r="NNA120" s="6"/>
      <c r="NNB120" s="6"/>
      <c r="NNC120" s="6"/>
      <c r="NND120" s="6"/>
      <c r="NNE120" s="6"/>
      <c r="NNF120" s="6"/>
      <c r="NNG120" s="6"/>
      <c r="NNH120" s="6"/>
      <c r="NNI120" s="6"/>
      <c r="NNJ120" s="6"/>
      <c r="NNK120" s="6"/>
      <c r="NNL120" s="6"/>
      <c r="NNM120" s="6"/>
      <c r="NNN120" s="6"/>
      <c r="NNO120" s="6"/>
      <c r="NNP120" s="6"/>
      <c r="NNQ120" s="6"/>
      <c r="NNR120" s="6"/>
      <c r="NNS120" s="6"/>
      <c r="NNT120" s="6"/>
      <c r="NNU120" s="6"/>
      <c r="NNV120" s="6"/>
      <c r="NNW120" s="6"/>
      <c r="NNX120" s="6"/>
      <c r="NNY120" s="6"/>
      <c r="NNZ120" s="6"/>
      <c r="NOA120" s="6"/>
      <c r="NOB120" s="6"/>
      <c r="NOC120" s="6"/>
      <c r="NOD120" s="6"/>
      <c r="NOE120" s="6"/>
      <c r="NOF120" s="6"/>
      <c r="NOG120" s="6"/>
      <c r="NOH120" s="6"/>
      <c r="NOI120" s="6"/>
      <c r="NOJ120" s="6"/>
      <c r="NOK120" s="6"/>
      <c r="NOL120" s="6"/>
      <c r="NOM120" s="6"/>
      <c r="NON120" s="6"/>
      <c r="NOO120" s="6"/>
      <c r="NOP120" s="6"/>
      <c r="NOQ120" s="6"/>
      <c r="NOR120" s="6"/>
      <c r="NOS120" s="6"/>
      <c r="NOT120" s="6"/>
      <c r="NOU120" s="6"/>
      <c r="NOV120" s="6"/>
      <c r="NOW120" s="6"/>
      <c r="NOX120" s="6"/>
      <c r="NOY120" s="6"/>
      <c r="NOZ120" s="6"/>
      <c r="NPA120" s="6"/>
      <c r="NPB120" s="6"/>
      <c r="NPC120" s="6"/>
      <c r="NPD120" s="6"/>
      <c r="NPE120" s="6"/>
      <c r="NPF120" s="6"/>
      <c r="NPG120" s="6"/>
      <c r="NPH120" s="6"/>
      <c r="NPI120" s="6"/>
      <c r="NPJ120" s="6"/>
      <c r="NPK120" s="6"/>
      <c r="NPL120" s="6"/>
      <c r="NPM120" s="6"/>
      <c r="NPN120" s="6"/>
      <c r="NPO120" s="6"/>
      <c r="NPP120" s="6"/>
      <c r="NPQ120" s="6"/>
      <c r="NPR120" s="6"/>
      <c r="NPS120" s="6"/>
      <c r="NPT120" s="6"/>
      <c r="NPU120" s="6"/>
      <c r="NPV120" s="6"/>
      <c r="NPW120" s="6"/>
      <c r="NPX120" s="6"/>
      <c r="NPY120" s="6"/>
      <c r="NPZ120" s="6"/>
      <c r="NQA120" s="6"/>
      <c r="NQB120" s="6"/>
      <c r="NQC120" s="6"/>
      <c r="NQD120" s="6"/>
      <c r="NQE120" s="6"/>
      <c r="NQF120" s="6"/>
      <c r="NQG120" s="6"/>
      <c r="NQH120" s="6"/>
      <c r="NQI120" s="6"/>
      <c r="NQJ120" s="6"/>
      <c r="NQK120" s="6"/>
      <c r="NQL120" s="6"/>
      <c r="NQM120" s="6"/>
      <c r="NQN120" s="6"/>
      <c r="NQO120" s="6"/>
      <c r="NQP120" s="6"/>
      <c r="NQQ120" s="6"/>
      <c r="NQR120" s="6"/>
      <c r="NQS120" s="6"/>
      <c r="NQT120" s="6"/>
      <c r="NQU120" s="6"/>
      <c r="NQV120" s="6"/>
      <c r="NQW120" s="6"/>
      <c r="NQX120" s="6"/>
      <c r="NQY120" s="6"/>
      <c r="NQZ120" s="6"/>
      <c r="NRA120" s="6"/>
      <c r="NRB120" s="6"/>
      <c r="NRC120" s="6"/>
      <c r="NRD120" s="6"/>
      <c r="NRE120" s="6"/>
      <c r="NRF120" s="6"/>
      <c r="NRG120" s="6"/>
      <c r="NRH120" s="6"/>
      <c r="NRI120" s="6"/>
      <c r="NRJ120" s="6"/>
      <c r="NRK120" s="6"/>
      <c r="NRL120" s="6"/>
      <c r="NRM120" s="6"/>
      <c r="NRN120" s="6"/>
      <c r="NRO120" s="6"/>
      <c r="NRP120" s="6"/>
      <c r="NRQ120" s="6"/>
      <c r="NRR120" s="6"/>
      <c r="NRS120" s="6"/>
      <c r="NRT120" s="6"/>
      <c r="NRU120" s="6"/>
      <c r="NRV120" s="6"/>
      <c r="NRW120" s="6"/>
      <c r="NRX120" s="6"/>
      <c r="NRY120" s="6"/>
      <c r="NRZ120" s="6"/>
      <c r="NSA120" s="6"/>
      <c r="NSB120" s="6"/>
      <c r="NSC120" s="6"/>
      <c r="NSD120" s="6"/>
      <c r="NSE120" s="6"/>
      <c r="NSF120" s="6"/>
      <c r="NSG120" s="6"/>
      <c r="NSH120" s="6"/>
      <c r="NSI120" s="6"/>
      <c r="NSJ120" s="6"/>
      <c r="NSK120" s="6"/>
      <c r="NSL120" s="6"/>
      <c r="NSM120" s="6"/>
      <c r="NSN120" s="6"/>
      <c r="NSO120" s="6"/>
      <c r="NSP120" s="6"/>
      <c r="NSQ120" s="6"/>
      <c r="NSR120" s="6"/>
      <c r="NSS120" s="6"/>
      <c r="NST120" s="6"/>
      <c r="NSU120" s="6"/>
      <c r="NSV120" s="6"/>
      <c r="NSW120" s="6"/>
      <c r="NSX120" s="6"/>
      <c r="NSY120" s="6"/>
      <c r="NSZ120" s="6"/>
      <c r="NTA120" s="6"/>
      <c r="NTB120" s="6"/>
      <c r="NTC120" s="6"/>
      <c r="NTD120" s="6"/>
      <c r="NTE120" s="6"/>
      <c r="NTF120" s="6"/>
      <c r="NTG120" s="6"/>
      <c r="NTH120" s="6"/>
      <c r="NTI120" s="6"/>
      <c r="NTJ120" s="6"/>
      <c r="NTK120" s="6"/>
      <c r="NTL120" s="6"/>
      <c r="NTM120" s="6"/>
      <c r="NTN120" s="6"/>
      <c r="NTO120" s="6"/>
      <c r="NTP120" s="6"/>
      <c r="NTQ120" s="6"/>
      <c r="NTR120" s="6"/>
      <c r="NTS120" s="6"/>
      <c r="NTT120" s="6"/>
      <c r="NTU120" s="6"/>
      <c r="NTV120" s="6"/>
      <c r="NTW120" s="6"/>
      <c r="NTX120" s="6"/>
      <c r="NTY120" s="6"/>
      <c r="NTZ120" s="6"/>
      <c r="NUA120" s="6"/>
      <c r="NUB120" s="6"/>
      <c r="NUC120" s="6"/>
      <c r="NUD120" s="6"/>
      <c r="NUE120" s="6"/>
      <c r="NUF120" s="6"/>
      <c r="NUG120" s="6"/>
      <c r="NUH120" s="6"/>
      <c r="NUI120" s="6"/>
      <c r="NUJ120" s="6"/>
      <c r="NUK120" s="6"/>
      <c r="NUL120" s="6"/>
      <c r="NUM120" s="6"/>
      <c r="NUN120" s="6"/>
      <c r="NUO120" s="6"/>
      <c r="NUP120" s="6"/>
      <c r="NUQ120" s="6"/>
      <c r="NUR120" s="6"/>
      <c r="NUS120" s="6"/>
      <c r="NUT120" s="6"/>
      <c r="NUU120" s="6"/>
      <c r="NUV120" s="6"/>
      <c r="NUW120" s="6"/>
      <c r="NUX120" s="6"/>
      <c r="NUY120" s="6"/>
      <c r="NUZ120" s="6"/>
      <c r="NVA120" s="6"/>
      <c r="NVB120" s="6"/>
      <c r="NVC120" s="6"/>
      <c r="NVD120" s="6"/>
      <c r="NVE120" s="6"/>
      <c r="NVF120" s="6"/>
      <c r="NVG120" s="6"/>
      <c r="NVH120" s="6"/>
      <c r="NVI120" s="6"/>
      <c r="NVJ120" s="6"/>
      <c r="NVK120" s="6"/>
      <c r="NVL120" s="6"/>
      <c r="NVM120" s="6"/>
      <c r="NVN120" s="6"/>
      <c r="NVO120" s="6"/>
      <c r="NVP120" s="6"/>
      <c r="NVQ120" s="6"/>
      <c r="NVR120" s="6"/>
      <c r="NVS120" s="6"/>
      <c r="NVT120" s="6"/>
      <c r="NVU120" s="6"/>
      <c r="NVV120" s="6"/>
      <c r="NVW120" s="6"/>
      <c r="NVX120" s="6"/>
      <c r="NVY120" s="6"/>
      <c r="NVZ120" s="6"/>
      <c r="NWA120" s="6"/>
      <c r="NWB120" s="6"/>
      <c r="NWC120" s="6"/>
      <c r="NWD120" s="6"/>
      <c r="NWE120" s="6"/>
      <c r="NWF120" s="6"/>
      <c r="NWG120" s="6"/>
      <c r="NWH120" s="6"/>
      <c r="NWI120" s="6"/>
      <c r="NWJ120" s="6"/>
      <c r="NWK120" s="6"/>
      <c r="NWL120" s="6"/>
      <c r="NWM120" s="6"/>
      <c r="NWN120" s="6"/>
      <c r="NWO120" s="6"/>
      <c r="NWP120" s="6"/>
      <c r="NWQ120" s="6"/>
      <c r="NWR120" s="6"/>
      <c r="NWS120" s="6"/>
      <c r="NWT120" s="6"/>
      <c r="NWU120" s="6"/>
      <c r="NWV120" s="6"/>
      <c r="NWW120" s="6"/>
      <c r="NWX120" s="6"/>
      <c r="NWY120" s="6"/>
      <c r="NWZ120" s="6"/>
      <c r="NXA120" s="6"/>
      <c r="NXB120" s="6"/>
      <c r="NXC120" s="6"/>
      <c r="NXD120" s="6"/>
      <c r="NXE120" s="6"/>
      <c r="NXF120" s="6"/>
      <c r="NXG120" s="6"/>
      <c r="NXH120" s="6"/>
      <c r="NXI120" s="6"/>
      <c r="NXJ120" s="6"/>
      <c r="NXK120" s="6"/>
      <c r="NXL120" s="6"/>
      <c r="NXM120" s="6"/>
      <c r="NXN120" s="6"/>
      <c r="NXO120" s="6"/>
      <c r="NXP120" s="6"/>
      <c r="NXQ120" s="6"/>
      <c r="NXR120" s="6"/>
      <c r="NXS120" s="6"/>
      <c r="NXT120" s="6"/>
      <c r="NXU120" s="6"/>
      <c r="NXV120" s="6"/>
      <c r="NXW120" s="6"/>
      <c r="NXX120" s="6"/>
      <c r="NXY120" s="6"/>
      <c r="NXZ120" s="6"/>
      <c r="NYA120" s="6"/>
      <c r="NYB120" s="6"/>
      <c r="NYC120" s="6"/>
      <c r="NYD120" s="6"/>
      <c r="NYE120" s="6"/>
      <c r="NYF120" s="6"/>
      <c r="NYG120" s="6"/>
      <c r="NYH120" s="6"/>
      <c r="NYI120" s="6"/>
      <c r="NYJ120" s="6"/>
      <c r="NYK120" s="6"/>
      <c r="NYL120" s="6"/>
      <c r="NYM120" s="6"/>
      <c r="NYN120" s="6"/>
      <c r="NYO120" s="6"/>
      <c r="NYP120" s="6"/>
      <c r="NYQ120" s="6"/>
      <c r="NYR120" s="6"/>
      <c r="NYS120" s="6"/>
      <c r="NYT120" s="6"/>
      <c r="NYU120" s="6"/>
      <c r="NYV120" s="6"/>
      <c r="NYW120" s="6"/>
      <c r="NYX120" s="6"/>
      <c r="NYY120" s="6"/>
      <c r="NYZ120" s="6"/>
      <c r="NZA120" s="6"/>
      <c r="NZB120" s="6"/>
      <c r="NZC120" s="6"/>
      <c r="NZD120" s="6"/>
      <c r="NZE120" s="6"/>
      <c r="NZF120" s="6"/>
      <c r="NZG120" s="6"/>
      <c r="NZH120" s="6"/>
      <c r="NZI120" s="6"/>
      <c r="NZJ120" s="6"/>
      <c r="NZK120" s="6"/>
      <c r="NZL120" s="6"/>
      <c r="NZM120" s="6"/>
      <c r="NZN120" s="6"/>
      <c r="NZO120" s="6"/>
      <c r="NZP120" s="6"/>
      <c r="NZQ120" s="6"/>
      <c r="NZR120" s="6"/>
      <c r="NZS120" s="6"/>
      <c r="NZT120" s="6"/>
      <c r="NZU120" s="6"/>
      <c r="NZV120" s="6"/>
      <c r="NZW120" s="6"/>
      <c r="NZX120" s="6"/>
      <c r="NZY120" s="6"/>
      <c r="NZZ120" s="6"/>
      <c r="OAA120" s="6"/>
      <c r="OAB120" s="6"/>
      <c r="OAC120" s="6"/>
      <c r="OAD120" s="6"/>
      <c r="OAE120" s="6"/>
      <c r="OAF120" s="6"/>
      <c r="OAG120" s="6"/>
      <c r="OAH120" s="6"/>
      <c r="OAI120" s="6"/>
      <c r="OAJ120" s="6"/>
      <c r="OAK120" s="6"/>
      <c r="OAL120" s="6"/>
      <c r="OAM120" s="6"/>
      <c r="OAN120" s="6"/>
      <c r="OAO120" s="6"/>
      <c r="OAP120" s="6"/>
      <c r="OAQ120" s="6"/>
      <c r="OAR120" s="6"/>
      <c r="OAS120" s="6"/>
      <c r="OAT120" s="6"/>
      <c r="OAU120" s="6"/>
      <c r="OAV120" s="6"/>
      <c r="OAW120" s="6"/>
      <c r="OAX120" s="6"/>
      <c r="OAY120" s="6"/>
      <c r="OAZ120" s="6"/>
      <c r="OBA120" s="6"/>
      <c r="OBB120" s="6"/>
      <c r="OBC120" s="6"/>
      <c r="OBD120" s="6"/>
      <c r="OBE120" s="6"/>
      <c r="OBF120" s="6"/>
      <c r="OBG120" s="6"/>
      <c r="OBH120" s="6"/>
      <c r="OBI120" s="6"/>
      <c r="OBJ120" s="6"/>
      <c r="OBK120" s="6"/>
      <c r="OBL120" s="6"/>
      <c r="OBM120" s="6"/>
      <c r="OBN120" s="6"/>
      <c r="OBO120" s="6"/>
      <c r="OBP120" s="6"/>
      <c r="OBQ120" s="6"/>
      <c r="OBR120" s="6"/>
      <c r="OBS120" s="6"/>
      <c r="OBT120" s="6"/>
      <c r="OBU120" s="6"/>
      <c r="OBV120" s="6"/>
      <c r="OBW120" s="6"/>
      <c r="OBX120" s="6"/>
      <c r="OBY120" s="6"/>
      <c r="OBZ120" s="6"/>
      <c r="OCA120" s="6"/>
      <c r="OCB120" s="6"/>
      <c r="OCC120" s="6"/>
      <c r="OCD120" s="6"/>
      <c r="OCE120" s="6"/>
      <c r="OCF120" s="6"/>
      <c r="OCG120" s="6"/>
      <c r="OCH120" s="6"/>
      <c r="OCI120" s="6"/>
      <c r="OCJ120" s="6"/>
      <c r="OCK120" s="6"/>
      <c r="OCL120" s="6"/>
      <c r="OCM120" s="6"/>
      <c r="OCN120" s="6"/>
      <c r="OCO120" s="6"/>
      <c r="OCP120" s="6"/>
      <c r="OCQ120" s="6"/>
      <c r="OCR120" s="6"/>
      <c r="OCS120" s="6"/>
      <c r="OCT120" s="6"/>
      <c r="OCU120" s="6"/>
      <c r="OCV120" s="6"/>
      <c r="OCW120" s="6"/>
      <c r="OCX120" s="6"/>
      <c r="OCY120" s="6"/>
      <c r="OCZ120" s="6"/>
      <c r="ODA120" s="6"/>
      <c r="ODB120" s="6"/>
      <c r="ODC120" s="6"/>
      <c r="ODD120" s="6"/>
      <c r="ODE120" s="6"/>
      <c r="ODF120" s="6"/>
      <c r="ODG120" s="6"/>
      <c r="ODH120" s="6"/>
      <c r="ODI120" s="6"/>
      <c r="ODJ120" s="6"/>
      <c r="ODK120" s="6"/>
      <c r="ODL120" s="6"/>
      <c r="ODM120" s="6"/>
      <c r="ODN120" s="6"/>
      <c r="ODO120" s="6"/>
      <c r="ODP120" s="6"/>
      <c r="ODQ120" s="6"/>
      <c r="ODR120" s="6"/>
      <c r="ODS120" s="6"/>
      <c r="ODT120" s="6"/>
      <c r="ODU120" s="6"/>
      <c r="ODV120" s="6"/>
      <c r="ODW120" s="6"/>
      <c r="ODX120" s="6"/>
      <c r="ODY120" s="6"/>
      <c r="ODZ120" s="6"/>
      <c r="OEA120" s="6"/>
      <c r="OEB120" s="6"/>
      <c r="OEC120" s="6"/>
      <c r="OED120" s="6"/>
      <c r="OEE120" s="6"/>
      <c r="OEF120" s="6"/>
      <c r="OEG120" s="6"/>
      <c r="OEH120" s="6"/>
      <c r="OEI120" s="6"/>
      <c r="OEJ120" s="6"/>
      <c r="OEK120" s="6"/>
      <c r="OEL120" s="6"/>
      <c r="OEM120" s="6"/>
      <c r="OEN120" s="6"/>
      <c r="OEO120" s="6"/>
      <c r="OEP120" s="6"/>
      <c r="OEQ120" s="6"/>
      <c r="OER120" s="6"/>
      <c r="OES120" s="6"/>
      <c r="OET120" s="6"/>
      <c r="OEU120" s="6"/>
      <c r="OEV120" s="6"/>
      <c r="OEW120" s="6"/>
      <c r="OEX120" s="6"/>
      <c r="OEY120" s="6"/>
      <c r="OEZ120" s="6"/>
      <c r="OFA120" s="6"/>
      <c r="OFB120" s="6"/>
      <c r="OFC120" s="6"/>
      <c r="OFD120" s="6"/>
      <c r="OFE120" s="6"/>
      <c r="OFF120" s="6"/>
      <c r="OFG120" s="6"/>
      <c r="OFH120" s="6"/>
      <c r="OFI120" s="6"/>
      <c r="OFJ120" s="6"/>
      <c r="OFK120" s="6"/>
      <c r="OFL120" s="6"/>
      <c r="OFM120" s="6"/>
      <c r="OFN120" s="6"/>
      <c r="OFO120" s="6"/>
      <c r="OFP120" s="6"/>
      <c r="OFQ120" s="6"/>
      <c r="OFR120" s="6"/>
      <c r="OFS120" s="6"/>
      <c r="OFT120" s="6"/>
      <c r="OFU120" s="6"/>
      <c r="OFV120" s="6"/>
      <c r="OFW120" s="6"/>
      <c r="OFX120" s="6"/>
      <c r="OFY120" s="6"/>
      <c r="OFZ120" s="6"/>
      <c r="OGA120" s="6"/>
      <c r="OGB120" s="6"/>
      <c r="OGC120" s="6"/>
      <c r="OGD120" s="6"/>
      <c r="OGE120" s="6"/>
      <c r="OGF120" s="6"/>
      <c r="OGG120" s="6"/>
      <c r="OGH120" s="6"/>
      <c r="OGI120" s="6"/>
      <c r="OGJ120" s="6"/>
      <c r="OGK120" s="6"/>
      <c r="OGL120" s="6"/>
      <c r="OGM120" s="6"/>
      <c r="OGN120" s="6"/>
      <c r="OGO120" s="6"/>
      <c r="OGP120" s="6"/>
      <c r="OGQ120" s="6"/>
      <c r="OGR120" s="6"/>
      <c r="OGS120" s="6"/>
      <c r="OGT120" s="6"/>
      <c r="OGU120" s="6"/>
      <c r="OGV120" s="6"/>
      <c r="OGW120" s="6"/>
      <c r="OGX120" s="6"/>
      <c r="OGY120" s="6"/>
      <c r="OGZ120" s="6"/>
      <c r="OHA120" s="6"/>
      <c r="OHB120" s="6"/>
      <c r="OHC120" s="6"/>
      <c r="OHD120" s="6"/>
      <c r="OHE120" s="6"/>
      <c r="OHF120" s="6"/>
      <c r="OHG120" s="6"/>
      <c r="OHH120" s="6"/>
      <c r="OHI120" s="6"/>
      <c r="OHJ120" s="6"/>
      <c r="OHK120" s="6"/>
      <c r="OHL120" s="6"/>
      <c r="OHM120" s="6"/>
      <c r="OHN120" s="6"/>
      <c r="OHO120" s="6"/>
      <c r="OHP120" s="6"/>
      <c r="OHQ120" s="6"/>
      <c r="OHR120" s="6"/>
      <c r="OHS120" s="6"/>
      <c r="OHT120" s="6"/>
      <c r="OHU120" s="6"/>
      <c r="OHV120" s="6"/>
      <c r="OHW120" s="6"/>
      <c r="OHX120" s="6"/>
      <c r="OHY120" s="6"/>
      <c r="OHZ120" s="6"/>
      <c r="OIA120" s="6"/>
      <c r="OIB120" s="6"/>
      <c r="OIC120" s="6"/>
      <c r="OID120" s="6"/>
      <c r="OIE120" s="6"/>
      <c r="OIF120" s="6"/>
      <c r="OIG120" s="6"/>
      <c r="OIH120" s="6"/>
      <c r="OII120" s="6"/>
      <c r="OIJ120" s="6"/>
      <c r="OIK120" s="6"/>
      <c r="OIL120" s="6"/>
      <c r="OIM120" s="6"/>
      <c r="OIN120" s="6"/>
      <c r="OIO120" s="6"/>
      <c r="OIP120" s="6"/>
      <c r="OIQ120" s="6"/>
      <c r="OIR120" s="6"/>
      <c r="OIS120" s="6"/>
      <c r="OIT120" s="6"/>
      <c r="OIU120" s="6"/>
      <c r="OIV120" s="6"/>
      <c r="OIW120" s="6"/>
      <c r="OIX120" s="6"/>
      <c r="OIY120" s="6"/>
      <c r="OIZ120" s="6"/>
      <c r="OJA120" s="6"/>
      <c r="OJB120" s="6"/>
      <c r="OJC120" s="6"/>
      <c r="OJD120" s="6"/>
      <c r="OJE120" s="6"/>
      <c r="OJF120" s="6"/>
      <c r="OJG120" s="6"/>
      <c r="OJH120" s="6"/>
      <c r="OJI120" s="6"/>
      <c r="OJJ120" s="6"/>
      <c r="OJK120" s="6"/>
      <c r="OJL120" s="6"/>
      <c r="OJM120" s="6"/>
      <c r="OJN120" s="6"/>
      <c r="OJO120" s="6"/>
      <c r="OJP120" s="6"/>
      <c r="OJQ120" s="6"/>
      <c r="OJR120" s="6"/>
      <c r="OJS120" s="6"/>
      <c r="OJT120" s="6"/>
      <c r="OJU120" s="6"/>
      <c r="OJV120" s="6"/>
      <c r="OJW120" s="6"/>
      <c r="OJX120" s="6"/>
      <c r="OJY120" s="6"/>
      <c r="OJZ120" s="6"/>
      <c r="OKA120" s="6"/>
      <c r="OKB120" s="6"/>
      <c r="OKC120" s="6"/>
      <c r="OKD120" s="6"/>
      <c r="OKE120" s="6"/>
      <c r="OKF120" s="6"/>
      <c r="OKG120" s="6"/>
      <c r="OKH120" s="6"/>
      <c r="OKI120" s="6"/>
      <c r="OKJ120" s="6"/>
      <c r="OKK120" s="6"/>
      <c r="OKL120" s="6"/>
      <c r="OKM120" s="6"/>
      <c r="OKN120" s="6"/>
      <c r="OKO120" s="6"/>
      <c r="OKP120" s="6"/>
      <c r="OKQ120" s="6"/>
      <c r="OKR120" s="6"/>
      <c r="OKS120" s="6"/>
      <c r="OKT120" s="6"/>
      <c r="OKU120" s="6"/>
      <c r="OKV120" s="6"/>
      <c r="OKW120" s="6"/>
      <c r="OKX120" s="6"/>
      <c r="OKY120" s="6"/>
      <c r="OKZ120" s="6"/>
      <c r="OLA120" s="6"/>
      <c r="OLB120" s="6"/>
      <c r="OLC120" s="6"/>
      <c r="OLD120" s="6"/>
      <c r="OLE120" s="6"/>
      <c r="OLF120" s="6"/>
      <c r="OLG120" s="6"/>
      <c r="OLH120" s="6"/>
      <c r="OLI120" s="6"/>
      <c r="OLJ120" s="6"/>
      <c r="OLK120" s="6"/>
      <c r="OLL120" s="6"/>
      <c r="OLM120" s="6"/>
      <c r="OLN120" s="6"/>
      <c r="OLO120" s="6"/>
      <c r="OLP120" s="6"/>
      <c r="OLQ120" s="6"/>
      <c r="OLR120" s="6"/>
      <c r="OLS120" s="6"/>
      <c r="OLT120" s="6"/>
      <c r="OLU120" s="6"/>
      <c r="OLV120" s="6"/>
      <c r="OLW120" s="6"/>
      <c r="OLX120" s="6"/>
      <c r="OLY120" s="6"/>
      <c r="OLZ120" s="6"/>
      <c r="OMA120" s="6"/>
      <c r="OMB120" s="6"/>
      <c r="OMC120" s="6"/>
      <c r="OMD120" s="6"/>
      <c r="OME120" s="6"/>
      <c r="OMF120" s="6"/>
      <c r="OMG120" s="6"/>
      <c r="OMH120" s="6"/>
      <c r="OMI120" s="6"/>
      <c r="OMJ120" s="6"/>
      <c r="OMK120" s="6"/>
      <c r="OML120" s="6"/>
      <c r="OMM120" s="6"/>
      <c r="OMN120" s="6"/>
      <c r="OMO120" s="6"/>
      <c r="OMP120" s="6"/>
      <c r="OMQ120" s="6"/>
      <c r="OMR120" s="6"/>
      <c r="OMS120" s="6"/>
      <c r="OMT120" s="6"/>
      <c r="OMU120" s="6"/>
      <c r="OMV120" s="6"/>
      <c r="OMW120" s="6"/>
      <c r="OMX120" s="6"/>
      <c r="OMY120" s="6"/>
      <c r="OMZ120" s="6"/>
      <c r="ONA120" s="6"/>
      <c r="ONB120" s="6"/>
      <c r="ONC120" s="6"/>
      <c r="OND120" s="6"/>
      <c r="ONE120" s="6"/>
      <c r="ONF120" s="6"/>
      <c r="ONG120" s="6"/>
      <c r="ONH120" s="6"/>
      <c r="ONI120" s="6"/>
      <c r="ONJ120" s="6"/>
      <c r="ONK120" s="6"/>
      <c r="ONL120" s="6"/>
      <c r="ONM120" s="6"/>
      <c r="ONN120" s="6"/>
      <c r="ONO120" s="6"/>
      <c r="ONP120" s="6"/>
      <c r="ONQ120" s="6"/>
      <c r="ONR120" s="6"/>
      <c r="ONS120" s="6"/>
      <c r="ONT120" s="6"/>
      <c r="ONU120" s="6"/>
      <c r="ONV120" s="6"/>
      <c r="ONW120" s="6"/>
      <c r="ONX120" s="6"/>
      <c r="ONY120" s="6"/>
      <c r="ONZ120" s="6"/>
      <c r="OOA120" s="6"/>
      <c r="OOB120" s="6"/>
      <c r="OOC120" s="6"/>
      <c r="OOD120" s="6"/>
      <c r="OOE120" s="6"/>
      <c r="OOF120" s="6"/>
      <c r="OOG120" s="6"/>
      <c r="OOH120" s="6"/>
      <c r="OOI120" s="6"/>
      <c r="OOJ120" s="6"/>
      <c r="OOK120" s="6"/>
      <c r="OOL120" s="6"/>
      <c r="OOM120" s="6"/>
      <c r="OON120" s="6"/>
      <c r="OOO120" s="6"/>
      <c r="OOP120" s="6"/>
      <c r="OOQ120" s="6"/>
      <c r="OOR120" s="6"/>
      <c r="OOS120" s="6"/>
      <c r="OOT120" s="6"/>
      <c r="OOU120" s="6"/>
      <c r="OOV120" s="6"/>
      <c r="OOW120" s="6"/>
      <c r="OOX120" s="6"/>
      <c r="OOY120" s="6"/>
      <c r="OOZ120" s="6"/>
      <c r="OPA120" s="6"/>
      <c r="OPB120" s="6"/>
      <c r="OPC120" s="6"/>
      <c r="OPD120" s="6"/>
      <c r="OPE120" s="6"/>
      <c r="OPF120" s="6"/>
      <c r="OPG120" s="6"/>
      <c r="OPH120" s="6"/>
      <c r="OPI120" s="6"/>
      <c r="OPJ120" s="6"/>
      <c r="OPK120" s="6"/>
      <c r="OPL120" s="6"/>
      <c r="OPM120" s="6"/>
      <c r="OPN120" s="6"/>
      <c r="OPO120" s="6"/>
      <c r="OPP120" s="6"/>
      <c r="OPQ120" s="6"/>
      <c r="OPR120" s="6"/>
      <c r="OPS120" s="6"/>
      <c r="OPT120" s="6"/>
      <c r="OPU120" s="6"/>
      <c r="OPV120" s="6"/>
      <c r="OPW120" s="6"/>
      <c r="OPX120" s="6"/>
      <c r="OPY120" s="6"/>
      <c r="OPZ120" s="6"/>
      <c r="OQA120" s="6"/>
      <c r="OQB120" s="6"/>
      <c r="OQC120" s="6"/>
      <c r="OQD120" s="6"/>
      <c r="OQE120" s="6"/>
      <c r="OQF120" s="6"/>
      <c r="OQG120" s="6"/>
      <c r="OQH120" s="6"/>
      <c r="OQI120" s="6"/>
      <c r="OQJ120" s="6"/>
      <c r="OQK120" s="6"/>
      <c r="OQL120" s="6"/>
      <c r="OQM120" s="6"/>
      <c r="OQN120" s="6"/>
      <c r="OQO120" s="6"/>
      <c r="OQP120" s="6"/>
      <c r="OQQ120" s="6"/>
      <c r="OQR120" s="6"/>
      <c r="OQS120" s="6"/>
      <c r="OQT120" s="6"/>
      <c r="OQU120" s="6"/>
      <c r="OQV120" s="6"/>
      <c r="OQW120" s="6"/>
      <c r="OQX120" s="6"/>
      <c r="OQY120" s="6"/>
      <c r="OQZ120" s="6"/>
      <c r="ORA120" s="6"/>
      <c r="ORB120" s="6"/>
      <c r="ORC120" s="6"/>
      <c r="ORD120" s="6"/>
      <c r="ORE120" s="6"/>
      <c r="ORF120" s="6"/>
      <c r="ORG120" s="6"/>
      <c r="ORH120" s="6"/>
      <c r="ORI120" s="6"/>
      <c r="ORJ120" s="6"/>
      <c r="ORK120" s="6"/>
      <c r="ORL120" s="6"/>
      <c r="ORM120" s="6"/>
      <c r="ORN120" s="6"/>
      <c r="ORO120" s="6"/>
      <c r="ORP120" s="6"/>
      <c r="ORQ120" s="6"/>
      <c r="ORR120" s="6"/>
      <c r="ORS120" s="6"/>
      <c r="ORT120" s="6"/>
      <c r="ORU120" s="6"/>
      <c r="ORV120" s="6"/>
      <c r="ORW120" s="6"/>
      <c r="ORX120" s="6"/>
      <c r="ORY120" s="6"/>
      <c r="ORZ120" s="6"/>
      <c r="OSA120" s="6"/>
      <c r="OSB120" s="6"/>
      <c r="OSC120" s="6"/>
      <c r="OSD120" s="6"/>
      <c r="OSE120" s="6"/>
      <c r="OSF120" s="6"/>
      <c r="OSG120" s="6"/>
      <c r="OSH120" s="6"/>
      <c r="OSI120" s="6"/>
      <c r="OSJ120" s="6"/>
      <c r="OSK120" s="6"/>
      <c r="OSL120" s="6"/>
      <c r="OSM120" s="6"/>
      <c r="OSN120" s="6"/>
      <c r="OSO120" s="6"/>
      <c r="OSP120" s="6"/>
      <c r="OSQ120" s="6"/>
      <c r="OSR120" s="6"/>
      <c r="OSS120" s="6"/>
      <c r="OST120" s="6"/>
      <c r="OSU120" s="6"/>
      <c r="OSV120" s="6"/>
      <c r="OSW120" s="6"/>
      <c r="OSX120" s="6"/>
      <c r="OSY120" s="6"/>
      <c r="OSZ120" s="6"/>
      <c r="OTA120" s="6"/>
      <c r="OTB120" s="6"/>
      <c r="OTC120" s="6"/>
      <c r="OTD120" s="6"/>
      <c r="OTE120" s="6"/>
      <c r="OTF120" s="6"/>
      <c r="OTG120" s="6"/>
      <c r="OTH120" s="6"/>
      <c r="OTI120" s="6"/>
      <c r="OTJ120" s="6"/>
      <c r="OTK120" s="6"/>
      <c r="OTL120" s="6"/>
      <c r="OTM120" s="6"/>
      <c r="OTN120" s="6"/>
      <c r="OTO120" s="6"/>
      <c r="OTP120" s="6"/>
      <c r="OTQ120" s="6"/>
      <c r="OTR120" s="6"/>
      <c r="OTS120" s="6"/>
      <c r="OTT120" s="6"/>
      <c r="OTU120" s="6"/>
      <c r="OTV120" s="6"/>
      <c r="OTW120" s="6"/>
      <c r="OTX120" s="6"/>
      <c r="OTY120" s="6"/>
      <c r="OTZ120" s="6"/>
      <c r="OUA120" s="6"/>
      <c r="OUB120" s="6"/>
      <c r="OUC120" s="6"/>
      <c r="OUD120" s="6"/>
      <c r="OUE120" s="6"/>
      <c r="OUF120" s="6"/>
      <c r="OUG120" s="6"/>
      <c r="OUH120" s="6"/>
      <c r="OUI120" s="6"/>
      <c r="OUJ120" s="6"/>
      <c r="OUK120" s="6"/>
      <c r="OUL120" s="6"/>
      <c r="OUM120" s="6"/>
      <c r="OUN120" s="6"/>
      <c r="OUO120" s="6"/>
      <c r="OUP120" s="6"/>
      <c r="OUQ120" s="6"/>
      <c r="OUR120" s="6"/>
      <c r="OUS120" s="6"/>
      <c r="OUT120" s="6"/>
      <c r="OUU120" s="6"/>
      <c r="OUV120" s="6"/>
      <c r="OUW120" s="6"/>
      <c r="OUX120" s="6"/>
      <c r="OUY120" s="6"/>
      <c r="OUZ120" s="6"/>
      <c r="OVA120" s="6"/>
      <c r="OVB120" s="6"/>
      <c r="OVC120" s="6"/>
      <c r="OVD120" s="6"/>
      <c r="OVE120" s="6"/>
      <c r="OVF120" s="6"/>
      <c r="OVG120" s="6"/>
      <c r="OVH120" s="6"/>
      <c r="OVI120" s="6"/>
      <c r="OVJ120" s="6"/>
      <c r="OVK120" s="6"/>
      <c r="OVL120" s="6"/>
      <c r="OVM120" s="6"/>
      <c r="OVN120" s="6"/>
      <c r="OVO120" s="6"/>
      <c r="OVP120" s="6"/>
      <c r="OVQ120" s="6"/>
      <c r="OVR120" s="6"/>
      <c r="OVS120" s="6"/>
      <c r="OVT120" s="6"/>
      <c r="OVU120" s="6"/>
      <c r="OVV120" s="6"/>
      <c r="OVW120" s="6"/>
      <c r="OVX120" s="6"/>
      <c r="OVY120" s="6"/>
      <c r="OVZ120" s="6"/>
      <c r="OWA120" s="6"/>
      <c r="OWB120" s="6"/>
      <c r="OWC120" s="6"/>
      <c r="OWD120" s="6"/>
      <c r="OWE120" s="6"/>
      <c r="OWF120" s="6"/>
      <c r="OWG120" s="6"/>
      <c r="OWH120" s="6"/>
      <c r="OWI120" s="6"/>
      <c r="OWJ120" s="6"/>
      <c r="OWK120" s="6"/>
      <c r="OWL120" s="6"/>
      <c r="OWM120" s="6"/>
      <c r="OWN120" s="6"/>
      <c r="OWO120" s="6"/>
      <c r="OWP120" s="6"/>
      <c r="OWQ120" s="6"/>
      <c r="OWR120" s="6"/>
      <c r="OWS120" s="6"/>
      <c r="OWT120" s="6"/>
      <c r="OWU120" s="6"/>
      <c r="OWV120" s="6"/>
      <c r="OWW120" s="6"/>
      <c r="OWX120" s="6"/>
      <c r="OWY120" s="6"/>
      <c r="OWZ120" s="6"/>
      <c r="OXA120" s="6"/>
      <c r="OXB120" s="6"/>
      <c r="OXC120" s="6"/>
      <c r="OXD120" s="6"/>
      <c r="OXE120" s="6"/>
      <c r="OXF120" s="6"/>
      <c r="OXG120" s="6"/>
      <c r="OXH120" s="6"/>
      <c r="OXI120" s="6"/>
      <c r="OXJ120" s="6"/>
      <c r="OXK120" s="6"/>
      <c r="OXL120" s="6"/>
      <c r="OXM120" s="6"/>
      <c r="OXN120" s="6"/>
      <c r="OXO120" s="6"/>
      <c r="OXP120" s="6"/>
      <c r="OXQ120" s="6"/>
      <c r="OXR120" s="6"/>
      <c r="OXS120" s="6"/>
      <c r="OXT120" s="6"/>
      <c r="OXU120" s="6"/>
      <c r="OXV120" s="6"/>
      <c r="OXW120" s="6"/>
      <c r="OXX120" s="6"/>
      <c r="OXY120" s="6"/>
      <c r="OXZ120" s="6"/>
      <c r="OYA120" s="6"/>
      <c r="OYB120" s="6"/>
      <c r="OYC120" s="6"/>
      <c r="OYD120" s="6"/>
      <c r="OYE120" s="6"/>
      <c r="OYF120" s="6"/>
      <c r="OYG120" s="6"/>
      <c r="OYH120" s="6"/>
      <c r="OYI120" s="6"/>
      <c r="OYJ120" s="6"/>
      <c r="OYK120" s="6"/>
      <c r="OYL120" s="6"/>
      <c r="OYM120" s="6"/>
      <c r="OYN120" s="6"/>
      <c r="OYO120" s="6"/>
      <c r="OYP120" s="6"/>
      <c r="OYQ120" s="6"/>
      <c r="OYR120" s="6"/>
      <c r="OYS120" s="6"/>
      <c r="OYT120" s="6"/>
      <c r="OYU120" s="6"/>
      <c r="OYV120" s="6"/>
      <c r="OYW120" s="6"/>
      <c r="OYX120" s="6"/>
      <c r="OYY120" s="6"/>
      <c r="OYZ120" s="6"/>
      <c r="OZA120" s="6"/>
      <c r="OZB120" s="6"/>
      <c r="OZC120" s="6"/>
      <c r="OZD120" s="6"/>
      <c r="OZE120" s="6"/>
      <c r="OZF120" s="6"/>
      <c r="OZG120" s="6"/>
      <c r="OZH120" s="6"/>
      <c r="OZI120" s="6"/>
      <c r="OZJ120" s="6"/>
      <c r="OZK120" s="6"/>
      <c r="OZL120" s="6"/>
      <c r="OZM120" s="6"/>
      <c r="OZN120" s="6"/>
      <c r="OZO120" s="6"/>
      <c r="OZP120" s="6"/>
      <c r="OZQ120" s="6"/>
      <c r="OZR120" s="6"/>
      <c r="OZS120" s="6"/>
      <c r="OZT120" s="6"/>
      <c r="OZU120" s="6"/>
      <c r="OZV120" s="6"/>
      <c r="OZW120" s="6"/>
      <c r="OZX120" s="6"/>
      <c r="OZY120" s="6"/>
      <c r="OZZ120" s="6"/>
      <c r="PAA120" s="6"/>
      <c r="PAB120" s="6"/>
      <c r="PAC120" s="6"/>
      <c r="PAD120" s="6"/>
      <c r="PAE120" s="6"/>
      <c r="PAF120" s="6"/>
      <c r="PAG120" s="6"/>
      <c r="PAH120" s="6"/>
      <c r="PAI120" s="6"/>
      <c r="PAJ120" s="6"/>
      <c r="PAK120" s="6"/>
      <c r="PAL120" s="6"/>
      <c r="PAM120" s="6"/>
      <c r="PAN120" s="6"/>
      <c r="PAO120" s="6"/>
      <c r="PAP120" s="6"/>
      <c r="PAQ120" s="6"/>
      <c r="PAR120" s="6"/>
      <c r="PAS120" s="6"/>
      <c r="PAT120" s="6"/>
      <c r="PAU120" s="6"/>
      <c r="PAV120" s="6"/>
      <c r="PAW120" s="6"/>
      <c r="PAX120" s="6"/>
      <c r="PAY120" s="6"/>
      <c r="PAZ120" s="6"/>
      <c r="PBA120" s="6"/>
      <c r="PBB120" s="6"/>
      <c r="PBC120" s="6"/>
      <c r="PBD120" s="6"/>
      <c r="PBE120" s="6"/>
      <c r="PBF120" s="6"/>
      <c r="PBG120" s="6"/>
      <c r="PBH120" s="6"/>
      <c r="PBI120" s="6"/>
      <c r="PBJ120" s="6"/>
      <c r="PBK120" s="6"/>
      <c r="PBL120" s="6"/>
      <c r="PBM120" s="6"/>
      <c r="PBN120" s="6"/>
      <c r="PBO120" s="6"/>
      <c r="PBP120" s="6"/>
      <c r="PBQ120" s="6"/>
      <c r="PBR120" s="6"/>
      <c r="PBS120" s="6"/>
      <c r="PBT120" s="6"/>
      <c r="PBU120" s="6"/>
      <c r="PBV120" s="6"/>
      <c r="PBW120" s="6"/>
      <c r="PBX120" s="6"/>
      <c r="PBY120" s="6"/>
      <c r="PBZ120" s="6"/>
      <c r="PCA120" s="6"/>
      <c r="PCB120" s="6"/>
      <c r="PCC120" s="6"/>
      <c r="PCD120" s="6"/>
      <c r="PCE120" s="6"/>
      <c r="PCF120" s="6"/>
      <c r="PCG120" s="6"/>
      <c r="PCH120" s="6"/>
      <c r="PCI120" s="6"/>
      <c r="PCJ120" s="6"/>
      <c r="PCK120" s="6"/>
      <c r="PCL120" s="6"/>
      <c r="PCM120" s="6"/>
      <c r="PCN120" s="6"/>
      <c r="PCO120" s="6"/>
      <c r="PCP120" s="6"/>
      <c r="PCQ120" s="6"/>
      <c r="PCR120" s="6"/>
      <c r="PCS120" s="6"/>
      <c r="PCT120" s="6"/>
      <c r="PCU120" s="6"/>
      <c r="PCV120" s="6"/>
      <c r="PCW120" s="6"/>
      <c r="PCX120" s="6"/>
      <c r="PCY120" s="6"/>
      <c r="PCZ120" s="6"/>
      <c r="PDA120" s="6"/>
      <c r="PDB120" s="6"/>
      <c r="PDC120" s="6"/>
      <c r="PDD120" s="6"/>
      <c r="PDE120" s="6"/>
      <c r="PDF120" s="6"/>
      <c r="PDG120" s="6"/>
      <c r="PDH120" s="6"/>
      <c r="PDI120" s="6"/>
      <c r="PDJ120" s="6"/>
      <c r="PDK120" s="6"/>
      <c r="PDL120" s="6"/>
      <c r="PDM120" s="6"/>
      <c r="PDN120" s="6"/>
      <c r="PDO120" s="6"/>
      <c r="PDP120" s="6"/>
      <c r="PDQ120" s="6"/>
      <c r="PDR120" s="6"/>
      <c r="PDS120" s="6"/>
      <c r="PDT120" s="6"/>
      <c r="PDU120" s="6"/>
      <c r="PDV120" s="6"/>
      <c r="PDW120" s="6"/>
      <c r="PDX120" s="6"/>
      <c r="PDY120" s="6"/>
      <c r="PDZ120" s="6"/>
      <c r="PEA120" s="6"/>
      <c r="PEB120" s="6"/>
      <c r="PEC120" s="6"/>
      <c r="PED120" s="6"/>
      <c r="PEE120" s="6"/>
      <c r="PEF120" s="6"/>
      <c r="PEG120" s="6"/>
      <c r="PEH120" s="6"/>
      <c r="PEI120" s="6"/>
      <c r="PEJ120" s="6"/>
      <c r="PEK120" s="6"/>
      <c r="PEL120" s="6"/>
      <c r="PEM120" s="6"/>
      <c r="PEN120" s="6"/>
      <c r="PEO120" s="6"/>
      <c r="PEP120" s="6"/>
      <c r="PEQ120" s="6"/>
      <c r="PER120" s="6"/>
      <c r="PES120" s="6"/>
      <c r="PET120" s="6"/>
      <c r="PEU120" s="6"/>
      <c r="PEV120" s="6"/>
      <c r="PEW120" s="6"/>
      <c r="PEX120" s="6"/>
      <c r="PEY120" s="6"/>
      <c r="PEZ120" s="6"/>
      <c r="PFA120" s="6"/>
      <c r="PFB120" s="6"/>
      <c r="PFC120" s="6"/>
      <c r="PFD120" s="6"/>
      <c r="PFE120" s="6"/>
      <c r="PFF120" s="6"/>
      <c r="PFG120" s="6"/>
      <c r="PFH120" s="6"/>
      <c r="PFI120" s="6"/>
      <c r="PFJ120" s="6"/>
      <c r="PFK120" s="6"/>
      <c r="PFL120" s="6"/>
      <c r="PFM120" s="6"/>
      <c r="PFN120" s="6"/>
      <c r="PFO120" s="6"/>
      <c r="PFP120" s="6"/>
      <c r="PFQ120" s="6"/>
      <c r="PFR120" s="6"/>
      <c r="PFS120" s="6"/>
      <c r="PFT120" s="6"/>
      <c r="PFU120" s="6"/>
      <c r="PFV120" s="6"/>
      <c r="PFW120" s="6"/>
      <c r="PFX120" s="6"/>
      <c r="PFY120" s="6"/>
      <c r="PFZ120" s="6"/>
      <c r="PGA120" s="6"/>
      <c r="PGB120" s="6"/>
      <c r="PGC120" s="6"/>
      <c r="PGD120" s="6"/>
      <c r="PGE120" s="6"/>
      <c r="PGF120" s="6"/>
      <c r="PGG120" s="6"/>
      <c r="PGH120" s="6"/>
      <c r="PGI120" s="6"/>
      <c r="PGJ120" s="6"/>
      <c r="PGK120" s="6"/>
      <c r="PGL120" s="6"/>
      <c r="PGM120" s="6"/>
      <c r="PGN120" s="6"/>
      <c r="PGO120" s="6"/>
      <c r="PGP120" s="6"/>
      <c r="PGQ120" s="6"/>
      <c r="PGR120" s="6"/>
      <c r="PGS120" s="6"/>
      <c r="PGT120" s="6"/>
      <c r="PGU120" s="6"/>
      <c r="PGV120" s="6"/>
      <c r="PGW120" s="6"/>
      <c r="PGX120" s="6"/>
      <c r="PGY120" s="6"/>
      <c r="PGZ120" s="6"/>
      <c r="PHA120" s="6"/>
      <c r="PHB120" s="6"/>
      <c r="PHC120" s="6"/>
      <c r="PHD120" s="6"/>
      <c r="PHE120" s="6"/>
      <c r="PHF120" s="6"/>
      <c r="PHG120" s="6"/>
      <c r="PHH120" s="6"/>
      <c r="PHI120" s="6"/>
      <c r="PHJ120" s="6"/>
      <c r="PHK120" s="6"/>
      <c r="PHL120" s="6"/>
      <c r="PHM120" s="6"/>
      <c r="PHN120" s="6"/>
      <c r="PHO120" s="6"/>
      <c r="PHP120" s="6"/>
      <c r="PHQ120" s="6"/>
      <c r="PHR120" s="6"/>
      <c r="PHS120" s="6"/>
      <c r="PHT120" s="6"/>
      <c r="PHU120" s="6"/>
      <c r="PHV120" s="6"/>
      <c r="PHW120" s="6"/>
      <c r="PHX120" s="6"/>
      <c r="PHY120" s="6"/>
      <c r="PHZ120" s="6"/>
      <c r="PIA120" s="6"/>
      <c r="PIB120" s="6"/>
      <c r="PIC120" s="6"/>
      <c r="PID120" s="6"/>
      <c r="PIE120" s="6"/>
      <c r="PIF120" s="6"/>
      <c r="PIG120" s="6"/>
      <c r="PIH120" s="6"/>
      <c r="PII120" s="6"/>
      <c r="PIJ120" s="6"/>
      <c r="PIK120" s="6"/>
      <c r="PIL120" s="6"/>
      <c r="PIM120" s="6"/>
      <c r="PIN120" s="6"/>
      <c r="PIO120" s="6"/>
      <c r="PIP120" s="6"/>
      <c r="PIQ120" s="6"/>
      <c r="PIR120" s="6"/>
      <c r="PIS120" s="6"/>
      <c r="PIT120" s="6"/>
      <c r="PIU120" s="6"/>
      <c r="PIV120" s="6"/>
      <c r="PIW120" s="6"/>
      <c r="PIX120" s="6"/>
      <c r="PIY120" s="6"/>
      <c r="PIZ120" s="6"/>
      <c r="PJA120" s="6"/>
      <c r="PJB120" s="6"/>
      <c r="PJC120" s="6"/>
      <c r="PJD120" s="6"/>
      <c r="PJE120" s="6"/>
      <c r="PJF120" s="6"/>
      <c r="PJG120" s="6"/>
      <c r="PJH120" s="6"/>
      <c r="PJI120" s="6"/>
      <c r="PJJ120" s="6"/>
      <c r="PJK120" s="6"/>
      <c r="PJL120" s="6"/>
      <c r="PJM120" s="6"/>
      <c r="PJN120" s="6"/>
      <c r="PJO120" s="6"/>
      <c r="PJP120" s="6"/>
      <c r="PJQ120" s="6"/>
      <c r="PJR120" s="6"/>
      <c r="PJS120" s="6"/>
      <c r="PJT120" s="6"/>
      <c r="PJU120" s="6"/>
      <c r="PJV120" s="6"/>
      <c r="PJW120" s="6"/>
      <c r="PJX120" s="6"/>
      <c r="PJY120" s="6"/>
      <c r="PJZ120" s="6"/>
      <c r="PKA120" s="6"/>
      <c r="PKB120" s="6"/>
      <c r="PKC120" s="6"/>
      <c r="PKD120" s="6"/>
      <c r="PKE120" s="6"/>
      <c r="PKF120" s="6"/>
      <c r="PKG120" s="6"/>
      <c r="PKH120" s="6"/>
      <c r="PKI120" s="6"/>
      <c r="PKJ120" s="6"/>
      <c r="PKK120" s="6"/>
      <c r="PKL120" s="6"/>
      <c r="PKM120" s="6"/>
      <c r="PKN120" s="6"/>
      <c r="PKO120" s="6"/>
      <c r="PKP120" s="6"/>
      <c r="PKQ120" s="6"/>
      <c r="PKR120" s="6"/>
      <c r="PKS120" s="6"/>
      <c r="PKT120" s="6"/>
      <c r="PKU120" s="6"/>
      <c r="PKV120" s="6"/>
      <c r="PKW120" s="6"/>
      <c r="PKX120" s="6"/>
      <c r="PKY120" s="6"/>
      <c r="PKZ120" s="6"/>
      <c r="PLA120" s="6"/>
      <c r="PLB120" s="6"/>
      <c r="PLC120" s="6"/>
      <c r="PLD120" s="6"/>
      <c r="PLE120" s="6"/>
      <c r="PLF120" s="6"/>
      <c r="PLG120" s="6"/>
      <c r="PLH120" s="6"/>
      <c r="PLI120" s="6"/>
      <c r="PLJ120" s="6"/>
      <c r="PLK120" s="6"/>
      <c r="PLL120" s="6"/>
      <c r="PLM120" s="6"/>
      <c r="PLN120" s="6"/>
      <c r="PLO120" s="6"/>
      <c r="PLP120" s="6"/>
      <c r="PLQ120" s="6"/>
      <c r="PLR120" s="6"/>
      <c r="PLS120" s="6"/>
      <c r="PLT120" s="6"/>
      <c r="PLU120" s="6"/>
      <c r="PLV120" s="6"/>
      <c r="PLW120" s="6"/>
      <c r="PLX120" s="6"/>
      <c r="PLY120" s="6"/>
      <c r="PLZ120" s="6"/>
      <c r="PMA120" s="6"/>
      <c r="PMB120" s="6"/>
      <c r="PMC120" s="6"/>
      <c r="PMD120" s="6"/>
      <c r="PME120" s="6"/>
      <c r="PMF120" s="6"/>
      <c r="PMG120" s="6"/>
      <c r="PMH120" s="6"/>
      <c r="PMI120" s="6"/>
      <c r="PMJ120" s="6"/>
      <c r="PMK120" s="6"/>
      <c r="PML120" s="6"/>
      <c r="PMM120" s="6"/>
      <c r="PMN120" s="6"/>
      <c r="PMO120" s="6"/>
      <c r="PMP120" s="6"/>
      <c r="PMQ120" s="6"/>
      <c r="PMR120" s="6"/>
      <c r="PMS120" s="6"/>
      <c r="PMT120" s="6"/>
      <c r="PMU120" s="6"/>
      <c r="PMV120" s="6"/>
      <c r="PMW120" s="6"/>
      <c r="PMX120" s="6"/>
      <c r="PMY120" s="6"/>
      <c r="PMZ120" s="6"/>
      <c r="PNA120" s="6"/>
      <c r="PNB120" s="6"/>
      <c r="PNC120" s="6"/>
      <c r="PND120" s="6"/>
      <c r="PNE120" s="6"/>
      <c r="PNF120" s="6"/>
      <c r="PNG120" s="6"/>
      <c r="PNH120" s="6"/>
      <c r="PNI120" s="6"/>
      <c r="PNJ120" s="6"/>
      <c r="PNK120" s="6"/>
      <c r="PNL120" s="6"/>
      <c r="PNM120" s="6"/>
      <c r="PNN120" s="6"/>
      <c r="PNO120" s="6"/>
      <c r="PNP120" s="6"/>
      <c r="PNQ120" s="6"/>
      <c r="PNR120" s="6"/>
      <c r="PNS120" s="6"/>
      <c r="PNT120" s="6"/>
      <c r="PNU120" s="6"/>
      <c r="PNV120" s="6"/>
      <c r="PNW120" s="6"/>
      <c r="PNX120" s="6"/>
      <c r="PNY120" s="6"/>
      <c r="PNZ120" s="6"/>
      <c r="POA120" s="6"/>
      <c r="POB120" s="6"/>
      <c r="POC120" s="6"/>
      <c r="POD120" s="6"/>
      <c r="POE120" s="6"/>
      <c r="POF120" s="6"/>
      <c r="POG120" s="6"/>
      <c r="POH120" s="6"/>
      <c r="POI120" s="6"/>
      <c r="POJ120" s="6"/>
      <c r="POK120" s="6"/>
      <c r="POL120" s="6"/>
      <c r="POM120" s="6"/>
      <c r="PON120" s="6"/>
      <c r="POO120" s="6"/>
      <c r="POP120" s="6"/>
      <c r="POQ120" s="6"/>
      <c r="POR120" s="6"/>
      <c r="POS120" s="6"/>
      <c r="POT120" s="6"/>
      <c r="POU120" s="6"/>
      <c r="POV120" s="6"/>
      <c r="POW120" s="6"/>
      <c r="POX120" s="6"/>
      <c r="POY120" s="6"/>
      <c r="POZ120" s="6"/>
      <c r="PPA120" s="6"/>
      <c r="PPB120" s="6"/>
      <c r="PPC120" s="6"/>
      <c r="PPD120" s="6"/>
      <c r="PPE120" s="6"/>
      <c r="PPF120" s="6"/>
      <c r="PPG120" s="6"/>
      <c r="PPH120" s="6"/>
      <c r="PPI120" s="6"/>
      <c r="PPJ120" s="6"/>
      <c r="PPK120" s="6"/>
      <c r="PPL120" s="6"/>
      <c r="PPM120" s="6"/>
      <c r="PPN120" s="6"/>
      <c r="PPO120" s="6"/>
      <c r="PPP120" s="6"/>
      <c r="PPQ120" s="6"/>
      <c r="PPR120" s="6"/>
      <c r="PPS120" s="6"/>
      <c r="PPT120" s="6"/>
      <c r="PPU120" s="6"/>
      <c r="PPV120" s="6"/>
      <c r="PPW120" s="6"/>
      <c r="PPX120" s="6"/>
      <c r="PPY120" s="6"/>
      <c r="PPZ120" s="6"/>
      <c r="PQA120" s="6"/>
      <c r="PQB120" s="6"/>
      <c r="PQC120" s="6"/>
      <c r="PQD120" s="6"/>
      <c r="PQE120" s="6"/>
      <c r="PQF120" s="6"/>
      <c r="PQG120" s="6"/>
      <c r="PQH120" s="6"/>
      <c r="PQI120" s="6"/>
      <c r="PQJ120" s="6"/>
      <c r="PQK120" s="6"/>
      <c r="PQL120" s="6"/>
      <c r="PQM120" s="6"/>
      <c r="PQN120" s="6"/>
      <c r="PQO120" s="6"/>
      <c r="PQP120" s="6"/>
      <c r="PQQ120" s="6"/>
      <c r="PQR120" s="6"/>
      <c r="PQS120" s="6"/>
      <c r="PQT120" s="6"/>
      <c r="PQU120" s="6"/>
      <c r="PQV120" s="6"/>
      <c r="PQW120" s="6"/>
      <c r="PQX120" s="6"/>
      <c r="PQY120" s="6"/>
      <c r="PQZ120" s="6"/>
      <c r="PRA120" s="6"/>
      <c r="PRB120" s="6"/>
      <c r="PRC120" s="6"/>
      <c r="PRD120" s="6"/>
      <c r="PRE120" s="6"/>
      <c r="PRF120" s="6"/>
      <c r="PRG120" s="6"/>
      <c r="PRH120" s="6"/>
      <c r="PRI120" s="6"/>
      <c r="PRJ120" s="6"/>
      <c r="PRK120" s="6"/>
      <c r="PRL120" s="6"/>
      <c r="PRM120" s="6"/>
      <c r="PRN120" s="6"/>
      <c r="PRO120" s="6"/>
      <c r="PRP120" s="6"/>
      <c r="PRQ120" s="6"/>
      <c r="PRR120" s="6"/>
      <c r="PRS120" s="6"/>
      <c r="PRT120" s="6"/>
      <c r="PRU120" s="6"/>
      <c r="PRV120" s="6"/>
      <c r="PRW120" s="6"/>
      <c r="PRX120" s="6"/>
      <c r="PRY120" s="6"/>
      <c r="PRZ120" s="6"/>
      <c r="PSA120" s="6"/>
      <c r="PSB120" s="6"/>
      <c r="PSC120" s="6"/>
      <c r="PSD120" s="6"/>
      <c r="PSE120" s="6"/>
      <c r="PSF120" s="6"/>
      <c r="PSG120" s="6"/>
      <c r="PSH120" s="6"/>
      <c r="PSI120" s="6"/>
      <c r="PSJ120" s="6"/>
      <c r="PSK120" s="6"/>
      <c r="PSL120" s="6"/>
      <c r="PSM120" s="6"/>
      <c r="PSN120" s="6"/>
      <c r="PSO120" s="6"/>
      <c r="PSP120" s="6"/>
      <c r="PSQ120" s="6"/>
      <c r="PSR120" s="6"/>
      <c r="PSS120" s="6"/>
      <c r="PST120" s="6"/>
      <c r="PSU120" s="6"/>
      <c r="PSV120" s="6"/>
      <c r="PSW120" s="6"/>
      <c r="PSX120" s="6"/>
      <c r="PSY120" s="6"/>
      <c r="PSZ120" s="6"/>
      <c r="PTA120" s="6"/>
      <c r="PTB120" s="6"/>
      <c r="PTC120" s="6"/>
      <c r="PTD120" s="6"/>
      <c r="PTE120" s="6"/>
      <c r="PTF120" s="6"/>
      <c r="PTG120" s="6"/>
      <c r="PTH120" s="6"/>
      <c r="PTI120" s="6"/>
      <c r="PTJ120" s="6"/>
      <c r="PTK120" s="6"/>
      <c r="PTL120" s="6"/>
      <c r="PTM120" s="6"/>
      <c r="PTN120" s="6"/>
      <c r="PTO120" s="6"/>
      <c r="PTP120" s="6"/>
      <c r="PTQ120" s="6"/>
      <c r="PTR120" s="6"/>
      <c r="PTS120" s="6"/>
      <c r="PTT120" s="6"/>
      <c r="PTU120" s="6"/>
      <c r="PTV120" s="6"/>
      <c r="PTW120" s="6"/>
      <c r="PTX120" s="6"/>
      <c r="PTY120" s="6"/>
      <c r="PTZ120" s="6"/>
      <c r="PUA120" s="6"/>
      <c r="PUB120" s="6"/>
      <c r="PUC120" s="6"/>
      <c r="PUD120" s="6"/>
      <c r="PUE120" s="6"/>
      <c r="PUF120" s="6"/>
      <c r="PUG120" s="6"/>
      <c r="PUH120" s="6"/>
      <c r="PUI120" s="6"/>
      <c r="PUJ120" s="6"/>
      <c r="PUK120" s="6"/>
      <c r="PUL120" s="6"/>
      <c r="PUM120" s="6"/>
      <c r="PUN120" s="6"/>
      <c r="PUO120" s="6"/>
      <c r="PUP120" s="6"/>
      <c r="PUQ120" s="6"/>
      <c r="PUR120" s="6"/>
      <c r="PUS120" s="6"/>
      <c r="PUT120" s="6"/>
      <c r="PUU120" s="6"/>
      <c r="PUV120" s="6"/>
      <c r="PUW120" s="6"/>
      <c r="PUX120" s="6"/>
      <c r="PUY120" s="6"/>
      <c r="PUZ120" s="6"/>
      <c r="PVA120" s="6"/>
      <c r="PVB120" s="6"/>
      <c r="PVC120" s="6"/>
      <c r="PVD120" s="6"/>
      <c r="PVE120" s="6"/>
      <c r="PVF120" s="6"/>
      <c r="PVG120" s="6"/>
      <c r="PVH120" s="6"/>
      <c r="PVI120" s="6"/>
      <c r="PVJ120" s="6"/>
      <c r="PVK120" s="6"/>
      <c r="PVL120" s="6"/>
      <c r="PVM120" s="6"/>
      <c r="PVN120" s="6"/>
      <c r="PVO120" s="6"/>
      <c r="PVP120" s="6"/>
      <c r="PVQ120" s="6"/>
      <c r="PVR120" s="6"/>
      <c r="PVS120" s="6"/>
      <c r="PVT120" s="6"/>
      <c r="PVU120" s="6"/>
      <c r="PVV120" s="6"/>
      <c r="PVW120" s="6"/>
      <c r="PVX120" s="6"/>
      <c r="PVY120" s="6"/>
      <c r="PVZ120" s="6"/>
      <c r="PWA120" s="6"/>
      <c r="PWB120" s="6"/>
      <c r="PWC120" s="6"/>
      <c r="PWD120" s="6"/>
      <c r="PWE120" s="6"/>
      <c r="PWF120" s="6"/>
      <c r="PWG120" s="6"/>
      <c r="PWH120" s="6"/>
      <c r="PWI120" s="6"/>
      <c r="PWJ120" s="6"/>
      <c r="PWK120" s="6"/>
      <c r="PWL120" s="6"/>
      <c r="PWM120" s="6"/>
      <c r="PWN120" s="6"/>
      <c r="PWO120" s="6"/>
      <c r="PWP120" s="6"/>
      <c r="PWQ120" s="6"/>
      <c r="PWR120" s="6"/>
      <c r="PWS120" s="6"/>
      <c r="PWT120" s="6"/>
      <c r="PWU120" s="6"/>
      <c r="PWV120" s="6"/>
      <c r="PWW120" s="6"/>
      <c r="PWX120" s="6"/>
      <c r="PWY120" s="6"/>
      <c r="PWZ120" s="6"/>
      <c r="PXA120" s="6"/>
      <c r="PXB120" s="6"/>
      <c r="PXC120" s="6"/>
      <c r="PXD120" s="6"/>
      <c r="PXE120" s="6"/>
      <c r="PXF120" s="6"/>
      <c r="PXG120" s="6"/>
      <c r="PXH120" s="6"/>
      <c r="PXI120" s="6"/>
      <c r="PXJ120" s="6"/>
      <c r="PXK120" s="6"/>
      <c r="PXL120" s="6"/>
      <c r="PXM120" s="6"/>
      <c r="PXN120" s="6"/>
      <c r="PXO120" s="6"/>
      <c r="PXP120" s="6"/>
      <c r="PXQ120" s="6"/>
      <c r="PXR120" s="6"/>
      <c r="PXS120" s="6"/>
      <c r="PXT120" s="6"/>
      <c r="PXU120" s="6"/>
      <c r="PXV120" s="6"/>
      <c r="PXW120" s="6"/>
      <c r="PXX120" s="6"/>
      <c r="PXY120" s="6"/>
      <c r="PXZ120" s="6"/>
      <c r="PYA120" s="6"/>
      <c r="PYB120" s="6"/>
      <c r="PYC120" s="6"/>
      <c r="PYD120" s="6"/>
      <c r="PYE120" s="6"/>
      <c r="PYF120" s="6"/>
      <c r="PYG120" s="6"/>
      <c r="PYH120" s="6"/>
      <c r="PYI120" s="6"/>
      <c r="PYJ120" s="6"/>
      <c r="PYK120" s="6"/>
      <c r="PYL120" s="6"/>
      <c r="PYM120" s="6"/>
      <c r="PYN120" s="6"/>
      <c r="PYO120" s="6"/>
      <c r="PYP120" s="6"/>
      <c r="PYQ120" s="6"/>
      <c r="PYR120" s="6"/>
      <c r="PYS120" s="6"/>
      <c r="PYT120" s="6"/>
      <c r="PYU120" s="6"/>
      <c r="PYV120" s="6"/>
      <c r="PYW120" s="6"/>
      <c r="PYX120" s="6"/>
      <c r="PYY120" s="6"/>
      <c r="PYZ120" s="6"/>
      <c r="PZA120" s="6"/>
      <c r="PZB120" s="6"/>
      <c r="PZC120" s="6"/>
      <c r="PZD120" s="6"/>
      <c r="PZE120" s="6"/>
      <c r="PZF120" s="6"/>
      <c r="PZG120" s="6"/>
      <c r="PZH120" s="6"/>
      <c r="PZI120" s="6"/>
      <c r="PZJ120" s="6"/>
      <c r="PZK120" s="6"/>
      <c r="PZL120" s="6"/>
      <c r="PZM120" s="6"/>
      <c r="PZN120" s="6"/>
      <c r="PZO120" s="6"/>
      <c r="PZP120" s="6"/>
      <c r="PZQ120" s="6"/>
      <c r="PZR120" s="6"/>
      <c r="PZS120" s="6"/>
      <c r="PZT120" s="6"/>
      <c r="PZU120" s="6"/>
      <c r="PZV120" s="6"/>
      <c r="PZW120" s="6"/>
      <c r="PZX120" s="6"/>
      <c r="PZY120" s="6"/>
      <c r="PZZ120" s="6"/>
      <c r="QAA120" s="6"/>
      <c r="QAB120" s="6"/>
      <c r="QAC120" s="6"/>
      <c r="QAD120" s="6"/>
      <c r="QAE120" s="6"/>
      <c r="QAF120" s="6"/>
      <c r="QAG120" s="6"/>
      <c r="QAH120" s="6"/>
      <c r="QAI120" s="6"/>
      <c r="QAJ120" s="6"/>
      <c r="QAK120" s="6"/>
      <c r="QAL120" s="6"/>
      <c r="QAM120" s="6"/>
      <c r="QAN120" s="6"/>
      <c r="QAO120" s="6"/>
      <c r="QAP120" s="6"/>
      <c r="QAQ120" s="6"/>
      <c r="QAR120" s="6"/>
      <c r="QAS120" s="6"/>
      <c r="QAT120" s="6"/>
      <c r="QAU120" s="6"/>
      <c r="QAV120" s="6"/>
      <c r="QAW120" s="6"/>
      <c r="QAX120" s="6"/>
      <c r="QAY120" s="6"/>
      <c r="QAZ120" s="6"/>
      <c r="QBA120" s="6"/>
      <c r="QBB120" s="6"/>
      <c r="QBC120" s="6"/>
      <c r="QBD120" s="6"/>
      <c r="QBE120" s="6"/>
      <c r="QBF120" s="6"/>
      <c r="QBG120" s="6"/>
      <c r="QBH120" s="6"/>
      <c r="QBI120" s="6"/>
      <c r="QBJ120" s="6"/>
      <c r="QBK120" s="6"/>
      <c r="QBL120" s="6"/>
      <c r="QBM120" s="6"/>
      <c r="QBN120" s="6"/>
      <c r="QBO120" s="6"/>
      <c r="QBP120" s="6"/>
      <c r="QBQ120" s="6"/>
      <c r="QBR120" s="6"/>
      <c r="QBS120" s="6"/>
      <c r="QBT120" s="6"/>
      <c r="QBU120" s="6"/>
      <c r="QBV120" s="6"/>
      <c r="QBW120" s="6"/>
      <c r="QBX120" s="6"/>
      <c r="QBY120" s="6"/>
      <c r="QBZ120" s="6"/>
      <c r="QCA120" s="6"/>
      <c r="QCB120" s="6"/>
      <c r="QCC120" s="6"/>
      <c r="QCD120" s="6"/>
      <c r="QCE120" s="6"/>
      <c r="QCF120" s="6"/>
      <c r="QCG120" s="6"/>
      <c r="QCH120" s="6"/>
      <c r="QCI120" s="6"/>
      <c r="QCJ120" s="6"/>
      <c r="QCK120" s="6"/>
      <c r="QCL120" s="6"/>
      <c r="QCM120" s="6"/>
      <c r="QCN120" s="6"/>
      <c r="QCO120" s="6"/>
      <c r="QCP120" s="6"/>
      <c r="QCQ120" s="6"/>
      <c r="QCR120" s="6"/>
      <c r="QCS120" s="6"/>
      <c r="QCT120" s="6"/>
      <c r="QCU120" s="6"/>
      <c r="QCV120" s="6"/>
      <c r="QCW120" s="6"/>
      <c r="QCX120" s="6"/>
      <c r="QCY120" s="6"/>
      <c r="QCZ120" s="6"/>
      <c r="QDA120" s="6"/>
      <c r="QDB120" s="6"/>
      <c r="QDC120" s="6"/>
      <c r="QDD120" s="6"/>
      <c r="QDE120" s="6"/>
      <c r="QDF120" s="6"/>
      <c r="QDG120" s="6"/>
      <c r="QDH120" s="6"/>
      <c r="QDI120" s="6"/>
      <c r="QDJ120" s="6"/>
      <c r="QDK120" s="6"/>
      <c r="QDL120" s="6"/>
      <c r="QDM120" s="6"/>
      <c r="QDN120" s="6"/>
      <c r="QDO120" s="6"/>
      <c r="QDP120" s="6"/>
      <c r="QDQ120" s="6"/>
      <c r="QDR120" s="6"/>
      <c r="QDS120" s="6"/>
      <c r="QDT120" s="6"/>
      <c r="QDU120" s="6"/>
      <c r="QDV120" s="6"/>
      <c r="QDW120" s="6"/>
      <c r="QDX120" s="6"/>
      <c r="QDY120" s="6"/>
      <c r="QDZ120" s="6"/>
      <c r="QEA120" s="6"/>
      <c r="QEB120" s="6"/>
      <c r="QEC120" s="6"/>
      <c r="QED120" s="6"/>
      <c r="QEE120" s="6"/>
      <c r="QEF120" s="6"/>
      <c r="QEG120" s="6"/>
      <c r="QEH120" s="6"/>
      <c r="QEI120" s="6"/>
      <c r="QEJ120" s="6"/>
      <c r="QEK120" s="6"/>
      <c r="QEL120" s="6"/>
      <c r="QEM120" s="6"/>
      <c r="QEN120" s="6"/>
      <c r="QEO120" s="6"/>
      <c r="QEP120" s="6"/>
      <c r="QEQ120" s="6"/>
      <c r="QER120" s="6"/>
      <c r="QES120" s="6"/>
      <c r="QET120" s="6"/>
      <c r="QEU120" s="6"/>
      <c r="QEV120" s="6"/>
      <c r="QEW120" s="6"/>
      <c r="QEX120" s="6"/>
      <c r="QEY120" s="6"/>
      <c r="QEZ120" s="6"/>
      <c r="QFA120" s="6"/>
      <c r="QFB120" s="6"/>
      <c r="QFC120" s="6"/>
      <c r="QFD120" s="6"/>
      <c r="QFE120" s="6"/>
      <c r="QFF120" s="6"/>
      <c r="QFG120" s="6"/>
      <c r="QFH120" s="6"/>
      <c r="QFI120" s="6"/>
      <c r="QFJ120" s="6"/>
      <c r="QFK120" s="6"/>
      <c r="QFL120" s="6"/>
      <c r="QFM120" s="6"/>
      <c r="QFN120" s="6"/>
      <c r="QFO120" s="6"/>
      <c r="QFP120" s="6"/>
      <c r="QFQ120" s="6"/>
      <c r="QFR120" s="6"/>
      <c r="QFS120" s="6"/>
      <c r="QFT120" s="6"/>
      <c r="QFU120" s="6"/>
      <c r="QFV120" s="6"/>
      <c r="QFW120" s="6"/>
      <c r="QFX120" s="6"/>
      <c r="QFY120" s="6"/>
      <c r="QFZ120" s="6"/>
      <c r="QGA120" s="6"/>
      <c r="QGB120" s="6"/>
      <c r="QGC120" s="6"/>
      <c r="QGD120" s="6"/>
      <c r="QGE120" s="6"/>
      <c r="QGF120" s="6"/>
      <c r="QGG120" s="6"/>
      <c r="QGH120" s="6"/>
      <c r="QGI120" s="6"/>
      <c r="QGJ120" s="6"/>
      <c r="QGK120" s="6"/>
      <c r="QGL120" s="6"/>
      <c r="QGM120" s="6"/>
      <c r="QGN120" s="6"/>
      <c r="QGO120" s="6"/>
      <c r="QGP120" s="6"/>
      <c r="QGQ120" s="6"/>
      <c r="QGR120" s="6"/>
      <c r="QGS120" s="6"/>
      <c r="QGT120" s="6"/>
      <c r="QGU120" s="6"/>
      <c r="QGV120" s="6"/>
      <c r="QGW120" s="6"/>
      <c r="QGX120" s="6"/>
      <c r="QGY120" s="6"/>
      <c r="QGZ120" s="6"/>
      <c r="QHA120" s="6"/>
      <c r="QHB120" s="6"/>
      <c r="QHC120" s="6"/>
      <c r="QHD120" s="6"/>
      <c r="QHE120" s="6"/>
      <c r="QHF120" s="6"/>
      <c r="QHG120" s="6"/>
      <c r="QHH120" s="6"/>
      <c r="QHI120" s="6"/>
      <c r="QHJ120" s="6"/>
      <c r="QHK120" s="6"/>
      <c r="QHL120" s="6"/>
      <c r="QHM120" s="6"/>
      <c r="QHN120" s="6"/>
      <c r="QHO120" s="6"/>
      <c r="QHP120" s="6"/>
      <c r="QHQ120" s="6"/>
      <c r="QHR120" s="6"/>
      <c r="QHS120" s="6"/>
      <c r="QHT120" s="6"/>
      <c r="QHU120" s="6"/>
      <c r="QHV120" s="6"/>
      <c r="QHW120" s="6"/>
      <c r="QHX120" s="6"/>
      <c r="QHY120" s="6"/>
      <c r="QHZ120" s="6"/>
      <c r="QIA120" s="6"/>
      <c r="QIB120" s="6"/>
      <c r="QIC120" s="6"/>
      <c r="QID120" s="6"/>
      <c r="QIE120" s="6"/>
      <c r="QIF120" s="6"/>
      <c r="QIG120" s="6"/>
      <c r="QIH120" s="6"/>
      <c r="QII120" s="6"/>
      <c r="QIJ120" s="6"/>
      <c r="QIK120" s="6"/>
      <c r="QIL120" s="6"/>
      <c r="QIM120" s="6"/>
      <c r="QIN120" s="6"/>
      <c r="QIO120" s="6"/>
      <c r="QIP120" s="6"/>
      <c r="QIQ120" s="6"/>
      <c r="QIR120" s="6"/>
      <c r="QIS120" s="6"/>
      <c r="QIT120" s="6"/>
      <c r="QIU120" s="6"/>
      <c r="QIV120" s="6"/>
      <c r="QIW120" s="6"/>
      <c r="QIX120" s="6"/>
      <c r="QIY120" s="6"/>
      <c r="QIZ120" s="6"/>
      <c r="QJA120" s="6"/>
      <c r="QJB120" s="6"/>
      <c r="QJC120" s="6"/>
      <c r="QJD120" s="6"/>
      <c r="QJE120" s="6"/>
      <c r="QJF120" s="6"/>
      <c r="QJG120" s="6"/>
      <c r="QJH120" s="6"/>
      <c r="QJI120" s="6"/>
      <c r="QJJ120" s="6"/>
      <c r="QJK120" s="6"/>
      <c r="QJL120" s="6"/>
      <c r="QJM120" s="6"/>
      <c r="QJN120" s="6"/>
      <c r="QJO120" s="6"/>
      <c r="QJP120" s="6"/>
      <c r="QJQ120" s="6"/>
      <c r="QJR120" s="6"/>
      <c r="QJS120" s="6"/>
      <c r="QJT120" s="6"/>
      <c r="QJU120" s="6"/>
      <c r="QJV120" s="6"/>
      <c r="QJW120" s="6"/>
      <c r="QJX120" s="6"/>
      <c r="QJY120" s="6"/>
      <c r="QJZ120" s="6"/>
      <c r="QKA120" s="6"/>
      <c r="QKB120" s="6"/>
      <c r="QKC120" s="6"/>
      <c r="QKD120" s="6"/>
      <c r="QKE120" s="6"/>
      <c r="QKF120" s="6"/>
      <c r="QKG120" s="6"/>
      <c r="QKH120" s="6"/>
      <c r="QKI120" s="6"/>
      <c r="QKJ120" s="6"/>
      <c r="QKK120" s="6"/>
      <c r="QKL120" s="6"/>
      <c r="QKM120" s="6"/>
      <c r="QKN120" s="6"/>
      <c r="QKO120" s="6"/>
      <c r="QKP120" s="6"/>
      <c r="QKQ120" s="6"/>
      <c r="QKR120" s="6"/>
      <c r="QKS120" s="6"/>
      <c r="QKT120" s="6"/>
      <c r="QKU120" s="6"/>
      <c r="QKV120" s="6"/>
      <c r="QKW120" s="6"/>
      <c r="QKX120" s="6"/>
      <c r="QKY120" s="6"/>
      <c r="QKZ120" s="6"/>
      <c r="QLA120" s="6"/>
      <c r="QLB120" s="6"/>
      <c r="QLC120" s="6"/>
      <c r="QLD120" s="6"/>
      <c r="QLE120" s="6"/>
      <c r="QLF120" s="6"/>
      <c r="QLG120" s="6"/>
      <c r="QLH120" s="6"/>
      <c r="QLI120" s="6"/>
      <c r="QLJ120" s="6"/>
      <c r="QLK120" s="6"/>
      <c r="QLL120" s="6"/>
      <c r="QLM120" s="6"/>
      <c r="QLN120" s="6"/>
      <c r="QLO120" s="6"/>
      <c r="QLP120" s="6"/>
      <c r="QLQ120" s="6"/>
      <c r="QLR120" s="6"/>
      <c r="QLS120" s="6"/>
      <c r="QLT120" s="6"/>
      <c r="QLU120" s="6"/>
      <c r="QLV120" s="6"/>
      <c r="QLW120" s="6"/>
      <c r="QLX120" s="6"/>
      <c r="QLY120" s="6"/>
      <c r="QLZ120" s="6"/>
      <c r="QMA120" s="6"/>
      <c r="QMB120" s="6"/>
      <c r="QMC120" s="6"/>
      <c r="QMD120" s="6"/>
      <c r="QME120" s="6"/>
      <c r="QMF120" s="6"/>
      <c r="QMG120" s="6"/>
      <c r="QMH120" s="6"/>
      <c r="QMI120" s="6"/>
      <c r="QMJ120" s="6"/>
      <c r="QMK120" s="6"/>
      <c r="QML120" s="6"/>
      <c r="QMM120" s="6"/>
      <c r="QMN120" s="6"/>
      <c r="QMO120" s="6"/>
      <c r="QMP120" s="6"/>
      <c r="QMQ120" s="6"/>
      <c r="QMR120" s="6"/>
      <c r="QMS120" s="6"/>
      <c r="QMT120" s="6"/>
      <c r="QMU120" s="6"/>
      <c r="QMV120" s="6"/>
      <c r="QMW120" s="6"/>
      <c r="QMX120" s="6"/>
      <c r="QMY120" s="6"/>
      <c r="QMZ120" s="6"/>
      <c r="QNA120" s="6"/>
      <c r="QNB120" s="6"/>
      <c r="QNC120" s="6"/>
      <c r="QND120" s="6"/>
      <c r="QNE120" s="6"/>
      <c r="QNF120" s="6"/>
      <c r="QNG120" s="6"/>
      <c r="QNH120" s="6"/>
      <c r="QNI120" s="6"/>
      <c r="QNJ120" s="6"/>
      <c r="QNK120" s="6"/>
      <c r="QNL120" s="6"/>
      <c r="QNM120" s="6"/>
      <c r="QNN120" s="6"/>
      <c r="QNO120" s="6"/>
      <c r="QNP120" s="6"/>
      <c r="QNQ120" s="6"/>
      <c r="QNR120" s="6"/>
      <c r="QNS120" s="6"/>
      <c r="QNT120" s="6"/>
      <c r="QNU120" s="6"/>
      <c r="QNV120" s="6"/>
      <c r="QNW120" s="6"/>
      <c r="QNX120" s="6"/>
      <c r="QNY120" s="6"/>
      <c r="QNZ120" s="6"/>
      <c r="QOA120" s="6"/>
      <c r="QOB120" s="6"/>
      <c r="QOC120" s="6"/>
      <c r="QOD120" s="6"/>
      <c r="QOE120" s="6"/>
      <c r="QOF120" s="6"/>
      <c r="QOG120" s="6"/>
      <c r="QOH120" s="6"/>
      <c r="QOI120" s="6"/>
      <c r="QOJ120" s="6"/>
      <c r="QOK120" s="6"/>
      <c r="QOL120" s="6"/>
      <c r="QOM120" s="6"/>
      <c r="QON120" s="6"/>
      <c r="QOO120" s="6"/>
      <c r="QOP120" s="6"/>
      <c r="QOQ120" s="6"/>
      <c r="QOR120" s="6"/>
      <c r="QOS120" s="6"/>
      <c r="QOT120" s="6"/>
      <c r="QOU120" s="6"/>
      <c r="QOV120" s="6"/>
      <c r="QOW120" s="6"/>
      <c r="QOX120" s="6"/>
      <c r="QOY120" s="6"/>
      <c r="QOZ120" s="6"/>
      <c r="QPA120" s="6"/>
      <c r="QPB120" s="6"/>
      <c r="QPC120" s="6"/>
      <c r="QPD120" s="6"/>
      <c r="QPE120" s="6"/>
      <c r="QPF120" s="6"/>
      <c r="QPG120" s="6"/>
      <c r="QPH120" s="6"/>
      <c r="QPI120" s="6"/>
      <c r="QPJ120" s="6"/>
      <c r="QPK120" s="6"/>
      <c r="QPL120" s="6"/>
      <c r="QPM120" s="6"/>
      <c r="QPN120" s="6"/>
      <c r="QPO120" s="6"/>
      <c r="QPP120" s="6"/>
      <c r="QPQ120" s="6"/>
      <c r="QPR120" s="6"/>
      <c r="QPS120" s="6"/>
      <c r="QPT120" s="6"/>
      <c r="QPU120" s="6"/>
      <c r="QPV120" s="6"/>
      <c r="QPW120" s="6"/>
      <c r="QPX120" s="6"/>
      <c r="QPY120" s="6"/>
      <c r="QPZ120" s="6"/>
      <c r="QQA120" s="6"/>
      <c r="QQB120" s="6"/>
      <c r="QQC120" s="6"/>
      <c r="QQD120" s="6"/>
      <c r="QQE120" s="6"/>
      <c r="QQF120" s="6"/>
      <c r="QQG120" s="6"/>
      <c r="QQH120" s="6"/>
      <c r="QQI120" s="6"/>
      <c r="QQJ120" s="6"/>
      <c r="QQK120" s="6"/>
      <c r="QQL120" s="6"/>
      <c r="QQM120" s="6"/>
      <c r="QQN120" s="6"/>
      <c r="QQO120" s="6"/>
      <c r="QQP120" s="6"/>
      <c r="QQQ120" s="6"/>
      <c r="QQR120" s="6"/>
      <c r="QQS120" s="6"/>
      <c r="QQT120" s="6"/>
      <c r="QQU120" s="6"/>
      <c r="QQV120" s="6"/>
      <c r="QQW120" s="6"/>
      <c r="QQX120" s="6"/>
      <c r="QQY120" s="6"/>
      <c r="QQZ120" s="6"/>
      <c r="QRA120" s="6"/>
      <c r="QRB120" s="6"/>
      <c r="QRC120" s="6"/>
      <c r="QRD120" s="6"/>
      <c r="QRE120" s="6"/>
      <c r="QRF120" s="6"/>
      <c r="QRG120" s="6"/>
      <c r="QRH120" s="6"/>
      <c r="QRI120" s="6"/>
      <c r="QRJ120" s="6"/>
      <c r="QRK120" s="6"/>
      <c r="QRL120" s="6"/>
      <c r="QRM120" s="6"/>
      <c r="QRN120" s="6"/>
      <c r="QRO120" s="6"/>
      <c r="QRP120" s="6"/>
      <c r="QRQ120" s="6"/>
      <c r="QRR120" s="6"/>
      <c r="QRS120" s="6"/>
      <c r="QRT120" s="6"/>
      <c r="QRU120" s="6"/>
      <c r="QRV120" s="6"/>
      <c r="QRW120" s="6"/>
      <c r="QRX120" s="6"/>
      <c r="QRY120" s="6"/>
      <c r="QRZ120" s="6"/>
      <c r="QSA120" s="6"/>
      <c r="QSB120" s="6"/>
      <c r="QSC120" s="6"/>
      <c r="QSD120" s="6"/>
      <c r="QSE120" s="6"/>
      <c r="QSF120" s="6"/>
      <c r="QSG120" s="6"/>
      <c r="QSH120" s="6"/>
      <c r="QSI120" s="6"/>
      <c r="QSJ120" s="6"/>
      <c r="QSK120" s="6"/>
      <c r="QSL120" s="6"/>
      <c r="QSM120" s="6"/>
      <c r="QSN120" s="6"/>
      <c r="QSO120" s="6"/>
      <c r="QSP120" s="6"/>
      <c r="QSQ120" s="6"/>
      <c r="QSR120" s="6"/>
      <c r="QSS120" s="6"/>
      <c r="QST120" s="6"/>
      <c r="QSU120" s="6"/>
      <c r="QSV120" s="6"/>
      <c r="QSW120" s="6"/>
      <c r="QSX120" s="6"/>
      <c r="QSY120" s="6"/>
      <c r="QSZ120" s="6"/>
      <c r="QTA120" s="6"/>
      <c r="QTB120" s="6"/>
      <c r="QTC120" s="6"/>
      <c r="QTD120" s="6"/>
      <c r="QTE120" s="6"/>
      <c r="QTF120" s="6"/>
      <c r="QTG120" s="6"/>
      <c r="QTH120" s="6"/>
      <c r="QTI120" s="6"/>
      <c r="QTJ120" s="6"/>
      <c r="QTK120" s="6"/>
      <c r="QTL120" s="6"/>
      <c r="QTM120" s="6"/>
      <c r="QTN120" s="6"/>
      <c r="QTO120" s="6"/>
      <c r="QTP120" s="6"/>
      <c r="QTQ120" s="6"/>
      <c r="QTR120" s="6"/>
      <c r="QTS120" s="6"/>
      <c r="QTT120" s="6"/>
      <c r="QTU120" s="6"/>
      <c r="QTV120" s="6"/>
      <c r="QTW120" s="6"/>
      <c r="QTX120" s="6"/>
      <c r="QTY120" s="6"/>
      <c r="QTZ120" s="6"/>
      <c r="QUA120" s="6"/>
      <c r="QUB120" s="6"/>
      <c r="QUC120" s="6"/>
      <c r="QUD120" s="6"/>
      <c r="QUE120" s="6"/>
      <c r="QUF120" s="6"/>
      <c r="QUG120" s="6"/>
      <c r="QUH120" s="6"/>
      <c r="QUI120" s="6"/>
      <c r="QUJ120" s="6"/>
      <c r="QUK120" s="6"/>
      <c r="QUL120" s="6"/>
      <c r="QUM120" s="6"/>
      <c r="QUN120" s="6"/>
      <c r="QUO120" s="6"/>
      <c r="QUP120" s="6"/>
      <c r="QUQ120" s="6"/>
      <c r="QUR120" s="6"/>
      <c r="QUS120" s="6"/>
      <c r="QUT120" s="6"/>
      <c r="QUU120" s="6"/>
      <c r="QUV120" s="6"/>
      <c r="QUW120" s="6"/>
      <c r="QUX120" s="6"/>
      <c r="QUY120" s="6"/>
      <c r="QUZ120" s="6"/>
      <c r="QVA120" s="6"/>
      <c r="QVB120" s="6"/>
      <c r="QVC120" s="6"/>
      <c r="QVD120" s="6"/>
      <c r="QVE120" s="6"/>
      <c r="QVF120" s="6"/>
      <c r="QVG120" s="6"/>
      <c r="QVH120" s="6"/>
      <c r="QVI120" s="6"/>
      <c r="QVJ120" s="6"/>
      <c r="QVK120" s="6"/>
      <c r="QVL120" s="6"/>
      <c r="QVM120" s="6"/>
      <c r="QVN120" s="6"/>
      <c r="QVO120" s="6"/>
      <c r="QVP120" s="6"/>
      <c r="QVQ120" s="6"/>
      <c r="QVR120" s="6"/>
      <c r="QVS120" s="6"/>
      <c r="QVT120" s="6"/>
      <c r="QVU120" s="6"/>
      <c r="QVV120" s="6"/>
      <c r="QVW120" s="6"/>
      <c r="QVX120" s="6"/>
      <c r="QVY120" s="6"/>
      <c r="QVZ120" s="6"/>
      <c r="QWA120" s="6"/>
      <c r="QWB120" s="6"/>
      <c r="QWC120" s="6"/>
      <c r="QWD120" s="6"/>
      <c r="QWE120" s="6"/>
      <c r="QWF120" s="6"/>
      <c r="QWG120" s="6"/>
      <c r="QWH120" s="6"/>
      <c r="QWI120" s="6"/>
      <c r="QWJ120" s="6"/>
      <c r="QWK120" s="6"/>
      <c r="QWL120" s="6"/>
      <c r="QWM120" s="6"/>
      <c r="QWN120" s="6"/>
      <c r="QWO120" s="6"/>
      <c r="QWP120" s="6"/>
      <c r="QWQ120" s="6"/>
      <c r="QWR120" s="6"/>
      <c r="QWS120" s="6"/>
      <c r="QWT120" s="6"/>
      <c r="QWU120" s="6"/>
      <c r="QWV120" s="6"/>
      <c r="QWW120" s="6"/>
      <c r="QWX120" s="6"/>
      <c r="QWY120" s="6"/>
      <c r="QWZ120" s="6"/>
      <c r="QXA120" s="6"/>
      <c r="QXB120" s="6"/>
      <c r="QXC120" s="6"/>
      <c r="QXD120" s="6"/>
      <c r="QXE120" s="6"/>
      <c r="QXF120" s="6"/>
      <c r="QXG120" s="6"/>
      <c r="QXH120" s="6"/>
      <c r="QXI120" s="6"/>
      <c r="QXJ120" s="6"/>
      <c r="QXK120" s="6"/>
      <c r="QXL120" s="6"/>
      <c r="QXM120" s="6"/>
      <c r="QXN120" s="6"/>
      <c r="QXO120" s="6"/>
      <c r="QXP120" s="6"/>
      <c r="QXQ120" s="6"/>
      <c r="QXR120" s="6"/>
      <c r="QXS120" s="6"/>
      <c r="QXT120" s="6"/>
      <c r="QXU120" s="6"/>
      <c r="QXV120" s="6"/>
      <c r="QXW120" s="6"/>
      <c r="QXX120" s="6"/>
      <c r="QXY120" s="6"/>
      <c r="QXZ120" s="6"/>
      <c r="QYA120" s="6"/>
      <c r="QYB120" s="6"/>
      <c r="QYC120" s="6"/>
      <c r="QYD120" s="6"/>
      <c r="QYE120" s="6"/>
      <c r="QYF120" s="6"/>
      <c r="QYG120" s="6"/>
      <c r="QYH120" s="6"/>
      <c r="QYI120" s="6"/>
      <c r="QYJ120" s="6"/>
      <c r="QYK120" s="6"/>
      <c r="QYL120" s="6"/>
      <c r="QYM120" s="6"/>
      <c r="QYN120" s="6"/>
      <c r="QYO120" s="6"/>
      <c r="QYP120" s="6"/>
      <c r="QYQ120" s="6"/>
      <c r="QYR120" s="6"/>
      <c r="QYS120" s="6"/>
      <c r="QYT120" s="6"/>
      <c r="QYU120" s="6"/>
      <c r="QYV120" s="6"/>
      <c r="QYW120" s="6"/>
      <c r="QYX120" s="6"/>
      <c r="QYY120" s="6"/>
      <c r="QYZ120" s="6"/>
      <c r="QZA120" s="6"/>
      <c r="QZB120" s="6"/>
      <c r="QZC120" s="6"/>
      <c r="QZD120" s="6"/>
      <c r="QZE120" s="6"/>
      <c r="QZF120" s="6"/>
      <c r="QZG120" s="6"/>
      <c r="QZH120" s="6"/>
      <c r="QZI120" s="6"/>
      <c r="QZJ120" s="6"/>
      <c r="QZK120" s="6"/>
      <c r="QZL120" s="6"/>
      <c r="QZM120" s="6"/>
      <c r="QZN120" s="6"/>
      <c r="QZO120" s="6"/>
      <c r="QZP120" s="6"/>
      <c r="QZQ120" s="6"/>
      <c r="QZR120" s="6"/>
      <c r="QZS120" s="6"/>
      <c r="QZT120" s="6"/>
      <c r="QZU120" s="6"/>
      <c r="QZV120" s="6"/>
      <c r="QZW120" s="6"/>
      <c r="QZX120" s="6"/>
      <c r="QZY120" s="6"/>
      <c r="QZZ120" s="6"/>
      <c r="RAA120" s="6"/>
      <c r="RAB120" s="6"/>
      <c r="RAC120" s="6"/>
      <c r="RAD120" s="6"/>
      <c r="RAE120" s="6"/>
      <c r="RAF120" s="6"/>
      <c r="RAG120" s="6"/>
      <c r="RAH120" s="6"/>
      <c r="RAI120" s="6"/>
      <c r="RAJ120" s="6"/>
      <c r="RAK120" s="6"/>
      <c r="RAL120" s="6"/>
      <c r="RAM120" s="6"/>
      <c r="RAN120" s="6"/>
      <c r="RAO120" s="6"/>
      <c r="RAP120" s="6"/>
      <c r="RAQ120" s="6"/>
      <c r="RAR120" s="6"/>
      <c r="RAS120" s="6"/>
      <c r="RAT120" s="6"/>
      <c r="RAU120" s="6"/>
      <c r="RAV120" s="6"/>
      <c r="RAW120" s="6"/>
      <c r="RAX120" s="6"/>
      <c r="RAY120" s="6"/>
      <c r="RAZ120" s="6"/>
      <c r="RBA120" s="6"/>
      <c r="RBB120" s="6"/>
      <c r="RBC120" s="6"/>
      <c r="RBD120" s="6"/>
      <c r="RBE120" s="6"/>
      <c r="RBF120" s="6"/>
      <c r="RBG120" s="6"/>
      <c r="RBH120" s="6"/>
      <c r="RBI120" s="6"/>
      <c r="RBJ120" s="6"/>
      <c r="RBK120" s="6"/>
      <c r="RBL120" s="6"/>
      <c r="RBM120" s="6"/>
      <c r="RBN120" s="6"/>
      <c r="RBO120" s="6"/>
      <c r="RBP120" s="6"/>
      <c r="RBQ120" s="6"/>
      <c r="RBR120" s="6"/>
      <c r="RBS120" s="6"/>
      <c r="RBT120" s="6"/>
      <c r="RBU120" s="6"/>
      <c r="RBV120" s="6"/>
      <c r="RBW120" s="6"/>
      <c r="RBX120" s="6"/>
      <c r="RBY120" s="6"/>
      <c r="RBZ120" s="6"/>
      <c r="RCA120" s="6"/>
      <c r="RCB120" s="6"/>
      <c r="RCC120" s="6"/>
      <c r="RCD120" s="6"/>
      <c r="RCE120" s="6"/>
      <c r="RCF120" s="6"/>
      <c r="RCG120" s="6"/>
      <c r="RCH120" s="6"/>
      <c r="RCI120" s="6"/>
      <c r="RCJ120" s="6"/>
      <c r="RCK120" s="6"/>
      <c r="RCL120" s="6"/>
      <c r="RCM120" s="6"/>
      <c r="RCN120" s="6"/>
      <c r="RCO120" s="6"/>
      <c r="RCP120" s="6"/>
      <c r="RCQ120" s="6"/>
      <c r="RCR120" s="6"/>
      <c r="RCS120" s="6"/>
      <c r="RCT120" s="6"/>
      <c r="RCU120" s="6"/>
      <c r="RCV120" s="6"/>
      <c r="RCW120" s="6"/>
      <c r="RCX120" s="6"/>
      <c r="RCY120" s="6"/>
      <c r="RCZ120" s="6"/>
      <c r="RDA120" s="6"/>
      <c r="RDB120" s="6"/>
      <c r="RDC120" s="6"/>
      <c r="RDD120" s="6"/>
      <c r="RDE120" s="6"/>
      <c r="RDF120" s="6"/>
      <c r="RDG120" s="6"/>
      <c r="RDH120" s="6"/>
      <c r="RDI120" s="6"/>
      <c r="RDJ120" s="6"/>
      <c r="RDK120" s="6"/>
      <c r="RDL120" s="6"/>
      <c r="RDM120" s="6"/>
      <c r="RDN120" s="6"/>
      <c r="RDO120" s="6"/>
      <c r="RDP120" s="6"/>
      <c r="RDQ120" s="6"/>
      <c r="RDR120" s="6"/>
      <c r="RDS120" s="6"/>
      <c r="RDT120" s="6"/>
      <c r="RDU120" s="6"/>
      <c r="RDV120" s="6"/>
      <c r="RDW120" s="6"/>
      <c r="RDX120" s="6"/>
      <c r="RDY120" s="6"/>
      <c r="RDZ120" s="6"/>
      <c r="REA120" s="6"/>
      <c r="REB120" s="6"/>
      <c r="REC120" s="6"/>
      <c r="RED120" s="6"/>
      <c r="REE120" s="6"/>
      <c r="REF120" s="6"/>
      <c r="REG120" s="6"/>
      <c r="REH120" s="6"/>
      <c r="REI120" s="6"/>
      <c r="REJ120" s="6"/>
      <c r="REK120" s="6"/>
      <c r="REL120" s="6"/>
      <c r="REM120" s="6"/>
      <c r="REN120" s="6"/>
      <c r="REO120" s="6"/>
      <c r="REP120" s="6"/>
      <c r="REQ120" s="6"/>
      <c r="RER120" s="6"/>
      <c r="RES120" s="6"/>
      <c r="RET120" s="6"/>
      <c r="REU120" s="6"/>
      <c r="REV120" s="6"/>
      <c r="REW120" s="6"/>
      <c r="REX120" s="6"/>
      <c r="REY120" s="6"/>
      <c r="REZ120" s="6"/>
      <c r="RFA120" s="6"/>
      <c r="RFB120" s="6"/>
      <c r="RFC120" s="6"/>
      <c r="RFD120" s="6"/>
      <c r="RFE120" s="6"/>
      <c r="RFF120" s="6"/>
      <c r="RFG120" s="6"/>
      <c r="RFH120" s="6"/>
      <c r="RFI120" s="6"/>
      <c r="RFJ120" s="6"/>
      <c r="RFK120" s="6"/>
      <c r="RFL120" s="6"/>
      <c r="RFM120" s="6"/>
      <c r="RFN120" s="6"/>
      <c r="RFO120" s="6"/>
      <c r="RFP120" s="6"/>
      <c r="RFQ120" s="6"/>
      <c r="RFR120" s="6"/>
      <c r="RFS120" s="6"/>
      <c r="RFT120" s="6"/>
      <c r="RFU120" s="6"/>
      <c r="RFV120" s="6"/>
      <c r="RFW120" s="6"/>
      <c r="RFX120" s="6"/>
      <c r="RFY120" s="6"/>
      <c r="RFZ120" s="6"/>
      <c r="RGA120" s="6"/>
      <c r="RGB120" s="6"/>
      <c r="RGC120" s="6"/>
      <c r="RGD120" s="6"/>
      <c r="RGE120" s="6"/>
      <c r="RGF120" s="6"/>
      <c r="RGG120" s="6"/>
      <c r="RGH120" s="6"/>
      <c r="RGI120" s="6"/>
      <c r="RGJ120" s="6"/>
      <c r="RGK120" s="6"/>
      <c r="RGL120" s="6"/>
      <c r="RGM120" s="6"/>
      <c r="RGN120" s="6"/>
      <c r="RGO120" s="6"/>
      <c r="RGP120" s="6"/>
      <c r="RGQ120" s="6"/>
      <c r="RGR120" s="6"/>
      <c r="RGS120" s="6"/>
      <c r="RGT120" s="6"/>
      <c r="RGU120" s="6"/>
      <c r="RGV120" s="6"/>
      <c r="RGW120" s="6"/>
      <c r="RGX120" s="6"/>
      <c r="RGY120" s="6"/>
      <c r="RGZ120" s="6"/>
      <c r="RHA120" s="6"/>
      <c r="RHB120" s="6"/>
      <c r="RHC120" s="6"/>
      <c r="RHD120" s="6"/>
      <c r="RHE120" s="6"/>
      <c r="RHF120" s="6"/>
      <c r="RHG120" s="6"/>
      <c r="RHH120" s="6"/>
      <c r="RHI120" s="6"/>
      <c r="RHJ120" s="6"/>
      <c r="RHK120" s="6"/>
      <c r="RHL120" s="6"/>
      <c r="RHM120" s="6"/>
      <c r="RHN120" s="6"/>
      <c r="RHO120" s="6"/>
      <c r="RHP120" s="6"/>
      <c r="RHQ120" s="6"/>
      <c r="RHR120" s="6"/>
      <c r="RHS120" s="6"/>
      <c r="RHT120" s="6"/>
      <c r="RHU120" s="6"/>
      <c r="RHV120" s="6"/>
      <c r="RHW120" s="6"/>
      <c r="RHX120" s="6"/>
      <c r="RHY120" s="6"/>
      <c r="RHZ120" s="6"/>
      <c r="RIA120" s="6"/>
      <c r="RIB120" s="6"/>
      <c r="RIC120" s="6"/>
      <c r="RID120" s="6"/>
      <c r="RIE120" s="6"/>
      <c r="RIF120" s="6"/>
      <c r="RIG120" s="6"/>
      <c r="RIH120" s="6"/>
      <c r="RII120" s="6"/>
      <c r="RIJ120" s="6"/>
      <c r="RIK120" s="6"/>
      <c r="RIL120" s="6"/>
      <c r="RIM120" s="6"/>
      <c r="RIN120" s="6"/>
      <c r="RIO120" s="6"/>
      <c r="RIP120" s="6"/>
      <c r="RIQ120" s="6"/>
      <c r="RIR120" s="6"/>
      <c r="RIS120" s="6"/>
      <c r="RIT120" s="6"/>
      <c r="RIU120" s="6"/>
      <c r="RIV120" s="6"/>
      <c r="RIW120" s="6"/>
      <c r="RIX120" s="6"/>
      <c r="RIY120" s="6"/>
      <c r="RIZ120" s="6"/>
      <c r="RJA120" s="6"/>
      <c r="RJB120" s="6"/>
      <c r="RJC120" s="6"/>
      <c r="RJD120" s="6"/>
      <c r="RJE120" s="6"/>
      <c r="RJF120" s="6"/>
      <c r="RJG120" s="6"/>
      <c r="RJH120" s="6"/>
      <c r="RJI120" s="6"/>
      <c r="RJJ120" s="6"/>
      <c r="RJK120" s="6"/>
      <c r="RJL120" s="6"/>
      <c r="RJM120" s="6"/>
      <c r="RJN120" s="6"/>
      <c r="RJO120" s="6"/>
      <c r="RJP120" s="6"/>
      <c r="RJQ120" s="6"/>
      <c r="RJR120" s="6"/>
      <c r="RJS120" s="6"/>
      <c r="RJT120" s="6"/>
      <c r="RJU120" s="6"/>
      <c r="RJV120" s="6"/>
      <c r="RJW120" s="6"/>
      <c r="RJX120" s="6"/>
      <c r="RJY120" s="6"/>
      <c r="RJZ120" s="6"/>
      <c r="RKA120" s="6"/>
      <c r="RKB120" s="6"/>
      <c r="RKC120" s="6"/>
      <c r="RKD120" s="6"/>
      <c r="RKE120" s="6"/>
      <c r="RKF120" s="6"/>
      <c r="RKG120" s="6"/>
      <c r="RKH120" s="6"/>
      <c r="RKI120" s="6"/>
      <c r="RKJ120" s="6"/>
      <c r="RKK120" s="6"/>
      <c r="RKL120" s="6"/>
      <c r="RKM120" s="6"/>
      <c r="RKN120" s="6"/>
      <c r="RKO120" s="6"/>
      <c r="RKP120" s="6"/>
      <c r="RKQ120" s="6"/>
      <c r="RKR120" s="6"/>
      <c r="RKS120" s="6"/>
      <c r="RKT120" s="6"/>
      <c r="RKU120" s="6"/>
      <c r="RKV120" s="6"/>
      <c r="RKW120" s="6"/>
      <c r="RKX120" s="6"/>
      <c r="RKY120" s="6"/>
      <c r="RKZ120" s="6"/>
      <c r="RLA120" s="6"/>
      <c r="RLB120" s="6"/>
      <c r="RLC120" s="6"/>
      <c r="RLD120" s="6"/>
      <c r="RLE120" s="6"/>
      <c r="RLF120" s="6"/>
      <c r="RLG120" s="6"/>
      <c r="RLH120" s="6"/>
      <c r="RLI120" s="6"/>
      <c r="RLJ120" s="6"/>
      <c r="RLK120" s="6"/>
      <c r="RLL120" s="6"/>
      <c r="RLM120" s="6"/>
      <c r="RLN120" s="6"/>
      <c r="RLO120" s="6"/>
      <c r="RLP120" s="6"/>
      <c r="RLQ120" s="6"/>
      <c r="RLR120" s="6"/>
      <c r="RLS120" s="6"/>
      <c r="RLT120" s="6"/>
      <c r="RLU120" s="6"/>
      <c r="RLV120" s="6"/>
      <c r="RLW120" s="6"/>
      <c r="RLX120" s="6"/>
      <c r="RLY120" s="6"/>
      <c r="RLZ120" s="6"/>
      <c r="RMA120" s="6"/>
      <c r="RMB120" s="6"/>
      <c r="RMC120" s="6"/>
      <c r="RMD120" s="6"/>
      <c r="RME120" s="6"/>
      <c r="RMF120" s="6"/>
      <c r="RMG120" s="6"/>
      <c r="RMH120" s="6"/>
      <c r="RMI120" s="6"/>
      <c r="RMJ120" s="6"/>
      <c r="RMK120" s="6"/>
      <c r="RML120" s="6"/>
      <c r="RMM120" s="6"/>
      <c r="RMN120" s="6"/>
      <c r="RMO120" s="6"/>
      <c r="RMP120" s="6"/>
      <c r="RMQ120" s="6"/>
      <c r="RMR120" s="6"/>
      <c r="RMS120" s="6"/>
      <c r="RMT120" s="6"/>
      <c r="RMU120" s="6"/>
      <c r="RMV120" s="6"/>
      <c r="RMW120" s="6"/>
      <c r="RMX120" s="6"/>
      <c r="RMY120" s="6"/>
      <c r="RMZ120" s="6"/>
      <c r="RNA120" s="6"/>
      <c r="RNB120" s="6"/>
      <c r="RNC120" s="6"/>
      <c r="RND120" s="6"/>
      <c r="RNE120" s="6"/>
      <c r="RNF120" s="6"/>
      <c r="RNG120" s="6"/>
      <c r="RNH120" s="6"/>
      <c r="RNI120" s="6"/>
      <c r="RNJ120" s="6"/>
      <c r="RNK120" s="6"/>
      <c r="RNL120" s="6"/>
      <c r="RNM120" s="6"/>
      <c r="RNN120" s="6"/>
      <c r="RNO120" s="6"/>
      <c r="RNP120" s="6"/>
      <c r="RNQ120" s="6"/>
      <c r="RNR120" s="6"/>
      <c r="RNS120" s="6"/>
      <c r="RNT120" s="6"/>
      <c r="RNU120" s="6"/>
      <c r="RNV120" s="6"/>
      <c r="RNW120" s="6"/>
      <c r="RNX120" s="6"/>
      <c r="RNY120" s="6"/>
      <c r="RNZ120" s="6"/>
      <c r="ROA120" s="6"/>
      <c r="ROB120" s="6"/>
      <c r="ROC120" s="6"/>
      <c r="ROD120" s="6"/>
      <c r="ROE120" s="6"/>
      <c r="ROF120" s="6"/>
      <c r="ROG120" s="6"/>
      <c r="ROH120" s="6"/>
      <c r="ROI120" s="6"/>
      <c r="ROJ120" s="6"/>
      <c r="ROK120" s="6"/>
      <c r="ROL120" s="6"/>
      <c r="ROM120" s="6"/>
      <c r="RON120" s="6"/>
      <c r="ROO120" s="6"/>
      <c r="ROP120" s="6"/>
      <c r="ROQ120" s="6"/>
      <c r="ROR120" s="6"/>
      <c r="ROS120" s="6"/>
      <c r="ROT120" s="6"/>
      <c r="ROU120" s="6"/>
      <c r="ROV120" s="6"/>
      <c r="ROW120" s="6"/>
      <c r="ROX120" s="6"/>
      <c r="ROY120" s="6"/>
      <c r="ROZ120" s="6"/>
      <c r="RPA120" s="6"/>
      <c r="RPB120" s="6"/>
      <c r="RPC120" s="6"/>
      <c r="RPD120" s="6"/>
      <c r="RPE120" s="6"/>
      <c r="RPF120" s="6"/>
      <c r="RPG120" s="6"/>
      <c r="RPH120" s="6"/>
      <c r="RPI120" s="6"/>
      <c r="RPJ120" s="6"/>
      <c r="RPK120" s="6"/>
      <c r="RPL120" s="6"/>
      <c r="RPM120" s="6"/>
      <c r="RPN120" s="6"/>
      <c r="RPO120" s="6"/>
      <c r="RPP120" s="6"/>
      <c r="RPQ120" s="6"/>
      <c r="RPR120" s="6"/>
      <c r="RPS120" s="6"/>
      <c r="RPT120" s="6"/>
      <c r="RPU120" s="6"/>
      <c r="RPV120" s="6"/>
      <c r="RPW120" s="6"/>
      <c r="RPX120" s="6"/>
      <c r="RPY120" s="6"/>
      <c r="RPZ120" s="6"/>
      <c r="RQA120" s="6"/>
      <c r="RQB120" s="6"/>
      <c r="RQC120" s="6"/>
      <c r="RQD120" s="6"/>
      <c r="RQE120" s="6"/>
      <c r="RQF120" s="6"/>
      <c r="RQG120" s="6"/>
      <c r="RQH120" s="6"/>
      <c r="RQI120" s="6"/>
      <c r="RQJ120" s="6"/>
      <c r="RQK120" s="6"/>
      <c r="RQL120" s="6"/>
      <c r="RQM120" s="6"/>
      <c r="RQN120" s="6"/>
      <c r="RQO120" s="6"/>
      <c r="RQP120" s="6"/>
      <c r="RQQ120" s="6"/>
      <c r="RQR120" s="6"/>
      <c r="RQS120" s="6"/>
      <c r="RQT120" s="6"/>
      <c r="RQU120" s="6"/>
      <c r="RQV120" s="6"/>
      <c r="RQW120" s="6"/>
      <c r="RQX120" s="6"/>
      <c r="RQY120" s="6"/>
      <c r="RQZ120" s="6"/>
      <c r="RRA120" s="6"/>
      <c r="RRB120" s="6"/>
      <c r="RRC120" s="6"/>
      <c r="RRD120" s="6"/>
      <c r="RRE120" s="6"/>
      <c r="RRF120" s="6"/>
      <c r="RRG120" s="6"/>
      <c r="RRH120" s="6"/>
      <c r="RRI120" s="6"/>
      <c r="RRJ120" s="6"/>
      <c r="RRK120" s="6"/>
      <c r="RRL120" s="6"/>
      <c r="RRM120" s="6"/>
      <c r="RRN120" s="6"/>
      <c r="RRO120" s="6"/>
      <c r="RRP120" s="6"/>
      <c r="RRQ120" s="6"/>
      <c r="RRR120" s="6"/>
      <c r="RRS120" s="6"/>
      <c r="RRT120" s="6"/>
      <c r="RRU120" s="6"/>
      <c r="RRV120" s="6"/>
      <c r="RRW120" s="6"/>
      <c r="RRX120" s="6"/>
      <c r="RRY120" s="6"/>
      <c r="RRZ120" s="6"/>
      <c r="RSA120" s="6"/>
      <c r="RSB120" s="6"/>
      <c r="RSC120" s="6"/>
      <c r="RSD120" s="6"/>
      <c r="RSE120" s="6"/>
      <c r="RSF120" s="6"/>
      <c r="RSG120" s="6"/>
      <c r="RSH120" s="6"/>
      <c r="RSI120" s="6"/>
      <c r="RSJ120" s="6"/>
      <c r="RSK120" s="6"/>
      <c r="RSL120" s="6"/>
      <c r="RSM120" s="6"/>
      <c r="RSN120" s="6"/>
      <c r="RSO120" s="6"/>
      <c r="RSP120" s="6"/>
      <c r="RSQ120" s="6"/>
      <c r="RSR120" s="6"/>
      <c r="RSS120" s="6"/>
      <c r="RST120" s="6"/>
      <c r="RSU120" s="6"/>
      <c r="RSV120" s="6"/>
      <c r="RSW120" s="6"/>
      <c r="RSX120" s="6"/>
      <c r="RSY120" s="6"/>
      <c r="RSZ120" s="6"/>
      <c r="RTA120" s="6"/>
      <c r="RTB120" s="6"/>
      <c r="RTC120" s="6"/>
      <c r="RTD120" s="6"/>
      <c r="RTE120" s="6"/>
      <c r="RTF120" s="6"/>
      <c r="RTG120" s="6"/>
      <c r="RTH120" s="6"/>
      <c r="RTI120" s="6"/>
      <c r="RTJ120" s="6"/>
      <c r="RTK120" s="6"/>
      <c r="RTL120" s="6"/>
      <c r="RTM120" s="6"/>
      <c r="RTN120" s="6"/>
      <c r="RTO120" s="6"/>
      <c r="RTP120" s="6"/>
      <c r="RTQ120" s="6"/>
      <c r="RTR120" s="6"/>
      <c r="RTS120" s="6"/>
      <c r="RTT120" s="6"/>
      <c r="RTU120" s="6"/>
      <c r="RTV120" s="6"/>
      <c r="RTW120" s="6"/>
      <c r="RTX120" s="6"/>
      <c r="RTY120" s="6"/>
      <c r="RTZ120" s="6"/>
      <c r="RUA120" s="6"/>
      <c r="RUB120" s="6"/>
      <c r="RUC120" s="6"/>
      <c r="RUD120" s="6"/>
      <c r="RUE120" s="6"/>
      <c r="RUF120" s="6"/>
      <c r="RUG120" s="6"/>
      <c r="RUH120" s="6"/>
      <c r="RUI120" s="6"/>
      <c r="RUJ120" s="6"/>
      <c r="RUK120" s="6"/>
      <c r="RUL120" s="6"/>
      <c r="RUM120" s="6"/>
      <c r="RUN120" s="6"/>
      <c r="RUO120" s="6"/>
      <c r="RUP120" s="6"/>
      <c r="RUQ120" s="6"/>
      <c r="RUR120" s="6"/>
      <c r="RUS120" s="6"/>
      <c r="RUT120" s="6"/>
      <c r="RUU120" s="6"/>
      <c r="RUV120" s="6"/>
      <c r="RUW120" s="6"/>
      <c r="RUX120" s="6"/>
      <c r="RUY120" s="6"/>
      <c r="RUZ120" s="6"/>
      <c r="RVA120" s="6"/>
      <c r="RVB120" s="6"/>
      <c r="RVC120" s="6"/>
      <c r="RVD120" s="6"/>
      <c r="RVE120" s="6"/>
      <c r="RVF120" s="6"/>
      <c r="RVG120" s="6"/>
      <c r="RVH120" s="6"/>
      <c r="RVI120" s="6"/>
      <c r="RVJ120" s="6"/>
      <c r="RVK120" s="6"/>
      <c r="RVL120" s="6"/>
      <c r="RVM120" s="6"/>
      <c r="RVN120" s="6"/>
      <c r="RVO120" s="6"/>
      <c r="RVP120" s="6"/>
      <c r="RVQ120" s="6"/>
      <c r="RVR120" s="6"/>
      <c r="RVS120" s="6"/>
      <c r="RVT120" s="6"/>
      <c r="RVU120" s="6"/>
      <c r="RVV120" s="6"/>
      <c r="RVW120" s="6"/>
      <c r="RVX120" s="6"/>
      <c r="RVY120" s="6"/>
      <c r="RVZ120" s="6"/>
      <c r="RWA120" s="6"/>
      <c r="RWB120" s="6"/>
      <c r="RWC120" s="6"/>
      <c r="RWD120" s="6"/>
      <c r="RWE120" s="6"/>
      <c r="RWF120" s="6"/>
      <c r="RWG120" s="6"/>
      <c r="RWH120" s="6"/>
      <c r="RWI120" s="6"/>
      <c r="RWJ120" s="6"/>
      <c r="RWK120" s="6"/>
      <c r="RWL120" s="6"/>
      <c r="RWM120" s="6"/>
      <c r="RWN120" s="6"/>
      <c r="RWO120" s="6"/>
      <c r="RWP120" s="6"/>
      <c r="RWQ120" s="6"/>
      <c r="RWR120" s="6"/>
      <c r="RWS120" s="6"/>
      <c r="RWT120" s="6"/>
      <c r="RWU120" s="6"/>
      <c r="RWV120" s="6"/>
      <c r="RWW120" s="6"/>
      <c r="RWX120" s="6"/>
      <c r="RWY120" s="6"/>
      <c r="RWZ120" s="6"/>
      <c r="RXA120" s="6"/>
      <c r="RXB120" s="6"/>
      <c r="RXC120" s="6"/>
      <c r="RXD120" s="6"/>
      <c r="RXE120" s="6"/>
      <c r="RXF120" s="6"/>
      <c r="RXG120" s="6"/>
      <c r="RXH120" s="6"/>
      <c r="RXI120" s="6"/>
      <c r="RXJ120" s="6"/>
      <c r="RXK120" s="6"/>
      <c r="RXL120" s="6"/>
      <c r="RXM120" s="6"/>
      <c r="RXN120" s="6"/>
      <c r="RXO120" s="6"/>
      <c r="RXP120" s="6"/>
      <c r="RXQ120" s="6"/>
      <c r="RXR120" s="6"/>
      <c r="RXS120" s="6"/>
      <c r="RXT120" s="6"/>
      <c r="RXU120" s="6"/>
      <c r="RXV120" s="6"/>
      <c r="RXW120" s="6"/>
      <c r="RXX120" s="6"/>
      <c r="RXY120" s="6"/>
      <c r="RXZ120" s="6"/>
      <c r="RYA120" s="6"/>
      <c r="RYB120" s="6"/>
      <c r="RYC120" s="6"/>
      <c r="RYD120" s="6"/>
      <c r="RYE120" s="6"/>
      <c r="RYF120" s="6"/>
      <c r="RYG120" s="6"/>
      <c r="RYH120" s="6"/>
      <c r="RYI120" s="6"/>
      <c r="RYJ120" s="6"/>
      <c r="RYK120" s="6"/>
      <c r="RYL120" s="6"/>
      <c r="RYM120" s="6"/>
      <c r="RYN120" s="6"/>
      <c r="RYO120" s="6"/>
      <c r="RYP120" s="6"/>
      <c r="RYQ120" s="6"/>
      <c r="RYR120" s="6"/>
      <c r="RYS120" s="6"/>
      <c r="RYT120" s="6"/>
      <c r="RYU120" s="6"/>
      <c r="RYV120" s="6"/>
      <c r="RYW120" s="6"/>
      <c r="RYX120" s="6"/>
      <c r="RYY120" s="6"/>
      <c r="RYZ120" s="6"/>
      <c r="RZA120" s="6"/>
      <c r="RZB120" s="6"/>
      <c r="RZC120" s="6"/>
      <c r="RZD120" s="6"/>
      <c r="RZE120" s="6"/>
      <c r="RZF120" s="6"/>
      <c r="RZG120" s="6"/>
      <c r="RZH120" s="6"/>
      <c r="RZI120" s="6"/>
      <c r="RZJ120" s="6"/>
      <c r="RZK120" s="6"/>
      <c r="RZL120" s="6"/>
      <c r="RZM120" s="6"/>
      <c r="RZN120" s="6"/>
      <c r="RZO120" s="6"/>
      <c r="RZP120" s="6"/>
      <c r="RZQ120" s="6"/>
      <c r="RZR120" s="6"/>
      <c r="RZS120" s="6"/>
      <c r="RZT120" s="6"/>
      <c r="RZU120" s="6"/>
      <c r="RZV120" s="6"/>
      <c r="RZW120" s="6"/>
      <c r="RZX120" s="6"/>
      <c r="RZY120" s="6"/>
      <c r="RZZ120" s="6"/>
      <c r="SAA120" s="6"/>
      <c r="SAB120" s="6"/>
      <c r="SAC120" s="6"/>
      <c r="SAD120" s="6"/>
      <c r="SAE120" s="6"/>
      <c r="SAF120" s="6"/>
      <c r="SAG120" s="6"/>
      <c r="SAH120" s="6"/>
      <c r="SAI120" s="6"/>
      <c r="SAJ120" s="6"/>
      <c r="SAK120" s="6"/>
      <c r="SAL120" s="6"/>
      <c r="SAM120" s="6"/>
      <c r="SAN120" s="6"/>
      <c r="SAO120" s="6"/>
      <c r="SAP120" s="6"/>
      <c r="SAQ120" s="6"/>
      <c r="SAR120" s="6"/>
      <c r="SAS120" s="6"/>
      <c r="SAT120" s="6"/>
      <c r="SAU120" s="6"/>
      <c r="SAV120" s="6"/>
      <c r="SAW120" s="6"/>
      <c r="SAX120" s="6"/>
      <c r="SAY120" s="6"/>
      <c r="SAZ120" s="6"/>
      <c r="SBA120" s="6"/>
      <c r="SBB120" s="6"/>
      <c r="SBC120" s="6"/>
      <c r="SBD120" s="6"/>
      <c r="SBE120" s="6"/>
      <c r="SBF120" s="6"/>
      <c r="SBG120" s="6"/>
      <c r="SBH120" s="6"/>
      <c r="SBI120" s="6"/>
      <c r="SBJ120" s="6"/>
      <c r="SBK120" s="6"/>
      <c r="SBL120" s="6"/>
      <c r="SBM120" s="6"/>
      <c r="SBN120" s="6"/>
      <c r="SBO120" s="6"/>
      <c r="SBP120" s="6"/>
      <c r="SBQ120" s="6"/>
      <c r="SBR120" s="6"/>
      <c r="SBS120" s="6"/>
      <c r="SBT120" s="6"/>
      <c r="SBU120" s="6"/>
      <c r="SBV120" s="6"/>
      <c r="SBW120" s="6"/>
      <c r="SBX120" s="6"/>
      <c r="SBY120" s="6"/>
      <c r="SBZ120" s="6"/>
      <c r="SCA120" s="6"/>
      <c r="SCB120" s="6"/>
      <c r="SCC120" s="6"/>
      <c r="SCD120" s="6"/>
      <c r="SCE120" s="6"/>
      <c r="SCF120" s="6"/>
      <c r="SCG120" s="6"/>
      <c r="SCH120" s="6"/>
      <c r="SCI120" s="6"/>
      <c r="SCJ120" s="6"/>
      <c r="SCK120" s="6"/>
      <c r="SCL120" s="6"/>
      <c r="SCM120" s="6"/>
      <c r="SCN120" s="6"/>
      <c r="SCO120" s="6"/>
      <c r="SCP120" s="6"/>
      <c r="SCQ120" s="6"/>
      <c r="SCR120" s="6"/>
      <c r="SCS120" s="6"/>
      <c r="SCT120" s="6"/>
      <c r="SCU120" s="6"/>
      <c r="SCV120" s="6"/>
      <c r="SCW120" s="6"/>
      <c r="SCX120" s="6"/>
      <c r="SCY120" s="6"/>
      <c r="SCZ120" s="6"/>
      <c r="SDA120" s="6"/>
      <c r="SDB120" s="6"/>
      <c r="SDC120" s="6"/>
      <c r="SDD120" s="6"/>
      <c r="SDE120" s="6"/>
      <c r="SDF120" s="6"/>
      <c r="SDG120" s="6"/>
      <c r="SDH120" s="6"/>
      <c r="SDI120" s="6"/>
      <c r="SDJ120" s="6"/>
      <c r="SDK120" s="6"/>
      <c r="SDL120" s="6"/>
      <c r="SDM120" s="6"/>
      <c r="SDN120" s="6"/>
      <c r="SDO120" s="6"/>
      <c r="SDP120" s="6"/>
      <c r="SDQ120" s="6"/>
      <c r="SDR120" s="6"/>
      <c r="SDS120" s="6"/>
      <c r="SDT120" s="6"/>
      <c r="SDU120" s="6"/>
      <c r="SDV120" s="6"/>
      <c r="SDW120" s="6"/>
      <c r="SDX120" s="6"/>
      <c r="SDY120" s="6"/>
      <c r="SDZ120" s="6"/>
      <c r="SEA120" s="6"/>
      <c r="SEB120" s="6"/>
      <c r="SEC120" s="6"/>
      <c r="SED120" s="6"/>
      <c r="SEE120" s="6"/>
      <c r="SEF120" s="6"/>
      <c r="SEG120" s="6"/>
      <c r="SEH120" s="6"/>
      <c r="SEI120" s="6"/>
      <c r="SEJ120" s="6"/>
      <c r="SEK120" s="6"/>
      <c r="SEL120" s="6"/>
      <c r="SEM120" s="6"/>
      <c r="SEN120" s="6"/>
      <c r="SEO120" s="6"/>
      <c r="SEP120" s="6"/>
      <c r="SEQ120" s="6"/>
      <c r="SER120" s="6"/>
      <c r="SES120" s="6"/>
      <c r="SET120" s="6"/>
      <c r="SEU120" s="6"/>
      <c r="SEV120" s="6"/>
      <c r="SEW120" s="6"/>
      <c r="SEX120" s="6"/>
      <c r="SEY120" s="6"/>
      <c r="SEZ120" s="6"/>
      <c r="SFA120" s="6"/>
      <c r="SFB120" s="6"/>
      <c r="SFC120" s="6"/>
      <c r="SFD120" s="6"/>
      <c r="SFE120" s="6"/>
      <c r="SFF120" s="6"/>
      <c r="SFG120" s="6"/>
      <c r="SFH120" s="6"/>
      <c r="SFI120" s="6"/>
      <c r="SFJ120" s="6"/>
      <c r="SFK120" s="6"/>
      <c r="SFL120" s="6"/>
      <c r="SFM120" s="6"/>
      <c r="SFN120" s="6"/>
      <c r="SFO120" s="6"/>
      <c r="SFP120" s="6"/>
      <c r="SFQ120" s="6"/>
      <c r="SFR120" s="6"/>
      <c r="SFS120" s="6"/>
      <c r="SFT120" s="6"/>
      <c r="SFU120" s="6"/>
      <c r="SFV120" s="6"/>
      <c r="SFW120" s="6"/>
      <c r="SFX120" s="6"/>
      <c r="SFY120" s="6"/>
      <c r="SFZ120" s="6"/>
      <c r="SGA120" s="6"/>
      <c r="SGB120" s="6"/>
      <c r="SGC120" s="6"/>
      <c r="SGD120" s="6"/>
      <c r="SGE120" s="6"/>
      <c r="SGF120" s="6"/>
      <c r="SGG120" s="6"/>
      <c r="SGH120" s="6"/>
      <c r="SGI120" s="6"/>
      <c r="SGJ120" s="6"/>
      <c r="SGK120" s="6"/>
      <c r="SGL120" s="6"/>
      <c r="SGM120" s="6"/>
      <c r="SGN120" s="6"/>
      <c r="SGO120" s="6"/>
      <c r="SGP120" s="6"/>
      <c r="SGQ120" s="6"/>
      <c r="SGR120" s="6"/>
      <c r="SGS120" s="6"/>
      <c r="SGT120" s="6"/>
      <c r="SGU120" s="6"/>
      <c r="SGV120" s="6"/>
      <c r="SGW120" s="6"/>
      <c r="SGX120" s="6"/>
      <c r="SGY120" s="6"/>
      <c r="SGZ120" s="6"/>
      <c r="SHA120" s="6"/>
      <c r="SHB120" s="6"/>
      <c r="SHC120" s="6"/>
      <c r="SHD120" s="6"/>
      <c r="SHE120" s="6"/>
      <c r="SHF120" s="6"/>
      <c r="SHG120" s="6"/>
      <c r="SHH120" s="6"/>
      <c r="SHI120" s="6"/>
      <c r="SHJ120" s="6"/>
      <c r="SHK120" s="6"/>
      <c r="SHL120" s="6"/>
      <c r="SHM120" s="6"/>
      <c r="SHN120" s="6"/>
      <c r="SHO120" s="6"/>
      <c r="SHP120" s="6"/>
      <c r="SHQ120" s="6"/>
      <c r="SHR120" s="6"/>
      <c r="SHS120" s="6"/>
      <c r="SHT120" s="6"/>
      <c r="SHU120" s="6"/>
      <c r="SHV120" s="6"/>
      <c r="SHW120" s="6"/>
      <c r="SHX120" s="6"/>
      <c r="SHY120" s="6"/>
      <c r="SHZ120" s="6"/>
      <c r="SIA120" s="6"/>
      <c r="SIB120" s="6"/>
      <c r="SIC120" s="6"/>
      <c r="SID120" s="6"/>
      <c r="SIE120" s="6"/>
      <c r="SIF120" s="6"/>
      <c r="SIG120" s="6"/>
      <c r="SIH120" s="6"/>
      <c r="SII120" s="6"/>
      <c r="SIJ120" s="6"/>
      <c r="SIK120" s="6"/>
      <c r="SIL120" s="6"/>
      <c r="SIM120" s="6"/>
      <c r="SIN120" s="6"/>
      <c r="SIO120" s="6"/>
      <c r="SIP120" s="6"/>
      <c r="SIQ120" s="6"/>
      <c r="SIR120" s="6"/>
      <c r="SIS120" s="6"/>
      <c r="SIT120" s="6"/>
      <c r="SIU120" s="6"/>
      <c r="SIV120" s="6"/>
      <c r="SIW120" s="6"/>
      <c r="SIX120" s="6"/>
      <c r="SIY120" s="6"/>
      <c r="SIZ120" s="6"/>
      <c r="SJA120" s="6"/>
      <c r="SJB120" s="6"/>
      <c r="SJC120" s="6"/>
      <c r="SJD120" s="6"/>
      <c r="SJE120" s="6"/>
      <c r="SJF120" s="6"/>
      <c r="SJG120" s="6"/>
      <c r="SJH120" s="6"/>
      <c r="SJI120" s="6"/>
      <c r="SJJ120" s="6"/>
      <c r="SJK120" s="6"/>
      <c r="SJL120" s="6"/>
      <c r="SJM120" s="6"/>
      <c r="SJN120" s="6"/>
      <c r="SJO120" s="6"/>
      <c r="SJP120" s="6"/>
      <c r="SJQ120" s="6"/>
      <c r="SJR120" s="6"/>
      <c r="SJS120" s="6"/>
      <c r="SJT120" s="6"/>
      <c r="SJU120" s="6"/>
      <c r="SJV120" s="6"/>
      <c r="SJW120" s="6"/>
      <c r="SJX120" s="6"/>
      <c r="SJY120" s="6"/>
      <c r="SJZ120" s="6"/>
      <c r="SKA120" s="6"/>
      <c r="SKB120" s="6"/>
      <c r="SKC120" s="6"/>
      <c r="SKD120" s="6"/>
      <c r="SKE120" s="6"/>
      <c r="SKF120" s="6"/>
      <c r="SKG120" s="6"/>
      <c r="SKH120" s="6"/>
      <c r="SKI120" s="6"/>
      <c r="SKJ120" s="6"/>
      <c r="SKK120" s="6"/>
      <c r="SKL120" s="6"/>
      <c r="SKM120" s="6"/>
      <c r="SKN120" s="6"/>
      <c r="SKO120" s="6"/>
      <c r="SKP120" s="6"/>
      <c r="SKQ120" s="6"/>
      <c r="SKR120" s="6"/>
      <c r="SKS120" s="6"/>
      <c r="SKT120" s="6"/>
      <c r="SKU120" s="6"/>
      <c r="SKV120" s="6"/>
      <c r="SKW120" s="6"/>
      <c r="SKX120" s="6"/>
      <c r="SKY120" s="6"/>
      <c r="SKZ120" s="6"/>
      <c r="SLA120" s="6"/>
      <c r="SLB120" s="6"/>
      <c r="SLC120" s="6"/>
      <c r="SLD120" s="6"/>
      <c r="SLE120" s="6"/>
      <c r="SLF120" s="6"/>
      <c r="SLG120" s="6"/>
      <c r="SLH120" s="6"/>
      <c r="SLI120" s="6"/>
      <c r="SLJ120" s="6"/>
      <c r="SLK120" s="6"/>
      <c r="SLL120" s="6"/>
      <c r="SLM120" s="6"/>
      <c r="SLN120" s="6"/>
      <c r="SLO120" s="6"/>
      <c r="SLP120" s="6"/>
      <c r="SLQ120" s="6"/>
      <c r="SLR120" s="6"/>
      <c r="SLS120" s="6"/>
      <c r="SLT120" s="6"/>
      <c r="SLU120" s="6"/>
      <c r="SLV120" s="6"/>
      <c r="SLW120" s="6"/>
      <c r="SLX120" s="6"/>
      <c r="SLY120" s="6"/>
      <c r="SLZ120" s="6"/>
      <c r="SMA120" s="6"/>
      <c r="SMB120" s="6"/>
      <c r="SMC120" s="6"/>
      <c r="SMD120" s="6"/>
      <c r="SME120" s="6"/>
      <c r="SMF120" s="6"/>
      <c r="SMG120" s="6"/>
      <c r="SMH120" s="6"/>
      <c r="SMI120" s="6"/>
      <c r="SMJ120" s="6"/>
      <c r="SMK120" s="6"/>
      <c r="SML120" s="6"/>
      <c r="SMM120" s="6"/>
      <c r="SMN120" s="6"/>
      <c r="SMO120" s="6"/>
      <c r="SMP120" s="6"/>
      <c r="SMQ120" s="6"/>
      <c r="SMR120" s="6"/>
      <c r="SMS120" s="6"/>
      <c r="SMT120" s="6"/>
      <c r="SMU120" s="6"/>
      <c r="SMV120" s="6"/>
      <c r="SMW120" s="6"/>
      <c r="SMX120" s="6"/>
      <c r="SMY120" s="6"/>
      <c r="SMZ120" s="6"/>
      <c r="SNA120" s="6"/>
      <c r="SNB120" s="6"/>
      <c r="SNC120" s="6"/>
      <c r="SND120" s="6"/>
      <c r="SNE120" s="6"/>
      <c r="SNF120" s="6"/>
      <c r="SNG120" s="6"/>
      <c r="SNH120" s="6"/>
      <c r="SNI120" s="6"/>
      <c r="SNJ120" s="6"/>
      <c r="SNK120" s="6"/>
      <c r="SNL120" s="6"/>
      <c r="SNM120" s="6"/>
      <c r="SNN120" s="6"/>
      <c r="SNO120" s="6"/>
      <c r="SNP120" s="6"/>
      <c r="SNQ120" s="6"/>
      <c r="SNR120" s="6"/>
      <c r="SNS120" s="6"/>
      <c r="SNT120" s="6"/>
      <c r="SNU120" s="6"/>
      <c r="SNV120" s="6"/>
      <c r="SNW120" s="6"/>
      <c r="SNX120" s="6"/>
      <c r="SNY120" s="6"/>
      <c r="SNZ120" s="6"/>
      <c r="SOA120" s="6"/>
      <c r="SOB120" s="6"/>
      <c r="SOC120" s="6"/>
      <c r="SOD120" s="6"/>
      <c r="SOE120" s="6"/>
      <c r="SOF120" s="6"/>
      <c r="SOG120" s="6"/>
      <c r="SOH120" s="6"/>
      <c r="SOI120" s="6"/>
      <c r="SOJ120" s="6"/>
      <c r="SOK120" s="6"/>
      <c r="SOL120" s="6"/>
      <c r="SOM120" s="6"/>
      <c r="SON120" s="6"/>
      <c r="SOO120" s="6"/>
      <c r="SOP120" s="6"/>
      <c r="SOQ120" s="6"/>
      <c r="SOR120" s="6"/>
      <c r="SOS120" s="6"/>
      <c r="SOT120" s="6"/>
      <c r="SOU120" s="6"/>
      <c r="SOV120" s="6"/>
      <c r="SOW120" s="6"/>
      <c r="SOX120" s="6"/>
      <c r="SOY120" s="6"/>
      <c r="SOZ120" s="6"/>
      <c r="SPA120" s="6"/>
      <c r="SPB120" s="6"/>
      <c r="SPC120" s="6"/>
      <c r="SPD120" s="6"/>
      <c r="SPE120" s="6"/>
      <c r="SPF120" s="6"/>
      <c r="SPG120" s="6"/>
      <c r="SPH120" s="6"/>
      <c r="SPI120" s="6"/>
      <c r="SPJ120" s="6"/>
      <c r="SPK120" s="6"/>
      <c r="SPL120" s="6"/>
      <c r="SPM120" s="6"/>
      <c r="SPN120" s="6"/>
      <c r="SPO120" s="6"/>
      <c r="SPP120" s="6"/>
      <c r="SPQ120" s="6"/>
      <c r="SPR120" s="6"/>
      <c r="SPS120" s="6"/>
      <c r="SPT120" s="6"/>
      <c r="SPU120" s="6"/>
      <c r="SPV120" s="6"/>
      <c r="SPW120" s="6"/>
      <c r="SPX120" s="6"/>
      <c r="SPY120" s="6"/>
      <c r="SPZ120" s="6"/>
      <c r="SQA120" s="6"/>
      <c r="SQB120" s="6"/>
      <c r="SQC120" s="6"/>
      <c r="SQD120" s="6"/>
      <c r="SQE120" s="6"/>
      <c r="SQF120" s="6"/>
      <c r="SQG120" s="6"/>
      <c r="SQH120" s="6"/>
      <c r="SQI120" s="6"/>
      <c r="SQJ120" s="6"/>
      <c r="SQK120" s="6"/>
      <c r="SQL120" s="6"/>
      <c r="SQM120" s="6"/>
      <c r="SQN120" s="6"/>
      <c r="SQO120" s="6"/>
      <c r="SQP120" s="6"/>
      <c r="SQQ120" s="6"/>
      <c r="SQR120" s="6"/>
      <c r="SQS120" s="6"/>
      <c r="SQT120" s="6"/>
      <c r="SQU120" s="6"/>
      <c r="SQV120" s="6"/>
      <c r="SQW120" s="6"/>
      <c r="SQX120" s="6"/>
      <c r="SQY120" s="6"/>
      <c r="SQZ120" s="6"/>
      <c r="SRA120" s="6"/>
      <c r="SRB120" s="6"/>
      <c r="SRC120" s="6"/>
      <c r="SRD120" s="6"/>
      <c r="SRE120" s="6"/>
      <c r="SRF120" s="6"/>
      <c r="SRG120" s="6"/>
      <c r="SRH120" s="6"/>
      <c r="SRI120" s="6"/>
      <c r="SRJ120" s="6"/>
      <c r="SRK120" s="6"/>
      <c r="SRL120" s="6"/>
      <c r="SRM120" s="6"/>
      <c r="SRN120" s="6"/>
      <c r="SRO120" s="6"/>
      <c r="SRP120" s="6"/>
      <c r="SRQ120" s="6"/>
      <c r="SRR120" s="6"/>
      <c r="SRS120" s="6"/>
      <c r="SRT120" s="6"/>
      <c r="SRU120" s="6"/>
      <c r="SRV120" s="6"/>
      <c r="SRW120" s="6"/>
      <c r="SRX120" s="6"/>
      <c r="SRY120" s="6"/>
      <c r="SRZ120" s="6"/>
      <c r="SSA120" s="6"/>
      <c r="SSB120" s="6"/>
      <c r="SSC120" s="6"/>
      <c r="SSD120" s="6"/>
      <c r="SSE120" s="6"/>
      <c r="SSF120" s="6"/>
      <c r="SSG120" s="6"/>
      <c r="SSH120" s="6"/>
      <c r="SSI120" s="6"/>
      <c r="SSJ120" s="6"/>
      <c r="SSK120" s="6"/>
      <c r="SSL120" s="6"/>
      <c r="SSM120" s="6"/>
      <c r="SSN120" s="6"/>
      <c r="SSO120" s="6"/>
      <c r="SSP120" s="6"/>
      <c r="SSQ120" s="6"/>
      <c r="SSR120" s="6"/>
      <c r="SSS120" s="6"/>
      <c r="SST120" s="6"/>
      <c r="SSU120" s="6"/>
      <c r="SSV120" s="6"/>
      <c r="SSW120" s="6"/>
      <c r="SSX120" s="6"/>
      <c r="SSY120" s="6"/>
      <c r="SSZ120" s="6"/>
      <c r="STA120" s="6"/>
      <c r="STB120" s="6"/>
      <c r="STC120" s="6"/>
      <c r="STD120" s="6"/>
      <c r="STE120" s="6"/>
      <c r="STF120" s="6"/>
      <c r="STG120" s="6"/>
      <c r="STH120" s="6"/>
      <c r="STI120" s="6"/>
      <c r="STJ120" s="6"/>
      <c r="STK120" s="6"/>
      <c r="STL120" s="6"/>
      <c r="STM120" s="6"/>
      <c r="STN120" s="6"/>
      <c r="STO120" s="6"/>
      <c r="STP120" s="6"/>
      <c r="STQ120" s="6"/>
      <c r="STR120" s="6"/>
      <c r="STS120" s="6"/>
      <c r="STT120" s="6"/>
      <c r="STU120" s="6"/>
      <c r="STV120" s="6"/>
      <c r="STW120" s="6"/>
      <c r="STX120" s="6"/>
      <c r="STY120" s="6"/>
      <c r="STZ120" s="6"/>
      <c r="SUA120" s="6"/>
      <c r="SUB120" s="6"/>
      <c r="SUC120" s="6"/>
      <c r="SUD120" s="6"/>
      <c r="SUE120" s="6"/>
      <c r="SUF120" s="6"/>
      <c r="SUG120" s="6"/>
      <c r="SUH120" s="6"/>
      <c r="SUI120" s="6"/>
      <c r="SUJ120" s="6"/>
      <c r="SUK120" s="6"/>
      <c r="SUL120" s="6"/>
      <c r="SUM120" s="6"/>
      <c r="SUN120" s="6"/>
      <c r="SUO120" s="6"/>
      <c r="SUP120" s="6"/>
      <c r="SUQ120" s="6"/>
      <c r="SUR120" s="6"/>
      <c r="SUS120" s="6"/>
      <c r="SUT120" s="6"/>
      <c r="SUU120" s="6"/>
      <c r="SUV120" s="6"/>
      <c r="SUW120" s="6"/>
      <c r="SUX120" s="6"/>
      <c r="SUY120" s="6"/>
      <c r="SUZ120" s="6"/>
      <c r="SVA120" s="6"/>
      <c r="SVB120" s="6"/>
      <c r="SVC120" s="6"/>
      <c r="SVD120" s="6"/>
      <c r="SVE120" s="6"/>
      <c r="SVF120" s="6"/>
      <c r="SVG120" s="6"/>
      <c r="SVH120" s="6"/>
      <c r="SVI120" s="6"/>
      <c r="SVJ120" s="6"/>
      <c r="SVK120" s="6"/>
      <c r="SVL120" s="6"/>
      <c r="SVM120" s="6"/>
      <c r="SVN120" s="6"/>
      <c r="SVO120" s="6"/>
      <c r="SVP120" s="6"/>
      <c r="SVQ120" s="6"/>
      <c r="SVR120" s="6"/>
      <c r="SVS120" s="6"/>
      <c r="SVT120" s="6"/>
      <c r="SVU120" s="6"/>
      <c r="SVV120" s="6"/>
      <c r="SVW120" s="6"/>
      <c r="SVX120" s="6"/>
      <c r="SVY120" s="6"/>
      <c r="SVZ120" s="6"/>
      <c r="SWA120" s="6"/>
      <c r="SWB120" s="6"/>
      <c r="SWC120" s="6"/>
      <c r="SWD120" s="6"/>
      <c r="SWE120" s="6"/>
      <c r="SWF120" s="6"/>
      <c r="SWG120" s="6"/>
      <c r="SWH120" s="6"/>
      <c r="SWI120" s="6"/>
      <c r="SWJ120" s="6"/>
      <c r="SWK120" s="6"/>
      <c r="SWL120" s="6"/>
      <c r="SWM120" s="6"/>
      <c r="SWN120" s="6"/>
      <c r="SWO120" s="6"/>
      <c r="SWP120" s="6"/>
      <c r="SWQ120" s="6"/>
      <c r="SWR120" s="6"/>
      <c r="SWS120" s="6"/>
      <c r="SWT120" s="6"/>
      <c r="SWU120" s="6"/>
      <c r="SWV120" s="6"/>
      <c r="SWW120" s="6"/>
      <c r="SWX120" s="6"/>
      <c r="SWY120" s="6"/>
      <c r="SWZ120" s="6"/>
      <c r="SXA120" s="6"/>
      <c r="SXB120" s="6"/>
      <c r="SXC120" s="6"/>
      <c r="SXD120" s="6"/>
      <c r="SXE120" s="6"/>
      <c r="SXF120" s="6"/>
      <c r="SXG120" s="6"/>
      <c r="SXH120" s="6"/>
      <c r="SXI120" s="6"/>
      <c r="SXJ120" s="6"/>
      <c r="SXK120" s="6"/>
      <c r="SXL120" s="6"/>
      <c r="SXM120" s="6"/>
      <c r="SXN120" s="6"/>
      <c r="SXO120" s="6"/>
      <c r="SXP120" s="6"/>
      <c r="SXQ120" s="6"/>
      <c r="SXR120" s="6"/>
      <c r="SXS120" s="6"/>
      <c r="SXT120" s="6"/>
      <c r="SXU120" s="6"/>
      <c r="SXV120" s="6"/>
      <c r="SXW120" s="6"/>
      <c r="SXX120" s="6"/>
      <c r="SXY120" s="6"/>
      <c r="SXZ120" s="6"/>
      <c r="SYA120" s="6"/>
      <c r="SYB120" s="6"/>
      <c r="SYC120" s="6"/>
      <c r="SYD120" s="6"/>
      <c r="SYE120" s="6"/>
      <c r="SYF120" s="6"/>
      <c r="SYG120" s="6"/>
      <c r="SYH120" s="6"/>
      <c r="SYI120" s="6"/>
      <c r="SYJ120" s="6"/>
      <c r="SYK120" s="6"/>
      <c r="SYL120" s="6"/>
      <c r="SYM120" s="6"/>
      <c r="SYN120" s="6"/>
      <c r="SYO120" s="6"/>
      <c r="SYP120" s="6"/>
      <c r="SYQ120" s="6"/>
      <c r="SYR120" s="6"/>
      <c r="SYS120" s="6"/>
      <c r="SYT120" s="6"/>
      <c r="SYU120" s="6"/>
      <c r="SYV120" s="6"/>
      <c r="SYW120" s="6"/>
      <c r="SYX120" s="6"/>
      <c r="SYY120" s="6"/>
      <c r="SYZ120" s="6"/>
      <c r="SZA120" s="6"/>
      <c r="SZB120" s="6"/>
      <c r="SZC120" s="6"/>
      <c r="SZD120" s="6"/>
      <c r="SZE120" s="6"/>
      <c r="SZF120" s="6"/>
      <c r="SZG120" s="6"/>
      <c r="SZH120" s="6"/>
      <c r="SZI120" s="6"/>
      <c r="SZJ120" s="6"/>
      <c r="SZK120" s="6"/>
      <c r="SZL120" s="6"/>
      <c r="SZM120" s="6"/>
      <c r="SZN120" s="6"/>
      <c r="SZO120" s="6"/>
      <c r="SZP120" s="6"/>
      <c r="SZQ120" s="6"/>
      <c r="SZR120" s="6"/>
      <c r="SZS120" s="6"/>
      <c r="SZT120" s="6"/>
      <c r="SZU120" s="6"/>
      <c r="SZV120" s="6"/>
      <c r="SZW120" s="6"/>
      <c r="SZX120" s="6"/>
      <c r="SZY120" s="6"/>
      <c r="SZZ120" s="6"/>
      <c r="TAA120" s="6"/>
      <c r="TAB120" s="6"/>
      <c r="TAC120" s="6"/>
      <c r="TAD120" s="6"/>
      <c r="TAE120" s="6"/>
      <c r="TAF120" s="6"/>
      <c r="TAG120" s="6"/>
      <c r="TAH120" s="6"/>
      <c r="TAI120" s="6"/>
      <c r="TAJ120" s="6"/>
      <c r="TAK120" s="6"/>
      <c r="TAL120" s="6"/>
      <c r="TAM120" s="6"/>
      <c r="TAN120" s="6"/>
      <c r="TAO120" s="6"/>
      <c r="TAP120" s="6"/>
      <c r="TAQ120" s="6"/>
      <c r="TAR120" s="6"/>
      <c r="TAS120" s="6"/>
      <c r="TAT120" s="6"/>
      <c r="TAU120" s="6"/>
      <c r="TAV120" s="6"/>
      <c r="TAW120" s="6"/>
      <c r="TAX120" s="6"/>
      <c r="TAY120" s="6"/>
      <c r="TAZ120" s="6"/>
      <c r="TBA120" s="6"/>
      <c r="TBB120" s="6"/>
      <c r="TBC120" s="6"/>
      <c r="TBD120" s="6"/>
      <c r="TBE120" s="6"/>
      <c r="TBF120" s="6"/>
      <c r="TBG120" s="6"/>
      <c r="TBH120" s="6"/>
      <c r="TBI120" s="6"/>
      <c r="TBJ120" s="6"/>
      <c r="TBK120" s="6"/>
      <c r="TBL120" s="6"/>
      <c r="TBM120" s="6"/>
      <c r="TBN120" s="6"/>
      <c r="TBO120" s="6"/>
      <c r="TBP120" s="6"/>
      <c r="TBQ120" s="6"/>
      <c r="TBR120" s="6"/>
      <c r="TBS120" s="6"/>
      <c r="TBT120" s="6"/>
      <c r="TBU120" s="6"/>
      <c r="TBV120" s="6"/>
      <c r="TBW120" s="6"/>
      <c r="TBX120" s="6"/>
      <c r="TBY120" s="6"/>
      <c r="TBZ120" s="6"/>
      <c r="TCA120" s="6"/>
      <c r="TCB120" s="6"/>
      <c r="TCC120" s="6"/>
      <c r="TCD120" s="6"/>
      <c r="TCE120" s="6"/>
      <c r="TCF120" s="6"/>
      <c r="TCG120" s="6"/>
      <c r="TCH120" s="6"/>
      <c r="TCI120" s="6"/>
      <c r="TCJ120" s="6"/>
      <c r="TCK120" s="6"/>
      <c r="TCL120" s="6"/>
      <c r="TCM120" s="6"/>
      <c r="TCN120" s="6"/>
      <c r="TCO120" s="6"/>
      <c r="TCP120" s="6"/>
      <c r="TCQ120" s="6"/>
      <c r="TCR120" s="6"/>
      <c r="TCS120" s="6"/>
      <c r="TCT120" s="6"/>
      <c r="TCU120" s="6"/>
      <c r="TCV120" s="6"/>
      <c r="TCW120" s="6"/>
      <c r="TCX120" s="6"/>
      <c r="TCY120" s="6"/>
      <c r="TCZ120" s="6"/>
      <c r="TDA120" s="6"/>
      <c r="TDB120" s="6"/>
      <c r="TDC120" s="6"/>
      <c r="TDD120" s="6"/>
      <c r="TDE120" s="6"/>
      <c r="TDF120" s="6"/>
      <c r="TDG120" s="6"/>
      <c r="TDH120" s="6"/>
      <c r="TDI120" s="6"/>
      <c r="TDJ120" s="6"/>
      <c r="TDK120" s="6"/>
      <c r="TDL120" s="6"/>
      <c r="TDM120" s="6"/>
      <c r="TDN120" s="6"/>
      <c r="TDO120" s="6"/>
      <c r="TDP120" s="6"/>
      <c r="TDQ120" s="6"/>
      <c r="TDR120" s="6"/>
      <c r="TDS120" s="6"/>
      <c r="TDT120" s="6"/>
      <c r="TDU120" s="6"/>
      <c r="TDV120" s="6"/>
      <c r="TDW120" s="6"/>
      <c r="TDX120" s="6"/>
      <c r="TDY120" s="6"/>
      <c r="TDZ120" s="6"/>
      <c r="TEA120" s="6"/>
      <c r="TEB120" s="6"/>
      <c r="TEC120" s="6"/>
      <c r="TED120" s="6"/>
      <c r="TEE120" s="6"/>
      <c r="TEF120" s="6"/>
      <c r="TEG120" s="6"/>
      <c r="TEH120" s="6"/>
      <c r="TEI120" s="6"/>
      <c r="TEJ120" s="6"/>
      <c r="TEK120" s="6"/>
      <c r="TEL120" s="6"/>
      <c r="TEM120" s="6"/>
      <c r="TEN120" s="6"/>
      <c r="TEO120" s="6"/>
      <c r="TEP120" s="6"/>
      <c r="TEQ120" s="6"/>
      <c r="TER120" s="6"/>
      <c r="TES120" s="6"/>
      <c r="TET120" s="6"/>
      <c r="TEU120" s="6"/>
      <c r="TEV120" s="6"/>
      <c r="TEW120" s="6"/>
      <c r="TEX120" s="6"/>
      <c r="TEY120" s="6"/>
      <c r="TEZ120" s="6"/>
      <c r="TFA120" s="6"/>
      <c r="TFB120" s="6"/>
      <c r="TFC120" s="6"/>
      <c r="TFD120" s="6"/>
      <c r="TFE120" s="6"/>
      <c r="TFF120" s="6"/>
      <c r="TFG120" s="6"/>
      <c r="TFH120" s="6"/>
      <c r="TFI120" s="6"/>
      <c r="TFJ120" s="6"/>
      <c r="TFK120" s="6"/>
      <c r="TFL120" s="6"/>
      <c r="TFM120" s="6"/>
      <c r="TFN120" s="6"/>
      <c r="TFO120" s="6"/>
      <c r="TFP120" s="6"/>
      <c r="TFQ120" s="6"/>
      <c r="TFR120" s="6"/>
      <c r="TFS120" s="6"/>
      <c r="TFT120" s="6"/>
      <c r="TFU120" s="6"/>
      <c r="TFV120" s="6"/>
      <c r="TFW120" s="6"/>
      <c r="TFX120" s="6"/>
      <c r="TFY120" s="6"/>
      <c r="TFZ120" s="6"/>
      <c r="TGA120" s="6"/>
      <c r="TGB120" s="6"/>
      <c r="TGC120" s="6"/>
      <c r="TGD120" s="6"/>
      <c r="TGE120" s="6"/>
      <c r="TGF120" s="6"/>
      <c r="TGG120" s="6"/>
      <c r="TGH120" s="6"/>
      <c r="TGI120" s="6"/>
      <c r="TGJ120" s="6"/>
      <c r="TGK120" s="6"/>
      <c r="TGL120" s="6"/>
      <c r="TGM120" s="6"/>
      <c r="TGN120" s="6"/>
      <c r="TGO120" s="6"/>
      <c r="TGP120" s="6"/>
      <c r="TGQ120" s="6"/>
      <c r="TGR120" s="6"/>
      <c r="TGS120" s="6"/>
      <c r="TGT120" s="6"/>
      <c r="TGU120" s="6"/>
      <c r="TGV120" s="6"/>
      <c r="TGW120" s="6"/>
      <c r="TGX120" s="6"/>
      <c r="TGY120" s="6"/>
      <c r="TGZ120" s="6"/>
      <c r="THA120" s="6"/>
      <c r="THB120" s="6"/>
      <c r="THC120" s="6"/>
      <c r="THD120" s="6"/>
      <c r="THE120" s="6"/>
      <c r="THF120" s="6"/>
      <c r="THG120" s="6"/>
      <c r="THH120" s="6"/>
      <c r="THI120" s="6"/>
      <c r="THJ120" s="6"/>
      <c r="THK120" s="6"/>
      <c r="THL120" s="6"/>
      <c r="THM120" s="6"/>
      <c r="THN120" s="6"/>
      <c r="THO120" s="6"/>
      <c r="THP120" s="6"/>
      <c r="THQ120" s="6"/>
      <c r="THR120" s="6"/>
      <c r="THS120" s="6"/>
      <c r="THT120" s="6"/>
      <c r="THU120" s="6"/>
      <c r="THV120" s="6"/>
      <c r="THW120" s="6"/>
      <c r="THX120" s="6"/>
      <c r="THY120" s="6"/>
      <c r="THZ120" s="6"/>
      <c r="TIA120" s="6"/>
      <c r="TIB120" s="6"/>
      <c r="TIC120" s="6"/>
      <c r="TID120" s="6"/>
      <c r="TIE120" s="6"/>
      <c r="TIF120" s="6"/>
      <c r="TIG120" s="6"/>
      <c r="TIH120" s="6"/>
      <c r="TII120" s="6"/>
      <c r="TIJ120" s="6"/>
      <c r="TIK120" s="6"/>
      <c r="TIL120" s="6"/>
      <c r="TIM120" s="6"/>
      <c r="TIN120" s="6"/>
      <c r="TIO120" s="6"/>
      <c r="TIP120" s="6"/>
      <c r="TIQ120" s="6"/>
      <c r="TIR120" s="6"/>
      <c r="TIS120" s="6"/>
      <c r="TIT120" s="6"/>
      <c r="TIU120" s="6"/>
      <c r="TIV120" s="6"/>
      <c r="TIW120" s="6"/>
      <c r="TIX120" s="6"/>
      <c r="TIY120" s="6"/>
      <c r="TIZ120" s="6"/>
      <c r="TJA120" s="6"/>
      <c r="TJB120" s="6"/>
      <c r="TJC120" s="6"/>
      <c r="TJD120" s="6"/>
      <c r="TJE120" s="6"/>
      <c r="TJF120" s="6"/>
      <c r="TJG120" s="6"/>
      <c r="TJH120" s="6"/>
      <c r="TJI120" s="6"/>
      <c r="TJJ120" s="6"/>
      <c r="TJK120" s="6"/>
      <c r="TJL120" s="6"/>
      <c r="TJM120" s="6"/>
      <c r="TJN120" s="6"/>
      <c r="TJO120" s="6"/>
      <c r="TJP120" s="6"/>
      <c r="TJQ120" s="6"/>
      <c r="TJR120" s="6"/>
      <c r="TJS120" s="6"/>
      <c r="TJT120" s="6"/>
      <c r="TJU120" s="6"/>
      <c r="TJV120" s="6"/>
      <c r="TJW120" s="6"/>
      <c r="TJX120" s="6"/>
      <c r="TJY120" s="6"/>
      <c r="TJZ120" s="6"/>
      <c r="TKA120" s="6"/>
      <c r="TKB120" s="6"/>
      <c r="TKC120" s="6"/>
      <c r="TKD120" s="6"/>
      <c r="TKE120" s="6"/>
      <c r="TKF120" s="6"/>
      <c r="TKG120" s="6"/>
      <c r="TKH120" s="6"/>
      <c r="TKI120" s="6"/>
      <c r="TKJ120" s="6"/>
      <c r="TKK120" s="6"/>
      <c r="TKL120" s="6"/>
      <c r="TKM120" s="6"/>
      <c r="TKN120" s="6"/>
      <c r="TKO120" s="6"/>
      <c r="TKP120" s="6"/>
      <c r="TKQ120" s="6"/>
      <c r="TKR120" s="6"/>
      <c r="TKS120" s="6"/>
      <c r="TKT120" s="6"/>
      <c r="TKU120" s="6"/>
      <c r="TKV120" s="6"/>
      <c r="TKW120" s="6"/>
      <c r="TKX120" s="6"/>
      <c r="TKY120" s="6"/>
      <c r="TKZ120" s="6"/>
      <c r="TLA120" s="6"/>
      <c r="TLB120" s="6"/>
      <c r="TLC120" s="6"/>
      <c r="TLD120" s="6"/>
      <c r="TLE120" s="6"/>
      <c r="TLF120" s="6"/>
      <c r="TLG120" s="6"/>
      <c r="TLH120" s="6"/>
      <c r="TLI120" s="6"/>
      <c r="TLJ120" s="6"/>
      <c r="TLK120" s="6"/>
      <c r="TLL120" s="6"/>
      <c r="TLM120" s="6"/>
      <c r="TLN120" s="6"/>
      <c r="TLO120" s="6"/>
      <c r="TLP120" s="6"/>
      <c r="TLQ120" s="6"/>
      <c r="TLR120" s="6"/>
      <c r="TLS120" s="6"/>
      <c r="TLT120" s="6"/>
      <c r="TLU120" s="6"/>
      <c r="TLV120" s="6"/>
      <c r="TLW120" s="6"/>
      <c r="TLX120" s="6"/>
      <c r="TLY120" s="6"/>
      <c r="TLZ120" s="6"/>
      <c r="TMA120" s="6"/>
      <c r="TMB120" s="6"/>
      <c r="TMC120" s="6"/>
      <c r="TMD120" s="6"/>
      <c r="TME120" s="6"/>
      <c r="TMF120" s="6"/>
      <c r="TMG120" s="6"/>
      <c r="TMH120" s="6"/>
      <c r="TMI120" s="6"/>
      <c r="TMJ120" s="6"/>
      <c r="TMK120" s="6"/>
      <c r="TML120" s="6"/>
      <c r="TMM120" s="6"/>
      <c r="TMN120" s="6"/>
      <c r="TMO120" s="6"/>
      <c r="TMP120" s="6"/>
      <c r="TMQ120" s="6"/>
      <c r="TMR120" s="6"/>
      <c r="TMS120" s="6"/>
      <c r="TMT120" s="6"/>
      <c r="TMU120" s="6"/>
      <c r="TMV120" s="6"/>
      <c r="TMW120" s="6"/>
      <c r="TMX120" s="6"/>
      <c r="TMY120" s="6"/>
      <c r="TMZ120" s="6"/>
      <c r="TNA120" s="6"/>
      <c r="TNB120" s="6"/>
      <c r="TNC120" s="6"/>
      <c r="TND120" s="6"/>
      <c r="TNE120" s="6"/>
      <c r="TNF120" s="6"/>
      <c r="TNG120" s="6"/>
      <c r="TNH120" s="6"/>
      <c r="TNI120" s="6"/>
      <c r="TNJ120" s="6"/>
      <c r="TNK120" s="6"/>
      <c r="TNL120" s="6"/>
      <c r="TNM120" s="6"/>
      <c r="TNN120" s="6"/>
      <c r="TNO120" s="6"/>
      <c r="TNP120" s="6"/>
      <c r="TNQ120" s="6"/>
      <c r="TNR120" s="6"/>
      <c r="TNS120" s="6"/>
      <c r="TNT120" s="6"/>
      <c r="TNU120" s="6"/>
      <c r="TNV120" s="6"/>
      <c r="TNW120" s="6"/>
      <c r="TNX120" s="6"/>
      <c r="TNY120" s="6"/>
      <c r="TNZ120" s="6"/>
      <c r="TOA120" s="6"/>
      <c r="TOB120" s="6"/>
      <c r="TOC120" s="6"/>
      <c r="TOD120" s="6"/>
      <c r="TOE120" s="6"/>
      <c r="TOF120" s="6"/>
      <c r="TOG120" s="6"/>
      <c r="TOH120" s="6"/>
      <c r="TOI120" s="6"/>
      <c r="TOJ120" s="6"/>
      <c r="TOK120" s="6"/>
      <c r="TOL120" s="6"/>
      <c r="TOM120" s="6"/>
      <c r="TON120" s="6"/>
      <c r="TOO120" s="6"/>
      <c r="TOP120" s="6"/>
      <c r="TOQ120" s="6"/>
      <c r="TOR120" s="6"/>
      <c r="TOS120" s="6"/>
      <c r="TOT120" s="6"/>
      <c r="TOU120" s="6"/>
      <c r="TOV120" s="6"/>
      <c r="TOW120" s="6"/>
      <c r="TOX120" s="6"/>
      <c r="TOY120" s="6"/>
      <c r="TOZ120" s="6"/>
      <c r="TPA120" s="6"/>
      <c r="TPB120" s="6"/>
      <c r="TPC120" s="6"/>
      <c r="TPD120" s="6"/>
      <c r="TPE120" s="6"/>
      <c r="TPF120" s="6"/>
      <c r="TPG120" s="6"/>
      <c r="TPH120" s="6"/>
      <c r="TPI120" s="6"/>
      <c r="TPJ120" s="6"/>
      <c r="TPK120" s="6"/>
      <c r="TPL120" s="6"/>
      <c r="TPM120" s="6"/>
      <c r="TPN120" s="6"/>
      <c r="TPO120" s="6"/>
      <c r="TPP120" s="6"/>
      <c r="TPQ120" s="6"/>
      <c r="TPR120" s="6"/>
      <c r="TPS120" s="6"/>
      <c r="TPT120" s="6"/>
      <c r="TPU120" s="6"/>
      <c r="TPV120" s="6"/>
      <c r="TPW120" s="6"/>
      <c r="TPX120" s="6"/>
      <c r="TPY120" s="6"/>
      <c r="TPZ120" s="6"/>
      <c r="TQA120" s="6"/>
      <c r="TQB120" s="6"/>
      <c r="TQC120" s="6"/>
      <c r="TQD120" s="6"/>
      <c r="TQE120" s="6"/>
      <c r="TQF120" s="6"/>
      <c r="TQG120" s="6"/>
      <c r="TQH120" s="6"/>
      <c r="TQI120" s="6"/>
      <c r="TQJ120" s="6"/>
      <c r="TQK120" s="6"/>
      <c r="TQL120" s="6"/>
      <c r="TQM120" s="6"/>
      <c r="TQN120" s="6"/>
      <c r="TQO120" s="6"/>
      <c r="TQP120" s="6"/>
      <c r="TQQ120" s="6"/>
      <c r="TQR120" s="6"/>
      <c r="TQS120" s="6"/>
      <c r="TQT120" s="6"/>
      <c r="TQU120" s="6"/>
      <c r="TQV120" s="6"/>
      <c r="TQW120" s="6"/>
      <c r="TQX120" s="6"/>
      <c r="TQY120" s="6"/>
      <c r="TQZ120" s="6"/>
      <c r="TRA120" s="6"/>
      <c r="TRB120" s="6"/>
      <c r="TRC120" s="6"/>
      <c r="TRD120" s="6"/>
      <c r="TRE120" s="6"/>
      <c r="TRF120" s="6"/>
      <c r="TRG120" s="6"/>
      <c r="TRH120" s="6"/>
      <c r="TRI120" s="6"/>
      <c r="TRJ120" s="6"/>
      <c r="TRK120" s="6"/>
      <c r="TRL120" s="6"/>
      <c r="TRM120" s="6"/>
      <c r="TRN120" s="6"/>
      <c r="TRO120" s="6"/>
      <c r="TRP120" s="6"/>
      <c r="TRQ120" s="6"/>
      <c r="TRR120" s="6"/>
      <c r="TRS120" s="6"/>
      <c r="TRT120" s="6"/>
      <c r="TRU120" s="6"/>
      <c r="TRV120" s="6"/>
      <c r="TRW120" s="6"/>
      <c r="TRX120" s="6"/>
      <c r="TRY120" s="6"/>
      <c r="TRZ120" s="6"/>
      <c r="TSA120" s="6"/>
      <c r="TSB120" s="6"/>
      <c r="TSC120" s="6"/>
      <c r="TSD120" s="6"/>
      <c r="TSE120" s="6"/>
      <c r="TSF120" s="6"/>
      <c r="TSG120" s="6"/>
      <c r="TSH120" s="6"/>
      <c r="TSI120" s="6"/>
      <c r="TSJ120" s="6"/>
      <c r="TSK120" s="6"/>
      <c r="TSL120" s="6"/>
      <c r="TSM120" s="6"/>
      <c r="TSN120" s="6"/>
      <c r="TSO120" s="6"/>
      <c r="TSP120" s="6"/>
      <c r="TSQ120" s="6"/>
      <c r="TSR120" s="6"/>
      <c r="TSS120" s="6"/>
      <c r="TST120" s="6"/>
      <c r="TSU120" s="6"/>
      <c r="TSV120" s="6"/>
      <c r="TSW120" s="6"/>
      <c r="TSX120" s="6"/>
      <c r="TSY120" s="6"/>
      <c r="TSZ120" s="6"/>
      <c r="TTA120" s="6"/>
      <c r="TTB120" s="6"/>
      <c r="TTC120" s="6"/>
      <c r="TTD120" s="6"/>
      <c r="TTE120" s="6"/>
      <c r="TTF120" s="6"/>
      <c r="TTG120" s="6"/>
      <c r="TTH120" s="6"/>
      <c r="TTI120" s="6"/>
      <c r="TTJ120" s="6"/>
      <c r="TTK120" s="6"/>
      <c r="TTL120" s="6"/>
      <c r="TTM120" s="6"/>
      <c r="TTN120" s="6"/>
      <c r="TTO120" s="6"/>
      <c r="TTP120" s="6"/>
      <c r="TTQ120" s="6"/>
      <c r="TTR120" s="6"/>
      <c r="TTS120" s="6"/>
      <c r="TTT120" s="6"/>
      <c r="TTU120" s="6"/>
      <c r="TTV120" s="6"/>
      <c r="TTW120" s="6"/>
      <c r="TTX120" s="6"/>
      <c r="TTY120" s="6"/>
      <c r="TTZ120" s="6"/>
      <c r="TUA120" s="6"/>
      <c r="TUB120" s="6"/>
      <c r="TUC120" s="6"/>
      <c r="TUD120" s="6"/>
      <c r="TUE120" s="6"/>
      <c r="TUF120" s="6"/>
      <c r="TUG120" s="6"/>
      <c r="TUH120" s="6"/>
      <c r="TUI120" s="6"/>
      <c r="TUJ120" s="6"/>
      <c r="TUK120" s="6"/>
      <c r="TUL120" s="6"/>
      <c r="TUM120" s="6"/>
      <c r="TUN120" s="6"/>
      <c r="TUO120" s="6"/>
      <c r="TUP120" s="6"/>
      <c r="TUQ120" s="6"/>
      <c r="TUR120" s="6"/>
      <c r="TUS120" s="6"/>
      <c r="TUT120" s="6"/>
      <c r="TUU120" s="6"/>
      <c r="TUV120" s="6"/>
      <c r="TUW120" s="6"/>
      <c r="TUX120" s="6"/>
      <c r="TUY120" s="6"/>
      <c r="TUZ120" s="6"/>
      <c r="TVA120" s="6"/>
      <c r="TVB120" s="6"/>
      <c r="TVC120" s="6"/>
      <c r="TVD120" s="6"/>
      <c r="TVE120" s="6"/>
      <c r="TVF120" s="6"/>
      <c r="TVG120" s="6"/>
      <c r="TVH120" s="6"/>
      <c r="TVI120" s="6"/>
      <c r="TVJ120" s="6"/>
      <c r="TVK120" s="6"/>
      <c r="TVL120" s="6"/>
      <c r="TVM120" s="6"/>
      <c r="TVN120" s="6"/>
      <c r="TVO120" s="6"/>
      <c r="TVP120" s="6"/>
      <c r="TVQ120" s="6"/>
      <c r="TVR120" s="6"/>
      <c r="TVS120" s="6"/>
      <c r="TVT120" s="6"/>
      <c r="TVU120" s="6"/>
      <c r="TVV120" s="6"/>
      <c r="TVW120" s="6"/>
      <c r="TVX120" s="6"/>
      <c r="TVY120" s="6"/>
      <c r="TVZ120" s="6"/>
      <c r="TWA120" s="6"/>
      <c r="TWB120" s="6"/>
      <c r="TWC120" s="6"/>
      <c r="TWD120" s="6"/>
      <c r="TWE120" s="6"/>
      <c r="TWF120" s="6"/>
      <c r="TWG120" s="6"/>
      <c r="TWH120" s="6"/>
      <c r="TWI120" s="6"/>
      <c r="TWJ120" s="6"/>
      <c r="TWK120" s="6"/>
      <c r="TWL120" s="6"/>
      <c r="TWM120" s="6"/>
      <c r="TWN120" s="6"/>
      <c r="TWO120" s="6"/>
      <c r="TWP120" s="6"/>
      <c r="TWQ120" s="6"/>
      <c r="TWR120" s="6"/>
      <c r="TWS120" s="6"/>
      <c r="TWT120" s="6"/>
      <c r="TWU120" s="6"/>
      <c r="TWV120" s="6"/>
      <c r="TWW120" s="6"/>
      <c r="TWX120" s="6"/>
      <c r="TWY120" s="6"/>
      <c r="TWZ120" s="6"/>
      <c r="TXA120" s="6"/>
      <c r="TXB120" s="6"/>
      <c r="TXC120" s="6"/>
      <c r="TXD120" s="6"/>
      <c r="TXE120" s="6"/>
      <c r="TXF120" s="6"/>
      <c r="TXG120" s="6"/>
      <c r="TXH120" s="6"/>
      <c r="TXI120" s="6"/>
      <c r="TXJ120" s="6"/>
      <c r="TXK120" s="6"/>
      <c r="TXL120" s="6"/>
      <c r="TXM120" s="6"/>
      <c r="TXN120" s="6"/>
      <c r="TXO120" s="6"/>
      <c r="TXP120" s="6"/>
      <c r="TXQ120" s="6"/>
      <c r="TXR120" s="6"/>
      <c r="TXS120" s="6"/>
      <c r="TXT120" s="6"/>
      <c r="TXU120" s="6"/>
      <c r="TXV120" s="6"/>
      <c r="TXW120" s="6"/>
      <c r="TXX120" s="6"/>
      <c r="TXY120" s="6"/>
      <c r="TXZ120" s="6"/>
      <c r="TYA120" s="6"/>
      <c r="TYB120" s="6"/>
      <c r="TYC120" s="6"/>
      <c r="TYD120" s="6"/>
      <c r="TYE120" s="6"/>
      <c r="TYF120" s="6"/>
      <c r="TYG120" s="6"/>
      <c r="TYH120" s="6"/>
      <c r="TYI120" s="6"/>
      <c r="TYJ120" s="6"/>
      <c r="TYK120" s="6"/>
      <c r="TYL120" s="6"/>
      <c r="TYM120" s="6"/>
      <c r="TYN120" s="6"/>
      <c r="TYO120" s="6"/>
      <c r="TYP120" s="6"/>
      <c r="TYQ120" s="6"/>
      <c r="TYR120" s="6"/>
      <c r="TYS120" s="6"/>
      <c r="TYT120" s="6"/>
      <c r="TYU120" s="6"/>
      <c r="TYV120" s="6"/>
      <c r="TYW120" s="6"/>
      <c r="TYX120" s="6"/>
      <c r="TYY120" s="6"/>
      <c r="TYZ120" s="6"/>
      <c r="TZA120" s="6"/>
      <c r="TZB120" s="6"/>
      <c r="TZC120" s="6"/>
      <c r="TZD120" s="6"/>
      <c r="TZE120" s="6"/>
      <c r="TZF120" s="6"/>
      <c r="TZG120" s="6"/>
      <c r="TZH120" s="6"/>
      <c r="TZI120" s="6"/>
      <c r="TZJ120" s="6"/>
      <c r="TZK120" s="6"/>
      <c r="TZL120" s="6"/>
      <c r="TZM120" s="6"/>
      <c r="TZN120" s="6"/>
      <c r="TZO120" s="6"/>
      <c r="TZP120" s="6"/>
      <c r="TZQ120" s="6"/>
      <c r="TZR120" s="6"/>
      <c r="TZS120" s="6"/>
      <c r="TZT120" s="6"/>
      <c r="TZU120" s="6"/>
      <c r="TZV120" s="6"/>
      <c r="TZW120" s="6"/>
      <c r="TZX120" s="6"/>
      <c r="TZY120" s="6"/>
      <c r="TZZ120" s="6"/>
      <c r="UAA120" s="6"/>
      <c r="UAB120" s="6"/>
      <c r="UAC120" s="6"/>
      <c r="UAD120" s="6"/>
      <c r="UAE120" s="6"/>
      <c r="UAF120" s="6"/>
      <c r="UAG120" s="6"/>
      <c r="UAH120" s="6"/>
      <c r="UAI120" s="6"/>
      <c r="UAJ120" s="6"/>
      <c r="UAK120" s="6"/>
      <c r="UAL120" s="6"/>
      <c r="UAM120" s="6"/>
      <c r="UAN120" s="6"/>
      <c r="UAO120" s="6"/>
      <c r="UAP120" s="6"/>
      <c r="UAQ120" s="6"/>
      <c r="UAR120" s="6"/>
      <c r="UAS120" s="6"/>
      <c r="UAT120" s="6"/>
      <c r="UAU120" s="6"/>
      <c r="UAV120" s="6"/>
      <c r="UAW120" s="6"/>
      <c r="UAX120" s="6"/>
      <c r="UAY120" s="6"/>
      <c r="UAZ120" s="6"/>
      <c r="UBA120" s="6"/>
      <c r="UBB120" s="6"/>
      <c r="UBC120" s="6"/>
      <c r="UBD120" s="6"/>
      <c r="UBE120" s="6"/>
      <c r="UBF120" s="6"/>
      <c r="UBG120" s="6"/>
      <c r="UBH120" s="6"/>
      <c r="UBI120" s="6"/>
      <c r="UBJ120" s="6"/>
      <c r="UBK120" s="6"/>
      <c r="UBL120" s="6"/>
      <c r="UBM120" s="6"/>
      <c r="UBN120" s="6"/>
      <c r="UBO120" s="6"/>
      <c r="UBP120" s="6"/>
      <c r="UBQ120" s="6"/>
      <c r="UBR120" s="6"/>
      <c r="UBS120" s="6"/>
      <c r="UBT120" s="6"/>
      <c r="UBU120" s="6"/>
      <c r="UBV120" s="6"/>
      <c r="UBW120" s="6"/>
      <c r="UBX120" s="6"/>
      <c r="UBY120" s="6"/>
      <c r="UBZ120" s="6"/>
      <c r="UCA120" s="6"/>
      <c r="UCB120" s="6"/>
      <c r="UCC120" s="6"/>
      <c r="UCD120" s="6"/>
      <c r="UCE120" s="6"/>
      <c r="UCF120" s="6"/>
      <c r="UCG120" s="6"/>
      <c r="UCH120" s="6"/>
      <c r="UCI120" s="6"/>
      <c r="UCJ120" s="6"/>
      <c r="UCK120" s="6"/>
      <c r="UCL120" s="6"/>
      <c r="UCM120" s="6"/>
      <c r="UCN120" s="6"/>
      <c r="UCO120" s="6"/>
      <c r="UCP120" s="6"/>
      <c r="UCQ120" s="6"/>
      <c r="UCR120" s="6"/>
      <c r="UCS120" s="6"/>
      <c r="UCT120" s="6"/>
      <c r="UCU120" s="6"/>
      <c r="UCV120" s="6"/>
      <c r="UCW120" s="6"/>
      <c r="UCX120" s="6"/>
      <c r="UCY120" s="6"/>
      <c r="UCZ120" s="6"/>
      <c r="UDA120" s="6"/>
      <c r="UDB120" s="6"/>
      <c r="UDC120" s="6"/>
      <c r="UDD120" s="6"/>
      <c r="UDE120" s="6"/>
      <c r="UDF120" s="6"/>
      <c r="UDG120" s="6"/>
      <c r="UDH120" s="6"/>
      <c r="UDI120" s="6"/>
      <c r="UDJ120" s="6"/>
      <c r="UDK120" s="6"/>
      <c r="UDL120" s="6"/>
      <c r="UDM120" s="6"/>
      <c r="UDN120" s="6"/>
      <c r="UDO120" s="6"/>
      <c r="UDP120" s="6"/>
      <c r="UDQ120" s="6"/>
      <c r="UDR120" s="6"/>
      <c r="UDS120" s="6"/>
      <c r="UDT120" s="6"/>
      <c r="UDU120" s="6"/>
      <c r="UDV120" s="6"/>
      <c r="UDW120" s="6"/>
      <c r="UDX120" s="6"/>
      <c r="UDY120" s="6"/>
      <c r="UDZ120" s="6"/>
      <c r="UEA120" s="6"/>
      <c r="UEB120" s="6"/>
      <c r="UEC120" s="6"/>
      <c r="UED120" s="6"/>
      <c r="UEE120" s="6"/>
      <c r="UEF120" s="6"/>
      <c r="UEG120" s="6"/>
      <c r="UEH120" s="6"/>
      <c r="UEI120" s="6"/>
      <c r="UEJ120" s="6"/>
      <c r="UEK120" s="6"/>
      <c r="UEL120" s="6"/>
      <c r="UEM120" s="6"/>
      <c r="UEN120" s="6"/>
      <c r="UEO120" s="6"/>
      <c r="UEP120" s="6"/>
      <c r="UEQ120" s="6"/>
      <c r="UER120" s="6"/>
      <c r="UES120" s="6"/>
      <c r="UET120" s="6"/>
      <c r="UEU120" s="6"/>
      <c r="UEV120" s="6"/>
      <c r="UEW120" s="6"/>
      <c r="UEX120" s="6"/>
      <c r="UEY120" s="6"/>
      <c r="UEZ120" s="6"/>
      <c r="UFA120" s="6"/>
      <c r="UFB120" s="6"/>
      <c r="UFC120" s="6"/>
      <c r="UFD120" s="6"/>
      <c r="UFE120" s="6"/>
      <c r="UFF120" s="6"/>
      <c r="UFG120" s="6"/>
      <c r="UFH120" s="6"/>
      <c r="UFI120" s="6"/>
      <c r="UFJ120" s="6"/>
      <c r="UFK120" s="6"/>
      <c r="UFL120" s="6"/>
      <c r="UFM120" s="6"/>
      <c r="UFN120" s="6"/>
      <c r="UFO120" s="6"/>
      <c r="UFP120" s="6"/>
      <c r="UFQ120" s="6"/>
      <c r="UFR120" s="6"/>
      <c r="UFS120" s="6"/>
      <c r="UFT120" s="6"/>
      <c r="UFU120" s="6"/>
      <c r="UFV120" s="6"/>
      <c r="UFW120" s="6"/>
      <c r="UFX120" s="6"/>
      <c r="UFY120" s="6"/>
      <c r="UFZ120" s="6"/>
      <c r="UGA120" s="6"/>
      <c r="UGB120" s="6"/>
      <c r="UGC120" s="6"/>
      <c r="UGD120" s="6"/>
      <c r="UGE120" s="6"/>
      <c r="UGF120" s="6"/>
      <c r="UGG120" s="6"/>
      <c r="UGH120" s="6"/>
      <c r="UGI120" s="6"/>
      <c r="UGJ120" s="6"/>
      <c r="UGK120" s="6"/>
      <c r="UGL120" s="6"/>
      <c r="UGM120" s="6"/>
      <c r="UGN120" s="6"/>
      <c r="UGO120" s="6"/>
      <c r="UGP120" s="6"/>
      <c r="UGQ120" s="6"/>
      <c r="UGR120" s="6"/>
      <c r="UGS120" s="6"/>
      <c r="UGT120" s="6"/>
      <c r="UGU120" s="6"/>
      <c r="UGV120" s="6"/>
      <c r="UGW120" s="6"/>
      <c r="UGX120" s="6"/>
      <c r="UGY120" s="6"/>
      <c r="UGZ120" s="6"/>
      <c r="UHA120" s="6"/>
      <c r="UHB120" s="6"/>
      <c r="UHC120" s="6"/>
      <c r="UHD120" s="6"/>
      <c r="UHE120" s="6"/>
      <c r="UHF120" s="6"/>
      <c r="UHG120" s="6"/>
      <c r="UHH120" s="6"/>
      <c r="UHI120" s="6"/>
      <c r="UHJ120" s="6"/>
      <c r="UHK120" s="6"/>
      <c r="UHL120" s="6"/>
      <c r="UHM120" s="6"/>
      <c r="UHN120" s="6"/>
      <c r="UHO120" s="6"/>
      <c r="UHP120" s="6"/>
      <c r="UHQ120" s="6"/>
      <c r="UHR120" s="6"/>
      <c r="UHS120" s="6"/>
      <c r="UHT120" s="6"/>
      <c r="UHU120" s="6"/>
      <c r="UHV120" s="6"/>
      <c r="UHW120" s="6"/>
      <c r="UHX120" s="6"/>
      <c r="UHY120" s="6"/>
      <c r="UHZ120" s="6"/>
      <c r="UIA120" s="6"/>
      <c r="UIB120" s="6"/>
      <c r="UIC120" s="6"/>
      <c r="UID120" s="6"/>
      <c r="UIE120" s="6"/>
      <c r="UIF120" s="6"/>
      <c r="UIG120" s="6"/>
      <c r="UIH120" s="6"/>
      <c r="UII120" s="6"/>
      <c r="UIJ120" s="6"/>
      <c r="UIK120" s="6"/>
      <c r="UIL120" s="6"/>
      <c r="UIM120" s="6"/>
      <c r="UIN120" s="6"/>
      <c r="UIO120" s="6"/>
      <c r="UIP120" s="6"/>
      <c r="UIQ120" s="6"/>
      <c r="UIR120" s="6"/>
      <c r="UIS120" s="6"/>
      <c r="UIT120" s="6"/>
      <c r="UIU120" s="6"/>
      <c r="UIV120" s="6"/>
      <c r="UIW120" s="6"/>
      <c r="UIX120" s="6"/>
      <c r="UIY120" s="6"/>
      <c r="UIZ120" s="6"/>
      <c r="UJA120" s="6"/>
      <c r="UJB120" s="6"/>
      <c r="UJC120" s="6"/>
      <c r="UJD120" s="6"/>
      <c r="UJE120" s="6"/>
      <c r="UJF120" s="6"/>
      <c r="UJG120" s="6"/>
      <c r="UJH120" s="6"/>
      <c r="UJI120" s="6"/>
      <c r="UJJ120" s="6"/>
      <c r="UJK120" s="6"/>
      <c r="UJL120" s="6"/>
      <c r="UJM120" s="6"/>
      <c r="UJN120" s="6"/>
      <c r="UJO120" s="6"/>
      <c r="UJP120" s="6"/>
      <c r="UJQ120" s="6"/>
      <c r="UJR120" s="6"/>
      <c r="UJS120" s="6"/>
      <c r="UJT120" s="6"/>
      <c r="UJU120" s="6"/>
      <c r="UJV120" s="6"/>
      <c r="UJW120" s="6"/>
      <c r="UJX120" s="6"/>
      <c r="UJY120" s="6"/>
      <c r="UJZ120" s="6"/>
      <c r="UKA120" s="6"/>
      <c r="UKB120" s="6"/>
      <c r="UKC120" s="6"/>
      <c r="UKD120" s="6"/>
      <c r="UKE120" s="6"/>
      <c r="UKF120" s="6"/>
      <c r="UKG120" s="6"/>
      <c r="UKH120" s="6"/>
      <c r="UKI120" s="6"/>
      <c r="UKJ120" s="6"/>
      <c r="UKK120" s="6"/>
      <c r="UKL120" s="6"/>
      <c r="UKM120" s="6"/>
      <c r="UKN120" s="6"/>
      <c r="UKO120" s="6"/>
      <c r="UKP120" s="6"/>
      <c r="UKQ120" s="6"/>
      <c r="UKR120" s="6"/>
      <c r="UKS120" s="6"/>
      <c r="UKT120" s="6"/>
      <c r="UKU120" s="6"/>
      <c r="UKV120" s="6"/>
      <c r="UKW120" s="6"/>
      <c r="UKX120" s="6"/>
      <c r="UKY120" s="6"/>
      <c r="UKZ120" s="6"/>
      <c r="ULA120" s="6"/>
      <c r="ULB120" s="6"/>
      <c r="ULC120" s="6"/>
      <c r="ULD120" s="6"/>
      <c r="ULE120" s="6"/>
      <c r="ULF120" s="6"/>
      <c r="ULG120" s="6"/>
      <c r="ULH120" s="6"/>
      <c r="ULI120" s="6"/>
      <c r="ULJ120" s="6"/>
      <c r="ULK120" s="6"/>
      <c r="ULL120" s="6"/>
      <c r="ULM120" s="6"/>
      <c r="ULN120" s="6"/>
      <c r="ULO120" s="6"/>
      <c r="ULP120" s="6"/>
      <c r="ULQ120" s="6"/>
      <c r="ULR120" s="6"/>
      <c r="ULS120" s="6"/>
      <c r="ULT120" s="6"/>
      <c r="ULU120" s="6"/>
      <c r="ULV120" s="6"/>
      <c r="ULW120" s="6"/>
      <c r="ULX120" s="6"/>
      <c r="ULY120" s="6"/>
      <c r="ULZ120" s="6"/>
      <c r="UMA120" s="6"/>
      <c r="UMB120" s="6"/>
      <c r="UMC120" s="6"/>
      <c r="UMD120" s="6"/>
      <c r="UME120" s="6"/>
      <c r="UMF120" s="6"/>
      <c r="UMG120" s="6"/>
      <c r="UMH120" s="6"/>
      <c r="UMI120" s="6"/>
      <c r="UMJ120" s="6"/>
      <c r="UMK120" s="6"/>
      <c r="UML120" s="6"/>
      <c r="UMM120" s="6"/>
      <c r="UMN120" s="6"/>
      <c r="UMO120" s="6"/>
      <c r="UMP120" s="6"/>
      <c r="UMQ120" s="6"/>
      <c r="UMR120" s="6"/>
      <c r="UMS120" s="6"/>
      <c r="UMT120" s="6"/>
      <c r="UMU120" s="6"/>
      <c r="UMV120" s="6"/>
      <c r="UMW120" s="6"/>
      <c r="UMX120" s="6"/>
      <c r="UMY120" s="6"/>
      <c r="UMZ120" s="6"/>
      <c r="UNA120" s="6"/>
      <c r="UNB120" s="6"/>
      <c r="UNC120" s="6"/>
      <c r="UND120" s="6"/>
      <c r="UNE120" s="6"/>
      <c r="UNF120" s="6"/>
      <c r="UNG120" s="6"/>
      <c r="UNH120" s="6"/>
      <c r="UNI120" s="6"/>
      <c r="UNJ120" s="6"/>
      <c r="UNK120" s="6"/>
      <c r="UNL120" s="6"/>
      <c r="UNM120" s="6"/>
      <c r="UNN120" s="6"/>
      <c r="UNO120" s="6"/>
      <c r="UNP120" s="6"/>
      <c r="UNQ120" s="6"/>
      <c r="UNR120" s="6"/>
      <c r="UNS120" s="6"/>
      <c r="UNT120" s="6"/>
      <c r="UNU120" s="6"/>
      <c r="UNV120" s="6"/>
      <c r="UNW120" s="6"/>
      <c r="UNX120" s="6"/>
      <c r="UNY120" s="6"/>
      <c r="UNZ120" s="6"/>
      <c r="UOA120" s="6"/>
      <c r="UOB120" s="6"/>
      <c r="UOC120" s="6"/>
      <c r="UOD120" s="6"/>
      <c r="UOE120" s="6"/>
      <c r="UOF120" s="6"/>
      <c r="UOG120" s="6"/>
      <c r="UOH120" s="6"/>
      <c r="UOI120" s="6"/>
      <c r="UOJ120" s="6"/>
      <c r="UOK120" s="6"/>
      <c r="UOL120" s="6"/>
      <c r="UOM120" s="6"/>
      <c r="UON120" s="6"/>
      <c r="UOO120" s="6"/>
      <c r="UOP120" s="6"/>
      <c r="UOQ120" s="6"/>
      <c r="UOR120" s="6"/>
      <c r="UOS120" s="6"/>
      <c r="UOT120" s="6"/>
      <c r="UOU120" s="6"/>
      <c r="UOV120" s="6"/>
      <c r="UOW120" s="6"/>
      <c r="UOX120" s="6"/>
      <c r="UOY120" s="6"/>
      <c r="UOZ120" s="6"/>
      <c r="UPA120" s="6"/>
      <c r="UPB120" s="6"/>
      <c r="UPC120" s="6"/>
      <c r="UPD120" s="6"/>
      <c r="UPE120" s="6"/>
      <c r="UPF120" s="6"/>
      <c r="UPG120" s="6"/>
      <c r="UPH120" s="6"/>
      <c r="UPI120" s="6"/>
      <c r="UPJ120" s="6"/>
      <c r="UPK120" s="6"/>
      <c r="UPL120" s="6"/>
      <c r="UPM120" s="6"/>
      <c r="UPN120" s="6"/>
      <c r="UPO120" s="6"/>
      <c r="UPP120" s="6"/>
      <c r="UPQ120" s="6"/>
      <c r="UPR120" s="6"/>
      <c r="UPS120" s="6"/>
      <c r="UPT120" s="6"/>
      <c r="UPU120" s="6"/>
      <c r="UPV120" s="6"/>
      <c r="UPW120" s="6"/>
      <c r="UPX120" s="6"/>
      <c r="UPY120" s="6"/>
      <c r="UPZ120" s="6"/>
      <c r="UQA120" s="6"/>
      <c r="UQB120" s="6"/>
      <c r="UQC120" s="6"/>
      <c r="UQD120" s="6"/>
      <c r="UQE120" s="6"/>
      <c r="UQF120" s="6"/>
      <c r="UQG120" s="6"/>
      <c r="UQH120" s="6"/>
      <c r="UQI120" s="6"/>
      <c r="UQJ120" s="6"/>
      <c r="UQK120" s="6"/>
      <c r="UQL120" s="6"/>
      <c r="UQM120" s="6"/>
      <c r="UQN120" s="6"/>
      <c r="UQO120" s="6"/>
      <c r="UQP120" s="6"/>
      <c r="UQQ120" s="6"/>
      <c r="UQR120" s="6"/>
      <c r="UQS120" s="6"/>
      <c r="UQT120" s="6"/>
      <c r="UQU120" s="6"/>
      <c r="UQV120" s="6"/>
      <c r="UQW120" s="6"/>
      <c r="UQX120" s="6"/>
      <c r="UQY120" s="6"/>
      <c r="UQZ120" s="6"/>
      <c r="URA120" s="6"/>
      <c r="URB120" s="6"/>
      <c r="URC120" s="6"/>
      <c r="URD120" s="6"/>
      <c r="URE120" s="6"/>
      <c r="URF120" s="6"/>
      <c r="URG120" s="6"/>
      <c r="URH120" s="6"/>
      <c r="URI120" s="6"/>
      <c r="URJ120" s="6"/>
      <c r="URK120" s="6"/>
      <c r="URL120" s="6"/>
      <c r="URM120" s="6"/>
      <c r="URN120" s="6"/>
      <c r="URO120" s="6"/>
      <c r="URP120" s="6"/>
      <c r="URQ120" s="6"/>
      <c r="URR120" s="6"/>
      <c r="URS120" s="6"/>
      <c r="URT120" s="6"/>
      <c r="URU120" s="6"/>
      <c r="URV120" s="6"/>
      <c r="URW120" s="6"/>
      <c r="URX120" s="6"/>
      <c r="URY120" s="6"/>
      <c r="URZ120" s="6"/>
      <c r="USA120" s="6"/>
      <c r="USB120" s="6"/>
      <c r="USC120" s="6"/>
      <c r="USD120" s="6"/>
      <c r="USE120" s="6"/>
      <c r="USF120" s="6"/>
      <c r="USG120" s="6"/>
      <c r="USH120" s="6"/>
      <c r="USI120" s="6"/>
      <c r="USJ120" s="6"/>
      <c r="USK120" s="6"/>
      <c r="USL120" s="6"/>
      <c r="USM120" s="6"/>
      <c r="USN120" s="6"/>
      <c r="USO120" s="6"/>
      <c r="USP120" s="6"/>
      <c r="USQ120" s="6"/>
      <c r="USR120" s="6"/>
      <c r="USS120" s="6"/>
      <c r="UST120" s="6"/>
      <c r="USU120" s="6"/>
      <c r="USV120" s="6"/>
      <c r="USW120" s="6"/>
      <c r="USX120" s="6"/>
      <c r="USY120" s="6"/>
      <c r="USZ120" s="6"/>
      <c r="UTA120" s="6"/>
      <c r="UTB120" s="6"/>
      <c r="UTC120" s="6"/>
      <c r="UTD120" s="6"/>
      <c r="UTE120" s="6"/>
      <c r="UTF120" s="6"/>
      <c r="UTG120" s="6"/>
      <c r="UTH120" s="6"/>
      <c r="UTI120" s="6"/>
      <c r="UTJ120" s="6"/>
      <c r="UTK120" s="6"/>
      <c r="UTL120" s="6"/>
      <c r="UTM120" s="6"/>
      <c r="UTN120" s="6"/>
      <c r="UTO120" s="6"/>
      <c r="UTP120" s="6"/>
      <c r="UTQ120" s="6"/>
      <c r="UTR120" s="6"/>
      <c r="UTS120" s="6"/>
      <c r="UTT120" s="6"/>
      <c r="UTU120" s="6"/>
      <c r="UTV120" s="6"/>
      <c r="UTW120" s="6"/>
      <c r="UTX120" s="6"/>
      <c r="UTY120" s="6"/>
      <c r="UTZ120" s="6"/>
      <c r="UUA120" s="6"/>
      <c r="UUB120" s="6"/>
      <c r="UUC120" s="6"/>
      <c r="UUD120" s="6"/>
      <c r="UUE120" s="6"/>
      <c r="UUF120" s="6"/>
      <c r="UUG120" s="6"/>
      <c r="UUH120" s="6"/>
      <c r="UUI120" s="6"/>
      <c r="UUJ120" s="6"/>
      <c r="UUK120" s="6"/>
      <c r="UUL120" s="6"/>
      <c r="UUM120" s="6"/>
      <c r="UUN120" s="6"/>
      <c r="UUO120" s="6"/>
      <c r="UUP120" s="6"/>
      <c r="UUQ120" s="6"/>
      <c r="UUR120" s="6"/>
      <c r="UUS120" s="6"/>
      <c r="UUT120" s="6"/>
      <c r="UUU120" s="6"/>
      <c r="UUV120" s="6"/>
      <c r="UUW120" s="6"/>
      <c r="UUX120" s="6"/>
      <c r="UUY120" s="6"/>
      <c r="UUZ120" s="6"/>
      <c r="UVA120" s="6"/>
      <c r="UVB120" s="6"/>
      <c r="UVC120" s="6"/>
      <c r="UVD120" s="6"/>
      <c r="UVE120" s="6"/>
      <c r="UVF120" s="6"/>
      <c r="UVG120" s="6"/>
      <c r="UVH120" s="6"/>
      <c r="UVI120" s="6"/>
      <c r="UVJ120" s="6"/>
      <c r="UVK120" s="6"/>
      <c r="UVL120" s="6"/>
      <c r="UVM120" s="6"/>
      <c r="UVN120" s="6"/>
      <c r="UVO120" s="6"/>
      <c r="UVP120" s="6"/>
      <c r="UVQ120" s="6"/>
      <c r="UVR120" s="6"/>
      <c r="UVS120" s="6"/>
      <c r="UVT120" s="6"/>
      <c r="UVU120" s="6"/>
      <c r="UVV120" s="6"/>
      <c r="UVW120" s="6"/>
      <c r="UVX120" s="6"/>
      <c r="UVY120" s="6"/>
      <c r="UVZ120" s="6"/>
      <c r="UWA120" s="6"/>
      <c r="UWB120" s="6"/>
      <c r="UWC120" s="6"/>
      <c r="UWD120" s="6"/>
      <c r="UWE120" s="6"/>
      <c r="UWF120" s="6"/>
      <c r="UWG120" s="6"/>
      <c r="UWH120" s="6"/>
      <c r="UWI120" s="6"/>
      <c r="UWJ120" s="6"/>
      <c r="UWK120" s="6"/>
      <c r="UWL120" s="6"/>
      <c r="UWM120" s="6"/>
      <c r="UWN120" s="6"/>
      <c r="UWO120" s="6"/>
      <c r="UWP120" s="6"/>
      <c r="UWQ120" s="6"/>
      <c r="UWR120" s="6"/>
      <c r="UWS120" s="6"/>
      <c r="UWT120" s="6"/>
      <c r="UWU120" s="6"/>
      <c r="UWV120" s="6"/>
      <c r="UWW120" s="6"/>
      <c r="UWX120" s="6"/>
      <c r="UWY120" s="6"/>
      <c r="UWZ120" s="6"/>
      <c r="UXA120" s="6"/>
      <c r="UXB120" s="6"/>
      <c r="UXC120" s="6"/>
      <c r="UXD120" s="6"/>
      <c r="UXE120" s="6"/>
      <c r="UXF120" s="6"/>
      <c r="UXG120" s="6"/>
      <c r="UXH120" s="6"/>
      <c r="UXI120" s="6"/>
      <c r="UXJ120" s="6"/>
      <c r="UXK120" s="6"/>
      <c r="UXL120" s="6"/>
      <c r="UXM120" s="6"/>
      <c r="UXN120" s="6"/>
      <c r="UXO120" s="6"/>
      <c r="UXP120" s="6"/>
      <c r="UXQ120" s="6"/>
      <c r="UXR120" s="6"/>
      <c r="UXS120" s="6"/>
      <c r="UXT120" s="6"/>
      <c r="UXU120" s="6"/>
      <c r="UXV120" s="6"/>
      <c r="UXW120" s="6"/>
      <c r="UXX120" s="6"/>
      <c r="UXY120" s="6"/>
      <c r="UXZ120" s="6"/>
      <c r="UYA120" s="6"/>
      <c r="UYB120" s="6"/>
      <c r="UYC120" s="6"/>
      <c r="UYD120" s="6"/>
      <c r="UYE120" s="6"/>
      <c r="UYF120" s="6"/>
      <c r="UYG120" s="6"/>
      <c r="UYH120" s="6"/>
      <c r="UYI120" s="6"/>
      <c r="UYJ120" s="6"/>
      <c r="UYK120" s="6"/>
      <c r="UYL120" s="6"/>
      <c r="UYM120" s="6"/>
      <c r="UYN120" s="6"/>
      <c r="UYO120" s="6"/>
      <c r="UYP120" s="6"/>
      <c r="UYQ120" s="6"/>
      <c r="UYR120" s="6"/>
      <c r="UYS120" s="6"/>
      <c r="UYT120" s="6"/>
      <c r="UYU120" s="6"/>
      <c r="UYV120" s="6"/>
      <c r="UYW120" s="6"/>
      <c r="UYX120" s="6"/>
      <c r="UYY120" s="6"/>
      <c r="UYZ120" s="6"/>
      <c r="UZA120" s="6"/>
      <c r="UZB120" s="6"/>
      <c r="UZC120" s="6"/>
      <c r="UZD120" s="6"/>
      <c r="UZE120" s="6"/>
      <c r="UZF120" s="6"/>
      <c r="UZG120" s="6"/>
      <c r="UZH120" s="6"/>
      <c r="UZI120" s="6"/>
      <c r="UZJ120" s="6"/>
      <c r="UZK120" s="6"/>
      <c r="UZL120" s="6"/>
      <c r="UZM120" s="6"/>
      <c r="UZN120" s="6"/>
      <c r="UZO120" s="6"/>
      <c r="UZP120" s="6"/>
      <c r="UZQ120" s="6"/>
      <c r="UZR120" s="6"/>
      <c r="UZS120" s="6"/>
      <c r="UZT120" s="6"/>
      <c r="UZU120" s="6"/>
      <c r="UZV120" s="6"/>
      <c r="UZW120" s="6"/>
      <c r="UZX120" s="6"/>
      <c r="UZY120" s="6"/>
      <c r="UZZ120" s="6"/>
      <c r="VAA120" s="6"/>
      <c r="VAB120" s="6"/>
      <c r="VAC120" s="6"/>
      <c r="VAD120" s="6"/>
      <c r="VAE120" s="6"/>
      <c r="VAF120" s="6"/>
      <c r="VAG120" s="6"/>
      <c r="VAH120" s="6"/>
      <c r="VAI120" s="6"/>
      <c r="VAJ120" s="6"/>
      <c r="VAK120" s="6"/>
      <c r="VAL120" s="6"/>
      <c r="VAM120" s="6"/>
      <c r="VAN120" s="6"/>
      <c r="VAO120" s="6"/>
      <c r="VAP120" s="6"/>
      <c r="VAQ120" s="6"/>
      <c r="VAR120" s="6"/>
      <c r="VAS120" s="6"/>
      <c r="VAT120" s="6"/>
      <c r="VAU120" s="6"/>
      <c r="VAV120" s="6"/>
      <c r="VAW120" s="6"/>
      <c r="VAX120" s="6"/>
      <c r="VAY120" s="6"/>
      <c r="VAZ120" s="6"/>
      <c r="VBA120" s="6"/>
      <c r="VBB120" s="6"/>
      <c r="VBC120" s="6"/>
      <c r="VBD120" s="6"/>
      <c r="VBE120" s="6"/>
      <c r="VBF120" s="6"/>
      <c r="VBG120" s="6"/>
      <c r="VBH120" s="6"/>
      <c r="VBI120" s="6"/>
      <c r="VBJ120" s="6"/>
      <c r="VBK120" s="6"/>
      <c r="VBL120" s="6"/>
      <c r="VBM120" s="6"/>
      <c r="VBN120" s="6"/>
      <c r="VBO120" s="6"/>
      <c r="VBP120" s="6"/>
      <c r="VBQ120" s="6"/>
      <c r="VBR120" s="6"/>
      <c r="VBS120" s="6"/>
      <c r="VBT120" s="6"/>
      <c r="VBU120" s="6"/>
      <c r="VBV120" s="6"/>
      <c r="VBW120" s="6"/>
      <c r="VBX120" s="6"/>
      <c r="VBY120" s="6"/>
      <c r="VBZ120" s="6"/>
      <c r="VCA120" s="6"/>
      <c r="VCB120" s="6"/>
      <c r="VCC120" s="6"/>
      <c r="VCD120" s="6"/>
      <c r="VCE120" s="6"/>
      <c r="VCF120" s="6"/>
      <c r="VCG120" s="6"/>
      <c r="VCH120" s="6"/>
      <c r="VCI120" s="6"/>
      <c r="VCJ120" s="6"/>
      <c r="VCK120" s="6"/>
      <c r="VCL120" s="6"/>
      <c r="VCM120" s="6"/>
      <c r="VCN120" s="6"/>
      <c r="VCO120" s="6"/>
      <c r="VCP120" s="6"/>
      <c r="VCQ120" s="6"/>
      <c r="VCR120" s="6"/>
      <c r="VCS120" s="6"/>
      <c r="VCT120" s="6"/>
      <c r="VCU120" s="6"/>
      <c r="VCV120" s="6"/>
      <c r="VCW120" s="6"/>
      <c r="VCX120" s="6"/>
      <c r="VCY120" s="6"/>
      <c r="VCZ120" s="6"/>
      <c r="VDA120" s="6"/>
      <c r="VDB120" s="6"/>
      <c r="VDC120" s="6"/>
      <c r="VDD120" s="6"/>
      <c r="VDE120" s="6"/>
      <c r="VDF120" s="6"/>
      <c r="VDG120" s="6"/>
      <c r="VDH120" s="6"/>
      <c r="VDI120" s="6"/>
      <c r="VDJ120" s="6"/>
      <c r="VDK120" s="6"/>
      <c r="VDL120" s="6"/>
      <c r="VDM120" s="6"/>
      <c r="VDN120" s="6"/>
      <c r="VDO120" s="6"/>
      <c r="VDP120" s="6"/>
      <c r="VDQ120" s="6"/>
      <c r="VDR120" s="6"/>
      <c r="VDS120" s="6"/>
      <c r="VDT120" s="6"/>
      <c r="VDU120" s="6"/>
      <c r="VDV120" s="6"/>
      <c r="VDW120" s="6"/>
      <c r="VDX120" s="6"/>
      <c r="VDY120" s="6"/>
      <c r="VDZ120" s="6"/>
      <c r="VEA120" s="6"/>
      <c r="VEB120" s="6"/>
      <c r="VEC120" s="6"/>
      <c r="VED120" s="6"/>
      <c r="VEE120" s="6"/>
      <c r="VEF120" s="6"/>
      <c r="VEG120" s="6"/>
      <c r="VEH120" s="6"/>
      <c r="VEI120" s="6"/>
      <c r="VEJ120" s="6"/>
      <c r="VEK120" s="6"/>
      <c r="VEL120" s="6"/>
      <c r="VEM120" s="6"/>
      <c r="VEN120" s="6"/>
      <c r="VEO120" s="6"/>
      <c r="VEP120" s="6"/>
      <c r="VEQ120" s="6"/>
      <c r="VER120" s="6"/>
      <c r="VES120" s="6"/>
      <c r="VET120" s="6"/>
      <c r="VEU120" s="6"/>
      <c r="VEV120" s="6"/>
      <c r="VEW120" s="6"/>
      <c r="VEX120" s="6"/>
      <c r="VEY120" s="6"/>
      <c r="VEZ120" s="6"/>
      <c r="VFA120" s="6"/>
      <c r="VFB120" s="6"/>
      <c r="VFC120" s="6"/>
      <c r="VFD120" s="6"/>
      <c r="VFE120" s="6"/>
      <c r="VFF120" s="6"/>
      <c r="VFG120" s="6"/>
      <c r="VFH120" s="6"/>
      <c r="VFI120" s="6"/>
      <c r="VFJ120" s="6"/>
      <c r="VFK120" s="6"/>
      <c r="VFL120" s="6"/>
      <c r="VFM120" s="6"/>
      <c r="VFN120" s="6"/>
      <c r="VFO120" s="6"/>
      <c r="VFP120" s="6"/>
      <c r="VFQ120" s="6"/>
      <c r="VFR120" s="6"/>
      <c r="VFS120" s="6"/>
      <c r="VFT120" s="6"/>
      <c r="VFU120" s="6"/>
      <c r="VFV120" s="6"/>
      <c r="VFW120" s="6"/>
      <c r="VFX120" s="6"/>
      <c r="VFY120" s="6"/>
      <c r="VFZ120" s="6"/>
      <c r="VGA120" s="6"/>
      <c r="VGB120" s="6"/>
      <c r="VGC120" s="6"/>
      <c r="VGD120" s="6"/>
      <c r="VGE120" s="6"/>
      <c r="VGF120" s="6"/>
      <c r="VGG120" s="6"/>
      <c r="VGH120" s="6"/>
      <c r="VGI120" s="6"/>
      <c r="VGJ120" s="6"/>
      <c r="VGK120" s="6"/>
      <c r="VGL120" s="6"/>
      <c r="VGM120" s="6"/>
      <c r="VGN120" s="6"/>
      <c r="VGO120" s="6"/>
      <c r="VGP120" s="6"/>
      <c r="VGQ120" s="6"/>
      <c r="VGR120" s="6"/>
      <c r="VGS120" s="6"/>
      <c r="VGT120" s="6"/>
      <c r="VGU120" s="6"/>
      <c r="VGV120" s="6"/>
      <c r="VGW120" s="6"/>
      <c r="VGX120" s="6"/>
      <c r="VGY120" s="6"/>
      <c r="VGZ120" s="6"/>
      <c r="VHA120" s="6"/>
      <c r="VHB120" s="6"/>
      <c r="VHC120" s="6"/>
      <c r="VHD120" s="6"/>
      <c r="VHE120" s="6"/>
      <c r="VHF120" s="6"/>
      <c r="VHG120" s="6"/>
      <c r="VHH120" s="6"/>
      <c r="VHI120" s="6"/>
      <c r="VHJ120" s="6"/>
      <c r="VHK120" s="6"/>
      <c r="VHL120" s="6"/>
      <c r="VHM120" s="6"/>
      <c r="VHN120" s="6"/>
      <c r="VHO120" s="6"/>
      <c r="VHP120" s="6"/>
      <c r="VHQ120" s="6"/>
      <c r="VHR120" s="6"/>
      <c r="VHS120" s="6"/>
      <c r="VHT120" s="6"/>
      <c r="VHU120" s="6"/>
      <c r="VHV120" s="6"/>
      <c r="VHW120" s="6"/>
      <c r="VHX120" s="6"/>
      <c r="VHY120" s="6"/>
      <c r="VHZ120" s="6"/>
      <c r="VIA120" s="6"/>
      <c r="VIB120" s="6"/>
      <c r="VIC120" s="6"/>
      <c r="VID120" s="6"/>
      <c r="VIE120" s="6"/>
      <c r="VIF120" s="6"/>
      <c r="VIG120" s="6"/>
      <c r="VIH120" s="6"/>
      <c r="VII120" s="6"/>
      <c r="VIJ120" s="6"/>
      <c r="VIK120" s="6"/>
      <c r="VIL120" s="6"/>
      <c r="VIM120" s="6"/>
      <c r="VIN120" s="6"/>
      <c r="VIO120" s="6"/>
      <c r="VIP120" s="6"/>
      <c r="VIQ120" s="6"/>
      <c r="VIR120" s="6"/>
      <c r="VIS120" s="6"/>
      <c r="VIT120" s="6"/>
      <c r="VIU120" s="6"/>
      <c r="VIV120" s="6"/>
      <c r="VIW120" s="6"/>
      <c r="VIX120" s="6"/>
      <c r="VIY120" s="6"/>
      <c r="VIZ120" s="6"/>
      <c r="VJA120" s="6"/>
      <c r="VJB120" s="6"/>
      <c r="VJC120" s="6"/>
      <c r="VJD120" s="6"/>
      <c r="VJE120" s="6"/>
      <c r="VJF120" s="6"/>
      <c r="VJG120" s="6"/>
      <c r="VJH120" s="6"/>
      <c r="VJI120" s="6"/>
      <c r="VJJ120" s="6"/>
      <c r="VJK120" s="6"/>
      <c r="VJL120" s="6"/>
      <c r="VJM120" s="6"/>
      <c r="VJN120" s="6"/>
      <c r="VJO120" s="6"/>
      <c r="VJP120" s="6"/>
      <c r="VJQ120" s="6"/>
      <c r="VJR120" s="6"/>
      <c r="VJS120" s="6"/>
      <c r="VJT120" s="6"/>
      <c r="VJU120" s="6"/>
      <c r="VJV120" s="6"/>
      <c r="VJW120" s="6"/>
      <c r="VJX120" s="6"/>
      <c r="VJY120" s="6"/>
      <c r="VJZ120" s="6"/>
      <c r="VKA120" s="6"/>
      <c r="VKB120" s="6"/>
      <c r="VKC120" s="6"/>
      <c r="VKD120" s="6"/>
      <c r="VKE120" s="6"/>
      <c r="VKF120" s="6"/>
      <c r="VKG120" s="6"/>
      <c r="VKH120" s="6"/>
      <c r="VKI120" s="6"/>
      <c r="VKJ120" s="6"/>
      <c r="VKK120" s="6"/>
      <c r="VKL120" s="6"/>
      <c r="VKM120" s="6"/>
      <c r="VKN120" s="6"/>
      <c r="VKO120" s="6"/>
      <c r="VKP120" s="6"/>
      <c r="VKQ120" s="6"/>
      <c r="VKR120" s="6"/>
      <c r="VKS120" s="6"/>
      <c r="VKT120" s="6"/>
      <c r="VKU120" s="6"/>
      <c r="VKV120" s="6"/>
      <c r="VKW120" s="6"/>
      <c r="VKX120" s="6"/>
      <c r="VKY120" s="6"/>
      <c r="VKZ120" s="6"/>
      <c r="VLA120" s="6"/>
      <c r="VLB120" s="6"/>
      <c r="VLC120" s="6"/>
      <c r="VLD120" s="6"/>
      <c r="VLE120" s="6"/>
      <c r="VLF120" s="6"/>
      <c r="VLG120" s="6"/>
      <c r="VLH120" s="6"/>
      <c r="VLI120" s="6"/>
      <c r="VLJ120" s="6"/>
      <c r="VLK120" s="6"/>
      <c r="VLL120" s="6"/>
      <c r="VLM120" s="6"/>
      <c r="VLN120" s="6"/>
      <c r="VLO120" s="6"/>
      <c r="VLP120" s="6"/>
      <c r="VLQ120" s="6"/>
      <c r="VLR120" s="6"/>
      <c r="VLS120" s="6"/>
      <c r="VLT120" s="6"/>
      <c r="VLU120" s="6"/>
      <c r="VLV120" s="6"/>
      <c r="VLW120" s="6"/>
      <c r="VLX120" s="6"/>
      <c r="VLY120" s="6"/>
      <c r="VLZ120" s="6"/>
      <c r="VMA120" s="6"/>
      <c r="VMB120" s="6"/>
      <c r="VMC120" s="6"/>
      <c r="VMD120" s="6"/>
      <c r="VME120" s="6"/>
      <c r="VMF120" s="6"/>
      <c r="VMG120" s="6"/>
      <c r="VMH120" s="6"/>
      <c r="VMI120" s="6"/>
      <c r="VMJ120" s="6"/>
      <c r="VMK120" s="6"/>
      <c r="VML120" s="6"/>
      <c r="VMM120" s="6"/>
      <c r="VMN120" s="6"/>
      <c r="VMO120" s="6"/>
      <c r="VMP120" s="6"/>
      <c r="VMQ120" s="6"/>
      <c r="VMR120" s="6"/>
      <c r="VMS120" s="6"/>
      <c r="VMT120" s="6"/>
      <c r="VMU120" s="6"/>
      <c r="VMV120" s="6"/>
      <c r="VMW120" s="6"/>
      <c r="VMX120" s="6"/>
      <c r="VMY120" s="6"/>
      <c r="VMZ120" s="6"/>
      <c r="VNA120" s="6"/>
      <c r="VNB120" s="6"/>
      <c r="VNC120" s="6"/>
      <c r="VND120" s="6"/>
      <c r="VNE120" s="6"/>
      <c r="VNF120" s="6"/>
      <c r="VNG120" s="6"/>
      <c r="VNH120" s="6"/>
      <c r="VNI120" s="6"/>
      <c r="VNJ120" s="6"/>
      <c r="VNK120" s="6"/>
      <c r="VNL120" s="6"/>
      <c r="VNM120" s="6"/>
      <c r="VNN120" s="6"/>
      <c r="VNO120" s="6"/>
      <c r="VNP120" s="6"/>
      <c r="VNQ120" s="6"/>
      <c r="VNR120" s="6"/>
      <c r="VNS120" s="6"/>
      <c r="VNT120" s="6"/>
      <c r="VNU120" s="6"/>
      <c r="VNV120" s="6"/>
      <c r="VNW120" s="6"/>
      <c r="VNX120" s="6"/>
      <c r="VNY120" s="6"/>
      <c r="VNZ120" s="6"/>
      <c r="VOA120" s="6"/>
      <c r="VOB120" s="6"/>
      <c r="VOC120" s="6"/>
      <c r="VOD120" s="6"/>
      <c r="VOE120" s="6"/>
      <c r="VOF120" s="6"/>
      <c r="VOG120" s="6"/>
      <c r="VOH120" s="6"/>
      <c r="VOI120" s="6"/>
      <c r="VOJ120" s="6"/>
      <c r="VOK120" s="6"/>
      <c r="VOL120" s="6"/>
      <c r="VOM120" s="6"/>
      <c r="VON120" s="6"/>
      <c r="VOO120" s="6"/>
      <c r="VOP120" s="6"/>
      <c r="VOQ120" s="6"/>
      <c r="VOR120" s="6"/>
      <c r="VOS120" s="6"/>
      <c r="VOT120" s="6"/>
      <c r="VOU120" s="6"/>
      <c r="VOV120" s="6"/>
      <c r="VOW120" s="6"/>
      <c r="VOX120" s="6"/>
      <c r="VOY120" s="6"/>
      <c r="VOZ120" s="6"/>
      <c r="VPA120" s="6"/>
      <c r="VPB120" s="6"/>
      <c r="VPC120" s="6"/>
      <c r="VPD120" s="6"/>
      <c r="VPE120" s="6"/>
      <c r="VPF120" s="6"/>
      <c r="VPG120" s="6"/>
      <c r="VPH120" s="6"/>
      <c r="VPI120" s="6"/>
      <c r="VPJ120" s="6"/>
      <c r="VPK120" s="6"/>
      <c r="VPL120" s="6"/>
      <c r="VPM120" s="6"/>
      <c r="VPN120" s="6"/>
      <c r="VPO120" s="6"/>
      <c r="VPP120" s="6"/>
      <c r="VPQ120" s="6"/>
      <c r="VPR120" s="6"/>
      <c r="VPS120" s="6"/>
      <c r="VPT120" s="6"/>
      <c r="VPU120" s="6"/>
      <c r="VPV120" s="6"/>
      <c r="VPW120" s="6"/>
      <c r="VPX120" s="6"/>
      <c r="VPY120" s="6"/>
      <c r="VPZ120" s="6"/>
      <c r="VQA120" s="6"/>
      <c r="VQB120" s="6"/>
      <c r="VQC120" s="6"/>
      <c r="VQD120" s="6"/>
      <c r="VQE120" s="6"/>
      <c r="VQF120" s="6"/>
      <c r="VQG120" s="6"/>
      <c r="VQH120" s="6"/>
      <c r="VQI120" s="6"/>
      <c r="VQJ120" s="6"/>
      <c r="VQK120" s="6"/>
      <c r="VQL120" s="6"/>
      <c r="VQM120" s="6"/>
      <c r="VQN120" s="6"/>
      <c r="VQO120" s="6"/>
      <c r="VQP120" s="6"/>
      <c r="VQQ120" s="6"/>
      <c r="VQR120" s="6"/>
      <c r="VQS120" s="6"/>
      <c r="VQT120" s="6"/>
      <c r="VQU120" s="6"/>
      <c r="VQV120" s="6"/>
      <c r="VQW120" s="6"/>
      <c r="VQX120" s="6"/>
      <c r="VQY120" s="6"/>
      <c r="VQZ120" s="6"/>
      <c r="VRA120" s="6"/>
      <c r="VRB120" s="6"/>
      <c r="VRC120" s="6"/>
      <c r="VRD120" s="6"/>
      <c r="VRE120" s="6"/>
      <c r="VRF120" s="6"/>
      <c r="VRG120" s="6"/>
      <c r="VRH120" s="6"/>
      <c r="VRI120" s="6"/>
      <c r="VRJ120" s="6"/>
      <c r="VRK120" s="6"/>
      <c r="VRL120" s="6"/>
      <c r="VRM120" s="6"/>
      <c r="VRN120" s="6"/>
      <c r="VRO120" s="6"/>
      <c r="VRP120" s="6"/>
      <c r="VRQ120" s="6"/>
      <c r="VRR120" s="6"/>
      <c r="VRS120" s="6"/>
      <c r="VRT120" s="6"/>
      <c r="VRU120" s="6"/>
      <c r="VRV120" s="6"/>
      <c r="VRW120" s="6"/>
      <c r="VRX120" s="6"/>
      <c r="VRY120" s="6"/>
      <c r="VRZ120" s="6"/>
      <c r="VSA120" s="6"/>
      <c r="VSB120" s="6"/>
      <c r="VSC120" s="6"/>
      <c r="VSD120" s="6"/>
      <c r="VSE120" s="6"/>
      <c r="VSF120" s="6"/>
      <c r="VSG120" s="6"/>
      <c r="VSH120" s="6"/>
      <c r="VSI120" s="6"/>
      <c r="VSJ120" s="6"/>
      <c r="VSK120" s="6"/>
      <c r="VSL120" s="6"/>
      <c r="VSM120" s="6"/>
      <c r="VSN120" s="6"/>
      <c r="VSO120" s="6"/>
      <c r="VSP120" s="6"/>
      <c r="VSQ120" s="6"/>
      <c r="VSR120" s="6"/>
      <c r="VSS120" s="6"/>
      <c r="VST120" s="6"/>
      <c r="VSU120" s="6"/>
      <c r="VSV120" s="6"/>
      <c r="VSW120" s="6"/>
      <c r="VSX120" s="6"/>
      <c r="VSY120" s="6"/>
      <c r="VSZ120" s="6"/>
      <c r="VTA120" s="6"/>
      <c r="VTB120" s="6"/>
      <c r="VTC120" s="6"/>
      <c r="VTD120" s="6"/>
      <c r="VTE120" s="6"/>
      <c r="VTF120" s="6"/>
      <c r="VTG120" s="6"/>
      <c r="VTH120" s="6"/>
      <c r="VTI120" s="6"/>
      <c r="VTJ120" s="6"/>
      <c r="VTK120" s="6"/>
      <c r="VTL120" s="6"/>
      <c r="VTM120" s="6"/>
      <c r="VTN120" s="6"/>
      <c r="VTO120" s="6"/>
      <c r="VTP120" s="6"/>
      <c r="VTQ120" s="6"/>
      <c r="VTR120" s="6"/>
      <c r="VTS120" s="6"/>
      <c r="VTT120" s="6"/>
      <c r="VTU120" s="6"/>
      <c r="VTV120" s="6"/>
      <c r="VTW120" s="6"/>
      <c r="VTX120" s="6"/>
      <c r="VTY120" s="6"/>
      <c r="VTZ120" s="6"/>
      <c r="VUA120" s="6"/>
      <c r="VUB120" s="6"/>
      <c r="VUC120" s="6"/>
      <c r="VUD120" s="6"/>
      <c r="VUE120" s="6"/>
      <c r="VUF120" s="6"/>
      <c r="VUG120" s="6"/>
      <c r="VUH120" s="6"/>
      <c r="VUI120" s="6"/>
      <c r="VUJ120" s="6"/>
      <c r="VUK120" s="6"/>
      <c r="VUL120" s="6"/>
      <c r="VUM120" s="6"/>
      <c r="VUN120" s="6"/>
      <c r="VUO120" s="6"/>
      <c r="VUP120" s="6"/>
      <c r="VUQ120" s="6"/>
      <c r="VUR120" s="6"/>
      <c r="VUS120" s="6"/>
      <c r="VUT120" s="6"/>
      <c r="VUU120" s="6"/>
      <c r="VUV120" s="6"/>
      <c r="VUW120" s="6"/>
      <c r="VUX120" s="6"/>
      <c r="VUY120" s="6"/>
      <c r="VUZ120" s="6"/>
      <c r="VVA120" s="6"/>
      <c r="VVB120" s="6"/>
      <c r="VVC120" s="6"/>
      <c r="VVD120" s="6"/>
      <c r="VVE120" s="6"/>
      <c r="VVF120" s="6"/>
      <c r="VVG120" s="6"/>
      <c r="VVH120" s="6"/>
      <c r="VVI120" s="6"/>
      <c r="VVJ120" s="6"/>
      <c r="VVK120" s="6"/>
      <c r="VVL120" s="6"/>
      <c r="VVM120" s="6"/>
      <c r="VVN120" s="6"/>
      <c r="VVO120" s="6"/>
      <c r="VVP120" s="6"/>
      <c r="VVQ120" s="6"/>
      <c r="VVR120" s="6"/>
      <c r="VVS120" s="6"/>
      <c r="VVT120" s="6"/>
      <c r="VVU120" s="6"/>
      <c r="VVV120" s="6"/>
      <c r="VVW120" s="6"/>
      <c r="VVX120" s="6"/>
      <c r="VVY120" s="6"/>
      <c r="VVZ120" s="6"/>
      <c r="VWA120" s="6"/>
      <c r="VWB120" s="6"/>
      <c r="VWC120" s="6"/>
      <c r="VWD120" s="6"/>
      <c r="VWE120" s="6"/>
      <c r="VWF120" s="6"/>
      <c r="VWG120" s="6"/>
      <c r="VWH120" s="6"/>
      <c r="VWI120" s="6"/>
      <c r="VWJ120" s="6"/>
      <c r="VWK120" s="6"/>
      <c r="VWL120" s="6"/>
      <c r="VWM120" s="6"/>
      <c r="VWN120" s="6"/>
      <c r="VWO120" s="6"/>
      <c r="VWP120" s="6"/>
      <c r="VWQ120" s="6"/>
      <c r="VWR120" s="6"/>
      <c r="VWS120" s="6"/>
      <c r="VWT120" s="6"/>
      <c r="VWU120" s="6"/>
      <c r="VWV120" s="6"/>
      <c r="VWW120" s="6"/>
      <c r="VWX120" s="6"/>
      <c r="VWY120" s="6"/>
      <c r="VWZ120" s="6"/>
      <c r="VXA120" s="6"/>
      <c r="VXB120" s="6"/>
      <c r="VXC120" s="6"/>
      <c r="VXD120" s="6"/>
      <c r="VXE120" s="6"/>
      <c r="VXF120" s="6"/>
      <c r="VXG120" s="6"/>
      <c r="VXH120" s="6"/>
      <c r="VXI120" s="6"/>
      <c r="VXJ120" s="6"/>
      <c r="VXK120" s="6"/>
      <c r="VXL120" s="6"/>
      <c r="VXM120" s="6"/>
      <c r="VXN120" s="6"/>
      <c r="VXO120" s="6"/>
      <c r="VXP120" s="6"/>
      <c r="VXQ120" s="6"/>
      <c r="VXR120" s="6"/>
      <c r="VXS120" s="6"/>
      <c r="VXT120" s="6"/>
      <c r="VXU120" s="6"/>
      <c r="VXV120" s="6"/>
      <c r="VXW120" s="6"/>
      <c r="VXX120" s="6"/>
      <c r="VXY120" s="6"/>
      <c r="VXZ120" s="6"/>
      <c r="VYA120" s="6"/>
      <c r="VYB120" s="6"/>
      <c r="VYC120" s="6"/>
      <c r="VYD120" s="6"/>
      <c r="VYE120" s="6"/>
      <c r="VYF120" s="6"/>
      <c r="VYG120" s="6"/>
      <c r="VYH120" s="6"/>
      <c r="VYI120" s="6"/>
      <c r="VYJ120" s="6"/>
      <c r="VYK120" s="6"/>
      <c r="VYL120" s="6"/>
      <c r="VYM120" s="6"/>
      <c r="VYN120" s="6"/>
      <c r="VYO120" s="6"/>
      <c r="VYP120" s="6"/>
      <c r="VYQ120" s="6"/>
      <c r="VYR120" s="6"/>
      <c r="VYS120" s="6"/>
      <c r="VYT120" s="6"/>
      <c r="VYU120" s="6"/>
      <c r="VYV120" s="6"/>
      <c r="VYW120" s="6"/>
      <c r="VYX120" s="6"/>
      <c r="VYY120" s="6"/>
      <c r="VYZ120" s="6"/>
      <c r="VZA120" s="6"/>
      <c r="VZB120" s="6"/>
      <c r="VZC120" s="6"/>
      <c r="VZD120" s="6"/>
      <c r="VZE120" s="6"/>
      <c r="VZF120" s="6"/>
      <c r="VZG120" s="6"/>
      <c r="VZH120" s="6"/>
      <c r="VZI120" s="6"/>
      <c r="VZJ120" s="6"/>
      <c r="VZK120" s="6"/>
      <c r="VZL120" s="6"/>
      <c r="VZM120" s="6"/>
      <c r="VZN120" s="6"/>
      <c r="VZO120" s="6"/>
      <c r="VZP120" s="6"/>
      <c r="VZQ120" s="6"/>
      <c r="VZR120" s="6"/>
      <c r="VZS120" s="6"/>
      <c r="VZT120" s="6"/>
      <c r="VZU120" s="6"/>
      <c r="VZV120" s="6"/>
      <c r="VZW120" s="6"/>
      <c r="VZX120" s="6"/>
      <c r="VZY120" s="6"/>
      <c r="VZZ120" s="6"/>
      <c r="WAA120" s="6"/>
      <c r="WAB120" s="6"/>
      <c r="WAC120" s="6"/>
      <c r="WAD120" s="6"/>
      <c r="WAE120" s="6"/>
      <c r="WAF120" s="6"/>
      <c r="WAG120" s="6"/>
      <c r="WAH120" s="6"/>
      <c r="WAI120" s="6"/>
      <c r="WAJ120" s="6"/>
      <c r="WAK120" s="6"/>
      <c r="WAL120" s="6"/>
      <c r="WAM120" s="6"/>
      <c r="WAN120" s="6"/>
      <c r="WAO120" s="6"/>
      <c r="WAP120" s="6"/>
      <c r="WAQ120" s="6"/>
      <c r="WAR120" s="6"/>
      <c r="WAS120" s="6"/>
      <c r="WAT120" s="6"/>
      <c r="WAU120" s="6"/>
      <c r="WAV120" s="6"/>
      <c r="WAW120" s="6"/>
      <c r="WAX120" s="6"/>
      <c r="WAY120" s="6"/>
      <c r="WAZ120" s="6"/>
      <c r="WBA120" s="6"/>
      <c r="WBB120" s="6"/>
      <c r="WBC120" s="6"/>
      <c r="WBD120" s="6"/>
      <c r="WBE120" s="6"/>
      <c r="WBF120" s="6"/>
      <c r="WBG120" s="6"/>
      <c r="WBH120" s="6"/>
      <c r="WBI120" s="6"/>
      <c r="WBJ120" s="6"/>
      <c r="WBK120" s="6"/>
      <c r="WBL120" s="6"/>
      <c r="WBM120" s="6"/>
      <c r="WBN120" s="6"/>
      <c r="WBO120" s="6"/>
      <c r="WBP120" s="6"/>
      <c r="WBQ120" s="6"/>
      <c r="WBR120" s="6"/>
      <c r="WBS120" s="6"/>
      <c r="WBT120" s="6"/>
      <c r="WBU120" s="6"/>
      <c r="WBV120" s="6"/>
      <c r="WBW120" s="6"/>
      <c r="WBX120" s="6"/>
      <c r="WBY120" s="6"/>
      <c r="WBZ120" s="6"/>
      <c r="WCA120" s="6"/>
      <c r="WCB120" s="6"/>
      <c r="WCC120" s="6"/>
      <c r="WCD120" s="6"/>
      <c r="WCE120" s="6"/>
      <c r="WCF120" s="6"/>
      <c r="WCG120" s="6"/>
      <c r="WCH120" s="6"/>
      <c r="WCI120" s="6"/>
      <c r="WCJ120" s="6"/>
      <c r="WCK120" s="6"/>
      <c r="WCL120" s="6"/>
      <c r="WCM120" s="6"/>
      <c r="WCN120" s="6"/>
      <c r="WCO120" s="6"/>
      <c r="WCP120" s="6"/>
      <c r="WCQ120" s="6"/>
      <c r="WCR120" s="6"/>
      <c r="WCS120" s="6"/>
      <c r="WCT120" s="6"/>
      <c r="WCU120" s="6"/>
      <c r="WCV120" s="6"/>
      <c r="WCW120" s="6"/>
      <c r="WCX120" s="6"/>
      <c r="WCY120" s="6"/>
      <c r="WCZ120" s="6"/>
      <c r="WDA120" s="6"/>
      <c r="WDB120" s="6"/>
      <c r="WDC120" s="6"/>
      <c r="WDD120" s="6"/>
      <c r="WDE120" s="6"/>
      <c r="WDF120" s="6"/>
      <c r="WDG120" s="6"/>
      <c r="WDH120" s="6"/>
      <c r="WDI120" s="6"/>
      <c r="WDJ120" s="6"/>
      <c r="WDK120" s="6"/>
      <c r="WDL120" s="6"/>
      <c r="WDM120" s="6"/>
      <c r="WDN120" s="6"/>
      <c r="WDO120" s="6"/>
      <c r="WDP120" s="6"/>
      <c r="WDQ120" s="6"/>
      <c r="WDR120" s="6"/>
      <c r="WDS120" s="6"/>
      <c r="WDT120" s="6"/>
      <c r="WDU120" s="6"/>
      <c r="WDV120" s="6"/>
      <c r="WDW120" s="6"/>
      <c r="WDX120" s="6"/>
      <c r="WDY120" s="6"/>
      <c r="WDZ120" s="6"/>
      <c r="WEA120" s="6"/>
      <c r="WEB120" s="6"/>
      <c r="WEC120" s="6"/>
      <c r="WED120" s="6"/>
      <c r="WEE120" s="6"/>
      <c r="WEF120" s="6"/>
      <c r="WEG120" s="6"/>
      <c r="WEH120" s="6"/>
      <c r="WEI120" s="6"/>
      <c r="WEJ120" s="6"/>
      <c r="WEK120" s="6"/>
      <c r="WEL120" s="6"/>
      <c r="WEM120" s="6"/>
      <c r="WEN120" s="6"/>
      <c r="WEO120" s="6"/>
      <c r="WEP120" s="6"/>
      <c r="WEQ120" s="6"/>
      <c r="WER120" s="6"/>
      <c r="WES120" s="6"/>
      <c r="WET120" s="6"/>
      <c r="WEU120" s="6"/>
      <c r="WEV120" s="6"/>
      <c r="WEW120" s="6"/>
      <c r="WEX120" s="6"/>
      <c r="WEY120" s="6"/>
      <c r="WEZ120" s="6"/>
      <c r="WFA120" s="6"/>
      <c r="WFB120" s="6"/>
      <c r="WFC120" s="6"/>
      <c r="WFD120" s="6"/>
      <c r="WFE120" s="6"/>
      <c r="WFF120" s="6"/>
      <c r="WFG120" s="6"/>
      <c r="WFH120" s="6"/>
      <c r="WFI120" s="6"/>
      <c r="WFJ120" s="6"/>
      <c r="WFK120" s="6"/>
      <c r="WFL120" s="6"/>
      <c r="WFM120" s="6"/>
      <c r="WFN120" s="6"/>
      <c r="WFO120" s="6"/>
      <c r="WFP120" s="6"/>
      <c r="WFQ120" s="6"/>
      <c r="WFR120" s="6"/>
      <c r="WFS120" s="6"/>
      <c r="WFT120" s="6"/>
      <c r="WFU120" s="6"/>
      <c r="WFV120" s="6"/>
      <c r="WFW120" s="6"/>
      <c r="WFX120" s="6"/>
      <c r="WFY120" s="6"/>
      <c r="WFZ120" s="6"/>
      <c r="WGA120" s="6"/>
      <c r="WGB120" s="6"/>
      <c r="WGC120" s="6"/>
      <c r="WGD120" s="6"/>
      <c r="WGE120" s="6"/>
      <c r="WGF120" s="6"/>
      <c r="WGG120" s="6"/>
      <c r="WGH120" s="6"/>
      <c r="WGI120" s="6"/>
      <c r="WGJ120" s="6"/>
      <c r="WGK120" s="6"/>
      <c r="WGL120" s="6"/>
      <c r="WGM120" s="6"/>
      <c r="WGN120" s="6"/>
      <c r="WGO120" s="6"/>
      <c r="WGP120" s="6"/>
      <c r="WGQ120" s="6"/>
      <c r="WGR120" s="6"/>
      <c r="WGS120" s="6"/>
      <c r="WGT120" s="6"/>
      <c r="WGU120" s="6"/>
      <c r="WGV120" s="6"/>
      <c r="WGW120" s="6"/>
      <c r="WGX120" s="6"/>
      <c r="WGY120" s="6"/>
      <c r="WGZ120" s="6"/>
      <c r="WHA120" s="6"/>
      <c r="WHB120" s="6"/>
      <c r="WHC120" s="6"/>
      <c r="WHD120" s="6"/>
      <c r="WHE120" s="6"/>
      <c r="WHF120" s="6"/>
      <c r="WHG120" s="6"/>
      <c r="WHH120" s="6"/>
      <c r="WHI120" s="6"/>
      <c r="WHJ120" s="6"/>
      <c r="WHK120" s="6"/>
      <c r="WHL120" s="6"/>
      <c r="WHM120" s="6"/>
      <c r="WHN120" s="6"/>
      <c r="WHO120" s="6"/>
      <c r="WHP120" s="6"/>
      <c r="WHQ120" s="6"/>
      <c r="WHR120" s="6"/>
      <c r="WHS120" s="6"/>
      <c r="WHT120" s="6"/>
      <c r="WHU120" s="6"/>
      <c r="WHV120" s="6"/>
      <c r="WHW120" s="6"/>
      <c r="WHX120" s="6"/>
      <c r="WHY120" s="6"/>
      <c r="WHZ120" s="6"/>
      <c r="WIA120" s="6"/>
      <c r="WIB120" s="6"/>
      <c r="WIC120" s="6"/>
      <c r="WID120" s="6"/>
      <c r="WIE120" s="6"/>
      <c r="WIF120" s="6"/>
      <c r="WIG120" s="6"/>
      <c r="WIH120" s="6"/>
      <c r="WII120" s="6"/>
      <c r="WIJ120" s="6"/>
      <c r="WIK120" s="6"/>
      <c r="WIL120" s="6"/>
      <c r="WIM120" s="6"/>
      <c r="WIN120" s="6"/>
      <c r="WIO120" s="6"/>
      <c r="WIP120" s="6"/>
      <c r="WIQ120" s="6"/>
      <c r="WIR120" s="6"/>
      <c r="WIS120" s="6"/>
      <c r="WIT120" s="6"/>
      <c r="WIU120" s="6"/>
      <c r="WIV120" s="6"/>
      <c r="WIW120" s="6"/>
      <c r="WIX120" s="6"/>
      <c r="WIY120" s="6"/>
      <c r="WIZ120" s="6"/>
      <c r="WJA120" s="6"/>
      <c r="WJB120" s="6"/>
      <c r="WJC120" s="6"/>
      <c r="WJD120" s="6"/>
      <c r="WJE120" s="6"/>
      <c r="WJF120" s="6"/>
      <c r="WJG120" s="6"/>
      <c r="WJH120" s="6"/>
      <c r="WJI120" s="6"/>
      <c r="WJJ120" s="6"/>
      <c r="WJK120" s="6"/>
      <c r="WJL120" s="6"/>
      <c r="WJM120" s="6"/>
      <c r="WJN120" s="6"/>
      <c r="WJO120" s="6"/>
      <c r="WJP120" s="6"/>
      <c r="WJQ120" s="6"/>
      <c r="WJR120" s="6"/>
      <c r="WJS120" s="6"/>
      <c r="WJT120" s="6"/>
      <c r="WJU120" s="6"/>
      <c r="WJV120" s="6"/>
      <c r="WJW120" s="6"/>
      <c r="WJX120" s="6"/>
      <c r="WJY120" s="6"/>
      <c r="WJZ120" s="6"/>
      <c r="WKA120" s="6"/>
      <c r="WKB120" s="6"/>
      <c r="WKC120" s="6"/>
      <c r="WKD120" s="6"/>
      <c r="WKE120" s="6"/>
      <c r="WKF120" s="6"/>
      <c r="WKG120" s="6"/>
      <c r="WKH120" s="6"/>
      <c r="WKI120" s="6"/>
      <c r="WKJ120" s="6"/>
      <c r="WKK120" s="6"/>
      <c r="WKL120" s="6"/>
      <c r="WKM120" s="6"/>
      <c r="WKN120" s="6"/>
      <c r="WKO120" s="6"/>
      <c r="WKP120" s="6"/>
      <c r="WKQ120" s="6"/>
      <c r="WKR120" s="6"/>
      <c r="WKS120" s="6"/>
      <c r="WKT120" s="6"/>
      <c r="WKU120" s="6"/>
      <c r="WKV120" s="6"/>
      <c r="WKW120" s="6"/>
      <c r="WKX120" s="6"/>
      <c r="WKY120" s="6"/>
      <c r="WKZ120" s="6"/>
      <c r="WLA120" s="6"/>
      <c r="WLB120" s="6"/>
      <c r="WLC120" s="6"/>
      <c r="WLD120" s="6"/>
      <c r="WLE120" s="6"/>
      <c r="WLF120" s="6"/>
      <c r="WLG120" s="6"/>
      <c r="WLH120" s="6"/>
      <c r="WLI120" s="6"/>
      <c r="WLJ120" s="6"/>
      <c r="WLK120" s="6"/>
      <c r="WLL120" s="6"/>
      <c r="WLM120" s="6"/>
      <c r="WLN120" s="6"/>
      <c r="WLO120" s="6"/>
      <c r="WLP120" s="6"/>
      <c r="WLQ120" s="6"/>
      <c r="WLR120" s="6"/>
      <c r="WLS120" s="6"/>
      <c r="WLT120" s="6"/>
      <c r="WLU120" s="6"/>
      <c r="WLV120" s="6"/>
      <c r="WLW120" s="6"/>
      <c r="WLX120" s="6"/>
      <c r="WLY120" s="6"/>
      <c r="WLZ120" s="6"/>
      <c r="WMA120" s="6"/>
      <c r="WMB120" s="6"/>
      <c r="WMC120" s="6"/>
      <c r="WMD120" s="6"/>
      <c r="WME120" s="6"/>
      <c r="WMF120" s="6"/>
      <c r="WMG120" s="6"/>
      <c r="WMH120" s="6"/>
      <c r="WMI120" s="6"/>
      <c r="WMJ120" s="6"/>
      <c r="WMK120" s="6"/>
      <c r="WML120" s="6"/>
      <c r="WMM120" s="6"/>
      <c r="WMN120" s="6"/>
      <c r="WMO120" s="6"/>
      <c r="WMP120" s="6"/>
      <c r="WMQ120" s="6"/>
      <c r="WMR120" s="6"/>
      <c r="WMS120" s="6"/>
      <c r="WMT120" s="6"/>
      <c r="WMU120" s="6"/>
      <c r="WMV120" s="6"/>
      <c r="WMW120" s="6"/>
      <c r="WMX120" s="6"/>
      <c r="WMY120" s="6"/>
      <c r="WMZ120" s="6"/>
      <c r="WNA120" s="6"/>
      <c r="WNB120" s="6"/>
      <c r="WNC120" s="6"/>
      <c r="WND120" s="6"/>
      <c r="WNE120" s="6"/>
      <c r="WNF120" s="6"/>
      <c r="WNG120" s="6"/>
      <c r="WNH120" s="6"/>
      <c r="WNI120" s="6"/>
      <c r="WNJ120" s="6"/>
      <c r="WNK120" s="6"/>
      <c r="WNL120" s="6"/>
      <c r="WNM120" s="6"/>
      <c r="WNN120" s="6"/>
      <c r="WNO120" s="6"/>
      <c r="WNP120" s="6"/>
      <c r="WNQ120" s="6"/>
      <c r="WNR120" s="6"/>
      <c r="WNS120" s="6"/>
      <c r="WNT120" s="6"/>
      <c r="WNU120" s="6"/>
      <c r="WNV120" s="6"/>
      <c r="WNW120" s="6"/>
      <c r="WNX120" s="6"/>
      <c r="WNY120" s="6"/>
      <c r="WNZ120" s="6"/>
      <c r="WOA120" s="6"/>
      <c r="WOB120" s="6"/>
      <c r="WOC120" s="6"/>
      <c r="WOD120" s="6"/>
      <c r="WOE120" s="6"/>
      <c r="WOF120" s="6"/>
      <c r="WOG120" s="6"/>
      <c r="WOH120" s="6"/>
      <c r="WOI120" s="6"/>
      <c r="WOJ120" s="6"/>
      <c r="WOK120" s="6"/>
      <c r="WOL120" s="6"/>
      <c r="WOM120" s="6"/>
      <c r="WON120" s="6"/>
      <c r="WOO120" s="6"/>
      <c r="WOP120" s="6"/>
      <c r="WOQ120" s="6"/>
      <c r="WOR120" s="6"/>
      <c r="WOS120" s="6"/>
      <c r="WOT120" s="6"/>
      <c r="WOU120" s="6"/>
      <c r="WOV120" s="6"/>
      <c r="WOW120" s="6"/>
      <c r="WOX120" s="6"/>
      <c r="WOY120" s="6"/>
      <c r="WOZ120" s="6"/>
      <c r="WPA120" s="6"/>
      <c r="WPB120" s="6"/>
      <c r="WPC120" s="6"/>
      <c r="WPD120" s="6"/>
      <c r="WPE120" s="6"/>
      <c r="WPF120" s="6"/>
      <c r="WPG120" s="6"/>
      <c r="WPH120" s="6"/>
      <c r="WPI120" s="6"/>
      <c r="WPJ120" s="6"/>
      <c r="WPK120" s="6"/>
      <c r="WPL120" s="6"/>
      <c r="WPM120" s="6"/>
      <c r="WPN120" s="6"/>
      <c r="WPO120" s="6"/>
      <c r="WPP120" s="6"/>
      <c r="WPQ120" s="6"/>
      <c r="WPR120" s="6"/>
      <c r="WPS120" s="6"/>
      <c r="WPT120" s="6"/>
      <c r="WPU120" s="6"/>
      <c r="WPV120" s="6"/>
      <c r="WPW120" s="6"/>
      <c r="WPX120" s="6"/>
      <c r="WPY120" s="6"/>
      <c r="WPZ120" s="6"/>
      <c r="WQA120" s="6"/>
      <c r="WQB120" s="6"/>
      <c r="WQC120" s="6"/>
      <c r="WQD120" s="6"/>
      <c r="WQE120" s="6"/>
      <c r="WQF120" s="6"/>
      <c r="WQG120" s="6"/>
      <c r="WQH120" s="6"/>
      <c r="WQI120" s="6"/>
      <c r="WQJ120" s="6"/>
      <c r="WQK120" s="6"/>
      <c r="WQL120" s="6"/>
      <c r="WQM120" s="6"/>
      <c r="WQN120" s="6"/>
      <c r="WQO120" s="6"/>
      <c r="WQP120" s="6"/>
      <c r="WQQ120" s="6"/>
      <c r="WQR120" s="6"/>
      <c r="WQS120" s="6"/>
      <c r="WQT120" s="6"/>
      <c r="WQU120" s="6"/>
      <c r="WQV120" s="6"/>
      <c r="WQW120" s="6"/>
      <c r="WQX120" s="6"/>
      <c r="WQY120" s="6"/>
      <c r="WQZ120" s="6"/>
      <c r="WRA120" s="6"/>
      <c r="WRB120" s="6"/>
      <c r="WRC120" s="6"/>
      <c r="WRD120" s="6"/>
      <c r="WRE120" s="6"/>
      <c r="WRF120" s="6"/>
      <c r="WRG120" s="6"/>
      <c r="WRH120" s="6"/>
      <c r="WRI120" s="6"/>
      <c r="WRJ120" s="6"/>
      <c r="WRK120" s="6"/>
      <c r="WRL120" s="6"/>
      <c r="WRM120" s="6"/>
      <c r="WRN120" s="6"/>
      <c r="WRO120" s="6"/>
      <c r="WRP120" s="6"/>
      <c r="WRQ120" s="6"/>
      <c r="WRR120" s="6"/>
      <c r="WRS120" s="6"/>
      <c r="WRT120" s="6"/>
      <c r="WRU120" s="6"/>
      <c r="WRV120" s="6"/>
      <c r="WRW120" s="6"/>
      <c r="WRX120" s="6"/>
      <c r="WRY120" s="6"/>
      <c r="WRZ120" s="6"/>
      <c r="WSA120" s="6"/>
      <c r="WSB120" s="6"/>
      <c r="WSC120" s="6"/>
      <c r="WSD120" s="6"/>
      <c r="WSE120" s="6"/>
      <c r="WSF120" s="6"/>
      <c r="WSG120" s="6"/>
      <c r="WSH120" s="6"/>
      <c r="WSI120" s="6"/>
      <c r="WSJ120" s="6"/>
      <c r="WSK120" s="6"/>
      <c r="WSL120" s="6"/>
      <c r="WSM120" s="6"/>
      <c r="WSN120" s="6"/>
      <c r="WSO120" s="6"/>
      <c r="WSP120" s="6"/>
      <c r="WSQ120" s="6"/>
      <c r="WSR120" s="6"/>
      <c r="WSS120" s="6"/>
      <c r="WST120" s="6"/>
      <c r="WSU120" s="6"/>
      <c r="WSV120" s="6"/>
      <c r="WSW120" s="6"/>
      <c r="WSX120" s="6"/>
      <c r="WSY120" s="6"/>
      <c r="WSZ120" s="6"/>
      <c r="WTA120" s="6"/>
      <c r="WTB120" s="6"/>
      <c r="WTC120" s="6"/>
      <c r="WTD120" s="6"/>
      <c r="WTE120" s="6"/>
      <c r="WTF120" s="6"/>
      <c r="WTG120" s="6"/>
      <c r="WTH120" s="6"/>
      <c r="WTI120" s="6"/>
      <c r="WTJ120" s="6"/>
      <c r="WTK120" s="6"/>
      <c r="WTL120" s="6"/>
      <c r="WTM120" s="6"/>
      <c r="WTN120" s="6"/>
      <c r="WTO120" s="6"/>
      <c r="WTP120" s="6"/>
      <c r="WTQ120" s="6"/>
      <c r="WTR120" s="6"/>
      <c r="WTS120" s="6"/>
      <c r="WTT120" s="6"/>
      <c r="WTU120" s="6"/>
      <c r="WTV120" s="6"/>
      <c r="WTW120" s="6"/>
      <c r="WTX120" s="6"/>
      <c r="WTY120" s="6"/>
      <c r="WTZ120" s="6"/>
      <c r="WUA120" s="6"/>
      <c r="WUB120" s="6"/>
      <c r="WUC120" s="6"/>
      <c r="WUD120" s="6"/>
      <c r="WUE120" s="6"/>
      <c r="WUF120" s="6"/>
      <c r="WUG120" s="6"/>
      <c r="WUH120" s="6"/>
      <c r="WUI120" s="6"/>
      <c r="WUJ120" s="6"/>
      <c r="WUK120" s="6"/>
      <c r="WUL120" s="6"/>
      <c r="WUM120" s="6"/>
      <c r="WUN120" s="6"/>
      <c r="WUO120" s="6"/>
      <c r="WUP120" s="6"/>
      <c r="WUQ120" s="6"/>
      <c r="WUR120" s="6"/>
      <c r="WUS120" s="6"/>
      <c r="WUT120" s="6"/>
      <c r="WUU120" s="6"/>
      <c r="WUV120" s="6"/>
      <c r="WUW120" s="6"/>
      <c r="WUX120" s="6"/>
      <c r="WUY120" s="6"/>
      <c r="WUZ120" s="6"/>
      <c r="WVA120" s="6"/>
      <c r="WVB120" s="6"/>
      <c r="WVC120" s="6"/>
      <c r="WVD120" s="6"/>
      <c r="WVE120" s="6"/>
      <c r="WVF120" s="6"/>
      <c r="WVG120" s="6"/>
      <c r="WVH120" s="6"/>
      <c r="WVI120" s="6"/>
      <c r="WVJ120" s="6"/>
      <c r="WVK120" s="6"/>
      <c r="WVL120" s="6"/>
      <c r="WVM120" s="6"/>
      <c r="WVN120" s="6"/>
      <c r="WVO120" s="6"/>
      <c r="WVP120" s="6"/>
      <c r="WVQ120" s="6"/>
      <c r="WVR120" s="6"/>
      <c r="WVS120" s="6"/>
      <c r="WVT120" s="6"/>
      <c r="WVU120" s="6"/>
      <c r="WVV120" s="6"/>
      <c r="WVW120" s="6"/>
      <c r="WVX120" s="6"/>
      <c r="WVY120" s="6"/>
      <c r="WVZ120" s="6"/>
      <c r="WWA120" s="6"/>
      <c r="WWB120" s="6"/>
      <c r="WWC120" s="6"/>
      <c r="WWD120" s="6"/>
      <c r="WWE120" s="6"/>
      <c r="WWF120" s="6"/>
      <c r="WWG120" s="6"/>
      <c r="WWH120" s="6"/>
      <c r="WWI120" s="6"/>
      <c r="WWJ120" s="6"/>
      <c r="WWK120" s="6"/>
      <c r="WWL120" s="6"/>
      <c r="WWM120" s="6"/>
      <c r="WWN120" s="6"/>
      <c r="WWO120" s="6"/>
      <c r="WWP120" s="6"/>
      <c r="WWQ120" s="6"/>
      <c r="WWR120" s="6"/>
      <c r="WWS120" s="6"/>
      <c r="WWT120" s="6"/>
      <c r="WWU120" s="6"/>
      <c r="WWV120" s="6"/>
      <c r="WWW120" s="6"/>
      <c r="WWX120" s="6"/>
      <c r="WWY120" s="6"/>
      <c r="WWZ120" s="6"/>
      <c r="WXA120" s="6"/>
      <c r="WXB120" s="6"/>
      <c r="WXC120" s="6"/>
      <c r="WXD120" s="6"/>
      <c r="WXE120" s="6"/>
      <c r="WXF120" s="6"/>
      <c r="WXG120" s="6"/>
      <c r="WXH120" s="6"/>
      <c r="WXI120" s="6"/>
      <c r="WXJ120" s="6"/>
      <c r="WXK120" s="6"/>
      <c r="WXL120" s="6"/>
      <c r="WXM120" s="6"/>
      <c r="WXN120" s="6"/>
      <c r="WXO120" s="6"/>
      <c r="WXP120" s="6"/>
      <c r="WXQ120" s="6"/>
      <c r="WXR120" s="6"/>
      <c r="WXS120" s="6"/>
      <c r="WXT120" s="6"/>
      <c r="WXU120" s="6"/>
      <c r="WXV120" s="6"/>
      <c r="WXW120" s="6"/>
      <c r="WXX120" s="6"/>
      <c r="WXY120" s="6"/>
      <c r="WXZ120" s="6"/>
      <c r="WYA120" s="6"/>
      <c r="WYB120" s="6"/>
      <c r="WYC120" s="6"/>
      <c r="WYD120" s="6"/>
      <c r="WYE120" s="6"/>
      <c r="WYF120" s="6"/>
      <c r="WYG120" s="6"/>
      <c r="WYH120" s="6"/>
      <c r="WYI120" s="6"/>
      <c r="WYJ120" s="6"/>
      <c r="WYK120" s="6"/>
      <c r="WYL120" s="6"/>
      <c r="WYM120" s="6"/>
      <c r="WYN120" s="6"/>
      <c r="WYO120" s="6"/>
      <c r="WYP120" s="6"/>
      <c r="WYQ120" s="6"/>
      <c r="WYR120" s="6"/>
      <c r="WYS120" s="6"/>
      <c r="WYT120" s="6"/>
      <c r="WYU120" s="6"/>
      <c r="WYV120" s="6"/>
      <c r="WYW120" s="6"/>
      <c r="WYX120" s="6"/>
      <c r="WYY120" s="6"/>
      <c r="WYZ120" s="6"/>
      <c r="WZA120" s="6"/>
      <c r="WZB120" s="6"/>
      <c r="WZC120" s="6"/>
      <c r="WZD120" s="6"/>
      <c r="WZE120" s="6"/>
      <c r="WZF120" s="6"/>
      <c r="WZG120" s="6"/>
      <c r="WZH120" s="6"/>
      <c r="WZI120" s="6"/>
      <c r="WZJ120" s="6"/>
      <c r="WZK120" s="6"/>
      <c r="WZL120" s="6"/>
      <c r="WZM120" s="6"/>
      <c r="WZN120" s="6"/>
      <c r="WZO120" s="6"/>
      <c r="WZP120" s="6"/>
      <c r="WZQ120" s="6"/>
      <c r="WZR120" s="6"/>
      <c r="WZS120" s="6"/>
      <c r="WZT120" s="6"/>
      <c r="WZU120" s="6"/>
      <c r="WZV120" s="6"/>
      <c r="WZW120" s="6"/>
      <c r="WZX120" s="6"/>
      <c r="WZY120" s="6"/>
      <c r="WZZ120" s="6"/>
      <c r="XAA120" s="6"/>
      <c r="XAB120" s="6"/>
      <c r="XAC120" s="6"/>
      <c r="XAD120" s="6"/>
      <c r="XAE120" s="6"/>
      <c r="XAF120" s="6"/>
      <c r="XAG120" s="6"/>
      <c r="XAH120" s="6"/>
      <c r="XAI120" s="6"/>
      <c r="XAJ120" s="6"/>
      <c r="XAK120" s="6"/>
      <c r="XAL120" s="6"/>
      <c r="XAM120" s="6"/>
      <c r="XAN120" s="6"/>
      <c r="XAO120" s="6"/>
      <c r="XAP120" s="6"/>
      <c r="XAQ120" s="6"/>
      <c r="XAR120" s="6"/>
      <c r="XAS120" s="6"/>
      <c r="XAT120" s="6"/>
      <c r="XAU120" s="6"/>
      <c r="XAV120" s="6"/>
      <c r="XAW120" s="6"/>
      <c r="XAX120" s="6"/>
      <c r="XAY120" s="6"/>
      <c r="XAZ120" s="6"/>
      <c r="XBA120" s="6"/>
      <c r="XBB120" s="6"/>
      <c r="XBC120" s="6"/>
      <c r="XBD120" s="6"/>
      <c r="XBE120" s="6"/>
      <c r="XBF120" s="6"/>
      <c r="XBG120" s="6"/>
      <c r="XBH120" s="6"/>
      <c r="XBI120" s="6"/>
      <c r="XBJ120" s="6"/>
      <c r="XBK120" s="6"/>
      <c r="XBL120" s="6"/>
      <c r="XBM120" s="6"/>
      <c r="XBN120" s="6"/>
      <c r="XBO120" s="6"/>
      <c r="XBP120" s="6"/>
      <c r="XBQ120" s="6"/>
      <c r="XBR120" s="6"/>
      <c r="XBS120" s="6"/>
      <c r="XBT120" s="6"/>
      <c r="XBU120" s="6"/>
      <c r="XBV120" s="6"/>
      <c r="XBW120" s="6"/>
      <c r="XBX120" s="6"/>
      <c r="XBY120" s="6"/>
      <c r="XBZ120" s="6"/>
      <c r="XCA120" s="6"/>
      <c r="XCB120" s="6"/>
      <c r="XCC120" s="6"/>
      <c r="XCD120" s="6"/>
      <c r="XCE120" s="6"/>
      <c r="XCF120" s="6"/>
      <c r="XCG120" s="6"/>
      <c r="XCH120" s="6"/>
      <c r="XCI120" s="6"/>
      <c r="XCJ120" s="6"/>
      <c r="XCK120" s="6"/>
      <c r="XCL120" s="6"/>
      <c r="XCM120" s="6"/>
      <c r="XCN120" s="6"/>
      <c r="XCO120" s="6"/>
      <c r="XCP120" s="6"/>
    </row>
    <row r="121" s="6" customFormat="1" customHeight="1" spans="1:1024 1025:16318">
      <c r="A121" s="250">
        <v>45046</v>
      </c>
      <c r="B121" s="252">
        <v>45026</v>
      </c>
      <c r="C121" s="253" t="s">
        <v>1591</v>
      </c>
      <c r="D121" s="254" t="s">
        <v>694</v>
      </c>
      <c r="E121" s="255" t="s">
        <v>1470</v>
      </c>
      <c r="F121" s="256" t="s">
        <v>1592</v>
      </c>
      <c r="G121" s="257">
        <v>4152</v>
      </c>
      <c r="H121" s="258" t="s">
        <v>1403</v>
      </c>
      <c r="I121" s="259">
        <v>45056</v>
      </c>
      <c r="J121" s="260">
        <v>1384</v>
      </c>
      <c r="K121" s="261">
        <v>45087</v>
      </c>
      <c r="L121" s="260">
        <v>1384</v>
      </c>
      <c r="M121" s="261">
        <v>45117</v>
      </c>
      <c r="N121" s="262">
        <v>1384</v>
      </c>
      <c r="O121" s="261"/>
      <c r="P121" s="257"/>
      <c r="Q121" s="261"/>
      <c r="R121" s="257"/>
      <c r="S121" s="261"/>
      <c r="T121" s="219"/>
      <c r="U121" s="218"/>
      <c r="V121" s="263"/>
      <c r="W121" s="264"/>
      <c r="X121" s="265"/>
      <c r="Y121" s="91">
        <f t="shared" si="3"/>
        <v>4152</v>
      </c>
      <c r="Z121" s="91">
        <f t="shared" si="4"/>
        <v>0</v>
      </c>
      <c r="AA121" s="9"/>
      <c r="AB121" s="9" t="s">
        <v>1593</v>
      </c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9"/>
      <c r="QR121" s="9"/>
      <c r="QS121" s="9"/>
      <c r="QT121" s="9"/>
      <c r="QU121" s="9"/>
      <c r="QV121" s="9"/>
      <c r="QW121" s="9"/>
      <c r="QX121" s="9"/>
      <c r="QY121" s="9"/>
      <c r="QZ121" s="9"/>
      <c r="RA121" s="9"/>
      <c r="RB121" s="9"/>
      <c r="RC121" s="9"/>
      <c r="RD121" s="9"/>
      <c r="RE121" s="9"/>
      <c r="RF121" s="9"/>
      <c r="RG121" s="9"/>
      <c r="RH121" s="9"/>
      <c r="RI121" s="9"/>
      <c r="RJ121" s="9"/>
      <c r="RK121" s="9"/>
      <c r="RL121" s="9"/>
      <c r="RM121" s="9"/>
      <c r="RN121" s="9"/>
      <c r="RO121" s="9"/>
      <c r="RP121" s="9"/>
      <c r="RQ121" s="9"/>
      <c r="RR121" s="9"/>
      <c r="RS121" s="9"/>
      <c r="RT121" s="9"/>
      <c r="RU121" s="9"/>
      <c r="RV121" s="9"/>
      <c r="RW121" s="9"/>
      <c r="RX121" s="9"/>
      <c r="RY121" s="9"/>
      <c r="RZ121" s="9"/>
      <c r="SA121" s="9"/>
      <c r="SB121" s="9"/>
      <c r="SC121" s="9"/>
      <c r="SD121" s="9"/>
      <c r="SE121" s="9"/>
      <c r="SF121" s="9"/>
      <c r="SG121" s="9"/>
      <c r="SH121" s="9"/>
      <c r="SI121" s="9"/>
      <c r="SJ121" s="9"/>
      <c r="SK121" s="9"/>
      <c r="SL121" s="9"/>
      <c r="SM121" s="9"/>
      <c r="SN121" s="9"/>
      <c r="SO121" s="9"/>
      <c r="SP121" s="9"/>
      <c r="SQ121" s="9"/>
      <c r="SR121" s="9"/>
      <c r="SS121" s="9"/>
      <c r="ST121" s="9"/>
      <c r="SU121" s="9"/>
      <c r="SV121" s="9"/>
      <c r="SW121" s="9"/>
      <c r="SX121" s="9"/>
      <c r="SY121" s="9"/>
      <c r="SZ121" s="9"/>
      <c r="TA121" s="9"/>
      <c r="TB121" s="9"/>
      <c r="TC121" s="9"/>
      <c r="TD121" s="9"/>
      <c r="TE121" s="9"/>
      <c r="TF121" s="9"/>
      <c r="TG121" s="9"/>
      <c r="TH121" s="9"/>
      <c r="TI121" s="9"/>
      <c r="TJ121" s="9"/>
      <c r="TK121" s="9"/>
      <c r="TL121" s="9"/>
      <c r="TM121" s="9"/>
      <c r="TN121" s="9"/>
      <c r="TO121" s="9"/>
      <c r="TP121" s="9"/>
      <c r="TQ121" s="9"/>
      <c r="TR121" s="9"/>
      <c r="TS121" s="9"/>
      <c r="TT121" s="9"/>
      <c r="TU121" s="9"/>
      <c r="TV121" s="9"/>
      <c r="TW121" s="9"/>
      <c r="TX121" s="9"/>
      <c r="TY121" s="9"/>
      <c r="TZ121" s="9"/>
      <c r="UA121" s="9"/>
      <c r="UB121" s="9"/>
      <c r="UC121" s="9"/>
      <c r="UD121" s="9"/>
      <c r="UE121" s="9"/>
      <c r="UF121" s="9"/>
      <c r="UG121" s="9"/>
      <c r="UH121" s="9"/>
      <c r="UI121" s="9"/>
      <c r="UJ121" s="9"/>
      <c r="UK121" s="9"/>
      <c r="UL121" s="9"/>
      <c r="UM121" s="9"/>
      <c r="UN121" s="9"/>
      <c r="UO121" s="9"/>
      <c r="UP121" s="9"/>
      <c r="UQ121" s="9"/>
      <c r="UR121" s="9"/>
      <c r="US121" s="9"/>
      <c r="UT121" s="9"/>
      <c r="UU121" s="9"/>
      <c r="UV121" s="9"/>
      <c r="UW121" s="9"/>
      <c r="UX121" s="9"/>
      <c r="UY121" s="9"/>
      <c r="UZ121" s="9"/>
      <c r="VA121" s="9"/>
      <c r="VB121" s="9"/>
      <c r="VC121" s="9"/>
      <c r="VD121" s="9"/>
      <c r="VE121" s="9"/>
      <c r="VF121" s="9"/>
      <c r="VG121" s="9"/>
      <c r="VH121" s="9"/>
      <c r="VI121" s="9"/>
      <c r="VJ121" s="9"/>
      <c r="VK121" s="9"/>
      <c r="VL121" s="9"/>
      <c r="VM121" s="9"/>
      <c r="VN121" s="9"/>
      <c r="VO121" s="9"/>
      <c r="VP121" s="9"/>
      <c r="VQ121" s="9"/>
      <c r="VR121" s="9"/>
      <c r="VS121" s="9"/>
      <c r="VT121" s="9"/>
      <c r="VU121" s="9"/>
      <c r="VV121" s="9"/>
      <c r="VW121" s="9"/>
      <c r="VX121" s="9"/>
      <c r="VY121" s="9"/>
      <c r="VZ121" s="9"/>
      <c r="WA121" s="9"/>
      <c r="WB121" s="9"/>
      <c r="WC121" s="9"/>
      <c r="WD121" s="9"/>
      <c r="WE121" s="9"/>
      <c r="WF121" s="9"/>
      <c r="WG121" s="9"/>
      <c r="WH121" s="9"/>
      <c r="WI121" s="9"/>
      <c r="WJ121" s="9"/>
      <c r="WK121" s="9"/>
      <c r="WL121" s="9"/>
      <c r="WM121" s="9"/>
      <c r="WN121" s="9"/>
      <c r="WO121" s="9"/>
      <c r="WP121" s="9"/>
      <c r="WQ121" s="9"/>
      <c r="WR121" s="9"/>
      <c r="WS121" s="9"/>
      <c r="WT121" s="9"/>
      <c r="WU121" s="9"/>
      <c r="WV121" s="9"/>
      <c r="WW121" s="9"/>
      <c r="WX121" s="9"/>
      <c r="WY121" s="9"/>
      <c r="WZ121" s="9"/>
      <c r="XA121" s="9"/>
      <c r="XB121" s="9"/>
      <c r="XC121" s="9"/>
      <c r="XD121" s="9"/>
      <c r="XE121" s="9"/>
      <c r="XF121" s="9"/>
      <c r="XG121" s="9"/>
      <c r="XH121" s="9"/>
      <c r="XI121" s="9"/>
      <c r="XJ121" s="9"/>
      <c r="XK121" s="9"/>
      <c r="XL121" s="9"/>
      <c r="XM121" s="9"/>
      <c r="XN121" s="9"/>
      <c r="XO121" s="9"/>
      <c r="XP121" s="9"/>
      <c r="XQ121" s="9"/>
      <c r="XR121" s="9"/>
      <c r="XS121" s="9"/>
      <c r="XT121" s="9"/>
      <c r="XU121" s="9"/>
      <c r="XV121" s="9"/>
      <c r="XW121" s="9"/>
      <c r="XX121" s="9"/>
      <c r="XY121" s="9"/>
      <c r="XZ121" s="9"/>
      <c r="YA121" s="9"/>
      <c r="YB121" s="9"/>
      <c r="YC121" s="9"/>
      <c r="YD121" s="9"/>
      <c r="YE121" s="9"/>
      <c r="YF121" s="9"/>
      <c r="YG121" s="9"/>
      <c r="YH121" s="9"/>
      <c r="YI121" s="9"/>
      <c r="YJ121" s="9"/>
      <c r="YK121" s="9"/>
      <c r="YL121" s="9"/>
      <c r="YM121" s="9"/>
      <c r="YN121" s="9"/>
      <c r="YO121" s="9"/>
      <c r="YP121" s="9"/>
      <c r="YQ121" s="9"/>
      <c r="YR121" s="9"/>
      <c r="YS121" s="9"/>
      <c r="YT121" s="9"/>
      <c r="YU121" s="9"/>
      <c r="YV121" s="9"/>
      <c r="YW121" s="9"/>
      <c r="YX121" s="9"/>
      <c r="YY121" s="9"/>
      <c r="YZ121" s="9"/>
      <c r="ZA121" s="9"/>
      <c r="ZB121" s="9"/>
      <c r="ZC121" s="9"/>
      <c r="ZD121" s="9"/>
      <c r="ZE121" s="9"/>
      <c r="ZF121" s="9"/>
      <c r="ZG121" s="9"/>
      <c r="ZH121" s="9"/>
      <c r="ZI121" s="9"/>
      <c r="ZJ121" s="9"/>
      <c r="ZK121" s="9"/>
      <c r="ZL121" s="9"/>
      <c r="ZM121" s="9"/>
      <c r="ZN121" s="9"/>
      <c r="ZO121" s="9"/>
      <c r="ZP121" s="9"/>
      <c r="ZQ121" s="9"/>
      <c r="ZR121" s="9"/>
      <c r="ZS121" s="9"/>
      <c r="ZT121" s="9"/>
      <c r="ZU121" s="9"/>
      <c r="ZV121" s="9"/>
      <c r="ZW121" s="9"/>
      <c r="ZX121" s="9"/>
      <c r="ZY121" s="9"/>
      <c r="ZZ121" s="9"/>
      <c r="AAA121" s="9"/>
      <c r="AAB121" s="9"/>
      <c r="AAC121" s="9"/>
      <c r="AAD121" s="9"/>
      <c r="AAE121" s="9"/>
      <c r="AAF121" s="9"/>
      <c r="AAG121" s="9"/>
      <c r="AAH121" s="9"/>
      <c r="AAI121" s="9"/>
      <c r="AAJ121" s="9"/>
      <c r="AAK121" s="9"/>
      <c r="AAL121" s="9"/>
      <c r="AAM121" s="9"/>
      <c r="AAN121" s="9"/>
      <c r="AAO121" s="9"/>
      <c r="AAP121" s="9"/>
      <c r="AAQ121" s="9"/>
      <c r="AAR121" s="9"/>
      <c r="AAS121" s="9"/>
      <c r="AAT121" s="9"/>
      <c r="AAU121" s="9"/>
      <c r="AAV121" s="9"/>
      <c r="AAW121" s="9"/>
      <c r="AAX121" s="9"/>
      <c r="AAY121" s="9"/>
      <c r="AAZ121" s="9"/>
      <c r="ABA121" s="9"/>
      <c r="ABB121" s="9"/>
      <c r="ABC121" s="9"/>
      <c r="ABD121" s="9"/>
      <c r="ABE121" s="9"/>
      <c r="ABF121" s="9"/>
      <c r="ABG121" s="9"/>
      <c r="ABH121" s="9"/>
      <c r="ABI121" s="9"/>
      <c r="ABJ121" s="9"/>
      <c r="ABK121" s="9"/>
      <c r="ABL121" s="9"/>
      <c r="ABM121" s="9"/>
      <c r="ABN121" s="9"/>
      <c r="ABO121" s="9"/>
      <c r="ABP121" s="9"/>
      <c r="ABQ121" s="9"/>
      <c r="ABR121" s="9"/>
      <c r="ABS121" s="9"/>
      <c r="ABT121" s="9"/>
      <c r="ABU121" s="9"/>
      <c r="ABV121" s="9"/>
      <c r="ABW121" s="9"/>
      <c r="ABX121" s="9"/>
      <c r="ABY121" s="9"/>
      <c r="ABZ121" s="9"/>
      <c r="ACA121" s="9"/>
      <c r="ACB121" s="9"/>
      <c r="ACC121" s="9"/>
      <c r="ACD121" s="9"/>
      <c r="ACE121" s="9"/>
      <c r="ACF121" s="9"/>
      <c r="ACG121" s="9"/>
      <c r="ACH121" s="9"/>
      <c r="ACI121" s="9"/>
      <c r="ACJ121" s="9"/>
      <c r="ACK121" s="9"/>
      <c r="ACL121" s="9"/>
      <c r="ACM121" s="9"/>
      <c r="ACN121" s="9"/>
      <c r="ACO121" s="9"/>
      <c r="ACP121" s="9"/>
      <c r="ACQ121" s="9"/>
      <c r="ACR121" s="9"/>
      <c r="ACS121" s="9"/>
      <c r="ACT121" s="9"/>
      <c r="ACU121" s="9"/>
      <c r="ACV121" s="9"/>
      <c r="ACW121" s="9"/>
      <c r="ACX121" s="9"/>
      <c r="ACY121" s="9"/>
      <c r="ACZ121" s="9"/>
      <c r="ADA121" s="9"/>
      <c r="ADB121" s="9"/>
      <c r="ADC121" s="9"/>
      <c r="ADD121" s="9"/>
      <c r="ADE121" s="9"/>
      <c r="ADF121" s="9"/>
      <c r="ADG121" s="9"/>
      <c r="ADH121" s="9"/>
      <c r="ADI121" s="9"/>
      <c r="ADJ121" s="9"/>
      <c r="ADK121" s="9"/>
      <c r="ADL121" s="9"/>
      <c r="ADM121" s="9"/>
      <c r="ADN121" s="9"/>
      <c r="ADO121" s="9"/>
      <c r="ADP121" s="9"/>
      <c r="ADQ121" s="9"/>
      <c r="ADR121" s="9"/>
      <c r="ADS121" s="9"/>
      <c r="ADT121" s="9"/>
      <c r="ADU121" s="9"/>
      <c r="ADV121" s="9"/>
      <c r="ADW121" s="9"/>
      <c r="ADX121" s="9"/>
      <c r="ADY121" s="9"/>
      <c r="ADZ121" s="9"/>
      <c r="AEA121" s="9"/>
      <c r="AEB121" s="9"/>
      <c r="AEC121" s="9"/>
      <c r="AED121" s="9"/>
      <c r="AEE121" s="9"/>
      <c r="AEF121" s="9"/>
      <c r="AEG121" s="9"/>
      <c r="AEH121" s="9"/>
      <c r="AEI121" s="9"/>
      <c r="AEJ121" s="9"/>
      <c r="AEK121" s="9"/>
      <c r="AEL121" s="9"/>
      <c r="AEM121" s="9"/>
      <c r="AEN121" s="9"/>
      <c r="AEO121" s="9"/>
      <c r="AEP121" s="9"/>
      <c r="AEQ121" s="9"/>
      <c r="AER121" s="9"/>
      <c r="AES121" s="9"/>
      <c r="AET121" s="9"/>
      <c r="AEU121" s="9"/>
      <c r="AEV121" s="9"/>
      <c r="AEW121" s="9"/>
      <c r="AEX121" s="9"/>
      <c r="AEY121" s="9"/>
      <c r="AEZ121" s="9"/>
      <c r="AFA121" s="9"/>
      <c r="AFB121" s="9"/>
      <c r="AFC121" s="9"/>
      <c r="AFD121" s="9"/>
      <c r="AFE121" s="9"/>
      <c r="AFF121" s="9"/>
      <c r="AFG121" s="9"/>
      <c r="AFH121" s="9"/>
      <c r="AFI121" s="9"/>
      <c r="AFJ121" s="9"/>
      <c r="AFK121" s="9"/>
      <c r="AFL121" s="9"/>
      <c r="AFM121" s="9"/>
      <c r="AFN121" s="9"/>
      <c r="AFO121" s="9"/>
      <c r="AFP121" s="9"/>
      <c r="AFQ121" s="9"/>
      <c r="AFR121" s="9"/>
      <c r="AFS121" s="9"/>
      <c r="AFT121" s="9"/>
      <c r="AFU121" s="9"/>
      <c r="AFV121" s="9"/>
      <c r="AFW121" s="9"/>
      <c r="AFX121" s="9"/>
      <c r="AFY121" s="9"/>
      <c r="AFZ121" s="9"/>
      <c r="AGA121" s="9"/>
      <c r="AGB121" s="9"/>
      <c r="AGC121" s="9"/>
      <c r="AGD121" s="9"/>
      <c r="AGE121" s="9"/>
      <c r="AGF121" s="9"/>
      <c r="AGG121" s="9"/>
      <c r="AGH121" s="9"/>
      <c r="AGI121" s="9"/>
      <c r="AGJ121" s="9"/>
      <c r="AGK121" s="9"/>
      <c r="AGL121" s="9"/>
      <c r="AGM121" s="9"/>
      <c r="AGN121" s="9"/>
      <c r="AGO121" s="9"/>
      <c r="AGP121" s="9"/>
      <c r="AGQ121" s="9"/>
      <c r="AGR121" s="9"/>
      <c r="AGS121" s="9"/>
      <c r="AGT121" s="9"/>
      <c r="AGU121" s="9"/>
      <c r="AGV121" s="9"/>
      <c r="AGW121" s="9"/>
      <c r="AGX121" s="9"/>
      <c r="AGY121" s="9"/>
      <c r="AGZ121" s="9"/>
      <c r="AHA121" s="9"/>
      <c r="AHB121" s="9"/>
      <c r="AHC121" s="9"/>
      <c r="AHD121" s="9"/>
      <c r="AHE121" s="9"/>
      <c r="AHF121" s="9"/>
      <c r="AHG121" s="9"/>
      <c r="AHH121" s="9"/>
      <c r="AHI121" s="9"/>
      <c r="AHJ121" s="9"/>
      <c r="AHK121" s="9"/>
      <c r="AHL121" s="9"/>
      <c r="AHM121" s="9"/>
      <c r="AHN121" s="9"/>
      <c r="AHO121" s="9"/>
      <c r="AHP121" s="9"/>
      <c r="AHQ121" s="9"/>
      <c r="AHR121" s="9"/>
      <c r="AHS121" s="9"/>
      <c r="AHT121" s="9"/>
      <c r="AHU121" s="9"/>
      <c r="AHV121" s="9"/>
      <c r="AHW121" s="9"/>
      <c r="AHX121" s="9"/>
      <c r="AHY121" s="9"/>
      <c r="AHZ121" s="9"/>
      <c r="AIA121" s="9"/>
      <c r="AIB121" s="9"/>
      <c r="AIC121" s="9"/>
      <c r="AID121" s="9"/>
      <c r="AIE121" s="9"/>
      <c r="AIF121" s="9"/>
      <c r="AIG121" s="9"/>
      <c r="AIH121" s="9"/>
      <c r="AII121" s="9"/>
      <c r="AIJ121" s="9"/>
      <c r="AIK121" s="9"/>
      <c r="AIL121" s="9"/>
      <c r="AIM121" s="9"/>
      <c r="AIN121" s="9"/>
      <c r="AIO121" s="9"/>
      <c r="AIP121" s="9"/>
      <c r="AIQ121" s="9"/>
      <c r="AIR121" s="9"/>
      <c r="AIS121" s="9"/>
      <c r="AIT121" s="9"/>
      <c r="AIU121" s="9"/>
      <c r="AIV121" s="9"/>
      <c r="AIW121" s="9"/>
      <c r="AIX121" s="9"/>
      <c r="AIY121" s="9"/>
      <c r="AIZ121" s="9"/>
      <c r="AJA121" s="9"/>
      <c r="AJB121" s="9"/>
      <c r="AJC121" s="9"/>
      <c r="AJD121" s="9"/>
      <c r="AJE121" s="9"/>
      <c r="AJF121" s="9"/>
      <c r="AJG121" s="9"/>
      <c r="AJH121" s="9"/>
      <c r="AJI121" s="9"/>
      <c r="AJJ121" s="9"/>
      <c r="AJK121" s="9"/>
      <c r="AJL121" s="9"/>
      <c r="AJM121" s="9"/>
      <c r="AJN121" s="9"/>
      <c r="AJO121" s="9"/>
      <c r="AJP121" s="9"/>
      <c r="AJQ121" s="9"/>
      <c r="AJR121" s="9"/>
      <c r="AJS121" s="9"/>
      <c r="AJT121" s="9"/>
      <c r="AJU121" s="9"/>
      <c r="AJV121" s="9"/>
      <c r="AJW121" s="9"/>
      <c r="AJX121" s="9"/>
      <c r="AJY121" s="9"/>
      <c r="AJZ121" s="9"/>
      <c r="AKA121" s="9"/>
      <c r="AKB121" s="9"/>
      <c r="AKC121" s="9"/>
      <c r="AKD121" s="9"/>
      <c r="AKE121" s="9"/>
      <c r="AKF121" s="9"/>
      <c r="AKG121" s="9"/>
      <c r="AKH121" s="9"/>
      <c r="AKI121" s="9"/>
      <c r="AKJ121" s="9"/>
      <c r="AKK121" s="9"/>
      <c r="AKL121" s="9"/>
      <c r="AKM121" s="9"/>
      <c r="AKN121" s="9"/>
      <c r="AKO121" s="9"/>
      <c r="AKP121" s="9"/>
      <c r="AKQ121" s="9"/>
      <c r="AKR121" s="9"/>
      <c r="AKS121" s="9"/>
      <c r="AKT121" s="9"/>
      <c r="AKU121" s="9"/>
      <c r="AKV121" s="9"/>
      <c r="AKW121" s="9"/>
      <c r="AKX121" s="9"/>
      <c r="AKY121" s="9"/>
      <c r="AKZ121" s="9"/>
      <c r="ALA121" s="9"/>
      <c r="ALB121" s="9"/>
      <c r="ALC121" s="9"/>
      <c r="ALD121" s="9"/>
      <c r="ALE121" s="9"/>
      <c r="ALF121" s="9"/>
      <c r="ALG121" s="9"/>
      <c r="ALH121" s="9"/>
      <c r="ALI121" s="9"/>
      <c r="ALJ121" s="9"/>
      <c r="ALK121" s="9"/>
      <c r="ALL121" s="9"/>
      <c r="ALM121" s="9"/>
      <c r="ALN121" s="9"/>
      <c r="ALO121" s="9"/>
      <c r="ALP121" s="9"/>
      <c r="ALQ121" s="9"/>
      <c r="ALR121" s="9"/>
      <c r="ALS121" s="9"/>
      <c r="ALT121" s="9"/>
      <c r="ALU121" s="9"/>
      <c r="ALV121" s="9"/>
      <c r="ALW121" s="9"/>
      <c r="ALX121" s="9"/>
      <c r="ALY121" s="9"/>
      <c r="ALZ121" s="9"/>
      <c r="AMA121" s="9"/>
      <c r="AMB121" s="9"/>
      <c r="AMC121" s="9"/>
      <c r="AMD121" s="9"/>
      <c r="AME121" s="9"/>
      <c r="AMF121" s="9"/>
      <c r="AMG121" s="9"/>
      <c r="AMH121" s="9"/>
      <c r="AMI121" s="9"/>
      <c r="AMJ121" s="9"/>
      <c r="AMK121" s="9"/>
      <c r="AML121" s="9"/>
      <c r="AMM121" s="9"/>
      <c r="AMN121" s="9"/>
      <c r="AMO121" s="9"/>
      <c r="AMP121" s="9"/>
      <c r="AMQ121" s="9"/>
      <c r="AMR121" s="9"/>
      <c r="AMS121" s="9"/>
      <c r="AMT121" s="9"/>
      <c r="AMU121" s="9"/>
      <c r="AMV121" s="9"/>
      <c r="AMW121" s="9"/>
      <c r="AMX121" s="9"/>
      <c r="AMY121" s="9"/>
      <c r="AMZ121" s="9"/>
      <c r="ANA121" s="9"/>
      <c r="ANB121" s="9"/>
      <c r="ANC121" s="9"/>
      <c r="AND121" s="9"/>
      <c r="ANE121" s="9"/>
      <c r="ANF121" s="9"/>
      <c r="ANG121" s="9"/>
      <c r="ANH121" s="9"/>
      <c r="ANI121" s="9"/>
      <c r="ANJ121" s="9"/>
      <c r="ANK121" s="9"/>
      <c r="ANL121" s="9"/>
      <c r="ANM121" s="9"/>
      <c r="ANN121" s="9"/>
      <c r="ANO121" s="9"/>
      <c r="ANP121" s="9"/>
      <c r="ANQ121" s="9"/>
      <c r="ANR121" s="9"/>
      <c r="ANS121" s="9"/>
      <c r="ANT121" s="9"/>
      <c r="ANU121" s="9"/>
      <c r="ANV121" s="9"/>
      <c r="ANW121" s="9"/>
      <c r="ANX121" s="9"/>
      <c r="ANY121" s="9"/>
      <c r="ANZ121" s="9"/>
      <c r="AOA121" s="9"/>
      <c r="AOB121" s="9"/>
      <c r="AOC121" s="9"/>
      <c r="AOD121" s="9"/>
      <c r="AOE121" s="9"/>
      <c r="AOF121" s="9"/>
      <c r="AOG121" s="9"/>
      <c r="AOH121" s="9"/>
      <c r="AOI121" s="9"/>
      <c r="AOJ121" s="9"/>
      <c r="AOK121" s="9"/>
      <c r="AOL121" s="9"/>
      <c r="AOM121" s="9"/>
      <c r="AON121" s="9"/>
      <c r="AOO121" s="9"/>
      <c r="AOP121" s="9"/>
      <c r="AOQ121" s="9"/>
      <c r="AOR121" s="9"/>
      <c r="AOS121" s="9"/>
      <c r="AOT121" s="9"/>
      <c r="AOU121" s="9"/>
      <c r="AOV121" s="9"/>
      <c r="AOW121" s="9"/>
      <c r="AOX121" s="9"/>
      <c r="AOY121" s="9"/>
      <c r="AOZ121" s="9"/>
      <c r="APA121" s="9"/>
      <c r="APB121" s="9"/>
      <c r="APC121" s="9"/>
      <c r="APD121" s="9"/>
      <c r="APE121" s="9"/>
      <c r="APF121" s="9"/>
      <c r="APG121" s="9"/>
      <c r="APH121" s="9"/>
      <c r="API121" s="9"/>
      <c r="APJ121" s="9"/>
      <c r="APK121" s="9"/>
      <c r="APL121" s="9"/>
      <c r="APM121" s="9"/>
      <c r="APN121" s="9"/>
      <c r="APO121" s="9"/>
      <c r="APP121" s="9"/>
      <c r="APQ121" s="9"/>
      <c r="APR121" s="9"/>
      <c r="APS121" s="9"/>
      <c r="APT121" s="9"/>
      <c r="APU121" s="9"/>
      <c r="APV121" s="9"/>
      <c r="APW121" s="9"/>
      <c r="APX121" s="9"/>
      <c r="APY121" s="9"/>
      <c r="APZ121" s="9"/>
      <c r="AQA121" s="9"/>
      <c r="AQB121" s="9"/>
      <c r="AQC121" s="9"/>
      <c r="AQD121" s="9"/>
      <c r="AQE121" s="9"/>
      <c r="AQF121" s="9"/>
      <c r="AQG121" s="9"/>
      <c r="AQH121" s="9"/>
      <c r="AQI121" s="9"/>
      <c r="AQJ121" s="9"/>
      <c r="AQK121" s="9"/>
      <c r="AQL121" s="9"/>
      <c r="AQM121" s="9"/>
      <c r="AQN121" s="9"/>
      <c r="AQO121" s="9"/>
      <c r="AQP121" s="9"/>
      <c r="AQQ121" s="9"/>
      <c r="AQR121" s="9"/>
      <c r="AQS121" s="9"/>
      <c r="AQT121" s="9"/>
      <c r="AQU121" s="9"/>
      <c r="AQV121" s="9"/>
      <c r="AQW121" s="9"/>
      <c r="AQX121" s="9"/>
      <c r="AQY121" s="9"/>
      <c r="AQZ121" s="9"/>
      <c r="ARA121" s="9"/>
      <c r="ARB121" s="9"/>
      <c r="ARC121" s="9"/>
      <c r="ARD121" s="9"/>
      <c r="ARE121" s="9"/>
      <c r="ARF121" s="9"/>
      <c r="ARG121" s="9"/>
      <c r="ARH121" s="9"/>
      <c r="ARI121" s="9"/>
      <c r="ARJ121" s="9"/>
      <c r="ARK121" s="9"/>
      <c r="ARL121" s="9"/>
      <c r="ARM121" s="9"/>
      <c r="ARN121" s="9"/>
      <c r="ARO121" s="9"/>
      <c r="ARP121" s="9"/>
      <c r="ARQ121" s="9"/>
      <c r="ARR121" s="9"/>
      <c r="ARS121" s="9"/>
      <c r="ART121" s="9"/>
      <c r="ARU121" s="9"/>
      <c r="ARV121" s="9"/>
      <c r="ARW121" s="9"/>
      <c r="ARX121" s="9"/>
      <c r="ARY121" s="9"/>
      <c r="ARZ121" s="9"/>
      <c r="ASA121" s="9"/>
      <c r="ASB121" s="9"/>
      <c r="ASC121" s="9"/>
      <c r="ASD121" s="9"/>
      <c r="ASE121" s="9"/>
      <c r="ASF121" s="9"/>
      <c r="ASG121" s="9"/>
      <c r="ASH121" s="9"/>
      <c r="ASI121" s="9"/>
      <c r="ASJ121" s="9"/>
      <c r="ASK121" s="9"/>
      <c r="ASL121" s="9"/>
      <c r="ASM121" s="9"/>
      <c r="ASN121" s="9"/>
      <c r="ASO121" s="9"/>
      <c r="ASP121" s="9"/>
      <c r="ASQ121" s="9"/>
      <c r="ASR121" s="9"/>
      <c r="ASS121" s="9"/>
      <c r="AST121" s="9"/>
      <c r="ASU121" s="9"/>
      <c r="ASV121" s="9"/>
      <c r="ASW121" s="9"/>
      <c r="ASX121" s="9"/>
      <c r="ASY121" s="9"/>
      <c r="ASZ121" s="9"/>
      <c r="ATA121" s="9"/>
      <c r="ATB121" s="9"/>
      <c r="ATC121" s="9"/>
      <c r="ATD121" s="9"/>
      <c r="ATE121" s="9"/>
      <c r="ATF121" s="9"/>
      <c r="ATG121" s="9"/>
      <c r="ATH121" s="9"/>
      <c r="ATI121" s="9"/>
      <c r="ATJ121" s="9"/>
      <c r="ATK121" s="9"/>
      <c r="ATL121" s="9"/>
      <c r="ATM121" s="9"/>
      <c r="ATN121" s="9"/>
      <c r="ATO121" s="9"/>
      <c r="ATP121" s="9"/>
      <c r="ATQ121" s="9"/>
      <c r="ATR121" s="9"/>
      <c r="ATS121" s="9"/>
      <c r="ATT121" s="9"/>
      <c r="ATU121" s="9"/>
      <c r="ATV121" s="9"/>
      <c r="ATW121" s="9"/>
      <c r="ATX121" s="9"/>
      <c r="ATY121" s="9"/>
      <c r="ATZ121" s="9"/>
      <c r="AUA121" s="9"/>
      <c r="AUB121" s="9"/>
      <c r="AUC121" s="9"/>
      <c r="AUD121" s="9"/>
      <c r="AUE121" s="9"/>
      <c r="AUF121" s="9"/>
      <c r="AUG121" s="9"/>
      <c r="AUH121" s="9"/>
      <c r="AUI121" s="9"/>
      <c r="AUJ121" s="9"/>
      <c r="AUK121" s="9"/>
      <c r="AUL121" s="9"/>
      <c r="AUM121" s="9"/>
      <c r="AUN121" s="9"/>
      <c r="AUO121" s="9"/>
      <c r="AUP121" s="9"/>
      <c r="AUQ121" s="9"/>
      <c r="AUR121" s="9"/>
      <c r="AUS121" s="9"/>
      <c r="AUT121" s="9"/>
      <c r="AUU121" s="9"/>
      <c r="AUV121" s="9"/>
      <c r="AUW121" s="9"/>
      <c r="AUX121" s="9"/>
      <c r="AUY121" s="9"/>
      <c r="AUZ121" s="9"/>
      <c r="AVA121" s="9"/>
      <c r="AVB121" s="9"/>
      <c r="AVC121" s="9"/>
      <c r="AVD121" s="9"/>
      <c r="AVE121" s="9"/>
      <c r="AVF121" s="9"/>
      <c r="AVG121" s="9"/>
      <c r="AVH121" s="9"/>
      <c r="AVI121" s="9"/>
      <c r="AVJ121" s="9"/>
      <c r="AVK121" s="9"/>
      <c r="AVL121" s="9"/>
      <c r="AVM121" s="9"/>
      <c r="AVN121" s="9"/>
      <c r="AVO121" s="9"/>
      <c r="AVP121" s="9"/>
      <c r="AVQ121" s="9"/>
      <c r="AVR121" s="9"/>
      <c r="AVS121" s="9"/>
      <c r="AVT121" s="9"/>
      <c r="AVU121" s="9"/>
      <c r="AVV121" s="9"/>
      <c r="AVW121" s="9"/>
      <c r="AVX121" s="9"/>
      <c r="AVY121" s="9"/>
      <c r="AVZ121" s="9"/>
      <c r="AWA121" s="9"/>
      <c r="AWB121" s="9"/>
      <c r="AWC121" s="9"/>
      <c r="AWD121" s="9"/>
      <c r="AWE121" s="9"/>
      <c r="AWF121" s="9"/>
      <c r="AWG121" s="9"/>
      <c r="AWH121" s="9"/>
      <c r="AWI121" s="9"/>
      <c r="AWJ121" s="9"/>
      <c r="AWK121" s="9"/>
      <c r="AWL121" s="9"/>
      <c r="AWM121" s="9"/>
      <c r="AWN121" s="9"/>
      <c r="AWO121" s="9"/>
      <c r="AWP121" s="9"/>
      <c r="AWQ121" s="9"/>
      <c r="AWR121" s="9"/>
      <c r="AWS121" s="9"/>
      <c r="AWT121" s="9"/>
      <c r="AWU121" s="9"/>
      <c r="AWV121" s="9"/>
      <c r="AWW121" s="9"/>
      <c r="AWX121" s="9"/>
      <c r="AWY121" s="9"/>
      <c r="AWZ121" s="9"/>
      <c r="AXA121" s="9"/>
      <c r="AXB121" s="9"/>
      <c r="AXC121" s="9"/>
      <c r="AXD121" s="9"/>
      <c r="AXE121" s="9"/>
      <c r="AXF121" s="9"/>
      <c r="AXG121" s="9"/>
      <c r="AXH121" s="9"/>
      <c r="AXI121" s="9"/>
      <c r="AXJ121" s="9"/>
      <c r="AXK121" s="9"/>
      <c r="AXL121" s="9"/>
      <c r="AXM121" s="9"/>
      <c r="AXN121" s="9"/>
      <c r="AXO121" s="9"/>
      <c r="AXP121" s="9"/>
      <c r="AXQ121" s="9"/>
      <c r="AXR121" s="9"/>
      <c r="AXS121" s="9"/>
      <c r="AXT121" s="9"/>
      <c r="AXU121" s="9"/>
      <c r="AXV121" s="9"/>
      <c r="AXW121" s="9"/>
      <c r="AXX121" s="9"/>
      <c r="AXY121" s="9"/>
      <c r="AXZ121" s="9"/>
      <c r="AYA121" s="9"/>
      <c r="AYB121" s="9"/>
      <c r="AYC121" s="9"/>
      <c r="AYD121" s="9"/>
      <c r="AYE121" s="9"/>
      <c r="AYF121" s="9"/>
      <c r="AYG121" s="9"/>
      <c r="AYH121" s="9"/>
      <c r="AYI121" s="9"/>
      <c r="AYJ121" s="9"/>
      <c r="AYK121" s="9"/>
      <c r="AYL121" s="9"/>
      <c r="AYM121" s="9"/>
      <c r="AYN121" s="9"/>
      <c r="AYO121" s="9"/>
      <c r="AYP121" s="9"/>
      <c r="AYQ121" s="9"/>
      <c r="AYR121" s="9"/>
      <c r="AYS121" s="9"/>
      <c r="AYT121" s="9"/>
      <c r="AYU121" s="9"/>
      <c r="AYV121" s="9"/>
      <c r="AYW121" s="9"/>
      <c r="AYX121" s="9"/>
      <c r="AYY121" s="9"/>
      <c r="AYZ121" s="9"/>
      <c r="AZA121" s="9"/>
      <c r="AZB121" s="9"/>
      <c r="AZC121" s="9"/>
      <c r="AZD121" s="9"/>
      <c r="AZE121" s="9"/>
      <c r="AZF121" s="9"/>
      <c r="AZG121" s="9"/>
      <c r="AZH121" s="9"/>
      <c r="AZI121" s="9"/>
      <c r="AZJ121" s="9"/>
      <c r="AZK121" s="9"/>
      <c r="AZL121" s="9"/>
      <c r="AZM121" s="9"/>
      <c r="AZN121" s="9"/>
      <c r="AZO121" s="9"/>
      <c r="AZP121" s="9"/>
      <c r="AZQ121" s="9"/>
      <c r="AZR121" s="9"/>
      <c r="AZS121" s="9"/>
      <c r="AZT121" s="9"/>
      <c r="AZU121" s="9"/>
      <c r="AZV121" s="9"/>
      <c r="AZW121" s="9"/>
      <c r="AZX121" s="9"/>
      <c r="AZY121" s="9"/>
      <c r="AZZ121" s="9"/>
      <c r="BAA121" s="9"/>
      <c r="BAB121" s="9"/>
      <c r="BAC121" s="9"/>
      <c r="BAD121" s="9"/>
      <c r="BAE121" s="9"/>
      <c r="BAF121" s="9"/>
      <c r="BAG121" s="9"/>
      <c r="BAH121" s="9"/>
      <c r="BAI121" s="9"/>
      <c r="BAJ121" s="9"/>
      <c r="BAK121" s="9"/>
      <c r="BAL121" s="9"/>
      <c r="BAM121" s="9"/>
      <c r="BAN121" s="9"/>
      <c r="BAO121" s="9"/>
      <c r="BAP121" s="9"/>
      <c r="BAQ121" s="9"/>
      <c r="BAR121" s="9"/>
      <c r="BAS121" s="9"/>
      <c r="BAT121" s="9"/>
      <c r="BAU121" s="9"/>
      <c r="BAV121" s="9"/>
      <c r="BAW121" s="9"/>
      <c r="BAX121" s="9"/>
      <c r="BAY121" s="9"/>
      <c r="BAZ121" s="9"/>
      <c r="BBA121" s="9"/>
      <c r="BBB121" s="9"/>
      <c r="BBC121" s="9"/>
      <c r="BBD121" s="9"/>
      <c r="BBE121" s="9"/>
      <c r="BBF121" s="9"/>
      <c r="BBG121" s="9"/>
      <c r="BBH121" s="9"/>
      <c r="BBI121" s="9"/>
      <c r="BBJ121" s="9"/>
      <c r="BBK121" s="9"/>
      <c r="BBL121" s="9"/>
      <c r="BBM121" s="9"/>
      <c r="BBN121" s="9"/>
      <c r="BBO121" s="9"/>
      <c r="BBP121" s="9"/>
      <c r="BBQ121" s="9"/>
      <c r="BBR121" s="9"/>
      <c r="BBS121" s="9"/>
      <c r="BBT121" s="9"/>
      <c r="BBU121" s="9"/>
      <c r="BBV121" s="9"/>
      <c r="BBW121" s="9"/>
      <c r="BBX121" s="9"/>
      <c r="BBY121" s="9"/>
      <c r="BBZ121" s="9"/>
      <c r="BCA121" s="9"/>
      <c r="BCB121" s="9"/>
      <c r="BCC121" s="9"/>
      <c r="BCD121" s="9"/>
      <c r="BCE121" s="9"/>
      <c r="BCF121" s="9"/>
      <c r="BCG121" s="9"/>
      <c r="BCH121" s="9"/>
      <c r="BCI121" s="9"/>
      <c r="BCJ121" s="9"/>
      <c r="BCK121" s="9"/>
      <c r="BCL121" s="9"/>
      <c r="BCM121" s="9"/>
      <c r="BCN121" s="9"/>
      <c r="BCO121" s="9"/>
      <c r="BCP121" s="9"/>
      <c r="BCQ121" s="9"/>
      <c r="BCR121" s="9"/>
      <c r="BCS121" s="9"/>
      <c r="BCT121" s="9"/>
      <c r="BCU121" s="9"/>
      <c r="BCV121" s="9"/>
      <c r="BCW121" s="9"/>
      <c r="BCX121" s="9"/>
      <c r="BCY121" s="9"/>
      <c r="BCZ121" s="9"/>
      <c r="BDA121" s="9"/>
      <c r="BDB121" s="9"/>
      <c r="BDC121" s="9"/>
      <c r="BDD121" s="9"/>
      <c r="BDE121" s="9"/>
      <c r="BDF121" s="9"/>
      <c r="BDG121" s="9"/>
      <c r="BDH121" s="9"/>
      <c r="BDI121" s="9"/>
      <c r="BDJ121" s="9"/>
      <c r="BDK121" s="9"/>
      <c r="BDL121" s="9"/>
      <c r="BDM121" s="9"/>
      <c r="BDN121" s="9"/>
      <c r="BDO121" s="9"/>
      <c r="BDP121" s="9"/>
      <c r="BDQ121" s="9"/>
      <c r="BDR121" s="9"/>
      <c r="BDS121" s="9"/>
      <c r="BDT121" s="9"/>
      <c r="BDU121" s="9"/>
      <c r="BDV121" s="9"/>
      <c r="BDW121" s="9"/>
      <c r="BDX121" s="9"/>
      <c r="BDY121" s="9"/>
      <c r="BDZ121" s="9"/>
      <c r="BEA121" s="9"/>
      <c r="BEB121" s="9"/>
      <c r="BEC121" s="9"/>
      <c r="BED121" s="9"/>
      <c r="BEE121" s="9"/>
      <c r="BEF121" s="9"/>
      <c r="BEG121" s="9"/>
      <c r="BEH121" s="9"/>
      <c r="BEI121" s="9"/>
      <c r="BEJ121" s="9"/>
      <c r="BEK121" s="9"/>
      <c r="BEL121" s="9"/>
      <c r="BEM121" s="9"/>
      <c r="BEN121" s="9"/>
      <c r="BEO121" s="9"/>
      <c r="BEP121" s="9"/>
      <c r="BEQ121" s="9"/>
      <c r="BER121" s="9"/>
      <c r="BES121" s="9"/>
      <c r="BET121" s="9"/>
      <c r="BEU121" s="9"/>
      <c r="BEV121" s="9"/>
      <c r="BEW121" s="9"/>
      <c r="BEX121" s="9"/>
      <c r="BEY121" s="9"/>
      <c r="BEZ121" s="9"/>
      <c r="BFA121" s="9"/>
      <c r="BFB121" s="9"/>
      <c r="BFC121" s="9"/>
      <c r="BFD121" s="9"/>
      <c r="BFE121" s="9"/>
      <c r="BFF121" s="9"/>
      <c r="BFG121" s="9"/>
      <c r="BFH121" s="9"/>
      <c r="BFI121" s="9"/>
      <c r="BFJ121" s="9"/>
      <c r="BFK121" s="9"/>
      <c r="BFL121" s="9"/>
      <c r="BFM121" s="9"/>
      <c r="BFN121" s="9"/>
      <c r="BFO121" s="9"/>
      <c r="BFP121" s="9"/>
      <c r="BFQ121" s="9"/>
      <c r="BFR121" s="9"/>
      <c r="BFS121" s="9"/>
      <c r="BFT121" s="9"/>
      <c r="BFU121" s="9"/>
      <c r="BFV121" s="9"/>
      <c r="BFW121" s="9"/>
      <c r="BFX121" s="9"/>
      <c r="BFY121" s="9"/>
      <c r="BFZ121" s="9"/>
      <c r="BGA121" s="9"/>
      <c r="BGB121" s="9"/>
      <c r="BGC121" s="9"/>
      <c r="BGD121" s="9"/>
      <c r="BGE121" s="9"/>
      <c r="BGF121" s="9"/>
      <c r="BGG121" s="9"/>
      <c r="BGH121" s="9"/>
      <c r="BGI121" s="9"/>
      <c r="BGJ121" s="9"/>
      <c r="BGK121" s="9"/>
      <c r="BGL121" s="9"/>
      <c r="BGM121" s="9"/>
      <c r="BGN121" s="9"/>
      <c r="BGO121" s="9"/>
      <c r="BGP121" s="9"/>
      <c r="BGQ121" s="9"/>
      <c r="BGR121" s="9"/>
      <c r="BGS121" s="9"/>
      <c r="BGT121" s="9"/>
      <c r="BGU121" s="9"/>
      <c r="BGV121" s="9"/>
      <c r="BGW121" s="9"/>
      <c r="BGX121" s="9"/>
      <c r="BGY121" s="9"/>
      <c r="BGZ121" s="9"/>
      <c r="BHA121" s="9"/>
      <c r="BHB121" s="9"/>
      <c r="BHC121" s="9"/>
      <c r="BHD121" s="9"/>
      <c r="BHE121" s="9"/>
      <c r="BHF121" s="9"/>
      <c r="BHG121" s="9"/>
      <c r="BHH121" s="9"/>
      <c r="BHI121" s="9"/>
      <c r="BHJ121" s="9"/>
      <c r="BHK121" s="9"/>
      <c r="BHL121" s="9"/>
      <c r="BHM121" s="9"/>
      <c r="BHN121" s="9"/>
      <c r="BHO121" s="9"/>
      <c r="BHP121" s="9"/>
      <c r="BHQ121" s="9"/>
      <c r="BHR121" s="9"/>
      <c r="BHS121" s="9"/>
      <c r="BHT121" s="9"/>
      <c r="BHU121" s="9"/>
      <c r="BHV121" s="9"/>
      <c r="BHW121" s="9"/>
      <c r="BHX121" s="9"/>
      <c r="BHY121" s="9"/>
      <c r="BHZ121" s="9"/>
      <c r="BIA121" s="9"/>
      <c r="BIB121" s="9"/>
      <c r="BIC121" s="9"/>
      <c r="BID121" s="9"/>
      <c r="BIE121" s="9"/>
      <c r="BIF121" s="9"/>
      <c r="BIG121" s="9"/>
      <c r="BIH121" s="9"/>
      <c r="BII121" s="9"/>
      <c r="BIJ121" s="9"/>
      <c r="BIK121" s="9"/>
      <c r="BIL121" s="9"/>
      <c r="BIM121" s="9"/>
      <c r="BIN121" s="9"/>
      <c r="BIO121" s="9"/>
      <c r="BIP121" s="9"/>
      <c r="BIQ121" s="9"/>
      <c r="BIR121" s="9"/>
      <c r="BIS121" s="9"/>
      <c r="BIT121" s="9"/>
      <c r="BIU121" s="9"/>
      <c r="BIV121" s="9"/>
      <c r="BIW121" s="9"/>
      <c r="BIX121" s="9"/>
      <c r="BIY121" s="9"/>
      <c r="BIZ121" s="9"/>
      <c r="BJA121" s="9"/>
      <c r="BJB121" s="9"/>
      <c r="BJC121" s="9"/>
      <c r="BJD121" s="9"/>
      <c r="BJE121" s="9"/>
      <c r="BJF121" s="9"/>
      <c r="BJG121" s="9"/>
      <c r="BJH121" s="9"/>
      <c r="BJI121" s="9"/>
      <c r="BJJ121" s="9"/>
      <c r="BJK121" s="9"/>
      <c r="BJL121" s="9"/>
      <c r="BJM121" s="9"/>
      <c r="BJN121" s="9"/>
      <c r="BJO121" s="9"/>
      <c r="BJP121" s="9"/>
      <c r="BJQ121" s="9"/>
      <c r="BJR121" s="9"/>
      <c r="BJS121" s="9"/>
      <c r="BJT121" s="9"/>
      <c r="BJU121" s="9"/>
      <c r="BJV121" s="9"/>
      <c r="BJW121" s="9"/>
      <c r="BJX121" s="9"/>
      <c r="BJY121" s="9"/>
      <c r="BJZ121" s="9"/>
      <c r="BKA121" s="9"/>
      <c r="BKB121" s="9"/>
      <c r="BKC121" s="9"/>
      <c r="BKD121" s="9"/>
      <c r="BKE121" s="9"/>
      <c r="BKF121" s="9"/>
      <c r="BKG121" s="9"/>
      <c r="BKH121" s="9"/>
      <c r="BKI121" s="9"/>
      <c r="BKJ121" s="9"/>
      <c r="BKK121" s="9"/>
      <c r="BKL121" s="9"/>
      <c r="BKM121" s="9"/>
      <c r="BKN121" s="9"/>
      <c r="BKO121" s="9"/>
      <c r="BKP121" s="9"/>
      <c r="BKQ121" s="9"/>
      <c r="BKR121" s="9"/>
      <c r="BKS121" s="9"/>
      <c r="BKT121" s="9"/>
      <c r="BKU121" s="9"/>
      <c r="BKV121" s="9"/>
      <c r="BKW121" s="9"/>
      <c r="BKX121" s="9"/>
      <c r="BKY121" s="9"/>
      <c r="BKZ121" s="9"/>
      <c r="BLA121" s="9"/>
      <c r="BLB121" s="9"/>
      <c r="BLC121" s="9"/>
      <c r="BLD121" s="9"/>
      <c r="BLE121" s="9"/>
      <c r="BLF121" s="9"/>
      <c r="BLG121" s="9"/>
      <c r="BLH121" s="9"/>
      <c r="BLI121" s="9"/>
      <c r="BLJ121" s="9"/>
      <c r="BLK121" s="9"/>
      <c r="BLL121" s="9"/>
      <c r="BLM121" s="9"/>
      <c r="BLN121" s="9"/>
      <c r="BLO121" s="9"/>
      <c r="BLP121" s="9"/>
      <c r="BLQ121" s="9"/>
      <c r="BLR121" s="9"/>
      <c r="BLS121" s="9"/>
      <c r="BLT121" s="9"/>
      <c r="BLU121" s="9"/>
      <c r="BLV121" s="9"/>
      <c r="BLW121" s="9"/>
      <c r="BLX121" s="9"/>
      <c r="BLY121" s="9"/>
      <c r="BLZ121" s="9"/>
      <c r="BMA121" s="9"/>
      <c r="BMB121" s="9"/>
      <c r="BMC121" s="9"/>
      <c r="BMD121" s="9"/>
      <c r="BME121" s="9"/>
      <c r="BMF121" s="9"/>
      <c r="BMG121" s="9"/>
      <c r="BMH121" s="9"/>
      <c r="BMI121" s="9"/>
      <c r="BMJ121" s="9"/>
      <c r="BMK121" s="9"/>
      <c r="BML121" s="9"/>
      <c r="BMM121" s="9"/>
      <c r="BMN121" s="9"/>
      <c r="BMO121" s="9"/>
      <c r="BMP121" s="9"/>
      <c r="BMQ121" s="9"/>
      <c r="BMR121" s="9"/>
      <c r="BMS121" s="9"/>
      <c r="BMT121" s="9"/>
      <c r="BMU121" s="9"/>
      <c r="BMV121" s="9"/>
      <c r="BMW121" s="9"/>
      <c r="BMX121" s="9"/>
      <c r="BMY121" s="9"/>
      <c r="BMZ121" s="9"/>
      <c r="BNA121" s="9"/>
      <c r="BNB121" s="9"/>
      <c r="BNC121" s="9"/>
      <c r="BND121" s="9"/>
      <c r="BNE121" s="9"/>
      <c r="BNF121" s="9"/>
      <c r="BNG121" s="9"/>
      <c r="BNH121" s="9"/>
      <c r="BNI121" s="9"/>
      <c r="BNJ121" s="9"/>
      <c r="BNK121" s="9"/>
      <c r="BNL121" s="9"/>
      <c r="BNM121" s="9"/>
      <c r="BNN121" s="9"/>
      <c r="BNO121" s="9"/>
      <c r="BNP121" s="9"/>
      <c r="BNQ121" s="9"/>
      <c r="BNR121" s="9"/>
      <c r="BNS121" s="9"/>
      <c r="BNT121" s="9"/>
      <c r="BNU121" s="9"/>
      <c r="BNV121" s="9"/>
      <c r="BNW121" s="9"/>
      <c r="BNX121" s="9"/>
      <c r="BNY121" s="9"/>
      <c r="BNZ121" s="9"/>
      <c r="BOA121" s="9"/>
      <c r="BOB121" s="9"/>
      <c r="BOC121" s="9"/>
      <c r="BOD121" s="9"/>
      <c r="BOE121" s="9"/>
      <c r="BOF121" s="9"/>
      <c r="BOG121" s="9"/>
      <c r="BOH121" s="9"/>
      <c r="BOI121" s="9"/>
      <c r="BOJ121" s="9"/>
      <c r="BOK121" s="9"/>
      <c r="BOL121" s="9"/>
      <c r="BOM121" s="9"/>
      <c r="BON121" s="9"/>
      <c r="BOO121" s="9"/>
      <c r="BOP121" s="9"/>
      <c r="BOQ121" s="9"/>
      <c r="BOR121" s="9"/>
      <c r="BOS121" s="9"/>
      <c r="BOT121" s="9"/>
      <c r="BOU121" s="9"/>
      <c r="BOV121" s="9"/>
      <c r="BOW121" s="9"/>
      <c r="BOX121" s="9"/>
      <c r="BOY121" s="9"/>
      <c r="BOZ121" s="9"/>
      <c r="BPA121" s="9"/>
      <c r="BPB121" s="9"/>
      <c r="BPC121" s="9"/>
      <c r="BPD121" s="9"/>
      <c r="BPE121" s="9"/>
      <c r="BPF121" s="9"/>
      <c r="BPG121" s="9"/>
      <c r="BPH121" s="9"/>
      <c r="BPI121" s="9"/>
      <c r="BPJ121" s="9"/>
      <c r="BPK121" s="9"/>
      <c r="BPL121" s="9"/>
      <c r="BPM121" s="9"/>
      <c r="BPN121" s="9"/>
      <c r="BPO121" s="9"/>
      <c r="BPP121" s="9"/>
      <c r="BPQ121" s="9"/>
      <c r="BPR121" s="9"/>
      <c r="BPS121" s="9"/>
      <c r="BPT121" s="9"/>
      <c r="BPU121" s="9"/>
      <c r="BPV121" s="9"/>
      <c r="BPW121" s="9"/>
      <c r="BPX121" s="9"/>
      <c r="BPY121" s="9"/>
      <c r="BPZ121" s="9"/>
      <c r="BQA121" s="9"/>
      <c r="BQB121" s="9"/>
      <c r="BQC121" s="9"/>
      <c r="BQD121" s="9"/>
      <c r="BQE121" s="9"/>
      <c r="BQF121" s="9"/>
      <c r="BQG121" s="9"/>
      <c r="BQH121" s="9"/>
      <c r="BQI121" s="9"/>
      <c r="BQJ121" s="9"/>
      <c r="BQK121" s="9"/>
      <c r="BQL121" s="9"/>
      <c r="BQM121" s="9"/>
      <c r="BQN121" s="9"/>
      <c r="BQO121" s="9"/>
      <c r="BQP121" s="9"/>
      <c r="BQQ121" s="9"/>
      <c r="BQR121" s="9"/>
      <c r="BQS121" s="9"/>
      <c r="BQT121" s="9"/>
      <c r="BQU121" s="9"/>
      <c r="BQV121" s="9"/>
      <c r="BQW121" s="9"/>
      <c r="BQX121" s="9"/>
      <c r="BQY121" s="9"/>
      <c r="BQZ121" s="9"/>
      <c r="BRA121" s="9"/>
      <c r="BRB121" s="9"/>
      <c r="BRC121" s="9"/>
      <c r="BRD121" s="9"/>
      <c r="BRE121" s="9"/>
      <c r="BRF121" s="9"/>
      <c r="BRG121" s="9"/>
      <c r="BRH121" s="9"/>
      <c r="BRI121" s="9"/>
      <c r="BRJ121" s="9"/>
      <c r="BRK121" s="9"/>
      <c r="BRL121" s="9"/>
      <c r="BRM121" s="9"/>
      <c r="BRN121" s="9"/>
      <c r="BRO121" s="9"/>
      <c r="BRP121" s="9"/>
      <c r="BRQ121" s="9"/>
      <c r="BRR121" s="9"/>
      <c r="BRS121" s="9"/>
      <c r="BRT121" s="9"/>
      <c r="BRU121" s="9"/>
      <c r="BRV121" s="9"/>
      <c r="BRW121" s="9"/>
      <c r="BRX121" s="9"/>
      <c r="BRY121" s="9"/>
      <c r="BRZ121" s="9"/>
      <c r="BSA121" s="9"/>
      <c r="BSB121" s="9"/>
      <c r="BSC121" s="9"/>
      <c r="BSD121" s="9"/>
      <c r="BSE121" s="9"/>
      <c r="BSF121" s="9"/>
      <c r="BSG121" s="9"/>
      <c r="BSH121" s="9"/>
      <c r="BSI121" s="9"/>
      <c r="BSJ121" s="9"/>
      <c r="BSK121" s="9"/>
      <c r="BSL121" s="9"/>
      <c r="BSM121" s="9"/>
      <c r="BSN121" s="9"/>
      <c r="BSO121" s="9"/>
      <c r="BSP121" s="9"/>
      <c r="BSQ121" s="9"/>
      <c r="BSR121" s="9"/>
      <c r="BSS121" s="9"/>
      <c r="BST121" s="9"/>
      <c r="BSU121" s="9"/>
      <c r="BSV121" s="9"/>
      <c r="BSW121" s="9"/>
      <c r="BSX121" s="9"/>
      <c r="BSY121" s="9"/>
      <c r="BSZ121" s="9"/>
      <c r="BTA121" s="9"/>
      <c r="BTB121" s="9"/>
      <c r="BTC121" s="9"/>
      <c r="BTD121" s="9"/>
      <c r="BTE121" s="9"/>
      <c r="BTF121" s="9"/>
      <c r="BTG121" s="9"/>
      <c r="BTH121" s="9"/>
      <c r="BTI121" s="9"/>
      <c r="BTJ121" s="9"/>
      <c r="BTK121" s="9"/>
      <c r="BTL121" s="9"/>
      <c r="BTM121" s="9"/>
      <c r="BTN121" s="9"/>
      <c r="BTO121" s="9"/>
      <c r="BTP121" s="9"/>
      <c r="BTQ121" s="9"/>
      <c r="BTR121" s="9"/>
      <c r="BTS121" s="9"/>
      <c r="BTT121" s="9"/>
      <c r="BTU121" s="9"/>
      <c r="BTV121" s="9"/>
      <c r="BTW121" s="9"/>
      <c r="BTX121" s="9"/>
      <c r="BTY121" s="9"/>
      <c r="BTZ121" s="9"/>
      <c r="BUA121" s="9"/>
      <c r="BUB121" s="9"/>
      <c r="BUC121" s="9"/>
      <c r="BUD121" s="9"/>
      <c r="BUE121" s="9"/>
      <c r="BUF121" s="9"/>
      <c r="BUG121" s="9"/>
      <c r="BUH121" s="9"/>
      <c r="BUI121" s="9"/>
      <c r="BUJ121" s="9"/>
      <c r="BUK121" s="9"/>
      <c r="BUL121" s="9"/>
      <c r="BUM121" s="9"/>
      <c r="BUN121" s="9"/>
      <c r="BUO121" s="9"/>
      <c r="BUP121" s="9"/>
      <c r="BUQ121" s="9"/>
      <c r="BUR121" s="9"/>
      <c r="BUS121" s="9"/>
      <c r="BUT121" s="9"/>
      <c r="BUU121" s="9"/>
      <c r="BUV121" s="9"/>
      <c r="BUW121" s="9"/>
      <c r="BUX121" s="9"/>
      <c r="BUY121" s="9"/>
      <c r="BUZ121" s="9"/>
      <c r="BVA121" s="9"/>
      <c r="BVB121" s="9"/>
      <c r="BVC121" s="9"/>
      <c r="BVD121" s="9"/>
      <c r="BVE121" s="9"/>
      <c r="BVF121" s="9"/>
      <c r="BVG121" s="9"/>
      <c r="BVH121" s="9"/>
      <c r="BVI121" s="9"/>
      <c r="BVJ121" s="9"/>
      <c r="BVK121" s="9"/>
      <c r="BVL121" s="9"/>
      <c r="BVM121" s="9"/>
      <c r="BVN121" s="9"/>
      <c r="BVO121" s="9"/>
      <c r="BVP121" s="9"/>
      <c r="BVQ121" s="9"/>
      <c r="BVR121" s="9"/>
      <c r="BVS121" s="9"/>
      <c r="BVT121" s="9"/>
      <c r="BVU121" s="9"/>
      <c r="BVV121" s="9"/>
      <c r="BVW121" s="9"/>
      <c r="BVX121" s="9"/>
      <c r="BVY121" s="9"/>
      <c r="BVZ121" s="9"/>
      <c r="BWA121" s="9"/>
      <c r="BWB121" s="9"/>
      <c r="BWC121" s="9"/>
      <c r="BWD121" s="9"/>
      <c r="BWE121" s="9"/>
      <c r="BWF121" s="9"/>
      <c r="BWG121" s="9"/>
      <c r="BWH121" s="9"/>
      <c r="BWI121" s="9"/>
      <c r="BWJ121" s="9"/>
      <c r="BWK121" s="9"/>
      <c r="BWL121" s="9"/>
      <c r="BWM121" s="9"/>
      <c r="BWN121" s="9"/>
      <c r="BWO121" s="9"/>
      <c r="BWP121" s="9"/>
      <c r="BWQ121" s="9"/>
      <c r="BWR121" s="9"/>
      <c r="BWS121" s="9"/>
      <c r="BWT121" s="9"/>
      <c r="BWU121" s="9"/>
      <c r="BWV121" s="9"/>
      <c r="BWW121" s="9"/>
      <c r="BWX121" s="9"/>
      <c r="BWY121" s="9"/>
      <c r="BWZ121" s="9"/>
      <c r="BXA121" s="9"/>
      <c r="BXB121" s="9"/>
      <c r="BXC121" s="9"/>
      <c r="BXD121" s="9"/>
      <c r="BXE121" s="9"/>
      <c r="BXF121" s="9"/>
      <c r="BXG121" s="9"/>
      <c r="BXH121" s="9"/>
      <c r="BXI121" s="9"/>
      <c r="BXJ121" s="9"/>
      <c r="BXK121" s="9"/>
      <c r="BXL121" s="9"/>
      <c r="BXM121" s="9"/>
      <c r="BXN121" s="9"/>
      <c r="BXO121" s="9"/>
      <c r="BXP121" s="9"/>
      <c r="BXQ121" s="9"/>
      <c r="BXR121" s="9"/>
      <c r="BXS121" s="9"/>
      <c r="BXT121" s="9"/>
      <c r="BXU121" s="9"/>
      <c r="BXV121" s="9"/>
      <c r="BXW121" s="9"/>
      <c r="BXX121" s="9"/>
      <c r="BXY121" s="9"/>
      <c r="BXZ121" s="9"/>
      <c r="BYA121" s="9"/>
      <c r="BYB121" s="9"/>
      <c r="BYC121" s="9"/>
      <c r="BYD121" s="9"/>
      <c r="BYE121" s="9"/>
      <c r="BYF121" s="9"/>
      <c r="BYG121" s="9"/>
      <c r="BYH121" s="9"/>
      <c r="BYI121" s="9"/>
      <c r="BYJ121" s="9"/>
      <c r="BYK121" s="9"/>
      <c r="BYL121" s="9"/>
      <c r="BYM121" s="9"/>
      <c r="BYN121" s="9"/>
      <c r="BYO121" s="9"/>
      <c r="BYP121" s="9"/>
      <c r="BYQ121" s="9"/>
      <c r="BYR121" s="9"/>
      <c r="BYS121" s="9"/>
      <c r="BYT121" s="9"/>
      <c r="BYU121" s="9"/>
      <c r="BYV121" s="9"/>
      <c r="BYW121" s="9"/>
      <c r="BYX121" s="9"/>
      <c r="BYY121" s="9"/>
      <c r="BYZ121" s="9"/>
      <c r="BZA121" s="9"/>
      <c r="BZB121" s="9"/>
      <c r="BZC121" s="9"/>
      <c r="BZD121" s="9"/>
      <c r="BZE121" s="9"/>
      <c r="BZF121" s="9"/>
      <c r="BZG121" s="9"/>
      <c r="BZH121" s="9"/>
      <c r="BZI121" s="9"/>
      <c r="BZJ121" s="9"/>
      <c r="BZK121" s="9"/>
      <c r="BZL121" s="9"/>
      <c r="BZM121" s="9"/>
      <c r="BZN121" s="9"/>
      <c r="BZO121" s="9"/>
      <c r="BZP121" s="9"/>
      <c r="BZQ121" s="9"/>
      <c r="BZR121" s="9"/>
      <c r="BZS121" s="9"/>
      <c r="BZT121" s="9"/>
      <c r="BZU121" s="9"/>
      <c r="BZV121" s="9"/>
      <c r="BZW121" s="9"/>
      <c r="BZX121" s="9"/>
      <c r="BZY121" s="9"/>
      <c r="BZZ121" s="9"/>
      <c r="CAA121" s="9"/>
      <c r="CAB121" s="9"/>
      <c r="CAC121" s="9"/>
      <c r="CAD121" s="9"/>
      <c r="CAE121" s="9"/>
      <c r="CAF121" s="9"/>
      <c r="CAG121" s="9"/>
      <c r="CAH121" s="9"/>
      <c r="CAI121" s="9"/>
      <c r="CAJ121" s="9"/>
      <c r="CAK121" s="9"/>
      <c r="CAL121" s="9"/>
      <c r="CAM121" s="9"/>
      <c r="CAN121" s="9"/>
      <c r="CAO121" s="9"/>
      <c r="CAP121" s="9"/>
      <c r="CAQ121" s="9"/>
      <c r="CAR121" s="9"/>
      <c r="CAS121" s="9"/>
      <c r="CAT121" s="9"/>
      <c r="CAU121" s="9"/>
      <c r="CAV121" s="9"/>
      <c r="CAW121" s="9"/>
      <c r="CAX121" s="9"/>
      <c r="CAY121" s="9"/>
      <c r="CAZ121" s="9"/>
      <c r="CBA121" s="9"/>
      <c r="CBB121" s="9"/>
      <c r="CBC121" s="9"/>
      <c r="CBD121" s="9"/>
      <c r="CBE121" s="9"/>
      <c r="CBF121" s="9"/>
      <c r="CBG121" s="9"/>
      <c r="CBH121" s="9"/>
      <c r="CBI121" s="9"/>
      <c r="CBJ121" s="9"/>
      <c r="CBK121" s="9"/>
      <c r="CBL121" s="9"/>
      <c r="CBM121" s="9"/>
      <c r="CBN121" s="9"/>
      <c r="CBO121" s="9"/>
      <c r="CBP121" s="9"/>
      <c r="CBQ121" s="9"/>
      <c r="CBR121" s="9"/>
      <c r="CBS121" s="9"/>
      <c r="CBT121" s="9"/>
      <c r="CBU121" s="9"/>
      <c r="CBV121" s="9"/>
      <c r="CBW121" s="9"/>
      <c r="CBX121" s="9"/>
      <c r="CBY121" s="9"/>
      <c r="CBZ121" s="9"/>
      <c r="CCA121" s="9"/>
      <c r="CCB121" s="9"/>
      <c r="CCC121" s="9"/>
      <c r="CCD121" s="9"/>
      <c r="CCE121" s="9"/>
      <c r="CCF121" s="9"/>
      <c r="CCG121" s="9"/>
      <c r="CCH121" s="9"/>
      <c r="CCI121" s="9"/>
      <c r="CCJ121" s="9"/>
      <c r="CCK121" s="9"/>
      <c r="CCL121" s="9"/>
      <c r="CCM121" s="9"/>
      <c r="CCN121" s="9"/>
      <c r="CCO121" s="9"/>
      <c r="CCP121" s="9"/>
      <c r="CCQ121" s="9"/>
      <c r="CCR121" s="9"/>
      <c r="CCS121" s="9"/>
      <c r="CCT121" s="9"/>
      <c r="CCU121" s="9"/>
      <c r="CCV121" s="9"/>
      <c r="CCW121" s="9"/>
      <c r="CCX121" s="9"/>
      <c r="CCY121" s="9"/>
      <c r="CCZ121" s="9"/>
      <c r="CDA121" s="9"/>
      <c r="CDB121" s="9"/>
      <c r="CDC121" s="9"/>
      <c r="CDD121" s="9"/>
      <c r="CDE121" s="9"/>
      <c r="CDF121" s="9"/>
      <c r="CDG121" s="9"/>
      <c r="CDH121" s="9"/>
      <c r="CDI121" s="9"/>
      <c r="CDJ121" s="9"/>
      <c r="CDK121" s="9"/>
      <c r="CDL121" s="9"/>
      <c r="CDM121" s="9"/>
      <c r="CDN121" s="9"/>
      <c r="CDO121" s="9"/>
      <c r="CDP121" s="9"/>
      <c r="CDQ121" s="9"/>
      <c r="CDR121" s="9"/>
      <c r="CDS121" s="9"/>
      <c r="CDT121" s="9"/>
      <c r="CDU121" s="9"/>
      <c r="CDV121" s="9"/>
      <c r="CDW121" s="9"/>
      <c r="CDX121" s="9"/>
      <c r="CDY121" s="9"/>
      <c r="CDZ121" s="9"/>
      <c r="CEA121" s="9"/>
      <c r="CEB121" s="9"/>
      <c r="CEC121" s="9"/>
      <c r="CED121" s="9"/>
      <c r="CEE121" s="9"/>
      <c r="CEF121" s="9"/>
      <c r="CEG121" s="9"/>
      <c r="CEH121" s="9"/>
      <c r="CEI121" s="9"/>
      <c r="CEJ121" s="9"/>
      <c r="CEK121" s="9"/>
      <c r="CEL121" s="9"/>
      <c r="CEM121" s="9"/>
      <c r="CEN121" s="9"/>
      <c r="CEO121" s="9"/>
      <c r="CEP121" s="9"/>
      <c r="CEQ121" s="9"/>
      <c r="CER121" s="9"/>
      <c r="CES121" s="9"/>
      <c r="CET121" s="9"/>
      <c r="CEU121" s="9"/>
      <c r="CEV121" s="9"/>
      <c r="CEW121" s="9"/>
      <c r="CEX121" s="9"/>
      <c r="CEY121" s="9"/>
      <c r="CEZ121" s="9"/>
      <c r="CFA121" s="9"/>
      <c r="CFB121" s="9"/>
      <c r="CFC121" s="9"/>
      <c r="CFD121" s="9"/>
      <c r="CFE121" s="9"/>
      <c r="CFF121" s="9"/>
      <c r="CFG121" s="9"/>
      <c r="CFH121" s="9"/>
      <c r="CFI121" s="9"/>
      <c r="CFJ121" s="9"/>
      <c r="CFK121" s="9"/>
      <c r="CFL121" s="9"/>
      <c r="CFM121" s="9"/>
      <c r="CFN121" s="9"/>
      <c r="CFO121" s="9"/>
      <c r="CFP121" s="9"/>
      <c r="CFQ121" s="9"/>
      <c r="CFR121" s="9"/>
      <c r="CFS121" s="9"/>
      <c r="CFT121" s="9"/>
      <c r="CFU121" s="9"/>
      <c r="CFV121" s="9"/>
      <c r="CFW121" s="9"/>
      <c r="CFX121" s="9"/>
      <c r="CFY121" s="9"/>
      <c r="CFZ121" s="9"/>
      <c r="CGA121" s="9"/>
      <c r="CGB121" s="9"/>
      <c r="CGC121" s="9"/>
      <c r="CGD121" s="9"/>
      <c r="CGE121" s="9"/>
      <c r="CGF121" s="9"/>
      <c r="CGG121" s="9"/>
      <c r="CGH121" s="9"/>
      <c r="CGI121" s="9"/>
      <c r="CGJ121" s="9"/>
      <c r="CGK121" s="9"/>
      <c r="CGL121" s="9"/>
      <c r="CGM121" s="9"/>
      <c r="CGN121" s="9"/>
      <c r="CGO121" s="9"/>
      <c r="CGP121" s="9"/>
      <c r="CGQ121" s="9"/>
      <c r="CGR121" s="9"/>
      <c r="CGS121" s="9"/>
      <c r="CGT121" s="9"/>
      <c r="CGU121" s="9"/>
      <c r="CGV121" s="9"/>
      <c r="CGW121" s="9"/>
      <c r="CGX121" s="9"/>
      <c r="CGY121" s="9"/>
      <c r="CGZ121" s="9"/>
      <c r="CHA121" s="9"/>
      <c r="CHB121" s="9"/>
      <c r="CHC121" s="9"/>
      <c r="CHD121" s="9"/>
      <c r="CHE121" s="9"/>
      <c r="CHF121" s="9"/>
      <c r="CHG121" s="9"/>
      <c r="CHH121" s="9"/>
      <c r="CHI121" s="9"/>
      <c r="CHJ121" s="9"/>
      <c r="CHK121" s="9"/>
      <c r="CHL121" s="9"/>
      <c r="CHM121" s="9"/>
      <c r="CHN121" s="9"/>
      <c r="CHO121" s="9"/>
      <c r="CHP121" s="9"/>
      <c r="CHQ121" s="9"/>
      <c r="CHR121" s="9"/>
      <c r="CHS121" s="9"/>
      <c r="CHT121" s="9"/>
      <c r="CHU121" s="9"/>
      <c r="CHV121" s="9"/>
      <c r="CHW121" s="9"/>
      <c r="CHX121" s="9"/>
      <c r="CHY121" s="9"/>
      <c r="CHZ121" s="9"/>
      <c r="CIA121" s="9"/>
      <c r="CIB121" s="9"/>
      <c r="CIC121" s="9"/>
      <c r="CID121" s="9"/>
      <c r="CIE121" s="9"/>
      <c r="CIF121" s="9"/>
      <c r="CIG121" s="9"/>
      <c r="CIH121" s="9"/>
      <c r="CII121" s="9"/>
      <c r="CIJ121" s="9"/>
      <c r="CIK121" s="9"/>
      <c r="CIL121" s="9"/>
      <c r="CIM121" s="9"/>
      <c r="CIN121" s="9"/>
      <c r="CIO121" s="9"/>
      <c r="CIP121" s="9"/>
      <c r="CIQ121" s="9"/>
      <c r="CIR121" s="9"/>
      <c r="CIS121" s="9"/>
      <c r="CIT121" s="9"/>
      <c r="CIU121" s="9"/>
      <c r="CIV121" s="9"/>
      <c r="CIW121" s="9"/>
      <c r="CIX121" s="9"/>
      <c r="CIY121" s="9"/>
      <c r="CIZ121" s="9"/>
      <c r="CJA121" s="9"/>
      <c r="CJB121" s="9"/>
      <c r="CJC121" s="9"/>
      <c r="CJD121" s="9"/>
      <c r="CJE121" s="9"/>
      <c r="CJF121" s="9"/>
      <c r="CJG121" s="9"/>
      <c r="CJH121" s="9"/>
      <c r="CJI121" s="9"/>
      <c r="CJJ121" s="9"/>
      <c r="CJK121" s="9"/>
      <c r="CJL121" s="9"/>
      <c r="CJM121" s="9"/>
      <c r="CJN121" s="9"/>
      <c r="CJO121" s="9"/>
      <c r="CJP121" s="9"/>
      <c r="CJQ121" s="9"/>
      <c r="CJR121" s="9"/>
      <c r="CJS121" s="9"/>
      <c r="CJT121" s="9"/>
      <c r="CJU121" s="9"/>
      <c r="CJV121" s="9"/>
      <c r="CJW121" s="9"/>
      <c r="CJX121" s="9"/>
      <c r="CJY121" s="9"/>
      <c r="CJZ121" s="9"/>
      <c r="CKA121" s="9"/>
      <c r="CKB121" s="9"/>
      <c r="CKC121" s="9"/>
      <c r="CKD121" s="9"/>
      <c r="CKE121" s="9"/>
      <c r="CKF121" s="9"/>
      <c r="CKG121" s="9"/>
      <c r="CKH121" s="9"/>
      <c r="CKI121" s="9"/>
      <c r="CKJ121" s="9"/>
      <c r="CKK121" s="9"/>
      <c r="CKL121" s="9"/>
      <c r="CKM121" s="9"/>
      <c r="CKN121" s="9"/>
      <c r="CKO121" s="9"/>
      <c r="CKP121" s="9"/>
      <c r="CKQ121" s="9"/>
      <c r="CKR121" s="9"/>
      <c r="CKS121" s="9"/>
      <c r="CKT121" s="9"/>
      <c r="CKU121" s="9"/>
      <c r="CKV121" s="9"/>
      <c r="CKW121" s="9"/>
      <c r="CKX121" s="9"/>
      <c r="CKY121" s="9"/>
      <c r="CKZ121" s="9"/>
      <c r="CLA121" s="9"/>
      <c r="CLB121" s="9"/>
      <c r="CLC121" s="9"/>
      <c r="CLD121" s="9"/>
      <c r="CLE121" s="9"/>
      <c r="CLF121" s="9"/>
      <c r="CLG121" s="9"/>
      <c r="CLH121" s="9"/>
      <c r="CLI121" s="9"/>
      <c r="CLJ121" s="9"/>
      <c r="CLK121" s="9"/>
      <c r="CLL121" s="9"/>
      <c r="CLM121" s="9"/>
      <c r="CLN121" s="9"/>
      <c r="CLO121" s="9"/>
      <c r="CLP121" s="9"/>
      <c r="CLQ121" s="9"/>
      <c r="CLR121" s="9"/>
      <c r="CLS121" s="9"/>
      <c r="CLT121" s="9"/>
      <c r="CLU121" s="9"/>
      <c r="CLV121" s="9"/>
      <c r="CLW121" s="9"/>
      <c r="CLX121" s="9"/>
      <c r="CLY121" s="9"/>
      <c r="CLZ121" s="9"/>
      <c r="CMA121" s="9"/>
      <c r="CMB121" s="9"/>
      <c r="CMC121" s="9"/>
      <c r="CMD121" s="9"/>
      <c r="CME121" s="9"/>
      <c r="CMF121" s="9"/>
      <c r="CMG121" s="9"/>
      <c r="CMH121" s="9"/>
      <c r="CMI121" s="9"/>
      <c r="CMJ121" s="9"/>
      <c r="CMK121" s="9"/>
      <c r="CML121" s="9"/>
      <c r="CMM121" s="9"/>
      <c r="CMN121" s="9"/>
      <c r="CMO121" s="9"/>
      <c r="CMP121" s="9"/>
      <c r="CMQ121" s="9"/>
      <c r="CMR121" s="9"/>
      <c r="CMS121" s="9"/>
      <c r="CMT121" s="9"/>
      <c r="CMU121" s="9"/>
      <c r="CMV121" s="9"/>
      <c r="CMW121" s="9"/>
      <c r="CMX121" s="9"/>
      <c r="CMY121" s="9"/>
      <c r="CMZ121" s="9"/>
      <c r="CNA121" s="9"/>
      <c r="CNB121" s="9"/>
      <c r="CNC121" s="9"/>
      <c r="CND121" s="9"/>
      <c r="CNE121" s="9"/>
      <c r="CNF121" s="9"/>
      <c r="CNG121" s="9"/>
      <c r="CNH121" s="9"/>
      <c r="CNI121" s="9"/>
      <c r="CNJ121" s="9"/>
      <c r="CNK121" s="9"/>
      <c r="CNL121" s="9"/>
      <c r="CNM121" s="9"/>
      <c r="CNN121" s="9"/>
      <c r="CNO121" s="9"/>
      <c r="CNP121" s="9"/>
      <c r="CNQ121" s="9"/>
      <c r="CNR121" s="9"/>
      <c r="CNS121" s="9"/>
      <c r="CNT121" s="9"/>
      <c r="CNU121" s="9"/>
      <c r="CNV121" s="9"/>
      <c r="CNW121" s="9"/>
      <c r="CNX121" s="9"/>
      <c r="CNY121" s="9"/>
      <c r="CNZ121" s="9"/>
      <c r="COA121" s="9"/>
      <c r="COB121" s="9"/>
      <c r="COC121" s="9"/>
      <c r="COD121" s="9"/>
      <c r="COE121" s="9"/>
      <c r="COF121" s="9"/>
      <c r="COG121" s="9"/>
      <c r="COH121" s="9"/>
      <c r="COI121" s="9"/>
      <c r="COJ121" s="9"/>
      <c r="COK121" s="9"/>
      <c r="COL121" s="9"/>
      <c r="COM121" s="9"/>
      <c r="CON121" s="9"/>
      <c r="COO121" s="9"/>
      <c r="COP121" s="9"/>
      <c r="COQ121" s="9"/>
      <c r="COR121" s="9"/>
      <c r="COS121" s="9"/>
      <c r="COT121" s="9"/>
      <c r="COU121" s="9"/>
      <c r="COV121" s="9"/>
      <c r="COW121" s="9"/>
      <c r="COX121" s="9"/>
      <c r="COY121" s="9"/>
      <c r="COZ121" s="9"/>
      <c r="CPA121" s="9"/>
      <c r="CPB121" s="9"/>
      <c r="CPC121" s="9"/>
      <c r="CPD121" s="9"/>
      <c r="CPE121" s="9"/>
      <c r="CPF121" s="9"/>
      <c r="CPG121" s="9"/>
      <c r="CPH121" s="9"/>
      <c r="CPI121" s="9"/>
      <c r="CPJ121" s="9"/>
      <c r="CPK121" s="9"/>
      <c r="CPL121" s="9"/>
      <c r="CPM121" s="9"/>
      <c r="CPN121" s="9"/>
      <c r="CPO121" s="9"/>
      <c r="CPP121" s="9"/>
      <c r="CPQ121" s="9"/>
      <c r="CPR121" s="9"/>
      <c r="CPS121" s="9"/>
      <c r="CPT121" s="9"/>
      <c r="CPU121" s="9"/>
      <c r="CPV121" s="9"/>
      <c r="CPW121" s="9"/>
      <c r="CPX121" s="9"/>
      <c r="CPY121" s="9"/>
      <c r="CPZ121" s="9"/>
      <c r="CQA121" s="9"/>
      <c r="CQB121" s="9"/>
      <c r="CQC121" s="9"/>
      <c r="CQD121" s="9"/>
      <c r="CQE121" s="9"/>
      <c r="CQF121" s="9"/>
      <c r="CQG121" s="9"/>
      <c r="CQH121" s="9"/>
      <c r="CQI121" s="9"/>
      <c r="CQJ121" s="9"/>
      <c r="CQK121" s="9"/>
      <c r="CQL121" s="9"/>
      <c r="CQM121" s="9"/>
      <c r="CQN121" s="9"/>
      <c r="CQO121" s="9"/>
      <c r="CQP121" s="9"/>
      <c r="CQQ121" s="9"/>
      <c r="CQR121" s="9"/>
      <c r="CQS121" s="9"/>
      <c r="CQT121" s="9"/>
      <c r="CQU121" s="9"/>
      <c r="CQV121" s="9"/>
      <c r="CQW121" s="9"/>
      <c r="CQX121" s="9"/>
      <c r="CQY121" s="9"/>
      <c r="CQZ121" s="9"/>
      <c r="CRA121" s="9"/>
      <c r="CRB121" s="9"/>
      <c r="CRC121" s="9"/>
      <c r="CRD121" s="9"/>
      <c r="CRE121" s="9"/>
      <c r="CRF121" s="9"/>
      <c r="CRG121" s="9"/>
      <c r="CRH121" s="9"/>
      <c r="CRI121" s="9"/>
      <c r="CRJ121" s="9"/>
      <c r="CRK121" s="9"/>
      <c r="CRL121" s="9"/>
      <c r="CRM121" s="9"/>
      <c r="CRN121" s="9"/>
      <c r="CRO121" s="9"/>
      <c r="CRP121" s="9"/>
      <c r="CRQ121" s="9"/>
      <c r="CRR121" s="9"/>
      <c r="CRS121" s="9"/>
      <c r="CRT121" s="9"/>
      <c r="CRU121" s="9"/>
      <c r="CRV121" s="9"/>
      <c r="CRW121" s="9"/>
      <c r="CRX121" s="9"/>
      <c r="CRY121" s="9"/>
      <c r="CRZ121" s="9"/>
      <c r="CSA121" s="9"/>
      <c r="CSB121" s="9"/>
      <c r="CSC121" s="9"/>
      <c r="CSD121" s="9"/>
      <c r="CSE121" s="9"/>
      <c r="CSF121" s="9"/>
      <c r="CSG121" s="9"/>
      <c r="CSH121" s="9"/>
      <c r="CSI121" s="9"/>
      <c r="CSJ121" s="9"/>
      <c r="CSK121" s="9"/>
      <c r="CSL121" s="9"/>
      <c r="CSM121" s="9"/>
      <c r="CSN121" s="9"/>
      <c r="CSO121" s="9"/>
      <c r="CSP121" s="9"/>
      <c r="CSQ121" s="9"/>
      <c r="CSR121" s="9"/>
      <c r="CSS121" s="9"/>
      <c r="CST121" s="9"/>
      <c r="CSU121" s="9"/>
      <c r="CSV121" s="9"/>
      <c r="CSW121" s="9"/>
      <c r="CSX121" s="9"/>
      <c r="CSY121" s="9"/>
      <c r="CSZ121" s="9"/>
      <c r="CTA121" s="9"/>
      <c r="CTB121" s="9"/>
      <c r="CTC121" s="9"/>
      <c r="CTD121" s="9"/>
      <c r="CTE121" s="9"/>
      <c r="CTF121" s="9"/>
      <c r="CTG121" s="9"/>
      <c r="CTH121" s="9"/>
      <c r="CTI121" s="9"/>
      <c r="CTJ121" s="9"/>
      <c r="CTK121" s="9"/>
      <c r="CTL121" s="9"/>
      <c r="CTM121" s="9"/>
      <c r="CTN121" s="9"/>
      <c r="CTO121" s="9"/>
      <c r="CTP121" s="9"/>
      <c r="CTQ121" s="9"/>
      <c r="CTR121" s="9"/>
      <c r="CTS121" s="9"/>
      <c r="CTT121" s="9"/>
      <c r="CTU121" s="9"/>
      <c r="CTV121" s="9"/>
      <c r="CTW121" s="9"/>
      <c r="CTX121" s="9"/>
      <c r="CTY121" s="9"/>
      <c r="CTZ121" s="9"/>
      <c r="CUA121" s="9"/>
      <c r="CUB121" s="9"/>
      <c r="CUC121" s="9"/>
      <c r="CUD121" s="9"/>
      <c r="CUE121" s="9"/>
      <c r="CUF121" s="9"/>
      <c r="CUG121" s="9"/>
      <c r="CUH121" s="9"/>
      <c r="CUI121" s="9"/>
      <c r="CUJ121" s="9"/>
      <c r="CUK121" s="9"/>
      <c r="CUL121" s="9"/>
      <c r="CUM121" s="9"/>
      <c r="CUN121" s="9"/>
      <c r="CUO121" s="9"/>
      <c r="CUP121" s="9"/>
      <c r="CUQ121" s="9"/>
      <c r="CUR121" s="9"/>
      <c r="CUS121" s="9"/>
      <c r="CUT121" s="9"/>
      <c r="CUU121" s="9"/>
      <c r="CUV121" s="9"/>
      <c r="CUW121" s="9"/>
      <c r="CUX121" s="9"/>
      <c r="CUY121" s="9"/>
      <c r="CUZ121" s="9"/>
      <c r="CVA121" s="9"/>
      <c r="CVB121" s="9"/>
      <c r="CVC121" s="9"/>
      <c r="CVD121" s="9"/>
      <c r="CVE121" s="9"/>
      <c r="CVF121" s="9"/>
      <c r="CVG121" s="9"/>
      <c r="CVH121" s="9"/>
      <c r="CVI121" s="9"/>
      <c r="CVJ121" s="9"/>
      <c r="CVK121" s="9"/>
      <c r="CVL121" s="9"/>
      <c r="CVM121" s="9"/>
      <c r="CVN121" s="9"/>
      <c r="CVO121" s="9"/>
      <c r="CVP121" s="9"/>
      <c r="CVQ121" s="9"/>
      <c r="CVR121" s="9"/>
      <c r="CVS121" s="9"/>
      <c r="CVT121" s="9"/>
      <c r="CVU121" s="9"/>
      <c r="CVV121" s="9"/>
      <c r="CVW121" s="9"/>
      <c r="CVX121" s="9"/>
      <c r="CVY121" s="9"/>
      <c r="CVZ121" s="9"/>
      <c r="CWA121" s="9"/>
      <c r="CWB121" s="9"/>
      <c r="CWC121" s="9"/>
      <c r="CWD121" s="9"/>
      <c r="CWE121" s="9"/>
      <c r="CWF121" s="9"/>
      <c r="CWG121" s="9"/>
      <c r="CWH121" s="9"/>
      <c r="CWI121" s="9"/>
      <c r="CWJ121" s="9"/>
      <c r="CWK121" s="9"/>
      <c r="CWL121" s="9"/>
      <c r="CWM121" s="9"/>
      <c r="CWN121" s="9"/>
      <c r="CWO121" s="9"/>
      <c r="CWP121" s="9"/>
      <c r="CWQ121" s="9"/>
      <c r="CWR121" s="9"/>
      <c r="CWS121" s="9"/>
      <c r="CWT121" s="9"/>
      <c r="CWU121" s="9"/>
      <c r="CWV121" s="9"/>
      <c r="CWW121" s="9"/>
      <c r="CWX121" s="9"/>
      <c r="CWY121" s="9"/>
      <c r="CWZ121" s="9"/>
      <c r="CXA121" s="9"/>
      <c r="CXB121" s="9"/>
      <c r="CXC121" s="9"/>
      <c r="CXD121" s="9"/>
      <c r="CXE121" s="9"/>
      <c r="CXF121" s="9"/>
      <c r="CXG121" s="9"/>
      <c r="CXH121" s="9"/>
      <c r="CXI121" s="9"/>
      <c r="CXJ121" s="9"/>
      <c r="CXK121" s="9"/>
      <c r="CXL121" s="9"/>
      <c r="CXM121" s="9"/>
      <c r="CXN121" s="9"/>
      <c r="CXO121" s="9"/>
      <c r="CXP121" s="9"/>
      <c r="CXQ121" s="9"/>
      <c r="CXR121" s="9"/>
      <c r="CXS121" s="9"/>
      <c r="CXT121" s="9"/>
      <c r="CXU121" s="9"/>
      <c r="CXV121" s="9"/>
      <c r="CXW121" s="9"/>
      <c r="CXX121" s="9"/>
      <c r="CXY121" s="9"/>
      <c r="CXZ121" s="9"/>
      <c r="CYA121" s="9"/>
      <c r="CYB121" s="9"/>
      <c r="CYC121" s="9"/>
      <c r="CYD121" s="9"/>
      <c r="CYE121" s="9"/>
      <c r="CYF121" s="9"/>
      <c r="CYG121" s="9"/>
      <c r="CYH121" s="9"/>
      <c r="CYI121" s="9"/>
      <c r="CYJ121" s="9"/>
      <c r="CYK121" s="9"/>
      <c r="CYL121" s="9"/>
      <c r="CYM121" s="9"/>
      <c r="CYN121" s="9"/>
      <c r="CYO121" s="9"/>
      <c r="CYP121" s="9"/>
      <c r="CYQ121" s="9"/>
      <c r="CYR121" s="9"/>
      <c r="CYS121" s="9"/>
      <c r="CYT121" s="9"/>
      <c r="CYU121" s="9"/>
      <c r="CYV121" s="9"/>
      <c r="CYW121" s="9"/>
      <c r="CYX121" s="9"/>
      <c r="CYY121" s="9"/>
      <c r="CYZ121" s="9"/>
      <c r="CZA121" s="9"/>
      <c r="CZB121" s="9"/>
      <c r="CZC121" s="9"/>
      <c r="CZD121" s="9"/>
      <c r="CZE121" s="9"/>
      <c r="CZF121" s="9"/>
      <c r="CZG121" s="9"/>
      <c r="CZH121" s="9"/>
      <c r="CZI121" s="9"/>
      <c r="CZJ121" s="9"/>
      <c r="CZK121" s="9"/>
      <c r="CZL121" s="9"/>
      <c r="CZM121" s="9"/>
      <c r="CZN121" s="9"/>
      <c r="CZO121" s="9"/>
      <c r="CZP121" s="9"/>
      <c r="CZQ121" s="9"/>
      <c r="CZR121" s="9"/>
      <c r="CZS121" s="9"/>
      <c r="CZT121" s="9"/>
      <c r="CZU121" s="9"/>
      <c r="CZV121" s="9"/>
      <c r="CZW121" s="9"/>
      <c r="CZX121" s="9"/>
      <c r="CZY121" s="9"/>
      <c r="CZZ121" s="9"/>
      <c r="DAA121" s="9"/>
      <c r="DAB121" s="9"/>
      <c r="DAC121" s="9"/>
      <c r="DAD121" s="9"/>
      <c r="DAE121" s="9"/>
      <c r="DAF121" s="9"/>
      <c r="DAG121" s="9"/>
      <c r="DAH121" s="9"/>
      <c r="DAI121" s="9"/>
      <c r="DAJ121" s="9"/>
      <c r="DAK121" s="9"/>
      <c r="DAL121" s="9"/>
      <c r="DAM121" s="9"/>
      <c r="DAN121" s="9"/>
      <c r="DAO121" s="9"/>
      <c r="DAP121" s="9"/>
      <c r="DAQ121" s="9"/>
      <c r="DAR121" s="9"/>
      <c r="DAS121" s="9"/>
      <c r="DAT121" s="9"/>
      <c r="DAU121" s="9"/>
      <c r="DAV121" s="9"/>
      <c r="DAW121" s="9"/>
      <c r="DAX121" s="9"/>
      <c r="DAY121" s="9"/>
      <c r="DAZ121" s="9"/>
      <c r="DBA121" s="9"/>
      <c r="DBB121" s="9"/>
      <c r="DBC121" s="9"/>
      <c r="DBD121" s="9"/>
      <c r="DBE121" s="9"/>
      <c r="DBF121" s="9"/>
      <c r="DBG121" s="9"/>
      <c r="DBH121" s="9"/>
      <c r="DBI121" s="9"/>
      <c r="DBJ121" s="9"/>
      <c r="DBK121" s="9"/>
      <c r="DBL121" s="9"/>
      <c r="DBM121" s="9"/>
      <c r="DBN121" s="9"/>
      <c r="DBO121" s="9"/>
      <c r="DBP121" s="9"/>
      <c r="DBQ121" s="9"/>
      <c r="DBR121" s="9"/>
      <c r="DBS121" s="9"/>
      <c r="DBT121" s="9"/>
      <c r="DBU121" s="9"/>
      <c r="DBV121" s="9"/>
      <c r="DBW121" s="9"/>
      <c r="DBX121" s="9"/>
      <c r="DBY121" s="9"/>
      <c r="DBZ121" s="9"/>
      <c r="DCA121" s="9"/>
      <c r="DCB121" s="9"/>
      <c r="DCC121" s="9"/>
      <c r="DCD121" s="9"/>
      <c r="DCE121" s="9"/>
      <c r="DCF121" s="9"/>
      <c r="DCG121" s="9"/>
      <c r="DCH121" s="9"/>
      <c r="DCI121" s="9"/>
      <c r="DCJ121" s="9"/>
      <c r="DCK121" s="9"/>
      <c r="DCL121" s="9"/>
      <c r="DCM121" s="9"/>
      <c r="DCN121" s="9"/>
      <c r="DCO121" s="9"/>
      <c r="DCP121" s="9"/>
      <c r="DCQ121" s="9"/>
      <c r="DCR121" s="9"/>
      <c r="DCS121" s="9"/>
      <c r="DCT121" s="9"/>
      <c r="DCU121" s="9"/>
      <c r="DCV121" s="9"/>
      <c r="DCW121" s="9"/>
      <c r="DCX121" s="9"/>
      <c r="DCY121" s="9"/>
      <c r="DCZ121" s="9"/>
      <c r="DDA121" s="9"/>
      <c r="DDB121" s="9"/>
      <c r="DDC121" s="9"/>
      <c r="DDD121" s="9"/>
      <c r="DDE121" s="9"/>
      <c r="DDF121" s="9"/>
      <c r="DDG121" s="9"/>
      <c r="DDH121" s="9"/>
      <c r="DDI121" s="9"/>
      <c r="DDJ121" s="9"/>
      <c r="DDK121" s="9"/>
      <c r="DDL121" s="9"/>
      <c r="DDM121" s="9"/>
      <c r="DDN121" s="9"/>
      <c r="DDO121" s="9"/>
      <c r="DDP121" s="9"/>
      <c r="DDQ121" s="9"/>
      <c r="DDR121" s="9"/>
      <c r="DDS121" s="9"/>
      <c r="DDT121" s="9"/>
      <c r="DDU121" s="9"/>
      <c r="DDV121" s="9"/>
      <c r="DDW121" s="9"/>
      <c r="DDX121" s="9"/>
      <c r="DDY121" s="9"/>
      <c r="DDZ121" s="9"/>
      <c r="DEA121" s="9"/>
      <c r="DEB121" s="9"/>
      <c r="DEC121" s="9"/>
      <c r="DED121" s="9"/>
      <c r="DEE121" s="9"/>
      <c r="DEF121" s="9"/>
      <c r="DEG121" s="9"/>
      <c r="DEH121" s="9"/>
      <c r="DEI121" s="9"/>
      <c r="DEJ121" s="9"/>
      <c r="DEK121" s="9"/>
      <c r="DEL121" s="9"/>
      <c r="DEM121" s="9"/>
      <c r="DEN121" s="9"/>
      <c r="DEO121" s="9"/>
      <c r="DEP121" s="9"/>
      <c r="DEQ121" s="9"/>
      <c r="DER121" s="9"/>
      <c r="DES121" s="9"/>
      <c r="DET121" s="9"/>
      <c r="DEU121" s="9"/>
      <c r="DEV121" s="9"/>
      <c r="DEW121" s="9"/>
      <c r="DEX121" s="9"/>
      <c r="DEY121" s="9"/>
      <c r="DEZ121" s="9"/>
      <c r="DFA121" s="9"/>
      <c r="DFB121" s="9"/>
      <c r="DFC121" s="9"/>
      <c r="DFD121" s="9"/>
      <c r="DFE121" s="9"/>
      <c r="DFF121" s="9"/>
      <c r="DFG121" s="9"/>
      <c r="DFH121" s="9"/>
      <c r="DFI121" s="9"/>
      <c r="DFJ121" s="9"/>
      <c r="DFK121" s="9"/>
      <c r="DFL121" s="9"/>
      <c r="DFM121" s="9"/>
      <c r="DFN121" s="9"/>
      <c r="DFO121" s="9"/>
      <c r="DFP121" s="9"/>
      <c r="DFQ121" s="9"/>
      <c r="DFR121" s="9"/>
      <c r="DFS121" s="9"/>
      <c r="DFT121" s="9"/>
      <c r="DFU121" s="9"/>
      <c r="DFV121" s="9"/>
      <c r="DFW121" s="9"/>
      <c r="DFX121" s="9"/>
      <c r="DFY121" s="9"/>
      <c r="DFZ121" s="9"/>
      <c r="DGA121" s="9"/>
      <c r="DGB121" s="9"/>
      <c r="DGC121" s="9"/>
      <c r="DGD121" s="9"/>
      <c r="DGE121" s="9"/>
      <c r="DGF121" s="9"/>
      <c r="DGG121" s="9"/>
      <c r="DGH121" s="9"/>
      <c r="DGI121" s="9"/>
      <c r="DGJ121" s="9"/>
      <c r="DGK121" s="9"/>
      <c r="DGL121" s="9"/>
      <c r="DGM121" s="9"/>
      <c r="DGN121" s="9"/>
      <c r="DGO121" s="9"/>
      <c r="DGP121" s="9"/>
      <c r="DGQ121" s="9"/>
      <c r="DGR121" s="9"/>
      <c r="DGS121" s="9"/>
      <c r="DGT121" s="9"/>
      <c r="DGU121" s="9"/>
      <c r="DGV121" s="9"/>
      <c r="DGW121" s="9"/>
      <c r="DGX121" s="9"/>
      <c r="DGY121" s="9"/>
      <c r="DGZ121" s="9"/>
      <c r="DHA121" s="9"/>
      <c r="DHB121" s="9"/>
      <c r="DHC121" s="9"/>
      <c r="DHD121" s="9"/>
      <c r="DHE121" s="9"/>
      <c r="DHF121" s="9"/>
      <c r="DHG121" s="9"/>
      <c r="DHH121" s="9"/>
      <c r="DHI121" s="9"/>
      <c r="DHJ121" s="9"/>
      <c r="DHK121" s="9"/>
      <c r="DHL121" s="9"/>
      <c r="DHM121" s="9"/>
      <c r="DHN121" s="9"/>
      <c r="DHO121" s="9"/>
      <c r="DHP121" s="9"/>
      <c r="DHQ121" s="9"/>
      <c r="DHR121" s="9"/>
      <c r="DHS121" s="9"/>
      <c r="DHT121" s="9"/>
      <c r="DHU121" s="9"/>
      <c r="DHV121" s="9"/>
      <c r="DHW121" s="9"/>
      <c r="DHX121" s="9"/>
      <c r="DHY121" s="9"/>
      <c r="DHZ121" s="9"/>
      <c r="DIA121" s="9"/>
      <c r="DIB121" s="9"/>
      <c r="DIC121" s="9"/>
      <c r="DID121" s="9"/>
      <c r="DIE121" s="9"/>
      <c r="DIF121" s="9"/>
      <c r="DIG121" s="9"/>
      <c r="DIH121" s="9"/>
      <c r="DII121" s="9"/>
      <c r="DIJ121" s="9"/>
      <c r="DIK121" s="9"/>
      <c r="DIL121" s="9"/>
      <c r="DIM121" s="9"/>
      <c r="DIN121" s="9"/>
      <c r="DIO121" s="9"/>
      <c r="DIP121" s="9"/>
      <c r="DIQ121" s="9"/>
      <c r="DIR121" s="9"/>
      <c r="DIS121" s="9"/>
      <c r="DIT121" s="9"/>
      <c r="DIU121" s="9"/>
      <c r="DIV121" s="9"/>
      <c r="DIW121" s="9"/>
      <c r="DIX121" s="9"/>
      <c r="DIY121" s="9"/>
      <c r="DIZ121" s="9"/>
      <c r="DJA121" s="9"/>
      <c r="DJB121" s="9"/>
      <c r="DJC121" s="9"/>
      <c r="DJD121" s="9"/>
      <c r="DJE121" s="9"/>
      <c r="DJF121" s="9"/>
      <c r="DJG121" s="9"/>
      <c r="DJH121" s="9"/>
      <c r="DJI121" s="9"/>
      <c r="DJJ121" s="9"/>
      <c r="DJK121" s="9"/>
      <c r="DJL121" s="9"/>
      <c r="DJM121" s="9"/>
      <c r="DJN121" s="9"/>
      <c r="DJO121" s="9"/>
      <c r="DJP121" s="9"/>
      <c r="DJQ121" s="9"/>
      <c r="DJR121" s="9"/>
      <c r="DJS121" s="9"/>
      <c r="DJT121" s="9"/>
      <c r="DJU121" s="9"/>
      <c r="DJV121" s="9"/>
      <c r="DJW121" s="9"/>
      <c r="DJX121" s="9"/>
      <c r="DJY121" s="9"/>
      <c r="DJZ121" s="9"/>
      <c r="DKA121" s="9"/>
      <c r="DKB121" s="9"/>
      <c r="DKC121" s="9"/>
      <c r="DKD121" s="9"/>
      <c r="DKE121" s="9"/>
      <c r="DKF121" s="9"/>
      <c r="DKG121" s="9"/>
      <c r="DKH121" s="9"/>
      <c r="DKI121" s="9"/>
      <c r="DKJ121" s="9"/>
      <c r="DKK121" s="9"/>
      <c r="DKL121" s="9"/>
      <c r="DKM121" s="9"/>
      <c r="DKN121" s="9"/>
      <c r="DKO121" s="9"/>
      <c r="DKP121" s="9"/>
      <c r="DKQ121" s="9"/>
      <c r="DKR121" s="9"/>
      <c r="DKS121" s="9"/>
      <c r="DKT121" s="9"/>
      <c r="DKU121" s="9"/>
      <c r="DKV121" s="9"/>
      <c r="DKW121" s="9"/>
      <c r="DKX121" s="9"/>
      <c r="DKY121" s="9"/>
      <c r="DKZ121" s="9"/>
      <c r="DLA121" s="9"/>
      <c r="DLB121" s="9"/>
      <c r="DLC121" s="9"/>
      <c r="DLD121" s="9"/>
      <c r="DLE121" s="9"/>
      <c r="DLF121" s="9"/>
      <c r="DLG121" s="9"/>
      <c r="DLH121" s="9"/>
      <c r="DLI121" s="9"/>
      <c r="DLJ121" s="9"/>
      <c r="DLK121" s="9"/>
      <c r="DLL121" s="9"/>
      <c r="DLM121" s="9"/>
      <c r="DLN121" s="9"/>
      <c r="DLO121" s="9"/>
      <c r="DLP121" s="9"/>
      <c r="DLQ121" s="9"/>
      <c r="DLR121" s="9"/>
      <c r="DLS121" s="9"/>
      <c r="DLT121" s="9"/>
      <c r="DLU121" s="9"/>
      <c r="DLV121" s="9"/>
      <c r="DLW121" s="9"/>
      <c r="DLX121" s="9"/>
      <c r="DLY121" s="9"/>
      <c r="DLZ121" s="9"/>
      <c r="DMA121" s="9"/>
      <c r="DMB121" s="9"/>
      <c r="DMC121" s="9"/>
      <c r="DMD121" s="9"/>
      <c r="DME121" s="9"/>
      <c r="DMF121" s="9"/>
      <c r="DMG121" s="9"/>
      <c r="DMH121" s="9"/>
      <c r="DMI121" s="9"/>
      <c r="DMJ121" s="9"/>
      <c r="DMK121" s="9"/>
      <c r="DML121" s="9"/>
      <c r="DMM121" s="9"/>
      <c r="DMN121" s="9"/>
      <c r="DMO121" s="9"/>
      <c r="DMP121" s="9"/>
      <c r="DMQ121" s="9"/>
      <c r="DMR121" s="9"/>
      <c r="DMS121" s="9"/>
      <c r="DMT121" s="9"/>
      <c r="DMU121" s="9"/>
      <c r="DMV121" s="9"/>
      <c r="DMW121" s="9"/>
      <c r="DMX121" s="9"/>
      <c r="DMY121" s="9"/>
      <c r="DMZ121" s="9"/>
      <c r="DNA121" s="9"/>
      <c r="DNB121" s="9"/>
      <c r="DNC121" s="9"/>
      <c r="DND121" s="9"/>
      <c r="DNE121" s="9"/>
      <c r="DNF121" s="9"/>
      <c r="DNG121" s="9"/>
      <c r="DNH121" s="9"/>
      <c r="DNI121" s="9"/>
      <c r="DNJ121" s="9"/>
      <c r="DNK121" s="9"/>
      <c r="DNL121" s="9"/>
      <c r="DNM121" s="9"/>
      <c r="DNN121" s="9"/>
      <c r="DNO121" s="9"/>
      <c r="DNP121" s="9"/>
      <c r="DNQ121" s="9"/>
      <c r="DNR121" s="9"/>
      <c r="DNS121" s="9"/>
      <c r="DNT121" s="9"/>
      <c r="DNU121" s="9"/>
      <c r="DNV121" s="9"/>
      <c r="DNW121" s="9"/>
      <c r="DNX121" s="9"/>
      <c r="DNY121" s="9"/>
      <c r="DNZ121" s="9"/>
      <c r="DOA121" s="9"/>
      <c r="DOB121" s="9"/>
      <c r="DOC121" s="9"/>
      <c r="DOD121" s="9"/>
      <c r="DOE121" s="9"/>
      <c r="DOF121" s="9"/>
      <c r="DOG121" s="9"/>
      <c r="DOH121" s="9"/>
      <c r="DOI121" s="9"/>
      <c r="DOJ121" s="9"/>
      <c r="DOK121" s="9"/>
      <c r="DOL121" s="9"/>
      <c r="DOM121" s="9"/>
      <c r="DON121" s="9"/>
      <c r="DOO121" s="9"/>
      <c r="DOP121" s="9"/>
      <c r="DOQ121" s="9"/>
      <c r="DOR121" s="9"/>
      <c r="DOS121" s="9"/>
      <c r="DOT121" s="9"/>
      <c r="DOU121" s="9"/>
      <c r="DOV121" s="9"/>
      <c r="DOW121" s="9"/>
      <c r="DOX121" s="9"/>
      <c r="DOY121" s="9"/>
      <c r="DOZ121" s="9"/>
      <c r="DPA121" s="9"/>
      <c r="DPB121" s="9"/>
      <c r="DPC121" s="9"/>
      <c r="DPD121" s="9"/>
      <c r="DPE121" s="9"/>
      <c r="DPF121" s="9"/>
      <c r="DPG121" s="9"/>
      <c r="DPH121" s="9"/>
      <c r="DPI121" s="9"/>
      <c r="DPJ121" s="9"/>
      <c r="DPK121" s="9"/>
      <c r="DPL121" s="9"/>
      <c r="DPM121" s="9"/>
      <c r="DPN121" s="9"/>
      <c r="DPO121" s="9"/>
      <c r="DPP121" s="9"/>
      <c r="DPQ121" s="9"/>
      <c r="DPR121" s="9"/>
      <c r="DPS121" s="9"/>
      <c r="DPT121" s="9"/>
      <c r="DPU121" s="9"/>
      <c r="DPV121" s="9"/>
      <c r="DPW121" s="9"/>
      <c r="DPX121" s="9"/>
      <c r="DPY121" s="9"/>
      <c r="DPZ121" s="9"/>
      <c r="DQA121" s="9"/>
      <c r="DQB121" s="9"/>
      <c r="DQC121" s="9"/>
      <c r="DQD121" s="9"/>
      <c r="DQE121" s="9"/>
      <c r="DQF121" s="9"/>
      <c r="DQG121" s="9"/>
      <c r="DQH121" s="9"/>
      <c r="DQI121" s="9"/>
      <c r="DQJ121" s="9"/>
      <c r="DQK121" s="9"/>
      <c r="DQL121" s="9"/>
      <c r="DQM121" s="9"/>
      <c r="DQN121" s="9"/>
      <c r="DQO121" s="9"/>
      <c r="DQP121" s="9"/>
      <c r="DQQ121" s="9"/>
      <c r="DQR121" s="9"/>
      <c r="DQS121" s="9"/>
      <c r="DQT121" s="9"/>
      <c r="DQU121" s="9"/>
      <c r="DQV121" s="9"/>
      <c r="DQW121" s="9"/>
      <c r="DQX121" s="9"/>
      <c r="DQY121" s="9"/>
      <c r="DQZ121" s="9"/>
      <c r="DRA121" s="9"/>
      <c r="DRB121" s="9"/>
      <c r="DRC121" s="9"/>
      <c r="DRD121" s="9"/>
      <c r="DRE121" s="9"/>
      <c r="DRF121" s="9"/>
      <c r="DRG121" s="9"/>
      <c r="DRH121" s="9"/>
      <c r="DRI121" s="9"/>
      <c r="DRJ121" s="9"/>
      <c r="DRK121" s="9"/>
      <c r="DRL121" s="9"/>
      <c r="DRM121" s="9"/>
      <c r="DRN121" s="9"/>
      <c r="DRO121" s="9"/>
      <c r="DRP121" s="9"/>
      <c r="DRQ121" s="9"/>
      <c r="DRR121" s="9"/>
      <c r="DRS121" s="9"/>
      <c r="DRT121" s="9"/>
      <c r="DRU121" s="9"/>
      <c r="DRV121" s="9"/>
      <c r="DRW121" s="9"/>
      <c r="DRX121" s="9"/>
      <c r="DRY121" s="9"/>
      <c r="DRZ121" s="9"/>
      <c r="DSA121" s="9"/>
      <c r="DSB121" s="9"/>
      <c r="DSC121" s="9"/>
      <c r="DSD121" s="9"/>
      <c r="DSE121" s="9"/>
      <c r="DSF121" s="9"/>
      <c r="DSG121" s="9"/>
      <c r="DSH121" s="9"/>
      <c r="DSI121" s="9"/>
      <c r="DSJ121" s="9"/>
      <c r="DSK121" s="9"/>
      <c r="DSL121" s="9"/>
      <c r="DSM121" s="9"/>
      <c r="DSN121" s="9"/>
      <c r="DSO121" s="9"/>
      <c r="DSP121" s="9"/>
      <c r="DSQ121" s="9"/>
      <c r="DSR121" s="9"/>
      <c r="DSS121" s="9"/>
      <c r="DST121" s="9"/>
      <c r="DSU121" s="9"/>
      <c r="DSV121" s="9"/>
      <c r="DSW121" s="9"/>
      <c r="DSX121" s="9"/>
      <c r="DSY121" s="9"/>
      <c r="DSZ121" s="9"/>
      <c r="DTA121" s="9"/>
      <c r="DTB121" s="9"/>
      <c r="DTC121" s="9"/>
      <c r="DTD121" s="9"/>
      <c r="DTE121" s="9"/>
      <c r="DTF121" s="9"/>
      <c r="DTG121" s="9"/>
      <c r="DTH121" s="9"/>
      <c r="DTI121" s="9"/>
      <c r="DTJ121" s="9"/>
      <c r="DTK121" s="9"/>
      <c r="DTL121" s="9"/>
      <c r="DTM121" s="9"/>
      <c r="DTN121" s="9"/>
      <c r="DTO121" s="9"/>
      <c r="DTP121" s="9"/>
      <c r="DTQ121" s="9"/>
      <c r="DTR121" s="9"/>
      <c r="DTS121" s="9"/>
      <c r="DTT121" s="9"/>
      <c r="DTU121" s="9"/>
      <c r="DTV121" s="9"/>
      <c r="DTW121" s="9"/>
      <c r="DTX121" s="9"/>
      <c r="DTY121" s="9"/>
      <c r="DTZ121" s="9"/>
      <c r="DUA121" s="9"/>
      <c r="DUB121" s="9"/>
      <c r="DUC121" s="9"/>
      <c r="DUD121" s="9"/>
      <c r="DUE121" s="9"/>
      <c r="DUF121" s="9"/>
      <c r="DUG121" s="9"/>
      <c r="DUH121" s="9"/>
      <c r="DUI121" s="9"/>
      <c r="DUJ121" s="9"/>
      <c r="DUK121" s="9"/>
      <c r="DUL121" s="9"/>
      <c r="DUM121" s="9"/>
      <c r="DUN121" s="9"/>
      <c r="DUO121" s="9"/>
      <c r="DUP121" s="9"/>
      <c r="DUQ121" s="9"/>
      <c r="DUR121" s="9"/>
      <c r="DUS121" s="9"/>
      <c r="DUT121" s="9"/>
      <c r="DUU121" s="9"/>
      <c r="DUV121" s="9"/>
      <c r="DUW121" s="9"/>
      <c r="DUX121" s="9"/>
      <c r="DUY121" s="9"/>
      <c r="DUZ121" s="9"/>
      <c r="DVA121" s="9"/>
      <c r="DVB121" s="9"/>
      <c r="DVC121" s="9"/>
      <c r="DVD121" s="9"/>
      <c r="DVE121" s="9"/>
      <c r="DVF121" s="9"/>
      <c r="DVG121" s="9"/>
      <c r="DVH121" s="9"/>
      <c r="DVI121" s="9"/>
      <c r="DVJ121" s="9"/>
      <c r="DVK121" s="9"/>
      <c r="DVL121" s="9"/>
      <c r="DVM121" s="9"/>
      <c r="DVN121" s="9"/>
      <c r="DVO121" s="9"/>
      <c r="DVP121" s="9"/>
      <c r="DVQ121" s="9"/>
      <c r="DVR121" s="9"/>
      <c r="DVS121" s="9"/>
      <c r="DVT121" s="9"/>
      <c r="DVU121" s="9"/>
      <c r="DVV121" s="9"/>
      <c r="DVW121" s="9"/>
      <c r="DVX121" s="9"/>
      <c r="DVY121" s="9"/>
      <c r="DVZ121" s="9"/>
      <c r="DWA121" s="9"/>
      <c r="DWB121" s="9"/>
      <c r="DWC121" s="9"/>
      <c r="DWD121" s="9"/>
      <c r="DWE121" s="9"/>
      <c r="DWF121" s="9"/>
      <c r="DWG121" s="9"/>
      <c r="DWH121" s="9"/>
      <c r="DWI121" s="9"/>
      <c r="DWJ121" s="9"/>
      <c r="DWK121" s="9"/>
      <c r="DWL121" s="9"/>
      <c r="DWM121" s="9"/>
      <c r="DWN121" s="9"/>
      <c r="DWO121" s="9"/>
      <c r="DWP121" s="9"/>
      <c r="DWQ121" s="9"/>
      <c r="DWR121" s="9"/>
      <c r="DWS121" s="9"/>
      <c r="DWT121" s="9"/>
      <c r="DWU121" s="9"/>
      <c r="DWV121" s="9"/>
      <c r="DWW121" s="9"/>
      <c r="DWX121" s="9"/>
      <c r="DWY121" s="9"/>
      <c r="DWZ121" s="9"/>
      <c r="DXA121" s="9"/>
      <c r="DXB121" s="9"/>
      <c r="DXC121" s="9"/>
      <c r="DXD121" s="9"/>
      <c r="DXE121" s="9"/>
      <c r="DXF121" s="9"/>
      <c r="DXG121" s="9"/>
      <c r="DXH121" s="9"/>
      <c r="DXI121" s="9"/>
      <c r="DXJ121" s="9"/>
      <c r="DXK121" s="9"/>
      <c r="DXL121" s="9"/>
      <c r="DXM121" s="9"/>
      <c r="DXN121" s="9"/>
      <c r="DXO121" s="9"/>
      <c r="DXP121" s="9"/>
      <c r="DXQ121" s="9"/>
      <c r="DXR121" s="9"/>
      <c r="DXS121" s="9"/>
      <c r="DXT121" s="9"/>
      <c r="DXU121" s="9"/>
      <c r="DXV121" s="9"/>
      <c r="DXW121" s="9"/>
      <c r="DXX121" s="9"/>
      <c r="DXY121" s="9"/>
      <c r="DXZ121" s="9"/>
      <c r="DYA121" s="9"/>
      <c r="DYB121" s="9"/>
      <c r="DYC121" s="9"/>
      <c r="DYD121" s="9"/>
      <c r="DYE121" s="9"/>
      <c r="DYF121" s="9"/>
      <c r="DYG121" s="9"/>
      <c r="DYH121" s="9"/>
      <c r="DYI121" s="9"/>
      <c r="DYJ121" s="9"/>
      <c r="DYK121" s="9"/>
      <c r="DYL121" s="9"/>
      <c r="DYM121" s="9"/>
      <c r="DYN121" s="9"/>
      <c r="DYO121" s="9"/>
      <c r="DYP121" s="9"/>
      <c r="DYQ121" s="9"/>
      <c r="DYR121" s="9"/>
      <c r="DYS121" s="9"/>
      <c r="DYT121" s="9"/>
      <c r="DYU121" s="9"/>
      <c r="DYV121" s="9"/>
      <c r="DYW121" s="9"/>
      <c r="DYX121" s="9"/>
      <c r="DYY121" s="9"/>
      <c r="DYZ121" s="9"/>
      <c r="DZA121" s="9"/>
      <c r="DZB121" s="9"/>
      <c r="DZC121" s="9"/>
      <c r="DZD121" s="9"/>
      <c r="DZE121" s="9"/>
      <c r="DZF121" s="9"/>
      <c r="DZG121" s="9"/>
      <c r="DZH121" s="9"/>
      <c r="DZI121" s="9"/>
      <c r="DZJ121" s="9"/>
      <c r="DZK121" s="9"/>
      <c r="DZL121" s="9"/>
      <c r="DZM121" s="9"/>
      <c r="DZN121" s="9"/>
      <c r="DZO121" s="9"/>
      <c r="DZP121" s="9"/>
      <c r="DZQ121" s="9"/>
      <c r="DZR121" s="9"/>
      <c r="DZS121" s="9"/>
      <c r="DZT121" s="9"/>
      <c r="DZU121" s="9"/>
      <c r="DZV121" s="9"/>
      <c r="DZW121" s="9"/>
      <c r="DZX121" s="9"/>
      <c r="DZY121" s="9"/>
      <c r="DZZ121" s="9"/>
      <c r="EAA121" s="9"/>
      <c r="EAB121" s="9"/>
      <c r="EAC121" s="9"/>
      <c r="EAD121" s="9"/>
      <c r="EAE121" s="9"/>
      <c r="EAF121" s="9"/>
      <c r="EAG121" s="9"/>
      <c r="EAH121" s="9"/>
      <c r="EAI121" s="9"/>
      <c r="EAJ121" s="9"/>
      <c r="EAK121" s="9"/>
      <c r="EAL121" s="9"/>
      <c r="EAM121" s="9"/>
      <c r="EAN121" s="9"/>
      <c r="EAO121" s="9"/>
      <c r="EAP121" s="9"/>
      <c r="EAQ121" s="9"/>
      <c r="EAR121" s="9"/>
      <c r="EAS121" s="9"/>
      <c r="EAT121" s="9"/>
      <c r="EAU121" s="9"/>
      <c r="EAV121" s="9"/>
      <c r="EAW121" s="9"/>
      <c r="EAX121" s="9"/>
      <c r="EAY121" s="9"/>
      <c r="EAZ121" s="9"/>
      <c r="EBA121" s="9"/>
      <c r="EBB121" s="9"/>
      <c r="EBC121" s="9"/>
      <c r="EBD121" s="9"/>
      <c r="EBE121" s="9"/>
      <c r="EBF121" s="9"/>
      <c r="EBG121" s="9"/>
      <c r="EBH121" s="9"/>
      <c r="EBI121" s="9"/>
      <c r="EBJ121" s="9"/>
      <c r="EBK121" s="9"/>
      <c r="EBL121" s="9"/>
      <c r="EBM121" s="9"/>
      <c r="EBN121" s="9"/>
      <c r="EBO121" s="9"/>
      <c r="EBP121" s="9"/>
      <c r="EBQ121" s="9"/>
      <c r="EBR121" s="9"/>
      <c r="EBS121" s="9"/>
      <c r="EBT121" s="9"/>
      <c r="EBU121" s="9"/>
      <c r="EBV121" s="9"/>
      <c r="EBW121" s="9"/>
      <c r="EBX121" s="9"/>
      <c r="EBY121" s="9"/>
      <c r="EBZ121" s="9"/>
      <c r="ECA121" s="9"/>
      <c r="ECB121" s="9"/>
      <c r="ECC121" s="9"/>
      <c r="ECD121" s="9"/>
      <c r="ECE121" s="9"/>
      <c r="ECF121" s="9"/>
      <c r="ECG121" s="9"/>
      <c r="ECH121" s="9"/>
      <c r="ECI121" s="9"/>
      <c r="ECJ121" s="9"/>
      <c r="ECK121" s="9"/>
      <c r="ECL121" s="9"/>
      <c r="ECM121" s="9"/>
      <c r="ECN121" s="9"/>
      <c r="ECO121" s="9"/>
      <c r="ECP121" s="9"/>
      <c r="ECQ121" s="9"/>
      <c r="ECR121" s="9"/>
      <c r="ECS121" s="9"/>
      <c r="ECT121" s="9"/>
      <c r="ECU121" s="9"/>
      <c r="ECV121" s="9"/>
      <c r="ECW121" s="9"/>
      <c r="ECX121" s="9"/>
      <c r="ECY121" s="9"/>
      <c r="ECZ121" s="9"/>
      <c r="EDA121" s="9"/>
      <c r="EDB121" s="9"/>
      <c r="EDC121" s="9"/>
      <c r="EDD121" s="9"/>
      <c r="EDE121" s="9"/>
      <c r="EDF121" s="9"/>
      <c r="EDG121" s="9"/>
      <c r="EDH121" s="9"/>
      <c r="EDI121" s="9"/>
      <c r="EDJ121" s="9"/>
      <c r="EDK121" s="9"/>
      <c r="EDL121" s="9"/>
      <c r="EDM121" s="9"/>
      <c r="EDN121" s="9"/>
      <c r="EDO121" s="9"/>
      <c r="EDP121" s="9"/>
      <c r="EDQ121" s="9"/>
      <c r="EDR121" s="9"/>
      <c r="EDS121" s="9"/>
      <c r="EDT121" s="9"/>
      <c r="EDU121" s="9"/>
      <c r="EDV121" s="9"/>
      <c r="EDW121" s="9"/>
      <c r="EDX121" s="9"/>
      <c r="EDY121" s="9"/>
      <c r="EDZ121" s="9"/>
      <c r="EEA121" s="9"/>
      <c r="EEB121" s="9"/>
      <c r="EEC121" s="9"/>
      <c r="EED121" s="9"/>
      <c r="EEE121" s="9"/>
      <c r="EEF121" s="9"/>
      <c r="EEG121" s="9"/>
      <c r="EEH121" s="9"/>
      <c r="EEI121" s="9"/>
      <c r="EEJ121" s="9"/>
      <c r="EEK121" s="9"/>
      <c r="EEL121" s="9"/>
      <c r="EEM121" s="9"/>
      <c r="EEN121" s="9"/>
      <c r="EEO121" s="9"/>
      <c r="EEP121" s="9"/>
      <c r="EEQ121" s="9"/>
      <c r="EER121" s="9"/>
      <c r="EES121" s="9"/>
      <c r="EET121" s="9"/>
      <c r="EEU121" s="9"/>
      <c r="EEV121" s="9"/>
      <c r="EEW121" s="9"/>
      <c r="EEX121" s="9"/>
      <c r="EEY121" s="9"/>
      <c r="EEZ121" s="9"/>
      <c r="EFA121" s="9"/>
      <c r="EFB121" s="9"/>
      <c r="EFC121" s="9"/>
      <c r="EFD121" s="9"/>
      <c r="EFE121" s="9"/>
      <c r="EFF121" s="9"/>
      <c r="EFG121" s="9"/>
      <c r="EFH121" s="9"/>
      <c r="EFI121" s="9"/>
      <c r="EFJ121" s="9"/>
      <c r="EFK121" s="9"/>
      <c r="EFL121" s="9"/>
      <c r="EFM121" s="9"/>
      <c r="EFN121" s="9"/>
      <c r="EFO121" s="9"/>
      <c r="EFP121" s="9"/>
      <c r="EFQ121" s="9"/>
      <c r="EFR121" s="9"/>
      <c r="EFS121" s="9"/>
      <c r="EFT121" s="9"/>
      <c r="EFU121" s="9"/>
      <c r="EFV121" s="9"/>
      <c r="EFW121" s="9"/>
      <c r="EFX121" s="9"/>
      <c r="EFY121" s="9"/>
      <c r="EFZ121" s="9"/>
      <c r="EGA121" s="9"/>
      <c r="EGB121" s="9"/>
      <c r="EGC121" s="9"/>
      <c r="EGD121" s="9"/>
      <c r="EGE121" s="9"/>
      <c r="EGF121" s="9"/>
      <c r="EGG121" s="9"/>
      <c r="EGH121" s="9"/>
      <c r="EGI121" s="9"/>
      <c r="EGJ121" s="9"/>
      <c r="EGK121" s="9"/>
      <c r="EGL121" s="9"/>
      <c r="EGM121" s="9"/>
      <c r="EGN121" s="9"/>
      <c r="EGO121" s="9"/>
      <c r="EGP121" s="9"/>
      <c r="EGQ121" s="9"/>
      <c r="EGR121" s="9"/>
      <c r="EGS121" s="9"/>
      <c r="EGT121" s="9"/>
      <c r="EGU121" s="9"/>
      <c r="EGV121" s="9"/>
      <c r="EGW121" s="9"/>
      <c r="EGX121" s="9"/>
      <c r="EGY121" s="9"/>
      <c r="EGZ121" s="9"/>
      <c r="EHA121" s="9"/>
      <c r="EHB121" s="9"/>
      <c r="EHC121" s="9"/>
      <c r="EHD121" s="9"/>
      <c r="EHE121" s="9"/>
      <c r="EHF121" s="9"/>
      <c r="EHG121" s="9"/>
      <c r="EHH121" s="9"/>
      <c r="EHI121" s="9"/>
      <c r="EHJ121" s="9"/>
      <c r="EHK121" s="9"/>
      <c r="EHL121" s="9"/>
      <c r="EHM121" s="9"/>
      <c r="EHN121" s="9"/>
      <c r="EHO121" s="9"/>
      <c r="EHP121" s="9"/>
      <c r="EHQ121" s="9"/>
      <c r="EHR121" s="9"/>
      <c r="EHS121" s="9"/>
      <c r="EHT121" s="9"/>
      <c r="EHU121" s="9"/>
      <c r="EHV121" s="9"/>
      <c r="EHW121" s="9"/>
      <c r="EHX121" s="9"/>
      <c r="EHY121" s="9"/>
      <c r="EHZ121" s="9"/>
      <c r="EIA121" s="9"/>
      <c r="EIB121" s="9"/>
      <c r="EIC121" s="9"/>
      <c r="EID121" s="9"/>
      <c r="EIE121" s="9"/>
      <c r="EIF121" s="9"/>
      <c r="EIG121" s="9"/>
      <c r="EIH121" s="9"/>
      <c r="EII121" s="9"/>
      <c r="EIJ121" s="9"/>
      <c r="EIK121" s="9"/>
      <c r="EIL121" s="9"/>
      <c r="EIM121" s="9"/>
      <c r="EIN121" s="9"/>
      <c r="EIO121" s="9"/>
      <c r="EIP121" s="9"/>
      <c r="EIQ121" s="9"/>
      <c r="EIR121" s="9"/>
      <c r="EIS121" s="9"/>
      <c r="EIT121" s="9"/>
      <c r="EIU121" s="9"/>
      <c r="EIV121" s="9"/>
      <c r="EIW121" s="9"/>
      <c r="EIX121" s="9"/>
      <c r="EIY121" s="9"/>
      <c r="EIZ121" s="9"/>
      <c r="EJA121" s="9"/>
      <c r="EJB121" s="9"/>
      <c r="EJC121" s="9"/>
      <c r="EJD121" s="9"/>
      <c r="EJE121" s="9"/>
      <c r="EJF121" s="9"/>
      <c r="EJG121" s="9"/>
      <c r="EJH121" s="9"/>
      <c r="EJI121" s="9"/>
      <c r="EJJ121" s="9"/>
      <c r="EJK121" s="9"/>
      <c r="EJL121" s="9"/>
      <c r="EJM121" s="9"/>
      <c r="EJN121" s="9"/>
      <c r="EJO121" s="9"/>
      <c r="EJP121" s="9"/>
      <c r="EJQ121" s="9"/>
      <c r="EJR121" s="9"/>
      <c r="EJS121" s="9"/>
      <c r="EJT121" s="9"/>
      <c r="EJU121" s="9"/>
      <c r="EJV121" s="9"/>
      <c r="EJW121" s="9"/>
      <c r="EJX121" s="9"/>
      <c r="EJY121" s="9"/>
      <c r="EJZ121" s="9"/>
      <c r="EKA121" s="9"/>
      <c r="EKB121" s="9"/>
      <c r="EKC121" s="9"/>
      <c r="EKD121" s="9"/>
      <c r="EKE121" s="9"/>
      <c r="EKF121" s="9"/>
      <c r="EKG121" s="9"/>
      <c r="EKH121" s="9"/>
      <c r="EKI121" s="9"/>
      <c r="EKJ121" s="9"/>
      <c r="EKK121" s="9"/>
      <c r="EKL121" s="9"/>
      <c r="EKM121" s="9"/>
      <c r="EKN121" s="9"/>
      <c r="EKO121" s="9"/>
      <c r="EKP121" s="9"/>
      <c r="EKQ121" s="9"/>
      <c r="EKR121" s="9"/>
      <c r="EKS121" s="9"/>
      <c r="EKT121" s="9"/>
      <c r="EKU121" s="9"/>
      <c r="EKV121" s="9"/>
      <c r="EKW121" s="9"/>
      <c r="EKX121" s="9"/>
      <c r="EKY121" s="9"/>
      <c r="EKZ121" s="9"/>
      <c r="ELA121" s="9"/>
      <c r="ELB121" s="9"/>
      <c r="ELC121" s="9"/>
      <c r="ELD121" s="9"/>
      <c r="ELE121" s="9"/>
      <c r="ELF121" s="9"/>
      <c r="ELG121" s="9"/>
      <c r="ELH121" s="9"/>
      <c r="ELI121" s="9"/>
      <c r="ELJ121" s="9"/>
      <c r="ELK121" s="9"/>
      <c r="ELL121" s="9"/>
      <c r="ELM121" s="9"/>
      <c r="ELN121" s="9"/>
      <c r="ELO121" s="9"/>
      <c r="ELP121" s="9"/>
      <c r="ELQ121" s="9"/>
      <c r="ELR121" s="9"/>
      <c r="ELS121" s="9"/>
      <c r="ELT121" s="9"/>
      <c r="ELU121" s="9"/>
      <c r="ELV121" s="9"/>
      <c r="ELW121" s="9"/>
      <c r="ELX121" s="9"/>
      <c r="ELY121" s="9"/>
      <c r="ELZ121" s="9"/>
      <c r="EMA121" s="9"/>
      <c r="EMB121" s="9"/>
      <c r="EMC121" s="9"/>
      <c r="EMD121" s="9"/>
      <c r="EME121" s="9"/>
      <c r="EMF121" s="9"/>
      <c r="EMG121" s="9"/>
      <c r="EMH121" s="9"/>
      <c r="EMI121" s="9"/>
      <c r="EMJ121" s="9"/>
      <c r="EMK121" s="9"/>
      <c r="EML121" s="9"/>
      <c r="EMM121" s="9"/>
      <c r="EMN121" s="9"/>
      <c r="EMO121" s="9"/>
      <c r="EMP121" s="9"/>
      <c r="EMQ121" s="9"/>
      <c r="EMR121" s="9"/>
      <c r="EMS121" s="9"/>
      <c r="EMT121" s="9"/>
      <c r="EMU121" s="9"/>
      <c r="EMV121" s="9"/>
      <c r="EMW121" s="9"/>
      <c r="EMX121" s="9"/>
      <c r="EMY121" s="9"/>
      <c r="EMZ121" s="9"/>
      <c r="ENA121" s="9"/>
      <c r="ENB121" s="9"/>
      <c r="ENC121" s="9"/>
      <c r="END121" s="9"/>
      <c r="ENE121" s="9"/>
      <c r="ENF121" s="9"/>
      <c r="ENG121" s="9"/>
      <c r="ENH121" s="9"/>
      <c r="ENI121" s="9"/>
      <c r="ENJ121" s="9"/>
      <c r="ENK121" s="9"/>
      <c r="ENL121" s="9"/>
      <c r="ENM121" s="9"/>
      <c r="ENN121" s="9"/>
      <c r="ENO121" s="9"/>
      <c r="ENP121" s="9"/>
      <c r="ENQ121" s="9"/>
      <c r="ENR121" s="9"/>
      <c r="ENS121" s="9"/>
      <c r="ENT121" s="9"/>
      <c r="ENU121" s="9"/>
      <c r="ENV121" s="9"/>
      <c r="ENW121" s="9"/>
      <c r="ENX121" s="9"/>
      <c r="ENY121" s="9"/>
      <c r="ENZ121" s="9"/>
      <c r="EOA121" s="9"/>
      <c r="EOB121" s="9"/>
      <c r="EOC121" s="9"/>
      <c r="EOD121" s="9"/>
      <c r="EOE121" s="9"/>
      <c r="EOF121" s="9"/>
      <c r="EOG121" s="9"/>
      <c r="EOH121" s="9"/>
      <c r="EOI121" s="9"/>
      <c r="EOJ121" s="9"/>
      <c r="EOK121" s="9"/>
      <c r="EOL121" s="9"/>
      <c r="EOM121" s="9"/>
      <c r="EON121" s="9"/>
      <c r="EOO121" s="9"/>
      <c r="EOP121" s="9"/>
      <c r="EOQ121" s="9"/>
      <c r="EOR121" s="9"/>
      <c r="EOS121" s="9"/>
      <c r="EOT121" s="9"/>
      <c r="EOU121" s="9"/>
      <c r="EOV121" s="9"/>
      <c r="EOW121" s="9"/>
      <c r="EOX121" s="9"/>
      <c r="EOY121" s="9"/>
      <c r="EOZ121" s="9"/>
      <c r="EPA121" s="9"/>
      <c r="EPB121" s="9"/>
      <c r="EPC121" s="9"/>
      <c r="EPD121" s="9"/>
      <c r="EPE121" s="9"/>
      <c r="EPF121" s="9"/>
      <c r="EPG121" s="9"/>
      <c r="EPH121" s="9"/>
      <c r="EPI121" s="9"/>
      <c r="EPJ121" s="9"/>
      <c r="EPK121" s="9"/>
      <c r="EPL121" s="9"/>
      <c r="EPM121" s="9"/>
      <c r="EPN121" s="9"/>
      <c r="EPO121" s="9"/>
      <c r="EPP121" s="9"/>
      <c r="EPQ121" s="9"/>
      <c r="EPR121" s="9"/>
      <c r="EPS121" s="9"/>
      <c r="EPT121" s="9"/>
      <c r="EPU121" s="9"/>
      <c r="EPV121" s="9"/>
      <c r="EPW121" s="9"/>
      <c r="EPX121" s="9"/>
      <c r="EPY121" s="9"/>
      <c r="EPZ121" s="9"/>
      <c r="EQA121" s="9"/>
      <c r="EQB121" s="9"/>
      <c r="EQC121" s="9"/>
      <c r="EQD121" s="9"/>
      <c r="EQE121" s="9"/>
      <c r="EQF121" s="9"/>
      <c r="EQG121" s="9"/>
      <c r="EQH121" s="9"/>
      <c r="EQI121" s="9"/>
      <c r="EQJ121" s="9"/>
      <c r="EQK121" s="9"/>
      <c r="EQL121" s="9"/>
      <c r="EQM121" s="9"/>
      <c r="EQN121" s="9"/>
      <c r="EQO121" s="9"/>
      <c r="EQP121" s="9"/>
      <c r="EQQ121" s="9"/>
      <c r="EQR121" s="9"/>
      <c r="EQS121" s="9"/>
      <c r="EQT121" s="9"/>
      <c r="EQU121" s="9"/>
      <c r="EQV121" s="9"/>
      <c r="EQW121" s="9"/>
      <c r="EQX121" s="9"/>
      <c r="EQY121" s="9"/>
      <c r="EQZ121" s="9"/>
      <c r="ERA121" s="9"/>
      <c r="ERB121" s="9"/>
      <c r="ERC121" s="9"/>
      <c r="ERD121" s="9"/>
      <c r="ERE121" s="9"/>
      <c r="ERF121" s="9"/>
      <c r="ERG121" s="9"/>
      <c r="ERH121" s="9"/>
      <c r="ERI121" s="9"/>
      <c r="ERJ121" s="9"/>
      <c r="ERK121" s="9"/>
      <c r="ERL121" s="9"/>
      <c r="ERM121" s="9"/>
      <c r="ERN121" s="9"/>
      <c r="ERO121" s="9"/>
      <c r="ERP121" s="9"/>
      <c r="ERQ121" s="9"/>
      <c r="ERR121" s="9"/>
      <c r="ERS121" s="9"/>
      <c r="ERT121" s="9"/>
      <c r="ERU121" s="9"/>
      <c r="ERV121" s="9"/>
      <c r="ERW121" s="9"/>
      <c r="ERX121" s="9"/>
      <c r="ERY121" s="9"/>
      <c r="ERZ121" s="9"/>
      <c r="ESA121" s="9"/>
      <c r="ESB121" s="9"/>
      <c r="ESC121" s="9"/>
      <c r="ESD121" s="9"/>
      <c r="ESE121" s="9"/>
      <c r="ESF121" s="9"/>
      <c r="ESG121" s="9"/>
      <c r="ESH121" s="9"/>
      <c r="ESI121" s="9"/>
      <c r="ESJ121" s="9"/>
      <c r="ESK121" s="9"/>
      <c r="ESL121" s="9"/>
      <c r="ESM121" s="9"/>
      <c r="ESN121" s="9"/>
      <c r="ESO121" s="9"/>
      <c r="ESP121" s="9"/>
      <c r="ESQ121" s="9"/>
      <c r="ESR121" s="9"/>
      <c r="ESS121" s="9"/>
      <c r="EST121" s="9"/>
      <c r="ESU121" s="9"/>
      <c r="ESV121" s="9"/>
      <c r="ESW121" s="9"/>
      <c r="ESX121" s="9"/>
      <c r="ESY121" s="9"/>
      <c r="ESZ121" s="9"/>
      <c r="ETA121" s="9"/>
      <c r="ETB121" s="9"/>
      <c r="ETC121" s="9"/>
      <c r="ETD121" s="9"/>
      <c r="ETE121" s="9"/>
      <c r="ETF121" s="9"/>
      <c r="ETG121" s="9"/>
      <c r="ETH121" s="9"/>
      <c r="ETI121" s="9"/>
      <c r="ETJ121" s="9"/>
      <c r="ETK121" s="9"/>
      <c r="ETL121" s="9"/>
      <c r="ETM121" s="9"/>
      <c r="ETN121" s="9"/>
      <c r="ETO121" s="9"/>
      <c r="ETP121" s="9"/>
      <c r="ETQ121" s="9"/>
      <c r="ETR121" s="9"/>
      <c r="ETS121" s="9"/>
      <c r="ETT121" s="9"/>
      <c r="ETU121" s="9"/>
      <c r="ETV121" s="9"/>
      <c r="ETW121" s="9"/>
      <c r="ETX121" s="9"/>
      <c r="ETY121" s="9"/>
      <c r="ETZ121" s="9"/>
      <c r="EUA121" s="9"/>
      <c r="EUB121" s="9"/>
      <c r="EUC121" s="9"/>
      <c r="EUD121" s="9"/>
      <c r="EUE121" s="9"/>
      <c r="EUF121" s="9"/>
      <c r="EUG121" s="9"/>
      <c r="EUH121" s="9"/>
      <c r="EUI121" s="9"/>
      <c r="EUJ121" s="9"/>
      <c r="EUK121" s="9"/>
      <c r="EUL121" s="9"/>
      <c r="EUM121" s="9"/>
      <c r="EUN121" s="9"/>
      <c r="EUO121" s="9"/>
      <c r="EUP121" s="9"/>
      <c r="EUQ121" s="9"/>
      <c r="EUR121" s="9"/>
      <c r="EUS121" s="9"/>
      <c r="EUT121" s="9"/>
      <c r="EUU121" s="9"/>
      <c r="EUV121" s="9"/>
      <c r="EUW121" s="9"/>
      <c r="EUX121" s="9"/>
      <c r="EUY121" s="9"/>
      <c r="EUZ121" s="9"/>
      <c r="EVA121" s="9"/>
      <c r="EVB121" s="9"/>
      <c r="EVC121" s="9"/>
      <c r="EVD121" s="9"/>
      <c r="EVE121" s="9"/>
      <c r="EVF121" s="9"/>
      <c r="EVG121" s="9"/>
      <c r="EVH121" s="9"/>
      <c r="EVI121" s="9"/>
      <c r="EVJ121" s="9"/>
      <c r="EVK121" s="9"/>
      <c r="EVL121" s="9"/>
      <c r="EVM121" s="9"/>
      <c r="EVN121" s="9"/>
      <c r="EVO121" s="9"/>
      <c r="EVP121" s="9"/>
      <c r="EVQ121" s="9"/>
      <c r="EVR121" s="9"/>
      <c r="EVS121" s="9"/>
      <c r="EVT121" s="9"/>
      <c r="EVU121" s="9"/>
      <c r="EVV121" s="9"/>
      <c r="EVW121" s="9"/>
      <c r="EVX121" s="9"/>
      <c r="EVY121" s="9"/>
      <c r="EVZ121" s="9"/>
      <c r="EWA121" s="9"/>
      <c r="EWB121" s="9"/>
      <c r="EWC121" s="9"/>
      <c r="EWD121" s="9"/>
      <c r="EWE121" s="9"/>
      <c r="EWF121" s="9"/>
      <c r="EWG121" s="9"/>
      <c r="EWH121" s="9"/>
      <c r="EWI121" s="9"/>
      <c r="EWJ121" s="9"/>
      <c r="EWK121" s="9"/>
      <c r="EWL121" s="9"/>
      <c r="EWM121" s="9"/>
      <c r="EWN121" s="9"/>
      <c r="EWO121" s="9"/>
      <c r="EWP121" s="9"/>
      <c r="EWQ121" s="9"/>
      <c r="EWR121" s="9"/>
      <c r="EWS121" s="9"/>
      <c r="EWT121" s="9"/>
      <c r="EWU121" s="9"/>
      <c r="EWV121" s="9"/>
      <c r="EWW121" s="9"/>
      <c r="EWX121" s="9"/>
      <c r="EWY121" s="9"/>
      <c r="EWZ121" s="9"/>
      <c r="EXA121" s="9"/>
      <c r="EXB121" s="9"/>
      <c r="EXC121" s="9"/>
      <c r="EXD121" s="9"/>
      <c r="EXE121" s="9"/>
      <c r="EXF121" s="9"/>
      <c r="EXG121" s="9"/>
      <c r="EXH121" s="9"/>
      <c r="EXI121" s="9"/>
      <c r="EXJ121" s="9"/>
      <c r="EXK121" s="9"/>
      <c r="EXL121" s="9"/>
      <c r="EXM121" s="9"/>
      <c r="EXN121" s="9"/>
      <c r="EXO121" s="9"/>
      <c r="EXP121" s="9"/>
      <c r="EXQ121" s="9"/>
      <c r="EXR121" s="9"/>
      <c r="EXS121" s="9"/>
      <c r="EXT121" s="9"/>
      <c r="EXU121" s="9"/>
      <c r="EXV121" s="9"/>
      <c r="EXW121" s="9"/>
      <c r="EXX121" s="9"/>
      <c r="EXY121" s="9"/>
      <c r="EXZ121" s="9"/>
      <c r="EYA121" s="9"/>
      <c r="EYB121" s="9"/>
      <c r="EYC121" s="9"/>
      <c r="EYD121" s="9"/>
      <c r="EYE121" s="9"/>
      <c r="EYF121" s="9"/>
      <c r="EYG121" s="9"/>
      <c r="EYH121" s="9"/>
      <c r="EYI121" s="9"/>
      <c r="EYJ121" s="9"/>
      <c r="EYK121" s="9"/>
      <c r="EYL121" s="9"/>
      <c r="EYM121" s="9"/>
      <c r="EYN121" s="9"/>
      <c r="EYO121" s="9"/>
      <c r="EYP121" s="9"/>
      <c r="EYQ121" s="9"/>
      <c r="EYR121" s="9"/>
      <c r="EYS121" s="9"/>
      <c r="EYT121" s="9"/>
      <c r="EYU121" s="9"/>
      <c r="EYV121" s="9"/>
      <c r="EYW121" s="9"/>
      <c r="EYX121" s="9"/>
      <c r="EYY121" s="9"/>
      <c r="EYZ121" s="9"/>
      <c r="EZA121" s="9"/>
      <c r="EZB121" s="9"/>
      <c r="EZC121" s="9"/>
      <c r="EZD121" s="9"/>
      <c r="EZE121" s="9"/>
      <c r="EZF121" s="9"/>
      <c r="EZG121" s="9"/>
      <c r="EZH121" s="9"/>
      <c r="EZI121" s="9"/>
      <c r="EZJ121" s="9"/>
      <c r="EZK121" s="9"/>
      <c r="EZL121" s="9"/>
      <c r="EZM121" s="9"/>
      <c r="EZN121" s="9"/>
      <c r="EZO121" s="9"/>
      <c r="EZP121" s="9"/>
      <c r="EZQ121" s="9"/>
      <c r="EZR121" s="9"/>
      <c r="EZS121" s="9"/>
      <c r="EZT121" s="9"/>
      <c r="EZU121" s="9"/>
      <c r="EZV121" s="9"/>
      <c r="EZW121" s="9"/>
      <c r="EZX121" s="9"/>
      <c r="EZY121" s="9"/>
      <c r="EZZ121" s="9"/>
      <c r="FAA121" s="9"/>
      <c r="FAB121" s="9"/>
      <c r="FAC121" s="9"/>
      <c r="FAD121" s="9"/>
      <c r="FAE121" s="9"/>
      <c r="FAF121" s="9"/>
      <c r="FAG121" s="9"/>
      <c r="FAH121" s="9"/>
      <c r="FAI121" s="9"/>
      <c r="FAJ121" s="9"/>
      <c r="FAK121" s="9"/>
      <c r="FAL121" s="9"/>
      <c r="FAM121" s="9"/>
      <c r="FAN121" s="9"/>
      <c r="FAO121" s="9"/>
      <c r="FAP121" s="9"/>
      <c r="FAQ121" s="9"/>
      <c r="FAR121" s="9"/>
      <c r="FAS121" s="9"/>
      <c r="FAT121" s="9"/>
      <c r="FAU121" s="9"/>
      <c r="FAV121" s="9"/>
      <c r="FAW121" s="9"/>
      <c r="FAX121" s="9"/>
      <c r="FAY121" s="9"/>
      <c r="FAZ121" s="9"/>
      <c r="FBA121" s="9"/>
      <c r="FBB121" s="9"/>
      <c r="FBC121" s="9"/>
      <c r="FBD121" s="9"/>
      <c r="FBE121" s="9"/>
      <c r="FBF121" s="9"/>
      <c r="FBG121" s="9"/>
      <c r="FBH121" s="9"/>
      <c r="FBI121" s="9"/>
      <c r="FBJ121" s="9"/>
      <c r="FBK121" s="9"/>
      <c r="FBL121" s="9"/>
      <c r="FBM121" s="9"/>
      <c r="FBN121" s="9"/>
      <c r="FBO121" s="9"/>
      <c r="FBP121" s="9"/>
      <c r="FBQ121" s="9"/>
      <c r="FBR121" s="9"/>
      <c r="FBS121" s="9"/>
      <c r="FBT121" s="9"/>
      <c r="FBU121" s="9"/>
      <c r="FBV121" s="9"/>
      <c r="FBW121" s="9"/>
      <c r="FBX121" s="9"/>
      <c r="FBY121" s="9"/>
      <c r="FBZ121" s="9"/>
      <c r="FCA121" s="9"/>
      <c r="FCB121" s="9"/>
      <c r="FCC121" s="9"/>
      <c r="FCD121" s="9"/>
      <c r="FCE121" s="9"/>
      <c r="FCF121" s="9"/>
      <c r="FCG121" s="9"/>
      <c r="FCH121" s="9"/>
      <c r="FCI121" s="9"/>
      <c r="FCJ121" s="9"/>
      <c r="FCK121" s="9"/>
      <c r="FCL121" s="9"/>
      <c r="FCM121" s="9"/>
      <c r="FCN121" s="9"/>
      <c r="FCO121" s="9"/>
      <c r="FCP121" s="9"/>
      <c r="FCQ121" s="9"/>
      <c r="FCR121" s="9"/>
      <c r="FCS121" s="9"/>
      <c r="FCT121" s="9"/>
      <c r="FCU121" s="9"/>
      <c r="FCV121" s="9"/>
      <c r="FCW121" s="9"/>
      <c r="FCX121" s="9"/>
      <c r="FCY121" s="9"/>
      <c r="FCZ121" s="9"/>
      <c r="FDA121" s="9"/>
      <c r="FDB121" s="9"/>
      <c r="FDC121" s="9"/>
      <c r="FDD121" s="9"/>
      <c r="FDE121" s="9"/>
      <c r="FDF121" s="9"/>
      <c r="FDG121" s="9"/>
      <c r="FDH121" s="9"/>
      <c r="FDI121" s="9"/>
      <c r="FDJ121" s="9"/>
      <c r="FDK121" s="9"/>
      <c r="FDL121" s="9"/>
      <c r="FDM121" s="9"/>
      <c r="FDN121" s="9"/>
      <c r="FDO121" s="9"/>
      <c r="FDP121" s="9"/>
      <c r="FDQ121" s="9"/>
      <c r="FDR121" s="9"/>
      <c r="FDS121" s="9"/>
      <c r="FDT121" s="9"/>
      <c r="FDU121" s="9"/>
      <c r="FDV121" s="9"/>
      <c r="FDW121" s="9"/>
      <c r="FDX121" s="9"/>
      <c r="FDY121" s="9"/>
      <c r="FDZ121" s="9"/>
      <c r="FEA121" s="9"/>
      <c r="FEB121" s="9"/>
      <c r="FEC121" s="9"/>
      <c r="FED121" s="9"/>
      <c r="FEE121" s="9"/>
      <c r="FEF121" s="9"/>
      <c r="FEG121" s="9"/>
      <c r="FEH121" s="9"/>
      <c r="FEI121" s="9"/>
      <c r="FEJ121" s="9"/>
      <c r="FEK121" s="9"/>
      <c r="FEL121" s="9"/>
      <c r="FEM121" s="9"/>
      <c r="FEN121" s="9"/>
      <c r="FEO121" s="9"/>
      <c r="FEP121" s="9"/>
      <c r="FEQ121" s="9"/>
      <c r="FER121" s="9"/>
      <c r="FES121" s="9"/>
      <c r="FET121" s="9"/>
      <c r="FEU121" s="9"/>
      <c r="FEV121" s="9"/>
      <c r="FEW121" s="9"/>
      <c r="FEX121" s="9"/>
      <c r="FEY121" s="9"/>
      <c r="FEZ121" s="9"/>
      <c r="FFA121" s="9"/>
      <c r="FFB121" s="9"/>
      <c r="FFC121" s="9"/>
      <c r="FFD121" s="9"/>
      <c r="FFE121" s="9"/>
      <c r="FFF121" s="9"/>
      <c r="FFG121" s="9"/>
      <c r="FFH121" s="9"/>
      <c r="FFI121" s="9"/>
      <c r="FFJ121" s="9"/>
      <c r="FFK121" s="9"/>
      <c r="FFL121" s="9"/>
      <c r="FFM121" s="9"/>
      <c r="FFN121" s="9"/>
      <c r="FFO121" s="9"/>
      <c r="FFP121" s="9"/>
      <c r="FFQ121" s="9"/>
      <c r="FFR121" s="9"/>
      <c r="FFS121" s="9"/>
      <c r="FFT121" s="9"/>
      <c r="FFU121" s="9"/>
      <c r="FFV121" s="9"/>
      <c r="FFW121" s="9"/>
      <c r="FFX121" s="9"/>
      <c r="FFY121" s="9"/>
      <c r="FFZ121" s="9"/>
      <c r="FGA121" s="9"/>
      <c r="FGB121" s="9"/>
      <c r="FGC121" s="9"/>
      <c r="FGD121" s="9"/>
      <c r="FGE121" s="9"/>
      <c r="FGF121" s="9"/>
      <c r="FGG121" s="9"/>
      <c r="FGH121" s="9"/>
      <c r="FGI121" s="9"/>
      <c r="FGJ121" s="9"/>
      <c r="FGK121" s="9"/>
      <c r="FGL121" s="9"/>
      <c r="FGM121" s="9"/>
      <c r="FGN121" s="9"/>
      <c r="FGO121" s="9"/>
      <c r="FGP121" s="9"/>
      <c r="FGQ121" s="9"/>
      <c r="FGR121" s="9"/>
      <c r="FGS121" s="9"/>
      <c r="FGT121" s="9"/>
      <c r="FGU121" s="9"/>
      <c r="FGV121" s="9"/>
      <c r="FGW121" s="9"/>
      <c r="FGX121" s="9"/>
      <c r="FGY121" s="9"/>
      <c r="FGZ121" s="9"/>
      <c r="FHA121" s="9"/>
      <c r="FHB121" s="9"/>
      <c r="FHC121" s="9"/>
      <c r="FHD121" s="9"/>
      <c r="FHE121" s="9"/>
      <c r="FHF121" s="9"/>
      <c r="FHG121" s="9"/>
      <c r="FHH121" s="9"/>
      <c r="FHI121" s="9"/>
      <c r="FHJ121" s="9"/>
      <c r="FHK121" s="9"/>
      <c r="FHL121" s="9"/>
      <c r="FHM121" s="9"/>
      <c r="FHN121" s="9"/>
      <c r="FHO121" s="9"/>
      <c r="FHP121" s="9"/>
      <c r="FHQ121" s="9"/>
      <c r="FHR121" s="9"/>
      <c r="FHS121" s="9"/>
      <c r="FHT121" s="9"/>
      <c r="FHU121" s="9"/>
      <c r="FHV121" s="9"/>
      <c r="FHW121" s="9"/>
      <c r="FHX121" s="9"/>
      <c r="FHY121" s="9"/>
      <c r="FHZ121" s="9"/>
      <c r="FIA121" s="9"/>
      <c r="FIB121" s="9"/>
      <c r="FIC121" s="9"/>
      <c r="FID121" s="9"/>
      <c r="FIE121" s="9"/>
      <c r="FIF121" s="9"/>
      <c r="FIG121" s="9"/>
      <c r="FIH121" s="9"/>
      <c r="FII121" s="9"/>
      <c r="FIJ121" s="9"/>
      <c r="FIK121" s="9"/>
      <c r="FIL121" s="9"/>
      <c r="FIM121" s="9"/>
      <c r="FIN121" s="9"/>
      <c r="FIO121" s="9"/>
      <c r="FIP121" s="9"/>
      <c r="FIQ121" s="9"/>
      <c r="FIR121" s="9"/>
      <c r="FIS121" s="9"/>
      <c r="FIT121" s="9"/>
      <c r="FIU121" s="9"/>
      <c r="FIV121" s="9"/>
      <c r="FIW121" s="9"/>
      <c r="FIX121" s="9"/>
      <c r="FIY121" s="9"/>
      <c r="FIZ121" s="9"/>
      <c r="FJA121" s="9"/>
      <c r="FJB121" s="9"/>
      <c r="FJC121" s="9"/>
      <c r="FJD121" s="9"/>
      <c r="FJE121" s="9"/>
      <c r="FJF121" s="9"/>
      <c r="FJG121" s="9"/>
      <c r="FJH121" s="9"/>
      <c r="FJI121" s="9"/>
      <c r="FJJ121" s="9"/>
      <c r="FJK121" s="9"/>
      <c r="FJL121" s="9"/>
      <c r="FJM121" s="9"/>
      <c r="FJN121" s="9"/>
      <c r="FJO121" s="9"/>
      <c r="FJP121" s="9"/>
      <c r="FJQ121" s="9"/>
      <c r="FJR121" s="9"/>
      <c r="FJS121" s="9"/>
      <c r="FJT121" s="9"/>
      <c r="FJU121" s="9"/>
      <c r="FJV121" s="9"/>
      <c r="FJW121" s="9"/>
      <c r="FJX121" s="9"/>
      <c r="FJY121" s="9"/>
      <c r="FJZ121" s="9"/>
      <c r="FKA121" s="9"/>
      <c r="FKB121" s="9"/>
      <c r="FKC121" s="9"/>
      <c r="FKD121" s="9"/>
      <c r="FKE121" s="9"/>
      <c r="FKF121" s="9"/>
      <c r="FKG121" s="9"/>
      <c r="FKH121" s="9"/>
      <c r="FKI121" s="9"/>
      <c r="FKJ121" s="9"/>
      <c r="FKK121" s="9"/>
      <c r="FKL121" s="9"/>
      <c r="FKM121" s="9"/>
      <c r="FKN121" s="9"/>
      <c r="FKO121" s="9"/>
      <c r="FKP121" s="9"/>
      <c r="FKQ121" s="9"/>
      <c r="FKR121" s="9"/>
      <c r="FKS121" s="9"/>
      <c r="FKT121" s="9"/>
      <c r="FKU121" s="9"/>
      <c r="FKV121" s="9"/>
      <c r="FKW121" s="9"/>
      <c r="FKX121" s="9"/>
      <c r="FKY121" s="9"/>
      <c r="FKZ121" s="9"/>
      <c r="FLA121" s="9"/>
      <c r="FLB121" s="9"/>
      <c r="FLC121" s="9"/>
      <c r="FLD121" s="9"/>
      <c r="FLE121" s="9"/>
      <c r="FLF121" s="9"/>
      <c r="FLG121" s="9"/>
      <c r="FLH121" s="9"/>
      <c r="FLI121" s="9"/>
      <c r="FLJ121" s="9"/>
      <c r="FLK121" s="9"/>
      <c r="FLL121" s="9"/>
      <c r="FLM121" s="9"/>
      <c r="FLN121" s="9"/>
      <c r="FLO121" s="9"/>
      <c r="FLP121" s="9"/>
      <c r="FLQ121" s="9"/>
      <c r="FLR121" s="9"/>
      <c r="FLS121" s="9"/>
      <c r="FLT121" s="9"/>
      <c r="FLU121" s="9"/>
      <c r="FLV121" s="9"/>
      <c r="FLW121" s="9"/>
      <c r="FLX121" s="9"/>
      <c r="FLY121" s="9"/>
      <c r="FLZ121" s="9"/>
      <c r="FMA121" s="9"/>
      <c r="FMB121" s="9"/>
      <c r="FMC121" s="9"/>
      <c r="FMD121" s="9"/>
      <c r="FME121" s="9"/>
      <c r="FMF121" s="9"/>
      <c r="FMG121" s="9"/>
      <c r="FMH121" s="9"/>
      <c r="FMI121" s="9"/>
      <c r="FMJ121" s="9"/>
      <c r="FMK121" s="9"/>
      <c r="FML121" s="9"/>
      <c r="FMM121" s="9"/>
      <c r="FMN121" s="9"/>
      <c r="FMO121" s="9"/>
      <c r="FMP121" s="9"/>
      <c r="FMQ121" s="9"/>
      <c r="FMR121" s="9"/>
      <c r="FMS121" s="9"/>
      <c r="FMT121" s="9"/>
      <c r="FMU121" s="9"/>
      <c r="FMV121" s="9"/>
      <c r="FMW121" s="9"/>
      <c r="FMX121" s="9"/>
      <c r="FMY121" s="9"/>
      <c r="FMZ121" s="9"/>
      <c r="FNA121" s="9"/>
      <c r="FNB121" s="9"/>
      <c r="FNC121" s="9"/>
      <c r="FND121" s="9"/>
      <c r="FNE121" s="9"/>
      <c r="FNF121" s="9"/>
      <c r="FNG121" s="9"/>
      <c r="FNH121" s="9"/>
      <c r="FNI121" s="9"/>
      <c r="FNJ121" s="9"/>
      <c r="FNK121" s="9"/>
      <c r="FNL121" s="9"/>
      <c r="FNM121" s="9"/>
      <c r="FNN121" s="9"/>
      <c r="FNO121" s="9"/>
      <c r="FNP121" s="9"/>
      <c r="FNQ121" s="9"/>
      <c r="FNR121" s="9"/>
      <c r="FNS121" s="9"/>
      <c r="FNT121" s="9"/>
      <c r="FNU121" s="9"/>
      <c r="FNV121" s="9"/>
      <c r="FNW121" s="9"/>
      <c r="FNX121" s="9"/>
      <c r="FNY121" s="9"/>
      <c r="FNZ121" s="9"/>
      <c r="FOA121" s="9"/>
      <c r="FOB121" s="9"/>
      <c r="FOC121" s="9"/>
      <c r="FOD121" s="9"/>
      <c r="FOE121" s="9"/>
      <c r="FOF121" s="9"/>
      <c r="FOG121" s="9"/>
      <c r="FOH121" s="9"/>
      <c r="FOI121" s="9"/>
      <c r="FOJ121" s="9"/>
      <c r="FOK121" s="9"/>
      <c r="FOL121" s="9"/>
      <c r="FOM121" s="9"/>
      <c r="FON121" s="9"/>
      <c r="FOO121" s="9"/>
      <c r="FOP121" s="9"/>
      <c r="FOQ121" s="9"/>
      <c r="FOR121" s="9"/>
      <c r="FOS121" s="9"/>
      <c r="FOT121" s="9"/>
      <c r="FOU121" s="9"/>
      <c r="FOV121" s="9"/>
      <c r="FOW121" s="9"/>
      <c r="FOX121" s="9"/>
      <c r="FOY121" s="9"/>
      <c r="FOZ121" s="9"/>
      <c r="FPA121" s="9"/>
      <c r="FPB121" s="9"/>
      <c r="FPC121" s="9"/>
      <c r="FPD121" s="9"/>
      <c r="FPE121" s="9"/>
      <c r="FPF121" s="9"/>
      <c r="FPG121" s="9"/>
      <c r="FPH121" s="9"/>
      <c r="FPI121" s="9"/>
      <c r="FPJ121" s="9"/>
      <c r="FPK121" s="9"/>
      <c r="FPL121" s="9"/>
      <c r="FPM121" s="9"/>
      <c r="FPN121" s="9"/>
      <c r="FPO121" s="9"/>
      <c r="FPP121" s="9"/>
      <c r="FPQ121" s="9"/>
      <c r="FPR121" s="9"/>
      <c r="FPS121" s="9"/>
      <c r="FPT121" s="9"/>
      <c r="FPU121" s="9"/>
      <c r="FPV121" s="9"/>
      <c r="FPW121" s="9"/>
      <c r="FPX121" s="9"/>
      <c r="FPY121" s="9"/>
      <c r="FPZ121" s="9"/>
      <c r="FQA121" s="9"/>
      <c r="FQB121" s="9"/>
      <c r="FQC121" s="9"/>
      <c r="FQD121" s="9"/>
      <c r="FQE121" s="9"/>
      <c r="FQF121" s="9"/>
      <c r="FQG121" s="9"/>
      <c r="FQH121" s="9"/>
      <c r="FQI121" s="9"/>
      <c r="FQJ121" s="9"/>
      <c r="FQK121" s="9"/>
      <c r="FQL121" s="9"/>
      <c r="FQM121" s="9"/>
      <c r="FQN121" s="9"/>
      <c r="FQO121" s="9"/>
      <c r="FQP121" s="9"/>
      <c r="FQQ121" s="9"/>
      <c r="FQR121" s="9"/>
      <c r="FQS121" s="9"/>
      <c r="FQT121" s="9"/>
      <c r="FQU121" s="9"/>
      <c r="FQV121" s="9"/>
      <c r="FQW121" s="9"/>
      <c r="FQX121" s="9"/>
      <c r="FQY121" s="9"/>
      <c r="FQZ121" s="9"/>
      <c r="FRA121" s="9"/>
      <c r="FRB121" s="9"/>
      <c r="FRC121" s="9"/>
      <c r="FRD121" s="9"/>
      <c r="FRE121" s="9"/>
      <c r="FRF121" s="9"/>
      <c r="FRG121" s="9"/>
      <c r="FRH121" s="9"/>
      <c r="FRI121" s="9"/>
      <c r="FRJ121" s="9"/>
      <c r="FRK121" s="9"/>
      <c r="FRL121" s="9"/>
      <c r="FRM121" s="9"/>
      <c r="FRN121" s="9"/>
      <c r="FRO121" s="9"/>
      <c r="FRP121" s="9"/>
      <c r="FRQ121" s="9"/>
      <c r="FRR121" s="9"/>
      <c r="FRS121" s="9"/>
      <c r="FRT121" s="9"/>
      <c r="FRU121" s="9"/>
      <c r="FRV121" s="9"/>
      <c r="FRW121" s="9"/>
      <c r="FRX121" s="9"/>
      <c r="FRY121" s="9"/>
      <c r="FRZ121" s="9"/>
      <c r="FSA121" s="9"/>
      <c r="FSB121" s="9"/>
      <c r="FSC121" s="9"/>
      <c r="FSD121" s="9"/>
      <c r="FSE121" s="9"/>
      <c r="FSF121" s="9"/>
      <c r="FSG121" s="9"/>
      <c r="FSH121" s="9"/>
      <c r="FSI121" s="9"/>
      <c r="FSJ121" s="9"/>
      <c r="FSK121" s="9"/>
      <c r="FSL121" s="9"/>
      <c r="FSM121" s="9"/>
      <c r="FSN121" s="9"/>
      <c r="FSO121" s="9"/>
      <c r="FSP121" s="9"/>
      <c r="FSQ121" s="9"/>
      <c r="FSR121" s="9"/>
      <c r="FSS121" s="9"/>
      <c r="FST121" s="9"/>
      <c r="FSU121" s="9"/>
      <c r="FSV121" s="9"/>
      <c r="FSW121" s="9"/>
      <c r="FSX121" s="9"/>
      <c r="FSY121" s="9"/>
      <c r="FSZ121" s="9"/>
      <c r="FTA121" s="9"/>
      <c r="FTB121" s="9"/>
      <c r="FTC121" s="9"/>
      <c r="FTD121" s="9"/>
      <c r="FTE121" s="9"/>
      <c r="FTF121" s="9"/>
      <c r="FTG121" s="9"/>
      <c r="FTH121" s="9"/>
      <c r="FTI121" s="9"/>
      <c r="FTJ121" s="9"/>
      <c r="FTK121" s="9"/>
      <c r="FTL121" s="9"/>
      <c r="FTM121" s="9"/>
      <c r="FTN121" s="9"/>
      <c r="FTO121" s="9"/>
      <c r="FTP121" s="9"/>
      <c r="FTQ121" s="9"/>
      <c r="FTR121" s="9"/>
      <c r="FTS121" s="9"/>
      <c r="FTT121" s="9"/>
      <c r="FTU121" s="9"/>
      <c r="FTV121" s="9"/>
      <c r="FTW121" s="9"/>
      <c r="FTX121" s="9"/>
      <c r="FTY121" s="9"/>
      <c r="FTZ121" s="9"/>
      <c r="FUA121" s="9"/>
      <c r="FUB121" s="9"/>
      <c r="FUC121" s="9"/>
      <c r="FUD121" s="9"/>
      <c r="FUE121" s="9"/>
      <c r="FUF121" s="9"/>
      <c r="FUG121" s="9"/>
      <c r="FUH121" s="9"/>
      <c r="FUI121" s="9"/>
      <c r="FUJ121" s="9"/>
      <c r="FUK121" s="9"/>
      <c r="FUL121" s="9"/>
      <c r="FUM121" s="9"/>
      <c r="FUN121" s="9"/>
      <c r="FUO121" s="9"/>
      <c r="FUP121" s="9"/>
      <c r="FUQ121" s="9"/>
      <c r="FUR121" s="9"/>
      <c r="FUS121" s="9"/>
      <c r="FUT121" s="9"/>
      <c r="FUU121" s="9"/>
      <c r="FUV121" s="9"/>
      <c r="FUW121" s="9"/>
      <c r="FUX121" s="9"/>
      <c r="FUY121" s="9"/>
      <c r="FUZ121" s="9"/>
      <c r="FVA121" s="9"/>
      <c r="FVB121" s="9"/>
      <c r="FVC121" s="9"/>
      <c r="FVD121" s="9"/>
      <c r="FVE121" s="9"/>
      <c r="FVF121" s="9"/>
      <c r="FVG121" s="9"/>
      <c r="FVH121" s="9"/>
      <c r="FVI121" s="9"/>
      <c r="FVJ121" s="9"/>
      <c r="FVK121" s="9"/>
      <c r="FVL121" s="9"/>
      <c r="FVM121" s="9"/>
      <c r="FVN121" s="9"/>
      <c r="FVO121" s="9"/>
      <c r="FVP121" s="9"/>
      <c r="FVQ121" s="9"/>
      <c r="FVR121" s="9"/>
      <c r="FVS121" s="9"/>
      <c r="FVT121" s="9"/>
      <c r="FVU121" s="9"/>
      <c r="FVV121" s="9"/>
      <c r="FVW121" s="9"/>
      <c r="FVX121" s="9"/>
      <c r="FVY121" s="9"/>
      <c r="FVZ121" s="9"/>
      <c r="FWA121" s="9"/>
      <c r="FWB121" s="9"/>
      <c r="FWC121" s="9"/>
      <c r="FWD121" s="9"/>
      <c r="FWE121" s="9"/>
      <c r="FWF121" s="9"/>
      <c r="FWG121" s="9"/>
      <c r="FWH121" s="9"/>
      <c r="FWI121" s="9"/>
      <c r="FWJ121" s="9"/>
      <c r="FWK121" s="9"/>
      <c r="FWL121" s="9"/>
      <c r="FWM121" s="9"/>
      <c r="FWN121" s="9"/>
      <c r="FWO121" s="9"/>
      <c r="FWP121" s="9"/>
      <c r="FWQ121" s="9"/>
      <c r="FWR121" s="9"/>
      <c r="FWS121" s="9"/>
      <c r="FWT121" s="9"/>
      <c r="FWU121" s="9"/>
      <c r="FWV121" s="9"/>
      <c r="FWW121" s="9"/>
      <c r="FWX121" s="9"/>
      <c r="FWY121" s="9"/>
      <c r="FWZ121" s="9"/>
      <c r="FXA121" s="9"/>
      <c r="FXB121" s="9"/>
      <c r="FXC121" s="9"/>
      <c r="FXD121" s="9"/>
      <c r="FXE121" s="9"/>
      <c r="FXF121" s="9"/>
      <c r="FXG121" s="9"/>
      <c r="FXH121" s="9"/>
      <c r="FXI121" s="9"/>
      <c r="FXJ121" s="9"/>
      <c r="FXK121" s="9"/>
      <c r="FXL121" s="9"/>
      <c r="FXM121" s="9"/>
      <c r="FXN121" s="9"/>
      <c r="FXO121" s="9"/>
      <c r="FXP121" s="9"/>
      <c r="FXQ121" s="9"/>
      <c r="FXR121" s="9"/>
      <c r="FXS121" s="9"/>
      <c r="FXT121" s="9"/>
      <c r="FXU121" s="9"/>
      <c r="FXV121" s="9"/>
      <c r="FXW121" s="9"/>
      <c r="FXX121" s="9"/>
      <c r="FXY121" s="9"/>
      <c r="FXZ121" s="9"/>
      <c r="FYA121" s="9"/>
      <c r="FYB121" s="9"/>
      <c r="FYC121" s="9"/>
      <c r="FYD121" s="9"/>
      <c r="FYE121" s="9"/>
      <c r="FYF121" s="9"/>
      <c r="FYG121" s="9"/>
      <c r="FYH121" s="9"/>
      <c r="FYI121" s="9"/>
      <c r="FYJ121" s="9"/>
      <c r="FYK121" s="9"/>
      <c r="FYL121" s="9"/>
      <c r="FYM121" s="9"/>
      <c r="FYN121" s="9"/>
      <c r="FYO121" s="9"/>
      <c r="FYP121" s="9"/>
      <c r="FYQ121" s="9"/>
      <c r="FYR121" s="9"/>
      <c r="FYS121" s="9"/>
      <c r="FYT121" s="9"/>
      <c r="FYU121" s="9"/>
      <c r="FYV121" s="9"/>
      <c r="FYW121" s="9"/>
      <c r="FYX121" s="9"/>
      <c r="FYY121" s="9"/>
      <c r="FYZ121" s="9"/>
      <c r="FZA121" s="9"/>
      <c r="FZB121" s="9"/>
      <c r="FZC121" s="9"/>
      <c r="FZD121" s="9"/>
      <c r="FZE121" s="9"/>
      <c r="FZF121" s="9"/>
      <c r="FZG121" s="9"/>
      <c r="FZH121" s="9"/>
      <c r="FZI121" s="9"/>
      <c r="FZJ121" s="9"/>
      <c r="FZK121" s="9"/>
      <c r="FZL121" s="9"/>
      <c r="FZM121" s="9"/>
      <c r="FZN121" s="9"/>
      <c r="FZO121" s="9"/>
      <c r="FZP121" s="9"/>
      <c r="FZQ121" s="9"/>
      <c r="FZR121" s="9"/>
      <c r="FZS121" s="9"/>
      <c r="FZT121" s="9"/>
      <c r="FZU121" s="9"/>
      <c r="FZV121" s="9"/>
      <c r="FZW121" s="9"/>
      <c r="FZX121" s="9"/>
      <c r="FZY121" s="9"/>
      <c r="FZZ121" s="9"/>
      <c r="GAA121" s="9"/>
      <c r="GAB121" s="9"/>
      <c r="GAC121" s="9"/>
      <c r="GAD121" s="9"/>
      <c r="GAE121" s="9"/>
      <c r="GAF121" s="9"/>
      <c r="GAG121" s="9"/>
      <c r="GAH121" s="9"/>
      <c r="GAI121" s="9"/>
      <c r="GAJ121" s="9"/>
      <c r="GAK121" s="9"/>
      <c r="GAL121" s="9"/>
      <c r="GAM121" s="9"/>
      <c r="GAN121" s="9"/>
      <c r="GAO121" s="9"/>
      <c r="GAP121" s="9"/>
      <c r="GAQ121" s="9"/>
      <c r="GAR121" s="9"/>
      <c r="GAS121" s="9"/>
      <c r="GAT121" s="9"/>
      <c r="GAU121" s="9"/>
      <c r="GAV121" s="9"/>
      <c r="GAW121" s="9"/>
      <c r="GAX121" s="9"/>
      <c r="GAY121" s="9"/>
      <c r="GAZ121" s="9"/>
      <c r="GBA121" s="9"/>
      <c r="GBB121" s="9"/>
      <c r="GBC121" s="9"/>
      <c r="GBD121" s="9"/>
      <c r="GBE121" s="9"/>
      <c r="GBF121" s="9"/>
      <c r="GBG121" s="9"/>
      <c r="GBH121" s="9"/>
      <c r="GBI121" s="9"/>
      <c r="GBJ121" s="9"/>
      <c r="GBK121" s="9"/>
      <c r="GBL121" s="9"/>
      <c r="GBM121" s="9"/>
      <c r="GBN121" s="9"/>
      <c r="GBO121" s="9"/>
      <c r="GBP121" s="9"/>
      <c r="GBQ121" s="9"/>
      <c r="GBR121" s="9"/>
      <c r="GBS121" s="9"/>
      <c r="GBT121" s="9"/>
      <c r="GBU121" s="9"/>
      <c r="GBV121" s="9"/>
      <c r="GBW121" s="9"/>
      <c r="GBX121" s="9"/>
      <c r="GBY121" s="9"/>
      <c r="GBZ121" s="9"/>
      <c r="GCA121" s="9"/>
      <c r="GCB121" s="9"/>
      <c r="GCC121" s="9"/>
      <c r="GCD121" s="9"/>
      <c r="GCE121" s="9"/>
      <c r="GCF121" s="9"/>
      <c r="GCG121" s="9"/>
      <c r="GCH121" s="9"/>
      <c r="GCI121" s="9"/>
      <c r="GCJ121" s="9"/>
      <c r="GCK121" s="9"/>
      <c r="GCL121" s="9"/>
      <c r="GCM121" s="9"/>
      <c r="GCN121" s="9"/>
      <c r="GCO121" s="9"/>
      <c r="GCP121" s="9"/>
      <c r="GCQ121" s="9"/>
      <c r="GCR121" s="9"/>
      <c r="GCS121" s="9"/>
      <c r="GCT121" s="9"/>
      <c r="GCU121" s="9"/>
      <c r="GCV121" s="9"/>
      <c r="GCW121" s="9"/>
      <c r="GCX121" s="9"/>
      <c r="GCY121" s="9"/>
      <c r="GCZ121" s="9"/>
      <c r="GDA121" s="9"/>
      <c r="GDB121" s="9"/>
      <c r="GDC121" s="9"/>
      <c r="GDD121" s="9"/>
      <c r="GDE121" s="9"/>
      <c r="GDF121" s="9"/>
      <c r="GDG121" s="9"/>
      <c r="GDH121" s="9"/>
      <c r="GDI121" s="9"/>
      <c r="GDJ121" s="9"/>
      <c r="GDK121" s="9"/>
      <c r="GDL121" s="9"/>
      <c r="GDM121" s="9"/>
      <c r="GDN121" s="9"/>
      <c r="GDO121" s="9"/>
      <c r="GDP121" s="9"/>
      <c r="GDQ121" s="9"/>
      <c r="GDR121" s="9"/>
      <c r="GDS121" s="9"/>
      <c r="GDT121" s="9"/>
      <c r="GDU121" s="9"/>
      <c r="GDV121" s="9"/>
      <c r="GDW121" s="9"/>
      <c r="GDX121" s="9"/>
      <c r="GDY121" s="9"/>
      <c r="GDZ121" s="9"/>
      <c r="GEA121" s="9"/>
      <c r="GEB121" s="9"/>
      <c r="GEC121" s="9"/>
      <c r="GED121" s="9"/>
      <c r="GEE121" s="9"/>
      <c r="GEF121" s="9"/>
      <c r="GEG121" s="9"/>
      <c r="GEH121" s="9"/>
      <c r="GEI121" s="9"/>
      <c r="GEJ121" s="9"/>
      <c r="GEK121" s="9"/>
      <c r="GEL121" s="9"/>
      <c r="GEM121" s="9"/>
      <c r="GEN121" s="9"/>
      <c r="GEO121" s="9"/>
      <c r="GEP121" s="9"/>
      <c r="GEQ121" s="9"/>
      <c r="GER121" s="9"/>
      <c r="GES121" s="9"/>
      <c r="GET121" s="9"/>
      <c r="GEU121" s="9"/>
      <c r="GEV121" s="9"/>
      <c r="GEW121" s="9"/>
      <c r="GEX121" s="9"/>
      <c r="GEY121" s="9"/>
      <c r="GEZ121" s="9"/>
      <c r="GFA121" s="9"/>
      <c r="GFB121" s="9"/>
      <c r="GFC121" s="9"/>
      <c r="GFD121" s="9"/>
      <c r="GFE121" s="9"/>
      <c r="GFF121" s="9"/>
      <c r="GFG121" s="9"/>
      <c r="GFH121" s="9"/>
      <c r="GFI121" s="9"/>
      <c r="GFJ121" s="9"/>
      <c r="GFK121" s="9"/>
      <c r="GFL121" s="9"/>
      <c r="GFM121" s="9"/>
      <c r="GFN121" s="9"/>
      <c r="GFO121" s="9"/>
      <c r="GFP121" s="9"/>
      <c r="GFQ121" s="9"/>
      <c r="GFR121" s="9"/>
      <c r="GFS121" s="9"/>
      <c r="GFT121" s="9"/>
      <c r="GFU121" s="9"/>
      <c r="GFV121" s="9"/>
      <c r="GFW121" s="9"/>
      <c r="GFX121" s="9"/>
      <c r="GFY121" s="9"/>
      <c r="GFZ121" s="9"/>
      <c r="GGA121" s="9"/>
      <c r="GGB121" s="9"/>
      <c r="GGC121" s="9"/>
      <c r="GGD121" s="9"/>
      <c r="GGE121" s="9"/>
      <c r="GGF121" s="9"/>
      <c r="GGG121" s="9"/>
      <c r="GGH121" s="9"/>
      <c r="GGI121" s="9"/>
      <c r="GGJ121" s="9"/>
      <c r="GGK121" s="9"/>
      <c r="GGL121" s="9"/>
      <c r="GGM121" s="9"/>
      <c r="GGN121" s="9"/>
      <c r="GGO121" s="9"/>
      <c r="GGP121" s="9"/>
      <c r="GGQ121" s="9"/>
      <c r="GGR121" s="9"/>
      <c r="GGS121" s="9"/>
      <c r="GGT121" s="9"/>
      <c r="GGU121" s="9"/>
      <c r="GGV121" s="9"/>
      <c r="GGW121" s="9"/>
      <c r="GGX121" s="9"/>
      <c r="GGY121" s="9"/>
      <c r="GGZ121" s="9"/>
      <c r="GHA121" s="9"/>
      <c r="GHB121" s="9"/>
      <c r="GHC121" s="9"/>
      <c r="GHD121" s="9"/>
      <c r="GHE121" s="9"/>
      <c r="GHF121" s="9"/>
      <c r="GHG121" s="9"/>
      <c r="GHH121" s="9"/>
      <c r="GHI121" s="9"/>
      <c r="GHJ121" s="9"/>
      <c r="GHK121" s="9"/>
      <c r="GHL121" s="9"/>
      <c r="GHM121" s="9"/>
      <c r="GHN121" s="9"/>
      <c r="GHO121" s="9"/>
      <c r="GHP121" s="9"/>
      <c r="GHQ121" s="9"/>
      <c r="GHR121" s="9"/>
      <c r="GHS121" s="9"/>
      <c r="GHT121" s="9"/>
      <c r="GHU121" s="9"/>
      <c r="GHV121" s="9"/>
      <c r="GHW121" s="9"/>
      <c r="GHX121" s="9"/>
      <c r="GHY121" s="9"/>
      <c r="GHZ121" s="9"/>
      <c r="GIA121" s="9"/>
      <c r="GIB121" s="9"/>
      <c r="GIC121" s="9"/>
      <c r="GID121" s="9"/>
      <c r="GIE121" s="9"/>
      <c r="GIF121" s="9"/>
      <c r="GIG121" s="9"/>
      <c r="GIH121" s="9"/>
      <c r="GII121" s="9"/>
      <c r="GIJ121" s="9"/>
      <c r="GIK121" s="9"/>
      <c r="GIL121" s="9"/>
      <c r="GIM121" s="9"/>
      <c r="GIN121" s="9"/>
      <c r="GIO121" s="9"/>
      <c r="GIP121" s="9"/>
      <c r="GIQ121" s="9"/>
      <c r="GIR121" s="9"/>
      <c r="GIS121" s="9"/>
      <c r="GIT121" s="9"/>
      <c r="GIU121" s="9"/>
      <c r="GIV121" s="9"/>
      <c r="GIW121" s="9"/>
      <c r="GIX121" s="9"/>
      <c r="GIY121" s="9"/>
      <c r="GIZ121" s="9"/>
      <c r="GJA121" s="9"/>
      <c r="GJB121" s="9"/>
      <c r="GJC121" s="9"/>
      <c r="GJD121" s="9"/>
      <c r="GJE121" s="9"/>
      <c r="GJF121" s="9"/>
      <c r="GJG121" s="9"/>
      <c r="GJH121" s="9"/>
      <c r="GJI121" s="9"/>
      <c r="GJJ121" s="9"/>
      <c r="GJK121" s="9"/>
      <c r="GJL121" s="9"/>
      <c r="GJM121" s="9"/>
      <c r="GJN121" s="9"/>
      <c r="GJO121" s="9"/>
      <c r="GJP121" s="9"/>
      <c r="GJQ121" s="9"/>
      <c r="GJR121" s="9"/>
      <c r="GJS121" s="9"/>
      <c r="GJT121" s="9"/>
      <c r="GJU121" s="9"/>
      <c r="GJV121" s="9"/>
      <c r="GJW121" s="9"/>
      <c r="GJX121" s="9"/>
      <c r="GJY121" s="9"/>
      <c r="GJZ121" s="9"/>
      <c r="GKA121" s="9"/>
      <c r="GKB121" s="9"/>
      <c r="GKC121" s="9"/>
      <c r="GKD121" s="9"/>
      <c r="GKE121" s="9"/>
      <c r="GKF121" s="9"/>
      <c r="GKG121" s="9"/>
      <c r="GKH121" s="9"/>
      <c r="GKI121" s="9"/>
      <c r="GKJ121" s="9"/>
      <c r="GKK121" s="9"/>
      <c r="GKL121" s="9"/>
      <c r="GKM121" s="9"/>
      <c r="GKN121" s="9"/>
      <c r="GKO121" s="9"/>
      <c r="GKP121" s="9"/>
      <c r="GKQ121" s="9"/>
      <c r="GKR121" s="9"/>
      <c r="GKS121" s="9"/>
      <c r="GKT121" s="9"/>
      <c r="GKU121" s="9"/>
      <c r="GKV121" s="9"/>
      <c r="GKW121" s="9"/>
      <c r="GKX121" s="9"/>
      <c r="GKY121" s="9"/>
      <c r="GKZ121" s="9"/>
      <c r="GLA121" s="9"/>
      <c r="GLB121" s="9"/>
      <c r="GLC121" s="9"/>
      <c r="GLD121" s="9"/>
      <c r="GLE121" s="9"/>
      <c r="GLF121" s="9"/>
      <c r="GLG121" s="9"/>
      <c r="GLH121" s="9"/>
      <c r="GLI121" s="9"/>
      <c r="GLJ121" s="9"/>
      <c r="GLK121" s="9"/>
      <c r="GLL121" s="9"/>
      <c r="GLM121" s="9"/>
      <c r="GLN121" s="9"/>
      <c r="GLO121" s="9"/>
      <c r="GLP121" s="9"/>
      <c r="GLQ121" s="9"/>
      <c r="GLR121" s="9"/>
      <c r="GLS121" s="9"/>
      <c r="GLT121" s="9"/>
      <c r="GLU121" s="9"/>
      <c r="GLV121" s="9"/>
      <c r="GLW121" s="9"/>
      <c r="GLX121" s="9"/>
      <c r="GLY121" s="9"/>
      <c r="GLZ121" s="9"/>
      <c r="GMA121" s="9"/>
      <c r="GMB121" s="9"/>
      <c r="GMC121" s="9"/>
      <c r="GMD121" s="9"/>
      <c r="GME121" s="9"/>
      <c r="GMF121" s="9"/>
      <c r="GMG121" s="9"/>
      <c r="GMH121" s="9"/>
      <c r="GMI121" s="9"/>
      <c r="GMJ121" s="9"/>
      <c r="GMK121" s="9"/>
      <c r="GML121" s="9"/>
      <c r="GMM121" s="9"/>
      <c r="GMN121" s="9"/>
      <c r="GMO121" s="9"/>
      <c r="GMP121" s="9"/>
      <c r="GMQ121" s="9"/>
      <c r="GMR121" s="9"/>
      <c r="GMS121" s="9"/>
      <c r="GMT121" s="9"/>
      <c r="GMU121" s="9"/>
      <c r="GMV121" s="9"/>
      <c r="GMW121" s="9"/>
      <c r="GMX121" s="9"/>
      <c r="GMY121" s="9"/>
      <c r="GMZ121" s="9"/>
      <c r="GNA121" s="9"/>
      <c r="GNB121" s="9"/>
      <c r="GNC121" s="9"/>
      <c r="GND121" s="9"/>
      <c r="GNE121" s="9"/>
      <c r="GNF121" s="9"/>
      <c r="GNG121" s="9"/>
      <c r="GNH121" s="9"/>
      <c r="GNI121" s="9"/>
      <c r="GNJ121" s="9"/>
      <c r="GNK121" s="9"/>
      <c r="GNL121" s="9"/>
      <c r="GNM121" s="9"/>
      <c r="GNN121" s="9"/>
      <c r="GNO121" s="9"/>
      <c r="GNP121" s="9"/>
      <c r="GNQ121" s="9"/>
      <c r="GNR121" s="9"/>
      <c r="GNS121" s="9"/>
      <c r="GNT121" s="9"/>
      <c r="GNU121" s="9"/>
      <c r="GNV121" s="9"/>
      <c r="GNW121" s="9"/>
      <c r="GNX121" s="9"/>
      <c r="GNY121" s="9"/>
      <c r="GNZ121" s="9"/>
      <c r="GOA121" s="9"/>
      <c r="GOB121" s="9"/>
      <c r="GOC121" s="9"/>
      <c r="GOD121" s="9"/>
      <c r="GOE121" s="9"/>
      <c r="GOF121" s="9"/>
      <c r="GOG121" s="9"/>
      <c r="GOH121" s="9"/>
      <c r="GOI121" s="9"/>
      <c r="GOJ121" s="9"/>
      <c r="GOK121" s="9"/>
      <c r="GOL121" s="9"/>
      <c r="GOM121" s="9"/>
      <c r="GON121" s="9"/>
      <c r="GOO121" s="9"/>
      <c r="GOP121" s="9"/>
      <c r="GOQ121" s="9"/>
      <c r="GOR121" s="9"/>
      <c r="GOS121" s="9"/>
      <c r="GOT121" s="9"/>
      <c r="GOU121" s="9"/>
      <c r="GOV121" s="9"/>
      <c r="GOW121" s="9"/>
      <c r="GOX121" s="9"/>
      <c r="GOY121" s="9"/>
      <c r="GOZ121" s="9"/>
      <c r="GPA121" s="9"/>
      <c r="GPB121" s="9"/>
      <c r="GPC121" s="9"/>
      <c r="GPD121" s="9"/>
      <c r="GPE121" s="9"/>
      <c r="GPF121" s="9"/>
      <c r="GPG121" s="9"/>
      <c r="GPH121" s="9"/>
      <c r="GPI121" s="9"/>
      <c r="GPJ121" s="9"/>
      <c r="GPK121" s="9"/>
      <c r="GPL121" s="9"/>
      <c r="GPM121" s="9"/>
      <c r="GPN121" s="9"/>
      <c r="GPO121" s="9"/>
      <c r="GPP121" s="9"/>
      <c r="GPQ121" s="9"/>
      <c r="GPR121" s="9"/>
      <c r="GPS121" s="9"/>
      <c r="GPT121" s="9"/>
      <c r="GPU121" s="9"/>
      <c r="GPV121" s="9"/>
      <c r="GPW121" s="9"/>
      <c r="GPX121" s="9"/>
      <c r="GPY121" s="9"/>
      <c r="GPZ121" s="9"/>
      <c r="GQA121" s="9"/>
      <c r="GQB121" s="9"/>
      <c r="GQC121" s="9"/>
      <c r="GQD121" s="9"/>
      <c r="GQE121" s="9"/>
      <c r="GQF121" s="9"/>
      <c r="GQG121" s="9"/>
      <c r="GQH121" s="9"/>
      <c r="GQI121" s="9"/>
      <c r="GQJ121" s="9"/>
      <c r="GQK121" s="9"/>
      <c r="GQL121" s="9"/>
      <c r="GQM121" s="9"/>
      <c r="GQN121" s="9"/>
      <c r="GQO121" s="9"/>
      <c r="GQP121" s="9"/>
      <c r="GQQ121" s="9"/>
      <c r="GQR121" s="9"/>
      <c r="GQS121" s="9"/>
      <c r="GQT121" s="9"/>
      <c r="GQU121" s="9"/>
      <c r="GQV121" s="9"/>
      <c r="GQW121" s="9"/>
      <c r="GQX121" s="9"/>
      <c r="GQY121" s="9"/>
      <c r="GQZ121" s="9"/>
      <c r="GRA121" s="9"/>
      <c r="GRB121" s="9"/>
      <c r="GRC121" s="9"/>
      <c r="GRD121" s="9"/>
      <c r="GRE121" s="9"/>
      <c r="GRF121" s="9"/>
      <c r="GRG121" s="9"/>
      <c r="GRH121" s="9"/>
      <c r="GRI121" s="9"/>
      <c r="GRJ121" s="9"/>
      <c r="GRK121" s="9"/>
      <c r="GRL121" s="9"/>
      <c r="GRM121" s="9"/>
      <c r="GRN121" s="9"/>
      <c r="GRO121" s="9"/>
      <c r="GRP121" s="9"/>
      <c r="GRQ121" s="9"/>
      <c r="GRR121" s="9"/>
      <c r="GRS121" s="9"/>
      <c r="GRT121" s="9"/>
      <c r="GRU121" s="9"/>
      <c r="GRV121" s="9"/>
      <c r="GRW121" s="9"/>
      <c r="GRX121" s="9"/>
      <c r="GRY121" s="9"/>
      <c r="GRZ121" s="9"/>
      <c r="GSA121" s="9"/>
      <c r="GSB121" s="9"/>
      <c r="GSC121" s="9"/>
      <c r="GSD121" s="9"/>
      <c r="GSE121" s="9"/>
      <c r="GSF121" s="9"/>
      <c r="GSG121" s="9"/>
      <c r="GSH121" s="9"/>
      <c r="GSI121" s="9"/>
      <c r="GSJ121" s="9"/>
      <c r="GSK121" s="9"/>
      <c r="GSL121" s="9"/>
      <c r="GSM121" s="9"/>
      <c r="GSN121" s="9"/>
      <c r="GSO121" s="9"/>
      <c r="GSP121" s="9"/>
      <c r="GSQ121" s="9"/>
      <c r="GSR121" s="9"/>
      <c r="GSS121" s="9"/>
      <c r="GST121" s="9"/>
      <c r="GSU121" s="9"/>
      <c r="GSV121" s="9"/>
      <c r="GSW121" s="9"/>
      <c r="GSX121" s="9"/>
      <c r="GSY121" s="9"/>
      <c r="GSZ121" s="9"/>
      <c r="GTA121" s="9"/>
      <c r="GTB121" s="9"/>
      <c r="GTC121" s="9"/>
      <c r="GTD121" s="9"/>
      <c r="GTE121" s="9"/>
      <c r="GTF121" s="9"/>
      <c r="GTG121" s="9"/>
      <c r="GTH121" s="9"/>
      <c r="GTI121" s="9"/>
      <c r="GTJ121" s="9"/>
      <c r="GTK121" s="9"/>
      <c r="GTL121" s="9"/>
      <c r="GTM121" s="9"/>
      <c r="GTN121" s="9"/>
      <c r="GTO121" s="9"/>
      <c r="GTP121" s="9"/>
      <c r="GTQ121" s="9"/>
      <c r="GTR121" s="9"/>
      <c r="GTS121" s="9"/>
      <c r="GTT121" s="9"/>
      <c r="GTU121" s="9"/>
      <c r="GTV121" s="9"/>
      <c r="GTW121" s="9"/>
      <c r="GTX121" s="9"/>
      <c r="GTY121" s="9"/>
      <c r="GTZ121" s="9"/>
      <c r="GUA121" s="9"/>
      <c r="GUB121" s="9"/>
      <c r="GUC121" s="9"/>
      <c r="GUD121" s="9"/>
      <c r="GUE121" s="9"/>
      <c r="GUF121" s="9"/>
      <c r="GUG121" s="9"/>
      <c r="GUH121" s="9"/>
      <c r="GUI121" s="9"/>
      <c r="GUJ121" s="9"/>
      <c r="GUK121" s="9"/>
      <c r="GUL121" s="9"/>
      <c r="GUM121" s="9"/>
      <c r="GUN121" s="9"/>
      <c r="GUO121" s="9"/>
      <c r="GUP121" s="9"/>
      <c r="GUQ121" s="9"/>
      <c r="GUR121" s="9"/>
      <c r="GUS121" s="9"/>
      <c r="GUT121" s="9"/>
      <c r="GUU121" s="9"/>
      <c r="GUV121" s="9"/>
      <c r="GUW121" s="9"/>
      <c r="GUX121" s="9"/>
      <c r="GUY121" s="9"/>
      <c r="GUZ121" s="9"/>
      <c r="GVA121" s="9"/>
      <c r="GVB121" s="9"/>
      <c r="GVC121" s="9"/>
      <c r="GVD121" s="9"/>
      <c r="GVE121" s="9"/>
      <c r="GVF121" s="9"/>
      <c r="GVG121" s="9"/>
      <c r="GVH121" s="9"/>
      <c r="GVI121" s="9"/>
      <c r="GVJ121" s="9"/>
      <c r="GVK121" s="9"/>
      <c r="GVL121" s="9"/>
      <c r="GVM121" s="9"/>
      <c r="GVN121" s="9"/>
      <c r="GVO121" s="9"/>
      <c r="GVP121" s="9"/>
      <c r="GVQ121" s="9"/>
      <c r="GVR121" s="9"/>
      <c r="GVS121" s="9"/>
      <c r="GVT121" s="9"/>
      <c r="GVU121" s="9"/>
      <c r="GVV121" s="9"/>
      <c r="GVW121" s="9"/>
      <c r="GVX121" s="9"/>
      <c r="GVY121" s="9"/>
      <c r="GVZ121" s="9"/>
      <c r="GWA121" s="9"/>
      <c r="GWB121" s="9"/>
      <c r="GWC121" s="9"/>
      <c r="GWD121" s="9"/>
      <c r="GWE121" s="9"/>
      <c r="GWF121" s="9"/>
      <c r="GWG121" s="9"/>
      <c r="GWH121" s="9"/>
      <c r="GWI121" s="9"/>
      <c r="GWJ121" s="9"/>
      <c r="GWK121" s="9"/>
      <c r="GWL121" s="9"/>
      <c r="GWM121" s="9"/>
      <c r="GWN121" s="9"/>
      <c r="GWO121" s="9"/>
      <c r="GWP121" s="9"/>
      <c r="GWQ121" s="9"/>
      <c r="GWR121" s="9"/>
      <c r="GWS121" s="9"/>
      <c r="GWT121" s="9"/>
      <c r="GWU121" s="9"/>
      <c r="GWV121" s="9"/>
      <c r="GWW121" s="9"/>
      <c r="GWX121" s="9"/>
      <c r="GWY121" s="9"/>
      <c r="GWZ121" s="9"/>
      <c r="GXA121" s="9"/>
      <c r="GXB121" s="9"/>
      <c r="GXC121" s="9"/>
      <c r="GXD121" s="9"/>
      <c r="GXE121" s="9"/>
      <c r="GXF121" s="9"/>
      <c r="GXG121" s="9"/>
      <c r="GXH121" s="9"/>
      <c r="GXI121" s="9"/>
      <c r="GXJ121" s="9"/>
      <c r="GXK121" s="9"/>
      <c r="GXL121" s="9"/>
      <c r="GXM121" s="9"/>
      <c r="GXN121" s="9"/>
      <c r="GXO121" s="9"/>
      <c r="GXP121" s="9"/>
      <c r="GXQ121" s="9"/>
      <c r="GXR121" s="9"/>
      <c r="GXS121" s="9"/>
      <c r="GXT121" s="9"/>
      <c r="GXU121" s="9"/>
      <c r="GXV121" s="9"/>
      <c r="GXW121" s="9"/>
      <c r="GXX121" s="9"/>
      <c r="GXY121" s="9"/>
      <c r="GXZ121" s="9"/>
      <c r="GYA121" s="9"/>
      <c r="GYB121" s="9"/>
      <c r="GYC121" s="9"/>
      <c r="GYD121" s="9"/>
      <c r="GYE121" s="9"/>
      <c r="GYF121" s="9"/>
      <c r="GYG121" s="9"/>
      <c r="GYH121" s="9"/>
      <c r="GYI121" s="9"/>
      <c r="GYJ121" s="9"/>
      <c r="GYK121" s="9"/>
      <c r="GYL121" s="9"/>
      <c r="GYM121" s="9"/>
      <c r="GYN121" s="9"/>
      <c r="GYO121" s="9"/>
      <c r="GYP121" s="9"/>
      <c r="GYQ121" s="9"/>
      <c r="GYR121" s="9"/>
      <c r="GYS121" s="9"/>
      <c r="GYT121" s="9"/>
      <c r="GYU121" s="9"/>
      <c r="GYV121" s="9"/>
      <c r="GYW121" s="9"/>
      <c r="GYX121" s="9"/>
      <c r="GYY121" s="9"/>
      <c r="GYZ121" s="9"/>
      <c r="GZA121" s="9"/>
      <c r="GZB121" s="9"/>
      <c r="GZC121" s="9"/>
      <c r="GZD121" s="9"/>
      <c r="GZE121" s="9"/>
      <c r="GZF121" s="9"/>
      <c r="GZG121" s="9"/>
      <c r="GZH121" s="9"/>
      <c r="GZI121" s="9"/>
      <c r="GZJ121" s="9"/>
      <c r="GZK121" s="9"/>
      <c r="GZL121" s="9"/>
      <c r="GZM121" s="9"/>
      <c r="GZN121" s="9"/>
      <c r="GZO121" s="9"/>
      <c r="GZP121" s="9"/>
      <c r="GZQ121" s="9"/>
      <c r="GZR121" s="9"/>
      <c r="GZS121" s="9"/>
      <c r="GZT121" s="9"/>
      <c r="GZU121" s="9"/>
      <c r="GZV121" s="9"/>
      <c r="GZW121" s="9"/>
      <c r="GZX121" s="9"/>
      <c r="GZY121" s="9"/>
      <c r="GZZ121" s="9"/>
      <c r="HAA121" s="9"/>
      <c r="HAB121" s="9"/>
      <c r="HAC121" s="9"/>
      <c r="HAD121" s="9"/>
      <c r="HAE121" s="9"/>
      <c r="HAF121" s="9"/>
      <c r="HAG121" s="9"/>
      <c r="HAH121" s="9"/>
      <c r="HAI121" s="9"/>
      <c r="HAJ121" s="9"/>
      <c r="HAK121" s="9"/>
      <c r="HAL121" s="9"/>
      <c r="HAM121" s="9"/>
      <c r="HAN121" s="9"/>
      <c r="HAO121" s="9"/>
      <c r="HAP121" s="9"/>
      <c r="HAQ121" s="9"/>
      <c r="HAR121" s="9"/>
      <c r="HAS121" s="9"/>
      <c r="HAT121" s="9"/>
      <c r="HAU121" s="9"/>
      <c r="HAV121" s="9"/>
      <c r="HAW121" s="9"/>
      <c r="HAX121" s="9"/>
      <c r="HAY121" s="9"/>
      <c r="HAZ121" s="9"/>
      <c r="HBA121" s="9"/>
      <c r="HBB121" s="9"/>
      <c r="HBC121" s="9"/>
      <c r="HBD121" s="9"/>
      <c r="HBE121" s="9"/>
      <c r="HBF121" s="9"/>
      <c r="HBG121" s="9"/>
      <c r="HBH121" s="9"/>
      <c r="HBI121" s="9"/>
      <c r="HBJ121" s="9"/>
      <c r="HBK121" s="9"/>
      <c r="HBL121" s="9"/>
      <c r="HBM121" s="9"/>
      <c r="HBN121" s="9"/>
      <c r="HBO121" s="9"/>
      <c r="HBP121" s="9"/>
      <c r="HBQ121" s="9"/>
      <c r="HBR121" s="9"/>
      <c r="HBS121" s="9"/>
      <c r="HBT121" s="9"/>
      <c r="HBU121" s="9"/>
      <c r="HBV121" s="9"/>
      <c r="HBW121" s="9"/>
      <c r="HBX121" s="9"/>
      <c r="HBY121" s="9"/>
      <c r="HBZ121" s="9"/>
      <c r="HCA121" s="9"/>
      <c r="HCB121" s="9"/>
      <c r="HCC121" s="9"/>
      <c r="HCD121" s="9"/>
      <c r="HCE121" s="9"/>
      <c r="HCF121" s="9"/>
      <c r="HCG121" s="9"/>
      <c r="HCH121" s="9"/>
      <c r="HCI121" s="9"/>
      <c r="HCJ121" s="9"/>
      <c r="HCK121" s="9"/>
      <c r="HCL121" s="9"/>
      <c r="HCM121" s="9"/>
      <c r="HCN121" s="9"/>
      <c r="HCO121" s="9"/>
      <c r="HCP121" s="9"/>
      <c r="HCQ121" s="9"/>
      <c r="HCR121" s="9"/>
      <c r="HCS121" s="9"/>
      <c r="HCT121" s="9"/>
      <c r="HCU121" s="9"/>
      <c r="HCV121" s="9"/>
      <c r="HCW121" s="9"/>
      <c r="HCX121" s="9"/>
      <c r="HCY121" s="9"/>
      <c r="HCZ121" s="9"/>
      <c r="HDA121" s="9"/>
      <c r="HDB121" s="9"/>
      <c r="HDC121" s="9"/>
      <c r="HDD121" s="9"/>
      <c r="HDE121" s="9"/>
      <c r="HDF121" s="9"/>
      <c r="HDG121" s="9"/>
      <c r="HDH121" s="9"/>
      <c r="HDI121" s="9"/>
      <c r="HDJ121" s="9"/>
      <c r="HDK121" s="9"/>
      <c r="HDL121" s="9"/>
      <c r="HDM121" s="9"/>
      <c r="HDN121" s="9"/>
      <c r="HDO121" s="9"/>
      <c r="HDP121" s="9"/>
      <c r="HDQ121" s="9"/>
      <c r="HDR121" s="9"/>
      <c r="HDS121" s="9"/>
      <c r="HDT121" s="9"/>
      <c r="HDU121" s="9"/>
      <c r="HDV121" s="9"/>
      <c r="HDW121" s="9"/>
      <c r="HDX121" s="9"/>
      <c r="HDY121" s="9"/>
      <c r="HDZ121" s="9"/>
      <c r="HEA121" s="9"/>
      <c r="HEB121" s="9"/>
      <c r="HEC121" s="9"/>
      <c r="HED121" s="9"/>
      <c r="HEE121" s="9"/>
      <c r="HEF121" s="9"/>
      <c r="HEG121" s="9"/>
      <c r="HEH121" s="9"/>
      <c r="HEI121" s="9"/>
      <c r="HEJ121" s="9"/>
      <c r="HEK121" s="9"/>
      <c r="HEL121" s="9"/>
      <c r="HEM121" s="9"/>
      <c r="HEN121" s="9"/>
      <c r="HEO121" s="9"/>
      <c r="HEP121" s="9"/>
      <c r="HEQ121" s="9"/>
      <c r="HER121" s="9"/>
      <c r="HES121" s="9"/>
      <c r="HET121" s="9"/>
      <c r="HEU121" s="9"/>
      <c r="HEV121" s="9"/>
      <c r="HEW121" s="9"/>
      <c r="HEX121" s="9"/>
      <c r="HEY121" s="9"/>
      <c r="HEZ121" s="9"/>
      <c r="HFA121" s="9"/>
      <c r="HFB121" s="9"/>
      <c r="HFC121" s="9"/>
      <c r="HFD121" s="9"/>
      <c r="HFE121" s="9"/>
      <c r="HFF121" s="9"/>
      <c r="HFG121" s="9"/>
      <c r="HFH121" s="9"/>
      <c r="HFI121" s="9"/>
      <c r="HFJ121" s="9"/>
      <c r="HFK121" s="9"/>
      <c r="HFL121" s="9"/>
      <c r="HFM121" s="9"/>
      <c r="HFN121" s="9"/>
      <c r="HFO121" s="9"/>
      <c r="HFP121" s="9"/>
      <c r="HFQ121" s="9"/>
      <c r="HFR121" s="9"/>
      <c r="HFS121" s="9"/>
      <c r="HFT121" s="9"/>
      <c r="HFU121" s="9"/>
      <c r="HFV121" s="9"/>
      <c r="HFW121" s="9"/>
      <c r="HFX121" s="9"/>
      <c r="HFY121" s="9"/>
      <c r="HFZ121" s="9"/>
      <c r="HGA121" s="9"/>
      <c r="HGB121" s="9"/>
      <c r="HGC121" s="9"/>
      <c r="HGD121" s="9"/>
      <c r="HGE121" s="9"/>
      <c r="HGF121" s="9"/>
      <c r="HGG121" s="9"/>
      <c r="HGH121" s="9"/>
      <c r="HGI121" s="9"/>
      <c r="HGJ121" s="9"/>
      <c r="HGK121" s="9"/>
      <c r="HGL121" s="9"/>
      <c r="HGM121" s="9"/>
      <c r="HGN121" s="9"/>
      <c r="HGO121" s="9"/>
      <c r="HGP121" s="9"/>
      <c r="HGQ121" s="9"/>
      <c r="HGR121" s="9"/>
      <c r="HGS121" s="9"/>
      <c r="HGT121" s="9"/>
      <c r="HGU121" s="9"/>
      <c r="HGV121" s="9"/>
      <c r="HGW121" s="9"/>
      <c r="HGX121" s="9"/>
      <c r="HGY121" s="9"/>
      <c r="HGZ121" s="9"/>
      <c r="HHA121" s="9"/>
      <c r="HHB121" s="9"/>
      <c r="HHC121" s="9"/>
      <c r="HHD121" s="9"/>
      <c r="HHE121" s="9"/>
      <c r="HHF121" s="9"/>
      <c r="HHG121" s="9"/>
      <c r="HHH121" s="9"/>
      <c r="HHI121" s="9"/>
      <c r="HHJ121" s="9"/>
      <c r="HHK121" s="9"/>
      <c r="HHL121" s="9"/>
      <c r="HHM121" s="9"/>
      <c r="HHN121" s="9"/>
      <c r="HHO121" s="9"/>
      <c r="HHP121" s="9"/>
      <c r="HHQ121" s="9"/>
      <c r="HHR121" s="9"/>
      <c r="HHS121" s="9"/>
      <c r="HHT121" s="9"/>
      <c r="HHU121" s="9"/>
      <c r="HHV121" s="9"/>
      <c r="HHW121" s="9"/>
      <c r="HHX121" s="9"/>
      <c r="HHY121" s="9"/>
      <c r="HHZ121" s="9"/>
      <c r="HIA121" s="9"/>
      <c r="HIB121" s="9"/>
      <c r="HIC121" s="9"/>
      <c r="HID121" s="9"/>
      <c r="HIE121" s="9"/>
      <c r="HIF121" s="9"/>
      <c r="HIG121" s="9"/>
      <c r="HIH121" s="9"/>
      <c r="HII121" s="9"/>
      <c r="HIJ121" s="9"/>
      <c r="HIK121" s="9"/>
      <c r="HIL121" s="9"/>
      <c r="HIM121" s="9"/>
      <c r="HIN121" s="9"/>
      <c r="HIO121" s="9"/>
      <c r="HIP121" s="9"/>
      <c r="HIQ121" s="9"/>
      <c r="HIR121" s="9"/>
      <c r="HIS121" s="9"/>
      <c r="HIT121" s="9"/>
      <c r="HIU121" s="9"/>
      <c r="HIV121" s="9"/>
      <c r="HIW121" s="9"/>
      <c r="HIX121" s="9"/>
      <c r="HIY121" s="9"/>
      <c r="HIZ121" s="9"/>
      <c r="HJA121" s="9"/>
      <c r="HJB121" s="9"/>
      <c r="HJC121" s="9"/>
      <c r="HJD121" s="9"/>
      <c r="HJE121" s="9"/>
      <c r="HJF121" s="9"/>
      <c r="HJG121" s="9"/>
      <c r="HJH121" s="9"/>
      <c r="HJI121" s="9"/>
      <c r="HJJ121" s="9"/>
      <c r="HJK121" s="9"/>
      <c r="HJL121" s="9"/>
      <c r="HJM121" s="9"/>
      <c r="HJN121" s="9"/>
      <c r="HJO121" s="9"/>
      <c r="HJP121" s="9"/>
      <c r="HJQ121" s="9"/>
      <c r="HJR121" s="9"/>
      <c r="HJS121" s="9"/>
      <c r="HJT121" s="9"/>
      <c r="HJU121" s="9"/>
      <c r="HJV121" s="9"/>
      <c r="HJW121" s="9"/>
      <c r="HJX121" s="9"/>
      <c r="HJY121" s="9"/>
      <c r="HJZ121" s="9"/>
      <c r="HKA121" s="9"/>
      <c r="HKB121" s="9"/>
      <c r="HKC121" s="9"/>
      <c r="HKD121" s="9"/>
      <c r="HKE121" s="9"/>
      <c r="HKF121" s="9"/>
      <c r="HKG121" s="9"/>
      <c r="HKH121" s="9"/>
      <c r="HKI121" s="9"/>
      <c r="HKJ121" s="9"/>
      <c r="HKK121" s="9"/>
      <c r="HKL121" s="9"/>
      <c r="HKM121" s="9"/>
      <c r="HKN121" s="9"/>
      <c r="HKO121" s="9"/>
      <c r="HKP121" s="9"/>
      <c r="HKQ121" s="9"/>
      <c r="HKR121" s="9"/>
      <c r="HKS121" s="9"/>
      <c r="HKT121" s="9"/>
      <c r="HKU121" s="9"/>
      <c r="HKV121" s="9"/>
      <c r="HKW121" s="9"/>
      <c r="HKX121" s="9"/>
      <c r="HKY121" s="9"/>
      <c r="HKZ121" s="9"/>
      <c r="HLA121" s="9"/>
      <c r="HLB121" s="9"/>
      <c r="HLC121" s="9"/>
      <c r="HLD121" s="9"/>
      <c r="HLE121" s="9"/>
      <c r="HLF121" s="9"/>
      <c r="HLG121" s="9"/>
      <c r="HLH121" s="9"/>
      <c r="HLI121" s="9"/>
      <c r="HLJ121" s="9"/>
      <c r="HLK121" s="9"/>
      <c r="HLL121" s="9"/>
      <c r="HLM121" s="9"/>
      <c r="HLN121" s="9"/>
      <c r="HLO121" s="9"/>
      <c r="HLP121" s="9"/>
      <c r="HLQ121" s="9"/>
      <c r="HLR121" s="9"/>
      <c r="HLS121" s="9"/>
      <c r="HLT121" s="9"/>
      <c r="HLU121" s="9"/>
      <c r="HLV121" s="9"/>
      <c r="HLW121" s="9"/>
      <c r="HLX121" s="9"/>
      <c r="HLY121" s="9"/>
      <c r="HLZ121" s="9"/>
      <c r="HMA121" s="9"/>
      <c r="HMB121" s="9"/>
      <c r="HMC121" s="9"/>
      <c r="HMD121" s="9"/>
      <c r="HME121" s="9"/>
      <c r="HMF121" s="9"/>
      <c r="HMG121" s="9"/>
      <c r="HMH121" s="9"/>
      <c r="HMI121" s="9"/>
      <c r="HMJ121" s="9"/>
      <c r="HMK121" s="9"/>
      <c r="HML121" s="9"/>
      <c r="HMM121" s="9"/>
      <c r="HMN121" s="9"/>
      <c r="HMO121" s="9"/>
      <c r="HMP121" s="9"/>
      <c r="HMQ121" s="9"/>
      <c r="HMR121" s="9"/>
      <c r="HMS121" s="9"/>
      <c r="HMT121" s="9"/>
      <c r="HMU121" s="9"/>
      <c r="HMV121" s="9"/>
      <c r="HMW121" s="9"/>
      <c r="HMX121" s="9"/>
      <c r="HMY121" s="9"/>
      <c r="HMZ121" s="9"/>
      <c r="HNA121" s="9"/>
      <c r="HNB121" s="9"/>
      <c r="HNC121" s="9"/>
      <c r="HND121" s="9"/>
      <c r="HNE121" s="9"/>
      <c r="HNF121" s="9"/>
      <c r="HNG121" s="9"/>
      <c r="HNH121" s="9"/>
      <c r="HNI121" s="9"/>
      <c r="HNJ121" s="9"/>
      <c r="HNK121" s="9"/>
      <c r="HNL121" s="9"/>
      <c r="HNM121" s="9"/>
      <c r="HNN121" s="9"/>
      <c r="HNO121" s="9"/>
      <c r="HNP121" s="9"/>
      <c r="HNQ121" s="9"/>
      <c r="HNR121" s="9"/>
      <c r="HNS121" s="9"/>
      <c r="HNT121" s="9"/>
      <c r="HNU121" s="9"/>
      <c r="HNV121" s="9"/>
      <c r="HNW121" s="9"/>
      <c r="HNX121" s="9"/>
      <c r="HNY121" s="9"/>
      <c r="HNZ121" s="9"/>
      <c r="HOA121" s="9"/>
      <c r="HOB121" s="9"/>
      <c r="HOC121" s="9"/>
      <c r="HOD121" s="9"/>
      <c r="HOE121" s="9"/>
      <c r="HOF121" s="9"/>
      <c r="HOG121" s="9"/>
      <c r="HOH121" s="9"/>
      <c r="HOI121" s="9"/>
      <c r="HOJ121" s="9"/>
      <c r="HOK121" s="9"/>
      <c r="HOL121" s="9"/>
      <c r="HOM121" s="9"/>
      <c r="HON121" s="9"/>
      <c r="HOO121" s="9"/>
      <c r="HOP121" s="9"/>
      <c r="HOQ121" s="9"/>
      <c r="HOR121" s="9"/>
      <c r="HOS121" s="9"/>
      <c r="HOT121" s="9"/>
      <c r="HOU121" s="9"/>
      <c r="HOV121" s="9"/>
      <c r="HOW121" s="9"/>
      <c r="HOX121" s="9"/>
      <c r="HOY121" s="9"/>
      <c r="HOZ121" s="9"/>
      <c r="HPA121" s="9"/>
      <c r="HPB121" s="9"/>
      <c r="HPC121" s="9"/>
      <c r="HPD121" s="9"/>
      <c r="HPE121" s="9"/>
      <c r="HPF121" s="9"/>
      <c r="HPG121" s="9"/>
      <c r="HPH121" s="9"/>
      <c r="HPI121" s="9"/>
      <c r="HPJ121" s="9"/>
      <c r="HPK121" s="9"/>
      <c r="HPL121" s="9"/>
      <c r="HPM121" s="9"/>
      <c r="HPN121" s="9"/>
      <c r="HPO121" s="9"/>
      <c r="HPP121" s="9"/>
      <c r="HPQ121" s="9"/>
      <c r="HPR121" s="9"/>
      <c r="HPS121" s="9"/>
      <c r="HPT121" s="9"/>
      <c r="HPU121" s="9"/>
      <c r="HPV121" s="9"/>
      <c r="HPW121" s="9"/>
      <c r="HPX121" s="9"/>
      <c r="HPY121" s="9"/>
      <c r="HPZ121" s="9"/>
      <c r="HQA121" s="9"/>
      <c r="HQB121" s="9"/>
      <c r="HQC121" s="9"/>
      <c r="HQD121" s="9"/>
      <c r="HQE121" s="9"/>
      <c r="HQF121" s="9"/>
      <c r="HQG121" s="9"/>
      <c r="HQH121" s="9"/>
      <c r="HQI121" s="9"/>
      <c r="HQJ121" s="9"/>
      <c r="HQK121" s="9"/>
      <c r="HQL121" s="9"/>
      <c r="HQM121" s="9"/>
      <c r="HQN121" s="9"/>
      <c r="HQO121" s="9"/>
      <c r="HQP121" s="9"/>
      <c r="HQQ121" s="9"/>
      <c r="HQR121" s="9"/>
      <c r="HQS121" s="9"/>
      <c r="HQT121" s="9"/>
      <c r="HQU121" s="9"/>
      <c r="HQV121" s="9"/>
      <c r="HQW121" s="9"/>
      <c r="HQX121" s="9"/>
      <c r="HQY121" s="9"/>
      <c r="HQZ121" s="9"/>
      <c r="HRA121" s="9"/>
      <c r="HRB121" s="9"/>
      <c r="HRC121" s="9"/>
      <c r="HRD121" s="9"/>
      <c r="HRE121" s="9"/>
      <c r="HRF121" s="9"/>
      <c r="HRG121" s="9"/>
      <c r="HRH121" s="9"/>
      <c r="HRI121" s="9"/>
      <c r="HRJ121" s="9"/>
      <c r="HRK121" s="9"/>
      <c r="HRL121" s="9"/>
      <c r="HRM121" s="9"/>
      <c r="HRN121" s="9"/>
      <c r="HRO121" s="9"/>
      <c r="HRP121" s="9"/>
      <c r="HRQ121" s="9"/>
      <c r="HRR121" s="9"/>
      <c r="HRS121" s="9"/>
      <c r="HRT121" s="9"/>
      <c r="HRU121" s="9"/>
      <c r="HRV121" s="9"/>
      <c r="HRW121" s="9"/>
      <c r="HRX121" s="9"/>
      <c r="HRY121" s="9"/>
      <c r="HRZ121" s="9"/>
      <c r="HSA121" s="9"/>
      <c r="HSB121" s="9"/>
      <c r="HSC121" s="9"/>
      <c r="HSD121" s="9"/>
      <c r="HSE121" s="9"/>
      <c r="HSF121" s="9"/>
      <c r="HSG121" s="9"/>
      <c r="HSH121" s="9"/>
      <c r="HSI121" s="9"/>
      <c r="HSJ121" s="9"/>
      <c r="HSK121" s="9"/>
      <c r="HSL121" s="9"/>
      <c r="HSM121" s="9"/>
      <c r="HSN121" s="9"/>
      <c r="HSO121" s="9"/>
      <c r="HSP121" s="9"/>
      <c r="HSQ121" s="9"/>
      <c r="HSR121" s="9"/>
      <c r="HSS121" s="9"/>
      <c r="HST121" s="9"/>
      <c r="HSU121" s="9"/>
      <c r="HSV121" s="9"/>
      <c r="HSW121" s="9"/>
      <c r="HSX121" s="9"/>
      <c r="HSY121" s="9"/>
      <c r="HSZ121" s="9"/>
      <c r="HTA121" s="9"/>
      <c r="HTB121" s="9"/>
      <c r="HTC121" s="9"/>
      <c r="HTD121" s="9"/>
      <c r="HTE121" s="9"/>
      <c r="HTF121" s="9"/>
      <c r="HTG121" s="9"/>
      <c r="HTH121" s="9"/>
      <c r="HTI121" s="9"/>
      <c r="HTJ121" s="9"/>
      <c r="HTK121" s="9"/>
      <c r="HTL121" s="9"/>
      <c r="HTM121" s="9"/>
      <c r="HTN121" s="9"/>
      <c r="HTO121" s="9"/>
      <c r="HTP121" s="9"/>
      <c r="HTQ121" s="9"/>
      <c r="HTR121" s="9"/>
      <c r="HTS121" s="9"/>
      <c r="HTT121" s="9"/>
      <c r="HTU121" s="9"/>
      <c r="HTV121" s="9"/>
      <c r="HTW121" s="9"/>
      <c r="HTX121" s="9"/>
      <c r="HTY121" s="9"/>
      <c r="HTZ121" s="9"/>
      <c r="HUA121" s="9"/>
      <c r="HUB121" s="9"/>
      <c r="HUC121" s="9"/>
      <c r="HUD121" s="9"/>
      <c r="HUE121" s="9"/>
      <c r="HUF121" s="9"/>
      <c r="HUG121" s="9"/>
      <c r="HUH121" s="9"/>
      <c r="HUI121" s="9"/>
      <c r="HUJ121" s="9"/>
      <c r="HUK121" s="9"/>
      <c r="HUL121" s="9"/>
      <c r="HUM121" s="9"/>
      <c r="HUN121" s="9"/>
      <c r="HUO121" s="9"/>
      <c r="HUP121" s="9"/>
      <c r="HUQ121" s="9"/>
      <c r="HUR121" s="9"/>
      <c r="HUS121" s="9"/>
      <c r="HUT121" s="9"/>
      <c r="HUU121" s="9"/>
      <c r="HUV121" s="9"/>
      <c r="HUW121" s="9"/>
      <c r="HUX121" s="9"/>
      <c r="HUY121" s="9"/>
      <c r="HUZ121" s="9"/>
      <c r="HVA121" s="9"/>
      <c r="HVB121" s="9"/>
      <c r="HVC121" s="9"/>
      <c r="HVD121" s="9"/>
      <c r="HVE121" s="9"/>
      <c r="HVF121" s="9"/>
      <c r="HVG121" s="9"/>
      <c r="HVH121" s="9"/>
      <c r="HVI121" s="9"/>
      <c r="HVJ121" s="9"/>
      <c r="HVK121" s="9"/>
      <c r="HVL121" s="9"/>
      <c r="HVM121" s="9"/>
      <c r="HVN121" s="9"/>
      <c r="HVO121" s="9"/>
      <c r="HVP121" s="9"/>
      <c r="HVQ121" s="9"/>
      <c r="HVR121" s="9"/>
      <c r="HVS121" s="9"/>
      <c r="HVT121" s="9"/>
      <c r="HVU121" s="9"/>
      <c r="HVV121" s="9"/>
      <c r="HVW121" s="9"/>
      <c r="HVX121" s="9"/>
      <c r="HVY121" s="9"/>
      <c r="HVZ121" s="9"/>
      <c r="HWA121" s="9"/>
      <c r="HWB121" s="9"/>
      <c r="HWC121" s="9"/>
      <c r="HWD121" s="9"/>
      <c r="HWE121" s="9"/>
      <c r="HWF121" s="9"/>
      <c r="HWG121" s="9"/>
      <c r="HWH121" s="9"/>
      <c r="HWI121" s="9"/>
      <c r="HWJ121" s="9"/>
      <c r="HWK121" s="9"/>
      <c r="HWL121" s="9"/>
      <c r="HWM121" s="9"/>
      <c r="HWN121" s="9"/>
      <c r="HWO121" s="9"/>
      <c r="HWP121" s="9"/>
      <c r="HWQ121" s="9"/>
      <c r="HWR121" s="9"/>
      <c r="HWS121" s="9"/>
      <c r="HWT121" s="9"/>
      <c r="HWU121" s="9"/>
      <c r="HWV121" s="9"/>
      <c r="HWW121" s="9"/>
      <c r="HWX121" s="9"/>
      <c r="HWY121" s="9"/>
      <c r="HWZ121" s="9"/>
      <c r="HXA121" s="9"/>
      <c r="HXB121" s="9"/>
      <c r="HXC121" s="9"/>
      <c r="HXD121" s="9"/>
      <c r="HXE121" s="9"/>
      <c r="HXF121" s="9"/>
      <c r="HXG121" s="9"/>
      <c r="HXH121" s="9"/>
      <c r="HXI121" s="9"/>
      <c r="HXJ121" s="9"/>
      <c r="HXK121" s="9"/>
      <c r="HXL121" s="9"/>
      <c r="HXM121" s="9"/>
      <c r="HXN121" s="9"/>
      <c r="HXO121" s="9"/>
      <c r="HXP121" s="9"/>
      <c r="HXQ121" s="9"/>
      <c r="HXR121" s="9"/>
      <c r="HXS121" s="9"/>
      <c r="HXT121" s="9"/>
      <c r="HXU121" s="9"/>
      <c r="HXV121" s="9"/>
      <c r="HXW121" s="9"/>
      <c r="HXX121" s="9"/>
      <c r="HXY121" s="9"/>
      <c r="HXZ121" s="9"/>
      <c r="HYA121" s="9"/>
      <c r="HYB121" s="9"/>
      <c r="HYC121" s="9"/>
      <c r="HYD121" s="9"/>
      <c r="HYE121" s="9"/>
      <c r="HYF121" s="9"/>
      <c r="HYG121" s="9"/>
      <c r="HYH121" s="9"/>
      <c r="HYI121" s="9"/>
      <c r="HYJ121" s="9"/>
      <c r="HYK121" s="9"/>
      <c r="HYL121" s="9"/>
      <c r="HYM121" s="9"/>
      <c r="HYN121" s="9"/>
      <c r="HYO121" s="9"/>
      <c r="HYP121" s="9"/>
      <c r="HYQ121" s="9"/>
      <c r="HYR121" s="9"/>
      <c r="HYS121" s="9"/>
      <c r="HYT121" s="9"/>
      <c r="HYU121" s="9"/>
      <c r="HYV121" s="9"/>
      <c r="HYW121" s="9"/>
      <c r="HYX121" s="9"/>
      <c r="HYY121" s="9"/>
      <c r="HYZ121" s="9"/>
      <c r="HZA121" s="9"/>
      <c r="HZB121" s="9"/>
      <c r="HZC121" s="9"/>
      <c r="HZD121" s="9"/>
      <c r="HZE121" s="9"/>
      <c r="HZF121" s="9"/>
      <c r="HZG121" s="9"/>
      <c r="HZH121" s="9"/>
      <c r="HZI121" s="9"/>
      <c r="HZJ121" s="9"/>
      <c r="HZK121" s="9"/>
      <c r="HZL121" s="9"/>
      <c r="HZM121" s="9"/>
      <c r="HZN121" s="9"/>
      <c r="HZO121" s="9"/>
      <c r="HZP121" s="9"/>
      <c r="HZQ121" s="9"/>
      <c r="HZR121" s="9"/>
      <c r="HZS121" s="9"/>
      <c r="HZT121" s="9"/>
      <c r="HZU121" s="9"/>
      <c r="HZV121" s="9"/>
      <c r="HZW121" s="9"/>
      <c r="HZX121" s="9"/>
      <c r="HZY121" s="9"/>
      <c r="HZZ121" s="9"/>
      <c r="IAA121" s="9"/>
      <c r="IAB121" s="9"/>
      <c r="IAC121" s="9"/>
      <c r="IAD121" s="9"/>
      <c r="IAE121" s="9"/>
      <c r="IAF121" s="9"/>
      <c r="IAG121" s="9"/>
      <c r="IAH121" s="9"/>
      <c r="IAI121" s="9"/>
      <c r="IAJ121" s="9"/>
      <c r="IAK121" s="9"/>
      <c r="IAL121" s="9"/>
      <c r="IAM121" s="9"/>
      <c r="IAN121" s="9"/>
      <c r="IAO121" s="9"/>
      <c r="IAP121" s="9"/>
      <c r="IAQ121" s="9"/>
      <c r="IAR121" s="9"/>
      <c r="IAS121" s="9"/>
      <c r="IAT121" s="9"/>
      <c r="IAU121" s="9"/>
      <c r="IAV121" s="9"/>
      <c r="IAW121" s="9"/>
      <c r="IAX121" s="9"/>
      <c r="IAY121" s="9"/>
      <c r="IAZ121" s="9"/>
      <c r="IBA121" s="9"/>
      <c r="IBB121" s="9"/>
      <c r="IBC121" s="9"/>
      <c r="IBD121" s="9"/>
      <c r="IBE121" s="9"/>
      <c r="IBF121" s="9"/>
      <c r="IBG121" s="9"/>
      <c r="IBH121" s="9"/>
      <c r="IBI121" s="9"/>
      <c r="IBJ121" s="9"/>
      <c r="IBK121" s="9"/>
      <c r="IBL121" s="9"/>
      <c r="IBM121" s="9"/>
      <c r="IBN121" s="9"/>
      <c r="IBO121" s="9"/>
      <c r="IBP121" s="9"/>
      <c r="IBQ121" s="9"/>
      <c r="IBR121" s="9"/>
      <c r="IBS121" s="9"/>
      <c r="IBT121" s="9"/>
      <c r="IBU121" s="9"/>
      <c r="IBV121" s="9"/>
      <c r="IBW121" s="9"/>
      <c r="IBX121" s="9"/>
      <c r="IBY121" s="9"/>
      <c r="IBZ121" s="9"/>
      <c r="ICA121" s="9"/>
      <c r="ICB121" s="9"/>
      <c r="ICC121" s="9"/>
      <c r="ICD121" s="9"/>
      <c r="ICE121" s="9"/>
      <c r="ICF121" s="9"/>
      <c r="ICG121" s="9"/>
      <c r="ICH121" s="9"/>
      <c r="ICI121" s="9"/>
      <c r="ICJ121" s="9"/>
      <c r="ICK121" s="9"/>
      <c r="ICL121" s="9"/>
      <c r="ICM121" s="9"/>
      <c r="ICN121" s="9"/>
      <c r="ICO121" s="9"/>
      <c r="ICP121" s="9"/>
      <c r="ICQ121" s="9"/>
      <c r="ICR121" s="9"/>
      <c r="ICS121" s="9"/>
      <c r="ICT121" s="9"/>
      <c r="ICU121" s="9"/>
      <c r="ICV121" s="9"/>
      <c r="ICW121" s="9"/>
      <c r="ICX121" s="9"/>
      <c r="ICY121" s="9"/>
      <c r="ICZ121" s="9"/>
      <c r="IDA121" s="9"/>
      <c r="IDB121" s="9"/>
      <c r="IDC121" s="9"/>
      <c r="IDD121" s="9"/>
      <c r="IDE121" s="9"/>
      <c r="IDF121" s="9"/>
      <c r="IDG121" s="9"/>
      <c r="IDH121" s="9"/>
      <c r="IDI121" s="9"/>
      <c r="IDJ121" s="9"/>
      <c r="IDK121" s="9"/>
      <c r="IDL121" s="9"/>
      <c r="IDM121" s="9"/>
      <c r="IDN121" s="9"/>
      <c r="IDO121" s="9"/>
      <c r="IDP121" s="9"/>
      <c r="IDQ121" s="9"/>
      <c r="IDR121" s="9"/>
      <c r="IDS121" s="9"/>
      <c r="IDT121" s="9"/>
      <c r="IDU121" s="9"/>
      <c r="IDV121" s="9"/>
      <c r="IDW121" s="9"/>
      <c r="IDX121" s="9"/>
      <c r="IDY121" s="9"/>
      <c r="IDZ121" s="9"/>
      <c r="IEA121" s="9"/>
      <c r="IEB121" s="9"/>
      <c r="IEC121" s="9"/>
      <c r="IED121" s="9"/>
      <c r="IEE121" s="9"/>
      <c r="IEF121" s="9"/>
      <c r="IEG121" s="9"/>
      <c r="IEH121" s="9"/>
      <c r="IEI121" s="9"/>
      <c r="IEJ121" s="9"/>
      <c r="IEK121" s="9"/>
      <c r="IEL121" s="9"/>
      <c r="IEM121" s="9"/>
      <c r="IEN121" s="9"/>
      <c r="IEO121" s="9"/>
      <c r="IEP121" s="9"/>
      <c r="IEQ121" s="9"/>
      <c r="IER121" s="9"/>
      <c r="IES121" s="9"/>
      <c r="IET121" s="9"/>
      <c r="IEU121" s="9"/>
      <c r="IEV121" s="9"/>
      <c r="IEW121" s="9"/>
      <c r="IEX121" s="9"/>
      <c r="IEY121" s="9"/>
      <c r="IEZ121" s="9"/>
      <c r="IFA121" s="9"/>
      <c r="IFB121" s="9"/>
      <c r="IFC121" s="9"/>
      <c r="IFD121" s="9"/>
      <c r="IFE121" s="9"/>
      <c r="IFF121" s="9"/>
      <c r="IFG121" s="9"/>
      <c r="IFH121" s="9"/>
      <c r="IFI121" s="9"/>
      <c r="IFJ121" s="9"/>
      <c r="IFK121" s="9"/>
      <c r="IFL121" s="9"/>
      <c r="IFM121" s="9"/>
      <c r="IFN121" s="9"/>
      <c r="IFO121" s="9"/>
      <c r="IFP121" s="9"/>
      <c r="IFQ121" s="9"/>
      <c r="IFR121" s="9"/>
      <c r="IFS121" s="9"/>
      <c r="IFT121" s="9"/>
      <c r="IFU121" s="9"/>
      <c r="IFV121" s="9"/>
      <c r="IFW121" s="9"/>
      <c r="IFX121" s="9"/>
      <c r="IFY121" s="9"/>
      <c r="IFZ121" s="9"/>
      <c r="IGA121" s="9"/>
      <c r="IGB121" s="9"/>
      <c r="IGC121" s="9"/>
      <c r="IGD121" s="9"/>
      <c r="IGE121" s="9"/>
      <c r="IGF121" s="9"/>
      <c r="IGG121" s="9"/>
      <c r="IGH121" s="9"/>
      <c r="IGI121" s="9"/>
      <c r="IGJ121" s="9"/>
      <c r="IGK121" s="9"/>
      <c r="IGL121" s="9"/>
      <c r="IGM121" s="9"/>
      <c r="IGN121" s="9"/>
      <c r="IGO121" s="9"/>
      <c r="IGP121" s="9"/>
      <c r="IGQ121" s="9"/>
      <c r="IGR121" s="9"/>
      <c r="IGS121" s="9"/>
      <c r="IGT121" s="9"/>
      <c r="IGU121" s="9"/>
      <c r="IGV121" s="9"/>
      <c r="IGW121" s="9"/>
      <c r="IGX121" s="9"/>
      <c r="IGY121" s="9"/>
      <c r="IGZ121" s="9"/>
      <c r="IHA121" s="9"/>
      <c r="IHB121" s="9"/>
      <c r="IHC121" s="9"/>
      <c r="IHD121" s="9"/>
      <c r="IHE121" s="9"/>
      <c r="IHF121" s="9"/>
      <c r="IHG121" s="9"/>
      <c r="IHH121" s="9"/>
      <c r="IHI121" s="9"/>
      <c r="IHJ121" s="9"/>
      <c r="IHK121" s="9"/>
      <c r="IHL121" s="9"/>
      <c r="IHM121" s="9"/>
      <c r="IHN121" s="9"/>
      <c r="IHO121" s="9"/>
      <c r="IHP121" s="9"/>
      <c r="IHQ121" s="9"/>
      <c r="IHR121" s="9"/>
      <c r="IHS121" s="9"/>
      <c r="IHT121" s="9"/>
      <c r="IHU121" s="9"/>
      <c r="IHV121" s="9"/>
      <c r="IHW121" s="9"/>
      <c r="IHX121" s="9"/>
      <c r="IHY121" s="9"/>
      <c r="IHZ121" s="9"/>
      <c r="IIA121" s="9"/>
      <c r="IIB121" s="9"/>
      <c r="IIC121" s="9"/>
      <c r="IID121" s="9"/>
      <c r="IIE121" s="9"/>
      <c r="IIF121" s="9"/>
      <c r="IIG121" s="9"/>
      <c r="IIH121" s="9"/>
      <c r="III121" s="9"/>
      <c r="IIJ121" s="9"/>
      <c r="IIK121" s="9"/>
      <c r="IIL121" s="9"/>
      <c r="IIM121" s="9"/>
      <c r="IIN121" s="9"/>
      <c r="IIO121" s="9"/>
      <c r="IIP121" s="9"/>
      <c r="IIQ121" s="9"/>
      <c r="IIR121" s="9"/>
      <c r="IIS121" s="9"/>
      <c r="IIT121" s="9"/>
      <c r="IIU121" s="9"/>
      <c r="IIV121" s="9"/>
      <c r="IIW121" s="9"/>
      <c r="IIX121" s="9"/>
      <c r="IIY121" s="9"/>
      <c r="IIZ121" s="9"/>
      <c r="IJA121" s="9"/>
      <c r="IJB121" s="9"/>
      <c r="IJC121" s="9"/>
      <c r="IJD121" s="9"/>
      <c r="IJE121" s="9"/>
      <c r="IJF121" s="9"/>
      <c r="IJG121" s="9"/>
      <c r="IJH121" s="9"/>
      <c r="IJI121" s="9"/>
      <c r="IJJ121" s="9"/>
      <c r="IJK121" s="9"/>
      <c r="IJL121" s="9"/>
      <c r="IJM121" s="9"/>
      <c r="IJN121" s="9"/>
      <c r="IJO121" s="9"/>
      <c r="IJP121" s="9"/>
      <c r="IJQ121" s="9"/>
      <c r="IJR121" s="9"/>
      <c r="IJS121" s="9"/>
      <c r="IJT121" s="9"/>
      <c r="IJU121" s="9"/>
      <c r="IJV121" s="9"/>
      <c r="IJW121" s="9"/>
      <c r="IJX121" s="9"/>
      <c r="IJY121" s="9"/>
      <c r="IJZ121" s="9"/>
      <c r="IKA121" s="9"/>
      <c r="IKB121" s="9"/>
      <c r="IKC121" s="9"/>
      <c r="IKD121" s="9"/>
      <c r="IKE121" s="9"/>
      <c r="IKF121" s="9"/>
      <c r="IKG121" s="9"/>
      <c r="IKH121" s="9"/>
      <c r="IKI121" s="9"/>
      <c r="IKJ121" s="9"/>
      <c r="IKK121" s="9"/>
      <c r="IKL121" s="9"/>
      <c r="IKM121" s="9"/>
      <c r="IKN121" s="9"/>
      <c r="IKO121" s="9"/>
      <c r="IKP121" s="9"/>
      <c r="IKQ121" s="9"/>
      <c r="IKR121" s="9"/>
      <c r="IKS121" s="9"/>
      <c r="IKT121" s="9"/>
      <c r="IKU121" s="9"/>
      <c r="IKV121" s="9"/>
      <c r="IKW121" s="9"/>
      <c r="IKX121" s="9"/>
      <c r="IKY121" s="9"/>
      <c r="IKZ121" s="9"/>
      <c r="ILA121" s="9"/>
      <c r="ILB121" s="9"/>
      <c r="ILC121" s="9"/>
      <c r="ILD121" s="9"/>
      <c r="ILE121" s="9"/>
      <c r="ILF121" s="9"/>
      <c r="ILG121" s="9"/>
      <c r="ILH121" s="9"/>
      <c r="ILI121" s="9"/>
      <c r="ILJ121" s="9"/>
      <c r="ILK121" s="9"/>
      <c r="ILL121" s="9"/>
      <c r="ILM121" s="9"/>
      <c r="ILN121" s="9"/>
      <c r="ILO121" s="9"/>
      <c r="ILP121" s="9"/>
      <c r="ILQ121" s="9"/>
      <c r="ILR121" s="9"/>
      <c r="ILS121" s="9"/>
      <c r="ILT121" s="9"/>
      <c r="ILU121" s="9"/>
      <c r="ILV121" s="9"/>
      <c r="ILW121" s="9"/>
      <c r="ILX121" s="9"/>
      <c r="ILY121" s="9"/>
      <c r="ILZ121" s="9"/>
      <c r="IMA121" s="9"/>
      <c r="IMB121" s="9"/>
      <c r="IMC121" s="9"/>
      <c r="IMD121" s="9"/>
      <c r="IME121" s="9"/>
      <c r="IMF121" s="9"/>
      <c r="IMG121" s="9"/>
      <c r="IMH121" s="9"/>
      <c r="IMI121" s="9"/>
      <c r="IMJ121" s="9"/>
      <c r="IMK121" s="9"/>
      <c r="IML121" s="9"/>
      <c r="IMM121" s="9"/>
      <c r="IMN121" s="9"/>
      <c r="IMO121" s="9"/>
      <c r="IMP121" s="9"/>
      <c r="IMQ121" s="9"/>
      <c r="IMR121" s="9"/>
      <c r="IMS121" s="9"/>
      <c r="IMT121" s="9"/>
      <c r="IMU121" s="9"/>
      <c r="IMV121" s="9"/>
      <c r="IMW121" s="9"/>
      <c r="IMX121" s="9"/>
      <c r="IMY121" s="9"/>
      <c r="IMZ121" s="9"/>
      <c r="INA121" s="9"/>
      <c r="INB121" s="9"/>
      <c r="INC121" s="9"/>
      <c r="IND121" s="9"/>
      <c r="INE121" s="9"/>
      <c r="INF121" s="9"/>
      <c r="ING121" s="9"/>
      <c r="INH121" s="9"/>
      <c r="INI121" s="9"/>
      <c r="INJ121" s="9"/>
      <c r="INK121" s="9"/>
      <c r="INL121" s="9"/>
      <c r="INM121" s="9"/>
      <c r="INN121" s="9"/>
      <c r="INO121" s="9"/>
      <c r="INP121" s="9"/>
      <c r="INQ121" s="9"/>
      <c r="INR121" s="9"/>
      <c r="INS121" s="9"/>
      <c r="INT121" s="9"/>
      <c r="INU121" s="9"/>
      <c r="INV121" s="9"/>
      <c r="INW121" s="9"/>
      <c r="INX121" s="9"/>
      <c r="INY121" s="9"/>
      <c r="INZ121" s="9"/>
      <c r="IOA121" s="9"/>
      <c r="IOB121" s="9"/>
      <c r="IOC121" s="9"/>
      <c r="IOD121" s="9"/>
      <c r="IOE121" s="9"/>
      <c r="IOF121" s="9"/>
      <c r="IOG121" s="9"/>
      <c r="IOH121" s="9"/>
      <c r="IOI121" s="9"/>
      <c r="IOJ121" s="9"/>
      <c r="IOK121" s="9"/>
      <c r="IOL121" s="9"/>
      <c r="IOM121" s="9"/>
      <c r="ION121" s="9"/>
      <c r="IOO121" s="9"/>
      <c r="IOP121" s="9"/>
      <c r="IOQ121" s="9"/>
      <c r="IOR121" s="9"/>
      <c r="IOS121" s="9"/>
      <c r="IOT121" s="9"/>
      <c r="IOU121" s="9"/>
      <c r="IOV121" s="9"/>
      <c r="IOW121" s="9"/>
      <c r="IOX121" s="9"/>
      <c r="IOY121" s="9"/>
      <c r="IOZ121" s="9"/>
      <c r="IPA121" s="9"/>
      <c r="IPB121" s="9"/>
      <c r="IPC121" s="9"/>
      <c r="IPD121" s="9"/>
      <c r="IPE121" s="9"/>
      <c r="IPF121" s="9"/>
      <c r="IPG121" s="9"/>
      <c r="IPH121" s="9"/>
      <c r="IPI121" s="9"/>
      <c r="IPJ121" s="9"/>
      <c r="IPK121" s="9"/>
      <c r="IPL121" s="9"/>
      <c r="IPM121" s="9"/>
      <c r="IPN121" s="9"/>
      <c r="IPO121" s="9"/>
      <c r="IPP121" s="9"/>
      <c r="IPQ121" s="9"/>
      <c r="IPR121" s="9"/>
      <c r="IPS121" s="9"/>
      <c r="IPT121" s="9"/>
      <c r="IPU121" s="9"/>
      <c r="IPV121" s="9"/>
      <c r="IPW121" s="9"/>
      <c r="IPX121" s="9"/>
      <c r="IPY121" s="9"/>
      <c r="IPZ121" s="9"/>
      <c r="IQA121" s="9"/>
      <c r="IQB121" s="9"/>
      <c r="IQC121" s="9"/>
      <c r="IQD121" s="9"/>
      <c r="IQE121" s="9"/>
      <c r="IQF121" s="9"/>
      <c r="IQG121" s="9"/>
      <c r="IQH121" s="9"/>
      <c r="IQI121" s="9"/>
      <c r="IQJ121" s="9"/>
      <c r="IQK121" s="9"/>
      <c r="IQL121" s="9"/>
      <c r="IQM121" s="9"/>
      <c r="IQN121" s="9"/>
      <c r="IQO121" s="9"/>
      <c r="IQP121" s="9"/>
      <c r="IQQ121" s="9"/>
      <c r="IQR121" s="9"/>
      <c r="IQS121" s="9"/>
      <c r="IQT121" s="9"/>
      <c r="IQU121" s="9"/>
      <c r="IQV121" s="9"/>
      <c r="IQW121" s="9"/>
      <c r="IQX121" s="9"/>
      <c r="IQY121" s="9"/>
      <c r="IQZ121" s="9"/>
      <c r="IRA121" s="9"/>
      <c r="IRB121" s="9"/>
      <c r="IRC121" s="9"/>
      <c r="IRD121" s="9"/>
      <c r="IRE121" s="9"/>
      <c r="IRF121" s="9"/>
      <c r="IRG121" s="9"/>
      <c r="IRH121" s="9"/>
      <c r="IRI121" s="9"/>
      <c r="IRJ121" s="9"/>
      <c r="IRK121" s="9"/>
      <c r="IRL121" s="9"/>
      <c r="IRM121" s="9"/>
      <c r="IRN121" s="9"/>
      <c r="IRO121" s="9"/>
      <c r="IRP121" s="9"/>
      <c r="IRQ121" s="9"/>
      <c r="IRR121" s="9"/>
      <c r="IRS121" s="9"/>
      <c r="IRT121" s="9"/>
      <c r="IRU121" s="9"/>
      <c r="IRV121" s="9"/>
      <c r="IRW121" s="9"/>
      <c r="IRX121" s="9"/>
      <c r="IRY121" s="9"/>
      <c r="IRZ121" s="9"/>
      <c r="ISA121" s="9"/>
      <c r="ISB121" s="9"/>
      <c r="ISC121" s="9"/>
      <c r="ISD121" s="9"/>
      <c r="ISE121" s="9"/>
      <c r="ISF121" s="9"/>
      <c r="ISG121" s="9"/>
      <c r="ISH121" s="9"/>
      <c r="ISI121" s="9"/>
      <c r="ISJ121" s="9"/>
      <c r="ISK121" s="9"/>
      <c r="ISL121" s="9"/>
      <c r="ISM121" s="9"/>
      <c r="ISN121" s="9"/>
      <c r="ISO121" s="9"/>
      <c r="ISP121" s="9"/>
      <c r="ISQ121" s="9"/>
      <c r="ISR121" s="9"/>
      <c r="ISS121" s="9"/>
      <c r="IST121" s="9"/>
      <c r="ISU121" s="9"/>
      <c r="ISV121" s="9"/>
      <c r="ISW121" s="9"/>
      <c r="ISX121" s="9"/>
      <c r="ISY121" s="9"/>
      <c r="ISZ121" s="9"/>
      <c r="ITA121" s="9"/>
      <c r="ITB121" s="9"/>
      <c r="ITC121" s="9"/>
      <c r="ITD121" s="9"/>
      <c r="ITE121" s="9"/>
      <c r="ITF121" s="9"/>
      <c r="ITG121" s="9"/>
      <c r="ITH121" s="9"/>
      <c r="ITI121" s="9"/>
      <c r="ITJ121" s="9"/>
      <c r="ITK121" s="9"/>
      <c r="ITL121" s="9"/>
      <c r="ITM121" s="9"/>
      <c r="ITN121" s="9"/>
      <c r="ITO121" s="9"/>
      <c r="ITP121" s="9"/>
      <c r="ITQ121" s="9"/>
      <c r="ITR121" s="9"/>
      <c r="ITS121" s="9"/>
      <c r="ITT121" s="9"/>
      <c r="ITU121" s="9"/>
      <c r="ITV121" s="9"/>
      <c r="ITW121" s="9"/>
      <c r="ITX121" s="9"/>
      <c r="ITY121" s="9"/>
      <c r="ITZ121" s="9"/>
      <c r="IUA121" s="9"/>
      <c r="IUB121" s="9"/>
      <c r="IUC121" s="9"/>
      <c r="IUD121" s="9"/>
      <c r="IUE121" s="9"/>
      <c r="IUF121" s="9"/>
      <c r="IUG121" s="9"/>
      <c r="IUH121" s="9"/>
      <c r="IUI121" s="9"/>
      <c r="IUJ121" s="9"/>
      <c r="IUK121" s="9"/>
      <c r="IUL121" s="9"/>
      <c r="IUM121" s="9"/>
      <c r="IUN121" s="9"/>
      <c r="IUO121" s="9"/>
      <c r="IUP121" s="9"/>
      <c r="IUQ121" s="9"/>
      <c r="IUR121" s="9"/>
      <c r="IUS121" s="9"/>
      <c r="IUT121" s="9"/>
      <c r="IUU121" s="9"/>
      <c r="IUV121" s="9"/>
      <c r="IUW121" s="9"/>
      <c r="IUX121" s="9"/>
      <c r="IUY121" s="9"/>
      <c r="IUZ121" s="9"/>
      <c r="IVA121" s="9"/>
      <c r="IVB121" s="9"/>
      <c r="IVC121" s="9"/>
      <c r="IVD121" s="9"/>
      <c r="IVE121" s="9"/>
      <c r="IVF121" s="9"/>
      <c r="IVG121" s="9"/>
      <c r="IVH121" s="9"/>
      <c r="IVI121" s="9"/>
      <c r="IVJ121" s="9"/>
      <c r="IVK121" s="9"/>
      <c r="IVL121" s="9"/>
      <c r="IVM121" s="9"/>
      <c r="IVN121" s="9"/>
      <c r="IVO121" s="9"/>
      <c r="IVP121" s="9"/>
      <c r="IVQ121" s="9"/>
      <c r="IVR121" s="9"/>
      <c r="IVS121" s="9"/>
      <c r="IVT121" s="9"/>
      <c r="IVU121" s="9"/>
      <c r="IVV121" s="9"/>
      <c r="IVW121" s="9"/>
      <c r="IVX121" s="9"/>
      <c r="IVY121" s="9"/>
      <c r="IVZ121" s="9"/>
      <c r="IWA121" s="9"/>
      <c r="IWB121" s="9"/>
      <c r="IWC121" s="9"/>
      <c r="IWD121" s="9"/>
      <c r="IWE121" s="9"/>
      <c r="IWF121" s="9"/>
      <c r="IWG121" s="9"/>
      <c r="IWH121" s="9"/>
      <c r="IWI121" s="9"/>
      <c r="IWJ121" s="9"/>
      <c r="IWK121" s="9"/>
      <c r="IWL121" s="9"/>
      <c r="IWM121" s="9"/>
      <c r="IWN121" s="9"/>
      <c r="IWO121" s="9"/>
      <c r="IWP121" s="9"/>
      <c r="IWQ121" s="9"/>
      <c r="IWR121" s="9"/>
      <c r="IWS121" s="9"/>
      <c r="IWT121" s="9"/>
      <c r="IWU121" s="9"/>
      <c r="IWV121" s="9"/>
      <c r="IWW121" s="9"/>
      <c r="IWX121" s="9"/>
      <c r="IWY121" s="9"/>
      <c r="IWZ121" s="9"/>
      <c r="IXA121" s="9"/>
      <c r="IXB121" s="9"/>
      <c r="IXC121" s="9"/>
      <c r="IXD121" s="9"/>
      <c r="IXE121" s="9"/>
      <c r="IXF121" s="9"/>
      <c r="IXG121" s="9"/>
      <c r="IXH121" s="9"/>
      <c r="IXI121" s="9"/>
      <c r="IXJ121" s="9"/>
      <c r="IXK121" s="9"/>
      <c r="IXL121" s="9"/>
      <c r="IXM121" s="9"/>
      <c r="IXN121" s="9"/>
      <c r="IXO121" s="9"/>
      <c r="IXP121" s="9"/>
      <c r="IXQ121" s="9"/>
      <c r="IXR121" s="9"/>
      <c r="IXS121" s="9"/>
      <c r="IXT121" s="9"/>
      <c r="IXU121" s="9"/>
      <c r="IXV121" s="9"/>
      <c r="IXW121" s="9"/>
      <c r="IXX121" s="9"/>
      <c r="IXY121" s="9"/>
      <c r="IXZ121" s="9"/>
      <c r="IYA121" s="9"/>
      <c r="IYB121" s="9"/>
      <c r="IYC121" s="9"/>
      <c r="IYD121" s="9"/>
      <c r="IYE121" s="9"/>
      <c r="IYF121" s="9"/>
      <c r="IYG121" s="9"/>
      <c r="IYH121" s="9"/>
      <c r="IYI121" s="9"/>
      <c r="IYJ121" s="9"/>
      <c r="IYK121" s="9"/>
      <c r="IYL121" s="9"/>
      <c r="IYM121" s="9"/>
      <c r="IYN121" s="9"/>
      <c r="IYO121" s="9"/>
      <c r="IYP121" s="9"/>
      <c r="IYQ121" s="9"/>
      <c r="IYR121" s="9"/>
      <c r="IYS121" s="9"/>
      <c r="IYT121" s="9"/>
      <c r="IYU121" s="9"/>
      <c r="IYV121" s="9"/>
      <c r="IYW121" s="9"/>
      <c r="IYX121" s="9"/>
      <c r="IYY121" s="9"/>
      <c r="IYZ121" s="9"/>
      <c r="IZA121" s="9"/>
      <c r="IZB121" s="9"/>
      <c r="IZC121" s="9"/>
      <c r="IZD121" s="9"/>
      <c r="IZE121" s="9"/>
      <c r="IZF121" s="9"/>
      <c r="IZG121" s="9"/>
      <c r="IZH121" s="9"/>
      <c r="IZI121" s="9"/>
      <c r="IZJ121" s="9"/>
      <c r="IZK121" s="9"/>
      <c r="IZL121" s="9"/>
      <c r="IZM121" s="9"/>
      <c r="IZN121" s="9"/>
      <c r="IZO121" s="9"/>
      <c r="IZP121" s="9"/>
      <c r="IZQ121" s="9"/>
      <c r="IZR121" s="9"/>
      <c r="IZS121" s="9"/>
      <c r="IZT121" s="9"/>
      <c r="IZU121" s="9"/>
      <c r="IZV121" s="9"/>
      <c r="IZW121" s="9"/>
      <c r="IZX121" s="9"/>
      <c r="IZY121" s="9"/>
      <c r="IZZ121" s="9"/>
      <c r="JAA121" s="9"/>
      <c r="JAB121" s="9"/>
      <c r="JAC121" s="9"/>
      <c r="JAD121" s="9"/>
      <c r="JAE121" s="9"/>
      <c r="JAF121" s="9"/>
      <c r="JAG121" s="9"/>
      <c r="JAH121" s="9"/>
      <c r="JAI121" s="9"/>
      <c r="JAJ121" s="9"/>
      <c r="JAK121" s="9"/>
      <c r="JAL121" s="9"/>
      <c r="JAM121" s="9"/>
      <c r="JAN121" s="9"/>
      <c r="JAO121" s="9"/>
      <c r="JAP121" s="9"/>
      <c r="JAQ121" s="9"/>
      <c r="JAR121" s="9"/>
      <c r="JAS121" s="9"/>
      <c r="JAT121" s="9"/>
      <c r="JAU121" s="9"/>
      <c r="JAV121" s="9"/>
      <c r="JAW121" s="9"/>
      <c r="JAX121" s="9"/>
      <c r="JAY121" s="9"/>
      <c r="JAZ121" s="9"/>
      <c r="JBA121" s="9"/>
      <c r="JBB121" s="9"/>
      <c r="JBC121" s="9"/>
      <c r="JBD121" s="9"/>
      <c r="JBE121" s="9"/>
      <c r="JBF121" s="9"/>
      <c r="JBG121" s="9"/>
      <c r="JBH121" s="9"/>
      <c r="JBI121" s="9"/>
      <c r="JBJ121" s="9"/>
      <c r="JBK121" s="9"/>
      <c r="JBL121" s="9"/>
      <c r="JBM121" s="9"/>
      <c r="JBN121" s="9"/>
      <c r="JBO121" s="9"/>
      <c r="JBP121" s="9"/>
      <c r="JBQ121" s="9"/>
      <c r="JBR121" s="9"/>
      <c r="JBS121" s="9"/>
      <c r="JBT121" s="9"/>
      <c r="JBU121" s="9"/>
      <c r="JBV121" s="9"/>
      <c r="JBW121" s="9"/>
      <c r="JBX121" s="9"/>
      <c r="JBY121" s="9"/>
      <c r="JBZ121" s="9"/>
      <c r="JCA121" s="9"/>
      <c r="JCB121" s="9"/>
      <c r="JCC121" s="9"/>
      <c r="JCD121" s="9"/>
      <c r="JCE121" s="9"/>
      <c r="JCF121" s="9"/>
      <c r="JCG121" s="9"/>
      <c r="JCH121" s="9"/>
      <c r="JCI121" s="9"/>
      <c r="JCJ121" s="9"/>
      <c r="JCK121" s="9"/>
      <c r="JCL121" s="9"/>
      <c r="JCM121" s="9"/>
      <c r="JCN121" s="9"/>
      <c r="JCO121" s="9"/>
      <c r="JCP121" s="9"/>
      <c r="JCQ121" s="9"/>
      <c r="JCR121" s="9"/>
      <c r="JCS121" s="9"/>
      <c r="JCT121" s="9"/>
      <c r="JCU121" s="9"/>
      <c r="JCV121" s="9"/>
      <c r="JCW121" s="9"/>
      <c r="JCX121" s="9"/>
      <c r="JCY121" s="9"/>
      <c r="JCZ121" s="9"/>
      <c r="JDA121" s="9"/>
      <c r="JDB121" s="9"/>
      <c r="JDC121" s="9"/>
      <c r="JDD121" s="9"/>
      <c r="JDE121" s="9"/>
      <c r="JDF121" s="9"/>
      <c r="JDG121" s="9"/>
      <c r="JDH121" s="9"/>
      <c r="JDI121" s="9"/>
      <c r="JDJ121" s="9"/>
      <c r="JDK121" s="9"/>
      <c r="JDL121" s="9"/>
      <c r="JDM121" s="9"/>
      <c r="JDN121" s="9"/>
      <c r="JDO121" s="9"/>
      <c r="JDP121" s="9"/>
      <c r="JDQ121" s="9"/>
      <c r="JDR121" s="9"/>
      <c r="JDS121" s="9"/>
      <c r="JDT121" s="9"/>
      <c r="JDU121" s="9"/>
      <c r="JDV121" s="9"/>
      <c r="JDW121" s="9"/>
      <c r="JDX121" s="9"/>
      <c r="JDY121" s="9"/>
      <c r="JDZ121" s="9"/>
      <c r="JEA121" s="9"/>
      <c r="JEB121" s="9"/>
      <c r="JEC121" s="9"/>
      <c r="JED121" s="9"/>
      <c r="JEE121" s="9"/>
      <c r="JEF121" s="9"/>
      <c r="JEG121" s="9"/>
      <c r="JEH121" s="9"/>
      <c r="JEI121" s="9"/>
      <c r="JEJ121" s="9"/>
      <c r="JEK121" s="9"/>
      <c r="JEL121" s="9"/>
      <c r="JEM121" s="9"/>
      <c r="JEN121" s="9"/>
      <c r="JEO121" s="9"/>
      <c r="JEP121" s="9"/>
      <c r="JEQ121" s="9"/>
      <c r="JER121" s="9"/>
      <c r="JES121" s="9"/>
      <c r="JET121" s="9"/>
      <c r="JEU121" s="9"/>
      <c r="JEV121" s="9"/>
      <c r="JEW121" s="9"/>
      <c r="JEX121" s="9"/>
      <c r="JEY121" s="9"/>
      <c r="JEZ121" s="9"/>
      <c r="JFA121" s="9"/>
      <c r="JFB121" s="9"/>
      <c r="JFC121" s="9"/>
      <c r="JFD121" s="9"/>
      <c r="JFE121" s="9"/>
      <c r="JFF121" s="9"/>
      <c r="JFG121" s="9"/>
      <c r="JFH121" s="9"/>
      <c r="JFI121" s="9"/>
      <c r="JFJ121" s="9"/>
      <c r="JFK121" s="9"/>
      <c r="JFL121" s="9"/>
      <c r="JFM121" s="9"/>
      <c r="JFN121" s="9"/>
      <c r="JFO121" s="9"/>
      <c r="JFP121" s="9"/>
      <c r="JFQ121" s="9"/>
      <c r="JFR121" s="9"/>
      <c r="JFS121" s="9"/>
      <c r="JFT121" s="9"/>
      <c r="JFU121" s="9"/>
      <c r="JFV121" s="9"/>
      <c r="JFW121" s="9"/>
      <c r="JFX121" s="9"/>
      <c r="JFY121" s="9"/>
      <c r="JFZ121" s="9"/>
      <c r="JGA121" s="9"/>
      <c r="JGB121" s="9"/>
      <c r="JGC121" s="9"/>
      <c r="JGD121" s="9"/>
      <c r="JGE121" s="9"/>
      <c r="JGF121" s="9"/>
      <c r="JGG121" s="9"/>
      <c r="JGH121" s="9"/>
      <c r="JGI121" s="9"/>
      <c r="JGJ121" s="9"/>
      <c r="JGK121" s="9"/>
      <c r="JGL121" s="9"/>
      <c r="JGM121" s="9"/>
      <c r="JGN121" s="9"/>
      <c r="JGO121" s="9"/>
      <c r="JGP121" s="9"/>
      <c r="JGQ121" s="9"/>
      <c r="JGR121" s="9"/>
      <c r="JGS121" s="9"/>
      <c r="JGT121" s="9"/>
      <c r="JGU121" s="9"/>
      <c r="JGV121" s="9"/>
      <c r="JGW121" s="9"/>
      <c r="JGX121" s="9"/>
      <c r="JGY121" s="9"/>
      <c r="JGZ121" s="9"/>
      <c r="JHA121" s="9"/>
      <c r="JHB121" s="9"/>
      <c r="JHC121" s="9"/>
      <c r="JHD121" s="9"/>
      <c r="JHE121" s="9"/>
      <c r="JHF121" s="9"/>
      <c r="JHG121" s="9"/>
      <c r="JHH121" s="9"/>
      <c r="JHI121" s="9"/>
      <c r="JHJ121" s="9"/>
      <c r="JHK121" s="9"/>
      <c r="JHL121" s="9"/>
      <c r="JHM121" s="9"/>
      <c r="JHN121" s="9"/>
      <c r="JHO121" s="9"/>
      <c r="JHP121" s="9"/>
      <c r="JHQ121" s="9"/>
      <c r="JHR121" s="9"/>
      <c r="JHS121" s="9"/>
      <c r="JHT121" s="9"/>
      <c r="JHU121" s="9"/>
      <c r="JHV121" s="9"/>
      <c r="JHW121" s="9"/>
      <c r="JHX121" s="9"/>
      <c r="JHY121" s="9"/>
      <c r="JHZ121" s="9"/>
      <c r="JIA121" s="9"/>
      <c r="JIB121" s="9"/>
      <c r="JIC121" s="9"/>
      <c r="JID121" s="9"/>
      <c r="JIE121" s="9"/>
      <c r="JIF121" s="9"/>
      <c r="JIG121" s="9"/>
      <c r="JIH121" s="9"/>
      <c r="JII121" s="9"/>
      <c r="JIJ121" s="9"/>
      <c r="JIK121" s="9"/>
      <c r="JIL121" s="9"/>
      <c r="JIM121" s="9"/>
      <c r="JIN121" s="9"/>
      <c r="JIO121" s="9"/>
      <c r="JIP121" s="9"/>
      <c r="JIQ121" s="9"/>
      <c r="JIR121" s="9"/>
      <c r="JIS121" s="9"/>
      <c r="JIT121" s="9"/>
      <c r="JIU121" s="9"/>
      <c r="JIV121" s="9"/>
      <c r="JIW121" s="9"/>
      <c r="JIX121" s="9"/>
      <c r="JIY121" s="9"/>
      <c r="JIZ121" s="9"/>
      <c r="JJA121" s="9"/>
      <c r="JJB121" s="9"/>
      <c r="JJC121" s="9"/>
      <c r="JJD121" s="9"/>
      <c r="JJE121" s="9"/>
      <c r="JJF121" s="9"/>
      <c r="JJG121" s="9"/>
      <c r="JJH121" s="9"/>
      <c r="JJI121" s="9"/>
      <c r="JJJ121" s="9"/>
      <c r="JJK121" s="9"/>
      <c r="JJL121" s="9"/>
      <c r="JJM121" s="9"/>
      <c r="JJN121" s="9"/>
      <c r="JJO121" s="9"/>
      <c r="JJP121" s="9"/>
      <c r="JJQ121" s="9"/>
      <c r="JJR121" s="9"/>
      <c r="JJS121" s="9"/>
      <c r="JJT121" s="9"/>
      <c r="JJU121" s="9"/>
      <c r="JJV121" s="9"/>
      <c r="JJW121" s="9"/>
      <c r="JJX121" s="9"/>
      <c r="JJY121" s="9"/>
      <c r="JJZ121" s="9"/>
      <c r="JKA121" s="9"/>
      <c r="JKB121" s="9"/>
      <c r="JKC121" s="9"/>
      <c r="JKD121" s="9"/>
      <c r="JKE121" s="9"/>
      <c r="JKF121" s="9"/>
      <c r="JKG121" s="9"/>
      <c r="JKH121" s="9"/>
      <c r="JKI121" s="9"/>
      <c r="JKJ121" s="9"/>
      <c r="JKK121" s="9"/>
      <c r="JKL121" s="9"/>
      <c r="JKM121" s="9"/>
      <c r="JKN121" s="9"/>
      <c r="JKO121" s="9"/>
      <c r="JKP121" s="9"/>
      <c r="JKQ121" s="9"/>
      <c r="JKR121" s="9"/>
      <c r="JKS121" s="9"/>
      <c r="JKT121" s="9"/>
      <c r="JKU121" s="9"/>
      <c r="JKV121" s="9"/>
      <c r="JKW121" s="9"/>
      <c r="JKX121" s="9"/>
      <c r="JKY121" s="9"/>
      <c r="JKZ121" s="9"/>
      <c r="JLA121" s="9"/>
      <c r="JLB121" s="9"/>
      <c r="JLC121" s="9"/>
      <c r="JLD121" s="9"/>
      <c r="JLE121" s="9"/>
      <c r="JLF121" s="9"/>
      <c r="JLG121" s="9"/>
      <c r="JLH121" s="9"/>
      <c r="JLI121" s="9"/>
      <c r="JLJ121" s="9"/>
      <c r="JLK121" s="9"/>
      <c r="JLL121" s="9"/>
      <c r="JLM121" s="9"/>
      <c r="JLN121" s="9"/>
      <c r="JLO121" s="9"/>
      <c r="JLP121" s="9"/>
      <c r="JLQ121" s="9"/>
      <c r="JLR121" s="9"/>
      <c r="JLS121" s="9"/>
      <c r="JLT121" s="9"/>
      <c r="JLU121" s="9"/>
      <c r="JLV121" s="9"/>
      <c r="JLW121" s="9"/>
      <c r="JLX121" s="9"/>
      <c r="JLY121" s="9"/>
      <c r="JLZ121" s="9"/>
      <c r="JMA121" s="9"/>
      <c r="JMB121" s="9"/>
      <c r="JMC121" s="9"/>
      <c r="JMD121" s="9"/>
      <c r="JME121" s="9"/>
      <c r="JMF121" s="9"/>
      <c r="JMG121" s="9"/>
      <c r="JMH121" s="9"/>
      <c r="JMI121" s="9"/>
      <c r="JMJ121" s="9"/>
      <c r="JMK121" s="9"/>
      <c r="JML121" s="9"/>
      <c r="JMM121" s="9"/>
      <c r="JMN121" s="9"/>
      <c r="JMO121" s="9"/>
      <c r="JMP121" s="9"/>
      <c r="JMQ121" s="9"/>
      <c r="JMR121" s="9"/>
      <c r="JMS121" s="9"/>
      <c r="JMT121" s="9"/>
      <c r="JMU121" s="9"/>
      <c r="JMV121" s="9"/>
      <c r="JMW121" s="9"/>
      <c r="JMX121" s="9"/>
      <c r="JMY121" s="9"/>
      <c r="JMZ121" s="9"/>
      <c r="JNA121" s="9"/>
      <c r="JNB121" s="9"/>
      <c r="JNC121" s="9"/>
      <c r="JND121" s="9"/>
      <c r="JNE121" s="9"/>
      <c r="JNF121" s="9"/>
      <c r="JNG121" s="9"/>
      <c r="JNH121" s="9"/>
      <c r="JNI121" s="9"/>
      <c r="JNJ121" s="9"/>
      <c r="JNK121" s="9"/>
      <c r="JNL121" s="9"/>
      <c r="JNM121" s="9"/>
      <c r="JNN121" s="9"/>
      <c r="JNO121" s="9"/>
      <c r="JNP121" s="9"/>
      <c r="JNQ121" s="9"/>
      <c r="JNR121" s="9"/>
      <c r="JNS121" s="9"/>
      <c r="JNT121" s="9"/>
      <c r="JNU121" s="9"/>
      <c r="JNV121" s="9"/>
      <c r="JNW121" s="9"/>
      <c r="JNX121" s="9"/>
      <c r="JNY121" s="9"/>
      <c r="JNZ121" s="9"/>
      <c r="JOA121" s="9"/>
      <c r="JOB121" s="9"/>
      <c r="JOC121" s="9"/>
      <c r="JOD121" s="9"/>
      <c r="JOE121" s="9"/>
      <c r="JOF121" s="9"/>
      <c r="JOG121" s="9"/>
      <c r="JOH121" s="9"/>
      <c r="JOI121" s="9"/>
      <c r="JOJ121" s="9"/>
      <c r="JOK121" s="9"/>
      <c r="JOL121" s="9"/>
      <c r="JOM121" s="9"/>
      <c r="JON121" s="9"/>
      <c r="JOO121" s="9"/>
      <c r="JOP121" s="9"/>
      <c r="JOQ121" s="9"/>
      <c r="JOR121" s="9"/>
      <c r="JOS121" s="9"/>
      <c r="JOT121" s="9"/>
      <c r="JOU121" s="9"/>
      <c r="JOV121" s="9"/>
      <c r="JOW121" s="9"/>
      <c r="JOX121" s="9"/>
      <c r="JOY121" s="9"/>
      <c r="JOZ121" s="9"/>
      <c r="JPA121" s="9"/>
      <c r="JPB121" s="9"/>
      <c r="JPC121" s="9"/>
      <c r="JPD121" s="9"/>
      <c r="JPE121" s="9"/>
      <c r="JPF121" s="9"/>
      <c r="JPG121" s="9"/>
      <c r="JPH121" s="9"/>
      <c r="JPI121" s="9"/>
      <c r="JPJ121" s="9"/>
      <c r="JPK121" s="9"/>
      <c r="JPL121" s="9"/>
      <c r="JPM121" s="9"/>
      <c r="JPN121" s="9"/>
      <c r="JPO121" s="9"/>
      <c r="JPP121" s="9"/>
      <c r="JPQ121" s="9"/>
      <c r="JPR121" s="9"/>
      <c r="JPS121" s="9"/>
      <c r="JPT121" s="9"/>
      <c r="JPU121" s="9"/>
      <c r="JPV121" s="9"/>
      <c r="JPW121" s="9"/>
      <c r="JPX121" s="9"/>
      <c r="JPY121" s="9"/>
      <c r="JPZ121" s="9"/>
      <c r="JQA121" s="9"/>
      <c r="JQB121" s="9"/>
      <c r="JQC121" s="9"/>
      <c r="JQD121" s="9"/>
      <c r="JQE121" s="9"/>
      <c r="JQF121" s="9"/>
      <c r="JQG121" s="9"/>
      <c r="JQH121" s="9"/>
      <c r="JQI121" s="9"/>
      <c r="JQJ121" s="9"/>
      <c r="JQK121" s="9"/>
      <c r="JQL121" s="9"/>
      <c r="JQM121" s="9"/>
      <c r="JQN121" s="9"/>
      <c r="JQO121" s="9"/>
      <c r="JQP121" s="9"/>
      <c r="JQQ121" s="9"/>
      <c r="JQR121" s="9"/>
      <c r="JQS121" s="9"/>
      <c r="JQT121" s="9"/>
      <c r="JQU121" s="9"/>
      <c r="JQV121" s="9"/>
      <c r="JQW121" s="9"/>
      <c r="JQX121" s="9"/>
      <c r="JQY121" s="9"/>
      <c r="JQZ121" s="9"/>
      <c r="JRA121" s="9"/>
      <c r="JRB121" s="9"/>
      <c r="JRC121" s="9"/>
      <c r="JRD121" s="9"/>
      <c r="JRE121" s="9"/>
      <c r="JRF121" s="9"/>
      <c r="JRG121" s="9"/>
      <c r="JRH121" s="9"/>
      <c r="JRI121" s="9"/>
      <c r="JRJ121" s="9"/>
      <c r="JRK121" s="9"/>
      <c r="JRL121" s="9"/>
      <c r="JRM121" s="9"/>
      <c r="JRN121" s="9"/>
      <c r="JRO121" s="9"/>
      <c r="JRP121" s="9"/>
      <c r="JRQ121" s="9"/>
      <c r="JRR121" s="9"/>
      <c r="JRS121" s="9"/>
      <c r="JRT121" s="9"/>
      <c r="JRU121" s="9"/>
      <c r="JRV121" s="9"/>
      <c r="JRW121" s="9"/>
      <c r="JRX121" s="9"/>
      <c r="JRY121" s="9"/>
      <c r="JRZ121" s="9"/>
      <c r="JSA121" s="9"/>
      <c r="JSB121" s="9"/>
      <c r="JSC121" s="9"/>
      <c r="JSD121" s="9"/>
      <c r="JSE121" s="9"/>
      <c r="JSF121" s="9"/>
      <c r="JSG121" s="9"/>
      <c r="JSH121" s="9"/>
      <c r="JSI121" s="9"/>
      <c r="JSJ121" s="9"/>
      <c r="JSK121" s="9"/>
      <c r="JSL121" s="9"/>
      <c r="JSM121" s="9"/>
      <c r="JSN121" s="9"/>
      <c r="JSO121" s="9"/>
      <c r="JSP121" s="9"/>
      <c r="JSQ121" s="9"/>
      <c r="JSR121" s="9"/>
      <c r="JSS121" s="9"/>
      <c r="JST121" s="9"/>
      <c r="JSU121" s="9"/>
      <c r="JSV121" s="9"/>
      <c r="JSW121" s="9"/>
      <c r="JSX121" s="9"/>
      <c r="JSY121" s="9"/>
      <c r="JSZ121" s="9"/>
      <c r="JTA121" s="9"/>
      <c r="JTB121" s="9"/>
      <c r="JTC121" s="9"/>
      <c r="JTD121" s="9"/>
      <c r="JTE121" s="9"/>
      <c r="JTF121" s="9"/>
      <c r="JTG121" s="9"/>
      <c r="JTH121" s="9"/>
      <c r="JTI121" s="9"/>
      <c r="JTJ121" s="9"/>
      <c r="JTK121" s="9"/>
      <c r="JTL121" s="9"/>
      <c r="JTM121" s="9"/>
      <c r="JTN121" s="9"/>
      <c r="JTO121" s="9"/>
      <c r="JTP121" s="9"/>
      <c r="JTQ121" s="9"/>
      <c r="JTR121" s="9"/>
      <c r="JTS121" s="9"/>
      <c r="JTT121" s="9"/>
      <c r="JTU121" s="9"/>
      <c r="JTV121" s="9"/>
      <c r="JTW121" s="9"/>
      <c r="JTX121" s="9"/>
      <c r="JTY121" s="9"/>
      <c r="JTZ121" s="9"/>
      <c r="JUA121" s="9"/>
      <c r="JUB121" s="9"/>
      <c r="JUC121" s="9"/>
      <c r="JUD121" s="9"/>
      <c r="JUE121" s="9"/>
      <c r="JUF121" s="9"/>
      <c r="JUG121" s="9"/>
      <c r="JUH121" s="9"/>
      <c r="JUI121" s="9"/>
      <c r="JUJ121" s="9"/>
      <c r="JUK121" s="9"/>
      <c r="JUL121" s="9"/>
      <c r="JUM121" s="9"/>
      <c r="JUN121" s="9"/>
      <c r="JUO121" s="9"/>
      <c r="JUP121" s="9"/>
      <c r="JUQ121" s="9"/>
      <c r="JUR121" s="9"/>
      <c r="JUS121" s="9"/>
      <c r="JUT121" s="9"/>
      <c r="JUU121" s="9"/>
      <c r="JUV121" s="9"/>
      <c r="JUW121" s="9"/>
      <c r="JUX121" s="9"/>
      <c r="JUY121" s="9"/>
      <c r="JUZ121" s="9"/>
      <c r="JVA121" s="9"/>
      <c r="JVB121" s="9"/>
      <c r="JVC121" s="9"/>
      <c r="JVD121" s="9"/>
      <c r="JVE121" s="9"/>
      <c r="JVF121" s="9"/>
      <c r="JVG121" s="9"/>
      <c r="JVH121" s="9"/>
      <c r="JVI121" s="9"/>
      <c r="JVJ121" s="9"/>
      <c r="JVK121" s="9"/>
      <c r="JVL121" s="9"/>
      <c r="JVM121" s="9"/>
      <c r="JVN121" s="9"/>
      <c r="JVO121" s="9"/>
      <c r="JVP121" s="9"/>
      <c r="JVQ121" s="9"/>
      <c r="JVR121" s="9"/>
      <c r="JVS121" s="9"/>
      <c r="JVT121" s="9"/>
      <c r="JVU121" s="9"/>
      <c r="JVV121" s="9"/>
      <c r="JVW121" s="9"/>
      <c r="JVX121" s="9"/>
      <c r="JVY121" s="9"/>
      <c r="JVZ121" s="9"/>
      <c r="JWA121" s="9"/>
      <c r="JWB121" s="9"/>
      <c r="JWC121" s="9"/>
      <c r="JWD121" s="9"/>
      <c r="JWE121" s="9"/>
      <c r="JWF121" s="9"/>
      <c r="JWG121" s="9"/>
      <c r="JWH121" s="9"/>
      <c r="JWI121" s="9"/>
      <c r="JWJ121" s="9"/>
      <c r="JWK121" s="9"/>
      <c r="JWL121" s="9"/>
      <c r="JWM121" s="9"/>
      <c r="JWN121" s="9"/>
      <c r="JWO121" s="9"/>
      <c r="JWP121" s="9"/>
      <c r="JWQ121" s="9"/>
      <c r="JWR121" s="9"/>
      <c r="JWS121" s="9"/>
      <c r="JWT121" s="9"/>
      <c r="JWU121" s="9"/>
      <c r="JWV121" s="9"/>
      <c r="JWW121" s="9"/>
      <c r="JWX121" s="9"/>
      <c r="JWY121" s="9"/>
      <c r="JWZ121" s="9"/>
      <c r="JXA121" s="9"/>
      <c r="JXB121" s="9"/>
      <c r="JXC121" s="9"/>
      <c r="JXD121" s="9"/>
      <c r="JXE121" s="9"/>
      <c r="JXF121" s="9"/>
      <c r="JXG121" s="9"/>
      <c r="JXH121" s="9"/>
      <c r="JXI121" s="9"/>
      <c r="JXJ121" s="9"/>
      <c r="JXK121" s="9"/>
      <c r="JXL121" s="9"/>
      <c r="JXM121" s="9"/>
      <c r="JXN121" s="9"/>
      <c r="JXO121" s="9"/>
      <c r="JXP121" s="9"/>
      <c r="JXQ121" s="9"/>
      <c r="JXR121" s="9"/>
      <c r="JXS121" s="9"/>
      <c r="JXT121" s="9"/>
      <c r="JXU121" s="9"/>
      <c r="JXV121" s="9"/>
      <c r="JXW121" s="9"/>
      <c r="JXX121" s="9"/>
      <c r="JXY121" s="9"/>
      <c r="JXZ121" s="9"/>
      <c r="JYA121" s="9"/>
      <c r="JYB121" s="9"/>
      <c r="JYC121" s="9"/>
      <c r="JYD121" s="9"/>
      <c r="JYE121" s="9"/>
      <c r="JYF121" s="9"/>
      <c r="JYG121" s="9"/>
      <c r="JYH121" s="9"/>
      <c r="JYI121" s="9"/>
      <c r="JYJ121" s="9"/>
      <c r="JYK121" s="9"/>
      <c r="JYL121" s="9"/>
      <c r="JYM121" s="9"/>
      <c r="JYN121" s="9"/>
      <c r="JYO121" s="9"/>
      <c r="JYP121" s="9"/>
      <c r="JYQ121" s="9"/>
      <c r="JYR121" s="9"/>
      <c r="JYS121" s="9"/>
      <c r="JYT121" s="9"/>
      <c r="JYU121" s="9"/>
      <c r="JYV121" s="9"/>
      <c r="JYW121" s="9"/>
      <c r="JYX121" s="9"/>
      <c r="JYY121" s="9"/>
      <c r="JYZ121" s="9"/>
      <c r="JZA121" s="9"/>
      <c r="JZB121" s="9"/>
      <c r="JZC121" s="9"/>
      <c r="JZD121" s="9"/>
      <c r="JZE121" s="9"/>
      <c r="JZF121" s="9"/>
      <c r="JZG121" s="9"/>
      <c r="JZH121" s="9"/>
      <c r="JZI121" s="9"/>
      <c r="JZJ121" s="9"/>
      <c r="JZK121" s="9"/>
      <c r="JZL121" s="9"/>
      <c r="JZM121" s="9"/>
      <c r="JZN121" s="9"/>
      <c r="JZO121" s="9"/>
      <c r="JZP121" s="9"/>
      <c r="JZQ121" s="9"/>
      <c r="JZR121" s="9"/>
      <c r="JZS121" s="9"/>
      <c r="JZT121" s="9"/>
      <c r="JZU121" s="9"/>
      <c r="JZV121" s="9"/>
      <c r="JZW121" s="9"/>
      <c r="JZX121" s="9"/>
      <c r="JZY121" s="9"/>
      <c r="JZZ121" s="9"/>
      <c r="KAA121" s="9"/>
      <c r="KAB121" s="9"/>
      <c r="KAC121" s="9"/>
      <c r="KAD121" s="9"/>
      <c r="KAE121" s="9"/>
      <c r="KAF121" s="9"/>
      <c r="KAG121" s="9"/>
      <c r="KAH121" s="9"/>
      <c r="KAI121" s="9"/>
      <c r="KAJ121" s="9"/>
      <c r="KAK121" s="9"/>
      <c r="KAL121" s="9"/>
      <c r="KAM121" s="9"/>
      <c r="KAN121" s="9"/>
      <c r="KAO121" s="9"/>
      <c r="KAP121" s="9"/>
      <c r="KAQ121" s="9"/>
      <c r="KAR121" s="9"/>
      <c r="KAS121" s="9"/>
      <c r="KAT121" s="9"/>
      <c r="KAU121" s="9"/>
      <c r="KAV121" s="9"/>
      <c r="KAW121" s="9"/>
      <c r="KAX121" s="9"/>
      <c r="KAY121" s="9"/>
      <c r="KAZ121" s="9"/>
      <c r="KBA121" s="9"/>
      <c r="KBB121" s="9"/>
      <c r="KBC121" s="9"/>
      <c r="KBD121" s="9"/>
      <c r="KBE121" s="9"/>
      <c r="KBF121" s="9"/>
      <c r="KBG121" s="9"/>
      <c r="KBH121" s="9"/>
      <c r="KBI121" s="9"/>
      <c r="KBJ121" s="9"/>
      <c r="KBK121" s="9"/>
      <c r="KBL121" s="9"/>
      <c r="KBM121" s="9"/>
      <c r="KBN121" s="9"/>
      <c r="KBO121" s="9"/>
      <c r="KBP121" s="9"/>
      <c r="KBQ121" s="9"/>
      <c r="KBR121" s="9"/>
      <c r="KBS121" s="9"/>
      <c r="KBT121" s="9"/>
      <c r="KBU121" s="9"/>
      <c r="KBV121" s="9"/>
      <c r="KBW121" s="9"/>
      <c r="KBX121" s="9"/>
      <c r="KBY121" s="9"/>
      <c r="KBZ121" s="9"/>
      <c r="KCA121" s="9"/>
      <c r="KCB121" s="9"/>
      <c r="KCC121" s="9"/>
      <c r="KCD121" s="9"/>
      <c r="KCE121" s="9"/>
      <c r="KCF121" s="9"/>
      <c r="KCG121" s="9"/>
      <c r="KCH121" s="9"/>
      <c r="KCI121" s="9"/>
      <c r="KCJ121" s="9"/>
      <c r="KCK121" s="9"/>
      <c r="KCL121" s="9"/>
      <c r="KCM121" s="9"/>
      <c r="KCN121" s="9"/>
      <c r="KCO121" s="9"/>
      <c r="KCP121" s="9"/>
      <c r="KCQ121" s="9"/>
      <c r="KCR121" s="9"/>
      <c r="KCS121" s="9"/>
      <c r="KCT121" s="9"/>
      <c r="KCU121" s="9"/>
      <c r="KCV121" s="9"/>
      <c r="KCW121" s="9"/>
      <c r="KCX121" s="9"/>
      <c r="KCY121" s="9"/>
      <c r="KCZ121" s="9"/>
      <c r="KDA121" s="9"/>
      <c r="KDB121" s="9"/>
      <c r="KDC121" s="9"/>
      <c r="KDD121" s="9"/>
      <c r="KDE121" s="9"/>
      <c r="KDF121" s="9"/>
      <c r="KDG121" s="9"/>
      <c r="KDH121" s="9"/>
      <c r="KDI121" s="9"/>
      <c r="KDJ121" s="9"/>
      <c r="KDK121" s="9"/>
      <c r="KDL121" s="9"/>
      <c r="KDM121" s="9"/>
      <c r="KDN121" s="9"/>
      <c r="KDO121" s="9"/>
      <c r="KDP121" s="9"/>
      <c r="KDQ121" s="9"/>
      <c r="KDR121" s="9"/>
      <c r="KDS121" s="9"/>
      <c r="KDT121" s="9"/>
      <c r="KDU121" s="9"/>
      <c r="KDV121" s="9"/>
      <c r="KDW121" s="9"/>
      <c r="KDX121" s="9"/>
      <c r="KDY121" s="9"/>
      <c r="KDZ121" s="9"/>
      <c r="KEA121" s="9"/>
      <c r="KEB121" s="9"/>
      <c r="KEC121" s="9"/>
      <c r="KED121" s="9"/>
      <c r="KEE121" s="9"/>
      <c r="KEF121" s="9"/>
      <c r="KEG121" s="9"/>
      <c r="KEH121" s="9"/>
      <c r="KEI121" s="9"/>
      <c r="KEJ121" s="9"/>
      <c r="KEK121" s="9"/>
      <c r="KEL121" s="9"/>
      <c r="KEM121" s="9"/>
      <c r="KEN121" s="9"/>
      <c r="KEO121" s="9"/>
      <c r="KEP121" s="9"/>
      <c r="KEQ121" s="9"/>
      <c r="KER121" s="9"/>
      <c r="KES121" s="9"/>
      <c r="KET121" s="9"/>
      <c r="KEU121" s="9"/>
      <c r="KEV121" s="9"/>
      <c r="KEW121" s="9"/>
      <c r="KEX121" s="9"/>
      <c r="KEY121" s="9"/>
      <c r="KEZ121" s="9"/>
      <c r="KFA121" s="9"/>
      <c r="KFB121" s="9"/>
      <c r="KFC121" s="9"/>
      <c r="KFD121" s="9"/>
      <c r="KFE121" s="9"/>
      <c r="KFF121" s="9"/>
      <c r="KFG121" s="9"/>
      <c r="KFH121" s="9"/>
      <c r="KFI121" s="9"/>
      <c r="KFJ121" s="9"/>
      <c r="KFK121" s="9"/>
      <c r="KFL121" s="9"/>
      <c r="KFM121" s="9"/>
      <c r="KFN121" s="9"/>
      <c r="KFO121" s="9"/>
      <c r="KFP121" s="9"/>
      <c r="KFQ121" s="9"/>
      <c r="KFR121" s="9"/>
      <c r="KFS121" s="9"/>
      <c r="KFT121" s="9"/>
      <c r="KFU121" s="9"/>
      <c r="KFV121" s="9"/>
      <c r="KFW121" s="9"/>
      <c r="KFX121" s="9"/>
      <c r="KFY121" s="9"/>
      <c r="KFZ121" s="9"/>
      <c r="KGA121" s="9"/>
      <c r="KGB121" s="9"/>
      <c r="KGC121" s="9"/>
      <c r="KGD121" s="9"/>
      <c r="KGE121" s="9"/>
      <c r="KGF121" s="9"/>
      <c r="KGG121" s="9"/>
      <c r="KGH121" s="9"/>
      <c r="KGI121" s="9"/>
      <c r="KGJ121" s="9"/>
      <c r="KGK121" s="9"/>
      <c r="KGL121" s="9"/>
      <c r="KGM121" s="9"/>
      <c r="KGN121" s="9"/>
      <c r="KGO121" s="9"/>
      <c r="KGP121" s="9"/>
      <c r="KGQ121" s="9"/>
      <c r="KGR121" s="9"/>
      <c r="KGS121" s="9"/>
      <c r="KGT121" s="9"/>
      <c r="KGU121" s="9"/>
      <c r="KGV121" s="9"/>
      <c r="KGW121" s="9"/>
      <c r="KGX121" s="9"/>
      <c r="KGY121" s="9"/>
      <c r="KGZ121" s="9"/>
      <c r="KHA121" s="9"/>
      <c r="KHB121" s="9"/>
      <c r="KHC121" s="9"/>
      <c r="KHD121" s="9"/>
      <c r="KHE121" s="9"/>
      <c r="KHF121" s="9"/>
      <c r="KHG121" s="9"/>
      <c r="KHH121" s="9"/>
      <c r="KHI121" s="9"/>
      <c r="KHJ121" s="9"/>
      <c r="KHK121" s="9"/>
      <c r="KHL121" s="9"/>
      <c r="KHM121" s="9"/>
      <c r="KHN121" s="9"/>
      <c r="KHO121" s="9"/>
      <c r="KHP121" s="9"/>
      <c r="KHQ121" s="9"/>
      <c r="KHR121" s="9"/>
      <c r="KHS121" s="9"/>
      <c r="KHT121" s="9"/>
      <c r="KHU121" s="9"/>
      <c r="KHV121" s="9"/>
      <c r="KHW121" s="9"/>
      <c r="KHX121" s="9"/>
      <c r="KHY121" s="9"/>
      <c r="KHZ121" s="9"/>
      <c r="KIA121" s="9"/>
      <c r="KIB121" s="9"/>
      <c r="KIC121" s="9"/>
      <c r="KID121" s="9"/>
      <c r="KIE121" s="9"/>
      <c r="KIF121" s="9"/>
      <c r="KIG121" s="9"/>
      <c r="KIH121" s="9"/>
      <c r="KII121" s="9"/>
      <c r="KIJ121" s="9"/>
      <c r="KIK121" s="9"/>
      <c r="KIL121" s="9"/>
      <c r="KIM121" s="9"/>
      <c r="KIN121" s="9"/>
      <c r="KIO121" s="9"/>
      <c r="KIP121" s="9"/>
      <c r="KIQ121" s="9"/>
      <c r="KIR121" s="9"/>
      <c r="KIS121" s="9"/>
      <c r="KIT121" s="9"/>
      <c r="KIU121" s="9"/>
      <c r="KIV121" s="9"/>
      <c r="KIW121" s="9"/>
      <c r="KIX121" s="9"/>
      <c r="KIY121" s="9"/>
      <c r="KIZ121" s="9"/>
      <c r="KJA121" s="9"/>
      <c r="KJB121" s="9"/>
      <c r="KJC121" s="9"/>
      <c r="KJD121" s="9"/>
      <c r="KJE121" s="9"/>
      <c r="KJF121" s="9"/>
      <c r="KJG121" s="9"/>
      <c r="KJH121" s="9"/>
      <c r="KJI121" s="9"/>
      <c r="KJJ121" s="9"/>
      <c r="KJK121" s="9"/>
      <c r="KJL121" s="9"/>
      <c r="KJM121" s="9"/>
      <c r="KJN121" s="9"/>
      <c r="KJO121" s="9"/>
      <c r="KJP121" s="9"/>
      <c r="KJQ121" s="9"/>
      <c r="KJR121" s="9"/>
      <c r="KJS121" s="9"/>
      <c r="KJT121" s="9"/>
      <c r="KJU121" s="9"/>
      <c r="KJV121" s="9"/>
      <c r="KJW121" s="9"/>
      <c r="KJX121" s="9"/>
      <c r="KJY121" s="9"/>
      <c r="KJZ121" s="9"/>
      <c r="KKA121" s="9"/>
      <c r="KKB121" s="9"/>
      <c r="KKC121" s="9"/>
      <c r="KKD121" s="9"/>
      <c r="KKE121" s="9"/>
      <c r="KKF121" s="9"/>
      <c r="KKG121" s="9"/>
      <c r="KKH121" s="9"/>
      <c r="KKI121" s="9"/>
      <c r="KKJ121" s="9"/>
      <c r="KKK121" s="9"/>
      <c r="KKL121" s="9"/>
      <c r="KKM121" s="9"/>
      <c r="KKN121" s="9"/>
      <c r="KKO121" s="9"/>
      <c r="KKP121" s="9"/>
      <c r="KKQ121" s="9"/>
      <c r="KKR121" s="9"/>
      <c r="KKS121" s="9"/>
      <c r="KKT121" s="9"/>
      <c r="KKU121" s="9"/>
      <c r="KKV121" s="9"/>
      <c r="KKW121" s="9"/>
      <c r="KKX121" s="9"/>
      <c r="KKY121" s="9"/>
      <c r="KKZ121" s="9"/>
      <c r="KLA121" s="9"/>
      <c r="KLB121" s="9"/>
      <c r="KLC121" s="9"/>
      <c r="KLD121" s="9"/>
      <c r="KLE121" s="9"/>
      <c r="KLF121" s="9"/>
      <c r="KLG121" s="9"/>
      <c r="KLH121" s="9"/>
      <c r="KLI121" s="9"/>
      <c r="KLJ121" s="9"/>
      <c r="KLK121" s="9"/>
      <c r="KLL121" s="9"/>
      <c r="KLM121" s="9"/>
      <c r="KLN121" s="9"/>
      <c r="KLO121" s="9"/>
      <c r="KLP121" s="9"/>
      <c r="KLQ121" s="9"/>
      <c r="KLR121" s="9"/>
      <c r="KLS121" s="9"/>
      <c r="KLT121" s="9"/>
      <c r="KLU121" s="9"/>
      <c r="KLV121" s="9"/>
      <c r="KLW121" s="9"/>
      <c r="KLX121" s="9"/>
      <c r="KLY121" s="9"/>
      <c r="KLZ121" s="9"/>
      <c r="KMA121" s="9"/>
      <c r="KMB121" s="9"/>
      <c r="KMC121" s="9"/>
      <c r="KMD121" s="9"/>
      <c r="KME121" s="9"/>
      <c r="KMF121" s="9"/>
      <c r="KMG121" s="9"/>
      <c r="KMH121" s="9"/>
      <c r="KMI121" s="9"/>
      <c r="KMJ121" s="9"/>
      <c r="KMK121" s="9"/>
      <c r="KML121" s="9"/>
      <c r="KMM121" s="9"/>
      <c r="KMN121" s="9"/>
      <c r="KMO121" s="9"/>
      <c r="KMP121" s="9"/>
      <c r="KMQ121" s="9"/>
      <c r="KMR121" s="9"/>
      <c r="KMS121" s="9"/>
      <c r="KMT121" s="9"/>
      <c r="KMU121" s="9"/>
      <c r="KMV121" s="9"/>
      <c r="KMW121" s="9"/>
      <c r="KMX121" s="9"/>
      <c r="KMY121" s="9"/>
      <c r="KMZ121" s="9"/>
      <c r="KNA121" s="9"/>
      <c r="KNB121" s="9"/>
      <c r="KNC121" s="9"/>
      <c r="KND121" s="9"/>
      <c r="KNE121" s="9"/>
      <c r="KNF121" s="9"/>
      <c r="KNG121" s="9"/>
      <c r="KNH121" s="9"/>
      <c r="KNI121" s="9"/>
      <c r="KNJ121" s="9"/>
      <c r="KNK121" s="9"/>
      <c r="KNL121" s="9"/>
      <c r="KNM121" s="9"/>
      <c r="KNN121" s="9"/>
      <c r="KNO121" s="9"/>
      <c r="KNP121" s="9"/>
      <c r="KNQ121" s="9"/>
      <c r="KNR121" s="9"/>
      <c r="KNS121" s="9"/>
      <c r="KNT121" s="9"/>
      <c r="KNU121" s="9"/>
      <c r="KNV121" s="9"/>
      <c r="KNW121" s="9"/>
      <c r="KNX121" s="9"/>
      <c r="KNY121" s="9"/>
      <c r="KNZ121" s="9"/>
      <c r="KOA121" s="9"/>
      <c r="KOB121" s="9"/>
      <c r="KOC121" s="9"/>
      <c r="KOD121" s="9"/>
      <c r="KOE121" s="9"/>
      <c r="KOF121" s="9"/>
      <c r="KOG121" s="9"/>
      <c r="KOH121" s="9"/>
      <c r="KOI121" s="9"/>
      <c r="KOJ121" s="9"/>
      <c r="KOK121" s="9"/>
      <c r="KOL121" s="9"/>
      <c r="KOM121" s="9"/>
      <c r="KON121" s="9"/>
      <c r="KOO121" s="9"/>
      <c r="KOP121" s="9"/>
      <c r="KOQ121" s="9"/>
      <c r="KOR121" s="9"/>
      <c r="KOS121" s="9"/>
      <c r="KOT121" s="9"/>
      <c r="KOU121" s="9"/>
      <c r="KOV121" s="9"/>
      <c r="KOW121" s="9"/>
      <c r="KOX121" s="9"/>
      <c r="KOY121" s="9"/>
      <c r="KOZ121" s="9"/>
      <c r="KPA121" s="9"/>
      <c r="KPB121" s="9"/>
      <c r="KPC121" s="9"/>
      <c r="KPD121" s="9"/>
      <c r="KPE121" s="9"/>
      <c r="KPF121" s="9"/>
      <c r="KPG121" s="9"/>
      <c r="KPH121" s="9"/>
      <c r="KPI121" s="9"/>
      <c r="KPJ121" s="9"/>
      <c r="KPK121" s="9"/>
      <c r="KPL121" s="9"/>
      <c r="KPM121" s="9"/>
      <c r="KPN121" s="9"/>
      <c r="KPO121" s="9"/>
      <c r="KPP121" s="9"/>
      <c r="KPQ121" s="9"/>
      <c r="KPR121" s="9"/>
      <c r="KPS121" s="9"/>
      <c r="KPT121" s="9"/>
      <c r="KPU121" s="9"/>
      <c r="KPV121" s="9"/>
      <c r="KPW121" s="9"/>
      <c r="KPX121" s="9"/>
      <c r="KPY121" s="9"/>
      <c r="KPZ121" s="9"/>
      <c r="KQA121" s="9"/>
      <c r="KQB121" s="9"/>
      <c r="KQC121" s="9"/>
      <c r="KQD121" s="9"/>
      <c r="KQE121" s="9"/>
      <c r="KQF121" s="9"/>
      <c r="KQG121" s="9"/>
      <c r="KQH121" s="9"/>
      <c r="KQI121" s="9"/>
      <c r="KQJ121" s="9"/>
      <c r="KQK121" s="9"/>
      <c r="KQL121" s="9"/>
      <c r="KQM121" s="9"/>
      <c r="KQN121" s="9"/>
      <c r="KQO121" s="9"/>
      <c r="KQP121" s="9"/>
      <c r="KQQ121" s="9"/>
      <c r="KQR121" s="9"/>
      <c r="KQS121" s="9"/>
      <c r="KQT121" s="9"/>
      <c r="KQU121" s="9"/>
      <c r="KQV121" s="9"/>
      <c r="KQW121" s="9"/>
      <c r="KQX121" s="9"/>
      <c r="KQY121" s="9"/>
      <c r="KQZ121" s="9"/>
      <c r="KRA121" s="9"/>
      <c r="KRB121" s="9"/>
      <c r="KRC121" s="9"/>
      <c r="KRD121" s="9"/>
      <c r="KRE121" s="9"/>
      <c r="KRF121" s="9"/>
      <c r="KRG121" s="9"/>
      <c r="KRH121" s="9"/>
      <c r="KRI121" s="9"/>
      <c r="KRJ121" s="9"/>
      <c r="KRK121" s="9"/>
      <c r="KRL121" s="9"/>
      <c r="KRM121" s="9"/>
      <c r="KRN121" s="9"/>
      <c r="KRO121" s="9"/>
      <c r="KRP121" s="9"/>
      <c r="KRQ121" s="9"/>
      <c r="KRR121" s="9"/>
      <c r="KRS121" s="9"/>
      <c r="KRT121" s="9"/>
      <c r="KRU121" s="9"/>
      <c r="KRV121" s="9"/>
      <c r="KRW121" s="9"/>
      <c r="KRX121" s="9"/>
      <c r="KRY121" s="9"/>
      <c r="KRZ121" s="9"/>
      <c r="KSA121" s="9"/>
      <c r="KSB121" s="9"/>
      <c r="KSC121" s="9"/>
      <c r="KSD121" s="9"/>
      <c r="KSE121" s="9"/>
      <c r="KSF121" s="9"/>
      <c r="KSG121" s="9"/>
      <c r="KSH121" s="9"/>
      <c r="KSI121" s="9"/>
      <c r="KSJ121" s="9"/>
      <c r="KSK121" s="9"/>
      <c r="KSL121" s="9"/>
      <c r="KSM121" s="9"/>
      <c r="KSN121" s="9"/>
      <c r="KSO121" s="9"/>
      <c r="KSP121" s="9"/>
      <c r="KSQ121" s="9"/>
      <c r="KSR121" s="9"/>
      <c r="KSS121" s="9"/>
      <c r="KST121" s="9"/>
      <c r="KSU121" s="9"/>
      <c r="KSV121" s="9"/>
      <c r="KSW121" s="9"/>
      <c r="KSX121" s="9"/>
      <c r="KSY121" s="9"/>
      <c r="KSZ121" s="9"/>
      <c r="KTA121" s="9"/>
      <c r="KTB121" s="9"/>
      <c r="KTC121" s="9"/>
      <c r="KTD121" s="9"/>
      <c r="KTE121" s="9"/>
      <c r="KTF121" s="9"/>
      <c r="KTG121" s="9"/>
      <c r="KTH121" s="9"/>
      <c r="KTI121" s="9"/>
      <c r="KTJ121" s="9"/>
      <c r="KTK121" s="9"/>
      <c r="KTL121" s="9"/>
      <c r="KTM121" s="9"/>
      <c r="KTN121" s="9"/>
      <c r="KTO121" s="9"/>
      <c r="KTP121" s="9"/>
      <c r="KTQ121" s="9"/>
      <c r="KTR121" s="9"/>
      <c r="KTS121" s="9"/>
      <c r="KTT121" s="9"/>
      <c r="KTU121" s="9"/>
      <c r="KTV121" s="9"/>
      <c r="KTW121" s="9"/>
      <c r="KTX121" s="9"/>
      <c r="KTY121" s="9"/>
      <c r="KTZ121" s="9"/>
      <c r="KUA121" s="9"/>
      <c r="KUB121" s="9"/>
      <c r="KUC121" s="9"/>
      <c r="KUD121" s="9"/>
      <c r="KUE121" s="9"/>
      <c r="KUF121" s="9"/>
      <c r="KUG121" s="9"/>
      <c r="KUH121" s="9"/>
      <c r="KUI121" s="9"/>
      <c r="KUJ121" s="9"/>
      <c r="KUK121" s="9"/>
      <c r="KUL121" s="9"/>
      <c r="KUM121" s="9"/>
      <c r="KUN121" s="9"/>
      <c r="KUO121" s="9"/>
      <c r="KUP121" s="9"/>
      <c r="KUQ121" s="9"/>
      <c r="KUR121" s="9"/>
      <c r="KUS121" s="9"/>
      <c r="KUT121" s="9"/>
      <c r="KUU121" s="9"/>
      <c r="KUV121" s="9"/>
      <c r="KUW121" s="9"/>
      <c r="KUX121" s="9"/>
      <c r="KUY121" s="9"/>
      <c r="KUZ121" s="9"/>
      <c r="KVA121" s="9"/>
      <c r="KVB121" s="9"/>
      <c r="KVC121" s="9"/>
      <c r="KVD121" s="9"/>
      <c r="KVE121" s="9"/>
      <c r="KVF121" s="9"/>
      <c r="KVG121" s="9"/>
      <c r="KVH121" s="9"/>
      <c r="KVI121" s="9"/>
      <c r="KVJ121" s="9"/>
      <c r="KVK121" s="9"/>
      <c r="KVL121" s="9"/>
      <c r="KVM121" s="9"/>
      <c r="KVN121" s="9"/>
      <c r="KVO121" s="9"/>
      <c r="KVP121" s="9"/>
      <c r="KVQ121" s="9"/>
      <c r="KVR121" s="9"/>
      <c r="KVS121" s="9"/>
      <c r="KVT121" s="9"/>
      <c r="KVU121" s="9"/>
      <c r="KVV121" s="9"/>
      <c r="KVW121" s="9"/>
      <c r="KVX121" s="9"/>
      <c r="KVY121" s="9"/>
      <c r="KVZ121" s="9"/>
      <c r="KWA121" s="9"/>
      <c r="KWB121" s="9"/>
      <c r="KWC121" s="9"/>
      <c r="KWD121" s="9"/>
      <c r="KWE121" s="9"/>
      <c r="KWF121" s="9"/>
      <c r="KWG121" s="9"/>
      <c r="KWH121" s="9"/>
      <c r="KWI121" s="9"/>
      <c r="KWJ121" s="9"/>
      <c r="KWK121" s="9"/>
      <c r="KWL121" s="9"/>
      <c r="KWM121" s="9"/>
      <c r="KWN121" s="9"/>
      <c r="KWO121" s="9"/>
      <c r="KWP121" s="9"/>
      <c r="KWQ121" s="9"/>
      <c r="KWR121" s="9"/>
      <c r="KWS121" s="9"/>
      <c r="KWT121" s="9"/>
      <c r="KWU121" s="9"/>
      <c r="KWV121" s="9"/>
      <c r="KWW121" s="9"/>
      <c r="KWX121" s="9"/>
      <c r="KWY121" s="9"/>
      <c r="KWZ121" s="9"/>
      <c r="KXA121" s="9"/>
      <c r="KXB121" s="9"/>
      <c r="KXC121" s="9"/>
      <c r="KXD121" s="9"/>
      <c r="KXE121" s="9"/>
      <c r="KXF121" s="9"/>
      <c r="KXG121" s="9"/>
      <c r="KXH121" s="9"/>
      <c r="KXI121" s="9"/>
      <c r="KXJ121" s="9"/>
      <c r="KXK121" s="9"/>
      <c r="KXL121" s="9"/>
      <c r="KXM121" s="9"/>
      <c r="KXN121" s="9"/>
      <c r="KXO121" s="9"/>
      <c r="KXP121" s="9"/>
      <c r="KXQ121" s="9"/>
      <c r="KXR121" s="9"/>
      <c r="KXS121" s="9"/>
      <c r="KXT121" s="9"/>
      <c r="KXU121" s="9"/>
      <c r="KXV121" s="9"/>
      <c r="KXW121" s="9"/>
      <c r="KXX121" s="9"/>
      <c r="KXY121" s="9"/>
      <c r="KXZ121" s="9"/>
      <c r="KYA121" s="9"/>
      <c r="KYB121" s="9"/>
      <c r="KYC121" s="9"/>
      <c r="KYD121" s="9"/>
      <c r="KYE121" s="9"/>
      <c r="KYF121" s="9"/>
      <c r="KYG121" s="9"/>
      <c r="KYH121" s="9"/>
      <c r="KYI121" s="9"/>
      <c r="KYJ121" s="9"/>
      <c r="KYK121" s="9"/>
      <c r="KYL121" s="9"/>
      <c r="KYM121" s="9"/>
      <c r="KYN121" s="9"/>
      <c r="KYO121" s="9"/>
      <c r="KYP121" s="9"/>
      <c r="KYQ121" s="9"/>
      <c r="KYR121" s="9"/>
      <c r="KYS121" s="9"/>
      <c r="KYT121" s="9"/>
      <c r="KYU121" s="9"/>
      <c r="KYV121" s="9"/>
      <c r="KYW121" s="9"/>
      <c r="KYX121" s="9"/>
      <c r="KYY121" s="9"/>
      <c r="KYZ121" s="9"/>
      <c r="KZA121" s="9"/>
      <c r="KZB121" s="9"/>
      <c r="KZC121" s="9"/>
      <c r="KZD121" s="9"/>
      <c r="KZE121" s="9"/>
      <c r="KZF121" s="9"/>
      <c r="KZG121" s="9"/>
      <c r="KZH121" s="9"/>
      <c r="KZI121" s="9"/>
      <c r="KZJ121" s="9"/>
      <c r="KZK121" s="9"/>
      <c r="KZL121" s="9"/>
      <c r="KZM121" s="9"/>
      <c r="KZN121" s="9"/>
      <c r="KZO121" s="9"/>
      <c r="KZP121" s="9"/>
      <c r="KZQ121" s="9"/>
      <c r="KZR121" s="9"/>
      <c r="KZS121" s="9"/>
      <c r="KZT121" s="9"/>
      <c r="KZU121" s="9"/>
      <c r="KZV121" s="9"/>
      <c r="KZW121" s="9"/>
      <c r="KZX121" s="9"/>
      <c r="KZY121" s="9"/>
      <c r="KZZ121" s="9"/>
      <c r="LAA121" s="9"/>
      <c r="LAB121" s="9"/>
      <c r="LAC121" s="9"/>
      <c r="LAD121" s="9"/>
      <c r="LAE121" s="9"/>
      <c r="LAF121" s="9"/>
      <c r="LAG121" s="9"/>
      <c r="LAH121" s="9"/>
      <c r="LAI121" s="9"/>
      <c r="LAJ121" s="9"/>
      <c r="LAK121" s="9"/>
      <c r="LAL121" s="9"/>
      <c r="LAM121" s="9"/>
      <c r="LAN121" s="9"/>
      <c r="LAO121" s="9"/>
      <c r="LAP121" s="9"/>
      <c r="LAQ121" s="9"/>
      <c r="LAR121" s="9"/>
      <c r="LAS121" s="9"/>
      <c r="LAT121" s="9"/>
      <c r="LAU121" s="9"/>
      <c r="LAV121" s="9"/>
      <c r="LAW121" s="9"/>
      <c r="LAX121" s="9"/>
      <c r="LAY121" s="9"/>
      <c r="LAZ121" s="9"/>
      <c r="LBA121" s="9"/>
      <c r="LBB121" s="9"/>
      <c r="LBC121" s="9"/>
      <c r="LBD121" s="9"/>
      <c r="LBE121" s="9"/>
      <c r="LBF121" s="9"/>
      <c r="LBG121" s="9"/>
      <c r="LBH121" s="9"/>
      <c r="LBI121" s="9"/>
      <c r="LBJ121" s="9"/>
      <c r="LBK121" s="9"/>
      <c r="LBL121" s="9"/>
      <c r="LBM121" s="9"/>
      <c r="LBN121" s="9"/>
      <c r="LBO121" s="9"/>
      <c r="LBP121" s="9"/>
      <c r="LBQ121" s="9"/>
      <c r="LBR121" s="9"/>
      <c r="LBS121" s="9"/>
      <c r="LBT121" s="9"/>
      <c r="LBU121" s="9"/>
      <c r="LBV121" s="9"/>
      <c r="LBW121" s="9"/>
      <c r="LBX121" s="9"/>
      <c r="LBY121" s="9"/>
      <c r="LBZ121" s="9"/>
      <c r="LCA121" s="9"/>
      <c r="LCB121" s="9"/>
      <c r="LCC121" s="9"/>
      <c r="LCD121" s="9"/>
      <c r="LCE121" s="9"/>
      <c r="LCF121" s="9"/>
      <c r="LCG121" s="9"/>
      <c r="LCH121" s="9"/>
      <c r="LCI121" s="9"/>
      <c r="LCJ121" s="9"/>
      <c r="LCK121" s="9"/>
      <c r="LCL121" s="9"/>
      <c r="LCM121" s="9"/>
      <c r="LCN121" s="9"/>
      <c r="LCO121" s="9"/>
      <c r="LCP121" s="9"/>
      <c r="LCQ121" s="9"/>
      <c r="LCR121" s="9"/>
      <c r="LCS121" s="9"/>
      <c r="LCT121" s="9"/>
      <c r="LCU121" s="9"/>
      <c r="LCV121" s="9"/>
      <c r="LCW121" s="9"/>
      <c r="LCX121" s="9"/>
      <c r="LCY121" s="9"/>
      <c r="LCZ121" s="9"/>
      <c r="LDA121" s="9"/>
      <c r="LDB121" s="9"/>
      <c r="LDC121" s="9"/>
      <c r="LDD121" s="9"/>
      <c r="LDE121" s="9"/>
      <c r="LDF121" s="9"/>
      <c r="LDG121" s="9"/>
      <c r="LDH121" s="9"/>
      <c r="LDI121" s="9"/>
      <c r="LDJ121" s="9"/>
      <c r="LDK121" s="9"/>
      <c r="LDL121" s="9"/>
      <c r="LDM121" s="9"/>
      <c r="LDN121" s="9"/>
      <c r="LDO121" s="9"/>
      <c r="LDP121" s="9"/>
      <c r="LDQ121" s="9"/>
      <c r="LDR121" s="9"/>
      <c r="LDS121" s="9"/>
      <c r="LDT121" s="9"/>
      <c r="LDU121" s="9"/>
      <c r="LDV121" s="9"/>
      <c r="LDW121" s="9"/>
      <c r="LDX121" s="9"/>
      <c r="LDY121" s="9"/>
      <c r="LDZ121" s="9"/>
      <c r="LEA121" s="9"/>
      <c r="LEB121" s="9"/>
      <c r="LEC121" s="9"/>
      <c r="LED121" s="9"/>
      <c r="LEE121" s="9"/>
      <c r="LEF121" s="9"/>
      <c r="LEG121" s="9"/>
      <c r="LEH121" s="9"/>
      <c r="LEI121" s="9"/>
      <c r="LEJ121" s="9"/>
      <c r="LEK121" s="9"/>
      <c r="LEL121" s="9"/>
      <c r="LEM121" s="9"/>
      <c r="LEN121" s="9"/>
      <c r="LEO121" s="9"/>
      <c r="LEP121" s="9"/>
      <c r="LEQ121" s="9"/>
      <c r="LER121" s="9"/>
      <c r="LES121" s="9"/>
      <c r="LET121" s="9"/>
      <c r="LEU121" s="9"/>
      <c r="LEV121" s="9"/>
      <c r="LEW121" s="9"/>
      <c r="LEX121" s="9"/>
      <c r="LEY121" s="9"/>
      <c r="LEZ121" s="9"/>
      <c r="LFA121" s="9"/>
      <c r="LFB121" s="9"/>
      <c r="LFC121" s="9"/>
      <c r="LFD121" s="9"/>
      <c r="LFE121" s="9"/>
      <c r="LFF121" s="9"/>
      <c r="LFG121" s="9"/>
      <c r="LFH121" s="9"/>
      <c r="LFI121" s="9"/>
      <c r="LFJ121" s="9"/>
      <c r="LFK121" s="9"/>
      <c r="LFL121" s="9"/>
      <c r="LFM121" s="9"/>
      <c r="LFN121" s="9"/>
      <c r="LFO121" s="9"/>
      <c r="LFP121" s="9"/>
      <c r="LFQ121" s="9"/>
      <c r="LFR121" s="9"/>
      <c r="LFS121" s="9"/>
      <c r="LFT121" s="9"/>
      <c r="LFU121" s="9"/>
      <c r="LFV121" s="9"/>
      <c r="LFW121" s="9"/>
      <c r="LFX121" s="9"/>
      <c r="LFY121" s="9"/>
      <c r="LFZ121" s="9"/>
      <c r="LGA121" s="9"/>
      <c r="LGB121" s="9"/>
      <c r="LGC121" s="9"/>
      <c r="LGD121" s="9"/>
      <c r="LGE121" s="9"/>
      <c r="LGF121" s="9"/>
      <c r="LGG121" s="9"/>
      <c r="LGH121" s="9"/>
      <c r="LGI121" s="9"/>
      <c r="LGJ121" s="9"/>
      <c r="LGK121" s="9"/>
      <c r="LGL121" s="9"/>
      <c r="LGM121" s="9"/>
      <c r="LGN121" s="9"/>
      <c r="LGO121" s="9"/>
      <c r="LGP121" s="9"/>
      <c r="LGQ121" s="9"/>
      <c r="LGR121" s="9"/>
      <c r="LGS121" s="9"/>
      <c r="LGT121" s="9"/>
      <c r="LGU121" s="9"/>
      <c r="LGV121" s="9"/>
      <c r="LGW121" s="9"/>
      <c r="LGX121" s="9"/>
      <c r="LGY121" s="9"/>
      <c r="LGZ121" s="9"/>
      <c r="LHA121" s="9"/>
      <c r="LHB121" s="9"/>
      <c r="LHC121" s="9"/>
      <c r="LHD121" s="9"/>
      <c r="LHE121" s="9"/>
      <c r="LHF121" s="9"/>
      <c r="LHG121" s="9"/>
      <c r="LHH121" s="9"/>
      <c r="LHI121" s="9"/>
      <c r="LHJ121" s="9"/>
      <c r="LHK121" s="9"/>
      <c r="LHL121" s="9"/>
      <c r="LHM121" s="9"/>
      <c r="LHN121" s="9"/>
      <c r="LHO121" s="9"/>
      <c r="LHP121" s="9"/>
      <c r="LHQ121" s="9"/>
      <c r="LHR121" s="9"/>
      <c r="LHS121" s="9"/>
      <c r="LHT121" s="9"/>
      <c r="LHU121" s="9"/>
      <c r="LHV121" s="9"/>
      <c r="LHW121" s="9"/>
      <c r="LHX121" s="9"/>
      <c r="LHY121" s="9"/>
      <c r="LHZ121" s="9"/>
      <c r="LIA121" s="9"/>
      <c r="LIB121" s="9"/>
      <c r="LIC121" s="9"/>
      <c r="LID121" s="9"/>
      <c r="LIE121" s="9"/>
      <c r="LIF121" s="9"/>
      <c r="LIG121" s="9"/>
      <c r="LIH121" s="9"/>
      <c r="LII121" s="9"/>
      <c r="LIJ121" s="9"/>
      <c r="LIK121" s="9"/>
      <c r="LIL121" s="9"/>
      <c r="LIM121" s="9"/>
      <c r="LIN121" s="9"/>
      <c r="LIO121" s="9"/>
      <c r="LIP121" s="9"/>
      <c r="LIQ121" s="9"/>
      <c r="LIR121" s="9"/>
      <c r="LIS121" s="9"/>
      <c r="LIT121" s="9"/>
      <c r="LIU121" s="9"/>
      <c r="LIV121" s="9"/>
      <c r="LIW121" s="9"/>
      <c r="LIX121" s="9"/>
      <c r="LIY121" s="9"/>
      <c r="LIZ121" s="9"/>
      <c r="LJA121" s="9"/>
      <c r="LJB121" s="9"/>
      <c r="LJC121" s="9"/>
      <c r="LJD121" s="9"/>
      <c r="LJE121" s="9"/>
      <c r="LJF121" s="9"/>
      <c r="LJG121" s="9"/>
      <c r="LJH121" s="9"/>
      <c r="LJI121" s="9"/>
      <c r="LJJ121" s="9"/>
      <c r="LJK121" s="9"/>
      <c r="LJL121" s="9"/>
      <c r="LJM121" s="9"/>
      <c r="LJN121" s="9"/>
      <c r="LJO121" s="9"/>
      <c r="LJP121" s="9"/>
      <c r="LJQ121" s="9"/>
      <c r="LJR121" s="9"/>
      <c r="LJS121" s="9"/>
      <c r="LJT121" s="9"/>
      <c r="LJU121" s="9"/>
      <c r="LJV121" s="9"/>
      <c r="LJW121" s="9"/>
      <c r="LJX121" s="9"/>
      <c r="LJY121" s="9"/>
      <c r="LJZ121" s="9"/>
      <c r="LKA121" s="9"/>
      <c r="LKB121" s="9"/>
      <c r="LKC121" s="9"/>
      <c r="LKD121" s="9"/>
      <c r="LKE121" s="9"/>
      <c r="LKF121" s="9"/>
      <c r="LKG121" s="9"/>
      <c r="LKH121" s="9"/>
      <c r="LKI121" s="9"/>
      <c r="LKJ121" s="9"/>
      <c r="LKK121" s="9"/>
      <c r="LKL121" s="9"/>
      <c r="LKM121" s="9"/>
      <c r="LKN121" s="9"/>
      <c r="LKO121" s="9"/>
      <c r="LKP121" s="9"/>
      <c r="LKQ121" s="9"/>
      <c r="LKR121" s="9"/>
      <c r="LKS121" s="9"/>
      <c r="LKT121" s="9"/>
      <c r="LKU121" s="9"/>
      <c r="LKV121" s="9"/>
      <c r="LKW121" s="9"/>
      <c r="LKX121" s="9"/>
      <c r="LKY121" s="9"/>
      <c r="LKZ121" s="9"/>
      <c r="LLA121" s="9"/>
      <c r="LLB121" s="9"/>
      <c r="LLC121" s="9"/>
      <c r="LLD121" s="9"/>
      <c r="LLE121" s="9"/>
      <c r="LLF121" s="9"/>
      <c r="LLG121" s="9"/>
      <c r="LLH121" s="9"/>
      <c r="LLI121" s="9"/>
      <c r="LLJ121" s="9"/>
      <c r="LLK121" s="9"/>
      <c r="LLL121" s="9"/>
      <c r="LLM121" s="9"/>
      <c r="LLN121" s="9"/>
      <c r="LLO121" s="9"/>
      <c r="LLP121" s="9"/>
      <c r="LLQ121" s="9"/>
      <c r="LLR121" s="9"/>
      <c r="LLS121" s="9"/>
      <c r="LLT121" s="9"/>
      <c r="LLU121" s="9"/>
      <c r="LLV121" s="9"/>
      <c r="LLW121" s="9"/>
      <c r="LLX121" s="9"/>
      <c r="LLY121" s="9"/>
      <c r="LLZ121" s="9"/>
      <c r="LMA121" s="9"/>
      <c r="LMB121" s="9"/>
      <c r="LMC121" s="9"/>
      <c r="LMD121" s="9"/>
      <c r="LME121" s="9"/>
      <c r="LMF121" s="9"/>
      <c r="LMG121" s="9"/>
      <c r="LMH121" s="9"/>
      <c r="LMI121" s="9"/>
      <c r="LMJ121" s="9"/>
      <c r="LMK121" s="9"/>
      <c r="LML121" s="9"/>
      <c r="LMM121" s="9"/>
      <c r="LMN121" s="9"/>
      <c r="LMO121" s="9"/>
      <c r="LMP121" s="9"/>
      <c r="LMQ121" s="9"/>
      <c r="LMR121" s="9"/>
      <c r="LMS121" s="9"/>
      <c r="LMT121" s="9"/>
      <c r="LMU121" s="9"/>
      <c r="LMV121" s="9"/>
      <c r="LMW121" s="9"/>
      <c r="LMX121" s="9"/>
      <c r="LMY121" s="9"/>
      <c r="LMZ121" s="9"/>
      <c r="LNA121" s="9"/>
      <c r="LNB121" s="9"/>
      <c r="LNC121" s="9"/>
      <c r="LND121" s="9"/>
      <c r="LNE121" s="9"/>
      <c r="LNF121" s="9"/>
      <c r="LNG121" s="9"/>
      <c r="LNH121" s="9"/>
      <c r="LNI121" s="9"/>
      <c r="LNJ121" s="9"/>
      <c r="LNK121" s="9"/>
      <c r="LNL121" s="9"/>
      <c r="LNM121" s="9"/>
      <c r="LNN121" s="9"/>
      <c r="LNO121" s="9"/>
      <c r="LNP121" s="9"/>
      <c r="LNQ121" s="9"/>
      <c r="LNR121" s="9"/>
      <c r="LNS121" s="9"/>
      <c r="LNT121" s="9"/>
      <c r="LNU121" s="9"/>
      <c r="LNV121" s="9"/>
      <c r="LNW121" s="9"/>
      <c r="LNX121" s="9"/>
      <c r="LNY121" s="9"/>
      <c r="LNZ121" s="9"/>
      <c r="LOA121" s="9"/>
      <c r="LOB121" s="9"/>
      <c r="LOC121" s="9"/>
      <c r="LOD121" s="9"/>
      <c r="LOE121" s="9"/>
      <c r="LOF121" s="9"/>
      <c r="LOG121" s="9"/>
      <c r="LOH121" s="9"/>
      <c r="LOI121" s="9"/>
      <c r="LOJ121" s="9"/>
      <c r="LOK121" s="9"/>
      <c r="LOL121" s="9"/>
      <c r="LOM121" s="9"/>
      <c r="LON121" s="9"/>
      <c r="LOO121" s="9"/>
      <c r="LOP121" s="9"/>
      <c r="LOQ121" s="9"/>
      <c r="LOR121" s="9"/>
      <c r="LOS121" s="9"/>
      <c r="LOT121" s="9"/>
      <c r="LOU121" s="9"/>
      <c r="LOV121" s="9"/>
      <c r="LOW121" s="9"/>
      <c r="LOX121" s="9"/>
      <c r="LOY121" s="9"/>
      <c r="LOZ121" s="9"/>
      <c r="LPA121" s="9"/>
      <c r="LPB121" s="9"/>
      <c r="LPC121" s="9"/>
      <c r="LPD121" s="9"/>
      <c r="LPE121" s="9"/>
      <c r="LPF121" s="9"/>
      <c r="LPG121" s="9"/>
      <c r="LPH121" s="9"/>
      <c r="LPI121" s="9"/>
      <c r="LPJ121" s="9"/>
      <c r="LPK121" s="9"/>
      <c r="LPL121" s="9"/>
      <c r="LPM121" s="9"/>
      <c r="LPN121" s="9"/>
      <c r="LPO121" s="9"/>
      <c r="LPP121" s="9"/>
      <c r="LPQ121" s="9"/>
      <c r="LPR121" s="9"/>
      <c r="LPS121" s="9"/>
      <c r="LPT121" s="9"/>
      <c r="LPU121" s="9"/>
      <c r="LPV121" s="9"/>
      <c r="LPW121" s="9"/>
      <c r="LPX121" s="9"/>
      <c r="LPY121" s="9"/>
      <c r="LPZ121" s="9"/>
      <c r="LQA121" s="9"/>
      <c r="LQB121" s="9"/>
      <c r="LQC121" s="9"/>
      <c r="LQD121" s="9"/>
      <c r="LQE121" s="9"/>
      <c r="LQF121" s="9"/>
      <c r="LQG121" s="9"/>
      <c r="LQH121" s="9"/>
      <c r="LQI121" s="9"/>
      <c r="LQJ121" s="9"/>
      <c r="LQK121" s="9"/>
      <c r="LQL121" s="9"/>
      <c r="LQM121" s="9"/>
      <c r="LQN121" s="9"/>
      <c r="LQO121" s="9"/>
      <c r="LQP121" s="9"/>
      <c r="LQQ121" s="9"/>
      <c r="LQR121" s="9"/>
      <c r="LQS121" s="9"/>
      <c r="LQT121" s="9"/>
      <c r="LQU121" s="9"/>
      <c r="LQV121" s="9"/>
      <c r="LQW121" s="9"/>
      <c r="LQX121" s="9"/>
      <c r="LQY121" s="9"/>
      <c r="LQZ121" s="9"/>
      <c r="LRA121" s="9"/>
      <c r="LRB121" s="9"/>
      <c r="LRC121" s="9"/>
      <c r="LRD121" s="9"/>
      <c r="LRE121" s="9"/>
      <c r="LRF121" s="9"/>
      <c r="LRG121" s="9"/>
      <c r="LRH121" s="9"/>
      <c r="LRI121" s="9"/>
      <c r="LRJ121" s="9"/>
      <c r="LRK121" s="9"/>
      <c r="LRL121" s="9"/>
      <c r="LRM121" s="9"/>
      <c r="LRN121" s="9"/>
      <c r="LRO121" s="9"/>
      <c r="LRP121" s="9"/>
      <c r="LRQ121" s="9"/>
      <c r="LRR121" s="9"/>
      <c r="LRS121" s="9"/>
      <c r="LRT121" s="9"/>
      <c r="LRU121" s="9"/>
      <c r="LRV121" s="9"/>
      <c r="LRW121" s="9"/>
      <c r="LRX121" s="9"/>
      <c r="LRY121" s="9"/>
      <c r="LRZ121" s="9"/>
      <c r="LSA121" s="9"/>
      <c r="LSB121" s="9"/>
      <c r="LSC121" s="9"/>
      <c r="LSD121" s="9"/>
      <c r="LSE121" s="9"/>
      <c r="LSF121" s="9"/>
      <c r="LSG121" s="9"/>
      <c r="LSH121" s="9"/>
      <c r="LSI121" s="9"/>
      <c r="LSJ121" s="9"/>
      <c r="LSK121" s="9"/>
      <c r="LSL121" s="9"/>
      <c r="LSM121" s="9"/>
      <c r="LSN121" s="9"/>
      <c r="LSO121" s="9"/>
      <c r="LSP121" s="9"/>
      <c r="LSQ121" s="9"/>
      <c r="LSR121" s="9"/>
      <c r="LSS121" s="9"/>
      <c r="LST121" s="9"/>
      <c r="LSU121" s="9"/>
      <c r="LSV121" s="9"/>
      <c r="LSW121" s="9"/>
      <c r="LSX121" s="9"/>
      <c r="LSY121" s="9"/>
      <c r="LSZ121" s="9"/>
      <c r="LTA121" s="9"/>
      <c r="LTB121" s="9"/>
      <c r="LTC121" s="9"/>
      <c r="LTD121" s="9"/>
      <c r="LTE121" s="9"/>
      <c r="LTF121" s="9"/>
      <c r="LTG121" s="9"/>
      <c r="LTH121" s="9"/>
      <c r="LTI121" s="9"/>
      <c r="LTJ121" s="9"/>
      <c r="LTK121" s="9"/>
      <c r="LTL121" s="9"/>
      <c r="LTM121" s="9"/>
      <c r="LTN121" s="9"/>
      <c r="LTO121" s="9"/>
      <c r="LTP121" s="9"/>
      <c r="LTQ121" s="9"/>
      <c r="LTR121" s="9"/>
      <c r="LTS121" s="9"/>
      <c r="LTT121" s="9"/>
      <c r="LTU121" s="9"/>
      <c r="LTV121" s="9"/>
      <c r="LTW121" s="9"/>
      <c r="LTX121" s="9"/>
      <c r="LTY121" s="9"/>
      <c r="LTZ121" s="9"/>
      <c r="LUA121" s="9"/>
      <c r="LUB121" s="9"/>
      <c r="LUC121" s="9"/>
      <c r="LUD121" s="9"/>
      <c r="LUE121" s="9"/>
      <c r="LUF121" s="9"/>
      <c r="LUG121" s="9"/>
      <c r="LUH121" s="9"/>
      <c r="LUI121" s="9"/>
      <c r="LUJ121" s="9"/>
      <c r="LUK121" s="9"/>
      <c r="LUL121" s="9"/>
      <c r="LUM121" s="9"/>
      <c r="LUN121" s="9"/>
      <c r="LUO121" s="9"/>
      <c r="LUP121" s="9"/>
      <c r="LUQ121" s="9"/>
      <c r="LUR121" s="9"/>
      <c r="LUS121" s="9"/>
      <c r="LUT121" s="9"/>
      <c r="LUU121" s="9"/>
      <c r="LUV121" s="9"/>
      <c r="LUW121" s="9"/>
      <c r="LUX121" s="9"/>
      <c r="LUY121" s="9"/>
      <c r="LUZ121" s="9"/>
      <c r="LVA121" s="9"/>
      <c r="LVB121" s="9"/>
      <c r="LVC121" s="9"/>
      <c r="LVD121" s="9"/>
      <c r="LVE121" s="9"/>
      <c r="LVF121" s="9"/>
      <c r="LVG121" s="9"/>
      <c r="LVH121" s="9"/>
      <c r="LVI121" s="9"/>
      <c r="LVJ121" s="9"/>
      <c r="LVK121" s="9"/>
      <c r="LVL121" s="9"/>
      <c r="LVM121" s="9"/>
      <c r="LVN121" s="9"/>
      <c r="LVO121" s="9"/>
      <c r="LVP121" s="9"/>
      <c r="LVQ121" s="9"/>
      <c r="LVR121" s="9"/>
      <c r="LVS121" s="9"/>
      <c r="LVT121" s="9"/>
      <c r="LVU121" s="9"/>
      <c r="LVV121" s="9"/>
      <c r="LVW121" s="9"/>
      <c r="LVX121" s="9"/>
      <c r="LVY121" s="9"/>
      <c r="LVZ121" s="9"/>
      <c r="LWA121" s="9"/>
      <c r="LWB121" s="9"/>
      <c r="LWC121" s="9"/>
      <c r="LWD121" s="9"/>
      <c r="LWE121" s="9"/>
      <c r="LWF121" s="9"/>
      <c r="LWG121" s="9"/>
      <c r="LWH121" s="9"/>
      <c r="LWI121" s="9"/>
      <c r="LWJ121" s="9"/>
      <c r="LWK121" s="9"/>
      <c r="LWL121" s="9"/>
      <c r="LWM121" s="9"/>
      <c r="LWN121" s="9"/>
      <c r="LWO121" s="9"/>
      <c r="LWP121" s="9"/>
      <c r="LWQ121" s="9"/>
      <c r="LWR121" s="9"/>
      <c r="LWS121" s="9"/>
      <c r="LWT121" s="9"/>
      <c r="LWU121" s="9"/>
      <c r="LWV121" s="9"/>
      <c r="LWW121" s="9"/>
      <c r="LWX121" s="9"/>
      <c r="LWY121" s="9"/>
      <c r="LWZ121" s="9"/>
      <c r="LXA121" s="9"/>
      <c r="LXB121" s="9"/>
      <c r="LXC121" s="9"/>
      <c r="LXD121" s="9"/>
      <c r="LXE121" s="9"/>
      <c r="LXF121" s="9"/>
      <c r="LXG121" s="9"/>
      <c r="LXH121" s="9"/>
      <c r="LXI121" s="9"/>
      <c r="LXJ121" s="9"/>
      <c r="LXK121" s="9"/>
      <c r="LXL121" s="9"/>
      <c r="LXM121" s="9"/>
      <c r="LXN121" s="9"/>
      <c r="LXO121" s="9"/>
      <c r="LXP121" s="9"/>
      <c r="LXQ121" s="9"/>
      <c r="LXR121" s="9"/>
      <c r="LXS121" s="9"/>
      <c r="LXT121" s="9"/>
      <c r="LXU121" s="9"/>
      <c r="LXV121" s="9"/>
      <c r="LXW121" s="9"/>
      <c r="LXX121" s="9"/>
      <c r="LXY121" s="9"/>
      <c r="LXZ121" s="9"/>
      <c r="LYA121" s="9"/>
      <c r="LYB121" s="9"/>
      <c r="LYC121" s="9"/>
      <c r="LYD121" s="9"/>
      <c r="LYE121" s="9"/>
      <c r="LYF121" s="9"/>
      <c r="LYG121" s="9"/>
      <c r="LYH121" s="9"/>
      <c r="LYI121" s="9"/>
      <c r="LYJ121" s="9"/>
      <c r="LYK121" s="9"/>
      <c r="LYL121" s="9"/>
      <c r="LYM121" s="9"/>
      <c r="LYN121" s="9"/>
      <c r="LYO121" s="9"/>
      <c r="LYP121" s="9"/>
      <c r="LYQ121" s="9"/>
      <c r="LYR121" s="9"/>
      <c r="LYS121" s="9"/>
      <c r="LYT121" s="9"/>
      <c r="LYU121" s="9"/>
      <c r="LYV121" s="9"/>
      <c r="LYW121" s="9"/>
      <c r="LYX121" s="9"/>
      <c r="LYY121" s="9"/>
      <c r="LYZ121" s="9"/>
      <c r="LZA121" s="9"/>
      <c r="LZB121" s="9"/>
      <c r="LZC121" s="9"/>
      <c r="LZD121" s="9"/>
      <c r="LZE121" s="9"/>
      <c r="LZF121" s="9"/>
      <c r="LZG121" s="9"/>
      <c r="LZH121" s="9"/>
      <c r="LZI121" s="9"/>
      <c r="LZJ121" s="9"/>
      <c r="LZK121" s="9"/>
      <c r="LZL121" s="9"/>
      <c r="LZM121" s="9"/>
      <c r="LZN121" s="9"/>
      <c r="LZO121" s="9"/>
      <c r="LZP121" s="9"/>
      <c r="LZQ121" s="9"/>
      <c r="LZR121" s="9"/>
      <c r="LZS121" s="9"/>
      <c r="LZT121" s="9"/>
      <c r="LZU121" s="9"/>
      <c r="LZV121" s="9"/>
      <c r="LZW121" s="9"/>
      <c r="LZX121" s="9"/>
      <c r="LZY121" s="9"/>
      <c r="LZZ121" s="9"/>
      <c r="MAA121" s="9"/>
      <c r="MAB121" s="9"/>
      <c r="MAC121" s="9"/>
      <c r="MAD121" s="9"/>
      <c r="MAE121" s="9"/>
      <c r="MAF121" s="9"/>
      <c r="MAG121" s="9"/>
      <c r="MAH121" s="9"/>
      <c r="MAI121" s="9"/>
      <c r="MAJ121" s="9"/>
      <c r="MAK121" s="9"/>
      <c r="MAL121" s="9"/>
      <c r="MAM121" s="9"/>
      <c r="MAN121" s="9"/>
      <c r="MAO121" s="9"/>
      <c r="MAP121" s="9"/>
      <c r="MAQ121" s="9"/>
      <c r="MAR121" s="9"/>
      <c r="MAS121" s="9"/>
      <c r="MAT121" s="9"/>
      <c r="MAU121" s="9"/>
      <c r="MAV121" s="9"/>
      <c r="MAW121" s="9"/>
      <c r="MAX121" s="9"/>
      <c r="MAY121" s="9"/>
      <c r="MAZ121" s="9"/>
      <c r="MBA121" s="9"/>
      <c r="MBB121" s="9"/>
      <c r="MBC121" s="9"/>
      <c r="MBD121" s="9"/>
      <c r="MBE121" s="9"/>
      <c r="MBF121" s="9"/>
      <c r="MBG121" s="9"/>
      <c r="MBH121" s="9"/>
      <c r="MBI121" s="9"/>
      <c r="MBJ121" s="9"/>
      <c r="MBK121" s="9"/>
      <c r="MBL121" s="9"/>
      <c r="MBM121" s="9"/>
      <c r="MBN121" s="9"/>
      <c r="MBO121" s="9"/>
      <c r="MBP121" s="9"/>
      <c r="MBQ121" s="9"/>
      <c r="MBR121" s="9"/>
      <c r="MBS121" s="9"/>
      <c r="MBT121" s="9"/>
      <c r="MBU121" s="9"/>
      <c r="MBV121" s="9"/>
      <c r="MBW121" s="9"/>
      <c r="MBX121" s="9"/>
      <c r="MBY121" s="9"/>
      <c r="MBZ121" s="9"/>
      <c r="MCA121" s="9"/>
      <c r="MCB121" s="9"/>
      <c r="MCC121" s="9"/>
      <c r="MCD121" s="9"/>
      <c r="MCE121" s="9"/>
      <c r="MCF121" s="9"/>
      <c r="MCG121" s="9"/>
      <c r="MCH121" s="9"/>
      <c r="MCI121" s="9"/>
      <c r="MCJ121" s="9"/>
      <c r="MCK121" s="9"/>
      <c r="MCL121" s="9"/>
      <c r="MCM121" s="9"/>
      <c r="MCN121" s="9"/>
      <c r="MCO121" s="9"/>
      <c r="MCP121" s="9"/>
      <c r="MCQ121" s="9"/>
      <c r="MCR121" s="9"/>
      <c r="MCS121" s="9"/>
      <c r="MCT121" s="9"/>
      <c r="MCU121" s="9"/>
      <c r="MCV121" s="9"/>
      <c r="MCW121" s="9"/>
      <c r="MCX121" s="9"/>
      <c r="MCY121" s="9"/>
      <c r="MCZ121" s="9"/>
      <c r="MDA121" s="9"/>
      <c r="MDB121" s="9"/>
      <c r="MDC121" s="9"/>
      <c r="MDD121" s="9"/>
      <c r="MDE121" s="9"/>
      <c r="MDF121" s="9"/>
      <c r="MDG121" s="9"/>
      <c r="MDH121" s="9"/>
      <c r="MDI121" s="9"/>
      <c r="MDJ121" s="9"/>
      <c r="MDK121" s="9"/>
      <c r="MDL121" s="9"/>
      <c r="MDM121" s="9"/>
      <c r="MDN121" s="9"/>
      <c r="MDO121" s="9"/>
      <c r="MDP121" s="9"/>
      <c r="MDQ121" s="9"/>
      <c r="MDR121" s="9"/>
      <c r="MDS121" s="9"/>
      <c r="MDT121" s="9"/>
      <c r="MDU121" s="9"/>
      <c r="MDV121" s="9"/>
      <c r="MDW121" s="9"/>
      <c r="MDX121" s="9"/>
      <c r="MDY121" s="9"/>
      <c r="MDZ121" s="9"/>
      <c r="MEA121" s="9"/>
      <c r="MEB121" s="9"/>
      <c r="MEC121" s="9"/>
      <c r="MED121" s="9"/>
      <c r="MEE121" s="9"/>
      <c r="MEF121" s="9"/>
      <c r="MEG121" s="9"/>
      <c r="MEH121" s="9"/>
      <c r="MEI121" s="9"/>
      <c r="MEJ121" s="9"/>
      <c r="MEK121" s="9"/>
      <c r="MEL121" s="9"/>
      <c r="MEM121" s="9"/>
      <c r="MEN121" s="9"/>
      <c r="MEO121" s="9"/>
      <c r="MEP121" s="9"/>
      <c r="MEQ121" s="9"/>
      <c r="MER121" s="9"/>
      <c r="MES121" s="9"/>
      <c r="MET121" s="9"/>
      <c r="MEU121" s="9"/>
      <c r="MEV121" s="9"/>
      <c r="MEW121" s="9"/>
      <c r="MEX121" s="9"/>
      <c r="MEY121" s="9"/>
      <c r="MEZ121" s="9"/>
      <c r="MFA121" s="9"/>
      <c r="MFB121" s="9"/>
      <c r="MFC121" s="9"/>
      <c r="MFD121" s="9"/>
      <c r="MFE121" s="9"/>
      <c r="MFF121" s="9"/>
      <c r="MFG121" s="9"/>
      <c r="MFH121" s="9"/>
      <c r="MFI121" s="9"/>
      <c r="MFJ121" s="9"/>
      <c r="MFK121" s="9"/>
      <c r="MFL121" s="9"/>
      <c r="MFM121" s="9"/>
      <c r="MFN121" s="9"/>
      <c r="MFO121" s="9"/>
      <c r="MFP121" s="9"/>
      <c r="MFQ121" s="9"/>
      <c r="MFR121" s="9"/>
      <c r="MFS121" s="9"/>
      <c r="MFT121" s="9"/>
      <c r="MFU121" s="9"/>
      <c r="MFV121" s="9"/>
      <c r="MFW121" s="9"/>
      <c r="MFX121" s="9"/>
      <c r="MFY121" s="9"/>
      <c r="MFZ121" s="9"/>
      <c r="MGA121" s="9"/>
      <c r="MGB121" s="9"/>
      <c r="MGC121" s="9"/>
      <c r="MGD121" s="9"/>
      <c r="MGE121" s="9"/>
      <c r="MGF121" s="9"/>
      <c r="MGG121" s="9"/>
      <c r="MGH121" s="9"/>
      <c r="MGI121" s="9"/>
      <c r="MGJ121" s="9"/>
      <c r="MGK121" s="9"/>
      <c r="MGL121" s="9"/>
      <c r="MGM121" s="9"/>
      <c r="MGN121" s="9"/>
      <c r="MGO121" s="9"/>
      <c r="MGP121" s="9"/>
      <c r="MGQ121" s="9"/>
      <c r="MGR121" s="9"/>
      <c r="MGS121" s="9"/>
      <c r="MGT121" s="9"/>
      <c r="MGU121" s="9"/>
      <c r="MGV121" s="9"/>
      <c r="MGW121" s="9"/>
      <c r="MGX121" s="9"/>
      <c r="MGY121" s="9"/>
      <c r="MGZ121" s="9"/>
      <c r="MHA121" s="9"/>
      <c r="MHB121" s="9"/>
      <c r="MHC121" s="9"/>
      <c r="MHD121" s="9"/>
      <c r="MHE121" s="9"/>
      <c r="MHF121" s="9"/>
      <c r="MHG121" s="9"/>
      <c r="MHH121" s="9"/>
      <c r="MHI121" s="9"/>
      <c r="MHJ121" s="9"/>
      <c r="MHK121" s="9"/>
      <c r="MHL121" s="9"/>
      <c r="MHM121" s="9"/>
      <c r="MHN121" s="9"/>
      <c r="MHO121" s="9"/>
      <c r="MHP121" s="9"/>
      <c r="MHQ121" s="9"/>
      <c r="MHR121" s="9"/>
      <c r="MHS121" s="9"/>
      <c r="MHT121" s="9"/>
      <c r="MHU121" s="9"/>
      <c r="MHV121" s="9"/>
      <c r="MHW121" s="9"/>
      <c r="MHX121" s="9"/>
      <c r="MHY121" s="9"/>
      <c r="MHZ121" s="9"/>
      <c r="MIA121" s="9"/>
      <c r="MIB121" s="9"/>
      <c r="MIC121" s="9"/>
      <c r="MID121" s="9"/>
      <c r="MIE121" s="9"/>
      <c r="MIF121" s="9"/>
      <c r="MIG121" s="9"/>
      <c r="MIH121" s="9"/>
      <c r="MII121" s="9"/>
      <c r="MIJ121" s="9"/>
      <c r="MIK121" s="9"/>
      <c r="MIL121" s="9"/>
      <c r="MIM121" s="9"/>
      <c r="MIN121" s="9"/>
      <c r="MIO121" s="9"/>
      <c r="MIP121" s="9"/>
      <c r="MIQ121" s="9"/>
      <c r="MIR121" s="9"/>
      <c r="MIS121" s="9"/>
      <c r="MIT121" s="9"/>
      <c r="MIU121" s="9"/>
      <c r="MIV121" s="9"/>
      <c r="MIW121" s="9"/>
      <c r="MIX121" s="9"/>
      <c r="MIY121" s="9"/>
      <c r="MIZ121" s="9"/>
      <c r="MJA121" s="9"/>
      <c r="MJB121" s="9"/>
      <c r="MJC121" s="9"/>
      <c r="MJD121" s="9"/>
      <c r="MJE121" s="9"/>
      <c r="MJF121" s="9"/>
      <c r="MJG121" s="9"/>
      <c r="MJH121" s="9"/>
      <c r="MJI121" s="9"/>
      <c r="MJJ121" s="9"/>
      <c r="MJK121" s="9"/>
      <c r="MJL121" s="9"/>
      <c r="MJM121" s="9"/>
      <c r="MJN121" s="9"/>
      <c r="MJO121" s="9"/>
      <c r="MJP121" s="9"/>
      <c r="MJQ121" s="9"/>
      <c r="MJR121" s="9"/>
      <c r="MJS121" s="9"/>
      <c r="MJT121" s="9"/>
      <c r="MJU121" s="9"/>
      <c r="MJV121" s="9"/>
      <c r="MJW121" s="9"/>
      <c r="MJX121" s="9"/>
      <c r="MJY121" s="9"/>
      <c r="MJZ121" s="9"/>
      <c r="MKA121" s="9"/>
      <c r="MKB121" s="9"/>
      <c r="MKC121" s="9"/>
      <c r="MKD121" s="9"/>
      <c r="MKE121" s="9"/>
      <c r="MKF121" s="9"/>
      <c r="MKG121" s="9"/>
      <c r="MKH121" s="9"/>
      <c r="MKI121" s="9"/>
      <c r="MKJ121" s="9"/>
      <c r="MKK121" s="9"/>
      <c r="MKL121" s="9"/>
      <c r="MKM121" s="9"/>
      <c r="MKN121" s="9"/>
      <c r="MKO121" s="9"/>
      <c r="MKP121" s="9"/>
      <c r="MKQ121" s="9"/>
      <c r="MKR121" s="9"/>
      <c r="MKS121" s="9"/>
      <c r="MKT121" s="9"/>
      <c r="MKU121" s="9"/>
      <c r="MKV121" s="9"/>
      <c r="MKW121" s="9"/>
      <c r="MKX121" s="9"/>
      <c r="MKY121" s="9"/>
      <c r="MKZ121" s="9"/>
      <c r="MLA121" s="9"/>
      <c r="MLB121" s="9"/>
      <c r="MLC121" s="9"/>
      <c r="MLD121" s="9"/>
      <c r="MLE121" s="9"/>
      <c r="MLF121" s="9"/>
      <c r="MLG121" s="9"/>
      <c r="MLH121" s="9"/>
      <c r="MLI121" s="9"/>
      <c r="MLJ121" s="9"/>
      <c r="MLK121" s="9"/>
      <c r="MLL121" s="9"/>
      <c r="MLM121" s="9"/>
      <c r="MLN121" s="9"/>
      <c r="MLO121" s="9"/>
      <c r="MLP121" s="9"/>
      <c r="MLQ121" s="9"/>
      <c r="MLR121" s="9"/>
      <c r="MLS121" s="9"/>
      <c r="MLT121" s="9"/>
      <c r="MLU121" s="9"/>
      <c r="MLV121" s="9"/>
      <c r="MLW121" s="9"/>
      <c r="MLX121" s="9"/>
      <c r="MLY121" s="9"/>
      <c r="MLZ121" s="9"/>
      <c r="MMA121" s="9"/>
      <c r="MMB121" s="9"/>
      <c r="MMC121" s="9"/>
      <c r="MMD121" s="9"/>
      <c r="MME121" s="9"/>
      <c r="MMF121" s="9"/>
      <c r="MMG121" s="9"/>
      <c r="MMH121" s="9"/>
      <c r="MMI121" s="9"/>
      <c r="MMJ121" s="9"/>
      <c r="MMK121" s="9"/>
      <c r="MML121" s="9"/>
      <c r="MMM121" s="9"/>
      <c r="MMN121" s="9"/>
      <c r="MMO121" s="9"/>
      <c r="MMP121" s="9"/>
      <c r="MMQ121" s="9"/>
      <c r="MMR121" s="9"/>
      <c r="MMS121" s="9"/>
      <c r="MMT121" s="9"/>
      <c r="MMU121" s="9"/>
      <c r="MMV121" s="9"/>
      <c r="MMW121" s="9"/>
      <c r="MMX121" s="9"/>
      <c r="MMY121" s="9"/>
      <c r="MMZ121" s="9"/>
      <c r="MNA121" s="9"/>
      <c r="MNB121" s="9"/>
      <c r="MNC121" s="9"/>
      <c r="MND121" s="9"/>
      <c r="MNE121" s="9"/>
      <c r="MNF121" s="9"/>
      <c r="MNG121" s="9"/>
      <c r="MNH121" s="9"/>
      <c r="MNI121" s="9"/>
      <c r="MNJ121" s="9"/>
      <c r="MNK121" s="9"/>
      <c r="MNL121" s="9"/>
      <c r="MNM121" s="9"/>
      <c r="MNN121" s="9"/>
      <c r="MNO121" s="9"/>
      <c r="MNP121" s="9"/>
      <c r="MNQ121" s="9"/>
      <c r="MNR121" s="9"/>
      <c r="MNS121" s="9"/>
      <c r="MNT121" s="9"/>
      <c r="MNU121" s="9"/>
      <c r="MNV121" s="9"/>
      <c r="MNW121" s="9"/>
      <c r="MNX121" s="9"/>
      <c r="MNY121" s="9"/>
      <c r="MNZ121" s="9"/>
      <c r="MOA121" s="9"/>
      <c r="MOB121" s="9"/>
      <c r="MOC121" s="9"/>
      <c r="MOD121" s="9"/>
      <c r="MOE121" s="9"/>
      <c r="MOF121" s="9"/>
      <c r="MOG121" s="9"/>
      <c r="MOH121" s="9"/>
      <c r="MOI121" s="9"/>
      <c r="MOJ121" s="9"/>
      <c r="MOK121" s="9"/>
      <c r="MOL121" s="9"/>
      <c r="MOM121" s="9"/>
      <c r="MON121" s="9"/>
      <c r="MOO121" s="9"/>
      <c r="MOP121" s="9"/>
      <c r="MOQ121" s="9"/>
      <c r="MOR121" s="9"/>
      <c r="MOS121" s="9"/>
      <c r="MOT121" s="9"/>
      <c r="MOU121" s="9"/>
      <c r="MOV121" s="9"/>
      <c r="MOW121" s="9"/>
      <c r="MOX121" s="9"/>
      <c r="MOY121" s="9"/>
      <c r="MOZ121" s="9"/>
      <c r="MPA121" s="9"/>
      <c r="MPB121" s="9"/>
      <c r="MPC121" s="9"/>
      <c r="MPD121" s="9"/>
      <c r="MPE121" s="9"/>
      <c r="MPF121" s="9"/>
      <c r="MPG121" s="9"/>
      <c r="MPH121" s="9"/>
      <c r="MPI121" s="9"/>
      <c r="MPJ121" s="9"/>
      <c r="MPK121" s="9"/>
      <c r="MPL121" s="9"/>
      <c r="MPM121" s="9"/>
      <c r="MPN121" s="9"/>
      <c r="MPO121" s="9"/>
      <c r="MPP121" s="9"/>
      <c r="MPQ121" s="9"/>
      <c r="MPR121" s="9"/>
      <c r="MPS121" s="9"/>
      <c r="MPT121" s="9"/>
      <c r="MPU121" s="9"/>
      <c r="MPV121" s="9"/>
      <c r="MPW121" s="9"/>
      <c r="MPX121" s="9"/>
      <c r="MPY121" s="9"/>
      <c r="MPZ121" s="9"/>
      <c r="MQA121" s="9"/>
      <c r="MQB121" s="9"/>
      <c r="MQC121" s="9"/>
      <c r="MQD121" s="9"/>
      <c r="MQE121" s="9"/>
      <c r="MQF121" s="9"/>
      <c r="MQG121" s="9"/>
      <c r="MQH121" s="9"/>
      <c r="MQI121" s="9"/>
      <c r="MQJ121" s="9"/>
      <c r="MQK121" s="9"/>
      <c r="MQL121" s="9"/>
      <c r="MQM121" s="9"/>
      <c r="MQN121" s="9"/>
      <c r="MQO121" s="9"/>
      <c r="MQP121" s="9"/>
      <c r="MQQ121" s="9"/>
      <c r="MQR121" s="9"/>
      <c r="MQS121" s="9"/>
      <c r="MQT121" s="9"/>
      <c r="MQU121" s="9"/>
      <c r="MQV121" s="9"/>
      <c r="MQW121" s="9"/>
      <c r="MQX121" s="9"/>
      <c r="MQY121" s="9"/>
      <c r="MQZ121" s="9"/>
      <c r="MRA121" s="9"/>
      <c r="MRB121" s="9"/>
      <c r="MRC121" s="9"/>
      <c r="MRD121" s="9"/>
      <c r="MRE121" s="9"/>
      <c r="MRF121" s="9"/>
      <c r="MRG121" s="9"/>
      <c r="MRH121" s="9"/>
      <c r="MRI121" s="9"/>
      <c r="MRJ121" s="9"/>
      <c r="MRK121" s="9"/>
      <c r="MRL121" s="9"/>
      <c r="MRM121" s="9"/>
      <c r="MRN121" s="9"/>
      <c r="MRO121" s="9"/>
      <c r="MRP121" s="9"/>
      <c r="MRQ121" s="9"/>
      <c r="MRR121" s="9"/>
      <c r="MRS121" s="9"/>
      <c r="MRT121" s="9"/>
      <c r="MRU121" s="9"/>
      <c r="MRV121" s="9"/>
      <c r="MRW121" s="9"/>
      <c r="MRX121" s="9"/>
      <c r="MRY121" s="9"/>
      <c r="MRZ121" s="9"/>
      <c r="MSA121" s="9"/>
      <c r="MSB121" s="9"/>
      <c r="MSC121" s="9"/>
      <c r="MSD121" s="9"/>
      <c r="MSE121" s="9"/>
      <c r="MSF121" s="9"/>
      <c r="MSG121" s="9"/>
      <c r="MSH121" s="9"/>
      <c r="MSI121" s="9"/>
      <c r="MSJ121" s="9"/>
      <c r="MSK121" s="9"/>
      <c r="MSL121" s="9"/>
      <c r="MSM121" s="9"/>
      <c r="MSN121" s="9"/>
      <c r="MSO121" s="9"/>
      <c r="MSP121" s="9"/>
      <c r="MSQ121" s="9"/>
      <c r="MSR121" s="9"/>
      <c r="MSS121" s="9"/>
      <c r="MST121" s="9"/>
      <c r="MSU121" s="9"/>
      <c r="MSV121" s="9"/>
      <c r="MSW121" s="9"/>
      <c r="MSX121" s="9"/>
      <c r="MSY121" s="9"/>
      <c r="MSZ121" s="9"/>
      <c r="MTA121" s="9"/>
      <c r="MTB121" s="9"/>
      <c r="MTC121" s="9"/>
      <c r="MTD121" s="9"/>
      <c r="MTE121" s="9"/>
      <c r="MTF121" s="9"/>
      <c r="MTG121" s="9"/>
      <c r="MTH121" s="9"/>
      <c r="MTI121" s="9"/>
      <c r="MTJ121" s="9"/>
      <c r="MTK121" s="9"/>
      <c r="MTL121" s="9"/>
      <c r="MTM121" s="9"/>
      <c r="MTN121" s="9"/>
      <c r="MTO121" s="9"/>
      <c r="MTP121" s="9"/>
      <c r="MTQ121" s="9"/>
      <c r="MTR121" s="9"/>
      <c r="MTS121" s="9"/>
      <c r="MTT121" s="9"/>
      <c r="MTU121" s="9"/>
      <c r="MTV121" s="9"/>
      <c r="MTW121" s="9"/>
      <c r="MTX121" s="9"/>
      <c r="MTY121" s="9"/>
      <c r="MTZ121" s="9"/>
      <c r="MUA121" s="9"/>
      <c r="MUB121" s="9"/>
      <c r="MUC121" s="9"/>
      <c r="MUD121" s="9"/>
      <c r="MUE121" s="9"/>
      <c r="MUF121" s="9"/>
      <c r="MUG121" s="9"/>
      <c r="MUH121" s="9"/>
      <c r="MUI121" s="9"/>
      <c r="MUJ121" s="9"/>
      <c r="MUK121" s="9"/>
      <c r="MUL121" s="9"/>
      <c r="MUM121" s="9"/>
      <c r="MUN121" s="9"/>
      <c r="MUO121" s="9"/>
      <c r="MUP121" s="9"/>
      <c r="MUQ121" s="9"/>
      <c r="MUR121" s="9"/>
      <c r="MUS121" s="9"/>
      <c r="MUT121" s="9"/>
      <c r="MUU121" s="9"/>
      <c r="MUV121" s="9"/>
      <c r="MUW121" s="9"/>
      <c r="MUX121" s="9"/>
      <c r="MUY121" s="9"/>
      <c r="MUZ121" s="9"/>
      <c r="MVA121" s="9"/>
      <c r="MVB121" s="9"/>
      <c r="MVC121" s="9"/>
      <c r="MVD121" s="9"/>
      <c r="MVE121" s="9"/>
      <c r="MVF121" s="9"/>
      <c r="MVG121" s="9"/>
      <c r="MVH121" s="9"/>
      <c r="MVI121" s="9"/>
      <c r="MVJ121" s="9"/>
      <c r="MVK121" s="9"/>
      <c r="MVL121" s="9"/>
      <c r="MVM121" s="9"/>
      <c r="MVN121" s="9"/>
      <c r="MVO121" s="9"/>
      <c r="MVP121" s="9"/>
      <c r="MVQ121" s="9"/>
      <c r="MVR121" s="9"/>
      <c r="MVS121" s="9"/>
      <c r="MVT121" s="9"/>
      <c r="MVU121" s="9"/>
      <c r="MVV121" s="9"/>
      <c r="MVW121" s="9"/>
      <c r="MVX121" s="9"/>
      <c r="MVY121" s="9"/>
      <c r="MVZ121" s="9"/>
      <c r="MWA121" s="9"/>
      <c r="MWB121" s="9"/>
      <c r="MWC121" s="9"/>
      <c r="MWD121" s="9"/>
      <c r="MWE121" s="9"/>
      <c r="MWF121" s="9"/>
      <c r="MWG121" s="9"/>
      <c r="MWH121" s="9"/>
      <c r="MWI121" s="9"/>
      <c r="MWJ121" s="9"/>
      <c r="MWK121" s="9"/>
      <c r="MWL121" s="9"/>
      <c r="MWM121" s="9"/>
      <c r="MWN121" s="9"/>
      <c r="MWO121" s="9"/>
      <c r="MWP121" s="9"/>
      <c r="MWQ121" s="9"/>
      <c r="MWR121" s="9"/>
      <c r="MWS121" s="9"/>
      <c r="MWT121" s="9"/>
      <c r="MWU121" s="9"/>
      <c r="MWV121" s="9"/>
      <c r="MWW121" s="9"/>
      <c r="MWX121" s="9"/>
      <c r="MWY121" s="9"/>
      <c r="MWZ121" s="9"/>
      <c r="MXA121" s="9"/>
      <c r="MXB121" s="9"/>
      <c r="MXC121" s="9"/>
      <c r="MXD121" s="9"/>
      <c r="MXE121" s="9"/>
      <c r="MXF121" s="9"/>
      <c r="MXG121" s="9"/>
      <c r="MXH121" s="9"/>
      <c r="MXI121" s="9"/>
      <c r="MXJ121" s="9"/>
      <c r="MXK121" s="9"/>
      <c r="MXL121" s="9"/>
      <c r="MXM121" s="9"/>
      <c r="MXN121" s="9"/>
      <c r="MXO121" s="9"/>
      <c r="MXP121" s="9"/>
      <c r="MXQ121" s="9"/>
      <c r="MXR121" s="9"/>
      <c r="MXS121" s="9"/>
      <c r="MXT121" s="9"/>
      <c r="MXU121" s="9"/>
      <c r="MXV121" s="9"/>
      <c r="MXW121" s="9"/>
      <c r="MXX121" s="9"/>
      <c r="MXY121" s="9"/>
      <c r="MXZ121" s="9"/>
      <c r="MYA121" s="9"/>
      <c r="MYB121" s="9"/>
      <c r="MYC121" s="9"/>
      <c r="MYD121" s="9"/>
      <c r="MYE121" s="9"/>
      <c r="MYF121" s="9"/>
      <c r="MYG121" s="9"/>
      <c r="MYH121" s="9"/>
      <c r="MYI121" s="9"/>
      <c r="MYJ121" s="9"/>
      <c r="MYK121" s="9"/>
      <c r="MYL121" s="9"/>
      <c r="MYM121" s="9"/>
      <c r="MYN121" s="9"/>
      <c r="MYO121" s="9"/>
      <c r="MYP121" s="9"/>
      <c r="MYQ121" s="9"/>
      <c r="MYR121" s="9"/>
      <c r="MYS121" s="9"/>
      <c r="MYT121" s="9"/>
      <c r="MYU121" s="9"/>
      <c r="MYV121" s="9"/>
      <c r="MYW121" s="9"/>
      <c r="MYX121" s="9"/>
      <c r="MYY121" s="9"/>
      <c r="MYZ121" s="9"/>
      <c r="MZA121" s="9"/>
      <c r="MZB121" s="9"/>
      <c r="MZC121" s="9"/>
      <c r="MZD121" s="9"/>
      <c r="MZE121" s="9"/>
      <c r="MZF121" s="9"/>
      <c r="MZG121" s="9"/>
      <c r="MZH121" s="9"/>
      <c r="MZI121" s="9"/>
      <c r="MZJ121" s="9"/>
      <c r="MZK121" s="9"/>
      <c r="MZL121" s="9"/>
      <c r="MZM121" s="9"/>
      <c r="MZN121" s="9"/>
      <c r="MZO121" s="9"/>
      <c r="MZP121" s="9"/>
      <c r="MZQ121" s="9"/>
      <c r="MZR121" s="9"/>
      <c r="MZS121" s="9"/>
      <c r="MZT121" s="9"/>
      <c r="MZU121" s="9"/>
      <c r="MZV121" s="9"/>
      <c r="MZW121" s="9"/>
      <c r="MZX121" s="9"/>
      <c r="MZY121" s="9"/>
      <c r="MZZ121" s="9"/>
      <c r="NAA121" s="9"/>
      <c r="NAB121" s="9"/>
      <c r="NAC121" s="9"/>
      <c r="NAD121" s="9"/>
      <c r="NAE121" s="9"/>
      <c r="NAF121" s="9"/>
      <c r="NAG121" s="9"/>
      <c r="NAH121" s="9"/>
      <c r="NAI121" s="9"/>
      <c r="NAJ121" s="9"/>
      <c r="NAK121" s="9"/>
      <c r="NAL121" s="9"/>
      <c r="NAM121" s="9"/>
      <c r="NAN121" s="9"/>
      <c r="NAO121" s="9"/>
      <c r="NAP121" s="9"/>
      <c r="NAQ121" s="9"/>
      <c r="NAR121" s="9"/>
      <c r="NAS121" s="9"/>
      <c r="NAT121" s="9"/>
      <c r="NAU121" s="9"/>
      <c r="NAV121" s="9"/>
      <c r="NAW121" s="9"/>
      <c r="NAX121" s="9"/>
      <c r="NAY121" s="9"/>
      <c r="NAZ121" s="9"/>
      <c r="NBA121" s="9"/>
      <c r="NBB121" s="9"/>
      <c r="NBC121" s="9"/>
      <c r="NBD121" s="9"/>
      <c r="NBE121" s="9"/>
      <c r="NBF121" s="9"/>
      <c r="NBG121" s="9"/>
      <c r="NBH121" s="9"/>
      <c r="NBI121" s="9"/>
      <c r="NBJ121" s="9"/>
      <c r="NBK121" s="9"/>
      <c r="NBL121" s="9"/>
      <c r="NBM121" s="9"/>
      <c r="NBN121" s="9"/>
      <c r="NBO121" s="9"/>
      <c r="NBP121" s="9"/>
      <c r="NBQ121" s="9"/>
      <c r="NBR121" s="9"/>
      <c r="NBS121" s="9"/>
      <c r="NBT121" s="9"/>
      <c r="NBU121" s="9"/>
      <c r="NBV121" s="9"/>
      <c r="NBW121" s="9"/>
      <c r="NBX121" s="9"/>
      <c r="NBY121" s="9"/>
      <c r="NBZ121" s="9"/>
      <c r="NCA121" s="9"/>
      <c r="NCB121" s="9"/>
      <c r="NCC121" s="9"/>
      <c r="NCD121" s="9"/>
      <c r="NCE121" s="9"/>
      <c r="NCF121" s="9"/>
      <c r="NCG121" s="9"/>
      <c r="NCH121" s="9"/>
      <c r="NCI121" s="9"/>
      <c r="NCJ121" s="9"/>
      <c r="NCK121" s="9"/>
      <c r="NCL121" s="9"/>
      <c r="NCM121" s="9"/>
      <c r="NCN121" s="9"/>
      <c r="NCO121" s="9"/>
      <c r="NCP121" s="9"/>
      <c r="NCQ121" s="9"/>
      <c r="NCR121" s="9"/>
      <c r="NCS121" s="9"/>
      <c r="NCT121" s="9"/>
      <c r="NCU121" s="9"/>
      <c r="NCV121" s="9"/>
      <c r="NCW121" s="9"/>
      <c r="NCX121" s="9"/>
      <c r="NCY121" s="9"/>
      <c r="NCZ121" s="9"/>
      <c r="NDA121" s="9"/>
      <c r="NDB121" s="9"/>
      <c r="NDC121" s="9"/>
      <c r="NDD121" s="9"/>
      <c r="NDE121" s="9"/>
      <c r="NDF121" s="9"/>
      <c r="NDG121" s="9"/>
      <c r="NDH121" s="9"/>
      <c r="NDI121" s="9"/>
      <c r="NDJ121" s="9"/>
      <c r="NDK121" s="9"/>
      <c r="NDL121" s="9"/>
      <c r="NDM121" s="9"/>
      <c r="NDN121" s="9"/>
      <c r="NDO121" s="9"/>
      <c r="NDP121" s="9"/>
      <c r="NDQ121" s="9"/>
      <c r="NDR121" s="9"/>
      <c r="NDS121" s="9"/>
      <c r="NDT121" s="9"/>
      <c r="NDU121" s="9"/>
      <c r="NDV121" s="9"/>
      <c r="NDW121" s="9"/>
      <c r="NDX121" s="9"/>
      <c r="NDY121" s="9"/>
      <c r="NDZ121" s="9"/>
      <c r="NEA121" s="9"/>
      <c r="NEB121" s="9"/>
      <c r="NEC121" s="9"/>
      <c r="NED121" s="9"/>
      <c r="NEE121" s="9"/>
      <c r="NEF121" s="9"/>
      <c r="NEG121" s="9"/>
      <c r="NEH121" s="9"/>
      <c r="NEI121" s="9"/>
      <c r="NEJ121" s="9"/>
      <c r="NEK121" s="9"/>
      <c r="NEL121" s="9"/>
      <c r="NEM121" s="9"/>
      <c r="NEN121" s="9"/>
      <c r="NEO121" s="9"/>
      <c r="NEP121" s="9"/>
      <c r="NEQ121" s="9"/>
      <c r="NER121" s="9"/>
      <c r="NES121" s="9"/>
      <c r="NET121" s="9"/>
      <c r="NEU121" s="9"/>
      <c r="NEV121" s="9"/>
      <c r="NEW121" s="9"/>
      <c r="NEX121" s="9"/>
      <c r="NEY121" s="9"/>
      <c r="NEZ121" s="9"/>
      <c r="NFA121" s="9"/>
      <c r="NFB121" s="9"/>
      <c r="NFC121" s="9"/>
      <c r="NFD121" s="9"/>
      <c r="NFE121" s="9"/>
      <c r="NFF121" s="9"/>
      <c r="NFG121" s="9"/>
      <c r="NFH121" s="9"/>
      <c r="NFI121" s="9"/>
      <c r="NFJ121" s="9"/>
      <c r="NFK121" s="9"/>
      <c r="NFL121" s="9"/>
      <c r="NFM121" s="9"/>
      <c r="NFN121" s="9"/>
      <c r="NFO121" s="9"/>
      <c r="NFP121" s="9"/>
      <c r="NFQ121" s="9"/>
      <c r="NFR121" s="9"/>
      <c r="NFS121" s="9"/>
      <c r="NFT121" s="9"/>
      <c r="NFU121" s="9"/>
      <c r="NFV121" s="9"/>
      <c r="NFW121" s="9"/>
      <c r="NFX121" s="9"/>
      <c r="NFY121" s="9"/>
      <c r="NFZ121" s="9"/>
      <c r="NGA121" s="9"/>
      <c r="NGB121" s="9"/>
      <c r="NGC121" s="9"/>
      <c r="NGD121" s="9"/>
      <c r="NGE121" s="9"/>
      <c r="NGF121" s="9"/>
      <c r="NGG121" s="9"/>
      <c r="NGH121" s="9"/>
      <c r="NGI121" s="9"/>
      <c r="NGJ121" s="9"/>
      <c r="NGK121" s="9"/>
      <c r="NGL121" s="9"/>
      <c r="NGM121" s="9"/>
      <c r="NGN121" s="9"/>
      <c r="NGO121" s="9"/>
      <c r="NGP121" s="9"/>
      <c r="NGQ121" s="9"/>
      <c r="NGR121" s="9"/>
      <c r="NGS121" s="9"/>
      <c r="NGT121" s="9"/>
      <c r="NGU121" s="9"/>
      <c r="NGV121" s="9"/>
      <c r="NGW121" s="9"/>
      <c r="NGX121" s="9"/>
      <c r="NGY121" s="9"/>
      <c r="NGZ121" s="9"/>
      <c r="NHA121" s="9"/>
      <c r="NHB121" s="9"/>
      <c r="NHC121" s="9"/>
      <c r="NHD121" s="9"/>
      <c r="NHE121" s="9"/>
      <c r="NHF121" s="9"/>
      <c r="NHG121" s="9"/>
      <c r="NHH121" s="9"/>
      <c r="NHI121" s="9"/>
      <c r="NHJ121" s="9"/>
      <c r="NHK121" s="9"/>
      <c r="NHL121" s="9"/>
      <c r="NHM121" s="9"/>
      <c r="NHN121" s="9"/>
      <c r="NHO121" s="9"/>
      <c r="NHP121" s="9"/>
      <c r="NHQ121" s="9"/>
      <c r="NHR121" s="9"/>
      <c r="NHS121" s="9"/>
      <c r="NHT121" s="9"/>
      <c r="NHU121" s="9"/>
      <c r="NHV121" s="9"/>
      <c r="NHW121" s="9"/>
      <c r="NHX121" s="9"/>
      <c r="NHY121" s="9"/>
      <c r="NHZ121" s="9"/>
      <c r="NIA121" s="9"/>
      <c r="NIB121" s="9"/>
      <c r="NIC121" s="9"/>
      <c r="NID121" s="9"/>
      <c r="NIE121" s="9"/>
      <c r="NIF121" s="9"/>
      <c r="NIG121" s="9"/>
      <c r="NIH121" s="9"/>
      <c r="NII121" s="9"/>
      <c r="NIJ121" s="9"/>
      <c r="NIK121" s="9"/>
      <c r="NIL121" s="9"/>
      <c r="NIM121" s="9"/>
      <c r="NIN121" s="9"/>
      <c r="NIO121" s="9"/>
      <c r="NIP121" s="9"/>
      <c r="NIQ121" s="9"/>
      <c r="NIR121" s="9"/>
      <c r="NIS121" s="9"/>
      <c r="NIT121" s="9"/>
      <c r="NIU121" s="9"/>
      <c r="NIV121" s="9"/>
      <c r="NIW121" s="9"/>
      <c r="NIX121" s="9"/>
      <c r="NIY121" s="9"/>
      <c r="NIZ121" s="9"/>
      <c r="NJA121" s="9"/>
      <c r="NJB121" s="9"/>
      <c r="NJC121" s="9"/>
      <c r="NJD121" s="9"/>
      <c r="NJE121" s="9"/>
      <c r="NJF121" s="9"/>
      <c r="NJG121" s="9"/>
      <c r="NJH121" s="9"/>
      <c r="NJI121" s="9"/>
      <c r="NJJ121" s="9"/>
      <c r="NJK121" s="9"/>
      <c r="NJL121" s="9"/>
      <c r="NJM121" s="9"/>
      <c r="NJN121" s="9"/>
      <c r="NJO121" s="9"/>
      <c r="NJP121" s="9"/>
      <c r="NJQ121" s="9"/>
      <c r="NJR121" s="9"/>
      <c r="NJS121" s="9"/>
      <c r="NJT121" s="9"/>
      <c r="NJU121" s="9"/>
      <c r="NJV121" s="9"/>
      <c r="NJW121" s="9"/>
      <c r="NJX121" s="9"/>
      <c r="NJY121" s="9"/>
      <c r="NJZ121" s="9"/>
      <c r="NKA121" s="9"/>
      <c r="NKB121" s="9"/>
      <c r="NKC121" s="9"/>
      <c r="NKD121" s="9"/>
      <c r="NKE121" s="9"/>
      <c r="NKF121" s="9"/>
      <c r="NKG121" s="9"/>
      <c r="NKH121" s="9"/>
      <c r="NKI121" s="9"/>
      <c r="NKJ121" s="9"/>
      <c r="NKK121" s="9"/>
      <c r="NKL121" s="9"/>
      <c r="NKM121" s="9"/>
      <c r="NKN121" s="9"/>
      <c r="NKO121" s="9"/>
      <c r="NKP121" s="9"/>
      <c r="NKQ121" s="9"/>
      <c r="NKR121" s="9"/>
      <c r="NKS121" s="9"/>
      <c r="NKT121" s="9"/>
      <c r="NKU121" s="9"/>
      <c r="NKV121" s="9"/>
      <c r="NKW121" s="9"/>
      <c r="NKX121" s="9"/>
      <c r="NKY121" s="9"/>
      <c r="NKZ121" s="9"/>
      <c r="NLA121" s="9"/>
      <c r="NLB121" s="9"/>
      <c r="NLC121" s="9"/>
      <c r="NLD121" s="9"/>
      <c r="NLE121" s="9"/>
      <c r="NLF121" s="9"/>
      <c r="NLG121" s="9"/>
      <c r="NLH121" s="9"/>
      <c r="NLI121" s="9"/>
      <c r="NLJ121" s="9"/>
      <c r="NLK121" s="9"/>
      <c r="NLL121" s="9"/>
      <c r="NLM121" s="9"/>
      <c r="NLN121" s="9"/>
      <c r="NLO121" s="9"/>
      <c r="NLP121" s="9"/>
      <c r="NLQ121" s="9"/>
      <c r="NLR121" s="9"/>
      <c r="NLS121" s="9"/>
      <c r="NLT121" s="9"/>
      <c r="NLU121" s="9"/>
      <c r="NLV121" s="9"/>
      <c r="NLW121" s="9"/>
      <c r="NLX121" s="9"/>
      <c r="NLY121" s="9"/>
      <c r="NLZ121" s="9"/>
      <c r="NMA121" s="9"/>
      <c r="NMB121" s="9"/>
      <c r="NMC121" s="9"/>
      <c r="NMD121" s="9"/>
      <c r="NME121" s="9"/>
      <c r="NMF121" s="9"/>
      <c r="NMG121" s="9"/>
      <c r="NMH121" s="9"/>
      <c r="NMI121" s="9"/>
      <c r="NMJ121" s="9"/>
      <c r="NMK121" s="9"/>
      <c r="NML121" s="9"/>
      <c r="NMM121" s="9"/>
      <c r="NMN121" s="9"/>
      <c r="NMO121" s="9"/>
      <c r="NMP121" s="9"/>
      <c r="NMQ121" s="9"/>
      <c r="NMR121" s="9"/>
      <c r="NMS121" s="9"/>
      <c r="NMT121" s="9"/>
      <c r="NMU121" s="9"/>
      <c r="NMV121" s="9"/>
      <c r="NMW121" s="9"/>
      <c r="NMX121" s="9"/>
      <c r="NMY121" s="9"/>
      <c r="NMZ121" s="9"/>
      <c r="NNA121" s="9"/>
      <c r="NNB121" s="9"/>
      <c r="NNC121" s="9"/>
      <c r="NND121" s="9"/>
      <c r="NNE121" s="9"/>
      <c r="NNF121" s="9"/>
      <c r="NNG121" s="9"/>
      <c r="NNH121" s="9"/>
      <c r="NNI121" s="9"/>
      <c r="NNJ121" s="9"/>
      <c r="NNK121" s="9"/>
      <c r="NNL121" s="9"/>
      <c r="NNM121" s="9"/>
      <c r="NNN121" s="9"/>
      <c r="NNO121" s="9"/>
      <c r="NNP121" s="9"/>
      <c r="NNQ121" s="9"/>
      <c r="NNR121" s="9"/>
      <c r="NNS121" s="9"/>
      <c r="NNT121" s="9"/>
      <c r="NNU121" s="9"/>
      <c r="NNV121" s="9"/>
      <c r="NNW121" s="9"/>
      <c r="NNX121" s="9"/>
      <c r="NNY121" s="9"/>
      <c r="NNZ121" s="9"/>
      <c r="NOA121" s="9"/>
      <c r="NOB121" s="9"/>
      <c r="NOC121" s="9"/>
      <c r="NOD121" s="9"/>
      <c r="NOE121" s="9"/>
      <c r="NOF121" s="9"/>
      <c r="NOG121" s="9"/>
      <c r="NOH121" s="9"/>
      <c r="NOI121" s="9"/>
      <c r="NOJ121" s="9"/>
      <c r="NOK121" s="9"/>
      <c r="NOL121" s="9"/>
      <c r="NOM121" s="9"/>
      <c r="NON121" s="9"/>
      <c r="NOO121" s="9"/>
      <c r="NOP121" s="9"/>
      <c r="NOQ121" s="9"/>
      <c r="NOR121" s="9"/>
      <c r="NOS121" s="9"/>
      <c r="NOT121" s="9"/>
      <c r="NOU121" s="9"/>
      <c r="NOV121" s="9"/>
      <c r="NOW121" s="9"/>
      <c r="NOX121" s="9"/>
      <c r="NOY121" s="9"/>
      <c r="NOZ121" s="9"/>
      <c r="NPA121" s="9"/>
      <c r="NPB121" s="9"/>
      <c r="NPC121" s="9"/>
      <c r="NPD121" s="9"/>
      <c r="NPE121" s="9"/>
      <c r="NPF121" s="9"/>
      <c r="NPG121" s="9"/>
      <c r="NPH121" s="9"/>
      <c r="NPI121" s="9"/>
      <c r="NPJ121" s="9"/>
      <c r="NPK121" s="9"/>
      <c r="NPL121" s="9"/>
      <c r="NPM121" s="9"/>
      <c r="NPN121" s="9"/>
      <c r="NPO121" s="9"/>
      <c r="NPP121" s="9"/>
      <c r="NPQ121" s="9"/>
      <c r="NPR121" s="9"/>
      <c r="NPS121" s="9"/>
      <c r="NPT121" s="9"/>
      <c r="NPU121" s="9"/>
      <c r="NPV121" s="9"/>
      <c r="NPW121" s="9"/>
      <c r="NPX121" s="9"/>
      <c r="NPY121" s="9"/>
      <c r="NPZ121" s="9"/>
      <c r="NQA121" s="9"/>
      <c r="NQB121" s="9"/>
      <c r="NQC121" s="9"/>
      <c r="NQD121" s="9"/>
      <c r="NQE121" s="9"/>
      <c r="NQF121" s="9"/>
      <c r="NQG121" s="9"/>
      <c r="NQH121" s="9"/>
      <c r="NQI121" s="9"/>
      <c r="NQJ121" s="9"/>
      <c r="NQK121" s="9"/>
      <c r="NQL121" s="9"/>
      <c r="NQM121" s="9"/>
      <c r="NQN121" s="9"/>
      <c r="NQO121" s="9"/>
      <c r="NQP121" s="9"/>
      <c r="NQQ121" s="9"/>
      <c r="NQR121" s="9"/>
      <c r="NQS121" s="9"/>
      <c r="NQT121" s="9"/>
      <c r="NQU121" s="9"/>
      <c r="NQV121" s="9"/>
      <c r="NQW121" s="9"/>
      <c r="NQX121" s="9"/>
      <c r="NQY121" s="9"/>
      <c r="NQZ121" s="9"/>
      <c r="NRA121" s="9"/>
      <c r="NRB121" s="9"/>
      <c r="NRC121" s="9"/>
      <c r="NRD121" s="9"/>
      <c r="NRE121" s="9"/>
      <c r="NRF121" s="9"/>
      <c r="NRG121" s="9"/>
      <c r="NRH121" s="9"/>
      <c r="NRI121" s="9"/>
      <c r="NRJ121" s="9"/>
      <c r="NRK121" s="9"/>
      <c r="NRL121" s="9"/>
      <c r="NRM121" s="9"/>
      <c r="NRN121" s="9"/>
      <c r="NRO121" s="9"/>
      <c r="NRP121" s="9"/>
      <c r="NRQ121" s="9"/>
      <c r="NRR121" s="9"/>
      <c r="NRS121" s="9"/>
      <c r="NRT121" s="9"/>
      <c r="NRU121" s="9"/>
      <c r="NRV121" s="9"/>
      <c r="NRW121" s="9"/>
      <c r="NRX121" s="9"/>
      <c r="NRY121" s="9"/>
      <c r="NRZ121" s="9"/>
      <c r="NSA121" s="9"/>
      <c r="NSB121" s="9"/>
      <c r="NSC121" s="9"/>
      <c r="NSD121" s="9"/>
      <c r="NSE121" s="9"/>
      <c r="NSF121" s="9"/>
      <c r="NSG121" s="9"/>
      <c r="NSH121" s="9"/>
      <c r="NSI121" s="9"/>
      <c r="NSJ121" s="9"/>
      <c r="NSK121" s="9"/>
      <c r="NSL121" s="9"/>
      <c r="NSM121" s="9"/>
      <c r="NSN121" s="9"/>
      <c r="NSO121" s="9"/>
      <c r="NSP121" s="9"/>
      <c r="NSQ121" s="9"/>
      <c r="NSR121" s="9"/>
      <c r="NSS121" s="9"/>
      <c r="NST121" s="9"/>
      <c r="NSU121" s="9"/>
      <c r="NSV121" s="9"/>
      <c r="NSW121" s="9"/>
      <c r="NSX121" s="9"/>
      <c r="NSY121" s="9"/>
      <c r="NSZ121" s="9"/>
      <c r="NTA121" s="9"/>
      <c r="NTB121" s="9"/>
      <c r="NTC121" s="9"/>
      <c r="NTD121" s="9"/>
      <c r="NTE121" s="9"/>
      <c r="NTF121" s="9"/>
      <c r="NTG121" s="9"/>
      <c r="NTH121" s="9"/>
      <c r="NTI121" s="9"/>
      <c r="NTJ121" s="9"/>
      <c r="NTK121" s="9"/>
      <c r="NTL121" s="9"/>
      <c r="NTM121" s="9"/>
      <c r="NTN121" s="9"/>
      <c r="NTO121" s="9"/>
      <c r="NTP121" s="9"/>
      <c r="NTQ121" s="9"/>
      <c r="NTR121" s="9"/>
      <c r="NTS121" s="9"/>
      <c r="NTT121" s="9"/>
      <c r="NTU121" s="9"/>
      <c r="NTV121" s="9"/>
      <c r="NTW121" s="9"/>
      <c r="NTX121" s="9"/>
      <c r="NTY121" s="9"/>
      <c r="NTZ121" s="9"/>
      <c r="NUA121" s="9"/>
      <c r="NUB121" s="9"/>
      <c r="NUC121" s="9"/>
      <c r="NUD121" s="9"/>
      <c r="NUE121" s="9"/>
      <c r="NUF121" s="9"/>
      <c r="NUG121" s="9"/>
      <c r="NUH121" s="9"/>
      <c r="NUI121" s="9"/>
      <c r="NUJ121" s="9"/>
      <c r="NUK121" s="9"/>
      <c r="NUL121" s="9"/>
      <c r="NUM121" s="9"/>
      <c r="NUN121" s="9"/>
      <c r="NUO121" s="9"/>
      <c r="NUP121" s="9"/>
      <c r="NUQ121" s="9"/>
      <c r="NUR121" s="9"/>
      <c r="NUS121" s="9"/>
      <c r="NUT121" s="9"/>
      <c r="NUU121" s="9"/>
      <c r="NUV121" s="9"/>
      <c r="NUW121" s="9"/>
      <c r="NUX121" s="9"/>
      <c r="NUY121" s="9"/>
      <c r="NUZ121" s="9"/>
      <c r="NVA121" s="9"/>
      <c r="NVB121" s="9"/>
      <c r="NVC121" s="9"/>
      <c r="NVD121" s="9"/>
      <c r="NVE121" s="9"/>
      <c r="NVF121" s="9"/>
      <c r="NVG121" s="9"/>
      <c r="NVH121" s="9"/>
      <c r="NVI121" s="9"/>
      <c r="NVJ121" s="9"/>
      <c r="NVK121" s="9"/>
      <c r="NVL121" s="9"/>
      <c r="NVM121" s="9"/>
      <c r="NVN121" s="9"/>
      <c r="NVO121" s="9"/>
      <c r="NVP121" s="9"/>
      <c r="NVQ121" s="9"/>
      <c r="NVR121" s="9"/>
      <c r="NVS121" s="9"/>
      <c r="NVT121" s="9"/>
      <c r="NVU121" s="9"/>
      <c r="NVV121" s="9"/>
      <c r="NVW121" s="9"/>
      <c r="NVX121" s="9"/>
      <c r="NVY121" s="9"/>
      <c r="NVZ121" s="9"/>
      <c r="NWA121" s="9"/>
      <c r="NWB121" s="9"/>
      <c r="NWC121" s="9"/>
      <c r="NWD121" s="9"/>
      <c r="NWE121" s="9"/>
      <c r="NWF121" s="9"/>
      <c r="NWG121" s="9"/>
      <c r="NWH121" s="9"/>
      <c r="NWI121" s="9"/>
      <c r="NWJ121" s="9"/>
      <c r="NWK121" s="9"/>
      <c r="NWL121" s="9"/>
      <c r="NWM121" s="9"/>
      <c r="NWN121" s="9"/>
      <c r="NWO121" s="9"/>
      <c r="NWP121" s="9"/>
      <c r="NWQ121" s="9"/>
      <c r="NWR121" s="9"/>
      <c r="NWS121" s="9"/>
      <c r="NWT121" s="9"/>
      <c r="NWU121" s="9"/>
      <c r="NWV121" s="9"/>
      <c r="NWW121" s="9"/>
      <c r="NWX121" s="9"/>
      <c r="NWY121" s="9"/>
      <c r="NWZ121" s="9"/>
      <c r="NXA121" s="9"/>
      <c r="NXB121" s="9"/>
      <c r="NXC121" s="9"/>
      <c r="NXD121" s="9"/>
      <c r="NXE121" s="9"/>
      <c r="NXF121" s="9"/>
      <c r="NXG121" s="9"/>
      <c r="NXH121" s="9"/>
      <c r="NXI121" s="9"/>
      <c r="NXJ121" s="9"/>
      <c r="NXK121" s="9"/>
      <c r="NXL121" s="9"/>
      <c r="NXM121" s="9"/>
      <c r="NXN121" s="9"/>
      <c r="NXO121" s="9"/>
      <c r="NXP121" s="9"/>
      <c r="NXQ121" s="9"/>
      <c r="NXR121" s="9"/>
      <c r="NXS121" s="9"/>
      <c r="NXT121" s="9"/>
      <c r="NXU121" s="9"/>
      <c r="NXV121" s="9"/>
      <c r="NXW121" s="9"/>
      <c r="NXX121" s="9"/>
      <c r="NXY121" s="9"/>
      <c r="NXZ121" s="9"/>
      <c r="NYA121" s="9"/>
      <c r="NYB121" s="9"/>
      <c r="NYC121" s="9"/>
      <c r="NYD121" s="9"/>
      <c r="NYE121" s="9"/>
      <c r="NYF121" s="9"/>
      <c r="NYG121" s="9"/>
      <c r="NYH121" s="9"/>
      <c r="NYI121" s="9"/>
      <c r="NYJ121" s="9"/>
      <c r="NYK121" s="9"/>
      <c r="NYL121" s="9"/>
      <c r="NYM121" s="9"/>
      <c r="NYN121" s="9"/>
      <c r="NYO121" s="9"/>
      <c r="NYP121" s="9"/>
      <c r="NYQ121" s="9"/>
      <c r="NYR121" s="9"/>
      <c r="NYS121" s="9"/>
      <c r="NYT121" s="9"/>
      <c r="NYU121" s="9"/>
      <c r="NYV121" s="9"/>
      <c r="NYW121" s="9"/>
      <c r="NYX121" s="9"/>
      <c r="NYY121" s="9"/>
      <c r="NYZ121" s="9"/>
      <c r="NZA121" s="9"/>
      <c r="NZB121" s="9"/>
      <c r="NZC121" s="9"/>
      <c r="NZD121" s="9"/>
      <c r="NZE121" s="9"/>
      <c r="NZF121" s="9"/>
      <c r="NZG121" s="9"/>
      <c r="NZH121" s="9"/>
      <c r="NZI121" s="9"/>
      <c r="NZJ121" s="9"/>
      <c r="NZK121" s="9"/>
      <c r="NZL121" s="9"/>
      <c r="NZM121" s="9"/>
      <c r="NZN121" s="9"/>
      <c r="NZO121" s="9"/>
      <c r="NZP121" s="9"/>
      <c r="NZQ121" s="9"/>
      <c r="NZR121" s="9"/>
      <c r="NZS121" s="9"/>
      <c r="NZT121" s="9"/>
      <c r="NZU121" s="9"/>
      <c r="NZV121" s="9"/>
      <c r="NZW121" s="9"/>
      <c r="NZX121" s="9"/>
      <c r="NZY121" s="9"/>
      <c r="NZZ121" s="9"/>
      <c r="OAA121" s="9"/>
      <c r="OAB121" s="9"/>
      <c r="OAC121" s="9"/>
      <c r="OAD121" s="9"/>
      <c r="OAE121" s="9"/>
      <c r="OAF121" s="9"/>
      <c r="OAG121" s="9"/>
      <c r="OAH121" s="9"/>
      <c r="OAI121" s="9"/>
      <c r="OAJ121" s="9"/>
      <c r="OAK121" s="9"/>
      <c r="OAL121" s="9"/>
      <c r="OAM121" s="9"/>
      <c r="OAN121" s="9"/>
      <c r="OAO121" s="9"/>
      <c r="OAP121" s="9"/>
      <c r="OAQ121" s="9"/>
      <c r="OAR121" s="9"/>
      <c r="OAS121" s="9"/>
      <c r="OAT121" s="9"/>
      <c r="OAU121" s="9"/>
      <c r="OAV121" s="9"/>
      <c r="OAW121" s="9"/>
      <c r="OAX121" s="9"/>
      <c r="OAY121" s="9"/>
      <c r="OAZ121" s="9"/>
      <c r="OBA121" s="9"/>
      <c r="OBB121" s="9"/>
      <c r="OBC121" s="9"/>
      <c r="OBD121" s="9"/>
      <c r="OBE121" s="9"/>
      <c r="OBF121" s="9"/>
      <c r="OBG121" s="9"/>
      <c r="OBH121" s="9"/>
      <c r="OBI121" s="9"/>
      <c r="OBJ121" s="9"/>
      <c r="OBK121" s="9"/>
      <c r="OBL121" s="9"/>
      <c r="OBM121" s="9"/>
      <c r="OBN121" s="9"/>
      <c r="OBO121" s="9"/>
      <c r="OBP121" s="9"/>
      <c r="OBQ121" s="9"/>
      <c r="OBR121" s="9"/>
      <c r="OBS121" s="9"/>
      <c r="OBT121" s="9"/>
      <c r="OBU121" s="9"/>
      <c r="OBV121" s="9"/>
      <c r="OBW121" s="9"/>
      <c r="OBX121" s="9"/>
      <c r="OBY121" s="9"/>
      <c r="OBZ121" s="9"/>
      <c r="OCA121" s="9"/>
      <c r="OCB121" s="9"/>
      <c r="OCC121" s="9"/>
      <c r="OCD121" s="9"/>
      <c r="OCE121" s="9"/>
      <c r="OCF121" s="9"/>
      <c r="OCG121" s="9"/>
      <c r="OCH121" s="9"/>
      <c r="OCI121" s="9"/>
      <c r="OCJ121" s="9"/>
      <c r="OCK121" s="9"/>
      <c r="OCL121" s="9"/>
      <c r="OCM121" s="9"/>
      <c r="OCN121" s="9"/>
      <c r="OCO121" s="9"/>
      <c r="OCP121" s="9"/>
      <c r="OCQ121" s="9"/>
      <c r="OCR121" s="9"/>
      <c r="OCS121" s="9"/>
      <c r="OCT121" s="9"/>
      <c r="OCU121" s="9"/>
      <c r="OCV121" s="9"/>
      <c r="OCW121" s="9"/>
      <c r="OCX121" s="9"/>
      <c r="OCY121" s="9"/>
      <c r="OCZ121" s="9"/>
      <c r="ODA121" s="9"/>
      <c r="ODB121" s="9"/>
      <c r="ODC121" s="9"/>
      <c r="ODD121" s="9"/>
      <c r="ODE121" s="9"/>
      <c r="ODF121" s="9"/>
      <c r="ODG121" s="9"/>
      <c r="ODH121" s="9"/>
      <c r="ODI121" s="9"/>
      <c r="ODJ121" s="9"/>
      <c r="ODK121" s="9"/>
      <c r="ODL121" s="9"/>
      <c r="ODM121" s="9"/>
      <c r="ODN121" s="9"/>
      <c r="ODO121" s="9"/>
      <c r="ODP121" s="9"/>
      <c r="ODQ121" s="9"/>
      <c r="ODR121" s="9"/>
      <c r="ODS121" s="9"/>
      <c r="ODT121" s="9"/>
      <c r="ODU121" s="9"/>
      <c r="ODV121" s="9"/>
      <c r="ODW121" s="9"/>
      <c r="ODX121" s="9"/>
      <c r="ODY121" s="9"/>
      <c r="ODZ121" s="9"/>
      <c r="OEA121" s="9"/>
      <c r="OEB121" s="9"/>
      <c r="OEC121" s="9"/>
      <c r="OED121" s="9"/>
      <c r="OEE121" s="9"/>
      <c r="OEF121" s="9"/>
      <c r="OEG121" s="9"/>
      <c r="OEH121" s="9"/>
      <c r="OEI121" s="9"/>
      <c r="OEJ121" s="9"/>
      <c r="OEK121" s="9"/>
      <c r="OEL121" s="9"/>
      <c r="OEM121" s="9"/>
      <c r="OEN121" s="9"/>
      <c r="OEO121" s="9"/>
      <c r="OEP121" s="9"/>
      <c r="OEQ121" s="9"/>
      <c r="OER121" s="9"/>
      <c r="OES121" s="9"/>
      <c r="OET121" s="9"/>
      <c r="OEU121" s="9"/>
      <c r="OEV121" s="9"/>
      <c r="OEW121" s="9"/>
      <c r="OEX121" s="9"/>
      <c r="OEY121" s="9"/>
      <c r="OEZ121" s="9"/>
      <c r="OFA121" s="9"/>
      <c r="OFB121" s="9"/>
      <c r="OFC121" s="9"/>
      <c r="OFD121" s="9"/>
      <c r="OFE121" s="9"/>
      <c r="OFF121" s="9"/>
      <c r="OFG121" s="9"/>
      <c r="OFH121" s="9"/>
      <c r="OFI121" s="9"/>
      <c r="OFJ121" s="9"/>
      <c r="OFK121" s="9"/>
      <c r="OFL121" s="9"/>
      <c r="OFM121" s="9"/>
      <c r="OFN121" s="9"/>
      <c r="OFO121" s="9"/>
      <c r="OFP121" s="9"/>
      <c r="OFQ121" s="9"/>
      <c r="OFR121" s="9"/>
      <c r="OFS121" s="9"/>
      <c r="OFT121" s="9"/>
      <c r="OFU121" s="9"/>
      <c r="OFV121" s="9"/>
      <c r="OFW121" s="9"/>
      <c r="OFX121" s="9"/>
      <c r="OFY121" s="9"/>
      <c r="OFZ121" s="9"/>
      <c r="OGA121" s="9"/>
      <c r="OGB121" s="9"/>
      <c r="OGC121" s="9"/>
      <c r="OGD121" s="9"/>
      <c r="OGE121" s="9"/>
      <c r="OGF121" s="9"/>
      <c r="OGG121" s="9"/>
      <c r="OGH121" s="9"/>
      <c r="OGI121" s="9"/>
      <c r="OGJ121" s="9"/>
      <c r="OGK121" s="9"/>
      <c r="OGL121" s="9"/>
      <c r="OGM121" s="9"/>
      <c r="OGN121" s="9"/>
      <c r="OGO121" s="9"/>
      <c r="OGP121" s="9"/>
      <c r="OGQ121" s="9"/>
      <c r="OGR121" s="9"/>
      <c r="OGS121" s="9"/>
      <c r="OGT121" s="9"/>
      <c r="OGU121" s="9"/>
      <c r="OGV121" s="9"/>
      <c r="OGW121" s="9"/>
      <c r="OGX121" s="9"/>
      <c r="OGY121" s="9"/>
      <c r="OGZ121" s="9"/>
      <c r="OHA121" s="9"/>
      <c r="OHB121" s="9"/>
      <c r="OHC121" s="9"/>
      <c r="OHD121" s="9"/>
      <c r="OHE121" s="9"/>
      <c r="OHF121" s="9"/>
      <c r="OHG121" s="9"/>
      <c r="OHH121" s="9"/>
      <c r="OHI121" s="9"/>
      <c r="OHJ121" s="9"/>
      <c r="OHK121" s="9"/>
      <c r="OHL121" s="9"/>
      <c r="OHM121" s="9"/>
      <c r="OHN121" s="9"/>
      <c r="OHO121" s="9"/>
      <c r="OHP121" s="9"/>
      <c r="OHQ121" s="9"/>
      <c r="OHR121" s="9"/>
      <c r="OHS121" s="9"/>
      <c r="OHT121" s="9"/>
      <c r="OHU121" s="9"/>
      <c r="OHV121" s="9"/>
      <c r="OHW121" s="9"/>
      <c r="OHX121" s="9"/>
      <c r="OHY121" s="9"/>
      <c r="OHZ121" s="9"/>
      <c r="OIA121" s="9"/>
      <c r="OIB121" s="9"/>
      <c r="OIC121" s="9"/>
      <c r="OID121" s="9"/>
      <c r="OIE121" s="9"/>
      <c r="OIF121" s="9"/>
      <c r="OIG121" s="9"/>
      <c r="OIH121" s="9"/>
      <c r="OII121" s="9"/>
      <c r="OIJ121" s="9"/>
      <c r="OIK121" s="9"/>
      <c r="OIL121" s="9"/>
      <c r="OIM121" s="9"/>
      <c r="OIN121" s="9"/>
      <c r="OIO121" s="9"/>
      <c r="OIP121" s="9"/>
      <c r="OIQ121" s="9"/>
      <c r="OIR121" s="9"/>
      <c r="OIS121" s="9"/>
      <c r="OIT121" s="9"/>
      <c r="OIU121" s="9"/>
      <c r="OIV121" s="9"/>
      <c r="OIW121" s="9"/>
      <c r="OIX121" s="9"/>
      <c r="OIY121" s="9"/>
      <c r="OIZ121" s="9"/>
      <c r="OJA121" s="9"/>
      <c r="OJB121" s="9"/>
      <c r="OJC121" s="9"/>
      <c r="OJD121" s="9"/>
      <c r="OJE121" s="9"/>
      <c r="OJF121" s="9"/>
      <c r="OJG121" s="9"/>
      <c r="OJH121" s="9"/>
      <c r="OJI121" s="9"/>
      <c r="OJJ121" s="9"/>
      <c r="OJK121" s="9"/>
      <c r="OJL121" s="9"/>
      <c r="OJM121" s="9"/>
      <c r="OJN121" s="9"/>
      <c r="OJO121" s="9"/>
      <c r="OJP121" s="9"/>
      <c r="OJQ121" s="9"/>
      <c r="OJR121" s="9"/>
      <c r="OJS121" s="9"/>
      <c r="OJT121" s="9"/>
      <c r="OJU121" s="9"/>
      <c r="OJV121" s="9"/>
      <c r="OJW121" s="9"/>
      <c r="OJX121" s="9"/>
      <c r="OJY121" s="9"/>
      <c r="OJZ121" s="9"/>
      <c r="OKA121" s="9"/>
      <c r="OKB121" s="9"/>
      <c r="OKC121" s="9"/>
      <c r="OKD121" s="9"/>
      <c r="OKE121" s="9"/>
      <c r="OKF121" s="9"/>
      <c r="OKG121" s="9"/>
      <c r="OKH121" s="9"/>
      <c r="OKI121" s="9"/>
      <c r="OKJ121" s="9"/>
      <c r="OKK121" s="9"/>
      <c r="OKL121" s="9"/>
      <c r="OKM121" s="9"/>
      <c r="OKN121" s="9"/>
      <c r="OKO121" s="9"/>
      <c r="OKP121" s="9"/>
      <c r="OKQ121" s="9"/>
      <c r="OKR121" s="9"/>
      <c r="OKS121" s="9"/>
      <c r="OKT121" s="9"/>
      <c r="OKU121" s="9"/>
      <c r="OKV121" s="9"/>
      <c r="OKW121" s="9"/>
      <c r="OKX121" s="9"/>
      <c r="OKY121" s="9"/>
      <c r="OKZ121" s="9"/>
      <c r="OLA121" s="9"/>
      <c r="OLB121" s="9"/>
      <c r="OLC121" s="9"/>
      <c r="OLD121" s="9"/>
      <c r="OLE121" s="9"/>
      <c r="OLF121" s="9"/>
      <c r="OLG121" s="9"/>
      <c r="OLH121" s="9"/>
      <c r="OLI121" s="9"/>
      <c r="OLJ121" s="9"/>
      <c r="OLK121" s="9"/>
      <c r="OLL121" s="9"/>
      <c r="OLM121" s="9"/>
      <c r="OLN121" s="9"/>
      <c r="OLO121" s="9"/>
      <c r="OLP121" s="9"/>
      <c r="OLQ121" s="9"/>
      <c r="OLR121" s="9"/>
      <c r="OLS121" s="9"/>
      <c r="OLT121" s="9"/>
      <c r="OLU121" s="9"/>
      <c r="OLV121" s="9"/>
      <c r="OLW121" s="9"/>
      <c r="OLX121" s="9"/>
      <c r="OLY121" s="9"/>
      <c r="OLZ121" s="9"/>
      <c r="OMA121" s="9"/>
      <c r="OMB121" s="9"/>
      <c r="OMC121" s="9"/>
      <c r="OMD121" s="9"/>
      <c r="OME121" s="9"/>
      <c r="OMF121" s="9"/>
      <c r="OMG121" s="9"/>
      <c r="OMH121" s="9"/>
      <c r="OMI121" s="9"/>
      <c r="OMJ121" s="9"/>
      <c r="OMK121" s="9"/>
      <c r="OML121" s="9"/>
      <c r="OMM121" s="9"/>
      <c r="OMN121" s="9"/>
      <c r="OMO121" s="9"/>
      <c r="OMP121" s="9"/>
      <c r="OMQ121" s="9"/>
      <c r="OMR121" s="9"/>
      <c r="OMS121" s="9"/>
      <c r="OMT121" s="9"/>
      <c r="OMU121" s="9"/>
      <c r="OMV121" s="9"/>
      <c r="OMW121" s="9"/>
      <c r="OMX121" s="9"/>
      <c r="OMY121" s="9"/>
      <c r="OMZ121" s="9"/>
      <c r="ONA121" s="9"/>
      <c r="ONB121" s="9"/>
      <c r="ONC121" s="9"/>
      <c r="OND121" s="9"/>
      <c r="ONE121" s="9"/>
      <c r="ONF121" s="9"/>
      <c r="ONG121" s="9"/>
      <c r="ONH121" s="9"/>
      <c r="ONI121" s="9"/>
      <c r="ONJ121" s="9"/>
      <c r="ONK121" s="9"/>
      <c r="ONL121" s="9"/>
      <c r="ONM121" s="9"/>
      <c r="ONN121" s="9"/>
      <c r="ONO121" s="9"/>
      <c r="ONP121" s="9"/>
      <c r="ONQ121" s="9"/>
      <c r="ONR121" s="9"/>
      <c r="ONS121" s="9"/>
      <c r="ONT121" s="9"/>
      <c r="ONU121" s="9"/>
      <c r="ONV121" s="9"/>
      <c r="ONW121" s="9"/>
      <c r="ONX121" s="9"/>
      <c r="ONY121" s="9"/>
      <c r="ONZ121" s="9"/>
      <c r="OOA121" s="9"/>
      <c r="OOB121" s="9"/>
      <c r="OOC121" s="9"/>
      <c r="OOD121" s="9"/>
      <c r="OOE121" s="9"/>
      <c r="OOF121" s="9"/>
      <c r="OOG121" s="9"/>
      <c r="OOH121" s="9"/>
      <c r="OOI121" s="9"/>
      <c r="OOJ121" s="9"/>
      <c r="OOK121" s="9"/>
      <c r="OOL121" s="9"/>
      <c r="OOM121" s="9"/>
      <c r="OON121" s="9"/>
      <c r="OOO121" s="9"/>
      <c r="OOP121" s="9"/>
      <c r="OOQ121" s="9"/>
      <c r="OOR121" s="9"/>
      <c r="OOS121" s="9"/>
      <c r="OOT121" s="9"/>
      <c r="OOU121" s="9"/>
      <c r="OOV121" s="9"/>
      <c r="OOW121" s="9"/>
      <c r="OOX121" s="9"/>
      <c r="OOY121" s="9"/>
      <c r="OOZ121" s="9"/>
      <c r="OPA121" s="9"/>
      <c r="OPB121" s="9"/>
      <c r="OPC121" s="9"/>
      <c r="OPD121" s="9"/>
      <c r="OPE121" s="9"/>
      <c r="OPF121" s="9"/>
      <c r="OPG121" s="9"/>
      <c r="OPH121" s="9"/>
      <c r="OPI121" s="9"/>
      <c r="OPJ121" s="9"/>
      <c r="OPK121" s="9"/>
      <c r="OPL121" s="9"/>
      <c r="OPM121" s="9"/>
      <c r="OPN121" s="9"/>
      <c r="OPO121" s="9"/>
      <c r="OPP121" s="9"/>
      <c r="OPQ121" s="9"/>
      <c r="OPR121" s="9"/>
      <c r="OPS121" s="9"/>
      <c r="OPT121" s="9"/>
      <c r="OPU121" s="9"/>
      <c r="OPV121" s="9"/>
      <c r="OPW121" s="9"/>
      <c r="OPX121" s="9"/>
      <c r="OPY121" s="9"/>
      <c r="OPZ121" s="9"/>
      <c r="OQA121" s="9"/>
      <c r="OQB121" s="9"/>
      <c r="OQC121" s="9"/>
      <c r="OQD121" s="9"/>
      <c r="OQE121" s="9"/>
      <c r="OQF121" s="9"/>
      <c r="OQG121" s="9"/>
      <c r="OQH121" s="9"/>
      <c r="OQI121" s="9"/>
      <c r="OQJ121" s="9"/>
      <c r="OQK121" s="9"/>
      <c r="OQL121" s="9"/>
      <c r="OQM121" s="9"/>
      <c r="OQN121" s="9"/>
      <c r="OQO121" s="9"/>
      <c r="OQP121" s="9"/>
      <c r="OQQ121" s="9"/>
      <c r="OQR121" s="9"/>
      <c r="OQS121" s="9"/>
      <c r="OQT121" s="9"/>
      <c r="OQU121" s="9"/>
      <c r="OQV121" s="9"/>
      <c r="OQW121" s="9"/>
      <c r="OQX121" s="9"/>
      <c r="OQY121" s="9"/>
      <c r="OQZ121" s="9"/>
      <c r="ORA121" s="9"/>
      <c r="ORB121" s="9"/>
      <c r="ORC121" s="9"/>
      <c r="ORD121" s="9"/>
      <c r="ORE121" s="9"/>
      <c r="ORF121" s="9"/>
      <c r="ORG121" s="9"/>
      <c r="ORH121" s="9"/>
      <c r="ORI121" s="9"/>
      <c r="ORJ121" s="9"/>
      <c r="ORK121" s="9"/>
      <c r="ORL121" s="9"/>
      <c r="ORM121" s="9"/>
      <c r="ORN121" s="9"/>
      <c r="ORO121" s="9"/>
      <c r="ORP121" s="9"/>
      <c r="ORQ121" s="9"/>
      <c r="ORR121" s="9"/>
      <c r="ORS121" s="9"/>
      <c r="ORT121" s="9"/>
      <c r="ORU121" s="9"/>
      <c r="ORV121" s="9"/>
      <c r="ORW121" s="9"/>
      <c r="ORX121" s="9"/>
      <c r="ORY121" s="9"/>
      <c r="ORZ121" s="9"/>
      <c r="OSA121" s="9"/>
      <c r="OSB121" s="9"/>
      <c r="OSC121" s="9"/>
      <c r="OSD121" s="9"/>
      <c r="OSE121" s="9"/>
      <c r="OSF121" s="9"/>
      <c r="OSG121" s="9"/>
      <c r="OSH121" s="9"/>
      <c r="OSI121" s="9"/>
      <c r="OSJ121" s="9"/>
      <c r="OSK121" s="9"/>
      <c r="OSL121" s="9"/>
      <c r="OSM121" s="9"/>
      <c r="OSN121" s="9"/>
      <c r="OSO121" s="9"/>
      <c r="OSP121" s="9"/>
      <c r="OSQ121" s="9"/>
      <c r="OSR121" s="9"/>
      <c r="OSS121" s="9"/>
      <c r="OST121" s="9"/>
      <c r="OSU121" s="9"/>
      <c r="OSV121" s="9"/>
      <c r="OSW121" s="9"/>
      <c r="OSX121" s="9"/>
      <c r="OSY121" s="9"/>
      <c r="OSZ121" s="9"/>
      <c r="OTA121" s="9"/>
      <c r="OTB121" s="9"/>
      <c r="OTC121" s="9"/>
      <c r="OTD121" s="9"/>
      <c r="OTE121" s="9"/>
      <c r="OTF121" s="9"/>
      <c r="OTG121" s="9"/>
      <c r="OTH121" s="9"/>
      <c r="OTI121" s="9"/>
      <c r="OTJ121" s="9"/>
      <c r="OTK121" s="9"/>
      <c r="OTL121" s="9"/>
      <c r="OTM121" s="9"/>
      <c r="OTN121" s="9"/>
      <c r="OTO121" s="9"/>
      <c r="OTP121" s="9"/>
      <c r="OTQ121" s="9"/>
      <c r="OTR121" s="9"/>
      <c r="OTS121" s="9"/>
      <c r="OTT121" s="9"/>
      <c r="OTU121" s="9"/>
      <c r="OTV121" s="9"/>
      <c r="OTW121" s="9"/>
      <c r="OTX121" s="9"/>
      <c r="OTY121" s="9"/>
      <c r="OTZ121" s="9"/>
      <c r="OUA121" s="9"/>
      <c r="OUB121" s="9"/>
      <c r="OUC121" s="9"/>
      <c r="OUD121" s="9"/>
      <c r="OUE121" s="9"/>
      <c r="OUF121" s="9"/>
      <c r="OUG121" s="9"/>
      <c r="OUH121" s="9"/>
      <c r="OUI121" s="9"/>
      <c r="OUJ121" s="9"/>
      <c r="OUK121" s="9"/>
      <c r="OUL121" s="9"/>
      <c r="OUM121" s="9"/>
      <c r="OUN121" s="9"/>
      <c r="OUO121" s="9"/>
      <c r="OUP121" s="9"/>
      <c r="OUQ121" s="9"/>
      <c r="OUR121" s="9"/>
      <c r="OUS121" s="9"/>
      <c r="OUT121" s="9"/>
      <c r="OUU121" s="9"/>
      <c r="OUV121" s="9"/>
      <c r="OUW121" s="9"/>
      <c r="OUX121" s="9"/>
      <c r="OUY121" s="9"/>
      <c r="OUZ121" s="9"/>
      <c r="OVA121" s="9"/>
      <c r="OVB121" s="9"/>
      <c r="OVC121" s="9"/>
      <c r="OVD121" s="9"/>
      <c r="OVE121" s="9"/>
      <c r="OVF121" s="9"/>
      <c r="OVG121" s="9"/>
      <c r="OVH121" s="9"/>
      <c r="OVI121" s="9"/>
      <c r="OVJ121" s="9"/>
      <c r="OVK121" s="9"/>
      <c r="OVL121" s="9"/>
      <c r="OVM121" s="9"/>
      <c r="OVN121" s="9"/>
      <c r="OVO121" s="9"/>
      <c r="OVP121" s="9"/>
      <c r="OVQ121" s="9"/>
      <c r="OVR121" s="9"/>
      <c r="OVS121" s="9"/>
      <c r="OVT121" s="9"/>
      <c r="OVU121" s="9"/>
      <c r="OVV121" s="9"/>
      <c r="OVW121" s="9"/>
      <c r="OVX121" s="9"/>
      <c r="OVY121" s="9"/>
      <c r="OVZ121" s="9"/>
      <c r="OWA121" s="9"/>
      <c r="OWB121" s="9"/>
      <c r="OWC121" s="9"/>
      <c r="OWD121" s="9"/>
      <c r="OWE121" s="9"/>
      <c r="OWF121" s="9"/>
      <c r="OWG121" s="9"/>
      <c r="OWH121" s="9"/>
      <c r="OWI121" s="9"/>
      <c r="OWJ121" s="9"/>
      <c r="OWK121" s="9"/>
      <c r="OWL121" s="9"/>
      <c r="OWM121" s="9"/>
      <c r="OWN121" s="9"/>
      <c r="OWO121" s="9"/>
      <c r="OWP121" s="9"/>
      <c r="OWQ121" s="9"/>
      <c r="OWR121" s="9"/>
      <c r="OWS121" s="9"/>
      <c r="OWT121" s="9"/>
      <c r="OWU121" s="9"/>
      <c r="OWV121" s="9"/>
      <c r="OWW121" s="9"/>
      <c r="OWX121" s="9"/>
      <c r="OWY121" s="9"/>
      <c r="OWZ121" s="9"/>
      <c r="OXA121" s="9"/>
      <c r="OXB121" s="9"/>
      <c r="OXC121" s="9"/>
      <c r="OXD121" s="9"/>
      <c r="OXE121" s="9"/>
      <c r="OXF121" s="9"/>
      <c r="OXG121" s="9"/>
      <c r="OXH121" s="9"/>
      <c r="OXI121" s="9"/>
      <c r="OXJ121" s="9"/>
      <c r="OXK121" s="9"/>
      <c r="OXL121" s="9"/>
      <c r="OXM121" s="9"/>
      <c r="OXN121" s="9"/>
      <c r="OXO121" s="9"/>
      <c r="OXP121" s="9"/>
      <c r="OXQ121" s="9"/>
      <c r="OXR121" s="9"/>
      <c r="OXS121" s="9"/>
      <c r="OXT121" s="9"/>
      <c r="OXU121" s="9"/>
      <c r="OXV121" s="9"/>
      <c r="OXW121" s="9"/>
      <c r="OXX121" s="9"/>
      <c r="OXY121" s="9"/>
      <c r="OXZ121" s="9"/>
      <c r="OYA121" s="9"/>
      <c r="OYB121" s="9"/>
      <c r="OYC121" s="9"/>
      <c r="OYD121" s="9"/>
      <c r="OYE121" s="9"/>
      <c r="OYF121" s="9"/>
      <c r="OYG121" s="9"/>
      <c r="OYH121" s="9"/>
      <c r="OYI121" s="9"/>
      <c r="OYJ121" s="9"/>
      <c r="OYK121" s="9"/>
      <c r="OYL121" s="9"/>
      <c r="OYM121" s="9"/>
      <c r="OYN121" s="9"/>
      <c r="OYO121" s="9"/>
      <c r="OYP121" s="9"/>
      <c r="OYQ121" s="9"/>
      <c r="OYR121" s="9"/>
      <c r="OYS121" s="9"/>
      <c r="OYT121" s="9"/>
      <c r="OYU121" s="9"/>
      <c r="OYV121" s="9"/>
      <c r="OYW121" s="9"/>
      <c r="OYX121" s="9"/>
      <c r="OYY121" s="9"/>
      <c r="OYZ121" s="9"/>
      <c r="OZA121" s="9"/>
      <c r="OZB121" s="9"/>
      <c r="OZC121" s="9"/>
      <c r="OZD121" s="9"/>
      <c r="OZE121" s="9"/>
      <c r="OZF121" s="9"/>
      <c r="OZG121" s="9"/>
      <c r="OZH121" s="9"/>
      <c r="OZI121" s="9"/>
      <c r="OZJ121" s="9"/>
      <c r="OZK121" s="9"/>
      <c r="OZL121" s="9"/>
      <c r="OZM121" s="9"/>
      <c r="OZN121" s="9"/>
      <c r="OZO121" s="9"/>
      <c r="OZP121" s="9"/>
      <c r="OZQ121" s="9"/>
      <c r="OZR121" s="9"/>
      <c r="OZS121" s="9"/>
      <c r="OZT121" s="9"/>
      <c r="OZU121" s="9"/>
      <c r="OZV121" s="9"/>
      <c r="OZW121" s="9"/>
      <c r="OZX121" s="9"/>
      <c r="OZY121" s="9"/>
      <c r="OZZ121" s="9"/>
      <c r="PAA121" s="9"/>
      <c r="PAB121" s="9"/>
      <c r="PAC121" s="9"/>
      <c r="PAD121" s="9"/>
      <c r="PAE121" s="9"/>
      <c r="PAF121" s="9"/>
      <c r="PAG121" s="9"/>
      <c r="PAH121" s="9"/>
      <c r="PAI121" s="9"/>
      <c r="PAJ121" s="9"/>
      <c r="PAK121" s="9"/>
      <c r="PAL121" s="9"/>
      <c r="PAM121" s="9"/>
      <c r="PAN121" s="9"/>
      <c r="PAO121" s="9"/>
      <c r="PAP121" s="9"/>
      <c r="PAQ121" s="9"/>
      <c r="PAR121" s="9"/>
      <c r="PAS121" s="9"/>
      <c r="PAT121" s="9"/>
      <c r="PAU121" s="9"/>
      <c r="PAV121" s="9"/>
      <c r="PAW121" s="9"/>
      <c r="PAX121" s="9"/>
      <c r="PAY121" s="9"/>
      <c r="PAZ121" s="9"/>
      <c r="PBA121" s="9"/>
      <c r="PBB121" s="9"/>
      <c r="PBC121" s="9"/>
      <c r="PBD121" s="9"/>
      <c r="PBE121" s="9"/>
      <c r="PBF121" s="9"/>
      <c r="PBG121" s="9"/>
      <c r="PBH121" s="9"/>
      <c r="PBI121" s="9"/>
      <c r="PBJ121" s="9"/>
      <c r="PBK121" s="9"/>
      <c r="PBL121" s="9"/>
      <c r="PBM121" s="9"/>
      <c r="PBN121" s="9"/>
      <c r="PBO121" s="9"/>
      <c r="PBP121" s="9"/>
      <c r="PBQ121" s="9"/>
      <c r="PBR121" s="9"/>
      <c r="PBS121" s="9"/>
      <c r="PBT121" s="9"/>
      <c r="PBU121" s="9"/>
      <c r="PBV121" s="9"/>
      <c r="PBW121" s="9"/>
      <c r="PBX121" s="9"/>
      <c r="PBY121" s="9"/>
      <c r="PBZ121" s="9"/>
      <c r="PCA121" s="9"/>
      <c r="PCB121" s="9"/>
      <c r="PCC121" s="9"/>
      <c r="PCD121" s="9"/>
      <c r="PCE121" s="9"/>
      <c r="PCF121" s="9"/>
      <c r="PCG121" s="9"/>
      <c r="PCH121" s="9"/>
      <c r="PCI121" s="9"/>
      <c r="PCJ121" s="9"/>
      <c r="PCK121" s="9"/>
      <c r="PCL121" s="9"/>
      <c r="PCM121" s="9"/>
      <c r="PCN121" s="9"/>
      <c r="PCO121" s="9"/>
      <c r="PCP121" s="9"/>
      <c r="PCQ121" s="9"/>
      <c r="PCR121" s="9"/>
      <c r="PCS121" s="9"/>
      <c r="PCT121" s="9"/>
      <c r="PCU121" s="9"/>
      <c r="PCV121" s="9"/>
      <c r="PCW121" s="9"/>
      <c r="PCX121" s="9"/>
      <c r="PCY121" s="9"/>
      <c r="PCZ121" s="9"/>
      <c r="PDA121" s="9"/>
      <c r="PDB121" s="9"/>
      <c r="PDC121" s="9"/>
      <c r="PDD121" s="9"/>
      <c r="PDE121" s="9"/>
      <c r="PDF121" s="9"/>
      <c r="PDG121" s="9"/>
      <c r="PDH121" s="9"/>
      <c r="PDI121" s="9"/>
      <c r="PDJ121" s="9"/>
      <c r="PDK121" s="9"/>
      <c r="PDL121" s="9"/>
      <c r="PDM121" s="9"/>
      <c r="PDN121" s="9"/>
      <c r="PDO121" s="9"/>
      <c r="PDP121" s="9"/>
      <c r="PDQ121" s="9"/>
      <c r="PDR121" s="9"/>
      <c r="PDS121" s="9"/>
      <c r="PDT121" s="9"/>
      <c r="PDU121" s="9"/>
      <c r="PDV121" s="9"/>
      <c r="PDW121" s="9"/>
      <c r="PDX121" s="9"/>
      <c r="PDY121" s="9"/>
      <c r="PDZ121" s="9"/>
      <c r="PEA121" s="9"/>
      <c r="PEB121" s="9"/>
      <c r="PEC121" s="9"/>
      <c r="PED121" s="9"/>
      <c r="PEE121" s="9"/>
      <c r="PEF121" s="9"/>
      <c r="PEG121" s="9"/>
      <c r="PEH121" s="9"/>
      <c r="PEI121" s="9"/>
      <c r="PEJ121" s="9"/>
      <c r="PEK121" s="9"/>
      <c r="PEL121" s="9"/>
      <c r="PEM121" s="9"/>
      <c r="PEN121" s="9"/>
      <c r="PEO121" s="9"/>
      <c r="PEP121" s="9"/>
      <c r="PEQ121" s="9"/>
      <c r="PER121" s="9"/>
      <c r="PES121" s="9"/>
      <c r="PET121" s="9"/>
      <c r="PEU121" s="9"/>
      <c r="PEV121" s="9"/>
      <c r="PEW121" s="9"/>
      <c r="PEX121" s="9"/>
      <c r="PEY121" s="9"/>
      <c r="PEZ121" s="9"/>
      <c r="PFA121" s="9"/>
      <c r="PFB121" s="9"/>
      <c r="PFC121" s="9"/>
      <c r="PFD121" s="9"/>
      <c r="PFE121" s="9"/>
      <c r="PFF121" s="9"/>
      <c r="PFG121" s="9"/>
      <c r="PFH121" s="9"/>
      <c r="PFI121" s="9"/>
      <c r="PFJ121" s="9"/>
      <c r="PFK121" s="9"/>
      <c r="PFL121" s="9"/>
      <c r="PFM121" s="9"/>
      <c r="PFN121" s="9"/>
      <c r="PFO121" s="9"/>
      <c r="PFP121" s="9"/>
      <c r="PFQ121" s="9"/>
      <c r="PFR121" s="9"/>
      <c r="PFS121" s="9"/>
      <c r="PFT121" s="9"/>
      <c r="PFU121" s="9"/>
      <c r="PFV121" s="9"/>
      <c r="PFW121" s="9"/>
      <c r="PFX121" s="9"/>
      <c r="PFY121" s="9"/>
      <c r="PFZ121" s="9"/>
      <c r="PGA121" s="9"/>
      <c r="PGB121" s="9"/>
      <c r="PGC121" s="9"/>
      <c r="PGD121" s="9"/>
      <c r="PGE121" s="9"/>
      <c r="PGF121" s="9"/>
      <c r="PGG121" s="9"/>
      <c r="PGH121" s="9"/>
      <c r="PGI121" s="9"/>
      <c r="PGJ121" s="9"/>
      <c r="PGK121" s="9"/>
      <c r="PGL121" s="9"/>
      <c r="PGM121" s="9"/>
      <c r="PGN121" s="9"/>
      <c r="PGO121" s="9"/>
      <c r="PGP121" s="9"/>
      <c r="PGQ121" s="9"/>
      <c r="PGR121" s="9"/>
      <c r="PGS121" s="9"/>
      <c r="PGT121" s="9"/>
      <c r="PGU121" s="9"/>
      <c r="PGV121" s="9"/>
      <c r="PGW121" s="9"/>
      <c r="PGX121" s="9"/>
      <c r="PGY121" s="9"/>
      <c r="PGZ121" s="9"/>
      <c r="PHA121" s="9"/>
      <c r="PHB121" s="9"/>
      <c r="PHC121" s="9"/>
      <c r="PHD121" s="9"/>
      <c r="PHE121" s="9"/>
      <c r="PHF121" s="9"/>
      <c r="PHG121" s="9"/>
      <c r="PHH121" s="9"/>
      <c r="PHI121" s="9"/>
      <c r="PHJ121" s="9"/>
      <c r="PHK121" s="9"/>
      <c r="PHL121" s="9"/>
      <c r="PHM121" s="9"/>
      <c r="PHN121" s="9"/>
      <c r="PHO121" s="9"/>
      <c r="PHP121" s="9"/>
      <c r="PHQ121" s="9"/>
      <c r="PHR121" s="9"/>
      <c r="PHS121" s="9"/>
      <c r="PHT121" s="9"/>
      <c r="PHU121" s="9"/>
      <c r="PHV121" s="9"/>
      <c r="PHW121" s="9"/>
      <c r="PHX121" s="9"/>
      <c r="PHY121" s="9"/>
      <c r="PHZ121" s="9"/>
      <c r="PIA121" s="9"/>
      <c r="PIB121" s="9"/>
      <c r="PIC121" s="9"/>
      <c r="PID121" s="9"/>
      <c r="PIE121" s="9"/>
      <c r="PIF121" s="9"/>
      <c r="PIG121" s="9"/>
      <c r="PIH121" s="9"/>
      <c r="PII121" s="9"/>
      <c r="PIJ121" s="9"/>
      <c r="PIK121" s="9"/>
      <c r="PIL121" s="9"/>
      <c r="PIM121" s="9"/>
      <c r="PIN121" s="9"/>
      <c r="PIO121" s="9"/>
      <c r="PIP121" s="9"/>
      <c r="PIQ121" s="9"/>
      <c r="PIR121" s="9"/>
      <c r="PIS121" s="9"/>
      <c r="PIT121" s="9"/>
      <c r="PIU121" s="9"/>
      <c r="PIV121" s="9"/>
      <c r="PIW121" s="9"/>
      <c r="PIX121" s="9"/>
      <c r="PIY121" s="9"/>
      <c r="PIZ121" s="9"/>
      <c r="PJA121" s="9"/>
      <c r="PJB121" s="9"/>
      <c r="PJC121" s="9"/>
      <c r="PJD121" s="9"/>
      <c r="PJE121" s="9"/>
      <c r="PJF121" s="9"/>
      <c r="PJG121" s="9"/>
      <c r="PJH121" s="9"/>
      <c r="PJI121" s="9"/>
      <c r="PJJ121" s="9"/>
      <c r="PJK121" s="9"/>
      <c r="PJL121" s="9"/>
      <c r="PJM121" s="9"/>
      <c r="PJN121" s="9"/>
      <c r="PJO121" s="9"/>
      <c r="PJP121" s="9"/>
      <c r="PJQ121" s="9"/>
      <c r="PJR121" s="9"/>
      <c r="PJS121" s="9"/>
      <c r="PJT121" s="9"/>
      <c r="PJU121" s="9"/>
      <c r="PJV121" s="9"/>
      <c r="PJW121" s="9"/>
      <c r="PJX121" s="9"/>
      <c r="PJY121" s="9"/>
      <c r="PJZ121" s="9"/>
      <c r="PKA121" s="9"/>
      <c r="PKB121" s="9"/>
      <c r="PKC121" s="9"/>
      <c r="PKD121" s="9"/>
      <c r="PKE121" s="9"/>
      <c r="PKF121" s="9"/>
      <c r="PKG121" s="9"/>
      <c r="PKH121" s="9"/>
      <c r="PKI121" s="9"/>
      <c r="PKJ121" s="9"/>
      <c r="PKK121" s="9"/>
      <c r="PKL121" s="9"/>
      <c r="PKM121" s="9"/>
      <c r="PKN121" s="9"/>
      <c r="PKO121" s="9"/>
      <c r="PKP121" s="9"/>
      <c r="PKQ121" s="9"/>
      <c r="PKR121" s="9"/>
      <c r="PKS121" s="9"/>
      <c r="PKT121" s="9"/>
      <c r="PKU121" s="9"/>
      <c r="PKV121" s="9"/>
      <c r="PKW121" s="9"/>
      <c r="PKX121" s="9"/>
      <c r="PKY121" s="9"/>
      <c r="PKZ121" s="9"/>
      <c r="PLA121" s="9"/>
      <c r="PLB121" s="9"/>
      <c r="PLC121" s="9"/>
      <c r="PLD121" s="9"/>
      <c r="PLE121" s="9"/>
      <c r="PLF121" s="9"/>
      <c r="PLG121" s="9"/>
      <c r="PLH121" s="9"/>
      <c r="PLI121" s="9"/>
      <c r="PLJ121" s="9"/>
      <c r="PLK121" s="9"/>
      <c r="PLL121" s="9"/>
      <c r="PLM121" s="9"/>
      <c r="PLN121" s="9"/>
      <c r="PLO121" s="9"/>
      <c r="PLP121" s="9"/>
      <c r="PLQ121" s="9"/>
      <c r="PLR121" s="9"/>
      <c r="PLS121" s="9"/>
      <c r="PLT121" s="9"/>
      <c r="PLU121" s="9"/>
      <c r="PLV121" s="9"/>
      <c r="PLW121" s="9"/>
      <c r="PLX121" s="9"/>
      <c r="PLY121" s="9"/>
      <c r="PLZ121" s="9"/>
      <c r="PMA121" s="9"/>
      <c r="PMB121" s="9"/>
      <c r="PMC121" s="9"/>
      <c r="PMD121" s="9"/>
      <c r="PME121" s="9"/>
      <c r="PMF121" s="9"/>
      <c r="PMG121" s="9"/>
      <c r="PMH121" s="9"/>
      <c r="PMI121" s="9"/>
      <c r="PMJ121" s="9"/>
      <c r="PMK121" s="9"/>
      <c r="PML121" s="9"/>
      <c r="PMM121" s="9"/>
      <c r="PMN121" s="9"/>
      <c r="PMO121" s="9"/>
      <c r="PMP121" s="9"/>
      <c r="PMQ121" s="9"/>
      <c r="PMR121" s="9"/>
      <c r="PMS121" s="9"/>
      <c r="PMT121" s="9"/>
      <c r="PMU121" s="9"/>
      <c r="PMV121" s="9"/>
      <c r="PMW121" s="9"/>
      <c r="PMX121" s="9"/>
      <c r="PMY121" s="9"/>
      <c r="PMZ121" s="9"/>
      <c r="PNA121" s="9"/>
      <c r="PNB121" s="9"/>
      <c r="PNC121" s="9"/>
      <c r="PND121" s="9"/>
      <c r="PNE121" s="9"/>
      <c r="PNF121" s="9"/>
      <c r="PNG121" s="9"/>
      <c r="PNH121" s="9"/>
      <c r="PNI121" s="9"/>
      <c r="PNJ121" s="9"/>
      <c r="PNK121" s="9"/>
      <c r="PNL121" s="9"/>
      <c r="PNM121" s="9"/>
      <c r="PNN121" s="9"/>
      <c r="PNO121" s="9"/>
      <c r="PNP121" s="9"/>
      <c r="PNQ121" s="9"/>
      <c r="PNR121" s="9"/>
      <c r="PNS121" s="9"/>
      <c r="PNT121" s="9"/>
      <c r="PNU121" s="9"/>
      <c r="PNV121" s="9"/>
      <c r="PNW121" s="9"/>
      <c r="PNX121" s="9"/>
      <c r="PNY121" s="9"/>
      <c r="PNZ121" s="9"/>
      <c r="POA121" s="9"/>
      <c r="POB121" s="9"/>
      <c r="POC121" s="9"/>
      <c r="POD121" s="9"/>
      <c r="POE121" s="9"/>
      <c r="POF121" s="9"/>
      <c r="POG121" s="9"/>
      <c r="POH121" s="9"/>
      <c r="POI121" s="9"/>
      <c r="POJ121" s="9"/>
      <c r="POK121" s="9"/>
      <c r="POL121" s="9"/>
      <c r="POM121" s="9"/>
      <c r="PON121" s="9"/>
      <c r="POO121" s="9"/>
      <c r="POP121" s="9"/>
      <c r="POQ121" s="9"/>
      <c r="POR121" s="9"/>
      <c r="POS121" s="9"/>
      <c r="POT121" s="9"/>
      <c r="POU121" s="9"/>
      <c r="POV121" s="9"/>
      <c r="POW121" s="9"/>
      <c r="POX121" s="9"/>
      <c r="POY121" s="9"/>
      <c r="POZ121" s="9"/>
      <c r="PPA121" s="9"/>
      <c r="PPB121" s="9"/>
      <c r="PPC121" s="9"/>
      <c r="PPD121" s="9"/>
      <c r="PPE121" s="9"/>
      <c r="PPF121" s="9"/>
      <c r="PPG121" s="9"/>
      <c r="PPH121" s="9"/>
      <c r="PPI121" s="9"/>
      <c r="PPJ121" s="9"/>
      <c r="PPK121" s="9"/>
      <c r="PPL121" s="9"/>
      <c r="PPM121" s="9"/>
      <c r="PPN121" s="9"/>
      <c r="PPO121" s="9"/>
      <c r="PPP121" s="9"/>
      <c r="PPQ121" s="9"/>
      <c r="PPR121" s="9"/>
      <c r="PPS121" s="9"/>
      <c r="PPT121" s="9"/>
      <c r="PPU121" s="9"/>
      <c r="PPV121" s="9"/>
      <c r="PPW121" s="9"/>
      <c r="PPX121" s="9"/>
      <c r="PPY121" s="9"/>
      <c r="PPZ121" s="9"/>
      <c r="PQA121" s="9"/>
      <c r="PQB121" s="9"/>
      <c r="PQC121" s="9"/>
      <c r="PQD121" s="9"/>
      <c r="PQE121" s="9"/>
      <c r="PQF121" s="9"/>
      <c r="PQG121" s="9"/>
      <c r="PQH121" s="9"/>
      <c r="PQI121" s="9"/>
      <c r="PQJ121" s="9"/>
      <c r="PQK121" s="9"/>
      <c r="PQL121" s="9"/>
      <c r="PQM121" s="9"/>
      <c r="PQN121" s="9"/>
      <c r="PQO121" s="9"/>
      <c r="PQP121" s="9"/>
      <c r="PQQ121" s="9"/>
      <c r="PQR121" s="9"/>
      <c r="PQS121" s="9"/>
      <c r="PQT121" s="9"/>
      <c r="PQU121" s="9"/>
      <c r="PQV121" s="9"/>
      <c r="PQW121" s="9"/>
      <c r="PQX121" s="9"/>
      <c r="PQY121" s="9"/>
      <c r="PQZ121" s="9"/>
      <c r="PRA121" s="9"/>
      <c r="PRB121" s="9"/>
      <c r="PRC121" s="9"/>
      <c r="PRD121" s="9"/>
      <c r="PRE121" s="9"/>
      <c r="PRF121" s="9"/>
      <c r="PRG121" s="9"/>
      <c r="PRH121" s="9"/>
      <c r="PRI121" s="9"/>
      <c r="PRJ121" s="9"/>
      <c r="PRK121" s="9"/>
      <c r="PRL121" s="9"/>
      <c r="PRM121" s="9"/>
      <c r="PRN121" s="9"/>
      <c r="PRO121" s="9"/>
      <c r="PRP121" s="9"/>
      <c r="PRQ121" s="9"/>
      <c r="PRR121" s="9"/>
      <c r="PRS121" s="9"/>
      <c r="PRT121" s="9"/>
      <c r="PRU121" s="9"/>
      <c r="PRV121" s="9"/>
      <c r="PRW121" s="9"/>
      <c r="PRX121" s="9"/>
      <c r="PRY121" s="9"/>
      <c r="PRZ121" s="9"/>
      <c r="PSA121" s="9"/>
      <c r="PSB121" s="9"/>
      <c r="PSC121" s="9"/>
      <c r="PSD121" s="9"/>
      <c r="PSE121" s="9"/>
      <c r="PSF121" s="9"/>
      <c r="PSG121" s="9"/>
      <c r="PSH121" s="9"/>
      <c r="PSI121" s="9"/>
      <c r="PSJ121" s="9"/>
      <c r="PSK121" s="9"/>
      <c r="PSL121" s="9"/>
      <c r="PSM121" s="9"/>
      <c r="PSN121" s="9"/>
      <c r="PSO121" s="9"/>
      <c r="PSP121" s="9"/>
      <c r="PSQ121" s="9"/>
      <c r="PSR121" s="9"/>
      <c r="PSS121" s="9"/>
      <c r="PST121" s="9"/>
      <c r="PSU121" s="9"/>
      <c r="PSV121" s="9"/>
      <c r="PSW121" s="9"/>
      <c r="PSX121" s="9"/>
      <c r="PSY121" s="9"/>
      <c r="PSZ121" s="9"/>
      <c r="PTA121" s="9"/>
      <c r="PTB121" s="9"/>
      <c r="PTC121" s="9"/>
      <c r="PTD121" s="9"/>
      <c r="PTE121" s="9"/>
      <c r="PTF121" s="9"/>
      <c r="PTG121" s="9"/>
      <c r="PTH121" s="9"/>
      <c r="PTI121" s="9"/>
      <c r="PTJ121" s="9"/>
      <c r="PTK121" s="9"/>
      <c r="PTL121" s="9"/>
      <c r="PTM121" s="9"/>
      <c r="PTN121" s="9"/>
      <c r="PTO121" s="9"/>
      <c r="PTP121" s="9"/>
      <c r="PTQ121" s="9"/>
      <c r="PTR121" s="9"/>
      <c r="PTS121" s="9"/>
      <c r="PTT121" s="9"/>
      <c r="PTU121" s="9"/>
      <c r="PTV121" s="9"/>
      <c r="PTW121" s="9"/>
      <c r="PTX121" s="9"/>
      <c r="PTY121" s="9"/>
      <c r="PTZ121" s="9"/>
      <c r="PUA121" s="9"/>
      <c r="PUB121" s="9"/>
      <c r="PUC121" s="9"/>
      <c r="PUD121" s="9"/>
      <c r="PUE121" s="9"/>
      <c r="PUF121" s="9"/>
      <c r="PUG121" s="9"/>
      <c r="PUH121" s="9"/>
      <c r="PUI121" s="9"/>
      <c r="PUJ121" s="9"/>
      <c r="PUK121" s="9"/>
      <c r="PUL121" s="9"/>
      <c r="PUM121" s="9"/>
      <c r="PUN121" s="9"/>
      <c r="PUO121" s="9"/>
      <c r="PUP121" s="9"/>
      <c r="PUQ121" s="9"/>
      <c r="PUR121" s="9"/>
      <c r="PUS121" s="9"/>
      <c r="PUT121" s="9"/>
      <c r="PUU121" s="9"/>
      <c r="PUV121" s="9"/>
      <c r="PUW121" s="9"/>
      <c r="PUX121" s="9"/>
      <c r="PUY121" s="9"/>
      <c r="PUZ121" s="9"/>
      <c r="PVA121" s="9"/>
      <c r="PVB121" s="9"/>
      <c r="PVC121" s="9"/>
      <c r="PVD121" s="9"/>
      <c r="PVE121" s="9"/>
      <c r="PVF121" s="9"/>
      <c r="PVG121" s="9"/>
      <c r="PVH121" s="9"/>
      <c r="PVI121" s="9"/>
      <c r="PVJ121" s="9"/>
      <c r="PVK121" s="9"/>
      <c r="PVL121" s="9"/>
      <c r="PVM121" s="9"/>
      <c r="PVN121" s="9"/>
      <c r="PVO121" s="9"/>
      <c r="PVP121" s="9"/>
      <c r="PVQ121" s="9"/>
      <c r="PVR121" s="9"/>
      <c r="PVS121" s="9"/>
      <c r="PVT121" s="9"/>
      <c r="PVU121" s="9"/>
      <c r="PVV121" s="9"/>
      <c r="PVW121" s="9"/>
      <c r="PVX121" s="9"/>
      <c r="PVY121" s="9"/>
      <c r="PVZ121" s="9"/>
      <c r="PWA121" s="9"/>
      <c r="PWB121" s="9"/>
      <c r="PWC121" s="9"/>
      <c r="PWD121" s="9"/>
      <c r="PWE121" s="9"/>
      <c r="PWF121" s="9"/>
      <c r="PWG121" s="9"/>
      <c r="PWH121" s="9"/>
      <c r="PWI121" s="9"/>
      <c r="PWJ121" s="9"/>
      <c r="PWK121" s="9"/>
      <c r="PWL121" s="9"/>
      <c r="PWM121" s="9"/>
      <c r="PWN121" s="9"/>
      <c r="PWO121" s="9"/>
      <c r="PWP121" s="9"/>
      <c r="PWQ121" s="9"/>
      <c r="PWR121" s="9"/>
      <c r="PWS121" s="9"/>
      <c r="PWT121" s="9"/>
      <c r="PWU121" s="9"/>
      <c r="PWV121" s="9"/>
      <c r="PWW121" s="9"/>
      <c r="PWX121" s="9"/>
      <c r="PWY121" s="9"/>
      <c r="PWZ121" s="9"/>
      <c r="PXA121" s="9"/>
      <c r="PXB121" s="9"/>
      <c r="PXC121" s="9"/>
      <c r="PXD121" s="9"/>
      <c r="PXE121" s="9"/>
      <c r="PXF121" s="9"/>
      <c r="PXG121" s="9"/>
      <c r="PXH121" s="9"/>
      <c r="PXI121" s="9"/>
      <c r="PXJ121" s="9"/>
      <c r="PXK121" s="9"/>
      <c r="PXL121" s="9"/>
      <c r="PXM121" s="9"/>
      <c r="PXN121" s="9"/>
      <c r="PXO121" s="9"/>
      <c r="PXP121" s="9"/>
      <c r="PXQ121" s="9"/>
      <c r="PXR121" s="9"/>
      <c r="PXS121" s="9"/>
      <c r="PXT121" s="9"/>
      <c r="PXU121" s="9"/>
      <c r="PXV121" s="9"/>
      <c r="PXW121" s="9"/>
      <c r="PXX121" s="9"/>
      <c r="PXY121" s="9"/>
      <c r="PXZ121" s="9"/>
      <c r="PYA121" s="9"/>
      <c r="PYB121" s="9"/>
      <c r="PYC121" s="9"/>
      <c r="PYD121" s="9"/>
      <c r="PYE121" s="9"/>
      <c r="PYF121" s="9"/>
      <c r="PYG121" s="9"/>
      <c r="PYH121" s="9"/>
      <c r="PYI121" s="9"/>
      <c r="PYJ121" s="9"/>
      <c r="PYK121" s="9"/>
      <c r="PYL121" s="9"/>
      <c r="PYM121" s="9"/>
      <c r="PYN121" s="9"/>
      <c r="PYO121" s="9"/>
      <c r="PYP121" s="9"/>
      <c r="PYQ121" s="9"/>
      <c r="PYR121" s="9"/>
      <c r="PYS121" s="9"/>
      <c r="PYT121" s="9"/>
      <c r="PYU121" s="9"/>
      <c r="PYV121" s="9"/>
      <c r="PYW121" s="9"/>
      <c r="PYX121" s="9"/>
      <c r="PYY121" s="9"/>
      <c r="PYZ121" s="9"/>
      <c r="PZA121" s="9"/>
      <c r="PZB121" s="9"/>
      <c r="PZC121" s="9"/>
      <c r="PZD121" s="9"/>
      <c r="PZE121" s="9"/>
      <c r="PZF121" s="9"/>
      <c r="PZG121" s="9"/>
      <c r="PZH121" s="9"/>
      <c r="PZI121" s="9"/>
      <c r="PZJ121" s="9"/>
      <c r="PZK121" s="9"/>
      <c r="PZL121" s="9"/>
      <c r="PZM121" s="9"/>
      <c r="PZN121" s="9"/>
      <c r="PZO121" s="9"/>
      <c r="PZP121" s="9"/>
      <c r="PZQ121" s="9"/>
      <c r="PZR121" s="9"/>
      <c r="PZS121" s="9"/>
      <c r="PZT121" s="9"/>
      <c r="PZU121" s="9"/>
      <c r="PZV121" s="9"/>
      <c r="PZW121" s="9"/>
      <c r="PZX121" s="9"/>
      <c r="PZY121" s="9"/>
      <c r="PZZ121" s="9"/>
      <c r="QAA121" s="9"/>
      <c r="QAB121" s="9"/>
      <c r="QAC121" s="9"/>
      <c r="QAD121" s="9"/>
      <c r="QAE121" s="9"/>
      <c r="QAF121" s="9"/>
      <c r="QAG121" s="9"/>
      <c r="QAH121" s="9"/>
      <c r="QAI121" s="9"/>
      <c r="QAJ121" s="9"/>
      <c r="QAK121" s="9"/>
      <c r="QAL121" s="9"/>
      <c r="QAM121" s="9"/>
      <c r="QAN121" s="9"/>
      <c r="QAO121" s="9"/>
      <c r="QAP121" s="9"/>
      <c r="QAQ121" s="9"/>
      <c r="QAR121" s="9"/>
      <c r="QAS121" s="9"/>
      <c r="QAT121" s="9"/>
      <c r="QAU121" s="9"/>
      <c r="QAV121" s="9"/>
      <c r="QAW121" s="9"/>
      <c r="QAX121" s="9"/>
      <c r="QAY121" s="9"/>
      <c r="QAZ121" s="9"/>
      <c r="QBA121" s="9"/>
      <c r="QBB121" s="9"/>
      <c r="QBC121" s="9"/>
      <c r="QBD121" s="9"/>
      <c r="QBE121" s="9"/>
      <c r="QBF121" s="9"/>
      <c r="QBG121" s="9"/>
      <c r="QBH121" s="9"/>
      <c r="QBI121" s="9"/>
      <c r="QBJ121" s="9"/>
      <c r="QBK121" s="9"/>
      <c r="QBL121" s="9"/>
      <c r="QBM121" s="9"/>
      <c r="QBN121" s="9"/>
      <c r="QBO121" s="9"/>
      <c r="QBP121" s="9"/>
      <c r="QBQ121" s="9"/>
      <c r="QBR121" s="9"/>
      <c r="QBS121" s="9"/>
      <c r="QBT121" s="9"/>
      <c r="QBU121" s="9"/>
      <c r="QBV121" s="9"/>
      <c r="QBW121" s="9"/>
      <c r="QBX121" s="9"/>
      <c r="QBY121" s="9"/>
      <c r="QBZ121" s="9"/>
      <c r="QCA121" s="9"/>
      <c r="QCB121" s="9"/>
      <c r="QCC121" s="9"/>
      <c r="QCD121" s="9"/>
      <c r="QCE121" s="9"/>
      <c r="QCF121" s="9"/>
      <c r="QCG121" s="9"/>
      <c r="QCH121" s="9"/>
      <c r="QCI121" s="9"/>
      <c r="QCJ121" s="9"/>
      <c r="QCK121" s="9"/>
      <c r="QCL121" s="9"/>
      <c r="QCM121" s="9"/>
      <c r="QCN121" s="9"/>
      <c r="QCO121" s="9"/>
      <c r="QCP121" s="9"/>
      <c r="QCQ121" s="9"/>
      <c r="QCR121" s="9"/>
      <c r="QCS121" s="9"/>
      <c r="QCT121" s="9"/>
      <c r="QCU121" s="9"/>
      <c r="QCV121" s="9"/>
      <c r="QCW121" s="9"/>
      <c r="QCX121" s="9"/>
      <c r="QCY121" s="9"/>
      <c r="QCZ121" s="9"/>
      <c r="QDA121" s="9"/>
      <c r="QDB121" s="9"/>
      <c r="QDC121" s="9"/>
      <c r="QDD121" s="9"/>
      <c r="QDE121" s="9"/>
      <c r="QDF121" s="9"/>
      <c r="QDG121" s="9"/>
      <c r="QDH121" s="9"/>
      <c r="QDI121" s="9"/>
      <c r="QDJ121" s="9"/>
      <c r="QDK121" s="9"/>
      <c r="QDL121" s="9"/>
      <c r="QDM121" s="9"/>
      <c r="QDN121" s="9"/>
      <c r="QDO121" s="9"/>
      <c r="QDP121" s="9"/>
      <c r="QDQ121" s="9"/>
      <c r="QDR121" s="9"/>
      <c r="QDS121" s="9"/>
      <c r="QDT121" s="9"/>
      <c r="QDU121" s="9"/>
      <c r="QDV121" s="9"/>
      <c r="QDW121" s="9"/>
      <c r="QDX121" s="9"/>
      <c r="QDY121" s="9"/>
      <c r="QDZ121" s="9"/>
      <c r="QEA121" s="9"/>
      <c r="QEB121" s="9"/>
      <c r="QEC121" s="9"/>
      <c r="QED121" s="9"/>
      <c r="QEE121" s="9"/>
      <c r="QEF121" s="9"/>
      <c r="QEG121" s="9"/>
      <c r="QEH121" s="9"/>
      <c r="QEI121" s="9"/>
      <c r="QEJ121" s="9"/>
      <c r="QEK121" s="9"/>
      <c r="QEL121" s="9"/>
      <c r="QEM121" s="9"/>
      <c r="QEN121" s="9"/>
      <c r="QEO121" s="9"/>
      <c r="QEP121" s="9"/>
      <c r="QEQ121" s="9"/>
      <c r="QER121" s="9"/>
      <c r="QES121" s="9"/>
      <c r="QET121" s="9"/>
      <c r="QEU121" s="9"/>
      <c r="QEV121" s="9"/>
      <c r="QEW121" s="9"/>
      <c r="QEX121" s="9"/>
      <c r="QEY121" s="9"/>
      <c r="QEZ121" s="9"/>
      <c r="QFA121" s="9"/>
      <c r="QFB121" s="9"/>
      <c r="QFC121" s="9"/>
      <c r="QFD121" s="9"/>
      <c r="QFE121" s="9"/>
      <c r="QFF121" s="9"/>
      <c r="QFG121" s="9"/>
      <c r="QFH121" s="9"/>
      <c r="QFI121" s="9"/>
      <c r="QFJ121" s="9"/>
      <c r="QFK121" s="9"/>
      <c r="QFL121" s="9"/>
      <c r="QFM121" s="9"/>
      <c r="QFN121" s="9"/>
      <c r="QFO121" s="9"/>
      <c r="QFP121" s="9"/>
      <c r="QFQ121" s="9"/>
      <c r="QFR121" s="9"/>
      <c r="QFS121" s="9"/>
      <c r="QFT121" s="9"/>
      <c r="QFU121" s="9"/>
      <c r="QFV121" s="9"/>
      <c r="QFW121" s="9"/>
      <c r="QFX121" s="9"/>
      <c r="QFY121" s="9"/>
      <c r="QFZ121" s="9"/>
      <c r="QGA121" s="9"/>
      <c r="QGB121" s="9"/>
      <c r="QGC121" s="9"/>
      <c r="QGD121" s="9"/>
      <c r="QGE121" s="9"/>
      <c r="QGF121" s="9"/>
      <c r="QGG121" s="9"/>
      <c r="QGH121" s="9"/>
      <c r="QGI121" s="9"/>
      <c r="QGJ121" s="9"/>
      <c r="QGK121" s="9"/>
      <c r="QGL121" s="9"/>
      <c r="QGM121" s="9"/>
      <c r="QGN121" s="9"/>
      <c r="QGO121" s="9"/>
      <c r="QGP121" s="9"/>
      <c r="QGQ121" s="9"/>
      <c r="QGR121" s="9"/>
      <c r="QGS121" s="9"/>
      <c r="QGT121" s="9"/>
      <c r="QGU121" s="9"/>
      <c r="QGV121" s="9"/>
      <c r="QGW121" s="9"/>
      <c r="QGX121" s="9"/>
      <c r="QGY121" s="9"/>
      <c r="QGZ121" s="9"/>
      <c r="QHA121" s="9"/>
      <c r="QHB121" s="9"/>
      <c r="QHC121" s="9"/>
      <c r="QHD121" s="9"/>
      <c r="QHE121" s="9"/>
      <c r="QHF121" s="9"/>
      <c r="QHG121" s="9"/>
      <c r="QHH121" s="9"/>
      <c r="QHI121" s="9"/>
      <c r="QHJ121" s="9"/>
      <c r="QHK121" s="9"/>
      <c r="QHL121" s="9"/>
      <c r="QHM121" s="9"/>
      <c r="QHN121" s="9"/>
      <c r="QHO121" s="9"/>
      <c r="QHP121" s="9"/>
      <c r="QHQ121" s="9"/>
      <c r="QHR121" s="9"/>
      <c r="QHS121" s="9"/>
      <c r="QHT121" s="9"/>
      <c r="QHU121" s="9"/>
      <c r="QHV121" s="9"/>
      <c r="QHW121" s="9"/>
      <c r="QHX121" s="9"/>
      <c r="QHY121" s="9"/>
      <c r="QHZ121" s="9"/>
      <c r="QIA121" s="9"/>
      <c r="QIB121" s="9"/>
      <c r="QIC121" s="9"/>
      <c r="QID121" s="9"/>
      <c r="QIE121" s="9"/>
      <c r="QIF121" s="9"/>
      <c r="QIG121" s="9"/>
      <c r="QIH121" s="9"/>
      <c r="QII121" s="9"/>
      <c r="QIJ121" s="9"/>
      <c r="QIK121" s="9"/>
      <c r="QIL121" s="9"/>
      <c r="QIM121" s="9"/>
      <c r="QIN121" s="9"/>
      <c r="QIO121" s="9"/>
      <c r="QIP121" s="9"/>
      <c r="QIQ121" s="9"/>
      <c r="QIR121" s="9"/>
      <c r="QIS121" s="9"/>
      <c r="QIT121" s="9"/>
      <c r="QIU121" s="9"/>
      <c r="QIV121" s="9"/>
      <c r="QIW121" s="9"/>
      <c r="QIX121" s="9"/>
      <c r="QIY121" s="9"/>
      <c r="QIZ121" s="9"/>
      <c r="QJA121" s="9"/>
      <c r="QJB121" s="9"/>
      <c r="QJC121" s="9"/>
      <c r="QJD121" s="9"/>
      <c r="QJE121" s="9"/>
      <c r="QJF121" s="9"/>
      <c r="QJG121" s="9"/>
      <c r="QJH121" s="9"/>
      <c r="QJI121" s="9"/>
      <c r="QJJ121" s="9"/>
      <c r="QJK121" s="9"/>
      <c r="QJL121" s="9"/>
      <c r="QJM121" s="9"/>
      <c r="QJN121" s="9"/>
      <c r="QJO121" s="9"/>
      <c r="QJP121" s="9"/>
      <c r="QJQ121" s="9"/>
      <c r="QJR121" s="9"/>
      <c r="QJS121" s="9"/>
      <c r="QJT121" s="9"/>
      <c r="QJU121" s="9"/>
      <c r="QJV121" s="9"/>
      <c r="QJW121" s="9"/>
      <c r="QJX121" s="9"/>
      <c r="QJY121" s="9"/>
      <c r="QJZ121" s="9"/>
      <c r="QKA121" s="9"/>
      <c r="QKB121" s="9"/>
      <c r="QKC121" s="9"/>
      <c r="QKD121" s="9"/>
      <c r="QKE121" s="9"/>
      <c r="QKF121" s="9"/>
      <c r="QKG121" s="9"/>
      <c r="QKH121" s="9"/>
      <c r="QKI121" s="9"/>
      <c r="QKJ121" s="9"/>
      <c r="QKK121" s="9"/>
      <c r="QKL121" s="9"/>
      <c r="QKM121" s="9"/>
      <c r="QKN121" s="9"/>
      <c r="QKO121" s="9"/>
      <c r="QKP121" s="9"/>
      <c r="QKQ121" s="9"/>
      <c r="QKR121" s="9"/>
      <c r="QKS121" s="9"/>
      <c r="QKT121" s="9"/>
      <c r="QKU121" s="9"/>
      <c r="QKV121" s="9"/>
      <c r="QKW121" s="9"/>
      <c r="QKX121" s="9"/>
      <c r="QKY121" s="9"/>
      <c r="QKZ121" s="9"/>
      <c r="QLA121" s="9"/>
      <c r="QLB121" s="9"/>
      <c r="QLC121" s="9"/>
      <c r="QLD121" s="9"/>
      <c r="QLE121" s="9"/>
      <c r="QLF121" s="9"/>
      <c r="QLG121" s="9"/>
      <c r="QLH121" s="9"/>
      <c r="QLI121" s="9"/>
      <c r="QLJ121" s="9"/>
      <c r="QLK121" s="9"/>
      <c r="QLL121" s="9"/>
      <c r="QLM121" s="9"/>
      <c r="QLN121" s="9"/>
      <c r="QLO121" s="9"/>
      <c r="QLP121" s="9"/>
      <c r="QLQ121" s="9"/>
      <c r="QLR121" s="9"/>
      <c r="QLS121" s="9"/>
      <c r="QLT121" s="9"/>
      <c r="QLU121" s="9"/>
      <c r="QLV121" s="9"/>
      <c r="QLW121" s="9"/>
      <c r="QLX121" s="9"/>
      <c r="QLY121" s="9"/>
      <c r="QLZ121" s="9"/>
      <c r="QMA121" s="9"/>
      <c r="QMB121" s="9"/>
      <c r="QMC121" s="9"/>
      <c r="QMD121" s="9"/>
      <c r="QME121" s="9"/>
      <c r="QMF121" s="9"/>
      <c r="QMG121" s="9"/>
      <c r="QMH121" s="9"/>
      <c r="QMI121" s="9"/>
      <c r="QMJ121" s="9"/>
      <c r="QMK121" s="9"/>
      <c r="QML121" s="9"/>
      <c r="QMM121" s="9"/>
      <c r="QMN121" s="9"/>
      <c r="QMO121" s="9"/>
      <c r="QMP121" s="9"/>
      <c r="QMQ121" s="9"/>
      <c r="QMR121" s="9"/>
      <c r="QMS121" s="9"/>
      <c r="QMT121" s="9"/>
      <c r="QMU121" s="9"/>
      <c r="QMV121" s="9"/>
      <c r="QMW121" s="9"/>
      <c r="QMX121" s="9"/>
      <c r="QMY121" s="9"/>
      <c r="QMZ121" s="9"/>
      <c r="QNA121" s="9"/>
      <c r="QNB121" s="9"/>
      <c r="QNC121" s="9"/>
      <c r="QND121" s="9"/>
      <c r="QNE121" s="9"/>
      <c r="QNF121" s="9"/>
      <c r="QNG121" s="9"/>
      <c r="QNH121" s="9"/>
      <c r="QNI121" s="9"/>
      <c r="QNJ121" s="9"/>
      <c r="QNK121" s="9"/>
      <c r="QNL121" s="9"/>
      <c r="QNM121" s="9"/>
      <c r="QNN121" s="9"/>
      <c r="QNO121" s="9"/>
      <c r="QNP121" s="9"/>
      <c r="QNQ121" s="9"/>
      <c r="QNR121" s="9"/>
      <c r="QNS121" s="9"/>
      <c r="QNT121" s="9"/>
      <c r="QNU121" s="9"/>
      <c r="QNV121" s="9"/>
      <c r="QNW121" s="9"/>
      <c r="QNX121" s="9"/>
      <c r="QNY121" s="9"/>
      <c r="QNZ121" s="9"/>
      <c r="QOA121" s="9"/>
      <c r="QOB121" s="9"/>
      <c r="QOC121" s="9"/>
      <c r="QOD121" s="9"/>
      <c r="QOE121" s="9"/>
      <c r="QOF121" s="9"/>
      <c r="QOG121" s="9"/>
      <c r="QOH121" s="9"/>
      <c r="QOI121" s="9"/>
      <c r="QOJ121" s="9"/>
      <c r="QOK121" s="9"/>
      <c r="QOL121" s="9"/>
      <c r="QOM121" s="9"/>
      <c r="QON121" s="9"/>
      <c r="QOO121" s="9"/>
      <c r="QOP121" s="9"/>
      <c r="QOQ121" s="9"/>
      <c r="QOR121" s="9"/>
      <c r="QOS121" s="9"/>
      <c r="QOT121" s="9"/>
      <c r="QOU121" s="9"/>
      <c r="QOV121" s="9"/>
      <c r="QOW121" s="9"/>
      <c r="QOX121" s="9"/>
      <c r="QOY121" s="9"/>
      <c r="QOZ121" s="9"/>
      <c r="QPA121" s="9"/>
      <c r="QPB121" s="9"/>
      <c r="QPC121" s="9"/>
      <c r="QPD121" s="9"/>
      <c r="QPE121" s="9"/>
      <c r="QPF121" s="9"/>
      <c r="QPG121" s="9"/>
      <c r="QPH121" s="9"/>
      <c r="QPI121" s="9"/>
      <c r="QPJ121" s="9"/>
      <c r="QPK121" s="9"/>
      <c r="QPL121" s="9"/>
      <c r="QPM121" s="9"/>
      <c r="QPN121" s="9"/>
      <c r="QPO121" s="9"/>
      <c r="QPP121" s="9"/>
      <c r="QPQ121" s="9"/>
      <c r="QPR121" s="9"/>
      <c r="QPS121" s="9"/>
      <c r="QPT121" s="9"/>
      <c r="QPU121" s="9"/>
      <c r="QPV121" s="9"/>
      <c r="QPW121" s="9"/>
      <c r="QPX121" s="9"/>
      <c r="QPY121" s="9"/>
      <c r="QPZ121" s="9"/>
      <c r="QQA121" s="9"/>
      <c r="QQB121" s="9"/>
      <c r="QQC121" s="9"/>
      <c r="QQD121" s="9"/>
      <c r="QQE121" s="9"/>
      <c r="QQF121" s="9"/>
      <c r="QQG121" s="9"/>
      <c r="QQH121" s="9"/>
      <c r="QQI121" s="9"/>
      <c r="QQJ121" s="9"/>
      <c r="QQK121" s="9"/>
      <c r="QQL121" s="9"/>
      <c r="QQM121" s="9"/>
      <c r="QQN121" s="9"/>
      <c r="QQO121" s="9"/>
      <c r="QQP121" s="9"/>
      <c r="QQQ121" s="9"/>
      <c r="QQR121" s="9"/>
      <c r="QQS121" s="9"/>
      <c r="QQT121" s="9"/>
      <c r="QQU121" s="9"/>
      <c r="QQV121" s="9"/>
      <c r="QQW121" s="9"/>
      <c r="QQX121" s="9"/>
      <c r="QQY121" s="9"/>
      <c r="QQZ121" s="9"/>
      <c r="QRA121" s="9"/>
      <c r="QRB121" s="9"/>
      <c r="QRC121" s="9"/>
      <c r="QRD121" s="9"/>
      <c r="QRE121" s="9"/>
      <c r="QRF121" s="9"/>
      <c r="QRG121" s="9"/>
      <c r="QRH121" s="9"/>
      <c r="QRI121" s="9"/>
      <c r="QRJ121" s="9"/>
      <c r="QRK121" s="9"/>
      <c r="QRL121" s="9"/>
      <c r="QRM121" s="9"/>
      <c r="QRN121" s="9"/>
      <c r="QRO121" s="9"/>
      <c r="QRP121" s="9"/>
      <c r="QRQ121" s="9"/>
      <c r="QRR121" s="9"/>
      <c r="QRS121" s="9"/>
      <c r="QRT121" s="9"/>
      <c r="QRU121" s="9"/>
      <c r="QRV121" s="9"/>
      <c r="QRW121" s="9"/>
      <c r="QRX121" s="9"/>
      <c r="QRY121" s="9"/>
      <c r="QRZ121" s="9"/>
      <c r="QSA121" s="9"/>
      <c r="QSB121" s="9"/>
      <c r="QSC121" s="9"/>
      <c r="QSD121" s="9"/>
      <c r="QSE121" s="9"/>
      <c r="QSF121" s="9"/>
      <c r="QSG121" s="9"/>
      <c r="QSH121" s="9"/>
      <c r="QSI121" s="9"/>
      <c r="QSJ121" s="9"/>
      <c r="QSK121" s="9"/>
      <c r="QSL121" s="9"/>
      <c r="QSM121" s="9"/>
      <c r="QSN121" s="9"/>
      <c r="QSO121" s="9"/>
      <c r="QSP121" s="9"/>
      <c r="QSQ121" s="9"/>
      <c r="QSR121" s="9"/>
      <c r="QSS121" s="9"/>
      <c r="QST121" s="9"/>
      <c r="QSU121" s="9"/>
      <c r="QSV121" s="9"/>
      <c r="QSW121" s="9"/>
      <c r="QSX121" s="9"/>
      <c r="QSY121" s="9"/>
      <c r="QSZ121" s="9"/>
      <c r="QTA121" s="9"/>
      <c r="QTB121" s="9"/>
      <c r="QTC121" s="9"/>
      <c r="QTD121" s="9"/>
      <c r="QTE121" s="9"/>
      <c r="QTF121" s="9"/>
      <c r="QTG121" s="9"/>
      <c r="QTH121" s="9"/>
      <c r="QTI121" s="9"/>
      <c r="QTJ121" s="9"/>
      <c r="QTK121" s="9"/>
      <c r="QTL121" s="9"/>
      <c r="QTM121" s="9"/>
      <c r="QTN121" s="9"/>
      <c r="QTO121" s="9"/>
      <c r="QTP121" s="9"/>
      <c r="QTQ121" s="9"/>
      <c r="QTR121" s="9"/>
      <c r="QTS121" s="9"/>
      <c r="QTT121" s="9"/>
      <c r="QTU121" s="9"/>
      <c r="QTV121" s="9"/>
      <c r="QTW121" s="9"/>
      <c r="QTX121" s="9"/>
      <c r="QTY121" s="9"/>
      <c r="QTZ121" s="9"/>
      <c r="QUA121" s="9"/>
      <c r="QUB121" s="9"/>
      <c r="QUC121" s="9"/>
      <c r="QUD121" s="9"/>
      <c r="QUE121" s="9"/>
      <c r="QUF121" s="9"/>
      <c r="QUG121" s="9"/>
      <c r="QUH121" s="9"/>
      <c r="QUI121" s="9"/>
      <c r="QUJ121" s="9"/>
      <c r="QUK121" s="9"/>
      <c r="QUL121" s="9"/>
      <c r="QUM121" s="9"/>
      <c r="QUN121" s="9"/>
      <c r="QUO121" s="9"/>
      <c r="QUP121" s="9"/>
      <c r="QUQ121" s="9"/>
      <c r="QUR121" s="9"/>
      <c r="QUS121" s="9"/>
      <c r="QUT121" s="9"/>
      <c r="QUU121" s="9"/>
      <c r="QUV121" s="9"/>
      <c r="QUW121" s="9"/>
      <c r="QUX121" s="9"/>
      <c r="QUY121" s="9"/>
      <c r="QUZ121" s="9"/>
      <c r="QVA121" s="9"/>
      <c r="QVB121" s="9"/>
      <c r="QVC121" s="9"/>
      <c r="QVD121" s="9"/>
      <c r="QVE121" s="9"/>
      <c r="QVF121" s="9"/>
      <c r="QVG121" s="9"/>
      <c r="QVH121" s="9"/>
      <c r="QVI121" s="9"/>
      <c r="QVJ121" s="9"/>
      <c r="QVK121" s="9"/>
      <c r="QVL121" s="9"/>
      <c r="QVM121" s="9"/>
      <c r="QVN121" s="9"/>
      <c r="QVO121" s="9"/>
      <c r="QVP121" s="9"/>
      <c r="QVQ121" s="9"/>
      <c r="QVR121" s="9"/>
      <c r="QVS121" s="9"/>
      <c r="QVT121" s="9"/>
      <c r="QVU121" s="9"/>
      <c r="QVV121" s="9"/>
      <c r="QVW121" s="9"/>
      <c r="QVX121" s="9"/>
      <c r="QVY121" s="9"/>
      <c r="QVZ121" s="9"/>
      <c r="QWA121" s="9"/>
      <c r="QWB121" s="9"/>
      <c r="QWC121" s="9"/>
      <c r="QWD121" s="9"/>
      <c r="QWE121" s="9"/>
      <c r="QWF121" s="9"/>
      <c r="QWG121" s="9"/>
      <c r="QWH121" s="9"/>
      <c r="QWI121" s="9"/>
      <c r="QWJ121" s="9"/>
      <c r="QWK121" s="9"/>
      <c r="QWL121" s="9"/>
      <c r="QWM121" s="9"/>
      <c r="QWN121" s="9"/>
      <c r="QWO121" s="9"/>
      <c r="QWP121" s="9"/>
      <c r="QWQ121" s="9"/>
      <c r="QWR121" s="9"/>
      <c r="QWS121" s="9"/>
      <c r="QWT121" s="9"/>
      <c r="QWU121" s="9"/>
      <c r="QWV121" s="9"/>
      <c r="QWW121" s="9"/>
      <c r="QWX121" s="9"/>
      <c r="QWY121" s="9"/>
      <c r="QWZ121" s="9"/>
      <c r="QXA121" s="9"/>
      <c r="QXB121" s="9"/>
      <c r="QXC121" s="9"/>
      <c r="QXD121" s="9"/>
      <c r="QXE121" s="9"/>
      <c r="QXF121" s="9"/>
      <c r="QXG121" s="9"/>
      <c r="QXH121" s="9"/>
      <c r="QXI121" s="9"/>
      <c r="QXJ121" s="9"/>
      <c r="QXK121" s="9"/>
      <c r="QXL121" s="9"/>
      <c r="QXM121" s="9"/>
      <c r="QXN121" s="9"/>
      <c r="QXO121" s="9"/>
      <c r="QXP121" s="9"/>
      <c r="QXQ121" s="9"/>
      <c r="QXR121" s="9"/>
      <c r="QXS121" s="9"/>
      <c r="QXT121" s="9"/>
      <c r="QXU121" s="9"/>
      <c r="QXV121" s="9"/>
      <c r="QXW121" s="9"/>
      <c r="QXX121" s="9"/>
      <c r="QXY121" s="9"/>
      <c r="QXZ121" s="9"/>
      <c r="QYA121" s="9"/>
      <c r="QYB121" s="9"/>
      <c r="QYC121" s="9"/>
      <c r="QYD121" s="9"/>
      <c r="QYE121" s="9"/>
      <c r="QYF121" s="9"/>
      <c r="QYG121" s="9"/>
      <c r="QYH121" s="9"/>
      <c r="QYI121" s="9"/>
      <c r="QYJ121" s="9"/>
      <c r="QYK121" s="9"/>
      <c r="QYL121" s="9"/>
      <c r="QYM121" s="9"/>
      <c r="QYN121" s="9"/>
      <c r="QYO121" s="9"/>
      <c r="QYP121" s="9"/>
      <c r="QYQ121" s="9"/>
      <c r="QYR121" s="9"/>
      <c r="QYS121" s="9"/>
      <c r="QYT121" s="9"/>
      <c r="QYU121" s="9"/>
      <c r="QYV121" s="9"/>
      <c r="QYW121" s="9"/>
      <c r="QYX121" s="9"/>
      <c r="QYY121" s="9"/>
      <c r="QYZ121" s="9"/>
      <c r="QZA121" s="9"/>
      <c r="QZB121" s="9"/>
      <c r="QZC121" s="9"/>
      <c r="QZD121" s="9"/>
      <c r="QZE121" s="9"/>
      <c r="QZF121" s="9"/>
      <c r="QZG121" s="9"/>
      <c r="QZH121" s="9"/>
      <c r="QZI121" s="9"/>
      <c r="QZJ121" s="9"/>
      <c r="QZK121" s="9"/>
      <c r="QZL121" s="9"/>
      <c r="QZM121" s="9"/>
      <c r="QZN121" s="9"/>
      <c r="QZO121" s="9"/>
      <c r="QZP121" s="9"/>
      <c r="QZQ121" s="9"/>
      <c r="QZR121" s="9"/>
      <c r="QZS121" s="9"/>
      <c r="QZT121" s="9"/>
      <c r="QZU121" s="9"/>
      <c r="QZV121" s="9"/>
      <c r="QZW121" s="9"/>
      <c r="QZX121" s="9"/>
      <c r="QZY121" s="9"/>
      <c r="QZZ121" s="9"/>
      <c r="RAA121" s="9"/>
      <c r="RAB121" s="9"/>
      <c r="RAC121" s="9"/>
      <c r="RAD121" s="9"/>
      <c r="RAE121" s="9"/>
      <c r="RAF121" s="9"/>
      <c r="RAG121" s="9"/>
      <c r="RAH121" s="9"/>
      <c r="RAI121" s="9"/>
      <c r="RAJ121" s="9"/>
      <c r="RAK121" s="9"/>
      <c r="RAL121" s="9"/>
      <c r="RAM121" s="9"/>
      <c r="RAN121" s="9"/>
      <c r="RAO121" s="9"/>
      <c r="RAP121" s="9"/>
      <c r="RAQ121" s="9"/>
      <c r="RAR121" s="9"/>
      <c r="RAS121" s="9"/>
      <c r="RAT121" s="9"/>
      <c r="RAU121" s="9"/>
      <c r="RAV121" s="9"/>
      <c r="RAW121" s="9"/>
      <c r="RAX121" s="9"/>
      <c r="RAY121" s="9"/>
      <c r="RAZ121" s="9"/>
      <c r="RBA121" s="9"/>
      <c r="RBB121" s="9"/>
      <c r="RBC121" s="9"/>
      <c r="RBD121" s="9"/>
      <c r="RBE121" s="9"/>
      <c r="RBF121" s="9"/>
      <c r="RBG121" s="9"/>
      <c r="RBH121" s="9"/>
      <c r="RBI121" s="9"/>
      <c r="RBJ121" s="9"/>
      <c r="RBK121" s="9"/>
      <c r="RBL121" s="9"/>
      <c r="RBM121" s="9"/>
      <c r="RBN121" s="9"/>
      <c r="RBO121" s="9"/>
      <c r="RBP121" s="9"/>
      <c r="RBQ121" s="9"/>
      <c r="RBR121" s="9"/>
      <c r="RBS121" s="9"/>
      <c r="RBT121" s="9"/>
      <c r="RBU121" s="9"/>
      <c r="RBV121" s="9"/>
      <c r="RBW121" s="9"/>
      <c r="RBX121" s="9"/>
      <c r="RBY121" s="9"/>
      <c r="RBZ121" s="9"/>
      <c r="RCA121" s="9"/>
      <c r="RCB121" s="9"/>
      <c r="RCC121" s="9"/>
      <c r="RCD121" s="9"/>
      <c r="RCE121" s="9"/>
      <c r="RCF121" s="9"/>
      <c r="RCG121" s="9"/>
      <c r="RCH121" s="9"/>
      <c r="RCI121" s="9"/>
      <c r="RCJ121" s="9"/>
      <c r="RCK121" s="9"/>
      <c r="RCL121" s="9"/>
      <c r="RCM121" s="9"/>
      <c r="RCN121" s="9"/>
      <c r="RCO121" s="9"/>
      <c r="RCP121" s="9"/>
      <c r="RCQ121" s="9"/>
      <c r="RCR121" s="9"/>
      <c r="RCS121" s="9"/>
      <c r="RCT121" s="9"/>
      <c r="RCU121" s="9"/>
      <c r="RCV121" s="9"/>
      <c r="RCW121" s="9"/>
      <c r="RCX121" s="9"/>
      <c r="RCY121" s="9"/>
      <c r="RCZ121" s="9"/>
      <c r="RDA121" s="9"/>
      <c r="RDB121" s="9"/>
      <c r="RDC121" s="9"/>
      <c r="RDD121" s="9"/>
      <c r="RDE121" s="9"/>
      <c r="RDF121" s="9"/>
      <c r="RDG121" s="9"/>
      <c r="RDH121" s="9"/>
      <c r="RDI121" s="9"/>
      <c r="RDJ121" s="9"/>
      <c r="RDK121" s="9"/>
      <c r="RDL121" s="9"/>
      <c r="RDM121" s="9"/>
      <c r="RDN121" s="9"/>
      <c r="RDO121" s="9"/>
      <c r="RDP121" s="9"/>
      <c r="RDQ121" s="9"/>
      <c r="RDR121" s="9"/>
      <c r="RDS121" s="9"/>
      <c r="RDT121" s="9"/>
      <c r="RDU121" s="9"/>
      <c r="RDV121" s="9"/>
      <c r="RDW121" s="9"/>
      <c r="RDX121" s="9"/>
      <c r="RDY121" s="9"/>
      <c r="RDZ121" s="9"/>
      <c r="REA121" s="9"/>
      <c r="REB121" s="9"/>
      <c r="REC121" s="9"/>
      <c r="RED121" s="9"/>
      <c r="REE121" s="9"/>
      <c r="REF121" s="9"/>
      <c r="REG121" s="9"/>
      <c r="REH121" s="9"/>
      <c r="REI121" s="9"/>
      <c r="REJ121" s="9"/>
      <c r="REK121" s="9"/>
      <c r="REL121" s="9"/>
      <c r="REM121" s="9"/>
      <c r="REN121" s="9"/>
      <c r="REO121" s="9"/>
      <c r="REP121" s="9"/>
      <c r="REQ121" s="9"/>
      <c r="RER121" s="9"/>
      <c r="RES121" s="9"/>
      <c r="RET121" s="9"/>
      <c r="REU121" s="9"/>
      <c r="REV121" s="9"/>
      <c r="REW121" s="9"/>
      <c r="REX121" s="9"/>
      <c r="REY121" s="9"/>
      <c r="REZ121" s="9"/>
      <c r="RFA121" s="9"/>
      <c r="RFB121" s="9"/>
      <c r="RFC121" s="9"/>
      <c r="RFD121" s="9"/>
      <c r="RFE121" s="9"/>
      <c r="RFF121" s="9"/>
      <c r="RFG121" s="9"/>
      <c r="RFH121" s="9"/>
      <c r="RFI121" s="9"/>
      <c r="RFJ121" s="9"/>
      <c r="RFK121" s="9"/>
      <c r="RFL121" s="9"/>
      <c r="RFM121" s="9"/>
      <c r="RFN121" s="9"/>
      <c r="RFO121" s="9"/>
      <c r="RFP121" s="9"/>
      <c r="RFQ121" s="9"/>
      <c r="RFR121" s="9"/>
      <c r="RFS121" s="9"/>
      <c r="RFT121" s="9"/>
      <c r="RFU121" s="9"/>
      <c r="RFV121" s="9"/>
      <c r="RFW121" s="9"/>
      <c r="RFX121" s="9"/>
      <c r="RFY121" s="9"/>
      <c r="RFZ121" s="9"/>
      <c r="RGA121" s="9"/>
      <c r="RGB121" s="9"/>
      <c r="RGC121" s="9"/>
      <c r="RGD121" s="9"/>
      <c r="RGE121" s="9"/>
      <c r="RGF121" s="9"/>
      <c r="RGG121" s="9"/>
      <c r="RGH121" s="9"/>
      <c r="RGI121" s="9"/>
      <c r="RGJ121" s="9"/>
      <c r="RGK121" s="9"/>
      <c r="RGL121" s="9"/>
      <c r="RGM121" s="9"/>
      <c r="RGN121" s="9"/>
      <c r="RGO121" s="9"/>
      <c r="RGP121" s="9"/>
      <c r="RGQ121" s="9"/>
      <c r="RGR121" s="9"/>
      <c r="RGS121" s="9"/>
      <c r="RGT121" s="9"/>
      <c r="RGU121" s="9"/>
      <c r="RGV121" s="9"/>
      <c r="RGW121" s="9"/>
      <c r="RGX121" s="9"/>
      <c r="RGY121" s="9"/>
      <c r="RGZ121" s="9"/>
      <c r="RHA121" s="9"/>
      <c r="RHB121" s="9"/>
      <c r="RHC121" s="9"/>
      <c r="RHD121" s="9"/>
      <c r="RHE121" s="9"/>
      <c r="RHF121" s="9"/>
      <c r="RHG121" s="9"/>
      <c r="RHH121" s="9"/>
      <c r="RHI121" s="9"/>
      <c r="RHJ121" s="9"/>
      <c r="RHK121" s="9"/>
      <c r="RHL121" s="9"/>
      <c r="RHM121" s="9"/>
      <c r="RHN121" s="9"/>
      <c r="RHO121" s="9"/>
      <c r="RHP121" s="9"/>
      <c r="RHQ121" s="9"/>
      <c r="RHR121" s="9"/>
      <c r="RHS121" s="9"/>
      <c r="RHT121" s="9"/>
      <c r="RHU121" s="9"/>
      <c r="RHV121" s="9"/>
      <c r="RHW121" s="9"/>
      <c r="RHX121" s="9"/>
      <c r="RHY121" s="9"/>
      <c r="RHZ121" s="9"/>
      <c r="RIA121" s="9"/>
      <c r="RIB121" s="9"/>
      <c r="RIC121" s="9"/>
      <c r="RID121" s="9"/>
      <c r="RIE121" s="9"/>
      <c r="RIF121" s="9"/>
      <c r="RIG121" s="9"/>
      <c r="RIH121" s="9"/>
      <c r="RII121" s="9"/>
      <c r="RIJ121" s="9"/>
      <c r="RIK121" s="9"/>
      <c r="RIL121" s="9"/>
      <c r="RIM121" s="9"/>
      <c r="RIN121" s="9"/>
      <c r="RIO121" s="9"/>
      <c r="RIP121" s="9"/>
      <c r="RIQ121" s="9"/>
      <c r="RIR121" s="9"/>
      <c r="RIS121" s="9"/>
      <c r="RIT121" s="9"/>
      <c r="RIU121" s="9"/>
      <c r="RIV121" s="9"/>
      <c r="RIW121" s="9"/>
      <c r="RIX121" s="9"/>
      <c r="RIY121" s="9"/>
      <c r="RIZ121" s="9"/>
      <c r="RJA121" s="9"/>
      <c r="RJB121" s="9"/>
      <c r="RJC121" s="9"/>
      <c r="RJD121" s="9"/>
      <c r="RJE121" s="9"/>
      <c r="RJF121" s="9"/>
      <c r="RJG121" s="9"/>
      <c r="RJH121" s="9"/>
      <c r="RJI121" s="9"/>
      <c r="RJJ121" s="9"/>
      <c r="RJK121" s="9"/>
      <c r="RJL121" s="9"/>
      <c r="RJM121" s="9"/>
      <c r="RJN121" s="9"/>
      <c r="RJO121" s="9"/>
      <c r="RJP121" s="9"/>
      <c r="RJQ121" s="9"/>
      <c r="RJR121" s="9"/>
      <c r="RJS121" s="9"/>
      <c r="RJT121" s="9"/>
      <c r="RJU121" s="9"/>
      <c r="RJV121" s="9"/>
      <c r="RJW121" s="9"/>
      <c r="RJX121" s="9"/>
      <c r="RJY121" s="9"/>
      <c r="RJZ121" s="9"/>
      <c r="RKA121" s="9"/>
      <c r="RKB121" s="9"/>
      <c r="RKC121" s="9"/>
      <c r="RKD121" s="9"/>
      <c r="RKE121" s="9"/>
      <c r="RKF121" s="9"/>
      <c r="RKG121" s="9"/>
      <c r="RKH121" s="9"/>
      <c r="RKI121" s="9"/>
      <c r="RKJ121" s="9"/>
      <c r="RKK121" s="9"/>
      <c r="RKL121" s="9"/>
      <c r="RKM121" s="9"/>
      <c r="RKN121" s="9"/>
      <c r="RKO121" s="9"/>
      <c r="RKP121" s="9"/>
      <c r="RKQ121" s="9"/>
      <c r="RKR121" s="9"/>
      <c r="RKS121" s="9"/>
      <c r="RKT121" s="9"/>
      <c r="RKU121" s="9"/>
      <c r="RKV121" s="9"/>
      <c r="RKW121" s="9"/>
      <c r="RKX121" s="9"/>
      <c r="RKY121" s="9"/>
      <c r="RKZ121" s="9"/>
      <c r="RLA121" s="9"/>
      <c r="RLB121" s="9"/>
      <c r="RLC121" s="9"/>
      <c r="RLD121" s="9"/>
      <c r="RLE121" s="9"/>
      <c r="RLF121" s="9"/>
      <c r="RLG121" s="9"/>
      <c r="RLH121" s="9"/>
      <c r="RLI121" s="9"/>
      <c r="RLJ121" s="9"/>
      <c r="RLK121" s="9"/>
      <c r="RLL121" s="9"/>
      <c r="RLM121" s="9"/>
      <c r="RLN121" s="9"/>
      <c r="RLO121" s="9"/>
      <c r="RLP121" s="9"/>
      <c r="RLQ121" s="9"/>
      <c r="RLR121" s="9"/>
      <c r="RLS121" s="9"/>
      <c r="RLT121" s="9"/>
      <c r="RLU121" s="9"/>
      <c r="RLV121" s="9"/>
      <c r="RLW121" s="9"/>
      <c r="RLX121" s="9"/>
      <c r="RLY121" s="9"/>
      <c r="RLZ121" s="9"/>
      <c r="RMA121" s="9"/>
      <c r="RMB121" s="9"/>
      <c r="RMC121" s="9"/>
      <c r="RMD121" s="9"/>
      <c r="RME121" s="9"/>
      <c r="RMF121" s="9"/>
      <c r="RMG121" s="9"/>
      <c r="RMH121" s="9"/>
      <c r="RMI121" s="9"/>
      <c r="RMJ121" s="9"/>
      <c r="RMK121" s="9"/>
      <c r="RML121" s="9"/>
      <c r="RMM121" s="9"/>
      <c r="RMN121" s="9"/>
      <c r="RMO121" s="9"/>
      <c r="RMP121" s="9"/>
      <c r="RMQ121" s="9"/>
      <c r="RMR121" s="9"/>
      <c r="RMS121" s="9"/>
      <c r="RMT121" s="9"/>
      <c r="RMU121" s="9"/>
      <c r="RMV121" s="9"/>
      <c r="RMW121" s="9"/>
      <c r="RMX121" s="9"/>
      <c r="RMY121" s="9"/>
      <c r="RMZ121" s="9"/>
      <c r="RNA121" s="9"/>
      <c r="RNB121" s="9"/>
      <c r="RNC121" s="9"/>
      <c r="RND121" s="9"/>
      <c r="RNE121" s="9"/>
      <c r="RNF121" s="9"/>
      <c r="RNG121" s="9"/>
      <c r="RNH121" s="9"/>
      <c r="RNI121" s="9"/>
      <c r="RNJ121" s="9"/>
      <c r="RNK121" s="9"/>
      <c r="RNL121" s="9"/>
      <c r="RNM121" s="9"/>
      <c r="RNN121" s="9"/>
      <c r="RNO121" s="9"/>
      <c r="RNP121" s="9"/>
      <c r="RNQ121" s="9"/>
      <c r="RNR121" s="9"/>
      <c r="RNS121" s="9"/>
      <c r="RNT121" s="9"/>
      <c r="RNU121" s="9"/>
      <c r="RNV121" s="9"/>
      <c r="RNW121" s="9"/>
      <c r="RNX121" s="9"/>
      <c r="RNY121" s="9"/>
      <c r="RNZ121" s="9"/>
      <c r="ROA121" s="9"/>
      <c r="ROB121" s="9"/>
      <c r="ROC121" s="9"/>
      <c r="ROD121" s="9"/>
      <c r="ROE121" s="9"/>
      <c r="ROF121" s="9"/>
      <c r="ROG121" s="9"/>
      <c r="ROH121" s="9"/>
      <c r="ROI121" s="9"/>
      <c r="ROJ121" s="9"/>
      <c r="ROK121" s="9"/>
      <c r="ROL121" s="9"/>
      <c r="ROM121" s="9"/>
      <c r="RON121" s="9"/>
      <c r="ROO121" s="9"/>
      <c r="ROP121" s="9"/>
      <c r="ROQ121" s="9"/>
      <c r="ROR121" s="9"/>
      <c r="ROS121" s="9"/>
      <c r="ROT121" s="9"/>
      <c r="ROU121" s="9"/>
      <c r="ROV121" s="9"/>
      <c r="ROW121" s="9"/>
      <c r="ROX121" s="9"/>
      <c r="ROY121" s="9"/>
      <c r="ROZ121" s="9"/>
      <c r="RPA121" s="9"/>
      <c r="RPB121" s="9"/>
      <c r="RPC121" s="9"/>
      <c r="RPD121" s="9"/>
      <c r="RPE121" s="9"/>
      <c r="RPF121" s="9"/>
      <c r="RPG121" s="9"/>
      <c r="RPH121" s="9"/>
      <c r="RPI121" s="9"/>
      <c r="RPJ121" s="9"/>
      <c r="RPK121" s="9"/>
      <c r="RPL121" s="9"/>
      <c r="RPM121" s="9"/>
      <c r="RPN121" s="9"/>
      <c r="RPO121" s="9"/>
      <c r="RPP121" s="9"/>
      <c r="RPQ121" s="9"/>
      <c r="RPR121" s="9"/>
      <c r="RPS121" s="9"/>
      <c r="RPT121" s="9"/>
      <c r="RPU121" s="9"/>
      <c r="RPV121" s="9"/>
      <c r="RPW121" s="9"/>
      <c r="RPX121" s="9"/>
      <c r="RPY121" s="9"/>
      <c r="RPZ121" s="9"/>
      <c r="RQA121" s="9"/>
      <c r="RQB121" s="9"/>
      <c r="RQC121" s="9"/>
      <c r="RQD121" s="9"/>
      <c r="RQE121" s="9"/>
      <c r="RQF121" s="9"/>
      <c r="RQG121" s="9"/>
      <c r="RQH121" s="9"/>
      <c r="RQI121" s="9"/>
      <c r="RQJ121" s="9"/>
      <c r="RQK121" s="9"/>
      <c r="RQL121" s="9"/>
      <c r="RQM121" s="9"/>
      <c r="RQN121" s="9"/>
      <c r="RQO121" s="9"/>
      <c r="RQP121" s="9"/>
      <c r="RQQ121" s="9"/>
      <c r="RQR121" s="9"/>
      <c r="RQS121" s="9"/>
      <c r="RQT121" s="9"/>
      <c r="RQU121" s="9"/>
      <c r="RQV121" s="9"/>
      <c r="RQW121" s="9"/>
      <c r="RQX121" s="9"/>
      <c r="RQY121" s="9"/>
      <c r="RQZ121" s="9"/>
      <c r="RRA121" s="9"/>
      <c r="RRB121" s="9"/>
      <c r="RRC121" s="9"/>
      <c r="RRD121" s="9"/>
      <c r="RRE121" s="9"/>
      <c r="RRF121" s="9"/>
      <c r="RRG121" s="9"/>
      <c r="RRH121" s="9"/>
      <c r="RRI121" s="9"/>
      <c r="RRJ121" s="9"/>
      <c r="RRK121" s="9"/>
      <c r="RRL121" s="9"/>
      <c r="RRM121" s="9"/>
      <c r="RRN121" s="9"/>
      <c r="RRO121" s="9"/>
      <c r="RRP121" s="9"/>
      <c r="RRQ121" s="9"/>
      <c r="RRR121" s="9"/>
      <c r="RRS121" s="9"/>
      <c r="RRT121" s="9"/>
      <c r="RRU121" s="9"/>
      <c r="RRV121" s="9"/>
      <c r="RRW121" s="9"/>
      <c r="RRX121" s="9"/>
      <c r="RRY121" s="9"/>
      <c r="RRZ121" s="9"/>
      <c r="RSA121" s="9"/>
      <c r="RSB121" s="9"/>
      <c r="RSC121" s="9"/>
      <c r="RSD121" s="9"/>
      <c r="RSE121" s="9"/>
      <c r="RSF121" s="9"/>
      <c r="RSG121" s="9"/>
      <c r="RSH121" s="9"/>
      <c r="RSI121" s="9"/>
      <c r="RSJ121" s="9"/>
      <c r="RSK121" s="9"/>
      <c r="RSL121" s="9"/>
      <c r="RSM121" s="9"/>
      <c r="RSN121" s="9"/>
      <c r="RSO121" s="9"/>
      <c r="RSP121" s="9"/>
      <c r="RSQ121" s="9"/>
      <c r="RSR121" s="9"/>
      <c r="RSS121" s="9"/>
      <c r="RST121" s="9"/>
      <c r="RSU121" s="9"/>
      <c r="RSV121" s="9"/>
      <c r="RSW121" s="9"/>
      <c r="RSX121" s="9"/>
      <c r="RSY121" s="9"/>
      <c r="RSZ121" s="9"/>
      <c r="RTA121" s="9"/>
      <c r="RTB121" s="9"/>
      <c r="RTC121" s="9"/>
      <c r="RTD121" s="9"/>
      <c r="RTE121" s="9"/>
      <c r="RTF121" s="9"/>
      <c r="RTG121" s="9"/>
      <c r="RTH121" s="9"/>
      <c r="RTI121" s="9"/>
      <c r="RTJ121" s="9"/>
      <c r="RTK121" s="9"/>
      <c r="RTL121" s="9"/>
      <c r="RTM121" s="9"/>
      <c r="RTN121" s="9"/>
      <c r="RTO121" s="9"/>
      <c r="RTP121" s="9"/>
      <c r="RTQ121" s="9"/>
      <c r="RTR121" s="9"/>
      <c r="RTS121" s="9"/>
      <c r="RTT121" s="9"/>
      <c r="RTU121" s="9"/>
      <c r="RTV121" s="9"/>
      <c r="RTW121" s="9"/>
      <c r="RTX121" s="9"/>
      <c r="RTY121" s="9"/>
      <c r="RTZ121" s="9"/>
      <c r="RUA121" s="9"/>
      <c r="RUB121" s="9"/>
      <c r="RUC121" s="9"/>
      <c r="RUD121" s="9"/>
      <c r="RUE121" s="9"/>
      <c r="RUF121" s="9"/>
      <c r="RUG121" s="9"/>
      <c r="RUH121" s="9"/>
      <c r="RUI121" s="9"/>
      <c r="RUJ121" s="9"/>
      <c r="RUK121" s="9"/>
      <c r="RUL121" s="9"/>
      <c r="RUM121" s="9"/>
      <c r="RUN121" s="9"/>
      <c r="RUO121" s="9"/>
      <c r="RUP121" s="9"/>
      <c r="RUQ121" s="9"/>
      <c r="RUR121" s="9"/>
      <c r="RUS121" s="9"/>
      <c r="RUT121" s="9"/>
      <c r="RUU121" s="9"/>
      <c r="RUV121" s="9"/>
      <c r="RUW121" s="9"/>
      <c r="RUX121" s="9"/>
      <c r="RUY121" s="9"/>
      <c r="RUZ121" s="9"/>
      <c r="RVA121" s="9"/>
      <c r="RVB121" s="9"/>
      <c r="RVC121" s="9"/>
      <c r="RVD121" s="9"/>
      <c r="RVE121" s="9"/>
      <c r="RVF121" s="9"/>
      <c r="RVG121" s="9"/>
      <c r="RVH121" s="9"/>
      <c r="RVI121" s="9"/>
      <c r="RVJ121" s="9"/>
      <c r="RVK121" s="9"/>
      <c r="RVL121" s="9"/>
      <c r="RVM121" s="9"/>
      <c r="RVN121" s="9"/>
      <c r="RVO121" s="9"/>
      <c r="RVP121" s="9"/>
      <c r="RVQ121" s="9"/>
      <c r="RVR121" s="9"/>
      <c r="RVS121" s="9"/>
      <c r="RVT121" s="9"/>
      <c r="RVU121" s="9"/>
      <c r="RVV121" s="9"/>
      <c r="RVW121" s="9"/>
      <c r="RVX121" s="9"/>
      <c r="RVY121" s="9"/>
      <c r="RVZ121" s="9"/>
      <c r="RWA121" s="9"/>
      <c r="RWB121" s="9"/>
      <c r="RWC121" s="9"/>
      <c r="RWD121" s="9"/>
      <c r="RWE121" s="9"/>
      <c r="RWF121" s="9"/>
      <c r="RWG121" s="9"/>
      <c r="RWH121" s="9"/>
      <c r="RWI121" s="9"/>
      <c r="RWJ121" s="9"/>
      <c r="RWK121" s="9"/>
      <c r="RWL121" s="9"/>
      <c r="RWM121" s="9"/>
      <c r="RWN121" s="9"/>
      <c r="RWO121" s="9"/>
      <c r="RWP121" s="9"/>
      <c r="RWQ121" s="9"/>
      <c r="RWR121" s="9"/>
      <c r="RWS121" s="9"/>
      <c r="RWT121" s="9"/>
      <c r="RWU121" s="9"/>
      <c r="RWV121" s="9"/>
      <c r="RWW121" s="9"/>
      <c r="RWX121" s="9"/>
      <c r="RWY121" s="9"/>
      <c r="RWZ121" s="9"/>
      <c r="RXA121" s="9"/>
      <c r="RXB121" s="9"/>
      <c r="RXC121" s="9"/>
      <c r="RXD121" s="9"/>
      <c r="RXE121" s="9"/>
      <c r="RXF121" s="9"/>
      <c r="RXG121" s="9"/>
      <c r="RXH121" s="9"/>
      <c r="RXI121" s="9"/>
      <c r="RXJ121" s="9"/>
      <c r="RXK121" s="9"/>
      <c r="RXL121" s="9"/>
      <c r="RXM121" s="9"/>
      <c r="RXN121" s="9"/>
      <c r="RXO121" s="9"/>
      <c r="RXP121" s="9"/>
      <c r="RXQ121" s="9"/>
      <c r="RXR121" s="9"/>
      <c r="RXS121" s="9"/>
      <c r="RXT121" s="9"/>
      <c r="RXU121" s="9"/>
      <c r="RXV121" s="9"/>
      <c r="RXW121" s="9"/>
      <c r="RXX121" s="9"/>
      <c r="RXY121" s="9"/>
      <c r="RXZ121" s="9"/>
      <c r="RYA121" s="9"/>
      <c r="RYB121" s="9"/>
      <c r="RYC121" s="9"/>
      <c r="RYD121" s="9"/>
      <c r="RYE121" s="9"/>
      <c r="RYF121" s="9"/>
      <c r="RYG121" s="9"/>
      <c r="RYH121" s="9"/>
      <c r="RYI121" s="9"/>
      <c r="RYJ121" s="9"/>
      <c r="RYK121" s="9"/>
      <c r="RYL121" s="9"/>
      <c r="RYM121" s="9"/>
      <c r="RYN121" s="9"/>
      <c r="RYO121" s="9"/>
      <c r="RYP121" s="9"/>
      <c r="RYQ121" s="9"/>
      <c r="RYR121" s="9"/>
      <c r="RYS121" s="9"/>
      <c r="RYT121" s="9"/>
      <c r="RYU121" s="9"/>
      <c r="RYV121" s="9"/>
      <c r="RYW121" s="9"/>
      <c r="RYX121" s="9"/>
      <c r="RYY121" s="9"/>
      <c r="RYZ121" s="9"/>
      <c r="RZA121" s="9"/>
      <c r="RZB121" s="9"/>
      <c r="RZC121" s="9"/>
      <c r="RZD121" s="9"/>
      <c r="RZE121" s="9"/>
      <c r="RZF121" s="9"/>
      <c r="RZG121" s="9"/>
      <c r="RZH121" s="9"/>
      <c r="RZI121" s="9"/>
      <c r="RZJ121" s="9"/>
      <c r="RZK121" s="9"/>
      <c r="RZL121" s="9"/>
      <c r="RZM121" s="9"/>
      <c r="RZN121" s="9"/>
      <c r="RZO121" s="9"/>
      <c r="RZP121" s="9"/>
      <c r="RZQ121" s="9"/>
      <c r="RZR121" s="9"/>
      <c r="RZS121" s="9"/>
      <c r="RZT121" s="9"/>
      <c r="RZU121" s="9"/>
      <c r="RZV121" s="9"/>
      <c r="RZW121" s="9"/>
      <c r="RZX121" s="9"/>
      <c r="RZY121" s="9"/>
      <c r="RZZ121" s="9"/>
      <c r="SAA121" s="9"/>
      <c r="SAB121" s="9"/>
      <c r="SAC121" s="9"/>
      <c r="SAD121" s="9"/>
      <c r="SAE121" s="9"/>
      <c r="SAF121" s="9"/>
      <c r="SAG121" s="9"/>
      <c r="SAH121" s="9"/>
      <c r="SAI121" s="9"/>
      <c r="SAJ121" s="9"/>
      <c r="SAK121" s="9"/>
      <c r="SAL121" s="9"/>
      <c r="SAM121" s="9"/>
      <c r="SAN121" s="9"/>
      <c r="SAO121" s="9"/>
      <c r="SAP121" s="9"/>
      <c r="SAQ121" s="9"/>
      <c r="SAR121" s="9"/>
      <c r="SAS121" s="9"/>
      <c r="SAT121" s="9"/>
      <c r="SAU121" s="9"/>
      <c r="SAV121" s="9"/>
      <c r="SAW121" s="9"/>
      <c r="SAX121" s="9"/>
      <c r="SAY121" s="9"/>
      <c r="SAZ121" s="9"/>
      <c r="SBA121" s="9"/>
      <c r="SBB121" s="9"/>
      <c r="SBC121" s="9"/>
      <c r="SBD121" s="9"/>
      <c r="SBE121" s="9"/>
      <c r="SBF121" s="9"/>
      <c r="SBG121" s="9"/>
      <c r="SBH121" s="9"/>
      <c r="SBI121" s="9"/>
      <c r="SBJ121" s="9"/>
      <c r="SBK121" s="9"/>
      <c r="SBL121" s="9"/>
      <c r="SBM121" s="9"/>
      <c r="SBN121" s="9"/>
      <c r="SBO121" s="9"/>
      <c r="SBP121" s="9"/>
      <c r="SBQ121" s="9"/>
      <c r="SBR121" s="9"/>
      <c r="SBS121" s="9"/>
      <c r="SBT121" s="9"/>
      <c r="SBU121" s="9"/>
      <c r="SBV121" s="9"/>
      <c r="SBW121" s="9"/>
      <c r="SBX121" s="9"/>
      <c r="SBY121" s="9"/>
      <c r="SBZ121" s="9"/>
      <c r="SCA121" s="9"/>
      <c r="SCB121" s="9"/>
      <c r="SCC121" s="9"/>
      <c r="SCD121" s="9"/>
      <c r="SCE121" s="9"/>
      <c r="SCF121" s="9"/>
      <c r="SCG121" s="9"/>
      <c r="SCH121" s="9"/>
      <c r="SCI121" s="9"/>
      <c r="SCJ121" s="9"/>
      <c r="SCK121" s="9"/>
      <c r="SCL121" s="9"/>
      <c r="SCM121" s="9"/>
      <c r="SCN121" s="9"/>
      <c r="SCO121" s="9"/>
      <c r="SCP121" s="9"/>
      <c r="SCQ121" s="9"/>
      <c r="SCR121" s="9"/>
      <c r="SCS121" s="9"/>
      <c r="SCT121" s="9"/>
      <c r="SCU121" s="9"/>
      <c r="SCV121" s="9"/>
      <c r="SCW121" s="9"/>
      <c r="SCX121" s="9"/>
      <c r="SCY121" s="9"/>
      <c r="SCZ121" s="9"/>
      <c r="SDA121" s="9"/>
      <c r="SDB121" s="9"/>
      <c r="SDC121" s="9"/>
      <c r="SDD121" s="9"/>
      <c r="SDE121" s="9"/>
      <c r="SDF121" s="9"/>
      <c r="SDG121" s="9"/>
      <c r="SDH121" s="9"/>
      <c r="SDI121" s="9"/>
      <c r="SDJ121" s="9"/>
      <c r="SDK121" s="9"/>
      <c r="SDL121" s="9"/>
      <c r="SDM121" s="9"/>
      <c r="SDN121" s="9"/>
      <c r="SDO121" s="9"/>
      <c r="SDP121" s="9"/>
      <c r="SDQ121" s="9"/>
      <c r="SDR121" s="9"/>
      <c r="SDS121" s="9"/>
      <c r="SDT121" s="9"/>
      <c r="SDU121" s="9"/>
      <c r="SDV121" s="9"/>
      <c r="SDW121" s="9"/>
      <c r="SDX121" s="9"/>
      <c r="SDY121" s="9"/>
      <c r="SDZ121" s="9"/>
      <c r="SEA121" s="9"/>
      <c r="SEB121" s="9"/>
      <c r="SEC121" s="9"/>
      <c r="SED121" s="9"/>
      <c r="SEE121" s="9"/>
      <c r="SEF121" s="9"/>
      <c r="SEG121" s="9"/>
      <c r="SEH121" s="9"/>
      <c r="SEI121" s="9"/>
      <c r="SEJ121" s="9"/>
      <c r="SEK121" s="9"/>
      <c r="SEL121" s="9"/>
      <c r="SEM121" s="9"/>
      <c r="SEN121" s="9"/>
      <c r="SEO121" s="9"/>
      <c r="SEP121" s="9"/>
      <c r="SEQ121" s="9"/>
      <c r="SER121" s="9"/>
      <c r="SES121" s="9"/>
      <c r="SET121" s="9"/>
      <c r="SEU121" s="9"/>
      <c r="SEV121" s="9"/>
      <c r="SEW121" s="9"/>
      <c r="SEX121" s="9"/>
      <c r="SEY121" s="9"/>
      <c r="SEZ121" s="9"/>
      <c r="SFA121" s="9"/>
      <c r="SFB121" s="9"/>
      <c r="SFC121" s="9"/>
      <c r="SFD121" s="9"/>
      <c r="SFE121" s="9"/>
      <c r="SFF121" s="9"/>
      <c r="SFG121" s="9"/>
      <c r="SFH121" s="9"/>
      <c r="SFI121" s="9"/>
      <c r="SFJ121" s="9"/>
      <c r="SFK121" s="9"/>
      <c r="SFL121" s="9"/>
      <c r="SFM121" s="9"/>
      <c r="SFN121" s="9"/>
      <c r="SFO121" s="9"/>
      <c r="SFP121" s="9"/>
      <c r="SFQ121" s="9"/>
      <c r="SFR121" s="9"/>
      <c r="SFS121" s="9"/>
      <c r="SFT121" s="9"/>
      <c r="SFU121" s="9"/>
      <c r="SFV121" s="9"/>
      <c r="SFW121" s="9"/>
      <c r="SFX121" s="9"/>
      <c r="SFY121" s="9"/>
      <c r="SFZ121" s="9"/>
      <c r="SGA121" s="9"/>
      <c r="SGB121" s="9"/>
      <c r="SGC121" s="9"/>
      <c r="SGD121" s="9"/>
      <c r="SGE121" s="9"/>
      <c r="SGF121" s="9"/>
      <c r="SGG121" s="9"/>
      <c r="SGH121" s="9"/>
      <c r="SGI121" s="9"/>
      <c r="SGJ121" s="9"/>
      <c r="SGK121" s="9"/>
      <c r="SGL121" s="9"/>
      <c r="SGM121" s="9"/>
      <c r="SGN121" s="9"/>
      <c r="SGO121" s="9"/>
      <c r="SGP121" s="9"/>
      <c r="SGQ121" s="9"/>
      <c r="SGR121" s="9"/>
      <c r="SGS121" s="9"/>
      <c r="SGT121" s="9"/>
      <c r="SGU121" s="9"/>
      <c r="SGV121" s="9"/>
      <c r="SGW121" s="9"/>
      <c r="SGX121" s="9"/>
      <c r="SGY121" s="9"/>
      <c r="SGZ121" s="9"/>
      <c r="SHA121" s="9"/>
      <c r="SHB121" s="9"/>
      <c r="SHC121" s="9"/>
      <c r="SHD121" s="9"/>
      <c r="SHE121" s="9"/>
      <c r="SHF121" s="9"/>
      <c r="SHG121" s="9"/>
      <c r="SHH121" s="9"/>
      <c r="SHI121" s="9"/>
      <c r="SHJ121" s="9"/>
      <c r="SHK121" s="9"/>
      <c r="SHL121" s="9"/>
      <c r="SHM121" s="9"/>
      <c r="SHN121" s="9"/>
      <c r="SHO121" s="9"/>
      <c r="SHP121" s="9"/>
      <c r="SHQ121" s="9"/>
      <c r="SHR121" s="9"/>
      <c r="SHS121" s="9"/>
      <c r="SHT121" s="9"/>
      <c r="SHU121" s="9"/>
      <c r="SHV121" s="9"/>
      <c r="SHW121" s="9"/>
      <c r="SHX121" s="9"/>
      <c r="SHY121" s="9"/>
      <c r="SHZ121" s="9"/>
      <c r="SIA121" s="9"/>
      <c r="SIB121" s="9"/>
      <c r="SIC121" s="9"/>
      <c r="SID121" s="9"/>
      <c r="SIE121" s="9"/>
      <c r="SIF121" s="9"/>
      <c r="SIG121" s="9"/>
      <c r="SIH121" s="9"/>
      <c r="SII121" s="9"/>
      <c r="SIJ121" s="9"/>
      <c r="SIK121" s="9"/>
      <c r="SIL121" s="9"/>
      <c r="SIM121" s="9"/>
      <c r="SIN121" s="9"/>
      <c r="SIO121" s="9"/>
      <c r="SIP121" s="9"/>
      <c r="SIQ121" s="9"/>
      <c r="SIR121" s="9"/>
      <c r="SIS121" s="9"/>
      <c r="SIT121" s="9"/>
      <c r="SIU121" s="9"/>
      <c r="SIV121" s="9"/>
      <c r="SIW121" s="9"/>
      <c r="SIX121" s="9"/>
      <c r="SIY121" s="9"/>
      <c r="SIZ121" s="9"/>
      <c r="SJA121" s="9"/>
      <c r="SJB121" s="9"/>
      <c r="SJC121" s="9"/>
      <c r="SJD121" s="9"/>
      <c r="SJE121" s="9"/>
      <c r="SJF121" s="9"/>
      <c r="SJG121" s="9"/>
      <c r="SJH121" s="9"/>
      <c r="SJI121" s="9"/>
      <c r="SJJ121" s="9"/>
      <c r="SJK121" s="9"/>
      <c r="SJL121" s="9"/>
      <c r="SJM121" s="9"/>
      <c r="SJN121" s="9"/>
      <c r="SJO121" s="9"/>
      <c r="SJP121" s="9"/>
      <c r="SJQ121" s="9"/>
      <c r="SJR121" s="9"/>
      <c r="SJS121" s="9"/>
      <c r="SJT121" s="9"/>
      <c r="SJU121" s="9"/>
      <c r="SJV121" s="9"/>
      <c r="SJW121" s="9"/>
      <c r="SJX121" s="9"/>
      <c r="SJY121" s="9"/>
      <c r="SJZ121" s="9"/>
      <c r="SKA121" s="9"/>
      <c r="SKB121" s="9"/>
      <c r="SKC121" s="9"/>
      <c r="SKD121" s="9"/>
      <c r="SKE121" s="9"/>
      <c r="SKF121" s="9"/>
      <c r="SKG121" s="9"/>
      <c r="SKH121" s="9"/>
      <c r="SKI121" s="9"/>
      <c r="SKJ121" s="9"/>
      <c r="SKK121" s="9"/>
      <c r="SKL121" s="9"/>
      <c r="SKM121" s="9"/>
      <c r="SKN121" s="9"/>
      <c r="SKO121" s="9"/>
      <c r="SKP121" s="9"/>
      <c r="SKQ121" s="9"/>
      <c r="SKR121" s="9"/>
      <c r="SKS121" s="9"/>
      <c r="SKT121" s="9"/>
      <c r="SKU121" s="9"/>
      <c r="SKV121" s="9"/>
      <c r="SKW121" s="9"/>
      <c r="SKX121" s="9"/>
      <c r="SKY121" s="9"/>
      <c r="SKZ121" s="9"/>
      <c r="SLA121" s="9"/>
      <c r="SLB121" s="9"/>
      <c r="SLC121" s="9"/>
      <c r="SLD121" s="9"/>
      <c r="SLE121" s="9"/>
      <c r="SLF121" s="9"/>
      <c r="SLG121" s="9"/>
      <c r="SLH121" s="9"/>
      <c r="SLI121" s="9"/>
      <c r="SLJ121" s="9"/>
      <c r="SLK121" s="9"/>
      <c r="SLL121" s="9"/>
      <c r="SLM121" s="9"/>
      <c r="SLN121" s="9"/>
      <c r="SLO121" s="9"/>
      <c r="SLP121" s="9"/>
      <c r="SLQ121" s="9"/>
      <c r="SLR121" s="9"/>
      <c r="SLS121" s="9"/>
      <c r="SLT121" s="9"/>
      <c r="SLU121" s="9"/>
      <c r="SLV121" s="9"/>
      <c r="SLW121" s="9"/>
      <c r="SLX121" s="9"/>
      <c r="SLY121" s="9"/>
      <c r="SLZ121" s="9"/>
      <c r="SMA121" s="9"/>
      <c r="SMB121" s="9"/>
      <c r="SMC121" s="9"/>
      <c r="SMD121" s="9"/>
      <c r="SME121" s="9"/>
      <c r="SMF121" s="9"/>
      <c r="SMG121" s="9"/>
      <c r="SMH121" s="9"/>
      <c r="SMI121" s="9"/>
      <c r="SMJ121" s="9"/>
      <c r="SMK121" s="9"/>
      <c r="SML121" s="9"/>
      <c r="SMM121" s="9"/>
      <c r="SMN121" s="9"/>
      <c r="SMO121" s="9"/>
      <c r="SMP121" s="9"/>
      <c r="SMQ121" s="9"/>
      <c r="SMR121" s="9"/>
      <c r="SMS121" s="9"/>
      <c r="SMT121" s="9"/>
      <c r="SMU121" s="9"/>
      <c r="SMV121" s="9"/>
      <c r="SMW121" s="9"/>
      <c r="SMX121" s="9"/>
      <c r="SMY121" s="9"/>
      <c r="SMZ121" s="9"/>
      <c r="SNA121" s="9"/>
      <c r="SNB121" s="9"/>
      <c r="SNC121" s="9"/>
      <c r="SND121" s="9"/>
      <c r="SNE121" s="9"/>
      <c r="SNF121" s="9"/>
      <c r="SNG121" s="9"/>
      <c r="SNH121" s="9"/>
      <c r="SNI121" s="9"/>
      <c r="SNJ121" s="9"/>
      <c r="SNK121" s="9"/>
      <c r="SNL121" s="9"/>
      <c r="SNM121" s="9"/>
      <c r="SNN121" s="9"/>
      <c r="SNO121" s="9"/>
      <c r="SNP121" s="9"/>
      <c r="SNQ121" s="9"/>
      <c r="SNR121" s="9"/>
      <c r="SNS121" s="9"/>
      <c r="SNT121" s="9"/>
      <c r="SNU121" s="9"/>
      <c r="SNV121" s="9"/>
      <c r="SNW121" s="9"/>
      <c r="SNX121" s="9"/>
      <c r="SNY121" s="9"/>
      <c r="SNZ121" s="9"/>
      <c r="SOA121" s="9"/>
      <c r="SOB121" s="9"/>
      <c r="SOC121" s="9"/>
      <c r="SOD121" s="9"/>
      <c r="SOE121" s="9"/>
      <c r="SOF121" s="9"/>
      <c r="SOG121" s="9"/>
      <c r="SOH121" s="9"/>
      <c r="SOI121" s="9"/>
      <c r="SOJ121" s="9"/>
      <c r="SOK121" s="9"/>
      <c r="SOL121" s="9"/>
      <c r="SOM121" s="9"/>
      <c r="SON121" s="9"/>
      <c r="SOO121" s="9"/>
      <c r="SOP121" s="9"/>
      <c r="SOQ121" s="9"/>
      <c r="SOR121" s="9"/>
      <c r="SOS121" s="9"/>
      <c r="SOT121" s="9"/>
      <c r="SOU121" s="9"/>
      <c r="SOV121" s="9"/>
      <c r="SOW121" s="9"/>
      <c r="SOX121" s="9"/>
      <c r="SOY121" s="9"/>
      <c r="SOZ121" s="9"/>
      <c r="SPA121" s="9"/>
      <c r="SPB121" s="9"/>
      <c r="SPC121" s="9"/>
      <c r="SPD121" s="9"/>
      <c r="SPE121" s="9"/>
      <c r="SPF121" s="9"/>
      <c r="SPG121" s="9"/>
      <c r="SPH121" s="9"/>
      <c r="SPI121" s="9"/>
      <c r="SPJ121" s="9"/>
      <c r="SPK121" s="9"/>
      <c r="SPL121" s="9"/>
      <c r="SPM121" s="9"/>
      <c r="SPN121" s="9"/>
      <c r="SPO121" s="9"/>
      <c r="SPP121" s="9"/>
      <c r="SPQ121" s="9"/>
      <c r="SPR121" s="9"/>
      <c r="SPS121" s="9"/>
      <c r="SPT121" s="9"/>
      <c r="SPU121" s="9"/>
      <c r="SPV121" s="9"/>
      <c r="SPW121" s="9"/>
      <c r="SPX121" s="9"/>
      <c r="SPY121" s="9"/>
      <c r="SPZ121" s="9"/>
      <c r="SQA121" s="9"/>
      <c r="SQB121" s="9"/>
      <c r="SQC121" s="9"/>
      <c r="SQD121" s="9"/>
      <c r="SQE121" s="9"/>
      <c r="SQF121" s="9"/>
      <c r="SQG121" s="9"/>
      <c r="SQH121" s="9"/>
      <c r="SQI121" s="9"/>
      <c r="SQJ121" s="9"/>
      <c r="SQK121" s="9"/>
      <c r="SQL121" s="9"/>
      <c r="SQM121" s="9"/>
      <c r="SQN121" s="9"/>
      <c r="SQO121" s="9"/>
      <c r="SQP121" s="9"/>
      <c r="SQQ121" s="9"/>
      <c r="SQR121" s="9"/>
      <c r="SQS121" s="9"/>
      <c r="SQT121" s="9"/>
      <c r="SQU121" s="9"/>
      <c r="SQV121" s="9"/>
      <c r="SQW121" s="9"/>
      <c r="SQX121" s="9"/>
      <c r="SQY121" s="9"/>
      <c r="SQZ121" s="9"/>
      <c r="SRA121" s="9"/>
      <c r="SRB121" s="9"/>
      <c r="SRC121" s="9"/>
      <c r="SRD121" s="9"/>
      <c r="SRE121" s="9"/>
      <c r="SRF121" s="9"/>
      <c r="SRG121" s="9"/>
      <c r="SRH121" s="9"/>
      <c r="SRI121" s="9"/>
      <c r="SRJ121" s="9"/>
      <c r="SRK121" s="9"/>
      <c r="SRL121" s="9"/>
      <c r="SRM121" s="9"/>
      <c r="SRN121" s="9"/>
      <c r="SRO121" s="9"/>
      <c r="SRP121" s="9"/>
      <c r="SRQ121" s="9"/>
      <c r="SRR121" s="9"/>
      <c r="SRS121" s="9"/>
      <c r="SRT121" s="9"/>
      <c r="SRU121" s="9"/>
      <c r="SRV121" s="9"/>
      <c r="SRW121" s="9"/>
      <c r="SRX121" s="9"/>
      <c r="SRY121" s="9"/>
      <c r="SRZ121" s="9"/>
      <c r="SSA121" s="9"/>
      <c r="SSB121" s="9"/>
      <c r="SSC121" s="9"/>
      <c r="SSD121" s="9"/>
      <c r="SSE121" s="9"/>
      <c r="SSF121" s="9"/>
      <c r="SSG121" s="9"/>
      <c r="SSH121" s="9"/>
      <c r="SSI121" s="9"/>
      <c r="SSJ121" s="9"/>
      <c r="SSK121" s="9"/>
      <c r="SSL121" s="9"/>
      <c r="SSM121" s="9"/>
      <c r="SSN121" s="9"/>
      <c r="SSO121" s="9"/>
      <c r="SSP121" s="9"/>
      <c r="SSQ121" s="9"/>
      <c r="SSR121" s="9"/>
      <c r="SSS121" s="9"/>
      <c r="SST121" s="9"/>
      <c r="SSU121" s="9"/>
      <c r="SSV121" s="9"/>
      <c r="SSW121" s="9"/>
      <c r="SSX121" s="9"/>
      <c r="SSY121" s="9"/>
      <c r="SSZ121" s="9"/>
      <c r="STA121" s="9"/>
      <c r="STB121" s="9"/>
      <c r="STC121" s="9"/>
      <c r="STD121" s="9"/>
      <c r="STE121" s="9"/>
      <c r="STF121" s="9"/>
      <c r="STG121" s="9"/>
      <c r="STH121" s="9"/>
      <c r="STI121" s="9"/>
      <c r="STJ121" s="9"/>
      <c r="STK121" s="9"/>
      <c r="STL121" s="9"/>
      <c r="STM121" s="9"/>
      <c r="STN121" s="9"/>
      <c r="STO121" s="9"/>
      <c r="STP121" s="9"/>
      <c r="STQ121" s="9"/>
      <c r="STR121" s="9"/>
      <c r="STS121" s="9"/>
      <c r="STT121" s="9"/>
      <c r="STU121" s="9"/>
      <c r="STV121" s="9"/>
      <c r="STW121" s="9"/>
      <c r="STX121" s="9"/>
      <c r="STY121" s="9"/>
      <c r="STZ121" s="9"/>
      <c r="SUA121" s="9"/>
      <c r="SUB121" s="9"/>
      <c r="SUC121" s="9"/>
      <c r="SUD121" s="9"/>
      <c r="SUE121" s="9"/>
      <c r="SUF121" s="9"/>
      <c r="SUG121" s="9"/>
      <c r="SUH121" s="9"/>
      <c r="SUI121" s="9"/>
      <c r="SUJ121" s="9"/>
      <c r="SUK121" s="9"/>
      <c r="SUL121" s="9"/>
      <c r="SUM121" s="9"/>
      <c r="SUN121" s="9"/>
      <c r="SUO121" s="9"/>
      <c r="SUP121" s="9"/>
      <c r="SUQ121" s="9"/>
      <c r="SUR121" s="9"/>
      <c r="SUS121" s="9"/>
      <c r="SUT121" s="9"/>
      <c r="SUU121" s="9"/>
      <c r="SUV121" s="9"/>
      <c r="SUW121" s="9"/>
      <c r="SUX121" s="9"/>
      <c r="SUY121" s="9"/>
      <c r="SUZ121" s="9"/>
      <c r="SVA121" s="9"/>
      <c r="SVB121" s="9"/>
      <c r="SVC121" s="9"/>
      <c r="SVD121" s="9"/>
      <c r="SVE121" s="9"/>
      <c r="SVF121" s="9"/>
      <c r="SVG121" s="9"/>
      <c r="SVH121" s="9"/>
      <c r="SVI121" s="9"/>
      <c r="SVJ121" s="9"/>
      <c r="SVK121" s="9"/>
      <c r="SVL121" s="9"/>
      <c r="SVM121" s="9"/>
      <c r="SVN121" s="9"/>
      <c r="SVO121" s="9"/>
      <c r="SVP121" s="9"/>
      <c r="SVQ121" s="9"/>
      <c r="SVR121" s="9"/>
      <c r="SVS121" s="9"/>
      <c r="SVT121" s="9"/>
      <c r="SVU121" s="9"/>
      <c r="SVV121" s="9"/>
      <c r="SVW121" s="9"/>
      <c r="SVX121" s="9"/>
      <c r="SVY121" s="9"/>
      <c r="SVZ121" s="9"/>
      <c r="SWA121" s="9"/>
      <c r="SWB121" s="9"/>
      <c r="SWC121" s="9"/>
      <c r="SWD121" s="9"/>
      <c r="SWE121" s="9"/>
      <c r="SWF121" s="9"/>
      <c r="SWG121" s="9"/>
      <c r="SWH121" s="9"/>
      <c r="SWI121" s="9"/>
      <c r="SWJ121" s="9"/>
      <c r="SWK121" s="9"/>
      <c r="SWL121" s="9"/>
      <c r="SWM121" s="9"/>
      <c r="SWN121" s="9"/>
      <c r="SWO121" s="9"/>
      <c r="SWP121" s="9"/>
      <c r="SWQ121" s="9"/>
      <c r="SWR121" s="9"/>
      <c r="SWS121" s="9"/>
      <c r="SWT121" s="9"/>
      <c r="SWU121" s="9"/>
      <c r="SWV121" s="9"/>
      <c r="SWW121" s="9"/>
      <c r="SWX121" s="9"/>
      <c r="SWY121" s="9"/>
      <c r="SWZ121" s="9"/>
      <c r="SXA121" s="9"/>
      <c r="SXB121" s="9"/>
      <c r="SXC121" s="9"/>
      <c r="SXD121" s="9"/>
      <c r="SXE121" s="9"/>
      <c r="SXF121" s="9"/>
      <c r="SXG121" s="9"/>
      <c r="SXH121" s="9"/>
      <c r="SXI121" s="9"/>
      <c r="SXJ121" s="9"/>
      <c r="SXK121" s="9"/>
      <c r="SXL121" s="9"/>
      <c r="SXM121" s="9"/>
      <c r="SXN121" s="9"/>
      <c r="SXO121" s="9"/>
      <c r="SXP121" s="9"/>
      <c r="SXQ121" s="9"/>
      <c r="SXR121" s="9"/>
      <c r="SXS121" s="9"/>
      <c r="SXT121" s="9"/>
      <c r="SXU121" s="9"/>
      <c r="SXV121" s="9"/>
      <c r="SXW121" s="9"/>
      <c r="SXX121" s="9"/>
      <c r="SXY121" s="9"/>
      <c r="SXZ121" s="9"/>
      <c r="SYA121" s="9"/>
      <c r="SYB121" s="9"/>
      <c r="SYC121" s="9"/>
      <c r="SYD121" s="9"/>
      <c r="SYE121" s="9"/>
      <c r="SYF121" s="9"/>
      <c r="SYG121" s="9"/>
      <c r="SYH121" s="9"/>
      <c r="SYI121" s="9"/>
      <c r="SYJ121" s="9"/>
      <c r="SYK121" s="9"/>
      <c r="SYL121" s="9"/>
      <c r="SYM121" s="9"/>
      <c r="SYN121" s="9"/>
      <c r="SYO121" s="9"/>
      <c r="SYP121" s="9"/>
      <c r="SYQ121" s="9"/>
      <c r="SYR121" s="9"/>
      <c r="SYS121" s="9"/>
      <c r="SYT121" s="9"/>
      <c r="SYU121" s="9"/>
      <c r="SYV121" s="9"/>
      <c r="SYW121" s="9"/>
      <c r="SYX121" s="9"/>
      <c r="SYY121" s="9"/>
      <c r="SYZ121" s="9"/>
      <c r="SZA121" s="9"/>
      <c r="SZB121" s="9"/>
      <c r="SZC121" s="9"/>
      <c r="SZD121" s="9"/>
      <c r="SZE121" s="9"/>
      <c r="SZF121" s="9"/>
      <c r="SZG121" s="9"/>
      <c r="SZH121" s="9"/>
      <c r="SZI121" s="9"/>
      <c r="SZJ121" s="9"/>
      <c r="SZK121" s="9"/>
      <c r="SZL121" s="9"/>
      <c r="SZM121" s="9"/>
      <c r="SZN121" s="9"/>
      <c r="SZO121" s="9"/>
      <c r="SZP121" s="9"/>
      <c r="SZQ121" s="9"/>
      <c r="SZR121" s="9"/>
      <c r="SZS121" s="9"/>
      <c r="SZT121" s="9"/>
      <c r="SZU121" s="9"/>
      <c r="SZV121" s="9"/>
      <c r="SZW121" s="9"/>
      <c r="SZX121" s="9"/>
      <c r="SZY121" s="9"/>
      <c r="SZZ121" s="9"/>
      <c r="TAA121" s="9"/>
      <c r="TAB121" s="9"/>
      <c r="TAC121" s="9"/>
      <c r="TAD121" s="9"/>
      <c r="TAE121" s="9"/>
      <c r="TAF121" s="9"/>
      <c r="TAG121" s="9"/>
      <c r="TAH121" s="9"/>
      <c r="TAI121" s="9"/>
      <c r="TAJ121" s="9"/>
      <c r="TAK121" s="9"/>
      <c r="TAL121" s="9"/>
      <c r="TAM121" s="9"/>
      <c r="TAN121" s="9"/>
      <c r="TAO121" s="9"/>
      <c r="TAP121" s="9"/>
      <c r="TAQ121" s="9"/>
      <c r="TAR121" s="9"/>
      <c r="TAS121" s="9"/>
      <c r="TAT121" s="9"/>
      <c r="TAU121" s="9"/>
      <c r="TAV121" s="9"/>
      <c r="TAW121" s="9"/>
      <c r="TAX121" s="9"/>
      <c r="TAY121" s="9"/>
      <c r="TAZ121" s="9"/>
      <c r="TBA121" s="9"/>
      <c r="TBB121" s="9"/>
      <c r="TBC121" s="9"/>
      <c r="TBD121" s="9"/>
      <c r="TBE121" s="9"/>
      <c r="TBF121" s="9"/>
      <c r="TBG121" s="9"/>
      <c r="TBH121" s="9"/>
      <c r="TBI121" s="9"/>
      <c r="TBJ121" s="9"/>
      <c r="TBK121" s="9"/>
      <c r="TBL121" s="9"/>
      <c r="TBM121" s="9"/>
      <c r="TBN121" s="9"/>
      <c r="TBO121" s="9"/>
      <c r="TBP121" s="9"/>
      <c r="TBQ121" s="9"/>
      <c r="TBR121" s="9"/>
      <c r="TBS121" s="9"/>
      <c r="TBT121" s="9"/>
      <c r="TBU121" s="9"/>
      <c r="TBV121" s="9"/>
      <c r="TBW121" s="9"/>
      <c r="TBX121" s="9"/>
      <c r="TBY121" s="9"/>
      <c r="TBZ121" s="9"/>
      <c r="TCA121" s="9"/>
      <c r="TCB121" s="9"/>
      <c r="TCC121" s="9"/>
      <c r="TCD121" s="9"/>
      <c r="TCE121" s="9"/>
      <c r="TCF121" s="9"/>
      <c r="TCG121" s="9"/>
      <c r="TCH121" s="9"/>
      <c r="TCI121" s="9"/>
      <c r="TCJ121" s="9"/>
      <c r="TCK121" s="9"/>
      <c r="TCL121" s="9"/>
      <c r="TCM121" s="9"/>
      <c r="TCN121" s="9"/>
      <c r="TCO121" s="9"/>
      <c r="TCP121" s="9"/>
      <c r="TCQ121" s="9"/>
      <c r="TCR121" s="9"/>
      <c r="TCS121" s="9"/>
      <c r="TCT121" s="9"/>
      <c r="TCU121" s="9"/>
      <c r="TCV121" s="9"/>
      <c r="TCW121" s="9"/>
      <c r="TCX121" s="9"/>
      <c r="TCY121" s="9"/>
      <c r="TCZ121" s="9"/>
      <c r="TDA121" s="9"/>
      <c r="TDB121" s="9"/>
      <c r="TDC121" s="9"/>
      <c r="TDD121" s="9"/>
      <c r="TDE121" s="9"/>
      <c r="TDF121" s="9"/>
      <c r="TDG121" s="9"/>
      <c r="TDH121" s="9"/>
      <c r="TDI121" s="9"/>
      <c r="TDJ121" s="9"/>
      <c r="TDK121" s="9"/>
      <c r="TDL121" s="9"/>
      <c r="TDM121" s="9"/>
      <c r="TDN121" s="9"/>
      <c r="TDO121" s="9"/>
      <c r="TDP121" s="9"/>
      <c r="TDQ121" s="9"/>
      <c r="TDR121" s="9"/>
      <c r="TDS121" s="9"/>
      <c r="TDT121" s="9"/>
      <c r="TDU121" s="9"/>
      <c r="TDV121" s="9"/>
      <c r="TDW121" s="9"/>
      <c r="TDX121" s="9"/>
      <c r="TDY121" s="9"/>
      <c r="TDZ121" s="9"/>
      <c r="TEA121" s="9"/>
      <c r="TEB121" s="9"/>
      <c r="TEC121" s="9"/>
      <c r="TED121" s="9"/>
      <c r="TEE121" s="9"/>
      <c r="TEF121" s="9"/>
      <c r="TEG121" s="9"/>
      <c r="TEH121" s="9"/>
      <c r="TEI121" s="9"/>
      <c r="TEJ121" s="9"/>
      <c r="TEK121" s="9"/>
      <c r="TEL121" s="9"/>
      <c r="TEM121" s="9"/>
      <c r="TEN121" s="9"/>
      <c r="TEO121" s="9"/>
      <c r="TEP121" s="9"/>
      <c r="TEQ121" s="9"/>
      <c r="TER121" s="9"/>
      <c r="TES121" s="9"/>
      <c r="TET121" s="9"/>
      <c r="TEU121" s="9"/>
      <c r="TEV121" s="9"/>
      <c r="TEW121" s="9"/>
      <c r="TEX121" s="9"/>
      <c r="TEY121" s="9"/>
      <c r="TEZ121" s="9"/>
      <c r="TFA121" s="9"/>
      <c r="TFB121" s="9"/>
      <c r="TFC121" s="9"/>
      <c r="TFD121" s="9"/>
      <c r="TFE121" s="9"/>
      <c r="TFF121" s="9"/>
      <c r="TFG121" s="9"/>
      <c r="TFH121" s="9"/>
      <c r="TFI121" s="9"/>
      <c r="TFJ121" s="9"/>
      <c r="TFK121" s="9"/>
      <c r="TFL121" s="9"/>
      <c r="TFM121" s="9"/>
      <c r="TFN121" s="9"/>
      <c r="TFO121" s="9"/>
      <c r="TFP121" s="9"/>
      <c r="TFQ121" s="9"/>
      <c r="TFR121" s="9"/>
      <c r="TFS121" s="9"/>
      <c r="TFT121" s="9"/>
      <c r="TFU121" s="9"/>
      <c r="TFV121" s="9"/>
      <c r="TFW121" s="9"/>
      <c r="TFX121" s="9"/>
      <c r="TFY121" s="9"/>
      <c r="TFZ121" s="9"/>
      <c r="TGA121" s="9"/>
      <c r="TGB121" s="9"/>
      <c r="TGC121" s="9"/>
      <c r="TGD121" s="9"/>
      <c r="TGE121" s="9"/>
      <c r="TGF121" s="9"/>
      <c r="TGG121" s="9"/>
      <c r="TGH121" s="9"/>
      <c r="TGI121" s="9"/>
      <c r="TGJ121" s="9"/>
      <c r="TGK121" s="9"/>
      <c r="TGL121" s="9"/>
      <c r="TGM121" s="9"/>
      <c r="TGN121" s="9"/>
      <c r="TGO121" s="9"/>
      <c r="TGP121" s="9"/>
      <c r="TGQ121" s="9"/>
      <c r="TGR121" s="9"/>
      <c r="TGS121" s="9"/>
      <c r="TGT121" s="9"/>
      <c r="TGU121" s="9"/>
      <c r="TGV121" s="9"/>
      <c r="TGW121" s="9"/>
      <c r="TGX121" s="9"/>
      <c r="TGY121" s="9"/>
      <c r="TGZ121" s="9"/>
      <c r="THA121" s="9"/>
      <c r="THB121" s="9"/>
      <c r="THC121" s="9"/>
      <c r="THD121" s="9"/>
      <c r="THE121" s="9"/>
      <c r="THF121" s="9"/>
      <c r="THG121" s="9"/>
      <c r="THH121" s="9"/>
      <c r="THI121" s="9"/>
      <c r="THJ121" s="9"/>
      <c r="THK121" s="9"/>
      <c r="THL121" s="9"/>
      <c r="THM121" s="9"/>
      <c r="THN121" s="9"/>
      <c r="THO121" s="9"/>
      <c r="THP121" s="9"/>
      <c r="THQ121" s="9"/>
      <c r="THR121" s="9"/>
      <c r="THS121" s="9"/>
      <c r="THT121" s="9"/>
      <c r="THU121" s="9"/>
      <c r="THV121" s="9"/>
      <c r="THW121" s="9"/>
      <c r="THX121" s="9"/>
      <c r="THY121" s="9"/>
      <c r="THZ121" s="9"/>
      <c r="TIA121" s="9"/>
      <c r="TIB121" s="9"/>
      <c r="TIC121" s="9"/>
      <c r="TID121" s="9"/>
      <c r="TIE121" s="9"/>
      <c r="TIF121" s="9"/>
      <c r="TIG121" s="9"/>
      <c r="TIH121" s="9"/>
      <c r="TII121" s="9"/>
      <c r="TIJ121" s="9"/>
      <c r="TIK121" s="9"/>
      <c r="TIL121" s="9"/>
      <c r="TIM121" s="9"/>
      <c r="TIN121" s="9"/>
      <c r="TIO121" s="9"/>
      <c r="TIP121" s="9"/>
      <c r="TIQ121" s="9"/>
      <c r="TIR121" s="9"/>
      <c r="TIS121" s="9"/>
      <c r="TIT121" s="9"/>
      <c r="TIU121" s="9"/>
      <c r="TIV121" s="9"/>
      <c r="TIW121" s="9"/>
      <c r="TIX121" s="9"/>
      <c r="TIY121" s="9"/>
      <c r="TIZ121" s="9"/>
      <c r="TJA121" s="9"/>
      <c r="TJB121" s="9"/>
      <c r="TJC121" s="9"/>
      <c r="TJD121" s="9"/>
      <c r="TJE121" s="9"/>
      <c r="TJF121" s="9"/>
      <c r="TJG121" s="9"/>
      <c r="TJH121" s="9"/>
      <c r="TJI121" s="9"/>
      <c r="TJJ121" s="9"/>
      <c r="TJK121" s="9"/>
      <c r="TJL121" s="9"/>
      <c r="TJM121" s="9"/>
      <c r="TJN121" s="9"/>
      <c r="TJO121" s="9"/>
      <c r="TJP121" s="9"/>
      <c r="TJQ121" s="9"/>
      <c r="TJR121" s="9"/>
      <c r="TJS121" s="9"/>
      <c r="TJT121" s="9"/>
      <c r="TJU121" s="9"/>
      <c r="TJV121" s="9"/>
      <c r="TJW121" s="9"/>
      <c r="TJX121" s="9"/>
      <c r="TJY121" s="9"/>
      <c r="TJZ121" s="9"/>
      <c r="TKA121" s="9"/>
      <c r="TKB121" s="9"/>
      <c r="TKC121" s="9"/>
      <c r="TKD121" s="9"/>
      <c r="TKE121" s="9"/>
      <c r="TKF121" s="9"/>
      <c r="TKG121" s="9"/>
      <c r="TKH121" s="9"/>
      <c r="TKI121" s="9"/>
      <c r="TKJ121" s="9"/>
      <c r="TKK121" s="9"/>
      <c r="TKL121" s="9"/>
      <c r="TKM121" s="9"/>
      <c r="TKN121" s="9"/>
      <c r="TKO121" s="9"/>
      <c r="TKP121" s="9"/>
      <c r="TKQ121" s="9"/>
      <c r="TKR121" s="9"/>
      <c r="TKS121" s="9"/>
      <c r="TKT121" s="9"/>
      <c r="TKU121" s="9"/>
      <c r="TKV121" s="9"/>
      <c r="TKW121" s="9"/>
      <c r="TKX121" s="9"/>
      <c r="TKY121" s="9"/>
      <c r="TKZ121" s="9"/>
      <c r="TLA121" s="9"/>
      <c r="TLB121" s="9"/>
      <c r="TLC121" s="9"/>
      <c r="TLD121" s="9"/>
      <c r="TLE121" s="9"/>
      <c r="TLF121" s="9"/>
      <c r="TLG121" s="9"/>
      <c r="TLH121" s="9"/>
      <c r="TLI121" s="9"/>
      <c r="TLJ121" s="9"/>
      <c r="TLK121" s="9"/>
      <c r="TLL121" s="9"/>
      <c r="TLM121" s="9"/>
      <c r="TLN121" s="9"/>
      <c r="TLO121" s="9"/>
      <c r="TLP121" s="9"/>
      <c r="TLQ121" s="9"/>
      <c r="TLR121" s="9"/>
      <c r="TLS121" s="9"/>
      <c r="TLT121" s="9"/>
      <c r="TLU121" s="9"/>
      <c r="TLV121" s="9"/>
      <c r="TLW121" s="9"/>
      <c r="TLX121" s="9"/>
      <c r="TLY121" s="9"/>
      <c r="TLZ121" s="9"/>
      <c r="TMA121" s="9"/>
      <c r="TMB121" s="9"/>
      <c r="TMC121" s="9"/>
      <c r="TMD121" s="9"/>
      <c r="TME121" s="9"/>
      <c r="TMF121" s="9"/>
      <c r="TMG121" s="9"/>
      <c r="TMH121" s="9"/>
      <c r="TMI121" s="9"/>
      <c r="TMJ121" s="9"/>
      <c r="TMK121" s="9"/>
      <c r="TML121" s="9"/>
      <c r="TMM121" s="9"/>
      <c r="TMN121" s="9"/>
      <c r="TMO121" s="9"/>
      <c r="TMP121" s="9"/>
      <c r="TMQ121" s="9"/>
      <c r="TMR121" s="9"/>
      <c r="TMS121" s="9"/>
      <c r="TMT121" s="9"/>
      <c r="TMU121" s="9"/>
      <c r="TMV121" s="9"/>
      <c r="TMW121" s="9"/>
      <c r="TMX121" s="9"/>
      <c r="TMY121" s="9"/>
      <c r="TMZ121" s="9"/>
      <c r="TNA121" s="9"/>
      <c r="TNB121" s="9"/>
      <c r="TNC121" s="9"/>
      <c r="TND121" s="9"/>
      <c r="TNE121" s="9"/>
      <c r="TNF121" s="9"/>
      <c r="TNG121" s="9"/>
      <c r="TNH121" s="9"/>
      <c r="TNI121" s="9"/>
      <c r="TNJ121" s="9"/>
      <c r="TNK121" s="9"/>
      <c r="TNL121" s="9"/>
      <c r="TNM121" s="9"/>
      <c r="TNN121" s="9"/>
      <c r="TNO121" s="9"/>
      <c r="TNP121" s="9"/>
      <c r="TNQ121" s="9"/>
      <c r="TNR121" s="9"/>
      <c r="TNS121" s="9"/>
      <c r="TNT121" s="9"/>
      <c r="TNU121" s="9"/>
      <c r="TNV121" s="9"/>
      <c r="TNW121" s="9"/>
      <c r="TNX121" s="9"/>
      <c r="TNY121" s="9"/>
      <c r="TNZ121" s="9"/>
      <c r="TOA121" s="9"/>
      <c r="TOB121" s="9"/>
      <c r="TOC121" s="9"/>
      <c r="TOD121" s="9"/>
      <c r="TOE121" s="9"/>
      <c r="TOF121" s="9"/>
      <c r="TOG121" s="9"/>
      <c r="TOH121" s="9"/>
      <c r="TOI121" s="9"/>
      <c r="TOJ121" s="9"/>
      <c r="TOK121" s="9"/>
      <c r="TOL121" s="9"/>
      <c r="TOM121" s="9"/>
      <c r="TON121" s="9"/>
      <c r="TOO121" s="9"/>
      <c r="TOP121" s="9"/>
      <c r="TOQ121" s="9"/>
      <c r="TOR121" s="9"/>
      <c r="TOS121" s="9"/>
      <c r="TOT121" s="9"/>
      <c r="TOU121" s="9"/>
      <c r="TOV121" s="9"/>
      <c r="TOW121" s="9"/>
      <c r="TOX121" s="9"/>
      <c r="TOY121" s="9"/>
      <c r="TOZ121" s="9"/>
      <c r="TPA121" s="9"/>
      <c r="TPB121" s="9"/>
      <c r="TPC121" s="9"/>
      <c r="TPD121" s="9"/>
      <c r="TPE121" s="9"/>
      <c r="TPF121" s="9"/>
      <c r="TPG121" s="9"/>
      <c r="TPH121" s="9"/>
      <c r="TPI121" s="9"/>
      <c r="TPJ121" s="9"/>
      <c r="TPK121" s="9"/>
      <c r="TPL121" s="9"/>
      <c r="TPM121" s="9"/>
      <c r="TPN121" s="9"/>
      <c r="TPO121" s="9"/>
      <c r="TPP121" s="9"/>
      <c r="TPQ121" s="9"/>
      <c r="TPR121" s="9"/>
      <c r="TPS121" s="9"/>
      <c r="TPT121" s="9"/>
      <c r="TPU121" s="9"/>
      <c r="TPV121" s="9"/>
      <c r="TPW121" s="9"/>
      <c r="TPX121" s="9"/>
      <c r="TPY121" s="9"/>
      <c r="TPZ121" s="9"/>
      <c r="TQA121" s="9"/>
      <c r="TQB121" s="9"/>
      <c r="TQC121" s="9"/>
      <c r="TQD121" s="9"/>
      <c r="TQE121" s="9"/>
      <c r="TQF121" s="9"/>
      <c r="TQG121" s="9"/>
      <c r="TQH121" s="9"/>
      <c r="TQI121" s="9"/>
      <c r="TQJ121" s="9"/>
      <c r="TQK121" s="9"/>
      <c r="TQL121" s="9"/>
      <c r="TQM121" s="9"/>
      <c r="TQN121" s="9"/>
      <c r="TQO121" s="9"/>
      <c r="TQP121" s="9"/>
      <c r="TQQ121" s="9"/>
      <c r="TQR121" s="9"/>
      <c r="TQS121" s="9"/>
      <c r="TQT121" s="9"/>
      <c r="TQU121" s="9"/>
      <c r="TQV121" s="9"/>
      <c r="TQW121" s="9"/>
      <c r="TQX121" s="9"/>
      <c r="TQY121" s="9"/>
      <c r="TQZ121" s="9"/>
      <c r="TRA121" s="9"/>
      <c r="TRB121" s="9"/>
      <c r="TRC121" s="9"/>
      <c r="TRD121" s="9"/>
      <c r="TRE121" s="9"/>
      <c r="TRF121" s="9"/>
      <c r="TRG121" s="9"/>
      <c r="TRH121" s="9"/>
      <c r="TRI121" s="9"/>
      <c r="TRJ121" s="9"/>
      <c r="TRK121" s="9"/>
      <c r="TRL121" s="9"/>
      <c r="TRM121" s="9"/>
      <c r="TRN121" s="9"/>
      <c r="TRO121" s="9"/>
      <c r="TRP121" s="9"/>
      <c r="TRQ121" s="9"/>
      <c r="TRR121" s="9"/>
      <c r="TRS121" s="9"/>
      <c r="TRT121" s="9"/>
      <c r="TRU121" s="9"/>
      <c r="TRV121" s="9"/>
      <c r="TRW121" s="9"/>
      <c r="TRX121" s="9"/>
      <c r="TRY121" s="9"/>
      <c r="TRZ121" s="9"/>
      <c r="TSA121" s="9"/>
      <c r="TSB121" s="9"/>
      <c r="TSC121" s="9"/>
      <c r="TSD121" s="9"/>
      <c r="TSE121" s="9"/>
      <c r="TSF121" s="9"/>
      <c r="TSG121" s="9"/>
      <c r="TSH121" s="9"/>
      <c r="TSI121" s="9"/>
      <c r="TSJ121" s="9"/>
      <c r="TSK121" s="9"/>
      <c r="TSL121" s="9"/>
      <c r="TSM121" s="9"/>
      <c r="TSN121" s="9"/>
      <c r="TSO121" s="9"/>
      <c r="TSP121" s="9"/>
      <c r="TSQ121" s="9"/>
      <c r="TSR121" s="9"/>
      <c r="TSS121" s="9"/>
      <c r="TST121" s="9"/>
      <c r="TSU121" s="9"/>
      <c r="TSV121" s="9"/>
      <c r="TSW121" s="9"/>
      <c r="TSX121" s="9"/>
      <c r="TSY121" s="9"/>
      <c r="TSZ121" s="9"/>
      <c r="TTA121" s="9"/>
      <c r="TTB121" s="9"/>
      <c r="TTC121" s="9"/>
      <c r="TTD121" s="9"/>
      <c r="TTE121" s="9"/>
      <c r="TTF121" s="9"/>
      <c r="TTG121" s="9"/>
      <c r="TTH121" s="9"/>
      <c r="TTI121" s="9"/>
      <c r="TTJ121" s="9"/>
      <c r="TTK121" s="9"/>
      <c r="TTL121" s="9"/>
      <c r="TTM121" s="9"/>
      <c r="TTN121" s="9"/>
      <c r="TTO121" s="9"/>
      <c r="TTP121" s="9"/>
      <c r="TTQ121" s="9"/>
      <c r="TTR121" s="9"/>
      <c r="TTS121" s="9"/>
      <c r="TTT121" s="9"/>
      <c r="TTU121" s="9"/>
      <c r="TTV121" s="9"/>
      <c r="TTW121" s="9"/>
      <c r="TTX121" s="9"/>
      <c r="TTY121" s="9"/>
      <c r="TTZ121" s="9"/>
      <c r="TUA121" s="9"/>
      <c r="TUB121" s="9"/>
      <c r="TUC121" s="9"/>
      <c r="TUD121" s="9"/>
      <c r="TUE121" s="9"/>
      <c r="TUF121" s="9"/>
      <c r="TUG121" s="9"/>
      <c r="TUH121" s="9"/>
      <c r="TUI121" s="9"/>
      <c r="TUJ121" s="9"/>
      <c r="TUK121" s="9"/>
      <c r="TUL121" s="9"/>
      <c r="TUM121" s="9"/>
      <c r="TUN121" s="9"/>
      <c r="TUO121" s="9"/>
      <c r="TUP121" s="9"/>
      <c r="TUQ121" s="9"/>
      <c r="TUR121" s="9"/>
      <c r="TUS121" s="9"/>
      <c r="TUT121" s="9"/>
      <c r="TUU121" s="9"/>
      <c r="TUV121" s="9"/>
      <c r="TUW121" s="9"/>
      <c r="TUX121" s="9"/>
      <c r="TUY121" s="9"/>
      <c r="TUZ121" s="9"/>
      <c r="TVA121" s="9"/>
      <c r="TVB121" s="9"/>
      <c r="TVC121" s="9"/>
      <c r="TVD121" s="9"/>
      <c r="TVE121" s="9"/>
      <c r="TVF121" s="9"/>
      <c r="TVG121" s="9"/>
      <c r="TVH121" s="9"/>
      <c r="TVI121" s="9"/>
      <c r="TVJ121" s="9"/>
      <c r="TVK121" s="9"/>
      <c r="TVL121" s="9"/>
      <c r="TVM121" s="9"/>
      <c r="TVN121" s="9"/>
      <c r="TVO121" s="9"/>
      <c r="TVP121" s="9"/>
      <c r="TVQ121" s="9"/>
      <c r="TVR121" s="9"/>
      <c r="TVS121" s="9"/>
      <c r="TVT121" s="9"/>
      <c r="TVU121" s="9"/>
      <c r="TVV121" s="9"/>
      <c r="TVW121" s="9"/>
      <c r="TVX121" s="9"/>
      <c r="TVY121" s="9"/>
      <c r="TVZ121" s="9"/>
      <c r="TWA121" s="9"/>
      <c r="TWB121" s="9"/>
      <c r="TWC121" s="9"/>
      <c r="TWD121" s="9"/>
      <c r="TWE121" s="9"/>
      <c r="TWF121" s="9"/>
      <c r="TWG121" s="9"/>
      <c r="TWH121" s="9"/>
      <c r="TWI121" s="9"/>
      <c r="TWJ121" s="9"/>
      <c r="TWK121" s="9"/>
      <c r="TWL121" s="9"/>
      <c r="TWM121" s="9"/>
      <c r="TWN121" s="9"/>
      <c r="TWO121" s="9"/>
      <c r="TWP121" s="9"/>
      <c r="TWQ121" s="9"/>
      <c r="TWR121" s="9"/>
      <c r="TWS121" s="9"/>
      <c r="TWT121" s="9"/>
      <c r="TWU121" s="9"/>
      <c r="TWV121" s="9"/>
      <c r="TWW121" s="9"/>
      <c r="TWX121" s="9"/>
      <c r="TWY121" s="9"/>
      <c r="TWZ121" s="9"/>
      <c r="TXA121" s="9"/>
      <c r="TXB121" s="9"/>
      <c r="TXC121" s="9"/>
      <c r="TXD121" s="9"/>
      <c r="TXE121" s="9"/>
      <c r="TXF121" s="9"/>
      <c r="TXG121" s="9"/>
      <c r="TXH121" s="9"/>
      <c r="TXI121" s="9"/>
      <c r="TXJ121" s="9"/>
      <c r="TXK121" s="9"/>
      <c r="TXL121" s="9"/>
      <c r="TXM121" s="9"/>
      <c r="TXN121" s="9"/>
      <c r="TXO121" s="9"/>
      <c r="TXP121" s="9"/>
      <c r="TXQ121" s="9"/>
      <c r="TXR121" s="9"/>
      <c r="TXS121" s="9"/>
      <c r="TXT121" s="9"/>
      <c r="TXU121" s="9"/>
      <c r="TXV121" s="9"/>
      <c r="TXW121" s="9"/>
      <c r="TXX121" s="9"/>
      <c r="TXY121" s="9"/>
      <c r="TXZ121" s="9"/>
      <c r="TYA121" s="9"/>
      <c r="TYB121" s="9"/>
      <c r="TYC121" s="9"/>
      <c r="TYD121" s="9"/>
      <c r="TYE121" s="9"/>
      <c r="TYF121" s="9"/>
      <c r="TYG121" s="9"/>
      <c r="TYH121" s="9"/>
      <c r="TYI121" s="9"/>
      <c r="TYJ121" s="9"/>
      <c r="TYK121" s="9"/>
      <c r="TYL121" s="9"/>
      <c r="TYM121" s="9"/>
      <c r="TYN121" s="9"/>
      <c r="TYO121" s="9"/>
      <c r="TYP121" s="9"/>
      <c r="TYQ121" s="9"/>
      <c r="TYR121" s="9"/>
      <c r="TYS121" s="9"/>
      <c r="TYT121" s="9"/>
      <c r="TYU121" s="9"/>
      <c r="TYV121" s="9"/>
      <c r="TYW121" s="9"/>
      <c r="TYX121" s="9"/>
      <c r="TYY121" s="9"/>
      <c r="TYZ121" s="9"/>
      <c r="TZA121" s="9"/>
      <c r="TZB121" s="9"/>
      <c r="TZC121" s="9"/>
      <c r="TZD121" s="9"/>
      <c r="TZE121" s="9"/>
      <c r="TZF121" s="9"/>
      <c r="TZG121" s="9"/>
      <c r="TZH121" s="9"/>
      <c r="TZI121" s="9"/>
      <c r="TZJ121" s="9"/>
      <c r="TZK121" s="9"/>
      <c r="TZL121" s="9"/>
      <c r="TZM121" s="9"/>
      <c r="TZN121" s="9"/>
      <c r="TZO121" s="9"/>
      <c r="TZP121" s="9"/>
      <c r="TZQ121" s="9"/>
      <c r="TZR121" s="9"/>
      <c r="TZS121" s="9"/>
      <c r="TZT121" s="9"/>
      <c r="TZU121" s="9"/>
      <c r="TZV121" s="9"/>
      <c r="TZW121" s="9"/>
      <c r="TZX121" s="9"/>
      <c r="TZY121" s="9"/>
      <c r="TZZ121" s="9"/>
      <c r="UAA121" s="9"/>
      <c r="UAB121" s="9"/>
      <c r="UAC121" s="9"/>
      <c r="UAD121" s="9"/>
      <c r="UAE121" s="9"/>
      <c r="UAF121" s="9"/>
      <c r="UAG121" s="9"/>
      <c r="UAH121" s="9"/>
      <c r="UAI121" s="9"/>
      <c r="UAJ121" s="9"/>
      <c r="UAK121" s="9"/>
      <c r="UAL121" s="9"/>
      <c r="UAM121" s="9"/>
      <c r="UAN121" s="9"/>
      <c r="UAO121" s="9"/>
      <c r="UAP121" s="9"/>
      <c r="UAQ121" s="9"/>
      <c r="UAR121" s="9"/>
      <c r="UAS121" s="9"/>
      <c r="UAT121" s="9"/>
      <c r="UAU121" s="9"/>
      <c r="UAV121" s="9"/>
      <c r="UAW121" s="9"/>
      <c r="UAX121" s="9"/>
      <c r="UAY121" s="9"/>
      <c r="UAZ121" s="9"/>
      <c r="UBA121" s="9"/>
      <c r="UBB121" s="9"/>
      <c r="UBC121" s="9"/>
      <c r="UBD121" s="9"/>
      <c r="UBE121" s="9"/>
      <c r="UBF121" s="9"/>
      <c r="UBG121" s="9"/>
      <c r="UBH121" s="9"/>
      <c r="UBI121" s="9"/>
      <c r="UBJ121" s="9"/>
      <c r="UBK121" s="9"/>
      <c r="UBL121" s="9"/>
      <c r="UBM121" s="9"/>
      <c r="UBN121" s="9"/>
      <c r="UBO121" s="9"/>
      <c r="UBP121" s="9"/>
      <c r="UBQ121" s="9"/>
      <c r="UBR121" s="9"/>
      <c r="UBS121" s="9"/>
      <c r="UBT121" s="9"/>
      <c r="UBU121" s="9"/>
      <c r="UBV121" s="9"/>
      <c r="UBW121" s="9"/>
      <c r="UBX121" s="9"/>
      <c r="UBY121" s="9"/>
      <c r="UBZ121" s="9"/>
      <c r="UCA121" s="9"/>
      <c r="UCB121" s="9"/>
      <c r="UCC121" s="9"/>
      <c r="UCD121" s="9"/>
      <c r="UCE121" s="9"/>
      <c r="UCF121" s="9"/>
      <c r="UCG121" s="9"/>
      <c r="UCH121" s="9"/>
      <c r="UCI121" s="9"/>
      <c r="UCJ121" s="9"/>
      <c r="UCK121" s="9"/>
      <c r="UCL121" s="9"/>
      <c r="UCM121" s="9"/>
      <c r="UCN121" s="9"/>
      <c r="UCO121" s="9"/>
      <c r="UCP121" s="9"/>
      <c r="UCQ121" s="9"/>
      <c r="UCR121" s="9"/>
      <c r="UCS121" s="9"/>
      <c r="UCT121" s="9"/>
      <c r="UCU121" s="9"/>
      <c r="UCV121" s="9"/>
      <c r="UCW121" s="9"/>
      <c r="UCX121" s="9"/>
      <c r="UCY121" s="9"/>
      <c r="UCZ121" s="9"/>
      <c r="UDA121" s="9"/>
      <c r="UDB121" s="9"/>
      <c r="UDC121" s="9"/>
      <c r="UDD121" s="9"/>
      <c r="UDE121" s="9"/>
      <c r="UDF121" s="9"/>
      <c r="UDG121" s="9"/>
      <c r="UDH121" s="9"/>
      <c r="UDI121" s="9"/>
      <c r="UDJ121" s="9"/>
      <c r="UDK121" s="9"/>
      <c r="UDL121" s="9"/>
      <c r="UDM121" s="9"/>
      <c r="UDN121" s="9"/>
      <c r="UDO121" s="9"/>
      <c r="UDP121" s="9"/>
      <c r="UDQ121" s="9"/>
      <c r="UDR121" s="9"/>
      <c r="UDS121" s="9"/>
      <c r="UDT121" s="9"/>
      <c r="UDU121" s="9"/>
      <c r="UDV121" s="9"/>
      <c r="UDW121" s="9"/>
      <c r="UDX121" s="9"/>
      <c r="UDY121" s="9"/>
      <c r="UDZ121" s="9"/>
      <c r="UEA121" s="9"/>
      <c r="UEB121" s="9"/>
      <c r="UEC121" s="9"/>
      <c r="UED121" s="9"/>
      <c r="UEE121" s="9"/>
      <c r="UEF121" s="9"/>
      <c r="UEG121" s="9"/>
      <c r="UEH121" s="9"/>
      <c r="UEI121" s="9"/>
      <c r="UEJ121" s="9"/>
      <c r="UEK121" s="9"/>
      <c r="UEL121" s="9"/>
      <c r="UEM121" s="9"/>
      <c r="UEN121" s="9"/>
      <c r="UEO121" s="9"/>
      <c r="UEP121" s="9"/>
      <c r="UEQ121" s="9"/>
      <c r="UER121" s="9"/>
      <c r="UES121" s="9"/>
      <c r="UET121" s="9"/>
      <c r="UEU121" s="9"/>
      <c r="UEV121" s="9"/>
      <c r="UEW121" s="9"/>
      <c r="UEX121" s="9"/>
      <c r="UEY121" s="9"/>
      <c r="UEZ121" s="9"/>
      <c r="UFA121" s="9"/>
      <c r="UFB121" s="9"/>
      <c r="UFC121" s="9"/>
      <c r="UFD121" s="9"/>
      <c r="UFE121" s="9"/>
      <c r="UFF121" s="9"/>
      <c r="UFG121" s="9"/>
      <c r="UFH121" s="9"/>
      <c r="UFI121" s="9"/>
      <c r="UFJ121" s="9"/>
      <c r="UFK121" s="9"/>
      <c r="UFL121" s="9"/>
      <c r="UFM121" s="9"/>
      <c r="UFN121" s="9"/>
      <c r="UFO121" s="9"/>
      <c r="UFP121" s="9"/>
      <c r="UFQ121" s="9"/>
      <c r="UFR121" s="9"/>
      <c r="UFS121" s="9"/>
      <c r="UFT121" s="9"/>
      <c r="UFU121" s="9"/>
      <c r="UFV121" s="9"/>
      <c r="UFW121" s="9"/>
      <c r="UFX121" s="9"/>
      <c r="UFY121" s="9"/>
      <c r="UFZ121" s="9"/>
      <c r="UGA121" s="9"/>
      <c r="UGB121" s="9"/>
      <c r="UGC121" s="9"/>
      <c r="UGD121" s="9"/>
      <c r="UGE121" s="9"/>
      <c r="UGF121" s="9"/>
      <c r="UGG121" s="9"/>
      <c r="UGH121" s="9"/>
      <c r="UGI121" s="9"/>
      <c r="UGJ121" s="9"/>
      <c r="UGK121" s="9"/>
      <c r="UGL121" s="9"/>
      <c r="UGM121" s="9"/>
      <c r="UGN121" s="9"/>
      <c r="UGO121" s="9"/>
      <c r="UGP121" s="9"/>
      <c r="UGQ121" s="9"/>
      <c r="UGR121" s="9"/>
      <c r="UGS121" s="9"/>
      <c r="UGT121" s="9"/>
      <c r="UGU121" s="9"/>
      <c r="UGV121" s="9"/>
      <c r="UGW121" s="9"/>
      <c r="UGX121" s="9"/>
      <c r="UGY121" s="9"/>
      <c r="UGZ121" s="9"/>
      <c r="UHA121" s="9"/>
      <c r="UHB121" s="9"/>
      <c r="UHC121" s="9"/>
      <c r="UHD121" s="9"/>
      <c r="UHE121" s="9"/>
      <c r="UHF121" s="9"/>
      <c r="UHG121" s="9"/>
      <c r="UHH121" s="9"/>
      <c r="UHI121" s="9"/>
      <c r="UHJ121" s="9"/>
      <c r="UHK121" s="9"/>
      <c r="UHL121" s="9"/>
      <c r="UHM121" s="9"/>
      <c r="UHN121" s="9"/>
      <c r="UHO121" s="9"/>
      <c r="UHP121" s="9"/>
      <c r="UHQ121" s="9"/>
      <c r="UHR121" s="9"/>
      <c r="UHS121" s="9"/>
      <c r="UHT121" s="9"/>
      <c r="UHU121" s="9"/>
      <c r="UHV121" s="9"/>
      <c r="UHW121" s="9"/>
      <c r="UHX121" s="9"/>
      <c r="UHY121" s="9"/>
      <c r="UHZ121" s="9"/>
      <c r="UIA121" s="9"/>
      <c r="UIB121" s="9"/>
      <c r="UIC121" s="9"/>
      <c r="UID121" s="9"/>
      <c r="UIE121" s="9"/>
      <c r="UIF121" s="9"/>
      <c r="UIG121" s="9"/>
      <c r="UIH121" s="9"/>
      <c r="UII121" s="9"/>
      <c r="UIJ121" s="9"/>
      <c r="UIK121" s="9"/>
      <c r="UIL121" s="9"/>
      <c r="UIM121" s="9"/>
      <c r="UIN121" s="9"/>
      <c r="UIO121" s="9"/>
      <c r="UIP121" s="9"/>
      <c r="UIQ121" s="9"/>
      <c r="UIR121" s="9"/>
      <c r="UIS121" s="9"/>
      <c r="UIT121" s="9"/>
      <c r="UIU121" s="9"/>
      <c r="UIV121" s="9"/>
      <c r="UIW121" s="9"/>
      <c r="UIX121" s="9"/>
      <c r="UIY121" s="9"/>
      <c r="UIZ121" s="9"/>
      <c r="UJA121" s="9"/>
      <c r="UJB121" s="9"/>
      <c r="UJC121" s="9"/>
      <c r="UJD121" s="9"/>
      <c r="UJE121" s="9"/>
      <c r="UJF121" s="9"/>
      <c r="UJG121" s="9"/>
      <c r="UJH121" s="9"/>
      <c r="UJI121" s="9"/>
      <c r="UJJ121" s="9"/>
      <c r="UJK121" s="9"/>
      <c r="UJL121" s="9"/>
      <c r="UJM121" s="9"/>
      <c r="UJN121" s="9"/>
      <c r="UJO121" s="9"/>
      <c r="UJP121" s="9"/>
      <c r="UJQ121" s="9"/>
      <c r="UJR121" s="9"/>
      <c r="UJS121" s="9"/>
      <c r="UJT121" s="9"/>
      <c r="UJU121" s="9"/>
      <c r="UJV121" s="9"/>
      <c r="UJW121" s="9"/>
      <c r="UJX121" s="9"/>
      <c r="UJY121" s="9"/>
      <c r="UJZ121" s="9"/>
      <c r="UKA121" s="9"/>
      <c r="UKB121" s="9"/>
      <c r="UKC121" s="9"/>
      <c r="UKD121" s="9"/>
      <c r="UKE121" s="9"/>
      <c r="UKF121" s="9"/>
      <c r="UKG121" s="9"/>
      <c r="UKH121" s="9"/>
      <c r="UKI121" s="9"/>
      <c r="UKJ121" s="9"/>
      <c r="UKK121" s="9"/>
      <c r="UKL121" s="9"/>
      <c r="UKM121" s="9"/>
      <c r="UKN121" s="9"/>
      <c r="UKO121" s="9"/>
      <c r="UKP121" s="9"/>
      <c r="UKQ121" s="9"/>
      <c r="UKR121" s="9"/>
      <c r="UKS121" s="9"/>
      <c r="UKT121" s="9"/>
      <c r="UKU121" s="9"/>
      <c r="UKV121" s="9"/>
      <c r="UKW121" s="9"/>
      <c r="UKX121" s="9"/>
      <c r="UKY121" s="9"/>
      <c r="UKZ121" s="9"/>
      <c r="ULA121" s="9"/>
      <c r="ULB121" s="9"/>
      <c r="ULC121" s="9"/>
      <c r="ULD121" s="9"/>
      <c r="ULE121" s="9"/>
      <c r="ULF121" s="9"/>
      <c r="ULG121" s="9"/>
      <c r="ULH121" s="9"/>
      <c r="ULI121" s="9"/>
      <c r="ULJ121" s="9"/>
      <c r="ULK121" s="9"/>
      <c r="ULL121" s="9"/>
      <c r="ULM121" s="9"/>
      <c r="ULN121" s="9"/>
      <c r="ULO121" s="9"/>
      <c r="ULP121" s="9"/>
      <c r="ULQ121" s="9"/>
      <c r="ULR121" s="9"/>
      <c r="ULS121" s="9"/>
      <c r="ULT121" s="9"/>
      <c r="ULU121" s="9"/>
      <c r="ULV121" s="9"/>
      <c r="ULW121" s="9"/>
      <c r="ULX121" s="9"/>
      <c r="ULY121" s="9"/>
      <c r="ULZ121" s="9"/>
      <c r="UMA121" s="9"/>
      <c r="UMB121" s="9"/>
      <c r="UMC121" s="9"/>
      <c r="UMD121" s="9"/>
      <c r="UME121" s="9"/>
      <c r="UMF121" s="9"/>
      <c r="UMG121" s="9"/>
      <c r="UMH121" s="9"/>
      <c r="UMI121" s="9"/>
      <c r="UMJ121" s="9"/>
      <c r="UMK121" s="9"/>
      <c r="UML121" s="9"/>
      <c r="UMM121" s="9"/>
      <c r="UMN121" s="9"/>
      <c r="UMO121" s="9"/>
      <c r="UMP121" s="9"/>
      <c r="UMQ121" s="9"/>
      <c r="UMR121" s="9"/>
      <c r="UMS121" s="9"/>
      <c r="UMT121" s="9"/>
      <c r="UMU121" s="9"/>
      <c r="UMV121" s="9"/>
      <c r="UMW121" s="9"/>
      <c r="UMX121" s="9"/>
      <c r="UMY121" s="9"/>
      <c r="UMZ121" s="9"/>
      <c r="UNA121" s="9"/>
      <c r="UNB121" s="9"/>
      <c r="UNC121" s="9"/>
      <c r="UND121" s="9"/>
      <c r="UNE121" s="9"/>
      <c r="UNF121" s="9"/>
      <c r="UNG121" s="9"/>
      <c r="UNH121" s="9"/>
      <c r="UNI121" s="9"/>
      <c r="UNJ121" s="9"/>
      <c r="UNK121" s="9"/>
      <c r="UNL121" s="9"/>
      <c r="UNM121" s="9"/>
      <c r="UNN121" s="9"/>
      <c r="UNO121" s="9"/>
      <c r="UNP121" s="9"/>
      <c r="UNQ121" s="9"/>
      <c r="UNR121" s="9"/>
      <c r="UNS121" s="9"/>
      <c r="UNT121" s="9"/>
      <c r="UNU121" s="9"/>
      <c r="UNV121" s="9"/>
      <c r="UNW121" s="9"/>
      <c r="UNX121" s="9"/>
      <c r="UNY121" s="9"/>
      <c r="UNZ121" s="9"/>
      <c r="UOA121" s="9"/>
      <c r="UOB121" s="9"/>
      <c r="UOC121" s="9"/>
      <c r="UOD121" s="9"/>
      <c r="UOE121" s="9"/>
      <c r="UOF121" s="9"/>
      <c r="UOG121" s="9"/>
      <c r="UOH121" s="9"/>
      <c r="UOI121" s="9"/>
      <c r="UOJ121" s="9"/>
      <c r="UOK121" s="9"/>
      <c r="UOL121" s="9"/>
      <c r="UOM121" s="9"/>
      <c r="UON121" s="9"/>
      <c r="UOO121" s="9"/>
      <c r="UOP121" s="9"/>
      <c r="UOQ121" s="9"/>
      <c r="UOR121" s="9"/>
      <c r="UOS121" s="9"/>
      <c r="UOT121" s="9"/>
      <c r="UOU121" s="9"/>
      <c r="UOV121" s="9"/>
      <c r="UOW121" s="9"/>
      <c r="UOX121" s="9"/>
      <c r="UOY121" s="9"/>
      <c r="UOZ121" s="9"/>
      <c r="UPA121" s="9"/>
      <c r="UPB121" s="9"/>
      <c r="UPC121" s="9"/>
      <c r="UPD121" s="9"/>
      <c r="UPE121" s="9"/>
      <c r="UPF121" s="9"/>
      <c r="UPG121" s="9"/>
      <c r="UPH121" s="9"/>
      <c r="UPI121" s="9"/>
      <c r="UPJ121" s="9"/>
      <c r="UPK121" s="9"/>
      <c r="UPL121" s="9"/>
      <c r="UPM121" s="9"/>
      <c r="UPN121" s="9"/>
      <c r="UPO121" s="9"/>
      <c r="UPP121" s="9"/>
      <c r="UPQ121" s="9"/>
      <c r="UPR121" s="9"/>
      <c r="UPS121" s="9"/>
      <c r="UPT121" s="9"/>
      <c r="UPU121" s="9"/>
      <c r="UPV121" s="9"/>
      <c r="UPW121" s="9"/>
      <c r="UPX121" s="9"/>
      <c r="UPY121" s="9"/>
      <c r="UPZ121" s="9"/>
      <c r="UQA121" s="9"/>
      <c r="UQB121" s="9"/>
      <c r="UQC121" s="9"/>
      <c r="UQD121" s="9"/>
      <c r="UQE121" s="9"/>
      <c r="UQF121" s="9"/>
      <c r="UQG121" s="9"/>
      <c r="UQH121" s="9"/>
      <c r="UQI121" s="9"/>
      <c r="UQJ121" s="9"/>
      <c r="UQK121" s="9"/>
      <c r="UQL121" s="9"/>
      <c r="UQM121" s="9"/>
      <c r="UQN121" s="9"/>
      <c r="UQO121" s="9"/>
      <c r="UQP121" s="9"/>
      <c r="UQQ121" s="9"/>
      <c r="UQR121" s="9"/>
      <c r="UQS121" s="9"/>
      <c r="UQT121" s="9"/>
      <c r="UQU121" s="9"/>
      <c r="UQV121" s="9"/>
      <c r="UQW121" s="9"/>
      <c r="UQX121" s="9"/>
      <c r="UQY121" s="9"/>
      <c r="UQZ121" s="9"/>
      <c r="URA121" s="9"/>
      <c r="URB121" s="9"/>
      <c r="URC121" s="9"/>
      <c r="URD121" s="9"/>
      <c r="URE121" s="9"/>
      <c r="URF121" s="9"/>
      <c r="URG121" s="9"/>
      <c r="URH121" s="9"/>
      <c r="URI121" s="9"/>
      <c r="URJ121" s="9"/>
      <c r="URK121" s="9"/>
      <c r="URL121" s="9"/>
      <c r="URM121" s="9"/>
      <c r="URN121" s="9"/>
      <c r="URO121" s="9"/>
      <c r="URP121" s="9"/>
      <c r="URQ121" s="9"/>
      <c r="URR121" s="9"/>
      <c r="URS121" s="9"/>
      <c r="URT121" s="9"/>
      <c r="URU121" s="9"/>
      <c r="URV121" s="9"/>
      <c r="URW121" s="9"/>
      <c r="URX121" s="9"/>
      <c r="URY121" s="9"/>
      <c r="URZ121" s="9"/>
      <c r="USA121" s="9"/>
      <c r="USB121" s="9"/>
      <c r="USC121" s="9"/>
      <c r="USD121" s="9"/>
      <c r="USE121" s="9"/>
      <c r="USF121" s="9"/>
      <c r="USG121" s="9"/>
      <c r="USH121" s="9"/>
      <c r="USI121" s="9"/>
      <c r="USJ121" s="9"/>
      <c r="USK121" s="9"/>
      <c r="USL121" s="9"/>
      <c r="USM121" s="9"/>
      <c r="USN121" s="9"/>
      <c r="USO121" s="9"/>
      <c r="USP121" s="9"/>
      <c r="USQ121" s="9"/>
      <c r="USR121" s="9"/>
      <c r="USS121" s="9"/>
      <c r="UST121" s="9"/>
      <c r="USU121" s="9"/>
      <c r="USV121" s="9"/>
      <c r="USW121" s="9"/>
      <c r="USX121" s="9"/>
      <c r="USY121" s="9"/>
      <c r="USZ121" s="9"/>
      <c r="UTA121" s="9"/>
      <c r="UTB121" s="9"/>
      <c r="UTC121" s="9"/>
      <c r="UTD121" s="9"/>
      <c r="UTE121" s="9"/>
      <c r="UTF121" s="9"/>
      <c r="UTG121" s="9"/>
      <c r="UTH121" s="9"/>
      <c r="UTI121" s="9"/>
      <c r="UTJ121" s="9"/>
      <c r="UTK121" s="9"/>
      <c r="UTL121" s="9"/>
      <c r="UTM121" s="9"/>
      <c r="UTN121" s="9"/>
      <c r="UTO121" s="9"/>
      <c r="UTP121" s="9"/>
      <c r="UTQ121" s="9"/>
      <c r="UTR121" s="9"/>
      <c r="UTS121" s="9"/>
      <c r="UTT121" s="9"/>
      <c r="UTU121" s="9"/>
      <c r="UTV121" s="9"/>
      <c r="UTW121" s="9"/>
      <c r="UTX121" s="9"/>
      <c r="UTY121" s="9"/>
      <c r="UTZ121" s="9"/>
      <c r="UUA121" s="9"/>
      <c r="UUB121" s="9"/>
      <c r="UUC121" s="9"/>
      <c r="UUD121" s="9"/>
      <c r="UUE121" s="9"/>
      <c r="UUF121" s="9"/>
      <c r="UUG121" s="9"/>
      <c r="UUH121" s="9"/>
      <c r="UUI121" s="9"/>
      <c r="UUJ121" s="9"/>
      <c r="UUK121" s="9"/>
      <c r="UUL121" s="9"/>
      <c r="UUM121" s="9"/>
      <c r="UUN121" s="9"/>
      <c r="UUO121" s="9"/>
      <c r="UUP121" s="9"/>
      <c r="UUQ121" s="9"/>
      <c r="UUR121" s="9"/>
      <c r="UUS121" s="9"/>
      <c r="UUT121" s="9"/>
      <c r="UUU121" s="9"/>
      <c r="UUV121" s="9"/>
      <c r="UUW121" s="9"/>
      <c r="UUX121" s="9"/>
      <c r="UUY121" s="9"/>
      <c r="UUZ121" s="9"/>
      <c r="UVA121" s="9"/>
      <c r="UVB121" s="9"/>
      <c r="UVC121" s="9"/>
      <c r="UVD121" s="9"/>
      <c r="UVE121" s="9"/>
      <c r="UVF121" s="9"/>
      <c r="UVG121" s="9"/>
      <c r="UVH121" s="9"/>
      <c r="UVI121" s="9"/>
      <c r="UVJ121" s="9"/>
      <c r="UVK121" s="9"/>
      <c r="UVL121" s="9"/>
      <c r="UVM121" s="9"/>
      <c r="UVN121" s="9"/>
      <c r="UVO121" s="9"/>
      <c r="UVP121" s="9"/>
      <c r="UVQ121" s="9"/>
      <c r="UVR121" s="9"/>
      <c r="UVS121" s="9"/>
      <c r="UVT121" s="9"/>
      <c r="UVU121" s="9"/>
      <c r="UVV121" s="9"/>
      <c r="UVW121" s="9"/>
      <c r="UVX121" s="9"/>
      <c r="UVY121" s="9"/>
      <c r="UVZ121" s="9"/>
      <c r="UWA121" s="9"/>
      <c r="UWB121" s="9"/>
      <c r="UWC121" s="9"/>
      <c r="UWD121" s="9"/>
      <c r="UWE121" s="9"/>
      <c r="UWF121" s="9"/>
      <c r="UWG121" s="9"/>
      <c r="UWH121" s="9"/>
      <c r="UWI121" s="9"/>
      <c r="UWJ121" s="9"/>
      <c r="UWK121" s="9"/>
      <c r="UWL121" s="9"/>
      <c r="UWM121" s="9"/>
      <c r="UWN121" s="9"/>
      <c r="UWO121" s="9"/>
      <c r="UWP121" s="9"/>
      <c r="UWQ121" s="9"/>
      <c r="UWR121" s="9"/>
      <c r="UWS121" s="9"/>
      <c r="UWT121" s="9"/>
      <c r="UWU121" s="9"/>
      <c r="UWV121" s="9"/>
      <c r="UWW121" s="9"/>
      <c r="UWX121" s="9"/>
      <c r="UWY121" s="9"/>
      <c r="UWZ121" s="9"/>
      <c r="UXA121" s="9"/>
      <c r="UXB121" s="9"/>
      <c r="UXC121" s="9"/>
      <c r="UXD121" s="9"/>
      <c r="UXE121" s="9"/>
      <c r="UXF121" s="9"/>
      <c r="UXG121" s="9"/>
      <c r="UXH121" s="9"/>
      <c r="UXI121" s="9"/>
      <c r="UXJ121" s="9"/>
      <c r="UXK121" s="9"/>
      <c r="UXL121" s="9"/>
      <c r="UXM121" s="9"/>
      <c r="UXN121" s="9"/>
      <c r="UXO121" s="9"/>
      <c r="UXP121" s="9"/>
      <c r="UXQ121" s="9"/>
      <c r="UXR121" s="9"/>
      <c r="UXS121" s="9"/>
      <c r="UXT121" s="9"/>
      <c r="UXU121" s="9"/>
      <c r="UXV121" s="9"/>
      <c r="UXW121" s="9"/>
      <c r="UXX121" s="9"/>
      <c r="UXY121" s="9"/>
      <c r="UXZ121" s="9"/>
      <c r="UYA121" s="9"/>
      <c r="UYB121" s="9"/>
      <c r="UYC121" s="9"/>
      <c r="UYD121" s="9"/>
      <c r="UYE121" s="9"/>
      <c r="UYF121" s="9"/>
      <c r="UYG121" s="9"/>
      <c r="UYH121" s="9"/>
      <c r="UYI121" s="9"/>
      <c r="UYJ121" s="9"/>
      <c r="UYK121" s="9"/>
      <c r="UYL121" s="9"/>
      <c r="UYM121" s="9"/>
      <c r="UYN121" s="9"/>
      <c r="UYO121" s="9"/>
      <c r="UYP121" s="9"/>
      <c r="UYQ121" s="9"/>
      <c r="UYR121" s="9"/>
      <c r="UYS121" s="9"/>
      <c r="UYT121" s="9"/>
      <c r="UYU121" s="9"/>
      <c r="UYV121" s="9"/>
      <c r="UYW121" s="9"/>
      <c r="UYX121" s="9"/>
      <c r="UYY121" s="9"/>
      <c r="UYZ121" s="9"/>
      <c r="UZA121" s="9"/>
      <c r="UZB121" s="9"/>
      <c r="UZC121" s="9"/>
      <c r="UZD121" s="9"/>
      <c r="UZE121" s="9"/>
      <c r="UZF121" s="9"/>
      <c r="UZG121" s="9"/>
      <c r="UZH121" s="9"/>
      <c r="UZI121" s="9"/>
      <c r="UZJ121" s="9"/>
      <c r="UZK121" s="9"/>
      <c r="UZL121" s="9"/>
      <c r="UZM121" s="9"/>
      <c r="UZN121" s="9"/>
      <c r="UZO121" s="9"/>
      <c r="UZP121" s="9"/>
      <c r="UZQ121" s="9"/>
      <c r="UZR121" s="9"/>
      <c r="UZS121" s="9"/>
      <c r="UZT121" s="9"/>
      <c r="UZU121" s="9"/>
      <c r="UZV121" s="9"/>
      <c r="UZW121" s="9"/>
      <c r="UZX121" s="9"/>
      <c r="UZY121" s="9"/>
      <c r="UZZ121" s="9"/>
      <c r="VAA121" s="9"/>
      <c r="VAB121" s="9"/>
      <c r="VAC121" s="9"/>
      <c r="VAD121" s="9"/>
      <c r="VAE121" s="9"/>
      <c r="VAF121" s="9"/>
      <c r="VAG121" s="9"/>
      <c r="VAH121" s="9"/>
      <c r="VAI121" s="9"/>
      <c r="VAJ121" s="9"/>
      <c r="VAK121" s="9"/>
      <c r="VAL121" s="9"/>
      <c r="VAM121" s="9"/>
      <c r="VAN121" s="9"/>
      <c r="VAO121" s="9"/>
      <c r="VAP121" s="9"/>
      <c r="VAQ121" s="9"/>
      <c r="VAR121" s="9"/>
      <c r="VAS121" s="9"/>
      <c r="VAT121" s="9"/>
      <c r="VAU121" s="9"/>
      <c r="VAV121" s="9"/>
      <c r="VAW121" s="9"/>
      <c r="VAX121" s="9"/>
      <c r="VAY121" s="9"/>
      <c r="VAZ121" s="9"/>
      <c r="VBA121" s="9"/>
      <c r="VBB121" s="9"/>
      <c r="VBC121" s="9"/>
      <c r="VBD121" s="9"/>
      <c r="VBE121" s="9"/>
      <c r="VBF121" s="9"/>
      <c r="VBG121" s="9"/>
      <c r="VBH121" s="9"/>
      <c r="VBI121" s="9"/>
      <c r="VBJ121" s="9"/>
      <c r="VBK121" s="9"/>
      <c r="VBL121" s="9"/>
      <c r="VBM121" s="9"/>
      <c r="VBN121" s="9"/>
      <c r="VBO121" s="9"/>
      <c r="VBP121" s="9"/>
      <c r="VBQ121" s="9"/>
      <c r="VBR121" s="9"/>
      <c r="VBS121" s="9"/>
      <c r="VBT121" s="9"/>
      <c r="VBU121" s="9"/>
      <c r="VBV121" s="9"/>
      <c r="VBW121" s="9"/>
      <c r="VBX121" s="9"/>
      <c r="VBY121" s="9"/>
      <c r="VBZ121" s="9"/>
      <c r="VCA121" s="9"/>
      <c r="VCB121" s="9"/>
      <c r="VCC121" s="9"/>
      <c r="VCD121" s="9"/>
      <c r="VCE121" s="9"/>
      <c r="VCF121" s="9"/>
      <c r="VCG121" s="9"/>
      <c r="VCH121" s="9"/>
      <c r="VCI121" s="9"/>
      <c r="VCJ121" s="9"/>
      <c r="VCK121" s="9"/>
      <c r="VCL121" s="9"/>
      <c r="VCM121" s="9"/>
      <c r="VCN121" s="9"/>
      <c r="VCO121" s="9"/>
      <c r="VCP121" s="9"/>
      <c r="VCQ121" s="9"/>
      <c r="VCR121" s="9"/>
      <c r="VCS121" s="9"/>
      <c r="VCT121" s="9"/>
      <c r="VCU121" s="9"/>
      <c r="VCV121" s="9"/>
      <c r="VCW121" s="9"/>
      <c r="VCX121" s="9"/>
      <c r="VCY121" s="9"/>
      <c r="VCZ121" s="9"/>
      <c r="VDA121" s="9"/>
      <c r="VDB121" s="9"/>
      <c r="VDC121" s="9"/>
      <c r="VDD121" s="9"/>
      <c r="VDE121" s="9"/>
      <c r="VDF121" s="9"/>
      <c r="VDG121" s="9"/>
      <c r="VDH121" s="9"/>
      <c r="VDI121" s="9"/>
      <c r="VDJ121" s="9"/>
      <c r="VDK121" s="9"/>
      <c r="VDL121" s="9"/>
      <c r="VDM121" s="9"/>
      <c r="VDN121" s="9"/>
      <c r="VDO121" s="9"/>
      <c r="VDP121" s="9"/>
      <c r="VDQ121" s="9"/>
      <c r="VDR121" s="9"/>
      <c r="VDS121" s="9"/>
      <c r="VDT121" s="9"/>
      <c r="VDU121" s="9"/>
      <c r="VDV121" s="9"/>
      <c r="VDW121" s="9"/>
      <c r="VDX121" s="9"/>
      <c r="VDY121" s="9"/>
      <c r="VDZ121" s="9"/>
      <c r="VEA121" s="9"/>
      <c r="VEB121" s="9"/>
      <c r="VEC121" s="9"/>
      <c r="VED121" s="9"/>
      <c r="VEE121" s="9"/>
      <c r="VEF121" s="9"/>
      <c r="VEG121" s="9"/>
      <c r="VEH121" s="9"/>
      <c r="VEI121" s="9"/>
      <c r="VEJ121" s="9"/>
      <c r="VEK121" s="9"/>
      <c r="VEL121" s="9"/>
      <c r="VEM121" s="9"/>
      <c r="VEN121" s="9"/>
      <c r="VEO121" s="9"/>
      <c r="VEP121" s="9"/>
      <c r="VEQ121" s="9"/>
      <c r="VER121" s="9"/>
      <c r="VES121" s="9"/>
      <c r="VET121" s="9"/>
      <c r="VEU121" s="9"/>
      <c r="VEV121" s="9"/>
      <c r="VEW121" s="9"/>
      <c r="VEX121" s="9"/>
      <c r="VEY121" s="9"/>
      <c r="VEZ121" s="9"/>
      <c r="VFA121" s="9"/>
      <c r="VFB121" s="9"/>
      <c r="VFC121" s="9"/>
      <c r="VFD121" s="9"/>
      <c r="VFE121" s="9"/>
      <c r="VFF121" s="9"/>
      <c r="VFG121" s="9"/>
      <c r="VFH121" s="9"/>
      <c r="VFI121" s="9"/>
      <c r="VFJ121" s="9"/>
      <c r="VFK121" s="9"/>
      <c r="VFL121" s="9"/>
      <c r="VFM121" s="9"/>
      <c r="VFN121" s="9"/>
      <c r="VFO121" s="9"/>
      <c r="VFP121" s="9"/>
      <c r="VFQ121" s="9"/>
      <c r="VFR121" s="9"/>
      <c r="VFS121" s="9"/>
      <c r="VFT121" s="9"/>
      <c r="VFU121" s="9"/>
      <c r="VFV121" s="9"/>
      <c r="VFW121" s="9"/>
      <c r="VFX121" s="9"/>
      <c r="VFY121" s="9"/>
      <c r="VFZ121" s="9"/>
      <c r="VGA121" s="9"/>
      <c r="VGB121" s="9"/>
      <c r="VGC121" s="9"/>
      <c r="VGD121" s="9"/>
      <c r="VGE121" s="9"/>
      <c r="VGF121" s="9"/>
      <c r="VGG121" s="9"/>
      <c r="VGH121" s="9"/>
      <c r="VGI121" s="9"/>
      <c r="VGJ121" s="9"/>
      <c r="VGK121" s="9"/>
      <c r="VGL121" s="9"/>
      <c r="VGM121" s="9"/>
      <c r="VGN121" s="9"/>
      <c r="VGO121" s="9"/>
      <c r="VGP121" s="9"/>
      <c r="VGQ121" s="9"/>
      <c r="VGR121" s="9"/>
      <c r="VGS121" s="9"/>
      <c r="VGT121" s="9"/>
      <c r="VGU121" s="9"/>
      <c r="VGV121" s="9"/>
      <c r="VGW121" s="9"/>
      <c r="VGX121" s="9"/>
      <c r="VGY121" s="9"/>
      <c r="VGZ121" s="9"/>
      <c r="VHA121" s="9"/>
      <c r="VHB121" s="9"/>
      <c r="VHC121" s="9"/>
      <c r="VHD121" s="9"/>
      <c r="VHE121" s="9"/>
      <c r="VHF121" s="9"/>
      <c r="VHG121" s="9"/>
      <c r="VHH121" s="9"/>
      <c r="VHI121" s="9"/>
      <c r="VHJ121" s="9"/>
      <c r="VHK121" s="9"/>
      <c r="VHL121" s="9"/>
      <c r="VHM121" s="9"/>
      <c r="VHN121" s="9"/>
      <c r="VHO121" s="9"/>
      <c r="VHP121" s="9"/>
      <c r="VHQ121" s="9"/>
      <c r="VHR121" s="9"/>
      <c r="VHS121" s="9"/>
      <c r="VHT121" s="9"/>
      <c r="VHU121" s="9"/>
      <c r="VHV121" s="9"/>
      <c r="VHW121" s="9"/>
      <c r="VHX121" s="9"/>
      <c r="VHY121" s="9"/>
      <c r="VHZ121" s="9"/>
      <c r="VIA121" s="9"/>
      <c r="VIB121" s="9"/>
      <c r="VIC121" s="9"/>
      <c r="VID121" s="9"/>
      <c r="VIE121" s="9"/>
      <c r="VIF121" s="9"/>
      <c r="VIG121" s="9"/>
      <c r="VIH121" s="9"/>
      <c r="VII121" s="9"/>
      <c r="VIJ121" s="9"/>
      <c r="VIK121" s="9"/>
      <c r="VIL121" s="9"/>
      <c r="VIM121" s="9"/>
      <c r="VIN121" s="9"/>
      <c r="VIO121" s="9"/>
      <c r="VIP121" s="9"/>
      <c r="VIQ121" s="9"/>
      <c r="VIR121" s="9"/>
      <c r="VIS121" s="9"/>
      <c r="VIT121" s="9"/>
      <c r="VIU121" s="9"/>
      <c r="VIV121" s="9"/>
      <c r="VIW121" s="9"/>
      <c r="VIX121" s="9"/>
      <c r="VIY121" s="9"/>
      <c r="VIZ121" s="9"/>
      <c r="VJA121" s="9"/>
      <c r="VJB121" s="9"/>
      <c r="VJC121" s="9"/>
      <c r="VJD121" s="9"/>
      <c r="VJE121" s="9"/>
      <c r="VJF121" s="9"/>
      <c r="VJG121" s="9"/>
      <c r="VJH121" s="9"/>
      <c r="VJI121" s="9"/>
      <c r="VJJ121" s="9"/>
      <c r="VJK121" s="9"/>
      <c r="VJL121" s="9"/>
      <c r="VJM121" s="9"/>
      <c r="VJN121" s="9"/>
      <c r="VJO121" s="9"/>
      <c r="VJP121" s="9"/>
      <c r="VJQ121" s="9"/>
      <c r="VJR121" s="9"/>
      <c r="VJS121" s="9"/>
      <c r="VJT121" s="9"/>
      <c r="VJU121" s="9"/>
      <c r="VJV121" s="9"/>
      <c r="VJW121" s="9"/>
      <c r="VJX121" s="9"/>
      <c r="VJY121" s="9"/>
      <c r="VJZ121" s="9"/>
      <c r="VKA121" s="9"/>
      <c r="VKB121" s="9"/>
      <c r="VKC121" s="9"/>
      <c r="VKD121" s="9"/>
      <c r="VKE121" s="9"/>
      <c r="VKF121" s="9"/>
      <c r="VKG121" s="9"/>
      <c r="VKH121" s="9"/>
      <c r="VKI121" s="9"/>
      <c r="VKJ121" s="9"/>
      <c r="VKK121" s="9"/>
      <c r="VKL121" s="9"/>
      <c r="VKM121" s="9"/>
      <c r="VKN121" s="9"/>
      <c r="VKO121" s="9"/>
      <c r="VKP121" s="9"/>
      <c r="VKQ121" s="9"/>
      <c r="VKR121" s="9"/>
      <c r="VKS121" s="9"/>
      <c r="VKT121" s="9"/>
      <c r="VKU121" s="9"/>
      <c r="VKV121" s="9"/>
      <c r="VKW121" s="9"/>
      <c r="VKX121" s="9"/>
      <c r="VKY121" s="9"/>
      <c r="VKZ121" s="9"/>
      <c r="VLA121" s="9"/>
      <c r="VLB121" s="9"/>
      <c r="VLC121" s="9"/>
      <c r="VLD121" s="9"/>
      <c r="VLE121" s="9"/>
      <c r="VLF121" s="9"/>
      <c r="VLG121" s="9"/>
      <c r="VLH121" s="9"/>
      <c r="VLI121" s="9"/>
      <c r="VLJ121" s="9"/>
      <c r="VLK121" s="9"/>
      <c r="VLL121" s="9"/>
      <c r="VLM121" s="9"/>
      <c r="VLN121" s="9"/>
      <c r="VLO121" s="9"/>
      <c r="VLP121" s="9"/>
      <c r="VLQ121" s="9"/>
      <c r="VLR121" s="9"/>
      <c r="VLS121" s="9"/>
      <c r="VLT121" s="9"/>
      <c r="VLU121" s="9"/>
      <c r="VLV121" s="9"/>
      <c r="VLW121" s="9"/>
      <c r="VLX121" s="9"/>
      <c r="VLY121" s="9"/>
      <c r="VLZ121" s="9"/>
      <c r="VMA121" s="9"/>
      <c r="VMB121" s="9"/>
      <c r="VMC121" s="9"/>
      <c r="VMD121" s="9"/>
      <c r="VME121" s="9"/>
      <c r="VMF121" s="9"/>
      <c r="VMG121" s="9"/>
      <c r="VMH121" s="9"/>
      <c r="VMI121" s="9"/>
      <c r="VMJ121" s="9"/>
      <c r="VMK121" s="9"/>
      <c r="VML121" s="9"/>
      <c r="VMM121" s="9"/>
      <c r="VMN121" s="9"/>
      <c r="VMO121" s="9"/>
      <c r="VMP121" s="9"/>
      <c r="VMQ121" s="9"/>
      <c r="VMR121" s="9"/>
      <c r="VMS121" s="9"/>
      <c r="VMT121" s="9"/>
      <c r="VMU121" s="9"/>
      <c r="VMV121" s="9"/>
      <c r="VMW121" s="9"/>
      <c r="VMX121" s="9"/>
      <c r="VMY121" s="9"/>
      <c r="VMZ121" s="9"/>
      <c r="VNA121" s="9"/>
      <c r="VNB121" s="9"/>
      <c r="VNC121" s="9"/>
      <c r="VND121" s="9"/>
      <c r="VNE121" s="9"/>
      <c r="VNF121" s="9"/>
      <c r="VNG121" s="9"/>
      <c r="VNH121" s="9"/>
      <c r="VNI121" s="9"/>
      <c r="VNJ121" s="9"/>
      <c r="VNK121" s="9"/>
      <c r="VNL121" s="9"/>
      <c r="VNM121" s="9"/>
      <c r="VNN121" s="9"/>
      <c r="VNO121" s="9"/>
      <c r="VNP121" s="9"/>
      <c r="VNQ121" s="9"/>
      <c r="VNR121" s="9"/>
      <c r="VNS121" s="9"/>
      <c r="VNT121" s="9"/>
      <c r="VNU121" s="9"/>
      <c r="VNV121" s="9"/>
      <c r="VNW121" s="9"/>
      <c r="VNX121" s="9"/>
      <c r="VNY121" s="9"/>
      <c r="VNZ121" s="9"/>
      <c r="VOA121" s="9"/>
      <c r="VOB121" s="9"/>
      <c r="VOC121" s="9"/>
      <c r="VOD121" s="9"/>
      <c r="VOE121" s="9"/>
      <c r="VOF121" s="9"/>
      <c r="VOG121" s="9"/>
      <c r="VOH121" s="9"/>
      <c r="VOI121" s="9"/>
      <c r="VOJ121" s="9"/>
      <c r="VOK121" s="9"/>
      <c r="VOL121" s="9"/>
      <c r="VOM121" s="9"/>
      <c r="VON121" s="9"/>
      <c r="VOO121" s="9"/>
      <c r="VOP121" s="9"/>
      <c r="VOQ121" s="9"/>
      <c r="VOR121" s="9"/>
      <c r="VOS121" s="9"/>
      <c r="VOT121" s="9"/>
      <c r="VOU121" s="9"/>
      <c r="VOV121" s="9"/>
      <c r="VOW121" s="9"/>
      <c r="VOX121" s="9"/>
      <c r="VOY121" s="9"/>
      <c r="VOZ121" s="9"/>
      <c r="VPA121" s="9"/>
      <c r="VPB121" s="9"/>
      <c r="VPC121" s="9"/>
      <c r="VPD121" s="9"/>
      <c r="VPE121" s="9"/>
      <c r="VPF121" s="9"/>
      <c r="VPG121" s="9"/>
      <c r="VPH121" s="9"/>
      <c r="VPI121" s="9"/>
      <c r="VPJ121" s="9"/>
      <c r="VPK121" s="9"/>
      <c r="VPL121" s="9"/>
      <c r="VPM121" s="9"/>
      <c r="VPN121" s="9"/>
      <c r="VPO121" s="9"/>
      <c r="VPP121" s="9"/>
      <c r="VPQ121" s="9"/>
      <c r="VPR121" s="9"/>
      <c r="VPS121" s="9"/>
      <c r="VPT121" s="9"/>
      <c r="VPU121" s="9"/>
      <c r="VPV121" s="9"/>
      <c r="VPW121" s="9"/>
      <c r="VPX121" s="9"/>
      <c r="VPY121" s="9"/>
      <c r="VPZ121" s="9"/>
      <c r="VQA121" s="9"/>
      <c r="VQB121" s="9"/>
      <c r="VQC121" s="9"/>
      <c r="VQD121" s="9"/>
      <c r="VQE121" s="9"/>
      <c r="VQF121" s="9"/>
      <c r="VQG121" s="9"/>
      <c r="VQH121" s="9"/>
      <c r="VQI121" s="9"/>
      <c r="VQJ121" s="9"/>
      <c r="VQK121" s="9"/>
      <c r="VQL121" s="9"/>
      <c r="VQM121" s="9"/>
      <c r="VQN121" s="9"/>
      <c r="VQO121" s="9"/>
      <c r="VQP121" s="9"/>
      <c r="VQQ121" s="9"/>
      <c r="VQR121" s="9"/>
      <c r="VQS121" s="9"/>
      <c r="VQT121" s="9"/>
      <c r="VQU121" s="9"/>
      <c r="VQV121" s="9"/>
      <c r="VQW121" s="9"/>
      <c r="VQX121" s="9"/>
      <c r="VQY121" s="9"/>
      <c r="VQZ121" s="9"/>
      <c r="VRA121" s="9"/>
      <c r="VRB121" s="9"/>
      <c r="VRC121" s="9"/>
      <c r="VRD121" s="9"/>
      <c r="VRE121" s="9"/>
      <c r="VRF121" s="9"/>
      <c r="VRG121" s="9"/>
      <c r="VRH121" s="9"/>
      <c r="VRI121" s="9"/>
      <c r="VRJ121" s="9"/>
      <c r="VRK121" s="9"/>
      <c r="VRL121" s="9"/>
      <c r="VRM121" s="9"/>
      <c r="VRN121" s="9"/>
      <c r="VRO121" s="9"/>
      <c r="VRP121" s="9"/>
      <c r="VRQ121" s="9"/>
      <c r="VRR121" s="9"/>
      <c r="VRS121" s="9"/>
      <c r="VRT121" s="9"/>
      <c r="VRU121" s="9"/>
      <c r="VRV121" s="9"/>
      <c r="VRW121" s="9"/>
      <c r="VRX121" s="9"/>
      <c r="VRY121" s="9"/>
      <c r="VRZ121" s="9"/>
      <c r="VSA121" s="9"/>
      <c r="VSB121" s="9"/>
      <c r="VSC121" s="9"/>
      <c r="VSD121" s="9"/>
      <c r="VSE121" s="9"/>
      <c r="VSF121" s="9"/>
      <c r="VSG121" s="9"/>
      <c r="VSH121" s="9"/>
      <c r="VSI121" s="9"/>
      <c r="VSJ121" s="9"/>
      <c r="VSK121" s="9"/>
      <c r="VSL121" s="9"/>
      <c r="VSM121" s="9"/>
      <c r="VSN121" s="9"/>
      <c r="VSO121" s="9"/>
      <c r="VSP121" s="9"/>
      <c r="VSQ121" s="9"/>
      <c r="VSR121" s="9"/>
      <c r="VSS121" s="9"/>
      <c r="VST121" s="9"/>
      <c r="VSU121" s="9"/>
      <c r="VSV121" s="9"/>
      <c r="VSW121" s="9"/>
      <c r="VSX121" s="9"/>
      <c r="VSY121" s="9"/>
      <c r="VSZ121" s="9"/>
      <c r="VTA121" s="9"/>
      <c r="VTB121" s="9"/>
      <c r="VTC121" s="9"/>
      <c r="VTD121" s="9"/>
      <c r="VTE121" s="9"/>
      <c r="VTF121" s="9"/>
      <c r="VTG121" s="9"/>
      <c r="VTH121" s="9"/>
      <c r="VTI121" s="9"/>
      <c r="VTJ121" s="9"/>
      <c r="VTK121" s="9"/>
      <c r="VTL121" s="9"/>
      <c r="VTM121" s="9"/>
      <c r="VTN121" s="9"/>
      <c r="VTO121" s="9"/>
      <c r="VTP121" s="9"/>
      <c r="VTQ121" s="9"/>
      <c r="VTR121" s="9"/>
      <c r="VTS121" s="9"/>
      <c r="VTT121" s="9"/>
      <c r="VTU121" s="9"/>
      <c r="VTV121" s="9"/>
      <c r="VTW121" s="9"/>
      <c r="VTX121" s="9"/>
      <c r="VTY121" s="9"/>
      <c r="VTZ121" s="9"/>
      <c r="VUA121" s="9"/>
      <c r="VUB121" s="9"/>
      <c r="VUC121" s="9"/>
      <c r="VUD121" s="9"/>
      <c r="VUE121" s="9"/>
      <c r="VUF121" s="9"/>
      <c r="VUG121" s="9"/>
      <c r="VUH121" s="9"/>
      <c r="VUI121" s="9"/>
      <c r="VUJ121" s="9"/>
      <c r="VUK121" s="9"/>
      <c r="VUL121" s="9"/>
      <c r="VUM121" s="9"/>
      <c r="VUN121" s="9"/>
      <c r="VUO121" s="9"/>
      <c r="VUP121" s="9"/>
      <c r="VUQ121" s="9"/>
      <c r="VUR121" s="9"/>
      <c r="VUS121" s="9"/>
      <c r="VUT121" s="9"/>
      <c r="VUU121" s="9"/>
      <c r="VUV121" s="9"/>
      <c r="VUW121" s="9"/>
      <c r="VUX121" s="9"/>
      <c r="VUY121" s="9"/>
      <c r="VUZ121" s="9"/>
      <c r="VVA121" s="9"/>
      <c r="VVB121" s="9"/>
      <c r="VVC121" s="9"/>
      <c r="VVD121" s="9"/>
      <c r="VVE121" s="9"/>
      <c r="VVF121" s="9"/>
      <c r="VVG121" s="9"/>
      <c r="VVH121" s="9"/>
      <c r="VVI121" s="9"/>
      <c r="VVJ121" s="9"/>
      <c r="VVK121" s="9"/>
      <c r="VVL121" s="9"/>
      <c r="VVM121" s="9"/>
      <c r="VVN121" s="9"/>
      <c r="VVO121" s="9"/>
      <c r="VVP121" s="9"/>
      <c r="VVQ121" s="9"/>
      <c r="VVR121" s="9"/>
      <c r="VVS121" s="9"/>
      <c r="VVT121" s="9"/>
      <c r="VVU121" s="9"/>
      <c r="VVV121" s="9"/>
      <c r="VVW121" s="9"/>
      <c r="VVX121" s="9"/>
      <c r="VVY121" s="9"/>
      <c r="VVZ121" s="9"/>
      <c r="VWA121" s="9"/>
      <c r="VWB121" s="9"/>
      <c r="VWC121" s="9"/>
      <c r="VWD121" s="9"/>
      <c r="VWE121" s="9"/>
      <c r="VWF121" s="9"/>
      <c r="VWG121" s="9"/>
      <c r="VWH121" s="9"/>
      <c r="VWI121" s="9"/>
      <c r="VWJ121" s="9"/>
      <c r="VWK121" s="9"/>
      <c r="VWL121" s="9"/>
      <c r="VWM121" s="9"/>
      <c r="VWN121" s="9"/>
      <c r="VWO121" s="9"/>
      <c r="VWP121" s="9"/>
      <c r="VWQ121" s="9"/>
      <c r="VWR121" s="9"/>
      <c r="VWS121" s="9"/>
      <c r="VWT121" s="9"/>
      <c r="VWU121" s="9"/>
      <c r="VWV121" s="9"/>
      <c r="VWW121" s="9"/>
      <c r="VWX121" s="9"/>
      <c r="VWY121" s="9"/>
      <c r="VWZ121" s="9"/>
      <c r="VXA121" s="9"/>
      <c r="VXB121" s="9"/>
      <c r="VXC121" s="9"/>
      <c r="VXD121" s="9"/>
      <c r="VXE121" s="9"/>
      <c r="VXF121" s="9"/>
      <c r="VXG121" s="9"/>
      <c r="VXH121" s="9"/>
      <c r="VXI121" s="9"/>
      <c r="VXJ121" s="9"/>
      <c r="VXK121" s="9"/>
      <c r="VXL121" s="9"/>
      <c r="VXM121" s="9"/>
      <c r="VXN121" s="9"/>
      <c r="VXO121" s="9"/>
      <c r="VXP121" s="9"/>
      <c r="VXQ121" s="9"/>
      <c r="VXR121" s="9"/>
      <c r="VXS121" s="9"/>
      <c r="VXT121" s="9"/>
      <c r="VXU121" s="9"/>
      <c r="VXV121" s="9"/>
      <c r="VXW121" s="9"/>
      <c r="VXX121" s="9"/>
      <c r="VXY121" s="9"/>
      <c r="VXZ121" s="9"/>
      <c r="VYA121" s="9"/>
      <c r="VYB121" s="9"/>
      <c r="VYC121" s="9"/>
      <c r="VYD121" s="9"/>
      <c r="VYE121" s="9"/>
      <c r="VYF121" s="9"/>
      <c r="VYG121" s="9"/>
      <c r="VYH121" s="9"/>
      <c r="VYI121" s="9"/>
      <c r="VYJ121" s="9"/>
      <c r="VYK121" s="9"/>
      <c r="VYL121" s="9"/>
      <c r="VYM121" s="9"/>
      <c r="VYN121" s="9"/>
      <c r="VYO121" s="9"/>
      <c r="VYP121" s="9"/>
      <c r="VYQ121" s="9"/>
      <c r="VYR121" s="9"/>
      <c r="VYS121" s="9"/>
      <c r="VYT121" s="9"/>
      <c r="VYU121" s="9"/>
      <c r="VYV121" s="9"/>
      <c r="VYW121" s="9"/>
      <c r="VYX121" s="9"/>
      <c r="VYY121" s="9"/>
      <c r="VYZ121" s="9"/>
      <c r="VZA121" s="9"/>
      <c r="VZB121" s="9"/>
      <c r="VZC121" s="9"/>
      <c r="VZD121" s="9"/>
      <c r="VZE121" s="9"/>
      <c r="VZF121" s="9"/>
      <c r="VZG121" s="9"/>
      <c r="VZH121" s="9"/>
      <c r="VZI121" s="9"/>
      <c r="VZJ121" s="9"/>
      <c r="VZK121" s="9"/>
      <c r="VZL121" s="9"/>
      <c r="VZM121" s="9"/>
      <c r="VZN121" s="9"/>
      <c r="VZO121" s="9"/>
      <c r="VZP121" s="9"/>
      <c r="VZQ121" s="9"/>
      <c r="VZR121" s="9"/>
      <c r="VZS121" s="9"/>
      <c r="VZT121" s="9"/>
      <c r="VZU121" s="9"/>
      <c r="VZV121" s="9"/>
      <c r="VZW121" s="9"/>
      <c r="VZX121" s="9"/>
      <c r="VZY121" s="9"/>
      <c r="VZZ121" s="9"/>
      <c r="WAA121" s="9"/>
      <c r="WAB121" s="9"/>
      <c r="WAC121" s="9"/>
      <c r="WAD121" s="9"/>
      <c r="WAE121" s="9"/>
      <c r="WAF121" s="9"/>
      <c r="WAG121" s="9"/>
      <c r="WAH121" s="9"/>
      <c r="WAI121" s="9"/>
      <c r="WAJ121" s="9"/>
      <c r="WAK121" s="9"/>
      <c r="WAL121" s="9"/>
      <c r="WAM121" s="9"/>
      <c r="WAN121" s="9"/>
      <c r="WAO121" s="9"/>
      <c r="WAP121" s="9"/>
      <c r="WAQ121" s="9"/>
      <c r="WAR121" s="9"/>
      <c r="WAS121" s="9"/>
      <c r="WAT121" s="9"/>
      <c r="WAU121" s="9"/>
      <c r="WAV121" s="9"/>
      <c r="WAW121" s="9"/>
      <c r="WAX121" s="9"/>
      <c r="WAY121" s="9"/>
      <c r="WAZ121" s="9"/>
      <c r="WBA121" s="9"/>
      <c r="WBB121" s="9"/>
      <c r="WBC121" s="9"/>
      <c r="WBD121" s="9"/>
      <c r="WBE121" s="9"/>
      <c r="WBF121" s="9"/>
      <c r="WBG121" s="9"/>
      <c r="WBH121" s="9"/>
      <c r="WBI121" s="9"/>
      <c r="WBJ121" s="9"/>
      <c r="WBK121" s="9"/>
      <c r="WBL121" s="9"/>
      <c r="WBM121" s="9"/>
      <c r="WBN121" s="9"/>
      <c r="WBO121" s="9"/>
      <c r="WBP121" s="9"/>
      <c r="WBQ121" s="9"/>
      <c r="WBR121" s="9"/>
      <c r="WBS121" s="9"/>
      <c r="WBT121" s="9"/>
      <c r="WBU121" s="9"/>
      <c r="WBV121" s="9"/>
      <c r="WBW121" s="9"/>
      <c r="WBX121" s="9"/>
      <c r="WBY121" s="9"/>
      <c r="WBZ121" s="9"/>
      <c r="WCA121" s="9"/>
      <c r="WCB121" s="9"/>
      <c r="WCC121" s="9"/>
      <c r="WCD121" s="9"/>
      <c r="WCE121" s="9"/>
      <c r="WCF121" s="9"/>
      <c r="WCG121" s="9"/>
      <c r="WCH121" s="9"/>
      <c r="WCI121" s="9"/>
      <c r="WCJ121" s="9"/>
      <c r="WCK121" s="9"/>
      <c r="WCL121" s="9"/>
      <c r="WCM121" s="9"/>
      <c r="WCN121" s="9"/>
      <c r="WCO121" s="9"/>
      <c r="WCP121" s="9"/>
      <c r="WCQ121" s="9"/>
      <c r="WCR121" s="9"/>
      <c r="WCS121" s="9"/>
      <c r="WCT121" s="9"/>
      <c r="WCU121" s="9"/>
      <c r="WCV121" s="9"/>
      <c r="WCW121" s="9"/>
      <c r="WCX121" s="9"/>
      <c r="WCY121" s="9"/>
      <c r="WCZ121" s="9"/>
      <c r="WDA121" s="9"/>
      <c r="WDB121" s="9"/>
      <c r="WDC121" s="9"/>
      <c r="WDD121" s="9"/>
      <c r="WDE121" s="9"/>
      <c r="WDF121" s="9"/>
      <c r="WDG121" s="9"/>
      <c r="WDH121" s="9"/>
      <c r="WDI121" s="9"/>
      <c r="WDJ121" s="9"/>
      <c r="WDK121" s="9"/>
      <c r="WDL121" s="9"/>
      <c r="WDM121" s="9"/>
      <c r="WDN121" s="9"/>
      <c r="WDO121" s="9"/>
      <c r="WDP121" s="9"/>
      <c r="WDQ121" s="9"/>
      <c r="WDR121" s="9"/>
      <c r="WDS121" s="9"/>
      <c r="WDT121" s="9"/>
      <c r="WDU121" s="9"/>
      <c r="WDV121" s="9"/>
      <c r="WDW121" s="9"/>
      <c r="WDX121" s="9"/>
      <c r="WDY121" s="9"/>
      <c r="WDZ121" s="9"/>
      <c r="WEA121" s="9"/>
      <c r="WEB121" s="9"/>
      <c r="WEC121" s="9"/>
      <c r="WED121" s="9"/>
      <c r="WEE121" s="9"/>
      <c r="WEF121" s="9"/>
      <c r="WEG121" s="9"/>
      <c r="WEH121" s="9"/>
      <c r="WEI121" s="9"/>
      <c r="WEJ121" s="9"/>
      <c r="WEK121" s="9"/>
      <c r="WEL121" s="9"/>
      <c r="WEM121" s="9"/>
      <c r="WEN121" s="9"/>
      <c r="WEO121" s="9"/>
      <c r="WEP121" s="9"/>
      <c r="WEQ121" s="9"/>
      <c r="WER121" s="9"/>
      <c r="WES121" s="9"/>
      <c r="WET121" s="9"/>
      <c r="WEU121" s="9"/>
      <c r="WEV121" s="9"/>
      <c r="WEW121" s="9"/>
      <c r="WEX121" s="9"/>
      <c r="WEY121" s="9"/>
      <c r="WEZ121" s="9"/>
      <c r="WFA121" s="9"/>
      <c r="WFB121" s="9"/>
      <c r="WFC121" s="9"/>
      <c r="WFD121" s="9"/>
      <c r="WFE121" s="9"/>
      <c r="WFF121" s="9"/>
      <c r="WFG121" s="9"/>
      <c r="WFH121" s="9"/>
      <c r="WFI121" s="9"/>
      <c r="WFJ121" s="9"/>
      <c r="WFK121" s="9"/>
      <c r="WFL121" s="9"/>
      <c r="WFM121" s="9"/>
      <c r="WFN121" s="9"/>
      <c r="WFO121" s="9"/>
      <c r="WFP121" s="9"/>
      <c r="WFQ121" s="9"/>
      <c r="WFR121" s="9"/>
      <c r="WFS121" s="9"/>
      <c r="WFT121" s="9"/>
      <c r="WFU121" s="9"/>
      <c r="WFV121" s="9"/>
      <c r="WFW121" s="9"/>
      <c r="WFX121" s="9"/>
      <c r="WFY121" s="9"/>
      <c r="WFZ121" s="9"/>
      <c r="WGA121" s="9"/>
      <c r="WGB121" s="9"/>
      <c r="WGC121" s="9"/>
      <c r="WGD121" s="9"/>
      <c r="WGE121" s="9"/>
      <c r="WGF121" s="9"/>
      <c r="WGG121" s="9"/>
      <c r="WGH121" s="9"/>
      <c r="WGI121" s="9"/>
      <c r="WGJ121" s="9"/>
      <c r="WGK121" s="9"/>
      <c r="WGL121" s="9"/>
      <c r="WGM121" s="9"/>
      <c r="WGN121" s="9"/>
      <c r="WGO121" s="9"/>
      <c r="WGP121" s="9"/>
      <c r="WGQ121" s="9"/>
      <c r="WGR121" s="9"/>
      <c r="WGS121" s="9"/>
      <c r="WGT121" s="9"/>
      <c r="WGU121" s="9"/>
      <c r="WGV121" s="9"/>
      <c r="WGW121" s="9"/>
      <c r="WGX121" s="9"/>
      <c r="WGY121" s="9"/>
      <c r="WGZ121" s="9"/>
      <c r="WHA121" s="9"/>
      <c r="WHB121" s="9"/>
      <c r="WHC121" s="9"/>
      <c r="WHD121" s="9"/>
      <c r="WHE121" s="9"/>
      <c r="WHF121" s="9"/>
      <c r="WHG121" s="9"/>
      <c r="WHH121" s="9"/>
      <c r="WHI121" s="9"/>
      <c r="WHJ121" s="9"/>
      <c r="WHK121" s="9"/>
      <c r="WHL121" s="9"/>
      <c r="WHM121" s="9"/>
      <c r="WHN121" s="9"/>
      <c r="WHO121" s="9"/>
      <c r="WHP121" s="9"/>
      <c r="WHQ121" s="9"/>
      <c r="WHR121" s="9"/>
      <c r="WHS121" s="9"/>
      <c r="WHT121" s="9"/>
      <c r="WHU121" s="9"/>
      <c r="WHV121" s="9"/>
      <c r="WHW121" s="9"/>
      <c r="WHX121" s="9"/>
      <c r="WHY121" s="9"/>
      <c r="WHZ121" s="9"/>
      <c r="WIA121" s="9"/>
      <c r="WIB121" s="9"/>
      <c r="WIC121" s="9"/>
      <c r="WID121" s="9"/>
      <c r="WIE121" s="9"/>
      <c r="WIF121" s="9"/>
      <c r="WIG121" s="9"/>
      <c r="WIH121" s="9"/>
      <c r="WII121" s="9"/>
      <c r="WIJ121" s="9"/>
      <c r="WIK121" s="9"/>
      <c r="WIL121" s="9"/>
      <c r="WIM121" s="9"/>
      <c r="WIN121" s="9"/>
      <c r="WIO121" s="9"/>
      <c r="WIP121" s="9"/>
      <c r="WIQ121" s="9"/>
      <c r="WIR121" s="9"/>
      <c r="WIS121" s="9"/>
      <c r="WIT121" s="9"/>
      <c r="WIU121" s="9"/>
      <c r="WIV121" s="9"/>
      <c r="WIW121" s="9"/>
      <c r="WIX121" s="9"/>
      <c r="WIY121" s="9"/>
      <c r="WIZ121" s="9"/>
      <c r="WJA121" s="9"/>
      <c r="WJB121" s="9"/>
      <c r="WJC121" s="9"/>
      <c r="WJD121" s="9"/>
      <c r="WJE121" s="9"/>
      <c r="WJF121" s="9"/>
      <c r="WJG121" s="9"/>
      <c r="WJH121" s="9"/>
      <c r="WJI121" s="9"/>
      <c r="WJJ121" s="9"/>
      <c r="WJK121" s="9"/>
      <c r="WJL121" s="9"/>
      <c r="WJM121" s="9"/>
      <c r="WJN121" s="9"/>
      <c r="WJO121" s="9"/>
      <c r="WJP121" s="9"/>
      <c r="WJQ121" s="9"/>
      <c r="WJR121" s="9"/>
      <c r="WJS121" s="9"/>
      <c r="WJT121" s="9"/>
      <c r="WJU121" s="9"/>
      <c r="WJV121" s="9"/>
      <c r="WJW121" s="9"/>
      <c r="WJX121" s="9"/>
      <c r="WJY121" s="9"/>
      <c r="WJZ121" s="9"/>
      <c r="WKA121" s="9"/>
      <c r="WKB121" s="9"/>
      <c r="WKC121" s="9"/>
      <c r="WKD121" s="9"/>
      <c r="WKE121" s="9"/>
      <c r="WKF121" s="9"/>
      <c r="WKG121" s="9"/>
      <c r="WKH121" s="9"/>
      <c r="WKI121" s="9"/>
      <c r="WKJ121" s="9"/>
      <c r="WKK121" s="9"/>
      <c r="WKL121" s="9"/>
      <c r="WKM121" s="9"/>
      <c r="WKN121" s="9"/>
      <c r="WKO121" s="9"/>
      <c r="WKP121" s="9"/>
      <c r="WKQ121" s="9"/>
      <c r="WKR121" s="9"/>
      <c r="WKS121" s="9"/>
      <c r="WKT121" s="9"/>
      <c r="WKU121" s="9"/>
      <c r="WKV121" s="9"/>
      <c r="WKW121" s="9"/>
      <c r="WKX121" s="9"/>
      <c r="WKY121" s="9"/>
      <c r="WKZ121" s="9"/>
      <c r="WLA121" s="9"/>
      <c r="WLB121" s="9"/>
      <c r="WLC121" s="9"/>
      <c r="WLD121" s="9"/>
      <c r="WLE121" s="9"/>
      <c r="WLF121" s="9"/>
      <c r="WLG121" s="9"/>
      <c r="WLH121" s="9"/>
      <c r="WLI121" s="9"/>
      <c r="WLJ121" s="9"/>
      <c r="WLK121" s="9"/>
      <c r="WLL121" s="9"/>
      <c r="WLM121" s="9"/>
      <c r="WLN121" s="9"/>
      <c r="WLO121" s="9"/>
      <c r="WLP121" s="9"/>
      <c r="WLQ121" s="9"/>
      <c r="WLR121" s="9"/>
      <c r="WLS121" s="9"/>
      <c r="WLT121" s="9"/>
      <c r="WLU121" s="9"/>
      <c r="WLV121" s="9"/>
      <c r="WLW121" s="9"/>
      <c r="WLX121" s="9"/>
      <c r="WLY121" s="9"/>
      <c r="WLZ121" s="9"/>
      <c r="WMA121" s="9"/>
      <c r="WMB121" s="9"/>
      <c r="WMC121" s="9"/>
      <c r="WMD121" s="9"/>
      <c r="WME121" s="9"/>
      <c r="WMF121" s="9"/>
      <c r="WMG121" s="9"/>
      <c r="WMH121" s="9"/>
      <c r="WMI121" s="9"/>
      <c r="WMJ121" s="9"/>
      <c r="WMK121" s="9"/>
      <c r="WML121" s="9"/>
      <c r="WMM121" s="9"/>
      <c r="WMN121" s="9"/>
      <c r="WMO121" s="9"/>
      <c r="WMP121" s="9"/>
      <c r="WMQ121" s="9"/>
      <c r="WMR121" s="9"/>
      <c r="WMS121" s="9"/>
      <c r="WMT121" s="9"/>
      <c r="WMU121" s="9"/>
      <c r="WMV121" s="9"/>
      <c r="WMW121" s="9"/>
      <c r="WMX121" s="9"/>
      <c r="WMY121" s="9"/>
      <c r="WMZ121" s="9"/>
      <c r="WNA121" s="9"/>
      <c r="WNB121" s="9"/>
      <c r="WNC121" s="9"/>
      <c r="WND121" s="9"/>
      <c r="WNE121" s="9"/>
      <c r="WNF121" s="9"/>
      <c r="WNG121" s="9"/>
      <c r="WNH121" s="9"/>
      <c r="WNI121" s="9"/>
      <c r="WNJ121" s="9"/>
      <c r="WNK121" s="9"/>
      <c r="WNL121" s="9"/>
      <c r="WNM121" s="9"/>
      <c r="WNN121" s="9"/>
      <c r="WNO121" s="9"/>
      <c r="WNP121" s="9"/>
      <c r="WNQ121" s="9"/>
      <c r="WNR121" s="9"/>
      <c r="WNS121" s="9"/>
      <c r="WNT121" s="9"/>
      <c r="WNU121" s="9"/>
      <c r="WNV121" s="9"/>
      <c r="WNW121" s="9"/>
      <c r="WNX121" s="9"/>
      <c r="WNY121" s="9"/>
      <c r="WNZ121" s="9"/>
      <c r="WOA121" s="9"/>
      <c r="WOB121" s="9"/>
      <c r="WOC121" s="9"/>
      <c r="WOD121" s="9"/>
      <c r="WOE121" s="9"/>
      <c r="WOF121" s="9"/>
      <c r="WOG121" s="9"/>
      <c r="WOH121" s="9"/>
      <c r="WOI121" s="9"/>
      <c r="WOJ121" s="9"/>
      <c r="WOK121" s="9"/>
      <c r="WOL121" s="9"/>
      <c r="WOM121" s="9"/>
      <c r="WON121" s="9"/>
      <c r="WOO121" s="9"/>
      <c r="WOP121" s="9"/>
      <c r="WOQ121" s="9"/>
      <c r="WOR121" s="9"/>
      <c r="WOS121" s="9"/>
      <c r="WOT121" s="9"/>
      <c r="WOU121" s="9"/>
      <c r="WOV121" s="9"/>
      <c r="WOW121" s="9"/>
      <c r="WOX121" s="9"/>
      <c r="WOY121" s="9"/>
      <c r="WOZ121" s="9"/>
      <c r="WPA121" s="9"/>
      <c r="WPB121" s="9"/>
      <c r="WPC121" s="9"/>
      <c r="WPD121" s="9"/>
      <c r="WPE121" s="9"/>
      <c r="WPF121" s="9"/>
      <c r="WPG121" s="9"/>
      <c r="WPH121" s="9"/>
      <c r="WPI121" s="9"/>
      <c r="WPJ121" s="9"/>
      <c r="WPK121" s="9"/>
      <c r="WPL121" s="9"/>
      <c r="WPM121" s="9"/>
      <c r="WPN121" s="9"/>
      <c r="WPO121" s="9"/>
      <c r="WPP121" s="9"/>
      <c r="WPQ121" s="9"/>
      <c r="WPR121" s="9"/>
      <c r="WPS121" s="9"/>
      <c r="WPT121" s="9"/>
      <c r="WPU121" s="9"/>
      <c r="WPV121" s="9"/>
      <c r="WPW121" s="9"/>
      <c r="WPX121" s="9"/>
      <c r="WPY121" s="9"/>
      <c r="WPZ121" s="9"/>
      <c r="WQA121" s="9"/>
      <c r="WQB121" s="9"/>
      <c r="WQC121" s="9"/>
      <c r="WQD121" s="9"/>
      <c r="WQE121" s="9"/>
      <c r="WQF121" s="9"/>
      <c r="WQG121" s="9"/>
      <c r="WQH121" s="9"/>
      <c r="WQI121" s="9"/>
      <c r="WQJ121" s="9"/>
      <c r="WQK121" s="9"/>
      <c r="WQL121" s="9"/>
      <c r="WQM121" s="9"/>
      <c r="WQN121" s="9"/>
      <c r="WQO121" s="9"/>
      <c r="WQP121" s="9"/>
      <c r="WQQ121" s="9"/>
      <c r="WQR121" s="9"/>
      <c r="WQS121" s="9"/>
      <c r="WQT121" s="9"/>
      <c r="WQU121" s="9"/>
      <c r="WQV121" s="9"/>
      <c r="WQW121" s="9"/>
      <c r="WQX121" s="9"/>
      <c r="WQY121" s="9"/>
      <c r="WQZ121" s="9"/>
      <c r="WRA121" s="9"/>
      <c r="WRB121" s="9"/>
      <c r="WRC121" s="9"/>
      <c r="WRD121" s="9"/>
      <c r="WRE121" s="9"/>
      <c r="WRF121" s="9"/>
      <c r="WRG121" s="9"/>
      <c r="WRH121" s="9"/>
      <c r="WRI121" s="9"/>
      <c r="WRJ121" s="9"/>
      <c r="WRK121" s="9"/>
      <c r="WRL121" s="9"/>
      <c r="WRM121" s="9"/>
      <c r="WRN121" s="9"/>
      <c r="WRO121" s="9"/>
      <c r="WRP121" s="9"/>
      <c r="WRQ121" s="9"/>
      <c r="WRR121" s="9"/>
      <c r="WRS121" s="9"/>
      <c r="WRT121" s="9"/>
      <c r="WRU121" s="9"/>
      <c r="WRV121" s="9"/>
      <c r="WRW121" s="9"/>
      <c r="WRX121" s="9"/>
      <c r="WRY121" s="9"/>
      <c r="WRZ121" s="9"/>
      <c r="WSA121" s="9"/>
      <c r="WSB121" s="9"/>
      <c r="WSC121" s="9"/>
      <c r="WSD121" s="9"/>
      <c r="WSE121" s="9"/>
      <c r="WSF121" s="9"/>
      <c r="WSG121" s="9"/>
      <c r="WSH121" s="9"/>
      <c r="WSI121" s="9"/>
      <c r="WSJ121" s="9"/>
      <c r="WSK121" s="9"/>
      <c r="WSL121" s="9"/>
      <c r="WSM121" s="9"/>
      <c r="WSN121" s="9"/>
      <c r="WSO121" s="9"/>
      <c r="WSP121" s="9"/>
      <c r="WSQ121" s="9"/>
      <c r="WSR121" s="9"/>
      <c r="WSS121" s="9"/>
      <c r="WST121" s="9"/>
      <c r="WSU121" s="9"/>
      <c r="WSV121" s="9"/>
      <c r="WSW121" s="9"/>
      <c r="WSX121" s="9"/>
      <c r="WSY121" s="9"/>
      <c r="WSZ121" s="9"/>
      <c r="WTA121" s="9"/>
      <c r="WTB121" s="9"/>
      <c r="WTC121" s="9"/>
      <c r="WTD121" s="9"/>
      <c r="WTE121" s="9"/>
      <c r="WTF121" s="9"/>
      <c r="WTG121" s="9"/>
      <c r="WTH121" s="9"/>
      <c r="WTI121" s="9"/>
      <c r="WTJ121" s="9"/>
      <c r="WTK121" s="9"/>
      <c r="WTL121" s="9"/>
      <c r="WTM121" s="9"/>
      <c r="WTN121" s="9"/>
      <c r="WTO121" s="9"/>
      <c r="WTP121" s="9"/>
      <c r="WTQ121" s="9"/>
      <c r="WTR121" s="9"/>
      <c r="WTS121" s="9"/>
      <c r="WTT121" s="9"/>
      <c r="WTU121" s="9"/>
      <c r="WTV121" s="9"/>
      <c r="WTW121" s="9"/>
      <c r="WTX121" s="9"/>
      <c r="WTY121" s="9"/>
      <c r="WTZ121" s="9"/>
      <c r="WUA121" s="9"/>
      <c r="WUB121" s="9"/>
      <c r="WUC121" s="9"/>
      <c r="WUD121" s="9"/>
      <c r="WUE121" s="9"/>
      <c r="WUF121" s="9"/>
      <c r="WUG121" s="9"/>
      <c r="WUH121" s="9"/>
      <c r="WUI121" s="9"/>
      <c r="WUJ121" s="9"/>
      <c r="WUK121" s="9"/>
      <c r="WUL121" s="9"/>
      <c r="WUM121" s="9"/>
      <c r="WUN121" s="9"/>
      <c r="WUO121" s="9"/>
      <c r="WUP121" s="9"/>
      <c r="WUQ121" s="9"/>
      <c r="WUR121" s="9"/>
      <c r="WUS121" s="9"/>
      <c r="WUT121" s="9"/>
      <c r="WUU121" s="9"/>
      <c r="WUV121" s="9"/>
      <c r="WUW121" s="9"/>
      <c r="WUX121" s="9"/>
      <c r="WUY121" s="9"/>
      <c r="WUZ121" s="9"/>
      <c r="WVA121" s="9"/>
      <c r="WVB121" s="9"/>
      <c r="WVC121" s="9"/>
      <c r="WVD121" s="9"/>
      <c r="WVE121" s="9"/>
      <c r="WVF121" s="9"/>
      <c r="WVG121" s="9"/>
      <c r="WVH121" s="9"/>
      <c r="WVI121" s="9"/>
      <c r="WVJ121" s="9"/>
      <c r="WVK121" s="9"/>
      <c r="WVL121" s="9"/>
      <c r="WVM121" s="9"/>
      <c r="WVN121" s="9"/>
      <c r="WVO121" s="9"/>
      <c r="WVP121" s="9"/>
      <c r="WVQ121" s="9"/>
      <c r="WVR121" s="9"/>
      <c r="WVS121" s="9"/>
      <c r="WVT121" s="9"/>
      <c r="WVU121" s="9"/>
      <c r="WVV121" s="9"/>
      <c r="WVW121" s="9"/>
      <c r="WVX121" s="9"/>
      <c r="WVY121" s="9"/>
      <c r="WVZ121" s="9"/>
      <c r="WWA121" s="9"/>
      <c r="WWB121" s="9"/>
      <c r="WWC121" s="9"/>
      <c r="WWD121" s="9"/>
      <c r="WWE121" s="9"/>
      <c r="WWF121" s="9"/>
      <c r="WWG121" s="9"/>
      <c r="WWH121" s="9"/>
      <c r="WWI121" s="9"/>
      <c r="WWJ121" s="9"/>
      <c r="WWK121" s="9"/>
      <c r="WWL121" s="9"/>
      <c r="WWM121" s="9"/>
      <c r="WWN121" s="9"/>
      <c r="WWO121" s="9"/>
      <c r="WWP121" s="9"/>
      <c r="WWQ121" s="9"/>
      <c r="WWR121" s="9"/>
      <c r="WWS121" s="9"/>
      <c r="WWT121" s="9"/>
      <c r="WWU121" s="9"/>
      <c r="WWV121" s="9"/>
      <c r="WWW121" s="9"/>
      <c r="WWX121" s="9"/>
      <c r="WWY121" s="9"/>
      <c r="WWZ121" s="9"/>
      <c r="WXA121" s="9"/>
      <c r="WXB121" s="9"/>
      <c r="WXC121" s="9"/>
      <c r="WXD121" s="9"/>
      <c r="WXE121" s="9"/>
      <c r="WXF121" s="9"/>
      <c r="WXG121" s="9"/>
      <c r="WXH121" s="9"/>
      <c r="WXI121" s="9"/>
      <c r="WXJ121" s="9"/>
      <c r="WXK121" s="9"/>
      <c r="WXL121" s="9"/>
      <c r="WXM121" s="9"/>
      <c r="WXN121" s="9"/>
      <c r="WXO121" s="9"/>
      <c r="WXP121" s="9"/>
      <c r="WXQ121" s="9"/>
      <c r="WXR121" s="9"/>
      <c r="WXS121" s="9"/>
      <c r="WXT121" s="9"/>
      <c r="WXU121" s="9"/>
      <c r="WXV121" s="9"/>
      <c r="WXW121" s="9"/>
      <c r="WXX121" s="9"/>
      <c r="WXY121" s="9"/>
      <c r="WXZ121" s="9"/>
      <c r="WYA121" s="9"/>
      <c r="WYB121" s="9"/>
      <c r="WYC121" s="9"/>
      <c r="WYD121" s="9"/>
      <c r="WYE121" s="9"/>
      <c r="WYF121" s="9"/>
      <c r="WYG121" s="9"/>
      <c r="WYH121" s="9"/>
      <c r="WYI121" s="9"/>
      <c r="WYJ121" s="9"/>
      <c r="WYK121" s="9"/>
      <c r="WYL121" s="9"/>
      <c r="WYM121" s="9"/>
      <c r="WYN121" s="9"/>
      <c r="WYO121" s="9"/>
      <c r="WYP121" s="9"/>
      <c r="WYQ121" s="9"/>
      <c r="WYR121" s="9"/>
      <c r="WYS121" s="9"/>
      <c r="WYT121" s="9"/>
      <c r="WYU121" s="9"/>
      <c r="WYV121" s="9"/>
      <c r="WYW121" s="9"/>
      <c r="WYX121" s="9"/>
      <c r="WYY121" s="9"/>
      <c r="WYZ121" s="9"/>
      <c r="WZA121" s="9"/>
      <c r="WZB121" s="9"/>
      <c r="WZC121" s="9"/>
      <c r="WZD121" s="9"/>
      <c r="WZE121" s="9"/>
      <c r="WZF121" s="9"/>
      <c r="WZG121" s="9"/>
      <c r="WZH121" s="9"/>
      <c r="WZI121" s="9"/>
      <c r="WZJ121" s="9"/>
      <c r="WZK121" s="9"/>
      <c r="WZL121" s="9"/>
      <c r="WZM121" s="9"/>
      <c r="WZN121" s="9"/>
      <c r="WZO121" s="9"/>
      <c r="WZP121" s="9"/>
      <c r="WZQ121" s="9"/>
      <c r="WZR121" s="9"/>
      <c r="WZS121" s="9"/>
      <c r="WZT121" s="9"/>
      <c r="WZU121" s="9"/>
      <c r="WZV121" s="9"/>
      <c r="WZW121" s="9"/>
      <c r="WZX121" s="9"/>
      <c r="WZY121" s="9"/>
      <c r="WZZ121" s="9"/>
      <c r="XAA121" s="9"/>
      <c r="XAB121" s="9"/>
      <c r="XAC121" s="9"/>
      <c r="XAD121" s="9"/>
      <c r="XAE121" s="9"/>
      <c r="XAF121" s="9"/>
      <c r="XAG121" s="9"/>
      <c r="XAH121" s="9"/>
      <c r="XAI121" s="9"/>
      <c r="XAJ121" s="9"/>
      <c r="XAK121" s="9"/>
      <c r="XAL121" s="9"/>
      <c r="XAM121" s="9"/>
      <c r="XAN121" s="9"/>
      <c r="XAO121" s="9"/>
      <c r="XAP121" s="9"/>
      <c r="XAQ121" s="9"/>
      <c r="XAR121" s="9"/>
      <c r="XAS121" s="9"/>
      <c r="XAT121" s="9"/>
      <c r="XAU121" s="9"/>
      <c r="XAV121" s="9"/>
      <c r="XAW121" s="9"/>
      <c r="XAX121" s="9"/>
      <c r="XAY121" s="9"/>
      <c r="XAZ121" s="9"/>
      <c r="XBA121" s="9"/>
      <c r="XBB121" s="9"/>
      <c r="XBC121" s="9"/>
      <c r="XBD121" s="9"/>
      <c r="XBE121" s="9"/>
      <c r="XBF121" s="9"/>
      <c r="XBG121" s="9"/>
      <c r="XBH121" s="9"/>
      <c r="XBI121" s="9"/>
      <c r="XBJ121" s="9"/>
      <c r="XBK121" s="9"/>
      <c r="XBL121" s="9"/>
      <c r="XBM121" s="9"/>
      <c r="XBN121" s="9"/>
      <c r="XBO121" s="9"/>
      <c r="XBP121" s="9"/>
      <c r="XBQ121" s="9"/>
      <c r="XBR121" s="9"/>
      <c r="XBS121" s="9"/>
      <c r="XBT121" s="9"/>
      <c r="XBU121" s="9"/>
      <c r="XBV121" s="9"/>
      <c r="XBW121" s="9"/>
      <c r="XBX121" s="9"/>
      <c r="XBY121" s="9"/>
      <c r="XBZ121" s="9"/>
      <c r="XCA121" s="9"/>
      <c r="XCB121" s="9"/>
      <c r="XCC121" s="9"/>
      <c r="XCD121" s="9"/>
      <c r="XCE121" s="9"/>
      <c r="XCF121" s="9"/>
      <c r="XCG121" s="9"/>
      <c r="XCH121" s="9"/>
      <c r="XCI121" s="9"/>
      <c r="XCJ121" s="9"/>
      <c r="XCK121" s="9"/>
      <c r="XCL121" s="9"/>
      <c r="XCM121" s="9"/>
      <c r="XCN121" s="9"/>
      <c r="XCO121" s="9"/>
      <c r="XCP121" s="9"/>
    </row>
    <row r="122" s="9" customFormat="1" customHeight="1" spans="1:1024 1025:16318">
      <c r="A122" s="250">
        <v>45046</v>
      </c>
      <c r="B122" s="252">
        <v>45041</v>
      </c>
      <c r="C122" s="266" t="s">
        <v>1594</v>
      </c>
      <c r="D122" s="127" t="s">
        <v>1160</v>
      </c>
      <c r="E122" s="156" t="s">
        <v>1461</v>
      </c>
      <c r="F122" s="256" t="s">
        <v>1595</v>
      </c>
      <c r="G122" s="267">
        <v>12896.88</v>
      </c>
      <c r="H122" s="258" t="s">
        <v>1403</v>
      </c>
      <c r="I122" s="162">
        <v>45073</v>
      </c>
      <c r="J122" s="268">
        <v>4298.96</v>
      </c>
      <c r="K122" s="162">
        <v>45104</v>
      </c>
      <c r="L122" s="268">
        <v>4298.96</v>
      </c>
      <c r="M122" s="162">
        <v>45134</v>
      </c>
      <c r="N122" s="269">
        <f>4298.96-1008.55</f>
        <v>3290.41</v>
      </c>
      <c r="O122" s="261" t="s">
        <v>1596</v>
      </c>
      <c r="P122" s="267">
        <v>1008.55</v>
      </c>
      <c r="Q122" s="261"/>
      <c r="R122" s="267"/>
      <c r="S122" s="261"/>
      <c r="T122" s="219"/>
      <c r="U122" s="218"/>
      <c r="V122" s="263"/>
      <c r="W122" s="264"/>
      <c r="X122" s="265"/>
      <c r="Y122" s="91">
        <f t="shared" si="3"/>
        <v>12896.88</v>
      </c>
      <c r="Z122" s="91">
        <f t="shared" si="4"/>
        <v>0</v>
      </c>
      <c r="AB122" s="9" t="s">
        <v>1597</v>
      </c>
    </row>
    <row r="123" s="6" customFormat="1" customHeight="1" spans="1:1024 1025:16318">
      <c r="A123" s="250">
        <v>45046</v>
      </c>
      <c r="B123" s="270">
        <v>45041</v>
      </c>
      <c r="C123" s="266" t="s">
        <v>1598</v>
      </c>
      <c r="D123" s="254" t="s">
        <v>690</v>
      </c>
      <c r="E123" s="156" t="s">
        <v>1461</v>
      </c>
      <c r="F123" s="256" t="s">
        <v>1595</v>
      </c>
      <c r="G123" s="257">
        <v>10565.39</v>
      </c>
      <c r="H123" s="258" t="s">
        <v>1403</v>
      </c>
      <c r="I123" s="162">
        <v>45073</v>
      </c>
      <c r="J123" s="268">
        <v>3521.8</v>
      </c>
      <c r="K123" s="162">
        <v>45104</v>
      </c>
      <c r="L123" s="268">
        <v>3521.8</v>
      </c>
      <c r="M123" s="162">
        <v>45134</v>
      </c>
      <c r="N123" s="269">
        <f>3521.8-1505.9</f>
        <v>2015.9</v>
      </c>
      <c r="O123" s="271" t="s">
        <v>1596</v>
      </c>
      <c r="P123" s="267">
        <v>1505.9</v>
      </c>
      <c r="Q123" s="261"/>
      <c r="R123" s="267"/>
      <c r="S123" s="272"/>
      <c r="T123" s="273"/>
      <c r="U123" s="264"/>
      <c r="V123" s="274"/>
      <c r="W123" s="264"/>
      <c r="X123" s="275"/>
      <c r="Y123" s="91">
        <f t="shared" si="3"/>
        <v>10565.4</v>
      </c>
      <c r="Z123" s="91">
        <f t="shared" si="4"/>
        <v>-0.0100000000002183</v>
      </c>
      <c r="AA123" s="9"/>
      <c r="AB123" s="9" t="s">
        <v>1597</v>
      </c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  <c r="PL123" s="9"/>
      <c r="PM123" s="9"/>
      <c r="PN123" s="9"/>
      <c r="PO123" s="9"/>
      <c r="PP123" s="9"/>
      <c r="PQ123" s="9"/>
      <c r="PR123" s="9"/>
      <c r="PS123" s="9"/>
      <c r="PT123" s="9"/>
      <c r="PU123" s="9"/>
      <c r="PV123" s="9"/>
      <c r="PW123" s="9"/>
      <c r="PX123" s="9"/>
      <c r="PY123" s="9"/>
      <c r="PZ123" s="9"/>
      <c r="QA123" s="9"/>
      <c r="QB123" s="9"/>
      <c r="QC123" s="9"/>
      <c r="QD123" s="9"/>
      <c r="QE123" s="9"/>
      <c r="QF123" s="9"/>
      <c r="QG123" s="9"/>
      <c r="QH123" s="9"/>
      <c r="QI123" s="9"/>
      <c r="QJ123" s="9"/>
      <c r="QK123" s="9"/>
      <c r="QL123" s="9"/>
      <c r="QM123" s="9"/>
      <c r="QN123" s="9"/>
      <c r="QO123" s="9"/>
      <c r="QP123" s="9"/>
      <c r="QQ123" s="9"/>
      <c r="QR123" s="9"/>
      <c r="QS123" s="9"/>
      <c r="QT123" s="9"/>
      <c r="QU123" s="9"/>
      <c r="QV123" s="9"/>
      <c r="QW123" s="9"/>
      <c r="QX123" s="9"/>
      <c r="QY123" s="9"/>
      <c r="QZ123" s="9"/>
      <c r="RA123" s="9"/>
      <c r="RB123" s="9"/>
      <c r="RC123" s="9"/>
      <c r="RD123" s="9"/>
      <c r="RE123" s="9"/>
      <c r="RF123" s="9"/>
      <c r="RG123" s="9"/>
      <c r="RH123" s="9"/>
      <c r="RI123" s="9"/>
      <c r="RJ123" s="9"/>
      <c r="RK123" s="9"/>
      <c r="RL123" s="9"/>
      <c r="RM123" s="9"/>
      <c r="RN123" s="9"/>
      <c r="RO123" s="9"/>
      <c r="RP123" s="9"/>
      <c r="RQ123" s="9"/>
      <c r="RR123" s="9"/>
      <c r="RS123" s="9"/>
      <c r="RT123" s="9"/>
      <c r="RU123" s="9"/>
      <c r="RV123" s="9"/>
      <c r="RW123" s="9"/>
      <c r="RX123" s="9"/>
      <c r="RY123" s="9"/>
      <c r="RZ123" s="9"/>
      <c r="SA123" s="9"/>
      <c r="SB123" s="9"/>
      <c r="SC123" s="9"/>
      <c r="SD123" s="9"/>
      <c r="SE123" s="9"/>
      <c r="SF123" s="9"/>
      <c r="SG123" s="9"/>
      <c r="SH123" s="9"/>
      <c r="SI123" s="9"/>
      <c r="SJ123" s="9"/>
      <c r="SK123" s="9"/>
      <c r="SL123" s="9"/>
      <c r="SM123" s="9"/>
      <c r="SN123" s="9"/>
      <c r="SO123" s="9"/>
      <c r="SP123" s="9"/>
      <c r="SQ123" s="9"/>
      <c r="SR123" s="9"/>
      <c r="SS123" s="9"/>
      <c r="ST123" s="9"/>
      <c r="SU123" s="9"/>
      <c r="SV123" s="9"/>
      <c r="SW123" s="9"/>
      <c r="SX123" s="9"/>
      <c r="SY123" s="9"/>
      <c r="SZ123" s="9"/>
      <c r="TA123" s="9"/>
      <c r="TB123" s="9"/>
      <c r="TC123" s="9"/>
      <c r="TD123" s="9"/>
      <c r="TE123" s="9"/>
      <c r="TF123" s="9"/>
      <c r="TG123" s="9"/>
      <c r="TH123" s="9"/>
      <c r="TI123" s="9"/>
      <c r="TJ123" s="9"/>
      <c r="TK123" s="9"/>
      <c r="TL123" s="9"/>
      <c r="TM123" s="9"/>
      <c r="TN123" s="9"/>
      <c r="TO123" s="9"/>
      <c r="TP123" s="9"/>
      <c r="TQ123" s="9"/>
      <c r="TR123" s="9"/>
      <c r="TS123" s="9"/>
      <c r="TT123" s="9"/>
      <c r="TU123" s="9"/>
      <c r="TV123" s="9"/>
      <c r="TW123" s="9"/>
      <c r="TX123" s="9"/>
      <c r="TY123" s="9"/>
      <c r="TZ123" s="9"/>
      <c r="UA123" s="9"/>
      <c r="UB123" s="9"/>
      <c r="UC123" s="9"/>
      <c r="UD123" s="9"/>
      <c r="UE123" s="9"/>
      <c r="UF123" s="9"/>
      <c r="UG123" s="9"/>
      <c r="UH123" s="9"/>
      <c r="UI123" s="9"/>
      <c r="UJ123" s="9"/>
      <c r="UK123" s="9"/>
      <c r="UL123" s="9"/>
      <c r="UM123" s="9"/>
      <c r="UN123" s="9"/>
      <c r="UO123" s="9"/>
      <c r="UP123" s="9"/>
      <c r="UQ123" s="9"/>
      <c r="UR123" s="9"/>
      <c r="US123" s="9"/>
      <c r="UT123" s="9"/>
      <c r="UU123" s="9"/>
      <c r="UV123" s="9"/>
      <c r="UW123" s="9"/>
      <c r="UX123" s="9"/>
      <c r="UY123" s="9"/>
      <c r="UZ123" s="9"/>
      <c r="VA123" s="9"/>
      <c r="VB123" s="9"/>
      <c r="VC123" s="9"/>
      <c r="VD123" s="9"/>
      <c r="VE123" s="9"/>
      <c r="VF123" s="9"/>
      <c r="VG123" s="9"/>
      <c r="VH123" s="9"/>
      <c r="VI123" s="9"/>
      <c r="VJ123" s="9"/>
      <c r="VK123" s="9"/>
      <c r="VL123" s="9"/>
      <c r="VM123" s="9"/>
      <c r="VN123" s="9"/>
      <c r="VO123" s="9"/>
      <c r="VP123" s="9"/>
      <c r="VQ123" s="9"/>
      <c r="VR123" s="9"/>
      <c r="VS123" s="9"/>
      <c r="VT123" s="9"/>
      <c r="VU123" s="9"/>
      <c r="VV123" s="9"/>
      <c r="VW123" s="9"/>
      <c r="VX123" s="9"/>
      <c r="VY123" s="9"/>
      <c r="VZ123" s="9"/>
      <c r="WA123" s="9"/>
      <c r="WB123" s="9"/>
      <c r="WC123" s="9"/>
      <c r="WD123" s="9"/>
      <c r="WE123" s="9"/>
      <c r="WF123" s="9"/>
      <c r="WG123" s="9"/>
      <c r="WH123" s="9"/>
      <c r="WI123" s="9"/>
      <c r="WJ123" s="9"/>
      <c r="WK123" s="9"/>
      <c r="WL123" s="9"/>
      <c r="WM123" s="9"/>
      <c r="WN123" s="9"/>
      <c r="WO123" s="9"/>
      <c r="WP123" s="9"/>
      <c r="WQ123" s="9"/>
      <c r="WR123" s="9"/>
      <c r="WS123" s="9"/>
      <c r="WT123" s="9"/>
      <c r="WU123" s="9"/>
      <c r="WV123" s="9"/>
      <c r="WW123" s="9"/>
      <c r="WX123" s="9"/>
      <c r="WY123" s="9"/>
      <c r="WZ123" s="9"/>
      <c r="XA123" s="9"/>
      <c r="XB123" s="9"/>
      <c r="XC123" s="9"/>
      <c r="XD123" s="9"/>
      <c r="XE123" s="9"/>
      <c r="XF123" s="9"/>
      <c r="XG123" s="9"/>
      <c r="XH123" s="9"/>
      <c r="XI123" s="9"/>
      <c r="XJ123" s="9"/>
      <c r="XK123" s="9"/>
      <c r="XL123" s="9"/>
      <c r="XM123" s="9"/>
      <c r="XN123" s="9"/>
      <c r="XO123" s="9"/>
      <c r="XP123" s="9"/>
      <c r="XQ123" s="9"/>
      <c r="XR123" s="9"/>
      <c r="XS123" s="9"/>
      <c r="XT123" s="9"/>
      <c r="XU123" s="9"/>
      <c r="XV123" s="9"/>
      <c r="XW123" s="9"/>
      <c r="XX123" s="9"/>
      <c r="XY123" s="9"/>
      <c r="XZ123" s="9"/>
      <c r="YA123" s="9"/>
      <c r="YB123" s="9"/>
      <c r="YC123" s="9"/>
      <c r="YD123" s="9"/>
      <c r="YE123" s="9"/>
      <c r="YF123" s="9"/>
      <c r="YG123" s="9"/>
      <c r="YH123" s="9"/>
      <c r="YI123" s="9"/>
      <c r="YJ123" s="9"/>
      <c r="YK123" s="9"/>
      <c r="YL123" s="9"/>
      <c r="YM123" s="9"/>
      <c r="YN123" s="9"/>
      <c r="YO123" s="9"/>
      <c r="YP123" s="9"/>
      <c r="YQ123" s="9"/>
      <c r="YR123" s="9"/>
      <c r="YS123" s="9"/>
      <c r="YT123" s="9"/>
      <c r="YU123" s="9"/>
      <c r="YV123" s="9"/>
      <c r="YW123" s="9"/>
      <c r="YX123" s="9"/>
      <c r="YY123" s="9"/>
      <c r="YZ123" s="9"/>
      <c r="ZA123" s="9"/>
      <c r="ZB123" s="9"/>
      <c r="ZC123" s="9"/>
      <c r="ZD123" s="9"/>
      <c r="ZE123" s="9"/>
      <c r="ZF123" s="9"/>
      <c r="ZG123" s="9"/>
      <c r="ZH123" s="9"/>
      <c r="ZI123" s="9"/>
      <c r="ZJ123" s="9"/>
      <c r="ZK123" s="9"/>
      <c r="ZL123" s="9"/>
      <c r="ZM123" s="9"/>
      <c r="ZN123" s="9"/>
      <c r="ZO123" s="9"/>
      <c r="ZP123" s="9"/>
      <c r="ZQ123" s="9"/>
      <c r="ZR123" s="9"/>
      <c r="ZS123" s="9"/>
      <c r="ZT123" s="9"/>
      <c r="ZU123" s="9"/>
      <c r="ZV123" s="9"/>
      <c r="ZW123" s="9"/>
      <c r="ZX123" s="9"/>
      <c r="ZY123" s="9"/>
      <c r="ZZ123" s="9"/>
      <c r="AAA123" s="9"/>
      <c r="AAB123" s="9"/>
      <c r="AAC123" s="9"/>
      <c r="AAD123" s="9"/>
      <c r="AAE123" s="9"/>
      <c r="AAF123" s="9"/>
      <c r="AAG123" s="9"/>
      <c r="AAH123" s="9"/>
      <c r="AAI123" s="9"/>
      <c r="AAJ123" s="9"/>
      <c r="AAK123" s="9"/>
      <c r="AAL123" s="9"/>
      <c r="AAM123" s="9"/>
      <c r="AAN123" s="9"/>
      <c r="AAO123" s="9"/>
      <c r="AAP123" s="9"/>
      <c r="AAQ123" s="9"/>
      <c r="AAR123" s="9"/>
      <c r="AAS123" s="9"/>
      <c r="AAT123" s="9"/>
      <c r="AAU123" s="9"/>
      <c r="AAV123" s="9"/>
      <c r="AAW123" s="9"/>
      <c r="AAX123" s="9"/>
      <c r="AAY123" s="9"/>
      <c r="AAZ123" s="9"/>
      <c r="ABA123" s="9"/>
      <c r="ABB123" s="9"/>
      <c r="ABC123" s="9"/>
      <c r="ABD123" s="9"/>
      <c r="ABE123" s="9"/>
      <c r="ABF123" s="9"/>
      <c r="ABG123" s="9"/>
      <c r="ABH123" s="9"/>
      <c r="ABI123" s="9"/>
      <c r="ABJ123" s="9"/>
      <c r="ABK123" s="9"/>
      <c r="ABL123" s="9"/>
      <c r="ABM123" s="9"/>
      <c r="ABN123" s="9"/>
      <c r="ABO123" s="9"/>
      <c r="ABP123" s="9"/>
      <c r="ABQ123" s="9"/>
      <c r="ABR123" s="9"/>
      <c r="ABS123" s="9"/>
      <c r="ABT123" s="9"/>
      <c r="ABU123" s="9"/>
      <c r="ABV123" s="9"/>
      <c r="ABW123" s="9"/>
      <c r="ABX123" s="9"/>
      <c r="ABY123" s="9"/>
      <c r="ABZ123" s="9"/>
      <c r="ACA123" s="9"/>
      <c r="ACB123" s="9"/>
      <c r="ACC123" s="9"/>
      <c r="ACD123" s="9"/>
      <c r="ACE123" s="9"/>
      <c r="ACF123" s="9"/>
      <c r="ACG123" s="9"/>
      <c r="ACH123" s="9"/>
      <c r="ACI123" s="9"/>
      <c r="ACJ123" s="9"/>
      <c r="ACK123" s="9"/>
      <c r="ACL123" s="9"/>
      <c r="ACM123" s="9"/>
      <c r="ACN123" s="9"/>
      <c r="ACO123" s="9"/>
      <c r="ACP123" s="9"/>
      <c r="ACQ123" s="9"/>
      <c r="ACR123" s="9"/>
      <c r="ACS123" s="9"/>
      <c r="ACT123" s="9"/>
      <c r="ACU123" s="9"/>
      <c r="ACV123" s="9"/>
      <c r="ACW123" s="9"/>
      <c r="ACX123" s="9"/>
      <c r="ACY123" s="9"/>
      <c r="ACZ123" s="9"/>
      <c r="ADA123" s="9"/>
      <c r="ADB123" s="9"/>
      <c r="ADC123" s="9"/>
      <c r="ADD123" s="9"/>
      <c r="ADE123" s="9"/>
      <c r="ADF123" s="9"/>
      <c r="ADG123" s="9"/>
      <c r="ADH123" s="9"/>
      <c r="ADI123" s="9"/>
      <c r="ADJ123" s="9"/>
      <c r="ADK123" s="9"/>
      <c r="ADL123" s="9"/>
      <c r="ADM123" s="9"/>
      <c r="ADN123" s="9"/>
      <c r="ADO123" s="9"/>
      <c r="ADP123" s="9"/>
      <c r="ADQ123" s="9"/>
      <c r="ADR123" s="9"/>
      <c r="ADS123" s="9"/>
      <c r="ADT123" s="9"/>
      <c r="ADU123" s="9"/>
      <c r="ADV123" s="9"/>
      <c r="ADW123" s="9"/>
      <c r="ADX123" s="9"/>
      <c r="ADY123" s="9"/>
      <c r="ADZ123" s="9"/>
      <c r="AEA123" s="9"/>
      <c r="AEB123" s="9"/>
      <c r="AEC123" s="9"/>
      <c r="AED123" s="9"/>
      <c r="AEE123" s="9"/>
      <c r="AEF123" s="9"/>
      <c r="AEG123" s="9"/>
      <c r="AEH123" s="9"/>
      <c r="AEI123" s="9"/>
      <c r="AEJ123" s="9"/>
      <c r="AEK123" s="9"/>
      <c r="AEL123" s="9"/>
      <c r="AEM123" s="9"/>
      <c r="AEN123" s="9"/>
      <c r="AEO123" s="9"/>
      <c r="AEP123" s="9"/>
      <c r="AEQ123" s="9"/>
      <c r="AER123" s="9"/>
      <c r="AES123" s="9"/>
      <c r="AET123" s="9"/>
      <c r="AEU123" s="9"/>
      <c r="AEV123" s="9"/>
      <c r="AEW123" s="9"/>
      <c r="AEX123" s="9"/>
      <c r="AEY123" s="9"/>
      <c r="AEZ123" s="9"/>
      <c r="AFA123" s="9"/>
      <c r="AFB123" s="9"/>
      <c r="AFC123" s="9"/>
      <c r="AFD123" s="9"/>
      <c r="AFE123" s="9"/>
      <c r="AFF123" s="9"/>
      <c r="AFG123" s="9"/>
      <c r="AFH123" s="9"/>
      <c r="AFI123" s="9"/>
      <c r="AFJ123" s="9"/>
      <c r="AFK123" s="9"/>
      <c r="AFL123" s="9"/>
      <c r="AFM123" s="9"/>
      <c r="AFN123" s="9"/>
      <c r="AFO123" s="9"/>
      <c r="AFP123" s="9"/>
      <c r="AFQ123" s="9"/>
      <c r="AFR123" s="9"/>
      <c r="AFS123" s="9"/>
      <c r="AFT123" s="9"/>
      <c r="AFU123" s="9"/>
      <c r="AFV123" s="9"/>
      <c r="AFW123" s="9"/>
      <c r="AFX123" s="9"/>
      <c r="AFY123" s="9"/>
      <c r="AFZ123" s="9"/>
      <c r="AGA123" s="9"/>
      <c r="AGB123" s="9"/>
      <c r="AGC123" s="9"/>
      <c r="AGD123" s="9"/>
      <c r="AGE123" s="9"/>
      <c r="AGF123" s="9"/>
      <c r="AGG123" s="9"/>
      <c r="AGH123" s="9"/>
      <c r="AGI123" s="9"/>
      <c r="AGJ123" s="9"/>
      <c r="AGK123" s="9"/>
      <c r="AGL123" s="9"/>
      <c r="AGM123" s="9"/>
      <c r="AGN123" s="9"/>
      <c r="AGO123" s="9"/>
      <c r="AGP123" s="9"/>
      <c r="AGQ123" s="9"/>
      <c r="AGR123" s="9"/>
      <c r="AGS123" s="9"/>
      <c r="AGT123" s="9"/>
      <c r="AGU123" s="9"/>
      <c r="AGV123" s="9"/>
      <c r="AGW123" s="9"/>
      <c r="AGX123" s="9"/>
      <c r="AGY123" s="9"/>
      <c r="AGZ123" s="9"/>
      <c r="AHA123" s="9"/>
      <c r="AHB123" s="9"/>
      <c r="AHC123" s="9"/>
      <c r="AHD123" s="9"/>
      <c r="AHE123" s="9"/>
      <c r="AHF123" s="9"/>
      <c r="AHG123" s="9"/>
      <c r="AHH123" s="9"/>
      <c r="AHI123" s="9"/>
      <c r="AHJ123" s="9"/>
      <c r="AHK123" s="9"/>
      <c r="AHL123" s="9"/>
      <c r="AHM123" s="9"/>
      <c r="AHN123" s="9"/>
      <c r="AHO123" s="9"/>
      <c r="AHP123" s="9"/>
      <c r="AHQ123" s="9"/>
      <c r="AHR123" s="9"/>
      <c r="AHS123" s="9"/>
      <c r="AHT123" s="9"/>
      <c r="AHU123" s="9"/>
      <c r="AHV123" s="9"/>
      <c r="AHW123" s="9"/>
      <c r="AHX123" s="9"/>
      <c r="AHY123" s="9"/>
      <c r="AHZ123" s="9"/>
      <c r="AIA123" s="9"/>
      <c r="AIB123" s="9"/>
      <c r="AIC123" s="9"/>
      <c r="AID123" s="9"/>
      <c r="AIE123" s="9"/>
      <c r="AIF123" s="9"/>
      <c r="AIG123" s="9"/>
      <c r="AIH123" s="9"/>
      <c r="AII123" s="9"/>
      <c r="AIJ123" s="9"/>
      <c r="AIK123" s="9"/>
      <c r="AIL123" s="9"/>
      <c r="AIM123" s="9"/>
      <c r="AIN123" s="9"/>
      <c r="AIO123" s="9"/>
      <c r="AIP123" s="9"/>
      <c r="AIQ123" s="9"/>
      <c r="AIR123" s="9"/>
      <c r="AIS123" s="9"/>
      <c r="AIT123" s="9"/>
      <c r="AIU123" s="9"/>
      <c r="AIV123" s="9"/>
      <c r="AIW123" s="9"/>
      <c r="AIX123" s="9"/>
      <c r="AIY123" s="9"/>
      <c r="AIZ123" s="9"/>
      <c r="AJA123" s="9"/>
      <c r="AJB123" s="9"/>
      <c r="AJC123" s="9"/>
      <c r="AJD123" s="9"/>
      <c r="AJE123" s="9"/>
      <c r="AJF123" s="9"/>
      <c r="AJG123" s="9"/>
      <c r="AJH123" s="9"/>
      <c r="AJI123" s="9"/>
      <c r="AJJ123" s="9"/>
      <c r="AJK123" s="9"/>
      <c r="AJL123" s="9"/>
      <c r="AJM123" s="9"/>
      <c r="AJN123" s="9"/>
      <c r="AJO123" s="9"/>
      <c r="AJP123" s="9"/>
      <c r="AJQ123" s="9"/>
      <c r="AJR123" s="9"/>
      <c r="AJS123" s="9"/>
      <c r="AJT123" s="9"/>
      <c r="AJU123" s="9"/>
      <c r="AJV123" s="9"/>
      <c r="AJW123" s="9"/>
      <c r="AJX123" s="9"/>
      <c r="AJY123" s="9"/>
      <c r="AJZ123" s="9"/>
      <c r="AKA123" s="9"/>
      <c r="AKB123" s="9"/>
      <c r="AKC123" s="9"/>
      <c r="AKD123" s="9"/>
      <c r="AKE123" s="9"/>
      <c r="AKF123" s="9"/>
      <c r="AKG123" s="9"/>
      <c r="AKH123" s="9"/>
      <c r="AKI123" s="9"/>
      <c r="AKJ123" s="9"/>
      <c r="AKK123" s="9"/>
      <c r="AKL123" s="9"/>
      <c r="AKM123" s="9"/>
      <c r="AKN123" s="9"/>
      <c r="AKO123" s="9"/>
      <c r="AKP123" s="9"/>
      <c r="AKQ123" s="9"/>
      <c r="AKR123" s="9"/>
      <c r="AKS123" s="9"/>
      <c r="AKT123" s="9"/>
      <c r="AKU123" s="9"/>
      <c r="AKV123" s="9"/>
      <c r="AKW123" s="9"/>
      <c r="AKX123" s="9"/>
      <c r="AKY123" s="9"/>
      <c r="AKZ123" s="9"/>
      <c r="ALA123" s="9"/>
      <c r="ALB123" s="9"/>
      <c r="ALC123" s="9"/>
      <c r="ALD123" s="9"/>
      <c r="ALE123" s="9"/>
      <c r="ALF123" s="9"/>
      <c r="ALG123" s="9"/>
      <c r="ALH123" s="9"/>
      <c r="ALI123" s="9"/>
      <c r="ALJ123" s="9"/>
      <c r="ALK123" s="9"/>
      <c r="ALL123" s="9"/>
      <c r="ALM123" s="9"/>
      <c r="ALN123" s="9"/>
      <c r="ALO123" s="9"/>
      <c r="ALP123" s="9"/>
      <c r="ALQ123" s="9"/>
      <c r="ALR123" s="9"/>
      <c r="ALS123" s="9"/>
      <c r="ALT123" s="9"/>
      <c r="ALU123" s="9"/>
      <c r="ALV123" s="9"/>
      <c r="ALW123" s="9"/>
      <c r="ALX123" s="9"/>
      <c r="ALY123" s="9"/>
      <c r="ALZ123" s="9"/>
      <c r="AMA123" s="9"/>
      <c r="AMB123" s="9"/>
      <c r="AMC123" s="9"/>
      <c r="AMD123" s="9"/>
      <c r="AME123" s="9"/>
      <c r="AMF123" s="9"/>
      <c r="AMG123" s="9"/>
      <c r="AMH123" s="9"/>
      <c r="AMI123" s="9"/>
      <c r="AMJ123" s="9"/>
      <c r="AMK123" s="9"/>
      <c r="AML123" s="9"/>
      <c r="AMM123" s="9"/>
      <c r="AMN123" s="9"/>
      <c r="AMO123" s="9"/>
      <c r="AMP123" s="9"/>
      <c r="AMQ123" s="9"/>
      <c r="AMR123" s="9"/>
      <c r="AMS123" s="9"/>
      <c r="AMT123" s="9"/>
      <c r="AMU123" s="9"/>
      <c r="AMV123" s="9"/>
      <c r="AMW123" s="9"/>
      <c r="AMX123" s="9"/>
      <c r="AMY123" s="9"/>
      <c r="AMZ123" s="9"/>
      <c r="ANA123" s="9"/>
      <c r="ANB123" s="9"/>
      <c r="ANC123" s="9"/>
      <c r="AND123" s="9"/>
      <c r="ANE123" s="9"/>
      <c r="ANF123" s="9"/>
      <c r="ANG123" s="9"/>
      <c r="ANH123" s="9"/>
      <c r="ANI123" s="9"/>
      <c r="ANJ123" s="9"/>
      <c r="ANK123" s="9"/>
      <c r="ANL123" s="9"/>
      <c r="ANM123" s="9"/>
      <c r="ANN123" s="9"/>
      <c r="ANO123" s="9"/>
      <c r="ANP123" s="9"/>
      <c r="ANQ123" s="9"/>
      <c r="ANR123" s="9"/>
      <c r="ANS123" s="9"/>
      <c r="ANT123" s="9"/>
      <c r="ANU123" s="9"/>
      <c r="ANV123" s="9"/>
      <c r="ANW123" s="9"/>
      <c r="ANX123" s="9"/>
      <c r="ANY123" s="9"/>
      <c r="ANZ123" s="9"/>
      <c r="AOA123" s="9"/>
      <c r="AOB123" s="9"/>
      <c r="AOC123" s="9"/>
      <c r="AOD123" s="9"/>
      <c r="AOE123" s="9"/>
      <c r="AOF123" s="9"/>
      <c r="AOG123" s="9"/>
      <c r="AOH123" s="9"/>
      <c r="AOI123" s="9"/>
      <c r="AOJ123" s="9"/>
      <c r="AOK123" s="9"/>
      <c r="AOL123" s="9"/>
      <c r="AOM123" s="9"/>
      <c r="AON123" s="9"/>
      <c r="AOO123" s="9"/>
      <c r="AOP123" s="9"/>
      <c r="AOQ123" s="9"/>
      <c r="AOR123" s="9"/>
      <c r="AOS123" s="9"/>
      <c r="AOT123" s="9"/>
      <c r="AOU123" s="9"/>
      <c r="AOV123" s="9"/>
      <c r="AOW123" s="9"/>
      <c r="AOX123" s="9"/>
      <c r="AOY123" s="9"/>
      <c r="AOZ123" s="9"/>
      <c r="APA123" s="9"/>
      <c r="APB123" s="9"/>
      <c r="APC123" s="9"/>
      <c r="APD123" s="9"/>
      <c r="APE123" s="9"/>
      <c r="APF123" s="9"/>
      <c r="APG123" s="9"/>
      <c r="APH123" s="9"/>
      <c r="API123" s="9"/>
      <c r="APJ123" s="9"/>
      <c r="APK123" s="9"/>
      <c r="APL123" s="9"/>
      <c r="APM123" s="9"/>
      <c r="APN123" s="9"/>
      <c r="APO123" s="9"/>
      <c r="APP123" s="9"/>
      <c r="APQ123" s="9"/>
      <c r="APR123" s="9"/>
      <c r="APS123" s="9"/>
      <c r="APT123" s="9"/>
      <c r="APU123" s="9"/>
      <c r="APV123" s="9"/>
      <c r="APW123" s="9"/>
      <c r="APX123" s="9"/>
      <c r="APY123" s="9"/>
      <c r="APZ123" s="9"/>
      <c r="AQA123" s="9"/>
      <c r="AQB123" s="9"/>
      <c r="AQC123" s="9"/>
      <c r="AQD123" s="9"/>
      <c r="AQE123" s="9"/>
      <c r="AQF123" s="9"/>
      <c r="AQG123" s="9"/>
      <c r="AQH123" s="9"/>
      <c r="AQI123" s="9"/>
      <c r="AQJ123" s="9"/>
      <c r="AQK123" s="9"/>
      <c r="AQL123" s="9"/>
      <c r="AQM123" s="9"/>
      <c r="AQN123" s="9"/>
      <c r="AQO123" s="9"/>
      <c r="AQP123" s="9"/>
      <c r="AQQ123" s="9"/>
      <c r="AQR123" s="9"/>
      <c r="AQS123" s="9"/>
      <c r="AQT123" s="9"/>
      <c r="AQU123" s="9"/>
      <c r="AQV123" s="9"/>
      <c r="AQW123" s="9"/>
      <c r="AQX123" s="9"/>
      <c r="AQY123" s="9"/>
      <c r="AQZ123" s="9"/>
      <c r="ARA123" s="9"/>
      <c r="ARB123" s="9"/>
      <c r="ARC123" s="9"/>
      <c r="ARD123" s="9"/>
      <c r="ARE123" s="9"/>
      <c r="ARF123" s="9"/>
      <c r="ARG123" s="9"/>
      <c r="ARH123" s="9"/>
      <c r="ARI123" s="9"/>
      <c r="ARJ123" s="9"/>
      <c r="ARK123" s="9"/>
      <c r="ARL123" s="9"/>
      <c r="ARM123" s="9"/>
      <c r="ARN123" s="9"/>
      <c r="ARO123" s="9"/>
      <c r="ARP123" s="9"/>
      <c r="ARQ123" s="9"/>
      <c r="ARR123" s="9"/>
      <c r="ARS123" s="9"/>
      <c r="ART123" s="9"/>
      <c r="ARU123" s="9"/>
      <c r="ARV123" s="9"/>
      <c r="ARW123" s="9"/>
      <c r="ARX123" s="9"/>
      <c r="ARY123" s="9"/>
      <c r="ARZ123" s="9"/>
      <c r="ASA123" s="9"/>
      <c r="ASB123" s="9"/>
      <c r="ASC123" s="9"/>
      <c r="ASD123" s="9"/>
      <c r="ASE123" s="9"/>
      <c r="ASF123" s="9"/>
      <c r="ASG123" s="9"/>
      <c r="ASH123" s="9"/>
      <c r="ASI123" s="9"/>
      <c r="ASJ123" s="9"/>
      <c r="ASK123" s="9"/>
      <c r="ASL123" s="9"/>
      <c r="ASM123" s="9"/>
      <c r="ASN123" s="9"/>
      <c r="ASO123" s="9"/>
      <c r="ASP123" s="9"/>
      <c r="ASQ123" s="9"/>
      <c r="ASR123" s="9"/>
      <c r="ASS123" s="9"/>
      <c r="AST123" s="9"/>
      <c r="ASU123" s="9"/>
      <c r="ASV123" s="9"/>
      <c r="ASW123" s="9"/>
      <c r="ASX123" s="9"/>
      <c r="ASY123" s="9"/>
      <c r="ASZ123" s="9"/>
      <c r="ATA123" s="9"/>
      <c r="ATB123" s="9"/>
      <c r="ATC123" s="9"/>
      <c r="ATD123" s="9"/>
      <c r="ATE123" s="9"/>
      <c r="ATF123" s="9"/>
      <c r="ATG123" s="9"/>
      <c r="ATH123" s="9"/>
      <c r="ATI123" s="9"/>
      <c r="ATJ123" s="9"/>
      <c r="ATK123" s="9"/>
      <c r="ATL123" s="9"/>
      <c r="ATM123" s="9"/>
      <c r="ATN123" s="9"/>
      <c r="ATO123" s="9"/>
      <c r="ATP123" s="9"/>
      <c r="ATQ123" s="9"/>
      <c r="ATR123" s="9"/>
      <c r="ATS123" s="9"/>
      <c r="ATT123" s="9"/>
      <c r="ATU123" s="9"/>
      <c r="ATV123" s="9"/>
      <c r="ATW123" s="9"/>
      <c r="ATX123" s="9"/>
      <c r="ATY123" s="9"/>
      <c r="ATZ123" s="9"/>
      <c r="AUA123" s="9"/>
      <c r="AUB123" s="9"/>
      <c r="AUC123" s="9"/>
      <c r="AUD123" s="9"/>
      <c r="AUE123" s="9"/>
      <c r="AUF123" s="9"/>
      <c r="AUG123" s="9"/>
      <c r="AUH123" s="9"/>
      <c r="AUI123" s="9"/>
      <c r="AUJ123" s="9"/>
      <c r="AUK123" s="9"/>
      <c r="AUL123" s="9"/>
      <c r="AUM123" s="9"/>
      <c r="AUN123" s="9"/>
      <c r="AUO123" s="9"/>
      <c r="AUP123" s="9"/>
      <c r="AUQ123" s="9"/>
      <c r="AUR123" s="9"/>
      <c r="AUS123" s="9"/>
      <c r="AUT123" s="9"/>
      <c r="AUU123" s="9"/>
      <c r="AUV123" s="9"/>
      <c r="AUW123" s="9"/>
      <c r="AUX123" s="9"/>
      <c r="AUY123" s="9"/>
      <c r="AUZ123" s="9"/>
      <c r="AVA123" s="9"/>
      <c r="AVB123" s="9"/>
      <c r="AVC123" s="9"/>
      <c r="AVD123" s="9"/>
      <c r="AVE123" s="9"/>
      <c r="AVF123" s="9"/>
      <c r="AVG123" s="9"/>
      <c r="AVH123" s="9"/>
      <c r="AVI123" s="9"/>
      <c r="AVJ123" s="9"/>
      <c r="AVK123" s="9"/>
      <c r="AVL123" s="9"/>
      <c r="AVM123" s="9"/>
      <c r="AVN123" s="9"/>
      <c r="AVO123" s="9"/>
      <c r="AVP123" s="9"/>
      <c r="AVQ123" s="9"/>
      <c r="AVR123" s="9"/>
      <c r="AVS123" s="9"/>
      <c r="AVT123" s="9"/>
      <c r="AVU123" s="9"/>
      <c r="AVV123" s="9"/>
      <c r="AVW123" s="9"/>
      <c r="AVX123" s="9"/>
      <c r="AVY123" s="9"/>
      <c r="AVZ123" s="9"/>
      <c r="AWA123" s="9"/>
      <c r="AWB123" s="9"/>
      <c r="AWC123" s="9"/>
      <c r="AWD123" s="9"/>
      <c r="AWE123" s="9"/>
      <c r="AWF123" s="9"/>
      <c r="AWG123" s="9"/>
      <c r="AWH123" s="9"/>
      <c r="AWI123" s="9"/>
      <c r="AWJ123" s="9"/>
      <c r="AWK123" s="9"/>
      <c r="AWL123" s="9"/>
      <c r="AWM123" s="9"/>
      <c r="AWN123" s="9"/>
      <c r="AWO123" s="9"/>
      <c r="AWP123" s="9"/>
      <c r="AWQ123" s="9"/>
      <c r="AWR123" s="9"/>
      <c r="AWS123" s="9"/>
      <c r="AWT123" s="9"/>
      <c r="AWU123" s="9"/>
      <c r="AWV123" s="9"/>
      <c r="AWW123" s="9"/>
      <c r="AWX123" s="9"/>
      <c r="AWY123" s="9"/>
      <c r="AWZ123" s="9"/>
      <c r="AXA123" s="9"/>
      <c r="AXB123" s="9"/>
      <c r="AXC123" s="9"/>
      <c r="AXD123" s="9"/>
      <c r="AXE123" s="9"/>
      <c r="AXF123" s="9"/>
      <c r="AXG123" s="9"/>
      <c r="AXH123" s="9"/>
      <c r="AXI123" s="9"/>
      <c r="AXJ123" s="9"/>
      <c r="AXK123" s="9"/>
      <c r="AXL123" s="9"/>
      <c r="AXM123" s="9"/>
      <c r="AXN123" s="9"/>
      <c r="AXO123" s="9"/>
      <c r="AXP123" s="9"/>
      <c r="AXQ123" s="9"/>
      <c r="AXR123" s="9"/>
      <c r="AXS123" s="9"/>
      <c r="AXT123" s="9"/>
      <c r="AXU123" s="9"/>
      <c r="AXV123" s="9"/>
      <c r="AXW123" s="9"/>
      <c r="AXX123" s="9"/>
      <c r="AXY123" s="9"/>
      <c r="AXZ123" s="9"/>
      <c r="AYA123" s="9"/>
      <c r="AYB123" s="9"/>
      <c r="AYC123" s="9"/>
      <c r="AYD123" s="9"/>
      <c r="AYE123" s="9"/>
      <c r="AYF123" s="9"/>
      <c r="AYG123" s="9"/>
      <c r="AYH123" s="9"/>
      <c r="AYI123" s="9"/>
      <c r="AYJ123" s="9"/>
      <c r="AYK123" s="9"/>
      <c r="AYL123" s="9"/>
      <c r="AYM123" s="9"/>
      <c r="AYN123" s="9"/>
      <c r="AYO123" s="9"/>
      <c r="AYP123" s="9"/>
      <c r="AYQ123" s="9"/>
      <c r="AYR123" s="9"/>
      <c r="AYS123" s="9"/>
      <c r="AYT123" s="9"/>
      <c r="AYU123" s="9"/>
      <c r="AYV123" s="9"/>
      <c r="AYW123" s="9"/>
      <c r="AYX123" s="9"/>
      <c r="AYY123" s="9"/>
      <c r="AYZ123" s="9"/>
      <c r="AZA123" s="9"/>
      <c r="AZB123" s="9"/>
      <c r="AZC123" s="9"/>
      <c r="AZD123" s="9"/>
      <c r="AZE123" s="9"/>
      <c r="AZF123" s="9"/>
      <c r="AZG123" s="9"/>
      <c r="AZH123" s="9"/>
      <c r="AZI123" s="9"/>
      <c r="AZJ123" s="9"/>
      <c r="AZK123" s="9"/>
      <c r="AZL123" s="9"/>
      <c r="AZM123" s="9"/>
      <c r="AZN123" s="9"/>
      <c r="AZO123" s="9"/>
      <c r="AZP123" s="9"/>
      <c r="AZQ123" s="9"/>
      <c r="AZR123" s="9"/>
      <c r="AZS123" s="9"/>
      <c r="AZT123" s="9"/>
      <c r="AZU123" s="9"/>
      <c r="AZV123" s="9"/>
      <c r="AZW123" s="9"/>
      <c r="AZX123" s="9"/>
      <c r="AZY123" s="9"/>
      <c r="AZZ123" s="9"/>
      <c r="BAA123" s="9"/>
      <c r="BAB123" s="9"/>
      <c r="BAC123" s="9"/>
      <c r="BAD123" s="9"/>
      <c r="BAE123" s="9"/>
      <c r="BAF123" s="9"/>
      <c r="BAG123" s="9"/>
      <c r="BAH123" s="9"/>
      <c r="BAI123" s="9"/>
      <c r="BAJ123" s="9"/>
      <c r="BAK123" s="9"/>
      <c r="BAL123" s="9"/>
      <c r="BAM123" s="9"/>
      <c r="BAN123" s="9"/>
      <c r="BAO123" s="9"/>
      <c r="BAP123" s="9"/>
      <c r="BAQ123" s="9"/>
      <c r="BAR123" s="9"/>
      <c r="BAS123" s="9"/>
      <c r="BAT123" s="9"/>
      <c r="BAU123" s="9"/>
      <c r="BAV123" s="9"/>
      <c r="BAW123" s="9"/>
      <c r="BAX123" s="9"/>
      <c r="BAY123" s="9"/>
      <c r="BAZ123" s="9"/>
      <c r="BBA123" s="9"/>
      <c r="BBB123" s="9"/>
      <c r="BBC123" s="9"/>
      <c r="BBD123" s="9"/>
      <c r="BBE123" s="9"/>
      <c r="BBF123" s="9"/>
      <c r="BBG123" s="9"/>
      <c r="BBH123" s="9"/>
      <c r="BBI123" s="9"/>
      <c r="BBJ123" s="9"/>
      <c r="BBK123" s="9"/>
      <c r="BBL123" s="9"/>
      <c r="BBM123" s="9"/>
      <c r="BBN123" s="9"/>
      <c r="BBO123" s="9"/>
      <c r="BBP123" s="9"/>
      <c r="BBQ123" s="9"/>
      <c r="BBR123" s="9"/>
      <c r="BBS123" s="9"/>
      <c r="BBT123" s="9"/>
      <c r="BBU123" s="9"/>
      <c r="BBV123" s="9"/>
      <c r="BBW123" s="9"/>
      <c r="BBX123" s="9"/>
      <c r="BBY123" s="9"/>
      <c r="BBZ123" s="9"/>
      <c r="BCA123" s="9"/>
      <c r="BCB123" s="9"/>
      <c r="BCC123" s="9"/>
      <c r="BCD123" s="9"/>
      <c r="BCE123" s="9"/>
      <c r="BCF123" s="9"/>
      <c r="BCG123" s="9"/>
      <c r="BCH123" s="9"/>
      <c r="BCI123" s="9"/>
      <c r="BCJ123" s="9"/>
      <c r="BCK123" s="9"/>
      <c r="BCL123" s="9"/>
      <c r="BCM123" s="9"/>
      <c r="BCN123" s="9"/>
      <c r="BCO123" s="9"/>
      <c r="BCP123" s="9"/>
      <c r="BCQ123" s="9"/>
      <c r="BCR123" s="9"/>
      <c r="BCS123" s="9"/>
      <c r="BCT123" s="9"/>
      <c r="BCU123" s="9"/>
      <c r="BCV123" s="9"/>
      <c r="BCW123" s="9"/>
      <c r="BCX123" s="9"/>
      <c r="BCY123" s="9"/>
      <c r="BCZ123" s="9"/>
      <c r="BDA123" s="9"/>
      <c r="BDB123" s="9"/>
      <c r="BDC123" s="9"/>
      <c r="BDD123" s="9"/>
      <c r="BDE123" s="9"/>
      <c r="BDF123" s="9"/>
      <c r="BDG123" s="9"/>
      <c r="BDH123" s="9"/>
      <c r="BDI123" s="9"/>
      <c r="BDJ123" s="9"/>
      <c r="BDK123" s="9"/>
      <c r="BDL123" s="9"/>
      <c r="BDM123" s="9"/>
      <c r="BDN123" s="9"/>
      <c r="BDO123" s="9"/>
      <c r="BDP123" s="9"/>
      <c r="BDQ123" s="9"/>
      <c r="BDR123" s="9"/>
      <c r="BDS123" s="9"/>
      <c r="BDT123" s="9"/>
      <c r="BDU123" s="9"/>
      <c r="BDV123" s="9"/>
      <c r="BDW123" s="9"/>
      <c r="BDX123" s="9"/>
      <c r="BDY123" s="9"/>
      <c r="BDZ123" s="9"/>
      <c r="BEA123" s="9"/>
      <c r="BEB123" s="9"/>
      <c r="BEC123" s="9"/>
      <c r="BED123" s="9"/>
      <c r="BEE123" s="9"/>
      <c r="BEF123" s="9"/>
      <c r="BEG123" s="9"/>
      <c r="BEH123" s="9"/>
      <c r="BEI123" s="9"/>
      <c r="BEJ123" s="9"/>
      <c r="BEK123" s="9"/>
      <c r="BEL123" s="9"/>
      <c r="BEM123" s="9"/>
      <c r="BEN123" s="9"/>
      <c r="BEO123" s="9"/>
      <c r="BEP123" s="9"/>
      <c r="BEQ123" s="9"/>
      <c r="BER123" s="9"/>
      <c r="BES123" s="9"/>
      <c r="BET123" s="9"/>
      <c r="BEU123" s="9"/>
      <c r="BEV123" s="9"/>
      <c r="BEW123" s="9"/>
      <c r="BEX123" s="9"/>
      <c r="BEY123" s="9"/>
      <c r="BEZ123" s="9"/>
      <c r="BFA123" s="9"/>
      <c r="BFB123" s="9"/>
      <c r="BFC123" s="9"/>
      <c r="BFD123" s="9"/>
      <c r="BFE123" s="9"/>
      <c r="BFF123" s="9"/>
      <c r="BFG123" s="9"/>
      <c r="BFH123" s="9"/>
      <c r="BFI123" s="9"/>
      <c r="BFJ123" s="9"/>
      <c r="BFK123" s="9"/>
      <c r="BFL123" s="9"/>
      <c r="BFM123" s="9"/>
      <c r="BFN123" s="9"/>
      <c r="BFO123" s="9"/>
      <c r="BFP123" s="9"/>
      <c r="BFQ123" s="9"/>
      <c r="BFR123" s="9"/>
      <c r="BFS123" s="9"/>
      <c r="BFT123" s="9"/>
      <c r="BFU123" s="9"/>
      <c r="BFV123" s="9"/>
      <c r="BFW123" s="9"/>
      <c r="BFX123" s="9"/>
      <c r="BFY123" s="9"/>
      <c r="BFZ123" s="9"/>
      <c r="BGA123" s="9"/>
      <c r="BGB123" s="9"/>
      <c r="BGC123" s="9"/>
      <c r="BGD123" s="9"/>
      <c r="BGE123" s="9"/>
      <c r="BGF123" s="9"/>
      <c r="BGG123" s="9"/>
      <c r="BGH123" s="9"/>
      <c r="BGI123" s="9"/>
      <c r="BGJ123" s="9"/>
      <c r="BGK123" s="9"/>
      <c r="BGL123" s="9"/>
      <c r="BGM123" s="9"/>
      <c r="BGN123" s="9"/>
      <c r="BGO123" s="9"/>
      <c r="BGP123" s="9"/>
      <c r="BGQ123" s="9"/>
      <c r="BGR123" s="9"/>
      <c r="BGS123" s="9"/>
      <c r="BGT123" s="9"/>
      <c r="BGU123" s="9"/>
      <c r="BGV123" s="9"/>
      <c r="BGW123" s="9"/>
      <c r="BGX123" s="9"/>
      <c r="BGY123" s="9"/>
      <c r="BGZ123" s="9"/>
      <c r="BHA123" s="9"/>
      <c r="BHB123" s="9"/>
      <c r="BHC123" s="9"/>
      <c r="BHD123" s="9"/>
      <c r="BHE123" s="9"/>
      <c r="BHF123" s="9"/>
      <c r="BHG123" s="9"/>
      <c r="BHH123" s="9"/>
      <c r="BHI123" s="9"/>
      <c r="BHJ123" s="9"/>
      <c r="BHK123" s="9"/>
      <c r="BHL123" s="9"/>
      <c r="BHM123" s="9"/>
      <c r="BHN123" s="9"/>
      <c r="BHO123" s="9"/>
      <c r="BHP123" s="9"/>
      <c r="BHQ123" s="9"/>
      <c r="BHR123" s="9"/>
      <c r="BHS123" s="9"/>
      <c r="BHT123" s="9"/>
      <c r="BHU123" s="9"/>
      <c r="BHV123" s="9"/>
      <c r="BHW123" s="9"/>
      <c r="BHX123" s="9"/>
      <c r="BHY123" s="9"/>
      <c r="BHZ123" s="9"/>
      <c r="BIA123" s="9"/>
      <c r="BIB123" s="9"/>
      <c r="BIC123" s="9"/>
      <c r="BID123" s="9"/>
      <c r="BIE123" s="9"/>
      <c r="BIF123" s="9"/>
      <c r="BIG123" s="9"/>
      <c r="BIH123" s="9"/>
      <c r="BII123" s="9"/>
      <c r="BIJ123" s="9"/>
      <c r="BIK123" s="9"/>
      <c r="BIL123" s="9"/>
      <c r="BIM123" s="9"/>
      <c r="BIN123" s="9"/>
      <c r="BIO123" s="9"/>
      <c r="BIP123" s="9"/>
      <c r="BIQ123" s="9"/>
      <c r="BIR123" s="9"/>
      <c r="BIS123" s="9"/>
      <c r="BIT123" s="9"/>
      <c r="BIU123" s="9"/>
      <c r="BIV123" s="9"/>
      <c r="BIW123" s="9"/>
      <c r="BIX123" s="9"/>
      <c r="BIY123" s="9"/>
      <c r="BIZ123" s="9"/>
      <c r="BJA123" s="9"/>
      <c r="BJB123" s="9"/>
      <c r="BJC123" s="9"/>
      <c r="BJD123" s="9"/>
      <c r="BJE123" s="9"/>
      <c r="BJF123" s="9"/>
      <c r="BJG123" s="9"/>
      <c r="BJH123" s="9"/>
      <c r="BJI123" s="9"/>
      <c r="BJJ123" s="9"/>
      <c r="BJK123" s="9"/>
      <c r="BJL123" s="9"/>
      <c r="BJM123" s="9"/>
      <c r="BJN123" s="9"/>
      <c r="BJO123" s="9"/>
      <c r="BJP123" s="9"/>
      <c r="BJQ123" s="9"/>
      <c r="BJR123" s="9"/>
      <c r="BJS123" s="9"/>
      <c r="BJT123" s="9"/>
      <c r="BJU123" s="9"/>
      <c r="BJV123" s="9"/>
      <c r="BJW123" s="9"/>
      <c r="BJX123" s="9"/>
      <c r="BJY123" s="9"/>
      <c r="BJZ123" s="9"/>
      <c r="BKA123" s="9"/>
      <c r="BKB123" s="9"/>
      <c r="BKC123" s="9"/>
      <c r="BKD123" s="9"/>
      <c r="BKE123" s="9"/>
      <c r="BKF123" s="9"/>
      <c r="BKG123" s="9"/>
      <c r="BKH123" s="9"/>
      <c r="BKI123" s="9"/>
      <c r="BKJ123" s="9"/>
      <c r="BKK123" s="9"/>
      <c r="BKL123" s="9"/>
      <c r="BKM123" s="9"/>
      <c r="BKN123" s="9"/>
      <c r="BKO123" s="9"/>
      <c r="BKP123" s="9"/>
      <c r="BKQ123" s="9"/>
      <c r="BKR123" s="9"/>
      <c r="BKS123" s="9"/>
      <c r="BKT123" s="9"/>
      <c r="BKU123" s="9"/>
      <c r="BKV123" s="9"/>
      <c r="BKW123" s="9"/>
      <c r="BKX123" s="9"/>
      <c r="BKY123" s="9"/>
      <c r="BKZ123" s="9"/>
      <c r="BLA123" s="9"/>
      <c r="BLB123" s="9"/>
      <c r="BLC123" s="9"/>
      <c r="BLD123" s="9"/>
      <c r="BLE123" s="9"/>
      <c r="BLF123" s="9"/>
      <c r="BLG123" s="9"/>
      <c r="BLH123" s="9"/>
      <c r="BLI123" s="9"/>
      <c r="BLJ123" s="9"/>
      <c r="BLK123" s="9"/>
      <c r="BLL123" s="9"/>
      <c r="BLM123" s="9"/>
      <c r="BLN123" s="9"/>
      <c r="BLO123" s="9"/>
      <c r="BLP123" s="9"/>
      <c r="BLQ123" s="9"/>
      <c r="BLR123" s="9"/>
      <c r="BLS123" s="9"/>
      <c r="BLT123" s="9"/>
      <c r="BLU123" s="9"/>
      <c r="BLV123" s="9"/>
      <c r="BLW123" s="9"/>
      <c r="BLX123" s="9"/>
      <c r="BLY123" s="9"/>
      <c r="BLZ123" s="9"/>
      <c r="BMA123" s="9"/>
      <c r="BMB123" s="9"/>
      <c r="BMC123" s="9"/>
      <c r="BMD123" s="9"/>
      <c r="BME123" s="9"/>
      <c r="BMF123" s="9"/>
      <c r="BMG123" s="9"/>
      <c r="BMH123" s="9"/>
      <c r="BMI123" s="9"/>
      <c r="BMJ123" s="9"/>
      <c r="BMK123" s="9"/>
      <c r="BML123" s="9"/>
      <c r="BMM123" s="9"/>
      <c r="BMN123" s="9"/>
      <c r="BMO123" s="9"/>
      <c r="BMP123" s="9"/>
      <c r="BMQ123" s="9"/>
      <c r="BMR123" s="9"/>
      <c r="BMS123" s="9"/>
      <c r="BMT123" s="9"/>
      <c r="BMU123" s="9"/>
      <c r="BMV123" s="9"/>
      <c r="BMW123" s="9"/>
      <c r="BMX123" s="9"/>
      <c r="BMY123" s="9"/>
      <c r="BMZ123" s="9"/>
      <c r="BNA123" s="9"/>
      <c r="BNB123" s="9"/>
      <c r="BNC123" s="9"/>
      <c r="BND123" s="9"/>
      <c r="BNE123" s="9"/>
      <c r="BNF123" s="9"/>
      <c r="BNG123" s="9"/>
      <c r="BNH123" s="9"/>
      <c r="BNI123" s="9"/>
      <c r="BNJ123" s="9"/>
      <c r="BNK123" s="9"/>
      <c r="BNL123" s="9"/>
      <c r="BNM123" s="9"/>
      <c r="BNN123" s="9"/>
      <c r="BNO123" s="9"/>
      <c r="BNP123" s="9"/>
      <c r="BNQ123" s="9"/>
      <c r="BNR123" s="9"/>
      <c r="BNS123" s="9"/>
      <c r="BNT123" s="9"/>
      <c r="BNU123" s="9"/>
      <c r="BNV123" s="9"/>
      <c r="BNW123" s="9"/>
      <c r="BNX123" s="9"/>
      <c r="BNY123" s="9"/>
      <c r="BNZ123" s="9"/>
      <c r="BOA123" s="9"/>
      <c r="BOB123" s="9"/>
      <c r="BOC123" s="9"/>
      <c r="BOD123" s="9"/>
      <c r="BOE123" s="9"/>
      <c r="BOF123" s="9"/>
      <c r="BOG123" s="9"/>
      <c r="BOH123" s="9"/>
      <c r="BOI123" s="9"/>
      <c r="BOJ123" s="9"/>
      <c r="BOK123" s="9"/>
      <c r="BOL123" s="9"/>
      <c r="BOM123" s="9"/>
      <c r="BON123" s="9"/>
      <c r="BOO123" s="9"/>
      <c r="BOP123" s="9"/>
      <c r="BOQ123" s="9"/>
      <c r="BOR123" s="9"/>
      <c r="BOS123" s="9"/>
      <c r="BOT123" s="9"/>
      <c r="BOU123" s="9"/>
      <c r="BOV123" s="9"/>
      <c r="BOW123" s="9"/>
      <c r="BOX123" s="9"/>
      <c r="BOY123" s="9"/>
      <c r="BOZ123" s="9"/>
      <c r="BPA123" s="9"/>
      <c r="BPB123" s="9"/>
      <c r="BPC123" s="9"/>
      <c r="BPD123" s="9"/>
      <c r="BPE123" s="9"/>
      <c r="BPF123" s="9"/>
      <c r="BPG123" s="9"/>
      <c r="BPH123" s="9"/>
      <c r="BPI123" s="9"/>
      <c r="BPJ123" s="9"/>
      <c r="BPK123" s="9"/>
      <c r="BPL123" s="9"/>
      <c r="BPM123" s="9"/>
      <c r="BPN123" s="9"/>
      <c r="BPO123" s="9"/>
      <c r="BPP123" s="9"/>
      <c r="BPQ123" s="9"/>
      <c r="BPR123" s="9"/>
      <c r="BPS123" s="9"/>
      <c r="BPT123" s="9"/>
      <c r="BPU123" s="9"/>
      <c r="BPV123" s="9"/>
      <c r="BPW123" s="9"/>
      <c r="BPX123" s="9"/>
      <c r="BPY123" s="9"/>
      <c r="BPZ123" s="9"/>
      <c r="BQA123" s="9"/>
      <c r="BQB123" s="9"/>
      <c r="BQC123" s="9"/>
      <c r="BQD123" s="9"/>
      <c r="BQE123" s="9"/>
      <c r="BQF123" s="9"/>
      <c r="BQG123" s="9"/>
      <c r="BQH123" s="9"/>
      <c r="BQI123" s="9"/>
      <c r="BQJ123" s="9"/>
      <c r="BQK123" s="9"/>
      <c r="BQL123" s="9"/>
      <c r="BQM123" s="9"/>
      <c r="BQN123" s="9"/>
      <c r="BQO123" s="9"/>
      <c r="BQP123" s="9"/>
      <c r="BQQ123" s="9"/>
      <c r="BQR123" s="9"/>
      <c r="BQS123" s="9"/>
      <c r="BQT123" s="9"/>
      <c r="BQU123" s="9"/>
      <c r="BQV123" s="9"/>
      <c r="BQW123" s="9"/>
      <c r="BQX123" s="9"/>
      <c r="BQY123" s="9"/>
      <c r="BQZ123" s="9"/>
      <c r="BRA123" s="9"/>
      <c r="BRB123" s="9"/>
      <c r="BRC123" s="9"/>
      <c r="BRD123" s="9"/>
      <c r="BRE123" s="9"/>
      <c r="BRF123" s="9"/>
      <c r="BRG123" s="9"/>
      <c r="BRH123" s="9"/>
      <c r="BRI123" s="9"/>
      <c r="BRJ123" s="9"/>
      <c r="BRK123" s="9"/>
      <c r="BRL123" s="9"/>
      <c r="BRM123" s="9"/>
      <c r="BRN123" s="9"/>
      <c r="BRO123" s="9"/>
      <c r="BRP123" s="9"/>
      <c r="BRQ123" s="9"/>
      <c r="BRR123" s="9"/>
      <c r="BRS123" s="9"/>
      <c r="BRT123" s="9"/>
      <c r="BRU123" s="9"/>
      <c r="BRV123" s="9"/>
      <c r="BRW123" s="9"/>
      <c r="BRX123" s="9"/>
      <c r="BRY123" s="9"/>
      <c r="BRZ123" s="9"/>
      <c r="BSA123" s="9"/>
      <c r="BSB123" s="9"/>
      <c r="BSC123" s="9"/>
      <c r="BSD123" s="9"/>
      <c r="BSE123" s="9"/>
      <c r="BSF123" s="9"/>
      <c r="BSG123" s="9"/>
      <c r="BSH123" s="9"/>
      <c r="BSI123" s="9"/>
      <c r="BSJ123" s="9"/>
      <c r="BSK123" s="9"/>
      <c r="BSL123" s="9"/>
      <c r="BSM123" s="9"/>
      <c r="BSN123" s="9"/>
      <c r="BSO123" s="9"/>
      <c r="BSP123" s="9"/>
      <c r="BSQ123" s="9"/>
      <c r="BSR123" s="9"/>
      <c r="BSS123" s="9"/>
      <c r="BST123" s="9"/>
      <c r="BSU123" s="9"/>
      <c r="BSV123" s="9"/>
      <c r="BSW123" s="9"/>
      <c r="BSX123" s="9"/>
      <c r="BSY123" s="9"/>
      <c r="BSZ123" s="9"/>
      <c r="BTA123" s="9"/>
      <c r="BTB123" s="9"/>
      <c r="BTC123" s="9"/>
      <c r="BTD123" s="9"/>
      <c r="BTE123" s="9"/>
      <c r="BTF123" s="9"/>
      <c r="BTG123" s="9"/>
      <c r="BTH123" s="9"/>
      <c r="BTI123" s="9"/>
      <c r="BTJ123" s="9"/>
      <c r="BTK123" s="9"/>
      <c r="BTL123" s="9"/>
      <c r="BTM123" s="9"/>
      <c r="BTN123" s="9"/>
      <c r="BTO123" s="9"/>
      <c r="BTP123" s="9"/>
      <c r="BTQ123" s="9"/>
      <c r="BTR123" s="9"/>
      <c r="BTS123" s="9"/>
      <c r="BTT123" s="9"/>
      <c r="BTU123" s="9"/>
      <c r="BTV123" s="9"/>
      <c r="BTW123" s="9"/>
      <c r="BTX123" s="9"/>
      <c r="BTY123" s="9"/>
      <c r="BTZ123" s="9"/>
      <c r="BUA123" s="9"/>
      <c r="BUB123" s="9"/>
      <c r="BUC123" s="9"/>
      <c r="BUD123" s="9"/>
      <c r="BUE123" s="9"/>
      <c r="BUF123" s="9"/>
      <c r="BUG123" s="9"/>
      <c r="BUH123" s="9"/>
      <c r="BUI123" s="9"/>
      <c r="BUJ123" s="9"/>
      <c r="BUK123" s="9"/>
      <c r="BUL123" s="9"/>
      <c r="BUM123" s="9"/>
      <c r="BUN123" s="9"/>
      <c r="BUO123" s="9"/>
      <c r="BUP123" s="9"/>
      <c r="BUQ123" s="9"/>
      <c r="BUR123" s="9"/>
      <c r="BUS123" s="9"/>
      <c r="BUT123" s="9"/>
      <c r="BUU123" s="9"/>
      <c r="BUV123" s="9"/>
      <c r="BUW123" s="9"/>
      <c r="BUX123" s="9"/>
      <c r="BUY123" s="9"/>
      <c r="BUZ123" s="9"/>
      <c r="BVA123" s="9"/>
      <c r="BVB123" s="9"/>
      <c r="BVC123" s="9"/>
      <c r="BVD123" s="9"/>
      <c r="BVE123" s="9"/>
      <c r="BVF123" s="9"/>
      <c r="BVG123" s="9"/>
      <c r="BVH123" s="9"/>
      <c r="BVI123" s="9"/>
      <c r="BVJ123" s="9"/>
      <c r="BVK123" s="9"/>
      <c r="BVL123" s="9"/>
      <c r="BVM123" s="9"/>
      <c r="BVN123" s="9"/>
      <c r="BVO123" s="9"/>
      <c r="BVP123" s="9"/>
      <c r="BVQ123" s="9"/>
      <c r="BVR123" s="9"/>
      <c r="BVS123" s="9"/>
      <c r="BVT123" s="9"/>
      <c r="BVU123" s="9"/>
      <c r="BVV123" s="9"/>
      <c r="BVW123" s="9"/>
      <c r="BVX123" s="9"/>
      <c r="BVY123" s="9"/>
      <c r="BVZ123" s="9"/>
      <c r="BWA123" s="9"/>
      <c r="BWB123" s="9"/>
      <c r="BWC123" s="9"/>
      <c r="BWD123" s="9"/>
      <c r="BWE123" s="9"/>
      <c r="BWF123" s="9"/>
      <c r="BWG123" s="9"/>
      <c r="BWH123" s="9"/>
      <c r="BWI123" s="9"/>
      <c r="BWJ123" s="9"/>
      <c r="BWK123" s="9"/>
      <c r="BWL123" s="9"/>
      <c r="BWM123" s="9"/>
      <c r="BWN123" s="9"/>
      <c r="BWO123" s="9"/>
      <c r="BWP123" s="9"/>
      <c r="BWQ123" s="9"/>
      <c r="BWR123" s="9"/>
      <c r="BWS123" s="9"/>
      <c r="BWT123" s="9"/>
      <c r="BWU123" s="9"/>
      <c r="BWV123" s="9"/>
      <c r="BWW123" s="9"/>
      <c r="BWX123" s="9"/>
      <c r="BWY123" s="9"/>
      <c r="BWZ123" s="9"/>
      <c r="BXA123" s="9"/>
      <c r="BXB123" s="9"/>
      <c r="BXC123" s="9"/>
      <c r="BXD123" s="9"/>
      <c r="BXE123" s="9"/>
      <c r="BXF123" s="9"/>
      <c r="BXG123" s="9"/>
      <c r="BXH123" s="9"/>
      <c r="BXI123" s="9"/>
      <c r="BXJ123" s="9"/>
      <c r="BXK123" s="9"/>
      <c r="BXL123" s="9"/>
      <c r="BXM123" s="9"/>
      <c r="BXN123" s="9"/>
      <c r="BXO123" s="9"/>
      <c r="BXP123" s="9"/>
      <c r="BXQ123" s="9"/>
      <c r="BXR123" s="9"/>
      <c r="BXS123" s="9"/>
      <c r="BXT123" s="9"/>
      <c r="BXU123" s="9"/>
      <c r="BXV123" s="9"/>
      <c r="BXW123" s="9"/>
      <c r="BXX123" s="9"/>
      <c r="BXY123" s="9"/>
      <c r="BXZ123" s="9"/>
      <c r="BYA123" s="9"/>
      <c r="BYB123" s="9"/>
      <c r="BYC123" s="9"/>
      <c r="BYD123" s="9"/>
      <c r="BYE123" s="9"/>
      <c r="BYF123" s="9"/>
      <c r="BYG123" s="9"/>
      <c r="BYH123" s="9"/>
      <c r="BYI123" s="9"/>
      <c r="BYJ123" s="9"/>
      <c r="BYK123" s="9"/>
      <c r="BYL123" s="9"/>
      <c r="BYM123" s="9"/>
      <c r="BYN123" s="9"/>
      <c r="BYO123" s="9"/>
      <c r="BYP123" s="9"/>
      <c r="BYQ123" s="9"/>
      <c r="BYR123" s="9"/>
      <c r="BYS123" s="9"/>
      <c r="BYT123" s="9"/>
      <c r="BYU123" s="9"/>
      <c r="BYV123" s="9"/>
      <c r="BYW123" s="9"/>
      <c r="BYX123" s="9"/>
      <c r="BYY123" s="9"/>
      <c r="BYZ123" s="9"/>
      <c r="BZA123" s="9"/>
      <c r="BZB123" s="9"/>
      <c r="BZC123" s="9"/>
      <c r="BZD123" s="9"/>
      <c r="BZE123" s="9"/>
      <c r="BZF123" s="9"/>
      <c r="BZG123" s="9"/>
      <c r="BZH123" s="9"/>
      <c r="BZI123" s="9"/>
      <c r="BZJ123" s="9"/>
      <c r="BZK123" s="9"/>
      <c r="BZL123" s="9"/>
      <c r="BZM123" s="9"/>
      <c r="BZN123" s="9"/>
      <c r="BZO123" s="9"/>
      <c r="BZP123" s="9"/>
      <c r="BZQ123" s="9"/>
      <c r="BZR123" s="9"/>
      <c r="BZS123" s="9"/>
      <c r="BZT123" s="9"/>
      <c r="BZU123" s="9"/>
      <c r="BZV123" s="9"/>
      <c r="BZW123" s="9"/>
      <c r="BZX123" s="9"/>
      <c r="BZY123" s="9"/>
      <c r="BZZ123" s="9"/>
      <c r="CAA123" s="9"/>
      <c r="CAB123" s="9"/>
      <c r="CAC123" s="9"/>
      <c r="CAD123" s="9"/>
      <c r="CAE123" s="9"/>
      <c r="CAF123" s="9"/>
      <c r="CAG123" s="9"/>
      <c r="CAH123" s="9"/>
      <c r="CAI123" s="9"/>
      <c r="CAJ123" s="9"/>
      <c r="CAK123" s="9"/>
      <c r="CAL123" s="9"/>
      <c r="CAM123" s="9"/>
      <c r="CAN123" s="9"/>
      <c r="CAO123" s="9"/>
      <c r="CAP123" s="9"/>
      <c r="CAQ123" s="9"/>
      <c r="CAR123" s="9"/>
      <c r="CAS123" s="9"/>
      <c r="CAT123" s="9"/>
      <c r="CAU123" s="9"/>
      <c r="CAV123" s="9"/>
      <c r="CAW123" s="9"/>
      <c r="CAX123" s="9"/>
      <c r="CAY123" s="9"/>
      <c r="CAZ123" s="9"/>
      <c r="CBA123" s="9"/>
      <c r="CBB123" s="9"/>
      <c r="CBC123" s="9"/>
      <c r="CBD123" s="9"/>
      <c r="CBE123" s="9"/>
      <c r="CBF123" s="9"/>
      <c r="CBG123" s="9"/>
      <c r="CBH123" s="9"/>
      <c r="CBI123" s="9"/>
      <c r="CBJ123" s="9"/>
      <c r="CBK123" s="9"/>
      <c r="CBL123" s="9"/>
      <c r="CBM123" s="9"/>
      <c r="CBN123" s="9"/>
      <c r="CBO123" s="9"/>
      <c r="CBP123" s="9"/>
      <c r="CBQ123" s="9"/>
      <c r="CBR123" s="9"/>
      <c r="CBS123" s="9"/>
      <c r="CBT123" s="9"/>
      <c r="CBU123" s="9"/>
      <c r="CBV123" s="9"/>
      <c r="CBW123" s="9"/>
      <c r="CBX123" s="9"/>
      <c r="CBY123" s="9"/>
      <c r="CBZ123" s="9"/>
      <c r="CCA123" s="9"/>
      <c r="CCB123" s="9"/>
      <c r="CCC123" s="9"/>
      <c r="CCD123" s="9"/>
      <c r="CCE123" s="9"/>
      <c r="CCF123" s="9"/>
      <c r="CCG123" s="9"/>
      <c r="CCH123" s="9"/>
      <c r="CCI123" s="9"/>
      <c r="CCJ123" s="9"/>
      <c r="CCK123" s="9"/>
      <c r="CCL123" s="9"/>
      <c r="CCM123" s="9"/>
      <c r="CCN123" s="9"/>
      <c r="CCO123" s="9"/>
      <c r="CCP123" s="9"/>
      <c r="CCQ123" s="9"/>
      <c r="CCR123" s="9"/>
      <c r="CCS123" s="9"/>
      <c r="CCT123" s="9"/>
      <c r="CCU123" s="9"/>
      <c r="CCV123" s="9"/>
      <c r="CCW123" s="9"/>
      <c r="CCX123" s="9"/>
      <c r="CCY123" s="9"/>
      <c r="CCZ123" s="9"/>
      <c r="CDA123" s="9"/>
      <c r="CDB123" s="9"/>
      <c r="CDC123" s="9"/>
      <c r="CDD123" s="9"/>
      <c r="CDE123" s="9"/>
      <c r="CDF123" s="9"/>
      <c r="CDG123" s="9"/>
      <c r="CDH123" s="9"/>
      <c r="CDI123" s="9"/>
      <c r="CDJ123" s="9"/>
      <c r="CDK123" s="9"/>
      <c r="CDL123" s="9"/>
      <c r="CDM123" s="9"/>
      <c r="CDN123" s="9"/>
      <c r="CDO123" s="9"/>
      <c r="CDP123" s="9"/>
      <c r="CDQ123" s="9"/>
      <c r="CDR123" s="9"/>
      <c r="CDS123" s="9"/>
      <c r="CDT123" s="9"/>
      <c r="CDU123" s="9"/>
      <c r="CDV123" s="9"/>
      <c r="CDW123" s="9"/>
      <c r="CDX123" s="9"/>
      <c r="CDY123" s="9"/>
      <c r="CDZ123" s="9"/>
      <c r="CEA123" s="9"/>
      <c r="CEB123" s="9"/>
      <c r="CEC123" s="9"/>
      <c r="CED123" s="9"/>
      <c r="CEE123" s="9"/>
      <c r="CEF123" s="9"/>
      <c r="CEG123" s="9"/>
      <c r="CEH123" s="9"/>
      <c r="CEI123" s="9"/>
      <c r="CEJ123" s="9"/>
      <c r="CEK123" s="9"/>
      <c r="CEL123" s="9"/>
      <c r="CEM123" s="9"/>
      <c r="CEN123" s="9"/>
      <c r="CEO123" s="9"/>
      <c r="CEP123" s="9"/>
      <c r="CEQ123" s="9"/>
      <c r="CER123" s="9"/>
      <c r="CES123" s="9"/>
      <c r="CET123" s="9"/>
      <c r="CEU123" s="9"/>
      <c r="CEV123" s="9"/>
      <c r="CEW123" s="9"/>
      <c r="CEX123" s="9"/>
      <c r="CEY123" s="9"/>
      <c r="CEZ123" s="9"/>
      <c r="CFA123" s="9"/>
      <c r="CFB123" s="9"/>
      <c r="CFC123" s="9"/>
      <c r="CFD123" s="9"/>
      <c r="CFE123" s="9"/>
      <c r="CFF123" s="9"/>
      <c r="CFG123" s="9"/>
      <c r="CFH123" s="9"/>
      <c r="CFI123" s="9"/>
      <c r="CFJ123" s="9"/>
      <c r="CFK123" s="9"/>
      <c r="CFL123" s="9"/>
      <c r="CFM123" s="9"/>
      <c r="CFN123" s="9"/>
      <c r="CFO123" s="9"/>
      <c r="CFP123" s="9"/>
      <c r="CFQ123" s="9"/>
      <c r="CFR123" s="9"/>
      <c r="CFS123" s="9"/>
      <c r="CFT123" s="9"/>
      <c r="CFU123" s="9"/>
      <c r="CFV123" s="9"/>
      <c r="CFW123" s="9"/>
      <c r="CFX123" s="9"/>
      <c r="CFY123" s="9"/>
      <c r="CFZ123" s="9"/>
      <c r="CGA123" s="9"/>
      <c r="CGB123" s="9"/>
      <c r="CGC123" s="9"/>
      <c r="CGD123" s="9"/>
      <c r="CGE123" s="9"/>
      <c r="CGF123" s="9"/>
      <c r="CGG123" s="9"/>
      <c r="CGH123" s="9"/>
      <c r="CGI123" s="9"/>
      <c r="CGJ123" s="9"/>
      <c r="CGK123" s="9"/>
      <c r="CGL123" s="9"/>
      <c r="CGM123" s="9"/>
      <c r="CGN123" s="9"/>
      <c r="CGO123" s="9"/>
      <c r="CGP123" s="9"/>
      <c r="CGQ123" s="9"/>
      <c r="CGR123" s="9"/>
      <c r="CGS123" s="9"/>
      <c r="CGT123" s="9"/>
      <c r="CGU123" s="9"/>
      <c r="CGV123" s="9"/>
      <c r="CGW123" s="9"/>
      <c r="CGX123" s="9"/>
      <c r="CGY123" s="9"/>
      <c r="CGZ123" s="9"/>
      <c r="CHA123" s="9"/>
      <c r="CHB123" s="9"/>
      <c r="CHC123" s="9"/>
      <c r="CHD123" s="9"/>
      <c r="CHE123" s="9"/>
      <c r="CHF123" s="9"/>
      <c r="CHG123" s="9"/>
      <c r="CHH123" s="9"/>
      <c r="CHI123" s="9"/>
      <c r="CHJ123" s="9"/>
      <c r="CHK123" s="9"/>
      <c r="CHL123" s="9"/>
      <c r="CHM123" s="9"/>
      <c r="CHN123" s="9"/>
      <c r="CHO123" s="9"/>
      <c r="CHP123" s="9"/>
      <c r="CHQ123" s="9"/>
      <c r="CHR123" s="9"/>
      <c r="CHS123" s="9"/>
      <c r="CHT123" s="9"/>
      <c r="CHU123" s="9"/>
      <c r="CHV123" s="9"/>
      <c r="CHW123" s="9"/>
      <c r="CHX123" s="9"/>
      <c r="CHY123" s="9"/>
      <c r="CHZ123" s="9"/>
      <c r="CIA123" s="9"/>
      <c r="CIB123" s="9"/>
      <c r="CIC123" s="9"/>
      <c r="CID123" s="9"/>
      <c r="CIE123" s="9"/>
      <c r="CIF123" s="9"/>
      <c r="CIG123" s="9"/>
      <c r="CIH123" s="9"/>
      <c r="CII123" s="9"/>
      <c r="CIJ123" s="9"/>
      <c r="CIK123" s="9"/>
      <c r="CIL123" s="9"/>
      <c r="CIM123" s="9"/>
      <c r="CIN123" s="9"/>
      <c r="CIO123" s="9"/>
      <c r="CIP123" s="9"/>
      <c r="CIQ123" s="9"/>
      <c r="CIR123" s="9"/>
      <c r="CIS123" s="9"/>
      <c r="CIT123" s="9"/>
      <c r="CIU123" s="9"/>
      <c r="CIV123" s="9"/>
      <c r="CIW123" s="9"/>
      <c r="CIX123" s="9"/>
      <c r="CIY123" s="9"/>
      <c r="CIZ123" s="9"/>
      <c r="CJA123" s="9"/>
      <c r="CJB123" s="9"/>
      <c r="CJC123" s="9"/>
      <c r="CJD123" s="9"/>
      <c r="CJE123" s="9"/>
      <c r="CJF123" s="9"/>
      <c r="CJG123" s="9"/>
      <c r="CJH123" s="9"/>
      <c r="CJI123" s="9"/>
      <c r="CJJ123" s="9"/>
      <c r="CJK123" s="9"/>
      <c r="CJL123" s="9"/>
      <c r="CJM123" s="9"/>
      <c r="CJN123" s="9"/>
      <c r="CJO123" s="9"/>
      <c r="CJP123" s="9"/>
      <c r="CJQ123" s="9"/>
      <c r="CJR123" s="9"/>
      <c r="CJS123" s="9"/>
      <c r="CJT123" s="9"/>
      <c r="CJU123" s="9"/>
      <c r="CJV123" s="9"/>
      <c r="CJW123" s="9"/>
      <c r="CJX123" s="9"/>
      <c r="CJY123" s="9"/>
      <c r="CJZ123" s="9"/>
      <c r="CKA123" s="9"/>
      <c r="CKB123" s="9"/>
      <c r="CKC123" s="9"/>
      <c r="CKD123" s="9"/>
      <c r="CKE123" s="9"/>
      <c r="CKF123" s="9"/>
      <c r="CKG123" s="9"/>
      <c r="CKH123" s="9"/>
      <c r="CKI123" s="9"/>
      <c r="CKJ123" s="9"/>
      <c r="CKK123" s="9"/>
      <c r="CKL123" s="9"/>
      <c r="CKM123" s="9"/>
      <c r="CKN123" s="9"/>
      <c r="CKO123" s="9"/>
      <c r="CKP123" s="9"/>
      <c r="CKQ123" s="9"/>
      <c r="CKR123" s="9"/>
      <c r="CKS123" s="9"/>
      <c r="CKT123" s="9"/>
      <c r="CKU123" s="9"/>
      <c r="CKV123" s="9"/>
      <c r="CKW123" s="9"/>
      <c r="CKX123" s="9"/>
      <c r="CKY123" s="9"/>
      <c r="CKZ123" s="9"/>
      <c r="CLA123" s="9"/>
      <c r="CLB123" s="9"/>
      <c r="CLC123" s="9"/>
      <c r="CLD123" s="9"/>
      <c r="CLE123" s="9"/>
      <c r="CLF123" s="9"/>
      <c r="CLG123" s="9"/>
      <c r="CLH123" s="9"/>
      <c r="CLI123" s="9"/>
      <c r="CLJ123" s="9"/>
      <c r="CLK123" s="9"/>
      <c r="CLL123" s="9"/>
      <c r="CLM123" s="9"/>
      <c r="CLN123" s="9"/>
      <c r="CLO123" s="9"/>
      <c r="CLP123" s="9"/>
      <c r="CLQ123" s="9"/>
      <c r="CLR123" s="9"/>
      <c r="CLS123" s="9"/>
      <c r="CLT123" s="9"/>
      <c r="CLU123" s="9"/>
      <c r="CLV123" s="9"/>
      <c r="CLW123" s="9"/>
      <c r="CLX123" s="9"/>
      <c r="CLY123" s="9"/>
      <c r="CLZ123" s="9"/>
      <c r="CMA123" s="9"/>
      <c r="CMB123" s="9"/>
      <c r="CMC123" s="9"/>
      <c r="CMD123" s="9"/>
      <c r="CME123" s="9"/>
      <c r="CMF123" s="9"/>
      <c r="CMG123" s="9"/>
      <c r="CMH123" s="9"/>
      <c r="CMI123" s="9"/>
      <c r="CMJ123" s="9"/>
      <c r="CMK123" s="9"/>
      <c r="CML123" s="9"/>
      <c r="CMM123" s="9"/>
      <c r="CMN123" s="9"/>
      <c r="CMO123" s="9"/>
      <c r="CMP123" s="9"/>
      <c r="CMQ123" s="9"/>
      <c r="CMR123" s="9"/>
      <c r="CMS123" s="9"/>
      <c r="CMT123" s="9"/>
      <c r="CMU123" s="9"/>
      <c r="CMV123" s="9"/>
      <c r="CMW123" s="9"/>
      <c r="CMX123" s="9"/>
      <c r="CMY123" s="9"/>
      <c r="CMZ123" s="9"/>
      <c r="CNA123" s="9"/>
      <c r="CNB123" s="9"/>
      <c r="CNC123" s="9"/>
      <c r="CND123" s="9"/>
      <c r="CNE123" s="9"/>
      <c r="CNF123" s="9"/>
      <c r="CNG123" s="9"/>
      <c r="CNH123" s="9"/>
      <c r="CNI123" s="9"/>
      <c r="CNJ123" s="9"/>
      <c r="CNK123" s="9"/>
      <c r="CNL123" s="9"/>
      <c r="CNM123" s="9"/>
      <c r="CNN123" s="9"/>
      <c r="CNO123" s="9"/>
      <c r="CNP123" s="9"/>
      <c r="CNQ123" s="9"/>
      <c r="CNR123" s="9"/>
      <c r="CNS123" s="9"/>
      <c r="CNT123" s="9"/>
      <c r="CNU123" s="9"/>
      <c r="CNV123" s="9"/>
      <c r="CNW123" s="9"/>
      <c r="CNX123" s="9"/>
      <c r="CNY123" s="9"/>
      <c r="CNZ123" s="9"/>
      <c r="COA123" s="9"/>
      <c r="COB123" s="9"/>
      <c r="COC123" s="9"/>
      <c r="COD123" s="9"/>
      <c r="COE123" s="9"/>
      <c r="COF123" s="9"/>
      <c r="COG123" s="9"/>
      <c r="COH123" s="9"/>
      <c r="COI123" s="9"/>
      <c r="COJ123" s="9"/>
      <c r="COK123" s="9"/>
      <c r="COL123" s="9"/>
      <c r="COM123" s="9"/>
      <c r="CON123" s="9"/>
      <c r="COO123" s="9"/>
      <c r="COP123" s="9"/>
      <c r="COQ123" s="9"/>
      <c r="COR123" s="9"/>
      <c r="COS123" s="9"/>
      <c r="COT123" s="9"/>
      <c r="COU123" s="9"/>
      <c r="COV123" s="9"/>
      <c r="COW123" s="9"/>
      <c r="COX123" s="9"/>
      <c r="COY123" s="9"/>
      <c r="COZ123" s="9"/>
      <c r="CPA123" s="9"/>
      <c r="CPB123" s="9"/>
      <c r="CPC123" s="9"/>
      <c r="CPD123" s="9"/>
      <c r="CPE123" s="9"/>
      <c r="CPF123" s="9"/>
      <c r="CPG123" s="9"/>
      <c r="CPH123" s="9"/>
      <c r="CPI123" s="9"/>
      <c r="CPJ123" s="9"/>
      <c r="CPK123" s="9"/>
      <c r="CPL123" s="9"/>
      <c r="CPM123" s="9"/>
      <c r="CPN123" s="9"/>
      <c r="CPO123" s="9"/>
      <c r="CPP123" s="9"/>
      <c r="CPQ123" s="9"/>
      <c r="CPR123" s="9"/>
      <c r="CPS123" s="9"/>
      <c r="CPT123" s="9"/>
      <c r="CPU123" s="9"/>
      <c r="CPV123" s="9"/>
      <c r="CPW123" s="9"/>
      <c r="CPX123" s="9"/>
      <c r="CPY123" s="9"/>
      <c r="CPZ123" s="9"/>
      <c r="CQA123" s="9"/>
      <c r="CQB123" s="9"/>
      <c r="CQC123" s="9"/>
      <c r="CQD123" s="9"/>
      <c r="CQE123" s="9"/>
      <c r="CQF123" s="9"/>
      <c r="CQG123" s="9"/>
      <c r="CQH123" s="9"/>
      <c r="CQI123" s="9"/>
      <c r="CQJ123" s="9"/>
      <c r="CQK123" s="9"/>
      <c r="CQL123" s="9"/>
      <c r="CQM123" s="9"/>
      <c r="CQN123" s="9"/>
      <c r="CQO123" s="9"/>
      <c r="CQP123" s="9"/>
      <c r="CQQ123" s="9"/>
      <c r="CQR123" s="9"/>
      <c r="CQS123" s="9"/>
      <c r="CQT123" s="9"/>
      <c r="CQU123" s="9"/>
      <c r="CQV123" s="9"/>
      <c r="CQW123" s="9"/>
      <c r="CQX123" s="9"/>
      <c r="CQY123" s="9"/>
      <c r="CQZ123" s="9"/>
      <c r="CRA123" s="9"/>
      <c r="CRB123" s="9"/>
      <c r="CRC123" s="9"/>
      <c r="CRD123" s="9"/>
      <c r="CRE123" s="9"/>
      <c r="CRF123" s="9"/>
      <c r="CRG123" s="9"/>
      <c r="CRH123" s="9"/>
      <c r="CRI123" s="9"/>
      <c r="CRJ123" s="9"/>
      <c r="CRK123" s="9"/>
      <c r="CRL123" s="9"/>
      <c r="CRM123" s="9"/>
      <c r="CRN123" s="9"/>
      <c r="CRO123" s="9"/>
      <c r="CRP123" s="9"/>
      <c r="CRQ123" s="9"/>
      <c r="CRR123" s="9"/>
      <c r="CRS123" s="9"/>
      <c r="CRT123" s="9"/>
      <c r="CRU123" s="9"/>
      <c r="CRV123" s="9"/>
      <c r="CRW123" s="9"/>
      <c r="CRX123" s="9"/>
      <c r="CRY123" s="9"/>
      <c r="CRZ123" s="9"/>
      <c r="CSA123" s="9"/>
      <c r="CSB123" s="9"/>
      <c r="CSC123" s="9"/>
      <c r="CSD123" s="9"/>
      <c r="CSE123" s="9"/>
      <c r="CSF123" s="9"/>
      <c r="CSG123" s="9"/>
      <c r="CSH123" s="9"/>
      <c r="CSI123" s="9"/>
      <c r="CSJ123" s="9"/>
      <c r="CSK123" s="9"/>
      <c r="CSL123" s="9"/>
      <c r="CSM123" s="9"/>
      <c r="CSN123" s="9"/>
      <c r="CSO123" s="9"/>
      <c r="CSP123" s="9"/>
      <c r="CSQ123" s="9"/>
      <c r="CSR123" s="9"/>
      <c r="CSS123" s="9"/>
      <c r="CST123" s="9"/>
      <c r="CSU123" s="9"/>
      <c r="CSV123" s="9"/>
      <c r="CSW123" s="9"/>
      <c r="CSX123" s="9"/>
      <c r="CSY123" s="9"/>
      <c r="CSZ123" s="9"/>
      <c r="CTA123" s="9"/>
      <c r="CTB123" s="9"/>
      <c r="CTC123" s="9"/>
      <c r="CTD123" s="9"/>
      <c r="CTE123" s="9"/>
      <c r="CTF123" s="9"/>
      <c r="CTG123" s="9"/>
      <c r="CTH123" s="9"/>
      <c r="CTI123" s="9"/>
      <c r="CTJ123" s="9"/>
      <c r="CTK123" s="9"/>
      <c r="CTL123" s="9"/>
      <c r="CTM123" s="9"/>
      <c r="CTN123" s="9"/>
      <c r="CTO123" s="9"/>
      <c r="CTP123" s="9"/>
      <c r="CTQ123" s="9"/>
      <c r="CTR123" s="9"/>
      <c r="CTS123" s="9"/>
      <c r="CTT123" s="9"/>
      <c r="CTU123" s="9"/>
      <c r="CTV123" s="9"/>
      <c r="CTW123" s="9"/>
      <c r="CTX123" s="9"/>
      <c r="CTY123" s="9"/>
      <c r="CTZ123" s="9"/>
      <c r="CUA123" s="9"/>
      <c r="CUB123" s="9"/>
      <c r="CUC123" s="9"/>
      <c r="CUD123" s="9"/>
      <c r="CUE123" s="9"/>
      <c r="CUF123" s="9"/>
      <c r="CUG123" s="9"/>
      <c r="CUH123" s="9"/>
      <c r="CUI123" s="9"/>
      <c r="CUJ123" s="9"/>
      <c r="CUK123" s="9"/>
      <c r="CUL123" s="9"/>
      <c r="CUM123" s="9"/>
      <c r="CUN123" s="9"/>
      <c r="CUO123" s="9"/>
      <c r="CUP123" s="9"/>
      <c r="CUQ123" s="9"/>
      <c r="CUR123" s="9"/>
      <c r="CUS123" s="9"/>
      <c r="CUT123" s="9"/>
      <c r="CUU123" s="9"/>
      <c r="CUV123" s="9"/>
      <c r="CUW123" s="9"/>
      <c r="CUX123" s="9"/>
      <c r="CUY123" s="9"/>
      <c r="CUZ123" s="9"/>
      <c r="CVA123" s="9"/>
      <c r="CVB123" s="9"/>
      <c r="CVC123" s="9"/>
      <c r="CVD123" s="9"/>
      <c r="CVE123" s="9"/>
      <c r="CVF123" s="9"/>
      <c r="CVG123" s="9"/>
      <c r="CVH123" s="9"/>
      <c r="CVI123" s="9"/>
      <c r="CVJ123" s="9"/>
      <c r="CVK123" s="9"/>
      <c r="CVL123" s="9"/>
      <c r="CVM123" s="9"/>
      <c r="CVN123" s="9"/>
      <c r="CVO123" s="9"/>
      <c r="CVP123" s="9"/>
      <c r="CVQ123" s="9"/>
      <c r="CVR123" s="9"/>
      <c r="CVS123" s="9"/>
      <c r="CVT123" s="9"/>
      <c r="CVU123" s="9"/>
      <c r="CVV123" s="9"/>
      <c r="CVW123" s="9"/>
      <c r="CVX123" s="9"/>
      <c r="CVY123" s="9"/>
      <c r="CVZ123" s="9"/>
      <c r="CWA123" s="9"/>
      <c r="CWB123" s="9"/>
      <c r="CWC123" s="9"/>
      <c r="CWD123" s="9"/>
      <c r="CWE123" s="9"/>
      <c r="CWF123" s="9"/>
      <c r="CWG123" s="9"/>
      <c r="CWH123" s="9"/>
      <c r="CWI123" s="9"/>
      <c r="CWJ123" s="9"/>
      <c r="CWK123" s="9"/>
      <c r="CWL123" s="9"/>
      <c r="CWM123" s="9"/>
      <c r="CWN123" s="9"/>
      <c r="CWO123" s="9"/>
      <c r="CWP123" s="9"/>
      <c r="CWQ123" s="9"/>
      <c r="CWR123" s="9"/>
      <c r="CWS123" s="9"/>
      <c r="CWT123" s="9"/>
      <c r="CWU123" s="9"/>
      <c r="CWV123" s="9"/>
      <c r="CWW123" s="9"/>
      <c r="CWX123" s="9"/>
      <c r="CWY123" s="9"/>
      <c r="CWZ123" s="9"/>
      <c r="CXA123" s="9"/>
      <c r="CXB123" s="9"/>
      <c r="CXC123" s="9"/>
      <c r="CXD123" s="9"/>
      <c r="CXE123" s="9"/>
      <c r="CXF123" s="9"/>
      <c r="CXG123" s="9"/>
      <c r="CXH123" s="9"/>
      <c r="CXI123" s="9"/>
      <c r="CXJ123" s="9"/>
      <c r="CXK123" s="9"/>
      <c r="CXL123" s="9"/>
      <c r="CXM123" s="9"/>
      <c r="CXN123" s="9"/>
      <c r="CXO123" s="9"/>
      <c r="CXP123" s="9"/>
      <c r="CXQ123" s="9"/>
      <c r="CXR123" s="9"/>
      <c r="CXS123" s="9"/>
      <c r="CXT123" s="9"/>
      <c r="CXU123" s="9"/>
      <c r="CXV123" s="9"/>
      <c r="CXW123" s="9"/>
      <c r="CXX123" s="9"/>
      <c r="CXY123" s="9"/>
      <c r="CXZ123" s="9"/>
      <c r="CYA123" s="9"/>
      <c r="CYB123" s="9"/>
      <c r="CYC123" s="9"/>
      <c r="CYD123" s="9"/>
      <c r="CYE123" s="9"/>
      <c r="CYF123" s="9"/>
      <c r="CYG123" s="9"/>
      <c r="CYH123" s="9"/>
      <c r="CYI123" s="9"/>
      <c r="CYJ123" s="9"/>
      <c r="CYK123" s="9"/>
      <c r="CYL123" s="9"/>
      <c r="CYM123" s="9"/>
      <c r="CYN123" s="9"/>
      <c r="CYO123" s="9"/>
      <c r="CYP123" s="9"/>
      <c r="CYQ123" s="9"/>
      <c r="CYR123" s="9"/>
      <c r="CYS123" s="9"/>
      <c r="CYT123" s="9"/>
      <c r="CYU123" s="9"/>
      <c r="CYV123" s="9"/>
      <c r="CYW123" s="9"/>
      <c r="CYX123" s="9"/>
      <c r="CYY123" s="9"/>
      <c r="CYZ123" s="9"/>
      <c r="CZA123" s="9"/>
      <c r="CZB123" s="9"/>
      <c r="CZC123" s="9"/>
      <c r="CZD123" s="9"/>
      <c r="CZE123" s="9"/>
      <c r="CZF123" s="9"/>
      <c r="CZG123" s="9"/>
      <c r="CZH123" s="9"/>
      <c r="CZI123" s="9"/>
      <c r="CZJ123" s="9"/>
      <c r="CZK123" s="9"/>
      <c r="CZL123" s="9"/>
      <c r="CZM123" s="9"/>
      <c r="CZN123" s="9"/>
      <c r="CZO123" s="9"/>
      <c r="CZP123" s="9"/>
      <c r="CZQ123" s="9"/>
      <c r="CZR123" s="9"/>
      <c r="CZS123" s="9"/>
      <c r="CZT123" s="9"/>
      <c r="CZU123" s="9"/>
      <c r="CZV123" s="9"/>
      <c r="CZW123" s="9"/>
      <c r="CZX123" s="9"/>
      <c r="CZY123" s="9"/>
      <c r="CZZ123" s="9"/>
      <c r="DAA123" s="9"/>
      <c r="DAB123" s="9"/>
      <c r="DAC123" s="9"/>
      <c r="DAD123" s="9"/>
      <c r="DAE123" s="9"/>
      <c r="DAF123" s="9"/>
      <c r="DAG123" s="9"/>
      <c r="DAH123" s="9"/>
      <c r="DAI123" s="9"/>
      <c r="DAJ123" s="9"/>
      <c r="DAK123" s="9"/>
      <c r="DAL123" s="9"/>
      <c r="DAM123" s="9"/>
      <c r="DAN123" s="9"/>
      <c r="DAO123" s="9"/>
      <c r="DAP123" s="9"/>
      <c r="DAQ123" s="9"/>
      <c r="DAR123" s="9"/>
      <c r="DAS123" s="9"/>
      <c r="DAT123" s="9"/>
      <c r="DAU123" s="9"/>
      <c r="DAV123" s="9"/>
      <c r="DAW123" s="9"/>
      <c r="DAX123" s="9"/>
      <c r="DAY123" s="9"/>
      <c r="DAZ123" s="9"/>
      <c r="DBA123" s="9"/>
      <c r="DBB123" s="9"/>
      <c r="DBC123" s="9"/>
      <c r="DBD123" s="9"/>
      <c r="DBE123" s="9"/>
      <c r="DBF123" s="9"/>
      <c r="DBG123" s="9"/>
      <c r="DBH123" s="9"/>
      <c r="DBI123" s="9"/>
      <c r="DBJ123" s="9"/>
      <c r="DBK123" s="9"/>
      <c r="DBL123" s="9"/>
      <c r="DBM123" s="9"/>
      <c r="DBN123" s="9"/>
      <c r="DBO123" s="9"/>
      <c r="DBP123" s="9"/>
      <c r="DBQ123" s="9"/>
      <c r="DBR123" s="9"/>
      <c r="DBS123" s="9"/>
      <c r="DBT123" s="9"/>
      <c r="DBU123" s="9"/>
      <c r="DBV123" s="9"/>
      <c r="DBW123" s="9"/>
      <c r="DBX123" s="9"/>
      <c r="DBY123" s="9"/>
      <c r="DBZ123" s="9"/>
      <c r="DCA123" s="9"/>
      <c r="DCB123" s="9"/>
      <c r="DCC123" s="9"/>
      <c r="DCD123" s="9"/>
      <c r="DCE123" s="9"/>
      <c r="DCF123" s="9"/>
      <c r="DCG123" s="9"/>
      <c r="DCH123" s="9"/>
      <c r="DCI123" s="9"/>
      <c r="DCJ123" s="9"/>
      <c r="DCK123" s="9"/>
      <c r="DCL123" s="9"/>
      <c r="DCM123" s="9"/>
      <c r="DCN123" s="9"/>
      <c r="DCO123" s="9"/>
      <c r="DCP123" s="9"/>
      <c r="DCQ123" s="9"/>
      <c r="DCR123" s="9"/>
      <c r="DCS123" s="9"/>
      <c r="DCT123" s="9"/>
      <c r="DCU123" s="9"/>
      <c r="DCV123" s="9"/>
      <c r="DCW123" s="9"/>
      <c r="DCX123" s="9"/>
      <c r="DCY123" s="9"/>
      <c r="DCZ123" s="9"/>
      <c r="DDA123" s="9"/>
      <c r="DDB123" s="9"/>
      <c r="DDC123" s="9"/>
      <c r="DDD123" s="9"/>
      <c r="DDE123" s="9"/>
      <c r="DDF123" s="9"/>
      <c r="DDG123" s="9"/>
      <c r="DDH123" s="9"/>
      <c r="DDI123" s="9"/>
      <c r="DDJ123" s="9"/>
      <c r="DDK123" s="9"/>
      <c r="DDL123" s="9"/>
      <c r="DDM123" s="9"/>
      <c r="DDN123" s="9"/>
      <c r="DDO123" s="9"/>
      <c r="DDP123" s="9"/>
      <c r="DDQ123" s="9"/>
      <c r="DDR123" s="9"/>
      <c r="DDS123" s="9"/>
      <c r="DDT123" s="9"/>
      <c r="DDU123" s="9"/>
      <c r="DDV123" s="9"/>
      <c r="DDW123" s="9"/>
      <c r="DDX123" s="9"/>
      <c r="DDY123" s="9"/>
      <c r="DDZ123" s="9"/>
      <c r="DEA123" s="9"/>
      <c r="DEB123" s="9"/>
      <c r="DEC123" s="9"/>
      <c r="DED123" s="9"/>
      <c r="DEE123" s="9"/>
      <c r="DEF123" s="9"/>
      <c r="DEG123" s="9"/>
      <c r="DEH123" s="9"/>
      <c r="DEI123" s="9"/>
      <c r="DEJ123" s="9"/>
      <c r="DEK123" s="9"/>
      <c r="DEL123" s="9"/>
      <c r="DEM123" s="9"/>
      <c r="DEN123" s="9"/>
      <c r="DEO123" s="9"/>
      <c r="DEP123" s="9"/>
      <c r="DEQ123" s="9"/>
      <c r="DER123" s="9"/>
      <c r="DES123" s="9"/>
      <c r="DET123" s="9"/>
      <c r="DEU123" s="9"/>
      <c r="DEV123" s="9"/>
      <c r="DEW123" s="9"/>
      <c r="DEX123" s="9"/>
      <c r="DEY123" s="9"/>
      <c r="DEZ123" s="9"/>
      <c r="DFA123" s="9"/>
      <c r="DFB123" s="9"/>
      <c r="DFC123" s="9"/>
      <c r="DFD123" s="9"/>
      <c r="DFE123" s="9"/>
      <c r="DFF123" s="9"/>
      <c r="DFG123" s="9"/>
      <c r="DFH123" s="9"/>
      <c r="DFI123" s="9"/>
      <c r="DFJ123" s="9"/>
      <c r="DFK123" s="9"/>
      <c r="DFL123" s="9"/>
      <c r="DFM123" s="9"/>
      <c r="DFN123" s="9"/>
      <c r="DFO123" s="9"/>
      <c r="DFP123" s="9"/>
      <c r="DFQ123" s="9"/>
      <c r="DFR123" s="9"/>
      <c r="DFS123" s="9"/>
      <c r="DFT123" s="9"/>
      <c r="DFU123" s="9"/>
      <c r="DFV123" s="9"/>
      <c r="DFW123" s="9"/>
      <c r="DFX123" s="9"/>
      <c r="DFY123" s="9"/>
      <c r="DFZ123" s="9"/>
      <c r="DGA123" s="9"/>
      <c r="DGB123" s="9"/>
      <c r="DGC123" s="9"/>
      <c r="DGD123" s="9"/>
      <c r="DGE123" s="9"/>
      <c r="DGF123" s="9"/>
      <c r="DGG123" s="9"/>
      <c r="DGH123" s="9"/>
      <c r="DGI123" s="9"/>
      <c r="DGJ123" s="9"/>
      <c r="DGK123" s="9"/>
      <c r="DGL123" s="9"/>
      <c r="DGM123" s="9"/>
      <c r="DGN123" s="9"/>
      <c r="DGO123" s="9"/>
      <c r="DGP123" s="9"/>
      <c r="DGQ123" s="9"/>
      <c r="DGR123" s="9"/>
      <c r="DGS123" s="9"/>
      <c r="DGT123" s="9"/>
      <c r="DGU123" s="9"/>
      <c r="DGV123" s="9"/>
      <c r="DGW123" s="9"/>
      <c r="DGX123" s="9"/>
      <c r="DGY123" s="9"/>
      <c r="DGZ123" s="9"/>
      <c r="DHA123" s="9"/>
      <c r="DHB123" s="9"/>
      <c r="DHC123" s="9"/>
      <c r="DHD123" s="9"/>
      <c r="DHE123" s="9"/>
      <c r="DHF123" s="9"/>
      <c r="DHG123" s="9"/>
      <c r="DHH123" s="9"/>
      <c r="DHI123" s="9"/>
      <c r="DHJ123" s="9"/>
      <c r="DHK123" s="9"/>
      <c r="DHL123" s="9"/>
      <c r="DHM123" s="9"/>
      <c r="DHN123" s="9"/>
      <c r="DHO123" s="9"/>
      <c r="DHP123" s="9"/>
      <c r="DHQ123" s="9"/>
      <c r="DHR123" s="9"/>
      <c r="DHS123" s="9"/>
      <c r="DHT123" s="9"/>
      <c r="DHU123" s="9"/>
      <c r="DHV123" s="9"/>
      <c r="DHW123" s="9"/>
      <c r="DHX123" s="9"/>
      <c r="DHY123" s="9"/>
      <c r="DHZ123" s="9"/>
      <c r="DIA123" s="9"/>
      <c r="DIB123" s="9"/>
      <c r="DIC123" s="9"/>
      <c r="DID123" s="9"/>
      <c r="DIE123" s="9"/>
      <c r="DIF123" s="9"/>
      <c r="DIG123" s="9"/>
      <c r="DIH123" s="9"/>
      <c r="DII123" s="9"/>
      <c r="DIJ123" s="9"/>
      <c r="DIK123" s="9"/>
      <c r="DIL123" s="9"/>
      <c r="DIM123" s="9"/>
      <c r="DIN123" s="9"/>
      <c r="DIO123" s="9"/>
      <c r="DIP123" s="9"/>
      <c r="DIQ123" s="9"/>
      <c r="DIR123" s="9"/>
      <c r="DIS123" s="9"/>
      <c r="DIT123" s="9"/>
      <c r="DIU123" s="9"/>
      <c r="DIV123" s="9"/>
      <c r="DIW123" s="9"/>
      <c r="DIX123" s="9"/>
      <c r="DIY123" s="9"/>
      <c r="DIZ123" s="9"/>
      <c r="DJA123" s="9"/>
      <c r="DJB123" s="9"/>
      <c r="DJC123" s="9"/>
      <c r="DJD123" s="9"/>
      <c r="DJE123" s="9"/>
      <c r="DJF123" s="9"/>
      <c r="DJG123" s="9"/>
      <c r="DJH123" s="9"/>
      <c r="DJI123" s="9"/>
      <c r="DJJ123" s="9"/>
      <c r="DJK123" s="9"/>
      <c r="DJL123" s="9"/>
      <c r="DJM123" s="9"/>
      <c r="DJN123" s="9"/>
      <c r="DJO123" s="9"/>
      <c r="DJP123" s="9"/>
      <c r="DJQ123" s="9"/>
      <c r="DJR123" s="9"/>
      <c r="DJS123" s="9"/>
      <c r="DJT123" s="9"/>
      <c r="DJU123" s="9"/>
      <c r="DJV123" s="9"/>
      <c r="DJW123" s="9"/>
      <c r="DJX123" s="9"/>
      <c r="DJY123" s="9"/>
      <c r="DJZ123" s="9"/>
      <c r="DKA123" s="9"/>
      <c r="DKB123" s="9"/>
      <c r="DKC123" s="9"/>
      <c r="DKD123" s="9"/>
      <c r="DKE123" s="9"/>
      <c r="DKF123" s="9"/>
      <c r="DKG123" s="9"/>
      <c r="DKH123" s="9"/>
      <c r="DKI123" s="9"/>
      <c r="DKJ123" s="9"/>
      <c r="DKK123" s="9"/>
      <c r="DKL123" s="9"/>
      <c r="DKM123" s="9"/>
      <c r="DKN123" s="9"/>
      <c r="DKO123" s="9"/>
      <c r="DKP123" s="9"/>
      <c r="DKQ123" s="9"/>
      <c r="DKR123" s="9"/>
      <c r="DKS123" s="9"/>
      <c r="DKT123" s="9"/>
      <c r="DKU123" s="9"/>
      <c r="DKV123" s="9"/>
      <c r="DKW123" s="9"/>
      <c r="DKX123" s="9"/>
      <c r="DKY123" s="9"/>
      <c r="DKZ123" s="9"/>
      <c r="DLA123" s="9"/>
      <c r="DLB123" s="9"/>
      <c r="DLC123" s="9"/>
      <c r="DLD123" s="9"/>
      <c r="DLE123" s="9"/>
      <c r="DLF123" s="9"/>
      <c r="DLG123" s="9"/>
      <c r="DLH123" s="9"/>
      <c r="DLI123" s="9"/>
      <c r="DLJ123" s="9"/>
      <c r="DLK123" s="9"/>
      <c r="DLL123" s="9"/>
      <c r="DLM123" s="9"/>
      <c r="DLN123" s="9"/>
      <c r="DLO123" s="9"/>
      <c r="DLP123" s="9"/>
      <c r="DLQ123" s="9"/>
      <c r="DLR123" s="9"/>
      <c r="DLS123" s="9"/>
      <c r="DLT123" s="9"/>
      <c r="DLU123" s="9"/>
      <c r="DLV123" s="9"/>
      <c r="DLW123" s="9"/>
      <c r="DLX123" s="9"/>
      <c r="DLY123" s="9"/>
      <c r="DLZ123" s="9"/>
      <c r="DMA123" s="9"/>
      <c r="DMB123" s="9"/>
      <c r="DMC123" s="9"/>
      <c r="DMD123" s="9"/>
      <c r="DME123" s="9"/>
      <c r="DMF123" s="9"/>
      <c r="DMG123" s="9"/>
      <c r="DMH123" s="9"/>
      <c r="DMI123" s="9"/>
      <c r="DMJ123" s="9"/>
      <c r="DMK123" s="9"/>
      <c r="DML123" s="9"/>
      <c r="DMM123" s="9"/>
      <c r="DMN123" s="9"/>
      <c r="DMO123" s="9"/>
      <c r="DMP123" s="9"/>
      <c r="DMQ123" s="9"/>
      <c r="DMR123" s="9"/>
      <c r="DMS123" s="9"/>
      <c r="DMT123" s="9"/>
      <c r="DMU123" s="9"/>
      <c r="DMV123" s="9"/>
      <c r="DMW123" s="9"/>
      <c r="DMX123" s="9"/>
      <c r="DMY123" s="9"/>
      <c r="DMZ123" s="9"/>
      <c r="DNA123" s="9"/>
      <c r="DNB123" s="9"/>
      <c r="DNC123" s="9"/>
      <c r="DND123" s="9"/>
      <c r="DNE123" s="9"/>
      <c r="DNF123" s="9"/>
      <c r="DNG123" s="9"/>
      <c r="DNH123" s="9"/>
      <c r="DNI123" s="9"/>
      <c r="DNJ123" s="9"/>
      <c r="DNK123" s="9"/>
      <c r="DNL123" s="9"/>
      <c r="DNM123" s="9"/>
      <c r="DNN123" s="9"/>
      <c r="DNO123" s="9"/>
      <c r="DNP123" s="9"/>
      <c r="DNQ123" s="9"/>
      <c r="DNR123" s="9"/>
      <c r="DNS123" s="9"/>
      <c r="DNT123" s="9"/>
      <c r="DNU123" s="9"/>
      <c r="DNV123" s="9"/>
      <c r="DNW123" s="9"/>
      <c r="DNX123" s="9"/>
      <c r="DNY123" s="9"/>
      <c r="DNZ123" s="9"/>
      <c r="DOA123" s="9"/>
      <c r="DOB123" s="9"/>
      <c r="DOC123" s="9"/>
      <c r="DOD123" s="9"/>
      <c r="DOE123" s="9"/>
      <c r="DOF123" s="9"/>
      <c r="DOG123" s="9"/>
      <c r="DOH123" s="9"/>
      <c r="DOI123" s="9"/>
      <c r="DOJ123" s="9"/>
      <c r="DOK123" s="9"/>
      <c r="DOL123" s="9"/>
      <c r="DOM123" s="9"/>
      <c r="DON123" s="9"/>
      <c r="DOO123" s="9"/>
      <c r="DOP123" s="9"/>
      <c r="DOQ123" s="9"/>
      <c r="DOR123" s="9"/>
      <c r="DOS123" s="9"/>
      <c r="DOT123" s="9"/>
      <c r="DOU123" s="9"/>
      <c r="DOV123" s="9"/>
      <c r="DOW123" s="9"/>
      <c r="DOX123" s="9"/>
      <c r="DOY123" s="9"/>
      <c r="DOZ123" s="9"/>
      <c r="DPA123" s="9"/>
      <c r="DPB123" s="9"/>
      <c r="DPC123" s="9"/>
      <c r="DPD123" s="9"/>
      <c r="DPE123" s="9"/>
      <c r="DPF123" s="9"/>
      <c r="DPG123" s="9"/>
      <c r="DPH123" s="9"/>
      <c r="DPI123" s="9"/>
      <c r="DPJ123" s="9"/>
      <c r="DPK123" s="9"/>
      <c r="DPL123" s="9"/>
      <c r="DPM123" s="9"/>
      <c r="DPN123" s="9"/>
      <c r="DPO123" s="9"/>
      <c r="DPP123" s="9"/>
      <c r="DPQ123" s="9"/>
      <c r="DPR123" s="9"/>
      <c r="DPS123" s="9"/>
      <c r="DPT123" s="9"/>
      <c r="DPU123" s="9"/>
      <c r="DPV123" s="9"/>
      <c r="DPW123" s="9"/>
      <c r="DPX123" s="9"/>
      <c r="DPY123" s="9"/>
      <c r="DPZ123" s="9"/>
      <c r="DQA123" s="9"/>
      <c r="DQB123" s="9"/>
      <c r="DQC123" s="9"/>
      <c r="DQD123" s="9"/>
      <c r="DQE123" s="9"/>
      <c r="DQF123" s="9"/>
      <c r="DQG123" s="9"/>
      <c r="DQH123" s="9"/>
      <c r="DQI123" s="9"/>
      <c r="DQJ123" s="9"/>
      <c r="DQK123" s="9"/>
      <c r="DQL123" s="9"/>
      <c r="DQM123" s="9"/>
      <c r="DQN123" s="9"/>
      <c r="DQO123" s="9"/>
      <c r="DQP123" s="9"/>
      <c r="DQQ123" s="9"/>
      <c r="DQR123" s="9"/>
      <c r="DQS123" s="9"/>
      <c r="DQT123" s="9"/>
      <c r="DQU123" s="9"/>
      <c r="DQV123" s="9"/>
      <c r="DQW123" s="9"/>
      <c r="DQX123" s="9"/>
      <c r="DQY123" s="9"/>
      <c r="DQZ123" s="9"/>
      <c r="DRA123" s="9"/>
      <c r="DRB123" s="9"/>
      <c r="DRC123" s="9"/>
      <c r="DRD123" s="9"/>
      <c r="DRE123" s="9"/>
      <c r="DRF123" s="9"/>
      <c r="DRG123" s="9"/>
      <c r="DRH123" s="9"/>
      <c r="DRI123" s="9"/>
      <c r="DRJ123" s="9"/>
      <c r="DRK123" s="9"/>
      <c r="DRL123" s="9"/>
      <c r="DRM123" s="9"/>
      <c r="DRN123" s="9"/>
      <c r="DRO123" s="9"/>
      <c r="DRP123" s="9"/>
      <c r="DRQ123" s="9"/>
      <c r="DRR123" s="9"/>
      <c r="DRS123" s="9"/>
      <c r="DRT123" s="9"/>
      <c r="DRU123" s="9"/>
      <c r="DRV123" s="9"/>
      <c r="DRW123" s="9"/>
      <c r="DRX123" s="9"/>
      <c r="DRY123" s="9"/>
      <c r="DRZ123" s="9"/>
      <c r="DSA123" s="9"/>
      <c r="DSB123" s="9"/>
      <c r="DSC123" s="9"/>
      <c r="DSD123" s="9"/>
      <c r="DSE123" s="9"/>
      <c r="DSF123" s="9"/>
      <c r="DSG123" s="9"/>
      <c r="DSH123" s="9"/>
      <c r="DSI123" s="9"/>
      <c r="DSJ123" s="9"/>
      <c r="DSK123" s="9"/>
      <c r="DSL123" s="9"/>
      <c r="DSM123" s="9"/>
      <c r="DSN123" s="9"/>
      <c r="DSO123" s="9"/>
      <c r="DSP123" s="9"/>
      <c r="DSQ123" s="9"/>
      <c r="DSR123" s="9"/>
      <c r="DSS123" s="9"/>
      <c r="DST123" s="9"/>
      <c r="DSU123" s="9"/>
      <c r="DSV123" s="9"/>
      <c r="DSW123" s="9"/>
      <c r="DSX123" s="9"/>
      <c r="DSY123" s="9"/>
      <c r="DSZ123" s="9"/>
      <c r="DTA123" s="9"/>
      <c r="DTB123" s="9"/>
      <c r="DTC123" s="9"/>
      <c r="DTD123" s="9"/>
      <c r="DTE123" s="9"/>
      <c r="DTF123" s="9"/>
      <c r="DTG123" s="9"/>
      <c r="DTH123" s="9"/>
      <c r="DTI123" s="9"/>
      <c r="DTJ123" s="9"/>
      <c r="DTK123" s="9"/>
      <c r="DTL123" s="9"/>
      <c r="DTM123" s="9"/>
      <c r="DTN123" s="9"/>
      <c r="DTO123" s="9"/>
      <c r="DTP123" s="9"/>
      <c r="DTQ123" s="9"/>
      <c r="DTR123" s="9"/>
      <c r="DTS123" s="9"/>
      <c r="DTT123" s="9"/>
      <c r="DTU123" s="9"/>
      <c r="DTV123" s="9"/>
      <c r="DTW123" s="9"/>
      <c r="DTX123" s="9"/>
      <c r="DTY123" s="9"/>
      <c r="DTZ123" s="9"/>
      <c r="DUA123" s="9"/>
      <c r="DUB123" s="9"/>
      <c r="DUC123" s="9"/>
      <c r="DUD123" s="9"/>
      <c r="DUE123" s="9"/>
      <c r="DUF123" s="9"/>
      <c r="DUG123" s="9"/>
      <c r="DUH123" s="9"/>
      <c r="DUI123" s="9"/>
      <c r="DUJ123" s="9"/>
      <c r="DUK123" s="9"/>
      <c r="DUL123" s="9"/>
      <c r="DUM123" s="9"/>
      <c r="DUN123" s="9"/>
      <c r="DUO123" s="9"/>
      <c r="DUP123" s="9"/>
      <c r="DUQ123" s="9"/>
      <c r="DUR123" s="9"/>
      <c r="DUS123" s="9"/>
      <c r="DUT123" s="9"/>
      <c r="DUU123" s="9"/>
      <c r="DUV123" s="9"/>
      <c r="DUW123" s="9"/>
      <c r="DUX123" s="9"/>
      <c r="DUY123" s="9"/>
      <c r="DUZ123" s="9"/>
      <c r="DVA123" s="9"/>
      <c r="DVB123" s="9"/>
      <c r="DVC123" s="9"/>
      <c r="DVD123" s="9"/>
      <c r="DVE123" s="9"/>
      <c r="DVF123" s="9"/>
      <c r="DVG123" s="9"/>
      <c r="DVH123" s="9"/>
      <c r="DVI123" s="9"/>
      <c r="DVJ123" s="9"/>
      <c r="DVK123" s="9"/>
      <c r="DVL123" s="9"/>
      <c r="DVM123" s="9"/>
      <c r="DVN123" s="9"/>
      <c r="DVO123" s="9"/>
      <c r="DVP123" s="9"/>
      <c r="DVQ123" s="9"/>
      <c r="DVR123" s="9"/>
      <c r="DVS123" s="9"/>
      <c r="DVT123" s="9"/>
      <c r="DVU123" s="9"/>
      <c r="DVV123" s="9"/>
      <c r="DVW123" s="9"/>
      <c r="DVX123" s="9"/>
      <c r="DVY123" s="9"/>
      <c r="DVZ123" s="9"/>
      <c r="DWA123" s="9"/>
      <c r="DWB123" s="9"/>
      <c r="DWC123" s="9"/>
      <c r="DWD123" s="9"/>
      <c r="DWE123" s="9"/>
      <c r="DWF123" s="9"/>
      <c r="DWG123" s="9"/>
      <c r="DWH123" s="9"/>
      <c r="DWI123" s="9"/>
      <c r="DWJ123" s="9"/>
      <c r="DWK123" s="9"/>
      <c r="DWL123" s="9"/>
      <c r="DWM123" s="9"/>
      <c r="DWN123" s="9"/>
      <c r="DWO123" s="9"/>
      <c r="DWP123" s="9"/>
      <c r="DWQ123" s="9"/>
      <c r="DWR123" s="9"/>
      <c r="DWS123" s="9"/>
      <c r="DWT123" s="9"/>
      <c r="DWU123" s="9"/>
      <c r="DWV123" s="9"/>
      <c r="DWW123" s="9"/>
      <c r="DWX123" s="9"/>
      <c r="DWY123" s="9"/>
      <c r="DWZ123" s="9"/>
      <c r="DXA123" s="9"/>
      <c r="DXB123" s="9"/>
      <c r="DXC123" s="9"/>
      <c r="DXD123" s="9"/>
      <c r="DXE123" s="9"/>
      <c r="DXF123" s="9"/>
      <c r="DXG123" s="9"/>
      <c r="DXH123" s="9"/>
      <c r="DXI123" s="9"/>
      <c r="DXJ123" s="9"/>
      <c r="DXK123" s="9"/>
      <c r="DXL123" s="9"/>
      <c r="DXM123" s="9"/>
      <c r="DXN123" s="9"/>
      <c r="DXO123" s="9"/>
      <c r="DXP123" s="9"/>
      <c r="DXQ123" s="9"/>
      <c r="DXR123" s="9"/>
      <c r="DXS123" s="9"/>
      <c r="DXT123" s="9"/>
      <c r="DXU123" s="9"/>
      <c r="DXV123" s="9"/>
      <c r="DXW123" s="9"/>
      <c r="DXX123" s="9"/>
      <c r="DXY123" s="9"/>
      <c r="DXZ123" s="9"/>
      <c r="DYA123" s="9"/>
      <c r="DYB123" s="9"/>
      <c r="DYC123" s="9"/>
      <c r="DYD123" s="9"/>
      <c r="DYE123" s="9"/>
      <c r="DYF123" s="9"/>
      <c r="DYG123" s="9"/>
      <c r="DYH123" s="9"/>
      <c r="DYI123" s="9"/>
      <c r="DYJ123" s="9"/>
      <c r="DYK123" s="9"/>
      <c r="DYL123" s="9"/>
      <c r="DYM123" s="9"/>
      <c r="DYN123" s="9"/>
      <c r="DYO123" s="9"/>
      <c r="DYP123" s="9"/>
      <c r="DYQ123" s="9"/>
      <c r="DYR123" s="9"/>
      <c r="DYS123" s="9"/>
      <c r="DYT123" s="9"/>
      <c r="DYU123" s="9"/>
      <c r="DYV123" s="9"/>
      <c r="DYW123" s="9"/>
      <c r="DYX123" s="9"/>
      <c r="DYY123" s="9"/>
      <c r="DYZ123" s="9"/>
      <c r="DZA123" s="9"/>
      <c r="DZB123" s="9"/>
      <c r="DZC123" s="9"/>
      <c r="DZD123" s="9"/>
      <c r="DZE123" s="9"/>
      <c r="DZF123" s="9"/>
      <c r="DZG123" s="9"/>
      <c r="DZH123" s="9"/>
      <c r="DZI123" s="9"/>
      <c r="DZJ123" s="9"/>
      <c r="DZK123" s="9"/>
      <c r="DZL123" s="9"/>
      <c r="DZM123" s="9"/>
      <c r="DZN123" s="9"/>
      <c r="DZO123" s="9"/>
      <c r="DZP123" s="9"/>
      <c r="DZQ123" s="9"/>
      <c r="DZR123" s="9"/>
      <c r="DZS123" s="9"/>
      <c r="DZT123" s="9"/>
      <c r="DZU123" s="9"/>
      <c r="DZV123" s="9"/>
      <c r="DZW123" s="9"/>
      <c r="DZX123" s="9"/>
      <c r="DZY123" s="9"/>
      <c r="DZZ123" s="9"/>
      <c r="EAA123" s="9"/>
      <c r="EAB123" s="9"/>
      <c r="EAC123" s="9"/>
      <c r="EAD123" s="9"/>
      <c r="EAE123" s="9"/>
      <c r="EAF123" s="9"/>
      <c r="EAG123" s="9"/>
      <c r="EAH123" s="9"/>
      <c r="EAI123" s="9"/>
      <c r="EAJ123" s="9"/>
      <c r="EAK123" s="9"/>
      <c r="EAL123" s="9"/>
      <c r="EAM123" s="9"/>
      <c r="EAN123" s="9"/>
      <c r="EAO123" s="9"/>
      <c r="EAP123" s="9"/>
      <c r="EAQ123" s="9"/>
      <c r="EAR123" s="9"/>
      <c r="EAS123" s="9"/>
      <c r="EAT123" s="9"/>
      <c r="EAU123" s="9"/>
      <c r="EAV123" s="9"/>
      <c r="EAW123" s="9"/>
      <c r="EAX123" s="9"/>
      <c r="EAY123" s="9"/>
      <c r="EAZ123" s="9"/>
      <c r="EBA123" s="9"/>
      <c r="EBB123" s="9"/>
      <c r="EBC123" s="9"/>
      <c r="EBD123" s="9"/>
      <c r="EBE123" s="9"/>
      <c r="EBF123" s="9"/>
      <c r="EBG123" s="9"/>
      <c r="EBH123" s="9"/>
      <c r="EBI123" s="9"/>
      <c r="EBJ123" s="9"/>
      <c r="EBK123" s="9"/>
      <c r="EBL123" s="9"/>
      <c r="EBM123" s="9"/>
      <c r="EBN123" s="9"/>
      <c r="EBO123" s="9"/>
      <c r="EBP123" s="9"/>
      <c r="EBQ123" s="9"/>
      <c r="EBR123" s="9"/>
      <c r="EBS123" s="9"/>
      <c r="EBT123" s="9"/>
      <c r="EBU123" s="9"/>
      <c r="EBV123" s="9"/>
      <c r="EBW123" s="9"/>
      <c r="EBX123" s="9"/>
      <c r="EBY123" s="9"/>
      <c r="EBZ123" s="9"/>
      <c r="ECA123" s="9"/>
      <c r="ECB123" s="9"/>
      <c r="ECC123" s="9"/>
      <c r="ECD123" s="9"/>
      <c r="ECE123" s="9"/>
      <c r="ECF123" s="9"/>
      <c r="ECG123" s="9"/>
      <c r="ECH123" s="9"/>
      <c r="ECI123" s="9"/>
      <c r="ECJ123" s="9"/>
      <c r="ECK123" s="9"/>
      <c r="ECL123" s="9"/>
      <c r="ECM123" s="9"/>
      <c r="ECN123" s="9"/>
      <c r="ECO123" s="9"/>
      <c r="ECP123" s="9"/>
      <c r="ECQ123" s="9"/>
      <c r="ECR123" s="9"/>
      <c r="ECS123" s="9"/>
      <c r="ECT123" s="9"/>
      <c r="ECU123" s="9"/>
      <c r="ECV123" s="9"/>
      <c r="ECW123" s="9"/>
      <c r="ECX123" s="9"/>
      <c r="ECY123" s="9"/>
      <c r="ECZ123" s="9"/>
      <c r="EDA123" s="9"/>
      <c r="EDB123" s="9"/>
      <c r="EDC123" s="9"/>
      <c r="EDD123" s="9"/>
      <c r="EDE123" s="9"/>
      <c r="EDF123" s="9"/>
      <c r="EDG123" s="9"/>
      <c r="EDH123" s="9"/>
      <c r="EDI123" s="9"/>
      <c r="EDJ123" s="9"/>
      <c r="EDK123" s="9"/>
      <c r="EDL123" s="9"/>
      <c r="EDM123" s="9"/>
      <c r="EDN123" s="9"/>
      <c r="EDO123" s="9"/>
      <c r="EDP123" s="9"/>
      <c r="EDQ123" s="9"/>
      <c r="EDR123" s="9"/>
      <c r="EDS123" s="9"/>
      <c r="EDT123" s="9"/>
      <c r="EDU123" s="9"/>
      <c r="EDV123" s="9"/>
      <c r="EDW123" s="9"/>
      <c r="EDX123" s="9"/>
      <c r="EDY123" s="9"/>
      <c r="EDZ123" s="9"/>
      <c r="EEA123" s="9"/>
      <c r="EEB123" s="9"/>
      <c r="EEC123" s="9"/>
      <c r="EED123" s="9"/>
      <c r="EEE123" s="9"/>
      <c r="EEF123" s="9"/>
      <c r="EEG123" s="9"/>
      <c r="EEH123" s="9"/>
      <c r="EEI123" s="9"/>
      <c r="EEJ123" s="9"/>
      <c r="EEK123" s="9"/>
      <c r="EEL123" s="9"/>
      <c r="EEM123" s="9"/>
      <c r="EEN123" s="9"/>
      <c r="EEO123" s="9"/>
      <c r="EEP123" s="9"/>
      <c r="EEQ123" s="9"/>
      <c r="EER123" s="9"/>
      <c r="EES123" s="9"/>
      <c r="EET123" s="9"/>
      <c r="EEU123" s="9"/>
      <c r="EEV123" s="9"/>
      <c r="EEW123" s="9"/>
      <c r="EEX123" s="9"/>
      <c r="EEY123" s="9"/>
      <c r="EEZ123" s="9"/>
      <c r="EFA123" s="9"/>
      <c r="EFB123" s="9"/>
      <c r="EFC123" s="9"/>
      <c r="EFD123" s="9"/>
      <c r="EFE123" s="9"/>
      <c r="EFF123" s="9"/>
      <c r="EFG123" s="9"/>
      <c r="EFH123" s="9"/>
      <c r="EFI123" s="9"/>
      <c r="EFJ123" s="9"/>
      <c r="EFK123" s="9"/>
      <c r="EFL123" s="9"/>
      <c r="EFM123" s="9"/>
      <c r="EFN123" s="9"/>
      <c r="EFO123" s="9"/>
      <c r="EFP123" s="9"/>
      <c r="EFQ123" s="9"/>
      <c r="EFR123" s="9"/>
      <c r="EFS123" s="9"/>
      <c r="EFT123" s="9"/>
      <c r="EFU123" s="9"/>
      <c r="EFV123" s="9"/>
      <c r="EFW123" s="9"/>
      <c r="EFX123" s="9"/>
      <c r="EFY123" s="9"/>
      <c r="EFZ123" s="9"/>
      <c r="EGA123" s="9"/>
      <c r="EGB123" s="9"/>
      <c r="EGC123" s="9"/>
      <c r="EGD123" s="9"/>
      <c r="EGE123" s="9"/>
      <c r="EGF123" s="9"/>
      <c r="EGG123" s="9"/>
      <c r="EGH123" s="9"/>
      <c r="EGI123" s="9"/>
      <c r="EGJ123" s="9"/>
      <c r="EGK123" s="9"/>
      <c r="EGL123" s="9"/>
      <c r="EGM123" s="9"/>
      <c r="EGN123" s="9"/>
      <c r="EGO123" s="9"/>
      <c r="EGP123" s="9"/>
      <c r="EGQ123" s="9"/>
      <c r="EGR123" s="9"/>
      <c r="EGS123" s="9"/>
      <c r="EGT123" s="9"/>
      <c r="EGU123" s="9"/>
      <c r="EGV123" s="9"/>
      <c r="EGW123" s="9"/>
      <c r="EGX123" s="9"/>
      <c r="EGY123" s="9"/>
      <c r="EGZ123" s="9"/>
      <c r="EHA123" s="9"/>
      <c r="EHB123" s="9"/>
      <c r="EHC123" s="9"/>
      <c r="EHD123" s="9"/>
      <c r="EHE123" s="9"/>
      <c r="EHF123" s="9"/>
      <c r="EHG123" s="9"/>
      <c r="EHH123" s="9"/>
      <c r="EHI123" s="9"/>
      <c r="EHJ123" s="9"/>
      <c r="EHK123" s="9"/>
      <c r="EHL123" s="9"/>
      <c r="EHM123" s="9"/>
      <c r="EHN123" s="9"/>
      <c r="EHO123" s="9"/>
      <c r="EHP123" s="9"/>
      <c r="EHQ123" s="9"/>
      <c r="EHR123" s="9"/>
      <c r="EHS123" s="9"/>
      <c r="EHT123" s="9"/>
      <c r="EHU123" s="9"/>
      <c r="EHV123" s="9"/>
      <c r="EHW123" s="9"/>
      <c r="EHX123" s="9"/>
      <c r="EHY123" s="9"/>
      <c r="EHZ123" s="9"/>
      <c r="EIA123" s="9"/>
      <c r="EIB123" s="9"/>
      <c r="EIC123" s="9"/>
      <c r="EID123" s="9"/>
      <c r="EIE123" s="9"/>
      <c r="EIF123" s="9"/>
      <c r="EIG123" s="9"/>
      <c r="EIH123" s="9"/>
      <c r="EII123" s="9"/>
      <c r="EIJ123" s="9"/>
      <c r="EIK123" s="9"/>
      <c r="EIL123" s="9"/>
      <c r="EIM123" s="9"/>
      <c r="EIN123" s="9"/>
      <c r="EIO123" s="9"/>
      <c r="EIP123" s="9"/>
      <c r="EIQ123" s="9"/>
      <c r="EIR123" s="9"/>
      <c r="EIS123" s="9"/>
      <c r="EIT123" s="9"/>
      <c r="EIU123" s="9"/>
      <c r="EIV123" s="9"/>
      <c r="EIW123" s="9"/>
      <c r="EIX123" s="9"/>
      <c r="EIY123" s="9"/>
      <c r="EIZ123" s="9"/>
      <c r="EJA123" s="9"/>
      <c r="EJB123" s="9"/>
      <c r="EJC123" s="9"/>
      <c r="EJD123" s="9"/>
      <c r="EJE123" s="9"/>
      <c r="EJF123" s="9"/>
      <c r="EJG123" s="9"/>
      <c r="EJH123" s="9"/>
      <c r="EJI123" s="9"/>
      <c r="EJJ123" s="9"/>
      <c r="EJK123" s="9"/>
      <c r="EJL123" s="9"/>
      <c r="EJM123" s="9"/>
      <c r="EJN123" s="9"/>
      <c r="EJO123" s="9"/>
      <c r="EJP123" s="9"/>
      <c r="EJQ123" s="9"/>
      <c r="EJR123" s="9"/>
      <c r="EJS123" s="9"/>
      <c r="EJT123" s="9"/>
      <c r="EJU123" s="9"/>
      <c r="EJV123" s="9"/>
      <c r="EJW123" s="9"/>
      <c r="EJX123" s="9"/>
      <c r="EJY123" s="9"/>
      <c r="EJZ123" s="9"/>
      <c r="EKA123" s="9"/>
      <c r="EKB123" s="9"/>
      <c r="EKC123" s="9"/>
      <c r="EKD123" s="9"/>
      <c r="EKE123" s="9"/>
      <c r="EKF123" s="9"/>
      <c r="EKG123" s="9"/>
      <c r="EKH123" s="9"/>
      <c r="EKI123" s="9"/>
      <c r="EKJ123" s="9"/>
      <c r="EKK123" s="9"/>
      <c r="EKL123" s="9"/>
      <c r="EKM123" s="9"/>
      <c r="EKN123" s="9"/>
      <c r="EKO123" s="9"/>
      <c r="EKP123" s="9"/>
      <c r="EKQ123" s="9"/>
      <c r="EKR123" s="9"/>
      <c r="EKS123" s="9"/>
      <c r="EKT123" s="9"/>
      <c r="EKU123" s="9"/>
      <c r="EKV123" s="9"/>
      <c r="EKW123" s="9"/>
      <c r="EKX123" s="9"/>
      <c r="EKY123" s="9"/>
      <c r="EKZ123" s="9"/>
      <c r="ELA123" s="9"/>
      <c r="ELB123" s="9"/>
      <c r="ELC123" s="9"/>
      <c r="ELD123" s="9"/>
      <c r="ELE123" s="9"/>
      <c r="ELF123" s="9"/>
      <c r="ELG123" s="9"/>
      <c r="ELH123" s="9"/>
      <c r="ELI123" s="9"/>
      <c r="ELJ123" s="9"/>
      <c r="ELK123" s="9"/>
      <c r="ELL123" s="9"/>
      <c r="ELM123" s="9"/>
      <c r="ELN123" s="9"/>
      <c r="ELO123" s="9"/>
      <c r="ELP123" s="9"/>
      <c r="ELQ123" s="9"/>
      <c r="ELR123" s="9"/>
      <c r="ELS123" s="9"/>
      <c r="ELT123" s="9"/>
      <c r="ELU123" s="9"/>
      <c r="ELV123" s="9"/>
      <c r="ELW123" s="9"/>
      <c r="ELX123" s="9"/>
      <c r="ELY123" s="9"/>
      <c r="ELZ123" s="9"/>
      <c r="EMA123" s="9"/>
      <c r="EMB123" s="9"/>
      <c r="EMC123" s="9"/>
      <c r="EMD123" s="9"/>
      <c r="EME123" s="9"/>
      <c r="EMF123" s="9"/>
      <c r="EMG123" s="9"/>
      <c r="EMH123" s="9"/>
      <c r="EMI123" s="9"/>
      <c r="EMJ123" s="9"/>
      <c r="EMK123" s="9"/>
      <c r="EML123" s="9"/>
      <c r="EMM123" s="9"/>
      <c r="EMN123" s="9"/>
      <c r="EMO123" s="9"/>
      <c r="EMP123" s="9"/>
      <c r="EMQ123" s="9"/>
      <c r="EMR123" s="9"/>
      <c r="EMS123" s="9"/>
      <c r="EMT123" s="9"/>
      <c r="EMU123" s="9"/>
      <c r="EMV123" s="9"/>
      <c r="EMW123" s="9"/>
      <c r="EMX123" s="9"/>
      <c r="EMY123" s="9"/>
      <c r="EMZ123" s="9"/>
      <c r="ENA123" s="9"/>
      <c r="ENB123" s="9"/>
      <c r="ENC123" s="9"/>
      <c r="END123" s="9"/>
      <c r="ENE123" s="9"/>
      <c r="ENF123" s="9"/>
      <c r="ENG123" s="9"/>
      <c r="ENH123" s="9"/>
      <c r="ENI123" s="9"/>
      <c r="ENJ123" s="9"/>
      <c r="ENK123" s="9"/>
      <c r="ENL123" s="9"/>
      <c r="ENM123" s="9"/>
      <c r="ENN123" s="9"/>
      <c r="ENO123" s="9"/>
      <c r="ENP123" s="9"/>
      <c r="ENQ123" s="9"/>
      <c r="ENR123" s="9"/>
      <c r="ENS123" s="9"/>
      <c r="ENT123" s="9"/>
      <c r="ENU123" s="9"/>
      <c r="ENV123" s="9"/>
      <c r="ENW123" s="9"/>
      <c r="ENX123" s="9"/>
      <c r="ENY123" s="9"/>
      <c r="ENZ123" s="9"/>
      <c r="EOA123" s="9"/>
      <c r="EOB123" s="9"/>
      <c r="EOC123" s="9"/>
      <c r="EOD123" s="9"/>
      <c r="EOE123" s="9"/>
      <c r="EOF123" s="9"/>
      <c r="EOG123" s="9"/>
      <c r="EOH123" s="9"/>
      <c r="EOI123" s="9"/>
      <c r="EOJ123" s="9"/>
      <c r="EOK123" s="9"/>
      <c r="EOL123" s="9"/>
      <c r="EOM123" s="9"/>
      <c r="EON123" s="9"/>
      <c r="EOO123" s="9"/>
      <c r="EOP123" s="9"/>
      <c r="EOQ123" s="9"/>
      <c r="EOR123" s="9"/>
      <c r="EOS123" s="9"/>
      <c r="EOT123" s="9"/>
      <c r="EOU123" s="9"/>
      <c r="EOV123" s="9"/>
      <c r="EOW123" s="9"/>
      <c r="EOX123" s="9"/>
      <c r="EOY123" s="9"/>
      <c r="EOZ123" s="9"/>
      <c r="EPA123" s="9"/>
      <c r="EPB123" s="9"/>
      <c r="EPC123" s="9"/>
      <c r="EPD123" s="9"/>
      <c r="EPE123" s="9"/>
      <c r="EPF123" s="9"/>
      <c r="EPG123" s="9"/>
      <c r="EPH123" s="9"/>
      <c r="EPI123" s="9"/>
      <c r="EPJ123" s="9"/>
      <c r="EPK123" s="9"/>
      <c r="EPL123" s="9"/>
      <c r="EPM123" s="9"/>
      <c r="EPN123" s="9"/>
      <c r="EPO123" s="9"/>
      <c r="EPP123" s="9"/>
      <c r="EPQ123" s="9"/>
      <c r="EPR123" s="9"/>
      <c r="EPS123" s="9"/>
      <c r="EPT123" s="9"/>
      <c r="EPU123" s="9"/>
      <c r="EPV123" s="9"/>
      <c r="EPW123" s="9"/>
      <c r="EPX123" s="9"/>
      <c r="EPY123" s="9"/>
      <c r="EPZ123" s="9"/>
      <c r="EQA123" s="9"/>
      <c r="EQB123" s="9"/>
      <c r="EQC123" s="9"/>
      <c r="EQD123" s="9"/>
      <c r="EQE123" s="9"/>
      <c r="EQF123" s="9"/>
      <c r="EQG123" s="9"/>
      <c r="EQH123" s="9"/>
      <c r="EQI123" s="9"/>
      <c r="EQJ123" s="9"/>
      <c r="EQK123" s="9"/>
      <c r="EQL123" s="9"/>
      <c r="EQM123" s="9"/>
      <c r="EQN123" s="9"/>
      <c r="EQO123" s="9"/>
      <c r="EQP123" s="9"/>
      <c r="EQQ123" s="9"/>
      <c r="EQR123" s="9"/>
      <c r="EQS123" s="9"/>
      <c r="EQT123" s="9"/>
      <c r="EQU123" s="9"/>
      <c r="EQV123" s="9"/>
      <c r="EQW123" s="9"/>
      <c r="EQX123" s="9"/>
      <c r="EQY123" s="9"/>
      <c r="EQZ123" s="9"/>
      <c r="ERA123" s="9"/>
      <c r="ERB123" s="9"/>
      <c r="ERC123" s="9"/>
      <c r="ERD123" s="9"/>
      <c r="ERE123" s="9"/>
      <c r="ERF123" s="9"/>
      <c r="ERG123" s="9"/>
      <c r="ERH123" s="9"/>
      <c r="ERI123" s="9"/>
      <c r="ERJ123" s="9"/>
      <c r="ERK123" s="9"/>
      <c r="ERL123" s="9"/>
      <c r="ERM123" s="9"/>
      <c r="ERN123" s="9"/>
      <c r="ERO123" s="9"/>
      <c r="ERP123" s="9"/>
      <c r="ERQ123" s="9"/>
      <c r="ERR123" s="9"/>
      <c r="ERS123" s="9"/>
      <c r="ERT123" s="9"/>
      <c r="ERU123" s="9"/>
      <c r="ERV123" s="9"/>
      <c r="ERW123" s="9"/>
      <c r="ERX123" s="9"/>
      <c r="ERY123" s="9"/>
      <c r="ERZ123" s="9"/>
      <c r="ESA123" s="9"/>
      <c r="ESB123" s="9"/>
      <c r="ESC123" s="9"/>
      <c r="ESD123" s="9"/>
      <c r="ESE123" s="9"/>
      <c r="ESF123" s="9"/>
      <c r="ESG123" s="9"/>
      <c r="ESH123" s="9"/>
      <c r="ESI123" s="9"/>
      <c r="ESJ123" s="9"/>
      <c r="ESK123" s="9"/>
      <c r="ESL123" s="9"/>
      <c r="ESM123" s="9"/>
      <c r="ESN123" s="9"/>
      <c r="ESO123" s="9"/>
      <c r="ESP123" s="9"/>
      <c r="ESQ123" s="9"/>
      <c r="ESR123" s="9"/>
      <c r="ESS123" s="9"/>
      <c r="EST123" s="9"/>
      <c r="ESU123" s="9"/>
      <c r="ESV123" s="9"/>
      <c r="ESW123" s="9"/>
      <c r="ESX123" s="9"/>
      <c r="ESY123" s="9"/>
      <c r="ESZ123" s="9"/>
      <c r="ETA123" s="9"/>
      <c r="ETB123" s="9"/>
      <c r="ETC123" s="9"/>
      <c r="ETD123" s="9"/>
      <c r="ETE123" s="9"/>
      <c r="ETF123" s="9"/>
      <c r="ETG123" s="9"/>
      <c r="ETH123" s="9"/>
      <c r="ETI123" s="9"/>
      <c r="ETJ123" s="9"/>
      <c r="ETK123" s="9"/>
      <c r="ETL123" s="9"/>
      <c r="ETM123" s="9"/>
      <c r="ETN123" s="9"/>
      <c r="ETO123" s="9"/>
      <c r="ETP123" s="9"/>
      <c r="ETQ123" s="9"/>
      <c r="ETR123" s="9"/>
      <c r="ETS123" s="9"/>
      <c r="ETT123" s="9"/>
      <c r="ETU123" s="9"/>
      <c r="ETV123" s="9"/>
      <c r="ETW123" s="9"/>
      <c r="ETX123" s="9"/>
      <c r="ETY123" s="9"/>
      <c r="ETZ123" s="9"/>
      <c r="EUA123" s="9"/>
      <c r="EUB123" s="9"/>
      <c r="EUC123" s="9"/>
      <c r="EUD123" s="9"/>
      <c r="EUE123" s="9"/>
      <c r="EUF123" s="9"/>
      <c r="EUG123" s="9"/>
      <c r="EUH123" s="9"/>
      <c r="EUI123" s="9"/>
      <c r="EUJ123" s="9"/>
      <c r="EUK123" s="9"/>
      <c r="EUL123" s="9"/>
      <c r="EUM123" s="9"/>
      <c r="EUN123" s="9"/>
      <c r="EUO123" s="9"/>
      <c r="EUP123" s="9"/>
      <c r="EUQ123" s="9"/>
      <c r="EUR123" s="9"/>
      <c r="EUS123" s="9"/>
      <c r="EUT123" s="9"/>
      <c r="EUU123" s="9"/>
      <c r="EUV123" s="9"/>
      <c r="EUW123" s="9"/>
      <c r="EUX123" s="9"/>
      <c r="EUY123" s="9"/>
      <c r="EUZ123" s="9"/>
      <c r="EVA123" s="9"/>
      <c r="EVB123" s="9"/>
      <c r="EVC123" s="9"/>
      <c r="EVD123" s="9"/>
      <c r="EVE123" s="9"/>
      <c r="EVF123" s="9"/>
      <c r="EVG123" s="9"/>
      <c r="EVH123" s="9"/>
      <c r="EVI123" s="9"/>
      <c r="EVJ123" s="9"/>
      <c r="EVK123" s="9"/>
      <c r="EVL123" s="9"/>
      <c r="EVM123" s="9"/>
      <c r="EVN123" s="9"/>
      <c r="EVO123" s="9"/>
      <c r="EVP123" s="9"/>
      <c r="EVQ123" s="9"/>
      <c r="EVR123" s="9"/>
      <c r="EVS123" s="9"/>
      <c r="EVT123" s="9"/>
      <c r="EVU123" s="9"/>
      <c r="EVV123" s="9"/>
      <c r="EVW123" s="9"/>
      <c r="EVX123" s="9"/>
      <c r="EVY123" s="9"/>
      <c r="EVZ123" s="9"/>
      <c r="EWA123" s="9"/>
      <c r="EWB123" s="9"/>
      <c r="EWC123" s="9"/>
      <c r="EWD123" s="9"/>
      <c r="EWE123" s="9"/>
      <c r="EWF123" s="9"/>
      <c r="EWG123" s="9"/>
      <c r="EWH123" s="9"/>
      <c r="EWI123" s="9"/>
      <c r="EWJ123" s="9"/>
      <c r="EWK123" s="9"/>
      <c r="EWL123" s="9"/>
      <c r="EWM123" s="9"/>
      <c r="EWN123" s="9"/>
      <c r="EWO123" s="9"/>
      <c r="EWP123" s="9"/>
      <c r="EWQ123" s="9"/>
      <c r="EWR123" s="9"/>
      <c r="EWS123" s="9"/>
      <c r="EWT123" s="9"/>
      <c r="EWU123" s="9"/>
      <c r="EWV123" s="9"/>
      <c r="EWW123" s="9"/>
      <c r="EWX123" s="9"/>
      <c r="EWY123" s="9"/>
      <c r="EWZ123" s="9"/>
      <c r="EXA123" s="9"/>
      <c r="EXB123" s="9"/>
      <c r="EXC123" s="9"/>
      <c r="EXD123" s="9"/>
      <c r="EXE123" s="9"/>
      <c r="EXF123" s="9"/>
      <c r="EXG123" s="9"/>
      <c r="EXH123" s="9"/>
      <c r="EXI123" s="9"/>
      <c r="EXJ123" s="9"/>
      <c r="EXK123" s="9"/>
      <c r="EXL123" s="9"/>
      <c r="EXM123" s="9"/>
      <c r="EXN123" s="9"/>
      <c r="EXO123" s="9"/>
      <c r="EXP123" s="9"/>
      <c r="EXQ123" s="9"/>
      <c r="EXR123" s="9"/>
      <c r="EXS123" s="9"/>
      <c r="EXT123" s="9"/>
      <c r="EXU123" s="9"/>
      <c r="EXV123" s="9"/>
      <c r="EXW123" s="9"/>
      <c r="EXX123" s="9"/>
      <c r="EXY123" s="9"/>
      <c r="EXZ123" s="9"/>
      <c r="EYA123" s="9"/>
      <c r="EYB123" s="9"/>
      <c r="EYC123" s="9"/>
      <c r="EYD123" s="9"/>
      <c r="EYE123" s="9"/>
      <c r="EYF123" s="9"/>
      <c r="EYG123" s="9"/>
      <c r="EYH123" s="9"/>
      <c r="EYI123" s="9"/>
      <c r="EYJ123" s="9"/>
      <c r="EYK123" s="9"/>
      <c r="EYL123" s="9"/>
      <c r="EYM123" s="9"/>
      <c r="EYN123" s="9"/>
      <c r="EYO123" s="9"/>
      <c r="EYP123" s="9"/>
      <c r="EYQ123" s="9"/>
      <c r="EYR123" s="9"/>
      <c r="EYS123" s="9"/>
      <c r="EYT123" s="9"/>
      <c r="EYU123" s="9"/>
      <c r="EYV123" s="9"/>
      <c r="EYW123" s="9"/>
      <c r="EYX123" s="9"/>
      <c r="EYY123" s="9"/>
      <c r="EYZ123" s="9"/>
      <c r="EZA123" s="9"/>
      <c r="EZB123" s="9"/>
      <c r="EZC123" s="9"/>
      <c r="EZD123" s="9"/>
      <c r="EZE123" s="9"/>
      <c r="EZF123" s="9"/>
      <c r="EZG123" s="9"/>
      <c r="EZH123" s="9"/>
      <c r="EZI123" s="9"/>
      <c r="EZJ123" s="9"/>
      <c r="EZK123" s="9"/>
      <c r="EZL123" s="9"/>
      <c r="EZM123" s="9"/>
      <c r="EZN123" s="9"/>
      <c r="EZO123" s="9"/>
      <c r="EZP123" s="9"/>
      <c r="EZQ123" s="9"/>
      <c r="EZR123" s="9"/>
      <c r="EZS123" s="9"/>
      <c r="EZT123" s="9"/>
      <c r="EZU123" s="9"/>
      <c r="EZV123" s="9"/>
      <c r="EZW123" s="9"/>
      <c r="EZX123" s="9"/>
      <c r="EZY123" s="9"/>
      <c r="EZZ123" s="9"/>
      <c r="FAA123" s="9"/>
      <c r="FAB123" s="9"/>
      <c r="FAC123" s="9"/>
      <c r="FAD123" s="9"/>
      <c r="FAE123" s="9"/>
      <c r="FAF123" s="9"/>
      <c r="FAG123" s="9"/>
      <c r="FAH123" s="9"/>
      <c r="FAI123" s="9"/>
      <c r="FAJ123" s="9"/>
      <c r="FAK123" s="9"/>
      <c r="FAL123" s="9"/>
      <c r="FAM123" s="9"/>
      <c r="FAN123" s="9"/>
      <c r="FAO123" s="9"/>
      <c r="FAP123" s="9"/>
      <c r="FAQ123" s="9"/>
      <c r="FAR123" s="9"/>
      <c r="FAS123" s="9"/>
      <c r="FAT123" s="9"/>
      <c r="FAU123" s="9"/>
      <c r="FAV123" s="9"/>
      <c r="FAW123" s="9"/>
      <c r="FAX123" s="9"/>
      <c r="FAY123" s="9"/>
      <c r="FAZ123" s="9"/>
      <c r="FBA123" s="9"/>
      <c r="FBB123" s="9"/>
      <c r="FBC123" s="9"/>
      <c r="FBD123" s="9"/>
      <c r="FBE123" s="9"/>
      <c r="FBF123" s="9"/>
      <c r="FBG123" s="9"/>
      <c r="FBH123" s="9"/>
      <c r="FBI123" s="9"/>
      <c r="FBJ123" s="9"/>
      <c r="FBK123" s="9"/>
      <c r="FBL123" s="9"/>
      <c r="FBM123" s="9"/>
      <c r="FBN123" s="9"/>
      <c r="FBO123" s="9"/>
      <c r="FBP123" s="9"/>
      <c r="FBQ123" s="9"/>
      <c r="FBR123" s="9"/>
      <c r="FBS123" s="9"/>
      <c r="FBT123" s="9"/>
      <c r="FBU123" s="9"/>
      <c r="FBV123" s="9"/>
      <c r="FBW123" s="9"/>
      <c r="FBX123" s="9"/>
      <c r="FBY123" s="9"/>
      <c r="FBZ123" s="9"/>
      <c r="FCA123" s="9"/>
      <c r="FCB123" s="9"/>
      <c r="FCC123" s="9"/>
      <c r="FCD123" s="9"/>
      <c r="FCE123" s="9"/>
      <c r="FCF123" s="9"/>
      <c r="FCG123" s="9"/>
      <c r="FCH123" s="9"/>
      <c r="FCI123" s="9"/>
      <c r="FCJ123" s="9"/>
      <c r="FCK123" s="9"/>
      <c r="FCL123" s="9"/>
      <c r="FCM123" s="9"/>
      <c r="FCN123" s="9"/>
      <c r="FCO123" s="9"/>
      <c r="FCP123" s="9"/>
      <c r="FCQ123" s="9"/>
      <c r="FCR123" s="9"/>
      <c r="FCS123" s="9"/>
      <c r="FCT123" s="9"/>
      <c r="FCU123" s="9"/>
      <c r="FCV123" s="9"/>
      <c r="FCW123" s="9"/>
      <c r="FCX123" s="9"/>
      <c r="FCY123" s="9"/>
      <c r="FCZ123" s="9"/>
      <c r="FDA123" s="9"/>
      <c r="FDB123" s="9"/>
      <c r="FDC123" s="9"/>
      <c r="FDD123" s="9"/>
      <c r="FDE123" s="9"/>
      <c r="FDF123" s="9"/>
      <c r="FDG123" s="9"/>
      <c r="FDH123" s="9"/>
      <c r="FDI123" s="9"/>
      <c r="FDJ123" s="9"/>
      <c r="FDK123" s="9"/>
      <c r="FDL123" s="9"/>
      <c r="FDM123" s="9"/>
      <c r="FDN123" s="9"/>
      <c r="FDO123" s="9"/>
      <c r="FDP123" s="9"/>
      <c r="FDQ123" s="9"/>
      <c r="FDR123" s="9"/>
      <c r="FDS123" s="9"/>
      <c r="FDT123" s="9"/>
      <c r="FDU123" s="9"/>
      <c r="FDV123" s="9"/>
      <c r="FDW123" s="9"/>
      <c r="FDX123" s="9"/>
      <c r="FDY123" s="9"/>
      <c r="FDZ123" s="9"/>
      <c r="FEA123" s="9"/>
      <c r="FEB123" s="9"/>
      <c r="FEC123" s="9"/>
      <c r="FED123" s="9"/>
      <c r="FEE123" s="9"/>
      <c r="FEF123" s="9"/>
      <c r="FEG123" s="9"/>
      <c r="FEH123" s="9"/>
      <c r="FEI123" s="9"/>
      <c r="FEJ123" s="9"/>
      <c r="FEK123" s="9"/>
      <c r="FEL123" s="9"/>
      <c r="FEM123" s="9"/>
      <c r="FEN123" s="9"/>
      <c r="FEO123" s="9"/>
      <c r="FEP123" s="9"/>
      <c r="FEQ123" s="9"/>
      <c r="FER123" s="9"/>
      <c r="FES123" s="9"/>
      <c r="FET123" s="9"/>
      <c r="FEU123" s="9"/>
      <c r="FEV123" s="9"/>
      <c r="FEW123" s="9"/>
      <c r="FEX123" s="9"/>
      <c r="FEY123" s="9"/>
      <c r="FEZ123" s="9"/>
      <c r="FFA123" s="9"/>
      <c r="FFB123" s="9"/>
      <c r="FFC123" s="9"/>
      <c r="FFD123" s="9"/>
      <c r="FFE123" s="9"/>
      <c r="FFF123" s="9"/>
      <c r="FFG123" s="9"/>
      <c r="FFH123" s="9"/>
      <c r="FFI123" s="9"/>
      <c r="FFJ123" s="9"/>
      <c r="FFK123" s="9"/>
      <c r="FFL123" s="9"/>
      <c r="FFM123" s="9"/>
      <c r="FFN123" s="9"/>
      <c r="FFO123" s="9"/>
      <c r="FFP123" s="9"/>
      <c r="FFQ123" s="9"/>
      <c r="FFR123" s="9"/>
      <c r="FFS123" s="9"/>
      <c r="FFT123" s="9"/>
      <c r="FFU123" s="9"/>
      <c r="FFV123" s="9"/>
      <c r="FFW123" s="9"/>
      <c r="FFX123" s="9"/>
      <c r="FFY123" s="9"/>
      <c r="FFZ123" s="9"/>
      <c r="FGA123" s="9"/>
      <c r="FGB123" s="9"/>
      <c r="FGC123" s="9"/>
      <c r="FGD123" s="9"/>
      <c r="FGE123" s="9"/>
      <c r="FGF123" s="9"/>
      <c r="FGG123" s="9"/>
      <c r="FGH123" s="9"/>
      <c r="FGI123" s="9"/>
      <c r="FGJ123" s="9"/>
      <c r="FGK123" s="9"/>
      <c r="FGL123" s="9"/>
      <c r="FGM123" s="9"/>
      <c r="FGN123" s="9"/>
      <c r="FGO123" s="9"/>
      <c r="FGP123" s="9"/>
      <c r="FGQ123" s="9"/>
      <c r="FGR123" s="9"/>
      <c r="FGS123" s="9"/>
      <c r="FGT123" s="9"/>
      <c r="FGU123" s="9"/>
      <c r="FGV123" s="9"/>
      <c r="FGW123" s="9"/>
      <c r="FGX123" s="9"/>
      <c r="FGY123" s="9"/>
      <c r="FGZ123" s="9"/>
      <c r="FHA123" s="9"/>
      <c r="FHB123" s="9"/>
      <c r="FHC123" s="9"/>
      <c r="FHD123" s="9"/>
      <c r="FHE123" s="9"/>
      <c r="FHF123" s="9"/>
      <c r="FHG123" s="9"/>
      <c r="FHH123" s="9"/>
      <c r="FHI123" s="9"/>
      <c r="FHJ123" s="9"/>
      <c r="FHK123" s="9"/>
      <c r="FHL123" s="9"/>
      <c r="FHM123" s="9"/>
      <c r="FHN123" s="9"/>
      <c r="FHO123" s="9"/>
      <c r="FHP123" s="9"/>
      <c r="FHQ123" s="9"/>
      <c r="FHR123" s="9"/>
      <c r="FHS123" s="9"/>
      <c r="FHT123" s="9"/>
      <c r="FHU123" s="9"/>
      <c r="FHV123" s="9"/>
      <c r="FHW123" s="9"/>
      <c r="FHX123" s="9"/>
      <c r="FHY123" s="9"/>
      <c r="FHZ123" s="9"/>
      <c r="FIA123" s="9"/>
      <c r="FIB123" s="9"/>
      <c r="FIC123" s="9"/>
      <c r="FID123" s="9"/>
      <c r="FIE123" s="9"/>
      <c r="FIF123" s="9"/>
      <c r="FIG123" s="9"/>
      <c r="FIH123" s="9"/>
      <c r="FII123" s="9"/>
      <c r="FIJ123" s="9"/>
      <c r="FIK123" s="9"/>
      <c r="FIL123" s="9"/>
      <c r="FIM123" s="9"/>
      <c r="FIN123" s="9"/>
      <c r="FIO123" s="9"/>
      <c r="FIP123" s="9"/>
      <c r="FIQ123" s="9"/>
      <c r="FIR123" s="9"/>
      <c r="FIS123" s="9"/>
      <c r="FIT123" s="9"/>
      <c r="FIU123" s="9"/>
      <c r="FIV123" s="9"/>
      <c r="FIW123" s="9"/>
      <c r="FIX123" s="9"/>
      <c r="FIY123" s="9"/>
      <c r="FIZ123" s="9"/>
      <c r="FJA123" s="9"/>
      <c r="FJB123" s="9"/>
      <c r="FJC123" s="9"/>
      <c r="FJD123" s="9"/>
      <c r="FJE123" s="9"/>
      <c r="FJF123" s="9"/>
      <c r="FJG123" s="9"/>
      <c r="FJH123" s="9"/>
      <c r="FJI123" s="9"/>
      <c r="FJJ123" s="9"/>
      <c r="FJK123" s="9"/>
      <c r="FJL123" s="9"/>
      <c r="FJM123" s="9"/>
      <c r="FJN123" s="9"/>
      <c r="FJO123" s="9"/>
      <c r="FJP123" s="9"/>
      <c r="FJQ123" s="9"/>
      <c r="FJR123" s="9"/>
      <c r="FJS123" s="9"/>
      <c r="FJT123" s="9"/>
      <c r="FJU123" s="9"/>
      <c r="FJV123" s="9"/>
      <c r="FJW123" s="9"/>
      <c r="FJX123" s="9"/>
      <c r="FJY123" s="9"/>
      <c r="FJZ123" s="9"/>
      <c r="FKA123" s="9"/>
      <c r="FKB123" s="9"/>
      <c r="FKC123" s="9"/>
      <c r="FKD123" s="9"/>
      <c r="FKE123" s="9"/>
      <c r="FKF123" s="9"/>
      <c r="FKG123" s="9"/>
      <c r="FKH123" s="9"/>
      <c r="FKI123" s="9"/>
      <c r="FKJ123" s="9"/>
      <c r="FKK123" s="9"/>
      <c r="FKL123" s="9"/>
      <c r="FKM123" s="9"/>
      <c r="FKN123" s="9"/>
      <c r="FKO123" s="9"/>
      <c r="FKP123" s="9"/>
      <c r="FKQ123" s="9"/>
      <c r="FKR123" s="9"/>
      <c r="FKS123" s="9"/>
      <c r="FKT123" s="9"/>
      <c r="FKU123" s="9"/>
      <c r="FKV123" s="9"/>
      <c r="FKW123" s="9"/>
      <c r="FKX123" s="9"/>
      <c r="FKY123" s="9"/>
      <c r="FKZ123" s="9"/>
      <c r="FLA123" s="9"/>
      <c r="FLB123" s="9"/>
      <c r="FLC123" s="9"/>
      <c r="FLD123" s="9"/>
      <c r="FLE123" s="9"/>
      <c r="FLF123" s="9"/>
      <c r="FLG123" s="9"/>
      <c r="FLH123" s="9"/>
      <c r="FLI123" s="9"/>
      <c r="FLJ123" s="9"/>
      <c r="FLK123" s="9"/>
      <c r="FLL123" s="9"/>
      <c r="FLM123" s="9"/>
      <c r="FLN123" s="9"/>
      <c r="FLO123" s="9"/>
      <c r="FLP123" s="9"/>
      <c r="FLQ123" s="9"/>
      <c r="FLR123" s="9"/>
      <c r="FLS123" s="9"/>
      <c r="FLT123" s="9"/>
      <c r="FLU123" s="9"/>
      <c r="FLV123" s="9"/>
      <c r="FLW123" s="9"/>
      <c r="FLX123" s="9"/>
      <c r="FLY123" s="9"/>
      <c r="FLZ123" s="9"/>
      <c r="FMA123" s="9"/>
      <c r="FMB123" s="9"/>
      <c r="FMC123" s="9"/>
      <c r="FMD123" s="9"/>
      <c r="FME123" s="9"/>
      <c r="FMF123" s="9"/>
      <c r="FMG123" s="9"/>
      <c r="FMH123" s="9"/>
      <c r="FMI123" s="9"/>
      <c r="FMJ123" s="9"/>
      <c r="FMK123" s="9"/>
      <c r="FML123" s="9"/>
      <c r="FMM123" s="9"/>
      <c r="FMN123" s="9"/>
      <c r="FMO123" s="9"/>
      <c r="FMP123" s="9"/>
      <c r="FMQ123" s="9"/>
      <c r="FMR123" s="9"/>
      <c r="FMS123" s="9"/>
      <c r="FMT123" s="9"/>
      <c r="FMU123" s="9"/>
      <c r="FMV123" s="9"/>
      <c r="FMW123" s="9"/>
      <c r="FMX123" s="9"/>
      <c r="FMY123" s="9"/>
      <c r="FMZ123" s="9"/>
      <c r="FNA123" s="9"/>
      <c r="FNB123" s="9"/>
      <c r="FNC123" s="9"/>
      <c r="FND123" s="9"/>
      <c r="FNE123" s="9"/>
      <c r="FNF123" s="9"/>
      <c r="FNG123" s="9"/>
      <c r="FNH123" s="9"/>
      <c r="FNI123" s="9"/>
      <c r="FNJ123" s="9"/>
      <c r="FNK123" s="9"/>
      <c r="FNL123" s="9"/>
      <c r="FNM123" s="9"/>
      <c r="FNN123" s="9"/>
      <c r="FNO123" s="9"/>
      <c r="FNP123" s="9"/>
      <c r="FNQ123" s="9"/>
      <c r="FNR123" s="9"/>
      <c r="FNS123" s="9"/>
      <c r="FNT123" s="9"/>
      <c r="FNU123" s="9"/>
      <c r="FNV123" s="9"/>
      <c r="FNW123" s="9"/>
      <c r="FNX123" s="9"/>
      <c r="FNY123" s="9"/>
      <c r="FNZ123" s="9"/>
      <c r="FOA123" s="9"/>
      <c r="FOB123" s="9"/>
      <c r="FOC123" s="9"/>
      <c r="FOD123" s="9"/>
      <c r="FOE123" s="9"/>
      <c r="FOF123" s="9"/>
      <c r="FOG123" s="9"/>
      <c r="FOH123" s="9"/>
      <c r="FOI123" s="9"/>
      <c r="FOJ123" s="9"/>
      <c r="FOK123" s="9"/>
      <c r="FOL123" s="9"/>
      <c r="FOM123" s="9"/>
      <c r="FON123" s="9"/>
      <c r="FOO123" s="9"/>
      <c r="FOP123" s="9"/>
      <c r="FOQ123" s="9"/>
      <c r="FOR123" s="9"/>
      <c r="FOS123" s="9"/>
      <c r="FOT123" s="9"/>
      <c r="FOU123" s="9"/>
      <c r="FOV123" s="9"/>
      <c r="FOW123" s="9"/>
      <c r="FOX123" s="9"/>
      <c r="FOY123" s="9"/>
      <c r="FOZ123" s="9"/>
      <c r="FPA123" s="9"/>
      <c r="FPB123" s="9"/>
      <c r="FPC123" s="9"/>
      <c r="FPD123" s="9"/>
      <c r="FPE123" s="9"/>
      <c r="FPF123" s="9"/>
      <c r="FPG123" s="9"/>
      <c r="FPH123" s="9"/>
      <c r="FPI123" s="9"/>
      <c r="FPJ123" s="9"/>
      <c r="FPK123" s="9"/>
      <c r="FPL123" s="9"/>
      <c r="FPM123" s="9"/>
      <c r="FPN123" s="9"/>
      <c r="FPO123" s="9"/>
      <c r="FPP123" s="9"/>
      <c r="FPQ123" s="9"/>
      <c r="FPR123" s="9"/>
      <c r="FPS123" s="9"/>
      <c r="FPT123" s="9"/>
      <c r="FPU123" s="9"/>
      <c r="FPV123" s="9"/>
      <c r="FPW123" s="9"/>
      <c r="FPX123" s="9"/>
      <c r="FPY123" s="9"/>
      <c r="FPZ123" s="9"/>
      <c r="FQA123" s="9"/>
      <c r="FQB123" s="9"/>
      <c r="FQC123" s="9"/>
      <c r="FQD123" s="9"/>
      <c r="FQE123" s="9"/>
      <c r="FQF123" s="9"/>
      <c r="FQG123" s="9"/>
      <c r="FQH123" s="9"/>
      <c r="FQI123" s="9"/>
      <c r="FQJ123" s="9"/>
      <c r="FQK123" s="9"/>
      <c r="FQL123" s="9"/>
      <c r="FQM123" s="9"/>
      <c r="FQN123" s="9"/>
      <c r="FQO123" s="9"/>
      <c r="FQP123" s="9"/>
      <c r="FQQ123" s="9"/>
      <c r="FQR123" s="9"/>
      <c r="FQS123" s="9"/>
      <c r="FQT123" s="9"/>
      <c r="FQU123" s="9"/>
      <c r="FQV123" s="9"/>
      <c r="FQW123" s="9"/>
      <c r="FQX123" s="9"/>
      <c r="FQY123" s="9"/>
      <c r="FQZ123" s="9"/>
      <c r="FRA123" s="9"/>
      <c r="FRB123" s="9"/>
      <c r="FRC123" s="9"/>
      <c r="FRD123" s="9"/>
      <c r="FRE123" s="9"/>
      <c r="FRF123" s="9"/>
      <c r="FRG123" s="9"/>
      <c r="FRH123" s="9"/>
      <c r="FRI123" s="9"/>
      <c r="FRJ123" s="9"/>
      <c r="FRK123" s="9"/>
      <c r="FRL123" s="9"/>
      <c r="FRM123" s="9"/>
      <c r="FRN123" s="9"/>
      <c r="FRO123" s="9"/>
      <c r="FRP123" s="9"/>
      <c r="FRQ123" s="9"/>
      <c r="FRR123" s="9"/>
      <c r="FRS123" s="9"/>
      <c r="FRT123" s="9"/>
      <c r="FRU123" s="9"/>
      <c r="FRV123" s="9"/>
      <c r="FRW123" s="9"/>
      <c r="FRX123" s="9"/>
      <c r="FRY123" s="9"/>
      <c r="FRZ123" s="9"/>
      <c r="FSA123" s="9"/>
      <c r="FSB123" s="9"/>
      <c r="FSC123" s="9"/>
      <c r="FSD123" s="9"/>
      <c r="FSE123" s="9"/>
      <c r="FSF123" s="9"/>
      <c r="FSG123" s="9"/>
      <c r="FSH123" s="9"/>
      <c r="FSI123" s="9"/>
      <c r="FSJ123" s="9"/>
      <c r="FSK123" s="9"/>
      <c r="FSL123" s="9"/>
      <c r="FSM123" s="9"/>
      <c r="FSN123" s="9"/>
      <c r="FSO123" s="9"/>
      <c r="FSP123" s="9"/>
      <c r="FSQ123" s="9"/>
      <c r="FSR123" s="9"/>
      <c r="FSS123" s="9"/>
      <c r="FST123" s="9"/>
      <c r="FSU123" s="9"/>
      <c r="FSV123" s="9"/>
      <c r="FSW123" s="9"/>
      <c r="FSX123" s="9"/>
      <c r="FSY123" s="9"/>
      <c r="FSZ123" s="9"/>
      <c r="FTA123" s="9"/>
      <c r="FTB123" s="9"/>
      <c r="FTC123" s="9"/>
      <c r="FTD123" s="9"/>
      <c r="FTE123" s="9"/>
      <c r="FTF123" s="9"/>
      <c r="FTG123" s="9"/>
      <c r="FTH123" s="9"/>
      <c r="FTI123" s="9"/>
      <c r="FTJ123" s="9"/>
      <c r="FTK123" s="9"/>
      <c r="FTL123" s="9"/>
      <c r="FTM123" s="9"/>
      <c r="FTN123" s="9"/>
      <c r="FTO123" s="9"/>
      <c r="FTP123" s="9"/>
      <c r="FTQ123" s="9"/>
      <c r="FTR123" s="9"/>
      <c r="FTS123" s="9"/>
      <c r="FTT123" s="9"/>
      <c r="FTU123" s="9"/>
      <c r="FTV123" s="9"/>
      <c r="FTW123" s="9"/>
      <c r="FTX123" s="9"/>
      <c r="FTY123" s="9"/>
      <c r="FTZ123" s="9"/>
      <c r="FUA123" s="9"/>
      <c r="FUB123" s="9"/>
      <c r="FUC123" s="9"/>
      <c r="FUD123" s="9"/>
      <c r="FUE123" s="9"/>
      <c r="FUF123" s="9"/>
      <c r="FUG123" s="9"/>
      <c r="FUH123" s="9"/>
      <c r="FUI123" s="9"/>
      <c r="FUJ123" s="9"/>
      <c r="FUK123" s="9"/>
      <c r="FUL123" s="9"/>
      <c r="FUM123" s="9"/>
      <c r="FUN123" s="9"/>
      <c r="FUO123" s="9"/>
      <c r="FUP123" s="9"/>
      <c r="FUQ123" s="9"/>
      <c r="FUR123" s="9"/>
      <c r="FUS123" s="9"/>
      <c r="FUT123" s="9"/>
      <c r="FUU123" s="9"/>
      <c r="FUV123" s="9"/>
      <c r="FUW123" s="9"/>
      <c r="FUX123" s="9"/>
      <c r="FUY123" s="9"/>
      <c r="FUZ123" s="9"/>
      <c r="FVA123" s="9"/>
      <c r="FVB123" s="9"/>
      <c r="FVC123" s="9"/>
      <c r="FVD123" s="9"/>
      <c r="FVE123" s="9"/>
      <c r="FVF123" s="9"/>
      <c r="FVG123" s="9"/>
      <c r="FVH123" s="9"/>
      <c r="FVI123" s="9"/>
      <c r="FVJ123" s="9"/>
      <c r="FVK123" s="9"/>
      <c r="FVL123" s="9"/>
      <c r="FVM123" s="9"/>
      <c r="FVN123" s="9"/>
      <c r="FVO123" s="9"/>
      <c r="FVP123" s="9"/>
      <c r="FVQ123" s="9"/>
      <c r="FVR123" s="9"/>
      <c r="FVS123" s="9"/>
      <c r="FVT123" s="9"/>
      <c r="FVU123" s="9"/>
      <c r="FVV123" s="9"/>
      <c r="FVW123" s="9"/>
      <c r="FVX123" s="9"/>
      <c r="FVY123" s="9"/>
      <c r="FVZ123" s="9"/>
      <c r="FWA123" s="9"/>
      <c r="FWB123" s="9"/>
      <c r="FWC123" s="9"/>
      <c r="FWD123" s="9"/>
      <c r="FWE123" s="9"/>
      <c r="FWF123" s="9"/>
      <c r="FWG123" s="9"/>
      <c r="FWH123" s="9"/>
      <c r="FWI123" s="9"/>
      <c r="FWJ123" s="9"/>
      <c r="FWK123" s="9"/>
      <c r="FWL123" s="9"/>
      <c r="FWM123" s="9"/>
      <c r="FWN123" s="9"/>
      <c r="FWO123" s="9"/>
      <c r="FWP123" s="9"/>
      <c r="FWQ123" s="9"/>
      <c r="FWR123" s="9"/>
      <c r="FWS123" s="9"/>
      <c r="FWT123" s="9"/>
      <c r="FWU123" s="9"/>
      <c r="FWV123" s="9"/>
      <c r="FWW123" s="9"/>
      <c r="FWX123" s="9"/>
      <c r="FWY123" s="9"/>
      <c r="FWZ123" s="9"/>
      <c r="FXA123" s="9"/>
      <c r="FXB123" s="9"/>
      <c r="FXC123" s="9"/>
      <c r="FXD123" s="9"/>
      <c r="FXE123" s="9"/>
      <c r="FXF123" s="9"/>
      <c r="FXG123" s="9"/>
      <c r="FXH123" s="9"/>
      <c r="FXI123" s="9"/>
      <c r="FXJ123" s="9"/>
      <c r="FXK123" s="9"/>
      <c r="FXL123" s="9"/>
      <c r="FXM123" s="9"/>
      <c r="FXN123" s="9"/>
      <c r="FXO123" s="9"/>
      <c r="FXP123" s="9"/>
      <c r="FXQ123" s="9"/>
      <c r="FXR123" s="9"/>
      <c r="FXS123" s="9"/>
      <c r="FXT123" s="9"/>
      <c r="FXU123" s="9"/>
      <c r="FXV123" s="9"/>
      <c r="FXW123" s="9"/>
      <c r="FXX123" s="9"/>
      <c r="FXY123" s="9"/>
      <c r="FXZ123" s="9"/>
      <c r="FYA123" s="9"/>
      <c r="FYB123" s="9"/>
      <c r="FYC123" s="9"/>
      <c r="FYD123" s="9"/>
      <c r="FYE123" s="9"/>
      <c r="FYF123" s="9"/>
      <c r="FYG123" s="9"/>
      <c r="FYH123" s="9"/>
      <c r="FYI123" s="9"/>
      <c r="FYJ123" s="9"/>
      <c r="FYK123" s="9"/>
      <c r="FYL123" s="9"/>
      <c r="FYM123" s="9"/>
      <c r="FYN123" s="9"/>
      <c r="FYO123" s="9"/>
      <c r="FYP123" s="9"/>
      <c r="FYQ123" s="9"/>
      <c r="FYR123" s="9"/>
      <c r="FYS123" s="9"/>
      <c r="FYT123" s="9"/>
      <c r="FYU123" s="9"/>
      <c r="FYV123" s="9"/>
      <c r="FYW123" s="9"/>
      <c r="FYX123" s="9"/>
      <c r="FYY123" s="9"/>
      <c r="FYZ123" s="9"/>
      <c r="FZA123" s="9"/>
      <c r="FZB123" s="9"/>
      <c r="FZC123" s="9"/>
      <c r="FZD123" s="9"/>
      <c r="FZE123" s="9"/>
      <c r="FZF123" s="9"/>
      <c r="FZG123" s="9"/>
      <c r="FZH123" s="9"/>
      <c r="FZI123" s="9"/>
      <c r="FZJ123" s="9"/>
      <c r="FZK123" s="9"/>
      <c r="FZL123" s="9"/>
      <c r="FZM123" s="9"/>
      <c r="FZN123" s="9"/>
      <c r="FZO123" s="9"/>
      <c r="FZP123" s="9"/>
      <c r="FZQ123" s="9"/>
      <c r="FZR123" s="9"/>
      <c r="FZS123" s="9"/>
      <c r="FZT123" s="9"/>
      <c r="FZU123" s="9"/>
      <c r="FZV123" s="9"/>
      <c r="FZW123" s="9"/>
      <c r="FZX123" s="9"/>
      <c r="FZY123" s="9"/>
      <c r="FZZ123" s="9"/>
      <c r="GAA123" s="9"/>
      <c r="GAB123" s="9"/>
      <c r="GAC123" s="9"/>
      <c r="GAD123" s="9"/>
      <c r="GAE123" s="9"/>
      <c r="GAF123" s="9"/>
      <c r="GAG123" s="9"/>
      <c r="GAH123" s="9"/>
      <c r="GAI123" s="9"/>
      <c r="GAJ123" s="9"/>
      <c r="GAK123" s="9"/>
      <c r="GAL123" s="9"/>
      <c r="GAM123" s="9"/>
      <c r="GAN123" s="9"/>
      <c r="GAO123" s="9"/>
      <c r="GAP123" s="9"/>
      <c r="GAQ123" s="9"/>
      <c r="GAR123" s="9"/>
      <c r="GAS123" s="9"/>
      <c r="GAT123" s="9"/>
      <c r="GAU123" s="9"/>
      <c r="GAV123" s="9"/>
      <c r="GAW123" s="9"/>
      <c r="GAX123" s="9"/>
      <c r="GAY123" s="9"/>
      <c r="GAZ123" s="9"/>
      <c r="GBA123" s="9"/>
      <c r="GBB123" s="9"/>
      <c r="GBC123" s="9"/>
      <c r="GBD123" s="9"/>
      <c r="GBE123" s="9"/>
      <c r="GBF123" s="9"/>
      <c r="GBG123" s="9"/>
      <c r="GBH123" s="9"/>
      <c r="GBI123" s="9"/>
      <c r="GBJ123" s="9"/>
      <c r="GBK123" s="9"/>
      <c r="GBL123" s="9"/>
      <c r="GBM123" s="9"/>
      <c r="GBN123" s="9"/>
      <c r="GBO123" s="9"/>
      <c r="GBP123" s="9"/>
      <c r="GBQ123" s="9"/>
      <c r="GBR123" s="9"/>
      <c r="GBS123" s="9"/>
      <c r="GBT123" s="9"/>
      <c r="GBU123" s="9"/>
      <c r="GBV123" s="9"/>
      <c r="GBW123" s="9"/>
      <c r="GBX123" s="9"/>
      <c r="GBY123" s="9"/>
      <c r="GBZ123" s="9"/>
      <c r="GCA123" s="9"/>
      <c r="GCB123" s="9"/>
      <c r="GCC123" s="9"/>
      <c r="GCD123" s="9"/>
      <c r="GCE123" s="9"/>
      <c r="GCF123" s="9"/>
      <c r="GCG123" s="9"/>
      <c r="GCH123" s="9"/>
      <c r="GCI123" s="9"/>
      <c r="GCJ123" s="9"/>
      <c r="GCK123" s="9"/>
      <c r="GCL123" s="9"/>
      <c r="GCM123" s="9"/>
      <c r="GCN123" s="9"/>
      <c r="GCO123" s="9"/>
      <c r="GCP123" s="9"/>
      <c r="GCQ123" s="9"/>
      <c r="GCR123" s="9"/>
      <c r="GCS123" s="9"/>
      <c r="GCT123" s="9"/>
      <c r="GCU123" s="9"/>
      <c r="GCV123" s="9"/>
      <c r="GCW123" s="9"/>
      <c r="GCX123" s="9"/>
      <c r="GCY123" s="9"/>
      <c r="GCZ123" s="9"/>
      <c r="GDA123" s="9"/>
      <c r="GDB123" s="9"/>
      <c r="GDC123" s="9"/>
      <c r="GDD123" s="9"/>
      <c r="GDE123" s="9"/>
      <c r="GDF123" s="9"/>
      <c r="GDG123" s="9"/>
      <c r="GDH123" s="9"/>
      <c r="GDI123" s="9"/>
      <c r="GDJ123" s="9"/>
      <c r="GDK123" s="9"/>
      <c r="GDL123" s="9"/>
      <c r="GDM123" s="9"/>
      <c r="GDN123" s="9"/>
      <c r="GDO123" s="9"/>
      <c r="GDP123" s="9"/>
      <c r="GDQ123" s="9"/>
      <c r="GDR123" s="9"/>
      <c r="GDS123" s="9"/>
      <c r="GDT123" s="9"/>
      <c r="GDU123" s="9"/>
      <c r="GDV123" s="9"/>
      <c r="GDW123" s="9"/>
      <c r="GDX123" s="9"/>
      <c r="GDY123" s="9"/>
      <c r="GDZ123" s="9"/>
      <c r="GEA123" s="9"/>
      <c r="GEB123" s="9"/>
      <c r="GEC123" s="9"/>
      <c r="GED123" s="9"/>
      <c r="GEE123" s="9"/>
      <c r="GEF123" s="9"/>
      <c r="GEG123" s="9"/>
      <c r="GEH123" s="9"/>
      <c r="GEI123" s="9"/>
      <c r="GEJ123" s="9"/>
      <c r="GEK123" s="9"/>
      <c r="GEL123" s="9"/>
      <c r="GEM123" s="9"/>
      <c r="GEN123" s="9"/>
      <c r="GEO123" s="9"/>
      <c r="GEP123" s="9"/>
      <c r="GEQ123" s="9"/>
      <c r="GER123" s="9"/>
      <c r="GES123" s="9"/>
      <c r="GET123" s="9"/>
      <c r="GEU123" s="9"/>
      <c r="GEV123" s="9"/>
      <c r="GEW123" s="9"/>
      <c r="GEX123" s="9"/>
      <c r="GEY123" s="9"/>
      <c r="GEZ123" s="9"/>
      <c r="GFA123" s="9"/>
      <c r="GFB123" s="9"/>
      <c r="GFC123" s="9"/>
      <c r="GFD123" s="9"/>
      <c r="GFE123" s="9"/>
      <c r="GFF123" s="9"/>
      <c r="GFG123" s="9"/>
      <c r="GFH123" s="9"/>
      <c r="GFI123" s="9"/>
      <c r="GFJ123" s="9"/>
      <c r="GFK123" s="9"/>
      <c r="GFL123" s="9"/>
      <c r="GFM123" s="9"/>
      <c r="GFN123" s="9"/>
      <c r="GFO123" s="9"/>
      <c r="GFP123" s="9"/>
      <c r="GFQ123" s="9"/>
      <c r="GFR123" s="9"/>
      <c r="GFS123" s="9"/>
      <c r="GFT123" s="9"/>
      <c r="GFU123" s="9"/>
      <c r="GFV123" s="9"/>
      <c r="GFW123" s="9"/>
      <c r="GFX123" s="9"/>
      <c r="GFY123" s="9"/>
      <c r="GFZ123" s="9"/>
      <c r="GGA123" s="9"/>
      <c r="GGB123" s="9"/>
      <c r="GGC123" s="9"/>
      <c r="GGD123" s="9"/>
      <c r="GGE123" s="9"/>
      <c r="GGF123" s="9"/>
      <c r="GGG123" s="9"/>
      <c r="GGH123" s="9"/>
      <c r="GGI123" s="9"/>
      <c r="GGJ123" s="9"/>
      <c r="GGK123" s="9"/>
      <c r="GGL123" s="9"/>
      <c r="GGM123" s="9"/>
      <c r="GGN123" s="9"/>
      <c r="GGO123" s="9"/>
      <c r="GGP123" s="9"/>
      <c r="GGQ123" s="9"/>
      <c r="GGR123" s="9"/>
      <c r="GGS123" s="9"/>
      <c r="GGT123" s="9"/>
      <c r="GGU123" s="9"/>
      <c r="GGV123" s="9"/>
      <c r="GGW123" s="9"/>
      <c r="GGX123" s="9"/>
      <c r="GGY123" s="9"/>
      <c r="GGZ123" s="9"/>
      <c r="GHA123" s="9"/>
      <c r="GHB123" s="9"/>
      <c r="GHC123" s="9"/>
      <c r="GHD123" s="9"/>
      <c r="GHE123" s="9"/>
      <c r="GHF123" s="9"/>
      <c r="GHG123" s="9"/>
      <c r="GHH123" s="9"/>
      <c r="GHI123" s="9"/>
      <c r="GHJ123" s="9"/>
      <c r="GHK123" s="9"/>
      <c r="GHL123" s="9"/>
      <c r="GHM123" s="9"/>
      <c r="GHN123" s="9"/>
      <c r="GHO123" s="9"/>
      <c r="GHP123" s="9"/>
      <c r="GHQ123" s="9"/>
      <c r="GHR123" s="9"/>
      <c r="GHS123" s="9"/>
      <c r="GHT123" s="9"/>
      <c r="GHU123" s="9"/>
      <c r="GHV123" s="9"/>
      <c r="GHW123" s="9"/>
      <c r="GHX123" s="9"/>
      <c r="GHY123" s="9"/>
      <c r="GHZ123" s="9"/>
      <c r="GIA123" s="9"/>
      <c r="GIB123" s="9"/>
      <c r="GIC123" s="9"/>
      <c r="GID123" s="9"/>
      <c r="GIE123" s="9"/>
      <c r="GIF123" s="9"/>
      <c r="GIG123" s="9"/>
      <c r="GIH123" s="9"/>
      <c r="GII123" s="9"/>
      <c r="GIJ123" s="9"/>
      <c r="GIK123" s="9"/>
      <c r="GIL123" s="9"/>
      <c r="GIM123" s="9"/>
      <c r="GIN123" s="9"/>
      <c r="GIO123" s="9"/>
      <c r="GIP123" s="9"/>
      <c r="GIQ123" s="9"/>
      <c r="GIR123" s="9"/>
      <c r="GIS123" s="9"/>
      <c r="GIT123" s="9"/>
      <c r="GIU123" s="9"/>
      <c r="GIV123" s="9"/>
      <c r="GIW123" s="9"/>
      <c r="GIX123" s="9"/>
      <c r="GIY123" s="9"/>
      <c r="GIZ123" s="9"/>
      <c r="GJA123" s="9"/>
      <c r="GJB123" s="9"/>
      <c r="GJC123" s="9"/>
      <c r="GJD123" s="9"/>
      <c r="GJE123" s="9"/>
      <c r="GJF123" s="9"/>
      <c r="GJG123" s="9"/>
      <c r="GJH123" s="9"/>
      <c r="GJI123" s="9"/>
      <c r="GJJ123" s="9"/>
      <c r="GJK123" s="9"/>
      <c r="GJL123" s="9"/>
      <c r="GJM123" s="9"/>
      <c r="GJN123" s="9"/>
      <c r="GJO123" s="9"/>
      <c r="GJP123" s="9"/>
      <c r="GJQ123" s="9"/>
      <c r="GJR123" s="9"/>
      <c r="GJS123" s="9"/>
      <c r="GJT123" s="9"/>
      <c r="GJU123" s="9"/>
      <c r="GJV123" s="9"/>
      <c r="GJW123" s="9"/>
      <c r="GJX123" s="9"/>
      <c r="GJY123" s="9"/>
      <c r="GJZ123" s="9"/>
      <c r="GKA123" s="9"/>
      <c r="GKB123" s="9"/>
      <c r="GKC123" s="9"/>
      <c r="GKD123" s="9"/>
      <c r="GKE123" s="9"/>
      <c r="GKF123" s="9"/>
      <c r="GKG123" s="9"/>
      <c r="GKH123" s="9"/>
      <c r="GKI123" s="9"/>
      <c r="GKJ123" s="9"/>
      <c r="GKK123" s="9"/>
      <c r="GKL123" s="9"/>
      <c r="GKM123" s="9"/>
      <c r="GKN123" s="9"/>
      <c r="GKO123" s="9"/>
      <c r="GKP123" s="9"/>
      <c r="GKQ123" s="9"/>
      <c r="GKR123" s="9"/>
      <c r="GKS123" s="9"/>
      <c r="GKT123" s="9"/>
      <c r="GKU123" s="9"/>
      <c r="GKV123" s="9"/>
      <c r="GKW123" s="9"/>
      <c r="GKX123" s="9"/>
      <c r="GKY123" s="9"/>
      <c r="GKZ123" s="9"/>
      <c r="GLA123" s="9"/>
      <c r="GLB123" s="9"/>
      <c r="GLC123" s="9"/>
      <c r="GLD123" s="9"/>
      <c r="GLE123" s="9"/>
      <c r="GLF123" s="9"/>
      <c r="GLG123" s="9"/>
      <c r="GLH123" s="9"/>
      <c r="GLI123" s="9"/>
      <c r="GLJ123" s="9"/>
      <c r="GLK123" s="9"/>
      <c r="GLL123" s="9"/>
      <c r="GLM123" s="9"/>
      <c r="GLN123" s="9"/>
      <c r="GLO123" s="9"/>
      <c r="GLP123" s="9"/>
      <c r="GLQ123" s="9"/>
      <c r="GLR123" s="9"/>
      <c r="GLS123" s="9"/>
      <c r="GLT123" s="9"/>
      <c r="GLU123" s="9"/>
      <c r="GLV123" s="9"/>
      <c r="GLW123" s="9"/>
      <c r="GLX123" s="9"/>
      <c r="GLY123" s="9"/>
      <c r="GLZ123" s="9"/>
      <c r="GMA123" s="9"/>
      <c r="GMB123" s="9"/>
      <c r="GMC123" s="9"/>
      <c r="GMD123" s="9"/>
      <c r="GME123" s="9"/>
      <c r="GMF123" s="9"/>
      <c r="GMG123" s="9"/>
      <c r="GMH123" s="9"/>
      <c r="GMI123" s="9"/>
      <c r="GMJ123" s="9"/>
      <c r="GMK123" s="9"/>
      <c r="GML123" s="9"/>
      <c r="GMM123" s="9"/>
      <c r="GMN123" s="9"/>
      <c r="GMO123" s="9"/>
      <c r="GMP123" s="9"/>
      <c r="GMQ123" s="9"/>
      <c r="GMR123" s="9"/>
      <c r="GMS123" s="9"/>
      <c r="GMT123" s="9"/>
      <c r="GMU123" s="9"/>
      <c r="GMV123" s="9"/>
      <c r="GMW123" s="9"/>
      <c r="GMX123" s="9"/>
      <c r="GMY123" s="9"/>
      <c r="GMZ123" s="9"/>
      <c r="GNA123" s="9"/>
      <c r="GNB123" s="9"/>
      <c r="GNC123" s="9"/>
      <c r="GND123" s="9"/>
      <c r="GNE123" s="9"/>
      <c r="GNF123" s="9"/>
      <c r="GNG123" s="9"/>
      <c r="GNH123" s="9"/>
      <c r="GNI123" s="9"/>
      <c r="GNJ123" s="9"/>
      <c r="GNK123" s="9"/>
      <c r="GNL123" s="9"/>
      <c r="GNM123" s="9"/>
      <c r="GNN123" s="9"/>
      <c r="GNO123" s="9"/>
      <c r="GNP123" s="9"/>
      <c r="GNQ123" s="9"/>
      <c r="GNR123" s="9"/>
      <c r="GNS123" s="9"/>
      <c r="GNT123" s="9"/>
      <c r="GNU123" s="9"/>
      <c r="GNV123" s="9"/>
      <c r="GNW123" s="9"/>
      <c r="GNX123" s="9"/>
      <c r="GNY123" s="9"/>
      <c r="GNZ123" s="9"/>
      <c r="GOA123" s="9"/>
      <c r="GOB123" s="9"/>
      <c r="GOC123" s="9"/>
      <c r="GOD123" s="9"/>
      <c r="GOE123" s="9"/>
      <c r="GOF123" s="9"/>
      <c r="GOG123" s="9"/>
      <c r="GOH123" s="9"/>
      <c r="GOI123" s="9"/>
      <c r="GOJ123" s="9"/>
      <c r="GOK123" s="9"/>
      <c r="GOL123" s="9"/>
      <c r="GOM123" s="9"/>
      <c r="GON123" s="9"/>
      <c r="GOO123" s="9"/>
      <c r="GOP123" s="9"/>
      <c r="GOQ123" s="9"/>
      <c r="GOR123" s="9"/>
      <c r="GOS123" s="9"/>
      <c r="GOT123" s="9"/>
      <c r="GOU123" s="9"/>
      <c r="GOV123" s="9"/>
      <c r="GOW123" s="9"/>
      <c r="GOX123" s="9"/>
      <c r="GOY123" s="9"/>
      <c r="GOZ123" s="9"/>
      <c r="GPA123" s="9"/>
      <c r="GPB123" s="9"/>
      <c r="GPC123" s="9"/>
      <c r="GPD123" s="9"/>
      <c r="GPE123" s="9"/>
      <c r="GPF123" s="9"/>
      <c r="GPG123" s="9"/>
      <c r="GPH123" s="9"/>
      <c r="GPI123" s="9"/>
      <c r="GPJ123" s="9"/>
      <c r="GPK123" s="9"/>
      <c r="GPL123" s="9"/>
      <c r="GPM123" s="9"/>
      <c r="GPN123" s="9"/>
      <c r="GPO123" s="9"/>
      <c r="GPP123" s="9"/>
      <c r="GPQ123" s="9"/>
      <c r="GPR123" s="9"/>
      <c r="GPS123" s="9"/>
      <c r="GPT123" s="9"/>
      <c r="GPU123" s="9"/>
      <c r="GPV123" s="9"/>
      <c r="GPW123" s="9"/>
      <c r="GPX123" s="9"/>
      <c r="GPY123" s="9"/>
      <c r="GPZ123" s="9"/>
      <c r="GQA123" s="9"/>
      <c r="GQB123" s="9"/>
      <c r="GQC123" s="9"/>
      <c r="GQD123" s="9"/>
      <c r="GQE123" s="9"/>
      <c r="GQF123" s="9"/>
      <c r="GQG123" s="9"/>
      <c r="GQH123" s="9"/>
      <c r="GQI123" s="9"/>
      <c r="GQJ123" s="9"/>
      <c r="GQK123" s="9"/>
      <c r="GQL123" s="9"/>
      <c r="GQM123" s="9"/>
      <c r="GQN123" s="9"/>
      <c r="GQO123" s="9"/>
      <c r="GQP123" s="9"/>
      <c r="GQQ123" s="9"/>
      <c r="GQR123" s="9"/>
      <c r="GQS123" s="9"/>
      <c r="GQT123" s="9"/>
      <c r="GQU123" s="9"/>
      <c r="GQV123" s="9"/>
      <c r="GQW123" s="9"/>
      <c r="GQX123" s="9"/>
      <c r="GQY123" s="9"/>
      <c r="GQZ123" s="9"/>
      <c r="GRA123" s="9"/>
      <c r="GRB123" s="9"/>
      <c r="GRC123" s="9"/>
      <c r="GRD123" s="9"/>
      <c r="GRE123" s="9"/>
      <c r="GRF123" s="9"/>
      <c r="GRG123" s="9"/>
      <c r="GRH123" s="9"/>
      <c r="GRI123" s="9"/>
      <c r="GRJ123" s="9"/>
      <c r="GRK123" s="9"/>
      <c r="GRL123" s="9"/>
      <c r="GRM123" s="9"/>
      <c r="GRN123" s="9"/>
      <c r="GRO123" s="9"/>
      <c r="GRP123" s="9"/>
      <c r="GRQ123" s="9"/>
      <c r="GRR123" s="9"/>
      <c r="GRS123" s="9"/>
      <c r="GRT123" s="9"/>
      <c r="GRU123" s="9"/>
      <c r="GRV123" s="9"/>
      <c r="GRW123" s="9"/>
      <c r="GRX123" s="9"/>
      <c r="GRY123" s="9"/>
      <c r="GRZ123" s="9"/>
      <c r="GSA123" s="9"/>
      <c r="GSB123" s="9"/>
      <c r="GSC123" s="9"/>
      <c r="GSD123" s="9"/>
      <c r="GSE123" s="9"/>
      <c r="GSF123" s="9"/>
      <c r="GSG123" s="9"/>
      <c r="GSH123" s="9"/>
      <c r="GSI123" s="9"/>
      <c r="GSJ123" s="9"/>
      <c r="GSK123" s="9"/>
      <c r="GSL123" s="9"/>
      <c r="GSM123" s="9"/>
      <c r="GSN123" s="9"/>
      <c r="GSO123" s="9"/>
      <c r="GSP123" s="9"/>
      <c r="GSQ123" s="9"/>
      <c r="GSR123" s="9"/>
      <c r="GSS123" s="9"/>
      <c r="GST123" s="9"/>
      <c r="GSU123" s="9"/>
      <c r="GSV123" s="9"/>
      <c r="GSW123" s="9"/>
      <c r="GSX123" s="9"/>
      <c r="GSY123" s="9"/>
      <c r="GSZ123" s="9"/>
      <c r="GTA123" s="9"/>
      <c r="GTB123" s="9"/>
      <c r="GTC123" s="9"/>
      <c r="GTD123" s="9"/>
      <c r="GTE123" s="9"/>
      <c r="GTF123" s="9"/>
      <c r="GTG123" s="9"/>
      <c r="GTH123" s="9"/>
      <c r="GTI123" s="9"/>
      <c r="GTJ123" s="9"/>
      <c r="GTK123" s="9"/>
      <c r="GTL123" s="9"/>
      <c r="GTM123" s="9"/>
      <c r="GTN123" s="9"/>
      <c r="GTO123" s="9"/>
      <c r="GTP123" s="9"/>
      <c r="GTQ123" s="9"/>
      <c r="GTR123" s="9"/>
      <c r="GTS123" s="9"/>
      <c r="GTT123" s="9"/>
      <c r="GTU123" s="9"/>
      <c r="GTV123" s="9"/>
      <c r="GTW123" s="9"/>
      <c r="GTX123" s="9"/>
      <c r="GTY123" s="9"/>
      <c r="GTZ123" s="9"/>
      <c r="GUA123" s="9"/>
      <c r="GUB123" s="9"/>
      <c r="GUC123" s="9"/>
      <c r="GUD123" s="9"/>
      <c r="GUE123" s="9"/>
      <c r="GUF123" s="9"/>
      <c r="GUG123" s="9"/>
      <c r="GUH123" s="9"/>
      <c r="GUI123" s="9"/>
      <c r="GUJ123" s="9"/>
      <c r="GUK123" s="9"/>
      <c r="GUL123" s="9"/>
      <c r="GUM123" s="9"/>
      <c r="GUN123" s="9"/>
      <c r="GUO123" s="9"/>
      <c r="GUP123" s="9"/>
      <c r="GUQ123" s="9"/>
      <c r="GUR123" s="9"/>
      <c r="GUS123" s="9"/>
      <c r="GUT123" s="9"/>
      <c r="GUU123" s="9"/>
      <c r="GUV123" s="9"/>
      <c r="GUW123" s="9"/>
      <c r="GUX123" s="9"/>
      <c r="GUY123" s="9"/>
      <c r="GUZ123" s="9"/>
      <c r="GVA123" s="9"/>
      <c r="GVB123" s="9"/>
      <c r="GVC123" s="9"/>
      <c r="GVD123" s="9"/>
      <c r="GVE123" s="9"/>
      <c r="GVF123" s="9"/>
      <c r="GVG123" s="9"/>
      <c r="GVH123" s="9"/>
      <c r="GVI123" s="9"/>
      <c r="GVJ123" s="9"/>
      <c r="GVK123" s="9"/>
      <c r="GVL123" s="9"/>
      <c r="GVM123" s="9"/>
      <c r="GVN123" s="9"/>
      <c r="GVO123" s="9"/>
      <c r="GVP123" s="9"/>
      <c r="GVQ123" s="9"/>
      <c r="GVR123" s="9"/>
      <c r="GVS123" s="9"/>
      <c r="GVT123" s="9"/>
      <c r="GVU123" s="9"/>
      <c r="GVV123" s="9"/>
      <c r="GVW123" s="9"/>
      <c r="GVX123" s="9"/>
      <c r="GVY123" s="9"/>
      <c r="GVZ123" s="9"/>
      <c r="GWA123" s="9"/>
      <c r="GWB123" s="9"/>
      <c r="GWC123" s="9"/>
      <c r="GWD123" s="9"/>
      <c r="GWE123" s="9"/>
      <c r="GWF123" s="9"/>
      <c r="GWG123" s="9"/>
      <c r="GWH123" s="9"/>
      <c r="GWI123" s="9"/>
      <c r="GWJ123" s="9"/>
      <c r="GWK123" s="9"/>
      <c r="GWL123" s="9"/>
      <c r="GWM123" s="9"/>
      <c r="GWN123" s="9"/>
      <c r="GWO123" s="9"/>
      <c r="GWP123" s="9"/>
      <c r="GWQ123" s="9"/>
      <c r="GWR123" s="9"/>
      <c r="GWS123" s="9"/>
      <c r="GWT123" s="9"/>
      <c r="GWU123" s="9"/>
      <c r="GWV123" s="9"/>
      <c r="GWW123" s="9"/>
      <c r="GWX123" s="9"/>
      <c r="GWY123" s="9"/>
      <c r="GWZ123" s="9"/>
      <c r="GXA123" s="9"/>
      <c r="GXB123" s="9"/>
      <c r="GXC123" s="9"/>
      <c r="GXD123" s="9"/>
      <c r="GXE123" s="9"/>
      <c r="GXF123" s="9"/>
      <c r="GXG123" s="9"/>
      <c r="GXH123" s="9"/>
      <c r="GXI123" s="9"/>
      <c r="GXJ123" s="9"/>
      <c r="GXK123" s="9"/>
      <c r="GXL123" s="9"/>
      <c r="GXM123" s="9"/>
      <c r="GXN123" s="9"/>
      <c r="GXO123" s="9"/>
      <c r="GXP123" s="9"/>
      <c r="GXQ123" s="9"/>
      <c r="GXR123" s="9"/>
      <c r="GXS123" s="9"/>
      <c r="GXT123" s="9"/>
      <c r="GXU123" s="9"/>
      <c r="GXV123" s="9"/>
      <c r="GXW123" s="9"/>
      <c r="GXX123" s="9"/>
      <c r="GXY123" s="9"/>
      <c r="GXZ123" s="9"/>
      <c r="GYA123" s="9"/>
      <c r="GYB123" s="9"/>
      <c r="GYC123" s="9"/>
      <c r="GYD123" s="9"/>
      <c r="GYE123" s="9"/>
      <c r="GYF123" s="9"/>
      <c r="GYG123" s="9"/>
      <c r="GYH123" s="9"/>
      <c r="GYI123" s="9"/>
      <c r="GYJ123" s="9"/>
      <c r="GYK123" s="9"/>
      <c r="GYL123" s="9"/>
      <c r="GYM123" s="9"/>
      <c r="GYN123" s="9"/>
      <c r="GYO123" s="9"/>
      <c r="GYP123" s="9"/>
      <c r="GYQ123" s="9"/>
      <c r="GYR123" s="9"/>
      <c r="GYS123" s="9"/>
      <c r="GYT123" s="9"/>
      <c r="GYU123" s="9"/>
      <c r="GYV123" s="9"/>
      <c r="GYW123" s="9"/>
      <c r="GYX123" s="9"/>
      <c r="GYY123" s="9"/>
      <c r="GYZ123" s="9"/>
      <c r="GZA123" s="9"/>
      <c r="GZB123" s="9"/>
      <c r="GZC123" s="9"/>
      <c r="GZD123" s="9"/>
      <c r="GZE123" s="9"/>
      <c r="GZF123" s="9"/>
      <c r="GZG123" s="9"/>
      <c r="GZH123" s="9"/>
      <c r="GZI123" s="9"/>
      <c r="GZJ123" s="9"/>
      <c r="GZK123" s="9"/>
      <c r="GZL123" s="9"/>
      <c r="GZM123" s="9"/>
      <c r="GZN123" s="9"/>
      <c r="GZO123" s="9"/>
      <c r="GZP123" s="9"/>
      <c r="GZQ123" s="9"/>
      <c r="GZR123" s="9"/>
      <c r="GZS123" s="9"/>
      <c r="GZT123" s="9"/>
      <c r="GZU123" s="9"/>
      <c r="GZV123" s="9"/>
      <c r="GZW123" s="9"/>
      <c r="GZX123" s="9"/>
      <c r="GZY123" s="9"/>
      <c r="GZZ123" s="9"/>
      <c r="HAA123" s="9"/>
      <c r="HAB123" s="9"/>
      <c r="HAC123" s="9"/>
      <c r="HAD123" s="9"/>
      <c r="HAE123" s="9"/>
      <c r="HAF123" s="9"/>
      <c r="HAG123" s="9"/>
      <c r="HAH123" s="9"/>
      <c r="HAI123" s="9"/>
      <c r="HAJ123" s="9"/>
      <c r="HAK123" s="9"/>
      <c r="HAL123" s="9"/>
      <c r="HAM123" s="9"/>
      <c r="HAN123" s="9"/>
      <c r="HAO123" s="9"/>
      <c r="HAP123" s="9"/>
      <c r="HAQ123" s="9"/>
      <c r="HAR123" s="9"/>
      <c r="HAS123" s="9"/>
      <c r="HAT123" s="9"/>
      <c r="HAU123" s="9"/>
      <c r="HAV123" s="9"/>
      <c r="HAW123" s="9"/>
      <c r="HAX123" s="9"/>
      <c r="HAY123" s="9"/>
      <c r="HAZ123" s="9"/>
      <c r="HBA123" s="9"/>
      <c r="HBB123" s="9"/>
      <c r="HBC123" s="9"/>
      <c r="HBD123" s="9"/>
      <c r="HBE123" s="9"/>
      <c r="HBF123" s="9"/>
      <c r="HBG123" s="9"/>
      <c r="HBH123" s="9"/>
      <c r="HBI123" s="9"/>
      <c r="HBJ123" s="9"/>
      <c r="HBK123" s="9"/>
      <c r="HBL123" s="9"/>
      <c r="HBM123" s="9"/>
      <c r="HBN123" s="9"/>
      <c r="HBO123" s="9"/>
      <c r="HBP123" s="9"/>
      <c r="HBQ123" s="9"/>
      <c r="HBR123" s="9"/>
      <c r="HBS123" s="9"/>
      <c r="HBT123" s="9"/>
      <c r="HBU123" s="9"/>
      <c r="HBV123" s="9"/>
      <c r="HBW123" s="9"/>
      <c r="HBX123" s="9"/>
      <c r="HBY123" s="9"/>
      <c r="HBZ123" s="9"/>
      <c r="HCA123" s="9"/>
      <c r="HCB123" s="9"/>
      <c r="HCC123" s="9"/>
      <c r="HCD123" s="9"/>
      <c r="HCE123" s="9"/>
      <c r="HCF123" s="9"/>
      <c r="HCG123" s="9"/>
      <c r="HCH123" s="9"/>
      <c r="HCI123" s="9"/>
      <c r="HCJ123" s="9"/>
      <c r="HCK123" s="9"/>
      <c r="HCL123" s="9"/>
      <c r="HCM123" s="9"/>
      <c r="HCN123" s="9"/>
      <c r="HCO123" s="9"/>
      <c r="HCP123" s="9"/>
      <c r="HCQ123" s="9"/>
      <c r="HCR123" s="9"/>
      <c r="HCS123" s="9"/>
      <c r="HCT123" s="9"/>
      <c r="HCU123" s="9"/>
      <c r="HCV123" s="9"/>
      <c r="HCW123" s="9"/>
      <c r="HCX123" s="9"/>
      <c r="HCY123" s="9"/>
      <c r="HCZ123" s="9"/>
      <c r="HDA123" s="9"/>
      <c r="HDB123" s="9"/>
      <c r="HDC123" s="9"/>
      <c r="HDD123" s="9"/>
      <c r="HDE123" s="9"/>
      <c r="HDF123" s="9"/>
      <c r="HDG123" s="9"/>
      <c r="HDH123" s="9"/>
      <c r="HDI123" s="9"/>
      <c r="HDJ123" s="9"/>
      <c r="HDK123" s="9"/>
      <c r="HDL123" s="9"/>
      <c r="HDM123" s="9"/>
      <c r="HDN123" s="9"/>
      <c r="HDO123" s="9"/>
      <c r="HDP123" s="9"/>
      <c r="HDQ123" s="9"/>
      <c r="HDR123" s="9"/>
      <c r="HDS123" s="9"/>
      <c r="HDT123" s="9"/>
      <c r="HDU123" s="9"/>
      <c r="HDV123" s="9"/>
      <c r="HDW123" s="9"/>
      <c r="HDX123" s="9"/>
      <c r="HDY123" s="9"/>
      <c r="HDZ123" s="9"/>
      <c r="HEA123" s="9"/>
      <c r="HEB123" s="9"/>
      <c r="HEC123" s="9"/>
      <c r="HED123" s="9"/>
      <c r="HEE123" s="9"/>
      <c r="HEF123" s="9"/>
      <c r="HEG123" s="9"/>
      <c r="HEH123" s="9"/>
      <c r="HEI123" s="9"/>
      <c r="HEJ123" s="9"/>
      <c r="HEK123" s="9"/>
      <c r="HEL123" s="9"/>
      <c r="HEM123" s="9"/>
      <c r="HEN123" s="9"/>
      <c r="HEO123" s="9"/>
      <c r="HEP123" s="9"/>
      <c r="HEQ123" s="9"/>
      <c r="HER123" s="9"/>
      <c r="HES123" s="9"/>
      <c r="HET123" s="9"/>
      <c r="HEU123" s="9"/>
      <c r="HEV123" s="9"/>
      <c r="HEW123" s="9"/>
      <c r="HEX123" s="9"/>
      <c r="HEY123" s="9"/>
      <c r="HEZ123" s="9"/>
      <c r="HFA123" s="9"/>
      <c r="HFB123" s="9"/>
      <c r="HFC123" s="9"/>
      <c r="HFD123" s="9"/>
      <c r="HFE123" s="9"/>
      <c r="HFF123" s="9"/>
      <c r="HFG123" s="9"/>
      <c r="HFH123" s="9"/>
      <c r="HFI123" s="9"/>
      <c r="HFJ123" s="9"/>
      <c r="HFK123" s="9"/>
      <c r="HFL123" s="9"/>
      <c r="HFM123" s="9"/>
      <c r="HFN123" s="9"/>
      <c r="HFO123" s="9"/>
      <c r="HFP123" s="9"/>
      <c r="HFQ123" s="9"/>
      <c r="HFR123" s="9"/>
      <c r="HFS123" s="9"/>
      <c r="HFT123" s="9"/>
      <c r="HFU123" s="9"/>
      <c r="HFV123" s="9"/>
      <c r="HFW123" s="9"/>
      <c r="HFX123" s="9"/>
      <c r="HFY123" s="9"/>
      <c r="HFZ123" s="9"/>
      <c r="HGA123" s="9"/>
      <c r="HGB123" s="9"/>
      <c r="HGC123" s="9"/>
      <c r="HGD123" s="9"/>
      <c r="HGE123" s="9"/>
      <c r="HGF123" s="9"/>
      <c r="HGG123" s="9"/>
      <c r="HGH123" s="9"/>
      <c r="HGI123" s="9"/>
      <c r="HGJ123" s="9"/>
      <c r="HGK123" s="9"/>
      <c r="HGL123" s="9"/>
      <c r="HGM123" s="9"/>
      <c r="HGN123" s="9"/>
      <c r="HGO123" s="9"/>
      <c r="HGP123" s="9"/>
      <c r="HGQ123" s="9"/>
      <c r="HGR123" s="9"/>
      <c r="HGS123" s="9"/>
      <c r="HGT123" s="9"/>
      <c r="HGU123" s="9"/>
      <c r="HGV123" s="9"/>
      <c r="HGW123" s="9"/>
      <c r="HGX123" s="9"/>
      <c r="HGY123" s="9"/>
      <c r="HGZ123" s="9"/>
      <c r="HHA123" s="9"/>
      <c r="HHB123" s="9"/>
      <c r="HHC123" s="9"/>
      <c r="HHD123" s="9"/>
      <c r="HHE123" s="9"/>
      <c r="HHF123" s="9"/>
      <c r="HHG123" s="9"/>
      <c r="HHH123" s="9"/>
      <c r="HHI123" s="9"/>
      <c r="HHJ123" s="9"/>
      <c r="HHK123" s="9"/>
      <c r="HHL123" s="9"/>
      <c r="HHM123" s="9"/>
      <c r="HHN123" s="9"/>
      <c r="HHO123" s="9"/>
      <c r="HHP123" s="9"/>
      <c r="HHQ123" s="9"/>
      <c r="HHR123" s="9"/>
      <c r="HHS123" s="9"/>
      <c r="HHT123" s="9"/>
      <c r="HHU123" s="9"/>
      <c r="HHV123" s="9"/>
      <c r="HHW123" s="9"/>
      <c r="HHX123" s="9"/>
      <c r="HHY123" s="9"/>
      <c r="HHZ123" s="9"/>
      <c r="HIA123" s="9"/>
      <c r="HIB123" s="9"/>
      <c r="HIC123" s="9"/>
      <c r="HID123" s="9"/>
      <c r="HIE123" s="9"/>
      <c r="HIF123" s="9"/>
      <c r="HIG123" s="9"/>
      <c r="HIH123" s="9"/>
      <c r="HII123" s="9"/>
      <c r="HIJ123" s="9"/>
      <c r="HIK123" s="9"/>
      <c r="HIL123" s="9"/>
      <c r="HIM123" s="9"/>
      <c r="HIN123" s="9"/>
      <c r="HIO123" s="9"/>
      <c r="HIP123" s="9"/>
      <c r="HIQ123" s="9"/>
      <c r="HIR123" s="9"/>
      <c r="HIS123" s="9"/>
      <c r="HIT123" s="9"/>
      <c r="HIU123" s="9"/>
      <c r="HIV123" s="9"/>
      <c r="HIW123" s="9"/>
      <c r="HIX123" s="9"/>
      <c r="HIY123" s="9"/>
      <c r="HIZ123" s="9"/>
      <c r="HJA123" s="9"/>
      <c r="HJB123" s="9"/>
      <c r="HJC123" s="9"/>
      <c r="HJD123" s="9"/>
      <c r="HJE123" s="9"/>
      <c r="HJF123" s="9"/>
      <c r="HJG123" s="9"/>
      <c r="HJH123" s="9"/>
      <c r="HJI123" s="9"/>
      <c r="HJJ123" s="9"/>
      <c r="HJK123" s="9"/>
      <c r="HJL123" s="9"/>
      <c r="HJM123" s="9"/>
      <c r="HJN123" s="9"/>
      <c r="HJO123" s="9"/>
      <c r="HJP123" s="9"/>
      <c r="HJQ123" s="9"/>
      <c r="HJR123" s="9"/>
      <c r="HJS123" s="9"/>
      <c r="HJT123" s="9"/>
      <c r="HJU123" s="9"/>
      <c r="HJV123" s="9"/>
      <c r="HJW123" s="9"/>
      <c r="HJX123" s="9"/>
      <c r="HJY123" s="9"/>
      <c r="HJZ123" s="9"/>
      <c r="HKA123" s="9"/>
      <c r="HKB123" s="9"/>
      <c r="HKC123" s="9"/>
      <c r="HKD123" s="9"/>
      <c r="HKE123" s="9"/>
      <c r="HKF123" s="9"/>
      <c r="HKG123" s="9"/>
      <c r="HKH123" s="9"/>
      <c r="HKI123" s="9"/>
      <c r="HKJ123" s="9"/>
      <c r="HKK123" s="9"/>
      <c r="HKL123" s="9"/>
      <c r="HKM123" s="9"/>
      <c r="HKN123" s="9"/>
      <c r="HKO123" s="9"/>
      <c r="HKP123" s="9"/>
      <c r="HKQ123" s="9"/>
      <c r="HKR123" s="9"/>
      <c r="HKS123" s="9"/>
      <c r="HKT123" s="9"/>
      <c r="HKU123" s="9"/>
      <c r="HKV123" s="9"/>
      <c r="HKW123" s="9"/>
      <c r="HKX123" s="9"/>
      <c r="HKY123" s="9"/>
      <c r="HKZ123" s="9"/>
      <c r="HLA123" s="9"/>
      <c r="HLB123" s="9"/>
      <c r="HLC123" s="9"/>
      <c r="HLD123" s="9"/>
      <c r="HLE123" s="9"/>
      <c r="HLF123" s="9"/>
      <c r="HLG123" s="9"/>
      <c r="HLH123" s="9"/>
      <c r="HLI123" s="9"/>
      <c r="HLJ123" s="9"/>
      <c r="HLK123" s="9"/>
      <c r="HLL123" s="9"/>
      <c r="HLM123" s="9"/>
      <c r="HLN123" s="9"/>
      <c r="HLO123" s="9"/>
      <c r="HLP123" s="9"/>
      <c r="HLQ123" s="9"/>
      <c r="HLR123" s="9"/>
      <c r="HLS123" s="9"/>
      <c r="HLT123" s="9"/>
      <c r="HLU123" s="9"/>
      <c r="HLV123" s="9"/>
      <c r="HLW123" s="9"/>
      <c r="HLX123" s="9"/>
      <c r="HLY123" s="9"/>
      <c r="HLZ123" s="9"/>
      <c r="HMA123" s="9"/>
      <c r="HMB123" s="9"/>
      <c r="HMC123" s="9"/>
      <c r="HMD123" s="9"/>
      <c r="HME123" s="9"/>
      <c r="HMF123" s="9"/>
      <c r="HMG123" s="9"/>
      <c r="HMH123" s="9"/>
      <c r="HMI123" s="9"/>
      <c r="HMJ123" s="9"/>
      <c r="HMK123" s="9"/>
      <c r="HML123" s="9"/>
      <c r="HMM123" s="9"/>
      <c r="HMN123" s="9"/>
      <c r="HMO123" s="9"/>
      <c r="HMP123" s="9"/>
      <c r="HMQ123" s="9"/>
      <c r="HMR123" s="9"/>
      <c r="HMS123" s="9"/>
      <c r="HMT123" s="9"/>
      <c r="HMU123" s="9"/>
      <c r="HMV123" s="9"/>
      <c r="HMW123" s="9"/>
      <c r="HMX123" s="9"/>
      <c r="HMY123" s="9"/>
      <c r="HMZ123" s="9"/>
      <c r="HNA123" s="9"/>
      <c r="HNB123" s="9"/>
      <c r="HNC123" s="9"/>
      <c r="HND123" s="9"/>
      <c r="HNE123" s="9"/>
      <c r="HNF123" s="9"/>
      <c r="HNG123" s="9"/>
      <c r="HNH123" s="9"/>
      <c r="HNI123" s="9"/>
      <c r="HNJ123" s="9"/>
      <c r="HNK123" s="9"/>
      <c r="HNL123" s="9"/>
      <c r="HNM123" s="9"/>
      <c r="HNN123" s="9"/>
      <c r="HNO123" s="9"/>
      <c r="HNP123" s="9"/>
      <c r="HNQ123" s="9"/>
      <c r="HNR123" s="9"/>
      <c r="HNS123" s="9"/>
      <c r="HNT123" s="9"/>
      <c r="HNU123" s="9"/>
      <c r="HNV123" s="9"/>
      <c r="HNW123" s="9"/>
      <c r="HNX123" s="9"/>
      <c r="HNY123" s="9"/>
      <c r="HNZ123" s="9"/>
      <c r="HOA123" s="9"/>
      <c r="HOB123" s="9"/>
      <c r="HOC123" s="9"/>
      <c r="HOD123" s="9"/>
      <c r="HOE123" s="9"/>
      <c r="HOF123" s="9"/>
      <c r="HOG123" s="9"/>
      <c r="HOH123" s="9"/>
      <c r="HOI123" s="9"/>
      <c r="HOJ123" s="9"/>
      <c r="HOK123" s="9"/>
      <c r="HOL123" s="9"/>
      <c r="HOM123" s="9"/>
      <c r="HON123" s="9"/>
      <c r="HOO123" s="9"/>
      <c r="HOP123" s="9"/>
      <c r="HOQ123" s="9"/>
      <c r="HOR123" s="9"/>
      <c r="HOS123" s="9"/>
      <c r="HOT123" s="9"/>
      <c r="HOU123" s="9"/>
      <c r="HOV123" s="9"/>
      <c r="HOW123" s="9"/>
      <c r="HOX123" s="9"/>
      <c r="HOY123" s="9"/>
      <c r="HOZ123" s="9"/>
      <c r="HPA123" s="9"/>
      <c r="HPB123" s="9"/>
      <c r="HPC123" s="9"/>
      <c r="HPD123" s="9"/>
      <c r="HPE123" s="9"/>
      <c r="HPF123" s="9"/>
      <c r="HPG123" s="9"/>
      <c r="HPH123" s="9"/>
      <c r="HPI123" s="9"/>
      <c r="HPJ123" s="9"/>
      <c r="HPK123" s="9"/>
      <c r="HPL123" s="9"/>
      <c r="HPM123" s="9"/>
      <c r="HPN123" s="9"/>
      <c r="HPO123" s="9"/>
      <c r="HPP123" s="9"/>
      <c r="HPQ123" s="9"/>
      <c r="HPR123" s="9"/>
      <c r="HPS123" s="9"/>
      <c r="HPT123" s="9"/>
      <c r="HPU123" s="9"/>
      <c r="HPV123" s="9"/>
      <c r="HPW123" s="9"/>
      <c r="HPX123" s="9"/>
      <c r="HPY123" s="9"/>
      <c r="HPZ123" s="9"/>
      <c r="HQA123" s="9"/>
      <c r="HQB123" s="9"/>
      <c r="HQC123" s="9"/>
      <c r="HQD123" s="9"/>
      <c r="HQE123" s="9"/>
      <c r="HQF123" s="9"/>
      <c r="HQG123" s="9"/>
      <c r="HQH123" s="9"/>
      <c r="HQI123" s="9"/>
      <c r="HQJ123" s="9"/>
      <c r="HQK123" s="9"/>
      <c r="HQL123" s="9"/>
      <c r="HQM123" s="9"/>
      <c r="HQN123" s="9"/>
      <c r="HQO123" s="9"/>
      <c r="HQP123" s="9"/>
      <c r="HQQ123" s="9"/>
      <c r="HQR123" s="9"/>
      <c r="HQS123" s="9"/>
      <c r="HQT123" s="9"/>
      <c r="HQU123" s="9"/>
      <c r="HQV123" s="9"/>
      <c r="HQW123" s="9"/>
      <c r="HQX123" s="9"/>
      <c r="HQY123" s="9"/>
      <c r="HQZ123" s="9"/>
      <c r="HRA123" s="9"/>
      <c r="HRB123" s="9"/>
      <c r="HRC123" s="9"/>
      <c r="HRD123" s="9"/>
      <c r="HRE123" s="9"/>
      <c r="HRF123" s="9"/>
      <c r="HRG123" s="9"/>
      <c r="HRH123" s="9"/>
      <c r="HRI123" s="9"/>
      <c r="HRJ123" s="9"/>
      <c r="HRK123" s="9"/>
      <c r="HRL123" s="9"/>
      <c r="HRM123" s="9"/>
      <c r="HRN123" s="9"/>
      <c r="HRO123" s="9"/>
      <c r="HRP123" s="9"/>
      <c r="HRQ123" s="9"/>
      <c r="HRR123" s="9"/>
      <c r="HRS123" s="9"/>
      <c r="HRT123" s="9"/>
      <c r="HRU123" s="9"/>
      <c r="HRV123" s="9"/>
      <c r="HRW123" s="9"/>
      <c r="HRX123" s="9"/>
      <c r="HRY123" s="9"/>
      <c r="HRZ123" s="9"/>
      <c r="HSA123" s="9"/>
      <c r="HSB123" s="9"/>
      <c r="HSC123" s="9"/>
      <c r="HSD123" s="9"/>
      <c r="HSE123" s="9"/>
      <c r="HSF123" s="9"/>
      <c r="HSG123" s="9"/>
      <c r="HSH123" s="9"/>
      <c r="HSI123" s="9"/>
      <c r="HSJ123" s="9"/>
      <c r="HSK123" s="9"/>
      <c r="HSL123" s="9"/>
      <c r="HSM123" s="9"/>
      <c r="HSN123" s="9"/>
      <c r="HSO123" s="9"/>
      <c r="HSP123" s="9"/>
      <c r="HSQ123" s="9"/>
      <c r="HSR123" s="9"/>
      <c r="HSS123" s="9"/>
      <c r="HST123" s="9"/>
      <c r="HSU123" s="9"/>
      <c r="HSV123" s="9"/>
      <c r="HSW123" s="9"/>
      <c r="HSX123" s="9"/>
      <c r="HSY123" s="9"/>
      <c r="HSZ123" s="9"/>
      <c r="HTA123" s="9"/>
      <c r="HTB123" s="9"/>
      <c r="HTC123" s="9"/>
      <c r="HTD123" s="9"/>
      <c r="HTE123" s="9"/>
      <c r="HTF123" s="9"/>
      <c r="HTG123" s="9"/>
      <c r="HTH123" s="9"/>
      <c r="HTI123" s="9"/>
      <c r="HTJ123" s="9"/>
      <c r="HTK123" s="9"/>
      <c r="HTL123" s="9"/>
      <c r="HTM123" s="9"/>
      <c r="HTN123" s="9"/>
      <c r="HTO123" s="9"/>
      <c r="HTP123" s="9"/>
      <c r="HTQ123" s="9"/>
      <c r="HTR123" s="9"/>
      <c r="HTS123" s="9"/>
      <c r="HTT123" s="9"/>
      <c r="HTU123" s="9"/>
      <c r="HTV123" s="9"/>
      <c r="HTW123" s="9"/>
      <c r="HTX123" s="9"/>
      <c r="HTY123" s="9"/>
      <c r="HTZ123" s="9"/>
      <c r="HUA123" s="9"/>
      <c r="HUB123" s="9"/>
      <c r="HUC123" s="9"/>
      <c r="HUD123" s="9"/>
      <c r="HUE123" s="9"/>
      <c r="HUF123" s="9"/>
      <c r="HUG123" s="9"/>
      <c r="HUH123" s="9"/>
      <c r="HUI123" s="9"/>
      <c r="HUJ123" s="9"/>
      <c r="HUK123" s="9"/>
      <c r="HUL123" s="9"/>
      <c r="HUM123" s="9"/>
      <c r="HUN123" s="9"/>
      <c r="HUO123" s="9"/>
      <c r="HUP123" s="9"/>
      <c r="HUQ123" s="9"/>
      <c r="HUR123" s="9"/>
      <c r="HUS123" s="9"/>
      <c r="HUT123" s="9"/>
      <c r="HUU123" s="9"/>
      <c r="HUV123" s="9"/>
      <c r="HUW123" s="9"/>
      <c r="HUX123" s="9"/>
      <c r="HUY123" s="9"/>
      <c r="HUZ123" s="9"/>
      <c r="HVA123" s="9"/>
      <c r="HVB123" s="9"/>
      <c r="HVC123" s="9"/>
      <c r="HVD123" s="9"/>
      <c r="HVE123" s="9"/>
      <c r="HVF123" s="9"/>
      <c r="HVG123" s="9"/>
      <c r="HVH123" s="9"/>
      <c r="HVI123" s="9"/>
      <c r="HVJ123" s="9"/>
      <c r="HVK123" s="9"/>
      <c r="HVL123" s="9"/>
      <c r="HVM123" s="9"/>
      <c r="HVN123" s="9"/>
      <c r="HVO123" s="9"/>
      <c r="HVP123" s="9"/>
      <c r="HVQ123" s="9"/>
      <c r="HVR123" s="9"/>
      <c r="HVS123" s="9"/>
      <c r="HVT123" s="9"/>
      <c r="HVU123" s="9"/>
      <c r="HVV123" s="9"/>
      <c r="HVW123" s="9"/>
      <c r="HVX123" s="9"/>
      <c r="HVY123" s="9"/>
      <c r="HVZ123" s="9"/>
      <c r="HWA123" s="9"/>
      <c r="HWB123" s="9"/>
      <c r="HWC123" s="9"/>
      <c r="HWD123" s="9"/>
      <c r="HWE123" s="9"/>
      <c r="HWF123" s="9"/>
      <c r="HWG123" s="9"/>
      <c r="HWH123" s="9"/>
      <c r="HWI123" s="9"/>
      <c r="HWJ123" s="9"/>
      <c r="HWK123" s="9"/>
      <c r="HWL123" s="9"/>
      <c r="HWM123" s="9"/>
      <c r="HWN123" s="9"/>
      <c r="HWO123" s="9"/>
      <c r="HWP123" s="9"/>
      <c r="HWQ123" s="9"/>
      <c r="HWR123" s="9"/>
      <c r="HWS123" s="9"/>
      <c r="HWT123" s="9"/>
      <c r="HWU123" s="9"/>
      <c r="HWV123" s="9"/>
      <c r="HWW123" s="9"/>
      <c r="HWX123" s="9"/>
      <c r="HWY123" s="9"/>
      <c r="HWZ123" s="9"/>
      <c r="HXA123" s="9"/>
      <c r="HXB123" s="9"/>
      <c r="HXC123" s="9"/>
      <c r="HXD123" s="9"/>
      <c r="HXE123" s="9"/>
      <c r="HXF123" s="9"/>
      <c r="HXG123" s="9"/>
      <c r="HXH123" s="9"/>
      <c r="HXI123" s="9"/>
      <c r="HXJ123" s="9"/>
      <c r="HXK123" s="9"/>
      <c r="HXL123" s="9"/>
      <c r="HXM123" s="9"/>
      <c r="HXN123" s="9"/>
      <c r="HXO123" s="9"/>
      <c r="HXP123" s="9"/>
      <c r="HXQ123" s="9"/>
      <c r="HXR123" s="9"/>
      <c r="HXS123" s="9"/>
      <c r="HXT123" s="9"/>
      <c r="HXU123" s="9"/>
      <c r="HXV123" s="9"/>
      <c r="HXW123" s="9"/>
      <c r="HXX123" s="9"/>
      <c r="HXY123" s="9"/>
      <c r="HXZ123" s="9"/>
      <c r="HYA123" s="9"/>
      <c r="HYB123" s="9"/>
      <c r="HYC123" s="9"/>
      <c r="HYD123" s="9"/>
      <c r="HYE123" s="9"/>
      <c r="HYF123" s="9"/>
      <c r="HYG123" s="9"/>
      <c r="HYH123" s="9"/>
      <c r="HYI123" s="9"/>
      <c r="HYJ123" s="9"/>
      <c r="HYK123" s="9"/>
      <c r="HYL123" s="9"/>
      <c r="HYM123" s="9"/>
      <c r="HYN123" s="9"/>
      <c r="HYO123" s="9"/>
      <c r="HYP123" s="9"/>
      <c r="HYQ123" s="9"/>
      <c r="HYR123" s="9"/>
      <c r="HYS123" s="9"/>
      <c r="HYT123" s="9"/>
      <c r="HYU123" s="9"/>
      <c r="HYV123" s="9"/>
      <c r="HYW123" s="9"/>
      <c r="HYX123" s="9"/>
      <c r="HYY123" s="9"/>
      <c r="HYZ123" s="9"/>
      <c r="HZA123" s="9"/>
      <c r="HZB123" s="9"/>
      <c r="HZC123" s="9"/>
      <c r="HZD123" s="9"/>
      <c r="HZE123" s="9"/>
      <c r="HZF123" s="9"/>
      <c r="HZG123" s="9"/>
      <c r="HZH123" s="9"/>
      <c r="HZI123" s="9"/>
      <c r="HZJ123" s="9"/>
      <c r="HZK123" s="9"/>
      <c r="HZL123" s="9"/>
      <c r="HZM123" s="9"/>
      <c r="HZN123" s="9"/>
      <c r="HZO123" s="9"/>
      <c r="HZP123" s="9"/>
      <c r="HZQ123" s="9"/>
      <c r="HZR123" s="9"/>
      <c r="HZS123" s="9"/>
      <c r="HZT123" s="9"/>
      <c r="HZU123" s="9"/>
      <c r="HZV123" s="9"/>
      <c r="HZW123" s="9"/>
      <c r="HZX123" s="9"/>
      <c r="HZY123" s="9"/>
      <c r="HZZ123" s="9"/>
      <c r="IAA123" s="9"/>
      <c r="IAB123" s="9"/>
      <c r="IAC123" s="9"/>
      <c r="IAD123" s="9"/>
      <c r="IAE123" s="9"/>
      <c r="IAF123" s="9"/>
      <c r="IAG123" s="9"/>
      <c r="IAH123" s="9"/>
      <c r="IAI123" s="9"/>
      <c r="IAJ123" s="9"/>
      <c r="IAK123" s="9"/>
      <c r="IAL123" s="9"/>
      <c r="IAM123" s="9"/>
      <c r="IAN123" s="9"/>
      <c r="IAO123" s="9"/>
      <c r="IAP123" s="9"/>
      <c r="IAQ123" s="9"/>
      <c r="IAR123" s="9"/>
      <c r="IAS123" s="9"/>
      <c r="IAT123" s="9"/>
      <c r="IAU123" s="9"/>
      <c r="IAV123" s="9"/>
      <c r="IAW123" s="9"/>
      <c r="IAX123" s="9"/>
      <c r="IAY123" s="9"/>
      <c r="IAZ123" s="9"/>
      <c r="IBA123" s="9"/>
      <c r="IBB123" s="9"/>
      <c r="IBC123" s="9"/>
      <c r="IBD123" s="9"/>
      <c r="IBE123" s="9"/>
      <c r="IBF123" s="9"/>
      <c r="IBG123" s="9"/>
      <c r="IBH123" s="9"/>
      <c r="IBI123" s="9"/>
      <c r="IBJ123" s="9"/>
      <c r="IBK123" s="9"/>
      <c r="IBL123" s="9"/>
      <c r="IBM123" s="9"/>
      <c r="IBN123" s="9"/>
      <c r="IBO123" s="9"/>
      <c r="IBP123" s="9"/>
      <c r="IBQ123" s="9"/>
      <c r="IBR123" s="9"/>
      <c r="IBS123" s="9"/>
      <c r="IBT123" s="9"/>
      <c r="IBU123" s="9"/>
      <c r="IBV123" s="9"/>
      <c r="IBW123" s="9"/>
      <c r="IBX123" s="9"/>
      <c r="IBY123" s="9"/>
      <c r="IBZ123" s="9"/>
      <c r="ICA123" s="9"/>
      <c r="ICB123" s="9"/>
      <c r="ICC123" s="9"/>
      <c r="ICD123" s="9"/>
      <c r="ICE123" s="9"/>
      <c r="ICF123" s="9"/>
      <c r="ICG123" s="9"/>
      <c r="ICH123" s="9"/>
      <c r="ICI123" s="9"/>
      <c r="ICJ123" s="9"/>
      <c r="ICK123" s="9"/>
      <c r="ICL123" s="9"/>
      <c r="ICM123" s="9"/>
      <c r="ICN123" s="9"/>
      <c r="ICO123" s="9"/>
      <c r="ICP123" s="9"/>
      <c r="ICQ123" s="9"/>
      <c r="ICR123" s="9"/>
      <c r="ICS123" s="9"/>
      <c r="ICT123" s="9"/>
      <c r="ICU123" s="9"/>
      <c r="ICV123" s="9"/>
      <c r="ICW123" s="9"/>
      <c r="ICX123" s="9"/>
      <c r="ICY123" s="9"/>
      <c r="ICZ123" s="9"/>
      <c r="IDA123" s="9"/>
      <c r="IDB123" s="9"/>
      <c r="IDC123" s="9"/>
      <c r="IDD123" s="9"/>
      <c r="IDE123" s="9"/>
      <c r="IDF123" s="9"/>
      <c r="IDG123" s="9"/>
      <c r="IDH123" s="9"/>
      <c r="IDI123" s="9"/>
      <c r="IDJ123" s="9"/>
      <c r="IDK123" s="9"/>
      <c r="IDL123" s="9"/>
      <c r="IDM123" s="9"/>
      <c r="IDN123" s="9"/>
      <c r="IDO123" s="9"/>
      <c r="IDP123" s="9"/>
      <c r="IDQ123" s="9"/>
      <c r="IDR123" s="9"/>
      <c r="IDS123" s="9"/>
      <c r="IDT123" s="9"/>
      <c r="IDU123" s="9"/>
      <c r="IDV123" s="9"/>
      <c r="IDW123" s="9"/>
      <c r="IDX123" s="9"/>
      <c r="IDY123" s="9"/>
      <c r="IDZ123" s="9"/>
      <c r="IEA123" s="9"/>
      <c r="IEB123" s="9"/>
      <c r="IEC123" s="9"/>
      <c r="IED123" s="9"/>
      <c r="IEE123" s="9"/>
      <c r="IEF123" s="9"/>
      <c r="IEG123" s="9"/>
      <c r="IEH123" s="9"/>
      <c r="IEI123" s="9"/>
      <c r="IEJ123" s="9"/>
      <c r="IEK123" s="9"/>
      <c r="IEL123" s="9"/>
      <c r="IEM123" s="9"/>
      <c r="IEN123" s="9"/>
      <c r="IEO123" s="9"/>
      <c r="IEP123" s="9"/>
      <c r="IEQ123" s="9"/>
      <c r="IER123" s="9"/>
      <c r="IES123" s="9"/>
      <c r="IET123" s="9"/>
      <c r="IEU123" s="9"/>
      <c r="IEV123" s="9"/>
      <c r="IEW123" s="9"/>
      <c r="IEX123" s="9"/>
      <c r="IEY123" s="9"/>
      <c r="IEZ123" s="9"/>
      <c r="IFA123" s="9"/>
      <c r="IFB123" s="9"/>
      <c r="IFC123" s="9"/>
      <c r="IFD123" s="9"/>
      <c r="IFE123" s="9"/>
      <c r="IFF123" s="9"/>
      <c r="IFG123" s="9"/>
      <c r="IFH123" s="9"/>
      <c r="IFI123" s="9"/>
      <c r="IFJ123" s="9"/>
      <c r="IFK123" s="9"/>
      <c r="IFL123" s="9"/>
      <c r="IFM123" s="9"/>
      <c r="IFN123" s="9"/>
      <c r="IFO123" s="9"/>
      <c r="IFP123" s="9"/>
      <c r="IFQ123" s="9"/>
      <c r="IFR123" s="9"/>
      <c r="IFS123" s="9"/>
      <c r="IFT123" s="9"/>
      <c r="IFU123" s="9"/>
      <c r="IFV123" s="9"/>
      <c r="IFW123" s="9"/>
      <c r="IFX123" s="9"/>
      <c r="IFY123" s="9"/>
      <c r="IFZ123" s="9"/>
      <c r="IGA123" s="9"/>
      <c r="IGB123" s="9"/>
      <c r="IGC123" s="9"/>
      <c r="IGD123" s="9"/>
      <c r="IGE123" s="9"/>
      <c r="IGF123" s="9"/>
      <c r="IGG123" s="9"/>
      <c r="IGH123" s="9"/>
      <c r="IGI123" s="9"/>
      <c r="IGJ123" s="9"/>
      <c r="IGK123" s="9"/>
      <c r="IGL123" s="9"/>
      <c r="IGM123" s="9"/>
      <c r="IGN123" s="9"/>
      <c r="IGO123" s="9"/>
      <c r="IGP123" s="9"/>
      <c r="IGQ123" s="9"/>
      <c r="IGR123" s="9"/>
      <c r="IGS123" s="9"/>
      <c r="IGT123" s="9"/>
      <c r="IGU123" s="9"/>
      <c r="IGV123" s="9"/>
      <c r="IGW123" s="9"/>
      <c r="IGX123" s="9"/>
      <c r="IGY123" s="9"/>
      <c r="IGZ123" s="9"/>
      <c r="IHA123" s="9"/>
      <c r="IHB123" s="9"/>
      <c r="IHC123" s="9"/>
      <c r="IHD123" s="9"/>
      <c r="IHE123" s="9"/>
      <c r="IHF123" s="9"/>
      <c r="IHG123" s="9"/>
      <c r="IHH123" s="9"/>
      <c r="IHI123" s="9"/>
      <c r="IHJ123" s="9"/>
      <c r="IHK123" s="9"/>
      <c r="IHL123" s="9"/>
      <c r="IHM123" s="9"/>
      <c r="IHN123" s="9"/>
      <c r="IHO123" s="9"/>
      <c r="IHP123" s="9"/>
      <c r="IHQ123" s="9"/>
      <c r="IHR123" s="9"/>
      <c r="IHS123" s="9"/>
      <c r="IHT123" s="9"/>
      <c r="IHU123" s="9"/>
      <c r="IHV123" s="9"/>
      <c r="IHW123" s="9"/>
      <c r="IHX123" s="9"/>
      <c r="IHY123" s="9"/>
      <c r="IHZ123" s="9"/>
      <c r="IIA123" s="9"/>
      <c r="IIB123" s="9"/>
      <c r="IIC123" s="9"/>
      <c r="IID123" s="9"/>
      <c r="IIE123" s="9"/>
      <c r="IIF123" s="9"/>
      <c r="IIG123" s="9"/>
      <c r="IIH123" s="9"/>
      <c r="III123" s="9"/>
      <c r="IIJ123" s="9"/>
      <c r="IIK123" s="9"/>
      <c r="IIL123" s="9"/>
      <c r="IIM123" s="9"/>
      <c r="IIN123" s="9"/>
      <c r="IIO123" s="9"/>
      <c r="IIP123" s="9"/>
      <c r="IIQ123" s="9"/>
      <c r="IIR123" s="9"/>
      <c r="IIS123" s="9"/>
      <c r="IIT123" s="9"/>
      <c r="IIU123" s="9"/>
      <c r="IIV123" s="9"/>
      <c r="IIW123" s="9"/>
      <c r="IIX123" s="9"/>
      <c r="IIY123" s="9"/>
      <c r="IIZ123" s="9"/>
      <c r="IJA123" s="9"/>
      <c r="IJB123" s="9"/>
      <c r="IJC123" s="9"/>
      <c r="IJD123" s="9"/>
      <c r="IJE123" s="9"/>
      <c r="IJF123" s="9"/>
      <c r="IJG123" s="9"/>
      <c r="IJH123" s="9"/>
      <c r="IJI123" s="9"/>
      <c r="IJJ123" s="9"/>
      <c r="IJK123" s="9"/>
      <c r="IJL123" s="9"/>
      <c r="IJM123" s="9"/>
      <c r="IJN123" s="9"/>
      <c r="IJO123" s="9"/>
      <c r="IJP123" s="9"/>
      <c r="IJQ123" s="9"/>
      <c r="IJR123" s="9"/>
      <c r="IJS123" s="9"/>
      <c r="IJT123" s="9"/>
      <c r="IJU123" s="9"/>
      <c r="IJV123" s="9"/>
      <c r="IJW123" s="9"/>
      <c r="IJX123" s="9"/>
      <c r="IJY123" s="9"/>
      <c r="IJZ123" s="9"/>
      <c r="IKA123" s="9"/>
      <c r="IKB123" s="9"/>
      <c r="IKC123" s="9"/>
      <c r="IKD123" s="9"/>
      <c r="IKE123" s="9"/>
      <c r="IKF123" s="9"/>
      <c r="IKG123" s="9"/>
      <c r="IKH123" s="9"/>
      <c r="IKI123" s="9"/>
      <c r="IKJ123" s="9"/>
      <c r="IKK123" s="9"/>
      <c r="IKL123" s="9"/>
      <c r="IKM123" s="9"/>
      <c r="IKN123" s="9"/>
      <c r="IKO123" s="9"/>
      <c r="IKP123" s="9"/>
      <c r="IKQ123" s="9"/>
      <c r="IKR123" s="9"/>
      <c r="IKS123" s="9"/>
      <c r="IKT123" s="9"/>
      <c r="IKU123" s="9"/>
      <c r="IKV123" s="9"/>
      <c r="IKW123" s="9"/>
      <c r="IKX123" s="9"/>
      <c r="IKY123" s="9"/>
      <c r="IKZ123" s="9"/>
      <c r="ILA123" s="9"/>
      <c r="ILB123" s="9"/>
      <c r="ILC123" s="9"/>
      <c r="ILD123" s="9"/>
      <c r="ILE123" s="9"/>
      <c r="ILF123" s="9"/>
      <c r="ILG123" s="9"/>
      <c r="ILH123" s="9"/>
      <c r="ILI123" s="9"/>
      <c r="ILJ123" s="9"/>
      <c r="ILK123" s="9"/>
      <c r="ILL123" s="9"/>
      <c r="ILM123" s="9"/>
      <c r="ILN123" s="9"/>
      <c r="ILO123" s="9"/>
      <c r="ILP123" s="9"/>
      <c r="ILQ123" s="9"/>
      <c r="ILR123" s="9"/>
      <c r="ILS123" s="9"/>
      <c r="ILT123" s="9"/>
      <c r="ILU123" s="9"/>
      <c r="ILV123" s="9"/>
      <c r="ILW123" s="9"/>
      <c r="ILX123" s="9"/>
      <c r="ILY123" s="9"/>
      <c r="ILZ123" s="9"/>
      <c r="IMA123" s="9"/>
      <c r="IMB123" s="9"/>
      <c r="IMC123" s="9"/>
      <c r="IMD123" s="9"/>
      <c r="IME123" s="9"/>
      <c r="IMF123" s="9"/>
      <c r="IMG123" s="9"/>
      <c r="IMH123" s="9"/>
      <c r="IMI123" s="9"/>
      <c r="IMJ123" s="9"/>
      <c r="IMK123" s="9"/>
      <c r="IML123" s="9"/>
      <c r="IMM123" s="9"/>
      <c r="IMN123" s="9"/>
      <c r="IMO123" s="9"/>
      <c r="IMP123" s="9"/>
      <c r="IMQ123" s="9"/>
      <c r="IMR123" s="9"/>
      <c r="IMS123" s="9"/>
      <c r="IMT123" s="9"/>
      <c r="IMU123" s="9"/>
      <c r="IMV123" s="9"/>
      <c r="IMW123" s="9"/>
      <c r="IMX123" s="9"/>
      <c r="IMY123" s="9"/>
      <c r="IMZ123" s="9"/>
      <c r="INA123" s="9"/>
      <c r="INB123" s="9"/>
      <c r="INC123" s="9"/>
      <c r="IND123" s="9"/>
      <c r="INE123" s="9"/>
      <c r="INF123" s="9"/>
      <c r="ING123" s="9"/>
      <c r="INH123" s="9"/>
      <c r="INI123" s="9"/>
      <c r="INJ123" s="9"/>
      <c r="INK123" s="9"/>
      <c r="INL123" s="9"/>
      <c r="INM123" s="9"/>
      <c r="INN123" s="9"/>
      <c r="INO123" s="9"/>
      <c r="INP123" s="9"/>
      <c r="INQ123" s="9"/>
      <c r="INR123" s="9"/>
      <c r="INS123" s="9"/>
      <c r="INT123" s="9"/>
      <c r="INU123" s="9"/>
      <c r="INV123" s="9"/>
      <c r="INW123" s="9"/>
      <c r="INX123" s="9"/>
      <c r="INY123" s="9"/>
      <c r="INZ123" s="9"/>
      <c r="IOA123" s="9"/>
      <c r="IOB123" s="9"/>
      <c r="IOC123" s="9"/>
      <c r="IOD123" s="9"/>
      <c r="IOE123" s="9"/>
      <c r="IOF123" s="9"/>
      <c r="IOG123" s="9"/>
      <c r="IOH123" s="9"/>
      <c r="IOI123" s="9"/>
      <c r="IOJ123" s="9"/>
      <c r="IOK123" s="9"/>
      <c r="IOL123" s="9"/>
      <c r="IOM123" s="9"/>
      <c r="ION123" s="9"/>
      <c r="IOO123" s="9"/>
      <c r="IOP123" s="9"/>
      <c r="IOQ123" s="9"/>
      <c r="IOR123" s="9"/>
      <c r="IOS123" s="9"/>
      <c r="IOT123" s="9"/>
      <c r="IOU123" s="9"/>
      <c r="IOV123" s="9"/>
      <c r="IOW123" s="9"/>
      <c r="IOX123" s="9"/>
      <c r="IOY123" s="9"/>
      <c r="IOZ123" s="9"/>
      <c r="IPA123" s="9"/>
      <c r="IPB123" s="9"/>
      <c r="IPC123" s="9"/>
      <c r="IPD123" s="9"/>
      <c r="IPE123" s="9"/>
      <c r="IPF123" s="9"/>
      <c r="IPG123" s="9"/>
      <c r="IPH123" s="9"/>
      <c r="IPI123" s="9"/>
      <c r="IPJ123" s="9"/>
      <c r="IPK123" s="9"/>
      <c r="IPL123" s="9"/>
      <c r="IPM123" s="9"/>
      <c r="IPN123" s="9"/>
      <c r="IPO123" s="9"/>
      <c r="IPP123" s="9"/>
      <c r="IPQ123" s="9"/>
      <c r="IPR123" s="9"/>
      <c r="IPS123" s="9"/>
      <c r="IPT123" s="9"/>
      <c r="IPU123" s="9"/>
      <c r="IPV123" s="9"/>
      <c r="IPW123" s="9"/>
      <c r="IPX123" s="9"/>
      <c r="IPY123" s="9"/>
      <c r="IPZ123" s="9"/>
      <c r="IQA123" s="9"/>
      <c r="IQB123" s="9"/>
      <c r="IQC123" s="9"/>
      <c r="IQD123" s="9"/>
      <c r="IQE123" s="9"/>
      <c r="IQF123" s="9"/>
      <c r="IQG123" s="9"/>
      <c r="IQH123" s="9"/>
      <c r="IQI123" s="9"/>
      <c r="IQJ123" s="9"/>
      <c r="IQK123" s="9"/>
      <c r="IQL123" s="9"/>
      <c r="IQM123" s="9"/>
      <c r="IQN123" s="9"/>
      <c r="IQO123" s="9"/>
      <c r="IQP123" s="9"/>
      <c r="IQQ123" s="9"/>
      <c r="IQR123" s="9"/>
      <c r="IQS123" s="9"/>
      <c r="IQT123" s="9"/>
      <c r="IQU123" s="9"/>
      <c r="IQV123" s="9"/>
      <c r="IQW123" s="9"/>
      <c r="IQX123" s="9"/>
      <c r="IQY123" s="9"/>
      <c r="IQZ123" s="9"/>
      <c r="IRA123" s="9"/>
      <c r="IRB123" s="9"/>
      <c r="IRC123" s="9"/>
      <c r="IRD123" s="9"/>
      <c r="IRE123" s="9"/>
      <c r="IRF123" s="9"/>
      <c r="IRG123" s="9"/>
      <c r="IRH123" s="9"/>
      <c r="IRI123" s="9"/>
      <c r="IRJ123" s="9"/>
      <c r="IRK123" s="9"/>
      <c r="IRL123" s="9"/>
      <c r="IRM123" s="9"/>
      <c r="IRN123" s="9"/>
      <c r="IRO123" s="9"/>
      <c r="IRP123" s="9"/>
      <c r="IRQ123" s="9"/>
      <c r="IRR123" s="9"/>
      <c r="IRS123" s="9"/>
      <c r="IRT123" s="9"/>
      <c r="IRU123" s="9"/>
      <c r="IRV123" s="9"/>
      <c r="IRW123" s="9"/>
      <c r="IRX123" s="9"/>
      <c r="IRY123" s="9"/>
      <c r="IRZ123" s="9"/>
      <c r="ISA123" s="9"/>
      <c r="ISB123" s="9"/>
      <c r="ISC123" s="9"/>
      <c r="ISD123" s="9"/>
      <c r="ISE123" s="9"/>
      <c r="ISF123" s="9"/>
      <c r="ISG123" s="9"/>
      <c r="ISH123" s="9"/>
      <c r="ISI123" s="9"/>
      <c r="ISJ123" s="9"/>
      <c r="ISK123" s="9"/>
      <c r="ISL123" s="9"/>
      <c r="ISM123" s="9"/>
      <c r="ISN123" s="9"/>
      <c r="ISO123" s="9"/>
      <c r="ISP123" s="9"/>
      <c r="ISQ123" s="9"/>
      <c r="ISR123" s="9"/>
      <c r="ISS123" s="9"/>
      <c r="IST123" s="9"/>
      <c r="ISU123" s="9"/>
      <c r="ISV123" s="9"/>
      <c r="ISW123" s="9"/>
      <c r="ISX123" s="9"/>
      <c r="ISY123" s="9"/>
      <c r="ISZ123" s="9"/>
      <c r="ITA123" s="9"/>
      <c r="ITB123" s="9"/>
      <c r="ITC123" s="9"/>
      <c r="ITD123" s="9"/>
      <c r="ITE123" s="9"/>
      <c r="ITF123" s="9"/>
      <c r="ITG123" s="9"/>
      <c r="ITH123" s="9"/>
      <c r="ITI123" s="9"/>
      <c r="ITJ123" s="9"/>
      <c r="ITK123" s="9"/>
      <c r="ITL123" s="9"/>
      <c r="ITM123" s="9"/>
      <c r="ITN123" s="9"/>
      <c r="ITO123" s="9"/>
      <c r="ITP123" s="9"/>
      <c r="ITQ123" s="9"/>
      <c r="ITR123" s="9"/>
      <c r="ITS123" s="9"/>
      <c r="ITT123" s="9"/>
      <c r="ITU123" s="9"/>
      <c r="ITV123" s="9"/>
      <c r="ITW123" s="9"/>
      <c r="ITX123" s="9"/>
      <c r="ITY123" s="9"/>
      <c r="ITZ123" s="9"/>
      <c r="IUA123" s="9"/>
      <c r="IUB123" s="9"/>
      <c r="IUC123" s="9"/>
      <c r="IUD123" s="9"/>
      <c r="IUE123" s="9"/>
      <c r="IUF123" s="9"/>
      <c r="IUG123" s="9"/>
      <c r="IUH123" s="9"/>
      <c r="IUI123" s="9"/>
      <c r="IUJ123" s="9"/>
      <c r="IUK123" s="9"/>
      <c r="IUL123" s="9"/>
      <c r="IUM123" s="9"/>
      <c r="IUN123" s="9"/>
      <c r="IUO123" s="9"/>
      <c r="IUP123" s="9"/>
      <c r="IUQ123" s="9"/>
      <c r="IUR123" s="9"/>
      <c r="IUS123" s="9"/>
      <c r="IUT123" s="9"/>
      <c r="IUU123" s="9"/>
      <c r="IUV123" s="9"/>
      <c r="IUW123" s="9"/>
      <c r="IUX123" s="9"/>
      <c r="IUY123" s="9"/>
      <c r="IUZ123" s="9"/>
      <c r="IVA123" s="9"/>
      <c r="IVB123" s="9"/>
      <c r="IVC123" s="9"/>
      <c r="IVD123" s="9"/>
      <c r="IVE123" s="9"/>
      <c r="IVF123" s="9"/>
      <c r="IVG123" s="9"/>
      <c r="IVH123" s="9"/>
      <c r="IVI123" s="9"/>
      <c r="IVJ123" s="9"/>
      <c r="IVK123" s="9"/>
      <c r="IVL123" s="9"/>
      <c r="IVM123" s="9"/>
      <c r="IVN123" s="9"/>
      <c r="IVO123" s="9"/>
      <c r="IVP123" s="9"/>
      <c r="IVQ123" s="9"/>
      <c r="IVR123" s="9"/>
      <c r="IVS123" s="9"/>
      <c r="IVT123" s="9"/>
      <c r="IVU123" s="9"/>
      <c r="IVV123" s="9"/>
      <c r="IVW123" s="9"/>
      <c r="IVX123" s="9"/>
      <c r="IVY123" s="9"/>
      <c r="IVZ123" s="9"/>
      <c r="IWA123" s="9"/>
      <c r="IWB123" s="9"/>
      <c r="IWC123" s="9"/>
      <c r="IWD123" s="9"/>
      <c r="IWE123" s="9"/>
      <c r="IWF123" s="9"/>
      <c r="IWG123" s="9"/>
      <c r="IWH123" s="9"/>
      <c r="IWI123" s="9"/>
      <c r="IWJ123" s="9"/>
      <c r="IWK123" s="9"/>
      <c r="IWL123" s="9"/>
      <c r="IWM123" s="9"/>
      <c r="IWN123" s="9"/>
      <c r="IWO123" s="9"/>
      <c r="IWP123" s="9"/>
      <c r="IWQ123" s="9"/>
      <c r="IWR123" s="9"/>
      <c r="IWS123" s="9"/>
      <c r="IWT123" s="9"/>
      <c r="IWU123" s="9"/>
      <c r="IWV123" s="9"/>
      <c r="IWW123" s="9"/>
      <c r="IWX123" s="9"/>
      <c r="IWY123" s="9"/>
      <c r="IWZ123" s="9"/>
      <c r="IXA123" s="9"/>
      <c r="IXB123" s="9"/>
      <c r="IXC123" s="9"/>
      <c r="IXD123" s="9"/>
      <c r="IXE123" s="9"/>
      <c r="IXF123" s="9"/>
      <c r="IXG123" s="9"/>
      <c r="IXH123" s="9"/>
      <c r="IXI123" s="9"/>
      <c r="IXJ123" s="9"/>
      <c r="IXK123" s="9"/>
      <c r="IXL123" s="9"/>
      <c r="IXM123" s="9"/>
      <c r="IXN123" s="9"/>
      <c r="IXO123" s="9"/>
      <c r="IXP123" s="9"/>
      <c r="IXQ123" s="9"/>
      <c r="IXR123" s="9"/>
      <c r="IXS123" s="9"/>
      <c r="IXT123" s="9"/>
      <c r="IXU123" s="9"/>
      <c r="IXV123" s="9"/>
      <c r="IXW123" s="9"/>
      <c r="IXX123" s="9"/>
      <c r="IXY123" s="9"/>
      <c r="IXZ123" s="9"/>
      <c r="IYA123" s="9"/>
      <c r="IYB123" s="9"/>
      <c r="IYC123" s="9"/>
      <c r="IYD123" s="9"/>
      <c r="IYE123" s="9"/>
      <c r="IYF123" s="9"/>
      <c r="IYG123" s="9"/>
      <c r="IYH123" s="9"/>
      <c r="IYI123" s="9"/>
      <c r="IYJ123" s="9"/>
      <c r="IYK123" s="9"/>
      <c r="IYL123" s="9"/>
      <c r="IYM123" s="9"/>
      <c r="IYN123" s="9"/>
      <c r="IYO123" s="9"/>
      <c r="IYP123" s="9"/>
      <c r="IYQ123" s="9"/>
      <c r="IYR123" s="9"/>
      <c r="IYS123" s="9"/>
      <c r="IYT123" s="9"/>
      <c r="IYU123" s="9"/>
      <c r="IYV123" s="9"/>
      <c r="IYW123" s="9"/>
      <c r="IYX123" s="9"/>
      <c r="IYY123" s="9"/>
      <c r="IYZ123" s="9"/>
      <c r="IZA123" s="9"/>
      <c r="IZB123" s="9"/>
      <c r="IZC123" s="9"/>
      <c r="IZD123" s="9"/>
      <c r="IZE123" s="9"/>
      <c r="IZF123" s="9"/>
      <c r="IZG123" s="9"/>
      <c r="IZH123" s="9"/>
      <c r="IZI123" s="9"/>
      <c r="IZJ123" s="9"/>
      <c r="IZK123" s="9"/>
      <c r="IZL123" s="9"/>
      <c r="IZM123" s="9"/>
      <c r="IZN123" s="9"/>
      <c r="IZO123" s="9"/>
      <c r="IZP123" s="9"/>
      <c r="IZQ123" s="9"/>
      <c r="IZR123" s="9"/>
      <c r="IZS123" s="9"/>
      <c r="IZT123" s="9"/>
      <c r="IZU123" s="9"/>
      <c r="IZV123" s="9"/>
      <c r="IZW123" s="9"/>
      <c r="IZX123" s="9"/>
      <c r="IZY123" s="9"/>
      <c r="IZZ123" s="9"/>
      <c r="JAA123" s="9"/>
      <c r="JAB123" s="9"/>
      <c r="JAC123" s="9"/>
      <c r="JAD123" s="9"/>
      <c r="JAE123" s="9"/>
      <c r="JAF123" s="9"/>
      <c r="JAG123" s="9"/>
      <c r="JAH123" s="9"/>
      <c r="JAI123" s="9"/>
      <c r="JAJ123" s="9"/>
      <c r="JAK123" s="9"/>
      <c r="JAL123" s="9"/>
      <c r="JAM123" s="9"/>
      <c r="JAN123" s="9"/>
      <c r="JAO123" s="9"/>
      <c r="JAP123" s="9"/>
      <c r="JAQ123" s="9"/>
      <c r="JAR123" s="9"/>
      <c r="JAS123" s="9"/>
      <c r="JAT123" s="9"/>
      <c r="JAU123" s="9"/>
      <c r="JAV123" s="9"/>
      <c r="JAW123" s="9"/>
      <c r="JAX123" s="9"/>
      <c r="JAY123" s="9"/>
      <c r="JAZ123" s="9"/>
      <c r="JBA123" s="9"/>
      <c r="JBB123" s="9"/>
      <c r="JBC123" s="9"/>
      <c r="JBD123" s="9"/>
      <c r="JBE123" s="9"/>
      <c r="JBF123" s="9"/>
      <c r="JBG123" s="9"/>
      <c r="JBH123" s="9"/>
      <c r="JBI123" s="9"/>
      <c r="JBJ123" s="9"/>
      <c r="JBK123" s="9"/>
      <c r="JBL123" s="9"/>
      <c r="JBM123" s="9"/>
      <c r="JBN123" s="9"/>
      <c r="JBO123" s="9"/>
      <c r="JBP123" s="9"/>
      <c r="JBQ123" s="9"/>
      <c r="JBR123" s="9"/>
      <c r="JBS123" s="9"/>
      <c r="JBT123" s="9"/>
      <c r="JBU123" s="9"/>
      <c r="JBV123" s="9"/>
      <c r="JBW123" s="9"/>
      <c r="JBX123" s="9"/>
      <c r="JBY123" s="9"/>
      <c r="JBZ123" s="9"/>
      <c r="JCA123" s="9"/>
      <c r="JCB123" s="9"/>
      <c r="JCC123" s="9"/>
      <c r="JCD123" s="9"/>
      <c r="JCE123" s="9"/>
      <c r="JCF123" s="9"/>
      <c r="JCG123" s="9"/>
      <c r="JCH123" s="9"/>
      <c r="JCI123" s="9"/>
      <c r="JCJ123" s="9"/>
      <c r="JCK123" s="9"/>
      <c r="JCL123" s="9"/>
      <c r="JCM123" s="9"/>
      <c r="JCN123" s="9"/>
      <c r="JCO123" s="9"/>
      <c r="JCP123" s="9"/>
      <c r="JCQ123" s="9"/>
      <c r="JCR123" s="9"/>
      <c r="JCS123" s="9"/>
      <c r="JCT123" s="9"/>
      <c r="JCU123" s="9"/>
      <c r="JCV123" s="9"/>
      <c r="JCW123" s="9"/>
      <c r="JCX123" s="9"/>
      <c r="JCY123" s="9"/>
      <c r="JCZ123" s="9"/>
      <c r="JDA123" s="9"/>
      <c r="JDB123" s="9"/>
      <c r="JDC123" s="9"/>
      <c r="JDD123" s="9"/>
      <c r="JDE123" s="9"/>
      <c r="JDF123" s="9"/>
      <c r="JDG123" s="9"/>
      <c r="JDH123" s="9"/>
      <c r="JDI123" s="9"/>
      <c r="JDJ123" s="9"/>
      <c r="JDK123" s="9"/>
      <c r="JDL123" s="9"/>
      <c r="JDM123" s="9"/>
      <c r="JDN123" s="9"/>
      <c r="JDO123" s="9"/>
      <c r="JDP123" s="9"/>
      <c r="JDQ123" s="9"/>
      <c r="JDR123" s="9"/>
      <c r="JDS123" s="9"/>
      <c r="JDT123" s="9"/>
      <c r="JDU123" s="9"/>
      <c r="JDV123" s="9"/>
      <c r="JDW123" s="9"/>
      <c r="JDX123" s="9"/>
      <c r="JDY123" s="9"/>
      <c r="JDZ123" s="9"/>
      <c r="JEA123" s="9"/>
      <c r="JEB123" s="9"/>
      <c r="JEC123" s="9"/>
      <c r="JED123" s="9"/>
      <c r="JEE123" s="9"/>
      <c r="JEF123" s="9"/>
      <c r="JEG123" s="9"/>
      <c r="JEH123" s="9"/>
      <c r="JEI123" s="9"/>
      <c r="JEJ123" s="9"/>
      <c r="JEK123" s="9"/>
      <c r="JEL123" s="9"/>
      <c r="JEM123" s="9"/>
      <c r="JEN123" s="9"/>
      <c r="JEO123" s="9"/>
      <c r="JEP123" s="9"/>
      <c r="JEQ123" s="9"/>
      <c r="JER123" s="9"/>
      <c r="JES123" s="9"/>
      <c r="JET123" s="9"/>
      <c r="JEU123" s="9"/>
      <c r="JEV123" s="9"/>
      <c r="JEW123" s="9"/>
      <c r="JEX123" s="9"/>
      <c r="JEY123" s="9"/>
      <c r="JEZ123" s="9"/>
      <c r="JFA123" s="9"/>
      <c r="JFB123" s="9"/>
      <c r="JFC123" s="9"/>
      <c r="JFD123" s="9"/>
      <c r="JFE123" s="9"/>
      <c r="JFF123" s="9"/>
      <c r="JFG123" s="9"/>
      <c r="JFH123" s="9"/>
      <c r="JFI123" s="9"/>
      <c r="JFJ123" s="9"/>
      <c r="JFK123" s="9"/>
      <c r="JFL123" s="9"/>
      <c r="JFM123" s="9"/>
      <c r="JFN123" s="9"/>
      <c r="JFO123" s="9"/>
      <c r="JFP123" s="9"/>
      <c r="JFQ123" s="9"/>
      <c r="JFR123" s="9"/>
      <c r="JFS123" s="9"/>
      <c r="JFT123" s="9"/>
      <c r="JFU123" s="9"/>
      <c r="JFV123" s="9"/>
      <c r="JFW123" s="9"/>
      <c r="JFX123" s="9"/>
      <c r="JFY123" s="9"/>
      <c r="JFZ123" s="9"/>
      <c r="JGA123" s="9"/>
      <c r="JGB123" s="9"/>
      <c r="JGC123" s="9"/>
      <c r="JGD123" s="9"/>
      <c r="JGE123" s="9"/>
      <c r="JGF123" s="9"/>
      <c r="JGG123" s="9"/>
      <c r="JGH123" s="9"/>
      <c r="JGI123" s="9"/>
      <c r="JGJ123" s="9"/>
      <c r="JGK123" s="9"/>
      <c r="JGL123" s="9"/>
      <c r="JGM123" s="9"/>
      <c r="JGN123" s="9"/>
      <c r="JGO123" s="9"/>
      <c r="JGP123" s="9"/>
      <c r="JGQ123" s="9"/>
      <c r="JGR123" s="9"/>
      <c r="JGS123" s="9"/>
      <c r="JGT123" s="9"/>
      <c r="JGU123" s="9"/>
      <c r="JGV123" s="9"/>
      <c r="JGW123" s="9"/>
      <c r="JGX123" s="9"/>
      <c r="JGY123" s="9"/>
      <c r="JGZ123" s="9"/>
      <c r="JHA123" s="9"/>
      <c r="JHB123" s="9"/>
      <c r="JHC123" s="9"/>
      <c r="JHD123" s="9"/>
      <c r="JHE123" s="9"/>
      <c r="JHF123" s="9"/>
      <c r="JHG123" s="9"/>
      <c r="JHH123" s="9"/>
      <c r="JHI123" s="9"/>
      <c r="JHJ123" s="9"/>
      <c r="JHK123" s="9"/>
      <c r="JHL123" s="9"/>
      <c r="JHM123" s="9"/>
      <c r="JHN123" s="9"/>
      <c r="JHO123" s="9"/>
      <c r="JHP123" s="9"/>
      <c r="JHQ123" s="9"/>
      <c r="JHR123" s="9"/>
      <c r="JHS123" s="9"/>
      <c r="JHT123" s="9"/>
      <c r="JHU123" s="9"/>
      <c r="JHV123" s="9"/>
      <c r="JHW123" s="9"/>
      <c r="JHX123" s="9"/>
      <c r="JHY123" s="9"/>
      <c r="JHZ123" s="9"/>
      <c r="JIA123" s="9"/>
      <c r="JIB123" s="9"/>
      <c r="JIC123" s="9"/>
      <c r="JID123" s="9"/>
      <c r="JIE123" s="9"/>
      <c r="JIF123" s="9"/>
      <c r="JIG123" s="9"/>
      <c r="JIH123" s="9"/>
      <c r="JII123" s="9"/>
      <c r="JIJ123" s="9"/>
      <c r="JIK123" s="9"/>
      <c r="JIL123" s="9"/>
      <c r="JIM123" s="9"/>
      <c r="JIN123" s="9"/>
      <c r="JIO123" s="9"/>
      <c r="JIP123" s="9"/>
      <c r="JIQ123" s="9"/>
      <c r="JIR123" s="9"/>
      <c r="JIS123" s="9"/>
      <c r="JIT123" s="9"/>
      <c r="JIU123" s="9"/>
      <c r="JIV123" s="9"/>
      <c r="JIW123" s="9"/>
      <c r="JIX123" s="9"/>
      <c r="JIY123" s="9"/>
      <c r="JIZ123" s="9"/>
      <c r="JJA123" s="9"/>
      <c r="JJB123" s="9"/>
      <c r="JJC123" s="9"/>
      <c r="JJD123" s="9"/>
      <c r="JJE123" s="9"/>
      <c r="JJF123" s="9"/>
      <c r="JJG123" s="9"/>
      <c r="JJH123" s="9"/>
      <c r="JJI123" s="9"/>
      <c r="JJJ123" s="9"/>
      <c r="JJK123" s="9"/>
      <c r="JJL123" s="9"/>
      <c r="JJM123" s="9"/>
      <c r="JJN123" s="9"/>
      <c r="JJO123" s="9"/>
      <c r="JJP123" s="9"/>
      <c r="JJQ123" s="9"/>
      <c r="JJR123" s="9"/>
      <c r="JJS123" s="9"/>
      <c r="JJT123" s="9"/>
      <c r="JJU123" s="9"/>
      <c r="JJV123" s="9"/>
      <c r="JJW123" s="9"/>
      <c r="JJX123" s="9"/>
      <c r="JJY123" s="9"/>
      <c r="JJZ123" s="9"/>
      <c r="JKA123" s="9"/>
      <c r="JKB123" s="9"/>
      <c r="JKC123" s="9"/>
      <c r="JKD123" s="9"/>
      <c r="JKE123" s="9"/>
      <c r="JKF123" s="9"/>
      <c r="JKG123" s="9"/>
      <c r="JKH123" s="9"/>
      <c r="JKI123" s="9"/>
      <c r="JKJ123" s="9"/>
      <c r="JKK123" s="9"/>
      <c r="JKL123" s="9"/>
      <c r="JKM123" s="9"/>
      <c r="JKN123" s="9"/>
      <c r="JKO123" s="9"/>
      <c r="JKP123" s="9"/>
      <c r="JKQ123" s="9"/>
      <c r="JKR123" s="9"/>
      <c r="JKS123" s="9"/>
      <c r="JKT123" s="9"/>
      <c r="JKU123" s="9"/>
      <c r="JKV123" s="9"/>
      <c r="JKW123" s="9"/>
      <c r="JKX123" s="9"/>
      <c r="JKY123" s="9"/>
      <c r="JKZ123" s="9"/>
      <c r="JLA123" s="9"/>
      <c r="JLB123" s="9"/>
      <c r="JLC123" s="9"/>
      <c r="JLD123" s="9"/>
      <c r="JLE123" s="9"/>
      <c r="JLF123" s="9"/>
      <c r="JLG123" s="9"/>
      <c r="JLH123" s="9"/>
      <c r="JLI123" s="9"/>
      <c r="JLJ123" s="9"/>
      <c r="JLK123" s="9"/>
      <c r="JLL123" s="9"/>
      <c r="JLM123" s="9"/>
      <c r="JLN123" s="9"/>
      <c r="JLO123" s="9"/>
      <c r="JLP123" s="9"/>
      <c r="JLQ123" s="9"/>
      <c r="JLR123" s="9"/>
      <c r="JLS123" s="9"/>
      <c r="JLT123" s="9"/>
      <c r="JLU123" s="9"/>
      <c r="JLV123" s="9"/>
      <c r="JLW123" s="9"/>
      <c r="JLX123" s="9"/>
      <c r="JLY123" s="9"/>
      <c r="JLZ123" s="9"/>
      <c r="JMA123" s="9"/>
      <c r="JMB123" s="9"/>
      <c r="JMC123" s="9"/>
      <c r="JMD123" s="9"/>
      <c r="JME123" s="9"/>
      <c r="JMF123" s="9"/>
      <c r="JMG123" s="9"/>
      <c r="JMH123" s="9"/>
      <c r="JMI123" s="9"/>
      <c r="JMJ123" s="9"/>
      <c r="JMK123" s="9"/>
      <c r="JML123" s="9"/>
      <c r="JMM123" s="9"/>
      <c r="JMN123" s="9"/>
      <c r="JMO123" s="9"/>
      <c r="JMP123" s="9"/>
      <c r="JMQ123" s="9"/>
      <c r="JMR123" s="9"/>
      <c r="JMS123" s="9"/>
      <c r="JMT123" s="9"/>
      <c r="JMU123" s="9"/>
      <c r="JMV123" s="9"/>
      <c r="JMW123" s="9"/>
      <c r="JMX123" s="9"/>
      <c r="JMY123" s="9"/>
      <c r="JMZ123" s="9"/>
      <c r="JNA123" s="9"/>
      <c r="JNB123" s="9"/>
      <c r="JNC123" s="9"/>
      <c r="JND123" s="9"/>
      <c r="JNE123" s="9"/>
      <c r="JNF123" s="9"/>
      <c r="JNG123" s="9"/>
      <c r="JNH123" s="9"/>
      <c r="JNI123" s="9"/>
      <c r="JNJ123" s="9"/>
      <c r="JNK123" s="9"/>
      <c r="JNL123" s="9"/>
      <c r="JNM123" s="9"/>
      <c r="JNN123" s="9"/>
      <c r="JNO123" s="9"/>
      <c r="JNP123" s="9"/>
      <c r="JNQ123" s="9"/>
      <c r="JNR123" s="9"/>
      <c r="JNS123" s="9"/>
      <c r="JNT123" s="9"/>
      <c r="JNU123" s="9"/>
      <c r="JNV123" s="9"/>
      <c r="JNW123" s="9"/>
      <c r="JNX123" s="9"/>
      <c r="JNY123" s="9"/>
      <c r="JNZ123" s="9"/>
      <c r="JOA123" s="9"/>
      <c r="JOB123" s="9"/>
      <c r="JOC123" s="9"/>
      <c r="JOD123" s="9"/>
      <c r="JOE123" s="9"/>
      <c r="JOF123" s="9"/>
      <c r="JOG123" s="9"/>
      <c r="JOH123" s="9"/>
      <c r="JOI123" s="9"/>
      <c r="JOJ123" s="9"/>
      <c r="JOK123" s="9"/>
      <c r="JOL123" s="9"/>
      <c r="JOM123" s="9"/>
      <c r="JON123" s="9"/>
      <c r="JOO123" s="9"/>
      <c r="JOP123" s="9"/>
      <c r="JOQ123" s="9"/>
      <c r="JOR123" s="9"/>
      <c r="JOS123" s="9"/>
      <c r="JOT123" s="9"/>
      <c r="JOU123" s="9"/>
      <c r="JOV123" s="9"/>
      <c r="JOW123" s="9"/>
      <c r="JOX123" s="9"/>
      <c r="JOY123" s="9"/>
      <c r="JOZ123" s="9"/>
      <c r="JPA123" s="9"/>
      <c r="JPB123" s="9"/>
      <c r="JPC123" s="9"/>
      <c r="JPD123" s="9"/>
      <c r="JPE123" s="9"/>
      <c r="JPF123" s="9"/>
      <c r="JPG123" s="9"/>
      <c r="JPH123" s="9"/>
      <c r="JPI123" s="9"/>
      <c r="JPJ123" s="9"/>
      <c r="JPK123" s="9"/>
      <c r="JPL123" s="9"/>
      <c r="JPM123" s="9"/>
      <c r="JPN123" s="9"/>
      <c r="JPO123" s="9"/>
      <c r="JPP123" s="9"/>
      <c r="JPQ123" s="9"/>
      <c r="JPR123" s="9"/>
      <c r="JPS123" s="9"/>
      <c r="JPT123" s="9"/>
      <c r="JPU123" s="9"/>
      <c r="JPV123" s="9"/>
      <c r="JPW123" s="9"/>
      <c r="JPX123" s="9"/>
      <c r="JPY123" s="9"/>
      <c r="JPZ123" s="9"/>
      <c r="JQA123" s="9"/>
      <c r="JQB123" s="9"/>
      <c r="JQC123" s="9"/>
      <c r="JQD123" s="9"/>
      <c r="JQE123" s="9"/>
      <c r="JQF123" s="9"/>
      <c r="JQG123" s="9"/>
      <c r="JQH123" s="9"/>
      <c r="JQI123" s="9"/>
      <c r="JQJ123" s="9"/>
      <c r="JQK123" s="9"/>
      <c r="JQL123" s="9"/>
      <c r="JQM123" s="9"/>
      <c r="JQN123" s="9"/>
      <c r="JQO123" s="9"/>
      <c r="JQP123" s="9"/>
      <c r="JQQ123" s="9"/>
      <c r="JQR123" s="9"/>
      <c r="JQS123" s="9"/>
      <c r="JQT123" s="9"/>
      <c r="JQU123" s="9"/>
      <c r="JQV123" s="9"/>
      <c r="JQW123" s="9"/>
      <c r="JQX123" s="9"/>
      <c r="JQY123" s="9"/>
      <c r="JQZ123" s="9"/>
      <c r="JRA123" s="9"/>
      <c r="JRB123" s="9"/>
      <c r="JRC123" s="9"/>
      <c r="JRD123" s="9"/>
      <c r="JRE123" s="9"/>
      <c r="JRF123" s="9"/>
      <c r="JRG123" s="9"/>
      <c r="JRH123" s="9"/>
      <c r="JRI123" s="9"/>
      <c r="JRJ123" s="9"/>
      <c r="JRK123" s="9"/>
      <c r="JRL123" s="9"/>
      <c r="JRM123" s="9"/>
      <c r="JRN123" s="9"/>
      <c r="JRO123" s="9"/>
      <c r="JRP123" s="9"/>
      <c r="JRQ123" s="9"/>
      <c r="JRR123" s="9"/>
      <c r="JRS123" s="9"/>
      <c r="JRT123" s="9"/>
      <c r="JRU123" s="9"/>
      <c r="JRV123" s="9"/>
      <c r="JRW123" s="9"/>
      <c r="JRX123" s="9"/>
      <c r="JRY123" s="9"/>
      <c r="JRZ123" s="9"/>
      <c r="JSA123" s="9"/>
      <c r="JSB123" s="9"/>
      <c r="JSC123" s="9"/>
      <c r="JSD123" s="9"/>
      <c r="JSE123" s="9"/>
      <c r="JSF123" s="9"/>
      <c r="JSG123" s="9"/>
      <c r="JSH123" s="9"/>
      <c r="JSI123" s="9"/>
      <c r="JSJ123" s="9"/>
      <c r="JSK123" s="9"/>
      <c r="JSL123" s="9"/>
      <c r="JSM123" s="9"/>
      <c r="JSN123" s="9"/>
      <c r="JSO123" s="9"/>
      <c r="JSP123" s="9"/>
      <c r="JSQ123" s="9"/>
      <c r="JSR123" s="9"/>
      <c r="JSS123" s="9"/>
      <c r="JST123" s="9"/>
      <c r="JSU123" s="9"/>
      <c r="JSV123" s="9"/>
      <c r="JSW123" s="9"/>
      <c r="JSX123" s="9"/>
      <c r="JSY123" s="9"/>
      <c r="JSZ123" s="9"/>
      <c r="JTA123" s="9"/>
      <c r="JTB123" s="9"/>
      <c r="JTC123" s="9"/>
      <c r="JTD123" s="9"/>
      <c r="JTE123" s="9"/>
      <c r="JTF123" s="9"/>
      <c r="JTG123" s="9"/>
      <c r="JTH123" s="9"/>
      <c r="JTI123" s="9"/>
      <c r="JTJ123" s="9"/>
      <c r="JTK123" s="9"/>
      <c r="JTL123" s="9"/>
      <c r="JTM123" s="9"/>
      <c r="JTN123" s="9"/>
      <c r="JTO123" s="9"/>
      <c r="JTP123" s="9"/>
      <c r="JTQ123" s="9"/>
      <c r="JTR123" s="9"/>
      <c r="JTS123" s="9"/>
      <c r="JTT123" s="9"/>
      <c r="JTU123" s="9"/>
      <c r="JTV123" s="9"/>
      <c r="JTW123" s="9"/>
      <c r="JTX123" s="9"/>
      <c r="JTY123" s="9"/>
      <c r="JTZ123" s="9"/>
      <c r="JUA123" s="9"/>
      <c r="JUB123" s="9"/>
      <c r="JUC123" s="9"/>
      <c r="JUD123" s="9"/>
      <c r="JUE123" s="9"/>
      <c r="JUF123" s="9"/>
      <c r="JUG123" s="9"/>
      <c r="JUH123" s="9"/>
      <c r="JUI123" s="9"/>
      <c r="JUJ123" s="9"/>
      <c r="JUK123" s="9"/>
      <c r="JUL123" s="9"/>
      <c r="JUM123" s="9"/>
      <c r="JUN123" s="9"/>
      <c r="JUO123" s="9"/>
      <c r="JUP123" s="9"/>
      <c r="JUQ123" s="9"/>
      <c r="JUR123" s="9"/>
      <c r="JUS123" s="9"/>
      <c r="JUT123" s="9"/>
      <c r="JUU123" s="9"/>
      <c r="JUV123" s="9"/>
      <c r="JUW123" s="9"/>
      <c r="JUX123" s="9"/>
      <c r="JUY123" s="9"/>
      <c r="JUZ123" s="9"/>
      <c r="JVA123" s="9"/>
      <c r="JVB123" s="9"/>
      <c r="JVC123" s="9"/>
      <c r="JVD123" s="9"/>
      <c r="JVE123" s="9"/>
      <c r="JVF123" s="9"/>
      <c r="JVG123" s="9"/>
      <c r="JVH123" s="9"/>
      <c r="JVI123" s="9"/>
      <c r="JVJ123" s="9"/>
      <c r="JVK123" s="9"/>
      <c r="JVL123" s="9"/>
      <c r="JVM123" s="9"/>
      <c r="JVN123" s="9"/>
      <c r="JVO123" s="9"/>
      <c r="JVP123" s="9"/>
      <c r="JVQ123" s="9"/>
      <c r="JVR123" s="9"/>
      <c r="JVS123" s="9"/>
      <c r="JVT123" s="9"/>
      <c r="JVU123" s="9"/>
      <c r="JVV123" s="9"/>
      <c r="JVW123" s="9"/>
      <c r="JVX123" s="9"/>
      <c r="JVY123" s="9"/>
      <c r="JVZ123" s="9"/>
      <c r="JWA123" s="9"/>
      <c r="JWB123" s="9"/>
      <c r="JWC123" s="9"/>
      <c r="JWD123" s="9"/>
      <c r="JWE123" s="9"/>
      <c r="JWF123" s="9"/>
      <c r="JWG123" s="9"/>
      <c r="JWH123" s="9"/>
      <c r="JWI123" s="9"/>
      <c r="JWJ123" s="9"/>
      <c r="JWK123" s="9"/>
      <c r="JWL123" s="9"/>
      <c r="JWM123" s="9"/>
      <c r="JWN123" s="9"/>
      <c r="JWO123" s="9"/>
      <c r="JWP123" s="9"/>
      <c r="JWQ123" s="9"/>
      <c r="JWR123" s="9"/>
      <c r="JWS123" s="9"/>
      <c r="JWT123" s="9"/>
      <c r="JWU123" s="9"/>
      <c r="JWV123" s="9"/>
      <c r="JWW123" s="9"/>
      <c r="JWX123" s="9"/>
      <c r="JWY123" s="9"/>
      <c r="JWZ123" s="9"/>
      <c r="JXA123" s="9"/>
      <c r="JXB123" s="9"/>
      <c r="JXC123" s="9"/>
      <c r="JXD123" s="9"/>
      <c r="JXE123" s="9"/>
      <c r="JXF123" s="9"/>
      <c r="JXG123" s="9"/>
      <c r="JXH123" s="9"/>
      <c r="JXI123" s="9"/>
      <c r="JXJ123" s="9"/>
      <c r="JXK123" s="9"/>
      <c r="JXL123" s="9"/>
      <c r="JXM123" s="9"/>
      <c r="JXN123" s="9"/>
      <c r="JXO123" s="9"/>
      <c r="JXP123" s="9"/>
      <c r="JXQ123" s="9"/>
      <c r="JXR123" s="9"/>
      <c r="JXS123" s="9"/>
      <c r="JXT123" s="9"/>
      <c r="JXU123" s="9"/>
      <c r="JXV123" s="9"/>
      <c r="JXW123" s="9"/>
      <c r="JXX123" s="9"/>
      <c r="JXY123" s="9"/>
      <c r="JXZ123" s="9"/>
      <c r="JYA123" s="9"/>
      <c r="JYB123" s="9"/>
      <c r="JYC123" s="9"/>
      <c r="JYD123" s="9"/>
      <c r="JYE123" s="9"/>
      <c r="JYF123" s="9"/>
      <c r="JYG123" s="9"/>
      <c r="JYH123" s="9"/>
      <c r="JYI123" s="9"/>
      <c r="JYJ123" s="9"/>
      <c r="JYK123" s="9"/>
      <c r="JYL123" s="9"/>
      <c r="JYM123" s="9"/>
      <c r="JYN123" s="9"/>
      <c r="JYO123" s="9"/>
      <c r="JYP123" s="9"/>
      <c r="JYQ123" s="9"/>
      <c r="JYR123" s="9"/>
      <c r="JYS123" s="9"/>
      <c r="JYT123" s="9"/>
      <c r="JYU123" s="9"/>
      <c r="JYV123" s="9"/>
      <c r="JYW123" s="9"/>
      <c r="JYX123" s="9"/>
      <c r="JYY123" s="9"/>
      <c r="JYZ123" s="9"/>
      <c r="JZA123" s="9"/>
      <c r="JZB123" s="9"/>
      <c r="JZC123" s="9"/>
      <c r="JZD123" s="9"/>
      <c r="JZE123" s="9"/>
      <c r="JZF123" s="9"/>
      <c r="JZG123" s="9"/>
      <c r="JZH123" s="9"/>
      <c r="JZI123" s="9"/>
      <c r="JZJ123" s="9"/>
      <c r="JZK123" s="9"/>
      <c r="JZL123" s="9"/>
      <c r="JZM123" s="9"/>
      <c r="JZN123" s="9"/>
      <c r="JZO123" s="9"/>
      <c r="JZP123" s="9"/>
      <c r="JZQ123" s="9"/>
      <c r="JZR123" s="9"/>
      <c r="JZS123" s="9"/>
      <c r="JZT123" s="9"/>
      <c r="JZU123" s="9"/>
      <c r="JZV123" s="9"/>
      <c r="JZW123" s="9"/>
      <c r="JZX123" s="9"/>
      <c r="JZY123" s="9"/>
      <c r="JZZ123" s="9"/>
      <c r="KAA123" s="9"/>
      <c r="KAB123" s="9"/>
      <c r="KAC123" s="9"/>
      <c r="KAD123" s="9"/>
      <c r="KAE123" s="9"/>
      <c r="KAF123" s="9"/>
      <c r="KAG123" s="9"/>
      <c r="KAH123" s="9"/>
      <c r="KAI123" s="9"/>
      <c r="KAJ123" s="9"/>
      <c r="KAK123" s="9"/>
      <c r="KAL123" s="9"/>
      <c r="KAM123" s="9"/>
      <c r="KAN123" s="9"/>
      <c r="KAO123" s="9"/>
      <c r="KAP123" s="9"/>
      <c r="KAQ123" s="9"/>
      <c r="KAR123" s="9"/>
      <c r="KAS123" s="9"/>
      <c r="KAT123" s="9"/>
      <c r="KAU123" s="9"/>
      <c r="KAV123" s="9"/>
      <c r="KAW123" s="9"/>
      <c r="KAX123" s="9"/>
      <c r="KAY123" s="9"/>
      <c r="KAZ123" s="9"/>
      <c r="KBA123" s="9"/>
      <c r="KBB123" s="9"/>
      <c r="KBC123" s="9"/>
      <c r="KBD123" s="9"/>
      <c r="KBE123" s="9"/>
      <c r="KBF123" s="9"/>
      <c r="KBG123" s="9"/>
      <c r="KBH123" s="9"/>
      <c r="KBI123" s="9"/>
      <c r="KBJ123" s="9"/>
      <c r="KBK123" s="9"/>
      <c r="KBL123" s="9"/>
      <c r="KBM123" s="9"/>
      <c r="KBN123" s="9"/>
      <c r="KBO123" s="9"/>
      <c r="KBP123" s="9"/>
      <c r="KBQ123" s="9"/>
      <c r="KBR123" s="9"/>
      <c r="KBS123" s="9"/>
      <c r="KBT123" s="9"/>
      <c r="KBU123" s="9"/>
      <c r="KBV123" s="9"/>
      <c r="KBW123" s="9"/>
      <c r="KBX123" s="9"/>
      <c r="KBY123" s="9"/>
      <c r="KBZ123" s="9"/>
      <c r="KCA123" s="9"/>
      <c r="KCB123" s="9"/>
      <c r="KCC123" s="9"/>
      <c r="KCD123" s="9"/>
      <c r="KCE123" s="9"/>
      <c r="KCF123" s="9"/>
      <c r="KCG123" s="9"/>
      <c r="KCH123" s="9"/>
      <c r="KCI123" s="9"/>
      <c r="KCJ123" s="9"/>
      <c r="KCK123" s="9"/>
      <c r="KCL123" s="9"/>
      <c r="KCM123" s="9"/>
      <c r="KCN123" s="9"/>
      <c r="KCO123" s="9"/>
      <c r="KCP123" s="9"/>
      <c r="KCQ123" s="9"/>
      <c r="KCR123" s="9"/>
      <c r="KCS123" s="9"/>
      <c r="KCT123" s="9"/>
      <c r="KCU123" s="9"/>
      <c r="KCV123" s="9"/>
      <c r="KCW123" s="9"/>
      <c r="KCX123" s="9"/>
      <c r="KCY123" s="9"/>
      <c r="KCZ123" s="9"/>
      <c r="KDA123" s="9"/>
      <c r="KDB123" s="9"/>
      <c r="KDC123" s="9"/>
      <c r="KDD123" s="9"/>
      <c r="KDE123" s="9"/>
      <c r="KDF123" s="9"/>
      <c r="KDG123" s="9"/>
      <c r="KDH123" s="9"/>
      <c r="KDI123" s="9"/>
      <c r="KDJ123" s="9"/>
      <c r="KDK123" s="9"/>
      <c r="KDL123" s="9"/>
      <c r="KDM123" s="9"/>
      <c r="KDN123" s="9"/>
      <c r="KDO123" s="9"/>
      <c r="KDP123" s="9"/>
      <c r="KDQ123" s="9"/>
      <c r="KDR123" s="9"/>
      <c r="KDS123" s="9"/>
      <c r="KDT123" s="9"/>
      <c r="KDU123" s="9"/>
      <c r="KDV123" s="9"/>
      <c r="KDW123" s="9"/>
      <c r="KDX123" s="9"/>
      <c r="KDY123" s="9"/>
      <c r="KDZ123" s="9"/>
      <c r="KEA123" s="9"/>
      <c r="KEB123" s="9"/>
      <c r="KEC123" s="9"/>
      <c r="KED123" s="9"/>
      <c r="KEE123" s="9"/>
      <c r="KEF123" s="9"/>
      <c r="KEG123" s="9"/>
      <c r="KEH123" s="9"/>
      <c r="KEI123" s="9"/>
      <c r="KEJ123" s="9"/>
      <c r="KEK123" s="9"/>
      <c r="KEL123" s="9"/>
      <c r="KEM123" s="9"/>
      <c r="KEN123" s="9"/>
      <c r="KEO123" s="9"/>
      <c r="KEP123" s="9"/>
      <c r="KEQ123" s="9"/>
      <c r="KER123" s="9"/>
      <c r="KES123" s="9"/>
      <c r="KET123" s="9"/>
      <c r="KEU123" s="9"/>
      <c r="KEV123" s="9"/>
      <c r="KEW123" s="9"/>
      <c r="KEX123" s="9"/>
      <c r="KEY123" s="9"/>
      <c r="KEZ123" s="9"/>
      <c r="KFA123" s="9"/>
      <c r="KFB123" s="9"/>
      <c r="KFC123" s="9"/>
      <c r="KFD123" s="9"/>
      <c r="KFE123" s="9"/>
      <c r="KFF123" s="9"/>
      <c r="KFG123" s="9"/>
      <c r="KFH123" s="9"/>
      <c r="KFI123" s="9"/>
      <c r="KFJ123" s="9"/>
      <c r="KFK123" s="9"/>
      <c r="KFL123" s="9"/>
      <c r="KFM123" s="9"/>
      <c r="KFN123" s="9"/>
      <c r="KFO123" s="9"/>
      <c r="KFP123" s="9"/>
      <c r="KFQ123" s="9"/>
      <c r="KFR123" s="9"/>
      <c r="KFS123" s="9"/>
      <c r="KFT123" s="9"/>
      <c r="KFU123" s="9"/>
      <c r="KFV123" s="9"/>
      <c r="KFW123" s="9"/>
      <c r="KFX123" s="9"/>
      <c r="KFY123" s="9"/>
      <c r="KFZ123" s="9"/>
      <c r="KGA123" s="9"/>
      <c r="KGB123" s="9"/>
      <c r="KGC123" s="9"/>
      <c r="KGD123" s="9"/>
      <c r="KGE123" s="9"/>
      <c r="KGF123" s="9"/>
      <c r="KGG123" s="9"/>
      <c r="KGH123" s="9"/>
      <c r="KGI123" s="9"/>
      <c r="KGJ123" s="9"/>
      <c r="KGK123" s="9"/>
      <c r="KGL123" s="9"/>
      <c r="KGM123" s="9"/>
      <c r="KGN123" s="9"/>
      <c r="KGO123" s="9"/>
      <c r="KGP123" s="9"/>
      <c r="KGQ123" s="9"/>
      <c r="KGR123" s="9"/>
      <c r="KGS123" s="9"/>
      <c r="KGT123" s="9"/>
      <c r="KGU123" s="9"/>
      <c r="KGV123" s="9"/>
      <c r="KGW123" s="9"/>
      <c r="KGX123" s="9"/>
      <c r="KGY123" s="9"/>
      <c r="KGZ123" s="9"/>
      <c r="KHA123" s="9"/>
      <c r="KHB123" s="9"/>
      <c r="KHC123" s="9"/>
      <c r="KHD123" s="9"/>
      <c r="KHE123" s="9"/>
      <c r="KHF123" s="9"/>
      <c r="KHG123" s="9"/>
      <c r="KHH123" s="9"/>
      <c r="KHI123" s="9"/>
      <c r="KHJ123" s="9"/>
      <c r="KHK123" s="9"/>
      <c r="KHL123" s="9"/>
      <c r="KHM123" s="9"/>
      <c r="KHN123" s="9"/>
      <c r="KHO123" s="9"/>
      <c r="KHP123" s="9"/>
      <c r="KHQ123" s="9"/>
      <c r="KHR123" s="9"/>
      <c r="KHS123" s="9"/>
      <c r="KHT123" s="9"/>
      <c r="KHU123" s="9"/>
      <c r="KHV123" s="9"/>
      <c r="KHW123" s="9"/>
      <c r="KHX123" s="9"/>
      <c r="KHY123" s="9"/>
      <c r="KHZ123" s="9"/>
      <c r="KIA123" s="9"/>
      <c r="KIB123" s="9"/>
      <c r="KIC123" s="9"/>
      <c r="KID123" s="9"/>
      <c r="KIE123" s="9"/>
      <c r="KIF123" s="9"/>
      <c r="KIG123" s="9"/>
      <c r="KIH123" s="9"/>
      <c r="KII123" s="9"/>
      <c r="KIJ123" s="9"/>
      <c r="KIK123" s="9"/>
      <c r="KIL123" s="9"/>
      <c r="KIM123" s="9"/>
      <c r="KIN123" s="9"/>
      <c r="KIO123" s="9"/>
      <c r="KIP123" s="9"/>
      <c r="KIQ123" s="9"/>
      <c r="KIR123" s="9"/>
      <c r="KIS123" s="9"/>
      <c r="KIT123" s="9"/>
      <c r="KIU123" s="9"/>
      <c r="KIV123" s="9"/>
      <c r="KIW123" s="9"/>
      <c r="KIX123" s="9"/>
      <c r="KIY123" s="9"/>
      <c r="KIZ123" s="9"/>
      <c r="KJA123" s="9"/>
      <c r="KJB123" s="9"/>
      <c r="KJC123" s="9"/>
      <c r="KJD123" s="9"/>
      <c r="KJE123" s="9"/>
      <c r="KJF123" s="9"/>
      <c r="KJG123" s="9"/>
      <c r="KJH123" s="9"/>
      <c r="KJI123" s="9"/>
      <c r="KJJ123" s="9"/>
      <c r="KJK123" s="9"/>
      <c r="KJL123" s="9"/>
      <c r="KJM123" s="9"/>
      <c r="KJN123" s="9"/>
      <c r="KJO123" s="9"/>
      <c r="KJP123" s="9"/>
      <c r="KJQ123" s="9"/>
      <c r="KJR123" s="9"/>
      <c r="KJS123" s="9"/>
      <c r="KJT123" s="9"/>
      <c r="KJU123" s="9"/>
      <c r="KJV123" s="9"/>
      <c r="KJW123" s="9"/>
      <c r="KJX123" s="9"/>
      <c r="KJY123" s="9"/>
      <c r="KJZ123" s="9"/>
      <c r="KKA123" s="9"/>
      <c r="KKB123" s="9"/>
      <c r="KKC123" s="9"/>
      <c r="KKD123" s="9"/>
      <c r="KKE123" s="9"/>
      <c r="KKF123" s="9"/>
      <c r="KKG123" s="9"/>
      <c r="KKH123" s="9"/>
      <c r="KKI123" s="9"/>
      <c r="KKJ123" s="9"/>
      <c r="KKK123" s="9"/>
      <c r="KKL123" s="9"/>
      <c r="KKM123" s="9"/>
      <c r="KKN123" s="9"/>
      <c r="KKO123" s="9"/>
      <c r="KKP123" s="9"/>
      <c r="KKQ123" s="9"/>
      <c r="KKR123" s="9"/>
      <c r="KKS123" s="9"/>
      <c r="KKT123" s="9"/>
      <c r="KKU123" s="9"/>
      <c r="KKV123" s="9"/>
      <c r="KKW123" s="9"/>
      <c r="KKX123" s="9"/>
      <c r="KKY123" s="9"/>
      <c r="KKZ123" s="9"/>
      <c r="KLA123" s="9"/>
      <c r="KLB123" s="9"/>
      <c r="KLC123" s="9"/>
      <c r="KLD123" s="9"/>
      <c r="KLE123" s="9"/>
      <c r="KLF123" s="9"/>
      <c r="KLG123" s="9"/>
      <c r="KLH123" s="9"/>
      <c r="KLI123" s="9"/>
      <c r="KLJ123" s="9"/>
      <c r="KLK123" s="9"/>
      <c r="KLL123" s="9"/>
      <c r="KLM123" s="9"/>
      <c r="KLN123" s="9"/>
      <c r="KLO123" s="9"/>
      <c r="KLP123" s="9"/>
      <c r="KLQ123" s="9"/>
      <c r="KLR123" s="9"/>
      <c r="KLS123" s="9"/>
      <c r="KLT123" s="9"/>
      <c r="KLU123" s="9"/>
      <c r="KLV123" s="9"/>
      <c r="KLW123" s="9"/>
      <c r="KLX123" s="9"/>
      <c r="KLY123" s="9"/>
      <c r="KLZ123" s="9"/>
      <c r="KMA123" s="9"/>
      <c r="KMB123" s="9"/>
      <c r="KMC123" s="9"/>
      <c r="KMD123" s="9"/>
      <c r="KME123" s="9"/>
      <c r="KMF123" s="9"/>
      <c r="KMG123" s="9"/>
      <c r="KMH123" s="9"/>
      <c r="KMI123" s="9"/>
      <c r="KMJ123" s="9"/>
      <c r="KMK123" s="9"/>
      <c r="KML123" s="9"/>
      <c r="KMM123" s="9"/>
      <c r="KMN123" s="9"/>
      <c r="KMO123" s="9"/>
      <c r="KMP123" s="9"/>
      <c r="KMQ123" s="9"/>
      <c r="KMR123" s="9"/>
      <c r="KMS123" s="9"/>
      <c r="KMT123" s="9"/>
      <c r="KMU123" s="9"/>
      <c r="KMV123" s="9"/>
      <c r="KMW123" s="9"/>
      <c r="KMX123" s="9"/>
      <c r="KMY123" s="9"/>
      <c r="KMZ123" s="9"/>
      <c r="KNA123" s="9"/>
      <c r="KNB123" s="9"/>
      <c r="KNC123" s="9"/>
      <c r="KND123" s="9"/>
      <c r="KNE123" s="9"/>
      <c r="KNF123" s="9"/>
      <c r="KNG123" s="9"/>
      <c r="KNH123" s="9"/>
      <c r="KNI123" s="9"/>
      <c r="KNJ123" s="9"/>
      <c r="KNK123" s="9"/>
      <c r="KNL123" s="9"/>
      <c r="KNM123" s="9"/>
      <c r="KNN123" s="9"/>
      <c r="KNO123" s="9"/>
      <c r="KNP123" s="9"/>
      <c r="KNQ123" s="9"/>
      <c r="KNR123" s="9"/>
      <c r="KNS123" s="9"/>
      <c r="KNT123" s="9"/>
      <c r="KNU123" s="9"/>
      <c r="KNV123" s="9"/>
      <c r="KNW123" s="9"/>
      <c r="KNX123" s="9"/>
      <c r="KNY123" s="9"/>
      <c r="KNZ123" s="9"/>
      <c r="KOA123" s="9"/>
      <c r="KOB123" s="9"/>
      <c r="KOC123" s="9"/>
      <c r="KOD123" s="9"/>
      <c r="KOE123" s="9"/>
      <c r="KOF123" s="9"/>
      <c r="KOG123" s="9"/>
      <c r="KOH123" s="9"/>
      <c r="KOI123" s="9"/>
      <c r="KOJ123" s="9"/>
      <c r="KOK123" s="9"/>
      <c r="KOL123" s="9"/>
      <c r="KOM123" s="9"/>
      <c r="KON123" s="9"/>
      <c r="KOO123" s="9"/>
      <c r="KOP123" s="9"/>
      <c r="KOQ123" s="9"/>
      <c r="KOR123" s="9"/>
      <c r="KOS123" s="9"/>
      <c r="KOT123" s="9"/>
      <c r="KOU123" s="9"/>
      <c r="KOV123" s="9"/>
      <c r="KOW123" s="9"/>
      <c r="KOX123" s="9"/>
      <c r="KOY123" s="9"/>
      <c r="KOZ123" s="9"/>
      <c r="KPA123" s="9"/>
      <c r="KPB123" s="9"/>
      <c r="KPC123" s="9"/>
      <c r="KPD123" s="9"/>
      <c r="KPE123" s="9"/>
      <c r="KPF123" s="9"/>
      <c r="KPG123" s="9"/>
      <c r="KPH123" s="9"/>
      <c r="KPI123" s="9"/>
      <c r="KPJ123" s="9"/>
      <c r="KPK123" s="9"/>
      <c r="KPL123" s="9"/>
      <c r="KPM123" s="9"/>
      <c r="KPN123" s="9"/>
      <c r="KPO123" s="9"/>
      <c r="KPP123" s="9"/>
      <c r="KPQ123" s="9"/>
      <c r="KPR123" s="9"/>
      <c r="KPS123" s="9"/>
      <c r="KPT123" s="9"/>
      <c r="KPU123" s="9"/>
      <c r="KPV123" s="9"/>
      <c r="KPW123" s="9"/>
      <c r="KPX123" s="9"/>
      <c r="KPY123" s="9"/>
      <c r="KPZ123" s="9"/>
      <c r="KQA123" s="9"/>
      <c r="KQB123" s="9"/>
      <c r="KQC123" s="9"/>
      <c r="KQD123" s="9"/>
      <c r="KQE123" s="9"/>
      <c r="KQF123" s="9"/>
      <c r="KQG123" s="9"/>
      <c r="KQH123" s="9"/>
      <c r="KQI123" s="9"/>
      <c r="KQJ123" s="9"/>
      <c r="KQK123" s="9"/>
      <c r="KQL123" s="9"/>
      <c r="KQM123" s="9"/>
      <c r="KQN123" s="9"/>
      <c r="KQO123" s="9"/>
      <c r="KQP123" s="9"/>
      <c r="KQQ123" s="9"/>
      <c r="KQR123" s="9"/>
      <c r="KQS123" s="9"/>
      <c r="KQT123" s="9"/>
      <c r="KQU123" s="9"/>
      <c r="KQV123" s="9"/>
      <c r="KQW123" s="9"/>
      <c r="KQX123" s="9"/>
      <c r="KQY123" s="9"/>
      <c r="KQZ123" s="9"/>
      <c r="KRA123" s="9"/>
      <c r="KRB123" s="9"/>
      <c r="KRC123" s="9"/>
      <c r="KRD123" s="9"/>
      <c r="KRE123" s="9"/>
      <c r="KRF123" s="9"/>
      <c r="KRG123" s="9"/>
      <c r="KRH123" s="9"/>
      <c r="KRI123" s="9"/>
      <c r="KRJ123" s="9"/>
      <c r="KRK123" s="9"/>
      <c r="KRL123" s="9"/>
      <c r="KRM123" s="9"/>
      <c r="KRN123" s="9"/>
      <c r="KRO123" s="9"/>
      <c r="KRP123" s="9"/>
      <c r="KRQ123" s="9"/>
      <c r="KRR123" s="9"/>
      <c r="KRS123" s="9"/>
      <c r="KRT123" s="9"/>
      <c r="KRU123" s="9"/>
      <c r="KRV123" s="9"/>
      <c r="KRW123" s="9"/>
      <c r="KRX123" s="9"/>
      <c r="KRY123" s="9"/>
      <c r="KRZ123" s="9"/>
      <c r="KSA123" s="9"/>
      <c r="KSB123" s="9"/>
      <c r="KSC123" s="9"/>
      <c r="KSD123" s="9"/>
      <c r="KSE123" s="9"/>
      <c r="KSF123" s="9"/>
      <c r="KSG123" s="9"/>
      <c r="KSH123" s="9"/>
      <c r="KSI123" s="9"/>
      <c r="KSJ123" s="9"/>
      <c r="KSK123" s="9"/>
      <c r="KSL123" s="9"/>
      <c r="KSM123" s="9"/>
      <c r="KSN123" s="9"/>
      <c r="KSO123" s="9"/>
      <c r="KSP123" s="9"/>
      <c r="KSQ123" s="9"/>
      <c r="KSR123" s="9"/>
      <c r="KSS123" s="9"/>
      <c r="KST123" s="9"/>
      <c r="KSU123" s="9"/>
      <c r="KSV123" s="9"/>
      <c r="KSW123" s="9"/>
      <c r="KSX123" s="9"/>
      <c r="KSY123" s="9"/>
      <c r="KSZ123" s="9"/>
      <c r="KTA123" s="9"/>
      <c r="KTB123" s="9"/>
      <c r="KTC123" s="9"/>
      <c r="KTD123" s="9"/>
      <c r="KTE123" s="9"/>
      <c r="KTF123" s="9"/>
      <c r="KTG123" s="9"/>
      <c r="KTH123" s="9"/>
      <c r="KTI123" s="9"/>
      <c r="KTJ123" s="9"/>
      <c r="KTK123" s="9"/>
      <c r="KTL123" s="9"/>
      <c r="KTM123" s="9"/>
      <c r="KTN123" s="9"/>
      <c r="KTO123" s="9"/>
      <c r="KTP123" s="9"/>
      <c r="KTQ123" s="9"/>
      <c r="KTR123" s="9"/>
      <c r="KTS123" s="9"/>
      <c r="KTT123" s="9"/>
      <c r="KTU123" s="9"/>
      <c r="KTV123" s="9"/>
      <c r="KTW123" s="9"/>
      <c r="KTX123" s="9"/>
      <c r="KTY123" s="9"/>
      <c r="KTZ123" s="9"/>
      <c r="KUA123" s="9"/>
      <c r="KUB123" s="9"/>
      <c r="KUC123" s="9"/>
      <c r="KUD123" s="9"/>
      <c r="KUE123" s="9"/>
      <c r="KUF123" s="9"/>
      <c r="KUG123" s="9"/>
      <c r="KUH123" s="9"/>
      <c r="KUI123" s="9"/>
      <c r="KUJ123" s="9"/>
      <c r="KUK123" s="9"/>
      <c r="KUL123" s="9"/>
      <c r="KUM123" s="9"/>
      <c r="KUN123" s="9"/>
      <c r="KUO123" s="9"/>
      <c r="KUP123" s="9"/>
      <c r="KUQ123" s="9"/>
      <c r="KUR123" s="9"/>
      <c r="KUS123" s="9"/>
      <c r="KUT123" s="9"/>
      <c r="KUU123" s="9"/>
      <c r="KUV123" s="9"/>
      <c r="KUW123" s="9"/>
      <c r="KUX123" s="9"/>
      <c r="KUY123" s="9"/>
      <c r="KUZ123" s="9"/>
      <c r="KVA123" s="9"/>
      <c r="KVB123" s="9"/>
      <c r="KVC123" s="9"/>
      <c r="KVD123" s="9"/>
      <c r="KVE123" s="9"/>
      <c r="KVF123" s="9"/>
      <c r="KVG123" s="9"/>
      <c r="KVH123" s="9"/>
      <c r="KVI123" s="9"/>
      <c r="KVJ123" s="9"/>
      <c r="KVK123" s="9"/>
      <c r="KVL123" s="9"/>
      <c r="KVM123" s="9"/>
      <c r="KVN123" s="9"/>
      <c r="KVO123" s="9"/>
      <c r="KVP123" s="9"/>
      <c r="KVQ123" s="9"/>
      <c r="KVR123" s="9"/>
      <c r="KVS123" s="9"/>
      <c r="KVT123" s="9"/>
      <c r="KVU123" s="9"/>
      <c r="KVV123" s="9"/>
      <c r="KVW123" s="9"/>
      <c r="KVX123" s="9"/>
      <c r="KVY123" s="9"/>
      <c r="KVZ123" s="9"/>
      <c r="KWA123" s="9"/>
      <c r="KWB123" s="9"/>
      <c r="KWC123" s="9"/>
      <c r="KWD123" s="9"/>
      <c r="KWE123" s="9"/>
      <c r="KWF123" s="9"/>
      <c r="KWG123" s="9"/>
      <c r="KWH123" s="9"/>
      <c r="KWI123" s="9"/>
      <c r="KWJ123" s="9"/>
      <c r="KWK123" s="9"/>
      <c r="KWL123" s="9"/>
      <c r="KWM123" s="9"/>
      <c r="KWN123" s="9"/>
      <c r="KWO123" s="9"/>
      <c r="KWP123" s="9"/>
      <c r="KWQ123" s="9"/>
      <c r="KWR123" s="9"/>
      <c r="KWS123" s="9"/>
      <c r="KWT123" s="9"/>
      <c r="KWU123" s="9"/>
      <c r="KWV123" s="9"/>
      <c r="KWW123" s="9"/>
      <c r="KWX123" s="9"/>
      <c r="KWY123" s="9"/>
      <c r="KWZ123" s="9"/>
      <c r="KXA123" s="9"/>
      <c r="KXB123" s="9"/>
      <c r="KXC123" s="9"/>
      <c r="KXD123" s="9"/>
      <c r="KXE123" s="9"/>
      <c r="KXF123" s="9"/>
      <c r="KXG123" s="9"/>
      <c r="KXH123" s="9"/>
      <c r="KXI123" s="9"/>
      <c r="KXJ123" s="9"/>
      <c r="KXK123" s="9"/>
      <c r="KXL123" s="9"/>
      <c r="KXM123" s="9"/>
      <c r="KXN123" s="9"/>
      <c r="KXO123" s="9"/>
      <c r="KXP123" s="9"/>
      <c r="KXQ123" s="9"/>
      <c r="KXR123" s="9"/>
      <c r="KXS123" s="9"/>
      <c r="KXT123" s="9"/>
      <c r="KXU123" s="9"/>
      <c r="KXV123" s="9"/>
      <c r="KXW123" s="9"/>
      <c r="KXX123" s="9"/>
      <c r="KXY123" s="9"/>
      <c r="KXZ123" s="9"/>
      <c r="KYA123" s="9"/>
      <c r="KYB123" s="9"/>
      <c r="KYC123" s="9"/>
      <c r="KYD123" s="9"/>
      <c r="KYE123" s="9"/>
      <c r="KYF123" s="9"/>
      <c r="KYG123" s="9"/>
      <c r="KYH123" s="9"/>
      <c r="KYI123" s="9"/>
      <c r="KYJ123" s="9"/>
      <c r="KYK123" s="9"/>
      <c r="KYL123" s="9"/>
      <c r="KYM123" s="9"/>
      <c r="KYN123" s="9"/>
      <c r="KYO123" s="9"/>
      <c r="KYP123" s="9"/>
      <c r="KYQ123" s="9"/>
      <c r="KYR123" s="9"/>
      <c r="KYS123" s="9"/>
      <c r="KYT123" s="9"/>
      <c r="KYU123" s="9"/>
      <c r="KYV123" s="9"/>
      <c r="KYW123" s="9"/>
      <c r="KYX123" s="9"/>
      <c r="KYY123" s="9"/>
      <c r="KYZ123" s="9"/>
      <c r="KZA123" s="9"/>
      <c r="KZB123" s="9"/>
      <c r="KZC123" s="9"/>
      <c r="KZD123" s="9"/>
      <c r="KZE123" s="9"/>
      <c r="KZF123" s="9"/>
      <c r="KZG123" s="9"/>
      <c r="KZH123" s="9"/>
      <c r="KZI123" s="9"/>
      <c r="KZJ123" s="9"/>
      <c r="KZK123" s="9"/>
      <c r="KZL123" s="9"/>
      <c r="KZM123" s="9"/>
      <c r="KZN123" s="9"/>
      <c r="KZO123" s="9"/>
      <c r="KZP123" s="9"/>
      <c r="KZQ123" s="9"/>
      <c r="KZR123" s="9"/>
      <c r="KZS123" s="9"/>
      <c r="KZT123" s="9"/>
      <c r="KZU123" s="9"/>
      <c r="KZV123" s="9"/>
      <c r="KZW123" s="9"/>
      <c r="KZX123" s="9"/>
      <c r="KZY123" s="9"/>
      <c r="KZZ123" s="9"/>
      <c r="LAA123" s="9"/>
      <c r="LAB123" s="9"/>
      <c r="LAC123" s="9"/>
      <c r="LAD123" s="9"/>
      <c r="LAE123" s="9"/>
      <c r="LAF123" s="9"/>
      <c r="LAG123" s="9"/>
      <c r="LAH123" s="9"/>
      <c r="LAI123" s="9"/>
      <c r="LAJ123" s="9"/>
      <c r="LAK123" s="9"/>
      <c r="LAL123" s="9"/>
      <c r="LAM123" s="9"/>
      <c r="LAN123" s="9"/>
      <c r="LAO123" s="9"/>
      <c r="LAP123" s="9"/>
      <c r="LAQ123" s="9"/>
      <c r="LAR123" s="9"/>
      <c r="LAS123" s="9"/>
      <c r="LAT123" s="9"/>
      <c r="LAU123" s="9"/>
      <c r="LAV123" s="9"/>
      <c r="LAW123" s="9"/>
      <c r="LAX123" s="9"/>
      <c r="LAY123" s="9"/>
      <c r="LAZ123" s="9"/>
      <c r="LBA123" s="9"/>
      <c r="LBB123" s="9"/>
      <c r="LBC123" s="9"/>
      <c r="LBD123" s="9"/>
      <c r="LBE123" s="9"/>
      <c r="LBF123" s="9"/>
      <c r="LBG123" s="9"/>
      <c r="LBH123" s="9"/>
      <c r="LBI123" s="9"/>
      <c r="LBJ123" s="9"/>
      <c r="LBK123" s="9"/>
      <c r="LBL123" s="9"/>
      <c r="LBM123" s="9"/>
      <c r="LBN123" s="9"/>
      <c r="LBO123" s="9"/>
      <c r="LBP123" s="9"/>
      <c r="LBQ123" s="9"/>
      <c r="LBR123" s="9"/>
      <c r="LBS123" s="9"/>
      <c r="LBT123" s="9"/>
      <c r="LBU123" s="9"/>
      <c r="LBV123" s="9"/>
      <c r="LBW123" s="9"/>
      <c r="LBX123" s="9"/>
      <c r="LBY123" s="9"/>
      <c r="LBZ123" s="9"/>
      <c r="LCA123" s="9"/>
      <c r="LCB123" s="9"/>
      <c r="LCC123" s="9"/>
      <c r="LCD123" s="9"/>
      <c r="LCE123" s="9"/>
      <c r="LCF123" s="9"/>
      <c r="LCG123" s="9"/>
      <c r="LCH123" s="9"/>
      <c r="LCI123" s="9"/>
      <c r="LCJ123" s="9"/>
      <c r="LCK123" s="9"/>
      <c r="LCL123" s="9"/>
      <c r="LCM123" s="9"/>
      <c r="LCN123" s="9"/>
      <c r="LCO123" s="9"/>
      <c r="LCP123" s="9"/>
      <c r="LCQ123" s="9"/>
      <c r="LCR123" s="9"/>
      <c r="LCS123" s="9"/>
      <c r="LCT123" s="9"/>
      <c r="LCU123" s="9"/>
      <c r="LCV123" s="9"/>
      <c r="LCW123" s="9"/>
      <c r="LCX123" s="9"/>
      <c r="LCY123" s="9"/>
      <c r="LCZ123" s="9"/>
      <c r="LDA123" s="9"/>
      <c r="LDB123" s="9"/>
      <c r="LDC123" s="9"/>
      <c r="LDD123" s="9"/>
      <c r="LDE123" s="9"/>
      <c r="LDF123" s="9"/>
      <c r="LDG123" s="9"/>
      <c r="LDH123" s="9"/>
      <c r="LDI123" s="9"/>
      <c r="LDJ123" s="9"/>
      <c r="LDK123" s="9"/>
      <c r="LDL123" s="9"/>
      <c r="LDM123" s="9"/>
      <c r="LDN123" s="9"/>
      <c r="LDO123" s="9"/>
      <c r="LDP123" s="9"/>
      <c r="LDQ123" s="9"/>
      <c r="LDR123" s="9"/>
      <c r="LDS123" s="9"/>
      <c r="LDT123" s="9"/>
      <c r="LDU123" s="9"/>
      <c r="LDV123" s="9"/>
      <c r="LDW123" s="9"/>
      <c r="LDX123" s="9"/>
      <c r="LDY123" s="9"/>
      <c r="LDZ123" s="9"/>
      <c r="LEA123" s="9"/>
      <c r="LEB123" s="9"/>
      <c r="LEC123" s="9"/>
      <c r="LED123" s="9"/>
      <c r="LEE123" s="9"/>
      <c r="LEF123" s="9"/>
      <c r="LEG123" s="9"/>
      <c r="LEH123" s="9"/>
      <c r="LEI123" s="9"/>
      <c r="LEJ123" s="9"/>
      <c r="LEK123" s="9"/>
      <c r="LEL123" s="9"/>
      <c r="LEM123" s="9"/>
      <c r="LEN123" s="9"/>
      <c r="LEO123" s="9"/>
      <c r="LEP123" s="9"/>
      <c r="LEQ123" s="9"/>
      <c r="LER123" s="9"/>
      <c r="LES123" s="9"/>
      <c r="LET123" s="9"/>
      <c r="LEU123" s="9"/>
      <c r="LEV123" s="9"/>
      <c r="LEW123" s="9"/>
      <c r="LEX123" s="9"/>
      <c r="LEY123" s="9"/>
      <c r="LEZ123" s="9"/>
      <c r="LFA123" s="9"/>
      <c r="LFB123" s="9"/>
      <c r="LFC123" s="9"/>
      <c r="LFD123" s="9"/>
      <c r="LFE123" s="9"/>
      <c r="LFF123" s="9"/>
      <c r="LFG123" s="9"/>
      <c r="LFH123" s="9"/>
      <c r="LFI123" s="9"/>
      <c r="LFJ123" s="9"/>
      <c r="LFK123" s="9"/>
      <c r="LFL123" s="9"/>
      <c r="LFM123" s="9"/>
      <c r="LFN123" s="9"/>
      <c r="LFO123" s="9"/>
      <c r="LFP123" s="9"/>
      <c r="LFQ123" s="9"/>
      <c r="LFR123" s="9"/>
      <c r="LFS123" s="9"/>
      <c r="LFT123" s="9"/>
      <c r="LFU123" s="9"/>
      <c r="LFV123" s="9"/>
      <c r="LFW123" s="9"/>
      <c r="LFX123" s="9"/>
      <c r="LFY123" s="9"/>
      <c r="LFZ123" s="9"/>
      <c r="LGA123" s="9"/>
      <c r="LGB123" s="9"/>
      <c r="LGC123" s="9"/>
      <c r="LGD123" s="9"/>
      <c r="LGE123" s="9"/>
      <c r="LGF123" s="9"/>
      <c r="LGG123" s="9"/>
      <c r="LGH123" s="9"/>
      <c r="LGI123" s="9"/>
      <c r="LGJ123" s="9"/>
      <c r="LGK123" s="9"/>
      <c r="LGL123" s="9"/>
      <c r="LGM123" s="9"/>
      <c r="LGN123" s="9"/>
      <c r="LGO123" s="9"/>
      <c r="LGP123" s="9"/>
      <c r="LGQ123" s="9"/>
      <c r="LGR123" s="9"/>
      <c r="LGS123" s="9"/>
      <c r="LGT123" s="9"/>
      <c r="LGU123" s="9"/>
      <c r="LGV123" s="9"/>
      <c r="LGW123" s="9"/>
      <c r="LGX123" s="9"/>
      <c r="LGY123" s="9"/>
      <c r="LGZ123" s="9"/>
      <c r="LHA123" s="9"/>
      <c r="LHB123" s="9"/>
      <c r="LHC123" s="9"/>
      <c r="LHD123" s="9"/>
      <c r="LHE123" s="9"/>
      <c r="LHF123" s="9"/>
      <c r="LHG123" s="9"/>
      <c r="LHH123" s="9"/>
      <c r="LHI123" s="9"/>
      <c r="LHJ123" s="9"/>
      <c r="LHK123" s="9"/>
      <c r="LHL123" s="9"/>
      <c r="LHM123" s="9"/>
      <c r="LHN123" s="9"/>
      <c r="LHO123" s="9"/>
      <c r="LHP123" s="9"/>
      <c r="LHQ123" s="9"/>
      <c r="LHR123" s="9"/>
      <c r="LHS123" s="9"/>
      <c r="LHT123" s="9"/>
      <c r="LHU123" s="9"/>
      <c r="LHV123" s="9"/>
      <c r="LHW123" s="9"/>
      <c r="LHX123" s="9"/>
      <c r="LHY123" s="9"/>
      <c r="LHZ123" s="9"/>
      <c r="LIA123" s="9"/>
      <c r="LIB123" s="9"/>
      <c r="LIC123" s="9"/>
      <c r="LID123" s="9"/>
      <c r="LIE123" s="9"/>
      <c r="LIF123" s="9"/>
      <c r="LIG123" s="9"/>
      <c r="LIH123" s="9"/>
      <c r="LII123" s="9"/>
      <c r="LIJ123" s="9"/>
      <c r="LIK123" s="9"/>
      <c r="LIL123" s="9"/>
      <c r="LIM123" s="9"/>
      <c r="LIN123" s="9"/>
      <c r="LIO123" s="9"/>
      <c r="LIP123" s="9"/>
      <c r="LIQ123" s="9"/>
      <c r="LIR123" s="9"/>
      <c r="LIS123" s="9"/>
      <c r="LIT123" s="9"/>
      <c r="LIU123" s="9"/>
      <c r="LIV123" s="9"/>
      <c r="LIW123" s="9"/>
      <c r="LIX123" s="9"/>
      <c r="LIY123" s="9"/>
      <c r="LIZ123" s="9"/>
      <c r="LJA123" s="9"/>
      <c r="LJB123" s="9"/>
      <c r="LJC123" s="9"/>
      <c r="LJD123" s="9"/>
      <c r="LJE123" s="9"/>
      <c r="LJF123" s="9"/>
      <c r="LJG123" s="9"/>
      <c r="LJH123" s="9"/>
      <c r="LJI123" s="9"/>
      <c r="LJJ123" s="9"/>
      <c r="LJK123" s="9"/>
      <c r="LJL123" s="9"/>
      <c r="LJM123" s="9"/>
      <c r="LJN123" s="9"/>
      <c r="LJO123" s="9"/>
      <c r="LJP123" s="9"/>
      <c r="LJQ123" s="9"/>
      <c r="LJR123" s="9"/>
      <c r="LJS123" s="9"/>
      <c r="LJT123" s="9"/>
      <c r="LJU123" s="9"/>
      <c r="LJV123" s="9"/>
      <c r="LJW123" s="9"/>
      <c r="LJX123" s="9"/>
      <c r="LJY123" s="9"/>
      <c r="LJZ123" s="9"/>
      <c r="LKA123" s="9"/>
      <c r="LKB123" s="9"/>
      <c r="LKC123" s="9"/>
      <c r="LKD123" s="9"/>
      <c r="LKE123" s="9"/>
      <c r="LKF123" s="9"/>
      <c r="LKG123" s="9"/>
      <c r="LKH123" s="9"/>
      <c r="LKI123" s="9"/>
      <c r="LKJ123" s="9"/>
      <c r="LKK123" s="9"/>
      <c r="LKL123" s="9"/>
      <c r="LKM123" s="9"/>
      <c r="LKN123" s="9"/>
      <c r="LKO123" s="9"/>
      <c r="LKP123" s="9"/>
      <c r="LKQ123" s="9"/>
      <c r="LKR123" s="9"/>
      <c r="LKS123" s="9"/>
      <c r="LKT123" s="9"/>
      <c r="LKU123" s="9"/>
      <c r="LKV123" s="9"/>
      <c r="LKW123" s="9"/>
      <c r="LKX123" s="9"/>
      <c r="LKY123" s="9"/>
      <c r="LKZ123" s="9"/>
      <c r="LLA123" s="9"/>
      <c r="LLB123" s="9"/>
      <c r="LLC123" s="9"/>
      <c r="LLD123" s="9"/>
      <c r="LLE123" s="9"/>
      <c r="LLF123" s="9"/>
      <c r="LLG123" s="9"/>
      <c r="LLH123" s="9"/>
      <c r="LLI123" s="9"/>
      <c r="LLJ123" s="9"/>
      <c r="LLK123" s="9"/>
      <c r="LLL123" s="9"/>
      <c r="LLM123" s="9"/>
      <c r="LLN123" s="9"/>
      <c r="LLO123" s="9"/>
      <c r="LLP123" s="9"/>
      <c r="LLQ123" s="9"/>
      <c r="LLR123" s="9"/>
      <c r="LLS123" s="9"/>
      <c r="LLT123" s="9"/>
      <c r="LLU123" s="9"/>
      <c r="LLV123" s="9"/>
      <c r="LLW123" s="9"/>
      <c r="LLX123" s="9"/>
      <c r="LLY123" s="9"/>
      <c r="LLZ123" s="9"/>
      <c r="LMA123" s="9"/>
      <c r="LMB123" s="9"/>
      <c r="LMC123" s="9"/>
      <c r="LMD123" s="9"/>
      <c r="LME123" s="9"/>
      <c r="LMF123" s="9"/>
      <c r="LMG123" s="9"/>
      <c r="LMH123" s="9"/>
      <c r="LMI123" s="9"/>
      <c r="LMJ123" s="9"/>
      <c r="LMK123" s="9"/>
      <c r="LML123" s="9"/>
      <c r="LMM123" s="9"/>
      <c r="LMN123" s="9"/>
      <c r="LMO123" s="9"/>
      <c r="LMP123" s="9"/>
      <c r="LMQ123" s="9"/>
      <c r="LMR123" s="9"/>
      <c r="LMS123" s="9"/>
      <c r="LMT123" s="9"/>
      <c r="LMU123" s="9"/>
      <c r="LMV123" s="9"/>
      <c r="LMW123" s="9"/>
      <c r="LMX123" s="9"/>
      <c r="LMY123" s="9"/>
      <c r="LMZ123" s="9"/>
      <c r="LNA123" s="9"/>
      <c r="LNB123" s="9"/>
      <c r="LNC123" s="9"/>
      <c r="LND123" s="9"/>
      <c r="LNE123" s="9"/>
      <c r="LNF123" s="9"/>
      <c r="LNG123" s="9"/>
      <c r="LNH123" s="9"/>
      <c r="LNI123" s="9"/>
      <c r="LNJ123" s="9"/>
      <c r="LNK123" s="9"/>
      <c r="LNL123" s="9"/>
      <c r="LNM123" s="9"/>
      <c r="LNN123" s="9"/>
      <c r="LNO123" s="9"/>
      <c r="LNP123" s="9"/>
      <c r="LNQ123" s="9"/>
      <c r="LNR123" s="9"/>
      <c r="LNS123" s="9"/>
      <c r="LNT123" s="9"/>
      <c r="LNU123" s="9"/>
      <c r="LNV123" s="9"/>
      <c r="LNW123" s="9"/>
      <c r="LNX123" s="9"/>
      <c r="LNY123" s="9"/>
      <c r="LNZ123" s="9"/>
      <c r="LOA123" s="9"/>
      <c r="LOB123" s="9"/>
      <c r="LOC123" s="9"/>
      <c r="LOD123" s="9"/>
      <c r="LOE123" s="9"/>
      <c r="LOF123" s="9"/>
      <c r="LOG123" s="9"/>
      <c r="LOH123" s="9"/>
      <c r="LOI123" s="9"/>
      <c r="LOJ123" s="9"/>
      <c r="LOK123" s="9"/>
      <c r="LOL123" s="9"/>
      <c r="LOM123" s="9"/>
      <c r="LON123" s="9"/>
      <c r="LOO123" s="9"/>
      <c r="LOP123" s="9"/>
      <c r="LOQ123" s="9"/>
      <c r="LOR123" s="9"/>
      <c r="LOS123" s="9"/>
      <c r="LOT123" s="9"/>
      <c r="LOU123" s="9"/>
      <c r="LOV123" s="9"/>
      <c r="LOW123" s="9"/>
      <c r="LOX123" s="9"/>
      <c r="LOY123" s="9"/>
      <c r="LOZ123" s="9"/>
      <c r="LPA123" s="9"/>
      <c r="LPB123" s="9"/>
      <c r="LPC123" s="9"/>
      <c r="LPD123" s="9"/>
      <c r="LPE123" s="9"/>
      <c r="LPF123" s="9"/>
      <c r="LPG123" s="9"/>
      <c r="LPH123" s="9"/>
      <c r="LPI123" s="9"/>
      <c r="LPJ123" s="9"/>
      <c r="LPK123" s="9"/>
      <c r="LPL123" s="9"/>
      <c r="LPM123" s="9"/>
      <c r="LPN123" s="9"/>
      <c r="LPO123" s="9"/>
      <c r="LPP123" s="9"/>
      <c r="LPQ123" s="9"/>
      <c r="LPR123" s="9"/>
      <c r="LPS123" s="9"/>
      <c r="LPT123" s="9"/>
      <c r="LPU123" s="9"/>
      <c r="LPV123" s="9"/>
      <c r="LPW123" s="9"/>
      <c r="LPX123" s="9"/>
      <c r="LPY123" s="9"/>
      <c r="LPZ123" s="9"/>
      <c r="LQA123" s="9"/>
      <c r="LQB123" s="9"/>
      <c r="LQC123" s="9"/>
      <c r="LQD123" s="9"/>
      <c r="LQE123" s="9"/>
      <c r="LQF123" s="9"/>
      <c r="LQG123" s="9"/>
      <c r="LQH123" s="9"/>
      <c r="LQI123" s="9"/>
      <c r="LQJ123" s="9"/>
      <c r="LQK123" s="9"/>
      <c r="LQL123" s="9"/>
      <c r="LQM123" s="9"/>
      <c r="LQN123" s="9"/>
      <c r="LQO123" s="9"/>
      <c r="LQP123" s="9"/>
      <c r="LQQ123" s="9"/>
      <c r="LQR123" s="9"/>
      <c r="LQS123" s="9"/>
      <c r="LQT123" s="9"/>
      <c r="LQU123" s="9"/>
      <c r="LQV123" s="9"/>
      <c r="LQW123" s="9"/>
      <c r="LQX123" s="9"/>
      <c r="LQY123" s="9"/>
      <c r="LQZ123" s="9"/>
      <c r="LRA123" s="9"/>
      <c r="LRB123" s="9"/>
      <c r="LRC123" s="9"/>
      <c r="LRD123" s="9"/>
      <c r="LRE123" s="9"/>
      <c r="LRF123" s="9"/>
      <c r="LRG123" s="9"/>
      <c r="LRH123" s="9"/>
      <c r="LRI123" s="9"/>
      <c r="LRJ123" s="9"/>
      <c r="LRK123" s="9"/>
      <c r="LRL123" s="9"/>
      <c r="LRM123" s="9"/>
      <c r="LRN123" s="9"/>
      <c r="LRO123" s="9"/>
      <c r="LRP123" s="9"/>
      <c r="LRQ123" s="9"/>
      <c r="LRR123" s="9"/>
      <c r="LRS123" s="9"/>
      <c r="LRT123" s="9"/>
      <c r="LRU123" s="9"/>
      <c r="LRV123" s="9"/>
      <c r="LRW123" s="9"/>
      <c r="LRX123" s="9"/>
      <c r="LRY123" s="9"/>
      <c r="LRZ123" s="9"/>
      <c r="LSA123" s="9"/>
      <c r="LSB123" s="9"/>
      <c r="LSC123" s="9"/>
      <c r="LSD123" s="9"/>
      <c r="LSE123" s="9"/>
      <c r="LSF123" s="9"/>
      <c r="LSG123" s="9"/>
      <c r="LSH123" s="9"/>
      <c r="LSI123" s="9"/>
      <c r="LSJ123" s="9"/>
      <c r="LSK123" s="9"/>
      <c r="LSL123" s="9"/>
      <c r="LSM123" s="9"/>
      <c r="LSN123" s="9"/>
      <c r="LSO123" s="9"/>
      <c r="LSP123" s="9"/>
      <c r="LSQ123" s="9"/>
      <c r="LSR123" s="9"/>
      <c r="LSS123" s="9"/>
      <c r="LST123" s="9"/>
      <c r="LSU123" s="9"/>
      <c r="LSV123" s="9"/>
      <c r="LSW123" s="9"/>
      <c r="LSX123" s="9"/>
      <c r="LSY123" s="9"/>
      <c r="LSZ123" s="9"/>
      <c r="LTA123" s="9"/>
      <c r="LTB123" s="9"/>
      <c r="LTC123" s="9"/>
      <c r="LTD123" s="9"/>
      <c r="LTE123" s="9"/>
      <c r="LTF123" s="9"/>
      <c r="LTG123" s="9"/>
      <c r="LTH123" s="9"/>
      <c r="LTI123" s="9"/>
      <c r="LTJ123" s="9"/>
      <c r="LTK123" s="9"/>
      <c r="LTL123" s="9"/>
      <c r="LTM123" s="9"/>
      <c r="LTN123" s="9"/>
      <c r="LTO123" s="9"/>
      <c r="LTP123" s="9"/>
      <c r="LTQ123" s="9"/>
      <c r="LTR123" s="9"/>
      <c r="LTS123" s="9"/>
      <c r="LTT123" s="9"/>
      <c r="LTU123" s="9"/>
      <c r="LTV123" s="9"/>
      <c r="LTW123" s="9"/>
      <c r="LTX123" s="9"/>
      <c r="LTY123" s="9"/>
      <c r="LTZ123" s="9"/>
      <c r="LUA123" s="9"/>
      <c r="LUB123" s="9"/>
      <c r="LUC123" s="9"/>
      <c r="LUD123" s="9"/>
      <c r="LUE123" s="9"/>
      <c r="LUF123" s="9"/>
      <c r="LUG123" s="9"/>
      <c r="LUH123" s="9"/>
      <c r="LUI123" s="9"/>
      <c r="LUJ123" s="9"/>
      <c r="LUK123" s="9"/>
      <c r="LUL123" s="9"/>
      <c r="LUM123" s="9"/>
      <c r="LUN123" s="9"/>
      <c r="LUO123" s="9"/>
      <c r="LUP123" s="9"/>
      <c r="LUQ123" s="9"/>
      <c r="LUR123" s="9"/>
      <c r="LUS123" s="9"/>
      <c r="LUT123" s="9"/>
      <c r="LUU123" s="9"/>
      <c r="LUV123" s="9"/>
      <c r="LUW123" s="9"/>
      <c r="LUX123" s="9"/>
      <c r="LUY123" s="9"/>
      <c r="LUZ123" s="9"/>
      <c r="LVA123" s="9"/>
      <c r="LVB123" s="9"/>
      <c r="LVC123" s="9"/>
      <c r="LVD123" s="9"/>
      <c r="LVE123" s="9"/>
      <c r="LVF123" s="9"/>
      <c r="LVG123" s="9"/>
      <c r="LVH123" s="9"/>
      <c r="LVI123" s="9"/>
      <c r="LVJ123" s="9"/>
      <c r="LVK123" s="9"/>
      <c r="LVL123" s="9"/>
      <c r="LVM123" s="9"/>
      <c r="LVN123" s="9"/>
      <c r="LVO123" s="9"/>
      <c r="LVP123" s="9"/>
      <c r="LVQ123" s="9"/>
      <c r="LVR123" s="9"/>
      <c r="LVS123" s="9"/>
      <c r="LVT123" s="9"/>
      <c r="LVU123" s="9"/>
      <c r="LVV123" s="9"/>
      <c r="LVW123" s="9"/>
      <c r="LVX123" s="9"/>
      <c r="LVY123" s="9"/>
      <c r="LVZ123" s="9"/>
      <c r="LWA123" s="9"/>
      <c r="LWB123" s="9"/>
      <c r="LWC123" s="9"/>
      <c r="LWD123" s="9"/>
      <c r="LWE123" s="9"/>
      <c r="LWF123" s="9"/>
      <c r="LWG123" s="9"/>
      <c r="LWH123" s="9"/>
      <c r="LWI123" s="9"/>
      <c r="LWJ123" s="9"/>
      <c r="LWK123" s="9"/>
      <c r="LWL123" s="9"/>
      <c r="LWM123" s="9"/>
      <c r="LWN123" s="9"/>
      <c r="LWO123" s="9"/>
      <c r="LWP123" s="9"/>
      <c r="LWQ123" s="9"/>
      <c r="LWR123" s="9"/>
      <c r="LWS123" s="9"/>
      <c r="LWT123" s="9"/>
      <c r="LWU123" s="9"/>
      <c r="LWV123" s="9"/>
      <c r="LWW123" s="9"/>
      <c r="LWX123" s="9"/>
      <c r="LWY123" s="9"/>
      <c r="LWZ123" s="9"/>
      <c r="LXA123" s="9"/>
      <c r="LXB123" s="9"/>
      <c r="LXC123" s="9"/>
      <c r="LXD123" s="9"/>
      <c r="LXE123" s="9"/>
      <c r="LXF123" s="9"/>
      <c r="LXG123" s="9"/>
      <c r="LXH123" s="9"/>
      <c r="LXI123" s="9"/>
      <c r="LXJ123" s="9"/>
      <c r="LXK123" s="9"/>
      <c r="LXL123" s="9"/>
      <c r="LXM123" s="9"/>
      <c r="LXN123" s="9"/>
      <c r="LXO123" s="9"/>
      <c r="LXP123" s="9"/>
      <c r="LXQ123" s="9"/>
      <c r="LXR123" s="9"/>
      <c r="LXS123" s="9"/>
      <c r="LXT123" s="9"/>
      <c r="LXU123" s="9"/>
      <c r="LXV123" s="9"/>
      <c r="LXW123" s="9"/>
      <c r="LXX123" s="9"/>
      <c r="LXY123" s="9"/>
      <c r="LXZ123" s="9"/>
      <c r="LYA123" s="9"/>
      <c r="LYB123" s="9"/>
      <c r="LYC123" s="9"/>
      <c r="LYD123" s="9"/>
      <c r="LYE123" s="9"/>
      <c r="LYF123" s="9"/>
      <c r="LYG123" s="9"/>
      <c r="LYH123" s="9"/>
      <c r="LYI123" s="9"/>
      <c r="LYJ123" s="9"/>
      <c r="LYK123" s="9"/>
      <c r="LYL123" s="9"/>
      <c r="LYM123" s="9"/>
      <c r="LYN123" s="9"/>
      <c r="LYO123" s="9"/>
      <c r="LYP123" s="9"/>
      <c r="LYQ123" s="9"/>
      <c r="LYR123" s="9"/>
      <c r="LYS123" s="9"/>
      <c r="LYT123" s="9"/>
      <c r="LYU123" s="9"/>
      <c r="LYV123" s="9"/>
      <c r="LYW123" s="9"/>
      <c r="LYX123" s="9"/>
      <c r="LYY123" s="9"/>
      <c r="LYZ123" s="9"/>
      <c r="LZA123" s="9"/>
      <c r="LZB123" s="9"/>
      <c r="LZC123" s="9"/>
      <c r="LZD123" s="9"/>
      <c r="LZE123" s="9"/>
      <c r="LZF123" s="9"/>
      <c r="LZG123" s="9"/>
      <c r="LZH123" s="9"/>
      <c r="LZI123" s="9"/>
      <c r="LZJ123" s="9"/>
      <c r="LZK123" s="9"/>
      <c r="LZL123" s="9"/>
      <c r="LZM123" s="9"/>
      <c r="LZN123" s="9"/>
      <c r="LZO123" s="9"/>
      <c r="LZP123" s="9"/>
      <c r="LZQ123" s="9"/>
      <c r="LZR123" s="9"/>
      <c r="LZS123" s="9"/>
      <c r="LZT123" s="9"/>
      <c r="LZU123" s="9"/>
      <c r="LZV123" s="9"/>
      <c r="LZW123" s="9"/>
      <c r="LZX123" s="9"/>
      <c r="LZY123" s="9"/>
      <c r="LZZ123" s="9"/>
      <c r="MAA123" s="9"/>
      <c r="MAB123" s="9"/>
      <c r="MAC123" s="9"/>
      <c r="MAD123" s="9"/>
      <c r="MAE123" s="9"/>
      <c r="MAF123" s="9"/>
      <c r="MAG123" s="9"/>
      <c r="MAH123" s="9"/>
      <c r="MAI123" s="9"/>
      <c r="MAJ123" s="9"/>
      <c r="MAK123" s="9"/>
      <c r="MAL123" s="9"/>
      <c r="MAM123" s="9"/>
      <c r="MAN123" s="9"/>
      <c r="MAO123" s="9"/>
      <c r="MAP123" s="9"/>
      <c r="MAQ123" s="9"/>
      <c r="MAR123" s="9"/>
      <c r="MAS123" s="9"/>
      <c r="MAT123" s="9"/>
      <c r="MAU123" s="9"/>
      <c r="MAV123" s="9"/>
      <c r="MAW123" s="9"/>
      <c r="MAX123" s="9"/>
      <c r="MAY123" s="9"/>
      <c r="MAZ123" s="9"/>
      <c r="MBA123" s="9"/>
      <c r="MBB123" s="9"/>
      <c r="MBC123" s="9"/>
      <c r="MBD123" s="9"/>
      <c r="MBE123" s="9"/>
      <c r="MBF123" s="9"/>
      <c r="MBG123" s="9"/>
      <c r="MBH123" s="9"/>
      <c r="MBI123" s="9"/>
      <c r="MBJ123" s="9"/>
      <c r="MBK123" s="9"/>
      <c r="MBL123" s="9"/>
      <c r="MBM123" s="9"/>
      <c r="MBN123" s="9"/>
      <c r="MBO123" s="9"/>
      <c r="MBP123" s="9"/>
      <c r="MBQ123" s="9"/>
      <c r="MBR123" s="9"/>
      <c r="MBS123" s="9"/>
      <c r="MBT123" s="9"/>
      <c r="MBU123" s="9"/>
      <c r="MBV123" s="9"/>
      <c r="MBW123" s="9"/>
      <c r="MBX123" s="9"/>
      <c r="MBY123" s="9"/>
      <c r="MBZ123" s="9"/>
      <c r="MCA123" s="9"/>
      <c r="MCB123" s="9"/>
      <c r="MCC123" s="9"/>
      <c r="MCD123" s="9"/>
      <c r="MCE123" s="9"/>
      <c r="MCF123" s="9"/>
      <c r="MCG123" s="9"/>
      <c r="MCH123" s="9"/>
      <c r="MCI123" s="9"/>
      <c r="MCJ123" s="9"/>
      <c r="MCK123" s="9"/>
      <c r="MCL123" s="9"/>
      <c r="MCM123" s="9"/>
      <c r="MCN123" s="9"/>
      <c r="MCO123" s="9"/>
      <c r="MCP123" s="9"/>
      <c r="MCQ123" s="9"/>
      <c r="MCR123" s="9"/>
      <c r="MCS123" s="9"/>
      <c r="MCT123" s="9"/>
      <c r="MCU123" s="9"/>
      <c r="MCV123" s="9"/>
      <c r="MCW123" s="9"/>
      <c r="MCX123" s="9"/>
      <c r="MCY123" s="9"/>
      <c r="MCZ123" s="9"/>
      <c r="MDA123" s="9"/>
      <c r="MDB123" s="9"/>
      <c r="MDC123" s="9"/>
      <c r="MDD123" s="9"/>
      <c r="MDE123" s="9"/>
      <c r="MDF123" s="9"/>
      <c r="MDG123" s="9"/>
      <c r="MDH123" s="9"/>
      <c r="MDI123" s="9"/>
      <c r="MDJ123" s="9"/>
      <c r="MDK123" s="9"/>
      <c r="MDL123" s="9"/>
      <c r="MDM123" s="9"/>
      <c r="MDN123" s="9"/>
      <c r="MDO123" s="9"/>
      <c r="MDP123" s="9"/>
      <c r="MDQ123" s="9"/>
      <c r="MDR123" s="9"/>
      <c r="MDS123" s="9"/>
      <c r="MDT123" s="9"/>
      <c r="MDU123" s="9"/>
      <c r="MDV123" s="9"/>
      <c r="MDW123" s="9"/>
      <c r="MDX123" s="9"/>
      <c r="MDY123" s="9"/>
      <c r="MDZ123" s="9"/>
      <c r="MEA123" s="9"/>
      <c r="MEB123" s="9"/>
      <c r="MEC123" s="9"/>
      <c r="MED123" s="9"/>
      <c r="MEE123" s="9"/>
      <c r="MEF123" s="9"/>
      <c r="MEG123" s="9"/>
      <c r="MEH123" s="9"/>
      <c r="MEI123" s="9"/>
      <c r="MEJ123" s="9"/>
      <c r="MEK123" s="9"/>
      <c r="MEL123" s="9"/>
      <c r="MEM123" s="9"/>
      <c r="MEN123" s="9"/>
      <c r="MEO123" s="9"/>
      <c r="MEP123" s="9"/>
      <c r="MEQ123" s="9"/>
      <c r="MER123" s="9"/>
      <c r="MES123" s="9"/>
      <c r="MET123" s="9"/>
      <c r="MEU123" s="9"/>
      <c r="MEV123" s="9"/>
      <c r="MEW123" s="9"/>
      <c r="MEX123" s="9"/>
      <c r="MEY123" s="9"/>
      <c r="MEZ123" s="9"/>
      <c r="MFA123" s="9"/>
      <c r="MFB123" s="9"/>
      <c r="MFC123" s="9"/>
      <c r="MFD123" s="9"/>
      <c r="MFE123" s="9"/>
      <c r="MFF123" s="9"/>
      <c r="MFG123" s="9"/>
      <c r="MFH123" s="9"/>
      <c r="MFI123" s="9"/>
      <c r="MFJ123" s="9"/>
      <c r="MFK123" s="9"/>
      <c r="MFL123" s="9"/>
      <c r="MFM123" s="9"/>
      <c r="MFN123" s="9"/>
      <c r="MFO123" s="9"/>
      <c r="MFP123" s="9"/>
      <c r="MFQ123" s="9"/>
      <c r="MFR123" s="9"/>
      <c r="MFS123" s="9"/>
      <c r="MFT123" s="9"/>
      <c r="MFU123" s="9"/>
      <c r="MFV123" s="9"/>
      <c r="MFW123" s="9"/>
      <c r="MFX123" s="9"/>
      <c r="MFY123" s="9"/>
      <c r="MFZ123" s="9"/>
      <c r="MGA123" s="9"/>
      <c r="MGB123" s="9"/>
      <c r="MGC123" s="9"/>
      <c r="MGD123" s="9"/>
      <c r="MGE123" s="9"/>
      <c r="MGF123" s="9"/>
      <c r="MGG123" s="9"/>
      <c r="MGH123" s="9"/>
      <c r="MGI123" s="9"/>
      <c r="MGJ123" s="9"/>
      <c r="MGK123" s="9"/>
      <c r="MGL123" s="9"/>
      <c r="MGM123" s="9"/>
      <c r="MGN123" s="9"/>
      <c r="MGO123" s="9"/>
      <c r="MGP123" s="9"/>
      <c r="MGQ123" s="9"/>
      <c r="MGR123" s="9"/>
      <c r="MGS123" s="9"/>
      <c r="MGT123" s="9"/>
      <c r="MGU123" s="9"/>
      <c r="MGV123" s="9"/>
      <c r="MGW123" s="9"/>
      <c r="MGX123" s="9"/>
      <c r="MGY123" s="9"/>
      <c r="MGZ123" s="9"/>
      <c r="MHA123" s="9"/>
      <c r="MHB123" s="9"/>
      <c r="MHC123" s="9"/>
      <c r="MHD123" s="9"/>
      <c r="MHE123" s="9"/>
      <c r="MHF123" s="9"/>
      <c r="MHG123" s="9"/>
      <c r="MHH123" s="9"/>
      <c r="MHI123" s="9"/>
      <c r="MHJ123" s="9"/>
      <c r="MHK123" s="9"/>
      <c r="MHL123" s="9"/>
      <c r="MHM123" s="9"/>
      <c r="MHN123" s="9"/>
      <c r="MHO123" s="9"/>
      <c r="MHP123" s="9"/>
      <c r="MHQ123" s="9"/>
      <c r="MHR123" s="9"/>
      <c r="MHS123" s="9"/>
      <c r="MHT123" s="9"/>
      <c r="MHU123" s="9"/>
      <c r="MHV123" s="9"/>
      <c r="MHW123" s="9"/>
      <c r="MHX123" s="9"/>
      <c r="MHY123" s="9"/>
      <c r="MHZ123" s="9"/>
      <c r="MIA123" s="9"/>
      <c r="MIB123" s="9"/>
      <c r="MIC123" s="9"/>
      <c r="MID123" s="9"/>
      <c r="MIE123" s="9"/>
      <c r="MIF123" s="9"/>
      <c r="MIG123" s="9"/>
      <c r="MIH123" s="9"/>
      <c r="MII123" s="9"/>
      <c r="MIJ123" s="9"/>
      <c r="MIK123" s="9"/>
      <c r="MIL123" s="9"/>
      <c r="MIM123" s="9"/>
      <c r="MIN123" s="9"/>
      <c r="MIO123" s="9"/>
      <c r="MIP123" s="9"/>
      <c r="MIQ123" s="9"/>
      <c r="MIR123" s="9"/>
      <c r="MIS123" s="9"/>
      <c r="MIT123" s="9"/>
      <c r="MIU123" s="9"/>
      <c r="MIV123" s="9"/>
      <c r="MIW123" s="9"/>
      <c r="MIX123" s="9"/>
      <c r="MIY123" s="9"/>
      <c r="MIZ123" s="9"/>
      <c r="MJA123" s="9"/>
      <c r="MJB123" s="9"/>
      <c r="MJC123" s="9"/>
      <c r="MJD123" s="9"/>
      <c r="MJE123" s="9"/>
      <c r="MJF123" s="9"/>
      <c r="MJG123" s="9"/>
      <c r="MJH123" s="9"/>
      <c r="MJI123" s="9"/>
      <c r="MJJ123" s="9"/>
      <c r="MJK123" s="9"/>
      <c r="MJL123" s="9"/>
      <c r="MJM123" s="9"/>
      <c r="MJN123" s="9"/>
      <c r="MJO123" s="9"/>
      <c r="MJP123" s="9"/>
      <c r="MJQ123" s="9"/>
      <c r="MJR123" s="9"/>
      <c r="MJS123" s="9"/>
      <c r="MJT123" s="9"/>
      <c r="MJU123" s="9"/>
      <c r="MJV123" s="9"/>
      <c r="MJW123" s="9"/>
      <c r="MJX123" s="9"/>
      <c r="MJY123" s="9"/>
      <c r="MJZ123" s="9"/>
      <c r="MKA123" s="9"/>
      <c r="MKB123" s="9"/>
      <c r="MKC123" s="9"/>
      <c r="MKD123" s="9"/>
      <c r="MKE123" s="9"/>
      <c r="MKF123" s="9"/>
      <c r="MKG123" s="9"/>
      <c r="MKH123" s="9"/>
      <c r="MKI123" s="9"/>
      <c r="MKJ123" s="9"/>
      <c r="MKK123" s="9"/>
      <c r="MKL123" s="9"/>
      <c r="MKM123" s="9"/>
      <c r="MKN123" s="9"/>
      <c r="MKO123" s="9"/>
      <c r="MKP123" s="9"/>
      <c r="MKQ123" s="9"/>
      <c r="MKR123" s="9"/>
      <c r="MKS123" s="9"/>
      <c r="MKT123" s="9"/>
      <c r="MKU123" s="9"/>
      <c r="MKV123" s="9"/>
      <c r="MKW123" s="9"/>
      <c r="MKX123" s="9"/>
      <c r="MKY123" s="9"/>
      <c r="MKZ123" s="9"/>
      <c r="MLA123" s="9"/>
      <c r="MLB123" s="9"/>
      <c r="MLC123" s="9"/>
      <c r="MLD123" s="9"/>
      <c r="MLE123" s="9"/>
      <c r="MLF123" s="9"/>
      <c r="MLG123" s="9"/>
      <c r="MLH123" s="9"/>
      <c r="MLI123" s="9"/>
      <c r="MLJ123" s="9"/>
      <c r="MLK123" s="9"/>
      <c r="MLL123" s="9"/>
      <c r="MLM123" s="9"/>
      <c r="MLN123" s="9"/>
      <c r="MLO123" s="9"/>
      <c r="MLP123" s="9"/>
      <c r="MLQ123" s="9"/>
      <c r="MLR123" s="9"/>
      <c r="MLS123" s="9"/>
      <c r="MLT123" s="9"/>
      <c r="MLU123" s="9"/>
      <c r="MLV123" s="9"/>
      <c r="MLW123" s="9"/>
      <c r="MLX123" s="9"/>
      <c r="MLY123" s="9"/>
      <c r="MLZ123" s="9"/>
      <c r="MMA123" s="9"/>
      <c r="MMB123" s="9"/>
      <c r="MMC123" s="9"/>
      <c r="MMD123" s="9"/>
      <c r="MME123" s="9"/>
      <c r="MMF123" s="9"/>
      <c r="MMG123" s="9"/>
      <c r="MMH123" s="9"/>
      <c r="MMI123" s="9"/>
      <c r="MMJ123" s="9"/>
      <c r="MMK123" s="9"/>
      <c r="MML123" s="9"/>
      <c r="MMM123" s="9"/>
      <c r="MMN123" s="9"/>
      <c r="MMO123" s="9"/>
      <c r="MMP123" s="9"/>
      <c r="MMQ123" s="9"/>
      <c r="MMR123" s="9"/>
      <c r="MMS123" s="9"/>
      <c r="MMT123" s="9"/>
      <c r="MMU123" s="9"/>
      <c r="MMV123" s="9"/>
      <c r="MMW123" s="9"/>
      <c r="MMX123" s="9"/>
      <c r="MMY123" s="9"/>
      <c r="MMZ123" s="9"/>
      <c r="MNA123" s="9"/>
      <c r="MNB123" s="9"/>
      <c r="MNC123" s="9"/>
      <c r="MND123" s="9"/>
      <c r="MNE123" s="9"/>
      <c r="MNF123" s="9"/>
      <c r="MNG123" s="9"/>
      <c r="MNH123" s="9"/>
      <c r="MNI123" s="9"/>
      <c r="MNJ123" s="9"/>
      <c r="MNK123" s="9"/>
      <c r="MNL123" s="9"/>
      <c r="MNM123" s="9"/>
      <c r="MNN123" s="9"/>
      <c r="MNO123" s="9"/>
      <c r="MNP123" s="9"/>
      <c r="MNQ123" s="9"/>
      <c r="MNR123" s="9"/>
      <c r="MNS123" s="9"/>
      <c r="MNT123" s="9"/>
      <c r="MNU123" s="9"/>
      <c r="MNV123" s="9"/>
      <c r="MNW123" s="9"/>
      <c r="MNX123" s="9"/>
      <c r="MNY123" s="9"/>
      <c r="MNZ123" s="9"/>
      <c r="MOA123" s="9"/>
      <c r="MOB123" s="9"/>
      <c r="MOC123" s="9"/>
      <c r="MOD123" s="9"/>
      <c r="MOE123" s="9"/>
      <c r="MOF123" s="9"/>
      <c r="MOG123" s="9"/>
      <c r="MOH123" s="9"/>
      <c r="MOI123" s="9"/>
      <c r="MOJ123" s="9"/>
      <c r="MOK123" s="9"/>
      <c r="MOL123" s="9"/>
      <c r="MOM123" s="9"/>
      <c r="MON123" s="9"/>
      <c r="MOO123" s="9"/>
      <c r="MOP123" s="9"/>
      <c r="MOQ123" s="9"/>
      <c r="MOR123" s="9"/>
      <c r="MOS123" s="9"/>
      <c r="MOT123" s="9"/>
      <c r="MOU123" s="9"/>
      <c r="MOV123" s="9"/>
      <c r="MOW123" s="9"/>
      <c r="MOX123" s="9"/>
      <c r="MOY123" s="9"/>
      <c r="MOZ123" s="9"/>
      <c r="MPA123" s="9"/>
      <c r="MPB123" s="9"/>
      <c r="MPC123" s="9"/>
      <c r="MPD123" s="9"/>
      <c r="MPE123" s="9"/>
      <c r="MPF123" s="9"/>
      <c r="MPG123" s="9"/>
      <c r="MPH123" s="9"/>
      <c r="MPI123" s="9"/>
      <c r="MPJ123" s="9"/>
      <c r="MPK123" s="9"/>
      <c r="MPL123" s="9"/>
      <c r="MPM123" s="9"/>
      <c r="MPN123" s="9"/>
      <c r="MPO123" s="9"/>
      <c r="MPP123" s="9"/>
      <c r="MPQ123" s="9"/>
      <c r="MPR123" s="9"/>
      <c r="MPS123" s="9"/>
      <c r="MPT123" s="9"/>
      <c r="MPU123" s="9"/>
      <c r="MPV123" s="9"/>
      <c r="MPW123" s="9"/>
      <c r="MPX123" s="9"/>
      <c r="MPY123" s="9"/>
      <c r="MPZ123" s="9"/>
      <c r="MQA123" s="9"/>
      <c r="MQB123" s="9"/>
      <c r="MQC123" s="9"/>
      <c r="MQD123" s="9"/>
      <c r="MQE123" s="9"/>
      <c r="MQF123" s="9"/>
      <c r="MQG123" s="9"/>
      <c r="MQH123" s="9"/>
      <c r="MQI123" s="9"/>
      <c r="MQJ123" s="9"/>
      <c r="MQK123" s="9"/>
      <c r="MQL123" s="9"/>
      <c r="MQM123" s="9"/>
      <c r="MQN123" s="9"/>
      <c r="MQO123" s="9"/>
      <c r="MQP123" s="9"/>
      <c r="MQQ123" s="9"/>
      <c r="MQR123" s="9"/>
      <c r="MQS123" s="9"/>
      <c r="MQT123" s="9"/>
      <c r="MQU123" s="9"/>
      <c r="MQV123" s="9"/>
      <c r="MQW123" s="9"/>
      <c r="MQX123" s="9"/>
      <c r="MQY123" s="9"/>
      <c r="MQZ123" s="9"/>
      <c r="MRA123" s="9"/>
      <c r="MRB123" s="9"/>
      <c r="MRC123" s="9"/>
      <c r="MRD123" s="9"/>
      <c r="MRE123" s="9"/>
      <c r="MRF123" s="9"/>
      <c r="MRG123" s="9"/>
      <c r="MRH123" s="9"/>
      <c r="MRI123" s="9"/>
      <c r="MRJ123" s="9"/>
      <c r="MRK123" s="9"/>
      <c r="MRL123" s="9"/>
      <c r="MRM123" s="9"/>
      <c r="MRN123" s="9"/>
      <c r="MRO123" s="9"/>
      <c r="MRP123" s="9"/>
      <c r="MRQ123" s="9"/>
      <c r="MRR123" s="9"/>
      <c r="MRS123" s="9"/>
      <c r="MRT123" s="9"/>
      <c r="MRU123" s="9"/>
      <c r="MRV123" s="9"/>
      <c r="MRW123" s="9"/>
      <c r="MRX123" s="9"/>
      <c r="MRY123" s="9"/>
      <c r="MRZ123" s="9"/>
      <c r="MSA123" s="9"/>
      <c r="MSB123" s="9"/>
      <c r="MSC123" s="9"/>
      <c r="MSD123" s="9"/>
      <c r="MSE123" s="9"/>
      <c r="MSF123" s="9"/>
      <c r="MSG123" s="9"/>
      <c r="MSH123" s="9"/>
      <c r="MSI123" s="9"/>
      <c r="MSJ123" s="9"/>
      <c r="MSK123" s="9"/>
      <c r="MSL123" s="9"/>
      <c r="MSM123" s="9"/>
      <c r="MSN123" s="9"/>
      <c r="MSO123" s="9"/>
      <c r="MSP123" s="9"/>
      <c r="MSQ123" s="9"/>
      <c r="MSR123" s="9"/>
      <c r="MSS123" s="9"/>
      <c r="MST123" s="9"/>
      <c r="MSU123" s="9"/>
      <c r="MSV123" s="9"/>
      <c r="MSW123" s="9"/>
      <c r="MSX123" s="9"/>
      <c r="MSY123" s="9"/>
      <c r="MSZ123" s="9"/>
      <c r="MTA123" s="9"/>
      <c r="MTB123" s="9"/>
      <c r="MTC123" s="9"/>
      <c r="MTD123" s="9"/>
      <c r="MTE123" s="9"/>
      <c r="MTF123" s="9"/>
      <c r="MTG123" s="9"/>
      <c r="MTH123" s="9"/>
      <c r="MTI123" s="9"/>
      <c r="MTJ123" s="9"/>
      <c r="MTK123" s="9"/>
      <c r="MTL123" s="9"/>
      <c r="MTM123" s="9"/>
      <c r="MTN123" s="9"/>
      <c r="MTO123" s="9"/>
      <c r="MTP123" s="9"/>
      <c r="MTQ123" s="9"/>
      <c r="MTR123" s="9"/>
      <c r="MTS123" s="9"/>
      <c r="MTT123" s="9"/>
      <c r="MTU123" s="9"/>
      <c r="MTV123" s="9"/>
      <c r="MTW123" s="9"/>
      <c r="MTX123" s="9"/>
      <c r="MTY123" s="9"/>
      <c r="MTZ123" s="9"/>
      <c r="MUA123" s="9"/>
      <c r="MUB123" s="9"/>
      <c r="MUC123" s="9"/>
      <c r="MUD123" s="9"/>
      <c r="MUE123" s="9"/>
      <c r="MUF123" s="9"/>
      <c r="MUG123" s="9"/>
      <c r="MUH123" s="9"/>
      <c r="MUI123" s="9"/>
      <c r="MUJ123" s="9"/>
      <c r="MUK123" s="9"/>
      <c r="MUL123" s="9"/>
      <c r="MUM123" s="9"/>
      <c r="MUN123" s="9"/>
      <c r="MUO123" s="9"/>
      <c r="MUP123" s="9"/>
      <c r="MUQ123" s="9"/>
      <c r="MUR123" s="9"/>
      <c r="MUS123" s="9"/>
      <c r="MUT123" s="9"/>
      <c r="MUU123" s="9"/>
      <c r="MUV123" s="9"/>
      <c r="MUW123" s="9"/>
      <c r="MUX123" s="9"/>
      <c r="MUY123" s="9"/>
      <c r="MUZ123" s="9"/>
      <c r="MVA123" s="9"/>
      <c r="MVB123" s="9"/>
      <c r="MVC123" s="9"/>
      <c r="MVD123" s="9"/>
      <c r="MVE123" s="9"/>
      <c r="MVF123" s="9"/>
      <c r="MVG123" s="9"/>
      <c r="MVH123" s="9"/>
      <c r="MVI123" s="9"/>
      <c r="MVJ123" s="9"/>
      <c r="MVK123" s="9"/>
      <c r="MVL123" s="9"/>
      <c r="MVM123" s="9"/>
      <c r="MVN123" s="9"/>
      <c r="MVO123" s="9"/>
      <c r="MVP123" s="9"/>
      <c r="MVQ123" s="9"/>
      <c r="MVR123" s="9"/>
      <c r="MVS123" s="9"/>
      <c r="MVT123" s="9"/>
      <c r="MVU123" s="9"/>
      <c r="MVV123" s="9"/>
      <c r="MVW123" s="9"/>
      <c r="MVX123" s="9"/>
      <c r="MVY123" s="9"/>
      <c r="MVZ123" s="9"/>
      <c r="MWA123" s="9"/>
      <c r="MWB123" s="9"/>
      <c r="MWC123" s="9"/>
      <c r="MWD123" s="9"/>
      <c r="MWE123" s="9"/>
      <c r="MWF123" s="9"/>
      <c r="MWG123" s="9"/>
      <c r="MWH123" s="9"/>
      <c r="MWI123" s="9"/>
      <c r="MWJ123" s="9"/>
      <c r="MWK123" s="9"/>
      <c r="MWL123" s="9"/>
      <c r="MWM123" s="9"/>
      <c r="MWN123" s="9"/>
      <c r="MWO123" s="9"/>
      <c r="MWP123" s="9"/>
      <c r="MWQ123" s="9"/>
      <c r="MWR123" s="9"/>
      <c r="MWS123" s="9"/>
      <c r="MWT123" s="9"/>
      <c r="MWU123" s="9"/>
      <c r="MWV123" s="9"/>
      <c r="MWW123" s="9"/>
      <c r="MWX123" s="9"/>
      <c r="MWY123" s="9"/>
      <c r="MWZ123" s="9"/>
      <c r="MXA123" s="9"/>
      <c r="MXB123" s="9"/>
      <c r="MXC123" s="9"/>
      <c r="MXD123" s="9"/>
      <c r="MXE123" s="9"/>
      <c r="MXF123" s="9"/>
      <c r="MXG123" s="9"/>
      <c r="MXH123" s="9"/>
      <c r="MXI123" s="9"/>
      <c r="MXJ123" s="9"/>
      <c r="MXK123" s="9"/>
      <c r="MXL123" s="9"/>
      <c r="MXM123" s="9"/>
      <c r="MXN123" s="9"/>
      <c r="MXO123" s="9"/>
      <c r="MXP123" s="9"/>
      <c r="MXQ123" s="9"/>
      <c r="MXR123" s="9"/>
      <c r="MXS123" s="9"/>
      <c r="MXT123" s="9"/>
      <c r="MXU123" s="9"/>
      <c r="MXV123" s="9"/>
      <c r="MXW123" s="9"/>
      <c r="MXX123" s="9"/>
      <c r="MXY123" s="9"/>
      <c r="MXZ123" s="9"/>
      <c r="MYA123" s="9"/>
      <c r="MYB123" s="9"/>
      <c r="MYC123" s="9"/>
      <c r="MYD123" s="9"/>
      <c r="MYE123" s="9"/>
      <c r="MYF123" s="9"/>
      <c r="MYG123" s="9"/>
      <c r="MYH123" s="9"/>
      <c r="MYI123" s="9"/>
      <c r="MYJ123" s="9"/>
      <c r="MYK123" s="9"/>
      <c r="MYL123" s="9"/>
      <c r="MYM123" s="9"/>
      <c r="MYN123" s="9"/>
      <c r="MYO123" s="9"/>
      <c r="MYP123" s="9"/>
      <c r="MYQ123" s="9"/>
      <c r="MYR123" s="9"/>
      <c r="MYS123" s="9"/>
      <c r="MYT123" s="9"/>
      <c r="MYU123" s="9"/>
      <c r="MYV123" s="9"/>
      <c r="MYW123" s="9"/>
      <c r="MYX123" s="9"/>
      <c r="MYY123" s="9"/>
      <c r="MYZ123" s="9"/>
      <c r="MZA123" s="9"/>
      <c r="MZB123" s="9"/>
      <c r="MZC123" s="9"/>
      <c r="MZD123" s="9"/>
      <c r="MZE123" s="9"/>
      <c r="MZF123" s="9"/>
      <c r="MZG123" s="9"/>
      <c r="MZH123" s="9"/>
      <c r="MZI123" s="9"/>
      <c r="MZJ123" s="9"/>
      <c r="MZK123" s="9"/>
      <c r="MZL123" s="9"/>
      <c r="MZM123" s="9"/>
      <c r="MZN123" s="9"/>
      <c r="MZO123" s="9"/>
      <c r="MZP123" s="9"/>
      <c r="MZQ123" s="9"/>
      <c r="MZR123" s="9"/>
      <c r="MZS123" s="9"/>
      <c r="MZT123" s="9"/>
      <c r="MZU123" s="9"/>
      <c r="MZV123" s="9"/>
      <c r="MZW123" s="9"/>
      <c r="MZX123" s="9"/>
      <c r="MZY123" s="9"/>
      <c r="MZZ123" s="9"/>
      <c r="NAA123" s="9"/>
      <c r="NAB123" s="9"/>
      <c r="NAC123" s="9"/>
      <c r="NAD123" s="9"/>
      <c r="NAE123" s="9"/>
      <c r="NAF123" s="9"/>
      <c r="NAG123" s="9"/>
      <c r="NAH123" s="9"/>
      <c r="NAI123" s="9"/>
      <c r="NAJ123" s="9"/>
      <c r="NAK123" s="9"/>
      <c r="NAL123" s="9"/>
      <c r="NAM123" s="9"/>
      <c r="NAN123" s="9"/>
      <c r="NAO123" s="9"/>
      <c r="NAP123" s="9"/>
      <c r="NAQ123" s="9"/>
      <c r="NAR123" s="9"/>
      <c r="NAS123" s="9"/>
      <c r="NAT123" s="9"/>
      <c r="NAU123" s="9"/>
      <c r="NAV123" s="9"/>
      <c r="NAW123" s="9"/>
      <c r="NAX123" s="9"/>
      <c r="NAY123" s="9"/>
      <c r="NAZ123" s="9"/>
      <c r="NBA123" s="9"/>
      <c r="NBB123" s="9"/>
      <c r="NBC123" s="9"/>
      <c r="NBD123" s="9"/>
      <c r="NBE123" s="9"/>
      <c r="NBF123" s="9"/>
      <c r="NBG123" s="9"/>
      <c r="NBH123" s="9"/>
      <c r="NBI123" s="9"/>
      <c r="NBJ123" s="9"/>
      <c r="NBK123" s="9"/>
      <c r="NBL123" s="9"/>
      <c r="NBM123" s="9"/>
      <c r="NBN123" s="9"/>
      <c r="NBO123" s="9"/>
      <c r="NBP123" s="9"/>
      <c r="NBQ123" s="9"/>
      <c r="NBR123" s="9"/>
      <c r="NBS123" s="9"/>
      <c r="NBT123" s="9"/>
      <c r="NBU123" s="9"/>
      <c r="NBV123" s="9"/>
      <c r="NBW123" s="9"/>
      <c r="NBX123" s="9"/>
      <c r="NBY123" s="9"/>
      <c r="NBZ123" s="9"/>
      <c r="NCA123" s="9"/>
      <c r="NCB123" s="9"/>
      <c r="NCC123" s="9"/>
      <c r="NCD123" s="9"/>
      <c r="NCE123" s="9"/>
      <c r="NCF123" s="9"/>
      <c r="NCG123" s="9"/>
      <c r="NCH123" s="9"/>
      <c r="NCI123" s="9"/>
      <c r="NCJ123" s="9"/>
      <c r="NCK123" s="9"/>
      <c r="NCL123" s="9"/>
      <c r="NCM123" s="9"/>
      <c r="NCN123" s="9"/>
      <c r="NCO123" s="9"/>
      <c r="NCP123" s="9"/>
      <c r="NCQ123" s="9"/>
      <c r="NCR123" s="9"/>
      <c r="NCS123" s="9"/>
      <c r="NCT123" s="9"/>
      <c r="NCU123" s="9"/>
      <c r="NCV123" s="9"/>
      <c r="NCW123" s="9"/>
      <c r="NCX123" s="9"/>
      <c r="NCY123" s="9"/>
      <c r="NCZ123" s="9"/>
      <c r="NDA123" s="9"/>
      <c r="NDB123" s="9"/>
      <c r="NDC123" s="9"/>
      <c r="NDD123" s="9"/>
      <c r="NDE123" s="9"/>
      <c r="NDF123" s="9"/>
      <c r="NDG123" s="9"/>
      <c r="NDH123" s="9"/>
      <c r="NDI123" s="9"/>
      <c r="NDJ123" s="9"/>
      <c r="NDK123" s="9"/>
      <c r="NDL123" s="9"/>
      <c r="NDM123" s="9"/>
      <c r="NDN123" s="9"/>
      <c r="NDO123" s="9"/>
      <c r="NDP123" s="9"/>
      <c r="NDQ123" s="9"/>
      <c r="NDR123" s="9"/>
      <c r="NDS123" s="9"/>
      <c r="NDT123" s="9"/>
      <c r="NDU123" s="9"/>
      <c r="NDV123" s="9"/>
      <c r="NDW123" s="9"/>
      <c r="NDX123" s="9"/>
      <c r="NDY123" s="9"/>
      <c r="NDZ123" s="9"/>
      <c r="NEA123" s="9"/>
      <c r="NEB123" s="9"/>
      <c r="NEC123" s="9"/>
      <c r="NED123" s="9"/>
      <c r="NEE123" s="9"/>
      <c r="NEF123" s="9"/>
      <c r="NEG123" s="9"/>
      <c r="NEH123" s="9"/>
      <c r="NEI123" s="9"/>
      <c r="NEJ123" s="9"/>
      <c r="NEK123" s="9"/>
      <c r="NEL123" s="9"/>
      <c r="NEM123" s="9"/>
      <c r="NEN123" s="9"/>
      <c r="NEO123" s="9"/>
      <c r="NEP123" s="9"/>
      <c r="NEQ123" s="9"/>
      <c r="NER123" s="9"/>
      <c r="NES123" s="9"/>
      <c r="NET123" s="9"/>
      <c r="NEU123" s="9"/>
      <c r="NEV123" s="9"/>
      <c r="NEW123" s="9"/>
      <c r="NEX123" s="9"/>
      <c r="NEY123" s="9"/>
      <c r="NEZ123" s="9"/>
      <c r="NFA123" s="9"/>
      <c r="NFB123" s="9"/>
      <c r="NFC123" s="9"/>
      <c r="NFD123" s="9"/>
      <c r="NFE123" s="9"/>
      <c r="NFF123" s="9"/>
      <c r="NFG123" s="9"/>
      <c r="NFH123" s="9"/>
      <c r="NFI123" s="9"/>
      <c r="NFJ123" s="9"/>
      <c r="NFK123" s="9"/>
      <c r="NFL123" s="9"/>
      <c r="NFM123" s="9"/>
      <c r="NFN123" s="9"/>
      <c r="NFO123" s="9"/>
      <c r="NFP123" s="9"/>
      <c r="NFQ123" s="9"/>
      <c r="NFR123" s="9"/>
      <c r="NFS123" s="9"/>
      <c r="NFT123" s="9"/>
      <c r="NFU123" s="9"/>
      <c r="NFV123" s="9"/>
      <c r="NFW123" s="9"/>
      <c r="NFX123" s="9"/>
      <c r="NFY123" s="9"/>
      <c r="NFZ123" s="9"/>
      <c r="NGA123" s="9"/>
      <c r="NGB123" s="9"/>
      <c r="NGC123" s="9"/>
      <c r="NGD123" s="9"/>
      <c r="NGE123" s="9"/>
      <c r="NGF123" s="9"/>
      <c r="NGG123" s="9"/>
      <c r="NGH123" s="9"/>
      <c r="NGI123" s="9"/>
      <c r="NGJ123" s="9"/>
      <c r="NGK123" s="9"/>
      <c r="NGL123" s="9"/>
      <c r="NGM123" s="9"/>
      <c r="NGN123" s="9"/>
      <c r="NGO123" s="9"/>
      <c r="NGP123" s="9"/>
      <c r="NGQ123" s="9"/>
      <c r="NGR123" s="9"/>
      <c r="NGS123" s="9"/>
      <c r="NGT123" s="9"/>
      <c r="NGU123" s="9"/>
      <c r="NGV123" s="9"/>
      <c r="NGW123" s="9"/>
      <c r="NGX123" s="9"/>
      <c r="NGY123" s="9"/>
      <c r="NGZ123" s="9"/>
      <c r="NHA123" s="9"/>
      <c r="NHB123" s="9"/>
      <c r="NHC123" s="9"/>
      <c r="NHD123" s="9"/>
      <c r="NHE123" s="9"/>
      <c r="NHF123" s="9"/>
      <c r="NHG123" s="9"/>
      <c r="NHH123" s="9"/>
      <c r="NHI123" s="9"/>
      <c r="NHJ123" s="9"/>
      <c r="NHK123" s="9"/>
      <c r="NHL123" s="9"/>
      <c r="NHM123" s="9"/>
      <c r="NHN123" s="9"/>
      <c r="NHO123" s="9"/>
      <c r="NHP123" s="9"/>
      <c r="NHQ123" s="9"/>
      <c r="NHR123" s="9"/>
      <c r="NHS123" s="9"/>
      <c r="NHT123" s="9"/>
      <c r="NHU123" s="9"/>
      <c r="NHV123" s="9"/>
      <c r="NHW123" s="9"/>
      <c r="NHX123" s="9"/>
      <c r="NHY123" s="9"/>
      <c r="NHZ123" s="9"/>
      <c r="NIA123" s="9"/>
      <c r="NIB123" s="9"/>
      <c r="NIC123" s="9"/>
      <c r="NID123" s="9"/>
      <c r="NIE123" s="9"/>
      <c r="NIF123" s="9"/>
      <c r="NIG123" s="9"/>
      <c r="NIH123" s="9"/>
      <c r="NII123" s="9"/>
      <c r="NIJ123" s="9"/>
      <c r="NIK123" s="9"/>
      <c r="NIL123" s="9"/>
      <c r="NIM123" s="9"/>
      <c r="NIN123" s="9"/>
      <c r="NIO123" s="9"/>
      <c r="NIP123" s="9"/>
      <c r="NIQ123" s="9"/>
      <c r="NIR123" s="9"/>
      <c r="NIS123" s="9"/>
      <c r="NIT123" s="9"/>
      <c r="NIU123" s="9"/>
      <c r="NIV123" s="9"/>
      <c r="NIW123" s="9"/>
      <c r="NIX123" s="9"/>
      <c r="NIY123" s="9"/>
      <c r="NIZ123" s="9"/>
      <c r="NJA123" s="9"/>
      <c r="NJB123" s="9"/>
      <c r="NJC123" s="9"/>
      <c r="NJD123" s="9"/>
      <c r="NJE123" s="9"/>
      <c r="NJF123" s="9"/>
      <c r="NJG123" s="9"/>
      <c r="NJH123" s="9"/>
      <c r="NJI123" s="9"/>
      <c r="NJJ123" s="9"/>
      <c r="NJK123" s="9"/>
      <c r="NJL123" s="9"/>
      <c r="NJM123" s="9"/>
      <c r="NJN123" s="9"/>
      <c r="NJO123" s="9"/>
      <c r="NJP123" s="9"/>
      <c r="NJQ123" s="9"/>
      <c r="NJR123" s="9"/>
      <c r="NJS123" s="9"/>
      <c r="NJT123" s="9"/>
      <c r="NJU123" s="9"/>
      <c r="NJV123" s="9"/>
      <c r="NJW123" s="9"/>
      <c r="NJX123" s="9"/>
      <c r="NJY123" s="9"/>
      <c r="NJZ123" s="9"/>
      <c r="NKA123" s="9"/>
      <c r="NKB123" s="9"/>
      <c r="NKC123" s="9"/>
      <c r="NKD123" s="9"/>
      <c r="NKE123" s="9"/>
      <c r="NKF123" s="9"/>
      <c r="NKG123" s="9"/>
      <c r="NKH123" s="9"/>
      <c r="NKI123" s="9"/>
      <c r="NKJ123" s="9"/>
      <c r="NKK123" s="9"/>
      <c r="NKL123" s="9"/>
      <c r="NKM123" s="9"/>
      <c r="NKN123" s="9"/>
      <c r="NKO123" s="9"/>
      <c r="NKP123" s="9"/>
      <c r="NKQ123" s="9"/>
      <c r="NKR123" s="9"/>
      <c r="NKS123" s="9"/>
      <c r="NKT123" s="9"/>
      <c r="NKU123" s="9"/>
      <c r="NKV123" s="9"/>
      <c r="NKW123" s="9"/>
      <c r="NKX123" s="9"/>
      <c r="NKY123" s="9"/>
      <c r="NKZ123" s="9"/>
      <c r="NLA123" s="9"/>
      <c r="NLB123" s="9"/>
      <c r="NLC123" s="9"/>
      <c r="NLD123" s="9"/>
      <c r="NLE123" s="9"/>
      <c r="NLF123" s="9"/>
      <c r="NLG123" s="9"/>
      <c r="NLH123" s="9"/>
      <c r="NLI123" s="9"/>
      <c r="NLJ123" s="9"/>
      <c r="NLK123" s="9"/>
      <c r="NLL123" s="9"/>
      <c r="NLM123" s="9"/>
      <c r="NLN123" s="9"/>
      <c r="NLO123" s="9"/>
      <c r="NLP123" s="9"/>
      <c r="NLQ123" s="9"/>
      <c r="NLR123" s="9"/>
      <c r="NLS123" s="9"/>
      <c r="NLT123" s="9"/>
      <c r="NLU123" s="9"/>
      <c r="NLV123" s="9"/>
      <c r="NLW123" s="9"/>
      <c r="NLX123" s="9"/>
      <c r="NLY123" s="9"/>
      <c r="NLZ123" s="9"/>
      <c r="NMA123" s="9"/>
      <c r="NMB123" s="9"/>
      <c r="NMC123" s="9"/>
      <c r="NMD123" s="9"/>
      <c r="NME123" s="9"/>
      <c r="NMF123" s="9"/>
      <c r="NMG123" s="9"/>
      <c r="NMH123" s="9"/>
      <c r="NMI123" s="9"/>
      <c r="NMJ123" s="9"/>
      <c r="NMK123" s="9"/>
      <c r="NML123" s="9"/>
      <c r="NMM123" s="9"/>
      <c r="NMN123" s="9"/>
      <c r="NMO123" s="9"/>
      <c r="NMP123" s="9"/>
      <c r="NMQ123" s="9"/>
      <c r="NMR123" s="9"/>
      <c r="NMS123" s="9"/>
      <c r="NMT123" s="9"/>
      <c r="NMU123" s="9"/>
      <c r="NMV123" s="9"/>
      <c r="NMW123" s="9"/>
      <c r="NMX123" s="9"/>
      <c r="NMY123" s="9"/>
      <c r="NMZ123" s="9"/>
      <c r="NNA123" s="9"/>
      <c r="NNB123" s="9"/>
      <c r="NNC123" s="9"/>
      <c r="NND123" s="9"/>
      <c r="NNE123" s="9"/>
      <c r="NNF123" s="9"/>
      <c r="NNG123" s="9"/>
      <c r="NNH123" s="9"/>
      <c r="NNI123" s="9"/>
      <c r="NNJ123" s="9"/>
      <c r="NNK123" s="9"/>
      <c r="NNL123" s="9"/>
      <c r="NNM123" s="9"/>
      <c r="NNN123" s="9"/>
      <c r="NNO123" s="9"/>
      <c r="NNP123" s="9"/>
      <c r="NNQ123" s="9"/>
      <c r="NNR123" s="9"/>
      <c r="NNS123" s="9"/>
      <c r="NNT123" s="9"/>
      <c r="NNU123" s="9"/>
      <c r="NNV123" s="9"/>
      <c r="NNW123" s="9"/>
      <c r="NNX123" s="9"/>
      <c r="NNY123" s="9"/>
      <c r="NNZ123" s="9"/>
      <c r="NOA123" s="9"/>
      <c r="NOB123" s="9"/>
      <c r="NOC123" s="9"/>
      <c r="NOD123" s="9"/>
      <c r="NOE123" s="9"/>
      <c r="NOF123" s="9"/>
      <c r="NOG123" s="9"/>
      <c r="NOH123" s="9"/>
      <c r="NOI123" s="9"/>
      <c r="NOJ123" s="9"/>
      <c r="NOK123" s="9"/>
      <c r="NOL123" s="9"/>
      <c r="NOM123" s="9"/>
      <c r="NON123" s="9"/>
      <c r="NOO123" s="9"/>
      <c r="NOP123" s="9"/>
      <c r="NOQ123" s="9"/>
      <c r="NOR123" s="9"/>
      <c r="NOS123" s="9"/>
      <c r="NOT123" s="9"/>
      <c r="NOU123" s="9"/>
      <c r="NOV123" s="9"/>
      <c r="NOW123" s="9"/>
      <c r="NOX123" s="9"/>
      <c r="NOY123" s="9"/>
      <c r="NOZ123" s="9"/>
      <c r="NPA123" s="9"/>
      <c r="NPB123" s="9"/>
      <c r="NPC123" s="9"/>
      <c r="NPD123" s="9"/>
      <c r="NPE123" s="9"/>
      <c r="NPF123" s="9"/>
      <c r="NPG123" s="9"/>
      <c r="NPH123" s="9"/>
      <c r="NPI123" s="9"/>
      <c r="NPJ123" s="9"/>
      <c r="NPK123" s="9"/>
      <c r="NPL123" s="9"/>
      <c r="NPM123" s="9"/>
      <c r="NPN123" s="9"/>
      <c r="NPO123" s="9"/>
      <c r="NPP123" s="9"/>
      <c r="NPQ123" s="9"/>
      <c r="NPR123" s="9"/>
      <c r="NPS123" s="9"/>
      <c r="NPT123" s="9"/>
      <c r="NPU123" s="9"/>
      <c r="NPV123" s="9"/>
      <c r="NPW123" s="9"/>
      <c r="NPX123" s="9"/>
      <c r="NPY123" s="9"/>
      <c r="NPZ123" s="9"/>
      <c r="NQA123" s="9"/>
      <c r="NQB123" s="9"/>
      <c r="NQC123" s="9"/>
      <c r="NQD123" s="9"/>
      <c r="NQE123" s="9"/>
      <c r="NQF123" s="9"/>
      <c r="NQG123" s="9"/>
      <c r="NQH123" s="9"/>
      <c r="NQI123" s="9"/>
      <c r="NQJ123" s="9"/>
      <c r="NQK123" s="9"/>
      <c r="NQL123" s="9"/>
      <c r="NQM123" s="9"/>
      <c r="NQN123" s="9"/>
      <c r="NQO123" s="9"/>
      <c r="NQP123" s="9"/>
      <c r="NQQ123" s="9"/>
      <c r="NQR123" s="9"/>
      <c r="NQS123" s="9"/>
      <c r="NQT123" s="9"/>
      <c r="NQU123" s="9"/>
      <c r="NQV123" s="9"/>
      <c r="NQW123" s="9"/>
      <c r="NQX123" s="9"/>
      <c r="NQY123" s="9"/>
      <c r="NQZ123" s="9"/>
      <c r="NRA123" s="9"/>
      <c r="NRB123" s="9"/>
      <c r="NRC123" s="9"/>
      <c r="NRD123" s="9"/>
      <c r="NRE123" s="9"/>
      <c r="NRF123" s="9"/>
      <c r="NRG123" s="9"/>
      <c r="NRH123" s="9"/>
      <c r="NRI123" s="9"/>
      <c r="NRJ123" s="9"/>
      <c r="NRK123" s="9"/>
      <c r="NRL123" s="9"/>
      <c r="NRM123" s="9"/>
      <c r="NRN123" s="9"/>
      <c r="NRO123" s="9"/>
      <c r="NRP123" s="9"/>
      <c r="NRQ123" s="9"/>
      <c r="NRR123" s="9"/>
      <c r="NRS123" s="9"/>
      <c r="NRT123" s="9"/>
      <c r="NRU123" s="9"/>
      <c r="NRV123" s="9"/>
      <c r="NRW123" s="9"/>
      <c r="NRX123" s="9"/>
      <c r="NRY123" s="9"/>
      <c r="NRZ123" s="9"/>
      <c r="NSA123" s="9"/>
      <c r="NSB123" s="9"/>
      <c r="NSC123" s="9"/>
      <c r="NSD123" s="9"/>
      <c r="NSE123" s="9"/>
      <c r="NSF123" s="9"/>
      <c r="NSG123" s="9"/>
      <c r="NSH123" s="9"/>
      <c r="NSI123" s="9"/>
      <c r="NSJ123" s="9"/>
      <c r="NSK123" s="9"/>
      <c r="NSL123" s="9"/>
      <c r="NSM123" s="9"/>
      <c r="NSN123" s="9"/>
      <c r="NSO123" s="9"/>
      <c r="NSP123" s="9"/>
      <c r="NSQ123" s="9"/>
      <c r="NSR123" s="9"/>
      <c r="NSS123" s="9"/>
      <c r="NST123" s="9"/>
      <c r="NSU123" s="9"/>
      <c r="NSV123" s="9"/>
      <c r="NSW123" s="9"/>
      <c r="NSX123" s="9"/>
      <c r="NSY123" s="9"/>
      <c r="NSZ123" s="9"/>
      <c r="NTA123" s="9"/>
      <c r="NTB123" s="9"/>
      <c r="NTC123" s="9"/>
      <c r="NTD123" s="9"/>
      <c r="NTE123" s="9"/>
      <c r="NTF123" s="9"/>
      <c r="NTG123" s="9"/>
      <c r="NTH123" s="9"/>
      <c r="NTI123" s="9"/>
      <c r="NTJ123" s="9"/>
      <c r="NTK123" s="9"/>
      <c r="NTL123" s="9"/>
      <c r="NTM123" s="9"/>
      <c r="NTN123" s="9"/>
      <c r="NTO123" s="9"/>
      <c r="NTP123" s="9"/>
      <c r="NTQ123" s="9"/>
      <c r="NTR123" s="9"/>
      <c r="NTS123" s="9"/>
      <c r="NTT123" s="9"/>
      <c r="NTU123" s="9"/>
      <c r="NTV123" s="9"/>
      <c r="NTW123" s="9"/>
      <c r="NTX123" s="9"/>
      <c r="NTY123" s="9"/>
      <c r="NTZ123" s="9"/>
      <c r="NUA123" s="9"/>
      <c r="NUB123" s="9"/>
      <c r="NUC123" s="9"/>
      <c r="NUD123" s="9"/>
      <c r="NUE123" s="9"/>
      <c r="NUF123" s="9"/>
      <c r="NUG123" s="9"/>
      <c r="NUH123" s="9"/>
      <c r="NUI123" s="9"/>
      <c r="NUJ123" s="9"/>
      <c r="NUK123" s="9"/>
      <c r="NUL123" s="9"/>
      <c r="NUM123" s="9"/>
      <c r="NUN123" s="9"/>
      <c r="NUO123" s="9"/>
      <c r="NUP123" s="9"/>
      <c r="NUQ123" s="9"/>
      <c r="NUR123" s="9"/>
      <c r="NUS123" s="9"/>
      <c r="NUT123" s="9"/>
      <c r="NUU123" s="9"/>
      <c r="NUV123" s="9"/>
      <c r="NUW123" s="9"/>
      <c r="NUX123" s="9"/>
      <c r="NUY123" s="9"/>
      <c r="NUZ123" s="9"/>
      <c r="NVA123" s="9"/>
      <c r="NVB123" s="9"/>
      <c r="NVC123" s="9"/>
      <c r="NVD123" s="9"/>
      <c r="NVE123" s="9"/>
      <c r="NVF123" s="9"/>
      <c r="NVG123" s="9"/>
      <c r="NVH123" s="9"/>
      <c r="NVI123" s="9"/>
      <c r="NVJ123" s="9"/>
      <c r="NVK123" s="9"/>
      <c r="NVL123" s="9"/>
      <c r="NVM123" s="9"/>
      <c r="NVN123" s="9"/>
      <c r="NVO123" s="9"/>
      <c r="NVP123" s="9"/>
      <c r="NVQ123" s="9"/>
      <c r="NVR123" s="9"/>
      <c r="NVS123" s="9"/>
      <c r="NVT123" s="9"/>
      <c r="NVU123" s="9"/>
      <c r="NVV123" s="9"/>
      <c r="NVW123" s="9"/>
      <c r="NVX123" s="9"/>
      <c r="NVY123" s="9"/>
      <c r="NVZ123" s="9"/>
      <c r="NWA123" s="9"/>
      <c r="NWB123" s="9"/>
      <c r="NWC123" s="9"/>
      <c r="NWD123" s="9"/>
      <c r="NWE123" s="9"/>
      <c r="NWF123" s="9"/>
      <c r="NWG123" s="9"/>
      <c r="NWH123" s="9"/>
      <c r="NWI123" s="9"/>
      <c r="NWJ123" s="9"/>
      <c r="NWK123" s="9"/>
      <c r="NWL123" s="9"/>
      <c r="NWM123" s="9"/>
      <c r="NWN123" s="9"/>
      <c r="NWO123" s="9"/>
      <c r="NWP123" s="9"/>
      <c r="NWQ123" s="9"/>
      <c r="NWR123" s="9"/>
      <c r="NWS123" s="9"/>
      <c r="NWT123" s="9"/>
      <c r="NWU123" s="9"/>
      <c r="NWV123" s="9"/>
      <c r="NWW123" s="9"/>
      <c r="NWX123" s="9"/>
      <c r="NWY123" s="9"/>
      <c r="NWZ123" s="9"/>
      <c r="NXA123" s="9"/>
      <c r="NXB123" s="9"/>
      <c r="NXC123" s="9"/>
      <c r="NXD123" s="9"/>
      <c r="NXE123" s="9"/>
      <c r="NXF123" s="9"/>
      <c r="NXG123" s="9"/>
      <c r="NXH123" s="9"/>
      <c r="NXI123" s="9"/>
      <c r="NXJ123" s="9"/>
      <c r="NXK123" s="9"/>
      <c r="NXL123" s="9"/>
      <c r="NXM123" s="9"/>
      <c r="NXN123" s="9"/>
      <c r="NXO123" s="9"/>
      <c r="NXP123" s="9"/>
      <c r="NXQ123" s="9"/>
      <c r="NXR123" s="9"/>
      <c r="NXS123" s="9"/>
      <c r="NXT123" s="9"/>
      <c r="NXU123" s="9"/>
      <c r="NXV123" s="9"/>
      <c r="NXW123" s="9"/>
      <c r="NXX123" s="9"/>
      <c r="NXY123" s="9"/>
      <c r="NXZ123" s="9"/>
      <c r="NYA123" s="9"/>
      <c r="NYB123" s="9"/>
      <c r="NYC123" s="9"/>
      <c r="NYD123" s="9"/>
      <c r="NYE123" s="9"/>
      <c r="NYF123" s="9"/>
      <c r="NYG123" s="9"/>
      <c r="NYH123" s="9"/>
      <c r="NYI123" s="9"/>
      <c r="NYJ123" s="9"/>
      <c r="NYK123" s="9"/>
      <c r="NYL123" s="9"/>
      <c r="NYM123" s="9"/>
      <c r="NYN123" s="9"/>
      <c r="NYO123" s="9"/>
      <c r="NYP123" s="9"/>
      <c r="NYQ123" s="9"/>
      <c r="NYR123" s="9"/>
      <c r="NYS123" s="9"/>
      <c r="NYT123" s="9"/>
      <c r="NYU123" s="9"/>
      <c r="NYV123" s="9"/>
      <c r="NYW123" s="9"/>
      <c r="NYX123" s="9"/>
      <c r="NYY123" s="9"/>
      <c r="NYZ123" s="9"/>
      <c r="NZA123" s="9"/>
      <c r="NZB123" s="9"/>
      <c r="NZC123" s="9"/>
      <c r="NZD123" s="9"/>
      <c r="NZE123" s="9"/>
      <c r="NZF123" s="9"/>
      <c r="NZG123" s="9"/>
      <c r="NZH123" s="9"/>
      <c r="NZI123" s="9"/>
      <c r="NZJ123" s="9"/>
      <c r="NZK123" s="9"/>
      <c r="NZL123" s="9"/>
      <c r="NZM123" s="9"/>
      <c r="NZN123" s="9"/>
      <c r="NZO123" s="9"/>
      <c r="NZP123" s="9"/>
      <c r="NZQ123" s="9"/>
      <c r="NZR123" s="9"/>
      <c r="NZS123" s="9"/>
      <c r="NZT123" s="9"/>
      <c r="NZU123" s="9"/>
      <c r="NZV123" s="9"/>
      <c r="NZW123" s="9"/>
      <c r="NZX123" s="9"/>
      <c r="NZY123" s="9"/>
      <c r="NZZ123" s="9"/>
      <c r="OAA123" s="9"/>
      <c r="OAB123" s="9"/>
      <c r="OAC123" s="9"/>
      <c r="OAD123" s="9"/>
      <c r="OAE123" s="9"/>
      <c r="OAF123" s="9"/>
      <c r="OAG123" s="9"/>
      <c r="OAH123" s="9"/>
      <c r="OAI123" s="9"/>
      <c r="OAJ123" s="9"/>
      <c r="OAK123" s="9"/>
      <c r="OAL123" s="9"/>
      <c r="OAM123" s="9"/>
      <c r="OAN123" s="9"/>
      <c r="OAO123" s="9"/>
      <c r="OAP123" s="9"/>
      <c r="OAQ123" s="9"/>
      <c r="OAR123" s="9"/>
      <c r="OAS123" s="9"/>
      <c r="OAT123" s="9"/>
      <c r="OAU123" s="9"/>
      <c r="OAV123" s="9"/>
      <c r="OAW123" s="9"/>
      <c r="OAX123" s="9"/>
      <c r="OAY123" s="9"/>
      <c r="OAZ123" s="9"/>
      <c r="OBA123" s="9"/>
      <c r="OBB123" s="9"/>
      <c r="OBC123" s="9"/>
      <c r="OBD123" s="9"/>
      <c r="OBE123" s="9"/>
      <c r="OBF123" s="9"/>
      <c r="OBG123" s="9"/>
      <c r="OBH123" s="9"/>
      <c r="OBI123" s="9"/>
      <c r="OBJ123" s="9"/>
      <c r="OBK123" s="9"/>
      <c r="OBL123" s="9"/>
      <c r="OBM123" s="9"/>
      <c r="OBN123" s="9"/>
      <c r="OBO123" s="9"/>
      <c r="OBP123" s="9"/>
      <c r="OBQ123" s="9"/>
      <c r="OBR123" s="9"/>
      <c r="OBS123" s="9"/>
      <c r="OBT123" s="9"/>
      <c r="OBU123" s="9"/>
      <c r="OBV123" s="9"/>
      <c r="OBW123" s="9"/>
      <c r="OBX123" s="9"/>
      <c r="OBY123" s="9"/>
      <c r="OBZ123" s="9"/>
      <c r="OCA123" s="9"/>
      <c r="OCB123" s="9"/>
      <c r="OCC123" s="9"/>
      <c r="OCD123" s="9"/>
      <c r="OCE123" s="9"/>
      <c r="OCF123" s="9"/>
      <c r="OCG123" s="9"/>
      <c r="OCH123" s="9"/>
      <c r="OCI123" s="9"/>
      <c r="OCJ123" s="9"/>
      <c r="OCK123" s="9"/>
      <c r="OCL123" s="9"/>
      <c r="OCM123" s="9"/>
      <c r="OCN123" s="9"/>
      <c r="OCO123" s="9"/>
      <c r="OCP123" s="9"/>
      <c r="OCQ123" s="9"/>
      <c r="OCR123" s="9"/>
      <c r="OCS123" s="9"/>
      <c r="OCT123" s="9"/>
      <c r="OCU123" s="9"/>
      <c r="OCV123" s="9"/>
      <c r="OCW123" s="9"/>
      <c r="OCX123" s="9"/>
      <c r="OCY123" s="9"/>
      <c r="OCZ123" s="9"/>
      <c r="ODA123" s="9"/>
      <c r="ODB123" s="9"/>
      <c r="ODC123" s="9"/>
      <c r="ODD123" s="9"/>
      <c r="ODE123" s="9"/>
      <c r="ODF123" s="9"/>
      <c r="ODG123" s="9"/>
      <c r="ODH123" s="9"/>
      <c r="ODI123" s="9"/>
      <c r="ODJ123" s="9"/>
      <c r="ODK123" s="9"/>
      <c r="ODL123" s="9"/>
      <c r="ODM123" s="9"/>
      <c r="ODN123" s="9"/>
      <c r="ODO123" s="9"/>
      <c r="ODP123" s="9"/>
      <c r="ODQ123" s="9"/>
      <c r="ODR123" s="9"/>
      <c r="ODS123" s="9"/>
      <c r="ODT123" s="9"/>
      <c r="ODU123" s="9"/>
      <c r="ODV123" s="9"/>
      <c r="ODW123" s="9"/>
      <c r="ODX123" s="9"/>
      <c r="ODY123" s="9"/>
      <c r="ODZ123" s="9"/>
      <c r="OEA123" s="9"/>
      <c r="OEB123" s="9"/>
      <c r="OEC123" s="9"/>
      <c r="OED123" s="9"/>
      <c r="OEE123" s="9"/>
      <c r="OEF123" s="9"/>
      <c r="OEG123" s="9"/>
      <c r="OEH123" s="9"/>
      <c r="OEI123" s="9"/>
      <c r="OEJ123" s="9"/>
      <c r="OEK123" s="9"/>
      <c r="OEL123" s="9"/>
      <c r="OEM123" s="9"/>
      <c r="OEN123" s="9"/>
      <c r="OEO123" s="9"/>
      <c r="OEP123" s="9"/>
      <c r="OEQ123" s="9"/>
      <c r="OER123" s="9"/>
      <c r="OES123" s="9"/>
      <c r="OET123" s="9"/>
      <c r="OEU123" s="9"/>
      <c r="OEV123" s="9"/>
      <c r="OEW123" s="9"/>
      <c r="OEX123" s="9"/>
      <c r="OEY123" s="9"/>
      <c r="OEZ123" s="9"/>
      <c r="OFA123" s="9"/>
      <c r="OFB123" s="9"/>
      <c r="OFC123" s="9"/>
      <c r="OFD123" s="9"/>
      <c r="OFE123" s="9"/>
      <c r="OFF123" s="9"/>
      <c r="OFG123" s="9"/>
      <c r="OFH123" s="9"/>
      <c r="OFI123" s="9"/>
      <c r="OFJ123" s="9"/>
      <c r="OFK123" s="9"/>
      <c r="OFL123" s="9"/>
      <c r="OFM123" s="9"/>
      <c r="OFN123" s="9"/>
      <c r="OFO123" s="9"/>
      <c r="OFP123" s="9"/>
      <c r="OFQ123" s="9"/>
      <c r="OFR123" s="9"/>
      <c r="OFS123" s="9"/>
      <c r="OFT123" s="9"/>
      <c r="OFU123" s="9"/>
      <c r="OFV123" s="9"/>
      <c r="OFW123" s="9"/>
      <c r="OFX123" s="9"/>
      <c r="OFY123" s="9"/>
      <c r="OFZ123" s="9"/>
      <c r="OGA123" s="9"/>
      <c r="OGB123" s="9"/>
      <c r="OGC123" s="9"/>
      <c r="OGD123" s="9"/>
      <c r="OGE123" s="9"/>
      <c r="OGF123" s="9"/>
      <c r="OGG123" s="9"/>
      <c r="OGH123" s="9"/>
      <c r="OGI123" s="9"/>
      <c r="OGJ123" s="9"/>
      <c r="OGK123" s="9"/>
      <c r="OGL123" s="9"/>
      <c r="OGM123" s="9"/>
      <c r="OGN123" s="9"/>
      <c r="OGO123" s="9"/>
      <c r="OGP123" s="9"/>
      <c r="OGQ123" s="9"/>
      <c r="OGR123" s="9"/>
      <c r="OGS123" s="9"/>
      <c r="OGT123" s="9"/>
      <c r="OGU123" s="9"/>
      <c r="OGV123" s="9"/>
      <c r="OGW123" s="9"/>
      <c r="OGX123" s="9"/>
      <c r="OGY123" s="9"/>
      <c r="OGZ123" s="9"/>
      <c r="OHA123" s="9"/>
      <c r="OHB123" s="9"/>
      <c r="OHC123" s="9"/>
      <c r="OHD123" s="9"/>
      <c r="OHE123" s="9"/>
      <c r="OHF123" s="9"/>
      <c r="OHG123" s="9"/>
      <c r="OHH123" s="9"/>
      <c r="OHI123" s="9"/>
      <c r="OHJ123" s="9"/>
      <c r="OHK123" s="9"/>
      <c r="OHL123" s="9"/>
      <c r="OHM123" s="9"/>
      <c r="OHN123" s="9"/>
      <c r="OHO123" s="9"/>
      <c r="OHP123" s="9"/>
      <c r="OHQ123" s="9"/>
      <c r="OHR123" s="9"/>
      <c r="OHS123" s="9"/>
      <c r="OHT123" s="9"/>
      <c r="OHU123" s="9"/>
      <c r="OHV123" s="9"/>
      <c r="OHW123" s="9"/>
      <c r="OHX123" s="9"/>
      <c r="OHY123" s="9"/>
      <c r="OHZ123" s="9"/>
      <c r="OIA123" s="9"/>
      <c r="OIB123" s="9"/>
      <c r="OIC123" s="9"/>
      <c r="OID123" s="9"/>
      <c r="OIE123" s="9"/>
      <c r="OIF123" s="9"/>
      <c r="OIG123" s="9"/>
      <c r="OIH123" s="9"/>
      <c r="OII123" s="9"/>
      <c r="OIJ123" s="9"/>
      <c r="OIK123" s="9"/>
      <c r="OIL123" s="9"/>
      <c r="OIM123" s="9"/>
      <c r="OIN123" s="9"/>
      <c r="OIO123" s="9"/>
      <c r="OIP123" s="9"/>
      <c r="OIQ123" s="9"/>
      <c r="OIR123" s="9"/>
      <c r="OIS123" s="9"/>
      <c r="OIT123" s="9"/>
      <c r="OIU123" s="9"/>
      <c r="OIV123" s="9"/>
      <c r="OIW123" s="9"/>
      <c r="OIX123" s="9"/>
      <c r="OIY123" s="9"/>
      <c r="OIZ123" s="9"/>
      <c r="OJA123" s="9"/>
      <c r="OJB123" s="9"/>
      <c r="OJC123" s="9"/>
      <c r="OJD123" s="9"/>
      <c r="OJE123" s="9"/>
      <c r="OJF123" s="9"/>
      <c r="OJG123" s="9"/>
      <c r="OJH123" s="9"/>
      <c r="OJI123" s="9"/>
      <c r="OJJ123" s="9"/>
      <c r="OJK123" s="9"/>
      <c r="OJL123" s="9"/>
      <c r="OJM123" s="9"/>
      <c r="OJN123" s="9"/>
      <c r="OJO123" s="9"/>
      <c r="OJP123" s="9"/>
      <c r="OJQ123" s="9"/>
      <c r="OJR123" s="9"/>
      <c r="OJS123" s="9"/>
      <c r="OJT123" s="9"/>
      <c r="OJU123" s="9"/>
      <c r="OJV123" s="9"/>
      <c r="OJW123" s="9"/>
      <c r="OJX123" s="9"/>
      <c r="OJY123" s="9"/>
      <c r="OJZ123" s="9"/>
      <c r="OKA123" s="9"/>
      <c r="OKB123" s="9"/>
      <c r="OKC123" s="9"/>
      <c r="OKD123" s="9"/>
      <c r="OKE123" s="9"/>
      <c r="OKF123" s="9"/>
      <c r="OKG123" s="9"/>
      <c r="OKH123" s="9"/>
      <c r="OKI123" s="9"/>
      <c r="OKJ123" s="9"/>
      <c r="OKK123" s="9"/>
      <c r="OKL123" s="9"/>
      <c r="OKM123" s="9"/>
      <c r="OKN123" s="9"/>
      <c r="OKO123" s="9"/>
      <c r="OKP123" s="9"/>
      <c r="OKQ123" s="9"/>
      <c r="OKR123" s="9"/>
      <c r="OKS123" s="9"/>
      <c r="OKT123" s="9"/>
      <c r="OKU123" s="9"/>
      <c r="OKV123" s="9"/>
      <c r="OKW123" s="9"/>
      <c r="OKX123" s="9"/>
      <c r="OKY123" s="9"/>
      <c r="OKZ123" s="9"/>
      <c r="OLA123" s="9"/>
      <c r="OLB123" s="9"/>
      <c r="OLC123" s="9"/>
      <c r="OLD123" s="9"/>
      <c r="OLE123" s="9"/>
      <c r="OLF123" s="9"/>
      <c r="OLG123" s="9"/>
      <c r="OLH123" s="9"/>
      <c r="OLI123" s="9"/>
      <c r="OLJ123" s="9"/>
      <c r="OLK123" s="9"/>
      <c r="OLL123" s="9"/>
      <c r="OLM123" s="9"/>
      <c r="OLN123" s="9"/>
      <c r="OLO123" s="9"/>
      <c r="OLP123" s="9"/>
      <c r="OLQ123" s="9"/>
      <c r="OLR123" s="9"/>
      <c r="OLS123" s="9"/>
      <c r="OLT123" s="9"/>
      <c r="OLU123" s="9"/>
      <c r="OLV123" s="9"/>
      <c r="OLW123" s="9"/>
      <c r="OLX123" s="9"/>
      <c r="OLY123" s="9"/>
      <c r="OLZ123" s="9"/>
      <c r="OMA123" s="9"/>
      <c r="OMB123" s="9"/>
      <c r="OMC123" s="9"/>
      <c r="OMD123" s="9"/>
      <c r="OME123" s="9"/>
      <c r="OMF123" s="9"/>
      <c r="OMG123" s="9"/>
      <c r="OMH123" s="9"/>
      <c r="OMI123" s="9"/>
      <c r="OMJ123" s="9"/>
      <c r="OMK123" s="9"/>
      <c r="OML123" s="9"/>
      <c r="OMM123" s="9"/>
      <c r="OMN123" s="9"/>
      <c r="OMO123" s="9"/>
      <c r="OMP123" s="9"/>
      <c r="OMQ123" s="9"/>
      <c r="OMR123" s="9"/>
      <c r="OMS123" s="9"/>
      <c r="OMT123" s="9"/>
      <c r="OMU123" s="9"/>
      <c r="OMV123" s="9"/>
      <c r="OMW123" s="9"/>
      <c r="OMX123" s="9"/>
      <c r="OMY123" s="9"/>
      <c r="OMZ123" s="9"/>
      <c r="ONA123" s="9"/>
      <c r="ONB123" s="9"/>
      <c r="ONC123" s="9"/>
      <c r="OND123" s="9"/>
      <c r="ONE123" s="9"/>
      <c r="ONF123" s="9"/>
      <c r="ONG123" s="9"/>
      <c r="ONH123" s="9"/>
      <c r="ONI123" s="9"/>
      <c r="ONJ123" s="9"/>
      <c r="ONK123" s="9"/>
      <c r="ONL123" s="9"/>
      <c r="ONM123" s="9"/>
      <c r="ONN123" s="9"/>
      <c r="ONO123" s="9"/>
      <c r="ONP123" s="9"/>
      <c r="ONQ123" s="9"/>
      <c r="ONR123" s="9"/>
      <c r="ONS123" s="9"/>
      <c r="ONT123" s="9"/>
      <c r="ONU123" s="9"/>
      <c r="ONV123" s="9"/>
      <c r="ONW123" s="9"/>
      <c r="ONX123" s="9"/>
      <c r="ONY123" s="9"/>
      <c r="ONZ123" s="9"/>
      <c r="OOA123" s="9"/>
      <c r="OOB123" s="9"/>
      <c r="OOC123" s="9"/>
      <c r="OOD123" s="9"/>
      <c r="OOE123" s="9"/>
      <c r="OOF123" s="9"/>
      <c r="OOG123" s="9"/>
      <c r="OOH123" s="9"/>
      <c r="OOI123" s="9"/>
      <c r="OOJ123" s="9"/>
      <c r="OOK123" s="9"/>
      <c r="OOL123" s="9"/>
      <c r="OOM123" s="9"/>
      <c r="OON123" s="9"/>
      <c r="OOO123" s="9"/>
      <c r="OOP123" s="9"/>
      <c r="OOQ123" s="9"/>
      <c r="OOR123" s="9"/>
      <c r="OOS123" s="9"/>
      <c r="OOT123" s="9"/>
      <c r="OOU123" s="9"/>
      <c r="OOV123" s="9"/>
      <c r="OOW123" s="9"/>
      <c r="OOX123" s="9"/>
      <c r="OOY123" s="9"/>
      <c r="OOZ123" s="9"/>
      <c r="OPA123" s="9"/>
      <c r="OPB123" s="9"/>
      <c r="OPC123" s="9"/>
      <c r="OPD123" s="9"/>
      <c r="OPE123" s="9"/>
      <c r="OPF123" s="9"/>
      <c r="OPG123" s="9"/>
      <c r="OPH123" s="9"/>
      <c r="OPI123" s="9"/>
      <c r="OPJ123" s="9"/>
      <c r="OPK123" s="9"/>
      <c r="OPL123" s="9"/>
      <c r="OPM123" s="9"/>
      <c r="OPN123" s="9"/>
      <c r="OPO123" s="9"/>
      <c r="OPP123" s="9"/>
      <c r="OPQ123" s="9"/>
      <c r="OPR123" s="9"/>
      <c r="OPS123" s="9"/>
      <c r="OPT123" s="9"/>
      <c r="OPU123" s="9"/>
      <c r="OPV123" s="9"/>
      <c r="OPW123" s="9"/>
      <c r="OPX123" s="9"/>
      <c r="OPY123" s="9"/>
      <c r="OPZ123" s="9"/>
      <c r="OQA123" s="9"/>
      <c r="OQB123" s="9"/>
      <c r="OQC123" s="9"/>
      <c r="OQD123" s="9"/>
      <c r="OQE123" s="9"/>
      <c r="OQF123" s="9"/>
      <c r="OQG123" s="9"/>
      <c r="OQH123" s="9"/>
      <c r="OQI123" s="9"/>
      <c r="OQJ123" s="9"/>
      <c r="OQK123" s="9"/>
      <c r="OQL123" s="9"/>
      <c r="OQM123" s="9"/>
      <c r="OQN123" s="9"/>
      <c r="OQO123" s="9"/>
      <c r="OQP123" s="9"/>
      <c r="OQQ123" s="9"/>
      <c r="OQR123" s="9"/>
      <c r="OQS123" s="9"/>
      <c r="OQT123" s="9"/>
      <c r="OQU123" s="9"/>
      <c r="OQV123" s="9"/>
      <c r="OQW123" s="9"/>
      <c r="OQX123" s="9"/>
      <c r="OQY123" s="9"/>
      <c r="OQZ123" s="9"/>
      <c r="ORA123" s="9"/>
      <c r="ORB123" s="9"/>
      <c r="ORC123" s="9"/>
      <c r="ORD123" s="9"/>
      <c r="ORE123" s="9"/>
      <c r="ORF123" s="9"/>
      <c r="ORG123" s="9"/>
      <c r="ORH123" s="9"/>
      <c r="ORI123" s="9"/>
      <c r="ORJ123" s="9"/>
      <c r="ORK123" s="9"/>
      <c r="ORL123" s="9"/>
      <c r="ORM123" s="9"/>
      <c r="ORN123" s="9"/>
      <c r="ORO123" s="9"/>
      <c r="ORP123" s="9"/>
      <c r="ORQ123" s="9"/>
      <c r="ORR123" s="9"/>
      <c r="ORS123" s="9"/>
      <c r="ORT123" s="9"/>
      <c r="ORU123" s="9"/>
      <c r="ORV123" s="9"/>
      <c r="ORW123" s="9"/>
      <c r="ORX123" s="9"/>
      <c r="ORY123" s="9"/>
      <c r="ORZ123" s="9"/>
      <c r="OSA123" s="9"/>
      <c r="OSB123" s="9"/>
      <c r="OSC123" s="9"/>
      <c r="OSD123" s="9"/>
      <c r="OSE123" s="9"/>
      <c r="OSF123" s="9"/>
      <c r="OSG123" s="9"/>
      <c r="OSH123" s="9"/>
      <c r="OSI123" s="9"/>
      <c r="OSJ123" s="9"/>
      <c r="OSK123" s="9"/>
      <c r="OSL123" s="9"/>
      <c r="OSM123" s="9"/>
      <c r="OSN123" s="9"/>
      <c r="OSO123" s="9"/>
      <c r="OSP123" s="9"/>
      <c r="OSQ123" s="9"/>
      <c r="OSR123" s="9"/>
      <c r="OSS123" s="9"/>
      <c r="OST123" s="9"/>
      <c r="OSU123" s="9"/>
      <c r="OSV123" s="9"/>
      <c r="OSW123" s="9"/>
      <c r="OSX123" s="9"/>
      <c r="OSY123" s="9"/>
      <c r="OSZ123" s="9"/>
      <c r="OTA123" s="9"/>
      <c r="OTB123" s="9"/>
      <c r="OTC123" s="9"/>
      <c r="OTD123" s="9"/>
      <c r="OTE123" s="9"/>
      <c r="OTF123" s="9"/>
      <c r="OTG123" s="9"/>
      <c r="OTH123" s="9"/>
      <c r="OTI123" s="9"/>
      <c r="OTJ123" s="9"/>
      <c r="OTK123" s="9"/>
      <c r="OTL123" s="9"/>
      <c r="OTM123" s="9"/>
      <c r="OTN123" s="9"/>
      <c r="OTO123" s="9"/>
      <c r="OTP123" s="9"/>
      <c r="OTQ123" s="9"/>
      <c r="OTR123" s="9"/>
      <c r="OTS123" s="9"/>
      <c r="OTT123" s="9"/>
      <c r="OTU123" s="9"/>
      <c r="OTV123" s="9"/>
      <c r="OTW123" s="9"/>
      <c r="OTX123" s="9"/>
      <c r="OTY123" s="9"/>
      <c r="OTZ123" s="9"/>
      <c r="OUA123" s="9"/>
      <c r="OUB123" s="9"/>
      <c r="OUC123" s="9"/>
      <c r="OUD123" s="9"/>
      <c r="OUE123" s="9"/>
      <c r="OUF123" s="9"/>
      <c r="OUG123" s="9"/>
      <c r="OUH123" s="9"/>
      <c r="OUI123" s="9"/>
      <c r="OUJ123" s="9"/>
      <c r="OUK123" s="9"/>
      <c r="OUL123" s="9"/>
      <c r="OUM123" s="9"/>
      <c r="OUN123" s="9"/>
      <c r="OUO123" s="9"/>
      <c r="OUP123" s="9"/>
      <c r="OUQ123" s="9"/>
      <c r="OUR123" s="9"/>
      <c r="OUS123" s="9"/>
      <c r="OUT123" s="9"/>
      <c r="OUU123" s="9"/>
      <c r="OUV123" s="9"/>
      <c r="OUW123" s="9"/>
      <c r="OUX123" s="9"/>
      <c r="OUY123" s="9"/>
      <c r="OUZ123" s="9"/>
      <c r="OVA123" s="9"/>
      <c r="OVB123" s="9"/>
      <c r="OVC123" s="9"/>
      <c r="OVD123" s="9"/>
      <c r="OVE123" s="9"/>
      <c r="OVF123" s="9"/>
      <c r="OVG123" s="9"/>
      <c r="OVH123" s="9"/>
      <c r="OVI123" s="9"/>
      <c r="OVJ123" s="9"/>
      <c r="OVK123" s="9"/>
      <c r="OVL123" s="9"/>
      <c r="OVM123" s="9"/>
      <c r="OVN123" s="9"/>
      <c r="OVO123" s="9"/>
      <c r="OVP123" s="9"/>
      <c r="OVQ123" s="9"/>
      <c r="OVR123" s="9"/>
      <c r="OVS123" s="9"/>
      <c r="OVT123" s="9"/>
      <c r="OVU123" s="9"/>
      <c r="OVV123" s="9"/>
      <c r="OVW123" s="9"/>
      <c r="OVX123" s="9"/>
      <c r="OVY123" s="9"/>
      <c r="OVZ123" s="9"/>
      <c r="OWA123" s="9"/>
      <c r="OWB123" s="9"/>
      <c r="OWC123" s="9"/>
      <c r="OWD123" s="9"/>
      <c r="OWE123" s="9"/>
      <c r="OWF123" s="9"/>
      <c r="OWG123" s="9"/>
      <c r="OWH123" s="9"/>
      <c r="OWI123" s="9"/>
      <c r="OWJ123" s="9"/>
      <c r="OWK123" s="9"/>
      <c r="OWL123" s="9"/>
      <c r="OWM123" s="9"/>
      <c r="OWN123" s="9"/>
      <c r="OWO123" s="9"/>
      <c r="OWP123" s="9"/>
      <c r="OWQ123" s="9"/>
      <c r="OWR123" s="9"/>
      <c r="OWS123" s="9"/>
      <c r="OWT123" s="9"/>
      <c r="OWU123" s="9"/>
      <c r="OWV123" s="9"/>
      <c r="OWW123" s="9"/>
      <c r="OWX123" s="9"/>
      <c r="OWY123" s="9"/>
      <c r="OWZ123" s="9"/>
      <c r="OXA123" s="9"/>
      <c r="OXB123" s="9"/>
      <c r="OXC123" s="9"/>
      <c r="OXD123" s="9"/>
      <c r="OXE123" s="9"/>
      <c r="OXF123" s="9"/>
      <c r="OXG123" s="9"/>
      <c r="OXH123" s="9"/>
      <c r="OXI123" s="9"/>
      <c r="OXJ123" s="9"/>
      <c r="OXK123" s="9"/>
      <c r="OXL123" s="9"/>
      <c r="OXM123" s="9"/>
      <c r="OXN123" s="9"/>
      <c r="OXO123" s="9"/>
      <c r="OXP123" s="9"/>
      <c r="OXQ123" s="9"/>
      <c r="OXR123" s="9"/>
      <c r="OXS123" s="9"/>
      <c r="OXT123" s="9"/>
      <c r="OXU123" s="9"/>
      <c r="OXV123" s="9"/>
      <c r="OXW123" s="9"/>
      <c r="OXX123" s="9"/>
      <c r="OXY123" s="9"/>
      <c r="OXZ123" s="9"/>
      <c r="OYA123" s="9"/>
      <c r="OYB123" s="9"/>
      <c r="OYC123" s="9"/>
      <c r="OYD123" s="9"/>
      <c r="OYE123" s="9"/>
      <c r="OYF123" s="9"/>
      <c r="OYG123" s="9"/>
      <c r="OYH123" s="9"/>
      <c r="OYI123" s="9"/>
      <c r="OYJ123" s="9"/>
      <c r="OYK123" s="9"/>
      <c r="OYL123" s="9"/>
      <c r="OYM123" s="9"/>
      <c r="OYN123" s="9"/>
      <c r="OYO123" s="9"/>
      <c r="OYP123" s="9"/>
      <c r="OYQ123" s="9"/>
      <c r="OYR123" s="9"/>
      <c r="OYS123" s="9"/>
      <c r="OYT123" s="9"/>
      <c r="OYU123" s="9"/>
      <c r="OYV123" s="9"/>
      <c r="OYW123" s="9"/>
      <c r="OYX123" s="9"/>
      <c r="OYY123" s="9"/>
      <c r="OYZ123" s="9"/>
      <c r="OZA123" s="9"/>
      <c r="OZB123" s="9"/>
      <c r="OZC123" s="9"/>
      <c r="OZD123" s="9"/>
      <c r="OZE123" s="9"/>
      <c r="OZF123" s="9"/>
      <c r="OZG123" s="9"/>
      <c r="OZH123" s="9"/>
      <c r="OZI123" s="9"/>
      <c r="OZJ123" s="9"/>
      <c r="OZK123" s="9"/>
      <c r="OZL123" s="9"/>
      <c r="OZM123" s="9"/>
      <c r="OZN123" s="9"/>
      <c r="OZO123" s="9"/>
      <c r="OZP123" s="9"/>
      <c r="OZQ123" s="9"/>
      <c r="OZR123" s="9"/>
      <c r="OZS123" s="9"/>
      <c r="OZT123" s="9"/>
      <c r="OZU123" s="9"/>
      <c r="OZV123" s="9"/>
      <c r="OZW123" s="9"/>
      <c r="OZX123" s="9"/>
      <c r="OZY123" s="9"/>
      <c r="OZZ123" s="9"/>
      <c r="PAA123" s="9"/>
      <c r="PAB123" s="9"/>
      <c r="PAC123" s="9"/>
      <c r="PAD123" s="9"/>
      <c r="PAE123" s="9"/>
      <c r="PAF123" s="9"/>
      <c r="PAG123" s="9"/>
      <c r="PAH123" s="9"/>
      <c r="PAI123" s="9"/>
      <c r="PAJ123" s="9"/>
      <c r="PAK123" s="9"/>
      <c r="PAL123" s="9"/>
      <c r="PAM123" s="9"/>
      <c r="PAN123" s="9"/>
      <c r="PAO123" s="9"/>
      <c r="PAP123" s="9"/>
      <c r="PAQ123" s="9"/>
      <c r="PAR123" s="9"/>
      <c r="PAS123" s="9"/>
      <c r="PAT123" s="9"/>
      <c r="PAU123" s="9"/>
      <c r="PAV123" s="9"/>
      <c r="PAW123" s="9"/>
      <c r="PAX123" s="9"/>
      <c r="PAY123" s="9"/>
      <c r="PAZ123" s="9"/>
      <c r="PBA123" s="9"/>
      <c r="PBB123" s="9"/>
      <c r="PBC123" s="9"/>
      <c r="PBD123" s="9"/>
      <c r="PBE123" s="9"/>
      <c r="PBF123" s="9"/>
      <c r="PBG123" s="9"/>
      <c r="PBH123" s="9"/>
      <c r="PBI123" s="9"/>
      <c r="PBJ123" s="9"/>
      <c r="PBK123" s="9"/>
      <c r="PBL123" s="9"/>
      <c r="PBM123" s="9"/>
      <c r="PBN123" s="9"/>
      <c r="PBO123" s="9"/>
      <c r="PBP123" s="9"/>
      <c r="PBQ123" s="9"/>
      <c r="PBR123" s="9"/>
      <c r="PBS123" s="9"/>
      <c r="PBT123" s="9"/>
      <c r="PBU123" s="9"/>
      <c r="PBV123" s="9"/>
      <c r="PBW123" s="9"/>
      <c r="PBX123" s="9"/>
      <c r="PBY123" s="9"/>
      <c r="PBZ123" s="9"/>
      <c r="PCA123" s="9"/>
      <c r="PCB123" s="9"/>
      <c r="PCC123" s="9"/>
      <c r="PCD123" s="9"/>
      <c r="PCE123" s="9"/>
      <c r="PCF123" s="9"/>
      <c r="PCG123" s="9"/>
      <c r="PCH123" s="9"/>
      <c r="PCI123" s="9"/>
      <c r="PCJ123" s="9"/>
      <c r="PCK123" s="9"/>
      <c r="PCL123" s="9"/>
      <c r="PCM123" s="9"/>
      <c r="PCN123" s="9"/>
      <c r="PCO123" s="9"/>
      <c r="PCP123" s="9"/>
      <c r="PCQ123" s="9"/>
      <c r="PCR123" s="9"/>
      <c r="PCS123" s="9"/>
      <c r="PCT123" s="9"/>
      <c r="PCU123" s="9"/>
      <c r="PCV123" s="9"/>
      <c r="PCW123" s="9"/>
      <c r="PCX123" s="9"/>
      <c r="PCY123" s="9"/>
      <c r="PCZ123" s="9"/>
      <c r="PDA123" s="9"/>
      <c r="PDB123" s="9"/>
      <c r="PDC123" s="9"/>
      <c r="PDD123" s="9"/>
      <c r="PDE123" s="9"/>
      <c r="PDF123" s="9"/>
      <c r="PDG123" s="9"/>
      <c r="PDH123" s="9"/>
      <c r="PDI123" s="9"/>
      <c r="PDJ123" s="9"/>
      <c r="PDK123" s="9"/>
      <c r="PDL123" s="9"/>
      <c r="PDM123" s="9"/>
      <c r="PDN123" s="9"/>
      <c r="PDO123" s="9"/>
      <c r="PDP123" s="9"/>
      <c r="PDQ123" s="9"/>
      <c r="PDR123" s="9"/>
      <c r="PDS123" s="9"/>
      <c r="PDT123" s="9"/>
      <c r="PDU123" s="9"/>
      <c r="PDV123" s="9"/>
      <c r="PDW123" s="9"/>
      <c r="PDX123" s="9"/>
      <c r="PDY123" s="9"/>
      <c r="PDZ123" s="9"/>
      <c r="PEA123" s="9"/>
      <c r="PEB123" s="9"/>
      <c r="PEC123" s="9"/>
      <c r="PED123" s="9"/>
      <c r="PEE123" s="9"/>
      <c r="PEF123" s="9"/>
      <c r="PEG123" s="9"/>
      <c r="PEH123" s="9"/>
      <c r="PEI123" s="9"/>
      <c r="PEJ123" s="9"/>
      <c r="PEK123" s="9"/>
      <c r="PEL123" s="9"/>
      <c r="PEM123" s="9"/>
      <c r="PEN123" s="9"/>
      <c r="PEO123" s="9"/>
      <c r="PEP123" s="9"/>
      <c r="PEQ123" s="9"/>
      <c r="PER123" s="9"/>
      <c r="PES123" s="9"/>
      <c r="PET123" s="9"/>
      <c r="PEU123" s="9"/>
      <c r="PEV123" s="9"/>
      <c r="PEW123" s="9"/>
      <c r="PEX123" s="9"/>
      <c r="PEY123" s="9"/>
      <c r="PEZ123" s="9"/>
      <c r="PFA123" s="9"/>
      <c r="PFB123" s="9"/>
      <c r="PFC123" s="9"/>
      <c r="PFD123" s="9"/>
      <c r="PFE123" s="9"/>
      <c r="PFF123" s="9"/>
      <c r="PFG123" s="9"/>
      <c r="PFH123" s="9"/>
      <c r="PFI123" s="9"/>
      <c r="PFJ123" s="9"/>
      <c r="PFK123" s="9"/>
      <c r="PFL123" s="9"/>
      <c r="PFM123" s="9"/>
      <c r="PFN123" s="9"/>
      <c r="PFO123" s="9"/>
      <c r="PFP123" s="9"/>
      <c r="PFQ123" s="9"/>
      <c r="PFR123" s="9"/>
      <c r="PFS123" s="9"/>
      <c r="PFT123" s="9"/>
      <c r="PFU123" s="9"/>
      <c r="PFV123" s="9"/>
      <c r="PFW123" s="9"/>
      <c r="PFX123" s="9"/>
      <c r="PFY123" s="9"/>
      <c r="PFZ123" s="9"/>
      <c r="PGA123" s="9"/>
      <c r="PGB123" s="9"/>
      <c r="PGC123" s="9"/>
      <c r="PGD123" s="9"/>
      <c r="PGE123" s="9"/>
      <c r="PGF123" s="9"/>
      <c r="PGG123" s="9"/>
      <c r="PGH123" s="9"/>
      <c r="PGI123" s="9"/>
      <c r="PGJ123" s="9"/>
      <c r="PGK123" s="9"/>
      <c r="PGL123" s="9"/>
      <c r="PGM123" s="9"/>
      <c r="PGN123" s="9"/>
      <c r="PGO123" s="9"/>
      <c r="PGP123" s="9"/>
      <c r="PGQ123" s="9"/>
      <c r="PGR123" s="9"/>
      <c r="PGS123" s="9"/>
      <c r="PGT123" s="9"/>
      <c r="PGU123" s="9"/>
      <c r="PGV123" s="9"/>
      <c r="PGW123" s="9"/>
      <c r="PGX123" s="9"/>
      <c r="PGY123" s="9"/>
      <c r="PGZ123" s="9"/>
      <c r="PHA123" s="9"/>
      <c r="PHB123" s="9"/>
      <c r="PHC123" s="9"/>
      <c r="PHD123" s="9"/>
      <c r="PHE123" s="9"/>
      <c r="PHF123" s="9"/>
      <c r="PHG123" s="9"/>
      <c r="PHH123" s="9"/>
      <c r="PHI123" s="9"/>
      <c r="PHJ123" s="9"/>
      <c r="PHK123" s="9"/>
      <c r="PHL123" s="9"/>
      <c r="PHM123" s="9"/>
      <c r="PHN123" s="9"/>
      <c r="PHO123" s="9"/>
      <c r="PHP123" s="9"/>
      <c r="PHQ123" s="9"/>
      <c r="PHR123" s="9"/>
      <c r="PHS123" s="9"/>
      <c r="PHT123" s="9"/>
      <c r="PHU123" s="9"/>
      <c r="PHV123" s="9"/>
      <c r="PHW123" s="9"/>
      <c r="PHX123" s="9"/>
      <c r="PHY123" s="9"/>
      <c r="PHZ123" s="9"/>
      <c r="PIA123" s="9"/>
      <c r="PIB123" s="9"/>
      <c r="PIC123" s="9"/>
      <c r="PID123" s="9"/>
      <c r="PIE123" s="9"/>
      <c r="PIF123" s="9"/>
      <c r="PIG123" s="9"/>
      <c r="PIH123" s="9"/>
      <c r="PII123" s="9"/>
      <c r="PIJ123" s="9"/>
      <c r="PIK123" s="9"/>
      <c r="PIL123" s="9"/>
      <c r="PIM123" s="9"/>
      <c r="PIN123" s="9"/>
      <c r="PIO123" s="9"/>
      <c r="PIP123" s="9"/>
      <c r="PIQ123" s="9"/>
      <c r="PIR123" s="9"/>
      <c r="PIS123" s="9"/>
      <c r="PIT123" s="9"/>
      <c r="PIU123" s="9"/>
      <c r="PIV123" s="9"/>
      <c r="PIW123" s="9"/>
      <c r="PIX123" s="9"/>
      <c r="PIY123" s="9"/>
      <c r="PIZ123" s="9"/>
      <c r="PJA123" s="9"/>
      <c r="PJB123" s="9"/>
      <c r="PJC123" s="9"/>
      <c r="PJD123" s="9"/>
      <c r="PJE123" s="9"/>
      <c r="PJF123" s="9"/>
      <c r="PJG123" s="9"/>
      <c r="PJH123" s="9"/>
      <c r="PJI123" s="9"/>
      <c r="PJJ123" s="9"/>
      <c r="PJK123" s="9"/>
      <c r="PJL123" s="9"/>
      <c r="PJM123" s="9"/>
      <c r="PJN123" s="9"/>
      <c r="PJO123" s="9"/>
      <c r="PJP123" s="9"/>
      <c r="PJQ123" s="9"/>
      <c r="PJR123" s="9"/>
      <c r="PJS123" s="9"/>
      <c r="PJT123" s="9"/>
      <c r="PJU123" s="9"/>
      <c r="PJV123" s="9"/>
      <c r="PJW123" s="9"/>
      <c r="PJX123" s="9"/>
      <c r="PJY123" s="9"/>
      <c r="PJZ123" s="9"/>
      <c r="PKA123" s="9"/>
      <c r="PKB123" s="9"/>
      <c r="PKC123" s="9"/>
      <c r="PKD123" s="9"/>
      <c r="PKE123" s="9"/>
      <c r="PKF123" s="9"/>
      <c r="PKG123" s="9"/>
      <c r="PKH123" s="9"/>
      <c r="PKI123" s="9"/>
      <c r="PKJ123" s="9"/>
      <c r="PKK123" s="9"/>
      <c r="PKL123" s="9"/>
      <c r="PKM123" s="9"/>
      <c r="PKN123" s="9"/>
      <c r="PKO123" s="9"/>
      <c r="PKP123" s="9"/>
      <c r="PKQ123" s="9"/>
      <c r="PKR123" s="9"/>
      <c r="PKS123" s="9"/>
      <c r="PKT123" s="9"/>
      <c r="PKU123" s="9"/>
      <c r="PKV123" s="9"/>
      <c r="PKW123" s="9"/>
      <c r="PKX123" s="9"/>
      <c r="PKY123" s="9"/>
      <c r="PKZ123" s="9"/>
      <c r="PLA123" s="9"/>
      <c r="PLB123" s="9"/>
      <c r="PLC123" s="9"/>
      <c r="PLD123" s="9"/>
      <c r="PLE123" s="9"/>
      <c r="PLF123" s="9"/>
      <c r="PLG123" s="9"/>
      <c r="PLH123" s="9"/>
      <c r="PLI123" s="9"/>
      <c r="PLJ123" s="9"/>
      <c r="PLK123" s="9"/>
      <c r="PLL123" s="9"/>
      <c r="PLM123" s="9"/>
      <c r="PLN123" s="9"/>
      <c r="PLO123" s="9"/>
      <c r="PLP123" s="9"/>
      <c r="PLQ123" s="9"/>
      <c r="PLR123" s="9"/>
      <c r="PLS123" s="9"/>
      <c r="PLT123" s="9"/>
      <c r="PLU123" s="9"/>
      <c r="PLV123" s="9"/>
      <c r="PLW123" s="9"/>
      <c r="PLX123" s="9"/>
      <c r="PLY123" s="9"/>
      <c r="PLZ123" s="9"/>
      <c r="PMA123" s="9"/>
      <c r="PMB123" s="9"/>
      <c r="PMC123" s="9"/>
      <c r="PMD123" s="9"/>
      <c r="PME123" s="9"/>
      <c r="PMF123" s="9"/>
      <c r="PMG123" s="9"/>
      <c r="PMH123" s="9"/>
      <c r="PMI123" s="9"/>
      <c r="PMJ123" s="9"/>
      <c r="PMK123" s="9"/>
      <c r="PML123" s="9"/>
      <c r="PMM123" s="9"/>
      <c r="PMN123" s="9"/>
      <c r="PMO123" s="9"/>
      <c r="PMP123" s="9"/>
      <c r="PMQ123" s="9"/>
      <c r="PMR123" s="9"/>
      <c r="PMS123" s="9"/>
      <c r="PMT123" s="9"/>
      <c r="PMU123" s="9"/>
      <c r="PMV123" s="9"/>
      <c r="PMW123" s="9"/>
      <c r="PMX123" s="9"/>
      <c r="PMY123" s="9"/>
      <c r="PMZ123" s="9"/>
      <c r="PNA123" s="9"/>
      <c r="PNB123" s="9"/>
      <c r="PNC123" s="9"/>
      <c r="PND123" s="9"/>
      <c r="PNE123" s="9"/>
      <c r="PNF123" s="9"/>
      <c r="PNG123" s="9"/>
      <c r="PNH123" s="9"/>
      <c r="PNI123" s="9"/>
      <c r="PNJ123" s="9"/>
      <c r="PNK123" s="9"/>
      <c r="PNL123" s="9"/>
      <c r="PNM123" s="9"/>
      <c r="PNN123" s="9"/>
      <c r="PNO123" s="9"/>
      <c r="PNP123" s="9"/>
      <c r="PNQ123" s="9"/>
      <c r="PNR123" s="9"/>
      <c r="PNS123" s="9"/>
      <c r="PNT123" s="9"/>
      <c r="PNU123" s="9"/>
      <c r="PNV123" s="9"/>
      <c r="PNW123" s="9"/>
      <c r="PNX123" s="9"/>
      <c r="PNY123" s="9"/>
      <c r="PNZ123" s="9"/>
      <c r="POA123" s="9"/>
      <c r="POB123" s="9"/>
      <c r="POC123" s="9"/>
      <c r="POD123" s="9"/>
      <c r="POE123" s="9"/>
      <c r="POF123" s="9"/>
      <c r="POG123" s="9"/>
      <c r="POH123" s="9"/>
      <c r="POI123" s="9"/>
      <c r="POJ123" s="9"/>
      <c r="POK123" s="9"/>
      <c r="POL123" s="9"/>
      <c r="POM123" s="9"/>
      <c r="PON123" s="9"/>
      <c r="POO123" s="9"/>
      <c r="POP123" s="9"/>
      <c r="POQ123" s="9"/>
      <c r="POR123" s="9"/>
      <c r="POS123" s="9"/>
      <c r="POT123" s="9"/>
      <c r="POU123" s="9"/>
      <c r="POV123" s="9"/>
      <c r="POW123" s="9"/>
      <c r="POX123" s="9"/>
      <c r="POY123" s="9"/>
      <c r="POZ123" s="9"/>
      <c r="PPA123" s="9"/>
      <c r="PPB123" s="9"/>
      <c r="PPC123" s="9"/>
      <c r="PPD123" s="9"/>
      <c r="PPE123" s="9"/>
      <c r="PPF123" s="9"/>
      <c r="PPG123" s="9"/>
      <c r="PPH123" s="9"/>
      <c r="PPI123" s="9"/>
      <c r="PPJ123" s="9"/>
      <c r="PPK123" s="9"/>
      <c r="PPL123" s="9"/>
      <c r="PPM123" s="9"/>
      <c r="PPN123" s="9"/>
      <c r="PPO123" s="9"/>
      <c r="PPP123" s="9"/>
      <c r="PPQ123" s="9"/>
      <c r="PPR123" s="9"/>
      <c r="PPS123" s="9"/>
      <c r="PPT123" s="9"/>
      <c r="PPU123" s="9"/>
      <c r="PPV123" s="9"/>
      <c r="PPW123" s="9"/>
      <c r="PPX123" s="9"/>
      <c r="PPY123" s="9"/>
      <c r="PPZ123" s="9"/>
      <c r="PQA123" s="9"/>
      <c r="PQB123" s="9"/>
      <c r="PQC123" s="9"/>
      <c r="PQD123" s="9"/>
      <c r="PQE123" s="9"/>
      <c r="PQF123" s="9"/>
      <c r="PQG123" s="9"/>
      <c r="PQH123" s="9"/>
      <c r="PQI123" s="9"/>
      <c r="PQJ123" s="9"/>
      <c r="PQK123" s="9"/>
      <c r="PQL123" s="9"/>
      <c r="PQM123" s="9"/>
      <c r="PQN123" s="9"/>
      <c r="PQO123" s="9"/>
      <c r="PQP123" s="9"/>
      <c r="PQQ123" s="9"/>
      <c r="PQR123" s="9"/>
      <c r="PQS123" s="9"/>
      <c r="PQT123" s="9"/>
      <c r="PQU123" s="9"/>
      <c r="PQV123" s="9"/>
      <c r="PQW123" s="9"/>
      <c r="PQX123" s="9"/>
      <c r="PQY123" s="9"/>
      <c r="PQZ123" s="9"/>
      <c r="PRA123" s="9"/>
      <c r="PRB123" s="9"/>
      <c r="PRC123" s="9"/>
      <c r="PRD123" s="9"/>
      <c r="PRE123" s="9"/>
      <c r="PRF123" s="9"/>
      <c r="PRG123" s="9"/>
      <c r="PRH123" s="9"/>
      <c r="PRI123" s="9"/>
      <c r="PRJ123" s="9"/>
      <c r="PRK123" s="9"/>
      <c r="PRL123" s="9"/>
      <c r="PRM123" s="9"/>
      <c r="PRN123" s="9"/>
      <c r="PRO123" s="9"/>
      <c r="PRP123" s="9"/>
      <c r="PRQ123" s="9"/>
      <c r="PRR123" s="9"/>
      <c r="PRS123" s="9"/>
      <c r="PRT123" s="9"/>
      <c r="PRU123" s="9"/>
      <c r="PRV123" s="9"/>
      <c r="PRW123" s="9"/>
      <c r="PRX123" s="9"/>
      <c r="PRY123" s="9"/>
      <c r="PRZ123" s="9"/>
      <c r="PSA123" s="9"/>
      <c r="PSB123" s="9"/>
      <c r="PSC123" s="9"/>
      <c r="PSD123" s="9"/>
      <c r="PSE123" s="9"/>
      <c r="PSF123" s="9"/>
      <c r="PSG123" s="9"/>
      <c r="PSH123" s="9"/>
      <c r="PSI123" s="9"/>
      <c r="PSJ123" s="9"/>
      <c r="PSK123" s="9"/>
      <c r="PSL123" s="9"/>
      <c r="PSM123" s="9"/>
      <c r="PSN123" s="9"/>
      <c r="PSO123" s="9"/>
      <c r="PSP123" s="9"/>
      <c r="PSQ123" s="9"/>
      <c r="PSR123" s="9"/>
      <c r="PSS123" s="9"/>
      <c r="PST123" s="9"/>
      <c r="PSU123" s="9"/>
      <c r="PSV123" s="9"/>
      <c r="PSW123" s="9"/>
      <c r="PSX123" s="9"/>
      <c r="PSY123" s="9"/>
      <c r="PSZ123" s="9"/>
      <c r="PTA123" s="9"/>
      <c r="PTB123" s="9"/>
      <c r="PTC123" s="9"/>
      <c r="PTD123" s="9"/>
      <c r="PTE123" s="9"/>
      <c r="PTF123" s="9"/>
      <c r="PTG123" s="9"/>
      <c r="PTH123" s="9"/>
      <c r="PTI123" s="9"/>
      <c r="PTJ123" s="9"/>
      <c r="PTK123" s="9"/>
      <c r="PTL123" s="9"/>
      <c r="PTM123" s="9"/>
      <c r="PTN123" s="9"/>
      <c r="PTO123" s="9"/>
      <c r="PTP123" s="9"/>
      <c r="PTQ123" s="9"/>
      <c r="PTR123" s="9"/>
      <c r="PTS123" s="9"/>
      <c r="PTT123" s="9"/>
      <c r="PTU123" s="9"/>
      <c r="PTV123" s="9"/>
      <c r="PTW123" s="9"/>
      <c r="PTX123" s="9"/>
      <c r="PTY123" s="9"/>
      <c r="PTZ123" s="9"/>
      <c r="PUA123" s="9"/>
      <c r="PUB123" s="9"/>
      <c r="PUC123" s="9"/>
      <c r="PUD123" s="9"/>
      <c r="PUE123" s="9"/>
      <c r="PUF123" s="9"/>
      <c r="PUG123" s="9"/>
      <c r="PUH123" s="9"/>
      <c r="PUI123" s="9"/>
      <c r="PUJ123" s="9"/>
      <c r="PUK123" s="9"/>
      <c r="PUL123" s="9"/>
      <c r="PUM123" s="9"/>
      <c r="PUN123" s="9"/>
      <c r="PUO123" s="9"/>
      <c r="PUP123" s="9"/>
      <c r="PUQ123" s="9"/>
      <c r="PUR123" s="9"/>
      <c r="PUS123" s="9"/>
      <c r="PUT123" s="9"/>
      <c r="PUU123" s="9"/>
      <c r="PUV123" s="9"/>
      <c r="PUW123" s="9"/>
      <c r="PUX123" s="9"/>
      <c r="PUY123" s="9"/>
      <c r="PUZ123" s="9"/>
      <c r="PVA123" s="9"/>
      <c r="PVB123" s="9"/>
      <c r="PVC123" s="9"/>
      <c r="PVD123" s="9"/>
      <c r="PVE123" s="9"/>
      <c r="PVF123" s="9"/>
      <c r="PVG123" s="9"/>
      <c r="PVH123" s="9"/>
      <c r="PVI123" s="9"/>
      <c r="PVJ123" s="9"/>
      <c r="PVK123" s="9"/>
      <c r="PVL123" s="9"/>
      <c r="PVM123" s="9"/>
      <c r="PVN123" s="9"/>
      <c r="PVO123" s="9"/>
      <c r="PVP123" s="9"/>
      <c r="PVQ123" s="9"/>
      <c r="PVR123" s="9"/>
      <c r="PVS123" s="9"/>
      <c r="PVT123" s="9"/>
      <c r="PVU123" s="9"/>
      <c r="PVV123" s="9"/>
      <c r="PVW123" s="9"/>
      <c r="PVX123" s="9"/>
      <c r="PVY123" s="9"/>
      <c r="PVZ123" s="9"/>
      <c r="PWA123" s="9"/>
      <c r="PWB123" s="9"/>
      <c r="PWC123" s="9"/>
      <c r="PWD123" s="9"/>
      <c r="PWE123" s="9"/>
      <c r="PWF123" s="9"/>
      <c r="PWG123" s="9"/>
      <c r="PWH123" s="9"/>
      <c r="PWI123" s="9"/>
      <c r="PWJ123" s="9"/>
      <c r="PWK123" s="9"/>
      <c r="PWL123" s="9"/>
      <c r="PWM123" s="9"/>
      <c r="PWN123" s="9"/>
      <c r="PWO123" s="9"/>
      <c r="PWP123" s="9"/>
      <c r="PWQ123" s="9"/>
      <c r="PWR123" s="9"/>
      <c r="PWS123" s="9"/>
      <c r="PWT123" s="9"/>
      <c r="PWU123" s="9"/>
      <c r="PWV123" s="9"/>
      <c r="PWW123" s="9"/>
      <c r="PWX123" s="9"/>
      <c r="PWY123" s="9"/>
      <c r="PWZ123" s="9"/>
      <c r="PXA123" s="9"/>
      <c r="PXB123" s="9"/>
      <c r="PXC123" s="9"/>
      <c r="PXD123" s="9"/>
      <c r="PXE123" s="9"/>
      <c r="PXF123" s="9"/>
      <c r="PXG123" s="9"/>
      <c r="PXH123" s="9"/>
      <c r="PXI123" s="9"/>
      <c r="PXJ123" s="9"/>
      <c r="PXK123" s="9"/>
      <c r="PXL123" s="9"/>
      <c r="PXM123" s="9"/>
      <c r="PXN123" s="9"/>
      <c r="PXO123" s="9"/>
      <c r="PXP123" s="9"/>
      <c r="PXQ123" s="9"/>
      <c r="PXR123" s="9"/>
      <c r="PXS123" s="9"/>
      <c r="PXT123" s="9"/>
      <c r="PXU123" s="9"/>
      <c r="PXV123" s="9"/>
      <c r="PXW123" s="9"/>
      <c r="PXX123" s="9"/>
      <c r="PXY123" s="9"/>
      <c r="PXZ123" s="9"/>
      <c r="PYA123" s="9"/>
      <c r="PYB123" s="9"/>
      <c r="PYC123" s="9"/>
      <c r="PYD123" s="9"/>
      <c r="PYE123" s="9"/>
      <c r="PYF123" s="9"/>
      <c r="PYG123" s="9"/>
      <c r="PYH123" s="9"/>
      <c r="PYI123" s="9"/>
      <c r="PYJ123" s="9"/>
      <c r="PYK123" s="9"/>
      <c r="PYL123" s="9"/>
      <c r="PYM123" s="9"/>
      <c r="PYN123" s="9"/>
      <c r="PYO123" s="9"/>
      <c r="PYP123" s="9"/>
      <c r="PYQ123" s="9"/>
      <c r="PYR123" s="9"/>
      <c r="PYS123" s="9"/>
      <c r="PYT123" s="9"/>
      <c r="PYU123" s="9"/>
      <c r="PYV123" s="9"/>
      <c r="PYW123" s="9"/>
      <c r="PYX123" s="9"/>
      <c r="PYY123" s="9"/>
      <c r="PYZ123" s="9"/>
      <c r="PZA123" s="9"/>
      <c r="PZB123" s="9"/>
      <c r="PZC123" s="9"/>
      <c r="PZD123" s="9"/>
      <c r="PZE123" s="9"/>
      <c r="PZF123" s="9"/>
      <c r="PZG123" s="9"/>
      <c r="PZH123" s="9"/>
      <c r="PZI123" s="9"/>
      <c r="PZJ123" s="9"/>
      <c r="PZK123" s="9"/>
      <c r="PZL123" s="9"/>
      <c r="PZM123" s="9"/>
      <c r="PZN123" s="9"/>
      <c r="PZO123" s="9"/>
      <c r="PZP123" s="9"/>
      <c r="PZQ123" s="9"/>
      <c r="PZR123" s="9"/>
      <c r="PZS123" s="9"/>
      <c r="PZT123" s="9"/>
      <c r="PZU123" s="9"/>
      <c r="PZV123" s="9"/>
      <c r="PZW123" s="9"/>
      <c r="PZX123" s="9"/>
      <c r="PZY123" s="9"/>
      <c r="PZZ123" s="9"/>
      <c r="QAA123" s="9"/>
      <c r="QAB123" s="9"/>
      <c r="QAC123" s="9"/>
      <c r="QAD123" s="9"/>
      <c r="QAE123" s="9"/>
      <c r="QAF123" s="9"/>
      <c r="QAG123" s="9"/>
      <c r="QAH123" s="9"/>
      <c r="QAI123" s="9"/>
      <c r="QAJ123" s="9"/>
      <c r="QAK123" s="9"/>
      <c r="QAL123" s="9"/>
      <c r="QAM123" s="9"/>
      <c r="QAN123" s="9"/>
      <c r="QAO123" s="9"/>
      <c r="QAP123" s="9"/>
      <c r="QAQ123" s="9"/>
      <c r="QAR123" s="9"/>
      <c r="QAS123" s="9"/>
      <c r="QAT123" s="9"/>
      <c r="QAU123" s="9"/>
      <c r="QAV123" s="9"/>
      <c r="QAW123" s="9"/>
      <c r="QAX123" s="9"/>
      <c r="QAY123" s="9"/>
      <c r="QAZ123" s="9"/>
      <c r="QBA123" s="9"/>
      <c r="QBB123" s="9"/>
      <c r="QBC123" s="9"/>
      <c r="QBD123" s="9"/>
      <c r="QBE123" s="9"/>
      <c r="QBF123" s="9"/>
      <c r="QBG123" s="9"/>
      <c r="QBH123" s="9"/>
      <c r="QBI123" s="9"/>
      <c r="QBJ123" s="9"/>
      <c r="QBK123" s="9"/>
      <c r="QBL123" s="9"/>
      <c r="QBM123" s="9"/>
      <c r="QBN123" s="9"/>
      <c r="QBO123" s="9"/>
      <c r="QBP123" s="9"/>
      <c r="QBQ123" s="9"/>
      <c r="QBR123" s="9"/>
      <c r="QBS123" s="9"/>
      <c r="QBT123" s="9"/>
      <c r="QBU123" s="9"/>
      <c r="QBV123" s="9"/>
      <c r="QBW123" s="9"/>
      <c r="QBX123" s="9"/>
      <c r="QBY123" s="9"/>
      <c r="QBZ123" s="9"/>
      <c r="QCA123" s="9"/>
      <c r="QCB123" s="9"/>
      <c r="QCC123" s="9"/>
      <c r="QCD123" s="9"/>
      <c r="QCE123" s="9"/>
      <c r="QCF123" s="9"/>
      <c r="QCG123" s="9"/>
      <c r="QCH123" s="9"/>
      <c r="QCI123" s="9"/>
      <c r="QCJ123" s="9"/>
      <c r="QCK123" s="9"/>
      <c r="QCL123" s="9"/>
      <c r="QCM123" s="9"/>
      <c r="QCN123" s="9"/>
      <c r="QCO123" s="9"/>
      <c r="QCP123" s="9"/>
      <c r="QCQ123" s="9"/>
      <c r="QCR123" s="9"/>
      <c r="QCS123" s="9"/>
      <c r="QCT123" s="9"/>
      <c r="QCU123" s="9"/>
      <c r="QCV123" s="9"/>
      <c r="QCW123" s="9"/>
      <c r="QCX123" s="9"/>
      <c r="QCY123" s="9"/>
      <c r="QCZ123" s="9"/>
      <c r="QDA123" s="9"/>
      <c r="QDB123" s="9"/>
      <c r="QDC123" s="9"/>
      <c r="QDD123" s="9"/>
      <c r="QDE123" s="9"/>
      <c r="QDF123" s="9"/>
      <c r="QDG123" s="9"/>
      <c r="QDH123" s="9"/>
      <c r="QDI123" s="9"/>
      <c r="QDJ123" s="9"/>
      <c r="QDK123" s="9"/>
      <c r="QDL123" s="9"/>
      <c r="QDM123" s="9"/>
      <c r="QDN123" s="9"/>
      <c r="QDO123" s="9"/>
      <c r="QDP123" s="9"/>
      <c r="QDQ123" s="9"/>
      <c r="QDR123" s="9"/>
      <c r="QDS123" s="9"/>
      <c r="QDT123" s="9"/>
      <c r="QDU123" s="9"/>
      <c r="QDV123" s="9"/>
      <c r="QDW123" s="9"/>
      <c r="QDX123" s="9"/>
      <c r="QDY123" s="9"/>
      <c r="QDZ123" s="9"/>
      <c r="QEA123" s="9"/>
      <c r="QEB123" s="9"/>
      <c r="QEC123" s="9"/>
      <c r="QED123" s="9"/>
      <c r="QEE123" s="9"/>
      <c r="QEF123" s="9"/>
      <c r="QEG123" s="9"/>
      <c r="QEH123" s="9"/>
      <c r="QEI123" s="9"/>
      <c r="QEJ123" s="9"/>
      <c r="QEK123" s="9"/>
      <c r="QEL123" s="9"/>
      <c r="QEM123" s="9"/>
      <c r="QEN123" s="9"/>
      <c r="QEO123" s="9"/>
      <c r="QEP123" s="9"/>
      <c r="QEQ123" s="9"/>
      <c r="QER123" s="9"/>
      <c r="QES123" s="9"/>
      <c r="QET123" s="9"/>
      <c r="QEU123" s="9"/>
      <c r="QEV123" s="9"/>
      <c r="QEW123" s="9"/>
      <c r="QEX123" s="9"/>
      <c r="QEY123" s="9"/>
      <c r="QEZ123" s="9"/>
      <c r="QFA123" s="9"/>
      <c r="QFB123" s="9"/>
      <c r="QFC123" s="9"/>
      <c r="QFD123" s="9"/>
      <c r="QFE123" s="9"/>
      <c r="QFF123" s="9"/>
      <c r="QFG123" s="9"/>
      <c r="QFH123" s="9"/>
      <c r="QFI123" s="9"/>
      <c r="QFJ123" s="9"/>
      <c r="QFK123" s="9"/>
      <c r="QFL123" s="9"/>
      <c r="QFM123" s="9"/>
      <c r="QFN123" s="9"/>
      <c r="QFO123" s="9"/>
      <c r="QFP123" s="9"/>
      <c r="QFQ123" s="9"/>
      <c r="QFR123" s="9"/>
      <c r="QFS123" s="9"/>
      <c r="QFT123" s="9"/>
      <c r="QFU123" s="9"/>
      <c r="QFV123" s="9"/>
      <c r="QFW123" s="9"/>
      <c r="QFX123" s="9"/>
      <c r="QFY123" s="9"/>
      <c r="QFZ123" s="9"/>
      <c r="QGA123" s="9"/>
      <c r="QGB123" s="9"/>
      <c r="QGC123" s="9"/>
      <c r="QGD123" s="9"/>
      <c r="QGE123" s="9"/>
      <c r="QGF123" s="9"/>
      <c r="QGG123" s="9"/>
      <c r="QGH123" s="9"/>
      <c r="QGI123" s="9"/>
      <c r="QGJ123" s="9"/>
      <c r="QGK123" s="9"/>
      <c r="QGL123" s="9"/>
      <c r="QGM123" s="9"/>
      <c r="QGN123" s="9"/>
      <c r="QGO123" s="9"/>
      <c r="QGP123" s="9"/>
      <c r="QGQ123" s="9"/>
      <c r="QGR123" s="9"/>
      <c r="QGS123" s="9"/>
      <c r="QGT123" s="9"/>
      <c r="QGU123" s="9"/>
      <c r="QGV123" s="9"/>
      <c r="QGW123" s="9"/>
      <c r="QGX123" s="9"/>
      <c r="QGY123" s="9"/>
      <c r="QGZ123" s="9"/>
      <c r="QHA123" s="9"/>
      <c r="QHB123" s="9"/>
      <c r="QHC123" s="9"/>
      <c r="QHD123" s="9"/>
      <c r="QHE123" s="9"/>
      <c r="QHF123" s="9"/>
      <c r="QHG123" s="9"/>
      <c r="QHH123" s="9"/>
      <c r="QHI123" s="9"/>
      <c r="QHJ123" s="9"/>
      <c r="QHK123" s="9"/>
      <c r="QHL123" s="9"/>
      <c r="QHM123" s="9"/>
      <c r="QHN123" s="9"/>
      <c r="QHO123" s="9"/>
      <c r="QHP123" s="9"/>
      <c r="QHQ123" s="9"/>
      <c r="QHR123" s="9"/>
      <c r="QHS123" s="9"/>
      <c r="QHT123" s="9"/>
      <c r="QHU123" s="9"/>
      <c r="QHV123" s="9"/>
      <c r="QHW123" s="9"/>
      <c r="QHX123" s="9"/>
      <c r="QHY123" s="9"/>
      <c r="QHZ123" s="9"/>
      <c r="QIA123" s="9"/>
      <c r="QIB123" s="9"/>
      <c r="QIC123" s="9"/>
      <c r="QID123" s="9"/>
      <c r="QIE123" s="9"/>
      <c r="QIF123" s="9"/>
      <c r="QIG123" s="9"/>
      <c r="QIH123" s="9"/>
      <c r="QII123" s="9"/>
      <c r="QIJ123" s="9"/>
      <c r="QIK123" s="9"/>
      <c r="QIL123" s="9"/>
      <c r="QIM123" s="9"/>
      <c r="QIN123" s="9"/>
      <c r="QIO123" s="9"/>
      <c r="QIP123" s="9"/>
      <c r="QIQ123" s="9"/>
      <c r="QIR123" s="9"/>
      <c r="QIS123" s="9"/>
      <c r="QIT123" s="9"/>
      <c r="QIU123" s="9"/>
      <c r="QIV123" s="9"/>
      <c r="QIW123" s="9"/>
      <c r="QIX123" s="9"/>
      <c r="QIY123" s="9"/>
      <c r="QIZ123" s="9"/>
      <c r="QJA123" s="9"/>
      <c r="QJB123" s="9"/>
      <c r="QJC123" s="9"/>
      <c r="QJD123" s="9"/>
      <c r="QJE123" s="9"/>
      <c r="QJF123" s="9"/>
      <c r="QJG123" s="9"/>
      <c r="QJH123" s="9"/>
      <c r="QJI123" s="9"/>
      <c r="QJJ123" s="9"/>
      <c r="QJK123" s="9"/>
      <c r="QJL123" s="9"/>
      <c r="QJM123" s="9"/>
      <c r="QJN123" s="9"/>
      <c r="QJO123" s="9"/>
      <c r="QJP123" s="9"/>
      <c r="QJQ123" s="9"/>
      <c r="QJR123" s="9"/>
      <c r="QJS123" s="9"/>
      <c r="QJT123" s="9"/>
      <c r="QJU123" s="9"/>
      <c r="QJV123" s="9"/>
      <c r="QJW123" s="9"/>
      <c r="QJX123" s="9"/>
      <c r="QJY123" s="9"/>
      <c r="QJZ123" s="9"/>
      <c r="QKA123" s="9"/>
      <c r="QKB123" s="9"/>
      <c r="QKC123" s="9"/>
      <c r="QKD123" s="9"/>
      <c r="QKE123" s="9"/>
      <c r="QKF123" s="9"/>
      <c r="QKG123" s="9"/>
      <c r="QKH123" s="9"/>
      <c r="QKI123" s="9"/>
      <c r="QKJ123" s="9"/>
      <c r="QKK123" s="9"/>
      <c r="QKL123" s="9"/>
      <c r="QKM123" s="9"/>
      <c r="QKN123" s="9"/>
      <c r="QKO123" s="9"/>
      <c r="QKP123" s="9"/>
      <c r="QKQ123" s="9"/>
      <c r="QKR123" s="9"/>
      <c r="QKS123" s="9"/>
      <c r="QKT123" s="9"/>
      <c r="QKU123" s="9"/>
      <c r="QKV123" s="9"/>
      <c r="QKW123" s="9"/>
      <c r="QKX123" s="9"/>
      <c r="QKY123" s="9"/>
      <c r="QKZ123" s="9"/>
      <c r="QLA123" s="9"/>
      <c r="QLB123" s="9"/>
      <c r="QLC123" s="9"/>
      <c r="QLD123" s="9"/>
      <c r="QLE123" s="9"/>
      <c r="QLF123" s="9"/>
      <c r="QLG123" s="9"/>
      <c r="QLH123" s="9"/>
      <c r="QLI123" s="9"/>
      <c r="QLJ123" s="9"/>
      <c r="QLK123" s="9"/>
      <c r="QLL123" s="9"/>
      <c r="QLM123" s="9"/>
      <c r="QLN123" s="9"/>
      <c r="QLO123" s="9"/>
      <c r="QLP123" s="9"/>
      <c r="QLQ123" s="9"/>
      <c r="QLR123" s="9"/>
      <c r="QLS123" s="9"/>
      <c r="QLT123" s="9"/>
      <c r="QLU123" s="9"/>
      <c r="QLV123" s="9"/>
      <c r="QLW123" s="9"/>
      <c r="QLX123" s="9"/>
      <c r="QLY123" s="9"/>
      <c r="QLZ123" s="9"/>
      <c r="QMA123" s="9"/>
      <c r="QMB123" s="9"/>
      <c r="QMC123" s="9"/>
      <c r="QMD123" s="9"/>
      <c r="QME123" s="9"/>
      <c r="QMF123" s="9"/>
      <c r="QMG123" s="9"/>
      <c r="QMH123" s="9"/>
      <c r="QMI123" s="9"/>
      <c r="QMJ123" s="9"/>
      <c r="QMK123" s="9"/>
      <c r="QML123" s="9"/>
      <c r="QMM123" s="9"/>
      <c r="QMN123" s="9"/>
      <c r="QMO123" s="9"/>
      <c r="QMP123" s="9"/>
      <c r="QMQ123" s="9"/>
      <c r="QMR123" s="9"/>
      <c r="QMS123" s="9"/>
      <c r="QMT123" s="9"/>
      <c r="QMU123" s="9"/>
      <c r="QMV123" s="9"/>
      <c r="QMW123" s="9"/>
      <c r="QMX123" s="9"/>
      <c r="QMY123" s="9"/>
      <c r="QMZ123" s="9"/>
      <c r="QNA123" s="9"/>
      <c r="QNB123" s="9"/>
      <c r="QNC123" s="9"/>
      <c r="QND123" s="9"/>
      <c r="QNE123" s="9"/>
      <c r="QNF123" s="9"/>
      <c r="QNG123" s="9"/>
      <c r="QNH123" s="9"/>
      <c r="QNI123" s="9"/>
      <c r="QNJ123" s="9"/>
      <c r="QNK123" s="9"/>
      <c r="QNL123" s="9"/>
      <c r="QNM123" s="9"/>
      <c r="QNN123" s="9"/>
      <c r="QNO123" s="9"/>
      <c r="QNP123" s="9"/>
      <c r="QNQ123" s="9"/>
      <c r="QNR123" s="9"/>
      <c r="QNS123" s="9"/>
      <c r="QNT123" s="9"/>
      <c r="QNU123" s="9"/>
      <c r="QNV123" s="9"/>
      <c r="QNW123" s="9"/>
      <c r="QNX123" s="9"/>
      <c r="QNY123" s="9"/>
      <c r="QNZ123" s="9"/>
      <c r="QOA123" s="9"/>
      <c r="QOB123" s="9"/>
      <c r="QOC123" s="9"/>
      <c r="QOD123" s="9"/>
      <c r="QOE123" s="9"/>
      <c r="QOF123" s="9"/>
      <c r="QOG123" s="9"/>
      <c r="QOH123" s="9"/>
      <c r="QOI123" s="9"/>
      <c r="QOJ123" s="9"/>
      <c r="QOK123" s="9"/>
      <c r="QOL123" s="9"/>
      <c r="QOM123" s="9"/>
      <c r="QON123" s="9"/>
      <c r="QOO123" s="9"/>
      <c r="QOP123" s="9"/>
      <c r="QOQ123" s="9"/>
      <c r="QOR123" s="9"/>
      <c r="QOS123" s="9"/>
      <c r="QOT123" s="9"/>
      <c r="QOU123" s="9"/>
      <c r="QOV123" s="9"/>
      <c r="QOW123" s="9"/>
      <c r="QOX123" s="9"/>
      <c r="QOY123" s="9"/>
      <c r="QOZ123" s="9"/>
      <c r="QPA123" s="9"/>
      <c r="QPB123" s="9"/>
      <c r="QPC123" s="9"/>
      <c r="QPD123" s="9"/>
      <c r="QPE123" s="9"/>
      <c r="QPF123" s="9"/>
      <c r="QPG123" s="9"/>
      <c r="QPH123" s="9"/>
      <c r="QPI123" s="9"/>
      <c r="QPJ123" s="9"/>
      <c r="QPK123" s="9"/>
      <c r="QPL123" s="9"/>
      <c r="QPM123" s="9"/>
      <c r="QPN123" s="9"/>
      <c r="QPO123" s="9"/>
      <c r="QPP123" s="9"/>
      <c r="QPQ123" s="9"/>
      <c r="QPR123" s="9"/>
      <c r="QPS123" s="9"/>
      <c r="QPT123" s="9"/>
      <c r="QPU123" s="9"/>
      <c r="QPV123" s="9"/>
      <c r="QPW123" s="9"/>
      <c r="QPX123" s="9"/>
      <c r="QPY123" s="9"/>
      <c r="QPZ123" s="9"/>
      <c r="QQA123" s="9"/>
      <c r="QQB123" s="9"/>
      <c r="QQC123" s="9"/>
      <c r="QQD123" s="9"/>
      <c r="QQE123" s="9"/>
      <c r="QQF123" s="9"/>
      <c r="QQG123" s="9"/>
      <c r="QQH123" s="9"/>
      <c r="QQI123" s="9"/>
      <c r="QQJ123" s="9"/>
      <c r="QQK123" s="9"/>
      <c r="QQL123" s="9"/>
      <c r="QQM123" s="9"/>
      <c r="QQN123" s="9"/>
      <c r="QQO123" s="9"/>
      <c r="QQP123" s="9"/>
      <c r="QQQ123" s="9"/>
      <c r="QQR123" s="9"/>
      <c r="QQS123" s="9"/>
      <c r="QQT123" s="9"/>
      <c r="QQU123" s="9"/>
      <c r="QQV123" s="9"/>
      <c r="QQW123" s="9"/>
      <c r="QQX123" s="9"/>
      <c r="QQY123" s="9"/>
      <c r="QQZ123" s="9"/>
      <c r="QRA123" s="9"/>
      <c r="QRB123" s="9"/>
      <c r="QRC123" s="9"/>
      <c r="QRD123" s="9"/>
      <c r="QRE123" s="9"/>
      <c r="QRF123" s="9"/>
      <c r="QRG123" s="9"/>
      <c r="QRH123" s="9"/>
      <c r="QRI123" s="9"/>
      <c r="QRJ123" s="9"/>
      <c r="QRK123" s="9"/>
      <c r="QRL123" s="9"/>
      <c r="QRM123" s="9"/>
      <c r="QRN123" s="9"/>
      <c r="QRO123" s="9"/>
      <c r="QRP123" s="9"/>
      <c r="QRQ123" s="9"/>
      <c r="QRR123" s="9"/>
      <c r="QRS123" s="9"/>
      <c r="QRT123" s="9"/>
      <c r="QRU123" s="9"/>
      <c r="QRV123" s="9"/>
      <c r="QRW123" s="9"/>
      <c r="QRX123" s="9"/>
      <c r="QRY123" s="9"/>
      <c r="QRZ123" s="9"/>
      <c r="QSA123" s="9"/>
      <c r="QSB123" s="9"/>
      <c r="QSC123" s="9"/>
      <c r="QSD123" s="9"/>
      <c r="QSE123" s="9"/>
      <c r="QSF123" s="9"/>
      <c r="QSG123" s="9"/>
      <c r="QSH123" s="9"/>
      <c r="QSI123" s="9"/>
      <c r="QSJ123" s="9"/>
      <c r="QSK123" s="9"/>
      <c r="QSL123" s="9"/>
      <c r="QSM123" s="9"/>
      <c r="QSN123" s="9"/>
      <c r="QSO123" s="9"/>
      <c r="QSP123" s="9"/>
      <c r="QSQ123" s="9"/>
      <c r="QSR123" s="9"/>
      <c r="QSS123" s="9"/>
      <c r="QST123" s="9"/>
      <c r="QSU123" s="9"/>
      <c r="QSV123" s="9"/>
      <c r="QSW123" s="9"/>
      <c r="QSX123" s="9"/>
      <c r="QSY123" s="9"/>
      <c r="QSZ123" s="9"/>
      <c r="QTA123" s="9"/>
      <c r="QTB123" s="9"/>
      <c r="QTC123" s="9"/>
      <c r="QTD123" s="9"/>
      <c r="QTE123" s="9"/>
      <c r="QTF123" s="9"/>
      <c r="QTG123" s="9"/>
      <c r="QTH123" s="9"/>
      <c r="QTI123" s="9"/>
      <c r="QTJ123" s="9"/>
      <c r="QTK123" s="9"/>
      <c r="QTL123" s="9"/>
      <c r="QTM123" s="9"/>
      <c r="QTN123" s="9"/>
      <c r="QTO123" s="9"/>
      <c r="QTP123" s="9"/>
      <c r="QTQ123" s="9"/>
      <c r="QTR123" s="9"/>
      <c r="QTS123" s="9"/>
      <c r="QTT123" s="9"/>
      <c r="QTU123" s="9"/>
      <c r="QTV123" s="9"/>
      <c r="QTW123" s="9"/>
      <c r="QTX123" s="9"/>
      <c r="QTY123" s="9"/>
      <c r="QTZ123" s="9"/>
      <c r="QUA123" s="9"/>
      <c r="QUB123" s="9"/>
      <c r="QUC123" s="9"/>
      <c r="QUD123" s="9"/>
      <c r="QUE123" s="9"/>
      <c r="QUF123" s="9"/>
      <c r="QUG123" s="9"/>
      <c r="QUH123" s="9"/>
      <c r="QUI123" s="9"/>
      <c r="QUJ123" s="9"/>
      <c r="QUK123" s="9"/>
      <c r="QUL123" s="9"/>
      <c r="QUM123" s="9"/>
      <c r="QUN123" s="9"/>
      <c r="QUO123" s="9"/>
      <c r="QUP123" s="9"/>
      <c r="QUQ123" s="9"/>
      <c r="QUR123" s="9"/>
      <c r="QUS123" s="9"/>
      <c r="QUT123" s="9"/>
      <c r="QUU123" s="9"/>
      <c r="QUV123" s="9"/>
      <c r="QUW123" s="9"/>
      <c r="QUX123" s="9"/>
      <c r="QUY123" s="9"/>
      <c r="QUZ123" s="9"/>
      <c r="QVA123" s="9"/>
      <c r="QVB123" s="9"/>
      <c r="QVC123" s="9"/>
      <c r="QVD123" s="9"/>
      <c r="QVE123" s="9"/>
      <c r="QVF123" s="9"/>
      <c r="QVG123" s="9"/>
      <c r="QVH123" s="9"/>
      <c r="QVI123" s="9"/>
      <c r="QVJ123" s="9"/>
      <c r="QVK123" s="9"/>
      <c r="QVL123" s="9"/>
      <c r="QVM123" s="9"/>
      <c r="QVN123" s="9"/>
      <c r="QVO123" s="9"/>
      <c r="QVP123" s="9"/>
      <c r="QVQ123" s="9"/>
      <c r="QVR123" s="9"/>
      <c r="QVS123" s="9"/>
      <c r="QVT123" s="9"/>
      <c r="QVU123" s="9"/>
      <c r="QVV123" s="9"/>
      <c r="QVW123" s="9"/>
      <c r="QVX123" s="9"/>
      <c r="QVY123" s="9"/>
      <c r="QVZ123" s="9"/>
      <c r="QWA123" s="9"/>
      <c r="QWB123" s="9"/>
      <c r="QWC123" s="9"/>
      <c r="QWD123" s="9"/>
      <c r="QWE123" s="9"/>
      <c r="QWF123" s="9"/>
      <c r="QWG123" s="9"/>
      <c r="QWH123" s="9"/>
      <c r="QWI123" s="9"/>
      <c r="QWJ123" s="9"/>
      <c r="QWK123" s="9"/>
      <c r="QWL123" s="9"/>
      <c r="QWM123" s="9"/>
      <c r="QWN123" s="9"/>
      <c r="QWO123" s="9"/>
      <c r="QWP123" s="9"/>
      <c r="QWQ123" s="9"/>
      <c r="QWR123" s="9"/>
      <c r="QWS123" s="9"/>
      <c r="QWT123" s="9"/>
      <c r="QWU123" s="9"/>
      <c r="QWV123" s="9"/>
      <c r="QWW123" s="9"/>
      <c r="QWX123" s="9"/>
      <c r="QWY123" s="9"/>
      <c r="QWZ123" s="9"/>
      <c r="QXA123" s="9"/>
      <c r="QXB123" s="9"/>
      <c r="QXC123" s="9"/>
      <c r="QXD123" s="9"/>
      <c r="QXE123" s="9"/>
      <c r="QXF123" s="9"/>
      <c r="QXG123" s="9"/>
      <c r="QXH123" s="9"/>
      <c r="QXI123" s="9"/>
      <c r="QXJ123" s="9"/>
      <c r="QXK123" s="9"/>
      <c r="QXL123" s="9"/>
      <c r="QXM123" s="9"/>
      <c r="QXN123" s="9"/>
      <c r="QXO123" s="9"/>
      <c r="QXP123" s="9"/>
      <c r="QXQ123" s="9"/>
      <c r="QXR123" s="9"/>
      <c r="QXS123" s="9"/>
      <c r="QXT123" s="9"/>
      <c r="QXU123" s="9"/>
      <c r="QXV123" s="9"/>
      <c r="QXW123" s="9"/>
      <c r="QXX123" s="9"/>
      <c r="QXY123" s="9"/>
      <c r="QXZ123" s="9"/>
      <c r="QYA123" s="9"/>
      <c r="QYB123" s="9"/>
      <c r="QYC123" s="9"/>
      <c r="QYD123" s="9"/>
      <c r="QYE123" s="9"/>
      <c r="QYF123" s="9"/>
      <c r="QYG123" s="9"/>
      <c r="QYH123" s="9"/>
      <c r="QYI123" s="9"/>
      <c r="QYJ123" s="9"/>
      <c r="QYK123" s="9"/>
      <c r="QYL123" s="9"/>
      <c r="QYM123" s="9"/>
      <c r="QYN123" s="9"/>
      <c r="QYO123" s="9"/>
      <c r="QYP123" s="9"/>
      <c r="QYQ123" s="9"/>
      <c r="QYR123" s="9"/>
      <c r="QYS123" s="9"/>
      <c r="QYT123" s="9"/>
      <c r="QYU123" s="9"/>
      <c r="QYV123" s="9"/>
      <c r="QYW123" s="9"/>
      <c r="QYX123" s="9"/>
      <c r="QYY123" s="9"/>
      <c r="QYZ123" s="9"/>
      <c r="QZA123" s="9"/>
      <c r="QZB123" s="9"/>
      <c r="QZC123" s="9"/>
      <c r="QZD123" s="9"/>
      <c r="QZE123" s="9"/>
      <c r="QZF123" s="9"/>
      <c r="QZG123" s="9"/>
      <c r="QZH123" s="9"/>
      <c r="QZI123" s="9"/>
      <c r="QZJ123" s="9"/>
      <c r="QZK123" s="9"/>
      <c r="QZL123" s="9"/>
      <c r="QZM123" s="9"/>
      <c r="QZN123" s="9"/>
      <c r="QZO123" s="9"/>
      <c r="QZP123" s="9"/>
      <c r="QZQ123" s="9"/>
      <c r="QZR123" s="9"/>
      <c r="QZS123" s="9"/>
      <c r="QZT123" s="9"/>
      <c r="QZU123" s="9"/>
      <c r="QZV123" s="9"/>
      <c r="QZW123" s="9"/>
      <c r="QZX123" s="9"/>
      <c r="QZY123" s="9"/>
      <c r="QZZ123" s="9"/>
      <c r="RAA123" s="9"/>
      <c r="RAB123" s="9"/>
      <c r="RAC123" s="9"/>
      <c r="RAD123" s="9"/>
      <c r="RAE123" s="9"/>
      <c r="RAF123" s="9"/>
      <c r="RAG123" s="9"/>
      <c r="RAH123" s="9"/>
      <c r="RAI123" s="9"/>
      <c r="RAJ123" s="9"/>
      <c r="RAK123" s="9"/>
      <c r="RAL123" s="9"/>
      <c r="RAM123" s="9"/>
      <c r="RAN123" s="9"/>
      <c r="RAO123" s="9"/>
      <c r="RAP123" s="9"/>
      <c r="RAQ123" s="9"/>
      <c r="RAR123" s="9"/>
      <c r="RAS123" s="9"/>
      <c r="RAT123" s="9"/>
      <c r="RAU123" s="9"/>
      <c r="RAV123" s="9"/>
      <c r="RAW123" s="9"/>
      <c r="RAX123" s="9"/>
      <c r="RAY123" s="9"/>
      <c r="RAZ123" s="9"/>
      <c r="RBA123" s="9"/>
      <c r="RBB123" s="9"/>
      <c r="RBC123" s="9"/>
      <c r="RBD123" s="9"/>
      <c r="RBE123" s="9"/>
      <c r="RBF123" s="9"/>
      <c r="RBG123" s="9"/>
      <c r="RBH123" s="9"/>
      <c r="RBI123" s="9"/>
      <c r="RBJ123" s="9"/>
      <c r="RBK123" s="9"/>
      <c r="RBL123" s="9"/>
      <c r="RBM123" s="9"/>
      <c r="RBN123" s="9"/>
      <c r="RBO123" s="9"/>
      <c r="RBP123" s="9"/>
      <c r="RBQ123" s="9"/>
      <c r="RBR123" s="9"/>
      <c r="RBS123" s="9"/>
      <c r="RBT123" s="9"/>
      <c r="RBU123" s="9"/>
      <c r="RBV123" s="9"/>
      <c r="RBW123" s="9"/>
      <c r="RBX123" s="9"/>
      <c r="RBY123" s="9"/>
      <c r="RBZ123" s="9"/>
      <c r="RCA123" s="9"/>
      <c r="RCB123" s="9"/>
      <c r="RCC123" s="9"/>
      <c r="RCD123" s="9"/>
      <c r="RCE123" s="9"/>
      <c r="RCF123" s="9"/>
      <c r="RCG123" s="9"/>
      <c r="RCH123" s="9"/>
      <c r="RCI123" s="9"/>
      <c r="RCJ123" s="9"/>
      <c r="RCK123" s="9"/>
      <c r="RCL123" s="9"/>
      <c r="RCM123" s="9"/>
      <c r="RCN123" s="9"/>
      <c r="RCO123" s="9"/>
      <c r="RCP123" s="9"/>
      <c r="RCQ123" s="9"/>
      <c r="RCR123" s="9"/>
      <c r="RCS123" s="9"/>
      <c r="RCT123" s="9"/>
      <c r="RCU123" s="9"/>
      <c r="RCV123" s="9"/>
      <c r="RCW123" s="9"/>
      <c r="RCX123" s="9"/>
      <c r="RCY123" s="9"/>
      <c r="RCZ123" s="9"/>
      <c r="RDA123" s="9"/>
      <c r="RDB123" s="9"/>
      <c r="RDC123" s="9"/>
      <c r="RDD123" s="9"/>
      <c r="RDE123" s="9"/>
      <c r="RDF123" s="9"/>
      <c r="RDG123" s="9"/>
      <c r="RDH123" s="9"/>
      <c r="RDI123" s="9"/>
      <c r="RDJ123" s="9"/>
      <c r="RDK123" s="9"/>
      <c r="RDL123" s="9"/>
      <c r="RDM123" s="9"/>
      <c r="RDN123" s="9"/>
      <c r="RDO123" s="9"/>
      <c r="RDP123" s="9"/>
      <c r="RDQ123" s="9"/>
      <c r="RDR123" s="9"/>
      <c r="RDS123" s="9"/>
      <c r="RDT123" s="9"/>
      <c r="RDU123" s="9"/>
      <c r="RDV123" s="9"/>
      <c r="RDW123" s="9"/>
      <c r="RDX123" s="9"/>
      <c r="RDY123" s="9"/>
      <c r="RDZ123" s="9"/>
      <c r="REA123" s="9"/>
      <c r="REB123" s="9"/>
      <c r="REC123" s="9"/>
      <c r="RED123" s="9"/>
      <c r="REE123" s="9"/>
      <c r="REF123" s="9"/>
      <c r="REG123" s="9"/>
      <c r="REH123" s="9"/>
      <c r="REI123" s="9"/>
      <c r="REJ123" s="9"/>
      <c r="REK123" s="9"/>
      <c r="REL123" s="9"/>
      <c r="REM123" s="9"/>
      <c r="REN123" s="9"/>
      <c r="REO123" s="9"/>
      <c r="REP123" s="9"/>
      <c r="REQ123" s="9"/>
      <c r="RER123" s="9"/>
      <c r="RES123" s="9"/>
      <c r="RET123" s="9"/>
      <c r="REU123" s="9"/>
      <c r="REV123" s="9"/>
      <c r="REW123" s="9"/>
      <c r="REX123" s="9"/>
      <c r="REY123" s="9"/>
      <c r="REZ123" s="9"/>
      <c r="RFA123" s="9"/>
      <c r="RFB123" s="9"/>
      <c r="RFC123" s="9"/>
      <c r="RFD123" s="9"/>
      <c r="RFE123" s="9"/>
      <c r="RFF123" s="9"/>
      <c r="RFG123" s="9"/>
      <c r="RFH123" s="9"/>
      <c r="RFI123" s="9"/>
      <c r="RFJ123" s="9"/>
      <c r="RFK123" s="9"/>
      <c r="RFL123" s="9"/>
      <c r="RFM123" s="9"/>
      <c r="RFN123" s="9"/>
      <c r="RFO123" s="9"/>
      <c r="RFP123" s="9"/>
      <c r="RFQ123" s="9"/>
      <c r="RFR123" s="9"/>
      <c r="RFS123" s="9"/>
      <c r="RFT123" s="9"/>
      <c r="RFU123" s="9"/>
      <c r="RFV123" s="9"/>
      <c r="RFW123" s="9"/>
      <c r="RFX123" s="9"/>
      <c r="RFY123" s="9"/>
      <c r="RFZ123" s="9"/>
      <c r="RGA123" s="9"/>
      <c r="RGB123" s="9"/>
      <c r="RGC123" s="9"/>
      <c r="RGD123" s="9"/>
      <c r="RGE123" s="9"/>
      <c r="RGF123" s="9"/>
      <c r="RGG123" s="9"/>
      <c r="RGH123" s="9"/>
      <c r="RGI123" s="9"/>
      <c r="RGJ123" s="9"/>
      <c r="RGK123" s="9"/>
      <c r="RGL123" s="9"/>
      <c r="RGM123" s="9"/>
      <c r="RGN123" s="9"/>
      <c r="RGO123" s="9"/>
      <c r="RGP123" s="9"/>
      <c r="RGQ123" s="9"/>
      <c r="RGR123" s="9"/>
      <c r="RGS123" s="9"/>
      <c r="RGT123" s="9"/>
      <c r="RGU123" s="9"/>
      <c r="RGV123" s="9"/>
      <c r="RGW123" s="9"/>
      <c r="RGX123" s="9"/>
      <c r="RGY123" s="9"/>
      <c r="RGZ123" s="9"/>
      <c r="RHA123" s="9"/>
      <c r="RHB123" s="9"/>
      <c r="RHC123" s="9"/>
      <c r="RHD123" s="9"/>
      <c r="RHE123" s="9"/>
      <c r="RHF123" s="9"/>
      <c r="RHG123" s="9"/>
      <c r="RHH123" s="9"/>
      <c r="RHI123" s="9"/>
      <c r="RHJ123" s="9"/>
      <c r="RHK123" s="9"/>
      <c r="RHL123" s="9"/>
      <c r="RHM123" s="9"/>
      <c r="RHN123" s="9"/>
      <c r="RHO123" s="9"/>
      <c r="RHP123" s="9"/>
      <c r="RHQ123" s="9"/>
      <c r="RHR123" s="9"/>
      <c r="RHS123" s="9"/>
      <c r="RHT123" s="9"/>
      <c r="RHU123" s="9"/>
      <c r="RHV123" s="9"/>
      <c r="RHW123" s="9"/>
      <c r="RHX123" s="9"/>
      <c r="RHY123" s="9"/>
      <c r="RHZ123" s="9"/>
      <c r="RIA123" s="9"/>
      <c r="RIB123" s="9"/>
      <c r="RIC123" s="9"/>
      <c r="RID123" s="9"/>
      <c r="RIE123" s="9"/>
      <c r="RIF123" s="9"/>
      <c r="RIG123" s="9"/>
      <c r="RIH123" s="9"/>
      <c r="RII123" s="9"/>
      <c r="RIJ123" s="9"/>
      <c r="RIK123" s="9"/>
      <c r="RIL123" s="9"/>
      <c r="RIM123" s="9"/>
      <c r="RIN123" s="9"/>
      <c r="RIO123" s="9"/>
      <c r="RIP123" s="9"/>
      <c r="RIQ123" s="9"/>
      <c r="RIR123" s="9"/>
      <c r="RIS123" s="9"/>
      <c r="RIT123" s="9"/>
      <c r="RIU123" s="9"/>
      <c r="RIV123" s="9"/>
      <c r="RIW123" s="9"/>
      <c r="RIX123" s="9"/>
      <c r="RIY123" s="9"/>
      <c r="RIZ123" s="9"/>
      <c r="RJA123" s="9"/>
      <c r="RJB123" s="9"/>
      <c r="RJC123" s="9"/>
      <c r="RJD123" s="9"/>
      <c r="RJE123" s="9"/>
      <c r="RJF123" s="9"/>
      <c r="RJG123" s="9"/>
      <c r="RJH123" s="9"/>
      <c r="RJI123" s="9"/>
      <c r="RJJ123" s="9"/>
      <c r="RJK123" s="9"/>
      <c r="RJL123" s="9"/>
      <c r="RJM123" s="9"/>
      <c r="RJN123" s="9"/>
      <c r="RJO123" s="9"/>
      <c r="RJP123" s="9"/>
      <c r="RJQ123" s="9"/>
      <c r="RJR123" s="9"/>
      <c r="RJS123" s="9"/>
      <c r="RJT123" s="9"/>
      <c r="RJU123" s="9"/>
      <c r="RJV123" s="9"/>
      <c r="RJW123" s="9"/>
      <c r="RJX123" s="9"/>
      <c r="RJY123" s="9"/>
      <c r="RJZ123" s="9"/>
      <c r="RKA123" s="9"/>
      <c r="RKB123" s="9"/>
      <c r="RKC123" s="9"/>
      <c r="RKD123" s="9"/>
      <c r="RKE123" s="9"/>
      <c r="RKF123" s="9"/>
      <c r="RKG123" s="9"/>
      <c r="RKH123" s="9"/>
      <c r="RKI123" s="9"/>
      <c r="RKJ123" s="9"/>
      <c r="RKK123" s="9"/>
      <c r="RKL123" s="9"/>
      <c r="RKM123" s="9"/>
      <c r="RKN123" s="9"/>
      <c r="RKO123" s="9"/>
      <c r="RKP123" s="9"/>
      <c r="RKQ123" s="9"/>
      <c r="RKR123" s="9"/>
      <c r="RKS123" s="9"/>
      <c r="RKT123" s="9"/>
      <c r="RKU123" s="9"/>
      <c r="RKV123" s="9"/>
      <c r="RKW123" s="9"/>
      <c r="RKX123" s="9"/>
      <c r="RKY123" s="9"/>
      <c r="RKZ123" s="9"/>
      <c r="RLA123" s="9"/>
      <c r="RLB123" s="9"/>
      <c r="RLC123" s="9"/>
      <c r="RLD123" s="9"/>
      <c r="RLE123" s="9"/>
      <c r="RLF123" s="9"/>
      <c r="RLG123" s="9"/>
      <c r="RLH123" s="9"/>
      <c r="RLI123" s="9"/>
      <c r="RLJ123" s="9"/>
      <c r="RLK123" s="9"/>
      <c r="RLL123" s="9"/>
      <c r="RLM123" s="9"/>
      <c r="RLN123" s="9"/>
      <c r="RLO123" s="9"/>
      <c r="RLP123" s="9"/>
      <c r="RLQ123" s="9"/>
      <c r="RLR123" s="9"/>
      <c r="RLS123" s="9"/>
      <c r="RLT123" s="9"/>
      <c r="RLU123" s="9"/>
      <c r="RLV123" s="9"/>
      <c r="RLW123" s="9"/>
      <c r="RLX123" s="9"/>
      <c r="RLY123" s="9"/>
      <c r="RLZ123" s="9"/>
      <c r="RMA123" s="9"/>
      <c r="RMB123" s="9"/>
      <c r="RMC123" s="9"/>
      <c r="RMD123" s="9"/>
      <c r="RME123" s="9"/>
      <c r="RMF123" s="9"/>
      <c r="RMG123" s="9"/>
      <c r="RMH123" s="9"/>
      <c r="RMI123" s="9"/>
      <c r="RMJ123" s="9"/>
      <c r="RMK123" s="9"/>
      <c r="RML123" s="9"/>
      <c r="RMM123" s="9"/>
      <c r="RMN123" s="9"/>
      <c r="RMO123" s="9"/>
      <c r="RMP123" s="9"/>
      <c r="RMQ123" s="9"/>
      <c r="RMR123" s="9"/>
      <c r="RMS123" s="9"/>
      <c r="RMT123" s="9"/>
      <c r="RMU123" s="9"/>
      <c r="RMV123" s="9"/>
      <c r="RMW123" s="9"/>
      <c r="RMX123" s="9"/>
      <c r="RMY123" s="9"/>
      <c r="RMZ123" s="9"/>
      <c r="RNA123" s="9"/>
      <c r="RNB123" s="9"/>
      <c r="RNC123" s="9"/>
      <c r="RND123" s="9"/>
      <c r="RNE123" s="9"/>
      <c r="RNF123" s="9"/>
      <c r="RNG123" s="9"/>
      <c r="RNH123" s="9"/>
      <c r="RNI123" s="9"/>
      <c r="RNJ123" s="9"/>
      <c r="RNK123" s="9"/>
      <c r="RNL123" s="9"/>
      <c r="RNM123" s="9"/>
      <c r="RNN123" s="9"/>
      <c r="RNO123" s="9"/>
      <c r="RNP123" s="9"/>
      <c r="RNQ123" s="9"/>
      <c r="RNR123" s="9"/>
      <c r="RNS123" s="9"/>
      <c r="RNT123" s="9"/>
      <c r="RNU123" s="9"/>
      <c r="RNV123" s="9"/>
      <c r="RNW123" s="9"/>
      <c r="RNX123" s="9"/>
      <c r="RNY123" s="9"/>
      <c r="RNZ123" s="9"/>
      <c r="ROA123" s="9"/>
      <c r="ROB123" s="9"/>
      <c r="ROC123" s="9"/>
      <c r="ROD123" s="9"/>
      <c r="ROE123" s="9"/>
      <c r="ROF123" s="9"/>
      <c r="ROG123" s="9"/>
      <c r="ROH123" s="9"/>
      <c r="ROI123" s="9"/>
      <c r="ROJ123" s="9"/>
      <c r="ROK123" s="9"/>
      <c r="ROL123" s="9"/>
      <c r="ROM123" s="9"/>
      <c r="RON123" s="9"/>
      <c r="ROO123" s="9"/>
      <c r="ROP123" s="9"/>
      <c r="ROQ123" s="9"/>
      <c r="ROR123" s="9"/>
      <c r="ROS123" s="9"/>
      <c r="ROT123" s="9"/>
      <c r="ROU123" s="9"/>
      <c r="ROV123" s="9"/>
      <c r="ROW123" s="9"/>
      <c r="ROX123" s="9"/>
      <c r="ROY123" s="9"/>
      <c r="ROZ123" s="9"/>
      <c r="RPA123" s="9"/>
      <c r="RPB123" s="9"/>
      <c r="RPC123" s="9"/>
      <c r="RPD123" s="9"/>
      <c r="RPE123" s="9"/>
      <c r="RPF123" s="9"/>
      <c r="RPG123" s="9"/>
      <c r="RPH123" s="9"/>
      <c r="RPI123" s="9"/>
      <c r="RPJ123" s="9"/>
      <c r="RPK123" s="9"/>
      <c r="RPL123" s="9"/>
      <c r="RPM123" s="9"/>
      <c r="RPN123" s="9"/>
      <c r="RPO123" s="9"/>
      <c r="RPP123" s="9"/>
      <c r="RPQ123" s="9"/>
      <c r="RPR123" s="9"/>
      <c r="RPS123" s="9"/>
      <c r="RPT123" s="9"/>
      <c r="RPU123" s="9"/>
      <c r="RPV123" s="9"/>
      <c r="RPW123" s="9"/>
      <c r="RPX123" s="9"/>
      <c r="RPY123" s="9"/>
      <c r="RPZ123" s="9"/>
      <c r="RQA123" s="9"/>
      <c r="RQB123" s="9"/>
      <c r="RQC123" s="9"/>
      <c r="RQD123" s="9"/>
      <c r="RQE123" s="9"/>
      <c r="RQF123" s="9"/>
      <c r="RQG123" s="9"/>
      <c r="RQH123" s="9"/>
      <c r="RQI123" s="9"/>
      <c r="RQJ123" s="9"/>
      <c r="RQK123" s="9"/>
      <c r="RQL123" s="9"/>
      <c r="RQM123" s="9"/>
      <c r="RQN123" s="9"/>
      <c r="RQO123" s="9"/>
      <c r="RQP123" s="9"/>
      <c r="RQQ123" s="9"/>
      <c r="RQR123" s="9"/>
      <c r="RQS123" s="9"/>
      <c r="RQT123" s="9"/>
      <c r="RQU123" s="9"/>
      <c r="RQV123" s="9"/>
      <c r="RQW123" s="9"/>
      <c r="RQX123" s="9"/>
      <c r="RQY123" s="9"/>
      <c r="RQZ123" s="9"/>
      <c r="RRA123" s="9"/>
      <c r="RRB123" s="9"/>
      <c r="RRC123" s="9"/>
      <c r="RRD123" s="9"/>
      <c r="RRE123" s="9"/>
      <c r="RRF123" s="9"/>
      <c r="RRG123" s="9"/>
      <c r="RRH123" s="9"/>
      <c r="RRI123" s="9"/>
      <c r="RRJ123" s="9"/>
      <c r="RRK123" s="9"/>
      <c r="RRL123" s="9"/>
      <c r="RRM123" s="9"/>
      <c r="RRN123" s="9"/>
      <c r="RRO123" s="9"/>
      <c r="RRP123" s="9"/>
      <c r="RRQ123" s="9"/>
      <c r="RRR123" s="9"/>
      <c r="RRS123" s="9"/>
      <c r="RRT123" s="9"/>
      <c r="RRU123" s="9"/>
      <c r="RRV123" s="9"/>
      <c r="RRW123" s="9"/>
      <c r="RRX123" s="9"/>
      <c r="RRY123" s="9"/>
      <c r="RRZ123" s="9"/>
      <c r="RSA123" s="9"/>
      <c r="RSB123" s="9"/>
      <c r="RSC123" s="9"/>
      <c r="RSD123" s="9"/>
      <c r="RSE123" s="9"/>
      <c r="RSF123" s="9"/>
      <c r="RSG123" s="9"/>
      <c r="RSH123" s="9"/>
      <c r="RSI123" s="9"/>
      <c r="RSJ123" s="9"/>
      <c r="RSK123" s="9"/>
      <c r="RSL123" s="9"/>
      <c r="RSM123" s="9"/>
      <c r="RSN123" s="9"/>
      <c r="RSO123" s="9"/>
      <c r="RSP123" s="9"/>
      <c r="RSQ123" s="9"/>
      <c r="RSR123" s="9"/>
      <c r="RSS123" s="9"/>
      <c r="RST123" s="9"/>
      <c r="RSU123" s="9"/>
      <c r="RSV123" s="9"/>
      <c r="RSW123" s="9"/>
      <c r="RSX123" s="9"/>
      <c r="RSY123" s="9"/>
      <c r="RSZ123" s="9"/>
      <c r="RTA123" s="9"/>
      <c r="RTB123" s="9"/>
      <c r="RTC123" s="9"/>
      <c r="RTD123" s="9"/>
      <c r="RTE123" s="9"/>
      <c r="RTF123" s="9"/>
      <c r="RTG123" s="9"/>
      <c r="RTH123" s="9"/>
      <c r="RTI123" s="9"/>
      <c r="RTJ123" s="9"/>
      <c r="RTK123" s="9"/>
      <c r="RTL123" s="9"/>
      <c r="RTM123" s="9"/>
      <c r="RTN123" s="9"/>
      <c r="RTO123" s="9"/>
      <c r="RTP123" s="9"/>
      <c r="RTQ123" s="9"/>
      <c r="RTR123" s="9"/>
      <c r="RTS123" s="9"/>
      <c r="RTT123" s="9"/>
      <c r="RTU123" s="9"/>
      <c r="RTV123" s="9"/>
      <c r="RTW123" s="9"/>
      <c r="RTX123" s="9"/>
      <c r="RTY123" s="9"/>
      <c r="RTZ123" s="9"/>
      <c r="RUA123" s="9"/>
      <c r="RUB123" s="9"/>
      <c r="RUC123" s="9"/>
      <c r="RUD123" s="9"/>
      <c r="RUE123" s="9"/>
      <c r="RUF123" s="9"/>
      <c r="RUG123" s="9"/>
      <c r="RUH123" s="9"/>
      <c r="RUI123" s="9"/>
      <c r="RUJ123" s="9"/>
      <c r="RUK123" s="9"/>
      <c r="RUL123" s="9"/>
      <c r="RUM123" s="9"/>
      <c r="RUN123" s="9"/>
      <c r="RUO123" s="9"/>
      <c r="RUP123" s="9"/>
      <c r="RUQ123" s="9"/>
      <c r="RUR123" s="9"/>
      <c r="RUS123" s="9"/>
      <c r="RUT123" s="9"/>
      <c r="RUU123" s="9"/>
      <c r="RUV123" s="9"/>
      <c r="RUW123" s="9"/>
      <c r="RUX123" s="9"/>
      <c r="RUY123" s="9"/>
      <c r="RUZ123" s="9"/>
      <c r="RVA123" s="9"/>
      <c r="RVB123" s="9"/>
      <c r="RVC123" s="9"/>
      <c r="RVD123" s="9"/>
      <c r="RVE123" s="9"/>
      <c r="RVF123" s="9"/>
      <c r="RVG123" s="9"/>
      <c r="RVH123" s="9"/>
      <c r="RVI123" s="9"/>
      <c r="RVJ123" s="9"/>
      <c r="RVK123" s="9"/>
      <c r="RVL123" s="9"/>
      <c r="RVM123" s="9"/>
      <c r="RVN123" s="9"/>
      <c r="RVO123" s="9"/>
      <c r="RVP123" s="9"/>
      <c r="RVQ123" s="9"/>
      <c r="RVR123" s="9"/>
      <c r="RVS123" s="9"/>
      <c r="RVT123" s="9"/>
      <c r="RVU123" s="9"/>
      <c r="RVV123" s="9"/>
      <c r="RVW123" s="9"/>
      <c r="RVX123" s="9"/>
      <c r="RVY123" s="9"/>
      <c r="RVZ123" s="9"/>
      <c r="RWA123" s="9"/>
      <c r="RWB123" s="9"/>
      <c r="RWC123" s="9"/>
      <c r="RWD123" s="9"/>
      <c r="RWE123" s="9"/>
      <c r="RWF123" s="9"/>
      <c r="RWG123" s="9"/>
      <c r="RWH123" s="9"/>
      <c r="RWI123" s="9"/>
      <c r="RWJ123" s="9"/>
      <c r="RWK123" s="9"/>
      <c r="RWL123" s="9"/>
      <c r="RWM123" s="9"/>
      <c r="RWN123" s="9"/>
      <c r="RWO123" s="9"/>
      <c r="RWP123" s="9"/>
      <c r="RWQ123" s="9"/>
      <c r="RWR123" s="9"/>
      <c r="RWS123" s="9"/>
      <c r="RWT123" s="9"/>
      <c r="RWU123" s="9"/>
      <c r="RWV123" s="9"/>
      <c r="RWW123" s="9"/>
      <c r="RWX123" s="9"/>
      <c r="RWY123" s="9"/>
      <c r="RWZ123" s="9"/>
      <c r="RXA123" s="9"/>
      <c r="RXB123" s="9"/>
      <c r="RXC123" s="9"/>
      <c r="RXD123" s="9"/>
      <c r="RXE123" s="9"/>
      <c r="RXF123" s="9"/>
      <c r="RXG123" s="9"/>
      <c r="RXH123" s="9"/>
      <c r="RXI123" s="9"/>
      <c r="RXJ123" s="9"/>
      <c r="RXK123" s="9"/>
      <c r="RXL123" s="9"/>
      <c r="RXM123" s="9"/>
      <c r="RXN123" s="9"/>
      <c r="RXO123" s="9"/>
      <c r="RXP123" s="9"/>
      <c r="RXQ123" s="9"/>
      <c r="RXR123" s="9"/>
      <c r="RXS123" s="9"/>
      <c r="RXT123" s="9"/>
      <c r="RXU123" s="9"/>
      <c r="RXV123" s="9"/>
      <c r="RXW123" s="9"/>
      <c r="RXX123" s="9"/>
      <c r="RXY123" s="9"/>
      <c r="RXZ123" s="9"/>
      <c r="RYA123" s="9"/>
      <c r="RYB123" s="9"/>
      <c r="RYC123" s="9"/>
      <c r="RYD123" s="9"/>
      <c r="RYE123" s="9"/>
      <c r="RYF123" s="9"/>
      <c r="RYG123" s="9"/>
      <c r="RYH123" s="9"/>
      <c r="RYI123" s="9"/>
      <c r="RYJ123" s="9"/>
      <c r="RYK123" s="9"/>
      <c r="RYL123" s="9"/>
      <c r="RYM123" s="9"/>
      <c r="RYN123" s="9"/>
      <c r="RYO123" s="9"/>
      <c r="RYP123" s="9"/>
      <c r="RYQ123" s="9"/>
      <c r="RYR123" s="9"/>
      <c r="RYS123" s="9"/>
      <c r="RYT123" s="9"/>
      <c r="RYU123" s="9"/>
      <c r="RYV123" s="9"/>
      <c r="RYW123" s="9"/>
      <c r="RYX123" s="9"/>
      <c r="RYY123" s="9"/>
      <c r="RYZ123" s="9"/>
      <c r="RZA123" s="9"/>
      <c r="RZB123" s="9"/>
      <c r="RZC123" s="9"/>
      <c r="RZD123" s="9"/>
      <c r="RZE123" s="9"/>
      <c r="RZF123" s="9"/>
      <c r="RZG123" s="9"/>
      <c r="RZH123" s="9"/>
      <c r="RZI123" s="9"/>
      <c r="RZJ123" s="9"/>
      <c r="RZK123" s="9"/>
      <c r="RZL123" s="9"/>
      <c r="RZM123" s="9"/>
      <c r="RZN123" s="9"/>
      <c r="RZO123" s="9"/>
      <c r="RZP123" s="9"/>
      <c r="RZQ123" s="9"/>
      <c r="RZR123" s="9"/>
      <c r="RZS123" s="9"/>
      <c r="RZT123" s="9"/>
      <c r="RZU123" s="9"/>
      <c r="RZV123" s="9"/>
      <c r="RZW123" s="9"/>
      <c r="RZX123" s="9"/>
      <c r="RZY123" s="9"/>
      <c r="RZZ123" s="9"/>
      <c r="SAA123" s="9"/>
      <c r="SAB123" s="9"/>
      <c r="SAC123" s="9"/>
      <c r="SAD123" s="9"/>
      <c r="SAE123" s="9"/>
      <c r="SAF123" s="9"/>
      <c r="SAG123" s="9"/>
      <c r="SAH123" s="9"/>
      <c r="SAI123" s="9"/>
      <c r="SAJ123" s="9"/>
      <c r="SAK123" s="9"/>
      <c r="SAL123" s="9"/>
      <c r="SAM123" s="9"/>
      <c r="SAN123" s="9"/>
      <c r="SAO123" s="9"/>
      <c r="SAP123" s="9"/>
      <c r="SAQ123" s="9"/>
      <c r="SAR123" s="9"/>
      <c r="SAS123" s="9"/>
      <c r="SAT123" s="9"/>
      <c r="SAU123" s="9"/>
      <c r="SAV123" s="9"/>
      <c r="SAW123" s="9"/>
      <c r="SAX123" s="9"/>
      <c r="SAY123" s="9"/>
      <c r="SAZ123" s="9"/>
      <c r="SBA123" s="9"/>
      <c r="SBB123" s="9"/>
      <c r="SBC123" s="9"/>
      <c r="SBD123" s="9"/>
      <c r="SBE123" s="9"/>
      <c r="SBF123" s="9"/>
      <c r="SBG123" s="9"/>
      <c r="SBH123" s="9"/>
      <c r="SBI123" s="9"/>
      <c r="SBJ123" s="9"/>
      <c r="SBK123" s="9"/>
      <c r="SBL123" s="9"/>
      <c r="SBM123" s="9"/>
      <c r="SBN123" s="9"/>
      <c r="SBO123" s="9"/>
      <c r="SBP123" s="9"/>
      <c r="SBQ123" s="9"/>
      <c r="SBR123" s="9"/>
      <c r="SBS123" s="9"/>
      <c r="SBT123" s="9"/>
      <c r="SBU123" s="9"/>
      <c r="SBV123" s="9"/>
      <c r="SBW123" s="9"/>
      <c r="SBX123" s="9"/>
      <c r="SBY123" s="9"/>
      <c r="SBZ123" s="9"/>
      <c r="SCA123" s="9"/>
      <c r="SCB123" s="9"/>
      <c r="SCC123" s="9"/>
      <c r="SCD123" s="9"/>
      <c r="SCE123" s="9"/>
      <c r="SCF123" s="9"/>
      <c r="SCG123" s="9"/>
      <c r="SCH123" s="9"/>
      <c r="SCI123" s="9"/>
      <c r="SCJ123" s="9"/>
      <c r="SCK123" s="9"/>
      <c r="SCL123" s="9"/>
      <c r="SCM123" s="9"/>
      <c r="SCN123" s="9"/>
      <c r="SCO123" s="9"/>
      <c r="SCP123" s="9"/>
      <c r="SCQ123" s="9"/>
      <c r="SCR123" s="9"/>
      <c r="SCS123" s="9"/>
      <c r="SCT123" s="9"/>
      <c r="SCU123" s="9"/>
      <c r="SCV123" s="9"/>
      <c r="SCW123" s="9"/>
      <c r="SCX123" s="9"/>
      <c r="SCY123" s="9"/>
      <c r="SCZ123" s="9"/>
      <c r="SDA123" s="9"/>
      <c r="SDB123" s="9"/>
      <c r="SDC123" s="9"/>
      <c r="SDD123" s="9"/>
      <c r="SDE123" s="9"/>
      <c r="SDF123" s="9"/>
      <c r="SDG123" s="9"/>
      <c r="SDH123" s="9"/>
      <c r="SDI123" s="9"/>
      <c r="SDJ123" s="9"/>
      <c r="SDK123" s="9"/>
      <c r="SDL123" s="9"/>
      <c r="SDM123" s="9"/>
      <c r="SDN123" s="9"/>
      <c r="SDO123" s="9"/>
      <c r="SDP123" s="9"/>
      <c r="SDQ123" s="9"/>
      <c r="SDR123" s="9"/>
      <c r="SDS123" s="9"/>
      <c r="SDT123" s="9"/>
      <c r="SDU123" s="9"/>
      <c r="SDV123" s="9"/>
      <c r="SDW123" s="9"/>
      <c r="SDX123" s="9"/>
      <c r="SDY123" s="9"/>
      <c r="SDZ123" s="9"/>
      <c r="SEA123" s="9"/>
      <c r="SEB123" s="9"/>
      <c r="SEC123" s="9"/>
      <c r="SED123" s="9"/>
      <c r="SEE123" s="9"/>
      <c r="SEF123" s="9"/>
      <c r="SEG123" s="9"/>
      <c r="SEH123" s="9"/>
      <c r="SEI123" s="9"/>
      <c r="SEJ123" s="9"/>
      <c r="SEK123" s="9"/>
      <c r="SEL123" s="9"/>
      <c r="SEM123" s="9"/>
      <c r="SEN123" s="9"/>
      <c r="SEO123" s="9"/>
      <c r="SEP123" s="9"/>
      <c r="SEQ123" s="9"/>
      <c r="SER123" s="9"/>
      <c r="SES123" s="9"/>
      <c r="SET123" s="9"/>
      <c r="SEU123" s="9"/>
      <c r="SEV123" s="9"/>
      <c r="SEW123" s="9"/>
      <c r="SEX123" s="9"/>
      <c r="SEY123" s="9"/>
      <c r="SEZ123" s="9"/>
      <c r="SFA123" s="9"/>
      <c r="SFB123" s="9"/>
      <c r="SFC123" s="9"/>
      <c r="SFD123" s="9"/>
      <c r="SFE123" s="9"/>
      <c r="SFF123" s="9"/>
      <c r="SFG123" s="9"/>
      <c r="SFH123" s="9"/>
      <c r="SFI123" s="9"/>
      <c r="SFJ123" s="9"/>
      <c r="SFK123" s="9"/>
      <c r="SFL123" s="9"/>
      <c r="SFM123" s="9"/>
      <c r="SFN123" s="9"/>
      <c r="SFO123" s="9"/>
      <c r="SFP123" s="9"/>
      <c r="SFQ123" s="9"/>
      <c r="SFR123" s="9"/>
      <c r="SFS123" s="9"/>
      <c r="SFT123" s="9"/>
      <c r="SFU123" s="9"/>
      <c r="SFV123" s="9"/>
      <c r="SFW123" s="9"/>
      <c r="SFX123" s="9"/>
      <c r="SFY123" s="9"/>
      <c r="SFZ123" s="9"/>
      <c r="SGA123" s="9"/>
      <c r="SGB123" s="9"/>
      <c r="SGC123" s="9"/>
      <c r="SGD123" s="9"/>
      <c r="SGE123" s="9"/>
      <c r="SGF123" s="9"/>
      <c r="SGG123" s="9"/>
      <c r="SGH123" s="9"/>
      <c r="SGI123" s="9"/>
      <c r="SGJ123" s="9"/>
      <c r="SGK123" s="9"/>
      <c r="SGL123" s="9"/>
      <c r="SGM123" s="9"/>
      <c r="SGN123" s="9"/>
      <c r="SGO123" s="9"/>
      <c r="SGP123" s="9"/>
      <c r="SGQ123" s="9"/>
      <c r="SGR123" s="9"/>
      <c r="SGS123" s="9"/>
      <c r="SGT123" s="9"/>
      <c r="SGU123" s="9"/>
      <c r="SGV123" s="9"/>
      <c r="SGW123" s="9"/>
      <c r="SGX123" s="9"/>
      <c r="SGY123" s="9"/>
      <c r="SGZ123" s="9"/>
      <c r="SHA123" s="9"/>
      <c r="SHB123" s="9"/>
      <c r="SHC123" s="9"/>
      <c r="SHD123" s="9"/>
      <c r="SHE123" s="9"/>
      <c r="SHF123" s="9"/>
      <c r="SHG123" s="9"/>
      <c r="SHH123" s="9"/>
      <c r="SHI123" s="9"/>
      <c r="SHJ123" s="9"/>
      <c r="SHK123" s="9"/>
      <c r="SHL123" s="9"/>
      <c r="SHM123" s="9"/>
      <c r="SHN123" s="9"/>
      <c r="SHO123" s="9"/>
      <c r="SHP123" s="9"/>
      <c r="SHQ123" s="9"/>
      <c r="SHR123" s="9"/>
      <c r="SHS123" s="9"/>
      <c r="SHT123" s="9"/>
      <c r="SHU123" s="9"/>
      <c r="SHV123" s="9"/>
      <c r="SHW123" s="9"/>
      <c r="SHX123" s="9"/>
      <c r="SHY123" s="9"/>
      <c r="SHZ123" s="9"/>
      <c r="SIA123" s="9"/>
      <c r="SIB123" s="9"/>
      <c r="SIC123" s="9"/>
      <c r="SID123" s="9"/>
      <c r="SIE123" s="9"/>
      <c r="SIF123" s="9"/>
      <c r="SIG123" s="9"/>
      <c r="SIH123" s="9"/>
      <c r="SII123" s="9"/>
      <c r="SIJ123" s="9"/>
      <c r="SIK123" s="9"/>
      <c r="SIL123" s="9"/>
      <c r="SIM123" s="9"/>
      <c r="SIN123" s="9"/>
      <c r="SIO123" s="9"/>
      <c r="SIP123" s="9"/>
      <c r="SIQ123" s="9"/>
      <c r="SIR123" s="9"/>
      <c r="SIS123" s="9"/>
      <c r="SIT123" s="9"/>
      <c r="SIU123" s="9"/>
      <c r="SIV123" s="9"/>
      <c r="SIW123" s="9"/>
      <c r="SIX123" s="9"/>
      <c r="SIY123" s="9"/>
      <c r="SIZ123" s="9"/>
      <c r="SJA123" s="9"/>
      <c r="SJB123" s="9"/>
      <c r="SJC123" s="9"/>
      <c r="SJD123" s="9"/>
      <c r="SJE123" s="9"/>
      <c r="SJF123" s="9"/>
      <c r="SJG123" s="9"/>
      <c r="SJH123" s="9"/>
      <c r="SJI123" s="9"/>
      <c r="SJJ123" s="9"/>
      <c r="SJK123" s="9"/>
      <c r="SJL123" s="9"/>
      <c r="SJM123" s="9"/>
      <c r="SJN123" s="9"/>
      <c r="SJO123" s="9"/>
      <c r="SJP123" s="9"/>
      <c r="SJQ123" s="9"/>
      <c r="SJR123" s="9"/>
      <c r="SJS123" s="9"/>
      <c r="SJT123" s="9"/>
      <c r="SJU123" s="9"/>
      <c r="SJV123" s="9"/>
      <c r="SJW123" s="9"/>
      <c r="SJX123" s="9"/>
      <c r="SJY123" s="9"/>
      <c r="SJZ123" s="9"/>
      <c r="SKA123" s="9"/>
      <c r="SKB123" s="9"/>
      <c r="SKC123" s="9"/>
      <c r="SKD123" s="9"/>
      <c r="SKE123" s="9"/>
      <c r="SKF123" s="9"/>
      <c r="SKG123" s="9"/>
      <c r="SKH123" s="9"/>
      <c r="SKI123" s="9"/>
      <c r="SKJ123" s="9"/>
      <c r="SKK123" s="9"/>
      <c r="SKL123" s="9"/>
      <c r="SKM123" s="9"/>
      <c r="SKN123" s="9"/>
      <c r="SKO123" s="9"/>
      <c r="SKP123" s="9"/>
      <c r="SKQ123" s="9"/>
      <c r="SKR123" s="9"/>
      <c r="SKS123" s="9"/>
      <c r="SKT123" s="9"/>
      <c r="SKU123" s="9"/>
      <c r="SKV123" s="9"/>
      <c r="SKW123" s="9"/>
      <c r="SKX123" s="9"/>
      <c r="SKY123" s="9"/>
      <c r="SKZ123" s="9"/>
      <c r="SLA123" s="9"/>
      <c r="SLB123" s="9"/>
      <c r="SLC123" s="9"/>
      <c r="SLD123" s="9"/>
      <c r="SLE123" s="9"/>
      <c r="SLF123" s="9"/>
      <c r="SLG123" s="9"/>
      <c r="SLH123" s="9"/>
      <c r="SLI123" s="9"/>
      <c r="SLJ123" s="9"/>
      <c r="SLK123" s="9"/>
      <c r="SLL123" s="9"/>
      <c r="SLM123" s="9"/>
      <c r="SLN123" s="9"/>
      <c r="SLO123" s="9"/>
      <c r="SLP123" s="9"/>
      <c r="SLQ123" s="9"/>
      <c r="SLR123" s="9"/>
      <c r="SLS123" s="9"/>
      <c r="SLT123" s="9"/>
      <c r="SLU123" s="9"/>
      <c r="SLV123" s="9"/>
      <c r="SLW123" s="9"/>
      <c r="SLX123" s="9"/>
      <c r="SLY123" s="9"/>
      <c r="SLZ123" s="9"/>
      <c r="SMA123" s="9"/>
      <c r="SMB123" s="9"/>
      <c r="SMC123" s="9"/>
      <c r="SMD123" s="9"/>
      <c r="SME123" s="9"/>
      <c r="SMF123" s="9"/>
      <c r="SMG123" s="9"/>
      <c r="SMH123" s="9"/>
      <c r="SMI123" s="9"/>
      <c r="SMJ123" s="9"/>
      <c r="SMK123" s="9"/>
      <c r="SML123" s="9"/>
      <c r="SMM123" s="9"/>
      <c r="SMN123" s="9"/>
      <c r="SMO123" s="9"/>
      <c r="SMP123" s="9"/>
      <c r="SMQ123" s="9"/>
      <c r="SMR123" s="9"/>
      <c r="SMS123" s="9"/>
      <c r="SMT123" s="9"/>
      <c r="SMU123" s="9"/>
      <c r="SMV123" s="9"/>
      <c r="SMW123" s="9"/>
      <c r="SMX123" s="9"/>
      <c r="SMY123" s="9"/>
      <c r="SMZ123" s="9"/>
      <c r="SNA123" s="9"/>
      <c r="SNB123" s="9"/>
      <c r="SNC123" s="9"/>
      <c r="SND123" s="9"/>
      <c r="SNE123" s="9"/>
      <c r="SNF123" s="9"/>
      <c r="SNG123" s="9"/>
      <c r="SNH123" s="9"/>
      <c r="SNI123" s="9"/>
      <c r="SNJ123" s="9"/>
      <c r="SNK123" s="9"/>
      <c r="SNL123" s="9"/>
      <c r="SNM123" s="9"/>
      <c r="SNN123" s="9"/>
      <c r="SNO123" s="9"/>
      <c r="SNP123" s="9"/>
      <c r="SNQ123" s="9"/>
      <c r="SNR123" s="9"/>
      <c r="SNS123" s="9"/>
      <c r="SNT123" s="9"/>
      <c r="SNU123" s="9"/>
      <c r="SNV123" s="9"/>
      <c r="SNW123" s="9"/>
      <c r="SNX123" s="9"/>
      <c r="SNY123" s="9"/>
      <c r="SNZ123" s="9"/>
      <c r="SOA123" s="9"/>
      <c r="SOB123" s="9"/>
      <c r="SOC123" s="9"/>
      <c r="SOD123" s="9"/>
      <c r="SOE123" s="9"/>
      <c r="SOF123" s="9"/>
      <c r="SOG123" s="9"/>
      <c r="SOH123" s="9"/>
      <c r="SOI123" s="9"/>
      <c r="SOJ123" s="9"/>
      <c r="SOK123" s="9"/>
      <c r="SOL123" s="9"/>
      <c r="SOM123" s="9"/>
      <c r="SON123" s="9"/>
      <c r="SOO123" s="9"/>
      <c r="SOP123" s="9"/>
      <c r="SOQ123" s="9"/>
      <c r="SOR123" s="9"/>
      <c r="SOS123" s="9"/>
      <c r="SOT123" s="9"/>
      <c r="SOU123" s="9"/>
      <c r="SOV123" s="9"/>
      <c r="SOW123" s="9"/>
      <c r="SOX123" s="9"/>
      <c r="SOY123" s="9"/>
      <c r="SOZ123" s="9"/>
      <c r="SPA123" s="9"/>
      <c r="SPB123" s="9"/>
      <c r="SPC123" s="9"/>
      <c r="SPD123" s="9"/>
      <c r="SPE123" s="9"/>
      <c r="SPF123" s="9"/>
      <c r="SPG123" s="9"/>
      <c r="SPH123" s="9"/>
      <c r="SPI123" s="9"/>
      <c r="SPJ123" s="9"/>
      <c r="SPK123" s="9"/>
      <c r="SPL123" s="9"/>
      <c r="SPM123" s="9"/>
      <c r="SPN123" s="9"/>
      <c r="SPO123" s="9"/>
      <c r="SPP123" s="9"/>
      <c r="SPQ123" s="9"/>
      <c r="SPR123" s="9"/>
      <c r="SPS123" s="9"/>
      <c r="SPT123" s="9"/>
      <c r="SPU123" s="9"/>
      <c r="SPV123" s="9"/>
      <c r="SPW123" s="9"/>
      <c r="SPX123" s="9"/>
      <c r="SPY123" s="9"/>
      <c r="SPZ123" s="9"/>
      <c r="SQA123" s="9"/>
      <c r="SQB123" s="9"/>
      <c r="SQC123" s="9"/>
      <c r="SQD123" s="9"/>
      <c r="SQE123" s="9"/>
      <c r="SQF123" s="9"/>
      <c r="SQG123" s="9"/>
      <c r="SQH123" s="9"/>
      <c r="SQI123" s="9"/>
      <c r="SQJ123" s="9"/>
      <c r="SQK123" s="9"/>
      <c r="SQL123" s="9"/>
      <c r="SQM123" s="9"/>
      <c r="SQN123" s="9"/>
      <c r="SQO123" s="9"/>
      <c r="SQP123" s="9"/>
      <c r="SQQ123" s="9"/>
      <c r="SQR123" s="9"/>
      <c r="SQS123" s="9"/>
      <c r="SQT123" s="9"/>
      <c r="SQU123" s="9"/>
      <c r="SQV123" s="9"/>
      <c r="SQW123" s="9"/>
      <c r="SQX123" s="9"/>
      <c r="SQY123" s="9"/>
      <c r="SQZ123" s="9"/>
      <c r="SRA123" s="9"/>
      <c r="SRB123" s="9"/>
      <c r="SRC123" s="9"/>
      <c r="SRD123" s="9"/>
      <c r="SRE123" s="9"/>
      <c r="SRF123" s="9"/>
      <c r="SRG123" s="9"/>
      <c r="SRH123" s="9"/>
      <c r="SRI123" s="9"/>
      <c r="SRJ123" s="9"/>
      <c r="SRK123" s="9"/>
      <c r="SRL123" s="9"/>
      <c r="SRM123" s="9"/>
      <c r="SRN123" s="9"/>
      <c r="SRO123" s="9"/>
      <c r="SRP123" s="9"/>
      <c r="SRQ123" s="9"/>
      <c r="SRR123" s="9"/>
      <c r="SRS123" s="9"/>
      <c r="SRT123" s="9"/>
      <c r="SRU123" s="9"/>
      <c r="SRV123" s="9"/>
      <c r="SRW123" s="9"/>
      <c r="SRX123" s="9"/>
      <c r="SRY123" s="9"/>
      <c r="SRZ123" s="9"/>
      <c r="SSA123" s="9"/>
      <c r="SSB123" s="9"/>
      <c r="SSC123" s="9"/>
      <c r="SSD123" s="9"/>
      <c r="SSE123" s="9"/>
      <c r="SSF123" s="9"/>
      <c r="SSG123" s="9"/>
      <c r="SSH123" s="9"/>
      <c r="SSI123" s="9"/>
      <c r="SSJ123" s="9"/>
      <c r="SSK123" s="9"/>
      <c r="SSL123" s="9"/>
      <c r="SSM123" s="9"/>
      <c r="SSN123" s="9"/>
      <c r="SSO123" s="9"/>
      <c r="SSP123" s="9"/>
      <c r="SSQ123" s="9"/>
      <c r="SSR123" s="9"/>
      <c r="SSS123" s="9"/>
      <c r="SST123" s="9"/>
      <c r="SSU123" s="9"/>
      <c r="SSV123" s="9"/>
      <c r="SSW123" s="9"/>
      <c r="SSX123" s="9"/>
      <c r="SSY123" s="9"/>
      <c r="SSZ123" s="9"/>
      <c r="STA123" s="9"/>
      <c r="STB123" s="9"/>
      <c r="STC123" s="9"/>
      <c r="STD123" s="9"/>
      <c r="STE123" s="9"/>
      <c r="STF123" s="9"/>
      <c r="STG123" s="9"/>
      <c r="STH123" s="9"/>
      <c r="STI123" s="9"/>
      <c r="STJ123" s="9"/>
      <c r="STK123" s="9"/>
      <c r="STL123" s="9"/>
      <c r="STM123" s="9"/>
      <c r="STN123" s="9"/>
      <c r="STO123" s="9"/>
      <c r="STP123" s="9"/>
      <c r="STQ123" s="9"/>
      <c r="STR123" s="9"/>
      <c r="STS123" s="9"/>
      <c r="STT123" s="9"/>
      <c r="STU123" s="9"/>
      <c r="STV123" s="9"/>
      <c r="STW123" s="9"/>
      <c r="STX123" s="9"/>
      <c r="STY123" s="9"/>
      <c r="STZ123" s="9"/>
      <c r="SUA123" s="9"/>
      <c r="SUB123" s="9"/>
      <c r="SUC123" s="9"/>
      <c r="SUD123" s="9"/>
      <c r="SUE123" s="9"/>
      <c r="SUF123" s="9"/>
      <c r="SUG123" s="9"/>
      <c r="SUH123" s="9"/>
      <c r="SUI123" s="9"/>
      <c r="SUJ123" s="9"/>
      <c r="SUK123" s="9"/>
      <c r="SUL123" s="9"/>
      <c r="SUM123" s="9"/>
      <c r="SUN123" s="9"/>
      <c r="SUO123" s="9"/>
      <c r="SUP123" s="9"/>
      <c r="SUQ123" s="9"/>
      <c r="SUR123" s="9"/>
      <c r="SUS123" s="9"/>
      <c r="SUT123" s="9"/>
      <c r="SUU123" s="9"/>
      <c r="SUV123" s="9"/>
      <c r="SUW123" s="9"/>
      <c r="SUX123" s="9"/>
      <c r="SUY123" s="9"/>
      <c r="SUZ123" s="9"/>
      <c r="SVA123" s="9"/>
      <c r="SVB123" s="9"/>
      <c r="SVC123" s="9"/>
      <c r="SVD123" s="9"/>
      <c r="SVE123" s="9"/>
      <c r="SVF123" s="9"/>
      <c r="SVG123" s="9"/>
      <c r="SVH123" s="9"/>
      <c r="SVI123" s="9"/>
      <c r="SVJ123" s="9"/>
      <c r="SVK123" s="9"/>
      <c r="SVL123" s="9"/>
      <c r="SVM123" s="9"/>
      <c r="SVN123" s="9"/>
      <c r="SVO123" s="9"/>
      <c r="SVP123" s="9"/>
      <c r="SVQ123" s="9"/>
      <c r="SVR123" s="9"/>
      <c r="SVS123" s="9"/>
      <c r="SVT123" s="9"/>
      <c r="SVU123" s="9"/>
      <c r="SVV123" s="9"/>
      <c r="SVW123" s="9"/>
      <c r="SVX123" s="9"/>
      <c r="SVY123" s="9"/>
      <c r="SVZ123" s="9"/>
      <c r="SWA123" s="9"/>
      <c r="SWB123" s="9"/>
      <c r="SWC123" s="9"/>
      <c r="SWD123" s="9"/>
      <c r="SWE123" s="9"/>
      <c r="SWF123" s="9"/>
      <c r="SWG123" s="9"/>
      <c r="SWH123" s="9"/>
      <c r="SWI123" s="9"/>
      <c r="SWJ123" s="9"/>
      <c r="SWK123" s="9"/>
      <c r="SWL123" s="9"/>
      <c r="SWM123" s="9"/>
      <c r="SWN123" s="9"/>
      <c r="SWO123" s="9"/>
      <c r="SWP123" s="9"/>
      <c r="SWQ123" s="9"/>
      <c r="SWR123" s="9"/>
      <c r="SWS123" s="9"/>
      <c r="SWT123" s="9"/>
      <c r="SWU123" s="9"/>
      <c r="SWV123" s="9"/>
      <c r="SWW123" s="9"/>
      <c r="SWX123" s="9"/>
      <c r="SWY123" s="9"/>
      <c r="SWZ123" s="9"/>
      <c r="SXA123" s="9"/>
      <c r="SXB123" s="9"/>
      <c r="SXC123" s="9"/>
      <c r="SXD123" s="9"/>
      <c r="SXE123" s="9"/>
      <c r="SXF123" s="9"/>
      <c r="SXG123" s="9"/>
      <c r="SXH123" s="9"/>
      <c r="SXI123" s="9"/>
      <c r="SXJ123" s="9"/>
      <c r="SXK123" s="9"/>
      <c r="SXL123" s="9"/>
      <c r="SXM123" s="9"/>
      <c r="SXN123" s="9"/>
      <c r="SXO123" s="9"/>
      <c r="SXP123" s="9"/>
      <c r="SXQ123" s="9"/>
      <c r="SXR123" s="9"/>
      <c r="SXS123" s="9"/>
      <c r="SXT123" s="9"/>
      <c r="SXU123" s="9"/>
      <c r="SXV123" s="9"/>
      <c r="SXW123" s="9"/>
      <c r="SXX123" s="9"/>
      <c r="SXY123" s="9"/>
      <c r="SXZ123" s="9"/>
      <c r="SYA123" s="9"/>
      <c r="SYB123" s="9"/>
      <c r="SYC123" s="9"/>
      <c r="SYD123" s="9"/>
      <c r="SYE123" s="9"/>
      <c r="SYF123" s="9"/>
      <c r="SYG123" s="9"/>
      <c r="SYH123" s="9"/>
      <c r="SYI123" s="9"/>
      <c r="SYJ123" s="9"/>
      <c r="SYK123" s="9"/>
      <c r="SYL123" s="9"/>
      <c r="SYM123" s="9"/>
      <c r="SYN123" s="9"/>
      <c r="SYO123" s="9"/>
      <c r="SYP123" s="9"/>
      <c r="SYQ123" s="9"/>
      <c r="SYR123" s="9"/>
      <c r="SYS123" s="9"/>
      <c r="SYT123" s="9"/>
      <c r="SYU123" s="9"/>
      <c r="SYV123" s="9"/>
      <c r="SYW123" s="9"/>
      <c r="SYX123" s="9"/>
      <c r="SYY123" s="9"/>
      <c r="SYZ123" s="9"/>
      <c r="SZA123" s="9"/>
      <c r="SZB123" s="9"/>
      <c r="SZC123" s="9"/>
      <c r="SZD123" s="9"/>
      <c r="SZE123" s="9"/>
      <c r="SZF123" s="9"/>
      <c r="SZG123" s="9"/>
      <c r="SZH123" s="9"/>
      <c r="SZI123" s="9"/>
      <c r="SZJ123" s="9"/>
      <c r="SZK123" s="9"/>
      <c r="SZL123" s="9"/>
      <c r="SZM123" s="9"/>
      <c r="SZN123" s="9"/>
      <c r="SZO123" s="9"/>
      <c r="SZP123" s="9"/>
      <c r="SZQ123" s="9"/>
      <c r="SZR123" s="9"/>
      <c r="SZS123" s="9"/>
      <c r="SZT123" s="9"/>
      <c r="SZU123" s="9"/>
      <c r="SZV123" s="9"/>
      <c r="SZW123" s="9"/>
      <c r="SZX123" s="9"/>
      <c r="SZY123" s="9"/>
      <c r="SZZ123" s="9"/>
      <c r="TAA123" s="9"/>
      <c r="TAB123" s="9"/>
      <c r="TAC123" s="9"/>
      <c r="TAD123" s="9"/>
      <c r="TAE123" s="9"/>
      <c r="TAF123" s="9"/>
      <c r="TAG123" s="9"/>
      <c r="TAH123" s="9"/>
      <c r="TAI123" s="9"/>
      <c r="TAJ123" s="9"/>
      <c r="TAK123" s="9"/>
      <c r="TAL123" s="9"/>
      <c r="TAM123" s="9"/>
      <c r="TAN123" s="9"/>
      <c r="TAO123" s="9"/>
      <c r="TAP123" s="9"/>
      <c r="TAQ123" s="9"/>
      <c r="TAR123" s="9"/>
      <c r="TAS123" s="9"/>
      <c r="TAT123" s="9"/>
      <c r="TAU123" s="9"/>
      <c r="TAV123" s="9"/>
      <c r="TAW123" s="9"/>
      <c r="TAX123" s="9"/>
      <c r="TAY123" s="9"/>
      <c r="TAZ123" s="9"/>
      <c r="TBA123" s="9"/>
      <c r="TBB123" s="9"/>
      <c r="TBC123" s="9"/>
      <c r="TBD123" s="9"/>
      <c r="TBE123" s="9"/>
      <c r="TBF123" s="9"/>
      <c r="TBG123" s="9"/>
      <c r="TBH123" s="9"/>
      <c r="TBI123" s="9"/>
      <c r="TBJ123" s="9"/>
      <c r="TBK123" s="9"/>
      <c r="TBL123" s="9"/>
      <c r="TBM123" s="9"/>
      <c r="TBN123" s="9"/>
      <c r="TBO123" s="9"/>
      <c r="TBP123" s="9"/>
      <c r="TBQ123" s="9"/>
      <c r="TBR123" s="9"/>
      <c r="TBS123" s="9"/>
      <c r="TBT123" s="9"/>
      <c r="TBU123" s="9"/>
      <c r="TBV123" s="9"/>
      <c r="TBW123" s="9"/>
      <c r="TBX123" s="9"/>
      <c r="TBY123" s="9"/>
      <c r="TBZ123" s="9"/>
      <c r="TCA123" s="9"/>
      <c r="TCB123" s="9"/>
      <c r="TCC123" s="9"/>
      <c r="TCD123" s="9"/>
      <c r="TCE123" s="9"/>
      <c r="TCF123" s="9"/>
      <c r="TCG123" s="9"/>
      <c r="TCH123" s="9"/>
      <c r="TCI123" s="9"/>
      <c r="TCJ123" s="9"/>
      <c r="TCK123" s="9"/>
      <c r="TCL123" s="9"/>
      <c r="TCM123" s="9"/>
      <c r="TCN123" s="9"/>
      <c r="TCO123" s="9"/>
      <c r="TCP123" s="9"/>
      <c r="TCQ123" s="9"/>
      <c r="TCR123" s="9"/>
      <c r="TCS123" s="9"/>
      <c r="TCT123" s="9"/>
      <c r="TCU123" s="9"/>
      <c r="TCV123" s="9"/>
      <c r="TCW123" s="9"/>
      <c r="TCX123" s="9"/>
      <c r="TCY123" s="9"/>
      <c r="TCZ123" s="9"/>
      <c r="TDA123" s="9"/>
      <c r="TDB123" s="9"/>
      <c r="TDC123" s="9"/>
      <c r="TDD123" s="9"/>
      <c r="TDE123" s="9"/>
      <c r="TDF123" s="9"/>
      <c r="TDG123" s="9"/>
      <c r="TDH123" s="9"/>
      <c r="TDI123" s="9"/>
      <c r="TDJ123" s="9"/>
      <c r="TDK123" s="9"/>
      <c r="TDL123" s="9"/>
      <c r="TDM123" s="9"/>
      <c r="TDN123" s="9"/>
      <c r="TDO123" s="9"/>
      <c r="TDP123" s="9"/>
      <c r="TDQ123" s="9"/>
      <c r="TDR123" s="9"/>
      <c r="TDS123" s="9"/>
      <c r="TDT123" s="9"/>
      <c r="TDU123" s="9"/>
      <c r="TDV123" s="9"/>
      <c r="TDW123" s="9"/>
      <c r="TDX123" s="9"/>
      <c r="TDY123" s="9"/>
      <c r="TDZ123" s="9"/>
      <c r="TEA123" s="9"/>
      <c r="TEB123" s="9"/>
      <c r="TEC123" s="9"/>
      <c r="TED123" s="9"/>
      <c r="TEE123" s="9"/>
      <c r="TEF123" s="9"/>
      <c r="TEG123" s="9"/>
      <c r="TEH123" s="9"/>
      <c r="TEI123" s="9"/>
      <c r="TEJ123" s="9"/>
      <c r="TEK123" s="9"/>
      <c r="TEL123" s="9"/>
      <c r="TEM123" s="9"/>
      <c r="TEN123" s="9"/>
      <c r="TEO123" s="9"/>
      <c r="TEP123" s="9"/>
      <c r="TEQ123" s="9"/>
      <c r="TER123" s="9"/>
      <c r="TES123" s="9"/>
      <c r="TET123" s="9"/>
      <c r="TEU123" s="9"/>
      <c r="TEV123" s="9"/>
      <c r="TEW123" s="9"/>
      <c r="TEX123" s="9"/>
      <c r="TEY123" s="9"/>
      <c r="TEZ123" s="9"/>
      <c r="TFA123" s="9"/>
      <c r="TFB123" s="9"/>
      <c r="TFC123" s="9"/>
      <c r="TFD123" s="9"/>
      <c r="TFE123" s="9"/>
      <c r="TFF123" s="9"/>
      <c r="TFG123" s="9"/>
      <c r="TFH123" s="9"/>
      <c r="TFI123" s="9"/>
      <c r="TFJ123" s="9"/>
      <c r="TFK123" s="9"/>
      <c r="TFL123" s="9"/>
      <c r="TFM123" s="9"/>
      <c r="TFN123" s="9"/>
      <c r="TFO123" s="9"/>
      <c r="TFP123" s="9"/>
      <c r="TFQ123" s="9"/>
      <c r="TFR123" s="9"/>
      <c r="TFS123" s="9"/>
      <c r="TFT123" s="9"/>
      <c r="TFU123" s="9"/>
      <c r="TFV123" s="9"/>
      <c r="TFW123" s="9"/>
      <c r="TFX123" s="9"/>
      <c r="TFY123" s="9"/>
      <c r="TFZ123" s="9"/>
      <c r="TGA123" s="9"/>
      <c r="TGB123" s="9"/>
      <c r="TGC123" s="9"/>
      <c r="TGD123" s="9"/>
      <c r="TGE123" s="9"/>
      <c r="TGF123" s="9"/>
      <c r="TGG123" s="9"/>
      <c r="TGH123" s="9"/>
      <c r="TGI123" s="9"/>
      <c r="TGJ123" s="9"/>
      <c r="TGK123" s="9"/>
      <c r="TGL123" s="9"/>
      <c r="TGM123" s="9"/>
      <c r="TGN123" s="9"/>
      <c r="TGO123" s="9"/>
      <c r="TGP123" s="9"/>
      <c r="TGQ123" s="9"/>
      <c r="TGR123" s="9"/>
      <c r="TGS123" s="9"/>
      <c r="TGT123" s="9"/>
      <c r="TGU123" s="9"/>
      <c r="TGV123" s="9"/>
      <c r="TGW123" s="9"/>
      <c r="TGX123" s="9"/>
      <c r="TGY123" s="9"/>
      <c r="TGZ123" s="9"/>
      <c r="THA123" s="9"/>
      <c r="THB123" s="9"/>
      <c r="THC123" s="9"/>
      <c r="THD123" s="9"/>
      <c r="THE123" s="9"/>
      <c r="THF123" s="9"/>
      <c r="THG123" s="9"/>
      <c r="THH123" s="9"/>
      <c r="THI123" s="9"/>
      <c r="THJ123" s="9"/>
      <c r="THK123" s="9"/>
      <c r="THL123" s="9"/>
      <c r="THM123" s="9"/>
      <c r="THN123" s="9"/>
      <c r="THO123" s="9"/>
      <c r="THP123" s="9"/>
      <c r="THQ123" s="9"/>
      <c r="THR123" s="9"/>
      <c r="THS123" s="9"/>
      <c r="THT123" s="9"/>
      <c r="THU123" s="9"/>
      <c r="THV123" s="9"/>
      <c r="THW123" s="9"/>
      <c r="THX123" s="9"/>
      <c r="THY123" s="9"/>
      <c r="THZ123" s="9"/>
      <c r="TIA123" s="9"/>
      <c r="TIB123" s="9"/>
      <c r="TIC123" s="9"/>
      <c r="TID123" s="9"/>
      <c r="TIE123" s="9"/>
      <c r="TIF123" s="9"/>
      <c r="TIG123" s="9"/>
      <c r="TIH123" s="9"/>
      <c r="TII123" s="9"/>
      <c r="TIJ123" s="9"/>
      <c r="TIK123" s="9"/>
      <c r="TIL123" s="9"/>
      <c r="TIM123" s="9"/>
      <c r="TIN123" s="9"/>
      <c r="TIO123" s="9"/>
      <c r="TIP123" s="9"/>
      <c r="TIQ123" s="9"/>
      <c r="TIR123" s="9"/>
      <c r="TIS123" s="9"/>
      <c r="TIT123" s="9"/>
      <c r="TIU123" s="9"/>
      <c r="TIV123" s="9"/>
      <c r="TIW123" s="9"/>
      <c r="TIX123" s="9"/>
      <c r="TIY123" s="9"/>
      <c r="TIZ123" s="9"/>
      <c r="TJA123" s="9"/>
      <c r="TJB123" s="9"/>
      <c r="TJC123" s="9"/>
      <c r="TJD123" s="9"/>
      <c r="TJE123" s="9"/>
      <c r="TJF123" s="9"/>
      <c r="TJG123" s="9"/>
      <c r="TJH123" s="9"/>
      <c r="TJI123" s="9"/>
      <c r="TJJ123" s="9"/>
      <c r="TJK123" s="9"/>
      <c r="TJL123" s="9"/>
      <c r="TJM123" s="9"/>
      <c r="TJN123" s="9"/>
      <c r="TJO123" s="9"/>
      <c r="TJP123" s="9"/>
      <c r="TJQ123" s="9"/>
      <c r="TJR123" s="9"/>
      <c r="TJS123" s="9"/>
      <c r="TJT123" s="9"/>
      <c r="TJU123" s="9"/>
      <c r="TJV123" s="9"/>
      <c r="TJW123" s="9"/>
      <c r="TJX123" s="9"/>
      <c r="TJY123" s="9"/>
      <c r="TJZ123" s="9"/>
      <c r="TKA123" s="9"/>
      <c r="TKB123" s="9"/>
      <c r="TKC123" s="9"/>
      <c r="TKD123" s="9"/>
      <c r="TKE123" s="9"/>
      <c r="TKF123" s="9"/>
      <c r="TKG123" s="9"/>
      <c r="TKH123" s="9"/>
      <c r="TKI123" s="9"/>
      <c r="TKJ123" s="9"/>
      <c r="TKK123" s="9"/>
      <c r="TKL123" s="9"/>
      <c r="TKM123" s="9"/>
      <c r="TKN123" s="9"/>
      <c r="TKO123" s="9"/>
      <c r="TKP123" s="9"/>
      <c r="TKQ123" s="9"/>
      <c r="TKR123" s="9"/>
      <c r="TKS123" s="9"/>
      <c r="TKT123" s="9"/>
      <c r="TKU123" s="9"/>
      <c r="TKV123" s="9"/>
      <c r="TKW123" s="9"/>
      <c r="TKX123" s="9"/>
      <c r="TKY123" s="9"/>
      <c r="TKZ123" s="9"/>
      <c r="TLA123" s="9"/>
      <c r="TLB123" s="9"/>
      <c r="TLC123" s="9"/>
      <c r="TLD123" s="9"/>
      <c r="TLE123" s="9"/>
      <c r="TLF123" s="9"/>
      <c r="TLG123" s="9"/>
      <c r="TLH123" s="9"/>
      <c r="TLI123" s="9"/>
      <c r="TLJ123" s="9"/>
      <c r="TLK123" s="9"/>
      <c r="TLL123" s="9"/>
      <c r="TLM123" s="9"/>
      <c r="TLN123" s="9"/>
      <c r="TLO123" s="9"/>
      <c r="TLP123" s="9"/>
      <c r="TLQ123" s="9"/>
      <c r="TLR123" s="9"/>
      <c r="TLS123" s="9"/>
      <c r="TLT123" s="9"/>
      <c r="TLU123" s="9"/>
      <c r="TLV123" s="9"/>
      <c r="TLW123" s="9"/>
      <c r="TLX123" s="9"/>
      <c r="TLY123" s="9"/>
      <c r="TLZ123" s="9"/>
      <c r="TMA123" s="9"/>
      <c r="TMB123" s="9"/>
      <c r="TMC123" s="9"/>
      <c r="TMD123" s="9"/>
      <c r="TME123" s="9"/>
      <c r="TMF123" s="9"/>
      <c r="TMG123" s="9"/>
      <c r="TMH123" s="9"/>
      <c r="TMI123" s="9"/>
      <c r="TMJ123" s="9"/>
      <c r="TMK123" s="9"/>
      <c r="TML123" s="9"/>
      <c r="TMM123" s="9"/>
      <c r="TMN123" s="9"/>
      <c r="TMO123" s="9"/>
      <c r="TMP123" s="9"/>
      <c r="TMQ123" s="9"/>
      <c r="TMR123" s="9"/>
      <c r="TMS123" s="9"/>
      <c r="TMT123" s="9"/>
      <c r="TMU123" s="9"/>
      <c r="TMV123" s="9"/>
      <c r="TMW123" s="9"/>
      <c r="TMX123" s="9"/>
      <c r="TMY123" s="9"/>
      <c r="TMZ123" s="9"/>
      <c r="TNA123" s="9"/>
      <c r="TNB123" s="9"/>
      <c r="TNC123" s="9"/>
      <c r="TND123" s="9"/>
      <c r="TNE123" s="9"/>
      <c r="TNF123" s="9"/>
      <c r="TNG123" s="9"/>
      <c r="TNH123" s="9"/>
      <c r="TNI123" s="9"/>
      <c r="TNJ123" s="9"/>
      <c r="TNK123" s="9"/>
      <c r="TNL123" s="9"/>
      <c r="TNM123" s="9"/>
      <c r="TNN123" s="9"/>
      <c r="TNO123" s="9"/>
      <c r="TNP123" s="9"/>
      <c r="TNQ123" s="9"/>
      <c r="TNR123" s="9"/>
      <c r="TNS123" s="9"/>
      <c r="TNT123" s="9"/>
      <c r="TNU123" s="9"/>
      <c r="TNV123" s="9"/>
      <c r="TNW123" s="9"/>
      <c r="TNX123" s="9"/>
      <c r="TNY123" s="9"/>
      <c r="TNZ123" s="9"/>
      <c r="TOA123" s="9"/>
      <c r="TOB123" s="9"/>
      <c r="TOC123" s="9"/>
      <c r="TOD123" s="9"/>
      <c r="TOE123" s="9"/>
      <c r="TOF123" s="9"/>
      <c r="TOG123" s="9"/>
      <c r="TOH123" s="9"/>
      <c r="TOI123" s="9"/>
      <c r="TOJ123" s="9"/>
      <c r="TOK123" s="9"/>
      <c r="TOL123" s="9"/>
      <c r="TOM123" s="9"/>
      <c r="TON123" s="9"/>
      <c r="TOO123" s="9"/>
      <c r="TOP123" s="9"/>
      <c r="TOQ123" s="9"/>
      <c r="TOR123" s="9"/>
      <c r="TOS123" s="9"/>
      <c r="TOT123" s="9"/>
      <c r="TOU123" s="9"/>
      <c r="TOV123" s="9"/>
      <c r="TOW123" s="9"/>
      <c r="TOX123" s="9"/>
      <c r="TOY123" s="9"/>
      <c r="TOZ123" s="9"/>
      <c r="TPA123" s="9"/>
      <c r="TPB123" s="9"/>
      <c r="TPC123" s="9"/>
      <c r="TPD123" s="9"/>
      <c r="TPE123" s="9"/>
      <c r="TPF123" s="9"/>
      <c r="TPG123" s="9"/>
      <c r="TPH123" s="9"/>
      <c r="TPI123" s="9"/>
      <c r="TPJ123" s="9"/>
      <c r="TPK123" s="9"/>
      <c r="TPL123" s="9"/>
      <c r="TPM123" s="9"/>
      <c r="TPN123" s="9"/>
      <c r="TPO123" s="9"/>
      <c r="TPP123" s="9"/>
      <c r="TPQ123" s="9"/>
      <c r="TPR123" s="9"/>
      <c r="TPS123" s="9"/>
      <c r="TPT123" s="9"/>
      <c r="TPU123" s="9"/>
      <c r="TPV123" s="9"/>
      <c r="TPW123" s="9"/>
      <c r="TPX123" s="9"/>
      <c r="TPY123" s="9"/>
      <c r="TPZ123" s="9"/>
      <c r="TQA123" s="9"/>
      <c r="TQB123" s="9"/>
      <c r="TQC123" s="9"/>
      <c r="TQD123" s="9"/>
      <c r="TQE123" s="9"/>
      <c r="TQF123" s="9"/>
      <c r="TQG123" s="9"/>
      <c r="TQH123" s="9"/>
      <c r="TQI123" s="9"/>
      <c r="TQJ123" s="9"/>
      <c r="TQK123" s="9"/>
      <c r="TQL123" s="9"/>
      <c r="TQM123" s="9"/>
      <c r="TQN123" s="9"/>
      <c r="TQO123" s="9"/>
      <c r="TQP123" s="9"/>
      <c r="TQQ123" s="9"/>
      <c r="TQR123" s="9"/>
      <c r="TQS123" s="9"/>
      <c r="TQT123" s="9"/>
      <c r="TQU123" s="9"/>
      <c r="TQV123" s="9"/>
      <c r="TQW123" s="9"/>
      <c r="TQX123" s="9"/>
      <c r="TQY123" s="9"/>
      <c r="TQZ123" s="9"/>
      <c r="TRA123" s="9"/>
      <c r="TRB123" s="9"/>
      <c r="TRC123" s="9"/>
      <c r="TRD123" s="9"/>
      <c r="TRE123" s="9"/>
      <c r="TRF123" s="9"/>
      <c r="TRG123" s="9"/>
      <c r="TRH123" s="9"/>
      <c r="TRI123" s="9"/>
      <c r="TRJ123" s="9"/>
      <c r="TRK123" s="9"/>
      <c r="TRL123" s="9"/>
      <c r="TRM123" s="9"/>
      <c r="TRN123" s="9"/>
      <c r="TRO123" s="9"/>
      <c r="TRP123" s="9"/>
      <c r="TRQ123" s="9"/>
      <c r="TRR123" s="9"/>
      <c r="TRS123" s="9"/>
      <c r="TRT123" s="9"/>
      <c r="TRU123" s="9"/>
      <c r="TRV123" s="9"/>
      <c r="TRW123" s="9"/>
      <c r="TRX123" s="9"/>
      <c r="TRY123" s="9"/>
      <c r="TRZ123" s="9"/>
      <c r="TSA123" s="9"/>
      <c r="TSB123" s="9"/>
      <c r="TSC123" s="9"/>
      <c r="TSD123" s="9"/>
      <c r="TSE123" s="9"/>
      <c r="TSF123" s="9"/>
      <c r="TSG123" s="9"/>
      <c r="TSH123" s="9"/>
      <c r="TSI123" s="9"/>
      <c r="TSJ123" s="9"/>
      <c r="TSK123" s="9"/>
      <c r="TSL123" s="9"/>
      <c r="TSM123" s="9"/>
      <c r="TSN123" s="9"/>
      <c r="TSO123" s="9"/>
      <c r="TSP123" s="9"/>
      <c r="TSQ123" s="9"/>
      <c r="TSR123" s="9"/>
      <c r="TSS123" s="9"/>
      <c r="TST123" s="9"/>
      <c r="TSU123" s="9"/>
      <c r="TSV123" s="9"/>
      <c r="TSW123" s="9"/>
      <c r="TSX123" s="9"/>
      <c r="TSY123" s="9"/>
      <c r="TSZ123" s="9"/>
      <c r="TTA123" s="9"/>
      <c r="TTB123" s="9"/>
      <c r="TTC123" s="9"/>
      <c r="TTD123" s="9"/>
      <c r="TTE123" s="9"/>
      <c r="TTF123" s="9"/>
      <c r="TTG123" s="9"/>
      <c r="TTH123" s="9"/>
      <c r="TTI123" s="9"/>
      <c r="TTJ123" s="9"/>
      <c r="TTK123" s="9"/>
      <c r="TTL123" s="9"/>
      <c r="TTM123" s="9"/>
      <c r="TTN123" s="9"/>
      <c r="TTO123" s="9"/>
      <c r="TTP123" s="9"/>
      <c r="TTQ123" s="9"/>
      <c r="TTR123" s="9"/>
      <c r="TTS123" s="9"/>
      <c r="TTT123" s="9"/>
      <c r="TTU123" s="9"/>
      <c r="TTV123" s="9"/>
      <c r="TTW123" s="9"/>
      <c r="TTX123" s="9"/>
      <c r="TTY123" s="9"/>
      <c r="TTZ123" s="9"/>
      <c r="TUA123" s="9"/>
      <c r="TUB123" s="9"/>
      <c r="TUC123" s="9"/>
      <c r="TUD123" s="9"/>
      <c r="TUE123" s="9"/>
      <c r="TUF123" s="9"/>
      <c r="TUG123" s="9"/>
      <c r="TUH123" s="9"/>
      <c r="TUI123" s="9"/>
      <c r="TUJ123" s="9"/>
      <c r="TUK123" s="9"/>
      <c r="TUL123" s="9"/>
      <c r="TUM123" s="9"/>
      <c r="TUN123" s="9"/>
      <c r="TUO123" s="9"/>
      <c r="TUP123" s="9"/>
      <c r="TUQ123" s="9"/>
      <c r="TUR123" s="9"/>
      <c r="TUS123" s="9"/>
      <c r="TUT123" s="9"/>
      <c r="TUU123" s="9"/>
      <c r="TUV123" s="9"/>
      <c r="TUW123" s="9"/>
      <c r="TUX123" s="9"/>
      <c r="TUY123" s="9"/>
      <c r="TUZ123" s="9"/>
      <c r="TVA123" s="9"/>
      <c r="TVB123" s="9"/>
      <c r="TVC123" s="9"/>
      <c r="TVD123" s="9"/>
      <c r="TVE123" s="9"/>
      <c r="TVF123" s="9"/>
      <c r="TVG123" s="9"/>
      <c r="TVH123" s="9"/>
      <c r="TVI123" s="9"/>
      <c r="TVJ123" s="9"/>
      <c r="TVK123" s="9"/>
      <c r="TVL123" s="9"/>
      <c r="TVM123" s="9"/>
      <c r="TVN123" s="9"/>
      <c r="TVO123" s="9"/>
      <c r="TVP123" s="9"/>
      <c r="TVQ123" s="9"/>
      <c r="TVR123" s="9"/>
      <c r="TVS123" s="9"/>
      <c r="TVT123" s="9"/>
      <c r="TVU123" s="9"/>
      <c r="TVV123" s="9"/>
      <c r="TVW123" s="9"/>
      <c r="TVX123" s="9"/>
      <c r="TVY123" s="9"/>
      <c r="TVZ123" s="9"/>
      <c r="TWA123" s="9"/>
      <c r="TWB123" s="9"/>
      <c r="TWC123" s="9"/>
      <c r="TWD123" s="9"/>
      <c r="TWE123" s="9"/>
      <c r="TWF123" s="9"/>
      <c r="TWG123" s="9"/>
      <c r="TWH123" s="9"/>
      <c r="TWI123" s="9"/>
      <c r="TWJ123" s="9"/>
      <c r="TWK123" s="9"/>
      <c r="TWL123" s="9"/>
      <c r="TWM123" s="9"/>
      <c r="TWN123" s="9"/>
      <c r="TWO123" s="9"/>
      <c r="TWP123" s="9"/>
      <c r="TWQ123" s="9"/>
      <c r="TWR123" s="9"/>
      <c r="TWS123" s="9"/>
      <c r="TWT123" s="9"/>
      <c r="TWU123" s="9"/>
      <c r="TWV123" s="9"/>
      <c r="TWW123" s="9"/>
      <c r="TWX123" s="9"/>
      <c r="TWY123" s="9"/>
      <c r="TWZ123" s="9"/>
      <c r="TXA123" s="9"/>
      <c r="TXB123" s="9"/>
      <c r="TXC123" s="9"/>
      <c r="TXD123" s="9"/>
      <c r="TXE123" s="9"/>
      <c r="TXF123" s="9"/>
      <c r="TXG123" s="9"/>
      <c r="TXH123" s="9"/>
      <c r="TXI123" s="9"/>
      <c r="TXJ123" s="9"/>
      <c r="TXK123" s="9"/>
      <c r="TXL123" s="9"/>
      <c r="TXM123" s="9"/>
      <c r="TXN123" s="9"/>
      <c r="TXO123" s="9"/>
      <c r="TXP123" s="9"/>
      <c r="TXQ123" s="9"/>
      <c r="TXR123" s="9"/>
      <c r="TXS123" s="9"/>
      <c r="TXT123" s="9"/>
      <c r="TXU123" s="9"/>
      <c r="TXV123" s="9"/>
      <c r="TXW123" s="9"/>
      <c r="TXX123" s="9"/>
      <c r="TXY123" s="9"/>
      <c r="TXZ123" s="9"/>
      <c r="TYA123" s="9"/>
      <c r="TYB123" s="9"/>
      <c r="TYC123" s="9"/>
      <c r="TYD123" s="9"/>
      <c r="TYE123" s="9"/>
      <c r="TYF123" s="9"/>
      <c r="TYG123" s="9"/>
      <c r="TYH123" s="9"/>
      <c r="TYI123" s="9"/>
      <c r="TYJ123" s="9"/>
      <c r="TYK123" s="9"/>
      <c r="TYL123" s="9"/>
      <c r="TYM123" s="9"/>
      <c r="TYN123" s="9"/>
      <c r="TYO123" s="9"/>
      <c r="TYP123" s="9"/>
      <c r="TYQ123" s="9"/>
      <c r="TYR123" s="9"/>
      <c r="TYS123" s="9"/>
      <c r="TYT123" s="9"/>
      <c r="TYU123" s="9"/>
      <c r="TYV123" s="9"/>
      <c r="TYW123" s="9"/>
      <c r="TYX123" s="9"/>
      <c r="TYY123" s="9"/>
      <c r="TYZ123" s="9"/>
      <c r="TZA123" s="9"/>
      <c r="TZB123" s="9"/>
      <c r="TZC123" s="9"/>
      <c r="TZD123" s="9"/>
      <c r="TZE123" s="9"/>
      <c r="TZF123" s="9"/>
      <c r="TZG123" s="9"/>
      <c r="TZH123" s="9"/>
      <c r="TZI123" s="9"/>
      <c r="TZJ123" s="9"/>
      <c r="TZK123" s="9"/>
      <c r="TZL123" s="9"/>
      <c r="TZM123" s="9"/>
      <c r="TZN123" s="9"/>
      <c r="TZO123" s="9"/>
      <c r="TZP123" s="9"/>
      <c r="TZQ123" s="9"/>
      <c r="TZR123" s="9"/>
      <c r="TZS123" s="9"/>
      <c r="TZT123" s="9"/>
      <c r="TZU123" s="9"/>
      <c r="TZV123" s="9"/>
      <c r="TZW123" s="9"/>
      <c r="TZX123" s="9"/>
      <c r="TZY123" s="9"/>
      <c r="TZZ123" s="9"/>
      <c r="UAA123" s="9"/>
      <c r="UAB123" s="9"/>
      <c r="UAC123" s="9"/>
      <c r="UAD123" s="9"/>
      <c r="UAE123" s="9"/>
      <c r="UAF123" s="9"/>
      <c r="UAG123" s="9"/>
      <c r="UAH123" s="9"/>
      <c r="UAI123" s="9"/>
      <c r="UAJ123" s="9"/>
      <c r="UAK123" s="9"/>
      <c r="UAL123" s="9"/>
      <c r="UAM123" s="9"/>
      <c r="UAN123" s="9"/>
      <c r="UAO123" s="9"/>
      <c r="UAP123" s="9"/>
      <c r="UAQ123" s="9"/>
      <c r="UAR123" s="9"/>
      <c r="UAS123" s="9"/>
      <c r="UAT123" s="9"/>
      <c r="UAU123" s="9"/>
      <c r="UAV123" s="9"/>
      <c r="UAW123" s="9"/>
      <c r="UAX123" s="9"/>
      <c r="UAY123" s="9"/>
      <c r="UAZ123" s="9"/>
      <c r="UBA123" s="9"/>
      <c r="UBB123" s="9"/>
      <c r="UBC123" s="9"/>
      <c r="UBD123" s="9"/>
      <c r="UBE123" s="9"/>
      <c r="UBF123" s="9"/>
      <c r="UBG123" s="9"/>
      <c r="UBH123" s="9"/>
      <c r="UBI123" s="9"/>
      <c r="UBJ123" s="9"/>
      <c r="UBK123" s="9"/>
      <c r="UBL123" s="9"/>
      <c r="UBM123" s="9"/>
      <c r="UBN123" s="9"/>
      <c r="UBO123" s="9"/>
      <c r="UBP123" s="9"/>
      <c r="UBQ123" s="9"/>
      <c r="UBR123" s="9"/>
      <c r="UBS123" s="9"/>
      <c r="UBT123" s="9"/>
      <c r="UBU123" s="9"/>
      <c r="UBV123" s="9"/>
      <c r="UBW123" s="9"/>
      <c r="UBX123" s="9"/>
      <c r="UBY123" s="9"/>
      <c r="UBZ123" s="9"/>
      <c r="UCA123" s="9"/>
      <c r="UCB123" s="9"/>
      <c r="UCC123" s="9"/>
      <c r="UCD123" s="9"/>
      <c r="UCE123" s="9"/>
      <c r="UCF123" s="9"/>
      <c r="UCG123" s="9"/>
      <c r="UCH123" s="9"/>
      <c r="UCI123" s="9"/>
      <c r="UCJ123" s="9"/>
      <c r="UCK123" s="9"/>
      <c r="UCL123" s="9"/>
      <c r="UCM123" s="9"/>
      <c r="UCN123" s="9"/>
      <c r="UCO123" s="9"/>
      <c r="UCP123" s="9"/>
      <c r="UCQ123" s="9"/>
      <c r="UCR123" s="9"/>
      <c r="UCS123" s="9"/>
      <c r="UCT123" s="9"/>
      <c r="UCU123" s="9"/>
      <c r="UCV123" s="9"/>
      <c r="UCW123" s="9"/>
      <c r="UCX123" s="9"/>
      <c r="UCY123" s="9"/>
      <c r="UCZ123" s="9"/>
      <c r="UDA123" s="9"/>
      <c r="UDB123" s="9"/>
      <c r="UDC123" s="9"/>
      <c r="UDD123" s="9"/>
      <c r="UDE123" s="9"/>
      <c r="UDF123" s="9"/>
      <c r="UDG123" s="9"/>
      <c r="UDH123" s="9"/>
      <c r="UDI123" s="9"/>
      <c r="UDJ123" s="9"/>
      <c r="UDK123" s="9"/>
      <c r="UDL123" s="9"/>
      <c r="UDM123" s="9"/>
      <c r="UDN123" s="9"/>
      <c r="UDO123" s="9"/>
      <c r="UDP123" s="9"/>
      <c r="UDQ123" s="9"/>
      <c r="UDR123" s="9"/>
      <c r="UDS123" s="9"/>
      <c r="UDT123" s="9"/>
      <c r="UDU123" s="9"/>
      <c r="UDV123" s="9"/>
      <c r="UDW123" s="9"/>
      <c r="UDX123" s="9"/>
      <c r="UDY123" s="9"/>
      <c r="UDZ123" s="9"/>
      <c r="UEA123" s="9"/>
      <c r="UEB123" s="9"/>
      <c r="UEC123" s="9"/>
      <c r="UED123" s="9"/>
      <c r="UEE123" s="9"/>
      <c r="UEF123" s="9"/>
      <c r="UEG123" s="9"/>
      <c r="UEH123" s="9"/>
      <c r="UEI123" s="9"/>
      <c r="UEJ123" s="9"/>
      <c r="UEK123" s="9"/>
      <c r="UEL123" s="9"/>
      <c r="UEM123" s="9"/>
      <c r="UEN123" s="9"/>
      <c r="UEO123" s="9"/>
      <c r="UEP123" s="9"/>
      <c r="UEQ123" s="9"/>
      <c r="UER123" s="9"/>
      <c r="UES123" s="9"/>
      <c r="UET123" s="9"/>
      <c r="UEU123" s="9"/>
      <c r="UEV123" s="9"/>
      <c r="UEW123" s="9"/>
      <c r="UEX123" s="9"/>
      <c r="UEY123" s="9"/>
      <c r="UEZ123" s="9"/>
      <c r="UFA123" s="9"/>
      <c r="UFB123" s="9"/>
      <c r="UFC123" s="9"/>
      <c r="UFD123" s="9"/>
      <c r="UFE123" s="9"/>
      <c r="UFF123" s="9"/>
      <c r="UFG123" s="9"/>
      <c r="UFH123" s="9"/>
      <c r="UFI123" s="9"/>
      <c r="UFJ123" s="9"/>
      <c r="UFK123" s="9"/>
      <c r="UFL123" s="9"/>
      <c r="UFM123" s="9"/>
      <c r="UFN123" s="9"/>
      <c r="UFO123" s="9"/>
      <c r="UFP123" s="9"/>
      <c r="UFQ123" s="9"/>
      <c r="UFR123" s="9"/>
      <c r="UFS123" s="9"/>
      <c r="UFT123" s="9"/>
      <c r="UFU123" s="9"/>
      <c r="UFV123" s="9"/>
      <c r="UFW123" s="9"/>
      <c r="UFX123" s="9"/>
      <c r="UFY123" s="9"/>
      <c r="UFZ123" s="9"/>
      <c r="UGA123" s="9"/>
      <c r="UGB123" s="9"/>
      <c r="UGC123" s="9"/>
      <c r="UGD123" s="9"/>
      <c r="UGE123" s="9"/>
      <c r="UGF123" s="9"/>
      <c r="UGG123" s="9"/>
      <c r="UGH123" s="9"/>
      <c r="UGI123" s="9"/>
      <c r="UGJ123" s="9"/>
      <c r="UGK123" s="9"/>
      <c r="UGL123" s="9"/>
      <c r="UGM123" s="9"/>
      <c r="UGN123" s="9"/>
      <c r="UGO123" s="9"/>
      <c r="UGP123" s="9"/>
      <c r="UGQ123" s="9"/>
      <c r="UGR123" s="9"/>
      <c r="UGS123" s="9"/>
      <c r="UGT123" s="9"/>
      <c r="UGU123" s="9"/>
      <c r="UGV123" s="9"/>
      <c r="UGW123" s="9"/>
      <c r="UGX123" s="9"/>
      <c r="UGY123" s="9"/>
      <c r="UGZ123" s="9"/>
      <c r="UHA123" s="9"/>
      <c r="UHB123" s="9"/>
      <c r="UHC123" s="9"/>
      <c r="UHD123" s="9"/>
      <c r="UHE123" s="9"/>
      <c r="UHF123" s="9"/>
      <c r="UHG123" s="9"/>
      <c r="UHH123" s="9"/>
      <c r="UHI123" s="9"/>
      <c r="UHJ123" s="9"/>
      <c r="UHK123" s="9"/>
      <c r="UHL123" s="9"/>
      <c r="UHM123" s="9"/>
      <c r="UHN123" s="9"/>
      <c r="UHO123" s="9"/>
      <c r="UHP123" s="9"/>
      <c r="UHQ123" s="9"/>
      <c r="UHR123" s="9"/>
      <c r="UHS123" s="9"/>
      <c r="UHT123" s="9"/>
      <c r="UHU123" s="9"/>
      <c r="UHV123" s="9"/>
      <c r="UHW123" s="9"/>
      <c r="UHX123" s="9"/>
      <c r="UHY123" s="9"/>
      <c r="UHZ123" s="9"/>
      <c r="UIA123" s="9"/>
      <c r="UIB123" s="9"/>
      <c r="UIC123" s="9"/>
      <c r="UID123" s="9"/>
      <c r="UIE123" s="9"/>
      <c r="UIF123" s="9"/>
      <c r="UIG123" s="9"/>
      <c r="UIH123" s="9"/>
      <c r="UII123" s="9"/>
      <c r="UIJ123" s="9"/>
      <c r="UIK123" s="9"/>
      <c r="UIL123" s="9"/>
      <c r="UIM123" s="9"/>
      <c r="UIN123" s="9"/>
      <c r="UIO123" s="9"/>
      <c r="UIP123" s="9"/>
      <c r="UIQ123" s="9"/>
      <c r="UIR123" s="9"/>
      <c r="UIS123" s="9"/>
      <c r="UIT123" s="9"/>
      <c r="UIU123" s="9"/>
      <c r="UIV123" s="9"/>
      <c r="UIW123" s="9"/>
      <c r="UIX123" s="9"/>
      <c r="UIY123" s="9"/>
      <c r="UIZ123" s="9"/>
      <c r="UJA123" s="9"/>
      <c r="UJB123" s="9"/>
      <c r="UJC123" s="9"/>
      <c r="UJD123" s="9"/>
      <c r="UJE123" s="9"/>
      <c r="UJF123" s="9"/>
      <c r="UJG123" s="9"/>
      <c r="UJH123" s="9"/>
      <c r="UJI123" s="9"/>
      <c r="UJJ123" s="9"/>
      <c r="UJK123" s="9"/>
      <c r="UJL123" s="9"/>
      <c r="UJM123" s="9"/>
      <c r="UJN123" s="9"/>
      <c r="UJO123" s="9"/>
      <c r="UJP123" s="9"/>
      <c r="UJQ123" s="9"/>
      <c r="UJR123" s="9"/>
      <c r="UJS123" s="9"/>
      <c r="UJT123" s="9"/>
      <c r="UJU123" s="9"/>
      <c r="UJV123" s="9"/>
      <c r="UJW123" s="9"/>
      <c r="UJX123" s="9"/>
      <c r="UJY123" s="9"/>
      <c r="UJZ123" s="9"/>
      <c r="UKA123" s="9"/>
      <c r="UKB123" s="9"/>
      <c r="UKC123" s="9"/>
      <c r="UKD123" s="9"/>
      <c r="UKE123" s="9"/>
      <c r="UKF123" s="9"/>
      <c r="UKG123" s="9"/>
      <c r="UKH123" s="9"/>
      <c r="UKI123" s="9"/>
      <c r="UKJ123" s="9"/>
      <c r="UKK123" s="9"/>
      <c r="UKL123" s="9"/>
      <c r="UKM123" s="9"/>
      <c r="UKN123" s="9"/>
      <c r="UKO123" s="9"/>
      <c r="UKP123" s="9"/>
      <c r="UKQ123" s="9"/>
      <c r="UKR123" s="9"/>
      <c r="UKS123" s="9"/>
      <c r="UKT123" s="9"/>
      <c r="UKU123" s="9"/>
      <c r="UKV123" s="9"/>
      <c r="UKW123" s="9"/>
      <c r="UKX123" s="9"/>
      <c r="UKY123" s="9"/>
      <c r="UKZ123" s="9"/>
      <c r="ULA123" s="9"/>
      <c r="ULB123" s="9"/>
      <c r="ULC123" s="9"/>
      <c r="ULD123" s="9"/>
      <c r="ULE123" s="9"/>
      <c r="ULF123" s="9"/>
      <c r="ULG123" s="9"/>
      <c r="ULH123" s="9"/>
      <c r="ULI123" s="9"/>
      <c r="ULJ123" s="9"/>
      <c r="ULK123" s="9"/>
      <c r="ULL123" s="9"/>
      <c r="ULM123" s="9"/>
      <c r="ULN123" s="9"/>
      <c r="ULO123" s="9"/>
      <c r="ULP123" s="9"/>
      <c r="ULQ123" s="9"/>
      <c r="ULR123" s="9"/>
      <c r="ULS123" s="9"/>
      <c r="ULT123" s="9"/>
      <c r="ULU123" s="9"/>
      <c r="ULV123" s="9"/>
      <c r="ULW123" s="9"/>
      <c r="ULX123" s="9"/>
      <c r="ULY123" s="9"/>
      <c r="ULZ123" s="9"/>
      <c r="UMA123" s="9"/>
      <c r="UMB123" s="9"/>
      <c r="UMC123" s="9"/>
      <c r="UMD123" s="9"/>
      <c r="UME123" s="9"/>
      <c r="UMF123" s="9"/>
      <c r="UMG123" s="9"/>
      <c r="UMH123" s="9"/>
      <c r="UMI123" s="9"/>
      <c r="UMJ123" s="9"/>
      <c r="UMK123" s="9"/>
      <c r="UML123" s="9"/>
      <c r="UMM123" s="9"/>
      <c r="UMN123" s="9"/>
      <c r="UMO123" s="9"/>
      <c r="UMP123" s="9"/>
      <c r="UMQ123" s="9"/>
      <c r="UMR123" s="9"/>
      <c r="UMS123" s="9"/>
      <c r="UMT123" s="9"/>
      <c r="UMU123" s="9"/>
      <c r="UMV123" s="9"/>
      <c r="UMW123" s="9"/>
      <c r="UMX123" s="9"/>
      <c r="UMY123" s="9"/>
      <c r="UMZ123" s="9"/>
      <c r="UNA123" s="9"/>
      <c r="UNB123" s="9"/>
      <c r="UNC123" s="9"/>
      <c r="UND123" s="9"/>
      <c r="UNE123" s="9"/>
      <c r="UNF123" s="9"/>
      <c r="UNG123" s="9"/>
      <c r="UNH123" s="9"/>
      <c r="UNI123" s="9"/>
      <c r="UNJ123" s="9"/>
      <c r="UNK123" s="9"/>
      <c r="UNL123" s="9"/>
      <c r="UNM123" s="9"/>
      <c r="UNN123" s="9"/>
      <c r="UNO123" s="9"/>
      <c r="UNP123" s="9"/>
      <c r="UNQ123" s="9"/>
      <c r="UNR123" s="9"/>
      <c r="UNS123" s="9"/>
      <c r="UNT123" s="9"/>
      <c r="UNU123" s="9"/>
      <c r="UNV123" s="9"/>
      <c r="UNW123" s="9"/>
      <c r="UNX123" s="9"/>
      <c r="UNY123" s="9"/>
      <c r="UNZ123" s="9"/>
      <c r="UOA123" s="9"/>
      <c r="UOB123" s="9"/>
      <c r="UOC123" s="9"/>
      <c r="UOD123" s="9"/>
      <c r="UOE123" s="9"/>
      <c r="UOF123" s="9"/>
      <c r="UOG123" s="9"/>
      <c r="UOH123" s="9"/>
      <c r="UOI123" s="9"/>
      <c r="UOJ123" s="9"/>
      <c r="UOK123" s="9"/>
      <c r="UOL123" s="9"/>
      <c r="UOM123" s="9"/>
      <c r="UON123" s="9"/>
      <c r="UOO123" s="9"/>
      <c r="UOP123" s="9"/>
      <c r="UOQ123" s="9"/>
      <c r="UOR123" s="9"/>
      <c r="UOS123" s="9"/>
      <c r="UOT123" s="9"/>
      <c r="UOU123" s="9"/>
      <c r="UOV123" s="9"/>
      <c r="UOW123" s="9"/>
      <c r="UOX123" s="9"/>
      <c r="UOY123" s="9"/>
      <c r="UOZ123" s="9"/>
      <c r="UPA123" s="9"/>
      <c r="UPB123" s="9"/>
      <c r="UPC123" s="9"/>
      <c r="UPD123" s="9"/>
      <c r="UPE123" s="9"/>
      <c r="UPF123" s="9"/>
      <c r="UPG123" s="9"/>
      <c r="UPH123" s="9"/>
      <c r="UPI123" s="9"/>
      <c r="UPJ123" s="9"/>
      <c r="UPK123" s="9"/>
      <c r="UPL123" s="9"/>
      <c r="UPM123" s="9"/>
      <c r="UPN123" s="9"/>
      <c r="UPO123" s="9"/>
      <c r="UPP123" s="9"/>
      <c r="UPQ123" s="9"/>
      <c r="UPR123" s="9"/>
      <c r="UPS123" s="9"/>
      <c r="UPT123" s="9"/>
      <c r="UPU123" s="9"/>
      <c r="UPV123" s="9"/>
      <c r="UPW123" s="9"/>
      <c r="UPX123" s="9"/>
      <c r="UPY123" s="9"/>
      <c r="UPZ123" s="9"/>
      <c r="UQA123" s="9"/>
      <c r="UQB123" s="9"/>
      <c r="UQC123" s="9"/>
      <c r="UQD123" s="9"/>
      <c r="UQE123" s="9"/>
      <c r="UQF123" s="9"/>
      <c r="UQG123" s="9"/>
      <c r="UQH123" s="9"/>
      <c r="UQI123" s="9"/>
      <c r="UQJ123" s="9"/>
      <c r="UQK123" s="9"/>
      <c r="UQL123" s="9"/>
      <c r="UQM123" s="9"/>
      <c r="UQN123" s="9"/>
      <c r="UQO123" s="9"/>
      <c r="UQP123" s="9"/>
      <c r="UQQ123" s="9"/>
      <c r="UQR123" s="9"/>
      <c r="UQS123" s="9"/>
      <c r="UQT123" s="9"/>
      <c r="UQU123" s="9"/>
      <c r="UQV123" s="9"/>
      <c r="UQW123" s="9"/>
      <c r="UQX123" s="9"/>
      <c r="UQY123" s="9"/>
      <c r="UQZ123" s="9"/>
      <c r="URA123" s="9"/>
      <c r="URB123" s="9"/>
      <c r="URC123" s="9"/>
      <c r="URD123" s="9"/>
      <c r="URE123" s="9"/>
      <c r="URF123" s="9"/>
      <c r="URG123" s="9"/>
      <c r="URH123" s="9"/>
      <c r="URI123" s="9"/>
      <c r="URJ123" s="9"/>
      <c r="URK123" s="9"/>
      <c r="URL123" s="9"/>
      <c r="URM123" s="9"/>
      <c r="URN123" s="9"/>
      <c r="URO123" s="9"/>
      <c r="URP123" s="9"/>
      <c r="URQ123" s="9"/>
      <c r="URR123" s="9"/>
      <c r="URS123" s="9"/>
      <c r="URT123" s="9"/>
      <c r="URU123" s="9"/>
      <c r="URV123" s="9"/>
      <c r="URW123" s="9"/>
      <c r="URX123" s="9"/>
      <c r="URY123" s="9"/>
      <c r="URZ123" s="9"/>
      <c r="USA123" s="9"/>
      <c r="USB123" s="9"/>
      <c r="USC123" s="9"/>
      <c r="USD123" s="9"/>
      <c r="USE123" s="9"/>
      <c r="USF123" s="9"/>
      <c r="USG123" s="9"/>
      <c r="USH123" s="9"/>
      <c r="USI123" s="9"/>
      <c r="USJ123" s="9"/>
      <c r="USK123" s="9"/>
      <c r="USL123" s="9"/>
      <c r="USM123" s="9"/>
      <c r="USN123" s="9"/>
      <c r="USO123" s="9"/>
      <c r="USP123" s="9"/>
      <c r="USQ123" s="9"/>
      <c r="USR123" s="9"/>
      <c r="USS123" s="9"/>
      <c r="UST123" s="9"/>
      <c r="USU123" s="9"/>
      <c r="USV123" s="9"/>
      <c r="USW123" s="9"/>
      <c r="USX123" s="9"/>
      <c r="USY123" s="9"/>
      <c r="USZ123" s="9"/>
      <c r="UTA123" s="9"/>
      <c r="UTB123" s="9"/>
      <c r="UTC123" s="9"/>
      <c r="UTD123" s="9"/>
      <c r="UTE123" s="9"/>
      <c r="UTF123" s="9"/>
      <c r="UTG123" s="9"/>
      <c r="UTH123" s="9"/>
      <c r="UTI123" s="9"/>
      <c r="UTJ123" s="9"/>
      <c r="UTK123" s="9"/>
      <c r="UTL123" s="9"/>
      <c r="UTM123" s="9"/>
      <c r="UTN123" s="9"/>
      <c r="UTO123" s="9"/>
      <c r="UTP123" s="9"/>
      <c r="UTQ123" s="9"/>
      <c r="UTR123" s="9"/>
      <c r="UTS123" s="9"/>
      <c r="UTT123" s="9"/>
      <c r="UTU123" s="9"/>
      <c r="UTV123" s="9"/>
      <c r="UTW123" s="9"/>
      <c r="UTX123" s="9"/>
      <c r="UTY123" s="9"/>
      <c r="UTZ123" s="9"/>
      <c r="UUA123" s="9"/>
      <c r="UUB123" s="9"/>
      <c r="UUC123" s="9"/>
      <c r="UUD123" s="9"/>
      <c r="UUE123" s="9"/>
      <c r="UUF123" s="9"/>
      <c r="UUG123" s="9"/>
      <c r="UUH123" s="9"/>
      <c r="UUI123" s="9"/>
      <c r="UUJ123" s="9"/>
      <c r="UUK123" s="9"/>
      <c r="UUL123" s="9"/>
      <c r="UUM123" s="9"/>
      <c r="UUN123" s="9"/>
      <c r="UUO123" s="9"/>
      <c r="UUP123" s="9"/>
      <c r="UUQ123" s="9"/>
      <c r="UUR123" s="9"/>
      <c r="UUS123" s="9"/>
      <c r="UUT123" s="9"/>
      <c r="UUU123" s="9"/>
      <c r="UUV123" s="9"/>
      <c r="UUW123" s="9"/>
      <c r="UUX123" s="9"/>
      <c r="UUY123" s="9"/>
      <c r="UUZ123" s="9"/>
      <c r="UVA123" s="9"/>
      <c r="UVB123" s="9"/>
      <c r="UVC123" s="9"/>
      <c r="UVD123" s="9"/>
      <c r="UVE123" s="9"/>
      <c r="UVF123" s="9"/>
      <c r="UVG123" s="9"/>
      <c r="UVH123" s="9"/>
      <c r="UVI123" s="9"/>
      <c r="UVJ123" s="9"/>
      <c r="UVK123" s="9"/>
      <c r="UVL123" s="9"/>
      <c r="UVM123" s="9"/>
      <c r="UVN123" s="9"/>
      <c r="UVO123" s="9"/>
      <c r="UVP123" s="9"/>
      <c r="UVQ123" s="9"/>
      <c r="UVR123" s="9"/>
      <c r="UVS123" s="9"/>
      <c r="UVT123" s="9"/>
      <c r="UVU123" s="9"/>
      <c r="UVV123" s="9"/>
      <c r="UVW123" s="9"/>
      <c r="UVX123" s="9"/>
      <c r="UVY123" s="9"/>
      <c r="UVZ123" s="9"/>
      <c r="UWA123" s="9"/>
      <c r="UWB123" s="9"/>
      <c r="UWC123" s="9"/>
      <c r="UWD123" s="9"/>
      <c r="UWE123" s="9"/>
      <c r="UWF123" s="9"/>
      <c r="UWG123" s="9"/>
      <c r="UWH123" s="9"/>
      <c r="UWI123" s="9"/>
      <c r="UWJ123" s="9"/>
      <c r="UWK123" s="9"/>
      <c r="UWL123" s="9"/>
      <c r="UWM123" s="9"/>
      <c r="UWN123" s="9"/>
      <c r="UWO123" s="9"/>
      <c r="UWP123" s="9"/>
      <c r="UWQ123" s="9"/>
      <c r="UWR123" s="9"/>
      <c r="UWS123" s="9"/>
      <c r="UWT123" s="9"/>
      <c r="UWU123" s="9"/>
      <c r="UWV123" s="9"/>
      <c r="UWW123" s="9"/>
      <c r="UWX123" s="9"/>
      <c r="UWY123" s="9"/>
      <c r="UWZ123" s="9"/>
      <c r="UXA123" s="9"/>
      <c r="UXB123" s="9"/>
      <c r="UXC123" s="9"/>
      <c r="UXD123" s="9"/>
      <c r="UXE123" s="9"/>
      <c r="UXF123" s="9"/>
      <c r="UXG123" s="9"/>
      <c r="UXH123" s="9"/>
      <c r="UXI123" s="9"/>
      <c r="UXJ123" s="9"/>
      <c r="UXK123" s="9"/>
      <c r="UXL123" s="9"/>
      <c r="UXM123" s="9"/>
      <c r="UXN123" s="9"/>
      <c r="UXO123" s="9"/>
      <c r="UXP123" s="9"/>
      <c r="UXQ123" s="9"/>
      <c r="UXR123" s="9"/>
      <c r="UXS123" s="9"/>
      <c r="UXT123" s="9"/>
      <c r="UXU123" s="9"/>
      <c r="UXV123" s="9"/>
      <c r="UXW123" s="9"/>
      <c r="UXX123" s="9"/>
      <c r="UXY123" s="9"/>
      <c r="UXZ123" s="9"/>
      <c r="UYA123" s="9"/>
      <c r="UYB123" s="9"/>
      <c r="UYC123" s="9"/>
      <c r="UYD123" s="9"/>
      <c r="UYE123" s="9"/>
      <c r="UYF123" s="9"/>
      <c r="UYG123" s="9"/>
      <c r="UYH123" s="9"/>
      <c r="UYI123" s="9"/>
      <c r="UYJ123" s="9"/>
      <c r="UYK123" s="9"/>
      <c r="UYL123" s="9"/>
      <c r="UYM123" s="9"/>
      <c r="UYN123" s="9"/>
      <c r="UYO123" s="9"/>
      <c r="UYP123" s="9"/>
      <c r="UYQ123" s="9"/>
      <c r="UYR123" s="9"/>
      <c r="UYS123" s="9"/>
      <c r="UYT123" s="9"/>
      <c r="UYU123" s="9"/>
      <c r="UYV123" s="9"/>
      <c r="UYW123" s="9"/>
      <c r="UYX123" s="9"/>
      <c r="UYY123" s="9"/>
      <c r="UYZ123" s="9"/>
      <c r="UZA123" s="9"/>
      <c r="UZB123" s="9"/>
      <c r="UZC123" s="9"/>
      <c r="UZD123" s="9"/>
      <c r="UZE123" s="9"/>
      <c r="UZF123" s="9"/>
      <c r="UZG123" s="9"/>
      <c r="UZH123" s="9"/>
      <c r="UZI123" s="9"/>
      <c r="UZJ123" s="9"/>
      <c r="UZK123" s="9"/>
      <c r="UZL123" s="9"/>
      <c r="UZM123" s="9"/>
      <c r="UZN123" s="9"/>
      <c r="UZO123" s="9"/>
      <c r="UZP123" s="9"/>
      <c r="UZQ123" s="9"/>
      <c r="UZR123" s="9"/>
      <c r="UZS123" s="9"/>
      <c r="UZT123" s="9"/>
      <c r="UZU123" s="9"/>
      <c r="UZV123" s="9"/>
      <c r="UZW123" s="9"/>
      <c r="UZX123" s="9"/>
      <c r="UZY123" s="9"/>
      <c r="UZZ123" s="9"/>
      <c r="VAA123" s="9"/>
      <c r="VAB123" s="9"/>
      <c r="VAC123" s="9"/>
      <c r="VAD123" s="9"/>
      <c r="VAE123" s="9"/>
      <c r="VAF123" s="9"/>
      <c r="VAG123" s="9"/>
      <c r="VAH123" s="9"/>
      <c r="VAI123" s="9"/>
      <c r="VAJ123" s="9"/>
      <c r="VAK123" s="9"/>
      <c r="VAL123" s="9"/>
      <c r="VAM123" s="9"/>
      <c r="VAN123" s="9"/>
      <c r="VAO123" s="9"/>
      <c r="VAP123" s="9"/>
      <c r="VAQ123" s="9"/>
      <c r="VAR123" s="9"/>
      <c r="VAS123" s="9"/>
      <c r="VAT123" s="9"/>
      <c r="VAU123" s="9"/>
      <c r="VAV123" s="9"/>
      <c r="VAW123" s="9"/>
      <c r="VAX123" s="9"/>
      <c r="VAY123" s="9"/>
      <c r="VAZ123" s="9"/>
      <c r="VBA123" s="9"/>
      <c r="VBB123" s="9"/>
      <c r="VBC123" s="9"/>
      <c r="VBD123" s="9"/>
      <c r="VBE123" s="9"/>
      <c r="VBF123" s="9"/>
      <c r="VBG123" s="9"/>
      <c r="VBH123" s="9"/>
      <c r="VBI123" s="9"/>
      <c r="VBJ123" s="9"/>
      <c r="VBK123" s="9"/>
      <c r="VBL123" s="9"/>
      <c r="VBM123" s="9"/>
      <c r="VBN123" s="9"/>
      <c r="VBO123" s="9"/>
      <c r="VBP123" s="9"/>
      <c r="VBQ123" s="9"/>
      <c r="VBR123" s="9"/>
      <c r="VBS123" s="9"/>
      <c r="VBT123" s="9"/>
      <c r="VBU123" s="9"/>
      <c r="VBV123" s="9"/>
      <c r="VBW123" s="9"/>
      <c r="VBX123" s="9"/>
      <c r="VBY123" s="9"/>
      <c r="VBZ123" s="9"/>
      <c r="VCA123" s="9"/>
      <c r="VCB123" s="9"/>
      <c r="VCC123" s="9"/>
      <c r="VCD123" s="9"/>
      <c r="VCE123" s="9"/>
      <c r="VCF123" s="9"/>
      <c r="VCG123" s="9"/>
      <c r="VCH123" s="9"/>
      <c r="VCI123" s="9"/>
      <c r="VCJ123" s="9"/>
      <c r="VCK123" s="9"/>
      <c r="VCL123" s="9"/>
      <c r="VCM123" s="9"/>
      <c r="VCN123" s="9"/>
      <c r="VCO123" s="9"/>
      <c r="VCP123" s="9"/>
      <c r="VCQ123" s="9"/>
      <c r="VCR123" s="9"/>
      <c r="VCS123" s="9"/>
      <c r="VCT123" s="9"/>
      <c r="VCU123" s="9"/>
      <c r="VCV123" s="9"/>
      <c r="VCW123" s="9"/>
      <c r="VCX123" s="9"/>
      <c r="VCY123" s="9"/>
      <c r="VCZ123" s="9"/>
      <c r="VDA123" s="9"/>
      <c r="VDB123" s="9"/>
      <c r="VDC123" s="9"/>
      <c r="VDD123" s="9"/>
      <c r="VDE123" s="9"/>
      <c r="VDF123" s="9"/>
      <c r="VDG123" s="9"/>
      <c r="VDH123" s="9"/>
      <c r="VDI123" s="9"/>
      <c r="VDJ123" s="9"/>
      <c r="VDK123" s="9"/>
      <c r="VDL123" s="9"/>
      <c r="VDM123" s="9"/>
      <c r="VDN123" s="9"/>
      <c r="VDO123" s="9"/>
      <c r="VDP123" s="9"/>
      <c r="VDQ123" s="9"/>
      <c r="VDR123" s="9"/>
      <c r="VDS123" s="9"/>
      <c r="VDT123" s="9"/>
      <c r="VDU123" s="9"/>
      <c r="VDV123" s="9"/>
      <c r="VDW123" s="9"/>
      <c r="VDX123" s="9"/>
      <c r="VDY123" s="9"/>
      <c r="VDZ123" s="9"/>
      <c r="VEA123" s="9"/>
      <c r="VEB123" s="9"/>
      <c r="VEC123" s="9"/>
      <c r="VED123" s="9"/>
      <c r="VEE123" s="9"/>
      <c r="VEF123" s="9"/>
      <c r="VEG123" s="9"/>
      <c r="VEH123" s="9"/>
      <c r="VEI123" s="9"/>
      <c r="VEJ123" s="9"/>
      <c r="VEK123" s="9"/>
      <c r="VEL123" s="9"/>
      <c r="VEM123" s="9"/>
      <c r="VEN123" s="9"/>
      <c r="VEO123" s="9"/>
      <c r="VEP123" s="9"/>
      <c r="VEQ123" s="9"/>
      <c r="VER123" s="9"/>
      <c r="VES123" s="9"/>
      <c r="VET123" s="9"/>
      <c r="VEU123" s="9"/>
      <c r="VEV123" s="9"/>
      <c r="VEW123" s="9"/>
      <c r="VEX123" s="9"/>
      <c r="VEY123" s="9"/>
      <c r="VEZ123" s="9"/>
      <c r="VFA123" s="9"/>
      <c r="VFB123" s="9"/>
      <c r="VFC123" s="9"/>
      <c r="VFD123" s="9"/>
      <c r="VFE123" s="9"/>
      <c r="VFF123" s="9"/>
      <c r="VFG123" s="9"/>
      <c r="VFH123" s="9"/>
      <c r="VFI123" s="9"/>
      <c r="VFJ123" s="9"/>
      <c r="VFK123" s="9"/>
      <c r="VFL123" s="9"/>
      <c r="VFM123" s="9"/>
      <c r="VFN123" s="9"/>
      <c r="VFO123" s="9"/>
      <c r="VFP123" s="9"/>
      <c r="VFQ123" s="9"/>
      <c r="VFR123" s="9"/>
      <c r="VFS123" s="9"/>
      <c r="VFT123" s="9"/>
      <c r="VFU123" s="9"/>
      <c r="VFV123" s="9"/>
      <c r="VFW123" s="9"/>
      <c r="VFX123" s="9"/>
      <c r="VFY123" s="9"/>
      <c r="VFZ123" s="9"/>
      <c r="VGA123" s="9"/>
      <c r="VGB123" s="9"/>
      <c r="VGC123" s="9"/>
      <c r="VGD123" s="9"/>
      <c r="VGE123" s="9"/>
      <c r="VGF123" s="9"/>
      <c r="VGG123" s="9"/>
      <c r="VGH123" s="9"/>
      <c r="VGI123" s="9"/>
      <c r="VGJ123" s="9"/>
      <c r="VGK123" s="9"/>
      <c r="VGL123" s="9"/>
      <c r="VGM123" s="9"/>
      <c r="VGN123" s="9"/>
      <c r="VGO123" s="9"/>
      <c r="VGP123" s="9"/>
      <c r="VGQ123" s="9"/>
      <c r="VGR123" s="9"/>
      <c r="VGS123" s="9"/>
      <c r="VGT123" s="9"/>
      <c r="VGU123" s="9"/>
      <c r="VGV123" s="9"/>
      <c r="VGW123" s="9"/>
      <c r="VGX123" s="9"/>
      <c r="VGY123" s="9"/>
      <c r="VGZ123" s="9"/>
      <c r="VHA123" s="9"/>
      <c r="VHB123" s="9"/>
      <c r="VHC123" s="9"/>
      <c r="VHD123" s="9"/>
      <c r="VHE123" s="9"/>
      <c r="VHF123" s="9"/>
      <c r="VHG123" s="9"/>
      <c r="VHH123" s="9"/>
      <c r="VHI123" s="9"/>
      <c r="VHJ123" s="9"/>
      <c r="VHK123" s="9"/>
      <c r="VHL123" s="9"/>
      <c r="VHM123" s="9"/>
      <c r="VHN123" s="9"/>
      <c r="VHO123" s="9"/>
      <c r="VHP123" s="9"/>
      <c r="VHQ123" s="9"/>
      <c r="VHR123" s="9"/>
      <c r="VHS123" s="9"/>
      <c r="VHT123" s="9"/>
      <c r="VHU123" s="9"/>
      <c r="VHV123" s="9"/>
      <c r="VHW123" s="9"/>
      <c r="VHX123" s="9"/>
      <c r="VHY123" s="9"/>
      <c r="VHZ123" s="9"/>
      <c r="VIA123" s="9"/>
      <c r="VIB123" s="9"/>
      <c r="VIC123" s="9"/>
      <c r="VID123" s="9"/>
      <c r="VIE123" s="9"/>
      <c r="VIF123" s="9"/>
      <c r="VIG123" s="9"/>
      <c r="VIH123" s="9"/>
      <c r="VII123" s="9"/>
      <c r="VIJ123" s="9"/>
      <c r="VIK123" s="9"/>
      <c r="VIL123" s="9"/>
      <c r="VIM123" s="9"/>
      <c r="VIN123" s="9"/>
      <c r="VIO123" s="9"/>
      <c r="VIP123" s="9"/>
      <c r="VIQ123" s="9"/>
      <c r="VIR123" s="9"/>
      <c r="VIS123" s="9"/>
      <c r="VIT123" s="9"/>
      <c r="VIU123" s="9"/>
      <c r="VIV123" s="9"/>
      <c r="VIW123" s="9"/>
      <c r="VIX123" s="9"/>
      <c r="VIY123" s="9"/>
      <c r="VIZ123" s="9"/>
      <c r="VJA123" s="9"/>
      <c r="VJB123" s="9"/>
      <c r="VJC123" s="9"/>
      <c r="VJD123" s="9"/>
      <c r="VJE123" s="9"/>
      <c r="VJF123" s="9"/>
      <c r="VJG123" s="9"/>
      <c r="VJH123" s="9"/>
      <c r="VJI123" s="9"/>
      <c r="VJJ123" s="9"/>
      <c r="VJK123" s="9"/>
      <c r="VJL123" s="9"/>
      <c r="VJM123" s="9"/>
      <c r="VJN123" s="9"/>
      <c r="VJO123" s="9"/>
      <c r="VJP123" s="9"/>
      <c r="VJQ123" s="9"/>
      <c r="VJR123" s="9"/>
      <c r="VJS123" s="9"/>
      <c r="VJT123" s="9"/>
      <c r="VJU123" s="9"/>
      <c r="VJV123" s="9"/>
      <c r="VJW123" s="9"/>
      <c r="VJX123" s="9"/>
      <c r="VJY123" s="9"/>
      <c r="VJZ123" s="9"/>
      <c r="VKA123" s="9"/>
      <c r="VKB123" s="9"/>
      <c r="VKC123" s="9"/>
      <c r="VKD123" s="9"/>
      <c r="VKE123" s="9"/>
      <c r="VKF123" s="9"/>
      <c r="VKG123" s="9"/>
      <c r="VKH123" s="9"/>
      <c r="VKI123" s="9"/>
      <c r="VKJ123" s="9"/>
      <c r="VKK123" s="9"/>
      <c r="VKL123" s="9"/>
      <c r="VKM123" s="9"/>
      <c r="VKN123" s="9"/>
      <c r="VKO123" s="9"/>
      <c r="VKP123" s="9"/>
      <c r="VKQ123" s="9"/>
      <c r="VKR123" s="9"/>
      <c r="VKS123" s="9"/>
      <c r="VKT123" s="9"/>
      <c r="VKU123" s="9"/>
      <c r="VKV123" s="9"/>
      <c r="VKW123" s="9"/>
      <c r="VKX123" s="9"/>
      <c r="VKY123" s="9"/>
      <c r="VKZ123" s="9"/>
      <c r="VLA123" s="9"/>
      <c r="VLB123" s="9"/>
      <c r="VLC123" s="9"/>
      <c r="VLD123" s="9"/>
      <c r="VLE123" s="9"/>
      <c r="VLF123" s="9"/>
      <c r="VLG123" s="9"/>
      <c r="VLH123" s="9"/>
      <c r="VLI123" s="9"/>
      <c r="VLJ123" s="9"/>
      <c r="VLK123" s="9"/>
      <c r="VLL123" s="9"/>
      <c r="VLM123" s="9"/>
      <c r="VLN123" s="9"/>
      <c r="VLO123" s="9"/>
      <c r="VLP123" s="9"/>
      <c r="VLQ123" s="9"/>
      <c r="VLR123" s="9"/>
      <c r="VLS123" s="9"/>
      <c r="VLT123" s="9"/>
      <c r="VLU123" s="9"/>
      <c r="VLV123" s="9"/>
      <c r="VLW123" s="9"/>
      <c r="VLX123" s="9"/>
      <c r="VLY123" s="9"/>
      <c r="VLZ123" s="9"/>
      <c r="VMA123" s="9"/>
      <c r="VMB123" s="9"/>
      <c r="VMC123" s="9"/>
      <c r="VMD123" s="9"/>
      <c r="VME123" s="9"/>
      <c r="VMF123" s="9"/>
      <c r="VMG123" s="9"/>
      <c r="VMH123" s="9"/>
      <c r="VMI123" s="9"/>
      <c r="VMJ123" s="9"/>
      <c r="VMK123" s="9"/>
      <c r="VML123" s="9"/>
      <c r="VMM123" s="9"/>
      <c r="VMN123" s="9"/>
      <c r="VMO123" s="9"/>
      <c r="VMP123" s="9"/>
      <c r="VMQ123" s="9"/>
      <c r="VMR123" s="9"/>
      <c r="VMS123" s="9"/>
      <c r="VMT123" s="9"/>
      <c r="VMU123" s="9"/>
      <c r="VMV123" s="9"/>
      <c r="VMW123" s="9"/>
      <c r="VMX123" s="9"/>
      <c r="VMY123" s="9"/>
      <c r="VMZ123" s="9"/>
      <c r="VNA123" s="9"/>
      <c r="VNB123" s="9"/>
      <c r="VNC123" s="9"/>
      <c r="VND123" s="9"/>
      <c r="VNE123" s="9"/>
      <c r="VNF123" s="9"/>
      <c r="VNG123" s="9"/>
      <c r="VNH123" s="9"/>
      <c r="VNI123" s="9"/>
      <c r="VNJ123" s="9"/>
      <c r="VNK123" s="9"/>
      <c r="VNL123" s="9"/>
      <c r="VNM123" s="9"/>
      <c r="VNN123" s="9"/>
      <c r="VNO123" s="9"/>
      <c r="VNP123" s="9"/>
      <c r="VNQ123" s="9"/>
      <c r="VNR123" s="9"/>
      <c r="VNS123" s="9"/>
      <c r="VNT123" s="9"/>
      <c r="VNU123" s="9"/>
      <c r="VNV123" s="9"/>
      <c r="VNW123" s="9"/>
      <c r="VNX123" s="9"/>
      <c r="VNY123" s="9"/>
      <c r="VNZ123" s="9"/>
      <c r="VOA123" s="9"/>
      <c r="VOB123" s="9"/>
      <c r="VOC123" s="9"/>
      <c r="VOD123" s="9"/>
      <c r="VOE123" s="9"/>
      <c r="VOF123" s="9"/>
      <c r="VOG123" s="9"/>
      <c r="VOH123" s="9"/>
      <c r="VOI123" s="9"/>
      <c r="VOJ123" s="9"/>
      <c r="VOK123" s="9"/>
      <c r="VOL123" s="9"/>
      <c r="VOM123" s="9"/>
      <c r="VON123" s="9"/>
      <c r="VOO123" s="9"/>
      <c r="VOP123" s="9"/>
      <c r="VOQ123" s="9"/>
      <c r="VOR123" s="9"/>
      <c r="VOS123" s="9"/>
      <c r="VOT123" s="9"/>
      <c r="VOU123" s="9"/>
      <c r="VOV123" s="9"/>
      <c r="VOW123" s="9"/>
      <c r="VOX123" s="9"/>
      <c r="VOY123" s="9"/>
      <c r="VOZ123" s="9"/>
      <c r="VPA123" s="9"/>
      <c r="VPB123" s="9"/>
      <c r="VPC123" s="9"/>
      <c r="VPD123" s="9"/>
      <c r="VPE123" s="9"/>
      <c r="VPF123" s="9"/>
      <c r="VPG123" s="9"/>
      <c r="VPH123" s="9"/>
      <c r="VPI123" s="9"/>
      <c r="VPJ123" s="9"/>
      <c r="VPK123" s="9"/>
      <c r="VPL123" s="9"/>
      <c r="VPM123" s="9"/>
      <c r="VPN123" s="9"/>
      <c r="VPO123" s="9"/>
      <c r="VPP123" s="9"/>
      <c r="VPQ123" s="9"/>
      <c r="VPR123" s="9"/>
      <c r="VPS123" s="9"/>
      <c r="VPT123" s="9"/>
      <c r="VPU123" s="9"/>
      <c r="VPV123" s="9"/>
      <c r="VPW123" s="9"/>
      <c r="VPX123" s="9"/>
      <c r="VPY123" s="9"/>
      <c r="VPZ123" s="9"/>
      <c r="VQA123" s="9"/>
      <c r="VQB123" s="9"/>
      <c r="VQC123" s="9"/>
      <c r="VQD123" s="9"/>
      <c r="VQE123" s="9"/>
      <c r="VQF123" s="9"/>
      <c r="VQG123" s="9"/>
      <c r="VQH123" s="9"/>
      <c r="VQI123" s="9"/>
      <c r="VQJ123" s="9"/>
      <c r="VQK123" s="9"/>
      <c r="VQL123" s="9"/>
      <c r="VQM123" s="9"/>
      <c r="VQN123" s="9"/>
      <c r="VQO123" s="9"/>
      <c r="VQP123" s="9"/>
      <c r="VQQ123" s="9"/>
      <c r="VQR123" s="9"/>
      <c r="VQS123" s="9"/>
      <c r="VQT123" s="9"/>
      <c r="VQU123" s="9"/>
      <c r="VQV123" s="9"/>
      <c r="VQW123" s="9"/>
      <c r="VQX123" s="9"/>
      <c r="VQY123" s="9"/>
      <c r="VQZ123" s="9"/>
      <c r="VRA123" s="9"/>
      <c r="VRB123" s="9"/>
      <c r="VRC123" s="9"/>
      <c r="VRD123" s="9"/>
      <c r="VRE123" s="9"/>
      <c r="VRF123" s="9"/>
      <c r="VRG123" s="9"/>
      <c r="VRH123" s="9"/>
      <c r="VRI123" s="9"/>
      <c r="VRJ123" s="9"/>
      <c r="VRK123" s="9"/>
      <c r="VRL123" s="9"/>
      <c r="VRM123" s="9"/>
      <c r="VRN123" s="9"/>
      <c r="VRO123" s="9"/>
      <c r="VRP123" s="9"/>
      <c r="VRQ123" s="9"/>
      <c r="VRR123" s="9"/>
      <c r="VRS123" s="9"/>
      <c r="VRT123" s="9"/>
      <c r="VRU123" s="9"/>
      <c r="VRV123" s="9"/>
      <c r="VRW123" s="9"/>
      <c r="VRX123" s="9"/>
      <c r="VRY123" s="9"/>
      <c r="VRZ123" s="9"/>
      <c r="VSA123" s="9"/>
      <c r="VSB123" s="9"/>
      <c r="VSC123" s="9"/>
      <c r="VSD123" s="9"/>
      <c r="VSE123" s="9"/>
      <c r="VSF123" s="9"/>
      <c r="VSG123" s="9"/>
      <c r="VSH123" s="9"/>
      <c r="VSI123" s="9"/>
      <c r="VSJ123" s="9"/>
      <c r="VSK123" s="9"/>
      <c r="VSL123" s="9"/>
      <c r="VSM123" s="9"/>
      <c r="VSN123" s="9"/>
      <c r="VSO123" s="9"/>
      <c r="VSP123" s="9"/>
      <c r="VSQ123" s="9"/>
      <c r="VSR123" s="9"/>
      <c r="VSS123" s="9"/>
      <c r="VST123" s="9"/>
      <c r="VSU123" s="9"/>
      <c r="VSV123" s="9"/>
      <c r="VSW123" s="9"/>
      <c r="VSX123" s="9"/>
      <c r="VSY123" s="9"/>
      <c r="VSZ123" s="9"/>
      <c r="VTA123" s="9"/>
      <c r="VTB123" s="9"/>
      <c r="VTC123" s="9"/>
      <c r="VTD123" s="9"/>
      <c r="VTE123" s="9"/>
      <c r="VTF123" s="9"/>
      <c r="VTG123" s="9"/>
      <c r="VTH123" s="9"/>
      <c r="VTI123" s="9"/>
      <c r="VTJ123" s="9"/>
      <c r="VTK123" s="9"/>
      <c r="VTL123" s="9"/>
      <c r="VTM123" s="9"/>
      <c r="VTN123" s="9"/>
      <c r="VTO123" s="9"/>
      <c r="VTP123" s="9"/>
      <c r="VTQ123" s="9"/>
      <c r="VTR123" s="9"/>
      <c r="VTS123" s="9"/>
      <c r="VTT123" s="9"/>
      <c r="VTU123" s="9"/>
      <c r="VTV123" s="9"/>
      <c r="VTW123" s="9"/>
      <c r="VTX123" s="9"/>
      <c r="VTY123" s="9"/>
      <c r="VTZ123" s="9"/>
      <c r="VUA123" s="9"/>
      <c r="VUB123" s="9"/>
      <c r="VUC123" s="9"/>
      <c r="VUD123" s="9"/>
      <c r="VUE123" s="9"/>
      <c r="VUF123" s="9"/>
      <c r="VUG123" s="9"/>
      <c r="VUH123" s="9"/>
      <c r="VUI123" s="9"/>
      <c r="VUJ123" s="9"/>
      <c r="VUK123" s="9"/>
      <c r="VUL123" s="9"/>
      <c r="VUM123" s="9"/>
      <c r="VUN123" s="9"/>
      <c r="VUO123" s="9"/>
      <c r="VUP123" s="9"/>
      <c r="VUQ123" s="9"/>
      <c r="VUR123" s="9"/>
      <c r="VUS123" s="9"/>
      <c r="VUT123" s="9"/>
      <c r="VUU123" s="9"/>
      <c r="VUV123" s="9"/>
      <c r="VUW123" s="9"/>
      <c r="VUX123" s="9"/>
      <c r="VUY123" s="9"/>
      <c r="VUZ123" s="9"/>
      <c r="VVA123" s="9"/>
      <c r="VVB123" s="9"/>
      <c r="VVC123" s="9"/>
      <c r="VVD123" s="9"/>
      <c r="VVE123" s="9"/>
      <c r="VVF123" s="9"/>
      <c r="VVG123" s="9"/>
      <c r="VVH123" s="9"/>
      <c r="VVI123" s="9"/>
      <c r="VVJ123" s="9"/>
      <c r="VVK123" s="9"/>
      <c r="VVL123" s="9"/>
      <c r="VVM123" s="9"/>
      <c r="VVN123" s="9"/>
      <c r="VVO123" s="9"/>
      <c r="VVP123" s="9"/>
      <c r="VVQ123" s="9"/>
      <c r="VVR123" s="9"/>
      <c r="VVS123" s="9"/>
      <c r="VVT123" s="9"/>
      <c r="VVU123" s="9"/>
      <c r="VVV123" s="9"/>
      <c r="VVW123" s="9"/>
      <c r="VVX123" s="9"/>
      <c r="VVY123" s="9"/>
      <c r="VVZ123" s="9"/>
      <c r="VWA123" s="9"/>
      <c r="VWB123" s="9"/>
      <c r="VWC123" s="9"/>
      <c r="VWD123" s="9"/>
      <c r="VWE123" s="9"/>
      <c r="VWF123" s="9"/>
      <c r="VWG123" s="9"/>
      <c r="VWH123" s="9"/>
      <c r="VWI123" s="9"/>
      <c r="VWJ123" s="9"/>
      <c r="VWK123" s="9"/>
      <c r="VWL123" s="9"/>
      <c r="VWM123" s="9"/>
      <c r="VWN123" s="9"/>
      <c r="VWO123" s="9"/>
      <c r="VWP123" s="9"/>
      <c r="VWQ123" s="9"/>
      <c r="VWR123" s="9"/>
      <c r="VWS123" s="9"/>
      <c r="VWT123" s="9"/>
      <c r="VWU123" s="9"/>
      <c r="VWV123" s="9"/>
      <c r="VWW123" s="9"/>
      <c r="VWX123" s="9"/>
      <c r="VWY123" s="9"/>
      <c r="VWZ123" s="9"/>
      <c r="VXA123" s="9"/>
      <c r="VXB123" s="9"/>
      <c r="VXC123" s="9"/>
      <c r="VXD123" s="9"/>
      <c r="VXE123" s="9"/>
      <c r="VXF123" s="9"/>
      <c r="VXG123" s="9"/>
      <c r="VXH123" s="9"/>
      <c r="VXI123" s="9"/>
      <c r="VXJ123" s="9"/>
      <c r="VXK123" s="9"/>
      <c r="VXL123" s="9"/>
      <c r="VXM123" s="9"/>
      <c r="VXN123" s="9"/>
      <c r="VXO123" s="9"/>
      <c r="VXP123" s="9"/>
      <c r="VXQ123" s="9"/>
      <c r="VXR123" s="9"/>
      <c r="VXS123" s="9"/>
      <c r="VXT123" s="9"/>
      <c r="VXU123" s="9"/>
      <c r="VXV123" s="9"/>
      <c r="VXW123" s="9"/>
      <c r="VXX123" s="9"/>
      <c r="VXY123" s="9"/>
      <c r="VXZ123" s="9"/>
      <c r="VYA123" s="9"/>
      <c r="VYB123" s="9"/>
      <c r="VYC123" s="9"/>
      <c r="VYD123" s="9"/>
      <c r="VYE123" s="9"/>
      <c r="VYF123" s="9"/>
      <c r="VYG123" s="9"/>
      <c r="VYH123" s="9"/>
      <c r="VYI123" s="9"/>
      <c r="VYJ123" s="9"/>
      <c r="VYK123" s="9"/>
      <c r="VYL123" s="9"/>
      <c r="VYM123" s="9"/>
      <c r="VYN123" s="9"/>
      <c r="VYO123" s="9"/>
      <c r="VYP123" s="9"/>
      <c r="VYQ123" s="9"/>
      <c r="VYR123" s="9"/>
      <c r="VYS123" s="9"/>
      <c r="VYT123" s="9"/>
      <c r="VYU123" s="9"/>
      <c r="VYV123" s="9"/>
      <c r="VYW123" s="9"/>
      <c r="VYX123" s="9"/>
      <c r="VYY123" s="9"/>
      <c r="VYZ123" s="9"/>
      <c r="VZA123" s="9"/>
      <c r="VZB123" s="9"/>
      <c r="VZC123" s="9"/>
      <c r="VZD123" s="9"/>
      <c r="VZE123" s="9"/>
      <c r="VZF123" s="9"/>
      <c r="VZG123" s="9"/>
      <c r="VZH123" s="9"/>
      <c r="VZI123" s="9"/>
      <c r="VZJ123" s="9"/>
      <c r="VZK123" s="9"/>
      <c r="VZL123" s="9"/>
      <c r="VZM123" s="9"/>
      <c r="VZN123" s="9"/>
      <c r="VZO123" s="9"/>
      <c r="VZP123" s="9"/>
      <c r="VZQ123" s="9"/>
      <c r="VZR123" s="9"/>
      <c r="VZS123" s="9"/>
      <c r="VZT123" s="9"/>
      <c r="VZU123" s="9"/>
      <c r="VZV123" s="9"/>
      <c r="VZW123" s="9"/>
      <c r="VZX123" s="9"/>
      <c r="VZY123" s="9"/>
      <c r="VZZ123" s="9"/>
      <c r="WAA123" s="9"/>
      <c r="WAB123" s="9"/>
      <c r="WAC123" s="9"/>
      <c r="WAD123" s="9"/>
      <c r="WAE123" s="9"/>
      <c r="WAF123" s="9"/>
      <c r="WAG123" s="9"/>
      <c r="WAH123" s="9"/>
      <c r="WAI123" s="9"/>
      <c r="WAJ123" s="9"/>
      <c r="WAK123" s="9"/>
      <c r="WAL123" s="9"/>
      <c r="WAM123" s="9"/>
      <c r="WAN123" s="9"/>
      <c r="WAO123" s="9"/>
      <c r="WAP123" s="9"/>
      <c r="WAQ123" s="9"/>
      <c r="WAR123" s="9"/>
      <c r="WAS123" s="9"/>
      <c r="WAT123" s="9"/>
      <c r="WAU123" s="9"/>
      <c r="WAV123" s="9"/>
      <c r="WAW123" s="9"/>
      <c r="WAX123" s="9"/>
      <c r="WAY123" s="9"/>
      <c r="WAZ123" s="9"/>
      <c r="WBA123" s="9"/>
      <c r="WBB123" s="9"/>
      <c r="WBC123" s="9"/>
      <c r="WBD123" s="9"/>
      <c r="WBE123" s="9"/>
      <c r="WBF123" s="9"/>
      <c r="WBG123" s="9"/>
      <c r="WBH123" s="9"/>
      <c r="WBI123" s="9"/>
      <c r="WBJ123" s="9"/>
      <c r="WBK123" s="9"/>
      <c r="WBL123" s="9"/>
      <c r="WBM123" s="9"/>
      <c r="WBN123" s="9"/>
      <c r="WBO123" s="9"/>
      <c r="WBP123" s="9"/>
      <c r="WBQ123" s="9"/>
      <c r="WBR123" s="9"/>
      <c r="WBS123" s="9"/>
      <c r="WBT123" s="9"/>
      <c r="WBU123" s="9"/>
      <c r="WBV123" s="9"/>
      <c r="WBW123" s="9"/>
      <c r="WBX123" s="9"/>
      <c r="WBY123" s="9"/>
      <c r="WBZ123" s="9"/>
      <c r="WCA123" s="9"/>
      <c r="WCB123" s="9"/>
      <c r="WCC123" s="9"/>
      <c r="WCD123" s="9"/>
      <c r="WCE123" s="9"/>
      <c r="WCF123" s="9"/>
      <c r="WCG123" s="9"/>
      <c r="WCH123" s="9"/>
      <c r="WCI123" s="9"/>
      <c r="WCJ123" s="9"/>
      <c r="WCK123" s="9"/>
      <c r="WCL123" s="9"/>
      <c r="WCM123" s="9"/>
      <c r="WCN123" s="9"/>
      <c r="WCO123" s="9"/>
      <c r="WCP123" s="9"/>
      <c r="WCQ123" s="9"/>
      <c r="WCR123" s="9"/>
      <c r="WCS123" s="9"/>
      <c r="WCT123" s="9"/>
      <c r="WCU123" s="9"/>
      <c r="WCV123" s="9"/>
      <c r="WCW123" s="9"/>
      <c r="WCX123" s="9"/>
      <c r="WCY123" s="9"/>
      <c r="WCZ123" s="9"/>
      <c r="WDA123" s="9"/>
      <c r="WDB123" s="9"/>
      <c r="WDC123" s="9"/>
      <c r="WDD123" s="9"/>
      <c r="WDE123" s="9"/>
      <c r="WDF123" s="9"/>
      <c r="WDG123" s="9"/>
      <c r="WDH123" s="9"/>
      <c r="WDI123" s="9"/>
      <c r="WDJ123" s="9"/>
      <c r="WDK123" s="9"/>
      <c r="WDL123" s="9"/>
      <c r="WDM123" s="9"/>
      <c r="WDN123" s="9"/>
      <c r="WDO123" s="9"/>
      <c r="WDP123" s="9"/>
      <c r="WDQ123" s="9"/>
      <c r="WDR123" s="9"/>
      <c r="WDS123" s="9"/>
      <c r="WDT123" s="9"/>
      <c r="WDU123" s="9"/>
      <c r="WDV123" s="9"/>
      <c r="WDW123" s="9"/>
      <c r="WDX123" s="9"/>
      <c r="WDY123" s="9"/>
      <c r="WDZ123" s="9"/>
      <c r="WEA123" s="9"/>
      <c r="WEB123" s="9"/>
      <c r="WEC123" s="9"/>
      <c r="WED123" s="9"/>
      <c r="WEE123" s="9"/>
      <c r="WEF123" s="9"/>
      <c r="WEG123" s="9"/>
      <c r="WEH123" s="9"/>
      <c r="WEI123" s="9"/>
      <c r="WEJ123" s="9"/>
      <c r="WEK123" s="9"/>
      <c r="WEL123" s="9"/>
      <c r="WEM123" s="9"/>
      <c r="WEN123" s="9"/>
      <c r="WEO123" s="9"/>
      <c r="WEP123" s="9"/>
      <c r="WEQ123" s="9"/>
      <c r="WER123" s="9"/>
      <c r="WES123" s="9"/>
      <c r="WET123" s="9"/>
      <c r="WEU123" s="9"/>
      <c r="WEV123" s="9"/>
      <c r="WEW123" s="9"/>
      <c r="WEX123" s="9"/>
      <c r="WEY123" s="9"/>
      <c r="WEZ123" s="9"/>
      <c r="WFA123" s="9"/>
      <c r="WFB123" s="9"/>
      <c r="WFC123" s="9"/>
      <c r="WFD123" s="9"/>
      <c r="WFE123" s="9"/>
      <c r="WFF123" s="9"/>
      <c r="WFG123" s="9"/>
      <c r="WFH123" s="9"/>
      <c r="WFI123" s="9"/>
      <c r="WFJ123" s="9"/>
      <c r="WFK123" s="9"/>
      <c r="WFL123" s="9"/>
      <c r="WFM123" s="9"/>
      <c r="WFN123" s="9"/>
      <c r="WFO123" s="9"/>
      <c r="WFP123" s="9"/>
      <c r="WFQ123" s="9"/>
      <c r="WFR123" s="9"/>
      <c r="WFS123" s="9"/>
      <c r="WFT123" s="9"/>
      <c r="WFU123" s="9"/>
      <c r="WFV123" s="9"/>
      <c r="WFW123" s="9"/>
      <c r="WFX123" s="9"/>
      <c r="WFY123" s="9"/>
      <c r="WFZ123" s="9"/>
      <c r="WGA123" s="9"/>
      <c r="WGB123" s="9"/>
      <c r="WGC123" s="9"/>
      <c r="WGD123" s="9"/>
      <c r="WGE123" s="9"/>
      <c r="WGF123" s="9"/>
      <c r="WGG123" s="9"/>
      <c r="WGH123" s="9"/>
      <c r="WGI123" s="9"/>
      <c r="WGJ123" s="9"/>
      <c r="WGK123" s="9"/>
      <c r="WGL123" s="9"/>
      <c r="WGM123" s="9"/>
      <c r="WGN123" s="9"/>
      <c r="WGO123" s="9"/>
      <c r="WGP123" s="9"/>
      <c r="WGQ123" s="9"/>
      <c r="WGR123" s="9"/>
      <c r="WGS123" s="9"/>
      <c r="WGT123" s="9"/>
      <c r="WGU123" s="9"/>
      <c r="WGV123" s="9"/>
      <c r="WGW123" s="9"/>
      <c r="WGX123" s="9"/>
      <c r="WGY123" s="9"/>
      <c r="WGZ123" s="9"/>
      <c r="WHA123" s="9"/>
      <c r="WHB123" s="9"/>
      <c r="WHC123" s="9"/>
      <c r="WHD123" s="9"/>
      <c r="WHE123" s="9"/>
      <c r="WHF123" s="9"/>
      <c r="WHG123" s="9"/>
      <c r="WHH123" s="9"/>
      <c r="WHI123" s="9"/>
      <c r="WHJ123" s="9"/>
      <c r="WHK123" s="9"/>
      <c r="WHL123" s="9"/>
      <c r="WHM123" s="9"/>
      <c r="WHN123" s="9"/>
      <c r="WHO123" s="9"/>
      <c r="WHP123" s="9"/>
      <c r="WHQ123" s="9"/>
      <c r="WHR123" s="9"/>
      <c r="WHS123" s="9"/>
      <c r="WHT123" s="9"/>
      <c r="WHU123" s="9"/>
      <c r="WHV123" s="9"/>
      <c r="WHW123" s="9"/>
      <c r="WHX123" s="9"/>
      <c r="WHY123" s="9"/>
      <c r="WHZ123" s="9"/>
      <c r="WIA123" s="9"/>
      <c r="WIB123" s="9"/>
      <c r="WIC123" s="9"/>
      <c r="WID123" s="9"/>
      <c r="WIE123" s="9"/>
      <c r="WIF123" s="9"/>
      <c r="WIG123" s="9"/>
      <c r="WIH123" s="9"/>
      <c r="WII123" s="9"/>
      <c r="WIJ123" s="9"/>
      <c r="WIK123" s="9"/>
      <c r="WIL123" s="9"/>
      <c r="WIM123" s="9"/>
      <c r="WIN123" s="9"/>
      <c r="WIO123" s="9"/>
      <c r="WIP123" s="9"/>
      <c r="WIQ123" s="9"/>
      <c r="WIR123" s="9"/>
      <c r="WIS123" s="9"/>
      <c r="WIT123" s="9"/>
      <c r="WIU123" s="9"/>
      <c r="WIV123" s="9"/>
      <c r="WIW123" s="9"/>
      <c r="WIX123" s="9"/>
      <c r="WIY123" s="9"/>
      <c r="WIZ123" s="9"/>
      <c r="WJA123" s="9"/>
      <c r="WJB123" s="9"/>
      <c r="WJC123" s="9"/>
      <c r="WJD123" s="9"/>
      <c r="WJE123" s="9"/>
      <c r="WJF123" s="9"/>
      <c r="WJG123" s="9"/>
      <c r="WJH123" s="9"/>
      <c r="WJI123" s="9"/>
      <c r="WJJ123" s="9"/>
      <c r="WJK123" s="9"/>
      <c r="WJL123" s="9"/>
      <c r="WJM123" s="9"/>
      <c r="WJN123" s="9"/>
      <c r="WJO123" s="9"/>
      <c r="WJP123" s="9"/>
      <c r="WJQ123" s="9"/>
      <c r="WJR123" s="9"/>
      <c r="WJS123" s="9"/>
      <c r="WJT123" s="9"/>
      <c r="WJU123" s="9"/>
      <c r="WJV123" s="9"/>
      <c r="WJW123" s="9"/>
      <c r="WJX123" s="9"/>
      <c r="WJY123" s="9"/>
      <c r="WJZ123" s="9"/>
      <c r="WKA123" s="9"/>
      <c r="WKB123" s="9"/>
      <c r="WKC123" s="9"/>
      <c r="WKD123" s="9"/>
      <c r="WKE123" s="9"/>
      <c r="WKF123" s="9"/>
      <c r="WKG123" s="9"/>
      <c r="WKH123" s="9"/>
      <c r="WKI123" s="9"/>
      <c r="WKJ123" s="9"/>
      <c r="WKK123" s="9"/>
      <c r="WKL123" s="9"/>
      <c r="WKM123" s="9"/>
      <c r="WKN123" s="9"/>
      <c r="WKO123" s="9"/>
      <c r="WKP123" s="9"/>
      <c r="WKQ123" s="9"/>
      <c r="WKR123" s="9"/>
      <c r="WKS123" s="9"/>
      <c r="WKT123" s="9"/>
      <c r="WKU123" s="9"/>
      <c r="WKV123" s="9"/>
      <c r="WKW123" s="9"/>
      <c r="WKX123" s="9"/>
      <c r="WKY123" s="9"/>
      <c r="WKZ123" s="9"/>
      <c r="WLA123" s="9"/>
      <c r="WLB123" s="9"/>
      <c r="WLC123" s="9"/>
      <c r="WLD123" s="9"/>
      <c r="WLE123" s="9"/>
      <c r="WLF123" s="9"/>
      <c r="WLG123" s="9"/>
      <c r="WLH123" s="9"/>
      <c r="WLI123" s="9"/>
      <c r="WLJ123" s="9"/>
      <c r="WLK123" s="9"/>
      <c r="WLL123" s="9"/>
      <c r="WLM123" s="9"/>
      <c r="WLN123" s="9"/>
      <c r="WLO123" s="9"/>
      <c r="WLP123" s="9"/>
      <c r="WLQ123" s="9"/>
      <c r="WLR123" s="9"/>
      <c r="WLS123" s="9"/>
      <c r="WLT123" s="9"/>
      <c r="WLU123" s="9"/>
      <c r="WLV123" s="9"/>
      <c r="WLW123" s="9"/>
      <c r="WLX123" s="9"/>
      <c r="WLY123" s="9"/>
      <c r="WLZ123" s="9"/>
      <c r="WMA123" s="9"/>
      <c r="WMB123" s="9"/>
      <c r="WMC123" s="9"/>
      <c r="WMD123" s="9"/>
      <c r="WME123" s="9"/>
      <c r="WMF123" s="9"/>
      <c r="WMG123" s="9"/>
      <c r="WMH123" s="9"/>
      <c r="WMI123" s="9"/>
      <c r="WMJ123" s="9"/>
      <c r="WMK123" s="9"/>
      <c r="WML123" s="9"/>
      <c r="WMM123" s="9"/>
      <c r="WMN123" s="9"/>
      <c r="WMO123" s="9"/>
      <c r="WMP123" s="9"/>
      <c r="WMQ123" s="9"/>
      <c r="WMR123" s="9"/>
      <c r="WMS123" s="9"/>
      <c r="WMT123" s="9"/>
      <c r="WMU123" s="9"/>
      <c r="WMV123" s="9"/>
      <c r="WMW123" s="9"/>
      <c r="WMX123" s="9"/>
      <c r="WMY123" s="9"/>
      <c r="WMZ123" s="9"/>
      <c r="WNA123" s="9"/>
      <c r="WNB123" s="9"/>
      <c r="WNC123" s="9"/>
      <c r="WND123" s="9"/>
      <c r="WNE123" s="9"/>
      <c r="WNF123" s="9"/>
      <c r="WNG123" s="9"/>
      <c r="WNH123" s="9"/>
      <c r="WNI123" s="9"/>
      <c r="WNJ123" s="9"/>
      <c r="WNK123" s="9"/>
      <c r="WNL123" s="9"/>
      <c r="WNM123" s="9"/>
      <c r="WNN123" s="9"/>
      <c r="WNO123" s="9"/>
      <c r="WNP123" s="9"/>
      <c r="WNQ123" s="9"/>
      <c r="WNR123" s="9"/>
      <c r="WNS123" s="9"/>
      <c r="WNT123" s="9"/>
      <c r="WNU123" s="9"/>
      <c r="WNV123" s="9"/>
      <c r="WNW123" s="9"/>
      <c r="WNX123" s="9"/>
      <c r="WNY123" s="9"/>
      <c r="WNZ123" s="9"/>
      <c r="WOA123" s="9"/>
      <c r="WOB123" s="9"/>
      <c r="WOC123" s="9"/>
      <c r="WOD123" s="9"/>
      <c r="WOE123" s="9"/>
      <c r="WOF123" s="9"/>
      <c r="WOG123" s="9"/>
      <c r="WOH123" s="9"/>
      <c r="WOI123" s="9"/>
      <c r="WOJ123" s="9"/>
      <c r="WOK123" s="9"/>
      <c r="WOL123" s="9"/>
      <c r="WOM123" s="9"/>
      <c r="WON123" s="9"/>
      <c r="WOO123" s="9"/>
      <c r="WOP123" s="9"/>
      <c r="WOQ123" s="9"/>
      <c r="WOR123" s="9"/>
      <c r="WOS123" s="9"/>
      <c r="WOT123" s="9"/>
      <c r="WOU123" s="9"/>
      <c r="WOV123" s="9"/>
      <c r="WOW123" s="9"/>
      <c r="WOX123" s="9"/>
      <c r="WOY123" s="9"/>
      <c r="WOZ123" s="9"/>
      <c r="WPA123" s="9"/>
      <c r="WPB123" s="9"/>
      <c r="WPC123" s="9"/>
      <c r="WPD123" s="9"/>
      <c r="WPE123" s="9"/>
      <c r="WPF123" s="9"/>
      <c r="WPG123" s="9"/>
      <c r="WPH123" s="9"/>
      <c r="WPI123" s="9"/>
      <c r="WPJ123" s="9"/>
      <c r="WPK123" s="9"/>
      <c r="WPL123" s="9"/>
      <c r="WPM123" s="9"/>
      <c r="WPN123" s="9"/>
      <c r="WPO123" s="9"/>
      <c r="WPP123" s="9"/>
      <c r="WPQ123" s="9"/>
      <c r="WPR123" s="9"/>
      <c r="WPS123" s="9"/>
      <c r="WPT123" s="9"/>
      <c r="WPU123" s="9"/>
      <c r="WPV123" s="9"/>
      <c r="WPW123" s="9"/>
      <c r="WPX123" s="9"/>
      <c r="WPY123" s="9"/>
      <c r="WPZ123" s="9"/>
      <c r="WQA123" s="9"/>
      <c r="WQB123" s="9"/>
      <c r="WQC123" s="9"/>
      <c r="WQD123" s="9"/>
      <c r="WQE123" s="9"/>
      <c r="WQF123" s="9"/>
      <c r="WQG123" s="9"/>
      <c r="WQH123" s="9"/>
      <c r="WQI123" s="9"/>
      <c r="WQJ123" s="9"/>
      <c r="WQK123" s="9"/>
      <c r="WQL123" s="9"/>
      <c r="WQM123" s="9"/>
      <c r="WQN123" s="9"/>
      <c r="WQO123" s="9"/>
      <c r="WQP123" s="9"/>
      <c r="WQQ123" s="9"/>
      <c r="WQR123" s="9"/>
      <c r="WQS123" s="9"/>
      <c r="WQT123" s="9"/>
      <c r="WQU123" s="9"/>
      <c r="WQV123" s="9"/>
      <c r="WQW123" s="9"/>
      <c r="WQX123" s="9"/>
      <c r="WQY123" s="9"/>
      <c r="WQZ123" s="9"/>
      <c r="WRA123" s="9"/>
      <c r="WRB123" s="9"/>
      <c r="WRC123" s="9"/>
      <c r="WRD123" s="9"/>
      <c r="WRE123" s="9"/>
      <c r="WRF123" s="9"/>
      <c r="WRG123" s="9"/>
      <c r="WRH123" s="9"/>
      <c r="WRI123" s="9"/>
      <c r="WRJ123" s="9"/>
      <c r="WRK123" s="9"/>
      <c r="WRL123" s="9"/>
      <c r="WRM123" s="9"/>
      <c r="WRN123" s="9"/>
      <c r="WRO123" s="9"/>
      <c r="WRP123" s="9"/>
      <c r="WRQ123" s="9"/>
      <c r="WRR123" s="9"/>
      <c r="WRS123" s="9"/>
      <c r="WRT123" s="9"/>
      <c r="WRU123" s="9"/>
      <c r="WRV123" s="9"/>
      <c r="WRW123" s="9"/>
      <c r="WRX123" s="9"/>
      <c r="WRY123" s="9"/>
      <c r="WRZ123" s="9"/>
      <c r="WSA123" s="9"/>
      <c r="WSB123" s="9"/>
      <c r="WSC123" s="9"/>
      <c r="WSD123" s="9"/>
      <c r="WSE123" s="9"/>
      <c r="WSF123" s="9"/>
      <c r="WSG123" s="9"/>
      <c r="WSH123" s="9"/>
      <c r="WSI123" s="9"/>
      <c r="WSJ123" s="9"/>
      <c r="WSK123" s="9"/>
      <c r="WSL123" s="9"/>
      <c r="WSM123" s="9"/>
      <c r="WSN123" s="9"/>
      <c r="WSO123" s="9"/>
      <c r="WSP123" s="9"/>
      <c r="WSQ123" s="9"/>
      <c r="WSR123" s="9"/>
      <c r="WSS123" s="9"/>
      <c r="WST123" s="9"/>
      <c r="WSU123" s="9"/>
      <c r="WSV123" s="9"/>
      <c r="WSW123" s="9"/>
      <c r="WSX123" s="9"/>
      <c r="WSY123" s="9"/>
      <c r="WSZ123" s="9"/>
      <c r="WTA123" s="9"/>
      <c r="WTB123" s="9"/>
      <c r="WTC123" s="9"/>
      <c r="WTD123" s="9"/>
      <c r="WTE123" s="9"/>
      <c r="WTF123" s="9"/>
      <c r="WTG123" s="9"/>
      <c r="WTH123" s="9"/>
      <c r="WTI123" s="9"/>
      <c r="WTJ123" s="9"/>
      <c r="WTK123" s="9"/>
      <c r="WTL123" s="9"/>
      <c r="WTM123" s="9"/>
      <c r="WTN123" s="9"/>
      <c r="WTO123" s="9"/>
      <c r="WTP123" s="9"/>
      <c r="WTQ123" s="9"/>
      <c r="WTR123" s="9"/>
      <c r="WTS123" s="9"/>
      <c r="WTT123" s="9"/>
      <c r="WTU123" s="9"/>
      <c r="WTV123" s="9"/>
      <c r="WTW123" s="9"/>
      <c r="WTX123" s="9"/>
      <c r="WTY123" s="9"/>
      <c r="WTZ123" s="9"/>
      <c r="WUA123" s="9"/>
      <c r="WUB123" s="9"/>
      <c r="WUC123" s="9"/>
      <c r="WUD123" s="9"/>
      <c r="WUE123" s="9"/>
      <c r="WUF123" s="9"/>
      <c r="WUG123" s="9"/>
      <c r="WUH123" s="9"/>
      <c r="WUI123" s="9"/>
      <c r="WUJ123" s="9"/>
      <c r="WUK123" s="9"/>
      <c r="WUL123" s="9"/>
      <c r="WUM123" s="9"/>
      <c r="WUN123" s="9"/>
      <c r="WUO123" s="9"/>
      <c r="WUP123" s="9"/>
      <c r="WUQ123" s="9"/>
      <c r="WUR123" s="9"/>
      <c r="WUS123" s="9"/>
      <c r="WUT123" s="9"/>
      <c r="WUU123" s="9"/>
      <c r="WUV123" s="9"/>
      <c r="WUW123" s="9"/>
      <c r="WUX123" s="9"/>
      <c r="WUY123" s="9"/>
      <c r="WUZ123" s="9"/>
      <c r="WVA123" s="9"/>
      <c r="WVB123" s="9"/>
      <c r="WVC123" s="9"/>
      <c r="WVD123" s="9"/>
      <c r="WVE123" s="9"/>
      <c r="WVF123" s="9"/>
      <c r="WVG123" s="9"/>
      <c r="WVH123" s="9"/>
      <c r="WVI123" s="9"/>
      <c r="WVJ123" s="9"/>
      <c r="WVK123" s="9"/>
      <c r="WVL123" s="9"/>
      <c r="WVM123" s="9"/>
      <c r="WVN123" s="9"/>
      <c r="WVO123" s="9"/>
      <c r="WVP123" s="9"/>
      <c r="WVQ123" s="9"/>
      <c r="WVR123" s="9"/>
      <c r="WVS123" s="9"/>
      <c r="WVT123" s="9"/>
      <c r="WVU123" s="9"/>
      <c r="WVV123" s="9"/>
      <c r="WVW123" s="9"/>
      <c r="WVX123" s="9"/>
      <c r="WVY123" s="9"/>
      <c r="WVZ123" s="9"/>
      <c r="WWA123" s="9"/>
      <c r="WWB123" s="9"/>
      <c r="WWC123" s="9"/>
      <c r="WWD123" s="9"/>
      <c r="WWE123" s="9"/>
      <c r="WWF123" s="9"/>
      <c r="WWG123" s="9"/>
      <c r="WWH123" s="9"/>
      <c r="WWI123" s="9"/>
      <c r="WWJ123" s="9"/>
      <c r="WWK123" s="9"/>
      <c r="WWL123" s="9"/>
      <c r="WWM123" s="9"/>
      <c r="WWN123" s="9"/>
      <c r="WWO123" s="9"/>
      <c r="WWP123" s="9"/>
      <c r="WWQ123" s="9"/>
      <c r="WWR123" s="9"/>
      <c r="WWS123" s="9"/>
      <c r="WWT123" s="9"/>
      <c r="WWU123" s="9"/>
      <c r="WWV123" s="9"/>
      <c r="WWW123" s="9"/>
      <c r="WWX123" s="9"/>
      <c r="WWY123" s="9"/>
      <c r="WWZ123" s="9"/>
      <c r="WXA123" s="9"/>
      <c r="WXB123" s="9"/>
      <c r="WXC123" s="9"/>
      <c r="WXD123" s="9"/>
      <c r="WXE123" s="9"/>
      <c r="WXF123" s="9"/>
      <c r="WXG123" s="9"/>
      <c r="WXH123" s="9"/>
      <c r="WXI123" s="9"/>
      <c r="WXJ123" s="9"/>
      <c r="WXK123" s="9"/>
      <c r="WXL123" s="9"/>
      <c r="WXM123" s="9"/>
      <c r="WXN123" s="9"/>
      <c r="WXO123" s="9"/>
      <c r="WXP123" s="9"/>
      <c r="WXQ123" s="9"/>
      <c r="WXR123" s="9"/>
      <c r="WXS123" s="9"/>
      <c r="WXT123" s="9"/>
      <c r="WXU123" s="9"/>
      <c r="WXV123" s="9"/>
      <c r="WXW123" s="9"/>
      <c r="WXX123" s="9"/>
      <c r="WXY123" s="9"/>
      <c r="WXZ123" s="9"/>
      <c r="WYA123" s="9"/>
      <c r="WYB123" s="9"/>
      <c r="WYC123" s="9"/>
      <c r="WYD123" s="9"/>
      <c r="WYE123" s="9"/>
      <c r="WYF123" s="9"/>
      <c r="WYG123" s="9"/>
      <c r="WYH123" s="9"/>
      <c r="WYI123" s="9"/>
      <c r="WYJ123" s="9"/>
      <c r="WYK123" s="9"/>
      <c r="WYL123" s="9"/>
      <c r="WYM123" s="9"/>
      <c r="WYN123" s="9"/>
      <c r="WYO123" s="9"/>
      <c r="WYP123" s="9"/>
      <c r="WYQ123" s="9"/>
      <c r="WYR123" s="9"/>
      <c r="WYS123" s="9"/>
      <c r="WYT123" s="9"/>
      <c r="WYU123" s="9"/>
      <c r="WYV123" s="9"/>
      <c r="WYW123" s="9"/>
      <c r="WYX123" s="9"/>
      <c r="WYY123" s="9"/>
      <c r="WYZ123" s="9"/>
      <c r="WZA123" s="9"/>
      <c r="WZB123" s="9"/>
      <c r="WZC123" s="9"/>
      <c r="WZD123" s="9"/>
      <c r="WZE123" s="9"/>
      <c r="WZF123" s="9"/>
      <c r="WZG123" s="9"/>
      <c r="WZH123" s="9"/>
      <c r="WZI123" s="9"/>
      <c r="WZJ123" s="9"/>
      <c r="WZK123" s="9"/>
      <c r="WZL123" s="9"/>
      <c r="WZM123" s="9"/>
      <c r="WZN123" s="9"/>
      <c r="WZO123" s="9"/>
      <c r="WZP123" s="9"/>
      <c r="WZQ123" s="9"/>
      <c r="WZR123" s="9"/>
      <c r="WZS123" s="9"/>
      <c r="WZT123" s="9"/>
      <c r="WZU123" s="9"/>
      <c r="WZV123" s="9"/>
      <c r="WZW123" s="9"/>
      <c r="WZX123" s="9"/>
      <c r="WZY123" s="9"/>
      <c r="WZZ123" s="9"/>
      <c r="XAA123" s="9"/>
      <c r="XAB123" s="9"/>
      <c r="XAC123" s="9"/>
      <c r="XAD123" s="9"/>
      <c r="XAE123" s="9"/>
      <c r="XAF123" s="9"/>
      <c r="XAG123" s="9"/>
      <c r="XAH123" s="9"/>
      <c r="XAI123" s="9"/>
      <c r="XAJ123" s="9"/>
      <c r="XAK123" s="9"/>
      <c r="XAL123" s="9"/>
      <c r="XAM123" s="9"/>
      <c r="XAN123" s="9"/>
      <c r="XAO123" s="9"/>
      <c r="XAP123" s="9"/>
      <c r="XAQ123" s="9"/>
      <c r="XAR123" s="9"/>
      <c r="XAS123" s="9"/>
      <c r="XAT123" s="9"/>
      <c r="XAU123" s="9"/>
      <c r="XAV123" s="9"/>
      <c r="XAW123" s="9"/>
      <c r="XAX123" s="9"/>
      <c r="XAY123" s="9"/>
      <c r="XAZ123" s="9"/>
      <c r="XBA123" s="9"/>
      <c r="XBB123" s="9"/>
      <c r="XBC123" s="9"/>
      <c r="XBD123" s="9"/>
      <c r="XBE123" s="9"/>
      <c r="XBF123" s="9"/>
      <c r="XBG123" s="9"/>
      <c r="XBH123" s="9"/>
      <c r="XBI123" s="9"/>
      <c r="XBJ123" s="9"/>
      <c r="XBK123" s="9"/>
      <c r="XBL123" s="9"/>
      <c r="XBM123" s="9"/>
      <c r="XBN123" s="9"/>
      <c r="XBO123" s="9"/>
      <c r="XBP123" s="9"/>
      <c r="XBQ123" s="9"/>
      <c r="XBR123" s="9"/>
      <c r="XBS123" s="9"/>
      <c r="XBT123" s="9"/>
      <c r="XBU123" s="9"/>
      <c r="XBV123" s="9"/>
      <c r="XBW123" s="9"/>
      <c r="XBX123" s="9"/>
      <c r="XBY123" s="9"/>
      <c r="XBZ123" s="9"/>
      <c r="XCA123" s="9"/>
      <c r="XCB123" s="9"/>
      <c r="XCC123" s="9"/>
      <c r="XCD123" s="9"/>
      <c r="XCE123" s="9"/>
      <c r="XCF123" s="9"/>
      <c r="XCG123" s="9"/>
      <c r="XCH123" s="9"/>
      <c r="XCI123" s="9"/>
      <c r="XCJ123" s="9"/>
      <c r="XCK123" s="9"/>
      <c r="XCL123" s="9"/>
      <c r="XCM123" s="9"/>
      <c r="XCN123" s="9"/>
      <c r="XCO123" s="9"/>
      <c r="XCP123" s="9"/>
    </row>
    <row r="124" s="6" customFormat="1" customHeight="1" spans="1:1024 1025:16318">
      <c r="A124" s="170">
        <v>45047</v>
      </c>
      <c r="B124" s="162">
        <v>45056</v>
      </c>
      <c r="C124" s="163" t="s">
        <v>1599</v>
      </c>
      <c r="D124" s="127" t="s">
        <v>1160</v>
      </c>
      <c r="E124" s="156" t="s">
        <v>1461</v>
      </c>
      <c r="F124" s="256" t="s">
        <v>1595</v>
      </c>
      <c r="G124" s="126">
        <v>23840.92</v>
      </c>
      <c r="H124" s="80" t="s">
        <v>1403</v>
      </c>
      <c r="I124" s="162">
        <v>45087</v>
      </c>
      <c r="J124" s="223">
        <v>7803.67</v>
      </c>
      <c r="K124" s="218">
        <v>45117</v>
      </c>
      <c r="L124" s="223">
        <v>7803.67</v>
      </c>
      <c r="M124" s="218">
        <v>45148</v>
      </c>
      <c r="N124" s="224">
        <f>7803.68-1008.55</f>
        <v>6795.13</v>
      </c>
      <c r="O124" s="218" t="s">
        <v>1596</v>
      </c>
      <c r="P124" s="225">
        <v>1008.55</v>
      </c>
      <c r="Q124" s="218"/>
      <c r="R124" s="225"/>
      <c r="S124" s="96"/>
      <c r="T124" s="126"/>
      <c r="U124" s="89"/>
      <c r="V124" s="160"/>
      <c r="W124" s="89"/>
      <c r="X124" s="161"/>
      <c r="Y124" s="91">
        <f t="shared" si="3"/>
        <v>23411.02</v>
      </c>
      <c r="Z124" s="91">
        <f t="shared" si="4"/>
        <v>429.899999999998</v>
      </c>
      <c r="AB124" s="9" t="s">
        <v>1597</v>
      </c>
    </row>
    <row r="125" s="6" customFormat="1" customHeight="1" spans="1:1024 1025:16318">
      <c r="A125" s="170">
        <v>45047</v>
      </c>
      <c r="B125" s="207">
        <v>45070</v>
      </c>
      <c r="C125" s="163" t="s">
        <v>1600</v>
      </c>
      <c r="D125" s="230" t="s">
        <v>1160</v>
      </c>
      <c r="E125" s="149" t="s">
        <v>1601</v>
      </c>
      <c r="F125" s="172" t="s">
        <v>1602</v>
      </c>
      <c r="G125" s="208">
        <v>3944</v>
      </c>
      <c r="H125" s="276" t="s">
        <v>1394</v>
      </c>
      <c r="I125" s="162">
        <v>45103</v>
      </c>
      <c r="J125" s="223">
        <v>788.8</v>
      </c>
      <c r="K125" s="218">
        <v>45116</v>
      </c>
      <c r="L125" s="223">
        <v>788.8</v>
      </c>
      <c r="M125" s="218">
        <v>45133</v>
      </c>
      <c r="N125" s="223">
        <v>788.8</v>
      </c>
      <c r="O125" s="226">
        <v>45147</v>
      </c>
      <c r="P125" s="233">
        <v>788.8</v>
      </c>
      <c r="Q125" s="226">
        <v>45164</v>
      </c>
      <c r="R125" s="233">
        <v>788.8</v>
      </c>
      <c r="S125" s="210"/>
      <c r="T125" s="208"/>
      <c r="U125" s="177"/>
      <c r="V125" s="211"/>
      <c r="W125" s="89"/>
      <c r="X125" s="161"/>
      <c r="Y125" s="91">
        <f t="shared" si="3"/>
        <v>3944</v>
      </c>
      <c r="Z125" s="91">
        <f t="shared" si="4"/>
        <v>0</v>
      </c>
    </row>
    <row r="126" s="6" customFormat="1" customHeight="1" spans="1:1024 1025:16318">
      <c r="A126" s="170">
        <v>45078</v>
      </c>
      <c r="B126" s="277">
        <v>45090</v>
      </c>
      <c r="C126" s="278" t="s">
        <v>1603</v>
      </c>
      <c r="D126" s="279" t="s">
        <v>684</v>
      </c>
      <c r="E126" s="149" t="s">
        <v>1461</v>
      </c>
      <c r="F126" s="256" t="s">
        <v>1595</v>
      </c>
      <c r="G126" s="280">
        <v>28249</v>
      </c>
      <c r="H126" s="258" t="s">
        <v>1403</v>
      </c>
      <c r="I126" s="281">
        <v>45122</v>
      </c>
      <c r="J126" s="268">
        <v>9416.33</v>
      </c>
      <c r="K126" s="96">
        <v>45153</v>
      </c>
      <c r="L126" s="269">
        <f>9416.33-1046.25-1046.25</f>
        <v>7323.83</v>
      </c>
      <c r="M126" s="96">
        <v>45184</v>
      </c>
      <c r="N126" s="269">
        <v>9416.34</v>
      </c>
      <c r="O126" s="226" t="s">
        <v>1596</v>
      </c>
      <c r="P126" s="267">
        <f>1046.25+1046.25</f>
        <v>2092.5</v>
      </c>
      <c r="Q126" s="271"/>
      <c r="R126" s="267"/>
      <c r="S126" s="282"/>
      <c r="T126" s="267"/>
      <c r="U126" s="282"/>
      <c r="V126" s="283"/>
      <c r="W126" s="89"/>
      <c r="X126" s="161"/>
      <c r="Y126" s="91">
        <f t="shared" si="3"/>
        <v>28249</v>
      </c>
      <c r="Z126" s="91">
        <f t="shared" si="4"/>
        <v>0</v>
      </c>
    </row>
    <row r="127" s="6" customFormat="1" customHeight="1" spans="1:1024 1025:16318">
      <c r="A127" s="170">
        <v>45078</v>
      </c>
      <c r="B127" s="277">
        <v>45090</v>
      </c>
      <c r="C127" s="284" t="s">
        <v>1604</v>
      </c>
      <c r="D127" s="279" t="s">
        <v>690</v>
      </c>
      <c r="E127" s="156" t="s">
        <v>1461</v>
      </c>
      <c r="F127" s="256" t="s">
        <v>1595</v>
      </c>
      <c r="G127" s="280">
        <v>22342.26</v>
      </c>
      <c r="H127" s="258" t="s">
        <v>1403</v>
      </c>
      <c r="I127" s="281">
        <v>45122</v>
      </c>
      <c r="J127" s="268">
        <v>7447.42</v>
      </c>
      <c r="K127" s="96">
        <v>45153</v>
      </c>
      <c r="L127" s="269">
        <v>7447.42</v>
      </c>
      <c r="M127" s="96">
        <v>45184</v>
      </c>
      <c r="N127" s="269">
        <v>7447.42</v>
      </c>
      <c r="O127" s="226"/>
      <c r="P127" s="267"/>
      <c r="Q127" s="271"/>
      <c r="R127" s="267"/>
      <c r="S127" s="282"/>
      <c r="T127" s="267"/>
      <c r="U127" s="282"/>
      <c r="V127" s="283"/>
      <c r="W127" s="89"/>
      <c r="X127" s="161"/>
      <c r="Y127" s="91">
        <f t="shared" si="3"/>
        <v>22342.26</v>
      </c>
      <c r="Z127" s="91">
        <f t="shared" si="4"/>
        <v>0</v>
      </c>
    </row>
    <row r="128" s="6" customFormat="1" customHeight="1" spans="1:1024 1025:16318">
      <c r="A128" s="170">
        <v>45078</v>
      </c>
      <c r="B128" s="277">
        <v>45092</v>
      </c>
      <c r="C128" s="278" t="s">
        <v>1605</v>
      </c>
      <c r="D128" s="279" t="s">
        <v>690</v>
      </c>
      <c r="E128" s="156" t="s">
        <v>1461</v>
      </c>
      <c r="F128" s="256" t="s">
        <v>1595</v>
      </c>
      <c r="G128" s="280">
        <v>26587.52</v>
      </c>
      <c r="H128" s="258" t="s">
        <v>1403</v>
      </c>
      <c r="I128" s="281">
        <v>45126</v>
      </c>
      <c r="J128" s="268">
        <v>8862.51</v>
      </c>
      <c r="K128" s="96">
        <v>45157</v>
      </c>
      <c r="L128" s="269">
        <v>8862.51</v>
      </c>
      <c r="M128" s="96">
        <v>45188</v>
      </c>
      <c r="N128" s="269">
        <v>8862.5</v>
      </c>
      <c r="O128" s="218"/>
      <c r="P128" s="267"/>
      <c r="Q128" s="261"/>
      <c r="R128" s="267"/>
      <c r="S128" s="285"/>
      <c r="T128" s="257"/>
      <c r="U128" s="285"/>
      <c r="V128" s="286"/>
      <c r="W128" s="89"/>
      <c r="X128" s="161"/>
      <c r="Y128" s="91">
        <f t="shared" si="3"/>
        <v>26587.52</v>
      </c>
      <c r="Z128" s="91">
        <f t="shared" si="4"/>
        <v>0</v>
      </c>
    </row>
    <row r="129" s="6" customFormat="1" customHeight="1" spans="1:28">
      <c r="A129" s="170">
        <v>45078</v>
      </c>
      <c r="B129" s="277">
        <v>45097</v>
      </c>
      <c r="C129" s="287" t="s">
        <v>1606</v>
      </c>
      <c r="D129" s="288" t="s">
        <v>684</v>
      </c>
      <c r="E129" s="77" t="s">
        <v>1607</v>
      </c>
      <c r="F129" s="256" t="s">
        <v>1608</v>
      </c>
      <c r="G129" s="280">
        <v>1070.77</v>
      </c>
      <c r="H129" s="258" t="s">
        <v>1403</v>
      </c>
      <c r="I129" s="281">
        <v>45128</v>
      </c>
      <c r="J129" s="268">
        <v>356.92</v>
      </c>
      <c r="K129" s="96">
        <v>45159</v>
      </c>
      <c r="L129" s="268">
        <v>356.92</v>
      </c>
      <c r="M129" s="96">
        <v>45190</v>
      </c>
      <c r="N129" s="269">
        <v>356.93</v>
      </c>
      <c r="O129" s="218"/>
      <c r="P129" s="267"/>
      <c r="Q129" s="261"/>
      <c r="R129" s="257"/>
      <c r="S129" s="285"/>
      <c r="T129" s="257"/>
      <c r="U129" s="285"/>
      <c r="V129" s="286"/>
      <c r="W129" s="89"/>
      <c r="X129" s="161"/>
      <c r="Y129" s="91">
        <f t="shared" si="3"/>
        <v>1070.77</v>
      </c>
      <c r="Z129" s="91">
        <f t="shared" si="4"/>
        <v>0</v>
      </c>
    </row>
    <row r="130" s="6" customFormat="1" customHeight="1" spans="1:28">
      <c r="A130" s="170">
        <v>45078</v>
      </c>
      <c r="B130" s="277">
        <v>45097</v>
      </c>
      <c r="C130" s="287" t="s">
        <v>1609</v>
      </c>
      <c r="D130" s="288" t="s">
        <v>686</v>
      </c>
      <c r="E130" s="77" t="s">
        <v>1607</v>
      </c>
      <c r="F130" s="256" t="s">
        <v>1608</v>
      </c>
      <c r="G130" s="280">
        <v>1092.6</v>
      </c>
      <c r="H130" s="258" t="s">
        <v>1403</v>
      </c>
      <c r="I130" s="281">
        <v>45128</v>
      </c>
      <c r="J130" s="268">
        <v>364.2</v>
      </c>
      <c r="K130" s="96">
        <v>45159</v>
      </c>
      <c r="L130" s="268">
        <v>364.2</v>
      </c>
      <c r="M130" s="96">
        <v>45190</v>
      </c>
      <c r="N130" s="269">
        <v>364.2</v>
      </c>
      <c r="O130" s="218"/>
      <c r="P130" s="267"/>
      <c r="Q130" s="261"/>
      <c r="R130" s="267"/>
      <c r="S130" s="285"/>
      <c r="T130" s="257"/>
      <c r="U130" s="285"/>
      <c r="V130" s="286"/>
      <c r="W130" s="89"/>
      <c r="X130" s="161"/>
      <c r="Y130" s="91">
        <f t="shared" si="3"/>
        <v>1092.6</v>
      </c>
      <c r="Z130" s="91">
        <f t="shared" si="4"/>
        <v>0</v>
      </c>
    </row>
    <row r="131" s="6" customFormat="1" customHeight="1" spans="1:28">
      <c r="A131" s="170">
        <v>45078</v>
      </c>
      <c r="B131" s="277">
        <v>45097</v>
      </c>
      <c r="C131" s="287" t="s">
        <v>1610</v>
      </c>
      <c r="D131" s="288" t="s">
        <v>688</v>
      </c>
      <c r="E131" s="77" t="s">
        <v>1607</v>
      </c>
      <c r="F131" s="256" t="s">
        <v>1608</v>
      </c>
      <c r="G131" s="289">
        <v>848.4</v>
      </c>
      <c r="H131" s="258" t="s">
        <v>1403</v>
      </c>
      <c r="I131" s="281">
        <v>45128</v>
      </c>
      <c r="J131" s="260">
        <v>282.8</v>
      </c>
      <c r="K131" s="96">
        <v>45159</v>
      </c>
      <c r="L131" s="260">
        <v>282.8</v>
      </c>
      <c r="M131" s="96">
        <v>45190</v>
      </c>
      <c r="N131" s="262">
        <v>282.8</v>
      </c>
      <c r="O131" s="218"/>
      <c r="P131" s="257"/>
      <c r="Q131" s="272"/>
      <c r="R131" s="257"/>
      <c r="S131" s="290"/>
      <c r="T131" s="291"/>
      <c r="U131" s="292"/>
      <c r="V131" s="293"/>
      <c r="W131" s="89"/>
      <c r="X131" s="161"/>
      <c r="Y131" s="91">
        <f t="shared" si="3"/>
        <v>848.4</v>
      </c>
      <c r="Z131" s="91">
        <f t="shared" si="4"/>
        <v>0</v>
      </c>
    </row>
    <row r="132" s="6" customFormat="1" customHeight="1" spans="1:28">
      <c r="A132" s="170">
        <v>45108</v>
      </c>
      <c r="B132" s="162">
        <v>45127</v>
      </c>
      <c r="C132" s="163" t="s">
        <v>1611</v>
      </c>
      <c r="D132" s="127" t="s">
        <v>1160</v>
      </c>
      <c r="E132" s="77" t="s">
        <v>1607</v>
      </c>
      <c r="F132" s="122" t="s">
        <v>1612</v>
      </c>
      <c r="G132" s="126">
        <v>2808.16</v>
      </c>
      <c r="H132" s="118" t="s">
        <v>1403</v>
      </c>
      <c r="I132" s="162">
        <v>45163</v>
      </c>
      <c r="J132" s="294">
        <v>936.05</v>
      </c>
      <c r="K132" s="96">
        <v>45194</v>
      </c>
      <c r="L132" s="294">
        <v>936.05</v>
      </c>
      <c r="M132" s="96">
        <v>45224</v>
      </c>
      <c r="N132" s="167">
        <v>936.06</v>
      </c>
      <c r="O132" s="96"/>
      <c r="P132" s="126"/>
      <c r="Q132" s="96"/>
      <c r="R132" s="126"/>
      <c r="S132" s="96"/>
      <c r="T132" s="126"/>
      <c r="U132" s="89"/>
      <c r="V132" s="160"/>
      <c r="W132" s="89"/>
      <c r="X132" s="161"/>
      <c r="Y132" s="91">
        <f t="shared" si="3"/>
        <v>2808.16</v>
      </c>
      <c r="Z132" s="91">
        <f t="shared" si="4"/>
        <v>0</v>
      </c>
    </row>
    <row r="133" s="6" customFormat="1" customHeight="1" spans="1:28">
      <c r="A133" s="170">
        <v>45108</v>
      </c>
      <c r="B133" s="162">
        <v>45111</v>
      </c>
      <c r="C133" s="163" t="s">
        <v>1613</v>
      </c>
      <c r="D133" s="113" t="s">
        <v>684</v>
      </c>
      <c r="E133" s="77" t="s">
        <v>1607</v>
      </c>
      <c r="F133" s="122" t="s">
        <v>1614</v>
      </c>
      <c r="G133" s="126">
        <v>3212.31</v>
      </c>
      <c r="H133" s="118" t="s">
        <v>1403</v>
      </c>
      <c r="I133" s="162">
        <v>45143</v>
      </c>
      <c r="J133" s="294">
        <v>1070.77</v>
      </c>
      <c r="K133" s="96">
        <v>45174</v>
      </c>
      <c r="L133" s="294">
        <v>1070.77</v>
      </c>
      <c r="M133" s="96">
        <v>45204</v>
      </c>
      <c r="N133" s="167">
        <v>1070.77</v>
      </c>
      <c r="O133" s="96"/>
      <c r="P133" s="126"/>
      <c r="Q133" s="96"/>
      <c r="R133" s="126"/>
      <c r="S133" s="96"/>
      <c r="T133" s="126"/>
      <c r="U133" s="89"/>
      <c r="V133" s="160"/>
      <c r="W133" s="89"/>
      <c r="X133" s="161"/>
      <c r="Y133" s="91">
        <f t="shared" si="3"/>
        <v>3212.31</v>
      </c>
      <c r="Z133" s="91">
        <f t="shared" si="4"/>
        <v>0</v>
      </c>
    </row>
    <row r="134" s="6" customFormat="1" customHeight="1" spans="1:28">
      <c r="A134" s="170">
        <v>45108</v>
      </c>
      <c r="B134" s="162">
        <v>45127</v>
      </c>
      <c r="C134" s="163" t="s">
        <v>1615</v>
      </c>
      <c r="D134" s="113" t="s">
        <v>684</v>
      </c>
      <c r="E134" s="77" t="s">
        <v>1607</v>
      </c>
      <c r="F134" s="122" t="s">
        <v>1616</v>
      </c>
      <c r="G134" s="126">
        <v>2320.97</v>
      </c>
      <c r="H134" s="118" t="s">
        <v>1403</v>
      </c>
      <c r="I134" s="162">
        <v>45163</v>
      </c>
      <c r="J134" s="294">
        <v>773.66</v>
      </c>
      <c r="K134" s="96">
        <v>45194</v>
      </c>
      <c r="L134" s="294">
        <v>773.66</v>
      </c>
      <c r="M134" s="96">
        <v>45224</v>
      </c>
      <c r="N134" s="167">
        <v>773.66</v>
      </c>
      <c r="O134" s="96"/>
      <c r="P134" s="126"/>
      <c r="Q134" s="96"/>
      <c r="R134" s="126"/>
      <c r="S134" s="96"/>
      <c r="T134" s="126"/>
      <c r="U134" s="89"/>
      <c r="V134" s="160"/>
      <c r="W134" s="89"/>
      <c r="X134" s="161"/>
      <c r="Y134" s="91">
        <f t="shared" si="3"/>
        <v>2320.98</v>
      </c>
      <c r="Z134" s="91">
        <f t="shared" si="4"/>
        <v>-0.0100000000002183</v>
      </c>
    </row>
    <row r="135" s="6" customFormat="1" customHeight="1" spans="1:28">
      <c r="A135" s="170">
        <v>45108</v>
      </c>
      <c r="B135" s="162">
        <v>45106</v>
      </c>
      <c r="C135" s="163" t="s">
        <v>1617</v>
      </c>
      <c r="D135" s="113" t="s">
        <v>694</v>
      </c>
      <c r="E135" s="156" t="s">
        <v>1461</v>
      </c>
      <c r="F135" s="122" t="s">
        <v>1595</v>
      </c>
      <c r="G135" s="126">
        <v>9834</v>
      </c>
      <c r="H135" s="118" t="s">
        <v>1403</v>
      </c>
      <c r="I135" s="162">
        <v>45143</v>
      </c>
      <c r="J135" s="295">
        <v>3278</v>
      </c>
      <c r="K135" s="96">
        <v>45174</v>
      </c>
      <c r="L135" s="294">
        <f>3278-546.33-546.33-1008.55</f>
        <v>1176.79</v>
      </c>
      <c r="M135" s="96">
        <v>45204</v>
      </c>
      <c r="N135" s="167">
        <v>3278</v>
      </c>
      <c r="O135" s="96" t="s">
        <v>1596</v>
      </c>
      <c r="P135" s="126">
        <f>546.33+546.33+1008.55</f>
        <v>2101.21</v>
      </c>
      <c r="Q135" s="96"/>
      <c r="R135" s="126"/>
      <c r="S135" s="96"/>
      <c r="T135" s="126"/>
      <c r="U135" s="89"/>
      <c r="V135" s="160"/>
      <c r="W135" s="89"/>
      <c r="X135" s="161"/>
      <c r="Y135" s="91">
        <f t="shared" si="3"/>
        <v>9834</v>
      </c>
      <c r="Z135" s="91">
        <f t="shared" si="4"/>
        <v>0</v>
      </c>
    </row>
    <row r="136" s="6" customFormat="1" customHeight="1" spans="1:28">
      <c r="A136" s="170">
        <v>45108</v>
      </c>
      <c r="B136" s="162">
        <v>45110</v>
      </c>
      <c r="C136" s="163" t="s">
        <v>1618</v>
      </c>
      <c r="D136" s="113" t="s">
        <v>688</v>
      </c>
      <c r="E136" s="77" t="s">
        <v>1607</v>
      </c>
      <c r="F136" s="122" t="s">
        <v>1619</v>
      </c>
      <c r="G136" s="126">
        <v>1635.07</v>
      </c>
      <c r="H136" s="118" t="s">
        <v>1403</v>
      </c>
      <c r="I136" s="162">
        <v>45142</v>
      </c>
      <c r="J136" s="294">
        <v>545.02</v>
      </c>
      <c r="K136" s="96">
        <v>45173</v>
      </c>
      <c r="L136" s="294">
        <v>545.02</v>
      </c>
      <c r="M136" s="96">
        <v>45203</v>
      </c>
      <c r="N136" s="167">
        <v>545.03</v>
      </c>
      <c r="O136" s="96"/>
      <c r="P136" s="126"/>
      <c r="Q136" s="96"/>
      <c r="R136" s="126"/>
      <c r="S136" s="96"/>
      <c r="T136" s="126"/>
      <c r="U136" s="89"/>
      <c r="V136" s="160"/>
      <c r="W136" s="89"/>
      <c r="X136" s="161"/>
      <c r="Y136" s="91">
        <f t="shared" si="3"/>
        <v>1635.07</v>
      </c>
      <c r="Z136" s="91">
        <f t="shared" si="4"/>
        <v>0</v>
      </c>
      <c r="AB136" s="6" t="s">
        <v>1620</v>
      </c>
    </row>
    <row r="137" s="6" customFormat="1" customHeight="1" spans="1:28">
      <c r="A137" s="170">
        <v>45108</v>
      </c>
      <c r="B137" s="162">
        <v>45110</v>
      </c>
      <c r="C137" s="163" t="s">
        <v>1621</v>
      </c>
      <c r="D137" s="113" t="s">
        <v>690</v>
      </c>
      <c r="E137" s="77" t="s">
        <v>1607</v>
      </c>
      <c r="F137" s="122" t="s">
        <v>1619</v>
      </c>
      <c r="G137" s="126">
        <v>2931.15</v>
      </c>
      <c r="H137" s="118" t="s">
        <v>1403</v>
      </c>
      <c r="I137" s="162">
        <v>45142</v>
      </c>
      <c r="J137" s="294">
        <v>977.05</v>
      </c>
      <c r="K137" s="96">
        <v>45173</v>
      </c>
      <c r="L137" s="294">
        <v>977.05</v>
      </c>
      <c r="M137" s="96">
        <v>45203</v>
      </c>
      <c r="N137" s="167">
        <v>977.05</v>
      </c>
      <c r="O137" s="96"/>
      <c r="P137" s="126"/>
      <c r="Q137" s="96"/>
      <c r="R137" s="126"/>
      <c r="S137" s="96"/>
      <c r="T137" s="126"/>
      <c r="U137" s="89"/>
      <c r="V137" s="160"/>
      <c r="W137" s="89"/>
      <c r="X137" s="161"/>
      <c r="Y137" s="91">
        <f t="shared" si="3"/>
        <v>2931.15</v>
      </c>
      <c r="Z137" s="91">
        <f t="shared" si="4"/>
        <v>0</v>
      </c>
      <c r="AB137" s="6" t="s">
        <v>1620</v>
      </c>
    </row>
    <row r="138" s="6" customFormat="1" customHeight="1" spans="1:28">
      <c r="A138" s="170">
        <v>45108</v>
      </c>
      <c r="B138" s="162">
        <v>45133</v>
      </c>
      <c r="C138" s="163" t="s">
        <v>1622</v>
      </c>
      <c r="D138" s="113" t="s">
        <v>690</v>
      </c>
      <c r="E138" s="77" t="s">
        <v>1416</v>
      </c>
      <c r="F138" s="122" t="s">
        <v>1623</v>
      </c>
      <c r="G138" s="126">
        <v>3780</v>
      </c>
      <c r="H138" s="118" t="s">
        <v>1403</v>
      </c>
      <c r="I138" s="162">
        <v>45164</v>
      </c>
      <c r="J138" s="295">
        <v>1260</v>
      </c>
      <c r="K138" s="96">
        <v>45195</v>
      </c>
      <c r="L138" s="295">
        <v>1260</v>
      </c>
      <c r="M138" s="96">
        <v>45225</v>
      </c>
      <c r="N138" s="167">
        <v>1260</v>
      </c>
      <c r="O138" s="96"/>
      <c r="P138" s="126"/>
      <c r="Q138" s="96"/>
      <c r="R138" s="126"/>
      <c r="S138" s="96"/>
      <c r="T138" s="126"/>
      <c r="U138" s="89"/>
      <c r="V138" s="204"/>
      <c r="W138" s="89"/>
      <c r="X138" s="126"/>
      <c r="Y138" s="91">
        <f t="shared" si="3"/>
        <v>3780</v>
      </c>
      <c r="Z138" s="91">
        <f t="shared" si="4"/>
        <v>0</v>
      </c>
    </row>
    <row r="139" s="6" customFormat="1" customHeight="1" spans="1:28">
      <c r="A139" s="170">
        <v>45169</v>
      </c>
      <c r="B139" s="162">
        <v>45141</v>
      </c>
      <c r="C139" s="163" t="s">
        <v>1624</v>
      </c>
      <c r="D139" s="127" t="s">
        <v>1160</v>
      </c>
      <c r="E139" s="77" t="s">
        <v>1607</v>
      </c>
      <c r="F139" s="122" t="s">
        <v>1625</v>
      </c>
      <c r="G139" s="126">
        <v>1272.12</v>
      </c>
      <c r="H139" s="118" t="s">
        <v>1403</v>
      </c>
      <c r="I139" s="162">
        <v>45173</v>
      </c>
      <c r="J139" s="294">
        <v>424.04</v>
      </c>
      <c r="K139" s="96">
        <v>45203</v>
      </c>
      <c r="L139" s="294">
        <v>424.04</v>
      </c>
      <c r="M139" s="96">
        <v>45234</v>
      </c>
      <c r="N139" s="167">
        <v>424.04</v>
      </c>
      <c r="O139" s="96"/>
      <c r="P139" s="126"/>
      <c r="Q139" s="96"/>
      <c r="R139" s="126"/>
      <c r="S139" s="96"/>
      <c r="T139" s="126"/>
      <c r="U139" s="89"/>
      <c r="V139" s="160"/>
      <c r="W139" s="89"/>
      <c r="X139" s="161"/>
      <c r="Y139" s="91">
        <f t="shared" si="3"/>
        <v>1272.12</v>
      </c>
      <c r="Z139" s="91">
        <f t="shared" si="4"/>
        <v>0</v>
      </c>
    </row>
    <row r="140" s="6" customFormat="1" customHeight="1" spans="1:28">
      <c r="A140" s="170">
        <v>45169</v>
      </c>
      <c r="B140" s="162">
        <v>45141</v>
      </c>
      <c r="C140" s="163" t="s">
        <v>1626</v>
      </c>
      <c r="D140" s="113" t="s">
        <v>690</v>
      </c>
      <c r="E140" s="77" t="s">
        <v>1607</v>
      </c>
      <c r="F140" s="122" t="s">
        <v>1625</v>
      </c>
      <c r="G140" s="126">
        <v>2800.03</v>
      </c>
      <c r="H140" s="118" t="s">
        <v>1403</v>
      </c>
      <c r="I140" s="162">
        <v>45173</v>
      </c>
      <c r="J140" s="294">
        <v>933.34</v>
      </c>
      <c r="K140" s="96">
        <v>45203</v>
      </c>
      <c r="L140" s="294">
        <v>933.34</v>
      </c>
      <c r="M140" s="96">
        <v>45234</v>
      </c>
      <c r="N140" s="167">
        <v>933.34</v>
      </c>
      <c r="O140" s="96"/>
      <c r="P140" s="126"/>
      <c r="Q140" s="96"/>
      <c r="R140" s="126"/>
      <c r="S140" s="96"/>
      <c r="T140" s="126"/>
      <c r="U140" s="89"/>
      <c r="V140" s="160"/>
      <c r="W140" s="89"/>
      <c r="X140" s="161"/>
      <c r="Y140" s="91">
        <f t="shared" si="3"/>
        <v>2800.02</v>
      </c>
      <c r="Z140" s="91">
        <f t="shared" si="4"/>
        <v>0.0100000000002183</v>
      </c>
    </row>
    <row r="141" s="6" customFormat="1" customHeight="1" spans="1:28">
      <c r="A141" s="170">
        <v>45169</v>
      </c>
      <c r="B141" s="162">
        <v>45149</v>
      </c>
      <c r="C141" s="163" t="s">
        <v>1627</v>
      </c>
      <c r="D141" s="113" t="s">
        <v>686</v>
      </c>
      <c r="E141" s="156" t="s">
        <v>1628</v>
      </c>
      <c r="F141" s="122" t="s">
        <v>1507</v>
      </c>
      <c r="G141" s="126">
        <v>437</v>
      </c>
      <c r="H141" s="118">
        <v>30</v>
      </c>
      <c r="I141" s="162">
        <v>45180</v>
      </c>
      <c r="J141" s="294">
        <v>437</v>
      </c>
      <c r="K141" s="96"/>
      <c r="L141" s="295"/>
      <c r="M141" s="96"/>
      <c r="N141" s="204"/>
      <c r="O141" s="96"/>
      <c r="P141" s="126"/>
      <c r="Q141" s="96"/>
      <c r="R141" s="126"/>
      <c r="S141" s="96"/>
      <c r="T141" s="126"/>
      <c r="U141" s="89"/>
      <c r="V141" s="204"/>
      <c r="W141" s="89"/>
      <c r="X141" s="126"/>
      <c r="Y141" s="91">
        <f t="shared" si="3"/>
        <v>437</v>
      </c>
      <c r="Z141" s="91">
        <f t="shared" si="4"/>
        <v>0</v>
      </c>
    </row>
    <row r="142" s="6" customFormat="1" customHeight="1" spans="1:28">
      <c r="A142" s="170">
        <v>45199</v>
      </c>
      <c r="B142" s="296">
        <v>45170</v>
      </c>
      <c r="C142" s="297" t="s">
        <v>1629</v>
      </c>
      <c r="D142" s="230" t="s">
        <v>1160</v>
      </c>
      <c r="E142" s="115" t="s">
        <v>1607</v>
      </c>
      <c r="F142" s="116" t="s">
        <v>1630</v>
      </c>
      <c r="G142" s="222">
        <v>1840.76</v>
      </c>
      <c r="H142" s="276" t="s">
        <v>1403</v>
      </c>
      <c r="I142" s="298">
        <v>45207</v>
      </c>
      <c r="J142" s="224">
        <v>613.59</v>
      </c>
      <c r="K142" s="96">
        <v>45238</v>
      </c>
      <c r="L142" s="224">
        <v>613.59</v>
      </c>
      <c r="M142" s="96">
        <v>45268</v>
      </c>
      <c r="N142" s="224">
        <v>613.58</v>
      </c>
      <c r="O142" s="226"/>
      <c r="P142" s="225"/>
      <c r="Q142" s="226"/>
      <c r="R142" s="225"/>
      <c r="S142" s="299"/>
      <c r="T142" s="225"/>
      <c r="U142" s="89"/>
      <c r="V142" s="160"/>
      <c r="W142" s="89"/>
      <c r="X142" s="161"/>
      <c r="Y142" s="91">
        <f t="shared" si="3"/>
        <v>1840.76</v>
      </c>
      <c r="Z142" s="91">
        <f t="shared" si="4"/>
        <v>0</v>
      </c>
    </row>
    <row r="143" s="6" customFormat="1" customHeight="1" spans="1:28">
      <c r="A143" s="170">
        <v>45199</v>
      </c>
      <c r="B143" s="296">
        <v>45170</v>
      </c>
      <c r="C143" s="300" t="s">
        <v>1631</v>
      </c>
      <c r="D143" s="113" t="s">
        <v>690</v>
      </c>
      <c r="E143" s="77" t="s">
        <v>1607</v>
      </c>
      <c r="F143" s="78" t="s">
        <v>1630</v>
      </c>
      <c r="G143" s="222">
        <v>3484.42</v>
      </c>
      <c r="H143" s="80" t="s">
        <v>1403</v>
      </c>
      <c r="I143" s="162">
        <v>45207</v>
      </c>
      <c r="J143" s="224">
        <v>1161.47</v>
      </c>
      <c r="K143" s="96">
        <v>45238</v>
      </c>
      <c r="L143" s="224">
        <v>1161.47</v>
      </c>
      <c r="M143" s="96">
        <v>45268</v>
      </c>
      <c r="N143" s="224">
        <v>1161.48</v>
      </c>
      <c r="O143" s="218"/>
      <c r="P143" s="225"/>
      <c r="Q143" s="96"/>
      <c r="R143" s="225"/>
      <c r="S143" s="301"/>
      <c r="T143" s="217"/>
      <c r="U143" s="89"/>
      <c r="V143" s="160"/>
      <c r="W143" s="89"/>
      <c r="X143" s="161"/>
      <c r="Y143" s="91">
        <f t="shared" si="3"/>
        <v>3484.42</v>
      </c>
      <c r="Z143" s="91">
        <f t="shared" si="4"/>
        <v>0</v>
      </c>
    </row>
    <row r="144" s="6" customFormat="1" customHeight="1" spans="1:28">
      <c r="A144" s="170">
        <v>45199</v>
      </c>
      <c r="B144" s="296">
        <v>45191</v>
      </c>
      <c r="C144" s="300" t="s">
        <v>1632</v>
      </c>
      <c r="D144" s="113" t="s">
        <v>690</v>
      </c>
      <c r="E144" s="77" t="s">
        <v>1607</v>
      </c>
      <c r="F144" s="78" t="s">
        <v>1630</v>
      </c>
      <c r="G144" s="222">
        <v>1106.31</v>
      </c>
      <c r="H144" s="80" t="s">
        <v>1633</v>
      </c>
      <c r="I144" s="162">
        <v>45224</v>
      </c>
      <c r="J144" s="224">
        <v>1106.31</v>
      </c>
      <c r="K144" s="96"/>
      <c r="L144" s="223"/>
      <c r="M144" s="96"/>
      <c r="N144" s="223"/>
      <c r="O144" s="218"/>
      <c r="P144" s="225"/>
      <c r="Q144" s="96"/>
      <c r="R144" s="225"/>
      <c r="S144" s="301"/>
      <c r="T144" s="217"/>
      <c r="U144" s="89"/>
      <c r="V144" s="160"/>
      <c r="W144" s="89"/>
      <c r="X144" s="161"/>
      <c r="Y144" s="91">
        <f t="shared" si="3"/>
        <v>1106.31</v>
      </c>
      <c r="Z144" s="91">
        <f t="shared" si="4"/>
        <v>0</v>
      </c>
    </row>
    <row r="145" s="6" customFormat="1" customHeight="1" spans="1:1024 1025:16318">
      <c r="A145" s="170">
        <v>45199</v>
      </c>
      <c r="B145" s="296">
        <v>45170</v>
      </c>
      <c r="C145" s="300" t="s">
        <v>1634</v>
      </c>
      <c r="D145" s="302" t="s">
        <v>684</v>
      </c>
      <c r="E145" s="77" t="s">
        <v>1607</v>
      </c>
      <c r="F145" s="78" t="s">
        <v>1630</v>
      </c>
      <c r="G145" s="222">
        <v>161</v>
      </c>
      <c r="H145" s="118">
        <v>30</v>
      </c>
      <c r="I145" s="303">
        <v>45207</v>
      </c>
      <c r="J145" s="224">
        <v>161</v>
      </c>
      <c r="K145" s="96"/>
      <c r="L145" s="223"/>
      <c r="M145" s="96"/>
      <c r="N145" s="223"/>
      <c r="O145" s="218"/>
      <c r="P145" s="225"/>
      <c r="Q145" s="96"/>
      <c r="R145" s="225"/>
      <c r="S145" s="301"/>
      <c r="T145" s="217"/>
      <c r="U145" s="89"/>
      <c r="V145" s="160"/>
      <c r="W145" s="89"/>
      <c r="X145" s="161"/>
      <c r="Y145" s="91">
        <f t="shared" si="3"/>
        <v>161</v>
      </c>
      <c r="Z145" s="91">
        <f t="shared" si="4"/>
        <v>0</v>
      </c>
    </row>
    <row r="146" s="6" customFormat="1" customHeight="1" spans="1:1024 1025:16318">
      <c r="A146" s="170">
        <v>45199</v>
      </c>
      <c r="B146" s="304">
        <v>45170</v>
      </c>
      <c r="C146" s="297" t="s">
        <v>1635</v>
      </c>
      <c r="D146" s="302" t="s">
        <v>694</v>
      </c>
      <c r="E146" s="77" t="s">
        <v>1607</v>
      </c>
      <c r="F146" s="78" t="s">
        <v>1630</v>
      </c>
      <c r="G146" s="214">
        <v>377.63</v>
      </c>
      <c r="H146" s="80">
        <v>30</v>
      </c>
      <c r="I146" s="303">
        <v>45207</v>
      </c>
      <c r="J146" s="216">
        <v>377.63</v>
      </c>
      <c r="K146" s="96"/>
      <c r="L146" s="215"/>
      <c r="M146" s="96"/>
      <c r="N146" s="215"/>
      <c r="O146" s="218"/>
      <c r="P146" s="217"/>
      <c r="Q146" s="96"/>
      <c r="R146" s="217"/>
      <c r="S146" s="305"/>
      <c r="T146" s="126"/>
      <c r="U146" s="89"/>
      <c r="V146" s="204"/>
      <c r="W146" s="89"/>
      <c r="X146" s="126"/>
      <c r="Y146" s="91">
        <f t="shared" si="3"/>
        <v>377.63</v>
      </c>
      <c r="Z146" s="91">
        <f t="shared" si="4"/>
        <v>0</v>
      </c>
    </row>
    <row r="147" s="6" customFormat="1" customHeight="1" spans="1:1024 1025:16318">
      <c r="A147" s="170">
        <v>45230</v>
      </c>
      <c r="B147" s="306">
        <v>45219</v>
      </c>
      <c r="C147" s="300" t="s">
        <v>1636</v>
      </c>
      <c r="D147" s="302" t="s">
        <v>690</v>
      </c>
      <c r="E147" s="307" t="s">
        <v>1628</v>
      </c>
      <c r="F147" s="308" t="s">
        <v>1637</v>
      </c>
      <c r="G147" s="222">
        <v>1830</v>
      </c>
      <c r="H147" s="309" t="s">
        <v>1403</v>
      </c>
      <c r="I147" s="310">
        <v>45250</v>
      </c>
      <c r="J147" s="223">
        <v>610</v>
      </c>
      <c r="K147" s="311">
        <v>45280</v>
      </c>
      <c r="L147" s="224">
        <v>610</v>
      </c>
      <c r="M147" s="96">
        <v>45311</v>
      </c>
      <c r="N147" s="224">
        <v>610</v>
      </c>
      <c r="O147" s="312"/>
      <c r="P147" s="227"/>
      <c r="Q147" s="312"/>
      <c r="R147" s="227"/>
      <c r="S147" s="311"/>
      <c r="T147" s="313"/>
      <c r="U147" s="89"/>
      <c r="V147" s="160"/>
      <c r="W147" s="89"/>
      <c r="X147" s="161"/>
      <c r="Y147" s="91">
        <f t="shared" si="3"/>
        <v>1830</v>
      </c>
      <c r="Z147" s="91">
        <f t="shared" si="4"/>
        <v>0</v>
      </c>
    </row>
    <row r="148" s="6" customFormat="1" customHeight="1" spans="1:1024 1025:16318">
      <c r="A148" s="170">
        <v>45260</v>
      </c>
      <c r="B148" s="162">
        <v>45230</v>
      </c>
      <c r="C148" s="300" t="s">
        <v>1638</v>
      </c>
      <c r="D148" s="230" t="s">
        <v>1160</v>
      </c>
      <c r="E148" s="314" t="s">
        <v>1570</v>
      </c>
      <c r="F148" s="78" t="s">
        <v>1639</v>
      </c>
      <c r="G148" s="222">
        <v>2387.53</v>
      </c>
      <c r="H148" s="315" t="s">
        <v>1633</v>
      </c>
      <c r="I148" s="162">
        <v>45283</v>
      </c>
      <c r="J148" s="224">
        <v>2387.53</v>
      </c>
      <c r="K148" s="96"/>
      <c r="L148" s="316"/>
      <c r="M148" s="312"/>
      <c r="N148" s="316"/>
      <c r="O148" s="312"/>
      <c r="P148" s="227"/>
      <c r="Q148" s="312"/>
      <c r="R148" s="227"/>
      <c r="S148" s="96"/>
      <c r="T148" s="126"/>
      <c r="U148" s="89"/>
      <c r="V148" s="160"/>
      <c r="W148" s="89"/>
      <c r="X148" s="161"/>
      <c r="Y148" s="91">
        <f t="shared" si="3"/>
        <v>2387.53</v>
      </c>
      <c r="Z148" s="91">
        <f t="shared" si="4"/>
        <v>0</v>
      </c>
    </row>
    <row r="149" s="6" customFormat="1" customHeight="1" spans="1:1024 1025:16318">
      <c r="A149" s="170">
        <v>45260</v>
      </c>
      <c r="B149" s="162">
        <v>45237</v>
      </c>
      <c r="C149" s="300" t="s">
        <v>1640</v>
      </c>
      <c r="D149" s="302" t="s">
        <v>688</v>
      </c>
      <c r="E149" s="314" t="s">
        <v>1419</v>
      </c>
      <c r="F149" s="78" t="s">
        <v>1641</v>
      </c>
      <c r="G149" s="222">
        <v>3066.6</v>
      </c>
      <c r="H149" s="315" t="s">
        <v>1642</v>
      </c>
      <c r="I149" s="162">
        <v>45246</v>
      </c>
      <c r="J149" s="224">
        <v>3066.6</v>
      </c>
      <c r="K149" s="96"/>
      <c r="L149" s="316"/>
      <c r="M149" s="312"/>
      <c r="N149" s="316"/>
      <c r="O149" s="312"/>
      <c r="P149" s="227"/>
      <c r="Q149" s="312"/>
      <c r="R149" s="227"/>
      <c r="S149" s="96"/>
      <c r="T149" s="126"/>
      <c r="U149" s="89"/>
      <c r="V149" s="160"/>
      <c r="W149" s="89"/>
      <c r="X149" s="161"/>
      <c r="Y149" s="91">
        <f t="shared" si="3"/>
        <v>3066.6</v>
      </c>
      <c r="Z149" s="91">
        <f t="shared" si="4"/>
        <v>0</v>
      </c>
    </row>
    <row r="150" s="10" customFormat="1" customHeight="1" spans="1:1024 1025:16318">
      <c r="A150" s="170">
        <v>45260</v>
      </c>
      <c r="B150" s="317">
        <v>45237</v>
      </c>
      <c r="C150" s="300" t="s">
        <v>1643</v>
      </c>
      <c r="D150" s="302" t="s">
        <v>690</v>
      </c>
      <c r="E150" s="314" t="s">
        <v>1419</v>
      </c>
      <c r="F150" s="78" t="s">
        <v>1641</v>
      </c>
      <c r="G150" s="222">
        <v>7736</v>
      </c>
      <c r="H150" s="315" t="s">
        <v>1642</v>
      </c>
      <c r="I150" s="162">
        <v>45246</v>
      </c>
      <c r="J150" s="224">
        <v>7736</v>
      </c>
      <c r="K150" s="96"/>
      <c r="L150" s="316"/>
      <c r="M150" s="312"/>
      <c r="N150" s="316"/>
      <c r="O150" s="312"/>
      <c r="P150" s="227"/>
      <c r="Q150" s="312"/>
      <c r="R150" s="227"/>
      <c r="S150" s="96"/>
      <c r="T150" s="208"/>
      <c r="U150" s="89"/>
      <c r="V150" s="209"/>
      <c r="W150" s="89"/>
      <c r="X150" s="126"/>
      <c r="Y150" s="91">
        <f t="shared" si="3"/>
        <v>7736</v>
      </c>
      <c r="Z150" s="91">
        <f t="shared" si="4"/>
        <v>0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  <c r="NW150" s="6"/>
      <c r="NX150" s="6"/>
      <c r="NY150" s="6"/>
      <c r="NZ150" s="6"/>
      <c r="OA150" s="6"/>
      <c r="OB150" s="6"/>
      <c r="OC150" s="6"/>
      <c r="OD150" s="6"/>
      <c r="OE150" s="6"/>
      <c r="OF150" s="6"/>
      <c r="OG150" s="6"/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6"/>
      <c r="QO150" s="6"/>
      <c r="QP150" s="6"/>
      <c r="QQ150" s="6"/>
      <c r="QR150" s="6"/>
      <c r="QS150" s="6"/>
      <c r="QT150" s="6"/>
      <c r="QU150" s="6"/>
      <c r="QV150" s="6"/>
      <c r="QW150" s="6"/>
      <c r="QX150" s="6"/>
      <c r="QY150" s="6"/>
      <c r="QZ150" s="6"/>
      <c r="RA150" s="6"/>
      <c r="RB150" s="6"/>
      <c r="RC150" s="6"/>
      <c r="RD150" s="6"/>
      <c r="RE150" s="6"/>
      <c r="RF150" s="6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/>
      <c r="RR150" s="6"/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  <c r="SG150" s="6"/>
      <c r="SH150" s="6"/>
      <c r="SI150" s="6"/>
      <c r="SJ150" s="6"/>
      <c r="SK150" s="6"/>
      <c r="SL150" s="6"/>
      <c r="SM150" s="6"/>
      <c r="SN150" s="6"/>
      <c r="SO150" s="6"/>
      <c r="SP150" s="6"/>
      <c r="SQ150" s="6"/>
      <c r="SR150" s="6"/>
      <c r="SS150" s="6"/>
      <c r="ST150" s="6"/>
      <c r="SU150" s="6"/>
      <c r="SV150" s="6"/>
      <c r="SW150" s="6"/>
      <c r="SX150" s="6"/>
      <c r="SY150" s="6"/>
      <c r="SZ150" s="6"/>
      <c r="TA150" s="6"/>
      <c r="TB150" s="6"/>
      <c r="TC150" s="6"/>
      <c r="TD150" s="6"/>
      <c r="TE150" s="6"/>
      <c r="TF150" s="6"/>
      <c r="TG150" s="6"/>
      <c r="TH150" s="6"/>
      <c r="TI150" s="6"/>
      <c r="TJ150" s="6"/>
      <c r="TK150" s="6"/>
      <c r="TL150" s="6"/>
      <c r="TM150" s="6"/>
      <c r="TN150" s="6"/>
      <c r="TO150" s="6"/>
      <c r="TP150" s="6"/>
      <c r="TQ150" s="6"/>
      <c r="TR150" s="6"/>
      <c r="TS150" s="6"/>
      <c r="TT150" s="6"/>
      <c r="TU150" s="6"/>
      <c r="TV150" s="6"/>
      <c r="TW150" s="6"/>
      <c r="TX150" s="6"/>
      <c r="TY150" s="6"/>
      <c r="TZ150" s="6"/>
      <c r="UA150" s="6"/>
      <c r="UB150" s="6"/>
      <c r="UC150" s="6"/>
      <c r="UD150" s="6"/>
      <c r="UE150" s="6"/>
      <c r="UF150" s="6"/>
      <c r="UG150" s="6"/>
      <c r="UH150" s="6"/>
      <c r="UI150" s="6"/>
      <c r="UJ150" s="6"/>
      <c r="UK150" s="6"/>
      <c r="UL150" s="6"/>
      <c r="UM150" s="6"/>
      <c r="UN150" s="6"/>
      <c r="UO150" s="6"/>
      <c r="UP150" s="6"/>
      <c r="UQ150" s="6"/>
      <c r="UR150" s="6"/>
      <c r="US150" s="6"/>
      <c r="UT150" s="6"/>
      <c r="UU150" s="6"/>
      <c r="UV150" s="6"/>
      <c r="UW150" s="6"/>
      <c r="UX150" s="6"/>
      <c r="UY150" s="6"/>
      <c r="UZ150" s="6"/>
      <c r="VA150" s="6"/>
      <c r="VB150" s="6"/>
      <c r="VC150" s="6"/>
      <c r="VD150" s="6"/>
      <c r="VE150" s="6"/>
      <c r="VF150" s="6"/>
      <c r="VG150" s="6"/>
      <c r="VH150" s="6"/>
      <c r="VI150" s="6"/>
      <c r="VJ150" s="6"/>
      <c r="VK150" s="6"/>
      <c r="VL150" s="6"/>
      <c r="VM150" s="6"/>
      <c r="VN150" s="6"/>
      <c r="VO150" s="6"/>
      <c r="VP150" s="6"/>
      <c r="VQ150" s="6"/>
      <c r="VR150" s="6"/>
      <c r="VS150" s="6"/>
      <c r="VT150" s="6"/>
      <c r="VU150" s="6"/>
      <c r="VV150" s="6"/>
      <c r="VW150" s="6"/>
      <c r="VX150" s="6"/>
      <c r="VY150" s="6"/>
      <c r="VZ150" s="6"/>
      <c r="WA150" s="6"/>
      <c r="WB150" s="6"/>
      <c r="WC150" s="6"/>
      <c r="WD150" s="6"/>
      <c r="WE150" s="6"/>
      <c r="WF150" s="6"/>
      <c r="WG150" s="6"/>
      <c r="WH150" s="6"/>
      <c r="WI150" s="6"/>
      <c r="WJ150" s="6"/>
      <c r="WK150" s="6"/>
      <c r="WL150" s="6"/>
      <c r="WM150" s="6"/>
      <c r="WN150" s="6"/>
      <c r="WO150" s="6"/>
      <c r="WP150" s="6"/>
      <c r="WQ150" s="6"/>
      <c r="WR150" s="6"/>
      <c r="WS150" s="6"/>
      <c r="WT150" s="6"/>
      <c r="WU150" s="6"/>
      <c r="WV150" s="6"/>
      <c r="WW150" s="6"/>
      <c r="WX150" s="6"/>
      <c r="WY150" s="6"/>
      <c r="WZ150" s="6"/>
      <c r="XA150" s="6"/>
      <c r="XB150" s="6"/>
      <c r="XC150" s="6"/>
      <c r="XD150" s="6"/>
      <c r="XE150" s="6"/>
      <c r="XF150" s="6"/>
      <c r="XG150" s="6"/>
      <c r="XH150" s="6"/>
      <c r="XI150" s="6"/>
      <c r="XJ150" s="6"/>
      <c r="XK150" s="6"/>
      <c r="XL150" s="6"/>
      <c r="XM150" s="6"/>
      <c r="XN150" s="6"/>
      <c r="XO150" s="6"/>
      <c r="XP150" s="6"/>
      <c r="XQ150" s="6"/>
      <c r="XR150" s="6"/>
      <c r="XS150" s="6"/>
      <c r="XT150" s="6"/>
      <c r="XU150" s="6"/>
      <c r="XV150" s="6"/>
      <c r="XW150" s="6"/>
      <c r="XX150" s="6"/>
      <c r="XY150" s="6"/>
      <c r="XZ150" s="6"/>
      <c r="YA150" s="6"/>
      <c r="YB150" s="6"/>
      <c r="YC150" s="6"/>
      <c r="YD150" s="6"/>
      <c r="YE150" s="6"/>
      <c r="YF150" s="6"/>
      <c r="YG150" s="6"/>
      <c r="YH150" s="6"/>
      <c r="YI150" s="6"/>
      <c r="YJ150" s="6"/>
      <c r="YK150" s="6"/>
      <c r="YL150" s="6"/>
      <c r="YM150" s="6"/>
      <c r="YN150" s="6"/>
      <c r="YO150" s="6"/>
      <c r="YP150" s="6"/>
      <c r="YQ150" s="6"/>
      <c r="YR150" s="6"/>
      <c r="YS150" s="6"/>
      <c r="YT150" s="6"/>
      <c r="YU150" s="6"/>
      <c r="YV150" s="6"/>
      <c r="YW150" s="6"/>
      <c r="YX150" s="6"/>
      <c r="YY150" s="6"/>
      <c r="YZ150" s="6"/>
      <c r="ZA150" s="6"/>
      <c r="ZB150" s="6"/>
      <c r="ZC150" s="6"/>
      <c r="ZD150" s="6"/>
      <c r="ZE150" s="6"/>
      <c r="ZF150" s="6"/>
      <c r="ZG150" s="6"/>
      <c r="ZH150" s="6"/>
      <c r="ZI150" s="6"/>
      <c r="ZJ150" s="6"/>
      <c r="ZK150" s="6"/>
      <c r="ZL150" s="6"/>
      <c r="ZM150" s="6"/>
      <c r="ZN150" s="6"/>
      <c r="ZO150" s="6"/>
      <c r="ZP150" s="6"/>
      <c r="ZQ150" s="6"/>
      <c r="ZR150" s="6"/>
      <c r="ZS150" s="6"/>
      <c r="ZT150" s="6"/>
      <c r="ZU150" s="6"/>
      <c r="ZV150" s="6"/>
      <c r="ZW150" s="6"/>
      <c r="ZX150" s="6"/>
      <c r="ZY150" s="6"/>
      <c r="ZZ150" s="6"/>
      <c r="AAA150" s="6"/>
      <c r="AAB150" s="6"/>
      <c r="AAC150" s="6"/>
      <c r="AAD150" s="6"/>
      <c r="AAE150" s="6"/>
      <c r="AAF150" s="6"/>
      <c r="AAG150" s="6"/>
      <c r="AAH150" s="6"/>
      <c r="AAI150" s="6"/>
      <c r="AAJ150" s="6"/>
      <c r="AAK150" s="6"/>
      <c r="AAL150" s="6"/>
      <c r="AAM150" s="6"/>
      <c r="AAN150" s="6"/>
      <c r="AAO150" s="6"/>
      <c r="AAP150" s="6"/>
      <c r="AAQ150" s="6"/>
      <c r="AAR150" s="6"/>
      <c r="AAS150" s="6"/>
      <c r="AAT150" s="6"/>
      <c r="AAU150" s="6"/>
      <c r="AAV150" s="6"/>
      <c r="AAW150" s="6"/>
      <c r="AAX150" s="6"/>
      <c r="AAY150" s="6"/>
      <c r="AAZ150" s="6"/>
      <c r="ABA150" s="6"/>
      <c r="ABB150" s="6"/>
      <c r="ABC150" s="6"/>
      <c r="ABD150" s="6"/>
      <c r="ABE150" s="6"/>
      <c r="ABF150" s="6"/>
      <c r="ABG150" s="6"/>
      <c r="ABH150" s="6"/>
      <c r="ABI150" s="6"/>
      <c r="ABJ150" s="6"/>
      <c r="ABK150" s="6"/>
      <c r="ABL150" s="6"/>
      <c r="ABM150" s="6"/>
      <c r="ABN150" s="6"/>
      <c r="ABO150" s="6"/>
      <c r="ABP150" s="6"/>
      <c r="ABQ150" s="6"/>
      <c r="ABR150" s="6"/>
      <c r="ABS150" s="6"/>
      <c r="ABT150" s="6"/>
      <c r="ABU150" s="6"/>
      <c r="ABV150" s="6"/>
      <c r="ABW150" s="6"/>
      <c r="ABX150" s="6"/>
      <c r="ABY150" s="6"/>
      <c r="ABZ150" s="6"/>
      <c r="ACA150" s="6"/>
      <c r="ACB150" s="6"/>
      <c r="ACC150" s="6"/>
      <c r="ACD150" s="6"/>
      <c r="ACE150" s="6"/>
      <c r="ACF150" s="6"/>
      <c r="ACG150" s="6"/>
      <c r="ACH150" s="6"/>
      <c r="ACI150" s="6"/>
      <c r="ACJ150" s="6"/>
      <c r="ACK150" s="6"/>
      <c r="ACL150" s="6"/>
      <c r="ACM150" s="6"/>
      <c r="ACN150" s="6"/>
      <c r="ACO150" s="6"/>
      <c r="ACP150" s="6"/>
      <c r="ACQ150" s="6"/>
      <c r="ACR150" s="6"/>
      <c r="ACS150" s="6"/>
      <c r="ACT150" s="6"/>
      <c r="ACU150" s="6"/>
      <c r="ACV150" s="6"/>
      <c r="ACW150" s="6"/>
      <c r="ACX150" s="6"/>
      <c r="ACY150" s="6"/>
      <c r="ACZ150" s="6"/>
      <c r="ADA150" s="6"/>
      <c r="ADB150" s="6"/>
      <c r="ADC150" s="6"/>
      <c r="ADD150" s="6"/>
      <c r="ADE150" s="6"/>
      <c r="ADF150" s="6"/>
      <c r="ADG150" s="6"/>
      <c r="ADH150" s="6"/>
      <c r="ADI150" s="6"/>
      <c r="ADJ150" s="6"/>
      <c r="ADK150" s="6"/>
      <c r="ADL150" s="6"/>
      <c r="ADM150" s="6"/>
      <c r="ADN150" s="6"/>
      <c r="ADO150" s="6"/>
      <c r="ADP150" s="6"/>
      <c r="ADQ150" s="6"/>
      <c r="ADR150" s="6"/>
      <c r="ADS150" s="6"/>
      <c r="ADT150" s="6"/>
      <c r="ADU150" s="6"/>
      <c r="ADV150" s="6"/>
      <c r="ADW150" s="6"/>
      <c r="ADX150" s="6"/>
      <c r="ADY150" s="6"/>
      <c r="ADZ150" s="6"/>
      <c r="AEA150" s="6"/>
      <c r="AEB150" s="6"/>
      <c r="AEC150" s="6"/>
      <c r="AED150" s="6"/>
      <c r="AEE150" s="6"/>
      <c r="AEF150" s="6"/>
      <c r="AEG150" s="6"/>
      <c r="AEH150" s="6"/>
      <c r="AEI150" s="6"/>
      <c r="AEJ150" s="6"/>
      <c r="AEK150" s="6"/>
      <c r="AEL150" s="6"/>
      <c r="AEM150" s="6"/>
      <c r="AEN150" s="6"/>
      <c r="AEO150" s="6"/>
      <c r="AEP150" s="6"/>
      <c r="AEQ150" s="6"/>
      <c r="AER150" s="6"/>
      <c r="AES150" s="6"/>
      <c r="AET150" s="6"/>
      <c r="AEU150" s="6"/>
      <c r="AEV150" s="6"/>
      <c r="AEW150" s="6"/>
      <c r="AEX150" s="6"/>
      <c r="AEY150" s="6"/>
      <c r="AEZ150" s="6"/>
      <c r="AFA150" s="6"/>
      <c r="AFB150" s="6"/>
      <c r="AFC150" s="6"/>
      <c r="AFD150" s="6"/>
      <c r="AFE150" s="6"/>
      <c r="AFF150" s="6"/>
      <c r="AFG150" s="6"/>
      <c r="AFH150" s="6"/>
      <c r="AFI150" s="6"/>
      <c r="AFJ150" s="6"/>
      <c r="AFK150" s="6"/>
      <c r="AFL150" s="6"/>
      <c r="AFM150" s="6"/>
      <c r="AFN150" s="6"/>
      <c r="AFO150" s="6"/>
      <c r="AFP150" s="6"/>
      <c r="AFQ150" s="6"/>
      <c r="AFR150" s="6"/>
      <c r="AFS150" s="6"/>
      <c r="AFT150" s="6"/>
      <c r="AFU150" s="6"/>
      <c r="AFV150" s="6"/>
      <c r="AFW150" s="6"/>
      <c r="AFX150" s="6"/>
      <c r="AFY150" s="6"/>
      <c r="AFZ150" s="6"/>
      <c r="AGA150" s="6"/>
      <c r="AGB150" s="6"/>
      <c r="AGC150" s="6"/>
      <c r="AGD150" s="6"/>
      <c r="AGE150" s="6"/>
      <c r="AGF150" s="6"/>
      <c r="AGG150" s="6"/>
      <c r="AGH150" s="6"/>
      <c r="AGI150" s="6"/>
      <c r="AGJ150" s="6"/>
      <c r="AGK150" s="6"/>
      <c r="AGL150" s="6"/>
      <c r="AGM150" s="6"/>
      <c r="AGN150" s="6"/>
      <c r="AGO150" s="6"/>
      <c r="AGP150" s="6"/>
      <c r="AGQ150" s="6"/>
      <c r="AGR150" s="6"/>
      <c r="AGS150" s="6"/>
      <c r="AGT150" s="6"/>
      <c r="AGU150" s="6"/>
      <c r="AGV150" s="6"/>
      <c r="AGW150" s="6"/>
      <c r="AGX150" s="6"/>
      <c r="AGY150" s="6"/>
      <c r="AGZ150" s="6"/>
      <c r="AHA150" s="6"/>
      <c r="AHB150" s="6"/>
      <c r="AHC150" s="6"/>
      <c r="AHD150" s="6"/>
      <c r="AHE150" s="6"/>
      <c r="AHF150" s="6"/>
      <c r="AHG150" s="6"/>
      <c r="AHH150" s="6"/>
      <c r="AHI150" s="6"/>
      <c r="AHJ150" s="6"/>
      <c r="AHK150" s="6"/>
      <c r="AHL150" s="6"/>
      <c r="AHM150" s="6"/>
      <c r="AHN150" s="6"/>
      <c r="AHO150" s="6"/>
      <c r="AHP150" s="6"/>
      <c r="AHQ150" s="6"/>
      <c r="AHR150" s="6"/>
      <c r="AHS150" s="6"/>
      <c r="AHT150" s="6"/>
      <c r="AHU150" s="6"/>
      <c r="AHV150" s="6"/>
      <c r="AHW150" s="6"/>
      <c r="AHX150" s="6"/>
      <c r="AHY150" s="6"/>
      <c r="AHZ150" s="6"/>
      <c r="AIA150" s="6"/>
      <c r="AIB150" s="6"/>
      <c r="AIC150" s="6"/>
      <c r="AID150" s="6"/>
      <c r="AIE150" s="6"/>
      <c r="AIF150" s="6"/>
      <c r="AIG150" s="6"/>
      <c r="AIH150" s="6"/>
      <c r="AII150" s="6"/>
      <c r="AIJ150" s="6"/>
      <c r="AIK150" s="6"/>
      <c r="AIL150" s="6"/>
      <c r="AIM150" s="6"/>
      <c r="AIN150" s="6"/>
      <c r="AIO150" s="6"/>
      <c r="AIP150" s="6"/>
      <c r="AIQ150" s="6"/>
      <c r="AIR150" s="6"/>
      <c r="AIS150" s="6"/>
      <c r="AIT150" s="6"/>
      <c r="AIU150" s="6"/>
      <c r="AIV150" s="6"/>
      <c r="AIW150" s="6"/>
      <c r="AIX150" s="6"/>
      <c r="AIY150" s="6"/>
      <c r="AIZ150" s="6"/>
      <c r="AJA150" s="6"/>
      <c r="AJB150" s="6"/>
      <c r="AJC150" s="6"/>
      <c r="AJD150" s="6"/>
      <c r="AJE150" s="6"/>
      <c r="AJF150" s="6"/>
      <c r="AJG150" s="6"/>
      <c r="AJH150" s="6"/>
      <c r="AJI150" s="6"/>
      <c r="AJJ150" s="6"/>
      <c r="AJK150" s="6"/>
      <c r="AJL150" s="6"/>
      <c r="AJM150" s="6"/>
      <c r="AJN150" s="6"/>
      <c r="AJO150" s="6"/>
      <c r="AJP150" s="6"/>
      <c r="AJQ150" s="6"/>
      <c r="AJR150" s="6"/>
      <c r="AJS150" s="6"/>
      <c r="AJT150" s="6"/>
      <c r="AJU150" s="6"/>
      <c r="AJV150" s="6"/>
      <c r="AJW150" s="6"/>
      <c r="AJX150" s="6"/>
      <c r="AJY150" s="6"/>
      <c r="AJZ150" s="6"/>
      <c r="AKA150" s="6"/>
      <c r="AKB150" s="6"/>
      <c r="AKC150" s="6"/>
      <c r="AKD150" s="6"/>
      <c r="AKE150" s="6"/>
      <c r="AKF150" s="6"/>
      <c r="AKG150" s="6"/>
      <c r="AKH150" s="6"/>
      <c r="AKI150" s="6"/>
      <c r="AKJ150" s="6"/>
      <c r="AKK150" s="6"/>
      <c r="AKL150" s="6"/>
      <c r="AKM150" s="6"/>
      <c r="AKN150" s="6"/>
      <c r="AKO150" s="6"/>
      <c r="AKP150" s="6"/>
      <c r="AKQ150" s="6"/>
      <c r="AKR150" s="6"/>
      <c r="AKS150" s="6"/>
      <c r="AKT150" s="6"/>
      <c r="AKU150" s="6"/>
      <c r="AKV150" s="6"/>
      <c r="AKW150" s="6"/>
      <c r="AKX150" s="6"/>
      <c r="AKY150" s="6"/>
      <c r="AKZ150" s="6"/>
      <c r="ALA150" s="6"/>
      <c r="ALB150" s="6"/>
      <c r="ALC150" s="6"/>
      <c r="ALD150" s="6"/>
      <c r="ALE150" s="6"/>
      <c r="ALF150" s="6"/>
      <c r="ALG150" s="6"/>
      <c r="ALH150" s="6"/>
      <c r="ALI150" s="6"/>
      <c r="ALJ150" s="6"/>
      <c r="ALK150" s="6"/>
      <c r="ALL150" s="6"/>
      <c r="ALM150" s="6"/>
      <c r="ALN150" s="6"/>
      <c r="ALO150" s="6"/>
      <c r="ALP150" s="6"/>
      <c r="ALQ150" s="6"/>
      <c r="ALR150" s="6"/>
      <c r="ALS150" s="6"/>
      <c r="ALT150" s="6"/>
      <c r="ALU150" s="6"/>
      <c r="ALV150" s="6"/>
      <c r="ALW150" s="6"/>
      <c r="ALX150" s="6"/>
      <c r="ALY150" s="6"/>
      <c r="ALZ150" s="6"/>
      <c r="AMA150" s="6"/>
      <c r="AMB150" s="6"/>
      <c r="AMC150" s="6"/>
      <c r="AMD150" s="6"/>
      <c r="AME150" s="6"/>
      <c r="AMF150" s="6"/>
      <c r="AMG150" s="6"/>
      <c r="AMH150" s="6"/>
      <c r="AMI150" s="6"/>
      <c r="AMJ150" s="6"/>
      <c r="AMK150" s="6"/>
      <c r="AML150" s="6"/>
      <c r="AMM150" s="6"/>
      <c r="AMN150" s="6"/>
      <c r="AMO150" s="6"/>
      <c r="AMP150" s="6"/>
      <c r="AMQ150" s="6"/>
      <c r="AMR150" s="6"/>
      <c r="AMS150" s="6"/>
      <c r="AMT150" s="6"/>
      <c r="AMU150" s="6"/>
      <c r="AMV150" s="6"/>
      <c r="AMW150" s="6"/>
      <c r="AMX150" s="6"/>
      <c r="AMY150" s="6"/>
      <c r="AMZ150" s="6"/>
      <c r="ANA150" s="6"/>
      <c r="ANB150" s="6"/>
      <c r="ANC150" s="6"/>
      <c r="AND150" s="6"/>
      <c r="ANE150" s="6"/>
      <c r="ANF150" s="6"/>
      <c r="ANG150" s="6"/>
      <c r="ANH150" s="6"/>
      <c r="ANI150" s="6"/>
      <c r="ANJ150" s="6"/>
      <c r="ANK150" s="6"/>
      <c r="ANL150" s="6"/>
      <c r="ANM150" s="6"/>
      <c r="ANN150" s="6"/>
      <c r="ANO150" s="6"/>
      <c r="ANP150" s="6"/>
      <c r="ANQ150" s="6"/>
      <c r="ANR150" s="6"/>
      <c r="ANS150" s="6"/>
      <c r="ANT150" s="6"/>
      <c r="ANU150" s="6"/>
      <c r="ANV150" s="6"/>
      <c r="ANW150" s="6"/>
      <c r="ANX150" s="6"/>
      <c r="ANY150" s="6"/>
      <c r="ANZ150" s="6"/>
      <c r="AOA150" s="6"/>
      <c r="AOB150" s="6"/>
      <c r="AOC150" s="6"/>
      <c r="AOD150" s="6"/>
      <c r="AOE150" s="6"/>
      <c r="AOF150" s="6"/>
      <c r="AOG150" s="6"/>
      <c r="AOH150" s="6"/>
      <c r="AOI150" s="6"/>
      <c r="AOJ150" s="6"/>
      <c r="AOK150" s="6"/>
      <c r="AOL150" s="6"/>
      <c r="AOM150" s="6"/>
      <c r="AON150" s="6"/>
      <c r="AOO150" s="6"/>
      <c r="AOP150" s="6"/>
      <c r="AOQ150" s="6"/>
      <c r="AOR150" s="6"/>
      <c r="AOS150" s="6"/>
      <c r="AOT150" s="6"/>
      <c r="AOU150" s="6"/>
      <c r="AOV150" s="6"/>
      <c r="AOW150" s="6"/>
      <c r="AOX150" s="6"/>
      <c r="AOY150" s="6"/>
      <c r="AOZ150" s="6"/>
      <c r="APA150" s="6"/>
      <c r="APB150" s="6"/>
      <c r="APC150" s="6"/>
      <c r="APD150" s="6"/>
      <c r="APE150" s="6"/>
      <c r="APF150" s="6"/>
      <c r="APG150" s="6"/>
      <c r="APH150" s="6"/>
      <c r="API150" s="6"/>
      <c r="APJ150" s="6"/>
      <c r="APK150" s="6"/>
      <c r="APL150" s="6"/>
      <c r="APM150" s="6"/>
      <c r="APN150" s="6"/>
      <c r="APO150" s="6"/>
      <c r="APP150" s="6"/>
      <c r="APQ150" s="6"/>
      <c r="APR150" s="6"/>
      <c r="APS150" s="6"/>
      <c r="APT150" s="6"/>
      <c r="APU150" s="6"/>
      <c r="APV150" s="6"/>
      <c r="APW150" s="6"/>
      <c r="APX150" s="6"/>
      <c r="APY150" s="6"/>
      <c r="APZ150" s="6"/>
      <c r="AQA150" s="6"/>
      <c r="AQB150" s="6"/>
      <c r="AQC150" s="6"/>
      <c r="AQD150" s="6"/>
      <c r="AQE150" s="6"/>
      <c r="AQF150" s="6"/>
      <c r="AQG150" s="6"/>
      <c r="AQH150" s="6"/>
      <c r="AQI150" s="6"/>
      <c r="AQJ150" s="6"/>
      <c r="AQK150" s="6"/>
      <c r="AQL150" s="6"/>
      <c r="AQM150" s="6"/>
      <c r="AQN150" s="6"/>
      <c r="AQO150" s="6"/>
      <c r="AQP150" s="6"/>
      <c r="AQQ150" s="6"/>
      <c r="AQR150" s="6"/>
      <c r="AQS150" s="6"/>
      <c r="AQT150" s="6"/>
      <c r="AQU150" s="6"/>
      <c r="AQV150" s="6"/>
      <c r="AQW150" s="6"/>
      <c r="AQX150" s="6"/>
      <c r="AQY150" s="6"/>
      <c r="AQZ150" s="6"/>
      <c r="ARA150" s="6"/>
      <c r="ARB150" s="6"/>
      <c r="ARC150" s="6"/>
      <c r="ARD150" s="6"/>
      <c r="ARE150" s="6"/>
      <c r="ARF150" s="6"/>
      <c r="ARG150" s="6"/>
      <c r="ARH150" s="6"/>
      <c r="ARI150" s="6"/>
      <c r="ARJ150" s="6"/>
      <c r="ARK150" s="6"/>
      <c r="ARL150" s="6"/>
      <c r="ARM150" s="6"/>
      <c r="ARN150" s="6"/>
      <c r="ARO150" s="6"/>
      <c r="ARP150" s="6"/>
      <c r="ARQ150" s="6"/>
      <c r="ARR150" s="6"/>
      <c r="ARS150" s="6"/>
      <c r="ART150" s="6"/>
      <c r="ARU150" s="6"/>
      <c r="ARV150" s="6"/>
      <c r="ARW150" s="6"/>
      <c r="ARX150" s="6"/>
      <c r="ARY150" s="6"/>
      <c r="ARZ150" s="6"/>
      <c r="ASA150" s="6"/>
      <c r="ASB150" s="6"/>
      <c r="ASC150" s="6"/>
      <c r="ASD150" s="6"/>
      <c r="ASE150" s="6"/>
      <c r="ASF150" s="6"/>
      <c r="ASG150" s="6"/>
      <c r="ASH150" s="6"/>
      <c r="ASI150" s="6"/>
      <c r="ASJ150" s="6"/>
      <c r="ASK150" s="6"/>
      <c r="ASL150" s="6"/>
      <c r="ASM150" s="6"/>
      <c r="ASN150" s="6"/>
      <c r="ASO150" s="6"/>
      <c r="ASP150" s="6"/>
      <c r="ASQ150" s="6"/>
      <c r="ASR150" s="6"/>
      <c r="ASS150" s="6"/>
      <c r="AST150" s="6"/>
      <c r="ASU150" s="6"/>
      <c r="ASV150" s="6"/>
      <c r="ASW150" s="6"/>
      <c r="ASX150" s="6"/>
      <c r="ASY150" s="6"/>
      <c r="ASZ150" s="6"/>
      <c r="ATA150" s="6"/>
      <c r="ATB150" s="6"/>
      <c r="ATC150" s="6"/>
      <c r="ATD150" s="6"/>
      <c r="ATE150" s="6"/>
      <c r="ATF150" s="6"/>
      <c r="ATG150" s="6"/>
      <c r="ATH150" s="6"/>
      <c r="ATI150" s="6"/>
      <c r="ATJ150" s="6"/>
      <c r="ATK150" s="6"/>
      <c r="ATL150" s="6"/>
      <c r="ATM150" s="6"/>
      <c r="ATN150" s="6"/>
      <c r="ATO150" s="6"/>
      <c r="ATP150" s="6"/>
      <c r="ATQ150" s="6"/>
      <c r="ATR150" s="6"/>
      <c r="ATS150" s="6"/>
      <c r="ATT150" s="6"/>
      <c r="ATU150" s="6"/>
      <c r="ATV150" s="6"/>
      <c r="ATW150" s="6"/>
      <c r="ATX150" s="6"/>
      <c r="ATY150" s="6"/>
      <c r="ATZ150" s="6"/>
      <c r="AUA150" s="6"/>
      <c r="AUB150" s="6"/>
      <c r="AUC150" s="6"/>
      <c r="AUD150" s="6"/>
      <c r="AUE150" s="6"/>
      <c r="AUF150" s="6"/>
      <c r="AUG150" s="6"/>
      <c r="AUH150" s="6"/>
      <c r="AUI150" s="6"/>
      <c r="AUJ150" s="6"/>
      <c r="AUK150" s="6"/>
      <c r="AUL150" s="6"/>
      <c r="AUM150" s="6"/>
      <c r="AUN150" s="6"/>
      <c r="AUO150" s="6"/>
      <c r="AUP150" s="6"/>
      <c r="AUQ150" s="6"/>
      <c r="AUR150" s="6"/>
      <c r="AUS150" s="6"/>
      <c r="AUT150" s="6"/>
      <c r="AUU150" s="6"/>
      <c r="AUV150" s="6"/>
      <c r="AUW150" s="6"/>
      <c r="AUX150" s="6"/>
      <c r="AUY150" s="6"/>
      <c r="AUZ150" s="6"/>
      <c r="AVA150" s="6"/>
      <c r="AVB150" s="6"/>
      <c r="AVC150" s="6"/>
      <c r="AVD150" s="6"/>
      <c r="AVE150" s="6"/>
      <c r="AVF150" s="6"/>
      <c r="AVG150" s="6"/>
      <c r="AVH150" s="6"/>
      <c r="AVI150" s="6"/>
      <c r="AVJ150" s="6"/>
      <c r="AVK150" s="6"/>
      <c r="AVL150" s="6"/>
      <c r="AVM150" s="6"/>
      <c r="AVN150" s="6"/>
      <c r="AVO150" s="6"/>
      <c r="AVP150" s="6"/>
      <c r="AVQ150" s="6"/>
      <c r="AVR150" s="6"/>
      <c r="AVS150" s="6"/>
      <c r="AVT150" s="6"/>
      <c r="AVU150" s="6"/>
      <c r="AVV150" s="6"/>
      <c r="AVW150" s="6"/>
      <c r="AVX150" s="6"/>
      <c r="AVY150" s="6"/>
      <c r="AVZ150" s="6"/>
      <c r="AWA150" s="6"/>
      <c r="AWB150" s="6"/>
      <c r="AWC150" s="6"/>
      <c r="AWD150" s="6"/>
      <c r="AWE150" s="6"/>
      <c r="AWF150" s="6"/>
      <c r="AWG150" s="6"/>
      <c r="AWH150" s="6"/>
      <c r="AWI150" s="6"/>
      <c r="AWJ150" s="6"/>
      <c r="AWK150" s="6"/>
      <c r="AWL150" s="6"/>
      <c r="AWM150" s="6"/>
      <c r="AWN150" s="6"/>
      <c r="AWO150" s="6"/>
      <c r="AWP150" s="6"/>
      <c r="AWQ150" s="6"/>
      <c r="AWR150" s="6"/>
      <c r="AWS150" s="6"/>
      <c r="AWT150" s="6"/>
      <c r="AWU150" s="6"/>
      <c r="AWV150" s="6"/>
      <c r="AWW150" s="6"/>
      <c r="AWX150" s="6"/>
      <c r="AWY150" s="6"/>
      <c r="AWZ150" s="6"/>
      <c r="AXA150" s="6"/>
      <c r="AXB150" s="6"/>
      <c r="AXC150" s="6"/>
      <c r="AXD150" s="6"/>
      <c r="AXE150" s="6"/>
      <c r="AXF150" s="6"/>
      <c r="AXG150" s="6"/>
      <c r="AXH150" s="6"/>
      <c r="AXI150" s="6"/>
      <c r="AXJ150" s="6"/>
      <c r="AXK150" s="6"/>
      <c r="AXL150" s="6"/>
      <c r="AXM150" s="6"/>
      <c r="AXN150" s="6"/>
      <c r="AXO150" s="6"/>
      <c r="AXP150" s="6"/>
      <c r="AXQ150" s="6"/>
      <c r="AXR150" s="6"/>
      <c r="AXS150" s="6"/>
      <c r="AXT150" s="6"/>
      <c r="AXU150" s="6"/>
      <c r="AXV150" s="6"/>
      <c r="AXW150" s="6"/>
      <c r="AXX150" s="6"/>
      <c r="AXY150" s="6"/>
      <c r="AXZ150" s="6"/>
      <c r="AYA150" s="6"/>
      <c r="AYB150" s="6"/>
      <c r="AYC150" s="6"/>
      <c r="AYD150" s="6"/>
      <c r="AYE150" s="6"/>
      <c r="AYF150" s="6"/>
      <c r="AYG150" s="6"/>
      <c r="AYH150" s="6"/>
      <c r="AYI150" s="6"/>
      <c r="AYJ150" s="6"/>
      <c r="AYK150" s="6"/>
      <c r="AYL150" s="6"/>
      <c r="AYM150" s="6"/>
      <c r="AYN150" s="6"/>
      <c r="AYO150" s="6"/>
      <c r="AYP150" s="6"/>
      <c r="AYQ150" s="6"/>
      <c r="AYR150" s="6"/>
      <c r="AYS150" s="6"/>
      <c r="AYT150" s="6"/>
      <c r="AYU150" s="6"/>
      <c r="AYV150" s="6"/>
      <c r="AYW150" s="6"/>
      <c r="AYX150" s="6"/>
      <c r="AYY150" s="6"/>
      <c r="AYZ150" s="6"/>
      <c r="AZA150" s="6"/>
      <c r="AZB150" s="6"/>
      <c r="AZC150" s="6"/>
      <c r="AZD150" s="6"/>
      <c r="AZE150" s="6"/>
      <c r="AZF150" s="6"/>
      <c r="AZG150" s="6"/>
      <c r="AZH150" s="6"/>
      <c r="AZI150" s="6"/>
      <c r="AZJ150" s="6"/>
      <c r="AZK150" s="6"/>
      <c r="AZL150" s="6"/>
      <c r="AZM150" s="6"/>
      <c r="AZN150" s="6"/>
      <c r="AZO150" s="6"/>
      <c r="AZP150" s="6"/>
      <c r="AZQ150" s="6"/>
      <c r="AZR150" s="6"/>
      <c r="AZS150" s="6"/>
      <c r="AZT150" s="6"/>
      <c r="AZU150" s="6"/>
      <c r="AZV150" s="6"/>
      <c r="AZW150" s="6"/>
      <c r="AZX150" s="6"/>
      <c r="AZY150" s="6"/>
      <c r="AZZ150" s="6"/>
      <c r="BAA150" s="6"/>
      <c r="BAB150" s="6"/>
      <c r="BAC150" s="6"/>
      <c r="BAD150" s="6"/>
      <c r="BAE150" s="6"/>
      <c r="BAF150" s="6"/>
      <c r="BAG150" s="6"/>
      <c r="BAH150" s="6"/>
      <c r="BAI150" s="6"/>
      <c r="BAJ150" s="6"/>
      <c r="BAK150" s="6"/>
      <c r="BAL150" s="6"/>
      <c r="BAM150" s="6"/>
      <c r="BAN150" s="6"/>
      <c r="BAO150" s="6"/>
      <c r="BAP150" s="6"/>
      <c r="BAQ150" s="6"/>
      <c r="BAR150" s="6"/>
      <c r="BAS150" s="6"/>
      <c r="BAT150" s="6"/>
      <c r="BAU150" s="6"/>
      <c r="BAV150" s="6"/>
      <c r="BAW150" s="6"/>
      <c r="BAX150" s="6"/>
      <c r="BAY150" s="6"/>
      <c r="BAZ150" s="6"/>
      <c r="BBA150" s="6"/>
      <c r="BBB150" s="6"/>
      <c r="BBC150" s="6"/>
      <c r="BBD150" s="6"/>
      <c r="BBE150" s="6"/>
      <c r="BBF150" s="6"/>
      <c r="BBG150" s="6"/>
      <c r="BBH150" s="6"/>
      <c r="BBI150" s="6"/>
      <c r="BBJ150" s="6"/>
      <c r="BBK150" s="6"/>
      <c r="BBL150" s="6"/>
      <c r="BBM150" s="6"/>
      <c r="BBN150" s="6"/>
      <c r="BBO150" s="6"/>
      <c r="BBP150" s="6"/>
      <c r="BBQ150" s="6"/>
      <c r="BBR150" s="6"/>
      <c r="BBS150" s="6"/>
      <c r="BBT150" s="6"/>
      <c r="BBU150" s="6"/>
      <c r="BBV150" s="6"/>
      <c r="BBW150" s="6"/>
      <c r="BBX150" s="6"/>
      <c r="BBY150" s="6"/>
      <c r="BBZ150" s="6"/>
      <c r="BCA150" s="6"/>
      <c r="BCB150" s="6"/>
      <c r="BCC150" s="6"/>
      <c r="BCD150" s="6"/>
      <c r="BCE150" s="6"/>
      <c r="BCF150" s="6"/>
      <c r="BCG150" s="6"/>
      <c r="BCH150" s="6"/>
      <c r="BCI150" s="6"/>
      <c r="BCJ150" s="6"/>
      <c r="BCK150" s="6"/>
      <c r="BCL150" s="6"/>
      <c r="BCM150" s="6"/>
      <c r="BCN150" s="6"/>
      <c r="BCO150" s="6"/>
      <c r="BCP150" s="6"/>
      <c r="BCQ150" s="6"/>
      <c r="BCR150" s="6"/>
      <c r="BCS150" s="6"/>
      <c r="BCT150" s="6"/>
      <c r="BCU150" s="6"/>
      <c r="BCV150" s="6"/>
      <c r="BCW150" s="6"/>
      <c r="BCX150" s="6"/>
      <c r="BCY150" s="6"/>
      <c r="BCZ150" s="6"/>
      <c r="BDA150" s="6"/>
      <c r="BDB150" s="6"/>
      <c r="BDC150" s="6"/>
      <c r="BDD150" s="6"/>
      <c r="BDE150" s="6"/>
      <c r="BDF150" s="6"/>
      <c r="BDG150" s="6"/>
      <c r="BDH150" s="6"/>
      <c r="BDI150" s="6"/>
      <c r="BDJ150" s="6"/>
      <c r="BDK150" s="6"/>
      <c r="BDL150" s="6"/>
      <c r="BDM150" s="6"/>
      <c r="BDN150" s="6"/>
      <c r="BDO150" s="6"/>
      <c r="BDP150" s="6"/>
      <c r="BDQ150" s="6"/>
      <c r="BDR150" s="6"/>
      <c r="BDS150" s="6"/>
      <c r="BDT150" s="6"/>
      <c r="BDU150" s="6"/>
      <c r="BDV150" s="6"/>
      <c r="BDW150" s="6"/>
      <c r="BDX150" s="6"/>
      <c r="BDY150" s="6"/>
      <c r="BDZ150" s="6"/>
      <c r="BEA150" s="6"/>
      <c r="BEB150" s="6"/>
      <c r="BEC150" s="6"/>
      <c r="BED150" s="6"/>
      <c r="BEE150" s="6"/>
      <c r="BEF150" s="6"/>
      <c r="BEG150" s="6"/>
      <c r="BEH150" s="6"/>
      <c r="BEI150" s="6"/>
      <c r="BEJ150" s="6"/>
      <c r="BEK150" s="6"/>
      <c r="BEL150" s="6"/>
      <c r="BEM150" s="6"/>
      <c r="BEN150" s="6"/>
      <c r="BEO150" s="6"/>
      <c r="BEP150" s="6"/>
      <c r="BEQ150" s="6"/>
      <c r="BER150" s="6"/>
      <c r="BES150" s="6"/>
      <c r="BET150" s="6"/>
      <c r="BEU150" s="6"/>
      <c r="BEV150" s="6"/>
      <c r="BEW150" s="6"/>
      <c r="BEX150" s="6"/>
      <c r="BEY150" s="6"/>
      <c r="BEZ150" s="6"/>
      <c r="BFA150" s="6"/>
      <c r="BFB150" s="6"/>
      <c r="BFC150" s="6"/>
      <c r="BFD150" s="6"/>
      <c r="BFE150" s="6"/>
      <c r="BFF150" s="6"/>
      <c r="BFG150" s="6"/>
      <c r="BFH150" s="6"/>
      <c r="BFI150" s="6"/>
      <c r="BFJ150" s="6"/>
      <c r="BFK150" s="6"/>
      <c r="BFL150" s="6"/>
      <c r="BFM150" s="6"/>
      <c r="BFN150" s="6"/>
      <c r="BFO150" s="6"/>
      <c r="BFP150" s="6"/>
      <c r="BFQ150" s="6"/>
      <c r="BFR150" s="6"/>
      <c r="BFS150" s="6"/>
      <c r="BFT150" s="6"/>
      <c r="BFU150" s="6"/>
      <c r="BFV150" s="6"/>
      <c r="BFW150" s="6"/>
      <c r="BFX150" s="6"/>
      <c r="BFY150" s="6"/>
      <c r="BFZ150" s="6"/>
      <c r="BGA150" s="6"/>
      <c r="BGB150" s="6"/>
      <c r="BGC150" s="6"/>
      <c r="BGD150" s="6"/>
      <c r="BGE150" s="6"/>
      <c r="BGF150" s="6"/>
      <c r="BGG150" s="6"/>
      <c r="BGH150" s="6"/>
      <c r="BGI150" s="6"/>
      <c r="BGJ150" s="6"/>
      <c r="BGK150" s="6"/>
      <c r="BGL150" s="6"/>
      <c r="BGM150" s="6"/>
      <c r="BGN150" s="6"/>
      <c r="BGO150" s="6"/>
      <c r="BGP150" s="6"/>
      <c r="BGQ150" s="6"/>
      <c r="BGR150" s="6"/>
      <c r="BGS150" s="6"/>
      <c r="BGT150" s="6"/>
      <c r="BGU150" s="6"/>
      <c r="BGV150" s="6"/>
      <c r="BGW150" s="6"/>
      <c r="BGX150" s="6"/>
      <c r="BGY150" s="6"/>
      <c r="BGZ150" s="6"/>
      <c r="BHA150" s="6"/>
      <c r="BHB150" s="6"/>
      <c r="BHC150" s="6"/>
      <c r="BHD150" s="6"/>
      <c r="BHE150" s="6"/>
      <c r="BHF150" s="6"/>
      <c r="BHG150" s="6"/>
      <c r="BHH150" s="6"/>
      <c r="BHI150" s="6"/>
      <c r="BHJ150" s="6"/>
      <c r="BHK150" s="6"/>
      <c r="BHL150" s="6"/>
      <c r="BHM150" s="6"/>
      <c r="BHN150" s="6"/>
      <c r="BHO150" s="6"/>
      <c r="BHP150" s="6"/>
      <c r="BHQ150" s="6"/>
      <c r="BHR150" s="6"/>
      <c r="BHS150" s="6"/>
      <c r="BHT150" s="6"/>
      <c r="BHU150" s="6"/>
      <c r="BHV150" s="6"/>
      <c r="BHW150" s="6"/>
      <c r="BHX150" s="6"/>
      <c r="BHY150" s="6"/>
      <c r="BHZ150" s="6"/>
      <c r="BIA150" s="6"/>
      <c r="BIB150" s="6"/>
      <c r="BIC150" s="6"/>
      <c r="BID150" s="6"/>
      <c r="BIE150" s="6"/>
      <c r="BIF150" s="6"/>
      <c r="BIG150" s="6"/>
      <c r="BIH150" s="6"/>
      <c r="BII150" s="6"/>
      <c r="BIJ150" s="6"/>
      <c r="BIK150" s="6"/>
      <c r="BIL150" s="6"/>
      <c r="BIM150" s="6"/>
      <c r="BIN150" s="6"/>
      <c r="BIO150" s="6"/>
      <c r="BIP150" s="6"/>
      <c r="BIQ150" s="6"/>
      <c r="BIR150" s="6"/>
      <c r="BIS150" s="6"/>
      <c r="BIT150" s="6"/>
      <c r="BIU150" s="6"/>
      <c r="BIV150" s="6"/>
      <c r="BIW150" s="6"/>
      <c r="BIX150" s="6"/>
      <c r="BIY150" s="6"/>
      <c r="BIZ150" s="6"/>
      <c r="BJA150" s="6"/>
      <c r="BJB150" s="6"/>
      <c r="BJC150" s="6"/>
      <c r="BJD150" s="6"/>
      <c r="BJE150" s="6"/>
      <c r="BJF150" s="6"/>
      <c r="BJG150" s="6"/>
      <c r="BJH150" s="6"/>
      <c r="BJI150" s="6"/>
      <c r="BJJ150" s="6"/>
      <c r="BJK150" s="6"/>
      <c r="BJL150" s="6"/>
      <c r="BJM150" s="6"/>
      <c r="BJN150" s="6"/>
      <c r="BJO150" s="6"/>
      <c r="BJP150" s="6"/>
      <c r="BJQ150" s="6"/>
      <c r="BJR150" s="6"/>
      <c r="BJS150" s="6"/>
      <c r="BJT150" s="6"/>
      <c r="BJU150" s="6"/>
      <c r="BJV150" s="6"/>
      <c r="BJW150" s="6"/>
      <c r="BJX150" s="6"/>
      <c r="BJY150" s="6"/>
      <c r="BJZ150" s="6"/>
      <c r="BKA150" s="6"/>
      <c r="BKB150" s="6"/>
      <c r="BKC150" s="6"/>
      <c r="BKD150" s="6"/>
      <c r="BKE150" s="6"/>
      <c r="BKF150" s="6"/>
      <c r="BKG150" s="6"/>
      <c r="BKH150" s="6"/>
      <c r="BKI150" s="6"/>
      <c r="BKJ150" s="6"/>
      <c r="BKK150" s="6"/>
      <c r="BKL150" s="6"/>
      <c r="BKM150" s="6"/>
      <c r="BKN150" s="6"/>
      <c r="BKO150" s="6"/>
      <c r="BKP150" s="6"/>
      <c r="BKQ150" s="6"/>
      <c r="BKR150" s="6"/>
      <c r="BKS150" s="6"/>
      <c r="BKT150" s="6"/>
      <c r="BKU150" s="6"/>
      <c r="BKV150" s="6"/>
      <c r="BKW150" s="6"/>
      <c r="BKX150" s="6"/>
      <c r="BKY150" s="6"/>
      <c r="BKZ150" s="6"/>
      <c r="BLA150" s="6"/>
      <c r="BLB150" s="6"/>
      <c r="BLC150" s="6"/>
      <c r="BLD150" s="6"/>
      <c r="BLE150" s="6"/>
      <c r="BLF150" s="6"/>
      <c r="BLG150" s="6"/>
      <c r="BLH150" s="6"/>
      <c r="BLI150" s="6"/>
      <c r="BLJ150" s="6"/>
      <c r="BLK150" s="6"/>
      <c r="BLL150" s="6"/>
      <c r="BLM150" s="6"/>
      <c r="BLN150" s="6"/>
      <c r="BLO150" s="6"/>
      <c r="BLP150" s="6"/>
      <c r="BLQ150" s="6"/>
      <c r="BLR150" s="6"/>
      <c r="BLS150" s="6"/>
      <c r="BLT150" s="6"/>
      <c r="BLU150" s="6"/>
      <c r="BLV150" s="6"/>
      <c r="BLW150" s="6"/>
      <c r="BLX150" s="6"/>
      <c r="BLY150" s="6"/>
      <c r="BLZ150" s="6"/>
      <c r="BMA150" s="6"/>
      <c r="BMB150" s="6"/>
      <c r="BMC150" s="6"/>
      <c r="BMD150" s="6"/>
      <c r="BME150" s="6"/>
      <c r="BMF150" s="6"/>
      <c r="BMG150" s="6"/>
      <c r="BMH150" s="6"/>
      <c r="BMI150" s="6"/>
      <c r="BMJ150" s="6"/>
      <c r="BMK150" s="6"/>
      <c r="BML150" s="6"/>
      <c r="BMM150" s="6"/>
      <c r="BMN150" s="6"/>
      <c r="BMO150" s="6"/>
      <c r="BMP150" s="6"/>
      <c r="BMQ150" s="6"/>
      <c r="BMR150" s="6"/>
      <c r="BMS150" s="6"/>
      <c r="BMT150" s="6"/>
      <c r="BMU150" s="6"/>
      <c r="BMV150" s="6"/>
      <c r="BMW150" s="6"/>
      <c r="BMX150" s="6"/>
      <c r="BMY150" s="6"/>
      <c r="BMZ150" s="6"/>
      <c r="BNA150" s="6"/>
      <c r="BNB150" s="6"/>
      <c r="BNC150" s="6"/>
      <c r="BND150" s="6"/>
      <c r="BNE150" s="6"/>
      <c r="BNF150" s="6"/>
      <c r="BNG150" s="6"/>
      <c r="BNH150" s="6"/>
      <c r="BNI150" s="6"/>
      <c r="BNJ150" s="6"/>
      <c r="BNK150" s="6"/>
      <c r="BNL150" s="6"/>
      <c r="BNM150" s="6"/>
      <c r="BNN150" s="6"/>
      <c r="BNO150" s="6"/>
      <c r="BNP150" s="6"/>
      <c r="BNQ150" s="6"/>
      <c r="BNR150" s="6"/>
      <c r="BNS150" s="6"/>
      <c r="BNT150" s="6"/>
      <c r="BNU150" s="6"/>
      <c r="BNV150" s="6"/>
      <c r="BNW150" s="6"/>
      <c r="BNX150" s="6"/>
      <c r="BNY150" s="6"/>
      <c r="BNZ150" s="6"/>
      <c r="BOA150" s="6"/>
      <c r="BOB150" s="6"/>
      <c r="BOC150" s="6"/>
      <c r="BOD150" s="6"/>
      <c r="BOE150" s="6"/>
      <c r="BOF150" s="6"/>
      <c r="BOG150" s="6"/>
      <c r="BOH150" s="6"/>
      <c r="BOI150" s="6"/>
      <c r="BOJ150" s="6"/>
      <c r="BOK150" s="6"/>
      <c r="BOL150" s="6"/>
      <c r="BOM150" s="6"/>
      <c r="BON150" s="6"/>
      <c r="BOO150" s="6"/>
      <c r="BOP150" s="6"/>
      <c r="BOQ150" s="6"/>
      <c r="BOR150" s="6"/>
      <c r="BOS150" s="6"/>
      <c r="BOT150" s="6"/>
      <c r="BOU150" s="6"/>
      <c r="BOV150" s="6"/>
      <c r="BOW150" s="6"/>
      <c r="BOX150" s="6"/>
      <c r="BOY150" s="6"/>
      <c r="BOZ150" s="6"/>
      <c r="BPA150" s="6"/>
      <c r="BPB150" s="6"/>
      <c r="BPC150" s="6"/>
      <c r="BPD150" s="6"/>
      <c r="BPE150" s="6"/>
      <c r="BPF150" s="6"/>
      <c r="BPG150" s="6"/>
      <c r="BPH150" s="6"/>
      <c r="BPI150" s="6"/>
      <c r="BPJ150" s="6"/>
      <c r="BPK150" s="6"/>
      <c r="BPL150" s="6"/>
      <c r="BPM150" s="6"/>
      <c r="BPN150" s="6"/>
      <c r="BPO150" s="6"/>
      <c r="BPP150" s="6"/>
      <c r="BPQ150" s="6"/>
      <c r="BPR150" s="6"/>
      <c r="BPS150" s="6"/>
      <c r="BPT150" s="6"/>
      <c r="BPU150" s="6"/>
      <c r="BPV150" s="6"/>
      <c r="BPW150" s="6"/>
      <c r="BPX150" s="6"/>
      <c r="BPY150" s="6"/>
      <c r="BPZ150" s="6"/>
      <c r="BQA150" s="6"/>
      <c r="BQB150" s="6"/>
      <c r="BQC150" s="6"/>
      <c r="BQD150" s="6"/>
      <c r="BQE150" s="6"/>
      <c r="BQF150" s="6"/>
      <c r="BQG150" s="6"/>
      <c r="BQH150" s="6"/>
      <c r="BQI150" s="6"/>
      <c r="BQJ150" s="6"/>
      <c r="BQK150" s="6"/>
      <c r="BQL150" s="6"/>
      <c r="BQM150" s="6"/>
      <c r="BQN150" s="6"/>
      <c r="BQO150" s="6"/>
      <c r="BQP150" s="6"/>
      <c r="BQQ150" s="6"/>
      <c r="BQR150" s="6"/>
      <c r="BQS150" s="6"/>
      <c r="BQT150" s="6"/>
      <c r="BQU150" s="6"/>
      <c r="BQV150" s="6"/>
      <c r="BQW150" s="6"/>
      <c r="BQX150" s="6"/>
      <c r="BQY150" s="6"/>
      <c r="BQZ150" s="6"/>
      <c r="BRA150" s="6"/>
      <c r="BRB150" s="6"/>
      <c r="BRC150" s="6"/>
      <c r="BRD150" s="6"/>
      <c r="BRE150" s="6"/>
      <c r="BRF150" s="6"/>
      <c r="BRG150" s="6"/>
      <c r="BRH150" s="6"/>
      <c r="BRI150" s="6"/>
      <c r="BRJ150" s="6"/>
      <c r="BRK150" s="6"/>
      <c r="BRL150" s="6"/>
      <c r="BRM150" s="6"/>
      <c r="BRN150" s="6"/>
      <c r="BRO150" s="6"/>
      <c r="BRP150" s="6"/>
      <c r="BRQ150" s="6"/>
      <c r="BRR150" s="6"/>
      <c r="BRS150" s="6"/>
      <c r="BRT150" s="6"/>
      <c r="BRU150" s="6"/>
      <c r="BRV150" s="6"/>
      <c r="BRW150" s="6"/>
      <c r="BRX150" s="6"/>
      <c r="BRY150" s="6"/>
      <c r="BRZ150" s="6"/>
      <c r="BSA150" s="6"/>
      <c r="BSB150" s="6"/>
      <c r="BSC150" s="6"/>
      <c r="BSD150" s="6"/>
      <c r="BSE150" s="6"/>
      <c r="BSF150" s="6"/>
      <c r="BSG150" s="6"/>
      <c r="BSH150" s="6"/>
      <c r="BSI150" s="6"/>
      <c r="BSJ150" s="6"/>
      <c r="BSK150" s="6"/>
      <c r="BSL150" s="6"/>
      <c r="BSM150" s="6"/>
      <c r="BSN150" s="6"/>
      <c r="BSO150" s="6"/>
      <c r="BSP150" s="6"/>
      <c r="BSQ150" s="6"/>
      <c r="BSR150" s="6"/>
      <c r="BSS150" s="6"/>
      <c r="BST150" s="6"/>
      <c r="BSU150" s="6"/>
      <c r="BSV150" s="6"/>
      <c r="BSW150" s="6"/>
      <c r="BSX150" s="6"/>
      <c r="BSY150" s="6"/>
      <c r="BSZ150" s="6"/>
      <c r="BTA150" s="6"/>
      <c r="BTB150" s="6"/>
      <c r="BTC150" s="6"/>
      <c r="BTD150" s="6"/>
      <c r="BTE150" s="6"/>
      <c r="BTF150" s="6"/>
      <c r="BTG150" s="6"/>
      <c r="BTH150" s="6"/>
      <c r="BTI150" s="6"/>
      <c r="BTJ150" s="6"/>
      <c r="BTK150" s="6"/>
      <c r="BTL150" s="6"/>
      <c r="BTM150" s="6"/>
      <c r="BTN150" s="6"/>
      <c r="BTO150" s="6"/>
      <c r="BTP150" s="6"/>
      <c r="BTQ150" s="6"/>
      <c r="BTR150" s="6"/>
      <c r="BTS150" s="6"/>
      <c r="BTT150" s="6"/>
      <c r="BTU150" s="6"/>
      <c r="BTV150" s="6"/>
      <c r="BTW150" s="6"/>
      <c r="BTX150" s="6"/>
      <c r="BTY150" s="6"/>
      <c r="BTZ150" s="6"/>
      <c r="BUA150" s="6"/>
      <c r="BUB150" s="6"/>
      <c r="BUC150" s="6"/>
      <c r="BUD150" s="6"/>
      <c r="BUE150" s="6"/>
      <c r="BUF150" s="6"/>
      <c r="BUG150" s="6"/>
      <c r="BUH150" s="6"/>
      <c r="BUI150" s="6"/>
      <c r="BUJ150" s="6"/>
      <c r="BUK150" s="6"/>
      <c r="BUL150" s="6"/>
      <c r="BUM150" s="6"/>
      <c r="BUN150" s="6"/>
      <c r="BUO150" s="6"/>
      <c r="BUP150" s="6"/>
      <c r="BUQ150" s="6"/>
      <c r="BUR150" s="6"/>
      <c r="BUS150" s="6"/>
      <c r="BUT150" s="6"/>
      <c r="BUU150" s="6"/>
      <c r="BUV150" s="6"/>
      <c r="BUW150" s="6"/>
      <c r="BUX150" s="6"/>
      <c r="BUY150" s="6"/>
      <c r="BUZ150" s="6"/>
      <c r="BVA150" s="6"/>
      <c r="BVB150" s="6"/>
      <c r="BVC150" s="6"/>
      <c r="BVD150" s="6"/>
      <c r="BVE150" s="6"/>
      <c r="BVF150" s="6"/>
      <c r="BVG150" s="6"/>
      <c r="BVH150" s="6"/>
      <c r="BVI150" s="6"/>
      <c r="BVJ150" s="6"/>
      <c r="BVK150" s="6"/>
      <c r="BVL150" s="6"/>
      <c r="BVM150" s="6"/>
      <c r="BVN150" s="6"/>
      <c r="BVO150" s="6"/>
      <c r="BVP150" s="6"/>
      <c r="BVQ150" s="6"/>
      <c r="BVR150" s="6"/>
      <c r="BVS150" s="6"/>
      <c r="BVT150" s="6"/>
      <c r="BVU150" s="6"/>
      <c r="BVV150" s="6"/>
      <c r="BVW150" s="6"/>
      <c r="BVX150" s="6"/>
      <c r="BVY150" s="6"/>
      <c r="BVZ150" s="6"/>
      <c r="BWA150" s="6"/>
      <c r="BWB150" s="6"/>
      <c r="BWC150" s="6"/>
      <c r="BWD150" s="6"/>
      <c r="BWE150" s="6"/>
      <c r="BWF150" s="6"/>
      <c r="BWG150" s="6"/>
      <c r="BWH150" s="6"/>
      <c r="BWI150" s="6"/>
      <c r="BWJ150" s="6"/>
      <c r="BWK150" s="6"/>
      <c r="BWL150" s="6"/>
      <c r="BWM150" s="6"/>
      <c r="BWN150" s="6"/>
      <c r="BWO150" s="6"/>
      <c r="BWP150" s="6"/>
      <c r="BWQ150" s="6"/>
      <c r="BWR150" s="6"/>
      <c r="BWS150" s="6"/>
      <c r="BWT150" s="6"/>
      <c r="BWU150" s="6"/>
      <c r="BWV150" s="6"/>
      <c r="BWW150" s="6"/>
      <c r="BWX150" s="6"/>
      <c r="BWY150" s="6"/>
      <c r="BWZ150" s="6"/>
      <c r="BXA150" s="6"/>
      <c r="BXB150" s="6"/>
      <c r="BXC150" s="6"/>
      <c r="BXD150" s="6"/>
      <c r="BXE150" s="6"/>
      <c r="BXF150" s="6"/>
      <c r="BXG150" s="6"/>
      <c r="BXH150" s="6"/>
      <c r="BXI150" s="6"/>
      <c r="BXJ150" s="6"/>
      <c r="BXK150" s="6"/>
      <c r="BXL150" s="6"/>
      <c r="BXM150" s="6"/>
      <c r="BXN150" s="6"/>
      <c r="BXO150" s="6"/>
      <c r="BXP150" s="6"/>
      <c r="BXQ150" s="6"/>
      <c r="BXR150" s="6"/>
      <c r="BXS150" s="6"/>
      <c r="BXT150" s="6"/>
      <c r="BXU150" s="6"/>
      <c r="BXV150" s="6"/>
      <c r="BXW150" s="6"/>
      <c r="BXX150" s="6"/>
      <c r="BXY150" s="6"/>
      <c r="BXZ150" s="6"/>
      <c r="BYA150" s="6"/>
      <c r="BYB150" s="6"/>
      <c r="BYC150" s="6"/>
      <c r="BYD150" s="6"/>
      <c r="BYE150" s="6"/>
      <c r="BYF150" s="6"/>
      <c r="BYG150" s="6"/>
      <c r="BYH150" s="6"/>
      <c r="BYI150" s="6"/>
      <c r="BYJ150" s="6"/>
      <c r="BYK150" s="6"/>
      <c r="BYL150" s="6"/>
      <c r="BYM150" s="6"/>
      <c r="BYN150" s="6"/>
      <c r="BYO150" s="6"/>
      <c r="BYP150" s="6"/>
      <c r="BYQ150" s="6"/>
      <c r="BYR150" s="6"/>
      <c r="BYS150" s="6"/>
      <c r="BYT150" s="6"/>
      <c r="BYU150" s="6"/>
      <c r="BYV150" s="6"/>
      <c r="BYW150" s="6"/>
      <c r="BYX150" s="6"/>
      <c r="BYY150" s="6"/>
      <c r="BYZ150" s="6"/>
      <c r="BZA150" s="6"/>
      <c r="BZB150" s="6"/>
      <c r="BZC150" s="6"/>
      <c r="BZD150" s="6"/>
      <c r="BZE150" s="6"/>
      <c r="BZF150" s="6"/>
      <c r="BZG150" s="6"/>
      <c r="BZH150" s="6"/>
      <c r="BZI150" s="6"/>
      <c r="BZJ150" s="6"/>
      <c r="BZK150" s="6"/>
      <c r="BZL150" s="6"/>
      <c r="BZM150" s="6"/>
      <c r="BZN150" s="6"/>
      <c r="BZO150" s="6"/>
      <c r="BZP150" s="6"/>
      <c r="BZQ150" s="6"/>
      <c r="BZR150" s="6"/>
      <c r="BZS150" s="6"/>
      <c r="BZT150" s="6"/>
      <c r="BZU150" s="6"/>
      <c r="BZV150" s="6"/>
      <c r="BZW150" s="6"/>
      <c r="BZX150" s="6"/>
      <c r="BZY150" s="6"/>
      <c r="BZZ150" s="6"/>
      <c r="CAA150" s="6"/>
      <c r="CAB150" s="6"/>
      <c r="CAC150" s="6"/>
      <c r="CAD150" s="6"/>
      <c r="CAE150" s="6"/>
      <c r="CAF150" s="6"/>
      <c r="CAG150" s="6"/>
      <c r="CAH150" s="6"/>
      <c r="CAI150" s="6"/>
      <c r="CAJ150" s="6"/>
      <c r="CAK150" s="6"/>
      <c r="CAL150" s="6"/>
      <c r="CAM150" s="6"/>
      <c r="CAN150" s="6"/>
      <c r="CAO150" s="6"/>
      <c r="CAP150" s="6"/>
      <c r="CAQ150" s="6"/>
      <c r="CAR150" s="6"/>
      <c r="CAS150" s="6"/>
      <c r="CAT150" s="6"/>
      <c r="CAU150" s="6"/>
      <c r="CAV150" s="6"/>
      <c r="CAW150" s="6"/>
      <c r="CAX150" s="6"/>
      <c r="CAY150" s="6"/>
      <c r="CAZ150" s="6"/>
      <c r="CBA150" s="6"/>
      <c r="CBB150" s="6"/>
      <c r="CBC150" s="6"/>
      <c r="CBD150" s="6"/>
      <c r="CBE150" s="6"/>
      <c r="CBF150" s="6"/>
      <c r="CBG150" s="6"/>
      <c r="CBH150" s="6"/>
      <c r="CBI150" s="6"/>
      <c r="CBJ150" s="6"/>
      <c r="CBK150" s="6"/>
      <c r="CBL150" s="6"/>
      <c r="CBM150" s="6"/>
      <c r="CBN150" s="6"/>
      <c r="CBO150" s="6"/>
      <c r="CBP150" s="6"/>
      <c r="CBQ150" s="6"/>
      <c r="CBR150" s="6"/>
      <c r="CBS150" s="6"/>
      <c r="CBT150" s="6"/>
      <c r="CBU150" s="6"/>
      <c r="CBV150" s="6"/>
      <c r="CBW150" s="6"/>
      <c r="CBX150" s="6"/>
      <c r="CBY150" s="6"/>
      <c r="CBZ150" s="6"/>
      <c r="CCA150" s="6"/>
      <c r="CCB150" s="6"/>
      <c r="CCC150" s="6"/>
      <c r="CCD150" s="6"/>
      <c r="CCE150" s="6"/>
      <c r="CCF150" s="6"/>
      <c r="CCG150" s="6"/>
      <c r="CCH150" s="6"/>
      <c r="CCI150" s="6"/>
      <c r="CCJ150" s="6"/>
      <c r="CCK150" s="6"/>
      <c r="CCL150" s="6"/>
      <c r="CCM150" s="6"/>
      <c r="CCN150" s="6"/>
      <c r="CCO150" s="6"/>
      <c r="CCP150" s="6"/>
      <c r="CCQ150" s="6"/>
      <c r="CCR150" s="6"/>
      <c r="CCS150" s="6"/>
      <c r="CCT150" s="6"/>
      <c r="CCU150" s="6"/>
      <c r="CCV150" s="6"/>
      <c r="CCW150" s="6"/>
      <c r="CCX150" s="6"/>
      <c r="CCY150" s="6"/>
      <c r="CCZ150" s="6"/>
      <c r="CDA150" s="6"/>
      <c r="CDB150" s="6"/>
      <c r="CDC150" s="6"/>
      <c r="CDD150" s="6"/>
      <c r="CDE150" s="6"/>
      <c r="CDF150" s="6"/>
      <c r="CDG150" s="6"/>
      <c r="CDH150" s="6"/>
      <c r="CDI150" s="6"/>
      <c r="CDJ150" s="6"/>
      <c r="CDK150" s="6"/>
      <c r="CDL150" s="6"/>
      <c r="CDM150" s="6"/>
      <c r="CDN150" s="6"/>
      <c r="CDO150" s="6"/>
      <c r="CDP150" s="6"/>
      <c r="CDQ150" s="6"/>
      <c r="CDR150" s="6"/>
      <c r="CDS150" s="6"/>
      <c r="CDT150" s="6"/>
      <c r="CDU150" s="6"/>
      <c r="CDV150" s="6"/>
      <c r="CDW150" s="6"/>
      <c r="CDX150" s="6"/>
      <c r="CDY150" s="6"/>
      <c r="CDZ150" s="6"/>
      <c r="CEA150" s="6"/>
      <c r="CEB150" s="6"/>
      <c r="CEC150" s="6"/>
      <c r="CED150" s="6"/>
      <c r="CEE150" s="6"/>
      <c r="CEF150" s="6"/>
      <c r="CEG150" s="6"/>
      <c r="CEH150" s="6"/>
      <c r="CEI150" s="6"/>
      <c r="CEJ150" s="6"/>
      <c r="CEK150" s="6"/>
      <c r="CEL150" s="6"/>
      <c r="CEM150" s="6"/>
      <c r="CEN150" s="6"/>
      <c r="CEO150" s="6"/>
      <c r="CEP150" s="6"/>
      <c r="CEQ150" s="6"/>
      <c r="CER150" s="6"/>
      <c r="CES150" s="6"/>
      <c r="CET150" s="6"/>
      <c r="CEU150" s="6"/>
      <c r="CEV150" s="6"/>
      <c r="CEW150" s="6"/>
      <c r="CEX150" s="6"/>
      <c r="CEY150" s="6"/>
      <c r="CEZ150" s="6"/>
      <c r="CFA150" s="6"/>
      <c r="CFB150" s="6"/>
      <c r="CFC150" s="6"/>
      <c r="CFD150" s="6"/>
      <c r="CFE150" s="6"/>
      <c r="CFF150" s="6"/>
      <c r="CFG150" s="6"/>
      <c r="CFH150" s="6"/>
      <c r="CFI150" s="6"/>
      <c r="CFJ150" s="6"/>
      <c r="CFK150" s="6"/>
      <c r="CFL150" s="6"/>
      <c r="CFM150" s="6"/>
      <c r="CFN150" s="6"/>
      <c r="CFO150" s="6"/>
      <c r="CFP150" s="6"/>
      <c r="CFQ150" s="6"/>
      <c r="CFR150" s="6"/>
      <c r="CFS150" s="6"/>
      <c r="CFT150" s="6"/>
      <c r="CFU150" s="6"/>
      <c r="CFV150" s="6"/>
      <c r="CFW150" s="6"/>
      <c r="CFX150" s="6"/>
      <c r="CFY150" s="6"/>
      <c r="CFZ150" s="6"/>
      <c r="CGA150" s="6"/>
      <c r="CGB150" s="6"/>
      <c r="CGC150" s="6"/>
      <c r="CGD150" s="6"/>
      <c r="CGE150" s="6"/>
      <c r="CGF150" s="6"/>
      <c r="CGG150" s="6"/>
      <c r="CGH150" s="6"/>
      <c r="CGI150" s="6"/>
      <c r="CGJ150" s="6"/>
      <c r="CGK150" s="6"/>
      <c r="CGL150" s="6"/>
      <c r="CGM150" s="6"/>
      <c r="CGN150" s="6"/>
      <c r="CGO150" s="6"/>
      <c r="CGP150" s="6"/>
      <c r="CGQ150" s="6"/>
      <c r="CGR150" s="6"/>
      <c r="CGS150" s="6"/>
      <c r="CGT150" s="6"/>
      <c r="CGU150" s="6"/>
      <c r="CGV150" s="6"/>
      <c r="CGW150" s="6"/>
      <c r="CGX150" s="6"/>
      <c r="CGY150" s="6"/>
      <c r="CGZ150" s="6"/>
      <c r="CHA150" s="6"/>
      <c r="CHB150" s="6"/>
      <c r="CHC150" s="6"/>
      <c r="CHD150" s="6"/>
      <c r="CHE150" s="6"/>
      <c r="CHF150" s="6"/>
      <c r="CHG150" s="6"/>
      <c r="CHH150" s="6"/>
      <c r="CHI150" s="6"/>
      <c r="CHJ150" s="6"/>
      <c r="CHK150" s="6"/>
      <c r="CHL150" s="6"/>
      <c r="CHM150" s="6"/>
      <c r="CHN150" s="6"/>
      <c r="CHO150" s="6"/>
      <c r="CHP150" s="6"/>
      <c r="CHQ150" s="6"/>
      <c r="CHR150" s="6"/>
      <c r="CHS150" s="6"/>
      <c r="CHT150" s="6"/>
      <c r="CHU150" s="6"/>
      <c r="CHV150" s="6"/>
      <c r="CHW150" s="6"/>
      <c r="CHX150" s="6"/>
      <c r="CHY150" s="6"/>
      <c r="CHZ150" s="6"/>
      <c r="CIA150" s="6"/>
      <c r="CIB150" s="6"/>
      <c r="CIC150" s="6"/>
      <c r="CID150" s="6"/>
      <c r="CIE150" s="6"/>
      <c r="CIF150" s="6"/>
      <c r="CIG150" s="6"/>
      <c r="CIH150" s="6"/>
      <c r="CII150" s="6"/>
      <c r="CIJ150" s="6"/>
      <c r="CIK150" s="6"/>
      <c r="CIL150" s="6"/>
      <c r="CIM150" s="6"/>
      <c r="CIN150" s="6"/>
      <c r="CIO150" s="6"/>
      <c r="CIP150" s="6"/>
      <c r="CIQ150" s="6"/>
      <c r="CIR150" s="6"/>
      <c r="CIS150" s="6"/>
      <c r="CIT150" s="6"/>
      <c r="CIU150" s="6"/>
      <c r="CIV150" s="6"/>
      <c r="CIW150" s="6"/>
      <c r="CIX150" s="6"/>
      <c r="CIY150" s="6"/>
      <c r="CIZ150" s="6"/>
      <c r="CJA150" s="6"/>
      <c r="CJB150" s="6"/>
      <c r="CJC150" s="6"/>
      <c r="CJD150" s="6"/>
      <c r="CJE150" s="6"/>
      <c r="CJF150" s="6"/>
      <c r="CJG150" s="6"/>
      <c r="CJH150" s="6"/>
      <c r="CJI150" s="6"/>
      <c r="CJJ150" s="6"/>
      <c r="CJK150" s="6"/>
      <c r="CJL150" s="6"/>
      <c r="CJM150" s="6"/>
      <c r="CJN150" s="6"/>
      <c r="CJO150" s="6"/>
      <c r="CJP150" s="6"/>
      <c r="CJQ150" s="6"/>
      <c r="CJR150" s="6"/>
      <c r="CJS150" s="6"/>
      <c r="CJT150" s="6"/>
      <c r="CJU150" s="6"/>
      <c r="CJV150" s="6"/>
      <c r="CJW150" s="6"/>
      <c r="CJX150" s="6"/>
      <c r="CJY150" s="6"/>
      <c r="CJZ150" s="6"/>
      <c r="CKA150" s="6"/>
      <c r="CKB150" s="6"/>
      <c r="CKC150" s="6"/>
      <c r="CKD150" s="6"/>
      <c r="CKE150" s="6"/>
      <c r="CKF150" s="6"/>
      <c r="CKG150" s="6"/>
      <c r="CKH150" s="6"/>
      <c r="CKI150" s="6"/>
      <c r="CKJ150" s="6"/>
      <c r="CKK150" s="6"/>
      <c r="CKL150" s="6"/>
      <c r="CKM150" s="6"/>
      <c r="CKN150" s="6"/>
      <c r="CKO150" s="6"/>
      <c r="CKP150" s="6"/>
      <c r="CKQ150" s="6"/>
      <c r="CKR150" s="6"/>
      <c r="CKS150" s="6"/>
      <c r="CKT150" s="6"/>
      <c r="CKU150" s="6"/>
      <c r="CKV150" s="6"/>
      <c r="CKW150" s="6"/>
      <c r="CKX150" s="6"/>
      <c r="CKY150" s="6"/>
      <c r="CKZ150" s="6"/>
      <c r="CLA150" s="6"/>
      <c r="CLB150" s="6"/>
      <c r="CLC150" s="6"/>
      <c r="CLD150" s="6"/>
      <c r="CLE150" s="6"/>
      <c r="CLF150" s="6"/>
      <c r="CLG150" s="6"/>
      <c r="CLH150" s="6"/>
      <c r="CLI150" s="6"/>
      <c r="CLJ150" s="6"/>
      <c r="CLK150" s="6"/>
      <c r="CLL150" s="6"/>
      <c r="CLM150" s="6"/>
      <c r="CLN150" s="6"/>
      <c r="CLO150" s="6"/>
      <c r="CLP150" s="6"/>
      <c r="CLQ150" s="6"/>
      <c r="CLR150" s="6"/>
      <c r="CLS150" s="6"/>
      <c r="CLT150" s="6"/>
      <c r="CLU150" s="6"/>
      <c r="CLV150" s="6"/>
      <c r="CLW150" s="6"/>
      <c r="CLX150" s="6"/>
      <c r="CLY150" s="6"/>
      <c r="CLZ150" s="6"/>
      <c r="CMA150" s="6"/>
      <c r="CMB150" s="6"/>
      <c r="CMC150" s="6"/>
      <c r="CMD150" s="6"/>
      <c r="CME150" s="6"/>
      <c r="CMF150" s="6"/>
      <c r="CMG150" s="6"/>
      <c r="CMH150" s="6"/>
      <c r="CMI150" s="6"/>
      <c r="CMJ150" s="6"/>
      <c r="CMK150" s="6"/>
      <c r="CML150" s="6"/>
      <c r="CMM150" s="6"/>
      <c r="CMN150" s="6"/>
      <c r="CMO150" s="6"/>
      <c r="CMP150" s="6"/>
      <c r="CMQ150" s="6"/>
      <c r="CMR150" s="6"/>
      <c r="CMS150" s="6"/>
      <c r="CMT150" s="6"/>
      <c r="CMU150" s="6"/>
      <c r="CMV150" s="6"/>
      <c r="CMW150" s="6"/>
      <c r="CMX150" s="6"/>
      <c r="CMY150" s="6"/>
      <c r="CMZ150" s="6"/>
      <c r="CNA150" s="6"/>
      <c r="CNB150" s="6"/>
      <c r="CNC150" s="6"/>
      <c r="CND150" s="6"/>
      <c r="CNE150" s="6"/>
      <c r="CNF150" s="6"/>
      <c r="CNG150" s="6"/>
      <c r="CNH150" s="6"/>
      <c r="CNI150" s="6"/>
      <c r="CNJ150" s="6"/>
      <c r="CNK150" s="6"/>
      <c r="CNL150" s="6"/>
      <c r="CNM150" s="6"/>
      <c r="CNN150" s="6"/>
      <c r="CNO150" s="6"/>
      <c r="CNP150" s="6"/>
      <c r="CNQ150" s="6"/>
      <c r="CNR150" s="6"/>
      <c r="CNS150" s="6"/>
      <c r="CNT150" s="6"/>
      <c r="CNU150" s="6"/>
      <c r="CNV150" s="6"/>
      <c r="CNW150" s="6"/>
      <c r="CNX150" s="6"/>
      <c r="CNY150" s="6"/>
      <c r="CNZ150" s="6"/>
      <c r="COA150" s="6"/>
      <c r="COB150" s="6"/>
      <c r="COC150" s="6"/>
      <c r="COD150" s="6"/>
      <c r="COE150" s="6"/>
      <c r="COF150" s="6"/>
      <c r="COG150" s="6"/>
      <c r="COH150" s="6"/>
      <c r="COI150" s="6"/>
      <c r="COJ150" s="6"/>
      <c r="COK150" s="6"/>
      <c r="COL150" s="6"/>
      <c r="COM150" s="6"/>
      <c r="CON150" s="6"/>
      <c r="COO150" s="6"/>
      <c r="COP150" s="6"/>
      <c r="COQ150" s="6"/>
      <c r="COR150" s="6"/>
      <c r="COS150" s="6"/>
      <c r="COT150" s="6"/>
      <c r="COU150" s="6"/>
      <c r="COV150" s="6"/>
      <c r="COW150" s="6"/>
      <c r="COX150" s="6"/>
      <c r="COY150" s="6"/>
      <c r="COZ150" s="6"/>
      <c r="CPA150" s="6"/>
      <c r="CPB150" s="6"/>
      <c r="CPC150" s="6"/>
      <c r="CPD150" s="6"/>
      <c r="CPE150" s="6"/>
      <c r="CPF150" s="6"/>
      <c r="CPG150" s="6"/>
      <c r="CPH150" s="6"/>
      <c r="CPI150" s="6"/>
      <c r="CPJ150" s="6"/>
      <c r="CPK150" s="6"/>
      <c r="CPL150" s="6"/>
      <c r="CPM150" s="6"/>
      <c r="CPN150" s="6"/>
      <c r="CPO150" s="6"/>
      <c r="CPP150" s="6"/>
      <c r="CPQ150" s="6"/>
      <c r="CPR150" s="6"/>
      <c r="CPS150" s="6"/>
      <c r="CPT150" s="6"/>
      <c r="CPU150" s="6"/>
      <c r="CPV150" s="6"/>
      <c r="CPW150" s="6"/>
      <c r="CPX150" s="6"/>
      <c r="CPY150" s="6"/>
      <c r="CPZ150" s="6"/>
      <c r="CQA150" s="6"/>
      <c r="CQB150" s="6"/>
      <c r="CQC150" s="6"/>
      <c r="CQD150" s="6"/>
      <c r="CQE150" s="6"/>
      <c r="CQF150" s="6"/>
      <c r="CQG150" s="6"/>
      <c r="CQH150" s="6"/>
      <c r="CQI150" s="6"/>
      <c r="CQJ150" s="6"/>
      <c r="CQK150" s="6"/>
      <c r="CQL150" s="6"/>
      <c r="CQM150" s="6"/>
      <c r="CQN150" s="6"/>
      <c r="CQO150" s="6"/>
      <c r="CQP150" s="6"/>
      <c r="CQQ150" s="6"/>
      <c r="CQR150" s="6"/>
      <c r="CQS150" s="6"/>
      <c r="CQT150" s="6"/>
      <c r="CQU150" s="6"/>
      <c r="CQV150" s="6"/>
      <c r="CQW150" s="6"/>
      <c r="CQX150" s="6"/>
      <c r="CQY150" s="6"/>
      <c r="CQZ150" s="6"/>
      <c r="CRA150" s="6"/>
      <c r="CRB150" s="6"/>
      <c r="CRC150" s="6"/>
      <c r="CRD150" s="6"/>
      <c r="CRE150" s="6"/>
      <c r="CRF150" s="6"/>
      <c r="CRG150" s="6"/>
      <c r="CRH150" s="6"/>
      <c r="CRI150" s="6"/>
      <c r="CRJ150" s="6"/>
      <c r="CRK150" s="6"/>
      <c r="CRL150" s="6"/>
      <c r="CRM150" s="6"/>
      <c r="CRN150" s="6"/>
      <c r="CRO150" s="6"/>
      <c r="CRP150" s="6"/>
      <c r="CRQ150" s="6"/>
      <c r="CRR150" s="6"/>
      <c r="CRS150" s="6"/>
      <c r="CRT150" s="6"/>
      <c r="CRU150" s="6"/>
      <c r="CRV150" s="6"/>
      <c r="CRW150" s="6"/>
      <c r="CRX150" s="6"/>
      <c r="CRY150" s="6"/>
      <c r="CRZ150" s="6"/>
      <c r="CSA150" s="6"/>
      <c r="CSB150" s="6"/>
      <c r="CSC150" s="6"/>
      <c r="CSD150" s="6"/>
      <c r="CSE150" s="6"/>
      <c r="CSF150" s="6"/>
      <c r="CSG150" s="6"/>
      <c r="CSH150" s="6"/>
      <c r="CSI150" s="6"/>
      <c r="CSJ150" s="6"/>
      <c r="CSK150" s="6"/>
      <c r="CSL150" s="6"/>
      <c r="CSM150" s="6"/>
      <c r="CSN150" s="6"/>
      <c r="CSO150" s="6"/>
      <c r="CSP150" s="6"/>
      <c r="CSQ150" s="6"/>
      <c r="CSR150" s="6"/>
      <c r="CSS150" s="6"/>
      <c r="CST150" s="6"/>
      <c r="CSU150" s="6"/>
      <c r="CSV150" s="6"/>
      <c r="CSW150" s="6"/>
      <c r="CSX150" s="6"/>
      <c r="CSY150" s="6"/>
      <c r="CSZ150" s="6"/>
      <c r="CTA150" s="6"/>
      <c r="CTB150" s="6"/>
      <c r="CTC150" s="6"/>
      <c r="CTD150" s="6"/>
      <c r="CTE150" s="6"/>
      <c r="CTF150" s="6"/>
      <c r="CTG150" s="6"/>
      <c r="CTH150" s="6"/>
      <c r="CTI150" s="6"/>
      <c r="CTJ150" s="6"/>
      <c r="CTK150" s="6"/>
      <c r="CTL150" s="6"/>
      <c r="CTM150" s="6"/>
      <c r="CTN150" s="6"/>
      <c r="CTO150" s="6"/>
      <c r="CTP150" s="6"/>
      <c r="CTQ150" s="6"/>
      <c r="CTR150" s="6"/>
      <c r="CTS150" s="6"/>
      <c r="CTT150" s="6"/>
      <c r="CTU150" s="6"/>
      <c r="CTV150" s="6"/>
      <c r="CTW150" s="6"/>
      <c r="CTX150" s="6"/>
      <c r="CTY150" s="6"/>
      <c r="CTZ150" s="6"/>
      <c r="CUA150" s="6"/>
      <c r="CUB150" s="6"/>
      <c r="CUC150" s="6"/>
      <c r="CUD150" s="6"/>
      <c r="CUE150" s="6"/>
      <c r="CUF150" s="6"/>
      <c r="CUG150" s="6"/>
      <c r="CUH150" s="6"/>
      <c r="CUI150" s="6"/>
      <c r="CUJ150" s="6"/>
      <c r="CUK150" s="6"/>
      <c r="CUL150" s="6"/>
      <c r="CUM150" s="6"/>
      <c r="CUN150" s="6"/>
      <c r="CUO150" s="6"/>
      <c r="CUP150" s="6"/>
      <c r="CUQ150" s="6"/>
      <c r="CUR150" s="6"/>
      <c r="CUS150" s="6"/>
      <c r="CUT150" s="6"/>
      <c r="CUU150" s="6"/>
      <c r="CUV150" s="6"/>
      <c r="CUW150" s="6"/>
      <c r="CUX150" s="6"/>
      <c r="CUY150" s="6"/>
      <c r="CUZ150" s="6"/>
      <c r="CVA150" s="6"/>
      <c r="CVB150" s="6"/>
      <c r="CVC150" s="6"/>
      <c r="CVD150" s="6"/>
      <c r="CVE150" s="6"/>
      <c r="CVF150" s="6"/>
      <c r="CVG150" s="6"/>
      <c r="CVH150" s="6"/>
      <c r="CVI150" s="6"/>
      <c r="CVJ150" s="6"/>
      <c r="CVK150" s="6"/>
      <c r="CVL150" s="6"/>
      <c r="CVM150" s="6"/>
      <c r="CVN150" s="6"/>
      <c r="CVO150" s="6"/>
      <c r="CVP150" s="6"/>
      <c r="CVQ150" s="6"/>
      <c r="CVR150" s="6"/>
      <c r="CVS150" s="6"/>
      <c r="CVT150" s="6"/>
      <c r="CVU150" s="6"/>
      <c r="CVV150" s="6"/>
      <c r="CVW150" s="6"/>
      <c r="CVX150" s="6"/>
      <c r="CVY150" s="6"/>
      <c r="CVZ150" s="6"/>
      <c r="CWA150" s="6"/>
      <c r="CWB150" s="6"/>
      <c r="CWC150" s="6"/>
      <c r="CWD150" s="6"/>
      <c r="CWE150" s="6"/>
      <c r="CWF150" s="6"/>
      <c r="CWG150" s="6"/>
      <c r="CWH150" s="6"/>
      <c r="CWI150" s="6"/>
      <c r="CWJ150" s="6"/>
      <c r="CWK150" s="6"/>
      <c r="CWL150" s="6"/>
      <c r="CWM150" s="6"/>
      <c r="CWN150" s="6"/>
      <c r="CWO150" s="6"/>
      <c r="CWP150" s="6"/>
      <c r="CWQ150" s="6"/>
      <c r="CWR150" s="6"/>
      <c r="CWS150" s="6"/>
      <c r="CWT150" s="6"/>
      <c r="CWU150" s="6"/>
      <c r="CWV150" s="6"/>
      <c r="CWW150" s="6"/>
      <c r="CWX150" s="6"/>
      <c r="CWY150" s="6"/>
      <c r="CWZ150" s="6"/>
      <c r="CXA150" s="6"/>
      <c r="CXB150" s="6"/>
      <c r="CXC150" s="6"/>
      <c r="CXD150" s="6"/>
      <c r="CXE150" s="6"/>
      <c r="CXF150" s="6"/>
      <c r="CXG150" s="6"/>
      <c r="CXH150" s="6"/>
      <c r="CXI150" s="6"/>
      <c r="CXJ150" s="6"/>
      <c r="CXK150" s="6"/>
      <c r="CXL150" s="6"/>
      <c r="CXM150" s="6"/>
      <c r="CXN150" s="6"/>
      <c r="CXO150" s="6"/>
      <c r="CXP150" s="6"/>
      <c r="CXQ150" s="6"/>
      <c r="CXR150" s="6"/>
      <c r="CXS150" s="6"/>
      <c r="CXT150" s="6"/>
      <c r="CXU150" s="6"/>
      <c r="CXV150" s="6"/>
      <c r="CXW150" s="6"/>
      <c r="CXX150" s="6"/>
      <c r="CXY150" s="6"/>
      <c r="CXZ150" s="6"/>
      <c r="CYA150" s="6"/>
      <c r="CYB150" s="6"/>
      <c r="CYC150" s="6"/>
      <c r="CYD150" s="6"/>
      <c r="CYE150" s="6"/>
      <c r="CYF150" s="6"/>
      <c r="CYG150" s="6"/>
      <c r="CYH150" s="6"/>
      <c r="CYI150" s="6"/>
      <c r="CYJ150" s="6"/>
      <c r="CYK150" s="6"/>
      <c r="CYL150" s="6"/>
      <c r="CYM150" s="6"/>
      <c r="CYN150" s="6"/>
      <c r="CYO150" s="6"/>
      <c r="CYP150" s="6"/>
      <c r="CYQ150" s="6"/>
      <c r="CYR150" s="6"/>
      <c r="CYS150" s="6"/>
      <c r="CYT150" s="6"/>
      <c r="CYU150" s="6"/>
      <c r="CYV150" s="6"/>
      <c r="CYW150" s="6"/>
      <c r="CYX150" s="6"/>
      <c r="CYY150" s="6"/>
      <c r="CYZ150" s="6"/>
      <c r="CZA150" s="6"/>
      <c r="CZB150" s="6"/>
      <c r="CZC150" s="6"/>
      <c r="CZD150" s="6"/>
      <c r="CZE150" s="6"/>
      <c r="CZF150" s="6"/>
      <c r="CZG150" s="6"/>
      <c r="CZH150" s="6"/>
      <c r="CZI150" s="6"/>
      <c r="CZJ150" s="6"/>
      <c r="CZK150" s="6"/>
      <c r="CZL150" s="6"/>
      <c r="CZM150" s="6"/>
      <c r="CZN150" s="6"/>
      <c r="CZO150" s="6"/>
      <c r="CZP150" s="6"/>
      <c r="CZQ150" s="6"/>
      <c r="CZR150" s="6"/>
      <c r="CZS150" s="6"/>
      <c r="CZT150" s="6"/>
      <c r="CZU150" s="6"/>
      <c r="CZV150" s="6"/>
      <c r="CZW150" s="6"/>
      <c r="CZX150" s="6"/>
      <c r="CZY150" s="6"/>
      <c r="CZZ150" s="6"/>
      <c r="DAA150" s="6"/>
      <c r="DAB150" s="6"/>
      <c r="DAC150" s="6"/>
      <c r="DAD150" s="6"/>
      <c r="DAE150" s="6"/>
      <c r="DAF150" s="6"/>
      <c r="DAG150" s="6"/>
      <c r="DAH150" s="6"/>
      <c r="DAI150" s="6"/>
      <c r="DAJ150" s="6"/>
      <c r="DAK150" s="6"/>
      <c r="DAL150" s="6"/>
      <c r="DAM150" s="6"/>
      <c r="DAN150" s="6"/>
      <c r="DAO150" s="6"/>
      <c r="DAP150" s="6"/>
      <c r="DAQ150" s="6"/>
      <c r="DAR150" s="6"/>
      <c r="DAS150" s="6"/>
      <c r="DAT150" s="6"/>
      <c r="DAU150" s="6"/>
      <c r="DAV150" s="6"/>
      <c r="DAW150" s="6"/>
      <c r="DAX150" s="6"/>
      <c r="DAY150" s="6"/>
      <c r="DAZ150" s="6"/>
      <c r="DBA150" s="6"/>
      <c r="DBB150" s="6"/>
      <c r="DBC150" s="6"/>
      <c r="DBD150" s="6"/>
      <c r="DBE150" s="6"/>
      <c r="DBF150" s="6"/>
      <c r="DBG150" s="6"/>
      <c r="DBH150" s="6"/>
      <c r="DBI150" s="6"/>
      <c r="DBJ150" s="6"/>
      <c r="DBK150" s="6"/>
      <c r="DBL150" s="6"/>
      <c r="DBM150" s="6"/>
      <c r="DBN150" s="6"/>
      <c r="DBO150" s="6"/>
      <c r="DBP150" s="6"/>
      <c r="DBQ150" s="6"/>
      <c r="DBR150" s="6"/>
      <c r="DBS150" s="6"/>
      <c r="DBT150" s="6"/>
      <c r="DBU150" s="6"/>
      <c r="DBV150" s="6"/>
      <c r="DBW150" s="6"/>
      <c r="DBX150" s="6"/>
      <c r="DBY150" s="6"/>
      <c r="DBZ150" s="6"/>
      <c r="DCA150" s="6"/>
      <c r="DCB150" s="6"/>
      <c r="DCC150" s="6"/>
      <c r="DCD150" s="6"/>
      <c r="DCE150" s="6"/>
      <c r="DCF150" s="6"/>
      <c r="DCG150" s="6"/>
      <c r="DCH150" s="6"/>
      <c r="DCI150" s="6"/>
      <c r="DCJ150" s="6"/>
      <c r="DCK150" s="6"/>
      <c r="DCL150" s="6"/>
      <c r="DCM150" s="6"/>
      <c r="DCN150" s="6"/>
      <c r="DCO150" s="6"/>
      <c r="DCP150" s="6"/>
      <c r="DCQ150" s="6"/>
      <c r="DCR150" s="6"/>
      <c r="DCS150" s="6"/>
      <c r="DCT150" s="6"/>
      <c r="DCU150" s="6"/>
      <c r="DCV150" s="6"/>
      <c r="DCW150" s="6"/>
      <c r="DCX150" s="6"/>
      <c r="DCY150" s="6"/>
      <c r="DCZ150" s="6"/>
      <c r="DDA150" s="6"/>
      <c r="DDB150" s="6"/>
      <c r="DDC150" s="6"/>
      <c r="DDD150" s="6"/>
      <c r="DDE150" s="6"/>
      <c r="DDF150" s="6"/>
      <c r="DDG150" s="6"/>
      <c r="DDH150" s="6"/>
      <c r="DDI150" s="6"/>
      <c r="DDJ150" s="6"/>
      <c r="DDK150" s="6"/>
      <c r="DDL150" s="6"/>
      <c r="DDM150" s="6"/>
      <c r="DDN150" s="6"/>
      <c r="DDO150" s="6"/>
      <c r="DDP150" s="6"/>
      <c r="DDQ150" s="6"/>
      <c r="DDR150" s="6"/>
      <c r="DDS150" s="6"/>
      <c r="DDT150" s="6"/>
      <c r="DDU150" s="6"/>
      <c r="DDV150" s="6"/>
      <c r="DDW150" s="6"/>
      <c r="DDX150" s="6"/>
      <c r="DDY150" s="6"/>
      <c r="DDZ150" s="6"/>
      <c r="DEA150" s="6"/>
      <c r="DEB150" s="6"/>
      <c r="DEC150" s="6"/>
      <c r="DED150" s="6"/>
      <c r="DEE150" s="6"/>
      <c r="DEF150" s="6"/>
      <c r="DEG150" s="6"/>
      <c r="DEH150" s="6"/>
      <c r="DEI150" s="6"/>
      <c r="DEJ150" s="6"/>
      <c r="DEK150" s="6"/>
      <c r="DEL150" s="6"/>
      <c r="DEM150" s="6"/>
      <c r="DEN150" s="6"/>
      <c r="DEO150" s="6"/>
      <c r="DEP150" s="6"/>
      <c r="DEQ150" s="6"/>
      <c r="DER150" s="6"/>
      <c r="DES150" s="6"/>
      <c r="DET150" s="6"/>
      <c r="DEU150" s="6"/>
      <c r="DEV150" s="6"/>
      <c r="DEW150" s="6"/>
      <c r="DEX150" s="6"/>
      <c r="DEY150" s="6"/>
      <c r="DEZ150" s="6"/>
      <c r="DFA150" s="6"/>
      <c r="DFB150" s="6"/>
      <c r="DFC150" s="6"/>
      <c r="DFD150" s="6"/>
      <c r="DFE150" s="6"/>
      <c r="DFF150" s="6"/>
      <c r="DFG150" s="6"/>
      <c r="DFH150" s="6"/>
      <c r="DFI150" s="6"/>
      <c r="DFJ150" s="6"/>
      <c r="DFK150" s="6"/>
      <c r="DFL150" s="6"/>
      <c r="DFM150" s="6"/>
      <c r="DFN150" s="6"/>
      <c r="DFO150" s="6"/>
      <c r="DFP150" s="6"/>
      <c r="DFQ150" s="6"/>
      <c r="DFR150" s="6"/>
      <c r="DFS150" s="6"/>
      <c r="DFT150" s="6"/>
      <c r="DFU150" s="6"/>
      <c r="DFV150" s="6"/>
      <c r="DFW150" s="6"/>
      <c r="DFX150" s="6"/>
      <c r="DFY150" s="6"/>
      <c r="DFZ150" s="6"/>
      <c r="DGA150" s="6"/>
      <c r="DGB150" s="6"/>
      <c r="DGC150" s="6"/>
      <c r="DGD150" s="6"/>
      <c r="DGE150" s="6"/>
      <c r="DGF150" s="6"/>
      <c r="DGG150" s="6"/>
      <c r="DGH150" s="6"/>
      <c r="DGI150" s="6"/>
      <c r="DGJ150" s="6"/>
      <c r="DGK150" s="6"/>
      <c r="DGL150" s="6"/>
      <c r="DGM150" s="6"/>
      <c r="DGN150" s="6"/>
      <c r="DGO150" s="6"/>
      <c r="DGP150" s="6"/>
      <c r="DGQ150" s="6"/>
      <c r="DGR150" s="6"/>
      <c r="DGS150" s="6"/>
      <c r="DGT150" s="6"/>
      <c r="DGU150" s="6"/>
      <c r="DGV150" s="6"/>
      <c r="DGW150" s="6"/>
      <c r="DGX150" s="6"/>
      <c r="DGY150" s="6"/>
      <c r="DGZ150" s="6"/>
      <c r="DHA150" s="6"/>
      <c r="DHB150" s="6"/>
      <c r="DHC150" s="6"/>
      <c r="DHD150" s="6"/>
      <c r="DHE150" s="6"/>
      <c r="DHF150" s="6"/>
      <c r="DHG150" s="6"/>
      <c r="DHH150" s="6"/>
      <c r="DHI150" s="6"/>
      <c r="DHJ150" s="6"/>
      <c r="DHK150" s="6"/>
      <c r="DHL150" s="6"/>
      <c r="DHM150" s="6"/>
      <c r="DHN150" s="6"/>
      <c r="DHO150" s="6"/>
      <c r="DHP150" s="6"/>
      <c r="DHQ150" s="6"/>
      <c r="DHR150" s="6"/>
      <c r="DHS150" s="6"/>
      <c r="DHT150" s="6"/>
      <c r="DHU150" s="6"/>
      <c r="DHV150" s="6"/>
      <c r="DHW150" s="6"/>
      <c r="DHX150" s="6"/>
      <c r="DHY150" s="6"/>
      <c r="DHZ150" s="6"/>
      <c r="DIA150" s="6"/>
      <c r="DIB150" s="6"/>
      <c r="DIC150" s="6"/>
      <c r="DID150" s="6"/>
      <c r="DIE150" s="6"/>
      <c r="DIF150" s="6"/>
      <c r="DIG150" s="6"/>
      <c r="DIH150" s="6"/>
      <c r="DII150" s="6"/>
      <c r="DIJ150" s="6"/>
      <c r="DIK150" s="6"/>
      <c r="DIL150" s="6"/>
      <c r="DIM150" s="6"/>
      <c r="DIN150" s="6"/>
      <c r="DIO150" s="6"/>
      <c r="DIP150" s="6"/>
      <c r="DIQ150" s="6"/>
      <c r="DIR150" s="6"/>
      <c r="DIS150" s="6"/>
      <c r="DIT150" s="6"/>
      <c r="DIU150" s="6"/>
      <c r="DIV150" s="6"/>
      <c r="DIW150" s="6"/>
      <c r="DIX150" s="6"/>
      <c r="DIY150" s="6"/>
      <c r="DIZ150" s="6"/>
      <c r="DJA150" s="6"/>
      <c r="DJB150" s="6"/>
      <c r="DJC150" s="6"/>
      <c r="DJD150" s="6"/>
      <c r="DJE150" s="6"/>
      <c r="DJF150" s="6"/>
      <c r="DJG150" s="6"/>
      <c r="DJH150" s="6"/>
      <c r="DJI150" s="6"/>
      <c r="DJJ150" s="6"/>
      <c r="DJK150" s="6"/>
      <c r="DJL150" s="6"/>
      <c r="DJM150" s="6"/>
      <c r="DJN150" s="6"/>
      <c r="DJO150" s="6"/>
      <c r="DJP150" s="6"/>
      <c r="DJQ150" s="6"/>
      <c r="DJR150" s="6"/>
      <c r="DJS150" s="6"/>
      <c r="DJT150" s="6"/>
      <c r="DJU150" s="6"/>
      <c r="DJV150" s="6"/>
      <c r="DJW150" s="6"/>
      <c r="DJX150" s="6"/>
      <c r="DJY150" s="6"/>
      <c r="DJZ150" s="6"/>
      <c r="DKA150" s="6"/>
      <c r="DKB150" s="6"/>
      <c r="DKC150" s="6"/>
      <c r="DKD150" s="6"/>
      <c r="DKE150" s="6"/>
      <c r="DKF150" s="6"/>
      <c r="DKG150" s="6"/>
      <c r="DKH150" s="6"/>
      <c r="DKI150" s="6"/>
      <c r="DKJ150" s="6"/>
      <c r="DKK150" s="6"/>
      <c r="DKL150" s="6"/>
      <c r="DKM150" s="6"/>
      <c r="DKN150" s="6"/>
      <c r="DKO150" s="6"/>
      <c r="DKP150" s="6"/>
      <c r="DKQ150" s="6"/>
      <c r="DKR150" s="6"/>
      <c r="DKS150" s="6"/>
      <c r="DKT150" s="6"/>
      <c r="DKU150" s="6"/>
      <c r="DKV150" s="6"/>
      <c r="DKW150" s="6"/>
      <c r="DKX150" s="6"/>
      <c r="DKY150" s="6"/>
      <c r="DKZ150" s="6"/>
      <c r="DLA150" s="6"/>
      <c r="DLB150" s="6"/>
      <c r="DLC150" s="6"/>
      <c r="DLD150" s="6"/>
      <c r="DLE150" s="6"/>
      <c r="DLF150" s="6"/>
      <c r="DLG150" s="6"/>
      <c r="DLH150" s="6"/>
      <c r="DLI150" s="6"/>
      <c r="DLJ150" s="6"/>
      <c r="DLK150" s="6"/>
      <c r="DLL150" s="6"/>
      <c r="DLM150" s="6"/>
      <c r="DLN150" s="6"/>
      <c r="DLO150" s="6"/>
      <c r="DLP150" s="6"/>
      <c r="DLQ150" s="6"/>
      <c r="DLR150" s="6"/>
      <c r="DLS150" s="6"/>
      <c r="DLT150" s="6"/>
      <c r="DLU150" s="6"/>
      <c r="DLV150" s="6"/>
      <c r="DLW150" s="6"/>
      <c r="DLX150" s="6"/>
      <c r="DLY150" s="6"/>
      <c r="DLZ150" s="6"/>
      <c r="DMA150" s="6"/>
      <c r="DMB150" s="6"/>
      <c r="DMC150" s="6"/>
      <c r="DMD150" s="6"/>
      <c r="DME150" s="6"/>
      <c r="DMF150" s="6"/>
      <c r="DMG150" s="6"/>
      <c r="DMH150" s="6"/>
      <c r="DMI150" s="6"/>
      <c r="DMJ150" s="6"/>
      <c r="DMK150" s="6"/>
      <c r="DML150" s="6"/>
      <c r="DMM150" s="6"/>
      <c r="DMN150" s="6"/>
      <c r="DMO150" s="6"/>
      <c r="DMP150" s="6"/>
      <c r="DMQ150" s="6"/>
      <c r="DMR150" s="6"/>
      <c r="DMS150" s="6"/>
      <c r="DMT150" s="6"/>
      <c r="DMU150" s="6"/>
      <c r="DMV150" s="6"/>
      <c r="DMW150" s="6"/>
      <c r="DMX150" s="6"/>
      <c r="DMY150" s="6"/>
      <c r="DMZ150" s="6"/>
      <c r="DNA150" s="6"/>
      <c r="DNB150" s="6"/>
      <c r="DNC150" s="6"/>
      <c r="DND150" s="6"/>
      <c r="DNE150" s="6"/>
      <c r="DNF150" s="6"/>
      <c r="DNG150" s="6"/>
      <c r="DNH150" s="6"/>
      <c r="DNI150" s="6"/>
      <c r="DNJ150" s="6"/>
      <c r="DNK150" s="6"/>
      <c r="DNL150" s="6"/>
      <c r="DNM150" s="6"/>
      <c r="DNN150" s="6"/>
      <c r="DNO150" s="6"/>
      <c r="DNP150" s="6"/>
      <c r="DNQ150" s="6"/>
      <c r="DNR150" s="6"/>
      <c r="DNS150" s="6"/>
      <c r="DNT150" s="6"/>
      <c r="DNU150" s="6"/>
      <c r="DNV150" s="6"/>
      <c r="DNW150" s="6"/>
      <c r="DNX150" s="6"/>
      <c r="DNY150" s="6"/>
      <c r="DNZ150" s="6"/>
      <c r="DOA150" s="6"/>
      <c r="DOB150" s="6"/>
      <c r="DOC150" s="6"/>
      <c r="DOD150" s="6"/>
      <c r="DOE150" s="6"/>
      <c r="DOF150" s="6"/>
      <c r="DOG150" s="6"/>
      <c r="DOH150" s="6"/>
      <c r="DOI150" s="6"/>
      <c r="DOJ150" s="6"/>
      <c r="DOK150" s="6"/>
      <c r="DOL150" s="6"/>
      <c r="DOM150" s="6"/>
      <c r="DON150" s="6"/>
      <c r="DOO150" s="6"/>
      <c r="DOP150" s="6"/>
      <c r="DOQ150" s="6"/>
      <c r="DOR150" s="6"/>
      <c r="DOS150" s="6"/>
      <c r="DOT150" s="6"/>
      <c r="DOU150" s="6"/>
      <c r="DOV150" s="6"/>
      <c r="DOW150" s="6"/>
      <c r="DOX150" s="6"/>
      <c r="DOY150" s="6"/>
      <c r="DOZ150" s="6"/>
      <c r="DPA150" s="6"/>
      <c r="DPB150" s="6"/>
      <c r="DPC150" s="6"/>
      <c r="DPD150" s="6"/>
      <c r="DPE150" s="6"/>
      <c r="DPF150" s="6"/>
      <c r="DPG150" s="6"/>
      <c r="DPH150" s="6"/>
      <c r="DPI150" s="6"/>
      <c r="DPJ150" s="6"/>
      <c r="DPK150" s="6"/>
      <c r="DPL150" s="6"/>
      <c r="DPM150" s="6"/>
      <c r="DPN150" s="6"/>
      <c r="DPO150" s="6"/>
      <c r="DPP150" s="6"/>
      <c r="DPQ150" s="6"/>
      <c r="DPR150" s="6"/>
      <c r="DPS150" s="6"/>
      <c r="DPT150" s="6"/>
      <c r="DPU150" s="6"/>
      <c r="DPV150" s="6"/>
      <c r="DPW150" s="6"/>
      <c r="DPX150" s="6"/>
      <c r="DPY150" s="6"/>
      <c r="DPZ150" s="6"/>
      <c r="DQA150" s="6"/>
      <c r="DQB150" s="6"/>
      <c r="DQC150" s="6"/>
      <c r="DQD150" s="6"/>
      <c r="DQE150" s="6"/>
      <c r="DQF150" s="6"/>
      <c r="DQG150" s="6"/>
      <c r="DQH150" s="6"/>
      <c r="DQI150" s="6"/>
      <c r="DQJ150" s="6"/>
      <c r="DQK150" s="6"/>
      <c r="DQL150" s="6"/>
      <c r="DQM150" s="6"/>
      <c r="DQN150" s="6"/>
      <c r="DQO150" s="6"/>
      <c r="DQP150" s="6"/>
      <c r="DQQ150" s="6"/>
      <c r="DQR150" s="6"/>
      <c r="DQS150" s="6"/>
      <c r="DQT150" s="6"/>
      <c r="DQU150" s="6"/>
      <c r="DQV150" s="6"/>
      <c r="DQW150" s="6"/>
      <c r="DQX150" s="6"/>
      <c r="DQY150" s="6"/>
      <c r="DQZ150" s="6"/>
      <c r="DRA150" s="6"/>
      <c r="DRB150" s="6"/>
      <c r="DRC150" s="6"/>
      <c r="DRD150" s="6"/>
      <c r="DRE150" s="6"/>
      <c r="DRF150" s="6"/>
      <c r="DRG150" s="6"/>
      <c r="DRH150" s="6"/>
      <c r="DRI150" s="6"/>
      <c r="DRJ150" s="6"/>
      <c r="DRK150" s="6"/>
      <c r="DRL150" s="6"/>
      <c r="DRM150" s="6"/>
      <c r="DRN150" s="6"/>
      <c r="DRO150" s="6"/>
      <c r="DRP150" s="6"/>
      <c r="DRQ150" s="6"/>
      <c r="DRR150" s="6"/>
      <c r="DRS150" s="6"/>
      <c r="DRT150" s="6"/>
      <c r="DRU150" s="6"/>
      <c r="DRV150" s="6"/>
      <c r="DRW150" s="6"/>
      <c r="DRX150" s="6"/>
      <c r="DRY150" s="6"/>
      <c r="DRZ150" s="6"/>
      <c r="DSA150" s="6"/>
      <c r="DSB150" s="6"/>
      <c r="DSC150" s="6"/>
      <c r="DSD150" s="6"/>
      <c r="DSE150" s="6"/>
      <c r="DSF150" s="6"/>
      <c r="DSG150" s="6"/>
      <c r="DSH150" s="6"/>
      <c r="DSI150" s="6"/>
      <c r="DSJ150" s="6"/>
      <c r="DSK150" s="6"/>
      <c r="DSL150" s="6"/>
      <c r="DSM150" s="6"/>
      <c r="DSN150" s="6"/>
      <c r="DSO150" s="6"/>
      <c r="DSP150" s="6"/>
      <c r="DSQ150" s="6"/>
      <c r="DSR150" s="6"/>
      <c r="DSS150" s="6"/>
      <c r="DST150" s="6"/>
      <c r="DSU150" s="6"/>
      <c r="DSV150" s="6"/>
      <c r="DSW150" s="6"/>
      <c r="DSX150" s="6"/>
      <c r="DSY150" s="6"/>
      <c r="DSZ150" s="6"/>
      <c r="DTA150" s="6"/>
      <c r="DTB150" s="6"/>
      <c r="DTC150" s="6"/>
      <c r="DTD150" s="6"/>
      <c r="DTE150" s="6"/>
      <c r="DTF150" s="6"/>
      <c r="DTG150" s="6"/>
      <c r="DTH150" s="6"/>
      <c r="DTI150" s="6"/>
      <c r="DTJ150" s="6"/>
      <c r="DTK150" s="6"/>
      <c r="DTL150" s="6"/>
      <c r="DTM150" s="6"/>
      <c r="DTN150" s="6"/>
      <c r="DTO150" s="6"/>
      <c r="DTP150" s="6"/>
      <c r="DTQ150" s="6"/>
      <c r="DTR150" s="6"/>
      <c r="DTS150" s="6"/>
      <c r="DTT150" s="6"/>
      <c r="DTU150" s="6"/>
      <c r="DTV150" s="6"/>
      <c r="DTW150" s="6"/>
      <c r="DTX150" s="6"/>
      <c r="DTY150" s="6"/>
      <c r="DTZ150" s="6"/>
      <c r="DUA150" s="6"/>
      <c r="DUB150" s="6"/>
      <c r="DUC150" s="6"/>
      <c r="DUD150" s="6"/>
      <c r="DUE150" s="6"/>
      <c r="DUF150" s="6"/>
      <c r="DUG150" s="6"/>
      <c r="DUH150" s="6"/>
      <c r="DUI150" s="6"/>
      <c r="DUJ150" s="6"/>
      <c r="DUK150" s="6"/>
      <c r="DUL150" s="6"/>
      <c r="DUM150" s="6"/>
      <c r="DUN150" s="6"/>
      <c r="DUO150" s="6"/>
      <c r="DUP150" s="6"/>
      <c r="DUQ150" s="6"/>
      <c r="DUR150" s="6"/>
      <c r="DUS150" s="6"/>
      <c r="DUT150" s="6"/>
      <c r="DUU150" s="6"/>
      <c r="DUV150" s="6"/>
      <c r="DUW150" s="6"/>
      <c r="DUX150" s="6"/>
      <c r="DUY150" s="6"/>
      <c r="DUZ150" s="6"/>
      <c r="DVA150" s="6"/>
      <c r="DVB150" s="6"/>
      <c r="DVC150" s="6"/>
      <c r="DVD150" s="6"/>
      <c r="DVE150" s="6"/>
      <c r="DVF150" s="6"/>
      <c r="DVG150" s="6"/>
      <c r="DVH150" s="6"/>
      <c r="DVI150" s="6"/>
      <c r="DVJ150" s="6"/>
      <c r="DVK150" s="6"/>
      <c r="DVL150" s="6"/>
      <c r="DVM150" s="6"/>
      <c r="DVN150" s="6"/>
      <c r="DVO150" s="6"/>
      <c r="DVP150" s="6"/>
      <c r="DVQ150" s="6"/>
      <c r="DVR150" s="6"/>
      <c r="DVS150" s="6"/>
      <c r="DVT150" s="6"/>
      <c r="DVU150" s="6"/>
      <c r="DVV150" s="6"/>
      <c r="DVW150" s="6"/>
      <c r="DVX150" s="6"/>
      <c r="DVY150" s="6"/>
      <c r="DVZ150" s="6"/>
      <c r="DWA150" s="6"/>
      <c r="DWB150" s="6"/>
      <c r="DWC150" s="6"/>
      <c r="DWD150" s="6"/>
      <c r="DWE150" s="6"/>
      <c r="DWF150" s="6"/>
      <c r="DWG150" s="6"/>
      <c r="DWH150" s="6"/>
      <c r="DWI150" s="6"/>
      <c r="DWJ150" s="6"/>
      <c r="DWK150" s="6"/>
      <c r="DWL150" s="6"/>
      <c r="DWM150" s="6"/>
      <c r="DWN150" s="6"/>
      <c r="DWO150" s="6"/>
      <c r="DWP150" s="6"/>
      <c r="DWQ150" s="6"/>
      <c r="DWR150" s="6"/>
      <c r="DWS150" s="6"/>
      <c r="DWT150" s="6"/>
      <c r="DWU150" s="6"/>
      <c r="DWV150" s="6"/>
      <c r="DWW150" s="6"/>
      <c r="DWX150" s="6"/>
      <c r="DWY150" s="6"/>
      <c r="DWZ150" s="6"/>
      <c r="DXA150" s="6"/>
      <c r="DXB150" s="6"/>
      <c r="DXC150" s="6"/>
      <c r="DXD150" s="6"/>
      <c r="DXE150" s="6"/>
      <c r="DXF150" s="6"/>
      <c r="DXG150" s="6"/>
      <c r="DXH150" s="6"/>
      <c r="DXI150" s="6"/>
      <c r="DXJ150" s="6"/>
      <c r="DXK150" s="6"/>
      <c r="DXL150" s="6"/>
      <c r="DXM150" s="6"/>
      <c r="DXN150" s="6"/>
      <c r="DXO150" s="6"/>
      <c r="DXP150" s="6"/>
      <c r="DXQ150" s="6"/>
      <c r="DXR150" s="6"/>
      <c r="DXS150" s="6"/>
      <c r="DXT150" s="6"/>
      <c r="DXU150" s="6"/>
      <c r="DXV150" s="6"/>
      <c r="DXW150" s="6"/>
      <c r="DXX150" s="6"/>
      <c r="DXY150" s="6"/>
      <c r="DXZ150" s="6"/>
      <c r="DYA150" s="6"/>
      <c r="DYB150" s="6"/>
      <c r="DYC150" s="6"/>
      <c r="DYD150" s="6"/>
      <c r="DYE150" s="6"/>
      <c r="DYF150" s="6"/>
      <c r="DYG150" s="6"/>
      <c r="DYH150" s="6"/>
      <c r="DYI150" s="6"/>
      <c r="DYJ150" s="6"/>
      <c r="DYK150" s="6"/>
      <c r="DYL150" s="6"/>
      <c r="DYM150" s="6"/>
      <c r="DYN150" s="6"/>
      <c r="DYO150" s="6"/>
      <c r="DYP150" s="6"/>
      <c r="DYQ150" s="6"/>
      <c r="DYR150" s="6"/>
      <c r="DYS150" s="6"/>
      <c r="DYT150" s="6"/>
      <c r="DYU150" s="6"/>
      <c r="DYV150" s="6"/>
      <c r="DYW150" s="6"/>
      <c r="DYX150" s="6"/>
      <c r="DYY150" s="6"/>
      <c r="DYZ150" s="6"/>
      <c r="DZA150" s="6"/>
      <c r="DZB150" s="6"/>
      <c r="DZC150" s="6"/>
      <c r="DZD150" s="6"/>
      <c r="DZE150" s="6"/>
      <c r="DZF150" s="6"/>
      <c r="DZG150" s="6"/>
      <c r="DZH150" s="6"/>
      <c r="DZI150" s="6"/>
      <c r="DZJ150" s="6"/>
      <c r="DZK150" s="6"/>
      <c r="DZL150" s="6"/>
      <c r="DZM150" s="6"/>
      <c r="DZN150" s="6"/>
      <c r="DZO150" s="6"/>
      <c r="DZP150" s="6"/>
      <c r="DZQ150" s="6"/>
      <c r="DZR150" s="6"/>
      <c r="DZS150" s="6"/>
      <c r="DZT150" s="6"/>
      <c r="DZU150" s="6"/>
      <c r="DZV150" s="6"/>
      <c r="DZW150" s="6"/>
      <c r="DZX150" s="6"/>
      <c r="DZY150" s="6"/>
      <c r="DZZ150" s="6"/>
      <c r="EAA150" s="6"/>
      <c r="EAB150" s="6"/>
      <c r="EAC150" s="6"/>
      <c r="EAD150" s="6"/>
      <c r="EAE150" s="6"/>
      <c r="EAF150" s="6"/>
      <c r="EAG150" s="6"/>
      <c r="EAH150" s="6"/>
      <c r="EAI150" s="6"/>
      <c r="EAJ150" s="6"/>
      <c r="EAK150" s="6"/>
      <c r="EAL150" s="6"/>
      <c r="EAM150" s="6"/>
      <c r="EAN150" s="6"/>
      <c r="EAO150" s="6"/>
      <c r="EAP150" s="6"/>
      <c r="EAQ150" s="6"/>
      <c r="EAR150" s="6"/>
      <c r="EAS150" s="6"/>
      <c r="EAT150" s="6"/>
      <c r="EAU150" s="6"/>
      <c r="EAV150" s="6"/>
      <c r="EAW150" s="6"/>
      <c r="EAX150" s="6"/>
      <c r="EAY150" s="6"/>
      <c r="EAZ150" s="6"/>
      <c r="EBA150" s="6"/>
      <c r="EBB150" s="6"/>
      <c r="EBC150" s="6"/>
      <c r="EBD150" s="6"/>
      <c r="EBE150" s="6"/>
      <c r="EBF150" s="6"/>
      <c r="EBG150" s="6"/>
      <c r="EBH150" s="6"/>
      <c r="EBI150" s="6"/>
      <c r="EBJ150" s="6"/>
      <c r="EBK150" s="6"/>
      <c r="EBL150" s="6"/>
      <c r="EBM150" s="6"/>
      <c r="EBN150" s="6"/>
      <c r="EBO150" s="6"/>
      <c r="EBP150" s="6"/>
      <c r="EBQ150" s="6"/>
      <c r="EBR150" s="6"/>
      <c r="EBS150" s="6"/>
      <c r="EBT150" s="6"/>
      <c r="EBU150" s="6"/>
      <c r="EBV150" s="6"/>
      <c r="EBW150" s="6"/>
      <c r="EBX150" s="6"/>
      <c r="EBY150" s="6"/>
      <c r="EBZ150" s="6"/>
      <c r="ECA150" s="6"/>
      <c r="ECB150" s="6"/>
      <c r="ECC150" s="6"/>
      <c r="ECD150" s="6"/>
      <c r="ECE150" s="6"/>
      <c r="ECF150" s="6"/>
      <c r="ECG150" s="6"/>
      <c r="ECH150" s="6"/>
      <c r="ECI150" s="6"/>
      <c r="ECJ150" s="6"/>
      <c r="ECK150" s="6"/>
      <c r="ECL150" s="6"/>
      <c r="ECM150" s="6"/>
      <c r="ECN150" s="6"/>
      <c r="ECO150" s="6"/>
      <c r="ECP150" s="6"/>
      <c r="ECQ150" s="6"/>
      <c r="ECR150" s="6"/>
      <c r="ECS150" s="6"/>
      <c r="ECT150" s="6"/>
      <c r="ECU150" s="6"/>
      <c r="ECV150" s="6"/>
      <c r="ECW150" s="6"/>
      <c r="ECX150" s="6"/>
      <c r="ECY150" s="6"/>
      <c r="ECZ150" s="6"/>
      <c r="EDA150" s="6"/>
      <c r="EDB150" s="6"/>
      <c r="EDC150" s="6"/>
      <c r="EDD150" s="6"/>
      <c r="EDE150" s="6"/>
      <c r="EDF150" s="6"/>
      <c r="EDG150" s="6"/>
      <c r="EDH150" s="6"/>
      <c r="EDI150" s="6"/>
      <c r="EDJ150" s="6"/>
      <c r="EDK150" s="6"/>
      <c r="EDL150" s="6"/>
      <c r="EDM150" s="6"/>
      <c r="EDN150" s="6"/>
      <c r="EDO150" s="6"/>
      <c r="EDP150" s="6"/>
      <c r="EDQ150" s="6"/>
      <c r="EDR150" s="6"/>
      <c r="EDS150" s="6"/>
      <c r="EDT150" s="6"/>
      <c r="EDU150" s="6"/>
      <c r="EDV150" s="6"/>
      <c r="EDW150" s="6"/>
      <c r="EDX150" s="6"/>
      <c r="EDY150" s="6"/>
      <c r="EDZ150" s="6"/>
      <c r="EEA150" s="6"/>
      <c r="EEB150" s="6"/>
      <c r="EEC150" s="6"/>
      <c r="EED150" s="6"/>
      <c r="EEE150" s="6"/>
      <c r="EEF150" s="6"/>
      <c r="EEG150" s="6"/>
      <c r="EEH150" s="6"/>
      <c r="EEI150" s="6"/>
      <c r="EEJ150" s="6"/>
      <c r="EEK150" s="6"/>
      <c r="EEL150" s="6"/>
      <c r="EEM150" s="6"/>
      <c r="EEN150" s="6"/>
      <c r="EEO150" s="6"/>
      <c r="EEP150" s="6"/>
      <c r="EEQ150" s="6"/>
      <c r="EER150" s="6"/>
      <c r="EES150" s="6"/>
      <c r="EET150" s="6"/>
      <c r="EEU150" s="6"/>
      <c r="EEV150" s="6"/>
      <c r="EEW150" s="6"/>
      <c r="EEX150" s="6"/>
      <c r="EEY150" s="6"/>
      <c r="EEZ150" s="6"/>
      <c r="EFA150" s="6"/>
      <c r="EFB150" s="6"/>
      <c r="EFC150" s="6"/>
      <c r="EFD150" s="6"/>
      <c r="EFE150" s="6"/>
      <c r="EFF150" s="6"/>
      <c r="EFG150" s="6"/>
      <c r="EFH150" s="6"/>
      <c r="EFI150" s="6"/>
      <c r="EFJ150" s="6"/>
      <c r="EFK150" s="6"/>
      <c r="EFL150" s="6"/>
      <c r="EFM150" s="6"/>
      <c r="EFN150" s="6"/>
      <c r="EFO150" s="6"/>
      <c r="EFP150" s="6"/>
      <c r="EFQ150" s="6"/>
      <c r="EFR150" s="6"/>
      <c r="EFS150" s="6"/>
      <c r="EFT150" s="6"/>
      <c r="EFU150" s="6"/>
      <c r="EFV150" s="6"/>
      <c r="EFW150" s="6"/>
      <c r="EFX150" s="6"/>
      <c r="EFY150" s="6"/>
      <c r="EFZ150" s="6"/>
      <c r="EGA150" s="6"/>
      <c r="EGB150" s="6"/>
      <c r="EGC150" s="6"/>
      <c r="EGD150" s="6"/>
      <c r="EGE150" s="6"/>
      <c r="EGF150" s="6"/>
      <c r="EGG150" s="6"/>
      <c r="EGH150" s="6"/>
      <c r="EGI150" s="6"/>
      <c r="EGJ150" s="6"/>
      <c r="EGK150" s="6"/>
      <c r="EGL150" s="6"/>
      <c r="EGM150" s="6"/>
      <c r="EGN150" s="6"/>
      <c r="EGO150" s="6"/>
      <c r="EGP150" s="6"/>
      <c r="EGQ150" s="6"/>
      <c r="EGR150" s="6"/>
      <c r="EGS150" s="6"/>
      <c r="EGT150" s="6"/>
      <c r="EGU150" s="6"/>
      <c r="EGV150" s="6"/>
      <c r="EGW150" s="6"/>
      <c r="EGX150" s="6"/>
      <c r="EGY150" s="6"/>
      <c r="EGZ150" s="6"/>
      <c r="EHA150" s="6"/>
      <c r="EHB150" s="6"/>
      <c r="EHC150" s="6"/>
      <c r="EHD150" s="6"/>
      <c r="EHE150" s="6"/>
      <c r="EHF150" s="6"/>
      <c r="EHG150" s="6"/>
      <c r="EHH150" s="6"/>
      <c r="EHI150" s="6"/>
      <c r="EHJ150" s="6"/>
      <c r="EHK150" s="6"/>
      <c r="EHL150" s="6"/>
      <c r="EHM150" s="6"/>
      <c r="EHN150" s="6"/>
      <c r="EHO150" s="6"/>
      <c r="EHP150" s="6"/>
      <c r="EHQ150" s="6"/>
      <c r="EHR150" s="6"/>
      <c r="EHS150" s="6"/>
      <c r="EHT150" s="6"/>
      <c r="EHU150" s="6"/>
      <c r="EHV150" s="6"/>
      <c r="EHW150" s="6"/>
      <c r="EHX150" s="6"/>
      <c r="EHY150" s="6"/>
      <c r="EHZ150" s="6"/>
      <c r="EIA150" s="6"/>
      <c r="EIB150" s="6"/>
      <c r="EIC150" s="6"/>
      <c r="EID150" s="6"/>
      <c r="EIE150" s="6"/>
      <c r="EIF150" s="6"/>
      <c r="EIG150" s="6"/>
      <c r="EIH150" s="6"/>
      <c r="EII150" s="6"/>
      <c r="EIJ150" s="6"/>
      <c r="EIK150" s="6"/>
      <c r="EIL150" s="6"/>
      <c r="EIM150" s="6"/>
      <c r="EIN150" s="6"/>
      <c r="EIO150" s="6"/>
      <c r="EIP150" s="6"/>
      <c r="EIQ150" s="6"/>
      <c r="EIR150" s="6"/>
      <c r="EIS150" s="6"/>
      <c r="EIT150" s="6"/>
      <c r="EIU150" s="6"/>
      <c r="EIV150" s="6"/>
      <c r="EIW150" s="6"/>
      <c r="EIX150" s="6"/>
      <c r="EIY150" s="6"/>
      <c r="EIZ150" s="6"/>
      <c r="EJA150" s="6"/>
      <c r="EJB150" s="6"/>
      <c r="EJC150" s="6"/>
      <c r="EJD150" s="6"/>
      <c r="EJE150" s="6"/>
      <c r="EJF150" s="6"/>
      <c r="EJG150" s="6"/>
      <c r="EJH150" s="6"/>
      <c r="EJI150" s="6"/>
      <c r="EJJ150" s="6"/>
      <c r="EJK150" s="6"/>
      <c r="EJL150" s="6"/>
      <c r="EJM150" s="6"/>
      <c r="EJN150" s="6"/>
      <c r="EJO150" s="6"/>
      <c r="EJP150" s="6"/>
      <c r="EJQ150" s="6"/>
      <c r="EJR150" s="6"/>
      <c r="EJS150" s="6"/>
      <c r="EJT150" s="6"/>
      <c r="EJU150" s="6"/>
      <c r="EJV150" s="6"/>
      <c r="EJW150" s="6"/>
      <c r="EJX150" s="6"/>
      <c r="EJY150" s="6"/>
      <c r="EJZ150" s="6"/>
      <c r="EKA150" s="6"/>
      <c r="EKB150" s="6"/>
      <c r="EKC150" s="6"/>
      <c r="EKD150" s="6"/>
      <c r="EKE150" s="6"/>
      <c r="EKF150" s="6"/>
      <c r="EKG150" s="6"/>
      <c r="EKH150" s="6"/>
      <c r="EKI150" s="6"/>
      <c r="EKJ150" s="6"/>
      <c r="EKK150" s="6"/>
      <c r="EKL150" s="6"/>
      <c r="EKM150" s="6"/>
      <c r="EKN150" s="6"/>
      <c r="EKO150" s="6"/>
      <c r="EKP150" s="6"/>
      <c r="EKQ150" s="6"/>
      <c r="EKR150" s="6"/>
      <c r="EKS150" s="6"/>
      <c r="EKT150" s="6"/>
      <c r="EKU150" s="6"/>
      <c r="EKV150" s="6"/>
      <c r="EKW150" s="6"/>
      <c r="EKX150" s="6"/>
      <c r="EKY150" s="6"/>
      <c r="EKZ150" s="6"/>
      <c r="ELA150" s="6"/>
      <c r="ELB150" s="6"/>
      <c r="ELC150" s="6"/>
      <c r="ELD150" s="6"/>
      <c r="ELE150" s="6"/>
      <c r="ELF150" s="6"/>
      <c r="ELG150" s="6"/>
      <c r="ELH150" s="6"/>
      <c r="ELI150" s="6"/>
      <c r="ELJ150" s="6"/>
      <c r="ELK150" s="6"/>
      <c r="ELL150" s="6"/>
      <c r="ELM150" s="6"/>
      <c r="ELN150" s="6"/>
      <c r="ELO150" s="6"/>
      <c r="ELP150" s="6"/>
      <c r="ELQ150" s="6"/>
      <c r="ELR150" s="6"/>
      <c r="ELS150" s="6"/>
      <c r="ELT150" s="6"/>
      <c r="ELU150" s="6"/>
      <c r="ELV150" s="6"/>
      <c r="ELW150" s="6"/>
      <c r="ELX150" s="6"/>
      <c r="ELY150" s="6"/>
      <c r="ELZ150" s="6"/>
      <c r="EMA150" s="6"/>
      <c r="EMB150" s="6"/>
      <c r="EMC150" s="6"/>
      <c r="EMD150" s="6"/>
      <c r="EME150" s="6"/>
      <c r="EMF150" s="6"/>
      <c r="EMG150" s="6"/>
      <c r="EMH150" s="6"/>
      <c r="EMI150" s="6"/>
      <c r="EMJ150" s="6"/>
      <c r="EMK150" s="6"/>
      <c r="EML150" s="6"/>
      <c r="EMM150" s="6"/>
      <c r="EMN150" s="6"/>
      <c r="EMO150" s="6"/>
      <c r="EMP150" s="6"/>
      <c r="EMQ150" s="6"/>
      <c r="EMR150" s="6"/>
      <c r="EMS150" s="6"/>
      <c r="EMT150" s="6"/>
      <c r="EMU150" s="6"/>
      <c r="EMV150" s="6"/>
      <c r="EMW150" s="6"/>
      <c r="EMX150" s="6"/>
      <c r="EMY150" s="6"/>
      <c r="EMZ150" s="6"/>
      <c r="ENA150" s="6"/>
      <c r="ENB150" s="6"/>
      <c r="ENC150" s="6"/>
      <c r="END150" s="6"/>
      <c r="ENE150" s="6"/>
      <c r="ENF150" s="6"/>
      <c r="ENG150" s="6"/>
      <c r="ENH150" s="6"/>
      <c r="ENI150" s="6"/>
      <c r="ENJ150" s="6"/>
      <c r="ENK150" s="6"/>
      <c r="ENL150" s="6"/>
      <c r="ENM150" s="6"/>
      <c r="ENN150" s="6"/>
      <c r="ENO150" s="6"/>
      <c r="ENP150" s="6"/>
      <c r="ENQ150" s="6"/>
      <c r="ENR150" s="6"/>
      <c r="ENS150" s="6"/>
      <c r="ENT150" s="6"/>
      <c r="ENU150" s="6"/>
      <c r="ENV150" s="6"/>
      <c r="ENW150" s="6"/>
      <c r="ENX150" s="6"/>
      <c r="ENY150" s="6"/>
      <c r="ENZ150" s="6"/>
      <c r="EOA150" s="6"/>
      <c r="EOB150" s="6"/>
      <c r="EOC150" s="6"/>
      <c r="EOD150" s="6"/>
      <c r="EOE150" s="6"/>
      <c r="EOF150" s="6"/>
      <c r="EOG150" s="6"/>
      <c r="EOH150" s="6"/>
      <c r="EOI150" s="6"/>
      <c r="EOJ150" s="6"/>
      <c r="EOK150" s="6"/>
      <c r="EOL150" s="6"/>
      <c r="EOM150" s="6"/>
      <c r="EON150" s="6"/>
      <c r="EOO150" s="6"/>
      <c r="EOP150" s="6"/>
      <c r="EOQ150" s="6"/>
      <c r="EOR150" s="6"/>
      <c r="EOS150" s="6"/>
      <c r="EOT150" s="6"/>
      <c r="EOU150" s="6"/>
      <c r="EOV150" s="6"/>
      <c r="EOW150" s="6"/>
      <c r="EOX150" s="6"/>
      <c r="EOY150" s="6"/>
      <c r="EOZ150" s="6"/>
      <c r="EPA150" s="6"/>
      <c r="EPB150" s="6"/>
      <c r="EPC150" s="6"/>
      <c r="EPD150" s="6"/>
      <c r="EPE150" s="6"/>
      <c r="EPF150" s="6"/>
      <c r="EPG150" s="6"/>
      <c r="EPH150" s="6"/>
      <c r="EPI150" s="6"/>
      <c r="EPJ150" s="6"/>
      <c r="EPK150" s="6"/>
      <c r="EPL150" s="6"/>
      <c r="EPM150" s="6"/>
      <c r="EPN150" s="6"/>
      <c r="EPO150" s="6"/>
      <c r="EPP150" s="6"/>
      <c r="EPQ150" s="6"/>
      <c r="EPR150" s="6"/>
      <c r="EPS150" s="6"/>
      <c r="EPT150" s="6"/>
      <c r="EPU150" s="6"/>
      <c r="EPV150" s="6"/>
      <c r="EPW150" s="6"/>
      <c r="EPX150" s="6"/>
      <c r="EPY150" s="6"/>
      <c r="EPZ150" s="6"/>
      <c r="EQA150" s="6"/>
      <c r="EQB150" s="6"/>
      <c r="EQC150" s="6"/>
      <c r="EQD150" s="6"/>
      <c r="EQE150" s="6"/>
      <c r="EQF150" s="6"/>
      <c r="EQG150" s="6"/>
      <c r="EQH150" s="6"/>
      <c r="EQI150" s="6"/>
      <c r="EQJ150" s="6"/>
      <c r="EQK150" s="6"/>
      <c r="EQL150" s="6"/>
      <c r="EQM150" s="6"/>
      <c r="EQN150" s="6"/>
      <c r="EQO150" s="6"/>
      <c r="EQP150" s="6"/>
      <c r="EQQ150" s="6"/>
      <c r="EQR150" s="6"/>
      <c r="EQS150" s="6"/>
      <c r="EQT150" s="6"/>
      <c r="EQU150" s="6"/>
      <c r="EQV150" s="6"/>
      <c r="EQW150" s="6"/>
      <c r="EQX150" s="6"/>
      <c r="EQY150" s="6"/>
      <c r="EQZ150" s="6"/>
      <c r="ERA150" s="6"/>
      <c r="ERB150" s="6"/>
      <c r="ERC150" s="6"/>
      <c r="ERD150" s="6"/>
      <c r="ERE150" s="6"/>
      <c r="ERF150" s="6"/>
      <c r="ERG150" s="6"/>
      <c r="ERH150" s="6"/>
      <c r="ERI150" s="6"/>
      <c r="ERJ150" s="6"/>
      <c r="ERK150" s="6"/>
      <c r="ERL150" s="6"/>
      <c r="ERM150" s="6"/>
      <c r="ERN150" s="6"/>
      <c r="ERO150" s="6"/>
      <c r="ERP150" s="6"/>
      <c r="ERQ150" s="6"/>
      <c r="ERR150" s="6"/>
      <c r="ERS150" s="6"/>
      <c r="ERT150" s="6"/>
      <c r="ERU150" s="6"/>
      <c r="ERV150" s="6"/>
      <c r="ERW150" s="6"/>
      <c r="ERX150" s="6"/>
      <c r="ERY150" s="6"/>
      <c r="ERZ150" s="6"/>
      <c r="ESA150" s="6"/>
      <c r="ESB150" s="6"/>
      <c r="ESC150" s="6"/>
      <c r="ESD150" s="6"/>
      <c r="ESE150" s="6"/>
      <c r="ESF150" s="6"/>
      <c r="ESG150" s="6"/>
      <c r="ESH150" s="6"/>
      <c r="ESI150" s="6"/>
      <c r="ESJ150" s="6"/>
      <c r="ESK150" s="6"/>
      <c r="ESL150" s="6"/>
      <c r="ESM150" s="6"/>
      <c r="ESN150" s="6"/>
      <c r="ESO150" s="6"/>
      <c r="ESP150" s="6"/>
      <c r="ESQ150" s="6"/>
      <c r="ESR150" s="6"/>
      <c r="ESS150" s="6"/>
      <c r="EST150" s="6"/>
      <c r="ESU150" s="6"/>
      <c r="ESV150" s="6"/>
      <c r="ESW150" s="6"/>
      <c r="ESX150" s="6"/>
      <c r="ESY150" s="6"/>
      <c r="ESZ150" s="6"/>
      <c r="ETA150" s="6"/>
      <c r="ETB150" s="6"/>
      <c r="ETC150" s="6"/>
      <c r="ETD150" s="6"/>
      <c r="ETE150" s="6"/>
      <c r="ETF150" s="6"/>
      <c r="ETG150" s="6"/>
      <c r="ETH150" s="6"/>
      <c r="ETI150" s="6"/>
      <c r="ETJ150" s="6"/>
      <c r="ETK150" s="6"/>
      <c r="ETL150" s="6"/>
      <c r="ETM150" s="6"/>
      <c r="ETN150" s="6"/>
      <c r="ETO150" s="6"/>
      <c r="ETP150" s="6"/>
      <c r="ETQ150" s="6"/>
      <c r="ETR150" s="6"/>
      <c r="ETS150" s="6"/>
      <c r="ETT150" s="6"/>
      <c r="ETU150" s="6"/>
      <c r="ETV150" s="6"/>
      <c r="ETW150" s="6"/>
      <c r="ETX150" s="6"/>
      <c r="ETY150" s="6"/>
      <c r="ETZ150" s="6"/>
      <c r="EUA150" s="6"/>
      <c r="EUB150" s="6"/>
      <c r="EUC150" s="6"/>
      <c r="EUD150" s="6"/>
      <c r="EUE150" s="6"/>
      <c r="EUF150" s="6"/>
      <c r="EUG150" s="6"/>
      <c r="EUH150" s="6"/>
      <c r="EUI150" s="6"/>
      <c r="EUJ150" s="6"/>
      <c r="EUK150" s="6"/>
      <c r="EUL150" s="6"/>
      <c r="EUM150" s="6"/>
      <c r="EUN150" s="6"/>
      <c r="EUO150" s="6"/>
      <c r="EUP150" s="6"/>
      <c r="EUQ150" s="6"/>
      <c r="EUR150" s="6"/>
      <c r="EUS150" s="6"/>
      <c r="EUT150" s="6"/>
      <c r="EUU150" s="6"/>
      <c r="EUV150" s="6"/>
      <c r="EUW150" s="6"/>
      <c r="EUX150" s="6"/>
      <c r="EUY150" s="6"/>
      <c r="EUZ150" s="6"/>
      <c r="EVA150" s="6"/>
      <c r="EVB150" s="6"/>
      <c r="EVC150" s="6"/>
      <c r="EVD150" s="6"/>
      <c r="EVE150" s="6"/>
      <c r="EVF150" s="6"/>
      <c r="EVG150" s="6"/>
      <c r="EVH150" s="6"/>
      <c r="EVI150" s="6"/>
      <c r="EVJ150" s="6"/>
      <c r="EVK150" s="6"/>
      <c r="EVL150" s="6"/>
      <c r="EVM150" s="6"/>
      <c r="EVN150" s="6"/>
      <c r="EVO150" s="6"/>
      <c r="EVP150" s="6"/>
      <c r="EVQ150" s="6"/>
      <c r="EVR150" s="6"/>
      <c r="EVS150" s="6"/>
      <c r="EVT150" s="6"/>
      <c r="EVU150" s="6"/>
      <c r="EVV150" s="6"/>
      <c r="EVW150" s="6"/>
      <c r="EVX150" s="6"/>
      <c r="EVY150" s="6"/>
      <c r="EVZ150" s="6"/>
      <c r="EWA150" s="6"/>
      <c r="EWB150" s="6"/>
      <c r="EWC150" s="6"/>
      <c r="EWD150" s="6"/>
      <c r="EWE150" s="6"/>
      <c r="EWF150" s="6"/>
      <c r="EWG150" s="6"/>
      <c r="EWH150" s="6"/>
      <c r="EWI150" s="6"/>
      <c r="EWJ150" s="6"/>
      <c r="EWK150" s="6"/>
      <c r="EWL150" s="6"/>
      <c r="EWM150" s="6"/>
      <c r="EWN150" s="6"/>
      <c r="EWO150" s="6"/>
      <c r="EWP150" s="6"/>
      <c r="EWQ150" s="6"/>
      <c r="EWR150" s="6"/>
      <c r="EWS150" s="6"/>
      <c r="EWT150" s="6"/>
      <c r="EWU150" s="6"/>
      <c r="EWV150" s="6"/>
      <c r="EWW150" s="6"/>
      <c r="EWX150" s="6"/>
      <c r="EWY150" s="6"/>
      <c r="EWZ150" s="6"/>
      <c r="EXA150" s="6"/>
      <c r="EXB150" s="6"/>
      <c r="EXC150" s="6"/>
      <c r="EXD150" s="6"/>
      <c r="EXE150" s="6"/>
      <c r="EXF150" s="6"/>
      <c r="EXG150" s="6"/>
      <c r="EXH150" s="6"/>
      <c r="EXI150" s="6"/>
      <c r="EXJ150" s="6"/>
      <c r="EXK150" s="6"/>
      <c r="EXL150" s="6"/>
      <c r="EXM150" s="6"/>
      <c r="EXN150" s="6"/>
      <c r="EXO150" s="6"/>
      <c r="EXP150" s="6"/>
      <c r="EXQ150" s="6"/>
      <c r="EXR150" s="6"/>
      <c r="EXS150" s="6"/>
      <c r="EXT150" s="6"/>
      <c r="EXU150" s="6"/>
      <c r="EXV150" s="6"/>
      <c r="EXW150" s="6"/>
      <c r="EXX150" s="6"/>
      <c r="EXY150" s="6"/>
      <c r="EXZ150" s="6"/>
      <c r="EYA150" s="6"/>
      <c r="EYB150" s="6"/>
      <c r="EYC150" s="6"/>
      <c r="EYD150" s="6"/>
      <c r="EYE150" s="6"/>
      <c r="EYF150" s="6"/>
      <c r="EYG150" s="6"/>
      <c r="EYH150" s="6"/>
      <c r="EYI150" s="6"/>
      <c r="EYJ150" s="6"/>
      <c r="EYK150" s="6"/>
      <c r="EYL150" s="6"/>
      <c r="EYM150" s="6"/>
      <c r="EYN150" s="6"/>
      <c r="EYO150" s="6"/>
      <c r="EYP150" s="6"/>
      <c r="EYQ150" s="6"/>
      <c r="EYR150" s="6"/>
      <c r="EYS150" s="6"/>
      <c r="EYT150" s="6"/>
      <c r="EYU150" s="6"/>
      <c r="EYV150" s="6"/>
      <c r="EYW150" s="6"/>
      <c r="EYX150" s="6"/>
      <c r="EYY150" s="6"/>
      <c r="EYZ150" s="6"/>
      <c r="EZA150" s="6"/>
      <c r="EZB150" s="6"/>
      <c r="EZC150" s="6"/>
      <c r="EZD150" s="6"/>
      <c r="EZE150" s="6"/>
      <c r="EZF150" s="6"/>
      <c r="EZG150" s="6"/>
      <c r="EZH150" s="6"/>
      <c r="EZI150" s="6"/>
      <c r="EZJ150" s="6"/>
      <c r="EZK150" s="6"/>
      <c r="EZL150" s="6"/>
      <c r="EZM150" s="6"/>
      <c r="EZN150" s="6"/>
      <c r="EZO150" s="6"/>
      <c r="EZP150" s="6"/>
      <c r="EZQ150" s="6"/>
      <c r="EZR150" s="6"/>
      <c r="EZS150" s="6"/>
      <c r="EZT150" s="6"/>
      <c r="EZU150" s="6"/>
      <c r="EZV150" s="6"/>
      <c r="EZW150" s="6"/>
      <c r="EZX150" s="6"/>
      <c r="EZY150" s="6"/>
      <c r="EZZ150" s="6"/>
      <c r="FAA150" s="6"/>
      <c r="FAB150" s="6"/>
      <c r="FAC150" s="6"/>
      <c r="FAD150" s="6"/>
      <c r="FAE150" s="6"/>
      <c r="FAF150" s="6"/>
      <c r="FAG150" s="6"/>
      <c r="FAH150" s="6"/>
      <c r="FAI150" s="6"/>
      <c r="FAJ150" s="6"/>
      <c r="FAK150" s="6"/>
      <c r="FAL150" s="6"/>
      <c r="FAM150" s="6"/>
      <c r="FAN150" s="6"/>
      <c r="FAO150" s="6"/>
      <c r="FAP150" s="6"/>
      <c r="FAQ150" s="6"/>
      <c r="FAR150" s="6"/>
      <c r="FAS150" s="6"/>
      <c r="FAT150" s="6"/>
      <c r="FAU150" s="6"/>
      <c r="FAV150" s="6"/>
      <c r="FAW150" s="6"/>
      <c r="FAX150" s="6"/>
      <c r="FAY150" s="6"/>
      <c r="FAZ150" s="6"/>
      <c r="FBA150" s="6"/>
      <c r="FBB150" s="6"/>
      <c r="FBC150" s="6"/>
      <c r="FBD150" s="6"/>
      <c r="FBE150" s="6"/>
      <c r="FBF150" s="6"/>
      <c r="FBG150" s="6"/>
      <c r="FBH150" s="6"/>
      <c r="FBI150" s="6"/>
      <c r="FBJ150" s="6"/>
      <c r="FBK150" s="6"/>
      <c r="FBL150" s="6"/>
      <c r="FBM150" s="6"/>
      <c r="FBN150" s="6"/>
      <c r="FBO150" s="6"/>
      <c r="FBP150" s="6"/>
      <c r="FBQ150" s="6"/>
      <c r="FBR150" s="6"/>
      <c r="FBS150" s="6"/>
      <c r="FBT150" s="6"/>
      <c r="FBU150" s="6"/>
      <c r="FBV150" s="6"/>
      <c r="FBW150" s="6"/>
      <c r="FBX150" s="6"/>
      <c r="FBY150" s="6"/>
      <c r="FBZ150" s="6"/>
      <c r="FCA150" s="6"/>
      <c r="FCB150" s="6"/>
      <c r="FCC150" s="6"/>
      <c r="FCD150" s="6"/>
      <c r="FCE150" s="6"/>
      <c r="FCF150" s="6"/>
      <c r="FCG150" s="6"/>
      <c r="FCH150" s="6"/>
      <c r="FCI150" s="6"/>
      <c r="FCJ150" s="6"/>
      <c r="FCK150" s="6"/>
      <c r="FCL150" s="6"/>
      <c r="FCM150" s="6"/>
      <c r="FCN150" s="6"/>
      <c r="FCO150" s="6"/>
      <c r="FCP150" s="6"/>
      <c r="FCQ150" s="6"/>
      <c r="FCR150" s="6"/>
      <c r="FCS150" s="6"/>
      <c r="FCT150" s="6"/>
      <c r="FCU150" s="6"/>
      <c r="FCV150" s="6"/>
      <c r="FCW150" s="6"/>
      <c r="FCX150" s="6"/>
      <c r="FCY150" s="6"/>
      <c r="FCZ150" s="6"/>
      <c r="FDA150" s="6"/>
      <c r="FDB150" s="6"/>
      <c r="FDC150" s="6"/>
      <c r="FDD150" s="6"/>
      <c r="FDE150" s="6"/>
      <c r="FDF150" s="6"/>
      <c r="FDG150" s="6"/>
      <c r="FDH150" s="6"/>
      <c r="FDI150" s="6"/>
      <c r="FDJ150" s="6"/>
      <c r="FDK150" s="6"/>
      <c r="FDL150" s="6"/>
      <c r="FDM150" s="6"/>
      <c r="FDN150" s="6"/>
      <c r="FDO150" s="6"/>
      <c r="FDP150" s="6"/>
      <c r="FDQ150" s="6"/>
      <c r="FDR150" s="6"/>
      <c r="FDS150" s="6"/>
      <c r="FDT150" s="6"/>
      <c r="FDU150" s="6"/>
      <c r="FDV150" s="6"/>
      <c r="FDW150" s="6"/>
      <c r="FDX150" s="6"/>
      <c r="FDY150" s="6"/>
      <c r="FDZ150" s="6"/>
      <c r="FEA150" s="6"/>
      <c r="FEB150" s="6"/>
      <c r="FEC150" s="6"/>
      <c r="FED150" s="6"/>
      <c r="FEE150" s="6"/>
      <c r="FEF150" s="6"/>
      <c r="FEG150" s="6"/>
      <c r="FEH150" s="6"/>
      <c r="FEI150" s="6"/>
      <c r="FEJ150" s="6"/>
      <c r="FEK150" s="6"/>
      <c r="FEL150" s="6"/>
      <c r="FEM150" s="6"/>
      <c r="FEN150" s="6"/>
      <c r="FEO150" s="6"/>
      <c r="FEP150" s="6"/>
      <c r="FEQ150" s="6"/>
      <c r="FER150" s="6"/>
      <c r="FES150" s="6"/>
      <c r="FET150" s="6"/>
      <c r="FEU150" s="6"/>
      <c r="FEV150" s="6"/>
      <c r="FEW150" s="6"/>
      <c r="FEX150" s="6"/>
      <c r="FEY150" s="6"/>
      <c r="FEZ150" s="6"/>
      <c r="FFA150" s="6"/>
      <c r="FFB150" s="6"/>
      <c r="FFC150" s="6"/>
      <c r="FFD150" s="6"/>
      <c r="FFE150" s="6"/>
      <c r="FFF150" s="6"/>
      <c r="FFG150" s="6"/>
      <c r="FFH150" s="6"/>
      <c r="FFI150" s="6"/>
      <c r="FFJ150" s="6"/>
      <c r="FFK150" s="6"/>
      <c r="FFL150" s="6"/>
      <c r="FFM150" s="6"/>
      <c r="FFN150" s="6"/>
      <c r="FFO150" s="6"/>
      <c r="FFP150" s="6"/>
      <c r="FFQ150" s="6"/>
      <c r="FFR150" s="6"/>
      <c r="FFS150" s="6"/>
      <c r="FFT150" s="6"/>
      <c r="FFU150" s="6"/>
      <c r="FFV150" s="6"/>
      <c r="FFW150" s="6"/>
      <c r="FFX150" s="6"/>
      <c r="FFY150" s="6"/>
      <c r="FFZ150" s="6"/>
      <c r="FGA150" s="6"/>
      <c r="FGB150" s="6"/>
      <c r="FGC150" s="6"/>
      <c r="FGD150" s="6"/>
      <c r="FGE150" s="6"/>
      <c r="FGF150" s="6"/>
      <c r="FGG150" s="6"/>
      <c r="FGH150" s="6"/>
      <c r="FGI150" s="6"/>
      <c r="FGJ150" s="6"/>
      <c r="FGK150" s="6"/>
      <c r="FGL150" s="6"/>
      <c r="FGM150" s="6"/>
      <c r="FGN150" s="6"/>
      <c r="FGO150" s="6"/>
      <c r="FGP150" s="6"/>
      <c r="FGQ150" s="6"/>
      <c r="FGR150" s="6"/>
      <c r="FGS150" s="6"/>
      <c r="FGT150" s="6"/>
      <c r="FGU150" s="6"/>
      <c r="FGV150" s="6"/>
      <c r="FGW150" s="6"/>
      <c r="FGX150" s="6"/>
      <c r="FGY150" s="6"/>
      <c r="FGZ150" s="6"/>
      <c r="FHA150" s="6"/>
      <c r="FHB150" s="6"/>
      <c r="FHC150" s="6"/>
      <c r="FHD150" s="6"/>
      <c r="FHE150" s="6"/>
      <c r="FHF150" s="6"/>
      <c r="FHG150" s="6"/>
      <c r="FHH150" s="6"/>
      <c r="FHI150" s="6"/>
      <c r="FHJ150" s="6"/>
      <c r="FHK150" s="6"/>
      <c r="FHL150" s="6"/>
      <c r="FHM150" s="6"/>
      <c r="FHN150" s="6"/>
      <c r="FHO150" s="6"/>
      <c r="FHP150" s="6"/>
      <c r="FHQ150" s="6"/>
      <c r="FHR150" s="6"/>
      <c r="FHS150" s="6"/>
      <c r="FHT150" s="6"/>
      <c r="FHU150" s="6"/>
      <c r="FHV150" s="6"/>
      <c r="FHW150" s="6"/>
      <c r="FHX150" s="6"/>
      <c r="FHY150" s="6"/>
      <c r="FHZ150" s="6"/>
      <c r="FIA150" s="6"/>
      <c r="FIB150" s="6"/>
      <c r="FIC150" s="6"/>
      <c r="FID150" s="6"/>
      <c r="FIE150" s="6"/>
      <c r="FIF150" s="6"/>
      <c r="FIG150" s="6"/>
      <c r="FIH150" s="6"/>
      <c r="FII150" s="6"/>
      <c r="FIJ150" s="6"/>
      <c r="FIK150" s="6"/>
      <c r="FIL150" s="6"/>
      <c r="FIM150" s="6"/>
      <c r="FIN150" s="6"/>
      <c r="FIO150" s="6"/>
      <c r="FIP150" s="6"/>
      <c r="FIQ150" s="6"/>
      <c r="FIR150" s="6"/>
      <c r="FIS150" s="6"/>
      <c r="FIT150" s="6"/>
      <c r="FIU150" s="6"/>
      <c r="FIV150" s="6"/>
      <c r="FIW150" s="6"/>
      <c r="FIX150" s="6"/>
      <c r="FIY150" s="6"/>
      <c r="FIZ150" s="6"/>
      <c r="FJA150" s="6"/>
      <c r="FJB150" s="6"/>
      <c r="FJC150" s="6"/>
      <c r="FJD150" s="6"/>
      <c r="FJE150" s="6"/>
      <c r="FJF150" s="6"/>
      <c r="FJG150" s="6"/>
      <c r="FJH150" s="6"/>
      <c r="FJI150" s="6"/>
      <c r="FJJ150" s="6"/>
      <c r="FJK150" s="6"/>
      <c r="FJL150" s="6"/>
      <c r="FJM150" s="6"/>
      <c r="FJN150" s="6"/>
      <c r="FJO150" s="6"/>
      <c r="FJP150" s="6"/>
      <c r="FJQ150" s="6"/>
      <c r="FJR150" s="6"/>
      <c r="FJS150" s="6"/>
      <c r="FJT150" s="6"/>
      <c r="FJU150" s="6"/>
      <c r="FJV150" s="6"/>
      <c r="FJW150" s="6"/>
      <c r="FJX150" s="6"/>
      <c r="FJY150" s="6"/>
      <c r="FJZ150" s="6"/>
      <c r="FKA150" s="6"/>
      <c r="FKB150" s="6"/>
      <c r="FKC150" s="6"/>
      <c r="FKD150" s="6"/>
      <c r="FKE150" s="6"/>
      <c r="FKF150" s="6"/>
      <c r="FKG150" s="6"/>
      <c r="FKH150" s="6"/>
      <c r="FKI150" s="6"/>
      <c r="FKJ150" s="6"/>
      <c r="FKK150" s="6"/>
      <c r="FKL150" s="6"/>
      <c r="FKM150" s="6"/>
      <c r="FKN150" s="6"/>
      <c r="FKO150" s="6"/>
      <c r="FKP150" s="6"/>
      <c r="FKQ150" s="6"/>
      <c r="FKR150" s="6"/>
      <c r="FKS150" s="6"/>
      <c r="FKT150" s="6"/>
      <c r="FKU150" s="6"/>
      <c r="FKV150" s="6"/>
      <c r="FKW150" s="6"/>
      <c r="FKX150" s="6"/>
      <c r="FKY150" s="6"/>
      <c r="FKZ150" s="6"/>
      <c r="FLA150" s="6"/>
      <c r="FLB150" s="6"/>
      <c r="FLC150" s="6"/>
      <c r="FLD150" s="6"/>
      <c r="FLE150" s="6"/>
      <c r="FLF150" s="6"/>
      <c r="FLG150" s="6"/>
      <c r="FLH150" s="6"/>
      <c r="FLI150" s="6"/>
      <c r="FLJ150" s="6"/>
      <c r="FLK150" s="6"/>
      <c r="FLL150" s="6"/>
      <c r="FLM150" s="6"/>
      <c r="FLN150" s="6"/>
      <c r="FLO150" s="6"/>
      <c r="FLP150" s="6"/>
      <c r="FLQ150" s="6"/>
      <c r="FLR150" s="6"/>
      <c r="FLS150" s="6"/>
      <c r="FLT150" s="6"/>
      <c r="FLU150" s="6"/>
      <c r="FLV150" s="6"/>
      <c r="FLW150" s="6"/>
      <c r="FLX150" s="6"/>
      <c r="FLY150" s="6"/>
      <c r="FLZ150" s="6"/>
      <c r="FMA150" s="6"/>
      <c r="FMB150" s="6"/>
      <c r="FMC150" s="6"/>
      <c r="FMD150" s="6"/>
      <c r="FME150" s="6"/>
      <c r="FMF150" s="6"/>
      <c r="FMG150" s="6"/>
      <c r="FMH150" s="6"/>
      <c r="FMI150" s="6"/>
      <c r="FMJ150" s="6"/>
      <c r="FMK150" s="6"/>
      <c r="FML150" s="6"/>
      <c r="FMM150" s="6"/>
      <c r="FMN150" s="6"/>
      <c r="FMO150" s="6"/>
      <c r="FMP150" s="6"/>
      <c r="FMQ150" s="6"/>
      <c r="FMR150" s="6"/>
      <c r="FMS150" s="6"/>
      <c r="FMT150" s="6"/>
      <c r="FMU150" s="6"/>
      <c r="FMV150" s="6"/>
      <c r="FMW150" s="6"/>
      <c r="FMX150" s="6"/>
      <c r="FMY150" s="6"/>
      <c r="FMZ150" s="6"/>
      <c r="FNA150" s="6"/>
      <c r="FNB150" s="6"/>
      <c r="FNC150" s="6"/>
      <c r="FND150" s="6"/>
      <c r="FNE150" s="6"/>
      <c r="FNF150" s="6"/>
      <c r="FNG150" s="6"/>
      <c r="FNH150" s="6"/>
      <c r="FNI150" s="6"/>
      <c r="FNJ150" s="6"/>
      <c r="FNK150" s="6"/>
      <c r="FNL150" s="6"/>
      <c r="FNM150" s="6"/>
      <c r="FNN150" s="6"/>
      <c r="FNO150" s="6"/>
      <c r="FNP150" s="6"/>
      <c r="FNQ150" s="6"/>
      <c r="FNR150" s="6"/>
      <c r="FNS150" s="6"/>
      <c r="FNT150" s="6"/>
      <c r="FNU150" s="6"/>
      <c r="FNV150" s="6"/>
      <c r="FNW150" s="6"/>
      <c r="FNX150" s="6"/>
      <c r="FNY150" s="6"/>
      <c r="FNZ150" s="6"/>
      <c r="FOA150" s="6"/>
      <c r="FOB150" s="6"/>
      <c r="FOC150" s="6"/>
      <c r="FOD150" s="6"/>
      <c r="FOE150" s="6"/>
      <c r="FOF150" s="6"/>
      <c r="FOG150" s="6"/>
      <c r="FOH150" s="6"/>
      <c r="FOI150" s="6"/>
      <c r="FOJ150" s="6"/>
      <c r="FOK150" s="6"/>
      <c r="FOL150" s="6"/>
      <c r="FOM150" s="6"/>
      <c r="FON150" s="6"/>
      <c r="FOO150" s="6"/>
      <c r="FOP150" s="6"/>
      <c r="FOQ150" s="6"/>
      <c r="FOR150" s="6"/>
      <c r="FOS150" s="6"/>
      <c r="FOT150" s="6"/>
      <c r="FOU150" s="6"/>
      <c r="FOV150" s="6"/>
      <c r="FOW150" s="6"/>
      <c r="FOX150" s="6"/>
      <c r="FOY150" s="6"/>
      <c r="FOZ150" s="6"/>
      <c r="FPA150" s="6"/>
      <c r="FPB150" s="6"/>
      <c r="FPC150" s="6"/>
      <c r="FPD150" s="6"/>
      <c r="FPE150" s="6"/>
      <c r="FPF150" s="6"/>
      <c r="FPG150" s="6"/>
      <c r="FPH150" s="6"/>
      <c r="FPI150" s="6"/>
      <c r="FPJ150" s="6"/>
      <c r="FPK150" s="6"/>
      <c r="FPL150" s="6"/>
      <c r="FPM150" s="6"/>
      <c r="FPN150" s="6"/>
      <c r="FPO150" s="6"/>
      <c r="FPP150" s="6"/>
      <c r="FPQ150" s="6"/>
      <c r="FPR150" s="6"/>
      <c r="FPS150" s="6"/>
      <c r="FPT150" s="6"/>
      <c r="FPU150" s="6"/>
      <c r="FPV150" s="6"/>
      <c r="FPW150" s="6"/>
      <c r="FPX150" s="6"/>
      <c r="FPY150" s="6"/>
      <c r="FPZ150" s="6"/>
      <c r="FQA150" s="6"/>
      <c r="FQB150" s="6"/>
      <c r="FQC150" s="6"/>
      <c r="FQD150" s="6"/>
      <c r="FQE150" s="6"/>
      <c r="FQF150" s="6"/>
      <c r="FQG150" s="6"/>
      <c r="FQH150" s="6"/>
      <c r="FQI150" s="6"/>
      <c r="FQJ150" s="6"/>
      <c r="FQK150" s="6"/>
      <c r="FQL150" s="6"/>
      <c r="FQM150" s="6"/>
      <c r="FQN150" s="6"/>
      <c r="FQO150" s="6"/>
      <c r="FQP150" s="6"/>
      <c r="FQQ150" s="6"/>
      <c r="FQR150" s="6"/>
      <c r="FQS150" s="6"/>
      <c r="FQT150" s="6"/>
      <c r="FQU150" s="6"/>
      <c r="FQV150" s="6"/>
      <c r="FQW150" s="6"/>
      <c r="FQX150" s="6"/>
      <c r="FQY150" s="6"/>
      <c r="FQZ150" s="6"/>
      <c r="FRA150" s="6"/>
      <c r="FRB150" s="6"/>
      <c r="FRC150" s="6"/>
      <c r="FRD150" s="6"/>
      <c r="FRE150" s="6"/>
      <c r="FRF150" s="6"/>
      <c r="FRG150" s="6"/>
      <c r="FRH150" s="6"/>
      <c r="FRI150" s="6"/>
      <c r="FRJ150" s="6"/>
      <c r="FRK150" s="6"/>
      <c r="FRL150" s="6"/>
      <c r="FRM150" s="6"/>
      <c r="FRN150" s="6"/>
      <c r="FRO150" s="6"/>
      <c r="FRP150" s="6"/>
      <c r="FRQ150" s="6"/>
      <c r="FRR150" s="6"/>
      <c r="FRS150" s="6"/>
      <c r="FRT150" s="6"/>
      <c r="FRU150" s="6"/>
      <c r="FRV150" s="6"/>
      <c r="FRW150" s="6"/>
      <c r="FRX150" s="6"/>
      <c r="FRY150" s="6"/>
      <c r="FRZ150" s="6"/>
      <c r="FSA150" s="6"/>
      <c r="FSB150" s="6"/>
      <c r="FSC150" s="6"/>
      <c r="FSD150" s="6"/>
      <c r="FSE150" s="6"/>
      <c r="FSF150" s="6"/>
      <c r="FSG150" s="6"/>
      <c r="FSH150" s="6"/>
      <c r="FSI150" s="6"/>
      <c r="FSJ150" s="6"/>
      <c r="FSK150" s="6"/>
      <c r="FSL150" s="6"/>
      <c r="FSM150" s="6"/>
      <c r="FSN150" s="6"/>
      <c r="FSO150" s="6"/>
      <c r="FSP150" s="6"/>
      <c r="FSQ150" s="6"/>
      <c r="FSR150" s="6"/>
      <c r="FSS150" s="6"/>
      <c r="FST150" s="6"/>
      <c r="FSU150" s="6"/>
      <c r="FSV150" s="6"/>
      <c r="FSW150" s="6"/>
      <c r="FSX150" s="6"/>
      <c r="FSY150" s="6"/>
      <c r="FSZ150" s="6"/>
      <c r="FTA150" s="6"/>
      <c r="FTB150" s="6"/>
      <c r="FTC150" s="6"/>
      <c r="FTD150" s="6"/>
      <c r="FTE150" s="6"/>
      <c r="FTF150" s="6"/>
      <c r="FTG150" s="6"/>
      <c r="FTH150" s="6"/>
      <c r="FTI150" s="6"/>
      <c r="FTJ150" s="6"/>
      <c r="FTK150" s="6"/>
      <c r="FTL150" s="6"/>
      <c r="FTM150" s="6"/>
      <c r="FTN150" s="6"/>
      <c r="FTO150" s="6"/>
      <c r="FTP150" s="6"/>
      <c r="FTQ150" s="6"/>
      <c r="FTR150" s="6"/>
      <c r="FTS150" s="6"/>
      <c r="FTT150" s="6"/>
      <c r="FTU150" s="6"/>
      <c r="FTV150" s="6"/>
      <c r="FTW150" s="6"/>
      <c r="FTX150" s="6"/>
      <c r="FTY150" s="6"/>
      <c r="FTZ150" s="6"/>
      <c r="FUA150" s="6"/>
      <c r="FUB150" s="6"/>
      <c r="FUC150" s="6"/>
      <c r="FUD150" s="6"/>
      <c r="FUE150" s="6"/>
      <c r="FUF150" s="6"/>
      <c r="FUG150" s="6"/>
      <c r="FUH150" s="6"/>
      <c r="FUI150" s="6"/>
      <c r="FUJ150" s="6"/>
      <c r="FUK150" s="6"/>
      <c r="FUL150" s="6"/>
      <c r="FUM150" s="6"/>
      <c r="FUN150" s="6"/>
      <c r="FUO150" s="6"/>
      <c r="FUP150" s="6"/>
      <c r="FUQ150" s="6"/>
      <c r="FUR150" s="6"/>
      <c r="FUS150" s="6"/>
      <c r="FUT150" s="6"/>
      <c r="FUU150" s="6"/>
      <c r="FUV150" s="6"/>
      <c r="FUW150" s="6"/>
      <c r="FUX150" s="6"/>
      <c r="FUY150" s="6"/>
      <c r="FUZ150" s="6"/>
      <c r="FVA150" s="6"/>
      <c r="FVB150" s="6"/>
      <c r="FVC150" s="6"/>
      <c r="FVD150" s="6"/>
      <c r="FVE150" s="6"/>
      <c r="FVF150" s="6"/>
      <c r="FVG150" s="6"/>
      <c r="FVH150" s="6"/>
      <c r="FVI150" s="6"/>
      <c r="FVJ150" s="6"/>
      <c r="FVK150" s="6"/>
      <c r="FVL150" s="6"/>
      <c r="FVM150" s="6"/>
      <c r="FVN150" s="6"/>
      <c r="FVO150" s="6"/>
      <c r="FVP150" s="6"/>
      <c r="FVQ150" s="6"/>
      <c r="FVR150" s="6"/>
      <c r="FVS150" s="6"/>
      <c r="FVT150" s="6"/>
      <c r="FVU150" s="6"/>
      <c r="FVV150" s="6"/>
      <c r="FVW150" s="6"/>
      <c r="FVX150" s="6"/>
      <c r="FVY150" s="6"/>
      <c r="FVZ150" s="6"/>
      <c r="FWA150" s="6"/>
      <c r="FWB150" s="6"/>
      <c r="FWC150" s="6"/>
      <c r="FWD150" s="6"/>
      <c r="FWE150" s="6"/>
      <c r="FWF150" s="6"/>
      <c r="FWG150" s="6"/>
      <c r="FWH150" s="6"/>
      <c r="FWI150" s="6"/>
      <c r="FWJ150" s="6"/>
      <c r="FWK150" s="6"/>
      <c r="FWL150" s="6"/>
      <c r="FWM150" s="6"/>
      <c r="FWN150" s="6"/>
      <c r="FWO150" s="6"/>
      <c r="FWP150" s="6"/>
      <c r="FWQ150" s="6"/>
      <c r="FWR150" s="6"/>
      <c r="FWS150" s="6"/>
      <c r="FWT150" s="6"/>
      <c r="FWU150" s="6"/>
      <c r="FWV150" s="6"/>
      <c r="FWW150" s="6"/>
      <c r="FWX150" s="6"/>
      <c r="FWY150" s="6"/>
      <c r="FWZ150" s="6"/>
      <c r="FXA150" s="6"/>
      <c r="FXB150" s="6"/>
      <c r="FXC150" s="6"/>
      <c r="FXD150" s="6"/>
      <c r="FXE150" s="6"/>
      <c r="FXF150" s="6"/>
      <c r="FXG150" s="6"/>
      <c r="FXH150" s="6"/>
      <c r="FXI150" s="6"/>
      <c r="FXJ150" s="6"/>
      <c r="FXK150" s="6"/>
      <c r="FXL150" s="6"/>
      <c r="FXM150" s="6"/>
      <c r="FXN150" s="6"/>
      <c r="FXO150" s="6"/>
      <c r="FXP150" s="6"/>
      <c r="FXQ150" s="6"/>
      <c r="FXR150" s="6"/>
      <c r="FXS150" s="6"/>
      <c r="FXT150" s="6"/>
      <c r="FXU150" s="6"/>
      <c r="FXV150" s="6"/>
      <c r="FXW150" s="6"/>
      <c r="FXX150" s="6"/>
      <c r="FXY150" s="6"/>
      <c r="FXZ150" s="6"/>
      <c r="FYA150" s="6"/>
      <c r="FYB150" s="6"/>
      <c r="FYC150" s="6"/>
      <c r="FYD150" s="6"/>
      <c r="FYE150" s="6"/>
      <c r="FYF150" s="6"/>
      <c r="FYG150" s="6"/>
      <c r="FYH150" s="6"/>
      <c r="FYI150" s="6"/>
      <c r="FYJ150" s="6"/>
      <c r="FYK150" s="6"/>
      <c r="FYL150" s="6"/>
      <c r="FYM150" s="6"/>
      <c r="FYN150" s="6"/>
      <c r="FYO150" s="6"/>
      <c r="FYP150" s="6"/>
      <c r="FYQ150" s="6"/>
      <c r="FYR150" s="6"/>
      <c r="FYS150" s="6"/>
      <c r="FYT150" s="6"/>
      <c r="FYU150" s="6"/>
      <c r="FYV150" s="6"/>
      <c r="FYW150" s="6"/>
      <c r="FYX150" s="6"/>
      <c r="FYY150" s="6"/>
      <c r="FYZ150" s="6"/>
      <c r="FZA150" s="6"/>
      <c r="FZB150" s="6"/>
      <c r="FZC150" s="6"/>
      <c r="FZD150" s="6"/>
      <c r="FZE150" s="6"/>
      <c r="FZF150" s="6"/>
      <c r="FZG150" s="6"/>
      <c r="FZH150" s="6"/>
      <c r="FZI150" s="6"/>
      <c r="FZJ150" s="6"/>
      <c r="FZK150" s="6"/>
      <c r="FZL150" s="6"/>
      <c r="FZM150" s="6"/>
      <c r="FZN150" s="6"/>
      <c r="FZO150" s="6"/>
      <c r="FZP150" s="6"/>
      <c r="FZQ150" s="6"/>
      <c r="FZR150" s="6"/>
      <c r="FZS150" s="6"/>
      <c r="FZT150" s="6"/>
      <c r="FZU150" s="6"/>
      <c r="FZV150" s="6"/>
      <c r="FZW150" s="6"/>
      <c r="FZX150" s="6"/>
      <c r="FZY150" s="6"/>
      <c r="FZZ150" s="6"/>
      <c r="GAA150" s="6"/>
      <c r="GAB150" s="6"/>
      <c r="GAC150" s="6"/>
      <c r="GAD150" s="6"/>
      <c r="GAE150" s="6"/>
      <c r="GAF150" s="6"/>
      <c r="GAG150" s="6"/>
      <c r="GAH150" s="6"/>
      <c r="GAI150" s="6"/>
      <c r="GAJ150" s="6"/>
      <c r="GAK150" s="6"/>
      <c r="GAL150" s="6"/>
      <c r="GAM150" s="6"/>
      <c r="GAN150" s="6"/>
      <c r="GAO150" s="6"/>
      <c r="GAP150" s="6"/>
      <c r="GAQ150" s="6"/>
      <c r="GAR150" s="6"/>
      <c r="GAS150" s="6"/>
      <c r="GAT150" s="6"/>
      <c r="GAU150" s="6"/>
      <c r="GAV150" s="6"/>
      <c r="GAW150" s="6"/>
      <c r="GAX150" s="6"/>
      <c r="GAY150" s="6"/>
      <c r="GAZ150" s="6"/>
      <c r="GBA150" s="6"/>
      <c r="GBB150" s="6"/>
      <c r="GBC150" s="6"/>
      <c r="GBD150" s="6"/>
      <c r="GBE150" s="6"/>
      <c r="GBF150" s="6"/>
      <c r="GBG150" s="6"/>
      <c r="GBH150" s="6"/>
      <c r="GBI150" s="6"/>
      <c r="GBJ150" s="6"/>
      <c r="GBK150" s="6"/>
      <c r="GBL150" s="6"/>
      <c r="GBM150" s="6"/>
      <c r="GBN150" s="6"/>
      <c r="GBO150" s="6"/>
      <c r="GBP150" s="6"/>
      <c r="GBQ150" s="6"/>
      <c r="GBR150" s="6"/>
      <c r="GBS150" s="6"/>
      <c r="GBT150" s="6"/>
      <c r="GBU150" s="6"/>
      <c r="GBV150" s="6"/>
      <c r="GBW150" s="6"/>
      <c r="GBX150" s="6"/>
      <c r="GBY150" s="6"/>
      <c r="GBZ150" s="6"/>
      <c r="GCA150" s="6"/>
      <c r="GCB150" s="6"/>
      <c r="GCC150" s="6"/>
      <c r="GCD150" s="6"/>
      <c r="GCE150" s="6"/>
      <c r="GCF150" s="6"/>
      <c r="GCG150" s="6"/>
      <c r="GCH150" s="6"/>
      <c r="GCI150" s="6"/>
      <c r="GCJ150" s="6"/>
      <c r="GCK150" s="6"/>
      <c r="GCL150" s="6"/>
      <c r="GCM150" s="6"/>
      <c r="GCN150" s="6"/>
      <c r="GCO150" s="6"/>
      <c r="GCP150" s="6"/>
      <c r="GCQ150" s="6"/>
      <c r="GCR150" s="6"/>
      <c r="GCS150" s="6"/>
      <c r="GCT150" s="6"/>
      <c r="GCU150" s="6"/>
      <c r="GCV150" s="6"/>
      <c r="GCW150" s="6"/>
      <c r="GCX150" s="6"/>
      <c r="GCY150" s="6"/>
      <c r="GCZ150" s="6"/>
      <c r="GDA150" s="6"/>
      <c r="GDB150" s="6"/>
      <c r="GDC150" s="6"/>
      <c r="GDD150" s="6"/>
      <c r="GDE150" s="6"/>
      <c r="GDF150" s="6"/>
      <c r="GDG150" s="6"/>
      <c r="GDH150" s="6"/>
      <c r="GDI150" s="6"/>
      <c r="GDJ150" s="6"/>
      <c r="GDK150" s="6"/>
      <c r="GDL150" s="6"/>
      <c r="GDM150" s="6"/>
      <c r="GDN150" s="6"/>
      <c r="GDO150" s="6"/>
      <c r="GDP150" s="6"/>
      <c r="GDQ150" s="6"/>
      <c r="GDR150" s="6"/>
      <c r="GDS150" s="6"/>
      <c r="GDT150" s="6"/>
      <c r="GDU150" s="6"/>
      <c r="GDV150" s="6"/>
      <c r="GDW150" s="6"/>
      <c r="GDX150" s="6"/>
      <c r="GDY150" s="6"/>
      <c r="GDZ150" s="6"/>
      <c r="GEA150" s="6"/>
      <c r="GEB150" s="6"/>
      <c r="GEC150" s="6"/>
      <c r="GED150" s="6"/>
      <c r="GEE150" s="6"/>
      <c r="GEF150" s="6"/>
      <c r="GEG150" s="6"/>
      <c r="GEH150" s="6"/>
      <c r="GEI150" s="6"/>
      <c r="GEJ150" s="6"/>
      <c r="GEK150" s="6"/>
      <c r="GEL150" s="6"/>
      <c r="GEM150" s="6"/>
      <c r="GEN150" s="6"/>
      <c r="GEO150" s="6"/>
      <c r="GEP150" s="6"/>
      <c r="GEQ150" s="6"/>
      <c r="GER150" s="6"/>
      <c r="GES150" s="6"/>
      <c r="GET150" s="6"/>
      <c r="GEU150" s="6"/>
      <c r="GEV150" s="6"/>
      <c r="GEW150" s="6"/>
      <c r="GEX150" s="6"/>
      <c r="GEY150" s="6"/>
      <c r="GEZ150" s="6"/>
      <c r="GFA150" s="6"/>
      <c r="GFB150" s="6"/>
      <c r="GFC150" s="6"/>
      <c r="GFD150" s="6"/>
      <c r="GFE150" s="6"/>
      <c r="GFF150" s="6"/>
      <c r="GFG150" s="6"/>
      <c r="GFH150" s="6"/>
      <c r="GFI150" s="6"/>
      <c r="GFJ150" s="6"/>
      <c r="GFK150" s="6"/>
      <c r="GFL150" s="6"/>
      <c r="GFM150" s="6"/>
      <c r="GFN150" s="6"/>
      <c r="GFO150" s="6"/>
      <c r="GFP150" s="6"/>
      <c r="GFQ150" s="6"/>
      <c r="GFR150" s="6"/>
      <c r="GFS150" s="6"/>
      <c r="GFT150" s="6"/>
      <c r="GFU150" s="6"/>
      <c r="GFV150" s="6"/>
      <c r="GFW150" s="6"/>
      <c r="GFX150" s="6"/>
      <c r="GFY150" s="6"/>
      <c r="GFZ150" s="6"/>
      <c r="GGA150" s="6"/>
      <c r="GGB150" s="6"/>
      <c r="GGC150" s="6"/>
      <c r="GGD150" s="6"/>
      <c r="GGE150" s="6"/>
      <c r="GGF150" s="6"/>
      <c r="GGG150" s="6"/>
      <c r="GGH150" s="6"/>
      <c r="GGI150" s="6"/>
      <c r="GGJ150" s="6"/>
      <c r="GGK150" s="6"/>
      <c r="GGL150" s="6"/>
      <c r="GGM150" s="6"/>
      <c r="GGN150" s="6"/>
      <c r="GGO150" s="6"/>
      <c r="GGP150" s="6"/>
      <c r="GGQ150" s="6"/>
      <c r="GGR150" s="6"/>
      <c r="GGS150" s="6"/>
      <c r="GGT150" s="6"/>
      <c r="GGU150" s="6"/>
      <c r="GGV150" s="6"/>
      <c r="GGW150" s="6"/>
      <c r="GGX150" s="6"/>
      <c r="GGY150" s="6"/>
      <c r="GGZ150" s="6"/>
      <c r="GHA150" s="6"/>
      <c r="GHB150" s="6"/>
      <c r="GHC150" s="6"/>
      <c r="GHD150" s="6"/>
      <c r="GHE150" s="6"/>
      <c r="GHF150" s="6"/>
      <c r="GHG150" s="6"/>
      <c r="GHH150" s="6"/>
      <c r="GHI150" s="6"/>
      <c r="GHJ150" s="6"/>
      <c r="GHK150" s="6"/>
      <c r="GHL150" s="6"/>
      <c r="GHM150" s="6"/>
      <c r="GHN150" s="6"/>
      <c r="GHO150" s="6"/>
      <c r="GHP150" s="6"/>
      <c r="GHQ150" s="6"/>
      <c r="GHR150" s="6"/>
      <c r="GHS150" s="6"/>
      <c r="GHT150" s="6"/>
      <c r="GHU150" s="6"/>
      <c r="GHV150" s="6"/>
      <c r="GHW150" s="6"/>
      <c r="GHX150" s="6"/>
      <c r="GHY150" s="6"/>
      <c r="GHZ150" s="6"/>
      <c r="GIA150" s="6"/>
      <c r="GIB150" s="6"/>
      <c r="GIC150" s="6"/>
      <c r="GID150" s="6"/>
      <c r="GIE150" s="6"/>
      <c r="GIF150" s="6"/>
      <c r="GIG150" s="6"/>
      <c r="GIH150" s="6"/>
      <c r="GII150" s="6"/>
      <c r="GIJ150" s="6"/>
      <c r="GIK150" s="6"/>
      <c r="GIL150" s="6"/>
      <c r="GIM150" s="6"/>
      <c r="GIN150" s="6"/>
      <c r="GIO150" s="6"/>
      <c r="GIP150" s="6"/>
      <c r="GIQ150" s="6"/>
      <c r="GIR150" s="6"/>
      <c r="GIS150" s="6"/>
      <c r="GIT150" s="6"/>
      <c r="GIU150" s="6"/>
      <c r="GIV150" s="6"/>
      <c r="GIW150" s="6"/>
      <c r="GIX150" s="6"/>
      <c r="GIY150" s="6"/>
      <c r="GIZ150" s="6"/>
      <c r="GJA150" s="6"/>
      <c r="GJB150" s="6"/>
      <c r="GJC150" s="6"/>
      <c r="GJD150" s="6"/>
      <c r="GJE150" s="6"/>
      <c r="GJF150" s="6"/>
      <c r="GJG150" s="6"/>
      <c r="GJH150" s="6"/>
      <c r="GJI150" s="6"/>
      <c r="GJJ150" s="6"/>
      <c r="GJK150" s="6"/>
      <c r="GJL150" s="6"/>
      <c r="GJM150" s="6"/>
      <c r="GJN150" s="6"/>
      <c r="GJO150" s="6"/>
      <c r="GJP150" s="6"/>
      <c r="GJQ150" s="6"/>
      <c r="GJR150" s="6"/>
      <c r="GJS150" s="6"/>
      <c r="GJT150" s="6"/>
      <c r="GJU150" s="6"/>
      <c r="GJV150" s="6"/>
      <c r="GJW150" s="6"/>
      <c r="GJX150" s="6"/>
      <c r="GJY150" s="6"/>
      <c r="GJZ150" s="6"/>
      <c r="GKA150" s="6"/>
      <c r="GKB150" s="6"/>
      <c r="GKC150" s="6"/>
      <c r="GKD150" s="6"/>
      <c r="GKE150" s="6"/>
      <c r="GKF150" s="6"/>
      <c r="GKG150" s="6"/>
      <c r="GKH150" s="6"/>
      <c r="GKI150" s="6"/>
      <c r="GKJ150" s="6"/>
      <c r="GKK150" s="6"/>
      <c r="GKL150" s="6"/>
      <c r="GKM150" s="6"/>
      <c r="GKN150" s="6"/>
      <c r="GKO150" s="6"/>
      <c r="GKP150" s="6"/>
      <c r="GKQ150" s="6"/>
      <c r="GKR150" s="6"/>
      <c r="GKS150" s="6"/>
      <c r="GKT150" s="6"/>
      <c r="GKU150" s="6"/>
      <c r="GKV150" s="6"/>
      <c r="GKW150" s="6"/>
      <c r="GKX150" s="6"/>
      <c r="GKY150" s="6"/>
      <c r="GKZ150" s="6"/>
      <c r="GLA150" s="6"/>
      <c r="GLB150" s="6"/>
      <c r="GLC150" s="6"/>
      <c r="GLD150" s="6"/>
      <c r="GLE150" s="6"/>
      <c r="GLF150" s="6"/>
      <c r="GLG150" s="6"/>
      <c r="GLH150" s="6"/>
      <c r="GLI150" s="6"/>
      <c r="GLJ150" s="6"/>
      <c r="GLK150" s="6"/>
      <c r="GLL150" s="6"/>
      <c r="GLM150" s="6"/>
      <c r="GLN150" s="6"/>
      <c r="GLO150" s="6"/>
      <c r="GLP150" s="6"/>
      <c r="GLQ150" s="6"/>
      <c r="GLR150" s="6"/>
      <c r="GLS150" s="6"/>
      <c r="GLT150" s="6"/>
      <c r="GLU150" s="6"/>
      <c r="GLV150" s="6"/>
      <c r="GLW150" s="6"/>
      <c r="GLX150" s="6"/>
      <c r="GLY150" s="6"/>
      <c r="GLZ150" s="6"/>
      <c r="GMA150" s="6"/>
      <c r="GMB150" s="6"/>
      <c r="GMC150" s="6"/>
      <c r="GMD150" s="6"/>
      <c r="GME150" s="6"/>
      <c r="GMF150" s="6"/>
      <c r="GMG150" s="6"/>
      <c r="GMH150" s="6"/>
      <c r="GMI150" s="6"/>
      <c r="GMJ150" s="6"/>
      <c r="GMK150" s="6"/>
      <c r="GML150" s="6"/>
      <c r="GMM150" s="6"/>
      <c r="GMN150" s="6"/>
      <c r="GMO150" s="6"/>
      <c r="GMP150" s="6"/>
      <c r="GMQ150" s="6"/>
      <c r="GMR150" s="6"/>
      <c r="GMS150" s="6"/>
      <c r="GMT150" s="6"/>
      <c r="GMU150" s="6"/>
      <c r="GMV150" s="6"/>
      <c r="GMW150" s="6"/>
      <c r="GMX150" s="6"/>
      <c r="GMY150" s="6"/>
      <c r="GMZ150" s="6"/>
      <c r="GNA150" s="6"/>
      <c r="GNB150" s="6"/>
      <c r="GNC150" s="6"/>
      <c r="GND150" s="6"/>
      <c r="GNE150" s="6"/>
      <c r="GNF150" s="6"/>
      <c r="GNG150" s="6"/>
      <c r="GNH150" s="6"/>
      <c r="GNI150" s="6"/>
      <c r="GNJ150" s="6"/>
      <c r="GNK150" s="6"/>
      <c r="GNL150" s="6"/>
      <c r="GNM150" s="6"/>
      <c r="GNN150" s="6"/>
      <c r="GNO150" s="6"/>
      <c r="GNP150" s="6"/>
      <c r="GNQ150" s="6"/>
      <c r="GNR150" s="6"/>
      <c r="GNS150" s="6"/>
      <c r="GNT150" s="6"/>
      <c r="GNU150" s="6"/>
      <c r="GNV150" s="6"/>
      <c r="GNW150" s="6"/>
      <c r="GNX150" s="6"/>
      <c r="GNY150" s="6"/>
      <c r="GNZ150" s="6"/>
      <c r="GOA150" s="6"/>
      <c r="GOB150" s="6"/>
      <c r="GOC150" s="6"/>
      <c r="GOD150" s="6"/>
      <c r="GOE150" s="6"/>
      <c r="GOF150" s="6"/>
      <c r="GOG150" s="6"/>
      <c r="GOH150" s="6"/>
      <c r="GOI150" s="6"/>
      <c r="GOJ150" s="6"/>
      <c r="GOK150" s="6"/>
      <c r="GOL150" s="6"/>
      <c r="GOM150" s="6"/>
      <c r="GON150" s="6"/>
      <c r="GOO150" s="6"/>
      <c r="GOP150" s="6"/>
      <c r="GOQ150" s="6"/>
      <c r="GOR150" s="6"/>
      <c r="GOS150" s="6"/>
      <c r="GOT150" s="6"/>
      <c r="GOU150" s="6"/>
      <c r="GOV150" s="6"/>
      <c r="GOW150" s="6"/>
      <c r="GOX150" s="6"/>
      <c r="GOY150" s="6"/>
      <c r="GOZ150" s="6"/>
      <c r="GPA150" s="6"/>
      <c r="GPB150" s="6"/>
      <c r="GPC150" s="6"/>
      <c r="GPD150" s="6"/>
      <c r="GPE150" s="6"/>
      <c r="GPF150" s="6"/>
      <c r="GPG150" s="6"/>
      <c r="GPH150" s="6"/>
      <c r="GPI150" s="6"/>
      <c r="GPJ150" s="6"/>
      <c r="GPK150" s="6"/>
      <c r="GPL150" s="6"/>
      <c r="GPM150" s="6"/>
      <c r="GPN150" s="6"/>
      <c r="GPO150" s="6"/>
      <c r="GPP150" s="6"/>
      <c r="GPQ150" s="6"/>
      <c r="GPR150" s="6"/>
      <c r="GPS150" s="6"/>
      <c r="GPT150" s="6"/>
      <c r="GPU150" s="6"/>
      <c r="GPV150" s="6"/>
      <c r="GPW150" s="6"/>
      <c r="GPX150" s="6"/>
      <c r="GPY150" s="6"/>
      <c r="GPZ150" s="6"/>
      <c r="GQA150" s="6"/>
      <c r="GQB150" s="6"/>
      <c r="GQC150" s="6"/>
      <c r="GQD150" s="6"/>
      <c r="GQE150" s="6"/>
      <c r="GQF150" s="6"/>
      <c r="GQG150" s="6"/>
      <c r="GQH150" s="6"/>
      <c r="GQI150" s="6"/>
      <c r="GQJ150" s="6"/>
      <c r="GQK150" s="6"/>
      <c r="GQL150" s="6"/>
      <c r="GQM150" s="6"/>
      <c r="GQN150" s="6"/>
      <c r="GQO150" s="6"/>
      <c r="GQP150" s="6"/>
      <c r="GQQ150" s="6"/>
      <c r="GQR150" s="6"/>
      <c r="GQS150" s="6"/>
      <c r="GQT150" s="6"/>
      <c r="GQU150" s="6"/>
      <c r="GQV150" s="6"/>
      <c r="GQW150" s="6"/>
      <c r="GQX150" s="6"/>
      <c r="GQY150" s="6"/>
      <c r="GQZ150" s="6"/>
      <c r="GRA150" s="6"/>
      <c r="GRB150" s="6"/>
      <c r="GRC150" s="6"/>
      <c r="GRD150" s="6"/>
      <c r="GRE150" s="6"/>
      <c r="GRF150" s="6"/>
      <c r="GRG150" s="6"/>
      <c r="GRH150" s="6"/>
      <c r="GRI150" s="6"/>
      <c r="GRJ150" s="6"/>
      <c r="GRK150" s="6"/>
      <c r="GRL150" s="6"/>
      <c r="GRM150" s="6"/>
      <c r="GRN150" s="6"/>
      <c r="GRO150" s="6"/>
      <c r="GRP150" s="6"/>
      <c r="GRQ150" s="6"/>
      <c r="GRR150" s="6"/>
      <c r="GRS150" s="6"/>
      <c r="GRT150" s="6"/>
      <c r="GRU150" s="6"/>
      <c r="GRV150" s="6"/>
      <c r="GRW150" s="6"/>
      <c r="GRX150" s="6"/>
      <c r="GRY150" s="6"/>
      <c r="GRZ150" s="6"/>
      <c r="GSA150" s="6"/>
      <c r="GSB150" s="6"/>
      <c r="GSC150" s="6"/>
      <c r="GSD150" s="6"/>
      <c r="GSE150" s="6"/>
      <c r="GSF150" s="6"/>
      <c r="GSG150" s="6"/>
      <c r="GSH150" s="6"/>
      <c r="GSI150" s="6"/>
      <c r="GSJ150" s="6"/>
      <c r="GSK150" s="6"/>
      <c r="GSL150" s="6"/>
      <c r="GSM150" s="6"/>
      <c r="GSN150" s="6"/>
      <c r="GSO150" s="6"/>
      <c r="GSP150" s="6"/>
      <c r="GSQ150" s="6"/>
      <c r="GSR150" s="6"/>
      <c r="GSS150" s="6"/>
      <c r="GST150" s="6"/>
      <c r="GSU150" s="6"/>
      <c r="GSV150" s="6"/>
      <c r="GSW150" s="6"/>
      <c r="GSX150" s="6"/>
      <c r="GSY150" s="6"/>
      <c r="GSZ150" s="6"/>
      <c r="GTA150" s="6"/>
      <c r="GTB150" s="6"/>
      <c r="GTC150" s="6"/>
      <c r="GTD150" s="6"/>
      <c r="GTE150" s="6"/>
      <c r="GTF150" s="6"/>
      <c r="GTG150" s="6"/>
      <c r="GTH150" s="6"/>
      <c r="GTI150" s="6"/>
      <c r="GTJ150" s="6"/>
      <c r="GTK150" s="6"/>
      <c r="GTL150" s="6"/>
      <c r="GTM150" s="6"/>
      <c r="GTN150" s="6"/>
      <c r="GTO150" s="6"/>
      <c r="GTP150" s="6"/>
      <c r="GTQ150" s="6"/>
      <c r="GTR150" s="6"/>
      <c r="GTS150" s="6"/>
      <c r="GTT150" s="6"/>
      <c r="GTU150" s="6"/>
      <c r="GTV150" s="6"/>
      <c r="GTW150" s="6"/>
      <c r="GTX150" s="6"/>
      <c r="GTY150" s="6"/>
      <c r="GTZ150" s="6"/>
      <c r="GUA150" s="6"/>
      <c r="GUB150" s="6"/>
      <c r="GUC150" s="6"/>
      <c r="GUD150" s="6"/>
      <c r="GUE150" s="6"/>
      <c r="GUF150" s="6"/>
      <c r="GUG150" s="6"/>
      <c r="GUH150" s="6"/>
      <c r="GUI150" s="6"/>
      <c r="GUJ150" s="6"/>
      <c r="GUK150" s="6"/>
      <c r="GUL150" s="6"/>
      <c r="GUM150" s="6"/>
      <c r="GUN150" s="6"/>
      <c r="GUO150" s="6"/>
      <c r="GUP150" s="6"/>
      <c r="GUQ150" s="6"/>
      <c r="GUR150" s="6"/>
      <c r="GUS150" s="6"/>
      <c r="GUT150" s="6"/>
      <c r="GUU150" s="6"/>
      <c r="GUV150" s="6"/>
      <c r="GUW150" s="6"/>
      <c r="GUX150" s="6"/>
      <c r="GUY150" s="6"/>
      <c r="GUZ150" s="6"/>
      <c r="GVA150" s="6"/>
      <c r="GVB150" s="6"/>
      <c r="GVC150" s="6"/>
      <c r="GVD150" s="6"/>
      <c r="GVE150" s="6"/>
      <c r="GVF150" s="6"/>
      <c r="GVG150" s="6"/>
      <c r="GVH150" s="6"/>
      <c r="GVI150" s="6"/>
      <c r="GVJ150" s="6"/>
      <c r="GVK150" s="6"/>
      <c r="GVL150" s="6"/>
      <c r="GVM150" s="6"/>
      <c r="GVN150" s="6"/>
      <c r="GVO150" s="6"/>
      <c r="GVP150" s="6"/>
      <c r="GVQ150" s="6"/>
      <c r="GVR150" s="6"/>
      <c r="GVS150" s="6"/>
      <c r="GVT150" s="6"/>
      <c r="GVU150" s="6"/>
      <c r="GVV150" s="6"/>
      <c r="GVW150" s="6"/>
      <c r="GVX150" s="6"/>
      <c r="GVY150" s="6"/>
      <c r="GVZ150" s="6"/>
      <c r="GWA150" s="6"/>
      <c r="GWB150" s="6"/>
      <c r="GWC150" s="6"/>
      <c r="GWD150" s="6"/>
      <c r="GWE150" s="6"/>
      <c r="GWF150" s="6"/>
      <c r="GWG150" s="6"/>
      <c r="GWH150" s="6"/>
      <c r="GWI150" s="6"/>
      <c r="GWJ150" s="6"/>
      <c r="GWK150" s="6"/>
      <c r="GWL150" s="6"/>
      <c r="GWM150" s="6"/>
      <c r="GWN150" s="6"/>
      <c r="GWO150" s="6"/>
      <c r="GWP150" s="6"/>
      <c r="GWQ150" s="6"/>
      <c r="GWR150" s="6"/>
      <c r="GWS150" s="6"/>
      <c r="GWT150" s="6"/>
      <c r="GWU150" s="6"/>
      <c r="GWV150" s="6"/>
      <c r="GWW150" s="6"/>
      <c r="GWX150" s="6"/>
      <c r="GWY150" s="6"/>
      <c r="GWZ150" s="6"/>
      <c r="GXA150" s="6"/>
      <c r="GXB150" s="6"/>
      <c r="GXC150" s="6"/>
      <c r="GXD150" s="6"/>
      <c r="GXE150" s="6"/>
      <c r="GXF150" s="6"/>
      <c r="GXG150" s="6"/>
      <c r="GXH150" s="6"/>
      <c r="GXI150" s="6"/>
      <c r="GXJ150" s="6"/>
      <c r="GXK150" s="6"/>
      <c r="GXL150" s="6"/>
      <c r="GXM150" s="6"/>
      <c r="GXN150" s="6"/>
      <c r="GXO150" s="6"/>
      <c r="GXP150" s="6"/>
      <c r="GXQ150" s="6"/>
      <c r="GXR150" s="6"/>
      <c r="GXS150" s="6"/>
      <c r="GXT150" s="6"/>
      <c r="GXU150" s="6"/>
      <c r="GXV150" s="6"/>
      <c r="GXW150" s="6"/>
      <c r="GXX150" s="6"/>
      <c r="GXY150" s="6"/>
      <c r="GXZ150" s="6"/>
      <c r="GYA150" s="6"/>
      <c r="GYB150" s="6"/>
      <c r="GYC150" s="6"/>
      <c r="GYD150" s="6"/>
      <c r="GYE150" s="6"/>
      <c r="GYF150" s="6"/>
      <c r="GYG150" s="6"/>
      <c r="GYH150" s="6"/>
      <c r="GYI150" s="6"/>
      <c r="GYJ150" s="6"/>
      <c r="GYK150" s="6"/>
      <c r="GYL150" s="6"/>
      <c r="GYM150" s="6"/>
      <c r="GYN150" s="6"/>
      <c r="GYO150" s="6"/>
      <c r="GYP150" s="6"/>
      <c r="GYQ150" s="6"/>
      <c r="GYR150" s="6"/>
      <c r="GYS150" s="6"/>
      <c r="GYT150" s="6"/>
      <c r="GYU150" s="6"/>
      <c r="GYV150" s="6"/>
      <c r="GYW150" s="6"/>
      <c r="GYX150" s="6"/>
      <c r="GYY150" s="6"/>
      <c r="GYZ150" s="6"/>
      <c r="GZA150" s="6"/>
      <c r="GZB150" s="6"/>
      <c r="GZC150" s="6"/>
      <c r="GZD150" s="6"/>
      <c r="GZE150" s="6"/>
      <c r="GZF150" s="6"/>
      <c r="GZG150" s="6"/>
      <c r="GZH150" s="6"/>
      <c r="GZI150" s="6"/>
      <c r="GZJ150" s="6"/>
      <c r="GZK150" s="6"/>
      <c r="GZL150" s="6"/>
      <c r="GZM150" s="6"/>
      <c r="GZN150" s="6"/>
      <c r="GZO150" s="6"/>
      <c r="GZP150" s="6"/>
      <c r="GZQ150" s="6"/>
      <c r="GZR150" s="6"/>
      <c r="GZS150" s="6"/>
      <c r="GZT150" s="6"/>
      <c r="GZU150" s="6"/>
      <c r="GZV150" s="6"/>
      <c r="GZW150" s="6"/>
      <c r="GZX150" s="6"/>
      <c r="GZY150" s="6"/>
      <c r="GZZ150" s="6"/>
      <c r="HAA150" s="6"/>
      <c r="HAB150" s="6"/>
      <c r="HAC150" s="6"/>
      <c r="HAD150" s="6"/>
      <c r="HAE150" s="6"/>
      <c r="HAF150" s="6"/>
      <c r="HAG150" s="6"/>
      <c r="HAH150" s="6"/>
      <c r="HAI150" s="6"/>
      <c r="HAJ150" s="6"/>
      <c r="HAK150" s="6"/>
      <c r="HAL150" s="6"/>
      <c r="HAM150" s="6"/>
      <c r="HAN150" s="6"/>
      <c r="HAO150" s="6"/>
      <c r="HAP150" s="6"/>
      <c r="HAQ150" s="6"/>
      <c r="HAR150" s="6"/>
      <c r="HAS150" s="6"/>
      <c r="HAT150" s="6"/>
      <c r="HAU150" s="6"/>
      <c r="HAV150" s="6"/>
      <c r="HAW150" s="6"/>
      <c r="HAX150" s="6"/>
      <c r="HAY150" s="6"/>
      <c r="HAZ150" s="6"/>
      <c r="HBA150" s="6"/>
      <c r="HBB150" s="6"/>
      <c r="HBC150" s="6"/>
      <c r="HBD150" s="6"/>
      <c r="HBE150" s="6"/>
      <c r="HBF150" s="6"/>
      <c r="HBG150" s="6"/>
      <c r="HBH150" s="6"/>
      <c r="HBI150" s="6"/>
      <c r="HBJ150" s="6"/>
      <c r="HBK150" s="6"/>
      <c r="HBL150" s="6"/>
      <c r="HBM150" s="6"/>
      <c r="HBN150" s="6"/>
      <c r="HBO150" s="6"/>
      <c r="HBP150" s="6"/>
      <c r="HBQ150" s="6"/>
      <c r="HBR150" s="6"/>
      <c r="HBS150" s="6"/>
      <c r="HBT150" s="6"/>
      <c r="HBU150" s="6"/>
      <c r="HBV150" s="6"/>
      <c r="HBW150" s="6"/>
      <c r="HBX150" s="6"/>
      <c r="HBY150" s="6"/>
      <c r="HBZ150" s="6"/>
      <c r="HCA150" s="6"/>
      <c r="HCB150" s="6"/>
      <c r="HCC150" s="6"/>
      <c r="HCD150" s="6"/>
      <c r="HCE150" s="6"/>
      <c r="HCF150" s="6"/>
      <c r="HCG150" s="6"/>
      <c r="HCH150" s="6"/>
      <c r="HCI150" s="6"/>
      <c r="HCJ150" s="6"/>
      <c r="HCK150" s="6"/>
      <c r="HCL150" s="6"/>
      <c r="HCM150" s="6"/>
      <c r="HCN150" s="6"/>
      <c r="HCO150" s="6"/>
      <c r="HCP150" s="6"/>
      <c r="HCQ150" s="6"/>
      <c r="HCR150" s="6"/>
      <c r="HCS150" s="6"/>
      <c r="HCT150" s="6"/>
      <c r="HCU150" s="6"/>
      <c r="HCV150" s="6"/>
      <c r="HCW150" s="6"/>
      <c r="HCX150" s="6"/>
      <c r="HCY150" s="6"/>
      <c r="HCZ150" s="6"/>
      <c r="HDA150" s="6"/>
      <c r="HDB150" s="6"/>
      <c r="HDC150" s="6"/>
      <c r="HDD150" s="6"/>
      <c r="HDE150" s="6"/>
      <c r="HDF150" s="6"/>
      <c r="HDG150" s="6"/>
      <c r="HDH150" s="6"/>
      <c r="HDI150" s="6"/>
      <c r="HDJ150" s="6"/>
      <c r="HDK150" s="6"/>
      <c r="HDL150" s="6"/>
      <c r="HDM150" s="6"/>
      <c r="HDN150" s="6"/>
      <c r="HDO150" s="6"/>
      <c r="HDP150" s="6"/>
      <c r="HDQ150" s="6"/>
      <c r="HDR150" s="6"/>
      <c r="HDS150" s="6"/>
      <c r="HDT150" s="6"/>
      <c r="HDU150" s="6"/>
      <c r="HDV150" s="6"/>
      <c r="HDW150" s="6"/>
      <c r="HDX150" s="6"/>
      <c r="HDY150" s="6"/>
      <c r="HDZ150" s="6"/>
      <c r="HEA150" s="6"/>
      <c r="HEB150" s="6"/>
      <c r="HEC150" s="6"/>
      <c r="HED150" s="6"/>
      <c r="HEE150" s="6"/>
      <c r="HEF150" s="6"/>
      <c r="HEG150" s="6"/>
      <c r="HEH150" s="6"/>
      <c r="HEI150" s="6"/>
      <c r="HEJ150" s="6"/>
      <c r="HEK150" s="6"/>
      <c r="HEL150" s="6"/>
      <c r="HEM150" s="6"/>
      <c r="HEN150" s="6"/>
      <c r="HEO150" s="6"/>
      <c r="HEP150" s="6"/>
      <c r="HEQ150" s="6"/>
      <c r="HER150" s="6"/>
      <c r="HES150" s="6"/>
      <c r="HET150" s="6"/>
      <c r="HEU150" s="6"/>
      <c r="HEV150" s="6"/>
      <c r="HEW150" s="6"/>
      <c r="HEX150" s="6"/>
      <c r="HEY150" s="6"/>
      <c r="HEZ150" s="6"/>
      <c r="HFA150" s="6"/>
      <c r="HFB150" s="6"/>
      <c r="HFC150" s="6"/>
      <c r="HFD150" s="6"/>
      <c r="HFE150" s="6"/>
      <c r="HFF150" s="6"/>
      <c r="HFG150" s="6"/>
      <c r="HFH150" s="6"/>
      <c r="HFI150" s="6"/>
      <c r="HFJ150" s="6"/>
      <c r="HFK150" s="6"/>
      <c r="HFL150" s="6"/>
      <c r="HFM150" s="6"/>
      <c r="HFN150" s="6"/>
      <c r="HFO150" s="6"/>
      <c r="HFP150" s="6"/>
      <c r="HFQ150" s="6"/>
      <c r="HFR150" s="6"/>
      <c r="HFS150" s="6"/>
      <c r="HFT150" s="6"/>
      <c r="HFU150" s="6"/>
      <c r="HFV150" s="6"/>
      <c r="HFW150" s="6"/>
      <c r="HFX150" s="6"/>
      <c r="HFY150" s="6"/>
      <c r="HFZ150" s="6"/>
      <c r="HGA150" s="6"/>
      <c r="HGB150" s="6"/>
      <c r="HGC150" s="6"/>
      <c r="HGD150" s="6"/>
      <c r="HGE150" s="6"/>
      <c r="HGF150" s="6"/>
      <c r="HGG150" s="6"/>
      <c r="HGH150" s="6"/>
      <c r="HGI150" s="6"/>
      <c r="HGJ150" s="6"/>
      <c r="HGK150" s="6"/>
      <c r="HGL150" s="6"/>
      <c r="HGM150" s="6"/>
      <c r="HGN150" s="6"/>
      <c r="HGO150" s="6"/>
      <c r="HGP150" s="6"/>
      <c r="HGQ150" s="6"/>
      <c r="HGR150" s="6"/>
      <c r="HGS150" s="6"/>
      <c r="HGT150" s="6"/>
      <c r="HGU150" s="6"/>
      <c r="HGV150" s="6"/>
      <c r="HGW150" s="6"/>
      <c r="HGX150" s="6"/>
      <c r="HGY150" s="6"/>
      <c r="HGZ150" s="6"/>
      <c r="HHA150" s="6"/>
      <c r="HHB150" s="6"/>
      <c r="HHC150" s="6"/>
      <c r="HHD150" s="6"/>
      <c r="HHE150" s="6"/>
      <c r="HHF150" s="6"/>
      <c r="HHG150" s="6"/>
      <c r="HHH150" s="6"/>
      <c r="HHI150" s="6"/>
      <c r="HHJ150" s="6"/>
      <c r="HHK150" s="6"/>
      <c r="HHL150" s="6"/>
      <c r="HHM150" s="6"/>
      <c r="HHN150" s="6"/>
      <c r="HHO150" s="6"/>
      <c r="HHP150" s="6"/>
      <c r="HHQ150" s="6"/>
      <c r="HHR150" s="6"/>
      <c r="HHS150" s="6"/>
      <c r="HHT150" s="6"/>
      <c r="HHU150" s="6"/>
      <c r="HHV150" s="6"/>
      <c r="HHW150" s="6"/>
      <c r="HHX150" s="6"/>
      <c r="HHY150" s="6"/>
      <c r="HHZ150" s="6"/>
      <c r="HIA150" s="6"/>
      <c r="HIB150" s="6"/>
      <c r="HIC150" s="6"/>
      <c r="HID150" s="6"/>
      <c r="HIE150" s="6"/>
      <c r="HIF150" s="6"/>
      <c r="HIG150" s="6"/>
      <c r="HIH150" s="6"/>
      <c r="HII150" s="6"/>
      <c r="HIJ150" s="6"/>
      <c r="HIK150" s="6"/>
      <c r="HIL150" s="6"/>
      <c r="HIM150" s="6"/>
      <c r="HIN150" s="6"/>
      <c r="HIO150" s="6"/>
      <c r="HIP150" s="6"/>
      <c r="HIQ150" s="6"/>
      <c r="HIR150" s="6"/>
      <c r="HIS150" s="6"/>
      <c r="HIT150" s="6"/>
      <c r="HIU150" s="6"/>
      <c r="HIV150" s="6"/>
      <c r="HIW150" s="6"/>
      <c r="HIX150" s="6"/>
      <c r="HIY150" s="6"/>
      <c r="HIZ150" s="6"/>
      <c r="HJA150" s="6"/>
      <c r="HJB150" s="6"/>
      <c r="HJC150" s="6"/>
      <c r="HJD150" s="6"/>
      <c r="HJE150" s="6"/>
      <c r="HJF150" s="6"/>
      <c r="HJG150" s="6"/>
      <c r="HJH150" s="6"/>
      <c r="HJI150" s="6"/>
      <c r="HJJ150" s="6"/>
      <c r="HJK150" s="6"/>
      <c r="HJL150" s="6"/>
      <c r="HJM150" s="6"/>
      <c r="HJN150" s="6"/>
      <c r="HJO150" s="6"/>
      <c r="HJP150" s="6"/>
      <c r="HJQ150" s="6"/>
      <c r="HJR150" s="6"/>
      <c r="HJS150" s="6"/>
      <c r="HJT150" s="6"/>
      <c r="HJU150" s="6"/>
      <c r="HJV150" s="6"/>
      <c r="HJW150" s="6"/>
      <c r="HJX150" s="6"/>
      <c r="HJY150" s="6"/>
      <c r="HJZ150" s="6"/>
      <c r="HKA150" s="6"/>
      <c r="HKB150" s="6"/>
      <c r="HKC150" s="6"/>
      <c r="HKD150" s="6"/>
      <c r="HKE150" s="6"/>
      <c r="HKF150" s="6"/>
      <c r="HKG150" s="6"/>
      <c r="HKH150" s="6"/>
      <c r="HKI150" s="6"/>
      <c r="HKJ150" s="6"/>
      <c r="HKK150" s="6"/>
      <c r="HKL150" s="6"/>
      <c r="HKM150" s="6"/>
      <c r="HKN150" s="6"/>
      <c r="HKO150" s="6"/>
      <c r="HKP150" s="6"/>
      <c r="HKQ150" s="6"/>
      <c r="HKR150" s="6"/>
      <c r="HKS150" s="6"/>
      <c r="HKT150" s="6"/>
      <c r="HKU150" s="6"/>
      <c r="HKV150" s="6"/>
      <c r="HKW150" s="6"/>
      <c r="HKX150" s="6"/>
      <c r="HKY150" s="6"/>
      <c r="HKZ150" s="6"/>
      <c r="HLA150" s="6"/>
      <c r="HLB150" s="6"/>
      <c r="HLC150" s="6"/>
      <c r="HLD150" s="6"/>
      <c r="HLE150" s="6"/>
      <c r="HLF150" s="6"/>
      <c r="HLG150" s="6"/>
      <c r="HLH150" s="6"/>
      <c r="HLI150" s="6"/>
      <c r="HLJ150" s="6"/>
      <c r="HLK150" s="6"/>
      <c r="HLL150" s="6"/>
      <c r="HLM150" s="6"/>
      <c r="HLN150" s="6"/>
      <c r="HLO150" s="6"/>
      <c r="HLP150" s="6"/>
      <c r="HLQ150" s="6"/>
      <c r="HLR150" s="6"/>
      <c r="HLS150" s="6"/>
      <c r="HLT150" s="6"/>
      <c r="HLU150" s="6"/>
      <c r="HLV150" s="6"/>
      <c r="HLW150" s="6"/>
      <c r="HLX150" s="6"/>
      <c r="HLY150" s="6"/>
      <c r="HLZ150" s="6"/>
      <c r="HMA150" s="6"/>
      <c r="HMB150" s="6"/>
      <c r="HMC150" s="6"/>
      <c r="HMD150" s="6"/>
      <c r="HME150" s="6"/>
      <c r="HMF150" s="6"/>
      <c r="HMG150" s="6"/>
      <c r="HMH150" s="6"/>
      <c r="HMI150" s="6"/>
      <c r="HMJ150" s="6"/>
      <c r="HMK150" s="6"/>
      <c r="HML150" s="6"/>
      <c r="HMM150" s="6"/>
      <c r="HMN150" s="6"/>
      <c r="HMO150" s="6"/>
      <c r="HMP150" s="6"/>
      <c r="HMQ150" s="6"/>
      <c r="HMR150" s="6"/>
      <c r="HMS150" s="6"/>
      <c r="HMT150" s="6"/>
      <c r="HMU150" s="6"/>
      <c r="HMV150" s="6"/>
      <c r="HMW150" s="6"/>
      <c r="HMX150" s="6"/>
      <c r="HMY150" s="6"/>
      <c r="HMZ150" s="6"/>
      <c r="HNA150" s="6"/>
      <c r="HNB150" s="6"/>
      <c r="HNC150" s="6"/>
      <c r="HND150" s="6"/>
      <c r="HNE150" s="6"/>
      <c r="HNF150" s="6"/>
      <c r="HNG150" s="6"/>
      <c r="HNH150" s="6"/>
      <c r="HNI150" s="6"/>
      <c r="HNJ150" s="6"/>
      <c r="HNK150" s="6"/>
      <c r="HNL150" s="6"/>
      <c r="HNM150" s="6"/>
      <c r="HNN150" s="6"/>
      <c r="HNO150" s="6"/>
      <c r="HNP150" s="6"/>
      <c r="HNQ150" s="6"/>
      <c r="HNR150" s="6"/>
      <c r="HNS150" s="6"/>
      <c r="HNT150" s="6"/>
      <c r="HNU150" s="6"/>
      <c r="HNV150" s="6"/>
      <c r="HNW150" s="6"/>
      <c r="HNX150" s="6"/>
      <c r="HNY150" s="6"/>
      <c r="HNZ150" s="6"/>
      <c r="HOA150" s="6"/>
      <c r="HOB150" s="6"/>
      <c r="HOC150" s="6"/>
      <c r="HOD150" s="6"/>
      <c r="HOE150" s="6"/>
      <c r="HOF150" s="6"/>
      <c r="HOG150" s="6"/>
      <c r="HOH150" s="6"/>
      <c r="HOI150" s="6"/>
      <c r="HOJ150" s="6"/>
      <c r="HOK150" s="6"/>
      <c r="HOL150" s="6"/>
      <c r="HOM150" s="6"/>
      <c r="HON150" s="6"/>
      <c r="HOO150" s="6"/>
      <c r="HOP150" s="6"/>
      <c r="HOQ150" s="6"/>
      <c r="HOR150" s="6"/>
      <c r="HOS150" s="6"/>
      <c r="HOT150" s="6"/>
      <c r="HOU150" s="6"/>
      <c r="HOV150" s="6"/>
      <c r="HOW150" s="6"/>
      <c r="HOX150" s="6"/>
      <c r="HOY150" s="6"/>
      <c r="HOZ150" s="6"/>
      <c r="HPA150" s="6"/>
      <c r="HPB150" s="6"/>
      <c r="HPC150" s="6"/>
      <c r="HPD150" s="6"/>
      <c r="HPE150" s="6"/>
      <c r="HPF150" s="6"/>
      <c r="HPG150" s="6"/>
      <c r="HPH150" s="6"/>
      <c r="HPI150" s="6"/>
      <c r="HPJ150" s="6"/>
      <c r="HPK150" s="6"/>
      <c r="HPL150" s="6"/>
      <c r="HPM150" s="6"/>
      <c r="HPN150" s="6"/>
      <c r="HPO150" s="6"/>
      <c r="HPP150" s="6"/>
      <c r="HPQ150" s="6"/>
      <c r="HPR150" s="6"/>
      <c r="HPS150" s="6"/>
      <c r="HPT150" s="6"/>
      <c r="HPU150" s="6"/>
      <c r="HPV150" s="6"/>
      <c r="HPW150" s="6"/>
      <c r="HPX150" s="6"/>
      <c r="HPY150" s="6"/>
      <c r="HPZ150" s="6"/>
      <c r="HQA150" s="6"/>
      <c r="HQB150" s="6"/>
      <c r="HQC150" s="6"/>
      <c r="HQD150" s="6"/>
      <c r="HQE150" s="6"/>
      <c r="HQF150" s="6"/>
      <c r="HQG150" s="6"/>
      <c r="HQH150" s="6"/>
      <c r="HQI150" s="6"/>
      <c r="HQJ150" s="6"/>
      <c r="HQK150" s="6"/>
      <c r="HQL150" s="6"/>
      <c r="HQM150" s="6"/>
      <c r="HQN150" s="6"/>
      <c r="HQO150" s="6"/>
      <c r="HQP150" s="6"/>
      <c r="HQQ150" s="6"/>
      <c r="HQR150" s="6"/>
      <c r="HQS150" s="6"/>
      <c r="HQT150" s="6"/>
      <c r="HQU150" s="6"/>
      <c r="HQV150" s="6"/>
      <c r="HQW150" s="6"/>
      <c r="HQX150" s="6"/>
      <c r="HQY150" s="6"/>
      <c r="HQZ150" s="6"/>
      <c r="HRA150" s="6"/>
      <c r="HRB150" s="6"/>
      <c r="HRC150" s="6"/>
      <c r="HRD150" s="6"/>
      <c r="HRE150" s="6"/>
      <c r="HRF150" s="6"/>
      <c r="HRG150" s="6"/>
      <c r="HRH150" s="6"/>
      <c r="HRI150" s="6"/>
      <c r="HRJ150" s="6"/>
      <c r="HRK150" s="6"/>
      <c r="HRL150" s="6"/>
      <c r="HRM150" s="6"/>
      <c r="HRN150" s="6"/>
      <c r="HRO150" s="6"/>
      <c r="HRP150" s="6"/>
      <c r="HRQ150" s="6"/>
      <c r="HRR150" s="6"/>
      <c r="HRS150" s="6"/>
      <c r="HRT150" s="6"/>
      <c r="HRU150" s="6"/>
      <c r="HRV150" s="6"/>
      <c r="HRW150" s="6"/>
      <c r="HRX150" s="6"/>
      <c r="HRY150" s="6"/>
      <c r="HRZ150" s="6"/>
      <c r="HSA150" s="6"/>
      <c r="HSB150" s="6"/>
      <c r="HSC150" s="6"/>
      <c r="HSD150" s="6"/>
      <c r="HSE150" s="6"/>
      <c r="HSF150" s="6"/>
      <c r="HSG150" s="6"/>
      <c r="HSH150" s="6"/>
      <c r="HSI150" s="6"/>
      <c r="HSJ150" s="6"/>
      <c r="HSK150" s="6"/>
      <c r="HSL150" s="6"/>
      <c r="HSM150" s="6"/>
      <c r="HSN150" s="6"/>
      <c r="HSO150" s="6"/>
      <c r="HSP150" s="6"/>
      <c r="HSQ150" s="6"/>
      <c r="HSR150" s="6"/>
      <c r="HSS150" s="6"/>
      <c r="HST150" s="6"/>
      <c r="HSU150" s="6"/>
      <c r="HSV150" s="6"/>
      <c r="HSW150" s="6"/>
      <c r="HSX150" s="6"/>
      <c r="HSY150" s="6"/>
      <c r="HSZ150" s="6"/>
      <c r="HTA150" s="6"/>
      <c r="HTB150" s="6"/>
      <c r="HTC150" s="6"/>
      <c r="HTD150" s="6"/>
      <c r="HTE150" s="6"/>
      <c r="HTF150" s="6"/>
      <c r="HTG150" s="6"/>
      <c r="HTH150" s="6"/>
      <c r="HTI150" s="6"/>
      <c r="HTJ150" s="6"/>
      <c r="HTK150" s="6"/>
      <c r="HTL150" s="6"/>
      <c r="HTM150" s="6"/>
      <c r="HTN150" s="6"/>
      <c r="HTO150" s="6"/>
      <c r="HTP150" s="6"/>
      <c r="HTQ150" s="6"/>
      <c r="HTR150" s="6"/>
      <c r="HTS150" s="6"/>
      <c r="HTT150" s="6"/>
      <c r="HTU150" s="6"/>
      <c r="HTV150" s="6"/>
      <c r="HTW150" s="6"/>
      <c r="HTX150" s="6"/>
      <c r="HTY150" s="6"/>
      <c r="HTZ150" s="6"/>
      <c r="HUA150" s="6"/>
      <c r="HUB150" s="6"/>
      <c r="HUC150" s="6"/>
      <c r="HUD150" s="6"/>
      <c r="HUE150" s="6"/>
      <c r="HUF150" s="6"/>
      <c r="HUG150" s="6"/>
      <c r="HUH150" s="6"/>
      <c r="HUI150" s="6"/>
      <c r="HUJ150" s="6"/>
      <c r="HUK150" s="6"/>
      <c r="HUL150" s="6"/>
      <c r="HUM150" s="6"/>
      <c r="HUN150" s="6"/>
      <c r="HUO150" s="6"/>
      <c r="HUP150" s="6"/>
      <c r="HUQ150" s="6"/>
      <c r="HUR150" s="6"/>
      <c r="HUS150" s="6"/>
      <c r="HUT150" s="6"/>
      <c r="HUU150" s="6"/>
      <c r="HUV150" s="6"/>
      <c r="HUW150" s="6"/>
      <c r="HUX150" s="6"/>
      <c r="HUY150" s="6"/>
      <c r="HUZ150" s="6"/>
      <c r="HVA150" s="6"/>
      <c r="HVB150" s="6"/>
      <c r="HVC150" s="6"/>
      <c r="HVD150" s="6"/>
      <c r="HVE150" s="6"/>
      <c r="HVF150" s="6"/>
      <c r="HVG150" s="6"/>
      <c r="HVH150" s="6"/>
      <c r="HVI150" s="6"/>
      <c r="HVJ150" s="6"/>
      <c r="HVK150" s="6"/>
      <c r="HVL150" s="6"/>
      <c r="HVM150" s="6"/>
      <c r="HVN150" s="6"/>
      <c r="HVO150" s="6"/>
      <c r="HVP150" s="6"/>
      <c r="HVQ150" s="6"/>
      <c r="HVR150" s="6"/>
      <c r="HVS150" s="6"/>
      <c r="HVT150" s="6"/>
      <c r="HVU150" s="6"/>
      <c r="HVV150" s="6"/>
      <c r="HVW150" s="6"/>
      <c r="HVX150" s="6"/>
      <c r="HVY150" s="6"/>
      <c r="HVZ150" s="6"/>
      <c r="HWA150" s="6"/>
      <c r="HWB150" s="6"/>
      <c r="HWC150" s="6"/>
      <c r="HWD150" s="6"/>
      <c r="HWE150" s="6"/>
      <c r="HWF150" s="6"/>
      <c r="HWG150" s="6"/>
      <c r="HWH150" s="6"/>
      <c r="HWI150" s="6"/>
      <c r="HWJ150" s="6"/>
      <c r="HWK150" s="6"/>
      <c r="HWL150" s="6"/>
      <c r="HWM150" s="6"/>
      <c r="HWN150" s="6"/>
      <c r="HWO150" s="6"/>
      <c r="HWP150" s="6"/>
      <c r="HWQ150" s="6"/>
      <c r="HWR150" s="6"/>
      <c r="HWS150" s="6"/>
      <c r="HWT150" s="6"/>
      <c r="HWU150" s="6"/>
      <c r="HWV150" s="6"/>
      <c r="HWW150" s="6"/>
      <c r="HWX150" s="6"/>
      <c r="HWY150" s="6"/>
      <c r="HWZ150" s="6"/>
      <c r="HXA150" s="6"/>
      <c r="HXB150" s="6"/>
      <c r="HXC150" s="6"/>
      <c r="HXD150" s="6"/>
      <c r="HXE150" s="6"/>
      <c r="HXF150" s="6"/>
      <c r="HXG150" s="6"/>
      <c r="HXH150" s="6"/>
      <c r="HXI150" s="6"/>
      <c r="HXJ150" s="6"/>
      <c r="HXK150" s="6"/>
      <c r="HXL150" s="6"/>
      <c r="HXM150" s="6"/>
      <c r="HXN150" s="6"/>
      <c r="HXO150" s="6"/>
      <c r="HXP150" s="6"/>
      <c r="HXQ150" s="6"/>
      <c r="HXR150" s="6"/>
      <c r="HXS150" s="6"/>
      <c r="HXT150" s="6"/>
      <c r="HXU150" s="6"/>
      <c r="HXV150" s="6"/>
      <c r="HXW150" s="6"/>
      <c r="HXX150" s="6"/>
      <c r="HXY150" s="6"/>
      <c r="HXZ150" s="6"/>
      <c r="HYA150" s="6"/>
      <c r="HYB150" s="6"/>
      <c r="HYC150" s="6"/>
      <c r="HYD150" s="6"/>
      <c r="HYE150" s="6"/>
      <c r="HYF150" s="6"/>
      <c r="HYG150" s="6"/>
      <c r="HYH150" s="6"/>
      <c r="HYI150" s="6"/>
      <c r="HYJ150" s="6"/>
      <c r="HYK150" s="6"/>
      <c r="HYL150" s="6"/>
      <c r="HYM150" s="6"/>
      <c r="HYN150" s="6"/>
      <c r="HYO150" s="6"/>
      <c r="HYP150" s="6"/>
      <c r="HYQ150" s="6"/>
      <c r="HYR150" s="6"/>
      <c r="HYS150" s="6"/>
      <c r="HYT150" s="6"/>
      <c r="HYU150" s="6"/>
      <c r="HYV150" s="6"/>
      <c r="HYW150" s="6"/>
      <c r="HYX150" s="6"/>
      <c r="HYY150" s="6"/>
      <c r="HYZ150" s="6"/>
      <c r="HZA150" s="6"/>
      <c r="HZB150" s="6"/>
      <c r="HZC150" s="6"/>
      <c r="HZD150" s="6"/>
      <c r="HZE150" s="6"/>
      <c r="HZF150" s="6"/>
      <c r="HZG150" s="6"/>
      <c r="HZH150" s="6"/>
      <c r="HZI150" s="6"/>
      <c r="HZJ150" s="6"/>
      <c r="HZK150" s="6"/>
      <c r="HZL150" s="6"/>
      <c r="HZM150" s="6"/>
      <c r="HZN150" s="6"/>
      <c r="HZO150" s="6"/>
      <c r="HZP150" s="6"/>
      <c r="HZQ150" s="6"/>
      <c r="HZR150" s="6"/>
      <c r="HZS150" s="6"/>
      <c r="HZT150" s="6"/>
      <c r="HZU150" s="6"/>
      <c r="HZV150" s="6"/>
      <c r="HZW150" s="6"/>
      <c r="HZX150" s="6"/>
      <c r="HZY150" s="6"/>
      <c r="HZZ150" s="6"/>
      <c r="IAA150" s="6"/>
      <c r="IAB150" s="6"/>
      <c r="IAC150" s="6"/>
      <c r="IAD150" s="6"/>
      <c r="IAE150" s="6"/>
      <c r="IAF150" s="6"/>
      <c r="IAG150" s="6"/>
      <c r="IAH150" s="6"/>
      <c r="IAI150" s="6"/>
      <c r="IAJ150" s="6"/>
      <c r="IAK150" s="6"/>
      <c r="IAL150" s="6"/>
      <c r="IAM150" s="6"/>
      <c r="IAN150" s="6"/>
      <c r="IAO150" s="6"/>
      <c r="IAP150" s="6"/>
      <c r="IAQ150" s="6"/>
      <c r="IAR150" s="6"/>
      <c r="IAS150" s="6"/>
      <c r="IAT150" s="6"/>
      <c r="IAU150" s="6"/>
      <c r="IAV150" s="6"/>
      <c r="IAW150" s="6"/>
      <c r="IAX150" s="6"/>
      <c r="IAY150" s="6"/>
      <c r="IAZ150" s="6"/>
      <c r="IBA150" s="6"/>
      <c r="IBB150" s="6"/>
      <c r="IBC150" s="6"/>
      <c r="IBD150" s="6"/>
      <c r="IBE150" s="6"/>
      <c r="IBF150" s="6"/>
      <c r="IBG150" s="6"/>
      <c r="IBH150" s="6"/>
      <c r="IBI150" s="6"/>
      <c r="IBJ150" s="6"/>
      <c r="IBK150" s="6"/>
      <c r="IBL150" s="6"/>
      <c r="IBM150" s="6"/>
      <c r="IBN150" s="6"/>
      <c r="IBO150" s="6"/>
      <c r="IBP150" s="6"/>
      <c r="IBQ150" s="6"/>
      <c r="IBR150" s="6"/>
      <c r="IBS150" s="6"/>
      <c r="IBT150" s="6"/>
      <c r="IBU150" s="6"/>
      <c r="IBV150" s="6"/>
      <c r="IBW150" s="6"/>
      <c r="IBX150" s="6"/>
      <c r="IBY150" s="6"/>
      <c r="IBZ150" s="6"/>
      <c r="ICA150" s="6"/>
      <c r="ICB150" s="6"/>
      <c r="ICC150" s="6"/>
      <c r="ICD150" s="6"/>
      <c r="ICE150" s="6"/>
      <c r="ICF150" s="6"/>
      <c r="ICG150" s="6"/>
      <c r="ICH150" s="6"/>
      <c r="ICI150" s="6"/>
      <c r="ICJ150" s="6"/>
      <c r="ICK150" s="6"/>
      <c r="ICL150" s="6"/>
      <c r="ICM150" s="6"/>
      <c r="ICN150" s="6"/>
      <c r="ICO150" s="6"/>
      <c r="ICP150" s="6"/>
      <c r="ICQ150" s="6"/>
      <c r="ICR150" s="6"/>
      <c r="ICS150" s="6"/>
      <c r="ICT150" s="6"/>
      <c r="ICU150" s="6"/>
      <c r="ICV150" s="6"/>
      <c r="ICW150" s="6"/>
      <c r="ICX150" s="6"/>
      <c r="ICY150" s="6"/>
      <c r="ICZ150" s="6"/>
      <c r="IDA150" s="6"/>
      <c r="IDB150" s="6"/>
      <c r="IDC150" s="6"/>
      <c r="IDD150" s="6"/>
      <c r="IDE150" s="6"/>
      <c r="IDF150" s="6"/>
      <c r="IDG150" s="6"/>
      <c r="IDH150" s="6"/>
      <c r="IDI150" s="6"/>
      <c r="IDJ150" s="6"/>
      <c r="IDK150" s="6"/>
      <c r="IDL150" s="6"/>
      <c r="IDM150" s="6"/>
      <c r="IDN150" s="6"/>
      <c r="IDO150" s="6"/>
      <c r="IDP150" s="6"/>
      <c r="IDQ150" s="6"/>
      <c r="IDR150" s="6"/>
      <c r="IDS150" s="6"/>
      <c r="IDT150" s="6"/>
      <c r="IDU150" s="6"/>
      <c r="IDV150" s="6"/>
      <c r="IDW150" s="6"/>
      <c r="IDX150" s="6"/>
      <c r="IDY150" s="6"/>
      <c r="IDZ150" s="6"/>
      <c r="IEA150" s="6"/>
      <c r="IEB150" s="6"/>
      <c r="IEC150" s="6"/>
      <c r="IED150" s="6"/>
      <c r="IEE150" s="6"/>
      <c r="IEF150" s="6"/>
      <c r="IEG150" s="6"/>
      <c r="IEH150" s="6"/>
      <c r="IEI150" s="6"/>
      <c r="IEJ150" s="6"/>
      <c r="IEK150" s="6"/>
      <c r="IEL150" s="6"/>
      <c r="IEM150" s="6"/>
      <c r="IEN150" s="6"/>
      <c r="IEO150" s="6"/>
      <c r="IEP150" s="6"/>
      <c r="IEQ150" s="6"/>
      <c r="IER150" s="6"/>
      <c r="IES150" s="6"/>
      <c r="IET150" s="6"/>
      <c r="IEU150" s="6"/>
      <c r="IEV150" s="6"/>
      <c r="IEW150" s="6"/>
      <c r="IEX150" s="6"/>
      <c r="IEY150" s="6"/>
      <c r="IEZ150" s="6"/>
      <c r="IFA150" s="6"/>
      <c r="IFB150" s="6"/>
      <c r="IFC150" s="6"/>
      <c r="IFD150" s="6"/>
      <c r="IFE150" s="6"/>
      <c r="IFF150" s="6"/>
      <c r="IFG150" s="6"/>
      <c r="IFH150" s="6"/>
      <c r="IFI150" s="6"/>
      <c r="IFJ150" s="6"/>
      <c r="IFK150" s="6"/>
      <c r="IFL150" s="6"/>
      <c r="IFM150" s="6"/>
      <c r="IFN150" s="6"/>
      <c r="IFO150" s="6"/>
      <c r="IFP150" s="6"/>
      <c r="IFQ150" s="6"/>
      <c r="IFR150" s="6"/>
      <c r="IFS150" s="6"/>
      <c r="IFT150" s="6"/>
      <c r="IFU150" s="6"/>
      <c r="IFV150" s="6"/>
      <c r="IFW150" s="6"/>
      <c r="IFX150" s="6"/>
      <c r="IFY150" s="6"/>
      <c r="IFZ150" s="6"/>
      <c r="IGA150" s="6"/>
      <c r="IGB150" s="6"/>
      <c r="IGC150" s="6"/>
      <c r="IGD150" s="6"/>
      <c r="IGE150" s="6"/>
      <c r="IGF150" s="6"/>
      <c r="IGG150" s="6"/>
      <c r="IGH150" s="6"/>
      <c r="IGI150" s="6"/>
      <c r="IGJ150" s="6"/>
      <c r="IGK150" s="6"/>
      <c r="IGL150" s="6"/>
      <c r="IGM150" s="6"/>
      <c r="IGN150" s="6"/>
      <c r="IGO150" s="6"/>
      <c r="IGP150" s="6"/>
      <c r="IGQ150" s="6"/>
      <c r="IGR150" s="6"/>
      <c r="IGS150" s="6"/>
      <c r="IGT150" s="6"/>
      <c r="IGU150" s="6"/>
      <c r="IGV150" s="6"/>
      <c r="IGW150" s="6"/>
      <c r="IGX150" s="6"/>
      <c r="IGY150" s="6"/>
      <c r="IGZ150" s="6"/>
      <c r="IHA150" s="6"/>
      <c r="IHB150" s="6"/>
      <c r="IHC150" s="6"/>
      <c r="IHD150" s="6"/>
      <c r="IHE150" s="6"/>
      <c r="IHF150" s="6"/>
      <c r="IHG150" s="6"/>
      <c r="IHH150" s="6"/>
      <c r="IHI150" s="6"/>
      <c r="IHJ150" s="6"/>
      <c r="IHK150" s="6"/>
      <c r="IHL150" s="6"/>
      <c r="IHM150" s="6"/>
      <c r="IHN150" s="6"/>
      <c r="IHO150" s="6"/>
      <c r="IHP150" s="6"/>
      <c r="IHQ150" s="6"/>
      <c r="IHR150" s="6"/>
      <c r="IHS150" s="6"/>
      <c r="IHT150" s="6"/>
      <c r="IHU150" s="6"/>
      <c r="IHV150" s="6"/>
      <c r="IHW150" s="6"/>
      <c r="IHX150" s="6"/>
      <c r="IHY150" s="6"/>
      <c r="IHZ150" s="6"/>
      <c r="IIA150" s="6"/>
      <c r="IIB150" s="6"/>
      <c r="IIC150" s="6"/>
      <c r="IID150" s="6"/>
      <c r="IIE150" s="6"/>
      <c r="IIF150" s="6"/>
      <c r="IIG150" s="6"/>
      <c r="IIH150" s="6"/>
      <c r="III150" s="6"/>
      <c r="IIJ150" s="6"/>
      <c r="IIK150" s="6"/>
      <c r="IIL150" s="6"/>
      <c r="IIM150" s="6"/>
      <c r="IIN150" s="6"/>
      <c r="IIO150" s="6"/>
      <c r="IIP150" s="6"/>
      <c r="IIQ150" s="6"/>
      <c r="IIR150" s="6"/>
      <c r="IIS150" s="6"/>
      <c r="IIT150" s="6"/>
      <c r="IIU150" s="6"/>
      <c r="IIV150" s="6"/>
      <c r="IIW150" s="6"/>
      <c r="IIX150" s="6"/>
      <c r="IIY150" s="6"/>
      <c r="IIZ150" s="6"/>
      <c r="IJA150" s="6"/>
      <c r="IJB150" s="6"/>
      <c r="IJC150" s="6"/>
      <c r="IJD150" s="6"/>
      <c r="IJE150" s="6"/>
      <c r="IJF150" s="6"/>
      <c r="IJG150" s="6"/>
      <c r="IJH150" s="6"/>
      <c r="IJI150" s="6"/>
      <c r="IJJ150" s="6"/>
      <c r="IJK150" s="6"/>
      <c r="IJL150" s="6"/>
      <c r="IJM150" s="6"/>
      <c r="IJN150" s="6"/>
      <c r="IJO150" s="6"/>
      <c r="IJP150" s="6"/>
      <c r="IJQ150" s="6"/>
      <c r="IJR150" s="6"/>
      <c r="IJS150" s="6"/>
      <c r="IJT150" s="6"/>
      <c r="IJU150" s="6"/>
      <c r="IJV150" s="6"/>
      <c r="IJW150" s="6"/>
      <c r="IJX150" s="6"/>
      <c r="IJY150" s="6"/>
      <c r="IJZ150" s="6"/>
      <c r="IKA150" s="6"/>
      <c r="IKB150" s="6"/>
      <c r="IKC150" s="6"/>
      <c r="IKD150" s="6"/>
      <c r="IKE150" s="6"/>
      <c r="IKF150" s="6"/>
      <c r="IKG150" s="6"/>
      <c r="IKH150" s="6"/>
      <c r="IKI150" s="6"/>
      <c r="IKJ150" s="6"/>
      <c r="IKK150" s="6"/>
      <c r="IKL150" s="6"/>
      <c r="IKM150" s="6"/>
      <c r="IKN150" s="6"/>
      <c r="IKO150" s="6"/>
      <c r="IKP150" s="6"/>
      <c r="IKQ150" s="6"/>
      <c r="IKR150" s="6"/>
      <c r="IKS150" s="6"/>
      <c r="IKT150" s="6"/>
      <c r="IKU150" s="6"/>
      <c r="IKV150" s="6"/>
      <c r="IKW150" s="6"/>
      <c r="IKX150" s="6"/>
      <c r="IKY150" s="6"/>
      <c r="IKZ150" s="6"/>
      <c r="ILA150" s="6"/>
      <c r="ILB150" s="6"/>
      <c r="ILC150" s="6"/>
      <c r="ILD150" s="6"/>
      <c r="ILE150" s="6"/>
      <c r="ILF150" s="6"/>
      <c r="ILG150" s="6"/>
      <c r="ILH150" s="6"/>
      <c r="ILI150" s="6"/>
      <c r="ILJ150" s="6"/>
      <c r="ILK150" s="6"/>
      <c r="ILL150" s="6"/>
      <c r="ILM150" s="6"/>
      <c r="ILN150" s="6"/>
      <c r="ILO150" s="6"/>
      <c r="ILP150" s="6"/>
      <c r="ILQ150" s="6"/>
      <c r="ILR150" s="6"/>
      <c r="ILS150" s="6"/>
      <c r="ILT150" s="6"/>
      <c r="ILU150" s="6"/>
      <c r="ILV150" s="6"/>
      <c r="ILW150" s="6"/>
      <c r="ILX150" s="6"/>
      <c r="ILY150" s="6"/>
      <c r="ILZ150" s="6"/>
      <c r="IMA150" s="6"/>
      <c r="IMB150" s="6"/>
      <c r="IMC150" s="6"/>
      <c r="IMD150" s="6"/>
      <c r="IME150" s="6"/>
      <c r="IMF150" s="6"/>
      <c r="IMG150" s="6"/>
      <c r="IMH150" s="6"/>
      <c r="IMI150" s="6"/>
      <c r="IMJ150" s="6"/>
      <c r="IMK150" s="6"/>
      <c r="IML150" s="6"/>
      <c r="IMM150" s="6"/>
      <c r="IMN150" s="6"/>
      <c r="IMO150" s="6"/>
      <c r="IMP150" s="6"/>
      <c r="IMQ150" s="6"/>
      <c r="IMR150" s="6"/>
      <c r="IMS150" s="6"/>
      <c r="IMT150" s="6"/>
      <c r="IMU150" s="6"/>
      <c r="IMV150" s="6"/>
      <c r="IMW150" s="6"/>
      <c r="IMX150" s="6"/>
      <c r="IMY150" s="6"/>
      <c r="IMZ150" s="6"/>
      <c r="INA150" s="6"/>
      <c r="INB150" s="6"/>
      <c r="INC150" s="6"/>
      <c r="IND150" s="6"/>
      <c r="INE150" s="6"/>
      <c r="INF150" s="6"/>
      <c r="ING150" s="6"/>
      <c r="INH150" s="6"/>
      <c r="INI150" s="6"/>
      <c r="INJ150" s="6"/>
      <c r="INK150" s="6"/>
      <c r="INL150" s="6"/>
      <c r="INM150" s="6"/>
      <c r="INN150" s="6"/>
      <c r="INO150" s="6"/>
      <c r="INP150" s="6"/>
      <c r="INQ150" s="6"/>
      <c r="INR150" s="6"/>
      <c r="INS150" s="6"/>
      <c r="INT150" s="6"/>
      <c r="INU150" s="6"/>
      <c r="INV150" s="6"/>
      <c r="INW150" s="6"/>
      <c r="INX150" s="6"/>
      <c r="INY150" s="6"/>
      <c r="INZ150" s="6"/>
      <c r="IOA150" s="6"/>
      <c r="IOB150" s="6"/>
      <c r="IOC150" s="6"/>
      <c r="IOD150" s="6"/>
      <c r="IOE150" s="6"/>
      <c r="IOF150" s="6"/>
      <c r="IOG150" s="6"/>
      <c r="IOH150" s="6"/>
      <c r="IOI150" s="6"/>
      <c r="IOJ150" s="6"/>
      <c r="IOK150" s="6"/>
      <c r="IOL150" s="6"/>
      <c r="IOM150" s="6"/>
      <c r="ION150" s="6"/>
      <c r="IOO150" s="6"/>
      <c r="IOP150" s="6"/>
      <c r="IOQ150" s="6"/>
      <c r="IOR150" s="6"/>
      <c r="IOS150" s="6"/>
      <c r="IOT150" s="6"/>
      <c r="IOU150" s="6"/>
      <c r="IOV150" s="6"/>
      <c r="IOW150" s="6"/>
      <c r="IOX150" s="6"/>
      <c r="IOY150" s="6"/>
      <c r="IOZ150" s="6"/>
      <c r="IPA150" s="6"/>
      <c r="IPB150" s="6"/>
      <c r="IPC150" s="6"/>
      <c r="IPD150" s="6"/>
      <c r="IPE150" s="6"/>
      <c r="IPF150" s="6"/>
      <c r="IPG150" s="6"/>
      <c r="IPH150" s="6"/>
      <c r="IPI150" s="6"/>
      <c r="IPJ150" s="6"/>
      <c r="IPK150" s="6"/>
      <c r="IPL150" s="6"/>
      <c r="IPM150" s="6"/>
      <c r="IPN150" s="6"/>
      <c r="IPO150" s="6"/>
      <c r="IPP150" s="6"/>
      <c r="IPQ150" s="6"/>
      <c r="IPR150" s="6"/>
      <c r="IPS150" s="6"/>
      <c r="IPT150" s="6"/>
      <c r="IPU150" s="6"/>
      <c r="IPV150" s="6"/>
      <c r="IPW150" s="6"/>
      <c r="IPX150" s="6"/>
      <c r="IPY150" s="6"/>
      <c r="IPZ150" s="6"/>
      <c r="IQA150" s="6"/>
      <c r="IQB150" s="6"/>
      <c r="IQC150" s="6"/>
      <c r="IQD150" s="6"/>
      <c r="IQE150" s="6"/>
      <c r="IQF150" s="6"/>
      <c r="IQG150" s="6"/>
      <c r="IQH150" s="6"/>
      <c r="IQI150" s="6"/>
      <c r="IQJ150" s="6"/>
      <c r="IQK150" s="6"/>
      <c r="IQL150" s="6"/>
      <c r="IQM150" s="6"/>
      <c r="IQN150" s="6"/>
      <c r="IQO150" s="6"/>
      <c r="IQP150" s="6"/>
      <c r="IQQ150" s="6"/>
      <c r="IQR150" s="6"/>
      <c r="IQS150" s="6"/>
      <c r="IQT150" s="6"/>
      <c r="IQU150" s="6"/>
      <c r="IQV150" s="6"/>
      <c r="IQW150" s="6"/>
      <c r="IQX150" s="6"/>
      <c r="IQY150" s="6"/>
      <c r="IQZ150" s="6"/>
      <c r="IRA150" s="6"/>
      <c r="IRB150" s="6"/>
      <c r="IRC150" s="6"/>
      <c r="IRD150" s="6"/>
      <c r="IRE150" s="6"/>
      <c r="IRF150" s="6"/>
      <c r="IRG150" s="6"/>
      <c r="IRH150" s="6"/>
      <c r="IRI150" s="6"/>
      <c r="IRJ150" s="6"/>
      <c r="IRK150" s="6"/>
      <c r="IRL150" s="6"/>
      <c r="IRM150" s="6"/>
      <c r="IRN150" s="6"/>
      <c r="IRO150" s="6"/>
      <c r="IRP150" s="6"/>
      <c r="IRQ150" s="6"/>
      <c r="IRR150" s="6"/>
      <c r="IRS150" s="6"/>
      <c r="IRT150" s="6"/>
      <c r="IRU150" s="6"/>
      <c r="IRV150" s="6"/>
      <c r="IRW150" s="6"/>
      <c r="IRX150" s="6"/>
      <c r="IRY150" s="6"/>
      <c r="IRZ150" s="6"/>
      <c r="ISA150" s="6"/>
      <c r="ISB150" s="6"/>
      <c r="ISC150" s="6"/>
      <c r="ISD150" s="6"/>
      <c r="ISE150" s="6"/>
      <c r="ISF150" s="6"/>
      <c r="ISG150" s="6"/>
      <c r="ISH150" s="6"/>
      <c r="ISI150" s="6"/>
      <c r="ISJ150" s="6"/>
      <c r="ISK150" s="6"/>
      <c r="ISL150" s="6"/>
      <c r="ISM150" s="6"/>
      <c r="ISN150" s="6"/>
      <c r="ISO150" s="6"/>
      <c r="ISP150" s="6"/>
      <c r="ISQ150" s="6"/>
      <c r="ISR150" s="6"/>
      <c r="ISS150" s="6"/>
      <c r="IST150" s="6"/>
      <c r="ISU150" s="6"/>
      <c r="ISV150" s="6"/>
      <c r="ISW150" s="6"/>
      <c r="ISX150" s="6"/>
      <c r="ISY150" s="6"/>
      <c r="ISZ150" s="6"/>
      <c r="ITA150" s="6"/>
      <c r="ITB150" s="6"/>
      <c r="ITC150" s="6"/>
      <c r="ITD150" s="6"/>
      <c r="ITE150" s="6"/>
      <c r="ITF150" s="6"/>
      <c r="ITG150" s="6"/>
      <c r="ITH150" s="6"/>
      <c r="ITI150" s="6"/>
      <c r="ITJ150" s="6"/>
      <c r="ITK150" s="6"/>
      <c r="ITL150" s="6"/>
      <c r="ITM150" s="6"/>
      <c r="ITN150" s="6"/>
      <c r="ITO150" s="6"/>
      <c r="ITP150" s="6"/>
      <c r="ITQ150" s="6"/>
      <c r="ITR150" s="6"/>
      <c r="ITS150" s="6"/>
      <c r="ITT150" s="6"/>
      <c r="ITU150" s="6"/>
      <c r="ITV150" s="6"/>
      <c r="ITW150" s="6"/>
      <c r="ITX150" s="6"/>
      <c r="ITY150" s="6"/>
      <c r="ITZ150" s="6"/>
      <c r="IUA150" s="6"/>
      <c r="IUB150" s="6"/>
      <c r="IUC150" s="6"/>
      <c r="IUD150" s="6"/>
      <c r="IUE150" s="6"/>
      <c r="IUF150" s="6"/>
      <c r="IUG150" s="6"/>
      <c r="IUH150" s="6"/>
      <c r="IUI150" s="6"/>
      <c r="IUJ150" s="6"/>
      <c r="IUK150" s="6"/>
      <c r="IUL150" s="6"/>
      <c r="IUM150" s="6"/>
      <c r="IUN150" s="6"/>
      <c r="IUO150" s="6"/>
      <c r="IUP150" s="6"/>
      <c r="IUQ150" s="6"/>
      <c r="IUR150" s="6"/>
      <c r="IUS150" s="6"/>
      <c r="IUT150" s="6"/>
      <c r="IUU150" s="6"/>
      <c r="IUV150" s="6"/>
      <c r="IUW150" s="6"/>
      <c r="IUX150" s="6"/>
      <c r="IUY150" s="6"/>
      <c r="IUZ150" s="6"/>
      <c r="IVA150" s="6"/>
      <c r="IVB150" s="6"/>
      <c r="IVC150" s="6"/>
      <c r="IVD150" s="6"/>
      <c r="IVE150" s="6"/>
      <c r="IVF150" s="6"/>
      <c r="IVG150" s="6"/>
      <c r="IVH150" s="6"/>
      <c r="IVI150" s="6"/>
      <c r="IVJ150" s="6"/>
      <c r="IVK150" s="6"/>
      <c r="IVL150" s="6"/>
      <c r="IVM150" s="6"/>
      <c r="IVN150" s="6"/>
      <c r="IVO150" s="6"/>
      <c r="IVP150" s="6"/>
      <c r="IVQ150" s="6"/>
      <c r="IVR150" s="6"/>
      <c r="IVS150" s="6"/>
      <c r="IVT150" s="6"/>
      <c r="IVU150" s="6"/>
      <c r="IVV150" s="6"/>
      <c r="IVW150" s="6"/>
      <c r="IVX150" s="6"/>
      <c r="IVY150" s="6"/>
      <c r="IVZ150" s="6"/>
      <c r="IWA150" s="6"/>
      <c r="IWB150" s="6"/>
      <c r="IWC150" s="6"/>
      <c r="IWD150" s="6"/>
      <c r="IWE150" s="6"/>
      <c r="IWF150" s="6"/>
      <c r="IWG150" s="6"/>
      <c r="IWH150" s="6"/>
      <c r="IWI150" s="6"/>
      <c r="IWJ150" s="6"/>
      <c r="IWK150" s="6"/>
      <c r="IWL150" s="6"/>
      <c r="IWM150" s="6"/>
      <c r="IWN150" s="6"/>
      <c r="IWO150" s="6"/>
      <c r="IWP150" s="6"/>
      <c r="IWQ150" s="6"/>
      <c r="IWR150" s="6"/>
      <c r="IWS150" s="6"/>
      <c r="IWT150" s="6"/>
      <c r="IWU150" s="6"/>
      <c r="IWV150" s="6"/>
      <c r="IWW150" s="6"/>
      <c r="IWX150" s="6"/>
      <c r="IWY150" s="6"/>
      <c r="IWZ150" s="6"/>
      <c r="IXA150" s="6"/>
      <c r="IXB150" s="6"/>
      <c r="IXC150" s="6"/>
      <c r="IXD150" s="6"/>
      <c r="IXE150" s="6"/>
      <c r="IXF150" s="6"/>
      <c r="IXG150" s="6"/>
      <c r="IXH150" s="6"/>
      <c r="IXI150" s="6"/>
      <c r="IXJ150" s="6"/>
      <c r="IXK150" s="6"/>
      <c r="IXL150" s="6"/>
      <c r="IXM150" s="6"/>
      <c r="IXN150" s="6"/>
      <c r="IXO150" s="6"/>
      <c r="IXP150" s="6"/>
      <c r="IXQ150" s="6"/>
      <c r="IXR150" s="6"/>
      <c r="IXS150" s="6"/>
      <c r="IXT150" s="6"/>
      <c r="IXU150" s="6"/>
      <c r="IXV150" s="6"/>
      <c r="IXW150" s="6"/>
      <c r="IXX150" s="6"/>
      <c r="IXY150" s="6"/>
      <c r="IXZ150" s="6"/>
      <c r="IYA150" s="6"/>
      <c r="IYB150" s="6"/>
      <c r="IYC150" s="6"/>
      <c r="IYD150" s="6"/>
      <c r="IYE150" s="6"/>
      <c r="IYF150" s="6"/>
      <c r="IYG150" s="6"/>
      <c r="IYH150" s="6"/>
      <c r="IYI150" s="6"/>
      <c r="IYJ150" s="6"/>
      <c r="IYK150" s="6"/>
      <c r="IYL150" s="6"/>
      <c r="IYM150" s="6"/>
      <c r="IYN150" s="6"/>
      <c r="IYO150" s="6"/>
      <c r="IYP150" s="6"/>
      <c r="IYQ150" s="6"/>
      <c r="IYR150" s="6"/>
      <c r="IYS150" s="6"/>
      <c r="IYT150" s="6"/>
      <c r="IYU150" s="6"/>
      <c r="IYV150" s="6"/>
      <c r="IYW150" s="6"/>
      <c r="IYX150" s="6"/>
      <c r="IYY150" s="6"/>
      <c r="IYZ150" s="6"/>
      <c r="IZA150" s="6"/>
      <c r="IZB150" s="6"/>
      <c r="IZC150" s="6"/>
      <c r="IZD150" s="6"/>
      <c r="IZE150" s="6"/>
      <c r="IZF150" s="6"/>
      <c r="IZG150" s="6"/>
      <c r="IZH150" s="6"/>
      <c r="IZI150" s="6"/>
      <c r="IZJ150" s="6"/>
      <c r="IZK150" s="6"/>
      <c r="IZL150" s="6"/>
      <c r="IZM150" s="6"/>
      <c r="IZN150" s="6"/>
      <c r="IZO150" s="6"/>
      <c r="IZP150" s="6"/>
      <c r="IZQ150" s="6"/>
      <c r="IZR150" s="6"/>
      <c r="IZS150" s="6"/>
      <c r="IZT150" s="6"/>
      <c r="IZU150" s="6"/>
      <c r="IZV150" s="6"/>
      <c r="IZW150" s="6"/>
      <c r="IZX150" s="6"/>
      <c r="IZY150" s="6"/>
      <c r="IZZ150" s="6"/>
      <c r="JAA150" s="6"/>
      <c r="JAB150" s="6"/>
      <c r="JAC150" s="6"/>
      <c r="JAD150" s="6"/>
      <c r="JAE150" s="6"/>
      <c r="JAF150" s="6"/>
      <c r="JAG150" s="6"/>
      <c r="JAH150" s="6"/>
      <c r="JAI150" s="6"/>
      <c r="JAJ150" s="6"/>
      <c r="JAK150" s="6"/>
      <c r="JAL150" s="6"/>
      <c r="JAM150" s="6"/>
      <c r="JAN150" s="6"/>
      <c r="JAO150" s="6"/>
      <c r="JAP150" s="6"/>
      <c r="JAQ150" s="6"/>
      <c r="JAR150" s="6"/>
      <c r="JAS150" s="6"/>
      <c r="JAT150" s="6"/>
      <c r="JAU150" s="6"/>
      <c r="JAV150" s="6"/>
      <c r="JAW150" s="6"/>
      <c r="JAX150" s="6"/>
      <c r="JAY150" s="6"/>
      <c r="JAZ150" s="6"/>
      <c r="JBA150" s="6"/>
      <c r="JBB150" s="6"/>
      <c r="JBC150" s="6"/>
      <c r="JBD150" s="6"/>
      <c r="JBE150" s="6"/>
      <c r="JBF150" s="6"/>
      <c r="JBG150" s="6"/>
      <c r="JBH150" s="6"/>
      <c r="JBI150" s="6"/>
      <c r="JBJ150" s="6"/>
      <c r="JBK150" s="6"/>
      <c r="JBL150" s="6"/>
      <c r="JBM150" s="6"/>
      <c r="JBN150" s="6"/>
      <c r="JBO150" s="6"/>
      <c r="JBP150" s="6"/>
      <c r="JBQ150" s="6"/>
      <c r="JBR150" s="6"/>
      <c r="JBS150" s="6"/>
      <c r="JBT150" s="6"/>
      <c r="JBU150" s="6"/>
      <c r="JBV150" s="6"/>
      <c r="JBW150" s="6"/>
      <c r="JBX150" s="6"/>
      <c r="JBY150" s="6"/>
      <c r="JBZ150" s="6"/>
      <c r="JCA150" s="6"/>
      <c r="JCB150" s="6"/>
      <c r="JCC150" s="6"/>
      <c r="JCD150" s="6"/>
      <c r="JCE150" s="6"/>
      <c r="JCF150" s="6"/>
      <c r="JCG150" s="6"/>
      <c r="JCH150" s="6"/>
      <c r="JCI150" s="6"/>
      <c r="JCJ150" s="6"/>
      <c r="JCK150" s="6"/>
      <c r="JCL150" s="6"/>
      <c r="JCM150" s="6"/>
      <c r="JCN150" s="6"/>
      <c r="JCO150" s="6"/>
      <c r="JCP150" s="6"/>
      <c r="JCQ150" s="6"/>
      <c r="JCR150" s="6"/>
      <c r="JCS150" s="6"/>
      <c r="JCT150" s="6"/>
      <c r="JCU150" s="6"/>
      <c r="JCV150" s="6"/>
      <c r="JCW150" s="6"/>
      <c r="JCX150" s="6"/>
      <c r="JCY150" s="6"/>
      <c r="JCZ150" s="6"/>
      <c r="JDA150" s="6"/>
      <c r="JDB150" s="6"/>
      <c r="JDC150" s="6"/>
      <c r="JDD150" s="6"/>
      <c r="JDE150" s="6"/>
      <c r="JDF150" s="6"/>
      <c r="JDG150" s="6"/>
      <c r="JDH150" s="6"/>
      <c r="JDI150" s="6"/>
      <c r="JDJ150" s="6"/>
      <c r="JDK150" s="6"/>
      <c r="JDL150" s="6"/>
      <c r="JDM150" s="6"/>
      <c r="JDN150" s="6"/>
      <c r="JDO150" s="6"/>
      <c r="JDP150" s="6"/>
      <c r="JDQ150" s="6"/>
      <c r="JDR150" s="6"/>
      <c r="JDS150" s="6"/>
      <c r="JDT150" s="6"/>
      <c r="JDU150" s="6"/>
      <c r="JDV150" s="6"/>
      <c r="JDW150" s="6"/>
      <c r="JDX150" s="6"/>
      <c r="JDY150" s="6"/>
      <c r="JDZ150" s="6"/>
      <c r="JEA150" s="6"/>
      <c r="JEB150" s="6"/>
      <c r="JEC150" s="6"/>
      <c r="JED150" s="6"/>
      <c r="JEE150" s="6"/>
      <c r="JEF150" s="6"/>
      <c r="JEG150" s="6"/>
      <c r="JEH150" s="6"/>
      <c r="JEI150" s="6"/>
      <c r="JEJ150" s="6"/>
      <c r="JEK150" s="6"/>
      <c r="JEL150" s="6"/>
      <c r="JEM150" s="6"/>
      <c r="JEN150" s="6"/>
      <c r="JEO150" s="6"/>
      <c r="JEP150" s="6"/>
      <c r="JEQ150" s="6"/>
      <c r="JER150" s="6"/>
      <c r="JES150" s="6"/>
      <c r="JET150" s="6"/>
      <c r="JEU150" s="6"/>
      <c r="JEV150" s="6"/>
      <c r="JEW150" s="6"/>
      <c r="JEX150" s="6"/>
      <c r="JEY150" s="6"/>
      <c r="JEZ150" s="6"/>
      <c r="JFA150" s="6"/>
      <c r="JFB150" s="6"/>
      <c r="JFC150" s="6"/>
      <c r="JFD150" s="6"/>
      <c r="JFE150" s="6"/>
      <c r="JFF150" s="6"/>
      <c r="JFG150" s="6"/>
      <c r="JFH150" s="6"/>
      <c r="JFI150" s="6"/>
      <c r="JFJ150" s="6"/>
      <c r="JFK150" s="6"/>
      <c r="JFL150" s="6"/>
      <c r="JFM150" s="6"/>
      <c r="JFN150" s="6"/>
      <c r="JFO150" s="6"/>
      <c r="JFP150" s="6"/>
      <c r="JFQ150" s="6"/>
      <c r="JFR150" s="6"/>
      <c r="JFS150" s="6"/>
      <c r="JFT150" s="6"/>
      <c r="JFU150" s="6"/>
      <c r="JFV150" s="6"/>
      <c r="JFW150" s="6"/>
      <c r="JFX150" s="6"/>
      <c r="JFY150" s="6"/>
      <c r="JFZ150" s="6"/>
      <c r="JGA150" s="6"/>
      <c r="JGB150" s="6"/>
      <c r="JGC150" s="6"/>
      <c r="JGD150" s="6"/>
      <c r="JGE150" s="6"/>
      <c r="JGF150" s="6"/>
      <c r="JGG150" s="6"/>
      <c r="JGH150" s="6"/>
      <c r="JGI150" s="6"/>
      <c r="JGJ150" s="6"/>
      <c r="JGK150" s="6"/>
      <c r="JGL150" s="6"/>
      <c r="JGM150" s="6"/>
      <c r="JGN150" s="6"/>
      <c r="JGO150" s="6"/>
      <c r="JGP150" s="6"/>
      <c r="JGQ150" s="6"/>
      <c r="JGR150" s="6"/>
      <c r="JGS150" s="6"/>
      <c r="JGT150" s="6"/>
      <c r="JGU150" s="6"/>
      <c r="JGV150" s="6"/>
      <c r="JGW150" s="6"/>
      <c r="JGX150" s="6"/>
      <c r="JGY150" s="6"/>
      <c r="JGZ150" s="6"/>
      <c r="JHA150" s="6"/>
      <c r="JHB150" s="6"/>
      <c r="JHC150" s="6"/>
      <c r="JHD150" s="6"/>
      <c r="JHE150" s="6"/>
      <c r="JHF150" s="6"/>
      <c r="JHG150" s="6"/>
      <c r="JHH150" s="6"/>
      <c r="JHI150" s="6"/>
      <c r="JHJ150" s="6"/>
      <c r="JHK150" s="6"/>
      <c r="JHL150" s="6"/>
      <c r="JHM150" s="6"/>
      <c r="JHN150" s="6"/>
      <c r="JHO150" s="6"/>
      <c r="JHP150" s="6"/>
      <c r="JHQ150" s="6"/>
      <c r="JHR150" s="6"/>
      <c r="JHS150" s="6"/>
      <c r="JHT150" s="6"/>
      <c r="JHU150" s="6"/>
      <c r="JHV150" s="6"/>
      <c r="JHW150" s="6"/>
      <c r="JHX150" s="6"/>
      <c r="JHY150" s="6"/>
      <c r="JHZ150" s="6"/>
      <c r="JIA150" s="6"/>
      <c r="JIB150" s="6"/>
      <c r="JIC150" s="6"/>
      <c r="JID150" s="6"/>
      <c r="JIE150" s="6"/>
      <c r="JIF150" s="6"/>
      <c r="JIG150" s="6"/>
      <c r="JIH150" s="6"/>
      <c r="JII150" s="6"/>
      <c r="JIJ150" s="6"/>
      <c r="JIK150" s="6"/>
      <c r="JIL150" s="6"/>
      <c r="JIM150" s="6"/>
      <c r="JIN150" s="6"/>
      <c r="JIO150" s="6"/>
      <c r="JIP150" s="6"/>
      <c r="JIQ150" s="6"/>
      <c r="JIR150" s="6"/>
      <c r="JIS150" s="6"/>
      <c r="JIT150" s="6"/>
      <c r="JIU150" s="6"/>
      <c r="JIV150" s="6"/>
      <c r="JIW150" s="6"/>
      <c r="JIX150" s="6"/>
      <c r="JIY150" s="6"/>
      <c r="JIZ150" s="6"/>
      <c r="JJA150" s="6"/>
      <c r="JJB150" s="6"/>
      <c r="JJC150" s="6"/>
      <c r="JJD150" s="6"/>
      <c r="JJE150" s="6"/>
      <c r="JJF150" s="6"/>
      <c r="JJG150" s="6"/>
      <c r="JJH150" s="6"/>
      <c r="JJI150" s="6"/>
      <c r="JJJ150" s="6"/>
      <c r="JJK150" s="6"/>
      <c r="JJL150" s="6"/>
      <c r="JJM150" s="6"/>
      <c r="JJN150" s="6"/>
      <c r="JJO150" s="6"/>
      <c r="JJP150" s="6"/>
      <c r="JJQ150" s="6"/>
      <c r="JJR150" s="6"/>
      <c r="JJS150" s="6"/>
      <c r="JJT150" s="6"/>
      <c r="JJU150" s="6"/>
      <c r="JJV150" s="6"/>
      <c r="JJW150" s="6"/>
      <c r="JJX150" s="6"/>
      <c r="JJY150" s="6"/>
      <c r="JJZ150" s="6"/>
      <c r="JKA150" s="6"/>
      <c r="JKB150" s="6"/>
      <c r="JKC150" s="6"/>
      <c r="JKD150" s="6"/>
      <c r="JKE150" s="6"/>
      <c r="JKF150" s="6"/>
      <c r="JKG150" s="6"/>
      <c r="JKH150" s="6"/>
      <c r="JKI150" s="6"/>
      <c r="JKJ150" s="6"/>
      <c r="JKK150" s="6"/>
      <c r="JKL150" s="6"/>
      <c r="JKM150" s="6"/>
      <c r="JKN150" s="6"/>
      <c r="JKO150" s="6"/>
      <c r="JKP150" s="6"/>
      <c r="JKQ150" s="6"/>
      <c r="JKR150" s="6"/>
      <c r="JKS150" s="6"/>
      <c r="JKT150" s="6"/>
      <c r="JKU150" s="6"/>
      <c r="JKV150" s="6"/>
      <c r="JKW150" s="6"/>
      <c r="JKX150" s="6"/>
      <c r="JKY150" s="6"/>
      <c r="JKZ150" s="6"/>
      <c r="JLA150" s="6"/>
      <c r="JLB150" s="6"/>
      <c r="JLC150" s="6"/>
      <c r="JLD150" s="6"/>
      <c r="JLE150" s="6"/>
      <c r="JLF150" s="6"/>
      <c r="JLG150" s="6"/>
      <c r="JLH150" s="6"/>
      <c r="JLI150" s="6"/>
      <c r="JLJ150" s="6"/>
      <c r="JLK150" s="6"/>
      <c r="JLL150" s="6"/>
      <c r="JLM150" s="6"/>
      <c r="JLN150" s="6"/>
      <c r="JLO150" s="6"/>
      <c r="JLP150" s="6"/>
      <c r="JLQ150" s="6"/>
      <c r="JLR150" s="6"/>
      <c r="JLS150" s="6"/>
      <c r="JLT150" s="6"/>
      <c r="JLU150" s="6"/>
      <c r="JLV150" s="6"/>
      <c r="JLW150" s="6"/>
      <c r="JLX150" s="6"/>
      <c r="JLY150" s="6"/>
      <c r="JLZ150" s="6"/>
      <c r="JMA150" s="6"/>
      <c r="JMB150" s="6"/>
      <c r="JMC150" s="6"/>
      <c r="JMD150" s="6"/>
      <c r="JME150" s="6"/>
      <c r="JMF150" s="6"/>
      <c r="JMG150" s="6"/>
      <c r="JMH150" s="6"/>
      <c r="JMI150" s="6"/>
      <c r="JMJ150" s="6"/>
      <c r="JMK150" s="6"/>
      <c r="JML150" s="6"/>
      <c r="JMM150" s="6"/>
      <c r="JMN150" s="6"/>
      <c r="JMO150" s="6"/>
      <c r="JMP150" s="6"/>
      <c r="JMQ150" s="6"/>
      <c r="JMR150" s="6"/>
      <c r="JMS150" s="6"/>
      <c r="JMT150" s="6"/>
      <c r="JMU150" s="6"/>
      <c r="JMV150" s="6"/>
      <c r="JMW150" s="6"/>
      <c r="JMX150" s="6"/>
      <c r="JMY150" s="6"/>
      <c r="JMZ150" s="6"/>
      <c r="JNA150" s="6"/>
      <c r="JNB150" s="6"/>
      <c r="JNC150" s="6"/>
      <c r="JND150" s="6"/>
      <c r="JNE150" s="6"/>
      <c r="JNF150" s="6"/>
      <c r="JNG150" s="6"/>
      <c r="JNH150" s="6"/>
      <c r="JNI150" s="6"/>
      <c r="JNJ150" s="6"/>
      <c r="JNK150" s="6"/>
      <c r="JNL150" s="6"/>
      <c r="JNM150" s="6"/>
      <c r="JNN150" s="6"/>
      <c r="JNO150" s="6"/>
      <c r="JNP150" s="6"/>
      <c r="JNQ150" s="6"/>
      <c r="JNR150" s="6"/>
      <c r="JNS150" s="6"/>
      <c r="JNT150" s="6"/>
      <c r="JNU150" s="6"/>
      <c r="JNV150" s="6"/>
      <c r="JNW150" s="6"/>
      <c r="JNX150" s="6"/>
      <c r="JNY150" s="6"/>
      <c r="JNZ150" s="6"/>
      <c r="JOA150" s="6"/>
      <c r="JOB150" s="6"/>
      <c r="JOC150" s="6"/>
      <c r="JOD150" s="6"/>
      <c r="JOE150" s="6"/>
      <c r="JOF150" s="6"/>
      <c r="JOG150" s="6"/>
      <c r="JOH150" s="6"/>
      <c r="JOI150" s="6"/>
      <c r="JOJ150" s="6"/>
      <c r="JOK150" s="6"/>
      <c r="JOL150" s="6"/>
      <c r="JOM150" s="6"/>
      <c r="JON150" s="6"/>
      <c r="JOO150" s="6"/>
      <c r="JOP150" s="6"/>
      <c r="JOQ150" s="6"/>
      <c r="JOR150" s="6"/>
      <c r="JOS150" s="6"/>
      <c r="JOT150" s="6"/>
      <c r="JOU150" s="6"/>
      <c r="JOV150" s="6"/>
      <c r="JOW150" s="6"/>
      <c r="JOX150" s="6"/>
      <c r="JOY150" s="6"/>
      <c r="JOZ150" s="6"/>
      <c r="JPA150" s="6"/>
      <c r="JPB150" s="6"/>
      <c r="JPC150" s="6"/>
      <c r="JPD150" s="6"/>
      <c r="JPE150" s="6"/>
      <c r="JPF150" s="6"/>
      <c r="JPG150" s="6"/>
      <c r="JPH150" s="6"/>
      <c r="JPI150" s="6"/>
      <c r="JPJ150" s="6"/>
      <c r="JPK150" s="6"/>
      <c r="JPL150" s="6"/>
      <c r="JPM150" s="6"/>
      <c r="JPN150" s="6"/>
      <c r="JPO150" s="6"/>
      <c r="JPP150" s="6"/>
      <c r="JPQ150" s="6"/>
      <c r="JPR150" s="6"/>
      <c r="JPS150" s="6"/>
      <c r="JPT150" s="6"/>
      <c r="JPU150" s="6"/>
      <c r="JPV150" s="6"/>
      <c r="JPW150" s="6"/>
      <c r="JPX150" s="6"/>
      <c r="JPY150" s="6"/>
      <c r="JPZ150" s="6"/>
      <c r="JQA150" s="6"/>
      <c r="JQB150" s="6"/>
      <c r="JQC150" s="6"/>
      <c r="JQD150" s="6"/>
      <c r="JQE150" s="6"/>
      <c r="JQF150" s="6"/>
      <c r="JQG150" s="6"/>
      <c r="JQH150" s="6"/>
      <c r="JQI150" s="6"/>
      <c r="JQJ150" s="6"/>
      <c r="JQK150" s="6"/>
      <c r="JQL150" s="6"/>
      <c r="JQM150" s="6"/>
      <c r="JQN150" s="6"/>
      <c r="JQO150" s="6"/>
      <c r="JQP150" s="6"/>
      <c r="JQQ150" s="6"/>
      <c r="JQR150" s="6"/>
      <c r="JQS150" s="6"/>
      <c r="JQT150" s="6"/>
      <c r="JQU150" s="6"/>
      <c r="JQV150" s="6"/>
      <c r="JQW150" s="6"/>
      <c r="JQX150" s="6"/>
      <c r="JQY150" s="6"/>
      <c r="JQZ150" s="6"/>
      <c r="JRA150" s="6"/>
      <c r="JRB150" s="6"/>
      <c r="JRC150" s="6"/>
      <c r="JRD150" s="6"/>
      <c r="JRE150" s="6"/>
      <c r="JRF150" s="6"/>
      <c r="JRG150" s="6"/>
      <c r="JRH150" s="6"/>
      <c r="JRI150" s="6"/>
      <c r="JRJ150" s="6"/>
      <c r="JRK150" s="6"/>
      <c r="JRL150" s="6"/>
      <c r="JRM150" s="6"/>
      <c r="JRN150" s="6"/>
      <c r="JRO150" s="6"/>
      <c r="JRP150" s="6"/>
      <c r="JRQ150" s="6"/>
      <c r="JRR150" s="6"/>
      <c r="JRS150" s="6"/>
      <c r="JRT150" s="6"/>
      <c r="JRU150" s="6"/>
      <c r="JRV150" s="6"/>
      <c r="JRW150" s="6"/>
      <c r="JRX150" s="6"/>
      <c r="JRY150" s="6"/>
      <c r="JRZ150" s="6"/>
      <c r="JSA150" s="6"/>
      <c r="JSB150" s="6"/>
      <c r="JSC150" s="6"/>
      <c r="JSD150" s="6"/>
      <c r="JSE150" s="6"/>
      <c r="JSF150" s="6"/>
      <c r="JSG150" s="6"/>
      <c r="JSH150" s="6"/>
      <c r="JSI150" s="6"/>
      <c r="JSJ150" s="6"/>
      <c r="JSK150" s="6"/>
      <c r="JSL150" s="6"/>
      <c r="JSM150" s="6"/>
      <c r="JSN150" s="6"/>
      <c r="JSO150" s="6"/>
      <c r="JSP150" s="6"/>
      <c r="JSQ150" s="6"/>
      <c r="JSR150" s="6"/>
      <c r="JSS150" s="6"/>
      <c r="JST150" s="6"/>
      <c r="JSU150" s="6"/>
      <c r="JSV150" s="6"/>
      <c r="JSW150" s="6"/>
      <c r="JSX150" s="6"/>
      <c r="JSY150" s="6"/>
      <c r="JSZ150" s="6"/>
      <c r="JTA150" s="6"/>
      <c r="JTB150" s="6"/>
      <c r="JTC150" s="6"/>
      <c r="JTD150" s="6"/>
      <c r="JTE150" s="6"/>
      <c r="JTF150" s="6"/>
      <c r="JTG150" s="6"/>
      <c r="JTH150" s="6"/>
      <c r="JTI150" s="6"/>
      <c r="JTJ150" s="6"/>
      <c r="JTK150" s="6"/>
      <c r="JTL150" s="6"/>
      <c r="JTM150" s="6"/>
      <c r="JTN150" s="6"/>
      <c r="JTO150" s="6"/>
      <c r="JTP150" s="6"/>
      <c r="JTQ150" s="6"/>
      <c r="JTR150" s="6"/>
      <c r="JTS150" s="6"/>
      <c r="JTT150" s="6"/>
      <c r="JTU150" s="6"/>
      <c r="JTV150" s="6"/>
      <c r="JTW150" s="6"/>
      <c r="JTX150" s="6"/>
      <c r="JTY150" s="6"/>
      <c r="JTZ150" s="6"/>
      <c r="JUA150" s="6"/>
      <c r="JUB150" s="6"/>
      <c r="JUC150" s="6"/>
      <c r="JUD150" s="6"/>
      <c r="JUE150" s="6"/>
      <c r="JUF150" s="6"/>
      <c r="JUG150" s="6"/>
      <c r="JUH150" s="6"/>
      <c r="JUI150" s="6"/>
      <c r="JUJ150" s="6"/>
      <c r="JUK150" s="6"/>
      <c r="JUL150" s="6"/>
      <c r="JUM150" s="6"/>
      <c r="JUN150" s="6"/>
      <c r="JUO150" s="6"/>
      <c r="JUP150" s="6"/>
      <c r="JUQ150" s="6"/>
      <c r="JUR150" s="6"/>
      <c r="JUS150" s="6"/>
      <c r="JUT150" s="6"/>
      <c r="JUU150" s="6"/>
      <c r="JUV150" s="6"/>
      <c r="JUW150" s="6"/>
      <c r="JUX150" s="6"/>
      <c r="JUY150" s="6"/>
      <c r="JUZ150" s="6"/>
      <c r="JVA150" s="6"/>
      <c r="JVB150" s="6"/>
      <c r="JVC150" s="6"/>
      <c r="JVD150" s="6"/>
      <c r="JVE150" s="6"/>
      <c r="JVF150" s="6"/>
      <c r="JVG150" s="6"/>
      <c r="JVH150" s="6"/>
      <c r="JVI150" s="6"/>
      <c r="JVJ150" s="6"/>
      <c r="JVK150" s="6"/>
      <c r="JVL150" s="6"/>
      <c r="JVM150" s="6"/>
      <c r="JVN150" s="6"/>
      <c r="JVO150" s="6"/>
      <c r="JVP150" s="6"/>
      <c r="JVQ150" s="6"/>
      <c r="JVR150" s="6"/>
      <c r="JVS150" s="6"/>
      <c r="JVT150" s="6"/>
      <c r="JVU150" s="6"/>
      <c r="JVV150" s="6"/>
      <c r="JVW150" s="6"/>
      <c r="JVX150" s="6"/>
      <c r="JVY150" s="6"/>
      <c r="JVZ150" s="6"/>
      <c r="JWA150" s="6"/>
      <c r="JWB150" s="6"/>
      <c r="JWC150" s="6"/>
      <c r="JWD150" s="6"/>
      <c r="JWE150" s="6"/>
      <c r="JWF150" s="6"/>
      <c r="JWG150" s="6"/>
      <c r="JWH150" s="6"/>
      <c r="JWI150" s="6"/>
      <c r="JWJ150" s="6"/>
      <c r="JWK150" s="6"/>
      <c r="JWL150" s="6"/>
      <c r="JWM150" s="6"/>
      <c r="JWN150" s="6"/>
      <c r="JWO150" s="6"/>
      <c r="JWP150" s="6"/>
      <c r="JWQ150" s="6"/>
      <c r="JWR150" s="6"/>
      <c r="JWS150" s="6"/>
      <c r="JWT150" s="6"/>
      <c r="JWU150" s="6"/>
      <c r="JWV150" s="6"/>
      <c r="JWW150" s="6"/>
      <c r="JWX150" s="6"/>
      <c r="JWY150" s="6"/>
      <c r="JWZ150" s="6"/>
      <c r="JXA150" s="6"/>
      <c r="JXB150" s="6"/>
      <c r="JXC150" s="6"/>
      <c r="JXD150" s="6"/>
      <c r="JXE150" s="6"/>
      <c r="JXF150" s="6"/>
      <c r="JXG150" s="6"/>
      <c r="JXH150" s="6"/>
      <c r="JXI150" s="6"/>
      <c r="JXJ150" s="6"/>
      <c r="JXK150" s="6"/>
      <c r="JXL150" s="6"/>
      <c r="JXM150" s="6"/>
      <c r="JXN150" s="6"/>
      <c r="JXO150" s="6"/>
      <c r="JXP150" s="6"/>
      <c r="JXQ150" s="6"/>
      <c r="JXR150" s="6"/>
      <c r="JXS150" s="6"/>
      <c r="JXT150" s="6"/>
      <c r="JXU150" s="6"/>
      <c r="JXV150" s="6"/>
      <c r="JXW150" s="6"/>
      <c r="JXX150" s="6"/>
      <c r="JXY150" s="6"/>
      <c r="JXZ150" s="6"/>
      <c r="JYA150" s="6"/>
      <c r="JYB150" s="6"/>
      <c r="JYC150" s="6"/>
      <c r="JYD150" s="6"/>
      <c r="JYE150" s="6"/>
      <c r="JYF150" s="6"/>
      <c r="JYG150" s="6"/>
      <c r="JYH150" s="6"/>
      <c r="JYI150" s="6"/>
      <c r="JYJ150" s="6"/>
      <c r="JYK150" s="6"/>
      <c r="JYL150" s="6"/>
      <c r="JYM150" s="6"/>
      <c r="JYN150" s="6"/>
      <c r="JYO150" s="6"/>
      <c r="JYP150" s="6"/>
      <c r="JYQ150" s="6"/>
      <c r="JYR150" s="6"/>
      <c r="JYS150" s="6"/>
      <c r="JYT150" s="6"/>
      <c r="JYU150" s="6"/>
      <c r="JYV150" s="6"/>
      <c r="JYW150" s="6"/>
      <c r="JYX150" s="6"/>
      <c r="JYY150" s="6"/>
      <c r="JYZ150" s="6"/>
      <c r="JZA150" s="6"/>
      <c r="JZB150" s="6"/>
      <c r="JZC150" s="6"/>
      <c r="JZD150" s="6"/>
      <c r="JZE150" s="6"/>
      <c r="JZF150" s="6"/>
      <c r="JZG150" s="6"/>
      <c r="JZH150" s="6"/>
      <c r="JZI150" s="6"/>
      <c r="JZJ150" s="6"/>
      <c r="JZK150" s="6"/>
      <c r="JZL150" s="6"/>
      <c r="JZM150" s="6"/>
      <c r="JZN150" s="6"/>
      <c r="JZO150" s="6"/>
      <c r="JZP150" s="6"/>
      <c r="JZQ150" s="6"/>
      <c r="JZR150" s="6"/>
      <c r="JZS150" s="6"/>
      <c r="JZT150" s="6"/>
      <c r="JZU150" s="6"/>
      <c r="JZV150" s="6"/>
      <c r="JZW150" s="6"/>
      <c r="JZX150" s="6"/>
      <c r="JZY150" s="6"/>
      <c r="JZZ150" s="6"/>
      <c r="KAA150" s="6"/>
      <c r="KAB150" s="6"/>
      <c r="KAC150" s="6"/>
      <c r="KAD150" s="6"/>
      <c r="KAE150" s="6"/>
      <c r="KAF150" s="6"/>
      <c r="KAG150" s="6"/>
      <c r="KAH150" s="6"/>
      <c r="KAI150" s="6"/>
      <c r="KAJ150" s="6"/>
      <c r="KAK150" s="6"/>
      <c r="KAL150" s="6"/>
      <c r="KAM150" s="6"/>
      <c r="KAN150" s="6"/>
      <c r="KAO150" s="6"/>
      <c r="KAP150" s="6"/>
      <c r="KAQ150" s="6"/>
      <c r="KAR150" s="6"/>
      <c r="KAS150" s="6"/>
      <c r="KAT150" s="6"/>
      <c r="KAU150" s="6"/>
      <c r="KAV150" s="6"/>
      <c r="KAW150" s="6"/>
      <c r="KAX150" s="6"/>
      <c r="KAY150" s="6"/>
      <c r="KAZ150" s="6"/>
      <c r="KBA150" s="6"/>
      <c r="KBB150" s="6"/>
      <c r="KBC150" s="6"/>
      <c r="KBD150" s="6"/>
      <c r="KBE150" s="6"/>
      <c r="KBF150" s="6"/>
      <c r="KBG150" s="6"/>
      <c r="KBH150" s="6"/>
      <c r="KBI150" s="6"/>
      <c r="KBJ150" s="6"/>
      <c r="KBK150" s="6"/>
      <c r="KBL150" s="6"/>
      <c r="KBM150" s="6"/>
      <c r="KBN150" s="6"/>
      <c r="KBO150" s="6"/>
      <c r="KBP150" s="6"/>
      <c r="KBQ150" s="6"/>
      <c r="KBR150" s="6"/>
      <c r="KBS150" s="6"/>
      <c r="KBT150" s="6"/>
      <c r="KBU150" s="6"/>
      <c r="KBV150" s="6"/>
      <c r="KBW150" s="6"/>
      <c r="KBX150" s="6"/>
      <c r="KBY150" s="6"/>
      <c r="KBZ150" s="6"/>
      <c r="KCA150" s="6"/>
      <c r="KCB150" s="6"/>
      <c r="KCC150" s="6"/>
      <c r="KCD150" s="6"/>
      <c r="KCE150" s="6"/>
      <c r="KCF150" s="6"/>
      <c r="KCG150" s="6"/>
      <c r="KCH150" s="6"/>
      <c r="KCI150" s="6"/>
      <c r="KCJ150" s="6"/>
      <c r="KCK150" s="6"/>
      <c r="KCL150" s="6"/>
      <c r="KCM150" s="6"/>
      <c r="KCN150" s="6"/>
      <c r="KCO150" s="6"/>
      <c r="KCP150" s="6"/>
      <c r="KCQ150" s="6"/>
      <c r="KCR150" s="6"/>
      <c r="KCS150" s="6"/>
      <c r="KCT150" s="6"/>
      <c r="KCU150" s="6"/>
      <c r="KCV150" s="6"/>
      <c r="KCW150" s="6"/>
      <c r="KCX150" s="6"/>
      <c r="KCY150" s="6"/>
      <c r="KCZ150" s="6"/>
      <c r="KDA150" s="6"/>
      <c r="KDB150" s="6"/>
      <c r="KDC150" s="6"/>
      <c r="KDD150" s="6"/>
      <c r="KDE150" s="6"/>
      <c r="KDF150" s="6"/>
      <c r="KDG150" s="6"/>
      <c r="KDH150" s="6"/>
      <c r="KDI150" s="6"/>
      <c r="KDJ150" s="6"/>
      <c r="KDK150" s="6"/>
      <c r="KDL150" s="6"/>
      <c r="KDM150" s="6"/>
      <c r="KDN150" s="6"/>
      <c r="KDO150" s="6"/>
      <c r="KDP150" s="6"/>
      <c r="KDQ150" s="6"/>
      <c r="KDR150" s="6"/>
      <c r="KDS150" s="6"/>
      <c r="KDT150" s="6"/>
      <c r="KDU150" s="6"/>
      <c r="KDV150" s="6"/>
      <c r="KDW150" s="6"/>
      <c r="KDX150" s="6"/>
      <c r="KDY150" s="6"/>
      <c r="KDZ150" s="6"/>
      <c r="KEA150" s="6"/>
      <c r="KEB150" s="6"/>
      <c r="KEC150" s="6"/>
      <c r="KED150" s="6"/>
      <c r="KEE150" s="6"/>
      <c r="KEF150" s="6"/>
      <c r="KEG150" s="6"/>
      <c r="KEH150" s="6"/>
      <c r="KEI150" s="6"/>
      <c r="KEJ150" s="6"/>
      <c r="KEK150" s="6"/>
      <c r="KEL150" s="6"/>
      <c r="KEM150" s="6"/>
      <c r="KEN150" s="6"/>
      <c r="KEO150" s="6"/>
      <c r="KEP150" s="6"/>
      <c r="KEQ150" s="6"/>
      <c r="KER150" s="6"/>
      <c r="KES150" s="6"/>
      <c r="KET150" s="6"/>
      <c r="KEU150" s="6"/>
      <c r="KEV150" s="6"/>
      <c r="KEW150" s="6"/>
      <c r="KEX150" s="6"/>
      <c r="KEY150" s="6"/>
      <c r="KEZ150" s="6"/>
      <c r="KFA150" s="6"/>
      <c r="KFB150" s="6"/>
      <c r="KFC150" s="6"/>
      <c r="KFD150" s="6"/>
      <c r="KFE150" s="6"/>
      <c r="KFF150" s="6"/>
      <c r="KFG150" s="6"/>
      <c r="KFH150" s="6"/>
      <c r="KFI150" s="6"/>
      <c r="KFJ150" s="6"/>
      <c r="KFK150" s="6"/>
      <c r="KFL150" s="6"/>
      <c r="KFM150" s="6"/>
      <c r="KFN150" s="6"/>
      <c r="KFO150" s="6"/>
      <c r="KFP150" s="6"/>
      <c r="KFQ150" s="6"/>
      <c r="KFR150" s="6"/>
      <c r="KFS150" s="6"/>
      <c r="KFT150" s="6"/>
      <c r="KFU150" s="6"/>
      <c r="KFV150" s="6"/>
      <c r="KFW150" s="6"/>
      <c r="KFX150" s="6"/>
      <c r="KFY150" s="6"/>
      <c r="KFZ150" s="6"/>
      <c r="KGA150" s="6"/>
      <c r="KGB150" s="6"/>
      <c r="KGC150" s="6"/>
      <c r="KGD150" s="6"/>
      <c r="KGE150" s="6"/>
      <c r="KGF150" s="6"/>
      <c r="KGG150" s="6"/>
      <c r="KGH150" s="6"/>
      <c r="KGI150" s="6"/>
      <c r="KGJ150" s="6"/>
      <c r="KGK150" s="6"/>
      <c r="KGL150" s="6"/>
      <c r="KGM150" s="6"/>
      <c r="KGN150" s="6"/>
      <c r="KGO150" s="6"/>
      <c r="KGP150" s="6"/>
      <c r="KGQ150" s="6"/>
      <c r="KGR150" s="6"/>
      <c r="KGS150" s="6"/>
      <c r="KGT150" s="6"/>
      <c r="KGU150" s="6"/>
      <c r="KGV150" s="6"/>
      <c r="KGW150" s="6"/>
      <c r="KGX150" s="6"/>
      <c r="KGY150" s="6"/>
      <c r="KGZ150" s="6"/>
      <c r="KHA150" s="6"/>
      <c r="KHB150" s="6"/>
      <c r="KHC150" s="6"/>
      <c r="KHD150" s="6"/>
      <c r="KHE150" s="6"/>
      <c r="KHF150" s="6"/>
      <c r="KHG150" s="6"/>
      <c r="KHH150" s="6"/>
      <c r="KHI150" s="6"/>
      <c r="KHJ150" s="6"/>
      <c r="KHK150" s="6"/>
      <c r="KHL150" s="6"/>
      <c r="KHM150" s="6"/>
      <c r="KHN150" s="6"/>
      <c r="KHO150" s="6"/>
      <c r="KHP150" s="6"/>
      <c r="KHQ150" s="6"/>
      <c r="KHR150" s="6"/>
      <c r="KHS150" s="6"/>
      <c r="KHT150" s="6"/>
      <c r="KHU150" s="6"/>
      <c r="KHV150" s="6"/>
      <c r="KHW150" s="6"/>
      <c r="KHX150" s="6"/>
      <c r="KHY150" s="6"/>
      <c r="KHZ150" s="6"/>
      <c r="KIA150" s="6"/>
      <c r="KIB150" s="6"/>
      <c r="KIC150" s="6"/>
      <c r="KID150" s="6"/>
      <c r="KIE150" s="6"/>
      <c r="KIF150" s="6"/>
      <c r="KIG150" s="6"/>
      <c r="KIH150" s="6"/>
      <c r="KII150" s="6"/>
      <c r="KIJ150" s="6"/>
      <c r="KIK150" s="6"/>
      <c r="KIL150" s="6"/>
      <c r="KIM150" s="6"/>
      <c r="KIN150" s="6"/>
      <c r="KIO150" s="6"/>
      <c r="KIP150" s="6"/>
      <c r="KIQ150" s="6"/>
      <c r="KIR150" s="6"/>
      <c r="KIS150" s="6"/>
      <c r="KIT150" s="6"/>
      <c r="KIU150" s="6"/>
      <c r="KIV150" s="6"/>
      <c r="KIW150" s="6"/>
      <c r="KIX150" s="6"/>
      <c r="KIY150" s="6"/>
      <c r="KIZ150" s="6"/>
      <c r="KJA150" s="6"/>
      <c r="KJB150" s="6"/>
      <c r="KJC150" s="6"/>
      <c r="KJD150" s="6"/>
      <c r="KJE150" s="6"/>
      <c r="KJF150" s="6"/>
      <c r="KJG150" s="6"/>
      <c r="KJH150" s="6"/>
      <c r="KJI150" s="6"/>
      <c r="KJJ150" s="6"/>
      <c r="KJK150" s="6"/>
      <c r="KJL150" s="6"/>
      <c r="KJM150" s="6"/>
      <c r="KJN150" s="6"/>
      <c r="KJO150" s="6"/>
      <c r="KJP150" s="6"/>
      <c r="KJQ150" s="6"/>
      <c r="KJR150" s="6"/>
      <c r="KJS150" s="6"/>
      <c r="KJT150" s="6"/>
      <c r="KJU150" s="6"/>
      <c r="KJV150" s="6"/>
      <c r="KJW150" s="6"/>
      <c r="KJX150" s="6"/>
      <c r="KJY150" s="6"/>
      <c r="KJZ150" s="6"/>
      <c r="KKA150" s="6"/>
      <c r="KKB150" s="6"/>
      <c r="KKC150" s="6"/>
      <c r="KKD150" s="6"/>
      <c r="KKE150" s="6"/>
      <c r="KKF150" s="6"/>
      <c r="KKG150" s="6"/>
      <c r="KKH150" s="6"/>
      <c r="KKI150" s="6"/>
      <c r="KKJ150" s="6"/>
      <c r="KKK150" s="6"/>
      <c r="KKL150" s="6"/>
      <c r="KKM150" s="6"/>
      <c r="KKN150" s="6"/>
      <c r="KKO150" s="6"/>
      <c r="KKP150" s="6"/>
      <c r="KKQ150" s="6"/>
      <c r="KKR150" s="6"/>
      <c r="KKS150" s="6"/>
      <c r="KKT150" s="6"/>
      <c r="KKU150" s="6"/>
      <c r="KKV150" s="6"/>
      <c r="KKW150" s="6"/>
      <c r="KKX150" s="6"/>
      <c r="KKY150" s="6"/>
      <c r="KKZ150" s="6"/>
      <c r="KLA150" s="6"/>
      <c r="KLB150" s="6"/>
      <c r="KLC150" s="6"/>
      <c r="KLD150" s="6"/>
      <c r="KLE150" s="6"/>
      <c r="KLF150" s="6"/>
      <c r="KLG150" s="6"/>
      <c r="KLH150" s="6"/>
      <c r="KLI150" s="6"/>
      <c r="KLJ150" s="6"/>
      <c r="KLK150" s="6"/>
      <c r="KLL150" s="6"/>
      <c r="KLM150" s="6"/>
      <c r="KLN150" s="6"/>
      <c r="KLO150" s="6"/>
      <c r="KLP150" s="6"/>
      <c r="KLQ150" s="6"/>
      <c r="KLR150" s="6"/>
      <c r="KLS150" s="6"/>
      <c r="KLT150" s="6"/>
      <c r="KLU150" s="6"/>
      <c r="KLV150" s="6"/>
      <c r="KLW150" s="6"/>
      <c r="KLX150" s="6"/>
      <c r="KLY150" s="6"/>
      <c r="KLZ150" s="6"/>
      <c r="KMA150" s="6"/>
      <c r="KMB150" s="6"/>
      <c r="KMC150" s="6"/>
      <c r="KMD150" s="6"/>
      <c r="KME150" s="6"/>
      <c r="KMF150" s="6"/>
      <c r="KMG150" s="6"/>
      <c r="KMH150" s="6"/>
      <c r="KMI150" s="6"/>
      <c r="KMJ150" s="6"/>
      <c r="KMK150" s="6"/>
      <c r="KML150" s="6"/>
      <c r="KMM150" s="6"/>
      <c r="KMN150" s="6"/>
      <c r="KMO150" s="6"/>
      <c r="KMP150" s="6"/>
      <c r="KMQ150" s="6"/>
      <c r="KMR150" s="6"/>
      <c r="KMS150" s="6"/>
      <c r="KMT150" s="6"/>
      <c r="KMU150" s="6"/>
      <c r="KMV150" s="6"/>
      <c r="KMW150" s="6"/>
      <c r="KMX150" s="6"/>
      <c r="KMY150" s="6"/>
      <c r="KMZ150" s="6"/>
      <c r="KNA150" s="6"/>
      <c r="KNB150" s="6"/>
      <c r="KNC150" s="6"/>
      <c r="KND150" s="6"/>
      <c r="KNE150" s="6"/>
      <c r="KNF150" s="6"/>
      <c r="KNG150" s="6"/>
      <c r="KNH150" s="6"/>
      <c r="KNI150" s="6"/>
      <c r="KNJ150" s="6"/>
      <c r="KNK150" s="6"/>
      <c r="KNL150" s="6"/>
      <c r="KNM150" s="6"/>
      <c r="KNN150" s="6"/>
      <c r="KNO150" s="6"/>
      <c r="KNP150" s="6"/>
      <c r="KNQ150" s="6"/>
      <c r="KNR150" s="6"/>
      <c r="KNS150" s="6"/>
      <c r="KNT150" s="6"/>
      <c r="KNU150" s="6"/>
      <c r="KNV150" s="6"/>
      <c r="KNW150" s="6"/>
      <c r="KNX150" s="6"/>
      <c r="KNY150" s="6"/>
      <c r="KNZ150" s="6"/>
      <c r="KOA150" s="6"/>
      <c r="KOB150" s="6"/>
      <c r="KOC150" s="6"/>
      <c r="KOD150" s="6"/>
      <c r="KOE150" s="6"/>
      <c r="KOF150" s="6"/>
      <c r="KOG150" s="6"/>
      <c r="KOH150" s="6"/>
      <c r="KOI150" s="6"/>
      <c r="KOJ150" s="6"/>
      <c r="KOK150" s="6"/>
      <c r="KOL150" s="6"/>
      <c r="KOM150" s="6"/>
      <c r="KON150" s="6"/>
      <c r="KOO150" s="6"/>
      <c r="KOP150" s="6"/>
      <c r="KOQ150" s="6"/>
      <c r="KOR150" s="6"/>
      <c r="KOS150" s="6"/>
      <c r="KOT150" s="6"/>
      <c r="KOU150" s="6"/>
      <c r="KOV150" s="6"/>
      <c r="KOW150" s="6"/>
      <c r="KOX150" s="6"/>
      <c r="KOY150" s="6"/>
      <c r="KOZ150" s="6"/>
      <c r="KPA150" s="6"/>
      <c r="KPB150" s="6"/>
      <c r="KPC150" s="6"/>
      <c r="KPD150" s="6"/>
      <c r="KPE150" s="6"/>
      <c r="KPF150" s="6"/>
      <c r="KPG150" s="6"/>
      <c r="KPH150" s="6"/>
      <c r="KPI150" s="6"/>
      <c r="KPJ150" s="6"/>
      <c r="KPK150" s="6"/>
      <c r="KPL150" s="6"/>
      <c r="KPM150" s="6"/>
      <c r="KPN150" s="6"/>
      <c r="KPO150" s="6"/>
      <c r="KPP150" s="6"/>
      <c r="KPQ150" s="6"/>
      <c r="KPR150" s="6"/>
      <c r="KPS150" s="6"/>
      <c r="KPT150" s="6"/>
      <c r="KPU150" s="6"/>
      <c r="KPV150" s="6"/>
      <c r="KPW150" s="6"/>
      <c r="KPX150" s="6"/>
      <c r="KPY150" s="6"/>
      <c r="KPZ150" s="6"/>
      <c r="KQA150" s="6"/>
      <c r="KQB150" s="6"/>
      <c r="KQC150" s="6"/>
      <c r="KQD150" s="6"/>
      <c r="KQE150" s="6"/>
      <c r="KQF150" s="6"/>
      <c r="KQG150" s="6"/>
      <c r="KQH150" s="6"/>
      <c r="KQI150" s="6"/>
      <c r="KQJ150" s="6"/>
      <c r="KQK150" s="6"/>
      <c r="KQL150" s="6"/>
      <c r="KQM150" s="6"/>
      <c r="KQN150" s="6"/>
      <c r="KQO150" s="6"/>
      <c r="KQP150" s="6"/>
      <c r="KQQ150" s="6"/>
      <c r="KQR150" s="6"/>
      <c r="KQS150" s="6"/>
      <c r="KQT150" s="6"/>
      <c r="KQU150" s="6"/>
      <c r="KQV150" s="6"/>
      <c r="KQW150" s="6"/>
      <c r="KQX150" s="6"/>
      <c r="KQY150" s="6"/>
      <c r="KQZ150" s="6"/>
      <c r="KRA150" s="6"/>
      <c r="KRB150" s="6"/>
      <c r="KRC150" s="6"/>
      <c r="KRD150" s="6"/>
      <c r="KRE150" s="6"/>
      <c r="KRF150" s="6"/>
      <c r="KRG150" s="6"/>
      <c r="KRH150" s="6"/>
      <c r="KRI150" s="6"/>
      <c r="KRJ150" s="6"/>
      <c r="KRK150" s="6"/>
      <c r="KRL150" s="6"/>
      <c r="KRM150" s="6"/>
      <c r="KRN150" s="6"/>
      <c r="KRO150" s="6"/>
      <c r="KRP150" s="6"/>
      <c r="KRQ150" s="6"/>
      <c r="KRR150" s="6"/>
      <c r="KRS150" s="6"/>
      <c r="KRT150" s="6"/>
      <c r="KRU150" s="6"/>
      <c r="KRV150" s="6"/>
      <c r="KRW150" s="6"/>
      <c r="KRX150" s="6"/>
      <c r="KRY150" s="6"/>
      <c r="KRZ150" s="6"/>
      <c r="KSA150" s="6"/>
      <c r="KSB150" s="6"/>
      <c r="KSC150" s="6"/>
      <c r="KSD150" s="6"/>
      <c r="KSE150" s="6"/>
      <c r="KSF150" s="6"/>
      <c r="KSG150" s="6"/>
      <c r="KSH150" s="6"/>
      <c r="KSI150" s="6"/>
      <c r="KSJ150" s="6"/>
      <c r="KSK150" s="6"/>
      <c r="KSL150" s="6"/>
      <c r="KSM150" s="6"/>
      <c r="KSN150" s="6"/>
      <c r="KSO150" s="6"/>
      <c r="KSP150" s="6"/>
      <c r="KSQ150" s="6"/>
      <c r="KSR150" s="6"/>
      <c r="KSS150" s="6"/>
      <c r="KST150" s="6"/>
      <c r="KSU150" s="6"/>
      <c r="KSV150" s="6"/>
      <c r="KSW150" s="6"/>
      <c r="KSX150" s="6"/>
      <c r="KSY150" s="6"/>
      <c r="KSZ150" s="6"/>
      <c r="KTA150" s="6"/>
      <c r="KTB150" s="6"/>
      <c r="KTC150" s="6"/>
      <c r="KTD150" s="6"/>
      <c r="KTE150" s="6"/>
      <c r="KTF150" s="6"/>
      <c r="KTG150" s="6"/>
      <c r="KTH150" s="6"/>
      <c r="KTI150" s="6"/>
      <c r="KTJ150" s="6"/>
      <c r="KTK150" s="6"/>
      <c r="KTL150" s="6"/>
      <c r="KTM150" s="6"/>
      <c r="KTN150" s="6"/>
      <c r="KTO150" s="6"/>
      <c r="KTP150" s="6"/>
      <c r="KTQ150" s="6"/>
      <c r="KTR150" s="6"/>
      <c r="KTS150" s="6"/>
      <c r="KTT150" s="6"/>
      <c r="KTU150" s="6"/>
      <c r="KTV150" s="6"/>
      <c r="KTW150" s="6"/>
      <c r="KTX150" s="6"/>
      <c r="KTY150" s="6"/>
      <c r="KTZ150" s="6"/>
      <c r="KUA150" s="6"/>
      <c r="KUB150" s="6"/>
      <c r="KUC150" s="6"/>
      <c r="KUD150" s="6"/>
      <c r="KUE150" s="6"/>
      <c r="KUF150" s="6"/>
      <c r="KUG150" s="6"/>
      <c r="KUH150" s="6"/>
      <c r="KUI150" s="6"/>
      <c r="KUJ150" s="6"/>
      <c r="KUK150" s="6"/>
      <c r="KUL150" s="6"/>
      <c r="KUM150" s="6"/>
      <c r="KUN150" s="6"/>
      <c r="KUO150" s="6"/>
      <c r="KUP150" s="6"/>
      <c r="KUQ150" s="6"/>
      <c r="KUR150" s="6"/>
      <c r="KUS150" s="6"/>
      <c r="KUT150" s="6"/>
      <c r="KUU150" s="6"/>
      <c r="KUV150" s="6"/>
      <c r="KUW150" s="6"/>
      <c r="KUX150" s="6"/>
      <c r="KUY150" s="6"/>
      <c r="KUZ150" s="6"/>
      <c r="KVA150" s="6"/>
      <c r="KVB150" s="6"/>
      <c r="KVC150" s="6"/>
      <c r="KVD150" s="6"/>
      <c r="KVE150" s="6"/>
      <c r="KVF150" s="6"/>
      <c r="KVG150" s="6"/>
      <c r="KVH150" s="6"/>
      <c r="KVI150" s="6"/>
      <c r="KVJ150" s="6"/>
      <c r="KVK150" s="6"/>
      <c r="KVL150" s="6"/>
      <c r="KVM150" s="6"/>
      <c r="KVN150" s="6"/>
      <c r="KVO150" s="6"/>
      <c r="KVP150" s="6"/>
      <c r="KVQ150" s="6"/>
      <c r="KVR150" s="6"/>
      <c r="KVS150" s="6"/>
      <c r="KVT150" s="6"/>
      <c r="KVU150" s="6"/>
      <c r="KVV150" s="6"/>
      <c r="KVW150" s="6"/>
      <c r="KVX150" s="6"/>
      <c r="KVY150" s="6"/>
      <c r="KVZ150" s="6"/>
      <c r="KWA150" s="6"/>
      <c r="KWB150" s="6"/>
      <c r="KWC150" s="6"/>
      <c r="KWD150" s="6"/>
      <c r="KWE150" s="6"/>
      <c r="KWF150" s="6"/>
      <c r="KWG150" s="6"/>
      <c r="KWH150" s="6"/>
      <c r="KWI150" s="6"/>
      <c r="KWJ150" s="6"/>
      <c r="KWK150" s="6"/>
      <c r="KWL150" s="6"/>
      <c r="KWM150" s="6"/>
      <c r="KWN150" s="6"/>
      <c r="KWO150" s="6"/>
      <c r="KWP150" s="6"/>
      <c r="KWQ150" s="6"/>
      <c r="KWR150" s="6"/>
      <c r="KWS150" s="6"/>
      <c r="KWT150" s="6"/>
      <c r="KWU150" s="6"/>
      <c r="KWV150" s="6"/>
      <c r="KWW150" s="6"/>
      <c r="KWX150" s="6"/>
      <c r="KWY150" s="6"/>
      <c r="KWZ150" s="6"/>
      <c r="KXA150" s="6"/>
      <c r="KXB150" s="6"/>
      <c r="KXC150" s="6"/>
      <c r="KXD150" s="6"/>
      <c r="KXE150" s="6"/>
      <c r="KXF150" s="6"/>
      <c r="KXG150" s="6"/>
      <c r="KXH150" s="6"/>
      <c r="KXI150" s="6"/>
      <c r="KXJ150" s="6"/>
      <c r="KXK150" s="6"/>
      <c r="KXL150" s="6"/>
      <c r="KXM150" s="6"/>
      <c r="KXN150" s="6"/>
      <c r="KXO150" s="6"/>
      <c r="KXP150" s="6"/>
      <c r="KXQ150" s="6"/>
      <c r="KXR150" s="6"/>
      <c r="KXS150" s="6"/>
      <c r="KXT150" s="6"/>
      <c r="KXU150" s="6"/>
      <c r="KXV150" s="6"/>
      <c r="KXW150" s="6"/>
      <c r="KXX150" s="6"/>
      <c r="KXY150" s="6"/>
      <c r="KXZ150" s="6"/>
      <c r="KYA150" s="6"/>
      <c r="KYB150" s="6"/>
      <c r="KYC150" s="6"/>
      <c r="KYD150" s="6"/>
      <c r="KYE150" s="6"/>
      <c r="KYF150" s="6"/>
      <c r="KYG150" s="6"/>
      <c r="KYH150" s="6"/>
      <c r="KYI150" s="6"/>
      <c r="KYJ150" s="6"/>
      <c r="KYK150" s="6"/>
      <c r="KYL150" s="6"/>
      <c r="KYM150" s="6"/>
      <c r="KYN150" s="6"/>
      <c r="KYO150" s="6"/>
      <c r="KYP150" s="6"/>
      <c r="KYQ150" s="6"/>
      <c r="KYR150" s="6"/>
      <c r="KYS150" s="6"/>
      <c r="KYT150" s="6"/>
      <c r="KYU150" s="6"/>
      <c r="KYV150" s="6"/>
      <c r="KYW150" s="6"/>
      <c r="KYX150" s="6"/>
      <c r="KYY150" s="6"/>
      <c r="KYZ150" s="6"/>
      <c r="KZA150" s="6"/>
      <c r="KZB150" s="6"/>
      <c r="KZC150" s="6"/>
      <c r="KZD150" s="6"/>
      <c r="KZE150" s="6"/>
      <c r="KZF150" s="6"/>
      <c r="KZG150" s="6"/>
      <c r="KZH150" s="6"/>
      <c r="KZI150" s="6"/>
      <c r="KZJ150" s="6"/>
      <c r="KZK150" s="6"/>
      <c r="KZL150" s="6"/>
      <c r="KZM150" s="6"/>
      <c r="KZN150" s="6"/>
      <c r="KZO150" s="6"/>
      <c r="KZP150" s="6"/>
      <c r="KZQ150" s="6"/>
      <c r="KZR150" s="6"/>
      <c r="KZS150" s="6"/>
      <c r="KZT150" s="6"/>
      <c r="KZU150" s="6"/>
      <c r="KZV150" s="6"/>
      <c r="KZW150" s="6"/>
      <c r="KZX150" s="6"/>
      <c r="KZY150" s="6"/>
      <c r="KZZ150" s="6"/>
      <c r="LAA150" s="6"/>
      <c r="LAB150" s="6"/>
      <c r="LAC150" s="6"/>
      <c r="LAD150" s="6"/>
      <c r="LAE150" s="6"/>
      <c r="LAF150" s="6"/>
      <c r="LAG150" s="6"/>
      <c r="LAH150" s="6"/>
      <c r="LAI150" s="6"/>
      <c r="LAJ150" s="6"/>
      <c r="LAK150" s="6"/>
      <c r="LAL150" s="6"/>
      <c r="LAM150" s="6"/>
      <c r="LAN150" s="6"/>
      <c r="LAO150" s="6"/>
      <c r="LAP150" s="6"/>
      <c r="LAQ150" s="6"/>
      <c r="LAR150" s="6"/>
      <c r="LAS150" s="6"/>
      <c r="LAT150" s="6"/>
      <c r="LAU150" s="6"/>
      <c r="LAV150" s="6"/>
      <c r="LAW150" s="6"/>
      <c r="LAX150" s="6"/>
      <c r="LAY150" s="6"/>
      <c r="LAZ150" s="6"/>
      <c r="LBA150" s="6"/>
      <c r="LBB150" s="6"/>
      <c r="LBC150" s="6"/>
      <c r="LBD150" s="6"/>
      <c r="LBE150" s="6"/>
      <c r="LBF150" s="6"/>
      <c r="LBG150" s="6"/>
      <c r="LBH150" s="6"/>
      <c r="LBI150" s="6"/>
      <c r="LBJ150" s="6"/>
      <c r="LBK150" s="6"/>
      <c r="LBL150" s="6"/>
      <c r="LBM150" s="6"/>
      <c r="LBN150" s="6"/>
      <c r="LBO150" s="6"/>
      <c r="LBP150" s="6"/>
      <c r="LBQ150" s="6"/>
      <c r="LBR150" s="6"/>
      <c r="LBS150" s="6"/>
      <c r="LBT150" s="6"/>
      <c r="LBU150" s="6"/>
      <c r="LBV150" s="6"/>
      <c r="LBW150" s="6"/>
      <c r="LBX150" s="6"/>
      <c r="LBY150" s="6"/>
      <c r="LBZ150" s="6"/>
      <c r="LCA150" s="6"/>
      <c r="LCB150" s="6"/>
      <c r="LCC150" s="6"/>
      <c r="LCD150" s="6"/>
      <c r="LCE150" s="6"/>
      <c r="LCF150" s="6"/>
      <c r="LCG150" s="6"/>
      <c r="LCH150" s="6"/>
      <c r="LCI150" s="6"/>
      <c r="LCJ150" s="6"/>
      <c r="LCK150" s="6"/>
      <c r="LCL150" s="6"/>
      <c r="LCM150" s="6"/>
      <c r="LCN150" s="6"/>
      <c r="LCO150" s="6"/>
      <c r="LCP150" s="6"/>
      <c r="LCQ150" s="6"/>
      <c r="LCR150" s="6"/>
      <c r="LCS150" s="6"/>
      <c r="LCT150" s="6"/>
      <c r="LCU150" s="6"/>
      <c r="LCV150" s="6"/>
      <c r="LCW150" s="6"/>
      <c r="LCX150" s="6"/>
      <c r="LCY150" s="6"/>
      <c r="LCZ150" s="6"/>
      <c r="LDA150" s="6"/>
      <c r="LDB150" s="6"/>
      <c r="LDC150" s="6"/>
      <c r="LDD150" s="6"/>
      <c r="LDE150" s="6"/>
      <c r="LDF150" s="6"/>
      <c r="LDG150" s="6"/>
      <c r="LDH150" s="6"/>
      <c r="LDI150" s="6"/>
      <c r="LDJ150" s="6"/>
      <c r="LDK150" s="6"/>
      <c r="LDL150" s="6"/>
      <c r="LDM150" s="6"/>
      <c r="LDN150" s="6"/>
      <c r="LDO150" s="6"/>
      <c r="LDP150" s="6"/>
      <c r="LDQ150" s="6"/>
      <c r="LDR150" s="6"/>
      <c r="LDS150" s="6"/>
      <c r="LDT150" s="6"/>
      <c r="LDU150" s="6"/>
      <c r="LDV150" s="6"/>
      <c r="LDW150" s="6"/>
      <c r="LDX150" s="6"/>
      <c r="LDY150" s="6"/>
      <c r="LDZ150" s="6"/>
      <c r="LEA150" s="6"/>
      <c r="LEB150" s="6"/>
      <c r="LEC150" s="6"/>
      <c r="LED150" s="6"/>
      <c r="LEE150" s="6"/>
      <c r="LEF150" s="6"/>
      <c r="LEG150" s="6"/>
      <c r="LEH150" s="6"/>
      <c r="LEI150" s="6"/>
      <c r="LEJ150" s="6"/>
      <c r="LEK150" s="6"/>
      <c r="LEL150" s="6"/>
      <c r="LEM150" s="6"/>
      <c r="LEN150" s="6"/>
      <c r="LEO150" s="6"/>
      <c r="LEP150" s="6"/>
      <c r="LEQ150" s="6"/>
      <c r="LER150" s="6"/>
      <c r="LES150" s="6"/>
      <c r="LET150" s="6"/>
      <c r="LEU150" s="6"/>
      <c r="LEV150" s="6"/>
      <c r="LEW150" s="6"/>
      <c r="LEX150" s="6"/>
      <c r="LEY150" s="6"/>
      <c r="LEZ150" s="6"/>
      <c r="LFA150" s="6"/>
      <c r="LFB150" s="6"/>
      <c r="LFC150" s="6"/>
      <c r="LFD150" s="6"/>
      <c r="LFE150" s="6"/>
      <c r="LFF150" s="6"/>
      <c r="LFG150" s="6"/>
      <c r="LFH150" s="6"/>
      <c r="LFI150" s="6"/>
      <c r="LFJ150" s="6"/>
      <c r="LFK150" s="6"/>
      <c r="LFL150" s="6"/>
      <c r="LFM150" s="6"/>
      <c r="LFN150" s="6"/>
      <c r="LFO150" s="6"/>
      <c r="LFP150" s="6"/>
      <c r="LFQ150" s="6"/>
      <c r="LFR150" s="6"/>
      <c r="LFS150" s="6"/>
      <c r="LFT150" s="6"/>
      <c r="LFU150" s="6"/>
      <c r="LFV150" s="6"/>
      <c r="LFW150" s="6"/>
      <c r="LFX150" s="6"/>
      <c r="LFY150" s="6"/>
      <c r="LFZ150" s="6"/>
      <c r="LGA150" s="6"/>
      <c r="LGB150" s="6"/>
      <c r="LGC150" s="6"/>
      <c r="LGD150" s="6"/>
      <c r="LGE150" s="6"/>
      <c r="LGF150" s="6"/>
      <c r="LGG150" s="6"/>
      <c r="LGH150" s="6"/>
      <c r="LGI150" s="6"/>
      <c r="LGJ150" s="6"/>
      <c r="LGK150" s="6"/>
      <c r="LGL150" s="6"/>
      <c r="LGM150" s="6"/>
      <c r="LGN150" s="6"/>
      <c r="LGO150" s="6"/>
      <c r="LGP150" s="6"/>
      <c r="LGQ150" s="6"/>
      <c r="LGR150" s="6"/>
      <c r="LGS150" s="6"/>
      <c r="LGT150" s="6"/>
      <c r="LGU150" s="6"/>
      <c r="LGV150" s="6"/>
      <c r="LGW150" s="6"/>
      <c r="LGX150" s="6"/>
      <c r="LGY150" s="6"/>
      <c r="LGZ150" s="6"/>
      <c r="LHA150" s="6"/>
      <c r="LHB150" s="6"/>
      <c r="LHC150" s="6"/>
      <c r="LHD150" s="6"/>
      <c r="LHE150" s="6"/>
      <c r="LHF150" s="6"/>
      <c r="LHG150" s="6"/>
      <c r="LHH150" s="6"/>
      <c r="LHI150" s="6"/>
      <c r="LHJ150" s="6"/>
      <c r="LHK150" s="6"/>
      <c r="LHL150" s="6"/>
      <c r="LHM150" s="6"/>
      <c r="LHN150" s="6"/>
      <c r="LHO150" s="6"/>
      <c r="LHP150" s="6"/>
      <c r="LHQ150" s="6"/>
      <c r="LHR150" s="6"/>
      <c r="LHS150" s="6"/>
      <c r="LHT150" s="6"/>
      <c r="LHU150" s="6"/>
      <c r="LHV150" s="6"/>
      <c r="LHW150" s="6"/>
      <c r="LHX150" s="6"/>
      <c r="LHY150" s="6"/>
      <c r="LHZ150" s="6"/>
      <c r="LIA150" s="6"/>
      <c r="LIB150" s="6"/>
      <c r="LIC150" s="6"/>
      <c r="LID150" s="6"/>
      <c r="LIE150" s="6"/>
      <c r="LIF150" s="6"/>
      <c r="LIG150" s="6"/>
      <c r="LIH150" s="6"/>
      <c r="LII150" s="6"/>
      <c r="LIJ150" s="6"/>
      <c r="LIK150" s="6"/>
      <c r="LIL150" s="6"/>
      <c r="LIM150" s="6"/>
      <c r="LIN150" s="6"/>
      <c r="LIO150" s="6"/>
      <c r="LIP150" s="6"/>
      <c r="LIQ150" s="6"/>
      <c r="LIR150" s="6"/>
      <c r="LIS150" s="6"/>
      <c r="LIT150" s="6"/>
      <c r="LIU150" s="6"/>
      <c r="LIV150" s="6"/>
      <c r="LIW150" s="6"/>
      <c r="LIX150" s="6"/>
      <c r="LIY150" s="6"/>
      <c r="LIZ150" s="6"/>
      <c r="LJA150" s="6"/>
      <c r="LJB150" s="6"/>
      <c r="LJC150" s="6"/>
      <c r="LJD150" s="6"/>
      <c r="LJE150" s="6"/>
      <c r="LJF150" s="6"/>
      <c r="LJG150" s="6"/>
      <c r="LJH150" s="6"/>
      <c r="LJI150" s="6"/>
      <c r="LJJ150" s="6"/>
      <c r="LJK150" s="6"/>
      <c r="LJL150" s="6"/>
      <c r="LJM150" s="6"/>
      <c r="LJN150" s="6"/>
      <c r="LJO150" s="6"/>
      <c r="LJP150" s="6"/>
      <c r="LJQ150" s="6"/>
      <c r="LJR150" s="6"/>
      <c r="LJS150" s="6"/>
      <c r="LJT150" s="6"/>
      <c r="LJU150" s="6"/>
      <c r="LJV150" s="6"/>
      <c r="LJW150" s="6"/>
      <c r="LJX150" s="6"/>
      <c r="LJY150" s="6"/>
      <c r="LJZ150" s="6"/>
      <c r="LKA150" s="6"/>
      <c r="LKB150" s="6"/>
      <c r="LKC150" s="6"/>
      <c r="LKD150" s="6"/>
      <c r="LKE150" s="6"/>
      <c r="LKF150" s="6"/>
      <c r="LKG150" s="6"/>
      <c r="LKH150" s="6"/>
      <c r="LKI150" s="6"/>
      <c r="LKJ150" s="6"/>
      <c r="LKK150" s="6"/>
      <c r="LKL150" s="6"/>
      <c r="LKM150" s="6"/>
      <c r="LKN150" s="6"/>
      <c r="LKO150" s="6"/>
      <c r="LKP150" s="6"/>
      <c r="LKQ150" s="6"/>
      <c r="LKR150" s="6"/>
      <c r="LKS150" s="6"/>
      <c r="LKT150" s="6"/>
      <c r="LKU150" s="6"/>
      <c r="LKV150" s="6"/>
      <c r="LKW150" s="6"/>
      <c r="LKX150" s="6"/>
      <c r="LKY150" s="6"/>
      <c r="LKZ150" s="6"/>
      <c r="LLA150" s="6"/>
      <c r="LLB150" s="6"/>
      <c r="LLC150" s="6"/>
      <c r="LLD150" s="6"/>
      <c r="LLE150" s="6"/>
      <c r="LLF150" s="6"/>
      <c r="LLG150" s="6"/>
      <c r="LLH150" s="6"/>
      <c r="LLI150" s="6"/>
      <c r="LLJ150" s="6"/>
      <c r="LLK150" s="6"/>
      <c r="LLL150" s="6"/>
      <c r="LLM150" s="6"/>
      <c r="LLN150" s="6"/>
      <c r="LLO150" s="6"/>
      <c r="LLP150" s="6"/>
      <c r="LLQ150" s="6"/>
      <c r="LLR150" s="6"/>
      <c r="LLS150" s="6"/>
      <c r="LLT150" s="6"/>
      <c r="LLU150" s="6"/>
      <c r="LLV150" s="6"/>
      <c r="LLW150" s="6"/>
      <c r="LLX150" s="6"/>
      <c r="LLY150" s="6"/>
      <c r="LLZ150" s="6"/>
      <c r="LMA150" s="6"/>
      <c r="LMB150" s="6"/>
      <c r="LMC150" s="6"/>
      <c r="LMD150" s="6"/>
      <c r="LME150" s="6"/>
      <c r="LMF150" s="6"/>
      <c r="LMG150" s="6"/>
      <c r="LMH150" s="6"/>
      <c r="LMI150" s="6"/>
      <c r="LMJ150" s="6"/>
      <c r="LMK150" s="6"/>
      <c r="LML150" s="6"/>
      <c r="LMM150" s="6"/>
      <c r="LMN150" s="6"/>
      <c r="LMO150" s="6"/>
      <c r="LMP150" s="6"/>
      <c r="LMQ150" s="6"/>
      <c r="LMR150" s="6"/>
      <c r="LMS150" s="6"/>
      <c r="LMT150" s="6"/>
      <c r="LMU150" s="6"/>
      <c r="LMV150" s="6"/>
      <c r="LMW150" s="6"/>
      <c r="LMX150" s="6"/>
      <c r="LMY150" s="6"/>
      <c r="LMZ150" s="6"/>
      <c r="LNA150" s="6"/>
      <c r="LNB150" s="6"/>
      <c r="LNC150" s="6"/>
      <c r="LND150" s="6"/>
      <c r="LNE150" s="6"/>
      <c r="LNF150" s="6"/>
      <c r="LNG150" s="6"/>
      <c r="LNH150" s="6"/>
      <c r="LNI150" s="6"/>
      <c r="LNJ150" s="6"/>
      <c r="LNK150" s="6"/>
      <c r="LNL150" s="6"/>
      <c r="LNM150" s="6"/>
      <c r="LNN150" s="6"/>
      <c r="LNO150" s="6"/>
      <c r="LNP150" s="6"/>
      <c r="LNQ150" s="6"/>
      <c r="LNR150" s="6"/>
      <c r="LNS150" s="6"/>
      <c r="LNT150" s="6"/>
      <c r="LNU150" s="6"/>
      <c r="LNV150" s="6"/>
      <c r="LNW150" s="6"/>
      <c r="LNX150" s="6"/>
      <c r="LNY150" s="6"/>
      <c r="LNZ150" s="6"/>
      <c r="LOA150" s="6"/>
      <c r="LOB150" s="6"/>
      <c r="LOC150" s="6"/>
      <c r="LOD150" s="6"/>
      <c r="LOE150" s="6"/>
      <c r="LOF150" s="6"/>
      <c r="LOG150" s="6"/>
      <c r="LOH150" s="6"/>
      <c r="LOI150" s="6"/>
      <c r="LOJ150" s="6"/>
      <c r="LOK150" s="6"/>
      <c r="LOL150" s="6"/>
      <c r="LOM150" s="6"/>
      <c r="LON150" s="6"/>
      <c r="LOO150" s="6"/>
      <c r="LOP150" s="6"/>
      <c r="LOQ150" s="6"/>
      <c r="LOR150" s="6"/>
      <c r="LOS150" s="6"/>
      <c r="LOT150" s="6"/>
      <c r="LOU150" s="6"/>
      <c r="LOV150" s="6"/>
      <c r="LOW150" s="6"/>
      <c r="LOX150" s="6"/>
      <c r="LOY150" s="6"/>
      <c r="LOZ150" s="6"/>
      <c r="LPA150" s="6"/>
      <c r="LPB150" s="6"/>
      <c r="LPC150" s="6"/>
      <c r="LPD150" s="6"/>
      <c r="LPE150" s="6"/>
      <c r="LPF150" s="6"/>
      <c r="LPG150" s="6"/>
      <c r="LPH150" s="6"/>
      <c r="LPI150" s="6"/>
      <c r="LPJ150" s="6"/>
      <c r="LPK150" s="6"/>
      <c r="LPL150" s="6"/>
      <c r="LPM150" s="6"/>
      <c r="LPN150" s="6"/>
      <c r="LPO150" s="6"/>
      <c r="LPP150" s="6"/>
      <c r="LPQ150" s="6"/>
      <c r="LPR150" s="6"/>
      <c r="LPS150" s="6"/>
      <c r="LPT150" s="6"/>
      <c r="LPU150" s="6"/>
      <c r="LPV150" s="6"/>
      <c r="LPW150" s="6"/>
      <c r="LPX150" s="6"/>
      <c r="LPY150" s="6"/>
      <c r="LPZ150" s="6"/>
      <c r="LQA150" s="6"/>
      <c r="LQB150" s="6"/>
      <c r="LQC150" s="6"/>
      <c r="LQD150" s="6"/>
      <c r="LQE150" s="6"/>
      <c r="LQF150" s="6"/>
      <c r="LQG150" s="6"/>
      <c r="LQH150" s="6"/>
      <c r="LQI150" s="6"/>
      <c r="LQJ150" s="6"/>
      <c r="LQK150" s="6"/>
      <c r="LQL150" s="6"/>
      <c r="LQM150" s="6"/>
      <c r="LQN150" s="6"/>
      <c r="LQO150" s="6"/>
      <c r="LQP150" s="6"/>
      <c r="LQQ150" s="6"/>
      <c r="LQR150" s="6"/>
      <c r="LQS150" s="6"/>
      <c r="LQT150" s="6"/>
      <c r="LQU150" s="6"/>
      <c r="LQV150" s="6"/>
      <c r="LQW150" s="6"/>
      <c r="LQX150" s="6"/>
      <c r="LQY150" s="6"/>
      <c r="LQZ150" s="6"/>
      <c r="LRA150" s="6"/>
      <c r="LRB150" s="6"/>
      <c r="LRC150" s="6"/>
      <c r="LRD150" s="6"/>
      <c r="LRE150" s="6"/>
      <c r="LRF150" s="6"/>
      <c r="LRG150" s="6"/>
      <c r="LRH150" s="6"/>
      <c r="LRI150" s="6"/>
      <c r="LRJ150" s="6"/>
      <c r="LRK150" s="6"/>
      <c r="LRL150" s="6"/>
      <c r="LRM150" s="6"/>
      <c r="LRN150" s="6"/>
      <c r="LRO150" s="6"/>
      <c r="LRP150" s="6"/>
      <c r="LRQ150" s="6"/>
      <c r="LRR150" s="6"/>
      <c r="LRS150" s="6"/>
      <c r="LRT150" s="6"/>
      <c r="LRU150" s="6"/>
      <c r="LRV150" s="6"/>
      <c r="LRW150" s="6"/>
      <c r="LRX150" s="6"/>
      <c r="LRY150" s="6"/>
      <c r="LRZ150" s="6"/>
      <c r="LSA150" s="6"/>
      <c r="LSB150" s="6"/>
      <c r="LSC150" s="6"/>
      <c r="LSD150" s="6"/>
      <c r="LSE150" s="6"/>
      <c r="LSF150" s="6"/>
      <c r="LSG150" s="6"/>
      <c r="LSH150" s="6"/>
      <c r="LSI150" s="6"/>
      <c r="LSJ150" s="6"/>
      <c r="LSK150" s="6"/>
      <c r="LSL150" s="6"/>
      <c r="LSM150" s="6"/>
      <c r="LSN150" s="6"/>
      <c r="LSO150" s="6"/>
      <c r="LSP150" s="6"/>
      <c r="LSQ150" s="6"/>
      <c r="LSR150" s="6"/>
      <c r="LSS150" s="6"/>
      <c r="LST150" s="6"/>
      <c r="LSU150" s="6"/>
      <c r="LSV150" s="6"/>
      <c r="LSW150" s="6"/>
      <c r="LSX150" s="6"/>
      <c r="LSY150" s="6"/>
      <c r="LSZ150" s="6"/>
      <c r="LTA150" s="6"/>
      <c r="LTB150" s="6"/>
      <c r="LTC150" s="6"/>
      <c r="LTD150" s="6"/>
      <c r="LTE150" s="6"/>
      <c r="LTF150" s="6"/>
      <c r="LTG150" s="6"/>
      <c r="LTH150" s="6"/>
      <c r="LTI150" s="6"/>
      <c r="LTJ150" s="6"/>
      <c r="LTK150" s="6"/>
      <c r="LTL150" s="6"/>
      <c r="LTM150" s="6"/>
      <c r="LTN150" s="6"/>
      <c r="LTO150" s="6"/>
      <c r="LTP150" s="6"/>
      <c r="LTQ150" s="6"/>
      <c r="LTR150" s="6"/>
      <c r="LTS150" s="6"/>
      <c r="LTT150" s="6"/>
      <c r="LTU150" s="6"/>
      <c r="LTV150" s="6"/>
      <c r="LTW150" s="6"/>
      <c r="LTX150" s="6"/>
      <c r="LTY150" s="6"/>
      <c r="LTZ150" s="6"/>
      <c r="LUA150" s="6"/>
      <c r="LUB150" s="6"/>
      <c r="LUC150" s="6"/>
      <c r="LUD150" s="6"/>
      <c r="LUE150" s="6"/>
      <c r="LUF150" s="6"/>
      <c r="LUG150" s="6"/>
      <c r="LUH150" s="6"/>
      <c r="LUI150" s="6"/>
      <c r="LUJ150" s="6"/>
      <c r="LUK150" s="6"/>
      <c r="LUL150" s="6"/>
      <c r="LUM150" s="6"/>
      <c r="LUN150" s="6"/>
      <c r="LUO150" s="6"/>
      <c r="LUP150" s="6"/>
      <c r="LUQ150" s="6"/>
      <c r="LUR150" s="6"/>
      <c r="LUS150" s="6"/>
      <c r="LUT150" s="6"/>
      <c r="LUU150" s="6"/>
      <c r="LUV150" s="6"/>
      <c r="LUW150" s="6"/>
      <c r="LUX150" s="6"/>
      <c r="LUY150" s="6"/>
      <c r="LUZ150" s="6"/>
      <c r="LVA150" s="6"/>
      <c r="LVB150" s="6"/>
      <c r="LVC150" s="6"/>
      <c r="LVD150" s="6"/>
      <c r="LVE150" s="6"/>
      <c r="LVF150" s="6"/>
      <c r="LVG150" s="6"/>
      <c r="LVH150" s="6"/>
      <c r="LVI150" s="6"/>
      <c r="LVJ150" s="6"/>
      <c r="LVK150" s="6"/>
      <c r="LVL150" s="6"/>
      <c r="LVM150" s="6"/>
      <c r="LVN150" s="6"/>
      <c r="LVO150" s="6"/>
      <c r="LVP150" s="6"/>
      <c r="LVQ150" s="6"/>
      <c r="LVR150" s="6"/>
      <c r="LVS150" s="6"/>
      <c r="LVT150" s="6"/>
      <c r="LVU150" s="6"/>
      <c r="LVV150" s="6"/>
      <c r="LVW150" s="6"/>
      <c r="LVX150" s="6"/>
      <c r="LVY150" s="6"/>
      <c r="LVZ150" s="6"/>
      <c r="LWA150" s="6"/>
      <c r="LWB150" s="6"/>
      <c r="LWC150" s="6"/>
      <c r="LWD150" s="6"/>
      <c r="LWE150" s="6"/>
      <c r="LWF150" s="6"/>
      <c r="LWG150" s="6"/>
      <c r="LWH150" s="6"/>
      <c r="LWI150" s="6"/>
      <c r="LWJ150" s="6"/>
      <c r="LWK150" s="6"/>
      <c r="LWL150" s="6"/>
      <c r="LWM150" s="6"/>
      <c r="LWN150" s="6"/>
      <c r="LWO150" s="6"/>
      <c r="LWP150" s="6"/>
      <c r="LWQ150" s="6"/>
      <c r="LWR150" s="6"/>
      <c r="LWS150" s="6"/>
      <c r="LWT150" s="6"/>
      <c r="LWU150" s="6"/>
      <c r="LWV150" s="6"/>
      <c r="LWW150" s="6"/>
      <c r="LWX150" s="6"/>
      <c r="LWY150" s="6"/>
      <c r="LWZ150" s="6"/>
      <c r="LXA150" s="6"/>
      <c r="LXB150" s="6"/>
      <c r="LXC150" s="6"/>
      <c r="LXD150" s="6"/>
      <c r="LXE150" s="6"/>
      <c r="LXF150" s="6"/>
      <c r="LXG150" s="6"/>
      <c r="LXH150" s="6"/>
      <c r="LXI150" s="6"/>
      <c r="LXJ150" s="6"/>
      <c r="LXK150" s="6"/>
      <c r="LXL150" s="6"/>
      <c r="LXM150" s="6"/>
      <c r="LXN150" s="6"/>
      <c r="LXO150" s="6"/>
      <c r="LXP150" s="6"/>
      <c r="LXQ150" s="6"/>
      <c r="LXR150" s="6"/>
      <c r="LXS150" s="6"/>
      <c r="LXT150" s="6"/>
      <c r="LXU150" s="6"/>
      <c r="LXV150" s="6"/>
      <c r="LXW150" s="6"/>
      <c r="LXX150" s="6"/>
      <c r="LXY150" s="6"/>
      <c r="LXZ150" s="6"/>
      <c r="LYA150" s="6"/>
      <c r="LYB150" s="6"/>
      <c r="LYC150" s="6"/>
      <c r="LYD150" s="6"/>
      <c r="LYE150" s="6"/>
      <c r="LYF150" s="6"/>
      <c r="LYG150" s="6"/>
      <c r="LYH150" s="6"/>
      <c r="LYI150" s="6"/>
      <c r="LYJ150" s="6"/>
      <c r="LYK150" s="6"/>
      <c r="LYL150" s="6"/>
      <c r="LYM150" s="6"/>
      <c r="LYN150" s="6"/>
      <c r="LYO150" s="6"/>
      <c r="LYP150" s="6"/>
      <c r="LYQ150" s="6"/>
      <c r="LYR150" s="6"/>
      <c r="LYS150" s="6"/>
      <c r="LYT150" s="6"/>
      <c r="LYU150" s="6"/>
      <c r="LYV150" s="6"/>
      <c r="LYW150" s="6"/>
      <c r="LYX150" s="6"/>
      <c r="LYY150" s="6"/>
      <c r="LYZ150" s="6"/>
      <c r="LZA150" s="6"/>
      <c r="LZB150" s="6"/>
      <c r="LZC150" s="6"/>
      <c r="LZD150" s="6"/>
      <c r="LZE150" s="6"/>
      <c r="LZF150" s="6"/>
      <c r="LZG150" s="6"/>
      <c r="LZH150" s="6"/>
      <c r="LZI150" s="6"/>
      <c r="LZJ150" s="6"/>
      <c r="LZK150" s="6"/>
      <c r="LZL150" s="6"/>
      <c r="LZM150" s="6"/>
      <c r="LZN150" s="6"/>
      <c r="LZO150" s="6"/>
      <c r="LZP150" s="6"/>
      <c r="LZQ150" s="6"/>
      <c r="LZR150" s="6"/>
      <c r="LZS150" s="6"/>
      <c r="LZT150" s="6"/>
      <c r="LZU150" s="6"/>
      <c r="LZV150" s="6"/>
      <c r="LZW150" s="6"/>
      <c r="LZX150" s="6"/>
      <c r="LZY150" s="6"/>
      <c r="LZZ150" s="6"/>
      <c r="MAA150" s="6"/>
      <c r="MAB150" s="6"/>
      <c r="MAC150" s="6"/>
      <c r="MAD150" s="6"/>
      <c r="MAE150" s="6"/>
      <c r="MAF150" s="6"/>
      <c r="MAG150" s="6"/>
      <c r="MAH150" s="6"/>
      <c r="MAI150" s="6"/>
      <c r="MAJ150" s="6"/>
      <c r="MAK150" s="6"/>
      <c r="MAL150" s="6"/>
      <c r="MAM150" s="6"/>
      <c r="MAN150" s="6"/>
      <c r="MAO150" s="6"/>
      <c r="MAP150" s="6"/>
      <c r="MAQ150" s="6"/>
      <c r="MAR150" s="6"/>
      <c r="MAS150" s="6"/>
      <c r="MAT150" s="6"/>
      <c r="MAU150" s="6"/>
      <c r="MAV150" s="6"/>
      <c r="MAW150" s="6"/>
      <c r="MAX150" s="6"/>
      <c r="MAY150" s="6"/>
      <c r="MAZ150" s="6"/>
      <c r="MBA150" s="6"/>
      <c r="MBB150" s="6"/>
      <c r="MBC150" s="6"/>
      <c r="MBD150" s="6"/>
      <c r="MBE150" s="6"/>
      <c r="MBF150" s="6"/>
      <c r="MBG150" s="6"/>
      <c r="MBH150" s="6"/>
      <c r="MBI150" s="6"/>
      <c r="MBJ150" s="6"/>
      <c r="MBK150" s="6"/>
      <c r="MBL150" s="6"/>
      <c r="MBM150" s="6"/>
      <c r="MBN150" s="6"/>
      <c r="MBO150" s="6"/>
      <c r="MBP150" s="6"/>
      <c r="MBQ150" s="6"/>
      <c r="MBR150" s="6"/>
      <c r="MBS150" s="6"/>
      <c r="MBT150" s="6"/>
      <c r="MBU150" s="6"/>
      <c r="MBV150" s="6"/>
      <c r="MBW150" s="6"/>
      <c r="MBX150" s="6"/>
      <c r="MBY150" s="6"/>
      <c r="MBZ150" s="6"/>
      <c r="MCA150" s="6"/>
      <c r="MCB150" s="6"/>
      <c r="MCC150" s="6"/>
      <c r="MCD150" s="6"/>
      <c r="MCE150" s="6"/>
      <c r="MCF150" s="6"/>
      <c r="MCG150" s="6"/>
      <c r="MCH150" s="6"/>
      <c r="MCI150" s="6"/>
      <c r="MCJ150" s="6"/>
      <c r="MCK150" s="6"/>
      <c r="MCL150" s="6"/>
      <c r="MCM150" s="6"/>
      <c r="MCN150" s="6"/>
      <c r="MCO150" s="6"/>
      <c r="MCP150" s="6"/>
      <c r="MCQ150" s="6"/>
      <c r="MCR150" s="6"/>
      <c r="MCS150" s="6"/>
      <c r="MCT150" s="6"/>
      <c r="MCU150" s="6"/>
      <c r="MCV150" s="6"/>
      <c r="MCW150" s="6"/>
      <c r="MCX150" s="6"/>
      <c r="MCY150" s="6"/>
      <c r="MCZ150" s="6"/>
      <c r="MDA150" s="6"/>
      <c r="MDB150" s="6"/>
      <c r="MDC150" s="6"/>
      <c r="MDD150" s="6"/>
      <c r="MDE150" s="6"/>
      <c r="MDF150" s="6"/>
      <c r="MDG150" s="6"/>
      <c r="MDH150" s="6"/>
      <c r="MDI150" s="6"/>
      <c r="MDJ150" s="6"/>
      <c r="MDK150" s="6"/>
      <c r="MDL150" s="6"/>
      <c r="MDM150" s="6"/>
      <c r="MDN150" s="6"/>
      <c r="MDO150" s="6"/>
      <c r="MDP150" s="6"/>
      <c r="MDQ150" s="6"/>
      <c r="MDR150" s="6"/>
      <c r="MDS150" s="6"/>
      <c r="MDT150" s="6"/>
      <c r="MDU150" s="6"/>
      <c r="MDV150" s="6"/>
      <c r="MDW150" s="6"/>
      <c r="MDX150" s="6"/>
      <c r="MDY150" s="6"/>
      <c r="MDZ150" s="6"/>
      <c r="MEA150" s="6"/>
      <c r="MEB150" s="6"/>
      <c r="MEC150" s="6"/>
      <c r="MED150" s="6"/>
      <c r="MEE150" s="6"/>
      <c r="MEF150" s="6"/>
      <c r="MEG150" s="6"/>
      <c r="MEH150" s="6"/>
      <c r="MEI150" s="6"/>
      <c r="MEJ150" s="6"/>
      <c r="MEK150" s="6"/>
      <c r="MEL150" s="6"/>
      <c r="MEM150" s="6"/>
      <c r="MEN150" s="6"/>
      <c r="MEO150" s="6"/>
      <c r="MEP150" s="6"/>
      <c r="MEQ150" s="6"/>
      <c r="MER150" s="6"/>
      <c r="MES150" s="6"/>
      <c r="MET150" s="6"/>
      <c r="MEU150" s="6"/>
      <c r="MEV150" s="6"/>
      <c r="MEW150" s="6"/>
      <c r="MEX150" s="6"/>
      <c r="MEY150" s="6"/>
      <c r="MEZ150" s="6"/>
      <c r="MFA150" s="6"/>
      <c r="MFB150" s="6"/>
      <c r="MFC150" s="6"/>
      <c r="MFD150" s="6"/>
      <c r="MFE150" s="6"/>
      <c r="MFF150" s="6"/>
      <c r="MFG150" s="6"/>
      <c r="MFH150" s="6"/>
      <c r="MFI150" s="6"/>
      <c r="MFJ150" s="6"/>
      <c r="MFK150" s="6"/>
      <c r="MFL150" s="6"/>
      <c r="MFM150" s="6"/>
      <c r="MFN150" s="6"/>
      <c r="MFO150" s="6"/>
      <c r="MFP150" s="6"/>
      <c r="MFQ150" s="6"/>
      <c r="MFR150" s="6"/>
      <c r="MFS150" s="6"/>
      <c r="MFT150" s="6"/>
      <c r="MFU150" s="6"/>
      <c r="MFV150" s="6"/>
      <c r="MFW150" s="6"/>
      <c r="MFX150" s="6"/>
      <c r="MFY150" s="6"/>
      <c r="MFZ150" s="6"/>
      <c r="MGA150" s="6"/>
      <c r="MGB150" s="6"/>
      <c r="MGC150" s="6"/>
      <c r="MGD150" s="6"/>
      <c r="MGE150" s="6"/>
      <c r="MGF150" s="6"/>
      <c r="MGG150" s="6"/>
      <c r="MGH150" s="6"/>
      <c r="MGI150" s="6"/>
      <c r="MGJ150" s="6"/>
      <c r="MGK150" s="6"/>
      <c r="MGL150" s="6"/>
      <c r="MGM150" s="6"/>
      <c r="MGN150" s="6"/>
      <c r="MGO150" s="6"/>
      <c r="MGP150" s="6"/>
      <c r="MGQ150" s="6"/>
      <c r="MGR150" s="6"/>
      <c r="MGS150" s="6"/>
      <c r="MGT150" s="6"/>
      <c r="MGU150" s="6"/>
      <c r="MGV150" s="6"/>
      <c r="MGW150" s="6"/>
      <c r="MGX150" s="6"/>
      <c r="MGY150" s="6"/>
      <c r="MGZ150" s="6"/>
      <c r="MHA150" s="6"/>
      <c r="MHB150" s="6"/>
      <c r="MHC150" s="6"/>
      <c r="MHD150" s="6"/>
      <c r="MHE150" s="6"/>
      <c r="MHF150" s="6"/>
      <c r="MHG150" s="6"/>
      <c r="MHH150" s="6"/>
      <c r="MHI150" s="6"/>
      <c r="MHJ150" s="6"/>
      <c r="MHK150" s="6"/>
      <c r="MHL150" s="6"/>
      <c r="MHM150" s="6"/>
      <c r="MHN150" s="6"/>
      <c r="MHO150" s="6"/>
      <c r="MHP150" s="6"/>
      <c r="MHQ150" s="6"/>
      <c r="MHR150" s="6"/>
      <c r="MHS150" s="6"/>
      <c r="MHT150" s="6"/>
      <c r="MHU150" s="6"/>
      <c r="MHV150" s="6"/>
      <c r="MHW150" s="6"/>
      <c r="MHX150" s="6"/>
      <c r="MHY150" s="6"/>
      <c r="MHZ150" s="6"/>
      <c r="MIA150" s="6"/>
      <c r="MIB150" s="6"/>
      <c r="MIC150" s="6"/>
      <c r="MID150" s="6"/>
      <c r="MIE150" s="6"/>
      <c r="MIF150" s="6"/>
      <c r="MIG150" s="6"/>
      <c r="MIH150" s="6"/>
      <c r="MII150" s="6"/>
      <c r="MIJ150" s="6"/>
      <c r="MIK150" s="6"/>
      <c r="MIL150" s="6"/>
      <c r="MIM150" s="6"/>
      <c r="MIN150" s="6"/>
      <c r="MIO150" s="6"/>
      <c r="MIP150" s="6"/>
      <c r="MIQ150" s="6"/>
      <c r="MIR150" s="6"/>
      <c r="MIS150" s="6"/>
      <c r="MIT150" s="6"/>
      <c r="MIU150" s="6"/>
      <c r="MIV150" s="6"/>
      <c r="MIW150" s="6"/>
      <c r="MIX150" s="6"/>
      <c r="MIY150" s="6"/>
      <c r="MIZ150" s="6"/>
      <c r="MJA150" s="6"/>
      <c r="MJB150" s="6"/>
      <c r="MJC150" s="6"/>
      <c r="MJD150" s="6"/>
      <c r="MJE150" s="6"/>
      <c r="MJF150" s="6"/>
      <c r="MJG150" s="6"/>
      <c r="MJH150" s="6"/>
      <c r="MJI150" s="6"/>
      <c r="MJJ150" s="6"/>
      <c r="MJK150" s="6"/>
      <c r="MJL150" s="6"/>
      <c r="MJM150" s="6"/>
      <c r="MJN150" s="6"/>
      <c r="MJO150" s="6"/>
      <c r="MJP150" s="6"/>
      <c r="MJQ150" s="6"/>
      <c r="MJR150" s="6"/>
      <c r="MJS150" s="6"/>
      <c r="MJT150" s="6"/>
      <c r="MJU150" s="6"/>
      <c r="MJV150" s="6"/>
      <c r="MJW150" s="6"/>
      <c r="MJX150" s="6"/>
      <c r="MJY150" s="6"/>
      <c r="MJZ150" s="6"/>
      <c r="MKA150" s="6"/>
      <c r="MKB150" s="6"/>
      <c r="MKC150" s="6"/>
      <c r="MKD150" s="6"/>
      <c r="MKE150" s="6"/>
      <c r="MKF150" s="6"/>
      <c r="MKG150" s="6"/>
      <c r="MKH150" s="6"/>
      <c r="MKI150" s="6"/>
      <c r="MKJ150" s="6"/>
      <c r="MKK150" s="6"/>
      <c r="MKL150" s="6"/>
      <c r="MKM150" s="6"/>
      <c r="MKN150" s="6"/>
      <c r="MKO150" s="6"/>
      <c r="MKP150" s="6"/>
      <c r="MKQ150" s="6"/>
      <c r="MKR150" s="6"/>
      <c r="MKS150" s="6"/>
      <c r="MKT150" s="6"/>
      <c r="MKU150" s="6"/>
      <c r="MKV150" s="6"/>
      <c r="MKW150" s="6"/>
      <c r="MKX150" s="6"/>
      <c r="MKY150" s="6"/>
      <c r="MKZ150" s="6"/>
      <c r="MLA150" s="6"/>
      <c r="MLB150" s="6"/>
      <c r="MLC150" s="6"/>
      <c r="MLD150" s="6"/>
      <c r="MLE150" s="6"/>
      <c r="MLF150" s="6"/>
      <c r="MLG150" s="6"/>
      <c r="MLH150" s="6"/>
      <c r="MLI150" s="6"/>
      <c r="MLJ150" s="6"/>
      <c r="MLK150" s="6"/>
      <c r="MLL150" s="6"/>
      <c r="MLM150" s="6"/>
      <c r="MLN150" s="6"/>
      <c r="MLO150" s="6"/>
      <c r="MLP150" s="6"/>
      <c r="MLQ150" s="6"/>
      <c r="MLR150" s="6"/>
      <c r="MLS150" s="6"/>
      <c r="MLT150" s="6"/>
      <c r="MLU150" s="6"/>
      <c r="MLV150" s="6"/>
      <c r="MLW150" s="6"/>
      <c r="MLX150" s="6"/>
      <c r="MLY150" s="6"/>
      <c r="MLZ150" s="6"/>
      <c r="MMA150" s="6"/>
      <c r="MMB150" s="6"/>
      <c r="MMC150" s="6"/>
      <c r="MMD150" s="6"/>
      <c r="MME150" s="6"/>
      <c r="MMF150" s="6"/>
      <c r="MMG150" s="6"/>
      <c r="MMH150" s="6"/>
      <c r="MMI150" s="6"/>
      <c r="MMJ150" s="6"/>
      <c r="MMK150" s="6"/>
      <c r="MML150" s="6"/>
      <c r="MMM150" s="6"/>
      <c r="MMN150" s="6"/>
      <c r="MMO150" s="6"/>
      <c r="MMP150" s="6"/>
      <c r="MMQ150" s="6"/>
      <c r="MMR150" s="6"/>
      <c r="MMS150" s="6"/>
      <c r="MMT150" s="6"/>
      <c r="MMU150" s="6"/>
      <c r="MMV150" s="6"/>
      <c r="MMW150" s="6"/>
      <c r="MMX150" s="6"/>
      <c r="MMY150" s="6"/>
      <c r="MMZ150" s="6"/>
      <c r="MNA150" s="6"/>
      <c r="MNB150" s="6"/>
      <c r="MNC150" s="6"/>
      <c r="MND150" s="6"/>
      <c r="MNE150" s="6"/>
      <c r="MNF150" s="6"/>
      <c r="MNG150" s="6"/>
      <c r="MNH150" s="6"/>
      <c r="MNI150" s="6"/>
      <c r="MNJ150" s="6"/>
      <c r="MNK150" s="6"/>
      <c r="MNL150" s="6"/>
      <c r="MNM150" s="6"/>
      <c r="MNN150" s="6"/>
      <c r="MNO150" s="6"/>
      <c r="MNP150" s="6"/>
      <c r="MNQ150" s="6"/>
      <c r="MNR150" s="6"/>
      <c r="MNS150" s="6"/>
      <c r="MNT150" s="6"/>
      <c r="MNU150" s="6"/>
      <c r="MNV150" s="6"/>
      <c r="MNW150" s="6"/>
      <c r="MNX150" s="6"/>
      <c r="MNY150" s="6"/>
      <c r="MNZ150" s="6"/>
      <c r="MOA150" s="6"/>
      <c r="MOB150" s="6"/>
      <c r="MOC150" s="6"/>
      <c r="MOD150" s="6"/>
      <c r="MOE150" s="6"/>
      <c r="MOF150" s="6"/>
      <c r="MOG150" s="6"/>
      <c r="MOH150" s="6"/>
      <c r="MOI150" s="6"/>
      <c r="MOJ150" s="6"/>
      <c r="MOK150" s="6"/>
      <c r="MOL150" s="6"/>
      <c r="MOM150" s="6"/>
      <c r="MON150" s="6"/>
      <c r="MOO150" s="6"/>
      <c r="MOP150" s="6"/>
      <c r="MOQ150" s="6"/>
      <c r="MOR150" s="6"/>
      <c r="MOS150" s="6"/>
      <c r="MOT150" s="6"/>
      <c r="MOU150" s="6"/>
      <c r="MOV150" s="6"/>
      <c r="MOW150" s="6"/>
      <c r="MOX150" s="6"/>
      <c r="MOY150" s="6"/>
      <c r="MOZ150" s="6"/>
      <c r="MPA150" s="6"/>
      <c r="MPB150" s="6"/>
      <c r="MPC150" s="6"/>
      <c r="MPD150" s="6"/>
      <c r="MPE150" s="6"/>
      <c r="MPF150" s="6"/>
      <c r="MPG150" s="6"/>
      <c r="MPH150" s="6"/>
      <c r="MPI150" s="6"/>
      <c r="MPJ150" s="6"/>
      <c r="MPK150" s="6"/>
      <c r="MPL150" s="6"/>
      <c r="MPM150" s="6"/>
      <c r="MPN150" s="6"/>
      <c r="MPO150" s="6"/>
      <c r="MPP150" s="6"/>
      <c r="MPQ150" s="6"/>
      <c r="MPR150" s="6"/>
      <c r="MPS150" s="6"/>
      <c r="MPT150" s="6"/>
      <c r="MPU150" s="6"/>
      <c r="MPV150" s="6"/>
      <c r="MPW150" s="6"/>
      <c r="MPX150" s="6"/>
      <c r="MPY150" s="6"/>
      <c r="MPZ150" s="6"/>
      <c r="MQA150" s="6"/>
      <c r="MQB150" s="6"/>
      <c r="MQC150" s="6"/>
      <c r="MQD150" s="6"/>
      <c r="MQE150" s="6"/>
      <c r="MQF150" s="6"/>
      <c r="MQG150" s="6"/>
      <c r="MQH150" s="6"/>
      <c r="MQI150" s="6"/>
      <c r="MQJ150" s="6"/>
      <c r="MQK150" s="6"/>
      <c r="MQL150" s="6"/>
      <c r="MQM150" s="6"/>
      <c r="MQN150" s="6"/>
      <c r="MQO150" s="6"/>
      <c r="MQP150" s="6"/>
      <c r="MQQ150" s="6"/>
      <c r="MQR150" s="6"/>
      <c r="MQS150" s="6"/>
      <c r="MQT150" s="6"/>
      <c r="MQU150" s="6"/>
      <c r="MQV150" s="6"/>
      <c r="MQW150" s="6"/>
      <c r="MQX150" s="6"/>
      <c r="MQY150" s="6"/>
      <c r="MQZ150" s="6"/>
      <c r="MRA150" s="6"/>
      <c r="MRB150" s="6"/>
      <c r="MRC150" s="6"/>
      <c r="MRD150" s="6"/>
      <c r="MRE150" s="6"/>
      <c r="MRF150" s="6"/>
      <c r="MRG150" s="6"/>
      <c r="MRH150" s="6"/>
      <c r="MRI150" s="6"/>
      <c r="MRJ150" s="6"/>
      <c r="MRK150" s="6"/>
      <c r="MRL150" s="6"/>
      <c r="MRM150" s="6"/>
      <c r="MRN150" s="6"/>
      <c r="MRO150" s="6"/>
      <c r="MRP150" s="6"/>
      <c r="MRQ150" s="6"/>
      <c r="MRR150" s="6"/>
      <c r="MRS150" s="6"/>
      <c r="MRT150" s="6"/>
      <c r="MRU150" s="6"/>
      <c r="MRV150" s="6"/>
      <c r="MRW150" s="6"/>
      <c r="MRX150" s="6"/>
      <c r="MRY150" s="6"/>
      <c r="MRZ150" s="6"/>
      <c r="MSA150" s="6"/>
      <c r="MSB150" s="6"/>
      <c r="MSC150" s="6"/>
      <c r="MSD150" s="6"/>
      <c r="MSE150" s="6"/>
      <c r="MSF150" s="6"/>
      <c r="MSG150" s="6"/>
      <c r="MSH150" s="6"/>
      <c r="MSI150" s="6"/>
      <c r="MSJ150" s="6"/>
      <c r="MSK150" s="6"/>
      <c r="MSL150" s="6"/>
      <c r="MSM150" s="6"/>
      <c r="MSN150" s="6"/>
      <c r="MSO150" s="6"/>
      <c r="MSP150" s="6"/>
      <c r="MSQ150" s="6"/>
      <c r="MSR150" s="6"/>
      <c r="MSS150" s="6"/>
      <c r="MST150" s="6"/>
      <c r="MSU150" s="6"/>
      <c r="MSV150" s="6"/>
      <c r="MSW150" s="6"/>
      <c r="MSX150" s="6"/>
      <c r="MSY150" s="6"/>
      <c r="MSZ150" s="6"/>
      <c r="MTA150" s="6"/>
      <c r="MTB150" s="6"/>
      <c r="MTC150" s="6"/>
      <c r="MTD150" s="6"/>
      <c r="MTE150" s="6"/>
      <c r="MTF150" s="6"/>
      <c r="MTG150" s="6"/>
      <c r="MTH150" s="6"/>
      <c r="MTI150" s="6"/>
      <c r="MTJ150" s="6"/>
      <c r="MTK150" s="6"/>
      <c r="MTL150" s="6"/>
      <c r="MTM150" s="6"/>
      <c r="MTN150" s="6"/>
      <c r="MTO150" s="6"/>
      <c r="MTP150" s="6"/>
      <c r="MTQ150" s="6"/>
      <c r="MTR150" s="6"/>
      <c r="MTS150" s="6"/>
      <c r="MTT150" s="6"/>
      <c r="MTU150" s="6"/>
      <c r="MTV150" s="6"/>
      <c r="MTW150" s="6"/>
      <c r="MTX150" s="6"/>
      <c r="MTY150" s="6"/>
      <c r="MTZ150" s="6"/>
      <c r="MUA150" s="6"/>
      <c r="MUB150" s="6"/>
      <c r="MUC150" s="6"/>
      <c r="MUD150" s="6"/>
      <c r="MUE150" s="6"/>
      <c r="MUF150" s="6"/>
      <c r="MUG150" s="6"/>
      <c r="MUH150" s="6"/>
      <c r="MUI150" s="6"/>
      <c r="MUJ150" s="6"/>
      <c r="MUK150" s="6"/>
      <c r="MUL150" s="6"/>
      <c r="MUM150" s="6"/>
      <c r="MUN150" s="6"/>
      <c r="MUO150" s="6"/>
      <c r="MUP150" s="6"/>
      <c r="MUQ150" s="6"/>
      <c r="MUR150" s="6"/>
      <c r="MUS150" s="6"/>
      <c r="MUT150" s="6"/>
      <c r="MUU150" s="6"/>
      <c r="MUV150" s="6"/>
      <c r="MUW150" s="6"/>
      <c r="MUX150" s="6"/>
      <c r="MUY150" s="6"/>
      <c r="MUZ150" s="6"/>
      <c r="MVA150" s="6"/>
      <c r="MVB150" s="6"/>
      <c r="MVC150" s="6"/>
      <c r="MVD150" s="6"/>
      <c r="MVE150" s="6"/>
      <c r="MVF150" s="6"/>
      <c r="MVG150" s="6"/>
      <c r="MVH150" s="6"/>
      <c r="MVI150" s="6"/>
      <c r="MVJ150" s="6"/>
      <c r="MVK150" s="6"/>
      <c r="MVL150" s="6"/>
      <c r="MVM150" s="6"/>
      <c r="MVN150" s="6"/>
      <c r="MVO150" s="6"/>
      <c r="MVP150" s="6"/>
      <c r="MVQ150" s="6"/>
      <c r="MVR150" s="6"/>
      <c r="MVS150" s="6"/>
      <c r="MVT150" s="6"/>
      <c r="MVU150" s="6"/>
      <c r="MVV150" s="6"/>
      <c r="MVW150" s="6"/>
      <c r="MVX150" s="6"/>
      <c r="MVY150" s="6"/>
      <c r="MVZ150" s="6"/>
      <c r="MWA150" s="6"/>
      <c r="MWB150" s="6"/>
      <c r="MWC150" s="6"/>
      <c r="MWD150" s="6"/>
      <c r="MWE150" s="6"/>
      <c r="MWF150" s="6"/>
      <c r="MWG150" s="6"/>
      <c r="MWH150" s="6"/>
      <c r="MWI150" s="6"/>
      <c r="MWJ150" s="6"/>
      <c r="MWK150" s="6"/>
      <c r="MWL150" s="6"/>
      <c r="MWM150" s="6"/>
      <c r="MWN150" s="6"/>
      <c r="MWO150" s="6"/>
      <c r="MWP150" s="6"/>
      <c r="MWQ150" s="6"/>
      <c r="MWR150" s="6"/>
      <c r="MWS150" s="6"/>
      <c r="MWT150" s="6"/>
      <c r="MWU150" s="6"/>
      <c r="MWV150" s="6"/>
      <c r="MWW150" s="6"/>
      <c r="MWX150" s="6"/>
      <c r="MWY150" s="6"/>
      <c r="MWZ150" s="6"/>
      <c r="MXA150" s="6"/>
      <c r="MXB150" s="6"/>
      <c r="MXC150" s="6"/>
      <c r="MXD150" s="6"/>
      <c r="MXE150" s="6"/>
      <c r="MXF150" s="6"/>
      <c r="MXG150" s="6"/>
      <c r="MXH150" s="6"/>
      <c r="MXI150" s="6"/>
      <c r="MXJ150" s="6"/>
      <c r="MXK150" s="6"/>
      <c r="MXL150" s="6"/>
      <c r="MXM150" s="6"/>
      <c r="MXN150" s="6"/>
      <c r="MXO150" s="6"/>
      <c r="MXP150" s="6"/>
      <c r="MXQ150" s="6"/>
      <c r="MXR150" s="6"/>
      <c r="MXS150" s="6"/>
      <c r="MXT150" s="6"/>
      <c r="MXU150" s="6"/>
      <c r="MXV150" s="6"/>
      <c r="MXW150" s="6"/>
      <c r="MXX150" s="6"/>
      <c r="MXY150" s="6"/>
      <c r="MXZ150" s="6"/>
      <c r="MYA150" s="6"/>
      <c r="MYB150" s="6"/>
      <c r="MYC150" s="6"/>
      <c r="MYD150" s="6"/>
      <c r="MYE150" s="6"/>
      <c r="MYF150" s="6"/>
      <c r="MYG150" s="6"/>
      <c r="MYH150" s="6"/>
      <c r="MYI150" s="6"/>
      <c r="MYJ150" s="6"/>
      <c r="MYK150" s="6"/>
      <c r="MYL150" s="6"/>
      <c r="MYM150" s="6"/>
      <c r="MYN150" s="6"/>
      <c r="MYO150" s="6"/>
      <c r="MYP150" s="6"/>
      <c r="MYQ150" s="6"/>
      <c r="MYR150" s="6"/>
      <c r="MYS150" s="6"/>
      <c r="MYT150" s="6"/>
      <c r="MYU150" s="6"/>
      <c r="MYV150" s="6"/>
      <c r="MYW150" s="6"/>
      <c r="MYX150" s="6"/>
      <c r="MYY150" s="6"/>
      <c r="MYZ150" s="6"/>
      <c r="MZA150" s="6"/>
      <c r="MZB150" s="6"/>
      <c r="MZC150" s="6"/>
      <c r="MZD150" s="6"/>
      <c r="MZE150" s="6"/>
      <c r="MZF150" s="6"/>
      <c r="MZG150" s="6"/>
      <c r="MZH150" s="6"/>
      <c r="MZI150" s="6"/>
      <c r="MZJ150" s="6"/>
      <c r="MZK150" s="6"/>
      <c r="MZL150" s="6"/>
      <c r="MZM150" s="6"/>
      <c r="MZN150" s="6"/>
      <c r="MZO150" s="6"/>
      <c r="MZP150" s="6"/>
      <c r="MZQ150" s="6"/>
      <c r="MZR150" s="6"/>
      <c r="MZS150" s="6"/>
      <c r="MZT150" s="6"/>
      <c r="MZU150" s="6"/>
      <c r="MZV150" s="6"/>
      <c r="MZW150" s="6"/>
      <c r="MZX150" s="6"/>
      <c r="MZY150" s="6"/>
      <c r="MZZ150" s="6"/>
      <c r="NAA150" s="6"/>
      <c r="NAB150" s="6"/>
      <c r="NAC150" s="6"/>
      <c r="NAD150" s="6"/>
      <c r="NAE150" s="6"/>
      <c r="NAF150" s="6"/>
      <c r="NAG150" s="6"/>
      <c r="NAH150" s="6"/>
      <c r="NAI150" s="6"/>
      <c r="NAJ150" s="6"/>
      <c r="NAK150" s="6"/>
      <c r="NAL150" s="6"/>
      <c r="NAM150" s="6"/>
      <c r="NAN150" s="6"/>
      <c r="NAO150" s="6"/>
      <c r="NAP150" s="6"/>
      <c r="NAQ150" s="6"/>
      <c r="NAR150" s="6"/>
      <c r="NAS150" s="6"/>
      <c r="NAT150" s="6"/>
      <c r="NAU150" s="6"/>
      <c r="NAV150" s="6"/>
      <c r="NAW150" s="6"/>
      <c r="NAX150" s="6"/>
      <c r="NAY150" s="6"/>
      <c r="NAZ150" s="6"/>
      <c r="NBA150" s="6"/>
      <c r="NBB150" s="6"/>
      <c r="NBC150" s="6"/>
      <c r="NBD150" s="6"/>
      <c r="NBE150" s="6"/>
      <c r="NBF150" s="6"/>
      <c r="NBG150" s="6"/>
      <c r="NBH150" s="6"/>
      <c r="NBI150" s="6"/>
      <c r="NBJ150" s="6"/>
      <c r="NBK150" s="6"/>
      <c r="NBL150" s="6"/>
      <c r="NBM150" s="6"/>
      <c r="NBN150" s="6"/>
      <c r="NBO150" s="6"/>
      <c r="NBP150" s="6"/>
      <c r="NBQ150" s="6"/>
      <c r="NBR150" s="6"/>
      <c r="NBS150" s="6"/>
      <c r="NBT150" s="6"/>
      <c r="NBU150" s="6"/>
      <c r="NBV150" s="6"/>
      <c r="NBW150" s="6"/>
      <c r="NBX150" s="6"/>
      <c r="NBY150" s="6"/>
      <c r="NBZ150" s="6"/>
      <c r="NCA150" s="6"/>
      <c r="NCB150" s="6"/>
      <c r="NCC150" s="6"/>
      <c r="NCD150" s="6"/>
      <c r="NCE150" s="6"/>
      <c r="NCF150" s="6"/>
      <c r="NCG150" s="6"/>
      <c r="NCH150" s="6"/>
      <c r="NCI150" s="6"/>
      <c r="NCJ150" s="6"/>
      <c r="NCK150" s="6"/>
      <c r="NCL150" s="6"/>
      <c r="NCM150" s="6"/>
      <c r="NCN150" s="6"/>
      <c r="NCO150" s="6"/>
      <c r="NCP150" s="6"/>
      <c r="NCQ150" s="6"/>
      <c r="NCR150" s="6"/>
      <c r="NCS150" s="6"/>
      <c r="NCT150" s="6"/>
      <c r="NCU150" s="6"/>
      <c r="NCV150" s="6"/>
      <c r="NCW150" s="6"/>
      <c r="NCX150" s="6"/>
      <c r="NCY150" s="6"/>
      <c r="NCZ150" s="6"/>
      <c r="NDA150" s="6"/>
      <c r="NDB150" s="6"/>
      <c r="NDC150" s="6"/>
      <c r="NDD150" s="6"/>
      <c r="NDE150" s="6"/>
      <c r="NDF150" s="6"/>
      <c r="NDG150" s="6"/>
      <c r="NDH150" s="6"/>
      <c r="NDI150" s="6"/>
      <c r="NDJ150" s="6"/>
      <c r="NDK150" s="6"/>
      <c r="NDL150" s="6"/>
      <c r="NDM150" s="6"/>
      <c r="NDN150" s="6"/>
      <c r="NDO150" s="6"/>
      <c r="NDP150" s="6"/>
      <c r="NDQ150" s="6"/>
      <c r="NDR150" s="6"/>
      <c r="NDS150" s="6"/>
      <c r="NDT150" s="6"/>
      <c r="NDU150" s="6"/>
      <c r="NDV150" s="6"/>
      <c r="NDW150" s="6"/>
      <c r="NDX150" s="6"/>
      <c r="NDY150" s="6"/>
      <c r="NDZ150" s="6"/>
      <c r="NEA150" s="6"/>
      <c r="NEB150" s="6"/>
      <c r="NEC150" s="6"/>
      <c r="NED150" s="6"/>
      <c r="NEE150" s="6"/>
      <c r="NEF150" s="6"/>
      <c r="NEG150" s="6"/>
      <c r="NEH150" s="6"/>
      <c r="NEI150" s="6"/>
      <c r="NEJ150" s="6"/>
      <c r="NEK150" s="6"/>
      <c r="NEL150" s="6"/>
      <c r="NEM150" s="6"/>
      <c r="NEN150" s="6"/>
      <c r="NEO150" s="6"/>
      <c r="NEP150" s="6"/>
      <c r="NEQ150" s="6"/>
      <c r="NER150" s="6"/>
      <c r="NES150" s="6"/>
      <c r="NET150" s="6"/>
      <c r="NEU150" s="6"/>
      <c r="NEV150" s="6"/>
      <c r="NEW150" s="6"/>
      <c r="NEX150" s="6"/>
      <c r="NEY150" s="6"/>
      <c r="NEZ150" s="6"/>
      <c r="NFA150" s="6"/>
      <c r="NFB150" s="6"/>
      <c r="NFC150" s="6"/>
      <c r="NFD150" s="6"/>
      <c r="NFE150" s="6"/>
      <c r="NFF150" s="6"/>
      <c r="NFG150" s="6"/>
      <c r="NFH150" s="6"/>
      <c r="NFI150" s="6"/>
      <c r="NFJ150" s="6"/>
      <c r="NFK150" s="6"/>
      <c r="NFL150" s="6"/>
      <c r="NFM150" s="6"/>
      <c r="NFN150" s="6"/>
      <c r="NFO150" s="6"/>
      <c r="NFP150" s="6"/>
      <c r="NFQ150" s="6"/>
      <c r="NFR150" s="6"/>
      <c r="NFS150" s="6"/>
      <c r="NFT150" s="6"/>
      <c r="NFU150" s="6"/>
      <c r="NFV150" s="6"/>
      <c r="NFW150" s="6"/>
      <c r="NFX150" s="6"/>
      <c r="NFY150" s="6"/>
      <c r="NFZ150" s="6"/>
      <c r="NGA150" s="6"/>
      <c r="NGB150" s="6"/>
      <c r="NGC150" s="6"/>
      <c r="NGD150" s="6"/>
      <c r="NGE150" s="6"/>
      <c r="NGF150" s="6"/>
      <c r="NGG150" s="6"/>
      <c r="NGH150" s="6"/>
      <c r="NGI150" s="6"/>
      <c r="NGJ150" s="6"/>
      <c r="NGK150" s="6"/>
      <c r="NGL150" s="6"/>
      <c r="NGM150" s="6"/>
      <c r="NGN150" s="6"/>
      <c r="NGO150" s="6"/>
      <c r="NGP150" s="6"/>
      <c r="NGQ150" s="6"/>
      <c r="NGR150" s="6"/>
      <c r="NGS150" s="6"/>
      <c r="NGT150" s="6"/>
      <c r="NGU150" s="6"/>
      <c r="NGV150" s="6"/>
      <c r="NGW150" s="6"/>
      <c r="NGX150" s="6"/>
      <c r="NGY150" s="6"/>
      <c r="NGZ150" s="6"/>
      <c r="NHA150" s="6"/>
      <c r="NHB150" s="6"/>
      <c r="NHC150" s="6"/>
      <c r="NHD150" s="6"/>
      <c r="NHE150" s="6"/>
      <c r="NHF150" s="6"/>
      <c r="NHG150" s="6"/>
      <c r="NHH150" s="6"/>
      <c r="NHI150" s="6"/>
      <c r="NHJ150" s="6"/>
      <c r="NHK150" s="6"/>
      <c r="NHL150" s="6"/>
      <c r="NHM150" s="6"/>
      <c r="NHN150" s="6"/>
      <c r="NHO150" s="6"/>
      <c r="NHP150" s="6"/>
      <c r="NHQ150" s="6"/>
      <c r="NHR150" s="6"/>
      <c r="NHS150" s="6"/>
      <c r="NHT150" s="6"/>
      <c r="NHU150" s="6"/>
      <c r="NHV150" s="6"/>
      <c r="NHW150" s="6"/>
      <c r="NHX150" s="6"/>
      <c r="NHY150" s="6"/>
      <c r="NHZ150" s="6"/>
      <c r="NIA150" s="6"/>
      <c r="NIB150" s="6"/>
      <c r="NIC150" s="6"/>
      <c r="NID150" s="6"/>
      <c r="NIE150" s="6"/>
      <c r="NIF150" s="6"/>
      <c r="NIG150" s="6"/>
      <c r="NIH150" s="6"/>
      <c r="NII150" s="6"/>
      <c r="NIJ150" s="6"/>
      <c r="NIK150" s="6"/>
      <c r="NIL150" s="6"/>
      <c r="NIM150" s="6"/>
      <c r="NIN150" s="6"/>
      <c r="NIO150" s="6"/>
      <c r="NIP150" s="6"/>
      <c r="NIQ150" s="6"/>
      <c r="NIR150" s="6"/>
      <c r="NIS150" s="6"/>
      <c r="NIT150" s="6"/>
      <c r="NIU150" s="6"/>
      <c r="NIV150" s="6"/>
      <c r="NIW150" s="6"/>
      <c r="NIX150" s="6"/>
      <c r="NIY150" s="6"/>
      <c r="NIZ150" s="6"/>
      <c r="NJA150" s="6"/>
      <c r="NJB150" s="6"/>
      <c r="NJC150" s="6"/>
      <c r="NJD150" s="6"/>
      <c r="NJE150" s="6"/>
      <c r="NJF150" s="6"/>
      <c r="NJG150" s="6"/>
      <c r="NJH150" s="6"/>
      <c r="NJI150" s="6"/>
      <c r="NJJ150" s="6"/>
      <c r="NJK150" s="6"/>
      <c r="NJL150" s="6"/>
      <c r="NJM150" s="6"/>
      <c r="NJN150" s="6"/>
      <c r="NJO150" s="6"/>
      <c r="NJP150" s="6"/>
      <c r="NJQ150" s="6"/>
      <c r="NJR150" s="6"/>
      <c r="NJS150" s="6"/>
      <c r="NJT150" s="6"/>
      <c r="NJU150" s="6"/>
      <c r="NJV150" s="6"/>
      <c r="NJW150" s="6"/>
      <c r="NJX150" s="6"/>
      <c r="NJY150" s="6"/>
      <c r="NJZ150" s="6"/>
      <c r="NKA150" s="6"/>
      <c r="NKB150" s="6"/>
      <c r="NKC150" s="6"/>
      <c r="NKD150" s="6"/>
      <c r="NKE150" s="6"/>
      <c r="NKF150" s="6"/>
      <c r="NKG150" s="6"/>
      <c r="NKH150" s="6"/>
      <c r="NKI150" s="6"/>
      <c r="NKJ150" s="6"/>
      <c r="NKK150" s="6"/>
      <c r="NKL150" s="6"/>
      <c r="NKM150" s="6"/>
      <c r="NKN150" s="6"/>
      <c r="NKO150" s="6"/>
      <c r="NKP150" s="6"/>
      <c r="NKQ150" s="6"/>
      <c r="NKR150" s="6"/>
      <c r="NKS150" s="6"/>
      <c r="NKT150" s="6"/>
      <c r="NKU150" s="6"/>
      <c r="NKV150" s="6"/>
      <c r="NKW150" s="6"/>
      <c r="NKX150" s="6"/>
      <c r="NKY150" s="6"/>
      <c r="NKZ150" s="6"/>
      <c r="NLA150" s="6"/>
      <c r="NLB150" s="6"/>
      <c r="NLC150" s="6"/>
      <c r="NLD150" s="6"/>
      <c r="NLE150" s="6"/>
      <c r="NLF150" s="6"/>
      <c r="NLG150" s="6"/>
      <c r="NLH150" s="6"/>
      <c r="NLI150" s="6"/>
      <c r="NLJ150" s="6"/>
      <c r="NLK150" s="6"/>
      <c r="NLL150" s="6"/>
      <c r="NLM150" s="6"/>
      <c r="NLN150" s="6"/>
      <c r="NLO150" s="6"/>
      <c r="NLP150" s="6"/>
      <c r="NLQ150" s="6"/>
      <c r="NLR150" s="6"/>
      <c r="NLS150" s="6"/>
      <c r="NLT150" s="6"/>
      <c r="NLU150" s="6"/>
      <c r="NLV150" s="6"/>
      <c r="NLW150" s="6"/>
      <c r="NLX150" s="6"/>
      <c r="NLY150" s="6"/>
      <c r="NLZ150" s="6"/>
      <c r="NMA150" s="6"/>
      <c r="NMB150" s="6"/>
      <c r="NMC150" s="6"/>
      <c r="NMD150" s="6"/>
      <c r="NME150" s="6"/>
      <c r="NMF150" s="6"/>
      <c r="NMG150" s="6"/>
      <c r="NMH150" s="6"/>
      <c r="NMI150" s="6"/>
      <c r="NMJ150" s="6"/>
      <c r="NMK150" s="6"/>
      <c r="NML150" s="6"/>
      <c r="NMM150" s="6"/>
      <c r="NMN150" s="6"/>
      <c r="NMO150" s="6"/>
      <c r="NMP150" s="6"/>
      <c r="NMQ150" s="6"/>
      <c r="NMR150" s="6"/>
      <c r="NMS150" s="6"/>
      <c r="NMT150" s="6"/>
      <c r="NMU150" s="6"/>
      <c r="NMV150" s="6"/>
      <c r="NMW150" s="6"/>
      <c r="NMX150" s="6"/>
      <c r="NMY150" s="6"/>
      <c r="NMZ150" s="6"/>
      <c r="NNA150" s="6"/>
      <c r="NNB150" s="6"/>
      <c r="NNC150" s="6"/>
      <c r="NND150" s="6"/>
      <c r="NNE150" s="6"/>
      <c r="NNF150" s="6"/>
      <c r="NNG150" s="6"/>
      <c r="NNH150" s="6"/>
      <c r="NNI150" s="6"/>
      <c r="NNJ150" s="6"/>
      <c r="NNK150" s="6"/>
      <c r="NNL150" s="6"/>
      <c r="NNM150" s="6"/>
      <c r="NNN150" s="6"/>
      <c r="NNO150" s="6"/>
      <c r="NNP150" s="6"/>
      <c r="NNQ150" s="6"/>
      <c r="NNR150" s="6"/>
      <c r="NNS150" s="6"/>
      <c r="NNT150" s="6"/>
      <c r="NNU150" s="6"/>
      <c r="NNV150" s="6"/>
      <c r="NNW150" s="6"/>
      <c r="NNX150" s="6"/>
      <c r="NNY150" s="6"/>
      <c r="NNZ150" s="6"/>
      <c r="NOA150" s="6"/>
      <c r="NOB150" s="6"/>
      <c r="NOC150" s="6"/>
      <c r="NOD150" s="6"/>
      <c r="NOE150" s="6"/>
      <c r="NOF150" s="6"/>
      <c r="NOG150" s="6"/>
      <c r="NOH150" s="6"/>
      <c r="NOI150" s="6"/>
      <c r="NOJ150" s="6"/>
      <c r="NOK150" s="6"/>
      <c r="NOL150" s="6"/>
      <c r="NOM150" s="6"/>
      <c r="NON150" s="6"/>
      <c r="NOO150" s="6"/>
      <c r="NOP150" s="6"/>
      <c r="NOQ150" s="6"/>
      <c r="NOR150" s="6"/>
      <c r="NOS150" s="6"/>
      <c r="NOT150" s="6"/>
      <c r="NOU150" s="6"/>
      <c r="NOV150" s="6"/>
      <c r="NOW150" s="6"/>
      <c r="NOX150" s="6"/>
      <c r="NOY150" s="6"/>
      <c r="NOZ150" s="6"/>
      <c r="NPA150" s="6"/>
      <c r="NPB150" s="6"/>
      <c r="NPC150" s="6"/>
      <c r="NPD150" s="6"/>
      <c r="NPE150" s="6"/>
      <c r="NPF150" s="6"/>
      <c r="NPG150" s="6"/>
      <c r="NPH150" s="6"/>
      <c r="NPI150" s="6"/>
      <c r="NPJ150" s="6"/>
      <c r="NPK150" s="6"/>
      <c r="NPL150" s="6"/>
      <c r="NPM150" s="6"/>
      <c r="NPN150" s="6"/>
      <c r="NPO150" s="6"/>
      <c r="NPP150" s="6"/>
      <c r="NPQ150" s="6"/>
      <c r="NPR150" s="6"/>
      <c r="NPS150" s="6"/>
      <c r="NPT150" s="6"/>
      <c r="NPU150" s="6"/>
      <c r="NPV150" s="6"/>
      <c r="NPW150" s="6"/>
      <c r="NPX150" s="6"/>
      <c r="NPY150" s="6"/>
      <c r="NPZ150" s="6"/>
      <c r="NQA150" s="6"/>
      <c r="NQB150" s="6"/>
      <c r="NQC150" s="6"/>
      <c r="NQD150" s="6"/>
      <c r="NQE150" s="6"/>
      <c r="NQF150" s="6"/>
      <c r="NQG150" s="6"/>
      <c r="NQH150" s="6"/>
      <c r="NQI150" s="6"/>
      <c r="NQJ150" s="6"/>
      <c r="NQK150" s="6"/>
      <c r="NQL150" s="6"/>
      <c r="NQM150" s="6"/>
      <c r="NQN150" s="6"/>
      <c r="NQO150" s="6"/>
      <c r="NQP150" s="6"/>
      <c r="NQQ150" s="6"/>
      <c r="NQR150" s="6"/>
      <c r="NQS150" s="6"/>
      <c r="NQT150" s="6"/>
      <c r="NQU150" s="6"/>
      <c r="NQV150" s="6"/>
      <c r="NQW150" s="6"/>
      <c r="NQX150" s="6"/>
      <c r="NQY150" s="6"/>
      <c r="NQZ150" s="6"/>
      <c r="NRA150" s="6"/>
      <c r="NRB150" s="6"/>
      <c r="NRC150" s="6"/>
      <c r="NRD150" s="6"/>
      <c r="NRE150" s="6"/>
      <c r="NRF150" s="6"/>
      <c r="NRG150" s="6"/>
      <c r="NRH150" s="6"/>
      <c r="NRI150" s="6"/>
      <c r="NRJ150" s="6"/>
      <c r="NRK150" s="6"/>
      <c r="NRL150" s="6"/>
      <c r="NRM150" s="6"/>
      <c r="NRN150" s="6"/>
      <c r="NRO150" s="6"/>
      <c r="NRP150" s="6"/>
      <c r="NRQ150" s="6"/>
      <c r="NRR150" s="6"/>
      <c r="NRS150" s="6"/>
      <c r="NRT150" s="6"/>
      <c r="NRU150" s="6"/>
      <c r="NRV150" s="6"/>
      <c r="NRW150" s="6"/>
      <c r="NRX150" s="6"/>
      <c r="NRY150" s="6"/>
      <c r="NRZ150" s="6"/>
      <c r="NSA150" s="6"/>
      <c r="NSB150" s="6"/>
      <c r="NSC150" s="6"/>
      <c r="NSD150" s="6"/>
      <c r="NSE150" s="6"/>
      <c r="NSF150" s="6"/>
      <c r="NSG150" s="6"/>
      <c r="NSH150" s="6"/>
      <c r="NSI150" s="6"/>
      <c r="NSJ150" s="6"/>
      <c r="NSK150" s="6"/>
      <c r="NSL150" s="6"/>
      <c r="NSM150" s="6"/>
      <c r="NSN150" s="6"/>
      <c r="NSO150" s="6"/>
      <c r="NSP150" s="6"/>
      <c r="NSQ150" s="6"/>
      <c r="NSR150" s="6"/>
      <c r="NSS150" s="6"/>
      <c r="NST150" s="6"/>
      <c r="NSU150" s="6"/>
      <c r="NSV150" s="6"/>
      <c r="NSW150" s="6"/>
      <c r="NSX150" s="6"/>
      <c r="NSY150" s="6"/>
      <c r="NSZ150" s="6"/>
      <c r="NTA150" s="6"/>
      <c r="NTB150" s="6"/>
      <c r="NTC150" s="6"/>
      <c r="NTD150" s="6"/>
      <c r="NTE150" s="6"/>
      <c r="NTF150" s="6"/>
      <c r="NTG150" s="6"/>
      <c r="NTH150" s="6"/>
      <c r="NTI150" s="6"/>
      <c r="NTJ150" s="6"/>
      <c r="NTK150" s="6"/>
      <c r="NTL150" s="6"/>
      <c r="NTM150" s="6"/>
      <c r="NTN150" s="6"/>
      <c r="NTO150" s="6"/>
      <c r="NTP150" s="6"/>
      <c r="NTQ150" s="6"/>
      <c r="NTR150" s="6"/>
      <c r="NTS150" s="6"/>
      <c r="NTT150" s="6"/>
      <c r="NTU150" s="6"/>
      <c r="NTV150" s="6"/>
      <c r="NTW150" s="6"/>
      <c r="NTX150" s="6"/>
      <c r="NTY150" s="6"/>
      <c r="NTZ150" s="6"/>
      <c r="NUA150" s="6"/>
      <c r="NUB150" s="6"/>
      <c r="NUC150" s="6"/>
      <c r="NUD150" s="6"/>
      <c r="NUE150" s="6"/>
      <c r="NUF150" s="6"/>
      <c r="NUG150" s="6"/>
      <c r="NUH150" s="6"/>
      <c r="NUI150" s="6"/>
      <c r="NUJ150" s="6"/>
      <c r="NUK150" s="6"/>
      <c r="NUL150" s="6"/>
      <c r="NUM150" s="6"/>
      <c r="NUN150" s="6"/>
      <c r="NUO150" s="6"/>
      <c r="NUP150" s="6"/>
      <c r="NUQ150" s="6"/>
      <c r="NUR150" s="6"/>
      <c r="NUS150" s="6"/>
      <c r="NUT150" s="6"/>
      <c r="NUU150" s="6"/>
      <c r="NUV150" s="6"/>
      <c r="NUW150" s="6"/>
      <c r="NUX150" s="6"/>
      <c r="NUY150" s="6"/>
      <c r="NUZ150" s="6"/>
      <c r="NVA150" s="6"/>
      <c r="NVB150" s="6"/>
      <c r="NVC150" s="6"/>
      <c r="NVD150" s="6"/>
      <c r="NVE150" s="6"/>
      <c r="NVF150" s="6"/>
      <c r="NVG150" s="6"/>
      <c r="NVH150" s="6"/>
      <c r="NVI150" s="6"/>
      <c r="NVJ150" s="6"/>
      <c r="NVK150" s="6"/>
      <c r="NVL150" s="6"/>
      <c r="NVM150" s="6"/>
      <c r="NVN150" s="6"/>
      <c r="NVO150" s="6"/>
      <c r="NVP150" s="6"/>
      <c r="NVQ150" s="6"/>
      <c r="NVR150" s="6"/>
      <c r="NVS150" s="6"/>
      <c r="NVT150" s="6"/>
      <c r="NVU150" s="6"/>
      <c r="NVV150" s="6"/>
      <c r="NVW150" s="6"/>
      <c r="NVX150" s="6"/>
      <c r="NVY150" s="6"/>
      <c r="NVZ150" s="6"/>
      <c r="NWA150" s="6"/>
      <c r="NWB150" s="6"/>
      <c r="NWC150" s="6"/>
      <c r="NWD150" s="6"/>
      <c r="NWE150" s="6"/>
      <c r="NWF150" s="6"/>
      <c r="NWG150" s="6"/>
      <c r="NWH150" s="6"/>
      <c r="NWI150" s="6"/>
      <c r="NWJ150" s="6"/>
      <c r="NWK150" s="6"/>
      <c r="NWL150" s="6"/>
      <c r="NWM150" s="6"/>
      <c r="NWN150" s="6"/>
      <c r="NWO150" s="6"/>
      <c r="NWP150" s="6"/>
      <c r="NWQ150" s="6"/>
      <c r="NWR150" s="6"/>
      <c r="NWS150" s="6"/>
      <c r="NWT150" s="6"/>
      <c r="NWU150" s="6"/>
      <c r="NWV150" s="6"/>
      <c r="NWW150" s="6"/>
      <c r="NWX150" s="6"/>
      <c r="NWY150" s="6"/>
      <c r="NWZ150" s="6"/>
      <c r="NXA150" s="6"/>
      <c r="NXB150" s="6"/>
      <c r="NXC150" s="6"/>
      <c r="NXD150" s="6"/>
      <c r="NXE150" s="6"/>
      <c r="NXF150" s="6"/>
      <c r="NXG150" s="6"/>
      <c r="NXH150" s="6"/>
      <c r="NXI150" s="6"/>
      <c r="NXJ150" s="6"/>
      <c r="NXK150" s="6"/>
      <c r="NXL150" s="6"/>
      <c r="NXM150" s="6"/>
      <c r="NXN150" s="6"/>
      <c r="NXO150" s="6"/>
      <c r="NXP150" s="6"/>
      <c r="NXQ150" s="6"/>
      <c r="NXR150" s="6"/>
      <c r="NXS150" s="6"/>
      <c r="NXT150" s="6"/>
      <c r="NXU150" s="6"/>
      <c r="NXV150" s="6"/>
      <c r="NXW150" s="6"/>
      <c r="NXX150" s="6"/>
      <c r="NXY150" s="6"/>
      <c r="NXZ150" s="6"/>
      <c r="NYA150" s="6"/>
      <c r="NYB150" s="6"/>
      <c r="NYC150" s="6"/>
      <c r="NYD150" s="6"/>
      <c r="NYE150" s="6"/>
      <c r="NYF150" s="6"/>
      <c r="NYG150" s="6"/>
      <c r="NYH150" s="6"/>
      <c r="NYI150" s="6"/>
      <c r="NYJ150" s="6"/>
      <c r="NYK150" s="6"/>
      <c r="NYL150" s="6"/>
      <c r="NYM150" s="6"/>
      <c r="NYN150" s="6"/>
      <c r="NYO150" s="6"/>
      <c r="NYP150" s="6"/>
      <c r="NYQ150" s="6"/>
      <c r="NYR150" s="6"/>
      <c r="NYS150" s="6"/>
      <c r="NYT150" s="6"/>
      <c r="NYU150" s="6"/>
      <c r="NYV150" s="6"/>
      <c r="NYW150" s="6"/>
      <c r="NYX150" s="6"/>
      <c r="NYY150" s="6"/>
      <c r="NYZ150" s="6"/>
      <c r="NZA150" s="6"/>
      <c r="NZB150" s="6"/>
      <c r="NZC150" s="6"/>
      <c r="NZD150" s="6"/>
      <c r="NZE150" s="6"/>
      <c r="NZF150" s="6"/>
      <c r="NZG150" s="6"/>
      <c r="NZH150" s="6"/>
      <c r="NZI150" s="6"/>
      <c r="NZJ150" s="6"/>
      <c r="NZK150" s="6"/>
      <c r="NZL150" s="6"/>
      <c r="NZM150" s="6"/>
      <c r="NZN150" s="6"/>
      <c r="NZO150" s="6"/>
      <c r="NZP150" s="6"/>
      <c r="NZQ150" s="6"/>
      <c r="NZR150" s="6"/>
      <c r="NZS150" s="6"/>
      <c r="NZT150" s="6"/>
      <c r="NZU150" s="6"/>
      <c r="NZV150" s="6"/>
      <c r="NZW150" s="6"/>
      <c r="NZX150" s="6"/>
      <c r="NZY150" s="6"/>
      <c r="NZZ150" s="6"/>
      <c r="OAA150" s="6"/>
      <c r="OAB150" s="6"/>
      <c r="OAC150" s="6"/>
      <c r="OAD150" s="6"/>
      <c r="OAE150" s="6"/>
      <c r="OAF150" s="6"/>
      <c r="OAG150" s="6"/>
      <c r="OAH150" s="6"/>
      <c r="OAI150" s="6"/>
      <c r="OAJ150" s="6"/>
      <c r="OAK150" s="6"/>
      <c r="OAL150" s="6"/>
      <c r="OAM150" s="6"/>
      <c r="OAN150" s="6"/>
      <c r="OAO150" s="6"/>
      <c r="OAP150" s="6"/>
      <c r="OAQ150" s="6"/>
      <c r="OAR150" s="6"/>
      <c r="OAS150" s="6"/>
      <c r="OAT150" s="6"/>
      <c r="OAU150" s="6"/>
      <c r="OAV150" s="6"/>
      <c r="OAW150" s="6"/>
      <c r="OAX150" s="6"/>
      <c r="OAY150" s="6"/>
      <c r="OAZ150" s="6"/>
      <c r="OBA150" s="6"/>
      <c r="OBB150" s="6"/>
      <c r="OBC150" s="6"/>
      <c r="OBD150" s="6"/>
      <c r="OBE150" s="6"/>
      <c r="OBF150" s="6"/>
      <c r="OBG150" s="6"/>
      <c r="OBH150" s="6"/>
      <c r="OBI150" s="6"/>
      <c r="OBJ150" s="6"/>
      <c r="OBK150" s="6"/>
      <c r="OBL150" s="6"/>
      <c r="OBM150" s="6"/>
      <c r="OBN150" s="6"/>
      <c r="OBO150" s="6"/>
      <c r="OBP150" s="6"/>
      <c r="OBQ150" s="6"/>
      <c r="OBR150" s="6"/>
      <c r="OBS150" s="6"/>
      <c r="OBT150" s="6"/>
      <c r="OBU150" s="6"/>
      <c r="OBV150" s="6"/>
      <c r="OBW150" s="6"/>
      <c r="OBX150" s="6"/>
      <c r="OBY150" s="6"/>
      <c r="OBZ150" s="6"/>
      <c r="OCA150" s="6"/>
      <c r="OCB150" s="6"/>
      <c r="OCC150" s="6"/>
      <c r="OCD150" s="6"/>
      <c r="OCE150" s="6"/>
      <c r="OCF150" s="6"/>
      <c r="OCG150" s="6"/>
      <c r="OCH150" s="6"/>
      <c r="OCI150" s="6"/>
      <c r="OCJ150" s="6"/>
      <c r="OCK150" s="6"/>
      <c r="OCL150" s="6"/>
      <c r="OCM150" s="6"/>
      <c r="OCN150" s="6"/>
      <c r="OCO150" s="6"/>
      <c r="OCP150" s="6"/>
      <c r="OCQ150" s="6"/>
      <c r="OCR150" s="6"/>
      <c r="OCS150" s="6"/>
      <c r="OCT150" s="6"/>
      <c r="OCU150" s="6"/>
      <c r="OCV150" s="6"/>
      <c r="OCW150" s="6"/>
      <c r="OCX150" s="6"/>
      <c r="OCY150" s="6"/>
      <c r="OCZ150" s="6"/>
      <c r="ODA150" s="6"/>
      <c r="ODB150" s="6"/>
      <c r="ODC150" s="6"/>
      <c r="ODD150" s="6"/>
      <c r="ODE150" s="6"/>
      <c r="ODF150" s="6"/>
      <c r="ODG150" s="6"/>
      <c r="ODH150" s="6"/>
      <c r="ODI150" s="6"/>
      <c r="ODJ150" s="6"/>
      <c r="ODK150" s="6"/>
      <c r="ODL150" s="6"/>
      <c r="ODM150" s="6"/>
      <c r="ODN150" s="6"/>
      <c r="ODO150" s="6"/>
      <c r="ODP150" s="6"/>
      <c r="ODQ150" s="6"/>
      <c r="ODR150" s="6"/>
      <c r="ODS150" s="6"/>
      <c r="ODT150" s="6"/>
      <c r="ODU150" s="6"/>
      <c r="ODV150" s="6"/>
      <c r="ODW150" s="6"/>
      <c r="ODX150" s="6"/>
      <c r="ODY150" s="6"/>
      <c r="ODZ150" s="6"/>
      <c r="OEA150" s="6"/>
      <c r="OEB150" s="6"/>
      <c r="OEC150" s="6"/>
      <c r="OED150" s="6"/>
      <c r="OEE150" s="6"/>
      <c r="OEF150" s="6"/>
      <c r="OEG150" s="6"/>
      <c r="OEH150" s="6"/>
      <c r="OEI150" s="6"/>
      <c r="OEJ150" s="6"/>
      <c r="OEK150" s="6"/>
      <c r="OEL150" s="6"/>
      <c r="OEM150" s="6"/>
      <c r="OEN150" s="6"/>
      <c r="OEO150" s="6"/>
      <c r="OEP150" s="6"/>
      <c r="OEQ150" s="6"/>
      <c r="OER150" s="6"/>
      <c r="OES150" s="6"/>
      <c r="OET150" s="6"/>
      <c r="OEU150" s="6"/>
      <c r="OEV150" s="6"/>
      <c r="OEW150" s="6"/>
      <c r="OEX150" s="6"/>
      <c r="OEY150" s="6"/>
      <c r="OEZ150" s="6"/>
      <c r="OFA150" s="6"/>
      <c r="OFB150" s="6"/>
      <c r="OFC150" s="6"/>
      <c r="OFD150" s="6"/>
      <c r="OFE150" s="6"/>
      <c r="OFF150" s="6"/>
      <c r="OFG150" s="6"/>
      <c r="OFH150" s="6"/>
      <c r="OFI150" s="6"/>
      <c r="OFJ150" s="6"/>
      <c r="OFK150" s="6"/>
      <c r="OFL150" s="6"/>
      <c r="OFM150" s="6"/>
      <c r="OFN150" s="6"/>
      <c r="OFO150" s="6"/>
      <c r="OFP150" s="6"/>
      <c r="OFQ150" s="6"/>
      <c r="OFR150" s="6"/>
      <c r="OFS150" s="6"/>
      <c r="OFT150" s="6"/>
      <c r="OFU150" s="6"/>
      <c r="OFV150" s="6"/>
      <c r="OFW150" s="6"/>
      <c r="OFX150" s="6"/>
      <c r="OFY150" s="6"/>
      <c r="OFZ150" s="6"/>
      <c r="OGA150" s="6"/>
      <c r="OGB150" s="6"/>
      <c r="OGC150" s="6"/>
      <c r="OGD150" s="6"/>
      <c r="OGE150" s="6"/>
      <c r="OGF150" s="6"/>
      <c r="OGG150" s="6"/>
      <c r="OGH150" s="6"/>
      <c r="OGI150" s="6"/>
      <c r="OGJ150" s="6"/>
      <c r="OGK150" s="6"/>
      <c r="OGL150" s="6"/>
      <c r="OGM150" s="6"/>
      <c r="OGN150" s="6"/>
      <c r="OGO150" s="6"/>
      <c r="OGP150" s="6"/>
      <c r="OGQ150" s="6"/>
      <c r="OGR150" s="6"/>
      <c r="OGS150" s="6"/>
      <c r="OGT150" s="6"/>
      <c r="OGU150" s="6"/>
      <c r="OGV150" s="6"/>
      <c r="OGW150" s="6"/>
      <c r="OGX150" s="6"/>
      <c r="OGY150" s="6"/>
      <c r="OGZ150" s="6"/>
      <c r="OHA150" s="6"/>
      <c r="OHB150" s="6"/>
      <c r="OHC150" s="6"/>
      <c r="OHD150" s="6"/>
      <c r="OHE150" s="6"/>
      <c r="OHF150" s="6"/>
      <c r="OHG150" s="6"/>
      <c r="OHH150" s="6"/>
      <c r="OHI150" s="6"/>
      <c r="OHJ150" s="6"/>
      <c r="OHK150" s="6"/>
      <c r="OHL150" s="6"/>
      <c r="OHM150" s="6"/>
      <c r="OHN150" s="6"/>
      <c r="OHO150" s="6"/>
      <c r="OHP150" s="6"/>
      <c r="OHQ150" s="6"/>
      <c r="OHR150" s="6"/>
      <c r="OHS150" s="6"/>
      <c r="OHT150" s="6"/>
      <c r="OHU150" s="6"/>
      <c r="OHV150" s="6"/>
      <c r="OHW150" s="6"/>
      <c r="OHX150" s="6"/>
      <c r="OHY150" s="6"/>
      <c r="OHZ150" s="6"/>
      <c r="OIA150" s="6"/>
      <c r="OIB150" s="6"/>
      <c r="OIC150" s="6"/>
      <c r="OID150" s="6"/>
      <c r="OIE150" s="6"/>
      <c r="OIF150" s="6"/>
      <c r="OIG150" s="6"/>
      <c r="OIH150" s="6"/>
      <c r="OII150" s="6"/>
      <c r="OIJ150" s="6"/>
      <c r="OIK150" s="6"/>
      <c r="OIL150" s="6"/>
      <c r="OIM150" s="6"/>
      <c r="OIN150" s="6"/>
      <c r="OIO150" s="6"/>
      <c r="OIP150" s="6"/>
      <c r="OIQ150" s="6"/>
      <c r="OIR150" s="6"/>
      <c r="OIS150" s="6"/>
      <c r="OIT150" s="6"/>
      <c r="OIU150" s="6"/>
      <c r="OIV150" s="6"/>
      <c r="OIW150" s="6"/>
      <c r="OIX150" s="6"/>
      <c r="OIY150" s="6"/>
      <c r="OIZ150" s="6"/>
      <c r="OJA150" s="6"/>
      <c r="OJB150" s="6"/>
      <c r="OJC150" s="6"/>
      <c r="OJD150" s="6"/>
      <c r="OJE150" s="6"/>
      <c r="OJF150" s="6"/>
      <c r="OJG150" s="6"/>
      <c r="OJH150" s="6"/>
      <c r="OJI150" s="6"/>
      <c r="OJJ150" s="6"/>
      <c r="OJK150" s="6"/>
      <c r="OJL150" s="6"/>
      <c r="OJM150" s="6"/>
      <c r="OJN150" s="6"/>
      <c r="OJO150" s="6"/>
      <c r="OJP150" s="6"/>
      <c r="OJQ150" s="6"/>
      <c r="OJR150" s="6"/>
      <c r="OJS150" s="6"/>
      <c r="OJT150" s="6"/>
      <c r="OJU150" s="6"/>
      <c r="OJV150" s="6"/>
      <c r="OJW150" s="6"/>
      <c r="OJX150" s="6"/>
      <c r="OJY150" s="6"/>
      <c r="OJZ150" s="6"/>
      <c r="OKA150" s="6"/>
      <c r="OKB150" s="6"/>
      <c r="OKC150" s="6"/>
      <c r="OKD150" s="6"/>
      <c r="OKE150" s="6"/>
      <c r="OKF150" s="6"/>
      <c r="OKG150" s="6"/>
      <c r="OKH150" s="6"/>
      <c r="OKI150" s="6"/>
      <c r="OKJ150" s="6"/>
      <c r="OKK150" s="6"/>
      <c r="OKL150" s="6"/>
      <c r="OKM150" s="6"/>
      <c r="OKN150" s="6"/>
      <c r="OKO150" s="6"/>
      <c r="OKP150" s="6"/>
      <c r="OKQ150" s="6"/>
      <c r="OKR150" s="6"/>
      <c r="OKS150" s="6"/>
      <c r="OKT150" s="6"/>
      <c r="OKU150" s="6"/>
      <c r="OKV150" s="6"/>
      <c r="OKW150" s="6"/>
      <c r="OKX150" s="6"/>
      <c r="OKY150" s="6"/>
      <c r="OKZ150" s="6"/>
      <c r="OLA150" s="6"/>
      <c r="OLB150" s="6"/>
      <c r="OLC150" s="6"/>
      <c r="OLD150" s="6"/>
      <c r="OLE150" s="6"/>
      <c r="OLF150" s="6"/>
      <c r="OLG150" s="6"/>
      <c r="OLH150" s="6"/>
      <c r="OLI150" s="6"/>
      <c r="OLJ150" s="6"/>
      <c r="OLK150" s="6"/>
      <c r="OLL150" s="6"/>
      <c r="OLM150" s="6"/>
      <c r="OLN150" s="6"/>
      <c r="OLO150" s="6"/>
      <c r="OLP150" s="6"/>
      <c r="OLQ150" s="6"/>
      <c r="OLR150" s="6"/>
      <c r="OLS150" s="6"/>
      <c r="OLT150" s="6"/>
      <c r="OLU150" s="6"/>
      <c r="OLV150" s="6"/>
      <c r="OLW150" s="6"/>
      <c r="OLX150" s="6"/>
      <c r="OLY150" s="6"/>
      <c r="OLZ150" s="6"/>
      <c r="OMA150" s="6"/>
      <c r="OMB150" s="6"/>
      <c r="OMC150" s="6"/>
      <c r="OMD150" s="6"/>
      <c r="OME150" s="6"/>
      <c r="OMF150" s="6"/>
      <c r="OMG150" s="6"/>
      <c r="OMH150" s="6"/>
      <c r="OMI150" s="6"/>
      <c r="OMJ150" s="6"/>
      <c r="OMK150" s="6"/>
      <c r="OML150" s="6"/>
      <c r="OMM150" s="6"/>
      <c r="OMN150" s="6"/>
      <c r="OMO150" s="6"/>
      <c r="OMP150" s="6"/>
      <c r="OMQ150" s="6"/>
      <c r="OMR150" s="6"/>
      <c r="OMS150" s="6"/>
      <c r="OMT150" s="6"/>
      <c r="OMU150" s="6"/>
      <c r="OMV150" s="6"/>
      <c r="OMW150" s="6"/>
      <c r="OMX150" s="6"/>
      <c r="OMY150" s="6"/>
      <c r="OMZ150" s="6"/>
      <c r="ONA150" s="6"/>
      <c r="ONB150" s="6"/>
      <c r="ONC150" s="6"/>
      <c r="OND150" s="6"/>
      <c r="ONE150" s="6"/>
      <c r="ONF150" s="6"/>
      <c r="ONG150" s="6"/>
      <c r="ONH150" s="6"/>
      <c r="ONI150" s="6"/>
      <c r="ONJ150" s="6"/>
      <c r="ONK150" s="6"/>
      <c r="ONL150" s="6"/>
      <c r="ONM150" s="6"/>
      <c r="ONN150" s="6"/>
      <c r="ONO150" s="6"/>
      <c r="ONP150" s="6"/>
      <c r="ONQ150" s="6"/>
      <c r="ONR150" s="6"/>
      <c r="ONS150" s="6"/>
      <c r="ONT150" s="6"/>
      <c r="ONU150" s="6"/>
      <c r="ONV150" s="6"/>
      <c r="ONW150" s="6"/>
      <c r="ONX150" s="6"/>
      <c r="ONY150" s="6"/>
      <c r="ONZ150" s="6"/>
      <c r="OOA150" s="6"/>
      <c r="OOB150" s="6"/>
      <c r="OOC150" s="6"/>
      <c r="OOD150" s="6"/>
      <c r="OOE150" s="6"/>
      <c r="OOF150" s="6"/>
      <c r="OOG150" s="6"/>
      <c r="OOH150" s="6"/>
      <c r="OOI150" s="6"/>
      <c r="OOJ150" s="6"/>
      <c r="OOK150" s="6"/>
      <c r="OOL150" s="6"/>
      <c r="OOM150" s="6"/>
      <c r="OON150" s="6"/>
      <c r="OOO150" s="6"/>
      <c r="OOP150" s="6"/>
      <c r="OOQ150" s="6"/>
      <c r="OOR150" s="6"/>
      <c r="OOS150" s="6"/>
      <c r="OOT150" s="6"/>
      <c r="OOU150" s="6"/>
      <c r="OOV150" s="6"/>
      <c r="OOW150" s="6"/>
      <c r="OOX150" s="6"/>
      <c r="OOY150" s="6"/>
      <c r="OOZ150" s="6"/>
      <c r="OPA150" s="6"/>
      <c r="OPB150" s="6"/>
      <c r="OPC150" s="6"/>
      <c r="OPD150" s="6"/>
      <c r="OPE150" s="6"/>
      <c r="OPF150" s="6"/>
      <c r="OPG150" s="6"/>
      <c r="OPH150" s="6"/>
      <c r="OPI150" s="6"/>
      <c r="OPJ150" s="6"/>
      <c r="OPK150" s="6"/>
      <c r="OPL150" s="6"/>
      <c r="OPM150" s="6"/>
      <c r="OPN150" s="6"/>
      <c r="OPO150" s="6"/>
      <c r="OPP150" s="6"/>
      <c r="OPQ150" s="6"/>
      <c r="OPR150" s="6"/>
      <c r="OPS150" s="6"/>
      <c r="OPT150" s="6"/>
      <c r="OPU150" s="6"/>
      <c r="OPV150" s="6"/>
      <c r="OPW150" s="6"/>
      <c r="OPX150" s="6"/>
      <c r="OPY150" s="6"/>
      <c r="OPZ150" s="6"/>
      <c r="OQA150" s="6"/>
      <c r="OQB150" s="6"/>
      <c r="OQC150" s="6"/>
      <c r="OQD150" s="6"/>
      <c r="OQE150" s="6"/>
      <c r="OQF150" s="6"/>
      <c r="OQG150" s="6"/>
      <c r="OQH150" s="6"/>
      <c r="OQI150" s="6"/>
      <c r="OQJ150" s="6"/>
      <c r="OQK150" s="6"/>
      <c r="OQL150" s="6"/>
      <c r="OQM150" s="6"/>
      <c r="OQN150" s="6"/>
      <c r="OQO150" s="6"/>
      <c r="OQP150" s="6"/>
      <c r="OQQ150" s="6"/>
      <c r="OQR150" s="6"/>
      <c r="OQS150" s="6"/>
      <c r="OQT150" s="6"/>
      <c r="OQU150" s="6"/>
      <c r="OQV150" s="6"/>
      <c r="OQW150" s="6"/>
      <c r="OQX150" s="6"/>
      <c r="OQY150" s="6"/>
      <c r="OQZ150" s="6"/>
      <c r="ORA150" s="6"/>
      <c r="ORB150" s="6"/>
      <c r="ORC150" s="6"/>
      <c r="ORD150" s="6"/>
      <c r="ORE150" s="6"/>
      <c r="ORF150" s="6"/>
      <c r="ORG150" s="6"/>
      <c r="ORH150" s="6"/>
      <c r="ORI150" s="6"/>
      <c r="ORJ150" s="6"/>
      <c r="ORK150" s="6"/>
      <c r="ORL150" s="6"/>
      <c r="ORM150" s="6"/>
      <c r="ORN150" s="6"/>
      <c r="ORO150" s="6"/>
      <c r="ORP150" s="6"/>
      <c r="ORQ150" s="6"/>
      <c r="ORR150" s="6"/>
      <c r="ORS150" s="6"/>
      <c r="ORT150" s="6"/>
      <c r="ORU150" s="6"/>
      <c r="ORV150" s="6"/>
      <c r="ORW150" s="6"/>
      <c r="ORX150" s="6"/>
      <c r="ORY150" s="6"/>
      <c r="ORZ150" s="6"/>
      <c r="OSA150" s="6"/>
      <c r="OSB150" s="6"/>
      <c r="OSC150" s="6"/>
      <c r="OSD150" s="6"/>
      <c r="OSE150" s="6"/>
      <c r="OSF150" s="6"/>
      <c r="OSG150" s="6"/>
      <c r="OSH150" s="6"/>
      <c r="OSI150" s="6"/>
      <c r="OSJ150" s="6"/>
      <c r="OSK150" s="6"/>
      <c r="OSL150" s="6"/>
      <c r="OSM150" s="6"/>
      <c r="OSN150" s="6"/>
      <c r="OSO150" s="6"/>
      <c r="OSP150" s="6"/>
      <c r="OSQ150" s="6"/>
      <c r="OSR150" s="6"/>
      <c r="OSS150" s="6"/>
      <c r="OST150" s="6"/>
      <c r="OSU150" s="6"/>
      <c r="OSV150" s="6"/>
      <c r="OSW150" s="6"/>
      <c r="OSX150" s="6"/>
      <c r="OSY150" s="6"/>
      <c r="OSZ150" s="6"/>
      <c r="OTA150" s="6"/>
      <c r="OTB150" s="6"/>
      <c r="OTC150" s="6"/>
      <c r="OTD150" s="6"/>
      <c r="OTE150" s="6"/>
      <c r="OTF150" s="6"/>
      <c r="OTG150" s="6"/>
      <c r="OTH150" s="6"/>
      <c r="OTI150" s="6"/>
      <c r="OTJ150" s="6"/>
      <c r="OTK150" s="6"/>
      <c r="OTL150" s="6"/>
      <c r="OTM150" s="6"/>
      <c r="OTN150" s="6"/>
      <c r="OTO150" s="6"/>
      <c r="OTP150" s="6"/>
      <c r="OTQ150" s="6"/>
      <c r="OTR150" s="6"/>
      <c r="OTS150" s="6"/>
      <c r="OTT150" s="6"/>
      <c r="OTU150" s="6"/>
      <c r="OTV150" s="6"/>
      <c r="OTW150" s="6"/>
      <c r="OTX150" s="6"/>
      <c r="OTY150" s="6"/>
      <c r="OTZ150" s="6"/>
      <c r="OUA150" s="6"/>
      <c r="OUB150" s="6"/>
      <c r="OUC150" s="6"/>
      <c r="OUD150" s="6"/>
      <c r="OUE150" s="6"/>
      <c r="OUF150" s="6"/>
      <c r="OUG150" s="6"/>
      <c r="OUH150" s="6"/>
      <c r="OUI150" s="6"/>
      <c r="OUJ150" s="6"/>
      <c r="OUK150" s="6"/>
      <c r="OUL150" s="6"/>
      <c r="OUM150" s="6"/>
      <c r="OUN150" s="6"/>
      <c r="OUO150" s="6"/>
      <c r="OUP150" s="6"/>
      <c r="OUQ150" s="6"/>
      <c r="OUR150" s="6"/>
      <c r="OUS150" s="6"/>
      <c r="OUT150" s="6"/>
      <c r="OUU150" s="6"/>
      <c r="OUV150" s="6"/>
      <c r="OUW150" s="6"/>
      <c r="OUX150" s="6"/>
      <c r="OUY150" s="6"/>
      <c r="OUZ150" s="6"/>
      <c r="OVA150" s="6"/>
      <c r="OVB150" s="6"/>
      <c r="OVC150" s="6"/>
      <c r="OVD150" s="6"/>
      <c r="OVE150" s="6"/>
      <c r="OVF150" s="6"/>
      <c r="OVG150" s="6"/>
      <c r="OVH150" s="6"/>
      <c r="OVI150" s="6"/>
      <c r="OVJ150" s="6"/>
      <c r="OVK150" s="6"/>
      <c r="OVL150" s="6"/>
      <c r="OVM150" s="6"/>
      <c r="OVN150" s="6"/>
      <c r="OVO150" s="6"/>
      <c r="OVP150" s="6"/>
      <c r="OVQ150" s="6"/>
      <c r="OVR150" s="6"/>
      <c r="OVS150" s="6"/>
      <c r="OVT150" s="6"/>
      <c r="OVU150" s="6"/>
      <c r="OVV150" s="6"/>
      <c r="OVW150" s="6"/>
      <c r="OVX150" s="6"/>
      <c r="OVY150" s="6"/>
      <c r="OVZ150" s="6"/>
      <c r="OWA150" s="6"/>
      <c r="OWB150" s="6"/>
      <c r="OWC150" s="6"/>
      <c r="OWD150" s="6"/>
      <c r="OWE150" s="6"/>
      <c r="OWF150" s="6"/>
      <c r="OWG150" s="6"/>
      <c r="OWH150" s="6"/>
      <c r="OWI150" s="6"/>
      <c r="OWJ150" s="6"/>
      <c r="OWK150" s="6"/>
      <c r="OWL150" s="6"/>
      <c r="OWM150" s="6"/>
      <c r="OWN150" s="6"/>
      <c r="OWO150" s="6"/>
      <c r="OWP150" s="6"/>
      <c r="OWQ150" s="6"/>
      <c r="OWR150" s="6"/>
      <c r="OWS150" s="6"/>
      <c r="OWT150" s="6"/>
      <c r="OWU150" s="6"/>
      <c r="OWV150" s="6"/>
      <c r="OWW150" s="6"/>
      <c r="OWX150" s="6"/>
      <c r="OWY150" s="6"/>
      <c r="OWZ150" s="6"/>
      <c r="OXA150" s="6"/>
      <c r="OXB150" s="6"/>
      <c r="OXC150" s="6"/>
      <c r="OXD150" s="6"/>
      <c r="OXE150" s="6"/>
      <c r="OXF150" s="6"/>
      <c r="OXG150" s="6"/>
      <c r="OXH150" s="6"/>
      <c r="OXI150" s="6"/>
      <c r="OXJ150" s="6"/>
      <c r="OXK150" s="6"/>
      <c r="OXL150" s="6"/>
      <c r="OXM150" s="6"/>
      <c r="OXN150" s="6"/>
      <c r="OXO150" s="6"/>
      <c r="OXP150" s="6"/>
      <c r="OXQ150" s="6"/>
      <c r="OXR150" s="6"/>
      <c r="OXS150" s="6"/>
      <c r="OXT150" s="6"/>
      <c r="OXU150" s="6"/>
      <c r="OXV150" s="6"/>
      <c r="OXW150" s="6"/>
      <c r="OXX150" s="6"/>
      <c r="OXY150" s="6"/>
      <c r="OXZ150" s="6"/>
      <c r="OYA150" s="6"/>
      <c r="OYB150" s="6"/>
      <c r="OYC150" s="6"/>
      <c r="OYD150" s="6"/>
      <c r="OYE150" s="6"/>
      <c r="OYF150" s="6"/>
      <c r="OYG150" s="6"/>
      <c r="OYH150" s="6"/>
      <c r="OYI150" s="6"/>
      <c r="OYJ150" s="6"/>
      <c r="OYK150" s="6"/>
      <c r="OYL150" s="6"/>
      <c r="OYM150" s="6"/>
      <c r="OYN150" s="6"/>
      <c r="OYO150" s="6"/>
      <c r="OYP150" s="6"/>
      <c r="OYQ150" s="6"/>
      <c r="OYR150" s="6"/>
      <c r="OYS150" s="6"/>
      <c r="OYT150" s="6"/>
      <c r="OYU150" s="6"/>
      <c r="OYV150" s="6"/>
      <c r="OYW150" s="6"/>
      <c r="OYX150" s="6"/>
      <c r="OYY150" s="6"/>
      <c r="OYZ150" s="6"/>
      <c r="OZA150" s="6"/>
      <c r="OZB150" s="6"/>
      <c r="OZC150" s="6"/>
      <c r="OZD150" s="6"/>
      <c r="OZE150" s="6"/>
      <c r="OZF150" s="6"/>
      <c r="OZG150" s="6"/>
      <c r="OZH150" s="6"/>
      <c r="OZI150" s="6"/>
      <c r="OZJ150" s="6"/>
      <c r="OZK150" s="6"/>
      <c r="OZL150" s="6"/>
      <c r="OZM150" s="6"/>
      <c r="OZN150" s="6"/>
      <c r="OZO150" s="6"/>
      <c r="OZP150" s="6"/>
      <c r="OZQ150" s="6"/>
      <c r="OZR150" s="6"/>
      <c r="OZS150" s="6"/>
      <c r="OZT150" s="6"/>
      <c r="OZU150" s="6"/>
      <c r="OZV150" s="6"/>
      <c r="OZW150" s="6"/>
      <c r="OZX150" s="6"/>
      <c r="OZY150" s="6"/>
      <c r="OZZ150" s="6"/>
      <c r="PAA150" s="6"/>
      <c r="PAB150" s="6"/>
      <c r="PAC150" s="6"/>
      <c r="PAD150" s="6"/>
      <c r="PAE150" s="6"/>
      <c r="PAF150" s="6"/>
      <c r="PAG150" s="6"/>
      <c r="PAH150" s="6"/>
      <c r="PAI150" s="6"/>
      <c r="PAJ150" s="6"/>
      <c r="PAK150" s="6"/>
      <c r="PAL150" s="6"/>
      <c r="PAM150" s="6"/>
      <c r="PAN150" s="6"/>
      <c r="PAO150" s="6"/>
      <c r="PAP150" s="6"/>
      <c r="PAQ150" s="6"/>
      <c r="PAR150" s="6"/>
      <c r="PAS150" s="6"/>
      <c r="PAT150" s="6"/>
      <c r="PAU150" s="6"/>
      <c r="PAV150" s="6"/>
      <c r="PAW150" s="6"/>
      <c r="PAX150" s="6"/>
      <c r="PAY150" s="6"/>
      <c r="PAZ150" s="6"/>
      <c r="PBA150" s="6"/>
      <c r="PBB150" s="6"/>
      <c r="PBC150" s="6"/>
      <c r="PBD150" s="6"/>
      <c r="PBE150" s="6"/>
      <c r="PBF150" s="6"/>
      <c r="PBG150" s="6"/>
      <c r="PBH150" s="6"/>
      <c r="PBI150" s="6"/>
      <c r="PBJ150" s="6"/>
      <c r="PBK150" s="6"/>
      <c r="PBL150" s="6"/>
      <c r="PBM150" s="6"/>
      <c r="PBN150" s="6"/>
      <c r="PBO150" s="6"/>
      <c r="PBP150" s="6"/>
      <c r="PBQ150" s="6"/>
      <c r="PBR150" s="6"/>
      <c r="PBS150" s="6"/>
      <c r="PBT150" s="6"/>
      <c r="PBU150" s="6"/>
      <c r="PBV150" s="6"/>
      <c r="PBW150" s="6"/>
      <c r="PBX150" s="6"/>
      <c r="PBY150" s="6"/>
      <c r="PBZ150" s="6"/>
      <c r="PCA150" s="6"/>
      <c r="PCB150" s="6"/>
      <c r="PCC150" s="6"/>
      <c r="PCD150" s="6"/>
      <c r="PCE150" s="6"/>
      <c r="PCF150" s="6"/>
      <c r="PCG150" s="6"/>
      <c r="PCH150" s="6"/>
      <c r="PCI150" s="6"/>
      <c r="PCJ150" s="6"/>
      <c r="PCK150" s="6"/>
      <c r="PCL150" s="6"/>
      <c r="PCM150" s="6"/>
      <c r="PCN150" s="6"/>
      <c r="PCO150" s="6"/>
      <c r="PCP150" s="6"/>
      <c r="PCQ150" s="6"/>
      <c r="PCR150" s="6"/>
      <c r="PCS150" s="6"/>
      <c r="PCT150" s="6"/>
      <c r="PCU150" s="6"/>
      <c r="PCV150" s="6"/>
      <c r="PCW150" s="6"/>
      <c r="PCX150" s="6"/>
      <c r="PCY150" s="6"/>
      <c r="PCZ150" s="6"/>
      <c r="PDA150" s="6"/>
      <c r="PDB150" s="6"/>
      <c r="PDC150" s="6"/>
      <c r="PDD150" s="6"/>
      <c r="PDE150" s="6"/>
      <c r="PDF150" s="6"/>
      <c r="PDG150" s="6"/>
      <c r="PDH150" s="6"/>
      <c r="PDI150" s="6"/>
      <c r="PDJ150" s="6"/>
      <c r="PDK150" s="6"/>
      <c r="PDL150" s="6"/>
      <c r="PDM150" s="6"/>
      <c r="PDN150" s="6"/>
      <c r="PDO150" s="6"/>
      <c r="PDP150" s="6"/>
      <c r="PDQ150" s="6"/>
      <c r="PDR150" s="6"/>
      <c r="PDS150" s="6"/>
      <c r="PDT150" s="6"/>
      <c r="PDU150" s="6"/>
      <c r="PDV150" s="6"/>
      <c r="PDW150" s="6"/>
      <c r="PDX150" s="6"/>
      <c r="PDY150" s="6"/>
      <c r="PDZ150" s="6"/>
      <c r="PEA150" s="6"/>
      <c r="PEB150" s="6"/>
      <c r="PEC150" s="6"/>
      <c r="PED150" s="6"/>
      <c r="PEE150" s="6"/>
      <c r="PEF150" s="6"/>
      <c r="PEG150" s="6"/>
      <c r="PEH150" s="6"/>
      <c r="PEI150" s="6"/>
      <c r="PEJ150" s="6"/>
      <c r="PEK150" s="6"/>
      <c r="PEL150" s="6"/>
      <c r="PEM150" s="6"/>
      <c r="PEN150" s="6"/>
      <c r="PEO150" s="6"/>
      <c r="PEP150" s="6"/>
      <c r="PEQ150" s="6"/>
      <c r="PER150" s="6"/>
      <c r="PES150" s="6"/>
      <c r="PET150" s="6"/>
      <c r="PEU150" s="6"/>
      <c r="PEV150" s="6"/>
      <c r="PEW150" s="6"/>
      <c r="PEX150" s="6"/>
      <c r="PEY150" s="6"/>
      <c r="PEZ150" s="6"/>
      <c r="PFA150" s="6"/>
      <c r="PFB150" s="6"/>
      <c r="PFC150" s="6"/>
      <c r="PFD150" s="6"/>
      <c r="PFE150" s="6"/>
      <c r="PFF150" s="6"/>
      <c r="PFG150" s="6"/>
      <c r="PFH150" s="6"/>
      <c r="PFI150" s="6"/>
      <c r="PFJ150" s="6"/>
      <c r="PFK150" s="6"/>
      <c r="PFL150" s="6"/>
      <c r="PFM150" s="6"/>
      <c r="PFN150" s="6"/>
      <c r="PFO150" s="6"/>
      <c r="PFP150" s="6"/>
      <c r="PFQ150" s="6"/>
      <c r="PFR150" s="6"/>
      <c r="PFS150" s="6"/>
      <c r="PFT150" s="6"/>
      <c r="PFU150" s="6"/>
      <c r="PFV150" s="6"/>
      <c r="PFW150" s="6"/>
      <c r="PFX150" s="6"/>
      <c r="PFY150" s="6"/>
      <c r="PFZ150" s="6"/>
      <c r="PGA150" s="6"/>
      <c r="PGB150" s="6"/>
      <c r="PGC150" s="6"/>
      <c r="PGD150" s="6"/>
      <c r="PGE150" s="6"/>
      <c r="PGF150" s="6"/>
      <c r="PGG150" s="6"/>
      <c r="PGH150" s="6"/>
      <c r="PGI150" s="6"/>
      <c r="PGJ150" s="6"/>
      <c r="PGK150" s="6"/>
      <c r="PGL150" s="6"/>
      <c r="PGM150" s="6"/>
      <c r="PGN150" s="6"/>
      <c r="PGO150" s="6"/>
      <c r="PGP150" s="6"/>
      <c r="PGQ150" s="6"/>
      <c r="PGR150" s="6"/>
      <c r="PGS150" s="6"/>
      <c r="PGT150" s="6"/>
      <c r="PGU150" s="6"/>
      <c r="PGV150" s="6"/>
      <c r="PGW150" s="6"/>
      <c r="PGX150" s="6"/>
      <c r="PGY150" s="6"/>
      <c r="PGZ150" s="6"/>
      <c r="PHA150" s="6"/>
      <c r="PHB150" s="6"/>
      <c r="PHC150" s="6"/>
      <c r="PHD150" s="6"/>
      <c r="PHE150" s="6"/>
      <c r="PHF150" s="6"/>
      <c r="PHG150" s="6"/>
      <c r="PHH150" s="6"/>
      <c r="PHI150" s="6"/>
      <c r="PHJ150" s="6"/>
      <c r="PHK150" s="6"/>
      <c r="PHL150" s="6"/>
      <c r="PHM150" s="6"/>
      <c r="PHN150" s="6"/>
      <c r="PHO150" s="6"/>
      <c r="PHP150" s="6"/>
      <c r="PHQ150" s="6"/>
      <c r="PHR150" s="6"/>
      <c r="PHS150" s="6"/>
      <c r="PHT150" s="6"/>
      <c r="PHU150" s="6"/>
      <c r="PHV150" s="6"/>
      <c r="PHW150" s="6"/>
      <c r="PHX150" s="6"/>
      <c r="PHY150" s="6"/>
      <c r="PHZ150" s="6"/>
      <c r="PIA150" s="6"/>
      <c r="PIB150" s="6"/>
      <c r="PIC150" s="6"/>
      <c r="PID150" s="6"/>
      <c r="PIE150" s="6"/>
      <c r="PIF150" s="6"/>
      <c r="PIG150" s="6"/>
      <c r="PIH150" s="6"/>
      <c r="PII150" s="6"/>
      <c r="PIJ150" s="6"/>
      <c r="PIK150" s="6"/>
      <c r="PIL150" s="6"/>
      <c r="PIM150" s="6"/>
      <c r="PIN150" s="6"/>
      <c r="PIO150" s="6"/>
      <c r="PIP150" s="6"/>
      <c r="PIQ150" s="6"/>
      <c r="PIR150" s="6"/>
      <c r="PIS150" s="6"/>
      <c r="PIT150" s="6"/>
      <c r="PIU150" s="6"/>
      <c r="PIV150" s="6"/>
      <c r="PIW150" s="6"/>
      <c r="PIX150" s="6"/>
      <c r="PIY150" s="6"/>
      <c r="PIZ150" s="6"/>
      <c r="PJA150" s="6"/>
      <c r="PJB150" s="6"/>
      <c r="PJC150" s="6"/>
      <c r="PJD150" s="6"/>
      <c r="PJE150" s="6"/>
      <c r="PJF150" s="6"/>
      <c r="PJG150" s="6"/>
      <c r="PJH150" s="6"/>
      <c r="PJI150" s="6"/>
      <c r="PJJ150" s="6"/>
      <c r="PJK150" s="6"/>
      <c r="PJL150" s="6"/>
      <c r="PJM150" s="6"/>
      <c r="PJN150" s="6"/>
      <c r="PJO150" s="6"/>
      <c r="PJP150" s="6"/>
      <c r="PJQ150" s="6"/>
      <c r="PJR150" s="6"/>
      <c r="PJS150" s="6"/>
      <c r="PJT150" s="6"/>
      <c r="PJU150" s="6"/>
      <c r="PJV150" s="6"/>
      <c r="PJW150" s="6"/>
      <c r="PJX150" s="6"/>
      <c r="PJY150" s="6"/>
      <c r="PJZ150" s="6"/>
      <c r="PKA150" s="6"/>
      <c r="PKB150" s="6"/>
      <c r="PKC150" s="6"/>
      <c r="PKD150" s="6"/>
      <c r="PKE150" s="6"/>
      <c r="PKF150" s="6"/>
      <c r="PKG150" s="6"/>
      <c r="PKH150" s="6"/>
      <c r="PKI150" s="6"/>
      <c r="PKJ150" s="6"/>
      <c r="PKK150" s="6"/>
      <c r="PKL150" s="6"/>
      <c r="PKM150" s="6"/>
      <c r="PKN150" s="6"/>
      <c r="PKO150" s="6"/>
      <c r="PKP150" s="6"/>
      <c r="PKQ150" s="6"/>
      <c r="PKR150" s="6"/>
      <c r="PKS150" s="6"/>
      <c r="PKT150" s="6"/>
      <c r="PKU150" s="6"/>
      <c r="PKV150" s="6"/>
      <c r="PKW150" s="6"/>
      <c r="PKX150" s="6"/>
      <c r="PKY150" s="6"/>
      <c r="PKZ150" s="6"/>
      <c r="PLA150" s="6"/>
      <c r="PLB150" s="6"/>
      <c r="PLC150" s="6"/>
      <c r="PLD150" s="6"/>
      <c r="PLE150" s="6"/>
      <c r="PLF150" s="6"/>
      <c r="PLG150" s="6"/>
      <c r="PLH150" s="6"/>
      <c r="PLI150" s="6"/>
      <c r="PLJ150" s="6"/>
      <c r="PLK150" s="6"/>
      <c r="PLL150" s="6"/>
      <c r="PLM150" s="6"/>
      <c r="PLN150" s="6"/>
      <c r="PLO150" s="6"/>
      <c r="PLP150" s="6"/>
      <c r="PLQ150" s="6"/>
      <c r="PLR150" s="6"/>
      <c r="PLS150" s="6"/>
      <c r="PLT150" s="6"/>
      <c r="PLU150" s="6"/>
      <c r="PLV150" s="6"/>
      <c r="PLW150" s="6"/>
      <c r="PLX150" s="6"/>
      <c r="PLY150" s="6"/>
      <c r="PLZ150" s="6"/>
      <c r="PMA150" s="6"/>
      <c r="PMB150" s="6"/>
      <c r="PMC150" s="6"/>
      <c r="PMD150" s="6"/>
      <c r="PME150" s="6"/>
      <c r="PMF150" s="6"/>
      <c r="PMG150" s="6"/>
      <c r="PMH150" s="6"/>
      <c r="PMI150" s="6"/>
      <c r="PMJ150" s="6"/>
      <c r="PMK150" s="6"/>
      <c r="PML150" s="6"/>
      <c r="PMM150" s="6"/>
      <c r="PMN150" s="6"/>
      <c r="PMO150" s="6"/>
      <c r="PMP150" s="6"/>
      <c r="PMQ150" s="6"/>
      <c r="PMR150" s="6"/>
      <c r="PMS150" s="6"/>
      <c r="PMT150" s="6"/>
      <c r="PMU150" s="6"/>
      <c r="PMV150" s="6"/>
      <c r="PMW150" s="6"/>
      <c r="PMX150" s="6"/>
      <c r="PMY150" s="6"/>
      <c r="PMZ150" s="6"/>
      <c r="PNA150" s="6"/>
      <c r="PNB150" s="6"/>
      <c r="PNC150" s="6"/>
      <c r="PND150" s="6"/>
      <c r="PNE150" s="6"/>
      <c r="PNF150" s="6"/>
      <c r="PNG150" s="6"/>
      <c r="PNH150" s="6"/>
      <c r="PNI150" s="6"/>
      <c r="PNJ150" s="6"/>
      <c r="PNK150" s="6"/>
      <c r="PNL150" s="6"/>
      <c r="PNM150" s="6"/>
      <c r="PNN150" s="6"/>
      <c r="PNO150" s="6"/>
      <c r="PNP150" s="6"/>
      <c r="PNQ150" s="6"/>
      <c r="PNR150" s="6"/>
      <c r="PNS150" s="6"/>
      <c r="PNT150" s="6"/>
      <c r="PNU150" s="6"/>
      <c r="PNV150" s="6"/>
      <c r="PNW150" s="6"/>
      <c r="PNX150" s="6"/>
      <c r="PNY150" s="6"/>
      <c r="PNZ150" s="6"/>
      <c r="POA150" s="6"/>
      <c r="POB150" s="6"/>
      <c r="POC150" s="6"/>
      <c r="POD150" s="6"/>
      <c r="POE150" s="6"/>
      <c r="POF150" s="6"/>
      <c r="POG150" s="6"/>
      <c r="POH150" s="6"/>
      <c r="POI150" s="6"/>
      <c r="POJ150" s="6"/>
      <c r="POK150" s="6"/>
      <c r="POL150" s="6"/>
      <c r="POM150" s="6"/>
      <c r="PON150" s="6"/>
      <c r="POO150" s="6"/>
      <c r="POP150" s="6"/>
      <c r="POQ150" s="6"/>
      <c r="POR150" s="6"/>
      <c r="POS150" s="6"/>
      <c r="POT150" s="6"/>
      <c r="POU150" s="6"/>
      <c r="POV150" s="6"/>
      <c r="POW150" s="6"/>
      <c r="POX150" s="6"/>
      <c r="POY150" s="6"/>
      <c r="POZ150" s="6"/>
      <c r="PPA150" s="6"/>
      <c r="PPB150" s="6"/>
      <c r="PPC150" s="6"/>
      <c r="PPD150" s="6"/>
      <c r="PPE150" s="6"/>
      <c r="PPF150" s="6"/>
      <c r="PPG150" s="6"/>
      <c r="PPH150" s="6"/>
      <c r="PPI150" s="6"/>
      <c r="PPJ150" s="6"/>
      <c r="PPK150" s="6"/>
      <c r="PPL150" s="6"/>
      <c r="PPM150" s="6"/>
      <c r="PPN150" s="6"/>
      <c r="PPO150" s="6"/>
      <c r="PPP150" s="6"/>
      <c r="PPQ150" s="6"/>
      <c r="PPR150" s="6"/>
      <c r="PPS150" s="6"/>
      <c r="PPT150" s="6"/>
      <c r="PPU150" s="6"/>
      <c r="PPV150" s="6"/>
      <c r="PPW150" s="6"/>
      <c r="PPX150" s="6"/>
      <c r="PPY150" s="6"/>
      <c r="PPZ150" s="6"/>
      <c r="PQA150" s="6"/>
      <c r="PQB150" s="6"/>
      <c r="PQC150" s="6"/>
      <c r="PQD150" s="6"/>
      <c r="PQE150" s="6"/>
      <c r="PQF150" s="6"/>
      <c r="PQG150" s="6"/>
      <c r="PQH150" s="6"/>
      <c r="PQI150" s="6"/>
      <c r="PQJ150" s="6"/>
      <c r="PQK150" s="6"/>
      <c r="PQL150" s="6"/>
      <c r="PQM150" s="6"/>
      <c r="PQN150" s="6"/>
      <c r="PQO150" s="6"/>
      <c r="PQP150" s="6"/>
      <c r="PQQ150" s="6"/>
      <c r="PQR150" s="6"/>
      <c r="PQS150" s="6"/>
      <c r="PQT150" s="6"/>
      <c r="PQU150" s="6"/>
      <c r="PQV150" s="6"/>
      <c r="PQW150" s="6"/>
      <c r="PQX150" s="6"/>
      <c r="PQY150" s="6"/>
      <c r="PQZ150" s="6"/>
      <c r="PRA150" s="6"/>
      <c r="PRB150" s="6"/>
      <c r="PRC150" s="6"/>
      <c r="PRD150" s="6"/>
      <c r="PRE150" s="6"/>
      <c r="PRF150" s="6"/>
      <c r="PRG150" s="6"/>
      <c r="PRH150" s="6"/>
      <c r="PRI150" s="6"/>
      <c r="PRJ150" s="6"/>
      <c r="PRK150" s="6"/>
      <c r="PRL150" s="6"/>
      <c r="PRM150" s="6"/>
      <c r="PRN150" s="6"/>
      <c r="PRO150" s="6"/>
      <c r="PRP150" s="6"/>
      <c r="PRQ150" s="6"/>
      <c r="PRR150" s="6"/>
      <c r="PRS150" s="6"/>
      <c r="PRT150" s="6"/>
      <c r="PRU150" s="6"/>
      <c r="PRV150" s="6"/>
      <c r="PRW150" s="6"/>
      <c r="PRX150" s="6"/>
      <c r="PRY150" s="6"/>
      <c r="PRZ150" s="6"/>
      <c r="PSA150" s="6"/>
      <c r="PSB150" s="6"/>
      <c r="PSC150" s="6"/>
      <c r="PSD150" s="6"/>
      <c r="PSE150" s="6"/>
      <c r="PSF150" s="6"/>
      <c r="PSG150" s="6"/>
      <c r="PSH150" s="6"/>
      <c r="PSI150" s="6"/>
      <c r="PSJ150" s="6"/>
      <c r="PSK150" s="6"/>
      <c r="PSL150" s="6"/>
      <c r="PSM150" s="6"/>
      <c r="PSN150" s="6"/>
      <c r="PSO150" s="6"/>
      <c r="PSP150" s="6"/>
      <c r="PSQ150" s="6"/>
      <c r="PSR150" s="6"/>
      <c r="PSS150" s="6"/>
      <c r="PST150" s="6"/>
      <c r="PSU150" s="6"/>
      <c r="PSV150" s="6"/>
      <c r="PSW150" s="6"/>
      <c r="PSX150" s="6"/>
      <c r="PSY150" s="6"/>
      <c r="PSZ150" s="6"/>
      <c r="PTA150" s="6"/>
      <c r="PTB150" s="6"/>
      <c r="PTC150" s="6"/>
      <c r="PTD150" s="6"/>
      <c r="PTE150" s="6"/>
      <c r="PTF150" s="6"/>
      <c r="PTG150" s="6"/>
      <c r="PTH150" s="6"/>
      <c r="PTI150" s="6"/>
      <c r="PTJ150" s="6"/>
      <c r="PTK150" s="6"/>
      <c r="PTL150" s="6"/>
      <c r="PTM150" s="6"/>
      <c r="PTN150" s="6"/>
      <c r="PTO150" s="6"/>
      <c r="PTP150" s="6"/>
      <c r="PTQ150" s="6"/>
      <c r="PTR150" s="6"/>
      <c r="PTS150" s="6"/>
      <c r="PTT150" s="6"/>
      <c r="PTU150" s="6"/>
      <c r="PTV150" s="6"/>
      <c r="PTW150" s="6"/>
      <c r="PTX150" s="6"/>
      <c r="PTY150" s="6"/>
      <c r="PTZ150" s="6"/>
      <c r="PUA150" s="6"/>
      <c r="PUB150" s="6"/>
      <c r="PUC150" s="6"/>
      <c r="PUD150" s="6"/>
      <c r="PUE150" s="6"/>
      <c r="PUF150" s="6"/>
      <c r="PUG150" s="6"/>
      <c r="PUH150" s="6"/>
      <c r="PUI150" s="6"/>
      <c r="PUJ150" s="6"/>
      <c r="PUK150" s="6"/>
      <c r="PUL150" s="6"/>
      <c r="PUM150" s="6"/>
      <c r="PUN150" s="6"/>
      <c r="PUO150" s="6"/>
      <c r="PUP150" s="6"/>
      <c r="PUQ150" s="6"/>
      <c r="PUR150" s="6"/>
      <c r="PUS150" s="6"/>
      <c r="PUT150" s="6"/>
      <c r="PUU150" s="6"/>
      <c r="PUV150" s="6"/>
      <c r="PUW150" s="6"/>
      <c r="PUX150" s="6"/>
      <c r="PUY150" s="6"/>
      <c r="PUZ150" s="6"/>
      <c r="PVA150" s="6"/>
      <c r="PVB150" s="6"/>
      <c r="PVC150" s="6"/>
      <c r="PVD150" s="6"/>
      <c r="PVE150" s="6"/>
      <c r="PVF150" s="6"/>
      <c r="PVG150" s="6"/>
      <c r="PVH150" s="6"/>
      <c r="PVI150" s="6"/>
      <c r="PVJ150" s="6"/>
      <c r="PVK150" s="6"/>
      <c r="PVL150" s="6"/>
      <c r="PVM150" s="6"/>
      <c r="PVN150" s="6"/>
      <c r="PVO150" s="6"/>
      <c r="PVP150" s="6"/>
      <c r="PVQ150" s="6"/>
      <c r="PVR150" s="6"/>
      <c r="PVS150" s="6"/>
      <c r="PVT150" s="6"/>
      <c r="PVU150" s="6"/>
      <c r="PVV150" s="6"/>
      <c r="PVW150" s="6"/>
      <c r="PVX150" s="6"/>
      <c r="PVY150" s="6"/>
      <c r="PVZ150" s="6"/>
      <c r="PWA150" s="6"/>
      <c r="PWB150" s="6"/>
      <c r="PWC150" s="6"/>
      <c r="PWD150" s="6"/>
      <c r="PWE150" s="6"/>
      <c r="PWF150" s="6"/>
      <c r="PWG150" s="6"/>
      <c r="PWH150" s="6"/>
      <c r="PWI150" s="6"/>
      <c r="PWJ150" s="6"/>
      <c r="PWK150" s="6"/>
      <c r="PWL150" s="6"/>
      <c r="PWM150" s="6"/>
      <c r="PWN150" s="6"/>
      <c r="PWO150" s="6"/>
      <c r="PWP150" s="6"/>
      <c r="PWQ150" s="6"/>
      <c r="PWR150" s="6"/>
      <c r="PWS150" s="6"/>
      <c r="PWT150" s="6"/>
      <c r="PWU150" s="6"/>
      <c r="PWV150" s="6"/>
      <c r="PWW150" s="6"/>
      <c r="PWX150" s="6"/>
      <c r="PWY150" s="6"/>
      <c r="PWZ150" s="6"/>
      <c r="PXA150" s="6"/>
      <c r="PXB150" s="6"/>
      <c r="PXC150" s="6"/>
      <c r="PXD150" s="6"/>
      <c r="PXE150" s="6"/>
      <c r="PXF150" s="6"/>
      <c r="PXG150" s="6"/>
      <c r="PXH150" s="6"/>
      <c r="PXI150" s="6"/>
      <c r="PXJ150" s="6"/>
      <c r="PXK150" s="6"/>
      <c r="PXL150" s="6"/>
      <c r="PXM150" s="6"/>
      <c r="PXN150" s="6"/>
      <c r="PXO150" s="6"/>
      <c r="PXP150" s="6"/>
      <c r="PXQ150" s="6"/>
      <c r="PXR150" s="6"/>
      <c r="PXS150" s="6"/>
      <c r="PXT150" s="6"/>
      <c r="PXU150" s="6"/>
      <c r="PXV150" s="6"/>
      <c r="PXW150" s="6"/>
      <c r="PXX150" s="6"/>
      <c r="PXY150" s="6"/>
      <c r="PXZ150" s="6"/>
      <c r="PYA150" s="6"/>
      <c r="PYB150" s="6"/>
      <c r="PYC150" s="6"/>
      <c r="PYD150" s="6"/>
      <c r="PYE150" s="6"/>
      <c r="PYF150" s="6"/>
      <c r="PYG150" s="6"/>
      <c r="PYH150" s="6"/>
      <c r="PYI150" s="6"/>
      <c r="PYJ150" s="6"/>
      <c r="PYK150" s="6"/>
      <c r="PYL150" s="6"/>
      <c r="PYM150" s="6"/>
      <c r="PYN150" s="6"/>
      <c r="PYO150" s="6"/>
      <c r="PYP150" s="6"/>
      <c r="PYQ150" s="6"/>
      <c r="PYR150" s="6"/>
      <c r="PYS150" s="6"/>
      <c r="PYT150" s="6"/>
      <c r="PYU150" s="6"/>
      <c r="PYV150" s="6"/>
      <c r="PYW150" s="6"/>
      <c r="PYX150" s="6"/>
      <c r="PYY150" s="6"/>
      <c r="PYZ150" s="6"/>
      <c r="PZA150" s="6"/>
      <c r="PZB150" s="6"/>
      <c r="PZC150" s="6"/>
      <c r="PZD150" s="6"/>
      <c r="PZE150" s="6"/>
      <c r="PZF150" s="6"/>
      <c r="PZG150" s="6"/>
      <c r="PZH150" s="6"/>
      <c r="PZI150" s="6"/>
      <c r="PZJ150" s="6"/>
      <c r="PZK150" s="6"/>
      <c r="PZL150" s="6"/>
      <c r="PZM150" s="6"/>
      <c r="PZN150" s="6"/>
      <c r="PZO150" s="6"/>
      <c r="PZP150" s="6"/>
      <c r="PZQ150" s="6"/>
      <c r="PZR150" s="6"/>
      <c r="PZS150" s="6"/>
      <c r="PZT150" s="6"/>
      <c r="PZU150" s="6"/>
      <c r="PZV150" s="6"/>
      <c r="PZW150" s="6"/>
      <c r="PZX150" s="6"/>
      <c r="PZY150" s="6"/>
      <c r="PZZ150" s="6"/>
      <c r="QAA150" s="6"/>
      <c r="QAB150" s="6"/>
      <c r="QAC150" s="6"/>
      <c r="QAD150" s="6"/>
      <c r="QAE150" s="6"/>
      <c r="QAF150" s="6"/>
      <c r="QAG150" s="6"/>
      <c r="QAH150" s="6"/>
      <c r="QAI150" s="6"/>
      <c r="QAJ150" s="6"/>
      <c r="QAK150" s="6"/>
      <c r="QAL150" s="6"/>
      <c r="QAM150" s="6"/>
      <c r="QAN150" s="6"/>
      <c r="QAO150" s="6"/>
      <c r="QAP150" s="6"/>
      <c r="QAQ150" s="6"/>
      <c r="QAR150" s="6"/>
      <c r="QAS150" s="6"/>
      <c r="QAT150" s="6"/>
      <c r="QAU150" s="6"/>
      <c r="QAV150" s="6"/>
      <c r="QAW150" s="6"/>
      <c r="QAX150" s="6"/>
      <c r="QAY150" s="6"/>
      <c r="QAZ150" s="6"/>
      <c r="QBA150" s="6"/>
      <c r="QBB150" s="6"/>
      <c r="QBC150" s="6"/>
      <c r="QBD150" s="6"/>
      <c r="QBE150" s="6"/>
      <c r="QBF150" s="6"/>
      <c r="QBG150" s="6"/>
      <c r="QBH150" s="6"/>
      <c r="QBI150" s="6"/>
      <c r="QBJ150" s="6"/>
      <c r="QBK150" s="6"/>
      <c r="QBL150" s="6"/>
      <c r="QBM150" s="6"/>
      <c r="QBN150" s="6"/>
      <c r="QBO150" s="6"/>
      <c r="QBP150" s="6"/>
      <c r="QBQ150" s="6"/>
      <c r="QBR150" s="6"/>
      <c r="QBS150" s="6"/>
      <c r="QBT150" s="6"/>
      <c r="QBU150" s="6"/>
      <c r="QBV150" s="6"/>
      <c r="QBW150" s="6"/>
      <c r="QBX150" s="6"/>
      <c r="QBY150" s="6"/>
      <c r="QBZ150" s="6"/>
      <c r="QCA150" s="6"/>
      <c r="QCB150" s="6"/>
      <c r="QCC150" s="6"/>
      <c r="QCD150" s="6"/>
      <c r="QCE150" s="6"/>
      <c r="QCF150" s="6"/>
      <c r="QCG150" s="6"/>
      <c r="QCH150" s="6"/>
      <c r="QCI150" s="6"/>
      <c r="QCJ150" s="6"/>
      <c r="QCK150" s="6"/>
      <c r="QCL150" s="6"/>
      <c r="QCM150" s="6"/>
      <c r="QCN150" s="6"/>
      <c r="QCO150" s="6"/>
      <c r="QCP150" s="6"/>
      <c r="QCQ150" s="6"/>
      <c r="QCR150" s="6"/>
      <c r="QCS150" s="6"/>
      <c r="QCT150" s="6"/>
      <c r="QCU150" s="6"/>
      <c r="QCV150" s="6"/>
      <c r="QCW150" s="6"/>
      <c r="QCX150" s="6"/>
      <c r="QCY150" s="6"/>
      <c r="QCZ150" s="6"/>
      <c r="QDA150" s="6"/>
      <c r="QDB150" s="6"/>
      <c r="QDC150" s="6"/>
      <c r="QDD150" s="6"/>
      <c r="QDE150" s="6"/>
      <c r="QDF150" s="6"/>
      <c r="QDG150" s="6"/>
      <c r="QDH150" s="6"/>
      <c r="QDI150" s="6"/>
      <c r="QDJ150" s="6"/>
      <c r="QDK150" s="6"/>
      <c r="QDL150" s="6"/>
      <c r="QDM150" s="6"/>
      <c r="QDN150" s="6"/>
      <c r="QDO150" s="6"/>
      <c r="QDP150" s="6"/>
      <c r="QDQ150" s="6"/>
      <c r="QDR150" s="6"/>
      <c r="QDS150" s="6"/>
      <c r="QDT150" s="6"/>
      <c r="QDU150" s="6"/>
      <c r="QDV150" s="6"/>
      <c r="QDW150" s="6"/>
      <c r="QDX150" s="6"/>
      <c r="QDY150" s="6"/>
      <c r="QDZ150" s="6"/>
      <c r="QEA150" s="6"/>
      <c r="QEB150" s="6"/>
      <c r="QEC150" s="6"/>
      <c r="QED150" s="6"/>
      <c r="QEE150" s="6"/>
      <c r="QEF150" s="6"/>
      <c r="QEG150" s="6"/>
      <c r="QEH150" s="6"/>
      <c r="QEI150" s="6"/>
      <c r="QEJ150" s="6"/>
      <c r="QEK150" s="6"/>
      <c r="QEL150" s="6"/>
      <c r="QEM150" s="6"/>
      <c r="QEN150" s="6"/>
      <c r="QEO150" s="6"/>
      <c r="QEP150" s="6"/>
      <c r="QEQ150" s="6"/>
      <c r="QER150" s="6"/>
      <c r="QES150" s="6"/>
      <c r="QET150" s="6"/>
      <c r="QEU150" s="6"/>
      <c r="QEV150" s="6"/>
      <c r="QEW150" s="6"/>
      <c r="QEX150" s="6"/>
      <c r="QEY150" s="6"/>
      <c r="QEZ150" s="6"/>
      <c r="QFA150" s="6"/>
      <c r="QFB150" s="6"/>
      <c r="QFC150" s="6"/>
      <c r="QFD150" s="6"/>
      <c r="QFE150" s="6"/>
      <c r="QFF150" s="6"/>
      <c r="QFG150" s="6"/>
      <c r="QFH150" s="6"/>
      <c r="QFI150" s="6"/>
      <c r="QFJ150" s="6"/>
      <c r="QFK150" s="6"/>
      <c r="QFL150" s="6"/>
      <c r="QFM150" s="6"/>
      <c r="QFN150" s="6"/>
      <c r="QFO150" s="6"/>
      <c r="QFP150" s="6"/>
      <c r="QFQ150" s="6"/>
      <c r="QFR150" s="6"/>
      <c r="QFS150" s="6"/>
      <c r="QFT150" s="6"/>
      <c r="QFU150" s="6"/>
      <c r="QFV150" s="6"/>
      <c r="QFW150" s="6"/>
      <c r="QFX150" s="6"/>
      <c r="QFY150" s="6"/>
      <c r="QFZ150" s="6"/>
      <c r="QGA150" s="6"/>
      <c r="QGB150" s="6"/>
      <c r="QGC150" s="6"/>
      <c r="QGD150" s="6"/>
      <c r="QGE150" s="6"/>
      <c r="QGF150" s="6"/>
      <c r="QGG150" s="6"/>
      <c r="QGH150" s="6"/>
      <c r="QGI150" s="6"/>
      <c r="QGJ150" s="6"/>
      <c r="QGK150" s="6"/>
      <c r="QGL150" s="6"/>
      <c r="QGM150" s="6"/>
      <c r="QGN150" s="6"/>
      <c r="QGO150" s="6"/>
      <c r="QGP150" s="6"/>
      <c r="QGQ150" s="6"/>
      <c r="QGR150" s="6"/>
      <c r="QGS150" s="6"/>
      <c r="QGT150" s="6"/>
      <c r="QGU150" s="6"/>
      <c r="QGV150" s="6"/>
      <c r="QGW150" s="6"/>
      <c r="QGX150" s="6"/>
      <c r="QGY150" s="6"/>
      <c r="QGZ150" s="6"/>
      <c r="QHA150" s="6"/>
      <c r="QHB150" s="6"/>
      <c r="QHC150" s="6"/>
      <c r="QHD150" s="6"/>
      <c r="QHE150" s="6"/>
      <c r="QHF150" s="6"/>
      <c r="QHG150" s="6"/>
      <c r="QHH150" s="6"/>
      <c r="QHI150" s="6"/>
      <c r="QHJ150" s="6"/>
      <c r="QHK150" s="6"/>
      <c r="QHL150" s="6"/>
      <c r="QHM150" s="6"/>
      <c r="QHN150" s="6"/>
      <c r="QHO150" s="6"/>
      <c r="QHP150" s="6"/>
      <c r="QHQ150" s="6"/>
      <c r="QHR150" s="6"/>
      <c r="QHS150" s="6"/>
      <c r="QHT150" s="6"/>
      <c r="QHU150" s="6"/>
      <c r="QHV150" s="6"/>
      <c r="QHW150" s="6"/>
      <c r="QHX150" s="6"/>
      <c r="QHY150" s="6"/>
      <c r="QHZ150" s="6"/>
      <c r="QIA150" s="6"/>
      <c r="QIB150" s="6"/>
      <c r="QIC150" s="6"/>
      <c r="QID150" s="6"/>
      <c r="QIE150" s="6"/>
      <c r="QIF150" s="6"/>
      <c r="QIG150" s="6"/>
      <c r="QIH150" s="6"/>
      <c r="QII150" s="6"/>
      <c r="QIJ150" s="6"/>
      <c r="QIK150" s="6"/>
      <c r="QIL150" s="6"/>
      <c r="QIM150" s="6"/>
      <c r="QIN150" s="6"/>
      <c r="QIO150" s="6"/>
      <c r="QIP150" s="6"/>
      <c r="QIQ150" s="6"/>
      <c r="QIR150" s="6"/>
      <c r="QIS150" s="6"/>
      <c r="QIT150" s="6"/>
      <c r="QIU150" s="6"/>
      <c r="QIV150" s="6"/>
      <c r="QIW150" s="6"/>
      <c r="QIX150" s="6"/>
      <c r="QIY150" s="6"/>
      <c r="QIZ150" s="6"/>
      <c r="QJA150" s="6"/>
      <c r="QJB150" s="6"/>
      <c r="QJC150" s="6"/>
      <c r="QJD150" s="6"/>
      <c r="QJE150" s="6"/>
      <c r="QJF150" s="6"/>
      <c r="QJG150" s="6"/>
      <c r="QJH150" s="6"/>
      <c r="QJI150" s="6"/>
      <c r="QJJ150" s="6"/>
      <c r="QJK150" s="6"/>
      <c r="QJL150" s="6"/>
      <c r="QJM150" s="6"/>
      <c r="QJN150" s="6"/>
      <c r="QJO150" s="6"/>
      <c r="QJP150" s="6"/>
      <c r="QJQ150" s="6"/>
      <c r="QJR150" s="6"/>
      <c r="QJS150" s="6"/>
      <c r="QJT150" s="6"/>
      <c r="QJU150" s="6"/>
      <c r="QJV150" s="6"/>
      <c r="QJW150" s="6"/>
      <c r="QJX150" s="6"/>
      <c r="QJY150" s="6"/>
      <c r="QJZ150" s="6"/>
      <c r="QKA150" s="6"/>
      <c r="QKB150" s="6"/>
      <c r="QKC150" s="6"/>
      <c r="QKD150" s="6"/>
      <c r="QKE150" s="6"/>
      <c r="QKF150" s="6"/>
      <c r="QKG150" s="6"/>
      <c r="QKH150" s="6"/>
      <c r="QKI150" s="6"/>
      <c r="QKJ150" s="6"/>
      <c r="QKK150" s="6"/>
      <c r="QKL150" s="6"/>
      <c r="QKM150" s="6"/>
      <c r="QKN150" s="6"/>
      <c r="QKO150" s="6"/>
      <c r="QKP150" s="6"/>
      <c r="QKQ150" s="6"/>
      <c r="QKR150" s="6"/>
      <c r="QKS150" s="6"/>
      <c r="QKT150" s="6"/>
      <c r="QKU150" s="6"/>
      <c r="QKV150" s="6"/>
      <c r="QKW150" s="6"/>
      <c r="QKX150" s="6"/>
      <c r="QKY150" s="6"/>
      <c r="QKZ150" s="6"/>
      <c r="QLA150" s="6"/>
      <c r="QLB150" s="6"/>
      <c r="QLC150" s="6"/>
      <c r="QLD150" s="6"/>
      <c r="QLE150" s="6"/>
      <c r="QLF150" s="6"/>
      <c r="QLG150" s="6"/>
      <c r="QLH150" s="6"/>
      <c r="QLI150" s="6"/>
      <c r="QLJ150" s="6"/>
      <c r="QLK150" s="6"/>
      <c r="QLL150" s="6"/>
      <c r="QLM150" s="6"/>
      <c r="QLN150" s="6"/>
      <c r="QLO150" s="6"/>
      <c r="QLP150" s="6"/>
      <c r="QLQ150" s="6"/>
      <c r="QLR150" s="6"/>
      <c r="QLS150" s="6"/>
      <c r="QLT150" s="6"/>
      <c r="QLU150" s="6"/>
      <c r="QLV150" s="6"/>
      <c r="QLW150" s="6"/>
      <c r="QLX150" s="6"/>
      <c r="QLY150" s="6"/>
      <c r="QLZ150" s="6"/>
      <c r="QMA150" s="6"/>
      <c r="QMB150" s="6"/>
      <c r="QMC150" s="6"/>
      <c r="QMD150" s="6"/>
      <c r="QME150" s="6"/>
      <c r="QMF150" s="6"/>
      <c r="QMG150" s="6"/>
      <c r="QMH150" s="6"/>
      <c r="QMI150" s="6"/>
      <c r="QMJ150" s="6"/>
      <c r="QMK150" s="6"/>
      <c r="QML150" s="6"/>
      <c r="QMM150" s="6"/>
      <c r="QMN150" s="6"/>
      <c r="QMO150" s="6"/>
      <c r="QMP150" s="6"/>
      <c r="QMQ150" s="6"/>
      <c r="QMR150" s="6"/>
      <c r="QMS150" s="6"/>
      <c r="QMT150" s="6"/>
      <c r="QMU150" s="6"/>
      <c r="QMV150" s="6"/>
      <c r="QMW150" s="6"/>
      <c r="QMX150" s="6"/>
      <c r="QMY150" s="6"/>
      <c r="QMZ150" s="6"/>
      <c r="QNA150" s="6"/>
      <c r="QNB150" s="6"/>
      <c r="QNC150" s="6"/>
      <c r="QND150" s="6"/>
      <c r="QNE150" s="6"/>
      <c r="QNF150" s="6"/>
      <c r="QNG150" s="6"/>
      <c r="QNH150" s="6"/>
      <c r="QNI150" s="6"/>
      <c r="QNJ150" s="6"/>
      <c r="QNK150" s="6"/>
      <c r="QNL150" s="6"/>
      <c r="QNM150" s="6"/>
      <c r="QNN150" s="6"/>
      <c r="QNO150" s="6"/>
      <c r="QNP150" s="6"/>
      <c r="QNQ150" s="6"/>
      <c r="QNR150" s="6"/>
      <c r="QNS150" s="6"/>
      <c r="QNT150" s="6"/>
      <c r="QNU150" s="6"/>
      <c r="QNV150" s="6"/>
      <c r="QNW150" s="6"/>
      <c r="QNX150" s="6"/>
      <c r="QNY150" s="6"/>
      <c r="QNZ150" s="6"/>
      <c r="QOA150" s="6"/>
      <c r="QOB150" s="6"/>
      <c r="QOC150" s="6"/>
      <c r="QOD150" s="6"/>
      <c r="QOE150" s="6"/>
      <c r="QOF150" s="6"/>
      <c r="QOG150" s="6"/>
      <c r="QOH150" s="6"/>
      <c r="QOI150" s="6"/>
      <c r="QOJ150" s="6"/>
      <c r="QOK150" s="6"/>
      <c r="QOL150" s="6"/>
      <c r="QOM150" s="6"/>
      <c r="QON150" s="6"/>
      <c r="QOO150" s="6"/>
      <c r="QOP150" s="6"/>
      <c r="QOQ150" s="6"/>
      <c r="QOR150" s="6"/>
      <c r="QOS150" s="6"/>
      <c r="QOT150" s="6"/>
      <c r="QOU150" s="6"/>
      <c r="QOV150" s="6"/>
      <c r="QOW150" s="6"/>
      <c r="QOX150" s="6"/>
      <c r="QOY150" s="6"/>
      <c r="QOZ150" s="6"/>
      <c r="QPA150" s="6"/>
      <c r="QPB150" s="6"/>
      <c r="QPC150" s="6"/>
      <c r="QPD150" s="6"/>
      <c r="QPE150" s="6"/>
      <c r="QPF150" s="6"/>
      <c r="QPG150" s="6"/>
      <c r="QPH150" s="6"/>
      <c r="QPI150" s="6"/>
      <c r="QPJ150" s="6"/>
      <c r="QPK150" s="6"/>
      <c r="QPL150" s="6"/>
      <c r="QPM150" s="6"/>
      <c r="QPN150" s="6"/>
      <c r="QPO150" s="6"/>
      <c r="QPP150" s="6"/>
      <c r="QPQ150" s="6"/>
      <c r="QPR150" s="6"/>
      <c r="QPS150" s="6"/>
      <c r="QPT150" s="6"/>
      <c r="QPU150" s="6"/>
      <c r="QPV150" s="6"/>
      <c r="QPW150" s="6"/>
      <c r="QPX150" s="6"/>
      <c r="QPY150" s="6"/>
      <c r="QPZ150" s="6"/>
      <c r="QQA150" s="6"/>
      <c r="QQB150" s="6"/>
      <c r="QQC150" s="6"/>
      <c r="QQD150" s="6"/>
      <c r="QQE150" s="6"/>
      <c r="QQF150" s="6"/>
      <c r="QQG150" s="6"/>
      <c r="QQH150" s="6"/>
      <c r="QQI150" s="6"/>
      <c r="QQJ150" s="6"/>
      <c r="QQK150" s="6"/>
      <c r="QQL150" s="6"/>
      <c r="QQM150" s="6"/>
      <c r="QQN150" s="6"/>
      <c r="QQO150" s="6"/>
      <c r="QQP150" s="6"/>
      <c r="QQQ150" s="6"/>
      <c r="QQR150" s="6"/>
      <c r="QQS150" s="6"/>
      <c r="QQT150" s="6"/>
      <c r="QQU150" s="6"/>
      <c r="QQV150" s="6"/>
      <c r="QQW150" s="6"/>
      <c r="QQX150" s="6"/>
      <c r="QQY150" s="6"/>
      <c r="QQZ150" s="6"/>
      <c r="QRA150" s="6"/>
      <c r="QRB150" s="6"/>
      <c r="QRC150" s="6"/>
      <c r="QRD150" s="6"/>
      <c r="QRE150" s="6"/>
      <c r="QRF150" s="6"/>
      <c r="QRG150" s="6"/>
      <c r="QRH150" s="6"/>
      <c r="QRI150" s="6"/>
      <c r="QRJ150" s="6"/>
      <c r="QRK150" s="6"/>
      <c r="QRL150" s="6"/>
      <c r="QRM150" s="6"/>
      <c r="QRN150" s="6"/>
      <c r="QRO150" s="6"/>
      <c r="QRP150" s="6"/>
      <c r="QRQ150" s="6"/>
      <c r="QRR150" s="6"/>
      <c r="QRS150" s="6"/>
      <c r="QRT150" s="6"/>
      <c r="QRU150" s="6"/>
      <c r="QRV150" s="6"/>
      <c r="QRW150" s="6"/>
      <c r="QRX150" s="6"/>
      <c r="QRY150" s="6"/>
      <c r="QRZ150" s="6"/>
      <c r="QSA150" s="6"/>
      <c r="QSB150" s="6"/>
      <c r="QSC150" s="6"/>
      <c r="QSD150" s="6"/>
      <c r="QSE150" s="6"/>
      <c r="QSF150" s="6"/>
      <c r="QSG150" s="6"/>
      <c r="QSH150" s="6"/>
      <c r="QSI150" s="6"/>
      <c r="QSJ150" s="6"/>
      <c r="QSK150" s="6"/>
      <c r="QSL150" s="6"/>
      <c r="QSM150" s="6"/>
      <c r="QSN150" s="6"/>
      <c r="QSO150" s="6"/>
      <c r="QSP150" s="6"/>
      <c r="QSQ150" s="6"/>
      <c r="QSR150" s="6"/>
      <c r="QSS150" s="6"/>
      <c r="QST150" s="6"/>
      <c r="QSU150" s="6"/>
      <c r="QSV150" s="6"/>
      <c r="QSW150" s="6"/>
      <c r="QSX150" s="6"/>
      <c r="QSY150" s="6"/>
      <c r="QSZ150" s="6"/>
      <c r="QTA150" s="6"/>
      <c r="QTB150" s="6"/>
      <c r="QTC150" s="6"/>
      <c r="QTD150" s="6"/>
      <c r="QTE150" s="6"/>
      <c r="QTF150" s="6"/>
      <c r="QTG150" s="6"/>
      <c r="QTH150" s="6"/>
      <c r="QTI150" s="6"/>
      <c r="QTJ150" s="6"/>
      <c r="QTK150" s="6"/>
      <c r="QTL150" s="6"/>
      <c r="QTM150" s="6"/>
      <c r="QTN150" s="6"/>
      <c r="QTO150" s="6"/>
      <c r="QTP150" s="6"/>
      <c r="QTQ150" s="6"/>
      <c r="QTR150" s="6"/>
      <c r="QTS150" s="6"/>
      <c r="QTT150" s="6"/>
      <c r="QTU150" s="6"/>
      <c r="QTV150" s="6"/>
      <c r="QTW150" s="6"/>
      <c r="QTX150" s="6"/>
      <c r="QTY150" s="6"/>
      <c r="QTZ150" s="6"/>
      <c r="QUA150" s="6"/>
      <c r="QUB150" s="6"/>
      <c r="QUC150" s="6"/>
      <c r="QUD150" s="6"/>
      <c r="QUE150" s="6"/>
      <c r="QUF150" s="6"/>
      <c r="QUG150" s="6"/>
      <c r="QUH150" s="6"/>
      <c r="QUI150" s="6"/>
      <c r="QUJ150" s="6"/>
      <c r="QUK150" s="6"/>
      <c r="QUL150" s="6"/>
      <c r="QUM150" s="6"/>
      <c r="QUN150" s="6"/>
      <c r="QUO150" s="6"/>
      <c r="QUP150" s="6"/>
      <c r="QUQ150" s="6"/>
      <c r="QUR150" s="6"/>
      <c r="QUS150" s="6"/>
      <c r="QUT150" s="6"/>
      <c r="QUU150" s="6"/>
      <c r="QUV150" s="6"/>
      <c r="QUW150" s="6"/>
      <c r="QUX150" s="6"/>
      <c r="QUY150" s="6"/>
      <c r="QUZ150" s="6"/>
      <c r="QVA150" s="6"/>
      <c r="QVB150" s="6"/>
      <c r="QVC150" s="6"/>
      <c r="QVD150" s="6"/>
      <c r="QVE150" s="6"/>
      <c r="QVF150" s="6"/>
      <c r="QVG150" s="6"/>
      <c r="QVH150" s="6"/>
      <c r="QVI150" s="6"/>
      <c r="QVJ150" s="6"/>
      <c r="QVK150" s="6"/>
      <c r="QVL150" s="6"/>
      <c r="QVM150" s="6"/>
      <c r="QVN150" s="6"/>
      <c r="QVO150" s="6"/>
      <c r="QVP150" s="6"/>
      <c r="QVQ150" s="6"/>
      <c r="QVR150" s="6"/>
      <c r="QVS150" s="6"/>
      <c r="QVT150" s="6"/>
      <c r="QVU150" s="6"/>
      <c r="QVV150" s="6"/>
      <c r="QVW150" s="6"/>
      <c r="QVX150" s="6"/>
      <c r="QVY150" s="6"/>
      <c r="QVZ150" s="6"/>
      <c r="QWA150" s="6"/>
      <c r="QWB150" s="6"/>
      <c r="QWC150" s="6"/>
      <c r="QWD150" s="6"/>
      <c r="QWE150" s="6"/>
      <c r="QWF150" s="6"/>
      <c r="QWG150" s="6"/>
      <c r="QWH150" s="6"/>
      <c r="QWI150" s="6"/>
      <c r="QWJ150" s="6"/>
      <c r="QWK150" s="6"/>
      <c r="QWL150" s="6"/>
      <c r="QWM150" s="6"/>
      <c r="QWN150" s="6"/>
      <c r="QWO150" s="6"/>
      <c r="QWP150" s="6"/>
      <c r="QWQ150" s="6"/>
      <c r="QWR150" s="6"/>
      <c r="QWS150" s="6"/>
      <c r="QWT150" s="6"/>
      <c r="QWU150" s="6"/>
      <c r="QWV150" s="6"/>
      <c r="QWW150" s="6"/>
      <c r="QWX150" s="6"/>
      <c r="QWY150" s="6"/>
      <c r="QWZ150" s="6"/>
      <c r="QXA150" s="6"/>
      <c r="QXB150" s="6"/>
      <c r="QXC150" s="6"/>
      <c r="QXD150" s="6"/>
      <c r="QXE150" s="6"/>
      <c r="QXF150" s="6"/>
      <c r="QXG150" s="6"/>
      <c r="QXH150" s="6"/>
      <c r="QXI150" s="6"/>
      <c r="QXJ150" s="6"/>
      <c r="QXK150" s="6"/>
      <c r="QXL150" s="6"/>
      <c r="QXM150" s="6"/>
      <c r="QXN150" s="6"/>
      <c r="QXO150" s="6"/>
      <c r="QXP150" s="6"/>
      <c r="QXQ150" s="6"/>
      <c r="QXR150" s="6"/>
      <c r="QXS150" s="6"/>
      <c r="QXT150" s="6"/>
      <c r="QXU150" s="6"/>
      <c r="QXV150" s="6"/>
      <c r="QXW150" s="6"/>
      <c r="QXX150" s="6"/>
      <c r="QXY150" s="6"/>
      <c r="QXZ150" s="6"/>
      <c r="QYA150" s="6"/>
      <c r="QYB150" s="6"/>
      <c r="QYC150" s="6"/>
      <c r="QYD150" s="6"/>
      <c r="QYE150" s="6"/>
      <c r="QYF150" s="6"/>
      <c r="QYG150" s="6"/>
      <c r="QYH150" s="6"/>
      <c r="QYI150" s="6"/>
      <c r="QYJ150" s="6"/>
      <c r="QYK150" s="6"/>
      <c r="QYL150" s="6"/>
      <c r="QYM150" s="6"/>
      <c r="QYN150" s="6"/>
      <c r="QYO150" s="6"/>
      <c r="QYP150" s="6"/>
      <c r="QYQ150" s="6"/>
      <c r="QYR150" s="6"/>
      <c r="QYS150" s="6"/>
      <c r="QYT150" s="6"/>
      <c r="QYU150" s="6"/>
      <c r="QYV150" s="6"/>
      <c r="QYW150" s="6"/>
      <c r="QYX150" s="6"/>
      <c r="QYY150" s="6"/>
      <c r="QYZ150" s="6"/>
      <c r="QZA150" s="6"/>
      <c r="QZB150" s="6"/>
      <c r="QZC150" s="6"/>
      <c r="QZD150" s="6"/>
      <c r="QZE150" s="6"/>
      <c r="QZF150" s="6"/>
      <c r="QZG150" s="6"/>
      <c r="QZH150" s="6"/>
      <c r="QZI150" s="6"/>
      <c r="QZJ150" s="6"/>
      <c r="QZK150" s="6"/>
      <c r="QZL150" s="6"/>
      <c r="QZM150" s="6"/>
      <c r="QZN150" s="6"/>
      <c r="QZO150" s="6"/>
      <c r="QZP150" s="6"/>
      <c r="QZQ150" s="6"/>
      <c r="QZR150" s="6"/>
      <c r="QZS150" s="6"/>
      <c r="QZT150" s="6"/>
      <c r="QZU150" s="6"/>
      <c r="QZV150" s="6"/>
      <c r="QZW150" s="6"/>
      <c r="QZX150" s="6"/>
      <c r="QZY150" s="6"/>
      <c r="QZZ150" s="6"/>
      <c r="RAA150" s="6"/>
      <c r="RAB150" s="6"/>
      <c r="RAC150" s="6"/>
      <c r="RAD150" s="6"/>
      <c r="RAE150" s="6"/>
      <c r="RAF150" s="6"/>
      <c r="RAG150" s="6"/>
      <c r="RAH150" s="6"/>
      <c r="RAI150" s="6"/>
      <c r="RAJ150" s="6"/>
      <c r="RAK150" s="6"/>
      <c r="RAL150" s="6"/>
      <c r="RAM150" s="6"/>
      <c r="RAN150" s="6"/>
      <c r="RAO150" s="6"/>
      <c r="RAP150" s="6"/>
      <c r="RAQ150" s="6"/>
      <c r="RAR150" s="6"/>
      <c r="RAS150" s="6"/>
      <c r="RAT150" s="6"/>
      <c r="RAU150" s="6"/>
      <c r="RAV150" s="6"/>
      <c r="RAW150" s="6"/>
      <c r="RAX150" s="6"/>
      <c r="RAY150" s="6"/>
      <c r="RAZ150" s="6"/>
      <c r="RBA150" s="6"/>
      <c r="RBB150" s="6"/>
      <c r="RBC150" s="6"/>
      <c r="RBD150" s="6"/>
      <c r="RBE150" s="6"/>
      <c r="RBF150" s="6"/>
      <c r="RBG150" s="6"/>
      <c r="RBH150" s="6"/>
      <c r="RBI150" s="6"/>
      <c r="RBJ150" s="6"/>
      <c r="RBK150" s="6"/>
      <c r="RBL150" s="6"/>
      <c r="RBM150" s="6"/>
      <c r="RBN150" s="6"/>
      <c r="RBO150" s="6"/>
      <c r="RBP150" s="6"/>
      <c r="RBQ150" s="6"/>
      <c r="RBR150" s="6"/>
      <c r="RBS150" s="6"/>
      <c r="RBT150" s="6"/>
      <c r="RBU150" s="6"/>
      <c r="RBV150" s="6"/>
      <c r="RBW150" s="6"/>
      <c r="RBX150" s="6"/>
      <c r="RBY150" s="6"/>
      <c r="RBZ150" s="6"/>
      <c r="RCA150" s="6"/>
      <c r="RCB150" s="6"/>
      <c r="RCC150" s="6"/>
      <c r="RCD150" s="6"/>
      <c r="RCE150" s="6"/>
      <c r="RCF150" s="6"/>
      <c r="RCG150" s="6"/>
      <c r="RCH150" s="6"/>
      <c r="RCI150" s="6"/>
      <c r="RCJ150" s="6"/>
      <c r="RCK150" s="6"/>
      <c r="RCL150" s="6"/>
      <c r="RCM150" s="6"/>
      <c r="RCN150" s="6"/>
      <c r="RCO150" s="6"/>
      <c r="RCP150" s="6"/>
      <c r="RCQ150" s="6"/>
      <c r="RCR150" s="6"/>
      <c r="RCS150" s="6"/>
      <c r="RCT150" s="6"/>
      <c r="RCU150" s="6"/>
      <c r="RCV150" s="6"/>
      <c r="RCW150" s="6"/>
      <c r="RCX150" s="6"/>
      <c r="RCY150" s="6"/>
      <c r="RCZ150" s="6"/>
      <c r="RDA150" s="6"/>
      <c r="RDB150" s="6"/>
      <c r="RDC150" s="6"/>
      <c r="RDD150" s="6"/>
      <c r="RDE150" s="6"/>
      <c r="RDF150" s="6"/>
      <c r="RDG150" s="6"/>
      <c r="RDH150" s="6"/>
      <c r="RDI150" s="6"/>
      <c r="RDJ150" s="6"/>
      <c r="RDK150" s="6"/>
      <c r="RDL150" s="6"/>
      <c r="RDM150" s="6"/>
      <c r="RDN150" s="6"/>
      <c r="RDO150" s="6"/>
      <c r="RDP150" s="6"/>
      <c r="RDQ150" s="6"/>
      <c r="RDR150" s="6"/>
      <c r="RDS150" s="6"/>
      <c r="RDT150" s="6"/>
      <c r="RDU150" s="6"/>
      <c r="RDV150" s="6"/>
      <c r="RDW150" s="6"/>
      <c r="RDX150" s="6"/>
      <c r="RDY150" s="6"/>
      <c r="RDZ150" s="6"/>
      <c r="REA150" s="6"/>
      <c r="REB150" s="6"/>
      <c r="REC150" s="6"/>
      <c r="RED150" s="6"/>
      <c r="REE150" s="6"/>
      <c r="REF150" s="6"/>
      <c r="REG150" s="6"/>
      <c r="REH150" s="6"/>
      <c r="REI150" s="6"/>
      <c r="REJ150" s="6"/>
      <c r="REK150" s="6"/>
      <c r="REL150" s="6"/>
      <c r="REM150" s="6"/>
      <c r="REN150" s="6"/>
      <c r="REO150" s="6"/>
      <c r="REP150" s="6"/>
      <c r="REQ150" s="6"/>
      <c r="RER150" s="6"/>
      <c r="RES150" s="6"/>
      <c r="RET150" s="6"/>
      <c r="REU150" s="6"/>
      <c r="REV150" s="6"/>
      <c r="REW150" s="6"/>
      <c r="REX150" s="6"/>
      <c r="REY150" s="6"/>
      <c r="REZ150" s="6"/>
      <c r="RFA150" s="6"/>
      <c r="RFB150" s="6"/>
      <c r="RFC150" s="6"/>
      <c r="RFD150" s="6"/>
      <c r="RFE150" s="6"/>
      <c r="RFF150" s="6"/>
      <c r="RFG150" s="6"/>
      <c r="RFH150" s="6"/>
      <c r="RFI150" s="6"/>
      <c r="RFJ150" s="6"/>
      <c r="RFK150" s="6"/>
      <c r="RFL150" s="6"/>
      <c r="RFM150" s="6"/>
      <c r="RFN150" s="6"/>
      <c r="RFO150" s="6"/>
      <c r="RFP150" s="6"/>
      <c r="RFQ150" s="6"/>
      <c r="RFR150" s="6"/>
      <c r="RFS150" s="6"/>
      <c r="RFT150" s="6"/>
      <c r="RFU150" s="6"/>
      <c r="RFV150" s="6"/>
      <c r="RFW150" s="6"/>
      <c r="RFX150" s="6"/>
      <c r="RFY150" s="6"/>
      <c r="RFZ150" s="6"/>
      <c r="RGA150" s="6"/>
      <c r="RGB150" s="6"/>
      <c r="RGC150" s="6"/>
      <c r="RGD150" s="6"/>
      <c r="RGE150" s="6"/>
      <c r="RGF150" s="6"/>
      <c r="RGG150" s="6"/>
      <c r="RGH150" s="6"/>
      <c r="RGI150" s="6"/>
      <c r="RGJ150" s="6"/>
      <c r="RGK150" s="6"/>
      <c r="RGL150" s="6"/>
      <c r="RGM150" s="6"/>
      <c r="RGN150" s="6"/>
      <c r="RGO150" s="6"/>
      <c r="RGP150" s="6"/>
      <c r="RGQ150" s="6"/>
      <c r="RGR150" s="6"/>
      <c r="RGS150" s="6"/>
      <c r="RGT150" s="6"/>
      <c r="RGU150" s="6"/>
      <c r="RGV150" s="6"/>
      <c r="RGW150" s="6"/>
      <c r="RGX150" s="6"/>
      <c r="RGY150" s="6"/>
      <c r="RGZ150" s="6"/>
      <c r="RHA150" s="6"/>
      <c r="RHB150" s="6"/>
      <c r="RHC150" s="6"/>
      <c r="RHD150" s="6"/>
      <c r="RHE150" s="6"/>
      <c r="RHF150" s="6"/>
      <c r="RHG150" s="6"/>
      <c r="RHH150" s="6"/>
      <c r="RHI150" s="6"/>
      <c r="RHJ150" s="6"/>
      <c r="RHK150" s="6"/>
      <c r="RHL150" s="6"/>
      <c r="RHM150" s="6"/>
      <c r="RHN150" s="6"/>
      <c r="RHO150" s="6"/>
      <c r="RHP150" s="6"/>
      <c r="RHQ150" s="6"/>
      <c r="RHR150" s="6"/>
      <c r="RHS150" s="6"/>
      <c r="RHT150" s="6"/>
      <c r="RHU150" s="6"/>
      <c r="RHV150" s="6"/>
      <c r="RHW150" s="6"/>
      <c r="RHX150" s="6"/>
      <c r="RHY150" s="6"/>
      <c r="RHZ150" s="6"/>
      <c r="RIA150" s="6"/>
      <c r="RIB150" s="6"/>
      <c r="RIC150" s="6"/>
      <c r="RID150" s="6"/>
      <c r="RIE150" s="6"/>
      <c r="RIF150" s="6"/>
      <c r="RIG150" s="6"/>
      <c r="RIH150" s="6"/>
      <c r="RII150" s="6"/>
      <c r="RIJ150" s="6"/>
      <c r="RIK150" s="6"/>
      <c r="RIL150" s="6"/>
      <c r="RIM150" s="6"/>
      <c r="RIN150" s="6"/>
      <c r="RIO150" s="6"/>
      <c r="RIP150" s="6"/>
      <c r="RIQ150" s="6"/>
      <c r="RIR150" s="6"/>
      <c r="RIS150" s="6"/>
      <c r="RIT150" s="6"/>
      <c r="RIU150" s="6"/>
      <c r="RIV150" s="6"/>
      <c r="RIW150" s="6"/>
      <c r="RIX150" s="6"/>
      <c r="RIY150" s="6"/>
      <c r="RIZ150" s="6"/>
      <c r="RJA150" s="6"/>
      <c r="RJB150" s="6"/>
      <c r="RJC150" s="6"/>
      <c r="RJD150" s="6"/>
      <c r="RJE150" s="6"/>
      <c r="RJF150" s="6"/>
      <c r="RJG150" s="6"/>
      <c r="RJH150" s="6"/>
      <c r="RJI150" s="6"/>
      <c r="RJJ150" s="6"/>
      <c r="RJK150" s="6"/>
      <c r="RJL150" s="6"/>
      <c r="RJM150" s="6"/>
      <c r="RJN150" s="6"/>
      <c r="RJO150" s="6"/>
      <c r="RJP150" s="6"/>
      <c r="RJQ150" s="6"/>
      <c r="RJR150" s="6"/>
      <c r="RJS150" s="6"/>
      <c r="RJT150" s="6"/>
      <c r="RJU150" s="6"/>
      <c r="RJV150" s="6"/>
      <c r="RJW150" s="6"/>
      <c r="RJX150" s="6"/>
      <c r="RJY150" s="6"/>
      <c r="RJZ150" s="6"/>
      <c r="RKA150" s="6"/>
      <c r="RKB150" s="6"/>
      <c r="RKC150" s="6"/>
      <c r="RKD150" s="6"/>
      <c r="RKE150" s="6"/>
      <c r="RKF150" s="6"/>
      <c r="RKG150" s="6"/>
      <c r="RKH150" s="6"/>
      <c r="RKI150" s="6"/>
      <c r="RKJ150" s="6"/>
      <c r="RKK150" s="6"/>
      <c r="RKL150" s="6"/>
      <c r="RKM150" s="6"/>
      <c r="RKN150" s="6"/>
      <c r="RKO150" s="6"/>
      <c r="RKP150" s="6"/>
      <c r="RKQ150" s="6"/>
      <c r="RKR150" s="6"/>
      <c r="RKS150" s="6"/>
      <c r="RKT150" s="6"/>
      <c r="RKU150" s="6"/>
      <c r="RKV150" s="6"/>
      <c r="RKW150" s="6"/>
      <c r="RKX150" s="6"/>
      <c r="RKY150" s="6"/>
      <c r="RKZ150" s="6"/>
      <c r="RLA150" s="6"/>
      <c r="RLB150" s="6"/>
      <c r="RLC150" s="6"/>
      <c r="RLD150" s="6"/>
      <c r="RLE150" s="6"/>
      <c r="RLF150" s="6"/>
      <c r="RLG150" s="6"/>
      <c r="RLH150" s="6"/>
      <c r="RLI150" s="6"/>
      <c r="RLJ150" s="6"/>
      <c r="RLK150" s="6"/>
      <c r="RLL150" s="6"/>
      <c r="RLM150" s="6"/>
      <c r="RLN150" s="6"/>
      <c r="RLO150" s="6"/>
      <c r="RLP150" s="6"/>
      <c r="RLQ150" s="6"/>
      <c r="RLR150" s="6"/>
      <c r="RLS150" s="6"/>
      <c r="RLT150" s="6"/>
      <c r="RLU150" s="6"/>
      <c r="RLV150" s="6"/>
      <c r="RLW150" s="6"/>
      <c r="RLX150" s="6"/>
      <c r="RLY150" s="6"/>
      <c r="RLZ150" s="6"/>
      <c r="RMA150" s="6"/>
      <c r="RMB150" s="6"/>
      <c r="RMC150" s="6"/>
      <c r="RMD150" s="6"/>
      <c r="RME150" s="6"/>
      <c r="RMF150" s="6"/>
      <c r="RMG150" s="6"/>
      <c r="RMH150" s="6"/>
      <c r="RMI150" s="6"/>
      <c r="RMJ150" s="6"/>
      <c r="RMK150" s="6"/>
      <c r="RML150" s="6"/>
      <c r="RMM150" s="6"/>
      <c r="RMN150" s="6"/>
      <c r="RMO150" s="6"/>
      <c r="RMP150" s="6"/>
      <c r="RMQ150" s="6"/>
      <c r="RMR150" s="6"/>
      <c r="RMS150" s="6"/>
      <c r="RMT150" s="6"/>
      <c r="RMU150" s="6"/>
      <c r="RMV150" s="6"/>
      <c r="RMW150" s="6"/>
      <c r="RMX150" s="6"/>
      <c r="RMY150" s="6"/>
      <c r="RMZ150" s="6"/>
      <c r="RNA150" s="6"/>
      <c r="RNB150" s="6"/>
      <c r="RNC150" s="6"/>
      <c r="RND150" s="6"/>
      <c r="RNE150" s="6"/>
      <c r="RNF150" s="6"/>
      <c r="RNG150" s="6"/>
      <c r="RNH150" s="6"/>
      <c r="RNI150" s="6"/>
      <c r="RNJ150" s="6"/>
      <c r="RNK150" s="6"/>
      <c r="RNL150" s="6"/>
      <c r="RNM150" s="6"/>
      <c r="RNN150" s="6"/>
      <c r="RNO150" s="6"/>
      <c r="RNP150" s="6"/>
      <c r="RNQ150" s="6"/>
      <c r="RNR150" s="6"/>
      <c r="RNS150" s="6"/>
      <c r="RNT150" s="6"/>
      <c r="RNU150" s="6"/>
      <c r="RNV150" s="6"/>
      <c r="RNW150" s="6"/>
      <c r="RNX150" s="6"/>
      <c r="RNY150" s="6"/>
      <c r="RNZ150" s="6"/>
      <c r="ROA150" s="6"/>
      <c r="ROB150" s="6"/>
      <c r="ROC150" s="6"/>
      <c r="ROD150" s="6"/>
      <c r="ROE150" s="6"/>
      <c r="ROF150" s="6"/>
      <c r="ROG150" s="6"/>
      <c r="ROH150" s="6"/>
      <c r="ROI150" s="6"/>
      <c r="ROJ150" s="6"/>
      <c r="ROK150" s="6"/>
      <c r="ROL150" s="6"/>
      <c r="ROM150" s="6"/>
      <c r="RON150" s="6"/>
      <c r="ROO150" s="6"/>
      <c r="ROP150" s="6"/>
      <c r="ROQ150" s="6"/>
      <c r="ROR150" s="6"/>
      <c r="ROS150" s="6"/>
      <c r="ROT150" s="6"/>
      <c r="ROU150" s="6"/>
      <c r="ROV150" s="6"/>
      <c r="ROW150" s="6"/>
      <c r="ROX150" s="6"/>
      <c r="ROY150" s="6"/>
      <c r="ROZ150" s="6"/>
      <c r="RPA150" s="6"/>
      <c r="RPB150" s="6"/>
      <c r="RPC150" s="6"/>
      <c r="RPD150" s="6"/>
      <c r="RPE150" s="6"/>
      <c r="RPF150" s="6"/>
      <c r="RPG150" s="6"/>
      <c r="RPH150" s="6"/>
      <c r="RPI150" s="6"/>
      <c r="RPJ150" s="6"/>
      <c r="RPK150" s="6"/>
      <c r="RPL150" s="6"/>
      <c r="RPM150" s="6"/>
      <c r="RPN150" s="6"/>
      <c r="RPO150" s="6"/>
      <c r="RPP150" s="6"/>
      <c r="RPQ150" s="6"/>
      <c r="RPR150" s="6"/>
      <c r="RPS150" s="6"/>
      <c r="RPT150" s="6"/>
      <c r="RPU150" s="6"/>
      <c r="RPV150" s="6"/>
      <c r="RPW150" s="6"/>
      <c r="RPX150" s="6"/>
      <c r="RPY150" s="6"/>
      <c r="RPZ150" s="6"/>
      <c r="RQA150" s="6"/>
      <c r="RQB150" s="6"/>
      <c r="RQC150" s="6"/>
      <c r="RQD150" s="6"/>
      <c r="RQE150" s="6"/>
      <c r="RQF150" s="6"/>
      <c r="RQG150" s="6"/>
      <c r="RQH150" s="6"/>
      <c r="RQI150" s="6"/>
      <c r="RQJ150" s="6"/>
      <c r="RQK150" s="6"/>
      <c r="RQL150" s="6"/>
      <c r="RQM150" s="6"/>
      <c r="RQN150" s="6"/>
      <c r="RQO150" s="6"/>
      <c r="RQP150" s="6"/>
      <c r="RQQ150" s="6"/>
      <c r="RQR150" s="6"/>
      <c r="RQS150" s="6"/>
      <c r="RQT150" s="6"/>
      <c r="RQU150" s="6"/>
      <c r="RQV150" s="6"/>
      <c r="RQW150" s="6"/>
      <c r="RQX150" s="6"/>
      <c r="RQY150" s="6"/>
      <c r="RQZ150" s="6"/>
      <c r="RRA150" s="6"/>
      <c r="RRB150" s="6"/>
      <c r="RRC150" s="6"/>
      <c r="RRD150" s="6"/>
      <c r="RRE150" s="6"/>
      <c r="RRF150" s="6"/>
      <c r="RRG150" s="6"/>
      <c r="RRH150" s="6"/>
      <c r="RRI150" s="6"/>
      <c r="RRJ150" s="6"/>
      <c r="RRK150" s="6"/>
      <c r="RRL150" s="6"/>
      <c r="RRM150" s="6"/>
      <c r="RRN150" s="6"/>
      <c r="RRO150" s="6"/>
      <c r="RRP150" s="6"/>
      <c r="RRQ150" s="6"/>
      <c r="RRR150" s="6"/>
      <c r="RRS150" s="6"/>
      <c r="RRT150" s="6"/>
      <c r="RRU150" s="6"/>
      <c r="RRV150" s="6"/>
      <c r="RRW150" s="6"/>
      <c r="RRX150" s="6"/>
      <c r="RRY150" s="6"/>
      <c r="RRZ150" s="6"/>
      <c r="RSA150" s="6"/>
      <c r="RSB150" s="6"/>
      <c r="RSC150" s="6"/>
      <c r="RSD150" s="6"/>
      <c r="RSE150" s="6"/>
      <c r="RSF150" s="6"/>
      <c r="RSG150" s="6"/>
      <c r="RSH150" s="6"/>
      <c r="RSI150" s="6"/>
      <c r="RSJ150" s="6"/>
      <c r="RSK150" s="6"/>
      <c r="RSL150" s="6"/>
      <c r="RSM150" s="6"/>
      <c r="RSN150" s="6"/>
      <c r="RSO150" s="6"/>
      <c r="RSP150" s="6"/>
      <c r="RSQ150" s="6"/>
      <c r="RSR150" s="6"/>
      <c r="RSS150" s="6"/>
      <c r="RST150" s="6"/>
      <c r="RSU150" s="6"/>
      <c r="RSV150" s="6"/>
      <c r="RSW150" s="6"/>
      <c r="RSX150" s="6"/>
      <c r="RSY150" s="6"/>
      <c r="RSZ150" s="6"/>
      <c r="RTA150" s="6"/>
      <c r="RTB150" s="6"/>
      <c r="RTC150" s="6"/>
      <c r="RTD150" s="6"/>
      <c r="RTE150" s="6"/>
      <c r="RTF150" s="6"/>
      <c r="RTG150" s="6"/>
      <c r="RTH150" s="6"/>
      <c r="RTI150" s="6"/>
      <c r="RTJ150" s="6"/>
      <c r="RTK150" s="6"/>
      <c r="RTL150" s="6"/>
      <c r="RTM150" s="6"/>
      <c r="RTN150" s="6"/>
      <c r="RTO150" s="6"/>
      <c r="RTP150" s="6"/>
      <c r="RTQ150" s="6"/>
      <c r="RTR150" s="6"/>
      <c r="RTS150" s="6"/>
      <c r="RTT150" s="6"/>
      <c r="RTU150" s="6"/>
      <c r="RTV150" s="6"/>
      <c r="RTW150" s="6"/>
      <c r="RTX150" s="6"/>
      <c r="RTY150" s="6"/>
      <c r="RTZ150" s="6"/>
      <c r="RUA150" s="6"/>
      <c r="RUB150" s="6"/>
      <c r="RUC150" s="6"/>
      <c r="RUD150" s="6"/>
      <c r="RUE150" s="6"/>
      <c r="RUF150" s="6"/>
      <c r="RUG150" s="6"/>
      <c r="RUH150" s="6"/>
      <c r="RUI150" s="6"/>
      <c r="RUJ150" s="6"/>
      <c r="RUK150" s="6"/>
      <c r="RUL150" s="6"/>
      <c r="RUM150" s="6"/>
      <c r="RUN150" s="6"/>
      <c r="RUO150" s="6"/>
      <c r="RUP150" s="6"/>
      <c r="RUQ150" s="6"/>
      <c r="RUR150" s="6"/>
      <c r="RUS150" s="6"/>
      <c r="RUT150" s="6"/>
      <c r="RUU150" s="6"/>
      <c r="RUV150" s="6"/>
      <c r="RUW150" s="6"/>
      <c r="RUX150" s="6"/>
      <c r="RUY150" s="6"/>
      <c r="RUZ150" s="6"/>
      <c r="RVA150" s="6"/>
      <c r="RVB150" s="6"/>
      <c r="RVC150" s="6"/>
      <c r="RVD150" s="6"/>
      <c r="RVE150" s="6"/>
      <c r="RVF150" s="6"/>
      <c r="RVG150" s="6"/>
      <c r="RVH150" s="6"/>
      <c r="RVI150" s="6"/>
      <c r="RVJ150" s="6"/>
      <c r="RVK150" s="6"/>
      <c r="RVL150" s="6"/>
      <c r="RVM150" s="6"/>
      <c r="RVN150" s="6"/>
      <c r="RVO150" s="6"/>
      <c r="RVP150" s="6"/>
      <c r="RVQ150" s="6"/>
      <c r="RVR150" s="6"/>
      <c r="RVS150" s="6"/>
      <c r="RVT150" s="6"/>
      <c r="RVU150" s="6"/>
      <c r="RVV150" s="6"/>
      <c r="RVW150" s="6"/>
      <c r="RVX150" s="6"/>
      <c r="RVY150" s="6"/>
      <c r="RVZ150" s="6"/>
      <c r="RWA150" s="6"/>
      <c r="RWB150" s="6"/>
      <c r="RWC150" s="6"/>
      <c r="RWD150" s="6"/>
      <c r="RWE150" s="6"/>
      <c r="RWF150" s="6"/>
      <c r="RWG150" s="6"/>
      <c r="RWH150" s="6"/>
      <c r="RWI150" s="6"/>
      <c r="RWJ150" s="6"/>
      <c r="RWK150" s="6"/>
      <c r="RWL150" s="6"/>
      <c r="RWM150" s="6"/>
      <c r="RWN150" s="6"/>
      <c r="RWO150" s="6"/>
      <c r="RWP150" s="6"/>
      <c r="RWQ150" s="6"/>
      <c r="RWR150" s="6"/>
      <c r="RWS150" s="6"/>
      <c r="RWT150" s="6"/>
      <c r="RWU150" s="6"/>
      <c r="RWV150" s="6"/>
      <c r="RWW150" s="6"/>
      <c r="RWX150" s="6"/>
      <c r="RWY150" s="6"/>
      <c r="RWZ150" s="6"/>
      <c r="RXA150" s="6"/>
      <c r="RXB150" s="6"/>
      <c r="RXC150" s="6"/>
      <c r="RXD150" s="6"/>
      <c r="RXE150" s="6"/>
      <c r="RXF150" s="6"/>
      <c r="RXG150" s="6"/>
      <c r="RXH150" s="6"/>
      <c r="RXI150" s="6"/>
      <c r="RXJ150" s="6"/>
      <c r="RXK150" s="6"/>
      <c r="RXL150" s="6"/>
      <c r="RXM150" s="6"/>
      <c r="RXN150" s="6"/>
      <c r="RXO150" s="6"/>
      <c r="RXP150" s="6"/>
      <c r="RXQ150" s="6"/>
      <c r="RXR150" s="6"/>
      <c r="RXS150" s="6"/>
      <c r="RXT150" s="6"/>
      <c r="RXU150" s="6"/>
      <c r="RXV150" s="6"/>
      <c r="RXW150" s="6"/>
      <c r="RXX150" s="6"/>
      <c r="RXY150" s="6"/>
      <c r="RXZ150" s="6"/>
      <c r="RYA150" s="6"/>
      <c r="RYB150" s="6"/>
      <c r="RYC150" s="6"/>
      <c r="RYD150" s="6"/>
      <c r="RYE150" s="6"/>
      <c r="RYF150" s="6"/>
      <c r="RYG150" s="6"/>
      <c r="RYH150" s="6"/>
      <c r="RYI150" s="6"/>
      <c r="RYJ150" s="6"/>
      <c r="RYK150" s="6"/>
      <c r="RYL150" s="6"/>
      <c r="RYM150" s="6"/>
      <c r="RYN150" s="6"/>
      <c r="RYO150" s="6"/>
      <c r="RYP150" s="6"/>
      <c r="RYQ150" s="6"/>
      <c r="RYR150" s="6"/>
      <c r="RYS150" s="6"/>
      <c r="RYT150" s="6"/>
      <c r="RYU150" s="6"/>
      <c r="RYV150" s="6"/>
      <c r="RYW150" s="6"/>
      <c r="RYX150" s="6"/>
      <c r="RYY150" s="6"/>
      <c r="RYZ150" s="6"/>
      <c r="RZA150" s="6"/>
      <c r="RZB150" s="6"/>
      <c r="RZC150" s="6"/>
      <c r="RZD150" s="6"/>
      <c r="RZE150" s="6"/>
      <c r="RZF150" s="6"/>
      <c r="RZG150" s="6"/>
      <c r="RZH150" s="6"/>
      <c r="RZI150" s="6"/>
      <c r="RZJ150" s="6"/>
      <c r="RZK150" s="6"/>
      <c r="RZL150" s="6"/>
      <c r="RZM150" s="6"/>
      <c r="RZN150" s="6"/>
      <c r="RZO150" s="6"/>
      <c r="RZP150" s="6"/>
      <c r="RZQ150" s="6"/>
      <c r="RZR150" s="6"/>
      <c r="RZS150" s="6"/>
      <c r="RZT150" s="6"/>
      <c r="RZU150" s="6"/>
      <c r="RZV150" s="6"/>
      <c r="RZW150" s="6"/>
      <c r="RZX150" s="6"/>
      <c r="RZY150" s="6"/>
      <c r="RZZ150" s="6"/>
      <c r="SAA150" s="6"/>
      <c r="SAB150" s="6"/>
      <c r="SAC150" s="6"/>
      <c r="SAD150" s="6"/>
      <c r="SAE150" s="6"/>
      <c r="SAF150" s="6"/>
      <c r="SAG150" s="6"/>
      <c r="SAH150" s="6"/>
      <c r="SAI150" s="6"/>
      <c r="SAJ150" s="6"/>
      <c r="SAK150" s="6"/>
      <c r="SAL150" s="6"/>
      <c r="SAM150" s="6"/>
      <c r="SAN150" s="6"/>
      <c r="SAO150" s="6"/>
      <c r="SAP150" s="6"/>
      <c r="SAQ150" s="6"/>
      <c r="SAR150" s="6"/>
      <c r="SAS150" s="6"/>
      <c r="SAT150" s="6"/>
      <c r="SAU150" s="6"/>
      <c r="SAV150" s="6"/>
      <c r="SAW150" s="6"/>
      <c r="SAX150" s="6"/>
      <c r="SAY150" s="6"/>
      <c r="SAZ150" s="6"/>
      <c r="SBA150" s="6"/>
      <c r="SBB150" s="6"/>
      <c r="SBC150" s="6"/>
      <c r="SBD150" s="6"/>
      <c r="SBE150" s="6"/>
      <c r="SBF150" s="6"/>
      <c r="SBG150" s="6"/>
      <c r="SBH150" s="6"/>
      <c r="SBI150" s="6"/>
      <c r="SBJ150" s="6"/>
      <c r="SBK150" s="6"/>
      <c r="SBL150" s="6"/>
      <c r="SBM150" s="6"/>
      <c r="SBN150" s="6"/>
      <c r="SBO150" s="6"/>
      <c r="SBP150" s="6"/>
      <c r="SBQ150" s="6"/>
      <c r="SBR150" s="6"/>
      <c r="SBS150" s="6"/>
      <c r="SBT150" s="6"/>
      <c r="SBU150" s="6"/>
      <c r="SBV150" s="6"/>
      <c r="SBW150" s="6"/>
      <c r="SBX150" s="6"/>
      <c r="SBY150" s="6"/>
      <c r="SBZ150" s="6"/>
      <c r="SCA150" s="6"/>
      <c r="SCB150" s="6"/>
      <c r="SCC150" s="6"/>
      <c r="SCD150" s="6"/>
      <c r="SCE150" s="6"/>
      <c r="SCF150" s="6"/>
      <c r="SCG150" s="6"/>
      <c r="SCH150" s="6"/>
      <c r="SCI150" s="6"/>
      <c r="SCJ150" s="6"/>
      <c r="SCK150" s="6"/>
      <c r="SCL150" s="6"/>
      <c r="SCM150" s="6"/>
      <c r="SCN150" s="6"/>
      <c r="SCO150" s="6"/>
      <c r="SCP150" s="6"/>
      <c r="SCQ150" s="6"/>
      <c r="SCR150" s="6"/>
      <c r="SCS150" s="6"/>
      <c r="SCT150" s="6"/>
      <c r="SCU150" s="6"/>
      <c r="SCV150" s="6"/>
      <c r="SCW150" s="6"/>
      <c r="SCX150" s="6"/>
      <c r="SCY150" s="6"/>
      <c r="SCZ150" s="6"/>
      <c r="SDA150" s="6"/>
      <c r="SDB150" s="6"/>
      <c r="SDC150" s="6"/>
      <c r="SDD150" s="6"/>
      <c r="SDE150" s="6"/>
      <c r="SDF150" s="6"/>
      <c r="SDG150" s="6"/>
      <c r="SDH150" s="6"/>
      <c r="SDI150" s="6"/>
      <c r="SDJ150" s="6"/>
      <c r="SDK150" s="6"/>
      <c r="SDL150" s="6"/>
      <c r="SDM150" s="6"/>
      <c r="SDN150" s="6"/>
      <c r="SDO150" s="6"/>
      <c r="SDP150" s="6"/>
      <c r="SDQ150" s="6"/>
      <c r="SDR150" s="6"/>
      <c r="SDS150" s="6"/>
      <c r="SDT150" s="6"/>
      <c r="SDU150" s="6"/>
      <c r="SDV150" s="6"/>
      <c r="SDW150" s="6"/>
      <c r="SDX150" s="6"/>
      <c r="SDY150" s="6"/>
      <c r="SDZ150" s="6"/>
      <c r="SEA150" s="6"/>
      <c r="SEB150" s="6"/>
      <c r="SEC150" s="6"/>
      <c r="SED150" s="6"/>
      <c r="SEE150" s="6"/>
      <c r="SEF150" s="6"/>
      <c r="SEG150" s="6"/>
      <c r="SEH150" s="6"/>
      <c r="SEI150" s="6"/>
      <c r="SEJ150" s="6"/>
      <c r="SEK150" s="6"/>
      <c r="SEL150" s="6"/>
      <c r="SEM150" s="6"/>
      <c r="SEN150" s="6"/>
      <c r="SEO150" s="6"/>
      <c r="SEP150" s="6"/>
      <c r="SEQ150" s="6"/>
      <c r="SER150" s="6"/>
      <c r="SES150" s="6"/>
      <c r="SET150" s="6"/>
      <c r="SEU150" s="6"/>
      <c r="SEV150" s="6"/>
      <c r="SEW150" s="6"/>
      <c r="SEX150" s="6"/>
      <c r="SEY150" s="6"/>
      <c r="SEZ150" s="6"/>
      <c r="SFA150" s="6"/>
      <c r="SFB150" s="6"/>
      <c r="SFC150" s="6"/>
      <c r="SFD150" s="6"/>
      <c r="SFE150" s="6"/>
      <c r="SFF150" s="6"/>
      <c r="SFG150" s="6"/>
      <c r="SFH150" s="6"/>
      <c r="SFI150" s="6"/>
      <c r="SFJ150" s="6"/>
      <c r="SFK150" s="6"/>
      <c r="SFL150" s="6"/>
      <c r="SFM150" s="6"/>
      <c r="SFN150" s="6"/>
      <c r="SFO150" s="6"/>
      <c r="SFP150" s="6"/>
      <c r="SFQ150" s="6"/>
      <c r="SFR150" s="6"/>
      <c r="SFS150" s="6"/>
      <c r="SFT150" s="6"/>
      <c r="SFU150" s="6"/>
      <c r="SFV150" s="6"/>
      <c r="SFW150" s="6"/>
      <c r="SFX150" s="6"/>
      <c r="SFY150" s="6"/>
      <c r="SFZ150" s="6"/>
      <c r="SGA150" s="6"/>
      <c r="SGB150" s="6"/>
      <c r="SGC150" s="6"/>
      <c r="SGD150" s="6"/>
      <c r="SGE150" s="6"/>
      <c r="SGF150" s="6"/>
      <c r="SGG150" s="6"/>
      <c r="SGH150" s="6"/>
      <c r="SGI150" s="6"/>
      <c r="SGJ150" s="6"/>
      <c r="SGK150" s="6"/>
      <c r="SGL150" s="6"/>
      <c r="SGM150" s="6"/>
      <c r="SGN150" s="6"/>
      <c r="SGO150" s="6"/>
      <c r="SGP150" s="6"/>
      <c r="SGQ150" s="6"/>
      <c r="SGR150" s="6"/>
      <c r="SGS150" s="6"/>
      <c r="SGT150" s="6"/>
      <c r="SGU150" s="6"/>
      <c r="SGV150" s="6"/>
      <c r="SGW150" s="6"/>
      <c r="SGX150" s="6"/>
      <c r="SGY150" s="6"/>
      <c r="SGZ150" s="6"/>
      <c r="SHA150" s="6"/>
      <c r="SHB150" s="6"/>
      <c r="SHC150" s="6"/>
      <c r="SHD150" s="6"/>
      <c r="SHE150" s="6"/>
      <c r="SHF150" s="6"/>
      <c r="SHG150" s="6"/>
      <c r="SHH150" s="6"/>
      <c r="SHI150" s="6"/>
      <c r="SHJ150" s="6"/>
      <c r="SHK150" s="6"/>
      <c r="SHL150" s="6"/>
      <c r="SHM150" s="6"/>
      <c r="SHN150" s="6"/>
      <c r="SHO150" s="6"/>
      <c r="SHP150" s="6"/>
      <c r="SHQ150" s="6"/>
      <c r="SHR150" s="6"/>
      <c r="SHS150" s="6"/>
      <c r="SHT150" s="6"/>
      <c r="SHU150" s="6"/>
      <c r="SHV150" s="6"/>
      <c r="SHW150" s="6"/>
      <c r="SHX150" s="6"/>
      <c r="SHY150" s="6"/>
      <c r="SHZ150" s="6"/>
      <c r="SIA150" s="6"/>
      <c r="SIB150" s="6"/>
      <c r="SIC150" s="6"/>
      <c r="SID150" s="6"/>
      <c r="SIE150" s="6"/>
      <c r="SIF150" s="6"/>
      <c r="SIG150" s="6"/>
      <c r="SIH150" s="6"/>
      <c r="SII150" s="6"/>
      <c r="SIJ150" s="6"/>
      <c r="SIK150" s="6"/>
      <c r="SIL150" s="6"/>
      <c r="SIM150" s="6"/>
      <c r="SIN150" s="6"/>
      <c r="SIO150" s="6"/>
      <c r="SIP150" s="6"/>
      <c r="SIQ150" s="6"/>
      <c r="SIR150" s="6"/>
      <c r="SIS150" s="6"/>
      <c r="SIT150" s="6"/>
      <c r="SIU150" s="6"/>
      <c r="SIV150" s="6"/>
      <c r="SIW150" s="6"/>
      <c r="SIX150" s="6"/>
      <c r="SIY150" s="6"/>
      <c r="SIZ150" s="6"/>
      <c r="SJA150" s="6"/>
      <c r="SJB150" s="6"/>
      <c r="SJC150" s="6"/>
      <c r="SJD150" s="6"/>
      <c r="SJE150" s="6"/>
      <c r="SJF150" s="6"/>
      <c r="SJG150" s="6"/>
      <c r="SJH150" s="6"/>
      <c r="SJI150" s="6"/>
      <c r="SJJ150" s="6"/>
      <c r="SJK150" s="6"/>
      <c r="SJL150" s="6"/>
      <c r="SJM150" s="6"/>
      <c r="SJN150" s="6"/>
      <c r="SJO150" s="6"/>
      <c r="SJP150" s="6"/>
      <c r="SJQ150" s="6"/>
      <c r="SJR150" s="6"/>
      <c r="SJS150" s="6"/>
      <c r="SJT150" s="6"/>
      <c r="SJU150" s="6"/>
      <c r="SJV150" s="6"/>
      <c r="SJW150" s="6"/>
      <c r="SJX150" s="6"/>
      <c r="SJY150" s="6"/>
      <c r="SJZ150" s="6"/>
      <c r="SKA150" s="6"/>
      <c r="SKB150" s="6"/>
      <c r="SKC150" s="6"/>
      <c r="SKD150" s="6"/>
      <c r="SKE150" s="6"/>
      <c r="SKF150" s="6"/>
      <c r="SKG150" s="6"/>
      <c r="SKH150" s="6"/>
      <c r="SKI150" s="6"/>
      <c r="SKJ150" s="6"/>
      <c r="SKK150" s="6"/>
      <c r="SKL150" s="6"/>
      <c r="SKM150" s="6"/>
      <c r="SKN150" s="6"/>
      <c r="SKO150" s="6"/>
      <c r="SKP150" s="6"/>
      <c r="SKQ150" s="6"/>
      <c r="SKR150" s="6"/>
      <c r="SKS150" s="6"/>
      <c r="SKT150" s="6"/>
      <c r="SKU150" s="6"/>
      <c r="SKV150" s="6"/>
      <c r="SKW150" s="6"/>
      <c r="SKX150" s="6"/>
      <c r="SKY150" s="6"/>
      <c r="SKZ150" s="6"/>
      <c r="SLA150" s="6"/>
      <c r="SLB150" s="6"/>
      <c r="SLC150" s="6"/>
      <c r="SLD150" s="6"/>
      <c r="SLE150" s="6"/>
      <c r="SLF150" s="6"/>
      <c r="SLG150" s="6"/>
      <c r="SLH150" s="6"/>
      <c r="SLI150" s="6"/>
      <c r="SLJ150" s="6"/>
      <c r="SLK150" s="6"/>
      <c r="SLL150" s="6"/>
      <c r="SLM150" s="6"/>
      <c r="SLN150" s="6"/>
      <c r="SLO150" s="6"/>
      <c r="SLP150" s="6"/>
      <c r="SLQ150" s="6"/>
      <c r="SLR150" s="6"/>
      <c r="SLS150" s="6"/>
      <c r="SLT150" s="6"/>
      <c r="SLU150" s="6"/>
      <c r="SLV150" s="6"/>
      <c r="SLW150" s="6"/>
      <c r="SLX150" s="6"/>
      <c r="SLY150" s="6"/>
      <c r="SLZ150" s="6"/>
      <c r="SMA150" s="6"/>
      <c r="SMB150" s="6"/>
      <c r="SMC150" s="6"/>
      <c r="SMD150" s="6"/>
      <c r="SME150" s="6"/>
      <c r="SMF150" s="6"/>
      <c r="SMG150" s="6"/>
      <c r="SMH150" s="6"/>
      <c r="SMI150" s="6"/>
      <c r="SMJ150" s="6"/>
      <c r="SMK150" s="6"/>
      <c r="SML150" s="6"/>
      <c r="SMM150" s="6"/>
      <c r="SMN150" s="6"/>
      <c r="SMO150" s="6"/>
      <c r="SMP150" s="6"/>
      <c r="SMQ150" s="6"/>
      <c r="SMR150" s="6"/>
      <c r="SMS150" s="6"/>
      <c r="SMT150" s="6"/>
      <c r="SMU150" s="6"/>
      <c r="SMV150" s="6"/>
      <c r="SMW150" s="6"/>
      <c r="SMX150" s="6"/>
      <c r="SMY150" s="6"/>
      <c r="SMZ150" s="6"/>
      <c r="SNA150" s="6"/>
      <c r="SNB150" s="6"/>
      <c r="SNC150" s="6"/>
      <c r="SND150" s="6"/>
      <c r="SNE150" s="6"/>
      <c r="SNF150" s="6"/>
      <c r="SNG150" s="6"/>
      <c r="SNH150" s="6"/>
      <c r="SNI150" s="6"/>
      <c r="SNJ150" s="6"/>
      <c r="SNK150" s="6"/>
      <c r="SNL150" s="6"/>
      <c r="SNM150" s="6"/>
      <c r="SNN150" s="6"/>
      <c r="SNO150" s="6"/>
      <c r="SNP150" s="6"/>
      <c r="SNQ150" s="6"/>
      <c r="SNR150" s="6"/>
      <c r="SNS150" s="6"/>
      <c r="SNT150" s="6"/>
      <c r="SNU150" s="6"/>
      <c r="SNV150" s="6"/>
      <c r="SNW150" s="6"/>
      <c r="SNX150" s="6"/>
      <c r="SNY150" s="6"/>
      <c r="SNZ150" s="6"/>
      <c r="SOA150" s="6"/>
      <c r="SOB150" s="6"/>
      <c r="SOC150" s="6"/>
      <c r="SOD150" s="6"/>
      <c r="SOE150" s="6"/>
      <c r="SOF150" s="6"/>
      <c r="SOG150" s="6"/>
      <c r="SOH150" s="6"/>
      <c r="SOI150" s="6"/>
      <c r="SOJ150" s="6"/>
      <c r="SOK150" s="6"/>
      <c r="SOL150" s="6"/>
      <c r="SOM150" s="6"/>
      <c r="SON150" s="6"/>
      <c r="SOO150" s="6"/>
      <c r="SOP150" s="6"/>
      <c r="SOQ150" s="6"/>
      <c r="SOR150" s="6"/>
      <c r="SOS150" s="6"/>
      <c r="SOT150" s="6"/>
      <c r="SOU150" s="6"/>
      <c r="SOV150" s="6"/>
      <c r="SOW150" s="6"/>
      <c r="SOX150" s="6"/>
      <c r="SOY150" s="6"/>
      <c r="SOZ150" s="6"/>
      <c r="SPA150" s="6"/>
      <c r="SPB150" s="6"/>
      <c r="SPC150" s="6"/>
      <c r="SPD150" s="6"/>
      <c r="SPE150" s="6"/>
      <c r="SPF150" s="6"/>
      <c r="SPG150" s="6"/>
      <c r="SPH150" s="6"/>
      <c r="SPI150" s="6"/>
      <c r="SPJ150" s="6"/>
      <c r="SPK150" s="6"/>
      <c r="SPL150" s="6"/>
      <c r="SPM150" s="6"/>
      <c r="SPN150" s="6"/>
      <c r="SPO150" s="6"/>
      <c r="SPP150" s="6"/>
      <c r="SPQ150" s="6"/>
      <c r="SPR150" s="6"/>
      <c r="SPS150" s="6"/>
      <c r="SPT150" s="6"/>
      <c r="SPU150" s="6"/>
      <c r="SPV150" s="6"/>
      <c r="SPW150" s="6"/>
      <c r="SPX150" s="6"/>
      <c r="SPY150" s="6"/>
      <c r="SPZ150" s="6"/>
      <c r="SQA150" s="6"/>
      <c r="SQB150" s="6"/>
      <c r="SQC150" s="6"/>
      <c r="SQD150" s="6"/>
      <c r="SQE150" s="6"/>
      <c r="SQF150" s="6"/>
      <c r="SQG150" s="6"/>
      <c r="SQH150" s="6"/>
      <c r="SQI150" s="6"/>
      <c r="SQJ150" s="6"/>
      <c r="SQK150" s="6"/>
      <c r="SQL150" s="6"/>
      <c r="SQM150" s="6"/>
      <c r="SQN150" s="6"/>
      <c r="SQO150" s="6"/>
      <c r="SQP150" s="6"/>
      <c r="SQQ150" s="6"/>
      <c r="SQR150" s="6"/>
      <c r="SQS150" s="6"/>
      <c r="SQT150" s="6"/>
      <c r="SQU150" s="6"/>
      <c r="SQV150" s="6"/>
      <c r="SQW150" s="6"/>
      <c r="SQX150" s="6"/>
      <c r="SQY150" s="6"/>
      <c r="SQZ150" s="6"/>
      <c r="SRA150" s="6"/>
      <c r="SRB150" s="6"/>
      <c r="SRC150" s="6"/>
      <c r="SRD150" s="6"/>
      <c r="SRE150" s="6"/>
      <c r="SRF150" s="6"/>
      <c r="SRG150" s="6"/>
      <c r="SRH150" s="6"/>
      <c r="SRI150" s="6"/>
      <c r="SRJ150" s="6"/>
      <c r="SRK150" s="6"/>
      <c r="SRL150" s="6"/>
      <c r="SRM150" s="6"/>
      <c r="SRN150" s="6"/>
      <c r="SRO150" s="6"/>
      <c r="SRP150" s="6"/>
      <c r="SRQ150" s="6"/>
      <c r="SRR150" s="6"/>
      <c r="SRS150" s="6"/>
      <c r="SRT150" s="6"/>
      <c r="SRU150" s="6"/>
      <c r="SRV150" s="6"/>
      <c r="SRW150" s="6"/>
      <c r="SRX150" s="6"/>
      <c r="SRY150" s="6"/>
      <c r="SRZ150" s="6"/>
      <c r="SSA150" s="6"/>
      <c r="SSB150" s="6"/>
      <c r="SSC150" s="6"/>
      <c r="SSD150" s="6"/>
      <c r="SSE150" s="6"/>
      <c r="SSF150" s="6"/>
      <c r="SSG150" s="6"/>
      <c r="SSH150" s="6"/>
      <c r="SSI150" s="6"/>
      <c r="SSJ150" s="6"/>
      <c r="SSK150" s="6"/>
      <c r="SSL150" s="6"/>
      <c r="SSM150" s="6"/>
      <c r="SSN150" s="6"/>
      <c r="SSO150" s="6"/>
      <c r="SSP150" s="6"/>
      <c r="SSQ150" s="6"/>
      <c r="SSR150" s="6"/>
      <c r="SSS150" s="6"/>
      <c r="SST150" s="6"/>
      <c r="SSU150" s="6"/>
      <c r="SSV150" s="6"/>
      <c r="SSW150" s="6"/>
      <c r="SSX150" s="6"/>
      <c r="SSY150" s="6"/>
      <c r="SSZ150" s="6"/>
      <c r="STA150" s="6"/>
      <c r="STB150" s="6"/>
      <c r="STC150" s="6"/>
      <c r="STD150" s="6"/>
      <c r="STE150" s="6"/>
      <c r="STF150" s="6"/>
      <c r="STG150" s="6"/>
      <c r="STH150" s="6"/>
      <c r="STI150" s="6"/>
      <c r="STJ150" s="6"/>
      <c r="STK150" s="6"/>
      <c r="STL150" s="6"/>
      <c r="STM150" s="6"/>
      <c r="STN150" s="6"/>
      <c r="STO150" s="6"/>
      <c r="STP150" s="6"/>
      <c r="STQ150" s="6"/>
      <c r="STR150" s="6"/>
      <c r="STS150" s="6"/>
      <c r="STT150" s="6"/>
      <c r="STU150" s="6"/>
      <c r="STV150" s="6"/>
      <c r="STW150" s="6"/>
      <c r="STX150" s="6"/>
      <c r="STY150" s="6"/>
      <c r="STZ150" s="6"/>
      <c r="SUA150" s="6"/>
      <c r="SUB150" s="6"/>
      <c r="SUC150" s="6"/>
      <c r="SUD150" s="6"/>
      <c r="SUE150" s="6"/>
      <c r="SUF150" s="6"/>
      <c r="SUG150" s="6"/>
      <c r="SUH150" s="6"/>
      <c r="SUI150" s="6"/>
      <c r="SUJ150" s="6"/>
      <c r="SUK150" s="6"/>
      <c r="SUL150" s="6"/>
      <c r="SUM150" s="6"/>
      <c r="SUN150" s="6"/>
      <c r="SUO150" s="6"/>
      <c r="SUP150" s="6"/>
      <c r="SUQ150" s="6"/>
      <c r="SUR150" s="6"/>
      <c r="SUS150" s="6"/>
      <c r="SUT150" s="6"/>
      <c r="SUU150" s="6"/>
      <c r="SUV150" s="6"/>
      <c r="SUW150" s="6"/>
      <c r="SUX150" s="6"/>
      <c r="SUY150" s="6"/>
      <c r="SUZ150" s="6"/>
      <c r="SVA150" s="6"/>
      <c r="SVB150" s="6"/>
      <c r="SVC150" s="6"/>
      <c r="SVD150" s="6"/>
      <c r="SVE150" s="6"/>
      <c r="SVF150" s="6"/>
      <c r="SVG150" s="6"/>
      <c r="SVH150" s="6"/>
      <c r="SVI150" s="6"/>
      <c r="SVJ150" s="6"/>
      <c r="SVK150" s="6"/>
      <c r="SVL150" s="6"/>
      <c r="SVM150" s="6"/>
      <c r="SVN150" s="6"/>
      <c r="SVO150" s="6"/>
      <c r="SVP150" s="6"/>
      <c r="SVQ150" s="6"/>
      <c r="SVR150" s="6"/>
      <c r="SVS150" s="6"/>
      <c r="SVT150" s="6"/>
      <c r="SVU150" s="6"/>
      <c r="SVV150" s="6"/>
      <c r="SVW150" s="6"/>
      <c r="SVX150" s="6"/>
      <c r="SVY150" s="6"/>
      <c r="SVZ150" s="6"/>
      <c r="SWA150" s="6"/>
      <c r="SWB150" s="6"/>
      <c r="SWC150" s="6"/>
      <c r="SWD150" s="6"/>
      <c r="SWE150" s="6"/>
      <c r="SWF150" s="6"/>
      <c r="SWG150" s="6"/>
      <c r="SWH150" s="6"/>
      <c r="SWI150" s="6"/>
      <c r="SWJ150" s="6"/>
      <c r="SWK150" s="6"/>
      <c r="SWL150" s="6"/>
      <c r="SWM150" s="6"/>
      <c r="SWN150" s="6"/>
      <c r="SWO150" s="6"/>
      <c r="SWP150" s="6"/>
      <c r="SWQ150" s="6"/>
      <c r="SWR150" s="6"/>
      <c r="SWS150" s="6"/>
      <c r="SWT150" s="6"/>
      <c r="SWU150" s="6"/>
      <c r="SWV150" s="6"/>
      <c r="SWW150" s="6"/>
      <c r="SWX150" s="6"/>
      <c r="SWY150" s="6"/>
      <c r="SWZ150" s="6"/>
      <c r="SXA150" s="6"/>
      <c r="SXB150" s="6"/>
      <c r="SXC150" s="6"/>
      <c r="SXD150" s="6"/>
      <c r="SXE150" s="6"/>
      <c r="SXF150" s="6"/>
      <c r="SXG150" s="6"/>
      <c r="SXH150" s="6"/>
      <c r="SXI150" s="6"/>
      <c r="SXJ150" s="6"/>
      <c r="SXK150" s="6"/>
      <c r="SXL150" s="6"/>
      <c r="SXM150" s="6"/>
      <c r="SXN150" s="6"/>
      <c r="SXO150" s="6"/>
      <c r="SXP150" s="6"/>
      <c r="SXQ150" s="6"/>
      <c r="SXR150" s="6"/>
      <c r="SXS150" s="6"/>
      <c r="SXT150" s="6"/>
      <c r="SXU150" s="6"/>
      <c r="SXV150" s="6"/>
      <c r="SXW150" s="6"/>
      <c r="SXX150" s="6"/>
      <c r="SXY150" s="6"/>
      <c r="SXZ150" s="6"/>
      <c r="SYA150" s="6"/>
      <c r="SYB150" s="6"/>
      <c r="SYC150" s="6"/>
      <c r="SYD150" s="6"/>
      <c r="SYE150" s="6"/>
      <c r="SYF150" s="6"/>
      <c r="SYG150" s="6"/>
      <c r="SYH150" s="6"/>
      <c r="SYI150" s="6"/>
      <c r="SYJ150" s="6"/>
      <c r="SYK150" s="6"/>
      <c r="SYL150" s="6"/>
      <c r="SYM150" s="6"/>
      <c r="SYN150" s="6"/>
      <c r="SYO150" s="6"/>
      <c r="SYP150" s="6"/>
      <c r="SYQ150" s="6"/>
      <c r="SYR150" s="6"/>
      <c r="SYS150" s="6"/>
      <c r="SYT150" s="6"/>
      <c r="SYU150" s="6"/>
      <c r="SYV150" s="6"/>
      <c r="SYW150" s="6"/>
      <c r="SYX150" s="6"/>
      <c r="SYY150" s="6"/>
      <c r="SYZ150" s="6"/>
      <c r="SZA150" s="6"/>
      <c r="SZB150" s="6"/>
      <c r="SZC150" s="6"/>
      <c r="SZD150" s="6"/>
      <c r="SZE150" s="6"/>
      <c r="SZF150" s="6"/>
      <c r="SZG150" s="6"/>
      <c r="SZH150" s="6"/>
      <c r="SZI150" s="6"/>
      <c r="SZJ150" s="6"/>
      <c r="SZK150" s="6"/>
      <c r="SZL150" s="6"/>
      <c r="SZM150" s="6"/>
      <c r="SZN150" s="6"/>
      <c r="SZO150" s="6"/>
      <c r="SZP150" s="6"/>
      <c r="SZQ150" s="6"/>
      <c r="SZR150" s="6"/>
      <c r="SZS150" s="6"/>
      <c r="SZT150" s="6"/>
      <c r="SZU150" s="6"/>
      <c r="SZV150" s="6"/>
      <c r="SZW150" s="6"/>
      <c r="SZX150" s="6"/>
      <c r="SZY150" s="6"/>
      <c r="SZZ150" s="6"/>
      <c r="TAA150" s="6"/>
      <c r="TAB150" s="6"/>
      <c r="TAC150" s="6"/>
      <c r="TAD150" s="6"/>
      <c r="TAE150" s="6"/>
      <c r="TAF150" s="6"/>
      <c r="TAG150" s="6"/>
      <c r="TAH150" s="6"/>
      <c r="TAI150" s="6"/>
      <c r="TAJ150" s="6"/>
      <c r="TAK150" s="6"/>
      <c r="TAL150" s="6"/>
      <c r="TAM150" s="6"/>
      <c r="TAN150" s="6"/>
      <c r="TAO150" s="6"/>
      <c r="TAP150" s="6"/>
      <c r="TAQ150" s="6"/>
      <c r="TAR150" s="6"/>
      <c r="TAS150" s="6"/>
      <c r="TAT150" s="6"/>
      <c r="TAU150" s="6"/>
      <c r="TAV150" s="6"/>
      <c r="TAW150" s="6"/>
      <c r="TAX150" s="6"/>
      <c r="TAY150" s="6"/>
      <c r="TAZ150" s="6"/>
      <c r="TBA150" s="6"/>
      <c r="TBB150" s="6"/>
      <c r="TBC150" s="6"/>
      <c r="TBD150" s="6"/>
      <c r="TBE150" s="6"/>
      <c r="TBF150" s="6"/>
      <c r="TBG150" s="6"/>
      <c r="TBH150" s="6"/>
      <c r="TBI150" s="6"/>
      <c r="TBJ150" s="6"/>
      <c r="TBK150" s="6"/>
      <c r="TBL150" s="6"/>
      <c r="TBM150" s="6"/>
      <c r="TBN150" s="6"/>
      <c r="TBO150" s="6"/>
      <c r="TBP150" s="6"/>
      <c r="TBQ150" s="6"/>
      <c r="TBR150" s="6"/>
      <c r="TBS150" s="6"/>
      <c r="TBT150" s="6"/>
      <c r="TBU150" s="6"/>
      <c r="TBV150" s="6"/>
      <c r="TBW150" s="6"/>
      <c r="TBX150" s="6"/>
      <c r="TBY150" s="6"/>
      <c r="TBZ150" s="6"/>
      <c r="TCA150" s="6"/>
      <c r="TCB150" s="6"/>
      <c r="TCC150" s="6"/>
      <c r="TCD150" s="6"/>
      <c r="TCE150" s="6"/>
      <c r="TCF150" s="6"/>
      <c r="TCG150" s="6"/>
      <c r="TCH150" s="6"/>
      <c r="TCI150" s="6"/>
      <c r="TCJ150" s="6"/>
      <c r="TCK150" s="6"/>
      <c r="TCL150" s="6"/>
      <c r="TCM150" s="6"/>
      <c r="TCN150" s="6"/>
      <c r="TCO150" s="6"/>
      <c r="TCP150" s="6"/>
      <c r="TCQ150" s="6"/>
      <c r="TCR150" s="6"/>
      <c r="TCS150" s="6"/>
      <c r="TCT150" s="6"/>
      <c r="TCU150" s="6"/>
      <c r="TCV150" s="6"/>
      <c r="TCW150" s="6"/>
      <c r="TCX150" s="6"/>
      <c r="TCY150" s="6"/>
      <c r="TCZ150" s="6"/>
      <c r="TDA150" s="6"/>
      <c r="TDB150" s="6"/>
      <c r="TDC150" s="6"/>
      <c r="TDD150" s="6"/>
      <c r="TDE150" s="6"/>
      <c r="TDF150" s="6"/>
      <c r="TDG150" s="6"/>
      <c r="TDH150" s="6"/>
      <c r="TDI150" s="6"/>
      <c r="TDJ150" s="6"/>
      <c r="TDK150" s="6"/>
      <c r="TDL150" s="6"/>
      <c r="TDM150" s="6"/>
      <c r="TDN150" s="6"/>
      <c r="TDO150" s="6"/>
      <c r="TDP150" s="6"/>
      <c r="TDQ150" s="6"/>
      <c r="TDR150" s="6"/>
      <c r="TDS150" s="6"/>
      <c r="TDT150" s="6"/>
      <c r="TDU150" s="6"/>
      <c r="TDV150" s="6"/>
      <c r="TDW150" s="6"/>
      <c r="TDX150" s="6"/>
      <c r="TDY150" s="6"/>
      <c r="TDZ150" s="6"/>
      <c r="TEA150" s="6"/>
      <c r="TEB150" s="6"/>
      <c r="TEC150" s="6"/>
      <c r="TED150" s="6"/>
      <c r="TEE150" s="6"/>
      <c r="TEF150" s="6"/>
      <c r="TEG150" s="6"/>
      <c r="TEH150" s="6"/>
      <c r="TEI150" s="6"/>
      <c r="TEJ150" s="6"/>
      <c r="TEK150" s="6"/>
      <c r="TEL150" s="6"/>
      <c r="TEM150" s="6"/>
      <c r="TEN150" s="6"/>
      <c r="TEO150" s="6"/>
      <c r="TEP150" s="6"/>
      <c r="TEQ150" s="6"/>
      <c r="TER150" s="6"/>
      <c r="TES150" s="6"/>
      <c r="TET150" s="6"/>
      <c r="TEU150" s="6"/>
      <c r="TEV150" s="6"/>
      <c r="TEW150" s="6"/>
      <c r="TEX150" s="6"/>
      <c r="TEY150" s="6"/>
      <c r="TEZ150" s="6"/>
      <c r="TFA150" s="6"/>
      <c r="TFB150" s="6"/>
      <c r="TFC150" s="6"/>
      <c r="TFD150" s="6"/>
      <c r="TFE150" s="6"/>
      <c r="TFF150" s="6"/>
      <c r="TFG150" s="6"/>
      <c r="TFH150" s="6"/>
      <c r="TFI150" s="6"/>
      <c r="TFJ150" s="6"/>
      <c r="TFK150" s="6"/>
      <c r="TFL150" s="6"/>
      <c r="TFM150" s="6"/>
      <c r="TFN150" s="6"/>
      <c r="TFO150" s="6"/>
      <c r="TFP150" s="6"/>
      <c r="TFQ150" s="6"/>
      <c r="TFR150" s="6"/>
      <c r="TFS150" s="6"/>
      <c r="TFT150" s="6"/>
      <c r="TFU150" s="6"/>
      <c r="TFV150" s="6"/>
      <c r="TFW150" s="6"/>
      <c r="TFX150" s="6"/>
      <c r="TFY150" s="6"/>
      <c r="TFZ150" s="6"/>
      <c r="TGA150" s="6"/>
      <c r="TGB150" s="6"/>
      <c r="TGC150" s="6"/>
      <c r="TGD150" s="6"/>
      <c r="TGE150" s="6"/>
      <c r="TGF150" s="6"/>
      <c r="TGG150" s="6"/>
      <c r="TGH150" s="6"/>
      <c r="TGI150" s="6"/>
      <c r="TGJ150" s="6"/>
      <c r="TGK150" s="6"/>
      <c r="TGL150" s="6"/>
      <c r="TGM150" s="6"/>
      <c r="TGN150" s="6"/>
      <c r="TGO150" s="6"/>
      <c r="TGP150" s="6"/>
      <c r="TGQ150" s="6"/>
      <c r="TGR150" s="6"/>
      <c r="TGS150" s="6"/>
      <c r="TGT150" s="6"/>
      <c r="TGU150" s="6"/>
      <c r="TGV150" s="6"/>
      <c r="TGW150" s="6"/>
      <c r="TGX150" s="6"/>
      <c r="TGY150" s="6"/>
      <c r="TGZ150" s="6"/>
      <c r="THA150" s="6"/>
      <c r="THB150" s="6"/>
      <c r="THC150" s="6"/>
      <c r="THD150" s="6"/>
      <c r="THE150" s="6"/>
      <c r="THF150" s="6"/>
      <c r="THG150" s="6"/>
      <c r="THH150" s="6"/>
      <c r="THI150" s="6"/>
      <c r="THJ150" s="6"/>
      <c r="THK150" s="6"/>
      <c r="THL150" s="6"/>
      <c r="THM150" s="6"/>
      <c r="THN150" s="6"/>
      <c r="THO150" s="6"/>
      <c r="THP150" s="6"/>
      <c r="THQ150" s="6"/>
      <c r="THR150" s="6"/>
      <c r="THS150" s="6"/>
      <c r="THT150" s="6"/>
      <c r="THU150" s="6"/>
      <c r="THV150" s="6"/>
      <c r="THW150" s="6"/>
      <c r="THX150" s="6"/>
      <c r="THY150" s="6"/>
      <c r="THZ150" s="6"/>
      <c r="TIA150" s="6"/>
      <c r="TIB150" s="6"/>
      <c r="TIC150" s="6"/>
      <c r="TID150" s="6"/>
      <c r="TIE150" s="6"/>
      <c r="TIF150" s="6"/>
      <c r="TIG150" s="6"/>
      <c r="TIH150" s="6"/>
      <c r="TII150" s="6"/>
      <c r="TIJ150" s="6"/>
      <c r="TIK150" s="6"/>
      <c r="TIL150" s="6"/>
      <c r="TIM150" s="6"/>
      <c r="TIN150" s="6"/>
      <c r="TIO150" s="6"/>
      <c r="TIP150" s="6"/>
      <c r="TIQ150" s="6"/>
      <c r="TIR150" s="6"/>
      <c r="TIS150" s="6"/>
      <c r="TIT150" s="6"/>
      <c r="TIU150" s="6"/>
      <c r="TIV150" s="6"/>
      <c r="TIW150" s="6"/>
      <c r="TIX150" s="6"/>
      <c r="TIY150" s="6"/>
      <c r="TIZ150" s="6"/>
      <c r="TJA150" s="6"/>
      <c r="TJB150" s="6"/>
      <c r="TJC150" s="6"/>
      <c r="TJD150" s="6"/>
      <c r="TJE150" s="6"/>
      <c r="TJF150" s="6"/>
      <c r="TJG150" s="6"/>
      <c r="TJH150" s="6"/>
      <c r="TJI150" s="6"/>
      <c r="TJJ150" s="6"/>
      <c r="TJK150" s="6"/>
      <c r="TJL150" s="6"/>
      <c r="TJM150" s="6"/>
      <c r="TJN150" s="6"/>
      <c r="TJO150" s="6"/>
      <c r="TJP150" s="6"/>
      <c r="TJQ150" s="6"/>
      <c r="TJR150" s="6"/>
      <c r="TJS150" s="6"/>
      <c r="TJT150" s="6"/>
      <c r="TJU150" s="6"/>
      <c r="TJV150" s="6"/>
      <c r="TJW150" s="6"/>
      <c r="TJX150" s="6"/>
      <c r="TJY150" s="6"/>
      <c r="TJZ150" s="6"/>
      <c r="TKA150" s="6"/>
      <c r="TKB150" s="6"/>
      <c r="TKC150" s="6"/>
      <c r="TKD150" s="6"/>
      <c r="TKE150" s="6"/>
      <c r="TKF150" s="6"/>
      <c r="TKG150" s="6"/>
      <c r="TKH150" s="6"/>
      <c r="TKI150" s="6"/>
      <c r="TKJ150" s="6"/>
      <c r="TKK150" s="6"/>
      <c r="TKL150" s="6"/>
      <c r="TKM150" s="6"/>
      <c r="TKN150" s="6"/>
      <c r="TKO150" s="6"/>
      <c r="TKP150" s="6"/>
      <c r="TKQ150" s="6"/>
      <c r="TKR150" s="6"/>
      <c r="TKS150" s="6"/>
      <c r="TKT150" s="6"/>
      <c r="TKU150" s="6"/>
      <c r="TKV150" s="6"/>
      <c r="TKW150" s="6"/>
      <c r="TKX150" s="6"/>
      <c r="TKY150" s="6"/>
      <c r="TKZ150" s="6"/>
      <c r="TLA150" s="6"/>
      <c r="TLB150" s="6"/>
      <c r="TLC150" s="6"/>
      <c r="TLD150" s="6"/>
      <c r="TLE150" s="6"/>
      <c r="TLF150" s="6"/>
      <c r="TLG150" s="6"/>
      <c r="TLH150" s="6"/>
      <c r="TLI150" s="6"/>
      <c r="TLJ150" s="6"/>
      <c r="TLK150" s="6"/>
      <c r="TLL150" s="6"/>
      <c r="TLM150" s="6"/>
      <c r="TLN150" s="6"/>
      <c r="TLO150" s="6"/>
      <c r="TLP150" s="6"/>
      <c r="TLQ150" s="6"/>
      <c r="TLR150" s="6"/>
      <c r="TLS150" s="6"/>
      <c r="TLT150" s="6"/>
      <c r="TLU150" s="6"/>
      <c r="TLV150" s="6"/>
      <c r="TLW150" s="6"/>
      <c r="TLX150" s="6"/>
      <c r="TLY150" s="6"/>
      <c r="TLZ150" s="6"/>
      <c r="TMA150" s="6"/>
      <c r="TMB150" s="6"/>
      <c r="TMC150" s="6"/>
      <c r="TMD150" s="6"/>
      <c r="TME150" s="6"/>
      <c r="TMF150" s="6"/>
      <c r="TMG150" s="6"/>
      <c r="TMH150" s="6"/>
      <c r="TMI150" s="6"/>
      <c r="TMJ150" s="6"/>
      <c r="TMK150" s="6"/>
      <c r="TML150" s="6"/>
      <c r="TMM150" s="6"/>
      <c r="TMN150" s="6"/>
      <c r="TMO150" s="6"/>
      <c r="TMP150" s="6"/>
      <c r="TMQ150" s="6"/>
      <c r="TMR150" s="6"/>
      <c r="TMS150" s="6"/>
      <c r="TMT150" s="6"/>
      <c r="TMU150" s="6"/>
      <c r="TMV150" s="6"/>
      <c r="TMW150" s="6"/>
      <c r="TMX150" s="6"/>
      <c r="TMY150" s="6"/>
      <c r="TMZ150" s="6"/>
      <c r="TNA150" s="6"/>
      <c r="TNB150" s="6"/>
      <c r="TNC150" s="6"/>
      <c r="TND150" s="6"/>
      <c r="TNE150" s="6"/>
      <c r="TNF150" s="6"/>
      <c r="TNG150" s="6"/>
      <c r="TNH150" s="6"/>
      <c r="TNI150" s="6"/>
      <c r="TNJ150" s="6"/>
      <c r="TNK150" s="6"/>
      <c r="TNL150" s="6"/>
      <c r="TNM150" s="6"/>
      <c r="TNN150" s="6"/>
      <c r="TNO150" s="6"/>
      <c r="TNP150" s="6"/>
      <c r="TNQ150" s="6"/>
      <c r="TNR150" s="6"/>
      <c r="TNS150" s="6"/>
      <c r="TNT150" s="6"/>
      <c r="TNU150" s="6"/>
      <c r="TNV150" s="6"/>
      <c r="TNW150" s="6"/>
      <c r="TNX150" s="6"/>
      <c r="TNY150" s="6"/>
      <c r="TNZ150" s="6"/>
      <c r="TOA150" s="6"/>
      <c r="TOB150" s="6"/>
      <c r="TOC150" s="6"/>
      <c r="TOD150" s="6"/>
      <c r="TOE150" s="6"/>
      <c r="TOF150" s="6"/>
      <c r="TOG150" s="6"/>
      <c r="TOH150" s="6"/>
      <c r="TOI150" s="6"/>
      <c r="TOJ150" s="6"/>
      <c r="TOK150" s="6"/>
      <c r="TOL150" s="6"/>
      <c r="TOM150" s="6"/>
      <c r="TON150" s="6"/>
      <c r="TOO150" s="6"/>
      <c r="TOP150" s="6"/>
      <c r="TOQ150" s="6"/>
      <c r="TOR150" s="6"/>
      <c r="TOS150" s="6"/>
      <c r="TOT150" s="6"/>
      <c r="TOU150" s="6"/>
      <c r="TOV150" s="6"/>
      <c r="TOW150" s="6"/>
      <c r="TOX150" s="6"/>
      <c r="TOY150" s="6"/>
      <c r="TOZ150" s="6"/>
      <c r="TPA150" s="6"/>
      <c r="TPB150" s="6"/>
      <c r="TPC150" s="6"/>
      <c r="TPD150" s="6"/>
      <c r="TPE150" s="6"/>
      <c r="TPF150" s="6"/>
      <c r="TPG150" s="6"/>
      <c r="TPH150" s="6"/>
      <c r="TPI150" s="6"/>
      <c r="TPJ150" s="6"/>
      <c r="TPK150" s="6"/>
      <c r="TPL150" s="6"/>
      <c r="TPM150" s="6"/>
      <c r="TPN150" s="6"/>
      <c r="TPO150" s="6"/>
      <c r="TPP150" s="6"/>
      <c r="TPQ150" s="6"/>
      <c r="TPR150" s="6"/>
      <c r="TPS150" s="6"/>
      <c r="TPT150" s="6"/>
      <c r="TPU150" s="6"/>
      <c r="TPV150" s="6"/>
      <c r="TPW150" s="6"/>
      <c r="TPX150" s="6"/>
      <c r="TPY150" s="6"/>
      <c r="TPZ150" s="6"/>
      <c r="TQA150" s="6"/>
      <c r="TQB150" s="6"/>
      <c r="TQC150" s="6"/>
      <c r="TQD150" s="6"/>
      <c r="TQE150" s="6"/>
      <c r="TQF150" s="6"/>
      <c r="TQG150" s="6"/>
      <c r="TQH150" s="6"/>
      <c r="TQI150" s="6"/>
      <c r="TQJ150" s="6"/>
      <c r="TQK150" s="6"/>
      <c r="TQL150" s="6"/>
      <c r="TQM150" s="6"/>
      <c r="TQN150" s="6"/>
      <c r="TQO150" s="6"/>
      <c r="TQP150" s="6"/>
      <c r="TQQ150" s="6"/>
      <c r="TQR150" s="6"/>
      <c r="TQS150" s="6"/>
      <c r="TQT150" s="6"/>
      <c r="TQU150" s="6"/>
      <c r="TQV150" s="6"/>
      <c r="TQW150" s="6"/>
      <c r="TQX150" s="6"/>
      <c r="TQY150" s="6"/>
      <c r="TQZ150" s="6"/>
      <c r="TRA150" s="6"/>
      <c r="TRB150" s="6"/>
      <c r="TRC150" s="6"/>
      <c r="TRD150" s="6"/>
      <c r="TRE150" s="6"/>
      <c r="TRF150" s="6"/>
      <c r="TRG150" s="6"/>
      <c r="TRH150" s="6"/>
      <c r="TRI150" s="6"/>
      <c r="TRJ150" s="6"/>
      <c r="TRK150" s="6"/>
      <c r="TRL150" s="6"/>
      <c r="TRM150" s="6"/>
      <c r="TRN150" s="6"/>
      <c r="TRO150" s="6"/>
      <c r="TRP150" s="6"/>
      <c r="TRQ150" s="6"/>
      <c r="TRR150" s="6"/>
      <c r="TRS150" s="6"/>
      <c r="TRT150" s="6"/>
      <c r="TRU150" s="6"/>
      <c r="TRV150" s="6"/>
      <c r="TRW150" s="6"/>
      <c r="TRX150" s="6"/>
      <c r="TRY150" s="6"/>
      <c r="TRZ150" s="6"/>
      <c r="TSA150" s="6"/>
      <c r="TSB150" s="6"/>
      <c r="TSC150" s="6"/>
      <c r="TSD150" s="6"/>
      <c r="TSE150" s="6"/>
      <c r="TSF150" s="6"/>
      <c r="TSG150" s="6"/>
      <c r="TSH150" s="6"/>
      <c r="TSI150" s="6"/>
      <c r="TSJ150" s="6"/>
      <c r="TSK150" s="6"/>
      <c r="TSL150" s="6"/>
      <c r="TSM150" s="6"/>
      <c r="TSN150" s="6"/>
      <c r="TSO150" s="6"/>
      <c r="TSP150" s="6"/>
      <c r="TSQ150" s="6"/>
      <c r="TSR150" s="6"/>
      <c r="TSS150" s="6"/>
      <c r="TST150" s="6"/>
      <c r="TSU150" s="6"/>
      <c r="TSV150" s="6"/>
      <c r="TSW150" s="6"/>
      <c r="TSX150" s="6"/>
      <c r="TSY150" s="6"/>
      <c r="TSZ150" s="6"/>
      <c r="TTA150" s="6"/>
      <c r="TTB150" s="6"/>
      <c r="TTC150" s="6"/>
      <c r="TTD150" s="6"/>
      <c r="TTE150" s="6"/>
      <c r="TTF150" s="6"/>
      <c r="TTG150" s="6"/>
      <c r="TTH150" s="6"/>
      <c r="TTI150" s="6"/>
      <c r="TTJ150" s="6"/>
      <c r="TTK150" s="6"/>
      <c r="TTL150" s="6"/>
      <c r="TTM150" s="6"/>
      <c r="TTN150" s="6"/>
      <c r="TTO150" s="6"/>
      <c r="TTP150" s="6"/>
      <c r="TTQ150" s="6"/>
      <c r="TTR150" s="6"/>
      <c r="TTS150" s="6"/>
      <c r="TTT150" s="6"/>
      <c r="TTU150" s="6"/>
      <c r="TTV150" s="6"/>
      <c r="TTW150" s="6"/>
      <c r="TTX150" s="6"/>
      <c r="TTY150" s="6"/>
      <c r="TTZ150" s="6"/>
      <c r="TUA150" s="6"/>
      <c r="TUB150" s="6"/>
      <c r="TUC150" s="6"/>
      <c r="TUD150" s="6"/>
      <c r="TUE150" s="6"/>
      <c r="TUF150" s="6"/>
      <c r="TUG150" s="6"/>
      <c r="TUH150" s="6"/>
      <c r="TUI150" s="6"/>
      <c r="TUJ150" s="6"/>
      <c r="TUK150" s="6"/>
      <c r="TUL150" s="6"/>
      <c r="TUM150" s="6"/>
      <c r="TUN150" s="6"/>
      <c r="TUO150" s="6"/>
      <c r="TUP150" s="6"/>
      <c r="TUQ150" s="6"/>
      <c r="TUR150" s="6"/>
      <c r="TUS150" s="6"/>
      <c r="TUT150" s="6"/>
      <c r="TUU150" s="6"/>
      <c r="TUV150" s="6"/>
      <c r="TUW150" s="6"/>
      <c r="TUX150" s="6"/>
      <c r="TUY150" s="6"/>
      <c r="TUZ150" s="6"/>
      <c r="TVA150" s="6"/>
      <c r="TVB150" s="6"/>
      <c r="TVC150" s="6"/>
      <c r="TVD150" s="6"/>
      <c r="TVE150" s="6"/>
      <c r="TVF150" s="6"/>
      <c r="TVG150" s="6"/>
      <c r="TVH150" s="6"/>
      <c r="TVI150" s="6"/>
      <c r="TVJ150" s="6"/>
      <c r="TVK150" s="6"/>
      <c r="TVL150" s="6"/>
      <c r="TVM150" s="6"/>
      <c r="TVN150" s="6"/>
      <c r="TVO150" s="6"/>
      <c r="TVP150" s="6"/>
      <c r="TVQ150" s="6"/>
      <c r="TVR150" s="6"/>
      <c r="TVS150" s="6"/>
      <c r="TVT150" s="6"/>
      <c r="TVU150" s="6"/>
      <c r="TVV150" s="6"/>
      <c r="TVW150" s="6"/>
      <c r="TVX150" s="6"/>
      <c r="TVY150" s="6"/>
      <c r="TVZ150" s="6"/>
      <c r="TWA150" s="6"/>
      <c r="TWB150" s="6"/>
      <c r="TWC150" s="6"/>
      <c r="TWD150" s="6"/>
      <c r="TWE150" s="6"/>
      <c r="TWF150" s="6"/>
      <c r="TWG150" s="6"/>
      <c r="TWH150" s="6"/>
      <c r="TWI150" s="6"/>
      <c r="TWJ150" s="6"/>
      <c r="TWK150" s="6"/>
      <c r="TWL150" s="6"/>
      <c r="TWM150" s="6"/>
      <c r="TWN150" s="6"/>
      <c r="TWO150" s="6"/>
      <c r="TWP150" s="6"/>
      <c r="TWQ150" s="6"/>
      <c r="TWR150" s="6"/>
      <c r="TWS150" s="6"/>
      <c r="TWT150" s="6"/>
      <c r="TWU150" s="6"/>
      <c r="TWV150" s="6"/>
      <c r="TWW150" s="6"/>
      <c r="TWX150" s="6"/>
      <c r="TWY150" s="6"/>
      <c r="TWZ150" s="6"/>
      <c r="TXA150" s="6"/>
      <c r="TXB150" s="6"/>
      <c r="TXC150" s="6"/>
      <c r="TXD150" s="6"/>
      <c r="TXE150" s="6"/>
      <c r="TXF150" s="6"/>
      <c r="TXG150" s="6"/>
      <c r="TXH150" s="6"/>
      <c r="TXI150" s="6"/>
      <c r="TXJ150" s="6"/>
      <c r="TXK150" s="6"/>
      <c r="TXL150" s="6"/>
      <c r="TXM150" s="6"/>
      <c r="TXN150" s="6"/>
      <c r="TXO150" s="6"/>
      <c r="TXP150" s="6"/>
      <c r="TXQ150" s="6"/>
      <c r="TXR150" s="6"/>
      <c r="TXS150" s="6"/>
      <c r="TXT150" s="6"/>
      <c r="TXU150" s="6"/>
      <c r="TXV150" s="6"/>
      <c r="TXW150" s="6"/>
      <c r="TXX150" s="6"/>
      <c r="TXY150" s="6"/>
      <c r="TXZ150" s="6"/>
      <c r="TYA150" s="6"/>
      <c r="TYB150" s="6"/>
      <c r="TYC150" s="6"/>
      <c r="TYD150" s="6"/>
      <c r="TYE150" s="6"/>
      <c r="TYF150" s="6"/>
      <c r="TYG150" s="6"/>
      <c r="TYH150" s="6"/>
      <c r="TYI150" s="6"/>
      <c r="TYJ150" s="6"/>
      <c r="TYK150" s="6"/>
      <c r="TYL150" s="6"/>
      <c r="TYM150" s="6"/>
      <c r="TYN150" s="6"/>
      <c r="TYO150" s="6"/>
      <c r="TYP150" s="6"/>
      <c r="TYQ150" s="6"/>
      <c r="TYR150" s="6"/>
      <c r="TYS150" s="6"/>
      <c r="TYT150" s="6"/>
      <c r="TYU150" s="6"/>
      <c r="TYV150" s="6"/>
      <c r="TYW150" s="6"/>
      <c r="TYX150" s="6"/>
      <c r="TYY150" s="6"/>
      <c r="TYZ150" s="6"/>
      <c r="TZA150" s="6"/>
      <c r="TZB150" s="6"/>
      <c r="TZC150" s="6"/>
      <c r="TZD150" s="6"/>
      <c r="TZE150" s="6"/>
      <c r="TZF150" s="6"/>
      <c r="TZG150" s="6"/>
      <c r="TZH150" s="6"/>
      <c r="TZI150" s="6"/>
      <c r="TZJ150" s="6"/>
      <c r="TZK150" s="6"/>
      <c r="TZL150" s="6"/>
      <c r="TZM150" s="6"/>
      <c r="TZN150" s="6"/>
      <c r="TZO150" s="6"/>
      <c r="TZP150" s="6"/>
      <c r="TZQ150" s="6"/>
      <c r="TZR150" s="6"/>
      <c r="TZS150" s="6"/>
      <c r="TZT150" s="6"/>
      <c r="TZU150" s="6"/>
      <c r="TZV150" s="6"/>
      <c r="TZW150" s="6"/>
      <c r="TZX150" s="6"/>
      <c r="TZY150" s="6"/>
      <c r="TZZ150" s="6"/>
      <c r="UAA150" s="6"/>
      <c r="UAB150" s="6"/>
      <c r="UAC150" s="6"/>
      <c r="UAD150" s="6"/>
      <c r="UAE150" s="6"/>
      <c r="UAF150" s="6"/>
      <c r="UAG150" s="6"/>
      <c r="UAH150" s="6"/>
      <c r="UAI150" s="6"/>
      <c r="UAJ150" s="6"/>
      <c r="UAK150" s="6"/>
      <c r="UAL150" s="6"/>
      <c r="UAM150" s="6"/>
      <c r="UAN150" s="6"/>
      <c r="UAO150" s="6"/>
      <c r="UAP150" s="6"/>
      <c r="UAQ150" s="6"/>
      <c r="UAR150" s="6"/>
      <c r="UAS150" s="6"/>
      <c r="UAT150" s="6"/>
      <c r="UAU150" s="6"/>
      <c r="UAV150" s="6"/>
      <c r="UAW150" s="6"/>
      <c r="UAX150" s="6"/>
      <c r="UAY150" s="6"/>
      <c r="UAZ150" s="6"/>
      <c r="UBA150" s="6"/>
      <c r="UBB150" s="6"/>
      <c r="UBC150" s="6"/>
      <c r="UBD150" s="6"/>
      <c r="UBE150" s="6"/>
      <c r="UBF150" s="6"/>
      <c r="UBG150" s="6"/>
      <c r="UBH150" s="6"/>
      <c r="UBI150" s="6"/>
      <c r="UBJ150" s="6"/>
      <c r="UBK150" s="6"/>
      <c r="UBL150" s="6"/>
      <c r="UBM150" s="6"/>
      <c r="UBN150" s="6"/>
      <c r="UBO150" s="6"/>
      <c r="UBP150" s="6"/>
      <c r="UBQ150" s="6"/>
      <c r="UBR150" s="6"/>
      <c r="UBS150" s="6"/>
      <c r="UBT150" s="6"/>
      <c r="UBU150" s="6"/>
      <c r="UBV150" s="6"/>
      <c r="UBW150" s="6"/>
      <c r="UBX150" s="6"/>
      <c r="UBY150" s="6"/>
      <c r="UBZ150" s="6"/>
      <c r="UCA150" s="6"/>
      <c r="UCB150" s="6"/>
      <c r="UCC150" s="6"/>
      <c r="UCD150" s="6"/>
      <c r="UCE150" s="6"/>
      <c r="UCF150" s="6"/>
      <c r="UCG150" s="6"/>
      <c r="UCH150" s="6"/>
      <c r="UCI150" s="6"/>
      <c r="UCJ150" s="6"/>
      <c r="UCK150" s="6"/>
      <c r="UCL150" s="6"/>
      <c r="UCM150" s="6"/>
      <c r="UCN150" s="6"/>
      <c r="UCO150" s="6"/>
      <c r="UCP150" s="6"/>
      <c r="UCQ150" s="6"/>
      <c r="UCR150" s="6"/>
      <c r="UCS150" s="6"/>
      <c r="UCT150" s="6"/>
      <c r="UCU150" s="6"/>
      <c r="UCV150" s="6"/>
      <c r="UCW150" s="6"/>
      <c r="UCX150" s="6"/>
      <c r="UCY150" s="6"/>
      <c r="UCZ150" s="6"/>
      <c r="UDA150" s="6"/>
      <c r="UDB150" s="6"/>
      <c r="UDC150" s="6"/>
      <c r="UDD150" s="6"/>
      <c r="UDE150" s="6"/>
      <c r="UDF150" s="6"/>
      <c r="UDG150" s="6"/>
      <c r="UDH150" s="6"/>
      <c r="UDI150" s="6"/>
      <c r="UDJ150" s="6"/>
      <c r="UDK150" s="6"/>
      <c r="UDL150" s="6"/>
      <c r="UDM150" s="6"/>
      <c r="UDN150" s="6"/>
      <c r="UDO150" s="6"/>
      <c r="UDP150" s="6"/>
      <c r="UDQ150" s="6"/>
      <c r="UDR150" s="6"/>
      <c r="UDS150" s="6"/>
      <c r="UDT150" s="6"/>
      <c r="UDU150" s="6"/>
      <c r="UDV150" s="6"/>
      <c r="UDW150" s="6"/>
      <c r="UDX150" s="6"/>
      <c r="UDY150" s="6"/>
      <c r="UDZ150" s="6"/>
      <c r="UEA150" s="6"/>
      <c r="UEB150" s="6"/>
      <c r="UEC150" s="6"/>
      <c r="UED150" s="6"/>
      <c r="UEE150" s="6"/>
      <c r="UEF150" s="6"/>
      <c r="UEG150" s="6"/>
      <c r="UEH150" s="6"/>
      <c r="UEI150" s="6"/>
      <c r="UEJ150" s="6"/>
      <c r="UEK150" s="6"/>
      <c r="UEL150" s="6"/>
      <c r="UEM150" s="6"/>
      <c r="UEN150" s="6"/>
      <c r="UEO150" s="6"/>
      <c r="UEP150" s="6"/>
      <c r="UEQ150" s="6"/>
      <c r="UER150" s="6"/>
      <c r="UES150" s="6"/>
      <c r="UET150" s="6"/>
      <c r="UEU150" s="6"/>
      <c r="UEV150" s="6"/>
      <c r="UEW150" s="6"/>
      <c r="UEX150" s="6"/>
      <c r="UEY150" s="6"/>
      <c r="UEZ150" s="6"/>
      <c r="UFA150" s="6"/>
      <c r="UFB150" s="6"/>
      <c r="UFC150" s="6"/>
      <c r="UFD150" s="6"/>
      <c r="UFE150" s="6"/>
      <c r="UFF150" s="6"/>
      <c r="UFG150" s="6"/>
      <c r="UFH150" s="6"/>
      <c r="UFI150" s="6"/>
      <c r="UFJ150" s="6"/>
      <c r="UFK150" s="6"/>
      <c r="UFL150" s="6"/>
      <c r="UFM150" s="6"/>
      <c r="UFN150" s="6"/>
      <c r="UFO150" s="6"/>
      <c r="UFP150" s="6"/>
      <c r="UFQ150" s="6"/>
      <c r="UFR150" s="6"/>
      <c r="UFS150" s="6"/>
      <c r="UFT150" s="6"/>
      <c r="UFU150" s="6"/>
      <c r="UFV150" s="6"/>
      <c r="UFW150" s="6"/>
      <c r="UFX150" s="6"/>
      <c r="UFY150" s="6"/>
      <c r="UFZ150" s="6"/>
      <c r="UGA150" s="6"/>
      <c r="UGB150" s="6"/>
      <c r="UGC150" s="6"/>
      <c r="UGD150" s="6"/>
      <c r="UGE150" s="6"/>
      <c r="UGF150" s="6"/>
      <c r="UGG150" s="6"/>
      <c r="UGH150" s="6"/>
      <c r="UGI150" s="6"/>
      <c r="UGJ150" s="6"/>
      <c r="UGK150" s="6"/>
      <c r="UGL150" s="6"/>
      <c r="UGM150" s="6"/>
      <c r="UGN150" s="6"/>
      <c r="UGO150" s="6"/>
      <c r="UGP150" s="6"/>
      <c r="UGQ150" s="6"/>
      <c r="UGR150" s="6"/>
      <c r="UGS150" s="6"/>
      <c r="UGT150" s="6"/>
      <c r="UGU150" s="6"/>
      <c r="UGV150" s="6"/>
      <c r="UGW150" s="6"/>
      <c r="UGX150" s="6"/>
      <c r="UGY150" s="6"/>
      <c r="UGZ150" s="6"/>
      <c r="UHA150" s="6"/>
      <c r="UHB150" s="6"/>
      <c r="UHC150" s="6"/>
      <c r="UHD150" s="6"/>
      <c r="UHE150" s="6"/>
      <c r="UHF150" s="6"/>
      <c r="UHG150" s="6"/>
      <c r="UHH150" s="6"/>
      <c r="UHI150" s="6"/>
      <c r="UHJ150" s="6"/>
      <c r="UHK150" s="6"/>
      <c r="UHL150" s="6"/>
      <c r="UHM150" s="6"/>
      <c r="UHN150" s="6"/>
      <c r="UHO150" s="6"/>
      <c r="UHP150" s="6"/>
      <c r="UHQ150" s="6"/>
      <c r="UHR150" s="6"/>
      <c r="UHS150" s="6"/>
      <c r="UHT150" s="6"/>
      <c r="UHU150" s="6"/>
      <c r="UHV150" s="6"/>
      <c r="UHW150" s="6"/>
      <c r="UHX150" s="6"/>
      <c r="UHY150" s="6"/>
      <c r="UHZ150" s="6"/>
      <c r="UIA150" s="6"/>
      <c r="UIB150" s="6"/>
      <c r="UIC150" s="6"/>
      <c r="UID150" s="6"/>
      <c r="UIE150" s="6"/>
      <c r="UIF150" s="6"/>
      <c r="UIG150" s="6"/>
      <c r="UIH150" s="6"/>
      <c r="UII150" s="6"/>
      <c r="UIJ150" s="6"/>
      <c r="UIK150" s="6"/>
      <c r="UIL150" s="6"/>
      <c r="UIM150" s="6"/>
      <c r="UIN150" s="6"/>
      <c r="UIO150" s="6"/>
      <c r="UIP150" s="6"/>
      <c r="UIQ150" s="6"/>
      <c r="UIR150" s="6"/>
      <c r="UIS150" s="6"/>
      <c r="UIT150" s="6"/>
      <c r="UIU150" s="6"/>
      <c r="UIV150" s="6"/>
      <c r="UIW150" s="6"/>
      <c r="UIX150" s="6"/>
      <c r="UIY150" s="6"/>
      <c r="UIZ150" s="6"/>
      <c r="UJA150" s="6"/>
      <c r="UJB150" s="6"/>
      <c r="UJC150" s="6"/>
      <c r="UJD150" s="6"/>
      <c r="UJE150" s="6"/>
      <c r="UJF150" s="6"/>
      <c r="UJG150" s="6"/>
      <c r="UJH150" s="6"/>
      <c r="UJI150" s="6"/>
      <c r="UJJ150" s="6"/>
      <c r="UJK150" s="6"/>
      <c r="UJL150" s="6"/>
      <c r="UJM150" s="6"/>
      <c r="UJN150" s="6"/>
      <c r="UJO150" s="6"/>
      <c r="UJP150" s="6"/>
      <c r="UJQ150" s="6"/>
      <c r="UJR150" s="6"/>
      <c r="UJS150" s="6"/>
      <c r="UJT150" s="6"/>
      <c r="UJU150" s="6"/>
      <c r="UJV150" s="6"/>
      <c r="UJW150" s="6"/>
      <c r="UJX150" s="6"/>
      <c r="UJY150" s="6"/>
      <c r="UJZ150" s="6"/>
      <c r="UKA150" s="6"/>
      <c r="UKB150" s="6"/>
      <c r="UKC150" s="6"/>
      <c r="UKD150" s="6"/>
      <c r="UKE150" s="6"/>
      <c r="UKF150" s="6"/>
      <c r="UKG150" s="6"/>
      <c r="UKH150" s="6"/>
      <c r="UKI150" s="6"/>
      <c r="UKJ150" s="6"/>
      <c r="UKK150" s="6"/>
      <c r="UKL150" s="6"/>
      <c r="UKM150" s="6"/>
      <c r="UKN150" s="6"/>
      <c r="UKO150" s="6"/>
      <c r="UKP150" s="6"/>
      <c r="UKQ150" s="6"/>
      <c r="UKR150" s="6"/>
      <c r="UKS150" s="6"/>
      <c r="UKT150" s="6"/>
      <c r="UKU150" s="6"/>
      <c r="UKV150" s="6"/>
      <c r="UKW150" s="6"/>
      <c r="UKX150" s="6"/>
      <c r="UKY150" s="6"/>
      <c r="UKZ150" s="6"/>
      <c r="ULA150" s="6"/>
      <c r="ULB150" s="6"/>
      <c r="ULC150" s="6"/>
      <c r="ULD150" s="6"/>
      <c r="ULE150" s="6"/>
      <c r="ULF150" s="6"/>
      <c r="ULG150" s="6"/>
      <c r="ULH150" s="6"/>
      <c r="ULI150" s="6"/>
      <c r="ULJ150" s="6"/>
      <c r="ULK150" s="6"/>
      <c r="ULL150" s="6"/>
      <c r="ULM150" s="6"/>
      <c r="ULN150" s="6"/>
      <c r="ULO150" s="6"/>
      <c r="ULP150" s="6"/>
      <c r="ULQ150" s="6"/>
      <c r="ULR150" s="6"/>
      <c r="ULS150" s="6"/>
      <c r="ULT150" s="6"/>
      <c r="ULU150" s="6"/>
      <c r="ULV150" s="6"/>
      <c r="ULW150" s="6"/>
      <c r="ULX150" s="6"/>
      <c r="ULY150" s="6"/>
      <c r="ULZ150" s="6"/>
      <c r="UMA150" s="6"/>
      <c r="UMB150" s="6"/>
      <c r="UMC150" s="6"/>
      <c r="UMD150" s="6"/>
      <c r="UME150" s="6"/>
      <c r="UMF150" s="6"/>
      <c r="UMG150" s="6"/>
      <c r="UMH150" s="6"/>
      <c r="UMI150" s="6"/>
      <c r="UMJ150" s="6"/>
      <c r="UMK150" s="6"/>
      <c r="UML150" s="6"/>
      <c r="UMM150" s="6"/>
      <c r="UMN150" s="6"/>
      <c r="UMO150" s="6"/>
      <c r="UMP150" s="6"/>
      <c r="UMQ150" s="6"/>
      <c r="UMR150" s="6"/>
      <c r="UMS150" s="6"/>
      <c r="UMT150" s="6"/>
      <c r="UMU150" s="6"/>
      <c r="UMV150" s="6"/>
      <c r="UMW150" s="6"/>
      <c r="UMX150" s="6"/>
      <c r="UMY150" s="6"/>
      <c r="UMZ150" s="6"/>
      <c r="UNA150" s="6"/>
      <c r="UNB150" s="6"/>
      <c r="UNC150" s="6"/>
      <c r="UND150" s="6"/>
      <c r="UNE150" s="6"/>
      <c r="UNF150" s="6"/>
      <c r="UNG150" s="6"/>
      <c r="UNH150" s="6"/>
      <c r="UNI150" s="6"/>
      <c r="UNJ150" s="6"/>
      <c r="UNK150" s="6"/>
      <c r="UNL150" s="6"/>
      <c r="UNM150" s="6"/>
      <c r="UNN150" s="6"/>
      <c r="UNO150" s="6"/>
      <c r="UNP150" s="6"/>
      <c r="UNQ150" s="6"/>
      <c r="UNR150" s="6"/>
      <c r="UNS150" s="6"/>
      <c r="UNT150" s="6"/>
      <c r="UNU150" s="6"/>
      <c r="UNV150" s="6"/>
      <c r="UNW150" s="6"/>
      <c r="UNX150" s="6"/>
      <c r="UNY150" s="6"/>
      <c r="UNZ150" s="6"/>
      <c r="UOA150" s="6"/>
      <c r="UOB150" s="6"/>
      <c r="UOC150" s="6"/>
      <c r="UOD150" s="6"/>
      <c r="UOE150" s="6"/>
      <c r="UOF150" s="6"/>
      <c r="UOG150" s="6"/>
      <c r="UOH150" s="6"/>
      <c r="UOI150" s="6"/>
      <c r="UOJ150" s="6"/>
      <c r="UOK150" s="6"/>
      <c r="UOL150" s="6"/>
      <c r="UOM150" s="6"/>
      <c r="UON150" s="6"/>
      <c r="UOO150" s="6"/>
      <c r="UOP150" s="6"/>
      <c r="UOQ150" s="6"/>
      <c r="UOR150" s="6"/>
      <c r="UOS150" s="6"/>
      <c r="UOT150" s="6"/>
      <c r="UOU150" s="6"/>
      <c r="UOV150" s="6"/>
      <c r="UOW150" s="6"/>
      <c r="UOX150" s="6"/>
      <c r="UOY150" s="6"/>
      <c r="UOZ150" s="6"/>
      <c r="UPA150" s="6"/>
      <c r="UPB150" s="6"/>
      <c r="UPC150" s="6"/>
      <c r="UPD150" s="6"/>
      <c r="UPE150" s="6"/>
      <c r="UPF150" s="6"/>
      <c r="UPG150" s="6"/>
      <c r="UPH150" s="6"/>
      <c r="UPI150" s="6"/>
      <c r="UPJ150" s="6"/>
      <c r="UPK150" s="6"/>
      <c r="UPL150" s="6"/>
      <c r="UPM150" s="6"/>
      <c r="UPN150" s="6"/>
      <c r="UPO150" s="6"/>
      <c r="UPP150" s="6"/>
      <c r="UPQ150" s="6"/>
      <c r="UPR150" s="6"/>
      <c r="UPS150" s="6"/>
      <c r="UPT150" s="6"/>
      <c r="UPU150" s="6"/>
      <c r="UPV150" s="6"/>
      <c r="UPW150" s="6"/>
      <c r="UPX150" s="6"/>
      <c r="UPY150" s="6"/>
      <c r="UPZ150" s="6"/>
      <c r="UQA150" s="6"/>
      <c r="UQB150" s="6"/>
      <c r="UQC150" s="6"/>
      <c r="UQD150" s="6"/>
      <c r="UQE150" s="6"/>
      <c r="UQF150" s="6"/>
      <c r="UQG150" s="6"/>
      <c r="UQH150" s="6"/>
      <c r="UQI150" s="6"/>
      <c r="UQJ150" s="6"/>
      <c r="UQK150" s="6"/>
      <c r="UQL150" s="6"/>
      <c r="UQM150" s="6"/>
      <c r="UQN150" s="6"/>
      <c r="UQO150" s="6"/>
      <c r="UQP150" s="6"/>
      <c r="UQQ150" s="6"/>
      <c r="UQR150" s="6"/>
      <c r="UQS150" s="6"/>
      <c r="UQT150" s="6"/>
      <c r="UQU150" s="6"/>
      <c r="UQV150" s="6"/>
      <c r="UQW150" s="6"/>
      <c r="UQX150" s="6"/>
      <c r="UQY150" s="6"/>
      <c r="UQZ150" s="6"/>
      <c r="URA150" s="6"/>
      <c r="URB150" s="6"/>
      <c r="URC150" s="6"/>
      <c r="URD150" s="6"/>
      <c r="URE150" s="6"/>
      <c r="URF150" s="6"/>
      <c r="URG150" s="6"/>
      <c r="URH150" s="6"/>
      <c r="URI150" s="6"/>
      <c r="URJ150" s="6"/>
      <c r="URK150" s="6"/>
      <c r="URL150" s="6"/>
      <c r="URM150" s="6"/>
      <c r="URN150" s="6"/>
      <c r="URO150" s="6"/>
      <c r="URP150" s="6"/>
      <c r="URQ150" s="6"/>
      <c r="URR150" s="6"/>
      <c r="URS150" s="6"/>
      <c r="URT150" s="6"/>
      <c r="URU150" s="6"/>
      <c r="URV150" s="6"/>
      <c r="URW150" s="6"/>
      <c r="URX150" s="6"/>
      <c r="URY150" s="6"/>
      <c r="URZ150" s="6"/>
      <c r="USA150" s="6"/>
      <c r="USB150" s="6"/>
      <c r="USC150" s="6"/>
      <c r="USD150" s="6"/>
      <c r="USE150" s="6"/>
      <c r="USF150" s="6"/>
      <c r="USG150" s="6"/>
      <c r="USH150" s="6"/>
      <c r="USI150" s="6"/>
      <c r="USJ150" s="6"/>
      <c r="USK150" s="6"/>
      <c r="USL150" s="6"/>
      <c r="USM150" s="6"/>
      <c r="USN150" s="6"/>
      <c r="USO150" s="6"/>
      <c r="USP150" s="6"/>
      <c r="USQ150" s="6"/>
      <c r="USR150" s="6"/>
      <c r="USS150" s="6"/>
      <c r="UST150" s="6"/>
      <c r="USU150" s="6"/>
      <c r="USV150" s="6"/>
      <c r="USW150" s="6"/>
      <c r="USX150" s="6"/>
      <c r="USY150" s="6"/>
      <c r="USZ150" s="6"/>
      <c r="UTA150" s="6"/>
      <c r="UTB150" s="6"/>
      <c r="UTC150" s="6"/>
      <c r="UTD150" s="6"/>
      <c r="UTE150" s="6"/>
      <c r="UTF150" s="6"/>
      <c r="UTG150" s="6"/>
      <c r="UTH150" s="6"/>
      <c r="UTI150" s="6"/>
      <c r="UTJ150" s="6"/>
      <c r="UTK150" s="6"/>
      <c r="UTL150" s="6"/>
      <c r="UTM150" s="6"/>
      <c r="UTN150" s="6"/>
      <c r="UTO150" s="6"/>
      <c r="UTP150" s="6"/>
      <c r="UTQ150" s="6"/>
      <c r="UTR150" s="6"/>
      <c r="UTS150" s="6"/>
      <c r="UTT150" s="6"/>
      <c r="UTU150" s="6"/>
      <c r="UTV150" s="6"/>
      <c r="UTW150" s="6"/>
      <c r="UTX150" s="6"/>
      <c r="UTY150" s="6"/>
      <c r="UTZ150" s="6"/>
      <c r="UUA150" s="6"/>
      <c r="UUB150" s="6"/>
      <c r="UUC150" s="6"/>
      <c r="UUD150" s="6"/>
      <c r="UUE150" s="6"/>
      <c r="UUF150" s="6"/>
      <c r="UUG150" s="6"/>
      <c r="UUH150" s="6"/>
      <c r="UUI150" s="6"/>
      <c r="UUJ150" s="6"/>
      <c r="UUK150" s="6"/>
      <c r="UUL150" s="6"/>
      <c r="UUM150" s="6"/>
      <c r="UUN150" s="6"/>
      <c r="UUO150" s="6"/>
      <c r="UUP150" s="6"/>
      <c r="UUQ150" s="6"/>
      <c r="UUR150" s="6"/>
      <c r="UUS150" s="6"/>
      <c r="UUT150" s="6"/>
      <c r="UUU150" s="6"/>
      <c r="UUV150" s="6"/>
      <c r="UUW150" s="6"/>
      <c r="UUX150" s="6"/>
      <c r="UUY150" s="6"/>
      <c r="UUZ150" s="6"/>
      <c r="UVA150" s="6"/>
      <c r="UVB150" s="6"/>
      <c r="UVC150" s="6"/>
      <c r="UVD150" s="6"/>
      <c r="UVE150" s="6"/>
      <c r="UVF150" s="6"/>
      <c r="UVG150" s="6"/>
      <c r="UVH150" s="6"/>
      <c r="UVI150" s="6"/>
      <c r="UVJ150" s="6"/>
      <c r="UVK150" s="6"/>
      <c r="UVL150" s="6"/>
      <c r="UVM150" s="6"/>
      <c r="UVN150" s="6"/>
      <c r="UVO150" s="6"/>
      <c r="UVP150" s="6"/>
      <c r="UVQ150" s="6"/>
      <c r="UVR150" s="6"/>
      <c r="UVS150" s="6"/>
      <c r="UVT150" s="6"/>
      <c r="UVU150" s="6"/>
      <c r="UVV150" s="6"/>
      <c r="UVW150" s="6"/>
      <c r="UVX150" s="6"/>
      <c r="UVY150" s="6"/>
      <c r="UVZ150" s="6"/>
      <c r="UWA150" s="6"/>
      <c r="UWB150" s="6"/>
      <c r="UWC150" s="6"/>
      <c r="UWD150" s="6"/>
      <c r="UWE150" s="6"/>
      <c r="UWF150" s="6"/>
      <c r="UWG150" s="6"/>
      <c r="UWH150" s="6"/>
      <c r="UWI150" s="6"/>
      <c r="UWJ150" s="6"/>
      <c r="UWK150" s="6"/>
      <c r="UWL150" s="6"/>
      <c r="UWM150" s="6"/>
      <c r="UWN150" s="6"/>
      <c r="UWO150" s="6"/>
      <c r="UWP150" s="6"/>
      <c r="UWQ150" s="6"/>
      <c r="UWR150" s="6"/>
      <c r="UWS150" s="6"/>
      <c r="UWT150" s="6"/>
      <c r="UWU150" s="6"/>
      <c r="UWV150" s="6"/>
      <c r="UWW150" s="6"/>
      <c r="UWX150" s="6"/>
      <c r="UWY150" s="6"/>
      <c r="UWZ150" s="6"/>
      <c r="UXA150" s="6"/>
      <c r="UXB150" s="6"/>
      <c r="UXC150" s="6"/>
      <c r="UXD150" s="6"/>
      <c r="UXE150" s="6"/>
      <c r="UXF150" s="6"/>
      <c r="UXG150" s="6"/>
      <c r="UXH150" s="6"/>
      <c r="UXI150" s="6"/>
      <c r="UXJ150" s="6"/>
      <c r="UXK150" s="6"/>
      <c r="UXL150" s="6"/>
      <c r="UXM150" s="6"/>
      <c r="UXN150" s="6"/>
      <c r="UXO150" s="6"/>
      <c r="UXP150" s="6"/>
      <c r="UXQ150" s="6"/>
      <c r="UXR150" s="6"/>
      <c r="UXS150" s="6"/>
      <c r="UXT150" s="6"/>
      <c r="UXU150" s="6"/>
      <c r="UXV150" s="6"/>
      <c r="UXW150" s="6"/>
      <c r="UXX150" s="6"/>
      <c r="UXY150" s="6"/>
      <c r="UXZ150" s="6"/>
      <c r="UYA150" s="6"/>
      <c r="UYB150" s="6"/>
      <c r="UYC150" s="6"/>
      <c r="UYD150" s="6"/>
      <c r="UYE150" s="6"/>
      <c r="UYF150" s="6"/>
      <c r="UYG150" s="6"/>
      <c r="UYH150" s="6"/>
      <c r="UYI150" s="6"/>
      <c r="UYJ150" s="6"/>
      <c r="UYK150" s="6"/>
      <c r="UYL150" s="6"/>
      <c r="UYM150" s="6"/>
      <c r="UYN150" s="6"/>
      <c r="UYO150" s="6"/>
      <c r="UYP150" s="6"/>
      <c r="UYQ150" s="6"/>
      <c r="UYR150" s="6"/>
      <c r="UYS150" s="6"/>
      <c r="UYT150" s="6"/>
      <c r="UYU150" s="6"/>
      <c r="UYV150" s="6"/>
      <c r="UYW150" s="6"/>
      <c r="UYX150" s="6"/>
      <c r="UYY150" s="6"/>
      <c r="UYZ150" s="6"/>
      <c r="UZA150" s="6"/>
      <c r="UZB150" s="6"/>
      <c r="UZC150" s="6"/>
      <c r="UZD150" s="6"/>
      <c r="UZE150" s="6"/>
      <c r="UZF150" s="6"/>
      <c r="UZG150" s="6"/>
      <c r="UZH150" s="6"/>
      <c r="UZI150" s="6"/>
      <c r="UZJ150" s="6"/>
      <c r="UZK150" s="6"/>
      <c r="UZL150" s="6"/>
      <c r="UZM150" s="6"/>
      <c r="UZN150" s="6"/>
      <c r="UZO150" s="6"/>
      <c r="UZP150" s="6"/>
      <c r="UZQ150" s="6"/>
      <c r="UZR150" s="6"/>
      <c r="UZS150" s="6"/>
      <c r="UZT150" s="6"/>
      <c r="UZU150" s="6"/>
      <c r="UZV150" s="6"/>
      <c r="UZW150" s="6"/>
      <c r="UZX150" s="6"/>
      <c r="UZY150" s="6"/>
      <c r="UZZ150" s="6"/>
      <c r="VAA150" s="6"/>
      <c r="VAB150" s="6"/>
      <c r="VAC150" s="6"/>
      <c r="VAD150" s="6"/>
      <c r="VAE150" s="6"/>
      <c r="VAF150" s="6"/>
      <c r="VAG150" s="6"/>
      <c r="VAH150" s="6"/>
      <c r="VAI150" s="6"/>
      <c r="VAJ150" s="6"/>
      <c r="VAK150" s="6"/>
      <c r="VAL150" s="6"/>
      <c r="VAM150" s="6"/>
      <c r="VAN150" s="6"/>
      <c r="VAO150" s="6"/>
      <c r="VAP150" s="6"/>
      <c r="VAQ150" s="6"/>
      <c r="VAR150" s="6"/>
      <c r="VAS150" s="6"/>
      <c r="VAT150" s="6"/>
      <c r="VAU150" s="6"/>
      <c r="VAV150" s="6"/>
      <c r="VAW150" s="6"/>
      <c r="VAX150" s="6"/>
      <c r="VAY150" s="6"/>
      <c r="VAZ150" s="6"/>
      <c r="VBA150" s="6"/>
      <c r="VBB150" s="6"/>
      <c r="VBC150" s="6"/>
      <c r="VBD150" s="6"/>
      <c r="VBE150" s="6"/>
      <c r="VBF150" s="6"/>
      <c r="VBG150" s="6"/>
      <c r="VBH150" s="6"/>
      <c r="VBI150" s="6"/>
      <c r="VBJ150" s="6"/>
      <c r="VBK150" s="6"/>
      <c r="VBL150" s="6"/>
      <c r="VBM150" s="6"/>
      <c r="VBN150" s="6"/>
      <c r="VBO150" s="6"/>
      <c r="VBP150" s="6"/>
      <c r="VBQ150" s="6"/>
      <c r="VBR150" s="6"/>
      <c r="VBS150" s="6"/>
      <c r="VBT150" s="6"/>
      <c r="VBU150" s="6"/>
      <c r="VBV150" s="6"/>
      <c r="VBW150" s="6"/>
      <c r="VBX150" s="6"/>
      <c r="VBY150" s="6"/>
      <c r="VBZ150" s="6"/>
      <c r="VCA150" s="6"/>
      <c r="VCB150" s="6"/>
      <c r="VCC150" s="6"/>
      <c r="VCD150" s="6"/>
      <c r="VCE150" s="6"/>
      <c r="VCF150" s="6"/>
      <c r="VCG150" s="6"/>
      <c r="VCH150" s="6"/>
      <c r="VCI150" s="6"/>
      <c r="VCJ150" s="6"/>
      <c r="VCK150" s="6"/>
      <c r="VCL150" s="6"/>
      <c r="VCM150" s="6"/>
      <c r="VCN150" s="6"/>
      <c r="VCO150" s="6"/>
      <c r="VCP150" s="6"/>
      <c r="VCQ150" s="6"/>
      <c r="VCR150" s="6"/>
      <c r="VCS150" s="6"/>
      <c r="VCT150" s="6"/>
      <c r="VCU150" s="6"/>
      <c r="VCV150" s="6"/>
      <c r="VCW150" s="6"/>
      <c r="VCX150" s="6"/>
      <c r="VCY150" s="6"/>
      <c r="VCZ150" s="6"/>
      <c r="VDA150" s="6"/>
      <c r="VDB150" s="6"/>
      <c r="VDC150" s="6"/>
      <c r="VDD150" s="6"/>
      <c r="VDE150" s="6"/>
      <c r="VDF150" s="6"/>
      <c r="VDG150" s="6"/>
      <c r="VDH150" s="6"/>
      <c r="VDI150" s="6"/>
      <c r="VDJ150" s="6"/>
      <c r="VDK150" s="6"/>
      <c r="VDL150" s="6"/>
      <c r="VDM150" s="6"/>
      <c r="VDN150" s="6"/>
      <c r="VDO150" s="6"/>
      <c r="VDP150" s="6"/>
      <c r="VDQ150" s="6"/>
      <c r="VDR150" s="6"/>
      <c r="VDS150" s="6"/>
      <c r="VDT150" s="6"/>
      <c r="VDU150" s="6"/>
      <c r="VDV150" s="6"/>
      <c r="VDW150" s="6"/>
      <c r="VDX150" s="6"/>
      <c r="VDY150" s="6"/>
      <c r="VDZ150" s="6"/>
      <c r="VEA150" s="6"/>
      <c r="VEB150" s="6"/>
      <c r="VEC150" s="6"/>
      <c r="VED150" s="6"/>
      <c r="VEE150" s="6"/>
      <c r="VEF150" s="6"/>
      <c r="VEG150" s="6"/>
      <c r="VEH150" s="6"/>
      <c r="VEI150" s="6"/>
      <c r="VEJ150" s="6"/>
      <c r="VEK150" s="6"/>
      <c r="VEL150" s="6"/>
      <c r="VEM150" s="6"/>
      <c r="VEN150" s="6"/>
      <c r="VEO150" s="6"/>
      <c r="VEP150" s="6"/>
      <c r="VEQ150" s="6"/>
      <c r="VER150" s="6"/>
      <c r="VES150" s="6"/>
      <c r="VET150" s="6"/>
      <c r="VEU150" s="6"/>
      <c r="VEV150" s="6"/>
      <c r="VEW150" s="6"/>
      <c r="VEX150" s="6"/>
      <c r="VEY150" s="6"/>
      <c r="VEZ150" s="6"/>
      <c r="VFA150" s="6"/>
      <c r="VFB150" s="6"/>
      <c r="VFC150" s="6"/>
      <c r="VFD150" s="6"/>
      <c r="VFE150" s="6"/>
      <c r="VFF150" s="6"/>
      <c r="VFG150" s="6"/>
      <c r="VFH150" s="6"/>
      <c r="VFI150" s="6"/>
      <c r="VFJ150" s="6"/>
      <c r="VFK150" s="6"/>
      <c r="VFL150" s="6"/>
      <c r="VFM150" s="6"/>
      <c r="VFN150" s="6"/>
      <c r="VFO150" s="6"/>
      <c r="VFP150" s="6"/>
      <c r="VFQ150" s="6"/>
      <c r="VFR150" s="6"/>
      <c r="VFS150" s="6"/>
      <c r="VFT150" s="6"/>
      <c r="VFU150" s="6"/>
      <c r="VFV150" s="6"/>
      <c r="VFW150" s="6"/>
      <c r="VFX150" s="6"/>
      <c r="VFY150" s="6"/>
      <c r="VFZ150" s="6"/>
      <c r="VGA150" s="6"/>
      <c r="VGB150" s="6"/>
      <c r="VGC150" s="6"/>
      <c r="VGD150" s="6"/>
      <c r="VGE150" s="6"/>
      <c r="VGF150" s="6"/>
      <c r="VGG150" s="6"/>
      <c r="VGH150" s="6"/>
      <c r="VGI150" s="6"/>
      <c r="VGJ150" s="6"/>
      <c r="VGK150" s="6"/>
      <c r="VGL150" s="6"/>
      <c r="VGM150" s="6"/>
      <c r="VGN150" s="6"/>
      <c r="VGO150" s="6"/>
      <c r="VGP150" s="6"/>
      <c r="VGQ150" s="6"/>
      <c r="VGR150" s="6"/>
      <c r="VGS150" s="6"/>
      <c r="VGT150" s="6"/>
      <c r="VGU150" s="6"/>
      <c r="VGV150" s="6"/>
      <c r="VGW150" s="6"/>
      <c r="VGX150" s="6"/>
      <c r="VGY150" s="6"/>
      <c r="VGZ150" s="6"/>
      <c r="VHA150" s="6"/>
      <c r="VHB150" s="6"/>
      <c r="VHC150" s="6"/>
      <c r="VHD150" s="6"/>
      <c r="VHE150" s="6"/>
      <c r="VHF150" s="6"/>
      <c r="VHG150" s="6"/>
      <c r="VHH150" s="6"/>
      <c r="VHI150" s="6"/>
      <c r="VHJ150" s="6"/>
      <c r="VHK150" s="6"/>
      <c r="VHL150" s="6"/>
      <c r="VHM150" s="6"/>
      <c r="VHN150" s="6"/>
      <c r="VHO150" s="6"/>
      <c r="VHP150" s="6"/>
      <c r="VHQ150" s="6"/>
      <c r="VHR150" s="6"/>
      <c r="VHS150" s="6"/>
      <c r="VHT150" s="6"/>
      <c r="VHU150" s="6"/>
      <c r="VHV150" s="6"/>
      <c r="VHW150" s="6"/>
      <c r="VHX150" s="6"/>
      <c r="VHY150" s="6"/>
      <c r="VHZ150" s="6"/>
      <c r="VIA150" s="6"/>
      <c r="VIB150" s="6"/>
      <c r="VIC150" s="6"/>
      <c r="VID150" s="6"/>
      <c r="VIE150" s="6"/>
      <c r="VIF150" s="6"/>
      <c r="VIG150" s="6"/>
      <c r="VIH150" s="6"/>
      <c r="VII150" s="6"/>
      <c r="VIJ150" s="6"/>
      <c r="VIK150" s="6"/>
      <c r="VIL150" s="6"/>
      <c r="VIM150" s="6"/>
      <c r="VIN150" s="6"/>
      <c r="VIO150" s="6"/>
      <c r="VIP150" s="6"/>
      <c r="VIQ150" s="6"/>
      <c r="VIR150" s="6"/>
      <c r="VIS150" s="6"/>
      <c r="VIT150" s="6"/>
      <c r="VIU150" s="6"/>
      <c r="VIV150" s="6"/>
      <c r="VIW150" s="6"/>
      <c r="VIX150" s="6"/>
      <c r="VIY150" s="6"/>
      <c r="VIZ150" s="6"/>
      <c r="VJA150" s="6"/>
      <c r="VJB150" s="6"/>
      <c r="VJC150" s="6"/>
      <c r="VJD150" s="6"/>
      <c r="VJE150" s="6"/>
      <c r="VJF150" s="6"/>
      <c r="VJG150" s="6"/>
      <c r="VJH150" s="6"/>
      <c r="VJI150" s="6"/>
      <c r="VJJ150" s="6"/>
      <c r="VJK150" s="6"/>
      <c r="VJL150" s="6"/>
      <c r="VJM150" s="6"/>
      <c r="VJN150" s="6"/>
      <c r="VJO150" s="6"/>
      <c r="VJP150" s="6"/>
      <c r="VJQ150" s="6"/>
      <c r="VJR150" s="6"/>
      <c r="VJS150" s="6"/>
      <c r="VJT150" s="6"/>
      <c r="VJU150" s="6"/>
      <c r="VJV150" s="6"/>
      <c r="VJW150" s="6"/>
      <c r="VJX150" s="6"/>
      <c r="VJY150" s="6"/>
      <c r="VJZ150" s="6"/>
      <c r="VKA150" s="6"/>
      <c r="VKB150" s="6"/>
      <c r="VKC150" s="6"/>
      <c r="VKD150" s="6"/>
      <c r="VKE150" s="6"/>
      <c r="VKF150" s="6"/>
      <c r="VKG150" s="6"/>
      <c r="VKH150" s="6"/>
      <c r="VKI150" s="6"/>
      <c r="VKJ150" s="6"/>
      <c r="VKK150" s="6"/>
      <c r="VKL150" s="6"/>
      <c r="VKM150" s="6"/>
      <c r="VKN150" s="6"/>
      <c r="VKO150" s="6"/>
      <c r="VKP150" s="6"/>
      <c r="VKQ150" s="6"/>
      <c r="VKR150" s="6"/>
      <c r="VKS150" s="6"/>
      <c r="VKT150" s="6"/>
      <c r="VKU150" s="6"/>
      <c r="VKV150" s="6"/>
      <c r="VKW150" s="6"/>
      <c r="VKX150" s="6"/>
      <c r="VKY150" s="6"/>
      <c r="VKZ150" s="6"/>
      <c r="VLA150" s="6"/>
      <c r="VLB150" s="6"/>
      <c r="VLC150" s="6"/>
      <c r="VLD150" s="6"/>
      <c r="VLE150" s="6"/>
      <c r="VLF150" s="6"/>
      <c r="VLG150" s="6"/>
      <c r="VLH150" s="6"/>
      <c r="VLI150" s="6"/>
      <c r="VLJ150" s="6"/>
      <c r="VLK150" s="6"/>
      <c r="VLL150" s="6"/>
      <c r="VLM150" s="6"/>
      <c r="VLN150" s="6"/>
      <c r="VLO150" s="6"/>
      <c r="VLP150" s="6"/>
      <c r="VLQ150" s="6"/>
      <c r="VLR150" s="6"/>
      <c r="VLS150" s="6"/>
      <c r="VLT150" s="6"/>
      <c r="VLU150" s="6"/>
      <c r="VLV150" s="6"/>
      <c r="VLW150" s="6"/>
      <c r="VLX150" s="6"/>
      <c r="VLY150" s="6"/>
      <c r="VLZ150" s="6"/>
      <c r="VMA150" s="6"/>
      <c r="VMB150" s="6"/>
      <c r="VMC150" s="6"/>
      <c r="VMD150" s="6"/>
      <c r="VME150" s="6"/>
      <c r="VMF150" s="6"/>
      <c r="VMG150" s="6"/>
      <c r="VMH150" s="6"/>
      <c r="VMI150" s="6"/>
      <c r="VMJ150" s="6"/>
      <c r="VMK150" s="6"/>
      <c r="VML150" s="6"/>
      <c r="VMM150" s="6"/>
      <c r="VMN150" s="6"/>
      <c r="VMO150" s="6"/>
      <c r="VMP150" s="6"/>
      <c r="VMQ150" s="6"/>
      <c r="VMR150" s="6"/>
      <c r="VMS150" s="6"/>
      <c r="VMT150" s="6"/>
      <c r="VMU150" s="6"/>
      <c r="VMV150" s="6"/>
      <c r="VMW150" s="6"/>
      <c r="VMX150" s="6"/>
      <c r="VMY150" s="6"/>
      <c r="VMZ150" s="6"/>
      <c r="VNA150" s="6"/>
      <c r="VNB150" s="6"/>
      <c r="VNC150" s="6"/>
      <c r="VND150" s="6"/>
      <c r="VNE150" s="6"/>
      <c r="VNF150" s="6"/>
      <c r="VNG150" s="6"/>
      <c r="VNH150" s="6"/>
      <c r="VNI150" s="6"/>
      <c r="VNJ150" s="6"/>
      <c r="VNK150" s="6"/>
      <c r="VNL150" s="6"/>
      <c r="VNM150" s="6"/>
      <c r="VNN150" s="6"/>
      <c r="VNO150" s="6"/>
      <c r="VNP150" s="6"/>
      <c r="VNQ150" s="6"/>
      <c r="VNR150" s="6"/>
      <c r="VNS150" s="6"/>
      <c r="VNT150" s="6"/>
      <c r="VNU150" s="6"/>
      <c r="VNV150" s="6"/>
      <c r="VNW150" s="6"/>
      <c r="VNX150" s="6"/>
      <c r="VNY150" s="6"/>
      <c r="VNZ150" s="6"/>
      <c r="VOA150" s="6"/>
      <c r="VOB150" s="6"/>
      <c r="VOC150" s="6"/>
      <c r="VOD150" s="6"/>
      <c r="VOE150" s="6"/>
      <c r="VOF150" s="6"/>
      <c r="VOG150" s="6"/>
      <c r="VOH150" s="6"/>
      <c r="VOI150" s="6"/>
      <c r="VOJ150" s="6"/>
      <c r="VOK150" s="6"/>
      <c r="VOL150" s="6"/>
      <c r="VOM150" s="6"/>
      <c r="VON150" s="6"/>
      <c r="VOO150" s="6"/>
      <c r="VOP150" s="6"/>
      <c r="VOQ150" s="6"/>
      <c r="VOR150" s="6"/>
      <c r="VOS150" s="6"/>
      <c r="VOT150" s="6"/>
      <c r="VOU150" s="6"/>
      <c r="VOV150" s="6"/>
      <c r="VOW150" s="6"/>
      <c r="VOX150" s="6"/>
      <c r="VOY150" s="6"/>
      <c r="VOZ150" s="6"/>
      <c r="VPA150" s="6"/>
      <c r="VPB150" s="6"/>
      <c r="VPC150" s="6"/>
      <c r="VPD150" s="6"/>
      <c r="VPE150" s="6"/>
      <c r="VPF150" s="6"/>
      <c r="VPG150" s="6"/>
      <c r="VPH150" s="6"/>
      <c r="VPI150" s="6"/>
      <c r="VPJ150" s="6"/>
      <c r="VPK150" s="6"/>
      <c r="VPL150" s="6"/>
      <c r="VPM150" s="6"/>
      <c r="VPN150" s="6"/>
      <c r="VPO150" s="6"/>
      <c r="VPP150" s="6"/>
      <c r="VPQ150" s="6"/>
      <c r="VPR150" s="6"/>
      <c r="VPS150" s="6"/>
      <c r="VPT150" s="6"/>
      <c r="VPU150" s="6"/>
      <c r="VPV150" s="6"/>
      <c r="VPW150" s="6"/>
      <c r="VPX150" s="6"/>
      <c r="VPY150" s="6"/>
      <c r="VPZ150" s="6"/>
      <c r="VQA150" s="6"/>
      <c r="VQB150" s="6"/>
      <c r="VQC150" s="6"/>
      <c r="VQD150" s="6"/>
      <c r="VQE150" s="6"/>
      <c r="VQF150" s="6"/>
      <c r="VQG150" s="6"/>
      <c r="VQH150" s="6"/>
      <c r="VQI150" s="6"/>
      <c r="VQJ150" s="6"/>
      <c r="VQK150" s="6"/>
      <c r="VQL150" s="6"/>
      <c r="VQM150" s="6"/>
      <c r="VQN150" s="6"/>
      <c r="VQO150" s="6"/>
      <c r="VQP150" s="6"/>
      <c r="VQQ150" s="6"/>
      <c r="VQR150" s="6"/>
      <c r="VQS150" s="6"/>
      <c r="VQT150" s="6"/>
      <c r="VQU150" s="6"/>
      <c r="VQV150" s="6"/>
      <c r="VQW150" s="6"/>
      <c r="VQX150" s="6"/>
      <c r="VQY150" s="6"/>
      <c r="VQZ150" s="6"/>
      <c r="VRA150" s="6"/>
      <c r="VRB150" s="6"/>
      <c r="VRC150" s="6"/>
      <c r="VRD150" s="6"/>
      <c r="VRE150" s="6"/>
      <c r="VRF150" s="6"/>
      <c r="VRG150" s="6"/>
      <c r="VRH150" s="6"/>
      <c r="VRI150" s="6"/>
      <c r="VRJ150" s="6"/>
      <c r="VRK150" s="6"/>
      <c r="VRL150" s="6"/>
      <c r="VRM150" s="6"/>
      <c r="VRN150" s="6"/>
      <c r="VRO150" s="6"/>
      <c r="VRP150" s="6"/>
      <c r="VRQ150" s="6"/>
      <c r="VRR150" s="6"/>
      <c r="VRS150" s="6"/>
      <c r="VRT150" s="6"/>
      <c r="VRU150" s="6"/>
      <c r="VRV150" s="6"/>
      <c r="VRW150" s="6"/>
      <c r="VRX150" s="6"/>
      <c r="VRY150" s="6"/>
      <c r="VRZ150" s="6"/>
      <c r="VSA150" s="6"/>
      <c r="VSB150" s="6"/>
      <c r="VSC150" s="6"/>
      <c r="VSD150" s="6"/>
      <c r="VSE150" s="6"/>
      <c r="VSF150" s="6"/>
      <c r="VSG150" s="6"/>
      <c r="VSH150" s="6"/>
      <c r="VSI150" s="6"/>
      <c r="VSJ150" s="6"/>
      <c r="VSK150" s="6"/>
      <c r="VSL150" s="6"/>
      <c r="VSM150" s="6"/>
      <c r="VSN150" s="6"/>
      <c r="VSO150" s="6"/>
      <c r="VSP150" s="6"/>
      <c r="VSQ150" s="6"/>
      <c r="VSR150" s="6"/>
      <c r="VSS150" s="6"/>
      <c r="VST150" s="6"/>
      <c r="VSU150" s="6"/>
      <c r="VSV150" s="6"/>
      <c r="VSW150" s="6"/>
      <c r="VSX150" s="6"/>
      <c r="VSY150" s="6"/>
      <c r="VSZ150" s="6"/>
      <c r="VTA150" s="6"/>
      <c r="VTB150" s="6"/>
      <c r="VTC150" s="6"/>
      <c r="VTD150" s="6"/>
      <c r="VTE150" s="6"/>
      <c r="VTF150" s="6"/>
      <c r="VTG150" s="6"/>
      <c r="VTH150" s="6"/>
      <c r="VTI150" s="6"/>
      <c r="VTJ150" s="6"/>
      <c r="VTK150" s="6"/>
      <c r="VTL150" s="6"/>
      <c r="VTM150" s="6"/>
      <c r="VTN150" s="6"/>
      <c r="VTO150" s="6"/>
      <c r="VTP150" s="6"/>
      <c r="VTQ150" s="6"/>
      <c r="VTR150" s="6"/>
      <c r="VTS150" s="6"/>
      <c r="VTT150" s="6"/>
      <c r="VTU150" s="6"/>
      <c r="VTV150" s="6"/>
      <c r="VTW150" s="6"/>
      <c r="VTX150" s="6"/>
      <c r="VTY150" s="6"/>
      <c r="VTZ150" s="6"/>
      <c r="VUA150" s="6"/>
      <c r="VUB150" s="6"/>
      <c r="VUC150" s="6"/>
      <c r="VUD150" s="6"/>
      <c r="VUE150" s="6"/>
      <c r="VUF150" s="6"/>
      <c r="VUG150" s="6"/>
      <c r="VUH150" s="6"/>
      <c r="VUI150" s="6"/>
      <c r="VUJ150" s="6"/>
      <c r="VUK150" s="6"/>
      <c r="VUL150" s="6"/>
      <c r="VUM150" s="6"/>
      <c r="VUN150" s="6"/>
      <c r="VUO150" s="6"/>
      <c r="VUP150" s="6"/>
      <c r="VUQ150" s="6"/>
      <c r="VUR150" s="6"/>
      <c r="VUS150" s="6"/>
      <c r="VUT150" s="6"/>
      <c r="VUU150" s="6"/>
      <c r="VUV150" s="6"/>
      <c r="VUW150" s="6"/>
      <c r="VUX150" s="6"/>
      <c r="VUY150" s="6"/>
      <c r="VUZ150" s="6"/>
      <c r="VVA150" s="6"/>
      <c r="VVB150" s="6"/>
      <c r="VVC150" s="6"/>
      <c r="VVD150" s="6"/>
      <c r="VVE150" s="6"/>
      <c r="VVF150" s="6"/>
      <c r="VVG150" s="6"/>
      <c r="VVH150" s="6"/>
      <c r="VVI150" s="6"/>
      <c r="VVJ150" s="6"/>
      <c r="VVK150" s="6"/>
      <c r="VVL150" s="6"/>
      <c r="VVM150" s="6"/>
      <c r="VVN150" s="6"/>
      <c r="VVO150" s="6"/>
      <c r="VVP150" s="6"/>
      <c r="VVQ150" s="6"/>
      <c r="VVR150" s="6"/>
      <c r="VVS150" s="6"/>
      <c r="VVT150" s="6"/>
      <c r="VVU150" s="6"/>
      <c r="VVV150" s="6"/>
      <c r="VVW150" s="6"/>
      <c r="VVX150" s="6"/>
      <c r="VVY150" s="6"/>
      <c r="VVZ150" s="6"/>
      <c r="VWA150" s="6"/>
      <c r="VWB150" s="6"/>
      <c r="VWC150" s="6"/>
      <c r="VWD150" s="6"/>
      <c r="VWE150" s="6"/>
      <c r="VWF150" s="6"/>
      <c r="VWG150" s="6"/>
      <c r="VWH150" s="6"/>
      <c r="VWI150" s="6"/>
      <c r="VWJ150" s="6"/>
      <c r="VWK150" s="6"/>
      <c r="VWL150" s="6"/>
      <c r="VWM150" s="6"/>
      <c r="VWN150" s="6"/>
      <c r="VWO150" s="6"/>
      <c r="VWP150" s="6"/>
      <c r="VWQ150" s="6"/>
      <c r="VWR150" s="6"/>
      <c r="VWS150" s="6"/>
      <c r="VWT150" s="6"/>
      <c r="VWU150" s="6"/>
      <c r="VWV150" s="6"/>
      <c r="VWW150" s="6"/>
      <c r="VWX150" s="6"/>
      <c r="VWY150" s="6"/>
      <c r="VWZ150" s="6"/>
      <c r="VXA150" s="6"/>
      <c r="VXB150" s="6"/>
      <c r="VXC150" s="6"/>
      <c r="VXD150" s="6"/>
      <c r="VXE150" s="6"/>
      <c r="VXF150" s="6"/>
      <c r="VXG150" s="6"/>
      <c r="VXH150" s="6"/>
      <c r="VXI150" s="6"/>
      <c r="VXJ150" s="6"/>
      <c r="VXK150" s="6"/>
      <c r="VXL150" s="6"/>
      <c r="VXM150" s="6"/>
      <c r="VXN150" s="6"/>
      <c r="VXO150" s="6"/>
      <c r="VXP150" s="6"/>
      <c r="VXQ150" s="6"/>
      <c r="VXR150" s="6"/>
      <c r="VXS150" s="6"/>
      <c r="VXT150" s="6"/>
      <c r="VXU150" s="6"/>
      <c r="VXV150" s="6"/>
      <c r="VXW150" s="6"/>
      <c r="VXX150" s="6"/>
      <c r="VXY150" s="6"/>
      <c r="VXZ150" s="6"/>
      <c r="VYA150" s="6"/>
      <c r="VYB150" s="6"/>
      <c r="VYC150" s="6"/>
      <c r="VYD150" s="6"/>
      <c r="VYE150" s="6"/>
      <c r="VYF150" s="6"/>
      <c r="VYG150" s="6"/>
      <c r="VYH150" s="6"/>
      <c r="VYI150" s="6"/>
      <c r="VYJ150" s="6"/>
      <c r="VYK150" s="6"/>
      <c r="VYL150" s="6"/>
      <c r="VYM150" s="6"/>
      <c r="VYN150" s="6"/>
      <c r="VYO150" s="6"/>
      <c r="VYP150" s="6"/>
      <c r="VYQ150" s="6"/>
      <c r="VYR150" s="6"/>
      <c r="VYS150" s="6"/>
      <c r="VYT150" s="6"/>
      <c r="VYU150" s="6"/>
      <c r="VYV150" s="6"/>
      <c r="VYW150" s="6"/>
      <c r="VYX150" s="6"/>
      <c r="VYY150" s="6"/>
      <c r="VYZ150" s="6"/>
      <c r="VZA150" s="6"/>
      <c r="VZB150" s="6"/>
      <c r="VZC150" s="6"/>
      <c r="VZD150" s="6"/>
      <c r="VZE150" s="6"/>
      <c r="VZF150" s="6"/>
      <c r="VZG150" s="6"/>
      <c r="VZH150" s="6"/>
      <c r="VZI150" s="6"/>
      <c r="VZJ150" s="6"/>
      <c r="VZK150" s="6"/>
      <c r="VZL150" s="6"/>
      <c r="VZM150" s="6"/>
      <c r="VZN150" s="6"/>
      <c r="VZO150" s="6"/>
      <c r="VZP150" s="6"/>
      <c r="VZQ150" s="6"/>
      <c r="VZR150" s="6"/>
      <c r="VZS150" s="6"/>
      <c r="VZT150" s="6"/>
      <c r="VZU150" s="6"/>
      <c r="VZV150" s="6"/>
      <c r="VZW150" s="6"/>
      <c r="VZX150" s="6"/>
      <c r="VZY150" s="6"/>
      <c r="VZZ150" s="6"/>
      <c r="WAA150" s="6"/>
      <c r="WAB150" s="6"/>
      <c r="WAC150" s="6"/>
      <c r="WAD150" s="6"/>
      <c r="WAE150" s="6"/>
      <c r="WAF150" s="6"/>
      <c r="WAG150" s="6"/>
      <c r="WAH150" s="6"/>
      <c r="WAI150" s="6"/>
      <c r="WAJ150" s="6"/>
      <c r="WAK150" s="6"/>
      <c r="WAL150" s="6"/>
      <c r="WAM150" s="6"/>
      <c r="WAN150" s="6"/>
      <c r="WAO150" s="6"/>
      <c r="WAP150" s="6"/>
      <c r="WAQ150" s="6"/>
      <c r="WAR150" s="6"/>
      <c r="WAS150" s="6"/>
      <c r="WAT150" s="6"/>
      <c r="WAU150" s="6"/>
      <c r="WAV150" s="6"/>
      <c r="WAW150" s="6"/>
      <c r="WAX150" s="6"/>
      <c r="WAY150" s="6"/>
      <c r="WAZ150" s="6"/>
      <c r="WBA150" s="6"/>
      <c r="WBB150" s="6"/>
      <c r="WBC150" s="6"/>
      <c r="WBD150" s="6"/>
      <c r="WBE150" s="6"/>
      <c r="WBF150" s="6"/>
      <c r="WBG150" s="6"/>
      <c r="WBH150" s="6"/>
      <c r="WBI150" s="6"/>
      <c r="WBJ150" s="6"/>
      <c r="WBK150" s="6"/>
      <c r="WBL150" s="6"/>
      <c r="WBM150" s="6"/>
      <c r="WBN150" s="6"/>
      <c r="WBO150" s="6"/>
      <c r="WBP150" s="6"/>
      <c r="WBQ150" s="6"/>
      <c r="WBR150" s="6"/>
      <c r="WBS150" s="6"/>
      <c r="WBT150" s="6"/>
      <c r="WBU150" s="6"/>
      <c r="WBV150" s="6"/>
      <c r="WBW150" s="6"/>
      <c r="WBX150" s="6"/>
      <c r="WBY150" s="6"/>
      <c r="WBZ150" s="6"/>
      <c r="WCA150" s="6"/>
      <c r="WCB150" s="6"/>
      <c r="WCC150" s="6"/>
      <c r="WCD150" s="6"/>
      <c r="WCE150" s="6"/>
      <c r="WCF150" s="6"/>
      <c r="WCG150" s="6"/>
      <c r="WCH150" s="6"/>
      <c r="WCI150" s="6"/>
      <c r="WCJ150" s="6"/>
      <c r="WCK150" s="6"/>
      <c r="WCL150" s="6"/>
      <c r="WCM150" s="6"/>
      <c r="WCN150" s="6"/>
      <c r="WCO150" s="6"/>
      <c r="WCP150" s="6"/>
      <c r="WCQ150" s="6"/>
      <c r="WCR150" s="6"/>
      <c r="WCS150" s="6"/>
      <c r="WCT150" s="6"/>
      <c r="WCU150" s="6"/>
      <c r="WCV150" s="6"/>
      <c r="WCW150" s="6"/>
      <c r="WCX150" s="6"/>
      <c r="WCY150" s="6"/>
      <c r="WCZ150" s="6"/>
      <c r="WDA150" s="6"/>
      <c r="WDB150" s="6"/>
      <c r="WDC150" s="6"/>
      <c r="WDD150" s="6"/>
      <c r="WDE150" s="6"/>
      <c r="WDF150" s="6"/>
      <c r="WDG150" s="6"/>
      <c r="WDH150" s="6"/>
      <c r="WDI150" s="6"/>
      <c r="WDJ150" s="6"/>
      <c r="WDK150" s="6"/>
      <c r="WDL150" s="6"/>
      <c r="WDM150" s="6"/>
      <c r="WDN150" s="6"/>
      <c r="WDO150" s="6"/>
      <c r="WDP150" s="6"/>
      <c r="WDQ150" s="6"/>
      <c r="WDR150" s="6"/>
      <c r="WDS150" s="6"/>
      <c r="WDT150" s="6"/>
      <c r="WDU150" s="6"/>
      <c r="WDV150" s="6"/>
      <c r="WDW150" s="6"/>
      <c r="WDX150" s="6"/>
      <c r="WDY150" s="6"/>
      <c r="WDZ150" s="6"/>
      <c r="WEA150" s="6"/>
      <c r="WEB150" s="6"/>
      <c r="WEC150" s="6"/>
      <c r="WED150" s="6"/>
      <c r="WEE150" s="6"/>
      <c r="WEF150" s="6"/>
      <c r="WEG150" s="6"/>
      <c r="WEH150" s="6"/>
      <c r="WEI150" s="6"/>
      <c r="WEJ150" s="6"/>
      <c r="WEK150" s="6"/>
      <c r="WEL150" s="6"/>
      <c r="WEM150" s="6"/>
      <c r="WEN150" s="6"/>
      <c r="WEO150" s="6"/>
      <c r="WEP150" s="6"/>
      <c r="WEQ150" s="6"/>
      <c r="WER150" s="6"/>
      <c r="WES150" s="6"/>
      <c r="WET150" s="6"/>
      <c r="WEU150" s="6"/>
      <c r="WEV150" s="6"/>
      <c r="WEW150" s="6"/>
      <c r="WEX150" s="6"/>
      <c r="WEY150" s="6"/>
      <c r="WEZ150" s="6"/>
      <c r="WFA150" s="6"/>
      <c r="WFB150" s="6"/>
      <c r="WFC150" s="6"/>
      <c r="WFD150" s="6"/>
      <c r="WFE150" s="6"/>
      <c r="WFF150" s="6"/>
      <c r="WFG150" s="6"/>
      <c r="WFH150" s="6"/>
      <c r="WFI150" s="6"/>
      <c r="WFJ150" s="6"/>
      <c r="WFK150" s="6"/>
      <c r="WFL150" s="6"/>
      <c r="WFM150" s="6"/>
      <c r="WFN150" s="6"/>
      <c r="WFO150" s="6"/>
      <c r="WFP150" s="6"/>
      <c r="WFQ150" s="6"/>
      <c r="WFR150" s="6"/>
      <c r="WFS150" s="6"/>
      <c r="WFT150" s="6"/>
      <c r="WFU150" s="6"/>
      <c r="WFV150" s="6"/>
      <c r="WFW150" s="6"/>
      <c r="WFX150" s="6"/>
      <c r="WFY150" s="6"/>
      <c r="WFZ150" s="6"/>
      <c r="WGA150" s="6"/>
      <c r="WGB150" s="6"/>
      <c r="WGC150" s="6"/>
      <c r="WGD150" s="6"/>
      <c r="WGE150" s="6"/>
      <c r="WGF150" s="6"/>
      <c r="WGG150" s="6"/>
      <c r="WGH150" s="6"/>
      <c r="WGI150" s="6"/>
      <c r="WGJ150" s="6"/>
      <c r="WGK150" s="6"/>
      <c r="WGL150" s="6"/>
      <c r="WGM150" s="6"/>
      <c r="WGN150" s="6"/>
      <c r="WGO150" s="6"/>
      <c r="WGP150" s="6"/>
      <c r="WGQ150" s="6"/>
      <c r="WGR150" s="6"/>
      <c r="WGS150" s="6"/>
      <c r="WGT150" s="6"/>
      <c r="WGU150" s="6"/>
      <c r="WGV150" s="6"/>
      <c r="WGW150" s="6"/>
      <c r="WGX150" s="6"/>
      <c r="WGY150" s="6"/>
      <c r="WGZ150" s="6"/>
      <c r="WHA150" s="6"/>
      <c r="WHB150" s="6"/>
      <c r="WHC150" s="6"/>
      <c r="WHD150" s="6"/>
      <c r="WHE150" s="6"/>
      <c r="WHF150" s="6"/>
      <c r="WHG150" s="6"/>
      <c r="WHH150" s="6"/>
      <c r="WHI150" s="6"/>
      <c r="WHJ150" s="6"/>
      <c r="WHK150" s="6"/>
      <c r="WHL150" s="6"/>
      <c r="WHM150" s="6"/>
      <c r="WHN150" s="6"/>
      <c r="WHO150" s="6"/>
      <c r="WHP150" s="6"/>
      <c r="WHQ150" s="6"/>
      <c r="WHR150" s="6"/>
      <c r="WHS150" s="6"/>
      <c r="WHT150" s="6"/>
      <c r="WHU150" s="6"/>
      <c r="WHV150" s="6"/>
      <c r="WHW150" s="6"/>
      <c r="WHX150" s="6"/>
      <c r="WHY150" s="6"/>
      <c r="WHZ150" s="6"/>
      <c r="WIA150" s="6"/>
      <c r="WIB150" s="6"/>
      <c r="WIC150" s="6"/>
      <c r="WID150" s="6"/>
      <c r="WIE150" s="6"/>
      <c r="WIF150" s="6"/>
      <c r="WIG150" s="6"/>
      <c r="WIH150" s="6"/>
      <c r="WII150" s="6"/>
      <c r="WIJ150" s="6"/>
      <c r="WIK150" s="6"/>
      <c r="WIL150" s="6"/>
      <c r="WIM150" s="6"/>
      <c r="WIN150" s="6"/>
      <c r="WIO150" s="6"/>
      <c r="WIP150" s="6"/>
      <c r="WIQ150" s="6"/>
      <c r="WIR150" s="6"/>
      <c r="WIS150" s="6"/>
      <c r="WIT150" s="6"/>
      <c r="WIU150" s="6"/>
      <c r="WIV150" s="6"/>
      <c r="WIW150" s="6"/>
      <c r="WIX150" s="6"/>
      <c r="WIY150" s="6"/>
      <c r="WIZ150" s="6"/>
      <c r="WJA150" s="6"/>
      <c r="WJB150" s="6"/>
      <c r="WJC150" s="6"/>
      <c r="WJD150" s="6"/>
      <c r="WJE150" s="6"/>
      <c r="WJF150" s="6"/>
      <c r="WJG150" s="6"/>
      <c r="WJH150" s="6"/>
      <c r="WJI150" s="6"/>
      <c r="WJJ150" s="6"/>
      <c r="WJK150" s="6"/>
      <c r="WJL150" s="6"/>
      <c r="WJM150" s="6"/>
      <c r="WJN150" s="6"/>
      <c r="WJO150" s="6"/>
      <c r="WJP150" s="6"/>
      <c r="WJQ150" s="6"/>
      <c r="WJR150" s="6"/>
      <c r="WJS150" s="6"/>
      <c r="WJT150" s="6"/>
      <c r="WJU150" s="6"/>
      <c r="WJV150" s="6"/>
      <c r="WJW150" s="6"/>
      <c r="WJX150" s="6"/>
      <c r="WJY150" s="6"/>
      <c r="WJZ150" s="6"/>
      <c r="WKA150" s="6"/>
      <c r="WKB150" s="6"/>
      <c r="WKC150" s="6"/>
      <c r="WKD150" s="6"/>
      <c r="WKE150" s="6"/>
      <c r="WKF150" s="6"/>
      <c r="WKG150" s="6"/>
      <c r="WKH150" s="6"/>
      <c r="WKI150" s="6"/>
      <c r="WKJ150" s="6"/>
      <c r="WKK150" s="6"/>
      <c r="WKL150" s="6"/>
      <c r="WKM150" s="6"/>
      <c r="WKN150" s="6"/>
      <c r="WKO150" s="6"/>
      <c r="WKP150" s="6"/>
      <c r="WKQ150" s="6"/>
      <c r="WKR150" s="6"/>
      <c r="WKS150" s="6"/>
      <c r="WKT150" s="6"/>
      <c r="WKU150" s="6"/>
      <c r="WKV150" s="6"/>
      <c r="WKW150" s="6"/>
      <c r="WKX150" s="6"/>
      <c r="WKY150" s="6"/>
      <c r="WKZ150" s="6"/>
      <c r="WLA150" s="6"/>
      <c r="WLB150" s="6"/>
      <c r="WLC150" s="6"/>
      <c r="WLD150" s="6"/>
      <c r="WLE150" s="6"/>
      <c r="WLF150" s="6"/>
      <c r="WLG150" s="6"/>
      <c r="WLH150" s="6"/>
      <c r="WLI150" s="6"/>
      <c r="WLJ150" s="6"/>
      <c r="WLK150" s="6"/>
      <c r="WLL150" s="6"/>
      <c r="WLM150" s="6"/>
      <c r="WLN150" s="6"/>
      <c r="WLO150" s="6"/>
      <c r="WLP150" s="6"/>
      <c r="WLQ150" s="6"/>
      <c r="WLR150" s="6"/>
      <c r="WLS150" s="6"/>
      <c r="WLT150" s="6"/>
      <c r="WLU150" s="6"/>
      <c r="WLV150" s="6"/>
      <c r="WLW150" s="6"/>
      <c r="WLX150" s="6"/>
      <c r="WLY150" s="6"/>
      <c r="WLZ150" s="6"/>
      <c r="WMA150" s="6"/>
      <c r="WMB150" s="6"/>
      <c r="WMC150" s="6"/>
      <c r="WMD150" s="6"/>
      <c r="WME150" s="6"/>
      <c r="WMF150" s="6"/>
      <c r="WMG150" s="6"/>
      <c r="WMH150" s="6"/>
      <c r="WMI150" s="6"/>
      <c r="WMJ150" s="6"/>
      <c r="WMK150" s="6"/>
      <c r="WML150" s="6"/>
      <c r="WMM150" s="6"/>
      <c r="WMN150" s="6"/>
      <c r="WMO150" s="6"/>
      <c r="WMP150" s="6"/>
      <c r="WMQ150" s="6"/>
      <c r="WMR150" s="6"/>
      <c r="WMS150" s="6"/>
      <c r="WMT150" s="6"/>
      <c r="WMU150" s="6"/>
      <c r="WMV150" s="6"/>
      <c r="WMW150" s="6"/>
      <c r="WMX150" s="6"/>
      <c r="WMY150" s="6"/>
      <c r="WMZ150" s="6"/>
      <c r="WNA150" s="6"/>
      <c r="WNB150" s="6"/>
      <c r="WNC150" s="6"/>
      <c r="WND150" s="6"/>
      <c r="WNE150" s="6"/>
      <c r="WNF150" s="6"/>
      <c r="WNG150" s="6"/>
      <c r="WNH150" s="6"/>
      <c r="WNI150" s="6"/>
      <c r="WNJ150" s="6"/>
      <c r="WNK150" s="6"/>
      <c r="WNL150" s="6"/>
      <c r="WNM150" s="6"/>
      <c r="WNN150" s="6"/>
      <c r="WNO150" s="6"/>
      <c r="WNP150" s="6"/>
      <c r="WNQ150" s="6"/>
      <c r="WNR150" s="6"/>
      <c r="WNS150" s="6"/>
      <c r="WNT150" s="6"/>
      <c r="WNU150" s="6"/>
      <c r="WNV150" s="6"/>
      <c r="WNW150" s="6"/>
      <c r="WNX150" s="6"/>
      <c r="WNY150" s="6"/>
      <c r="WNZ150" s="6"/>
      <c r="WOA150" s="6"/>
      <c r="WOB150" s="6"/>
      <c r="WOC150" s="6"/>
      <c r="WOD150" s="6"/>
      <c r="WOE150" s="6"/>
      <c r="WOF150" s="6"/>
      <c r="WOG150" s="6"/>
      <c r="WOH150" s="6"/>
      <c r="WOI150" s="6"/>
      <c r="WOJ150" s="6"/>
      <c r="WOK150" s="6"/>
      <c r="WOL150" s="6"/>
      <c r="WOM150" s="6"/>
      <c r="WON150" s="6"/>
      <c r="WOO150" s="6"/>
      <c r="WOP150" s="6"/>
      <c r="WOQ150" s="6"/>
      <c r="WOR150" s="6"/>
      <c r="WOS150" s="6"/>
      <c r="WOT150" s="6"/>
      <c r="WOU150" s="6"/>
      <c r="WOV150" s="6"/>
      <c r="WOW150" s="6"/>
      <c r="WOX150" s="6"/>
      <c r="WOY150" s="6"/>
      <c r="WOZ150" s="6"/>
      <c r="WPA150" s="6"/>
      <c r="WPB150" s="6"/>
      <c r="WPC150" s="6"/>
      <c r="WPD150" s="6"/>
      <c r="WPE150" s="6"/>
      <c r="WPF150" s="6"/>
      <c r="WPG150" s="6"/>
      <c r="WPH150" s="6"/>
      <c r="WPI150" s="6"/>
      <c r="WPJ150" s="6"/>
      <c r="WPK150" s="6"/>
      <c r="WPL150" s="6"/>
      <c r="WPM150" s="6"/>
      <c r="WPN150" s="6"/>
      <c r="WPO150" s="6"/>
      <c r="WPP150" s="6"/>
      <c r="WPQ150" s="6"/>
      <c r="WPR150" s="6"/>
      <c r="WPS150" s="6"/>
      <c r="WPT150" s="6"/>
      <c r="WPU150" s="6"/>
      <c r="WPV150" s="6"/>
      <c r="WPW150" s="6"/>
      <c r="WPX150" s="6"/>
      <c r="WPY150" s="6"/>
      <c r="WPZ150" s="6"/>
      <c r="WQA150" s="6"/>
      <c r="WQB150" s="6"/>
      <c r="WQC150" s="6"/>
      <c r="WQD150" s="6"/>
      <c r="WQE150" s="6"/>
      <c r="WQF150" s="6"/>
      <c r="WQG150" s="6"/>
      <c r="WQH150" s="6"/>
      <c r="WQI150" s="6"/>
      <c r="WQJ150" s="6"/>
      <c r="WQK150" s="6"/>
      <c r="WQL150" s="6"/>
      <c r="WQM150" s="6"/>
      <c r="WQN150" s="6"/>
      <c r="WQO150" s="6"/>
      <c r="WQP150" s="6"/>
      <c r="WQQ150" s="6"/>
      <c r="WQR150" s="6"/>
      <c r="WQS150" s="6"/>
      <c r="WQT150" s="6"/>
      <c r="WQU150" s="6"/>
      <c r="WQV150" s="6"/>
      <c r="WQW150" s="6"/>
      <c r="WQX150" s="6"/>
      <c r="WQY150" s="6"/>
      <c r="WQZ150" s="6"/>
      <c r="WRA150" s="6"/>
      <c r="WRB150" s="6"/>
      <c r="WRC150" s="6"/>
      <c r="WRD150" s="6"/>
      <c r="WRE150" s="6"/>
      <c r="WRF150" s="6"/>
      <c r="WRG150" s="6"/>
      <c r="WRH150" s="6"/>
      <c r="WRI150" s="6"/>
      <c r="WRJ150" s="6"/>
      <c r="WRK150" s="6"/>
      <c r="WRL150" s="6"/>
      <c r="WRM150" s="6"/>
      <c r="WRN150" s="6"/>
      <c r="WRO150" s="6"/>
      <c r="WRP150" s="6"/>
      <c r="WRQ150" s="6"/>
      <c r="WRR150" s="6"/>
      <c r="WRS150" s="6"/>
      <c r="WRT150" s="6"/>
      <c r="WRU150" s="6"/>
      <c r="WRV150" s="6"/>
      <c r="WRW150" s="6"/>
      <c r="WRX150" s="6"/>
      <c r="WRY150" s="6"/>
      <c r="WRZ150" s="6"/>
      <c r="WSA150" s="6"/>
      <c r="WSB150" s="6"/>
      <c r="WSC150" s="6"/>
      <c r="WSD150" s="6"/>
      <c r="WSE150" s="6"/>
      <c r="WSF150" s="6"/>
      <c r="WSG150" s="6"/>
      <c r="WSH150" s="6"/>
      <c r="WSI150" s="6"/>
      <c r="WSJ150" s="6"/>
      <c r="WSK150" s="6"/>
      <c r="WSL150" s="6"/>
      <c r="WSM150" s="6"/>
      <c r="WSN150" s="6"/>
      <c r="WSO150" s="6"/>
      <c r="WSP150" s="6"/>
      <c r="WSQ150" s="6"/>
      <c r="WSR150" s="6"/>
      <c r="WSS150" s="6"/>
      <c r="WST150" s="6"/>
      <c r="WSU150" s="6"/>
      <c r="WSV150" s="6"/>
      <c r="WSW150" s="6"/>
      <c r="WSX150" s="6"/>
      <c r="WSY150" s="6"/>
      <c r="WSZ150" s="6"/>
      <c r="WTA150" s="6"/>
      <c r="WTB150" s="6"/>
      <c r="WTC150" s="6"/>
      <c r="WTD150" s="6"/>
      <c r="WTE150" s="6"/>
      <c r="WTF150" s="6"/>
      <c r="WTG150" s="6"/>
      <c r="WTH150" s="6"/>
      <c r="WTI150" s="6"/>
      <c r="WTJ150" s="6"/>
      <c r="WTK150" s="6"/>
      <c r="WTL150" s="6"/>
      <c r="WTM150" s="6"/>
      <c r="WTN150" s="6"/>
      <c r="WTO150" s="6"/>
      <c r="WTP150" s="6"/>
      <c r="WTQ150" s="6"/>
      <c r="WTR150" s="6"/>
      <c r="WTS150" s="6"/>
      <c r="WTT150" s="6"/>
      <c r="WTU150" s="6"/>
      <c r="WTV150" s="6"/>
      <c r="WTW150" s="6"/>
      <c r="WTX150" s="6"/>
      <c r="WTY150" s="6"/>
      <c r="WTZ150" s="6"/>
      <c r="WUA150" s="6"/>
      <c r="WUB150" s="6"/>
      <c r="WUC150" s="6"/>
      <c r="WUD150" s="6"/>
      <c r="WUE150" s="6"/>
      <c r="WUF150" s="6"/>
      <c r="WUG150" s="6"/>
      <c r="WUH150" s="6"/>
      <c r="WUI150" s="6"/>
      <c r="WUJ150" s="6"/>
      <c r="WUK150" s="6"/>
      <c r="WUL150" s="6"/>
      <c r="WUM150" s="6"/>
      <c r="WUN150" s="6"/>
      <c r="WUO150" s="6"/>
      <c r="WUP150" s="6"/>
      <c r="WUQ150" s="6"/>
      <c r="WUR150" s="6"/>
      <c r="WUS150" s="6"/>
      <c r="WUT150" s="6"/>
      <c r="WUU150" s="6"/>
      <c r="WUV150" s="6"/>
      <c r="WUW150" s="6"/>
      <c r="WUX150" s="6"/>
      <c r="WUY150" s="6"/>
      <c r="WUZ150" s="6"/>
      <c r="WVA150" s="6"/>
      <c r="WVB150" s="6"/>
      <c r="WVC150" s="6"/>
      <c r="WVD150" s="6"/>
      <c r="WVE150" s="6"/>
      <c r="WVF150" s="6"/>
      <c r="WVG150" s="6"/>
      <c r="WVH150" s="6"/>
      <c r="WVI150" s="6"/>
      <c r="WVJ150" s="6"/>
      <c r="WVK150" s="6"/>
      <c r="WVL150" s="6"/>
      <c r="WVM150" s="6"/>
      <c r="WVN150" s="6"/>
      <c r="WVO150" s="6"/>
      <c r="WVP150" s="6"/>
      <c r="WVQ150" s="6"/>
      <c r="WVR150" s="6"/>
      <c r="WVS150" s="6"/>
      <c r="WVT150" s="6"/>
      <c r="WVU150" s="6"/>
      <c r="WVV150" s="6"/>
      <c r="WVW150" s="6"/>
      <c r="WVX150" s="6"/>
      <c r="WVY150" s="6"/>
      <c r="WVZ150" s="6"/>
      <c r="WWA150" s="6"/>
      <c r="WWB150" s="6"/>
      <c r="WWC150" s="6"/>
      <c r="WWD150" s="6"/>
      <c r="WWE150" s="6"/>
      <c r="WWF150" s="6"/>
      <c r="WWG150" s="6"/>
      <c r="WWH150" s="6"/>
      <c r="WWI150" s="6"/>
      <c r="WWJ150" s="6"/>
      <c r="WWK150" s="6"/>
      <c r="WWL150" s="6"/>
      <c r="WWM150" s="6"/>
      <c r="WWN150" s="6"/>
      <c r="WWO150" s="6"/>
      <c r="WWP150" s="6"/>
      <c r="WWQ150" s="6"/>
      <c r="WWR150" s="6"/>
      <c r="WWS150" s="6"/>
      <c r="WWT150" s="6"/>
      <c r="WWU150" s="6"/>
      <c r="WWV150" s="6"/>
      <c r="WWW150" s="6"/>
      <c r="WWX150" s="6"/>
      <c r="WWY150" s="6"/>
      <c r="WWZ150" s="6"/>
      <c r="WXA150" s="6"/>
      <c r="WXB150" s="6"/>
      <c r="WXC150" s="6"/>
      <c r="WXD150" s="6"/>
      <c r="WXE150" s="6"/>
      <c r="WXF150" s="6"/>
      <c r="WXG150" s="6"/>
      <c r="WXH150" s="6"/>
      <c r="WXI150" s="6"/>
      <c r="WXJ150" s="6"/>
      <c r="WXK150" s="6"/>
      <c r="WXL150" s="6"/>
      <c r="WXM150" s="6"/>
      <c r="WXN150" s="6"/>
      <c r="WXO150" s="6"/>
      <c r="WXP150" s="6"/>
      <c r="WXQ150" s="6"/>
      <c r="WXR150" s="6"/>
      <c r="WXS150" s="6"/>
      <c r="WXT150" s="6"/>
      <c r="WXU150" s="6"/>
      <c r="WXV150" s="6"/>
      <c r="WXW150" s="6"/>
      <c r="WXX150" s="6"/>
      <c r="WXY150" s="6"/>
      <c r="WXZ150" s="6"/>
      <c r="WYA150" s="6"/>
      <c r="WYB150" s="6"/>
      <c r="WYC150" s="6"/>
      <c r="WYD150" s="6"/>
      <c r="WYE150" s="6"/>
      <c r="WYF150" s="6"/>
      <c r="WYG150" s="6"/>
      <c r="WYH150" s="6"/>
      <c r="WYI150" s="6"/>
      <c r="WYJ150" s="6"/>
      <c r="WYK150" s="6"/>
      <c r="WYL150" s="6"/>
      <c r="WYM150" s="6"/>
      <c r="WYN150" s="6"/>
      <c r="WYO150" s="6"/>
      <c r="WYP150" s="6"/>
      <c r="WYQ150" s="6"/>
      <c r="WYR150" s="6"/>
      <c r="WYS150" s="6"/>
      <c r="WYT150" s="6"/>
      <c r="WYU150" s="6"/>
      <c r="WYV150" s="6"/>
      <c r="WYW150" s="6"/>
      <c r="WYX150" s="6"/>
      <c r="WYY150" s="6"/>
      <c r="WYZ150" s="6"/>
      <c r="WZA150" s="6"/>
      <c r="WZB150" s="6"/>
      <c r="WZC150" s="6"/>
      <c r="WZD150" s="6"/>
      <c r="WZE150" s="6"/>
      <c r="WZF150" s="6"/>
      <c r="WZG150" s="6"/>
      <c r="WZH150" s="6"/>
      <c r="WZI150" s="6"/>
      <c r="WZJ150" s="6"/>
      <c r="WZK150" s="6"/>
      <c r="WZL150" s="6"/>
      <c r="WZM150" s="6"/>
      <c r="WZN150" s="6"/>
      <c r="WZO150" s="6"/>
      <c r="WZP150" s="6"/>
      <c r="WZQ150" s="6"/>
      <c r="WZR150" s="6"/>
      <c r="WZS150" s="6"/>
      <c r="WZT150" s="6"/>
      <c r="WZU150" s="6"/>
      <c r="WZV150" s="6"/>
      <c r="WZW150" s="6"/>
      <c r="WZX150" s="6"/>
      <c r="WZY150" s="6"/>
      <c r="WZZ150" s="6"/>
      <c r="XAA150" s="6"/>
      <c r="XAB150" s="6"/>
      <c r="XAC150" s="6"/>
      <c r="XAD150" s="6"/>
      <c r="XAE150" s="6"/>
      <c r="XAF150" s="6"/>
      <c r="XAG150" s="6"/>
      <c r="XAH150" s="6"/>
      <c r="XAI150" s="6"/>
      <c r="XAJ150" s="6"/>
      <c r="XAK150" s="6"/>
      <c r="XAL150" s="6"/>
      <c r="XAM150" s="6"/>
      <c r="XAN150" s="6"/>
      <c r="XAO150" s="6"/>
      <c r="XAP150" s="6"/>
      <c r="XAQ150" s="6"/>
      <c r="XAR150" s="6"/>
      <c r="XAS150" s="6"/>
      <c r="XAT150" s="6"/>
      <c r="XAU150" s="6"/>
      <c r="XAV150" s="6"/>
      <c r="XAW150" s="6"/>
      <c r="XAX150" s="6"/>
      <c r="XAY150" s="6"/>
      <c r="XAZ150" s="6"/>
      <c r="XBA150" s="6"/>
      <c r="XBB150" s="6"/>
      <c r="XBC150" s="6"/>
      <c r="XBD150" s="6"/>
      <c r="XBE150" s="6"/>
      <c r="XBF150" s="6"/>
      <c r="XBG150" s="6"/>
      <c r="XBH150" s="6"/>
      <c r="XBI150" s="6"/>
      <c r="XBJ150" s="6"/>
      <c r="XBK150" s="6"/>
      <c r="XBL150" s="6"/>
      <c r="XBM150" s="6"/>
      <c r="XBN150" s="6"/>
      <c r="XBO150" s="6"/>
      <c r="XBP150" s="6"/>
      <c r="XBQ150" s="6"/>
      <c r="XBR150" s="6"/>
      <c r="XBS150" s="6"/>
      <c r="XBT150" s="6"/>
      <c r="XBU150" s="6"/>
      <c r="XBV150" s="6"/>
      <c r="XBW150" s="6"/>
      <c r="XBX150" s="6"/>
      <c r="XBY150" s="6"/>
      <c r="XBZ150" s="6"/>
      <c r="XCA150" s="6"/>
      <c r="XCB150" s="6"/>
      <c r="XCC150" s="6"/>
      <c r="XCD150" s="6"/>
      <c r="XCE150" s="6"/>
      <c r="XCF150" s="6"/>
      <c r="XCG150" s="6"/>
      <c r="XCH150" s="6"/>
      <c r="XCI150" s="6"/>
      <c r="XCJ150" s="6"/>
      <c r="XCK150" s="6"/>
      <c r="XCL150" s="6"/>
      <c r="XCM150" s="6"/>
      <c r="XCN150" s="6"/>
      <c r="XCO150" s="6"/>
      <c r="XCP150" s="6"/>
    </row>
    <row r="151" s="6" customFormat="1" customHeight="1" spans="1:1024 1025:16318">
      <c r="A151" s="318">
        <v>45261</v>
      </c>
      <c r="B151" s="319">
        <v>45264</v>
      </c>
      <c r="C151" s="266" t="s">
        <v>1644</v>
      </c>
      <c r="D151" s="127" t="s">
        <v>690</v>
      </c>
      <c r="E151" s="320"/>
      <c r="F151" s="321" t="s">
        <v>1602</v>
      </c>
      <c r="G151" s="257">
        <v>7641.79</v>
      </c>
      <c r="H151" s="322" t="s">
        <v>1394</v>
      </c>
      <c r="I151" s="310">
        <v>45295</v>
      </c>
      <c r="J151" s="216">
        <v>1528.36</v>
      </c>
      <c r="K151" s="311">
        <v>45309</v>
      </c>
      <c r="L151" s="216">
        <v>1528.36</v>
      </c>
      <c r="M151" s="311">
        <v>45326</v>
      </c>
      <c r="N151" s="216">
        <v>1528.36</v>
      </c>
      <c r="O151" s="312">
        <v>45340</v>
      </c>
      <c r="P151" s="323">
        <v>1528.36</v>
      </c>
      <c r="Q151" s="311">
        <v>45355</v>
      </c>
      <c r="R151" s="323">
        <v>1528.35</v>
      </c>
      <c r="S151" s="311"/>
      <c r="T151" s="313"/>
      <c r="U151" s="311"/>
      <c r="V151" s="313"/>
      <c r="W151" s="324"/>
      <c r="X151" s="313"/>
      <c r="Y151" s="91">
        <f t="shared" si="3"/>
        <v>7641.79</v>
      </c>
      <c r="Z151" s="91">
        <f t="shared" si="4"/>
        <v>0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  <c r="GQ151" s="10"/>
      <c r="GR151" s="10"/>
      <c r="GS151" s="10"/>
      <c r="GT151" s="10"/>
      <c r="GU151" s="10"/>
      <c r="GV151" s="10"/>
      <c r="GW151" s="10"/>
      <c r="GX151" s="10"/>
      <c r="GY151" s="10"/>
      <c r="GZ151" s="10"/>
      <c r="HA151" s="10"/>
      <c r="HB151" s="10"/>
      <c r="HC151" s="10"/>
      <c r="HD151" s="10"/>
      <c r="HE151" s="10"/>
      <c r="HF151" s="10"/>
      <c r="HG151" s="10"/>
      <c r="HH151" s="10"/>
      <c r="HI151" s="10"/>
      <c r="HJ151" s="10"/>
      <c r="HK151" s="10"/>
      <c r="HL151" s="10"/>
      <c r="HM151" s="10"/>
      <c r="HN151" s="10"/>
      <c r="HO151" s="10"/>
      <c r="HP151" s="10"/>
      <c r="HQ151" s="10"/>
      <c r="HR151" s="10"/>
      <c r="HS151" s="10"/>
      <c r="HT151" s="10"/>
      <c r="HU151" s="10"/>
      <c r="HV151" s="10"/>
      <c r="HW151" s="10"/>
      <c r="HX151" s="10"/>
      <c r="HY151" s="10"/>
      <c r="HZ151" s="10"/>
      <c r="IA151" s="10"/>
      <c r="IB151" s="10"/>
      <c r="IC151" s="10"/>
      <c r="ID151" s="10"/>
      <c r="IE151" s="10"/>
      <c r="IF151" s="10"/>
      <c r="IG151" s="10"/>
      <c r="IH151" s="10"/>
      <c r="II151" s="10"/>
      <c r="IJ151" s="10"/>
      <c r="IK151" s="10"/>
      <c r="IL151" s="10"/>
      <c r="IM151" s="10"/>
      <c r="IN151" s="10"/>
      <c r="IO151" s="10"/>
      <c r="IP151" s="10"/>
      <c r="IQ151" s="10"/>
      <c r="IR151" s="10"/>
      <c r="IS151" s="10"/>
      <c r="IT151" s="10"/>
      <c r="IU151" s="10"/>
      <c r="IV151" s="10"/>
      <c r="IW151" s="10"/>
      <c r="IX151" s="10"/>
      <c r="IY151" s="10"/>
      <c r="IZ151" s="10"/>
      <c r="JA151" s="10"/>
      <c r="JB151" s="10"/>
      <c r="JC151" s="10"/>
      <c r="JD151" s="10"/>
      <c r="JE151" s="10"/>
      <c r="JF151" s="10"/>
      <c r="JG151" s="10"/>
      <c r="JH151" s="10"/>
      <c r="JI151" s="10"/>
      <c r="JJ151" s="10"/>
      <c r="JK151" s="10"/>
      <c r="JL151" s="10"/>
      <c r="JM151" s="10"/>
      <c r="JN151" s="10"/>
      <c r="JO151" s="10"/>
      <c r="JP151" s="10"/>
      <c r="JQ151" s="10"/>
      <c r="JR151" s="10"/>
      <c r="JS151" s="10"/>
      <c r="JT151" s="10"/>
      <c r="JU151" s="10"/>
      <c r="JV151" s="10"/>
      <c r="JW151" s="10"/>
      <c r="JX151" s="10"/>
      <c r="JY151" s="10"/>
      <c r="JZ151" s="10"/>
      <c r="KA151" s="10"/>
      <c r="KB151" s="10"/>
      <c r="KC151" s="10"/>
      <c r="KD151" s="10"/>
      <c r="KE151" s="10"/>
      <c r="KF151" s="10"/>
      <c r="KG151" s="10"/>
      <c r="KH151" s="10"/>
      <c r="KI151" s="10"/>
      <c r="KJ151" s="10"/>
      <c r="KK151" s="10"/>
      <c r="KL151" s="10"/>
      <c r="KM151" s="10"/>
      <c r="KN151" s="10"/>
      <c r="KO151" s="10"/>
      <c r="KP151" s="10"/>
      <c r="KQ151" s="10"/>
      <c r="KR151" s="10"/>
      <c r="KS151" s="10"/>
      <c r="KT151" s="10"/>
      <c r="KU151" s="10"/>
      <c r="KV151" s="10"/>
      <c r="KW151" s="10"/>
      <c r="KX151" s="10"/>
      <c r="KY151" s="10"/>
      <c r="KZ151" s="10"/>
      <c r="LA151" s="10"/>
      <c r="LB151" s="10"/>
      <c r="LC151" s="10"/>
      <c r="LD151" s="10"/>
      <c r="LE151" s="10"/>
      <c r="LF151" s="10"/>
      <c r="LG151" s="10"/>
      <c r="LH151" s="10"/>
      <c r="LI151" s="10"/>
      <c r="LJ151" s="10"/>
      <c r="LK151" s="10"/>
      <c r="LL151" s="10"/>
      <c r="LM151" s="10"/>
      <c r="LN151" s="10"/>
      <c r="LO151" s="10"/>
      <c r="LP151" s="10"/>
      <c r="LQ151" s="10"/>
      <c r="LR151" s="10"/>
      <c r="LS151" s="10"/>
      <c r="LT151" s="10"/>
      <c r="LU151" s="10"/>
      <c r="LV151" s="10"/>
      <c r="LW151" s="10"/>
      <c r="LX151" s="10"/>
      <c r="LY151" s="10"/>
      <c r="LZ151" s="10"/>
      <c r="MA151" s="10"/>
      <c r="MB151" s="10"/>
      <c r="MC151" s="10"/>
      <c r="MD151" s="10"/>
      <c r="ME151" s="10"/>
      <c r="MF151" s="10"/>
      <c r="MG151" s="10"/>
      <c r="MH151" s="10"/>
      <c r="MI151" s="10"/>
      <c r="MJ151" s="10"/>
      <c r="MK151" s="10"/>
      <c r="ML151" s="10"/>
      <c r="MM151" s="10"/>
      <c r="MN151" s="10"/>
      <c r="MO151" s="10"/>
      <c r="MP151" s="10"/>
      <c r="MQ151" s="10"/>
      <c r="MR151" s="10"/>
      <c r="MS151" s="10"/>
      <c r="MT151" s="10"/>
      <c r="MU151" s="10"/>
      <c r="MV151" s="10"/>
      <c r="MW151" s="10"/>
      <c r="MX151" s="10"/>
      <c r="MY151" s="10"/>
      <c r="MZ151" s="10"/>
      <c r="NA151" s="10"/>
      <c r="NB151" s="10"/>
      <c r="NC151" s="10"/>
      <c r="ND151" s="10"/>
      <c r="NE151" s="10"/>
      <c r="NF151" s="10"/>
      <c r="NG151" s="10"/>
      <c r="NH151" s="10"/>
      <c r="NI151" s="10"/>
      <c r="NJ151" s="10"/>
      <c r="NK151" s="10"/>
      <c r="NL151" s="10"/>
      <c r="NM151" s="10"/>
      <c r="NN151" s="10"/>
      <c r="NO151" s="10"/>
      <c r="NP151" s="10"/>
      <c r="NQ151" s="10"/>
      <c r="NR151" s="10"/>
      <c r="NS151" s="10"/>
      <c r="NT151" s="10"/>
      <c r="NU151" s="10"/>
      <c r="NV151" s="10"/>
      <c r="NW151" s="10"/>
      <c r="NX151" s="10"/>
      <c r="NY151" s="10"/>
      <c r="NZ151" s="10"/>
      <c r="OA151" s="10"/>
      <c r="OB151" s="10"/>
      <c r="OC151" s="10"/>
      <c r="OD151" s="10"/>
      <c r="OE151" s="10"/>
      <c r="OF151" s="10"/>
      <c r="OG151" s="10"/>
      <c r="OH151" s="10"/>
      <c r="OI151" s="10"/>
      <c r="OJ151" s="10"/>
      <c r="OK151" s="10"/>
      <c r="OL151" s="10"/>
      <c r="OM151" s="10"/>
      <c r="ON151" s="10"/>
      <c r="OO151" s="10"/>
      <c r="OP151" s="10"/>
      <c r="OQ151" s="10"/>
      <c r="OR151" s="10"/>
      <c r="OS151" s="10"/>
      <c r="OT151" s="10"/>
      <c r="OU151" s="10"/>
      <c r="OV151" s="10"/>
      <c r="OW151" s="10"/>
      <c r="OX151" s="10"/>
      <c r="OY151" s="10"/>
      <c r="OZ151" s="10"/>
      <c r="PA151" s="10"/>
      <c r="PB151" s="10"/>
      <c r="PC151" s="10"/>
      <c r="PD151" s="10"/>
      <c r="PE151" s="10"/>
      <c r="PF151" s="10"/>
      <c r="PG151" s="10"/>
      <c r="PH151" s="10"/>
      <c r="PI151" s="10"/>
      <c r="PJ151" s="10"/>
      <c r="PK151" s="10"/>
      <c r="PL151" s="10"/>
      <c r="PM151" s="10"/>
      <c r="PN151" s="10"/>
      <c r="PO151" s="10"/>
      <c r="PP151" s="10"/>
      <c r="PQ151" s="10"/>
      <c r="PR151" s="10"/>
      <c r="PS151" s="10"/>
      <c r="PT151" s="10"/>
      <c r="PU151" s="10"/>
      <c r="PV151" s="10"/>
      <c r="PW151" s="10"/>
      <c r="PX151" s="10"/>
      <c r="PY151" s="10"/>
      <c r="PZ151" s="10"/>
      <c r="QA151" s="10"/>
      <c r="QB151" s="10"/>
      <c r="QC151" s="10"/>
      <c r="QD151" s="10"/>
      <c r="QE151" s="10"/>
      <c r="QF151" s="10"/>
      <c r="QG151" s="10"/>
      <c r="QH151" s="10"/>
      <c r="QI151" s="10"/>
      <c r="QJ151" s="10"/>
      <c r="QK151" s="10"/>
      <c r="QL151" s="10"/>
      <c r="QM151" s="10"/>
      <c r="QN151" s="10"/>
      <c r="QO151" s="10"/>
      <c r="QP151" s="10"/>
      <c r="QQ151" s="10"/>
      <c r="QR151" s="10"/>
      <c r="QS151" s="10"/>
      <c r="QT151" s="10"/>
      <c r="QU151" s="10"/>
      <c r="QV151" s="10"/>
      <c r="QW151" s="10"/>
      <c r="QX151" s="10"/>
      <c r="QY151" s="10"/>
      <c r="QZ151" s="10"/>
      <c r="RA151" s="10"/>
      <c r="RB151" s="10"/>
      <c r="RC151" s="10"/>
      <c r="RD151" s="10"/>
      <c r="RE151" s="10"/>
      <c r="RF151" s="10"/>
      <c r="RG151" s="10"/>
      <c r="RH151" s="10"/>
      <c r="RI151" s="10"/>
      <c r="RJ151" s="10"/>
      <c r="RK151" s="10"/>
      <c r="RL151" s="10"/>
      <c r="RM151" s="10"/>
      <c r="RN151" s="10"/>
      <c r="RO151" s="10"/>
      <c r="RP151" s="10"/>
      <c r="RQ151" s="10"/>
      <c r="RR151" s="10"/>
      <c r="RS151" s="10"/>
      <c r="RT151" s="10"/>
      <c r="RU151" s="10"/>
      <c r="RV151" s="10"/>
      <c r="RW151" s="10"/>
      <c r="RX151" s="10"/>
      <c r="RY151" s="10"/>
      <c r="RZ151" s="10"/>
      <c r="SA151" s="10"/>
      <c r="SB151" s="10"/>
      <c r="SC151" s="10"/>
      <c r="SD151" s="10"/>
      <c r="SE151" s="10"/>
      <c r="SF151" s="10"/>
      <c r="SG151" s="10"/>
      <c r="SH151" s="10"/>
      <c r="SI151" s="10"/>
      <c r="SJ151" s="10"/>
      <c r="SK151" s="10"/>
      <c r="SL151" s="10"/>
      <c r="SM151" s="10"/>
      <c r="SN151" s="10"/>
      <c r="SO151" s="10"/>
      <c r="SP151" s="10"/>
      <c r="SQ151" s="10"/>
      <c r="SR151" s="10"/>
      <c r="SS151" s="10"/>
      <c r="ST151" s="10"/>
      <c r="SU151" s="10"/>
      <c r="SV151" s="10"/>
      <c r="SW151" s="10"/>
      <c r="SX151" s="10"/>
      <c r="SY151" s="10"/>
      <c r="SZ151" s="10"/>
      <c r="TA151" s="10"/>
      <c r="TB151" s="10"/>
      <c r="TC151" s="10"/>
      <c r="TD151" s="10"/>
      <c r="TE151" s="10"/>
      <c r="TF151" s="10"/>
      <c r="TG151" s="10"/>
      <c r="TH151" s="10"/>
      <c r="TI151" s="10"/>
      <c r="TJ151" s="10"/>
      <c r="TK151" s="10"/>
      <c r="TL151" s="10"/>
      <c r="TM151" s="10"/>
      <c r="TN151" s="10"/>
      <c r="TO151" s="10"/>
      <c r="TP151" s="10"/>
      <c r="TQ151" s="10"/>
      <c r="TR151" s="10"/>
      <c r="TS151" s="10"/>
      <c r="TT151" s="10"/>
      <c r="TU151" s="10"/>
      <c r="TV151" s="10"/>
      <c r="TW151" s="10"/>
      <c r="TX151" s="10"/>
      <c r="TY151" s="10"/>
      <c r="TZ151" s="10"/>
      <c r="UA151" s="10"/>
      <c r="UB151" s="10"/>
      <c r="UC151" s="10"/>
      <c r="UD151" s="10"/>
      <c r="UE151" s="10"/>
      <c r="UF151" s="10"/>
      <c r="UG151" s="10"/>
      <c r="UH151" s="10"/>
      <c r="UI151" s="10"/>
      <c r="UJ151" s="10"/>
      <c r="UK151" s="10"/>
      <c r="UL151" s="10"/>
      <c r="UM151" s="10"/>
      <c r="UN151" s="10"/>
      <c r="UO151" s="10"/>
      <c r="UP151" s="10"/>
      <c r="UQ151" s="10"/>
      <c r="UR151" s="10"/>
      <c r="US151" s="10"/>
      <c r="UT151" s="10"/>
      <c r="UU151" s="10"/>
      <c r="UV151" s="10"/>
      <c r="UW151" s="10"/>
      <c r="UX151" s="10"/>
      <c r="UY151" s="10"/>
      <c r="UZ151" s="10"/>
      <c r="VA151" s="10"/>
      <c r="VB151" s="10"/>
      <c r="VC151" s="10"/>
      <c r="VD151" s="10"/>
      <c r="VE151" s="10"/>
      <c r="VF151" s="10"/>
      <c r="VG151" s="10"/>
      <c r="VH151" s="10"/>
      <c r="VI151" s="10"/>
      <c r="VJ151" s="10"/>
      <c r="VK151" s="10"/>
      <c r="VL151" s="10"/>
      <c r="VM151" s="10"/>
      <c r="VN151" s="10"/>
      <c r="VO151" s="10"/>
      <c r="VP151" s="10"/>
      <c r="VQ151" s="10"/>
      <c r="VR151" s="10"/>
      <c r="VS151" s="10"/>
      <c r="VT151" s="10"/>
      <c r="VU151" s="10"/>
      <c r="VV151" s="10"/>
      <c r="VW151" s="10"/>
      <c r="VX151" s="10"/>
      <c r="VY151" s="10"/>
      <c r="VZ151" s="10"/>
      <c r="WA151" s="10"/>
      <c r="WB151" s="10"/>
      <c r="WC151" s="10"/>
      <c r="WD151" s="10"/>
      <c r="WE151" s="10"/>
      <c r="WF151" s="10"/>
      <c r="WG151" s="10"/>
      <c r="WH151" s="10"/>
      <c r="WI151" s="10"/>
      <c r="WJ151" s="10"/>
      <c r="WK151" s="10"/>
      <c r="WL151" s="10"/>
      <c r="WM151" s="10"/>
      <c r="WN151" s="10"/>
      <c r="WO151" s="10"/>
      <c r="WP151" s="10"/>
      <c r="WQ151" s="10"/>
      <c r="WR151" s="10"/>
      <c r="WS151" s="10"/>
      <c r="WT151" s="10"/>
      <c r="WU151" s="10"/>
      <c r="WV151" s="10"/>
      <c r="WW151" s="10"/>
      <c r="WX151" s="10"/>
      <c r="WY151" s="10"/>
      <c r="WZ151" s="10"/>
      <c r="XA151" s="10"/>
      <c r="XB151" s="10"/>
      <c r="XC151" s="10"/>
      <c r="XD151" s="10"/>
      <c r="XE151" s="10"/>
      <c r="XF151" s="10"/>
      <c r="XG151" s="10"/>
      <c r="XH151" s="10"/>
      <c r="XI151" s="10"/>
      <c r="XJ151" s="10"/>
      <c r="XK151" s="10"/>
      <c r="XL151" s="10"/>
      <c r="XM151" s="10"/>
      <c r="XN151" s="10"/>
      <c r="XO151" s="10"/>
      <c r="XP151" s="10"/>
      <c r="XQ151" s="10"/>
      <c r="XR151" s="10"/>
      <c r="XS151" s="10"/>
      <c r="XT151" s="10"/>
      <c r="XU151" s="10"/>
      <c r="XV151" s="10"/>
      <c r="XW151" s="10"/>
      <c r="XX151" s="10"/>
      <c r="XY151" s="10"/>
      <c r="XZ151" s="10"/>
      <c r="YA151" s="10"/>
      <c r="YB151" s="10"/>
      <c r="YC151" s="10"/>
      <c r="YD151" s="10"/>
      <c r="YE151" s="10"/>
      <c r="YF151" s="10"/>
      <c r="YG151" s="10"/>
      <c r="YH151" s="10"/>
      <c r="YI151" s="10"/>
      <c r="YJ151" s="10"/>
      <c r="YK151" s="10"/>
      <c r="YL151" s="10"/>
      <c r="YM151" s="10"/>
      <c r="YN151" s="10"/>
      <c r="YO151" s="10"/>
      <c r="YP151" s="10"/>
      <c r="YQ151" s="10"/>
      <c r="YR151" s="10"/>
      <c r="YS151" s="10"/>
      <c r="YT151" s="10"/>
      <c r="YU151" s="10"/>
      <c r="YV151" s="10"/>
      <c r="YW151" s="10"/>
      <c r="YX151" s="10"/>
      <c r="YY151" s="10"/>
      <c r="YZ151" s="10"/>
      <c r="ZA151" s="10"/>
      <c r="ZB151" s="10"/>
      <c r="ZC151" s="10"/>
      <c r="ZD151" s="10"/>
      <c r="ZE151" s="10"/>
      <c r="ZF151" s="10"/>
      <c r="ZG151" s="10"/>
      <c r="ZH151" s="10"/>
      <c r="ZI151" s="10"/>
      <c r="ZJ151" s="10"/>
      <c r="ZK151" s="10"/>
      <c r="ZL151" s="10"/>
      <c r="ZM151" s="10"/>
      <c r="ZN151" s="10"/>
      <c r="ZO151" s="10"/>
      <c r="ZP151" s="10"/>
      <c r="ZQ151" s="10"/>
      <c r="ZR151" s="10"/>
      <c r="ZS151" s="10"/>
      <c r="ZT151" s="10"/>
      <c r="ZU151" s="10"/>
      <c r="ZV151" s="10"/>
      <c r="ZW151" s="10"/>
      <c r="ZX151" s="10"/>
      <c r="ZY151" s="10"/>
      <c r="ZZ151" s="10"/>
      <c r="AAA151" s="10"/>
      <c r="AAB151" s="10"/>
      <c r="AAC151" s="10"/>
      <c r="AAD151" s="10"/>
      <c r="AAE151" s="10"/>
      <c r="AAF151" s="10"/>
      <c r="AAG151" s="10"/>
      <c r="AAH151" s="10"/>
      <c r="AAI151" s="10"/>
      <c r="AAJ151" s="10"/>
      <c r="AAK151" s="10"/>
      <c r="AAL151" s="10"/>
      <c r="AAM151" s="10"/>
      <c r="AAN151" s="10"/>
      <c r="AAO151" s="10"/>
      <c r="AAP151" s="10"/>
      <c r="AAQ151" s="10"/>
      <c r="AAR151" s="10"/>
      <c r="AAS151" s="10"/>
      <c r="AAT151" s="10"/>
      <c r="AAU151" s="10"/>
      <c r="AAV151" s="10"/>
      <c r="AAW151" s="10"/>
      <c r="AAX151" s="10"/>
      <c r="AAY151" s="10"/>
      <c r="AAZ151" s="10"/>
      <c r="ABA151" s="10"/>
      <c r="ABB151" s="10"/>
      <c r="ABC151" s="10"/>
      <c r="ABD151" s="10"/>
      <c r="ABE151" s="10"/>
      <c r="ABF151" s="10"/>
      <c r="ABG151" s="10"/>
      <c r="ABH151" s="10"/>
      <c r="ABI151" s="10"/>
      <c r="ABJ151" s="10"/>
      <c r="ABK151" s="10"/>
      <c r="ABL151" s="10"/>
      <c r="ABM151" s="10"/>
      <c r="ABN151" s="10"/>
      <c r="ABO151" s="10"/>
      <c r="ABP151" s="10"/>
      <c r="ABQ151" s="10"/>
      <c r="ABR151" s="10"/>
      <c r="ABS151" s="10"/>
      <c r="ABT151" s="10"/>
      <c r="ABU151" s="10"/>
      <c r="ABV151" s="10"/>
      <c r="ABW151" s="10"/>
      <c r="ABX151" s="10"/>
      <c r="ABY151" s="10"/>
      <c r="ABZ151" s="10"/>
      <c r="ACA151" s="10"/>
      <c r="ACB151" s="10"/>
      <c r="ACC151" s="10"/>
      <c r="ACD151" s="10"/>
      <c r="ACE151" s="10"/>
      <c r="ACF151" s="10"/>
      <c r="ACG151" s="10"/>
      <c r="ACH151" s="10"/>
      <c r="ACI151" s="10"/>
      <c r="ACJ151" s="10"/>
      <c r="ACK151" s="10"/>
      <c r="ACL151" s="10"/>
      <c r="ACM151" s="10"/>
      <c r="ACN151" s="10"/>
      <c r="ACO151" s="10"/>
      <c r="ACP151" s="10"/>
      <c r="ACQ151" s="10"/>
      <c r="ACR151" s="10"/>
      <c r="ACS151" s="10"/>
      <c r="ACT151" s="10"/>
      <c r="ACU151" s="10"/>
      <c r="ACV151" s="10"/>
      <c r="ACW151" s="10"/>
      <c r="ACX151" s="10"/>
      <c r="ACY151" s="10"/>
      <c r="ACZ151" s="10"/>
      <c r="ADA151" s="10"/>
      <c r="ADB151" s="10"/>
      <c r="ADC151" s="10"/>
      <c r="ADD151" s="10"/>
      <c r="ADE151" s="10"/>
      <c r="ADF151" s="10"/>
      <c r="ADG151" s="10"/>
      <c r="ADH151" s="10"/>
      <c r="ADI151" s="10"/>
      <c r="ADJ151" s="10"/>
      <c r="ADK151" s="10"/>
      <c r="ADL151" s="10"/>
      <c r="ADM151" s="10"/>
      <c r="ADN151" s="10"/>
      <c r="ADO151" s="10"/>
      <c r="ADP151" s="10"/>
      <c r="ADQ151" s="10"/>
      <c r="ADR151" s="10"/>
      <c r="ADS151" s="10"/>
      <c r="ADT151" s="10"/>
      <c r="ADU151" s="10"/>
      <c r="ADV151" s="10"/>
      <c r="ADW151" s="10"/>
      <c r="ADX151" s="10"/>
      <c r="ADY151" s="10"/>
      <c r="ADZ151" s="10"/>
      <c r="AEA151" s="10"/>
      <c r="AEB151" s="10"/>
      <c r="AEC151" s="10"/>
      <c r="AED151" s="10"/>
      <c r="AEE151" s="10"/>
      <c r="AEF151" s="10"/>
      <c r="AEG151" s="10"/>
      <c r="AEH151" s="10"/>
      <c r="AEI151" s="10"/>
      <c r="AEJ151" s="10"/>
      <c r="AEK151" s="10"/>
      <c r="AEL151" s="10"/>
      <c r="AEM151" s="10"/>
      <c r="AEN151" s="10"/>
      <c r="AEO151" s="10"/>
      <c r="AEP151" s="10"/>
      <c r="AEQ151" s="10"/>
      <c r="AER151" s="10"/>
      <c r="AES151" s="10"/>
      <c r="AET151" s="10"/>
      <c r="AEU151" s="10"/>
      <c r="AEV151" s="10"/>
      <c r="AEW151" s="10"/>
      <c r="AEX151" s="10"/>
      <c r="AEY151" s="10"/>
      <c r="AEZ151" s="10"/>
      <c r="AFA151" s="10"/>
      <c r="AFB151" s="10"/>
      <c r="AFC151" s="10"/>
      <c r="AFD151" s="10"/>
      <c r="AFE151" s="10"/>
      <c r="AFF151" s="10"/>
      <c r="AFG151" s="10"/>
      <c r="AFH151" s="10"/>
      <c r="AFI151" s="10"/>
      <c r="AFJ151" s="10"/>
      <c r="AFK151" s="10"/>
      <c r="AFL151" s="10"/>
      <c r="AFM151" s="10"/>
      <c r="AFN151" s="10"/>
      <c r="AFO151" s="10"/>
      <c r="AFP151" s="10"/>
      <c r="AFQ151" s="10"/>
      <c r="AFR151" s="10"/>
      <c r="AFS151" s="10"/>
      <c r="AFT151" s="10"/>
      <c r="AFU151" s="10"/>
      <c r="AFV151" s="10"/>
      <c r="AFW151" s="10"/>
      <c r="AFX151" s="10"/>
      <c r="AFY151" s="10"/>
      <c r="AFZ151" s="10"/>
      <c r="AGA151" s="10"/>
      <c r="AGB151" s="10"/>
      <c r="AGC151" s="10"/>
      <c r="AGD151" s="10"/>
      <c r="AGE151" s="10"/>
      <c r="AGF151" s="10"/>
      <c r="AGG151" s="10"/>
      <c r="AGH151" s="10"/>
      <c r="AGI151" s="10"/>
      <c r="AGJ151" s="10"/>
      <c r="AGK151" s="10"/>
      <c r="AGL151" s="10"/>
      <c r="AGM151" s="10"/>
      <c r="AGN151" s="10"/>
      <c r="AGO151" s="10"/>
      <c r="AGP151" s="10"/>
      <c r="AGQ151" s="10"/>
      <c r="AGR151" s="10"/>
      <c r="AGS151" s="10"/>
      <c r="AGT151" s="10"/>
      <c r="AGU151" s="10"/>
      <c r="AGV151" s="10"/>
      <c r="AGW151" s="10"/>
      <c r="AGX151" s="10"/>
      <c r="AGY151" s="10"/>
      <c r="AGZ151" s="10"/>
      <c r="AHA151" s="10"/>
      <c r="AHB151" s="10"/>
      <c r="AHC151" s="10"/>
      <c r="AHD151" s="10"/>
      <c r="AHE151" s="10"/>
      <c r="AHF151" s="10"/>
      <c r="AHG151" s="10"/>
      <c r="AHH151" s="10"/>
      <c r="AHI151" s="10"/>
      <c r="AHJ151" s="10"/>
      <c r="AHK151" s="10"/>
      <c r="AHL151" s="10"/>
      <c r="AHM151" s="10"/>
      <c r="AHN151" s="10"/>
      <c r="AHO151" s="10"/>
      <c r="AHP151" s="10"/>
      <c r="AHQ151" s="10"/>
      <c r="AHR151" s="10"/>
      <c r="AHS151" s="10"/>
      <c r="AHT151" s="10"/>
      <c r="AHU151" s="10"/>
      <c r="AHV151" s="10"/>
      <c r="AHW151" s="10"/>
      <c r="AHX151" s="10"/>
      <c r="AHY151" s="10"/>
      <c r="AHZ151" s="10"/>
      <c r="AIA151" s="10"/>
      <c r="AIB151" s="10"/>
      <c r="AIC151" s="10"/>
      <c r="AID151" s="10"/>
      <c r="AIE151" s="10"/>
      <c r="AIF151" s="10"/>
      <c r="AIG151" s="10"/>
      <c r="AIH151" s="10"/>
      <c r="AII151" s="10"/>
      <c r="AIJ151" s="10"/>
      <c r="AIK151" s="10"/>
      <c r="AIL151" s="10"/>
      <c r="AIM151" s="10"/>
      <c r="AIN151" s="10"/>
      <c r="AIO151" s="10"/>
      <c r="AIP151" s="10"/>
      <c r="AIQ151" s="10"/>
      <c r="AIR151" s="10"/>
      <c r="AIS151" s="10"/>
      <c r="AIT151" s="10"/>
      <c r="AIU151" s="10"/>
      <c r="AIV151" s="10"/>
      <c r="AIW151" s="10"/>
      <c r="AIX151" s="10"/>
      <c r="AIY151" s="10"/>
      <c r="AIZ151" s="10"/>
      <c r="AJA151" s="10"/>
      <c r="AJB151" s="10"/>
      <c r="AJC151" s="10"/>
      <c r="AJD151" s="10"/>
      <c r="AJE151" s="10"/>
      <c r="AJF151" s="10"/>
      <c r="AJG151" s="10"/>
      <c r="AJH151" s="10"/>
      <c r="AJI151" s="10"/>
      <c r="AJJ151" s="10"/>
      <c r="AJK151" s="10"/>
      <c r="AJL151" s="10"/>
      <c r="AJM151" s="10"/>
      <c r="AJN151" s="10"/>
      <c r="AJO151" s="10"/>
      <c r="AJP151" s="10"/>
      <c r="AJQ151" s="10"/>
      <c r="AJR151" s="10"/>
      <c r="AJS151" s="10"/>
      <c r="AJT151" s="10"/>
      <c r="AJU151" s="10"/>
      <c r="AJV151" s="10"/>
      <c r="AJW151" s="10"/>
      <c r="AJX151" s="10"/>
      <c r="AJY151" s="10"/>
      <c r="AJZ151" s="10"/>
      <c r="AKA151" s="10"/>
      <c r="AKB151" s="10"/>
      <c r="AKC151" s="10"/>
      <c r="AKD151" s="10"/>
      <c r="AKE151" s="10"/>
      <c r="AKF151" s="10"/>
      <c r="AKG151" s="10"/>
      <c r="AKH151" s="10"/>
      <c r="AKI151" s="10"/>
      <c r="AKJ151" s="10"/>
      <c r="AKK151" s="10"/>
      <c r="AKL151" s="10"/>
      <c r="AKM151" s="10"/>
      <c r="AKN151" s="10"/>
      <c r="AKO151" s="10"/>
      <c r="AKP151" s="10"/>
      <c r="AKQ151" s="10"/>
      <c r="AKR151" s="10"/>
      <c r="AKS151" s="10"/>
      <c r="AKT151" s="10"/>
      <c r="AKU151" s="10"/>
      <c r="AKV151" s="10"/>
      <c r="AKW151" s="10"/>
      <c r="AKX151" s="10"/>
      <c r="AKY151" s="10"/>
      <c r="AKZ151" s="10"/>
      <c r="ALA151" s="10"/>
      <c r="ALB151" s="10"/>
      <c r="ALC151" s="10"/>
      <c r="ALD151" s="10"/>
      <c r="ALE151" s="10"/>
      <c r="ALF151" s="10"/>
      <c r="ALG151" s="10"/>
      <c r="ALH151" s="10"/>
      <c r="ALI151" s="10"/>
      <c r="ALJ151" s="10"/>
      <c r="ALK151" s="10"/>
      <c r="ALL151" s="10"/>
      <c r="ALM151" s="10"/>
      <c r="ALN151" s="10"/>
      <c r="ALO151" s="10"/>
      <c r="ALP151" s="10"/>
      <c r="ALQ151" s="10"/>
      <c r="ALR151" s="10"/>
      <c r="ALS151" s="10"/>
      <c r="ALT151" s="10"/>
      <c r="ALU151" s="10"/>
      <c r="ALV151" s="10"/>
      <c r="ALW151" s="10"/>
      <c r="ALX151" s="10"/>
      <c r="ALY151" s="10"/>
      <c r="ALZ151" s="10"/>
      <c r="AMA151" s="10"/>
      <c r="AMB151" s="10"/>
      <c r="AMC151" s="10"/>
      <c r="AMD151" s="10"/>
      <c r="AME151" s="10"/>
      <c r="AMF151" s="10"/>
      <c r="AMG151" s="10"/>
      <c r="AMH151" s="10"/>
      <c r="AMI151" s="10"/>
      <c r="AMJ151" s="10"/>
      <c r="AMK151" s="10"/>
      <c r="AML151" s="10"/>
      <c r="AMM151" s="10"/>
      <c r="AMN151" s="10"/>
      <c r="AMO151" s="10"/>
      <c r="AMP151" s="10"/>
      <c r="AMQ151" s="10"/>
      <c r="AMR151" s="10"/>
      <c r="AMS151" s="10"/>
      <c r="AMT151" s="10"/>
      <c r="AMU151" s="10"/>
      <c r="AMV151" s="10"/>
      <c r="AMW151" s="10"/>
      <c r="AMX151" s="10"/>
      <c r="AMY151" s="10"/>
      <c r="AMZ151" s="10"/>
      <c r="ANA151" s="10"/>
      <c r="ANB151" s="10"/>
      <c r="ANC151" s="10"/>
      <c r="AND151" s="10"/>
      <c r="ANE151" s="10"/>
      <c r="ANF151" s="10"/>
      <c r="ANG151" s="10"/>
      <c r="ANH151" s="10"/>
      <c r="ANI151" s="10"/>
      <c r="ANJ151" s="10"/>
      <c r="ANK151" s="10"/>
      <c r="ANL151" s="10"/>
      <c r="ANM151" s="10"/>
      <c r="ANN151" s="10"/>
      <c r="ANO151" s="10"/>
      <c r="ANP151" s="10"/>
      <c r="ANQ151" s="10"/>
      <c r="ANR151" s="10"/>
      <c r="ANS151" s="10"/>
      <c r="ANT151" s="10"/>
      <c r="ANU151" s="10"/>
      <c r="ANV151" s="10"/>
      <c r="ANW151" s="10"/>
      <c r="ANX151" s="10"/>
      <c r="ANY151" s="10"/>
      <c r="ANZ151" s="10"/>
      <c r="AOA151" s="10"/>
      <c r="AOB151" s="10"/>
      <c r="AOC151" s="10"/>
      <c r="AOD151" s="10"/>
      <c r="AOE151" s="10"/>
      <c r="AOF151" s="10"/>
      <c r="AOG151" s="10"/>
      <c r="AOH151" s="10"/>
      <c r="AOI151" s="10"/>
      <c r="AOJ151" s="10"/>
      <c r="AOK151" s="10"/>
      <c r="AOL151" s="10"/>
      <c r="AOM151" s="10"/>
      <c r="AON151" s="10"/>
      <c r="AOO151" s="10"/>
      <c r="AOP151" s="10"/>
      <c r="AOQ151" s="10"/>
      <c r="AOR151" s="10"/>
      <c r="AOS151" s="10"/>
      <c r="AOT151" s="10"/>
      <c r="AOU151" s="10"/>
      <c r="AOV151" s="10"/>
      <c r="AOW151" s="10"/>
      <c r="AOX151" s="10"/>
      <c r="AOY151" s="10"/>
      <c r="AOZ151" s="10"/>
      <c r="APA151" s="10"/>
      <c r="APB151" s="10"/>
      <c r="APC151" s="10"/>
      <c r="APD151" s="10"/>
      <c r="APE151" s="10"/>
      <c r="APF151" s="10"/>
      <c r="APG151" s="10"/>
      <c r="APH151" s="10"/>
      <c r="API151" s="10"/>
      <c r="APJ151" s="10"/>
      <c r="APK151" s="10"/>
      <c r="APL151" s="10"/>
      <c r="APM151" s="10"/>
      <c r="APN151" s="10"/>
      <c r="APO151" s="10"/>
      <c r="APP151" s="10"/>
      <c r="APQ151" s="10"/>
      <c r="APR151" s="10"/>
      <c r="APS151" s="10"/>
      <c r="APT151" s="10"/>
      <c r="APU151" s="10"/>
      <c r="APV151" s="10"/>
      <c r="APW151" s="10"/>
      <c r="APX151" s="10"/>
      <c r="APY151" s="10"/>
      <c r="APZ151" s="10"/>
      <c r="AQA151" s="10"/>
      <c r="AQB151" s="10"/>
      <c r="AQC151" s="10"/>
      <c r="AQD151" s="10"/>
      <c r="AQE151" s="10"/>
      <c r="AQF151" s="10"/>
      <c r="AQG151" s="10"/>
      <c r="AQH151" s="10"/>
      <c r="AQI151" s="10"/>
      <c r="AQJ151" s="10"/>
      <c r="AQK151" s="10"/>
      <c r="AQL151" s="10"/>
      <c r="AQM151" s="10"/>
      <c r="AQN151" s="10"/>
      <c r="AQO151" s="10"/>
      <c r="AQP151" s="10"/>
      <c r="AQQ151" s="10"/>
      <c r="AQR151" s="10"/>
      <c r="AQS151" s="10"/>
      <c r="AQT151" s="10"/>
      <c r="AQU151" s="10"/>
      <c r="AQV151" s="10"/>
      <c r="AQW151" s="10"/>
      <c r="AQX151" s="10"/>
      <c r="AQY151" s="10"/>
      <c r="AQZ151" s="10"/>
      <c r="ARA151" s="10"/>
      <c r="ARB151" s="10"/>
      <c r="ARC151" s="10"/>
      <c r="ARD151" s="10"/>
      <c r="ARE151" s="10"/>
      <c r="ARF151" s="10"/>
      <c r="ARG151" s="10"/>
      <c r="ARH151" s="10"/>
      <c r="ARI151" s="10"/>
      <c r="ARJ151" s="10"/>
      <c r="ARK151" s="10"/>
      <c r="ARL151" s="10"/>
      <c r="ARM151" s="10"/>
      <c r="ARN151" s="10"/>
      <c r="ARO151" s="10"/>
      <c r="ARP151" s="10"/>
      <c r="ARQ151" s="10"/>
      <c r="ARR151" s="10"/>
      <c r="ARS151" s="10"/>
      <c r="ART151" s="10"/>
      <c r="ARU151" s="10"/>
      <c r="ARV151" s="10"/>
      <c r="ARW151" s="10"/>
      <c r="ARX151" s="10"/>
      <c r="ARY151" s="10"/>
      <c r="ARZ151" s="10"/>
      <c r="ASA151" s="10"/>
      <c r="ASB151" s="10"/>
      <c r="ASC151" s="10"/>
      <c r="ASD151" s="10"/>
      <c r="ASE151" s="10"/>
      <c r="ASF151" s="10"/>
      <c r="ASG151" s="10"/>
      <c r="ASH151" s="10"/>
      <c r="ASI151" s="10"/>
      <c r="ASJ151" s="10"/>
      <c r="ASK151" s="10"/>
      <c r="ASL151" s="10"/>
      <c r="ASM151" s="10"/>
      <c r="ASN151" s="10"/>
      <c r="ASO151" s="10"/>
      <c r="ASP151" s="10"/>
      <c r="ASQ151" s="10"/>
      <c r="ASR151" s="10"/>
      <c r="ASS151" s="10"/>
      <c r="AST151" s="10"/>
      <c r="ASU151" s="10"/>
      <c r="ASV151" s="10"/>
      <c r="ASW151" s="10"/>
      <c r="ASX151" s="10"/>
      <c r="ASY151" s="10"/>
      <c r="ASZ151" s="10"/>
      <c r="ATA151" s="10"/>
      <c r="ATB151" s="10"/>
      <c r="ATC151" s="10"/>
      <c r="ATD151" s="10"/>
      <c r="ATE151" s="10"/>
      <c r="ATF151" s="10"/>
      <c r="ATG151" s="10"/>
      <c r="ATH151" s="10"/>
      <c r="ATI151" s="10"/>
      <c r="ATJ151" s="10"/>
      <c r="ATK151" s="10"/>
      <c r="ATL151" s="10"/>
      <c r="ATM151" s="10"/>
      <c r="ATN151" s="10"/>
      <c r="ATO151" s="10"/>
      <c r="ATP151" s="10"/>
      <c r="ATQ151" s="10"/>
      <c r="ATR151" s="10"/>
      <c r="ATS151" s="10"/>
      <c r="ATT151" s="10"/>
      <c r="ATU151" s="10"/>
      <c r="ATV151" s="10"/>
      <c r="ATW151" s="10"/>
      <c r="ATX151" s="10"/>
      <c r="ATY151" s="10"/>
      <c r="ATZ151" s="10"/>
      <c r="AUA151" s="10"/>
      <c r="AUB151" s="10"/>
      <c r="AUC151" s="10"/>
      <c r="AUD151" s="10"/>
      <c r="AUE151" s="10"/>
      <c r="AUF151" s="10"/>
      <c r="AUG151" s="10"/>
      <c r="AUH151" s="10"/>
      <c r="AUI151" s="10"/>
      <c r="AUJ151" s="10"/>
      <c r="AUK151" s="10"/>
      <c r="AUL151" s="10"/>
      <c r="AUM151" s="10"/>
      <c r="AUN151" s="10"/>
      <c r="AUO151" s="10"/>
      <c r="AUP151" s="10"/>
      <c r="AUQ151" s="10"/>
      <c r="AUR151" s="10"/>
      <c r="AUS151" s="10"/>
      <c r="AUT151" s="10"/>
      <c r="AUU151" s="10"/>
      <c r="AUV151" s="10"/>
      <c r="AUW151" s="10"/>
      <c r="AUX151" s="10"/>
      <c r="AUY151" s="10"/>
      <c r="AUZ151" s="10"/>
      <c r="AVA151" s="10"/>
      <c r="AVB151" s="10"/>
      <c r="AVC151" s="10"/>
      <c r="AVD151" s="10"/>
      <c r="AVE151" s="10"/>
      <c r="AVF151" s="10"/>
      <c r="AVG151" s="10"/>
      <c r="AVH151" s="10"/>
      <c r="AVI151" s="10"/>
      <c r="AVJ151" s="10"/>
      <c r="AVK151" s="10"/>
      <c r="AVL151" s="10"/>
      <c r="AVM151" s="10"/>
      <c r="AVN151" s="10"/>
      <c r="AVO151" s="10"/>
      <c r="AVP151" s="10"/>
      <c r="AVQ151" s="10"/>
      <c r="AVR151" s="10"/>
      <c r="AVS151" s="10"/>
      <c r="AVT151" s="10"/>
      <c r="AVU151" s="10"/>
      <c r="AVV151" s="10"/>
      <c r="AVW151" s="10"/>
      <c r="AVX151" s="10"/>
      <c r="AVY151" s="10"/>
      <c r="AVZ151" s="10"/>
      <c r="AWA151" s="10"/>
      <c r="AWB151" s="10"/>
      <c r="AWC151" s="10"/>
      <c r="AWD151" s="10"/>
      <c r="AWE151" s="10"/>
      <c r="AWF151" s="10"/>
      <c r="AWG151" s="10"/>
      <c r="AWH151" s="10"/>
      <c r="AWI151" s="10"/>
      <c r="AWJ151" s="10"/>
      <c r="AWK151" s="10"/>
      <c r="AWL151" s="10"/>
      <c r="AWM151" s="10"/>
      <c r="AWN151" s="10"/>
      <c r="AWO151" s="10"/>
      <c r="AWP151" s="10"/>
      <c r="AWQ151" s="10"/>
      <c r="AWR151" s="10"/>
      <c r="AWS151" s="10"/>
      <c r="AWT151" s="10"/>
      <c r="AWU151" s="10"/>
      <c r="AWV151" s="10"/>
      <c r="AWW151" s="10"/>
      <c r="AWX151" s="10"/>
      <c r="AWY151" s="10"/>
      <c r="AWZ151" s="10"/>
      <c r="AXA151" s="10"/>
      <c r="AXB151" s="10"/>
      <c r="AXC151" s="10"/>
      <c r="AXD151" s="10"/>
      <c r="AXE151" s="10"/>
      <c r="AXF151" s="10"/>
      <c r="AXG151" s="10"/>
      <c r="AXH151" s="10"/>
      <c r="AXI151" s="10"/>
      <c r="AXJ151" s="10"/>
      <c r="AXK151" s="10"/>
      <c r="AXL151" s="10"/>
      <c r="AXM151" s="10"/>
      <c r="AXN151" s="10"/>
      <c r="AXO151" s="10"/>
      <c r="AXP151" s="10"/>
      <c r="AXQ151" s="10"/>
      <c r="AXR151" s="10"/>
      <c r="AXS151" s="10"/>
      <c r="AXT151" s="10"/>
      <c r="AXU151" s="10"/>
      <c r="AXV151" s="10"/>
      <c r="AXW151" s="10"/>
      <c r="AXX151" s="10"/>
      <c r="AXY151" s="10"/>
      <c r="AXZ151" s="10"/>
      <c r="AYA151" s="10"/>
      <c r="AYB151" s="10"/>
      <c r="AYC151" s="10"/>
      <c r="AYD151" s="10"/>
      <c r="AYE151" s="10"/>
      <c r="AYF151" s="10"/>
      <c r="AYG151" s="10"/>
      <c r="AYH151" s="10"/>
      <c r="AYI151" s="10"/>
      <c r="AYJ151" s="10"/>
      <c r="AYK151" s="10"/>
      <c r="AYL151" s="10"/>
      <c r="AYM151" s="10"/>
      <c r="AYN151" s="10"/>
      <c r="AYO151" s="10"/>
      <c r="AYP151" s="10"/>
      <c r="AYQ151" s="10"/>
      <c r="AYR151" s="10"/>
      <c r="AYS151" s="10"/>
      <c r="AYT151" s="10"/>
      <c r="AYU151" s="10"/>
      <c r="AYV151" s="10"/>
      <c r="AYW151" s="10"/>
      <c r="AYX151" s="10"/>
      <c r="AYY151" s="10"/>
      <c r="AYZ151" s="10"/>
      <c r="AZA151" s="10"/>
      <c r="AZB151" s="10"/>
      <c r="AZC151" s="10"/>
      <c r="AZD151" s="10"/>
      <c r="AZE151" s="10"/>
      <c r="AZF151" s="10"/>
      <c r="AZG151" s="10"/>
      <c r="AZH151" s="10"/>
      <c r="AZI151" s="10"/>
      <c r="AZJ151" s="10"/>
      <c r="AZK151" s="10"/>
      <c r="AZL151" s="10"/>
      <c r="AZM151" s="10"/>
      <c r="AZN151" s="10"/>
      <c r="AZO151" s="10"/>
      <c r="AZP151" s="10"/>
      <c r="AZQ151" s="10"/>
      <c r="AZR151" s="10"/>
      <c r="AZS151" s="10"/>
      <c r="AZT151" s="10"/>
      <c r="AZU151" s="10"/>
      <c r="AZV151" s="10"/>
      <c r="AZW151" s="10"/>
      <c r="AZX151" s="10"/>
      <c r="AZY151" s="10"/>
      <c r="AZZ151" s="10"/>
      <c r="BAA151" s="10"/>
      <c r="BAB151" s="10"/>
      <c r="BAC151" s="10"/>
      <c r="BAD151" s="10"/>
      <c r="BAE151" s="10"/>
      <c r="BAF151" s="10"/>
      <c r="BAG151" s="10"/>
      <c r="BAH151" s="10"/>
      <c r="BAI151" s="10"/>
      <c r="BAJ151" s="10"/>
      <c r="BAK151" s="10"/>
      <c r="BAL151" s="10"/>
      <c r="BAM151" s="10"/>
      <c r="BAN151" s="10"/>
      <c r="BAO151" s="10"/>
      <c r="BAP151" s="10"/>
      <c r="BAQ151" s="10"/>
      <c r="BAR151" s="10"/>
      <c r="BAS151" s="10"/>
      <c r="BAT151" s="10"/>
      <c r="BAU151" s="10"/>
      <c r="BAV151" s="10"/>
      <c r="BAW151" s="10"/>
      <c r="BAX151" s="10"/>
      <c r="BAY151" s="10"/>
      <c r="BAZ151" s="10"/>
      <c r="BBA151" s="10"/>
      <c r="BBB151" s="10"/>
      <c r="BBC151" s="10"/>
      <c r="BBD151" s="10"/>
      <c r="BBE151" s="10"/>
      <c r="BBF151" s="10"/>
      <c r="BBG151" s="10"/>
      <c r="BBH151" s="10"/>
      <c r="BBI151" s="10"/>
      <c r="BBJ151" s="10"/>
      <c r="BBK151" s="10"/>
      <c r="BBL151" s="10"/>
      <c r="BBM151" s="10"/>
      <c r="BBN151" s="10"/>
      <c r="BBO151" s="10"/>
      <c r="BBP151" s="10"/>
      <c r="BBQ151" s="10"/>
      <c r="BBR151" s="10"/>
      <c r="BBS151" s="10"/>
      <c r="BBT151" s="10"/>
      <c r="BBU151" s="10"/>
      <c r="BBV151" s="10"/>
      <c r="BBW151" s="10"/>
      <c r="BBX151" s="10"/>
      <c r="BBY151" s="10"/>
      <c r="BBZ151" s="10"/>
      <c r="BCA151" s="10"/>
      <c r="BCB151" s="10"/>
      <c r="BCC151" s="10"/>
      <c r="BCD151" s="10"/>
      <c r="BCE151" s="10"/>
      <c r="BCF151" s="10"/>
      <c r="BCG151" s="10"/>
      <c r="BCH151" s="10"/>
      <c r="BCI151" s="10"/>
      <c r="BCJ151" s="10"/>
      <c r="BCK151" s="10"/>
      <c r="BCL151" s="10"/>
      <c r="BCM151" s="10"/>
      <c r="BCN151" s="10"/>
      <c r="BCO151" s="10"/>
      <c r="BCP151" s="10"/>
      <c r="BCQ151" s="10"/>
      <c r="BCR151" s="10"/>
      <c r="BCS151" s="10"/>
      <c r="BCT151" s="10"/>
      <c r="BCU151" s="10"/>
      <c r="BCV151" s="10"/>
      <c r="BCW151" s="10"/>
      <c r="BCX151" s="10"/>
      <c r="BCY151" s="10"/>
      <c r="BCZ151" s="10"/>
      <c r="BDA151" s="10"/>
      <c r="BDB151" s="10"/>
      <c r="BDC151" s="10"/>
      <c r="BDD151" s="10"/>
      <c r="BDE151" s="10"/>
      <c r="BDF151" s="10"/>
      <c r="BDG151" s="10"/>
      <c r="BDH151" s="10"/>
      <c r="BDI151" s="10"/>
      <c r="BDJ151" s="10"/>
      <c r="BDK151" s="10"/>
      <c r="BDL151" s="10"/>
      <c r="BDM151" s="10"/>
      <c r="BDN151" s="10"/>
      <c r="BDO151" s="10"/>
      <c r="BDP151" s="10"/>
      <c r="BDQ151" s="10"/>
      <c r="BDR151" s="10"/>
      <c r="BDS151" s="10"/>
      <c r="BDT151" s="10"/>
      <c r="BDU151" s="10"/>
      <c r="BDV151" s="10"/>
      <c r="BDW151" s="10"/>
      <c r="BDX151" s="10"/>
      <c r="BDY151" s="10"/>
      <c r="BDZ151" s="10"/>
      <c r="BEA151" s="10"/>
      <c r="BEB151" s="10"/>
      <c r="BEC151" s="10"/>
      <c r="BED151" s="10"/>
      <c r="BEE151" s="10"/>
      <c r="BEF151" s="10"/>
      <c r="BEG151" s="10"/>
      <c r="BEH151" s="10"/>
      <c r="BEI151" s="10"/>
      <c r="BEJ151" s="10"/>
      <c r="BEK151" s="10"/>
      <c r="BEL151" s="10"/>
      <c r="BEM151" s="10"/>
      <c r="BEN151" s="10"/>
      <c r="BEO151" s="10"/>
      <c r="BEP151" s="10"/>
      <c r="BEQ151" s="10"/>
      <c r="BER151" s="10"/>
      <c r="BES151" s="10"/>
      <c r="BET151" s="10"/>
      <c r="BEU151" s="10"/>
      <c r="BEV151" s="10"/>
      <c r="BEW151" s="10"/>
      <c r="BEX151" s="10"/>
      <c r="BEY151" s="10"/>
      <c r="BEZ151" s="10"/>
      <c r="BFA151" s="10"/>
      <c r="BFB151" s="10"/>
      <c r="BFC151" s="10"/>
      <c r="BFD151" s="10"/>
      <c r="BFE151" s="10"/>
      <c r="BFF151" s="10"/>
      <c r="BFG151" s="10"/>
      <c r="BFH151" s="10"/>
      <c r="BFI151" s="10"/>
      <c r="BFJ151" s="10"/>
      <c r="BFK151" s="10"/>
      <c r="BFL151" s="10"/>
      <c r="BFM151" s="10"/>
      <c r="BFN151" s="10"/>
      <c r="BFO151" s="10"/>
      <c r="BFP151" s="10"/>
      <c r="BFQ151" s="10"/>
      <c r="BFR151" s="10"/>
      <c r="BFS151" s="10"/>
      <c r="BFT151" s="10"/>
      <c r="BFU151" s="10"/>
      <c r="BFV151" s="10"/>
      <c r="BFW151" s="10"/>
      <c r="BFX151" s="10"/>
      <c r="BFY151" s="10"/>
      <c r="BFZ151" s="10"/>
      <c r="BGA151" s="10"/>
      <c r="BGB151" s="10"/>
      <c r="BGC151" s="10"/>
      <c r="BGD151" s="10"/>
      <c r="BGE151" s="10"/>
      <c r="BGF151" s="10"/>
      <c r="BGG151" s="10"/>
      <c r="BGH151" s="10"/>
      <c r="BGI151" s="10"/>
      <c r="BGJ151" s="10"/>
      <c r="BGK151" s="10"/>
      <c r="BGL151" s="10"/>
      <c r="BGM151" s="10"/>
      <c r="BGN151" s="10"/>
      <c r="BGO151" s="10"/>
      <c r="BGP151" s="10"/>
      <c r="BGQ151" s="10"/>
      <c r="BGR151" s="10"/>
      <c r="BGS151" s="10"/>
      <c r="BGT151" s="10"/>
      <c r="BGU151" s="10"/>
      <c r="BGV151" s="10"/>
      <c r="BGW151" s="10"/>
      <c r="BGX151" s="10"/>
      <c r="BGY151" s="10"/>
      <c r="BGZ151" s="10"/>
      <c r="BHA151" s="10"/>
      <c r="BHB151" s="10"/>
      <c r="BHC151" s="10"/>
      <c r="BHD151" s="10"/>
      <c r="BHE151" s="10"/>
      <c r="BHF151" s="10"/>
      <c r="BHG151" s="10"/>
      <c r="BHH151" s="10"/>
      <c r="BHI151" s="10"/>
      <c r="BHJ151" s="10"/>
      <c r="BHK151" s="10"/>
      <c r="BHL151" s="10"/>
      <c r="BHM151" s="10"/>
      <c r="BHN151" s="10"/>
      <c r="BHO151" s="10"/>
      <c r="BHP151" s="10"/>
      <c r="BHQ151" s="10"/>
      <c r="BHR151" s="10"/>
      <c r="BHS151" s="10"/>
      <c r="BHT151" s="10"/>
      <c r="BHU151" s="10"/>
      <c r="BHV151" s="10"/>
      <c r="BHW151" s="10"/>
      <c r="BHX151" s="10"/>
      <c r="BHY151" s="10"/>
      <c r="BHZ151" s="10"/>
      <c r="BIA151" s="10"/>
      <c r="BIB151" s="10"/>
      <c r="BIC151" s="10"/>
      <c r="BID151" s="10"/>
      <c r="BIE151" s="10"/>
      <c r="BIF151" s="10"/>
      <c r="BIG151" s="10"/>
      <c r="BIH151" s="10"/>
      <c r="BII151" s="10"/>
      <c r="BIJ151" s="10"/>
      <c r="BIK151" s="10"/>
      <c r="BIL151" s="10"/>
      <c r="BIM151" s="10"/>
      <c r="BIN151" s="10"/>
      <c r="BIO151" s="10"/>
      <c r="BIP151" s="10"/>
      <c r="BIQ151" s="10"/>
      <c r="BIR151" s="10"/>
      <c r="BIS151" s="10"/>
      <c r="BIT151" s="10"/>
      <c r="BIU151" s="10"/>
      <c r="BIV151" s="10"/>
      <c r="BIW151" s="10"/>
      <c r="BIX151" s="10"/>
      <c r="BIY151" s="10"/>
      <c r="BIZ151" s="10"/>
      <c r="BJA151" s="10"/>
      <c r="BJB151" s="10"/>
      <c r="BJC151" s="10"/>
      <c r="BJD151" s="10"/>
      <c r="BJE151" s="10"/>
      <c r="BJF151" s="10"/>
      <c r="BJG151" s="10"/>
      <c r="BJH151" s="10"/>
      <c r="BJI151" s="10"/>
      <c r="BJJ151" s="10"/>
      <c r="BJK151" s="10"/>
      <c r="BJL151" s="10"/>
      <c r="BJM151" s="10"/>
      <c r="BJN151" s="10"/>
      <c r="BJO151" s="10"/>
      <c r="BJP151" s="10"/>
      <c r="BJQ151" s="10"/>
      <c r="BJR151" s="10"/>
      <c r="BJS151" s="10"/>
      <c r="BJT151" s="10"/>
      <c r="BJU151" s="10"/>
      <c r="BJV151" s="10"/>
      <c r="BJW151" s="10"/>
      <c r="BJX151" s="10"/>
      <c r="BJY151" s="10"/>
      <c r="BJZ151" s="10"/>
      <c r="BKA151" s="10"/>
      <c r="BKB151" s="10"/>
      <c r="BKC151" s="10"/>
      <c r="BKD151" s="10"/>
      <c r="BKE151" s="10"/>
      <c r="BKF151" s="10"/>
      <c r="BKG151" s="10"/>
      <c r="BKH151" s="10"/>
      <c r="BKI151" s="10"/>
      <c r="BKJ151" s="10"/>
      <c r="BKK151" s="10"/>
      <c r="BKL151" s="10"/>
      <c r="BKM151" s="10"/>
      <c r="BKN151" s="10"/>
      <c r="BKO151" s="10"/>
      <c r="BKP151" s="10"/>
      <c r="BKQ151" s="10"/>
      <c r="BKR151" s="10"/>
      <c r="BKS151" s="10"/>
      <c r="BKT151" s="10"/>
      <c r="BKU151" s="10"/>
      <c r="BKV151" s="10"/>
      <c r="BKW151" s="10"/>
      <c r="BKX151" s="10"/>
      <c r="BKY151" s="10"/>
      <c r="BKZ151" s="10"/>
      <c r="BLA151" s="10"/>
      <c r="BLB151" s="10"/>
      <c r="BLC151" s="10"/>
      <c r="BLD151" s="10"/>
      <c r="BLE151" s="10"/>
      <c r="BLF151" s="10"/>
      <c r="BLG151" s="10"/>
      <c r="BLH151" s="10"/>
      <c r="BLI151" s="10"/>
      <c r="BLJ151" s="10"/>
      <c r="BLK151" s="10"/>
      <c r="BLL151" s="10"/>
      <c r="BLM151" s="10"/>
      <c r="BLN151" s="10"/>
      <c r="BLO151" s="10"/>
      <c r="BLP151" s="10"/>
      <c r="BLQ151" s="10"/>
      <c r="BLR151" s="10"/>
      <c r="BLS151" s="10"/>
      <c r="BLT151" s="10"/>
      <c r="BLU151" s="10"/>
      <c r="BLV151" s="10"/>
      <c r="BLW151" s="10"/>
      <c r="BLX151" s="10"/>
      <c r="BLY151" s="10"/>
      <c r="BLZ151" s="10"/>
      <c r="BMA151" s="10"/>
      <c r="BMB151" s="10"/>
      <c r="BMC151" s="10"/>
      <c r="BMD151" s="10"/>
      <c r="BME151" s="10"/>
      <c r="BMF151" s="10"/>
      <c r="BMG151" s="10"/>
      <c r="BMH151" s="10"/>
      <c r="BMI151" s="10"/>
      <c r="BMJ151" s="10"/>
      <c r="BMK151" s="10"/>
      <c r="BML151" s="10"/>
      <c r="BMM151" s="10"/>
      <c r="BMN151" s="10"/>
      <c r="BMO151" s="10"/>
      <c r="BMP151" s="10"/>
      <c r="BMQ151" s="10"/>
      <c r="BMR151" s="10"/>
      <c r="BMS151" s="10"/>
      <c r="BMT151" s="10"/>
      <c r="BMU151" s="10"/>
      <c r="BMV151" s="10"/>
      <c r="BMW151" s="10"/>
      <c r="BMX151" s="10"/>
      <c r="BMY151" s="10"/>
      <c r="BMZ151" s="10"/>
      <c r="BNA151" s="10"/>
      <c r="BNB151" s="10"/>
      <c r="BNC151" s="10"/>
      <c r="BND151" s="10"/>
      <c r="BNE151" s="10"/>
      <c r="BNF151" s="10"/>
      <c r="BNG151" s="10"/>
      <c r="BNH151" s="10"/>
      <c r="BNI151" s="10"/>
      <c r="BNJ151" s="10"/>
      <c r="BNK151" s="10"/>
      <c r="BNL151" s="10"/>
      <c r="BNM151" s="10"/>
      <c r="BNN151" s="10"/>
      <c r="BNO151" s="10"/>
      <c r="BNP151" s="10"/>
      <c r="BNQ151" s="10"/>
      <c r="BNR151" s="10"/>
      <c r="BNS151" s="10"/>
      <c r="BNT151" s="10"/>
      <c r="BNU151" s="10"/>
      <c r="BNV151" s="10"/>
      <c r="BNW151" s="10"/>
      <c r="BNX151" s="10"/>
      <c r="BNY151" s="10"/>
      <c r="BNZ151" s="10"/>
      <c r="BOA151" s="10"/>
      <c r="BOB151" s="10"/>
      <c r="BOC151" s="10"/>
      <c r="BOD151" s="10"/>
      <c r="BOE151" s="10"/>
      <c r="BOF151" s="10"/>
      <c r="BOG151" s="10"/>
      <c r="BOH151" s="10"/>
      <c r="BOI151" s="10"/>
      <c r="BOJ151" s="10"/>
      <c r="BOK151" s="10"/>
      <c r="BOL151" s="10"/>
      <c r="BOM151" s="10"/>
      <c r="BON151" s="10"/>
      <c r="BOO151" s="10"/>
      <c r="BOP151" s="10"/>
      <c r="BOQ151" s="10"/>
      <c r="BOR151" s="10"/>
      <c r="BOS151" s="10"/>
      <c r="BOT151" s="10"/>
      <c r="BOU151" s="10"/>
      <c r="BOV151" s="10"/>
      <c r="BOW151" s="10"/>
      <c r="BOX151" s="10"/>
      <c r="BOY151" s="10"/>
      <c r="BOZ151" s="10"/>
      <c r="BPA151" s="10"/>
      <c r="BPB151" s="10"/>
      <c r="BPC151" s="10"/>
      <c r="BPD151" s="10"/>
      <c r="BPE151" s="10"/>
      <c r="BPF151" s="10"/>
      <c r="BPG151" s="10"/>
      <c r="BPH151" s="10"/>
      <c r="BPI151" s="10"/>
      <c r="BPJ151" s="10"/>
      <c r="BPK151" s="10"/>
      <c r="BPL151" s="10"/>
      <c r="BPM151" s="10"/>
      <c r="BPN151" s="10"/>
      <c r="BPO151" s="10"/>
      <c r="BPP151" s="10"/>
      <c r="BPQ151" s="10"/>
      <c r="BPR151" s="10"/>
      <c r="BPS151" s="10"/>
      <c r="BPT151" s="10"/>
      <c r="BPU151" s="10"/>
      <c r="BPV151" s="10"/>
      <c r="BPW151" s="10"/>
      <c r="BPX151" s="10"/>
      <c r="BPY151" s="10"/>
      <c r="BPZ151" s="10"/>
      <c r="BQA151" s="10"/>
      <c r="BQB151" s="10"/>
      <c r="BQC151" s="10"/>
      <c r="BQD151" s="10"/>
      <c r="BQE151" s="10"/>
      <c r="BQF151" s="10"/>
      <c r="BQG151" s="10"/>
      <c r="BQH151" s="10"/>
      <c r="BQI151" s="10"/>
      <c r="BQJ151" s="10"/>
      <c r="BQK151" s="10"/>
      <c r="BQL151" s="10"/>
      <c r="BQM151" s="10"/>
      <c r="BQN151" s="10"/>
      <c r="BQO151" s="10"/>
      <c r="BQP151" s="10"/>
      <c r="BQQ151" s="10"/>
      <c r="BQR151" s="10"/>
      <c r="BQS151" s="10"/>
      <c r="BQT151" s="10"/>
      <c r="BQU151" s="10"/>
      <c r="BQV151" s="10"/>
      <c r="BQW151" s="10"/>
      <c r="BQX151" s="10"/>
      <c r="BQY151" s="10"/>
      <c r="BQZ151" s="10"/>
      <c r="BRA151" s="10"/>
      <c r="BRB151" s="10"/>
      <c r="BRC151" s="10"/>
      <c r="BRD151" s="10"/>
      <c r="BRE151" s="10"/>
      <c r="BRF151" s="10"/>
      <c r="BRG151" s="10"/>
      <c r="BRH151" s="10"/>
      <c r="BRI151" s="10"/>
      <c r="BRJ151" s="10"/>
      <c r="BRK151" s="10"/>
      <c r="BRL151" s="10"/>
      <c r="BRM151" s="10"/>
      <c r="BRN151" s="10"/>
      <c r="BRO151" s="10"/>
      <c r="BRP151" s="10"/>
      <c r="BRQ151" s="10"/>
      <c r="BRR151" s="10"/>
      <c r="BRS151" s="10"/>
      <c r="BRT151" s="10"/>
      <c r="BRU151" s="10"/>
      <c r="BRV151" s="10"/>
      <c r="BRW151" s="10"/>
      <c r="BRX151" s="10"/>
      <c r="BRY151" s="10"/>
      <c r="BRZ151" s="10"/>
      <c r="BSA151" s="10"/>
      <c r="BSB151" s="10"/>
      <c r="BSC151" s="10"/>
      <c r="BSD151" s="10"/>
      <c r="BSE151" s="10"/>
      <c r="BSF151" s="10"/>
      <c r="BSG151" s="10"/>
      <c r="BSH151" s="10"/>
      <c r="BSI151" s="10"/>
      <c r="BSJ151" s="10"/>
      <c r="BSK151" s="10"/>
      <c r="BSL151" s="10"/>
      <c r="BSM151" s="10"/>
      <c r="BSN151" s="10"/>
      <c r="BSO151" s="10"/>
      <c r="BSP151" s="10"/>
      <c r="BSQ151" s="10"/>
      <c r="BSR151" s="10"/>
      <c r="BSS151" s="10"/>
      <c r="BST151" s="10"/>
      <c r="BSU151" s="10"/>
      <c r="BSV151" s="10"/>
      <c r="BSW151" s="10"/>
      <c r="BSX151" s="10"/>
      <c r="BSY151" s="10"/>
      <c r="BSZ151" s="10"/>
      <c r="BTA151" s="10"/>
      <c r="BTB151" s="10"/>
      <c r="BTC151" s="10"/>
      <c r="BTD151" s="10"/>
      <c r="BTE151" s="10"/>
      <c r="BTF151" s="10"/>
      <c r="BTG151" s="10"/>
      <c r="BTH151" s="10"/>
      <c r="BTI151" s="10"/>
      <c r="BTJ151" s="10"/>
      <c r="BTK151" s="10"/>
      <c r="BTL151" s="10"/>
      <c r="BTM151" s="10"/>
      <c r="BTN151" s="10"/>
      <c r="BTO151" s="10"/>
      <c r="BTP151" s="10"/>
      <c r="BTQ151" s="10"/>
      <c r="BTR151" s="10"/>
      <c r="BTS151" s="10"/>
      <c r="BTT151" s="10"/>
      <c r="BTU151" s="10"/>
      <c r="BTV151" s="10"/>
      <c r="BTW151" s="10"/>
      <c r="BTX151" s="10"/>
      <c r="BTY151" s="10"/>
      <c r="BTZ151" s="10"/>
      <c r="BUA151" s="10"/>
      <c r="BUB151" s="10"/>
      <c r="BUC151" s="10"/>
      <c r="BUD151" s="10"/>
      <c r="BUE151" s="10"/>
      <c r="BUF151" s="10"/>
      <c r="BUG151" s="10"/>
      <c r="BUH151" s="10"/>
      <c r="BUI151" s="10"/>
      <c r="BUJ151" s="10"/>
      <c r="BUK151" s="10"/>
      <c r="BUL151" s="10"/>
      <c r="BUM151" s="10"/>
      <c r="BUN151" s="10"/>
      <c r="BUO151" s="10"/>
      <c r="BUP151" s="10"/>
      <c r="BUQ151" s="10"/>
      <c r="BUR151" s="10"/>
      <c r="BUS151" s="10"/>
      <c r="BUT151" s="10"/>
      <c r="BUU151" s="10"/>
      <c r="BUV151" s="10"/>
      <c r="BUW151" s="10"/>
      <c r="BUX151" s="10"/>
      <c r="BUY151" s="10"/>
      <c r="BUZ151" s="10"/>
      <c r="BVA151" s="10"/>
      <c r="BVB151" s="10"/>
      <c r="BVC151" s="10"/>
      <c r="BVD151" s="10"/>
      <c r="BVE151" s="10"/>
      <c r="BVF151" s="10"/>
      <c r="BVG151" s="10"/>
      <c r="BVH151" s="10"/>
      <c r="BVI151" s="10"/>
      <c r="BVJ151" s="10"/>
      <c r="BVK151" s="10"/>
      <c r="BVL151" s="10"/>
      <c r="BVM151" s="10"/>
      <c r="BVN151" s="10"/>
      <c r="BVO151" s="10"/>
      <c r="BVP151" s="10"/>
      <c r="BVQ151" s="10"/>
      <c r="BVR151" s="10"/>
      <c r="BVS151" s="10"/>
      <c r="BVT151" s="10"/>
      <c r="BVU151" s="10"/>
      <c r="BVV151" s="10"/>
      <c r="BVW151" s="10"/>
      <c r="BVX151" s="10"/>
      <c r="BVY151" s="10"/>
      <c r="BVZ151" s="10"/>
      <c r="BWA151" s="10"/>
      <c r="BWB151" s="10"/>
      <c r="BWC151" s="10"/>
      <c r="BWD151" s="10"/>
      <c r="BWE151" s="10"/>
      <c r="BWF151" s="10"/>
      <c r="BWG151" s="10"/>
      <c r="BWH151" s="10"/>
      <c r="BWI151" s="10"/>
      <c r="BWJ151" s="10"/>
      <c r="BWK151" s="10"/>
      <c r="BWL151" s="10"/>
      <c r="BWM151" s="10"/>
      <c r="BWN151" s="10"/>
      <c r="BWO151" s="10"/>
      <c r="BWP151" s="10"/>
      <c r="BWQ151" s="10"/>
      <c r="BWR151" s="10"/>
      <c r="BWS151" s="10"/>
      <c r="BWT151" s="10"/>
      <c r="BWU151" s="10"/>
      <c r="BWV151" s="10"/>
      <c r="BWW151" s="10"/>
      <c r="BWX151" s="10"/>
      <c r="BWY151" s="10"/>
      <c r="BWZ151" s="10"/>
      <c r="BXA151" s="10"/>
      <c r="BXB151" s="10"/>
      <c r="BXC151" s="10"/>
      <c r="BXD151" s="10"/>
      <c r="BXE151" s="10"/>
      <c r="BXF151" s="10"/>
      <c r="BXG151" s="10"/>
      <c r="BXH151" s="10"/>
      <c r="BXI151" s="10"/>
      <c r="BXJ151" s="10"/>
      <c r="BXK151" s="10"/>
      <c r="BXL151" s="10"/>
      <c r="BXM151" s="10"/>
      <c r="BXN151" s="10"/>
      <c r="BXO151" s="10"/>
      <c r="BXP151" s="10"/>
      <c r="BXQ151" s="10"/>
      <c r="BXR151" s="10"/>
      <c r="BXS151" s="10"/>
      <c r="BXT151" s="10"/>
      <c r="BXU151" s="10"/>
      <c r="BXV151" s="10"/>
      <c r="BXW151" s="10"/>
      <c r="BXX151" s="10"/>
      <c r="BXY151" s="10"/>
      <c r="BXZ151" s="10"/>
      <c r="BYA151" s="10"/>
      <c r="BYB151" s="10"/>
      <c r="BYC151" s="10"/>
      <c r="BYD151" s="10"/>
      <c r="BYE151" s="10"/>
      <c r="BYF151" s="10"/>
      <c r="BYG151" s="10"/>
      <c r="BYH151" s="10"/>
      <c r="BYI151" s="10"/>
      <c r="BYJ151" s="10"/>
      <c r="BYK151" s="10"/>
      <c r="BYL151" s="10"/>
      <c r="BYM151" s="10"/>
      <c r="BYN151" s="10"/>
      <c r="BYO151" s="10"/>
      <c r="BYP151" s="10"/>
      <c r="BYQ151" s="10"/>
      <c r="BYR151" s="10"/>
      <c r="BYS151" s="10"/>
      <c r="BYT151" s="10"/>
      <c r="BYU151" s="10"/>
      <c r="BYV151" s="10"/>
      <c r="BYW151" s="10"/>
      <c r="BYX151" s="10"/>
      <c r="BYY151" s="10"/>
      <c r="BYZ151" s="10"/>
      <c r="BZA151" s="10"/>
      <c r="BZB151" s="10"/>
      <c r="BZC151" s="10"/>
      <c r="BZD151" s="10"/>
      <c r="BZE151" s="10"/>
      <c r="BZF151" s="10"/>
      <c r="BZG151" s="10"/>
      <c r="BZH151" s="10"/>
      <c r="BZI151" s="10"/>
      <c r="BZJ151" s="10"/>
      <c r="BZK151" s="10"/>
      <c r="BZL151" s="10"/>
      <c r="BZM151" s="10"/>
      <c r="BZN151" s="10"/>
      <c r="BZO151" s="10"/>
      <c r="BZP151" s="10"/>
      <c r="BZQ151" s="10"/>
      <c r="BZR151" s="10"/>
      <c r="BZS151" s="10"/>
      <c r="BZT151" s="10"/>
      <c r="BZU151" s="10"/>
      <c r="BZV151" s="10"/>
      <c r="BZW151" s="10"/>
      <c r="BZX151" s="10"/>
      <c r="BZY151" s="10"/>
      <c r="BZZ151" s="10"/>
      <c r="CAA151" s="10"/>
      <c r="CAB151" s="10"/>
      <c r="CAC151" s="10"/>
      <c r="CAD151" s="10"/>
      <c r="CAE151" s="10"/>
      <c r="CAF151" s="10"/>
      <c r="CAG151" s="10"/>
      <c r="CAH151" s="10"/>
      <c r="CAI151" s="10"/>
      <c r="CAJ151" s="10"/>
      <c r="CAK151" s="10"/>
      <c r="CAL151" s="10"/>
      <c r="CAM151" s="10"/>
      <c r="CAN151" s="10"/>
      <c r="CAO151" s="10"/>
      <c r="CAP151" s="10"/>
      <c r="CAQ151" s="10"/>
      <c r="CAR151" s="10"/>
      <c r="CAS151" s="10"/>
      <c r="CAT151" s="10"/>
      <c r="CAU151" s="10"/>
      <c r="CAV151" s="10"/>
      <c r="CAW151" s="10"/>
      <c r="CAX151" s="10"/>
      <c r="CAY151" s="10"/>
      <c r="CAZ151" s="10"/>
      <c r="CBA151" s="10"/>
      <c r="CBB151" s="10"/>
      <c r="CBC151" s="10"/>
      <c r="CBD151" s="10"/>
      <c r="CBE151" s="10"/>
      <c r="CBF151" s="10"/>
      <c r="CBG151" s="10"/>
      <c r="CBH151" s="10"/>
      <c r="CBI151" s="10"/>
      <c r="CBJ151" s="10"/>
      <c r="CBK151" s="10"/>
      <c r="CBL151" s="10"/>
      <c r="CBM151" s="10"/>
      <c r="CBN151" s="10"/>
      <c r="CBO151" s="10"/>
      <c r="CBP151" s="10"/>
      <c r="CBQ151" s="10"/>
      <c r="CBR151" s="10"/>
      <c r="CBS151" s="10"/>
      <c r="CBT151" s="10"/>
      <c r="CBU151" s="10"/>
      <c r="CBV151" s="10"/>
      <c r="CBW151" s="10"/>
      <c r="CBX151" s="10"/>
      <c r="CBY151" s="10"/>
      <c r="CBZ151" s="10"/>
      <c r="CCA151" s="10"/>
      <c r="CCB151" s="10"/>
      <c r="CCC151" s="10"/>
      <c r="CCD151" s="10"/>
      <c r="CCE151" s="10"/>
      <c r="CCF151" s="10"/>
      <c r="CCG151" s="10"/>
      <c r="CCH151" s="10"/>
      <c r="CCI151" s="10"/>
      <c r="CCJ151" s="10"/>
      <c r="CCK151" s="10"/>
      <c r="CCL151" s="10"/>
      <c r="CCM151" s="10"/>
      <c r="CCN151" s="10"/>
      <c r="CCO151" s="10"/>
      <c r="CCP151" s="10"/>
      <c r="CCQ151" s="10"/>
      <c r="CCR151" s="10"/>
      <c r="CCS151" s="10"/>
      <c r="CCT151" s="10"/>
      <c r="CCU151" s="10"/>
      <c r="CCV151" s="10"/>
      <c r="CCW151" s="10"/>
      <c r="CCX151" s="10"/>
      <c r="CCY151" s="10"/>
      <c r="CCZ151" s="10"/>
      <c r="CDA151" s="10"/>
      <c r="CDB151" s="10"/>
      <c r="CDC151" s="10"/>
      <c r="CDD151" s="10"/>
      <c r="CDE151" s="10"/>
      <c r="CDF151" s="10"/>
      <c r="CDG151" s="10"/>
      <c r="CDH151" s="10"/>
      <c r="CDI151" s="10"/>
      <c r="CDJ151" s="10"/>
      <c r="CDK151" s="10"/>
      <c r="CDL151" s="10"/>
      <c r="CDM151" s="10"/>
      <c r="CDN151" s="10"/>
      <c r="CDO151" s="10"/>
      <c r="CDP151" s="10"/>
      <c r="CDQ151" s="10"/>
      <c r="CDR151" s="10"/>
      <c r="CDS151" s="10"/>
      <c r="CDT151" s="10"/>
      <c r="CDU151" s="10"/>
      <c r="CDV151" s="10"/>
      <c r="CDW151" s="10"/>
      <c r="CDX151" s="10"/>
      <c r="CDY151" s="10"/>
      <c r="CDZ151" s="10"/>
      <c r="CEA151" s="10"/>
      <c r="CEB151" s="10"/>
      <c r="CEC151" s="10"/>
      <c r="CED151" s="10"/>
      <c r="CEE151" s="10"/>
      <c r="CEF151" s="10"/>
      <c r="CEG151" s="10"/>
      <c r="CEH151" s="10"/>
      <c r="CEI151" s="10"/>
      <c r="CEJ151" s="10"/>
      <c r="CEK151" s="10"/>
      <c r="CEL151" s="10"/>
      <c r="CEM151" s="10"/>
      <c r="CEN151" s="10"/>
      <c r="CEO151" s="10"/>
      <c r="CEP151" s="10"/>
      <c r="CEQ151" s="10"/>
      <c r="CER151" s="10"/>
      <c r="CES151" s="10"/>
      <c r="CET151" s="10"/>
      <c r="CEU151" s="10"/>
      <c r="CEV151" s="10"/>
      <c r="CEW151" s="10"/>
      <c r="CEX151" s="10"/>
      <c r="CEY151" s="10"/>
      <c r="CEZ151" s="10"/>
      <c r="CFA151" s="10"/>
      <c r="CFB151" s="10"/>
      <c r="CFC151" s="10"/>
      <c r="CFD151" s="10"/>
      <c r="CFE151" s="10"/>
      <c r="CFF151" s="10"/>
      <c r="CFG151" s="10"/>
      <c r="CFH151" s="10"/>
      <c r="CFI151" s="10"/>
      <c r="CFJ151" s="10"/>
      <c r="CFK151" s="10"/>
      <c r="CFL151" s="10"/>
      <c r="CFM151" s="10"/>
      <c r="CFN151" s="10"/>
      <c r="CFO151" s="10"/>
      <c r="CFP151" s="10"/>
      <c r="CFQ151" s="10"/>
      <c r="CFR151" s="10"/>
      <c r="CFS151" s="10"/>
      <c r="CFT151" s="10"/>
      <c r="CFU151" s="10"/>
      <c r="CFV151" s="10"/>
      <c r="CFW151" s="10"/>
      <c r="CFX151" s="10"/>
      <c r="CFY151" s="10"/>
      <c r="CFZ151" s="10"/>
      <c r="CGA151" s="10"/>
      <c r="CGB151" s="10"/>
      <c r="CGC151" s="10"/>
      <c r="CGD151" s="10"/>
      <c r="CGE151" s="10"/>
      <c r="CGF151" s="10"/>
      <c r="CGG151" s="10"/>
      <c r="CGH151" s="10"/>
      <c r="CGI151" s="10"/>
      <c r="CGJ151" s="10"/>
      <c r="CGK151" s="10"/>
      <c r="CGL151" s="10"/>
      <c r="CGM151" s="10"/>
      <c r="CGN151" s="10"/>
      <c r="CGO151" s="10"/>
      <c r="CGP151" s="10"/>
      <c r="CGQ151" s="10"/>
      <c r="CGR151" s="10"/>
      <c r="CGS151" s="10"/>
      <c r="CGT151" s="10"/>
      <c r="CGU151" s="10"/>
      <c r="CGV151" s="10"/>
      <c r="CGW151" s="10"/>
      <c r="CGX151" s="10"/>
      <c r="CGY151" s="10"/>
      <c r="CGZ151" s="10"/>
      <c r="CHA151" s="10"/>
      <c r="CHB151" s="10"/>
      <c r="CHC151" s="10"/>
      <c r="CHD151" s="10"/>
      <c r="CHE151" s="10"/>
      <c r="CHF151" s="10"/>
      <c r="CHG151" s="10"/>
      <c r="CHH151" s="10"/>
      <c r="CHI151" s="10"/>
      <c r="CHJ151" s="10"/>
      <c r="CHK151" s="10"/>
      <c r="CHL151" s="10"/>
      <c r="CHM151" s="10"/>
      <c r="CHN151" s="10"/>
      <c r="CHO151" s="10"/>
      <c r="CHP151" s="10"/>
      <c r="CHQ151" s="10"/>
      <c r="CHR151" s="10"/>
      <c r="CHS151" s="10"/>
      <c r="CHT151" s="10"/>
      <c r="CHU151" s="10"/>
      <c r="CHV151" s="10"/>
      <c r="CHW151" s="10"/>
      <c r="CHX151" s="10"/>
      <c r="CHY151" s="10"/>
      <c r="CHZ151" s="10"/>
      <c r="CIA151" s="10"/>
      <c r="CIB151" s="10"/>
      <c r="CIC151" s="10"/>
      <c r="CID151" s="10"/>
      <c r="CIE151" s="10"/>
      <c r="CIF151" s="10"/>
      <c r="CIG151" s="10"/>
      <c r="CIH151" s="10"/>
      <c r="CII151" s="10"/>
      <c r="CIJ151" s="10"/>
      <c r="CIK151" s="10"/>
      <c r="CIL151" s="10"/>
      <c r="CIM151" s="10"/>
      <c r="CIN151" s="10"/>
      <c r="CIO151" s="10"/>
      <c r="CIP151" s="10"/>
      <c r="CIQ151" s="10"/>
      <c r="CIR151" s="10"/>
      <c r="CIS151" s="10"/>
      <c r="CIT151" s="10"/>
      <c r="CIU151" s="10"/>
      <c r="CIV151" s="10"/>
      <c r="CIW151" s="10"/>
      <c r="CIX151" s="10"/>
      <c r="CIY151" s="10"/>
      <c r="CIZ151" s="10"/>
      <c r="CJA151" s="10"/>
      <c r="CJB151" s="10"/>
      <c r="CJC151" s="10"/>
      <c r="CJD151" s="10"/>
      <c r="CJE151" s="10"/>
      <c r="CJF151" s="10"/>
      <c r="CJG151" s="10"/>
      <c r="CJH151" s="10"/>
      <c r="CJI151" s="10"/>
      <c r="CJJ151" s="10"/>
      <c r="CJK151" s="10"/>
      <c r="CJL151" s="10"/>
      <c r="CJM151" s="10"/>
      <c r="CJN151" s="10"/>
      <c r="CJO151" s="10"/>
      <c r="CJP151" s="10"/>
      <c r="CJQ151" s="10"/>
      <c r="CJR151" s="10"/>
      <c r="CJS151" s="10"/>
      <c r="CJT151" s="10"/>
      <c r="CJU151" s="10"/>
      <c r="CJV151" s="10"/>
      <c r="CJW151" s="10"/>
      <c r="CJX151" s="10"/>
      <c r="CJY151" s="10"/>
      <c r="CJZ151" s="10"/>
      <c r="CKA151" s="10"/>
      <c r="CKB151" s="10"/>
      <c r="CKC151" s="10"/>
      <c r="CKD151" s="10"/>
      <c r="CKE151" s="10"/>
      <c r="CKF151" s="10"/>
      <c r="CKG151" s="10"/>
      <c r="CKH151" s="10"/>
      <c r="CKI151" s="10"/>
      <c r="CKJ151" s="10"/>
      <c r="CKK151" s="10"/>
      <c r="CKL151" s="10"/>
      <c r="CKM151" s="10"/>
      <c r="CKN151" s="10"/>
      <c r="CKO151" s="10"/>
      <c r="CKP151" s="10"/>
      <c r="CKQ151" s="10"/>
      <c r="CKR151" s="10"/>
      <c r="CKS151" s="10"/>
      <c r="CKT151" s="10"/>
      <c r="CKU151" s="10"/>
      <c r="CKV151" s="10"/>
      <c r="CKW151" s="10"/>
      <c r="CKX151" s="10"/>
      <c r="CKY151" s="10"/>
      <c r="CKZ151" s="10"/>
      <c r="CLA151" s="10"/>
      <c r="CLB151" s="10"/>
      <c r="CLC151" s="10"/>
      <c r="CLD151" s="10"/>
      <c r="CLE151" s="10"/>
      <c r="CLF151" s="10"/>
      <c r="CLG151" s="10"/>
      <c r="CLH151" s="10"/>
      <c r="CLI151" s="10"/>
      <c r="CLJ151" s="10"/>
      <c r="CLK151" s="10"/>
      <c r="CLL151" s="10"/>
      <c r="CLM151" s="10"/>
      <c r="CLN151" s="10"/>
      <c r="CLO151" s="10"/>
      <c r="CLP151" s="10"/>
      <c r="CLQ151" s="10"/>
      <c r="CLR151" s="10"/>
      <c r="CLS151" s="10"/>
      <c r="CLT151" s="10"/>
      <c r="CLU151" s="10"/>
      <c r="CLV151" s="10"/>
      <c r="CLW151" s="10"/>
      <c r="CLX151" s="10"/>
      <c r="CLY151" s="10"/>
      <c r="CLZ151" s="10"/>
      <c r="CMA151" s="10"/>
      <c r="CMB151" s="10"/>
      <c r="CMC151" s="10"/>
      <c r="CMD151" s="10"/>
      <c r="CME151" s="10"/>
      <c r="CMF151" s="10"/>
      <c r="CMG151" s="10"/>
      <c r="CMH151" s="10"/>
      <c r="CMI151" s="10"/>
      <c r="CMJ151" s="10"/>
      <c r="CMK151" s="10"/>
      <c r="CML151" s="10"/>
      <c r="CMM151" s="10"/>
      <c r="CMN151" s="10"/>
      <c r="CMO151" s="10"/>
      <c r="CMP151" s="10"/>
      <c r="CMQ151" s="10"/>
      <c r="CMR151" s="10"/>
      <c r="CMS151" s="10"/>
      <c r="CMT151" s="10"/>
      <c r="CMU151" s="10"/>
      <c r="CMV151" s="10"/>
      <c r="CMW151" s="10"/>
      <c r="CMX151" s="10"/>
      <c r="CMY151" s="10"/>
      <c r="CMZ151" s="10"/>
      <c r="CNA151" s="10"/>
      <c r="CNB151" s="10"/>
      <c r="CNC151" s="10"/>
      <c r="CND151" s="10"/>
      <c r="CNE151" s="10"/>
      <c r="CNF151" s="10"/>
      <c r="CNG151" s="10"/>
      <c r="CNH151" s="10"/>
      <c r="CNI151" s="10"/>
      <c r="CNJ151" s="10"/>
      <c r="CNK151" s="10"/>
      <c r="CNL151" s="10"/>
      <c r="CNM151" s="10"/>
      <c r="CNN151" s="10"/>
      <c r="CNO151" s="10"/>
      <c r="CNP151" s="10"/>
      <c r="CNQ151" s="10"/>
      <c r="CNR151" s="10"/>
      <c r="CNS151" s="10"/>
      <c r="CNT151" s="10"/>
      <c r="CNU151" s="10"/>
      <c r="CNV151" s="10"/>
      <c r="CNW151" s="10"/>
      <c r="CNX151" s="10"/>
      <c r="CNY151" s="10"/>
      <c r="CNZ151" s="10"/>
      <c r="COA151" s="10"/>
      <c r="COB151" s="10"/>
      <c r="COC151" s="10"/>
      <c r="COD151" s="10"/>
      <c r="COE151" s="10"/>
      <c r="COF151" s="10"/>
      <c r="COG151" s="10"/>
      <c r="COH151" s="10"/>
      <c r="COI151" s="10"/>
      <c r="COJ151" s="10"/>
      <c r="COK151" s="10"/>
      <c r="COL151" s="10"/>
      <c r="COM151" s="10"/>
      <c r="CON151" s="10"/>
      <c r="COO151" s="10"/>
      <c r="COP151" s="10"/>
      <c r="COQ151" s="10"/>
      <c r="COR151" s="10"/>
      <c r="COS151" s="10"/>
      <c r="COT151" s="10"/>
      <c r="COU151" s="10"/>
      <c r="COV151" s="10"/>
      <c r="COW151" s="10"/>
      <c r="COX151" s="10"/>
      <c r="COY151" s="10"/>
      <c r="COZ151" s="10"/>
      <c r="CPA151" s="10"/>
      <c r="CPB151" s="10"/>
      <c r="CPC151" s="10"/>
      <c r="CPD151" s="10"/>
      <c r="CPE151" s="10"/>
      <c r="CPF151" s="10"/>
      <c r="CPG151" s="10"/>
      <c r="CPH151" s="10"/>
      <c r="CPI151" s="10"/>
      <c r="CPJ151" s="10"/>
      <c r="CPK151" s="10"/>
      <c r="CPL151" s="10"/>
      <c r="CPM151" s="10"/>
      <c r="CPN151" s="10"/>
      <c r="CPO151" s="10"/>
      <c r="CPP151" s="10"/>
      <c r="CPQ151" s="10"/>
      <c r="CPR151" s="10"/>
      <c r="CPS151" s="10"/>
      <c r="CPT151" s="10"/>
      <c r="CPU151" s="10"/>
      <c r="CPV151" s="10"/>
      <c r="CPW151" s="10"/>
      <c r="CPX151" s="10"/>
      <c r="CPY151" s="10"/>
      <c r="CPZ151" s="10"/>
      <c r="CQA151" s="10"/>
      <c r="CQB151" s="10"/>
      <c r="CQC151" s="10"/>
      <c r="CQD151" s="10"/>
      <c r="CQE151" s="10"/>
      <c r="CQF151" s="10"/>
      <c r="CQG151" s="10"/>
      <c r="CQH151" s="10"/>
      <c r="CQI151" s="10"/>
      <c r="CQJ151" s="10"/>
      <c r="CQK151" s="10"/>
      <c r="CQL151" s="10"/>
      <c r="CQM151" s="10"/>
      <c r="CQN151" s="10"/>
      <c r="CQO151" s="10"/>
      <c r="CQP151" s="10"/>
      <c r="CQQ151" s="10"/>
      <c r="CQR151" s="10"/>
      <c r="CQS151" s="10"/>
      <c r="CQT151" s="10"/>
      <c r="CQU151" s="10"/>
      <c r="CQV151" s="10"/>
      <c r="CQW151" s="10"/>
      <c r="CQX151" s="10"/>
      <c r="CQY151" s="10"/>
      <c r="CQZ151" s="10"/>
      <c r="CRA151" s="10"/>
      <c r="CRB151" s="10"/>
      <c r="CRC151" s="10"/>
      <c r="CRD151" s="10"/>
      <c r="CRE151" s="10"/>
      <c r="CRF151" s="10"/>
      <c r="CRG151" s="10"/>
      <c r="CRH151" s="10"/>
      <c r="CRI151" s="10"/>
      <c r="CRJ151" s="10"/>
      <c r="CRK151" s="10"/>
      <c r="CRL151" s="10"/>
      <c r="CRM151" s="10"/>
      <c r="CRN151" s="10"/>
      <c r="CRO151" s="10"/>
      <c r="CRP151" s="10"/>
      <c r="CRQ151" s="10"/>
      <c r="CRR151" s="10"/>
      <c r="CRS151" s="10"/>
      <c r="CRT151" s="10"/>
      <c r="CRU151" s="10"/>
      <c r="CRV151" s="10"/>
      <c r="CRW151" s="10"/>
      <c r="CRX151" s="10"/>
      <c r="CRY151" s="10"/>
      <c r="CRZ151" s="10"/>
      <c r="CSA151" s="10"/>
      <c r="CSB151" s="10"/>
      <c r="CSC151" s="10"/>
      <c r="CSD151" s="10"/>
      <c r="CSE151" s="10"/>
      <c r="CSF151" s="10"/>
      <c r="CSG151" s="10"/>
      <c r="CSH151" s="10"/>
      <c r="CSI151" s="10"/>
      <c r="CSJ151" s="10"/>
      <c r="CSK151" s="10"/>
      <c r="CSL151" s="10"/>
      <c r="CSM151" s="10"/>
      <c r="CSN151" s="10"/>
      <c r="CSO151" s="10"/>
      <c r="CSP151" s="10"/>
      <c r="CSQ151" s="10"/>
      <c r="CSR151" s="10"/>
      <c r="CSS151" s="10"/>
      <c r="CST151" s="10"/>
      <c r="CSU151" s="10"/>
      <c r="CSV151" s="10"/>
      <c r="CSW151" s="10"/>
      <c r="CSX151" s="10"/>
      <c r="CSY151" s="10"/>
      <c r="CSZ151" s="10"/>
      <c r="CTA151" s="10"/>
      <c r="CTB151" s="10"/>
      <c r="CTC151" s="10"/>
      <c r="CTD151" s="10"/>
      <c r="CTE151" s="10"/>
      <c r="CTF151" s="10"/>
      <c r="CTG151" s="10"/>
      <c r="CTH151" s="10"/>
      <c r="CTI151" s="10"/>
      <c r="CTJ151" s="10"/>
      <c r="CTK151" s="10"/>
      <c r="CTL151" s="10"/>
      <c r="CTM151" s="10"/>
      <c r="CTN151" s="10"/>
      <c r="CTO151" s="10"/>
      <c r="CTP151" s="10"/>
      <c r="CTQ151" s="10"/>
      <c r="CTR151" s="10"/>
      <c r="CTS151" s="10"/>
      <c r="CTT151" s="10"/>
      <c r="CTU151" s="10"/>
      <c r="CTV151" s="10"/>
      <c r="CTW151" s="10"/>
      <c r="CTX151" s="10"/>
      <c r="CTY151" s="10"/>
      <c r="CTZ151" s="10"/>
      <c r="CUA151" s="10"/>
      <c r="CUB151" s="10"/>
      <c r="CUC151" s="10"/>
      <c r="CUD151" s="10"/>
      <c r="CUE151" s="10"/>
      <c r="CUF151" s="10"/>
      <c r="CUG151" s="10"/>
      <c r="CUH151" s="10"/>
      <c r="CUI151" s="10"/>
      <c r="CUJ151" s="10"/>
      <c r="CUK151" s="10"/>
      <c r="CUL151" s="10"/>
      <c r="CUM151" s="10"/>
      <c r="CUN151" s="10"/>
      <c r="CUO151" s="10"/>
      <c r="CUP151" s="10"/>
      <c r="CUQ151" s="10"/>
      <c r="CUR151" s="10"/>
      <c r="CUS151" s="10"/>
      <c r="CUT151" s="10"/>
      <c r="CUU151" s="10"/>
      <c r="CUV151" s="10"/>
      <c r="CUW151" s="10"/>
      <c r="CUX151" s="10"/>
      <c r="CUY151" s="10"/>
      <c r="CUZ151" s="10"/>
      <c r="CVA151" s="10"/>
      <c r="CVB151" s="10"/>
      <c r="CVC151" s="10"/>
      <c r="CVD151" s="10"/>
      <c r="CVE151" s="10"/>
      <c r="CVF151" s="10"/>
      <c r="CVG151" s="10"/>
      <c r="CVH151" s="10"/>
      <c r="CVI151" s="10"/>
      <c r="CVJ151" s="10"/>
      <c r="CVK151" s="10"/>
      <c r="CVL151" s="10"/>
      <c r="CVM151" s="10"/>
      <c r="CVN151" s="10"/>
      <c r="CVO151" s="10"/>
      <c r="CVP151" s="10"/>
      <c r="CVQ151" s="10"/>
      <c r="CVR151" s="10"/>
      <c r="CVS151" s="10"/>
      <c r="CVT151" s="10"/>
      <c r="CVU151" s="10"/>
      <c r="CVV151" s="10"/>
      <c r="CVW151" s="10"/>
      <c r="CVX151" s="10"/>
      <c r="CVY151" s="10"/>
      <c r="CVZ151" s="10"/>
      <c r="CWA151" s="10"/>
      <c r="CWB151" s="10"/>
      <c r="CWC151" s="10"/>
      <c r="CWD151" s="10"/>
      <c r="CWE151" s="10"/>
      <c r="CWF151" s="10"/>
      <c r="CWG151" s="10"/>
      <c r="CWH151" s="10"/>
      <c r="CWI151" s="10"/>
      <c r="CWJ151" s="10"/>
      <c r="CWK151" s="10"/>
      <c r="CWL151" s="10"/>
      <c r="CWM151" s="10"/>
      <c r="CWN151" s="10"/>
      <c r="CWO151" s="10"/>
      <c r="CWP151" s="10"/>
      <c r="CWQ151" s="10"/>
      <c r="CWR151" s="10"/>
      <c r="CWS151" s="10"/>
      <c r="CWT151" s="10"/>
      <c r="CWU151" s="10"/>
      <c r="CWV151" s="10"/>
      <c r="CWW151" s="10"/>
      <c r="CWX151" s="10"/>
      <c r="CWY151" s="10"/>
      <c r="CWZ151" s="10"/>
      <c r="CXA151" s="10"/>
      <c r="CXB151" s="10"/>
      <c r="CXC151" s="10"/>
      <c r="CXD151" s="10"/>
      <c r="CXE151" s="10"/>
      <c r="CXF151" s="10"/>
      <c r="CXG151" s="10"/>
      <c r="CXH151" s="10"/>
      <c r="CXI151" s="10"/>
      <c r="CXJ151" s="10"/>
      <c r="CXK151" s="10"/>
      <c r="CXL151" s="10"/>
      <c r="CXM151" s="10"/>
      <c r="CXN151" s="10"/>
      <c r="CXO151" s="10"/>
      <c r="CXP151" s="10"/>
      <c r="CXQ151" s="10"/>
      <c r="CXR151" s="10"/>
      <c r="CXS151" s="10"/>
      <c r="CXT151" s="10"/>
      <c r="CXU151" s="10"/>
      <c r="CXV151" s="10"/>
      <c r="CXW151" s="10"/>
      <c r="CXX151" s="10"/>
      <c r="CXY151" s="10"/>
      <c r="CXZ151" s="10"/>
      <c r="CYA151" s="10"/>
      <c r="CYB151" s="10"/>
      <c r="CYC151" s="10"/>
      <c r="CYD151" s="10"/>
      <c r="CYE151" s="10"/>
      <c r="CYF151" s="10"/>
      <c r="CYG151" s="10"/>
      <c r="CYH151" s="10"/>
      <c r="CYI151" s="10"/>
      <c r="CYJ151" s="10"/>
      <c r="CYK151" s="10"/>
      <c r="CYL151" s="10"/>
      <c r="CYM151" s="10"/>
      <c r="CYN151" s="10"/>
      <c r="CYO151" s="10"/>
      <c r="CYP151" s="10"/>
      <c r="CYQ151" s="10"/>
      <c r="CYR151" s="10"/>
      <c r="CYS151" s="10"/>
      <c r="CYT151" s="10"/>
      <c r="CYU151" s="10"/>
      <c r="CYV151" s="10"/>
      <c r="CYW151" s="10"/>
      <c r="CYX151" s="10"/>
      <c r="CYY151" s="10"/>
      <c r="CYZ151" s="10"/>
      <c r="CZA151" s="10"/>
      <c r="CZB151" s="10"/>
      <c r="CZC151" s="10"/>
      <c r="CZD151" s="10"/>
      <c r="CZE151" s="10"/>
      <c r="CZF151" s="10"/>
      <c r="CZG151" s="10"/>
      <c r="CZH151" s="10"/>
      <c r="CZI151" s="10"/>
      <c r="CZJ151" s="10"/>
      <c r="CZK151" s="10"/>
      <c r="CZL151" s="10"/>
      <c r="CZM151" s="10"/>
      <c r="CZN151" s="10"/>
      <c r="CZO151" s="10"/>
      <c r="CZP151" s="10"/>
      <c r="CZQ151" s="10"/>
      <c r="CZR151" s="10"/>
      <c r="CZS151" s="10"/>
      <c r="CZT151" s="10"/>
      <c r="CZU151" s="10"/>
      <c r="CZV151" s="10"/>
      <c r="CZW151" s="10"/>
      <c r="CZX151" s="10"/>
      <c r="CZY151" s="10"/>
      <c r="CZZ151" s="10"/>
      <c r="DAA151" s="10"/>
      <c r="DAB151" s="10"/>
      <c r="DAC151" s="10"/>
      <c r="DAD151" s="10"/>
      <c r="DAE151" s="10"/>
      <c r="DAF151" s="10"/>
      <c r="DAG151" s="10"/>
      <c r="DAH151" s="10"/>
      <c r="DAI151" s="10"/>
      <c r="DAJ151" s="10"/>
      <c r="DAK151" s="10"/>
      <c r="DAL151" s="10"/>
      <c r="DAM151" s="10"/>
      <c r="DAN151" s="10"/>
      <c r="DAO151" s="10"/>
      <c r="DAP151" s="10"/>
      <c r="DAQ151" s="10"/>
      <c r="DAR151" s="10"/>
      <c r="DAS151" s="10"/>
      <c r="DAT151" s="10"/>
      <c r="DAU151" s="10"/>
      <c r="DAV151" s="10"/>
      <c r="DAW151" s="10"/>
      <c r="DAX151" s="10"/>
      <c r="DAY151" s="10"/>
      <c r="DAZ151" s="10"/>
      <c r="DBA151" s="10"/>
      <c r="DBB151" s="10"/>
      <c r="DBC151" s="10"/>
      <c r="DBD151" s="10"/>
      <c r="DBE151" s="10"/>
      <c r="DBF151" s="10"/>
      <c r="DBG151" s="10"/>
      <c r="DBH151" s="10"/>
      <c r="DBI151" s="10"/>
      <c r="DBJ151" s="10"/>
      <c r="DBK151" s="10"/>
      <c r="DBL151" s="10"/>
      <c r="DBM151" s="10"/>
      <c r="DBN151" s="10"/>
      <c r="DBO151" s="10"/>
      <c r="DBP151" s="10"/>
      <c r="DBQ151" s="10"/>
      <c r="DBR151" s="10"/>
      <c r="DBS151" s="10"/>
      <c r="DBT151" s="10"/>
      <c r="DBU151" s="10"/>
      <c r="DBV151" s="10"/>
      <c r="DBW151" s="10"/>
      <c r="DBX151" s="10"/>
      <c r="DBY151" s="10"/>
      <c r="DBZ151" s="10"/>
      <c r="DCA151" s="10"/>
      <c r="DCB151" s="10"/>
      <c r="DCC151" s="10"/>
      <c r="DCD151" s="10"/>
      <c r="DCE151" s="10"/>
      <c r="DCF151" s="10"/>
      <c r="DCG151" s="10"/>
      <c r="DCH151" s="10"/>
      <c r="DCI151" s="10"/>
      <c r="DCJ151" s="10"/>
      <c r="DCK151" s="10"/>
      <c r="DCL151" s="10"/>
      <c r="DCM151" s="10"/>
      <c r="DCN151" s="10"/>
      <c r="DCO151" s="10"/>
      <c r="DCP151" s="10"/>
      <c r="DCQ151" s="10"/>
      <c r="DCR151" s="10"/>
      <c r="DCS151" s="10"/>
      <c r="DCT151" s="10"/>
      <c r="DCU151" s="10"/>
      <c r="DCV151" s="10"/>
      <c r="DCW151" s="10"/>
      <c r="DCX151" s="10"/>
      <c r="DCY151" s="10"/>
      <c r="DCZ151" s="10"/>
      <c r="DDA151" s="10"/>
      <c r="DDB151" s="10"/>
      <c r="DDC151" s="10"/>
      <c r="DDD151" s="10"/>
      <c r="DDE151" s="10"/>
      <c r="DDF151" s="10"/>
      <c r="DDG151" s="10"/>
      <c r="DDH151" s="10"/>
      <c r="DDI151" s="10"/>
      <c r="DDJ151" s="10"/>
      <c r="DDK151" s="10"/>
      <c r="DDL151" s="10"/>
      <c r="DDM151" s="10"/>
      <c r="DDN151" s="10"/>
      <c r="DDO151" s="10"/>
      <c r="DDP151" s="10"/>
      <c r="DDQ151" s="10"/>
      <c r="DDR151" s="10"/>
      <c r="DDS151" s="10"/>
      <c r="DDT151" s="10"/>
      <c r="DDU151" s="10"/>
      <c r="DDV151" s="10"/>
      <c r="DDW151" s="10"/>
      <c r="DDX151" s="10"/>
      <c r="DDY151" s="10"/>
      <c r="DDZ151" s="10"/>
      <c r="DEA151" s="10"/>
      <c r="DEB151" s="10"/>
      <c r="DEC151" s="10"/>
      <c r="DED151" s="10"/>
      <c r="DEE151" s="10"/>
      <c r="DEF151" s="10"/>
      <c r="DEG151" s="10"/>
      <c r="DEH151" s="10"/>
      <c r="DEI151" s="10"/>
      <c r="DEJ151" s="10"/>
      <c r="DEK151" s="10"/>
      <c r="DEL151" s="10"/>
      <c r="DEM151" s="10"/>
      <c r="DEN151" s="10"/>
      <c r="DEO151" s="10"/>
      <c r="DEP151" s="10"/>
      <c r="DEQ151" s="10"/>
      <c r="DER151" s="10"/>
      <c r="DES151" s="10"/>
      <c r="DET151" s="10"/>
      <c r="DEU151" s="10"/>
      <c r="DEV151" s="10"/>
      <c r="DEW151" s="10"/>
      <c r="DEX151" s="10"/>
      <c r="DEY151" s="10"/>
      <c r="DEZ151" s="10"/>
      <c r="DFA151" s="10"/>
      <c r="DFB151" s="10"/>
      <c r="DFC151" s="10"/>
      <c r="DFD151" s="10"/>
      <c r="DFE151" s="10"/>
      <c r="DFF151" s="10"/>
      <c r="DFG151" s="10"/>
      <c r="DFH151" s="10"/>
      <c r="DFI151" s="10"/>
      <c r="DFJ151" s="10"/>
      <c r="DFK151" s="10"/>
      <c r="DFL151" s="10"/>
      <c r="DFM151" s="10"/>
      <c r="DFN151" s="10"/>
      <c r="DFO151" s="10"/>
      <c r="DFP151" s="10"/>
      <c r="DFQ151" s="10"/>
      <c r="DFR151" s="10"/>
      <c r="DFS151" s="10"/>
      <c r="DFT151" s="10"/>
      <c r="DFU151" s="10"/>
      <c r="DFV151" s="10"/>
      <c r="DFW151" s="10"/>
      <c r="DFX151" s="10"/>
      <c r="DFY151" s="10"/>
      <c r="DFZ151" s="10"/>
      <c r="DGA151" s="10"/>
      <c r="DGB151" s="10"/>
      <c r="DGC151" s="10"/>
      <c r="DGD151" s="10"/>
      <c r="DGE151" s="10"/>
      <c r="DGF151" s="10"/>
      <c r="DGG151" s="10"/>
      <c r="DGH151" s="10"/>
      <c r="DGI151" s="10"/>
      <c r="DGJ151" s="10"/>
      <c r="DGK151" s="10"/>
      <c r="DGL151" s="10"/>
      <c r="DGM151" s="10"/>
      <c r="DGN151" s="10"/>
      <c r="DGO151" s="10"/>
      <c r="DGP151" s="10"/>
      <c r="DGQ151" s="10"/>
      <c r="DGR151" s="10"/>
      <c r="DGS151" s="10"/>
      <c r="DGT151" s="10"/>
      <c r="DGU151" s="10"/>
      <c r="DGV151" s="10"/>
      <c r="DGW151" s="10"/>
      <c r="DGX151" s="10"/>
      <c r="DGY151" s="10"/>
      <c r="DGZ151" s="10"/>
      <c r="DHA151" s="10"/>
      <c r="DHB151" s="10"/>
      <c r="DHC151" s="10"/>
      <c r="DHD151" s="10"/>
      <c r="DHE151" s="10"/>
      <c r="DHF151" s="10"/>
      <c r="DHG151" s="10"/>
      <c r="DHH151" s="10"/>
      <c r="DHI151" s="10"/>
      <c r="DHJ151" s="10"/>
      <c r="DHK151" s="10"/>
      <c r="DHL151" s="10"/>
      <c r="DHM151" s="10"/>
      <c r="DHN151" s="10"/>
      <c r="DHO151" s="10"/>
      <c r="DHP151" s="10"/>
      <c r="DHQ151" s="10"/>
      <c r="DHR151" s="10"/>
      <c r="DHS151" s="10"/>
      <c r="DHT151" s="10"/>
      <c r="DHU151" s="10"/>
      <c r="DHV151" s="10"/>
      <c r="DHW151" s="10"/>
      <c r="DHX151" s="10"/>
      <c r="DHY151" s="10"/>
      <c r="DHZ151" s="10"/>
      <c r="DIA151" s="10"/>
      <c r="DIB151" s="10"/>
      <c r="DIC151" s="10"/>
      <c r="DID151" s="10"/>
      <c r="DIE151" s="10"/>
      <c r="DIF151" s="10"/>
      <c r="DIG151" s="10"/>
      <c r="DIH151" s="10"/>
      <c r="DII151" s="10"/>
      <c r="DIJ151" s="10"/>
      <c r="DIK151" s="10"/>
      <c r="DIL151" s="10"/>
      <c r="DIM151" s="10"/>
      <c r="DIN151" s="10"/>
      <c r="DIO151" s="10"/>
      <c r="DIP151" s="10"/>
      <c r="DIQ151" s="10"/>
      <c r="DIR151" s="10"/>
      <c r="DIS151" s="10"/>
      <c r="DIT151" s="10"/>
      <c r="DIU151" s="10"/>
      <c r="DIV151" s="10"/>
      <c r="DIW151" s="10"/>
      <c r="DIX151" s="10"/>
      <c r="DIY151" s="10"/>
      <c r="DIZ151" s="10"/>
      <c r="DJA151" s="10"/>
      <c r="DJB151" s="10"/>
      <c r="DJC151" s="10"/>
      <c r="DJD151" s="10"/>
      <c r="DJE151" s="10"/>
      <c r="DJF151" s="10"/>
      <c r="DJG151" s="10"/>
      <c r="DJH151" s="10"/>
      <c r="DJI151" s="10"/>
      <c r="DJJ151" s="10"/>
      <c r="DJK151" s="10"/>
      <c r="DJL151" s="10"/>
      <c r="DJM151" s="10"/>
      <c r="DJN151" s="10"/>
      <c r="DJO151" s="10"/>
      <c r="DJP151" s="10"/>
      <c r="DJQ151" s="10"/>
      <c r="DJR151" s="10"/>
      <c r="DJS151" s="10"/>
      <c r="DJT151" s="10"/>
      <c r="DJU151" s="10"/>
      <c r="DJV151" s="10"/>
      <c r="DJW151" s="10"/>
      <c r="DJX151" s="10"/>
      <c r="DJY151" s="10"/>
      <c r="DJZ151" s="10"/>
      <c r="DKA151" s="10"/>
      <c r="DKB151" s="10"/>
      <c r="DKC151" s="10"/>
      <c r="DKD151" s="10"/>
      <c r="DKE151" s="10"/>
      <c r="DKF151" s="10"/>
      <c r="DKG151" s="10"/>
      <c r="DKH151" s="10"/>
      <c r="DKI151" s="10"/>
      <c r="DKJ151" s="10"/>
      <c r="DKK151" s="10"/>
      <c r="DKL151" s="10"/>
      <c r="DKM151" s="10"/>
      <c r="DKN151" s="10"/>
      <c r="DKO151" s="10"/>
      <c r="DKP151" s="10"/>
      <c r="DKQ151" s="10"/>
      <c r="DKR151" s="10"/>
      <c r="DKS151" s="10"/>
      <c r="DKT151" s="10"/>
      <c r="DKU151" s="10"/>
      <c r="DKV151" s="10"/>
      <c r="DKW151" s="10"/>
      <c r="DKX151" s="10"/>
      <c r="DKY151" s="10"/>
      <c r="DKZ151" s="10"/>
      <c r="DLA151" s="10"/>
      <c r="DLB151" s="10"/>
      <c r="DLC151" s="10"/>
      <c r="DLD151" s="10"/>
      <c r="DLE151" s="10"/>
      <c r="DLF151" s="10"/>
      <c r="DLG151" s="10"/>
      <c r="DLH151" s="10"/>
      <c r="DLI151" s="10"/>
      <c r="DLJ151" s="10"/>
      <c r="DLK151" s="10"/>
      <c r="DLL151" s="10"/>
      <c r="DLM151" s="10"/>
      <c r="DLN151" s="10"/>
      <c r="DLO151" s="10"/>
      <c r="DLP151" s="10"/>
      <c r="DLQ151" s="10"/>
      <c r="DLR151" s="10"/>
      <c r="DLS151" s="10"/>
      <c r="DLT151" s="10"/>
      <c r="DLU151" s="10"/>
      <c r="DLV151" s="10"/>
      <c r="DLW151" s="10"/>
      <c r="DLX151" s="10"/>
      <c r="DLY151" s="10"/>
      <c r="DLZ151" s="10"/>
      <c r="DMA151" s="10"/>
      <c r="DMB151" s="10"/>
      <c r="DMC151" s="10"/>
      <c r="DMD151" s="10"/>
      <c r="DME151" s="10"/>
      <c r="DMF151" s="10"/>
      <c r="DMG151" s="10"/>
      <c r="DMH151" s="10"/>
      <c r="DMI151" s="10"/>
      <c r="DMJ151" s="10"/>
      <c r="DMK151" s="10"/>
      <c r="DML151" s="10"/>
      <c r="DMM151" s="10"/>
      <c r="DMN151" s="10"/>
      <c r="DMO151" s="10"/>
      <c r="DMP151" s="10"/>
      <c r="DMQ151" s="10"/>
      <c r="DMR151" s="10"/>
      <c r="DMS151" s="10"/>
      <c r="DMT151" s="10"/>
      <c r="DMU151" s="10"/>
      <c r="DMV151" s="10"/>
      <c r="DMW151" s="10"/>
      <c r="DMX151" s="10"/>
      <c r="DMY151" s="10"/>
      <c r="DMZ151" s="10"/>
      <c r="DNA151" s="10"/>
      <c r="DNB151" s="10"/>
      <c r="DNC151" s="10"/>
      <c r="DND151" s="10"/>
      <c r="DNE151" s="10"/>
      <c r="DNF151" s="10"/>
      <c r="DNG151" s="10"/>
      <c r="DNH151" s="10"/>
      <c r="DNI151" s="10"/>
      <c r="DNJ151" s="10"/>
      <c r="DNK151" s="10"/>
      <c r="DNL151" s="10"/>
      <c r="DNM151" s="10"/>
      <c r="DNN151" s="10"/>
      <c r="DNO151" s="10"/>
      <c r="DNP151" s="10"/>
      <c r="DNQ151" s="10"/>
      <c r="DNR151" s="10"/>
      <c r="DNS151" s="10"/>
      <c r="DNT151" s="10"/>
      <c r="DNU151" s="10"/>
      <c r="DNV151" s="10"/>
      <c r="DNW151" s="10"/>
      <c r="DNX151" s="10"/>
      <c r="DNY151" s="10"/>
      <c r="DNZ151" s="10"/>
      <c r="DOA151" s="10"/>
      <c r="DOB151" s="10"/>
      <c r="DOC151" s="10"/>
      <c r="DOD151" s="10"/>
      <c r="DOE151" s="10"/>
      <c r="DOF151" s="10"/>
      <c r="DOG151" s="10"/>
      <c r="DOH151" s="10"/>
      <c r="DOI151" s="10"/>
      <c r="DOJ151" s="10"/>
      <c r="DOK151" s="10"/>
      <c r="DOL151" s="10"/>
      <c r="DOM151" s="10"/>
      <c r="DON151" s="10"/>
      <c r="DOO151" s="10"/>
      <c r="DOP151" s="10"/>
      <c r="DOQ151" s="10"/>
      <c r="DOR151" s="10"/>
      <c r="DOS151" s="10"/>
      <c r="DOT151" s="10"/>
      <c r="DOU151" s="10"/>
      <c r="DOV151" s="10"/>
      <c r="DOW151" s="10"/>
      <c r="DOX151" s="10"/>
      <c r="DOY151" s="10"/>
      <c r="DOZ151" s="10"/>
      <c r="DPA151" s="10"/>
      <c r="DPB151" s="10"/>
      <c r="DPC151" s="10"/>
      <c r="DPD151" s="10"/>
      <c r="DPE151" s="10"/>
      <c r="DPF151" s="10"/>
      <c r="DPG151" s="10"/>
      <c r="DPH151" s="10"/>
      <c r="DPI151" s="10"/>
      <c r="DPJ151" s="10"/>
      <c r="DPK151" s="10"/>
      <c r="DPL151" s="10"/>
      <c r="DPM151" s="10"/>
      <c r="DPN151" s="10"/>
      <c r="DPO151" s="10"/>
      <c r="DPP151" s="10"/>
      <c r="DPQ151" s="10"/>
      <c r="DPR151" s="10"/>
      <c r="DPS151" s="10"/>
      <c r="DPT151" s="10"/>
      <c r="DPU151" s="10"/>
      <c r="DPV151" s="10"/>
      <c r="DPW151" s="10"/>
      <c r="DPX151" s="10"/>
      <c r="DPY151" s="10"/>
      <c r="DPZ151" s="10"/>
      <c r="DQA151" s="10"/>
      <c r="DQB151" s="10"/>
      <c r="DQC151" s="10"/>
      <c r="DQD151" s="10"/>
      <c r="DQE151" s="10"/>
      <c r="DQF151" s="10"/>
      <c r="DQG151" s="10"/>
      <c r="DQH151" s="10"/>
      <c r="DQI151" s="10"/>
      <c r="DQJ151" s="10"/>
      <c r="DQK151" s="10"/>
      <c r="DQL151" s="10"/>
      <c r="DQM151" s="10"/>
      <c r="DQN151" s="10"/>
      <c r="DQO151" s="10"/>
      <c r="DQP151" s="10"/>
      <c r="DQQ151" s="10"/>
      <c r="DQR151" s="10"/>
      <c r="DQS151" s="10"/>
      <c r="DQT151" s="10"/>
      <c r="DQU151" s="10"/>
      <c r="DQV151" s="10"/>
      <c r="DQW151" s="10"/>
      <c r="DQX151" s="10"/>
      <c r="DQY151" s="10"/>
      <c r="DQZ151" s="10"/>
      <c r="DRA151" s="10"/>
      <c r="DRB151" s="10"/>
      <c r="DRC151" s="10"/>
      <c r="DRD151" s="10"/>
      <c r="DRE151" s="10"/>
      <c r="DRF151" s="10"/>
      <c r="DRG151" s="10"/>
      <c r="DRH151" s="10"/>
      <c r="DRI151" s="10"/>
      <c r="DRJ151" s="10"/>
      <c r="DRK151" s="10"/>
      <c r="DRL151" s="10"/>
      <c r="DRM151" s="10"/>
      <c r="DRN151" s="10"/>
      <c r="DRO151" s="10"/>
      <c r="DRP151" s="10"/>
      <c r="DRQ151" s="10"/>
      <c r="DRR151" s="10"/>
      <c r="DRS151" s="10"/>
      <c r="DRT151" s="10"/>
      <c r="DRU151" s="10"/>
      <c r="DRV151" s="10"/>
      <c r="DRW151" s="10"/>
      <c r="DRX151" s="10"/>
      <c r="DRY151" s="10"/>
      <c r="DRZ151" s="10"/>
      <c r="DSA151" s="10"/>
      <c r="DSB151" s="10"/>
      <c r="DSC151" s="10"/>
      <c r="DSD151" s="10"/>
      <c r="DSE151" s="10"/>
      <c r="DSF151" s="10"/>
      <c r="DSG151" s="10"/>
      <c r="DSH151" s="10"/>
      <c r="DSI151" s="10"/>
      <c r="DSJ151" s="10"/>
      <c r="DSK151" s="10"/>
      <c r="DSL151" s="10"/>
      <c r="DSM151" s="10"/>
      <c r="DSN151" s="10"/>
      <c r="DSO151" s="10"/>
      <c r="DSP151" s="10"/>
      <c r="DSQ151" s="10"/>
      <c r="DSR151" s="10"/>
      <c r="DSS151" s="10"/>
      <c r="DST151" s="10"/>
      <c r="DSU151" s="10"/>
      <c r="DSV151" s="10"/>
      <c r="DSW151" s="10"/>
      <c r="DSX151" s="10"/>
      <c r="DSY151" s="10"/>
      <c r="DSZ151" s="10"/>
      <c r="DTA151" s="10"/>
      <c r="DTB151" s="10"/>
      <c r="DTC151" s="10"/>
      <c r="DTD151" s="10"/>
      <c r="DTE151" s="10"/>
      <c r="DTF151" s="10"/>
      <c r="DTG151" s="10"/>
      <c r="DTH151" s="10"/>
      <c r="DTI151" s="10"/>
      <c r="DTJ151" s="10"/>
      <c r="DTK151" s="10"/>
      <c r="DTL151" s="10"/>
      <c r="DTM151" s="10"/>
      <c r="DTN151" s="10"/>
      <c r="DTO151" s="10"/>
      <c r="DTP151" s="10"/>
      <c r="DTQ151" s="10"/>
      <c r="DTR151" s="10"/>
      <c r="DTS151" s="10"/>
      <c r="DTT151" s="10"/>
      <c r="DTU151" s="10"/>
      <c r="DTV151" s="10"/>
      <c r="DTW151" s="10"/>
      <c r="DTX151" s="10"/>
      <c r="DTY151" s="10"/>
      <c r="DTZ151" s="10"/>
      <c r="DUA151" s="10"/>
      <c r="DUB151" s="10"/>
      <c r="DUC151" s="10"/>
      <c r="DUD151" s="10"/>
      <c r="DUE151" s="10"/>
      <c r="DUF151" s="10"/>
      <c r="DUG151" s="10"/>
      <c r="DUH151" s="10"/>
      <c r="DUI151" s="10"/>
      <c r="DUJ151" s="10"/>
      <c r="DUK151" s="10"/>
      <c r="DUL151" s="10"/>
      <c r="DUM151" s="10"/>
      <c r="DUN151" s="10"/>
      <c r="DUO151" s="10"/>
      <c r="DUP151" s="10"/>
      <c r="DUQ151" s="10"/>
      <c r="DUR151" s="10"/>
      <c r="DUS151" s="10"/>
      <c r="DUT151" s="10"/>
      <c r="DUU151" s="10"/>
      <c r="DUV151" s="10"/>
      <c r="DUW151" s="10"/>
      <c r="DUX151" s="10"/>
      <c r="DUY151" s="10"/>
      <c r="DUZ151" s="10"/>
      <c r="DVA151" s="10"/>
      <c r="DVB151" s="10"/>
      <c r="DVC151" s="10"/>
      <c r="DVD151" s="10"/>
      <c r="DVE151" s="10"/>
      <c r="DVF151" s="10"/>
      <c r="DVG151" s="10"/>
      <c r="DVH151" s="10"/>
      <c r="DVI151" s="10"/>
      <c r="DVJ151" s="10"/>
      <c r="DVK151" s="10"/>
      <c r="DVL151" s="10"/>
      <c r="DVM151" s="10"/>
      <c r="DVN151" s="10"/>
      <c r="DVO151" s="10"/>
      <c r="DVP151" s="10"/>
      <c r="DVQ151" s="10"/>
      <c r="DVR151" s="10"/>
      <c r="DVS151" s="10"/>
      <c r="DVT151" s="10"/>
      <c r="DVU151" s="10"/>
      <c r="DVV151" s="10"/>
      <c r="DVW151" s="10"/>
      <c r="DVX151" s="10"/>
      <c r="DVY151" s="10"/>
      <c r="DVZ151" s="10"/>
      <c r="DWA151" s="10"/>
      <c r="DWB151" s="10"/>
      <c r="DWC151" s="10"/>
      <c r="DWD151" s="10"/>
      <c r="DWE151" s="10"/>
      <c r="DWF151" s="10"/>
      <c r="DWG151" s="10"/>
      <c r="DWH151" s="10"/>
      <c r="DWI151" s="10"/>
      <c r="DWJ151" s="10"/>
      <c r="DWK151" s="10"/>
      <c r="DWL151" s="10"/>
      <c r="DWM151" s="10"/>
      <c r="DWN151" s="10"/>
      <c r="DWO151" s="10"/>
      <c r="DWP151" s="10"/>
      <c r="DWQ151" s="10"/>
      <c r="DWR151" s="10"/>
      <c r="DWS151" s="10"/>
      <c r="DWT151" s="10"/>
      <c r="DWU151" s="10"/>
      <c r="DWV151" s="10"/>
      <c r="DWW151" s="10"/>
      <c r="DWX151" s="10"/>
      <c r="DWY151" s="10"/>
      <c r="DWZ151" s="10"/>
      <c r="DXA151" s="10"/>
      <c r="DXB151" s="10"/>
      <c r="DXC151" s="10"/>
      <c r="DXD151" s="10"/>
      <c r="DXE151" s="10"/>
      <c r="DXF151" s="10"/>
      <c r="DXG151" s="10"/>
      <c r="DXH151" s="10"/>
      <c r="DXI151" s="10"/>
      <c r="DXJ151" s="10"/>
      <c r="DXK151" s="10"/>
      <c r="DXL151" s="10"/>
      <c r="DXM151" s="10"/>
      <c r="DXN151" s="10"/>
      <c r="DXO151" s="10"/>
      <c r="DXP151" s="10"/>
      <c r="DXQ151" s="10"/>
      <c r="DXR151" s="10"/>
      <c r="DXS151" s="10"/>
      <c r="DXT151" s="10"/>
      <c r="DXU151" s="10"/>
      <c r="DXV151" s="10"/>
      <c r="DXW151" s="10"/>
      <c r="DXX151" s="10"/>
      <c r="DXY151" s="10"/>
      <c r="DXZ151" s="10"/>
      <c r="DYA151" s="10"/>
      <c r="DYB151" s="10"/>
      <c r="DYC151" s="10"/>
      <c r="DYD151" s="10"/>
      <c r="DYE151" s="10"/>
      <c r="DYF151" s="10"/>
      <c r="DYG151" s="10"/>
      <c r="DYH151" s="10"/>
      <c r="DYI151" s="10"/>
      <c r="DYJ151" s="10"/>
      <c r="DYK151" s="10"/>
      <c r="DYL151" s="10"/>
      <c r="DYM151" s="10"/>
      <c r="DYN151" s="10"/>
      <c r="DYO151" s="10"/>
      <c r="DYP151" s="10"/>
      <c r="DYQ151" s="10"/>
      <c r="DYR151" s="10"/>
      <c r="DYS151" s="10"/>
      <c r="DYT151" s="10"/>
      <c r="DYU151" s="10"/>
      <c r="DYV151" s="10"/>
      <c r="DYW151" s="10"/>
      <c r="DYX151" s="10"/>
      <c r="DYY151" s="10"/>
      <c r="DYZ151" s="10"/>
      <c r="DZA151" s="10"/>
      <c r="DZB151" s="10"/>
      <c r="DZC151" s="10"/>
      <c r="DZD151" s="10"/>
      <c r="DZE151" s="10"/>
      <c r="DZF151" s="10"/>
      <c r="DZG151" s="10"/>
      <c r="DZH151" s="10"/>
      <c r="DZI151" s="10"/>
      <c r="DZJ151" s="10"/>
      <c r="DZK151" s="10"/>
      <c r="DZL151" s="10"/>
      <c r="DZM151" s="10"/>
      <c r="DZN151" s="10"/>
      <c r="DZO151" s="10"/>
      <c r="DZP151" s="10"/>
      <c r="DZQ151" s="10"/>
      <c r="DZR151" s="10"/>
      <c r="DZS151" s="10"/>
      <c r="DZT151" s="10"/>
      <c r="DZU151" s="10"/>
      <c r="DZV151" s="10"/>
      <c r="DZW151" s="10"/>
      <c r="DZX151" s="10"/>
      <c r="DZY151" s="10"/>
      <c r="DZZ151" s="10"/>
      <c r="EAA151" s="10"/>
      <c r="EAB151" s="10"/>
      <c r="EAC151" s="10"/>
      <c r="EAD151" s="10"/>
      <c r="EAE151" s="10"/>
      <c r="EAF151" s="10"/>
      <c r="EAG151" s="10"/>
      <c r="EAH151" s="10"/>
      <c r="EAI151" s="10"/>
      <c r="EAJ151" s="10"/>
      <c r="EAK151" s="10"/>
      <c r="EAL151" s="10"/>
      <c r="EAM151" s="10"/>
      <c r="EAN151" s="10"/>
      <c r="EAO151" s="10"/>
      <c r="EAP151" s="10"/>
      <c r="EAQ151" s="10"/>
      <c r="EAR151" s="10"/>
      <c r="EAS151" s="10"/>
      <c r="EAT151" s="10"/>
      <c r="EAU151" s="10"/>
      <c r="EAV151" s="10"/>
      <c r="EAW151" s="10"/>
      <c r="EAX151" s="10"/>
      <c r="EAY151" s="10"/>
      <c r="EAZ151" s="10"/>
      <c r="EBA151" s="10"/>
      <c r="EBB151" s="10"/>
      <c r="EBC151" s="10"/>
      <c r="EBD151" s="10"/>
      <c r="EBE151" s="10"/>
      <c r="EBF151" s="10"/>
      <c r="EBG151" s="10"/>
      <c r="EBH151" s="10"/>
      <c r="EBI151" s="10"/>
      <c r="EBJ151" s="10"/>
      <c r="EBK151" s="10"/>
      <c r="EBL151" s="10"/>
      <c r="EBM151" s="10"/>
      <c r="EBN151" s="10"/>
      <c r="EBO151" s="10"/>
      <c r="EBP151" s="10"/>
      <c r="EBQ151" s="10"/>
      <c r="EBR151" s="10"/>
      <c r="EBS151" s="10"/>
      <c r="EBT151" s="10"/>
      <c r="EBU151" s="10"/>
      <c r="EBV151" s="10"/>
      <c r="EBW151" s="10"/>
      <c r="EBX151" s="10"/>
      <c r="EBY151" s="10"/>
      <c r="EBZ151" s="10"/>
      <c r="ECA151" s="10"/>
      <c r="ECB151" s="10"/>
      <c r="ECC151" s="10"/>
      <c r="ECD151" s="10"/>
      <c r="ECE151" s="10"/>
      <c r="ECF151" s="10"/>
      <c r="ECG151" s="10"/>
      <c r="ECH151" s="10"/>
      <c r="ECI151" s="10"/>
      <c r="ECJ151" s="10"/>
      <c r="ECK151" s="10"/>
      <c r="ECL151" s="10"/>
      <c r="ECM151" s="10"/>
      <c r="ECN151" s="10"/>
      <c r="ECO151" s="10"/>
      <c r="ECP151" s="10"/>
      <c r="ECQ151" s="10"/>
      <c r="ECR151" s="10"/>
      <c r="ECS151" s="10"/>
      <c r="ECT151" s="10"/>
      <c r="ECU151" s="10"/>
      <c r="ECV151" s="10"/>
      <c r="ECW151" s="10"/>
      <c r="ECX151" s="10"/>
      <c r="ECY151" s="10"/>
      <c r="ECZ151" s="10"/>
      <c r="EDA151" s="10"/>
      <c r="EDB151" s="10"/>
      <c r="EDC151" s="10"/>
      <c r="EDD151" s="10"/>
      <c r="EDE151" s="10"/>
      <c r="EDF151" s="10"/>
      <c r="EDG151" s="10"/>
      <c r="EDH151" s="10"/>
      <c r="EDI151" s="10"/>
      <c r="EDJ151" s="10"/>
      <c r="EDK151" s="10"/>
      <c r="EDL151" s="10"/>
      <c r="EDM151" s="10"/>
      <c r="EDN151" s="10"/>
      <c r="EDO151" s="10"/>
      <c r="EDP151" s="10"/>
      <c r="EDQ151" s="10"/>
      <c r="EDR151" s="10"/>
      <c r="EDS151" s="10"/>
      <c r="EDT151" s="10"/>
      <c r="EDU151" s="10"/>
      <c r="EDV151" s="10"/>
      <c r="EDW151" s="10"/>
      <c r="EDX151" s="10"/>
      <c r="EDY151" s="10"/>
      <c r="EDZ151" s="10"/>
      <c r="EEA151" s="10"/>
      <c r="EEB151" s="10"/>
      <c r="EEC151" s="10"/>
      <c r="EED151" s="10"/>
      <c r="EEE151" s="10"/>
      <c r="EEF151" s="10"/>
      <c r="EEG151" s="10"/>
      <c r="EEH151" s="10"/>
      <c r="EEI151" s="10"/>
      <c r="EEJ151" s="10"/>
      <c r="EEK151" s="10"/>
      <c r="EEL151" s="10"/>
      <c r="EEM151" s="10"/>
      <c r="EEN151" s="10"/>
      <c r="EEO151" s="10"/>
      <c r="EEP151" s="10"/>
      <c r="EEQ151" s="10"/>
      <c r="EER151" s="10"/>
      <c r="EES151" s="10"/>
      <c r="EET151" s="10"/>
      <c r="EEU151" s="10"/>
      <c r="EEV151" s="10"/>
      <c r="EEW151" s="10"/>
      <c r="EEX151" s="10"/>
      <c r="EEY151" s="10"/>
      <c r="EEZ151" s="10"/>
      <c r="EFA151" s="10"/>
      <c r="EFB151" s="10"/>
      <c r="EFC151" s="10"/>
      <c r="EFD151" s="10"/>
      <c r="EFE151" s="10"/>
      <c r="EFF151" s="10"/>
      <c r="EFG151" s="10"/>
      <c r="EFH151" s="10"/>
      <c r="EFI151" s="10"/>
      <c r="EFJ151" s="10"/>
      <c r="EFK151" s="10"/>
      <c r="EFL151" s="10"/>
      <c r="EFM151" s="10"/>
      <c r="EFN151" s="10"/>
      <c r="EFO151" s="10"/>
      <c r="EFP151" s="10"/>
      <c r="EFQ151" s="10"/>
      <c r="EFR151" s="10"/>
      <c r="EFS151" s="10"/>
      <c r="EFT151" s="10"/>
      <c r="EFU151" s="10"/>
      <c r="EFV151" s="10"/>
      <c r="EFW151" s="10"/>
      <c r="EFX151" s="10"/>
      <c r="EFY151" s="10"/>
      <c r="EFZ151" s="10"/>
      <c r="EGA151" s="10"/>
      <c r="EGB151" s="10"/>
      <c r="EGC151" s="10"/>
      <c r="EGD151" s="10"/>
      <c r="EGE151" s="10"/>
      <c r="EGF151" s="10"/>
      <c r="EGG151" s="10"/>
      <c r="EGH151" s="10"/>
      <c r="EGI151" s="10"/>
      <c r="EGJ151" s="10"/>
      <c r="EGK151" s="10"/>
      <c r="EGL151" s="10"/>
      <c r="EGM151" s="10"/>
      <c r="EGN151" s="10"/>
      <c r="EGO151" s="10"/>
      <c r="EGP151" s="10"/>
      <c r="EGQ151" s="10"/>
      <c r="EGR151" s="10"/>
      <c r="EGS151" s="10"/>
      <c r="EGT151" s="10"/>
      <c r="EGU151" s="10"/>
      <c r="EGV151" s="10"/>
      <c r="EGW151" s="10"/>
      <c r="EGX151" s="10"/>
      <c r="EGY151" s="10"/>
      <c r="EGZ151" s="10"/>
      <c r="EHA151" s="10"/>
      <c r="EHB151" s="10"/>
      <c r="EHC151" s="10"/>
      <c r="EHD151" s="10"/>
      <c r="EHE151" s="10"/>
      <c r="EHF151" s="10"/>
      <c r="EHG151" s="10"/>
      <c r="EHH151" s="10"/>
      <c r="EHI151" s="10"/>
      <c r="EHJ151" s="10"/>
      <c r="EHK151" s="10"/>
      <c r="EHL151" s="10"/>
      <c r="EHM151" s="10"/>
      <c r="EHN151" s="10"/>
      <c r="EHO151" s="10"/>
      <c r="EHP151" s="10"/>
      <c r="EHQ151" s="10"/>
      <c r="EHR151" s="10"/>
      <c r="EHS151" s="10"/>
      <c r="EHT151" s="10"/>
      <c r="EHU151" s="10"/>
      <c r="EHV151" s="10"/>
      <c r="EHW151" s="10"/>
      <c r="EHX151" s="10"/>
      <c r="EHY151" s="10"/>
      <c r="EHZ151" s="10"/>
      <c r="EIA151" s="10"/>
      <c r="EIB151" s="10"/>
      <c r="EIC151" s="10"/>
      <c r="EID151" s="10"/>
      <c r="EIE151" s="10"/>
      <c r="EIF151" s="10"/>
      <c r="EIG151" s="10"/>
      <c r="EIH151" s="10"/>
      <c r="EII151" s="10"/>
      <c r="EIJ151" s="10"/>
      <c r="EIK151" s="10"/>
      <c r="EIL151" s="10"/>
      <c r="EIM151" s="10"/>
      <c r="EIN151" s="10"/>
      <c r="EIO151" s="10"/>
      <c r="EIP151" s="10"/>
      <c r="EIQ151" s="10"/>
      <c r="EIR151" s="10"/>
      <c r="EIS151" s="10"/>
      <c r="EIT151" s="10"/>
      <c r="EIU151" s="10"/>
      <c r="EIV151" s="10"/>
      <c r="EIW151" s="10"/>
      <c r="EIX151" s="10"/>
      <c r="EIY151" s="10"/>
      <c r="EIZ151" s="10"/>
      <c r="EJA151" s="10"/>
      <c r="EJB151" s="10"/>
      <c r="EJC151" s="10"/>
      <c r="EJD151" s="10"/>
      <c r="EJE151" s="10"/>
      <c r="EJF151" s="10"/>
      <c r="EJG151" s="10"/>
      <c r="EJH151" s="10"/>
      <c r="EJI151" s="10"/>
      <c r="EJJ151" s="10"/>
      <c r="EJK151" s="10"/>
      <c r="EJL151" s="10"/>
      <c r="EJM151" s="10"/>
      <c r="EJN151" s="10"/>
      <c r="EJO151" s="10"/>
      <c r="EJP151" s="10"/>
      <c r="EJQ151" s="10"/>
      <c r="EJR151" s="10"/>
      <c r="EJS151" s="10"/>
      <c r="EJT151" s="10"/>
      <c r="EJU151" s="10"/>
      <c r="EJV151" s="10"/>
      <c r="EJW151" s="10"/>
      <c r="EJX151" s="10"/>
      <c r="EJY151" s="10"/>
      <c r="EJZ151" s="10"/>
      <c r="EKA151" s="10"/>
      <c r="EKB151" s="10"/>
      <c r="EKC151" s="10"/>
      <c r="EKD151" s="10"/>
      <c r="EKE151" s="10"/>
      <c r="EKF151" s="10"/>
      <c r="EKG151" s="10"/>
      <c r="EKH151" s="10"/>
      <c r="EKI151" s="10"/>
      <c r="EKJ151" s="10"/>
      <c r="EKK151" s="10"/>
      <c r="EKL151" s="10"/>
      <c r="EKM151" s="10"/>
      <c r="EKN151" s="10"/>
      <c r="EKO151" s="10"/>
      <c r="EKP151" s="10"/>
      <c r="EKQ151" s="10"/>
      <c r="EKR151" s="10"/>
      <c r="EKS151" s="10"/>
      <c r="EKT151" s="10"/>
      <c r="EKU151" s="10"/>
      <c r="EKV151" s="10"/>
      <c r="EKW151" s="10"/>
      <c r="EKX151" s="10"/>
      <c r="EKY151" s="10"/>
      <c r="EKZ151" s="10"/>
      <c r="ELA151" s="10"/>
      <c r="ELB151" s="10"/>
      <c r="ELC151" s="10"/>
      <c r="ELD151" s="10"/>
      <c r="ELE151" s="10"/>
      <c r="ELF151" s="10"/>
      <c r="ELG151" s="10"/>
      <c r="ELH151" s="10"/>
      <c r="ELI151" s="10"/>
      <c r="ELJ151" s="10"/>
      <c r="ELK151" s="10"/>
      <c r="ELL151" s="10"/>
      <c r="ELM151" s="10"/>
      <c r="ELN151" s="10"/>
      <c r="ELO151" s="10"/>
      <c r="ELP151" s="10"/>
      <c r="ELQ151" s="10"/>
      <c r="ELR151" s="10"/>
      <c r="ELS151" s="10"/>
      <c r="ELT151" s="10"/>
      <c r="ELU151" s="10"/>
      <c r="ELV151" s="10"/>
      <c r="ELW151" s="10"/>
      <c r="ELX151" s="10"/>
      <c r="ELY151" s="10"/>
      <c r="ELZ151" s="10"/>
      <c r="EMA151" s="10"/>
      <c r="EMB151" s="10"/>
      <c r="EMC151" s="10"/>
      <c r="EMD151" s="10"/>
      <c r="EME151" s="10"/>
      <c r="EMF151" s="10"/>
      <c r="EMG151" s="10"/>
      <c r="EMH151" s="10"/>
      <c r="EMI151" s="10"/>
      <c r="EMJ151" s="10"/>
      <c r="EMK151" s="10"/>
      <c r="EML151" s="10"/>
      <c r="EMM151" s="10"/>
      <c r="EMN151" s="10"/>
      <c r="EMO151" s="10"/>
      <c r="EMP151" s="10"/>
      <c r="EMQ151" s="10"/>
      <c r="EMR151" s="10"/>
      <c r="EMS151" s="10"/>
      <c r="EMT151" s="10"/>
      <c r="EMU151" s="10"/>
      <c r="EMV151" s="10"/>
      <c r="EMW151" s="10"/>
      <c r="EMX151" s="10"/>
      <c r="EMY151" s="10"/>
      <c r="EMZ151" s="10"/>
      <c r="ENA151" s="10"/>
      <c r="ENB151" s="10"/>
      <c r="ENC151" s="10"/>
      <c r="END151" s="10"/>
      <c r="ENE151" s="10"/>
      <c r="ENF151" s="10"/>
      <c r="ENG151" s="10"/>
      <c r="ENH151" s="10"/>
      <c r="ENI151" s="10"/>
      <c r="ENJ151" s="10"/>
      <c r="ENK151" s="10"/>
      <c r="ENL151" s="10"/>
      <c r="ENM151" s="10"/>
      <c r="ENN151" s="10"/>
      <c r="ENO151" s="10"/>
      <c r="ENP151" s="10"/>
      <c r="ENQ151" s="10"/>
      <c r="ENR151" s="10"/>
      <c r="ENS151" s="10"/>
      <c r="ENT151" s="10"/>
      <c r="ENU151" s="10"/>
      <c r="ENV151" s="10"/>
      <c r="ENW151" s="10"/>
      <c r="ENX151" s="10"/>
      <c r="ENY151" s="10"/>
      <c r="ENZ151" s="10"/>
      <c r="EOA151" s="10"/>
      <c r="EOB151" s="10"/>
      <c r="EOC151" s="10"/>
      <c r="EOD151" s="10"/>
      <c r="EOE151" s="10"/>
      <c r="EOF151" s="10"/>
      <c r="EOG151" s="10"/>
      <c r="EOH151" s="10"/>
      <c r="EOI151" s="10"/>
      <c r="EOJ151" s="10"/>
      <c r="EOK151" s="10"/>
      <c r="EOL151" s="10"/>
      <c r="EOM151" s="10"/>
      <c r="EON151" s="10"/>
      <c r="EOO151" s="10"/>
      <c r="EOP151" s="10"/>
      <c r="EOQ151" s="10"/>
      <c r="EOR151" s="10"/>
      <c r="EOS151" s="10"/>
      <c r="EOT151" s="10"/>
      <c r="EOU151" s="10"/>
      <c r="EOV151" s="10"/>
      <c r="EOW151" s="10"/>
      <c r="EOX151" s="10"/>
      <c r="EOY151" s="10"/>
      <c r="EOZ151" s="10"/>
      <c r="EPA151" s="10"/>
      <c r="EPB151" s="10"/>
      <c r="EPC151" s="10"/>
      <c r="EPD151" s="10"/>
      <c r="EPE151" s="10"/>
      <c r="EPF151" s="10"/>
      <c r="EPG151" s="10"/>
      <c r="EPH151" s="10"/>
      <c r="EPI151" s="10"/>
      <c r="EPJ151" s="10"/>
      <c r="EPK151" s="10"/>
      <c r="EPL151" s="10"/>
      <c r="EPM151" s="10"/>
      <c r="EPN151" s="10"/>
      <c r="EPO151" s="10"/>
      <c r="EPP151" s="10"/>
      <c r="EPQ151" s="10"/>
      <c r="EPR151" s="10"/>
      <c r="EPS151" s="10"/>
      <c r="EPT151" s="10"/>
      <c r="EPU151" s="10"/>
      <c r="EPV151" s="10"/>
      <c r="EPW151" s="10"/>
      <c r="EPX151" s="10"/>
      <c r="EPY151" s="10"/>
      <c r="EPZ151" s="10"/>
      <c r="EQA151" s="10"/>
      <c r="EQB151" s="10"/>
      <c r="EQC151" s="10"/>
      <c r="EQD151" s="10"/>
      <c r="EQE151" s="10"/>
      <c r="EQF151" s="10"/>
      <c r="EQG151" s="10"/>
      <c r="EQH151" s="10"/>
      <c r="EQI151" s="10"/>
      <c r="EQJ151" s="10"/>
      <c r="EQK151" s="10"/>
      <c r="EQL151" s="10"/>
      <c r="EQM151" s="10"/>
      <c r="EQN151" s="10"/>
      <c r="EQO151" s="10"/>
      <c r="EQP151" s="10"/>
      <c r="EQQ151" s="10"/>
      <c r="EQR151" s="10"/>
      <c r="EQS151" s="10"/>
      <c r="EQT151" s="10"/>
      <c r="EQU151" s="10"/>
      <c r="EQV151" s="10"/>
      <c r="EQW151" s="10"/>
      <c r="EQX151" s="10"/>
      <c r="EQY151" s="10"/>
      <c r="EQZ151" s="10"/>
      <c r="ERA151" s="10"/>
      <c r="ERB151" s="10"/>
      <c r="ERC151" s="10"/>
      <c r="ERD151" s="10"/>
      <c r="ERE151" s="10"/>
      <c r="ERF151" s="10"/>
      <c r="ERG151" s="10"/>
      <c r="ERH151" s="10"/>
      <c r="ERI151" s="10"/>
      <c r="ERJ151" s="10"/>
      <c r="ERK151" s="10"/>
      <c r="ERL151" s="10"/>
      <c r="ERM151" s="10"/>
      <c r="ERN151" s="10"/>
      <c r="ERO151" s="10"/>
      <c r="ERP151" s="10"/>
      <c r="ERQ151" s="10"/>
      <c r="ERR151" s="10"/>
      <c r="ERS151" s="10"/>
      <c r="ERT151" s="10"/>
      <c r="ERU151" s="10"/>
      <c r="ERV151" s="10"/>
      <c r="ERW151" s="10"/>
      <c r="ERX151" s="10"/>
      <c r="ERY151" s="10"/>
      <c r="ERZ151" s="10"/>
      <c r="ESA151" s="10"/>
      <c r="ESB151" s="10"/>
      <c r="ESC151" s="10"/>
      <c r="ESD151" s="10"/>
      <c r="ESE151" s="10"/>
      <c r="ESF151" s="10"/>
      <c r="ESG151" s="10"/>
      <c r="ESH151" s="10"/>
      <c r="ESI151" s="10"/>
      <c r="ESJ151" s="10"/>
      <c r="ESK151" s="10"/>
      <c r="ESL151" s="10"/>
      <c r="ESM151" s="10"/>
      <c r="ESN151" s="10"/>
      <c r="ESO151" s="10"/>
      <c r="ESP151" s="10"/>
      <c r="ESQ151" s="10"/>
      <c r="ESR151" s="10"/>
      <c r="ESS151" s="10"/>
      <c r="EST151" s="10"/>
      <c r="ESU151" s="10"/>
      <c r="ESV151" s="10"/>
      <c r="ESW151" s="10"/>
      <c r="ESX151" s="10"/>
      <c r="ESY151" s="10"/>
      <c r="ESZ151" s="10"/>
      <c r="ETA151" s="10"/>
      <c r="ETB151" s="10"/>
      <c r="ETC151" s="10"/>
      <c r="ETD151" s="10"/>
      <c r="ETE151" s="10"/>
      <c r="ETF151" s="10"/>
      <c r="ETG151" s="10"/>
      <c r="ETH151" s="10"/>
      <c r="ETI151" s="10"/>
      <c r="ETJ151" s="10"/>
      <c r="ETK151" s="10"/>
      <c r="ETL151" s="10"/>
      <c r="ETM151" s="10"/>
      <c r="ETN151" s="10"/>
      <c r="ETO151" s="10"/>
      <c r="ETP151" s="10"/>
      <c r="ETQ151" s="10"/>
      <c r="ETR151" s="10"/>
      <c r="ETS151" s="10"/>
      <c r="ETT151" s="10"/>
      <c r="ETU151" s="10"/>
      <c r="ETV151" s="10"/>
      <c r="ETW151" s="10"/>
      <c r="ETX151" s="10"/>
      <c r="ETY151" s="10"/>
      <c r="ETZ151" s="10"/>
      <c r="EUA151" s="10"/>
      <c r="EUB151" s="10"/>
      <c r="EUC151" s="10"/>
      <c r="EUD151" s="10"/>
      <c r="EUE151" s="10"/>
      <c r="EUF151" s="10"/>
      <c r="EUG151" s="10"/>
      <c r="EUH151" s="10"/>
      <c r="EUI151" s="10"/>
      <c r="EUJ151" s="10"/>
      <c r="EUK151" s="10"/>
      <c r="EUL151" s="10"/>
      <c r="EUM151" s="10"/>
      <c r="EUN151" s="10"/>
      <c r="EUO151" s="10"/>
      <c r="EUP151" s="10"/>
      <c r="EUQ151" s="10"/>
      <c r="EUR151" s="10"/>
      <c r="EUS151" s="10"/>
      <c r="EUT151" s="10"/>
      <c r="EUU151" s="10"/>
      <c r="EUV151" s="10"/>
      <c r="EUW151" s="10"/>
      <c r="EUX151" s="10"/>
      <c r="EUY151" s="10"/>
      <c r="EUZ151" s="10"/>
      <c r="EVA151" s="10"/>
      <c r="EVB151" s="10"/>
      <c r="EVC151" s="10"/>
      <c r="EVD151" s="10"/>
      <c r="EVE151" s="10"/>
      <c r="EVF151" s="10"/>
      <c r="EVG151" s="10"/>
      <c r="EVH151" s="10"/>
      <c r="EVI151" s="10"/>
      <c r="EVJ151" s="10"/>
      <c r="EVK151" s="10"/>
      <c r="EVL151" s="10"/>
      <c r="EVM151" s="10"/>
      <c r="EVN151" s="10"/>
      <c r="EVO151" s="10"/>
      <c r="EVP151" s="10"/>
      <c r="EVQ151" s="10"/>
      <c r="EVR151" s="10"/>
      <c r="EVS151" s="10"/>
      <c r="EVT151" s="10"/>
      <c r="EVU151" s="10"/>
      <c r="EVV151" s="10"/>
      <c r="EVW151" s="10"/>
      <c r="EVX151" s="10"/>
      <c r="EVY151" s="10"/>
      <c r="EVZ151" s="10"/>
      <c r="EWA151" s="10"/>
      <c r="EWB151" s="10"/>
      <c r="EWC151" s="10"/>
      <c r="EWD151" s="10"/>
      <c r="EWE151" s="10"/>
      <c r="EWF151" s="10"/>
      <c r="EWG151" s="10"/>
      <c r="EWH151" s="10"/>
      <c r="EWI151" s="10"/>
      <c r="EWJ151" s="10"/>
      <c r="EWK151" s="10"/>
      <c r="EWL151" s="10"/>
      <c r="EWM151" s="10"/>
      <c r="EWN151" s="10"/>
      <c r="EWO151" s="10"/>
      <c r="EWP151" s="10"/>
      <c r="EWQ151" s="10"/>
      <c r="EWR151" s="10"/>
      <c r="EWS151" s="10"/>
      <c r="EWT151" s="10"/>
      <c r="EWU151" s="10"/>
      <c r="EWV151" s="10"/>
      <c r="EWW151" s="10"/>
      <c r="EWX151" s="10"/>
      <c r="EWY151" s="10"/>
      <c r="EWZ151" s="10"/>
      <c r="EXA151" s="10"/>
      <c r="EXB151" s="10"/>
      <c r="EXC151" s="10"/>
      <c r="EXD151" s="10"/>
      <c r="EXE151" s="10"/>
      <c r="EXF151" s="10"/>
      <c r="EXG151" s="10"/>
      <c r="EXH151" s="10"/>
      <c r="EXI151" s="10"/>
      <c r="EXJ151" s="10"/>
      <c r="EXK151" s="10"/>
      <c r="EXL151" s="10"/>
      <c r="EXM151" s="10"/>
      <c r="EXN151" s="10"/>
      <c r="EXO151" s="10"/>
      <c r="EXP151" s="10"/>
      <c r="EXQ151" s="10"/>
      <c r="EXR151" s="10"/>
      <c r="EXS151" s="10"/>
      <c r="EXT151" s="10"/>
      <c r="EXU151" s="10"/>
      <c r="EXV151" s="10"/>
      <c r="EXW151" s="10"/>
      <c r="EXX151" s="10"/>
      <c r="EXY151" s="10"/>
      <c r="EXZ151" s="10"/>
      <c r="EYA151" s="10"/>
      <c r="EYB151" s="10"/>
      <c r="EYC151" s="10"/>
      <c r="EYD151" s="10"/>
      <c r="EYE151" s="10"/>
      <c r="EYF151" s="10"/>
      <c r="EYG151" s="10"/>
      <c r="EYH151" s="10"/>
      <c r="EYI151" s="10"/>
      <c r="EYJ151" s="10"/>
      <c r="EYK151" s="10"/>
      <c r="EYL151" s="10"/>
      <c r="EYM151" s="10"/>
      <c r="EYN151" s="10"/>
      <c r="EYO151" s="10"/>
      <c r="EYP151" s="10"/>
      <c r="EYQ151" s="10"/>
      <c r="EYR151" s="10"/>
      <c r="EYS151" s="10"/>
      <c r="EYT151" s="10"/>
      <c r="EYU151" s="10"/>
      <c r="EYV151" s="10"/>
      <c r="EYW151" s="10"/>
      <c r="EYX151" s="10"/>
      <c r="EYY151" s="10"/>
      <c r="EYZ151" s="10"/>
      <c r="EZA151" s="10"/>
      <c r="EZB151" s="10"/>
      <c r="EZC151" s="10"/>
      <c r="EZD151" s="10"/>
      <c r="EZE151" s="10"/>
      <c r="EZF151" s="10"/>
      <c r="EZG151" s="10"/>
      <c r="EZH151" s="10"/>
      <c r="EZI151" s="10"/>
      <c r="EZJ151" s="10"/>
      <c r="EZK151" s="10"/>
      <c r="EZL151" s="10"/>
      <c r="EZM151" s="10"/>
      <c r="EZN151" s="10"/>
      <c r="EZO151" s="10"/>
      <c r="EZP151" s="10"/>
      <c r="EZQ151" s="10"/>
      <c r="EZR151" s="10"/>
      <c r="EZS151" s="10"/>
      <c r="EZT151" s="10"/>
      <c r="EZU151" s="10"/>
      <c r="EZV151" s="10"/>
      <c r="EZW151" s="10"/>
      <c r="EZX151" s="10"/>
      <c r="EZY151" s="10"/>
      <c r="EZZ151" s="10"/>
      <c r="FAA151" s="10"/>
      <c r="FAB151" s="10"/>
      <c r="FAC151" s="10"/>
      <c r="FAD151" s="10"/>
      <c r="FAE151" s="10"/>
      <c r="FAF151" s="10"/>
      <c r="FAG151" s="10"/>
      <c r="FAH151" s="10"/>
      <c r="FAI151" s="10"/>
      <c r="FAJ151" s="10"/>
      <c r="FAK151" s="10"/>
      <c r="FAL151" s="10"/>
      <c r="FAM151" s="10"/>
      <c r="FAN151" s="10"/>
      <c r="FAO151" s="10"/>
      <c r="FAP151" s="10"/>
      <c r="FAQ151" s="10"/>
      <c r="FAR151" s="10"/>
      <c r="FAS151" s="10"/>
      <c r="FAT151" s="10"/>
      <c r="FAU151" s="10"/>
      <c r="FAV151" s="10"/>
      <c r="FAW151" s="10"/>
      <c r="FAX151" s="10"/>
      <c r="FAY151" s="10"/>
      <c r="FAZ151" s="10"/>
      <c r="FBA151" s="10"/>
      <c r="FBB151" s="10"/>
      <c r="FBC151" s="10"/>
      <c r="FBD151" s="10"/>
      <c r="FBE151" s="10"/>
      <c r="FBF151" s="10"/>
      <c r="FBG151" s="10"/>
      <c r="FBH151" s="10"/>
      <c r="FBI151" s="10"/>
      <c r="FBJ151" s="10"/>
      <c r="FBK151" s="10"/>
      <c r="FBL151" s="10"/>
      <c r="FBM151" s="10"/>
      <c r="FBN151" s="10"/>
      <c r="FBO151" s="10"/>
      <c r="FBP151" s="10"/>
      <c r="FBQ151" s="10"/>
      <c r="FBR151" s="10"/>
      <c r="FBS151" s="10"/>
      <c r="FBT151" s="10"/>
      <c r="FBU151" s="10"/>
      <c r="FBV151" s="10"/>
      <c r="FBW151" s="10"/>
      <c r="FBX151" s="10"/>
      <c r="FBY151" s="10"/>
      <c r="FBZ151" s="10"/>
      <c r="FCA151" s="10"/>
      <c r="FCB151" s="10"/>
      <c r="FCC151" s="10"/>
      <c r="FCD151" s="10"/>
      <c r="FCE151" s="10"/>
      <c r="FCF151" s="10"/>
      <c r="FCG151" s="10"/>
      <c r="FCH151" s="10"/>
      <c r="FCI151" s="10"/>
      <c r="FCJ151" s="10"/>
      <c r="FCK151" s="10"/>
      <c r="FCL151" s="10"/>
      <c r="FCM151" s="10"/>
      <c r="FCN151" s="10"/>
      <c r="FCO151" s="10"/>
      <c r="FCP151" s="10"/>
      <c r="FCQ151" s="10"/>
      <c r="FCR151" s="10"/>
      <c r="FCS151" s="10"/>
      <c r="FCT151" s="10"/>
      <c r="FCU151" s="10"/>
      <c r="FCV151" s="10"/>
      <c r="FCW151" s="10"/>
      <c r="FCX151" s="10"/>
      <c r="FCY151" s="10"/>
      <c r="FCZ151" s="10"/>
      <c r="FDA151" s="10"/>
      <c r="FDB151" s="10"/>
      <c r="FDC151" s="10"/>
      <c r="FDD151" s="10"/>
      <c r="FDE151" s="10"/>
      <c r="FDF151" s="10"/>
      <c r="FDG151" s="10"/>
      <c r="FDH151" s="10"/>
      <c r="FDI151" s="10"/>
      <c r="FDJ151" s="10"/>
      <c r="FDK151" s="10"/>
      <c r="FDL151" s="10"/>
      <c r="FDM151" s="10"/>
      <c r="FDN151" s="10"/>
      <c r="FDO151" s="10"/>
      <c r="FDP151" s="10"/>
      <c r="FDQ151" s="10"/>
      <c r="FDR151" s="10"/>
      <c r="FDS151" s="10"/>
      <c r="FDT151" s="10"/>
      <c r="FDU151" s="10"/>
      <c r="FDV151" s="10"/>
      <c r="FDW151" s="10"/>
      <c r="FDX151" s="10"/>
      <c r="FDY151" s="10"/>
      <c r="FDZ151" s="10"/>
      <c r="FEA151" s="10"/>
      <c r="FEB151" s="10"/>
      <c r="FEC151" s="10"/>
      <c r="FED151" s="10"/>
      <c r="FEE151" s="10"/>
      <c r="FEF151" s="10"/>
      <c r="FEG151" s="10"/>
      <c r="FEH151" s="10"/>
      <c r="FEI151" s="10"/>
      <c r="FEJ151" s="10"/>
      <c r="FEK151" s="10"/>
      <c r="FEL151" s="10"/>
      <c r="FEM151" s="10"/>
      <c r="FEN151" s="10"/>
      <c r="FEO151" s="10"/>
      <c r="FEP151" s="10"/>
      <c r="FEQ151" s="10"/>
      <c r="FER151" s="10"/>
      <c r="FES151" s="10"/>
      <c r="FET151" s="10"/>
      <c r="FEU151" s="10"/>
      <c r="FEV151" s="10"/>
      <c r="FEW151" s="10"/>
      <c r="FEX151" s="10"/>
      <c r="FEY151" s="10"/>
      <c r="FEZ151" s="10"/>
      <c r="FFA151" s="10"/>
      <c r="FFB151" s="10"/>
      <c r="FFC151" s="10"/>
      <c r="FFD151" s="10"/>
      <c r="FFE151" s="10"/>
      <c r="FFF151" s="10"/>
      <c r="FFG151" s="10"/>
      <c r="FFH151" s="10"/>
      <c r="FFI151" s="10"/>
      <c r="FFJ151" s="10"/>
      <c r="FFK151" s="10"/>
      <c r="FFL151" s="10"/>
      <c r="FFM151" s="10"/>
      <c r="FFN151" s="10"/>
      <c r="FFO151" s="10"/>
      <c r="FFP151" s="10"/>
      <c r="FFQ151" s="10"/>
      <c r="FFR151" s="10"/>
      <c r="FFS151" s="10"/>
      <c r="FFT151" s="10"/>
      <c r="FFU151" s="10"/>
      <c r="FFV151" s="10"/>
      <c r="FFW151" s="10"/>
      <c r="FFX151" s="10"/>
      <c r="FFY151" s="10"/>
      <c r="FFZ151" s="10"/>
      <c r="FGA151" s="10"/>
      <c r="FGB151" s="10"/>
      <c r="FGC151" s="10"/>
      <c r="FGD151" s="10"/>
      <c r="FGE151" s="10"/>
      <c r="FGF151" s="10"/>
      <c r="FGG151" s="10"/>
      <c r="FGH151" s="10"/>
      <c r="FGI151" s="10"/>
      <c r="FGJ151" s="10"/>
      <c r="FGK151" s="10"/>
      <c r="FGL151" s="10"/>
      <c r="FGM151" s="10"/>
      <c r="FGN151" s="10"/>
      <c r="FGO151" s="10"/>
      <c r="FGP151" s="10"/>
      <c r="FGQ151" s="10"/>
      <c r="FGR151" s="10"/>
      <c r="FGS151" s="10"/>
      <c r="FGT151" s="10"/>
      <c r="FGU151" s="10"/>
      <c r="FGV151" s="10"/>
      <c r="FGW151" s="10"/>
      <c r="FGX151" s="10"/>
      <c r="FGY151" s="10"/>
      <c r="FGZ151" s="10"/>
      <c r="FHA151" s="10"/>
      <c r="FHB151" s="10"/>
      <c r="FHC151" s="10"/>
      <c r="FHD151" s="10"/>
      <c r="FHE151" s="10"/>
      <c r="FHF151" s="10"/>
      <c r="FHG151" s="10"/>
      <c r="FHH151" s="10"/>
      <c r="FHI151" s="10"/>
      <c r="FHJ151" s="10"/>
      <c r="FHK151" s="10"/>
      <c r="FHL151" s="10"/>
      <c r="FHM151" s="10"/>
      <c r="FHN151" s="10"/>
      <c r="FHO151" s="10"/>
      <c r="FHP151" s="10"/>
      <c r="FHQ151" s="10"/>
      <c r="FHR151" s="10"/>
      <c r="FHS151" s="10"/>
      <c r="FHT151" s="10"/>
      <c r="FHU151" s="10"/>
      <c r="FHV151" s="10"/>
      <c r="FHW151" s="10"/>
      <c r="FHX151" s="10"/>
      <c r="FHY151" s="10"/>
      <c r="FHZ151" s="10"/>
      <c r="FIA151" s="10"/>
      <c r="FIB151" s="10"/>
      <c r="FIC151" s="10"/>
      <c r="FID151" s="10"/>
      <c r="FIE151" s="10"/>
      <c r="FIF151" s="10"/>
      <c r="FIG151" s="10"/>
      <c r="FIH151" s="10"/>
      <c r="FII151" s="10"/>
      <c r="FIJ151" s="10"/>
      <c r="FIK151" s="10"/>
      <c r="FIL151" s="10"/>
      <c r="FIM151" s="10"/>
      <c r="FIN151" s="10"/>
      <c r="FIO151" s="10"/>
      <c r="FIP151" s="10"/>
      <c r="FIQ151" s="10"/>
      <c r="FIR151" s="10"/>
      <c r="FIS151" s="10"/>
      <c r="FIT151" s="10"/>
      <c r="FIU151" s="10"/>
      <c r="FIV151" s="10"/>
      <c r="FIW151" s="10"/>
      <c r="FIX151" s="10"/>
      <c r="FIY151" s="10"/>
      <c r="FIZ151" s="10"/>
      <c r="FJA151" s="10"/>
      <c r="FJB151" s="10"/>
      <c r="FJC151" s="10"/>
      <c r="FJD151" s="10"/>
      <c r="FJE151" s="10"/>
      <c r="FJF151" s="10"/>
      <c r="FJG151" s="10"/>
      <c r="FJH151" s="10"/>
      <c r="FJI151" s="10"/>
      <c r="FJJ151" s="10"/>
      <c r="FJK151" s="10"/>
      <c r="FJL151" s="10"/>
      <c r="FJM151" s="10"/>
      <c r="FJN151" s="10"/>
      <c r="FJO151" s="10"/>
      <c r="FJP151" s="10"/>
      <c r="FJQ151" s="10"/>
      <c r="FJR151" s="10"/>
      <c r="FJS151" s="10"/>
      <c r="FJT151" s="10"/>
      <c r="FJU151" s="10"/>
      <c r="FJV151" s="10"/>
      <c r="FJW151" s="10"/>
      <c r="FJX151" s="10"/>
      <c r="FJY151" s="10"/>
      <c r="FJZ151" s="10"/>
      <c r="FKA151" s="10"/>
      <c r="FKB151" s="10"/>
      <c r="FKC151" s="10"/>
      <c r="FKD151" s="10"/>
      <c r="FKE151" s="10"/>
      <c r="FKF151" s="10"/>
      <c r="FKG151" s="10"/>
      <c r="FKH151" s="10"/>
      <c r="FKI151" s="10"/>
      <c r="FKJ151" s="10"/>
      <c r="FKK151" s="10"/>
      <c r="FKL151" s="10"/>
      <c r="FKM151" s="10"/>
      <c r="FKN151" s="10"/>
      <c r="FKO151" s="10"/>
      <c r="FKP151" s="10"/>
      <c r="FKQ151" s="10"/>
      <c r="FKR151" s="10"/>
      <c r="FKS151" s="10"/>
      <c r="FKT151" s="10"/>
      <c r="FKU151" s="10"/>
      <c r="FKV151" s="10"/>
      <c r="FKW151" s="10"/>
      <c r="FKX151" s="10"/>
      <c r="FKY151" s="10"/>
      <c r="FKZ151" s="10"/>
      <c r="FLA151" s="10"/>
      <c r="FLB151" s="10"/>
      <c r="FLC151" s="10"/>
      <c r="FLD151" s="10"/>
      <c r="FLE151" s="10"/>
      <c r="FLF151" s="10"/>
      <c r="FLG151" s="10"/>
      <c r="FLH151" s="10"/>
      <c r="FLI151" s="10"/>
      <c r="FLJ151" s="10"/>
      <c r="FLK151" s="10"/>
      <c r="FLL151" s="10"/>
      <c r="FLM151" s="10"/>
      <c r="FLN151" s="10"/>
      <c r="FLO151" s="10"/>
      <c r="FLP151" s="10"/>
      <c r="FLQ151" s="10"/>
      <c r="FLR151" s="10"/>
      <c r="FLS151" s="10"/>
      <c r="FLT151" s="10"/>
      <c r="FLU151" s="10"/>
      <c r="FLV151" s="10"/>
      <c r="FLW151" s="10"/>
      <c r="FLX151" s="10"/>
      <c r="FLY151" s="10"/>
      <c r="FLZ151" s="10"/>
      <c r="FMA151" s="10"/>
      <c r="FMB151" s="10"/>
      <c r="FMC151" s="10"/>
      <c r="FMD151" s="10"/>
      <c r="FME151" s="10"/>
      <c r="FMF151" s="10"/>
      <c r="FMG151" s="10"/>
      <c r="FMH151" s="10"/>
      <c r="FMI151" s="10"/>
      <c r="FMJ151" s="10"/>
      <c r="FMK151" s="10"/>
      <c r="FML151" s="10"/>
      <c r="FMM151" s="10"/>
      <c r="FMN151" s="10"/>
      <c r="FMO151" s="10"/>
      <c r="FMP151" s="10"/>
      <c r="FMQ151" s="10"/>
      <c r="FMR151" s="10"/>
      <c r="FMS151" s="10"/>
      <c r="FMT151" s="10"/>
      <c r="FMU151" s="10"/>
      <c r="FMV151" s="10"/>
      <c r="FMW151" s="10"/>
      <c r="FMX151" s="10"/>
      <c r="FMY151" s="10"/>
      <c r="FMZ151" s="10"/>
      <c r="FNA151" s="10"/>
      <c r="FNB151" s="10"/>
      <c r="FNC151" s="10"/>
      <c r="FND151" s="10"/>
      <c r="FNE151" s="10"/>
      <c r="FNF151" s="10"/>
      <c r="FNG151" s="10"/>
      <c r="FNH151" s="10"/>
      <c r="FNI151" s="10"/>
      <c r="FNJ151" s="10"/>
      <c r="FNK151" s="10"/>
      <c r="FNL151" s="10"/>
      <c r="FNM151" s="10"/>
      <c r="FNN151" s="10"/>
      <c r="FNO151" s="10"/>
      <c r="FNP151" s="10"/>
      <c r="FNQ151" s="10"/>
      <c r="FNR151" s="10"/>
      <c r="FNS151" s="10"/>
      <c r="FNT151" s="10"/>
      <c r="FNU151" s="10"/>
      <c r="FNV151" s="10"/>
      <c r="FNW151" s="10"/>
      <c r="FNX151" s="10"/>
      <c r="FNY151" s="10"/>
      <c r="FNZ151" s="10"/>
      <c r="FOA151" s="10"/>
      <c r="FOB151" s="10"/>
      <c r="FOC151" s="10"/>
      <c r="FOD151" s="10"/>
      <c r="FOE151" s="10"/>
      <c r="FOF151" s="10"/>
      <c r="FOG151" s="10"/>
      <c r="FOH151" s="10"/>
      <c r="FOI151" s="10"/>
      <c r="FOJ151" s="10"/>
      <c r="FOK151" s="10"/>
      <c r="FOL151" s="10"/>
      <c r="FOM151" s="10"/>
      <c r="FON151" s="10"/>
      <c r="FOO151" s="10"/>
      <c r="FOP151" s="10"/>
      <c r="FOQ151" s="10"/>
      <c r="FOR151" s="10"/>
      <c r="FOS151" s="10"/>
      <c r="FOT151" s="10"/>
      <c r="FOU151" s="10"/>
      <c r="FOV151" s="10"/>
      <c r="FOW151" s="10"/>
      <c r="FOX151" s="10"/>
      <c r="FOY151" s="10"/>
      <c r="FOZ151" s="10"/>
      <c r="FPA151" s="10"/>
      <c r="FPB151" s="10"/>
      <c r="FPC151" s="10"/>
      <c r="FPD151" s="10"/>
      <c r="FPE151" s="10"/>
      <c r="FPF151" s="10"/>
      <c r="FPG151" s="10"/>
      <c r="FPH151" s="10"/>
      <c r="FPI151" s="10"/>
      <c r="FPJ151" s="10"/>
      <c r="FPK151" s="10"/>
      <c r="FPL151" s="10"/>
      <c r="FPM151" s="10"/>
      <c r="FPN151" s="10"/>
      <c r="FPO151" s="10"/>
      <c r="FPP151" s="10"/>
      <c r="FPQ151" s="10"/>
      <c r="FPR151" s="10"/>
      <c r="FPS151" s="10"/>
      <c r="FPT151" s="10"/>
      <c r="FPU151" s="10"/>
      <c r="FPV151" s="10"/>
      <c r="FPW151" s="10"/>
      <c r="FPX151" s="10"/>
      <c r="FPY151" s="10"/>
      <c r="FPZ151" s="10"/>
      <c r="FQA151" s="10"/>
      <c r="FQB151" s="10"/>
      <c r="FQC151" s="10"/>
      <c r="FQD151" s="10"/>
      <c r="FQE151" s="10"/>
      <c r="FQF151" s="10"/>
      <c r="FQG151" s="10"/>
      <c r="FQH151" s="10"/>
      <c r="FQI151" s="10"/>
      <c r="FQJ151" s="10"/>
      <c r="FQK151" s="10"/>
      <c r="FQL151" s="10"/>
      <c r="FQM151" s="10"/>
      <c r="FQN151" s="10"/>
      <c r="FQO151" s="10"/>
      <c r="FQP151" s="10"/>
      <c r="FQQ151" s="10"/>
      <c r="FQR151" s="10"/>
      <c r="FQS151" s="10"/>
      <c r="FQT151" s="10"/>
      <c r="FQU151" s="10"/>
      <c r="FQV151" s="10"/>
      <c r="FQW151" s="10"/>
      <c r="FQX151" s="10"/>
      <c r="FQY151" s="10"/>
      <c r="FQZ151" s="10"/>
      <c r="FRA151" s="10"/>
      <c r="FRB151" s="10"/>
      <c r="FRC151" s="10"/>
      <c r="FRD151" s="10"/>
      <c r="FRE151" s="10"/>
      <c r="FRF151" s="10"/>
      <c r="FRG151" s="10"/>
      <c r="FRH151" s="10"/>
      <c r="FRI151" s="10"/>
      <c r="FRJ151" s="10"/>
      <c r="FRK151" s="10"/>
      <c r="FRL151" s="10"/>
      <c r="FRM151" s="10"/>
      <c r="FRN151" s="10"/>
      <c r="FRO151" s="10"/>
      <c r="FRP151" s="10"/>
      <c r="FRQ151" s="10"/>
      <c r="FRR151" s="10"/>
      <c r="FRS151" s="10"/>
      <c r="FRT151" s="10"/>
      <c r="FRU151" s="10"/>
      <c r="FRV151" s="10"/>
      <c r="FRW151" s="10"/>
      <c r="FRX151" s="10"/>
      <c r="FRY151" s="10"/>
      <c r="FRZ151" s="10"/>
      <c r="FSA151" s="10"/>
      <c r="FSB151" s="10"/>
      <c r="FSC151" s="10"/>
      <c r="FSD151" s="10"/>
      <c r="FSE151" s="10"/>
      <c r="FSF151" s="10"/>
      <c r="FSG151" s="10"/>
      <c r="FSH151" s="10"/>
      <c r="FSI151" s="10"/>
      <c r="FSJ151" s="10"/>
      <c r="FSK151" s="10"/>
      <c r="FSL151" s="10"/>
      <c r="FSM151" s="10"/>
      <c r="FSN151" s="10"/>
      <c r="FSO151" s="10"/>
      <c r="FSP151" s="10"/>
      <c r="FSQ151" s="10"/>
      <c r="FSR151" s="10"/>
      <c r="FSS151" s="10"/>
      <c r="FST151" s="10"/>
      <c r="FSU151" s="10"/>
      <c r="FSV151" s="10"/>
      <c r="FSW151" s="10"/>
      <c r="FSX151" s="10"/>
      <c r="FSY151" s="10"/>
      <c r="FSZ151" s="10"/>
      <c r="FTA151" s="10"/>
      <c r="FTB151" s="10"/>
      <c r="FTC151" s="10"/>
      <c r="FTD151" s="10"/>
      <c r="FTE151" s="10"/>
      <c r="FTF151" s="10"/>
      <c r="FTG151" s="10"/>
      <c r="FTH151" s="10"/>
      <c r="FTI151" s="10"/>
      <c r="FTJ151" s="10"/>
      <c r="FTK151" s="10"/>
      <c r="FTL151" s="10"/>
      <c r="FTM151" s="10"/>
      <c r="FTN151" s="10"/>
      <c r="FTO151" s="10"/>
      <c r="FTP151" s="10"/>
      <c r="FTQ151" s="10"/>
      <c r="FTR151" s="10"/>
      <c r="FTS151" s="10"/>
      <c r="FTT151" s="10"/>
      <c r="FTU151" s="10"/>
      <c r="FTV151" s="10"/>
      <c r="FTW151" s="10"/>
      <c r="FTX151" s="10"/>
      <c r="FTY151" s="10"/>
      <c r="FTZ151" s="10"/>
      <c r="FUA151" s="10"/>
      <c r="FUB151" s="10"/>
      <c r="FUC151" s="10"/>
      <c r="FUD151" s="10"/>
      <c r="FUE151" s="10"/>
      <c r="FUF151" s="10"/>
      <c r="FUG151" s="10"/>
      <c r="FUH151" s="10"/>
      <c r="FUI151" s="10"/>
      <c r="FUJ151" s="10"/>
      <c r="FUK151" s="10"/>
      <c r="FUL151" s="10"/>
      <c r="FUM151" s="10"/>
      <c r="FUN151" s="10"/>
      <c r="FUO151" s="10"/>
      <c r="FUP151" s="10"/>
      <c r="FUQ151" s="10"/>
      <c r="FUR151" s="10"/>
      <c r="FUS151" s="10"/>
      <c r="FUT151" s="10"/>
      <c r="FUU151" s="10"/>
      <c r="FUV151" s="10"/>
      <c r="FUW151" s="10"/>
      <c r="FUX151" s="10"/>
      <c r="FUY151" s="10"/>
      <c r="FUZ151" s="10"/>
      <c r="FVA151" s="10"/>
      <c r="FVB151" s="10"/>
      <c r="FVC151" s="10"/>
      <c r="FVD151" s="10"/>
      <c r="FVE151" s="10"/>
      <c r="FVF151" s="10"/>
      <c r="FVG151" s="10"/>
      <c r="FVH151" s="10"/>
      <c r="FVI151" s="10"/>
      <c r="FVJ151" s="10"/>
      <c r="FVK151" s="10"/>
      <c r="FVL151" s="10"/>
      <c r="FVM151" s="10"/>
      <c r="FVN151" s="10"/>
      <c r="FVO151" s="10"/>
      <c r="FVP151" s="10"/>
      <c r="FVQ151" s="10"/>
      <c r="FVR151" s="10"/>
      <c r="FVS151" s="10"/>
      <c r="FVT151" s="10"/>
      <c r="FVU151" s="10"/>
      <c r="FVV151" s="10"/>
      <c r="FVW151" s="10"/>
      <c r="FVX151" s="10"/>
      <c r="FVY151" s="10"/>
      <c r="FVZ151" s="10"/>
      <c r="FWA151" s="10"/>
      <c r="FWB151" s="10"/>
      <c r="FWC151" s="10"/>
      <c r="FWD151" s="10"/>
      <c r="FWE151" s="10"/>
      <c r="FWF151" s="10"/>
      <c r="FWG151" s="10"/>
      <c r="FWH151" s="10"/>
      <c r="FWI151" s="10"/>
      <c r="FWJ151" s="10"/>
      <c r="FWK151" s="10"/>
      <c r="FWL151" s="10"/>
      <c r="FWM151" s="10"/>
      <c r="FWN151" s="10"/>
      <c r="FWO151" s="10"/>
      <c r="FWP151" s="10"/>
      <c r="FWQ151" s="10"/>
      <c r="FWR151" s="10"/>
      <c r="FWS151" s="10"/>
      <c r="FWT151" s="10"/>
      <c r="FWU151" s="10"/>
      <c r="FWV151" s="10"/>
      <c r="FWW151" s="10"/>
      <c r="FWX151" s="10"/>
      <c r="FWY151" s="10"/>
      <c r="FWZ151" s="10"/>
      <c r="FXA151" s="10"/>
      <c r="FXB151" s="10"/>
      <c r="FXC151" s="10"/>
      <c r="FXD151" s="10"/>
      <c r="FXE151" s="10"/>
      <c r="FXF151" s="10"/>
      <c r="FXG151" s="10"/>
      <c r="FXH151" s="10"/>
      <c r="FXI151" s="10"/>
      <c r="FXJ151" s="10"/>
      <c r="FXK151" s="10"/>
      <c r="FXL151" s="10"/>
      <c r="FXM151" s="10"/>
      <c r="FXN151" s="10"/>
      <c r="FXO151" s="10"/>
      <c r="FXP151" s="10"/>
      <c r="FXQ151" s="10"/>
      <c r="FXR151" s="10"/>
      <c r="FXS151" s="10"/>
      <c r="FXT151" s="10"/>
      <c r="FXU151" s="10"/>
      <c r="FXV151" s="10"/>
      <c r="FXW151" s="10"/>
      <c r="FXX151" s="10"/>
      <c r="FXY151" s="10"/>
      <c r="FXZ151" s="10"/>
      <c r="FYA151" s="10"/>
      <c r="FYB151" s="10"/>
      <c r="FYC151" s="10"/>
      <c r="FYD151" s="10"/>
      <c r="FYE151" s="10"/>
      <c r="FYF151" s="10"/>
      <c r="FYG151" s="10"/>
      <c r="FYH151" s="10"/>
      <c r="FYI151" s="10"/>
      <c r="FYJ151" s="10"/>
      <c r="FYK151" s="10"/>
      <c r="FYL151" s="10"/>
      <c r="FYM151" s="10"/>
      <c r="FYN151" s="10"/>
      <c r="FYO151" s="10"/>
      <c r="FYP151" s="10"/>
      <c r="FYQ151" s="10"/>
      <c r="FYR151" s="10"/>
      <c r="FYS151" s="10"/>
      <c r="FYT151" s="10"/>
      <c r="FYU151" s="10"/>
      <c r="FYV151" s="10"/>
      <c r="FYW151" s="10"/>
      <c r="FYX151" s="10"/>
      <c r="FYY151" s="10"/>
      <c r="FYZ151" s="10"/>
      <c r="FZA151" s="10"/>
      <c r="FZB151" s="10"/>
      <c r="FZC151" s="10"/>
      <c r="FZD151" s="10"/>
      <c r="FZE151" s="10"/>
      <c r="FZF151" s="10"/>
      <c r="FZG151" s="10"/>
      <c r="FZH151" s="10"/>
      <c r="FZI151" s="10"/>
      <c r="FZJ151" s="10"/>
      <c r="FZK151" s="10"/>
      <c r="FZL151" s="10"/>
      <c r="FZM151" s="10"/>
      <c r="FZN151" s="10"/>
      <c r="FZO151" s="10"/>
      <c r="FZP151" s="10"/>
      <c r="FZQ151" s="10"/>
      <c r="FZR151" s="10"/>
      <c r="FZS151" s="10"/>
      <c r="FZT151" s="10"/>
      <c r="FZU151" s="10"/>
      <c r="FZV151" s="10"/>
      <c r="FZW151" s="10"/>
      <c r="FZX151" s="10"/>
      <c r="FZY151" s="10"/>
      <c r="FZZ151" s="10"/>
      <c r="GAA151" s="10"/>
      <c r="GAB151" s="10"/>
      <c r="GAC151" s="10"/>
      <c r="GAD151" s="10"/>
      <c r="GAE151" s="10"/>
      <c r="GAF151" s="10"/>
      <c r="GAG151" s="10"/>
      <c r="GAH151" s="10"/>
      <c r="GAI151" s="10"/>
      <c r="GAJ151" s="10"/>
      <c r="GAK151" s="10"/>
      <c r="GAL151" s="10"/>
      <c r="GAM151" s="10"/>
      <c r="GAN151" s="10"/>
      <c r="GAO151" s="10"/>
      <c r="GAP151" s="10"/>
      <c r="GAQ151" s="10"/>
      <c r="GAR151" s="10"/>
      <c r="GAS151" s="10"/>
      <c r="GAT151" s="10"/>
      <c r="GAU151" s="10"/>
      <c r="GAV151" s="10"/>
      <c r="GAW151" s="10"/>
      <c r="GAX151" s="10"/>
      <c r="GAY151" s="10"/>
      <c r="GAZ151" s="10"/>
      <c r="GBA151" s="10"/>
      <c r="GBB151" s="10"/>
      <c r="GBC151" s="10"/>
      <c r="GBD151" s="10"/>
      <c r="GBE151" s="10"/>
      <c r="GBF151" s="10"/>
      <c r="GBG151" s="10"/>
      <c r="GBH151" s="10"/>
      <c r="GBI151" s="10"/>
      <c r="GBJ151" s="10"/>
      <c r="GBK151" s="10"/>
      <c r="GBL151" s="10"/>
      <c r="GBM151" s="10"/>
      <c r="GBN151" s="10"/>
      <c r="GBO151" s="10"/>
      <c r="GBP151" s="10"/>
      <c r="GBQ151" s="10"/>
      <c r="GBR151" s="10"/>
      <c r="GBS151" s="10"/>
      <c r="GBT151" s="10"/>
      <c r="GBU151" s="10"/>
      <c r="GBV151" s="10"/>
      <c r="GBW151" s="10"/>
      <c r="GBX151" s="10"/>
      <c r="GBY151" s="10"/>
      <c r="GBZ151" s="10"/>
      <c r="GCA151" s="10"/>
      <c r="GCB151" s="10"/>
      <c r="GCC151" s="10"/>
      <c r="GCD151" s="10"/>
      <c r="GCE151" s="10"/>
      <c r="GCF151" s="10"/>
      <c r="GCG151" s="10"/>
      <c r="GCH151" s="10"/>
      <c r="GCI151" s="10"/>
      <c r="GCJ151" s="10"/>
      <c r="GCK151" s="10"/>
      <c r="GCL151" s="10"/>
      <c r="GCM151" s="10"/>
      <c r="GCN151" s="10"/>
      <c r="GCO151" s="10"/>
      <c r="GCP151" s="10"/>
      <c r="GCQ151" s="10"/>
      <c r="GCR151" s="10"/>
      <c r="GCS151" s="10"/>
      <c r="GCT151" s="10"/>
      <c r="GCU151" s="10"/>
      <c r="GCV151" s="10"/>
      <c r="GCW151" s="10"/>
      <c r="GCX151" s="10"/>
      <c r="GCY151" s="10"/>
      <c r="GCZ151" s="10"/>
      <c r="GDA151" s="10"/>
      <c r="GDB151" s="10"/>
      <c r="GDC151" s="10"/>
      <c r="GDD151" s="10"/>
      <c r="GDE151" s="10"/>
      <c r="GDF151" s="10"/>
      <c r="GDG151" s="10"/>
      <c r="GDH151" s="10"/>
      <c r="GDI151" s="10"/>
      <c r="GDJ151" s="10"/>
      <c r="GDK151" s="10"/>
      <c r="GDL151" s="10"/>
      <c r="GDM151" s="10"/>
      <c r="GDN151" s="10"/>
      <c r="GDO151" s="10"/>
      <c r="GDP151" s="10"/>
      <c r="GDQ151" s="10"/>
      <c r="GDR151" s="10"/>
      <c r="GDS151" s="10"/>
      <c r="GDT151" s="10"/>
      <c r="GDU151" s="10"/>
      <c r="GDV151" s="10"/>
      <c r="GDW151" s="10"/>
      <c r="GDX151" s="10"/>
      <c r="GDY151" s="10"/>
      <c r="GDZ151" s="10"/>
      <c r="GEA151" s="10"/>
      <c r="GEB151" s="10"/>
      <c r="GEC151" s="10"/>
      <c r="GED151" s="10"/>
      <c r="GEE151" s="10"/>
      <c r="GEF151" s="10"/>
      <c r="GEG151" s="10"/>
      <c r="GEH151" s="10"/>
      <c r="GEI151" s="10"/>
      <c r="GEJ151" s="10"/>
      <c r="GEK151" s="10"/>
      <c r="GEL151" s="10"/>
      <c r="GEM151" s="10"/>
      <c r="GEN151" s="10"/>
      <c r="GEO151" s="10"/>
      <c r="GEP151" s="10"/>
      <c r="GEQ151" s="10"/>
      <c r="GER151" s="10"/>
      <c r="GES151" s="10"/>
      <c r="GET151" s="10"/>
      <c r="GEU151" s="10"/>
      <c r="GEV151" s="10"/>
      <c r="GEW151" s="10"/>
      <c r="GEX151" s="10"/>
      <c r="GEY151" s="10"/>
      <c r="GEZ151" s="10"/>
      <c r="GFA151" s="10"/>
      <c r="GFB151" s="10"/>
      <c r="GFC151" s="10"/>
      <c r="GFD151" s="10"/>
      <c r="GFE151" s="10"/>
      <c r="GFF151" s="10"/>
      <c r="GFG151" s="10"/>
      <c r="GFH151" s="10"/>
      <c r="GFI151" s="10"/>
      <c r="GFJ151" s="10"/>
      <c r="GFK151" s="10"/>
      <c r="GFL151" s="10"/>
      <c r="GFM151" s="10"/>
      <c r="GFN151" s="10"/>
      <c r="GFO151" s="10"/>
      <c r="GFP151" s="10"/>
      <c r="GFQ151" s="10"/>
      <c r="GFR151" s="10"/>
      <c r="GFS151" s="10"/>
      <c r="GFT151" s="10"/>
      <c r="GFU151" s="10"/>
      <c r="GFV151" s="10"/>
      <c r="GFW151" s="10"/>
      <c r="GFX151" s="10"/>
      <c r="GFY151" s="10"/>
      <c r="GFZ151" s="10"/>
      <c r="GGA151" s="10"/>
      <c r="GGB151" s="10"/>
      <c r="GGC151" s="10"/>
      <c r="GGD151" s="10"/>
      <c r="GGE151" s="10"/>
      <c r="GGF151" s="10"/>
      <c r="GGG151" s="10"/>
      <c r="GGH151" s="10"/>
      <c r="GGI151" s="10"/>
      <c r="GGJ151" s="10"/>
      <c r="GGK151" s="10"/>
      <c r="GGL151" s="10"/>
      <c r="GGM151" s="10"/>
      <c r="GGN151" s="10"/>
      <c r="GGO151" s="10"/>
      <c r="GGP151" s="10"/>
      <c r="GGQ151" s="10"/>
      <c r="GGR151" s="10"/>
      <c r="GGS151" s="10"/>
      <c r="GGT151" s="10"/>
      <c r="GGU151" s="10"/>
      <c r="GGV151" s="10"/>
      <c r="GGW151" s="10"/>
      <c r="GGX151" s="10"/>
      <c r="GGY151" s="10"/>
      <c r="GGZ151" s="10"/>
      <c r="GHA151" s="10"/>
      <c r="GHB151" s="10"/>
      <c r="GHC151" s="10"/>
      <c r="GHD151" s="10"/>
      <c r="GHE151" s="10"/>
      <c r="GHF151" s="10"/>
      <c r="GHG151" s="10"/>
      <c r="GHH151" s="10"/>
      <c r="GHI151" s="10"/>
      <c r="GHJ151" s="10"/>
      <c r="GHK151" s="10"/>
      <c r="GHL151" s="10"/>
      <c r="GHM151" s="10"/>
      <c r="GHN151" s="10"/>
      <c r="GHO151" s="10"/>
      <c r="GHP151" s="10"/>
      <c r="GHQ151" s="10"/>
      <c r="GHR151" s="10"/>
      <c r="GHS151" s="10"/>
      <c r="GHT151" s="10"/>
      <c r="GHU151" s="10"/>
      <c r="GHV151" s="10"/>
      <c r="GHW151" s="10"/>
      <c r="GHX151" s="10"/>
      <c r="GHY151" s="10"/>
      <c r="GHZ151" s="10"/>
      <c r="GIA151" s="10"/>
      <c r="GIB151" s="10"/>
      <c r="GIC151" s="10"/>
      <c r="GID151" s="10"/>
      <c r="GIE151" s="10"/>
      <c r="GIF151" s="10"/>
      <c r="GIG151" s="10"/>
      <c r="GIH151" s="10"/>
      <c r="GII151" s="10"/>
      <c r="GIJ151" s="10"/>
      <c r="GIK151" s="10"/>
      <c r="GIL151" s="10"/>
      <c r="GIM151" s="10"/>
      <c r="GIN151" s="10"/>
      <c r="GIO151" s="10"/>
      <c r="GIP151" s="10"/>
      <c r="GIQ151" s="10"/>
      <c r="GIR151" s="10"/>
      <c r="GIS151" s="10"/>
      <c r="GIT151" s="10"/>
      <c r="GIU151" s="10"/>
      <c r="GIV151" s="10"/>
      <c r="GIW151" s="10"/>
      <c r="GIX151" s="10"/>
      <c r="GIY151" s="10"/>
      <c r="GIZ151" s="10"/>
      <c r="GJA151" s="10"/>
      <c r="GJB151" s="10"/>
      <c r="GJC151" s="10"/>
      <c r="GJD151" s="10"/>
      <c r="GJE151" s="10"/>
      <c r="GJF151" s="10"/>
      <c r="GJG151" s="10"/>
      <c r="GJH151" s="10"/>
      <c r="GJI151" s="10"/>
      <c r="GJJ151" s="10"/>
      <c r="GJK151" s="10"/>
      <c r="GJL151" s="10"/>
      <c r="GJM151" s="10"/>
      <c r="GJN151" s="10"/>
      <c r="GJO151" s="10"/>
      <c r="GJP151" s="10"/>
      <c r="GJQ151" s="10"/>
      <c r="GJR151" s="10"/>
      <c r="GJS151" s="10"/>
      <c r="GJT151" s="10"/>
      <c r="GJU151" s="10"/>
      <c r="GJV151" s="10"/>
      <c r="GJW151" s="10"/>
      <c r="GJX151" s="10"/>
      <c r="GJY151" s="10"/>
      <c r="GJZ151" s="10"/>
      <c r="GKA151" s="10"/>
      <c r="GKB151" s="10"/>
      <c r="GKC151" s="10"/>
      <c r="GKD151" s="10"/>
      <c r="GKE151" s="10"/>
      <c r="GKF151" s="10"/>
      <c r="GKG151" s="10"/>
      <c r="GKH151" s="10"/>
      <c r="GKI151" s="10"/>
      <c r="GKJ151" s="10"/>
      <c r="GKK151" s="10"/>
      <c r="GKL151" s="10"/>
      <c r="GKM151" s="10"/>
      <c r="GKN151" s="10"/>
      <c r="GKO151" s="10"/>
      <c r="GKP151" s="10"/>
      <c r="GKQ151" s="10"/>
      <c r="GKR151" s="10"/>
      <c r="GKS151" s="10"/>
      <c r="GKT151" s="10"/>
      <c r="GKU151" s="10"/>
      <c r="GKV151" s="10"/>
      <c r="GKW151" s="10"/>
      <c r="GKX151" s="10"/>
      <c r="GKY151" s="10"/>
      <c r="GKZ151" s="10"/>
      <c r="GLA151" s="10"/>
      <c r="GLB151" s="10"/>
      <c r="GLC151" s="10"/>
      <c r="GLD151" s="10"/>
      <c r="GLE151" s="10"/>
      <c r="GLF151" s="10"/>
      <c r="GLG151" s="10"/>
      <c r="GLH151" s="10"/>
      <c r="GLI151" s="10"/>
      <c r="GLJ151" s="10"/>
      <c r="GLK151" s="10"/>
      <c r="GLL151" s="10"/>
      <c r="GLM151" s="10"/>
      <c r="GLN151" s="10"/>
      <c r="GLO151" s="10"/>
      <c r="GLP151" s="10"/>
      <c r="GLQ151" s="10"/>
      <c r="GLR151" s="10"/>
      <c r="GLS151" s="10"/>
      <c r="GLT151" s="10"/>
      <c r="GLU151" s="10"/>
      <c r="GLV151" s="10"/>
      <c r="GLW151" s="10"/>
      <c r="GLX151" s="10"/>
      <c r="GLY151" s="10"/>
      <c r="GLZ151" s="10"/>
      <c r="GMA151" s="10"/>
      <c r="GMB151" s="10"/>
      <c r="GMC151" s="10"/>
      <c r="GMD151" s="10"/>
      <c r="GME151" s="10"/>
      <c r="GMF151" s="10"/>
      <c r="GMG151" s="10"/>
      <c r="GMH151" s="10"/>
      <c r="GMI151" s="10"/>
      <c r="GMJ151" s="10"/>
      <c r="GMK151" s="10"/>
      <c r="GML151" s="10"/>
      <c r="GMM151" s="10"/>
      <c r="GMN151" s="10"/>
      <c r="GMO151" s="10"/>
      <c r="GMP151" s="10"/>
      <c r="GMQ151" s="10"/>
      <c r="GMR151" s="10"/>
      <c r="GMS151" s="10"/>
      <c r="GMT151" s="10"/>
      <c r="GMU151" s="10"/>
      <c r="GMV151" s="10"/>
      <c r="GMW151" s="10"/>
      <c r="GMX151" s="10"/>
      <c r="GMY151" s="10"/>
      <c r="GMZ151" s="10"/>
      <c r="GNA151" s="10"/>
      <c r="GNB151" s="10"/>
      <c r="GNC151" s="10"/>
      <c r="GND151" s="10"/>
      <c r="GNE151" s="10"/>
      <c r="GNF151" s="10"/>
      <c r="GNG151" s="10"/>
      <c r="GNH151" s="10"/>
      <c r="GNI151" s="10"/>
      <c r="GNJ151" s="10"/>
      <c r="GNK151" s="10"/>
      <c r="GNL151" s="10"/>
      <c r="GNM151" s="10"/>
      <c r="GNN151" s="10"/>
      <c r="GNO151" s="10"/>
      <c r="GNP151" s="10"/>
      <c r="GNQ151" s="10"/>
      <c r="GNR151" s="10"/>
      <c r="GNS151" s="10"/>
      <c r="GNT151" s="10"/>
      <c r="GNU151" s="10"/>
      <c r="GNV151" s="10"/>
      <c r="GNW151" s="10"/>
      <c r="GNX151" s="10"/>
      <c r="GNY151" s="10"/>
      <c r="GNZ151" s="10"/>
      <c r="GOA151" s="10"/>
      <c r="GOB151" s="10"/>
      <c r="GOC151" s="10"/>
      <c r="GOD151" s="10"/>
      <c r="GOE151" s="10"/>
      <c r="GOF151" s="10"/>
      <c r="GOG151" s="10"/>
      <c r="GOH151" s="10"/>
      <c r="GOI151" s="10"/>
      <c r="GOJ151" s="10"/>
      <c r="GOK151" s="10"/>
      <c r="GOL151" s="10"/>
      <c r="GOM151" s="10"/>
      <c r="GON151" s="10"/>
      <c r="GOO151" s="10"/>
      <c r="GOP151" s="10"/>
      <c r="GOQ151" s="10"/>
      <c r="GOR151" s="10"/>
      <c r="GOS151" s="10"/>
      <c r="GOT151" s="10"/>
      <c r="GOU151" s="10"/>
      <c r="GOV151" s="10"/>
      <c r="GOW151" s="10"/>
      <c r="GOX151" s="10"/>
      <c r="GOY151" s="10"/>
      <c r="GOZ151" s="10"/>
      <c r="GPA151" s="10"/>
      <c r="GPB151" s="10"/>
      <c r="GPC151" s="10"/>
      <c r="GPD151" s="10"/>
      <c r="GPE151" s="10"/>
      <c r="GPF151" s="10"/>
      <c r="GPG151" s="10"/>
      <c r="GPH151" s="10"/>
      <c r="GPI151" s="10"/>
      <c r="GPJ151" s="10"/>
      <c r="GPK151" s="10"/>
      <c r="GPL151" s="10"/>
      <c r="GPM151" s="10"/>
      <c r="GPN151" s="10"/>
      <c r="GPO151" s="10"/>
      <c r="GPP151" s="10"/>
      <c r="GPQ151" s="10"/>
      <c r="GPR151" s="10"/>
      <c r="GPS151" s="10"/>
      <c r="GPT151" s="10"/>
      <c r="GPU151" s="10"/>
      <c r="GPV151" s="10"/>
      <c r="GPW151" s="10"/>
      <c r="GPX151" s="10"/>
      <c r="GPY151" s="10"/>
      <c r="GPZ151" s="10"/>
      <c r="GQA151" s="10"/>
      <c r="GQB151" s="10"/>
      <c r="GQC151" s="10"/>
      <c r="GQD151" s="10"/>
      <c r="GQE151" s="10"/>
      <c r="GQF151" s="10"/>
      <c r="GQG151" s="10"/>
      <c r="GQH151" s="10"/>
      <c r="GQI151" s="10"/>
      <c r="GQJ151" s="10"/>
      <c r="GQK151" s="10"/>
      <c r="GQL151" s="10"/>
      <c r="GQM151" s="10"/>
      <c r="GQN151" s="10"/>
      <c r="GQO151" s="10"/>
      <c r="GQP151" s="10"/>
      <c r="GQQ151" s="10"/>
      <c r="GQR151" s="10"/>
      <c r="GQS151" s="10"/>
      <c r="GQT151" s="10"/>
      <c r="GQU151" s="10"/>
      <c r="GQV151" s="10"/>
      <c r="GQW151" s="10"/>
      <c r="GQX151" s="10"/>
      <c r="GQY151" s="10"/>
      <c r="GQZ151" s="10"/>
      <c r="GRA151" s="10"/>
      <c r="GRB151" s="10"/>
      <c r="GRC151" s="10"/>
      <c r="GRD151" s="10"/>
      <c r="GRE151" s="10"/>
      <c r="GRF151" s="10"/>
      <c r="GRG151" s="10"/>
      <c r="GRH151" s="10"/>
      <c r="GRI151" s="10"/>
      <c r="GRJ151" s="10"/>
      <c r="GRK151" s="10"/>
      <c r="GRL151" s="10"/>
      <c r="GRM151" s="10"/>
      <c r="GRN151" s="10"/>
      <c r="GRO151" s="10"/>
      <c r="GRP151" s="10"/>
      <c r="GRQ151" s="10"/>
      <c r="GRR151" s="10"/>
      <c r="GRS151" s="10"/>
      <c r="GRT151" s="10"/>
      <c r="GRU151" s="10"/>
      <c r="GRV151" s="10"/>
      <c r="GRW151" s="10"/>
      <c r="GRX151" s="10"/>
      <c r="GRY151" s="10"/>
      <c r="GRZ151" s="10"/>
      <c r="GSA151" s="10"/>
      <c r="GSB151" s="10"/>
      <c r="GSC151" s="10"/>
      <c r="GSD151" s="10"/>
      <c r="GSE151" s="10"/>
      <c r="GSF151" s="10"/>
      <c r="GSG151" s="10"/>
      <c r="GSH151" s="10"/>
      <c r="GSI151" s="10"/>
      <c r="GSJ151" s="10"/>
      <c r="GSK151" s="10"/>
      <c r="GSL151" s="10"/>
      <c r="GSM151" s="10"/>
      <c r="GSN151" s="10"/>
      <c r="GSO151" s="10"/>
      <c r="GSP151" s="10"/>
      <c r="GSQ151" s="10"/>
      <c r="GSR151" s="10"/>
      <c r="GSS151" s="10"/>
      <c r="GST151" s="10"/>
      <c r="GSU151" s="10"/>
      <c r="GSV151" s="10"/>
      <c r="GSW151" s="10"/>
      <c r="GSX151" s="10"/>
      <c r="GSY151" s="10"/>
      <c r="GSZ151" s="10"/>
      <c r="GTA151" s="10"/>
      <c r="GTB151" s="10"/>
      <c r="GTC151" s="10"/>
      <c r="GTD151" s="10"/>
      <c r="GTE151" s="10"/>
      <c r="GTF151" s="10"/>
      <c r="GTG151" s="10"/>
      <c r="GTH151" s="10"/>
      <c r="GTI151" s="10"/>
      <c r="GTJ151" s="10"/>
      <c r="GTK151" s="10"/>
      <c r="GTL151" s="10"/>
      <c r="GTM151" s="10"/>
      <c r="GTN151" s="10"/>
      <c r="GTO151" s="10"/>
      <c r="GTP151" s="10"/>
      <c r="GTQ151" s="10"/>
      <c r="GTR151" s="10"/>
      <c r="GTS151" s="10"/>
      <c r="GTT151" s="10"/>
      <c r="GTU151" s="10"/>
      <c r="GTV151" s="10"/>
      <c r="GTW151" s="10"/>
      <c r="GTX151" s="10"/>
      <c r="GTY151" s="10"/>
      <c r="GTZ151" s="10"/>
      <c r="GUA151" s="10"/>
      <c r="GUB151" s="10"/>
      <c r="GUC151" s="10"/>
      <c r="GUD151" s="10"/>
      <c r="GUE151" s="10"/>
      <c r="GUF151" s="10"/>
      <c r="GUG151" s="10"/>
      <c r="GUH151" s="10"/>
      <c r="GUI151" s="10"/>
      <c r="GUJ151" s="10"/>
      <c r="GUK151" s="10"/>
      <c r="GUL151" s="10"/>
      <c r="GUM151" s="10"/>
      <c r="GUN151" s="10"/>
      <c r="GUO151" s="10"/>
      <c r="GUP151" s="10"/>
      <c r="GUQ151" s="10"/>
      <c r="GUR151" s="10"/>
      <c r="GUS151" s="10"/>
      <c r="GUT151" s="10"/>
      <c r="GUU151" s="10"/>
      <c r="GUV151" s="10"/>
      <c r="GUW151" s="10"/>
      <c r="GUX151" s="10"/>
      <c r="GUY151" s="10"/>
      <c r="GUZ151" s="10"/>
      <c r="GVA151" s="10"/>
      <c r="GVB151" s="10"/>
      <c r="GVC151" s="10"/>
      <c r="GVD151" s="10"/>
      <c r="GVE151" s="10"/>
      <c r="GVF151" s="10"/>
      <c r="GVG151" s="10"/>
      <c r="GVH151" s="10"/>
      <c r="GVI151" s="10"/>
      <c r="GVJ151" s="10"/>
      <c r="GVK151" s="10"/>
      <c r="GVL151" s="10"/>
      <c r="GVM151" s="10"/>
      <c r="GVN151" s="10"/>
      <c r="GVO151" s="10"/>
      <c r="GVP151" s="10"/>
      <c r="GVQ151" s="10"/>
      <c r="GVR151" s="10"/>
      <c r="GVS151" s="10"/>
      <c r="GVT151" s="10"/>
      <c r="GVU151" s="10"/>
      <c r="GVV151" s="10"/>
      <c r="GVW151" s="10"/>
      <c r="GVX151" s="10"/>
      <c r="GVY151" s="10"/>
      <c r="GVZ151" s="10"/>
      <c r="GWA151" s="10"/>
      <c r="GWB151" s="10"/>
      <c r="GWC151" s="10"/>
      <c r="GWD151" s="10"/>
      <c r="GWE151" s="10"/>
      <c r="GWF151" s="10"/>
      <c r="GWG151" s="10"/>
      <c r="GWH151" s="10"/>
      <c r="GWI151" s="10"/>
      <c r="GWJ151" s="10"/>
      <c r="GWK151" s="10"/>
      <c r="GWL151" s="10"/>
      <c r="GWM151" s="10"/>
      <c r="GWN151" s="10"/>
      <c r="GWO151" s="10"/>
      <c r="GWP151" s="10"/>
      <c r="GWQ151" s="10"/>
      <c r="GWR151" s="10"/>
      <c r="GWS151" s="10"/>
      <c r="GWT151" s="10"/>
      <c r="GWU151" s="10"/>
      <c r="GWV151" s="10"/>
      <c r="GWW151" s="10"/>
      <c r="GWX151" s="10"/>
      <c r="GWY151" s="10"/>
      <c r="GWZ151" s="10"/>
      <c r="GXA151" s="10"/>
      <c r="GXB151" s="10"/>
      <c r="GXC151" s="10"/>
      <c r="GXD151" s="10"/>
      <c r="GXE151" s="10"/>
      <c r="GXF151" s="10"/>
      <c r="GXG151" s="10"/>
      <c r="GXH151" s="10"/>
      <c r="GXI151" s="10"/>
      <c r="GXJ151" s="10"/>
      <c r="GXK151" s="10"/>
      <c r="GXL151" s="10"/>
      <c r="GXM151" s="10"/>
      <c r="GXN151" s="10"/>
      <c r="GXO151" s="10"/>
      <c r="GXP151" s="10"/>
      <c r="GXQ151" s="10"/>
      <c r="GXR151" s="10"/>
      <c r="GXS151" s="10"/>
      <c r="GXT151" s="10"/>
      <c r="GXU151" s="10"/>
      <c r="GXV151" s="10"/>
      <c r="GXW151" s="10"/>
      <c r="GXX151" s="10"/>
      <c r="GXY151" s="10"/>
      <c r="GXZ151" s="10"/>
      <c r="GYA151" s="10"/>
      <c r="GYB151" s="10"/>
      <c r="GYC151" s="10"/>
      <c r="GYD151" s="10"/>
      <c r="GYE151" s="10"/>
      <c r="GYF151" s="10"/>
      <c r="GYG151" s="10"/>
      <c r="GYH151" s="10"/>
      <c r="GYI151" s="10"/>
      <c r="GYJ151" s="10"/>
      <c r="GYK151" s="10"/>
      <c r="GYL151" s="10"/>
      <c r="GYM151" s="10"/>
      <c r="GYN151" s="10"/>
      <c r="GYO151" s="10"/>
      <c r="GYP151" s="10"/>
      <c r="GYQ151" s="10"/>
      <c r="GYR151" s="10"/>
      <c r="GYS151" s="10"/>
      <c r="GYT151" s="10"/>
      <c r="GYU151" s="10"/>
      <c r="GYV151" s="10"/>
      <c r="GYW151" s="10"/>
      <c r="GYX151" s="10"/>
      <c r="GYY151" s="10"/>
      <c r="GYZ151" s="10"/>
      <c r="GZA151" s="10"/>
      <c r="GZB151" s="10"/>
      <c r="GZC151" s="10"/>
      <c r="GZD151" s="10"/>
      <c r="GZE151" s="10"/>
      <c r="GZF151" s="10"/>
      <c r="GZG151" s="10"/>
      <c r="GZH151" s="10"/>
      <c r="GZI151" s="10"/>
      <c r="GZJ151" s="10"/>
      <c r="GZK151" s="10"/>
      <c r="GZL151" s="10"/>
      <c r="GZM151" s="10"/>
      <c r="GZN151" s="10"/>
      <c r="GZO151" s="10"/>
      <c r="GZP151" s="10"/>
      <c r="GZQ151" s="10"/>
      <c r="GZR151" s="10"/>
      <c r="GZS151" s="10"/>
      <c r="GZT151" s="10"/>
      <c r="GZU151" s="10"/>
      <c r="GZV151" s="10"/>
      <c r="GZW151" s="10"/>
      <c r="GZX151" s="10"/>
      <c r="GZY151" s="10"/>
      <c r="GZZ151" s="10"/>
      <c r="HAA151" s="10"/>
      <c r="HAB151" s="10"/>
      <c r="HAC151" s="10"/>
      <c r="HAD151" s="10"/>
      <c r="HAE151" s="10"/>
      <c r="HAF151" s="10"/>
      <c r="HAG151" s="10"/>
      <c r="HAH151" s="10"/>
      <c r="HAI151" s="10"/>
      <c r="HAJ151" s="10"/>
      <c r="HAK151" s="10"/>
      <c r="HAL151" s="10"/>
      <c r="HAM151" s="10"/>
      <c r="HAN151" s="10"/>
      <c r="HAO151" s="10"/>
      <c r="HAP151" s="10"/>
      <c r="HAQ151" s="10"/>
      <c r="HAR151" s="10"/>
      <c r="HAS151" s="10"/>
      <c r="HAT151" s="10"/>
      <c r="HAU151" s="10"/>
      <c r="HAV151" s="10"/>
      <c r="HAW151" s="10"/>
      <c r="HAX151" s="10"/>
      <c r="HAY151" s="10"/>
      <c r="HAZ151" s="10"/>
      <c r="HBA151" s="10"/>
      <c r="HBB151" s="10"/>
      <c r="HBC151" s="10"/>
      <c r="HBD151" s="10"/>
      <c r="HBE151" s="10"/>
      <c r="HBF151" s="10"/>
      <c r="HBG151" s="10"/>
      <c r="HBH151" s="10"/>
      <c r="HBI151" s="10"/>
      <c r="HBJ151" s="10"/>
      <c r="HBK151" s="10"/>
      <c r="HBL151" s="10"/>
      <c r="HBM151" s="10"/>
      <c r="HBN151" s="10"/>
      <c r="HBO151" s="10"/>
      <c r="HBP151" s="10"/>
      <c r="HBQ151" s="10"/>
      <c r="HBR151" s="10"/>
      <c r="HBS151" s="10"/>
      <c r="HBT151" s="10"/>
      <c r="HBU151" s="10"/>
      <c r="HBV151" s="10"/>
      <c r="HBW151" s="10"/>
      <c r="HBX151" s="10"/>
      <c r="HBY151" s="10"/>
      <c r="HBZ151" s="10"/>
      <c r="HCA151" s="10"/>
      <c r="HCB151" s="10"/>
      <c r="HCC151" s="10"/>
      <c r="HCD151" s="10"/>
      <c r="HCE151" s="10"/>
      <c r="HCF151" s="10"/>
      <c r="HCG151" s="10"/>
      <c r="HCH151" s="10"/>
      <c r="HCI151" s="10"/>
      <c r="HCJ151" s="10"/>
      <c r="HCK151" s="10"/>
      <c r="HCL151" s="10"/>
      <c r="HCM151" s="10"/>
      <c r="HCN151" s="10"/>
      <c r="HCO151" s="10"/>
      <c r="HCP151" s="10"/>
      <c r="HCQ151" s="10"/>
      <c r="HCR151" s="10"/>
      <c r="HCS151" s="10"/>
      <c r="HCT151" s="10"/>
      <c r="HCU151" s="10"/>
      <c r="HCV151" s="10"/>
      <c r="HCW151" s="10"/>
      <c r="HCX151" s="10"/>
      <c r="HCY151" s="10"/>
      <c r="HCZ151" s="10"/>
      <c r="HDA151" s="10"/>
      <c r="HDB151" s="10"/>
      <c r="HDC151" s="10"/>
      <c r="HDD151" s="10"/>
      <c r="HDE151" s="10"/>
      <c r="HDF151" s="10"/>
      <c r="HDG151" s="10"/>
      <c r="HDH151" s="10"/>
      <c r="HDI151" s="10"/>
      <c r="HDJ151" s="10"/>
      <c r="HDK151" s="10"/>
      <c r="HDL151" s="10"/>
      <c r="HDM151" s="10"/>
      <c r="HDN151" s="10"/>
      <c r="HDO151" s="10"/>
      <c r="HDP151" s="10"/>
      <c r="HDQ151" s="10"/>
      <c r="HDR151" s="10"/>
      <c r="HDS151" s="10"/>
      <c r="HDT151" s="10"/>
      <c r="HDU151" s="10"/>
      <c r="HDV151" s="10"/>
      <c r="HDW151" s="10"/>
      <c r="HDX151" s="10"/>
      <c r="HDY151" s="10"/>
      <c r="HDZ151" s="10"/>
      <c r="HEA151" s="10"/>
      <c r="HEB151" s="10"/>
      <c r="HEC151" s="10"/>
      <c r="HED151" s="10"/>
      <c r="HEE151" s="10"/>
      <c r="HEF151" s="10"/>
      <c r="HEG151" s="10"/>
      <c r="HEH151" s="10"/>
      <c r="HEI151" s="10"/>
      <c r="HEJ151" s="10"/>
      <c r="HEK151" s="10"/>
      <c r="HEL151" s="10"/>
      <c r="HEM151" s="10"/>
      <c r="HEN151" s="10"/>
      <c r="HEO151" s="10"/>
      <c r="HEP151" s="10"/>
      <c r="HEQ151" s="10"/>
      <c r="HER151" s="10"/>
      <c r="HES151" s="10"/>
      <c r="HET151" s="10"/>
      <c r="HEU151" s="10"/>
      <c r="HEV151" s="10"/>
      <c r="HEW151" s="10"/>
      <c r="HEX151" s="10"/>
      <c r="HEY151" s="10"/>
      <c r="HEZ151" s="10"/>
      <c r="HFA151" s="10"/>
      <c r="HFB151" s="10"/>
      <c r="HFC151" s="10"/>
      <c r="HFD151" s="10"/>
      <c r="HFE151" s="10"/>
      <c r="HFF151" s="10"/>
      <c r="HFG151" s="10"/>
      <c r="HFH151" s="10"/>
      <c r="HFI151" s="10"/>
      <c r="HFJ151" s="10"/>
      <c r="HFK151" s="10"/>
      <c r="HFL151" s="10"/>
      <c r="HFM151" s="10"/>
      <c r="HFN151" s="10"/>
      <c r="HFO151" s="10"/>
      <c r="HFP151" s="10"/>
      <c r="HFQ151" s="10"/>
      <c r="HFR151" s="10"/>
      <c r="HFS151" s="10"/>
      <c r="HFT151" s="10"/>
      <c r="HFU151" s="10"/>
      <c r="HFV151" s="10"/>
      <c r="HFW151" s="10"/>
      <c r="HFX151" s="10"/>
      <c r="HFY151" s="10"/>
      <c r="HFZ151" s="10"/>
      <c r="HGA151" s="10"/>
      <c r="HGB151" s="10"/>
      <c r="HGC151" s="10"/>
      <c r="HGD151" s="10"/>
      <c r="HGE151" s="10"/>
      <c r="HGF151" s="10"/>
      <c r="HGG151" s="10"/>
      <c r="HGH151" s="10"/>
      <c r="HGI151" s="10"/>
      <c r="HGJ151" s="10"/>
      <c r="HGK151" s="10"/>
      <c r="HGL151" s="10"/>
      <c r="HGM151" s="10"/>
      <c r="HGN151" s="10"/>
      <c r="HGO151" s="10"/>
      <c r="HGP151" s="10"/>
      <c r="HGQ151" s="10"/>
      <c r="HGR151" s="10"/>
      <c r="HGS151" s="10"/>
      <c r="HGT151" s="10"/>
      <c r="HGU151" s="10"/>
      <c r="HGV151" s="10"/>
      <c r="HGW151" s="10"/>
      <c r="HGX151" s="10"/>
      <c r="HGY151" s="10"/>
      <c r="HGZ151" s="10"/>
      <c r="HHA151" s="10"/>
      <c r="HHB151" s="10"/>
      <c r="HHC151" s="10"/>
      <c r="HHD151" s="10"/>
      <c r="HHE151" s="10"/>
      <c r="HHF151" s="10"/>
      <c r="HHG151" s="10"/>
      <c r="HHH151" s="10"/>
      <c r="HHI151" s="10"/>
      <c r="HHJ151" s="10"/>
      <c r="HHK151" s="10"/>
      <c r="HHL151" s="10"/>
      <c r="HHM151" s="10"/>
      <c r="HHN151" s="10"/>
      <c r="HHO151" s="10"/>
      <c r="HHP151" s="10"/>
      <c r="HHQ151" s="10"/>
      <c r="HHR151" s="10"/>
      <c r="HHS151" s="10"/>
      <c r="HHT151" s="10"/>
      <c r="HHU151" s="10"/>
      <c r="HHV151" s="10"/>
      <c r="HHW151" s="10"/>
      <c r="HHX151" s="10"/>
      <c r="HHY151" s="10"/>
      <c r="HHZ151" s="10"/>
      <c r="HIA151" s="10"/>
      <c r="HIB151" s="10"/>
      <c r="HIC151" s="10"/>
      <c r="HID151" s="10"/>
      <c r="HIE151" s="10"/>
      <c r="HIF151" s="10"/>
      <c r="HIG151" s="10"/>
      <c r="HIH151" s="10"/>
      <c r="HII151" s="10"/>
      <c r="HIJ151" s="10"/>
      <c r="HIK151" s="10"/>
      <c r="HIL151" s="10"/>
      <c r="HIM151" s="10"/>
      <c r="HIN151" s="10"/>
      <c r="HIO151" s="10"/>
      <c r="HIP151" s="10"/>
      <c r="HIQ151" s="10"/>
      <c r="HIR151" s="10"/>
      <c r="HIS151" s="10"/>
      <c r="HIT151" s="10"/>
      <c r="HIU151" s="10"/>
      <c r="HIV151" s="10"/>
      <c r="HIW151" s="10"/>
      <c r="HIX151" s="10"/>
      <c r="HIY151" s="10"/>
      <c r="HIZ151" s="10"/>
      <c r="HJA151" s="10"/>
      <c r="HJB151" s="10"/>
      <c r="HJC151" s="10"/>
      <c r="HJD151" s="10"/>
      <c r="HJE151" s="10"/>
      <c r="HJF151" s="10"/>
      <c r="HJG151" s="10"/>
      <c r="HJH151" s="10"/>
      <c r="HJI151" s="10"/>
      <c r="HJJ151" s="10"/>
      <c r="HJK151" s="10"/>
      <c r="HJL151" s="10"/>
      <c r="HJM151" s="10"/>
      <c r="HJN151" s="10"/>
      <c r="HJO151" s="10"/>
      <c r="HJP151" s="10"/>
      <c r="HJQ151" s="10"/>
      <c r="HJR151" s="10"/>
      <c r="HJS151" s="10"/>
      <c r="HJT151" s="10"/>
      <c r="HJU151" s="10"/>
      <c r="HJV151" s="10"/>
      <c r="HJW151" s="10"/>
      <c r="HJX151" s="10"/>
      <c r="HJY151" s="10"/>
      <c r="HJZ151" s="10"/>
      <c r="HKA151" s="10"/>
      <c r="HKB151" s="10"/>
      <c r="HKC151" s="10"/>
      <c r="HKD151" s="10"/>
      <c r="HKE151" s="10"/>
      <c r="HKF151" s="10"/>
      <c r="HKG151" s="10"/>
      <c r="HKH151" s="10"/>
      <c r="HKI151" s="10"/>
      <c r="HKJ151" s="10"/>
      <c r="HKK151" s="10"/>
      <c r="HKL151" s="10"/>
      <c r="HKM151" s="10"/>
      <c r="HKN151" s="10"/>
      <c r="HKO151" s="10"/>
      <c r="HKP151" s="10"/>
      <c r="HKQ151" s="10"/>
      <c r="HKR151" s="10"/>
      <c r="HKS151" s="10"/>
      <c r="HKT151" s="10"/>
      <c r="HKU151" s="10"/>
      <c r="HKV151" s="10"/>
      <c r="HKW151" s="10"/>
      <c r="HKX151" s="10"/>
      <c r="HKY151" s="10"/>
      <c r="HKZ151" s="10"/>
      <c r="HLA151" s="10"/>
      <c r="HLB151" s="10"/>
      <c r="HLC151" s="10"/>
      <c r="HLD151" s="10"/>
      <c r="HLE151" s="10"/>
      <c r="HLF151" s="10"/>
      <c r="HLG151" s="10"/>
      <c r="HLH151" s="10"/>
      <c r="HLI151" s="10"/>
      <c r="HLJ151" s="10"/>
      <c r="HLK151" s="10"/>
      <c r="HLL151" s="10"/>
      <c r="HLM151" s="10"/>
      <c r="HLN151" s="10"/>
      <c r="HLO151" s="10"/>
      <c r="HLP151" s="10"/>
      <c r="HLQ151" s="10"/>
      <c r="HLR151" s="10"/>
      <c r="HLS151" s="10"/>
      <c r="HLT151" s="10"/>
      <c r="HLU151" s="10"/>
      <c r="HLV151" s="10"/>
      <c r="HLW151" s="10"/>
      <c r="HLX151" s="10"/>
      <c r="HLY151" s="10"/>
      <c r="HLZ151" s="10"/>
      <c r="HMA151" s="10"/>
      <c r="HMB151" s="10"/>
      <c r="HMC151" s="10"/>
      <c r="HMD151" s="10"/>
      <c r="HME151" s="10"/>
      <c r="HMF151" s="10"/>
      <c r="HMG151" s="10"/>
      <c r="HMH151" s="10"/>
      <c r="HMI151" s="10"/>
      <c r="HMJ151" s="10"/>
      <c r="HMK151" s="10"/>
      <c r="HML151" s="10"/>
      <c r="HMM151" s="10"/>
      <c r="HMN151" s="10"/>
      <c r="HMO151" s="10"/>
      <c r="HMP151" s="10"/>
      <c r="HMQ151" s="10"/>
      <c r="HMR151" s="10"/>
      <c r="HMS151" s="10"/>
      <c r="HMT151" s="10"/>
      <c r="HMU151" s="10"/>
      <c r="HMV151" s="10"/>
      <c r="HMW151" s="10"/>
      <c r="HMX151" s="10"/>
      <c r="HMY151" s="10"/>
      <c r="HMZ151" s="10"/>
      <c r="HNA151" s="10"/>
      <c r="HNB151" s="10"/>
      <c r="HNC151" s="10"/>
      <c r="HND151" s="10"/>
      <c r="HNE151" s="10"/>
      <c r="HNF151" s="10"/>
      <c r="HNG151" s="10"/>
      <c r="HNH151" s="10"/>
      <c r="HNI151" s="10"/>
      <c r="HNJ151" s="10"/>
      <c r="HNK151" s="10"/>
      <c r="HNL151" s="10"/>
      <c r="HNM151" s="10"/>
      <c r="HNN151" s="10"/>
      <c r="HNO151" s="10"/>
      <c r="HNP151" s="10"/>
      <c r="HNQ151" s="10"/>
      <c r="HNR151" s="10"/>
      <c r="HNS151" s="10"/>
      <c r="HNT151" s="10"/>
      <c r="HNU151" s="10"/>
      <c r="HNV151" s="10"/>
      <c r="HNW151" s="10"/>
      <c r="HNX151" s="10"/>
      <c r="HNY151" s="10"/>
      <c r="HNZ151" s="10"/>
      <c r="HOA151" s="10"/>
      <c r="HOB151" s="10"/>
      <c r="HOC151" s="10"/>
      <c r="HOD151" s="10"/>
      <c r="HOE151" s="10"/>
      <c r="HOF151" s="10"/>
      <c r="HOG151" s="10"/>
      <c r="HOH151" s="10"/>
      <c r="HOI151" s="10"/>
      <c r="HOJ151" s="10"/>
      <c r="HOK151" s="10"/>
      <c r="HOL151" s="10"/>
      <c r="HOM151" s="10"/>
      <c r="HON151" s="10"/>
      <c r="HOO151" s="10"/>
      <c r="HOP151" s="10"/>
      <c r="HOQ151" s="10"/>
      <c r="HOR151" s="10"/>
      <c r="HOS151" s="10"/>
      <c r="HOT151" s="10"/>
      <c r="HOU151" s="10"/>
      <c r="HOV151" s="10"/>
      <c r="HOW151" s="10"/>
      <c r="HOX151" s="10"/>
      <c r="HOY151" s="10"/>
      <c r="HOZ151" s="10"/>
      <c r="HPA151" s="10"/>
      <c r="HPB151" s="10"/>
      <c r="HPC151" s="10"/>
      <c r="HPD151" s="10"/>
      <c r="HPE151" s="10"/>
      <c r="HPF151" s="10"/>
      <c r="HPG151" s="10"/>
      <c r="HPH151" s="10"/>
      <c r="HPI151" s="10"/>
      <c r="HPJ151" s="10"/>
      <c r="HPK151" s="10"/>
      <c r="HPL151" s="10"/>
      <c r="HPM151" s="10"/>
      <c r="HPN151" s="10"/>
      <c r="HPO151" s="10"/>
      <c r="HPP151" s="10"/>
      <c r="HPQ151" s="10"/>
      <c r="HPR151" s="10"/>
      <c r="HPS151" s="10"/>
      <c r="HPT151" s="10"/>
      <c r="HPU151" s="10"/>
      <c r="HPV151" s="10"/>
      <c r="HPW151" s="10"/>
      <c r="HPX151" s="10"/>
      <c r="HPY151" s="10"/>
      <c r="HPZ151" s="10"/>
      <c r="HQA151" s="10"/>
      <c r="HQB151" s="10"/>
      <c r="HQC151" s="10"/>
      <c r="HQD151" s="10"/>
      <c r="HQE151" s="10"/>
      <c r="HQF151" s="10"/>
      <c r="HQG151" s="10"/>
      <c r="HQH151" s="10"/>
      <c r="HQI151" s="10"/>
      <c r="HQJ151" s="10"/>
      <c r="HQK151" s="10"/>
      <c r="HQL151" s="10"/>
      <c r="HQM151" s="10"/>
      <c r="HQN151" s="10"/>
      <c r="HQO151" s="10"/>
      <c r="HQP151" s="10"/>
      <c r="HQQ151" s="10"/>
      <c r="HQR151" s="10"/>
      <c r="HQS151" s="10"/>
      <c r="HQT151" s="10"/>
      <c r="HQU151" s="10"/>
      <c r="HQV151" s="10"/>
      <c r="HQW151" s="10"/>
      <c r="HQX151" s="10"/>
      <c r="HQY151" s="10"/>
      <c r="HQZ151" s="10"/>
      <c r="HRA151" s="10"/>
      <c r="HRB151" s="10"/>
      <c r="HRC151" s="10"/>
      <c r="HRD151" s="10"/>
      <c r="HRE151" s="10"/>
      <c r="HRF151" s="10"/>
      <c r="HRG151" s="10"/>
      <c r="HRH151" s="10"/>
      <c r="HRI151" s="10"/>
      <c r="HRJ151" s="10"/>
      <c r="HRK151" s="10"/>
      <c r="HRL151" s="10"/>
      <c r="HRM151" s="10"/>
      <c r="HRN151" s="10"/>
      <c r="HRO151" s="10"/>
      <c r="HRP151" s="10"/>
      <c r="HRQ151" s="10"/>
      <c r="HRR151" s="10"/>
      <c r="HRS151" s="10"/>
      <c r="HRT151" s="10"/>
      <c r="HRU151" s="10"/>
      <c r="HRV151" s="10"/>
      <c r="HRW151" s="10"/>
      <c r="HRX151" s="10"/>
      <c r="HRY151" s="10"/>
      <c r="HRZ151" s="10"/>
      <c r="HSA151" s="10"/>
      <c r="HSB151" s="10"/>
      <c r="HSC151" s="10"/>
      <c r="HSD151" s="10"/>
      <c r="HSE151" s="10"/>
      <c r="HSF151" s="10"/>
      <c r="HSG151" s="10"/>
      <c r="HSH151" s="10"/>
      <c r="HSI151" s="10"/>
      <c r="HSJ151" s="10"/>
      <c r="HSK151" s="10"/>
      <c r="HSL151" s="10"/>
      <c r="HSM151" s="10"/>
      <c r="HSN151" s="10"/>
      <c r="HSO151" s="10"/>
      <c r="HSP151" s="10"/>
      <c r="HSQ151" s="10"/>
      <c r="HSR151" s="10"/>
      <c r="HSS151" s="10"/>
      <c r="HST151" s="10"/>
      <c r="HSU151" s="10"/>
      <c r="HSV151" s="10"/>
      <c r="HSW151" s="10"/>
      <c r="HSX151" s="10"/>
      <c r="HSY151" s="10"/>
      <c r="HSZ151" s="10"/>
      <c r="HTA151" s="10"/>
      <c r="HTB151" s="10"/>
      <c r="HTC151" s="10"/>
      <c r="HTD151" s="10"/>
      <c r="HTE151" s="10"/>
      <c r="HTF151" s="10"/>
      <c r="HTG151" s="10"/>
      <c r="HTH151" s="10"/>
      <c r="HTI151" s="10"/>
      <c r="HTJ151" s="10"/>
      <c r="HTK151" s="10"/>
      <c r="HTL151" s="10"/>
      <c r="HTM151" s="10"/>
      <c r="HTN151" s="10"/>
      <c r="HTO151" s="10"/>
      <c r="HTP151" s="10"/>
      <c r="HTQ151" s="10"/>
      <c r="HTR151" s="10"/>
      <c r="HTS151" s="10"/>
      <c r="HTT151" s="10"/>
      <c r="HTU151" s="10"/>
      <c r="HTV151" s="10"/>
      <c r="HTW151" s="10"/>
      <c r="HTX151" s="10"/>
      <c r="HTY151" s="10"/>
      <c r="HTZ151" s="10"/>
      <c r="HUA151" s="10"/>
      <c r="HUB151" s="10"/>
      <c r="HUC151" s="10"/>
      <c r="HUD151" s="10"/>
      <c r="HUE151" s="10"/>
      <c r="HUF151" s="10"/>
      <c r="HUG151" s="10"/>
      <c r="HUH151" s="10"/>
      <c r="HUI151" s="10"/>
      <c r="HUJ151" s="10"/>
      <c r="HUK151" s="10"/>
      <c r="HUL151" s="10"/>
      <c r="HUM151" s="10"/>
      <c r="HUN151" s="10"/>
      <c r="HUO151" s="10"/>
      <c r="HUP151" s="10"/>
      <c r="HUQ151" s="10"/>
      <c r="HUR151" s="10"/>
      <c r="HUS151" s="10"/>
      <c r="HUT151" s="10"/>
      <c r="HUU151" s="10"/>
      <c r="HUV151" s="10"/>
      <c r="HUW151" s="10"/>
      <c r="HUX151" s="10"/>
      <c r="HUY151" s="10"/>
      <c r="HUZ151" s="10"/>
      <c r="HVA151" s="10"/>
      <c r="HVB151" s="10"/>
      <c r="HVC151" s="10"/>
      <c r="HVD151" s="10"/>
      <c r="HVE151" s="10"/>
      <c r="HVF151" s="10"/>
      <c r="HVG151" s="10"/>
      <c r="HVH151" s="10"/>
      <c r="HVI151" s="10"/>
      <c r="HVJ151" s="10"/>
      <c r="HVK151" s="10"/>
      <c r="HVL151" s="10"/>
      <c r="HVM151" s="10"/>
      <c r="HVN151" s="10"/>
      <c r="HVO151" s="10"/>
      <c r="HVP151" s="10"/>
      <c r="HVQ151" s="10"/>
      <c r="HVR151" s="10"/>
      <c r="HVS151" s="10"/>
      <c r="HVT151" s="10"/>
      <c r="HVU151" s="10"/>
      <c r="HVV151" s="10"/>
      <c r="HVW151" s="10"/>
      <c r="HVX151" s="10"/>
      <c r="HVY151" s="10"/>
      <c r="HVZ151" s="10"/>
      <c r="HWA151" s="10"/>
      <c r="HWB151" s="10"/>
      <c r="HWC151" s="10"/>
      <c r="HWD151" s="10"/>
      <c r="HWE151" s="10"/>
      <c r="HWF151" s="10"/>
      <c r="HWG151" s="10"/>
      <c r="HWH151" s="10"/>
      <c r="HWI151" s="10"/>
      <c r="HWJ151" s="10"/>
      <c r="HWK151" s="10"/>
      <c r="HWL151" s="10"/>
      <c r="HWM151" s="10"/>
      <c r="HWN151" s="10"/>
      <c r="HWO151" s="10"/>
      <c r="HWP151" s="10"/>
      <c r="HWQ151" s="10"/>
      <c r="HWR151" s="10"/>
      <c r="HWS151" s="10"/>
      <c r="HWT151" s="10"/>
      <c r="HWU151" s="10"/>
      <c r="HWV151" s="10"/>
      <c r="HWW151" s="10"/>
      <c r="HWX151" s="10"/>
      <c r="HWY151" s="10"/>
      <c r="HWZ151" s="10"/>
      <c r="HXA151" s="10"/>
      <c r="HXB151" s="10"/>
      <c r="HXC151" s="10"/>
      <c r="HXD151" s="10"/>
      <c r="HXE151" s="10"/>
      <c r="HXF151" s="10"/>
      <c r="HXG151" s="10"/>
      <c r="HXH151" s="10"/>
      <c r="HXI151" s="10"/>
      <c r="HXJ151" s="10"/>
      <c r="HXK151" s="10"/>
      <c r="HXL151" s="10"/>
      <c r="HXM151" s="10"/>
      <c r="HXN151" s="10"/>
      <c r="HXO151" s="10"/>
      <c r="HXP151" s="10"/>
      <c r="HXQ151" s="10"/>
      <c r="HXR151" s="10"/>
      <c r="HXS151" s="10"/>
      <c r="HXT151" s="10"/>
      <c r="HXU151" s="10"/>
      <c r="HXV151" s="10"/>
      <c r="HXW151" s="10"/>
      <c r="HXX151" s="10"/>
      <c r="HXY151" s="10"/>
      <c r="HXZ151" s="10"/>
      <c r="HYA151" s="10"/>
      <c r="HYB151" s="10"/>
      <c r="HYC151" s="10"/>
      <c r="HYD151" s="10"/>
      <c r="HYE151" s="10"/>
      <c r="HYF151" s="10"/>
      <c r="HYG151" s="10"/>
      <c r="HYH151" s="10"/>
      <c r="HYI151" s="10"/>
      <c r="HYJ151" s="10"/>
      <c r="HYK151" s="10"/>
      <c r="HYL151" s="10"/>
      <c r="HYM151" s="10"/>
      <c r="HYN151" s="10"/>
      <c r="HYO151" s="10"/>
      <c r="HYP151" s="10"/>
      <c r="HYQ151" s="10"/>
      <c r="HYR151" s="10"/>
      <c r="HYS151" s="10"/>
      <c r="HYT151" s="10"/>
      <c r="HYU151" s="10"/>
      <c r="HYV151" s="10"/>
      <c r="HYW151" s="10"/>
      <c r="HYX151" s="10"/>
      <c r="HYY151" s="10"/>
      <c r="HYZ151" s="10"/>
      <c r="HZA151" s="10"/>
      <c r="HZB151" s="10"/>
      <c r="HZC151" s="10"/>
      <c r="HZD151" s="10"/>
      <c r="HZE151" s="10"/>
      <c r="HZF151" s="10"/>
      <c r="HZG151" s="10"/>
      <c r="HZH151" s="10"/>
      <c r="HZI151" s="10"/>
      <c r="HZJ151" s="10"/>
      <c r="HZK151" s="10"/>
      <c r="HZL151" s="10"/>
      <c r="HZM151" s="10"/>
      <c r="HZN151" s="10"/>
      <c r="HZO151" s="10"/>
      <c r="HZP151" s="10"/>
      <c r="HZQ151" s="10"/>
      <c r="HZR151" s="10"/>
      <c r="HZS151" s="10"/>
      <c r="HZT151" s="10"/>
      <c r="HZU151" s="10"/>
      <c r="HZV151" s="10"/>
      <c r="HZW151" s="10"/>
      <c r="HZX151" s="10"/>
      <c r="HZY151" s="10"/>
      <c r="HZZ151" s="10"/>
      <c r="IAA151" s="10"/>
      <c r="IAB151" s="10"/>
      <c r="IAC151" s="10"/>
      <c r="IAD151" s="10"/>
      <c r="IAE151" s="10"/>
      <c r="IAF151" s="10"/>
      <c r="IAG151" s="10"/>
      <c r="IAH151" s="10"/>
      <c r="IAI151" s="10"/>
      <c r="IAJ151" s="10"/>
      <c r="IAK151" s="10"/>
      <c r="IAL151" s="10"/>
      <c r="IAM151" s="10"/>
      <c r="IAN151" s="10"/>
      <c r="IAO151" s="10"/>
      <c r="IAP151" s="10"/>
      <c r="IAQ151" s="10"/>
      <c r="IAR151" s="10"/>
      <c r="IAS151" s="10"/>
      <c r="IAT151" s="10"/>
      <c r="IAU151" s="10"/>
      <c r="IAV151" s="10"/>
      <c r="IAW151" s="10"/>
      <c r="IAX151" s="10"/>
      <c r="IAY151" s="10"/>
      <c r="IAZ151" s="10"/>
      <c r="IBA151" s="10"/>
      <c r="IBB151" s="10"/>
      <c r="IBC151" s="10"/>
      <c r="IBD151" s="10"/>
      <c r="IBE151" s="10"/>
      <c r="IBF151" s="10"/>
      <c r="IBG151" s="10"/>
      <c r="IBH151" s="10"/>
      <c r="IBI151" s="10"/>
      <c r="IBJ151" s="10"/>
      <c r="IBK151" s="10"/>
      <c r="IBL151" s="10"/>
      <c r="IBM151" s="10"/>
      <c r="IBN151" s="10"/>
      <c r="IBO151" s="10"/>
      <c r="IBP151" s="10"/>
      <c r="IBQ151" s="10"/>
      <c r="IBR151" s="10"/>
      <c r="IBS151" s="10"/>
      <c r="IBT151" s="10"/>
      <c r="IBU151" s="10"/>
      <c r="IBV151" s="10"/>
      <c r="IBW151" s="10"/>
      <c r="IBX151" s="10"/>
      <c r="IBY151" s="10"/>
      <c r="IBZ151" s="10"/>
      <c r="ICA151" s="10"/>
      <c r="ICB151" s="10"/>
      <c r="ICC151" s="10"/>
      <c r="ICD151" s="10"/>
      <c r="ICE151" s="10"/>
      <c r="ICF151" s="10"/>
      <c r="ICG151" s="10"/>
      <c r="ICH151" s="10"/>
      <c r="ICI151" s="10"/>
      <c r="ICJ151" s="10"/>
      <c r="ICK151" s="10"/>
      <c r="ICL151" s="10"/>
      <c r="ICM151" s="10"/>
      <c r="ICN151" s="10"/>
      <c r="ICO151" s="10"/>
      <c r="ICP151" s="10"/>
      <c r="ICQ151" s="10"/>
      <c r="ICR151" s="10"/>
      <c r="ICS151" s="10"/>
      <c r="ICT151" s="10"/>
      <c r="ICU151" s="10"/>
      <c r="ICV151" s="10"/>
      <c r="ICW151" s="10"/>
      <c r="ICX151" s="10"/>
      <c r="ICY151" s="10"/>
      <c r="ICZ151" s="10"/>
      <c r="IDA151" s="10"/>
      <c r="IDB151" s="10"/>
      <c r="IDC151" s="10"/>
      <c r="IDD151" s="10"/>
      <c r="IDE151" s="10"/>
      <c r="IDF151" s="10"/>
      <c r="IDG151" s="10"/>
      <c r="IDH151" s="10"/>
      <c r="IDI151" s="10"/>
      <c r="IDJ151" s="10"/>
      <c r="IDK151" s="10"/>
      <c r="IDL151" s="10"/>
      <c r="IDM151" s="10"/>
      <c r="IDN151" s="10"/>
      <c r="IDO151" s="10"/>
      <c r="IDP151" s="10"/>
      <c r="IDQ151" s="10"/>
      <c r="IDR151" s="10"/>
      <c r="IDS151" s="10"/>
      <c r="IDT151" s="10"/>
      <c r="IDU151" s="10"/>
      <c r="IDV151" s="10"/>
      <c r="IDW151" s="10"/>
      <c r="IDX151" s="10"/>
      <c r="IDY151" s="10"/>
      <c r="IDZ151" s="10"/>
      <c r="IEA151" s="10"/>
      <c r="IEB151" s="10"/>
      <c r="IEC151" s="10"/>
      <c r="IED151" s="10"/>
      <c r="IEE151" s="10"/>
      <c r="IEF151" s="10"/>
      <c r="IEG151" s="10"/>
      <c r="IEH151" s="10"/>
      <c r="IEI151" s="10"/>
      <c r="IEJ151" s="10"/>
      <c r="IEK151" s="10"/>
      <c r="IEL151" s="10"/>
      <c r="IEM151" s="10"/>
      <c r="IEN151" s="10"/>
      <c r="IEO151" s="10"/>
      <c r="IEP151" s="10"/>
      <c r="IEQ151" s="10"/>
      <c r="IER151" s="10"/>
      <c r="IES151" s="10"/>
      <c r="IET151" s="10"/>
      <c r="IEU151" s="10"/>
      <c r="IEV151" s="10"/>
      <c r="IEW151" s="10"/>
      <c r="IEX151" s="10"/>
      <c r="IEY151" s="10"/>
      <c r="IEZ151" s="10"/>
      <c r="IFA151" s="10"/>
      <c r="IFB151" s="10"/>
      <c r="IFC151" s="10"/>
      <c r="IFD151" s="10"/>
      <c r="IFE151" s="10"/>
      <c r="IFF151" s="10"/>
      <c r="IFG151" s="10"/>
      <c r="IFH151" s="10"/>
      <c r="IFI151" s="10"/>
      <c r="IFJ151" s="10"/>
      <c r="IFK151" s="10"/>
      <c r="IFL151" s="10"/>
      <c r="IFM151" s="10"/>
      <c r="IFN151" s="10"/>
      <c r="IFO151" s="10"/>
      <c r="IFP151" s="10"/>
      <c r="IFQ151" s="10"/>
      <c r="IFR151" s="10"/>
      <c r="IFS151" s="10"/>
      <c r="IFT151" s="10"/>
      <c r="IFU151" s="10"/>
      <c r="IFV151" s="10"/>
      <c r="IFW151" s="10"/>
      <c r="IFX151" s="10"/>
      <c r="IFY151" s="10"/>
      <c r="IFZ151" s="10"/>
      <c r="IGA151" s="10"/>
      <c r="IGB151" s="10"/>
      <c r="IGC151" s="10"/>
      <c r="IGD151" s="10"/>
      <c r="IGE151" s="10"/>
      <c r="IGF151" s="10"/>
      <c r="IGG151" s="10"/>
      <c r="IGH151" s="10"/>
      <c r="IGI151" s="10"/>
      <c r="IGJ151" s="10"/>
      <c r="IGK151" s="10"/>
      <c r="IGL151" s="10"/>
      <c r="IGM151" s="10"/>
      <c r="IGN151" s="10"/>
      <c r="IGO151" s="10"/>
      <c r="IGP151" s="10"/>
      <c r="IGQ151" s="10"/>
      <c r="IGR151" s="10"/>
      <c r="IGS151" s="10"/>
      <c r="IGT151" s="10"/>
      <c r="IGU151" s="10"/>
      <c r="IGV151" s="10"/>
      <c r="IGW151" s="10"/>
      <c r="IGX151" s="10"/>
      <c r="IGY151" s="10"/>
      <c r="IGZ151" s="10"/>
      <c r="IHA151" s="10"/>
      <c r="IHB151" s="10"/>
      <c r="IHC151" s="10"/>
      <c r="IHD151" s="10"/>
      <c r="IHE151" s="10"/>
      <c r="IHF151" s="10"/>
      <c r="IHG151" s="10"/>
      <c r="IHH151" s="10"/>
      <c r="IHI151" s="10"/>
      <c r="IHJ151" s="10"/>
      <c r="IHK151" s="10"/>
      <c r="IHL151" s="10"/>
      <c r="IHM151" s="10"/>
      <c r="IHN151" s="10"/>
      <c r="IHO151" s="10"/>
      <c r="IHP151" s="10"/>
      <c r="IHQ151" s="10"/>
      <c r="IHR151" s="10"/>
      <c r="IHS151" s="10"/>
      <c r="IHT151" s="10"/>
      <c r="IHU151" s="10"/>
      <c r="IHV151" s="10"/>
      <c r="IHW151" s="10"/>
      <c r="IHX151" s="10"/>
      <c r="IHY151" s="10"/>
      <c r="IHZ151" s="10"/>
      <c r="IIA151" s="10"/>
      <c r="IIB151" s="10"/>
      <c r="IIC151" s="10"/>
      <c r="IID151" s="10"/>
      <c r="IIE151" s="10"/>
      <c r="IIF151" s="10"/>
      <c r="IIG151" s="10"/>
      <c r="IIH151" s="10"/>
      <c r="III151" s="10"/>
      <c r="IIJ151" s="10"/>
      <c r="IIK151" s="10"/>
      <c r="IIL151" s="10"/>
      <c r="IIM151" s="10"/>
      <c r="IIN151" s="10"/>
      <c r="IIO151" s="10"/>
      <c r="IIP151" s="10"/>
      <c r="IIQ151" s="10"/>
      <c r="IIR151" s="10"/>
      <c r="IIS151" s="10"/>
      <c r="IIT151" s="10"/>
      <c r="IIU151" s="10"/>
      <c r="IIV151" s="10"/>
      <c r="IIW151" s="10"/>
      <c r="IIX151" s="10"/>
      <c r="IIY151" s="10"/>
      <c r="IIZ151" s="10"/>
      <c r="IJA151" s="10"/>
      <c r="IJB151" s="10"/>
      <c r="IJC151" s="10"/>
      <c r="IJD151" s="10"/>
      <c r="IJE151" s="10"/>
      <c r="IJF151" s="10"/>
      <c r="IJG151" s="10"/>
      <c r="IJH151" s="10"/>
      <c r="IJI151" s="10"/>
      <c r="IJJ151" s="10"/>
      <c r="IJK151" s="10"/>
      <c r="IJL151" s="10"/>
      <c r="IJM151" s="10"/>
      <c r="IJN151" s="10"/>
      <c r="IJO151" s="10"/>
      <c r="IJP151" s="10"/>
      <c r="IJQ151" s="10"/>
      <c r="IJR151" s="10"/>
      <c r="IJS151" s="10"/>
      <c r="IJT151" s="10"/>
      <c r="IJU151" s="10"/>
      <c r="IJV151" s="10"/>
      <c r="IJW151" s="10"/>
      <c r="IJX151" s="10"/>
      <c r="IJY151" s="10"/>
      <c r="IJZ151" s="10"/>
      <c r="IKA151" s="10"/>
      <c r="IKB151" s="10"/>
      <c r="IKC151" s="10"/>
      <c r="IKD151" s="10"/>
      <c r="IKE151" s="10"/>
      <c r="IKF151" s="10"/>
      <c r="IKG151" s="10"/>
      <c r="IKH151" s="10"/>
      <c r="IKI151" s="10"/>
      <c r="IKJ151" s="10"/>
      <c r="IKK151" s="10"/>
      <c r="IKL151" s="10"/>
      <c r="IKM151" s="10"/>
      <c r="IKN151" s="10"/>
      <c r="IKO151" s="10"/>
      <c r="IKP151" s="10"/>
      <c r="IKQ151" s="10"/>
      <c r="IKR151" s="10"/>
      <c r="IKS151" s="10"/>
      <c r="IKT151" s="10"/>
      <c r="IKU151" s="10"/>
      <c r="IKV151" s="10"/>
      <c r="IKW151" s="10"/>
      <c r="IKX151" s="10"/>
      <c r="IKY151" s="10"/>
      <c r="IKZ151" s="10"/>
      <c r="ILA151" s="10"/>
      <c r="ILB151" s="10"/>
      <c r="ILC151" s="10"/>
      <c r="ILD151" s="10"/>
      <c r="ILE151" s="10"/>
      <c r="ILF151" s="10"/>
      <c r="ILG151" s="10"/>
      <c r="ILH151" s="10"/>
      <c r="ILI151" s="10"/>
      <c r="ILJ151" s="10"/>
      <c r="ILK151" s="10"/>
      <c r="ILL151" s="10"/>
      <c r="ILM151" s="10"/>
      <c r="ILN151" s="10"/>
      <c r="ILO151" s="10"/>
      <c r="ILP151" s="10"/>
      <c r="ILQ151" s="10"/>
      <c r="ILR151" s="10"/>
      <c r="ILS151" s="10"/>
      <c r="ILT151" s="10"/>
      <c r="ILU151" s="10"/>
      <c r="ILV151" s="10"/>
      <c r="ILW151" s="10"/>
      <c r="ILX151" s="10"/>
      <c r="ILY151" s="10"/>
      <c r="ILZ151" s="10"/>
      <c r="IMA151" s="10"/>
      <c r="IMB151" s="10"/>
      <c r="IMC151" s="10"/>
      <c r="IMD151" s="10"/>
      <c r="IME151" s="10"/>
      <c r="IMF151" s="10"/>
      <c r="IMG151" s="10"/>
      <c r="IMH151" s="10"/>
      <c r="IMI151" s="10"/>
      <c r="IMJ151" s="10"/>
      <c r="IMK151" s="10"/>
      <c r="IML151" s="10"/>
      <c r="IMM151" s="10"/>
      <c r="IMN151" s="10"/>
      <c r="IMO151" s="10"/>
      <c r="IMP151" s="10"/>
      <c r="IMQ151" s="10"/>
      <c r="IMR151" s="10"/>
      <c r="IMS151" s="10"/>
      <c r="IMT151" s="10"/>
      <c r="IMU151" s="10"/>
      <c r="IMV151" s="10"/>
      <c r="IMW151" s="10"/>
      <c r="IMX151" s="10"/>
      <c r="IMY151" s="10"/>
      <c r="IMZ151" s="10"/>
      <c r="INA151" s="10"/>
      <c r="INB151" s="10"/>
      <c r="INC151" s="10"/>
      <c r="IND151" s="10"/>
      <c r="INE151" s="10"/>
      <c r="INF151" s="10"/>
      <c r="ING151" s="10"/>
      <c r="INH151" s="10"/>
      <c r="INI151" s="10"/>
      <c r="INJ151" s="10"/>
      <c r="INK151" s="10"/>
      <c r="INL151" s="10"/>
      <c r="INM151" s="10"/>
      <c r="INN151" s="10"/>
      <c r="INO151" s="10"/>
      <c r="INP151" s="10"/>
      <c r="INQ151" s="10"/>
      <c r="INR151" s="10"/>
      <c r="INS151" s="10"/>
      <c r="INT151" s="10"/>
      <c r="INU151" s="10"/>
      <c r="INV151" s="10"/>
      <c r="INW151" s="10"/>
      <c r="INX151" s="10"/>
      <c r="INY151" s="10"/>
      <c r="INZ151" s="10"/>
      <c r="IOA151" s="10"/>
      <c r="IOB151" s="10"/>
      <c r="IOC151" s="10"/>
      <c r="IOD151" s="10"/>
      <c r="IOE151" s="10"/>
      <c r="IOF151" s="10"/>
      <c r="IOG151" s="10"/>
      <c r="IOH151" s="10"/>
      <c r="IOI151" s="10"/>
      <c r="IOJ151" s="10"/>
      <c r="IOK151" s="10"/>
      <c r="IOL151" s="10"/>
      <c r="IOM151" s="10"/>
      <c r="ION151" s="10"/>
      <c r="IOO151" s="10"/>
      <c r="IOP151" s="10"/>
      <c r="IOQ151" s="10"/>
      <c r="IOR151" s="10"/>
      <c r="IOS151" s="10"/>
      <c r="IOT151" s="10"/>
      <c r="IOU151" s="10"/>
      <c r="IOV151" s="10"/>
      <c r="IOW151" s="10"/>
      <c r="IOX151" s="10"/>
      <c r="IOY151" s="10"/>
      <c r="IOZ151" s="10"/>
      <c r="IPA151" s="10"/>
      <c r="IPB151" s="10"/>
      <c r="IPC151" s="10"/>
      <c r="IPD151" s="10"/>
      <c r="IPE151" s="10"/>
      <c r="IPF151" s="10"/>
      <c r="IPG151" s="10"/>
      <c r="IPH151" s="10"/>
      <c r="IPI151" s="10"/>
      <c r="IPJ151" s="10"/>
      <c r="IPK151" s="10"/>
      <c r="IPL151" s="10"/>
      <c r="IPM151" s="10"/>
      <c r="IPN151" s="10"/>
      <c r="IPO151" s="10"/>
      <c r="IPP151" s="10"/>
      <c r="IPQ151" s="10"/>
      <c r="IPR151" s="10"/>
      <c r="IPS151" s="10"/>
      <c r="IPT151" s="10"/>
      <c r="IPU151" s="10"/>
      <c r="IPV151" s="10"/>
      <c r="IPW151" s="10"/>
      <c r="IPX151" s="10"/>
      <c r="IPY151" s="10"/>
      <c r="IPZ151" s="10"/>
      <c r="IQA151" s="10"/>
      <c r="IQB151" s="10"/>
      <c r="IQC151" s="10"/>
      <c r="IQD151" s="10"/>
      <c r="IQE151" s="10"/>
      <c r="IQF151" s="10"/>
      <c r="IQG151" s="10"/>
      <c r="IQH151" s="10"/>
      <c r="IQI151" s="10"/>
      <c r="IQJ151" s="10"/>
      <c r="IQK151" s="10"/>
      <c r="IQL151" s="10"/>
      <c r="IQM151" s="10"/>
      <c r="IQN151" s="10"/>
      <c r="IQO151" s="10"/>
      <c r="IQP151" s="10"/>
      <c r="IQQ151" s="10"/>
      <c r="IQR151" s="10"/>
      <c r="IQS151" s="10"/>
      <c r="IQT151" s="10"/>
      <c r="IQU151" s="10"/>
      <c r="IQV151" s="10"/>
      <c r="IQW151" s="10"/>
      <c r="IQX151" s="10"/>
      <c r="IQY151" s="10"/>
      <c r="IQZ151" s="10"/>
      <c r="IRA151" s="10"/>
      <c r="IRB151" s="10"/>
      <c r="IRC151" s="10"/>
      <c r="IRD151" s="10"/>
      <c r="IRE151" s="10"/>
      <c r="IRF151" s="10"/>
      <c r="IRG151" s="10"/>
      <c r="IRH151" s="10"/>
      <c r="IRI151" s="10"/>
      <c r="IRJ151" s="10"/>
      <c r="IRK151" s="10"/>
      <c r="IRL151" s="10"/>
      <c r="IRM151" s="10"/>
      <c r="IRN151" s="10"/>
      <c r="IRO151" s="10"/>
      <c r="IRP151" s="10"/>
      <c r="IRQ151" s="10"/>
      <c r="IRR151" s="10"/>
      <c r="IRS151" s="10"/>
      <c r="IRT151" s="10"/>
      <c r="IRU151" s="10"/>
      <c r="IRV151" s="10"/>
      <c r="IRW151" s="10"/>
      <c r="IRX151" s="10"/>
      <c r="IRY151" s="10"/>
      <c r="IRZ151" s="10"/>
      <c r="ISA151" s="10"/>
      <c r="ISB151" s="10"/>
      <c r="ISC151" s="10"/>
      <c r="ISD151" s="10"/>
      <c r="ISE151" s="10"/>
      <c r="ISF151" s="10"/>
      <c r="ISG151" s="10"/>
      <c r="ISH151" s="10"/>
      <c r="ISI151" s="10"/>
      <c r="ISJ151" s="10"/>
      <c r="ISK151" s="10"/>
      <c r="ISL151" s="10"/>
      <c r="ISM151" s="10"/>
      <c r="ISN151" s="10"/>
      <c r="ISO151" s="10"/>
      <c r="ISP151" s="10"/>
      <c r="ISQ151" s="10"/>
      <c r="ISR151" s="10"/>
      <c r="ISS151" s="10"/>
      <c r="IST151" s="10"/>
      <c r="ISU151" s="10"/>
      <c r="ISV151" s="10"/>
      <c r="ISW151" s="10"/>
      <c r="ISX151" s="10"/>
      <c r="ISY151" s="10"/>
      <c r="ISZ151" s="10"/>
      <c r="ITA151" s="10"/>
      <c r="ITB151" s="10"/>
      <c r="ITC151" s="10"/>
      <c r="ITD151" s="10"/>
      <c r="ITE151" s="10"/>
      <c r="ITF151" s="10"/>
      <c r="ITG151" s="10"/>
      <c r="ITH151" s="10"/>
      <c r="ITI151" s="10"/>
      <c r="ITJ151" s="10"/>
      <c r="ITK151" s="10"/>
      <c r="ITL151" s="10"/>
      <c r="ITM151" s="10"/>
      <c r="ITN151" s="10"/>
      <c r="ITO151" s="10"/>
      <c r="ITP151" s="10"/>
      <c r="ITQ151" s="10"/>
      <c r="ITR151" s="10"/>
      <c r="ITS151" s="10"/>
      <c r="ITT151" s="10"/>
      <c r="ITU151" s="10"/>
      <c r="ITV151" s="10"/>
      <c r="ITW151" s="10"/>
      <c r="ITX151" s="10"/>
      <c r="ITY151" s="10"/>
      <c r="ITZ151" s="10"/>
      <c r="IUA151" s="10"/>
      <c r="IUB151" s="10"/>
      <c r="IUC151" s="10"/>
      <c r="IUD151" s="10"/>
      <c r="IUE151" s="10"/>
      <c r="IUF151" s="10"/>
      <c r="IUG151" s="10"/>
      <c r="IUH151" s="10"/>
      <c r="IUI151" s="10"/>
      <c r="IUJ151" s="10"/>
      <c r="IUK151" s="10"/>
      <c r="IUL151" s="10"/>
      <c r="IUM151" s="10"/>
      <c r="IUN151" s="10"/>
      <c r="IUO151" s="10"/>
      <c r="IUP151" s="10"/>
      <c r="IUQ151" s="10"/>
      <c r="IUR151" s="10"/>
      <c r="IUS151" s="10"/>
      <c r="IUT151" s="10"/>
      <c r="IUU151" s="10"/>
      <c r="IUV151" s="10"/>
      <c r="IUW151" s="10"/>
      <c r="IUX151" s="10"/>
      <c r="IUY151" s="10"/>
      <c r="IUZ151" s="10"/>
      <c r="IVA151" s="10"/>
      <c r="IVB151" s="10"/>
      <c r="IVC151" s="10"/>
      <c r="IVD151" s="10"/>
      <c r="IVE151" s="10"/>
      <c r="IVF151" s="10"/>
      <c r="IVG151" s="10"/>
      <c r="IVH151" s="10"/>
      <c r="IVI151" s="10"/>
      <c r="IVJ151" s="10"/>
      <c r="IVK151" s="10"/>
      <c r="IVL151" s="10"/>
      <c r="IVM151" s="10"/>
      <c r="IVN151" s="10"/>
      <c r="IVO151" s="10"/>
      <c r="IVP151" s="10"/>
      <c r="IVQ151" s="10"/>
      <c r="IVR151" s="10"/>
      <c r="IVS151" s="10"/>
      <c r="IVT151" s="10"/>
      <c r="IVU151" s="10"/>
      <c r="IVV151" s="10"/>
      <c r="IVW151" s="10"/>
      <c r="IVX151" s="10"/>
      <c r="IVY151" s="10"/>
      <c r="IVZ151" s="10"/>
      <c r="IWA151" s="10"/>
      <c r="IWB151" s="10"/>
      <c r="IWC151" s="10"/>
      <c r="IWD151" s="10"/>
      <c r="IWE151" s="10"/>
      <c r="IWF151" s="10"/>
      <c r="IWG151" s="10"/>
      <c r="IWH151" s="10"/>
      <c r="IWI151" s="10"/>
      <c r="IWJ151" s="10"/>
      <c r="IWK151" s="10"/>
      <c r="IWL151" s="10"/>
      <c r="IWM151" s="10"/>
      <c r="IWN151" s="10"/>
      <c r="IWO151" s="10"/>
      <c r="IWP151" s="10"/>
      <c r="IWQ151" s="10"/>
      <c r="IWR151" s="10"/>
      <c r="IWS151" s="10"/>
      <c r="IWT151" s="10"/>
      <c r="IWU151" s="10"/>
      <c r="IWV151" s="10"/>
      <c r="IWW151" s="10"/>
      <c r="IWX151" s="10"/>
      <c r="IWY151" s="10"/>
      <c r="IWZ151" s="10"/>
      <c r="IXA151" s="10"/>
      <c r="IXB151" s="10"/>
      <c r="IXC151" s="10"/>
      <c r="IXD151" s="10"/>
      <c r="IXE151" s="10"/>
      <c r="IXF151" s="10"/>
      <c r="IXG151" s="10"/>
      <c r="IXH151" s="10"/>
      <c r="IXI151" s="10"/>
      <c r="IXJ151" s="10"/>
      <c r="IXK151" s="10"/>
      <c r="IXL151" s="10"/>
      <c r="IXM151" s="10"/>
      <c r="IXN151" s="10"/>
      <c r="IXO151" s="10"/>
      <c r="IXP151" s="10"/>
      <c r="IXQ151" s="10"/>
      <c r="IXR151" s="10"/>
      <c r="IXS151" s="10"/>
      <c r="IXT151" s="10"/>
      <c r="IXU151" s="10"/>
      <c r="IXV151" s="10"/>
      <c r="IXW151" s="10"/>
      <c r="IXX151" s="10"/>
      <c r="IXY151" s="10"/>
      <c r="IXZ151" s="10"/>
      <c r="IYA151" s="10"/>
      <c r="IYB151" s="10"/>
      <c r="IYC151" s="10"/>
      <c r="IYD151" s="10"/>
      <c r="IYE151" s="10"/>
      <c r="IYF151" s="10"/>
      <c r="IYG151" s="10"/>
      <c r="IYH151" s="10"/>
      <c r="IYI151" s="10"/>
      <c r="IYJ151" s="10"/>
      <c r="IYK151" s="10"/>
      <c r="IYL151" s="10"/>
      <c r="IYM151" s="10"/>
      <c r="IYN151" s="10"/>
      <c r="IYO151" s="10"/>
      <c r="IYP151" s="10"/>
      <c r="IYQ151" s="10"/>
      <c r="IYR151" s="10"/>
      <c r="IYS151" s="10"/>
      <c r="IYT151" s="10"/>
      <c r="IYU151" s="10"/>
      <c r="IYV151" s="10"/>
      <c r="IYW151" s="10"/>
      <c r="IYX151" s="10"/>
      <c r="IYY151" s="10"/>
      <c r="IYZ151" s="10"/>
      <c r="IZA151" s="10"/>
      <c r="IZB151" s="10"/>
      <c r="IZC151" s="10"/>
      <c r="IZD151" s="10"/>
      <c r="IZE151" s="10"/>
      <c r="IZF151" s="10"/>
      <c r="IZG151" s="10"/>
      <c r="IZH151" s="10"/>
      <c r="IZI151" s="10"/>
      <c r="IZJ151" s="10"/>
      <c r="IZK151" s="10"/>
      <c r="IZL151" s="10"/>
      <c r="IZM151" s="10"/>
      <c r="IZN151" s="10"/>
      <c r="IZO151" s="10"/>
      <c r="IZP151" s="10"/>
      <c r="IZQ151" s="10"/>
      <c r="IZR151" s="10"/>
      <c r="IZS151" s="10"/>
      <c r="IZT151" s="10"/>
      <c r="IZU151" s="10"/>
      <c r="IZV151" s="10"/>
      <c r="IZW151" s="10"/>
      <c r="IZX151" s="10"/>
      <c r="IZY151" s="10"/>
      <c r="IZZ151" s="10"/>
      <c r="JAA151" s="10"/>
      <c r="JAB151" s="10"/>
      <c r="JAC151" s="10"/>
      <c r="JAD151" s="10"/>
      <c r="JAE151" s="10"/>
      <c r="JAF151" s="10"/>
      <c r="JAG151" s="10"/>
      <c r="JAH151" s="10"/>
      <c r="JAI151" s="10"/>
      <c r="JAJ151" s="10"/>
      <c r="JAK151" s="10"/>
      <c r="JAL151" s="10"/>
      <c r="JAM151" s="10"/>
      <c r="JAN151" s="10"/>
      <c r="JAO151" s="10"/>
      <c r="JAP151" s="10"/>
      <c r="JAQ151" s="10"/>
      <c r="JAR151" s="10"/>
      <c r="JAS151" s="10"/>
      <c r="JAT151" s="10"/>
      <c r="JAU151" s="10"/>
      <c r="JAV151" s="10"/>
      <c r="JAW151" s="10"/>
      <c r="JAX151" s="10"/>
      <c r="JAY151" s="10"/>
      <c r="JAZ151" s="10"/>
      <c r="JBA151" s="10"/>
      <c r="JBB151" s="10"/>
      <c r="JBC151" s="10"/>
      <c r="JBD151" s="10"/>
      <c r="JBE151" s="10"/>
      <c r="JBF151" s="10"/>
      <c r="JBG151" s="10"/>
      <c r="JBH151" s="10"/>
      <c r="JBI151" s="10"/>
      <c r="JBJ151" s="10"/>
      <c r="JBK151" s="10"/>
      <c r="JBL151" s="10"/>
      <c r="JBM151" s="10"/>
      <c r="JBN151" s="10"/>
      <c r="JBO151" s="10"/>
      <c r="JBP151" s="10"/>
      <c r="JBQ151" s="10"/>
      <c r="JBR151" s="10"/>
      <c r="JBS151" s="10"/>
      <c r="JBT151" s="10"/>
      <c r="JBU151" s="10"/>
      <c r="JBV151" s="10"/>
      <c r="JBW151" s="10"/>
      <c r="JBX151" s="10"/>
      <c r="JBY151" s="10"/>
      <c r="JBZ151" s="10"/>
      <c r="JCA151" s="10"/>
      <c r="JCB151" s="10"/>
      <c r="JCC151" s="10"/>
      <c r="JCD151" s="10"/>
      <c r="JCE151" s="10"/>
      <c r="JCF151" s="10"/>
      <c r="JCG151" s="10"/>
      <c r="JCH151" s="10"/>
      <c r="JCI151" s="10"/>
      <c r="JCJ151" s="10"/>
      <c r="JCK151" s="10"/>
      <c r="JCL151" s="10"/>
      <c r="JCM151" s="10"/>
      <c r="JCN151" s="10"/>
      <c r="JCO151" s="10"/>
      <c r="JCP151" s="10"/>
      <c r="JCQ151" s="10"/>
      <c r="JCR151" s="10"/>
      <c r="JCS151" s="10"/>
      <c r="JCT151" s="10"/>
      <c r="JCU151" s="10"/>
      <c r="JCV151" s="10"/>
      <c r="JCW151" s="10"/>
      <c r="JCX151" s="10"/>
      <c r="JCY151" s="10"/>
      <c r="JCZ151" s="10"/>
      <c r="JDA151" s="10"/>
      <c r="JDB151" s="10"/>
      <c r="JDC151" s="10"/>
      <c r="JDD151" s="10"/>
      <c r="JDE151" s="10"/>
      <c r="JDF151" s="10"/>
      <c r="JDG151" s="10"/>
      <c r="JDH151" s="10"/>
      <c r="JDI151" s="10"/>
      <c r="JDJ151" s="10"/>
      <c r="JDK151" s="10"/>
      <c r="JDL151" s="10"/>
      <c r="JDM151" s="10"/>
      <c r="JDN151" s="10"/>
      <c r="JDO151" s="10"/>
      <c r="JDP151" s="10"/>
      <c r="JDQ151" s="10"/>
      <c r="JDR151" s="10"/>
      <c r="JDS151" s="10"/>
      <c r="JDT151" s="10"/>
      <c r="JDU151" s="10"/>
      <c r="JDV151" s="10"/>
      <c r="JDW151" s="10"/>
      <c r="JDX151" s="10"/>
      <c r="JDY151" s="10"/>
      <c r="JDZ151" s="10"/>
      <c r="JEA151" s="10"/>
      <c r="JEB151" s="10"/>
      <c r="JEC151" s="10"/>
      <c r="JED151" s="10"/>
      <c r="JEE151" s="10"/>
      <c r="JEF151" s="10"/>
      <c r="JEG151" s="10"/>
      <c r="JEH151" s="10"/>
      <c r="JEI151" s="10"/>
      <c r="JEJ151" s="10"/>
      <c r="JEK151" s="10"/>
      <c r="JEL151" s="10"/>
      <c r="JEM151" s="10"/>
      <c r="JEN151" s="10"/>
      <c r="JEO151" s="10"/>
      <c r="JEP151" s="10"/>
      <c r="JEQ151" s="10"/>
      <c r="JER151" s="10"/>
      <c r="JES151" s="10"/>
      <c r="JET151" s="10"/>
      <c r="JEU151" s="10"/>
      <c r="JEV151" s="10"/>
      <c r="JEW151" s="10"/>
      <c r="JEX151" s="10"/>
      <c r="JEY151" s="10"/>
      <c r="JEZ151" s="10"/>
      <c r="JFA151" s="10"/>
      <c r="JFB151" s="10"/>
      <c r="JFC151" s="10"/>
      <c r="JFD151" s="10"/>
      <c r="JFE151" s="10"/>
      <c r="JFF151" s="10"/>
      <c r="JFG151" s="10"/>
      <c r="JFH151" s="10"/>
      <c r="JFI151" s="10"/>
      <c r="JFJ151" s="10"/>
      <c r="JFK151" s="10"/>
      <c r="JFL151" s="10"/>
      <c r="JFM151" s="10"/>
      <c r="JFN151" s="10"/>
      <c r="JFO151" s="10"/>
      <c r="JFP151" s="10"/>
      <c r="JFQ151" s="10"/>
      <c r="JFR151" s="10"/>
      <c r="JFS151" s="10"/>
      <c r="JFT151" s="10"/>
      <c r="JFU151" s="10"/>
      <c r="JFV151" s="10"/>
      <c r="JFW151" s="10"/>
      <c r="JFX151" s="10"/>
      <c r="JFY151" s="10"/>
      <c r="JFZ151" s="10"/>
      <c r="JGA151" s="10"/>
      <c r="JGB151" s="10"/>
      <c r="JGC151" s="10"/>
      <c r="JGD151" s="10"/>
      <c r="JGE151" s="10"/>
      <c r="JGF151" s="10"/>
      <c r="JGG151" s="10"/>
      <c r="JGH151" s="10"/>
      <c r="JGI151" s="10"/>
      <c r="JGJ151" s="10"/>
      <c r="JGK151" s="10"/>
      <c r="JGL151" s="10"/>
      <c r="JGM151" s="10"/>
      <c r="JGN151" s="10"/>
      <c r="JGO151" s="10"/>
      <c r="JGP151" s="10"/>
      <c r="JGQ151" s="10"/>
      <c r="JGR151" s="10"/>
      <c r="JGS151" s="10"/>
      <c r="JGT151" s="10"/>
      <c r="JGU151" s="10"/>
      <c r="JGV151" s="10"/>
      <c r="JGW151" s="10"/>
      <c r="JGX151" s="10"/>
      <c r="JGY151" s="10"/>
      <c r="JGZ151" s="10"/>
      <c r="JHA151" s="10"/>
      <c r="JHB151" s="10"/>
      <c r="JHC151" s="10"/>
      <c r="JHD151" s="10"/>
      <c r="JHE151" s="10"/>
      <c r="JHF151" s="10"/>
      <c r="JHG151" s="10"/>
      <c r="JHH151" s="10"/>
      <c r="JHI151" s="10"/>
      <c r="JHJ151" s="10"/>
      <c r="JHK151" s="10"/>
      <c r="JHL151" s="10"/>
      <c r="JHM151" s="10"/>
      <c r="JHN151" s="10"/>
      <c r="JHO151" s="10"/>
      <c r="JHP151" s="10"/>
      <c r="JHQ151" s="10"/>
      <c r="JHR151" s="10"/>
      <c r="JHS151" s="10"/>
      <c r="JHT151" s="10"/>
      <c r="JHU151" s="10"/>
      <c r="JHV151" s="10"/>
      <c r="JHW151" s="10"/>
      <c r="JHX151" s="10"/>
      <c r="JHY151" s="10"/>
      <c r="JHZ151" s="10"/>
      <c r="JIA151" s="10"/>
      <c r="JIB151" s="10"/>
      <c r="JIC151" s="10"/>
      <c r="JID151" s="10"/>
      <c r="JIE151" s="10"/>
      <c r="JIF151" s="10"/>
      <c r="JIG151" s="10"/>
      <c r="JIH151" s="10"/>
      <c r="JII151" s="10"/>
      <c r="JIJ151" s="10"/>
      <c r="JIK151" s="10"/>
      <c r="JIL151" s="10"/>
      <c r="JIM151" s="10"/>
      <c r="JIN151" s="10"/>
      <c r="JIO151" s="10"/>
      <c r="JIP151" s="10"/>
      <c r="JIQ151" s="10"/>
      <c r="JIR151" s="10"/>
      <c r="JIS151" s="10"/>
      <c r="JIT151" s="10"/>
      <c r="JIU151" s="10"/>
      <c r="JIV151" s="10"/>
      <c r="JIW151" s="10"/>
      <c r="JIX151" s="10"/>
      <c r="JIY151" s="10"/>
      <c r="JIZ151" s="10"/>
      <c r="JJA151" s="10"/>
      <c r="JJB151" s="10"/>
      <c r="JJC151" s="10"/>
      <c r="JJD151" s="10"/>
      <c r="JJE151" s="10"/>
      <c r="JJF151" s="10"/>
      <c r="JJG151" s="10"/>
      <c r="JJH151" s="10"/>
      <c r="JJI151" s="10"/>
      <c r="JJJ151" s="10"/>
      <c r="JJK151" s="10"/>
      <c r="JJL151" s="10"/>
      <c r="JJM151" s="10"/>
      <c r="JJN151" s="10"/>
      <c r="JJO151" s="10"/>
      <c r="JJP151" s="10"/>
      <c r="JJQ151" s="10"/>
      <c r="JJR151" s="10"/>
      <c r="JJS151" s="10"/>
      <c r="JJT151" s="10"/>
      <c r="JJU151" s="10"/>
      <c r="JJV151" s="10"/>
      <c r="JJW151" s="10"/>
      <c r="JJX151" s="10"/>
      <c r="JJY151" s="10"/>
      <c r="JJZ151" s="10"/>
      <c r="JKA151" s="10"/>
      <c r="JKB151" s="10"/>
      <c r="JKC151" s="10"/>
      <c r="JKD151" s="10"/>
      <c r="JKE151" s="10"/>
      <c r="JKF151" s="10"/>
      <c r="JKG151" s="10"/>
      <c r="JKH151" s="10"/>
      <c r="JKI151" s="10"/>
      <c r="JKJ151" s="10"/>
      <c r="JKK151" s="10"/>
      <c r="JKL151" s="10"/>
      <c r="JKM151" s="10"/>
      <c r="JKN151" s="10"/>
      <c r="JKO151" s="10"/>
      <c r="JKP151" s="10"/>
      <c r="JKQ151" s="10"/>
      <c r="JKR151" s="10"/>
      <c r="JKS151" s="10"/>
      <c r="JKT151" s="10"/>
      <c r="JKU151" s="10"/>
      <c r="JKV151" s="10"/>
      <c r="JKW151" s="10"/>
      <c r="JKX151" s="10"/>
      <c r="JKY151" s="10"/>
      <c r="JKZ151" s="10"/>
      <c r="JLA151" s="10"/>
      <c r="JLB151" s="10"/>
      <c r="JLC151" s="10"/>
      <c r="JLD151" s="10"/>
      <c r="JLE151" s="10"/>
      <c r="JLF151" s="10"/>
      <c r="JLG151" s="10"/>
      <c r="JLH151" s="10"/>
      <c r="JLI151" s="10"/>
      <c r="JLJ151" s="10"/>
      <c r="JLK151" s="10"/>
      <c r="JLL151" s="10"/>
      <c r="JLM151" s="10"/>
      <c r="JLN151" s="10"/>
      <c r="JLO151" s="10"/>
      <c r="JLP151" s="10"/>
      <c r="JLQ151" s="10"/>
      <c r="JLR151" s="10"/>
      <c r="JLS151" s="10"/>
      <c r="JLT151" s="10"/>
      <c r="JLU151" s="10"/>
      <c r="JLV151" s="10"/>
      <c r="JLW151" s="10"/>
      <c r="JLX151" s="10"/>
      <c r="JLY151" s="10"/>
      <c r="JLZ151" s="10"/>
      <c r="JMA151" s="10"/>
      <c r="JMB151" s="10"/>
      <c r="JMC151" s="10"/>
      <c r="JMD151" s="10"/>
      <c r="JME151" s="10"/>
      <c r="JMF151" s="10"/>
      <c r="JMG151" s="10"/>
      <c r="JMH151" s="10"/>
      <c r="JMI151" s="10"/>
      <c r="JMJ151" s="10"/>
      <c r="JMK151" s="10"/>
      <c r="JML151" s="10"/>
      <c r="JMM151" s="10"/>
      <c r="JMN151" s="10"/>
      <c r="JMO151" s="10"/>
      <c r="JMP151" s="10"/>
      <c r="JMQ151" s="10"/>
      <c r="JMR151" s="10"/>
      <c r="JMS151" s="10"/>
      <c r="JMT151" s="10"/>
      <c r="JMU151" s="10"/>
      <c r="JMV151" s="10"/>
      <c r="JMW151" s="10"/>
      <c r="JMX151" s="10"/>
      <c r="JMY151" s="10"/>
      <c r="JMZ151" s="10"/>
      <c r="JNA151" s="10"/>
      <c r="JNB151" s="10"/>
      <c r="JNC151" s="10"/>
      <c r="JND151" s="10"/>
      <c r="JNE151" s="10"/>
      <c r="JNF151" s="10"/>
      <c r="JNG151" s="10"/>
      <c r="JNH151" s="10"/>
      <c r="JNI151" s="10"/>
      <c r="JNJ151" s="10"/>
      <c r="JNK151" s="10"/>
      <c r="JNL151" s="10"/>
      <c r="JNM151" s="10"/>
      <c r="JNN151" s="10"/>
      <c r="JNO151" s="10"/>
      <c r="JNP151" s="10"/>
      <c r="JNQ151" s="10"/>
      <c r="JNR151" s="10"/>
      <c r="JNS151" s="10"/>
      <c r="JNT151" s="10"/>
      <c r="JNU151" s="10"/>
      <c r="JNV151" s="10"/>
      <c r="JNW151" s="10"/>
      <c r="JNX151" s="10"/>
      <c r="JNY151" s="10"/>
      <c r="JNZ151" s="10"/>
      <c r="JOA151" s="10"/>
      <c r="JOB151" s="10"/>
      <c r="JOC151" s="10"/>
      <c r="JOD151" s="10"/>
      <c r="JOE151" s="10"/>
      <c r="JOF151" s="10"/>
      <c r="JOG151" s="10"/>
      <c r="JOH151" s="10"/>
      <c r="JOI151" s="10"/>
      <c r="JOJ151" s="10"/>
      <c r="JOK151" s="10"/>
      <c r="JOL151" s="10"/>
      <c r="JOM151" s="10"/>
      <c r="JON151" s="10"/>
      <c r="JOO151" s="10"/>
      <c r="JOP151" s="10"/>
      <c r="JOQ151" s="10"/>
      <c r="JOR151" s="10"/>
      <c r="JOS151" s="10"/>
      <c r="JOT151" s="10"/>
      <c r="JOU151" s="10"/>
      <c r="JOV151" s="10"/>
      <c r="JOW151" s="10"/>
      <c r="JOX151" s="10"/>
      <c r="JOY151" s="10"/>
      <c r="JOZ151" s="10"/>
      <c r="JPA151" s="10"/>
      <c r="JPB151" s="10"/>
      <c r="JPC151" s="10"/>
      <c r="JPD151" s="10"/>
      <c r="JPE151" s="10"/>
      <c r="JPF151" s="10"/>
      <c r="JPG151" s="10"/>
      <c r="JPH151" s="10"/>
      <c r="JPI151" s="10"/>
      <c r="JPJ151" s="10"/>
      <c r="JPK151" s="10"/>
      <c r="JPL151" s="10"/>
      <c r="JPM151" s="10"/>
      <c r="JPN151" s="10"/>
      <c r="JPO151" s="10"/>
      <c r="JPP151" s="10"/>
      <c r="JPQ151" s="10"/>
      <c r="JPR151" s="10"/>
      <c r="JPS151" s="10"/>
      <c r="JPT151" s="10"/>
      <c r="JPU151" s="10"/>
      <c r="JPV151" s="10"/>
      <c r="JPW151" s="10"/>
      <c r="JPX151" s="10"/>
      <c r="JPY151" s="10"/>
      <c r="JPZ151" s="10"/>
      <c r="JQA151" s="10"/>
      <c r="JQB151" s="10"/>
      <c r="JQC151" s="10"/>
      <c r="JQD151" s="10"/>
      <c r="JQE151" s="10"/>
      <c r="JQF151" s="10"/>
      <c r="JQG151" s="10"/>
      <c r="JQH151" s="10"/>
      <c r="JQI151" s="10"/>
      <c r="JQJ151" s="10"/>
      <c r="JQK151" s="10"/>
      <c r="JQL151" s="10"/>
      <c r="JQM151" s="10"/>
      <c r="JQN151" s="10"/>
      <c r="JQO151" s="10"/>
      <c r="JQP151" s="10"/>
      <c r="JQQ151" s="10"/>
      <c r="JQR151" s="10"/>
      <c r="JQS151" s="10"/>
      <c r="JQT151" s="10"/>
      <c r="JQU151" s="10"/>
      <c r="JQV151" s="10"/>
      <c r="JQW151" s="10"/>
      <c r="JQX151" s="10"/>
      <c r="JQY151" s="10"/>
      <c r="JQZ151" s="10"/>
      <c r="JRA151" s="10"/>
      <c r="JRB151" s="10"/>
      <c r="JRC151" s="10"/>
      <c r="JRD151" s="10"/>
      <c r="JRE151" s="10"/>
      <c r="JRF151" s="10"/>
      <c r="JRG151" s="10"/>
      <c r="JRH151" s="10"/>
      <c r="JRI151" s="10"/>
      <c r="JRJ151" s="10"/>
      <c r="JRK151" s="10"/>
      <c r="JRL151" s="10"/>
      <c r="JRM151" s="10"/>
      <c r="JRN151" s="10"/>
      <c r="JRO151" s="10"/>
      <c r="JRP151" s="10"/>
      <c r="JRQ151" s="10"/>
      <c r="JRR151" s="10"/>
      <c r="JRS151" s="10"/>
      <c r="JRT151" s="10"/>
      <c r="JRU151" s="10"/>
      <c r="JRV151" s="10"/>
      <c r="JRW151" s="10"/>
      <c r="JRX151" s="10"/>
      <c r="JRY151" s="10"/>
      <c r="JRZ151" s="10"/>
      <c r="JSA151" s="10"/>
      <c r="JSB151" s="10"/>
      <c r="JSC151" s="10"/>
      <c r="JSD151" s="10"/>
      <c r="JSE151" s="10"/>
      <c r="JSF151" s="10"/>
      <c r="JSG151" s="10"/>
      <c r="JSH151" s="10"/>
      <c r="JSI151" s="10"/>
      <c r="JSJ151" s="10"/>
      <c r="JSK151" s="10"/>
      <c r="JSL151" s="10"/>
      <c r="JSM151" s="10"/>
      <c r="JSN151" s="10"/>
      <c r="JSO151" s="10"/>
      <c r="JSP151" s="10"/>
      <c r="JSQ151" s="10"/>
      <c r="JSR151" s="10"/>
      <c r="JSS151" s="10"/>
      <c r="JST151" s="10"/>
      <c r="JSU151" s="10"/>
      <c r="JSV151" s="10"/>
      <c r="JSW151" s="10"/>
      <c r="JSX151" s="10"/>
      <c r="JSY151" s="10"/>
      <c r="JSZ151" s="10"/>
      <c r="JTA151" s="10"/>
      <c r="JTB151" s="10"/>
      <c r="JTC151" s="10"/>
      <c r="JTD151" s="10"/>
      <c r="JTE151" s="10"/>
      <c r="JTF151" s="10"/>
      <c r="JTG151" s="10"/>
      <c r="JTH151" s="10"/>
      <c r="JTI151" s="10"/>
      <c r="JTJ151" s="10"/>
      <c r="JTK151" s="10"/>
      <c r="JTL151" s="10"/>
      <c r="JTM151" s="10"/>
      <c r="JTN151" s="10"/>
      <c r="JTO151" s="10"/>
      <c r="JTP151" s="10"/>
      <c r="JTQ151" s="10"/>
      <c r="JTR151" s="10"/>
      <c r="JTS151" s="10"/>
      <c r="JTT151" s="10"/>
      <c r="JTU151" s="10"/>
      <c r="JTV151" s="10"/>
      <c r="JTW151" s="10"/>
      <c r="JTX151" s="10"/>
      <c r="JTY151" s="10"/>
      <c r="JTZ151" s="10"/>
      <c r="JUA151" s="10"/>
      <c r="JUB151" s="10"/>
      <c r="JUC151" s="10"/>
      <c r="JUD151" s="10"/>
      <c r="JUE151" s="10"/>
      <c r="JUF151" s="10"/>
      <c r="JUG151" s="10"/>
      <c r="JUH151" s="10"/>
      <c r="JUI151" s="10"/>
      <c r="JUJ151" s="10"/>
      <c r="JUK151" s="10"/>
      <c r="JUL151" s="10"/>
      <c r="JUM151" s="10"/>
      <c r="JUN151" s="10"/>
      <c r="JUO151" s="10"/>
      <c r="JUP151" s="10"/>
      <c r="JUQ151" s="10"/>
      <c r="JUR151" s="10"/>
      <c r="JUS151" s="10"/>
      <c r="JUT151" s="10"/>
      <c r="JUU151" s="10"/>
      <c r="JUV151" s="10"/>
      <c r="JUW151" s="10"/>
      <c r="JUX151" s="10"/>
      <c r="JUY151" s="10"/>
      <c r="JUZ151" s="10"/>
      <c r="JVA151" s="10"/>
      <c r="JVB151" s="10"/>
      <c r="JVC151" s="10"/>
      <c r="JVD151" s="10"/>
      <c r="JVE151" s="10"/>
      <c r="JVF151" s="10"/>
      <c r="JVG151" s="10"/>
      <c r="JVH151" s="10"/>
      <c r="JVI151" s="10"/>
      <c r="JVJ151" s="10"/>
      <c r="JVK151" s="10"/>
      <c r="JVL151" s="10"/>
      <c r="JVM151" s="10"/>
      <c r="JVN151" s="10"/>
      <c r="JVO151" s="10"/>
      <c r="JVP151" s="10"/>
      <c r="JVQ151" s="10"/>
      <c r="JVR151" s="10"/>
      <c r="JVS151" s="10"/>
      <c r="JVT151" s="10"/>
      <c r="JVU151" s="10"/>
      <c r="JVV151" s="10"/>
      <c r="JVW151" s="10"/>
      <c r="JVX151" s="10"/>
      <c r="JVY151" s="10"/>
      <c r="JVZ151" s="10"/>
      <c r="JWA151" s="10"/>
      <c r="JWB151" s="10"/>
      <c r="JWC151" s="10"/>
      <c r="JWD151" s="10"/>
      <c r="JWE151" s="10"/>
      <c r="JWF151" s="10"/>
      <c r="JWG151" s="10"/>
      <c r="JWH151" s="10"/>
      <c r="JWI151" s="10"/>
      <c r="JWJ151" s="10"/>
      <c r="JWK151" s="10"/>
      <c r="JWL151" s="10"/>
      <c r="JWM151" s="10"/>
      <c r="JWN151" s="10"/>
      <c r="JWO151" s="10"/>
      <c r="JWP151" s="10"/>
      <c r="JWQ151" s="10"/>
      <c r="JWR151" s="10"/>
      <c r="JWS151" s="10"/>
      <c r="JWT151" s="10"/>
      <c r="JWU151" s="10"/>
      <c r="JWV151" s="10"/>
      <c r="JWW151" s="10"/>
      <c r="JWX151" s="10"/>
      <c r="JWY151" s="10"/>
      <c r="JWZ151" s="10"/>
      <c r="JXA151" s="10"/>
      <c r="JXB151" s="10"/>
      <c r="JXC151" s="10"/>
      <c r="JXD151" s="10"/>
      <c r="JXE151" s="10"/>
      <c r="JXF151" s="10"/>
      <c r="JXG151" s="10"/>
      <c r="JXH151" s="10"/>
      <c r="JXI151" s="10"/>
      <c r="JXJ151" s="10"/>
      <c r="JXK151" s="10"/>
      <c r="JXL151" s="10"/>
      <c r="JXM151" s="10"/>
      <c r="JXN151" s="10"/>
      <c r="JXO151" s="10"/>
      <c r="JXP151" s="10"/>
      <c r="JXQ151" s="10"/>
      <c r="JXR151" s="10"/>
      <c r="JXS151" s="10"/>
      <c r="JXT151" s="10"/>
      <c r="JXU151" s="10"/>
      <c r="JXV151" s="10"/>
      <c r="JXW151" s="10"/>
      <c r="JXX151" s="10"/>
      <c r="JXY151" s="10"/>
      <c r="JXZ151" s="10"/>
      <c r="JYA151" s="10"/>
      <c r="JYB151" s="10"/>
      <c r="JYC151" s="10"/>
      <c r="JYD151" s="10"/>
      <c r="JYE151" s="10"/>
      <c r="JYF151" s="10"/>
      <c r="JYG151" s="10"/>
      <c r="JYH151" s="10"/>
      <c r="JYI151" s="10"/>
      <c r="JYJ151" s="10"/>
      <c r="JYK151" s="10"/>
      <c r="JYL151" s="10"/>
      <c r="JYM151" s="10"/>
      <c r="JYN151" s="10"/>
      <c r="JYO151" s="10"/>
      <c r="JYP151" s="10"/>
      <c r="JYQ151" s="10"/>
      <c r="JYR151" s="10"/>
      <c r="JYS151" s="10"/>
      <c r="JYT151" s="10"/>
      <c r="JYU151" s="10"/>
      <c r="JYV151" s="10"/>
      <c r="JYW151" s="10"/>
      <c r="JYX151" s="10"/>
      <c r="JYY151" s="10"/>
      <c r="JYZ151" s="10"/>
      <c r="JZA151" s="10"/>
      <c r="JZB151" s="10"/>
      <c r="JZC151" s="10"/>
      <c r="JZD151" s="10"/>
      <c r="JZE151" s="10"/>
      <c r="JZF151" s="10"/>
      <c r="JZG151" s="10"/>
      <c r="JZH151" s="10"/>
      <c r="JZI151" s="10"/>
      <c r="JZJ151" s="10"/>
      <c r="JZK151" s="10"/>
      <c r="JZL151" s="10"/>
      <c r="JZM151" s="10"/>
      <c r="JZN151" s="10"/>
      <c r="JZO151" s="10"/>
      <c r="JZP151" s="10"/>
      <c r="JZQ151" s="10"/>
      <c r="JZR151" s="10"/>
      <c r="JZS151" s="10"/>
      <c r="JZT151" s="10"/>
      <c r="JZU151" s="10"/>
      <c r="JZV151" s="10"/>
      <c r="JZW151" s="10"/>
      <c r="JZX151" s="10"/>
      <c r="JZY151" s="10"/>
      <c r="JZZ151" s="10"/>
      <c r="KAA151" s="10"/>
      <c r="KAB151" s="10"/>
      <c r="KAC151" s="10"/>
      <c r="KAD151" s="10"/>
      <c r="KAE151" s="10"/>
      <c r="KAF151" s="10"/>
      <c r="KAG151" s="10"/>
      <c r="KAH151" s="10"/>
      <c r="KAI151" s="10"/>
      <c r="KAJ151" s="10"/>
      <c r="KAK151" s="10"/>
      <c r="KAL151" s="10"/>
      <c r="KAM151" s="10"/>
      <c r="KAN151" s="10"/>
      <c r="KAO151" s="10"/>
      <c r="KAP151" s="10"/>
      <c r="KAQ151" s="10"/>
      <c r="KAR151" s="10"/>
      <c r="KAS151" s="10"/>
      <c r="KAT151" s="10"/>
      <c r="KAU151" s="10"/>
      <c r="KAV151" s="10"/>
      <c r="KAW151" s="10"/>
      <c r="KAX151" s="10"/>
      <c r="KAY151" s="10"/>
      <c r="KAZ151" s="10"/>
      <c r="KBA151" s="10"/>
      <c r="KBB151" s="10"/>
      <c r="KBC151" s="10"/>
      <c r="KBD151" s="10"/>
      <c r="KBE151" s="10"/>
      <c r="KBF151" s="10"/>
      <c r="KBG151" s="10"/>
      <c r="KBH151" s="10"/>
      <c r="KBI151" s="10"/>
      <c r="KBJ151" s="10"/>
      <c r="KBK151" s="10"/>
      <c r="KBL151" s="10"/>
      <c r="KBM151" s="10"/>
      <c r="KBN151" s="10"/>
      <c r="KBO151" s="10"/>
      <c r="KBP151" s="10"/>
      <c r="KBQ151" s="10"/>
      <c r="KBR151" s="10"/>
      <c r="KBS151" s="10"/>
      <c r="KBT151" s="10"/>
      <c r="KBU151" s="10"/>
      <c r="KBV151" s="10"/>
      <c r="KBW151" s="10"/>
      <c r="KBX151" s="10"/>
      <c r="KBY151" s="10"/>
      <c r="KBZ151" s="10"/>
      <c r="KCA151" s="10"/>
      <c r="KCB151" s="10"/>
      <c r="KCC151" s="10"/>
      <c r="KCD151" s="10"/>
      <c r="KCE151" s="10"/>
      <c r="KCF151" s="10"/>
      <c r="KCG151" s="10"/>
      <c r="KCH151" s="10"/>
      <c r="KCI151" s="10"/>
      <c r="KCJ151" s="10"/>
      <c r="KCK151" s="10"/>
      <c r="KCL151" s="10"/>
      <c r="KCM151" s="10"/>
      <c r="KCN151" s="10"/>
      <c r="KCO151" s="10"/>
      <c r="KCP151" s="10"/>
      <c r="KCQ151" s="10"/>
      <c r="KCR151" s="10"/>
      <c r="KCS151" s="10"/>
      <c r="KCT151" s="10"/>
      <c r="KCU151" s="10"/>
      <c r="KCV151" s="10"/>
      <c r="KCW151" s="10"/>
      <c r="KCX151" s="10"/>
      <c r="KCY151" s="10"/>
      <c r="KCZ151" s="10"/>
      <c r="KDA151" s="10"/>
      <c r="KDB151" s="10"/>
      <c r="KDC151" s="10"/>
      <c r="KDD151" s="10"/>
      <c r="KDE151" s="10"/>
      <c r="KDF151" s="10"/>
      <c r="KDG151" s="10"/>
      <c r="KDH151" s="10"/>
      <c r="KDI151" s="10"/>
      <c r="KDJ151" s="10"/>
      <c r="KDK151" s="10"/>
      <c r="KDL151" s="10"/>
      <c r="KDM151" s="10"/>
      <c r="KDN151" s="10"/>
      <c r="KDO151" s="10"/>
      <c r="KDP151" s="10"/>
      <c r="KDQ151" s="10"/>
      <c r="KDR151" s="10"/>
      <c r="KDS151" s="10"/>
      <c r="KDT151" s="10"/>
      <c r="KDU151" s="10"/>
      <c r="KDV151" s="10"/>
      <c r="KDW151" s="10"/>
      <c r="KDX151" s="10"/>
      <c r="KDY151" s="10"/>
      <c r="KDZ151" s="10"/>
      <c r="KEA151" s="10"/>
      <c r="KEB151" s="10"/>
      <c r="KEC151" s="10"/>
      <c r="KED151" s="10"/>
      <c r="KEE151" s="10"/>
      <c r="KEF151" s="10"/>
      <c r="KEG151" s="10"/>
      <c r="KEH151" s="10"/>
      <c r="KEI151" s="10"/>
      <c r="KEJ151" s="10"/>
      <c r="KEK151" s="10"/>
      <c r="KEL151" s="10"/>
      <c r="KEM151" s="10"/>
      <c r="KEN151" s="10"/>
      <c r="KEO151" s="10"/>
      <c r="KEP151" s="10"/>
      <c r="KEQ151" s="10"/>
      <c r="KER151" s="10"/>
      <c r="KES151" s="10"/>
      <c r="KET151" s="10"/>
      <c r="KEU151" s="10"/>
      <c r="KEV151" s="10"/>
      <c r="KEW151" s="10"/>
      <c r="KEX151" s="10"/>
      <c r="KEY151" s="10"/>
      <c r="KEZ151" s="10"/>
      <c r="KFA151" s="10"/>
      <c r="KFB151" s="10"/>
      <c r="KFC151" s="10"/>
      <c r="KFD151" s="10"/>
      <c r="KFE151" s="10"/>
      <c r="KFF151" s="10"/>
      <c r="KFG151" s="10"/>
      <c r="KFH151" s="10"/>
      <c r="KFI151" s="10"/>
      <c r="KFJ151" s="10"/>
      <c r="KFK151" s="10"/>
      <c r="KFL151" s="10"/>
      <c r="KFM151" s="10"/>
      <c r="KFN151" s="10"/>
      <c r="KFO151" s="10"/>
      <c r="KFP151" s="10"/>
      <c r="KFQ151" s="10"/>
      <c r="KFR151" s="10"/>
      <c r="KFS151" s="10"/>
      <c r="KFT151" s="10"/>
      <c r="KFU151" s="10"/>
      <c r="KFV151" s="10"/>
      <c r="KFW151" s="10"/>
      <c r="KFX151" s="10"/>
      <c r="KFY151" s="10"/>
      <c r="KFZ151" s="10"/>
      <c r="KGA151" s="10"/>
      <c r="KGB151" s="10"/>
      <c r="KGC151" s="10"/>
      <c r="KGD151" s="10"/>
      <c r="KGE151" s="10"/>
      <c r="KGF151" s="10"/>
      <c r="KGG151" s="10"/>
      <c r="KGH151" s="10"/>
      <c r="KGI151" s="10"/>
      <c r="KGJ151" s="10"/>
      <c r="KGK151" s="10"/>
      <c r="KGL151" s="10"/>
      <c r="KGM151" s="10"/>
      <c r="KGN151" s="10"/>
      <c r="KGO151" s="10"/>
      <c r="KGP151" s="10"/>
      <c r="KGQ151" s="10"/>
      <c r="KGR151" s="10"/>
      <c r="KGS151" s="10"/>
      <c r="KGT151" s="10"/>
      <c r="KGU151" s="10"/>
      <c r="KGV151" s="10"/>
      <c r="KGW151" s="10"/>
      <c r="KGX151" s="10"/>
      <c r="KGY151" s="10"/>
      <c r="KGZ151" s="10"/>
      <c r="KHA151" s="10"/>
      <c r="KHB151" s="10"/>
      <c r="KHC151" s="10"/>
      <c r="KHD151" s="10"/>
      <c r="KHE151" s="10"/>
      <c r="KHF151" s="10"/>
      <c r="KHG151" s="10"/>
      <c r="KHH151" s="10"/>
      <c r="KHI151" s="10"/>
      <c r="KHJ151" s="10"/>
      <c r="KHK151" s="10"/>
      <c r="KHL151" s="10"/>
      <c r="KHM151" s="10"/>
      <c r="KHN151" s="10"/>
      <c r="KHO151" s="10"/>
      <c r="KHP151" s="10"/>
      <c r="KHQ151" s="10"/>
      <c r="KHR151" s="10"/>
      <c r="KHS151" s="10"/>
      <c r="KHT151" s="10"/>
      <c r="KHU151" s="10"/>
      <c r="KHV151" s="10"/>
      <c r="KHW151" s="10"/>
      <c r="KHX151" s="10"/>
      <c r="KHY151" s="10"/>
      <c r="KHZ151" s="10"/>
      <c r="KIA151" s="10"/>
      <c r="KIB151" s="10"/>
      <c r="KIC151" s="10"/>
      <c r="KID151" s="10"/>
      <c r="KIE151" s="10"/>
      <c r="KIF151" s="10"/>
      <c r="KIG151" s="10"/>
      <c r="KIH151" s="10"/>
      <c r="KII151" s="10"/>
      <c r="KIJ151" s="10"/>
      <c r="KIK151" s="10"/>
      <c r="KIL151" s="10"/>
      <c r="KIM151" s="10"/>
      <c r="KIN151" s="10"/>
      <c r="KIO151" s="10"/>
      <c r="KIP151" s="10"/>
      <c r="KIQ151" s="10"/>
      <c r="KIR151" s="10"/>
      <c r="KIS151" s="10"/>
      <c r="KIT151" s="10"/>
      <c r="KIU151" s="10"/>
      <c r="KIV151" s="10"/>
      <c r="KIW151" s="10"/>
      <c r="KIX151" s="10"/>
      <c r="KIY151" s="10"/>
      <c r="KIZ151" s="10"/>
      <c r="KJA151" s="10"/>
      <c r="KJB151" s="10"/>
      <c r="KJC151" s="10"/>
      <c r="KJD151" s="10"/>
      <c r="KJE151" s="10"/>
      <c r="KJF151" s="10"/>
      <c r="KJG151" s="10"/>
      <c r="KJH151" s="10"/>
      <c r="KJI151" s="10"/>
      <c r="KJJ151" s="10"/>
      <c r="KJK151" s="10"/>
      <c r="KJL151" s="10"/>
      <c r="KJM151" s="10"/>
      <c r="KJN151" s="10"/>
      <c r="KJO151" s="10"/>
      <c r="KJP151" s="10"/>
      <c r="KJQ151" s="10"/>
      <c r="KJR151" s="10"/>
      <c r="KJS151" s="10"/>
      <c r="KJT151" s="10"/>
      <c r="KJU151" s="10"/>
      <c r="KJV151" s="10"/>
      <c r="KJW151" s="10"/>
      <c r="KJX151" s="10"/>
      <c r="KJY151" s="10"/>
      <c r="KJZ151" s="10"/>
      <c r="KKA151" s="10"/>
      <c r="KKB151" s="10"/>
      <c r="KKC151" s="10"/>
      <c r="KKD151" s="10"/>
      <c r="KKE151" s="10"/>
      <c r="KKF151" s="10"/>
      <c r="KKG151" s="10"/>
      <c r="KKH151" s="10"/>
      <c r="KKI151" s="10"/>
      <c r="KKJ151" s="10"/>
      <c r="KKK151" s="10"/>
      <c r="KKL151" s="10"/>
      <c r="KKM151" s="10"/>
      <c r="KKN151" s="10"/>
      <c r="KKO151" s="10"/>
      <c r="KKP151" s="10"/>
      <c r="KKQ151" s="10"/>
      <c r="KKR151" s="10"/>
      <c r="KKS151" s="10"/>
      <c r="KKT151" s="10"/>
      <c r="KKU151" s="10"/>
      <c r="KKV151" s="10"/>
      <c r="KKW151" s="10"/>
      <c r="KKX151" s="10"/>
      <c r="KKY151" s="10"/>
      <c r="KKZ151" s="10"/>
      <c r="KLA151" s="10"/>
      <c r="KLB151" s="10"/>
      <c r="KLC151" s="10"/>
      <c r="KLD151" s="10"/>
      <c r="KLE151" s="10"/>
      <c r="KLF151" s="10"/>
      <c r="KLG151" s="10"/>
      <c r="KLH151" s="10"/>
      <c r="KLI151" s="10"/>
      <c r="KLJ151" s="10"/>
      <c r="KLK151" s="10"/>
      <c r="KLL151" s="10"/>
      <c r="KLM151" s="10"/>
      <c r="KLN151" s="10"/>
      <c r="KLO151" s="10"/>
      <c r="KLP151" s="10"/>
      <c r="KLQ151" s="10"/>
      <c r="KLR151" s="10"/>
      <c r="KLS151" s="10"/>
      <c r="KLT151" s="10"/>
      <c r="KLU151" s="10"/>
      <c r="KLV151" s="10"/>
      <c r="KLW151" s="10"/>
      <c r="KLX151" s="10"/>
      <c r="KLY151" s="10"/>
      <c r="KLZ151" s="10"/>
      <c r="KMA151" s="10"/>
      <c r="KMB151" s="10"/>
      <c r="KMC151" s="10"/>
      <c r="KMD151" s="10"/>
      <c r="KME151" s="10"/>
      <c r="KMF151" s="10"/>
      <c r="KMG151" s="10"/>
      <c r="KMH151" s="10"/>
      <c r="KMI151" s="10"/>
      <c r="KMJ151" s="10"/>
      <c r="KMK151" s="10"/>
      <c r="KML151" s="10"/>
      <c r="KMM151" s="10"/>
      <c r="KMN151" s="10"/>
      <c r="KMO151" s="10"/>
      <c r="KMP151" s="10"/>
      <c r="KMQ151" s="10"/>
      <c r="KMR151" s="10"/>
      <c r="KMS151" s="10"/>
      <c r="KMT151" s="10"/>
      <c r="KMU151" s="10"/>
      <c r="KMV151" s="10"/>
      <c r="KMW151" s="10"/>
      <c r="KMX151" s="10"/>
      <c r="KMY151" s="10"/>
      <c r="KMZ151" s="10"/>
      <c r="KNA151" s="10"/>
      <c r="KNB151" s="10"/>
      <c r="KNC151" s="10"/>
      <c r="KND151" s="10"/>
      <c r="KNE151" s="10"/>
      <c r="KNF151" s="10"/>
      <c r="KNG151" s="10"/>
      <c r="KNH151" s="10"/>
      <c r="KNI151" s="10"/>
      <c r="KNJ151" s="10"/>
      <c r="KNK151" s="10"/>
      <c r="KNL151" s="10"/>
      <c r="KNM151" s="10"/>
      <c r="KNN151" s="10"/>
      <c r="KNO151" s="10"/>
      <c r="KNP151" s="10"/>
      <c r="KNQ151" s="10"/>
      <c r="KNR151" s="10"/>
      <c r="KNS151" s="10"/>
      <c r="KNT151" s="10"/>
      <c r="KNU151" s="10"/>
      <c r="KNV151" s="10"/>
      <c r="KNW151" s="10"/>
      <c r="KNX151" s="10"/>
      <c r="KNY151" s="10"/>
      <c r="KNZ151" s="10"/>
      <c r="KOA151" s="10"/>
      <c r="KOB151" s="10"/>
      <c r="KOC151" s="10"/>
      <c r="KOD151" s="10"/>
      <c r="KOE151" s="10"/>
      <c r="KOF151" s="10"/>
      <c r="KOG151" s="10"/>
      <c r="KOH151" s="10"/>
      <c r="KOI151" s="10"/>
      <c r="KOJ151" s="10"/>
      <c r="KOK151" s="10"/>
      <c r="KOL151" s="10"/>
      <c r="KOM151" s="10"/>
      <c r="KON151" s="10"/>
      <c r="KOO151" s="10"/>
      <c r="KOP151" s="10"/>
      <c r="KOQ151" s="10"/>
      <c r="KOR151" s="10"/>
      <c r="KOS151" s="10"/>
      <c r="KOT151" s="10"/>
      <c r="KOU151" s="10"/>
      <c r="KOV151" s="10"/>
      <c r="KOW151" s="10"/>
      <c r="KOX151" s="10"/>
      <c r="KOY151" s="10"/>
      <c r="KOZ151" s="10"/>
      <c r="KPA151" s="10"/>
      <c r="KPB151" s="10"/>
      <c r="KPC151" s="10"/>
      <c r="KPD151" s="10"/>
      <c r="KPE151" s="10"/>
      <c r="KPF151" s="10"/>
      <c r="KPG151" s="10"/>
      <c r="KPH151" s="10"/>
      <c r="KPI151" s="10"/>
      <c r="KPJ151" s="10"/>
      <c r="KPK151" s="10"/>
      <c r="KPL151" s="10"/>
      <c r="KPM151" s="10"/>
      <c r="KPN151" s="10"/>
      <c r="KPO151" s="10"/>
      <c r="KPP151" s="10"/>
      <c r="KPQ151" s="10"/>
      <c r="KPR151" s="10"/>
      <c r="KPS151" s="10"/>
      <c r="KPT151" s="10"/>
      <c r="KPU151" s="10"/>
      <c r="KPV151" s="10"/>
      <c r="KPW151" s="10"/>
      <c r="KPX151" s="10"/>
      <c r="KPY151" s="10"/>
      <c r="KPZ151" s="10"/>
      <c r="KQA151" s="10"/>
      <c r="KQB151" s="10"/>
      <c r="KQC151" s="10"/>
      <c r="KQD151" s="10"/>
      <c r="KQE151" s="10"/>
      <c r="KQF151" s="10"/>
      <c r="KQG151" s="10"/>
      <c r="KQH151" s="10"/>
      <c r="KQI151" s="10"/>
      <c r="KQJ151" s="10"/>
      <c r="KQK151" s="10"/>
      <c r="KQL151" s="10"/>
      <c r="KQM151" s="10"/>
      <c r="KQN151" s="10"/>
      <c r="KQO151" s="10"/>
      <c r="KQP151" s="10"/>
      <c r="KQQ151" s="10"/>
      <c r="KQR151" s="10"/>
      <c r="KQS151" s="10"/>
      <c r="KQT151" s="10"/>
      <c r="KQU151" s="10"/>
      <c r="KQV151" s="10"/>
      <c r="KQW151" s="10"/>
      <c r="KQX151" s="10"/>
      <c r="KQY151" s="10"/>
      <c r="KQZ151" s="10"/>
      <c r="KRA151" s="10"/>
      <c r="KRB151" s="10"/>
      <c r="KRC151" s="10"/>
      <c r="KRD151" s="10"/>
      <c r="KRE151" s="10"/>
      <c r="KRF151" s="10"/>
      <c r="KRG151" s="10"/>
      <c r="KRH151" s="10"/>
      <c r="KRI151" s="10"/>
      <c r="KRJ151" s="10"/>
      <c r="KRK151" s="10"/>
      <c r="KRL151" s="10"/>
      <c r="KRM151" s="10"/>
      <c r="KRN151" s="10"/>
      <c r="KRO151" s="10"/>
      <c r="KRP151" s="10"/>
      <c r="KRQ151" s="10"/>
      <c r="KRR151" s="10"/>
      <c r="KRS151" s="10"/>
      <c r="KRT151" s="10"/>
      <c r="KRU151" s="10"/>
      <c r="KRV151" s="10"/>
      <c r="KRW151" s="10"/>
      <c r="KRX151" s="10"/>
      <c r="KRY151" s="10"/>
      <c r="KRZ151" s="10"/>
      <c r="KSA151" s="10"/>
      <c r="KSB151" s="10"/>
      <c r="KSC151" s="10"/>
      <c r="KSD151" s="10"/>
      <c r="KSE151" s="10"/>
      <c r="KSF151" s="10"/>
      <c r="KSG151" s="10"/>
      <c r="KSH151" s="10"/>
      <c r="KSI151" s="10"/>
      <c r="KSJ151" s="10"/>
      <c r="KSK151" s="10"/>
      <c r="KSL151" s="10"/>
      <c r="KSM151" s="10"/>
      <c r="KSN151" s="10"/>
      <c r="KSO151" s="10"/>
      <c r="KSP151" s="10"/>
      <c r="KSQ151" s="10"/>
      <c r="KSR151" s="10"/>
      <c r="KSS151" s="10"/>
      <c r="KST151" s="10"/>
      <c r="KSU151" s="10"/>
      <c r="KSV151" s="10"/>
      <c r="KSW151" s="10"/>
      <c r="KSX151" s="10"/>
      <c r="KSY151" s="10"/>
      <c r="KSZ151" s="10"/>
      <c r="KTA151" s="10"/>
      <c r="KTB151" s="10"/>
      <c r="KTC151" s="10"/>
      <c r="KTD151" s="10"/>
      <c r="KTE151" s="10"/>
      <c r="KTF151" s="10"/>
      <c r="KTG151" s="10"/>
      <c r="KTH151" s="10"/>
      <c r="KTI151" s="10"/>
      <c r="KTJ151" s="10"/>
      <c r="KTK151" s="10"/>
      <c r="KTL151" s="10"/>
      <c r="KTM151" s="10"/>
      <c r="KTN151" s="10"/>
      <c r="KTO151" s="10"/>
      <c r="KTP151" s="10"/>
      <c r="KTQ151" s="10"/>
      <c r="KTR151" s="10"/>
      <c r="KTS151" s="10"/>
      <c r="KTT151" s="10"/>
      <c r="KTU151" s="10"/>
      <c r="KTV151" s="10"/>
      <c r="KTW151" s="10"/>
      <c r="KTX151" s="10"/>
      <c r="KTY151" s="10"/>
      <c r="KTZ151" s="10"/>
      <c r="KUA151" s="10"/>
      <c r="KUB151" s="10"/>
      <c r="KUC151" s="10"/>
      <c r="KUD151" s="10"/>
      <c r="KUE151" s="10"/>
      <c r="KUF151" s="10"/>
      <c r="KUG151" s="10"/>
      <c r="KUH151" s="10"/>
      <c r="KUI151" s="10"/>
      <c r="KUJ151" s="10"/>
      <c r="KUK151" s="10"/>
      <c r="KUL151" s="10"/>
      <c r="KUM151" s="10"/>
      <c r="KUN151" s="10"/>
      <c r="KUO151" s="10"/>
      <c r="KUP151" s="10"/>
      <c r="KUQ151" s="10"/>
      <c r="KUR151" s="10"/>
      <c r="KUS151" s="10"/>
      <c r="KUT151" s="10"/>
      <c r="KUU151" s="10"/>
      <c r="KUV151" s="10"/>
      <c r="KUW151" s="10"/>
      <c r="KUX151" s="10"/>
      <c r="KUY151" s="10"/>
      <c r="KUZ151" s="10"/>
      <c r="KVA151" s="10"/>
      <c r="KVB151" s="10"/>
      <c r="KVC151" s="10"/>
      <c r="KVD151" s="10"/>
      <c r="KVE151" s="10"/>
      <c r="KVF151" s="10"/>
      <c r="KVG151" s="10"/>
      <c r="KVH151" s="10"/>
      <c r="KVI151" s="10"/>
      <c r="KVJ151" s="10"/>
      <c r="KVK151" s="10"/>
      <c r="KVL151" s="10"/>
      <c r="KVM151" s="10"/>
      <c r="KVN151" s="10"/>
      <c r="KVO151" s="10"/>
      <c r="KVP151" s="10"/>
      <c r="KVQ151" s="10"/>
      <c r="KVR151" s="10"/>
      <c r="KVS151" s="10"/>
      <c r="KVT151" s="10"/>
      <c r="KVU151" s="10"/>
      <c r="KVV151" s="10"/>
      <c r="KVW151" s="10"/>
      <c r="KVX151" s="10"/>
      <c r="KVY151" s="10"/>
      <c r="KVZ151" s="10"/>
      <c r="KWA151" s="10"/>
      <c r="KWB151" s="10"/>
      <c r="KWC151" s="10"/>
      <c r="KWD151" s="10"/>
      <c r="KWE151" s="10"/>
      <c r="KWF151" s="10"/>
      <c r="KWG151" s="10"/>
      <c r="KWH151" s="10"/>
      <c r="KWI151" s="10"/>
      <c r="KWJ151" s="10"/>
      <c r="KWK151" s="10"/>
      <c r="KWL151" s="10"/>
      <c r="KWM151" s="10"/>
      <c r="KWN151" s="10"/>
      <c r="KWO151" s="10"/>
      <c r="KWP151" s="10"/>
      <c r="KWQ151" s="10"/>
      <c r="KWR151" s="10"/>
      <c r="KWS151" s="10"/>
      <c r="KWT151" s="10"/>
      <c r="KWU151" s="10"/>
      <c r="KWV151" s="10"/>
      <c r="KWW151" s="10"/>
      <c r="KWX151" s="10"/>
      <c r="KWY151" s="10"/>
      <c r="KWZ151" s="10"/>
      <c r="KXA151" s="10"/>
      <c r="KXB151" s="10"/>
      <c r="KXC151" s="10"/>
      <c r="KXD151" s="10"/>
      <c r="KXE151" s="10"/>
      <c r="KXF151" s="10"/>
      <c r="KXG151" s="10"/>
      <c r="KXH151" s="10"/>
      <c r="KXI151" s="10"/>
      <c r="KXJ151" s="10"/>
      <c r="KXK151" s="10"/>
      <c r="KXL151" s="10"/>
      <c r="KXM151" s="10"/>
      <c r="KXN151" s="10"/>
      <c r="KXO151" s="10"/>
      <c r="KXP151" s="10"/>
      <c r="KXQ151" s="10"/>
      <c r="KXR151" s="10"/>
      <c r="KXS151" s="10"/>
      <c r="KXT151" s="10"/>
      <c r="KXU151" s="10"/>
      <c r="KXV151" s="10"/>
      <c r="KXW151" s="10"/>
      <c r="KXX151" s="10"/>
      <c r="KXY151" s="10"/>
      <c r="KXZ151" s="10"/>
      <c r="KYA151" s="10"/>
      <c r="KYB151" s="10"/>
      <c r="KYC151" s="10"/>
      <c r="KYD151" s="10"/>
      <c r="KYE151" s="10"/>
      <c r="KYF151" s="10"/>
      <c r="KYG151" s="10"/>
      <c r="KYH151" s="10"/>
      <c r="KYI151" s="10"/>
      <c r="KYJ151" s="10"/>
      <c r="KYK151" s="10"/>
      <c r="KYL151" s="10"/>
      <c r="KYM151" s="10"/>
      <c r="KYN151" s="10"/>
      <c r="KYO151" s="10"/>
      <c r="KYP151" s="10"/>
      <c r="KYQ151" s="10"/>
      <c r="KYR151" s="10"/>
      <c r="KYS151" s="10"/>
      <c r="KYT151" s="10"/>
      <c r="KYU151" s="10"/>
      <c r="KYV151" s="10"/>
      <c r="KYW151" s="10"/>
      <c r="KYX151" s="10"/>
      <c r="KYY151" s="10"/>
      <c r="KYZ151" s="10"/>
      <c r="KZA151" s="10"/>
      <c r="KZB151" s="10"/>
      <c r="KZC151" s="10"/>
      <c r="KZD151" s="10"/>
      <c r="KZE151" s="10"/>
      <c r="KZF151" s="10"/>
      <c r="KZG151" s="10"/>
      <c r="KZH151" s="10"/>
      <c r="KZI151" s="10"/>
      <c r="KZJ151" s="10"/>
      <c r="KZK151" s="10"/>
      <c r="KZL151" s="10"/>
      <c r="KZM151" s="10"/>
      <c r="KZN151" s="10"/>
      <c r="KZO151" s="10"/>
      <c r="KZP151" s="10"/>
      <c r="KZQ151" s="10"/>
      <c r="KZR151" s="10"/>
      <c r="KZS151" s="10"/>
      <c r="KZT151" s="10"/>
      <c r="KZU151" s="10"/>
      <c r="KZV151" s="10"/>
      <c r="KZW151" s="10"/>
      <c r="KZX151" s="10"/>
      <c r="KZY151" s="10"/>
      <c r="KZZ151" s="10"/>
      <c r="LAA151" s="10"/>
      <c r="LAB151" s="10"/>
      <c r="LAC151" s="10"/>
      <c r="LAD151" s="10"/>
      <c r="LAE151" s="10"/>
      <c r="LAF151" s="10"/>
      <c r="LAG151" s="10"/>
      <c r="LAH151" s="10"/>
      <c r="LAI151" s="10"/>
      <c r="LAJ151" s="10"/>
      <c r="LAK151" s="10"/>
      <c r="LAL151" s="10"/>
      <c r="LAM151" s="10"/>
      <c r="LAN151" s="10"/>
      <c r="LAO151" s="10"/>
      <c r="LAP151" s="10"/>
      <c r="LAQ151" s="10"/>
      <c r="LAR151" s="10"/>
      <c r="LAS151" s="10"/>
      <c r="LAT151" s="10"/>
      <c r="LAU151" s="10"/>
      <c r="LAV151" s="10"/>
      <c r="LAW151" s="10"/>
      <c r="LAX151" s="10"/>
      <c r="LAY151" s="10"/>
      <c r="LAZ151" s="10"/>
      <c r="LBA151" s="10"/>
      <c r="LBB151" s="10"/>
      <c r="LBC151" s="10"/>
      <c r="LBD151" s="10"/>
      <c r="LBE151" s="10"/>
      <c r="LBF151" s="10"/>
      <c r="LBG151" s="10"/>
      <c r="LBH151" s="10"/>
      <c r="LBI151" s="10"/>
      <c r="LBJ151" s="10"/>
      <c r="LBK151" s="10"/>
      <c r="LBL151" s="10"/>
      <c r="LBM151" s="10"/>
      <c r="LBN151" s="10"/>
      <c r="LBO151" s="10"/>
      <c r="LBP151" s="10"/>
      <c r="LBQ151" s="10"/>
      <c r="LBR151" s="10"/>
      <c r="LBS151" s="10"/>
      <c r="LBT151" s="10"/>
      <c r="LBU151" s="10"/>
      <c r="LBV151" s="10"/>
      <c r="LBW151" s="10"/>
      <c r="LBX151" s="10"/>
      <c r="LBY151" s="10"/>
      <c r="LBZ151" s="10"/>
      <c r="LCA151" s="10"/>
      <c r="LCB151" s="10"/>
      <c r="LCC151" s="10"/>
      <c r="LCD151" s="10"/>
      <c r="LCE151" s="10"/>
      <c r="LCF151" s="10"/>
      <c r="LCG151" s="10"/>
      <c r="LCH151" s="10"/>
      <c r="LCI151" s="10"/>
      <c r="LCJ151" s="10"/>
      <c r="LCK151" s="10"/>
      <c r="LCL151" s="10"/>
      <c r="LCM151" s="10"/>
      <c r="LCN151" s="10"/>
      <c r="LCO151" s="10"/>
      <c r="LCP151" s="10"/>
      <c r="LCQ151" s="10"/>
      <c r="LCR151" s="10"/>
      <c r="LCS151" s="10"/>
      <c r="LCT151" s="10"/>
      <c r="LCU151" s="10"/>
      <c r="LCV151" s="10"/>
      <c r="LCW151" s="10"/>
      <c r="LCX151" s="10"/>
      <c r="LCY151" s="10"/>
      <c r="LCZ151" s="10"/>
      <c r="LDA151" s="10"/>
      <c r="LDB151" s="10"/>
      <c r="LDC151" s="10"/>
      <c r="LDD151" s="10"/>
      <c r="LDE151" s="10"/>
      <c r="LDF151" s="10"/>
      <c r="LDG151" s="10"/>
      <c r="LDH151" s="10"/>
      <c r="LDI151" s="10"/>
      <c r="LDJ151" s="10"/>
      <c r="LDK151" s="10"/>
      <c r="LDL151" s="10"/>
      <c r="LDM151" s="10"/>
      <c r="LDN151" s="10"/>
      <c r="LDO151" s="10"/>
      <c r="LDP151" s="10"/>
      <c r="LDQ151" s="10"/>
      <c r="LDR151" s="10"/>
      <c r="LDS151" s="10"/>
      <c r="LDT151" s="10"/>
      <c r="LDU151" s="10"/>
      <c r="LDV151" s="10"/>
      <c r="LDW151" s="10"/>
      <c r="LDX151" s="10"/>
      <c r="LDY151" s="10"/>
      <c r="LDZ151" s="10"/>
      <c r="LEA151" s="10"/>
      <c r="LEB151" s="10"/>
      <c r="LEC151" s="10"/>
      <c r="LED151" s="10"/>
      <c r="LEE151" s="10"/>
      <c r="LEF151" s="10"/>
      <c r="LEG151" s="10"/>
      <c r="LEH151" s="10"/>
      <c r="LEI151" s="10"/>
      <c r="LEJ151" s="10"/>
      <c r="LEK151" s="10"/>
      <c r="LEL151" s="10"/>
      <c r="LEM151" s="10"/>
      <c r="LEN151" s="10"/>
      <c r="LEO151" s="10"/>
      <c r="LEP151" s="10"/>
      <c r="LEQ151" s="10"/>
      <c r="LER151" s="10"/>
      <c r="LES151" s="10"/>
      <c r="LET151" s="10"/>
      <c r="LEU151" s="10"/>
      <c r="LEV151" s="10"/>
      <c r="LEW151" s="10"/>
      <c r="LEX151" s="10"/>
      <c r="LEY151" s="10"/>
      <c r="LEZ151" s="10"/>
      <c r="LFA151" s="10"/>
      <c r="LFB151" s="10"/>
      <c r="LFC151" s="10"/>
      <c r="LFD151" s="10"/>
      <c r="LFE151" s="10"/>
      <c r="LFF151" s="10"/>
      <c r="LFG151" s="10"/>
      <c r="LFH151" s="10"/>
      <c r="LFI151" s="10"/>
      <c r="LFJ151" s="10"/>
      <c r="LFK151" s="10"/>
      <c r="LFL151" s="10"/>
      <c r="LFM151" s="10"/>
      <c r="LFN151" s="10"/>
      <c r="LFO151" s="10"/>
      <c r="LFP151" s="10"/>
      <c r="LFQ151" s="10"/>
      <c r="LFR151" s="10"/>
      <c r="LFS151" s="10"/>
      <c r="LFT151" s="10"/>
      <c r="LFU151" s="10"/>
      <c r="LFV151" s="10"/>
      <c r="LFW151" s="10"/>
      <c r="LFX151" s="10"/>
      <c r="LFY151" s="10"/>
      <c r="LFZ151" s="10"/>
      <c r="LGA151" s="10"/>
      <c r="LGB151" s="10"/>
      <c r="LGC151" s="10"/>
      <c r="LGD151" s="10"/>
      <c r="LGE151" s="10"/>
      <c r="LGF151" s="10"/>
      <c r="LGG151" s="10"/>
      <c r="LGH151" s="10"/>
      <c r="LGI151" s="10"/>
      <c r="LGJ151" s="10"/>
      <c r="LGK151" s="10"/>
      <c r="LGL151" s="10"/>
      <c r="LGM151" s="10"/>
      <c r="LGN151" s="10"/>
      <c r="LGO151" s="10"/>
      <c r="LGP151" s="10"/>
      <c r="LGQ151" s="10"/>
      <c r="LGR151" s="10"/>
      <c r="LGS151" s="10"/>
      <c r="LGT151" s="10"/>
      <c r="LGU151" s="10"/>
      <c r="LGV151" s="10"/>
      <c r="LGW151" s="10"/>
      <c r="LGX151" s="10"/>
      <c r="LGY151" s="10"/>
      <c r="LGZ151" s="10"/>
      <c r="LHA151" s="10"/>
      <c r="LHB151" s="10"/>
      <c r="LHC151" s="10"/>
      <c r="LHD151" s="10"/>
      <c r="LHE151" s="10"/>
      <c r="LHF151" s="10"/>
      <c r="LHG151" s="10"/>
      <c r="LHH151" s="10"/>
      <c r="LHI151" s="10"/>
      <c r="LHJ151" s="10"/>
      <c r="LHK151" s="10"/>
      <c r="LHL151" s="10"/>
      <c r="LHM151" s="10"/>
      <c r="LHN151" s="10"/>
      <c r="LHO151" s="10"/>
      <c r="LHP151" s="10"/>
      <c r="LHQ151" s="10"/>
      <c r="LHR151" s="10"/>
      <c r="LHS151" s="10"/>
      <c r="LHT151" s="10"/>
      <c r="LHU151" s="10"/>
      <c r="LHV151" s="10"/>
      <c r="LHW151" s="10"/>
      <c r="LHX151" s="10"/>
      <c r="LHY151" s="10"/>
      <c r="LHZ151" s="10"/>
      <c r="LIA151" s="10"/>
      <c r="LIB151" s="10"/>
      <c r="LIC151" s="10"/>
      <c r="LID151" s="10"/>
      <c r="LIE151" s="10"/>
      <c r="LIF151" s="10"/>
      <c r="LIG151" s="10"/>
      <c r="LIH151" s="10"/>
      <c r="LII151" s="10"/>
      <c r="LIJ151" s="10"/>
      <c r="LIK151" s="10"/>
      <c r="LIL151" s="10"/>
      <c r="LIM151" s="10"/>
      <c r="LIN151" s="10"/>
      <c r="LIO151" s="10"/>
      <c r="LIP151" s="10"/>
      <c r="LIQ151" s="10"/>
      <c r="LIR151" s="10"/>
      <c r="LIS151" s="10"/>
      <c r="LIT151" s="10"/>
      <c r="LIU151" s="10"/>
      <c r="LIV151" s="10"/>
      <c r="LIW151" s="10"/>
      <c r="LIX151" s="10"/>
      <c r="LIY151" s="10"/>
      <c r="LIZ151" s="10"/>
      <c r="LJA151" s="10"/>
      <c r="LJB151" s="10"/>
      <c r="LJC151" s="10"/>
      <c r="LJD151" s="10"/>
      <c r="LJE151" s="10"/>
      <c r="LJF151" s="10"/>
      <c r="LJG151" s="10"/>
      <c r="LJH151" s="10"/>
      <c r="LJI151" s="10"/>
      <c r="LJJ151" s="10"/>
      <c r="LJK151" s="10"/>
      <c r="LJL151" s="10"/>
      <c r="LJM151" s="10"/>
      <c r="LJN151" s="10"/>
      <c r="LJO151" s="10"/>
      <c r="LJP151" s="10"/>
      <c r="LJQ151" s="10"/>
      <c r="LJR151" s="10"/>
      <c r="LJS151" s="10"/>
      <c r="LJT151" s="10"/>
      <c r="LJU151" s="10"/>
      <c r="LJV151" s="10"/>
      <c r="LJW151" s="10"/>
      <c r="LJX151" s="10"/>
      <c r="LJY151" s="10"/>
      <c r="LJZ151" s="10"/>
      <c r="LKA151" s="10"/>
      <c r="LKB151" s="10"/>
      <c r="LKC151" s="10"/>
      <c r="LKD151" s="10"/>
      <c r="LKE151" s="10"/>
      <c r="LKF151" s="10"/>
      <c r="LKG151" s="10"/>
      <c r="LKH151" s="10"/>
      <c r="LKI151" s="10"/>
      <c r="LKJ151" s="10"/>
      <c r="LKK151" s="10"/>
      <c r="LKL151" s="10"/>
      <c r="LKM151" s="10"/>
      <c r="LKN151" s="10"/>
      <c r="LKO151" s="10"/>
      <c r="LKP151" s="10"/>
      <c r="LKQ151" s="10"/>
      <c r="LKR151" s="10"/>
      <c r="LKS151" s="10"/>
      <c r="LKT151" s="10"/>
      <c r="LKU151" s="10"/>
      <c r="LKV151" s="10"/>
      <c r="LKW151" s="10"/>
      <c r="LKX151" s="10"/>
      <c r="LKY151" s="10"/>
      <c r="LKZ151" s="10"/>
      <c r="LLA151" s="10"/>
      <c r="LLB151" s="10"/>
      <c r="LLC151" s="10"/>
      <c r="LLD151" s="10"/>
      <c r="LLE151" s="10"/>
      <c r="LLF151" s="10"/>
      <c r="LLG151" s="10"/>
      <c r="LLH151" s="10"/>
      <c r="LLI151" s="10"/>
      <c r="LLJ151" s="10"/>
      <c r="LLK151" s="10"/>
      <c r="LLL151" s="10"/>
      <c r="LLM151" s="10"/>
      <c r="LLN151" s="10"/>
      <c r="LLO151" s="10"/>
      <c r="LLP151" s="10"/>
      <c r="LLQ151" s="10"/>
      <c r="LLR151" s="10"/>
      <c r="LLS151" s="10"/>
      <c r="LLT151" s="10"/>
      <c r="LLU151" s="10"/>
      <c r="LLV151" s="10"/>
      <c r="LLW151" s="10"/>
      <c r="LLX151" s="10"/>
      <c r="LLY151" s="10"/>
      <c r="LLZ151" s="10"/>
      <c r="LMA151" s="10"/>
      <c r="LMB151" s="10"/>
      <c r="LMC151" s="10"/>
      <c r="LMD151" s="10"/>
      <c r="LME151" s="10"/>
      <c r="LMF151" s="10"/>
      <c r="LMG151" s="10"/>
      <c r="LMH151" s="10"/>
      <c r="LMI151" s="10"/>
      <c r="LMJ151" s="10"/>
      <c r="LMK151" s="10"/>
      <c r="LML151" s="10"/>
      <c r="LMM151" s="10"/>
      <c r="LMN151" s="10"/>
      <c r="LMO151" s="10"/>
      <c r="LMP151" s="10"/>
      <c r="LMQ151" s="10"/>
      <c r="LMR151" s="10"/>
      <c r="LMS151" s="10"/>
      <c r="LMT151" s="10"/>
      <c r="LMU151" s="10"/>
      <c r="LMV151" s="10"/>
      <c r="LMW151" s="10"/>
      <c r="LMX151" s="10"/>
      <c r="LMY151" s="10"/>
      <c r="LMZ151" s="10"/>
      <c r="LNA151" s="10"/>
      <c r="LNB151" s="10"/>
      <c r="LNC151" s="10"/>
      <c r="LND151" s="10"/>
      <c r="LNE151" s="10"/>
      <c r="LNF151" s="10"/>
      <c r="LNG151" s="10"/>
      <c r="LNH151" s="10"/>
      <c r="LNI151" s="10"/>
      <c r="LNJ151" s="10"/>
      <c r="LNK151" s="10"/>
      <c r="LNL151" s="10"/>
      <c r="LNM151" s="10"/>
      <c r="LNN151" s="10"/>
      <c r="LNO151" s="10"/>
      <c r="LNP151" s="10"/>
      <c r="LNQ151" s="10"/>
      <c r="LNR151" s="10"/>
      <c r="LNS151" s="10"/>
      <c r="LNT151" s="10"/>
      <c r="LNU151" s="10"/>
      <c r="LNV151" s="10"/>
      <c r="LNW151" s="10"/>
      <c r="LNX151" s="10"/>
      <c r="LNY151" s="10"/>
      <c r="LNZ151" s="10"/>
      <c r="LOA151" s="10"/>
      <c r="LOB151" s="10"/>
      <c r="LOC151" s="10"/>
      <c r="LOD151" s="10"/>
      <c r="LOE151" s="10"/>
      <c r="LOF151" s="10"/>
      <c r="LOG151" s="10"/>
      <c r="LOH151" s="10"/>
      <c r="LOI151" s="10"/>
      <c r="LOJ151" s="10"/>
      <c r="LOK151" s="10"/>
      <c r="LOL151" s="10"/>
      <c r="LOM151" s="10"/>
      <c r="LON151" s="10"/>
      <c r="LOO151" s="10"/>
      <c r="LOP151" s="10"/>
      <c r="LOQ151" s="10"/>
      <c r="LOR151" s="10"/>
      <c r="LOS151" s="10"/>
      <c r="LOT151" s="10"/>
      <c r="LOU151" s="10"/>
      <c r="LOV151" s="10"/>
      <c r="LOW151" s="10"/>
      <c r="LOX151" s="10"/>
      <c r="LOY151" s="10"/>
      <c r="LOZ151" s="10"/>
      <c r="LPA151" s="10"/>
      <c r="LPB151" s="10"/>
      <c r="LPC151" s="10"/>
      <c r="LPD151" s="10"/>
      <c r="LPE151" s="10"/>
      <c r="LPF151" s="10"/>
      <c r="LPG151" s="10"/>
      <c r="LPH151" s="10"/>
      <c r="LPI151" s="10"/>
      <c r="LPJ151" s="10"/>
      <c r="LPK151" s="10"/>
      <c r="LPL151" s="10"/>
      <c r="LPM151" s="10"/>
      <c r="LPN151" s="10"/>
      <c r="LPO151" s="10"/>
      <c r="LPP151" s="10"/>
      <c r="LPQ151" s="10"/>
      <c r="LPR151" s="10"/>
      <c r="LPS151" s="10"/>
      <c r="LPT151" s="10"/>
      <c r="LPU151" s="10"/>
      <c r="LPV151" s="10"/>
      <c r="LPW151" s="10"/>
      <c r="LPX151" s="10"/>
      <c r="LPY151" s="10"/>
      <c r="LPZ151" s="10"/>
      <c r="LQA151" s="10"/>
      <c r="LQB151" s="10"/>
      <c r="LQC151" s="10"/>
      <c r="LQD151" s="10"/>
      <c r="LQE151" s="10"/>
      <c r="LQF151" s="10"/>
      <c r="LQG151" s="10"/>
      <c r="LQH151" s="10"/>
      <c r="LQI151" s="10"/>
      <c r="LQJ151" s="10"/>
      <c r="LQK151" s="10"/>
      <c r="LQL151" s="10"/>
      <c r="LQM151" s="10"/>
      <c r="LQN151" s="10"/>
      <c r="LQO151" s="10"/>
      <c r="LQP151" s="10"/>
      <c r="LQQ151" s="10"/>
      <c r="LQR151" s="10"/>
      <c r="LQS151" s="10"/>
      <c r="LQT151" s="10"/>
      <c r="LQU151" s="10"/>
      <c r="LQV151" s="10"/>
      <c r="LQW151" s="10"/>
      <c r="LQX151" s="10"/>
      <c r="LQY151" s="10"/>
      <c r="LQZ151" s="10"/>
      <c r="LRA151" s="10"/>
      <c r="LRB151" s="10"/>
      <c r="LRC151" s="10"/>
      <c r="LRD151" s="10"/>
      <c r="LRE151" s="10"/>
      <c r="LRF151" s="10"/>
      <c r="LRG151" s="10"/>
      <c r="LRH151" s="10"/>
      <c r="LRI151" s="10"/>
      <c r="LRJ151" s="10"/>
      <c r="LRK151" s="10"/>
      <c r="LRL151" s="10"/>
      <c r="LRM151" s="10"/>
      <c r="LRN151" s="10"/>
      <c r="LRO151" s="10"/>
      <c r="LRP151" s="10"/>
      <c r="LRQ151" s="10"/>
      <c r="LRR151" s="10"/>
      <c r="LRS151" s="10"/>
      <c r="LRT151" s="10"/>
      <c r="LRU151" s="10"/>
      <c r="LRV151" s="10"/>
      <c r="LRW151" s="10"/>
      <c r="LRX151" s="10"/>
      <c r="LRY151" s="10"/>
      <c r="LRZ151" s="10"/>
      <c r="LSA151" s="10"/>
      <c r="LSB151" s="10"/>
      <c r="LSC151" s="10"/>
      <c r="LSD151" s="10"/>
      <c r="LSE151" s="10"/>
      <c r="LSF151" s="10"/>
      <c r="LSG151" s="10"/>
      <c r="LSH151" s="10"/>
      <c r="LSI151" s="10"/>
      <c r="LSJ151" s="10"/>
      <c r="LSK151" s="10"/>
      <c r="LSL151" s="10"/>
      <c r="LSM151" s="10"/>
      <c r="LSN151" s="10"/>
      <c r="LSO151" s="10"/>
      <c r="LSP151" s="10"/>
      <c r="LSQ151" s="10"/>
      <c r="LSR151" s="10"/>
      <c r="LSS151" s="10"/>
      <c r="LST151" s="10"/>
      <c r="LSU151" s="10"/>
      <c r="LSV151" s="10"/>
      <c r="LSW151" s="10"/>
      <c r="LSX151" s="10"/>
      <c r="LSY151" s="10"/>
      <c r="LSZ151" s="10"/>
      <c r="LTA151" s="10"/>
      <c r="LTB151" s="10"/>
      <c r="LTC151" s="10"/>
      <c r="LTD151" s="10"/>
      <c r="LTE151" s="10"/>
      <c r="LTF151" s="10"/>
      <c r="LTG151" s="10"/>
      <c r="LTH151" s="10"/>
      <c r="LTI151" s="10"/>
      <c r="LTJ151" s="10"/>
      <c r="LTK151" s="10"/>
      <c r="LTL151" s="10"/>
      <c r="LTM151" s="10"/>
      <c r="LTN151" s="10"/>
      <c r="LTO151" s="10"/>
      <c r="LTP151" s="10"/>
      <c r="LTQ151" s="10"/>
      <c r="LTR151" s="10"/>
      <c r="LTS151" s="10"/>
      <c r="LTT151" s="10"/>
      <c r="LTU151" s="10"/>
      <c r="LTV151" s="10"/>
      <c r="LTW151" s="10"/>
      <c r="LTX151" s="10"/>
      <c r="LTY151" s="10"/>
      <c r="LTZ151" s="10"/>
      <c r="LUA151" s="10"/>
      <c r="LUB151" s="10"/>
      <c r="LUC151" s="10"/>
      <c r="LUD151" s="10"/>
      <c r="LUE151" s="10"/>
      <c r="LUF151" s="10"/>
      <c r="LUG151" s="10"/>
      <c r="LUH151" s="10"/>
      <c r="LUI151" s="10"/>
      <c r="LUJ151" s="10"/>
      <c r="LUK151" s="10"/>
      <c r="LUL151" s="10"/>
      <c r="LUM151" s="10"/>
      <c r="LUN151" s="10"/>
      <c r="LUO151" s="10"/>
      <c r="LUP151" s="10"/>
      <c r="LUQ151" s="10"/>
      <c r="LUR151" s="10"/>
      <c r="LUS151" s="10"/>
      <c r="LUT151" s="10"/>
      <c r="LUU151" s="10"/>
      <c r="LUV151" s="10"/>
      <c r="LUW151" s="10"/>
      <c r="LUX151" s="10"/>
      <c r="LUY151" s="10"/>
      <c r="LUZ151" s="10"/>
      <c r="LVA151" s="10"/>
      <c r="LVB151" s="10"/>
      <c r="LVC151" s="10"/>
      <c r="LVD151" s="10"/>
      <c r="LVE151" s="10"/>
      <c r="LVF151" s="10"/>
      <c r="LVG151" s="10"/>
      <c r="LVH151" s="10"/>
      <c r="LVI151" s="10"/>
      <c r="LVJ151" s="10"/>
      <c r="LVK151" s="10"/>
      <c r="LVL151" s="10"/>
      <c r="LVM151" s="10"/>
      <c r="LVN151" s="10"/>
      <c r="LVO151" s="10"/>
      <c r="LVP151" s="10"/>
      <c r="LVQ151" s="10"/>
      <c r="LVR151" s="10"/>
      <c r="LVS151" s="10"/>
      <c r="LVT151" s="10"/>
      <c r="LVU151" s="10"/>
      <c r="LVV151" s="10"/>
      <c r="LVW151" s="10"/>
      <c r="LVX151" s="10"/>
      <c r="LVY151" s="10"/>
      <c r="LVZ151" s="10"/>
      <c r="LWA151" s="10"/>
      <c r="LWB151" s="10"/>
      <c r="LWC151" s="10"/>
      <c r="LWD151" s="10"/>
      <c r="LWE151" s="10"/>
      <c r="LWF151" s="10"/>
      <c r="LWG151" s="10"/>
      <c r="LWH151" s="10"/>
      <c r="LWI151" s="10"/>
      <c r="LWJ151" s="10"/>
      <c r="LWK151" s="10"/>
      <c r="LWL151" s="10"/>
      <c r="LWM151" s="10"/>
      <c r="LWN151" s="10"/>
      <c r="LWO151" s="10"/>
      <c r="LWP151" s="10"/>
      <c r="LWQ151" s="10"/>
      <c r="LWR151" s="10"/>
      <c r="LWS151" s="10"/>
      <c r="LWT151" s="10"/>
      <c r="LWU151" s="10"/>
      <c r="LWV151" s="10"/>
      <c r="LWW151" s="10"/>
      <c r="LWX151" s="10"/>
      <c r="LWY151" s="10"/>
      <c r="LWZ151" s="10"/>
      <c r="LXA151" s="10"/>
      <c r="LXB151" s="10"/>
      <c r="LXC151" s="10"/>
      <c r="LXD151" s="10"/>
      <c r="LXE151" s="10"/>
      <c r="LXF151" s="10"/>
      <c r="LXG151" s="10"/>
      <c r="LXH151" s="10"/>
      <c r="LXI151" s="10"/>
      <c r="LXJ151" s="10"/>
      <c r="LXK151" s="10"/>
      <c r="LXL151" s="10"/>
      <c r="LXM151" s="10"/>
      <c r="LXN151" s="10"/>
      <c r="LXO151" s="10"/>
      <c r="LXP151" s="10"/>
      <c r="LXQ151" s="10"/>
      <c r="LXR151" s="10"/>
      <c r="LXS151" s="10"/>
      <c r="LXT151" s="10"/>
      <c r="LXU151" s="10"/>
      <c r="LXV151" s="10"/>
      <c r="LXW151" s="10"/>
      <c r="LXX151" s="10"/>
      <c r="LXY151" s="10"/>
      <c r="LXZ151" s="10"/>
      <c r="LYA151" s="10"/>
      <c r="LYB151" s="10"/>
      <c r="LYC151" s="10"/>
      <c r="LYD151" s="10"/>
      <c r="LYE151" s="10"/>
      <c r="LYF151" s="10"/>
      <c r="LYG151" s="10"/>
      <c r="LYH151" s="10"/>
      <c r="LYI151" s="10"/>
      <c r="LYJ151" s="10"/>
      <c r="LYK151" s="10"/>
      <c r="LYL151" s="10"/>
      <c r="LYM151" s="10"/>
      <c r="LYN151" s="10"/>
      <c r="LYO151" s="10"/>
      <c r="LYP151" s="10"/>
      <c r="LYQ151" s="10"/>
      <c r="LYR151" s="10"/>
      <c r="LYS151" s="10"/>
      <c r="LYT151" s="10"/>
      <c r="LYU151" s="10"/>
      <c r="LYV151" s="10"/>
      <c r="LYW151" s="10"/>
      <c r="LYX151" s="10"/>
      <c r="LYY151" s="10"/>
      <c r="LYZ151" s="10"/>
      <c r="LZA151" s="10"/>
      <c r="LZB151" s="10"/>
      <c r="LZC151" s="10"/>
      <c r="LZD151" s="10"/>
      <c r="LZE151" s="10"/>
      <c r="LZF151" s="10"/>
      <c r="LZG151" s="10"/>
      <c r="LZH151" s="10"/>
      <c r="LZI151" s="10"/>
      <c r="LZJ151" s="10"/>
      <c r="LZK151" s="10"/>
      <c r="LZL151" s="10"/>
      <c r="LZM151" s="10"/>
      <c r="LZN151" s="10"/>
      <c r="LZO151" s="10"/>
      <c r="LZP151" s="10"/>
      <c r="LZQ151" s="10"/>
      <c r="LZR151" s="10"/>
      <c r="LZS151" s="10"/>
      <c r="LZT151" s="10"/>
      <c r="LZU151" s="10"/>
      <c r="LZV151" s="10"/>
      <c r="LZW151" s="10"/>
      <c r="LZX151" s="10"/>
      <c r="LZY151" s="10"/>
      <c r="LZZ151" s="10"/>
      <c r="MAA151" s="10"/>
      <c r="MAB151" s="10"/>
      <c r="MAC151" s="10"/>
      <c r="MAD151" s="10"/>
      <c r="MAE151" s="10"/>
      <c r="MAF151" s="10"/>
      <c r="MAG151" s="10"/>
      <c r="MAH151" s="10"/>
      <c r="MAI151" s="10"/>
      <c r="MAJ151" s="10"/>
      <c r="MAK151" s="10"/>
      <c r="MAL151" s="10"/>
      <c r="MAM151" s="10"/>
      <c r="MAN151" s="10"/>
      <c r="MAO151" s="10"/>
      <c r="MAP151" s="10"/>
      <c r="MAQ151" s="10"/>
      <c r="MAR151" s="10"/>
      <c r="MAS151" s="10"/>
      <c r="MAT151" s="10"/>
      <c r="MAU151" s="10"/>
      <c r="MAV151" s="10"/>
      <c r="MAW151" s="10"/>
      <c r="MAX151" s="10"/>
      <c r="MAY151" s="10"/>
      <c r="MAZ151" s="10"/>
      <c r="MBA151" s="10"/>
      <c r="MBB151" s="10"/>
      <c r="MBC151" s="10"/>
      <c r="MBD151" s="10"/>
      <c r="MBE151" s="10"/>
      <c r="MBF151" s="10"/>
      <c r="MBG151" s="10"/>
      <c r="MBH151" s="10"/>
      <c r="MBI151" s="10"/>
      <c r="MBJ151" s="10"/>
      <c r="MBK151" s="10"/>
      <c r="MBL151" s="10"/>
      <c r="MBM151" s="10"/>
      <c r="MBN151" s="10"/>
      <c r="MBO151" s="10"/>
      <c r="MBP151" s="10"/>
      <c r="MBQ151" s="10"/>
      <c r="MBR151" s="10"/>
      <c r="MBS151" s="10"/>
      <c r="MBT151" s="10"/>
      <c r="MBU151" s="10"/>
      <c r="MBV151" s="10"/>
      <c r="MBW151" s="10"/>
      <c r="MBX151" s="10"/>
      <c r="MBY151" s="10"/>
      <c r="MBZ151" s="10"/>
      <c r="MCA151" s="10"/>
      <c r="MCB151" s="10"/>
      <c r="MCC151" s="10"/>
      <c r="MCD151" s="10"/>
      <c r="MCE151" s="10"/>
      <c r="MCF151" s="10"/>
      <c r="MCG151" s="10"/>
      <c r="MCH151" s="10"/>
      <c r="MCI151" s="10"/>
      <c r="MCJ151" s="10"/>
      <c r="MCK151" s="10"/>
      <c r="MCL151" s="10"/>
      <c r="MCM151" s="10"/>
      <c r="MCN151" s="10"/>
      <c r="MCO151" s="10"/>
      <c r="MCP151" s="10"/>
      <c r="MCQ151" s="10"/>
      <c r="MCR151" s="10"/>
      <c r="MCS151" s="10"/>
      <c r="MCT151" s="10"/>
      <c r="MCU151" s="10"/>
      <c r="MCV151" s="10"/>
      <c r="MCW151" s="10"/>
      <c r="MCX151" s="10"/>
      <c r="MCY151" s="10"/>
      <c r="MCZ151" s="10"/>
      <c r="MDA151" s="10"/>
      <c r="MDB151" s="10"/>
      <c r="MDC151" s="10"/>
      <c r="MDD151" s="10"/>
      <c r="MDE151" s="10"/>
      <c r="MDF151" s="10"/>
      <c r="MDG151" s="10"/>
      <c r="MDH151" s="10"/>
      <c r="MDI151" s="10"/>
      <c r="MDJ151" s="10"/>
      <c r="MDK151" s="10"/>
      <c r="MDL151" s="10"/>
      <c r="MDM151" s="10"/>
      <c r="MDN151" s="10"/>
      <c r="MDO151" s="10"/>
      <c r="MDP151" s="10"/>
      <c r="MDQ151" s="10"/>
      <c r="MDR151" s="10"/>
      <c r="MDS151" s="10"/>
      <c r="MDT151" s="10"/>
      <c r="MDU151" s="10"/>
      <c r="MDV151" s="10"/>
      <c r="MDW151" s="10"/>
      <c r="MDX151" s="10"/>
      <c r="MDY151" s="10"/>
      <c r="MDZ151" s="10"/>
      <c r="MEA151" s="10"/>
      <c r="MEB151" s="10"/>
      <c r="MEC151" s="10"/>
      <c r="MED151" s="10"/>
      <c r="MEE151" s="10"/>
      <c r="MEF151" s="10"/>
      <c r="MEG151" s="10"/>
      <c r="MEH151" s="10"/>
      <c r="MEI151" s="10"/>
      <c r="MEJ151" s="10"/>
      <c r="MEK151" s="10"/>
      <c r="MEL151" s="10"/>
      <c r="MEM151" s="10"/>
      <c r="MEN151" s="10"/>
      <c r="MEO151" s="10"/>
      <c r="MEP151" s="10"/>
      <c r="MEQ151" s="10"/>
      <c r="MER151" s="10"/>
      <c r="MES151" s="10"/>
      <c r="MET151" s="10"/>
      <c r="MEU151" s="10"/>
      <c r="MEV151" s="10"/>
      <c r="MEW151" s="10"/>
      <c r="MEX151" s="10"/>
      <c r="MEY151" s="10"/>
      <c r="MEZ151" s="10"/>
      <c r="MFA151" s="10"/>
      <c r="MFB151" s="10"/>
      <c r="MFC151" s="10"/>
      <c r="MFD151" s="10"/>
      <c r="MFE151" s="10"/>
      <c r="MFF151" s="10"/>
      <c r="MFG151" s="10"/>
      <c r="MFH151" s="10"/>
      <c r="MFI151" s="10"/>
      <c r="MFJ151" s="10"/>
      <c r="MFK151" s="10"/>
      <c r="MFL151" s="10"/>
      <c r="MFM151" s="10"/>
      <c r="MFN151" s="10"/>
      <c r="MFO151" s="10"/>
      <c r="MFP151" s="10"/>
      <c r="MFQ151" s="10"/>
      <c r="MFR151" s="10"/>
      <c r="MFS151" s="10"/>
      <c r="MFT151" s="10"/>
      <c r="MFU151" s="10"/>
      <c r="MFV151" s="10"/>
      <c r="MFW151" s="10"/>
      <c r="MFX151" s="10"/>
      <c r="MFY151" s="10"/>
      <c r="MFZ151" s="10"/>
      <c r="MGA151" s="10"/>
      <c r="MGB151" s="10"/>
      <c r="MGC151" s="10"/>
      <c r="MGD151" s="10"/>
      <c r="MGE151" s="10"/>
      <c r="MGF151" s="10"/>
      <c r="MGG151" s="10"/>
      <c r="MGH151" s="10"/>
      <c r="MGI151" s="10"/>
      <c r="MGJ151" s="10"/>
      <c r="MGK151" s="10"/>
      <c r="MGL151" s="10"/>
      <c r="MGM151" s="10"/>
      <c r="MGN151" s="10"/>
      <c r="MGO151" s="10"/>
      <c r="MGP151" s="10"/>
      <c r="MGQ151" s="10"/>
      <c r="MGR151" s="10"/>
      <c r="MGS151" s="10"/>
      <c r="MGT151" s="10"/>
      <c r="MGU151" s="10"/>
      <c r="MGV151" s="10"/>
      <c r="MGW151" s="10"/>
      <c r="MGX151" s="10"/>
      <c r="MGY151" s="10"/>
      <c r="MGZ151" s="10"/>
      <c r="MHA151" s="10"/>
      <c r="MHB151" s="10"/>
      <c r="MHC151" s="10"/>
      <c r="MHD151" s="10"/>
      <c r="MHE151" s="10"/>
      <c r="MHF151" s="10"/>
      <c r="MHG151" s="10"/>
      <c r="MHH151" s="10"/>
      <c r="MHI151" s="10"/>
      <c r="MHJ151" s="10"/>
      <c r="MHK151" s="10"/>
      <c r="MHL151" s="10"/>
      <c r="MHM151" s="10"/>
      <c r="MHN151" s="10"/>
      <c r="MHO151" s="10"/>
      <c r="MHP151" s="10"/>
      <c r="MHQ151" s="10"/>
      <c r="MHR151" s="10"/>
      <c r="MHS151" s="10"/>
      <c r="MHT151" s="10"/>
      <c r="MHU151" s="10"/>
      <c r="MHV151" s="10"/>
      <c r="MHW151" s="10"/>
      <c r="MHX151" s="10"/>
      <c r="MHY151" s="10"/>
      <c r="MHZ151" s="10"/>
      <c r="MIA151" s="10"/>
      <c r="MIB151" s="10"/>
      <c r="MIC151" s="10"/>
      <c r="MID151" s="10"/>
      <c r="MIE151" s="10"/>
      <c r="MIF151" s="10"/>
      <c r="MIG151" s="10"/>
      <c r="MIH151" s="10"/>
      <c r="MII151" s="10"/>
      <c r="MIJ151" s="10"/>
      <c r="MIK151" s="10"/>
      <c r="MIL151" s="10"/>
      <c r="MIM151" s="10"/>
      <c r="MIN151" s="10"/>
      <c r="MIO151" s="10"/>
      <c r="MIP151" s="10"/>
      <c r="MIQ151" s="10"/>
      <c r="MIR151" s="10"/>
      <c r="MIS151" s="10"/>
      <c r="MIT151" s="10"/>
      <c r="MIU151" s="10"/>
      <c r="MIV151" s="10"/>
      <c r="MIW151" s="10"/>
      <c r="MIX151" s="10"/>
      <c r="MIY151" s="10"/>
      <c r="MIZ151" s="10"/>
      <c r="MJA151" s="10"/>
      <c r="MJB151" s="10"/>
      <c r="MJC151" s="10"/>
      <c r="MJD151" s="10"/>
      <c r="MJE151" s="10"/>
      <c r="MJF151" s="10"/>
      <c r="MJG151" s="10"/>
      <c r="MJH151" s="10"/>
      <c r="MJI151" s="10"/>
      <c r="MJJ151" s="10"/>
      <c r="MJK151" s="10"/>
      <c r="MJL151" s="10"/>
      <c r="MJM151" s="10"/>
      <c r="MJN151" s="10"/>
      <c r="MJO151" s="10"/>
      <c r="MJP151" s="10"/>
      <c r="MJQ151" s="10"/>
      <c r="MJR151" s="10"/>
      <c r="MJS151" s="10"/>
      <c r="MJT151" s="10"/>
      <c r="MJU151" s="10"/>
      <c r="MJV151" s="10"/>
      <c r="MJW151" s="10"/>
      <c r="MJX151" s="10"/>
      <c r="MJY151" s="10"/>
      <c r="MJZ151" s="10"/>
      <c r="MKA151" s="10"/>
      <c r="MKB151" s="10"/>
      <c r="MKC151" s="10"/>
      <c r="MKD151" s="10"/>
      <c r="MKE151" s="10"/>
      <c r="MKF151" s="10"/>
      <c r="MKG151" s="10"/>
      <c r="MKH151" s="10"/>
      <c r="MKI151" s="10"/>
      <c r="MKJ151" s="10"/>
      <c r="MKK151" s="10"/>
      <c r="MKL151" s="10"/>
      <c r="MKM151" s="10"/>
      <c r="MKN151" s="10"/>
      <c r="MKO151" s="10"/>
      <c r="MKP151" s="10"/>
      <c r="MKQ151" s="10"/>
      <c r="MKR151" s="10"/>
      <c r="MKS151" s="10"/>
      <c r="MKT151" s="10"/>
      <c r="MKU151" s="10"/>
      <c r="MKV151" s="10"/>
      <c r="MKW151" s="10"/>
      <c r="MKX151" s="10"/>
      <c r="MKY151" s="10"/>
      <c r="MKZ151" s="10"/>
      <c r="MLA151" s="10"/>
      <c r="MLB151" s="10"/>
      <c r="MLC151" s="10"/>
      <c r="MLD151" s="10"/>
      <c r="MLE151" s="10"/>
      <c r="MLF151" s="10"/>
      <c r="MLG151" s="10"/>
      <c r="MLH151" s="10"/>
      <c r="MLI151" s="10"/>
      <c r="MLJ151" s="10"/>
      <c r="MLK151" s="10"/>
      <c r="MLL151" s="10"/>
      <c r="MLM151" s="10"/>
      <c r="MLN151" s="10"/>
      <c r="MLO151" s="10"/>
      <c r="MLP151" s="10"/>
      <c r="MLQ151" s="10"/>
      <c r="MLR151" s="10"/>
      <c r="MLS151" s="10"/>
      <c r="MLT151" s="10"/>
      <c r="MLU151" s="10"/>
      <c r="MLV151" s="10"/>
      <c r="MLW151" s="10"/>
      <c r="MLX151" s="10"/>
      <c r="MLY151" s="10"/>
      <c r="MLZ151" s="10"/>
      <c r="MMA151" s="10"/>
      <c r="MMB151" s="10"/>
      <c r="MMC151" s="10"/>
      <c r="MMD151" s="10"/>
      <c r="MME151" s="10"/>
      <c r="MMF151" s="10"/>
      <c r="MMG151" s="10"/>
      <c r="MMH151" s="10"/>
      <c r="MMI151" s="10"/>
      <c r="MMJ151" s="10"/>
      <c r="MMK151" s="10"/>
      <c r="MML151" s="10"/>
      <c r="MMM151" s="10"/>
      <c r="MMN151" s="10"/>
      <c r="MMO151" s="10"/>
      <c r="MMP151" s="10"/>
      <c r="MMQ151" s="10"/>
      <c r="MMR151" s="10"/>
      <c r="MMS151" s="10"/>
      <c r="MMT151" s="10"/>
      <c r="MMU151" s="10"/>
      <c r="MMV151" s="10"/>
      <c r="MMW151" s="10"/>
      <c r="MMX151" s="10"/>
      <c r="MMY151" s="10"/>
      <c r="MMZ151" s="10"/>
      <c r="MNA151" s="10"/>
      <c r="MNB151" s="10"/>
      <c r="MNC151" s="10"/>
      <c r="MND151" s="10"/>
      <c r="MNE151" s="10"/>
      <c r="MNF151" s="10"/>
      <c r="MNG151" s="10"/>
      <c r="MNH151" s="10"/>
      <c r="MNI151" s="10"/>
      <c r="MNJ151" s="10"/>
      <c r="MNK151" s="10"/>
      <c r="MNL151" s="10"/>
      <c r="MNM151" s="10"/>
      <c r="MNN151" s="10"/>
      <c r="MNO151" s="10"/>
      <c r="MNP151" s="10"/>
      <c r="MNQ151" s="10"/>
      <c r="MNR151" s="10"/>
      <c r="MNS151" s="10"/>
      <c r="MNT151" s="10"/>
      <c r="MNU151" s="10"/>
      <c r="MNV151" s="10"/>
      <c r="MNW151" s="10"/>
      <c r="MNX151" s="10"/>
      <c r="MNY151" s="10"/>
      <c r="MNZ151" s="10"/>
      <c r="MOA151" s="10"/>
      <c r="MOB151" s="10"/>
      <c r="MOC151" s="10"/>
      <c r="MOD151" s="10"/>
      <c r="MOE151" s="10"/>
      <c r="MOF151" s="10"/>
      <c r="MOG151" s="10"/>
      <c r="MOH151" s="10"/>
      <c r="MOI151" s="10"/>
      <c r="MOJ151" s="10"/>
      <c r="MOK151" s="10"/>
      <c r="MOL151" s="10"/>
      <c r="MOM151" s="10"/>
      <c r="MON151" s="10"/>
      <c r="MOO151" s="10"/>
      <c r="MOP151" s="10"/>
      <c r="MOQ151" s="10"/>
      <c r="MOR151" s="10"/>
      <c r="MOS151" s="10"/>
      <c r="MOT151" s="10"/>
      <c r="MOU151" s="10"/>
      <c r="MOV151" s="10"/>
      <c r="MOW151" s="10"/>
      <c r="MOX151" s="10"/>
      <c r="MOY151" s="10"/>
      <c r="MOZ151" s="10"/>
      <c r="MPA151" s="10"/>
      <c r="MPB151" s="10"/>
      <c r="MPC151" s="10"/>
      <c r="MPD151" s="10"/>
      <c r="MPE151" s="10"/>
      <c r="MPF151" s="10"/>
      <c r="MPG151" s="10"/>
      <c r="MPH151" s="10"/>
      <c r="MPI151" s="10"/>
      <c r="MPJ151" s="10"/>
      <c r="MPK151" s="10"/>
      <c r="MPL151" s="10"/>
      <c r="MPM151" s="10"/>
      <c r="MPN151" s="10"/>
      <c r="MPO151" s="10"/>
      <c r="MPP151" s="10"/>
      <c r="MPQ151" s="10"/>
      <c r="MPR151" s="10"/>
      <c r="MPS151" s="10"/>
      <c r="MPT151" s="10"/>
      <c r="MPU151" s="10"/>
      <c r="MPV151" s="10"/>
      <c r="MPW151" s="10"/>
      <c r="MPX151" s="10"/>
      <c r="MPY151" s="10"/>
      <c r="MPZ151" s="10"/>
      <c r="MQA151" s="10"/>
      <c r="MQB151" s="10"/>
      <c r="MQC151" s="10"/>
      <c r="MQD151" s="10"/>
      <c r="MQE151" s="10"/>
      <c r="MQF151" s="10"/>
      <c r="MQG151" s="10"/>
      <c r="MQH151" s="10"/>
      <c r="MQI151" s="10"/>
      <c r="MQJ151" s="10"/>
      <c r="MQK151" s="10"/>
      <c r="MQL151" s="10"/>
      <c r="MQM151" s="10"/>
      <c r="MQN151" s="10"/>
      <c r="MQO151" s="10"/>
      <c r="MQP151" s="10"/>
      <c r="MQQ151" s="10"/>
      <c r="MQR151" s="10"/>
      <c r="MQS151" s="10"/>
      <c r="MQT151" s="10"/>
      <c r="MQU151" s="10"/>
      <c r="MQV151" s="10"/>
      <c r="MQW151" s="10"/>
      <c r="MQX151" s="10"/>
      <c r="MQY151" s="10"/>
      <c r="MQZ151" s="10"/>
      <c r="MRA151" s="10"/>
      <c r="MRB151" s="10"/>
      <c r="MRC151" s="10"/>
      <c r="MRD151" s="10"/>
      <c r="MRE151" s="10"/>
      <c r="MRF151" s="10"/>
      <c r="MRG151" s="10"/>
      <c r="MRH151" s="10"/>
      <c r="MRI151" s="10"/>
      <c r="MRJ151" s="10"/>
      <c r="MRK151" s="10"/>
      <c r="MRL151" s="10"/>
      <c r="MRM151" s="10"/>
      <c r="MRN151" s="10"/>
      <c r="MRO151" s="10"/>
      <c r="MRP151" s="10"/>
      <c r="MRQ151" s="10"/>
      <c r="MRR151" s="10"/>
      <c r="MRS151" s="10"/>
      <c r="MRT151" s="10"/>
      <c r="MRU151" s="10"/>
      <c r="MRV151" s="10"/>
      <c r="MRW151" s="10"/>
      <c r="MRX151" s="10"/>
      <c r="MRY151" s="10"/>
      <c r="MRZ151" s="10"/>
      <c r="MSA151" s="10"/>
      <c r="MSB151" s="10"/>
      <c r="MSC151" s="10"/>
      <c r="MSD151" s="10"/>
      <c r="MSE151" s="10"/>
      <c r="MSF151" s="10"/>
      <c r="MSG151" s="10"/>
      <c r="MSH151" s="10"/>
      <c r="MSI151" s="10"/>
      <c r="MSJ151" s="10"/>
      <c r="MSK151" s="10"/>
      <c r="MSL151" s="10"/>
      <c r="MSM151" s="10"/>
      <c r="MSN151" s="10"/>
      <c r="MSO151" s="10"/>
      <c r="MSP151" s="10"/>
      <c r="MSQ151" s="10"/>
      <c r="MSR151" s="10"/>
      <c r="MSS151" s="10"/>
      <c r="MST151" s="10"/>
      <c r="MSU151" s="10"/>
      <c r="MSV151" s="10"/>
      <c r="MSW151" s="10"/>
      <c r="MSX151" s="10"/>
      <c r="MSY151" s="10"/>
      <c r="MSZ151" s="10"/>
      <c r="MTA151" s="10"/>
      <c r="MTB151" s="10"/>
      <c r="MTC151" s="10"/>
      <c r="MTD151" s="10"/>
      <c r="MTE151" s="10"/>
      <c r="MTF151" s="10"/>
      <c r="MTG151" s="10"/>
      <c r="MTH151" s="10"/>
      <c r="MTI151" s="10"/>
      <c r="MTJ151" s="10"/>
      <c r="MTK151" s="10"/>
      <c r="MTL151" s="10"/>
      <c r="MTM151" s="10"/>
      <c r="MTN151" s="10"/>
      <c r="MTO151" s="10"/>
      <c r="MTP151" s="10"/>
      <c r="MTQ151" s="10"/>
      <c r="MTR151" s="10"/>
      <c r="MTS151" s="10"/>
      <c r="MTT151" s="10"/>
      <c r="MTU151" s="10"/>
      <c r="MTV151" s="10"/>
      <c r="MTW151" s="10"/>
      <c r="MTX151" s="10"/>
      <c r="MTY151" s="10"/>
      <c r="MTZ151" s="10"/>
      <c r="MUA151" s="10"/>
      <c r="MUB151" s="10"/>
      <c r="MUC151" s="10"/>
      <c r="MUD151" s="10"/>
      <c r="MUE151" s="10"/>
      <c r="MUF151" s="10"/>
      <c r="MUG151" s="10"/>
      <c r="MUH151" s="10"/>
      <c r="MUI151" s="10"/>
      <c r="MUJ151" s="10"/>
      <c r="MUK151" s="10"/>
      <c r="MUL151" s="10"/>
      <c r="MUM151" s="10"/>
      <c r="MUN151" s="10"/>
      <c r="MUO151" s="10"/>
      <c r="MUP151" s="10"/>
      <c r="MUQ151" s="10"/>
      <c r="MUR151" s="10"/>
      <c r="MUS151" s="10"/>
      <c r="MUT151" s="10"/>
      <c r="MUU151" s="10"/>
      <c r="MUV151" s="10"/>
      <c r="MUW151" s="10"/>
      <c r="MUX151" s="10"/>
      <c r="MUY151" s="10"/>
      <c r="MUZ151" s="10"/>
      <c r="MVA151" s="10"/>
      <c r="MVB151" s="10"/>
      <c r="MVC151" s="10"/>
      <c r="MVD151" s="10"/>
      <c r="MVE151" s="10"/>
      <c r="MVF151" s="10"/>
      <c r="MVG151" s="10"/>
      <c r="MVH151" s="10"/>
      <c r="MVI151" s="10"/>
      <c r="MVJ151" s="10"/>
      <c r="MVK151" s="10"/>
      <c r="MVL151" s="10"/>
      <c r="MVM151" s="10"/>
      <c r="MVN151" s="10"/>
      <c r="MVO151" s="10"/>
      <c r="MVP151" s="10"/>
      <c r="MVQ151" s="10"/>
      <c r="MVR151" s="10"/>
      <c r="MVS151" s="10"/>
      <c r="MVT151" s="10"/>
      <c r="MVU151" s="10"/>
      <c r="MVV151" s="10"/>
      <c r="MVW151" s="10"/>
      <c r="MVX151" s="10"/>
      <c r="MVY151" s="10"/>
      <c r="MVZ151" s="10"/>
      <c r="MWA151" s="10"/>
      <c r="MWB151" s="10"/>
      <c r="MWC151" s="10"/>
      <c r="MWD151" s="10"/>
      <c r="MWE151" s="10"/>
      <c r="MWF151" s="10"/>
      <c r="MWG151" s="10"/>
      <c r="MWH151" s="10"/>
      <c r="MWI151" s="10"/>
      <c r="MWJ151" s="10"/>
      <c r="MWK151" s="10"/>
      <c r="MWL151" s="10"/>
      <c r="MWM151" s="10"/>
      <c r="MWN151" s="10"/>
      <c r="MWO151" s="10"/>
      <c r="MWP151" s="10"/>
      <c r="MWQ151" s="10"/>
      <c r="MWR151" s="10"/>
      <c r="MWS151" s="10"/>
      <c r="MWT151" s="10"/>
      <c r="MWU151" s="10"/>
      <c r="MWV151" s="10"/>
      <c r="MWW151" s="10"/>
      <c r="MWX151" s="10"/>
      <c r="MWY151" s="10"/>
      <c r="MWZ151" s="10"/>
      <c r="MXA151" s="10"/>
      <c r="MXB151" s="10"/>
      <c r="MXC151" s="10"/>
      <c r="MXD151" s="10"/>
      <c r="MXE151" s="10"/>
      <c r="MXF151" s="10"/>
      <c r="MXG151" s="10"/>
      <c r="MXH151" s="10"/>
      <c r="MXI151" s="10"/>
      <c r="MXJ151" s="10"/>
      <c r="MXK151" s="10"/>
      <c r="MXL151" s="10"/>
      <c r="MXM151" s="10"/>
      <c r="MXN151" s="10"/>
      <c r="MXO151" s="10"/>
      <c r="MXP151" s="10"/>
      <c r="MXQ151" s="10"/>
      <c r="MXR151" s="10"/>
      <c r="MXS151" s="10"/>
      <c r="MXT151" s="10"/>
      <c r="MXU151" s="10"/>
      <c r="MXV151" s="10"/>
      <c r="MXW151" s="10"/>
      <c r="MXX151" s="10"/>
      <c r="MXY151" s="10"/>
      <c r="MXZ151" s="10"/>
      <c r="MYA151" s="10"/>
      <c r="MYB151" s="10"/>
      <c r="MYC151" s="10"/>
      <c r="MYD151" s="10"/>
      <c r="MYE151" s="10"/>
      <c r="MYF151" s="10"/>
      <c r="MYG151" s="10"/>
      <c r="MYH151" s="10"/>
      <c r="MYI151" s="10"/>
      <c r="MYJ151" s="10"/>
      <c r="MYK151" s="10"/>
      <c r="MYL151" s="10"/>
      <c r="MYM151" s="10"/>
      <c r="MYN151" s="10"/>
      <c r="MYO151" s="10"/>
      <c r="MYP151" s="10"/>
      <c r="MYQ151" s="10"/>
      <c r="MYR151" s="10"/>
      <c r="MYS151" s="10"/>
      <c r="MYT151" s="10"/>
      <c r="MYU151" s="10"/>
      <c r="MYV151" s="10"/>
      <c r="MYW151" s="10"/>
      <c r="MYX151" s="10"/>
      <c r="MYY151" s="10"/>
      <c r="MYZ151" s="10"/>
      <c r="MZA151" s="10"/>
      <c r="MZB151" s="10"/>
      <c r="MZC151" s="10"/>
      <c r="MZD151" s="10"/>
      <c r="MZE151" s="10"/>
      <c r="MZF151" s="10"/>
      <c r="MZG151" s="10"/>
      <c r="MZH151" s="10"/>
      <c r="MZI151" s="10"/>
      <c r="MZJ151" s="10"/>
      <c r="MZK151" s="10"/>
      <c r="MZL151" s="10"/>
      <c r="MZM151" s="10"/>
      <c r="MZN151" s="10"/>
      <c r="MZO151" s="10"/>
      <c r="MZP151" s="10"/>
      <c r="MZQ151" s="10"/>
      <c r="MZR151" s="10"/>
      <c r="MZS151" s="10"/>
      <c r="MZT151" s="10"/>
      <c r="MZU151" s="10"/>
      <c r="MZV151" s="10"/>
      <c r="MZW151" s="10"/>
      <c r="MZX151" s="10"/>
      <c r="MZY151" s="10"/>
      <c r="MZZ151" s="10"/>
      <c r="NAA151" s="10"/>
      <c r="NAB151" s="10"/>
      <c r="NAC151" s="10"/>
      <c r="NAD151" s="10"/>
      <c r="NAE151" s="10"/>
      <c r="NAF151" s="10"/>
      <c r="NAG151" s="10"/>
      <c r="NAH151" s="10"/>
      <c r="NAI151" s="10"/>
      <c r="NAJ151" s="10"/>
      <c r="NAK151" s="10"/>
      <c r="NAL151" s="10"/>
      <c r="NAM151" s="10"/>
      <c r="NAN151" s="10"/>
      <c r="NAO151" s="10"/>
      <c r="NAP151" s="10"/>
      <c r="NAQ151" s="10"/>
      <c r="NAR151" s="10"/>
      <c r="NAS151" s="10"/>
      <c r="NAT151" s="10"/>
      <c r="NAU151" s="10"/>
      <c r="NAV151" s="10"/>
      <c r="NAW151" s="10"/>
      <c r="NAX151" s="10"/>
      <c r="NAY151" s="10"/>
      <c r="NAZ151" s="10"/>
      <c r="NBA151" s="10"/>
      <c r="NBB151" s="10"/>
      <c r="NBC151" s="10"/>
      <c r="NBD151" s="10"/>
      <c r="NBE151" s="10"/>
      <c r="NBF151" s="10"/>
      <c r="NBG151" s="10"/>
      <c r="NBH151" s="10"/>
      <c r="NBI151" s="10"/>
      <c r="NBJ151" s="10"/>
      <c r="NBK151" s="10"/>
      <c r="NBL151" s="10"/>
      <c r="NBM151" s="10"/>
      <c r="NBN151" s="10"/>
      <c r="NBO151" s="10"/>
      <c r="NBP151" s="10"/>
      <c r="NBQ151" s="10"/>
      <c r="NBR151" s="10"/>
      <c r="NBS151" s="10"/>
      <c r="NBT151" s="10"/>
      <c r="NBU151" s="10"/>
      <c r="NBV151" s="10"/>
      <c r="NBW151" s="10"/>
      <c r="NBX151" s="10"/>
      <c r="NBY151" s="10"/>
      <c r="NBZ151" s="10"/>
      <c r="NCA151" s="10"/>
      <c r="NCB151" s="10"/>
      <c r="NCC151" s="10"/>
      <c r="NCD151" s="10"/>
      <c r="NCE151" s="10"/>
      <c r="NCF151" s="10"/>
      <c r="NCG151" s="10"/>
      <c r="NCH151" s="10"/>
      <c r="NCI151" s="10"/>
      <c r="NCJ151" s="10"/>
      <c r="NCK151" s="10"/>
      <c r="NCL151" s="10"/>
      <c r="NCM151" s="10"/>
      <c r="NCN151" s="10"/>
      <c r="NCO151" s="10"/>
      <c r="NCP151" s="10"/>
      <c r="NCQ151" s="10"/>
      <c r="NCR151" s="10"/>
      <c r="NCS151" s="10"/>
      <c r="NCT151" s="10"/>
      <c r="NCU151" s="10"/>
      <c r="NCV151" s="10"/>
      <c r="NCW151" s="10"/>
      <c r="NCX151" s="10"/>
      <c r="NCY151" s="10"/>
      <c r="NCZ151" s="10"/>
      <c r="NDA151" s="10"/>
      <c r="NDB151" s="10"/>
      <c r="NDC151" s="10"/>
      <c r="NDD151" s="10"/>
      <c r="NDE151" s="10"/>
      <c r="NDF151" s="10"/>
      <c r="NDG151" s="10"/>
      <c r="NDH151" s="10"/>
      <c r="NDI151" s="10"/>
      <c r="NDJ151" s="10"/>
      <c r="NDK151" s="10"/>
      <c r="NDL151" s="10"/>
      <c r="NDM151" s="10"/>
      <c r="NDN151" s="10"/>
      <c r="NDO151" s="10"/>
      <c r="NDP151" s="10"/>
      <c r="NDQ151" s="10"/>
      <c r="NDR151" s="10"/>
      <c r="NDS151" s="10"/>
      <c r="NDT151" s="10"/>
      <c r="NDU151" s="10"/>
      <c r="NDV151" s="10"/>
      <c r="NDW151" s="10"/>
      <c r="NDX151" s="10"/>
      <c r="NDY151" s="10"/>
      <c r="NDZ151" s="10"/>
      <c r="NEA151" s="10"/>
      <c r="NEB151" s="10"/>
      <c r="NEC151" s="10"/>
      <c r="NED151" s="10"/>
      <c r="NEE151" s="10"/>
      <c r="NEF151" s="10"/>
      <c r="NEG151" s="10"/>
      <c r="NEH151" s="10"/>
      <c r="NEI151" s="10"/>
      <c r="NEJ151" s="10"/>
      <c r="NEK151" s="10"/>
      <c r="NEL151" s="10"/>
      <c r="NEM151" s="10"/>
      <c r="NEN151" s="10"/>
      <c r="NEO151" s="10"/>
      <c r="NEP151" s="10"/>
      <c r="NEQ151" s="10"/>
      <c r="NER151" s="10"/>
      <c r="NES151" s="10"/>
      <c r="NET151" s="10"/>
      <c r="NEU151" s="10"/>
      <c r="NEV151" s="10"/>
      <c r="NEW151" s="10"/>
      <c r="NEX151" s="10"/>
      <c r="NEY151" s="10"/>
      <c r="NEZ151" s="10"/>
      <c r="NFA151" s="10"/>
      <c r="NFB151" s="10"/>
      <c r="NFC151" s="10"/>
      <c r="NFD151" s="10"/>
      <c r="NFE151" s="10"/>
      <c r="NFF151" s="10"/>
      <c r="NFG151" s="10"/>
      <c r="NFH151" s="10"/>
      <c r="NFI151" s="10"/>
      <c r="NFJ151" s="10"/>
      <c r="NFK151" s="10"/>
      <c r="NFL151" s="10"/>
      <c r="NFM151" s="10"/>
      <c r="NFN151" s="10"/>
      <c r="NFO151" s="10"/>
      <c r="NFP151" s="10"/>
      <c r="NFQ151" s="10"/>
      <c r="NFR151" s="10"/>
      <c r="NFS151" s="10"/>
      <c r="NFT151" s="10"/>
      <c r="NFU151" s="10"/>
      <c r="NFV151" s="10"/>
      <c r="NFW151" s="10"/>
      <c r="NFX151" s="10"/>
      <c r="NFY151" s="10"/>
      <c r="NFZ151" s="10"/>
      <c r="NGA151" s="10"/>
      <c r="NGB151" s="10"/>
      <c r="NGC151" s="10"/>
      <c r="NGD151" s="10"/>
      <c r="NGE151" s="10"/>
      <c r="NGF151" s="10"/>
      <c r="NGG151" s="10"/>
      <c r="NGH151" s="10"/>
      <c r="NGI151" s="10"/>
      <c r="NGJ151" s="10"/>
      <c r="NGK151" s="10"/>
      <c r="NGL151" s="10"/>
      <c r="NGM151" s="10"/>
      <c r="NGN151" s="10"/>
      <c r="NGO151" s="10"/>
      <c r="NGP151" s="10"/>
      <c r="NGQ151" s="10"/>
      <c r="NGR151" s="10"/>
      <c r="NGS151" s="10"/>
      <c r="NGT151" s="10"/>
      <c r="NGU151" s="10"/>
      <c r="NGV151" s="10"/>
      <c r="NGW151" s="10"/>
      <c r="NGX151" s="10"/>
      <c r="NGY151" s="10"/>
      <c r="NGZ151" s="10"/>
      <c r="NHA151" s="10"/>
      <c r="NHB151" s="10"/>
      <c r="NHC151" s="10"/>
      <c r="NHD151" s="10"/>
      <c r="NHE151" s="10"/>
      <c r="NHF151" s="10"/>
      <c r="NHG151" s="10"/>
      <c r="NHH151" s="10"/>
      <c r="NHI151" s="10"/>
      <c r="NHJ151" s="10"/>
      <c r="NHK151" s="10"/>
      <c r="NHL151" s="10"/>
      <c r="NHM151" s="10"/>
      <c r="NHN151" s="10"/>
      <c r="NHO151" s="10"/>
      <c r="NHP151" s="10"/>
      <c r="NHQ151" s="10"/>
      <c r="NHR151" s="10"/>
      <c r="NHS151" s="10"/>
      <c r="NHT151" s="10"/>
      <c r="NHU151" s="10"/>
      <c r="NHV151" s="10"/>
      <c r="NHW151" s="10"/>
      <c r="NHX151" s="10"/>
      <c r="NHY151" s="10"/>
      <c r="NHZ151" s="10"/>
      <c r="NIA151" s="10"/>
      <c r="NIB151" s="10"/>
      <c r="NIC151" s="10"/>
      <c r="NID151" s="10"/>
      <c r="NIE151" s="10"/>
      <c r="NIF151" s="10"/>
      <c r="NIG151" s="10"/>
      <c r="NIH151" s="10"/>
      <c r="NII151" s="10"/>
      <c r="NIJ151" s="10"/>
      <c r="NIK151" s="10"/>
      <c r="NIL151" s="10"/>
      <c r="NIM151" s="10"/>
      <c r="NIN151" s="10"/>
      <c r="NIO151" s="10"/>
      <c r="NIP151" s="10"/>
      <c r="NIQ151" s="10"/>
      <c r="NIR151" s="10"/>
      <c r="NIS151" s="10"/>
      <c r="NIT151" s="10"/>
      <c r="NIU151" s="10"/>
      <c r="NIV151" s="10"/>
      <c r="NIW151" s="10"/>
      <c r="NIX151" s="10"/>
      <c r="NIY151" s="10"/>
      <c r="NIZ151" s="10"/>
      <c r="NJA151" s="10"/>
      <c r="NJB151" s="10"/>
      <c r="NJC151" s="10"/>
      <c r="NJD151" s="10"/>
      <c r="NJE151" s="10"/>
      <c r="NJF151" s="10"/>
      <c r="NJG151" s="10"/>
      <c r="NJH151" s="10"/>
      <c r="NJI151" s="10"/>
      <c r="NJJ151" s="10"/>
      <c r="NJK151" s="10"/>
      <c r="NJL151" s="10"/>
      <c r="NJM151" s="10"/>
      <c r="NJN151" s="10"/>
      <c r="NJO151" s="10"/>
      <c r="NJP151" s="10"/>
      <c r="NJQ151" s="10"/>
      <c r="NJR151" s="10"/>
      <c r="NJS151" s="10"/>
      <c r="NJT151" s="10"/>
      <c r="NJU151" s="10"/>
      <c r="NJV151" s="10"/>
      <c r="NJW151" s="10"/>
      <c r="NJX151" s="10"/>
      <c r="NJY151" s="10"/>
      <c r="NJZ151" s="10"/>
      <c r="NKA151" s="10"/>
      <c r="NKB151" s="10"/>
      <c r="NKC151" s="10"/>
      <c r="NKD151" s="10"/>
      <c r="NKE151" s="10"/>
      <c r="NKF151" s="10"/>
      <c r="NKG151" s="10"/>
      <c r="NKH151" s="10"/>
      <c r="NKI151" s="10"/>
      <c r="NKJ151" s="10"/>
      <c r="NKK151" s="10"/>
      <c r="NKL151" s="10"/>
      <c r="NKM151" s="10"/>
      <c r="NKN151" s="10"/>
      <c r="NKO151" s="10"/>
      <c r="NKP151" s="10"/>
      <c r="NKQ151" s="10"/>
      <c r="NKR151" s="10"/>
      <c r="NKS151" s="10"/>
      <c r="NKT151" s="10"/>
      <c r="NKU151" s="10"/>
      <c r="NKV151" s="10"/>
      <c r="NKW151" s="10"/>
      <c r="NKX151" s="10"/>
      <c r="NKY151" s="10"/>
      <c r="NKZ151" s="10"/>
      <c r="NLA151" s="10"/>
      <c r="NLB151" s="10"/>
      <c r="NLC151" s="10"/>
      <c r="NLD151" s="10"/>
      <c r="NLE151" s="10"/>
      <c r="NLF151" s="10"/>
      <c r="NLG151" s="10"/>
      <c r="NLH151" s="10"/>
      <c r="NLI151" s="10"/>
      <c r="NLJ151" s="10"/>
      <c r="NLK151" s="10"/>
      <c r="NLL151" s="10"/>
      <c r="NLM151" s="10"/>
      <c r="NLN151" s="10"/>
      <c r="NLO151" s="10"/>
      <c r="NLP151" s="10"/>
      <c r="NLQ151" s="10"/>
      <c r="NLR151" s="10"/>
      <c r="NLS151" s="10"/>
      <c r="NLT151" s="10"/>
      <c r="NLU151" s="10"/>
      <c r="NLV151" s="10"/>
      <c r="NLW151" s="10"/>
      <c r="NLX151" s="10"/>
      <c r="NLY151" s="10"/>
      <c r="NLZ151" s="10"/>
      <c r="NMA151" s="10"/>
      <c r="NMB151" s="10"/>
      <c r="NMC151" s="10"/>
      <c r="NMD151" s="10"/>
      <c r="NME151" s="10"/>
      <c r="NMF151" s="10"/>
      <c r="NMG151" s="10"/>
      <c r="NMH151" s="10"/>
      <c r="NMI151" s="10"/>
      <c r="NMJ151" s="10"/>
      <c r="NMK151" s="10"/>
      <c r="NML151" s="10"/>
      <c r="NMM151" s="10"/>
      <c r="NMN151" s="10"/>
      <c r="NMO151" s="10"/>
      <c r="NMP151" s="10"/>
      <c r="NMQ151" s="10"/>
      <c r="NMR151" s="10"/>
      <c r="NMS151" s="10"/>
      <c r="NMT151" s="10"/>
      <c r="NMU151" s="10"/>
      <c r="NMV151" s="10"/>
      <c r="NMW151" s="10"/>
      <c r="NMX151" s="10"/>
      <c r="NMY151" s="10"/>
      <c r="NMZ151" s="10"/>
      <c r="NNA151" s="10"/>
      <c r="NNB151" s="10"/>
      <c r="NNC151" s="10"/>
      <c r="NND151" s="10"/>
      <c r="NNE151" s="10"/>
      <c r="NNF151" s="10"/>
      <c r="NNG151" s="10"/>
      <c r="NNH151" s="10"/>
      <c r="NNI151" s="10"/>
      <c r="NNJ151" s="10"/>
      <c r="NNK151" s="10"/>
      <c r="NNL151" s="10"/>
      <c r="NNM151" s="10"/>
      <c r="NNN151" s="10"/>
      <c r="NNO151" s="10"/>
      <c r="NNP151" s="10"/>
      <c r="NNQ151" s="10"/>
      <c r="NNR151" s="10"/>
      <c r="NNS151" s="10"/>
      <c r="NNT151" s="10"/>
      <c r="NNU151" s="10"/>
      <c r="NNV151" s="10"/>
      <c r="NNW151" s="10"/>
      <c r="NNX151" s="10"/>
      <c r="NNY151" s="10"/>
      <c r="NNZ151" s="10"/>
      <c r="NOA151" s="10"/>
      <c r="NOB151" s="10"/>
      <c r="NOC151" s="10"/>
      <c r="NOD151" s="10"/>
      <c r="NOE151" s="10"/>
      <c r="NOF151" s="10"/>
      <c r="NOG151" s="10"/>
      <c r="NOH151" s="10"/>
      <c r="NOI151" s="10"/>
      <c r="NOJ151" s="10"/>
      <c r="NOK151" s="10"/>
      <c r="NOL151" s="10"/>
      <c r="NOM151" s="10"/>
      <c r="NON151" s="10"/>
      <c r="NOO151" s="10"/>
      <c r="NOP151" s="10"/>
      <c r="NOQ151" s="10"/>
      <c r="NOR151" s="10"/>
      <c r="NOS151" s="10"/>
      <c r="NOT151" s="10"/>
      <c r="NOU151" s="10"/>
      <c r="NOV151" s="10"/>
      <c r="NOW151" s="10"/>
      <c r="NOX151" s="10"/>
      <c r="NOY151" s="10"/>
      <c r="NOZ151" s="10"/>
      <c r="NPA151" s="10"/>
      <c r="NPB151" s="10"/>
      <c r="NPC151" s="10"/>
      <c r="NPD151" s="10"/>
      <c r="NPE151" s="10"/>
      <c r="NPF151" s="10"/>
      <c r="NPG151" s="10"/>
      <c r="NPH151" s="10"/>
      <c r="NPI151" s="10"/>
      <c r="NPJ151" s="10"/>
      <c r="NPK151" s="10"/>
      <c r="NPL151" s="10"/>
      <c r="NPM151" s="10"/>
      <c r="NPN151" s="10"/>
      <c r="NPO151" s="10"/>
      <c r="NPP151" s="10"/>
      <c r="NPQ151" s="10"/>
      <c r="NPR151" s="10"/>
      <c r="NPS151" s="10"/>
      <c r="NPT151" s="10"/>
      <c r="NPU151" s="10"/>
      <c r="NPV151" s="10"/>
      <c r="NPW151" s="10"/>
      <c r="NPX151" s="10"/>
      <c r="NPY151" s="10"/>
      <c r="NPZ151" s="10"/>
      <c r="NQA151" s="10"/>
      <c r="NQB151" s="10"/>
      <c r="NQC151" s="10"/>
      <c r="NQD151" s="10"/>
      <c r="NQE151" s="10"/>
      <c r="NQF151" s="10"/>
      <c r="NQG151" s="10"/>
      <c r="NQH151" s="10"/>
      <c r="NQI151" s="10"/>
      <c r="NQJ151" s="10"/>
      <c r="NQK151" s="10"/>
      <c r="NQL151" s="10"/>
      <c r="NQM151" s="10"/>
      <c r="NQN151" s="10"/>
      <c r="NQO151" s="10"/>
      <c r="NQP151" s="10"/>
      <c r="NQQ151" s="10"/>
      <c r="NQR151" s="10"/>
      <c r="NQS151" s="10"/>
      <c r="NQT151" s="10"/>
      <c r="NQU151" s="10"/>
      <c r="NQV151" s="10"/>
      <c r="NQW151" s="10"/>
      <c r="NQX151" s="10"/>
      <c r="NQY151" s="10"/>
      <c r="NQZ151" s="10"/>
      <c r="NRA151" s="10"/>
      <c r="NRB151" s="10"/>
      <c r="NRC151" s="10"/>
      <c r="NRD151" s="10"/>
      <c r="NRE151" s="10"/>
      <c r="NRF151" s="10"/>
      <c r="NRG151" s="10"/>
      <c r="NRH151" s="10"/>
      <c r="NRI151" s="10"/>
      <c r="NRJ151" s="10"/>
      <c r="NRK151" s="10"/>
      <c r="NRL151" s="10"/>
      <c r="NRM151" s="10"/>
      <c r="NRN151" s="10"/>
      <c r="NRO151" s="10"/>
      <c r="NRP151" s="10"/>
      <c r="NRQ151" s="10"/>
      <c r="NRR151" s="10"/>
      <c r="NRS151" s="10"/>
      <c r="NRT151" s="10"/>
      <c r="NRU151" s="10"/>
      <c r="NRV151" s="10"/>
      <c r="NRW151" s="10"/>
      <c r="NRX151" s="10"/>
      <c r="NRY151" s="10"/>
      <c r="NRZ151" s="10"/>
      <c r="NSA151" s="10"/>
      <c r="NSB151" s="10"/>
      <c r="NSC151" s="10"/>
      <c r="NSD151" s="10"/>
      <c r="NSE151" s="10"/>
      <c r="NSF151" s="10"/>
      <c r="NSG151" s="10"/>
      <c r="NSH151" s="10"/>
      <c r="NSI151" s="10"/>
      <c r="NSJ151" s="10"/>
      <c r="NSK151" s="10"/>
      <c r="NSL151" s="10"/>
      <c r="NSM151" s="10"/>
      <c r="NSN151" s="10"/>
      <c r="NSO151" s="10"/>
      <c r="NSP151" s="10"/>
      <c r="NSQ151" s="10"/>
      <c r="NSR151" s="10"/>
      <c r="NSS151" s="10"/>
      <c r="NST151" s="10"/>
      <c r="NSU151" s="10"/>
      <c r="NSV151" s="10"/>
      <c r="NSW151" s="10"/>
      <c r="NSX151" s="10"/>
      <c r="NSY151" s="10"/>
      <c r="NSZ151" s="10"/>
      <c r="NTA151" s="10"/>
      <c r="NTB151" s="10"/>
      <c r="NTC151" s="10"/>
      <c r="NTD151" s="10"/>
      <c r="NTE151" s="10"/>
      <c r="NTF151" s="10"/>
      <c r="NTG151" s="10"/>
      <c r="NTH151" s="10"/>
      <c r="NTI151" s="10"/>
      <c r="NTJ151" s="10"/>
      <c r="NTK151" s="10"/>
      <c r="NTL151" s="10"/>
      <c r="NTM151" s="10"/>
      <c r="NTN151" s="10"/>
      <c r="NTO151" s="10"/>
      <c r="NTP151" s="10"/>
      <c r="NTQ151" s="10"/>
      <c r="NTR151" s="10"/>
      <c r="NTS151" s="10"/>
      <c r="NTT151" s="10"/>
      <c r="NTU151" s="10"/>
      <c r="NTV151" s="10"/>
      <c r="NTW151" s="10"/>
      <c r="NTX151" s="10"/>
      <c r="NTY151" s="10"/>
      <c r="NTZ151" s="10"/>
      <c r="NUA151" s="10"/>
      <c r="NUB151" s="10"/>
      <c r="NUC151" s="10"/>
      <c r="NUD151" s="10"/>
      <c r="NUE151" s="10"/>
      <c r="NUF151" s="10"/>
      <c r="NUG151" s="10"/>
      <c r="NUH151" s="10"/>
      <c r="NUI151" s="10"/>
      <c r="NUJ151" s="10"/>
      <c r="NUK151" s="10"/>
      <c r="NUL151" s="10"/>
      <c r="NUM151" s="10"/>
      <c r="NUN151" s="10"/>
      <c r="NUO151" s="10"/>
      <c r="NUP151" s="10"/>
      <c r="NUQ151" s="10"/>
      <c r="NUR151" s="10"/>
      <c r="NUS151" s="10"/>
      <c r="NUT151" s="10"/>
      <c r="NUU151" s="10"/>
      <c r="NUV151" s="10"/>
      <c r="NUW151" s="10"/>
      <c r="NUX151" s="10"/>
      <c r="NUY151" s="10"/>
      <c r="NUZ151" s="10"/>
      <c r="NVA151" s="10"/>
      <c r="NVB151" s="10"/>
      <c r="NVC151" s="10"/>
      <c r="NVD151" s="10"/>
      <c r="NVE151" s="10"/>
      <c r="NVF151" s="10"/>
      <c r="NVG151" s="10"/>
      <c r="NVH151" s="10"/>
      <c r="NVI151" s="10"/>
      <c r="NVJ151" s="10"/>
      <c r="NVK151" s="10"/>
      <c r="NVL151" s="10"/>
      <c r="NVM151" s="10"/>
      <c r="NVN151" s="10"/>
      <c r="NVO151" s="10"/>
      <c r="NVP151" s="10"/>
      <c r="NVQ151" s="10"/>
      <c r="NVR151" s="10"/>
      <c r="NVS151" s="10"/>
      <c r="NVT151" s="10"/>
      <c r="NVU151" s="10"/>
      <c r="NVV151" s="10"/>
      <c r="NVW151" s="10"/>
      <c r="NVX151" s="10"/>
      <c r="NVY151" s="10"/>
      <c r="NVZ151" s="10"/>
      <c r="NWA151" s="10"/>
      <c r="NWB151" s="10"/>
      <c r="NWC151" s="10"/>
      <c r="NWD151" s="10"/>
      <c r="NWE151" s="10"/>
      <c r="NWF151" s="10"/>
      <c r="NWG151" s="10"/>
      <c r="NWH151" s="10"/>
      <c r="NWI151" s="10"/>
      <c r="NWJ151" s="10"/>
      <c r="NWK151" s="10"/>
      <c r="NWL151" s="10"/>
      <c r="NWM151" s="10"/>
      <c r="NWN151" s="10"/>
      <c r="NWO151" s="10"/>
      <c r="NWP151" s="10"/>
      <c r="NWQ151" s="10"/>
      <c r="NWR151" s="10"/>
      <c r="NWS151" s="10"/>
      <c r="NWT151" s="10"/>
      <c r="NWU151" s="10"/>
      <c r="NWV151" s="10"/>
      <c r="NWW151" s="10"/>
      <c r="NWX151" s="10"/>
      <c r="NWY151" s="10"/>
      <c r="NWZ151" s="10"/>
      <c r="NXA151" s="10"/>
      <c r="NXB151" s="10"/>
      <c r="NXC151" s="10"/>
      <c r="NXD151" s="10"/>
      <c r="NXE151" s="10"/>
      <c r="NXF151" s="10"/>
      <c r="NXG151" s="10"/>
      <c r="NXH151" s="10"/>
      <c r="NXI151" s="10"/>
      <c r="NXJ151" s="10"/>
      <c r="NXK151" s="10"/>
      <c r="NXL151" s="10"/>
      <c r="NXM151" s="10"/>
      <c r="NXN151" s="10"/>
      <c r="NXO151" s="10"/>
      <c r="NXP151" s="10"/>
      <c r="NXQ151" s="10"/>
      <c r="NXR151" s="10"/>
      <c r="NXS151" s="10"/>
      <c r="NXT151" s="10"/>
      <c r="NXU151" s="10"/>
      <c r="NXV151" s="10"/>
      <c r="NXW151" s="10"/>
      <c r="NXX151" s="10"/>
      <c r="NXY151" s="10"/>
      <c r="NXZ151" s="10"/>
      <c r="NYA151" s="10"/>
      <c r="NYB151" s="10"/>
      <c r="NYC151" s="10"/>
      <c r="NYD151" s="10"/>
      <c r="NYE151" s="10"/>
      <c r="NYF151" s="10"/>
      <c r="NYG151" s="10"/>
      <c r="NYH151" s="10"/>
      <c r="NYI151" s="10"/>
      <c r="NYJ151" s="10"/>
      <c r="NYK151" s="10"/>
      <c r="NYL151" s="10"/>
      <c r="NYM151" s="10"/>
      <c r="NYN151" s="10"/>
      <c r="NYO151" s="10"/>
      <c r="NYP151" s="10"/>
      <c r="NYQ151" s="10"/>
      <c r="NYR151" s="10"/>
      <c r="NYS151" s="10"/>
      <c r="NYT151" s="10"/>
      <c r="NYU151" s="10"/>
      <c r="NYV151" s="10"/>
      <c r="NYW151" s="10"/>
      <c r="NYX151" s="10"/>
      <c r="NYY151" s="10"/>
      <c r="NYZ151" s="10"/>
      <c r="NZA151" s="10"/>
      <c r="NZB151" s="10"/>
      <c r="NZC151" s="10"/>
      <c r="NZD151" s="10"/>
      <c r="NZE151" s="10"/>
      <c r="NZF151" s="10"/>
      <c r="NZG151" s="10"/>
      <c r="NZH151" s="10"/>
      <c r="NZI151" s="10"/>
      <c r="NZJ151" s="10"/>
      <c r="NZK151" s="10"/>
      <c r="NZL151" s="10"/>
      <c r="NZM151" s="10"/>
      <c r="NZN151" s="10"/>
      <c r="NZO151" s="10"/>
      <c r="NZP151" s="10"/>
      <c r="NZQ151" s="10"/>
      <c r="NZR151" s="10"/>
      <c r="NZS151" s="10"/>
      <c r="NZT151" s="10"/>
      <c r="NZU151" s="10"/>
      <c r="NZV151" s="10"/>
      <c r="NZW151" s="10"/>
      <c r="NZX151" s="10"/>
      <c r="NZY151" s="10"/>
      <c r="NZZ151" s="10"/>
      <c r="OAA151" s="10"/>
      <c r="OAB151" s="10"/>
      <c r="OAC151" s="10"/>
      <c r="OAD151" s="10"/>
      <c r="OAE151" s="10"/>
      <c r="OAF151" s="10"/>
      <c r="OAG151" s="10"/>
      <c r="OAH151" s="10"/>
      <c r="OAI151" s="10"/>
      <c r="OAJ151" s="10"/>
      <c r="OAK151" s="10"/>
      <c r="OAL151" s="10"/>
      <c r="OAM151" s="10"/>
      <c r="OAN151" s="10"/>
      <c r="OAO151" s="10"/>
      <c r="OAP151" s="10"/>
      <c r="OAQ151" s="10"/>
      <c r="OAR151" s="10"/>
      <c r="OAS151" s="10"/>
      <c r="OAT151" s="10"/>
      <c r="OAU151" s="10"/>
      <c r="OAV151" s="10"/>
      <c r="OAW151" s="10"/>
      <c r="OAX151" s="10"/>
      <c r="OAY151" s="10"/>
      <c r="OAZ151" s="10"/>
      <c r="OBA151" s="10"/>
      <c r="OBB151" s="10"/>
      <c r="OBC151" s="10"/>
      <c r="OBD151" s="10"/>
      <c r="OBE151" s="10"/>
      <c r="OBF151" s="10"/>
      <c r="OBG151" s="10"/>
      <c r="OBH151" s="10"/>
      <c r="OBI151" s="10"/>
      <c r="OBJ151" s="10"/>
      <c r="OBK151" s="10"/>
      <c r="OBL151" s="10"/>
      <c r="OBM151" s="10"/>
      <c r="OBN151" s="10"/>
      <c r="OBO151" s="10"/>
      <c r="OBP151" s="10"/>
      <c r="OBQ151" s="10"/>
      <c r="OBR151" s="10"/>
      <c r="OBS151" s="10"/>
      <c r="OBT151" s="10"/>
      <c r="OBU151" s="10"/>
      <c r="OBV151" s="10"/>
      <c r="OBW151" s="10"/>
      <c r="OBX151" s="10"/>
      <c r="OBY151" s="10"/>
      <c r="OBZ151" s="10"/>
      <c r="OCA151" s="10"/>
      <c r="OCB151" s="10"/>
      <c r="OCC151" s="10"/>
      <c r="OCD151" s="10"/>
      <c r="OCE151" s="10"/>
      <c r="OCF151" s="10"/>
      <c r="OCG151" s="10"/>
      <c r="OCH151" s="10"/>
      <c r="OCI151" s="10"/>
      <c r="OCJ151" s="10"/>
      <c r="OCK151" s="10"/>
      <c r="OCL151" s="10"/>
      <c r="OCM151" s="10"/>
      <c r="OCN151" s="10"/>
      <c r="OCO151" s="10"/>
      <c r="OCP151" s="10"/>
      <c r="OCQ151" s="10"/>
      <c r="OCR151" s="10"/>
      <c r="OCS151" s="10"/>
      <c r="OCT151" s="10"/>
      <c r="OCU151" s="10"/>
      <c r="OCV151" s="10"/>
      <c r="OCW151" s="10"/>
      <c r="OCX151" s="10"/>
      <c r="OCY151" s="10"/>
      <c r="OCZ151" s="10"/>
      <c r="ODA151" s="10"/>
      <c r="ODB151" s="10"/>
      <c r="ODC151" s="10"/>
      <c r="ODD151" s="10"/>
      <c r="ODE151" s="10"/>
      <c r="ODF151" s="10"/>
      <c r="ODG151" s="10"/>
      <c r="ODH151" s="10"/>
      <c r="ODI151" s="10"/>
      <c r="ODJ151" s="10"/>
      <c r="ODK151" s="10"/>
      <c r="ODL151" s="10"/>
      <c r="ODM151" s="10"/>
      <c r="ODN151" s="10"/>
      <c r="ODO151" s="10"/>
      <c r="ODP151" s="10"/>
      <c r="ODQ151" s="10"/>
      <c r="ODR151" s="10"/>
      <c r="ODS151" s="10"/>
      <c r="ODT151" s="10"/>
      <c r="ODU151" s="10"/>
      <c r="ODV151" s="10"/>
      <c r="ODW151" s="10"/>
      <c r="ODX151" s="10"/>
      <c r="ODY151" s="10"/>
      <c r="ODZ151" s="10"/>
      <c r="OEA151" s="10"/>
      <c r="OEB151" s="10"/>
      <c r="OEC151" s="10"/>
      <c r="OED151" s="10"/>
      <c r="OEE151" s="10"/>
      <c r="OEF151" s="10"/>
      <c r="OEG151" s="10"/>
      <c r="OEH151" s="10"/>
      <c r="OEI151" s="10"/>
      <c r="OEJ151" s="10"/>
      <c r="OEK151" s="10"/>
      <c r="OEL151" s="10"/>
      <c r="OEM151" s="10"/>
      <c r="OEN151" s="10"/>
      <c r="OEO151" s="10"/>
      <c r="OEP151" s="10"/>
      <c r="OEQ151" s="10"/>
      <c r="OER151" s="10"/>
      <c r="OES151" s="10"/>
      <c r="OET151" s="10"/>
      <c r="OEU151" s="10"/>
      <c r="OEV151" s="10"/>
      <c r="OEW151" s="10"/>
      <c r="OEX151" s="10"/>
      <c r="OEY151" s="10"/>
      <c r="OEZ151" s="10"/>
      <c r="OFA151" s="10"/>
      <c r="OFB151" s="10"/>
      <c r="OFC151" s="10"/>
      <c r="OFD151" s="10"/>
      <c r="OFE151" s="10"/>
      <c r="OFF151" s="10"/>
      <c r="OFG151" s="10"/>
      <c r="OFH151" s="10"/>
      <c r="OFI151" s="10"/>
      <c r="OFJ151" s="10"/>
      <c r="OFK151" s="10"/>
      <c r="OFL151" s="10"/>
      <c r="OFM151" s="10"/>
      <c r="OFN151" s="10"/>
      <c r="OFO151" s="10"/>
      <c r="OFP151" s="10"/>
      <c r="OFQ151" s="10"/>
      <c r="OFR151" s="10"/>
      <c r="OFS151" s="10"/>
      <c r="OFT151" s="10"/>
      <c r="OFU151" s="10"/>
      <c r="OFV151" s="10"/>
      <c r="OFW151" s="10"/>
      <c r="OFX151" s="10"/>
      <c r="OFY151" s="10"/>
      <c r="OFZ151" s="10"/>
      <c r="OGA151" s="10"/>
      <c r="OGB151" s="10"/>
      <c r="OGC151" s="10"/>
      <c r="OGD151" s="10"/>
      <c r="OGE151" s="10"/>
      <c r="OGF151" s="10"/>
      <c r="OGG151" s="10"/>
      <c r="OGH151" s="10"/>
      <c r="OGI151" s="10"/>
      <c r="OGJ151" s="10"/>
      <c r="OGK151" s="10"/>
      <c r="OGL151" s="10"/>
      <c r="OGM151" s="10"/>
      <c r="OGN151" s="10"/>
      <c r="OGO151" s="10"/>
      <c r="OGP151" s="10"/>
      <c r="OGQ151" s="10"/>
      <c r="OGR151" s="10"/>
      <c r="OGS151" s="10"/>
      <c r="OGT151" s="10"/>
      <c r="OGU151" s="10"/>
      <c r="OGV151" s="10"/>
      <c r="OGW151" s="10"/>
      <c r="OGX151" s="10"/>
      <c r="OGY151" s="10"/>
      <c r="OGZ151" s="10"/>
      <c r="OHA151" s="10"/>
      <c r="OHB151" s="10"/>
      <c r="OHC151" s="10"/>
      <c r="OHD151" s="10"/>
      <c r="OHE151" s="10"/>
      <c r="OHF151" s="10"/>
      <c r="OHG151" s="10"/>
      <c r="OHH151" s="10"/>
      <c r="OHI151" s="10"/>
      <c r="OHJ151" s="10"/>
      <c r="OHK151" s="10"/>
      <c r="OHL151" s="10"/>
      <c r="OHM151" s="10"/>
      <c r="OHN151" s="10"/>
      <c r="OHO151" s="10"/>
      <c r="OHP151" s="10"/>
      <c r="OHQ151" s="10"/>
      <c r="OHR151" s="10"/>
      <c r="OHS151" s="10"/>
      <c r="OHT151" s="10"/>
      <c r="OHU151" s="10"/>
      <c r="OHV151" s="10"/>
      <c r="OHW151" s="10"/>
      <c r="OHX151" s="10"/>
      <c r="OHY151" s="10"/>
      <c r="OHZ151" s="10"/>
      <c r="OIA151" s="10"/>
      <c r="OIB151" s="10"/>
      <c r="OIC151" s="10"/>
      <c r="OID151" s="10"/>
      <c r="OIE151" s="10"/>
      <c r="OIF151" s="10"/>
      <c r="OIG151" s="10"/>
      <c r="OIH151" s="10"/>
      <c r="OII151" s="10"/>
      <c r="OIJ151" s="10"/>
      <c r="OIK151" s="10"/>
      <c r="OIL151" s="10"/>
      <c r="OIM151" s="10"/>
      <c r="OIN151" s="10"/>
      <c r="OIO151" s="10"/>
      <c r="OIP151" s="10"/>
      <c r="OIQ151" s="10"/>
      <c r="OIR151" s="10"/>
      <c r="OIS151" s="10"/>
      <c r="OIT151" s="10"/>
      <c r="OIU151" s="10"/>
      <c r="OIV151" s="10"/>
      <c r="OIW151" s="10"/>
      <c r="OIX151" s="10"/>
      <c r="OIY151" s="10"/>
      <c r="OIZ151" s="10"/>
      <c r="OJA151" s="10"/>
      <c r="OJB151" s="10"/>
      <c r="OJC151" s="10"/>
      <c r="OJD151" s="10"/>
      <c r="OJE151" s="10"/>
      <c r="OJF151" s="10"/>
      <c r="OJG151" s="10"/>
      <c r="OJH151" s="10"/>
      <c r="OJI151" s="10"/>
      <c r="OJJ151" s="10"/>
      <c r="OJK151" s="10"/>
      <c r="OJL151" s="10"/>
      <c r="OJM151" s="10"/>
      <c r="OJN151" s="10"/>
      <c r="OJO151" s="10"/>
      <c r="OJP151" s="10"/>
      <c r="OJQ151" s="10"/>
      <c r="OJR151" s="10"/>
      <c r="OJS151" s="10"/>
      <c r="OJT151" s="10"/>
      <c r="OJU151" s="10"/>
      <c r="OJV151" s="10"/>
      <c r="OJW151" s="10"/>
      <c r="OJX151" s="10"/>
      <c r="OJY151" s="10"/>
      <c r="OJZ151" s="10"/>
      <c r="OKA151" s="10"/>
      <c r="OKB151" s="10"/>
      <c r="OKC151" s="10"/>
      <c r="OKD151" s="10"/>
      <c r="OKE151" s="10"/>
      <c r="OKF151" s="10"/>
      <c r="OKG151" s="10"/>
      <c r="OKH151" s="10"/>
      <c r="OKI151" s="10"/>
      <c r="OKJ151" s="10"/>
      <c r="OKK151" s="10"/>
      <c r="OKL151" s="10"/>
      <c r="OKM151" s="10"/>
      <c r="OKN151" s="10"/>
      <c r="OKO151" s="10"/>
      <c r="OKP151" s="10"/>
      <c r="OKQ151" s="10"/>
      <c r="OKR151" s="10"/>
      <c r="OKS151" s="10"/>
      <c r="OKT151" s="10"/>
      <c r="OKU151" s="10"/>
      <c r="OKV151" s="10"/>
      <c r="OKW151" s="10"/>
      <c r="OKX151" s="10"/>
      <c r="OKY151" s="10"/>
      <c r="OKZ151" s="10"/>
      <c r="OLA151" s="10"/>
      <c r="OLB151" s="10"/>
      <c r="OLC151" s="10"/>
      <c r="OLD151" s="10"/>
      <c r="OLE151" s="10"/>
      <c r="OLF151" s="10"/>
      <c r="OLG151" s="10"/>
      <c r="OLH151" s="10"/>
      <c r="OLI151" s="10"/>
      <c r="OLJ151" s="10"/>
      <c r="OLK151" s="10"/>
      <c r="OLL151" s="10"/>
      <c r="OLM151" s="10"/>
      <c r="OLN151" s="10"/>
      <c r="OLO151" s="10"/>
      <c r="OLP151" s="10"/>
      <c r="OLQ151" s="10"/>
      <c r="OLR151" s="10"/>
      <c r="OLS151" s="10"/>
      <c r="OLT151" s="10"/>
      <c r="OLU151" s="10"/>
      <c r="OLV151" s="10"/>
      <c r="OLW151" s="10"/>
      <c r="OLX151" s="10"/>
      <c r="OLY151" s="10"/>
      <c r="OLZ151" s="10"/>
      <c r="OMA151" s="10"/>
      <c r="OMB151" s="10"/>
      <c r="OMC151" s="10"/>
      <c r="OMD151" s="10"/>
      <c r="OME151" s="10"/>
      <c r="OMF151" s="10"/>
      <c r="OMG151" s="10"/>
      <c r="OMH151" s="10"/>
      <c r="OMI151" s="10"/>
      <c r="OMJ151" s="10"/>
      <c r="OMK151" s="10"/>
      <c r="OML151" s="10"/>
      <c r="OMM151" s="10"/>
      <c r="OMN151" s="10"/>
      <c r="OMO151" s="10"/>
      <c r="OMP151" s="10"/>
      <c r="OMQ151" s="10"/>
      <c r="OMR151" s="10"/>
      <c r="OMS151" s="10"/>
      <c r="OMT151" s="10"/>
      <c r="OMU151" s="10"/>
      <c r="OMV151" s="10"/>
      <c r="OMW151" s="10"/>
      <c r="OMX151" s="10"/>
      <c r="OMY151" s="10"/>
      <c r="OMZ151" s="10"/>
      <c r="ONA151" s="10"/>
      <c r="ONB151" s="10"/>
      <c r="ONC151" s="10"/>
      <c r="OND151" s="10"/>
      <c r="ONE151" s="10"/>
      <c r="ONF151" s="10"/>
      <c r="ONG151" s="10"/>
      <c r="ONH151" s="10"/>
      <c r="ONI151" s="10"/>
      <c r="ONJ151" s="10"/>
      <c r="ONK151" s="10"/>
      <c r="ONL151" s="10"/>
      <c r="ONM151" s="10"/>
      <c r="ONN151" s="10"/>
      <c r="ONO151" s="10"/>
      <c r="ONP151" s="10"/>
      <c r="ONQ151" s="10"/>
      <c r="ONR151" s="10"/>
      <c r="ONS151" s="10"/>
      <c r="ONT151" s="10"/>
      <c r="ONU151" s="10"/>
      <c r="ONV151" s="10"/>
      <c r="ONW151" s="10"/>
      <c r="ONX151" s="10"/>
      <c r="ONY151" s="10"/>
      <c r="ONZ151" s="10"/>
      <c r="OOA151" s="10"/>
      <c r="OOB151" s="10"/>
      <c r="OOC151" s="10"/>
      <c r="OOD151" s="10"/>
      <c r="OOE151" s="10"/>
      <c r="OOF151" s="10"/>
      <c r="OOG151" s="10"/>
      <c r="OOH151" s="10"/>
      <c r="OOI151" s="10"/>
      <c r="OOJ151" s="10"/>
      <c r="OOK151" s="10"/>
      <c r="OOL151" s="10"/>
      <c r="OOM151" s="10"/>
      <c r="OON151" s="10"/>
      <c r="OOO151" s="10"/>
      <c r="OOP151" s="10"/>
      <c r="OOQ151" s="10"/>
      <c r="OOR151" s="10"/>
      <c r="OOS151" s="10"/>
      <c r="OOT151" s="10"/>
      <c r="OOU151" s="10"/>
      <c r="OOV151" s="10"/>
      <c r="OOW151" s="10"/>
      <c r="OOX151" s="10"/>
      <c r="OOY151" s="10"/>
      <c r="OOZ151" s="10"/>
      <c r="OPA151" s="10"/>
      <c r="OPB151" s="10"/>
      <c r="OPC151" s="10"/>
      <c r="OPD151" s="10"/>
      <c r="OPE151" s="10"/>
      <c r="OPF151" s="10"/>
      <c r="OPG151" s="10"/>
      <c r="OPH151" s="10"/>
      <c r="OPI151" s="10"/>
      <c r="OPJ151" s="10"/>
      <c r="OPK151" s="10"/>
      <c r="OPL151" s="10"/>
      <c r="OPM151" s="10"/>
      <c r="OPN151" s="10"/>
      <c r="OPO151" s="10"/>
      <c r="OPP151" s="10"/>
      <c r="OPQ151" s="10"/>
      <c r="OPR151" s="10"/>
      <c r="OPS151" s="10"/>
      <c r="OPT151" s="10"/>
      <c r="OPU151" s="10"/>
      <c r="OPV151" s="10"/>
      <c r="OPW151" s="10"/>
      <c r="OPX151" s="10"/>
      <c r="OPY151" s="10"/>
      <c r="OPZ151" s="10"/>
      <c r="OQA151" s="10"/>
      <c r="OQB151" s="10"/>
      <c r="OQC151" s="10"/>
      <c r="OQD151" s="10"/>
      <c r="OQE151" s="10"/>
      <c r="OQF151" s="10"/>
      <c r="OQG151" s="10"/>
      <c r="OQH151" s="10"/>
      <c r="OQI151" s="10"/>
      <c r="OQJ151" s="10"/>
      <c r="OQK151" s="10"/>
      <c r="OQL151" s="10"/>
      <c r="OQM151" s="10"/>
      <c r="OQN151" s="10"/>
      <c r="OQO151" s="10"/>
      <c r="OQP151" s="10"/>
      <c r="OQQ151" s="10"/>
      <c r="OQR151" s="10"/>
      <c r="OQS151" s="10"/>
      <c r="OQT151" s="10"/>
      <c r="OQU151" s="10"/>
      <c r="OQV151" s="10"/>
      <c r="OQW151" s="10"/>
      <c r="OQX151" s="10"/>
      <c r="OQY151" s="10"/>
      <c r="OQZ151" s="10"/>
      <c r="ORA151" s="10"/>
      <c r="ORB151" s="10"/>
      <c r="ORC151" s="10"/>
      <c r="ORD151" s="10"/>
      <c r="ORE151" s="10"/>
      <c r="ORF151" s="10"/>
      <c r="ORG151" s="10"/>
      <c r="ORH151" s="10"/>
      <c r="ORI151" s="10"/>
      <c r="ORJ151" s="10"/>
      <c r="ORK151" s="10"/>
      <c r="ORL151" s="10"/>
      <c r="ORM151" s="10"/>
      <c r="ORN151" s="10"/>
      <c r="ORO151" s="10"/>
      <c r="ORP151" s="10"/>
      <c r="ORQ151" s="10"/>
      <c r="ORR151" s="10"/>
      <c r="ORS151" s="10"/>
      <c r="ORT151" s="10"/>
      <c r="ORU151" s="10"/>
      <c r="ORV151" s="10"/>
      <c r="ORW151" s="10"/>
      <c r="ORX151" s="10"/>
      <c r="ORY151" s="10"/>
      <c r="ORZ151" s="10"/>
      <c r="OSA151" s="10"/>
      <c r="OSB151" s="10"/>
      <c r="OSC151" s="10"/>
      <c r="OSD151" s="10"/>
      <c r="OSE151" s="10"/>
      <c r="OSF151" s="10"/>
      <c r="OSG151" s="10"/>
      <c r="OSH151" s="10"/>
      <c r="OSI151" s="10"/>
      <c r="OSJ151" s="10"/>
      <c r="OSK151" s="10"/>
      <c r="OSL151" s="10"/>
      <c r="OSM151" s="10"/>
      <c r="OSN151" s="10"/>
      <c r="OSO151" s="10"/>
      <c r="OSP151" s="10"/>
      <c r="OSQ151" s="10"/>
      <c r="OSR151" s="10"/>
      <c r="OSS151" s="10"/>
      <c r="OST151" s="10"/>
      <c r="OSU151" s="10"/>
      <c r="OSV151" s="10"/>
      <c r="OSW151" s="10"/>
      <c r="OSX151" s="10"/>
      <c r="OSY151" s="10"/>
      <c r="OSZ151" s="10"/>
      <c r="OTA151" s="10"/>
      <c r="OTB151" s="10"/>
      <c r="OTC151" s="10"/>
      <c r="OTD151" s="10"/>
      <c r="OTE151" s="10"/>
      <c r="OTF151" s="10"/>
      <c r="OTG151" s="10"/>
      <c r="OTH151" s="10"/>
      <c r="OTI151" s="10"/>
      <c r="OTJ151" s="10"/>
      <c r="OTK151" s="10"/>
      <c r="OTL151" s="10"/>
      <c r="OTM151" s="10"/>
      <c r="OTN151" s="10"/>
      <c r="OTO151" s="10"/>
      <c r="OTP151" s="10"/>
      <c r="OTQ151" s="10"/>
      <c r="OTR151" s="10"/>
      <c r="OTS151" s="10"/>
      <c r="OTT151" s="10"/>
      <c r="OTU151" s="10"/>
      <c r="OTV151" s="10"/>
      <c r="OTW151" s="10"/>
      <c r="OTX151" s="10"/>
      <c r="OTY151" s="10"/>
      <c r="OTZ151" s="10"/>
      <c r="OUA151" s="10"/>
      <c r="OUB151" s="10"/>
      <c r="OUC151" s="10"/>
      <c r="OUD151" s="10"/>
      <c r="OUE151" s="10"/>
      <c r="OUF151" s="10"/>
      <c r="OUG151" s="10"/>
      <c r="OUH151" s="10"/>
      <c r="OUI151" s="10"/>
      <c r="OUJ151" s="10"/>
      <c r="OUK151" s="10"/>
      <c r="OUL151" s="10"/>
      <c r="OUM151" s="10"/>
      <c r="OUN151" s="10"/>
      <c r="OUO151" s="10"/>
      <c r="OUP151" s="10"/>
      <c r="OUQ151" s="10"/>
      <c r="OUR151" s="10"/>
      <c r="OUS151" s="10"/>
      <c r="OUT151" s="10"/>
      <c r="OUU151" s="10"/>
      <c r="OUV151" s="10"/>
      <c r="OUW151" s="10"/>
      <c r="OUX151" s="10"/>
      <c r="OUY151" s="10"/>
      <c r="OUZ151" s="10"/>
      <c r="OVA151" s="10"/>
      <c r="OVB151" s="10"/>
      <c r="OVC151" s="10"/>
      <c r="OVD151" s="10"/>
      <c r="OVE151" s="10"/>
      <c r="OVF151" s="10"/>
      <c r="OVG151" s="10"/>
      <c r="OVH151" s="10"/>
      <c r="OVI151" s="10"/>
      <c r="OVJ151" s="10"/>
      <c r="OVK151" s="10"/>
      <c r="OVL151" s="10"/>
      <c r="OVM151" s="10"/>
      <c r="OVN151" s="10"/>
      <c r="OVO151" s="10"/>
      <c r="OVP151" s="10"/>
      <c r="OVQ151" s="10"/>
      <c r="OVR151" s="10"/>
      <c r="OVS151" s="10"/>
      <c r="OVT151" s="10"/>
      <c r="OVU151" s="10"/>
      <c r="OVV151" s="10"/>
      <c r="OVW151" s="10"/>
      <c r="OVX151" s="10"/>
      <c r="OVY151" s="10"/>
      <c r="OVZ151" s="10"/>
      <c r="OWA151" s="10"/>
      <c r="OWB151" s="10"/>
      <c r="OWC151" s="10"/>
      <c r="OWD151" s="10"/>
      <c r="OWE151" s="10"/>
      <c r="OWF151" s="10"/>
      <c r="OWG151" s="10"/>
      <c r="OWH151" s="10"/>
      <c r="OWI151" s="10"/>
      <c r="OWJ151" s="10"/>
      <c r="OWK151" s="10"/>
      <c r="OWL151" s="10"/>
      <c r="OWM151" s="10"/>
      <c r="OWN151" s="10"/>
      <c r="OWO151" s="10"/>
      <c r="OWP151" s="10"/>
      <c r="OWQ151" s="10"/>
      <c r="OWR151" s="10"/>
      <c r="OWS151" s="10"/>
      <c r="OWT151" s="10"/>
      <c r="OWU151" s="10"/>
      <c r="OWV151" s="10"/>
      <c r="OWW151" s="10"/>
      <c r="OWX151" s="10"/>
      <c r="OWY151" s="10"/>
      <c r="OWZ151" s="10"/>
      <c r="OXA151" s="10"/>
      <c r="OXB151" s="10"/>
      <c r="OXC151" s="10"/>
      <c r="OXD151" s="10"/>
      <c r="OXE151" s="10"/>
      <c r="OXF151" s="10"/>
      <c r="OXG151" s="10"/>
      <c r="OXH151" s="10"/>
      <c r="OXI151" s="10"/>
      <c r="OXJ151" s="10"/>
      <c r="OXK151" s="10"/>
      <c r="OXL151" s="10"/>
      <c r="OXM151" s="10"/>
      <c r="OXN151" s="10"/>
      <c r="OXO151" s="10"/>
      <c r="OXP151" s="10"/>
      <c r="OXQ151" s="10"/>
      <c r="OXR151" s="10"/>
      <c r="OXS151" s="10"/>
      <c r="OXT151" s="10"/>
      <c r="OXU151" s="10"/>
      <c r="OXV151" s="10"/>
      <c r="OXW151" s="10"/>
      <c r="OXX151" s="10"/>
      <c r="OXY151" s="10"/>
      <c r="OXZ151" s="10"/>
      <c r="OYA151" s="10"/>
      <c r="OYB151" s="10"/>
      <c r="OYC151" s="10"/>
      <c r="OYD151" s="10"/>
      <c r="OYE151" s="10"/>
      <c r="OYF151" s="10"/>
      <c r="OYG151" s="10"/>
      <c r="OYH151" s="10"/>
      <c r="OYI151" s="10"/>
      <c r="OYJ151" s="10"/>
      <c r="OYK151" s="10"/>
      <c r="OYL151" s="10"/>
      <c r="OYM151" s="10"/>
      <c r="OYN151" s="10"/>
      <c r="OYO151" s="10"/>
      <c r="OYP151" s="10"/>
      <c r="OYQ151" s="10"/>
      <c r="OYR151" s="10"/>
      <c r="OYS151" s="10"/>
      <c r="OYT151" s="10"/>
      <c r="OYU151" s="10"/>
      <c r="OYV151" s="10"/>
      <c r="OYW151" s="10"/>
      <c r="OYX151" s="10"/>
      <c r="OYY151" s="10"/>
      <c r="OYZ151" s="10"/>
      <c r="OZA151" s="10"/>
      <c r="OZB151" s="10"/>
      <c r="OZC151" s="10"/>
      <c r="OZD151" s="10"/>
      <c r="OZE151" s="10"/>
      <c r="OZF151" s="10"/>
      <c r="OZG151" s="10"/>
      <c r="OZH151" s="10"/>
      <c r="OZI151" s="10"/>
      <c r="OZJ151" s="10"/>
      <c r="OZK151" s="10"/>
      <c r="OZL151" s="10"/>
      <c r="OZM151" s="10"/>
      <c r="OZN151" s="10"/>
      <c r="OZO151" s="10"/>
      <c r="OZP151" s="10"/>
      <c r="OZQ151" s="10"/>
      <c r="OZR151" s="10"/>
      <c r="OZS151" s="10"/>
      <c r="OZT151" s="10"/>
      <c r="OZU151" s="10"/>
      <c r="OZV151" s="10"/>
      <c r="OZW151" s="10"/>
      <c r="OZX151" s="10"/>
      <c r="OZY151" s="10"/>
      <c r="OZZ151" s="10"/>
      <c r="PAA151" s="10"/>
      <c r="PAB151" s="10"/>
      <c r="PAC151" s="10"/>
      <c r="PAD151" s="10"/>
      <c r="PAE151" s="10"/>
      <c r="PAF151" s="10"/>
      <c r="PAG151" s="10"/>
      <c r="PAH151" s="10"/>
      <c r="PAI151" s="10"/>
      <c r="PAJ151" s="10"/>
      <c r="PAK151" s="10"/>
      <c r="PAL151" s="10"/>
      <c r="PAM151" s="10"/>
      <c r="PAN151" s="10"/>
      <c r="PAO151" s="10"/>
      <c r="PAP151" s="10"/>
      <c r="PAQ151" s="10"/>
      <c r="PAR151" s="10"/>
      <c r="PAS151" s="10"/>
      <c r="PAT151" s="10"/>
      <c r="PAU151" s="10"/>
      <c r="PAV151" s="10"/>
      <c r="PAW151" s="10"/>
      <c r="PAX151" s="10"/>
      <c r="PAY151" s="10"/>
      <c r="PAZ151" s="10"/>
      <c r="PBA151" s="10"/>
      <c r="PBB151" s="10"/>
      <c r="PBC151" s="10"/>
      <c r="PBD151" s="10"/>
      <c r="PBE151" s="10"/>
      <c r="PBF151" s="10"/>
      <c r="PBG151" s="10"/>
      <c r="PBH151" s="10"/>
      <c r="PBI151" s="10"/>
      <c r="PBJ151" s="10"/>
      <c r="PBK151" s="10"/>
      <c r="PBL151" s="10"/>
      <c r="PBM151" s="10"/>
      <c r="PBN151" s="10"/>
      <c r="PBO151" s="10"/>
      <c r="PBP151" s="10"/>
      <c r="PBQ151" s="10"/>
      <c r="PBR151" s="10"/>
      <c r="PBS151" s="10"/>
      <c r="PBT151" s="10"/>
      <c r="PBU151" s="10"/>
      <c r="PBV151" s="10"/>
      <c r="PBW151" s="10"/>
      <c r="PBX151" s="10"/>
      <c r="PBY151" s="10"/>
      <c r="PBZ151" s="10"/>
      <c r="PCA151" s="10"/>
      <c r="PCB151" s="10"/>
      <c r="PCC151" s="10"/>
      <c r="PCD151" s="10"/>
      <c r="PCE151" s="10"/>
      <c r="PCF151" s="10"/>
      <c r="PCG151" s="10"/>
      <c r="PCH151" s="10"/>
      <c r="PCI151" s="10"/>
      <c r="PCJ151" s="10"/>
      <c r="PCK151" s="10"/>
      <c r="PCL151" s="10"/>
      <c r="PCM151" s="10"/>
      <c r="PCN151" s="10"/>
      <c r="PCO151" s="10"/>
      <c r="PCP151" s="10"/>
      <c r="PCQ151" s="10"/>
      <c r="PCR151" s="10"/>
      <c r="PCS151" s="10"/>
      <c r="PCT151" s="10"/>
      <c r="PCU151" s="10"/>
      <c r="PCV151" s="10"/>
      <c r="PCW151" s="10"/>
      <c r="PCX151" s="10"/>
      <c r="PCY151" s="10"/>
      <c r="PCZ151" s="10"/>
      <c r="PDA151" s="10"/>
      <c r="PDB151" s="10"/>
      <c r="PDC151" s="10"/>
      <c r="PDD151" s="10"/>
      <c r="PDE151" s="10"/>
      <c r="PDF151" s="10"/>
      <c r="PDG151" s="10"/>
      <c r="PDH151" s="10"/>
      <c r="PDI151" s="10"/>
      <c r="PDJ151" s="10"/>
      <c r="PDK151" s="10"/>
      <c r="PDL151" s="10"/>
      <c r="PDM151" s="10"/>
      <c r="PDN151" s="10"/>
      <c r="PDO151" s="10"/>
      <c r="PDP151" s="10"/>
      <c r="PDQ151" s="10"/>
      <c r="PDR151" s="10"/>
      <c r="PDS151" s="10"/>
      <c r="PDT151" s="10"/>
      <c r="PDU151" s="10"/>
      <c r="PDV151" s="10"/>
      <c r="PDW151" s="10"/>
      <c r="PDX151" s="10"/>
      <c r="PDY151" s="10"/>
      <c r="PDZ151" s="10"/>
      <c r="PEA151" s="10"/>
      <c r="PEB151" s="10"/>
      <c r="PEC151" s="10"/>
      <c r="PED151" s="10"/>
      <c r="PEE151" s="10"/>
      <c r="PEF151" s="10"/>
      <c r="PEG151" s="10"/>
      <c r="PEH151" s="10"/>
      <c r="PEI151" s="10"/>
      <c r="PEJ151" s="10"/>
      <c r="PEK151" s="10"/>
      <c r="PEL151" s="10"/>
      <c r="PEM151" s="10"/>
      <c r="PEN151" s="10"/>
      <c r="PEO151" s="10"/>
      <c r="PEP151" s="10"/>
      <c r="PEQ151" s="10"/>
      <c r="PER151" s="10"/>
      <c r="PES151" s="10"/>
      <c r="PET151" s="10"/>
      <c r="PEU151" s="10"/>
      <c r="PEV151" s="10"/>
      <c r="PEW151" s="10"/>
      <c r="PEX151" s="10"/>
      <c r="PEY151" s="10"/>
      <c r="PEZ151" s="10"/>
      <c r="PFA151" s="10"/>
      <c r="PFB151" s="10"/>
      <c r="PFC151" s="10"/>
      <c r="PFD151" s="10"/>
      <c r="PFE151" s="10"/>
      <c r="PFF151" s="10"/>
      <c r="PFG151" s="10"/>
      <c r="PFH151" s="10"/>
      <c r="PFI151" s="10"/>
      <c r="PFJ151" s="10"/>
      <c r="PFK151" s="10"/>
      <c r="PFL151" s="10"/>
      <c r="PFM151" s="10"/>
      <c r="PFN151" s="10"/>
      <c r="PFO151" s="10"/>
      <c r="PFP151" s="10"/>
      <c r="PFQ151" s="10"/>
      <c r="PFR151" s="10"/>
      <c r="PFS151" s="10"/>
      <c r="PFT151" s="10"/>
      <c r="PFU151" s="10"/>
      <c r="PFV151" s="10"/>
      <c r="PFW151" s="10"/>
      <c r="PFX151" s="10"/>
      <c r="PFY151" s="10"/>
      <c r="PFZ151" s="10"/>
      <c r="PGA151" s="10"/>
      <c r="PGB151" s="10"/>
      <c r="PGC151" s="10"/>
      <c r="PGD151" s="10"/>
      <c r="PGE151" s="10"/>
      <c r="PGF151" s="10"/>
      <c r="PGG151" s="10"/>
      <c r="PGH151" s="10"/>
      <c r="PGI151" s="10"/>
      <c r="PGJ151" s="10"/>
      <c r="PGK151" s="10"/>
      <c r="PGL151" s="10"/>
      <c r="PGM151" s="10"/>
      <c r="PGN151" s="10"/>
      <c r="PGO151" s="10"/>
      <c r="PGP151" s="10"/>
      <c r="PGQ151" s="10"/>
      <c r="PGR151" s="10"/>
      <c r="PGS151" s="10"/>
      <c r="PGT151" s="10"/>
      <c r="PGU151" s="10"/>
      <c r="PGV151" s="10"/>
      <c r="PGW151" s="10"/>
      <c r="PGX151" s="10"/>
      <c r="PGY151" s="10"/>
      <c r="PGZ151" s="10"/>
      <c r="PHA151" s="10"/>
      <c r="PHB151" s="10"/>
      <c r="PHC151" s="10"/>
      <c r="PHD151" s="10"/>
      <c r="PHE151" s="10"/>
      <c r="PHF151" s="10"/>
      <c r="PHG151" s="10"/>
      <c r="PHH151" s="10"/>
      <c r="PHI151" s="10"/>
      <c r="PHJ151" s="10"/>
      <c r="PHK151" s="10"/>
      <c r="PHL151" s="10"/>
      <c r="PHM151" s="10"/>
      <c r="PHN151" s="10"/>
      <c r="PHO151" s="10"/>
      <c r="PHP151" s="10"/>
      <c r="PHQ151" s="10"/>
      <c r="PHR151" s="10"/>
      <c r="PHS151" s="10"/>
      <c r="PHT151" s="10"/>
      <c r="PHU151" s="10"/>
      <c r="PHV151" s="10"/>
      <c r="PHW151" s="10"/>
      <c r="PHX151" s="10"/>
      <c r="PHY151" s="10"/>
      <c r="PHZ151" s="10"/>
      <c r="PIA151" s="10"/>
      <c r="PIB151" s="10"/>
      <c r="PIC151" s="10"/>
      <c r="PID151" s="10"/>
      <c r="PIE151" s="10"/>
      <c r="PIF151" s="10"/>
      <c r="PIG151" s="10"/>
      <c r="PIH151" s="10"/>
      <c r="PII151" s="10"/>
      <c r="PIJ151" s="10"/>
      <c r="PIK151" s="10"/>
      <c r="PIL151" s="10"/>
      <c r="PIM151" s="10"/>
      <c r="PIN151" s="10"/>
      <c r="PIO151" s="10"/>
      <c r="PIP151" s="10"/>
      <c r="PIQ151" s="10"/>
      <c r="PIR151" s="10"/>
      <c r="PIS151" s="10"/>
      <c r="PIT151" s="10"/>
      <c r="PIU151" s="10"/>
      <c r="PIV151" s="10"/>
      <c r="PIW151" s="10"/>
      <c r="PIX151" s="10"/>
      <c r="PIY151" s="10"/>
      <c r="PIZ151" s="10"/>
      <c r="PJA151" s="10"/>
      <c r="PJB151" s="10"/>
      <c r="PJC151" s="10"/>
      <c r="PJD151" s="10"/>
      <c r="PJE151" s="10"/>
      <c r="PJF151" s="10"/>
      <c r="PJG151" s="10"/>
      <c r="PJH151" s="10"/>
      <c r="PJI151" s="10"/>
      <c r="PJJ151" s="10"/>
      <c r="PJK151" s="10"/>
      <c r="PJL151" s="10"/>
      <c r="PJM151" s="10"/>
      <c r="PJN151" s="10"/>
      <c r="PJO151" s="10"/>
      <c r="PJP151" s="10"/>
      <c r="PJQ151" s="10"/>
      <c r="PJR151" s="10"/>
      <c r="PJS151" s="10"/>
      <c r="PJT151" s="10"/>
      <c r="PJU151" s="10"/>
      <c r="PJV151" s="10"/>
      <c r="PJW151" s="10"/>
      <c r="PJX151" s="10"/>
      <c r="PJY151" s="10"/>
      <c r="PJZ151" s="10"/>
      <c r="PKA151" s="10"/>
      <c r="PKB151" s="10"/>
      <c r="PKC151" s="10"/>
      <c r="PKD151" s="10"/>
      <c r="PKE151" s="10"/>
      <c r="PKF151" s="10"/>
      <c r="PKG151" s="10"/>
      <c r="PKH151" s="10"/>
      <c r="PKI151" s="10"/>
      <c r="PKJ151" s="10"/>
      <c r="PKK151" s="10"/>
      <c r="PKL151" s="10"/>
      <c r="PKM151" s="10"/>
      <c r="PKN151" s="10"/>
      <c r="PKO151" s="10"/>
      <c r="PKP151" s="10"/>
      <c r="PKQ151" s="10"/>
      <c r="PKR151" s="10"/>
      <c r="PKS151" s="10"/>
      <c r="PKT151" s="10"/>
      <c r="PKU151" s="10"/>
      <c r="PKV151" s="10"/>
      <c r="PKW151" s="10"/>
      <c r="PKX151" s="10"/>
      <c r="PKY151" s="10"/>
      <c r="PKZ151" s="10"/>
      <c r="PLA151" s="10"/>
      <c r="PLB151" s="10"/>
      <c r="PLC151" s="10"/>
      <c r="PLD151" s="10"/>
      <c r="PLE151" s="10"/>
      <c r="PLF151" s="10"/>
      <c r="PLG151" s="10"/>
      <c r="PLH151" s="10"/>
      <c r="PLI151" s="10"/>
      <c r="PLJ151" s="10"/>
      <c r="PLK151" s="10"/>
      <c r="PLL151" s="10"/>
      <c r="PLM151" s="10"/>
      <c r="PLN151" s="10"/>
      <c r="PLO151" s="10"/>
      <c r="PLP151" s="10"/>
      <c r="PLQ151" s="10"/>
      <c r="PLR151" s="10"/>
      <c r="PLS151" s="10"/>
      <c r="PLT151" s="10"/>
      <c r="PLU151" s="10"/>
      <c r="PLV151" s="10"/>
      <c r="PLW151" s="10"/>
      <c r="PLX151" s="10"/>
      <c r="PLY151" s="10"/>
      <c r="PLZ151" s="10"/>
      <c r="PMA151" s="10"/>
      <c r="PMB151" s="10"/>
      <c r="PMC151" s="10"/>
      <c r="PMD151" s="10"/>
      <c r="PME151" s="10"/>
      <c r="PMF151" s="10"/>
      <c r="PMG151" s="10"/>
      <c r="PMH151" s="10"/>
      <c r="PMI151" s="10"/>
      <c r="PMJ151" s="10"/>
      <c r="PMK151" s="10"/>
      <c r="PML151" s="10"/>
      <c r="PMM151" s="10"/>
      <c r="PMN151" s="10"/>
      <c r="PMO151" s="10"/>
      <c r="PMP151" s="10"/>
      <c r="PMQ151" s="10"/>
      <c r="PMR151" s="10"/>
      <c r="PMS151" s="10"/>
      <c r="PMT151" s="10"/>
      <c r="PMU151" s="10"/>
      <c r="PMV151" s="10"/>
      <c r="PMW151" s="10"/>
      <c r="PMX151" s="10"/>
      <c r="PMY151" s="10"/>
      <c r="PMZ151" s="10"/>
      <c r="PNA151" s="10"/>
      <c r="PNB151" s="10"/>
      <c r="PNC151" s="10"/>
      <c r="PND151" s="10"/>
      <c r="PNE151" s="10"/>
      <c r="PNF151" s="10"/>
      <c r="PNG151" s="10"/>
      <c r="PNH151" s="10"/>
      <c r="PNI151" s="10"/>
      <c r="PNJ151" s="10"/>
      <c r="PNK151" s="10"/>
      <c r="PNL151" s="10"/>
      <c r="PNM151" s="10"/>
      <c r="PNN151" s="10"/>
      <c r="PNO151" s="10"/>
      <c r="PNP151" s="10"/>
      <c r="PNQ151" s="10"/>
      <c r="PNR151" s="10"/>
      <c r="PNS151" s="10"/>
      <c r="PNT151" s="10"/>
      <c r="PNU151" s="10"/>
      <c r="PNV151" s="10"/>
      <c r="PNW151" s="10"/>
      <c r="PNX151" s="10"/>
      <c r="PNY151" s="10"/>
      <c r="PNZ151" s="10"/>
      <c r="POA151" s="10"/>
      <c r="POB151" s="10"/>
      <c r="POC151" s="10"/>
      <c r="POD151" s="10"/>
      <c r="POE151" s="10"/>
      <c r="POF151" s="10"/>
      <c r="POG151" s="10"/>
      <c r="POH151" s="10"/>
      <c r="POI151" s="10"/>
      <c r="POJ151" s="10"/>
      <c r="POK151" s="10"/>
      <c r="POL151" s="10"/>
      <c r="POM151" s="10"/>
      <c r="PON151" s="10"/>
      <c r="POO151" s="10"/>
      <c r="POP151" s="10"/>
      <c r="POQ151" s="10"/>
      <c r="POR151" s="10"/>
      <c r="POS151" s="10"/>
      <c r="POT151" s="10"/>
      <c r="POU151" s="10"/>
      <c r="POV151" s="10"/>
      <c r="POW151" s="10"/>
      <c r="POX151" s="10"/>
      <c r="POY151" s="10"/>
      <c r="POZ151" s="10"/>
      <c r="PPA151" s="10"/>
      <c r="PPB151" s="10"/>
      <c r="PPC151" s="10"/>
      <c r="PPD151" s="10"/>
      <c r="PPE151" s="10"/>
      <c r="PPF151" s="10"/>
      <c r="PPG151" s="10"/>
      <c r="PPH151" s="10"/>
      <c r="PPI151" s="10"/>
      <c r="PPJ151" s="10"/>
      <c r="PPK151" s="10"/>
      <c r="PPL151" s="10"/>
      <c r="PPM151" s="10"/>
      <c r="PPN151" s="10"/>
      <c r="PPO151" s="10"/>
      <c r="PPP151" s="10"/>
      <c r="PPQ151" s="10"/>
      <c r="PPR151" s="10"/>
      <c r="PPS151" s="10"/>
      <c r="PPT151" s="10"/>
      <c r="PPU151" s="10"/>
      <c r="PPV151" s="10"/>
      <c r="PPW151" s="10"/>
      <c r="PPX151" s="10"/>
      <c r="PPY151" s="10"/>
      <c r="PPZ151" s="10"/>
      <c r="PQA151" s="10"/>
      <c r="PQB151" s="10"/>
      <c r="PQC151" s="10"/>
      <c r="PQD151" s="10"/>
      <c r="PQE151" s="10"/>
      <c r="PQF151" s="10"/>
      <c r="PQG151" s="10"/>
      <c r="PQH151" s="10"/>
      <c r="PQI151" s="10"/>
      <c r="PQJ151" s="10"/>
      <c r="PQK151" s="10"/>
      <c r="PQL151" s="10"/>
      <c r="PQM151" s="10"/>
      <c r="PQN151" s="10"/>
      <c r="PQO151" s="10"/>
      <c r="PQP151" s="10"/>
      <c r="PQQ151" s="10"/>
      <c r="PQR151" s="10"/>
      <c r="PQS151" s="10"/>
      <c r="PQT151" s="10"/>
      <c r="PQU151" s="10"/>
      <c r="PQV151" s="10"/>
      <c r="PQW151" s="10"/>
      <c r="PQX151" s="10"/>
      <c r="PQY151" s="10"/>
      <c r="PQZ151" s="10"/>
      <c r="PRA151" s="10"/>
      <c r="PRB151" s="10"/>
      <c r="PRC151" s="10"/>
      <c r="PRD151" s="10"/>
      <c r="PRE151" s="10"/>
      <c r="PRF151" s="10"/>
      <c r="PRG151" s="10"/>
      <c r="PRH151" s="10"/>
      <c r="PRI151" s="10"/>
      <c r="PRJ151" s="10"/>
      <c r="PRK151" s="10"/>
      <c r="PRL151" s="10"/>
      <c r="PRM151" s="10"/>
      <c r="PRN151" s="10"/>
      <c r="PRO151" s="10"/>
      <c r="PRP151" s="10"/>
      <c r="PRQ151" s="10"/>
      <c r="PRR151" s="10"/>
      <c r="PRS151" s="10"/>
      <c r="PRT151" s="10"/>
      <c r="PRU151" s="10"/>
      <c r="PRV151" s="10"/>
      <c r="PRW151" s="10"/>
      <c r="PRX151" s="10"/>
      <c r="PRY151" s="10"/>
      <c r="PRZ151" s="10"/>
      <c r="PSA151" s="10"/>
      <c r="PSB151" s="10"/>
      <c r="PSC151" s="10"/>
      <c r="PSD151" s="10"/>
      <c r="PSE151" s="10"/>
      <c r="PSF151" s="10"/>
      <c r="PSG151" s="10"/>
      <c r="PSH151" s="10"/>
      <c r="PSI151" s="10"/>
      <c r="PSJ151" s="10"/>
      <c r="PSK151" s="10"/>
      <c r="PSL151" s="10"/>
      <c r="PSM151" s="10"/>
      <c r="PSN151" s="10"/>
      <c r="PSO151" s="10"/>
      <c r="PSP151" s="10"/>
      <c r="PSQ151" s="10"/>
      <c r="PSR151" s="10"/>
      <c r="PSS151" s="10"/>
      <c r="PST151" s="10"/>
      <c r="PSU151" s="10"/>
      <c r="PSV151" s="10"/>
      <c r="PSW151" s="10"/>
      <c r="PSX151" s="10"/>
      <c r="PSY151" s="10"/>
      <c r="PSZ151" s="10"/>
      <c r="PTA151" s="10"/>
      <c r="PTB151" s="10"/>
      <c r="PTC151" s="10"/>
      <c r="PTD151" s="10"/>
      <c r="PTE151" s="10"/>
      <c r="PTF151" s="10"/>
      <c r="PTG151" s="10"/>
      <c r="PTH151" s="10"/>
      <c r="PTI151" s="10"/>
      <c r="PTJ151" s="10"/>
      <c r="PTK151" s="10"/>
      <c r="PTL151" s="10"/>
      <c r="PTM151" s="10"/>
      <c r="PTN151" s="10"/>
      <c r="PTO151" s="10"/>
      <c r="PTP151" s="10"/>
      <c r="PTQ151" s="10"/>
      <c r="PTR151" s="10"/>
      <c r="PTS151" s="10"/>
      <c r="PTT151" s="10"/>
      <c r="PTU151" s="10"/>
      <c r="PTV151" s="10"/>
      <c r="PTW151" s="10"/>
      <c r="PTX151" s="10"/>
      <c r="PTY151" s="10"/>
      <c r="PTZ151" s="10"/>
      <c r="PUA151" s="10"/>
      <c r="PUB151" s="10"/>
      <c r="PUC151" s="10"/>
      <c r="PUD151" s="10"/>
      <c r="PUE151" s="10"/>
      <c r="PUF151" s="10"/>
      <c r="PUG151" s="10"/>
      <c r="PUH151" s="10"/>
      <c r="PUI151" s="10"/>
      <c r="PUJ151" s="10"/>
      <c r="PUK151" s="10"/>
      <c r="PUL151" s="10"/>
      <c r="PUM151" s="10"/>
      <c r="PUN151" s="10"/>
      <c r="PUO151" s="10"/>
      <c r="PUP151" s="10"/>
      <c r="PUQ151" s="10"/>
      <c r="PUR151" s="10"/>
      <c r="PUS151" s="10"/>
      <c r="PUT151" s="10"/>
      <c r="PUU151" s="10"/>
      <c r="PUV151" s="10"/>
      <c r="PUW151" s="10"/>
      <c r="PUX151" s="10"/>
      <c r="PUY151" s="10"/>
      <c r="PUZ151" s="10"/>
      <c r="PVA151" s="10"/>
      <c r="PVB151" s="10"/>
      <c r="PVC151" s="10"/>
      <c r="PVD151" s="10"/>
      <c r="PVE151" s="10"/>
      <c r="PVF151" s="10"/>
      <c r="PVG151" s="10"/>
      <c r="PVH151" s="10"/>
      <c r="PVI151" s="10"/>
      <c r="PVJ151" s="10"/>
      <c r="PVK151" s="10"/>
      <c r="PVL151" s="10"/>
      <c r="PVM151" s="10"/>
      <c r="PVN151" s="10"/>
      <c r="PVO151" s="10"/>
      <c r="PVP151" s="10"/>
      <c r="PVQ151" s="10"/>
      <c r="PVR151" s="10"/>
      <c r="PVS151" s="10"/>
      <c r="PVT151" s="10"/>
      <c r="PVU151" s="10"/>
      <c r="PVV151" s="10"/>
      <c r="PVW151" s="10"/>
      <c r="PVX151" s="10"/>
      <c r="PVY151" s="10"/>
      <c r="PVZ151" s="10"/>
      <c r="PWA151" s="10"/>
      <c r="PWB151" s="10"/>
      <c r="PWC151" s="10"/>
      <c r="PWD151" s="10"/>
      <c r="PWE151" s="10"/>
      <c r="PWF151" s="10"/>
      <c r="PWG151" s="10"/>
      <c r="PWH151" s="10"/>
      <c r="PWI151" s="10"/>
      <c r="PWJ151" s="10"/>
      <c r="PWK151" s="10"/>
      <c r="PWL151" s="10"/>
      <c r="PWM151" s="10"/>
      <c r="PWN151" s="10"/>
      <c r="PWO151" s="10"/>
      <c r="PWP151" s="10"/>
      <c r="PWQ151" s="10"/>
      <c r="PWR151" s="10"/>
      <c r="PWS151" s="10"/>
      <c r="PWT151" s="10"/>
      <c r="PWU151" s="10"/>
      <c r="PWV151" s="10"/>
      <c r="PWW151" s="10"/>
      <c r="PWX151" s="10"/>
      <c r="PWY151" s="10"/>
      <c r="PWZ151" s="10"/>
      <c r="PXA151" s="10"/>
      <c r="PXB151" s="10"/>
      <c r="PXC151" s="10"/>
      <c r="PXD151" s="10"/>
      <c r="PXE151" s="10"/>
      <c r="PXF151" s="10"/>
      <c r="PXG151" s="10"/>
      <c r="PXH151" s="10"/>
      <c r="PXI151" s="10"/>
      <c r="PXJ151" s="10"/>
      <c r="PXK151" s="10"/>
      <c r="PXL151" s="10"/>
      <c r="PXM151" s="10"/>
      <c r="PXN151" s="10"/>
      <c r="PXO151" s="10"/>
      <c r="PXP151" s="10"/>
      <c r="PXQ151" s="10"/>
      <c r="PXR151" s="10"/>
      <c r="PXS151" s="10"/>
      <c r="PXT151" s="10"/>
      <c r="PXU151" s="10"/>
      <c r="PXV151" s="10"/>
      <c r="PXW151" s="10"/>
      <c r="PXX151" s="10"/>
      <c r="PXY151" s="10"/>
      <c r="PXZ151" s="10"/>
      <c r="PYA151" s="10"/>
      <c r="PYB151" s="10"/>
      <c r="PYC151" s="10"/>
      <c r="PYD151" s="10"/>
      <c r="PYE151" s="10"/>
      <c r="PYF151" s="10"/>
      <c r="PYG151" s="10"/>
      <c r="PYH151" s="10"/>
      <c r="PYI151" s="10"/>
      <c r="PYJ151" s="10"/>
      <c r="PYK151" s="10"/>
      <c r="PYL151" s="10"/>
      <c r="PYM151" s="10"/>
      <c r="PYN151" s="10"/>
      <c r="PYO151" s="10"/>
      <c r="PYP151" s="10"/>
      <c r="PYQ151" s="10"/>
      <c r="PYR151" s="10"/>
      <c r="PYS151" s="10"/>
      <c r="PYT151" s="10"/>
      <c r="PYU151" s="10"/>
      <c r="PYV151" s="10"/>
      <c r="PYW151" s="10"/>
      <c r="PYX151" s="10"/>
      <c r="PYY151" s="10"/>
      <c r="PYZ151" s="10"/>
      <c r="PZA151" s="10"/>
      <c r="PZB151" s="10"/>
      <c r="PZC151" s="10"/>
      <c r="PZD151" s="10"/>
      <c r="PZE151" s="10"/>
      <c r="PZF151" s="10"/>
      <c r="PZG151" s="10"/>
      <c r="PZH151" s="10"/>
      <c r="PZI151" s="10"/>
      <c r="PZJ151" s="10"/>
      <c r="PZK151" s="10"/>
      <c r="PZL151" s="10"/>
      <c r="PZM151" s="10"/>
      <c r="PZN151" s="10"/>
      <c r="PZO151" s="10"/>
      <c r="PZP151" s="10"/>
      <c r="PZQ151" s="10"/>
      <c r="PZR151" s="10"/>
      <c r="PZS151" s="10"/>
      <c r="PZT151" s="10"/>
      <c r="PZU151" s="10"/>
      <c r="PZV151" s="10"/>
      <c r="PZW151" s="10"/>
      <c r="PZX151" s="10"/>
      <c r="PZY151" s="10"/>
      <c r="PZZ151" s="10"/>
      <c r="QAA151" s="10"/>
      <c r="QAB151" s="10"/>
      <c r="QAC151" s="10"/>
      <c r="QAD151" s="10"/>
      <c r="QAE151" s="10"/>
      <c r="QAF151" s="10"/>
      <c r="QAG151" s="10"/>
      <c r="QAH151" s="10"/>
      <c r="QAI151" s="10"/>
      <c r="QAJ151" s="10"/>
      <c r="QAK151" s="10"/>
      <c r="QAL151" s="10"/>
      <c r="QAM151" s="10"/>
      <c r="QAN151" s="10"/>
      <c r="QAO151" s="10"/>
      <c r="QAP151" s="10"/>
      <c r="QAQ151" s="10"/>
      <c r="QAR151" s="10"/>
      <c r="QAS151" s="10"/>
      <c r="QAT151" s="10"/>
      <c r="QAU151" s="10"/>
      <c r="QAV151" s="10"/>
      <c r="QAW151" s="10"/>
      <c r="QAX151" s="10"/>
      <c r="QAY151" s="10"/>
      <c r="QAZ151" s="10"/>
      <c r="QBA151" s="10"/>
      <c r="QBB151" s="10"/>
      <c r="QBC151" s="10"/>
      <c r="QBD151" s="10"/>
      <c r="QBE151" s="10"/>
      <c r="QBF151" s="10"/>
      <c r="QBG151" s="10"/>
      <c r="QBH151" s="10"/>
      <c r="QBI151" s="10"/>
      <c r="QBJ151" s="10"/>
      <c r="QBK151" s="10"/>
      <c r="QBL151" s="10"/>
      <c r="QBM151" s="10"/>
      <c r="QBN151" s="10"/>
      <c r="QBO151" s="10"/>
      <c r="QBP151" s="10"/>
      <c r="QBQ151" s="10"/>
      <c r="QBR151" s="10"/>
      <c r="QBS151" s="10"/>
      <c r="QBT151" s="10"/>
      <c r="QBU151" s="10"/>
      <c r="QBV151" s="10"/>
      <c r="QBW151" s="10"/>
      <c r="QBX151" s="10"/>
      <c r="QBY151" s="10"/>
      <c r="QBZ151" s="10"/>
      <c r="QCA151" s="10"/>
      <c r="QCB151" s="10"/>
      <c r="QCC151" s="10"/>
      <c r="QCD151" s="10"/>
      <c r="QCE151" s="10"/>
      <c r="QCF151" s="10"/>
      <c r="QCG151" s="10"/>
      <c r="QCH151" s="10"/>
      <c r="QCI151" s="10"/>
      <c r="QCJ151" s="10"/>
      <c r="QCK151" s="10"/>
      <c r="QCL151" s="10"/>
      <c r="QCM151" s="10"/>
      <c r="QCN151" s="10"/>
      <c r="QCO151" s="10"/>
      <c r="QCP151" s="10"/>
      <c r="QCQ151" s="10"/>
      <c r="QCR151" s="10"/>
      <c r="QCS151" s="10"/>
      <c r="QCT151" s="10"/>
      <c r="QCU151" s="10"/>
      <c r="QCV151" s="10"/>
      <c r="QCW151" s="10"/>
      <c r="QCX151" s="10"/>
      <c r="QCY151" s="10"/>
      <c r="QCZ151" s="10"/>
      <c r="QDA151" s="10"/>
      <c r="QDB151" s="10"/>
      <c r="QDC151" s="10"/>
      <c r="QDD151" s="10"/>
      <c r="QDE151" s="10"/>
      <c r="QDF151" s="10"/>
      <c r="QDG151" s="10"/>
      <c r="QDH151" s="10"/>
      <c r="QDI151" s="10"/>
      <c r="QDJ151" s="10"/>
      <c r="QDK151" s="10"/>
      <c r="QDL151" s="10"/>
      <c r="QDM151" s="10"/>
      <c r="QDN151" s="10"/>
      <c r="QDO151" s="10"/>
      <c r="QDP151" s="10"/>
      <c r="QDQ151" s="10"/>
      <c r="QDR151" s="10"/>
      <c r="QDS151" s="10"/>
      <c r="QDT151" s="10"/>
      <c r="QDU151" s="10"/>
      <c r="QDV151" s="10"/>
      <c r="QDW151" s="10"/>
      <c r="QDX151" s="10"/>
      <c r="QDY151" s="10"/>
      <c r="QDZ151" s="10"/>
      <c r="QEA151" s="10"/>
      <c r="QEB151" s="10"/>
      <c r="QEC151" s="10"/>
      <c r="QED151" s="10"/>
      <c r="QEE151" s="10"/>
      <c r="QEF151" s="10"/>
      <c r="QEG151" s="10"/>
      <c r="QEH151" s="10"/>
      <c r="QEI151" s="10"/>
      <c r="QEJ151" s="10"/>
      <c r="QEK151" s="10"/>
      <c r="QEL151" s="10"/>
      <c r="QEM151" s="10"/>
      <c r="QEN151" s="10"/>
      <c r="QEO151" s="10"/>
      <c r="QEP151" s="10"/>
      <c r="QEQ151" s="10"/>
      <c r="QER151" s="10"/>
      <c r="QES151" s="10"/>
      <c r="QET151" s="10"/>
      <c r="QEU151" s="10"/>
      <c r="QEV151" s="10"/>
      <c r="QEW151" s="10"/>
      <c r="QEX151" s="10"/>
      <c r="QEY151" s="10"/>
      <c r="QEZ151" s="10"/>
      <c r="QFA151" s="10"/>
      <c r="QFB151" s="10"/>
      <c r="QFC151" s="10"/>
      <c r="QFD151" s="10"/>
      <c r="QFE151" s="10"/>
      <c r="QFF151" s="10"/>
      <c r="QFG151" s="10"/>
      <c r="QFH151" s="10"/>
      <c r="QFI151" s="10"/>
      <c r="QFJ151" s="10"/>
      <c r="QFK151" s="10"/>
      <c r="QFL151" s="10"/>
      <c r="QFM151" s="10"/>
      <c r="QFN151" s="10"/>
      <c r="QFO151" s="10"/>
      <c r="QFP151" s="10"/>
      <c r="QFQ151" s="10"/>
      <c r="QFR151" s="10"/>
      <c r="QFS151" s="10"/>
      <c r="QFT151" s="10"/>
      <c r="QFU151" s="10"/>
      <c r="QFV151" s="10"/>
      <c r="QFW151" s="10"/>
      <c r="QFX151" s="10"/>
      <c r="QFY151" s="10"/>
      <c r="QFZ151" s="10"/>
      <c r="QGA151" s="10"/>
      <c r="QGB151" s="10"/>
      <c r="QGC151" s="10"/>
      <c r="QGD151" s="10"/>
      <c r="QGE151" s="10"/>
      <c r="QGF151" s="10"/>
      <c r="QGG151" s="10"/>
      <c r="QGH151" s="10"/>
      <c r="QGI151" s="10"/>
      <c r="QGJ151" s="10"/>
      <c r="QGK151" s="10"/>
      <c r="QGL151" s="10"/>
      <c r="QGM151" s="10"/>
      <c r="QGN151" s="10"/>
      <c r="QGO151" s="10"/>
      <c r="QGP151" s="10"/>
      <c r="QGQ151" s="10"/>
      <c r="QGR151" s="10"/>
      <c r="QGS151" s="10"/>
      <c r="QGT151" s="10"/>
      <c r="QGU151" s="10"/>
      <c r="QGV151" s="10"/>
      <c r="QGW151" s="10"/>
      <c r="QGX151" s="10"/>
      <c r="QGY151" s="10"/>
      <c r="QGZ151" s="10"/>
      <c r="QHA151" s="10"/>
      <c r="QHB151" s="10"/>
      <c r="QHC151" s="10"/>
      <c r="QHD151" s="10"/>
      <c r="QHE151" s="10"/>
      <c r="QHF151" s="10"/>
      <c r="QHG151" s="10"/>
      <c r="QHH151" s="10"/>
      <c r="QHI151" s="10"/>
      <c r="QHJ151" s="10"/>
      <c r="QHK151" s="10"/>
      <c r="QHL151" s="10"/>
      <c r="QHM151" s="10"/>
      <c r="QHN151" s="10"/>
      <c r="QHO151" s="10"/>
      <c r="QHP151" s="10"/>
      <c r="QHQ151" s="10"/>
      <c r="QHR151" s="10"/>
      <c r="QHS151" s="10"/>
      <c r="QHT151" s="10"/>
      <c r="QHU151" s="10"/>
      <c r="QHV151" s="10"/>
      <c r="QHW151" s="10"/>
      <c r="QHX151" s="10"/>
      <c r="QHY151" s="10"/>
      <c r="QHZ151" s="10"/>
      <c r="QIA151" s="10"/>
      <c r="QIB151" s="10"/>
      <c r="QIC151" s="10"/>
      <c r="QID151" s="10"/>
      <c r="QIE151" s="10"/>
      <c r="QIF151" s="10"/>
      <c r="QIG151" s="10"/>
      <c r="QIH151" s="10"/>
      <c r="QII151" s="10"/>
      <c r="QIJ151" s="10"/>
      <c r="QIK151" s="10"/>
      <c r="QIL151" s="10"/>
      <c r="QIM151" s="10"/>
      <c r="QIN151" s="10"/>
      <c r="QIO151" s="10"/>
      <c r="QIP151" s="10"/>
      <c r="QIQ151" s="10"/>
      <c r="QIR151" s="10"/>
      <c r="QIS151" s="10"/>
      <c r="QIT151" s="10"/>
      <c r="QIU151" s="10"/>
      <c r="QIV151" s="10"/>
      <c r="QIW151" s="10"/>
      <c r="QIX151" s="10"/>
      <c r="QIY151" s="10"/>
      <c r="QIZ151" s="10"/>
      <c r="QJA151" s="10"/>
      <c r="QJB151" s="10"/>
      <c r="QJC151" s="10"/>
      <c r="QJD151" s="10"/>
      <c r="QJE151" s="10"/>
      <c r="QJF151" s="10"/>
      <c r="QJG151" s="10"/>
      <c r="QJH151" s="10"/>
      <c r="QJI151" s="10"/>
      <c r="QJJ151" s="10"/>
      <c r="QJK151" s="10"/>
      <c r="QJL151" s="10"/>
      <c r="QJM151" s="10"/>
      <c r="QJN151" s="10"/>
      <c r="QJO151" s="10"/>
      <c r="QJP151" s="10"/>
      <c r="QJQ151" s="10"/>
      <c r="QJR151" s="10"/>
      <c r="QJS151" s="10"/>
      <c r="QJT151" s="10"/>
      <c r="QJU151" s="10"/>
      <c r="QJV151" s="10"/>
      <c r="QJW151" s="10"/>
      <c r="QJX151" s="10"/>
      <c r="QJY151" s="10"/>
      <c r="QJZ151" s="10"/>
      <c r="QKA151" s="10"/>
      <c r="QKB151" s="10"/>
      <c r="QKC151" s="10"/>
      <c r="QKD151" s="10"/>
      <c r="QKE151" s="10"/>
      <c r="QKF151" s="10"/>
      <c r="QKG151" s="10"/>
      <c r="QKH151" s="10"/>
      <c r="QKI151" s="10"/>
      <c r="QKJ151" s="10"/>
      <c r="QKK151" s="10"/>
      <c r="QKL151" s="10"/>
      <c r="QKM151" s="10"/>
      <c r="QKN151" s="10"/>
      <c r="QKO151" s="10"/>
      <c r="QKP151" s="10"/>
      <c r="QKQ151" s="10"/>
      <c r="QKR151" s="10"/>
      <c r="QKS151" s="10"/>
      <c r="QKT151" s="10"/>
      <c r="QKU151" s="10"/>
      <c r="QKV151" s="10"/>
      <c r="QKW151" s="10"/>
      <c r="QKX151" s="10"/>
      <c r="QKY151" s="10"/>
      <c r="QKZ151" s="10"/>
      <c r="QLA151" s="10"/>
      <c r="QLB151" s="10"/>
      <c r="QLC151" s="10"/>
      <c r="QLD151" s="10"/>
      <c r="QLE151" s="10"/>
      <c r="QLF151" s="10"/>
      <c r="QLG151" s="10"/>
      <c r="QLH151" s="10"/>
      <c r="QLI151" s="10"/>
      <c r="QLJ151" s="10"/>
      <c r="QLK151" s="10"/>
      <c r="QLL151" s="10"/>
      <c r="QLM151" s="10"/>
      <c r="QLN151" s="10"/>
      <c r="QLO151" s="10"/>
      <c r="QLP151" s="10"/>
      <c r="QLQ151" s="10"/>
      <c r="QLR151" s="10"/>
      <c r="QLS151" s="10"/>
      <c r="QLT151" s="10"/>
      <c r="QLU151" s="10"/>
      <c r="QLV151" s="10"/>
      <c r="QLW151" s="10"/>
      <c r="QLX151" s="10"/>
      <c r="QLY151" s="10"/>
      <c r="QLZ151" s="10"/>
      <c r="QMA151" s="10"/>
      <c r="QMB151" s="10"/>
      <c r="QMC151" s="10"/>
      <c r="QMD151" s="10"/>
      <c r="QME151" s="10"/>
      <c r="QMF151" s="10"/>
      <c r="QMG151" s="10"/>
      <c r="QMH151" s="10"/>
      <c r="QMI151" s="10"/>
      <c r="QMJ151" s="10"/>
      <c r="QMK151" s="10"/>
      <c r="QML151" s="10"/>
      <c r="QMM151" s="10"/>
      <c r="QMN151" s="10"/>
      <c r="QMO151" s="10"/>
      <c r="QMP151" s="10"/>
      <c r="QMQ151" s="10"/>
      <c r="QMR151" s="10"/>
      <c r="QMS151" s="10"/>
      <c r="QMT151" s="10"/>
      <c r="QMU151" s="10"/>
      <c r="QMV151" s="10"/>
      <c r="QMW151" s="10"/>
      <c r="QMX151" s="10"/>
      <c r="QMY151" s="10"/>
      <c r="QMZ151" s="10"/>
      <c r="QNA151" s="10"/>
      <c r="QNB151" s="10"/>
      <c r="QNC151" s="10"/>
      <c r="QND151" s="10"/>
      <c r="QNE151" s="10"/>
      <c r="QNF151" s="10"/>
      <c r="QNG151" s="10"/>
      <c r="QNH151" s="10"/>
      <c r="QNI151" s="10"/>
      <c r="QNJ151" s="10"/>
      <c r="QNK151" s="10"/>
      <c r="QNL151" s="10"/>
      <c r="QNM151" s="10"/>
      <c r="QNN151" s="10"/>
      <c r="QNO151" s="10"/>
      <c r="QNP151" s="10"/>
      <c r="QNQ151" s="10"/>
      <c r="QNR151" s="10"/>
      <c r="QNS151" s="10"/>
      <c r="QNT151" s="10"/>
      <c r="QNU151" s="10"/>
      <c r="QNV151" s="10"/>
      <c r="QNW151" s="10"/>
      <c r="QNX151" s="10"/>
      <c r="QNY151" s="10"/>
      <c r="QNZ151" s="10"/>
      <c r="QOA151" s="10"/>
      <c r="QOB151" s="10"/>
      <c r="QOC151" s="10"/>
      <c r="QOD151" s="10"/>
      <c r="QOE151" s="10"/>
      <c r="QOF151" s="10"/>
      <c r="QOG151" s="10"/>
      <c r="QOH151" s="10"/>
      <c r="QOI151" s="10"/>
      <c r="QOJ151" s="10"/>
      <c r="QOK151" s="10"/>
      <c r="QOL151" s="10"/>
      <c r="QOM151" s="10"/>
      <c r="QON151" s="10"/>
      <c r="QOO151" s="10"/>
      <c r="QOP151" s="10"/>
      <c r="QOQ151" s="10"/>
      <c r="QOR151" s="10"/>
      <c r="QOS151" s="10"/>
      <c r="QOT151" s="10"/>
      <c r="QOU151" s="10"/>
      <c r="QOV151" s="10"/>
      <c r="QOW151" s="10"/>
      <c r="QOX151" s="10"/>
      <c r="QOY151" s="10"/>
      <c r="QOZ151" s="10"/>
      <c r="QPA151" s="10"/>
      <c r="QPB151" s="10"/>
      <c r="QPC151" s="10"/>
      <c r="QPD151" s="10"/>
      <c r="QPE151" s="10"/>
      <c r="QPF151" s="10"/>
      <c r="QPG151" s="10"/>
      <c r="QPH151" s="10"/>
      <c r="QPI151" s="10"/>
      <c r="QPJ151" s="10"/>
      <c r="QPK151" s="10"/>
      <c r="QPL151" s="10"/>
      <c r="QPM151" s="10"/>
      <c r="QPN151" s="10"/>
      <c r="QPO151" s="10"/>
      <c r="QPP151" s="10"/>
      <c r="QPQ151" s="10"/>
      <c r="QPR151" s="10"/>
      <c r="QPS151" s="10"/>
      <c r="QPT151" s="10"/>
      <c r="QPU151" s="10"/>
      <c r="QPV151" s="10"/>
      <c r="QPW151" s="10"/>
      <c r="QPX151" s="10"/>
      <c r="QPY151" s="10"/>
      <c r="QPZ151" s="10"/>
      <c r="QQA151" s="10"/>
      <c r="QQB151" s="10"/>
      <c r="QQC151" s="10"/>
      <c r="QQD151" s="10"/>
      <c r="QQE151" s="10"/>
      <c r="QQF151" s="10"/>
      <c r="QQG151" s="10"/>
      <c r="QQH151" s="10"/>
      <c r="QQI151" s="10"/>
      <c r="QQJ151" s="10"/>
      <c r="QQK151" s="10"/>
      <c r="QQL151" s="10"/>
      <c r="QQM151" s="10"/>
      <c r="QQN151" s="10"/>
      <c r="QQO151" s="10"/>
      <c r="QQP151" s="10"/>
      <c r="QQQ151" s="10"/>
      <c r="QQR151" s="10"/>
      <c r="QQS151" s="10"/>
      <c r="QQT151" s="10"/>
      <c r="QQU151" s="10"/>
      <c r="QQV151" s="10"/>
      <c r="QQW151" s="10"/>
      <c r="QQX151" s="10"/>
      <c r="QQY151" s="10"/>
      <c r="QQZ151" s="10"/>
      <c r="QRA151" s="10"/>
      <c r="QRB151" s="10"/>
      <c r="QRC151" s="10"/>
      <c r="QRD151" s="10"/>
      <c r="QRE151" s="10"/>
      <c r="QRF151" s="10"/>
      <c r="QRG151" s="10"/>
      <c r="QRH151" s="10"/>
      <c r="QRI151" s="10"/>
      <c r="QRJ151" s="10"/>
      <c r="QRK151" s="10"/>
      <c r="QRL151" s="10"/>
      <c r="QRM151" s="10"/>
      <c r="QRN151" s="10"/>
      <c r="QRO151" s="10"/>
      <c r="QRP151" s="10"/>
      <c r="QRQ151" s="10"/>
      <c r="QRR151" s="10"/>
      <c r="QRS151" s="10"/>
      <c r="QRT151" s="10"/>
      <c r="QRU151" s="10"/>
      <c r="QRV151" s="10"/>
      <c r="QRW151" s="10"/>
      <c r="QRX151" s="10"/>
      <c r="QRY151" s="10"/>
      <c r="QRZ151" s="10"/>
      <c r="QSA151" s="10"/>
      <c r="QSB151" s="10"/>
      <c r="QSC151" s="10"/>
      <c r="QSD151" s="10"/>
      <c r="QSE151" s="10"/>
      <c r="QSF151" s="10"/>
      <c r="QSG151" s="10"/>
      <c r="QSH151" s="10"/>
      <c r="QSI151" s="10"/>
      <c r="QSJ151" s="10"/>
      <c r="QSK151" s="10"/>
      <c r="QSL151" s="10"/>
      <c r="QSM151" s="10"/>
      <c r="QSN151" s="10"/>
      <c r="QSO151" s="10"/>
      <c r="QSP151" s="10"/>
      <c r="QSQ151" s="10"/>
      <c r="QSR151" s="10"/>
      <c r="QSS151" s="10"/>
      <c r="QST151" s="10"/>
      <c r="QSU151" s="10"/>
      <c r="QSV151" s="10"/>
      <c r="QSW151" s="10"/>
      <c r="QSX151" s="10"/>
      <c r="QSY151" s="10"/>
      <c r="QSZ151" s="10"/>
      <c r="QTA151" s="10"/>
      <c r="QTB151" s="10"/>
      <c r="QTC151" s="10"/>
      <c r="QTD151" s="10"/>
      <c r="QTE151" s="10"/>
      <c r="QTF151" s="10"/>
      <c r="QTG151" s="10"/>
      <c r="QTH151" s="10"/>
      <c r="QTI151" s="10"/>
      <c r="QTJ151" s="10"/>
      <c r="QTK151" s="10"/>
      <c r="QTL151" s="10"/>
      <c r="QTM151" s="10"/>
      <c r="QTN151" s="10"/>
      <c r="QTO151" s="10"/>
      <c r="QTP151" s="10"/>
      <c r="QTQ151" s="10"/>
      <c r="QTR151" s="10"/>
      <c r="QTS151" s="10"/>
      <c r="QTT151" s="10"/>
      <c r="QTU151" s="10"/>
      <c r="QTV151" s="10"/>
      <c r="QTW151" s="10"/>
      <c r="QTX151" s="10"/>
      <c r="QTY151" s="10"/>
      <c r="QTZ151" s="10"/>
      <c r="QUA151" s="10"/>
      <c r="QUB151" s="10"/>
      <c r="QUC151" s="10"/>
      <c r="QUD151" s="10"/>
      <c r="QUE151" s="10"/>
      <c r="QUF151" s="10"/>
      <c r="QUG151" s="10"/>
      <c r="QUH151" s="10"/>
      <c r="QUI151" s="10"/>
      <c r="QUJ151" s="10"/>
      <c r="QUK151" s="10"/>
      <c r="QUL151" s="10"/>
      <c r="QUM151" s="10"/>
      <c r="QUN151" s="10"/>
      <c r="QUO151" s="10"/>
      <c r="QUP151" s="10"/>
      <c r="QUQ151" s="10"/>
      <c r="QUR151" s="10"/>
      <c r="QUS151" s="10"/>
      <c r="QUT151" s="10"/>
      <c r="QUU151" s="10"/>
      <c r="QUV151" s="10"/>
      <c r="QUW151" s="10"/>
      <c r="QUX151" s="10"/>
      <c r="QUY151" s="10"/>
      <c r="QUZ151" s="10"/>
      <c r="QVA151" s="10"/>
      <c r="QVB151" s="10"/>
      <c r="QVC151" s="10"/>
      <c r="QVD151" s="10"/>
      <c r="QVE151" s="10"/>
      <c r="QVF151" s="10"/>
      <c r="QVG151" s="10"/>
      <c r="QVH151" s="10"/>
      <c r="QVI151" s="10"/>
      <c r="QVJ151" s="10"/>
      <c r="QVK151" s="10"/>
      <c r="QVL151" s="10"/>
      <c r="QVM151" s="10"/>
      <c r="QVN151" s="10"/>
      <c r="QVO151" s="10"/>
      <c r="QVP151" s="10"/>
      <c r="QVQ151" s="10"/>
      <c r="QVR151" s="10"/>
      <c r="QVS151" s="10"/>
      <c r="QVT151" s="10"/>
      <c r="QVU151" s="10"/>
      <c r="QVV151" s="10"/>
      <c r="QVW151" s="10"/>
      <c r="QVX151" s="10"/>
      <c r="QVY151" s="10"/>
      <c r="QVZ151" s="10"/>
      <c r="QWA151" s="10"/>
      <c r="QWB151" s="10"/>
      <c r="QWC151" s="10"/>
      <c r="QWD151" s="10"/>
      <c r="QWE151" s="10"/>
      <c r="QWF151" s="10"/>
      <c r="QWG151" s="10"/>
      <c r="QWH151" s="10"/>
      <c r="QWI151" s="10"/>
      <c r="QWJ151" s="10"/>
      <c r="QWK151" s="10"/>
      <c r="QWL151" s="10"/>
      <c r="QWM151" s="10"/>
      <c r="QWN151" s="10"/>
      <c r="QWO151" s="10"/>
      <c r="QWP151" s="10"/>
      <c r="QWQ151" s="10"/>
      <c r="QWR151" s="10"/>
      <c r="QWS151" s="10"/>
      <c r="QWT151" s="10"/>
      <c r="QWU151" s="10"/>
      <c r="QWV151" s="10"/>
      <c r="QWW151" s="10"/>
      <c r="QWX151" s="10"/>
      <c r="QWY151" s="10"/>
      <c r="QWZ151" s="10"/>
      <c r="QXA151" s="10"/>
      <c r="QXB151" s="10"/>
      <c r="QXC151" s="10"/>
      <c r="QXD151" s="10"/>
      <c r="QXE151" s="10"/>
      <c r="QXF151" s="10"/>
      <c r="QXG151" s="10"/>
      <c r="QXH151" s="10"/>
      <c r="QXI151" s="10"/>
      <c r="QXJ151" s="10"/>
      <c r="QXK151" s="10"/>
      <c r="QXL151" s="10"/>
      <c r="QXM151" s="10"/>
      <c r="QXN151" s="10"/>
      <c r="QXO151" s="10"/>
      <c r="QXP151" s="10"/>
      <c r="QXQ151" s="10"/>
      <c r="QXR151" s="10"/>
      <c r="QXS151" s="10"/>
      <c r="QXT151" s="10"/>
      <c r="QXU151" s="10"/>
      <c r="QXV151" s="10"/>
      <c r="QXW151" s="10"/>
      <c r="QXX151" s="10"/>
      <c r="QXY151" s="10"/>
      <c r="QXZ151" s="10"/>
      <c r="QYA151" s="10"/>
      <c r="QYB151" s="10"/>
      <c r="QYC151" s="10"/>
      <c r="QYD151" s="10"/>
      <c r="QYE151" s="10"/>
      <c r="QYF151" s="10"/>
      <c r="QYG151" s="10"/>
      <c r="QYH151" s="10"/>
      <c r="QYI151" s="10"/>
      <c r="QYJ151" s="10"/>
      <c r="QYK151" s="10"/>
      <c r="QYL151" s="10"/>
      <c r="QYM151" s="10"/>
      <c r="QYN151" s="10"/>
      <c r="QYO151" s="10"/>
      <c r="QYP151" s="10"/>
      <c r="QYQ151" s="10"/>
      <c r="QYR151" s="10"/>
      <c r="QYS151" s="10"/>
      <c r="QYT151" s="10"/>
      <c r="QYU151" s="10"/>
      <c r="QYV151" s="10"/>
      <c r="QYW151" s="10"/>
      <c r="QYX151" s="10"/>
      <c r="QYY151" s="10"/>
      <c r="QYZ151" s="10"/>
      <c r="QZA151" s="10"/>
      <c r="QZB151" s="10"/>
      <c r="QZC151" s="10"/>
      <c r="QZD151" s="10"/>
      <c r="QZE151" s="10"/>
      <c r="QZF151" s="10"/>
      <c r="QZG151" s="10"/>
      <c r="QZH151" s="10"/>
      <c r="QZI151" s="10"/>
      <c r="QZJ151" s="10"/>
      <c r="QZK151" s="10"/>
      <c r="QZL151" s="10"/>
      <c r="QZM151" s="10"/>
      <c r="QZN151" s="10"/>
      <c r="QZO151" s="10"/>
      <c r="QZP151" s="10"/>
      <c r="QZQ151" s="10"/>
      <c r="QZR151" s="10"/>
      <c r="QZS151" s="10"/>
      <c r="QZT151" s="10"/>
      <c r="QZU151" s="10"/>
      <c r="QZV151" s="10"/>
      <c r="QZW151" s="10"/>
      <c r="QZX151" s="10"/>
      <c r="QZY151" s="10"/>
      <c r="QZZ151" s="10"/>
      <c r="RAA151" s="10"/>
      <c r="RAB151" s="10"/>
      <c r="RAC151" s="10"/>
      <c r="RAD151" s="10"/>
      <c r="RAE151" s="10"/>
      <c r="RAF151" s="10"/>
      <c r="RAG151" s="10"/>
      <c r="RAH151" s="10"/>
      <c r="RAI151" s="10"/>
      <c r="RAJ151" s="10"/>
      <c r="RAK151" s="10"/>
      <c r="RAL151" s="10"/>
      <c r="RAM151" s="10"/>
      <c r="RAN151" s="10"/>
      <c r="RAO151" s="10"/>
      <c r="RAP151" s="10"/>
      <c r="RAQ151" s="10"/>
      <c r="RAR151" s="10"/>
      <c r="RAS151" s="10"/>
      <c r="RAT151" s="10"/>
      <c r="RAU151" s="10"/>
      <c r="RAV151" s="10"/>
      <c r="RAW151" s="10"/>
      <c r="RAX151" s="10"/>
      <c r="RAY151" s="10"/>
      <c r="RAZ151" s="10"/>
      <c r="RBA151" s="10"/>
      <c r="RBB151" s="10"/>
      <c r="RBC151" s="10"/>
      <c r="RBD151" s="10"/>
      <c r="RBE151" s="10"/>
      <c r="RBF151" s="10"/>
      <c r="RBG151" s="10"/>
      <c r="RBH151" s="10"/>
      <c r="RBI151" s="10"/>
      <c r="RBJ151" s="10"/>
      <c r="RBK151" s="10"/>
      <c r="RBL151" s="10"/>
      <c r="RBM151" s="10"/>
      <c r="RBN151" s="10"/>
      <c r="RBO151" s="10"/>
      <c r="RBP151" s="10"/>
      <c r="RBQ151" s="10"/>
      <c r="RBR151" s="10"/>
      <c r="RBS151" s="10"/>
      <c r="RBT151" s="10"/>
      <c r="RBU151" s="10"/>
      <c r="RBV151" s="10"/>
      <c r="RBW151" s="10"/>
      <c r="RBX151" s="10"/>
      <c r="RBY151" s="10"/>
      <c r="RBZ151" s="10"/>
      <c r="RCA151" s="10"/>
      <c r="RCB151" s="10"/>
      <c r="RCC151" s="10"/>
      <c r="RCD151" s="10"/>
      <c r="RCE151" s="10"/>
      <c r="RCF151" s="10"/>
      <c r="RCG151" s="10"/>
      <c r="RCH151" s="10"/>
      <c r="RCI151" s="10"/>
      <c r="RCJ151" s="10"/>
      <c r="RCK151" s="10"/>
      <c r="RCL151" s="10"/>
      <c r="RCM151" s="10"/>
      <c r="RCN151" s="10"/>
      <c r="RCO151" s="10"/>
      <c r="RCP151" s="10"/>
      <c r="RCQ151" s="10"/>
      <c r="RCR151" s="10"/>
      <c r="RCS151" s="10"/>
      <c r="RCT151" s="10"/>
      <c r="RCU151" s="10"/>
      <c r="RCV151" s="10"/>
      <c r="RCW151" s="10"/>
      <c r="RCX151" s="10"/>
      <c r="RCY151" s="10"/>
      <c r="RCZ151" s="10"/>
      <c r="RDA151" s="10"/>
      <c r="RDB151" s="10"/>
      <c r="RDC151" s="10"/>
      <c r="RDD151" s="10"/>
      <c r="RDE151" s="10"/>
      <c r="RDF151" s="10"/>
      <c r="RDG151" s="10"/>
      <c r="RDH151" s="10"/>
      <c r="RDI151" s="10"/>
      <c r="RDJ151" s="10"/>
      <c r="RDK151" s="10"/>
      <c r="RDL151" s="10"/>
      <c r="RDM151" s="10"/>
      <c r="RDN151" s="10"/>
      <c r="RDO151" s="10"/>
      <c r="RDP151" s="10"/>
      <c r="RDQ151" s="10"/>
      <c r="RDR151" s="10"/>
      <c r="RDS151" s="10"/>
      <c r="RDT151" s="10"/>
      <c r="RDU151" s="10"/>
      <c r="RDV151" s="10"/>
      <c r="RDW151" s="10"/>
      <c r="RDX151" s="10"/>
      <c r="RDY151" s="10"/>
      <c r="RDZ151" s="10"/>
      <c r="REA151" s="10"/>
      <c r="REB151" s="10"/>
      <c r="REC151" s="10"/>
      <c r="RED151" s="10"/>
      <c r="REE151" s="10"/>
      <c r="REF151" s="10"/>
      <c r="REG151" s="10"/>
      <c r="REH151" s="10"/>
      <c r="REI151" s="10"/>
      <c r="REJ151" s="10"/>
      <c r="REK151" s="10"/>
      <c r="REL151" s="10"/>
      <c r="REM151" s="10"/>
      <c r="REN151" s="10"/>
      <c r="REO151" s="10"/>
      <c r="REP151" s="10"/>
      <c r="REQ151" s="10"/>
      <c r="RER151" s="10"/>
      <c r="RES151" s="10"/>
      <c r="RET151" s="10"/>
      <c r="REU151" s="10"/>
      <c r="REV151" s="10"/>
      <c r="REW151" s="10"/>
      <c r="REX151" s="10"/>
      <c r="REY151" s="10"/>
      <c r="REZ151" s="10"/>
      <c r="RFA151" s="10"/>
      <c r="RFB151" s="10"/>
      <c r="RFC151" s="10"/>
      <c r="RFD151" s="10"/>
      <c r="RFE151" s="10"/>
      <c r="RFF151" s="10"/>
      <c r="RFG151" s="10"/>
      <c r="RFH151" s="10"/>
      <c r="RFI151" s="10"/>
      <c r="RFJ151" s="10"/>
      <c r="RFK151" s="10"/>
      <c r="RFL151" s="10"/>
      <c r="RFM151" s="10"/>
      <c r="RFN151" s="10"/>
      <c r="RFO151" s="10"/>
      <c r="RFP151" s="10"/>
      <c r="RFQ151" s="10"/>
      <c r="RFR151" s="10"/>
      <c r="RFS151" s="10"/>
      <c r="RFT151" s="10"/>
      <c r="RFU151" s="10"/>
      <c r="RFV151" s="10"/>
      <c r="RFW151" s="10"/>
      <c r="RFX151" s="10"/>
      <c r="RFY151" s="10"/>
      <c r="RFZ151" s="10"/>
      <c r="RGA151" s="10"/>
      <c r="RGB151" s="10"/>
      <c r="RGC151" s="10"/>
      <c r="RGD151" s="10"/>
      <c r="RGE151" s="10"/>
      <c r="RGF151" s="10"/>
      <c r="RGG151" s="10"/>
      <c r="RGH151" s="10"/>
      <c r="RGI151" s="10"/>
      <c r="RGJ151" s="10"/>
      <c r="RGK151" s="10"/>
      <c r="RGL151" s="10"/>
      <c r="RGM151" s="10"/>
      <c r="RGN151" s="10"/>
      <c r="RGO151" s="10"/>
      <c r="RGP151" s="10"/>
      <c r="RGQ151" s="10"/>
      <c r="RGR151" s="10"/>
      <c r="RGS151" s="10"/>
      <c r="RGT151" s="10"/>
      <c r="RGU151" s="10"/>
      <c r="RGV151" s="10"/>
      <c r="RGW151" s="10"/>
      <c r="RGX151" s="10"/>
      <c r="RGY151" s="10"/>
      <c r="RGZ151" s="10"/>
      <c r="RHA151" s="10"/>
      <c r="RHB151" s="10"/>
      <c r="RHC151" s="10"/>
      <c r="RHD151" s="10"/>
      <c r="RHE151" s="10"/>
      <c r="RHF151" s="10"/>
      <c r="RHG151" s="10"/>
      <c r="RHH151" s="10"/>
      <c r="RHI151" s="10"/>
      <c r="RHJ151" s="10"/>
      <c r="RHK151" s="10"/>
      <c r="RHL151" s="10"/>
      <c r="RHM151" s="10"/>
      <c r="RHN151" s="10"/>
      <c r="RHO151" s="10"/>
      <c r="RHP151" s="10"/>
      <c r="RHQ151" s="10"/>
      <c r="RHR151" s="10"/>
      <c r="RHS151" s="10"/>
      <c r="RHT151" s="10"/>
      <c r="RHU151" s="10"/>
      <c r="RHV151" s="10"/>
      <c r="RHW151" s="10"/>
      <c r="RHX151" s="10"/>
      <c r="RHY151" s="10"/>
      <c r="RHZ151" s="10"/>
      <c r="RIA151" s="10"/>
      <c r="RIB151" s="10"/>
      <c r="RIC151" s="10"/>
      <c r="RID151" s="10"/>
      <c r="RIE151" s="10"/>
      <c r="RIF151" s="10"/>
      <c r="RIG151" s="10"/>
      <c r="RIH151" s="10"/>
      <c r="RII151" s="10"/>
      <c r="RIJ151" s="10"/>
      <c r="RIK151" s="10"/>
      <c r="RIL151" s="10"/>
      <c r="RIM151" s="10"/>
      <c r="RIN151" s="10"/>
      <c r="RIO151" s="10"/>
      <c r="RIP151" s="10"/>
      <c r="RIQ151" s="10"/>
      <c r="RIR151" s="10"/>
      <c r="RIS151" s="10"/>
      <c r="RIT151" s="10"/>
      <c r="RIU151" s="10"/>
      <c r="RIV151" s="10"/>
      <c r="RIW151" s="10"/>
      <c r="RIX151" s="10"/>
      <c r="RIY151" s="10"/>
      <c r="RIZ151" s="10"/>
      <c r="RJA151" s="10"/>
      <c r="RJB151" s="10"/>
      <c r="RJC151" s="10"/>
      <c r="RJD151" s="10"/>
      <c r="RJE151" s="10"/>
      <c r="RJF151" s="10"/>
      <c r="RJG151" s="10"/>
      <c r="RJH151" s="10"/>
      <c r="RJI151" s="10"/>
      <c r="RJJ151" s="10"/>
      <c r="RJK151" s="10"/>
      <c r="RJL151" s="10"/>
      <c r="RJM151" s="10"/>
      <c r="RJN151" s="10"/>
      <c r="RJO151" s="10"/>
      <c r="RJP151" s="10"/>
      <c r="RJQ151" s="10"/>
      <c r="RJR151" s="10"/>
      <c r="RJS151" s="10"/>
      <c r="RJT151" s="10"/>
      <c r="RJU151" s="10"/>
      <c r="RJV151" s="10"/>
      <c r="RJW151" s="10"/>
      <c r="RJX151" s="10"/>
      <c r="RJY151" s="10"/>
      <c r="RJZ151" s="10"/>
      <c r="RKA151" s="10"/>
      <c r="RKB151" s="10"/>
      <c r="RKC151" s="10"/>
      <c r="RKD151" s="10"/>
      <c r="RKE151" s="10"/>
      <c r="RKF151" s="10"/>
      <c r="RKG151" s="10"/>
      <c r="RKH151" s="10"/>
      <c r="RKI151" s="10"/>
      <c r="RKJ151" s="10"/>
      <c r="RKK151" s="10"/>
      <c r="RKL151" s="10"/>
      <c r="RKM151" s="10"/>
      <c r="RKN151" s="10"/>
      <c r="RKO151" s="10"/>
      <c r="RKP151" s="10"/>
      <c r="RKQ151" s="10"/>
      <c r="RKR151" s="10"/>
      <c r="RKS151" s="10"/>
      <c r="RKT151" s="10"/>
      <c r="RKU151" s="10"/>
      <c r="RKV151" s="10"/>
      <c r="RKW151" s="10"/>
      <c r="RKX151" s="10"/>
      <c r="RKY151" s="10"/>
      <c r="RKZ151" s="10"/>
      <c r="RLA151" s="10"/>
      <c r="RLB151" s="10"/>
      <c r="RLC151" s="10"/>
      <c r="RLD151" s="10"/>
      <c r="RLE151" s="10"/>
      <c r="RLF151" s="10"/>
      <c r="RLG151" s="10"/>
      <c r="RLH151" s="10"/>
      <c r="RLI151" s="10"/>
      <c r="RLJ151" s="10"/>
      <c r="RLK151" s="10"/>
      <c r="RLL151" s="10"/>
      <c r="RLM151" s="10"/>
      <c r="RLN151" s="10"/>
      <c r="RLO151" s="10"/>
      <c r="RLP151" s="10"/>
      <c r="RLQ151" s="10"/>
      <c r="RLR151" s="10"/>
      <c r="RLS151" s="10"/>
      <c r="RLT151" s="10"/>
      <c r="RLU151" s="10"/>
      <c r="RLV151" s="10"/>
      <c r="RLW151" s="10"/>
      <c r="RLX151" s="10"/>
      <c r="RLY151" s="10"/>
      <c r="RLZ151" s="10"/>
      <c r="RMA151" s="10"/>
      <c r="RMB151" s="10"/>
      <c r="RMC151" s="10"/>
      <c r="RMD151" s="10"/>
      <c r="RME151" s="10"/>
      <c r="RMF151" s="10"/>
      <c r="RMG151" s="10"/>
      <c r="RMH151" s="10"/>
      <c r="RMI151" s="10"/>
      <c r="RMJ151" s="10"/>
      <c r="RMK151" s="10"/>
      <c r="RML151" s="10"/>
      <c r="RMM151" s="10"/>
      <c r="RMN151" s="10"/>
      <c r="RMO151" s="10"/>
      <c r="RMP151" s="10"/>
      <c r="RMQ151" s="10"/>
      <c r="RMR151" s="10"/>
      <c r="RMS151" s="10"/>
      <c r="RMT151" s="10"/>
      <c r="RMU151" s="10"/>
      <c r="RMV151" s="10"/>
      <c r="RMW151" s="10"/>
      <c r="RMX151" s="10"/>
      <c r="RMY151" s="10"/>
      <c r="RMZ151" s="10"/>
      <c r="RNA151" s="10"/>
      <c r="RNB151" s="10"/>
      <c r="RNC151" s="10"/>
      <c r="RND151" s="10"/>
      <c r="RNE151" s="10"/>
      <c r="RNF151" s="10"/>
      <c r="RNG151" s="10"/>
      <c r="RNH151" s="10"/>
      <c r="RNI151" s="10"/>
      <c r="RNJ151" s="10"/>
      <c r="RNK151" s="10"/>
      <c r="RNL151" s="10"/>
      <c r="RNM151" s="10"/>
      <c r="RNN151" s="10"/>
      <c r="RNO151" s="10"/>
      <c r="RNP151" s="10"/>
      <c r="RNQ151" s="10"/>
      <c r="RNR151" s="10"/>
      <c r="RNS151" s="10"/>
      <c r="RNT151" s="10"/>
      <c r="RNU151" s="10"/>
      <c r="RNV151" s="10"/>
      <c r="RNW151" s="10"/>
      <c r="RNX151" s="10"/>
      <c r="RNY151" s="10"/>
      <c r="RNZ151" s="10"/>
      <c r="ROA151" s="10"/>
      <c r="ROB151" s="10"/>
      <c r="ROC151" s="10"/>
      <c r="ROD151" s="10"/>
      <c r="ROE151" s="10"/>
      <c r="ROF151" s="10"/>
      <c r="ROG151" s="10"/>
      <c r="ROH151" s="10"/>
      <c r="ROI151" s="10"/>
      <c r="ROJ151" s="10"/>
      <c r="ROK151" s="10"/>
      <c r="ROL151" s="10"/>
      <c r="ROM151" s="10"/>
      <c r="RON151" s="10"/>
      <c r="ROO151" s="10"/>
      <c r="ROP151" s="10"/>
      <c r="ROQ151" s="10"/>
      <c r="ROR151" s="10"/>
      <c r="ROS151" s="10"/>
      <c r="ROT151" s="10"/>
      <c r="ROU151" s="10"/>
      <c r="ROV151" s="10"/>
      <c r="ROW151" s="10"/>
      <c r="ROX151" s="10"/>
      <c r="ROY151" s="10"/>
      <c r="ROZ151" s="10"/>
      <c r="RPA151" s="10"/>
      <c r="RPB151" s="10"/>
      <c r="RPC151" s="10"/>
      <c r="RPD151" s="10"/>
      <c r="RPE151" s="10"/>
      <c r="RPF151" s="10"/>
      <c r="RPG151" s="10"/>
      <c r="RPH151" s="10"/>
      <c r="RPI151" s="10"/>
      <c r="RPJ151" s="10"/>
      <c r="RPK151" s="10"/>
      <c r="RPL151" s="10"/>
      <c r="RPM151" s="10"/>
      <c r="RPN151" s="10"/>
      <c r="RPO151" s="10"/>
      <c r="RPP151" s="10"/>
      <c r="RPQ151" s="10"/>
      <c r="RPR151" s="10"/>
      <c r="RPS151" s="10"/>
      <c r="RPT151" s="10"/>
      <c r="RPU151" s="10"/>
      <c r="RPV151" s="10"/>
      <c r="RPW151" s="10"/>
      <c r="RPX151" s="10"/>
      <c r="RPY151" s="10"/>
      <c r="RPZ151" s="10"/>
      <c r="RQA151" s="10"/>
      <c r="RQB151" s="10"/>
      <c r="RQC151" s="10"/>
      <c r="RQD151" s="10"/>
      <c r="RQE151" s="10"/>
      <c r="RQF151" s="10"/>
      <c r="RQG151" s="10"/>
      <c r="RQH151" s="10"/>
      <c r="RQI151" s="10"/>
      <c r="RQJ151" s="10"/>
      <c r="RQK151" s="10"/>
      <c r="RQL151" s="10"/>
      <c r="RQM151" s="10"/>
      <c r="RQN151" s="10"/>
      <c r="RQO151" s="10"/>
      <c r="RQP151" s="10"/>
      <c r="RQQ151" s="10"/>
      <c r="RQR151" s="10"/>
      <c r="RQS151" s="10"/>
      <c r="RQT151" s="10"/>
      <c r="RQU151" s="10"/>
      <c r="RQV151" s="10"/>
      <c r="RQW151" s="10"/>
      <c r="RQX151" s="10"/>
      <c r="RQY151" s="10"/>
      <c r="RQZ151" s="10"/>
      <c r="RRA151" s="10"/>
      <c r="RRB151" s="10"/>
      <c r="RRC151" s="10"/>
      <c r="RRD151" s="10"/>
      <c r="RRE151" s="10"/>
      <c r="RRF151" s="10"/>
      <c r="RRG151" s="10"/>
      <c r="RRH151" s="10"/>
      <c r="RRI151" s="10"/>
      <c r="RRJ151" s="10"/>
      <c r="RRK151" s="10"/>
      <c r="RRL151" s="10"/>
      <c r="RRM151" s="10"/>
      <c r="RRN151" s="10"/>
      <c r="RRO151" s="10"/>
      <c r="RRP151" s="10"/>
      <c r="RRQ151" s="10"/>
      <c r="RRR151" s="10"/>
      <c r="RRS151" s="10"/>
      <c r="RRT151" s="10"/>
      <c r="RRU151" s="10"/>
      <c r="RRV151" s="10"/>
      <c r="RRW151" s="10"/>
      <c r="RRX151" s="10"/>
      <c r="RRY151" s="10"/>
      <c r="RRZ151" s="10"/>
      <c r="RSA151" s="10"/>
      <c r="RSB151" s="10"/>
      <c r="RSC151" s="10"/>
      <c r="RSD151" s="10"/>
      <c r="RSE151" s="10"/>
      <c r="RSF151" s="10"/>
      <c r="RSG151" s="10"/>
      <c r="RSH151" s="10"/>
      <c r="RSI151" s="10"/>
      <c r="RSJ151" s="10"/>
      <c r="RSK151" s="10"/>
      <c r="RSL151" s="10"/>
      <c r="RSM151" s="10"/>
      <c r="RSN151" s="10"/>
      <c r="RSO151" s="10"/>
      <c r="RSP151" s="10"/>
      <c r="RSQ151" s="10"/>
      <c r="RSR151" s="10"/>
      <c r="RSS151" s="10"/>
      <c r="RST151" s="10"/>
      <c r="RSU151" s="10"/>
      <c r="RSV151" s="10"/>
      <c r="RSW151" s="10"/>
      <c r="RSX151" s="10"/>
      <c r="RSY151" s="10"/>
      <c r="RSZ151" s="10"/>
      <c r="RTA151" s="10"/>
      <c r="RTB151" s="10"/>
      <c r="RTC151" s="10"/>
      <c r="RTD151" s="10"/>
      <c r="RTE151" s="10"/>
      <c r="RTF151" s="10"/>
      <c r="RTG151" s="10"/>
      <c r="RTH151" s="10"/>
      <c r="RTI151" s="10"/>
      <c r="RTJ151" s="10"/>
      <c r="RTK151" s="10"/>
      <c r="RTL151" s="10"/>
      <c r="RTM151" s="10"/>
      <c r="RTN151" s="10"/>
      <c r="RTO151" s="10"/>
      <c r="RTP151" s="10"/>
      <c r="RTQ151" s="10"/>
      <c r="RTR151" s="10"/>
      <c r="RTS151" s="10"/>
      <c r="RTT151" s="10"/>
      <c r="RTU151" s="10"/>
      <c r="RTV151" s="10"/>
      <c r="RTW151" s="10"/>
      <c r="RTX151" s="10"/>
      <c r="RTY151" s="10"/>
      <c r="RTZ151" s="10"/>
      <c r="RUA151" s="10"/>
      <c r="RUB151" s="10"/>
      <c r="RUC151" s="10"/>
      <c r="RUD151" s="10"/>
      <c r="RUE151" s="10"/>
      <c r="RUF151" s="10"/>
      <c r="RUG151" s="10"/>
      <c r="RUH151" s="10"/>
      <c r="RUI151" s="10"/>
      <c r="RUJ151" s="10"/>
      <c r="RUK151" s="10"/>
      <c r="RUL151" s="10"/>
      <c r="RUM151" s="10"/>
      <c r="RUN151" s="10"/>
      <c r="RUO151" s="10"/>
      <c r="RUP151" s="10"/>
      <c r="RUQ151" s="10"/>
      <c r="RUR151" s="10"/>
      <c r="RUS151" s="10"/>
      <c r="RUT151" s="10"/>
      <c r="RUU151" s="10"/>
      <c r="RUV151" s="10"/>
      <c r="RUW151" s="10"/>
      <c r="RUX151" s="10"/>
      <c r="RUY151" s="10"/>
      <c r="RUZ151" s="10"/>
      <c r="RVA151" s="10"/>
      <c r="RVB151" s="10"/>
      <c r="RVC151" s="10"/>
      <c r="RVD151" s="10"/>
      <c r="RVE151" s="10"/>
      <c r="RVF151" s="10"/>
      <c r="RVG151" s="10"/>
      <c r="RVH151" s="10"/>
      <c r="RVI151" s="10"/>
      <c r="RVJ151" s="10"/>
      <c r="RVK151" s="10"/>
      <c r="RVL151" s="10"/>
      <c r="RVM151" s="10"/>
      <c r="RVN151" s="10"/>
      <c r="RVO151" s="10"/>
      <c r="RVP151" s="10"/>
      <c r="RVQ151" s="10"/>
      <c r="RVR151" s="10"/>
      <c r="RVS151" s="10"/>
      <c r="RVT151" s="10"/>
      <c r="RVU151" s="10"/>
      <c r="RVV151" s="10"/>
      <c r="RVW151" s="10"/>
      <c r="RVX151" s="10"/>
      <c r="RVY151" s="10"/>
      <c r="RVZ151" s="10"/>
      <c r="RWA151" s="10"/>
      <c r="RWB151" s="10"/>
      <c r="RWC151" s="10"/>
      <c r="RWD151" s="10"/>
      <c r="RWE151" s="10"/>
      <c r="RWF151" s="10"/>
      <c r="RWG151" s="10"/>
      <c r="RWH151" s="10"/>
      <c r="RWI151" s="10"/>
      <c r="RWJ151" s="10"/>
      <c r="RWK151" s="10"/>
      <c r="RWL151" s="10"/>
      <c r="RWM151" s="10"/>
      <c r="RWN151" s="10"/>
      <c r="RWO151" s="10"/>
      <c r="RWP151" s="10"/>
      <c r="RWQ151" s="10"/>
      <c r="RWR151" s="10"/>
      <c r="RWS151" s="10"/>
      <c r="RWT151" s="10"/>
      <c r="RWU151" s="10"/>
      <c r="RWV151" s="10"/>
      <c r="RWW151" s="10"/>
      <c r="RWX151" s="10"/>
      <c r="RWY151" s="10"/>
      <c r="RWZ151" s="10"/>
      <c r="RXA151" s="10"/>
      <c r="RXB151" s="10"/>
      <c r="RXC151" s="10"/>
      <c r="RXD151" s="10"/>
      <c r="RXE151" s="10"/>
      <c r="RXF151" s="10"/>
      <c r="RXG151" s="10"/>
      <c r="RXH151" s="10"/>
      <c r="RXI151" s="10"/>
      <c r="RXJ151" s="10"/>
      <c r="RXK151" s="10"/>
      <c r="RXL151" s="10"/>
      <c r="RXM151" s="10"/>
      <c r="RXN151" s="10"/>
      <c r="RXO151" s="10"/>
      <c r="RXP151" s="10"/>
      <c r="RXQ151" s="10"/>
      <c r="RXR151" s="10"/>
      <c r="RXS151" s="10"/>
      <c r="RXT151" s="10"/>
      <c r="RXU151" s="10"/>
      <c r="RXV151" s="10"/>
      <c r="RXW151" s="10"/>
      <c r="RXX151" s="10"/>
      <c r="RXY151" s="10"/>
      <c r="RXZ151" s="10"/>
      <c r="RYA151" s="10"/>
      <c r="RYB151" s="10"/>
      <c r="RYC151" s="10"/>
      <c r="RYD151" s="10"/>
      <c r="RYE151" s="10"/>
      <c r="RYF151" s="10"/>
      <c r="RYG151" s="10"/>
      <c r="RYH151" s="10"/>
      <c r="RYI151" s="10"/>
      <c r="RYJ151" s="10"/>
      <c r="RYK151" s="10"/>
      <c r="RYL151" s="10"/>
      <c r="RYM151" s="10"/>
      <c r="RYN151" s="10"/>
      <c r="RYO151" s="10"/>
      <c r="RYP151" s="10"/>
      <c r="RYQ151" s="10"/>
      <c r="RYR151" s="10"/>
      <c r="RYS151" s="10"/>
      <c r="RYT151" s="10"/>
      <c r="RYU151" s="10"/>
      <c r="RYV151" s="10"/>
      <c r="RYW151" s="10"/>
      <c r="RYX151" s="10"/>
      <c r="RYY151" s="10"/>
      <c r="RYZ151" s="10"/>
      <c r="RZA151" s="10"/>
      <c r="RZB151" s="10"/>
      <c r="RZC151" s="10"/>
      <c r="RZD151" s="10"/>
      <c r="RZE151" s="10"/>
      <c r="RZF151" s="10"/>
      <c r="RZG151" s="10"/>
      <c r="RZH151" s="10"/>
      <c r="RZI151" s="10"/>
      <c r="RZJ151" s="10"/>
      <c r="RZK151" s="10"/>
      <c r="RZL151" s="10"/>
      <c r="RZM151" s="10"/>
      <c r="RZN151" s="10"/>
      <c r="RZO151" s="10"/>
      <c r="RZP151" s="10"/>
      <c r="RZQ151" s="10"/>
      <c r="RZR151" s="10"/>
      <c r="RZS151" s="10"/>
      <c r="RZT151" s="10"/>
      <c r="RZU151" s="10"/>
      <c r="RZV151" s="10"/>
      <c r="RZW151" s="10"/>
      <c r="RZX151" s="10"/>
      <c r="RZY151" s="10"/>
      <c r="RZZ151" s="10"/>
      <c r="SAA151" s="10"/>
      <c r="SAB151" s="10"/>
      <c r="SAC151" s="10"/>
      <c r="SAD151" s="10"/>
      <c r="SAE151" s="10"/>
      <c r="SAF151" s="10"/>
      <c r="SAG151" s="10"/>
      <c r="SAH151" s="10"/>
      <c r="SAI151" s="10"/>
      <c r="SAJ151" s="10"/>
      <c r="SAK151" s="10"/>
      <c r="SAL151" s="10"/>
      <c r="SAM151" s="10"/>
      <c r="SAN151" s="10"/>
      <c r="SAO151" s="10"/>
      <c r="SAP151" s="10"/>
      <c r="SAQ151" s="10"/>
      <c r="SAR151" s="10"/>
      <c r="SAS151" s="10"/>
      <c r="SAT151" s="10"/>
      <c r="SAU151" s="10"/>
      <c r="SAV151" s="10"/>
      <c r="SAW151" s="10"/>
      <c r="SAX151" s="10"/>
      <c r="SAY151" s="10"/>
      <c r="SAZ151" s="10"/>
      <c r="SBA151" s="10"/>
      <c r="SBB151" s="10"/>
      <c r="SBC151" s="10"/>
      <c r="SBD151" s="10"/>
      <c r="SBE151" s="10"/>
      <c r="SBF151" s="10"/>
      <c r="SBG151" s="10"/>
      <c r="SBH151" s="10"/>
      <c r="SBI151" s="10"/>
      <c r="SBJ151" s="10"/>
      <c r="SBK151" s="10"/>
      <c r="SBL151" s="10"/>
      <c r="SBM151" s="10"/>
      <c r="SBN151" s="10"/>
      <c r="SBO151" s="10"/>
      <c r="SBP151" s="10"/>
      <c r="SBQ151" s="10"/>
      <c r="SBR151" s="10"/>
      <c r="SBS151" s="10"/>
      <c r="SBT151" s="10"/>
      <c r="SBU151" s="10"/>
      <c r="SBV151" s="10"/>
      <c r="SBW151" s="10"/>
      <c r="SBX151" s="10"/>
      <c r="SBY151" s="10"/>
      <c r="SBZ151" s="10"/>
      <c r="SCA151" s="10"/>
      <c r="SCB151" s="10"/>
      <c r="SCC151" s="10"/>
      <c r="SCD151" s="10"/>
      <c r="SCE151" s="10"/>
      <c r="SCF151" s="10"/>
      <c r="SCG151" s="10"/>
      <c r="SCH151" s="10"/>
      <c r="SCI151" s="10"/>
      <c r="SCJ151" s="10"/>
      <c r="SCK151" s="10"/>
      <c r="SCL151" s="10"/>
      <c r="SCM151" s="10"/>
      <c r="SCN151" s="10"/>
      <c r="SCO151" s="10"/>
      <c r="SCP151" s="10"/>
      <c r="SCQ151" s="10"/>
      <c r="SCR151" s="10"/>
      <c r="SCS151" s="10"/>
      <c r="SCT151" s="10"/>
      <c r="SCU151" s="10"/>
      <c r="SCV151" s="10"/>
      <c r="SCW151" s="10"/>
      <c r="SCX151" s="10"/>
      <c r="SCY151" s="10"/>
      <c r="SCZ151" s="10"/>
      <c r="SDA151" s="10"/>
      <c r="SDB151" s="10"/>
      <c r="SDC151" s="10"/>
      <c r="SDD151" s="10"/>
      <c r="SDE151" s="10"/>
      <c r="SDF151" s="10"/>
      <c r="SDG151" s="10"/>
      <c r="SDH151" s="10"/>
      <c r="SDI151" s="10"/>
      <c r="SDJ151" s="10"/>
      <c r="SDK151" s="10"/>
      <c r="SDL151" s="10"/>
      <c r="SDM151" s="10"/>
      <c r="SDN151" s="10"/>
      <c r="SDO151" s="10"/>
      <c r="SDP151" s="10"/>
      <c r="SDQ151" s="10"/>
      <c r="SDR151" s="10"/>
      <c r="SDS151" s="10"/>
      <c r="SDT151" s="10"/>
      <c r="SDU151" s="10"/>
      <c r="SDV151" s="10"/>
      <c r="SDW151" s="10"/>
      <c r="SDX151" s="10"/>
      <c r="SDY151" s="10"/>
      <c r="SDZ151" s="10"/>
      <c r="SEA151" s="10"/>
      <c r="SEB151" s="10"/>
      <c r="SEC151" s="10"/>
      <c r="SED151" s="10"/>
      <c r="SEE151" s="10"/>
      <c r="SEF151" s="10"/>
      <c r="SEG151" s="10"/>
      <c r="SEH151" s="10"/>
      <c r="SEI151" s="10"/>
      <c r="SEJ151" s="10"/>
      <c r="SEK151" s="10"/>
      <c r="SEL151" s="10"/>
      <c r="SEM151" s="10"/>
      <c r="SEN151" s="10"/>
      <c r="SEO151" s="10"/>
      <c r="SEP151" s="10"/>
      <c r="SEQ151" s="10"/>
      <c r="SER151" s="10"/>
      <c r="SES151" s="10"/>
      <c r="SET151" s="10"/>
      <c r="SEU151" s="10"/>
      <c r="SEV151" s="10"/>
      <c r="SEW151" s="10"/>
      <c r="SEX151" s="10"/>
      <c r="SEY151" s="10"/>
      <c r="SEZ151" s="10"/>
      <c r="SFA151" s="10"/>
      <c r="SFB151" s="10"/>
      <c r="SFC151" s="10"/>
      <c r="SFD151" s="10"/>
      <c r="SFE151" s="10"/>
      <c r="SFF151" s="10"/>
      <c r="SFG151" s="10"/>
      <c r="SFH151" s="10"/>
      <c r="SFI151" s="10"/>
      <c r="SFJ151" s="10"/>
      <c r="SFK151" s="10"/>
      <c r="SFL151" s="10"/>
      <c r="SFM151" s="10"/>
      <c r="SFN151" s="10"/>
      <c r="SFO151" s="10"/>
      <c r="SFP151" s="10"/>
      <c r="SFQ151" s="10"/>
      <c r="SFR151" s="10"/>
      <c r="SFS151" s="10"/>
      <c r="SFT151" s="10"/>
      <c r="SFU151" s="10"/>
      <c r="SFV151" s="10"/>
      <c r="SFW151" s="10"/>
      <c r="SFX151" s="10"/>
      <c r="SFY151" s="10"/>
      <c r="SFZ151" s="10"/>
      <c r="SGA151" s="10"/>
      <c r="SGB151" s="10"/>
      <c r="SGC151" s="10"/>
      <c r="SGD151" s="10"/>
      <c r="SGE151" s="10"/>
      <c r="SGF151" s="10"/>
      <c r="SGG151" s="10"/>
      <c r="SGH151" s="10"/>
      <c r="SGI151" s="10"/>
      <c r="SGJ151" s="10"/>
      <c r="SGK151" s="10"/>
      <c r="SGL151" s="10"/>
      <c r="SGM151" s="10"/>
      <c r="SGN151" s="10"/>
      <c r="SGO151" s="10"/>
      <c r="SGP151" s="10"/>
      <c r="SGQ151" s="10"/>
      <c r="SGR151" s="10"/>
      <c r="SGS151" s="10"/>
      <c r="SGT151" s="10"/>
      <c r="SGU151" s="10"/>
      <c r="SGV151" s="10"/>
      <c r="SGW151" s="10"/>
      <c r="SGX151" s="10"/>
      <c r="SGY151" s="10"/>
      <c r="SGZ151" s="10"/>
      <c r="SHA151" s="10"/>
      <c r="SHB151" s="10"/>
      <c r="SHC151" s="10"/>
      <c r="SHD151" s="10"/>
      <c r="SHE151" s="10"/>
      <c r="SHF151" s="10"/>
      <c r="SHG151" s="10"/>
      <c r="SHH151" s="10"/>
      <c r="SHI151" s="10"/>
      <c r="SHJ151" s="10"/>
      <c r="SHK151" s="10"/>
      <c r="SHL151" s="10"/>
      <c r="SHM151" s="10"/>
      <c r="SHN151" s="10"/>
      <c r="SHO151" s="10"/>
      <c r="SHP151" s="10"/>
      <c r="SHQ151" s="10"/>
      <c r="SHR151" s="10"/>
      <c r="SHS151" s="10"/>
      <c r="SHT151" s="10"/>
      <c r="SHU151" s="10"/>
      <c r="SHV151" s="10"/>
      <c r="SHW151" s="10"/>
      <c r="SHX151" s="10"/>
      <c r="SHY151" s="10"/>
      <c r="SHZ151" s="10"/>
      <c r="SIA151" s="10"/>
      <c r="SIB151" s="10"/>
      <c r="SIC151" s="10"/>
      <c r="SID151" s="10"/>
      <c r="SIE151" s="10"/>
      <c r="SIF151" s="10"/>
      <c r="SIG151" s="10"/>
      <c r="SIH151" s="10"/>
      <c r="SII151" s="10"/>
      <c r="SIJ151" s="10"/>
      <c r="SIK151" s="10"/>
      <c r="SIL151" s="10"/>
      <c r="SIM151" s="10"/>
      <c r="SIN151" s="10"/>
      <c r="SIO151" s="10"/>
      <c r="SIP151" s="10"/>
      <c r="SIQ151" s="10"/>
      <c r="SIR151" s="10"/>
      <c r="SIS151" s="10"/>
      <c r="SIT151" s="10"/>
      <c r="SIU151" s="10"/>
      <c r="SIV151" s="10"/>
      <c r="SIW151" s="10"/>
      <c r="SIX151" s="10"/>
      <c r="SIY151" s="10"/>
      <c r="SIZ151" s="10"/>
      <c r="SJA151" s="10"/>
      <c r="SJB151" s="10"/>
      <c r="SJC151" s="10"/>
      <c r="SJD151" s="10"/>
      <c r="SJE151" s="10"/>
      <c r="SJF151" s="10"/>
      <c r="SJG151" s="10"/>
      <c r="SJH151" s="10"/>
      <c r="SJI151" s="10"/>
      <c r="SJJ151" s="10"/>
      <c r="SJK151" s="10"/>
      <c r="SJL151" s="10"/>
      <c r="SJM151" s="10"/>
      <c r="SJN151" s="10"/>
      <c r="SJO151" s="10"/>
      <c r="SJP151" s="10"/>
      <c r="SJQ151" s="10"/>
      <c r="SJR151" s="10"/>
      <c r="SJS151" s="10"/>
      <c r="SJT151" s="10"/>
      <c r="SJU151" s="10"/>
      <c r="SJV151" s="10"/>
      <c r="SJW151" s="10"/>
      <c r="SJX151" s="10"/>
      <c r="SJY151" s="10"/>
      <c r="SJZ151" s="10"/>
      <c r="SKA151" s="10"/>
      <c r="SKB151" s="10"/>
      <c r="SKC151" s="10"/>
      <c r="SKD151" s="10"/>
      <c r="SKE151" s="10"/>
      <c r="SKF151" s="10"/>
      <c r="SKG151" s="10"/>
      <c r="SKH151" s="10"/>
      <c r="SKI151" s="10"/>
      <c r="SKJ151" s="10"/>
      <c r="SKK151" s="10"/>
      <c r="SKL151" s="10"/>
      <c r="SKM151" s="10"/>
      <c r="SKN151" s="10"/>
      <c r="SKO151" s="10"/>
      <c r="SKP151" s="10"/>
      <c r="SKQ151" s="10"/>
      <c r="SKR151" s="10"/>
      <c r="SKS151" s="10"/>
      <c r="SKT151" s="10"/>
      <c r="SKU151" s="10"/>
      <c r="SKV151" s="10"/>
      <c r="SKW151" s="10"/>
      <c r="SKX151" s="10"/>
      <c r="SKY151" s="10"/>
      <c r="SKZ151" s="10"/>
      <c r="SLA151" s="10"/>
      <c r="SLB151" s="10"/>
      <c r="SLC151" s="10"/>
      <c r="SLD151" s="10"/>
      <c r="SLE151" s="10"/>
      <c r="SLF151" s="10"/>
      <c r="SLG151" s="10"/>
      <c r="SLH151" s="10"/>
      <c r="SLI151" s="10"/>
      <c r="SLJ151" s="10"/>
      <c r="SLK151" s="10"/>
      <c r="SLL151" s="10"/>
      <c r="SLM151" s="10"/>
      <c r="SLN151" s="10"/>
      <c r="SLO151" s="10"/>
      <c r="SLP151" s="10"/>
      <c r="SLQ151" s="10"/>
      <c r="SLR151" s="10"/>
      <c r="SLS151" s="10"/>
      <c r="SLT151" s="10"/>
      <c r="SLU151" s="10"/>
      <c r="SLV151" s="10"/>
      <c r="SLW151" s="10"/>
      <c r="SLX151" s="10"/>
      <c r="SLY151" s="10"/>
      <c r="SLZ151" s="10"/>
      <c r="SMA151" s="10"/>
      <c r="SMB151" s="10"/>
      <c r="SMC151" s="10"/>
      <c r="SMD151" s="10"/>
      <c r="SME151" s="10"/>
      <c r="SMF151" s="10"/>
      <c r="SMG151" s="10"/>
      <c r="SMH151" s="10"/>
      <c r="SMI151" s="10"/>
      <c r="SMJ151" s="10"/>
      <c r="SMK151" s="10"/>
      <c r="SML151" s="10"/>
      <c r="SMM151" s="10"/>
      <c r="SMN151" s="10"/>
      <c r="SMO151" s="10"/>
      <c r="SMP151" s="10"/>
      <c r="SMQ151" s="10"/>
      <c r="SMR151" s="10"/>
      <c r="SMS151" s="10"/>
      <c r="SMT151" s="10"/>
      <c r="SMU151" s="10"/>
      <c r="SMV151" s="10"/>
      <c r="SMW151" s="10"/>
      <c r="SMX151" s="10"/>
      <c r="SMY151" s="10"/>
      <c r="SMZ151" s="10"/>
      <c r="SNA151" s="10"/>
      <c r="SNB151" s="10"/>
      <c r="SNC151" s="10"/>
      <c r="SND151" s="10"/>
      <c r="SNE151" s="10"/>
      <c r="SNF151" s="10"/>
      <c r="SNG151" s="10"/>
      <c r="SNH151" s="10"/>
      <c r="SNI151" s="10"/>
      <c r="SNJ151" s="10"/>
      <c r="SNK151" s="10"/>
      <c r="SNL151" s="10"/>
      <c r="SNM151" s="10"/>
      <c r="SNN151" s="10"/>
      <c r="SNO151" s="10"/>
      <c r="SNP151" s="10"/>
      <c r="SNQ151" s="10"/>
      <c r="SNR151" s="10"/>
      <c r="SNS151" s="10"/>
      <c r="SNT151" s="10"/>
      <c r="SNU151" s="10"/>
      <c r="SNV151" s="10"/>
      <c r="SNW151" s="10"/>
      <c r="SNX151" s="10"/>
      <c r="SNY151" s="10"/>
      <c r="SNZ151" s="10"/>
      <c r="SOA151" s="10"/>
      <c r="SOB151" s="10"/>
      <c r="SOC151" s="10"/>
      <c r="SOD151" s="10"/>
      <c r="SOE151" s="10"/>
      <c r="SOF151" s="10"/>
      <c r="SOG151" s="10"/>
      <c r="SOH151" s="10"/>
      <c r="SOI151" s="10"/>
      <c r="SOJ151" s="10"/>
      <c r="SOK151" s="10"/>
      <c r="SOL151" s="10"/>
      <c r="SOM151" s="10"/>
      <c r="SON151" s="10"/>
      <c r="SOO151" s="10"/>
      <c r="SOP151" s="10"/>
      <c r="SOQ151" s="10"/>
      <c r="SOR151" s="10"/>
      <c r="SOS151" s="10"/>
      <c r="SOT151" s="10"/>
      <c r="SOU151" s="10"/>
      <c r="SOV151" s="10"/>
      <c r="SOW151" s="10"/>
      <c r="SOX151" s="10"/>
      <c r="SOY151" s="10"/>
      <c r="SOZ151" s="10"/>
      <c r="SPA151" s="10"/>
      <c r="SPB151" s="10"/>
      <c r="SPC151" s="10"/>
      <c r="SPD151" s="10"/>
      <c r="SPE151" s="10"/>
      <c r="SPF151" s="10"/>
      <c r="SPG151" s="10"/>
      <c r="SPH151" s="10"/>
      <c r="SPI151" s="10"/>
      <c r="SPJ151" s="10"/>
      <c r="SPK151" s="10"/>
      <c r="SPL151" s="10"/>
      <c r="SPM151" s="10"/>
      <c r="SPN151" s="10"/>
      <c r="SPO151" s="10"/>
      <c r="SPP151" s="10"/>
      <c r="SPQ151" s="10"/>
      <c r="SPR151" s="10"/>
      <c r="SPS151" s="10"/>
      <c r="SPT151" s="10"/>
      <c r="SPU151" s="10"/>
      <c r="SPV151" s="10"/>
      <c r="SPW151" s="10"/>
      <c r="SPX151" s="10"/>
      <c r="SPY151" s="10"/>
      <c r="SPZ151" s="10"/>
      <c r="SQA151" s="10"/>
      <c r="SQB151" s="10"/>
      <c r="SQC151" s="10"/>
      <c r="SQD151" s="10"/>
      <c r="SQE151" s="10"/>
      <c r="SQF151" s="10"/>
      <c r="SQG151" s="10"/>
      <c r="SQH151" s="10"/>
      <c r="SQI151" s="10"/>
      <c r="SQJ151" s="10"/>
      <c r="SQK151" s="10"/>
      <c r="SQL151" s="10"/>
      <c r="SQM151" s="10"/>
      <c r="SQN151" s="10"/>
      <c r="SQO151" s="10"/>
      <c r="SQP151" s="10"/>
      <c r="SQQ151" s="10"/>
      <c r="SQR151" s="10"/>
      <c r="SQS151" s="10"/>
      <c r="SQT151" s="10"/>
      <c r="SQU151" s="10"/>
      <c r="SQV151" s="10"/>
      <c r="SQW151" s="10"/>
      <c r="SQX151" s="10"/>
      <c r="SQY151" s="10"/>
      <c r="SQZ151" s="10"/>
      <c r="SRA151" s="10"/>
      <c r="SRB151" s="10"/>
      <c r="SRC151" s="10"/>
      <c r="SRD151" s="10"/>
      <c r="SRE151" s="10"/>
      <c r="SRF151" s="10"/>
      <c r="SRG151" s="10"/>
      <c r="SRH151" s="10"/>
      <c r="SRI151" s="10"/>
      <c r="SRJ151" s="10"/>
      <c r="SRK151" s="10"/>
      <c r="SRL151" s="10"/>
      <c r="SRM151" s="10"/>
      <c r="SRN151" s="10"/>
      <c r="SRO151" s="10"/>
      <c r="SRP151" s="10"/>
      <c r="SRQ151" s="10"/>
      <c r="SRR151" s="10"/>
      <c r="SRS151" s="10"/>
      <c r="SRT151" s="10"/>
      <c r="SRU151" s="10"/>
      <c r="SRV151" s="10"/>
      <c r="SRW151" s="10"/>
      <c r="SRX151" s="10"/>
      <c r="SRY151" s="10"/>
      <c r="SRZ151" s="10"/>
      <c r="SSA151" s="10"/>
      <c r="SSB151" s="10"/>
      <c r="SSC151" s="10"/>
      <c r="SSD151" s="10"/>
      <c r="SSE151" s="10"/>
      <c r="SSF151" s="10"/>
      <c r="SSG151" s="10"/>
      <c r="SSH151" s="10"/>
      <c r="SSI151" s="10"/>
      <c r="SSJ151" s="10"/>
      <c r="SSK151" s="10"/>
      <c r="SSL151" s="10"/>
      <c r="SSM151" s="10"/>
      <c r="SSN151" s="10"/>
      <c r="SSO151" s="10"/>
      <c r="SSP151" s="10"/>
      <c r="SSQ151" s="10"/>
      <c r="SSR151" s="10"/>
      <c r="SSS151" s="10"/>
      <c r="SST151" s="10"/>
      <c r="SSU151" s="10"/>
      <c r="SSV151" s="10"/>
      <c r="SSW151" s="10"/>
      <c r="SSX151" s="10"/>
      <c r="SSY151" s="10"/>
      <c r="SSZ151" s="10"/>
      <c r="STA151" s="10"/>
      <c r="STB151" s="10"/>
      <c r="STC151" s="10"/>
      <c r="STD151" s="10"/>
      <c r="STE151" s="10"/>
      <c r="STF151" s="10"/>
      <c r="STG151" s="10"/>
      <c r="STH151" s="10"/>
      <c r="STI151" s="10"/>
      <c r="STJ151" s="10"/>
      <c r="STK151" s="10"/>
      <c r="STL151" s="10"/>
      <c r="STM151" s="10"/>
      <c r="STN151" s="10"/>
      <c r="STO151" s="10"/>
      <c r="STP151" s="10"/>
      <c r="STQ151" s="10"/>
      <c r="STR151" s="10"/>
      <c r="STS151" s="10"/>
      <c r="STT151" s="10"/>
      <c r="STU151" s="10"/>
      <c r="STV151" s="10"/>
      <c r="STW151" s="10"/>
      <c r="STX151" s="10"/>
      <c r="STY151" s="10"/>
      <c r="STZ151" s="10"/>
      <c r="SUA151" s="10"/>
      <c r="SUB151" s="10"/>
      <c r="SUC151" s="10"/>
      <c r="SUD151" s="10"/>
      <c r="SUE151" s="10"/>
      <c r="SUF151" s="10"/>
      <c r="SUG151" s="10"/>
      <c r="SUH151" s="10"/>
      <c r="SUI151" s="10"/>
      <c r="SUJ151" s="10"/>
      <c r="SUK151" s="10"/>
      <c r="SUL151" s="10"/>
      <c r="SUM151" s="10"/>
      <c r="SUN151" s="10"/>
      <c r="SUO151" s="10"/>
      <c r="SUP151" s="10"/>
      <c r="SUQ151" s="10"/>
      <c r="SUR151" s="10"/>
      <c r="SUS151" s="10"/>
      <c r="SUT151" s="10"/>
      <c r="SUU151" s="10"/>
      <c r="SUV151" s="10"/>
      <c r="SUW151" s="10"/>
      <c r="SUX151" s="10"/>
      <c r="SUY151" s="10"/>
      <c r="SUZ151" s="10"/>
      <c r="SVA151" s="10"/>
      <c r="SVB151" s="10"/>
      <c r="SVC151" s="10"/>
      <c r="SVD151" s="10"/>
      <c r="SVE151" s="10"/>
      <c r="SVF151" s="10"/>
      <c r="SVG151" s="10"/>
      <c r="SVH151" s="10"/>
      <c r="SVI151" s="10"/>
      <c r="SVJ151" s="10"/>
      <c r="SVK151" s="10"/>
      <c r="SVL151" s="10"/>
      <c r="SVM151" s="10"/>
      <c r="SVN151" s="10"/>
      <c r="SVO151" s="10"/>
      <c r="SVP151" s="10"/>
      <c r="SVQ151" s="10"/>
      <c r="SVR151" s="10"/>
      <c r="SVS151" s="10"/>
      <c r="SVT151" s="10"/>
      <c r="SVU151" s="10"/>
      <c r="SVV151" s="10"/>
      <c r="SVW151" s="10"/>
      <c r="SVX151" s="10"/>
      <c r="SVY151" s="10"/>
      <c r="SVZ151" s="10"/>
      <c r="SWA151" s="10"/>
      <c r="SWB151" s="10"/>
      <c r="SWC151" s="10"/>
      <c r="SWD151" s="10"/>
      <c r="SWE151" s="10"/>
      <c r="SWF151" s="10"/>
      <c r="SWG151" s="10"/>
      <c r="SWH151" s="10"/>
      <c r="SWI151" s="10"/>
      <c r="SWJ151" s="10"/>
      <c r="SWK151" s="10"/>
      <c r="SWL151" s="10"/>
      <c r="SWM151" s="10"/>
      <c r="SWN151" s="10"/>
      <c r="SWO151" s="10"/>
      <c r="SWP151" s="10"/>
      <c r="SWQ151" s="10"/>
      <c r="SWR151" s="10"/>
      <c r="SWS151" s="10"/>
      <c r="SWT151" s="10"/>
      <c r="SWU151" s="10"/>
      <c r="SWV151" s="10"/>
      <c r="SWW151" s="10"/>
      <c r="SWX151" s="10"/>
      <c r="SWY151" s="10"/>
      <c r="SWZ151" s="10"/>
      <c r="SXA151" s="10"/>
      <c r="SXB151" s="10"/>
      <c r="SXC151" s="10"/>
      <c r="SXD151" s="10"/>
      <c r="SXE151" s="10"/>
      <c r="SXF151" s="10"/>
      <c r="SXG151" s="10"/>
      <c r="SXH151" s="10"/>
      <c r="SXI151" s="10"/>
      <c r="SXJ151" s="10"/>
      <c r="SXK151" s="10"/>
      <c r="SXL151" s="10"/>
      <c r="SXM151" s="10"/>
      <c r="SXN151" s="10"/>
      <c r="SXO151" s="10"/>
      <c r="SXP151" s="10"/>
      <c r="SXQ151" s="10"/>
      <c r="SXR151" s="10"/>
      <c r="SXS151" s="10"/>
      <c r="SXT151" s="10"/>
      <c r="SXU151" s="10"/>
      <c r="SXV151" s="10"/>
      <c r="SXW151" s="10"/>
      <c r="SXX151" s="10"/>
      <c r="SXY151" s="10"/>
      <c r="SXZ151" s="10"/>
      <c r="SYA151" s="10"/>
      <c r="SYB151" s="10"/>
      <c r="SYC151" s="10"/>
      <c r="SYD151" s="10"/>
      <c r="SYE151" s="10"/>
      <c r="SYF151" s="10"/>
      <c r="SYG151" s="10"/>
      <c r="SYH151" s="10"/>
      <c r="SYI151" s="10"/>
      <c r="SYJ151" s="10"/>
      <c r="SYK151" s="10"/>
      <c r="SYL151" s="10"/>
      <c r="SYM151" s="10"/>
      <c r="SYN151" s="10"/>
      <c r="SYO151" s="10"/>
      <c r="SYP151" s="10"/>
      <c r="SYQ151" s="10"/>
      <c r="SYR151" s="10"/>
      <c r="SYS151" s="10"/>
      <c r="SYT151" s="10"/>
      <c r="SYU151" s="10"/>
      <c r="SYV151" s="10"/>
      <c r="SYW151" s="10"/>
      <c r="SYX151" s="10"/>
      <c r="SYY151" s="10"/>
      <c r="SYZ151" s="10"/>
      <c r="SZA151" s="10"/>
      <c r="SZB151" s="10"/>
      <c r="SZC151" s="10"/>
      <c r="SZD151" s="10"/>
      <c r="SZE151" s="10"/>
      <c r="SZF151" s="10"/>
      <c r="SZG151" s="10"/>
      <c r="SZH151" s="10"/>
      <c r="SZI151" s="10"/>
      <c r="SZJ151" s="10"/>
      <c r="SZK151" s="10"/>
      <c r="SZL151" s="10"/>
      <c r="SZM151" s="10"/>
      <c r="SZN151" s="10"/>
      <c r="SZO151" s="10"/>
      <c r="SZP151" s="10"/>
      <c r="SZQ151" s="10"/>
      <c r="SZR151" s="10"/>
      <c r="SZS151" s="10"/>
      <c r="SZT151" s="10"/>
      <c r="SZU151" s="10"/>
      <c r="SZV151" s="10"/>
      <c r="SZW151" s="10"/>
      <c r="SZX151" s="10"/>
      <c r="SZY151" s="10"/>
      <c r="SZZ151" s="10"/>
      <c r="TAA151" s="10"/>
      <c r="TAB151" s="10"/>
      <c r="TAC151" s="10"/>
      <c r="TAD151" s="10"/>
      <c r="TAE151" s="10"/>
      <c r="TAF151" s="10"/>
      <c r="TAG151" s="10"/>
      <c r="TAH151" s="10"/>
      <c r="TAI151" s="10"/>
      <c r="TAJ151" s="10"/>
      <c r="TAK151" s="10"/>
      <c r="TAL151" s="10"/>
      <c r="TAM151" s="10"/>
      <c r="TAN151" s="10"/>
      <c r="TAO151" s="10"/>
      <c r="TAP151" s="10"/>
      <c r="TAQ151" s="10"/>
      <c r="TAR151" s="10"/>
      <c r="TAS151" s="10"/>
      <c r="TAT151" s="10"/>
      <c r="TAU151" s="10"/>
      <c r="TAV151" s="10"/>
      <c r="TAW151" s="10"/>
      <c r="TAX151" s="10"/>
      <c r="TAY151" s="10"/>
      <c r="TAZ151" s="10"/>
      <c r="TBA151" s="10"/>
      <c r="TBB151" s="10"/>
      <c r="TBC151" s="10"/>
      <c r="TBD151" s="10"/>
      <c r="TBE151" s="10"/>
      <c r="TBF151" s="10"/>
      <c r="TBG151" s="10"/>
      <c r="TBH151" s="10"/>
      <c r="TBI151" s="10"/>
      <c r="TBJ151" s="10"/>
      <c r="TBK151" s="10"/>
      <c r="TBL151" s="10"/>
      <c r="TBM151" s="10"/>
      <c r="TBN151" s="10"/>
      <c r="TBO151" s="10"/>
      <c r="TBP151" s="10"/>
      <c r="TBQ151" s="10"/>
      <c r="TBR151" s="10"/>
      <c r="TBS151" s="10"/>
      <c r="TBT151" s="10"/>
      <c r="TBU151" s="10"/>
      <c r="TBV151" s="10"/>
      <c r="TBW151" s="10"/>
      <c r="TBX151" s="10"/>
      <c r="TBY151" s="10"/>
      <c r="TBZ151" s="10"/>
      <c r="TCA151" s="10"/>
      <c r="TCB151" s="10"/>
      <c r="TCC151" s="10"/>
      <c r="TCD151" s="10"/>
      <c r="TCE151" s="10"/>
      <c r="TCF151" s="10"/>
      <c r="TCG151" s="10"/>
      <c r="TCH151" s="10"/>
      <c r="TCI151" s="10"/>
      <c r="TCJ151" s="10"/>
      <c r="TCK151" s="10"/>
      <c r="TCL151" s="10"/>
      <c r="TCM151" s="10"/>
      <c r="TCN151" s="10"/>
      <c r="TCO151" s="10"/>
      <c r="TCP151" s="10"/>
      <c r="TCQ151" s="10"/>
      <c r="TCR151" s="10"/>
      <c r="TCS151" s="10"/>
      <c r="TCT151" s="10"/>
      <c r="TCU151" s="10"/>
      <c r="TCV151" s="10"/>
      <c r="TCW151" s="10"/>
      <c r="TCX151" s="10"/>
      <c r="TCY151" s="10"/>
      <c r="TCZ151" s="10"/>
      <c r="TDA151" s="10"/>
      <c r="TDB151" s="10"/>
      <c r="TDC151" s="10"/>
      <c r="TDD151" s="10"/>
      <c r="TDE151" s="10"/>
      <c r="TDF151" s="10"/>
      <c r="TDG151" s="10"/>
      <c r="TDH151" s="10"/>
      <c r="TDI151" s="10"/>
      <c r="TDJ151" s="10"/>
      <c r="TDK151" s="10"/>
      <c r="TDL151" s="10"/>
      <c r="TDM151" s="10"/>
      <c r="TDN151" s="10"/>
      <c r="TDO151" s="10"/>
      <c r="TDP151" s="10"/>
      <c r="TDQ151" s="10"/>
      <c r="TDR151" s="10"/>
      <c r="TDS151" s="10"/>
      <c r="TDT151" s="10"/>
      <c r="TDU151" s="10"/>
      <c r="TDV151" s="10"/>
      <c r="TDW151" s="10"/>
      <c r="TDX151" s="10"/>
      <c r="TDY151" s="10"/>
      <c r="TDZ151" s="10"/>
      <c r="TEA151" s="10"/>
      <c r="TEB151" s="10"/>
      <c r="TEC151" s="10"/>
      <c r="TED151" s="10"/>
      <c r="TEE151" s="10"/>
      <c r="TEF151" s="10"/>
      <c r="TEG151" s="10"/>
      <c r="TEH151" s="10"/>
      <c r="TEI151" s="10"/>
      <c r="TEJ151" s="10"/>
      <c r="TEK151" s="10"/>
      <c r="TEL151" s="10"/>
      <c r="TEM151" s="10"/>
      <c r="TEN151" s="10"/>
      <c r="TEO151" s="10"/>
      <c r="TEP151" s="10"/>
      <c r="TEQ151" s="10"/>
      <c r="TER151" s="10"/>
      <c r="TES151" s="10"/>
      <c r="TET151" s="10"/>
      <c r="TEU151" s="10"/>
      <c r="TEV151" s="10"/>
      <c r="TEW151" s="10"/>
      <c r="TEX151" s="10"/>
      <c r="TEY151" s="10"/>
      <c r="TEZ151" s="10"/>
      <c r="TFA151" s="10"/>
      <c r="TFB151" s="10"/>
      <c r="TFC151" s="10"/>
      <c r="TFD151" s="10"/>
      <c r="TFE151" s="10"/>
      <c r="TFF151" s="10"/>
      <c r="TFG151" s="10"/>
      <c r="TFH151" s="10"/>
      <c r="TFI151" s="10"/>
      <c r="TFJ151" s="10"/>
      <c r="TFK151" s="10"/>
      <c r="TFL151" s="10"/>
      <c r="TFM151" s="10"/>
      <c r="TFN151" s="10"/>
      <c r="TFO151" s="10"/>
      <c r="TFP151" s="10"/>
      <c r="TFQ151" s="10"/>
      <c r="TFR151" s="10"/>
      <c r="TFS151" s="10"/>
      <c r="TFT151" s="10"/>
      <c r="TFU151" s="10"/>
      <c r="TFV151" s="10"/>
      <c r="TFW151" s="10"/>
      <c r="TFX151" s="10"/>
      <c r="TFY151" s="10"/>
      <c r="TFZ151" s="10"/>
      <c r="TGA151" s="10"/>
      <c r="TGB151" s="10"/>
      <c r="TGC151" s="10"/>
      <c r="TGD151" s="10"/>
      <c r="TGE151" s="10"/>
      <c r="TGF151" s="10"/>
      <c r="TGG151" s="10"/>
      <c r="TGH151" s="10"/>
      <c r="TGI151" s="10"/>
      <c r="TGJ151" s="10"/>
      <c r="TGK151" s="10"/>
      <c r="TGL151" s="10"/>
      <c r="TGM151" s="10"/>
      <c r="TGN151" s="10"/>
      <c r="TGO151" s="10"/>
      <c r="TGP151" s="10"/>
      <c r="TGQ151" s="10"/>
      <c r="TGR151" s="10"/>
      <c r="TGS151" s="10"/>
      <c r="TGT151" s="10"/>
      <c r="TGU151" s="10"/>
      <c r="TGV151" s="10"/>
      <c r="TGW151" s="10"/>
      <c r="TGX151" s="10"/>
      <c r="TGY151" s="10"/>
      <c r="TGZ151" s="10"/>
      <c r="THA151" s="10"/>
      <c r="THB151" s="10"/>
      <c r="THC151" s="10"/>
      <c r="THD151" s="10"/>
      <c r="THE151" s="10"/>
      <c r="THF151" s="10"/>
      <c r="THG151" s="10"/>
      <c r="THH151" s="10"/>
      <c r="THI151" s="10"/>
      <c r="THJ151" s="10"/>
      <c r="THK151" s="10"/>
      <c r="THL151" s="10"/>
      <c r="THM151" s="10"/>
      <c r="THN151" s="10"/>
      <c r="THO151" s="10"/>
      <c r="THP151" s="10"/>
      <c r="THQ151" s="10"/>
      <c r="THR151" s="10"/>
      <c r="THS151" s="10"/>
      <c r="THT151" s="10"/>
      <c r="THU151" s="10"/>
      <c r="THV151" s="10"/>
      <c r="THW151" s="10"/>
      <c r="THX151" s="10"/>
      <c r="THY151" s="10"/>
      <c r="THZ151" s="10"/>
      <c r="TIA151" s="10"/>
      <c r="TIB151" s="10"/>
      <c r="TIC151" s="10"/>
      <c r="TID151" s="10"/>
      <c r="TIE151" s="10"/>
      <c r="TIF151" s="10"/>
      <c r="TIG151" s="10"/>
      <c r="TIH151" s="10"/>
      <c r="TII151" s="10"/>
      <c r="TIJ151" s="10"/>
      <c r="TIK151" s="10"/>
      <c r="TIL151" s="10"/>
      <c r="TIM151" s="10"/>
      <c r="TIN151" s="10"/>
      <c r="TIO151" s="10"/>
      <c r="TIP151" s="10"/>
      <c r="TIQ151" s="10"/>
      <c r="TIR151" s="10"/>
      <c r="TIS151" s="10"/>
      <c r="TIT151" s="10"/>
      <c r="TIU151" s="10"/>
      <c r="TIV151" s="10"/>
      <c r="TIW151" s="10"/>
      <c r="TIX151" s="10"/>
      <c r="TIY151" s="10"/>
      <c r="TIZ151" s="10"/>
      <c r="TJA151" s="10"/>
      <c r="TJB151" s="10"/>
      <c r="TJC151" s="10"/>
      <c r="TJD151" s="10"/>
      <c r="TJE151" s="10"/>
      <c r="TJF151" s="10"/>
      <c r="TJG151" s="10"/>
      <c r="TJH151" s="10"/>
      <c r="TJI151" s="10"/>
      <c r="TJJ151" s="10"/>
      <c r="TJK151" s="10"/>
      <c r="TJL151" s="10"/>
      <c r="TJM151" s="10"/>
      <c r="TJN151" s="10"/>
      <c r="TJO151" s="10"/>
      <c r="TJP151" s="10"/>
      <c r="TJQ151" s="10"/>
      <c r="TJR151" s="10"/>
      <c r="TJS151" s="10"/>
      <c r="TJT151" s="10"/>
      <c r="TJU151" s="10"/>
      <c r="TJV151" s="10"/>
      <c r="TJW151" s="10"/>
      <c r="TJX151" s="10"/>
      <c r="TJY151" s="10"/>
      <c r="TJZ151" s="10"/>
      <c r="TKA151" s="10"/>
      <c r="TKB151" s="10"/>
      <c r="TKC151" s="10"/>
      <c r="TKD151" s="10"/>
      <c r="TKE151" s="10"/>
      <c r="TKF151" s="10"/>
      <c r="TKG151" s="10"/>
      <c r="TKH151" s="10"/>
      <c r="TKI151" s="10"/>
      <c r="TKJ151" s="10"/>
      <c r="TKK151" s="10"/>
      <c r="TKL151" s="10"/>
      <c r="TKM151" s="10"/>
      <c r="TKN151" s="10"/>
      <c r="TKO151" s="10"/>
      <c r="TKP151" s="10"/>
      <c r="TKQ151" s="10"/>
      <c r="TKR151" s="10"/>
      <c r="TKS151" s="10"/>
      <c r="TKT151" s="10"/>
      <c r="TKU151" s="10"/>
      <c r="TKV151" s="10"/>
      <c r="TKW151" s="10"/>
      <c r="TKX151" s="10"/>
      <c r="TKY151" s="10"/>
      <c r="TKZ151" s="10"/>
      <c r="TLA151" s="10"/>
      <c r="TLB151" s="10"/>
      <c r="TLC151" s="10"/>
      <c r="TLD151" s="10"/>
      <c r="TLE151" s="10"/>
      <c r="TLF151" s="10"/>
      <c r="TLG151" s="10"/>
      <c r="TLH151" s="10"/>
      <c r="TLI151" s="10"/>
      <c r="TLJ151" s="10"/>
      <c r="TLK151" s="10"/>
      <c r="TLL151" s="10"/>
      <c r="TLM151" s="10"/>
      <c r="TLN151" s="10"/>
      <c r="TLO151" s="10"/>
      <c r="TLP151" s="10"/>
      <c r="TLQ151" s="10"/>
      <c r="TLR151" s="10"/>
      <c r="TLS151" s="10"/>
      <c r="TLT151" s="10"/>
      <c r="TLU151" s="10"/>
      <c r="TLV151" s="10"/>
      <c r="TLW151" s="10"/>
      <c r="TLX151" s="10"/>
      <c r="TLY151" s="10"/>
      <c r="TLZ151" s="10"/>
      <c r="TMA151" s="10"/>
      <c r="TMB151" s="10"/>
      <c r="TMC151" s="10"/>
      <c r="TMD151" s="10"/>
      <c r="TME151" s="10"/>
      <c r="TMF151" s="10"/>
      <c r="TMG151" s="10"/>
      <c r="TMH151" s="10"/>
      <c r="TMI151" s="10"/>
      <c r="TMJ151" s="10"/>
      <c r="TMK151" s="10"/>
      <c r="TML151" s="10"/>
      <c r="TMM151" s="10"/>
      <c r="TMN151" s="10"/>
      <c r="TMO151" s="10"/>
      <c r="TMP151" s="10"/>
      <c r="TMQ151" s="10"/>
      <c r="TMR151" s="10"/>
      <c r="TMS151" s="10"/>
      <c r="TMT151" s="10"/>
      <c r="TMU151" s="10"/>
      <c r="TMV151" s="10"/>
      <c r="TMW151" s="10"/>
      <c r="TMX151" s="10"/>
      <c r="TMY151" s="10"/>
      <c r="TMZ151" s="10"/>
      <c r="TNA151" s="10"/>
      <c r="TNB151" s="10"/>
      <c r="TNC151" s="10"/>
      <c r="TND151" s="10"/>
      <c r="TNE151" s="10"/>
      <c r="TNF151" s="10"/>
      <c r="TNG151" s="10"/>
      <c r="TNH151" s="10"/>
      <c r="TNI151" s="10"/>
      <c r="TNJ151" s="10"/>
      <c r="TNK151" s="10"/>
      <c r="TNL151" s="10"/>
      <c r="TNM151" s="10"/>
      <c r="TNN151" s="10"/>
      <c r="TNO151" s="10"/>
      <c r="TNP151" s="10"/>
      <c r="TNQ151" s="10"/>
      <c r="TNR151" s="10"/>
      <c r="TNS151" s="10"/>
      <c r="TNT151" s="10"/>
      <c r="TNU151" s="10"/>
      <c r="TNV151" s="10"/>
      <c r="TNW151" s="10"/>
      <c r="TNX151" s="10"/>
      <c r="TNY151" s="10"/>
      <c r="TNZ151" s="10"/>
      <c r="TOA151" s="10"/>
      <c r="TOB151" s="10"/>
      <c r="TOC151" s="10"/>
      <c r="TOD151" s="10"/>
      <c r="TOE151" s="10"/>
      <c r="TOF151" s="10"/>
      <c r="TOG151" s="10"/>
      <c r="TOH151" s="10"/>
      <c r="TOI151" s="10"/>
      <c r="TOJ151" s="10"/>
      <c r="TOK151" s="10"/>
      <c r="TOL151" s="10"/>
      <c r="TOM151" s="10"/>
      <c r="TON151" s="10"/>
      <c r="TOO151" s="10"/>
      <c r="TOP151" s="10"/>
      <c r="TOQ151" s="10"/>
      <c r="TOR151" s="10"/>
      <c r="TOS151" s="10"/>
      <c r="TOT151" s="10"/>
      <c r="TOU151" s="10"/>
      <c r="TOV151" s="10"/>
      <c r="TOW151" s="10"/>
      <c r="TOX151" s="10"/>
      <c r="TOY151" s="10"/>
      <c r="TOZ151" s="10"/>
      <c r="TPA151" s="10"/>
      <c r="TPB151" s="10"/>
      <c r="TPC151" s="10"/>
      <c r="TPD151" s="10"/>
      <c r="TPE151" s="10"/>
      <c r="TPF151" s="10"/>
      <c r="TPG151" s="10"/>
      <c r="TPH151" s="10"/>
      <c r="TPI151" s="10"/>
      <c r="TPJ151" s="10"/>
      <c r="TPK151" s="10"/>
      <c r="TPL151" s="10"/>
      <c r="TPM151" s="10"/>
      <c r="TPN151" s="10"/>
      <c r="TPO151" s="10"/>
      <c r="TPP151" s="10"/>
      <c r="TPQ151" s="10"/>
      <c r="TPR151" s="10"/>
      <c r="TPS151" s="10"/>
      <c r="TPT151" s="10"/>
      <c r="TPU151" s="10"/>
      <c r="TPV151" s="10"/>
      <c r="TPW151" s="10"/>
      <c r="TPX151" s="10"/>
      <c r="TPY151" s="10"/>
      <c r="TPZ151" s="10"/>
      <c r="TQA151" s="10"/>
      <c r="TQB151" s="10"/>
      <c r="TQC151" s="10"/>
      <c r="TQD151" s="10"/>
      <c r="TQE151" s="10"/>
      <c r="TQF151" s="10"/>
      <c r="TQG151" s="10"/>
      <c r="TQH151" s="10"/>
      <c r="TQI151" s="10"/>
      <c r="TQJ151" s="10"/>
      <c r="TQK151" s="10"/>
      <c r="TQL151" s="10"/>
      <c r="TQM151" s="10"/>
      <c r="TQN151" s="10"/>
      <c r="TQO151" s="10"/>
      <c r="TQP151" s="10"/>
      <c r="TQQ151" s="10"/>
      <c r="TQR151" s="10"/>
      <c r="TQS151" s="10"/>
      <c r="TQT151" s="10"/>
      <c r="TQU151" s="10"/>
      <c r="TQV151" s="10"/>
      <c r="TQW151" s="10"/>
      <c r="TQX151" s="10"/>
      <c r="TQY151" s="10"/>
      <c r="TQZ151" s="10"/>
      <c r="TRA151" s="10"/>
      <c r="TRB151" s="10"/>
      <c r="TRC151" s="10"/>
      <c r="TRD151" s="10"/>
      <c r="TRE151" s="10"/>
      <c r="TRF151" s="10"/>
      <c r="TRG151" s="10"/>
      <c r="TRH151" s="10"/>
      <c r="TRI151" s="10"/>
      <c r="TRJ151" s="10"/>
      <c r="TRK151" s="10"/>
      <c r="TRL151" s="10"/>
      <c r="TRM151" s="10"/>
      <c r="TRN151" s="10"/>
      <c r="TRO151" s="10"/>
      <c r="TRP151" s="10"/>
      <c r="TRQ151" s="10"/>
      <c r="TRR151" s="10"/>
      <c r="TRS151" s="10"/>
      <c r="TRT151" s="10"/>
      <c r="TRU151" s="10"/>
      <c r="TRV151" s="10"/>
      <c r="TRW151" s="10"/>
      <c r="TRX151" s="10"/>
      <c r="TRY151" s="10"/>
      <c r="TRZ151" s="10"/>
      <c r="TSA151" s="10"/>
      <c r="TSB151" s="10"/>
      <c r="TSC151" s="10"/>
      <c r="TSD151" s="10"/>
      <c r="TSE151" s="10"/>
      <c r="TSF151" s="10"/>
      <c r="TSG151" s="10"/>
      <c r="TSH151" s="10"/>
      <c r="TSI151" s="10"/>
      <c r="TSJ151" s="10"/>
      <c r="TSK151" s="10"/>
      <c r="TSL151" s="10"/>
      <c r="TSM151" s="10"/>
      <c r="TSN151" s="10"/>
      <c r="TSO151" s="10"/>
      <c r="TSP151" s="10"/>
      <c r="TSQ151" s="10"/>
      <c r="TSR151" s="10"/>
      <c r="TSS151" s="10"/>
      <c r="TST151" s="10"/>
      <c r="TSU151" s="10"/>
      <c r="TSV151" s="10"/>
      <c r="TSW151" s="10"/>
      <c r="TSX151" s="10"/>
      <c r="TSY151" s="10"/>
      <c r="TSZ151" s="10"/>
      <c r="TTA151" s="10"/>
      <c r="TTB151" s="10"/>
      <c r="TTC151" s="10"/>
      <c r="TTD151" s="10"/>
      <c r="TTE151" s="10"/>
      <c r="TTF151" s="10"/>
      <c r="TTG151" s="10"/>
      <c r="TTH151" s="10"/>
      <c r="TTI151" s="10"/>
      <c r="TTJ151" s="10"/>
      <c r="TTK151" s="10"/>
      <c r="TTL151" s="10"/>
      <c r="TTM151" s="10"/>
      <c r="TTN151" s="10"/>
      <c r="TTO151" s="10"/>
      <c r="TTP151" s="10"/>
      <c r="TTQ151" s="10"/>
      <c r="TTR151" s="10"/>
      <c r="TTS151" s="10"/>
      <c r="TTT151" s="10"/>
      <c r="TTU151" s="10"/>
      <c r="TTV151" s="10"/>
      <c r="TTW151" s="10"/>
      <c r="TTX151" s="10"/>
      <c r="TTY151" s="10"/>
      <c r="TTZ151" s="10"/>
      <c r="TUA151" s="10"/>
      <c r="TUB151" s="10"/>
      <c r="TUC151" s="10"/>
      <c r="TUD151" s="10"/>
      <c r="TUE151" s="10"/>
      <c r="TUF151" s="10"/>
      <c r="TUG151" s="10"/>
      <c r="TUH151" s="10"/>
      <c r="TUI151" s="10"/>
      <c r="TUJ151" s="10"/>
      <c r="TUK151" s="10"/>
      <c r="TUL151" s="10"/>
      <c r="TUM151" s="10"/>
      <c r="TUN151" s="10"/>
      <c r="TUO151" s="10"/>
      <c r="TUP151" s="10"/>
      <c r="TUQ151" s="10"/>
      <c r="TUR151" s="10"/>
      <c r="TUS151" s="10"/>
      <c r="TUT151" s="10"/>
      <c r="TUU151" s="10"/>
      <c r="TUV151" s="10"/>
      <c r="TUW151" s="10"/>
      <c r="TUX151" s="10"/>
      <c r="TUY151" s="10"/>
      <c r="TUZ151" s="10"/>
      <c r="TVA151" s="10"/>
      <c r="TVB151" s="10"/>
      <c r="TVC151" s="10"/>
      <c r="TVD151" s="10"/>
      <c r="TVE151" s="10"/>
      <c r="TVF151" s="10"/>
      <c r="TVG151" s="10"/>
      <c r="TVH151" s="10"/>
      <c r="TVI151" s="10"/>
      <c r="TVJ151" s="10"/>
      <c r="TVK151" s="10"/>
      <c r="TVL151" s="10"/>
      <c r="TVM151" s="10"/>
      <c r="TVN151" s="10"/>
      <c r="TVO151" s="10"/>
      <c r="TVP151" s="10"/>
      <c r="TVQ151" s="10"/>
      <c r="TVR151" s="10"/>
      <c r="TVS151" s="10"/>
      <c r="TVT151" s="10"/>
      <c r="TVU151" s="10"/>
      <c r="TVV151" s="10"/>
      <c r="TVW151" s="10"/>
      <c r="TVX151" s="10"/>
      <c r="TVY151" s="10"/>
      <c r="TVZ151" s="10"/>
      <c r="TWA151" s="10"/>
      <c r="TWB151" s="10"/>
      <c r="TWC151" s="10"/>
      <c r="TWD151" s="10"/>
      <c r="TWE151" s="10"/>
      <c r="TWF151" s="10"/>
      <c r="TWG151" s="10"/>
      <c r="TWH151" s="10"/>
      <c r="TWI151" s="10"/>
      <c r="TWJ151" s="10"/>
      <c r="TWK151" s="10"/>
      <c r="TWL151" s="10"/>
      <c r="TWM151" s="10"/>
      <c r="TWN151" s="10"/>
      <c r="TWO151" s="10"/>
      <c r="TWP151" s="10"/>
      <c r="TWQ151" s="10"/>
      <c r="TWR151" s="10"/>
      <c r="TWS151" s="10"/>
      <c r="TWT151" s="10"/>
      <c r="TWU151" s="10"/>
      <c r="TWV151" s="10"/>
      <c r="TWW151" s="10"/>
      <c r="TWX151" s="10"/>
      <c r="TWY151" s="10"/>
      <c r="TWZ151" s="10"/>
      <c r="TXA151" s="10"/>
      <c r="TXB151" s="10"/>
      <c r="TXC151" s="10"/>
      <c r="TXD151" s="10"/>
      <c r="TXE151" s="10"/>
      <c r="TXF151" s="10"/>
      <c r="TXG151" s="10"/>
      <c r="TXH151" s="10"/>
      <c r="TXI151" s="10"/>
      <c r="TXJ151" s="10"/>
      <c r="TXK151" s="10"/>
      <c r="TXL151" s="10"/>
      <c r="TXM151" s="10"/>
      <c r="TXN151" s="10"/>
      <c r="TXO151" s="10"/>
      <c r="TXP151" s="10"/>
      <c r="TXQ151" s="10"/>
      <c r="TXR151" s="10"/>
      <c r="TXS151" s="10"/>
      <c r="TXT151" s="10"/>
      <c r="TXU151" s="10"/>
      <c r="TXV151" s="10"/>
      <c r="TXW151" s="10"/>
      <c r="TXX151" s="10"/>
      <c r="TXY151" s="10"/>
      <c r="TXZ151" s="10"/>
      <c r="TYA151" s="10"/>
      <c r="TYB151" s="10"/>
      <c r="TYC151" s="10"/>
      <c r="TYD151" s="10"/>
      <c r="TYE151" s="10"/>
      <c r="TYF151" s="10"/>
      <c r="TYG151" s="10"/>
      <c r="TYH151" s="10"/>
      <c r="TYI151" s="10"/>
      <c r="TYJ151" s="10"/>
      <c r="TYK151" s="10"/>
      <c r="TYL151" s="10"/>
      <c r="TYM151" s="10"/>
      <c r="TYN151" s="10"/>
      <c r="TYO151" s="10"/>
      <c r="TYP151" s="10"/>
      <c r="TYQ151" s="10"/>
      <c r="TYR151" s="10"/>
      <c r="TYS151" s="10"/>
      <c r="TYT151" s="10"/>
      <c r="TYU151" s="10"/>
      <c r="TYV151" s="10"/>
      <c r="TYW151" s="10"/>
      <c r="TYX151" s="10"/>
      <c r="TYY151" s="10"/>
      <c r="TYZ151" s="10"/>
      <c r="TZA151" s="10"/>
      <c r="TZB151" s="10"/>
      <c r="TZC151" s="10"/>
      <c r="TZD151" s="10"/>
      <c r="TZE151" s="10"/>
      <c r="TZF151" s="10"/>
      <c r="TZG151" s="10"/>
      <c r="TZH151" s="10"/>
      <c r="TZI151" s="10"/>
      <c r="TZJ151" s="10"/>
      <c r="TZK151" s="10"/>
      <c r="TZL151" s="10"/>
      <c r="TZM151" s="10"/>
      <c r="TZN151" s="10"/>
      <c r="TZO151" s="10"/>
      <c r="TZP151" s="10"/>
      <c r="TZQ151" s="10"/>
      <c r="TZR151" s="10"/>
      <c r="TZS151" s="10"/>
      <c r="TZT151" s="10"/>
      <c r="TZU151" s="10"/>
      <c r="TZV151" s="10"/>
      <c r="TZW151" s="10"/>
      <c r="TZX151" s="10"/>
      <c r="TZY151" s="10"/>
      <c r="TZZ151" s="10"/>
      <c r="UAA151" s="10"/>
      <c r="UAB151" s="10"/>
      <c r="UAC151" s="10"/>
      <c r="UAD151" s="10"/>
      <c r="UAE151" s="10"/>
      <c r="UAF151" s="10"/>
      <c r="UAG151" s="10"/>
      <c r="UAH151" s="10"/>
      <c r="UAI151" s="10"/>
      <c r="UAJ151" s="10"/>
      <c r="UAK151" s="10"/>
      <c r="UAL151" s="10"/>
      <c r="UAM151" s="10"/>
      <c r="UAN151" s="10"/>
      <c r="UAO151" s="10"/>
      <c r="UAP151" s="10"/>
      <c r="UAQ151" s="10"/>
      <c r="UAR151" s="10"/>
      <c r="UAS151" s="10"/>
      <c r="UAT151" s="10"/>
      <c r="UAU151" s="10"/>
      <c r="UAV151" s="10"/>
      <c r="UAW151" s="10"/>
      <c r="UAX151" s="10"/>
      <c r="UAY151" s="10"/>
      <c r="UAZ151" s="10"/>
      <c r="UBA151" s="10"/>
      <c r="UBB151" s="10"/>
      <c r="UBC151" s="10"/>
      <c r="UBD151" s="10"/>
      <c r="UBE151" s="10"/>
      <c r="UBF151" s="10"/>
      <c r="UBG151" s="10"/>
      <c r="UBH151" s="10"/>
      <c r="UBI151" s="10"/>
      <c r="UBJ151" s="10"/>
      <c r="UBK151" s="10"/>
      <c r="UBL151" s="10"/>
      <c r="UBM151" s="10"/>
      <c r="UBN151" s="10"/>
      <c r="UBO151" s="10"/>
      <c r="UBP151" s="10"/>
      <c r="UBQ151" s="10"/>
      <c r="UBR151" s="10"/>
      <c r="UBS151" s="10"/>
      <c r="UBT151" s="10"/>
      <c r="UBU151" s="10"/>
      <c r="UBV151" s="10"/>
      <c r="UBW151" s="10"/>
      <c r="UBX151" s="10"/>
      <c r="UBY151" s="10"/>
      <c r="UBZ151" s="10"/>
      <c r="UCA151" s="10"/>
      <c r="UCB151" s="10"/>
      <c r="UCC151" s="10"/>
      <c r="UCD151" s="10"/>
      <c r="UCE151" s="10"/>
      <c r="UCF151" s="10"/>
      <c r="UCG151" s="10"/>
      <c r="UCH151" s="10"/>
      <c r="UCI151" s="10"/>
      <c r="UCJ151" s="10"/>
      <c r="UCK151" s="10"/>
      <c r="UCL151" s="10"/>
      <c r="UCM151" s="10"/>
      <c r="UCN151" s="10"/>
      <c r="UCO151" s="10"/>
      <c r="UCP151" s="10"/>
      <c r="UCQ151" s="10"/>
      <c r="UCR151" s="10"/>
      <c r="UCS151" s="10"/>
      <c r="UCT151" s="10"/>
      <c r="UCU151" s="10"/>
      <c r="UCV151" s="10"/>
      <c r="UCW151" s="10"/>
      <c r="UCX151" s="10"/>
      <c r="UCY151" s="10"/>
      <c r="UCZ151" s="10"/>
      <c r="UDA151" s="10"/>
      <c r="UDB151" s="10"/>
      <c r="UDC151" s="10"/>
      <c r="UDD151" s="10"/>
      <c r="UDE151" s="10"/>
      <c r="UDF151" s="10"/>
      <c r="UDG151" s="10"/>
      <c r="UDH151" s="10"/>
      <c r="UDI151" s="10"/>
      <c r="UDJ151" s="10"/>
      <c r="UDK151" s="10"/>
      <c r="UDL151" s="10"/>
      <c r="UDM151" s="10"/>
      <c r="UDN151" s="10"/>
      <c r="UDO151" s="10"/>
      <c r="UDP151" s="10"/>
      <c r="UDQ151" s="10"/>
      <c r="UDR151" s="10"/>
      <c r="UDS151" s="10"/>
      <c r="UDT151" s="10"/>
      <c r="UDU151" s="10"/>
      <c r="UDV151" s="10"/>
      <c r="UDW151" s="10"/>
      <c r="UDX151" s="10"/>
      <c r="UDY151" s="10"/>
      <c r="UDZ151" s="10"/>
      <c r="UEA151" s="10"/>
      <c r="UEB151" s="10"/>
      <c r="UEC151" s="10"/>
      <c r="UED151" s="10"/>
      <c r="UEE151" s="10"/>
      <c r="UEF151" s="10"/>
      <c r="UEG151" s="10"/>
      <c r="UEH151" s="10"/>
      <c r="UEI151" s="10"/>
      <c r="UEJ151" s="10"/>
      <c r="UEK151" s="10"/>
      <c r="UEL151" s="10"/>
      <c r="UEM151" s="10"/>
      <c r="UEN151" s="10"/>
      <c r="UEO151" s="10"/>
      <c r="UEP151" s="10"/>
      <c r="UEQ151" s="10"/>
      <c r="UER151" s="10"/>
      <c r="UES151" s="10"/>
      <c r="UET151" s="10"/>
      <c r="UEU151" s="10"/>
      <c r="UEV151" s="10"/>
      <c r="UEW151" s="10"/>
      <c r="UEX151" s="10"/>
      <c r="UEY151" s="10"/>
      <c r="UEZ151" s="10"/>
      <c r="UFA151" s="10"/>
      <c r="UFB151" s="10"/>
      <c r="UFC151" s="10"/>
      <c r="UFD151" s="10"/>
      <c r="UFE151" s="10"/>
      <c r="UFF151" s="10"/>
      <c r="UFG151" s="10"/>
      <c r="UFH151" s="10"/>
      <c r="UFI151" s="10"/>
      <c r="UFJ151" s="10"/>
      <c r="UFK151" s="10"/>
      <c r="UFL151" s="10"/>
      <c r="UFM151" s="10"/>
      <c r="UFN151" s="10"/>
      <c r="UFO151" s="10"/>
      <c r="UFP151" s="10"/>
      <c r="UFQ151" s="10"/>
      <c r="UFR151" s="10"/>
      <c r="UFS151" s="10"/>
      <c r="UFT151" s="10"/>
      <c r="UFU151" s="10"/>
      <c r="UFV151" s="10"/>
      <c r="UFW151" s="10"/>
      <c r="UFX151" s="10"/>
      <c r="UFY151" s="10"/>
      <c r="UFZ151" s="10"/>
      <c r="UGA151" s="10"/>
      <c r="UGB151" s="10"/>
      <c r="UGC151" s="10"/>
      <c r="UGD151" s="10"/>
      <c r="UGE151" s="10"/>
      <c r="UGF151" s="10"/>
      <c r="UGG151" s="10"/>
      <c r="UGH151" s="10"/>
      <c r="UGI151" s="10"/>
      <c r="UGJ151" s="10"/>
      <c r="UGK151" s="10"/>
      <c r="UGL151" s="10"/>
      <c r="UGM151" s="10"/>
      <c r="UGN151" s="10"/>
      <c r="UGO151" s="10"/>
      <c r="UGP151" s="10"/>
      <c r="UGQ151" s="10"/>
      <c r="UGR151" s="10"/>
      <c r="UGS151" s="10"/>
      <c r="UGT151" s="10"/>
      <c r="UGU151" s="10"/>
      <c r="UGV151" s="10"/>
      <c r="UGW151" s="10"/>
      <c r="UGX151" s="10"/>
      <c r="UGY151" s="10"/>
      <c r="UGZ151" s="10"/>
      <c r="UHA151" s="10"/>
      <c r="UHB151" s="10"/>
      <c r="UHC151" s="10"/>
      <c r="UHD151" s="10"/>
      <c r="UHE151" s="10"/>
      <c r="UHF151" s="10"/>
      <c r="UHG151" s="10"/>
      <c r="UHH151" s="10"/>
      <c r="UHI151" s="10"/>
      <c r="UHJ151" s="10"/>
      <c r="UHK151" s="10"/>
      <c r="UHL151" s="10"/>
      <c r="UHM151" s="10"/>
      <c r="UHN151" s="10"/>
      <c r="UHO151" s="10"/>
      <c r="UHP151" s="10"/>
      <c r="UHQ151" s="10"/>
      <c r="UHR151" s="10"/>
      <c r="UHS151" s="10"/>
      <c r="UHT151" s="10"/>
      <c r="UHU151" s="10"/>
      <c r="UHV151" s="10"/>
      <c r="UHW151" s="10"/>
      <c r="UHX151" s="10"/>
      <c r="UHY151" s="10"/>
      <c r="UHZ151" s="10"/>
      <c r="UIA151" s="10"/>
      <c r="UIB151" s="10"/>
      <c r="UIC151" s="10"/>
      <c r="UID151" s="10"/>
      <c r="UIE151" s="10"/>
      <c r="UIF151" s="10"/>
      <c r="UIG151" s="10"/>
      <c r="UIH151" s="10"/>
      <c r="UII151" s="10"/>
      <c r="UIJ151" s="10"/>
      <c r="UIK151" s="10"/>
      <c r="UIL151" s="10"/>
      <c r="UIM151" s="10"/>
      <c r="UIN151" s="10"/>
      <c r="UIO151" s="10"/>
      <c r="UIP151" s="10"/>
      <c r="UIQ151" s="10"/>
      <c r="UIR151" s="10"/>
      <c r="UIS151" s="10"/>
      <c r="UIT151" s="10"/>
      <c r="UIU151" s="10"/>
      <c r="UIV151" s="10"/>
      <c r="UIW151" s="10"/>
      <c r="UIX151" s="10"/>
      <c r="UIY151" s="10"/>
      <c r="UIZ151" s="10"/>
      <c r="UJA151" s="10"/>
      <c r="UJB151" s="10"/>
      <c r="UJC151" s="10"/>
      <c r="UJD151" s="10"/>
      <c r="UJE151" s="10"/>
      <c r="UJF151" s="10"/>
      <c r="UJG151" s="10"/>
      <c r="UJH151" s="10"/>
      <c r="UJI151" s="10"/>
      <c r="UJJ151" s="10"/>
      <c r="UJK151" s="10"/>
      <c r="UJL151" s="10"/>
      <c r="UJM151" s="10"/>
      <c r="UJN151" s="10"/>
      <c r="UJO151" s="10"/>
      <c r="UJP151" s="10"/>
      <c r="UJQ151" s="10"/>
      <c r="UJR151" s="10"/>
      <c r="UJS151" s="10"/>
      <c r="UJT151" s="10"/>
      <c r="UJU151" s="10"/>
      <c r="UJV151" s="10"/>
      <c r="UJW151" s="10"/>
      <c r="UJX151" s="10"/>
      <c r="UJY151" s="10"/>
      <c r="UJZ151" s="10"/>
      <c r="UKA151" s="10"/>
      <c r="UKB151" s="10"/>
      <c r="UKC151" s="10"/>
      <c r="UKD151" s="10"/>
      <c r="UKE151" s="10"/>
      <c r="UKF151" s="10"/>
      <c r="UKG151" s="10"/>
      <c r="UKH151" s="10"/>
      <c r="UKI151" s="10"/>
      <c r="UKJ151" s="10"/>
      <c r="UKK151" s="10"/>
      <c r="UKL151" s="10"/>
      <c r="UKM151" s="10"/>
      <c r="UKN151" s="10"/>
      <c r="UKO151" s="10"/>
      <c r="UKP151" s="10"/>
      <c r="UKQ151" s="10"/>
      <c r="UKR151" s="10"/>
      <c r="UKS151" s="10"/>
      <c r="UKT151" s="10"/>
      <c r="UKU151" s="10"/>
      <c r="UKV151" s="10"/>
      <c r="UKW151" s="10"/>
      <c r="UKX151" s="10"/>
      <c r="UKY151" s="10"/>
      <c r="UKZ151" s="10"/>
      <c r="ULA151" s="10"/>
      <c r="ULB151" s="10"/>
      <c r="ULC151" s="10"/>
      <c r="ULD151" s="10"/>
      <c r="ULE151" s="10"/>
      <c r="ULF151" s="10"/>
      <c r="ULG151" s="10"/>
      <c r="ULH151" s="10"/>
      <c r="ULI151" s="10"/>
      <c r="ULJ151" s="10"/>
      <c r="ULK151" s="10"/>
      <c r="ULL151" s="10"/>
      <c r="ULM151" s="10"/>
      <c r="ULN151" s="10"/>
      <c r="ULO151" s="10"/>
      <c r="ULP151" s="10"/>
      <c r="ULQ151" s="10"/>
      <c r="ULR151" s="10"/>
      <c r="ULS151" s="10"/>
      <c r="ULT151" s="10"/>
      <c r="ULU151" s="10"/>
      <c r="ULV151" s="10"/>
      <c r="ULW151" s="10"/>
      <c r="ULX151" s="10"/>
      <c r="ULY151" s="10"/>
      <c r="ULZ151" s="10"/>
      <c r="UMA151" s="10"/>
      <c r="UMB151" s="10"/>
      <c r="UMC151" s="10"/>
      <c r="UMD151" s="10"/>
      <c r="UME151" s="10"/>
      <c r="UMF151" s="10"/>
      <c r="UMG151" s="10"/>
      <c r="UMH151" s="10"/>
      <c r="UMI151" s="10"/>
      <c r="UMJ151" s="10"/>
      <c r="UMK151" s="10"/>
      <c r="UML151" s="10"/>
      <c r="UMM151" s="10"/>
      <c r="UMN151" s="10"/>
      <c r="UMO151" s="10"/>
      <c r="UMP151" s="10"/>
      <c r="UMQ151" s="10"/>
      <c r="UMR151" s="10"/>
      <c r="UMS151" s="10"/>
      <c r="UMT151" s="10"/>
      <c r="UMU151" s="10"/>
      <c r="UMV151" s="10"/>
      <c r="UMW151" s="10"/>
      <c r="UMX151" s="10"/>
      <c r="UMY151" s="10"/>
      <c r="UMZ151" s="10"/>
      <c r="UNA151" s="10"/>
      <c r="UNB151" s="10"/>
      <c r="UNC151" s="10"/>
      <c r="UND151" s="10"/>
      <c r="UNE151" s="10"/>
      <c r="UNF151" s="10"/>
      <c r="UNG151" s="10"/>
      <c r="UNH151" s="10"/>
      <c r="UNI151" s="10"/>
      <c r="UNJ151" s="10"/>
      <c r="UNK151" s="10"/>
      <c r="UNL151" s="10"/>
      <c r="UNM151" s="10"/>
      <c r="UNN151" s="10"/>
      <c r="UNO151" s="10"/>
      <c r="UNP151" s="10"/>
      <c r="UNQ151" s="10"/>
      <c r="UNR151" s="10"/>
      <c r="UNS151" s="10"/>
      <c r="UNT151" s="10"/>
      <c r="UNU151" s="10"/>
      <c r="UNV151" s="10"/>
      <c r="UNW151" s="10"/>
      <c r="UNX151" s="10"/>
      <c r="UNY151" s="10"/>
      <c r="UNZ151" s="10"/>
      <c r="UOA151" s="10"/>
      <c r="UOB151" s="10"/>
      <c r="UOC151" s="10"/>
      <c r="UOD151" s="10"/>
      <c r="UOE151" s="10"/>
      <c r="UOF151" s="10"/>
      <c r="UOG151" s="10"/>
      <c r="UOH151" s="10"/>
      <c r="UOI151" s="10"/>
      <c r="UOJ151" s="10"/>
      <c r="UOK151" s="10"/>
      <c r="UOL151" s="10"/>
      <c r="UOM151" s="10"/>
      <c r="UON151" s="10"/>
      <c r="UOO151" s="10"/>
      <c r="UOP151" s="10"/>
      <c r="UOQ151" s="10"/>
      <c r="UOR151" s="10"/>
      <c r="UOS151" s="10"/>
      <c r="UOT151" s="10"/>
      <c r="UOU151" s="10"/>
      <c r="UOV151" s="10"/>
      <c r="UOW151" s="10"/>
      <c r="UOX151" s="10"/>
      <c r="UOY151" s="10"/>
      <c r="UOZ151" s="10"/>
      <c r="UPA151" s="10"/>
      <c r="UPB151" s="10"/>
      <c r="UPC151" s="10"/>
      <c r="UPD151" s="10"/>
      <c r="UPE151" s="10"/>
      <c r="UPF151" s="10"/>
      <c r="UPG151" s="10"/>
      <c r="UPH151" s="10"/>
      <c r="UPI151" s="10"/>
      <c r="UPJ151" s="10"/>
      <c r="UPK151" s="10"/>
      <c r="UPL151" s="10"/>
      <c r="UPM151" s="10"/>
      <c r="UPN151" s="10"/>
      <c r="UPO151" s="10"/>
      <c r="UPP151" s="10"/>
      <c r="UPQ151" s="10"/>
      <c r="UPR151" s="10"/>
      <c r="UPS151" s="10"/>
      <c r="UPT151" s="10"/>
      <c r="UPU151" s="10"/>
      <c r="UPV151" s="10"/>
      <c r="UPW151" s="10"/>
      <c r="UPX151" s="10"/>
      <c r="UPY151" s="10"/>
      <c r="UPZ151" s="10"/>
      <c r="UQA151" s="10"/>
      <c r="UQB151" s="10"/>
      <c r="UQC151" s="10"/>
      <c r="UQD151" s="10"/>
      <c r="UQE151" s="10"/>
      <c r="UQF151" s="10"/>
      <c r="UQG151" s="10"/>
      <c r="UQH151" s="10"/>
      <c r="UQI151" s="10"/>
      <c r="UQJ151" s="10"/>
      <c r="UQK151" s="10"/>
      <c r="UQL151" s="10"/>
      <c r="UQM151" s="10"/>
      <c r="UQN151" s="10"/>
      <c r="UQO151" s="10"/>
      <c r="UQP151" s="10"/>
      <c r="UQQ151" s="10"/>
      <c r="UQR151" s="10"/>
      <c r="UQS151" s="10"/>
      <c r="UQT151" s="10"/>
      <c r="UQU151" s="10"/>
      <c r="UQV151" s="10"/>
      <c r="UQW151" s="10"/>
      <c r="UQX151" s="10"/>
      <c r="UQY151" s="10"/>
      <c r="UQZ151" s="10"/>
      <c r="URA151" s="10"/>
      <c r="URB151" s="10"/>
      <c r="URC151" s="10"/>
      <c r="URD151" s="10"/>
      <c r="URE151" s="10"/>
      <c r="URF151" s="10"/>
      <c r="URG151" s="10"/>
      <c r="URH151" s="10"/>
      <c r="URI151" s="10"/>
      <c r="URJ151" s="10"/>
      <c r="URK151" s="10"/>
      <c r="URL151" s="10"/>
      <c r="URM151" s="10"/>
      <c r="URN151" s="10"/>
      <c r="URO151" s="10"/>
      <c r="URP151" s="10"/>
      <c r="URQ151" s="10"/>
      <c r="URR151" s="10"/>
      <c r="URS151" s="10"/>
      <c r="URT151" s="10"/>
      <c r="URU151" s="10"/>
      <c r="URV151" s="10"/>
      <c r="URW151" s="10"/>
      <c r="URX151" s="10"/>
      <c r="URY151" s="10"/>
      <c r="URZ151" s="10"/>
      <c r="USA151" s="10"/>
      <c r="USB151" s="10"/>
      <c r="USC151" s="10"/>
      <c r="USD151" s="10"/>
      <c r="USE151" s="10"/>
      <c r="USF151" s="10"/>
      <c r="USG151" s="10"/>
      <c r="USH151" s="10"/>
      <c r="USI151" s="10"/>
      <c r="USJ151" s="10"/>
      <c r="USK151" s="10"/>
      <c r="USL151" s="10"/>
      <c r="USM151" s="10"/>
      <c r="USN151" s="10"/>
      <c r="USO151" s="10"/>
      <c r="USP151" s="10"/>
      <c r="USQ151" s="10"/>
      <c r="USR151" s="10"/>
      <c r="USS151" s="10"/>
      <c r="UST151" s="10"/>
      <c r="USU151" s="10"/>
      <c r="USV151" s="10"/>
      <c r="USW151" s="10"/>
      <c r="USX151" s="10"/>
      <c r="USY151" s="10"/>
      <c r="USZ151" s="10"/>
      <c r="UTA151" s="10"/>
      <c r="UTB151" s="10"/>
      <c r="UTC151" s="10"/>
      <c r="UTD151" s="10"/>
      <c r="UTE151" s="10"/>
      <c r="UTF151" s="10"/>
      <c r="UTG151" s="10"/>
      <c r="UTH151" s="10"/>
      <c r="UTI151" s="10"/>
      <c r="UTJ151" s="10"/>
      <c r="UTK151" s="10"/>
      <c r="UTL151" s="10"/>
      <c r="UTM151" s="10"/>
      <c r="UTN151" s="10"/>
      <c r="UTO151" s="10"/>
      <c r="UTP151" s="10"/>
      <c r="UTQ151" s="10"/>
      <c r="UTR151" s="10"/>
      <c r="UTS151" s="10"/>
      <c r="UTT151" s="10"/>
      <c r="UTU151" s="10"/>
      <c r="UTV151" s="10"/>
      <c r="UTW151" s="10"/>
      <c r="UTX151" s="10"/>
      <c r="UTY151" s="10"/>
      <c r="UTZ151" s="10"/>
      <c r="UUA151" s="10"/>
      <c r="UUB151" s="10"/>
      <c r="UUC151" s="10"/>
      <c r="UUD151" s="10"/>
      <c r="UUE151" s="10"/>
      <c r="UUF151" s="10"/>
      <c r="UUG151" s="10"/>
      <c r="UUH151" s="10"/>
      <c r="UUI151" s="10"/>
      <c r="UUJ151" s="10"/>
      <c r="UUK151" s="10"/>
      <c r="UUL151" s="10"/>
      <c r="UUM151" s="10"/>
      <c r="UUN151" s="10"/>
      <c r="UUO151" s="10"/>
      <c r="UUP151" s="10"/>
      <c r="UUQ151" s="10"/>
      <c r="UUR151" s="10"/>
      <c r="UUS151" s="10"/>
      <c r="UUT151" s="10"/>
      <c r="UUU151" s="10"/>
      <c r="UUV151" s="10"/>
      <c r="UUW151" s="10"/>
      <c r="UUX151" s="10"/>
      <c r="UUY151" s="10"/>
      <c r="UUZ151" s="10"/>
      <c r="UVA151" s="10"/>
      <c r="UVB151" s="10"/>
      <c r="UVC151" s="10"/>
      <c r="UVD151" s="10"/>
      <c r="UVE151" s="10"/>
      <c r="UVF151" s="10"/>
      <c r="UVG151" s="10"/>
      <c r="UVH151" s="10"/>
      <c r="UVI151" s="10"/>
      <c r="UVJ151" s="10"/>
      <c r="UVK151" s="10"/>
      <c r="UVL151" s="10"/>
      <c r="UVM151" s="10"/>
      <c r="UVN151" s="10"/>
      <c r="UVO151" s="10"/>
      <c r="UVP151" s="10"/>
      <c r="UVQ151" s="10"/>
      <c r="UVR151" s="10"/>
      <c r="UVS151" s="10"/>
      <c r="UVT151" s="10"/>
      <c r="UVU151" s="10"/>
      <c r="UVV151" s="10"/>
      <c r="UVW151" s="10"/>
      <c r="UVX151" s="10"/>
      <c r="UVY151" s="10"/>
      <c r="UVZ151" s="10"/>
      <c r="UWA151" s="10"/>
      <c r="UWB151" s="10"/>
      <c r="UWC151" s="10"/>
      <c r="UWD151" s="10"/>
      <c r="UWE151" s="10"/>
      <c r="UWF151" s="10"/>
      <c r="UWG151" s="10"/>
      <c r="UWH151" s="10"/>
      <c r="UWI151" s="10"/>
      <c r="UWJ151" s="10"/>
      <c r="UWK151" s="10"/>
      <c r="UWL151" s="10"/>
      <c r="UWM151" s="10"/>
      <c r="UWN151" s="10"/>
      <c r="UWO151" s="10"/>
      <c r="UWP151" s="10"/>
      <c r="UWQ151" s="10"/>
      <c r="UWR151" s="10"/>
      <c r="UWS151" s="10"/>
      <c r="UWT151" s="10"/>
      <c r="UWU151" s="10"/>
      <c r="UWV151" s="10"/>
      <c r="UWW151" s="10"/>
      <c r="UWX151" s="10"/>
      <c r="UWY151" s="10"/>
      <c r="UWZ151" s="10"/>
      <c r="UXA151" s="10"/>
      <c r="UXB151" s="10"/>
      <c r="UXC151" s="10"/>
      <c r="UXD151" s="10"/>
      <c r="UXE151" s="10"/>
      <c r="UXF151" s="10"/>
      <c r="UXG151" s="10"/>
      <c r="UXH151" s="10"/>
      <c r="UXI151" s="10"/>
      <c r="UXJ151" s="10"/>
      <c r="UXK151" s="10"/>
      <c r="UXL151" s="10"/>
      <c r="UXM151" s="10"/>
      <c r="UXN151" s="10"/>
      <c r="UXO151" s="10"/>
      <c r="UXP151" s="10"/>
      <c r="UXQ151" s="10"/>
      <c r="UXR151" s="10"/>
      <c r="UXS151" s="10"/>
      <c r="UXT151" s="10"/>
      <c r="UXU151" s="10"/>
      <c r="UXV151" s="10"/>
      <c r="UXW151" s="10"/>
      <c r="UXX151" s="10"/>
      <c r="UXY151" s="10"/>
      <c r="UXZ151" s="10"/>
      <c r="UYA151" s="10"/>
      <c r="UYB151" s="10"/>
      <c r="UYC151" s="10"/>
      <c r="UYD151" s="10"/>
      <c r="UYE151" s="10"/>
      <c r="UYF151" s="10"/>
      <c r="UYG151" s="10"/>
      <c r="UYH151" s="10"/>
      <c r="UYI151" s="10"/>
      <c r="UYJ151" s="10"/>
      <c r="UYK151" s="10"/>
      <c r="UYL151" s="10"/>
      <c r="UYM151" s="10"/>
      <c r="UYN151" s="10"/>
      <c r="UYO151" s="10"/>
      <c r="UYP151" s="10"/>
      <c r="UYQ151" s="10"/>
      <c r="UYR151" s="10"/>
      <c r="UYS151" s="10"/>
      <c r="UYT151" s="10"/>
      <c r="UYU151" s="10"/>
      <c r="UYV151" s="10"/>
      <c r="UYW151" s="10"/>
      <c r="UYX151" s="10"/>
      <c r="UYY151" s="10"/>
      <c r="UYZ151" s="10"/>
      <c r="UZA151" s="10"/>
      <c r="UZB151" s="10"/>
      <c r="UZC151" s="10"/>
      <c r="UZD151" s="10"/>
      <c r="UZE151" s="10"/>
      <c r="UZF151" s="10"/>
      <c r="UZG151" s="10"/>
      <c r="UZH151" s="10"/>
      <c r="UZI151" s="10"/>
      <c r="UZJ151" s="10"/>
      <c r="UZK151" s="10"/>
      <c r="UZL151" s="10"/>
      <c r="UZM151" s="10"/>
      <c r="UZN151" s="10"/>
      <c r="UZO151" s="10"/>
      <c r="UZP151" s="10"/>
      <c r="UZQ151" s="10"/>
      <c r="UZR151" s="10"/>
      <c r="UZS151" s="10"/>
      <c r="UZT151" s="10"/>
      <c r="UZU151" s="10"/>
      <c r="UZV151" s="10"/>
      <c r="UZW151" s="10"/>
      <c r="UZX151" s="10"/>
      <c r="UZY151" s="10"/>
      <c r="UZZ151" s="10"/>
      <c r="VAA151" s="10"/>
      <c r="VAB151" s="10"/>
      <c r="VAC151" s="10"/>
      <c r="VAD151" s="10"/>
      <c r="VAE151" s="10"/>
      <c r="VAF151" s="10"/>
      <c r="VAG151" s="10"/>
      <c r="VAH151" s="10"/>
      <c r="VAI151" s="10"/>
      <c r="VAJ151" s="10"/>
      <c r="VAK151" s="10"/>
      <c r="VAL151" s="10"/>
      <c r="VAM151" s="10"/>
      <c r="VAN151" s="10"/>
      <c r="VAO151" s="10"/>
      <c r="VAP151" s="10"/>
      <c r="VAQ151" s="10"/>
      <c r="VAR151" s="10"/>
      <c r="VAS151" s="10"/>
      <c r="VAT151" s="10"/>
      <c r="VAU151" s="10"/>
      <c r="VAV151" s="10"/>
      <c r="VAW151" s="10"/>
      <c r="VAX151" s="10"/>
      <c r="VAY151" s="10"/>
      <c r="VAZ151" s="10"/>
      <c r="VBA151" s="10"/>
      <c r="VBB151" s="10"/>
      <c r="VBC151" s="10"/>
      <c r="VBD151" s="10"/>
      <c r="VBE151" s="10"/>
      <c r="VBF151" s="10"/>
      <c r="VBG151" s="10"/>
      <c r="VBH151" s="10"/>
      <c r="VBI151" s="10"/>
      <c r="VBJ151" s="10"/>
      <c r="VBK151" s="10"/>
      <c r="VBL151" s="10"/>
      <c r="VBM151" s="10"/>
      <c r="VBN151" s="10"/>
      <c r="VBO151" s="10"/>
      <c r="VBP151" s="10"/>
      <c r="VBQ151" s="10"/>
      <c r="VBR151" s="10"/>
      <c r="VBS151" s="10"/>
      <c r="VBT151" s="10"/>
      <c r="VBU151" s="10"/>
      <c r="VBV151" s="10"/>
      <c r="VBW151" s="10"/>
      <c r="VBX151" s="10"/>
      <c r="VBY151" s="10"/>
      <c r="VBZ151" s="10"/>
      <c r="VCA151" s="10"/>
      <c r="VCB151" s="10"/>
      <c r="VCC151" s="10"/>
      <c r="VCD151" s="10"/>
      <c r="VCE151" s="10"/>
      <c r="VCF151" s="10"/>
      <c r="VCG151" s="10"/>
      <c r="VCH151" s="10"/>
      <c r="VCI151" s="10"/>
      <c r="VCJ151" s="10"/>
      <c r="VCK151" s="10"/>
      <c r="VCL151" s="10"/>
      <c r="VCM151" s="10"/>
      <c r="VCN151" s="10"/>
      <c r="VCO151" s="10"/>
      <c r="VCP151" s="10"/>
      <c r="VCQ151" s="10"/>
      <c r="VCR151" s="10"/>
      <c r="VCS151" s="10"/>
      <c r="VCT151" s="10"/>
      <c r="VCU151" s="10"/>
      <c r="VCV151" s="10"/>
      <c r="VCW151" s="10"/>
      <c r="VCX151" s="10"/>
      <c r="VCY151" s="10"/>
      <c r="VCZ151" s="10"/>
      <c r="VDA151" s="10"/>
      <c r="VDB151" s="10"/>
      <c r="VDC151" s="10"/>
      <c r="VDD151" s="10"/>
      <c r="VDE151" s="10"/>
      <c r="VDF151" s="10"/>
      <c r="VDG151" s="10"/>
      <c r="VDH151" s="10"/>
      <c r="VDI151" s="10"/>
      <c r="VDJ151" s="10"/>
      <c r="VDK151" s="10"/>
      <c r="VDL151" s="10"/>
      <c r="VDM151" s="10"/>
      <c r="VDN151" s="10"/>
      <c r="VDO151" s="10"/>
      <c r="VDP151" s="10"/>
      <c r="VDQ151" s="10"/>
      <c r="VDR151" s="10"/>
      <c r="VDS151" s="10"/>
      <c r="VDT151" s="10"/>
      <c r="VDU151" s="10"/>
      <c r="VDV151" s="10"/>
      <c r="VDW151" s="10"/>
      <c r="VDX151" s="10"/>
      <c r="VDY151" s="10"/>
      <c r="VDZ151" s="10"/>
      <c r="VEA151" s="10"/>
      <c r="VEB151" s="10"/>
      <c r="VEC151" s="10"/>
      <c r="VED151" s="10"/>
      <c r="VEE151" s="10"/>
      <c r="VEF151" s="10"/>
      <c r="VEG151" s="10"/>
      <c r="VEH151" s="10"/>
      <c r="VEI151" s="10"/>
      <c r="VEJ151" s="10"/>
      <c r="VEK151" s="10"/>
      <c r="VEL151" s="10"/>
      <c r="VEM151" s="10"/>
      <c r="VEN151" s="10"/>
      <c r="VEO151" s="10"/>
      <c r="VEP151" s="10"/>
      <c r="VEQ151" s="10"/>
      <c r="VER151" s="10"/>
      <c r="VES151" s="10"/>
      <c r="VET151" s="10"/>
      <c r="VEU151" s="10"/>
      <c r="VEV151" s="10"/>
      <c r="VEW151" s="10"/>
      <c r="VEX151" s="10"/>
      <c r="VEY151" s="10"/>
      <c r="VEZ151" s="10"/>
      <c r="VFA151" s="10"/>
      <c r="VFB151" s="10"/>
      <c r="VFC151" s="10"/>
      <c r="VFD151" s="10"/>
      <c r="VFE151" s="10"/>
      <c r="VFF151" s="10"/>
      <c r="VFG151" s="10"/>
      <c r="VFH151" s="10"/>
      <c r="VFI151" s="10"/>
      <c r="VFJ151" s="10"/>
      <c r="VFK151" s="10"/>
      <c r="VFL151" s="10"/>
      <c r="VFM151" s="10"/>
      <c r="VFN151" s="10"/>
      <c r="VFO151" s="10"/>
      <c r="VFP151" s="10"/>
      <c r="VFQ151" s="10"/>
      <c r="VFR151" s="10"/>
      <c r="VFS151" s="10"/>
      <c r="VFT151" s="10"/>
      <c r="VFU151" s="10"/>
      <c r="VFV151" s="10"/>
      <c r="VFW151" s="10"/>
      <c r="VFX151" s="10"/>
      <c r="VFY151" s="10"/>
      <c r="VFZ151" s="10"/>
      <c r="VGA151" s="10"/>
      <c r="VGB151" s="10"/>
      <c r="VGC151" s="10"/>
      <c r="VGD151" s="10"/>
      <c r="VGE151" s="10"/>
      <c r="VGF151" s="10"/>
      <c r="VGG151" s="10"/>
      <c r="VGH151" s="10"/>
      <c r="VGI151" s="10"/>
      <c r="VGJ151" s="10"/>
      <c r="VGK151" s="10"/>
      <c r="VGL151" s="10"/>
      <c r="VGM151" s="10"/>
      <c r="VGN151" s="10"/>
      <c r="VGO151" s="10"/>
      <c r="VGP151" s="10"/>
      <c r="VGQ151" s="10"/>
      <c r="VGR151" s="10"/>
      <c r="VGS151" s="10"/>
      <c r="VGT151" s="10"/>
      <c r="VGU151" s="10"/>
      <c r="VGV151" s="10"/>
      <c r="VGW151" s="10"/>
      <c r="VGX151" s="10"/>
      <c r="VGY151" s="10"/>
      <c r="VGZ151" s="10"/>
      <c r="VHA151" s="10"/>
      <c r="VHB151" s="10"/>
      <c r="VHC151" s="10"/>
      <c r="VHD151" s="10"/>
      <c r="VHE151" s="10"/>
      <c r="VHF151" s="10"/>
      <c r="VHG151" s="10"/>
      <c r="VHH151" s="10"/>
      <c r="VHI151" s="10"/>
      <c r="VHJ151" s="10"/>
      <c r="VHK151" s="10"/>
      <c r="VHL151" s="10"/>
      <c r="VHM151" s="10"/>
      <c r="VHN151" s="10"/>
      <c r="VHO151" s="10"/>
      <c r="VHP151" s="10"/>
      <c r="VHQ151" s="10"/>
      <c r="VHR151" s="10"/>
      <c r="VHS151" s="10"/>
      <c r="VHT151" s="10"/>
      <c r="VHU151" s="10"/>
      <c r="VHV151" s="10"/>
      <c r="VHW151" s="10"/>
      <c r="VHX151" s="10"/>
      <c r="VHY151" s="10"/>
      <c r="VHZ151" s="10"/>
      <c r="VIA151" s="10"/>
      <c r="VIB151" s="10"/>
      <c r="VIC151" s="10"/>
      <c r="VID151" s="10"/>
      <c r="VIE151" s="10"/>
      <c r="VIF151" s="10"/>
      <c r="VIG151" s="10"/>
      <c r="VIH151" s="10"/>
      <c r="VII151" s="10"/>
      <c r="VIJ151" s="10"/>
      <c r="VIK151" s="10"/>
      <c r="VIL151" s="10"/>
      <c r="VIM151" s="10"/>
      <c r="VIN151" s="10"/>
      <c r="VIO151" s="10"/>
      <c r="VIP151" s="10"/>
      <c r="VIQ151" s="10"/>
      <c r="VIR151" s="10"/>
      <c r="VIS151" s="10"/>
      <c r="VIT151" s="10"/>
      <c r="VIU151" s="10"/>
      <c r="VIV151" s="10"/>
      <c r="VIW151" s="10"/>
      <c r="VIX151" s="10"/>
      <c r="VIY151" s="10"/>
      <c r="VIZ151" s="10"/>
      <c r="VJA151" s="10"/>
      <c r="VJB151" s="10"/>
      <c r="VJC151" s="10"/>
      <c r="VJD151" s="10"/>
      <c r="VJE151" s="10"/>
      <c r="VJF151" s="10"/>
      <c r="VJG151" s="10"/>
      <c r="VJH151" s="10"/>
      <c r="VJI151" s="10"/>
      <c r="VJJ151" s="10"/>
      <c r="VJK151" s="10"/>
      <c r="VJL151" s="10"/>
      <c r="VJM151" s="10"/>
      <c r="VJN151" s="10"/>
      <c r="VJO151" s="10"/>
      <c r="VJP151" s="10"/>
      <c r="VJQ151" s="10"/>
      <c r="VJR151" s="10"/>
      <c r="VJS151" s="10"/>
      <c r="VJT151" s="10"/>
      <c r="VJU151" s="10"/>
      <c r="VJV151" s="10"/>
      <c r="VJW151" s="10"/>
      <c r="VJX151" s="10"/>
      <c r="VJY151" s="10"/>
      <c r="VJZ151" s="10"/>
      <c r="VKA151" s="10"/>
      <c r="VKB151" s="10"/>
      <c r="VKC151" s="10"/>
      <c r="VKD151" s="10"/>
      <c r="VKE151" s="10"/>
      <c r="VKF151" s="10"/>
      <c r="VKG151" s="10"/>
      <c r="VKH151" s="10"/>
      <c r="VKI151" s="10"/>
      <c r="VKJ151" s="10"/>
      <c r="VKK151" s="10"/>
      <c r="VKL151" s="10"/>
      <c r="VKM151" s="10"/>
      <c r="VKN151" s="10"/>
      <c r="VKO151" s="10"/>
      <c r="VKP151" s="10"/>
      <c r="VKQ151" s="10"/>
      <c r="VKR151" s="10"/>
      <c r="VKS151" s="10"/>
      <c r="VKT151" s="10"/>
      <c r="VKU151" s="10"/>
      <c r="VKV151" s="10"/>
      <c r="VKW151" s="10"/>
      <c r="VKX151" s="10"/>
      <c r="VKY151" s="10"/>
      <c r="VKZ151" s="10"/>
      <c r="VLA151" s="10"/>
      <c r="VLB151" s="10"/>
      <c r="VLC151" s="10"/>
      <c r="VLD151" s="10"/>
      <c r="VLE151" s="10"/>
      <c r="VLF151" s="10"/>
      <c r="VLG151" s="10"/>
      <c r="VLH151" s="10"/>
      <c r="VLI151" s="10"/>
      <c r="VLJ151" s="10"/>
      <c r="VLK151" s="10"/>
      <c r="VLL151" s="10"/>
      <c r="VLM151" s="10"/>
      <c r="VLN151" s="10"/>
      <c r="VLO151" s="10"/>
      <c r="VLP151" s="10"/>
      <c r="VLQ151" s="10"/>
      <c r="VLR151" s="10"/>
      <c r="VLS151" s="10"/>
      <c r="VLT151" s="10"/>
      <c r="VLU151" s="10"/>
      <c r="VLV151" s="10"/>
      <c r="VLW151" s="10"/>
      <c r="VLX151" s="10"/>
      <c r="VLY151" s="10"/>
      <c r="VLZ151" s="10"/>
      <c r="VMA151" s="10"/>
      <c r="VMB151" s="10"/>
      <c r="VMC151" s="10"/>
      <c r="VMD151" s="10"/>
      <c r="VME151" s="10"/>
      <c r="VMF151" s="10"/>
      <c r="VMG151" s="10"/>
      <c r="VMH151" s="10"/>
      <c r="VMI151" s="10"/>
      <c r="VMJ151" s="10"/>
      <c r="VMK151" s="10"/>
      <c r="VML151" s="10"/>
      <c r="VMM151" s="10"/>
      <c r="VMN151" s="10"/>
      <c r="VMO151" s="10"/>
      <c r="VMP151" s="10"/>
      <c r="VMQ151" s="10"/>
      <c r="VMR151" s="10"/>
      <c r="VMS151" s="10"/>
      <c r="VMT151" s="10"/>
      <c r="VMU151" s="10"/>
      <c r="VMV151" s="10"/>
      <c r="VMW151" s="10"/>
      <c r="VMX151" s="10"/>
      <c r="VMY151" s="10"/>
      <c r="VMZ151" s="10"/>
      <c r="VNA151" s="10"/>
      <c r="VNB151" s="10"/>
      <c r="VNC151" s="10"/>
      <c r="VND151" s="10"/>
      <c r="VNE151" s="10"/>
      <c r="VNF151" s="10"/>
      <c r="VNG151" s="10"/>
      <c r="VNH151" s="10"/>
      <c r="VNI151" s="10"/>
      <c r="VNJ151" s="10"/>
      <c r="VNK151" s="10"/>
      <c r="VNL151" s="10"/>
      <c r="VNM151" s="10"/>
      <c r="VNN151" s="10"/>
      <c r="VNO151" s="10"/>
      <c r="VNP151" s="10"/>
      <c r="VNQ151" s="10"/>
      <c r="VNR151" s="10"/>
      <c r="VNS151" s="10"/>
      <c r="VNT151" s="10"/>
      <c r="VNU151" s="10"/>
      <c r="VNV151" s="10"/>
      <c r="VNW151" s="10"/>
      <c r="VNX151" s="10"/>
      <c r="VNY151" s="10"/>
      <c r="VNZ151" s="10"/>
      <c r="VOA151" s="10"/>
      <c r="VOB151" s="10"/>
      <c r="VOC151" s="10"/>
      <c r="VOD151" s="10"/>
      <c r="VOE151" s="10"/>
      <c r="VOF151" s="10"/>
      <c r="VOG151" s="10"/>
      <c r="VOH151" s="10"/>
      <c r="VOI151" s="10"/>
      <c r="VOJ151" s="10"/>
      <c r="VOK151" s="10"/>
      <c r="VOL151" s="10"/>
      <c r="VOM151" s="10"/>
      <c r="VON151" s="10"/>
      <c r="VOO151" s="10"/>
      <c r="VOP151" s="10"/>
      <c r="VOQ151" s="10"/>
      <c r="VOR151" s="10"/>
      <c r="VOS151" s="10"/>
      <c r="VOT151" s="10"/>
      <c r="VOU151" s="10"/>
      <c r="VOV151" s="10"/>
      <c r="VOW151" s="10"/>
      <c r="VOX151" s="10"/>
      <c r="VOY151" s="10"/>
      <c r="VOZ151" s="10"/>
      <c r="VPA151" s="10"/>
      <c r="VPB151" s="10"/>
      <c r="VPC151" s="10"/>
      <c r="VPD151" s="10"/>
      <c r="VPE151" s="10"/>
      <c r="VPF151" s="10"/>
      <c r="VPG151" s="10"/>
      <c r="VPH151" s="10"/>
      <c r="VPI151" s="10"/>
      <c r="VPJ151" s="10"/>
      <c r="VPK151" s="10"/>
      <c r="VPL151" s="10"/>
      <c r="VPM151" s="10"/>
      <c r="VPN151" s="10"/>
      <c r="VPO151" s="10"/>
      <c r="VPP151" s="10"/>
      <c r="VPQ151" s="10"/>
      <c r="VPR151" s="10"/>
      <c r="VPS151" s="10"/>
      <c r="VPT151" s="10"/>
      <c r="VPU151" s="10"/>
      <c r="VPV151" s="10"/>
      <c r="VPW151" s="10"/>
      <c r="VPX151" s="10"/>
      <c r="VPY151" s="10"/>
      <c r="VPZ151" s="10"/>
      <c r="VQA151" s="10"/>
      <c r="VQB151" s="10"/>
      <c r="VQC151" s="10"/>
      <c r="VQD151" s="10"/>
      <c r="VQE151" s="10"/>
      <c r="VQF151" s="10"/>
      <c r="VQG151" s="10"/>
      <c r="VQH151" s="10"/>
      <c r="VQI151" s="10"/>
      <c r="VQJ151" s="10"/>
      <c r="VQK151" s="10"/>
      <c r="VQL151" s="10"/>
      <c r="VQM151" s="10"/>
      <c r="VQN151" s="10"/>
      <c r="VQO151" s="10"/>
      <c r="VQP151" s="10"/>
      <c r="VQQ151" s="10"/>
      <c r="VQR151" s="10"/>
      <c r="VQS151" s="10"/>
      <c r="VQT151" s="10"/>
      <c r="VQU151" s="10"/>
      <c r="VQV151" s="10"/>
      <c r="VQW151" s="10"/>
      <c r="VQX151" s="10"/>
      <c r="VQY151" s="10"/>
      <c r="VQZ151" s="10"/>
      <c r="VRA151" s="10"/>
      <c r="VRB151" s="10"/>
      <c r="VRC151" s="10"/>
      <c r="VRD151" s="10"/>
      <c r="VRE151" s="10"/>
      <c r="VRF151" s="10"/>
      <c r="VRG151" s="10"/>
      <c r="VRH151" s="10"/>
      <c r="VRI151" s="10"/>
      <c r="VRJ151" s="10"/>
      <c r="VRK151" s="10"/>
      <c r="VRL151" s="10"/>
      <c r="VRM151" s="10"/>
      <c r="VRN151" s="10"/>
      <c r="VRO151" s="10"/>
      <c r="VRP151" s="10"/>
      <c r="VRQ151" s="10"/>
      <c r="VRR151" s="10"/>
      <c r="VRS151" s="10"/>
      <c r="VRT151" s="10"/>
      <c r="VRU151" s="10"/>
      <c r="VRV151" s="10"/>
      <c r="VRW151" s="10"/>
      <c r="VRX151" s="10"/>
      <c r="VRY151" s="10"/>
      <c r="VRZ151" s="10"/>
      <c r="VSA151" s="10"/>
      <c r="VSB151" s="10"/>
      <c r="VSC151" s="10"/>
      <c r="VSD151" s="10"/>
      <c r="VSE151" s="10"/>
      <c r="VSF151" s="10"/>
      <c r="VSG151" s="10"/>
      <c r="VSH151" s="10"/>
      <c r="VSI151" s="10"/>
      <c r="VSJ151" s="10"/>
      <c r="VSK151" s="10"/>
      <c r="VSL151" s="10"/>
      <c r="VSM151" s="10"/>
      <c r="VSN151" s="10"/>
      <c r="VSO151" s="10"/>
      <c r="VSP151" s="10"/>
      <c r="VSQ151" s="10"/>
      <c r="VSR151" s="10"/>
      <c r="VSS151" s="10"/>
      <c r="VST151" s="10"/>
      <c r="VSU151" s="10"/>
      <c r="VSV151" s="10"/>
      <c r="VSW151" s="10"/>
      <c r="VSX151" s="10"/>
      <c r="VSY151" s="10"/>
      <c r="VSZ151" s="10"/>
      <c r="VTA151" s="10"/>
      <c r="VTB151" s="10"/>
      <c r="VTC151" s="10"/>
      <c r="VTD151" s="10"/>
      <c r="VTE151" s="10"/>
      <c r="VTF151" s="10"/>
      <c r="VTG151" s="10"/>
      <c r="VTH151" s="10"/>
      <c r="VTI151" s="10"/>
      <c r="VTJ151" s="10"/>
      <c r="VTK151" s="10"/>
      <c r="VTL151" s="10"/>
      <c r="VTM151" s="10"/>
      <c r="VTN151" s="10"/>
      <c r="VTO151" s="10"/>
      <c r="VTP151" s="10"/>
      <c r="VTQ151" s="10"/>
      <c r="VTR151" s="10"/>
      <c r="VTS151" s="10"/>
      <c r="VTT151" s="10"/>
      <c r="VTU151" s="10"/>
      <c r="VTV151" s="10"/>
      <c r="VTW151" s="10"/>
      <c r="VTX151" s="10"/>
      <c r="VTY151" s="10"/>
      <c r="VTZ151" s="10"/>
      <c r="VUA151" s="10"/>
      <c r="VUB151" s="10"/>
      <c r="VUC151" s="10"/>
      <c r="VUD151" s="10"/>
      <c r="VUE151" s="10"/>
      <c r="VUF151" s="10"/>
      <c r="VUG151" s="10"/>
      <c r="VUH151" s="10"/>
      <c r="VUI151" s="10"/>
      <c r="VUJ151" s="10"/>
      <c r="VUK151" s="10"/>
      <c r="VUL151" s="10"/>
      <c r="VUM151" s="10"/>
      <c r="VUN151" s="10"/>
      <c r="VUO151" s="10"/>
      <c r="VUP151" s="10"/>
      <c r="VUQ151" s="10"/>
      <c r="VUR151" s="10"/>
      <c r="VUS151" s="10"/>
      <c r="VUT151" s="10"/>
      <c r="VUU151" s="10"/>
      <c r="VUV151" s="10"/>
      <c r="VUW151" s="10"/>
      <c r="VUX151" s="10"/>
      <c r="VUY151" s="10"/>
      <c r="VUZ151" s="10"/>
      <c r="VVA151" s="10"/>
      <c r="VVB151" s="10"/>
      <c r="VVC151" s="10"/>
      <c r="VVD151" s="10"/>
      <c r="VVE151" s="10"/>
      <c r="VVF151" s="10"/>
      <c r="VVG151" s="10"/>
      <c r="VVH151" s="10"/>
      <c r="VVI151" s="10"/>
      <c r="VVJ151" s="10"/>
      <c r="VVK151" s="10"/>
      <c r="VVL151" s="10"/>
      <c r="VVM151" s="10"/>
      <c r="VVN151" s="10"/>
      <c r="VVO151" s="10"/>
      <c r="VVP151" s="10"/>
      <c r="VVQ151" s="10"/>
      <c r="VVR151" s="10"/>
      <c r="VVS151" s="10"/>
      <c r="VVT151" s="10"/>
      <c r="VVU151" s="10"/>
      <c r="VVV151" s="10"/>
      <c r="VVW151" s="10"/>
      <c r="VVX151" s="10"/>
      <c r="VVY151" s="10"/>
      <c r="VVZ151" s="10"/>
      <c r="VWA151" s="10"/>
      <c r="VWB151" s="10"/>
      <c r="VWC151" s="10"/>
      <c r="VWD151" s="10"/>
      <c r="VWE151" s="10"/>
      <c r="VWF151" s="10"/>
      <c r="VWG151" s="10"/>
      <c r="VWH151" s="10"/>
      <c r="VWI151" s="10"/>
      <c r="VWJ151" s="10"/>
      <c r="VWK151" s="10"/>
      <c r="VWL151" s="10"/>
      <c r="VWM151" s="10"/>
      <c r="VWN151" s="10"/>
      <c r="VWO151" s="10"/>
      <c r="VWP151" s="10"/>
      <c r="VWQ151" s="10"/>
      <c r="VWR151" s="10"/>
      <c r="VWS151" s="10"/>
      <c r="VWT151" s="10"/>
      <c r="VWU151" s="10"/>
      <c r="VWV151" s="10"/>
      <c r="VWW151" s="10"/>
      <c r="VWX151" s="10"/>
      <c r="VWY151" s="10"/>
      <c r="VWZ151" s="10"/>
      <c r="VXA151" s="10"/>
      <c r="VXB151" s="10"/>
      <c r="VXC151" s="10"/>
      <c r="VXD151" s="10"/>
      <c r="VXE151" s="10"/>
      <c r="VXF151" s="10"/>
      <c r="VXG151" s="10"/>
      <c r="VXH151" s="10"/>
      <c r="VXI151" s="10"/>
      <c r="VXJ151" s="10"/>
      <c r="VXK151" s="10"/>
      <c r="VXL151" s="10"/>
      <c r="VXM151" s="10"/>
      <c r="VXN151" s="10"/>
      <c r="VXO151" s="10"/>
      <c r="VXP151" s="10"/>
      <c r="VXQ151" s="10"/>
      <c r="VXR151" s="10"/>
      <c r="VXS151" s="10"/>
      <c r="VXT151" s="10"/>
      <c r="VXU151" s="10"/>
      <c r="VXV151" s="10"/>
      <c r="VXW151" s="10"/>
      <c r="VXX151" s="10"/>
      <c r="VXY151" s="10"/>
      <c r="VXZ151" s="10"/>
      <c r="VYA151" s="10"/>
      <c r="VYB151" s="10"/>
      <c r="VYC151" s="10"/>
      <c r="VYD151" s="10"/>
      <c r="VYE151" s="10"/>
      <c r="VYF151" s="10"/>
      <c r="VYG151" s="10"/>
      <c r="VYH151" s="10"/>
      <c r="VYI151" s="10"/>
      <c r="VYJ151" s="10"/>
      <c r="VYK151" s="10"/>
      <c r="VYL151" s="10"/>
      <c r="VYM151" s="10"/>
      <c r="VYN151" s="10"/>
      <c r="VYO151" s="10"/>
      <c r="VYP151" s="10"/>
      <c r="VYQ151" s="10"/>
      <c r="VYR151" s="10"/>
      <c r="VYS151" s="10"/>
      <c r="VYT151" s="10"/>
      <c r="VYU151" s="10"/>
      <c r="VYV151" s="10"/>
      <c r="VYW151" s="10"/>
      <c r="VYX151" s="10"/>
      <c r="VYY151" s="10"/>
      <c r="VYZ151" s="10"/>
      <c r="VZA151" s="10"/>
      <c r="VZB151" s="10"/>
      <c r="VZC151" s="10"/>
      <c r="VZD151" s="10"/>
      <c r="VZE151" s="10"/>
      <c r="VZF151" s="10"/>
      <c r="VZG151" s="10"/>
      <c r="VZH151" s="10"/>
      <c r="VZI151" s="10"/>
      <c r="VZJ151" s="10"/>
      <c r="VZK151" s="10"/>
      <c r="VZL151" s="10"/>
      <c r="VZM151" s="10"/>
      <c r="VZN151" s="10"/>
      <c r="VZO151" s="10"/>
      <c r="VZP151" s="10"/>
      <c r="VZQ151" s="10"/>
      <c r="VZR151" s="10"/>
      <c r="VZS151" s="10"/>
      <c r="VZT151" s="10"/>
      <c r="VZU151" s="10"/>
      <c r="VZV151" s="10"/>
      <c r="VZW151" s="10"/>
      <c r="VZX151" s="10"/>
      <c r="VZY151" s="10"/>
      <c r="VZZ151" s="10"/>
      <c r="WAA151" s="10"/>
      <c r="WAB151" s="10"/>
      <c r="WAC151" s="10"/>
      <c r="WAD151" s="10"/>
      <c r="WAE151" s="10"/>
      <c r="WAF151" s="10"/>
      <c r="WAG151" s="10"/>
      <c r="WAH151" s="10"/>
      <c r="WAI151" s="10"/>
      <c r="WAJ151" s="10"/>
      <c r="WAK151" s="10"/>
      <c r="WAL151" s="10"/>
      <c r="WAM151" s="10"/>
      <c r="WAN151" s="10"/>
      <c r="WAO151" s="10"/>
      <c r="WAP151" s="10"/>
      <c r="WAQ151" s="10"/>
      <c r="WAR151" s="10"/>
      <c r="WAS151" s="10"/>
      <c r="WAT151" s="10"/>
      <c r="WAU151" s="10"/>
      <c r="WAV151" s="10"/>
      <c r="WAW151" s="10"/>
      <c r="WAX151" s="10"/>
      <c r="WAY151" s="10"/>
      <c r="WAZ151" s="10"/>
      <c r="WBA151" s="10"/>
      <c r="WBB151" s="10"/>
      <c r="WBC151" s="10"/>
      <c r="WBD151" s="10"/>
      <c r="WBE151" s="10"/>
      <c r="WBF151" s="10"/>
      <c r="WBG151" s="10"/>
      <c r="WBH151" s="10"/>
      <c r="WBI151" s="10"/>
      <c r="WBJ151" s="10"/>
      <c r="WBK151" s="10"/>
      <c r="WBL151" s="10"/>
      <c r="WBM151" s="10"/>
      <c r="WBN151" s="10"/>
      <c r="WBO151" s="10"/>
      <c r="WBP151" s="10"/>
      <c r="WBQ151" s="10"/>
      <c r="WBR151" s="10"/>
      <c r="WBS151" s="10"/>
      <c r="WBT151" s="10"/>
      <c r="WBU151" s="10"/>
      <c r="WBV151" s="10"/>
      <c r="WBW151" s="10"/>
      <c r="WBX151" s="10"/>
      <c r="WBY151" s="10"/>
      <c r="WBZ151" s="10"/>
      <c r="WCA151" s="10"/>
      <c r="WCB151" s="10"/>
      <c r="WCC151" s="10"/>
      <c r="WCD151" s="10"/>
      <c r="WCE151" s="10"/>
      <c r="WCF151" s="10"/>
      <c r="WCG151" s="10"/>
      <c r="WCH151" s="10"/>
      <c r="WCI151" s="10"/>
      <c r="WCJ151" s="10"/>
      <c r="WCK151" s="10"/>
      <c r="WCL151" s="10"/>
      <c r="WCM151" s="10"/>
      <c r="WCN151" s="10"/>
      <c r="WCO151" s="10"/>
      <c r="WCP151" s="10"/>
      <c r="WCQ151" s="10"/>
      <c r="WCR151" s="10"/>
      <c r="WCS151" s="10"/>
      <c r="WCT151" s="10"/>
      <c r="WCU151" s="10"/>
      <c r="WCV151" s="10"/>
      <c r="WCW151" s="10"/>
      <c r="WCX151" s="10"/>
      <c r="WCY151" s="10"/>
      <c r="WCZ151" s="10"/>
      <c r="WDA151" s="10"/>
      <c r="WDB151" s="10"/>
      <c r="WDC151" s="10"/>
      <c r="WDD151" s="10"/>
      <c r="WDE151" s="10"/>
      <c r="WDF151" s="10"/>
      <c r="WDG151" s="10"/>
      <c r="WDH151" s="10"/>
      <c r="WDI151" s="10"/>
      <c r="WDJ151" s="10"/>
      <c r="WDK151" s="10"/>
      <c r="WDL151" s="10"/>
      <c r="WDM151" s="10"/>
      <c r="WDN151" s="10"/>
      <c r="WDO151" s="10"/>
      <c r="WDP151" s="10"/>
      <c r="WDQ151" s="10"/>
      <c r="WDR151" s="10"/>
      <c r="WDS151" s="10"/>
      <c r="WDT151" s="10"/>
      <c r="WDU151" s="10"/>
      <c r="WDV151" s="10"/>
      <c r="WDW151" s="10"/>
      <c r="WDX151" s="10"/>
      <c r="WDY151" s="10"/>
      <c r="WDZ151" s="10"/>
      <c r="WEA151" s="10"/>
      <c r="WEB151" s="10"/>
      <c r="WEC151" s="10"/>
      <c r="WED151" s="10"/>
      <c r="WEE151" s="10"/>
      <c r="WEF151" s="10"/>
      <c r="WEG151" s="10"/>
      <c r="WEH151" s="10"/>
      <c r="WEI151" s="10"/>
      <c r="WEJ151" s="10"/>
      <c r="WEK151" s="10"/>
      <c r="WEL151" s="10"/>
      <c r="WEM151" s="10"/>
      <c r="WEN151" s="10"/>
      <c r="WEO151" s="10"/>
      <c r="WEP151" s="10"/>
      <c r="WEQ151" s="10"/>
      <c r="WER151" s="10"/>
      <c r="WES151" s="10"/>
      <c r="WET151" s="10"/>
      <c r="WEU151" s="10"/>
      <c r="WEV151" s="10"/>
      <c r="WEW151" s="10"/>
      <c r="WEX151" s="10"/>
      <c r="WEY151" s="10"/>
      <c r="WEZ151" s="10"/>
      <c r="WFA151" s="10"/>
      <c r="WFB151" s="10"/>
      <c r="WFC151" s="10"/>
      <c r="WFD151" s="10"/>
      <c r="WFE151" s="10"/>
      <c r="WFF151" s="10"/>
      <c r="WFG151" s="10"/>
      <c r="WFH151" s="10"/>
      <c r="WFI151" s="10"/>
      <c r="WFJ151" s="10"/>
      <c r="WFK151" s="10"/>
      <c r="WFL151" s="10"/>
      <c r="WFM151" s="10"/>
      <c r="WFN151" s="10"/>
      <c r="WFO151" s="10"/>
      <c r="WFP151" s="10"/>
      <c r="WFQ151" s="10"/>
      <c r="WFR151" s="10"/>
      <c r="WFS151" s="10"/>
      <c r="WFT151" s="10"/>
      <c r="WFU151" s="10"/>
      <c r="WFV151" s="10"/>
      <c r="WFW151" s="10"/>
      <c r="WFX151" s="10"/>
      <c r="WFY151" s="10"/>
      <c r="WFZ151" s="10"/>
      <c r="WGA151" s="10"/>
      <c r="WGB151" s="10"/>
      <c r="WGC151" s="10"/>
      <c r="WGD151" s="10"/>
      <c r="WGE151" s="10"/>
      <c r="WGF151" s="10"/>
      <c r="WGG151" s="10"/>
      <c r="WGH151" s="10"/>
      <c r="WGI151" s="10"/>
      <c r="WGJ151" s="10"/>
      <c r="WGK151" s="10"/>
      <c r="WGL151" s="10"/>
      <c r="WGM151" s="10"/>
      <c r="WGN151" s="10"/>
      <c r="WGO151" s="10"/>
      <c r="WGP151" s="10"/>
      <c r="WGQ151" s="10"/>
      <c r="WGR151" s="10"/>
      <c r="WGS151" s="10"/>
      <c r="WGT151" s="10"/>
      <c r="WGU151" s="10"/>
      <c r="WGV151" s="10"/>
      <c r="WGW151" s="10"/>
      <c r="WGX151" s="10"/>
      <c r="WGY151" s="10"/>
      <c r="WGZ151" s="10"/>
      <c r="WHA151" s="10"/>
      <c r="WHB151" s="10"/>
      <c r="WHC151" s="10"/>
      <c r="WHD151" s="10"/>
      <c r="WHE151" s="10"/>
      <c r="WHF151" s="10"/>
      <c r="WHG151" s="10"/>
      <c r="WHH151" s="10"/>
      <c r="WHI151" s="10"/>
      <c r="WHJ151" s="10"/>
      <c r="WHK151" s="10"/>
      <c r="WHL151" s="10"/>
      <c r="WHM151" s="10"/>
      <c r="WHN151" s="10"/>
      <c r="WHO151" s="10"/>
      <c r="WHP151" s="10"/>
      <c r="WHQ151" s="10"/>
      <c r="WHR151" s="10"/>
      <c r="WHS151" s="10"/>
      <c r="WHT151" s="10"/>
      <c r="WHU151" s="10"/>
      <c r="WHV151" s="10"/>
      <c r="WHW151" s="10"/>
      <c r="WHX151" s="10"/>
      <c r="WHY151" s="10"/>
      <c r="WHZ151" s="10"/>
      <c r="WIA151" s="10"/>
      <c r="WIB151" s="10"/>
      <c r="WIC151" s="10"/>
      <c r="WID151" s="10"/>
      <c r="WIE151" s="10"/>
      <c r="WIF151" s="10"/>
      <c r="WIG151" s="10"/>
      <c r="WIH151" s="10"/>
      <c r="WII151" s="10"/>
      <c r="WIJ151" s="10"/>
      <c r="WIK151" s="10"/>
      <c r="WIL151" s="10"/>
      <c r="WIM151" s="10"/>
      <c r="WIN151" s="10"/>
      <c r="WIO151" s="10"/>
      <c r="WIP151" s="10"/>
      <c r="WIQ151" s="10"/>
      <c r="WIR151" s="10"/>
      <c r="WIS151" s="10"/>
      <c r="WIT151" s="10"/>
      <c r="WIU151" s="10"/>
      <c r="WIV151" s="10"/>
      <c r="WIW151" s="10"/>
      <c r="WIX151" s="10"/>
      <c r="WIY151" s="10"/>
      <c r="WIZ151" s="10"/>
      <c r="WJA151" s="10"/>
      <c r="WJB151" s="10"/>
      <c r="WJC151" s="10"/>
      <c r="WJD151" s="10"/>
      <c r="WJE151" s="10"/>
      <c r="WJF151" s="10"/>
      <c r="WJG151" s="10"/>
      <c r="WJH151" s="10"/>
      <c r="WJI151" s="10"/>
      <c r="WJJ151" s="10"/>
      <c r="WJK151" s="10"/>
      <c r="WJL151" s="10"/>
      <c r="WJM151" s="10"/>
      <c r="WJN151" s="10"/>
      <c r="WJO151" s="10"/>
      <c r="WJP151" s="10"/>
      <c r="WJQ151" s="10"/>
      <c r="WJR151" s="10"/>
      <c r="WJS151" s="10"/>
      <c r="WJT151" s="10"/>
      <c r="WJU151" s="10"/>
      <c r="WJV151" s="10"/>
      <c r="WJW151" s="10"/>
      <c r="WJX151" s="10"/>
      <c r="WJY151" s="10"/>
      <c r="WJZ151" s="10"/>
      <c r="WKA151" s="10"/>
      <c r="WKB151" s="10"/>
      <c r="WKC151" s="10"/>
      <c r="WKD151" s="10"/>
      <c r="WKE151" s="10"/>
      <c r="WKF151" s="10"/>
      <c r="WKG151" s="10"/>
      <c r="WKH151" s="10"/>
      <c r="WKI151" s="10"/>
      <c r="WKJ151" s="10"/>
      <c r="WKK151" s="10"/>
      <c r="WKL151" s="10"/>
      <c r="WKM151" s="10"/>
      <c r="WKN151" s="10"/>
      <c r="WKO151" s="10"/>
      <c r="WKP151" s="10"/>
      <c r="WKQ151" s="10"/>
      <c r="WKR151" s="10"/>
      <c r="WKS151" s="10"/>
      <c r="WKT151" s="10"/>
      <c r="WKU151" s="10"/>
      <c r="WKV151" s="10"/>
      <c r="WKW151" s="10"/>
      <c r="WKX151" s="10"/>
      <c r="WKY151" s="10"/>
      <c r="WKZ151" s="10"/>
      <c r="WLA151" s="10"/>
      <c r="WLB151" s="10"/>
      <c r="WLC151" s="10"/>
      <c r="WLD151" s="10"/>
      <c r="WLE151" s="10"/>
      <c r="WLF151" s="10"/>
      <c r="WLG151" s="10"/>
      <c r="WLH151" s="10"/>
      <c r="WLI151" s="10"/>
      <c r="WLJ151" s="10"/>
      <c r="WLK151" s="10"/>
      <c r="WLL151" s="10"/>
      <c r="WLM151" s="10"/>
      <c r="WLN151" s="10"/>
      <c r="WLO151" s="10"/>
      <c r="WLP151" s="10"/>
      <c r="WLQ151" s="10"/>
      <c r="WLR151" s="10"/>
      <c r="WLS151" s="10"/>
      <c r="WLT151" s="10"/>
      <c r="WLU151" s="10"/>
      <c r="WLV151" s="10"/>
      <c r="WLW151" s="10"/>
      <c r="WLX151" s="10"/>
      <c r="WLY151" s="10"/>
      <c r="WLZ151" s="10"/>
      <c r="WMA151" s="10"/>
      <c r="WMB151" s="10"/>
      <c r="WMC151" s="10"/>
      <c r="WMD151" s="10"/>
      <c r="WME151" s="10"/>
      <c r="WMF151" s="10"/>
      <c r="WMG151" s="10"/>
      <c r="WMH151" s="10"/>
      <c r="WMI151" s="10"/>
      <c r="WMJ151" s="10"/>
      <c r="WMK151" s="10"/>
      <c r="WML151" s="10"/>
      <c r="WMM151" s="10"/>
      <c r="WMN151" s="10"/>
      <c r="WMO151" s="10"/>
      <c r="WMP151" s="10"/>
      <c r="WMQ151" s="10"/>
      <c r="WMR151" s="10"/>
      <c r="WMS151" s="10"/>
      <c r="WMT151" s="10"/>
      <c r="WMU151" s="10"/>
      <c r="WMV151" s="10"/>
      <c r="WMW151" s="10"/>
      <c r="WMX151" s="10"/>
      <c r="WMY151" s="10"/>
      <c r="WMZ151" s="10"/>
      <c r="WNA151" s="10"/>
      <c r="WNB151" s="10"/>
      <c r="WNC151" s="10"/>
      <c r="WND151" s="10"/>
      <c r="WNE151" s="10"/>
      <c r="WNF151" s="10"/>
      <c r="WNG151" s="10"/>
      <c r="WNH151" s="10"/>
      <c r="WNI151" s="10"/>
      <c r="WNJ151" s="10"/>
      <c r="WNK151" s="10"/>
      <c r="WNL151" s="10"/>
      <c r="WNM151" s="10"/>
      <c r="WNN151" s="10"/>
      <c r="WNO151" s="10"/>
      <c r="WNP151" s="10"/>
      <c r="WNQ151" s="10"/>
      <c r="WNR151" s="10"/>
      <c r="WNS151" s="10"/>
      <c r="WNT151" s="10"/>
      <c r="WNU151" s="10"/>
      <c r="WNV151" s="10"/>
      <c r="WNW151" s="10"/>
      <c r="WNX151" s="10"/>
      <c r="WNY151" s="10"/>
      <c r="WNZ151" s="10"/>
      <c r="WOA151" s="10"/>
      <c r="WOB151" s="10"/>
      <c r="WOC151" s="10"/>
      <c r="WOD151" s="10"/>
      <c r="WOE151" s="10"/>
      <c r="WOF151" s="10"/>
      <c r="WOG151" s="10"/>
      <c r="WOH151" s="10"/>
      <c r="WOI151" s="10"/>
      <c r="WOJ151" s="10"/>
      <c r="WOK151" s="10"/>
      <c r="WOL151" s="10"/>
      <c r="WOM151" s="10"/>
      <c r="WON151" s="10"/>
      <c r="WOO151" s="10"/>
      <c r="WOP151" s="10"/>
      <c r="WOQ151" s="10"/>
      <c r="WOR151" s="10"/>
      <c r="WOS151" s="10"/>
      <c r="WOT151" s="10"/>
      <c r="WOU151" s="10"/>
      <c r="WOV151" s="10"/>
      <c r="WOW151" s="10"/>
      <c r="WOX151" s="10"/>
      <c r="WOY151" s="10"/>
      <c r="WOZ151" s="10"/>
      <c r="WPA151" s="10"/>
      <c r="WPB151" s="10"/>
      <c r="WPC151" s="10"/>
      <c r="WPD151" s="10"/>
      <c r="WPE151" s="10"/>
      <c r="WPF151" s="10"/>
      <c r="WPG151" s="10"/>
      <c r="WPH151" s="10"/>
      <c r="WPI151" s="10"/>
      <c r="WPJ151" s="10"/>
      <c r="WPK151" s="10"/>
      <c r="WPL151" s="10"/>
      <c r="WPM151" s="10"/>
      <c r="WPN151" s="10"/>
      <c r="WPO151" s="10"/>
      <c r="WPP151" s="10"/>
      <c r="WPQ151" s="10"/>
      <c r="WPR151" s="10"/>
      <c r="WPS151" s="10"/>
      <c r="WPT151" s="10"/>
      <c r="WPU151" s="10"/>
      <c r="WPV151" s="10"/>
      <c r="WPW151" s="10"/>
      <c r="WPX151" s="10"/>
      <c r="WPY151" s="10"/>
      <c r="WPZ151" s="10"/>
      <c r="WQA151" s="10"/>
      <c r="WQB151" s="10"/>
      <c r="WQC151" s="10"/>
      <c r="WQD151" s="10"/>
      <c r="WQE151" s="10"/>
      <c r="WQF151" s="10"/>
      <c r="WQG151" s="10"/>
      <c r="WQH151" s="10"/>
      <c r="WQI151" s="10"/>
      <c r="WQJ151" s="10"/>
      <c r="WQK151" s="10"/>
      <c r="WQL151" s="10"/>
      <c r="WQM151" s="10"/>
      <c r="WQN151" s="10"/>
      <c r="WQO151" s="10"/>
      <c r="WQP151" s="10"/>
      <c r="WQQ151" s="10"/>
      <c r="WQR151" s="10"/>
      <c r="WQS151" s="10"/>
      <c r="WQT151" s="10"/>
      <c r="WQU151" s="10"/>
      <c r="WQV151" s="10"/>
      <c r="WQW151" s="10"/>
      <c r="WQX151" s="10"/>
      <c r="WQY151" s="10"/>
      <c r="WQZ151" s="10"/>
      <c r="WRA151" s="10"/>
      <c r="WRB151" s="10"/>
      <c r="WRC151" s="10"/>
      <c r="WRD151" s="10"/>
      <c r="WRE151" s="10"/>
      <c r="WRF151" s="10"/>
      <c r="WRG151" s="10"/>
      <c r="WRH151" s="10"/>
      <c r="WRI151" s="10"/>
      <c r="WRJ151" s="10"/>
      <c r="WRK151" s="10"/>
      <c r="WRL151" s="10"/>
      <c r="WRM151" s="10"/>
      <c r="WRN151" s="10"/>
      <c r="WRO151" s="10"/>
      <c r="WRP151" s="10"/>
      <c r="WRQ151" s="10"/>
      <c r="WRR151" s="10"/>
      <c r="WRS151" s="10"/>
      <c r="WRT151" s="10"/>
      <c r="WRU151" s="10"/>
      <c r="WRV151" s="10"/>
      <c r="WRW151" s="10"/>
      <c r="WRX151" s="10"/>
      <c r="WRY151" s="10"/>
      <c r="WRZ151" s="10"/>
      <c r="WSA151" s="10"/>
      <c r="WSB151" s="10"/>
      <c r="WSC151" s="10"/>
      <c r="WSD151" s="10"/>
      <c r="WSE151" s="10"/>
      <c r="WSF151" s="10"/>
      <c r="WSG151" s="10"/>
      <c r="WSH151" s="10"/>
      <c r="WSI151" s="10"/>
      <c r="WSJ151" s="10"/>
      <c r="WSK151" s="10"/>
      <c r="WSL151" s="10"/>
      <c r="WSM151" s="10"/>
      <c r="WSN151" s="10"/>
      <c r="WSO151" s="10"/>
      <c r="WSP151" s="10"/>
      <c r="WSQ151" s="10"/>
      <c r="WSR151" s="10"/>
      <c r="WSS151" s="10"/>
      <c r="WST151" s="10"/>
      <c r="WSU151" s="10"/>
      <c r="WSV151" s="10"/>
      <c r="WSW151" s="10"/>
      <c r="WSX151" s="10"/>
      <c r="WSY151" s="10"/>
      <c r="WSZ151" s="10"/>
      <c r="WTA151" s="10"/>
      <c r="WTB151" s="10"/>
      <c r="WTC151" s="10"/>
      <c r="WTD151" s="10"/>
      <c r="WTE151" s="10"/>
      <c r="WTF151" s="10"/>
      <c r="WTG151" s="10"/>
      <c r="WTH151" s="10"/>
      <c r="WTI151" s="10"/>
      <c r="WTJ151" s="10"/>
      <c r="WTK151" s="10"/>
      <c r="WTL151" s="10"/>
      <c r="WTM151" s="10"/>
      <c r="WTN151" s="10"/>
      <c r="WTO151" s="10"/>
      <c r="WTP151" s="10"/>
      <c r="WTQ151" s="10"/>
      <c r="WTR151" s="10"/>
      <c r="WTS151" s="10"/>
      <c r="WTT151" s="10"/>
      <c r="WTU151" s="10"/>
      <c r="WTV151" s="10"/>
      <c r="WTW151" s="10"/>
      <c r="WTX151" s="10"/>
      <c r="WTY151" s="10"/>
      <c r="WTZ151" s="10"/>
      <c r="WUA151" s="10"/>
      <c r="WUB151" s="10"/>
      <c r="WUC151" s="10"/>
      <c r="WUD151" s="10"/>
      <c r="WUE151" s="10"/>
      <c r="WUF151" s="10"/>
      <c r="WUG151" s="10"/>
      <c r="WUH151" s="10"/>
      <c r="WUI151" s="10"/>
      <c r="WUJ151" s="10"/>
      <c r="WUK151" s="10"/>
      <c r="WUL151" s="10"/>
      <c r="WUM151" s="10"/>
      <c r="WUN151" s="10"/>
      <c r="WUO151" s="10"/>
      <c r="WUP151" s="10"/>
      <c r="WUQ151" s="10"/>
      <c r="WUR151" s="10"/>
      <c r="WUS151" s="10"/>
      <c r="WUT151" s="10"/>
      <c r="WUU151" s="10"/>
      <c r="WUV151" s="10"/>
      <c r="WUW151" s="10"/>
      <c r="WUX151" s="10"/>
      <c r="WUY151" s="10"/>
      <c r="WUZ151" s="10"/>
      <c r="WVA151" s="10"/>
      <c r="WVB151" s="10"/>
      <c r="WVC151" s="10"/>
      <c r="WVD151" s="10"/>
      <c r="WVE151" s="10"/>
      <c r="WVF151" s="10"/>
      <c r="WVG151" s="10"/>
      <c r="WVH151" s="10"/>
      <c r="WVI151" s="10"/>
      <c r="WVJ151" s="10"/>
      <c r="WVK151" s="10"/>
      <c r="WVL151" s="10"/>
      <c r="WVM151" s="10"/>
      <c r="WVN151" s="10"/>
      <c r="WVO151" s="10"/>
      <c r="WVP151" s="10"/>
      <c r="WVQ151" s="10"/>
      <c r="WVR151" s="10"/>
      <c r="WVS151" s="10"/>
      <c r="WVT151" s="10"/>
      <c r="WVU151" s="10"/>
      <c r="WVV151" s="10"/>
      <c r="WVW151" s="10"/>
      <c r="WVX151" s="10"/>
      <c r="WVY151" s="10"/>
      <c r="WVZ151" s="10"/>
      <c r="WWA151" s="10"/>
      <c r="WWB151" s="10"/>
      <c r="WWC151" s="10"/>
      <c r="WWD151" s="10"/>
      <c r="WWE151" s="10"/>
      <c r="WWF151" s="10"/>
      <c r="WWG151" s="10"/>
      <c r="WWH151" s="10"/>
      <c r="WWI151" s="10"/>
      <c r="WWJ151" s="10"/>
      <c r="WWK151" s="10"/>
      <c r="WWL151" s="10"/>
      <c r="WWM151" s="10"/>
      <c r="WWN151" s="10"/>
      <c r="WWO151" s="10"/>
      <c r="WWP151" s="10"/>
      <c r="WWQ151" s="10"/>
      <c r="WWR151" s="10"/>
      <c r="WWS151" s="10"/>
      <c r="WWT151" s="10"/>
      <c r="WWU151" s="10"/>
      <c r="WWV151" s="10"/>
      <c r="WWW151" s="10"/>
      <c r="WWX151" s="10"/>
      <c r="WWY151" s="10"/>
      <c r="WWZ151" s="10"/>
      <c r="WXA151" s="10"/>
      <c r="WXB151" s="10"/>
      <c r="WXC151" s="10"/>
      <c r="WXD151" s="10"/>
      <c r="WXE151" s="10"/>
      <c r="WXF151" s="10"/>
      <c r="WXG151" s="10"/>
      <c r="WXH151" s="10"/>
      <c r="WXI151" s="10"/>
      <c r="WXJ151" s="10"/>
      <c r="WXK151" s="10"/>
      <c r="WXL151" s="10"/>
      <c r="WXM151" s="10"/>
      <c r="WXN151" s="10"/>
      <c r="WXO151" s="10"/>
      <c r="WXP151" s="10"/>
      <c r="WXQ151" s="10"/>
      <c r="WXR151" s="10"/>
      <c r="WXS151" s="10"/>
      <c r="WXT151" s="10"/>
      <c r="WXU151" s="10"/>
      <c r="WXV151" s="10"/>
      <c r="WXW151" s="10"/>
      <c r="WXX151" s="10"/>
      <c r="WXY151" s="10"/>
      <c r="WXZ151" s="10"/>
      <c r="WYA151" s="10"/>
      <c r="WYB151" s="10"/>
      <c r="WYC151" s="10"/>
      <c r="WYD151" s="10"/>
      <c r="WYE151" s="10"/>
      <c r="WYF151" s="10"/>
      <c r="WYG151" s="10"/>
      <c r="WYH151" s="10"/>
      <c r="WYI151" s="10"/>
      <c r="WYJ151" s="10"/>
      <c r="WYK151" s="10"/>
      <c r="WYL151" s="10"/>
      <c r="WYM151" s="10"/>
      <c r="WYN151" s="10"/>
      <c r="WYO151" s="10"/>
      <c r="WYP151" s="10"/>
      <c r="WYQ151" s="10"/>
      <c r="WYR151" s="10"/>
      <c r="WYS151" s="10"/>
      <c r="WYT151" s="10"/>
      <c r="WYU151" s="10"/>
      <c r="WYV151" s="10"/>
      <c r="WYW151" s="10"/>
      <c r="WYX151" s="10"/>
      <c r="WYY151" s="10"/>
      <c r="WYZ151" s="10"/>
      <c r="WZA151" s="10"/>
      <c r="WZB151" s="10"/>
      <c r="WZC151" s="10"/>
      <c r="WZD151" s="10"/>
      <c r="WZE151" s="10"/>
      <c r="WZF151" s="10"/>
      <c r="WZG151" s="10"/>
      <c r="WZH151" s="10"/>
      <c r="WZI151" s="10"/>
      <c r="WZJ151" s="10"/>
      <c r="WZK151" s="10"/>
      <c r="WZL151" s="10"/>
      <c r="WZM151" s="10"/>
      <c r="WZN151" s="10"/>
      <c r="WZO151" s="10"/>
      <c r="WZP151" s="10"/>
      <c r="WZQ151" s="10"/>
      <c r="WZR151" s="10"/>
      <c r="WZS151" s="10"/>
      <c r="WZT151" s="10"/>
      <c r="WZU151" s="10"/>
      <c r="WZV151" s="10"/>
      <c r="WZW151" s="10"/>
      <c r="WZX151" s="10"/>
      <c r="WZY151" s="10"/>
      <c r="WZZ151" s="10"/>
      <c r="XAA151" s="10"/>
      <c r="XAB151" s="10"/>
      <c r="XAC151" s="10"/>
      <c r="XAD151" s="10"/>
      <c r="XAE151" s="10"/>
      <c r="XAF151" s="10"/>
      <c r="XAG151" s="10"/>
      <c r="XAH151" s="10"/>
      <c r="XAI151" s="10"/>
      <c r="XAJ151" s="10"/>
      <c r="XAK151" s="10"/>
      <c r="XAL151" s="10"/>
      <c r="XAM151" s="10"/>
      <c r="XAN151" s="10"/>
      <c r="XAO151" s="10"/>
      <c r="XAP151" s="10"/>
      <c r="XAQ151" s="10"/>
      <c r="XAR151" s="10"/>
      <c r="XAS151" s="10"/>
      <c r="XAT151" s="10"/>
      <c r="XAU151" s="10"/>
      <c r="XAV151" s="10"/>
      <c r="XAW151" s="10"/>
      <c r="XAX151" s="10"/>
      <c r="XAY151" s="10"/>
      <c r="XAZ151" s="10"/>
      <c r="XBA151" s="10"/>
      <c r="XBB151" s="10"/>
      <c r="XBC151" s="10"/>
      <c r="XBD151" s="10"/>
      <c r="XBE151" s="10"/>
      <c r="XBF151" s="10"/>
      <c r="XBG151" s="10"/>
      <c r="XBH151" s="10"/>
      <c r="XBI151" s="10"/>
      <c r="XBJ151" s="10"/>
      <c r="XBK151" s="10"/>
      <c r="XBL151" s="10"/>
      <c r="XBM151" s="10"/>
      <c r="XBN151" s="10"/>
      <c r="XBO151" s="10"/>
      <c r="XBP151" s="10"/>
      <c r="XBQ151" s="10"/>
      <c r="XBR151" s="10"/>
      <c r="XBS151" s="10"/>
      <c r="XBT151" s="10"/>
      <c r="XBU151" s="10"/>
      <c r="XBV151" s="10"/>
      <c r="XBW151" s="10"/>
      <c r="XBX151" s="10"/>
      <c r="XBY151" s="10"/>
      <c r="XBZ151" s="10"/>
      <c r="XCA151" s="10"/>
      <c r="XCB151" s="10"/>
      <c r="XCC151" s="10"/>
      <c r="XCD151" s="10"/>
      <c r="XCE151" s="10"/>
      <c r="XCF151" s="10"/>
      <c r="XCG151" s="10"/>
      <c r="XCH151" s="10"/>
      <c r="XCI151" s="10"/>
      <c r="XCJ151" s="10"/>
      <c r="XCK151" s="10"/>
      <c r="XCL151" s="10"/>
      <c r="XCM151" s="10"/>
      <c r="XCN151" s="10"/>
      <c r="XCO151" s="10"/>
      <c r="XCP151" s="10"/>
    </row>
    <row r="152" customFormat="1" customHeight="1" spans="1:1024 1025:16318">
      <c r="A152" s="240" t="s">
        <v>1645</v>
      </c>
      <c r="B152" s="325" t="s">
        <v>1646</v>
      </c>
      <c r="C152" s="326"/>
      <c r="D152" s="327"/>
      <c r="E152" s="244"/>
      <c r="F152" s="328"/>
      <c r="G152" s="143">
        <f>SUBTOTAL(9,G119:G151)</f>
        <v>201742.59</v>
      </c>
      <c r="H152" s="245"/>
      <c r="I152" s="325"/>
      <c r="J152" s="246">
        <f>SUBTOTAL(9,J119:J151)</f>
        <v>76540.83</v>
      </c>
      <c r="K152" s="329"/>
      <c r="L152" s="246">
        <f>SUBTOTAL(9,L119:L151)</f>
        <v>55875.05</v>
      </c>
      <c r="M152" s="329"/>
      <c r="N152" s="246">
        <f>SUBTOTAL(9,N119:N151)</f>
        <v>56545.8</v>
      </c>
      <c r="O152" s="329"/>
      <c r="P152" s="143">
        <f>SUBTOTAL(9,P119:P151)</f>
        <v>10033.87</v>
      </c>
      <c r="Q152" s="329"/>
      <c r="R152" s="143">
        <f>SUBTOTAL(9,R119:R151)</f>
        <v>2317.15</v>
      </c>
      <c r="S152" s="329"/>
      <c r="T152" s="143">
        <f>SUBTOTAL(9,T119:T151)</f>
        <v>0</v>
      </c>
      <c r="U152" s="330"/>
      <c r="V152" s="143">
        <f>SUBTOTAL(9,V119:V151)</f>
        <v>0</v>
      </c>
      <c r="W152" s="330"/>
      <c r="X152" s="143">
        <f>SUBTOTAL(9,X119:X151)</f>
        <v>0</v>
      </c>
      <c r="Y152" s="143">
        <f>SUBTOTAL(9,Y119:Y151)</f>
        <v>201312.7</v>
      </c>
      <c r="Z152" s="143">
        <f>SUBTOTAL(9,Z119:Z151)</f>
        <v>429.889999999998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6"/>
      <c r="NK152" s="6"/>
      <c r="NL152" s="6"/>
      <c r="NM152" s="6"/>
      <c r="NN152" s="6"/>
      <c r="NO152" s="6"/>
      <c r="NP152" s="6"/>
      <c r="NQ152" s="6"/>
      <c r="NR152" s="6"/>
      <c r="NS152" s="6"/>
      <c r="NT152" s="6"/>
      <c r="NU152" s="6"/>
      <c r="NV152" s="6"/>
      <c r="NW152" s="6"/>
      <c r="NX152" s="6"/>
      <c r="NY152" s="6"/>
      <c r="NZ152" s="6"/>
      <c r="OA152" s="6"/>
      <c r="OB152" s="6"/>
      <c r="OC152" s="6"/>
      <c r="OD152" s="6"/>
      <c r="OE152" s="6"/>
      <c r="OF152" s="6"/>
      <c r="OG152" s="6"/>
      <c r="OH152" s="6"/>
      <c r="OI152" s="6"/>
      <c r="OJ152" s="6"/>
      <c r="OK152" s="6"/>
      <c r="OL152" s="6"/>
      <c r="OM152" s="6"/>
      <c r="ON152" s="6"/>
      <c r="OO152" s="6"/>
      <c r="OP152" s="6"/>
      <c r="OQ152" s="6"/>
      <c r="OR152" s="6"/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6"/>
      <c r="QD152" s="6"/>
      <c r="QE152" s="6"/>
      <c r="QF152" s="6"/>
      <c r="QG152" s="6"/>
      <c r="QH152" s="6"/>
      <c r="QI152" s="6"/>
      <c r="QJ152" s="6"/>
      <c r="QK152" s="6"/>
      <c r="QL152" s="6"/>
      <c r="QM152" s="6"/>
      <c r="QN152" s="6"/>
      <c r="QO152" s="6"/>
      <c r="QP152" s="6"/>
      <c r="QQ152" s="6"/>
      <c r="QR152" s="6"/>
      <c r="QS152" s="6"/>
      <c r="QT152" s="6"/>
      <c r="QU152" s="6"/>
      <c r="QV152" s="6"/>
      <c r="QW152" s="6"/>
      <c r="QX152" s="6"/>
      <c r="QY152" s="6"/>
      <c r="QZ152" s="6"/>
      <c r="RA152" s="6"/>
      <c r="RB152" s="6"/>
      <c r="RC152" s="6"/>
      <c r="RD152" s="6"/>
      <c r="RE152" s="6"/>
      <c r="RF152" s="6"/>
      <c r="RG152" s="6"/>
      <c r="RH152" s="6"/>
      <c r="RI152" s="6"/>
      <c r="RJ152" s="6"/>
      <c r="RK152" s="6"/>
      <c r="RL152" s="6"/>
      <c r="RM152" s="6"/>
      <c r="RN152" s="6"/>
      <c r="RO152" s="6"/>
      <c r="RP152" s="6"/>
      <c r="RQ152" s="6"/>
      <c r="RR152" s="6"/>
      <c r="RS152" s="6"/>
      <c r="RT152" s="6"/>
      <c r="RU152" s="6"/>
      <c r="RV152" s="6"/>
      <c r="RW152" s="6"/>
      <c r="RX152" s="6"/>
      <c r="RY152" s="6"/>
      <c r="RZ152" s="6"/>
      <c r="SA152" s="6"/>
      <c r="SB152" s="6"/>
      <c r="SC152" s="6"/>
      <c r="SD152" s="6"/>
      <c r="SE152" s="6"/>
      <c r="SF152" s="6"/>
      <c r="SG152" s="6"/>
      <c r="SH152" s="6"/>
      <c r="SI152" s="6"/>
      <c r="SJ152" s="6"/>
      <c r="SK152" s="6"/>
      <c r="SL152" s="6"/>
      <c r="SM152" s="6"/>
      <c r="SN152" s="6"/>
      <c r="SO152" s="6"/>
      <c r="SP152" s="6"/>
      <c r="SQ152" s="6"/>
      <c r="SR152" s="6"/>
      <c r="SS152" s="6"/>
      <c r="ST152" s="6"/>
      <c r="SU152" s="6"/>
      <c r="SV152" s="6"/>
      <c r="SW152" s="6"/>
      <c r="SX152" s="6"/>
      <c r="SY152" s="6"/>
      <c r="SZ152" s="6"/>
      <c r="TA152" s="6"/>
      <c r="TB152" s="6"/>
      <c r="TC152" s="6"/>
      <c r="TD152" s="6"/>
      <c r="TE152" s="6"/>
      <c r="TF152" s="6"/>
      <c r="TG152" s="6"/>
      <c r="TH152" s="6"/>
      <c r="TI152" s="6"/>
      <c r="TJ152" s="6"/>
      <c r="TK152" s="6"/>
      <c r="TL152" s="6"/>
      <c r="TM152" s="6"/>
      <c r="TN152" s="6"/>
      <c r="TO152" s="6"/>
      <c r="TP152" s="6"/>
      <c r="TQ152" s="6"/>
      <c r="TR152" s="6"/>
      <c r="TS152" s="6"/>
      <c r="TT152" s="6"/>
      <c r="TU152" s="6"/>
      <c r="TV152" s="6"/>
      <c r="TW152" s="6"/>
      <c r="TX152" s="6"/>
      <c r="TY152" s="6"/>
      <c r="TZ152" s="6"/>
      <c r="UA152" s="6"/>
      <c r="UB152" s="6"/>
      <c r="UC152" s="6"/>
      <c r="UD152" s="6"/>
      <c r="UE152" s="6"/>
      <c r="UF152" s="6"/>
      <c r="UG152" s="6"/>
      <c r="UH152" s="6"/>
      <c r="UI152" s="6"/>
      <c r="UJ152" s="6"/>
      <c r="UK152" s="6"/>
      <c r="UL152" s="6"/>
      <c r="UM152" s="6"/>
      <c r="UN152" s="6"/>
      <c r="UO152" s="6"/>
      <c r="UP152" s="6"/>
      <c r="UQ152" s="6"/>
      <c r="UR152" s="6"/>
      <c r="US152" s="6"/>
      <c r="UT152" s="6"/>
      <c r="UU152" s="6"/>
      <c r="UV152" s="6"/>
      <c r="UW152" s="6"/>
      <c r="UX152" s="6"/>
      <c r="UY152" s="6"/>
      <c r="UZ152" s="6"/>
      <c r="VA152" s="6"/>
      <c r="VB152" s="6"/>
      <c r="VC152" s="6"/>
      <c r="VD152" s="6"/>
      <c r="VE152" s="6"/>
      <c r="VF152" s="6"/>
      <c r="VG152" s="6"/>
      <c r="VH152" s="6"/>
      <c r="VI152" s="6"/>
      <c r="VJ152" s="6"/>
      <c r="VK152" s="6"/>
      <c r="VL152" s="6"/>
      <c r="VM152" s="6"/>
      <c r="VN152" s="6"/>
      <c r="VO152" s="6"/>
      <c r="VP152" s="6"/>
      <c r="VQ152" s="6"/>
      <c r="VR152" s="6"/>
      <c r="VS152" s="6"/>
      <c r="VT152" s="6"/>
      <c r="VU152" s="6"/>
      <c r="VV152" s="6"/>
      <c r="VW152" s="6"/>
      <c r="VX152" s="6"/>
      <c r="VY152" s="6"/>
      <c r="VZ152" s="6"/>
      <c r="WA152" s="6"/>
      <c r="WB152" s="6"/>
      <c r="WC152" s="6"/>
      <c r="WD152" s="6"/>
      <c r="WE152" s="6"/>
      <c r="WF152" s="6"/>
      <c r="WG152" s="6"/>
      <c r="WH152" s="6"/>
      <c r="WI152" s="6"/>
      <c r="WJ152" s="6"/>
      <c r="WK152" s="6"/>
      <c r="WL152" s="6"/>
      <c r="WM152" s="6"/>
      <c r="WN152" s="6"/>
      <c r="WO152" s="6"/>
      <c r="WP152" s="6"/>
      <c r="WQ152" s="6"/>
      <c r="WR152" s="6"/>
      <c r="WS152" s="6"/>
      <c r="WT152" s="6"/>
      <c r="WU152" s="6"/>
      <c r="WV152" s="6"/>
      <c r="WW152" s="6"/>
      <c r="WX152" s="6"/>
      <c r="WY152" s="6"/>
      <c r="WZ152" s="6"/>
      <c r="XA152" s="6"/>
      <c r="XB152" s="6"/>
      <c r="XC152" s="6"/>
      <c r="XD152" s="6"/>
      <c r="XE152" s="6"/>
      <c r="XF152" s="6"/>
      <c r="XG152" s="6"/>
      <c r="XH152" s="6"/>
      <c r="XI152" s="6"/>
      <c r="XJ152" s="6"/>
      <c r="XK152" s="6"/>
      <c r="XL152" s="6"/>
      <c r="XM152" s="6"/>
      <c r="XN152" s="6"/>
      <c r="XO152" s="6"/>
      <c r="XP152" s="6"/>
      <c r="XQ152" s="6"/>
      <c r="XR152" s="6"/>
      <c r="XS152" s="6"/>
      <c r="XT152" s="6"/>
      <c r="XU152" s="6"/>
      <c r="XV152" s="6"/>
      <c r="XW152" s="6"/>
      <c r="XX152" s="6"/>
      <c r="XY152" s="6"/>
      <c r="XZ152" s="6"/>
      <c r="YA152" s="6"/>
      <c r="YB152" s="6"/>
      <c r="YC152" s="6"/>
      <c r="YD152" s="6"/>
      <c r="YE152" s="6"/>
      <c r="YF152" s="6"/>
      <c r="YG152" s="6"/>
      <c r="YH152" s="6"/>
      <c r="YI152" s="6"/>
      <c r="YJ152" s="6"/>
      <c r="YK152" s="6"/>
      <c r="YL152" s="6"/>
      <c r="YM152" s="6"/>
      <c r="YN152" s="6"/>
      <c r="YO152" s="6"/>
      <c r="YP152" s="6"/>
      <c r="YQ152" s="6"/>
      <c r="YR152" s="6"/>
      <c r="YS152" s="6"/>
      <c r="YT152" s="6"/>
      <c r="YU152" s="6"/>
      <c r="YV152" s="6"/>
      <c r="YW152" s="6"/>
      <c r="YX152" s="6"/>
      <c r="YY152" s="6"/>
      <c r="YZ152" s="6"/>
      <c r="ZA152" s="6"/>
      <c r="ZB152" s="6"/>
      <c r="ZC152" s="6"/>
      <c r="ZD152" s="6"/>
      <c r="ZE152" s="6"/>
      <c r="ZF152" s="6"/>
      <c r="ZG152" s="6"/>
      <c r="ZH152" s="6"/>
      <c r="ZI152" s="6"/>
      <c r="ZJ152" s="6"/>
      <c r="ZK152" s="6"/>
      <c r="ZL152" s="6"/>
      <c r="ZM152" s="6"/>
      <c r="ZN152" s="6"/>
      <c r="ZO152" s="6"/>
      <c r="ZP152" s="6"/>
      <c r="ZQ152" s="6"/>
      <c r="ZR152" s="6"/>
      <c r="ZS152" s="6"/>
      <c r="ZT152" s="6"/>
      <c r="ZU152" s="6"/>
      <c r="ZV152" s="6"/>
      <c r="ZW152" s="6"/>
      <c r="ZX152" s="6"/>
      <c r="ZY152" s="6"/>
      <c r="ZZ152" s="6"/>
      <c r="AAA152" s="6"/>
      <c r="AAB152" s="6"/>
      <c r="AAC152" s="6"/>
      <c r="AAD152" s="6"/>
      <c r="AAE152" s="6"/>
      <c r="AAF152" s="6"/>
      <c r="AAG152" s="6"/>
      <c r="AAH152" s="6"/>
      <c r="AAI152" s="6"/>
      <c r="AAJ152" s="6"/>
      <c r="AAK152" s="6"/>
      <c r="AAL152" s="6"/>
      <c r="AAM152" s="6"/>
      <c r="AAN152" s="6"/>
      <c r="AAO152" s="6"/>
      <c r="AAP152" s="6"/>
      <c r="AAQ152" s="6"/>
      <c r="AAR152" s="6"/>
      <c r="AAS152" s="6"/>
      <c r="AAT152" s="6"/>
      <c r="AAU152" s="6"/>
      <c r="AAV152" s="6"/>
      <c r="AAW152" s="6"/>
      <c r="AAX152" s="6"/>
      <c r="AAY152" s="6"/>
      <c r="AAZ152" s="6"/>
      <c r="ABA152" s="6"/>
      <c r="ABB152" s="6"/>
      <c r="ABC152" s="6"/>
      <c r="ABD152" s="6"/>
      <c r="ABE152" s="6"/>
      <c r="ABF152" s="6"/>
      <c r="ABG152" s="6"/>
      <c r="ABH152" s="6"/>
      <c r="ABI152" s="6"/>
      <c r="ABJ152" s="6"/>
      <c r="ABK152" s="6"/>
      <c r="ABL152" s="6"/>
      <c r="ABM152" s="6"/>
      <c r="ABN152" s="6"/>
      <c r="ABO152" s="6"/>
      <c r="ABP152" s="6"/>
      <c r="ABQ152" s="6"/>
      <c r="ABR152" s="6"/>
      <c r="ABS152" s="6"/>
      <c r="ABT152" s="6"/>
      <c r="ABU152" s="6"/>
      <c r="ABV152" s="6"/>
      <c r="ABW152" s="6"/>
      <c r="ABX152" s="6"/>
      <c r="ABY152" s="6"/>
      <c r="ABZ152" s="6"/>
      <c r="ACA152" s="6"/>
      <c r="ACB152" s="6"/>
      <c r="ACC152" s="6"/>
      <c r="ACD152" s="6"/>
      <c r="ACE152" s="6"/>
      <c r="ACF152" s="6"/>
      <c r="ACG152" s="6"/>
      <c r="ACH152" s="6"/>
      <c r="ACI152" s="6"/>
      <c r="ACJ152" s="6"/>
      <c r="ACK152" s="6"/>
      <c r="ACL152" s="6"/>
      <c r="ACM152" s="6"/>
      <c r="ACN152" s="6"/>
      <c r="ACO152" s="6"/>
      <c r="ACP152" s="6"/>
      <c r="ACQ152" s="6"/>
      <c r="ACR152" s="6"/>
      <c r="ACS152" s="6"/>
      <c r="ACT152" s="6"/>
      <c r="ACU152" s="6"/>
      <c r="ACV152" s="6"/>
      <c r="ACW152" s="6"/>
      <c r="ACX152" s="6"/>
      <c r="ACY152" s="6"/>
      <c r="ACZ152" s="6"/>
      <c r="ADA152" s="6"/>
      <c r="ADB152" s="6"/>
      <c r="ADC152" s="6"/>
      <c r="ADD152" s="6"/>
      <c r="ADE152" s="6"/>
      <c r="ADF152" s="6"/>
      <c r="ADG152" s="6"/>
      <c r="ADH152" s="6"/>
      <c r="ADI152" s="6"/>
      <c r="ADJ152" s="6"/>
      <c r="ADK152" s="6"/>
      <c r="ADL152" s="6"/>
      <c r="ADM152" s="6"/>
      <c r="ADN152" s="6"/>
      <c r="ADO152" s="6"/>
      <c r="ADP152" s="6"/>
      <c r="ADQ152" s="6"/>
      <c r="ADR152" s="6"/>
      <c r="ADS152" s="6"/>
      <c r="ADT152" s="6"/>
      <c r="ADU152" s="6"/>
      <c r="ADV152" s="6"/>
      <c r="ADW152" s="6"/>
      <c r="ADX152" s="6"/>
      <c r="ADY152" s="6"/>
      <c r="ADZ152" s="6"/>
      <c r="AEA152" s="6"/>
      <c r="AEB152" s="6"/>
      <c r="AEC152" s="6"/>
      <c r="AED152" s="6"/>
      <c r="AEE152" s="6"/>
      <c r="AEF152" s="6"/>
      <c r="AEG152" s="6"/>
      <c r="AEH152" s="6"/>
      <c r="AEI152" s="6"/>
      <c r="AEJ152" s="6"/>
      <c r="AEK152" s="6"/>
      <c r="AEL152" s="6"/>
      <c r="AEM152" s="6"/>
      <c r="AEN152" s="6"/>
      <c r="AEO152" s="6"/>
      <c r="AEP152" s="6"/>
      <c r="AEQ152" s="6"/>
      <c r="AER152" s="6"/>
      <c r="AES152" s="6"/>
      <c r="AET152" s="6"/>
      <c r="AEU152" s="6"/>
      <c r="AEV152" s="6"/>
      <c r="AEW152" s="6"/>
      <c r="AEX152" s="6"/>
      <c r="AEY152" s="6"/>
      <c r="AEZ152" s="6"/>
      <c r="AFA152" s="6"/>
      <c r="AFB152" s="6"/>
      <c r="AFC152" s="6"/>
      <c r="AFD152" s="6"/>
      <c r="AFE152" s="6"/>
      <c r="AFF152" s="6"/>
      <c r="AFG152" s="6"/>
      <c r="AFH152" s="6"/>
      <c r="AFI152" s="6"/>
      <c r="AFJ152" s="6"/>
      <c r="AFK152" s="6"/>
      <c r="AFL152" s="6"/>
      <c r="AFM152" s="6"/>
      <c r="AFN152" s="6"/>
      <c r="AFO152" s="6"/>
      <c r="AFP152" s="6"/>
      <c r="AFQ152" s="6"/>
      <c r="AFR152" s="6"/>
      <c r="AFS152" s="6"/>
      <c r="AFT152" s="6"/>
      <c r="AFU152" s="6"/>
      <c r="AFV152" s="6"/>
      <c r="AFW152" s="6"/>
      <c r="AFX152" s="6"/>
      <c r="AFY152" s="6"/>
      <c r="AFZ152" s="6"/>
      <c r="AGA152" s="6"/>
      <c r="AGB152" s="6"/>
      <c r="AGC152" s="6"/>
      <c r="AGD152" s="6"/>
      <c r="AGE152" s="6"/>
      <c r="AGF152" s="6"/>
      <c r="AGG152" s="6"/>
      <c r="AGH152" s="6"/>
      <c r="AGI152" s="6"/>
      <c r="AGJ152" s="6"/>
      <c r="AGK152" s="6"/>
      <c r="AGL152" s="6"/>
      <c r="AGM152" s="6"/>
      <c r="AGN152" s="6"/>
      <c r="AGO152" s="6"/>
      <c r="AGP152" s="6"/>
      <c r="AGQ152" s="6"/>
      <c r="AGR152" s="6"/>
      <c r="AGS152" s="6"/>
      <c r="AGT152" s="6"/>
      <c r="AGU152" s="6"/>
      <c r="AGV152" s="6"/>
      <c r="AGW152" s="6"/>
      <c r="AGX152" s="6"/>
      <c r="AGY152" s="6"/>
      <c r="AGZ152" s="6"/>
      <c r="AHA152" s="6"/>
      <c r="AHB152" s="6"/>
      <c r="AHC152" s="6"/>
      <c r="AHD152" s="6"/>
      <c r="AHE152" s="6"/>
      <c r="AHF152" s="6"/>
      <c r="AHG152" s="6"/>
      <c r="AHH152" s="6"/>
      <c r="AHI152" s="6"/>
      <c r="AHJ152" s="6"/>
      <c r="AHK152" s="6"/>
      <c r="AHL152" s="6"/>
      <c r="AHM152" s="6"/>
      <c r="AHN152" s="6"/>
      <c r="AHO152" s="6"/>
      <c r="AHP152" s="6"/>
      <c r="AHQ152" s="6"/>
      <c r="AHR152" s="6"/>
      <c r="AHS152" s="6"/>
      <c r="AHT152" s="6"/>
      <c r="AHU152" s="6"/>
      <c r="AHV152" s="6"/>
      <c r="AHW152" s="6"/>
      <c r="AHX152" s="6"/>
      <c r="AHY152" s="6"/>
      <c r="AHZ152" s="6"/>
      <c r="AIA152" s="6"/>
      <c r="AIB152" s="6"/>
      <c r="AIC152" s="6"/>
      <c r="AID152" s="6"/>
      <c r="AIE152" s="6"/>
      <c r="AIF152" s="6"/>
      <c r="AIG152" s="6"/>
      <c r="AIH152" s="6"/>
      <c r="AII152" s="6"/>
      <c r="AIJ152" s="6"/>
      <c r="AIK152" s="6"/>
      <c r="AIL152" s="6"/>
      <c r="AIM152" s="6"/>
      <c r="AIN152" s="6"/>
      <c r="AIO152" s="6"/>
      <c r="AIP152" s="6"/>
      <c r="AIQ152" s="6"/>
      <c r="AIR152" s="6"/>
      <c r="AIS152" s="6"/>
      <c r="AIT152" s="6"/>
      <c r="AIU152" s="6"/>
      <c r="AIV152" s="6"/>
      <c r="AIW152" s="6"/>
      <c r="AIX152" s="6"/>
      <c r="AIY152" s="6"/>
      <c r="AIZ152" s="6"/>
      <c r="AJA152" s="6"/>
      <c r="AJB152" s="6"/>
      <c r="AJC152" s="6"/>
      <c r="AJD152" s="6"/>
      <c r="AJE152" s="6"/>
      <c r="AJF152" s="6"/>
      <c r="AJG152" s="6"/>
      <c r="AJH152" s="6"/>
      <c r="AJI152" s="6"/>
      <c r="AJJ152" s="6"/>
      <c r="AJK152" s="6"/>
      <c r="AJL152" s="6"/>
      <c r="AJM152" s="6"/>
      <c r="AJN152" s="6"/>
      <c r="AJO152" s="6"/>
      <c r="AJP152" s="6"/>
      <c r="AJQ152" s="6"/>
      <c r="AJR152" s="6"/>
      <c r="AJS152" s="6"/>
      <c r="AJT152" s="6"/>
      <c r="AJU152" s="6"/>
      <c r="AJV152" s="6"/>
      <c r="AJW152" s="6"/>
      <c r="AJX152" s="6"/>
      <c r="AJY152" s="6"/>
      <c r="AJZ152" s="6"/>
      <c r="AKA152" s="6"/>
      <c r="AKB152" s="6"/>
      <c r="AKC152" s="6"/>
      <c r="AKD152" s="6"/>
      <c r="AKE152" s="6"/>
      <c r="AKF152" s="6"/>
      <c r="AKG152" s="6"/>
      <c r="AKH152" s="6"/>
      <c r="AKI152" s="6"/>
      <c r="AKJ152" s="6"/>
      <c r="AKK152" s="6"/>
      <c r="AKL152" s="6"/>
      <c r="AKM152" s="6"/>
      <c r="AKN152" s="6"/>
      <c r="AKO152" s="6"/>
      <c r="AKP152" s="6"/>
      <c r="AKQ152" s="6"/>
      <c r="AKR152" s="6"/>
      <c r="AKS152" s="6"/>
      <c r="AKT152" s="6"/>
      <c r="AKU152" s="6"/>
      <c r="AKV152" s="6"/>
      <c r="AKW152" s="6"/>
      <c r="AKX152" s="6"/>
      <c r="AKY152" s="6"/>
      <c r="AKZ152" s="6"/>
      <c r="ALA152" s="6"/>
      <c r="ALB152" s="6"/>
      <c r="ALC152" s="6"/>
      <c r="ALD152" s="6"/>
      <c r="ALE152" s="6"/>
      <c r="ALF152" s="6"/>
      <c r="ALG152" s="6"/>
      <c r="ALH152" s="6"/>
      <c r="ALI152" s="6"/>
      <c r="ALJ152" s="6"/>
      <c r="ALK152" s="6"/>
      <c r="ALL152" s="6"/>
      <c r="ALM152" s="6"/>
      <c r="ALN152" s="6"/>
      <c r="ALO152" s="6"/>
      <c r="ALP152" s="6"/>
      <c r="ALQ152" s="6"/>
      <c r="ALR152" s="6"/>
      <c r="ALS152" s="6"/>
      <c r="ALT152" s="6"/>
      <c r="ALU152" s="6"/>
      <c r="ALV152" s="6"/>
      <c r="ALW152" s="6"/>
      <c r="ALX152" s="6"/>
      <c r="ALY152" s="6"/>
      <c r="ALZ152" s="6"/>
      <c r="AMA152" s="6"/>
      <c r="AMB152" s="6"/>
      <c r="AMC152" s="6"/>
      <c r="AMD152" s="6"/>
      <c r="AME152" s="6"/>
      <c r="AMF152" s="6"/>
      <c r="AMG152" s="6"/>
      <c r="AMH152" s="6"/>
      <c r="AMI152" s="6"/>
      <c r="AMJ152" s="6"/>
      <c r="AMK152" s="6"/>
      <c r="AML152" s="6"/>
      <c r="AMM152" s="6"/>
      <c r="AMN152" s="6"/>
      <c r="AMO152" s="6"/>
      <c r="AMP152" s="6"/>
      <c r="AMQ152" s="6"/>
      <c r="AMR152" s="6"/>
      <c r="AMS152" s="6"/>
      <c r="AMT152" s="6"/>
      <c r="AMU152" s="6"/>
      <c r="AMV152" s="6"/>
      <c r="AMW152" s="6"/>
      <c r="AMX152" s="6"/>
      <c r="AMY152" s="6"/>
      <c r="AMZ152" s="6"/>
      <c r="ANA152" s="6"/>
      <c r="ANB152" s="6"/>
      <c r="ANC152" s="6"/>
      <c r="AND152" s="6"/>
      <c r="ANE152" s="6"/>
      <c r="ANF152" s="6"/>
      <c r="ANG152" s="6"/>
      <c r="ANH152" s="6"/>
      <c r="ANI152" s="6"/>
      <c r="ANJ152" s="6"/>
      <c r="ANK152" s="6"/>
      <c r="ANL152" s="6"/>
      <c r="ANM152" s="6"/>
      <c r="ANN152" s="6"/>
      <c r="ANO152" s="6"/>
      <c r="ANP152" s="6"/>
      <c r="ANQ152" s="6"/>
      <c r="ANR152" s="6"/>
      <c r="ANS152" s="6"/>
      <c r="ANT152" s="6"/>
      <c r="ANU152" s="6"/>
      <c r="ANV152" s="6"/>
      <c r="ANW152" s="6"/>
      <c r="ANX152" s="6"/>
      <c r="ANY152" s="6"/>
      <c r="ANZ152" s="6"/>
      <c r="AOA152" s="6"/>
      <c r="AOB152" s="6"/>
      <c r="AOC152" s="6"/>
      <c r="AOD152" s="6"/>
      <c r="AOE152" s="6"/>
      <c r="AOF152" s="6"/>
      <c r="AOG152" s="6"/>
      <c r="AOH152" s="6"/>
      <c r="AOI152" s="6"/>
      <c r="AOJ152" s="6"/>
      <c r="AOK152" s="6"/>
      <c r="AOL152" s="6"/>
      <c r="AOM152" s="6"/>
      <c r="AON152" s="6"/>
      <c r="AOO152" s="6"/>
      <c r="AOP152" s="6"/>
      <c r="AOQ152" s="6"/>
      <c r="AOR152" s="6"/>
      <c r="AOS152" s="6"/>
      <c r="AOT152" s="6"/>
      <c r="AOU152" s="6"/>
      <c r="AOV152" s="6"/>
      <c r="AOW152" s="6"/>
      <c r="AOX152" s="6"/>
      <c r="AOY152" s="6"/>
      <c r="AOZ152" s="6"/>
      <c r="APA152" s="6"/>
      <c r="APB152" s="6"/>
      <c r="APC152" s="6"/>
      <c r="APD152" s="6"/>
      <c r="APE152" s="6"/>
      <c r="APF152" s="6"/>
      <c r="APG152" s="6"/>
      <c r="APH152" s="6"/>
      <c r="API152" s="6"/>
      <c r="APJ152" s="6"/>
      <c r="APK152" s="6"/>
      <c r="APL152" s="6"/>
      <c r="APM152" s="6"/>
      <c r="APN152" s="6"/>
      <c r="APO152" s="6"/>
      <c r="APP152" s="6"/>
      <c r="APQ152" s="6"/>
      <c r="APR152" s="6"/>
      <c r="APS152" s="6"/>
      <c r="APT152" s="6"/>
      <c r="APU152" s="6"/>
      <c r="APV152" s="6"/>
      <c r="APW152" s="6"/>
      <c r="APX152" s="6"/>
      <c r="APY152" s="6"/>
      <c r="APZ152" s="6"/>
      <c r="AQA152" s="6"/>
      <c r="AQB152" s="6"/>
      <c r="AQC152" s="6"/>
      <c r="AQD152" s="6"/>
      <c r="AQE152" s="6"/>
      <c r="AQF152" s="6"/>
      <c r="AQG152" s="6"/>
      <c r="AQH152" s="6"/>
      <c r="AQI152" s="6"/>
      <c r="AQJ152" s="6"/>
      <c r="AQK152" s="6"/>
      <c r="AQL152" s="6"/>
      <c r="AQM152" s="6"/>
      <c r="AQN152" s="6"/>
      <c r="AQO152" s="6"/>
      <c r="AQP152" s="6"/>
      <c r="AQQ152" s="6"/>
      <c r="AQR152" s="6"/>
      <c r="AQS152" s="6"/>
      <c r="AQT152" s="6"/>
      <c r="AQU152" s="6"/>
      <c r="AQV152" s="6"/>
      <c r="AQW152" s="6"/>
      <c r="AQX152" s="6"/>
      <c r="AQY152" s="6"/>
      <c r="AQZ152" s="6"/>
      <c r="ARA152" s="6"/>
      <c r="ARB152" s="6"/>
      <c r="ARC152" s="6"/>
      <c r="ARD152" s="6"/>
      <c r="ARE152" s="6"/>
      <c r="ARF152" s="6"/>
      <c r="ARG152" s="6"/>
      <c r="ARH152" s="6"/>
      <c r="ARI152" s="6"/>
      <c r="ARJ152" s="6"/>
      <c r="ARK152" s="6"/>
      <c r="ARL152" s="6"/>
      <c r="ARM152" s="6"/>
      <c r="ARN152" s="6"/>
      <c r="ARO152" s="6"/>
      <c r="ARP152" s="6"/>
      <c r="ARQ152" s="6"/>
      <c r="ARR152" s="6"/>
      <c r="ARS152" s="6"/>
      <c r="ART152" s="6"/>
      <c r="ARU152" s="6"/>
      <c r="ARV152" s="6"/>
      <c r="ARW152" s="6"/>
      <c r="ARX152" s="6"/>
      <c r="ARY152" s="6"/>
      <c r="ARZ152" s="6"/>
      <c r="ASA152" s="6"/>
      <c r="ASB152" s="6"/>
      <c r="ASC152" s="6"/>
      <c r="ASD152" s="6"/>
      <c r="ASE152" s="6"/>
      <c r="ASF152" s="6"/>
      <c r="ASG152" s="6"/>
      <c r="ASH152" s="6"/>
      <c r="ASI152" s="6"/>
      <c r="ASJ152" s="6"/>
      <c r="ASK152" s="6"/>
      <c r="ASL152" s="6"/>
      <c r="ASM152" s="6"/>
      <c r="ASN152" s="6"/>
      <c r="ASO152" s="6"/>
      <c r="ASP152" s="6"/>
      <c r="ASQ152" s="6"/>
      <c r="ASR152" s="6"/>
      <c r="ASS152" s="6"/>
      <c r="AST152" s="6"/>
      <c r="ASU152" s="6"/>
      <c r="ASV152" s="6"/>
      <c r="ASW152" s="6"/>
      <c r="ASX152" s="6"/>
      <c r="ASY152" s="6"/>
      <c r="ASZ152" s="6"/>
      <c r="ATA152" s="6"/>
      <c r="ATB152" s="6"/>
      <c r="ATC152" s="6"/>
      <c r="ATD152" s="6"/>
      <c r="ATE152" s="6"/>
      <c r="ATF152" s="6"/>
      <c r="ATG152" s="6"/>
      <c r="ATH152" s="6"/>
      <c r="ATI152" s="6"/>
      <c r="ATJ152" s="6"/>
      <c r="ATK152" s="6"/>
      <c r="ATL152" s="6"/>
      <c r="ATM152" s="6"/>
      <c r="ATN152" s="6"/>
      <c r="ATO152" s="6"/>
      <c r="ATP152" s="6"/>
      <c r="ATQ152" s="6"/>
      <c r="ATR152" s="6"/>
      <c r="ATS152" s="6"/>
      <c r="ATT152" s="6"/>
      <c r="ATU152" s="6"/>
      <c r="ATV152" s="6"/>
      <c r="ATW152" s="6"/>
      <c r="ATX152" s="6"/>
      <c r="ATY152" s="6"/>
      <c r="ATZ152" s="6"/>
      <c r="AUA152" s="6"/>
      <c r="AUB152" s="6"/>
      <c r="AUC152" s="6"/>
      <c r="AUD152" s="6"/>
      <c r="AUE152" s="6"/>
      <c r="AUF152" s="6"/>
      <c r="AUG152" s="6"/>
      <c r="AUH152" s="6"/>
      <c r="AUI152" s="6"/>
      <c r="AUJ152" s="6"/>
      <c r="AUK152" s="6"/>
      <c r="AUL152" s="6"/>
      <c r="AUM152" s="6"/>
      <c r="AUN152" s="6"/>
      <c r="AUO152" s="6"/>
      <c r="AUP152" s="6"/>
      <c r="AUQ152" s="6"/>
      <c r="AUR152" s="6"/>
      <c r="AUS152" s="6"/>
      <c r="AUT152" s="6"/>
      <c r="AUU152" s="6"/>
      <c r="AUV152" s="6"/>
      <c r="AUW152" s="6"/>
      <c r="AUX152" s="6"/>
      <c r="AUY152" s="6"/>
      <c r="AUZ152" s="6"/>
      <c r="AVA152" s="6"/>
      <c r="AVB152" s="6"/>
      <c r="AVC152" s="6"/>
      <c r="AVD152" s="6"/>
      <c r="AVE152" s="6"/>
      <c r="AVF152" s="6"/>
      <c r="AVG152" s="6"/>
      <c r="AVH152" s="6"/>
      <c r="AVI152" s="6"/>
      <c r="AVJ152" s="6"/>
      <c r="AVK152" s="6"/>
      <c r="AVL152" s="6"/>
      <c r="AVM152" s="6"/>
      <c r="AVN152" s="6"/>
      <c r="AVO152" s="6"/>
      <c r="AVP152" s="6"/>
      <c r="AVQ152" s="6"/>
      <c r="AVR152" s="6"/>
      <c r="AVS152" s="6"/>
      <c r="AVT152" s="6"/>
      <c r="AVU152" s="6"/>
      <c r="AVV152" s="6"/>
      <c r="AVW152" s="6"/>
      <c r="AVX152" s="6"/>
      <c r="AVY152" s="6"/>
      <c r="AVZ152" s="6"/>
      <c r="AWA152" s="6"/>
      <c r="AWB152" s="6"/>
      <c r="AWC152" s="6"/>
      <c r="AWD152" s="6"/>
      <c r="AWE152" s="6"/>
      <c r="AWF152" s="6"/>
      <c r="AWG152" s="6"/>
      <c r="AWH152" s="6"/>
      <c r="AWI152" s="6"/>
      <c r="AWJ152" s="6"/>
      <c r="AWK152" s="6"/>
      <c r="AWL152" s="6"/>
      <c r="AWM152" s="6"/>
      <c r="AWN152" s="6"/>
      <c r="AWO152" s="6"/>
      <c r="AWP152" s="6"/>
      <c r="AWQ152" s="6"/>
      <c r="AWR152" s="6"/>
      <c r="AWS152" s="6"/>
      <c r="AWT152" s="6"/>
      <c r="AWU152" s="6"/>
      <c r="AWV152" s="6"/>
      <c r="AWW152" s="6"/>
      <c r="AWX152" s="6"/>
      <c r="AWY152" s="6"/>
      <c r="AWZ152" s="6"/>
      <c r="AXA152" s="6"/>
      <c r="AXB152" s="6"/>
      <c r="AXC152" s="6"/>
      <c r="AXD152" s="6"/>
      <c r="AXE152" s="6"/>
      <c r="AXF152" s="6"/>
      <c r="AXG152" s="6"/>
      <c r="AXH152" s="6"/>
      <c r="AXI152" s="6"/>
      <c r="AXJ152" s="6"/>
      <c r="AXK152" s="6"/>
      <c r="AXL152" s="6"/>
      <c r="AXM152" s="6"/>
      <c r="AXN152" s="6"/>
      <c r="AXO152" s="6"/>
      <c r="AXP152" s="6"/>
      <c r="AXQ152" s="6"/>
      <c r="AXR152" s="6"/>
      <c r="AXS152" s="6"/>
      <c r="AXT152" s="6"/>
      <c r="AXU152" s="6"/>
      <c r="AXV152" s="6"/>
      <c r="AXW152" s="6"/>
      <c r="AXX152" s="6"/>
      <c r="AXY152" s="6"/>
      <c r="AXZ152" s="6"/>
      <c r="AYA152" s="6"/>
      <c r="AYB152" s="6"/>
      <c r="AYC152" s="6"/>
      <c r="AYD152" s="6"/>
      <c r="AYE152" s="6"/>
      <c r="AYF152" s="6"/>
      <c r="AYG152" s="6"/>
      <c r="AYH152" s="6"/>
      <c r="AYI152" s="6"/>
      <c r="AYJ152" s="6"/>
      <c r="AYK152" s="6"/>
      <c r="AYL152" s="6"/>
      <c r="AYM152" s="6"/>
      <c r="AYN152" s="6"/>
      <c r="AYO152" s="6"/>
      <c r="AYP152" s="6"/>
      <c r="AYQ152" s="6"/>
      <c r="AYR152" s="6"/>
      <c r="AYS152" s="6"/>
      <c r="AYT152" s="6"/>
      <c r="AYU152" s="6"/>
      <c r="AYV152" s="6"/>
      <c r="AYW152" s="6"/>
      <c r="AYX152" s="6"/>
      <c r="AYY152" s="6"/>
      <c r="AYZ152" s="6"/>
      <c r="AZA152" s="6"/>
      <c r="AZB152" s="6"/>
      <c r="AZC152" s="6"/>
      <c r="AZD152" s="6"/>
      <c r="AZE152" s="6"/>
      <c r="AZF152" s="6"/>
      <c r="AZG152" s="6"/>
      <c r="AZH152" s="6"/>
      <c r="AZI152" s="6"/>
      <c r="AZJ152" s="6"/>
      <c r="AZK152" s="6"/>
      <c r="AZL152" s="6"/>
      <c r="AZM152" s="6"/>
      <c r="AZN152" s="6"/>
      <c r="AZO152" s="6"/>
      <c r="AZP152" s="6"/>
      <c r="AZQ152" s="6"/>
      <c r="AZR152" s="6"/>
      <c r="AZS152" s="6"/>
      <c r="AZT152" s="6"/>
      <c r="AZU152" s="6"/>
      <c r="AZV152" s="6"/>
      <c r="AZW152" s="6"/>
      <c r="AZX152" s="6"/>
      <c r="AZY152" s="6"/>
      <c r="AZZ152" s="6"/>
      <c r="BAA152" s="6"/>
      <c r="BAB152" s="6"/>
      <c r="BAC152" s="6"/>
      <c r="BAD152" s="6"/>
      <c r="BAE152" s="6"/>
      <c r="BAF152" s="6"/>
      <c r="BAG152" s="6"/>
      <c r="BAH152" s="6"/>
      <c r="BAI152" s="6"/>
      <c r="BAJ152" s="6"/>
      <c r="BAK152" s="6"/>
      <c r="BAL152" s="6"/>
      <c r="BAM152" s="6"/>
      <c r="BAN152" s="6"/>
      <c r="BAO152" s="6"/>
      <c r="BAP152" s="6"/>
      <c r="BAQ152" s="6"/>
      <c r="BAR152" s="6"/>
      <c r="BAS152" s="6"/>
      <c r="BAT152" s="6"/>
      <c r="BAU152" s="6"/>
      <c r="BAV152" s="6"/>
      <c r="BAW152" s="6"/>
      <c r="BAX152" s="6"/>
      <c r="BAY152" s="6"/>
      <c r="BAZ152" s="6"/>
      <c r="BBA152" s="6"/>
      <c r="BBB152" s="6"/>
      <c r="BBC152" s="6"/>
      <c r="BBD152" s="6"/>
      <c r="BBE152" s="6"/>
      <c r="BBF152" s="6"/>
      <c r="BBG152" s="6"/>
      <c r="BBH152" s="6"/>
      <c r="BBI152" s="6"/>
      <c r="BBJ152" s="6"/>
      <c r="BBK152" s="6"/>
      <c r="BBL152" s="6"/>
      <c r="BBM152" s="6"/>
      <c r="BBN152" s="6"/>
      <c r="BBO152" s="6"/>
      <c r="BBP152" s="6"/>
      <c r="BBQ152" s="6"/>
      <c r="BBR152" s="6"/>
      <c r="BBS152" s="6"/>
      <c r="BBT152" s="6"/>
      <c r="BBU152" s="6"/>
      <c r="BBV152" s="6"/>
      <c r="BBW152" s="6"/>
      <c r="BBX152" s="6"/>
      <c r="BBY152" s="6"/>
      <c r="BBZ152" s="6"/>
      <c r="BCA152" s="6"/>
      <c r="BCB152" s="6"/>
      <c r="BCC152" s="6"/>
      <c r="BCD152" s="6"/>
      <c r="BCE152" s="6"/>
      <c r="BCF152" s="6"/>
      <c r="BCG152" s="6"/>
      <c r="BCH152" s="6"/>
      <c r="BCI152" s="6"/>
      <c r="BCJ152" s="6"/>
      <c r="BCK152" s="6"/>
      <c r="BCL152" s="6"/>
      <c r="BCM152" s="6"/>
      <c r="BCN152" s="6"/>
      <c r="BCO152" s="6"/>
      <c r="BCP152" s="6"/>
      <c r="BCQ152" s="6"/>
      <c r="BCR152" s="6"/>
      <c r="BCS152" s="6"/>
      <c r="BCT152" s="6"/>
      <c r="BCU152" s="6"/>
      <c r="BCV152" s="6"/>
      <c r="BCW152" s="6"/>
      <c r="BCX152" s="6"/>
      <c r="BCY152" s="6"/>
      <c r="BCZ152" s="6"/>
      <c r="BDA152" s="6"/>
      <c r="BDB152" s="6"/>
      <c r="BDC152" s="6"/>
      <c r="BDD152" s="6"/>
      <c r="BDE152" s="6"/>
      <c r="BDF152" s="6"/>
      <c r="BDG152" s="6"/>
      <c r="BDH152" s="6"/>
      <c r="BDI152" s="6"/>
      <c r="BDJ152" s="6"/>
      <c r="BDK152" s="6"/>
      <c r="BDL152" s="6"/>
      <c r="BDM152" s="6"/>
      <c r="BDN152" s="6"/>
      <c r="BDO152" s="6"/>
      <c r="BDP152" s="6"/>
      <c r="BDQ152" s="6"/>
      <c r="BDR152" s="6"/>
      <c r="BDS152" s="6"/>
      <c r="BDT152" s="6"/>
      <c r="BDU152" s="6"/>
      <c r="BDV152" s="6"/>
      <c r="BDW152" s="6"/>
      <c r="BDX152" s="6"/>
      <c r="BDY152" s="6"/>
      <c r="BDZ152" s="6"/>
      <c r="BEA152" s="6"/>
      <c r="BEB152" s="6"/>
      <c r="BEC152" s="6"/>
      <c r="BED152" s="6"/>
      <c r="BEE152" s="6"/>
      <c r="BEF152" s="6"/>
      <c r="BEG152" s="6"/>
      <c r="BEH152" s="6"/>
      <c r="BEI152" s="6"/>
      <c r="BEJ152" s="6"/>
      <c r="BEK152" s="6"/>
      <c r="BEL152" s="6"/>
      <c r="BEM152" s="6"/>
      <c r="BEN152" s="6"/>
      <c r="BEO152" s="6"/>
      <c r="BEP152" s="6"/>
      <c r="BEQ152" s="6"/>
      <c r="BER152" s="6"/>
      <c r="BES152" s="6"/>
      <c r="BET152" s="6"/>
      <c r="BEU152" s="6"/>
      <c r="BEV152" s="6"/>
      <c r="BEW152" s="6"/>
      <c r="BEX152" s="6"/>
      <c r="BEY152" s="6"/>
      <c r="BEZ152" s="6"/>
      <c r="BFA152" s="6"/>
      <c r="BFB152" s="6"/>
      <c r="BFC152" s="6"/>
      <c r="BFD152" s="6"/>
      <c r="BFE152" s="6"/>
      <c r="BFF152" s="6"/>
      <c r="BFG152" s="6"/>
      <c r="BFH152" s="6"/>
      <c r="BFI152" s="6"/>
      <c r="BFJ152" s="6"/>
      <c r="BFK152" s="6"/>
      <c r="BFL152" s="6"/>
      <c r="BFM152" s="6"/>
      <c r="BFN152" s="6"/>
      <c r="BFO152" s="6"/>
      <c r="BFP152" s="6"/>
      <c r="BFQ152" s="6"/>
      <c r="BFR152" s="6"/>
      <c r="BFS152" s="6"/>
      <c r="BFT152" s="6"/>
      <c r="BFU152" s="6"/>
      <c r="BFV152" s="6"/>
      <c r="BFW152" s="6"/>
      <c r="BFX152" s="6"/>
      <c r="BFY152" s="6"/>
      <c r="BFZ152" s="6"/>
      <c r="BGA152" s="6"/>
      <c r="BGB152" s="6"/>
      <c r="BGC152" s="6"/>
      <c r="BGD152" s="6"/>
      <c r="BGE152" s="6"/>
      <c r="BGF152" s="6"/>
      <c r="BGG152" s="6"/>
      <c r="BGH152" s="6"/>
      <c r="BGI152" s="6"/>
      <c r="BGJ152" s="6"/>
      <c r="BGK152" s="6"/>
      <c r="BGL152" s="6"/>
      <c r="BGM152" s="6"/>
      <c r="BGN152" s="6"/>
      <c r="BGO152" s="6"/>
      <c r="BGP152" s="6"/>
      <c r="BGQ152" s="6"/>
      <c r="BGR152" s="6"/>
      <c r="BGS152" s="6"/>
      <c r="BGT152" s="6"/>
      <c r="BGU152" s="6"/>
      <c r="BGV152" s="6"/>
      <c r="BGW152" s="6"/>
      <c r="BGX152" s="6"/>
      <c r="BGY152" s="6"/>
      <c r="BGZ152" s="6"/>
      <c r="BHA152" s="6"/>
      <c r="BHB152" s="6"/>
      <c r="BHC152" s="6"/>
      <c r="BHD152" s="6"/>
      <c r="BHE152" s="6"/>
      <c r="BHF152" s="6"/>
      <c r="BHG152" s="6"/>
      <c r="BHH152" s="6"/>
      <c r="BHI152" s="6"/>
      <c r="BHJ152" s="6"/>
      <c r="BHK152" s="6"/>
      <c r="BHL152" s="6"/>
      <c r="BHM152" s="6"/>
      <c r="BHN152" s="6"/>
      <c r="BHO152" s="6"/>
      <c r="BHP152" s="6"/>
      <c r="BHQ152" s="6"/>
      <c r="BHR152" s="6"/>
      <c r="BHS152" s="6"/>
      <c r="BHT152" s="6"/>
      <c r="BHU152" s="6"/>
      <c r="BHV152" s="6"/>
      <c r="BHW152" s="6"/>
      <c r="BHX152" s="6"/>
      <c r="BHY152" s="6"/>
      <c r="BHZ152" s="6"/>
      <c r="BIA152" s="6"/>
      <c r="BIB152" s="6"/>
      <c r="BIC152" s="6"/>
      <c r="BID152" s="6"/>
      <c r="BIE152" s="6"/>
      <c r="BIF152" s="6"/>
      <c r="BIG152" s="6"/>
      <c r="BIH152" s="6"/>
      <c r="BII152" s="6"/>
      <c r="BIJ152" s="6"/>
      <c r="BIK152" s="6"/>
      <c r="BIL152" s="6"/>
      <c r="BIM152" s="6"/>
      <c r="BIN152" s="6"/>
      <c r="BIO152" s="6"/>
      <c r="BIP152" s="6"/>
      <c r="BIQ152" s="6"/>
      <c r="BIR152" s="6"/>
      <c r="BIS152" s="6"/>
      <c r="BIT152" s="6"/>
      <c r="BIU152" s="6"/>
      <c r="BIV152" s="6"/>
      <c r="BIW152" s="6"/>
      <c r="BIX152" s="6"/>
      <c r="BIY152" s="6"/>
      <c r="BIZ152" s="6"/>
      <c r="BJA152" s="6"/>
      <c r="BJB152" s="6"/>
      <c r="BJC152" s="6"/>
      <c r="BJD152" s="6"/>
      <c r="BJE152" s="6"/>
      <c r="BJF152" s="6"/>
      <c r="BJG152" s="6"/>
      <c r="BJH152" s="6"/>
      <c r="BJI152" s="6"/>
      <c r="BJJ152" s="6"/>
      <c r="BJK152" s="6"/>
      <c r="BJL152" s="6"/>
      <c r="BJM152" s="6"/>
      <c r="BJN152" s="6"/>
      <c r="BJO152" s="6"/>
      <c r="BJP152" s="6"/>
      <c r="BJQ152" s="6"/>
      <c r="BJR152" s="6"/>
      <c r="BJS152" s="6"/>
      <c r="BJT152" s="6"/>
      <c r="BJU152" s="6"/>
      <c r="BJV152" s="6"/>
      <c r="BJW152" s="6"/>
      <c r="BJX152" s="6"/>
      <c r="BJY152" s="6"/>
      <c r="BJZ152" s="6"/>
      <c r="BKA152" s="6"/>
      <c r="BKB152" s="6"/>
      <c r="BKC152" s="6"/>
      <c r="BKD152" s="6"/>
      <c r="BKE152" s="6"/>
      <c r="BKF152" s="6"/>
      <c r="BKG152" s="6"/>
      <c r="BKH152" s="6"/>
      <c r="BKI152" s="6"/>
      <c r="BKJ152" s="6"/>
      <c r="BKK152" s="6"/>
      <c r="BKL152" s="6"/>
      <c r="BKM152" s="6"/>
      <c r="BKN152" s="6"/>
      <c r="BKO152" s="6"/>
      <c r="BKP152" s="6"/>
      <c r="BKQ152" s="6"/>
      <c r="BKR152" s="6"/>
      <c r="BKS152" s="6"/>
      <c r="BKT152" s="6"/>
      <c r="BKU152" s="6"/>
      <c r="BKV152" s="6"/>
      <c r="BKW152" s="6"/>
      <c r="BKX152" s="6"/>
      <c r="BKY152" s="6"/>
      <c r="BKZ152" s="6"/>
      <c r="BLA152" s="6"/>
      <c r="BLB152" s="6"/>
      <c r="BLC152" s="6"/>
      <c r="BLD152" s="6"/>
      <c r="BLE152" s="6"/>
      <c r="BLF152" s="6"/>
      <c r="BLG152" s="6"/>
      <c r="BLH152" s="6"/>
      <c r="BLI152" s="6"/>
      <c r="BLJ152" s="6"/>
      <c r="BLK152" s="6"/>
      <c r="BLL152" s="6"/>
      <c r="BLM152" s="6"/>
      <c r="BLN152" s="6"/>
      <c r="BLO152" s="6"/>
      <c r="BLP152" s="6"/>
      <c r="BLQ152" s="6"/>
      <c r="BLR152" s="6"/>
      <c r="BLS152" s="6"/>
      <c r="BLT152" s="6"/>
      <c r="BLU152" s="6"/>
      <c r="BLV152" s="6"/>
      <c r="BLW152" s="6"/>
      <c r="BLX152" s="6"/>
      <c r="BLY152" s="6"/>
      <c r="BLZ152" s="6"/>
      <c r="BMA152" s="6"/>
      <c r="BMB152" s="6"/>
      <c r="BMC152" s="6"/>
      <c r="BMD152" s="6"/>
      <c r="BME152" s="6"/>
      <c r="BMF152" s="6"/>
      <c r="BMG152" s="6"/>
      <c r="BMH152" s="6"/>
      <c r="BMI152" s="6"/>
      <c r="BMJ152" s="6"/>
      <c r="BMK152" s="6"/>
      <c r="BML152" s="6"/>
      <c r="BMM152" s="6"/>
      <c r="BMN152" s="6"/>
      <c r="BMO152" s="6"/>
      <c r="BMP152" s="6"/>
      <c r="BMQ152" s="6"/>
      <c r="BMR152" s="6"/>
      <c r="BMS152" s="6"/>
      <c r="BMT152" s="6"/>
      <c r="BMU152" s="6"/>
      <c r="BMV152" s="6"/>
      <c r="BMW152" s="6"/>
      <c r="BMX152" s="6"/>
      <c r="BMY152" s="6"/>
      <c r="BMZ152" s="6"/>
      <c r="BNA152" s="6"/>
      <c r="BNB152" s="6"/>
      <c r="BNC152" s="6"/>
      <c r="BND152" s="6"/>
      <c r="BNE152" s="6"/>
      <c r="BNF152" s="6"/>
      <c r="BNG152" s="6"/>
      <c r="BNH152" s="6"/>
      <c r="BNI152" s="6"/>
      <c r="BNJ152" s="6"/>
      <c r="BNK152" s="6"/>
      <c r="BNL152" s="6"/>
      <c r="BNM152" s="6"/>
      <c r="BNN152" s="6"/>
      <c r="BNO152" s="6"/>
      <c r="BNP152" s="6"/>
      <c r="BNQ152" s="6"/>
      <c r="BNR152" s="6"/>
      <c r="BNS152" s="6"/>
      <c r="BNT152" s="6"/>
      <c r="BNU152" s="6"/>
      <c r="BNV152" s="6"/>
      <c r="BNW152" s="6"/>
      <c r="BNX152" s="6"/>
      <c r="BNY152" s="6"/>
      <c r="BNZ152" s="6"/>
      <c r="BOA152" s="6"/>
      <c r="BOB152" s="6"/>
      <c r="BOC152" s="6"/>
      <c r="BOD152" s="6"/>
      <c r="BOE152" s="6"/>
      <c r="BOF152" s="6"/>
      <c r="BOG152" s="6"/>
      <c r="BOH152" s="6"/>
      <c r="BOI152" s="6"/>
      <c r="BOJ152" s="6"/>
      <c r="BOK152" s="6"/>
      <c r="BOL152" s="6"/>
      <c r="BOM152" s="6"/>
      <c r="BON152" s="6"/>
      <c r="BOO152" s="6"/>
      <c r="BOP152" s="6"/>
      <c r="BOQ152" s="6"/>
      <c r="BOR152" s="6"/>
      <c r="BOS152" s="6"/>
      <c r="BOT152" s="6"/>
      <c r="BOU152" s="6"/>
      <c r="BOV152" s="6"/>
      <c r="BOW152" s="6"/>
      <c r="BOX152" s="6"/>
      <c r="BOY152" s="6"/>
      <c r="BOZ152" s="6"/>
      <c r="BPA152" s="6"/>
      <c r="BPB152" s="6"/>
      <c r="BPC152" s="6"/>
      <c r="BPD152" s="6"/>
      <c r="BPE152" s="6"/>
      <c r="BPF152" s="6"/>
      <c r="BPG152" s="6"/>
      <c r="BPH152" s="6"/>
      <c r="BPI152" s="6"/>
      <c r="BPJ152" s="6"/>
      <c r="BPK152" s="6"/>
      <c r="BPL152" s="6"/>
      <c r="BPM152" s="6"/>
      <c r="BPN152" s="6"/>
      <c r="BPO152" s="6"/>
      <c r="BPP152" s="6"/>
      <c r="BPQ152" s="6"/>
      <c r="BPR152" s="6"/>
      <c r="BPS152" s="6"/>
      <c r="BPT152" s="6"/>
      <c r="BPU152" s="6"/>
      <c r="BPV152" s="6"/>
      <c r="BPW152" s="6"/>
      <c r="BPX152" s="6"/>
      <c r="BPY152" s="6"/>
      <c r="BPZ152" s="6"/>
      <c r="BQA152" s="6"/>
      <c r="BQB152" s="6"/>
      <c r="BQC152" s="6"/>
      <c r="BQD152" s="6"/>
      <c r="BQE152" s="6"/>
      <c r="BQF152" s="6"/>
      <c r="BQG152" s="6"/>
      <c r="BQH152" s="6"/>
      <c r="BQI152" s="6"/>
      <c r="BQJ152" s="6"/>
      <c r="BQK152" s="6"/>
      <c r="BQL152" s="6"/>
      <c r="BQM152" s="6"/>
      <c r="BQN152" s="6"/>
      <c r="BQO152" s="6"/>
      <c r="BQP152" s="6"/>
      <c r="BQQ152" s="6"/>
      <c r="BQR152" s="6"/>
      <c r="BQS152" s="6"/>
      <c r="BQT152" s="6"/>
      <c r="BQU152" s="6"/>
      <c r="BQV152" s="6"/>
      <c r="BQW152" s="6"/>
      <c r="BQX152" s="6"/>
      <c r="BQY152" s="6"/>
      <c r="BQZ152" s="6"/>
      <c r="BRA152" s="6"/>
      <c r="BRB152" s="6"/>
      <c r="BRC152" s="6"/>
      <c r="BRD152" s="6"/>
      <c r="BRE152" s="6"/>
      <c r="BRF152" s="6"/>
      <c r="BRG152" s="6"/>
      <c r="BRH152" s="6"/>
      <c r="BRI152" s="6"/>
      <c r="BRJ152" s="6"/>
      <c r="BRK152" s="6"/>
      <c r="BRL152" s="6"/>
      <c r="BRM152" s="6"/>
      <c r="BRN152" s="6"/>
      <c r="BRO152" s="6"/>
      <c r="BRP152" s="6"/>
      <c r="BRQ152" s="6"/>
      <c r="BRR152" s="6"/>
      <c r="BRS152" s="6"/>
      <c r="BRT152" s="6"/>
      <c r="BRU152" s="6"/>
      <c r="BRV152" s="6"/>
      <c r="BRW152" s="6"/>
      <c r="BRX152" s="6"/>
      <c r="BRY152" s="6"/>
      <c r="BRZ152" s="6"/>
      <c r="BSA152" s="6"/>
      <c r="BSB152" s="6"/>
      <c r="BSC152" s="6"/>
      <c r="BSD152" s="6"/>
      <c r="BSE152" s="6"/>
      <c r="BSF152" s="6"/>
      <c r="BSG152" s="6"/>
      <c r="BSH152" s="6"/>
      <c r="BSI152" s="6"/>
      <c r="BSJ152" s="6"/>
      <c r="BSK152" s="6"/>
      <c r="BSL152" s="6"/>
      <c r="BSM152" s="6"/>
      <c r="BSN152" s="6"/>
      <c r="BSO152" s="6"/>
      <c r="BSP152" s="6"/>
      <c r="BSQ152" s="6"/>
      <c r="BSR152" s="6"/>
      <c r="BSS152" s="6"/>
      <c r="BST152" s="6"/>
      <c r="BSU152" s="6"/>
      <c r="BSV152" s="6"/>
      <c r="BSW152" s="6"/>
      <c r="BSX152" s="6"/>
      <c r="BSY152" s="6"/>
      <c r="BSZ152" s="6"/>
      <c r="BTA152" s="6"/>
      <c r="BTB152" s="6"/>
      <c r="BTC152" s="6"/>
      <c r="BTD152" s="6"/>
      <c r="BTE152" s="6"/>
      <c r="BTF152" s="6"/>
      <c r="BTG152" s="6"/>
      <c r="BTH152" s="6"/>
      <c r="BTI152" s="6"/>
      <c r="BTJ152" s="6"/>
      <c r="BTK152" s="6"/>
      <c r="BTL152" s="6"/>
      <c r="BTM152" s="6"/>
      <c r="BTN152" s="6"/>
      <c r="BTO152" s="6"/>
      <c r="BTP152" s="6"/>
      <c r="BTQ152" s="6"/>
      <c r="BTR152" s="6"/>
      <c r="BTS152" s="6"/>
      <c r="BTT152" s="6"/>
      <c r="BTU152" s="6"/>
      <c r="BTV152" s="6"/>
      <c r="BTW152" s="6"/>
      <c r="BTX152" s="6"/>
      <c r="BTY152" s="6"/>
      <c r="BTZ152" s="6"/>
      <c r="BUA152" s="6"/>
      <c r="BUB152" s="6"/>
      <c r="BUC152" s="6"/>
      <c r="BUD152" s="6"/>
      <c r="BUE152" s="6"/>
      <c r="BUF152" s="6"/>
      <c r="BUG152" s="6"/>
      <c r="BUH152" s="6"/>
      <c r="BUI152" s="6"/>
      <c r="BUJ152" s="6"/>
      <c r="BUK152" s="6"/>
      <c r="BUL152" s="6"/>
      <c r="BUM152" s="6"/>
      <c r="BUN152" s="6"/>
      <c r="BUO152" s="6"/>
      <c r="BUP152" s="6"/>
      <c r="BUQ152" s="6"/>
      <c r="BUR152" s="6"/>
      <c r="BUS152" s="6"/>
      <c r="BUT152" s="6"/>
      <c r="BUU152" s="6"/>
      <c r="BUV152" s="6"/>
      <c r="BUW152" s="6"/>
      <c r="BUX152" s="6"/>
      <c r="BUY152" s="6"/>
      <c r="BUZ152" s="6"/>
      <c r="BVA152" s="6"/>
      <c r="BVB152" s="6"/>
      <c r="BVC152" s="6"/>
      <c r="BVD152" s="6"/>
      <c r="BVE152" s="6"/>
      <c r="BVF152" s="6"/>
      <c r="BVG152" s="6"/>
      <c r="BVH152" s="6"/>
      <c r="BVI152" s="6"/>
      <c r="BVJ152" s="6"/>
      <c r="BVK152" s="6"/>
      <c r="BVL152" s="6"/>
      <c r="BVM152" s="6"/>
      <c r="BVN152" s="6"/>
      <c r="BVO152" s="6"/>
      <c r="BVP152" s="6"/>
      <c r="BVQ152" s="6"/>
      <c r="BVR152" s="6"/>
      <c r="BVS152" s="6"/>
      <c r="BVT152" s="6"/>
      <c r="BVU152" s="6"/>
      <c r="BVV152" s="6"/>
      <c r="BVW152" s="6"/>
      <c r="BVX152" s="6"/>
      <c r="BVY152" s="6"/>
      <c r="BVZ152" s="6"/>
      <c r="BWA152" s="6"/>
      <c r="BWB152" s="6"/>
      <c r="BWC152" s="6"/>
      <c r="BWD152" s="6"/>
      <c r="BWE152" s="6"/>
      <c r="BWF152" s="6"/>
      <c r="BWG152" s="6"/>
      <c r="BWH152" s="6"/>
      <c r="BWI152" s="6"/>
      <c r="BWJ152" s="6"/>
      <c r="BWK152" s="6"/>
      <c r="BWL152" s="6"/>
      <c r="BWM152" s="6"/>
      <c r="BWN152" s="6"/>
      <c r="BWO152" s="6"/>
      <c r="BWP152" s="6"/>
      <c r="BWQ152" s="6"/>
      <c r="BWR152" s="6"/>
      <c r="BWS152" s="6"/>
      <c r="BWT152" s="6"/>
      <c r="BWU152" s="6"/>
      <c r="BWV152" s="6"/>
      <c r="BWW152" s="6"/>
      <c r="BWX152" s="6"/>
      <c r="BWY152" s="6"/>
      <c r="BWZ152" s="6"/>
      <c r="BXA152" s="6"/>
      <c r="BXB152" s="6"/>
      <c r="BXC152" s="6"/>
      <c r="BXD152" s="6"/>
      <c r="BXE152" s="6"/>
      <c r="BXF152" s="6"/>
      <c r="BXG152" s="6"/>
      <c r="BXH152" s="6"/>
      <c r="BXI152" s="6"/>
      <c r="BXJ152" s="6"/>
      <c r="BXK152" s="6"/>
      <c r="BXL152" s="6"/>
      <c r="BXM152" s="6"/>
      <c r="BXN152" s="6"/>
      <c r="BXO152" s="6"/>
      <c r="BXP152" s="6"/>
      <c r="BXQ152" s="6"/>
      <c r="BXR152" s="6"/>
      <c r="BXS152" s="6"/>
      <c r="BXT152" s="6"/>
      <c r="BXU152" s="6"/>
      <c r="BXV152" s="6"/>
      <c r="BXW152" s="6"/>
      <c r="BXX152" s="6"/>
      <c r="BXY152" s="6"/>
      <c r="BXZ152" s="6"/>
      <c r="BYA152" s="6"/>
      <c r="BYB152" s="6"/>
      <c r="BYC152" s="6"/>
      <c r="BYD152" s="6"/>
      <c r="BYE152" s="6"/>
      <c r="BYF152" s="6"/>
      <c r="BYG152" s="6"/>
      <c r="BYH152" s="6"/>
      <c r="BYI152" s="6"/>
      <c r="BYJ152" s="6"/>
      <c r="BYK152" s="6"/>
      <c r="BYL152" s="6"/>
      <c r="BYM152" s="6"/>
      <c r="BYN152" s="6"/>
      <c r="BYO152" s="6"/>
      <c r="BYP152" s="6"/>
      <c r="BYQ152" s="6"/>
      <c r="BYR152" s="6"/>
      <c r="BYS152" s="6"/>
      <c r="BYT152" s="6"/>
      <c r="BYU152" s="6"/>
      <c r="BYV152" s="6"/>
      <c r="BYW152" s="6"/>
      <c r="BYX152" s="6"/>
      <c r="BYY152" s="6"/>
      <c r="BYZ152" s="6"/>
      <c r="BZA152" s="6"/>
      <c r="BZB152" s="6"/>
      <c r="BZC152" s="6"/>
      <c r="BZD152" s="6"/>
      <c r="BZE152" s="6"/>
      <c r="BZF152" s="6"/>
      <c r="BZG152" s="6"/>
      <c r="BZH152" s="6"/>
      <c r="BZI152" s="6"/>
      <c r="BZJ152" s="6"/>
      <c r="BZK152" s="6"/>
      <c r="BZL152" s="6"/>
      <c r="BZM152" s="6"/>
      <c r="BZN152" s="6"/>
      <c r="BZO152" s="6"/>
      <c r="BZP152" s="6"/>
      <c r="BZQ152" s="6"/>
      <c r="BZR152" s="6"/>
      <c r="BZS152" s="6"/>
      <c r="BZT152" s="6"/>
      <c r="BZU152" s="6"/>
      <c r="BZV152" s="6"/>
      <c r="BZW152" s="6"/>
      <c r="BZX152" s="6"/>
      <c r="BZY152" s="6"/>
      <c r="BZZ152" s="6"/>
      <c r="CAA152" s="6"/>
      <c r="CAB152" s="6"/>
      <c r="CAC152" s="6"/>
      <c r="CAD152" s="6"/>
      <c r="CAE152" s="6"/>
      <c r="CAF152" s="6"/>
      <c r="CAG152" s="6"/>
      <c r="CAH152" s="6"/>
      <c r="CAI152" s="6"/>
      <c r="CAJ152" s="6"/>
      <c r="CAK152" s="6"/>
      <c r="CAL152" s="6"/>
      <c r="CAM152" s="6"/>
      <c r="CAN152" s="6"/>
      <c r="CAO152" s="6"/>
      <c r="CAP152" s="6"/>
      <c r="CAQ152" s="6"/>
      <c r="CAR152" s="6"/>
      <c r="CAS152" s="6"/>
      <c r="CAT152" s="6"/>
      <c r="CAU152" s="6"/>
      <c r="CAV152" s="6"/>
      <c r="CAW152" s="6"/>
      <c r="CAX152" s="6"/>
      <c r="CAY152" s="6"/>
      <c r="CAZ152" s="6"/>
      <c r="CBA152" s="6"/>
      <c r="CBB152" s="6"/>
      <c r="CBC152" s="6"/>
      <c r="CBD152" s="6"/>
      <c r="CBE152" s="6"/>
      <c r="CBF152" s="6"/>
      <c r="CBG152" s="6"/>
      <c r="CBH152" s="6"/>
      <c r="CBI152" s="6"/>
      <c r="CBJ152" s="6"/>
      <c r="CBK152" s="6"/>
      <c r="CBL152" s="6"/>
      <c r="CBM152" s="6"/>
      <c r="CBN152" s="6"/>
      <c r="CBO152" s="6"/>
      <c r="CBP152" s="6"/>
      <c r="CBQ152" s="6"/>
      <c r="CBR152" s="6"/>
      <c r="CBS152" s="6"/>
      <c r="CBT152" s="6"/>
      <c r="CBU152" s="6"/>
      <c r="CBV152" s="6"/>
      <c r="CBW152" s="6"/>
      <c r="CBX152" s="6"/>
      <c r="CBY152" s="6"/>
      <c r="CBZ152" s="6"/>
      <c r="CCA152" s="6"/>
      <c r="CCB152" s="6"/>
      <c r="CCC152" s="6"/>
      <c r="CCD152" s="6"/>
      <c r="CCE152" s="6"/>
      <c r="CCF152" s="6"/>
      <c r="CCG152" s="6"/>
      <c r="CCH152" s="6"/>
      <c r="CCI152" s="6"/>
      <c r="CCJ152" s="6"/>
      <c r="CCK152" s="6"/>
      <c r="CCL152" s="6"/>
      <c r="CCM152" s="6"/>
      <c r="CCN152" s="6"/>
      <c r="CCO152" s="6"/>
      <c r="CCP152" s="6"/>
      <c r="CCQ152" s="6"/>
      <c r="CCR152" s="6"/>
      <c r="CCS152" s="6"/>
      <c r="CCT152" s="6"/>
      <c r="CCU152" s="6"/>
      <c r="CCV152" s="6"/>
      <c r="CCW152" s="6"/>
      <c r="CCX152" s="6"/>
      <c r="CCY152" s="6"/>
      <c r="CCZ152" s="6"/>
      <c r="CDA152" s="6"/>
      <c r="CDB152" s="6"/>
      <c r="CDC152" s="6"/>
      <c r="CDD152" s="6"/>
      <c r="CDE152" s="6"/>
      <c r="CDF152" s="6"/>
      <c r="CDG152" s="6"/>
      <c r="CDH152" s="6"/>
      <c r="CDI152" s="6"/>
      <c r="CDJ152" s="6"/>
      <c r="CDK152" s="6"/>
      <c r="CDL152" s="6"/>
      <c r="CDM152" s="6"/>
      <c r="CDN152" s="6"/>
      <c r="CDO152" s="6"/>
      <c r="CDP152" s="6"/>
      <c r="CDQ152" s="6"/>
      <c r="CDR152" s="6"/>
      <c r="CDS152" s="6"/>
      <c r="CDT152" s="6"/>
      <c r="CDU152" s="6"/>
      <c r="CDV152" s="6"/>
      <c r="CDW152" s="6"/>
      <c r="CDX152" s="6"/>
      <c r="CDY152" s="6"/>
      <c r="CDZ152" s="6"/>
      <c r="CEA152" s="6"/>
      <c r="CEB152" s="6"/>
      <c r="CEC152" s="6"/>
      <c r="CED152" s="6"/>
      <c r="CEE152" s="6"/>
      <c r="CEF152" s="6"/>
      <c r="CEG152" s="6"/>
      <c r="CEH152" s="6"/>
      <c r="CEI152" s="6"/>
      <c r="CEJ152" s="6"/>
      <c r="CEK152" s="6"/>
      <c r="CEL152" s="6"/>
      <c r="CEM152" s="6"/>
      <c r="CEN152" s="6"/>
      <c r="CEO152" s="6"/>
      <c r="CEP152" s="6"/>
      <c r="CEQ152" s="6"/>
      <c r="CER152" s="6"/>
      <c r="CES152" s="6"/>
      <c r="CET152" s="6"/>
      <c r="CEU152" s="6"/>
      <c r="CEV152" s="6"/>
      <c r="CEW152" s="6"/>
      <c r="CEX152" s="6"/>
      <c r="CEY152" s="6"/>
      <c r="CEZ152" s="6"/>
      <c r="CFA152" s="6"/>
      <c r="CFB152" s="6"/>
      <c r="CFC152" s="6"/>
      <c r="CFD152" s="6"/>
      <c r="CFE152" s="6"/>
      <c r="CFF152" s="6"/>
      <c r="CFG152" s="6"/>
      <c r="CFH152" s="6"/>
      <c r="CFI152" s="6"/>
      <c r="CFJ152" s="6"/>
      <c r="CFK152" s="6"/>
      <c r="CFL152" s="6"/>
      <c r="CFM152" s="6"/>
      <c r="CFN152" s="6"/>
      <c r="CFO152" s="6"/>
      <c r="CFP152" s="6"/>
      <c r="CFQ152" s="6"/>
      <c r="CFR152" s="6"/>
      <c r="CFS152" s="6"/>
      <c r="CFT152" s="6"/>
      <c r="CFU152" s="6"/>
      <c r="CFV152" s="6"/>
      <c r="CFW152" s="6"/>
      <c r="CFX152" s="6"/>
      <c r="CFY152" s="6"/>
      <c r="CFZ152" s="6"/>
      <c r="CGA152" s="6"/>
      <c r="CGB152" s="6"/>
      <c r="CGC152" s="6"/>
      <c r="CGD152" s="6"/>
      <c r="CGE152" s="6"/>
      <c r="CGF152" s="6"/>
      <c r="CGG152" s="6"/>
      <c r="CGH152" s="6"/>
      <c r="CGI152" s="6"/>
      <c r="CGJ152" s="6"/>
      <c r="CGK152" s="6"/>
      <c r="CGL152" s="6"/>
      <c r="CGM152" s="6"/>
      <c r="CGN152" s="6"/>
      <c r="CGO152" s="6"/>
      <c r="CGP152" s="6"/>
      <c r="CGQ152" s="6"/>
      <c r="CGR152" s="6"/>
      <c r="CGS152" s="6"/>
      <c r="CGT152" s="6"/>
      <c r="CGU152" s="6"/>
      <c r="CGV152" s="6"/>
      <c r="CGW152" s="6"/>
      <c r="CGX152" s="6"/>
      <c r="CGY152" s="6"/>
      <c r="CGZ152" s="6"/>
      <c r="CHA152" s="6"/>
      <c r="CHB152" s="6"/>
      <c r="CHC152" s="6"/>
      <c r="CHD152" s="6"/>
      <c r="CHE152" s="6"/>
      <c r="CHF152" s="6"/>
      <c r="CHG152" s="6"/>
      <c r="CHH152" s="6"/>
      <c r="CHI152" s="6"/>
      <c r="CHJ152" s="6"/>
      <c r="CHK152" s="6"/>
      <c r="CHL152" s="6"/>
      <c r="CHM152" s="6"/>
      <c r="CHN152" s="6"/>
      <c r="CHO152" s="6"/>
      <c r="CHP152" s="6"/>
      <c r="CHQ152" s="6"/>
      <c r="CHR152" s="6"/>
      <c r="CHS152" s="6"/>
      <c r="CHT152" s="6"/>
      <c r="CHU152" s="6"/>
      <c r="CHV152" s="6"/>
      <c r="CHW152" s="6"/>
      <c r="CHX152" s="6"/>
      <c r="CHY152" s="6"/>
      <c r="CHZ152" s="6"/>
      <c r="CIA152" s="6"/>
      <c r="CIB152" s="6"/>
      <c r="CIC152" s="6"/>
      <c r="CID152" s="6"/>
      <c r="CIE152" s="6"/>
      <c r="CIF152" s="6"/>
      <c r="CIG152" s="6"/>
      <c r="CIH152" s="6"/>
      <c r="CII152" s="6"/>
      <c r="CIJ152" s="6"/>
      <c r="CIK152" s="6"/>
      <c r="CIL152" s="6"/>
      <c r="CIM152" s="6"/>
      <c r="CIN152" s="6"/>
      <c r="CIO152" s="6"/>
      <c r="CIP152" s="6"/>
      <c r="CIQ152" s="6"/>
      <c r="CIR152" s="6"/>
      <c r="CIS152" s="6"/>
      <c r="CIT152" s="6"/>
      <c r="CIU152" s="6"/>
      <c r="CIV152" s="6"/>
      <c r="CIW152" s="6"/>
      <c r="CIX152" s="6"/>
      <c r="CIY152" s="6"/>
      <c r="CIZ152" s="6"/>
      <c r="CJA152" s="6"/>
      <c r="CJB152" s="6"/>
      <c r="CJC152" s="6"/>
      <c r="CJD152" s="6"/>
      <c r="CJE152" s="6"/>
      <c r="CJF152" s="6"/>
      <c r="CJG152" s="6"/>
      <c r="CJH152" s="6"/>
      <c r="CJI152" s="6"/>
      <c r="CJJ152" s="6"/>
      <c r="CJK152" s="6"/>
      <c r="CJL152" s="6"/>
      <c r="CJM152" s="6"/>
      <c r="CJN152" s="6"/>
      <c r="CJO152" s="6"/>
      <c r="CJP152" s="6"/>
      <c r="CJQ152" s="6"/>
      <c r="CJR152" s="6"/>
      <c r="CJS152" s="6"/>
      <c r="CJT152" s="6"/>
      <c r="CJU152" s="6"/>
      <c r="CJV152" s="6"/>
      <c r="CJW152" s="6"/>
      <c r="CJX152" s="6"/>
      <c r="CJY152" s="6"/>
      <c r="CJZ152" s="6"/>
      <c r="CKA152" s="6"/>
      <c r="CKB152" s="6"/>
      <c r="CKC152" s="6"/>
      <c r="CKD152" s="6"/>
      <c r="CKE152" s="6"/>
      <c r="CKF152" s="6"/>
      <c r="CKG152" s="6"/>
      <c r="CKH152" s="6"/>
      <c r="CKI152" s="6"/>
      <c r="CKJ152" s="6"/>
      <c r="CKK152" s="6"/>
      <c r="CKL152" s="6"/>
      <c r="CKM152" s="6"/>
      <c r="CKN152" s="6"/>
      <c r="CKO152" s="6"/>
      <c r="CKP152" s="6"/>
      <c r="CKQ152" s="6"/>
      <c r="CKR152" s="6"/>
      <c r="CKS152" s="6"/>
      <c r="CKT152" s="6"/>
      <c r="CKU152" s="6"/>
      <c r="CKV152" s="6"/>
      <c r="CKW152" s="6"/>
      <c r="CKX152" s="6"/>
      <c r="CKY152" s="6"/>
      <c r="CKZ152" s="6"/>
      <c r="CLA152" s="6"/>
      <c r="CLB152" s="6"/>
      <c r="CLC152" s="6"/>
      <c r="CLD152" s="6"/>
      <c r="CLE152" s="6"/>
      <c r="CLF152" s="6"/>
      <c r="CLG152" s="6"/>
      <c r="CLH152" s="6"/>
      <c r="CLI152" s="6"/>
      <c r="CLJ152" s="6"/>
      <c r="CLK152" s="6"/>
      <c r="CLL152" s="6"/>
      <c r="CLM152" s="6"/>
      <c r="CLN152" s="6"/>
      <c r="CLO152" s="6"/>
      <c r="CLP152" s="6"/>
      <c r="CLQ152" s="6"/>
      <c r="CLR152" s="6"/>
      <c r="CLS152" s="6"/>
      <c r="CLT152" s="6"/>
      <c r="CLU152" s="6"/>
      <c r="CLV152" s="6"/>
      <c r="CLW152" s="6"/>
      <c r="CLX152" s="6"/>
      <c r="CLY152" s="6"/>
      <c r="CLZ152" s="6"/>
      <c r="CMA152" s="6"/>
      <c r="CMB152" s="6"/>
      <c r="CMC152" s="6"/>
      <c r="CMD152" s="6"/>
      <c r="CME152" s="6"/>
      <c r="CMF152" s="6"/>
      <c r="CMG152" s="6"/>
      <c r="CMH152" s="6"/>
      <c r="CMI152" s="6"/>
      <c r="CMJ152" s="6"/>
      <c r="CMK152" s="6"/>
      <c r="CML152" s="6"/>
      <c r="CMM152" s="6"/>
      <c r="CMN152" s="6"/>
      <c r="CMO152" s="6"/>
      <c r="CMP152" s="6"/>
      <c r="CMQ152" s="6"/>
      <c r="CMR152" s="6"/>
      <c r="CMS152" s="6"/>
      <c r="CMT152" s="6"/>
      <c r="CMU152" s="6"/>
      <c r="CMV152" s="6"/>
      <c r="CMW152" s="6"/>
      <c r="CMX152" s="6"/>
      <c r="CMY152" s="6"/>
      <c r="CMZ152" s="6"/>
      <c r="CNA152" s="6"/>
      <c r="CNB152" s="6"/>
      <c r="CNC152" s="6"/>
      <c r="CND152" s="6"/>
      <c r="CNE152" s="6"/>
      <c r="CNF152" s="6"/>
      <c r="CNG152" s="6"/>
      <c r="CNH152" s="6"/>
      <c r="CNI152" s="6"/>
      <c r="CNJ152" s="6"/>
      <c r="CNK152" s="6"/>
      <c r="CNL152" s="6"/>
      <c r="CNM152" s="6"/>
      <c r="CNN152" s="6"/>
      <c r="CNO152" s="6"/>
      <c r="CNP152" s="6"/>
      <c r="CNQ152" s="6"/>
      <c r="CNR152" s="6"/>
      <c r="CNS152" s="6"/>
      <c r="CNT152" s="6"/>
      <c r="CNU152" s="6"/>
      <c r="CNV152" s="6"/>
      <c r="CNW152" s="6"/>
      <c r="CNX152" s="6"/>
      <c r="CNY152" s="6"/>
      <c r="CNZ152" s="6"/>
      <c r="COA152" s="6"/>
      <c r="COB152" s="6"/>
      <c r="COC152" s="6"/>
      <c r="COD152" s="6"/>
      <c r="COE152" s="6"/>
      <c r="COF152" s="6"/>
      <c r="COG152" s="6"/>
      <c r="COH152" s="6"/>
      <c r="COI152" s="6"/>
      <c r="COJ152" s="6"/>
      <c r="COK152" s="6"/>
      <c r="COL152" s="6"/>
      <c r="COM152" s="6"/>
      <c r="CON152" s="6"/>
      <c r="COO152" s="6"/>
      <c r="COP152" s="6"/>
      <c r="COQ152" s="6"/>
      <c r="COR152" s="6"/>
      <c r="COS152" s="6"/>
      <c r="COT152" s="6"/>
      <c r="COU152" s="6"/>
      <c r="COV152" s="6"/>
      <c r="COW152" s="6"/>
      <c r="COX152" s="6"/>
      <c r="COY152" s="6"/>
      <c r="COZ152" s="6"/>
      <c r="CPA152" s="6"/>
      <c r="CPB152" s="6"/>
      <c r="CPC152" s="6"/>
      <c r="CPD152" s="6"/>
      <c r="CPE152" s="6"/>
      <c r="CPF152" s="6"/>
      <c r="CPG152" s="6"/>
      <c r="CPH152" s="6"/>
      <c r="CPI152" s="6"/>
      <c r="CPJ152" s="6"/>
      <c r="CPK152" s="6"/>
      <c r="CPL152" s="6"/>
      <c r="CPM152" s="6"/>
      <c r="CPN152" s="6"/>
      <c r="CPO152" s="6"/>
      <c r="CPP152" s="6"/>
      <c r="CPQ152" s="6"/>
      <c r="CPR152" s="6"/>
      <c r="CPS152" s="6"/>
      <c r="CPT152" s="6"/>
      <c r="CPU152" s="6"/>
      <c r="CPV152" s="6"/>
      <c r="CPW152" s="6"/>
      <c r="CPX152" s="6"/>
      <c r="CPY152" s="6"/>
      <c r="CPZ152" s="6"/>
      <c r="CQA152" s="6"/>
      <c r="CQB152" s="6"/>
      <c r="CQC152" s="6"/>
      <c r="CQD152" s="6"/>
      <c r="CQE152" s="6"/>
      <c r="CQF152" s="6"/>
      <c r="CQG152" s="6"/>
      <c r="CQH152" s="6"/>
      <c r="CQI152" s="6"/>
      <c r="CQJ152" s="6"/>
      <c r="CQK152" s="6"/>
      <c r="CQL152" s="6"/>
      <c r="CQM152" s="6"/>
      <c r="CQN152" s="6"/>
      <c r="CQO152" s="6"/>
      <c r="CQP152" s="6"/>
      <c r="CQQ152" s="6"/>
      <c r="CQR152" s="6"/>
      <c r="CQS152" s="6"/>
      <c r="CQT152" s="6"/>
      <c r="CQU152" s="6"/>
      <c r="CQV152" s="6"/>
      <c r="CQW152" s="6"/>
      <c r="CQX152" s="6"/>
      <c r="CQY152" s="6"/>
      <c r="CQZ152" s="6"/>
      <c r="CRA152" s="6"/>
      <c r="CRB152" s="6"/>
      <c r="CRC152" s="6"/>
      <c r="CRD152" s="6"/>
      <c r="CRE152" s="6"/>
      <c r="CRF152" s="6"/>
      <c r="CRG152" s="6"/>
      <c r="CRH152" s="6"/>
      <c r="CRI152" s="6"/>
      <c r="CRJ152" s="6"/>
      <c r="CRK152" s="6"/>
      <c r="CRL152" s="6"/>
      <c r="CRM152" s="6"/>
      <c r="CRN152" s="6"/>
      <c r="CRO152" s="6"/>
      <c r="CRP152" s="6"/>
      <c r="CRQ152" s="6"/>
      <c r="CRR152" s="6"/>
      <c r="CRS152" s="6"/>
      <c r="CRT152" s="6"/>
      <c r="CRU152" s="6"/>
      <c r="CRV152" s="6"/>
      <c r="CRW152" s="6"/>
      <c r="CRX152" s="6"/>
      <c r="CRY152" s="6"/>
      <c r="CRZ152" s="6"/>
      <c r="CSA152" s="6"/>
      <c r="CSB152" s="6"/>
      <c r="CSC152" s="6"/>
      <c r="CSD152" s="6"/>
      <c r="CSE152" s="6"/>
      <c r="CSF152" s="6"/>
      <c r="CSG152" s="6"/>
      <c r="CSH152" s="6"/>
      <c r="CSI152" s="6"/>
      <c r="CSJ152" s="6"/>
      <c r="CSK152" s="6"/>
      <c r="CSL152" s="6"/>
      <c r="CSM152" s="6"/>
      <c r="CSN152" s="6"/>
      <c r="CSO152" s="6"/>
      <c r="CSP152" s="6"/>
      <c r="CSQ152" s="6"/>
      <c r="CSR152" s="6"/>
      <c r="CSS152" s="6"/>
      <c r="CST152" s="6"/>
      <c r="CSU152" s="6"/>
      <c r="CSV152" s="6"/>
      <c r="CSW152" s="6"/>
      <c r="CSX152" s="6"/>
      <c r="CSY152" s="6"/>
      <c r="CSZ152" s="6"/>
      <c r="CTA152" s="6"/>
      <c r="CTB152" s="6"/>
      <c r="CTC152" s="6"/>
      <c r="CTD152" s="6"/>
      <c r="CTE152" s="6"/>
      <c r="CTF152" s="6"/>
      <c r="CTG152" s="6"/>
      <c r="CTH152" s="6"/>
      <c r="CTI152" s="6"/>
      <c r="CTJ152" s="6"/>
      <c r="CTK152" s="6"/>
      <c r="CTL152" s="6"/>
      <c r="CTM152" s="6"/>
      <c r="CTN152" s="6"/>
      <c r="CTO152" s="6"/>
      <c r="CTP152" s="6"/>
      <c r="CTQ152" s="6"/>
      <c r="CTR152" s="6"/>
      <c r="CTS152" s="6"/>
      <c r="CTT152" s="6"/>
      <c r="CTU152" s="6"/>
      <c r="CTV152" s="6"/>
      <c r="CTW152" s="6"/>
      <c r="CTX152" s="6"/>
      <c r="CTY152" s="6"/>
      <c r="CTZ152" s="6"/>
      <c r="CUA152" s="6"/>
      <c r="CUB152" s="6"/>
      <c r="CUC152" s="6"/>
      <c r="CUD152" s="6"/>
      <c r="CUE152" s="6"/>
      <c r="CUF152" s="6"/>
      <c r="CUG152" s="6"/>
      <c r="CUH152" s="6"/>
      <c r="CUI152" s="6"/>
      <c r="CUJ152" s="6"/>
      <c r="CUK152" s="6"/>
      <c r="CUL152" s="6"/>
      <c r="CUM152" s="6"/>
      <c r="CUN152" s="6"/>
      <c r="CUO152" s="6"/>
      <c r="CUP152" s="6"/>
      <c r="CUQ152" s="6"/>
      <c r="CUR152" s="6"/>
      <c r="CUS152" s="6"/>
      <c r="CUT152" s="6"/>
      <c r="CUU152" s="6"/>
      <c r="CUV152" s="6"/>
      <c r="CUW152" s="6"/>
      <c r="CUX152" s="6"/>
      <c r="CUY152" s="6"/>
      <c r="CUZ152" s="6"/>
      <c r="CVA152" s="6"/>
      <c r="CVB152" s="6"/>
      <c r="CVC152" s="6"/>
      <c r="CVD152" s="6"/>
      <c r="CVE152" s="6"/>
      <c r="CVF152" s="6"/>
      <c r="CVG152" s="6"/>
      <c r="CVH152" s="6"/>
      <c r="CVI152" s="6"/>
      <c r="CVJ152" s="6"/>
      <c r="CVK152" s="6"/>
      <c r="CVL152" s="6"/>
      <c r="CVM152" s="6"/>
      <c r="CVN152" s="6"/>
      <c r="CVO152" s="6"/>
      <c r="CVP152" s="6"/>
      <c r="CVQ152" s="6"/>
      <c r="CVR152" s="6"/>
      <c r="CVS152" s="6"/>
      <c r="CVT152" s="6"/>
      <c r="CVU152" s="6"/>
      <c r="CVV152" s="6"/>
      <c r="CVW152" s="6"/>
      <c r="CVX152" s="6"/>
      <c r="CVY152" s="6"/>
      <c r="CVZ152" s="6"/>
      <c r="CWA152" s="6"/>
      <c r="CWB152" s="6"/>
      <c r="CWC152" s="6"/>
      <c r="CWD152" s="6"/>
      <c r="CWE152" s="6"/>
      <c r="CWF152" s="6"/>
      <c r="CWG152" s="6"/>
      <c r="CWH152" s="6"/>
      <c r="CWI152" s="6"/>
      <c r="CWJ152" s="6"/>
      <c r="CWK152" s="6"/>
      <c r="CWL152" s="6"/>
      <c r="CWM152" s="6"/>
      <c r="CWN152" s="6"/>
      <c r="CWO152" s="6"/>
      <c r="CWP152" s="6"/>
      <c r="CWQ152" s="6"/>
      <c r="CWR152" s="6"/>
      <c r="CWS152" s="6"/>
      <c r="CWT152" s="6"/>
      <c r="CWU152" s="6"/>
      <c r="CWV152" s="6"/>
      <c r="CWW152" s="6"/>
      <c r="CWX152" s="6"/>
      <c r="CWY152" s="6"/>
      <c r="CWZ152" s="6"/>
      <c r="CXA152" s="6"/>
      <c r="CXB152" s="6"/>
      <c r="CXC152" s="6"/>
      <c r="CXD152" s="6"/>
      <c r="CXE152" s="6"/>
      <c r="CXF152" s="6"/>
      <c r="CXG152" s="6"/>
      <c r="CXH152" s="6"/>
      <c r="CXI152" s="6"/>
      <c r="CXJ152" s="6"/>
      <c r="CXK152" s="6"/>
      <c r="CXL152" s="6"/>
      <c r="CXM152" s="6"/>
      <c r="CXN152" s="6"/>
      <c r="CXO152" s="6"/>
      <c r="CXP152" s="6"/>
      <c r="CXQ152" s="6"/>
      <c r="CXR152" s="6"/>
      <c r="CXS152" s="6"/>
      <c r="CXT152" s="6"/>
      <c r="CXU152" s="6"/>
      <c r="CXV152" s="6"/>
      <c r="CXW152" s="6"/>
      <c r="CXX152" s="6"/>
      <c r="CXY152" s="6"/>
      <c r="CXZ152" s="6"/>
      <c r="CYA152" s="6"/>
      <c r="CYB152" s="6"/>
      <c r="CYC152" s="6"/>
      <c r="CYD152" s="6"/>
      <c r="CYE152" s="6"/>
      <c r="CYF152" s="6"/>
      <c r="CYG152" s="6"/>
      <c r="CYH152" s="6"/>
      <c r="CYI152" s="6"/>
      <c r="CYJ152" s="6"/>
      <c r="CYK152" s="6"/>
      <c r="CYL152" s="6"/>
      <c r="CYM152" s="6"/>
      <c r="CYN152" s="6"/>
      <c r="CYO152" s="6"/>
      <c r="CYP152" s="6"/>
      <c r="CYQ152" s="6"/>
      <c r="CYR152" s="6"/>
      <c r="CYS152" s="6"/>
      <c r="CYT152" s="6"/>
      <c r="CYU152" s="6"/>
      <c r="CYV152" s="6"/>
      <c r="CYW152" s="6"/>
      <c r="CYX152" s="6"/>
      <c r="CYY152" s="6"/>
      <c r="CYZ152" s="6"/>
      <c r="CZA152" s="6"/>
      <c r="CZB152" s="6"/>
      <c r="CZC152" s="6"/>
      <c r="CZD152" s="6"/>
      <c r="CZE152" s="6"/>
      <c r="CZF152" s="6"/>
      <c r="CZG152" s="6"/>
      <c r="CZH152" s="6"/>
      <c r="CZI152" s="6"/>
      <c r="CZJ152" s="6"/>
      <c r="CZK152" s="6"/>
      <c r="CZL152" s="6"/>
      <c r="CZM152" s="6"/>
      <c r="CZN152" s="6"/>
      <c r="CZO152" s="6"/>
      <c r="CZP152" s="6"/>
      <c r="CZQ152" s="6"/>
      <c r="CZR152" s="6"/>
      <c r="CZS152" s="6"/>
      <c r="CZT152" s="6"/>
      <c r="CZU152" s="6"/>
      <c r="CZV152" s="6"/>
      <c r="CZW152" s="6"/>
      <c r="CZX152" s="6"/>
      <c r="CZY152" s="6"/>
      <c r="CZZ152" s="6"/>
      <c r="DAA152" s="6"/>
      <c r="DAB152" s="6"/>
      <c r="DAC152" s="6"/>
      <c r="DAD152" s="6"/>
      <c r="DAE152" s="6"/>
      <c r="DAF152" s="6"/>
      <c r="DAG152" s="6"/>
      <c r="DAH152" s="6"/>
      <c r="DAI152" s="6"/>
      <c r="DAJ152" s="6"/>
      <c r="DAK152" s="6"/>
      <c r="DAL152" s="6"/>
      <c r="DAM152" s="6"/>
      <c r="DAN152" s="6"/>
      <c r="DAO152" s="6"/>
      <c r="DAP152" s="6"/>
      <c r="DAQ152" s="6"/>
      <c r="DAR152" s="6"/>
      <c r="DAS152" s="6"/>
      <c r="DAT152" s="6"/>
      <c r="DAU152" s="6"/>
      <c r="DAV152" s="6"/>
      <c r="DAW152" s="6"/>
      <c r="DAX152" s="6"/>
      <c r="DAY152" s="6"/>
      <c r="DAZ152" s="6"/>
      <c r="DBA152" s="6"/>
      <c r="DBB152" s="6"/>
      <c r="DBC152" s="6"/>
      <c r="DBD152" s="6"/>
      <c r="DBE152" s="6"/>
      <c r="DBF152" s="6"/>
      <c r="DBG152" s="6"/>
      <c r="DBH152" s="6"/>
      <c r="DBI152" s="6"/>
      <c r="DBJ152" s="6"/>
      <c r="DBK152" s="6"/>
      <c r="DBL152" s="6"/>
      <c r="DBM152" s="6"/>
      <c r="DBN152" s="6"/>
      <c r="DBO152" s="6"/>
      <c r="DBP152" s="6"/>
      <c r="DBQ152" s="6"/>
      <c r="DBR152" s="6"/>
      <c r="DBS152" s="6"/>
      <c r="DBT152" s="6"/>
      <c r="DBU152" s="6"/>
      <c r="DBV152" s="6"/>
      <c r="DBW152" s="6"/>
      <c r="DBX152" s="6"/>
      <c r="DBY152" s="6"/>
      <c r="DBZ152" s="6"/>
      <c r="DCA152" s="6"/>
      <c r="DCB152" s="6"/>
      <c r="DCC152" s="6"/>
      <c r="DCD152" s="6"/>
      <c r="DCE152" s="6"/>
      <c r="DCF152" s="6"/>
      <c r="DCG152" s="6"/>
      <c r="DCH152" s="6"/>
      <c r="DCI152" s="6"/>
      <c r="DCJ152" s="6"/>
      <c r="DCK152" s="6"/>
      <c r="DCL152" s="6"/>
      <c r="DCM152" s="6"/>
      <c r="DCN152" s="6"/>
      <c r="DCO152" s="6"/>
      <c r="DCP152" s="6"/>
      <c r="DCQ152" s="6"/>
      <c r="DCR152" s="6"/>
      <c r="DCS152" s="6"/>
      <c r="DCT152" s="6"/>
      <c r="DCU152" s="6"/>
      <c r="DCV152" s="6"/>
      <c r="DCW152" s="6"/>
      <c r="DCX152" s="6"/>
      <c r="DCY152" s="6"/>
      <c r="DCZ152" s="6"/>
      <c r="DDA152" s="6"/>
      <c r="DDB152" s="6"/>
      <c r="DDC152" s="6"/>
      <c r="DDD152" s="6"/>
      <c r="DDE152" s="6"/>
      <c r="DDF152" s="6"/>
      <c r="DDG152" s="6"/>
      <c r="DDH152" s="6"/>
      <c r="DDI152" s="6"/>
      <c r="DDJ152" s="6"/>
      <c r="DDK152" s="6"/>
      <c r="DDL152" s="6"/>
      <c r="DDM152" s="6"/>
      <c r="DDN152" s="6"/>
      <c r="DDO152" s="6"/>
      <c r="DDP152" s="6"/>
      <c r="DDQ152" s="6"/>
      <c r="DDR152" s="6"/>
      <c r="DDS152" s="6"/>
      <c r="DDT152" s="6"/>
      <c r="DDU152" s="6"/>
      <c r="DDV152" s="6"/>
      <c r="DDW152" s="6"/>
      <c r="DDX152" s="6"/>
      <c r="DDY152" s="6"/>
      <c r="DDZ152" s="6"/>
      <c r="DEA152" s="6"/>
      <c r="DEB152" s="6"/>
      <c r="DEC152" s="6"/>
      <c r="DED152" s="6"/>
      <c r="DEE152" s="6"/>
      <c r="DEF152" s="6"/>
      <c r="DEG152" s="6"/>
      <c r="DEH152" s="6"/>
      <c r="DEI152" s="6"/>
      <c r="DEJ152" s="6"/>
      <c r="DEK152" s="6"/>
      <c r="DEL152" s="6"/>
      <c r="DEM152" s="6"/>
      <c r="DEN152" s="6"/>
      <c r="DEO152" s="6"/>
      <c r="DEP152" s="6"/>
      <c r="DEQ152" s="6"/>
      <c r="DER152" s="6"/>
      <c r="DES152" s="6"/>
      <c r="DET152" s="6"/>
      <c r="DEU152" s="6"/>
      <c r="DEV152" s="6"/>
      <c r="DEW152" s="6"/>
      <c r="DEX152" s="6"/>
      <c r="DEY152" s="6"/>
      <c r="DEZ152" s="6"/>
      <c r="DFA152" s="6"/>
      <c r="DFB152" s="6"/>
      <c r="DFC152" s="6"/>
      <c r="DFD152" s="6"/>
      <c r="DFE152" s="6"/>
      <c r="DFF152" s="6"/>
      <c r="DFG152" s="6"/>
      <c r="DFH152" s="6"/>
      <c r="DFI152" s="6"/>
      <c r="DFJ152" s="6"/>
      <c r="DFK152" s="6"/>
      <c r="DFL152" s="6"/>
      <c r="DFM152" s="6"/>
      <c r="DFN152" s="6"/>
      <c r="DFO152" s="6"/>
      <c r="DFP152" s="6"/>
      <c r="DFQ152" s="6"/>
      <c r="DFR152" s="6"/>
      <c r="DFS152" s="6"/>
      <c r="DFT152" s="6"/>
      <c r="DFU152" s="6"/>
      <c r="DFV152" s="6"/>
      <c r="DFW152" s="6"/>
      <c r="DFX152" s="6"/>
      <c r="DFY152" s="6"/>
      <c r="DFZ152" s="6"/>
      <c r="DGA152" s="6"/>
      <c r="DGB152" s="6"/>
      <c r="DGC152" s="6"/>
      <c r="DGD152" s="6"/>
      <c r="DGE152" s="6"/>
      <c r="DGF152" s="6"/>
      <c r="DGG152" s="6"/>
      <c r="DGH152" s="6"/>
      <c r="DGI152" s="6"/>
      <c r="DGJ152" s="6"/>
      <c r="DGK152" s="6"/>
      <c r="DGL152" s="6"/>
      <c r="DGM152" s="6"/>
      <c r="DGN152" s="6"/>
      <c r="DGO152" s="6"/>
      <c r="DGP152" s="6"/>
      <c r="DGQ152" s="6"/>
      <c r="DGR152" s="6"/>
      <c r="DGS152" s="6"/>
      <c r="DGT152" s="6"/>
      <c r="DGU152" s="6"/>
      <c r="DGV152" s="6"/>
      <c r="DGW152" s="6"/>
      <c r="DGX152" s="6"/>
      <c r="DGY152" s="6"/>
      <c r="DGZ152" s="6"/>
      <c r="DHA152" s="6"/>
      <c r="DHB152" s="6"/>
      <c r="DHC152" s="6"/>
      <c r="DHD152" s="6"/>
      <c r="DHE152" s="6"/>
      <c r="DHF152" s="6"/>
      <c r="DHG152" s="6"/>
      <c r="DHH152" s="6"/>
      <c r="DHI152" s="6"/>
      <c r="DHJ152" s="6"/>
      <c r="DHK152" s="6"/>
      <c r="DHL152" s="6"/>
      <c r="DHM152" s="6"/>
      <c r="DHN152" s="6"/>
      <c r="DHO152" s="6"/>
      <c r="DHP152" s="6"/>
      <c r="DHQ152" s="6"/>
      <c r="DHR152" s="6"/>
      <c r="DHS152" s="6"/>
      <c r="DHT152" s="6"/>
      <c r="DHU152" s="6"/>
      <c r="DHV152" s="6"/>
      <c r="DHW152" s="6"/>
      <c r="DHX152" s="6"/>
      <c r="DHY152" s="6"/>
      <c r="DHZ152" s="6"/>
      <c r="DIA152" s="6"/>
      <c r="DIB152" s="6"/>
      <c r="DIC152" s="6"/>
      <c r="DID152" s="6"/>
      <c r="DIE152" s="6"/>
      <c r="DIF152" s="6"/>
      <c r="DIG152" s="6"/>
      <c r="DIH152" s="6"/>
      <c r="DII152" s="6"/>
      <c r="DIJ152" s="6"/>
      <c r="DIK152" s="6"/>
      <c r="DIL152" s="6"/>
      <c r="DIM152" s="6"/>
      <c r="DIN152" s="6"/>
      <c r="DIO152" s="6"/>
      <c r="DIP152" s="6"/>
      <c r="DIQ152" s="6"/>
      <c r="DIR152" s="6"/>
      <c r="DIS152" s="6"/>
      <c r="DIT152" s="6"/>
      <c r="DIU152" s="6"/>
      <c r="DIV152" s="6"/>
      <c r="DIW152" s="6"/>
      <c r="DIX152" s="6"/>
      <c r="DIY152" s="6"/>
      <c r="DIZ152" s="6"/>
      <c r="DJA152" s="6"/>
      <c r="DJB152" s="6"/>
      <c r="DJC152" s="6"/>
      <c r="DJD152" s="6"/>
      <c r="DJE152" s="6"/>
      <c r="DJF152" s="6"/>
      <c r="DJG152" s="6"/>
      <c r="DJH152" s="6"/>
      <c r="DJI152" s="6"/>
      <c r="DJJ152" s="6"/>
      <c r="DJK152" s="6"/>
      <c r="DJL152" s="6"/>
      <c r="DJM152" s="6"/>
      <c r="DJN152" s="6"/>
      <c r="DJO152" s="6"/>
      <c r="DJP152" s="6"/>
      <c r="DJQ152" s="6"/>
      <c r="DJR152" s="6"/>
      <c r="DJS152" s="6"/>
      <c r="DJT152" s="6"/>
      <c r="DJU152" s="6"/>
      <c r="DJV152" s="6"/>
      <c r="DJW152" s="6"/>
      <c r="DJX152" s="6"/>
      <c r="DJY152" s="6"/>
      <c r="DJZ152" s="6"/>
      <c r="DKA152" s="6"/>
      <c r="DKB152" s="6"/>
      <c r="DKC152" s="6"/>
      <c r="DKD152" s="6"/>
      <c r="DKE152" s="6"/>
      <c r="DKF152" s="6"/>
      <c r="DKG152" s="6"/>
      <c r="DKH152" s="6"/>
      <c r="DKI152" s="6"/>
      <c r="DKJ152" s="6"/>
      <c r="DKK152" s="6"/>
      <c r="DKL152" s="6"/>
      <c r="DKM152" s="6"/>
      <c r="DKN152" s="6"/>
      <c r="DKO152" s="6"/>
      <c r="DKP152" s="6"/>
      <c r="DKQ152" s="6"/>
      <c r="DKR152" s="6"/>
      <c r="DKS152" s="6"/>
      <c r="DKT152" s="6"/>
      <c r="DKU152" s="6"/>
      <c r="DKV152" s="6"/>
      <c r="DKW152" s="6"/>
      <c r="DKX152" s="6"/>
      <c r="DKY152" s="6"/>
      <c r="DKZ152" s="6"/>
      <c r="DLA152" s="6"/>
      <c r="DLB152" s="6"/>
      <c r="DLC152" s="6"/>
      <c r="DLD152" s="6"/>
      <c r="DLE152" s="6"/>
      <c r="DLF152" s="6"/>
      <c r="DLG152" s="6"/>
      <c r="DLH152" s="6"/>
      <c r="DLI152" s="6"/>
      <c r="DLJ152" s="6"/>
      <c r="DLK152" s="6"/>
      <c r="DLL152" s="6"/>
      <c r="DLM152" s="6"/>
      <c r="DLN152" s="6"/>
      <c r="DLO152" s="6"/>
      <c r="DLP152" s="6"/>
      <c r="DLQ152" s="6"/>
      <c r="DLR152" s="6"/>
      <c r="DLS152" s="6"/>
      <c r="DLT152" s="6"/>
      <c r="DLU152" s="6"/>
      <c r="DLV152" s="6"/>
      <c r="DLW152" s="6"/>
      <c r="DLX152" s="6"/>
      <c r="DLY152" s="6"/>
      <c r="DLZ152" s="6"/>
      <c r="DMA152" s="6"/>
      <c r="DMB152" s="6"/>
      <c r="DMC152" s="6"/>
      <c r="DMD152" s="6"/>
      <c r="DME152" s="6"/>
      <c r="DMF152" s="6"/>
      <c r="DMG152" s="6"/>
      <c r="DMH152" s="6"/>
      <c r="DMI152" s="6"/>
      <c r="DMJ152" s="6"/>
      <c r="DMK152" s="6"/>
      <c r="DML152" s="6"/>
      <c r="DMM152" s="6"/>
      <c r="DMN152" s="6"/>
      <c r="DMO152" s="6"/>
      <c r="DMP152" s="6"/>
      <c r="DMQ152" s="6"/>
      <c r="DMR152" s="6"/>
      <c r="DMS152" s="6"/>
      <c r="DMT152" s="6"/>
      <c r="DMU152" s="6"/>
      <c r="DMV152" s="6"/>
      <c r="DMW152" s="6"/>
      <c r="DMX152" s="6"/>
      <c r="DMY152" s="6"/>
      <c r="DMZ152" s="6"/>
      <c r="DNA152" s="6"/>
      <c r="DNB152" s="6"/>
      <c r="DNC152" s="6"/>
      <c r="DND152" s="6"/>
      <c r="DNE152" s="6"/>
      <c r="DNF152" s="6"/>
      <c r="DNG152" s="6"/>
      <c r="DNH152" s="6"/>
      <c r="DNI152" s="6"/>
      <c r="DNJ152" s="6"/>
      <c r="DNK152" s="6"/>
      <c r="DNL152" s="6"/>
      <c r="DNM152" s="6"/>
      <c r="DNN152" s="6"/>
      <c r="DNO152" s="6"/>
      <c r="DNP152" s="6"/>
      <c r="DNQ152" s="6"/>
      <c r="DNR152" s="6"/>
      <c r="DNS152" s="6"/>
      <c r="DNT152" s="6"/>
      <c r="DNU152" s="6"/>
      <c r="DNV152" s="6"/>
      <c r="DNW152" s="6"/>
      <c r="DNX152" s="6"/>
      <c r="DNY152" s="6"/>
      <c r="DNZ152" s="6"/>
      <c r="DOA152" s="6"/>
      <c r="DOB152" s="6"/>
      <c r="DOC152" s="6"/>
      <c r="DOD152" s="6"/>
      <c r="DOE152" s="6"/>
      <c r="DOF152" s="6"/>
      <c r="DOG152" s="6"/>
      <c r="DOH152" s="6"/>
      <c r="DOI152" s="6"/>
      <c r="DOJ152" s="6"/>
      <c r="DOK152" s="6"/>
      <c r="DOL152" s="6"/>
      <c r="DOM152" s="6"/>
      <c r="DON152" s="6"/>
      <c r="DOO152" s="6"/>
      <c r="DOP152" s="6"/>
      <c r="DOQ152" s="6"/>
      <c r="DOR152" s="6"/>
      <c r="DOS152" s="6"/>
      <c r="DOT152" s="6"/>
      <c r="DOU152" s="6"/>
      <c r="DOV152" s="6"/>
      <c r="DOW152" s="6"/>
      <c r="DOX152" s="6"/>
      <c r="DOY152" s="6"/>
      <c r="DOZ152" s="6"/>
      <c r="DPA152" s="6"/>
      <c r="DPB152" s="6"/>
      <c r="DPC152" s="6"/>
      <c r="DPD152" s="6"/>
      <c r="DPE152" s="6"/>
      <c r="DPF152" s="6"/>
      <c r="DPG152" s="6"/>
      <c r="DPH152" s="6"/>
      <c r="DPI152" s="6"/>
      <c r="DPJ152" s="6"/>
      <c r="DPK152" s="6"/>
      <c r="DPL152" s="6"/>
      <c r="DPM152" s="6"/>
      <c r="DPN152" s="6"/>
      <c r="DPO152" s="6"/>
      <c r="DPP152" s="6"/>
      <c r="DPQ152" s="6"/>
      <c r="DPR152" s="6"/>
      <c r="DPS152" s="6"/>
      <c r="DPT152" s="6"/>
      <c r="DPU152" s="6"/>
      <c r="DPV152" s="6"/>
      <c r="DPW152" s="6"/>
      <c r="DPX152" s="6"/>
      <c r="DPY152" s="6"/>
      <c r="DPZ152" s="6"/>
      <c r="DQA152" s="6"/>
      <c r="DQB152" s="6"/>
      <c r="DQC152" s="6"/>
      <c r="DQD152" s="6"/>
      <c r="DQE152" s="6"/>
      <c r="DQF152" s="6"/>
      <c r="DQG152" s="6"/>
      <c r="DQH152" s="6"/>
      <c r="DQI152" s="6"/>
      <c r="DQJ152" s="6"/>
      <c r="DQK152" s="6"/>
      <c r="DQL152" s="6"/>
      <c r="DQM152" s="6"/>
      <c r="DQN152" s="6"/>
      <c r="DQO152" s="6"/>
      <c r="DQP152" s="6"/>
      <c r="DQQ152" s="6"/>
      <c r="DQR152" s="6"/>
      <c r="DQS152" s="6"/>
      <c r="DQT152" s="6"/>
      <c r="DQU152" s="6"/>
      <c r="DQV152" s="6"/>
      <c r="DQW152" s="6"/>
      <c r="DQX152" s="6"/>
      <c r="DQY152" s="6"/>
      <c r="DQZ152" s="6"/>
      <c r="DRA152" s="6"/>
      <c r="DRB152" s="6"/>
      <c r="DRC152" s="6"/>
      <c r="DRD152" s="6"/>
      <c r="DRE152" s="6"/>
      <c r="DRF152" s="6"/>
      <c r="DRG152" s="6"/>
      <c r="DRH152" s="6"/>
      <c r="DRI152" s="6"/>
      <c r="DRJ152" s="6"/>
      <c r="DRK152" s="6"/>
      <c r="DRL152" s="6"/>
      <c r="DRM152" s="6"/>
      <c r="DRN152" s="6"/>
      <c r="DRO152" s="6"/>
      <c r="DRP152" s="6"/>
      <c r="DRQ152" s="6"/>
      <c r="DRR152" s="6"/>
      <c r="DRS152" s="6"/>
      <c r="DRT152" s="6"/>
      <c r="DRU152" s="6"/>
      <c r="DRV152" s="6"/>
      <c r="DRW152" s="6"/>
      <c r="DRX152" s="6"/>
      <c r="DRY152" s="6"/>
      <c r="DRZ152" s="6"/>
      <c r="DSA152" s="6"/>
      <c r="DSB152" s="6"/>
      <c r="DSC152" s="6"/>
      <c r="DSD152" s="6"/>
      <c r="DSE152" s="6"/>
      <c r="DSF152" s="6"/>
      <c r="DSG152" s="6"/>
      <c r="DSH152" s="6"/>
      <c r="DSI152" s="6"/>
      <c r="DSJ152" s="6"/>
      <c r="DSK152" s="6"/>
      <c r="DSL152" s="6"/>
      <c r="DSM152" s="6"/>
      <c r="DSN152" s="6"/>
      <c r="DSO152" s="6"/>
      <c r="DSP152" s="6"/>
      <c r="DSQ152" s="6"/>
      <c r="DSR152" s="6"/>
      <c r="DSS152" s="6"/>
      <c r="DST152" s="6"/>
      <c r="DSU152" s="6"/>
      <c r="DSV152" s="6"/>
      <c r="DSW152" s="6"/>
      <c r="DSX152" s="6"/>
      <c r="DSY152" s="6"/>
      <c r="DSZ152" s="6"/>
      <c r="DTA152" s="6"/>
      <c r="DTB152" s="6"/>
      <c r="DTC152" s="6"/>
      <c r="DTD152" s="6"/>
      <c r="DTE152" s="6"/>
      <c r="DTF152" s="6"/>
      <c r="DTG152" s="6"/>
      <c r="DTH152" s="6"/>
      <c r="DTI152" s="6"/>
      <c r="DTJ152" s="6"/>
      <c r="DTK152" s="6"/>
      <c r="DTL152" s="6"/>
      <c r="DTM152" s="6"/>
      <c r="DTN152" s="6"/>
      <c r="DTO152" s="6"/>
      <c r="DTP152" s="6"/>
      <c r="DTQ152" s="6"/>
      <c r="DTR152" s="6"/>
      <c r="DTS152" s="6"/>
      <c r="DTT152" s="6"/>
      <c r="DTU152" s="6"/>
      <c r="DTV152" s="6"/>
      <c r="DTW152" s="6"/>
      <c r="DTX152" s="6"/>
      <c r="DTY152" s="6"/>
      <c r="DTZ152" s="6"/>
      <c r="DUA152" s="6"/>
      <c r="DUB152" s="6"/>
      <c r="DUC152" s="6"/>
      <c r="DUD152" s="6"/>
      <c r="DUE152" s="6"/>
      <c r="DUF152" s="6"/>
      <c r="DUG152" s="6"/>
      <c r="DUH152" s="6"/>
      <c r="DUI152" s="6"/>
      <c r="DUJ152" s="6"/>
      <c r="DUK152" s="6"/>
      <c r="DUL152" s="6"/>
      <c r="DUM152" s="6"/>
      <c r="DUN152" s="6"/>
      <c r="DUO152" s="6"/>
      <c r="DUP152" s="6"/>
      <c r="DUQ152" s="6"/>
      <c r="DUR152" s="6"/>
      <c r="DUS152" s="6"/>
      <c r="DUT152" s="6"/>
      <c r="DUU152" s="6"/>
      <c r="DUV152" s="6"/>
      <c r="DUW152" s="6"/>
      <c r="DUX152" s="6"/>
      <c r="DUY152" s="6"/>
      <c r="DUZ152" s="6"/>
      <c r="DVA152" s="6"/>
      <c r="DVB152" s="6"/>
      <c r="DVC152" s="6"/>
      <c r="DVD152" s="6"/>
      <c r="DVE152" s="6"/>
      <c r="DVF152" s="6"/>
      <c r="DVG152" s="6"/>
      <c r="DVH152" s="6"/>
      <c r="DVI152" s="6"/>
      <c r="DVJ152" s="6"/>
      <c r="DVK152" s="6"/>
      <c r="DVL152" s="6"/>
      <c r="DVM152" s="6"/>
      <c r="DVN152" s="6"/>
      <c r="DVO152" s="6"/>
      <c r="DVP152" s="6"/>
      <c r="DVQ152" s="6"/>
      <c r="DVR152" s="6"/>
      <c r="DVS152" s="6"/>
      <c r="DVT152" s="6"/>
      <c r="DVU152" s="6"/>
      <c r="DVV152" s="6"/>
      <c r="DVW152" s="6"/>
      <c r="DVX152" s="6"/>
      <c r="DVY152" s="6"/>
      <c r="DVZ152" s="6"/>
      <c r="DWA152" s="6"/>
      <c r="DWB152" s="6"/>
      <c r="DWC152" s="6"/>
      <c r="DWD152" s="6"/>
      <c r="DWE152" s="6"/>
      <c r="DWF152" s="6"/>
      <c r="DWG152" s="6"/>
      <c r="DWH152" s="6"/>
      <c r="DWI152" s="6"/>
      <c r="DWJ152" s="6"/>
      <c r="DWK152" s="6"/>
      <c r="DWL152" s="6"/>
      <c r="DWM152" s="6"/>
      <c r="DWN152" s="6"/>
      <c r="DWO152" s="6"/>
      <c r="DWP152" s="6"/>
      <c r="DWQ152" s="6"/>
      <c r="DWR152" s="6"/>
      <c r="DWS152" s="6"/>
      <c r="DWT152" s="6"/>
      <c r="DWU152" s="6"/>
      <c r="DWV152" s="6"/>
      <c r="DWW152" s="6"/>
      <c r="DWX152" s="6"/>
      <c r="DWY152" s="6"/>
      <c r="DWZ152" s="6"/>
      <c r="DXA152" s="6"/>
      <c r="DXB152" s="6"/>
      <c r="DXC152" s="6"/>
      <c r="DXD152" s="6"/>
      <c r="DXE152" s="6"/>
      <c r="DXF152" s="6"/>
      <c r="DXG152" s="6"/>
      <c r="DXH152" s="6"/>
      <c r="DXI152" s="6"/>
      <c r="DXJ152" s="6"/>
      <c r="DXK152" s="6"/>
      <c r="DXL152" s="6"/>
      <c r="DXM152" s="6"/>
      <c r="DXN152" s="6"/>
      <c r="DXO152" s="6"/>
      <c r="DXP152" s="6"/>
      <c r="DXQ152" s="6"/>
      <c r="DXR152" s="6"/>
      <c r="DXS152" s="6"/>
      <c r="DXT152" s="6"/>
      <c r="DXU152" s="6"/>
      <c r="DXV152" s="6"/>
      <c r="DXW152" s="6"/>
      <c r="DXX152" s="6"/>
      <c r="DXY152" s="6"/>
      <c r="DXZ152" s="6"/>
      <c r="DYA152" s="6"/>
      <c r="DYB152" s="6"/>
      <c r="DYC152" s="6"/>
      <c r="DYD152" s="6"/>
      <c r="DYE152" s="6"/>
      <c r="DYF152" s="6"/>
      <c r="DYG152" s="6"/>
      <c r="DYH152" s="6"/>
      <c r="DYI152" s="6"/>
      <c r="DYJ152" s="6"/>
      <c r="DYK152" s="6"/>
      <c r="DYL152" s="6"/>
      <c r="DYM152" s="6"/>
      <c r="DYN152" s="6"/>
      <c r="DYO152" s="6"/>
      <c r="DYP152" s="6"/>
      <c r="DYQ152" s="6"/>
      <c r="DYR152" s="6"/>
      <c r="DYS152" s="6"/>
      <c r="DYT152" s="6"/>
      <c r="DYU152" s="6"/>
      <c r="DYV152" s="6"/>
      <c r="DYW152" s="6"/>
      <c r="DYX152" s="6"/>
      <c r="DYY152" s="6"/>
      <c r="DYZ152" s="6"/>
      <c r="DZA152" s="6"/>
      <c r="DZB152" s="6"/>
      <c r="DZC152" s="6"/>
      <c r="DZD152" s="6"/>
      <c r="DZE152" s="6"/>
      <c r="DZF152" s="6"/>
      <c r="DZG152" s="6"/>
      <c r="DZH152" s="6"/>
      <c r="DZI152" s="6"/>
      <c r="DZJ152" s="6"/>
      <c r="DZK152" s="6"/>
      <c r="DZL152" s="6"/>
      <c r="DZM152" s="6"/>
      <c r="DZN152" s="6"/>
      <c r="DZO152" s="6"/>
      <c r="DZP152" s="6"/>
      <c r="DZQ152" s="6"/>
      <c r="DZR152" s="6"/>
      <c r="DZS152" s="6"/>
      <c r="DZT152" s="6"/>
      <c r="DZU152" s="6"/>
      <c r="DZV152" s="6"/>
      <c r="DZW152" s="6"/>
      <c r="DZX152" s="6"/>
      <c r="DZY152" s="6"/>
      <c r="DZZ152" s="6"/>
      <c r="EAA152" s="6"/>
      <c r="EAB152" s="6"/>
      <c r="EAC152" s="6"/>
      <c r="EAD152" s="6"/>
      <c r="EAE152" s="6"/>
      <c r="EAF152" s="6"/>
      <c r="EAG152" s="6"/>
      <c r="EAH152" s="6"/>
      <c r="EAI152" s="6"/>
      <c r="EAJ152" s="6"/>
      <c r="EAK152" s="6"/>
      <c r="EAL152" s="6"/>
      <c r="EAM152" s="6"/>
      <c r="EAN152" s="6"/>
      <c r="EAO152" s="6"/>
      <c r="EAP152" s="6"/>
      <c r="EAQ152" s="6"/>
      <c r="EAR152" s="6"/>
      <c r="EAS152" s="6"/>
      <c r="EAT152" s="6"/>
      <c r="EAU152" s="6"/>
      <c r="EAV152" s="6"/>
      <c r="EAW152" s="6"/>
      <c r="EAX152" s="6"/>
      <c r="EAY152" s="6"/>
      <c r="EAZ152" s="6"/>
      <c r="EBA152" s="6"/>
      <c r="EBB152" s="6"/>
      <c r="EBC152" s="6"/>
      <c r="EBD152" s="6"/>
      <c r="EBE152" s="6"/>
      <c r="EBF152" s="6"/>
      <c r="EBG152" s="6"/>
      <c r="EBH152" s="6"/>
      <c r="EBI152" s="6"/>
      <c r="EBJ152" s="6"/>
      <c r="EBK152" s="6"/>
      <c r="EBL152" s="6"/>
      <c r="EBM152" s="6"/>
      <c r="EBN152" s="6"/>
      <c r="EBO152" s="6"/>
      <c r="EBP152" s="6"/>
      <c r="EBQ152" s="6"/>
      <c r="EBR152" s="6"/>
      <c r="EBS152" s="6"/>
      <c r="EBT152" s="6"/>
      <c r="EBU152" s="6"/>
      <c r="EBV152" s="6"/>
      <c r="EBW152" s="6"/>
      <c r="EBX152" s="6"/>
      <c r="EBY152" s="6"/>
      <c r="EBZ152" s="6"/>
      <c r="ECA152" s="6"/>
      <c r="ECB152" s="6"/>
      <c r="ECC152" s="6"/>
      <c r="ECD152" s="6"/>
      <c r="ECE152" s="6"/>
      <c r="ECF152" s="6"/>
      <c r="ECG152" s="6"/>
      <c r="ECH152" s="6"/>
      <c r="ECI152" s="6"/>
      <c r="ECJ152" s="6"/>
      <c r="ECK152" s="6"/>
      <c r="ECL152" s="6"/>
      <c r="ECM152" s="6"/>
      <c r="ECN152" s="6"/>
      <c r="ECO152" s="6"/>
      <c r="ECP152" s="6"/>
      <c r="ECQ152" s="6"/>
      <c r="ECR152" s="6"/>
      <c r="ECS152" s="6"/>
      <c r="ECT152" s="6"/>
      <c r="ECU152" s="6"/>
      <c r="ECV152" s="6"/>
      <c r="ECW152" s="6"/>
      <c r="ECX152" s="6"/>
      <c r="ECY152" s="6"/>
      <c r="ECZ152" s="6"/>
      <c r="EDA152" s="6"/>
      <c r="EDB152" s="6"/>
      <c r="EDC152" s="6"/>
      <c r="EDD152" s="6"/>
      <c r="EDE152" s="6"/>
      <c r="EDF152" s="6"/>
      <c r="EDG152" s="6"/>
      <c r="EDH152" s="6"/>
      <c r="EDI152" s="6"/>
      <c r="EDJ152" s="6"/>
      <c r="EDK152" s="6"/>
      <c r="EDL152" s="6"/>
      <c r="EDM152" s="6"/>
      <c r="EDN152" s="6"/>
      <c r="EDO152" s="6"/>
      <c r="EDP152" s="6"/>
      <c r="EDQ152" s="6"/>
      <c r="EDR152" s="6"/>
      <c r="EDS152" s="6"/>
      <c r="EDT152" s="6"/>
      <c r="EDU152" s="6"/>
      <c r="EDV152" s="6"/>
      <c r="EDW152" s="6"/>
      <c r="EDX152" s="6"/>
      <c r="EDY152" s="6"/>
      <c r="EDZ152" s="6"/>
      <c r="EEA152" s="6"/>
      <c r="EEB152" s="6"/>
      <c r="EEC152" s="6"/>
      <c r="EED152" s="6"/>
      <c r="EEE152" s="6"/>
      <c r="EEF152" s="6"/>
      <c r="EEG152" s="6"/>
      <c r="EEH152" s="6"/>
      <c r="EEI152" s="6"/>
      <c r="EEJ152" s="6"/>
      <c r="EEK152" s="6"/>
      <c r="EEL152" s="6"/>
      <c r="EEM152" s="6"/>
      <c r="EEN152" s="6"/>
      <c r="EEO152" s="6"/>
      <c r="EEP152" s="6"/>
      <c r="EEQ152" s="6"/>
      <c r="EER152" s="6"/>
      <c r="EES152" s="6"/>
      <c r="EET152" s="6"/>
      <c r="EEU152" s="6"/>
      <c r="EEV152" s="6"/>
      <c r="EEW152" s="6"/>
      <c r="EEX152" s="6"/>
      <c r="EEY152" s="6"/>
      <c r="EEZ152" s="6"/>
      <c r="EFA152" s="6"/>
      <c r="EFB152" s="6"/>
      <c r="EFC152" s="6"/>
      <c r="EFD152" s="6"/>
      <c r="EFE152" s="6"/>
      <c r="EFF152" s="6"/>
      <c r="EFG152" s="6"/>
      <c r="EFH152" s="6"/>
      <c r="EFI152" s="6"/>
      <c r="EFJ152" s="6"/>
      <c r="EFK152" s="6"/>
      <c r="EFL152" s="6"/>
      <c r="EFM152" s="6"/>
      <c r="EFN152" s="6"/>
      <c r="EFO152" s="6"/>
      <c r="EFP152" s="6"/>
      <c r="EFQ152" s="6"/>
      <c r="EFR152" s="6"/>
      <c r="EFS152" s="6"/>
      <c r="EFT152" s="6"/>
      <c r="EFU152" s="6"/>
      <c r="EFV152" s="6"/>
      <c r="EFW152" s="6"/>
      <c r="EFX152" s="6"/>
      <c r="EFY152" s="6"/>
      <c r="EFZ152" s="6"/>
      <c r="EGA152" s="6"/>
      <c r="EGB152" s="6"/>
      <c r="EGC152" s="6"/>
      <c r="EGD152" s="6"/>
      <c r="EGE152" s="6"/>
      <c r="EGF152" s="6"/>
      <c r="EGG152" s="6"/>
      <c r="EGH152" s="6"/>
      <c r="EGI152" s="6"/>
      <c r="EGJ152" s="6"/>
      <c r="EGK152" s="6"/>
      <c r="EGL152" s="6"/>
      <c r="EGM152" s="6"/>
      <c r="EGN152" s="6"/>
      <c r="EGO152" s="6"/>
      <c r="EGP152" s="6"/>
      <c r="EGQ152" s="6"/>
      <c r="EGR152" s="6"/>
      <c r="EGS152" s="6"/>
      <c r="EGT152" s="6"/>
      <c r="EGU152" s="6"/>
      <c r="EGV152" s="6"/>
      <c r="EGW152" s="6"/>
      <c r="EGX152" s="6"/>
      <c r="EGY152" s="6"/>
      <c r="EGZ152" s="6"/>
      <c r="EHA152" s="6"/>
      <c r="EHB152" s="6"/>
      <c r="EHC152" s="6"/>
      <c r="EHD152" s="6"/>
      <c r="EHE152" s="6"/>
      <c r="EHF152" s="6"/>
      <c r="EHG152" s="6"/>
      <c r="EHH152" s="6"/>
      <c r="EHI152" s="6"/>
      <c r="EHJ152" s="6"/>
      <c r="EHK152" s="6"/>
      <c r="EHL152" s="6"/>
      <c r="EHM152" s="6"/>
      <c r="EHN152" s="6"/>
      <c r="EHO152" s="6"/>
      <c r="EHP152" s="6"/>
      <c r="EHQ152" s="6"/>
      <c r="EHR152" s="6"/>
      <c r="EHS152" s="6"/>
      <c r="EHT152" s="6"/>
      <c r="EHU152" s="6"/>
      <c r="EHV152" s="6"/>
      <c r="EHW152" s="6"/>
      <c r="EHX152" s="6"/>
      <c r="EHY152" s="6"/>
      <c r="EHZ152" s="6"/>
      <c r="EIA152" s="6"/>
      <c r="EIB152" s="6"/>
      <c r="EIC152" s="6"/>
      <c r="EID152" s="6"/>
      <c r="EIE152" s="6"/>
      <c r="EIF152" s="6"/>
      <c r="EIG152" s="6"/>
      <c r="EIH152" s="6"/>
      <c r="EII152" s="6"/>
      <c r="EIJ152" s="6"/>
      <c r="EIK152" s="6"/>
      <c r="EIL152" s="6"/>
      <c r="EIM152" s="6"/>
      <c r="EIN152" s="6"/>
      <c r="EIO152" s="6"/>
      <c r="EIP152" s="6"/>
      <c r="EIQ152" s="6"/>
      <c r="EIR152" s="6"/>
      <c r="EIS152" s="6"/>
      <c r="EIT152" s="6"/>
      <c r="EIU152" s="6"/>
      <c r="EIV152" s="6"/>
      <c r="EIW152" s="6"/>
      <c r="EIX152" s="6"/>
      <c r="EIY152" s="6"/>
      <c r="EIZ152" s="6"/>
      <c r="EJA152" s="6"/>
      <c r="EJB152" s="6"/>
      <c r="EJC152" s="6"/>
      <c r="EJD152" s="6"/>
      <c r="EJE152" s="6"/>
      <c r="EJF152" s="6"/>
      <c r="EJG152" s="6"/>
      <c r="EJH152" s="6"/>
      <c r="EJI152" s="6"/>
      <c r="EJJ152" s="6"/>
      <c r="EJK152" s="6"/>
      <c r="EJL152" s="6"/>
      <c r="EJM152" s="6"/>
      <c r="EJN152" s="6"/>
      <c r="EJO152" s="6"/>
      <c r="EJP152" s="6"/>
      <c r="EJQ152" s="6"/>
      <c r="EJR152" s="6"/>
      <c r="EJS152" s="6"/>
      <c r="EJT152" s="6"/>
      <c r="EJU152" s="6"/>
      <c r="EJV152" s="6"/>
      <c r="EJW152" s="6"/>
      <c r="EJX152" s="6"/>
      <c r="EJY152" s="6"/>
      <c r="EJZ152" s="6"/>
      <c r="EKA152" s="6"/>
      <c r="EKB152" s="6"/>
      <c r="EKC152" s="6"/>
      <c r="EKD152" s="6"/>
      <c r="EKE152" s="6"/>
      <c r="EKF152" s="6"/>
      <c r="EKG152" s="6"/>
      <c r="EKH152" s="6"/>
      <c r="EKI152" s="6"/>
      <c r="EKJ152" s="6"/>
      <c r="EKK152" s="6"/>
      <c r="EKL152" s="6"/>
      <c r="EKM152" s="6"/>
      <c r="EKN152" s="6"/>
      <c r="EKO152" s="6"/>
      <c r="EKP152" s="6"/>
      <c r="EKQ152" s="6"/>
      <c r="EKR152" s="6"/>
      <c r="EKS152" s="6"/>
      <c r="EKT152" s="6"/>
      <c r="EKU152" s="6"/>
      <c r="EKV152" s="6"/>
      <c r="EKW152" s="6"/>
      <c r="EKX152" s="6"/>
      <c r="EKY152" s="6"/>
      <c r="EKZ152" s="6"/>
      <c r="ELA152" s="6"/>
      <c r="ELB152" s="6"/>
      <c r="ELC152" s="6"/>
      <c r="ELD152" s="6"/>
      <c r="ELE152" s="6"/>
      <c r="ELF152" s="6"/>
      <c r="ELG152" s="6"/>
      <c r="ELH152" s="6"/>
      <c r="ELI152" s="6"/>
      <c r="ELJ152" s="6"/>
      <c r="ELK152" s="6"/>
      <c r="ELL152" s="6"/>
      <c r="ELM152" s="6"/>
      <c r="ELN152" s="6"/>
      <c r="ELO152" s="6"/>
      <c r="ELP152" s="6"/>
      <c r="ELQ152" s="6"/>
      <c r="ELR152" s="6"/>
      <c r="ELS152" s="6"/>
      <c r="ELT152" s="6"/>
      <c r="ELU152" s="6"/>
      <c r="ELV152" s="6"/>
      <c r="ELW152" s="6"/>
      <c r="ELX152" s="6"/>
      <c r="ELY152" s="6"/>
      <c r="ELZ152" s="6"/>
      <c r="EMA152" s="6"/>
      <c r="EMB152" s="6"/>
      <c r="EMC152" s="6"/>
      <c r="EMD152" s="6"/>
      <c r="EME152" s="6"/>
      <c r="EMF152" s="6"/>
      <c r="EMG152" s="6"/>
      <c r="EMH152" s="6"/>
      <c r="EMI152" s="6"/>
      <c r="EMJ152" s="6"/>
      <c r="EMK152" s="6"/>
      <c r="EML152" s="6"/>
      <c r="EMM152" s="6"/>
      <c r="EMN152" s="6"/>
      <c r="EMO152" s="6"/>
      <c r="EMP152" s="6"/>
      <c r="EMQ152" s="6"/>
      <c r="EMR152" s="6"/>
      <c r="EMS152" s="6"/>
      <c r="EMT152" s="6"/>
      <c r="EMU152" s="6"/>
      <c r="EMV152" s="6"/>
      <c r="EMW152" s="6"/>
      <c r="EMX152" s="6"/>
      <c r="EMY152" s="6"/>
      <c r="EMZ152" s="6"/>
      <c r="ENA152" s="6"/>
      <c r="ENB152" s="6"/>
      <c r="ENC152" s="6"/>
      <c r="END152" s="6"/>
      <c r="ENE152" s="6"/>
      <c r="ENF152" s="6"/>
      <c r="ENG152" s="6"/>
      <c r="ENH152" s="6"/>
      <c r="ENI152" s="6"/>
      <c r="ENJ152" s="6"/>
      <c r="ENK152" s="6"/>
      <c r="ENL152" s="6"/>
      <c r="ENM152" s="6"/>
      <c r="ENN152" s="6"/>
      <c r="ENO152" s="6"/>
      <c r="ENP152" s="6"/>
      <c r="ENQ152" s="6"/>
      <c r="ENR152" s="6"/>
      <c r="ENS152" s="6"/>
      <c r="ENT152" s="6"/>
      <c r="ENU152" s="6"/>
      <c r="ENV152" s="6"/>
      <c r="ENW152" s="6"/>
      <c r="ENX152" s="6"/>
      <c r="ENY152" s="6"/>
      <c r="ENZ152" s="6"/>
      <c r="EOA152" s="6"/>
      <c r="EOB152" s="6"/>
      <c r="EOC152" s="6"/>
      <c r="EOD152" s="6"/>
      <c r="EOE152" s="6"/>
      <c r="EOF152" s="6"/>
      <c r="EOG152" s="6"/>
      <c r="EOH152" s="6"/>
      <c r="EOI152" s="6"/>
      <c r="EOJ152" s="6"/>
      <c r="EOK152" s="6"/>
      <c r="EOL152" s="6"/>
      <c r="EOM152" s="6"/>
      <c r="EON152" s="6"/>
      <c r="EOO152" s="6"/>
      <c r="EOP152" s="6"/>
      <c r="EOQ152" s="6"/>
      <c r="EOR152" s="6"/>
      <c r="EOS152" s="6"/>
      <c r="EOT152" s="6"/>
      <c r="EOU152" s="6"/>
      <c r="EOV152" s="6"/>
      <c r="EOW152" s="6"/>
      <c r="EOX152" s="6"/>
      <c r="EOY152" s="6"/>
      <c r="EOZ152" s="6"/>
      <c r="EPA152" s="6"/>
      <c r="EPB152" s="6"/>
      <c r="EPC152" s="6"/>
      <c r="EPD152" s="6"/>
      <c r="EPE152" s="6"/>
      <c r="EPF152" s="6"/>
      <c r="EPG152" s="6"/>
      <c r="EPH152" s="6"/>
      <c r="EPI152" s="6"/>
      <c r="EPJ152" s="6"/>
      <c r="EPK152" s="6"/>
      <c r="EPL152" s="6"/>
      <c r="EPM152" s="6"/>
      <c r="EPN152" s="6"/>
      <c r="EPO152" s="6"/>
      <c r="EPP152" s="6"/>
      <c r="EPQ152" s="6"/>
      <c r="EPR152" s="6"/>
      <c r="EPS152" s="6"/>
      <c r="EPT152" s="6"/>
      <c r="EPU152" s="6"/>
      <c r="EPV152" s="6"/>
      <c r="EPW152" s="6"/>
      <c r="EPX152" s="6"/>
      <c r="EPY152" s="6"/>
      <c r="EPZ152" s="6"/>
      <c r="EQA152" s="6"/>
      <c r="EQB152" s="6"/>
      <c r="EQC152" s="6"/>
      <c r="EQD152" s="6"/>
      <c r="EQE152" s="6"/>
      <c r="EQF152" s="6"/>
      <c r="EQG152" s="6"/>
      <c r="EQH152" s="6"/>
      <c r="EQI152" s="6"/>
      <c r="EQJ152" s="6"/>
      <c r="EQK152" s="6"/>
      <c r="EQL152" s="6"/>
      <c r="EQM152" s="6"/>
      <c r="EQN152" s="6"/>
      <c r="EQO152" s="6"/>
      <c r="EQP152" s="6"/>
      <c r="EQQ152" s="6"/>
      <c r="EQR152" s="6"/>
      <c r="EQS152" s="6"/>
      <c r="EQT152" s="6"/>
      <c r="EQU152" s="6"/>
      <c r="EQV152" s="6"/>
      <c r="EQW152" s="6"/>
      <c r="EQX152" s="6"/>
      <c r="EQY152" s="6"/>
      <c r="EQZ152" s="6"/>
      <c r="ERA152" s="6"/>
      <c r="ERB152" s="6"/>
      <c r="ERC152" s="6"/>
      <c r="ERD152" s="6"/>
      <c r="ERE152" s="6"/>
      <c r="ERF152" s="6"/>
      <c r="ERG152" s="6"/>
      <c r="ERH152" s="6"/>
      <c r="ERI152" s="6"/>
      <c r="ERJ152" s="6"/>
      <c r="ERK152" s="6"/>
      <c r="ERL152" s="6"/>
      <c r="ERM152" s="6"/>
      <c r="ERN152" s="6"/>
      <c r="ERO152" s="6"/>
      <c r="ERP152" s="6"/>
      <c r="ERQ152" s="6"/>
      <c r="ERR152" s="6"/>
      <c r="ERS152" s="6"/>
      <c r="ERT152" s="6"/>
      <c r="ERU152" s="6"/>
      <c r="ERV152" s="6"/>
      <c r="ERW152" s="6"/>
      <c r="ERX152" s="6"/>
      <c r="ERY152" s="6"/>
      <c r="ERZ152" s="6"/>
      <c r="ESA152" s="6"/>
      <c r="ESB152" s="6"/>
      <c r="ESC152" s="6"/>
      <c r="ESD152" s="6"/>
      <c r="ESE152" s="6"/>
      <c r="ESF152" s="6"/>
      <c r="ESG152" s="6"/>
      <c r="ESH152" s="6"/>
      <c r="ESI152" s="6"/>
      <c r="ESJ152" s="6"/>
      <c r="ESK152" s="6"/>
      <c r="ESL152" s="6"/>
      <c r="ESM152" s="6"/>
      <c r="ESN152" s="6"/>
      <c r="ESO152" s="6"/>
      <c r="ESP152" s="6"/>
      <c r="ESQ152" s="6"/>
      <c r="ESR152" s="6"/>
      <c r="ESS152" s="6"/>
      <c r="EST152" s="6"/>
      <c r="ESU152" s="6"/>
      <c r="ESV152" s="6"/>
      <c r="ESW152" s="6"/>
      <c r="ESX152" s="6"/>
      <c r="ESY152" s="6"/>
      <c r="ESZ152" s="6"/>
      <c r="ETA152" s="6"/>
      <c r="ETB152" s="6"/>
      <c r="ETC152" s="6"/>
      <c r="ETD152" s="6"/>
      <c r="ETE152" s="6"/>
      <c r="ETF152" s="6"/>
      <c r="ETG152" s="6"/>
      <c r="ETH152" s="6"/>
      <c r="ETI152" s="6"/>
      <c r="ETJ152" s="6"/>
      <c r="ETK152" s="6"/>
      <c r="ETL152" s="6"/>
      <c r="ETM152" s="6"/>
      <c r="ETN152" s="6"/>
      <c r="ETO152" s="6"/>
      <c r="ETP152" s="6"/>
      <c r="ETQ152" s="6"/>
      <c r="ETR152" s="6"/>
      <c r="ETS152" s="6"/>
      <c r="ETT152" s="6"/>
      <c r="ETU152" s="6"/>
      <c r="ETV152" s="6"/>
      <c r="ETW152" s="6"/>
      <c r="ETX152" s="6"/>
      <c r="ETY152" s="6"/>
      <c r="ETZ152" s="6"/>
      <c r="EUA152" s="6"/>
      <c r="EUB152" s="6"/>
      <c r="EUC152" s="6"/>
      <c r="EUD152" s="6"/>
      <c r="EUE152" s="6"/>
      <c r="EUF152" s="6"/>
      <c r="EUG152" s="6"/>
      <c r="EUH152" s="6"/>
      <c r="EUI152" s="6"/>
      <c r="EUJ152" s="6"/>
      <c r="EUK152" s="6"/>
      <c r="EUL152" s="6"/>
      <c r="EUM152" s="6"/>
      <c r="EUN152" s="6"/>
      <c r="EUO152" s="6"/>
      <c r="EUP152" s="6"/>
      <c r="EUQ152" s="6"/>
      <c r="EUR152" s="6"/>
      <c r="EUS152" s="6"/>
      <c r="EUT152" s="6"/>
      <c r="EUU152" s="6"/>
      <c r="EUV152" s="6"/>
      <c r="EUW152" s="6"/>
      <c r="EUX152" s="6"/>
      <c r="EUY152" s="6"/>
      <c r="EUZ152" s="6"/>
      <c r="EVA152" s="6"/>
      <c r="EVB152" s="6"/>
      <c r="EVC152" s="6"/>
      <c r="EVD152" s="6"/>
      <c r="EVE152" s="6"/>
      <c r="EVF152" s="6"/>
      <c r="EVG152" s="6"/>
      <c r="EVH152" s="6"/>
      <c r="EVI152" s="6"/>
      <c r="EVJ152" s="6"/>
      <c r="EVK152" s="6"/>
      <c r="EVL152" s="6"/>
      <c r="EVM152" s="6"/>
      <c r="EVN152" s="6"/>
      <c r="EVO152" s="6"/>
      <c r="EVP152" s="6"/>
      <c r="EVQ152" s="6"/>
      <c r="EVR152" s="6"/>
      <c r="EVS152" s="6"/>
      <c r="EVT152" s="6"/>
      <c r="EVU152" s="6"/>
      <c r="EVV152" s="6"/>
      <c r="EVW152" s="6"/>
      <c r="EVX152" s="6"/>
      <c r="EVY152" s="6"/>
      <c r="EVZ152" s="6"/>
      <c r="EWA152" s="6"/>
      <c r="EWB152" s="6"/>
      <c r="EWC152" s="6"/>
      <c r="EWD152" s="6"/>
      <c r="EWE152" s="6"/>
      <c r="EWF152" s="6"/>
      <c r="EWG152" s="6"/>
      <c r="EWH152" s="6"/>
      <c r="EWI152" s="6"/>
      <c r="EWJ152" s="6"/>
      <c r="EWK152" s="6"/>
      <c r="EWL152" s="6"/>
      <c r="EWM152" s="6"/>
      <c r="EWN152" s="6"/>
      <c r="EWO152" s="6"/>
      <c r="EWP152" s="6"/>
      <c r="EWQ152" s="6"/>
      <c r="EWR152" s="6"/>
      <c r="EWS152" s="6"/>
      <c r="EWT152" s="6"/>
      <c r="EWU152" s="6"/>
      <c r="EWV152" s="6"/>
      <c r="EWW152" s="6"/>
      <c r="EWX152" s="6"/>
      <c r="EWY152" s="6"/>
      <c r="EWZ152" s="6"/>
      <c r="EXA152" s="6"/>
      <c r="EXB152" s="6"/>
      <c r="EXC152" s="6"/>
      <c r="EXD152" s="6"/>
      <c r="EXE152" s="6"/>
      <c r="EXF152" s="6"/>
      <c r="EXG152" s="6"/>
      <c r="EXH152" s="6"/>
      <c r="EXI152" s="6"/>
      <c r="EXJ152" s="6"/>
      <c r="EXK152" s="6"/>
      <c r="EXL152" s="6"/>
      <c r="EXM152" s="6"/>
      <c r="EXN152" s="6"/>
      <c r="EXO152" s="6"/>
      <c r="EXP152" s="6"/>
      <c r="EXQ152" s="6"/>
      <c r="EXR152" s="6"/>
      <c r="EXS152" s="6"/>
      <c r="EXT152" s="6"/>
      <c r="EXU152" s="6"/>
      <c r="EXV152" s="6"/>
      <c r="EXW152" s="6"/>
      <c r="EXX152" s="6"/>
      <c r="EXY152" s="6"/>
      <c r="EXZ152" s="6"/>
      <c r="EYA152" s="6"/>
      <c r="EYB152" s="6"/>
      <c r="EYC152" s="6"/>
      <c r="EYD152" s="6"/>
      <c r="EYE152" s="6"/>
      <c r="EYF152" s="6"/>
      <c r="EYG152" s="6"/>
      <c r="EYH152" s="6"/>
      <c r="EYI152" s="6"/>
      <c r="EYJ152" s="6"/>
      <c r="EYK152" s="6"/>
      <c r="EYL152" s="6"/>
      <c r="EYM152" s="6"/>
      <c r="EYN152" s="6"/>
      <c r="EYO152" s="6"/>
      <c r="EYP152" s="6"/>
      <c r="EYQ152" s="6"/>
      <c r="EYR152" s="6"/>
      <c r="EYS152" s="6"/>
      <c r="EYT152" s="6"/>
      <c r="EYU152" s="6"/>
      <c r="EYV152" s="6"/>
      <c r="EYW152" s="6"/>
      <c r="EYX152" s="6"/>
      <c r="EYY152" s="6"/>
      <c r="EYZ152" s="6"/>
      <c r="EZA152" s="6"/>
      <c r="EZB152" s="6"/>
      <c r="EZC152" s="6"/>
      <c r="EZD152" s="6"/>
      <c r="EZE152" s="6"/>
      <c r="EZF152" s="6"/>
      <c r="EZG152" s="6"/>
      <c r="EZH152" s="6"/>
      <c r="EZI152" s="6"/>
      <c r="EZJ152" s="6"/>
      <c r="EZK152" s="6"/>
      <c r="EZL152" s="6"/>
      <c r="EZM152" s="6"/>
      <c r="EZN152" s="6"/>
      <c r="EZO152" s="6"/>
      <c r="EZP152" s="6"/>
      <c r="EZQ152" s="6"/>
      <c r="EZR152" s="6"/>
      <c r="EZS152" s="6"/>
      <c r="EZT152" s="6"/>
      <c r="EZU152" s="6"/>
      <c r="EZV152" s="6"/>
      <c r="EZW152" s="6"/>
      <c r="EZX152" s="6"/>
      <c r="EZY152" s="6"/>
      <c r="EZZ152" s="6"/>
      <c r="FAA152" s="6"/>
      <c r="FAB152" s="6"/>
      <c r="FAC152" s="6"/>
      <c r="FAD152" s="6"/>
      <c r="FAE152" s="6"/>
      <c r="FAF152" s="6"/>
      <c r="FAG152" s="6"/>
      <c r="FAH152" s="6"/>
      <c r="FAI152" s="6"/>
      <c r="FAJ152" s="6"/>
      <c r="FAK152" s="6"/>
      <c r="FAL152" s="6"/>
      <c r="FAM152" s="6"/>
      <c r="FAN152" s="6"/>
      <c r="FAO152" s="6"/>
      <c r="FAP152" s="6"/>
      <c r="FAQ152" s="6"/>
      <c r="FAR152" s="6"/>
      <c r="FAS152" s="6"/>
      <c r="FAT152" s="6"/>
      <c r="FAU152" s="6"/>
      <c r="FAV152" s="6"/>
      <c r="FAW152" s="6"/>
      <c r="FAX152" s="6"/>
      <c r="FAY152" s="6"/>
      <c r="FAZ152" s="6"/>
      <c r="FBA152" s="6"/>
      <c r="FBB152" s="6"/>
      <c r="FBC152" s="6"/>
      <c r="FBD152" s="6"/>
      <c r="FBE152" s="6"/>
      <c r="FBF152" s="6"/>
      <c r="FBG152" s="6"/>
      <c r="FBH152" s="6"/>
      <c r="FBI152" s="6"/>
      <c r="FBJ152" s="6"/>
      <c r="FBK152" s="6"/>
      <c r="FBL152" s="6"/>
      <c r="FBM152" s="6"/>
      <c r="FBN152" s="6"/>
      <c r="FBO152" s="6"/>
      <c r="FBP152" s="6"/>
      <c r="FBQ152" s="6"/>
      <c r="FBR152" s="6"/>
      <c r="FBS152" s="6"/>
      <c r="FBT152" s="6"/>
      <c r="FBU152" s="6"/>
      <c r="FBV152" s="6"/>
      <c r="FBW152" s="6"/>
      <c r="FBX152" s="6"/>
      <c r="FBY152" s="6"/>
      <c r="FBZ152" s="6"/>
      <c r="FCA152" s="6"/>
      <c r="FCB152" s="6"/>
      <c r="FCC152" s="6"/>
      <c r="FCD152" s="6"/>
      <c r="FCE152" s="6"/>
      <c r="FCF152" s="6"/>
      <c r="FCG152" s="6"/>
      <c r="FCH152" s="6"/>
      <c r="FCI152" s="6"/>
      <c r="FCJ152" s="6"/>
      <c r="FCK152" s="6"/>
      <c r="FCL152" s="6"/>
      <c r="FCM152" s="6"/>
      <c r="FCN152" s="6"/>
      <c r="FCO152" s="6"/>
      <c r="FCP152" s="6"/>
      <c r="FCQ152" s="6"/>
      <c r="FCR152" s="6"/>
      <c r="FCS152" s="6"/>
      <c r="FCT152" s="6"/>
      <c r="FCU152" s="6"/>
      <c r="FCV152" s="6"/>
      <c r="FCW152" s="6"/>
      <c r="FCX152" s="6"/>
      <c r="FCY152" s="6"/>
      <c r="FCZ152" s="6"/>
      <c r="FDA152" s="6"/>
      <c r="FDB152" s="6"/>
      <c r="FDC152" s="6"/>
      <c r="FDD152" s="6"/>
      <c r="FDE152" s="6"/>
      <c r="FDF152" s="6"/>
      <c r="FDG152" s="6"/>
      <c r="FDH152" s="6"/>
      <c r="FDI152" s="6"/>
      <c r="FDJ152" s="6"/>
      <c r="FDK152" s="6"/>
      <c r="FDL152" s="6"/>
      <c r="FDM152" s="6"/>
      <c r="FDN152" s="6"/>
      <c r="FDO152" s="6"/>
      <c r="FDP152" s="6"/>
      <c r="FDQ152" s="6"/>
      <c r="FDR152" s="6"/>
      <c r="FDS152" s="6"/>
      <c r="FDT152" s="6"/>
      <c r="FDU152" s="6"/>
      <c r="FDV152" s="6"/>
      <c r="FDW152" s="6"/>
      <c r="FDX152" s="6"/>
      <c r="FDY152" s="6"/>
      <c r="FDZ152" s="6"/>
      <c r="FEA152" s="6"/>
      <c r="FEB152" s="6"/>
      <c r="FEC152" s="6"/>
      <c r="FED152" s="6"/>
      <c r="FEE152" s="6"/>
      <c r="FEF152" s="6"/>
      <c r="FEG152" s="6"/>
      <c r="FEH152" s="6"/>
      <c r="FEI152" s="6"/>
      <c r="FEJ152" s="6"/>
      <c r="FEK152" s="6"/>
      <c r="FEL152" s="6"/>
      <c r="FEM152" s="6"/>
      <c r="FEN152" s="6"/>
      <c r="FEO152" s="6"/>
      <c r="FEP152" s="6"/>
      <c r="FEQ152" s="6"/>
      <c r="FER152" s="6"/>
      <c r="FES152" s="6"/>
      <c r="FET152" s="6"/>
      <c r="FEU152" s="6"/>
      <c r="FEV152" s="6"/>
      <c r="FEW152" s="6"/>
      <c r="FEX152" s="6"/>
      <c r="FEY152" s="6"/>
      <c r="FEZ152" s="6"/>
      <c r="FFA152" s="6"/>
      <c r="FFB152" s="6"/>
      <c r="FFC152" s="6"/>
      <c r="FFD152" s="6"/>
      <c r="FFE152" s="6"/>
      <c r="FFF152" s="6"/>
      <c r="FFG152" s="6"/>
      <c r="FFH152" s="6"/>
      <c r="FFI152" s="6"/>
      <c r="FFJ152" s="6"/>
      <c r="FFK152" s="6"/>
      <c r="FFL152" s="6"/>
      <c r="FFM152" s="6"/>
      <c r="FFN152" s="6"/>
      <c r="FFO152" s="6"/>
      <c r="FFP152" s="6"/>
      <c r="FFQ152" s="6"/>
      <c r="FFR152" s="6"/>
      <c r="FFS152" s="6"/>
      <c r="FFT152" s="6"/>
      <c r="FFU152" s="6"/>
      <c r="FFV152" s="6"/>
      <c r="FFW152" s="6"/>
      <c r="FFX152" s="6"/>
      <c r="FFY152" s="6"/>
      <c r="FFZ152" s="6"/>
      <c r="FGA152" s="6"/>
      <c r="FGB152" s="6"/>
      <c r="FGC152" s="6"/>
      <c r="FGD152" s="6"/>
      <c r="FGE152" s="6"/>
      <c r="FGF152" s="6"/>
      <c r="FGG152" s="6"/>
      <c r="FGH152" s="6"/>
      <c r="FGI152" s="6"/>
      <c r="FGJ152" s="6"/>
      <c r="FGK152" s="6"/>
      <c r="FGL152" s="6"/>
      <c r="FGM152" s="6"/>
      <c r="FGN152" s="6"/>
      <c r="FGO152" s="6"/>
      <c r="FGP152" s="6"/>
      <c r="FGQ152" s="6"/>
      <c r="FGR152" s="6"/>
      <c r="FGS152" s="6"/>
      <c r="FGT152" s="6"/>
      <c r="FGU152" s="6"/>
      <c r="FGV152" s="6"/>
      <c r="FGW152" s="6"/>
      <c r="FGX152" s="6"/>
      <c r="FGY152" s="6"/>
      <c r="FGZ152" s="6"/>
      <c r="FHA152" s="6"/>
      <c r="FHB152" s="6"/>
      <c r="FHC152" s="6"/>
      <c r="FHD152" s="6"/>
      <c r="FHE152" s="6"/>
      <c r="FHF152" s="6"/>
      <c r="FHG152" s="6"/>
      <c r="FHH152" s="6"/>
      <c r="FHI152" s="6"/>
      <c r="FHJ152" s="6"/>
      <c r="FHK152" s="6"/>
      <c r="FHL152" s="6"/>
      <c r="FHM152" s="6"/>
      <c r="FHN152" s="6"/>
      <c r="FHO152" s="6"/>
      <c r="FHP152" s="6"/>
      <c r="FHQ152" s="6"/>
      <c r="FHR152" s="6"/>
      <c r="FHS152" s="6"/>
      <c r="FHT152" s="6"/>
      <c r="FHU152" s="6"/>
      <c r="FHV152" s="6"/>
      <c r="FHW152" s="6"/>
      <c r="FHX152" s="6"/>
      <c r="FHY152" s="6"/>
      <c r="FHZ152" s="6"/>
      <c r="FIA152" s="6"/>
      <c r="FIB152" s="6"/>
      <c r="FIC152" s="6"/>
      <c r="FID152" s="6"/>
      <c r="FIE152" s="6"/>
      <c r="FIF152" s="6"/>
      <c r="FIG152" s="6"/>
      <c r="FIH152" s="6"/>
      <c r="FII152" s="6"/>
      <c r="FIJ152" s="6"/>
      <c r="FIK152" s="6"/>
      <c r="FIL152" s="6"/>
      <c r="FIM152" s="6"/>
      <c r="FIN152" s="6"/>
      <c r="FIO152" s="6"/>
      <c r="FIP152" s="6"/>
      <c r="FIQ152" s="6"/>
      <c r="FIR152" s="6"/>
      <c r="FIS152" s="6"/>
      <c r="FIT152" s="6"/>
      <c r="FIU152" s="6"/>
      <c r="FIV152" s="6"/>
      <c r="FIW152" s="6"/>
      <c r="FIX152" s="6"/>
      <c r="FIY152" s="6"/>
      <c r="FIZ152" s="6"/>
      <c r="FJA152" s="6"/>
      <c r="FJB152" s="6"/>
      <c r="FJC152" s="6"/>
      <c r="FJD152" s="6"/>
      <c r="FJE152" s="6"/>
      <c r="FJF152" s="6"/>
      <c r="FJG152" s="6"/>
      <c r="FJH152" s="6"/>
      <c r="FJI152" s="6"/>
      <c r="FJJ152" s="6"/>
      <c r="FJK152" s="6"/>
      <c r="FJL152" s="6"/>
      <c r="FJM152" s="6"/>
      <c r="FJN152" s="6"/>
      <c r="FJO152" s="6"/>
      <c r="FJP152" s="6"/>
      <c r="FJQ152" s="6"/>
      <c r="FJR152" s="6"/>
      <c r="FJS152" s="6"/>
      <c r="FJT152" s="6"/>
      <c r="FJU152" s="6"/>
      <c r="FJV152" s="6"/>
      <c r="FJW152" s="6"/>
      <c r="FJX152" s="6"/>
      <c r="FJY152" s="6"/>
      <c r="FJZ152" s="6"/>
      <c r="FKA152" s="6"/>
      <c r="FKB152" s="6"/>
      <c r="FKC152" s="6"/>
      <c r="FKD152" s="6"/>
      <c r="FKE152" s="6"/>
      <c r="FKF152" s="6"/>
      <c r="FKG152" s="6"/>
      <c r="FKH152" s="6"/>
      <c r="FKI152" s="6"/>
      <c r="FKJ152" s="6"/>
      <c r="FKK152" s="6"/>
      <c r="FKL152" s="6"/>
      <c r="FKM152" s="6"/>
      <c r="FKN152" s="6"/>
      <c r="FKO152" s="6"/>
      <c r="FKP152" s="6"/>
      <c r="FKQ152" s="6"/>
      <c r="FKR152" s="6"/>
      <c r="FKS152" s="6"/>
      <c r="FKT152" s="6"/>
      <c r="FKU152" s="6"/>
      <c r="FKV152" s="6"/>
      <c r="FKW152" s="6"/>
      <c r="FKX152" s="6"/>
      <c r="FKY152" s="6"/>
      <c r="FKZ152" s="6"/>
      <c r="FLA152" s="6"/>
      <c r="FLB152" s="6"/>
      <c r="FLC152" s="6"/>
      <c r="FLD152" s="6"/>
      <c r="FLE152" s="6"/>
      <c r="FLF152" s="6"/>
      <c r="FLG152" s="6"/>
      <c r="FLH152" s="6"/>
      <c r="FLI152" s="6"/>
      <c r="FLJ152" s="6"/>
      <c r="FLK152" s="6"/>
      <c r="FLL152" s="6"/>
      <c r="FLM152" s="6"/>
      <c r="FLN152" s="6"/>
      <c r="FLO152" s="6"/>
      <c r="FLP152" s="6"/>
      <c r="FLQ152" s="6"/>
      <c r="FLR152" s="6"/>
      <c r="FLS152" s="6"/>
      <c r="FLT152" s="6"/>
      <c r="FLU152" s="6"/>
      <c r="FLV152" s="6"/>
      <c r="FLW152" s="6"/>
      <c r="FLX152" s="6"/>
      <c r="FLY152" s="6"/>
      <c r="FLZ152" s="6"/>
      <c r="FMA152" s="6"/>
      <c r="FMB152" s="6"/>
      <c r="FMC152" s="6"/>
      <c r="FMD152" s="6"/>
      <c r="FME152" s="6"/>
      <c r="FMF152" s="6"/>
      <c r="FMG152" s="6"/>
      <c r="FMH152" s="6"/>
      <c r="FMI152" s="6"/>
      <c r="FMJ152" s="6"/>
      <c r="FMK152" s="6"/>
      <c r="FML152" s="6"/>
      <c r="FMM152" s="6"/>
      <c r="FMN152" s="6"/>
      <c r="FMO152" s="6"/>
      <c r="FMP152" s="6"/>
      <c r="FMQ152" s="6"/>
      <c r="FMR152" s="6"/>
      <c r="FMS152" s="6"/>
      <c r="FMT152" s="6"/>
      <c r="FMU152" s="6"/>
      <c r="FMV152" s="6"/>
      <c r="FMW152" s="6"/>
      <c r="FMX152" s="6"/>
      <c r="FMY152" s="6"/>
      <c r="FMZ152" s="6"/>
      <c r="FNA152" s="6"/>
      <c r="FNB152" s="6"/>
      <c r="FNC152" s="6"/>
      <c r="FND152" s="6"/>
      <c r="FNE152" s="6"/>
      <c r="FNF152" s="6"/>
      <c r="FNG152" s="6"/>
      <c r="FNH152" s="6"/>
      <c r="FNI152" s="6"/>
      <c r="FNJ152" s="6"/>
      <c r="FNK152" s="6"/>
      <c r="FNL152" s="6"/>
      <c r="FNM152" s="6"/>
      <c r="FNN152" s="6"/>
      <c r="FNO152" s="6"/>
      <c r="FNP152" s="6"/>
      <c r="FNQ152" s="6"/>
      <c r="FNR152" s="6"/>
      <c r="FNS152" s="6"/>
      <c r="FNT152" s="6"/>
      <c r="FNU152" s="6"/>
      <c r="FNV152" s="6"/>
      <c r="FNW152" s="6"/>
      <c r="FNX152" s="6"/>
      <c r="FNY152" s="6"/>
      <c r="FNZ152" s="6"/>
      <c r="FOA152" s="6"/>
      <c r="FOB152" s="6"/>
      <c r="FOC152" s="6"/>
      <c r="FOD152" s="6"/>
      <c r="FOE152" s="6"/>
      <c r="FOF152" s="6"/>
      <c r="FOG152" s="6"/>
      <c r="FOH152" s="6"/>
      <c r="FOI152" s="6"/>
      <c r="FOJ152" s="6"/>
      <c r="FOK152" s="6"/>
      <c r="FOL152" s="6"/>
      <c r="FOM152" s="6"/>
      <c r="FON152" s="6"/>
      <c r="FOO152" s="6"/>
      <c r="FOP152" s="6"/>
      <c r="FOQ152" s="6"/>
      <c r="FOR152" s="6"/>
      <c r="FOS152" s="6"/>
      <c r="FOT152" s="6"/>
      <c r="FOU152" s="6"/>
      <c r="FOV152" s="6"/>
      <c r="FOW152" s="6"/>
      <c r="FOX152" s="6"/>
      <c r="FOY152" s="6"/>
      <c r="FOZ152" s="6"/>
      <c r="FPA152" s="6"/>
      <c r="FPB152" s="6"/>
      <c r="FPC152" s="6"/>
      <c r="FPD152" s="6"/>
      <c r="FPE152" s="6"/>
      <c r="FPF152" s="6"/>
      <c r="FPG152" s="6"/>
      <c r="FPH152" s="6"/>
      <c r="FPI152" s="6"/>
      <c r="FPJ152" s="6"/>
      <c r="FPK152" s="6"/>
      <c r="FPL152" s="6"/>
      <c r="FPM152" s="6"/>
      <c r="FPN152" s="6"/>
      <c r="FPO152" s="6"/>
      <c r="FPP152" s="6"/>
      <c r="FPQ152" s="6"/>
      <c r="FPR152" s="6"/>
      <c r="FPS152" s="6"/>
      <c r="FPT152" s="6"/>
      <c r="FPU152" s="6"/>
      <c r="FPV152" s="6"/>
      <c r="FPW152" s="6"/>
      <c r="FPX152" s="6"/>
      <c r="FPY152" s="6"/>
      <c r="FPZ152" s="6"/>
      <c r="FQA152" s="6"/>
      <c r="FQB152" s="6"/>
      <c r="FQC152" s="6"/>
      <c r="FQD152" s="6"/>
      <c r="FQE152" s="6"/>
      <c r="FQF152" s="6"/>
      <c r="FQG152" s="6"/>
      <c r="FQH152" s="6"/>
      <c r="FQI152" s="6"/>
      <c r="FQJ152" s="6"/>
      <c r="FQK152" s="6"/>
      <c r="FQL152" s="6"/>
      <c r="FQM152" s="6"/>
      <c r="FQN152" s="6"/>
      <c r="FQO152" s="6"/>
      <c r="FQP152" s="6"/>
      <c r="FQQ152" s="6"/>
      <c r="FQR152" s="6"/>
      <c r="FQS152" s="6"/>
      <c r="FQT152" s="6"/>
      <c r="FQU152" s="6"/>
      <c r="FQV152" s="6"/>
      <c r="FQW152" s="6"/>
      <c r="FQX152" s="6"/>
      <c r="FQY152" s="6"/>
      <c r="FQZ152" s="6"/>
      <c r="FRA152" s="6"/>
      <c r="FRB152" s="6"/>
      <c r="FRC152" s="6"/>
      <c r="FRD152" s="6"/>
      <c r="FRE152" s="6"/>
      <c r="FRF152" s="6"/>
      <c r="FRG152" s="6"/>
      <c r="FRH152" s="6"/>
      <c r="FRI152" s="6"/>
      <c r="FRJ152" s="6"/>
      <c r="FRK152" s="6"/>
      <c r="FRL152" s="6"/>
      <c r="FRM152" s="6"/>
      <c r="FRN152" s="6"/>
      <c r="FRO152" s="6"/>
      <c r="FRP152" s="6"/>
      <c r="FRQ152" s="6"/>
      <c r="FRR152" s="6"/>
      <c r="FRS152" s="6"/>
      <c r="FRT152" s="6"/>
      <c r="FRU152" s="6"/>
      <c r="FRV152" s="6"/>
      <c r="FRW152" s="6"/>
      <c r="FRX152" s="6"/>
      <c r="FRY152" s="6"/>
      <c r="FRZ152" s="6"/>
      <c r="FSA152" s="6"/>
      <c r="FSB152" s="6"/>
      <c r="FSC152" s="6"/>
      <c r="FSD152" s="6"/>
      <c r="FSE152" s="6"/>
      <c r="FSF152" s="6"/>
      <c r="FSG152" s="6"/>
      <c r="FSH152" s="6"/>
      <c r="FSI152" s="6"/>
      <c r="FSJ152" s="6"/>
      <c r="FSK152" s="6"/>
      <c r="FSL152" s="6"/>
      <c r="FSM152" s="6"/>
      <c r="FSN152" s="6"/>
      <c r="FSO152" s="6"/>
      <c r="FSP152" s="6"/>
      <c r="FSQ152" s="6"/>
      <c r="FSR152" s="6"/>
      <c r="FSS152" s="6"/>
      <c r="FST152" s="6"/>
      <c r="FSU152" s="6"/>
      <c r="FSV152" s="6"/>
      <c r="FSW152" s="6"/>
      <c r="FSX152" s="6"/>
      <c r="FSY152" s="6"/>
      <c r="FSZ152" s="6"/>
      <c r="FTA152" s="6"/>
      <c r="FTB152" s="6"/>
      <c r="FTC152" s="6"/>
      <c r="FTD152" s="6"/>
      <c r="FTE152" s="6"/>
      <c r="FTF152" s="6"/>
      <c r="FTG152" s="6"/>
      <c r="FTH152" s="6"/>
      <c r="FTI152" s="6"/>
      <c r="FTJ152" s="6"/>
      <c r="FTK152" s="6"/>
      <c r="FTL152" s="6"/>
      <c r="FTM152" s="6"/>
      <c r="FTN152" s="6"/>
      <c r="FTO152" s="6"/>
      <c r="FTP152" s="6"/>
      <c r="FTQ152" s="6"/>
      <c r="FTR152" s="6"/>
      <c r="FTS152" s="6"/>
      <c r="FTT152" s="6"/>
      <c r="FTU152" s="6"/>
      <c r="FTV152" s="6"/>
      <c r="FTW152" s="6"/>
      <c r="FTX152" s="6"/>
      <c r="FTY152" s="6"/>
      <c r="FTZ152" s="6"/>
      <c r="FUA152" s="6"/>
      <c r="FUB152" s="6"/>
      <c r="FUC152" s="6"/>
      <c r="FUD152" s="6"/>
      <c r="FUE152" s="6"/>
      <c r="FUF152" s="6"/>
      <c r="FUG152" s="6"/>
      <c r="FUH152" s="6"/>
      <c r="FUI152" s="6"/>
      <c r="FUJ152" s="6"/>
      <c r="FUK152" s="6"/>
      <c r="FUL152" s="6"/>
      <c r="FUM152" s="6"/>
      <c r="FUN152" s="6"/>
      <c r="FUO152" s="6"/>
      <c r="FUP152" s="6"/>
      <c r="FUQ152" s="6"/>
      <c r="FUR152" s="6"/>
      <c r="FUS152" s="6"/>
      <c r="FUT152" s="6"/>
      <c r="FUU152" s="6"/>
      <c r="FUV152" s="6"/>
      <c r="FUW152" s="6"/>
      <c r="FUX152" s="6"/>
      <c r="FUY152" s="6"/>
      <c r="FUZ152" s="6"/>
      <c r="FVA152" s="6"/>
      <c r="FVB152" s="6"/>
      <c r="FVC152" s="6"/>
      <c r="FVD152" s="6"/>
      <c r="FVE152" s="6"/>
      <c r="FVF152" s="6"/>
      <c r="FVG152" s="6"/>
      <c r="FVH152" s="6"/>
      <c r="FVI152" s="6"/>
      <c r="FVJ152" s="6"/>
      <c r="FVK152" s="6"/>
      <c r="FVL152" s="6"/>
      <c r="FVM152" s="6"/>
      <c r="FVN152" s="6"/>
      <c r="FVO152" s="6"/>
      <c r="FVP152" s="6"/>
      <c r="FVQ152" s="6"/>
      <c r="FVR152" s="6"/>
      <c r="FVS152" s="6"/>
      <c r="FVT152" s="6"/>
      <c r="FVU152" s="6"/>
      <c r="FVV152" s="6"/>
      <c r="FVW152" s="6"/>
      <c r="FVX152" s="6"/>
      <c r="FVY152" s="6"/>
      <c r="FVZ152" s="6"/>
      <c r="FWA152" s="6"/>
      <c r="FWB152" s="6"/>
      <c r="FWC152" s="6"/>
      <c r="FWD152" s="6"/>
      <c r="FWE152" s="6"/>
      <c r="FWF152" s="6"/>
      <c r="FWG152" s="6"/>
      <c r="FWH152" s="6"/>
      <c r="FWI152" s="6"/>
      <c r="FWJ152" s="6"/>
      <c r="FWK152" s="6"/>
      <c r="FWL152" s="6"/>
      <c r="FWM152" s="6"/>
      <c r="FWN152" s="6"/>
      <c r="FWO152" s="6"/>
      <c r="FWP152" s="6"/>
      <c r="FWQ152" s="6"/>
      <c r="FWR152" s="6"/>
      <c r="FWS152" s="6"/>
      <c r="FWT152" s="6"/>
      <c r="FWU152" s="6"/>
      <c r="FWV152" s="6"/>
      <c r="FWW152" s="6"/>
      <c r="FWX152" s="6"/>
      <c r="FWY152" s="6"/>
      <c r="FWZ152" s="6"/>
      <c r="FXA152" s="6"/>
      <c r="FXB152" s="6"/>
      <c r="FXC152" s="6"/>
      <c r="FXD152" s="6"/>
      <c r="FXE152" s="6"/>
      <c r="FXF152" s="6"/>
      <c r="FXG152" s="6"/>
      <c r="FXH152" s="6"/>
      <c r="FXI152" s="6"/>
      <c r="FXJ152" s="6"/>
      <c r="FXK152" s="6"/>
      <c r="FXL152" s="6"/>
      <c r="FXM152" s="6"/>
      <c r="FXN152" s="6"/>
      <c r="FXO152" s="6"/>
      <c r="FXP152" s="6"/>
      <c r="FXQ152" s="6"/>
      <c r="FXR152" s="6"/>
      <c r="FXS152" s="6"/>
      <c r="FXT152" s="6"/>
      <c r="FXU152" s="6"/>
      <c r="FXV152" s="6"/>
      <c r="FXW152" s="6"/>
      <c r="FXX152" s="6"/>
      <c r="FXY152" s="6"/>
      <c r="FXZ152" s="6"/>
      <c r="FYA152" s="6"/>
      <c r="FYB152" s="6"/>
      <c r="FYC152" s="6"/>
      <c r="FYD152" s="6"/>
      <c r="FYE152" s="6"/>
      <c r="FYF152" s="6"/>
      <c r="FYG152" s="6"/>
      <c r="FYH152" s="6"/>
      <c r="FYI152" s="6"/>
      <c r="FYJ152" s="6"/>
      <c r="FYK152" s="6"/>
      <c r="FYL152" s="6"/>
      <c r="FYM152" s="6"/>
      <c r="FYN152" s="6"/>
      <c r="FYO152" s="6"/>
      <c r="FYP152" s="6"/>
      <c r="FYQ152" s="6"/>
      <c r="FYR152" s="6"/>
      <c r="FYS152" s="6"/>
      <c r="FYT152" s="6"/>
      <c r="FYU152" s="6"/>
      <c r="FYV152" s="6"/>
      <c r="FYW152" s="6"/>
      <c r="FYX152" s="6"/>
      <c r="FYY152" s="6"/>
      <c r="FYZ152" s="6"/>
      <c r="FZA152" s="6"/>
      <c r="FZB152" s="6"/>
      <c r="FZC152" s="6"/>
      <c r="FZD152" s="6"/>
      <c r="FZE152" s="6"/>
      <c r="FZF152" s="6"/>
      <c r="FZG152" s="6"/>
      <c r="FZH152" s="6"/>
      <c r="FZI152" s="6"/>
      <c r="FZJ152" s="6"/>
      <c r="FZK152" s="6"/>
      <c r="FZL152" s="6"/>
      <c r="FZM152" s="6"/>
      <c r="FZN152" s="6"/>
      <c r="FZO152" s="6"/>
      <c r="FZP152" s="6"/>
      <c r="FZQ152" s="6"/>
      <c r="FZR152" s="6"/>
      <c r="FZS152" s="6"/>
      <c r="FZT152" s="6"/>
      <c r="FZU152" s="6"/>
      <c r="FZV152" s="6"/>
      <c r="FZW152" s="6"/>
      <c r="FZX152" s="6"/>
      <c r="FZY152" s="6"/>
      <c r="FZZ152" s="6"/>
      <c r="GAA152" s="6"/>
      <c r="GAB152" s="6"/>
      <c r="GAC152" s="6"/>
      <c r="GAD152" s="6"/>
      <c r="GAE152" s="6"/>
      <c r="GAF152" s="6"/>
      <c r="GAG152" s="6"/>
      <c r="GAH152" s="6"/>
      <c r="GAI152" s="6"/>
      <c r="GAJ152" s="6"/>
      <c r="GAK152" s="6"/>
      <c r="GAL152" s="6"/>
      <c r="GAM152" s="6"/>
      <c r="GAN152" s="6"/>
      <c r="GAO152" s="6"/>
      <c r="GAP152" s="6"/>
      <c r="GAQ152" s="6"/>
      <c r="GAR152" s="6"/>
      <c r="GAS152" s="6"/>
      <c r="GAT152" s="6"/>
      <c r="GAU152" s="6"/>
      <c r="GAV152" s="6"/>
      <c r="GAW152" s="6"/>
      <c r="GAX152" s="6"/>
      <c r="GAY152" s="6"/>
      <c r="GAZ152" s="6"/>
      <c r="GBA152" s="6"/>
      <c r="GBB152" s="6"/>
      <c r="GBC152" s="6"/>
      <c r="GBD152" s="6"/>
      <c r="GBE152" s="6"/>
      <c r="GBF152" s="6"/>
      <c r="GBG152" s="6"/>
      <c r="GBH152" s="6"/>
      <c r="GBI152" s="6"/>
      <c r="GBJ152" s="6"/>
      <c r="GBK152" s="6"/>
      <c r="GBL152" s="6"/>
      <c r="GBM152" s="6"/>
      <c r="GBN152" s="6"/>
      <c r="GBO152" s="6"/>
      <c r="GBP152" s="6"/>
      <c r="GBQ152" s="6"/>
      <c r="GBR152" s="6"/>
      <c r="GBS152" s="6"/>
      <c r="GBT152" s="6"/>
      <c r="GBU152" s="6"/>
      <c r="GBV152" s="6"/>
      <c r="GBW152" s="6"/>
      <c r="GBX152" s="6"/>
      <c r="GBY152" s="6"/>
      <c r="GBZ152" s="6"/>
      <c r="GCA152" s="6"/>
      <c r="GCB152" s="6"/>
      <c r="GCC152" s="6"/>
      <c r="GCD152" s="6"/>
      <c r="GCE152" s="6"/>
      <c r="GCF152" s="6"/>
      <c r="GCG152" s="6"/>
      <c r="GCH152" s="6"/>
      <c r="GCI152" s="6"/>
      <c r="GCJ152" s="6"/>
      <c r="GCK152" s="6"/>
      <c r="GCL152" s="6"/>
      <c r="GCM152" s="6"/>
      <c r="GCN152" s="6"/>
      <c r="GCO152" s="6"/>
      <c r="GCP152" s="6"/>
      <c r="GCQ152" s="6"/>
      <c r="GCR152" s="6"/>
      <c r="GCS152" s="6"/>
      <c r="GCT152" s="6"/>
      <c r="GCU152" s="6"/>
      <c r="GCV152" s="6"/>
      <c r="GCW152" s="6"/>
      <c r="GCX152" s="6"/>
      <c r="GCY152" s="6"/>
      <c r="GCZ152" s="6"/>
      <c r="GDA152" s="6"/>
      <c r="GDB152" s="6"/>
      <c r="GDC152" s="6"/>
      <c r="GDD152" s="6"/>
      <c r="GDE152" s="6"/>
      <c r="GDF152" s="6"/>
      <c r="GDG152" s="6"/>
      <c r="GDH152" s="6"/>
      <c r="GDI152" s="6"/>
      <c r="GDJ152" s="6"/>
      <c r="GDK152" s="6"/>
      <c r="GDL152" s="6"/>
      <c r="GDM152" s="6"/>
      <c r="GDN152" s="6"/>
      <c r="GDO152" s="6"/>
      <c r="GDP152" s="6"/>
      <c r="GDQ152" s="6"/>
      <c r="GDR152" s="6"/>
      <c r="GDS152" s="6"/>
      <c r="GDT152" s="6"/>
      <c r="GDU152" s="6"/>
      <c r="GDV152" s="6"/>
      <c r="GDW152" s="6"/>
      <c r="GDX152" s="6"/>
      <c r="GDY152" s="6"/>
      <c r="GDZ152" s="6"/>
      <c r="GEA152" s="6"/>
      <c r="GEB152" s="6"/>
      <c r="GEC152" s="6"/>
      <c r="GED152" s="6"/>
      <c r="GEE152" s="6"/>
      <c r="GEF152" s="6"/>
      <c r="GEG152" s="6"/>
      <c r="GEH152" s="6"/>
      <c r="GEI152" s="6"/>
      <c r="GEJ152" s="6"/>
      <c r="GEK152" s="6"/>
      <c r="GEL152" s="6"/>
      <c r="GEM152" s="6"/>
      <c r="GEN152" s="6"/>
      <c r="GEO152" s="6"/>
      <c r="GEP152" s="6"/>
      <c r="GEQ152" s="6"/>
      <c r="GER152" s="6"/>
      <c r="GES152" s="6"/>
      <c r="GET152" s="6"/>
      <c r="GEU152" s="6"/>
      <c r="GEV152" s="6"/>
      <c r="GEW152" s="6"/>
      <c r="GEX152" s="6"/>
      <c r="GEY152" s="6"/>
      <c r="GEZ152" s="6"/>
      <c r="GFA152" s="6"/>
      <c r="GFB152" s="6"/>
      <c r="GFC152" s="6"/>
      <c r="GFD152" s="6"/>
      <c r="GFE152" s="6"/>
      <c r="GFF152" s="6"/>
      <c r="GFG152" s="6"/>
      <c r="GFH152" s="6"/>
      <c r="GFI152" s="6"/>
      <c r="GFJ152" s="6"/>
      <c r="GFK152" s="6"/>
      <c r="GFL152" s="6"/>
      <c r="GFM152" s="6"/>
      <c r="GFN152" s="6"/>
      <c r="GFO152" s="6"/>
      <c r="GFP152" s="6"/>
      <c r="GFQ152" s="6"/>
      <c r="GFR152" s="6"/>
      <c r="GFS152" s="6"/>
      <c r="GFT152" s="6"/>
      <c r="GFU152" s="6"/>
      <c r="GFV152" s="6"/>
      <c r="GFW152" s="6"/>
      <c r="GFX152" s="6"/>
      <c r="GFY152" s="6"/>
      <c r="GFZ152" s="6"/>
      <c r="GGA152" s="6"/>
      <c r="GGB152" s="6"/>
      <c r="GGC152" s="6"/>
      <c r="GGD152" s="6"/>
      <c r="GGE152" s="6"/>
      <c r="GGF152" s="6"/>
      <c r="GGG152" s="6"/>
      <c r="GGH152" s="6"/>
      <c r="GGI152" s="6"/>
      <c r="GGJ152" s="6"/>
      <c r="GGK152" s="6"/>
      <c r="GGL152" s="6"/>
      <c r="GGM152" s="6"/>
      <c r="GGN152" s="6"/>
      <c r="GGO152" s="6"/>
      <c r="GGP152" s="6"/>
      <c r="GGQ152" s="6"/>
      <c r="GGR152" s="6"/>
      <c r="GGS152" s="6"/>
      <c r="GGT152" s="6"/>
      <c r="GGU152" s="6"/>
      <c r="GGV152" s="6"/>
      <c r="GGW152" s="6"/>
      <c r="GGX152" s="6"/>
      <c r="GGY152" s="6"/>
      <c r="GGZ152" s="6"/>
      <c r="GHA152" s="6"/>
      <c r="GHB152" s="6"/>
      <c r="GHC152" s="6"/>
      <c r="GHD152" s="6"/>
      <c r="GHE152" s="6"/>
      <c r="GHF152" s="6"/>
      <c r="GHG152" s="6"/>
      <c r="GHH152" s="6"/>
      <c r="GHI152" s="6"/>
      <c r="GHJ152" s="6"/>
      <c r="GHK152" s="6"/>
      <c r="GHL152" s="6"/>
      <c r="GHM152" s="6"/>
      <c r="GHN152" s="6"/>
      <c r="GHO152" s="6"/>
      <c r="GHP152" s="6"/>
      <c r="GHQ152" s="6"/>
      <c r="GHR152" s="6"/>
      <c r="GHS152" s="6"/>
      <c r="GHT152" s="6"/>
      <c r="GHU152" s="6"/>
      <c r="GHV152" s="6"/>
      <c r="GHW152" s="6"/>
      <c r="GHX152" s="6"/>
      <c r="GHY152" s="6"/>
      <c r="GHZ152" s="6"/>
      <c r="GIA152" s="6"/>
      <c r="GIB152" s="6"/>
      <c r="GIC152" s="6"/>
      <c r="GID152" s="6"/>
      <c r="GIE152" s="6"/>
      <c r="GIF152" s="6"/>
      <c r="GIG152" s="6"/>
      <c r="GIH152" s="6"/>
      <c r="GII152" s="6"/>
      <c r="GIJ152" s="6"/>
      <c r="GIK152" s="6"/>
      <c r="GIL152" s="6"/>
      <c r="GIM152" s="6"/>
      <c r="GIN152" s="6"/>
      <c r="GIO152" s="6"/>
      <c r="GIP152" s="6"/>
      <c r="GIQ152" s="6"/>
      <c r="GIR152" s="6"/>
      <c r="GIS152" s="6"/>
      <c r="GIT152" s="6"/>
      <c r="GIU152" s="6"/>
      <c r="GIV152" s="6"/>
      <c r="GIW152" s="6"/>
      <c r="GIX152" s="6"/>
      <c r="GIY152" s="6"/>
      <c r="GIZ152" s="6"/>
      <c r="GJA152" s="6"/>
      <c r="GJB152" s="6"/>
      <c r="GJC152" s="6"/>
      <c r="GJD152" s="6"/>
      <c r="GJE152" s="6"/>
      <c r="GJF152" s="6"/>
      <c r="GJG152" s="6"/>
      <c r="GJH152" s="6"/>
      <c r="GJI152" s="6"/>
      <c r="GJJ152" s="6"/>
      <c r="GJK152" s="6"/>
      <c r="GJL152" s="6"/>
      <c r="GJM152" s="6"/>
      <c r="GJN152" s="6"/>
      <c r="GJO152" s="6"/>
      <c r="GJP152" s="6"/>
      <c r="GJQ152" s="6"/>
      <c r="GJR152" s="6"/>
      <c r="GJS152" s="6"/>
      <c r="GJT152" s="6"/>
      <c r="GJU152" s="6"/>
      <c r="GJV152" s="6"/>
      <c r="GJW152" s="6"/>
      <c r="GJX152" s="6"/>
      <c r="GJY152" s="6"/>
      <c r="GJZ152" s="6"/>
      <c r="GKA152" s="6"/>
      <c r="GKB152" s="6"/>
      <c r="GKC152" s="6"/>
      <c r="GKD152" s="6"/>
      <c r="GKE152" s="6"/>
      <c r="GKF152" s="6"/>
      <c r="GKG152" s="6"/>
      <c r="GKH152" s="6"/>
      <c r="GKI152" s="6"/>
      <c r="GKJ152" s="6"/>
      <c r="GKK152" s="6"/>
      <c r="GKL152" s="6"/>
      <c r="GKM152" s="6"/>
      <c r="GKN152" s="6"/>
      <c r="GKO152" s="6"/>
      <c r="GKP152" s="6"/>
      <c r="GKQ152" s="6"/>
      <c r="GKR152" s="6"/>
      <c r="GKS152" s="6"/>
      <c r="GKT152" s="6"/>
      <c r="GKU152" s="6"/>
      <c r="GKV152" s="6"/>
      <c r="GKW152" s="6"/>
      <c r="GKX152" s="6"/>
      <c r="GKY152" s="6"/>
      <c r="GKZ152" s="6"/>
      <c r="GLA152" s="6"/>
      <c r="GLB152" s="6"/>
      <c r="GLC152" s="6"/>
      <c r="GLD152" s="6"/>
      <c r="GLE152" s="6"/>
      <c r="GLF152" s="6"/>
      <c r="GLG152" s="6"/>
      <c r="GLH152" s="6"/>
      <c r="GLI152" s="6"/>
      <c r="GLJ152" s="6"/>
      <c r="GLK152" s="6"/>
      <c r="GLL152" s="6"/>
      <c r="GLM152" s="6"/>
      <c r="GLN152" s="6"/>
      <c r="GLO152" s="6"/>
      <c r="GLP152" s="6"/>
      <c r="GLQ152" s="6"/>
      <c r="GLR152" s="6"/>
      <c r="GLS152" s="6"/>
      <c r="GLT152" s="6"/>
      <c r="GLU152" s="6"/>
      <c r="GLV152" s="6"/>
      <c r="GLW152" s="6"/>
      <c r="GLX152" s="6"/>
      <c r="GLY152" s="6"/>
      <c r="GLZ152" s="6"/>
      <c r="GMA152" s="6"/>
      <c r="GMB152" s="6"/>
      <c r="GMC152" s="6"/>
      <c r="GMD152" s="6"/>
      <c r="GME152" s="6"/>
      <c r="GMF152" s="6"/>
      <c r="GMG152" s="6"/>
      <c r="GMH152" s="6"/>
      <c r="GMI152" s="6"/>
      <c r="GMJ152" s="6"/>
      <c r="GMK152" s="6"/>
      <c r="GML152" s="6"/>
      <c r="GMM152" s="6"/>
      <c r="GMN152" s="6"/>
      <c r="GMO152" s="6"/>
      <c r="GMP152" s="6"/>
      <c r="GMQ152" s="6"/>
      <c r="GMR152" s="6"/>
      <c r="GMS152" s="6"/>
      <c r="GMT152" s="6"/>
      <c r="GMU152" s="6"/>
      <c r="GMV152" s="6"/>
      <c r="GMW152" s="6"/>
      <c r="GMX152" s="6"/>
      <c r="GMY152" s="6"/>
      <c r="GMZ152" s="6"/>
      <c r="GNA152" s="6"/>
      <c r="GNB152" s="6"/>
      <c r="GNC152" s="6"/>
      <c r="GND152" s="6"/>
      <c r="GNE152" s="6"/>
      <c r="GNF152" s="6"/>
      <c r="GNG152" s="6"/>
      <c r="GNH152" s="6"/>
      <c r="GNI152" s="6"/>
      <c r="GNJ152" s="6"/>
      <c r="GNK152" s="6"/>
      <c r="GNL152" s="6"/>
      <c r="GNM152" s="6"/>
      <c r="GNN152" s="6"/>
      <c r="GNO152" s="6"/>
      <c r="GNP152" s="6"/>
      <c r="GNQ152" s="6"/>
      <c r="GNR152" s="6"/>
      <c r="GNS152" s="6"/>
      <c r="GNT152" s="6"/>
      <c r="GNU152" s="6"/>
      <c r="GNV152" s="6"/>
      <c r="GNW152" s="6"/>
      <c r="GNX152" s="6"/>
      <c r="GNY152" s="6"/>
      <c r="GNZ152" s="6"/>
      <c r="GOA152" s="6"/>
      <c r="GOB152" s="6"/>
      <c r="GOC152" s="6"/>
      <c r="GOD152" s="6"/>
      <c r="GOE152" s="6"/>
      <c r="GOF152" s="6"/>
      <c r="GOG152" s="6"/>
      <c r="GOH152" s="6"/>
      <c r="GOI152" s="6"/>
      <c r="GOJ152" s="6"/>
      <c r="GOK152" s="6"/>
      <c r="GOL152" s="6"/>
      <c r="GOM152" s="6"/>
      <c r="GON152" s="6"/>
      <c r="GOO152" s="6"/>
      <c r="GOP152" s="6"/>
      <c r="GOQ152" s="6"/>
      <c r="GOR152" s="6"/>
      <c r="GOS152" s="6"/>
      <c r="GOT152" s="6"/>
      <c r="GOU152" s="6"/>
      <c r="GOV152" s="6"/>
      <c r="GOW152" s="6"/>
      <c r="GOX152" s="6"/>
      <c r="GOY152" s="6"/>
      <c r="GOZ152" s="6"/>
      <c r="GPA152" s="6"/>
      <c r="GPB152" s="6"/>
      <c r="GPC152" s="6"/>
      <c r="GPD152" s="6"/>
      <c r="GPE152" s="6"/>
      <c r="GPF152" s="6"/>
      <c r="GPG152" s="6"/>
      <c r="GPH152" s="6"/>
      <c r="GPI152" s="6"/>
      <c r="GPJ152" s="6"/>
      <c r="GPK152" s="6"/>
      <c r="GPL152" s="6"/>
      <c r="GPM152" s="6"/>
      <c r="GPN152" s="6"/>
      <c r="GPO152" s="6"/>
      <c r="GPP152" s="6"/>
      <c r="GPQ152" s="6"/>
      <c r="GPR152" s="6"/>
      <c r="GPS152" s="6"/>
      <c r="GPT152" s="6"/>
      <c r="GPU152" s="6"/>
      <c r="GPV152" s="6"/>
      <c r="GPW152" s="6"/>
      <c r="GPX152" s="6"/>
      <c r="GPY152" s="6"/>
      <c r="GPZ152" s="6"/>
      <c r="GQA152" s="6"/>
      <c r="GQB152" s="6"/>
      <c r="GQC152" s="6"/>
      <c r="GQD152" s="6"/>
      <c r="GQE152" s="6"/>
      <c r="GQF152" s="6"/>
      <c r="GQG152" s="6"/>
      <c r="GQH152" s="6"/>
      <c r="GQI152" s="6"/>
      <c r="GQJ152" s="6"/>
      <c r="GQK152" s="6"/>
      <c r="GQL152" s="6"/>
      <c r="GQM152" s="6"/>
      <c r="GQN152" s="6"/>
      <c r="GQO152" s="6"/>
      <c r="GQP152" s="6"/>
      <c r="GQQ152" s="6"/>
      <c r="GQR152" s="6"/>
      <c r="GQS152" s="6"/>
      <c r="GQT152" s="6"/>
      <c r="GQU152" s="6"/>
      <c r="GQV152" s="6"/>
      <c r="GQW152" s="6"/>
      <c r="GQX152" s="6"/>
      <c r="GQY152" s="6"/>
      <c r="GQZ152" s="6"/>
      <c r="GRA152" s="6"/>
      <c r="GRB152" s="6"/>
      <c r="GRC152" s="6"/>
      <c r="GRD152" s="6"/>
      <c r="GRE152" s="6"/>
      <c r="GRF152" s="6"/>
      <c r="GRG152" s="6"/>
      <c r="GRH152" s="6"/>
      <c r="GRI152" s="6"/>
      <c r="GRJ152" s="6"/>
      <c r="GRK152" s="6"/>
      <c r="GRL152" s="6"/>
      <c r="GRM152" s="6"/>
      <c r="GRN152" s="6"/>
      <c r="GRO152" s="6"/>
      <c r="GRP152" s="6"/>
      <c r="GRQ152" s="6"/>
      <c r="GRR152" s="6"/>
      <c r="GRS152" s="6"/>
      <c r="GRT152" s="6"/>
      <c r="GRU152" s="6"/>
      <c r="GRV152" s="6"/>
      <c r="GRW152" s="6"/>
      <c r="GRX152" s="6"/>
      <c r="GRY152" s="6"/>
      <c r="GRZ152" s="6"/>
      <c r="GSA152" s="6"/>
      <c r="GSB152" s="6"/>
      <c r="GSC152" s="6"/>
      <c r="GSD152" s="6"/>
      <c r="GSE152" s="6"/>
      <c r="GSF152" s="6"/>
      <c r="GSG152" s="6"/>
      <c r="GSH152" s="6"/>
      <c r="GSI152" s="6"/>
      <c r="GSJ152" s="6"/>
      <c r="GSK152" s="6"/>
      <c r="GSL152" s="6"/>
      <c r="GSM152" s="6"/>
      <c r="GSN152" s="6"/>
      <c r="GSO152" s="6"/>
      <c r="GSP152" s="6"/>
      <c r="GSQ152" s="6"/>
      <c r="GSR152" s="6"/>
      <c r="GSS152" s="6"/>
      <c r="GST152" s="6"/>
      <c r="GSU152" s="6"/>
      <c r="GSV152" s="6"/>
      <c r="GSW152" s="6"/>
      <c r="GSX152" s="6"/>
      <c r="GSY152" s="6"/>
      <c r="GSZ152" s="6"/>
      <c r="GTA152" s="6"/>
      <c r="GTB152" s="6"/>
      <c r="GTC152" s="6"/>
      <c r="GTD152" s="6"/>
      <c r="GTE152" s="6"/>
      <c r="GTF152" s="6"/>
      <c r="GTG152" s="6"/>
      <c r="GTH152" s="6"/>
      <c r="GTI152" s="6"/>
      <c r="GTJ152" s="6"/>
      <c r="GTK152" s="6"/>
      <c r="GTL152" s="6"/>
      <c r="GTM152" s="6"/>
      <c r="GTN152" s="6"/>
      <c r="GTO152" s="6"/>
      <c r="GTP152" s="6"/>
      <c r="GTQ152" s="6"/>
      <c r="GTR152" s="6"/>
      <c r="GTS152" s="6"/>
      <c r="GTT152" s="6"/>
      <c r="GTU152" s="6"/>
      <c r="GTV152" s="6"/>
      <c r="GTW152" s="6"/>
      <c r="GTX152" s="6"/>
      <c r="GTY152" s="6"/>
      <c r="GTZ152" s="6"/>
      <c r="GUA152" s="6"/>
      <c r="GUB152" s="6"/>
      <c r="GUC152" s="6"/>
      <c r="GUD152" s="6"/>
      <c r="GUE152" s="6"/>
      <c r="GUF152" s="6"/>
      <c r="GUG152" s="6"/>
      <c r="GUH152" s="6"/>
      <c r="GUI152" s="6"/>
      <c r="GUJ152" s="6"/>
      <c r="GUK152" s="6"/>
      <c r="GUL152" s="6"/>
      <c r="GUM152" s="6"/>
      <c r="GUN152" s="6"/>
      <c r="GUO152" s="6"/>
      <c r="GUP152" s="6"/>
      <c r="GUQ152" s="6"/>
      <c r="GUR152" s="6"/>
      <c r="GUS152" s="6"/>
      <c r="GUT152" s="6"/>
      <c r="GUU152" s="6"/>
      <c r="GUV152" s="6"/>
      <c r="GUW152" s="6"/>
      <c r="GUX152" s="6"/>
      <c r="GUY152" s="6"/>
      <c r="GUZ152" s="6"/>
      <c r="GVA152" s="6"/>
      <c r="GVB152" s="6"/>
      <c r="GVC152" s="6"/>
      <c r="GVD152" s="6"/>
      <c r="GVE152" s="6"/>
      <c r="GVF152" s="6"/>
      <c r="GVG152" s="6"/>
      <c r="GVH152" s="6"/>
      <c r="GVI152" s="6"/>
      <c r="GVJ152" s="6"/>
      <c r="GVK152" s="6"/>
      <c r="GVL152" s="6"/>
      <c r="GVM152" s="6"/>
      <c r="GVN152" s="6"/>
      <c r="GVO152" s="6"/>
      <c r="GVP152" s="6"/>
      <c r="GVQ152" s="6"/>
      <c r="GVR152" s="6"/>
      <c r="GVS152" s="6"/>
      <c r="GVT152" s="6"/>
      <c r="GVU152" s="6"/>
      <c r="GVV152" s="6"/>
      <c r="GVW152" s="6"/>
      <c r="GVX152" s="6"/>
      <c r="GVY152" s="6"/>
      <c r="GVZ152" s="6"/>
      <c r="GWA152" s="6"/>
      <c r="GWB152" s="6"/>
      <c r="GWC152" s="6"/>
      <c r="GWD152" s="6"/>
      <c r="GWE152" s="6"/>
      <c r="GWF152" s="6"/>
      <c r="GWG152" s="6"/>
      <c r="GWH152" s="6"/>
      <c r="GWI152" s="6"/>
      <c r="GWJ152" s="6"/>
      <c r="GWK152" s="6"/>
      <c r="GWL152" s="6"/>
      <c r="GWM152" s="6"/>
      <c r="GWN152" s="6"/>
      <c r="GWO152" s="6"/>
      <c r="GWP152" s="6"/>
      <c r="GWQ152" s="6"/>
      <c r="GWR152" s="6"/>
      <c r="GWS152" s="6"/>
      <c r="GWT152" s="6"/>
      <c r="GWU152" s="6"/>
      <c r="GWV152" s="6"/>
      <c r="GWW152" s="6"/>
      <c r="GWX152" s="6"/>
      <c r="GWY152" s="6"/>
      <c r="GWZ152" s="6"/>
      <c r="GXA152" s="6"/>
      <c r="GXB152" s="6"/>
      <c r="GXC152" s="6"/>
      <c r="GXD152" s="6"/>
      <c r="GXE152" s="6"/>
      <c r="GXF152" s="6"/>
      <c r="GXG152" s="6"/>
      <c r="GXH152" s="6"/>
      <c r="GXI152" s="6"/>
      <c r="GXJ152" s="6"/>
      <c r="GXK152" s="6"/>
      <c r="GXL152" s="6"/>
      <c r="GXM152" s="6"/>
      <c r="GXN152" s="6"/>
      <c r="GXO152" s="6"/>
      <c r="GXP152" s="6"/>
      <c r="GXQ152" s="6"/>
      <c r="GXR152" s="6"/>
      <c r="GXS152" s="6"/>
      <c r="GXT152" s="6"/>
      <c r="GXU152" s="6"/>
      <c r="GXV152" s="6"/>
      <c r="GXW152" s="6"/>
      <c r="GXX152" s="6"/>
      <c r="GXY152" s="6"/>
      <c r="GXZ152" s="6"/>
      <c r="GYA152" s="6"/>
      <c r="GYB152" s="6"/>
      <c r="GYC152" s="6"/>
      <c r="GYD152" s="6"/>
      <c r="GYE152" s="6"/>
      <c r="GYF152" s="6"/>
      <c r="GYG152" s="6"/>
      <c r="GYH152" s="6"/>
      <c r="GYI152" s="6"/>
      <c r="GYJ152" s="6"/>
      <c r="GYK152" s="6"/>
      <c r="GYL152" s="6"/>
      <c r="GYM152" s="6"/>
      <c r="GYN152" s="6"/>
      <c r="GYO152" s="6"/>
      <c r="GYP152" s="6"/>
      <c r="GYQ152" s="6"/>
      <c r="GYR152" s="6"/>
      <c r="GYS152" s="6"/>
      <c r="GYT152" s="6"/>
      <c r="GYU152" s="6"/>
      <c r="GYV152" s="6"/>
      <c r="GYW152" s="6"/>
      <c r="GYX152" s="6"/>
      <c r="GYY152" s="6"/>
      <c r="GYZ152" s="6"/>
      <c r="GZA152" s="6"/>
      <c r="GZB152" s="6"/>
      <c r="GZC152" s="6"/>
      <c r="GZD152" s="6"/>
      <c r="GZE152" s="6"/>
      <c r="GZF152" s="6"/>
      <c r="GZG152" s="6"/>
      <c r="GZH152" s="6"/>
      <c r="GZI152" s="6"/>
      <c r="GZJ152" s="6"/>
      <c r="GZK152" s="6"/>
      <c r="GZL152" s="6"/>
      <c r="GZM152" s="6"/>
      <c r="GZN152" s="6"/>
      <c r="GZO152" s="6"/>
      <c r="GZP152" s="6"/>
      <c r="GZQ152" s="6"/>
      <c r="GZR152" s="6"/>
      <c r="GZS152" s="6"/>
      <c r="GZT152" s="6"/>
      <c r="GZU152" s="6"/>
      <c r="GZV152" s="6"/>
      <c r="GZW152" s="6"/>
      <c r="GZX152" s="6"/>
      <c r="GZY152" s="6"/>
      <c r="GZZ152" s="6"/>
      <c r="HAA152" s="6"/>
      <c r="HAB152" s="6"/>
      <c r="HAC152" s="6"/>
      <c r="HAD152" s="6"/>
      <c r="HAE152" s="6"/>
      <c r="HAF152" s="6"/>
      <c r="HAG152" s="6"/>
      <c r="HAH152" s="6"/>
      <c r="HAI152" s="6"/>
      <c r="HAJ152" s="6"/>
      <c r="HAK152" s="6"/>
      <c r="HAL152" s="6"/>
      <c r="HAM152" s="6"/>
      <c r="HAN152" s="6"/>
      <c r="HAO152" s="6"/>
      <c r="HAP152" s="6"/>
      <c r="HAQ152" s="6"/>
      <c r="HAR152" s="6"/>
      <c r="HAS152" s="6"/>
      <c r="HAT152" s="6"/>
      <c r="HAU152" s="6"/>
      <c r="HAV152" s="6"/>
      <c r="HAW152" s="6"/>
      <c r="HAX152" s="6"/>
      <c r="HAY152" s="6"/>
      <c r="HAZ152" s="6"/>
      <c r="HBA152" s="6"/>
      <c r="HBB152" s="6"/>
      <c r="HBC152" s="6"/>
      <c r="HBD152" s="6"/>
      <c r="HBE152" s="6"/>
      <c r="HBF152" s="6"/>
      <c r="HBG152" s="6"/>
      <c r="HBH152" s="6"/>
      <c r="HBI152" s="6"/>
      <c r="HBJ152" s="6"/>
      <c r="HBK152" s="6"/>
      <c r="HBL152" s="6"/>
      <c r="HBM152" s="6"/>
      <c r="HBN152" s="6"/>
      <c r="HBO152" s="6"/>
      <c r="HBP152" s="6"/>
      <c r="HBQ152" s="6"/>
      <c r="HBR152" s="6"/>
      <c r="HBS152" s="6"/>
      <c r="HBT152" s="6"/>
      <c r="HBU152" s="6"/>
      <c r="HBV152" s="6"/>
      <c r="HBW152" s="6"/>
      <c r="HBX152" s="6"/>
      <c r="HBY152" s="6"/>
      <c r="HBZ152" s="6"/>
      <c r="HCA152" s="6"/>
      <c r="HCB152" s="6"/>
      <c r="HCC152" s="6"/>
      <c r="HCD152" s="6"/>
      <c r="HCE152" s="6"/>
      <c r="HCF152" s="6"/>
      <c r="HCG152" s="6"/>
      <c r="HCH152" s="6"/>
      <c r="HCI152" s="6"/>
      <c r="HCJ152" s="6"/>
      <c r="HCK152" s="6"/>
      <c r="HCL152" s="6"/>
      <c r="HCM152" s="6"/>
      <c r="HCN152" s="6"/>
      <c r="HCO152" s="6"/>
      <c r="HCP152" s="6"/>
      <c r="HCQ152" s="6"/>
      <c r="HCR152" s="6"/>
      <c r="HCS152" s="6"/>
      <c r="HCT152" s="6"/>
      <c r="HCU152" s="6"/>
      <c r="HCV152" s="6"/>
      <c r="HCW152" s="6"/>
      <c r="HCX152" s="6"/>
      <c r="HCY152" s="6"/>
      <c r="HCZ152" s="6"/>
      <c r="HDA152" s="6"/>
      <c r="HDB152" s="6"/>
      <c r="HDC152" s="6"/>
      <c r="HDD152" s="6"/>
      <c r="HDE152" s="6"/>
      <c r="HDF152" s="6"/>
      <c r="HDG152" s="6"/>
      <c r="HDH152" s="6"/>
      <c r="HDI152" s="6"/>
      <c r="HDJ152" s="6"/>
      <c r="HDK152" s="6"/>
      <c r="HDL152" s="6"/>
      <c r="HDM152" s="6"/>
      <c r="HDN152" s="6"/>
      <c r="HDO152" s="6"/>
      <c r="HDP152" s="6"/>
      <c r="HDQ152" s="6"/>
      <c r="HDR152" s="6"/>
      <c r="HDS152" s="6"/>
      <c r="HDT152" s="6"/>
      <c r="HDU152" s="6"/>
      <c r="HDV152" s="6"/>
      <c r="HDW152" s="6"/>
      <c r="HDX152" s="6"/>
      <c r="HDY152" s="6"/>
      <c r="HDZ152" s="6"/>
      <c r="HEA152" s="6"/>
      <c r="HEB152" s="6"/>
      <c r="HEC152" s="6"/>
      <c r="HED152" s="6"/>
      <c r="HEE152" s="6"/>
      <c r="HEF152" s="6"/>
      <c r="HEG152" s="6"/>
      <c r="HEH152" s="6"/>
      <c r="HEI152" s="6"/>
      <c r="HEJ152" s="6"/>
      <c r="HEK152" s="6"/>
      <c r="HEL152" s="6"/>
      <c r="HEM152" s="6"/>
      <c r="HEN152" s="6"/>
      <c r="HEO152" s="6"/>
      <c r="HEP152" s="6"/>
      <c r="HEQ152" s="6"/>
      <c r="HER152" s="6"/>
      <c r="HES152" s="6"/>
      <c r="HET152" s="6"/>
      <c r="HEU152" s="6"/>
      <c r="HEV152" s="6"/>
      <c r="HEW152" s="6"/>
      <c r="HEX152" s="6"/>
      <c r="HEY152" s="6"/>
      <c r="HEZ152" s="6"/>
      <c r="HFA152" s="6"/>
      <c r="HFB152" s="6"/>
      <c r="HFC152" s="6"/>
      <c r="HFD152" s="6"/>
      <c r="HFE152" s="6"/>
      <c r="HFF152" s="6"/>
      <c r="HFG152" s="6"/>
      <c r="HFH152" s="6"/>
      <c r="HFI152" s="6"/>
      <c r="HFJ152" s="6"/>
      <c r="HFK152" s="6"/>
      <c r="HFL152" s="6"/>
      <c r="HFM152" s="6"/>
      <c r="HFN152" s="6"/>
      <c r="HFO152" s="6"/>
      <c r="HFP152" s="6"/>
      <c r="HFQ152" s="6"/>
      <c r="HFR152" s="6"/>
      <c r="HFS152" s="6"/>
      <c r="HFT152" s="6"/>
      <c r="HFU152" s="6"/>
      <c r="HFV152" s="6"/>
      <c r="HFW152" s="6"/>
      <c r="HFX152" s="6"/>
      <c r="HFY152" s="6"/>
      <c r="HFZ152" s="6"/>
      <c r="HGA152" s="6"/>
      <c r="HGB152" s="6"/>
      <c r="HGC152" s="6"/>
      <c r="HGD152" s="6"/>
      <c r="HGE152" s="6"/>
      <c r="HGF152" s="6"/>
      <c r="HGG152" s="6"/>
      <c r="HGH152" s="6"/>
      <c r="HGI152" s="6"/>
      <c r="HGJ152" s="6"/>
      <c r="HGK152" s="6"/>
      <c r="HGL152" s="6"/>
      <c r="HGM152" s="6"/>
      <c r="HGN152" s="6"/>
      <c r="HGO152" s="6"/>
      <c r="HGP152" s="6"/>
      <c r="HGQ152" s="6"/>
      <c r="HGR152" s="6"/>
      <c r="HGS152" s="6"/>
      <c r="HGT152" s="6"/>
      <c r="HGU152" s="6"/>
      <c r="HGV152" s="6"/>
      <c r="HGW152" s="6"/>
      <c r="HGX152" s="6"/>
      <c r="HGY152" s="6"/>
      <c r="HGZ152" s="6"/>
      <c r="HHA152" s="6"/>
      <c r="HHB152" s="6"/>
      <c r="HHC152" s="6"/>
      <c r="HHD152" s="6"/>
      <c r="HHE152" s="6"/>
      <c r="HHF152" s="6"/>
      <c r="HHG152" s="6"/>
      <c r="HHH152" s="6"/>
      <c r="HHI152" s="6"/>
      <c r="HHJ152" s="6"/>
      <c r="HHK152" s="6"/>
      <c r="HHL152" s="6"/>
      <c r="HHM152" s="6"/>
      <c r="HHN152" s="6"/>
      <c r="HHO152" s="6"/>
      <c r="HHP152" s="6"/>
      <c r="HHQ152" s="6"/>
      <c r="HHR152" s="6"/>
      <c r="HHS152" s="6"/>
      <c r="HHT152" s="6"/>
      <c r="HHU152" s="6"/>
      <c r="HHV152" s="6"/>
      <c r="HHW152" s="6"/>
      <c r="HHX152" s="6"/>
      <c r="HHY152" s="6"/>
      <c r="HHZ152" s="6"/>
      <c r="HIA152" s="6"/>
      <c r="HIB152" s="6"/>
      <c r="HIC152" s="6"/>
      <c r="HID152" s="6"/>
      <c r="HIE152" s="6"/>
      <c r="HIF152" s="6"/>
      <c r="HIG152" s="6"/>
      <c r="HIH152" s="6"/>
      <c r="HII152" s="6"/>
      <c r="HIJ152" s="6"/>
      <c r="HIK152" s="6"/>
      <c r="HIL152" s="6"/>
      <c r="HIM152" s="6"/>
      <c r="HIN152" s="6"/>
      <c r="HIO152" s="6"/>
      <c r="HIP152" s="6"/>
      <c r="HIQ152" s="6"/>
      <c r="HIR152" s="6"/>
      <c r="HIS152" s="6"/>
      <c r="HIT152" s="6"/>
      <c r="HIU152" s="6"/>
      <c r="HIV152" s="6"/>
      <c r="HIW152" s="6"/>
      <c r="HIX152" s="6"/>
      <c r="HIY152" s="6"/>
      <c r="HIZ152" s="6"/>
      <c r="HJA152" s="6"/>
      <c r="HJB152" s="6"/>
      <c r="HJC152" s="6"/>
      <c r="HJD152" s="6"/>
      <c r="HJE152" s="6"/>
      <c r="HJF152" s="6"/>
      <c r="HJG152" s="6"/>
      <c r="HJH152" s="6"/>
      <c r="HJI152" s="6"/>
      <c r="HJJ152" s="6"/>
      <c r="HJK152" s="6"/>
      <c r="HJL152" s="6"/>
      <c r="HJM152" s="6"/>
      <c r="HJN152" s="6"/>
      <c r="HJO152" s="6"/>
      <c r="HJP152" s="6"/>
      <c r="HJQ152" s="6"/>
      <c r="HJR152" s="6"/>
      <c r="HJS152" s="6"/>
      <c r="HJT152" s="6"/>
      <c r="HJU152" s="6"/>
      <c r="HJV152" s="6"/>
      <c r="HJW152" s="6"/>
      <c r="HJX152" s="6"/>
      <c r="HJY152" s="6"/>
      <c r="HJZ152" s="6"/>
      <c r="HKA152" s="6"/>
      <c r="HKB152" s="6"/>
      <c r="HKC152" s="6"/>
      <c r="HKD152" s="6"/>
      <c r="HKE152" s="6"/>
      <c r="HKF152" s="6"/>
      <c r="HKG152" s="6"/>
      <c r="HKH152" s="6"/>
      <c r="HKI152" s="6"/>
      <c r="HKJ152" s="6"/>
      <c r="HKK152" s="6"/>
      <c r="HKL152" s="6"/>
      <c r="HKM152" s="6"/>
      <c r="HKN152" s="6"/>
      <c r="HKO152" s="6"/>
      <c r="HKP152" s="6"/>
      <c r="HKQ152" s="6"/>
      <c r="HKR152" s="6"/>
      <c r="HKS152" s="6"/>
      <c r="HKT152" s="6"/>
      <c r="HKU152" s="6"/>
      <c r="HKV152" s="6"/>
      <c r="HKW152" s="6"/>
      <c r="HKX152" s="6"/>
      <c r="HKY152" s="6"/>
      <c r="HKZ152" s="6"/>
      <c r="HLA152" s="6"/>
      <c r="HLB152" s="6"/>
      <c r="HLC152" s="6"/>
      <c r="HLD152" s="6"/>
      <c r="HLE152" s="6"/>
      <c r="HLF152" s="6"/>
      <c r="HLG152" s="6"/>
      <c r="HLH152" s="6"/>
      <c r="HLI152" s="6"/>
      <c r="HLJ152" s="6"/>
      <c r="HLK152" s="6"/>
      <c r="HLL152" s="6"/>
      <c r="HLM152" s="6"/>
      <c r="HLN152" s="6"/>
      <c r="HLO152" s="6"/>
      <c r="HLP152" s="6"/>
      <c r="HLQ152" s="6"/>
      <c r="HLR152" s="6"/>
      <c r="HLS152" s="6"/>
      <c r="HLT152" s="6"/>
      <c r="HLU152" s="6"/>
      <c r="HLV152" s="6"/>
      <c r="HLW152" s="6"/>
      <c r="HLX152" s="6"/>
      <c r="HLY152" s="6"/>
      <c r="HLZ152" s="6"/>
      <c r="HMA152" s="6"/>
      <c r="HMB152" s="6"/>
      <c r="HMC152" s="6"/>
      <c r="HMD152" s="6"/>
      <c r="HME152" s="6"/>
      <c r="HMF152" s="6"/>
      <c r="HMG152" s="6"/>
      <c r="HMH152" s="6"/>
      <c r="HMI152" s="6"/>
      <c r="HMJ152" s="6"/>
      <c r="HMK152" s="6"/>
      <c r="HML152" s="6"/>
      <c r="HMM152" s="6"/>
      <c r="HMN152" s="6"/>
      <c r="HMO152" s="6"/>
      <c r="HMP152" s="6"/>
      <c r="HMQ152" s="6"/>
      <c r="HMR152" s="6"/>
      <c r="HMS152" s="6"/>
      <c r="HMT152" s="6"/>
      <c r="HMU152" s="6"/>
      <c r="HMV152" s="6"/>
      <c r="HMW152" s="6"/>
      <c r="HMX152" s="6"/>
      <c r="HMY152" s="6"/>
      <c r="HMZ152" s="6"/>
      <c r="HNA152" s="6"/>
      <c r="HNB152" s="6"/>
      <c r="HNC152" s="6"/>
      <c r="HND152" s="6"/>
      <c r="HNE152" s="6"/>
      <c r="HNF152" s="6"/>
      <c r="HNG152" s="6"/>
      <c r="HNH152" s="6"/>
      <c r="HNI152" s="6"/>
      <c r="HNJ152" s="6"/>
      <c r="HNK152" s="6"/>
      <c r="HNL152" s="6"/>
      <c r="HNM152" s="6"/>
      <c r="HNN152" s="6"/>
      <c r="HNO152" s="6"/>
      <c r="HNP152" s="6"/>
      <c r="HNQ152" s="6"/>
      <c r="HNR152" s="6"/>
      <c r="HNS152" s="6"/>
      <c r="HNT152" s="6"/>
      <c r="HNU152" s="6"/>
      <c r="HNV152" s="6"/>
      <c r="HNW152" s="6"/>
      <c r="HNX152" s="6"/>
      <c r="HNY152" s="6"/>
      <c r="HNZ152" s="6"/>
      <c r="HOA152" s="6"/>
      <c r="HOB152" s="6"/>
      <c r="HOC152" s="6"/>
      <c r="HOD152" s="6"/>
      <c r="HOE152" s="6"/>
      <c r="HOF152" s="6"/>
      <c r="HOG152" s="6"/>
      <c r="HOH152" s="6"/>
      <c r="HOI152" s="6"/>
      <c r="HOJ152" s="6"/>
      <c r="HOK152" s="6"/>
      <c r="HOL152" s="6"/>
      <c r="HOM152" s="6"/>
      <c r="HON152" s="6"/>
      <c r="HOO152" s="6"/>
      <c r="HOP152" s="6"/>
      <c r="HOQ152" s="6"/>
      <c r="HOR152" s="6"/>
      <c r="HOS152" s="6"/>
      <c r="HOT152" s="6"/>
      <c r="HOU152" s="6"/>
      <c r="HOV152" s="6"/>
      <c r="HOW152" s="6"/>
      <c r="HOX152" s="6"/>
      <c r="HOY152" s="6"/>
      <c r="HOZ152" s="6"/>
      <c r="HPA152" s="6"/>
      <c r="HPB152" s="6"/>
      <c r="HPC152" s="6"/>
      <c r="HPD152" s="6"/>
      <c r="HPE152" s="6"/>
      <c r="HPF152" s="6"/>
      <c r="HPG152" s="6"/>
      <c r="HPH152" s="6"/>
      <c r="HPI152" s="6"/>
      <c r="HPJ152" s="6"/>
      <c r="HPK152" s="6"/>
      <c r="HPL152" s="6"/>
      <c r="HPM152" s="6"/>
      <c r="HPN152" s="6"/>
      <c r="HPO152" s="6"/>
      <c r="HPP152" s="6"/>
      <c r="HPQ152" s="6"/>
      <c r="HPR152" s="6"/>
      <c r="HPS152" s="6"/>
      <c r="HPT152" s="6"/>
      <c r="HPU152" s="6"/>
      <c r="HPV152" s="6"/>
      <c r="HPW152" s="6"/>
      <c r="HPX152" s="6"/>
      <c r="HPY152" s="6"/>
      <c r="HPZ152" s="6"/>
      <c r="HQA152" s="6"/>
      <c r="HQB152" s="6"/>
      <c r="HQC152" s="6"/>
      <c r="HQD152" s="6"/>
      <c r="HQE152" s="6"/>
      <c r="HQF152" s="6"/>
      <c r="HQG152" s="6"/>
      <c r="HQH152" s="6"/>
      <c r="HQI152" s="6"/>
      <c r="HQJ152" s="6"/>
      <c r="HQK152" s="6"/>
      <c r="HQL152" s="6"/>
      <c r="HQM152" s="6"/>
      <c r="HQN152" s="6"/>
      <c r="HQO152" s="6"/>
      <c r="HQP152" s="6"/>
      <c r="HQQ152" s="6"/>
      <c r="HQR152" s="6"/>
      <c r="HQS152" s="6"/>
      <c r="HQT152" s="6"/>
      <c r="HQU152" s="6"/>
      <c r="HQV152" s="6"/>
      <c r="HQW152" s="6"/>
      <c r="HQX152" s="6"/>
      <c r="HQY152" s="6"/>
      <c r="HQZ152" s="6"/>
      <c r="HRA152" s="6"/>
      <c r="HRB152" s="6"/>
      <c r="HRC152" s="6"/>
      <c r="HRD152" s="6"/>
      <c r="HRE152" s="6"/>
      <c r="HRF152" s="6"/>
      <c r="HRG152" s="6"/>
      <c r="HRH152" s="6"/>
      <c r="HRI152" s="6"/>
      <c r="HRJ152" s="6"/>
      <c r="HRK152" s="6"/>
      <c r="HRL152" s="6"/>
      <c r="HRM152" s="6"/>
      <c r="HRN152" s="6"/>
      <c r="HRO152" s="6"/>
      <c r="HRP152" s="6"/>
      <c r="HRQ152" s="6"/>
      <c r="HRR152" s="6"/>
      <c r="HRS152" s="6"/>
      <c r="HRT152" s="6"/>
      <c r="HRU152" s="6"/>
      <c r="HRV152" s="6"/>
      <c r="HRW152" s="6"/>
      <c r="HRX152" s="6"/>
      <c r="HRY152" s="6"/>
      <c r="HRZ152" s="6"/>
      <c r="HSA152" s="6"/>
      <c r="HSB152" s="6"/>
      <c r="HSC152" s="6"/>
      <c r="HSD152" s="6"/>
      <c r="HSE152" s="6"/>
      <c r="HSF152" s="6"/>
      <c r="HSG152" s="6"/>
      <c r="HSH152" s="6"/>
      <c r="HSI152" s="6"/>
      <c r="HSJ152" s="6"/>
      <c r="HSK152" s="6"/>
      <c r="HSL152" s="6"/>
      <c r="HSM152" s="6"/>
      <c r="HSN152" s="6"/>
      <c r="HSO152" s="6"/>
      <c r="HSP152" s="6"/>
      <c r="HSQ152" s="6"/>
      <c r="HSR152" s="6"/>
      <c r="HSS152" s="6"/>
      <c r="HST152" s="6"/>
      <c r="HSU152" s="6"/>
      <c r="HSV152" s="6"/>
      <c r="HSW152" s="6"/>
      <c r="HSX152" s="6"/>
      <c r="HSY152" s="6"/>
      <c r="HSZ152" s="6"/>
      <c r="HTA152" s="6"/>
      <c r="HTB152" s="6"/>
      <c r="HTC152" s="6"/>
      <c r="HTD152" s="6"/>
      <c r="HTE152" s="6"/>
      <c r="HTF152" s="6"/>
      <c r="HTG152" s="6"/>
      <c r="HTH152" s="6"/>
      <c r="HTI152" s="6"/>
      <c r="HTJ152" s="6"/>
      <c r="HTK152" s="6"/>
      <c r="HTL152" s="6"/>
      <c r="HTM152" s="6"/>
      <c r="HTN152" s="6"/>
      <c r="HTO152" s="6"/>
      <c r="HTP152" s="6"/>
      <c r="HTQ152" s="6"/>
      <c r="HTR152" s="6"/>
      <c r="HTS152" s="6"/>
      <c r="HTT152" s="6"/>
      <c r="HTU152" s="6"/>
      <c r="HTV152" s="6"/>
      <c r="HTW152" s="6"/>
      <c r="HTX152" s="6"/>
      <c r="HTY152" s="6"/>
      <c r="HTZ152" s="6"/>
      <c r="HUA152" s="6"/>
      <c r="HUB152" s="6"/>
      <c r="HUC152" s="6"/>
      <c r="HUD152" s="6"/>
      <c r="HUE152" s="6"/>
      <c r="HUF152" s="6"/>
      <c r="HUG152" s="6"/>
      <c r="HUH152" s="6"/>
      <c r="HUI152" s="6"/>
      <c r="HUJ152" s="6"/>
      <c r="HUK152" s="6"/>
      <c r="HUL152" s="6"/>
      <c r="HUM152" s="6"/>
      <c r="HUN152" s="6"/>
      <c r="HUO152" s="6"/>
      <c r="HUP152" s="6"/>
      <c r="HUQ152" s="6"/>
      <c r="HUR152" s="6"/>
      <c r="HUS152" s="6"/>
      <c r="HUT152" s="6"/>
      <c r="HUU152" s="6"/>
      <c r="HUV152" s="6"/>
      <c r="HUW152" s="6"/>
      <c r="HUX152" s="6"/>
      <c r="HUY152" s="6"/>
      <c r="HUZ152" s="6"/>
      <c r="HVA152" s="6"/>
      <c r="HVB152" s="6"/>
      <c r="HVC152" s="6"/>
      <c r="HVD152" s="6"/>
      <c r="HVE152" s="6"/>
      <c r="HVF152" s="6"/>
      <c r="HVG152" s="6"/>
      <c r="HVH152" s="6"/>
      <c r="HVI152" s="6"/>
      <c r="HVJ152" s="6"/>
      <c r="HVK152" s="6"/>
      <c r="HVL152" s="6"/>
      <c r="HVM152" s="6"/>
      <c r="HVN152" s="6"/>
      <c r="HVO152" s="6"/>
      <c r="HVP152" s="6"/>
      <c r="HVQ152" s="6"/>
      <c r="HVR152" s="6"/>
      <c r="HVS152" s="6"/>
      <c r="HVT152" s="6"/>
      <c r="HVU152" s="6"/>
      <c r="HVV152" s="6"/>
      <c r="HVW152" s="6"/>
      <c r="HVX152" s="6"/>
      <c r="HVY152" s="6"/>
      <c r="HVZ152" s="6"/>
      <c r="HWA152" s="6"/>
      <c r="HWB152" s="6"/>
      <c r="HWC152" s="6"/>
      <c r="HWD152" s="6"/>
      <c r="HWE152" s="6"/>
      <c r="HWF152" s="6"/>
      <c r="HWG152" s="6"/>
      <c r="HWH152" s="6"/>
      <c r="HWI152" s="6"/>
      <c r="HWJ152" s="6"/>
      <c r="HWK152" s="6"/>
      <c r="HWL152" s="6"/>
      <c r="HWM152" s="6"/>
      <c r="HWN152" s="6"/>
      <c r="HWO152" s="6"/>
      <c r="HWP152" s="6"/>
      <c r="HWQ152" s="6"/>
      <c r="HWR152" s="6"/>
      <c r="HWS152" s="6"/>
      <c r="HWT152" s="6"/>
      <c r="HWU152" s="6"/>
      <c r="HWV152" s="6"/>
      <c r="HWW152" s="6"/>
      <c r="HWX152" s="6"/>
      <c r="HWY152" s="6"/>
      <c r="HWZ152" s="6"/>
      <c r="HXA152" s="6"/>
      <c r="HXB152" s="6"/>
      <c r="HXC152" s="6"/>
      <c r="HXD152" s="6"/>
      <c r="HXE152" s="6"/>
      <c r="HXF152" s="6"/>
      <c r="HXG152" s="6"/>
      <c r="HXH152" s="6"/>
      <c r="HXI152" s="6"/>
      <c r="HXJ152" s="6"/>
      <c r="HXK152" s="6"/>
      <c r="HXL152" s="6"/>
      <c r="HXM152" s="6"/>
      <c r="HXN152" s="6"/>
      <c r="HXO152" s="6"/>
      <c r="HXP152" s="6"/>
      <c r="HXQ152" s="6"/>
      <c r="HXR152" s="6"/>
      <c r="HXS152" s="6"/>
      <c r="HXT152" s="6"/>
      <c r="HXU152" s="6"/>
      <c r="HXV152" s="6"/>
      <c r="HXW152" s="6"/>
      <c r="HXX152" s="6"/>
      <c r="HXY152" s="6"/>
      <c r="HXZ152" s="6"/>
      <c r="HYA152" s="6"/>
      <c r="HYB152" s="6"/>
      <c r="HYC152" s="6"/>
      <c r="HYD152" s="6"/>
      <c r="HYE152" s="6"/>
      <c r="HYF152" s="6"/>
      <c r="HYG152" s="6"/>
      <c r="HYH152" s="6"/>
      <c r="HYI152" s="6"/>
      <c r="HYJ152" s="6"/>
      <c r="HYK152" s="6"/>
      <c r="HYL152" s="6"/>
      <c r="HYM152" s="6"/>
      <c r="HYN152" s="6"/>
      <c r="HYO152" s="6"/>
      <c r="HYP152" s="6"/>
      <c r="HYQ152" s="6"/>
      <c r="HYR152" s="6"/>
      <c r="HYS152" s="6"/>
      <c r="HYT152" s="6"/>
      <c r="HYU152" s="6"/>
      <c r="HYV152" s="6"/>
      <c r="HYW152" s="6"/>
      <c r="HYX152" s="6"/>
      <c r="HYY152" s="6"/>
      <c r="HYZ152" s="6"/>
      <c r="HZA152" s="6"/>
      <c r="HZB152" s="6"/>
      <c r="HZC152" s="6"/>
      <c r="HZD152" s="6"/>
      <c r="HZE152" s="6"/>
      <c r="HZF152" s="6"/>
      <c r="HZG152" s="6"/>
      <c r="HZH152" s="6"/>
      <c r="HZI152" s="6"/>
      <c r="HZJ152" s="6"/>
      <c r="HZK152" s="6"/>
      <c r="HZL152" s="6"/>
      <c r="HZM152" s="6"/>
      <c r="HZN152" s="6"/>
      <c r="HZO152" s="6"/>
      <c r="HZP152" s="6"/>
      <c r="HZQ152" s="6"/>
      <c r="HZR152" s="6"/>
      <c r="HZS152" s="6"/>
      <c r="HZT152" s="6"/>
      <c r="HZU152" s="6"/>
      <c r="HZV152" s="6"/>
      <c r="HZW152" s="6"/>
      <c r="HZX152" s="6"/>
      <c r="HZY152" s="6"/>
      <c r="HZZ152" s="6"/>
      <c r="IAA152" s="6"/>
      <c r="IAB152" s="6"/>
      <c r="IAC152" s="6"/>
      <c r="IAD152" s="6"/>
      <c r="IAE152" s="6"/>
      <c r="IAF152" s="6"/>
      <c r="IAG152" s="6"/>
      <c r="IAH152" s="6"/>
      <c r="IAI152" s="6"/>
      <c r="IAJ152" s="6"/>
      <c r="IAK152" s="6"/>
      <c r="IAL152" s="6"/>
      <c r="IAM152" s="6"/>
      <c r="IAN152" s="6"/>
      <c r="IAO152" s="6"/>
      <c r="IAP152" s="6"/>
      <c r="IAQ152" s="6"/>
      <c r="IAR152" s="6"/>
      <c r="IAS152" s="6"/>
      <c r="IAT152" s="6"/>
      <c r="IAU152" s="6"/>
      <c r="IAV152" s="6"/>
      <c r="IAW152" s="6"/>
      <c r="IAX152" s="6"/>
      <c r="IAY152" s="6"/>
      <c r="IAZ152" s="6"/>
      <c r="IBA152" s="6"/>
      <c r="IBB152" s="6"/>
      <c r="IBC152" s="6"/>
      <c r="IBD152" s="6"/>
      <c r="IBE152" s="6"/>
      <c r="IBF152" s="6"/>
      <c r="IBG152" s="6"/>
      <c r="IBH152" s="6"/>
      <c r="IBI152" s="6"/>
      <c r="IBJ152" s="6"/>
      <c r="IBK152" s="6"/>
      <c r="IBL152" s="6"/>
      <c r="IBM152" s="6"/>
      <c r="IBN152" s="6"/>
      <c r="IBO152" s="6"/>
      <c r="IBP152" s="6"/>
      <c r="IBQ152" s="6"/>
      <c r="IBR152" s="6"/>
      <c r="IBS152" s="6"/>
      <c r="IBT152" s="6"/>
      <c r="IBU152" s="6"/>
      <c r="IBV152" s="6"/>
      <c r="IBW152" s="6"/>
      <c r="IBX152" s="6"/>
      <c r="IBY152" s="6"/>
      <c r="IBZ152" s="6"/>
      <c r="ICA152" s="6"/>
      <c r="ICB152" s="6"/>
      <c r="ICC152" s="6"/>
      <c r="ICD152" s="6"/>
      <c r="ICE152" s="6"/>
      <c r="ICF152" s="6"/>
      <c r="ICG152" s="6"/>
      <c r="ICH152" s="6"/>
      <c r="ICI152" s="6"/>
      <c r="ICJ152" s="6"/>
      <c r="ICK152" s="6"/>
      <c r="ICL152" s="6"/>
      <c r="ICM152" s="6"/>
      <c r="ICN152" s="6"/>
      <c r="ICO152" s="6"/>
      <c r="ICP152" s="6"/>
      <c r="ICQ152" s="6"/>
      <c r="ICR152" s="6"/>
      <c r="ICS152" s="6"/>
      <c r="ICT152" s="6"/>
      <c r="ICU152" s="6"/>
      <c r="ICV152" s="6"/>
      <c r="ICW152" s="6"/>
      <c r="ICX152" s="6"/>
      <c r="ICY152" s="6"/>
      <c r="ICZ152" s="6"/>
      <c r="IDA152" s="6"/>
      <c r="IDB152" s="6"/>
      <c r="IDC152" s="6"/>
      <c r="IDD152" s="6"/>
      <c r="IDE152" s="6"/>
      <c r="IDF152" s="6"/>
      <c r="IDG152" s="6"/>
      <c r="IDH152" s="6"/>
      <c r="IDI152" s="6"/>
      <c r="IDJ152" s="6"/>
      <c r="IDK152" s="6"/>
      <c r="IDL152" s="6"/>
      <c r="IDM152" s="6"/>
      <c r="IDN152" s="6"/>
      <c r="IDO152" s="6"/>
      <c r="IDP152" s="6"/>
      <c r="IDQ152" s="6"/>
      <c r="IDR152" s="6"/>
      <c r="IDS152" s="6"/>
      <c r="IDT152" s="6"/>
      <c r="IDU152" s="6"/>
      <c r="IDV152" s="6"/>
      <c r="IDW152" s="6"/>
      <c r="IDX152" s="6"/>
      <c r="IDY152" s="6"/>
      <c r="IDZ152" s="6"/>
      <c r="IEA152" s="6"/>
      <c r="IEB152" s="6"/>
      <c r="IEC152" s="6"/>
      <c r="IED152" s="6"/>
      <c r="IEE152" s="6"/>
      <c r="IEF152" s="6"/>
      <c r="IEG152" s="6"/>
      <c r="IEH152" s="6"/>
      <c r="IEI152" s="6"/>
      <c r="IEJ152" s="6"/>
      <c r="IEK152" s="6"/>
      <c r="IEL152" s="6"/>
      <c r="IEM152" s="6"/>
      <c r="IEN152" s="6"/>
      <c r="IEO152" s="6"/>
      <c r="IEP152" s="6"/>
      <c r="IEQ152" s="6"/>
      <c r="IER152" s="6"/>
      <c r="IES152" s="6"/>
      <c r="IET152" s="6"/>
      <c r="IEU152" s="6"/>
      <c r="IEV152" s="6"/>
      <c r="IEW152" s="6"/>
      <c r="IEX152" s="6"/>
      <c r="IEY152" s="6"/>
      <c r="IEZ152" s="6"/>
      <c r="IFA152" s="6"/>
      <c r="IFB152" s="6"/>
      <c r="IFC152" s="6"/>
      <c r="IFD152" s="6"/>
      <c r="IFE152" s="6"/>
      <c r="IFF152" s="6"/>
      <c r="IFG152" s="6"/>
      <c r="IFH152" s="6"/>
      <c r="IFI152" s="6"/>
      <c r="IFJ152" s="6"/>
      <c r="IFK152" s="6"/>
      <c r="IFL152" s="6"/>
      <c r="IFM152" s="6"/>
      <c r="IFN152" s="6"/>
      <c r="IFO152" s="6"/>
      <c r="IFP152" s="6"/>
      <c r="IFQ152" s="6"/>
      <c r="IFR152" s="6"/>
      <c r="IFS152" s="6"/>
      <c r="IFT152" s="6"/>
      <c r="IFU152" s="6"/>
      <c r="IFV152" s="6"/>
      <c r="IFW152" s="6"/>
      <c r="IFX152" s="6"/>
      <c r="IFY152" s="6"/>
      <c r="IFZ152" s="6"/>
      <c r="IGA152" s="6"/>
      <c r="IGB152" s="6"/>
      <c r="IGC152" s="6"/>
      <c r="IGD152" s="6"/>
      <c r="IGE152" s="6"/>
      <c r="IGF152" s="6"/>
      <c r="IGG152" s="6"/>
      <c r="IGH152" s="6"/>
      <c r="IGI152" s="6"/>
      <c r="IGJ152" s="6"/>
      <c r="IGK152" s="6"/>
      <c r="IGL152" s="6"/>
      <c r="IGM152" s="6"/>
      <c r="IGN152" s="6"/>
      <c r="IGO152" s="6"/>
      <c r="IGP152" s="6"/>
      <c r="IGQ152" s="6"/>
      <c r="IGR152" s="6"/>
      <c r="IGS152" s="6"/>
      <c r="IGT152" s="6"/>
      <c r="IGU152" s="6"/>
      <c r="IGV152" s="6"/>
      <c r="IGW152" s="6"/>
      <c r="IGX152" s="6"/>
      <c r="IGY152" s="6"/>
      <c r="IGZ152" s="6"/>
      <c r="IHA152" s="6"/>
      <c r="IHB152" s="6"/>
      <c r="IHC152" s="6"/>
      <c r="IHD152" s="6"/>
      <c r="IHE152" s="6"/>
      <c r="IHF152" s="6"/>
      <c r="IHG152" s="6"/>
      <c r="IHH152" s="6"/>
      <c r="IHI152" s="6"/>
      <c r="IHJ152" s="6"/>
      <c r="IHK152" s="6"/>
      <c r="IHL152" s="6"/>
      <c r="IHM152" s="6"/>
      <c r="IHN152" s="6"/>
      <c r="IHO152" s="6"/>
      <c r="IHP152" s="6"/>
      <c r="IHQ152" s="6"/>
      <c r="IHR152" s="6"/>
      <c r="IHS152" s="6"/>
      <c r="IHT152" s="6"/>
      <c r="IHU152" s="6"/>
      <c r="IHV152" s="6"/>
      <c r="IHW152" s="6"/>
      <c r="IHX152" s="6"/>
      <c r="IHY152" s="6"/>
      <c r="IHZ152" s="6"/>
      <c r="IIA152" s="6"/>
      <c r="IIB152" s="6"/>
      <c r="IIC152" s="6"/>
      <c r="IID152" s="6"/>
      <c r="IIE152" s="6"/>
      <c r="IIF152" s="6"/>
      <c r="IIG152" s="6"/>
      <c r="IIH152" s="6"/>
      <c r="III152" s="6"/>
      <c r="IIJ152" s="6"/>
      <c r="IIK152" s="6"/>
      <c r="IIL152" s="6"/>
      <c r="IIM152" s="6"/>
      <c r="IIN152" s="6"/>
      <c r="IIO152" s="6"/>
      <c r="IIP152" s="6"/>
      <c r="IIQ152" s="6"/>
      <c r="IIR152" s="6"/>
      <c r="IIS152" s="6"/>
      <c r="IIT152" s="6"/>
      <c r="IIU152" s="6"/>
      <c r="IIV152" s="6"/>
      <c r="IIW152" s="6"/>
      <c r="IIX152" s="6"/>
      <c r="IIY152" s="6"/>
      <c r="IIZ152" s="6"/>
      <c r="IJA152" s="6"/>
      <c r="IJB152" s="6"/>
      <c r="IJC152" s="6"/>
      <c r="IJD152" s="6"/>
      <c r="IJE152" s="6"/>
      <c r="IJF152" s="6"/>
      <c r="IJG152" s="6"/>
      <c r="IJH152" s="6"/>
      <c r="IJI152" s="6"/>
      <c r="IJJ152" s="6"/>
      <c r="IJK152" s="6"/>
      <c r="IJL152" s="6"/>
      <c r="IJM152" s="6"/>
      <c r="IJN152" s="6"/>
      <c r="IJO152" s="6"/>
      <c r="IJP152" s="6"/>
      <c r="IJQ152" s="6"/>
      <c r="IJR152" s="6"/>
      <c r="IJS152" s="6"/>
      <c r="IJT152" s="6"/>
      <c r="IJU152" s="6"/>
      <c r="IJV152" s="6"/>
      <c r="IJW152" s="6"/>
      <c r="IJX152" s="6"/>
      <c r="IJY152" s="6"/>
      <c r="IJZ152" s="6"/>
      <c r="IKA152" s="6"/>
      <c r="IKB152" s="6"/>
      <c r="IKC152" s="6"/>
      <c r="IKD152" s="6"/>
      <c r="IKE152" s="6"/>
      <c r="IKF152" s="6"/>
      <c r="IKG152" s="6"/>
      <c r="IKH152" s="6"/>
      <c r="IKI152" s="6"/>
      <c r="IKJ152" s="6"/>
      <c r="IKK152" s="6"/>
      <c r="IKL152" s="6"/>
      <c r="IKM152" s="6"/>
      <c r="IKN152" s="6"/>
      <c r="IKO152" s="6"/>
      <c r="IKP152" s="6"/>
      <c r="IKQ152" s="6"/>
      <c r="IKR152" s="6"/>
      <c r="IKS152" s="6"/>
      <c r="IKT152" s="6"/>
      <c r="IKU152" s="6"/>
      <c r="IKV152" s="6"/>
      <c r="IKW152" s="6"/>
      <c r="IKX152" s="6"/>
      <c r="IKY152" s="6"/>
      <c r="IKZ152" s="6"/>
      <c r="ILA152" s="6"/>
      <c r="ILB152" s="6"/>
      <c r="ILC152" s="6"/>
      <c r="ILD152" s="6"/>
      <c r="ILE152" s="6"/>
      <c r="ILF152" s="6"/>
      <c r="ILG152" s="6"/>
      <c r="ILH152" s="6"/>
      <c r="ILI152" s="6"/>
      <c r="ILJ152" s="6"/>
      <c r="ILK152" s="6"/>
      <c r="ILL152" s="6"/>
      <c r="ILM152" s="6"/>
      <c r="ILN152" s="6"/>
      <c r="ILO152" s="6"/>
      <c r="ILP152" s="6"/>
      <c r="ILQ152" s="6"/>
      <c r="ILR152" s="6"/>
      <c r="ILS152" s="6"/>
      <c r="ILT152" s="6"/>
      <c r="ILU152" s="6"/>
      <c r="ILV152" s="6"/>
      <c r="ILW152" s="6"/>
      <c r="ILX152" s="6"/>
      <c r="ILY152" s="6"/>
      <c r="ILZ152" s="6"/>
      <c r="IMA152" s="6"/>
      <c r="IMB152" s="6"/>
      <c r="IMC152" s="6"/>
      <c r="IMD152" s="6"/>
      <c r="IME152" s="6"/>
      <c r="IMF152" s="6"/>
      <c r="IMG152" s="6"/>
      <c r="IMH152" s="6"/>
      <c r="IMI152" s="6"/>
      <c r="IMJ152" s="6"/>
      <c r="IMK152" s="6"/>
      <c r="IML152" s="6"/>
      <c r="IMM152" s="6"/>
      <c r="IMN152" s="6"/>
      <c r="IMO152" s="6"/>
      <c r="IMP152" s="6"/>
      <c r="IMQ152" s="6"/>
      <c r="IMR152" s="6"/>
      <c r="IMS152" s="6"/>
      <c r="IMT152" s="6"/>
      <c r="IMU152" s="6"/>
      <c r="IMV152" s="6"/>
      <c r="IMW152" s="6"/>
      <c r="IMX152" s="6"/>
      <c r="IMY152" s="6"/>
      <c r="IMZ152" s="6"/>
      <c r="INA152" s="6"/>
      <c r="INB152" s="6"/>
      <c r="INC152" s="6"/>
      <c r="IND152" s="6"/>
      <c r="INE152" s="6"/>
      <c r="INF152" s="6"/>
      <c r="ING152" s="6"/>
      <c r="INH152" s="6"/>
      <c r="INI152" s="6"/>
      <c r="INJ152" s="6"/>
      <c r="INK152" s="6"/>
      <c r="INL152" s="6"/>
      <c r="INM152" s="6"/>
      <c r="INN152" s="6"/>
      <c r="INO152" s="6"/>
      <c r="INP152" s="6"/>
      <c r="INQ152" s="6"/>
      <c r="INR152" s="6"/>
      <c r="INS152" s="6"/>
      <c r="INT152" s="6"/>
      <c r="INU152" s="6"/>
      <c r="INV152" s="6"/>
      <c r="INW152" s="6"/>
      <c r="INX152" s="6"/>
      <c r="INY152" s="6"/>
      <c r="INZ152" s="6"/>
      <c r="IOA152" s="6"/>
      <c r="IOB152" s="6"/>
      <c r="IOC152" s="6"/>
      <c r="IOD152" s="6"/>
      <c r="IOE152" s="6"/>
      <c r="IOF152" s="6"/>
      <c r="IOG152" s="6"/>
      <c r="IOH152" s="6"/>
      <c r="IOI152" s="6"/>
      <c r="IOJ152" s="6"/>
      <c r="IOK152" s="6"/>
      <c r="IOL152" s="6"/>
      <c r="IOM152" s="6"/>
      <c r="ION152" s="6"/>
      <c r="IOO152" s="6"/>
      <c r="IOP152" s="6"/>
      <c r="IOQ152" s="6"/>
      <c r="IOR152" s="6"/>
      <c r="IOS152" s="6"/>
      <c r="IOT152" s="6"/>
      <c r="IOU152" s="6"/>
      <c r="IOV152" s="6"/>
      <c r="IOW152" s="6"/>
      <c r="IOX152" s="6"/>
      <c r="IOY152" s="6"/>
      <c r="IOZ152" s="6"/>
      <c r="IPA152" s="6"/>
      <c r="IPB152" s="6"/>
      <c r="IPC152" s="6"/>
      <c r="IPD152" s="6"/>
      <c r="IPE152" s="6"/>
      <c r="IPF152" s="6"/>
      <c r="IPG152" s="6"/>
      <c r="IPH152" s="6"/>
      <c r="IPI152" s="6"/>
      <c r="IPJ152" s="6"/>
      <c r="IPK152" s="6"/>
      <c r="IPL152" s="6"/>
      <c r="IPM152" s="6"/>
      <c r="IPN152" s="6"/>
      <c r="IPO152" s="6"/>
      <c r="IPP152" s="6"/>
      <c r="IPQ152" s="6"/>
      <c r="IPR152" s="6"/>
      <c r="IPS152" s="6"/>
      <c r="IPT152" s="6"/>
      <c r="IPU152" s="6"/>
      <c r="IPV152" s="6"/>
      <c r="IPW152" s="6"/>
      <c r="IPX152" s="6"/>
      <c r="IPY152" s="6"/>
      <c r="IPZ152" s="6"/>
      <c r="IQA152" s="6"/>
      <c r="IQB152" s="6"/>
      <c r="IQC152" s="6"/>
      <c r="IQD152" s="6"/>
      <c r="IQE152" s="6"/>
      <c r="IQF152" s="6"/>
      <c r="IQG152" s="6"/>
      <c r="IQH152" s="6"/>
      <c r="IQI152" s="6"/>
      <c r="IQJ152" s="6"/>
      <c r="IQK152" s="6"/>
      <c r="IQL152" s="6"/>
      <c r="IQM152" s="6"/>
      <c r="IQN152" s="6"/>
      <c r="IQO152" s="6"/>
      <c r="IQP152" s="6"/>
      <c r="IQQ152" s="6"/>
      <c r="IQR152" s="6"/>
      <c r="IQS152" s="6"/>
      <c r="IQT152" s="6"/>
      <c r="IQU152" s="6"/>
      <c r="IQV152" s="6"/>
      <c r="IQW152" s="6"/>
      <c r="IQX152" s="6"/>
      <c r="IQY152" s="6"/>
      <c r="IQZ152" s="6"/>
      <c r="IRA152" s="6"/>
      <c r="IRB152" s="6"/>
      <c r="IRC152" s="6"/>
      <c r="IRD152" s="6"/>
      <c r="IRE152" s="6"/>
      <c r="IRF152" s="6"/>
      <c r="IRG152" s="6"/>
      <c r="IRH152" s="6"/>
      <c r="IRI152" s="6"/>
      <c r="IRJ152" s="6"/>
      <c r="IRK152" s="6"/>
      <c r="IRL152" s="6"/>
      <c r="IRM152" s="6"/>
      <c r="IRN152" s="6"/>
      <c r="IRO152" s="6"/>
      <c r="IRP152" s="6"/>
      <c r="IRQ152" s="6"/>
      <c r="IRR152" s="6"/>
      <c r="IRS152" s="6"/>
      <c r="IRT152" s="6"/>
      <c r="IRU152" s="6"/>
      <c r="IRV152" s="6"/>
      <c r="IRW152" s="6"/>
      <c r="IRX152" s="6"/>
      <c r="IRY152" s="6"/>
      <c r="IRZ152" s="6"/>
      <c r="ISA152" s="6"/>
      <c r="ISB152" s="6"/>
      <c r="ISC152" s="6"/>
      <c r="ISD152" s="6"/>
      <c r="ISE152" s="6"/>
      <c r="ISF152" s="6"/>
      <c r="ISG152" s="6"/>
      <c r="ISH152" s="6"/>
      <c r="ISI152" s="6"/>
      <c r="ISJ152" s="6"/>
      <c r="ISK152" s="6"/>
      <c r="ISL152" s="6"/>
      <c r="ISM152" s="6"/>
      <c r="ISN152" s="6"/>
      <c r="ISO152" s="6"/>
      <c r="ISP152" s="6"/>
      <c r="ISQ152" s="6"/>
      <c r="ISR152" s="6"/>
      <c r="ISS152" s="6"/>
      <c r="IST152" s="6"/>
      <c r="ISU152" s="6"/>
      <c r="ISV152" s="6"/>
      <c r="ISW152" s="6"/>
      <c r="ISX152" s="6"/>
      <c r="ISY152" s="6"/>
      <c r="ISZ152" s="6"/>
      <c r="ITA152" s="6"/>
      <c r="ITB152" s="6"/>
      <c r="ITC152" s="6"/>
      <c r="ITD152" s="6"/>
      <c r="ITE152" s="6"/>
      <c r="ITF152" s="6"/>
      <c r="ITG152" s="6"/>
      <c r="ITH152" s="6"/>
      <c r="ITI152" s="6"/>
      <c r="ITJ152" s="6"/>
      <c r="ITK152" s="6"/>
      <c r="ITL152" s="6"/>
      <c r="ITM152" s="6"/>
      <c r="ITN152" s="6"/>
      <c r="ITO152" s="6"/>
      <c r="ITP152" s="6"/>
      <c r="ITQ152" s="6"/>
      <c r="ITR152" s="6"/>
      <c r="ITS152" s="6"/>
      <c r="ITT152" s="6"/>
      <c r="ITU152" s="6"/>
      <c r="ITV152" s="6"/>
      <c r="ITW152" s="6"/>
      <c r="ITX152" s="6"/>
      <c r="ITY152" s="6"/>
      <c r="ITZ152" s="6"/>
      <c r="IUA152" s="6"/>
      <c r="IUB152" s="6"/>
      <c r="IUC152" s="6"/>
      <c r="IUD152" s="6"/>
      <c r="IUE152" s="6"/>
      <c r="IUF152" s="6"/>
      <c r="IUG152" s="6"/>
      <c r="IUH152" s="6"/>
      <c r="IUI152" s="6"/>
      <c r="IUJ152" s="6"/>
      <c r="IUK152" s="6"/>
      <c r="IUL152" s="6"/>
      <c r="IUM152" s="6"/>
      <c r="IUN152" s="6"/>
      <c r="IUO152" s="6"/>
      <c r="IUP152" s="6"/>
      <c r="IUQ152" s="6"/>
      <c r="IUR152" s="6"/>
      <c r="IUS152" s="6"/>
      <c r="IUT152" s="6"/>
      <c r="IUU152" s="6"/>
      <c r="IUV152" s="6"/>
      <c r="IUW152" s="6"/>
      <c r="IUX152" s="6"/>
      <c r="IUY152" s="6"/>
      <c r="IUZ152" s="6"/>
      <c r="IVA152" s="6"/>
      <c r="IVB152" s="6"/>
      <c r="IVC152" s="6"/>
      <c r="IVD152" s="6"/>
      <c r="IVE152" s="6"/>
      <c r="IVF152" s="6"/>
      <c r="IVG152" s="6"/>
      <c r="IVH152" s="6"/>
      <c r="IVI152" s="6"/>
      <c r="IVJ152" s="6"/>
      <c r="IVK152" s="6"/>
      <c r="IVL152" s="6"/>
      <c r="IVM152" s="6"/>
      <c r="IVN152" s="6"/>
      <c r="IVO152" s="6"/>
      <c r="IVP152" s="6"/>
      <c r="IVQ152" s="6"/>
      <c r="IVR152" s="6"/>
      <c r="IVS152" s="6"/>
      <c r="IVT152" s="6"/>
      <c r="IVU152" s="6"/>
      <c r="IVV152" s="6"/>
      <c r="IVW152" s="6"/>
      <c r="IVX152" s="6"/>
      <c r="IVY152" s="6"/>
      <c r="IVZ152" s="6"/>
      <c r="IWA152" s="6"/>
      <c r="IWB152" s="6"/>
      <c r="IWC152" s="6"/>
      <c r="IWD152" s="6"/>
      <c r="IWE152" s="6"/>
      <c r="IWF152" s="6"/>
      <c r="IWG152" s="6"/>
      <c r="IWH152" s="6"/>
      <c r="IWI152" s="6"/>
      <c r="IWJ152" s="6"/>
      <c r="IWK152" s="6"/>
      <c r="IWL152" s="6"/>
      <c r="IWM152" s="6"/>
      <c r="IWN152" s="6"/>
      <c r="IWO152" s="6"/>
      <c r="IWP152" s="6"/>
      <c r="IWQ152" s="6"/>
      <c r="IWR152" s="6"/>
      <c r="IWS152" s="6"/>
      <c r="IWT152" s="6"/>
      <c r="IWU152" s="6"/>
      <c r="IWV152" s="6"/>
      <c r="IWW152" s="6"/>
      <c r="IWX152" s="6"/>
      <c r="IWY152" s="6"/>
      <c r="IWZ152" s="6"/>
      <c r="IXA152" s="6"/>
      <c r="IXB152" s="6"/>
      <c r="IXC152" s="6"/>
      <c r="IXD152" s="6"/>
      <c r="IXE152" s="6"/>
      <c r="IXF152" s="6"/>
      <c r="IXG152" s="6"/>
      <c r="IXH152" s="6"/>
      <c r="IXI152" s="6"/>
      <c r="IXJ152" s="6"/>
      <c r="IXK152" s="6"/>
      <c r="IXL152" s="6"/>
      <c r="IXM152" s="6"/>
      <c r="IXN152" s="6"/>
      <c r="IXO152" s="6"/>
      <c r="IXP152" s="6"/>
      <c r="IXQ152" s="6"/>
      <c r="IXR152" s="6"/>
      <c r="IXS152" s="6"/>
      <c r="IXT152" s="6"/>
      <c r="IXU152" s="6"/>
      <c r="IXV152" s="6"/>
      <c r="IXW152" s="6"/>
      <c r="IXX152" s="6"/>
      <c r="IXY152" s="6"/>
      <c r="IXZ152" s="6"/>
      <c r="IYA152" s="6"/>
      <c r="IYB152" s="6"/>
      <c r="IYC152" s="6"/>
      <c r="IYD152" s="6"/>
      <c r="IYE152" s="6"/>
      <c r="IYF152" s="6"/>
      <c r="IYG152" s="6"/>
      <c r="IYH152" s="6"/>
      <c r="IYI152" s="6"/>
      <c r="IYJ152" s="6"/>
      <c r="IYK152" s="6"/>
      <c r="IYL152" s="6"/>
      <c r="IYM152" s="6"/>
      <c r="IYN152" s="6"/>
      <c r="IYO152" s="6"/>
      <c r="IYP152" s="6"/>
      <c r="IYQ152" s="6"/>
      <c r="IYR152" s="6"/>
      <c r="IYS152" s="6"/>
      <c r="IYT152" s="6"/>
      <c r="IYU152" s="6"/>
      <c r="IYV152" s="6"/>
      <c r="IYW152" s="6"/>
      <c r="IYX152" s="6"/>
      <c r="IYY152" s="6"/>
      <c r="IYZ152" s="6"/>
      <c r="IZA152" s="6"/>
      <c r="IZB152" s="6"/>
      <c r="IZC152" s="6"/>
      <c r="IZD152" s="6"/>
      <c r="IZE152" s="6"/>
      <c r="IZF152" s="6"/>
      <c r="IZG152" s="6"/>
      <c r="IZH152" s="6"/>
      <c r="IZI152" s="6"/>
      <c r="IZJ152" s="6"/>
      <c r="IZK152" s="6"/>
      <c r="IZL152" s="6"/>
      <c r="IZM152" s="6"/>
      <c r="IZN152" s="6"/>
      <c r="IZO152" s="6"/>
      <c r="IZP152" s="6"/>
      <c r="IZQ152" s="6"/>
      <c r="IZR152" s="6"/>
      <c r="IZS152" s="6"/>
      <c r="IZT152" s="6"/>
      <c r="IZU152" s="6"/>
      <c r="IZV152" s="6"/>
      <c r="IZW152" s="6"/>
      <c r="IZX152" s="6"/>
      <c r="IZY152" s="6"/>
      <c r="IZZ152" s="6"/>
      <c r="JAA152" s="6"/>
      <c r="JAB152" s="6"/>
      <c r="JAC152" s="6"/>
      <c r="JAD152" s="6"/>
      <c r="JAE152" s="6"/>
      <c r="JAF152" s="6"/>
      <c r="JAG152" s="6"/>
      <c r="JAH152" s="6"/>
      <c r="JAI152" s="6"/>
      <c r="JAJ152" s="6"/>
      <c r="JAK152" s="6"/>
      <c r="JAL152" s="6"/>
      <c r="JAM152" s="6"/>
      <c r="JAN152" s="6"/>
      <c r="JAO152" s="6"/>
      <c r="JAP152" s="6"/>
      <c r="JAQ152" s="6"/>
      <c r="JAR152" s="6"/>
      <c r="JAS152" s="6"/>
      <c r="JAT152" s="6"/>
      <c r="JAU152" s="6"/>
      <c r="JAV152" s="6"/>
      <c r="JAW152" s="6"/>
      <c r="JAX152" s="6"/>
      <c r="JAY152" s="6"/>
      <c r="JAZ152" s="6"/>
      <c r="JBA152" s="6"/>
      <c r="JBB152" s="6"/>
      <c r="JBC152" s="6"/>
      <c r="JBD152" s="6"/>
      <c r="JBE152" s="6"/>
      <c r="JBF152" s="6"/>
      <c r="JBG152" s="6"/>
      <c r="JBH152" s="6"/>
      <c r="JBI152" s="6"/>
      <c r="JBJ152" s="6"/>
      <c r="JBK152" s="6"/>
      <c r="JBL152" s="6"/>
      <c r="JBM152" s="6"/>
      <c r="JBN152" s="6"/>
      <c r="JBO152" s="6"/>
      <c r="JBP152" s="6"/>
      <c r="JBQ152" s="6"/>
      <c r="JBR152" s="6"/>
      <c r="JBS152" s="6"/>
      <c r="JBT152" s="6"/>
      <c r="JBU152" s="6"/>
      <c r="JBV152" s="6"/>
      <c r="JBW152" s="6"/>
      <c r="JBX152" s="6"/>
      <c r="JBY152" s="6"/>
      <c r="JBZ152" s="6"/>
      <c r="JCA152" s="6"/>
      <c r="JCB152" s="6"/>
      <c r="JCC152" s="6"/>
      <c r="JCD152" s="6"/>
      <c r="JCE152" s="6"/>
      <c r="JCF152" s="6"/>
      <c r="JCG152" s="6"/>
      <c r="JCH152" s="6"/>
      <c r="JCI152" s="6"/>
      <c r="JCJ152" s="6"/>
      <c r="JCK152" s="6"/>
      <c r="JCL152" s="6"/>
      <c r="JCM152" s="6"/>
      <c r="JCN152" s="6"/>
      <c r="JCO152" s="6"/>
      <c r="JCP152" s="6"/>
      <c r="JCQ152" s="6"/>
      <c r="JCR152" s="6"/>
      <c r="JCS152" s="6"/>
      <c r="JCT152" s="6"/>
      <c r="JCU152" s="6"/>
      <c r="JCV152" s="6"/>
      <c r="JCW152" s="6"/>
      <c r="JCX152" s="6"/>
      <c r="JCY152" s="6"/>
      <c r="JCZ152" s="6"/>
      <c r="JDA152" s="6"/>
      <c r="JDB152" s="6"/>
      <c r="JDC152" s="6"/>
      <c r="JDD152" s="6"/>
      <c r="JDE152" s="6"/>
      <c r="JDF152" s="6"/>
      <c r="JDG152" s="6"/>
      <c r="JDH152" s="6"/>
      <c r="JDI152" s="6"/>
      <c r="JDJ152" s="6"/>
      <c r="JDK152" s="6"/>
      <c r="JDL152" s="6"/>
      <c r="JDM152" s="6"/>
      <c r="JDN152" s="6"/>
      <c r="JDO152" s="6"/>
      <c r="JDP152" s="6"/>
      <c r="JDQ152" s="6"/>
      <c r="JDR152" s="6"/>
      <c r="JDS152" s="6"/>
      <c r="JDT152" s="6"/>
      <c r="JDU152" s="6"/>
      <c r="JDV152" s="6"/>
      <c r="JDW152" s="6"/>
      <c r="JDX152" s="6"/>
      <c r="JDY152" s="6"/>
      <c r="JDZ152" s="6"/>
      <c r="JEA152" s="6"/>
      <c r="JEB152" s="6"/>
      <c r="JEC152" s="6"/>
      <c r="JED152" s="6"/>
      <c r="JEE152" s="6"/>
      <c r="JEF152" s="6"/>
      <c r="JEG152" s="6"/>
      <c r="JEH152" s="6"/>
      <c r="JEI152" s="6"/>
      <c r="JEJ152" s="6"/>
      <c r="JEK152" s="6"/>
      <c r="JEL152" s="6"/>
      <c r="JEM152" s="6"/>
      <c r="JEN152" s="6"/>
      <c r="JEO152" s="6"/>
      <c r="JEP152" s="6"/>
      <c r="JEQ152" s="6"/>
      <c r="JER152" s="6"/>
      <c r="JES152" s="6"/>
      <c r="JET152" s="6"/>
      <c r="JEU152" s="6"/>
      <c r="JEV152" s="6"/>
      <c r="JEW152" s="6"/>
      <c r="JEX152" s="6"/>
      <c r="JEY152" s="6"/>
      <c r="JEZ152" s="6"/>
      <c r="JFA152" s="6"/>
      <c r="JFB152" s="6"/>
      <c r="JFC152" s="6"/>
      <c r="JFD152" s="6"/>
      <c r="JFE152" s="6"/>
      <c r="JFF152" s="6"/>
      <c r="JFG152" s="6"/>
      <c r="JFH152" s="6"/>
      <c r="JFI152" s="6"/>
      <c r="JFJ152" s="6"/>
      <c r="JFK152" s="6"/>
      <c r="JFL152" s="6"/>
      <c r="JFM152" s="6"/>
      <c r="JFN152" s="6"/>
      <c r="JFO152" s="6"/>
      <c r="JFP152" s="6"/>
      <c r="JFQ152" s="6"/>
      <c r="JFR152" s="6"/>
      <c r="JFS152" s="6"/>
      <c r="JFT152" s="6"/>
      <c r="JFU152" s="6"/>
      <c r="JFV152" s="6"/>
      <c r="JFW152" s="6"/>
      <c r="JFX152" s="6"/>
      <c r="JFY152" s="6"/>
      <c r="JFZ152" s="6"/>
      <c r="JGA152" s="6"/>
      <c r="JGB152" s="6"/>
      <c r="JGC152" s="6"/>
      <c r="JGD152" s="6"/>
      <c r="JGE152" s="6"/>
      <c r="JGF152" s="6"/>
      <c r="JGG152" s="6"/>
      <c r="JGH152" s="6"/>
      <c r="JGI152" s="6"/>
      <c r="JGJ152" s="6"/>
      <c r="JGK152" s="6"/>
      <c r="JGL152" s="6"/>
      <c r="JGM152" s="6"/>
      <c r="JGN152" s="6"/>
      <c r="JGO152" s="6"/>
      <c r="JGP152" s="6"/>
      <c r="JGQ152" s="6"/>
      <c r="JGR152" s="6"/>
      <c r="JGS152" s="6"/>
      <c r="JGT152" s="6"/>
      <c r="JGU152" s="6"/>
      <c r="JGV152" s="6"/>
      <c r="JGW152" s="6"/>
      <c r="JGX152" s="6"/>
      <c r="JGY152" s="6"/>
      <c r="JGZ152" s="6"/>
      <c r="JHA152" s="6"/>
      <c r="JHB152" s="6"/>
      <c r="JHC152" s="6"/>
      <c r="JHD152" s="6"/>
      <c r="JHE152" s="6"/>
      <c r="JHF152" s="6"/>
      <c r="JHG152" s="6"/>
      <c r="JHH152" s="6"/>
      <c r="JHI152" s="6"/>
      <c r="JHJ152" s="6"/>
      <c r="JHK152" s="6"/>
      <c r="JHL152" s="6"/>
      <c r="JHM152" s="6"/>
      <c r="JHN152" s="6"/>
      <c r="JHO152" s="6"/>
      <c r="JHP152" s="6"/>
      <c r="JHQ152" s="6"/>
      <c r="JHR152" s="6"/>
      <c r="JHS152" s="6"/>
      <c r="JHT152" s="6"/>
      <c r="JHU152" s="6"/>
      <c r="JHV152" s="6"/>
      <c r="JHW152" s="6"/>
      <c r="JHX152" s="6"/>
      <c r="JHY152" s="6"/>
      <c r="JHZ152" s="6"/>
      <c r="JIA152" s="6"/>
      <c r="JIB152" s="6"/>
      <c r="JIC152" s="6"/>
      <c r="JID152" s="6"/>
      <c r="JIE152" s="6"/>
      <c r="JIF152" s="6"/>
      <c r="JIG152" s="6"/>
      <c r="JIH152" s="6"/>
      <c r="JII152" s="6"/>
      <c r="JIJ152" s="6"/>
      <c r="JIK152" s="6"/>
      <c r="JIL152" s="6"/>
      <c r="JIM152" s="6"/>
      <c r="JIN152" s="6"/>
      <c r="JIO152" s="6"/>
      <c r="JIP152" s="6"/>
      <c r="JIQ152" s="6"/>
      <c r="JIR152" s="6"/>
      <c r="JIS152" s="6"/>
      <c r="JIT152" s="6"/>
      <c r="JIU152" s="6"/>
      <c r="JIV152" s="6"/>
      <c r="JIW152" s="6"/>
      <c r="JIX152" s="6"/>
      <c r="JIY152" s="6"/>
      <c r="JIZ152" s="6"/>
      <c r="JJA152" s="6"/>
      <c r="JJB152" s="6"/>
      <c r="JJC152" s="6"/>
      <c r="JJD152" s="6"/>
      <c r="JJE152" s="6"/>
      <c r="JJF152" s="6"/>
      <c r="JJG152" s="6"/>
      <c r="JJH152" s="6"/>
      <c r="JJI152" s="6"/>
      <c r="JJJ152" s="6"/>
      <c r="JJK152" s="6"/>
      <c r="JJL152" s="6"/>
      <c r="JJM152" s="6"/>
      <c r="JJN152" s="6"/>
      <c r="JJO152" s="6"/>
      <c r="JJP152" s="6"/>
      <c r="JJQ152" s="6"/>
      <c r="JJR152" s="6"/>
      <c r="JJS152" s="6"/>
      <c r="JJT152" s="6"/>
      <c r="JJU152" s="6"/>
      <c r="JJV152" s="6"/>
      <c r="JJW152" s="6"/>
      <c r="JJX152" s="6"/>
      <c r="JJY152" s="6"/>
      <c r="JJZ152" s="6"/>
      <c r="JKA152" s="6"/>
      <c r="JKB152" s="6"/>
      <c r="JKC152" s="6"/>
      <c r="JKD152" s="6"/>
      <c r="JKE152" s="6"/>
      <c r="JKF152" s="6"/>
      <c r="JKG152" s="6"/>
      <c r="JKH152" s="6"/>
      <c r="JKI152" s="6"/>
      <c r="JKJ152" s="6"/>
      <c r="JKK152" s="6"/>
      <c r="JKL152" s="6"/>
      <c r="JKM152" s="6"/>
      <c r="JKN152" s="6"/>
      <c r="JKO152" s="6"/>
      <c r="JKP152" s="6"/>
      <c r="JKQ152" s="6"/>
      <c r="JKR152" s="6"/>
      <c r="JKS152" s="6"/>
      <c r="JKT152" s="6"/>
      <c r="JKU152" s="6"/>
      <c r="JKV152" s="6"/>
      <c r="JKW152" s="6"/>
      <c r="JKX152" s="6"/>
      <c r="JKY152" s="6"/>
      <c r="JKZ152" s="6"/>
      <c r="JLA152" s="6"/>
      <c r="JLB152" s="6"/>
      <c r="JLC152" s="6"/>
      <c r="JLD152" s="6"/>
      <c r="JLE152" s="6"/>
      <c r="JLF152" s="6"/>
      <c r="JLG152" s="6"/>
      <c r="JLH152" s="6"/>
      <c r="JLI152" s="6"/>
      <c r="JLJ152" s="6"/>
      <c r="JLK152" s="6"/>
      <c r="JLL152" s="6"/>
      <c r="JLM152" s="6"/>
      <c r="JLN152" s="6"/>
      <c r="JLO152" s="6"/>
      <c r="JLP152" s="6"/>
      <c r="JLQ152" s="6"/>
      <c r="JLR152" s="6"/>
      <c r="JLS152" s="6"/>
      <c r="JLT152" s="6"/>
      <c r="JLU152" s="6"/>
      <c r="JLV152" s="6"/>
      <c r="JLW152" s="6"/>
      <c r="JLX152" s="6"/>
      <c r="JLY152" s="6"/>
      <c r="JLZ152" s="6"/>
      <c r="JMA152" s="6"/>
      <c r="JMB152" s="6"/>
      <c r="JMC152" s="6"/>
      <c r="JMD152" s="6"/>
      <c r="JME152" s="6"/>
      <c r="JMF152" s="6"/>
      <c r="JMG152" s="6"/>
      <c r="JMH152" s="6"/>
      <c r="JMI152" s="6"/>
      <c r="JMJ152" s="6"/>
      <c r="JMK152" s="6"/>
      <c r="JML152" s="6"/>
      <c r="JMM152" s="6"/>
      <c r="JMN152" s="6"/>
      <c r="JMO152" s="6"/>
      <c r="JMP152" s="6"/>
      <c r="JMQ152" s="6"/>
      <c r="JMR152" s="6"/>
      <c r="JMS152" s="6"/>
      <c r="JMT152" s="6"/>
      <c r="JMU152" s="6"/>
      <c r="JMV152" s="6"/>
      <c r="JMW152" s="6"/>
      <c r="JMX152" s="6"/>
      <c r="JMY152" s="6"/>
      <c r="JMZ152" s="6"/>
      <c r="JNA152" s="6"/>
      <c r="JNB152" s="6"/>
      <c r="JNC152" s="6"/>
      <c r="JND152" s="6"/>
      <c r="JNE152" s="6"/>
      <c r="JNF152" s="6"/>
      <c r="JNG152" s="6"/>
      <c r="JNH152" s="6"/>
      <c r="JNI152" s="6"/>
      <c r="JNJ152" s="6"/>
      <c r="JNK152" s="6"/>
      <c r="JNL152" s="6"/>
      <c r="JNM152" s="6"/>
      <c r="JNN152" s="6"/>
      <c r="JNO152" s="6"/>
      <c r="JNP152" s="6"/>
      <c r="JNQ152" s="6"/>
      <c r="JNR152" s="6"/>
      <c r="JNS152" s="6"/>
      <c r="JNT152" s="6"/>
      <c r="JNU152" s="6"/>
      <c r="JNV152" s="6"/>
      <c r="JNW152" s="6"/>
      <c r="JNX152" s="6"/>
      <c r="JNY152" s="6"/>
      <c r="JNZ152" s="6"/>
      <c r="JOA152" s="6"/>
      <c r="JOB152" s="6"/>
      <c r="JOC152" s="6"/>
      <c r="JOD152" s="6"/>
      <c r="JOE152" s="6"/>
      <c r="JOF152" s="6"/>
      <c r="JOG152" s="6"/>
      <c r="JOH152" s="6"/>
      <c r="JOI152" s="6"/>
      <c r="JOJ152" s="6"/>
      <c r="JOK152" s="6"/>
      <c r="JOL152" s="6"/>
      <c r="JOM152" s="6"/>
      <c r="JON152" s="6"/>
      <c r="JOO152" s="6"/>
      <c r="JOP152" s="6"/>
      <c r="JOQ152" s="6"/>
      <c r="JOR152" s="6"/>
      <c r="JOS152" s="6"/>
      <c r="JOT152" s="6"/>
      <c r="JOU152" s="6"/>
      <c r="JOV152" s="6"/>
      <c r="JOW152" s="6"/>
      <c r="JOX152" s="6"/>
      <c r="JOY152" s="6"/>
      <c r="JOZ152" s="6"/>
      <c r="JPA152" s="6"/>
      <c r="JPB152" s="6"/>
      <c r="JPC152" s="6"/>
      <c r="JPD152" s="6"/>
      <c r="JPE152" s="6"/>
      <c r="JPF152" s="6"/>
      <c r="JPG152" s="6"/>
      <c r="JPH152" s="6"/>
      <c r="JPI152" s="6"/>
      <c r="JPJ152" s="6"/>
      <c r="JPK152" s="6"/>
      <c r="JPL152" s="6"/>
      <c r="JPM152" s="6"/>
      <c r="JPN152" s="6"/>
      <c r="JPO152" s="6"/>
      <c r="JPP152" s="6"/>
      <c r="JPQ152" s="6"/>
      <c r="JPR152" s="6"/>
      <c r="JPS152" s="6"/>
      <c r="JPT152" s="6"/>
      <c r="JPU152" s="6"/>
      <c r="JPV152" s="6"/>
      <c r="JPW152" s="6"/>
      <c r="JPX152" s="6"/>
      <c r="JPY152" s="6"/>
      <c r="JPZ152" s="6"/>
      <c r="JQA152" s="6"/>
      <c r="JQB152" s="6"/>
      <c r="JQC152" s="6"/>
      <c r="JQD152" s="6"/>
      <c r="JQE152" s="6"/>
      <c r="JQF152" s="6"/>
      <c r="JQG152" s="6"/>
      <c r="JQH152" s="6"/>
      <c r="JQI152" s="6"/>
      <c r="JQJ152" s="6"/>
      <c r="JQK152" s="6"/>
      <c r="JQL152" s="6"/>
      <c r="JQM152" s="6"/>
      <c r="JQN152" s="6"/>
      <c r="JQO152" s="6"/>
      <c r="JQP152" s="6"/>
      <c r="JQQ152" s="6"/>
      <c r="JQR152" s="6"/>
      <c r="JQS152" s="6"/>
      <c r="JQT152" s="6"/>
      <c r="JQU152" s="6"/>
      <c r="JQV152" s="6"/>
      <c r="JQW152" s="6"/>
      <c r="JQX152" s="6"/>
      <c r="JQY152" s="6"/>
      <c r="JQZ152" s="6"/>
      <c r="JRA152" s="6"/>
      <c r="JRB152" s="6"/>
      <c r="JRC152" s="6"/>
      <c r="JRD152" s="6"/>
      <c r="JRE152" s="6"/>
      <c r="JRF152" s="6"/>
      <c r="JRG152" s="6"/>
      <c r="JRH152" s="6"/>
      <c r="JRI152" s="6"/>
      <c r="JRJ152" s="6"/>
      <c r="JRK152" s="6"/>
      <c r="JRL152" s="6"/>
      <c r="JRM152" s="6"/>
      <c r="JRN152" s="6"/>
      <c r="JRO152" s="6"/>
      <c r="JRP152" s="6"/>
      <c r="JRQ152" s="6"/>
      <c r="JRR152" s="6"/>
      <c r="JRS152" s="6"/>
      <c r="JRT152" s="6"/>
      <c r="JRU152" s="6"/>
      <c r="JRV152" s="6"/>
      <c r="JRW152" s="6"/>
      <c r="JRX152" s="6"/>
      <c r="JRY152" s="6"/>
      <c r="JRZ152" s="6"/>
      <c r="JSA152" s="6"/>
      <c r="JSB152" s="6"/>
      <c r="JSC152" s="6"/>
      <c r="JSD152" s="6"/>
      <c r="JSE152" s="6"/>
      <c r="JSF152" s="6"/>
      <c r="JSG152" s="6"/>
      <c r="JSH152" s="6"/>
      <c r="JSI152" s="6"/>
      <c r="JSJ152" s="6"/>
      <c r="JSK152" s="6"/>
      <c r="JSL152" s="6"/>
      <c r="JSM152" s="6"/>
      <c r="JSN152" s="6"/>
      <c r="JSO152" s="6"/>
      <c r="JSP152" s="6"/>
      <c r="JSQ152" s="6"/>
      <c r="JSR152" s="6"/>
      <c r="JSS152" s="6"/>
      <c r="JST152" s="6"/>
      <c r="JSU152" s="6"/>
      <c r="JSV152" s="6"/>
      <c r="JSW152" s="6"/>
      <c r="JSX152" s="6"/>
      <c r="JSY152" s="6"/>
      <c r="JSZ152" s="6"/>
      <c r="JTA152" s="6"/>
      <c r="JTB152" s="6"/>
      <c r="JTC152" s="6"/>
      <c r="JTD152" s="6"/>
      <c r="JTE152" s="6"/>
      <c r="JTF152" s="6"/>
      <c r="JTG152" s="6"/>
      <c r="JTH152" s="6"/>
      <c r="JTI152" s="6"/>
      <c r="JTJ152" s="6"/>
      <c r="JTK152" s="6"/>
      <c r="JTL152" s="6"/>
      <c r="JTM152" s="6"/>
      <c r="JTN152" s="6"/>
      <c r="JTO152" s="6"/>
      <c r="JTP152" s="6"/>
      <c r="JTQ152" s="6"/>
      <c r="JTR152" s="6"/>
      <c r="JTS152" s="6"/>
      <c r="JTT152" s="6"/>
      <c r="JTU152" s="6"/>
      <c r="JTV152" s="6"/>
      <c r="JTW152" s="6"/>
      <c r="JTX152" s="6"/>
      <c r="JTY152" s="6"/>
      <c r="JTZ152" s="6"/>
      <c r="JUA152" s="6"/>
      <c r="JUB152" s="6"/>
      <c r="JUC152" s="6"/>
      <c r="JUD152" s="6"/>
      <c r="JUE152" s="6"/>
      <c r="JUF152" s="6"/>
      <c r="JUG152" s="6"/>
      <c r="JUH152" s="6"/>
      <c r="JUI152" s="6"/>
      <c r="JUJ152" s="6"/>
      <c r="JUK152" s="6"/>
      <c r="JUL152" s="6"/>
      <c r="JUM152" s="6"/>
      <c r="JUN152" s="6"/>
      <c r="JUO152" s="6"/>
      <c r="JUP152" s="6"/>
      <c r="JUQ152" s="6"/>
      <c r="JUR152" s="6"/>
      <c r="JUS152" s="6"/>
      <c r="JUT152" s="6"/>
      <c r="JUU152" s="6"/>
      <c r="JUV152" s="6"/>
      <c r="JUW152" s="6"/>
      <c r="JUX152" s="6"/>
      <c r="JUY152" s="6"/>
      <c r="JUZ152" s="6"/>
      <c r="JVA152" s="6"/>
      <c r="JVB152" s="6"/>
      <c r="JVC152" s="6"/>
      <c r="JVD152" s="6"/>
      <c r="JVE152" s="6"/>
      <c r="JVF152" s="6"/>
      <c r="JVG152" s="6"/>
      <c r="JVH152" s="6"/>
      <c r="JVI152" s="6"/>
      <c r="JVJ152" s="6"/>
      <c r="JVK152" s="6"/>
      <c r="JVL152" s="6"/>
      <c r="JVM152" s="6"/>
      <c r="JVN152" s="6"/>
      <c r="JVO152" s="6"/>
      <c r="JVP152" s="6"/>
      <c r="JVQ152" s="6"/>
      <c r="JVR152" s="6"/>
      <c r="JVS152" s="6"/>
      <c r="JVT152" s="6"/>
      <c r="JVU152" s="6"/>
      <c r="JVV152" s="6"/>
      <c r="JVW152" s="6"/>
      <c r="JVX152" s="6"/>
      <c r="JVY152" s="6"/>
      <c r="JVZ152" s="6"/>
      <c r="JWA152" s="6"/>
      <c r="JWB152" s="6"/>
      <c r="JWC152" s="6"/>
      <c r="JWD152" s="6"/>
      <c r="JWE152" s="6"/>
      <c r="JWF152" s="6"/>
      <c r="JWG152" s="6"/>
      <c r="JWH152" s="6"/>
      <c r="JWI152" s="6"/>
      <c r="JWJ152" s="6"/>
      <c r="JWK152" s="6"/>
      <c r="JWL152" s="6"/>
      <c r="JWM152" s="6"/>
      <c r="JWN152" s="6"/>
      <c r="JWO152" s="6"/>
      <c r="JWP152" s="6"/>
      <c r="JWQ152" s="6"/>
      <c r="JWR152" s="6"/>
      <c r="JWS152" s="6"/>
      <c r="JWT152" s="6"/>
      <c r="JWU152" s="6"/>
      <c r="JWV152" s="6"/>
      <c r="JWW152" s="6"/>
      <c r="JWX152" s="6"/>
      <c r="JWY152" s="6"/>
      <c r="JWZ152" s="6"/>
      <c r="JXA152" s="6"/>
      <c r="JXB152" s="6"/>
      <c r="JXC152" s="6"/>
      <c r="JXD152" s="6"/>
      <c r="JXE152" s="6"/>
      <c r="JXF152" s="6"/>
      <c r="JXG152" s="6"/>
      <c r="JXH152" s="6"/>
      <c r="JXI152" s="6"/>
      <c r="JXJ152" s="6"/>
      <c r="JXK152" s="6"/>
      <c r="JXL152" s="6"/>
      <c r="JXM152" s="6"/>
      <c r="JXN152" s="6"/>
      <c r="JXO152" s="6"/>
      <c r="JXP152" s="6"/>
      <c r="JXQ152" s="6"/>
      <c r="JXR152" s="6"/>
      <c r="JXS152" s="6"/>
      <c r="JXT152" s="6"/>
      <c r="JXU152" s="6"/>
      <c r="JXV152" s="6"/>
      <c r="JXW152" s="6"/>
      <c r="JXX152" s="6"/>
      <c r="JXY152" s="6"/>
      <c r="JXZ152" s="6"/>
      <c r="JYA152" s="6"/>
      <c r="JYB152" s="6"/>
      <c r="JYC152" s="6"/>
      <c r="JYD152" s="6"/>
      <c r="JYE152" s="6"/>
      <c r="JYF152" s="6"/>
      <c r="JYG152" s="6"/>
      <c r="JYH152" s="6"/>
      <c r="JYI152" s="6"/>
      <c r="JYJ152" s="6"/>
      <c r="JYK152" s="6"/>
      <c r="JYL152" s="6"/>
      <c r="JYM152" s="6"/>
      <c r="JYN152" s="6"/>
      <c r="JYO152" s="6"/>
      <c r="JYP152" s="6"/>
      <c r="JYQ152" s="6"/>
      <c r="JYR152" s="6"/>
      <c r="JYS152" s="6"/>
      <c r="JYT152" s="6"/>
      <c r="JYU152" s="6"/>
      <c r="JYV152" s="6"/>
      <c r="JYW152" s="6"/>
      <c r="JYX152" s="6"/>
      <c r="JYY152" s="6"/>
      <c r="JYZ152" s="6"/>
      <c r="JZA152" s="6"/>
      <c r="JZB152" s="6"/>
      <c r="JZC152" s="6"/>
      <c r="JZD152" s="6"/>
      <c r="JZE152" s="6"/>
      <c r="JZF152" s="6"/>
      <c r="JZG152" s="6"/>
      <c r="JZH152" s="6"/>
      <c r="JZI152" s="6"/>
      <c r="JZJ152" s="6"/>
      <c r="JZK152" s="6"/>
      <c r="JZL152" s="6"/>
      <c r="JZM152" s="6"/>
      <c r="JZN152" s="6"/>
      <c r="JZO152" s="6"/>
      <c r="JZP152" s="6"/>
      <c r="JZQ152" s="6"/>
      <c r="JZR152" s="6"/>
      <c r="JZS152" s="6"/>
      <c r="JZT152" s="6"/>
      <c r="JZU152" s="6"/>
      <c r="JZV152" s="6"/>
      <c r="JZW152" s="6"/>
      <c r="JZX152" s="6"/>
      <c r="JZY152" s="6"/>
      <c r="JZZ152" s="6"/>
      <c r="KAA152" s="6"/>
      <c r="KAB152" s="6"/>
      <c r="KAC152" s="6"/>
      <c r="KAD152" s="6"/>
      <c r="KAE152" s="6"/>
      <c r="KAF152" s="6"/>
      <c r="KAG152" s="6"/>
      <c r="KAH152" s="6"/>
      <c r="KAI152" s="6"/>
      <c r="KAJ152" s="6"/>
      <c r="KAK152" s="6"/>
      <c r="KAL152" s="6"/>
      <c r="KAM152" s="6"/>
      <c r="KAN152" s="6"/>
      <c r="KAO152" s="6"/>
      <c r="KAP152" s="6"/>
      <c r="KAQ152" s="6"/>
      <c r="KAR152" s="6"/>
      <c r="KAS152" s="6"/>
      <c r="KAT152" s="6"/>
      <c r="KAU152" s="6"/>
      <c r="KAV152" s="6"/>
      <c r="KAW152" s="6"/>
      <c r="KAX152" s="6"/>
      <c r="KAY152" s="6"/>
      <c r="KAZ152" s="6"/>
      <c r="KBA152" s="6"/>
      <c r="KBB152" s="6"/>
      <c r="KBC152" s="6"/>
      <c r="KBD152" s="6"/>
      <c r="KBE152" s="6"/>
      <c r="KBF152" s="6"/>
      <c r="KBG152" s="6"/>
      <c r="KBH152" s="6"/>
      <c r="KBI152" s="6"/>
      <c r="KBJ152" s="6"/>
      <c r="KBK152" s="6"/>
      <c r="KBL152" s="6"/>
      <c r="KBM152" s="6"/>
      <c r="KBN152" s="6"/>
      <c r="KBO152" s="6"/>
      <c r="KBP152" s="6"/>
      <c r="KBQ152" s="6"/>
      <c r="KBR152" s="6"/>
      <c r="KBS152" s="6"/>
      <c r="KBT152" s="6"/>
      <c r="KBU152" s="6"/>
      <c r="KBV152" s="6"/>
      <c r="KBW152" s="6"/>
      <c r="KBX152" s="6"/>
      <c r="KBY152" s="6"/>
      <c r="KBZ152" s="6"/>
      <c r="KCA152" s="6"/>
      <c r="KCB152" s="6"/>
      <c r="KCC152" s="6"/>
      <c r="KCD152" s="6"/>
      <c r="KCE152" s="6"/>
      <c r="KCF152" s="6"/>
      <c r="KCG152" s="6"/>
      <c r="KCH152" s="6"/>
      <c r="KCI152" s="6"/>
      <c r="KCJ152" s="6"/>
      <c r="KCK152" s="6"/>
      <c r="KCL152" s="6"/>
      <c r="KCM152" s="6"/>
      <c r="KCN152" s="6"/>
      <c r="KCO152" s="6"/>
      <c r="KCP152" s="6"/>
      <c r="KCQ152" s="6"/>
      <c r="KCR152" s="6"/>
      <c r="KCS152" s="6"/>
      <c r="KCT152" s="6"/>
      <c r="KCU152" s="6"/>
      <c r="KCV152" s="6"/>
      <c r="KCW152" s="6"/>
      <c r="KCX152" s="6"/>
      <c r="KCY152" s="6"/>
      <c r="KCZ152" s="6"/>
      <c r="KDA152" s="6"/>
      <c r="KDB152" s="6"/>
      <c r="KDC152" s="6"/>
      <c r="KDD152" s="6"/>
      <c r="KDE152" s="6"/>
      <c r="KDF152" s="6"/>
      <c r="KDG152" s="6"/>
      <c r="KDH152" s="6"/>
      <c r="KDI152" s="6"/>
      <c r="KDJ152" s="6"/>
      <c r="KDK152" s="6"/>
      <c r="KDL152" s="6"/>
      <c r="KDM152" s="6"/>
      <c r="KDN152" s="6"/>
      <c r="KDO152" s="6"/>
      <c r="KDP152" s="6"/>
      <c r="KDQ152" s="6"/>
      <c r="KDR152" s="6"/>
      <c r="KDS152" s="6"/>
      <c r="KDT152" s="6"/>
      <c r="KDU152" s="6"/>
      <c r="KDV152" s="6"/>
      <c r="KDW152" s="6"/>
      <c r="KDX152" s="6"/>
      <c r="KDY152" s="6"/>
      <c r="KDZ152" s="6"/>
      <c r="KEA152" s="6"/>
      <c r="KEB152" s="6"/>
      <c r="KEC152" s="6"/>
      <c r="KED152" s="6"/>
      <c r="KEE152" s="6"/>
      <c r="KEF152" s="6"/>
      <c r="KEG152" s="6"/>
      <c r="KEH152" s="6"/>
      <c r="KEI152" s="6"/>
      <c r="KEJ152" s="6"/>
      <c r="KEK152" s="6"/>
      <c r="KEL152" s="6"/>
      <c r="KEM152" s="6"/>
      <c r="KEN152" s="6"/>
      <c r="KEO152" s="6"/>
      <c r="KEP152" s="6"/>
      <c r="KEQ152" s="6"/>
      <c r="KER152" s="6"/>
      <c r="KES152" s="6"/>
      <c r="KET152" s="6"/>
      <c r="KEU152" s="6"/>
      <c r="KEV152" s="6"/>
      <c r="KEW152" s="6"/>
      <c r="KEX152" s="6"/>
      <c r="KEY152" s="6"/>
      <c r="KEZ152" s="6"/>
      <c r="KFA152" s="6"/>
      <c r="KFB152" s="6"/>
      <c r="KFC152" s="6"/>
      <c r="KFD152" s="6"/>
      <c r="KFE152" s="6"/>
      <c r="KFF152" s="6"/>
      <c r="KFG152" s="6"/>
      <c r="KFH152" s="6"/>
      <c r="KFI152" s="6"/>
      <c r="KFJ152" s="6"/>
      <c r="KFK152" s="6"/>
      <c r="KFL152" s="6"/>
      <c r="KFM152" s="6"/>
      <c r="KFN152" s="6"/>
      <c r="KFO152" s="6"/>
      <c r="KFP152" s="6"/>
      <c r="KFQ152" s="6"/>
      <c r="KFR152" s="6"/>
      <c r="KFS152" s="6"/>
      <c r="KFT152" s="6"/>
      <c r="KFU152" s="6"/>
      <c r="KFV152" s="6"/>
      <c r="KFW152" s="6"/>
      <c r="KFX152" s="6"/>
      <c r="KFY152" s="6"/>
      <c r="KFZ152" s="6"/>
      <c r="KGA152" s="6"/>
      <c r="KGB152" s="6"/>
      <c r="KGC152" s="6"/>
      <c r="KGD152" s="6"/>
      <c r="KGE152" s="6"/>
      <c r="KGF152" s="6"/>
      <c r="KGG152" s="6"/>
      <c r="KGH152" s="6"/>
      <c r="KGI152" s="6"/>
      <c r="KGJ152" s="6"/>
      <c r="KGK152" s="6"/>
      <c r="KGL152" s="6"/>
      <c r="KGM152" s="6"/>
      <c r="KGN152" s="6"/>
      <c r="KGO152" s="6"/>
      <c r="KGP152" s="6"/>
      <c r="KGQ152" s="6"/>
      <c r="KGR152" s="6"/>
      <c r="KGS152" s="6"/>
      <c r="KGT152" s="6"/>
      <c r="KGU152" s="6"/>
      <c r="KGV152" s="6"/>
      <c r="KGW152" s="6"/>
      <c r="KGX152" s="6"/>
      <c r="KGY152" s="6"/>
      <c r="KGZ152" s="6"/>
      <c r="KHA152" s="6"/>
      <c r="KHB152" s="6"/>
      <c r="KHC152" s="6"/>
      <c r="KHD152" s="6"/>
      <c r="KHE152" s="6"/>
      <c r="KHF152" s="6"/>
      <c r="KHG152" s="6"/>
      <c r="KHH152" s="6"/>
      <c r="KHI152" s="6"/>
      <c r="KHJ152" s="6"/>
      <c r="KHK152" s="6"/>
      <c r="KHL152" s="6"/>
      <c r="KHM152" s="6"/>
      <c r="KHN152" s="6"/>
      <c r="KHO152" s="6"/>
      <c r="KHP152" s="6"/>
      <c r="KHQ152" s="6"/>
      <c r="KHR152" s="6"/>
      <c r="KHS152" s="6"/>
      <c r="KHT152" s="6"/>
      <c r="KHU152" s="6"/>
      <c r="KHV152" s="6"/>
      <c r="KHW152" s="6"/>
      <c r="KHX152" s="6"/>
      <c r="KHY152" s="6"/>
      <c r="KHZ152" s="6"/>
      <c r="KIA152" s="6"/>
      <c r="KIB152" s="6"/>
      <c r="KIC152" s="6"/>
      <c r="KID152" s="6"/>
      <c r="KIE152" s="6"/>
      <c r="KIF152" s="6"/>
      <c r="KIG152" s="6"/>
      <c r="KIH152" s="6"/>
      <c r="KII152" s="6"/>
      <c r="KIJ152" s="6"/>
      <c r="KIK152" s="6"/>
      <c r="KIL152" s="6"/>
      <c r="KIM152" s="6"/>
      <c r="KIN152" s="6"/>
      <c r="KIO152" s="6"/>
      <c r="KIP152" s="6"/>
      <c r="KIQ152" s="6"/>
      <c r="KIR152" s="6"/>
      <c r="KIS152" s="6"/>
      <c r="KIT152" s="6"/>
      <c r="KIU152" s="6"/>
      <c r="KIV152" s="6"/>
      <c r="KIW152" s="6"/>
      <c r="KIX152" s="6"/>
      <c r="KIY152" s="6"/>
      <c r="KIZ152" s="6"/>
      <c r="KJA152" s="6"/>
      <c r="KJB152" s="6"/>
      <c r="KJC152" s="6"/>
      <c r="KJD152" s="6"/>
      <c r="KJE152" s="6"/>
      <c r="KJF152" s="6"/>
      <c r="KJG152" s="6"/>
      <c r="KJH152" s="6"/>
      <c r="KJI152" s="6"/>
      <c r="KJJ152" s="6"/>
      <c r="KJK152" s="6"/>
      <c r="KJL152" s="6"/>
      <c r="KJM152" s="6"/>
      <c r="KJN152" s="6"/>
      <c r="KJO152" s="6"/>
      <c r="KJP152" s="6"/>
      <c r="KJQ152" s="6"/>
      <c r="KJR152" s="6"/>
      <c r="KJS152" s="6"/>
      <c r="KJT152" s="6"/>
      <c r="KJU152" s="6"/>
      <c r="KJV152" s="6"/>
      <c r="KJW152" s="6"/>
      <c r="KJX152" s="6"/>
      <c r="KJY152" s="6"/>
      <c r="KJZ152" s="6"/>
      <c r="KKA152" s="6"/>
      <c r="KKB152" s="6"/>
      <c r="KKC152" s="6"/>
      <c r="KKD152" s="6"/>
      <c r="KKE152" s="6"/>
      <c r="KKF152" s="6"/>
      <c r="KKG152" s="6"/>
      <c r="KKH152" s="6"/>
      <c r="KKI152" s="6"/>
      <c r="KKJ152" s="6"/>
      <c r="KKK152" s="6"/>
      <c r="KKL152" s="6"/>
      <c r="KKM152" s="6"/>
      <c r="KKN152" s="6"/>
      <c r="KKO152" s="6"/>
      <c r="KKP152" s="6"/>
      <c r="KKQ152" s="6"/>
      <c r="KKR152" s="6"/>
      <c r="KKS152" s="6"/>
      <c r="KKT152" s="6"/>
      <c r="KKU152" s="6"/>
      <c r="KKV152" s="6"/>
      <c r="KKW152" s="6"/>
      <c r="KKX152" s="6"/>
      <c r="KKY152" s="6"/>
      <c r="KKZ152" s="6"/>
      <c r="KLA152" s="6"/>
      <c r="KLB152" s="6"/>
      <c r="KLC152" s="6"/>
      <c r="KLD152" s="6"/>
      <c r="KLE152" s="6"/>
      <c r="KLF152" s="6"/>
      <c r="KLG152" s="6"/>
      <c r="KLH152" s="6"/>
      <c r="KLI152" s="6"/>
      <c r="KLJ152" s="6"/>
      <c r="KLK152" s="6"/>
      <c r="KLL152" s="6"/>
      <c r="KLM152" s="6"/>
      <c r="KLN152" s="6"/>
      <c r="KLO152" s="6"/>
      <c r="KLP152" s="6"/>
      <c r="KLQ152" s="6"/>
      <c r="KLR152" s="6"/>
      <c r="KLS152" s="6"/>
      <c r="KLT152" s="6"/>
      <c r="KLU152" s="6"/>
      <c r="KLV152" s="6"/>
      <c r="KLW152" s="6"/>
      <c r="KLX152" s="6"/>
      <c r="KLY152" s="6"/>
      <c r="KLZ152" s="6"/>
      <c r="KMA152" s="6"/>
      <c r="KMB152" s="6"/>
      <c r="KMC152" s="6"/>
      <c r="KMD152" s="6"/>
      <c r="KME152" s="6"/>
      <c r="KMF152" s="6"/>
      <c r="KMG152" s="6"/>
      <c r="KMH152" s="6"/>
      <c r="KMI152" s="6"/>
      <c r="KMJ152" s="6"/>
      <c r="KMK152" s="6"/>
      <c r="KML152" s="6"/>
      <c r="KMM152" s="6"/>
      <c r="KMN152" s="6"/>
      <c r="KMO152" s="6"/>
      <c r="KMP152" s="6"/>
      <c r="KMQ152" s="6"/>
      <c r="KMR152" s="6"/>
      <c r="KMS152" s="6"/>
      <c r="KMT152" s="6"/>
      <c r="KMU152" s="6"/>
      <c r="KMV152" s="6"/>
      <c r="KMW152" s="6"/>
      <c r="KMX152" s="6"/>
      <c r="KMY152" s="6"/>
      <c r="KMZ152" s="6"/>
      <c r="KNA152" s="6"/>
      <c r="KNB152" s="6"/>
      <c r="KNC152" s="6"/>
      <c r="KND152" s="6"/>
      <c r="KNE152" s="6"/>
      <c r="KNF152" s="6"/>
      <c r="KNG152" s="6"/>
      <c r="KNH152" s="6"/>
      <c r="KNI152" s="6"/>
      <c r="KNJ152" s="6"/>
      <c r="KNK152" s="6"/>
      <c r="KNL152" s="6"/>
      <c r="KNM152" s="6"/>
      <c r="KNN152" s="6"/>
      <c r="KNO152" s="6"/>
      <c r="KNP152" s="6"/>
      <c r="KNQ152" s="6"/>
      <c r="KNR152" s="6"/>
      <c r="KNS152" s="6"/>
      <c r="KNT152" s="6"/>
      <c r="KNU152" s="6"/>
      <c r="KNV152" s="6"/>
      <c r="KNW152" s="6"/>
      <c r="KNX152" s="6"/>
      <c r="KNY152" s="6"/>
      <c r="KNZ152" s="6"/>
      <c r="KOA152" s="6"/>
      <c r="KOB152" s="6"/>
      <c r="KOC152" s="6"/>
      <c r="KOD152" s="6"/>
      <c r="KOE152" s="6"/>
      <c r="KOF152" s="6"/>
      <c r="KOG152" s="6"/>
      <c r="KOH152" s="6"/>
      <c r="KOI152" s="6"/>
      <c r="KOJ152" s="6"/>
      <c r="KOK152" s="6"/>
      <c r="KOL152" s="6"/>
      <c r="KOM152" s="6"/>
      <c r="KON152" s="6"/>
      <c r="KOO152" s="6"/>
      <c r="KOP152" s="6"/>
      <c r="KOQ152" s="6"/>
      <c r="KOR152" s="6"/>
      <c r="KOS152" s="6"/>
      <c r="KOT152" s="6"/>
      <c r="KOU152" s="6"/>
      <c r="KOV152" s="6"/>
      <c r="KOW152" s="6"/>
      <c r="KOX152" s="6"/>
      <c r="KOY152" s="6"/>
      <c r="KOZ152" s="6"/>
      <c r="KPA152" s="6"/>
      <c r="KPB152" s="6"/>
      <c r="KPC152" s="6"/>
      <c r="KPD152" s="6"/>
      <c r="KPE152" s="6"/>
      <c r="KPF152" s="6"/>
      <c r="KPG152" s="6"/>
      <c r="KPH152" s="6"/>
      <c r="KPI152" s="6"/>
      <c r="KPJ152" s="6"/>
      <c r="KPK152" s="6"/>
      <c r="KPL152" s="6"/>
      <c r="KPM152" s="6"/>
      <c r="KPN152" s="6"/>
      <c r="KPO152" s="6"/>
      <c r="KPP152" s="6"/>
      <c r="KPQ152" s="6"/>
      <c r="KPR152" s="6"/>
      <c r="KPS152" s="6"/>
      <c r="KPT152" s="6"/>
      <c r="KPU152" s="6"/>
      <c r="KPV152" s="6"/>
      <c r="KPW152" s="6"/>
      <c r="KPX152" s="6"/>
      <c r="KPY152" s="6"/>
      <c r="KPZ152" s="6"/>
      <c r="KQA152" s="6"/>
      <c r="KQB152" s="6"/>
      <c r="KQC152" s="6"/>
      <c r="KQD152" s="6"/>
      <c r="KQE152" s="6"/>
      <c r="KQF152" s="6"/>
      <c r="KQG152" s="6"/>
      <c r="KQH152" s="6"/>
      <c r="KQI152" s="6"/>
      <c r="KQJ152" s="6"/>
      <c r="KQK152" s="6"/>
      <c r="KQL152" s="6"/>
      <c r="KQM152" s="6"/>
      <c r="KQN152" s="6"/>
      <c r="KQO152" s="6"/>
      <c r="KQP152" s="6"/>
      <c r="KQQ152" s="6"/>
      <c r="KQR152" s="6"/>
      <c r="KQS152" s="6"/>
      <c r="KQT152" s="6"/>
      <c r="KQU152" s="6"/>
      <c r="KQV152" s="6"/>
      <c r="KQW152" s="6"/>
      <c r="KQX152" s="6"/>
      <c r="KQY152" s="6"/>
      <c r="KQZ152" s="6"/>
      <c r="KRA152" s="6"/>
      <c r="KRB152" s="6"/>
      <c r="KRC152" s="6"/>
      <c r="KRD152" s="6"/>
      <c r="KRE152" s="6"/>
      <c r="KRF152" s="6"/>
      <c r="KRG152" s="6"/>
      <c r="KRH152" s="6"/>
      <c r="KRI152" s="6"/>
      <c r="KRJ152" s="6"/>
      <c r="KRK152" s="6"/>
      <c r="KRL152" s="6"/>
      <c r="KRM152" s="6"/>
      <c r="KRN152" s="6"/>
      <c r="KRO152" s="6"/>
      <c r="KRP152" s="6"/>
      <c r="KRQ152" s="6"/>
      <c r="KRR152" s="6"/>
      <c r="KRS152" s="6"/>
      <c r="KRT152" s="6"/>
      <c r="KRU152" s="6"/>
      <c r="KRV152" s="6"/>
      <c r="KRW152" s="6"/>
      <c r="KRX152" s="6"/>
      <c r="KRY152" s="6"/>
      <c r="KRZ152" s="6"/>
      <c r="KSA152" s="6"/>
      <c r="KSB152" s="6"/>
      <c r="KSC152" s="6"/>
      <c r="KSD152" s="6"/>
      <c r="KSE152" s="6"/>
      <c r="KSF152" s="6"/>
      <c r="KSG152" s="6"/>
      <c r="KSH152" s="6"/>
      <c r="KSI152" s="6"/>
      <c r="KSJ152" s="6"/>
      <c r="KSK152" s="6"/>
      <c r="KSL152" s="6"/>
      <c r="KSM152" s="6"/>
      <c r="KSN152" s="6"/>
      <c r="KSO152" s="6"/>
      <c r="KSP152" s="6"/>
      <c r="KSQ152" s="6"/>
      <c r="KSR152" s="6"/>
      <c r="KSS152" s="6"/>
      <c r="KST152" s="6"/>
      <c r="KSU152" s="6"/>
      <c r="KSV152" s="6"/>
      <c r="KSW152" s="6"/>
      <c r="KSX152" s="6"/>
      <c r="KSY152" s="6"/>
      <c r="KSZ152" s="6"/>
      <c r="KTA152" s="6"/>
      <c r="KTB152" s="6"/>
      <c r="KTC152" s="6"/>
      <c r="KTD152" s="6"/>
      <c r="KTE152" s="6"/>
      <c r="KTF152" s="6"/>
      <c r="KTG152" s="6"/>
      <c r="KTH152" s="6"/>
      <c r="KTI152" s="6"/>
      <c r="KTJ152" s="6"/>
      <c r="KTK152" s="6"/>
      <c r="KTL152" s="6"/>
      <c r="KTM152" s="6"/>
      <c r="KTN152" s="6"/>
      <c r="KTO152" s="6"/>
      <c r="KTP152" s="6"/>
      <c r="KTQ152" s="6"/>
      <c r="KTR152" s="6"/>
      <c r="KTS152" s="6"/>
      <c r="KTT152" s="6"/>
      <c r="KTU152" s="6"/>
      <c r="KTV152" s="6"/>
      <c r="KTW152" s="6"/>
      <c r="KTX152" s="6"/>
      <c r="KTY152" s="6"/>
      <c r="KTZ152" s="6"/>
      <c r="KUA152" s="6"/>
      <c r="KUB152" s="6"/>
      <c r="KUC152" s="6"/>
      <c r="KUD152" s="6"/>
      <c r="KUE152" s="6"/>
      <c r="KUF152" s="6"/>
      <c r="KUG152" s="6"/>
      <c r="KUH152" s="6"/>
      <c r="KUI152" s="6"/>
      <c r="KUJ152" s="6"/>
      <c r="KUK152" s="6"/>
      <c r="KUL152" s="6"/>
      <c r="KUM152" s="6"/>
      <c r="KUN152" s="6"/>
      <c r="KUO152" s="6"/>
      <c r="KUP152" s="6"/>
      <c r="KUQ152" s="6"/>
      <c r="KUR152" s="6"/>
      <c r="KUS152" s="6"/>
      <c r="KUT152" s="6"/>
      <c r="KUU152" s="6"/>
      <c r="KUV152" s="6"/>
      <c r="KUW152" s="6"/>
      <c r="KUX152" s="6"/>
      <c r="KUY152" s="6"/>
      <c r="KUZ152" s="6"/>
      <c r="KVA152" s="6"/>
      <c r="KVB152" s="6"/>
      <c r="KVC152" s="6"/>
      <c r="KVD152" s="6"/>
      <c r="KVE152" s="6"/>
      <c r="KVF152" s="6"/>
      <c r="KVG152" s="6"/>
      <c r="KVH152" s="6"/>
      <c r="KVI152" s="6"/>
      <c r="KVJ152" s="6"/>
      <c r="KVK152" s="6"/>
      <c r="KVL152" s="6"/>
      <c r="KVM152" s="6"/>
      <c r="KVN152" s="6"/>
      <c r="KVO152" s="6"/>
      <c r="KVP152" s="6"/>
      <c r="KVQ152" s="6"/>
      <c r="KVR152" s="6"/>
      <c r="KVS152" s="6"/>
      <c r="KVT152" s="6"/>
      <c r="KVU152" s="6"/>
      <c r="KVV152" s="6"/>
      <c r="KVW152" s="6"/>
      <c r="KVX152" s="6"/>
      <c r="KVY152" s="6"/>
      <c r="KVZ152" s="6"/>
      <c r="KWA152" s="6"/>
      <c r="KWB152" s="6"/>
      <c r="KWC152" s="6"/>
      <c r="KWD152" s="6"/>
      <c r="KWE152" s="6"/>
      <c r="KWF152" s="6"/>
      <c r="KWG152" s="6"/>
      <c r="KWH152" s="6"/>
      <c r="KWI152" s="6"/>
      <c r="KWJ152" s="6"/>
      <c r="KWK152" s="6"/>
      <c r="KWL152" s="6"/>
      <c r="KWM152" s="6"/>
      <c r="KWN152" s="6"/>
      <c r="KWO152" s="6"/>
      <c r="KWP152" s="6"/>
      <c r="KWQ152" s="6"/>
      <c r="KWR152" s="6"/>
      <c r="KWS152" s="6"/>
      <c r="KWT152" s="6"/>
      <c r="KWU152" s="6"/>
      <c r="KWV152" s="6"/>
      <c r="KWW152" s="6"/>
      <c r="KWX152" s="6"/>
      <c r="KWY152" s="6"/>
      <c r="KWZ152" s="6"/>
      <c r="KXA152" s="6"/>
      <c r="KXB152" s="6"/>
      <c r="KXC152" s="6"/>
      <c r="KXD152" s="6"/>
      <c r="KXE152" s="6"/>
      <c r="KXF152" s="6"/>
      <c r="KXG152" s="6"/>
      <c r="KXH152" s="6"/>
      <c r="KXI152" s="6"/>
      <c r="KXJ152" s="6"/>
      <c r="KXK152" s="6"/>
      <c r="KXL152" s="6"/>
      <c r="KXM152" s="6"/>
      <c r="KXN152" s="6"/>
      <c r="KXO152" s="6"/>
      <c r="KXP152" s="6"/>
      <c r="KXQ152" s="6"/>
      <c r="KXR152" s="6"/>
      <c r="KXS152" s="6"/>
      <c r="KXT152" s="6"/>
      <c r="KXU152" s="6"/>
      <c r="KXV152" s="6"/>
      <c r="KXW152" s="6"/>
      <c r="KXX152" s="6"/>
      <c r="KXY152" s="6"/>
      <c r="KXZ152" s="6"/>
      <c r="KYA152" s="6"/>
      <c r="KYB152" s="6"/>
      <c r="KYC152" s="6"/>
      <c r="KYD152" s="6"/>
      <c r="KYE152" s="6"/>
      <c r="KYF152" s="6"/>
      <c r="KYG152" s="6"/>
      <c r="KYH152" s="6"/>
      <c r="KYI152" s="6"/>
      <c r="KYJ152" s="6"/>
      <c r="KYK152" s="6"/>
      <c r="KYL152" s="6"/>
      <c r="KYM152" s="6"/>
      <c r="KYN152" s="6"/>
      <c r="KYO152" s="6"/>
      <c r="KYP152" s="6"/>
      <c r="KYQ152" s="6"/>
      <c r="KYR152" s="6"/>
      <c r="KYS152" s="6"/>
      <c r="KYT152" s="6"/>
      <c r="KYU152" s="6"/>
      <c r="KYV152" s="6"/>
      <c r="KYW152" s="6"/>
      <c r="KYX152" s="6"/>
      <c r="KYY152" s="6"/>
      <c r="KYZ152" s="6"/>
      <c r="KZA152" s="6"/>
      <c r="KZB152" s="6"/>
      <c r="KZC152" s="6"/>
      <c r="KZD152" s="6"/>
      <c r="KZE152" s="6"/>
      <c r="KZF152" s="6"/>
      <c r="KZG152" s="6"/>
      <c r="KZH152" s="6"/>
      <c r="KZI152" s="6"/>
      <c r="KZJ152" s="6"/>
      <c r="KZK152" s="6"/>
      <c r="KZL152" s="6"/>
      <c r="KZM152" s="6"/>
      <c r="KZN152" s="6"/>
      <c r="KZO152" s="6"/>
      <c r="KZP152" s="6"/>
      <c r="KZQ152" s="6"/>
      <c r="KZR152" s="6"/>
      <c r="KZS152" s="6"/>
      <c r="KZT152" s="6"/>
      <c r="KZU152" s="6"/>
      <c r="KZV152" s="6"/>
      <c r="KZW152" s="6"/>
      <c r="KZX152" s="6"/>
      <c r="KZY152" s="6"/>
      <c r="KZZ152" s="6"/>
      <c r="LAA152" s="6"/>
      <c r="LAB152" s="6"/>
      <c r="LAC152" s="6"/>
      <c r="LAD152" s="6"/>
      <c r="LAE152" s="6"/>
      <c r="LAF152" s="6"/>
      <c r="LAG152" s="6"/>
      <c r="LAH152" s="6"/>
      <c r="LAI152" s="6"/>
      <c r="LAJ152" s="6"/>
      <c r="LAK152" s="6"/>
      <c r="LAL152" s="6"/>
      <c r="LAM152" s="6"/>
      <c r="LAN152" s="6"/>
      <c r="LAO152" s="6"/>
      <c r="LAP152" s="6"/>
      <c r="LAQ152" s="6"/>
      <c r="LAR152" s="6"/>
      <c r="LAS152" s="6"/>
      <c r="LAT152" s="6"/>
      <c r="LAU152" s="6"/>
      <c r="LAV152" s="6"/>
      <c r="LAW152" s="6"/>
      <c r="LAX152" s="6"/>
      <c r="LAY152" s="6"/>
      <c r="LAZ152" s="6"/>
      <c r="LBA152" s="6"/>
      <c r="LBB152" s="6"/>
      <c r="LBC152" s="6"/>
      <c r="LBD152" s="6"/>
      <c r="LBE152" s="6"/>
      <c r="LBF152" s="6"/>
      <c r="LBG152" s="6"/>
      <c r="LBH152" s="6"/>
      <c r="LBI152" s="6"/>
      <c r="LBJ152" s="6"/>
      <c r="LBK152" s="6"/>
      <c r="LBL152" s="6"/>
      <c r="LBM152" s="6"/>
      <c r="LBN152" s="6"/>
      <c r="LBO152" s="6"/>
      <c r="LBP152" s="6"/>
      <c r="LBQ152" s="6"/>
      <c r="LBR152" s="6"/>
      <c r="LBS152" s="6"/>
      <c r="LBT152" s="6"/>
      <c r="LBU152" s="6"/>
      <c r="LBV152" s="6"/>
      <c r="LBW152" s="6"/>
      <c r="LBX152" s="6"/>
      <c r="LBY152" s="6"/>
      <c r="LBZ152" s="6"/>
      <c r="LCA152" s="6"/>
      <c r="LCB152" s="6"/>
      <c r="LCC152" s="6"/>
      <c r="LCD152" s="6"/>
      <c r="LCE152" s="6"/>
      <c r="LCF152" s="6"/>
      <c r="LCG152" s="6"/>
      <c r="LCH152" s="6"/>
      <c r="LCI152" s="6"/>
      <c r="LCJ152" s="6"/>
      <c r="LCK152" s="6"/>
      <c r="LCL152" s="6"/>
      <c r="LCM152" s="6"/>
      <c r="LCN152" s="6"/>
      <c r="LCO152" s="6"/>
      <c r="LCP152" s="6"/>
      <c r="LCQ152" s="6"/>
      <c r="LCR152" s="6"/>
      <c r="LCS152" s="6"/>
      <c r="LCT152" s="6"/>
      <c r="LCU152" s="6"/>
      <c r="LCV152" s="6"/>
      <c r="LCW152" s="6"/>
      <c r="LCX152" s="6"/>
      <c r="LCY152" s="6"/>
      <c r="LCZ152" s="6"/>
      <c r="LDA152" s="6"/>
      <c r="LDB152" s="6"/>
      <c r="LDC152" s="6"/>
      <c r="LDD152" s="6"/>
      <c r="LDE152" s="6"/>
      <c r="LDF152" s="6"/>
      <c r="LDG152" s="6"/>
      <c r="LDH152" s="6"/>
      <c r="LDI152" s="6"/>
      <c r="LDJ152" s="6"/>
      <c r="LDK152" s="6"/>
      <c r="LDL152" s="6"/>
      <c r="LDM152" s="6"/>
      <c r="LDN152" s="6"/>
      <c r="LDO152" s="6"/>
      <c r="LDP152" s="6"/>
      <c r="LDQ152" s="6"/>
      <c r="LDR152" s="6"/>
      <c r="LDS152" s="6"/>
      <c r="LDT152" s="6"/>
      <c r="LDU152" s="6"/>
      <c r="LDV152" s="6"/>
      <c r="LDW152" s="6"/>
      <c r="LDX152" s="6"/>
      <c r="LDY152" s="6"/>
      <c r="LDZ152" s="6"/>
      <c r="LEA152" s="6"/>
      <c r="LEB152" s="6"/>
      <c r="LEC152" s="6"/>
      <c r="LED152" s="6"/>
      <c r="LEE152" s="6"/>
      <c r="LEF152" s="6"/>
      <c r="LEG152" s="6"/>
      <c r="LEH152" s="6"/>
      <c r="LEI152" s="6"/>
      <c r="LEJ152" s="6"/>
      <c r="LEK152" s="6"/>
      <c r="LEL152" s="6"/>
      <c r="LEM152" s="6"/>
      <c r="LEN152" s="6"/>
      <c r="LEO152" s="6"/>
      <c r="LEP152" s="6"/>
      <c r="LEQ152" s="6"/>
      <c r="LER152" s="6"/>
      <c r="LES152" s="6"/>
      <c r="LET152" s="6"/>
      <c r="LEU152" s="6"/>
      <c r="LEV152" s="6"/>
      <c r="LEW152" s="6"/>
      <c r="LEX152" s="6"/>
      <c r="LEY152" s="6"/>
      <c r="LEZ152" s="6"/>
      <c r="LFA152" s="6"/>
      <c r="LFB152" s="6"/>
      <c r="LFC152" s="6"/>
      <c r="LFD152" s="6"/>
      <c r="LFE152" s="6"/>
      <c r="LFF152" s="6"/>
      <c r="LFG152" s="6"/>
      <c r="LFH152" s="6"/>
      <c r="LFI152" s="6"/>
      <c r="LFJ152" s="6"/>
      <c r="LFK152" s="6"/>
      <c r="LFL152" s="6"/>
      <c r="LFM152" s="6"/>
      <c r="LFN152" s="6"/>
      <c r="LFO152" s="6"/>
      <c r="LFP152" s="6"/>
      <c r="LFQ152" s="6"/>
      <c r="LFR152" s="6"/>
      <c r="LFS152" s="6"/>
      <c r="LFT152" s="6"/>
      <c r="LFU152" s="6"/>
      <c r="LFV152" s="6"/>
      <c r="LFW152" s="6"/>
      <c r="LFX152" s="6"/>
      <c r="LFY152" s="6"/>
      <c r="LFZ152" s="6"/>
      <c r="LGA152" s="6"/>
      <c r="LGB152" s="6"/>
      <c r="LGC152" s="6"/>
      <c r="LGD152" s="6"/>
      <c r="LGE152" s="6"/>
      <c r="LGF152" s="6"/>
      <c r="LGG152" s="6"/>
      <c r="LGH152" s="6"/>
      <c r="LGI152" s="6"/>
      <c r="LGJ152" s="6"/>
      <c r="LGK152" s="6"/>
      <c r="LGL152" s="6"/>
      <c r="LGM152" s="6"/>
      <c r="LGN152" s="6"/>
      <c r="LGO152" s="6"/>
      <c r="LGP152" s="6"/>
      <c r="LGQ152" s="6"/>
      <c r="LGR152" s="6"/>
      <c r="LGS152" s="6"/>
      <c r="LGT152" s="6"/>
      <c r="LGU152" s="6"/>
      <c r="LGV152" s="6"/>
      <c r="LGW152" s="6"/>
      <c r="LGX152" s="6"/>
      <c r="LGY152" s="6"/>
      <c r="LGZ152" s="6"/>
      <c r="LHA152" s="6"/>
      <c r="LHB152" s="6"/>
      <c r="LHC152" s="6"/>
      <c r="LHD152" s="6"/>
      <c r="LHE152" s="6"/>
      <c r="LHF152" s="6"/>
      <c r="LHG152" s="6"/>
      <c r="LHH152" s="6"/>
      <c r="LHI152" s="6"/>
      <c r="LHJ152" s="6"/>
      <c r="LHK152" s="6"/>
      <c r="LHL152" s="6"/>
      <c r="LHM152" s="6"/>
      <c r="LHN152" s="6"/>
      <c r="LHO152" s="6"/>
      <c r="LHP152" s="6"/>
      <c r="LHQ152" s="6"/>
      <c r="LHR152" s="6"/>
      <c r="LHS152" s="6"/>
      <c r="LHT152" s="6"/>
      <c r="LHU152" s="6"/>
      <c r="LHV152" s="6"/>
      <c r="LHW152" s="6"/>
      <c r="LHX152" s="6"/>
      <c r="LHY152" s="6"/>
      <c r="LHZ152" s="6"/>
      <c r="LIA152" s="6"/>
      <c r="LIB152" s="6"/>
      <c r="LIC152" s="6"/>
      <c r="LID152" s="6"/>
      <c r="LIE152" s="6"/>
      <c r="LIF152" s="6"/>
      <c r="LIG152" s="6"/>
      <c r="LIH152" s="6"/>
      <c r="LII152" s="6"/>
      <c r="LIJ152" s="6"/>
      <c r="LIK152" s="6"/>
      <c r="LIL152" s="6"/>
      <c r="LIM152" s="6"/>
      <c r="LIN152" s="6"/>
      <c r="LIO152" s="6"/>
      <c r="LIP152" s="6"/>
      <c r="LIQ152" s="6"/>
      <c r="LIR152" s="6"/>
      <c r="LIS152" s="6"/>
      <c r="LIT152" s="6"/>
      <c r="LIU152" s="6"/>
      <c r="LIV152" s="6"/>
      <c r="LIW152" s="6"/>
      <c r="LIX152" s="6"/>
      <c r="LIY152" s="6"/>
      <c r="LIZ152" s="6"/>
      <c r="LJA152" s="6"/>
      <c r="LJB152" s="6"/>
      <c r="LJC152" s="6"/>
      <c r="LJD152" s="6"/>
      <c r="LJE152" s="6"/>
      <c r="LJF152" s="6"/>
      <c r="LJG152" s="6"/>
      <c r="LJH152" s="6"/>
      <c r="LJI152" s="6"/>
      <c r="LJJ152" s="6"/>
      <c r="LJK152" s="6"/>
      <c r="LJL152" s="6"/>
      <c r="LJM152" s="6"/>
      <c r="LJN152" s="6"/>
      <c r="LJO152" s="6"/>
      <c r="LJP152" s="6"/>
      <c r="LJQ152" s="6"/>
      <c r="LJR152" s="6"/>
      <c r="LJS152" s="6"/>
      <c r="LJT152" s="6"/>
      <c r="LJU152" s="6"/>
      <c r="LJV152" s="6"/>
      <c r="LJW152" s="6"/>
      <c r="LJX152" s="6"/>
      <c r="LJY152" s="6"/>
      <c r="LJZ152" s="6"/>
      <c r="LKA152" s="6"/>
      <c r="LKB152" s="6"/>
      <c r="LKC152" s="6"/>
      <c r="LKD152" s="6"/>
      <c r="LKE152" s="6"/>
      <c r="LKF152" s="6"/>
      <c r="LKG152" s="6"/>
      <c r="LKH152" s="6"/>
      <c r="LKI152" s="6"/>
      <c r="LKJ152" s="6"/>
      <c r="LKK152" s="6"/>
      <c r="LKL152" s="6"/>
      <c r="LKM152" s="6"/>
      <c r="LKN152" s="6"/>
      <c r="LKO152" s="6"/>
      <c r="LKP152" s="6"/>
      <c r="LKQ152" s="6"/>
      <c r="LKR152" s="6"/>
      <c r="LKS152" s="6"/>
      <c r="LKT152" s="6"/>
      <c r="LKU152" s="6"/>
      <c r="LKV152" s="6"/>
      <c r="LKW152" s="6"/>
      <c r="LKX152" s="6"/>
      <c r="LKY152" s="6"/>
      <c r="LKZ152" s="6"/>
      <c r="LLA152" s="6"/>
      <c r="LLB152" s="6"/>
      <c r="LLC152" s="6"/>
      <c r="LLD152" s="6"/>
      <c r="LLE152" s="6"/>
      <c r="LLF152" s="6"/>
      <c r="LLG152" s="6"/>
      <c r="LLH152" s="6"/>
      <c r="LLI152" s="6"/>
      <c r="LLJ152" s="6"/>
      <c r="LLK152" s="6"/>
      <c r="LLL152" s="6"/>
      <c r="LLM152" s="6"/>
      <c r="LLN152" s="6"/>
      <c r="LLO152" s="6"/>
      <c r="LLP152" s="6"/>
      <c r="LLQ152" s="6"/>
      <c r="LLR152" s="6"/>
      <c r="LLS152" s="6"/>
      <c r="LLT152" s="6"/>
      <c r="LLU152" s="6"/>
      <c r="LLV152" s="6"/>
      <c r="LLW152" s="6"/>
      <c r="LLX152" s="6"/>
      <c r="LLY152" s="6"/>
      <c r="LLZ152" s="6"/>
      <c r="LMA152" s="6"/>
      <c r="LMB152" s="6"/>
      <c r="LMC152" s="6"/>
      <c r="LMD152" s="6"/>
      <c r="LME152" s="6"/>
      <c r="LMF152" s="6"/>
      <c r="LMG152" s="6"/>
      <c r="LMH152" s="6"/>
      <c r="LMI152" s="6"/>
      <c r="LMJ152" s="6"/>
      <c r="LMK152" s="6"/>
      <c r="LML152" s="6"/>
      <c r="LMM152" s="6"/>
      <c r="LMN152" s="6"/>
      <c r="LMO152" s="6"/>
      <c r="LMP152" s="6"/>
      <c r="LMQ152" s="6"/>
      <c r="LMR152" s="6"/>
      <c r="LMS152" s="6"/>
      <c r="LMT152" s="6"/>
      <c r="LMU152" s="6"/>
      <c r="LMV152" s="6"/>
      <c r="LMW152" s="6"/>
      <c r="LMX152" s="6"/>
      <c r="LMY152" s="6"/>
      <c r="LMZ152" s="6"/>
      <c r="LNA152" s="6"/>
      <c r="LNB152" s="6"/>
      <c r="LNC152" s="6"/>
      <c r="LND152" s="6"/>
      <c r="LNE152" s="6"/>
      <c r="LNF152" s="6"/>
      <c r="LNG152" s="6"/>
      <c r="LNH152" s="6"/>
      <c r="LNI152" s="6"/>
      <c r="LNJ152" s="6"/>
      <c r="LNK152" s="6"/>
      <c r="LNL152" s="6"/>
      <c r="LNM152" s="6"/>
      <c r="LNN152" s="6"/>
      <c r="LNO152" s="6"/>
      <c r="LNP152" s="6"/>
      <c r="LNQ152" s="6"/>
      <c r="LNR152" s="6"/>
      <c r="LNS152" s="6"/>
      <c r="LNT152" s="6"/>
      <c r="LNU152" s="6"/>
      <c r="LNV152" s="6"/>
      <c r="LNW152" s="6"/>
      <c r="LNX152" s="6"/>
      <c r="LNY152" s="6"/>
      <c r="LNZ152" s="6"/>
      <c r="LOA152" s="6"/>
      <c r="LOB152" s="6"/>
      <c r="LOC152" s="6"/>
      <c r="LOD152" s="6"/>
      <c r="LOE152" s="6"/>
      <c r="LOF152" s="6"/>
      <c r="LOG152" s="6"/>
      <c r="LOH152" s="6"/>
      <c r="LOI152" s="6"/>
      <c r="LOJ152" s="6"/>
      <c r="LOK152" s="6"/>
      <c r="LOL152" s="6"/>
      <c r="LOM152" s="6"/>
      <c r="LON152" s="6"/>
      <c r="LOO152" s="6"/>
      <c r="LOP152" s="6"/>
      <c r="LOQ152" s="6"/>
      <c r="LOR152" s="6"/>
      <c r="LOS152" s="6"/>
      <c r="LOT152" s="6"/>
      <c r="LOU152" s="6"/>
      <c r="LOV152" s="6"/>
      <c r="LOW152" s="6"/>
      <c r="LOX152" s="6"/>
      <c r="LOY152" s="6"/>
      <c r="LOZ152" s="6"/>
      <c r="LPA152" s="6"/>
      <c r="LPB152" s="6"/>
      <c r="LPC152" s="6"/>
      <c r="LPD152" s="6"/>
      <c r="LPE152" s="6"/>
      <c r="LPF152" s="6"/>
      <c r="LPG152" s="6"/>
      <c r="LPH152" s="6"/>
      <c r="LPI152" s="6"/>
      <c r="LPJ152" s="6"/>
      <c r="LPK152" s="6"/>
      <c r="LPL152" s="6"/>
      <c r="LPM152" s="6"/>
      <c r="LPN152" s="6"/>
      <c r="LPO152" s="6"/>
      <c r="LPP152" s="6"/>
      <c r="LPQ152" s="6"/>
      <c r="LPR152" s="6"/>
      <c r="LPS152" s="6"/>
      <c r="LPT152" s="6"/>
      <c r="LPU152" s="6"/>
      <c r="LPV152" s="6"/>
      <c r="LPW152" s="6"/>
      <c r="LPX152" s="6"/>
      <c r="LPY152" s="6"/>
      <c r="LPZ152" s="6"/>
      <c r="LQA152" s="6"/>
      <c r="LQB152" s="6"/>
      <c r="LQC152" s="6"/>
      <c r="LQD152" s="6"/>
      <c r="LQE152" s="6"/>
      <c r="LQF152" s="6"/>
      <c r="LQG152" s="6"/>
      <c r="LQH152" s="6"/>
      <c r="LQI152" s="6"/>
      <c r="LQJ152" s="6"/>
      <c r="LQK152" s="6"/>
      <c r="LQL152" s="6"/>
      <c r="LQM152" s="6"/>
      <c r="LQN152" s="6"/>
      <c r="LQO152" s="6"/>
      <c r="LQP152" s="6"/>
      <c r="LQQ152" s="6"/>
      <c r="LQR152" s="6"/>
      <c r="LQS152" s="6"/>
      <c r="LQT152" s="6"/>
      <c r="LQU152" s="6"/>
      <c r="LQV152" s="6"/>
      <c r="LQW152" s="6"/>
      <c r="LQX152" s="6"/>
      <c r="LQY152" s="6"/>
      <c r="LQZ152" s="6"/>
      <c r="LRA152" s="6"/>
      <c r="LRB152" s="6"/>
      <c r="LRC152" s="6"/>
      <c r="LRD152" s="6"/>
      <c r="LRE152" s="6"/>
      <c r="LRF152" s="6"/>
      <c r="LRG152" s="6"/>
      <c r="LRH152" s="6"/>
      <c r="LRI152" s="6"/>
      <c r="LRJ152" s="6"/>
      <c r="LRK152" s="6"/>
      <c r="LRL152" s="6"/>
      <c r="LRM152" s="6"/>
      <c r="LRN152" s="6"/>
      <c r="LRO152" s="6"/>
      <c r="LRP152" s="6"/>
      <c r="LRQ152" s="6"/>
      <c r="LRR152" s="6"/>
      <c r="LRS152" s="6"/>
      <c r="LRT152" s="6"/>
      <c r="LRU152" s="6"/>
      <c r="LRV152" s="6"/>
      <c r="LRW152" s="6"/>
      <c r="LRX152" s="6"/>
      <c r="LRY152" s="6"/>
      <c r="LRZ152" s="6"/>
      <c r="LSA152" s="6"/>
      <c r="LSB152" s="6"/>
      <c r="LSC152" s="6"/>
      <c r="LSD152" s="6"/>
      <c r="LSE152" s="6"/>
      <c r="LSF152" s="6"/>
      <c r="LSG152" s="6"/>
      <c r="LSH152" s="6"/>
      <c r="LSI152" s="6"/>
      <c r="LSJ152" s="6"/>
      <c r="LSK152" s="6"/>
      <c r="LSL152" s="6"/>
      <c r="LSM152" s="6"/>
      <c r="LSN152" s="6"/>
      <c r="LSO152" s="6"/>
      <c r="LSP152" s="6"/>
      <c r="LSQ152" s="6"/>
      <c r="LSR152" s="6"/>
      <c r="LSS152" s="6"/>
      <c r="LST152" s="6"/>
      <c r="LSU152" s="6"/>
      <c r="LSV152" s="6"/>
      <c r="LSW152" s="6"/>
      <c r="LSX152" s="6"/>
      <c r="LSY152" s="6"/>
      <c r="LSZ152" s="6"/>
      <c r="LTA152" s="6"/>
      <c r="LTB152" s="6"/>
      <c r="LTC152" s="6"/>
      <c r="LTD152" s="6"/>
      <c r="LTE152" s="6"/>
      <c r="LTF152" s="6"/>
      <c r="LTG152" s="6"/>
      <c r="LTH152" s="6"/>
      <c r="LTI152" s="6"/>
      <c r="LTJ152" s="6"/>
      <c r="LTK152" s="6"/>
      <c r="LTL152" s="6"/>
      <c r="LTM152" s="6"/>
      <c r="LTN152" s="6"/>
      <c r="LTO152" s="6"/>
      <c r="LTP152" s="6"/>
      <c r="LTQ152" s="6"/>
      <c r="LTR152" s="6"/>
      <c r="LTS152" s="6"/>
      <c r="LTT152" s="6"/>
      <c r="LTU152" s="6"/>
      <c r="LTV152" s="6"/>
      <c r="LTW152" s="6"/>
      <c r="LTX152" s="6"/>
      <c r="LTY152" s="6"/>
      <c r="LTZ152" s="6"/>
      <c r="LUA152" s="6"/>
      <c r="LUB152" s="6"/>
      <c r="LUC152" s="6"/>
      <c r="LUD152" s="6"/>
      <c r="LUE152" s="6"/>
      <c r="LUF152" s="6"/>
      <c r="LUG152" s="6"/>
      <c r="LUH152" s="6"/>
      <c r="LUI152" s="6"/>
      <c r="LUJ152" s="6"/>
      <c r="LUK152" s="6"/>
      <c r="LUL152" s="6"/>
      <c r="LUM152" s="6"/>
      <c r="LUN152" s="6"/>
      <c r="LUO152" s="6"/>
      <c r="LUP152" s="6"/>
      <c r="LUQ152" s="6"/>
      <c r="LUR152" s="6"/>
      <c r="LUS152" s="6"/>
      <c r="LUT152" s="6"/>
      <c r="LUU152" s="6"/>
      <c r="LUV152" s="6"/>
      <c r="LUW152" s="6"/>
      <c r="LUX152" s="6"/>
      <c r="LUY152" s="6"/>
      <c r="LUZ152" s="6"/>
      <c r="LVA152" s="6"/>
      <c r="LVB152" s="6"/>
      <c r="LVC152" s="6"/>
      <c r="LVD152" s="6"/>
      <c r="LVE152" s="6"/>
      <c r="LVF152" s="6"/>
      <c r="LVG152" s="6"/>
      <c r="LVH152" s="6"/>
      <c r="LVI152" s="6"/>
      <c r="LVJ152" s="6"/>
      <c r="LVK152" s="6"/>
      <c r="LVL152" s="6"/>
      <c r="LVM152" s="6"/>
      <c r="LVN152" s="6"/>
      <c r="LVO152" s="6"/>
      <c r="LVP152" s="6"/>
      <c r="LVQ152" s="6"/>
      <c r="LVR152" s="6"/>
      <c r="LVS152" s="6"/>
      <c r="LVT152" s="6"/>
      <c r="LVU152" s="6"/>
      <c r="LVV152" s="6"/>
      <c r="LVW152" s="6"/>
      <c r="LVX152" s="6"/>
      <c r="LVY152" s="6"/>
      <c r="LVZ152" s="6"/>
      <c r="LWA152" s="6"/>
      <c r="LWB152" s="6"/>
      <c r="LWC152" s="6"/>
      <c r="LWD152" s="6"/>
      <c r="LWE152" s="6"/>
      <c r="LWF152" s="6"/>
      <c r="LWG152" s="6"/>
      <c r="LWH152" s="6"/>
      <c r="LWI152" s="6"/>
      <c r="LWJ152" s="6"/>
      <c r="LWK152" s="6"/>
      <c r="LWL152" s="6"/>
      <c r="LWM152" s="6"/>
      <c r="LWN152" s="6"/>
      <c r="LWO152" s="6"/>
      <c r="LWP152" s="6"/>
      <c r="LWQ152" s="6"/>
      <c r="LWR152" s="6"/>
      <c r="LWS152" s="6"/>
      <c r="LWT152" s="6"/>
      <c r="LWU152" s="6"/>
      <c r="LWV152" s="6"/>
      <c r="LWW152" s="6"/>
      <c r="LWX152" s="6"/>
      <c r="LWY152" s="6"/>
      <c r="LWZ152" s="6"/>
      <c r="LXA152" s="6"/>
      <c r="LXB152" s="6"/>
      <c r="LXC152" s="6"/>
      <c r="LXD152" s="6"/>
      <c r="LXE152" s="6"/>
      <c r="LXF152" s="6"/>
      <c r="LXG152" s="6"/>
      <c r="LXH152" s="6"/>
      <c r="LXI152" s="6"/>
      <c r="LXJ152" s="6"/>
      <c r="LXK152" s="6"/>
      <c r="LXL152" s="6"/>
      <c r="LXM152" s="6"/>
      <c r="LXN152" s="6"/>
      <c r="LXO152" s="6"/>
      <c r="LXP152" s="6"/>
      <c r="LXQ152" s="6"/>
      <c r="LXR152" s="6"/>
      <c r="LXS152" s="6"/>
      <c r="LXT152" s="6"/>
      <c r="LXU152" s="6"/>
      <c r="LXV152" s="6"/>
      <c r="LXW152" s="6"/>
      <c r="LXX152" s="6"/>
      <c r="LXY152" s="6"/>
      <c r="LXZ152" s="6"/>
      <c r="LYA152" s="6"/>
      <c r="LYB152" s="6"/>
      <c r="LYC152" s="6"/>
      <c r="LYD152" s="6"/>
      <c r="LYE152" s="6"/>
      <c r="LYF152" s="6"/>
      <c r="LYG152" s="6"/>
      <c r="LYH152" s="6"/>
      <c r="LYI152" s="6"/>
      <c r="LYJ152" s="6"/>
      <c r="LYK152" s="6"/>
      <c r="LYL152" s="6"/>
      <c r="LYM152" s="6"/>
      <c r="LYN152" s="6"/>
      <c r="LYO152" s="6"/>
      <c r="LYP152" s="6"/>
      <c r="LYQ152" s="6"/>
      <c r="LYR152" s="6"/>
      <c r="LYS152" s="6"/>
      <c r="LYT152" s="6"/>
      <c r="LYU152" s="6"/>
      <c r="LYV152" s="6"/>
      <c r="LYW152" s="6"/>
      <c r="LYX152" s="6"/>
      <c r="LYY152" s="6"/>
      <c r="LYZ152" s="6"/>
      <c r="LZA152" s="6"/>
      <c r="LZB152" s="6"/>
      <c r="LZC152" s="6"/>
      <c r="LZD152" s="6"/>
      <c r="LZE152" s="6"/>
      <c r="LZF152" s="6"/>
      <c r="LZG152" s="6"/>
      <c r="LZH152" s="6"/>
      <c r="LZI152" s="6"/>
      <c r="LZJ152" s="6"/>
      <c r="LZK152" s="6"/>
      <c r="LZL152" s="6"/>
      <c r="LZM152" s="6"/>
      <c r="LZN152" s="6"/>
      <c r="LZO152" s="6"/>
      <c r="LZP152" s="6"/>
      <c r="LZQ152" s="6"/>
      <c r="LZR152" s="6"/>
      <c r="LZS152" s="6"/>
      <c r="LZT152" s="6"/>
      <c r="LZU152" s="6"/>
      <c r="LZV152" s="6"/>
      <c r="LZW152" s="6"/>
      <c r="LZX152" s="6"/>
      <c r="LZY152" s="6"/>
      <c r="LZZ152" s="6"/>
      <c r="MAA152" s="6"/>
      <c r="MAB152" s="6"/>
      <c r="MAC152" s="6"/>
      <c r="MAD152" s="6"/>
      <c r="MAE152" s="6"/>
      <c r="MAF152" s="6"/>
      <c r="MAG152" s="6"/>
      <c r="MAH152" s="6"/>
      <c r="MAI152" s="6"/>
      <c r="MAJ152" s="6"/>
      <c r="MAK152" s="6"/>
      <c r="MAL152" s="6"/>
      <c r="MAM152" s="6"/>
      <c r="MAN152" s="6"/>
      <c r="MAO152" s="6"/>
      <c r="MAP152" s="6"/>
      <c r="MAQ152" s="6"/>
      <c r="MAR152" s="6"/>
      <c r="MAS152" s="6"/>
      <c r="MAT152" s="6"/>
      <c r="MAU152" s="6"/>
      <c r="MAV152" s="6"/>
      <c r="MAW152" s="6"/>
      <c r="MAX152" s="6"/>
      <c r="MAY152" s="6"/>
      <c r="MAZ152" s="6"/>
      <c r="MBA152" s="6"/>
      <c r="MBB152" s="6"/>
      <c r="MBC152" s="6"/>
      <c r="MBD152" s="6"/>
      <c r="MBE152" s="6"/>
      <c r="MBF152" s="6"/>
      <c r="MBG152" s="6"/>
      <c r="MBH152" s="6"/>
      <c r="MBI152" s="6"/>
      <c r="MBJ152" s="6"/>
      <c r="MBK152" s="6"/>
      <c r="MBL152" s="6"/>
      <c r="MBM152" s="6"/>
      <c r="MBN152" s="6"/>
      <c r="MBO152" s="6"/>
      <c r="MBP152" s="6"/>
      <c r="MBQ152" s="6"/>
      <c r="MBR152" s="6"/>
      <c r="MBS152" s="6"/>
      <c r="MBT152" s="6"/>
      <c r="MBU152" s="6"/>
      <c r="MBV152" s="6"/>
      <c r="MBW152" s="6"/>
      <c r="MBX152" s="6"/>
      <c r="MBY152" s="6"/>
      <c r="MBZ152" s="6"/>
      <c r="MCA152" s="6"/>
      <c r="MCB152" s="6"/>
      <c r="MCC152" s="6"/>
      <c r="MCD152" s="6"/>
      <c r="MCE152" s="6"/>
      <c r="MCF152" s="6"/>
      <c r="MCG152" s="6"/>
      <c r="MCH152" s="6"/>
      <c r="MCI152" s="6"/>
      <c r="MCJ152" s="6"/>
      <c r="MCK152" s="6"/>
      <c r="MCL152" s="6"/>
      <c r="MCM152" s="6"/>
      <c r="MCN152" s="6"/>
      <c r="MCO152" s="6"/>
      <c r="MCP152" s="6"/>
      <c r="MCQ152" s="6"/>
      <c r="MCR152" s="6"/>
      <c r="MCS152" s="6"/>
      <c r="MCT152" s="6"/>
      <c r="MCU152" s="6"/>
      <c r="MCV152" s="6"/>
      <c r="MCW152" s="6"/>
      <c r="MCX152" s="6"/>
      <c r="MCY152" s="6"/>
      <c r="MCZ152" s="6"/>
      <c r="MDA152" s="6"/>
      <c r="MDB152" s="6"/>
      <c r="MDC152" s="6"/>
      <c r="MDD152" s="6"/>
      <c r="MDE152" s="6"/>
      <c r="MDF152" s="6"/>
      <c r="MDG152" s="6"/>
      <c r="MDH152" s="6"/>
      <c r="MDI152" s="6"/>
      <c r="MDJ152" s="6"/>
      <c r="MDK152" s="6"/>
      <c r="MDL152" s="6"/>
      <c r="MDM152" s="6"/>
      <c r="MDN152" s="6"/>
      <c r="MDO152" s="6"/>
      <c r="MDP152" s="6"/>
      <c r="MDQ152" s="6"/>
      <c r="MDR152" s="6"/>
      <c r="MDS152" s="6"/>
      <c r="MDT152" s="6"/>
      <c r="MDU152" s="6"/>
      <c r="MDV152" s="6"/>
      <c r="MDW152" s="6"/>
      <c r="MDX152" s="6"/>
      <c r="MDY152" s="6"/>
      <c r="MDZ152" s="6"/>
      <c r="MEA152" s="6"/>
      <c r="MEB152" s="6"/>
      <c r="MEC152" s="6"/>
      <c r="MED152" s="6"/>
      <c r="MEE152" s="6"/>
      <c r="MEF152" s="6"/>
      <c r="MEG152" s="6"/>
      <c r="MEH152" s="6"/>
      <c r="MEI152" s="6"/>
      <c r="MEJ152" s="6"/>
      <c r="MEK152" s="6"/>
      <c r="MEL152" s="6"/>
      <c r="MEM152" s="6"/>
      <c r="MEN152" s="6"/>
      <c r="MEO152" s="6"/>
      <c r="MEP152" s="6"/>
      <c r="MEQ152" s="6"/>
      <c r="MER152" s="6"/>
      <c r="MES152" s="6"/>
      <c r="MET152" s="6"/>
      <c r="MEU152" s="6"/>
      <c r="MEV152" s="6"/>
      <c r="MEW152" s="6"/>
      <c r="MEX152" s="6"/>
      <c r="MEY152" s="6"/>
      <c r="MEZ152" s="6"/>
      <c r="MFA152" s="6"/>
      <c r="MFB152" s="6"/>
      <c r="MFC152" s="6"/>
      <c r="MFD152" s="6"/>
      <c r="MFE152" s="6"/>
      <c r="MFF152" s="6"/>
      <c r="MFG152" s="6"/>
      <c r="MFH152" s="6"/>
      <c r="MFI152" s="6"/>
      <c r="MFJ152" s="6"/>
      <c r="MFK152" s="6"/>
      <c r="MFL152" s="6"/>
      <c r="MFM152" s="6"/>
      <c r="MFN152" s="6"/>
      <c r="MFO152" s="6"/>
      <c r="MFP152" s="6"/>
      <c r="MFQ152" s="6"/>
      <c r="MFR152" s="6"/>
      <c r="MFS152" s="6"/>
      <c r="MFT152" s="6"/>
      <c r="MFU152" s="6"/>
      <c r="MFV152" s="6"/>
      <c r="MFW152" s="6"/>
      <c r="MFX152" s="6"/>
      <c r="MFY152" s="6"/>
      <c r="MFZ152" s="6"/>
      <c r="MGA152" s="6"/>
      <c r="MGB152" s="6"/>
      <c r="MGC152" s="6"/>
      <c r="MGD152" s="6"/>
      <c r="MGE152" s="6"/>
      <c r="MGF152" s="6"/>
      <c r="MGG152" s="6"/>
      <c r="MGH152" s="6"/>
      <c r="MGI152" s="6"/>
      <c r="MGJ152" s="6"/>
      <c r="MGK152" s="6"/>
      <c r="MGL152" s="6"/>
      <c r="MGM152" s="6"/>
      <c r="MGN152" s="6"/>
      <c r="MGO152" s="6"/>
      <c r="MGP152" s="6"/>
      <c r="MGQ152" s="6"/>
      <c r="MGR152" s="6"/>
      <c r="MGS152" s="6"/>
      <c r="MGT152" s="6"/>
      <c r="MGU152" s="6"/>
      <c r="MGV152" s="6"/>
      <c r="MGW152" s="6"/>
      <c r="MGX152" s="6"/>
      <c r="MGY152" s="6"/>
      <c r="MGZ152" s="6"/>
      <c r="MHA152" s="6"/>
      <c r="MHB152" s="6"/>
      <c r="MHC152" s="6"/>
      <c r="MHD152" s="6"/>
      <c r="MHE152" s="6"/>
      <c r="MHF152" s="6"/>
      <c r="MHG152" s="6"/>
      <c r="MHH152" s="6"/>
      <c r="MHI152" s="6"/>
      <c r="MHJ152" s="6"/>
      <c r="MHK152" s="6"/>
      <c r="MHL152" s="6"/>
      <c r="MHM152" s="6"/>
      <c r="MHN152" s="6"/>
      <c r="MHO152" s="6"/>
      <c r="MHP152" s="6"/>
      <c r="MHQ152" s="6"/>
      <c r="MHR152" s="6"/>
      <c r="MHS152" s="6"/>
      <c r="MHT152" s="6"/>
      <c r="MHU152" s="6"/>
      <c r="MHV152" s="6"/>
      <c r="MHW152" s="6"/>
      <c r="MHX152" s="6"/>
      <c r="MHY152" s="6"/>
      <c r="MHZ152" s="6"/>
      <c r="MIA152" s="6"/>
      <c r="MIB152" s="6"/>
      <c r="MIC152" s="6"/>
      <c r="MID152" s="6"/>
      <c r="MIE152" s="6"/>
      <c r="MIF152" s="6"/>
      <c r="MIG152" s="6"/>
      <c r="MIH152" s="6"/>
      <c r="MII152" s="6"/>
      <c r="MIJ152" s="6"/>
      <c r="MIK152" s="6"/>
      <c r="MIL152" s="6"/>
      <c r="MIM152" s="6"/>
      <c r="MIN152" s="6"/>
      <c r="MIO152" s="6"/>
      <c r="MIP152" s="6"/>
      <c r="MIQ152" s="6"/>
      <c r="MIR152" s="6"/>
      <c r="MIS152" s="6"/>
      <c r="MIT152" s="6"/>
      <c r="MIU152" s="6"/>
      <c r="MIV152" s="6"/>
      <c r="MIW152" s="6"/>
      <c r="MIX152" s="6"/>
      <c r="MIY152" s="6"/>
      <c r="MIZ152" s="6"/>
      <c r="MJA152" s="6"/>
      <c r="MJB152" s="6"/>
      <c r="MJC152" s="6"/>
      <c r="MJD152" s="6"/>
      <c r="MJE152" s="6"/>
      <c r="MJF152" s="6"/>
      <c r="MJG152" s="6"/>
      <c r="MJH152" s="6"/>
      <c r="MJI152" s="6"/>
      <c r="MJJ152" s="6"/>
      <c r="MJK152" s="6"/>
      <c r="MJL152" s="6"/>
      <c r="MJM152" s="6"/>
      <c r="MJN152" s="6"/>
      <c r="MJO152" s="6"/>
      <c r="MJP152" s="6"/>
      <c r="MJQ152" s="6"/>
      <c r="MJR152" s="6"/>
      <c r="MJS152" s="6"/>
      <c r="MJT152" s="6"/>
      <c r="MJU152" s="6"/>
      <c r="MJV152" s="6"/>
      <c r="MJW152" s="6"/>
      <c r="MJX152" s="6"/>
      <c r="MJY152" s="6"/>
      <c r="MJZ152" s="6"/>
      <c r="MKA152" s="6"/>
      <c r="MKB152" s="6"/>
      <c r="MKC152" s="6"/>
      <c r="MKD152" s="6"/>
      <c r="MKE152" s="6"/>
      <c r="MKF152" s="6"/>
      <c r="MKG152" s="6"/>
      <c r="MKH152" s="6"/>
      <c r="MKI152" s="6"/>
      <c r="MKJ152" s="6"/>
      <c r="MKK152" s="6"/>
      <c r="MKL152" s="6"/>
      <c r="MKM152" s="6"/>
      <c r="MKN152" s="6"/>
      <c r="MKO152" s="6"/>
      <c r="MKP152" s="6"/>
      <c r="MKQ152" s="6"/>
      <c r="MKR152" s="6"/>
      <c r="MKS152" s="6"/>
      <c r="MKT152" s="6"/>
      <c r="MKU152" s="6"/>
      <c r="MKV152" s="6"/>
      <c r="MKW152" s="6"/>
      <c r="MKX152" s="6"/>
      <c r="MKY152" s="6"/>
      <c r="MKZ152" s="6"/>
      <c r="MLA152" s="6"/>
      <c r="MLB152" s="6"/>
      <c r="MLC152" s="6"/>
      <c r="MLD152" s="6"/>
      <c r="MLE152" s="6"/>
      <c r="MLF152" s="6"/>
      <c r="MLG152" s="6"/>
      <c r="MLH152" s="6"/>
      <c r="MLI152" s="6"/>
      <c r="MLJ152" s="6"/>
      <c r="MLK152" s="6"/>
      <c r="MLL152" s="6"/>
      <c r="MLM152" s="6"/>
      <c r="MLN152" s="6"/>
      <c r="MLO152" s="6"/>
      <c r="MLP152" s="6"/>
      <c r="MLQ152" s="6"/>
      <c r="MLR152" s="6"/>
      <c r="MLS152" s="6"/>
      <c r="MLT152" s="6"/>
      <c r="MLU152" s="6"/>
      <c r="MLV152" s="6"/>
      <c r="MLW152" s="6"/>
      <c r="MLX152" s="6"/>
      <c r="MLY152" s="6"/>
      <c r="MLZ152" s="6"/>
      <c r="MMA152" s="6"/>
      <c r="MMB152" s="6"/>
      <c r="MMC152" s="6"/>
      <c r="MMD152" s="6"/>
      <c r="MME152" s="6"/>
      <c r="MMF152" s="6"/>
      <c r="MMG152" s="6"/>
      <c r="MMH152" s="6"/>
      <c r="MMI152" s="6"/>
      <c r="MMJ152" s="6"/>
      <c r="MMK152" s="6"/>
      <c r="MML152" s="6"/>
      <c r="MMM152" s="6"/>
      <c r="MMN152" s="6"/>
      <c r="MMO152" s="6"/>
      <c r="MMP152" s="6"/>
      <c r="MMQ152" s="6"/>
      <c r="MMR152" s="6"/>
      <c r="MMS152" s="6"/>
      <c r="MMT152" s="6"/>
      <c r="MMU152" s="6"/>
      <c r="MMV152" s="6"/>
      <c r="MMW152" s="6"/>
      <c r="MMX152" s="6"/>
      <c r="MMY152" s="6"/>
      <c r="MMZ152" s="6"/>
      <c r="MNA152" s="6"/>
      <c r="MNB152" s="6"/>
      <c r="MNC152" s="6"/>
      <c r="MND152" s="6"/>
      <c r="MNE152" s="6"/>
      <c r="MNF152" s="6"/>
      <c r="MNG152" s="6"/>
      <c r="MNH152" s="6"/>
      <c r="MNI152" s="6"/>
      <c r="MNJ152" s="6"/>
      <c r="MNK152" s="6"/>
      <c r="MNL152" s="6"/>
      <c r="MNM152" s="6"/>
      <c r="MNN152" s="6"/>
      <c r="MNO152" s="6"/>
      <c r="MNP152" s="6"/>
      <c r="MNQ152" s="6"/>
      <c r="MNR152" s="6"/>
      <c r="MNS152" s="6"/>
      <c r="MNT152" s="6"/>
      <c r="MNU152" s="6"/>
      <c r="MNV152" s="6"/>
      <c r="MNW152" s="6"/>
      <c r="MNX152" s="6"/>
      <c r="MNY152" s="6"/>
      <c r="MNZ152" s="6"/>
      <c r="MOA152" s="6"/>
      <c r="MOB152" s="6"/>
      <c r="MOC152" s="6"/>
      <c r="MOD152" s="6"/>
      <c r="MOE152" s="6"/>
      <c r="MOF152" s="6"/>
      <c r="MOG152" s="6"/>
      <c r="MOH152" s="6"/>
      <c r="MOI152" s="6"/>
      <c r="MOJ152" s="6"/>
      <c r="MOK152" s="6"/>
      <c r="MOL152" s="6"/>
      <c r="MOM152" s="6"/>
      <c r="MON152" s="6"/>
      <c r="MOO152" s="6"/>
      <c r="MOP152" s="6"/>
      <c r="MOQ152" s="6"/>
      <c r="MOR152" s="6"/>
      <c r="MOS152" s="6"/>
      <c r="MOT152" s="6"/>
      <c r="MOU152" s="6"/>
      <c r="MOV152" s="6"/>
      <c r="MOW152" s="6"/>
      <c r="MOX152" s="6"/>
      <c r="MOY152" s="6"/>
      <c r="MOZ152" s="6"/>
      <c r="MPA152" s="6"/>
      <c r="MPB152" s="6"/>
      <c r="MPC152" s="6"/>
      <c r="MPD152" s="6"/>
      <c r="MPE152" s="6"/>
      <c r="MPF152" s="6"/>
      <c r="MPG152" s="6"/>
      <c r="MPH152" s="6"/>
      <c r="MPI152" s="6"/>
      <c r="MPJ152" s="6"/>
      <c r="MPK152" s="6"/>
      <c r="MPL152" s="6"/>
      <c r="MPM152" s="6"/>
      <c r="MPN152" s="6"/>
      <c r="MPO152" s="6"/>
      <c r="MPP152" s="6"/>
      <c r="MPQ152" s="6"/>
      <c r="MPR152" s="6"/>
      <c r="MPS152" s="6"/>
      <c r="MPT152" s="6"/>
      <c r="MPU152" s="6"/>
      <c r="MPV152" s="6"/>
      <c r="MPW152" s="6"/>
      <c r="MPX152" s="6"/>
      <c r="MPY152" s="6"/>
      <c r="MPZ152" s="6"/>
      <c r="MQA152" s="6"/>
      <c r="MQB152" s="6"/>
      <c r="MQC152" s="6"/>
      <c r="MQD152" s="6"/>
      <c r="MQE152" s="6"/>
      <c r="MQF152" s="6"/>
      <c r="MQG152" s="6"/>
      <c r="MQH152" s="6"/>
      <c r="MQI152" s="6"/>
      <c r="MQJ152" s="6"/>
      <c r="MQK152" s="6"/>
      <c r="MQL152" s="6"/>
      <c r="MQM152" s="6"/>
      <c r="MQN152" s="6"/>
      <c r="MQO152" s="6"/>
      <c r="MQP152" s="6"/>
      <c r="MQQ152" s="6"/>
      <c r="MQR152" s="6"/>
      <c r="MQS152" s="6"/>
      <c r="MQT152" s="6"/>
      <c r="MQU152" s="6"/>
      <c r="MQV152" s="6"/>
      <c r="MQW152" s="6"/>
      <c r="MQX152" s="6"/>
      <c r="MQY152" s="6"/>
      <c r="MQZ152" s="6"/>
      <c r="MRA152" s="6"/>
      <c r="MRB152" s="6"/>
      <c r="MRC152" s="6"/>
      <c r="MRD152" s="6"/>
      <c r="MRE152" s="6"/>
      <c r="MRF152" s="6"/>
      <c r="MRG152" s="6"/>
      <c r="MRH152" s="6"/>
      <c r="MRI152" s="6"/>
      <c r="MRJ152" s="6"/>
      <c r="MRK152" s="6"/>
      <c r="MRL152" s="6"/>
      <c r="MRM152" s="6"/>
      <c r="MRN152" s="6"/>
      <c r="MRO152" s="6"/>
      <c r="MRP152" s="6"/>
      <c r="MRQ152" s="6"/>
      <c r="MRR152" s="6"/>
      <c r="MRS152" s="6"/>
      <c r="MRT152" s="6"/>
      <c r="MRU152" s="6"/>
      <c r="MRV152" s="6"/>
      <c r="MRW152" s="6"/>
      <c r="MRX152" s="6"/>
      <c r="MRY152" s="6"/>
      <c r="MRZ152" s="6"/>
      <c r="MSA152" s="6"/>
      <c r="MSB152" s="6"/>
      <c r="MSC152" s="6"/>
      <c r="MSD152" s="6"/>
      <c r="MSE152" s="6"/>
      <c r="MSF152" s="6"/>
      <c r="MSG152" s="6"/>
      <c r="MSH152" s="6"/>
      <c r="MSI152" s="6"/>
      <c r="MSJ152" s="6"/>
      <c r="MSK152" s="6"/>
      <c r="MSL152" s="6"/>
      <c r="MSM152" s="6"/>
      <c r="MSN152" s="6"/>
      <c r="MSO152" s="6"/>
      <c r="MSP152" s="6"/>
      <c r="MSQ152" s="6"/>
      <c r="MSR152" s="6"/>
      <c r="MSS152" s="6"/>
      <c r="MST152" s="6"/>
      <c r="MSU152" s="6"/>
      <c r="MSV152" s="6"/>
      <c r="MSW152" s="6"/>
      <c r="MSX152" s="6"/>
      <c r="MSY152" s="6"/>
      <c r="MSZ152" s="6"/>
      <c r="MTA152" s="6"/>
      <c r="MTB152" s="6"/>
      <c r="MTC152" s="6"/>
      <c r="MTD152" s="6"/>
      <c r="MTE152" s="6"/>
      <c r="MTF152" s="6"/>
      <c r="MTG152" s="6"/>
      <c r="MTH152" s="6"/>
      <c r="MTI152" s="6"/>
      <c r="MTJ152" s="6"/>
      <c r="MTK152" s="6"/>
      <c r="MTL152" s="6"/>
      <c r="MTM152" s="6"/>
      <c r="MTN152" s="6"/>
      <c r="MTO152" s="6"/>
      <c r="MTP152" s="6"/>
      <c r="MTQ152" s="6"/>
      <c r="MTR152" s="6"/>
      <c r="MTS152" s="6"/>
      <c r="MTT152" s="6"/>
      <c r="MTU152" s="6"/>
      <c r="MTV152" s="6"/>
      <c r="MTW152" s="6"/>
      <c r="MTX152" s="6"/>
      <c r="MTY152" s="6"/>
      <c r="MTZ152" s="6"/>
      <c r="MUA152" s="6"/>
      <c r="MUB152" s="6"/>
      <c r="MUC152" s="6"/>
      <c r="MUD152" s="6"/>
      <c r="MUE152" s="6"/>
      <c r="MUF152" s="6"/>
      <c r="MUG152" s="6"/>
      <c r="MUH152" s="6"/>
      <c r="MUI152" s="6"/>
      <c r="MUJ152" s="6"/>
      <c r="MUK152" s="6"/>
      <c r="MUL152" s="6"/>
      <c r="MUM152" s="6"/>
      <c r="MUN152" s="6"/>
      <c r="MUO152" s="6"/>
      <c r="MUP152" s="6"/>
      <c r="MUQ152" s="6"/>
      <c r="MUR152" s="6"/>
      <c r="MUS152" s="6"/>
      <c r="MUT152" s="6"/>
      <c r="MUU152" s="6"/>
      <c r="MUV152" s="6"/>
      <c r="MUW152" s="6"/>
      <c r="MUX152" s="6"/>
      <c r="MUY152" s="6"/>
      <c r="MUZ152" s="6"/>
      <c r="MVA152" s="6"/>
      <c r="MVB152" s="6"/>
      <c r="MVC152" s="6"/>
      <c r="MVD152" s="6"/>
      <c r="MVE152" s="6"/>
      <c r="MVF152" s="6"/>
      <c r="MVG152" s="6"/>
      <c r="MVH152" s="6"/>
      <c r="MVI152" s="6"/>
      <c r="MVJ152" s="6"/>
      <c r="MVK152" s="6"/>
      <c r="MVL152" s="6"/>
      <c r="MVM152" s="6"/>
      <c r="MVN152" s="6"/>
      <c r="MVO152" s="6"/>
      <c r="MVP152" s="6"/>
      <c r="MVQ152" s="6"/>
      <c r="MVR152" s="6"/>
      <c r="MVS152" s="6"/>
      <c r="MVT152" s="6"/>
      <c r="MVU152" s="6"/>
      <c r="MVV152" s="6"/>
      <c r="MVW152" s="6"/>
      <c r="MVX152" s="6"/>
      <c r="MVY152" s="6"/>
      <c r="MVZ152" s="6"/>
      <c r="MWA152" s="6"/>
      <c r="MWB152" s="6"/>
      <c r="MWC152" s="6"/>
      <c r="MWD152" s="6"/>
      <c r="MWE152" s="6"/>
      <c r="MWF152" s="6"/>
      <c r="MWG152" s="6"/>
      <c r="MWH152" s="6"/>
      <c r="MWI152" s="6"/>
      <c r="MWJ152" s="6"/>
      <c r="MWK152" s="6"/>
      <c r="MWL152" s="6"/>
      <c r="MWM152" s="6"/>
      <c r="MWN152" s="6"/>
      <c r="MWO152" s="6"/>
      <c r="MWP152" s="6"/>
      <c r="MWQ152" s="6"/>
      <c r="MWR152" s="6"/>
      <c r="MWS152" s="6"/>
      <c r="MWT152" s="6"/>
      <c r="MWU152" s="6"/>
      <c r="MWV152" s="6"/>
      <c r="MWW152" s="6"/>
      <c r="MWX152" s="6"/>
      <c r="MWY152" s="6"/>
      <c r="MWZ152" s="6"/>
      <c r="MXA152" s="6"/>
      <c r="MXB152" s="6"/>
      <c r="MXC152" s="6"/>
      <c r="MXD152" s="6"/>
      <c r="MXE152" s="6"/>
      <c r="MXF152" s="6"/>
      <c r="MXG152" s="6"/>
      <c r="MXH152" s="6"/>
      <c r="MXI152" s="6"/>
      <c r="MXJ152" s="6"/>
      <c r="MXK152" s="6"/>
      <c r="MXL152" s="6"/>
      <c r="MXM152" s="6"/>
      <c r="MXN152" s="6"/>
      <c r="MXO152" s="6"/>
      <c r="MXP152" s="6"/>
      <c r="MXQ152" s="6"/>
      <c r="MXR152" s="6"/>
      <c r="MXS152" s="6"/>
      <c r="MXT152" s="6"/>
      <c r="MXU152" s="6"/>
      <c r="MXV152" s="6"/>
      <c r="MXW152" s="6"/>
      <c r="MXX152" s="6"/>
      <c r="MXY152" s="6"/>
      <c r="MXZ152" s="6"/>
      <c r="MYA152" s="6"/>
      <c r="MYB152" s="6"/>
      <c r="MYC152" s="6"/>
      <c r="MYD152" s="6"/>
      <c r="MYE152" s="6"/>
      <c r="MYF152" s="6"/>
      <c r="MYG152" s="6"/>
      <c r="MYH152" s="6"/>
      <c r="MYI152" s="6"/>
      <c r="MYJ152" s="6"/>
      <c r="MYK152" s="6"/>
      <c r="MYL152" s="6"/>
      <c r="MYM152" s="6"/>
      <c r="MYN152" s="6"/>
      <c r="MYO152" s="6"/>
      <c r="MYP152" s="6"/>
      <c r="MYQ152" s="6"/>
      <c r="MYR152" s="6"/>
      <c r="MYS152" s="6"/>
      <c r="MYT152" s="6"/>
      <c r="MYU152" s="6"/>
      <c r="MYV152" s="6"/>
      <c r="MYW152" s="6"/>
      <c r="MYX152" s="6"/>
      <c r="MYY152" s="6"/>
      <c r="MYZ152" s="6"/>
      <c r="MZA152" s="6"/>
      <c r="MZB152" s="6"/>
      <c r="MZC152" s="6"/>
      <c r="MZD152" s="6"/>
      <c r="MZE152" s="6"/>
      <c r="MZF152" s="6"/>
      <c r="MZG152" s="6"/>
      <c r="MZH152" s="6"/>
      <c r="MZI152" s="6"/>
      <c r="MZJ152" s="6"/>
      <c r="MZK152" s="6"/>
      <c r="MZL152" s="6"/>
      <c r="MZM152" s="6"/>
      <c r="MZN152" s="6"/>
      <c r="MZO152" s="6"/>
      <c r="MZP152" s="6"/>
      <c r="MZQ152" s="6"/>
      <c r="MZR152" s="6"/>
      <c r="MZS152" s="6"/>
      <c r="MZT152" s="6"/>
      <c r="MZU152" s="6"/>
      <c r="MZV152" s="6"/>
      <c r="MZW152" s="6"/>
      <c r="MZX152" s="6"/>
      <c r="MZY152" s="6"/>
      <c r="MZZ152" s="6"/>
      <c r="NAA152" s="6"/>
      <c r="NAB152" s="6"/>
      <c r="NAC152" s="6"/>
      <c r="NAD152" s="6"/>
      <c r="NAE152" s="6"/>
      <c r="NAF152" s="6"/>
      <c r="NAG152" s="6"/>
      <c r="NAH152" s="6"/>
      <c r="NAI152" s="6"/>
      <c r="NAJ152" s="6"/>
      <c r="NAK152" s="6"/>
      <c r="NAL152" s="6"/>
      <c r="NAM152" s="6"/>
      <c r="NAN152" s="6"/>
      <c r="NAO152" s="6"/>
      <c r="NAP152" s="6"/>
      <c r="NAQ152" s="6"/>
      <c r="NAR152" s="6"/>
      <c r="NAS152" s="6"/>
      <c r="NAT152" s="6"/>
      <c r="NAU152" s="6"/>
      <c r="NAV152" s="6"/>
      <c r="NAW152" s="6"/>
      <c r="NAX152" s="6"/>
      <c r="NAY152" s="6"/>
      <c r="NAZ152" s="6"/>
      <c r="NBA152" s="6"/>
      <c r="NBB152" s="6"/>
      <c r="NBC152" s="6"/>
      <c r="NBD152" s="6"/>
      <c r="NBE152" s="6"/>
      <c r="NBF152" s="6"/>
      <c r="NBG152" s="6"/>
      <c r="NBH152" s="6"/>
      <c r="NBI152" s="6"/>
      <c r="NBJ152" s="6"/>
      <c r="NBK152" s="6"/>
      <c r="NBL152" s="6"/>
      <c r="NBM152" s="6"/>
      <c r="NBN152" s="6"/>
      <c r="NBO152" s="6"/>
      <c r="NBP152" s="6"/>
      <c r="NBQ152" s="6"/>
      <c r="NBR152" s="6"/>
      <c r="NBS152" s="6"/>
      <c r="NBT152" s="6"/>
      <c r="NBU152" s="6"/>
      <c r="NBV152" s="6"/>
      <c r="NBW152" s="6"/>
      <c r="NBX152" s="6"/>
      <c r="NBY152" s="6"/>
      <c r="NBZ152" s="6"/>
      <c r="NCA152" s="6"/>
      <c r="NCB152" s="6"/>
      <c r="NCC152" s="6"/>
      <c r="NCD152" s="6"/>
      <c r="NCE152" s="6"/>
      <c r="NCF152" s="6"/>
      <c r="NCG152" s="6"/>
      <c r="NCH152" s="6"/>
      <c r="NCI152" s="6"/>
      <c r="NCJ152" s="6"/>
      <c r="NCK152" s="6"/>
      <c r="NCL152" s="6"/>
      <c r="NCM152" s="6"/>
      <c r="NCN152" s="6"/>
      <c r="NCO152" s="6"/>
      <c r="NCP152" s="6"/>
      <c r="NCQ152" s="6"/>
      <c r="NCR152" s="6"/>
      <c r="NCS152" s="6"/>
      <c r="NCT152" s="6"/>
      <c r="NCU152" s="6"/>
      <c r="NCV152" s="6"/>
      <c r="NCW152" s="6"/>
      <c r="NCX152" s="6"/>
      <c r="NCY152" s="6"/>
      <c r="NCZ152" s="6"/>
      <c r="NDA152" s="6"/>
      <c r="NDB152" s="6"/>
      <c r="NDC152" s="6"/>
      <c r="NDD152" s="6"/>
      <c r="NDE152" s="6"/>
      <c r="NDF152" s="6"/>
      <c r="NDG152" s="6"/>
      <c r="NDH152" s="6"/>
      <c r="NDI152" s="6"/>
      <c r="NDJ152" s="6"/>
      <c r="NDK152" s="6"/>
      <c r="NDL152" s="6"/>
      <c r="NDM152" s="6"/>
      <c r="NDN152" s="6"/>
      <c r="NDO152" s="6"/>
      <c r="NDP152" s="6"/>
      <c r="NDQ152" s="6"/>
      <c r="NDR152" s="6"/>
      <c r="NDS152" s="6"/>
      <c r="NDT152" s="6"/>
      <c r="NDU152" s="6"/>
      <c r="NDV152" s="6"/>
      <c r="NDW152" s="6"/>
      <c r="NDX152" s="6"/>
      <c r="NDY152" s="6"/>
      <c r="NDZ152" s="6"/>
      <c r="NEA152" s="6"/>
      <c r="NEB152" s="6"/>
      <c r="NEC152" s="6"/>
      <c r="NED152" s="6"/>
      <c r="NEE152" s="6"/>
      <c r="NEF152" s="6"/>
      <c r="NEG152" s="6"/>
      <c r="NEH152" s="6"/>
      <c r="NEI152" s="6"/>
      <c r="NEJ152" s="6"/>
      <c r="NEK152" s="6"/>
      <c r="NEL152" s="6"/>
      <c r="NEM152" s="6"/>
      <c r="NEN152" s="6"/>
      <c r="NEO152" s="6"/>
      <c r="NEP152" s="6"/>
      <c r="NEQ152" s="6"/>
      <c r="NER152" s="6"/>
      <c r="NES152" s="6"/>
      <c r="NET152" s="6"/>
      <c r="NEU152" s="6"/>
      <c r="NEV152" s="6"/>
      <c r="NEW152" s="6"/>
      <c r="NEX152" s="6"/>
      <c r="NEY152" s="6"/>
      <c r="NEZ152" s="6"/>
      <c r="NFA152" s="6"/>
      <c r="NFB152" s="6"/>
      <c r="NFC152" s="6"/>
      <c r="NFD152" s="6"/>
      <c r="NFE152" s="6"/>
      <c r="NFF152" s="6"/>
      <c r="NFG152" s="6"/>
      <c r="NFH152" s="6"/>
      <c r="NFI152" s="6"/>
      <c r="NFJ152" s="6"/>
      <c r="NFK152" s="6"/>
      <c r="NFL152" s="6"/>
      <c r="NFM152" s="6"/>
      <c r="NFN152" s="6"/>
      <c r="NFO152" s="6"/>
      <c r="NFP152" s="6"/>
      <c r="NFQ152" s="6"/>
      <c r="NFR152" s="6"/>
      <c r="NFS152" s="6"/>
      <c r="NFT152" s="6"/>
      <c r="NFU152" s="6"/>
      <c r="NFV152" s="6"/>
      <c r="NFW152" s="6"/>
      <c r="NFX152" s="6"/>
      <c r="NFY152" s="6"/>
      <c r="NFZ152" s="6"/>
      <c r="NGA152" s="6"/>
      <c r="NGB152" s="6"/>
      <c r="NGC152" s="6"/>
      <c r="NGD152" s="6"/>
      <c r="NGE152" s="6"/>
      <c r="NGF152" s="6"/>
      <c r="NGG152" s="6"/>
      <c r="NGH152" s="6"/>
      <c r="NGI152" s="6"/>
      <c r="NGJ152" s="6"/>
      <c r="NGK152" s="6"/>
      <c r="NGL152" s="6"/>
      <c r="NGM152" s="6"/>
      <c r="NGN152" s="6"/>
      <c r="NGO152" s="6"/>
      <c r="NGP152" s="6"/>
      <c r="NGQ152" s="6"/>
      <c r="NGR152" s="6"/>
      <c r="NGS152" s="6"/>
      <c r="NGT152" s="6"/>
      <c r="NGU152" s="6"/>
      <c r="NGV152" s="6"/>
      <c r="NGW152" s="6"/>
      <c r="NGX152" s="6"/>
      <c r="NGY152" s="6"/>
      <c r="NGZ152" s="6"/>
      <c r="NHA152" s="6"/>
      <c r="NHB152" s="6"/>
      <c r="NHC152" s="6"/>
      <c r="NHD152" s="6"/>
      <c r="NHE152" s="6"/>
      <c r="NHF152" s="6"/>
      <c r="NHG152" s="6"/>
      <c r="NHH152" s="6"/>
      <c r="NHI152" s="6"/>
      <c r="NHJ152" s="6"/>
      <c r="NHK152" s="6"/>
      <c r="NHL152" s="6"/>
      <c r="NHM152" s="6"/>
      <c r="NHN152" s="6"/>
      <c r="NHO152" s="6"/>
      <c r="NHP152" s="6"/>
      <c r="NHQ152" s="6"/>
      <c r="NHR152" s="6"/>
      <c r="NHS152" s="6"/>
      <c r="NHT152" s="6"/>
      <c r="NHU152" s="6"/>
      <c r="NHV152" s="6"/>
      <c r="NHW152" s="6"/>
      <c r="NHX152" s="6"/>
      <c r="NHY152" s="6"/>
      <c r="NHZ152" s="6"/>
      <c r="NIA152" s="6"/>
      <c r="NIB152" s="6"/>
      <c r="NIC152" s="6"/>
      <c r="NID152" s="6"/>
      <c r="NIE152" s="6"/>
      <c r="NIF152" s="6"/>
      <c r="NIG152" s="6"/>
      <c r="NIH152" s="6"/>
      <c r="NII152" s="6"/>
      <c r="NIJ152" s="6"/>
      <c r="NIK152" s="6"/>
      <c r="NIL152" s="6"/>
      <c r="NIM152" s="6"/>
      <c r="NIN152" s="6"/>
      <c r="NIO152" s="6"/>
      <c r="NIP152" s="6"/>
      <c r="NIQ152" s="6"/>
      <c r="NIR152" s="6"/>
      <c r="NIS152" s="6"/>
      <c r="NIT152" s="6"/>
      <c r="NIU152" s="6"/>
      <c r="NIV152" s="6"/>
      <c r="NIW152" s="6"/>
      <c r="NIX152" s="6"/>
      <c r="NIY152" s="6"/>
      <c r="NIZ152" s="6"/>
      <c r="NJA152" s="6"/>
      <c r="NJB152" s="6"/>
      <c r="NJC152" s="6"/>
      <c r="NJD152" s="6"/>
      <c r="NJE152" s="6"/>
      <c r="NJF152" s="6"/>
      <c r="NJG152" s="6"/>
      <c r="NJH152" s="6"/>
      <c r="NJI152" s="6"/>
      <c r="NJJ152" s="6"/>
      <c r="NJK152" s="6"/>
      <c r="NJL152" s="6"/>
      <c r="NJM152" s="6"/>
      <c r="NJN152" s="6"/>
      <c r="NJO152" s="6"/>
      <c r="NJP152" s="6"/>
      <c r="NJQ152" s="6"/>
      <c r="NJR152" s="6"/>
      <c r="NJS152" s="6"/>
      <c r="NJT152" s="6"/>
      <c r="NJU152" s="6"/>
      <c r="NJV152" s="6"/>
      <c r="NJW152" s="6"/>
      <c r="NJX152" s="6"/>
      <c r="NJY152" s="6"/>
      <c r="NJZ152" s="6"/>
      <c r="NKA152" s="6"/>
      <c r="NKB152" s="6"/>
      <c r="NKC152" s="6"/>
      <c r="NKD152" s="6"/>
      <c r="NKE152" s="6"/>
      <c r="NKF152" s="6"/>
      <c r="NKG152" s="6"/>
      <c r="NKH152" s="6"/>
      <c r="NKI152" s="6"/>
      <c r="NKJ152" s="6"/>
      <c r="NKK152" s="6"/>
      <c r="NKL152" s="6"/>
      <c r="NKM152" s="6"/>
      <c r="NKN152" s="6"/>
      <c r="NKO152" s="6"/>
      <c r="NKP152" s="6"/>
      <c r="NKQ152" s="6"/>
      <c r="NKR152" s="6"/>
      <c r="NKS152" s="6"/>
      <c r="NKT152" s="6"/>
      <c r="NKU152" s="6"/>
      <c r="NKV152" s="6"/>
      <c r="NKW152" s="6"/>
      <c r="NKX152" s="6"/>
      <c r="NKY152" s="6"/>
      <c r="NKZ152" s="6"/>
      <c r="NLA152" s="6"/>
      <c r="NLB152" s="6"/>
      <c r="NLC152" s="6"/>
      <c r="NLD152" s="6"/>
      <c r="NLE152" s="6"/>
      <c r="NLF152" s="6"/>
      <c r="NLG152" s="6"/>
      <c r="NLH152" s="6"/>
      <c r="NLI152" s="6"/>
      <c r="NLJ152" s="6"/>
      <c r="NLK152" s="6"/>
      <c r="NLL152" s="6"/>
      <c r="NLM152" s="6"/>
      <c r="NLN152" s="6"/>
      <c r="NLO152" s="6"/>
      <c r="NLP152" s="6"/>
      <c r="NLQ152" s="6"/>
      <c r="NLR152" s="6"/>
      <c r="NLS152" s="6"/>
      <c r="NLT152" s="6"/>
      <c r="NLU152" s="6"/>
      <c r="NLV152" s="6"/>
      <c r="NLW152" s="6"/>
      <c r="NLX152" s="6"/>
      <c r="NLY152" s="6"/>
      <c r="NLZ152" s="6"/>
      <c r="NMA152" s="6"/>
      <c r="NMB152" s="6"/>
      <c r="NMC152" s="6"/>
      <c r="NMD152" s="6"/>
      <c r="NME152" s="6"/>
      <c r="NMF152" s="6"/>
      <c r="NMG152" s="6"/>
      <c r="NMH152" s="6"/>
      <c r="NMI152" s="6"/>
      <c r="NMJ152" s="6"/>
      <c r="NMK152" s="6"/>
      <c r="NML152" s="6"/>
      <c r="NMM152" s="6"/>
      <c r="NMN152" s="6"/>
      <c r="NMO152" s="6"/>
      <c r="NMP152" s="6"/>
      <c r="NMQ152" s="6"/>
      <c r="NMR152" s="6"/>
      <c r="NMS152" s="6"/>
      <c r="NMT152" s="6"/>
      <c r="NMU152" s="6"/>
      <c r="NMV152" s="6"/>
      <c r="NMW152" s="6"/>
      <c r="NMX152" s="6"/>
      <c r="NMY152" s="6"/>
      <c r="NMZ152" s="6"/>
      <c r="NNA152" s="6"/>
      <c r="NNB152" s="6"/>
      <c r="NNC152" s="6"/>
      <c r="NND152" s="6"/>
      <c r="NNE152" s="6"/>
      <c r="NNF152" s="6"/>
      <c r="NNG152" s="6"/>
      <c r="NNH152" s="6"/>
      <c r="NNI152" s="6"/>
      <c r="NNJ152" s="6"/>
      <c r="NNK152" s="6"/>
      <c r="NNL152" s="6"/>
      <c r="NNM152" s="6"/>
      <c r="NNN152" s="6"/>
      <c r="NNO152" s="6"/>
      <c r="NNP152" s="6"/>
      <c r="NNQ152" s="6"/>
      <c r="NNR152" s="6"/>
      <c r="NNS152" s="6"/>
      <c r="NNT152" s="6"/>
      <c r="NNU152" s="6"/>
      <c r="NNV152" s="6"/>
      <c r="NNW152" s="6"/>
      <c r="NNX152" s="6"/>
      <c r="NNY152" s="6"/>
      <c r="NNZ152" s="6"/>
      <c r="NOA152" s="6"/>
      <c r="NOB152" s="6"/>
      <c r="NOC152" s="6"/>
      <c r="NOD152" s="6"/>
      <c r="NOE152" s="6"/>
      <c r="NOF152" s="6"/>
      <c r="NOG152" s="6"/>
      <c r="NOH152" s="6"/>
      <c r="NOI152" s="6"/>
      <c r="NOJ152" s="6"/>
      <c r="NOK152" s="6"/>
      <c r="NOL152" s="6"/>
      <c r="NOM152" s="6"/>
      <c r="NON152" s="6"/>
      <c r="NOO152" s="6"/>
      <c r="NOP152" s="6"/>
      <c r="NOQ152" s="6"/>
      <c r="NOR152" s="6"/>
      <c r="NOS152" s="6"/>
      <c r="NOT152" s="6"/>
      <c r="NOU152" s="6"/>
      <c r="NOV152" s="6"/>
      <c r="NOW152" s="6"/>
      <c r="NOX152" s="6"/>
      <c r="NOY152" s="6"/>
      <c r="NOZ152" s="6"/>
      <c r="NPA152" s="6"/>
      <c r="NPB152" s="6"/>
      <c r="NPC152" s="6"/>
      <c r="NPD152" s="6"/>
      <c r="NPE152" s="6"/>
      <c r="NPF152" s="6"/>
      <c r="NPG152" s="6"/>
      <c r="NPH152" s="6"/>
      <c r="NPI152" s="6"/>
      <c r="NPJ152" s="6"/>
      <c r="NPK152" s="6"/>
      <c r="NPL152" s="6"/>
      <c r="NPM152" s="6"/>
      <c r="NPN152" s="6"/>
      <c r="NPO152" s="6"/>
      <c r="NPP152" s="6"/>
      <c r="NPQ152" s="6"/>
      <c r="NPR152" s="6"/>
      <c r="NPS152" s="6"/>
      <c r="NPT152" s="6"/>
      <c r="NPU152" s="6"/>
      <c r="NPV152" s="6"/>
      <c r="NPW152" s="6"/>
      <c r="NPX152" s="6"/>
      <c r="NPY152" s="6"/>
      <c r="NPZ152" s="6"/>
      <c r="NQA152" s="6"/>
      <c r="NQB152" s="6"/>
      <c r="NQC152" s="6"/>
      <c r="NQD152" s="6"/>
      <c r="NQE152" s="6"/>
      <c r="NQF152" s="6"/>
      <c r="NQG152" s="6"/>
      <c r="NQH152" s="6"/>
      <c r="NQI152" s="6"/>
      <c r="NQJ152" s="6"/>
      <c r="NQK152" s="6"/>
      <c r="NQL152" s="6"/>
      <c r="NQM152" s="6"/>
      <c r="NQN152" s="6"/>
      <c r="NQO152" s="6"/>
      <c r="NQP152" s="6"/>
      <c r="NQQ152" s="6"/>
      <c r="NQR152" s="6"/>
      <c r="NQS152" s="6"/>
      <c r="NQT152" s="6"/>
      <c r="NQU152" s="6"/>
      <c r="NQV152" s="6"/>
      <c r="NQW152" s="6"/>
      <c r="NQX152" s="6"/>
      <c r="NQY152" s="6"/>
      <c r="NQZ152" s="6"/>
      <c r="NRA152" s="6"/>
      <c r="NRB152" s="6"/>
      <c r="NRC152" s="6"/>
      <c r="NRD152" s="6"/>
      <c r="NRE152" s="6"/>
      <c r="NRF152" s="6"/>
      <c r="NRG152" s="6"/>
      <c r="NRH152" s="6"/>
      <c r="NRI152" s="6"/>
      <c r="NRJ152" s="6"/>
      <c r="NRK152" s="6"/>
      <c r="NRL152" s="6"/>
      <c r="NRM152" s="6"/>
      <c r="NRN152" s="6"/>
      <c r="NRO152" s="6"/>
      <c r="NRP152" s="6"/>
      <c r="NRQ152" s="6"/>
      <c r="NRR152" s="6"/>
      <c r="NRS152" s="6"/>
      <c r="NRT152" s="6"/>
      <c r="NRU152" s="6"/>
      <c r="NRV152" s="6"/>
      <c r="NRW152" s="6"/>
      <c r="NRX152" s="6"/>
      <c r="NRY152" s="6"/>
      <c r="NRZ152" s="6"/>
      <c r="NSA152" s="6"/>
      <c r="NSB152" s="6"/>
      <c r="NSC152" s="6"/>
      <c r="NSD152" s="6"/>
      <c r="NSE152" s="6"/>
      <c r="NSF152" s="6"/>
      <c r="NSG152" s="6"/>
      <c r="NSH152" s="6"/>
      <c r="NSI152" s="6"/>
      <c r="NSJ152" s="6"/>
      <c r="NSK152" s="6"/>
      <c r="NSL152" s="6"/>
      <c r="NSM152" s="6"/>
      <c r="NSN152" s="6"/>
      <c r="NSO152" s="6"/>
      <c r="NSP152" s="6"/>
      <c r="NSQ152" s="6"/>
      <c r="NSR152" s="6"/>
      <c r="NSS152" s="6"/>
      <c r="NST152" s="6"/>
      <c r="NSU152" s="6"/>
      <c r="NSV152" s="6"/>
      <c r="NSW152" s="6"/>
      <c r="NSX152" s="6"/>
      <c r="NSY152" s="6"/>
      <c r="NSZ152" s="6"/>
      <c r="NTA152" s="6"/>
      <c r="NTB152" s="6"/>
      <c r="NTC152" s="6"/>
      <c r="NTD152" s="6"/>
      <c r="NTE152" s="6"/>
      <c r="NTF152" s="6"/>
      <c r="NTG152" s="6"/>
      <c r="NTH152" s="6"/>
      <c r="NTI152" s="6"/>
      <c r="NTJ152" s="6"/>
      <c r="NTK152" s="6"/>
      <c r="NTL152" s="6"/>
      <c r="NTM152" s="6"/>
      <c r="NTN152" s="6"/>
      <c r="NTO152" s="6"/>
      <c r="NTP152" s="6"/>
      <c r="NTQ152" s="6"/>
      <c r="NTR152" s="6"/>
      <c r="NTS152" s="6"/>
      <c r="NTT152" s="6"/>
      <c r="NTU152" s="6"/>
      <c r="NTV152" s="6"/>
      <c r="NTW152" s="6"/>
      <c r="NTX152" s="6"/>
      <c r="NTY152" s="6"/>
      <c r="NTZ152" s="6"/>
      <c r="NUA152" s="6"/>
      <c r="NUB152" s="6"/>
      <c r="NUC152" s="6"/>
      <c r="NUD152" s="6"/>
      <c r="NUE152" s="6"/>
      <c r="NUF152" s="6"/>
      <c r="NUG152" s="6"/>
      <c r="NUH152" s="6"/>
      <c r="NUI152" s="6"/>
      <c r="NUJ152" s="6"/>
      <c r="NUK152" s="6"/>
      <c r="NUL152" s="6"/>
      <c r="NUM152" s="6"/>
      <c r="NUN152" s="6"/>
      <c r="NUO152" s="6"/>
      <c r="NUP152" s="6"/>
      <c r="NUQ152" s="6"/>
      <c r="NUR152" s="6"/>
      <c r="NUS152" s="6"/>
      <c r="NUT152" s="6"/>
      <c r="NUU152" s="6"/>
      <c r="NUV152" s="6"/>
      <c r="NUW152" s="6"/>
      <c r="NUX152" s="6"/>
      <c r="NUY152" s="6"/>
      <c r="NUZ152" s="6"/>
      <c r="NVA152" s="6"/>
      <c r="NVB152" s="6"/>
      <c r="NVC152" s="6"/>
      <c r="NVD152" s="6"/>
      <c r="NVE152" s="6"/>
      <c r="NVF152" s="6"/>
      <c r="NVG152" s="6"/>
      <c r="NVH152" s="6"/>
      <c r="NVI152" s="6"/>
      <c r="NVJ152" s="6"/>
      <c r="NVK152" s="6"/>
      <c r="NVL152" s="6"/>
      <c r="NVM152" s="6"/>
      <c r="NVN152" s="6"/>
      <c r="NVO152" s="6"/>
      <c r="NVP152" s="6"/>
      <c r="NVQ152" s="6"/>
      <c r="NVR152" s="6"/>
      <c r="NVS152" s="6"/>
      <c r="NVT152" s="6"/>
      <c r="NVU152" s="6"/>
      <c r="NVV152" s="6"/>
      <c r="NVW152" s="6"/>
      <c r="NVX152" s="6"/>
      <c r="NVY152" s="6"/>
      <c r="NVZ152" s="6"/>
      <c r="NWA152" s="6"/>
      <c r="NWB152" s="6"/>
      <c r="NWC152" s="6"/>
      <c r="NWD152" s="6"/>
      <c r="NWE152" s="6"/>
      <c r="NWF152" s="6"/>
      <c r="NWG152" s="6"/>
      <c r="NWH152" s="6"/>
      <c r="NWI152" s="6"/>
      <c r="NWJ152" s="6"/>
      <c r="NWK152" s="6"/>
      <c r="NWL152" s="6"/>
      <c r="NWM152" s="6"/>
      <c r="NWN152" s="6"/>
      <c r="NWO152" s="6"/>
      <c r="NWP152" s="6"/>
      <c r="NWQ152" s="6"/>
      <c r="NWR152" s="6"/>
      <c r="NWS152" s="6"/>
      <c r="NWT152" s="6"/>
      <c r="NWU152" s="6"/>
      <c r="NWV152" s="6"/>
      <c r="NWW152" s="6"/>
      <c r="NWX152" s="6"/>
      <c r="NWY152" s="6"/>
      <c r="NWZ152" s="6"/>
      <c r="NXA152" s="6"/>
      <c r="NXB152" s="6"/>
      <c r="NXC152" s="6"/>
      <c r="NXD152" s="6"/>
      <c r="NXE152" s="6"/>
      <c r="NXF152" s="6"/>
      <c r="NXG152" s="6"/>
      <c r="NXH152" s="6"/>
      <c r="NXI152" s="6"/>
      <c r="NXJ152" s="6"/>
      <c r="NXK152" s="6"/>
      <c r="NXL152" s="6"/>
      <c r="NXM152" s="6"/>
      <c r="NXN152" s="6"/>
      <c r="NXO152" s="6"/>
      <c r="NXP152" s="6"/>
      <c r="NXQ152" s="6"/>
      <c r="NXR152" s="6"/>
      <c r="NXS152" s="6"/>
      <c r="NXT152" s="6"/>
      <c r="NXU152" s="6"/>
      <c r="NXV152" s="6"/>
      <c r="NXW152" s="6"/>
      <c r="NXX152" s="6"/>
      <c r="NXY152" s="6"/>
      <c r="NXZ152" s="6"/>
      <c r="NYA152" s="6"/>
      <c r="NYB152" s="6"/>
      <c r="NYC152" s="6"/>
      <c r="NYD152" s="6"/>
      <c r="NYE152" s="6"/>
      <c r="NYF152" s="6"/>
      <c r="NYG152" s="6"/>
      <c r="NYH152" s="6"/>
      <c r="NYI152" s="6"/>
      <c r="NYJ152" s="6"/>
      <c r="NYK152" s="6"/>
      <c r="NYL152" s="6"/>
      <c r="NYM152" s="6"/>
      <c r="NYN152" s="6"/>
      <c r="NYO152" s="6"/>
      <c r="NYP152" s="6"/>
      <c r="NYQ152" s="6"/>
      <c r="NYR152" s="6"/>
      <c r="NYS152" s="6"/>
      <c r="NYT152" s="6"/>
      <c r="NYU152" s="6"/>
      <c r="NYV152" s="6"/>
      <c r="NYW152" s="6"/>
      <c r="NYX152" s="6"/>
      <c r="NYY152" s="6"/>
      <c r="NYZ152" s="6"/>
      <c r="NZA152" s="6"/>
      <c r="NZB152" s="6"/>
      <c r="NZC152" s="6"/>
      <c r="NZD152" s="6"/>
      <c r="NZE152" s="6"/>
      <c r="NZF152" s="6"/>
      <c r="NZG152" s="6"/>
      <c r="NZH152" s="6"/>
      <c r="NZI152" s="6"/>
      <c r="NZJ152" s="6"/>
      <c r="NZK152" s="6"/>
      <c r="NZL152" s="6"/>
      <c r="NZM152" s="6"/>
      <c r="NZN152" s="6"/>
      <c r="NZO152" s="6"/>
      <c r="NZP152" s="6"/>
      <c r="NZQ152" s="6"/>
      <c r="NZR152" s="6"/>
      <c r="NZS152" s="6"/>
      <c r="NZT152" s="6"/>
      <c r="NZU152" s="6"/>
      <c r="NZV152" s="6"/>
      <c r="NZW152" s="6"/>
      <c r="NZX152" s="6"/>
      <c r="NZY152" s="6"/>
      <c r="NZZ152" s="6"/>
      <c r="OAA152" s="6"/>
      <c r="OAB152" s="6"/>
      <c r="OAC152" s="6"/>
      <c r="OAD152" s="6"/>
      <c r="OAE152" s="6"/>
      <c r="OAF152" s="6"/>
      <c r="OAG152" s="6"/>
      <c r="OAH152" s="6"/>
      <c r="OAI152" s="6"/>
      <c r="OAJ152" s="6"/>
      <c r="OAK152" s="6"/>
      <c r="OAL152" s="6"/>
      <c r="OAM152" s="6"/>
      <c r="OAN152" s="6"/>
      <c r="OAO152" s="6"/>
      <c r="OAP152" s="6"/>
      <c r="OAQ152" s="6"/>
      <c r="OAR152" s="6"/>
      <c r="OAS152" s="6"/>
      <c r="OAT152" s="6"/>
      <c r="OAU152" s="6"/>
      <c r="OAV152" s="6"/>
      <c r="OAW152" s="6"/>
      <c r="OAX152" s="6"/>
      <c r="OAY152" s="6"/>
      <c r="OAZ152" s="6"/>
      <c r="OBA152" s="6"/>
      <c r="OBB152" s="6"/>
      <c r="OBC152" s="6"/>
      <c r="OBD152" s="6"/>
      <c r="OBE152" s="6"/>
      <c r="OBF152" s="6"/>
      <c r="OBG152" s="6"/>
      <c r="OBH152" s="6"/>
      <c r="OBI152" s="6"/>
      <c r="OBJ152" s="6"/>
      <c r="OBK152" s="6"/>
      <c r="OBL152" s="6"/>
      <c r="OBM152" s="6"/>
      <c r="OBN152" s="6"/>
      <c r="OBO152" s="6"/>
      <c r="OBP152" s="6"/>
      <c r="OBQ152" s="6"/>
      <c r="OBR152" s="6"/>
      <c r="OBS152" s="6"/>
      <c r="OBT152" s="6"/>
      <c r="OBU152" s="6"/>
      <c r="OBV152" s="6"/>
      <c r="OBW152" s="6"/>
      <c r="OBX152" s="6"/>
      <c r="OBY152" s="6"/>
      <c r="OBZ152" s="6"/>
      <c r="OCA152" s="6"/>
      <c r="OCB152" s="6"/>
      <c r="OCC152" s="6"/>
      <c r="OCD152" s="6"/>
      <c r="OCE152" s="6"/>
      <c r="OCF152" s="6"/>
      <c r="OCG152" s="6"/>
      <c r="OCH152" s="6"/>
      <c r="OCI152" s="6"/>
      <c r="OCJ152" s="6"/>
      <c r="OCK152" s="6"/>
      <c r="OCL152" s="6"/>
      <c r="OCM152" s="6"/>
      <c r="OCN152" s="6"/>
      <c r="OCO152" s="6"/>
      <c r="OCP152" s="6"/>
      <c r="OCQ152" s="6"/>
      <c r="OCR152" s="6"/>
      <c r="OCS152" s="6"/>
      <c r="OCT152" s="6"/>
      <c r="OCU152" s="6"/>
      <c r="OCV152" s="6"/>
      <c r="OCW152" s="6"/>
      <c r="OCX152" s="6"/>
      <c r="OCY152" s="6"/>
      <c r="OCZ152" s="6"/>
      <c r="ODA152" s="6"/>
      <c r="ODB152" s="6"/>
      <c r="ODC152" s="6"/>
      <c r="ODD152" s="6"/>
      <c r="ODE152" s="6"/>
      <c r="ODF152" s="6"/>
      <c r="ODG152" s="6"/>
      <c r="ODH152" s="6"/>
      <c r="ODI152" s="6"/>
      <c r="ODJ152" s="6"/>
      <c r="ODK152" s="6"/>
      <c r="ODL152" s="6"/>
      <c r="ODM152" s="6"/>
      <c r="ODN152" s="6"/>
      <c r="ODO152" s="6"/>
      <c r="ODP152" s="6"/>
      <c r="ODQ152" s="6"/>
      <c r="ODR152" s="6"/>
      <c r="ODS152" s="6"/>
      <c r="ODT152" s="6"/>
      <c r="ODU152" s="6"/>
      <c r="ODV152" s="6"/>
      <c r="ODW152" s="6"/>
      <c r="ODX152" s="6"/>
      <c r="ODY152" s="6"/>
      <c r="ODZ152" s="6"/>
      <c r="OEA152" s="6"/>
      <c r="OEB152" s="6"/>
      <c r="OEC152" s="6"/>
      <c r="OED152" s="6"/>
      <c r="OEE152" s="6"/>
      <c r="OEF152" s="6"/>
      <c r="OEG152" s="6"/>
      <c r="OEH152" s="6"/>
      <c r="OEI152" s="6"/>
      <c r="OEJ152" s="6"/>
      <c r="OEK152" s="6"/>
      <c r="OEL152" s="6"/>
      <c r="OEM152" s="6"/>
      <c r="OEN152" s="6"/>
      <c r="OEO152" s="6"/>
      <c r="OEP152" s="6"/>
      <c r="OEQ152" s="6"/>
      <c r="OER152" s="6"/>
      <c r="OES152" s="6"/>
      <c r="OET152" s="6"/>
      <c r="OEU152" s="6"/>
      <c r="OEV152" s="6"/>
      <c r="OEW152" s="6"/>
      <c r="OEX152" s="6"/>
      <c r="OEY152" s="6"/>
      <c r="OEZ152" s="6"/>
      <c r="OFA152" s="6"/>
      <c r="OFB152" s="6"/>
      <c r="OFC152" s="6"/>
      <c r="OFD152" s="6"/>
      <c r="OFE152" s="6"/>
      <c r="OFF152" s="6"/>
      <c r="OFG152" s="6"/>
      <c r="OFH152" s="6"/>
      <c r="OFI152" s="6"/>
      <c r="OFJ152" s="6"/>
      <c r="OFK152" s="6"/>
      <c r="OFL152" s="6"/>
      <c r="OFM152" s="6"/>
      <c r="OFN152" s="6"/>
      <c r="OFO152" s="6"/>
      <c r="OFP152" s="6"/>
      <c r="OFQ152" s="6"/>
      <c r="OFR152" s="6"/>
      <c r="OFS152" s="6"/>
      <c r="OFT152" s="6"/>
      <c r="OFU152" s="6"/>
      <c r="OFV152" s="6"/>
      <c r="OFW152" s="6"/>
      <c r="OFX152" s="6"/>
      <c r="OFY152" s="6"/>
      <c r="OFZ152" s="6"/>
      <c r="OGA152" s="6"/>
      <c r="OGB152" s="6"/>
      <c r="OGC152" s="6"/>
      <c r="OGD152" s="6"/>
      <c r="OGE152" s="6"/>
      <c r="OGF152" s="6"/>
      <c r="OGG152" s="6"/>
      <c r="OGH152" s="6"/>
      <c r="OGI152" s="6"/>
      <c r="OGJ152" s="6"/>
      <c r="OGK152" s="6"/>
      <c r="OGL152" s="6"/>
      <c r="OGM152" s="6"/>
      <c r="OGN152" s="6"/>
      <c r="OGO152" s="6"/>
      <c r="OGP152" s="6"/>
      <c r="OGQ152" s="6"/>
      <c r="OGR152" s="6"/>
      <c r="OGS152" s="6"/>
      <c r="OGT152" s="6"/>
      <c r="OGU152" s="6"/>
      <c r="OGV152" s="6"/>
      <c r="OGW152" s="6"/>
      <c r="OGX152" s="6"/>
      <c r="OGY152" s="6"/>
      <c r="OGZ152" s="6"/>
      <c r="OHA152" s="6"/>
      <c r="OHB152" s="6"/>
      <c r="OHC152" s="6"/>
      <c r="OHD152" s="6"/>
      <c r="OHE152" s="6"/>
      <c r="OHF152" s="6"/>
      <c r="OHG152" s="6"/>
      <c r="OHH152" s="6"/>
      <c r="OHI152" s="6"/>
      <c r="OHJ152" s="6"/>
      <c r="OHK152" s="6"/>
      <c r="OHL152" s="6"/>
      <c r="OHM152" s="6"/>
      <c r="OHN152" s="6"/>
      <c r="OHO152" s="6"/>
      <c r="OHP152" s="6"/>
      <c r="OHQ152" s="6"/>
      <c r="OHR152" s="6"/>
      <c r="OHS152" s="6"/>
      <c r="OHT152" s="6"/>
      <c r="OHU152" s="6"/>
      <c r="OHV152" s="6"/>
      <c r="OHW152" s="6"/>
      <c r="OHX152" s="6"/>
      <c r="OHY152" s="6"/>
      <c r="OHZ152" s="6"/>
      <c r="OIA152" s="6"/>
      <c r="OIB152" s="6"/>
      <c r="OIC152" s="6"/>
      <c r="OID152" s="6"/>
      <c r="OIE152" s="6"/>
      <c r="OIF152" s="6"/>
      <c r="OIG152" s="6"/>
      <c r="OIH152" s="6"/>
      <c r="OII152" s="6"/>
      <c r="OIJ152" s="6"/>
      <c r="OIK152" s="6"/>
      <c r="OIL152" s="6"/>
      <c r="OIM152" s="6"/>
      <c r="OIN152" s="6"/>
      <c r="OIO152" s="6"/>
      <c r="OIP152" s="6"/>
      <c r="OIQ152" s="6"/>
      <c r="OIR152" s="6"/>
      <c r="OIS152" s="6"/>
      <c r="OIT152" s="6"/>
      <c r="OIU152" s="6"/>
      <c r="OIV152" s="6"/>
      <c r="OIW152" s="6"/>
      <c r="OIX152" s="6"/>
      <c r="OIY152" s="6"/>
      <c r="OIZ152" s="6"/>
      <c r="OJA152" s="6"/>
      <c r="OJB152" s="6"/>
      <c r="OJC152" s="6"/>
      <c r="OJD152" s="6"/>
      <c r="OJE152" s="6"/>
      <c r="OJF152" s="6"/>
      <c r="OJG152" s="6"/>
      <c r="OJH152" s="6"/>
      <c r="OJI152" s="6"/>
      <c r="OJJ152" s="6"/>
      <c r="OJK152" s="6"/>
      <c r="OJL152" s="6"/>
      <c r="OJM152" s="6"/>
      <c r="OJN152" s="6"/>
      <c r="OJO152" s="6"/>
      <c r="OJP152" s="6"/>
      <c r="OJQ152" s="6"/>
      <c r="OJR152" s="6"/>
      <c r="OJS152" s="6"/>
      <c r="OJT152" s="6"/>
      <c r="OJU152" s="6"/>
      <c r="OJV152" s="6"/>
      <c r="OJW152" s="6"/>
      <c r="OJX152" s="6"/>
      <c r="OJY152" s="6"/>
      <c r="OJZ152" s="6"/>
      <c r="OKA152" s="6"/>
      <c r="OKB152" s="6"/>
      <c r="OKC152" s="6"/>
      <c r="OKD152" s="6"/>
      <c r="OKE152" s="6"/>
      <c r="OKF152" s="6"/>
      <c r="OKG152" s="6"/>
      <c r="OKH152" s="6"/>
      <c r="OKI152" s="6"/>
      <c r="OKJ152" s="6"/>
      <c r="OKK152" s="6"/>
      <c r="OKL152" s="6"/>
      <c r="OKM152" s="6"/>
      <c r="OKN152" s="6"/>
      <c r="OKO152" s="6"/>
      <c r="OKP152" s="6"/>
      <c r="OKQ152" s="6"/>
      <c r="OKR152" s="6"/>
      <c r="OKS152" s="6"/>
      <c r="OKT152" s="6"/>
      <c r="OKU152" s="6"/>
      <c r="OKV152" s="6"/>
      <c r="OKW152" s="6"/>
      <c r="OKX152" s="6"/>
      <c r="OKY152" s="6"/>
      <c r="OKZ152" s="6"/>
      <c r="OLA152" s="6"/>
      <c r="OLB152" s="6"/>
      <c r="OLC152" s="6"/>
      <c r="OLD152" s="6"/>
      <c r="OLE152" s="6"/>
      <c r="OLF152" s="6"/>
      <c r="OLG152" s="6"/>
      <c r="OLH152" s="6"/>
      <c r="OLI152" s="6"/>
      <c r="OLJ152" s="6"/>
      <c r="OLK152" s="6"/>
      <c r="OLL152" s="6"/>
      <c r="OLM152" s="6"/>
      <c r="OLN152" s="6"/>
      <c r="OLO152" s="6"/>
      <c r="OLP152" s="6"/>
      <c r="OLQ152" s="6"/>
      <c r="OLR152" s="6"/>
      <c r="OLS152" s="6"/>
      <c r="OLT152" s="6"/>
      <c r="OLU152" s="6"/>
      <c r="OLV152" s="6"/>
      <c r="OLW152" s="6"/>
      <c r="OLX152" s="6"/>
      <c r="OLY152" s="6"/>
      <c r="OLZ152" s="6"/>
      <c r="OMA152" s="6"/>
      <c r="OMB152" s="6"/>
      <c r="OMC152" s="6"/>
      <c r="OMD152" s="6"/>
      <c r="OME152" s="6"/>
      <c r="OMF152" s="6"/>
      <c r="OMG152" s="6"/>
      <c r="OMH152" s="6"/>
      <c r="OMI152" s="6"/>
      <c r="OMJ152" s="6"/>
      <c r="OMK152" s="6"/>
      <c r="OML152" s="6"/>
      <c r="OMM152" s="6"/>
      <c r="OMN152" s="6"/>
      <c r="OMO152" s="6"/>
      <c r="OMP152" s="6"/>
      <c r="OMQ152" s="6"/>
      <c r="OMR152" s="6"/>
      <c r="OMS152" s="6"/>
      <c r="OMT152" s="6"/>
      <c r="OMU152" s="6"/>
      <c r="OMV152" s="6"/>
      <c r="OMW152" s="6"/>
      <c r="OMX152" s="6"/>
      <c r="OMY152" s="6"/>
      <c r="OMZ152" s="6"/>
      <c r="ONA152" s="6"/>
      <c r="ONB152" s="6"/>
      <c r="ONC152" s="6"/>
      <c r="OND152" s="6"/>
      <c r="ONE152" s="6"/>
      <c r="ONF152" s="6"/>
      <c r="ONG152" s="6"/>
      <c r="ONH152" s="6"/>
      <c r="ONI152" s="6"/>
      <c r="ONJ152" s="6"/>
      <c r="ONK152" s="6"/>
      <c r="ONL152" s="6"/>
      <c r="ONM152" s="6"/>
      <c r="ONN152" s="6"/>
      <c r="ONO152" s="6"/>
      <c r="ONP152" s="6"/>
      <c r="ONQ152" s="6"/>
      <c r="ONR152" s="6"/>
      <c r="ONS152" s="6"/>
      <c r="ONT152" s="6"/>
      <c r="ONU152" s="6"/>
      <c r="ONV152" s="6"/>
      <c r="ONW152" s="6"/>
      <c r="ONX152" s="6"/>
      <c r="ONY152" s="6"/>
      <c r="ONZ152" s="6"/>
      <c r="OOA152" s="6"/>
      <c r="OOB152" s="6"/>
      <c r="OOC152" s="6"/>
      <c r="OOD152" s="6"/>
      <c r="OOE152" s="6"/>
      <c r="OOF152" s="6"/>
      <c r="OOG152" s="6"/>
      <c r="OOH152" s="6"/>
      <c r="OOI152" s="6"/>
      <c r="OOJ152" s="6"/>
      <c r="OOK152" s="6"/>
      <c r="OOL152" s="6"/>
      <c r="OOM152" s="6"/>
      <c r="OON152" s="6"/>
      <c r="OOO152" s="6"/>
      <c r="OOP152" s="6"/>
      <c r="OOQ152" s="6"/>
      <c r="OOR152" s="6"/>
      <c r="OOS152" s="6"/>
      <c r="OOT152" s="6"/>
      <c r="OOU152" s="6"/>
      <c r="OOV152" s="6"/>
      <c r="OOW152" s="6"/>
      <c r="OOX152" s="6"/>
      <c r="OOY152" s="6"/>
      <c r="OOZ152" s="6"/>
      <c r="OPA152" s="6"/>
      <c r="OPB152" s="6"/>
      <c r="OPC152" s="6"/>
      <c r="OPD152" s="6"/>
      <c r="OPE152" s="6"/>
      <c r="OPF152" s="6"/>
      <c r="OPG152" s="6"/>
      <c r="OPH152" s="6"/>
      <c r="OPI152" s="6"/>
      <c r="OPJ152" s="6"/>
      <c r="OPK152" s="6"/>
      <c r="OPL152" s="6"/>
      <c r="OPM152" s="6"/>
      <c r="OPN152" s="6"/>
      <c r="OPO152" s="6"/>
      <c r="OPP152" s="6"/>
      <c r="OPQ152" s="6"/>
      <c r="OPR152" s="6"/>
      <c r="OPS152" s="6"/>
      <c r="OPT152" s="6"/>
      <c r="OPU152" s="6"/>
      <c r="OPV152" s="6"/>
      <c r="OPW152" s="6"/>
      <c r="OPX152" s="6"/>
      <c r="OPY152" s="6"/>
      <c r="OPZ152" s="6"/>
      <c r="OQA152" s="6"/>
      <c r="OQB152" s="6"/>
      <c r="OQC152" s="6"/>
      <c r="OQD152" s="6"/>
      <c r="OQE152" s="6"/>
      <c r="OQF152" s="6"/>
      <c r="OQG152" s="6"/>
      <c r="OQH152" s="6"/>
      <c r="OQI152" s="6"/>
      <c r="OQJ152" s="6"/>
      <c r="OQK152" s="6"/>
      <c r="OQL152" s="6"/>
      <c r="OQM152" s="6"/>
      <c r="OQN152" s="6"/>
      <c r="OQO152" s="6"/>
      <c r="OQP152" s="6"/>
      <c r="OQQ152" s="6"/>
      <c r="OQR152" s="6"/>
      <c r="OQS152" s="6"/>
      <c r="OQT152" s="6"/>
      <c r="OQU152" s="6"/>
      <c r="OQV152" s="6"/>
      <c r="OQW152" s="6"/>
      <c r="OQX152" s="6"/>
      <c r="OQY152" s="6"/>
      <c r="OQZ152" s="6"/>
      <c r="ORA152" s="6"/>
      <c r="ORB152" s="6"/>
      <c r="ORC152" s="6"/>
      <c r="ORD152" s="6"/>
      <c r="ORE152" s="6"/>
      <c r="ORF152" s="6"/>
      <c r="ORG152" s="6"/>
      <c r="ORH152" s="6"/>
      <c r="ORI152" s="6"/>
      <c r="ORJ152" s="6"/>
      <c r="ORK152" s="6"/>
      <c r="ORL152" s="6"/>
      <c r="ORM152" s="6"/>
      <c r="ORN152" s="6"/>
      <c r="ORO152" s="6"/>
      <c r="ORP152" s="6"/>
      <c r="ORQ152" s="6"/>
      <c r="ORR152" s="6"/>
      <c r="ORS152" s="6"/>
      <c r="ORT152" s="6"/>
      <c r="ORU152" s="6"/>
      <c r="ORV152" s="6"/>
      <c r="ORW152" s="6"/>
      <c r="ORX152" s="6"/>
      <c r="ORY152" s="6"/>
      <c r="ORZ152" s="6"/>
      <c r="OSA152" s="6"/>
      <c r="OSB152" s="6"/>
      <c r="OSC152" s="6"/>
      <c r="OSD152" s="6"/>
      <c r="OSE152" s="6"/>
      <c r="OSF152" s="6"/>
      <c r="OSG152" s="6"/>
      <c r="OSH152" s="6"/>
      <c r="OSI152" s="6"/>
      <c r="OSJ152" s="6"/>
      <c r="OSK152" s="6"/>
      <c r="OSL152" s="6"/>
      <c r="OSM152" s="6"/>
      <c r="OSN152" s="6"/>
      <c r="OSO152" s="6"/>
      <c r="OSP152" s="6"/>
      <c r="OSQ152" s="6"/>
      <c r="OSR152" s="6"/>
      <c r="OSS152" s="6"/>
      <c r="OST152" s="6"/>
      <c r="OSU152" s="6"/>
      <c r="OSV152" s="6"/>
      <c r="OSW152" s="6"/>
      <c r="OSX152" s="6"/>
      <c r="OSY152" s="6"/>
      <c r="OSZ152" s="6"/>
      <c r="OTA152" s="6"/>
      <c r="OTB152" s="6"/>
      <c r="OTC152" s="6"/>
      <c r="OTD152" s="6"/>
      <c r="OTE152" s="6"/>
      <c r="OTF152" s="6"/>
      <c r="OTG152" s="6"/>
      <c r="OTH152" s="6"/>
      <c r="OTI152" s="6"/>
      <c r="OTJ152" s="6"/>
      <c r="OTK152" s="6"/>
      <c r="OTL152" s="6"/>
      <c r="OTM152" s="6"/>
      <c r="OTN152" s="6"/>
      <c r="OTO152" s="6"/>
      <c r="OTP152" s="6"/>
      <c r="OTQ152" s="6"/>
      <c r="OTR152" s="6"/>
      <c r="OTS152" s="6"/>
      <c r="OTT152" s="6"/>
      <c r="OTU152" s="6"/>
      <c r="OTV152" s="6"/>
      <c r="OTW152" s="6"/>
      <c r="OTX152" s="6"/>
      <c r="OTY152" s="6"/>
      <c r="OTZ152" s="6"/>
      <c r="OUA152" s="6"/>
      <c r="OUB152" s="6"/>
      <c r="OUC152" s="6"/>
      <c r="OUD152" s="6"/>
      <c r="OUE152" s="6"/>
      <c r="OUF152" s="6"/>
      <c r="OUG152" s="6"/>
      <c r="OUH152" s="6"/>
      <c r="OUI152" s="6"/>
      <c r="OUJ152" s="6"/>
      <c r="OUK152" s="6"/>
      <c r="OUL152" s="6"/>
      <c r="OUM152" s="6"/>
      <c r="OUN152" s="6"/>
      <c r="OUO152" s="6"/>
      <c r="OUP152" s="6"/>
      <c r="OUQ152" s="6"/>
      <c r="OUR152" s="6"/>
      <c r="OUS152" s="6"/>
      <c r="OUT152" s="6"/>
      <c r="OUU152" s="6"/>
      <c r="OUV152" s="6"/>
      <c r="OUW152" s="6"/>
      <c r="OUX152" s="6"/>
      <c r="OUY152" s="6"/>
      <c r="OUZ152" s="6"/>
      <c r="OVA152" s="6"/>
      <c r="OVB152" s="6"/>
      <c r="OVC152" s="6"/>
      <c r="OVD152" s="6"/>
      <c r="OVE152" s="6"/>
      <c r="OVF152" s="6"/>
      <c r="OVG152" s="6"/>
      <c r="OVH152" s="6"/>
      <c r="OVI152" s="6"/>
      <c r="OVJ152" s="6"/>
      <c r="OVK152" s="6"/>
      <c r="OVL152" s="6"/>
      <c r="OVM152" s="6"/>
      <c r="OVN152" s="6"/>
      <c r="OVO152" s="6"/>
      <c r="OVP152" s="6"/>
      <c r="OVQ152" s="6"/>
      <c r="OVR152" s="6"/>
      <c r="OVS152" s="6"/>
      <c r="OVT152" s="6"/>
      <c r="OVU152" s="6"/>
      <c r="OVV152" s="6"/>
      <c r="OVW152" s="6"/>
      <c r="OVX152" s="6"/>
      <c r="OVY152" s="6"/>
      <c r="OVZ152" s="6"/>
      <c r="OWA152" s="6"/>
      <c r="OWB152" s="6"/>
      <c r="OWC152" s="6"/>
      <c r="OWD152" s="6"/>
      <c r="OWE152" s="6"/>
      <c r="OWF152" s="6"/>
      <c r="OWG152" s="6"/>
      <c r="OWH152" s="6"/>
      <c r="OWI152" s="6"/>
      <c r="OWJ152" s="6"/>
      <c r="OWK152" s="6"/>
      <c r="OWL152" s="6"/>
      <c r="OWM152" s="6"/>
      <c r="OWN152" s="6"/>
      <c r="OWO152" s="6"/>
      <c r="OWP152" s="6"/>
      <c r="OWQ152" s="6"/>
      <c r="OWR152" s="6"/>
      <c r="OWS152" s="6"/>
      <c r="OWT152" s="6"/>
      <c r="OWU152" s="6"/>
      <c r="OWV152" s="6"/>
      <c r="OWW152" s="6"/>
      <c r="OWX152" s="6"/>
      <c r="OWY152" s="6"/>
      <c r="OWZ152" s="6"/>
      <c r="OXA152" s="6"/>
      <c r="OXB152" s="6"/>
      <c r="OXC152" s="6"/>
      <c r="OXD152" s="6"/>
      <c r="OXE152" s="6"/>
      <c r="OXF152" s="6"/>
      <c r="OXG152" s="6"/>
      <c r="OXH152" s="6"/>
      <c r="OXI152" s="6"/>
      <c r="OXJ152" s="6"/>
      <c r="OXK152" s="6"/>
      <c r="OXL152" s="6"/>
      <c r="OXM152" s="6"/>
      <c r="OXN152" s="6"/>
      <c r="OXO152" s="6"/>
      <c r="OXP152" s="6"/>
      <c r="OXQ152" s="6"/>
      <c r="OXR152" s="6"/>
      <c r="OXS152" s="6"/>
      <c r="OXT152" s="6"/>
      <c r="OXU152" s="6"/>
      <c r="OXV152" s="6"/>
      <c r="OXW152" s="6"/>
      <c r="OXX152" s="6"/>
      <c r="OXY152" s="6"/>
      <c r="OXZ152" s="6"/>
      <c r="OYA152" s="6"/>
      <c r="OYB152" s="6"/>
      <c r="OYC152" s="6"/>
      <c r="OYD152" s="6"/>
      <c r="OYE152" s="6"/>
      <c r="OYF152" s="6"/>
      <c r="OYG152" s="6"/>
      <c r="OYH152" s="6"/>
      <c r="OYI152" s="6"/>
      <c r="OYJ152" s="6"/>
      <c r="OYK152" s="6"/>
      <c r="OYL152" s="6"/>
      <c r="OYM152" s="6"/>
      <c r="OYN152" s="6"/>
      <c r="OYO152" s="6"/>
      <c r="OYP152" s="6"/>
      <c r="OYQ152" s="6"/>
      <c r="OYR152" s="6"/>
      <c r="OYS152" s="6"/>
      <c r="OYT152" s="6"/>
      <c r="OYU152" s="6"/>
      <c r="OYV152" s="6"/>
      <c r="OYW152" s="6"/>
      <c r="OYX152" s="6"/>
      <c r="OYY152" s="6"/>
      <c r="OYZ152" s="6"/>
      <c r="OZA152" s="6"/>
      <c r="OZB152" s="6"/>
      <c r="OZC152" s="6"/>
      <c r="OZD152" s="6"/>
      <c r="OZE152" s="6"/>
      <c r="OZF152" s="6"/>
      <c r="OZG152" s="6"/>
      <c r="OZH152" s="6"/>
      <c r="OZI152" s="6"/>
      <c r="OZJ152" s="6"/>
      <c r="OZK152" s="6"/>
      <c r="OZL152" s="6"/>
      <c r="OZM152" s="6"/>
      <c r="OZN152" s="6"/>
      <c r="OZO152" s="6"/>
      <c r="OZP152" s="6"/>
      <c r="OZQ152" s="6"/>
      <c r="OZR152" s="6"/>
      <c r="OZS152" s="6"/>
      <c r="OZT152" s="6"/>
      <c r="OZU152" s="6"/>
      <c r="OZV152" s="6"/>
      <c r="OZW152" s="6"/>
      <c r="OZX152" s="6"/>
      <c r="OZY152" s="6"/>
      <c r="OZZ152" s="6"/>
      <c r="PAA152" s="6"/>
      <c r="PAB152" s="6"/>
      <c r="PAC152" s="6"/>
      <c r="PAD152" s="6"/>
      <c r="PAE152" s="6"/>
      <c r="PAF152" s="6"/>
      <c r="PAG152" s="6"/>
      <c r="PAH152" s="6"/>
      <c r="PAI152" s="6"/>
      <c r="PAJ152" s="6"/>
      <c r="PAK152" s="6"/>
      <c r="PAL152" s="6"/>
      <c r="PAM152" s="6"/>
      <c r="PAN152" s="6"/>
      <c r="PAO152" s="6"/>
      <c r="PAP152" s="6"/>
      <c r="PAQ152" s="6"/>
      <c r="PAR152" s="6"/>
      <c r="PAS152" s="6"/>
      <c r="PAT152" s="6"/>
      <c r="PAU152" s="6"/>
      <c r="PAV152" s="6"/>
      <c r="PAW152" s="6"/>
      <c r="PAX152" s="6"/>
      <c r="PAY152" s="6"/>
      <c r="PAZ152" s="6"/>
      <c r="PBA152" s="6"/>
      <c r="PBB152" s="6"/>
      <c r="PBC152" s="6"/>
      <c r="PBD152" s="6"/>
      <c r="PBE152" s="6"/>
      <c r="PBF152" s="6"/>
      <c r="PBG152" s="6"/>
      <c r="PBH152" s="6"/>
      <c r="PBI152" s="6"/>
      <c r="PBJ152" s="6"/>
      <c r="PBK152" s="6"/>
      <c r="PBL152" s="6"/>
      <c r="PBM152" s="6"/>
      <c r="PBN152" s="6"/>
      <c r="PBO152" s="6"/>
      <c r="PBP152" s="6"/>
      <c r="PBQ152" s="6"/>
      <c r="PBR152" s="6"/>
      <c r="PBS152" s="6"/>
      <c r="PBT152" s="6"/>
      <c r="PBU152" s="6"/>
      <c r="PBV152" s="6"/>
      <c r="PBW152" s="6"/>
      <c r="PBX152" s="6"/>
      <c r="PBY152" s="6"/>
      <c r="PBZ152" s="6"/>
      <c r="PCA152" s="6"/>
      <c r="PCB152" s="6"/>
      <c r="PCC152" s="6"/>
      <c r="PCD152" s="6"/>
      <c r="PCE152" s="6"/>
      <c r="PCF152" s="6"/>
      <c r="PCG152" s="6"/>
      <c r="PCH152" s="6"/>
      <c r="PCI152" s="6"/>
      <c r="PCJ152" s="6"/>
      <c r="PCK152" s="6"/>
      <c r="PCL152" s="6"/>
      <c r="PCM152" s="6"/>
      <c r="PCN152" s="6"/>
      <c r="PCO152" s="6"/>
      <c r="PCP152" s="6"/>
      <c r="PCQ152" s="6"/>
      <c r="PCR152" s="6"/>
      <c r="PCS152" s="6"/>
      <c r="PCT152" s="6"/>
      <c r="PCU152" s="6"/>
      <c r="PCV152" s="6"/>
      <c r="PCW152" s="6"/>
      <c r="PCX152" s="6"/>
      <c r="PCY152" s="6"/>
      <c r="PCZ152" s="6"/>
      <c r="PDA152" s="6"/>
      <c r="PDB152" s="6"/>
      <c r="PDC152" s="6"/>
      <c r="PDD152" s="6"/>
      <c r="PDE152" s="6"/>
      <c r="PDF152" s="6"/>
      <c r="PDG152" s="6"/>
      <c r="PDH152" s="6"/>
      <c r="PDI152" s="6"/>
      <c r="PDJ152" s="6"/>
      <c r="PDK152" s="6"/>
      <c r="PDL152" s="6"/>
      <c r="PDM152" s="6"/>
      <c r="PDN152" s="6"/>
      <c r="PDO152" s="6"/>
      <c r="PDP152" s="6"/>
      <c r="PDQ152" s="6"/>
      <c r="PDR152" s="6"/>
      <c r="PDS152" s="6"/>
      <c r="PDT152" s="6"/>
      <c r="PDU152" s="6"/>
      <c r="PDV152" s="6"/>
      <c r="PDW152" s="6"/>
      <c r="PDX152" s="6"/>
      <c r="PDY152" s="6"/>
      <c r="PDZ152" s="6"/>
      <c r="PEA152" s="6"/>
      <c r="PEB152" s="6"/>
      <c r="PEC152" s="6"/>
      <c r="PED152" s="6"/>
      <c r="PEE152" s="6"/>
      <c r="PEF152" s="6"/>
      <c r="PEG152" s="6"/>
      <c r="PEH152" s="6"/>
      <c r="PEI152" s="6"/>
      <c r="PEJ152" s="6"/>
      <c r="PEK152" s="6"/>
      <c r="PEL152" s="6"/>
      <c r="PEM152" s="6"/>
      <c r="PEN152" s="6"/>
      <c r="PEO152" s="6"/>
      <c r="PEP152" s="6"/>
      <c r="PEQ152" s="6"/>
      <c r="PER152" s="6"/>
      <c r="PES152" s="6"/>
      <c r="PET152" s="6"/>
      <c r="PEU152" s="6"/>
      <c r="PEV152" s="6"/>
      <c r="PEW152" s="6"/>
      <c r="PEX152" s="6"/>
      <c r="PEY152" s="6"/>
      <c r="PEZ152" s="6"/>
      <c r="PFA152" s="6"/>
      <c r="PFB152" s="6"/>
      <c r="PFC152" s="6"/>
      <c r="PFD152" s="6"/>
      <c r="PFE152" s="6"/>
      <c r="PFF152" s="6"/>
      <c r="PFG152" s="6"/>
      <c r="PFH152" s="6"/>
      <c r="PFI152" s="6"/>
      <c r="PFJ152" s="6"/>
      <c r="PFK152" s="6"/>
      <c r="PFL152" s="6"/>
      <c r="PFM152" s="6"/>
      <c r="PFN152" s="6"/>
      <c r="PFO152" s="6"/>
      <c r="PFP152" s="6"/>
      <c r="PFQ152" s="6"/>
      <c r="PFR152" s="6"/>
      <c r="PFS152" s="6"/>
      <c r="PFT152" s="6"/>
      <c r="PFU152" s="6"/>
      <c r="PFV152" s="6"/>
      <c r="PFW152" s="6"/>
      <c r="PFX152" s="6"/>
      <c r="PFY152" s="6"/>
      <c r="PFZ152" s="6"/>
      <c r="PGA152" s="6"/>
      <c r="PGB152" s="6"/>
      <c r="PGC152" s="6"/>
      <c r="PGD152" s="6"/>
      <c r="PGE152" s="6"/>
      <c r="PGF152" s="6"/>
      <c r="PGG152" s="6"/>
      <c r="PGH152" s="6"/>
      <c r="PGI152" s="6"/>
      <c r="PGJ152" s="6"/>
      <c r="PGK152" s="6"/>
      <c r="PGL152" s="6"/>
      <c r="PGM152" s="6"/>
      <c r="PGN152" s="6"/>
      <c r="PGO152" s="6"/>
      <c r="PGP152" s="6"/>
      <c r="PGQ152" s="6"/>
      <c r="PGR152" s="6"/>
      <c r="PGS152" s="6"/>
      <c r="PGT152" s="6"/>
      <c r="PGU152" s="6"/>
      <c r="PGV152" s="6"/>
      <c r="PGW152" s="6"/>
      <c r="PGX152" s="6"/>
      <c r="PGY152" s="6"/>
      <c r="PGZ152" s="6"/>
      <c r="PHA152" s="6"/>
      <c r="PHB152" s="6"/>
      <c r="PHC152" s="6"/>
      <c r="PHD152" s="6"/>
      <c r="PHE152" s="6"/>
      <c r="PHF152" s="6"/>
      <c r="PHG152" s="6"/>
      <c r="PHH152" s="6"/>
      <c r="PHI152" s="6"/>
      <c r="PHJ152" s="6"/>
      <c r="PHK152" s="6"/>
      <c r="PHL152" s="6"/>
      <c r="PHM152" s="6"/>
      <c r="PHN152" s="6"/>
      <c r="PHO152" s="6"/>
      <c r="PHP152" s="6"/>
      <c r="PHQ152" s="6"/>
      <c r="PHR152" s="6"/>
      <c r="PHS152" s="6"/>
      <c r="PHT152" s="6"/>
      <c r="PHU152" s="6"/>
      <c r="PHV152" s="6"/>
      <c r="PHW152" s="6"/>
      <c r="PHX152" s="6"/>
      <c r="PHY152" s="6"/>
      <c r="PHZ152" s="6"/>
      <c r="PIA152" s="6"/>
      <c r="PIB152" s="6"/>
      <c r="PIC152" s="6"/>
      <c r="PID152" s="6"/>
      <c r="PIE152" s="6"/>
      <c r="PIF152" s="6"/>
      <c r="PIG152" s="6"/>
      <c r="PIH152" s="6"/>
      <c r="PII152" s="6"/>
      <c r="PIJ152" s="6"/>
      <c r="PIK152" s="6"/>
      <c r="PIL152" s="6"/>
      <c r="PIM152" s="6"/>
      <c r="PIN152" s="6"/>
      <c r="PIO152" s="6"/>
      <c r="PIP152" s="6"/>
      <c r="PIQ152" s="6"/>
      <c r="PIR152" s="6"/>
      <c r="PIS152" s="6"/>
      <c r="PIT152" s="6"/>
      <c r="PIU152" s="6"/>
      <c r="PIV152" s="6"/>
      <c r="PIW152" s="6"/>
      <c r="PIX152" s="6"/>
      <c r="PIY152" s="6"/>
      <c r="PIZ152" s="6"/>
      <c r="PJA152" s="6"/>
      <c r="PJB152" s="6"/>
      <c r="PJC152" s="6"/>
      <c r="PJD152" s="6"/>
      <c r="PJE152" s="6"/>
      <c r="PJF152" s="6"/>
      <c r="PJG152" s="6"/>
      <c r="PJH152" s="6"/>
      <c r="PJI152" s="6"/>
      <c r="PJJ152" s="6"/>
      <c r="PJK152" s="6"/>
      <c r="PJL152" s="6"/>
      <c r="PJM152" s="6"/>
      <c r="PJN152" s="6"/>
      <c r="PJO152" s="6"/>
      <c r="PJP152" s="6"/>
      <c r="PJQ152" s="6"/>
      <c r="PJR152" s="6"/>
      <c r="PJS152" s="6"/>
      <c r="PJT152" s="6"/>
      <c r="PJU152" s="6"/>
      <c r="PJV152" s="6"/>
      <c r="PJW152" s="6"/>
      <c r="PJX152" s="6"/>
      <c r="PJY152" s="6"/>
      <c r="PJZ152" s="6"/>
      <c r="PKA152" s="6"/>
      <c r="PKB152" s="6"/>
      <c r="PKC152" s="6"/>
      <c r="PKD152" s="6"/>
      <c r="PKE152" s="6"/>
      <c r="PKF152" s="6"/>
      <c r="PKG152" s="6"/>
      <c r="PKH152" s="6"/>
      <c r="PKI152" s="6"/>
      <c r="PKJ152" s="6"/>
      <c r="PKK152" s="6"/>
      <c r="PKL152" s="6"/>
      <c r="PKM152" s="6"/>
      <c r="PKN152" s="6"/>
      <c r="PKO152" s="6"/>
      <c r="PKP152" s="6"/>
      <c r="PKQ152" s="6"/>
      <c r="PKR152" s="6"/>
      <c r="PKS152" s="6"/>
      <c r="PKT152" s="6"/>
      <c r="PKU152" s="6"/>
      <c r="PKV152" s="6"/>
      <c r="PKW152" s="6"/>
      <c r="PKX152" s="6"/>
      <c r="PKY152" s="6"/>
      <c r="PKZ152" s="6"/>
      <c r="PLA152" s="6"/>
      <c r="PLB152" s="6"/>
      <c r="PLC152" s="6"/>
      <c r="PLD152" s="6"/>
      <c r="PLE152" s="6"/>
      <c r="PLF152" s="6"/>
      <c r="PLG152" s="6"/>
      <c r="PLH152" s="6"/>
      <c r="PLI152" s="6"/>
      <c r="PLJ152" s="6"/>
      <c r="PLK152" s="6"/>
      <c r="PLL152" s="6"/>
      <c r="PLM152" s="6"/>
      <c r="PLN152" s="6"/>
      <c r="PLO152" s="6"/>
      <c r="PLP152" s="6"/>
      <c r="PLQ152" s="6"/>
      <c r="PLR152" s="6"/>
      <c r="PLS152" s="6"/>
      <c r="PLT152" s="6"/>
      <c r="PLU152" s="6"/>
      <c r="PLV152" s="6"/>
      <c r="PLW152" s="6"/>
      <c r="PLX152" s="6"/>
      <c r="PLY152" s="6"/>
      <c r="PLZ152" s="6"/>
      <c r="PMA152" s="6"/>
      <c r="PMB152" s="6"/>
      <c r="PMC152" s="6"/>
      <c r="PMD152" s="6"/>
      <c r="PME152" s="6"/>
      <c r="PMF152" s="6"/>
      <c r="PMG152" s="6"/>
      <c r="PMH152" s="6"/>
      <c r="PMI152" s="6"/>
      <c r="PMJ152" s="6"/>
      <c r="PMK152" s="6"/>
      <c r="PML152" s="6"/>
      <c r="PMM152" s="6"/>
      <c r="PMN152" s="6"/>
      <c r="PMO152" s="6"/>
      <c r="PMP152" s="6"/>
      <c r="PMQ152" s="6"/>
      <c r="PMR152" s="6"/>
      <c r="PMS152" s="6"/>
      <c r="PMT152" s="6"/>
      <c r="PMU152" s="6"/>
      <c r="PMV152" s="6"/>
      <c r="PMW152" s="6"/>
      <c r="PMX152" s="6"/>
      <c r="PMY152" s="6"/>
      <c r="PMZ152" s="6"/>
      <c r="PNA152" s="6"/>
      <c r="PNB152" s="6"/>
      <c r="PNC152" s="6"/>
      <c r="PND152" s="6"/>
      <c r="PNE152" s="6"/>
      <c r="PNF152" s="6"/>
      <c r="PNG152" s="6"/>
      <c r="PNH152" s="6"/>
      <c r="PNI152" s="6"/>
      <c r="PNJ152" s="6"/>
      <c r="PNK152" s="6"/>
      <c r="PNL152" s="6"/>
      <c r="PNM152" s="6"/>
      <c r="PNN152" s="6"/>
      <c r="PNO152" s="6"/>
      <c r="PNP152" s="6"/>
      <c r="PNQ152" s="6"/>
      <c r="PNR152" s="6"/>
      <c r="PNS152" s="6"/>
      <c r="PNT152" s="6"/>
      <c r="PNU152" s="6"/>
      <c r="PNV152" s="6"/>
      <c r="PNW152" s="6"/>
      <c r="PNX152" s="6"/>
      <c r="PNY152" s="6"/>
      <c r="PNZ152" s="6"/>
      <c r="POA152" s="6"/>
      <c r="POB152" s="6"/>
      <c r="POC152" s="6"/>
      <c r="POD152" s="6"/>
      <c r="POE152" s="6"/>
      <c r="POF152" s="6"/>
      <c r="POG152" s="6"/>
      <c r="POH152" s="6"/>
      <c r="POI152" s="6"/>
      <c r="POJ152" s="6"/>
      <c r="POK152" s="6"/>
      <c r="POL152" s="6"/>
      <c r="POM152" s="6"/>
      <c r="PON152" s="6"/>
      <c r="POO152" s="6"/>
      <c r="POP152" s="6"/>
      <c r="POQ152" s="6"/>
      <c r="POR152" s="6"/>
      <c r="POS152" s="6"/>
      <c r="POT152" s="6"/>
      <c r="POU152" s="6"/>
      <c r="POV152" s="6"/>
      <c r="POW152" s="6"/>
      <c r="POX152" s="6"/>
      <c r="POY152" s="6"/>
      <c r="POZ152" s="6"/>
      <c r="PPA152" s="6"/>
      <c r="PPB152" s="6"/>
      <c r="PPC152" s="6"/>
      <c r="PPD152" s="6"/>
      <c r="PPE152" s="6"/>
      <c r="PPF152" s="6"/>
      <c r="PPG152" s="6"/>
      <c r="PPH152" s="6"/>
      <c r="PPI152" s="6"/>
      <c r="PPJ152" s="6"/>
      <c r="PPK152" s="6"/>
      <c r="PPL152" s="6"/>
      <c r="PPM152" s="6"/>
      <c r="PPN152" s="6"/>
      <c r="PPO152" s="6"/>
      <c r="PPP152" s="6"/>
      <c r="PPQ152" s="6"/>
      <c r="PPR152" s="6"/>
      <c r="PPS152" s="6"/>
      <c r="PPT152" s="6"/>
      <c r="PPU152" s="6"/>
      <c r="PPV152" s="6"/>
      <c r="PPW152" s="6"/>
      <c r="PPX152" s="6"/>
      <c r="PPY152" s="6"/>
      <c r="PPZ152" s="6"/>
      <c r="PQA152" s="6"/>
      <c r="PQB152" s="6"/>
      <c r="PQC152" s="6"/>
      <c r="PQD152" s="6"/>
      <c r="PQE152" s="6"/>
      <c r="PQF152" s="6"/>
      <c r="PQG152" s="6"/>
      <c r="PQH152" s="6"/>
      <c r="PQI152" s="6"/>
      <c r="PQJ152" s="6"/>
      <c r="PQK152" s="6"/>
      <c r="PQL152" s="6"/>
      <c r="PQM152" s="6"/>
      <c r="PQN152" s="6"/>
      <c r="PQO152" s="6"/>
      <c r="PQP152" s="6"/>
      <c r="PQQ152" s="6"/>
      <c r="PQR152" s="6"/>
      <c r="PQS152" s="6"/>
      <c r="PQT152" s="6"/>
      <c r="PQU152" s="6"/>
      <c r="PQV152" s="6"/>
      <c r="PQW152" s="6"/>
      <c r="PQX152" s="6"/>
      <c r="PQY152" s="6"/>
      <c r="PQZ152" s="6"/>
      <c r="PRA152" s="6"/>
      <c r="PRB152" s="6"/>
      <c r="PRC152" s="6"/>
      <c r="PRD152" s="6"/>
      <c r="PRE152" s="6"/>
      <c r="PRF152" s="6"/>
      <c r="PRG152" s="6"/>
      <c r="PRH152" s="6"/>
      <c r="PRI152" s="6"/>
      <c r="PRJ152" s="6"/>
      <c r="PRK152" s="6"/>
      <c r="PRL152" s="6"/>
      <c r="PRM152" s="6"/>
      <c r="PRN152" s="6"/>
      <c r="PRO152" s="6"/>
      <c r="PRP152" s="6"/>
      <c r="PRQ152" s="6"/>
      <c r="PRR152" s="6"/>
      <c r="PRS152" s="6"/>
      <c r="PRT152" s="6"/>
      <c r="PRU152" s="6"/>
      <c r="PRV152" s="6"/>
      <c r="PRW152" s="6"/>
      <c r="PRX152" s="6"/>
      <c r="PRY152" s="6"/>
      <c r="PRZ152" s="6"/>
      <c r="PSA152" s="6"/>
      <c r="PSB152" s="6"/>
      <c r="PSC152" s="6"/>
      <c r="PSD152" s="6"/>
      <c r="PSE152" s="6"/>
      <c r="PSF152" s="6"/>
      <c r="PSG152" s="6"/>
      <c r="PSH152" s="6"/>
      <c r="PSI152" s="6"/>
      <c r="PSJ152" s="6"/>
      <c r="PSK152" s="6"/>
      <c r="PSL152" s="6"/>
      <c r="PSM152" s="6"/>
      <c r="PSN152" s="6"/>
      <c r="PSO152" s="6"/>
      <c r="PSP152" s="6"/>
      <c r="PSQ152" s="6"/>
      <c r="PSR152" s="6"/>
      <c r="PSS152" s="6"/>
      <c r="PST152" s="6"/>
      <c r="PSU152" s="6"/>
      <c r="PSV152" s="6"/>
      <c r="PSW152" s="6"/>
      <c r="PSX152" s="6"/>
      <c r="PSY152" s="6"/>
      <c r="PSZ152" s="6"/>
      <c r="PTA152" s="6"/>
      <c r="PTB152" s="6"/>
      <c r="PTC152" s="6"/>
      <c r="PTD152" s="6"/>
      <c r="PTE152" s="6"/>
      <c r="PTF152" s="6"/>
      <c r="PTG152" s="6"/>
      <c r="PTH152" s="6"/>
      <c r="PTI152" s="6"/>
      <c r="PTJ152" s="6"/>
      <c r="PTK152" s="6"/>
      <c r="PTL152" s="6"/>
      <c r="PTM152" s="6"/>
      <c r="PTN152" s="6"/>
      <c r="PTO152" s="6"/>
      <c r="PTP152" s="6"/>
      <c r="PTQ152" s="6"/>
      <c r="PTR152" s="6"/>
      <c r="PTS152" s="6"/>
      <c r="PTT152" s="6"/>
      <c r="PTU152" s="6"/>
      <c r="PTV152" s="6"/>
      <c r="PTW152" s="6"/>
      <c r="PTX152" s="6"/>
      <c r="PTY152" s="6"/>
      <c r="PTZ152" s="6"/>
      <c r="PUA152" s="6"/>
      <c r="PUB152" s="6"/>
      <c r="PUC152" s="6"/>
      <c r="PUD152" s="6"/>
      <c r="PUE152" s="6"/>
      <c r="PUF152" s="6"/>
      <c r="PUG152" s="6"/>
      <c r="PUH152" s="6"/>
      <c r="PUI152" s="6"/>
      <c r="PUJ152" s="6"/>
      <c r="PUK152" s="6"/>
      <c r="PUL152" s="6"/>
      <c r="PUM152" s="6"/>
      <c r="PUN152" s="6"/>
      <c r="PUO152" s="6"/>
      <c r="PUP152" s="6"/>
      <c r="PUQ152" s="6"/>
      <c r="PUR152" s="6"/>
      <c r="PUS152" s="6"/>
      <c r="PUT152" s="6"/>
      <c r="PUU152" s="6"/>
      <c r="PUV152" s="6"/>
      <c r="PUW152" s="6"/>
      <c r="PUX152" s="6"/>
      <c r="PUY152" s="6"/>
      <c r="PUZ152" s="6"/>
      <c r="PVA152" s="6"/>
      <c r="PVB152" s="6"/>
      <c r="PVC152" s="6"/>
      <c r="PVD152" s="6"/>
      <c r="PVE152" s="6"/>
      <c r="PVF152" s="6"/>
      <c r="PVG152" s="6"/>
      <c r="PVH152" s="6"/>
      <c r="PVI152" s="6"/>
      <c r="PVJ152" s="6"/>
      <c r="PVK152" s="6"/>
      <c r="PVL152" s="6"/>
      <c r="PVM152" s="6"/>
      <c r="PVN152" s="6"/>
      <c r="PVO152" s="6"/>
      <c r="PVP152" s="6"/>
      <c r="PVQ152" s="6"/>
      <c r="PVR152" s="6"/>
      <c r="PVS152" s="6"/>
      <c r="PVT152" s="6"/>
      <c r="PVU152" s="6"/>
      <c r="PVV152" s="6"/>
      <c r="PVW152" s="6"/>
      <c r="PVX152" s="6"/>
      <c r="PVY152" s="6"/>
      <c r="PVZ152" s="6"/>
      <c r="PWA152" s="6"/>
      <c r="PWB152" s="6"/>
      <c r="PWC152" s="6"/>
      <c r="PWD152" s="6"/>
      <c r="PWE152" s="6"/>
      <c r="PWF152" s="6"/>
      <c r="PWG152" s="6"/>
      <c r="PWH152" s="6"/>
      <c r="PWI152" s="6"/>
      <c r="PWJ152" s="6"/>
      <c r="PWK152" s="6"/>
      <c r="PWL152" s="6"/>
      <c r="PWM152" s="6"/>
      <c r="PWN152" s="6"/>
      <c r="PWO152" s="6"/>
      <c r="PWP152" s="6"/>
      <c r="PWQ152" s="6"/>
      <c r="PWR152" s="6"/>
      <c r="PWS152" s="6"/>
      <c r="PWT152" s="6"/>
      <c r="PWU152" s="6"/>
      <c r="PWV152" s="6"/>
      <c r="PWW152" s="6"/>
      <c r="PWX152" s="6"/>
      <c r="PWY152" s="6"/>
      <c r="PWZ152" s="6"/>
      <c r="PXA152" s="6"/>
      <c r="PXB152" s="6"/>
      <c r="PXC152" s="6"/>
      <c r="PXD152" s="6"/>
      <c r="PXE152" s="6"/>
      <c r="PXF152" s="6"/>
      <c r="PXG152" s="6"/>
      <c r="PXH152" s="6"/>
      <c r="PXI152" s="6"/>
      <c r="PXJ152" s="6"/>
      <c r="PXK152" s="6"/>
      <c r="PXL152" s="6"/>
      <c r="PXM152" s="6"/>
      <c r="PXN152" s="6"/>
      <c r="PXO152" s="6"/>
      <c r="PXP152" s="6"/>
      <c r="PXQ152" s="6"/>
      <c r="PXR152" s="6"/>
      <c r="PXS152" s="6"/>
      <c r="PXT152" s="6"/>
      <c r="PXU152" s="6"/>
      <c r="PXV152" s="6"/>
      <c r="PXW152" s="6"/>
      <c r="PXX152" s="6"/>
      <c r="PXY152" s="6"/>
      <c r="PXZ152" s="6"/>
      <c r="PYA152" s="6"/>
      <c r="PYB152" s="6"/>
      <c r="PYC152" s="6"/>
      <c r="PYD152" s="6"/>
      <c r="PYE152" s="6"/>
      <c r="PYF152" s="6"/>
      <c r="PYG152" s="6"/>
      <c r="PYH152" s="6"/>
      <c r="PYI152" s="6"/>
      <c r="PYJ152" s="6"/>
      <c r="PYK152" s="6"/>
      <c r="PYL152" s="6"/>
      <c r="PYM152" s="6"/>
      <c r="PYN152" s="6"/>
      <c r="PYO152" s="6"/>
      <c r="PYP152" s="6"/>
      <c r="PYQ152" s="6"/>
      <c r="PYR152" s="6"/>
      <c r="PYS152" s="6"/>
      <c r="PYT152" s="6"/>
      <c r="PYU152" s="6"/>
      <c r="PYV152" s="6"/>
      <c r="PYW152" s="6"/>
      <c r="PYX152" s="6"/>
      <c r="PYY152" s="6"/>
      <c r="PYZ152" s="6"/>
      <c r="PZA152" s="6"/>
      <c r="PZB152" s="6"/>
      <c r="PZC152" s="6"/>
      <c r="PZD152" s="6"/>
      <c r="PZE152" s="6"/>
      <c r="PZF152" s="6"/>
      <c r="PZG152" s="6"/>
      <c r="PZH152" s="6"/>
      <c r="PZI152" s="6"/>
      <c r="PZJ152" s="6"/>
      <c r="PZK152" s="6"/>
      <c r="PZL152" s="6"/>
      <c r="PZM152" s="6"/>
      <c r="PZN152" s="6"/>
      <c r="PZO152" s="6"/>
      <c r="PZP152" s="6"/>
      <c r="PZQ152" s="6"/>
      <c r="PZR152" s="6"/>
      <c r="PZS152" s="6"/>
      <c r="PZT152" s="6"/>
      <c r="PZU152" s="6"/>
      <c r="PZV152" s="6"/>
      <c r="PZW152" s="6"/>
      <c r="PZX152" s="6"/>
      <c r="PZY152" s="6"/>
      <c r="PZZ152" s="6"/>
      <c r="QAA152" s="6"/>
      <c r="QAB152" s="6"/>
      <c r="QAC152" s="6"/>
      <c r="QAD152" s="6"/>
      <c r="QAE152" s="6"/>
      <c r="QAF152" s="6"/>
      <c r="QAG152" s="6"/>
      <c r="QAH152" s="6"/>
      <c r="QAI152" s="6"/>
      <c r="QAJ152" s="6"/>
      <c r="QAK152" s="6"/>
      <c r="QAL152" s="6"/>
      <c r="QAM152" s="6"/>
      <c r="QAN152" s="6"/>
      <c r="QAO152" s="6"/>
      <c r="QAP152" s="6"/>
      <c r="QAQ152" s="6"/>
      <c r="QAR152" s="6"/>
      <c r="QAS152" s="6"/>
      <c r="QAT152" s="6"/>
      <c r="QAU152" s="6"/>
      <c r="QAV152" s="6"/>
      <c r="QAW152" s="6"/>
      <c r="QAX152" s="6"/>
      <c r="QAY152" s="6"/>
      <c r="QAZ152" s="6"/>
      <c r="QBA152" s="6"/>
      <c r="QBB152" s="6"/>
      <c r="QBC152" s="6"/>
      <c r="QBD152" s="6"/>
      <c r="QBE152" s="6"/>
      <c r="QBF152" s="6"/>
      <c r="QBG152" s="6"/>
      <c r="QBH152" s="6"/>
      <c r="QBI152" s="6"/>
      <c r="QBJ152" s="6"/>
      <c r="QBK152" s="6"/>
      <c r="QBL152" s="6"/>
      <c r="QBM152" s="6"/>
      <c r="QBN152" s="6"/>
      <c r="QBO152" s="6"/>
      <c r="QBP152" s="6"/>
      <c r="QBQ152" s="6"/>
      <c r="QBR152" s="6"/>
      <c r="QBS152" s="6"/>
      <c r="QBT152" s="6"/>
      <c r="QBU152" s="6"/>
      <c r="QBV152" s="6"/>
      <c r="QBW152" s="6"/>
      <c r="QBX152" s="6"/>
      <c r="QBY152" s="6"/>
      <c r="QBZ152" s="6"/>
      <c r="QCA152" s="6"/>
      <c r="QCB152" s="6"/>
      <c r="QCC152" s="6"/>
      <c r="QCD152" s="6"/>
      <c r="QCE152" s="6"/>
      <c r="QCF152" s="6"/>
      <c r="QCG152" s="6"/>
      <c r="QCH152" s="6"/>
      <c r="QCI152" s="6"/>
      <c r="QCJ152" s="6"/>
      <c r="QCK152" s="6"/>
      <c r="QCL152" s="6"/>
      <c r="QCM152" s="6"/>
      <c r="QCN152" s="6"/>
      <c r="QCO152" s="6"/>
      <c r="QCP152" s="6"/>
      <c r="QCQ152" s="6"/>
      <c r="QCR152" s="6"/>
      <c r="QCS152" s="6"/>
      <c r="QCT152" s="6"/>
      <c r="QCU152" s="6"/>
      <c r="QCV152" s="6"/>
      <c r="QCW152" s="6"/>
      <c r="QCX152" s="6"/>
      <c r="QCY152" s="6"/>
      <c r="QCZ152" s="6"/>
      <c r="QDA152" s="6"/>
      <c r="QDB152" s="6"/>
      <c r="QDC152" s="6"/>
      <c r="QDD152" s="6"/>
      <c r="QDE152" s="6"/>
      <c r="QDF152" s="6"/>
      <c r="QDG152" s="6"/>
      <c r="QDH152" s="6"/>
      <c r="QDI152" s="6"/>
      <c r="QDJ152" s="6"/>
      <c r="QDK152" s="6"/>
      <c r="QDL152" s="6"/>
      <c r="QDM152" s="6"/>
      <c r="QDN152" s="6"/>
      <c r="QDO152" s="6"/>
      <c r="QDP152" s="6"/>
      <c r="QDQ152" s="6"/>
      <c r="QDR152" s="6"/>
      <c r="QDS152" s="6"/>
      <c r="QDT152" s="6"/>
      <c r="QDU152" s="6"/>
      <c r="QDV152" s="6"/>
      <c r="QDW152" s="6"/>
      <c r="QDX152" s="6"/>
      <c r="QDY152" s="6"/>
      <c r="QDZ152" s="6"/>
      <c r="QEA152" s="6"/>
      <c r="QEB152" s="6"/>
      <c r="QEC152" s="6"/>
      <c r="QED152" s="6"/>
      <c r="QEE152" s="6"/>
      <c r="QEF152" s="6"/>
      <c r="QEG152" s="6"/>
      <c r="QEH152" s="6"/>
      <c r="QEI152" s="6"/>
      <c r="QEJ152" s="6"/>
      <c r="QEK152" s="6"/>
      <c r="QEL152" s="6"/>
      <c r="QEM152" s="6"/>
      <c r="QEN152" s="6"/>
      <c r="QEO152" s="6"/>
      <c r="QEP152" s="6"/>
      <c r="QEQ152" s="6"/>
      <c r="QER152" s="6"/>
      <c r="QES152" s="6"/>
      <c r="QET152" s="6"/>
      <c r="QEU152" s="6"/>
      <c r="QEV152" s="6"/>
      <c r="QEW152" s="6"/>
      <c r="QEX152" s="6"/>
      <c r="QEY152" s="6"/>
      <c r="QEZ152" s="6"/>
      <c r="QFA152" s="6"/>
      <c r="QFB152" s="6"/>
      <c r="QFC152" s="6"/>
      <c r="QFD152" s="6"/>
      <c r="QFE152" s="6"/>
      <c r="QFF152" s="6"/>
      <c r="QFG152" s="6"/>
      <c r="QFH152" s="6"/>
      <c r="QFI152" s="6"/>
      <c r="QFJ152" s="6"/>
      <c r="QFK152" s="6"/>
      <c r="QFL152" s="6"/>
      <c r="QFM152" s="6"/>
      <c r="QFN152" s="6"/>
      <c r="QFO152" s="6"/>
      <c r="QFP152" s="6"/>
      <c r="QFQ152" s="6"/>
      <c r="QFR152" s="6"/>
      <c r="QFS152" s="6"/>
      <c r="QFT152" s="6"/>
      <c r="QFU152" s="6"/>
      <c r="QFV152" s="6"/>
      <c r="QFW152" s="6"/>
      <c r="QFX152" s="6"/>
      <c r="QFY152" s="6"/>
      <c r="QFZ152" s="6"/>
      <c r="QGA152" s="6"/>
      <c r="QGB152" s="6"/>
      <c r="QGC152" s="6"/>
      <c r="QGD152" s="6"/>
      <c r="QGE152" s="6"/>
      <c r="QGF152" s="6"/>
      <c r="QGG152" s="6"/>
      <c r="QGH152" s="6"/>
      <c r="QGI152" s="6"/>
      <c r="QGJ152" s="6"/>
      <c r="QGK152" s="6"/>
      <c r="QGL152" s="6"/>
      <c r="QGM152" s="6"/>
      <c r="QGN152" s="6"/>
      <c r="QGO152" s="6"/>
      <c r="QGP152" s="6"/>
      <c r="QGQ152" s="6"/>
      <c r="QGR152" s="6"/>
      <c r="QGS152" s="6"/>
      <c r="QGT152" s="6"/>
      <c r="QGU152" s="6"/>
      <c r="QGV152" s="6"/>
      <c r="QGW152" s="6"/>
      <c r="QGX152" s="6"/>
      <c r="QGY152" s="6"/>
      <c r="QGZ152" s="6"/>
      <c r="QHA152" s="6"/>
      <c r="QHB152" s="6"/>
      <c r="QHC152" s="6"/>
      <c r="QHD152" s="6"/>
      <c r="QHE152" s="6"/>
      <c r="QHF152" s="6"/>
      <c r="QHG152" s="6"/>
      <c r="QHH152" s="6"/>
      <c r="QHI152" s="6"/>
      <c r="QHJ152" s="6"/>
      <c r="QHK152" s="6"/>
      <c r="QHL152" s="6"/>
      <c r="QHM152" s="6"/>
      <c r="QHN152" s="6"/>
      <c r="QHO152" s="6"/>
      <c r="QHP152" s="6"/>
      <c r="QHQ152" s="6"/>
      <c r="QHR152" s="6"/>
      <c r="QHS152" s="6"/>
      <c r="QHT152" s="6"/>
      <c r="QHU152" s="6"/>
      <c r="QHV152" s="6"/>
      <c r="QHW152" s="6"/>
      <c r="QHX152" s="6"/>
      <c r="QHY152" s="6"/>
      <c r="QHZ152" s="6"/>
      <c r="QIA152" s="6"/>
      <c r="QIB152" s="6"/>
      <c r="QIC152" s="6"/>
      <c r="QID152" s="6"/>
      <c r="QIE152" s="6"/>
      <c r="QIF152" s="6"/>
      <c r="QIG152" s="6"/>
      <c r="QIH152" s="6"/>
      <c r="QII152" s="6"/>
      <c r="QIJ152" s="6"/>
      <c r="QIK152" s="6"/>
      <c r="QIL152" s="6"/>
      <c r="QIM152" s="6"/>
      <c r="QIN152" s="6"/>
      <c r="QIO152" s="6"/>
      <c r="QIP152" s="6"/>
      <c r="QIQ152" s="6"/>
      <c r="QIR152" s="6"/>
      <c r="QIS152" s="6"/>
      <c r="QIT152" s="6"/>
      <c r="QIU152" s="6"/>
      <c r="QIV152" s="6"/>
      <c r="QIW152" s="6"/>
      <c r="QIX152" s="6"/>
      <c r="QIY152" s="6"/>
      <c r="QIZ152" s="6"/>
      <c r="QJA152" s="6"/>
      <c r="QJB152" s="6"/>
      <c r="QJC152" s="6"/>
      <c r="QJD152" s="6"/>
      <c r="QJE152" s="6"/>
      <c r="QJF152" s="6"/>
      <c r="QJG152" s="6"/>
      <c r="QJH152" s="6"/>
      <c r="QJI152" s="6"/>
      <c r="QJJ152" s="6"/>
      <c r="QJK152" s="6"/>
      <c r="QJL152" s="6"/>
      <c r="QJM152" s="6"/>
      <c r="QJN152" s="6"/>
      <c r="QJO152" s="6"/>
      <c r="QJP152" s="6"/>
      <c r="QJQ152" s="6"/>
      <c r="QJR152" s="6"/>
      <c r="QJS152" s="6"/>
      <c r="QJT152" s="6"/>
      <c r="QJU152" s="6"/>
      <c r="QJV152" s="6"/>
      <c r="QJW152" s="6"/>
      <c r="QJX152" s="6"/>
      <c r="QJY152" s="6"/>
      <c r="QJZ152" s="6"/>
      <c r="QKA152" s="6"/>
      <c r="QKB152" s="6"/>
      <c r="QKC152" s="6"/>
      <c r="QKD152" s="6"/>
      <c r="QKE152" s="6"/>
      <c r="QKF152" s="6"/>
      <c r="QKG152" s="6"/>
      <c r="QKH152" s="6"/>
      <c r="QKI152" s="6"/>
      <c r="QKJ152" s="6"/>
      <c r="QKK152" s="6"/>
      <c r="QKL152" s="6"/>
      <c r="QKM152" s="6"/>
      <c r="QKN152" s="6"/>
      <c r="QKO152" s="6"/>
      <c r="QKP152" s="6"/>
      <c r="QKQ152" s="6"/>
      <c r="QKR152" s="6"/>
      <c r="QKS152" s="6"/>
      <c r="QKT152" s="6"/>
      <c r="QKU152" s="6"/>
      <c r="QKV152" s="6"/>
      <c r="QKW152" s="6"/>
      <c r="QKX152" s="6"/>
      <c r="QKY152" s="6"/>
      <c r="QKZ152" s="6"/>
      <c r="QLA152" s="6"/>
      <c r="QLB152" s="6"/>
      <c r="QLC152" s="6"/>
      <c r="QLD152" s="6"/>
      <c r="QLE152" s="6"/>
      <c r="QLF152" s="6"/>
      <c r="QLG152" s="6"/>
      <c r="QLH152" s="6"/>
      <c r="QLI152" s="6"/>
      <c r="QLJ152" s="6"/>
      <c r="QLK152" s="6"/>
      <c r="QLL152" s="6"/>
      <c r="QLM152" s="6"/>
      <c r="QLN152" s="6"/>
      <c r="QLO152" s="6"/>
      <c r="QLP152" s="6"/>
      <c r="QLQ152" s="6"/>
      <c r="QLR152" s="6"/>
      <c r="QLS152" s="6"/>
      <c r="QLT152" s="6"/>
      <c r="QLU152" s="6"/>
      <c r="QLV152" s="6"/>
      <c r="QLW152" s="6"/>
      <c r="QLX152" s="6"/>
      <c r="QLY152" s="6"/>
      <c r="QLZ152" s="6"/>
      <c r="QMA152" s="6"/>
      <c r="QMB152" s="6"/>
      <c r="QMC152" s="6"/>
      <c r="QMD152" s="6"/>
      <c r="QME152" s="6"/>
      <c r="QMF152" s="6"/>
      <c r="QMG152" s="6"/>
      <c r="QMH152" s="6"/>
      <c r="QMI152" s="6"/>
      <c r="QMJ152" s="6"/>
      <c r="QMK152" s="6"/>
      <c r="QML152" s="6"/>
      <c r="QMM152" s="6"/>
      <c r="QMN152" s="6"/>
      <c r="QMO152" s="6"/>
      <c r="QMP152" s="6"/>
      <c r="QMQ152" s="6"/>
      <c r="QMR152" s="6"/>
      <c r="QMS152" s="6"/>
      <c r="QMT152" s="6"/>
      <c r="QMU152" s="6"/>
      <c r="QMV152" s="6"/>
      <c r="QMW152" s="6"/>
      <c r="QMX152" s="6"/>
      <c r="QMY152" s="6"/>
      <c r="QMZ152" s="6"/>
      <c r="QNA152" s="6"/>
      <c r="QNB152" s="6"/>
      <c r="QNC152" s="6"/>
      <c r="QND152" s="6"/>
      <c r="QNE152" s="6"/>
      <c r="QNF152" s="6"/>
      <c r="QNG152" s="6"/>
      <c r="QNH152" s="6"/>
      <c r="QNI152" s="6"/>
      <c r="QNJ152" s="6"/>
      <c r="QNK152" s="6"/>
      <c r="QNL152" s="6"/>
      <c r="QNM152" s="6"/>
      <c r="QNN152" s="6"/>
      <c r="QNO152" s="6"/>
      <c r="QNP152" s="6"/>
      <c r="QNQ152" s="6"/>
      <c r="QNR152" s="6"/>
      <c r="QNS152" s="6"/>
      <c r="QNT152" s="6"/>
      <c r="QNU152" s="6"/>
      <c r="QNV152" s="6"/>
      <c r="QNW152" s="6"/>
      <c r="QNX152" s="6"/>
      <c r="QNY152" s="6"/>
      <c r="QNZ152" s="6"/>
      <c r="QOA152" s="6"/>
      <c r="QOB152" s="6"/>
      <c r="QOC152" s="6"/>
      <c r="QOD152" s="6"/>
      <c r="QOE152" s="6"/>
      <c r="QOF152" s="6"/>
      <c r="QOG152" s="6"/>
      <c r="QOH152" s="6"/>
      <c r="QOI152" s="6"/>
      <c r="QOJ152" s="6"/>
      <c r="QOK152" s="6"/>
      <c r="QOL152" s="6"/>
      <c r="QOM152" s="6"/>
      <c r="QON152" s="6"/>
      <c r="QOO152" s="6"/>
      <c r="QOP152" s="6"/>
      <c r="QOQ152" s="6"/>
      <c r="QOR152" s="6"/>
      <c r="QOS152" s="6"/>
      <c r="QOT152" s="6"/>
      <c r="QOU152" s="6"/>
      <c r="QOV152" s="6"/>
      <c r="QOW152" s="6"/>
      <c r="QOX152" s="6"/>
      <c r="QOY152" s="6"/>
      <c r="QOZ152" s="6"/>
      <c r="QPA152" s="6"/>
      <c r="QPB152" s="6"/>
      <c r="QPC152" s="6"/>
      <c r="QPD152" s="6"/>
      <c r="QPE152" s="6"/>
      <c r="QPF152" s="6"/>
      <c r="QPG152" s="6"/>
      <c r="QPH152" s="6"/>
      <c r="QPI152" s="6"/>
      <c r="QPJ152" s="6"/>
      <c r="QPK152" s="6"/>
      <c r="QPL152" s="6"/>
      <c r="QPM152" s="6"/>
      <c r="QPN152" s="6"/>
      <c r="QPO152" s="6"/>
      <c r="QPP152" s="6"/>
      <c r="QPQ152" s="6"/>
      <c r="QPR152" s="6"/>
      <c r="QPS152" s="6"/>
      <c r="QPT152" s="6"/>
      <c r="QPU152" s="6"/>
      <c r="QPV152" s="6"/>
      <c r="QPW152" s="6"/>
      <c r="QPX152" s="6"/>
      <c r="QPY152" s="6"/>
      <c r="QPZ152" s="6"/>
      <c r="QQA152" s="6"/>
      <c r="QQB152" s="6"/>
      <c r="QQC152" s="6"/>
      <c r="QQD152" s="6"/>
      <c r="QQE152" s="6"/>
      <c r="QQF152" s="6"/>
      <c r="QQG152" s="6"/>
      <c r="QQH152" s="6"/>
      <c r="QQI152" s="6"/>
      <c r="QQJ152" s="6"/>
      <c r="QQK152" s="6"/>
      <c r="QQL152" s="6"/>
      <c r="QQM152" s="6"/>
      <c r="QQN152" s="6"/>
      <c r="QQO152" s="6"/>
      <c r="QQP152" s="6"/>
      <c r="QQQ152" s="6"/>
      <c r="QQR152" s="6"/>
      <c r="QQS152" s="6"/>
      <c r="QQT152" s="6"/>
      <c r="QQU152" s="6"/>
      <c r="QQV152" s="6"/>
      <c r="QQW152" s="6"/>
      <c r="QQX152" s="6"/>
      <c r="QQY152" s="6"/>
      <c r="QQZ152" s="6"/>
      <c r="QRA152" s="6"/>
      <c r="QRB152" s="6"/>
      <c r="QRC152" s="6"/>
      <c r="QRD152" s="6"/>
      <c r="QRE152" s="6"/>
      <c r="QRF152" s="6"/>
      <c r="QRG152" s="6"/>
      <c r="QRH152" s="6"/>
      <c r="QRI152" s="6"/>
      <c r="QRJ152" s="6"/>
      <c r="QRK152" s="6"/>
      <c r="QRL152" s="6"/>
      <c r="QRM152" s="6"/>
      <c r="QRN152" s="6"/>
      <c r="QRO152" s="6"/>
      <c r="QRP152" s="6"/>
      <c r="QRQ152" s="6"/>
      <c r="QRR152" s="6"/>
      <c r="QRS152" s="6"/>
      <c r="QRT152" s="6"/>
      <c r="QRU152" s="6"/>
      <c r="QRV152" s="6"/>
      <c r="QRW152" s="6"/>
      <c r="QRX152" s="6"/>
      <c r="QRY152" s="6"/>
      <c r="QRZ152" s="6"/>
      <c r="QSA152" s="6"/>
      <c r="QSB152" s="6"/>
      <c r="QSC152" s="6"/>
      <c r="QSD152" s="6"/>
      <c r="QSE152" s="6"/>
      <c r="QSF152" s="6"/>
      <c r="QSG152" s="6"/>
      <c r="QSH152" s="6"/>
      <c r="QSI152" s="6"/>
      <c r="QSJ152" s="6"/>
      <c r="QSK152" s="6"/>
      <c r="QSL152" s="6"/>
      <c r="QSM152" s="6"/>
      <c r="QSN152" s="6"/>
      <c r="QSO152" s="6"/>
      <c r="QSP152" s="6"/>
      <c r="QSQ152" s="6"/>
      <c r="QSR152" s="6"/>
      <c r="QSS152" s="6"/>
      <c r="QST152" s="6"/>
      <c r="QSU152" s="6"/>
      <c r="QSV152" s="6"/>
      <c r="QSW152" s="6"/>
      <c r="QSX152" s="6"/>
      <c r="QSY152" s="6"/>
      <c r="QSZ152" s="6"/>
      <c r="QTA152" s="6"/>
      <c r="QTB152" s="6"/>
      <c r="QTC152" s="6"/>
      <c r="QTD152" s="6"/>
      <c r="QTE152" s="6"/>
      <c r="QTF152" s="6"/>
      <c r="QTG152" s="6"/>
      <c r="QTH152" s="6"/>
      <c r="QTI152" s="6"/>
      <c r="QTJ152" s="6"/>
      <c r="QTK152" s="6"/>
      <c r="QTL152" s="6"/>
      <c r="QTM152" s="6"/>
      <c r="QTN152" s="6"/>
      <c r="QTO152" s="6"/>
      <c r="QTP152" s="6"/>
      <c r="QTQ152" s="6"/>
      <c r="QTR152" s="6"/>
      <c r="QTS152" s="6"/>
      <c r="QTT152" s="6"/>
      <c r="QTU152" s="6"/>
      <c r="QTV152" s="6"/>
      <c r="QTW152" s="6"/>
      <c r="QTX152" s="6"/>
      <c r="QTY152" s="6"/>
      <c r="QTZ152" s="6"/>
      <c r="QUA152" s="6"/>
      <c r="QUB152" s="6"/>
      <c r="QUC152" s="6"/>
      <c r="QUD152" s="6"/>
      <c r="QUE152" s="6"/>
      <c r="QUF152" s="6"/>
      <c r="QUG152" s="6"/>
      <c r="QUH152" s="6"/>
      <c r="QUI152" s="6"/>
      <c r="QUJ152" s="6"/>
      <c r="QUK152" s="6"/>
      <c r="QUL152" s="6"/>
      <c r="QUM152" s="6"/>
      <c r="QUN152" s="6"/>
      <c r="QUO152" s="6"/>
      <c r="QUP152" s="6"/>
      <c r="QUQ152" s="6"/>
      <c r="QUR152" s="6"/>
      <c r="QUS152" s="6"/>
      <c r="QUT152" s="6"/>
      <c r="QUU152" s="6"/>
      <c r="QUV152" s="6"/>
      <c r="QUW152" s="6"/>
      <c r="QUX152" s="6"/>
      <c r="QUY152" s="6"/>
      <c r="QUZ152" s="6"/>
      <c r="QVA152" s="6"/>
      <c r="QVB152" s="6"/>
      <c r="QVC152" s="6"/>
      <c r="QVD152" s="6"/>
      <c r="QVE152" s="6"/>
      <c r="QVF152" s="6"/>
      <c r="QVG152" s="6"/>
      <c r="QVH152" s="6"/>
      <c r="QVI152" s="6"/>
      <c r="QVJ152" s="6"/>
      <c r="QVK152" s="6"/>
      <c r="QVL152" s="6"/>
      <c r="QVM152" s="6"/>
      <c r="QVN152" s="6"/>
      <c r="QVO152" s="6"/>
      <c r="QVP152" s="6"/>
      <c r="QVQ152" s="6"/>
      <c r="QVR152" s="6"/>
      <c r="QVS152" s="6"/>
      <c r="QVT152" s="6"/>
      <c r="QVU152" s="6"/>
      <c r="QVV152" s="6"/>
      <c r="QVW152" s="6"/>
      <c r="QVX152" s="6"/>
      <c r="QVY152" s="6"/>
      <c r="QVZ152" s="6"/>
      <c r="QWA152" s="6"/>
      <c r="QWB152" s="6"/>
      <c r="QWC152" s="6"/>
      <c r="QWD152" s="6"/>
      <c r="QWE152" s="6"/>
      <c r="QWF152" s="6"/>
      <c r="QWG152" s="6"/>
      <c r="QWH152" s="6"/>
      <c r="QWI152" s="6"/>
      <c r="QWJ152" s="6"/>
      <c r="QWK152" s="6"/>
      <c r="QWL152" s="6"/>
      <c r="QWM152" s="6"/>
      <c r="QWN152" s="6"/>
      <c r="QWO152" s="6"/>
      <c r="QWP152" s="6"/>
      <c r="QWQ152" s="6"/>
      <c r="QWR152" s="6"/>
      <c r="QWS152" s="6"/>
      <c r="QWT152" s="6"/>
      <c r="QWU152" s="6"/>
      <c r="QWV152" s="6"/>
      <c r="QWW152" s="6"/>
      <c r="QWX152" s="6"/>
      <c r="QWY152" s="6"/>
      <c r="QWZ152" s="6"/>
      <c r="QXA152" s="6"/>
      <c r="QXB152" s="6"/>
      <c r="QXC152" s="6"/>
      <c r="QXD152" s="6"/>
      <c r="QXE152" s="6"/>
      <c r="QXF152" s="6"/>
      <c r="QXG152" s="6"/>
      <c r="QXH152" s="6"/>
      <c r="QXI152" s="6"/>
      <c r="QXJ152" s="6"/>
      <c r="QXK152" s="6"/>
      <c r="QXL152" s="6"/>
      <c r="QXM152" s="6"/>
      <c r="QXN152" s="6"/>
      <c r="QXO152" s="6"/>
      <c r="QXP152" s="6"/>
      <c r="QXQ152" s="6"/>
      <c r="QXR152" s="6"/>
      <c r="QXS152" s="6"/>
      <c r="QXT152" s="6"/>
      <c r="QXU152" s="6"/>
      <c r="QXV152" s="6"/>
      <c r="QXW152" s="6"/>
      <c r="QXX152" s="6"/>
      <c r="QXY152" s="6"/>
      <c r="QXZ152" s="6"/>
      <c r="QYA152" s="6"/>
      <c r="QYB152" s="6"/>
      <c r="QYC152" s="6"/>
      <c r="QYD152" s="6"/>
      <c r="QYE152" s="6"/>
      <c r="QYF152" s="6"/>
      <c r="QYG152" s="6"/>
      <c r="QYH152" s="6"/>
      <c r="QYI152" s="6"/>
      <c r="QYJ152" s="6"/>
      <c r="QYK152" s="6"/>
      <c r="QYL152" s="6"/>
      <c r="QYM152" s="6"/>
      <c r="QYN152" s="6"/>
      <c r="QYO152" s="6"/>
      <c r="QYP152" s="6"/>
      <c r="QYQ152" s="6"/>
      <c r="QYR152" s="6"/>
      <c r="QYS152" s="6"/>
      <c r="QYT152" s="6"/>
      <c r="QYU152" s="6"/>
      <c r="QYV152" s="6"/>
      <c r="QYW152" s="6"/>
      <c r="QYX152" s="6"/>
      <c r="QYY152" s="6"/>
      <c r="QYZ152" s="6"/>
      <c r="QZA152" s="6"/>
      <c r="QZB152" s="6"/>
      <c r="QZC152" s="6"/>
      <c r="QZD152" s="6"/>
      <c r="QZE152" s="6"/>
      <c r="QZF152" s="6"/>
      <c r="QZG152" s="6"/>
      <c r="QZH152" s="6"/>
      <c r="QZI152" s="6"/>
      <c r="QZJ152" s="6"/>
      <c r="QZK152" s="6"/>
      <c r="QZL152" s="6"/>
      <c r="QZM152" s="6"/>
      <c r="QZN152" s="6"/>
      <c r="QZO152" s="6"/>
      <c r="QZP152" s="6"/>
      <c r="QZQ152" s="6"/>
      <c r="QZR152" s="6"/>
      <c r="QZS152" s="6"/>
      <c r="QZT152" s="6"/>
      <c r="QZU152" s="6"/>
      <c r="QZV152" s="6"/>
      <c r="QZW152" s="6"/>
      <c r="QZX152" s="6"/>
      <c r="QZY152" s="6"/>
      <c r="QZZ152" s="6"/>
      <c r="RAA152" s="6"/>
      <c r="RAB152" s="6"/>
      <c r="RAC152" s="6"/>
      <c r="RAD152" s="6"/>
      <c r="RAE152" s="6"/>
      <c r="RAF152" s="6"/>
      <c r="RAG152" s="6"/>
      <c r="RAH152" s="6"/>
      <c r="RAI152" s="6"/>
      <c r="RAJ152" s="6"/>
      <c r="RAK152" s="6"/>
      <c r="RAL152" s="6"/>
      <c r="RAM152" s="6"/>
      <c r="RAN152" s="6"/>
      <c r="RAO152" s="6"/>
      <c r="RAP152" s="6"/>
      <c r="RAQ152" s="6"/>
      <c r="RAR152" s="6"/>
      <c r="RAS152" s="6"/>
      <c r="RAT152" s="6"/>
      <c r="RAU152" s="6"/>
      <c r="RAV152" s="6"/>
      <c r="RAW152" s="6"/>
      <c r="RAX152" s="6"/>
      <c r="RAY152" s="6"/>
      <c r="RAZ152" s="6"/>
      <c r="RBA152" s="6"/>
      <c r="RBB152" s="6"/>
      <c r="RBC152" s="6"/>
      <c r="RBD152" s="6"/>
      <c r="RBE152" s="6"/>
      <c r="RBF152" s="6"/>
      <c r="RBG152" s="6"/>
      <c r="RBH152" s="6"/>
      <c r="RBI152" s="6"/>
      <c r="RBJ152" s="6"/>
      <c r="RBK152" s="6"/>
      <c r="RBL152" s="6"/>
      <c r="RBM152" s="6"/>
      <c r="RBN152" s="6"/>
      <c r="RBO152" s="6"/>
      <c r="RBP152" s="6"/>
      <c r="RBQ152" s="6"/>
      <c r="RBR152" s="6"/>
      <c r="RBS152" s="6"/>
      <c r="RBT152" s="6"/>
      <c r="RBU152" s="6"/>
      <c r="RBV152" s="6"/>
      <c r="RBW152" s="6"/>
      <c r="RBX152" s="6"/>
      <c r="RBY152" s="6"/>
      <c r="RBZ152" s="6"/>
      <c r="RCA152" s="6"/>
      <c r="RCB152" s="6"/>
      <c r="RCC152" s="6"/>
      <c r="RCD152" s="6"/>
      <c r="RCE152" s="6"/>
      <c r="RCF152" s="6"/>
      <c r="RCG152" s="6"/>
      <c r="RCH152" s="6"/>
      <c r="RCI152" s="6"/>
      <c r="RCJ152" s="6"/>
      <c r="RCK152" s="6"/>
      <c r="RCL152" s="6"/>
      <c r="RCM152" s="6"/>
      <c r="RCN152" s="6"/>
      <c r="RCO152" s="6"/>
      <c r="RCP152" s="6"/>
      <c r="RCQ152" s="6"/>
      <c r="RCR152" s="6"/>
      <c r="RCS152" s="6"/>
      <c r="RCT152" s="6"/>
      <c r="RCU152" s="6"/>
      <c r="RCV152" s="6"/>
      <c r="RCW152" s="6"/>
      <c r="RCX152" s="6"/>
      <c r="RCY152" s="6"/>
      <c r="RCZ152" s="6"/>
      <c r="RDA152" s="6"/>
      <c r="RDB152" s="6"/>
      <c r="RDC152" s="6"/>
      <c r="RDD152" s="6"/>
      <c r="RDE152" s="6"/>
      <c r="RDF152" s="6"/>
      <c r="RDG152" s="6"/>
      <c r="RDH152" s="6"/>
      <c r="RDI152" s="6"/>
      <c r="RDJ152" s="6"/>
      <c r="RDK152" s="6"/>
      <c r="RDL152" s="6"/>
      <c r="RDM152" s="6"/>
      <c r="RDN152" s="6"/>
      <c r="RDO152" s="6"/>
      <c r="RDP152" s="6"/>
      <c r="RDQ152" s="6"/>
      <c r="RDR152" s="6"/>
      <c r="RDS152" s="6"/>
      <c r="RDT152" s="6"/>
      <c r="RDU152" s="6"/>
      <c r="RDV152" s="6"/>
      <c r="RDW152" s="6"/>
      <c r="RDX152" s="6"/>
      <c r="RDY152" s="6"/>
      <c r="RDZ152" s="6"/>
      <c r="REA152" s="6"/>
      <c r="REB152" s="6"/>
      <c r="REC152" s="6"/>
      <c r="RED152" s="6"/>
      <c r="REE152" s="6"/>
      <c r="REF152" s="6"/>
      <c r="REG152" s="6"/>
      <c r="REH152" s="6"/>
      <c r="REI152" s="6"/>
      <c r="REJ152" s="6"/>
      <c r="REK152" s="6"/>
      <c r="REL152" s="6"/>
      <c r="REM152" s="6"/>
      <c r="REN152" s="6"/>
      <c r="REO152" s="6"/>
      <c r="REP152" s="6"/>
      <c r="REQ152" s="6"/>
      <c r="RER152" s="6"/>
      <c r="RES152" s="6"/>
      <c r="RET152" s="6"/>
      <c r="REU152" s="6"/>
      <c r="REV152" s="6"/>
      <c r="REW152" s="6"/>
      <c r="REX152" s="6"/>
      <c r="REY152" s="6"/>
      <c r="REZ152" s="6"/>
      <c r="RFA152" s="6"/>
      <c r="RFB152" s="6"/>
      <c r="RFC152" s="6"/>
      <c r="RFD152" s="6"/>
      <c r="RFE152" s="6"/>
      <c r="RFF152" s="6"/>
      <c r="RFG152" s="6"/>
      <c r="RFH152" s="6"/>
      <c r="RFI152" s="6"/>
      <c r="RFJ152" s="6"/>
      <c r="RFK152" s="6"/>
      <c r="RFL152" s="6"/>
      <c r="RFM152" s="6"/>
      <c r="RFN152" s="6"/>
      <c r="RFO152" s="6"/>
      <c r="RFP152" s="6"/>
      <c r="RFQ152" s="6"/>
      <c r="RFR152" s="6"/>
      <c r="RFS152" s="6"/>
      <c r="RFT152" s="6"/>
      <c r="RFU152" s="6"/>
      <c r="RFV152" s="6"/>
      <c r="RFW152" s="6"/>
      <c r="RFX152" s="6"/>
      <c r="RFY152" s="6"/>
      <c r="RFZ152" s="6"/>
      <c r="RGA152" s="6"/>
      <c r="RGB152" s="6"/>
      <c r="RGC152" s="6"/>
      <c r="RGD152" s="6"/>
      <c r="RGE152" s="6"/>
      <c r="RGF152" s="6"/>
      <c r="RGG152" s="6"/>
      <c r="RGH152" s="6"/>
      <c r="RGI152" s="6"/>
      <c r="RGJ152" s="6"/>
      <c r="RGK152" s="6"/>
      <c r="RGL152" s="6"/>
      <c r="RGM152" s="6"/>
      <c r="RGN152" s="6"/>
      <c r="RGO152" s="6"/>
      <c r="RGP152" s="6"/>
      <c r="RGQ152" s="6"/>
      <c r="RGR152" s="6"/>
      <c r="RGS152" s="6"/>
      <c r="RGT152" s="6"/>
      <c r="RGU152" s="6"/>
      <c r="RGV152" s="6"/>
      <c r="RGW152" s="6"/>
      <c r="RGX152" s="6"/>
      <c r="RGY152" s="6"/>
      <c r="RGZ152" s="6"/>
      <c r="RHA152" s="6"/>
      <c r="RHB152" s="6"/>
      <c r="RHC152" s="6"/>
      <c r="RHD152" s="6"/>
      <c r="RHE152" s="6"/>
      <c r="RHF152" s="6"/>
      <c r="RHG152" s="6"/>
      <c r="RHH152" s="6"/>
      <c r="RHI152" s="6"/>
      <c r="RHJ152" s="6"/>
      <c r="RHK152" s="6"/>
      <c r="RHL152" s="6"/>
      <c r="RHM152" s="6"/>
      <c r="RHN152" s="6"/>
      <c r="RHO152" s="6"/>
      <c r="RHP152" s="6"/>
      <c r="RHQ152" s="6"/>
      <c r="RHR152" s="6"/>
      <c r="RHS152" s="6"/>
      <c r="RHT152" s="6"/>
      <c r="RHU152" s="6"/>
      <c r="RHV152" s="6"/>
      <c r="RHW152" s="6"/>
      <c r="RHX152" s="6"/>
      <c r="RHY152" s="6"/>
      <c r="RHZ152" s="6"/>
      <c r="RIA152" s="6"/>
      <c r="RIB152" s="6"/>
      <c r="RIC152" s="6"/>
      <c r="RID152" s="6"/>
      <c r="RIE152" s="6"/>
      <c r="RIF152" s="6"/>
      <c r="RIG152" s="6"/>
      <c r="RIH152" s="6"/>
      <c r="RII152" s="6"/>
      <c r="RIJ152" s="6"/>
      <c r="RIK152" s="6"/>
      <c r="RIL152" s="6"/>
      <c r="RIM152" s="6"/>
      <c r="RIN152" s="6"/>
      <c r="RIO152" s="6"/>
      <c r="RIP152" s="6"/>
      <c r="RIQ152" s="6"/>
      <c r="RIR152" s="6"/>
      <c r="RIS152" s="6"/>
      <c r="RIT152" s="6"/>
      <c r="RIU152" s="6"/>
      <c r="RIV152" s="6"/>
      <c r="RIW152" s="6"/>
      <c r="RIX152" s="6"/>
      <c r="RIY152" s="6"/>
      <c r="RIZ152" s="6"/>
      <c r="RJA152" s="6"/>
      <c r="RJB152" s="6"/>
      <c r="RJC152" s="6"/>
      <c r="RJD152" s="6"/>
      <c r="RJE152" s="6"/>
      <c r="RJF152" s="6"/>
      <c r="RJG152" s="6"/>
      <c r="RJH152" s="6"/>
      <c r="RJI152" s="6"/>
      <c r="RJJ152" s="6"/>
      <c r="RJK152" s="6"/>
      <c r="RJL152" s="6"/>
      <c r="RJM152" s="6"/>
      <c r="RJN152" s="6"/>
      <c r="RJO152" s="6"/>
      <c r="RJP152" s="6"/>
      <c r="RJQ152" s="6"/>
      <c r="RJR152" s="6"/>
      <c r="RJS152" s="6"/>
      <c r="RJT152" s="6"/>
      <c r="RJU152" s="6"/>
      <c r="RJV152" s="6"/>
      <c r="RJW152" s="6"/>
      <c r="RJX152" s="6"/>
      <c r="RJY152" s="6"/>
      <c r="RJZ152" s="6"/>
      <c r="RKA152" s="6"/>
      <c r="RKB152" s="6"/>
      <c r="RKC152" s="6"/>
      <c r="RKD152" s="6"/>
      <c r="RKE152" s="6"/>
      <c r="RKF152" s="6"/>
      <c r="RKG152" s="6"/>
      <c r="RKH152" s="6"/>
      <c r="RKI152" s="6"/>
      <c r="RKJ152" s="6"/>
      <c r="RKK152" s="6"/>
      <c r="RKL152" s="6"/>
      <c r="RKM152" s="6"/>
      <c r="RKN152" s="6"/>
      <c r="RKO152" s="6"/>
      <c r="RKP152" s="6"/>
      <c r="RKQ152" s="6"/>
      <c r="RKR152" s="6"/>
      <c r="RKS152" s="6"/>
      <c r="RKT152" s="6"/>
      <c r="RKU152" s="6"/>
      <c r="RKV152" s="6"/>
      <c r="RKW152" s="6"/>
      <c r="RKX152" s="6"/>
      <c r="RKY152" s="6"/>
      <c r="RKZ152" s="6"/>
      <c r="RLA152" s="6"/>
      <c r="RLB152" s="6"/>
      <c r="RLC152" s="6"/>
      <c r="RLD152" s="6"/>
      <c r="RLE152" s="6"/>
      <c r="RLF152" s="6"/>
      <c r="RLG152" s="6"/>
      <c r="RLH152" s="6"/>
      <c r="RLI152" s="6"/>
      <c r="RLJ152" s="6"/>
      <c r="RLK152" s="6"/>
      <c r="RLL152" s="6"/>
      <c r="RLM152" s="6"/>
      <c r="RLN152" s="6"/>
      <c r="RLO152" s="6"/>
      <c r="RLP152" s="6"/>
      <c r="RLQ152" s="6"/>
      <c r="RLR152" s="6"/>
      <c r="RLS152" s="6"/>
      <c r="RLT152" s="6"/>
      <c r="RLU152" s="6"/>
      <c r="RLV152" s="6"/>
      <c r="RLW152" s="6"/>
      <c r="RLX152" s="6"/>
      <c r="RLY152" s="6"/>
      <c r="RLZ152" s="6"/>
      <c r="RMA152" s="6"/>
      <c r="RMB152" s="6"/>
      <c r="RMC152" s="6"/>
      <c r="RMD152" s="6"/>
      <c r="RME152" s="6"/>
      <c r="RMF152" s="6"/>
      <c r="RMG152" s="6"/>
      <c r="RMH152" s="6"/>
      <c r="RMI152" s="6"/>
      <c r="RMJ152" s="6"/>
      <c r="RMK152" s="6"/>
      <c r="RML152" s="6"/>
      <c r="RMM152" s="6"/>
      <c r="RMN152" s="6"/>
      <c r="RMO152" s="6"/>
      <c r="RMP152" s="6"/>
      <c r="RMQ152" s="6"/>
      <c r="RMR152" s="6"/>
      <c r="RMS152" s="6"/>
      <c r="RMT152" s="6"/>
      <c r="RMU152" s="6"/>
      <c r="RMV152" s="6"/>
      <c r="RMW152" s="6"/>
      <c r="RMX152" s="6"/>
      <c r="RMY152" s="6"/>
      <c r="RMZ152" s="6"/>
      <c r="RNA152" s="6"/>
      <c r="RNB152" s="6"/>
      <c r="RNC152" s="6"/>
      <c r="RND152" s="6"/>
      <c r="RNE152" s="6"/>
      <c r="RNF152" s="6"/>
      <c r="RNG152" s="6"/>
      <c r="RNH152" s="6"/>
      <c r="RNI152" s="6"/>
      <c r="RNJ152" s="6"/>
      <c r="RNK152" s="6"/>
      <c r="RNL152" s="6"/>
      <c r="RNM152" s="6"/>
      <c r="RNN152" s="6"/>
      <c r="RNO152" s="6"/>
      <c r="RNP152" s="6"/>
      <c r="RNQ152" s="6"/>
      <c r="RNR152" s="6"/>
      <c r="RNS152" s="6"/>
      <c r="RNT152" s="6"/>
      <c r="RNU152" s="6"/>
      <c r="RNV152" s="6"/>
      <c r="RNW152" s="6"/>
      <c r="RNX152" s="6"/>
      <c r="RNY152" s="6"/>
      <c r="RNZ152" s="6"/>
      <c r="ROA152" s="6"/>
      <c r="ROB152" s="6"/>
      <c r="ROC152" s="6"/>
      <c r="ROD152" s="6"/>
      <c r="ROE152" s="6"/>
      <c r="ROF152" s="6"/>
      <c r="ROG152" s="6"/>
      <c r="ROH152" s="6"/>
      <c r="ROI152" s="6"/>
      <c r="ROJ152" s="6"/>
      <c r="ROK152" s="6"/>
      <c r="ROL152" s="6"/>
      <c r="ROM152" s="6"/>
      <c r="RON152" s="6"/>
      <c r="ROO152" s="6"/>
      <c r="ROP152" s="6"/>
      <c r="ROQ152" s="6"/>
      <c r="ROR152" s="6"/>
      <c r="ROS152" s="6"/>
      <c r="ROT152" s="6"/>
      <c r="ROU152" s="6"/>
      <c r="ROV152" s="6"/>
      <c r="ROW152" s="6"/>
      <c r="ROX152" s="6"/>
      <c r="ROY152" s="6"/>
      <c r="ROZ152" s="6"/>
      <c r="RPA152" s="6"/>
      <c r="RPB152" s="6"/>
      <c r="RPC152" s="6"/>
      <c r="RPD152" s="6"/>
      <c r="RPE152" s="6"/>
      <c r="RPF152" s="6"/>
      <c r="RPG152" s="6"/>
      <c r="RPH152" s="6"/>
      <c r="RPI152" s="6"/>
      <c r="RPJ152" s="6"/>
      <c r="RPK152" s="6"/>
      <c r="RPL152" s="6"/>
      <c r="RPM152" s="6"/>
      <c r="RPN152" s="6"/>
      <c r="RPO152" s="6"/>
      <c r="RPP152" s="6"/>
      <c r="RPQ152" s="6"/>
      <c r="RPR152" s="6"/>
      <c r="RPS152" s="6"/>
      <c r="RPT152" s="6"/>
      <c r="RPU152" s="6"/>
      <c r="RPV152" s="6"/>
      <c r="RPW152" s="6"/>
      <c r="RPX152" s="6"/>
      <c r="RPY152" s="6"/>
      <c r="RPZ152" s="6"/>
      <c r="RQA152" s="6"/>
      <c r="RQB152" s="6"/>
      <c r="RQC152" s="6"/>
      <c r="RQD152" s="6"/>
      <c r="RQE152" s="6"/>
      <c r="RQF152" s="6"/>
      <c r="RQG152" s="6"/>
      <c r="RQH152" s="6"/>
      <c r="RQI152" s="6"/>
      <c r="RQJ152" s="6"/>
      <c r="RQK152" s="6"/>
      <c r="RQL152" s="6"/>
      <c r="RQM152" s="6"/>
      <c r="RQN152" s="6"/>
      <c r="RQO152" s="6"/>
      <c r="RQP152" s="6"/>
      <c r="RQQ152" s="6"/>
      <c r="RQR152" s="6"/>
      <c r="RQS152" s="6"/>
      <c r="RQT152" s="6"/>
      <c r="RQU152" s="6"/>
      <c r="RQV152" s="6"/>
      <c r="RQW152" s="6"/>
      <c r="RQX152" s="6"/>
      <c r="RQY152" s="6"/>
      <c r="RQZ152" s="6"/>
      <c r="RRA152" s="6"/>
      <c r="RRB152" s="6"/>
      <c r="RRC152" s="6"/>
      <c r="RRD152" s="6"/>
      <c r="RRE152" s="6"/>
      <c r="RRF152" s="6"/>
      <c r="RRG152" s="6"/>
      <c r="RRH152" s="6"/>
      <c r="RRI152" s="6"/>
      <c r="RRJ152" s="6"/>
      <c r="RRK152" s="6"/>
      <c r="RRL152" s="6"/>
      <c r="RRM152" s="6"/>
      <c r="RRN152" s="6"/>
      <c r="RRO152" s="6"/>
      <c r="RRP152" s="6"/>
      <c r="RRQ152" s="6"/>
      <c r="RRR152" s="6"/>
      <c r="RRS152" s="6"/>
      <c r="RRT152" s="6"/>
      <c r="RRU152" s="6"/>
      <c r="RRV152" s="6"/>
      <c r="RRW152" s="6"/>
      <c r="RRX152" s="6"/>
      <c r="RRY152" s="6"/>
      <c r="RRZ152" s="6"/>
      <c r="RSA152" s="6"/>
      <c r="RSB152" s="6"/>
      <c r="RSC152" s="6"/>
      <c r="RSD152" s="6"/>
      <c r="RSE152" s="6"/>
      <c r="RSF152" s="6"/>
      <c r="RSG152" s="6"/>
      <c r="RSH152" s="6"/>
      <c r="RSI152" s="6"/>
      <c r="RSJ152" s="6"/>
      <c r="RSK152" s="6"/>
      <c r="RSL152" s="6"/>
      <c r="RSM152" s="6"/>
      <c r="RSN152" s="6"/>
      <c r="RSO152" s="6"/>
      <c r="RSP152" s="6"/>
      <c r="RSQ152" s="6"/>
      <c r="RSR152" s="6"/>
      <c r="RSS152" s="6"/>
      <c r="RST152" s="6"/>
      <c r="RSU152" s="6"/>
      <c r="RSV152" s="6"/>
      <c r="RSW152" s="6"/>
      <c r="RSX152" s="6"/>
      <c r="RSY152" s="6"/>
      <c r="RSZ152" s="6"/>
      <c r="RTA152" s="6"/>
      <c r="RTB152" s="6"/>
      <c r="RTC152" s="6"/>
      <c r="RTD152" s="6"/>
      <c r="RTE152" s="6"/>
      <c r="RTF152" s="6"/>
      <c r="RTG152" s="6"/>
      <c r="RTH152" s="6"/>
      <c r="RTI152" s="6"/>
      <c r="RTJ152" s="6"/>
      <c r="RTK152" s="6"/>
      <c r="RTL152" s="6"/>
      <c r="RTM152" s="6"/>
      <c r="RTN152" s="6"/>
      <c r="RTO152" s="6"/>
      <c r="RTP152" s="6"/>
      <c r="RTQ152" s="6"/>
      <c r="RTR152" s="6"/>
      <c r="RTS152" s="6"/>
      <c r="RTT152" s="6"/>
      <c r="RTU152" s="6"/>
      <c r="RTV152" s="6"/>
      <c r="RTW152" s="6"/>
      <c r="RTX152" s="6"/>
      <c r="RTY152" s="6"/>
      <c r="RTZ152" s="6"/>
      <c r="RUA152" s="6"/>
      <c r="RUB152" s="6"/>
      <c r="RUC152" s="6"/>
      <c r="RUD152" s="6"/>
      <c r="RUE152" s="6"/>
      <c r="RUF152" s="6"/>
      <c r="RUG152" s="6"/>
      <c r="RUH152" s="6"/>
      <c r="RUI152" s="6"/>
      <c r="RUJ152" s="6"/>
      <c r="RUK152" s="6"/>
      <c r="RUL152" s="6"/>
      <c r="RUM152" s="6"/>
      <c r="RUN152" s="6"/>
      <c r="RUO152" s="6"/>
      <c r="RUP152" s="6"/>
      <c r="RUQ152" s="6"/>
      <c r="RUR152" s="6"/>
      <c r="RUS152" s="6"/>
      <c r="RUT152" s="6"/>
      <c r="RUU152" s="6"/>
      <c r="RUV152" s="6"/>
      <c r="RUW152" s="6"/>
      <c r="RUX152" s="6"/>
      <c r="RUY152" s="6"/>
      <c r="RUZ152" s="6"/>
      <c r="RVA152" s="6"/>
      <c r="RVB152" s="6"/>
      <c r="RVC152" s="6"/>
      <c r="RVD152" s="6"/>
      <c r="RVE152" s="6"/>
      <c r="RVF152" s="6"/>
      <c r="RVG152" s="6"/>
      <c r="RVH152" s="6"/>
      <c r="RVI152" s="6"/>
      <c r="RVJ152" s="6"/>
      <c r="RVK152" s="6"/>
      <c r="RVL152" s="6"/>
      <c r="RVM152" s="6"/>
      <c r="RVN152" s="6"/>
      <c r="RVO152" s="6"/>
      <c r="RVP152" s="6"/>
      <c r="RVQ152" s="6"/>
      <c r="RVR152" s="6"/>
      <c r="RVS152" s="6"/>
      <c r="RVT152" s="6"/>
      <c r="RVU152" s="6"/>
      <c r="RVV152" s="6"/>
      <c r="RVW152" s="6"/>
      <c r="RVX152" s="6"/>
      <c r="RVY152" s="6"/>
      <c r="RVZ152" s="6"/>
      <c r="RWA152" s="6"/>
      <c r="RWB152" s="6"/>
      <c r="RWC152" s="6"/>
      <c r="RWD152" s="6"/>
      <c r="RWE152" s="6"/>
      <c r="RWF152" s="6"/>
      <c r="RWG152" s="6"/>
      <c r="RWH152" s="6"/>
      <c r="RWI152" s="6"/>
      <c r="RWJ152" s="6"/>
      <c r="RWK152" s="6"/>
      <c r="RWL152" s="6"/>
      <c r="RWM152" s="6"/>
      <c r="RWN152" s="6"/>
      <c r="RWO152" s="6"/>
      <c r="RWP152" s="6"/>
      <c r="RWQ152" s="6"/>
      <c r="RWR152" s="6"/>
      <c r="RWS152" s="6"/>
      <c r="RWT152" s="6"/>
      <c r="RWU152" s="6"/>
      <c r="RWV152" s="6"/>
      <c r="RWW152" s="6"/>
      <c r="RWX152" s="6"/>
      <c r="RWY152" s="6"/>
      <c r="RWZ152" s="6"/>
      <c r="RXA152" s="6"/>
      <c r="RXB152" s="6"/>
      <c r="RXC152" s="6"/>
      <c r="RXD152" s="6"/>
      <c r="RXE152" s="6"/>
      <c r="RXF152" s="6"/>
      <c r="RXG152" s="6"/>
      <c r="RXH152" s="6"/>
      <c r="RXI152" s="6"/>
      <c r="RXJ152" s="6"/>
      <c r="RXK152" s="6"/>
      <c r="RXL152" s="6"/>
      <c r="RXM152" s="6"/>
      <c r="RXN152" s="6"/>
      <c r="RXO152" s="6"/>
      <c r="RXP152" s="6"/>
      <c r="RXQ152" s="6"/>
      <c r="RXR152" s="6"/>
      <c r="RXS152" s="6"/>
      <c r="RXT152" s="6"/>
      <c r="RXU152" s="6"/>
      <c r="RXV152" s="6"/>
      <c r="RXW152" s="6"/>
      <c r="RXX152" s="6"/>
      <c r="RXY152" s="6"/>
      <c r="RXZ152" s="6"/>
      <c r="RYA152" s="6"/>
      <c r="RYB152" s="6"/>
      <c r="RYC152" s="6"/>
      <c r="RYD152" s="6"/>
      <c r="RYE152" s="6"/>
      <c r="RYF152" s="6"/>
      <c r="RYG152" s="6"/>
      <c r="RYH152" s="6"/>
      <c r="RYI152" s="6"/>
      <c r="RYJ152" s="6"/>
      <c r="RYK152" s="6"/>
      <c r="RYL152" s="6"/>
      <c r="RYM152" s="6"/>
      <c r="RYN152" s="6"/>
      <c r="RYO152" s="6"/>
      <c r="RYP152" s="6"/>
      <c r="RYQ152" s="6"/>
      <c r="RYR152" s="6"/>
      <c r="RYS152" s="6"/>
      <c r="RYT152" s="6"/>
      <c r="RYU152" s="6"/>
      <c r="RYV152" s="6"/>
      <c r="RYW152" s="6"/>
      <c r="RYX152" s="6"/>
      <c r="RYY152" s="6"/>
      <c r="RYZ152" s="6"/>
      <c r="RZA152" s="6"/>
      <c r="RZB152" s="6"/>
      <c r="RZC152" s="6"/>
      <c r="RZD152" s="6"/>
      <c r="RZE152" s="6"/>
      <c r="RZF152" s="6"/>
      <c r="RZG152" s="6"/>
      <c r="RZH152" s="6"/>
      <c r="RZI152" s="6"/>
      <c r="RZJ152" s="6"/>
      <c r="RZK152" s="6"/>
      <c r="RZL152" s="6"/>
      <c r="RZM152" s="6"/>
      <c r="RZN152" s="6"/>
      <c r="RZO152" s="6"/>
      <c r="RZP152" s="6"/>
      <c r="RZQ152" s="6"/>
      <c r="RZR152" s="6"/>
      <c r="RZS152" s="6"/>
      <c r="RZT152" s="6"/>
      <c r="RZU152" s="6"/>
      <c r="RZV152" s="6"/>
      <c r="RZW152" s="6"/>
      <c r="RZX152" s="6"/>
      <c r="RZY152" s="6"/>
      <c r="RZZ152" s="6"/>
      <c r="SAA152" s="6"/>
      <c r="SAB152" s="6"/>
      <c r="SAC152" s="6"/>
      <c r="SAD152" s="6"/>
      <c r="SAE152" s="6"/>
      <c r="SAF152" s="6"/>
      <c r="SAG152" s="6"/>
      <c r="SAH152" s="6"/>
      <c r="SAI152" s="6"/>
      <c r="SAJ152" s="6"/>
      <c r="SAK152" s="6"/>
      <c r="SAL152" s="6"/>
      <c r="SAM152" s="6"/>
      <c r="SAN152" s="6"/>
      <c r="SAO152" s="6"/>
      <c r="SAP152" s="6"/>
      <c r="SAQ152" s="6"/>
      <c r="SAR152" s="6"/>
      <c r="SAS152" s="6"/>
      <c r="SAT152" s="6"/>
      <c r="SAU152" s="6"/>
      <c r="SAV152" s="6"/>
      <c r="SAW152" s="6"/>
      <c r="SAX152" s="6"/>
      <c r="SAY152" s="6"/>
      <c r="SAZ152" s="6"/>
      <c r="SBA152" s="6"/>
      <c r="SBB152" s="6"/>
      <c r="SBC152" s="6"/>
      <c r="SBD152" s="6"/>
      <c r="SBE152" s="6"/>
      <c r="SBF152" s="6"/>
      <c r="SBG152" s="6"/>
      <c r="SBH152" s="6"/>
      <c r="SBI152" s="6"/>
      <c r="SBJ152" s="6"/>
      <c r="SBK152" s="6"/>
      <c r="SBL152" s="6"/>
      <c r="SBM152" s="6"/>
      <c r="SBN152" s="6"/>
      <c r="SBO152" s="6"/>
      <c r="SBP152" s="6"/>
      <c r="SBQ152" s="6"/>
      <c r="SBR152" s="6"/>
      <c r="SBS152" s="6"/>
      <c r="SBT152" s="6"/>
      <c r="SBU152" s="6"/>
      <c r="SBV152" s="6"/>
      <c r="SBW152" s="6"/>
      <c r="SBX152" s="6"/>
      <c r="SBY152" s="6"/>
      <c r="SBZ152" s="6"/>
      <c r="SCA152" s="6"/>
      <c r="SCB152" s="6"/>
      <c r="SCC152" s="6"/>
      <c r="SCD152" s="6"/>
      <c r="SCE152" s="6"/>
      <c r="SCF152" s="6"/>
      <c r="SCG152" s="6"/>
      <c r="SCH152" s="6"/>
      <c r="SCI152" s="6"/>
      <c r="SCJ152" s="6"/>
      <c r="SCK152" s="6"/>
      <c r="SCL152" s="6"/>
      <c r="SCM152" s="6"/>
      <c r="SCN152" s="6"/>
      <c r="SCO152" s="6"/>
      <c r="SCP152" s="6"/>
      <c r="SCQ152" s="6"/>
      <c r="SCR152" s="6"/>
      <c r="SCS152" s="6"/>
      <c r="SCT152" s="6"/>
      <c r="SCU152" s="6"/>
      <c r="SCV152" s="6"/>
      <c r="SCW152" s="6"/>
      <c r="SCX152" s="6"/>
      <c r="SCY152" s="6"/>
      <c r="SCZ152" s="6"/>
      <c r="SDA152" s="6"/>
      <c r="SDB152" s="6"/>
      <c r="SDC152" s="6"/>
      <c r="SDD152" s="6"/>
      <c r="SDE152" s="6"/>
      <c r="SDF152" s="6"/>
      <c r="SDG152" s="6"/>
      <c r="SDH152" s="6"/>
      <c r="SDI152" s="6"/>
      <c r="SDJ152" s="6"/>
      <c r="SDK152" s="6"/>
      <c r="SDL152" s="6"/>
      <c r="SDM152" s="6"/>
      <c r="SDN152" s="6"/>
      <c r="SDO152" s="6"/>
      <c r="SDP152" s="6"/>
      <c r="SDQ152" s="6"/>
      <c r="SDR152" s="6"/>
      <c r="SDS152" s="6"/>
      <c r="SDT152" s="6"/>
      <c r="SDU152" s="6"/>
      <c r="SDV152" s="6"/>
      <c r="SDW152" s="6"/>
      <c r="SDX152" s="6"/>
      <c r="SDY152" s="6"/>
      <c r="SDZ152" s="6"/>
      <c r="SEA152" s="6"/>
      <c r="SEB152" s="6"/>
      <c r="SEC152" s="6"/>
      <c r="SED152" s="6"/>
      <c r="SEE152" s="6"/>
      <c r="SEF152" s="6"/>
      <c r="SEG152" s="6"/>
      <c r="SEH152" s="6"/>
      <c r="SEI152" s="6"/>
      <c r="SEJ152" s="6"/>
      <c r="SEK152" s="6"/>
      <c r="SEL152" s="6"/>
      <c r="SEM152" s="6"/>
      <c r="SEN152" s="6"/>
      <c r="SEO152" s="6"/>
      <c r="SEP152" s="6"/>
      <c r="SEQ152" s="6"/>
      <c r="SER152" s="6"/>
      <c r="SES152" s="6"/>
      <c r="SET152" s="6"/>
      <c r="SEU152" s="6"/>
      <c r="SEV152" s="6"/>
      <c r="SEW152" s="6"/>
      <c r="SEX152" s="6"/>
      <c r="SEY152" s="6"/>
      <c r="SEZ152" s="6"/>
      <c r="SFA152" s="6"/>
      <c r="SFB152" s="6"/>
      <c r="SFC152" s="6"/>
      <c r="SFD152" s="6"/>
      <c r="SFE152" s="6"/>
      <c r="SFF152" s="6"/>
      <c r="SFG152" s="6"/>
      <c r="SFH152" s="6"/>
      <c r="SFI152" s="6"/>
      <c r="SFJ152" s="6"/>
      <c r="SFK152" s="6"/>
      <c r="SFL152" s="6"/>
      <c r="SFM152" s="6"/>
      <c r="SFN152" s="6"/>
      <c r="SFO152" s="6"/>
      <c r="SFP152" s="6"/>
      <c r="SFQ152" s="6"/>
      <c r="SFR152" s="6"/>
      <c r="SFS152" s="6"/>
      <c r="SFT152" s="6"/>
      <c r="SFU152" s="6"/>
      <c r="SFV152" s="6"/>
      <c r="SFW152" s="6"/>
      <c r="SFX152" s="6"/>
      <c r="SFY152" s="6"/>
      <c r="SFZ152" s="6"/>
      <c r="SGA152" s="6"/>
      <c r="SGB152" s="6"/>
      <c r="SGC152" s="6"/>
      <c r="SGD152" s="6"/>
      <c r="SGE152" s="6"/>
      <c r="SGF152" s="6"/>
      <c r="SGG152" s="6"/>
      <c r="SGH152" s="6"/>
      <c r="SGI152" s="6"/>
      <c r="SGJ152" s="6"/>
      <c r="SGK152" s="6"/>
      <c r="SGL152" s="6"/>
      <c r="SGM152" s="6"/>
      <c r="SGN152" s="6"/>
      <c r="SGO152" s="6"/>
      <c r="SGP152" s="6"/>
      <c r="SGQ152" s="6"/>
      <c r="SGR152" s="6"/>
      <c r="SGS152" s="6"/>
      <c r="SGT152" s="6"/>
      <c r="SGU152" s="6"/>
      <c r="SGV152" s="6"/>
      <c r="SGW152" s="6"/>
      <c r="SGX152" s="6"/>
      <c r="SGY152" s="6"/>
      <c r="SGZ152" s="6"/>
      <c r="SHA152" s="6"/>
      <c r="SHB152" s="6"/>
      <c r="SHC152" s="6"/>
      <c r="SHD152" s="6"/>
      <c r="SHE152" s="6"/>
      <c r="SHF152" s="6"/>
      <c r="SHG152" s="6"/>
      <c r="SHH152" s="6"/>
      <c r="SHI152" s="6"/>
      <c r="SHJ152" s="6"/>
      <c r="SHK152" s="6"/>
      <c r="SHL152" s="6"/>
      <c r="SHM152" s="6"/>
      <c r="SHN152" s="6"/>
      <c r="SHO152" s="6"/>
      <c r="SHP152" s="6"/>
      <c r="SHQ152" s="6"/>
      <c r="SHR152" s="6"/>
      <c r="SHS152" s="6"/>
      <c r="SHT152" s="6"/>
      <c r="SHU152" s="6"/>
      <c r="SHV152" s="6"/>
      <c r="SHW152" s="6"/>
      <c r="SHX152" s="6"/>
      <c r="SHY152" s="6"/>
      <c r="SHZ152" s="6"/>
      <c r="SIA152" s="6"/>
      <c r="SIB152" s="6"/>
      <c r="SIC152" s="6"/>
      <c r="SID152" s="6"/>
      <c r="SIE152" s="6"/>
      <c r="SIF152" s="6"/>
      <c r="SIG152" s="6"/>
      <c r="SIH152" s="6"/>
      <c r="SII152" s="6"/>
      <c r="SIJ152" s="6"/>
      <c r="SIK152" s="6"/>
      <c r="SIL152" s="6"/>
      <c r="SIM152" s="6"/>
      <c r="SIN152" s="6"/>
      <c r="SIO152" s="6"/>
      <c r="SIP152" s="6"/>
      <c r="SIQ152" s="6"/>
      <c r="SIR152" s="6"/>
      <c r="SIS152" s="6"/>
      <c r="SIT152" s="6"/>
      <c r="SIU152" s="6"/>
      <c r="SIV152" s="6"/>
      <c r="SIW152" s="6"/>
      <c r="SIX152" s="6"/>
      <c r="SIY152" s="6"/>
      <c r="SIZ152" s="6"/>
      <c r="SJA152" s="6"/>
      <c r="SJB152" s="6"/>
      <c r="SJC152" s="6"/>
      <c r="SJD152" s="6"/>
      <c r="SJE152" s="6"/>
      <c r="SJF152" s="6"/>
      <c r="SJG152" s="6"/>
      <c r="SJH152" s="6"/>
      <c r="SJI152" s="6"/>
      <c r="SJJ152" s="6"/>
      <c r="SJK152" s="6"/>
      <c r="SJL152" s="6"/>
      <c r="SJM152" s="6"/>
      <c r="SJN152" s="6"/>
      <c r="SJO152" s="6"/>
      <c r="SJP152" s="6"/>
      <c r="SJQ152" s="6"/>
      <c r="SJR152" s="6"/>
      <c r="SJS152" s="6"/>
      <c r="SJT152" s="6"/>
      <c r="SJU152" s="6"/>
      <c r="SJV152" s="6"/>
      <c r="SJW152" s="6"/>
      <c r="SJX152" s="6"/>
      <c r="SJY152" s="6"/>
      <c r="SJZ152" s="6"/>
      <c r="SKA152" s="6"/>
      <c r="SKB152" s="6"/>
      <c r="SKC152" s="6"/>
      <c r="SKD152" s="6"/>
      <c r="SKE152" s="6"/>
      <c r="SKF152" s="6"/>
      <c r="SKG152" s="6"/>
      <c r="SKH152" s="6"/>
      <c r="SKI152" s="6"/>
      <c r="SKJ152" s="6"/>
      <c r="SKK152" s="6"/>
      <c r="SKL152" s="6"/>
      <c r="SKM152" s="6"/>
      <c r="SKN152" s="6"/>
      <c r="SKO152" s="6"/>
      <c r="SKP152" s="6"/>
      <c r="SKQ152" s="6"/>
      <c r="SKR152" s="6"/>
      <c r="SKS152" s="6"/>
      <c r="SKT152" s="6"/>
      <c r="SKU152" s="6"/>
      <c r="SKV152" s="6"/>
      <c r="SKW152" s="6"/>
      <c r="SKX152" s="6"/>
      <c r="SKY152" s="6"/>
      <c r="SKZ152" s="6"/>
      <c r="SLA152" s="6"/>
      <c r="SLB152" s="6"/>
      <c r="SLC152" s="6"/>
      <c r="SLD152" s="6"/>
      <c r="SLE152" s="6"/>
      <c r="SLF152" s="6"/>
      <c r="SLG152" s="6"/>
      <c r="SLH152" s="6"/>
      <c r="SLI152" s="6"/>
      <c r="SLJ152" s="6"/>
      <c r="SLK152" s="6"/>
      <c r="SLL152" s="6"/>
      <c r="SLM152" s="6"/>
      <c r="SLN152" s="6"/>
      <c r="SLO152" s="6"/>
      <c r="SLP152" s="6"/>
      <c r="SLQ152" s="6"/>
      <c r="SLR152" s="6"/>
      <c r="SLS152" s="6"/>
      <c r="SLT152" s="6"/>
      <c r="SLU152" s="6"/>
      <c r="SLV152" s="6"/>
      <c r="SLW152" s="6"/>
      <c r="SLX152" s="6"/>
      <c r="SLY152" s="6"/>
      <c r="SLZ152" s="6"/>
      <c r="SMA152" s="6"/>
      <c r="SMB152" s="6"/>
      <c r="SMC152" s="6"/>
      <c r="SMD152" s="6"/>
      <c r="SME152" s="6"/>
      <c r="SMF152" s="6"/>
      <c r="SMG152" s="6"/>
      <c r="SMH152" s="6"/>
      <c r="SMI152" s="6"/>
      <c r="SMJ152" s="6"/>
      <c r="SMK152" s="6"/>
      <c r="SML152" s="6"/>
      <c r="SMM152" s="6"/>
      <c r="SMN152" s="6"/>
      <c r="SMO152" s="6"/>
      <c r="SMP152" s="6"/>
      <c r="SMQ152" s="6"/>
      <c r="SMR152" s="6"/>
      <c r="SMS152" s="6"/>
      <c r="SMT152" s="6"/>
      <c r="SMU152" s="6"/>
      <c r="SMV152" s="6"/>
      <c r="SMW152" s="6"/>
      <c r="SMX152" s="6"/>
      <c r="SMY152" s="6"/>
      <c r="SMZ152" s="6"/>
      <c r="SNA152" s="6"/>
      <c r="SNB152" s="6"/>
      <c r="SNC152" s="6"/>
      <c r="SND152" s="6"/>
      <c r="SNE152" s="6"/>
      <c r="SNF152" s="6"/>
      <c r="SNG152" s="6"/>
      <c r="SNH152" s="6"/>
      <c r="SNI152" s="6"/>
      <c r="SNJ152" s="6"/>
      <c r="SNK152" s="6"/>
      <c r="SNL152" s="6"/>
      <c r="SNM152" s="6"/>
      <c r="SNN152" s="6"/>
      <c r="SNO152" s="6"/>
      <c r="SNP152" s="6"/>
      <c r="SNQ152" s="6"/>
      <c r="SNR152" s="6"/>
      <c r="SNS152" s="6"/>
      <c r="SNT152" s="6"/>
      <c r="SNU152" s="6"/>
      <c r="SNV152" s="6"/>
      <c r="SNW152" s="6"/>
      <c r="SNX152" s="6"/>
      <c r="SNY152" s="6"/>
      <c r="SNZ152" s="6"/>
      <c r="SOA152" s="6"/>
      <c r="SOB152" s="6"/>
      <c r="SOC152" s="6"/>
      <c r="SOD152" s="6"/>
      <c r="SOE152" s="6"/>
      <c r="SOF152" s="6"/>
      <c r="SOG152" s="6"/>
      <c r="SOH152" s="6"/>
      <c r="SOI152" s="6"/>
      <c r="SOJ152" s="6"/>
      <c r="SOK152" s="6"/>
      <c r="SOL152" s="6"/>
      <c r="SOM152" s="6"/>
      <c r="SON152" s="6"/>
      <c r="SOO152" s="6"/>
      <c r="SOP152" s="6"/>
      <c r="SOQ152" s="6"/>
      <c r="SOR152" s="6"/>
      <c r="SOS152" s="6"/>
      <c r="SOT152" s="6"/>
      <c r="SOU152" s="6"/>
      <c r="SOV152" s="6"/>
      <c r="SOW152" s="6"/>
      <c r="SOX152" s="6"/>
      <c r="SOY152" s="6"/>
      <c r="SOZ152" s="6"/>
      <c r="SPA152" s="6"/>
      <c r="SPB152" s="6"/>
      <c r="SPC152" s="6"/>
      <c r="SPD152" s="6"/>
      <c r="SPE152" s="6"/>
      <c r="SPF152" s="6"/>
      <c r="SPG152" s="6"/>
      <c r="SPH152" s="6"/>
      <c r="SPI152" s="6"/>
      <c r="SPJ152" s="6"/>
      <c r="SPK152" s="6"/>
      <c r="SPL152" s="6"/>
      <c r="SPM152" s="6"/>
      <c r="SPN152" s="6"/>
      <c r="SPO152" s="6"/>
      <c r="SPP152" s="6"/>
      <c r="SPQ152" s="6"/>
      <c r="SPR152" s="6"/>
      <c r="SPS152" s="6"/>
      <c r="SPT152" s="6"/>
      <c r="SPU152" s="6"/>
      <c r="SPV152" s="6"/>
      <c r="SPW152" s="6"/>
      <c r="SPX152" s="6"/>
      <c r="SPY152" s="6"/>
      <c r="SPZ152" s="6"/>
      <c r="SQA152" s="6"/>
      <c r="SQB152" s="6"/>
      <c r="SQC152" s="6"/>
      <c r="SQD152" s="6"/>
      <c r="SQE152" s="6"/>
      <c r="SQF152" s="6"/>
      <c r="SQG152" s="6"/>
      <c r="SQH152" s="6"/>
      <c r="SQI152" s="6"/>
      <c r="SQJ152" s="6"/>
      <c r="SQK152" s="6"/>
      <c r="SQL152" s="6"/>
      <c r="SQM152" s="6"/>
      <c r="SQN152" s="6"/>
      <c r="SQO152" s="6"/>
      <c r="SQP152" s="6"/>
      <c r="SQQ152" s="6"/>
      <c r="SQR152" s="6"/>
      <c r="SQS152" s="6"/>
      <c r="SQT152" s="6"/>
      <c r="SQU152" s="6"/>
      <c r="SQV152" s="6"/>
      <c r="SQW152" s="6"/>
      <c r="SQX152" s="6"/>
      <c r="SQY152" s="6"/>
      <c r="SQZ152" s="6"/>
      <c r="SRA152" s="6"/>
      <c r="SRB152" s="6"/>
      <c r="SRC152" s="6"/>
      <c r="SRD152" s="6"/>
      <c r="SRE152" s="6"/>
      <c r="SRF152" s="6"/>
      <c r="SRG152" s="6"/>
      <c r="SRH152" s="6"/>
      <c r="SRI152" s="6"/>
      <c r="SRJ152" s="6"/>
      <c r="SRK152" s="6"/>
      <c r="SRL152" s="6"/>
      <c r="SRM152" s="6"/>
      <c r="SRN152" s="6"/>
      <c r="SRO152" s="6"/>
      <c r="SRP152" s="6"/>
      <c r="SRQ152" s="6"/>
      <c r="SRR152" s="6"/>
      <c r="SRS152" s="6"/>
      <c r="SRT152" s="6"/>
      <c r="SRU152" s="6"/>
      <c r="SRV152" s="6"/>
      <c r="SRW152" s="6"/>
      <c r="SRX152" s="6"/>
      <c r="SRY152" s="6"/>
      <c r="SRZ152" s="6"/>
      <c r="SSA152" s="6"/>
      <c r="SSB152" s="6"/>
      <c r="SSC152" s="6"/>
      <c r="SSD152" s="6"/>
      <c r="SSE152" s="6"/>
      <c r="SSF152" s="6"/>
      <c r="SSG152" s="6"/>
      <c r="SSH152" s="6"/>
      <c r="SSI152" s="6"/>
      <c r="SSJ152" s="6"/>
      <c r="SSK152" s="6"/>
      <c r="SSL152" s="6"/>
      <c r="SSM152" s="6"/>
      <c r="SSN152" s="6"/>
      <c r="SSO152" s="6"/>
      <c r="SSP152" s="6"/>
      <c r="SSQ152" s="6"/>
      <c r="SSR152" s="6"/>
      <c r="SSS152" s="6"/>
      <c r="SST152" s="6"/>
      <c r="SSU152" s="6"/>
      <c r="SSV152" s="6"/>
      <c r="SSW152" s="6"/>
      <c r="SSX152" s="6"/>
      <c r="SSY152" s="6"/>
      <c r="SSZ152" s="6"/>
      <c r="STA152" s="6"/>
      <c r="STB152" s="6"/>
      <c r="STC152" s="6"/>
      <c r="STD152" s="6"/>
      <c r="STE152" s="6"/>
      <c r="STF152" s="6"/>
      <c r="STG152" s="6"/>
      <c r="STH152" s="6"/>
      <c r="STI152" s="6"/>
      <c r="STJ152" s="6"/>
      <c r="STK152" s="6"/>
      <c r="STL152" s="6"/>
      <c r="STM152" s="6"/>
      <c r="STN152" s="6"/>
      <c r="STO152" s="6"/>
      <c r="STP152" s="6"/>
      <c r="STQ152" s="6"/>
      <c r="STR152" s="6"/>
      <c r="STS152" s="6"/>
      <c r="STT152" s="6"/>
      <c r="STU152" s="6"/>
      <c r="STV152" s="6"/>
      <c r="STW152" s="6"/>
      <c r="STX152" s="6"/>
      <c r="STY152" s="6"/>
      <c r="STZ152" s="6"/>
      <c r="SUA152" s="6"/>
      <c r="SUB152" s="6"/>
      <c r="SUC152" s="6"/>
      <c r="SUD152" s="6"/>
      <c r="SUE152" s="6"/>
      <c r="SUF152" s="6"/>
      <c r="SUG152" s="6"/>
      <c r="SUH152" s="6"/>
      <c r="SUI152" s="6"/>
      <c r="SUJ152" s="6"/>
      <c r="SUK152" s="6"/>
      <c r="SUL152" s="6"/>
      <c r="SUM152" s="6"/>
      <c r="SUN152" s="6"/>
      <c r="SUO152" s="6"/>
      <c r="SUP152" s="6"/>
      <c r="SUQ152" s="6"/>
      <c r="SUR152" s="6"/>
      <c r="SUS152" s="6"/>
      <c r="SUT152" s="6"/>
      <c r="SUU152" s="6"/>
      <c r="SUV152" s="6"/>
      <c r="SUW152" s="6"/>
      <c r="SUX152" s="6"/>
      <c r="SUY152" s="6"/>
      <c r="SUZ152" s="6"/>
      <c r="SVA152" s="6"/>
      <c r="SVB152" s="6"/>
      <c r="SVC152" s="6"/>
      <c r="SVD152" s="6"/>
      <c r="SVE152" s="6"/>
      <c r="SVF152" s="6"/>
      <c r="SVG152" s="6"/>
      <c r="SVH152" s="6"/>
      <c r="SVI152" s="6"/>
      <c r="SVJ152" s="6"/>
      <c r="SVK152" s="6"/>
      <c r="SVL152" s="6"/>
      <c r="SVM152" s="6"/>
      <c r="SVN152" s="6"/>
      <c r="SVO152" s="6"/>
      <c r="SVP152" s="6"/>
      <c r="SVQ152" s="6"/>
      <c r="SVR152" s="6"/>
      <c r="SVS152" s="6"/>
      <c r="SVT152" s="6"/>
      <c r="SVU152" s="6"/>
      <c r="SVV152" s="6"/>
      <c r="SVW152" s="6"/>
      <c r="SVX152" s="6"/>
      <c r="SVY152" s="6"/>
      <c r="SVZ152" s="6"/>
      <c r="SWA152" s="6"/>
      <c r="SWB152" s="6"/>
      <c r="SWC152" s="6"/>
      <c r="SWD152" s="6"/>
      <c r="SWE152" s="6"/>
      <c r="SWF152" s="6"/>
      <c r="SWG152" s="6"/>
      <c r="SWH152" s="6"/>
      <c r="SWI152" s="6"/>
      <c r="SWJ152" s="6"/>
      <c r="SWK152" s="6"/>
      <c r="SWL152" s="6"/>
      <c r="SWM152" s="6"/>
      <c r="SWN152" s="6"/>
      <c r="SWO152" s="6"/>
      <c r="SWP152" s="6"/>
      <c r="SWQ152" s="6"/>
      <c r="SWR152" s="6"/>
      <c r="SWS152" s="6"/>
      <c r="SWT152" s="6"/>
      <c r="SWU152" s="6"/>
      <c r="SWV152" s="6"/>
      <c r="SWW152" s="6"/>
      <c r="SWX152" s="6"/>
      <c r="SWY152" s="6"/>
      <c r="SWZ152" s="6"/>
      <c r="SXA152" s="6"/>
      <c r="SXB152" s="6"/>
      <c r="SXC152" s="6"/>
      <c r="SXD152" s="6"/>
      <c r="SXE152" s="6"/>
      <c r="SXF152" s="6"/>
      <c r="SXG152" s="6"/>
      <c r="SXH152" s="6"/>
      <c r="SXI152" s="6"/>
      <c r="SXJ152" s="6"/>
      <c r="SXK152" s="6"/>
      <c r="SXL152" s="6"/>
      <c r="SXM152" s="6"/>
      <c r="SXN152" s="6"/>
      <c r="SXO152" s="6"/>
      <c r="SXP152" s="6"/>
      <c r="SXQ152" s="6"/>
      <c r="SXR152" s="6"/>
      <c r="SXS152" s="6"/>
      <c r="SXT152" s="6"/>
      <c r="SXU152" s="6"/>
      <c r="SXV152" s="6"/>
      <c r="SXW152" s="6"/>
      <c r="SXX152" s="6"/>
      <c r="SXY152" s="6"/>
      <c r="SXZ152" s="6"/>
      <c r="SYA152" s="6"/>
      <c r="SYB152" s="6"/>
      <c r="SYC152" s="6"/>
      <c r="SYD152" s="6"/>
      <c r="SYE152" s="6"/>
      <c r="SYF152" s="6"/>
      <c r="SYG152" s="6"/>
      <c r="SYH152" s="6"/>
      <c r="SYI152" s="6"/>
      <c r="SYJ152" s="6"/>
      <c r="SYK152" s="6"/>
      <c r="SYL152" s="6"/>
      <c r="SYM152" s="6"/>
      <c r="SYN152" s="6"/>
      <c r="SYO152" s="6"/>
      <c r="SYP152" s="6"/>
      <c r="SYQ152" s="6"/>
      <c r="SYR152" s="6"/>
      <c r="SYS152" s="6"/>
      <c r="SYT152" s="6"/>
      <c r="SYU152" s="6"/>
      <c r="SYV152" s="6"/>
      <c r="SYW152" s="6"/>
      <c r="SYX152" s="6"/>
      <c r="SYY152" s="6"/>
      <c r="SYZ152" s="6"/>
      <c r="SZA152" s="6"/>
      <c r="SZB152" s="6"/>
      <c r="SZC152" s="6"/>
      <c r="SZD152" s="6"/>
      <c r="SZE152" s="6"/>
      <c r="SZF152" s="6"/>
      <c r="SZG152" s="6"/>
      <c r="SZH152" s="6"/>
      <c r="SZI152" s="6"/>
      <c r="SZJ152" s="6"/>
      <c r="SZK152" s="6"/>
      <c r="SZL152" s="6"/>
      <c r="SZM152" s="6"/>
      <c r="SZN152" s="6"/>
      <c r="SZO152" s="6"/>
      <c r="SZP152" s="6"/>
      <c r="SZQ152" s="6"/>
      <c r="SZR152" s="6"/>
      <c r="SZS152" s="6"/>
      <c r="SZT152" s="6"/>
      <c r="SZU152" s="6"/>
      <c r="SZV152" s="6"/>
      <c r="SZW152" s="6"/>
      <c r="SZX152" s="6"/>
      <c r="SZY152" s="6"/>
      <c r="SZZ152" s="6"/>
      <c r="TAA152" s="6"/>
      <c r="TAB152" s="6"/>
      <c r="TAC152" s="6"/>
      <c r="TAD152" s="6"/>
      <c r="TAE152" s="6"/>
      <c r="TAF152" s="6"/>
      <c r="TAG152" s="6"/>
      <c r="TAH152" s="6"/>
      <c r="TAI152" s="6"/>
      <c r="TAJ152" s="6"/>
      <c r="TAK152" s="6"/>
      <c r="TAL152" s="6"/>
      <c r="TAM152" s="6"/>
      <c r="TAN152" s="6"/>
      <c r="TAO152" s="6"/>
      <c r="TAP152" s="6"/>
      <c r="TAQ152" s="6"/>
      <c r="TAR152" s="6"/>
      <c r="TAS152" s="6"/>
      <c r="TAT152" s="6"/>
      <c r="TAU152" s="6"/>
      <c r="TAV152" s="6"/>
      <c r="TAW152" s="6"/>
      <c r="TAX152" s="6"/>
      <c r="TAY152" s="6"/>
      <c r="TAZ152" s="6"/>
      <c r="TBA152" s="6"/>
      <c r="TBB152" s="6"/>
      <c r="TBC152" s="6"/>
      <c r="TBD152" s="6"/>
      <c r="TBE152" s="6"/>
      <c r="TBF152" s="6"/>
      <c r="TBG152" s="6"/>
      <c r="TBH152" s="6"/>
      <c r="TBI152" s="6"/>
      <c r="TBJ152" s="6"/>
      <c r="TBK152" s="6"/>
      <c r="TBL152" s="6"/>
      <c r="TBM152" s="6"/>
      <c r="TBN152" s="6"/>
      <c r="TBO152" s="6"/>
      <c r="TBP152" s="6"/>
      <c r="TBQ152" s="6"/>
      <c r="TBR152" s="6"/>
      <c r="TBS152" s="6"/>
      <c r="TBT152" s="6"/>
      <c r="TBU152" s="6"/>
      <c r="TBV152" s="6"/>
      <c r="TBW152" s="6"/>
      <c r="TBX152" s="6"/>
      <c r="TBY152" s="6"/>
      <c r="TBZ152" s="6"/>
      <c r="TCA152" s="6"/>
      <c r="TCB152" s="6"/>
      <c r="TCC152" s="6"/>
      <c r="TCD152" s="6"/>
      <c r="TCE152" s="6"/>
      <c r="TCF152" s="6"/>
      <c r="TCG152" s="6"/>
      <c r="TCH152" s="6"/>
      <c r="TCI152" s="6"/>
      <c r="TCJ152" s="6"/>
      <c r="TCK152" s="6"/>
      <c r="TCL152" s="6"/>
      <c r="TCM152" s="6"/>
      <c r="TCN152" s="6"/>
      <c r="TCO152" s="6"/>
      <c r="TCP152" s="6"/>
      <c r="TCQ152" s="6"/>
      <c r="TCR152" s="6"/>
      <c r="TCS152" s="6"/>
      <c r="TCT152" s="6"/>
      <c r="TCU152" s="6"/>
      <c r="TCV152" s="6"/>
      <c r="TCW152" s="6"/>
      <c r="TCX152" s="6"/>
      <c r="TCY152" s="6"/>
      <c r="TCZ152" s="6"/>
      <c r="TDA152" s="6"/>
      <c r="TDB152" s="6"/>
      <c r="TDC152" s="6"/>
      <c r="TDD152" s="6"/>
      <c r="TDE152" s="6"/>
      <c r="TDF152" s="6"/>
      <c r="TDG152" s="6"/>
      <c r="TDH152" s="6"/>
      <c r="TDI152" s="6"/>
      <c r="TDJ152" s="6"/>
      <c r="TDK152" s="6"/>
      <c r="TDL152" s="6"/>
      <c r="TDM152" s="6"/>
      <c r="TDN152" s="6"/>
      <c r="TDO152" s="6"/>
      <c r="TDP152" s="6"/>
      <c r="TDQ152" s="6"/>
      <c r="TDR152" s="6"/>
      <c r="TDS152" s="6"/>
      <c r="TDT152" s="6"/>
      <c r="TDU152" s="6"/>
      <c r="TDV152" s="6"/>
      <c r="TDW152" s="6"/>
      <c r="TDX152" s="6"/>
      <c r="TDY152" s="6"/>
      <c r="TDZ152" s="6"/>
      <c r="TEA152" s="6"/>
      <c r="TEB152" s="6"/>
      <c r="TEC152" s="6"/>
      <c r="TED152" s="6"/>
      <c r="TEE152" s="6"/>
      <c r="TEF152" s="6"/>
      <c r="TEG152" s="6"/>
      <c r="TEH152" s="6"/>
      <c r="TEI152" s="6"/>
      <c r="TEJ152" s="6"/>
      <c r="TEK152" s="6"/>
      <c r="TEL152" s="6"/>
      <c r="TEM152" s="6"/>
      <c r="TEN152" s="6"/>
      <c r="TEO152" s="6"/>
      <c r="TEP152" s="6"/>
      <c r="TEQ152" s="6"/>
      <c r="TER152" s="6"/>
      <c r="TES152" s="6"/>
      <c r="TET152" s="6"/>
      <c r="TEU152" s="6"/>
      <c r="TEV152" s="6"/>
      <c r="TEW152" s="6"/>
      <c r="TEX152" s="6"/>
      <c r="TEY152" s="6"/>
      <c r="TEZ152" s="6"/>
      <c r="TFA152" s="6"/>
      <c r="TFB152" s="6"/>
      <c r="TFC152" s="6"/>
      <c r="TFD152" s="6"/>
      <c r="TFE152" s="6"/>
      <c r="TFF152" s="6"/>
      <c r="TFG152" s="6"/>
      <c r="TFH152" s="6"/>
      <c r="TFI152" s="6"/>
      <c r="TFJ152" s="6"/>
      <c r="TFK152" s="6"/>
      <c r="TFL152" s="6"/>
      <c r="TFM152" s="6"/>
      <c r="TFN152" s="6"/>
      <c r="TFO152" s="6"/>
      <c r="TFP152" s="6"/>
      <c r="TFQ152" s="6"/>
      <c r="TFR152" s="6"/>
      <c r="TFS152" s="6"/>
      <c r="TFT152" s="6"/>
      <c r="TFU152" s="6"/>
      <c r="TFV152" s="6"/>
      <c r="TFW152" s="6"/>
      <c r="TFX152" s="6"/>
      <c r="TFY152" s="6"/>
      <c r="TFZ152" s="6"/>
      <c r="TGA152" s="6"/>
      <c r="TGB152" s="6"/>
      <c r="TGC152" s="6"/>
      <c r="TGD152" s="6"/>
      <c r="TGE152" s="6"/>
      <c r="TGF152" s="6"/>
      <c r="TGG152" s="6"/>
      <c r="TGH152" s="6"/>
      <c r="TGI152" s="6"/>
      <c r="TGJ152" s="6"/>
      <c r="TGK152" s="6"/>
      <c r="TGL152" s="6"/>
      <c r="TGM152" s="6"/>
      <c r="TGN152" s="6"/>
      <c r="TGO152" s="6"/>
      <c r="TGP152" s="6"/>
      <c r="TGQ152" s="6"/>
      <c r="TGR152" s="6"/>
      <c r="TGS152" s="6"/>
      <c r="TGT152" s="6"/>
      <c r="TGU152" s="6"/>
      <c r="TGV152" s="6"/>
      <c r="TGW152" s="6"/>
      <c r="TGX152" s="6"/>
      <c r="TGY152" s="6"/>
      <c r="TGZ152" s="6"/>
      <c r="THA152" s="6"/>
      <c r="THB152" s="6"/>
      <c r="THC152" s="6"/>
      <c r="THD152" s="6"/>
      <c r="THE152" s="6"/>
      <c r="THF152" s="6"/>
      <c r="THG152" s="6"/>
      <c r="THH152" s="6"/>
      <c r="THI152" s="6"/>
      <c r="THJ152" s="6"/>
      <c r="THK152" s="6"/>
      <c r="THL152" s="6"/>
      <c r="THM152" s="6"/>
      <c r="THN152" s="6"/>
      <c r="THO152" s="6"/>
      <c r="THP152" s="6"/>
      <c r="THQ152" s="6"/>
      <c r="THR152" s="6"/>
      <c r="THS152" s="6"/>
      <c r="THT152" s="6"/>
      <c r="THU152" s="6"/>
      <c r="THV152" s="6"/>
      <c r="THW152" s="6"/>
      <c r="THX152" s="6"/>
      <c r="THY152" s="6"/>
      <c r="THZ152" s="6"/>
      <c r="TIA152" s="6"/>
      <c r="TIB152" s="6"/>
      <c r="TIC152" s="6"/>
      <c r="TID152" s="6"/>
      <c r="TIE152" s="6"/>
      <c r="TIF152" s="6"/>
      <c r="TIG152" s="6"/>
      <c r="TIH152" s="6"/>
      <c r="TII152" s="6"/>
      <c r="TIJ152" s="6"/>
      <c r="TIK152" s="6"/>
      <c r="TIL152" s="6"/>
      <c r="TIM152" s="6"/>
      <c r="TIN152" s="6"/>
      <c r="TIO152" s="6"/>
      <c r="TIP152" s="6"/>
      <c r="TIQ152" s="6"/>
      <c r="TIR152" s="6"/>
      <c r="TIS152" s="6"/>
      <c r="TIT152" s="6"/>
      <c r="TIU152" s="6"/>
      <c r="TIV152" s="6"/>
      <c r="TIW152" s="6"/>
      <c r="TIX152" s="6"/>
      <c r="TIY152" s="6"/>
      <c r="TIZ152" s="6"/>
      <c r="TJA152" s="6"/>
      <c r="TJB152" s="6"/>
      <c r="TJC152" s="6"/>
      <c r="TJD152" s="6"/>
      <c r="TJE152" s="6"/>
      <c r="TJF152" s="6"/>
      <c r="TJG152" s="6"/>
      <c r="TJH152" s="6"/>
      <c r="TJI152" s="6"/>
      <c r="TJJ152" s="6"/>
      <c r="TJK152" s="6"/>
      <c r="TJL152" s="6"/>
      <c r="TJM152" s="6"/>
      <c r="TJN152" s="6"/>
      <c r="TJO152" s="6"/>
      <c r="TJP152" s="6"/>
      <c r="TJQ152" s="6"/>
      <c r="TJR152" s="6"/>
      <c r="TJS152" s="6"/>
      <c r="TJT152" s="6"/>
      <c r="TJU152" s="6"/>
      <c r="TJV152" s="6"/>
      <c r="TJW152" s="6"/>
      <c r="TJX152" s="6"/>
      <c r="TJY152" s="6"/>
      <c r="TJZ152" s="6"/>
      <c r="TKA152" s="6"/>
      <c r="TKB152" s="6"/>
      <c r="TKC152" s="6"/>
      <c r="TKD152" s="6"/>
      <c r="TKE152" s="6"/>
      <c r="TKF152" s="6"/>
      <c r="TKG152" s="6"/>
      <c r="TKH152" s="6"/>
      <c r="TKI152" s="6"/>
      <c r="TKJ152" s="6"/>
      <c r="TKK152" s="6"/>
      <c r="TKL152" s="6"/>
      <c r="TKM152" s="6"/>
      <c r="TKN152" s="6"/>
      <c r="TKO152" s="6"/>
      <c r="TKP152" s="6"/>
      <c r="TKQ152" s="6"/>
      <c r="TKR152" s="6"/>
      <c r="TKS152" s="6"/>
      <c r="TKT152" s="6"/>
      <c r="TKU152" s="6"/>
      <c r="TKV152" s="6"/>
      <c r="TKW152" s="6"/>
      <c r="TKX152" s="6"/>
      <c r="TKY152" s="6"/>
      <c r="TKZ152" s="6"/>
      <c r="TLA152" s="6"/>
      <c r="TLB152" s="6"/>
      <c r="TLC152" s="6"/>
      <c r="TLD152" s="6"/>
      <c r="TLE152" s="6"/>
      <c r="TLF152" s="6"/>
      <c r="TLG152" s="6"/>
      <c r="TLH152" s="6"/>
      <c r="TLI152" s="6"/>
      <c r="TLJ152" s="6"/>
      <c r="TLK152" s="6"/>
      <c r="TLL152" s="6"/>
      <c r="TLM152" s="6"/>
      <c r="TLN152" s="6"/>
      <c r="TLO152" s="6"/>
      <c r="TLP152" s="6"/>
      <c r="TLQ152" s="6"/>
      <c r="TLR152" s="6"/>
      <c r="TLS152" s="6"/>
      <c r="TLT152" s="6"/>
      <c r="TLU152" s="6"/>
      <c r="TLV152" s="6"/>
      <c r="TLW152" s="6"/>
      <c r="TLX152" s="6"/>
      <c r="TLY152" s="6"/>
      <c r="TLZ152" s="6"/>
      <c r="TMA152" s="6"/>
      <c r="TMB152" s="6"/>
      <c r="TMC152" s="6"/>
      <c r="TMD152" s="6"/>
      <c r="TME152" s="6"/>
      <c r="TMF152" s="6"/>
      <c r="TMG152" s="6"/>
      <c r="TMH152" s="6"/>
      <c r="TMI152" s="6"/>
      <c r="TMJ152" s="6"/>
      <c r="TMK152" s="6"/>
      <c r="TML152" s="6"/>
      <c r="TMM152" s="6"/>
      <c r="TMN152" s="6"/>
      <c r="TMO152" s="6"/>
      <c r="TMP152" s="6"/>
      <c r="TMQ152" s="6"/>
      <c r="TMR152" s="6"/>
      <c r="TMS152" s="6"/>
      <c r="TMT152" s="6"/>
      <c r="TMU152" s="6"/>
      <c r="TMV152" s="6"/>
      <c r="TMW152" s="6"/>
      <c r="TMX152" s="6"/>
      <c r="TMY152" s="6"/>
      <c r="TMZ152" s="6"/>
      <c r="TNA152" s="6"/>
      <c r="TNB152" s="6"/>
      <c r="TNC152" s="6"/>
      <c r="TND152" s="6"/>
      <c r="TNE152" s="6"/>
      <c r="TNF152" s="6"/>
      <c r="TNG152" s="6"/>
      <c r="TNH152" s="6"/>
      <c r="TNI152" s="6"/>
      <c r="TNJ152" s="6"/>
      <c r="TNK152" s="6"/>
      <c r="TNL152" s="6"/>
      <c r="TNM152" s="6"/>
      <c r="TNN152" s="6"/>
      <c r="TNO152" s="6"/>
      <c r="TNP152" s="6"/>
      <c r="TNQ152" s="6"/>
      <c r="TNR152" s="6"/>
      <c r="TNS152" s="6"/>
      <c r="TNT152" s="6"/>
      <c r="TNU152" s="6"/>
      <c r="TNV152" s="6"/>
      <c r="TNW152" s="6"/>
      <c r="TNX152" s="6"/>
      <c r="TNY152" s="6"/>
      <c r="TNZ152" s="6"/>
      <c r="TOA152" s="6"/>
      <c r="TOB152" s="6"/>
      <c r="TOC152" s="6"/>
      <c r="TOD152" s="6"/>
      <c r="TOE152" s="6"/>
      <c r="TOF152" s="6"/>
      <c r="TOG152" s="6"/>
      <c r="TOH152" s="6"/>
      <c r="TOI152" s="6"/>
      <c r="TOJ152" s="6"/>
      <c r="TOK152" s="6"/>
      <c r="TOL152" s="6"/>
      <c r="TOM152" s="6"/>
      <c r="TON152" s="6"/>
      <c r="TOO152" s="6"/>
      <c r="TOP152" s="6"/>
      <c r="TOQ152" s="6"/>
      <c r="TOR152" s="6"/>
      <c r="TOS152" s="6"/>
      <c r="TOT152" s="6"/>
      <c r="TOU152" s="6"/>
      <c r="TOV152" s="6"/>
      <c r="TOW152" s="6"/>
      <c r="TOX152" s="6"/>
      <c r="TOY152" s="6"/>
      <c r="TOZ152" s="6"/>
      <c r="TPA152" s="6"/>
      <c r="TPB152" s="6"/>
      <c r="TPC152" s="6"/>
      <c r="TPD152" s="6"/>
      <c r="TPE152" s="6"/>
      <c r="TPF152" s="6"/>
      <c r="TPG152" s="6"/>
      <c r="TPH152" s="6"/>
      <c r="TPI152" s="6"/>
      <c r="TPJ152" s="6"/>
      <c r="TPK152" s="6"/>
      <c r="TPL152" s="6"/>
      <c r="TPM152" s="6"/>
      <c r="TPN152" s="6"/>
      <c r="TPO152" s="6"/>
      <c r="TPP152" s="6"/>
      <c r="TPQ152" s="6"/>
      <c r="TPR152" s="6"/>
      <c r="TPS152" s="6"/>
      <c r="TPT152" s="6"/>
      <c r="TPU152" s="6"/>
      <c r="TPV152" s="6"/>
      <c r="TPW152" s="6"/>
      <c r="TPX152" s="6"/>
      <c r="TPY152" s="6"/>
      <c r="TPZ152" s="6"/>
      <c r="TQA152" s="6"/>
      <c r="TQB152" s="6"/>
      <c r="TQC152" s="6"/>
      <c r="TQD152" s="6"/>
      <c r="TQE152" s="6"/>
      <c r="TQF152" s="6"/>
      <c r="TQG152" s="6"/>
      <c r="TQH152" s="6"/>
      <c r="TQI152" s="6"/>
      <c r="TQJ152" s="6"/>
      <c r="TQK152" s="6"/>
      <c r="TQL152" s="6"/>
      <c r="TQM152" s="6"/>
      <c r="TQN152" s="6"/>
      <c r="TQO152" s="6"/>
      <c r="TQP152" s="6"/>
      <c r="TQQ152" s="6"/>
      <c r="TQR152" s="6"/>
      <c r="TQS152" s="6"/>
      <c r="TQT152" s="6"/>
      <c r="TQU152" s="6"/>
      <c r="TQV152" s="6"/>
      <c r="TQW152" s="6"/>
      <c r="TQX152" s="6"/>
      <c r="TQY152" s="6"/>
      <c r="TQZ152" s="6"/>
      <c r="TRA152" s="6"/>
      <c r="TRB152" s="6"/>
      <c r="TRC152" s="6"/>
      <c r="TRD152" s="6"/>
      <c r="TRE152" s="6"/>
      <c r="TRF152" s="6"/>
      <c r="TRG152" s="6"/>
      <c r="TRH152" s="6"/>
      <c r="TRI152" s="6"/>
      <c r="TRJ152" s="6"/>
      <c r="TRK152" s="6"/>
      <c r="TRL152" s="6"/>
      <c r="TRM152" s="6"/>
      <c r="TRN152" s="6"/>
      <c r="TRO152" s="6"/>
      <c r="TRP152" s="6"/>
      <c r="TRQ152" s="6"/>
      <c r="TRR152" s="6"/>
      <c r="TRS152" s="6"/>
      <c r="TRT152" s="6"/>
      <c r="TRU152" s="6"/>
      <c r="TRV152" s="6"/>
      <c r="TRW152" s="6"/>
      <c r="TRX152" s="6"/>
      <c r="TRY152" s="6"/>
      <c r="TRZ152" s="6"/>
      <c r="TSA152" s="6"/>
      <c r="TSB152" s="6"/>
      <c r="TSC152" s="6"/>
      <c r="TSD152" s="6"/>
      <c r="TSE152" s="6"/>
      <c r="TSF152" s="6"/>
      <c r="TSG152" s="6"/>
      <c r="TSH152" s="6"/>
      <c r="TSI152" s="6"/>
      <c r="TSJ152" s="6"/>
      <c r="TSK152" s="6"/>
      <c r="TSL152" s="6"/>
      <c r="TSM152" s="6"/>
      <c r="TSN152" s="6"/>
      <c r="TSO152" s="6"/>
      <c r="TSP152" s="6"/>
      <c r="TSQ152" s="6"/>
      <c r="TSR152" s="6"/>
      <c r="TSS152" s="6"/>
      <c r="TST152" s="6"/>
      <c r="TSU152" s="6"/>
      <c r="TSV152" s="6"/>
      <c r="TSW152" s="6"/>
      <c r="TSX152" s="6"/>
      <c r="TSY152" s="6"/>
      <c r="TSZ152" s="6"/>
      <c r="TTA152" s="6"/>
      <c r="TTB152" s="6"/>
      <c r="TTC152" s="6"/>
      <c r="TTD152" s="6"/>
      <c r="TTE152" s="6"/>
      <c r="TTF152" s="6"/>
      <c r="TTG152" s="6"/>
      <c r="TTH152" s="6"/>
      <c r="TTI152" s="6"/>
      <c r="TTJ152" s="6"/>
      <c r="TTK152" s="6"/>
      <c r="TTL152" s="6"/>
      <c r="TTM152" s="6"/>
      <c r="TTN152" s="6"/>
      <c r="TTO152" s="6"/>
      <c r="TTP152" s="6"/>
      <c r="TTQ152" s="6"/>
      <c r="TTR152" s="6"/>
      <c r="TTS152" s="6"/>
      <c r="TTT152" s="6"/>
      <c r="TTU152" s="6"/>
      <c r="TTV152" s="6"/>
      <c r="TTW152" s="6"/>
      <c r="TTX152" s="6"/>
      <c r="TTY152" s="6"/>
      <c r="TTZ152" s="6"/>
      <c r="TUA152" s="6"/>
      <c r="TUB152" s="6"/>
      <c r="TUC152" s="6"/>
      <c r="TUD152" s="6"/>
      <c r="TUE152" s="6"/>
      <c r="TUF152" s="6"/>
      <c r="TUG152" s="6"/>
      <c r="TUH152" s="6"/>
      <c r="TUI152" s="6"/>
      <c r="TUJ152" s="6"/>
      <c r="TUK152" s="6"/>
      <c r="TUL152" s="6"/>
      <c r="TUM152" s="6"/>
      <c r="TUN152" s="6"/>
      <c r="TUO152" s="6"/>
      <c r="TUP152" s="6"/>
      <c r="TUQ152" s="6"/>
      <c r="TUR152" s="6"/>
      <c r="TUS152" s="6"/>
      <c r="TUT152" s="6"/>
      <c r="TUU152" s="6"/>
      <c r="TUV152" s="6"/>
      <c r="TUW152" s="6"/>
      <c r="TUX152" s="6"/>
      <c r="TUY152" s="6"/>
      <c r="TUZ152" s="6"/>
      <c r="TVA152" s="6"/>
      <c r="TVB152" s="6"/>
      <c r="TVC152" s="6"/>
      <c r="TVD152" s="6"/>
      <c r="TVE152" s="6"/>
      <c r="TVF152" s="6"/>
      <c r="TVG152" s="6"/>
      <c r="TVH152" s="6"/>
      <c r="TVI152" s="6"/>
      <c r="TVJ152" s="6"/>
      <c r="TVK152" s="6"/>
      <c r="TVL152" s="6"/>
      <c r="TVM152" s="6"/>
      <c r="TVN152" s="6"/>
      <c r="TVO152" s="6"/>
      <c r="TVP152" s="6"/>
      <c r="TVQ152" s="6"/>
      <c r="TVR152" s="6"/>
      <c r="TVS152" s="6"/>
      <c r="TVT152" s="6"/>
      <c r="TVU152" s="6"/>
      <c r="TVV152" s="6"/>
      <c r="TVW152" s="6"/>
      <c r="TVX152" s="6"/>
      <c r="TVY152" s="6"/>
      <c r="TVZ152" s="6"/>
      <c r="TWA152" s="6"/>
      <c r="TWB152" s="6"/>
      <c r="TWC152" s="6"/>
      <c r="TWD152" s="6"/>
      <c r="TWE152" s="6"/>
      <c r="TWF152" s="6"/>
      <c r="TWG152" s="6"/>
      <c r="TWH152" s="6"/>
      <c r="TWI152" s="6"/>
      <c r="TWJ152" s="6"/>
      <c r="TWK152" s="6"/>
      <c r="TWL152" s="6"/>
      <c r="TWM152" s="6"/>
      <c r="TWN152" s="6"/>
      <c r="TWO152" s="6"/>
      <c r="TWP152" s="6"/>
      <c r="TWQ152" s="6"/>
      <c r="TWR152" s="6"/>
      <c r="TWS152" s="6"/>
      <c r="TWT152" s="6"/>
      <c r="TWU152" s="6"/>
      <c r="TWV152" s="6"/>
      <c r="TWW152" s="6"/>
      <c r="TWX152" s="6"/>
      <c r="TWY152" s="6"/>
      <c r="TWZ152" s="6"/>
      <c r="TXA152" s="6"/>
      <c r="TXB152" s="6"/>
      <c r="TXC152" s="6"/>
      <c r="TXD152" s="6"/>
      <c r="TXE152" s="6"/>
      <c r="TXF152" s="6"/>
      <c r="TXG152" s="6"/>
      <c r="TXH152" s="6"/>
      <c r="TXI152" s="6"/>
      <c r="TXJ152" s="6"/>
      <c r="TXK152" s="6"/>
      <c r="TXL152" s="6"/>
      <c r="TXM152" s="6"/>
      <c r="TXN152" s="6"/>
      <c r="TXO152" s="6"/>
      <c r="TXP152" s="6"/>
      <c r="TXQ152" s="6"/>
      <c r="TXR152" s="6"/>
      <c r="TXS152" s="6"/>
      <c r="TXT152" s="6"/>
      <c r="TXU152" s="6"/>
      <c r="TXV152" s="6"/>
      <c r="TXW152" s="6"/>
      <c r="TXX152" s="6"/>
      <c r="TXY152" s="6"/>
      <c r="TXZ152" s="6"/>
      <c r="TYA152" s="6"/>
      <c r="TYB152" s="6"/>
      <c r="TYC152" s="6"/>
      <c r="TYD152" s="6"/>
      <c r="TYE152" s="6"/>
      <c r="TYF152" s="6"/>
      <c r="TYG152" s="6"/>
      <c r="TYH152" s="6"/>
      <c r="TYI152" s="6"/>
      <c r="TYJ152" s="6"/>
      <c r="TYK152" s="6"/>
      <c r="TYL152" s="6"/>
      <c r="TYM152" s="6"/>
      <c r="TYN152" s="6"/>
      <c r="TYO152" s="6"/>
      <c r="TYP152" s="6"/>
      <c r="TYQ152" s="6"/>
      <c r="TYR152" s="6"/>
      <c r="TYS152" s="6"/>
      <c r="TYT152" s="6"/>
      <c r="TYU152" s="6"/>
      <c r="TYV152" s="6"/>
      <c r="TYW152" s="6"/>
      <c r="TYX152" s="6"/>
      <c r="TYY152" s="6"/>
      <c r="TYZ152" s="6"/>
      <c r="TZA152" s="6"/>
      <c r="TZB152" s="6"/>
      <c r="TZC152" s="6"/>
      <c r="TZD152" s="6"/>
      <c r="TZE152" s="6"/>
      <c r="TZF152" s="6"/>
      <c r="TZG152" s="6"/>
      <c r="TZH152" s="6"/>
      <c r="TZI152" s="6"/>
      <c r="TZJ152" s="6"/>
      <c r="TZK152" s="6"/>
      <c r="TZL152" s="6"/>
      <c r="TZM152" s="6"/>
      <c r="TZN152" s="6"/>
      <c r="TZO152" s="6"/>
      <c r="TZP152" s="6"/>
      <c r="TZQ152" s="6"/>
      <c r="TZR152" s="6"/>
      <c r="TZS152" s="6"/>
      <c r="TZT152" s="6"/>
      <c r="TZU152" s="6"/>
      <c r="TZV152" s="6"/>
      <c r="TZW152" s="6"/>
      <c r="TZX152" s="6"/>
      <c r="TZY152" s="6"/>
      <c r="TZZ152" s="6"/>
      <c r="UAA152" s="6"/>
      <c r="UAB152" s="6"/>
      <c r="UAC152" s="6"/>
      <c r="UAD152" s="6"/>
      <c r="UAE152" s="6"/>
      <c r="UAF152" s="6"/>
      <c r="UAG152" s="6"/>
      <c r="UAH152" s="6"/>
      <c r="UAI152" s="6"/>
      <c r="UAJ152" s="6"/>
      <c r="UAK152" s="6"/>
      <c r="UAL152" s="6"/>
      <c r="UAM152" s="6"/>
      <c r="UAN152" s="6"/>
      <c r="UAO152" s="6"/>
      <c r="UAP152" s="6"/>
      <c r="UAQ152" s="6"/>
      <c r="UAR152" s="6"/>
      <c r="UAS152" s="6"/>
      <c r="UAT152" s="6"/>
      <c r="UAU152" s="6"/>
      <c r="UAV152" s="6"/>
      <c r="UAW152" s="6"/>
      <c r="UAX152" s="6"/>
      <c r="UAY152" s="6"/>
      <c r="UAZ152" s="6"/>
      <c r="UBA152" s="6"/>
      <c r="UBB152" s="6"/>
      <c r="UBC152" s="6"/>
      <c r="UBD152" s="6"/>
      <c r="UBE152" s="6"/>
      <c r="UBF152" s="6"/>
      <c r="UBG152" s="6"/>
      <c r="UBH152" s="6"/>
      <c r="UBI152" s="6"/>
      <c r="UBJ152" s="6"/>
      <c r="UBK152" s="6"/>
      <c r="UBL152" s="6"/>
      <c r="UBM152" s="6"/>
      <c r="UBN152" s="6"/>
      <c r="UBO152" s="6"/>
      <c r="UBP152" s="6"/>
      <c r="UBQ152" s="6"/>
      <c r="UBR152" s="6"/>
      <c r="UBS152" s="6"/>
      <c r="UBT152" s="6"/>
      <c r="UBU152" s="6"/>
      <c r="UBV152" s="6"/>
      <c r="UBW152" s="6"/>
      <c r="UBX152" s="6"/>
      <c r="UBY152" s="6"/>
      <c r="UBZ152" s="6"/>
      <c r="UCA152" s="6"/>
      <c r="UCB152" s="6"/>
      <c r="UCC152" s="6"/>
      <c r="UCD152" s="6"/>
      <c r="UCE152" s="6"/>
      <c r="UCF152" s="6"/>
      <c r="UCG152" s="6"/>
      <c r="UCH152" s="6"/>
      <c r="UCI152" s="6"/>
      <c r="UCJ152" s="6"/>
      <c r="UCK152" s="6"/>
      <c r="UCL152" s="6"/>
      <c r="UCM152" s="6"/>
      <c r="UCN152" s="6"/>
      <c r="UCO152" s="6"/>
      <c r="UCP152" s="6"/>
      <c r="UCQ152" s="6"/>
      <c r="UCR152" s="6"/>
      <c r="UCS152" s="6"/>
      <c r="UCT152" s="6"/>
      <c r="UCU152" s="6"/>
      <c r="UCV152" s="6"/>
      <c r="UCW152" s="6"/>
      <c r="UCX152" s="6"/>
      <c r="UCY152" s="6"/>
      <c r="UCZ152" s="6"/>
      <c r="UDA152" s="6"/>
      <c r="UDB152" s="6"/>
      <c r="UDC152" s="6"/>
      <c r="UDD152" s="6"/>
      <c r="UDE152" s="6"/>
      <c r="UDF152" s="6"/>
      <c r="UDG152" s="6"/>
      <c r="UDH152" s="6"/>
      <c r="UDI152" s="6"/>
      <c r="UDJ152" s="6"/>
      <c r="UDK152" s="6"/>
      <c r="UDL152" s="6"/>
      <c r="UDM152" s="6"/>
      <c r="UDN152" s="6"/>
      <c r="UDO152" s="6"/>
      <c r="UDP152" s="6"/>
      <c r="UDQ152" s="6"/>
      <c r="UDR152" s="6"/>
      <c r="UDS152" s="6"/>
      <c r="UDT152" s="6"/>
      <c r="UDU152" s="6"/>
      <c r="UDV152" s="6"/>
      <c r="UDW152" s="6"/>
      <c r="UDX152" s="6"/>
      <c r="UDY152" s="6"/>
      <c r="UDZ152" s="6"/>
      <c r="UEA152" s="6"/>
      <c r="UEB152" s="6"/>
      <c r="UEC152" s="6"/>
      <c r="UED152" s="6"/>
      <c r="UEE152" s="6"/>
      <c r="UEF152" s="6"/>
      <c r="UEG152" s="6"/>
      <c r="UEH152" s="6"/>
      <c r="UEI152" s="6"/>
      <c r="UEJ152" s="6"/>
      <c r="UEK152" s="6"/>
      <c r="UEL152" s="6"/>
      <c r="UEM152" s="6"/>
      <c r="UEN152" s="6"/>
      <c r="UEO152" s="6"/>
      <c r="UEP152" s="6"/>
      <c r="UEQ152" s="6"/>
      <c r="UER152" s="6"/>
      <c r="UES152" s="6"/>
      <c r="UET152" s="6"/>
      <c r="UEU152" s="6"/>
      <c r="UEV152" s="6"/>
      <c r="UEW152" s="6"/>
      <c r="UEX152" s="6"/>
      <c r="UEY152" s="6"/>
      <c r="UEZ152" s="6"/>
      <c r="UFA152" s="6"/>
      <c r="UFB152" s="6"/>
      <c r="UFC152" s="6"/>
      <c r="UFD152" s="6"/>
      <c r="UFE152" s="6"/>
      <c r="UFF152" s="6"/>
      <c r="UFG152" s="6"/>
      <c r="UFH152" s="6"/>
      <c r="UFI152" s="6"/>
      <c r="UFJ152" s="6"/>
      <c r="UFK152" s="6"/>
      <c r="UFL152" s="6"/>
      <c r="UFM152" s="6"/>
      <c r="UFN152" s="6"/>
      <c r="UFO152" s="6"/>
      <c r="UFP152" s="6"/>
      <c r="UFQ152" s="6"/>
      <c r="UFR152" s="6"/>
      <c r="UFS152" s="6"/>
      <c r="UFT152" s="6"/>
      <c r="UFU152" s="6"/>
      <c r="UFV152" s="6"/>
      <c r="UFW152" s="6"/>
      <c r="UFX152" s="6"/>
      <c r="UFY152" s="6"/>
      <c r="UFZ152" s="6"/>
      <c r="UGA152" s="6"/>
      <c r="UGB152" s="6"/>
      <c r="UGC152" s="6"/>
      <c r="UGD152" s="6"/>
      <c r="UGE152" s="6"/>
      <c r="UGF152" s="6"/>
      <c r="UGG152" s="6"/>
      <c r="UGH152" s="6"/>
      <c r="UGI152" s="6"/>
      <c r="UGJ152" s="6"/>
      <c r="UGK152" s="6"/>
      <c r="UGL152" s="6"/>
      <c r="UGM152" s="6"/>
      <c r="UGN152" s="6"/>
      <c r="UGO152" s="6"/>
      <c r="UGP152" s="6"/>
      <c r="UGQ152" s="6"/>
      <c r="UGR152" s="6"/>
      <c r="UGS152" s="6"/>
      <c r="UGT152" s="6"/>
      <c r="UGU152" s="6"/>
      <c r="UGV152" s="6"/>
      <c r="UGW152" s="6"/>
      <c r="UGX152" s="6"/>
      <c r="UGY152" s="6"/>
      <c r="UGZ152" s="6"/>
      <c r="UHA152" s="6"/>
      <c r="UHB152" s="6"/>
      <c r="UHC152" s="6"/>
      <c r="UHD152" s="6"/>
      <c r="UHE152" s="6"/>
      <c r="UHF152" s="6"/>
      <c r="UHG152" s="6"/>
      <c r="UHH152" s="6"/>
      <c r="UHI152" s="6"/>
      <c r="UHJ152" s="6"/>
      <c r="UHK152" s="6"/>
      <c r="UHL152" s="6"/>
      <c r="UHM152" s="6"/>
      <c r="UHN152" s="6"/>
      <c r="UHO152" s="6"/>
      <c r="UHP152" s="6"/>
      <c r="UHQ152" s="6"/>
      <c r="UHR152" s="6"/>
      <c r="UHS152" s="6"/>
      <c r="UHT152" s="6"/>
      <c r="UHU152" s="6"/>
      <c r="UHV152" s="6"/>
      <c r="UHW152" s="6"/>
      <c r="UHX152" s="6"/>
      <c r="UHY152" s="6"/>
      <c r="UHZ152" s="6"/>
      <c r="UIA152" s="6"/>
      <c r="UIB152" s="6"/>
      <c r="UIC152" s="6"/>
      <c r="UID152" s="6"/>
      <c r="UIE152" s="6"/>
      <c r="UIF152" s="6"/>
      <c r="UIG152" s="6"/>
      <c r="UIH152" s="6"/>
      <c r="UII152" s="6"/>
      <c r="UIJ152" s="6"/>
      <c r="UIK152" s="6"/>
      <c r="UIL152" s="6"/>
      <c r="UIM152" s="6"/>
      <c r="UIN152" s="6"/>
      <c r="UIO152" s="6"/>
      <c r="UIP152" s="6"/>
      <c r="UIQ152" s="6"/>
      <c r="UIR152" s="6"/>
      <c r="UIS152" s="6"/>
      <c r="UIT152" s="6"/>
      <c r="UIU152" s="6"/>
      <c r="UIV152" s="6"/>
      <c r="UIW152" s="6"/>
      <c r="UIX152" s="6"/>
      <c r="UIY152" s="6"/>
      <c r="UIZ152" s="6"/>
      <c r="UJA152" s="6"/>
      <c r="UJB152" s="6"/>
      <c r="UJC152" s="6"/>
      <c r="UJD152" s="6"/>
      <c r="UJE152" s="6"/>
      <c r="UJF152" s="6"/>
      <c r="UJG152" s="6"/>
      <c r="UJH152" s="6"/>
      <c r="UJI152" s="6"/>
      <c r="UJJ152" s="6"/>
      <c r="UJK152" s="6"/>
      <c r="UJL152" s="6"/>
      <c r="UJM152" s="6"/>
      <c r="UJN152" s="6"/>
      <c r="UJO152" s="6"/>
      <c r="UJP152" s="6"/>
      <c r="UJQ152" s="6"/>
      <c r="UJR152" s="6"/>
      <c r="UJS152" s="6"/>
      <c r="UJT152" s="6"/>
      <c r="UJU152" s="6"/>
      <c r="UJV152" s="6"/>
      <c r="UJW152" s="6"/>
      <c r="UJX152" s="6"/>
      <c r="UJY152" s="6"/>
      <c r="UJZ152" s="6"/>
      <c r="UKA152" s="6"/>
      <c r="UKB152" s="6"/>
      <c r="UKC152" s="6"/>
      <c r="UKD152" s="6"/>
      <c r="UKE152" s="6"/>
      <c r="UKF152" s="6"/>
      <c r="UKG152" s="6"/>
      <c r="UKH152" s="6"/>
      <c r="UKI152" s="6"/>
      <c r="UKJ152" s="6"/>
      <c r="UKK152" s="6"/>
      <c r="UKL152" s="6"/>
      <c r="UKM152" s="6"/>
      <c r="UKN152" s="6"/>
      <c r="UKO152" s="6"/>
      <c r="UKP152" s="6"/>
      <c r="UKQ152" s="6"/>
      <c r="UKR152" s="6"/>
      <c r="UKS152" s="6"/>
      <c r="UKT152" s="6"/>
      <c r="UKU152" s="6"/>
      <c r="UKV152" s="6"/>
      <c r="UKW152" s="6"/>
      <c r="UKX152" s="6"/>
      <c r="UKY152" s="6"/>
      <c r="UKZ152" s="6"/>
      <c r="ULA152" s="6"/>
      <c r="ULB152" s="6"/>
      <c r="ULC152" s="6"/>
      <c r="ULD152" s="6"/>
      <c r="ULE152" s="6"/>
      <c r="ULF152" s="6"/>
      <c r="ULG152" s="6"/>
      <c r="ULH152" s="6"/>
      <c r="ULI152" s="6"/>
      <c r="ULJ152" s="6"/>
      <c r="ULK152" s="6"/>
      <c r="ULL152" s="6"/>
      <c r="ULM152" s="6"/>
      <c r="ULN152" s="6"/>
      <c r="ULO152" s="6"/>
      <c r="ULP152" s="6"/>
      <c r="ULQ152" s="6"/>
      <c r="ULR152" s="6"/>
      <c r="ULS152" s="6"/>
      <c r="ULT152" s="6"/>
      <c r="ULU152" s="6"/>
      <c r="ULV152" s="6"/>
      <c r="ULW152" s="6"/>
      <c r="ULX152" s="6"/>
      <c r="ULY152" s="6"/>
      <c r="ULZ152" s="6"/>
      <c r="UMA152" s="6"/>
      <c r="UMB152" s="6"/>
      <c r="UMC152" s="6"/>
      <c r="UMD152" s="6"/>
      <c r="UME152" s="6"/>
      <c r="UMF152" s="6"/>
      <c r="UMG152" s="6"/>
      <c r="UMH152" s="6"/>
      <c r="UMI152" s="6"/>
      <c r="UMJ152" s="6"/>
      <c r="UMK152" s="6"/>
      <c r="UML152" s="6"/>
      <c r="UMM152" s="6"/>
      <c r="UMN152" s="6"/>
      <c r="UMO152" s="6"/>
      <c r="UMP152" s="6"/>
      <c r="UMQ152" s="6"/>
      <c r="UMR152" s="6"/>
      <c r="UMS152" s="6"/>
      <c r="UMT152" s="6"/>
      <c r="UMU152" s="6"/>
      <c r="UMV152" s="6"/>
      <c r="UMW152" s="6"/>
      <c r="UMX152" s="6"/>
      <c r="UMY152" s="6"/>
      <c r="UMZ152" s="6"/>
      <c r="UNA152" s="6"/>
      <c r="UNB152" s="6"/>
      <c r="UNC152" s="6"/>
      <c r="UND152" s="6"/>
      <c r="UNE152" s="6"/>
      <c r="UNF152" s="6"/>
      <c r="UNG152" s="6"/>
      <c r="UNH152" s="6"/>
      <c r="UNI152" s="6"/>
      <c r="UNJ152" s="6"/>
      <c r="UNK152" s="6"/>
      <c r="UNL152" s="6"/>
      <c r="UNM152" s="6"/>
      <c r="UNN152" s="6"/>
      <c r="UNO152" s="6"/>
      <c r="UNP152" s="6"/>
      <c r="UNQ152" s="6"/>
      <c r="UNR152" s="6"/>
      <c r="UNS152" s="6"/>
      <c r="UNT152" s="6"/>
      <c r="UNU152" s="6"/>
      <c r="UNV152" s="6"/>
      <c r="UNW152" s="6"/>
      <c r="UNX152" s="6"/>
      <c r="UNY152" s="6"/>
      <c r="UNZ152" s="6"/>
      <c r="UOA152" s="6"/>
      <c r="UOB152" s="6"/>
      <c r="UOC152" s="6"/>
      <c r="UOD152" s="6"/>
      <c r="UOE152" s="6"/>
      <c r="UOF152" s="6"/>
      <c r="UOG152" s="6"/>
      <c r="UOH152" s="6"/>
      <c r="UOI152" s="6"/>
      <c r="UOJ152" s="6"/>
      <c r="UOK152" s="6"/>
      <c r="UOL152" s="6"/>
      <c r="UOM152" s="6"/>
      <c r="UON152" s="6"/>
      <c r="UOO152" s="6"/>
      <c r="UOP152" s="6"/>
      <c r="UOQ152" s="6"/>
      <c r="UOR152" s="6"/>
      <c r="UOS152" s="6"/>
      <c r="UOT152" s="6"/>
      <c r="UOU152" s="6"/>
      <c r="UOV152" s="6"/>
      <c r="UOW152" s="6"/>
      <c r="UOX152" s="6"/>
      <c r="UOY152" s="6"/>
      <c r="UOZ152" s="6"/>
      <c r="UPA152" s="6"/>
      <c r="UPB152" s="6"/>
      <c r="UPC152" s="6"/>
      <c r="UPD152" s="6"/>
      <c r="UPE152" s="6"/>
      <c r="UPF152" s="6"/>
      <c r="UPG152" s="6"/>
      <c r="UPH152" s="6"/>
      <c r="UPI152" s="6"/>
      <c r="UPJ152" s="6"/>
      <c r="UPK152" s="6"/>
      <c r="UPL152" s="6"/>
      <c r="UPM152" s="6"/>
      <c r="UPN152" s="6"/>
      <c r="UPO152" s="6"/>
      <c r="UPP152" s="6"/>
      <c r="UPQ152" s="6"/>
      <c r="UPR152" s="6"/>
      <c r="UPS152" s="6"/>
      <c r="UPT152" s="6"/>
      <c r="UPU152" s="6"/>
      <c r="UPV152" s="6"/>
      <c r="UPW152" s="6"/>
      <c r="UPX152" s="6"/>
      <c r="UPY152" s="6"/>
      <c r="UPZ152" s="6"/>
      <c r="UQA152" s="6"/>
      <c r="UQB152" s="6"/>
      <c r="UQC152" s="6"/>
      <c r="UQD152" s="6"/>
      <c r="UQE152" s="6"/>
      <c r="UQF152" s="6"/>
      <c r="UQG152" s="6"/>
      <c r="UQH152" s="6"/>
      <c r="UQI152" s="6"/>
      <c r="UQJ152" s="6"/>
      <c r="UQK152" s="6"/>
      <c r="UQL152" s="6"/>
      <c r="UQM152" s="6"/>
      <c r="UQN152" s="6"/>
      <c r="UQO152" s="6"/>
      <c r="UQP152" s="6"/>
      <c r="UQQ152" s="6"/>
      <c r="UQR152" s="6"/>
      <c r="UQS152" s="6"/>
      <c r="UQT152" s="6"/>
      <c r="UQU152" s="6"/>
      <c r="UQV152" s="6"/>
      <c r="UQW152" s="6"/>
      <c r="UQX152" s="6"/>
      <c r="UQY152" s="6"/>
      <c r="UQZ152" s="6"/>
      <c r="URA152" s="6"/>
      <c r="URB152" s="6"/>
      <c r="URC152" s="6"/>
      <c r="URD152" s="6"/>
      <c r="URE152" s="6"/>
      <c r="URF152" s="6"/>
      <c r="URG152" s="6"/>
      <c r="URH152" s="6"/>
      <c r="URI152" s="6"/>
      <c r="URJ152" s="6"/>
      <c r="URK152" s="6"/>
      <c r="URL152" s="6"/>
      <c r="URM152" s="6"/>
      <c r="URN152" s="6"/>
      <c r="URO152" s="6"/>
      <c r="URP152" s="6"/>
      <c r="URQ152" s="6"/>
      <c r="URR152" s="6"/>
      <c r="URS152" s="6"/>
      <c r="URT152" s="6"/>
      <c r="URU152" s="6"/>
      <c r="URV152" s="6"/>
      <c r="URW152" s="6"/>
      <c r="URX152" s="6"/>
      <c r="URY152" s="6"/>
      <c r="URZ152" s="6"/>
      <c r="USA152" s="6"/>
      <c r="USB152" s="6"/>
      <c r="USC152" s="6"/>
      <c r="USD152" s="6"/>
      <c r="USE152" s="6"/>
      <c r="USF152" s="6"/>
      <c r="USG152" s="6"/>
      <c r="USH152" s="6"/>
      <c r="USI152" s="6"/>
      <c r="USJ152" s="6"/>
      <c r="USK152" s="6"/>
      <c r="USL152" s="6"/>
      <c r="USM152" s="6"/>
      <c r="USN152" s="6"/>
      <c r="USO152" s="6"/>
      <c r="USP152" s="6"/>
      <c r="USQ152" s="6"/>
      <c r="USR152" s="6"/>
      <c r="USS152" s="6"/>
      <c r="UST152" s="6"/>
      <c r="USU152" s="6"/>
      <c r="USV152" s="6"/>
      <c r="USW152" s="6"/>
      <c r="USX152" s="6"/>
      <c r="USY152" s="6"/>
      <c r="USZ152" s="6"/>
      <c r="UTA152" s="6"/>
      <c r="UTB152" s="6"/>
      <c r="UTC152" s="6"/>
      <c r="UTD152" s="6"/>
      <c r="UTE152" s="6"/>
      <c r="UTF152" s="6"/>
      <c r="UTG152" s="6"/>
      <c r="UTH152" s="6"/>
      <c r="UTI152" s="6"/>
      <c r="UTJ152" s="6"/>
      <c r="UTK152" s="6"/>
      <c r="UTL152" s="6"/>
      <c r="UTM152" s="6"/>
      <c r="UTN152" s="6"/>
      <c r="UTO152" s="6"/>
      <c r="UTP152" s="6"/>
      <c r="UTQ152" s="6"/>
      <c r="UTR152" s="6"/>
      <c r="UTS152" s="6"/>
      <c r="UTT152" s="6"/>
      <c r="UTU152" s="6"/>
      <c r="UTV152" s="6"/>
      <c r="UTW152" s="6"/>
      <c r="UTX152" s="6"/>
      <c r="UTY152" s="6"/>
      <c r="UTZ152" s="6"/>
      <c r="UUA152" s="6"/>
      <c r="UUB152" s="6"/>
      <c r="UUC152" s="6"/>
      <c r="UUD152" s="6"/>
      <c r="UUE152" s="6"/>
      <c r="UUF152" s="6"/>
      <c r="UUG152" s="6"/>
      <c r="UUH152" s="6"/>
      <c r="UUI152" s="6"/>
      <c r="UUJ152" s="6"/>
      <c r="UUK152" s="6"/>
      <c r="UUL152" s="6"/>
      <c r="UUM152" s="6"/>
      <c r="UUN152" s="6"/>
      <c r="UUO152" s="6"/>
      <c r="UUP152" s="6"/>
      <c r="UUQ152" s="6"/>
      <c r="UUR152" s="6"/>
      <c r="UUS152" s="6"/>
      <c r="UUT152" s="6"/>
      <c r="UUU152" s="6"/>
      <c r="UUV152" s="6"/>
      <c r="UUW152" s="6"/>
      <c r="UUX152" s="6"/>
      <c r="UUY152" s="6"/>
      <c r="UUZ152" s="6"/>
      <c r="UVA152" s="6"/>
      <c r="UVB152" s="6"/>
      <c r="UVC152" s="6"/>
      <c r="UVD152" s="6"/>
      <c r="UVE152" s="6"/>
      <c r="UVF152" s="6"/>
      <c r="UVG152" s="6"/>
      <c r="UVH152" s="6"/>
      <c r="UVI152" s="6"/>
      <c r="UVJ152" s="6"/>
      <c r="UVK152" s="6"/>
      <c r="UVL152" s="6"/>
      <c r="UVM152" s="6"/>
      <c r="UVN152" s="6"/>
      <c r="UVO152" s="6"/>
      <c r="UVP152" s="6"/>
      <c r="UVQ152" s="6"/>
      <c r="UVR152" s="6"/>
      <c r="UVS152" s="6"/>
      <c r="UVT152" s="6"/>
      <c r="UVU152" s="6"/>
      <c r="UVV152" s="6"/>
      <c r="UVW152" s="6"/>
      <c r="UVX152" s="6"/>
      <c r="UVY152" s="6"/>
      <c r="UVZ152" s="6"/>
      <c r="UWA152" s="6"/>
      <c r="UWB152" s="6"/>
      <c r="UWC152" s="6"/>
      <c r="UWD152" s="6"/>
      <c r="UWE152" s="6"/>
      <c r="UWF152" s="6"/>
      <c r="UWG152" s="6"/>
      <c r="UWH152" s="6"/>
      <c r="UWI152" s="6"/>
      <c r="UWJ152" s="6"/>
      <c r="UWK152" s="6"/>
      <c r="UWL152" s="6"/>
      <c r="UWM152" s="6"/>
      <c r="UWN152" s="6"/>
      <c r="UWO152" s="6"/>
      <c r="UWP152" s="6"/>
      <c r="UWQ152" s="6"/>
      <c r="UWR152" s="6"/>
      <c r="UWS152" s="6"/>
      <c r="UWT152" s="6"/>
      <c r="UWU152" s="6"/>
      <c r="UWV152" s="6"/>
      <c r="UWW152" s="6"/>
      <c r="UWX152" s="6"/>
      <c r="UWY152" s="6"/>
      <c r="UWZ152" s="6"/>
      <c r="UXA152" s="6"/>
      <c r="UXB152" s="6"/>
      <c r="UXC152" s="6"/>
      <c r="UXD152" s="6"/>
      <c r="UXE152" s="6"/>
      <c r="UXF152" s="6"/>
      <c r="UXG152" s="6"/>
      <c r="UXH152" s="6"/>
      <c r="UXI152" s="6"/>
      <c r="UXJ152" s="6"/>
      <c r="UXK152" s="6"/>
      <c r="UXL152" s="6"/>
      <c r="UXM152" s="6"/>
      <c r="UXN152" s="6"/>
      <c r="UXO152" s="6"/>
      <c r="UXP152" s="6"/>
      <c r="UXQ152" s="6"/>
      <c r="UXR152" s="6"/>
      <c r="UXS152" s="6"/>
      <c r="UXT152" s="6"/>
      <c r="UXU152" s="6"/>
      <c r="UXV152" s="6"/>
      <c r="UXW152" s="6"/>
      <c r="UXX152" s="6"/>
      <c r="UXY152" s="6"/>
      <c r="UXZ152" s="6"/>
      <c r="UYA152" s="6"/>
      <c r="UYB152" s="6"/>
      <c r="UYC152" s="6"/>
      <c r="UYD152" s="6"/>
      <c r="UYE152" s="6"/>
      <c r="UYF152" s="6"/>
      <c r="UYG152" s="6"/>
      <c r="UYH152" s="6"/>
      <c r="UYI152" s="6"/>
      <c r="UYJ152" s="6"/>
      <c r="UYK152" s="6"/>
      <c r="UYL152" s="6"/>
      <c r="UYM152" s="6"/>
      <c r="UYN152" s="6"/>
      <c r="UYO152" s="6"/>
      <c r="UYP152" s="6"/>
      <c r="UYQ152" s="6"/>
      <c r="UYR152" s="6"/>
      <c r="UYS152" s="6"/>
      <c r="UYT152" s="6"/>
      <c r="UYU152" s="6"/>
      <c r="UYV152" s="6"/>
      <c r="UYW152" s="6"/>
      <c r="UYX152" s="6"/>
      <c r="UYY152" s="6"/>
      <c r="UYZ152" s="6"/>
      <c r="UZA152" s="6"/>
      <c r="UZB152" s="6"/>
      <c r="UZC152" s="6"/>
      <c r="UZD152" s="6"/>
      <c r="UZE152" s="6"/>
      <c r="UZF152" s="6"/>
      <c r="UZG152" s="6"/>
      <c r="UZH152" s="6"/>
      <c r="UZI152" s="6"/>
      <c r="UZJ152" s="6"/>
      <c r="UZK152" s="6"/>
      <c r="UZL152" s="6"/>
      <c r="UZM152" s="6"/>
      <c r="UZN152" s="6"/>
      <c r="UZO152" s="6"/>
      <c r="UZP152" s="6"/>
      <c r="UZQ152" s="6"/>
      <c r="UZR152" s="6"/>
      <c r="UZS152" s="6"/>
      <c r="UZT152" s="6"/>
      <c r="UZU152" s="6"/>
      <c r="UZV152" s="6"/>
      <c r="UZW152" s="6"/>
      <c r="UZX152" s="6"/>
      <c r="UZY152" s="6"/>
      <c r="UZZ152" s="6"/>
      <c r="VAA152" s="6"/>
      <c r="VAB152" s="6"/>
      <c r="VAC152" s="6"/>
      <c r="VAD152" s="6"/>
      <c r="VAE152" s="6"/>
      <c r="VAF152" s="6"/>
      <c r="VAG152" s="6"/>
      <c r="VAH152" s="6"/>
      <c r="VAI152" s="6"/>
      <c r="VAJ152" s="6"/>
      <c r="VAK152" s="6"/>
      <c r="VAL152" s="6"/>
      <c r="VAM152" s="6"/>
      <c r="VAN152" s="6"/>
      <c r="VAO152" s="6"/>
      <c r="VAP152" s="6"/>
      <c r="VAQ152" s="6"/>
      <c r="VAR152" s="6"/>
      <c r="VAS152" s="6"/>
      <c r="VAT152" s="6"/>
      <c r="VAU152" s="6"/>
      <c r="VAV152" s="6"/>
      <c r="VAW152" s="6"/>
      <c r="VAX152" s="6"/>
      <c r="VAY152" s="6"/>
      <c r="VAZ152" s="6"/>
      <c r="VBA152" s="6"/>
      <c r="VBB152" s="6"/>
      <c r="VBC152" s="6"/>
      <c r="VBD152" s="6"/>
      <c r="VBE152" s="6"/>
      <c r="VBF152" s="6"/>
      <c r="VBG152" s="6"/>
      <c r="VBH152" s="6"/>
      <c r="VBI152" s="6"/>
      <c r="VBJ152" s="6"/>
      <c r="VBK152" s="6"/>
      <c r="VBL152" s="6"/>
      <c r="VBM152" s="6"/>
      <c r="VBN152" s="6"/>
      <c r="VBO152" s="6"/>
      <c r="VBP152" s="6"/>
      <c r="VBQ152" s="6"/>
      <c r="VBR152" s="6"/>
      <c r="VBS152" s="6"/>
      <c r="VBT152" s="6"/>
      <c r="VBU152" s="6"/>
      <c r="VBV152" s="6"/>
      <c r="VBW152" s="6"/>
      <c r="VBX152" s="6"/>
      <c r="VBY152" s="6"/>
      <c r="VBZ152" s="6"/>
      <c r="VCA152" s="6"/>
      <c r="VCB152" s="6"/>
      <c r="VCC152" s="6"/>
      <c r="VCD152" s="6"/>
      <c r="VCE152" s="6"/>
      <c r="VCF152" s="6"/>
      <c r="VCG152" s="6"/>
      <c r="VCH152" s="6"/>
      <c r="VCI152" s="6"/>
      <c r="VCJ152" s="6"/>
      <c r="VCK152" s="6"/>
      <c r="VCL152" s="6"/>
      <c r="VCM152" s="6"/>
      <c r="VCN152" s="6"/>
      <c r="VCO152" s="6"/>
      <c r="VCP152" s="6"/>
      <c r="VCQ152" s="6"/>
      <c r="VCR152" s="6"/>
      <c r="VCS152" s="6"/>
      <c r="VCT152" s="6"/>
      <c r="VCU152" s="6"/>
      <c r="VCV152" s="6"/>
      <c r="VCW152" s="6"/>
      <c r="VCX152" s="6"/>
      <c r="VCY152" s="6"/>
      <c r="VCZ152" s="6"/>
      <c r="VDA152" s="6"/>
      <c r="VDB152" s="6"/>
      <c r="VDC152" s="6"/>
      <c r="VDD152" s="6"/>
      <c r="VDE152" s="6"/>
      <c r="VDF152" s="6"/>
      <c r="VDG152" s="6"/>
      <c r="VDH152" s="6"/>
      <c r="VDI152" s="6"/>
      <c r="VDJ152" s="6"/>
      <c r="VDK152" s="6"/>
      <c r="VDL152" s="6"/>
      <c r="VDM152" s="6"/>
      <c r="VDN152" s="6"/>
      <c r="VDO152" s="6"/>
      <c r="VDP152" s="6"/>
      <c r="VDQ152" s="6"/>
      <c r="VDR152" s="6"/>
      <c r="VDS152" s="6"/>
      <c r="VDT152" s="6"/>
      <c r="VDU152" s="6"/>
      <c r="VDV152" s="6"/>
      <c r="VDW152" s="6"/>
      <c r="VDX152" s="6"/>
      <c r="VDY152" s="6"/>
      <c r="VDZ152" s="6"/>
      <c r="VEA152" s="6"/>
      <c r="VEB152" s="6"/>
      <c r="VEC152" s="6"/>
      <c r="VED152" s="6"/>
      <c r="VEE152" s="6"/>
      <c r="VEF152" s="6"/>
      <c r="VEG152" s="6"/>
      <c r="VEH152" s="6"/>
      <c r="VEI152" s="6"/>
      <c r="VEJ152" s="6"/>
      <c r="VEK152" s="6"/>
      <c r="VEL152" s="6"/>
      <c r="VEM152" s="6"/>
      <c r="VEN152" s="6"/>
      <c r="VEO152" s="6"/>
      <c r="VEP152" s="6"/>
      <c r="VEQ152" s="6"/>
      <c r="VER152" s="6"/>
      <c r="VES152" s="6"/>
      <c r="VET152" s="6"/>
      <c r="VEU152" s="6"/>
      <c r="VEV152" s="6"/>
      <c r="VEW152" s="6"/>
      <c r="VEX152" s="6"/>
      <c r="VEY152" s="6"/>
      <c r="VEZ152" s="6"/>
      <c r="VFA152" s="6"/>
      <c r="VFB152" s="6"/>
      <c r="VFC152" s="6"/>
      <c r="VFD152" s="6"/>
      <c r="VFE152" s="6"/>
      <c r="VFF152" s="6"/>
      <c r="VFG152" s="6"/>
      <c r="VFH152" s="6"/>
      <c r="VFI152" s="6"/>
      <c r="VFJ152" s="6"/>
      <c r="VFK152" s="6"/>
      <c r="VFL152" s="6"/>
      <c r="VFM152" s="6"/>
      <c r="VFN152" s="6"/>
      <c r="VFO152" s="6"/>
      <c r="VFP152" s="6"/>
      <c r="VFQ152" s="6"/>
      <c r="VFR152" s="6"/>
      <c r="VFS152" s="6"/>
      <c r="VFT152" s="6"/>
      <c r="VFU152" s="6"/>
      <c r="VFV152" s="6"/>
      <c r="VFW152" s="6"/>
      <c r="VFX152" s="6"/>
      <c r="VFY152" s="6"/>
      <c r="VFZ152" s="6"/>
      <c r="VGA152" s="6"/>
      <c r="VGB152" s="6"/>
      <c r="VGC152" s="6"/>
      <c r="VGD152" s="6"/>
      <c r="VGE152" s="6"/>
      <c r="VGF152" s="6"/>
      <c r="VGG152" s="6"/>
      <c r="VGH152" s="6"/>
      <c r="VGI152" s="6"/>
      <c r="VGJ152" s="6"/>
      <c r="VGK152" s="6"/>
      <c r="VGL152" s="6"/>
      <c r="VGM152" s="6"/>
      <c r="VGN152" s="6"/>
      <c r="VGO152" s="6"/>
      <c r="VGP152" s="6"/>
      <c r="VGQ152" s="6"/>
      <c r="VGR152" s="6"/>
      <c r="VGS152" s="6"/>
      <c r="VGT152" s="6"/>
      <c r="VGU152" s="6"/>
      <c r="VGV152" s="6"/>
      <c r="VGW152" s="6"/>
      <c r="VGX152" s="6"/>
      <c r="VGY152" s="6"/>
      <c r="VGZ152" s="6"/>
      <c r="VHA152" s="6"/>
      <c r="VHB152" s="6"/>
      <c r="VHC152" s="6"/>
      <c r="VHD152" s="6"/>
      <c r="VHE152" s="6"/>
      <c r="VHF152" s="6"/>
      <c r="VHG152" s="6"/>
      <c r="VHH152" s="6"/>
      <c r="VHI152" s="6"/>
      <c r="VHJ152" s="6"/>
      <c r="VHK152" s="6"/>
      <c r="VHL152" s="6"/>
      <c r="VHM152" s="6"/>
      <c r="VHN152" s="6"/>
      <c r="VHO152" s="6"/>
      <c r="VHP152" s="6"/>
      <c r="VHQ152" s="6"/>
      <c r="VHR152" s="6"/>
      <c r="VHS152" s="6"/>
      <c r="VHT152" s="6"/>
      <c r="VHU152" s="6"/>
      <c r="VHV152" s="6"/>
      <c r="VHW152" s="6"/>
      <c r="VHX152" s="6"/>
      <c r="VHY152" s="6"/>
      <c r="VHZ152" s="6"/>
      <c r="VIA152" s="6"/>
      <c r="VIB152" s="6"/>
      <c r="VIC152" s="6"/>
      <c r="VID152" s="6"/>
      <c r="VIE152" s="6"/>
      <c r="VIF152" s="6"/>
      <c r="VIG152" s="6"/>
      <c r="VIH152" s="6"/>
      <c r="VII152" s="6"/>
      <c r="VIJ152" s="6"/>
      <c r="VIK152" s="6"/>
      <c r="VIL152" s="6"/>
      <c r="VIM152" s="6"/>
      <c r="VIN152" s="6"/>
      <c r="VIO152" s="6"/>
      <c r="VIP152" s="6"/>
      <c r="VIQ152" s="6"/>
      <c r="VIR152" s="6"/>
      <c r="VIS152" s="6"/>
      <c r="VIT152" s="6"/>
      <c r="VIU152" s="6"/>
      <c r="VIV152" s="6"/>
      <c r="VIW152" s="6"/>
      <c r="VIX152" s="6"/>
      <c r="VIY152" s="6"/>
      <c r="VIZ152" s="6"/>
      <c r="VJA152" s="6"/>
      <c r="VJB152" s="6"/>
      <c r="VJC152" s="6"/>
      <c r="VJD152" s="6"/>
      <c r="VJE152" s="6"/>
      <c r="VJF152" s="6"/>
      <c r="VJG152" s="6"/>
      <c r="VJH152" s="6"/>
      <c r="VJI152" s="6"/>
      <c r="VJJ152" s="6"/>
      <c r="VJK152" s="6"/>
      <c r="VJL152" s="6"/>
      <c r="VJM152" s="6"/>
      <c r="VJN152" s="6"/>
      <c r="VJO152" s="6"/>
      <c r="VJP152" s="6"/>
      <c r="VJQ152" s="6"/>
      <c r="VJR152" s="6"/>
      <c r="VJS152" s="6"/>
      <c r="VJT152" s="6"/>
      <c r="VJU152" s="6"/>
      <c r="VJV152" s="6"/>
      <c r="VJW152" s="6"/>
      <c r="VJX152" s="6"/>
      <c r="VJY152" s="6"/>
      <c r="VJZ152" s="6"/>
      <c r="VKA152" s="6"/>
      <c r="VKB152" s="6"/>
      <c r="VKC152" s="6"/>
      <c r="VKD152" s="6"/>
      <c r="VKE152" s="6"/>
      <c r="VKF152" s="6"/>
      <c r="VKG152" s="6"/>
      <c r="VKH152" s="6"/>
      <c r="VKI152" s="6"/>
      <c r="VKJ152" s="6"/>
      <c r="VKK152" s="6"/>
      <c r="VKL152" s="6"/>
      <c r="VKM152" s="6"/>
      <c r="VKN152" s="6"/>
      <c r="VKO152" s="6"/>
      <c r="VKP152" s="6"/>
      <c r="VKQ152" s="6"/>
      <c r="VKR152" s="6"/>
      <c r="VKS152" s="6"/>
      <c r="VKT152" s="6"/>
      <c r="VKU152" s="6"/>
      <c r="VKV152" s="6"/>
      <c r="VKW152" s="6"/>
      <c r="VKX152" s="6"/>
      <c r="VKY152" s="6"/>
      <c r="VKZ152" s="6"/>
      <c r="VLA152" s="6"/>
      <c r="VLB152" s="6"/>
      <c r="VLC152" s="6"/>
      <c r="VLD152" s="6"/>
      <c r="VLE152" s="6"/>
      <c r="VLF152" s="6"/>
      <c r="VLG152" s="6"/>
      <c r="VLH152" s="6"/>
      <c r="VLI152" s="6"/>
      <c r="VLJ152" s="6"/>
      <c r="VLK152" s="6"/>
      <c r="VLL152" s="6"/>
      <c r="VLM152" s="6"/>
      <c r="VLN152" s="6"/>
      <c r="VLO152" s="6"/>
      <c r="VLP152" s="6"/>
      <c r="VLQ152" s="6"/>
      <c r="VLR152" s="6"/>
      <c r="VLS152" s="6"/>
      <c r="VLT152" s="6"/>
      <c r="VLU152" s="6"/>
      <c r="VLV152" s="6"/>
      <c r="VLW152" s="6"/>
      <c r="VLX152" s="6"/>
      <c r="VLY152" s="6"/>
      <c r="VLZ152" s="6"/>
      <c r="VMA152" s="6"/>
      <c r="VMB152" s="6"/>
      <c r="VMC152" s="6"/>
      <c r="VMD152" s="6"/>
      <c r="VME152" s="6"/>
      <c r="VMF152" s="6"/>
      <c r="VMG152" s="6"/>
      <c r="VMH152" s="6"/>
      <c r="VMI152" s="6"/>
      <c r="VMJ152" s="6"/>
      <c r="VMK152" s="6"/>
      <c r="VML152" s="6"/>
      <c r="VMM152" s="6"/>
      <c r="VMN152" s="6"/>
      <c r="VMO152" s="6"/>
      <c r="VMP152" s="6"/>
      <c r="VMQ152" s="6"/>
      <c r="VMR152" s="6"/>
      <c r="VMS152" s="6"/>
      <c r="VMT152" s="6"/>
      <c r="VMU152" s="6"/>
      <c r="VMV152" s="6"/>
      <c r="VMW152" s="6"/>
      <c r="VMX152" s="6"/>
      <c r="VMY152" s="6"/>
      <c r="VMZ152" s="6"/>
      <c r="VNA152" s="6"/>
      <c r="VNB152" s="6"/>
      <c r="VNC152" s="6"/>
      <c r="VND152" s="6"/>
      <c r="VNE152" s="6"/>
      <c r="VNF152" s="6"/>
      <c r="VNG152" s="6"/>
      <c r="VNH152" s="6"/>
      <c r="VNI152" s="6"/>
      <c r="VNJ152" s="6"/>
      <c r="VNK152" s="6"/>
      <c r="VNL152" s="6"/>
      <c r="VNM152" s="6"/>
      <c r="VNN152" s="6"/>
      <c r="VNO152" s="6"/>
      <c r="VNP152" s="6"/>
      <c r="VNQ152" s="6"/>
      <c r="VNR152" s="6"/>
      <c r="VNS152" s="6"/>
      <c r="VNT152" s="6"/>
      <c r="VNU152" s="6"/>
      <c r="VNV152" s="6"/>
      <c r="VNW152" s="6"/>
      <c r="VNX152" s="6"/>
      <c r="VNY152" s="6"/>
      <c r="VNZ152" s="6"/>
      <c r="VOA152" s="6"/>
      <c r="VOB152" s="6"/>
      <c r="VOC152" s="6"/>
      <c r="VOD152" s="6"/>
      <c r="VOE152" s="6"/>
      <c r="VOF152" s="6"/>
      <c r="VOG152" s="6"/>
      <c r="VOH152" s="6"/>
      <c r="VOI152" s="6"/>
      <c r="VOJ152" s="6"/>
      <c r="VOK152" s="6"/>
      <c r="VOL152" s="6"/>
      <c r="VOM152" s="6"/>
      <c r="VON152" s="6"/>
      <c r="VOO152" s="6"/>
      <c r="VOP152" s="6"/>
      <c r="VOQ152" s="6"/>
      <c r="VOR152" s="6"/>
      <c r="VOS152" s="6"/>
      <c r="VOT152" s="6"/>
      <c r="VOU152" s="6"/>
      <c r="VOV152" s="6"/>
      <c r="VOW152" s="6"/>
      <c r="VOX152" s="6"/>
      <c r="VOY152" s="6"/>
      <c r="VOZ152" s="6"/>
      <c r="VPA152" s="6"/>
      <c r="VPB152" s="6"/>
      <c r="VPC152" s="6"/>
      <c r="VPD152" s="6"/>
      <c r="VPE152" s="6"/>
      <c r="VPF152" s="6"/>
      <c r="VPG152" s="6"/>
      <c r="VPH152" s="6"/>
      <c r="VPI152" s="6"/>
      <c r="VPJ152" s="6"/>
      <c r="VPK152" s="6"/>
      <c r="VPL152" s="6"/>
      <c r="VPM152" s="6"/>
      <c r="VPN152" s="6"/>
      <c r="VPO152" s="6"/>
      <c r="VPP152" s="6"/>
      <c r="VPQ152" s="6"/>
      <c r="VPR152" s="6"/>
      <c r="VPS152" s="6"/>
      <c r="VPT152" s="6"/>
      <c r="VPU152" s="6"/>
      <c r="VPV152" s="6"/>
      <c r="VPW152" s="6"/>
      <c r="VPX152" s="6"/>
      <c r="VPY152" s="6"/>
      <c r="VPZ152" s="6"/>
      <c r="VQA152" s="6"/>
      <c r="VQB152" s="6"/>
      <c r="VQC152" s="6"/>
      <c r="VQD152" s="6"/>
      <c r="VQE152" s="6"/>
      <c r="VQF152" s="6"/>
      <c r="VQG152" s="6"/>
      <c r="VQH152" s="6"/>
      <c r="VQI152" s="6"/>
      <c r="VQJ152" s="6"/>
      <c r="VQK152" s="6"/>
      <c r="VQL152" s="6"/>
      <c r="VQM152" s="6"/>
      <c r="VQN152" s="6"/>
      <c r="VQO152" s="6"/>
      <c r="VQP152" s="6"/>
      <c r="VQQ152" s="6"/>
      <c r="VQR152" s="6"/>
      <c r="VQS152" s="6"/>
      <c r="VQT152" s="6"/>
      <c r="VQU152" s="6"/>
      <c r="VQV152" s="6"/>
      <c r="VQW152" s="6"/>
      <c r="VQX152" s="6"/>
      <c r="VQY152" s="6"/>
      <c r="VQZ152" s="6"/>
      <c r="VRA152" s="6"/>
      <c r="VRB152" s="6"/>
      <c r="VRC152" s="6"/>
      <c r="VRD152" s="6"/>
      <c r="VRE152" s="6"/>
      <c r="VRF152" s="6"/>
      <c r="VRG152" s="6"/>
      <c r="VRH152" s="6"/>
      <c r="VRI152" s="6"/>
      <c r="VRJ152" s="6"/>
      <c r="VRK152" s="6"/>
      <c r="VRL152" s="6"/>
      <c r="VRM152" s="6"/>
      <c r="VRN152" s="6"/>
      <c r="VRO152" s="6"/>
      <c r="VRP152" s="6"/>
      <c r="VRQ152" s="6"/>
      <c r="VRR152" s="6"/>
      <c r="VRS152" s="6"/>
      <c r="VRT152" s="6"/>
      <c r="VRU152" s="6"/>
      <c r="VRV152" s="6"/>
      <c r="VRW152" s="6"/>
      <c r="VRX152" s="6"/>
      <c r="VRY152" s="6"/>
      <c r="VRZ152" s="6"/>
      <c r="VSA152" s="6"/>
      <c r="VSB152" s="6"/>
      <c r="VSC152" s="6"/>
      <c r="VSD152" s="6"/>
      <c r="VSE152" s="6"/>
      <c r="VSF152" s="6"/>
      <c r="VSG152" s="6"/>
      <c r="VSH152" s="6"/>
      <c r="VSI152" s="6"/>
      <c r="VSJ152" s="6"/>
      <c r="VSK152" s="6"/>
      <c r="VSL152" s="6"/>
      <c r="VSM152" s="6"/>
      <c r="VSN152" s="6"/>
      <c r="VSO152" s="6"/>
      <c r="VSP152" s="6"/>
      <c r="VSQ152" s="6"/>
      <c r="VSR152" s="6"/>
      <c r="VSS152" s="6"/>
      <c r="VST152" s="6"/>
      <c r="VSU152" s="6"/>
      <c r="VSV152" s="6"/>
      <c r="VSW152" s="6"/>
      <c r="VSX152" s="6"/>
      <c r="VSY152" s="6"/>
      <c r="VSZ152" s="6"/>
      <c r="VTA152" s="6"/>
      <c r="VTB152" s="6"/>
      <c r="VTC152" s="6"/>
      <c r="VTD152" s="6"/>
      <c r="VTE152" s="6"/>
      <c r="VTF152" s="6"/>
      <c r="VTG152" s="6"/>
      <c r="VTH152" s="6"/>
      <c r="VTI152" s="6"/>
      <c r="VTJ152" s="6"/>
      <c r="VTK152" s="6"/>
      <c r="VTL152" s="6"/>
      <c r="VTM152" s="6"/>
      <c r="VTN152" s="6"/>
      <c r="VTO152" s="6"/>
      <c r="VTP152" s="6"/>
      <c r="VTQ152" s="6"/>
      <c r="VTR152" s="6"/>
      <c r="VTS152" s="6"/>
      <c r="VTT152" s="6"/>
      <c r="VTU152" s="6"/>
      <c r="VTV152" s="6"/>
      <c r="VTW152" s="6"/>
      <c r="VTX152" s="6"/>
      <c r="VTY152" s="6"/>
      <c r="VTZ152" s="6"/>
      <c r="VUA152" s="6"/>
      <c r="VUB152" s="6"/>
      <c r="VUC152" s="6"/>
      <c r="VUD152" s="6"/>
      <c r="VUE152" s="6"/>
      <c r="VUF152" s="6"/>
      <c r="VUG152" s="6"/>
      <c r="VUH152" s="6"/>
      <c r="VUI152" s="6"/>
      <c r="VUJ152" s="6"/>
      <c r="VUK152" s="6"/>
      <c r="VUL152" s="6"/>
      <c r="VUM152" s="6"/>
      <c r="VUN152" s="6"/>
      <c r="VUO152" s="6"/>
      <c r="VUP152" s="6"/>
      <c r="VUQ152" s="6"/>
      <c r="VUR152" s="6"/>
      <c r="VUS152" s="6"/>
      <c r="VUT152" s="6"/>
      <c r="VUU152" s="6"/>
      <c r="VUV152" s="6"/>
      <c r="VUW152" s="6"/>
      <c r="VUX152" s="6"/>
      <c r="VUY152" s="6"/>
      <c r="VUZ152" s="6"/>
      <c r="VVA152" s="6"/>
      <c r="VVB152" s="6"/>
      <c r="VVC152" s="6"/>
      <c r="VVD152" s="6"/>
      <c r="VVE152" s="6"/>
      <c r="VVF152" s="6"/>
      <c r="VVG152" s="6"/>
      <c r="VVH152" s="6"/>
      <c r="VVI152" s="6"/>
      <c r="VVJ152" s="6"/>
      <c r="VVK152" s="6"/>
      <c r="VVL152" s="6"/>
      <c r="VVM152" s="6"/>
      <c r="VVN152" s="6"/>
      <c r="VVO152" s="6"/>
      <c r="VVP152" s="6"/>
      <c r="VVQ152" s="6"/>
      <c r="VVR152" s="6"/>
      <c r="VVS152" s="6"/>
      <c r="VVT152" s="6"/>
      <c r="VVU152" s="6"/>
      <c r="VVV152" s="6"/>
      <c r="VVW152" s="6"/>
      <c r="VVX152" s="6"/>
      <c r="VVY152" s="6"/>
      <c r="VVZ152" s="6"/>
      <c r="VWA152" s="6"/>
      <c r="VWB152" s="6"/>
      <c r="VWC152" s="6"/>
      <c r="VWD152" s="6"/>
      <c r="VWE152" s="6"/>
      <c r="VWF152" s="6"/>
      <c r="VWG152" s="6"/>
      <c r="VWH152" s="6"/>
      <c r="VWI152" s="6"/>
      <c r="VWJ152" s="6"/>
      <c r="VWK152" s="6"/>
      <c r="VWL152" s="6"/>
      <c r="VWM152" s="6"/>
      <c r="VWN152" s="6"/>
      <c r="VWO152" s="6"/>
      <c r="VWP152" s="6"/>
      <c r="VWQ152" s="6"/>
      <c r="VWR152" s="6"/>
      <c r="VWS152" s="6"/>
      <c r="VWT152" s="6"/>
      <c r="VWU152" s="6"/>
      <c r="VWV152" s="6"/>
      <c r="VWW152" s="6"/>
      <c r="VWX152" s="6"/>
      <c r="VWY152" s="6"/>
      <c r="VWZ152" s="6"/>
      <c r="VXA152" s="6"/>
      <c r="VXB152" s="6"/>
      <c r="VXC152" s="6"/>
      <c r="VXD152" s="6"/>
      <c r="VXE152" s="6"/>
      <c r="VXF152" s="6"/>
      <c r="VXG152" s="6"/>
      <c r="VXH152" s="6"/>
      <c r="VXI152" s="6"/>
      <c r="VXJ152" s="6"/>
      <c r="VXK152" s="6"/>
      <c r="VXL152" s="6"/>
      <c r="VXM152" s="6"/>
      <c r="VXN152" s="6"/>
      <c r="VXO152" s="6"/>
      <c r="VXP152" s="6"/>
      <c r="VXQ152" s="6"/>
      <c r="VXR152" s="6"/>
      <c r="VXS152" s="6"/>
      <c r="VXT152" s="6"/>
      <c r="VXU152" s="6"/>
      <c r="VXV152" s="6"/>
      <c r="VXW152" s="6"/>
      <c r="VXX152" s="6"/>
      <c r="VXY152" s="6"/>
      <c r="VXZ152" s="6"/>
      <c r="VYA152" s="6"/>
      <c r="VYB152" s="6"/>
      <c r="VYC152" s="6"/>
      <c r="VYD152" s="6"/>
      <c r="VYE152" s="6"/>
      <c r="VYF152" s="6"/>
      <c r="VYG152" s="6"/>
      <c r="VYH152" s="6"/>
      <c r="VYI152" s="6"/>
      <c r="VYJ152" s="6"/>
      <c r="VYK152" s="6"/>
      <c r="VYL152" s="6"/>
      <c r="VYM152" s="6"/>
      <c r="VYN152" s="6"/>
      <c r="VYO152" s="6"/>
      <c r="VYP152" s="6"/>
      <c r="VYQ152" s="6"/>
      <c r="VYR152" s="6"/>
      <c r="VYS152" s="6"/>
      <c r="VYT152" s="6"/>
      <c r="VYU152" s="6"/>
      <c r="VYV152" s="6"/>
      <c r="VYW152" s="6"/>
      <c r="VYX152" s="6"/>
      <c r="VYY152" s="6"/>
      <c r="VYZ152" s="6"/>
      <c r="VZA152" s="6"/>
      <c r="VZB152" s="6"/>
      <c r="VZC152" s="6"/>
      <c r="VZD152" s="6"/>
      <c r="VZE152" s="6"/>
      <c r="VZF152" s="6"/>
      <c r="VZG152" s="6"/>
      <c r="VZH152" s="6"/>
      <c r="VZI152" s="6"/>
      <c r="VZJ152" s="6"/>
      <c r="VZK152" s="6"/>
      <c r="VZL152" s="6"/>
      <c r="VZM152" s="6"/>
      <c r="VZN152" s="6"/>
      <c r="VZO152" s="6"/>
      <c r="VZP152" s="6"/>
      <c r="VZQ152" s="6"/>
      <c r="VZR152" s="6"/>
      <c r="VZS152" s="6"/>
      <c r="VZT152" s="6"/>
      <c r="VZU152" s="6"/>
      <c r="VZV152" s="6"/>
      <c r="VZW152" s="6"/>
      <c r="VZX152" s="6"/>
      <c r="VZY152" s="6"/>
      <c r="VZZ152" s="6"/>
      <c r="WAA152" s="6"/>
      <c r="WAB152" s="6"/>
      <c r="WAC152" s="6"/>
      <c r="WAD152" s="6"/>
      <c r="WAE152" s="6"/>
      <c r="WAF152" s="6"/>
      <c r="WAG152" s="6"/>
      <c r="WAH152" s="6"/>
      <c r="WAI152" s="6"/>
      <c r="WAJ152" s="6"/>
      <c r="WAK152" s="6"/>
      <c r="WAL152" s="6"/>
      <c r="WAM152" s="6"/>
      <c r="WAN152" s="6"/>
      <c r="WAO152" s="6"/>
      <c r="WAP152" s="6"/>
      <c r="WAQ152" s="6"/>
      <c r="WAR152" s="6"/>
      <c r="WAS152" s="6"/>
      <c r="WAT152" s="6"/>
      <c r="WAU152" s="6"/>
      <c r="WAV152" s="6"/>
      <c r="WAW152" s="6"/>
      <c r="WAX152" s="6"/>
      <c r="WAY152" s="6"/>
      <c r="WAZ152" s="6"/>
      <c r="WBA152" s="6"/>
      <c r="WBB152" s="6"/>
      <c r="WBC152" s="6"/>
      <c r="WBD152" s="6"/>
      <c r="WBE152" s="6"/>
      <c r="WBF152" s="6"/>
      <c r="WBG152" s="6"/>
      <c r="WBH152" s="6"/>
      <c r="WBI152" s="6"/>
      <c r="WBJ152" s="6"/>
      <c r="WBK152" s="6"/>
      <c r="WBL152" s="6"/>
      <c r="WBM152" s="6"/>
      <c r="WBN152" s="6"/>
      <c r="WBO152" s="6"/>
      <c r="WBP152" s="6"/>
      <c r="WBQ152" s="6"/>
      <c r="WBR152" s="6"/>
      <c r="WBS152" s="6"/>
      <c r="WBT152" s="6"/>
      <c r="WBU152" s="6"/>
      <c r="WBV152" s="6"/>
      <c r="WBW152" s="6"/>
      <c r="WBX152" s="6"/>
      <c r="WBY152" s="6"/>
      <c r="WBZ152" s="6"/>
      <c r="WCA152" s="6"/>
      <c r="WCB152" s="6"/>
      <c r="WCC152" s="6"/>
      <c r="WCD152" s="6"/>
      <c r="WCE152" s="6"/>
      <c r="WCF152" s="6"/>
      <c r="WCG152" s="6"/>
      <c r="WCH152" s="6"/>
      <c r="WCI152" s="6"/>
      <c r="WCJ152" s="6"/>
      <c r="WCK152" s="6"/>
      <c r="WCL152" s="6"/>
      <c r="WCM152" s="6"/>
      <c r="WCN152" s="6"/>
      <c r="WCO152" s="6"/>
      <c r="WCP152" s="6"/>
      <c r="WCQ152" s="6"/>
      <c r="WCR152" s="6"/>
      <c r="WCS152" s="6"/>
      <c r="WCT152" s="6"/>
      <c r="WCU152" s="6"/>
      <c r="WCV152" s="6"/>
      <c r="WCW152" s="6"/>
      <c r="WCX152" s="6"/>
      <c r="WCY152" s="6"/>
      <c r="WCZ152" s="6"/>
      <c r="WDA152" s="6"/>
      <c r="WDB152" s="6"/>
      <c r="WDC152" s="6"/>
      <c r="WDD152" s="6"/>
      <c r="WDE152" s="6"/>
      <c r="WDF152" s="6"/>
      <c r="WDG152" s="6"/>
      <c r="WDH152" s="6"/>
      <c r="WDI152" s="6"/>
      <c r="WDJ152" s="6"/>
      <c r="WDK152" s="6"/>
      <c r="WDL152" s="6"/>
      <c r="WDM152" s="6"/>
      <c r="WDN152" s="6"/>
      <c r="WDO152" s="6"/>
      <c r="WDP152" s="6"/>
      <c r="WDQ152" s="6"/>
      <c r="WDR152" s="6"/>
      <c r="WDS152" s="6"/>
      <c r="WDT152" s="6"/>
      <c r="WDU152" s="6"/>
      <c r="WDV152" s="6"/>
      <c r="WDW152" s="6"/>
      <c r="WDX152" s="6"/>
      <c r="WDY152" s="6"/>
      <c r="WDZ152" s="6"/>
      <c r="WEA152" s="6"/>
      <c r="WEB152" s="6"/>
      <c r="WEC152" s="6"/>
      <c r="WED152" s="6"/>
      <c r="WEE152" s="6"/>
      <c r="WEF152" s="6"/>
      <c r="WEG152" s="6"/>
      <c r="WEH152" s="6"/>
      <c r="WEI152" s="6"/>
      <c r="WEJ152" s="6"/>
      <c r="WEK152" s="6"/>
      <c r="WEL152" s="6"/>
      <c r="WEM152" s="6"/>
      <c r="WEN152" s="6"/>
      <c r="WEO152" s="6"/>
      <c r="WEP152" s="6"/>
      <c r="WEQ152" s="6"/>
      <c r="WER152" s="6"/>
      <c r="WES152" s="6"/>
      <c r="WET152" s="6"/>
      <c r="WEU152" s="6"/>
      <c r="WEV152" s="6"/>
      <c r="WEW152" s="6"/>
      <c r="WEX152" s="6"/>
      <c r="WEY152" s="6"/>
      <c r="WEZ152" s="6"/>
      <c r="WFA152" s="6"/>
      <c r="WFB152" s="6"/>
      <c r="WFC152" s="6"/>
      <c r="WFD152" s="6"/>
      <c r="WFE152" s="6"/>
      <c r="WFF152" s="6"/>
      <c r="WFG152" s="6"/>
      <c r="WFH152" s="6"/>
      <c r="WFI152" s="6"/>
      <c r="WFJ152" s="6"/>
      <c r="WFK152" s="6"/>
      <c r="WFL152" s="6"/>
      <c r="WFM152" s="6"/>
      <c r="WFN152" s="6"/>
      <c r="WFO152" s="6"/>
      <c r="WFP152" s="6"/>
      <c r="WFQ152" s="6"/>
      <c r="WFR152" s="6"/>
      <c r="WFS152" s="6"/>
      <c r="WFT152" s="6"/>
      <c r="WFU152" s="6"/>
      <c r="WFV152" s="6"/>
      <c r="WFW152" s="6"/>
      <c r="WFX152" s="6"/>
      <c r="WFY152" s="6"/>
      <c r="WFZ152" s="6"/>
      <c r="WGA152" s="6"/>
      <c r="WGB152" s="6"/>
      <c r="WGC152" s="6"/>
      <c r="WGD152" s="6"/>
      <c r="WGE152" s="6"/>
      <c r="WGF152" s="6"/>
      <c r="WGG152" s="6"/>
      <c r="WGH152" s="6"/>
      <c r="WGI152" s="6"/>
      <c r="WGJ152" s="6"/>
      <c r="WGK152" s="6"/>
      <c r="WGL152" s="6"/>
      <c r="WGM152" s="6"/>
      <c r="WGN152" s="6"/>
      <c r="WGO152" s="6"/>
      <c r="WGP152" s="6"/>
      <c r="WGQ152" s="6"/>
      <c r="WGR152" s="6"/>
      <c r="WGS152" s="6"/>
      <c r="WGT152" s="6"/>
      <c r="WGU152" s="6"/>
      <c r="WGV152" s="6"/>
      <c r="WGW152" s="6"/>
      <c r="WGX152" s="6"/>
      <c r="WGY152" s="6"/>
      <c r="WGZ152" s="6"/>
      <c r="WHA152" s="6"/>
      <c r="WHB152" s="6"/>
      <c r="WHC152" s="6"/>
      <c r="WHD152" s="6"/>
      <c r="WHE152" s="6"/>
      <c r="WHF152" s="6"/>
      <c r="WHG152" s="6"/>
      <c r="WHH152" s="6"/>
      <c r="WHI152" s="6"/>
      <c r="WHJ152" s="6"/>
      <c r="WHK152" s="6"/>
      <c r="WHL152" s="6"/>
      <c r="WHM152" s="6"/>
      <c r="WHN152" s="6"/>
      <c r="WHO152" s="6"/>
      <c r="WHP152" s="6"/>
      <c r="WHQ152" s="6"/>
      <c r="WHR152" s="6"/>
      <c r="WHS152" s="6"/>
      <c r="WHT152" s="6"/>
      <c r="WHU152" s="6"/>
      <c r="WHV152" s="6"/>
      <c r="WHW152" s="6"/>
      <c r="WHX152" s="6"/>
      <c r="WHY152" s="6"/>
      <c r="WHZ152" s="6"/>
      <c r="WIA152" s="6"/>
      <c r="WIB152" s="6"/>
      <c r="WIC152" s="6"/>
      <c r="WID152" s="6"/>
      <c r="WIE152" s="6"/>
      <c r="WIF152" s="6"/>
      <c r="WIG152" s="6"/>
      <c r="WIH152" s="6"/>
      <c r="WII152" s="6"/>
      <c r="WIJ152" s="6"/>
      <c r="WIK152" s="6"/>
      <c r="WIL152" s="6"/>
      <c r="WIM152" s="6"/>
      <c r="WIN152" s="6"/>
      <c r="WIO152" s="6"/>
      <c r="WIP152" s="6"/>
      <c r="WIQ152" s="6"/>
      <c r="WIR152" s="6"/>
      <c r="WIS152" s="6"/>
      <c r="WIT152" s="6"/>
      <c r="WIU152" s="6"/>
      <c r="WIV152" s="6"/>
      <c r="WIW152" s="6"/>
      <c r="WIX152" s="6"/>
      <c r="WIY152" s="6"/>
      <c r="WIZ152" s="6"/>
      <c r="WJA152" s="6"/>
      <c r="WJB152" s="6"/>
      <c r="WJC152" s="6"/>
      <c r="WJD152" s="6"/>
      <c r="WJE152" s="6"/>
      <c r="WJF152" s="6"/>
      <c r="WJG152" s="6"/>
      <c r="WJH152" s="6"/>
      <c r="WJI152" s="6"/>
      <c r="WJJ152" s="6"/>
      <c r="WJK152" s="6"/>
      <c r="WJL152" s="6"/>
      <c r="WJM152" s="6"/>
      <c r="WJN152" s="6"/>
      <c r="WJO152" s="6"/>
      <c r="WJP152" s="6"/>
      <c r="WJQ152" s="6"/>
      <c r="WJR152" s="6"/>
      <c r="WJS152" s="6"/>
      <c r="WJT152" s="6"/>
      <c r="WJU152" s="6"/>
      <c r="WJV152" s="6"/>
      <c r="WJW152" s="6"/>
      <c r="WJX152" s="6"/>
      <c r="WJY152" s="6"/>
      <c r="WJZ152" s="6"/>
      <c r="WKA152" s="6"/>
      <c r="WKB152" s="6"/>
      <c r="WKC152" s="6"/>
      <c r="WKD152" s="6"/>
      <c r="WKE152" s="6"/>
      <c r="WKF152" s="6"/>
      <c r="WKG152" s="6"/>
      <c r="WKH152" s="6"/>
      <c r="WKI152" s="6"/>
      <c r="WKJ152" s="6"/>
      <c r="WKK152" s="6"/>
      <c r="WKL152" s="6"/>
      <c r="WKM152" s="6"/>
      <c r="WKN152" s="6"/>
      <c r="WKO152" s="6"/>
      <c r="WKP152" s="6"/>
      <c r="WKQ152" s="6"/>
      <c r="WKR152" s="6"/>
      <c r="WKS152" s="6"/>
      <c r="WKT152" s="6"/>
      <c r="WKU152" s="6"/>
      <c r="WKV152" s="6"/>
      <c r="WKW152" s="6"/>
      <c r="WKX152" s="6"/>
      <c r="WKY152" s="6"/>
      <c r="WKZ152" s="6"/>
      <c r="WLA152" s="6"/>
      <c r="WLB152" s="6"/>
      <c r="WLC152" s="6"/>
      <c r="WLD152" s="6"/>
      <c r="WLE152" s="6"/>
      <c r="WLF152" s="6"/>
      <c r="WLG152" s="6"/>
      <c r="WLH152" s="6"/>
      <c r="WLI152" s="6"/>
      <c r="WLJ152" s="6"/>
      <c r="WLK152" s="6"/>
      <c r="WLL152" s="6"/>
      <c r="WLM152" s="6"/>
      <c r="WLN152" s="6"/>
      <c r="WLO152" s="6"/>
      <c r="WLP152" s="6"/>
      <c r="WLQ152" s="6"/>
      <c r="WLR152" s="6"/>
      <c r="WLS152" s="6"/>
      <c r="WLT152" s="6"/>
      <c r="WLU152" s="6"/>
      <c r="WLV152" s="6"/>
      <c r="WLW152" s="6"/>
      <c r="WLX152" s="6"/>
      <c r="WLY152" s="6"/>
      <c r="WLZ152" s="6"/>
      <c r="WMA152" s="6"/>
      <c r="WMB152" s="6"/>
      <c r="WMC152" s="6"/>
      <c r="WMD152" s="6"/>
      <c r="WME152" s="6"/>
      <c r="WMF152" s="6"/>
      <c r="WMG152" s="6"/>
      <c r="WMH152" s="6"/>
      <c r="WMI152" s="6"/>
      <c r="WMJ152" s="6"/>
      <c r="WMK152" s="6"/>
      <c r="WML152" s="6"/>
      <c r="WMM152" s="6"/>
      <c r="WMN152" s="6"/>
      <c r="WMO152" s="6"/>
      <c r="WMP152" s="6"/>
      <c r="WMQ152" s="6"/>
      <c r="WMR152" s="6"/>
      <c r="WMS152" s="6"/>
      <c r="WMT152" s="6"/>
      <c r="WMU152" s="6"/>
      <c r="WMV152" s="6"/>
      <c r="WMW152" s="6"/>
      <c r="WMX152" s="6"/>
      <c r="WMY152" s="6"/>
      <c r="WMZ152" s="6"/>
      <c r="WNA152" s="6"/>
      <c r="WNB152" s="6"/>
      <c r="WNC152" s="6"/>
      <c r="WND152" s="6"/>
      <c r="WNE152" s="6"/>
      <c r="WNF152" s="6"/>
      <c r="WNG152" s="6"/>
      <c r="WNH152" s="6"/>
      <c r="WNI152" s="6"/>
      <c r="WNJ152" s="6"/>
      <c r="WNK152" s="6"/>
      <c r="WNL152" s="6"/>
      <c r="WNM152" s="6"/>
      <c r="WNN152" s="6"/>
      <c r="WNO152" s="6"/>
      <c r="WNP152" s="6"/>
      <c r="WNQ152" s="6"/>
      <c r="WNR152" s="6"/>
      <c r="WNS152" s="6"/>
      <c r="WNT152" s="6"/>
      <c r="WNU152" s="6"/>
      <c r="WNV152" s="6"/>
      <c r="WNW152" s="6"/>
      <c r="WNX152" s="6"/>
      <c r="WNY152" s="6"/>
      <c r="WNZ152" s="6"/>
      <c r="WOA152" s="6"/>
      <c r="WOB152" s="6"/>
      <c r="WOC152" s="6"/>
      <c r="WOD152" s="6"/>
      <c r="WOE152" s="6"/>
      <c r="WOF152" s="6"/>
      <c r="WOG152" s="6"/>
      <c r="WOH152" s="6"/>
      <c r="WOI152" s="6"/>
      <c r="WOJ152" s="6"/>
      <c r="WOK152" s="6"/>
      <c r="WOL152" s="6"/>
      <c r="WOM152" s="6"/>
      <c r="WON152" s="6"/>
      <c r="WOO152" s="6"/>
      <c r="WOP152" s="6"/>
      <c r="WOQ152" s="6"/>
      <c r="WOR152" s="6"/>
      <c r="WOS152" s="6"/>
      <c r="WOT152" s="6"/>
      <c r="WOU152" s="6"/>
      <c r="WOV152" s="6"/>
      <c r="WOW152" s="6"/>
      <c r="WOX152" s="6"/>
      <c r="WOY152" s="6"/>
      <c r="WOZ152" s="6"/>
      <c r="WPA152" s="6"/>
      <c r="WPB152" s="6"/>
      <c r="WPC152" s="6"/>
      <c r="WPD152" s="6"/>
      <c r="WPE152" s="6"/>
      <c r="WPF152" s="6"/>
      <c r="WPG152" s="6"/>
      <c r="WPH152" s="6"/>
      <c r="WPI152" s="6"/>
      <c r="WPJ152" s="6"/>
      <c r="WPK152" s="6"/>
      <c r="WPL152" s="6"/>
      <c r="WPM152" s="6"/>
      <c r="WPN152" s="6"/>
      <c r="WPO152" s="6"/>
      <c r="WPP152" s="6"/>
      <c r="WPQ152" s="6"/>
      <c r="WPR152" s="6"/>
      <c r="WPS152" s="6"/>
      <c r="WPT152" s="6"/>
      <c r="WPU152" s="6"/>
      <c r="WPV152" s="6"/>
      <c r="WPW152" s="6"/>
      <c r="WPX152" s="6"/>
      <c r="WPY152" s="6"/>
      <c r="WPZ152" s="6"/>
      <c r="WQA152" s="6"/>
      <c r="WQB152" s="6"/>
      <c r="WQC152" s="6"/>
      <c r="WQD152" s="6"/>
      <c r="WQE152" s="6"/>
      <c r="WQF152" s="6"/>
      <c r="WQG152" s="6"/>
      <c r="WQH152" s="6"/>
      <c r="WQI152" s="6"/>
      <c r="WQJ152" s="6"/>
      <c r="WQK152" s="6"/>
      <c r="WQL152" s="6"/>
      <c r="WQM152" s="6"/>
      <c r="WQN152" s="6"/>
      <c r="WQO152" s="6"/>
      <c r="WQP152" s="6"/>
      <c r="WQQ152" s="6"/>
      <c r="WQR152" s="6"/>
      <c r="WQS152" s="6"/>
      <c r="WQT152" s="6"/>
      <c r="WQU152" s="6"/>
      <c r="WQV152" s="6"/>
      <c r="WQW152" s="6"/>
      <c r="WQX152" s="6"/>
      <c r="WQY152" s="6"/>
      <c r="WQZ152" s="6"/>
      <c r="WRA152" s="6"/>
      <c r="WRB152" s="6"/>
      <c r="WRC152" s="6"/>
      <c r="WRD152" s="6"/>
      <c r="WRE152" s="6"/>
      <c r="WRF152" s="6"/>
      <c r="WRG152" s="6"/>
      <c r="WRH152" s="6"/>
      <c r="WRI152" s="6"/>
      <c r="WRJ152" s="6"/>
      <c r="WRK152" s="6"/>
      <c r="WRL152" s="6"/>
      <c r="WRM152" s="6"/>
      <c r="WRN152" s="6"/>
      <c r="WRO152" s="6"/>
      <c r="WRP152" s="6"/>
      <c r="WRQ152" s="6"/>
      <c r="WRR152" s="6"/>
      <c r="WRS152" s="6"/>
      <c r="WRT152" s="6"/>
      <c r="WRU152" s="6"/>
      <c r="WRV152" s="6"/>
      <c r="WRW152" s="6"/>
      <c r="WRX152" s="6"/>
      <c r="WRY152" s="6"/>
      <c r="WRZ152" s="6"/>
      <c r="WSA152" s="6"/>
      <c r="WSB152" s="6"/>
      <c r="WSC152" s="6"/>
      <c r="WSD152" s="6"/>
      <c r="WSE152" s="6"/>
      <c r="WSF152" s="6"/>
      <c r="WSG152" s="6"/>
      <c r="WSH152" s="6"/>
      <c r="WSI152" s="6"/>
      <c r="WSJ152" s="6"/>
      <c r="WSK152" s="6"/>
      <c r="WSL152" s="6"/>
      <c r="WSM152" s="6"/>
      <c r="WSN152" s="6"/>
      <c r="WSO152" s="6"/>
      <c r="WSP152" s="6"/>
      <c r="WSQ152" s="6"/>
      <c r="WSR152" s="6"/>
      <c r="WSS152" s="6"/>
      <c r="WST152" s="6"/>
      <c r="WSU152" s="6"/>
      <c r="WSV152" s="6"/>
      <c r="WSW152" s="6"/>
      <c r="WSX152" s="6"/>
      <c r="WSY152" s="6"/>
      <c r="WSZ152" s="6"/>
      <c r="WTA152" s="6"/>
      <c r="WTB152" s="6"/>
      <c r="WTC152" s="6"/>
      <c r="WTD152" s="6"/>
      <c r="WTE152" s="6"/>
      <c r="WTF152" s="6"/>
      <c r="WTG152" s="6"/>
      <c r="WTH152" s="6"/>
      <c r="WTI152" s="6"/>
      <c r="WTJ152" s="6"/>
      <c r="WTK152" s="6"/>
      <c r="WTL152" s="6"/>
      <c r="WTM152" s="6"/>
      <c r="WTN152" s="6"/>
      <c r="WTO152" s="6"/>
      <c r="WTP152" s="6"/>
      <c r="WTQ152" s="6"/>
      <c r="WTR152" s="6"/>
      <c r="WTS152" s="6"/>
      <c r="WTT152" s="6"/>
      <c r="WTU152" s="6"/>
      <c r="WTV152" s="6"/>
      <c r="WTW152" s="6"/>
      <c r="WTX152" s="6"/>
      <c r="WTY152" s="6"/>
      <c r="WTZ152" s="6"/>
      <c r="WUA152" s="6"/>
      <c r="WUB152" s="6"/>
      <c r="WUC152" s="6"/>
      <c r="WUD152" s="6"/>
      <c r="WUE152" s="6"/>
      <c r="WUF152" s="6"/>
      <c r="WUG152" s="6"/>
      <c r="WUH152" s="6"/>
      <c r="WUI152" s="6"/>
      <c r="WUJ152" s="6"/>
      <c r="WUK152" s="6"/>
      <c r="WUL152" s="6"/>
      <c r="WUM152" s="6"/>
      <c r="WUN152" s="6"/>
      <c r="WUO152" s="6"/>
      <c r="WUP152" s="6"/>
      <c r="WUQ152" s="6"/>
      <c r="WUR152" s="6"/>
      <c r="WUS152" s="6"/>
      <c r="WUT152" s="6"/>
      <c r="WUU152" s="6"/>
      <c r="WUV152" s="6"/>
      <c r="WUW152" s="6"/>
      <c r="WUX152" s="6"/>
      <c r="WUY152" s="6"/>
      <c r="WUZ152" s="6"/>
      <c r="WVA152" s="6"/>
      <c r="WVB152" s="6"/>
      <c r="WVC152" s="6"/>
      <c r="WVD152" s="6"/>
      <c r="WVE152" s="6"/>
      <c r="WVF152" s="6"/>
      <c r="WVG152" s="6"/>
      <c r="WVH152" s="6"/>
      <c r="WVI152" s="6"/>
      <c r="WVJ152" s="6"/>
      <c r="WVK152" s="6"/>
      <c r="WVL152" s="6"/>
      <c r="WVM152" s="6"/>
      <c r="WVN152" s="6"/>
      <c r="WVO152" s="6"/>
      <c r="WVP152" s="6"/>
      <c r="WVQ152" s="6"/>
      <c r="WVR152" s="6"/>
      <c r="WVS152" s="6"/>
      <c r="WVT152" s="6"/>
      <c r="WVU152" s="6"/>
      <c r="WVV152" s="6"/>
      <c r="WVW152" s="6"/>
      <c r="WVX152" s="6"/>
      <c r="WVY152" s="6"/>
      <c r="WVZ152" s="6"/>
      <c r="WWA152" s="6"/>
      <c r="WWB152" s="6"/>
      <c r="WWC152" s="6"/>
      <c r="WWD152" s="6"/>
      <c r="WWE152" s="6"/>
      <c r="WWF152" s="6"/>
      <c r="WWG152" s="6"/>
      <c r="WWH152" s="6"/>
      <c r="WWI152" s="6"/>
      <c r="WWJ152" s="6"/>
      <c r="WWK152" s="6"/>
      <c r="WWL152" s="6"/>
      <c r="WWM152" s="6"/>
      <c r="WWN152" s="6"/>
      <c r="WWO152" s="6"/>
      <c r="WWP152" s="6"/>
      <c r="WWQ152" s="6"/>
      <c r="WWR152" s="6"/>
      <c r="WWS152" s="6"/>
      <c r="WWT152" s="6"/>
      <c r="WWU152" s="6"/>
      <c r="WWV152" s="6"/>
      <c r="WWW152" s="6"/>
      <c r="WWX152" s="6"/>
      <c r="WWY152" s="6"/>
      <c r="WWZ152" s="6"/>
      <c r="WXA152" s="6"/>
      <c r="WXB152" s="6"/>
      <c r="WXC152" s="6"/>
      <c r="WXD152" s="6"/>
      <c r="WXE152" s="6"/>
      <c r="WXF152" s="6"/>
      <c r="WXG152" s="6"/>
      <c r="WXH152" s="6"/>
      <c r="WXI152" s="6"/>
      <c r="WXJ152" s="6"/>
      <c r="WXK152" s="6"/>
      <c r="WXL152" s="6"/>
      <c r="WXM152" s="6"/>
      <c r="WXN152" s="6"/>
      <c r="WXO152" s="6"/>
      <c r="WXP152" s="6"/>
      <c r="WXQ152" s="6"/>
      <c r="WXR152" s="6"/>
      <c r="WXS152" s="6"/>
      <c r="WXT152" s="6"/>
      <c r="WXU152" s="6"/>
      <c r="WXV152" s="6"/>
      <c r="WXW152" s="6"/>
      <c r="WXX152" s="6"/>
      <c r="WXY152" s="6"/>
      <c r="WXZ152" s="6"/>
      <c r="WYA152" s="6"/>
      <c r="WYB152" s="6"/>
      <c r="WYC152" s="6"/>
      <c r="WYD152" s="6"/>
      <c r="WYE152" s="6"/>
      <c r="WYF152" s="6"/>
      <c r="WYG152" s="6"/>
      <c r="WYH152" s="6"/>
      <c r="WYI152" s="6"/>
      <c r="WYJ152" s="6"/>
      <c r="WYK152" s="6"/>
      <c r="WYL152" s="6"/>
      <c r="WYM152" s="6"/>
      <c r="WYN152" s="6"/>
      <c r="WYO152" s="6"/>
      <c r="WYP152" s="6"/>
      <c r="WYQ152" s="6"/>
      <c r="WYR152" s="6"/>
      <c r="WYS152" s="6"/>
      <c r="WYT152" s="6"/>
      <c r="WYU152" s="6"/>
      <c r="WYV152" s="6"/>
      <c r="WYW152" s="6"/>
      <c r="WYX152" s="6"/>
      <c r="WYY152" s="6"/>
      <c r="WYZ152" s="6"/>
      <c r="WZA152" s="6"/>
      <c r="WZB152" s="6"/>
      <c r="WZC152" s="6"/>
      <c r="WZD152" s="6"/>
      <c r="WZE152" s="6"/>
      <c r="WZF152" s="6"/>
      <c r="WZG152" s="6"/>
      <c r="WZH152" s="6"/>
      <c r="WZI152" s="6"/>
      <c r="WZJ152" s="6"/>
      <c r="WZK152" s="6"/>
      <c r="WZL152" s="6"/>
      <c r="WZM152" s="6"/>
      <c r="WZN152" s="6"/>
      <c r="WZO152" s="6"/>
      <c r="WZP152" s="6"/>
      <c r="WZQ152" s="6"/>
      <c r="WZR152" s="6"/>
      <c r="WZS152" s="6"/>
      <c r="WZT152" s="6"/>
      <c r="WZU152" s="6"/>
      <c r="WZV152" s="6"/>
      <c r="WZW152" s="6"/>
      <c r="WZX152" s="6"/>
      <c r="WZY152" s="6"/>
      <c r="WZZ152" s="6"/>
      <c r="XAA152" s="6"/>
      <c r="XAB152" s="6"/>
      <c r="XAC152" s="6"/>
      <c r="XAD152" s="6"/>
      <c r="XAE152" s="6"/>
      <c r="XAF152" s="6"/>
      <c r="XAG152" s="6"/>
      <c r="XAH152" s="6"/>
      <c r="XAI152" s="6"/>
      <c r="XAJ152" s="6"/>
      <c r="XAK152" s="6"/>
      <c r="XAL152" s="6"/>
      <c r="XAM152" s="6"/>
      <c r="XAN152" s="6"/>
      <c r="XAO152" s="6"/>
      <c r="XAP152" s="6"/>
      <c r="XAQ152" s="6"/>
      <c r="XAR152" s="6"/>
      <c r="XAS152" s="6"/>
      <c r="XAT152" s="6"/>
      <c r="XAU152" s="6"/>
      <c r="XAV152" s="6"/>
      <c r="XAW152" s="6"/>
      <c r="XAX152" s="6"/>
      <c r="XAY152" s="6"/>
      <c r="XAZ152" s="6"/>
      <c r="XBA152" s="6"/>
      <c r="XBB152" s="6"/>
      <c r="XBC152" s="6"/>
      <c r="XBD152" s="6"/>
      <c r="XBE152" s="6"/>
      <c r="XBF152" s="6"/>
      <c r="XBG152" s="6"/>
      <c r="XBH152" s="6"/>
      <c r="XBI152" s="6"/>
      <c r="XBJ152" s="6"/>
      <c r="XBK152" s="6"/>
      <c r="XBL152" s="6"/>
      <c r="XBM152" s="6"/>
      <c r="XBN152" s="6"/>
      <c r="XBO152" s="6"/>
      <c r="XBP152" s="6"/>
      <c r="XBQ152" s="6"/>
      <c r="XBR152" s="6"/>
      <c r="XBS152" s="6"/>
      <c r="XBT152" s="6"/>
      <c r="XBU152" s="6"/>
      <c r="XBV152" s="6"/>
      <c r="XBW152" s="6"/>
      <c r="XBX152" s="6"/>
      <c r="XBY152" s="6"/>
      <c r="XBZ152" s="6"/>
      <c r="XCA152" s="6"/>
      <c r="XCB152" s="6"/>
      <c r="XCC152" s="6"/>
      <c r="XCD152" s="6"/>
      <c r="XCE152" s="6"/>
      <c r="XCF152" s="6"/>
      <c r="XCG152" s="6"/>
      <c r="XCH152" s="6"/>
      <c r="XCI152" s="6"/>
      <c r="XCJ152" s="6"/>
      <c r="XCK152" s="6"/>
      <c r="XCL152" s="6"/>
      <c r="XCM152" s="6"/>
      <c r="XCN152" s="6"/>
      <c r="XCO152" s="6"/>
      <c r="XCP152" s="6"/>
    </row>
    <row r="153" customFormat="1" customHeight="1" spans="1:1024 1025:16318">
      <c r="A153" s="170">
        <v>45323</v>
      </c>
      <c r="B153" s="162">
        <v>45348</v>
      </c>
      <c r="C153" s="239" t="s">
        <v>1647</v>
      </c>
      <c r="D153" s="331" t="s">
        <v>690</v>
      </c>
      <c r="E153" s="77" t="s">
        <v>1648</v>
      </c>
      <c r="F153" s="78" t="s">
        <v>1649</v>
      </c>
      <c r="G153" s="126">
        <v>4905.6</v>
      </c>
      <c r="H153" s="332" t="s">
        <v>1394</v>
      </c>
      <c r="I153" s="162">
        <v>45377</v>
      </c>
      <c r="J153" s="167">
        <v>981.12</v>
      </c>
      <c r="K153" s="272">
        <v>45393</v>
      </c>
      <c r="L153" s="167">
        <v>981.12</v>
      </c>
      <c r="M153" s="272">
        <v>45408</v>
      </c>
      <c r="N153" s="167">
        <v>981.12</v>
      </c>
      <c r="O153" s="162">
        <v>45423</v>
      </c>
      <c r="P153" s="205">
        <v>981.12</v>
      </c>
      <c r="Q153" s="162">
        <v>45438</v>
      </c>
      <c r="R153" s="205">
        <v>981.12</v>
      </c>
      <c r="S153" s="206"/>
      <c r="T153" s="206"/>
      <c r="U153" s="333"/>
      <c r="V153" s="334"/>
      <c r="W153" s="333"/>
      <c r="X153" s="335"/>
      <c r="Y153" s="91">
        <f t="shared" ref="Y153:Y216" si="5">J153+L153+N153+P153+R153+T153+V153+X153</f>
        <v>4905.6</v>
      </c>
      <c r="Z153" s="91">
        <f t="shared" ref="Z153:Z216" si="6">G153-Y153</f>
        <v>0</v>
      </c>
    </row>
    <row r="154" s="7" customFormat="1" customHeight="1" spans="1:1024 1025:16318">
      <c r="A154" s="170">
        <v>45323</v>
      </c>
      <c r="B154" s="336">
        <v>45348</v>
      </c>
      <c r="C154" s="337" t="s">
        <v>1650</v>
      </c>
      <c r="D154" s="338" t="s">
        <v>690</v>
      </c>
      <c r="E154" s="194" t="s">
        <v>1648</v>
      </c>
      <c r="F154" s="182" t="s">
        <v>1651</v>
      </c>
      <c r="G154" s="339">
        <v>10458.5</v>
      </c>
      <c r="H154" s="340" t="s">
        <v>1394</v>
      </c>
      <c r="I154" s="162">
        <v>45378</v>
      </c>
      <c r="J154" s="341">
        <v>2091.7</v>
      </c>
      <c r="K154" s="272">
        <v>45394</v>
      </c>
      <c r="L154" s="341">
        <v>2091.7</v>
      </c>
      <c r="M154" s="272">
        <v>45409</v>
      </c>
      <c r="N154" s="341">
        <v>2091.7</v>
      </c>
      <c r="O154" s="162">
        <v>45424</v>
      </c>
      <c r="P154" s="342">
        <v>2091.7</v>
      </c>
      <c r="Q154" s="162">
        <v>45439</v>
      </c>
      <c r="R154" s="342">
        <v>2091.7</v>
      </c>
      <c r="S154" s="343"/>
      <c r="T154" s="343"/>
      <c r="U154" s="344"/>
      <c r="V154" s="334"/>
      <c r="W154" s="344"/>
      <c r="X154" s="335"/>
      <c r="Y154" s="91">
        <f t="shared" si="5"/>
        <v>10458.5</v>
      </c>
      <c r="Z154" s="91">
        <f t="shared" si="6"/>
        <v>0</v>
      </c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  <c r="ALQ154"/>
      <c r="ALR154"/>
      <c r="ALS154"/>
      <c r="ALT154"/>
      <c r="ALU154"/>
      <c r="ALV154"/>
      <c r="ALW154"/>
      <c r="ALX154"/>
      <c r="ALY154"/>
      <c r="ALZ154"/>
      <c r="AMA154"/>
      <c r="AMB154"/>
      <c r="AMC154"/>
      <c r="AMD154"/>
      <c r="AME154"/>
      <c r="AMF154"/>
      <c r="AMG154"/>
      <c r="AMH154"/>
      <c r="AMI154"/>
      <c r="AMJ154"/>
      <c r="AMK154"/>
      <c r="AML154"/>
      <c r="AMM154"/>
      <c r="AMN154"/>
      <c r="AMO154"/>
      <c r="AMP154"/>
      <c r="AMQ154"/>
      <c r="AMR154"/>
      <c r="AMS154"/>
      <c r="AMT154"/>
      <c r="AMU154"/>
      <c r="AMV154"/>
      <c r="AMW154"/>
      <c r="AMX154"/>
      <c r="AMY154"/>
      <c r="AMZ154"/>
      <c r="ANA154"/>
      <c r="ANB154"/>
      <c r="ANC154"/>
      <c r="AND154"/>
      <c r="ANE154"/>
      <c r="ANF154"/>
      <c r="ANG154"/>
      <c r="ANH154"/>
      <c r="ANI154"/>
      <c r="ANJ154"/>
      <c r="ANK154"/>
      <c r="ANL154"/>
      <c r="ANM154"/>
      <c r="ANN154"/>
      <c r="ANO154"/>
      <c r="ANP154"/>
      <c r="ANQ154"/>
      <c r="ANR154"/>
      <c r="ANS154"/>
      <c r="ANT154"/>
      <c r="ANU154"/>
      <c r="ANV154"/>
      <c r="ANW154"/>
      <c r="ANX154"/>
      <c r="ANY154"/>
      <c r="ANZ154"/>
      <c r="AOA154"/>
      <c r="AOB154"/>
      <c r="AOC154"/>
      <c r="AOD154"/>
      <c r="AOE154"/>
      <c r="AOF154"/>
      <c r="AOG154"/>
      <c r="AOH154"/>
      <c r="AOI154"/>
      <c r="AOJ154"/>
      <c r="AOK154"/>
      <c r="AOL154"/>
      <c r="AOM154"/>
      <c r="AON154"/>
      <c r="AOO154"/>
      <c r="AOP154"/>
      <c r="AOQ154"/>
      <c r="AOR154"/>
      <c r="AOS154"/>
      <c r="AOT154"/>
      <c r="AOU154"/>
      <c r="AOV154"/>
      <c r="AOW154"/>
      <c r="AOX154"/>
      <c r="AOY154"/>
      <c r="AOZ154"/>
      <c r="APA154"/>
      <c r="APB154"/>
      <c r="APC154"/>
      <c r="APD154"/>
      <c r="APE154"/>
      <c r="APF154"/>
      <c r="APG154"/>
      <c r="APH154"/>
      <c r="API154"/>
      <c r="APJ154"/>
      <c r="APK154"/>
      <c r="APL154"/>
      <c r="APM154"/>
      <c r="APN154"/>
      <c r="APO154"/>
      <c r="APP154"/>
      <c r="APQ154"/>
      <c r="APR154"/>
      <c r="APS154"/>
      <c r="APT154"/>
      <c r="APU154"/>
      <c r="APV154"/>
      <c r="APW154"/>
      <c r="APX154"/>
      <c r="APY154"/>
      <c r="APZ154"/>
      <c r="AQA154"/>
      <c r="AQB154"/>
      <c r="AQC154"/>
      <c r="AQD154"/>
      <c r="AQE154"/>
      <c r="AQF154"/>
      <c r="AQG154"/>
      <c r="AQH154"/>
      <c r="AQI154"/>
      <c r="AQJ154"/>
      <c r="AQK154"/>
      <c r="AQL154"/>
      <c r="AQM154"/>
      <c r="AQN154"/>
      <c r="AQO154"/>
      <c r="AQP154"/>
      <c r="AQQ154"/>
      <c r="AQR154"/>
      <c r="AQS154"/>
      <c r="AQT154"/>
      <c r="AQU154"/>
      <c r="AQV154"/>
      <c r="AQW154"/>
      <c r="AQX154"/>
      <c r="AQY154"/>
      <c r="AQZ154"/>
      <c r="ARA154"/>
      <c r="ARB154"/>
      <c r="ARC154"/>
      <c r="ARD154"/>
      <c r="ARE154"/>
      <c r="ARF154"/>
      <c r="ARG154"/>
      <c r="ARH154"/>
      <c r="ARI154"/>
      <c r="ARJ154"/>
      <c r="ARK154"/>
      <c r="ARL154"/>
      <c r="ARM154"/>
      <c r="ARN154"/>
      <c r="ARO154"/>
      <c r="ARP154"/>
      <c r="ARQ154"/>
      <c r="ARR154"/>
      <c r="ARS154"/>
      <c r="ART154"/>
      <c r="ARU154"/>
      <c r="ARV154"/>
      <c r="ARW154"/>
      <c r="ARX154"/>
      <c r="ARY154"/>
      <c r="ARZ154"/>
      <c r="ASA154"/>
      <c r="ASB154"/>
      <c r="ASC154"/>
      <c r="ASD154"/>
      <c r="ASE154"/>
      <c r="ASF154"/>
      <c r="ASG154"/>
      <c r="ASH154"/>
      <c r="ASI154"/>
      <c r="ASJ154"/>
      <c r="ASK154"/>
      <c r="ASL154"/>
      <c r="ASM154"/>
      <c r="ASN154"/>
      <c r="ASO154"/>
      <c r="ASP154"/>
      <c r="ASQ154"/>
      <c r="ASR154"/>
      <c r="ASS154"/>
      <c r="AST154"/>
      <c r="ASU154"/>
      <c r="ASV154"/>
      <c r="ASW154"/>
      <c r="ASX154"/>
      <c r="ASY154"/>
      <c r="ASZ154"/>
      <c r="ATA154"/>
      <c r="ATB154"/>
      <c r="ATC154"/>
      <c r="ATD154"/>
      <c r="ATE154"/>
      <c r="ATF154"/>
      <c r="ATG154"/>
      <c r="ATH154"/>
      <c r="ATI154"/>
      <c r="ATJ154"/>
      <c r="ATK154"/>
      <c r="ATL154"/>
      <c r="ATM154"/>
      <c r="ATN154"/>
      <c r="ATO154"/>
      <c r="ATP154"/>
      <c r="ATQ154"/>
      <c r="ATR154"/>
      <c r="ATS154"/>
      <c r="ATT154"/>
      <c r="ATU154"/>
      <c r="ATV154"/>
      <c r="ATW154"/>
      <c r="ATX154"/>
      <c r="ATY154"/>
      <c r="ATZ154"/>
      <c r="AUA154"/>
      <c r="AUB154"/>
      <c r="AUC154"/>
      <c r="AUD154"/>
      <c r="AUE154"/>
      <c r="AUF154"/>
      <c r="AUG154"/>
      <c r="AUH154"/>
      <c r="AUI154"/>
      <c r="AUJ154"/>
      <c r="AUK154"/>
      <c r="AUL154"/>
      <c r="AUM154"/>
      <c r="AUN154"/>
      <c r="AUO154"/>
      <c r="AUP154"/>
      <c r="AUQ154"/>
      <c r="AUR154"/>
      <c r="AUS154"/>
      <c r="AUT154"/>
      <c r="AUU154"/>
      <c r="AUV154"/>
      <c r="AUW154"/>
      <c r="AUX154"/>
      <c r="AUY154"/>
      <c r="AUZ154"/>
      <c r="AVA154"/>
      <c r="AVB154"/>
      <c r="AVC154"/>
      <c r="AVD154"/>
      <c r="AVE154"/>
      <c r="AVF154"/>
      <c r="AVG154"/>
      <c r="AVH154"/>
      <c r="AVI154"/>
      <c r="AVJ154"/>
      <c r="AVK154"/>
      <c r="AVL154"/>
      <c r="AVM154"/>
      <c r="AVN154"/>
      <c r="AVO154"/>
      <c r="AVP154"/>
      <c r="AVQ154"/>
      <c r="AVR154"/>
      <c r="AVS154"/>
      <c r="AVT154"/>
      <c r="AVU154"/>
      <c r="AVV154"/>
      <c r="AVW154"/>
      <c r="AVX154"/>
      <c r="AVY154"/>
      <c r="AVZ154"/>
      <c r="AWA154"/>
      <c r="AWB154"/>
      <c r="AWC154"/>
      <c r="AWD154"/>
      <c r="AWE154"/>
      <c r="AWF154"/>
      <c r="AWG154"/>
      <c r="AWH154"/>
      <c r="AWI154"/>
      <c r="AWJ154"/>
      <c r="AWK154"/>
      <c r="AWL154"/>
      <c r="AWM154"/>
      <c r="AWN154"/>
      <c r="AWO154"/>
      <c r="AWP154"/>
      <c r="AWQ154"/>
      <c r="AWR154"/>
      <c r="AWS154"/>
      <c r="AWT154"/>
      <c r="AWU154"/>
      <c r="AWV154"/>
      <c r="AWW154"/>
      <c r="AWX154"/>
      <c r="AWY154"/>
      <c r="AWZ154"/>
      <c r="AXA154"/>
      <c r="AXB154"/>
      <c r="AXC154"/>
      <c r="AXD154"/>
      <c r="AXE154"/>
      <c r="AXF154"/>
      <c r="AXG154"/>
      <c r="AXH154"/>
      <c r="AXI154"/>
      <c r="AXJ154"/>
      <c r="AXK154"/>
      <c r="AXL154"/>
      <c r="AXM154"/>
      <c r="AXN154"/>
      <c r="AXO154"/>
      <c r="AXP154"/>
      <c r="AXQ154"/>
      <c r="AXR154"/>
      <c r="AXS154"/>
      <c r="AXT154"/>
      <c r="AXU154"/>
      <c r="AXV154"/>
      <c r="AXW154"/>
      <c r="AXX154"/>
      <c r="AXY154"/>
      <c r="AXZ154"/>
      <c r="AYA154"/>
      <c r="AYB154"/>
      <c r="AYC154"/>
      <c r="AYD154"/>
      <c r="AYE154"/>
      <c r="AYF154"/>
      <c r="AYG154"/>
      <c r="AYH154"/>
      <c r="AYI154"/>
      <c r="AYJ154"/>
      <c r="AYK154"/>
      <c r="AYL154"/>
      <c r="AYM154"/>
      <c r="AYN154"/>
      <c r="AYO154"/>
      <c r="AYP154"/>
      <c r="AYQ154"/>
      <c r="AYR154"/>
      <c r="AYS154"/>
      <c r="AYT154"/>
      <c r="AYU154"/>
      <c r="AYV154"/>
      <c r="AYW154"/>
      <c r="AYX154"/>
      <c r="AYY154"/>
      <c r="AYZ154"/>
      <c r="AZA154"/>
      <c r="AZB154"/>
      <c r="AZC154"/>
      <c r="AZD154"/>
      <c r="AZE154"/>
      <c r="AZF154"/>
      <c r="AZG154"/>
      <c r="AZH154"/>
      <c r="AZI154"/>
      <c r="AZJ154"/>
      <c r="AZK154"/>
      <c r="AZL154"/>
      <c r="AZM154"/>
      <c r="AZN154"/>
      <c r="AZO154"/>
      <c r="AZP154"/>
      <c r="AZQ154"/>
      <c r="AZR154"/>
      <c r="AZS154"/>
      <c r="AZT154"/>
      <c r="AZU154"/>
      <c r="AZV154"/>
      <c r="AZW154"/>
      <c r="AZX154"/>
      <c r="AZY154"/>
      <c r="AZZ154"/>
      <c r="BAA154"/>
      <c r="BAB154"/>
      <c r="BAC154"/>
      <c r="BAD154"/>
      <c r="BAE154"/>
      <c r="BAF154"/>
      <c r="BAG154"/>
      <c r="BAH154"/>
      <c r="BAI154"/>
      <c r="BAJ154"/>
      <c r="BAK154"/>
      <c r="BAL154"/>
      <c r="BAM154"/>
      <c r="BAN154"/>
      <c r="BAO154"/>
      <c r="BAP154"/>
      <c r="BAQ154"/>
      <c r="BAR154"/>
      <c r="BAS154"/>
      <c r="BAT154"/>
      <c r="BAU154"/>
      <c r="BAV154"/>
      <c r="BAW154"/>
      <c r="BAX154"/>
      <c r="BAY154"/>
      <c r="BAZ154"/>
      <c r="BBA154"/>
      <c r="BBB154"/>
      <c r="BBC154"/>
      <c r="BBD154"/>
      <c r="BBE154"/>
      <c r="BBF154"/>
      <c r="BBG154"/>
      <c r="BBH154"/>
      <c r="BBI154"/>
      <c r="BBJ154"/>
      <c r="BBK154"/>
      <c r="BBL154"/>
      <c r="BBM154"/>
      <c r="BBN154"/>
      <c r="BBO154"/>
      <c r="BBP154"/>
      <c r="BBQ154"/>
      <c r="BBR154"/>
      <c r="BBS154"/>
      <c r="BBT154"/>
      <c r="BBU154"/>
      <c r="BBV154"/>
      <c r="BBW154"/>
      <c r="BBX154"/>
      <c r="BBY154"/>
      <c r="BBZ154"/>
      <c r="BCA154"/>
      <c r="BCB154"/>
      <c r="BCC154"/>
      <c r="BCD154"/>
      <c r="BCE154"/>
      <c r="BCF154"/>
      <c r="BCG154"/>
      <c r="BCH154"/>
      <c r="BCI154"/>
      <c r="BCJ154"/>
      <c r="BCK154"/>
      <c r="BCL154"/>
      <c r="BCM154"/>
      <c r="BCN154"/>
      <c r="BCO154"/>
      <c r="BCP154"/>
      <c r="BCQ154"/>
      <c r="BCR154"/>
      <c r="BCS154"/>
      <c r="BCT154"/>
      <c r="BCU154"/>
      <c r="BCV154"/>
      <c r="BCW154"/>
      <c r="BCX154"/>
      <c r="BCY154"/>
      <c r="BCZ154"/>
      <c r="BDA154"/>
      <c r="BDB154"/>
      <c r="BDC154"/>
      <c r="BDD154"/>
      <c r="BDE154"/>
      <c r="BDF154"/>
      <c r="BDG154"/>
      <c r="BDH154"/>
      <c r="BDI154"/>
      <c r="BDJ154"/>
      <c r="BDK154"/>
      <c r="BDL154"/>
      <c r="BDM154"/>
      <c r="BDN154"/>
      <c r="BDO154"/>
      <c r="BDP154"/>
      <c r="BDQ154"/>
      <c r="BDR154"/>
      <c r="BDS154"/>
      <c r="BDT154"/>
      <c r="BDU154"/>
      <c r="BDV154"/>
      <c r="BDW154"/>
      <c r="BDX154"/>
      <c r="BDY154"/>
      <c r="BDZ154"/>
      <c r="BEA154"/>
      <c r="BEB154"/>
      <c r="BEC154"/>
      <c r="BED154"/>
      <c r="BEE154"/>
      <c r="BEF154"/>
      <c r="BEG154"/>
      <c r="BEH154"/>
      <c r="BEI154"/>
      <c r="BEJ154"/>
      <c r="BEK154"/>
      <c r="BEL154"/>
      <c r="BEM154"/>
      <c r="BEN154"/>
      <c r="BEO154"/>
      <c r="BEP154"/>
      <c r="BEQ154"/>
      <c r="BER154"/>
      <c r="BES154"/>
      <c r="BET154"/>
      <c r="BEU154"/>
      <c r="BEV154"/>
      <c r="BEW154"/>
      <c r="BEX154"/>
      <c r="BEY154"/>
      <c r="BEZ154"/>
      <c r="BFA154"/>
      <c r="BFB154"/>
      <c r="BFC154"/>
      <c r="BFD154"/>
      <c r="BFE154"/>
      <c r="BFF154"/>
      <c r="BFG154"/>
      <c r="BFH154"/>
      <c r="BFI154"/>
      <c r="BFJ154"/>
      <c r="BFK154"/>
      <c r="BFL154"/>
      <c r="BFM154"/>
      <c r="BFN154"/>
      <c r="BFO154"/>
      <c r="BFP154"/>
      <c r="BFQ154"/>
      <c r="BFR154"/>
      <c r="BFS154"/>
      <c r="BFT154"/>
      <c r="BFU154"/>
      <c r="BFV154"/>
      <c r="BFW154"/>
      <c r="BFX154"/>
      <c r="BFY154"/>
      <c r="BFZ154"/>
      <c r="BGA154"/>
      <c r="BGB154"/>
      <c r="BGC154"/>
      <c r="BGD154"/>
      <c r="BGE154"/>
      <c r="BGF154"/>
      <c r="BGG154"/>
      <c r="BGH154"/>
      <c r="BGI154"/>
      <c r="BGJ154"/>
      <c r="BGK154"/>
      <c r="BGL154"/>
      <c r="BGM154"/>
      <c r="BGN154"/>
      <c r="BGO154"/>
      <c r="BGP154"/>
      <c r="BGQ154"/>
      <c r="BGR154"/>
      <c r="BGS154"/>
      <c r="BGT154"/>
      <c r="BGU154"/>
      <c r="BGV154"/>
      <c r="BGW154"/>
      <c r="BGX154"/>
      <c r="BGY154"/>
      <c r="BGZ154"/>
      <c r="BHA154"/>
      <c r="BHB154"/>
      <c r="BHC154"/>
      <c r="BHD154"/>
      <c r="BHE154"/>
      <c r="BHF154"/>
      <c r="BHG154"/>
      <c r="BHH154"/>
      <c r="BHI154"/>
      <c r="BHJ154"/>
      <c r="BHK154"/>
      <c r="BHL154"/>
      <c r="BHM154"/>
      <c r="BHN154"/>
      <c r="BHO154"/>
      <c r="BHP154"/>
      <c r="BHQ154"/>
      <c r="BHR154"/>
      <c r="BHS154"/>
      <c r="BHT154"/>
      <c r="BHU154"/>
      <c r="BHV154"/>
      <c r="BHW154"/>
      <c r="BHX154"/>
      <c r="BHY154"/>
      <c r="BHZ154"/>
      <c r="BIA154"/>
      <c r="BIB154"/>
      <c r="BIC154"/>
      <c r="BID154"/>
      <c r="BIE154"/>
      <c r="BIF154"/>
      <c r="BIG154"/>
      <c r="BIH154"/>
      <c r="BII154"/>
      <c r="BIJ154"/>
      <c r="BIK154"/>
      <c r="BIL154"/>
      <c r="BIM154"/>
      <c r="BIN154"/>
      <c r="BIO154"/>
      <c r="BIP154"/>
      <c r="BIQ154"/>
      <c r="BIR154"/>
      <c r="BIS154"/>
      <c r="BIT154"/>
      <c r="BIU154"/>
      <c r="BIV154"/>
      <c r="BIW154"/>
      <c r="BIX154"/>
      <c r="BIY154"/>
      <c r="BIZ154"/>
      <c r="BJA154"/>
      <c r="BJB154"/>
      <c r="BJC154"/>
      <c r="BJD154"/>
      <c r="BJE154"/>
      <c r="BJF154"/>
      <c r="BJG154"/>
      <c r="BJH154"/>
      <c r="BJI154"/>
      <c r="BJJ154"/>
      <c r="BJK154"/>
      <c r="BJL154"/>
      <c r="BJM154"/>
      <c r="BJN154"/>
      <c r="BJO154"/>
      <c r="BJP154"/>
      <c r="BJQ154"/>
      <c r="BJR154"/>
      <c r="BJS154"/>
      <c r="BJT154"/>
      <c r="BJU154"/>
      <c r="BJV154"/>
      <c r="BJW154"/>
      <c r="BJX154"/>
      <c r="BJY154"/>
      <c r="BJZ154"/>
      <c r="BKA154"/>
      <c r="BKB154"/>
      <c r="BKC154"/>
      <c r="BKD154"/>
      <c r="BKE154"/>
      <c r="BKF154"/>
      <c r="BKG154"/>
      <c r="BKH154"/>
      <c r="BKI154"/>
      <c r="BKJ154"/>
      <c r="BKK154"/>
      <c r="BKL154"/>
      <c r="BKM154"/>
      <c r="BKN154"/>
      <c r="BKO154"/>
      <c r="BKP154"/>
      <c r="BKQ154"/>
      <c r="BKR154"/>
      <c r="BKS154"/>
      <c r="BKT154"/>
      <c r="BKU154"/>
      <c r="BKV154"/>
      <c r="BKW154"/>
      <c r="BKX154"/>
      <c r="BKY154"/>
      <c r="BKZ154"/>
      <c r="BLA154"/>
      <c r="BLB154"/>
      <c r="BLC154"/>
      <c r="BLD154"/>
      <c r="BLE154"/>
      <c r="BLF154"/>
      <c r="BLG154"/>
      <c r="BLH154"/>
      <c r="BLI154"/>
      <c r="BLJ154"/>
      <c r="BLK154"/>
      <c r="BLL154"/>
      <c r="BLM154"/>
      <c r="BLN154"/>
      <c r="BLO154"/>
      <c r="BLP154"/>
      <c r="BLQ154"/>
      <c r="BLR154"/>
      <c r="BLS154"/>
      <c r="BLT154"/>
      <c r="BLU154"/>
      <c r="BLV154"/>
      <c r="BLW154"/>
      <c r="BLX154"/>
      <c r="BLY154"/>
      <c r="BLZ154"/>
      <c r="BMA154"/>
      <c r="BMB154"/>
      <c r="BMC154"/>
      <c r="BMD154"/>
      <c r="BME154"/>
      <c r="BMF154"/>
      <c r="BMG154"/>
      <c r="BMH154"/>
      <c r="BMI154"/>
      <c r="BMJ154"/>
      <c r="BMK154"/>
      <c r="BML154"/>
      <c r="BMM154"/>
      <c r="BMN154"/>
      <c r="BMO154"/>
      <c r="BMP154"/>
      <c r="BMQ154"/>
      <c r="BMR154"/>
      <c r="BMS154"/>
      <c r="BMT154"/>
      <c r="BMU154"/>
      <c r="BMV154"/>
      <c r="BMW154"/>
      <c r="BMX154"/>
      <c r="BMY154"/>
      <c r="BMZ154"/>
      <c r="BNA154"/>
      <c r="BNB154"/>
      <c r="BNC154"/>
      <c r="BND154"/>
      <c r="BNE154"/>
      <c r="BNF154"/>
      <c r="BNG154"/>
      <c r="BNH154"/>
      <c r="BNI154"/>
      <c r="BNJ154"/>
      <c r="BNK154"/>
      <c r="BNL154"/>
      <c r="BNM154"/>
      <c r="BNN154"/>
      <c r="BNO154"/>
      <c r="BNP154"/>
      <c r="BNQ154"/>
      <c r="BNR154"/>
      <c r="BNS154"/>
      <c r="BNT154"/>
      <c r="BNU154"/>
      <c r="BNV154"/>
      <c r="BNW154"/>
      <c r="BNX154"/>
      <c r="BNY154"/>
      <c r="BNZ154"/>
      <c r="BOA154"/>
      <c r="BOB154"/>
      <c r="BOC154"/>
      <c r="BOD154"/>
      <c r="BOE154"/>
      <c r="BOF154"/>
      <c r="BOG154"/>
      <c r="BOH154"/>
      <c r="BOI154"/>
      <c r="BOJ154"/>
      <c r="BOK154"/>
      <c r="BOL154"/>
      <c r="BOM154"/>
      <c r="BON154"/>
      <c r="BOO154"/>
      <c r="BOP154"/>
      <c r="BOQ154"/>
      <c r="BOR154"/>
      <c r="BOS154"/>
      <c r="BOT154"/>
      <c r="BOU154"/>
      <c r="BOV154"/>
      <c r="BOW154"/>
      <c r="BOX154"/>
      <c r="BOY154"/>
      <c r="BOZ154"/>
      <c r="BPA154"/>
      <c r="BPB154"/>
      <c r="BPC154"/>
      <c r="BPD154"/>
      <c r="BPE154"/>
      <c r="BPF154"/>
      <c r="BPG154"/>
      <c r="BPH154"/>
      <c r="BPI154"/>
      <c r="BPJ154"/>
      <c r="BPK154"/>
      <c r="BPL154"/>
      <c r="BPM154"/>
      <c r="BPN154"/>
      <c r="BPO154"/>
      <c r="BPP154"/>
      <c r="BPQ154"/>
      <c r="BPR154"/>
      <c r="BPS154"/>
      <c r="BPT154"/>
      <c r="BPU154"/>
      <c r="BPV154"/>
      <c r="BPW154"/>
      <c r="BPX154"/>
      <c r="BPY154"/>
      <c r="BPZ154"/>
      <c r="BQA154"/>
      <c r="BQB154"/>
      <c r="BQC154"/>
      <c r="BQD154"/>
      <c r="BQE154"/>
      <c r="BQF154"/>
      <c r="BQG154"/>
      <c r="BQH154"/>
      <c r="BQI154"/>
      <c r="BQJ154"/>
      <c r="BQK154"/>
      <c r="BQL154"/>
      <c r="BQM154"/>
      <c r="BQN154"/>
      <c r="BQO154"/>
      <c r="BQP154"/>
      <c r="BQQ154"/>
      <c r="BQR154"/>
      <c r="BQS154"/>
      <c r="BQT154"/>
      <c r="BQU154"/>
      <c r="BQV154"/>
      <c r="BQW154"/>
      <c r="BQX154"/>
      <c r="BQY154"/>
      <c r="BQZ154"/>
      <c r="BRA154"/>
      <c r="BRB154"/>
      <c r="BRC154"/>
      <c r="BRD154"/>
      <c r="BRE154"/>
      <c r="BRF154"/>
      <c r="BRG154"/>
      <c r="BRH154"/>
      <c r="BRI154"/>
      <c r="BRJ154"/>
      <c r="BRK154"/>
      <c r="BRL154"/>
      <c r="BRM154"/>
      <c r="BRN154"/>
      <c r="BRO154"/>
      <c r="BRP154"/>
      <c r="BRQ154"/>
      <c r="BRR154"/>
      <c r="BRS154"/>
      <c r="BRT154"/>
      <c r="BRU154"/>
      <c r="BRV154"/>
      <c r="BRW154"/>
      <c r="BRX154"/>
      <c r="BRY154"/>
      <c r="BRZ154"/>
      <c r="BSA154"/>
      <c r="BSB154"/>
      <c r="BSC154"/>
      <c r="BSD154"/>
      <c r="BSE154"/>
      <c r="BSF154"/>
      <c r="BSG154"/>
      <c r="BSH154"/>
      <c r="BSI154"/>
      <c r="BSJ154"/>
      <c r="BSK154"/>
      <c r="BSL154"/>
      <c r="BSM154"/>
      <c r="BSN154"/>
      <c r="BSO154"/>
      <c r="BSP154"/>
      <c r="BSQ154"/>
      <c r="BSR154"/>
      <c r="BSS154"/>
      <c r="BST154"/>
      <c r="BSU154"/>
      <c r="BSV154"/>
      <c r="BSW154"/>
      <c r="BSX154"/>
      <c r="BSY154"/>
      <c r="BSZ154"/>
      <c r="BTA154"/>
      <c r="BTB154"/>
      <c r="BTC154"/>
      <c r="BTD154"/>
      <c r="BTE154"/>
      <c r="BTF154"/>
      <c r="BTG154"/>
      <c r="BTH154"/>
      <c r="BTI154"/>
      <c r="BTJ154"/>
      <c r="BTK154"/>
      <c r="BTL154"/>
      <c r="BTM154"/>
      <c r="BTN154"/>
      <c r="BTO154"/>
      <c r="BTP154"/>
      <c r="BTQ154"/>
      <c r="BTR154"/>
      <c r="BTS154"/>
      <c r="BTT154"/>
      <c r="BTU154"/>
      <c r="BTV154"/>
      <c r="BTW154"/>
      <c r="BTX154"/>
      <c r="BTY154"/>
      <c r="BTZ154"/>
      <c r="BUA154"/>
      <c r="BUB154"/>
      <c r="BUC154"/>
      <c r="BUD154"/>
      <c r="BUE154"/>
      <c r="BUF154"/>
      <c r="BUG154"/>
      <c r="BUH154"/>
      <c r="BUI154"/>
      <c r="BUJ154"/>
      <c r="BUK154"/>
      <c r="BUL154"/>
      <c r="BUM154"/>
      <c r="BUN154"/>
      <c r="BUO154"/>
      <c r="BUP154"/>
      <c r="BUQ154"/>
      <c r="BUR154"/>
      <c r="BUS154"/>
      <c r="BUT154"/>
      <c r="BUU154"/>
      <c r="BUV154"/>
      <c r="BUW154"/>
      <c r="BUX154"/>
      <c r="BUY154"/>
      <c r="BUZ154"/>
      <c r="BVA154"/>
      <c r="BVB154"/>
      <c r="BVC154"/>
      <c r="BVD154"/>
      <c r="BVE154"/>
      <c r="BVF154"/>
      <c r="BVG154"/>
      <c r="BVH154"/>
      <c r="BVI154"/>
      <c r="BVJ154"/>
      <c r="BVK154"/>
      <c r="BVL154"/>
      <c r="BVM154"/>
      <c r="BVN154"/>
      <c r="BVO154"/>
      <c r="BVP154"/>
      <c r="BVQ154"/>
      <c r="BVR154"/>
      <c r="BVS154"/>
      <c r="BVT154"/>
      <c r="BVU154"/>
      <c r="BVV154"/>
      <c r="BVW154"/>
      <c r="BVX154"/>
      <c r="BVY154"/>
      <c r="BVZ154"/>
      <c r="BWA154"/>
      <c r="BWB154"/>
      <c r="BWC154"/>
      <c r="BWD154"/>
      <c r="BWE154"/>
      <c r="BWF154"/>
      <c r="BWG154"/>
      <c r="BWH154"/>
      <c r="BWI154"/>
      <c r="BWJ154"/>
      <c r="BWK154"/>
      <c r="BWL154"/>
      <c r="BWM154"/>
      <c r="BWN154"/>
      <c r="BWO154"/>
      <c r="BWP154"/>
      <c r="BWQ154"/>
      <c r="BWR154"/>
      <c r="BWS154"/>
      <c r="BWT154"/>
      <c r="BWU154"/>
      <c r="BWV154"/>
      <c r="BWW154"/>
      <c r="BWX154"/>
      <c r="BWY154"/>
      <c r="BWZ154"/>
      <c r="BXA154"/>
      <c r="BXB154"/>
      <c r="BXC154"/>
      <c r="BXD154"/>
      <c r="BXE154"/>
      <c r="BXF154"/>
      <c r="BXG154"/>
      <c r="BXH154"/>
      <c r="BXI154"/>
      <c r="BXJ154"/>
      <c r="BXK154"/>
      <c r="BXL154"/>
      <c r="BXM154"/>
      <c r="BXN154"/>
      <c r="BXO154"/>
      <c r="BXP154"/>
      <c r="BXQ154"/>
      <c r="BXR154"/>
      <c r="BXS154"/>
      <c r="BXT154"/>
      <c r="BXU154"/>
      <c r="BXV154"/>
      <c r="BXW154"/>
      <c r="BXX154"/>
      <c r="BXY154"/>
      <c r="BXZ154"/>
      <c r="BYA154"/>
      <c r="BYB154"/>
      <c r="BYC154"/>
      <c r="BYD154"/>
      <c r="BYE154"/>
      <c r="BYF154"/>
      <c r="BYG154"/>
      <c r="BYH154"/>
      <c r="BYI154"/>
      <c r="BYJ154"/>
      <c r="BYK154"/>
      <c r="BYL154"/>
      <c r="BYM154"/>
      <c r="BYN154"/>
      <c r="BYO154"/>
      <c r="BYP154"/>
      <c r="BYQ154"/>
      <c r="BYR154"/>
      <c r="BYS154"/>
      <c r="BYT154"/>
      <c r="BYU154"/>
      <c r="BYV154"/>
      <c r="BYW154"/>
      <c r="BYX154"/>
      <c r="BYY154"/>
      <c r="BYZ154"/>
      <c r="BZA154"/>
      <c r="BZB154"/>
      <c r="BZC154"/>
      <c r="BZD154"/>
      <c r="BZE154"/>
      <c r="BZF154"/>
      <c r="BZG154"/>
      <c r="BZH154"/>
      <c r="BZI154"/>
      <c r="BZJ154"/>
      <c r="BZK154"/>
      <c r="BZL154"/>
      <c r="BZM154"/>
      <c r="BZN154"/>
      <c r="BZO154"/>
      <c r="BZP154"/>
      <c r="BZQ154"/>
      <c r="BZR154"/>
      <c r="BZS154"/>
      <c r="BZT154"/>
      <c r="BZU154"/>
      <c r="BZV154"/>
      <c r="BZW154"/>
      <c r="BZX154"/>
      <c r="BZY154"/>
      <c r="BZZ154"/>
      <c r="CAA154"/>
      <c r="CAB154"/>
      <c r="CAC154"/>
      <c r="CAD154"/>
      <c r="CAE154"/>
      <c r="CAF154"/>
      <c r="CAG154"/>
      <c r="CAH154"/>
      <c r="CAI154"/>
      <c r="CAJ154"/>
      <c r="CAK154"/>
      <c r="CAL154"/>
      <c r="CAM154"/>
      <c r="CAN154"/>
      <c r="CAO154"/>
      <c r="CAP154"/>
      <c r="CAQ154"/>
      <c r="CAR154"/>
      <c r="CAS154"/>
      <c r="CAT154"/>
      <c r="CAU154"/>
      <c r="CAV154"/>
      <c r="CAW154"/>
      <c r="CAX154"/>
      <c r="CAY154"/>
      <c r="CAZ154"/>
      <c r="CBA154"/>
      <c r="CBB154"/>
      <c r="CBC154"/>
      <c r="CBD154"/>
      <c r="CBE154"/>
      <c r="CBF154"/>
      <c r="CBG154"/>
      <c r="CBH154"/>
      <c r="CBI154"/>
      <c r="CBJ154"/>
      <c r="CBK154"/>
      <c r="CBL154"/>
      <c r="CBM154"/>
      <c r="CBN154"/>
      <c r="CBO154"/>
      <c r="CBP154"/>
      <c r="CBQ154"/>
      <c r="CBR154"/>
      <c r="CBS154"/>
      <c r="CBT154"/>
      <c r="CBU154"/>
      <c r="CBV154"/>
      <c r="CBW154"/>
      <c r="CBX154"/>
      <c r="CBY154"/>
      <c r="CBZ154"/>
      <c r="CCA154"/>
      <c r="CCB154"/>
      <c r="CCC154"/>
      <c r="CCD154"/>
      <c r="CCE154"/>
      <c r="CCF154"/>
      <c r="CCG154"/>
      <c r="CCH154"/>
      <c r="CCI154"/>
      <c r="CCJ154"/>
      <c r="CCK154"/>
      <c r="CCL154"/>
      <c r="CCM154"/>
      <c r="CCN154"/>
      <c r="CCO154"/>
      <c r="CCP154"/>
      <c r="CCQ154"/>
      <c r="CCR154"/>
      <c r="CCS154"/>
      <c r="CCT154"/>
      <c r="CCU154"/>
      <c r="CCV154"/>
      <c r="CCW154"/>
      <c r="CCX154"/>
      <c r="CCY154"/>
      <c r="CCZ154"/>
      <c r="CDA154"/>
      <c r="CDB154"/>
      <c r="CDC154"/>
      <c r="CDD154"/>
      <c r="CDE154"/>
      <c r="CDF154"/>
      <c r="CDG154"/>
      <c r="CDH154"/>
      <c r="CDI154"/>
      <c r="CDJ154"/>
      <c r="CDK154"/>
      <c r="CDL154"/>
      <c r="CDM154"/>
      <c r="CDN154"/>
      <c r="CDO154"/>
      <c r="CDP154"/>
      <c r="CDQ154"/>
      <c r="CDR154"/>
      <c r="CDS154"/>
      <c r="CDT154"/>
      <c r="CDU154"/>
      <c r="CDV154"/>
      <c r="CDW154"/>
      <c r="CDX154"/>
      <c r="CDY154"/>
      <c r="CDZ154"/>
      <c r="CEA154"/>
      <c r="CEB154"/>
      <c r="CEC154"/>
      <c r="CED154"/>
      <c r="CEE154"/>
      <c r="CEF154"/>
      <c r="CEG154"/>
      <c r="CEH154"/>
      <c r="CEI154"/>
      <c r="CEJ154"/>
      <c r="CEK154"/>
      <c r="CEL154"/>
      <c r="CEM154"/>
      <c r="CEN154"/>
      <c r="CEO154"/>
      <c r="CEP154"/>
      <c r="CEQ154"/>
      <c r="CER154"/>
      <c r="CES154"/>
      <c r="CET154"/>
      <c r="CEU154"/>
      <c r="CEV154"/>
      <c r="CEW154"/>
      <c r="CEX154"/>
      <c r="CEY154"/>
      <c r="CEZ154"/>
      <c r="CFA154"/>
      <c r="CFB154"/>
      <c r="CFC154"/>
      <c r="CFD154"/>
      <c r="CFE154"/>
      <c r="CFF154"/>
      <c r="CFG154"/>
      <c r="CFH154"/>
      <c r="CFI154"/>
      <c r="CFJ154"/>
      <c r="CFK154"/>
      <c r="CFL154"/>
      <c r="CFM154"/>
      <c r="CFN154"/>
      <c r="CFO154"/>
      <c r="CFP154"/>
      <c r="CFQ154"/>
      <c r="CFR154"/>
      <c r="CFS154"/>
      <c r="CFT154"/>
      <c r="CFU154"/>
      <c r="CFV154"/>
      <c r="CFW154"/>
      <c r="CFX154"/>
      <c r="CFY154"/>
      <c r="CFZ154"/>
      <c r="CGA154"/>
      <c r="CGB154"/>
      <c r="CGC154"/>
      <c r="CGD154"/>
      <c r="CGE154"/>
      <c r="CGF154"/>
      <c r="CGG154"/>
      <c r="CGH154"/>
      <c r="CGI154"/>
      <c r="CGJ154"/>
      <c r="CGK154"/>
      <c r="CGL154"/>
      <c r="CGM154"/>
      <c r="CGN154"/>
      <c r="CGO154"/>
      <c r="CGP154"/>
      <c r="CGQ154"/>
      <c r="CGR154"/>
      <c r="CGS154"/>
      <c r="CGT154"/>
      <c r="CGU154"/>
      <c r="CGV154"/>
      <c r="CGW154"/>
      <c r="CGX154"/>
      <c r="CGY154"/>
      <c r="CGZ154"/>
      <c r="CHA154"/>
      <c r="CHB154"/>
      <c r="CHC154"/>
      <c r="CHD154"/>
      <c r="CHE154"/>
      <c r="CHF154"/>
      <c r="CHG154"/>
      <c r="CHH154"/>
      <c r="CHI154"/>
      <c r="CHJ154"/>
      <c r="CHK154"/>
      <c r="CHL154"/>
      <c r="CHM154"/>
      <c r="CHN154"/>
      <c r="CHO154"/>
      <c r="CHP154"/>
      <c r="CHQ154"/>
      <c r="CHR154"/>
      <c r="CHS154"/>
      <c r="CHT154"/>
      <c r="CHU154"/>
      <c r="CHV154"/>
      <c r="CHW154"/>
      <c r="CHX154"/>
      <c r="CHY154"/>
      <c r="CHZ154"/>
      <c r="CIA154"/>
      <c r="CIB154"/>
      <c r="CIC154"/>
      <c r="CID154"/>
      <c r="CIE154"/>
      <c r="CIF154"/>
      <c r="CIG154"/>
      <c r="CIH154"/>
      <c r="CII154"/>
      <c r="CIJ154"/>
      <c r="CIK154"/>
      <c r="CIL154"/>
      <c r="CIM154"/>
      <c r="CIN154"/>
      <c r="CIO154"/>
      <c r="CIP154"/>
      <c r="CIQ154"/>
      <c r="CIR154"/>
      <c r="CIS154"/>
      <c r="CIT154"/>
      <c r="CIU154"/>
      <c r="CIV154"/>
      <c r="CIW154"/>
      <c r="CIX154"/>
      <c r="CIY154"/>
      <c r="CIZ154"/>
      <c r="CJA154"/>
      <c r="CJB154"/>
      <c r="CJC154"/>
      <c r="CJD154"/>
      <c r="CJE154"/>
      <c r="CJF154"/>
      <c r="CJG154"/>
      <c r="CJH154"/>
      <c r="CJI154"/>
      <c r="CJJ154"/>
      <c r="CJK154"/>
      <c r="CJL154"/>
      <c r="CJM154"/>
      <c r="CJN154"/>
      <c r="CJO154"/>
      <c r="CJP154"/>
      <c r="CJQ154"/>
      <c r="CJR154"/>
      <c r="CJS154"/>
      <c r="CJT154"/>
      <c r="CJU154"/>
      <c r="CJV154"/>
      <c r="CJW154"/>
      <c r="CJX154"/>
      <c r="CJY154"/>
      <c r="CJZ154"/>
      <c r="CKA154"/>
      <c r="CKB154"/>
      <c r="CKC154"/>
      <c r="CKD154"/>
      <c r="CKE154"/>
      <c r="CKF154"/>
      <c r="CKG154"/>
      <c r="CKH154"/>
      <c r="CKI154"/>
      <c r="CKJ154"/>
      <c r="CKK154"/>
      <c r="CKL154"/>
      <c r="CKM154"/>
      <c r="CKN154"/>
      <c r="CKO154"/>
      <c r="CKP154"/>
      <c r="CKQ154"/>
      <c r="CKR154"/>
      <c r="CKS154"/>
      <c r="CKT154"/>
      <c r="CKU154"/>
      <c r="CKV154"/>
      <c r="CKW154"/>
      <c r="CKX154"/>
      <c r="CKY154"/>
      <c r="CKZ154"/>
      <c r="CLA154"/>
      <c r="CLB154"/>
      <c r="CLC154"/>
      <c r="CLD154"/>
      <c r="CLE154"/>
      <c r="CLF154"/>
      <c r="CLG154"/>
      <c r="CLH154"/>
      <c r="CLI154"/>
      <c r="CLJ154"/>
      <c r="CLK154"/>
      <c r="CLL154"/>
      <c r="CLM154"/>
      <c r="CLN154"/>
      <c r="CLO154"/>
      <c r="CLP154"/>
      <c r="CLQ154"/>
      <c r="CLR154"/>
      <c r="CLS154"/>
      <c r="CLT154"/>
      <c r="CLU154"/>
      <c r="CLV154"/>
      <c r="CLW154"/>
      <c r="CLX154"/>
      <c r="CLY154"/>
      <c r="CLZ154"/>
      <c r="CMA154"/>
      <c r="CMB154"/>
      <c r="CMC154"/>
      <c r="CMD154"/>
      <c r="CME154"/>
      <c r="CMF154"/>
      <c r="CMG154"/>
      <c r="CMH154"/>
      <c r="CMI154"/>
      <c r="CMJ154"/>
      <c r="CMK154"/>
      <c r="CML154"/>
      <c r="CMM154"/>
      <c r="CMN154"/>
      <c r="CMO154"/>
      <c r="CMP154"/>
      <c r="CMQ154"/>
      <c r="CMR154"/>
      <c r="CMS154"/>
      <c r="CMT154"/>
      <c r="CMU154"/>
      <c r="CMV154"/>
      <c r="CMW154"/>
      <c r="CMX154"/>
      <c r="CMY154"/>
      <c r="CMZ154"/>
      <c r="CNA154"/>
      <c r="CNB154"/>
      <c r="CNC154"/>
      <c r="CND154"/>
      <c r="CNE154"/>
      <c r="CNF154"/>
      <c r="CNG154"/>
      <c r="CNH154"/>
      <c r="CNI154"/>
      <c r="CNJ154"/>
      <c r="CNK154"/>
      <c r="CNL154"/>
      <c r="CNM154"/>
      <c r="CNN154"/>
      <c r="CNO154"/>
      <c r="CNP154"/>
      <c r="CNQ154"/>
      <c r="CNR154"/>
      <c r="CNS154"/>
      <c r="CNT154"/>
      <c r="CNU154"/>
      <c r="CNV154"/>
      <c r="CNW154"/>
      <c r="CNX154"/>
      <c r="CNY154"/>
      <c r="CNZ154"/>
      <c r="COA154"/>
      <c r="COB154"/>
      <c r="COC154"/>
      <c r="COD154"/>
      <c r="COE154"/>
      <c r="COF154"/>
      <c r="COG154"/>
      <c r="COH154"/>
      <c r="COI154"/>
      <c r="COJ154"/>
      <c r="COK154"/>
      <c r="COL154"/>
      <c r="COM154"/>
      <c r="CON154"/>
      <c r="COO154"/>
      <c r="COP154"/>
      <c r="COQ154"/>
      <c r="COR154"/>
      <c r="COS154"/>
      <c r="COT154"/>
      <c r="COU154"/>
      <c r="COV154"/>
      <c r="COW154"/>
      <c r="COX154"/>
      <c r="COY154"/>
      <c r="COZ154"/>
      <c r="CPA154"/>
      <c r="CPB154"/>
      <c r="CPC154"/>
      <c r="CPD154"/>
      <c r="CPE154"/>
      <c r="CPF154"/>
      <c r="CPG154"/>
      <c r="CPH154"/>
      <c r="CPI154"/>
      <c r="CPJ154"/>
      <c r="CPK154"/>
      <c r="CPL154"/>
      <c r="CPM154"/>
      <c r="CPN154"/>
      <c r="CPO154"/>
      <c r="CPP154"/>
      <c r="CPQ154"/>
      <c r="CPR154"/>
      <c r="CPS154"/>
      <c r="CPT154"/>
      <c r="CPU154"/>
      <c r="CPV154"/>
      <c r="CPW154"/>
      <c r="CPX154"/>
      <c r="CPY154"/>
      <c r="CPZ154"/>
      <c r="CQA154"/>
      <c r="CQB154"/>
      <c r="CQC154"/>
      <c r="CQD154"/>
      <c r="CQE154"/>
      <c r="CQF154"/>
      <c r="CQG154"/>
      <c r="CQH154"/>
      <c r="CQI154"/>
      <c r="CQJ154"/>
      <c r="CQK154"/>
      <c r="CQL154"/>
      <c r="CQM154"/>
      <c r="CQN154"/>
      <c r="CQO154"/>
      <c r="CQP154"/>
      <c r="CQQ154"/>
      <c r="CQR154"/>
      <c r="CQS154"/>
      <c r="CQT154"/>
      <c r="CQU154"/>
      <c r="CQV154"/>
      <c r="CQW154"/>
      <c r="CQX154"/>
      <c r="CQY154"/>
      <c r="CQZ154"/>
      <c r="CRA154"/>
      <c r="CRB154"/>
      <c r="CRC154"/>
      <c r="CRD154"/>
      <c r="CRE154"/>
      <c r="CRF154"/>
      <c r="CRG154"/>
      <c r="CRH154"/>
      <c r="CRI154"/>
      <c r="CRJ154"/>
      <c r="CRK154"/>
      <c r="CRL154"/>
      <c r="CRM154"/>
      <c r="CRN154"/>
      <c r="CRO154"/>
      <c r="CRP154"/>
      <c r="CRQ154"/>
      <c r="CRR154"/>
      <c r="CRS154"/>
      <c r="CRT154"/>
      <c r="CRU154"/>
      <c r="CRV154"/>
      <c r="CRW154"/>
      <c r="CRX154"/>
      <c r="CRY154"/>
      <c r="CRZ154"/>
      <c r="CSA154"/>
      <c r="CSB154"/>
      <c r="CSC154"/>
      <c r="CSD154"/>
      <c r="CSE154"/>
      <c r="CSF154"/>
      <c r="CSG154"/>
      <c r="CSH154"/>
      <c r="CSI154"/>
      <c r="CSJ154"/>
      <c r="CSK154"/>
      <c r="CSL154"/>
      <c r="CSM154"/>
      <c r="CSN154"/>
      <c r="CSO154"/>
      <c r="CSP154"/>
      <c r="CSQ154"/>
      <c r="CSR154"/>
      <c r="CSS154"/>
      <c r="CST154"/>
      <c r="CSU154"/>
      <c r="CSV154"/>
      <c r="CSW154"/>
      <c r="CSX154"/>
      <c r="CSY154"/>
      <c r="CSZ154"/>
      <c r="CTA154"/>
      <c r="CTB154"/>
      <c r="CTC154"/>
      <c r="CTD154"/>
      <c r="CTE154"/>
      <c r="CTF154"/>
      <c r="CTG154"/>
      <c r="CTH154"/>
      <c r="CTI154"/>
      <c r="CTJ154"/>
      <c r="CTK154"/>
      <c r="CTL154"/>
      <c r="CTM154"/>
      <c r="CTN154"/>
      <c r="CTO154"/>
      <c r="CTP154"/>
      <c r="CTQ154"/>
      <c r="CTR154"/>
      <c r="CTS154"/>
      <c r="CTT154"/>
      <c r="CTU154"/>
      <c r="CTV154"/>
      <c r="CTW154"/>
      <c r="CTX154"/>
      <c r="CTY154"/>
      <c r="CTZ154"/>
      <c r="CUA154"/>
      <c r="CUB154"/>
      <c r="CUC154"/>
      <c r="CUD154"/>
      <c r="CUE154"/>
      <c r="CUF154"/>
      <c r="CUG154"/>
      <c r="CUH154"/>
      <c r="CUI154"/>
      <c r="CUJ154"/>
      <c r="CUK154"/>
      <c r="CUL154"/>
      <c r="CUM154"/>
      <c r="CUN154"/>
      <c r="CUO154"/>
      <c r="CUP154"/>
      <c r="CUQ154"/>
      <c r="CUR154"/>
      <c r="CUS154"/>
      <c r="CUT154"/>
      <c r="CUU154"/>
      <c r="CUV154"/>
      <c r="CUW154"/>
      <c r="CUX154"/>
      <c r="CUY154"/>
      <c r="CUZ154"/>
      <c r="CVA154"/>
      <c r="CVB154"/>
      <c r="CVC154"/>
      <c r="CVD154"/>
      <c r="CVE154"/>
      <c r="CVF154"/>
      <c r="CVG154"/>
      <c r="CVH154"/>
      <c r="CVI154"/>
      <c r="CVJ154"/>
      <c r="CVK154"/>
      <c r="CVL154"/>
      <c r="CVM154"/>
      <c r="CVN154"/>
      <c r="CVO154"/>
      <c r="CVP154"/>
      <c r="CVQ154"/>
      <c r="CVR154"/>
      <c r="CVS154"/>
      <c r="CVT154"/>
      <c r="CVU154"/>
      <c r="CVV154"/>
      <c r="CVW154"/>
      <c r="CVX154"/>
      <c r="CVY154"/>
      <c r="CVZ154"/>
      <c r="CWA154"/>
      <c r="CWB154"/>
      <c r="CWC154"/>
      <c r="CWD154"/>
      <c r="CWE154"/>
      <c r="CWF154"/>
      <c r="CWG154"/>
      <c r="CWH154"/>
      <c r="CWI154"/>
      <c r="CWJ154"/>
      <c r="CWK154"/>
      <c r="CWL154"/>
      <c r="CWM154"/>
      <c r="CWN154"/>
      <c r="CWO154"/>
      <c r="CWP154"/>
      <c r="CWQ154"/>
      <c r="CWR154"/>
      <c r="CWS154"/>
      <c r="CWT154"/>
      <c r="CWU154"/>
      <c r="CWV154"/>
      <c r="CWW154"/>
      <c r="CWX154"/>
      <c r="CWY154"/>
      <c r="CWZ154"/>
      <c r="CXA154"/>
      <c r="CXB154"/>
      <c r="CXC154"/>
      <c r="CXD154"/>
      <c r="CXE154"/>
      <c r="CXF154"/>
      <c r="CXG154"/>
      <c r="CXH154"/>
      <c r="CXI154"/>
      <c r="CXJ154"/>
      <c r="CXK154"/>
      <c r="CXL154"/>
      <c r="CXM154"/>
      <c r="CXN154"/>
      <c r="CXO154"/>
      <c r="CXP154"/>
      <c r="CXQ154"/>
      <c r="CXR154"/>
      <c r="CXS154"/>
      <c r="CXT154"/>
      <c r="CXU154"/>
      <c r="CXV154"/>
      <c r="CXW154"/>
      <c r="CXX154"/>
      <c r="CXY154"/>
      <c r="CXZ154"/>
      <c r="CYA154"/>
      <c r="CYB154"/>
      <c r="CYC154"/>
      <c r="CYD154"/>
      <c r="CYE154"/>
      <c r="CYF154"/>
      <c r="CYG154"/>
      <c r="CYH154"/>
      <c r="CYI154"/>
      <c r="CYJ154"/>
      <c r="CYK154"/>
      <c r="CYL154"/>
      <c r="CYM154"/>
      <c r="CYN154"/>
      <c r="CYO154"/>
      <c r="CYP154"/>
      <c r="CYQ154"/>
      <c r="CYR154"/>
      <c r="CYS154"/>
      <c r="CYT154"/>
      <c r="CYU154"/>
      <c r="CYV154"/>
      <c r="CYW154"/>
      <c r="CYX154"/>
      <c r="CYY154"/>
      <c r="CYZ154"/>
      <c r="CZA154"/>
      <c r="CZB154"/>
      <c r="CZC154"/>
      <c r="CZD154"/>
      <c r="CZE154"/>
      <c r="CZF154"/>
      <c r="CZG154"/>
      <c r="CZH154"/>
      <c r="CZI154"/>
      <c r="CZJ154"/>
      <c r="CZK154"/>
      <c r="CZL154"/>
      <c r="CZM154"/>
      <c r="CZN154"/>
      <c r="CZO154"/>
      <c r="CZP154"/>
      <c r="CZQ154"/>
      <c r="CZR154"/>
      <c r="CZS154"/>
      <c r="CZT154"/>
      <c r="CZU154"/>
      <c r="CZV154"/>
      <c r="CZW154"/>
      <c r="CZX154"/>
      <c r="CZY154"/>
      <c r="CZZ154"/>
      <c r="DAA154"/>
      <c r="DAB154"/>
      <c r="DAC154"/>
      <c r="DAD154"/>
      <c r="DAE154"/>
      <c r="DAF154"/>
      <c r="DAG154"/>
      <c r="DAH154"/>
      <c r="DAI154"/>
      <c r="DAJ154"/>
      <c r="DAK154"/>
      <c r="DAL154"/>
      <c r="DAM154"/>
      <c r="DAN154"/>
      <c r="DAO154"/>
      <c r="DAP154"/>
      <c r="DAQ154"/>
      <c r="DAR154"/>
      <c r="DAS154"/>
      <c r="DAT154"/>
      <c r="DAU154"/>
      <c r="DAV154"/>
      <c r="DAW154"/>
      <c r="DAX154"/>
      <c r="DAY154"/>
      <c r="DAZ154"/>
      <c r="DBA154"/>
      <c r="DBB154"/>
      <c r="DBC154"/>
      <c r="DBD154"/>
      <c r="DBE154"/>
      <c r="DBF154"/>
      <c r="DBG154"/>
      <c r="DBH154"/>
      <c r="DBI154"/>
      <c r="DBJ154"/>
      <c r="DBK154"/>
      <c r="DBL154"/>
      <c r="DBM154"/>
      <c r="DBN154"/>
      <c r="DBO154"/>
      <c r="DBP154"/>
      <c r="DBQ154"/>
      <c r="DBR154"/>
      <c r="DBS154"/>
      <c r="DBT154"/>
      <c r="DBU154"/>
      <c r="DBV154"/>
      <c r="DBW154"/>
      <c r="DBX154"/>
      <c r="DBY154"/>
      <c r="DBZ154"/>
      <c r="DCA154"/>
      <c r="DCB154"/>
      <c r="DCC154"/>
      <c r="DCD154"/>
      <c r="DCE154"/>
      <c r="DCF154"/>
      <c r="DCG154"/>
      <c r="DCH154"/>
      <c r="DCI154"/>
      <c r="DCJ154"/>
      <c r="DCK154"/>
      <c r="DCL154"/>
      <c r="DCM154"/>
      <c r="DCN154"/>
      <c r="DCO154"/>
      <c r="DCP154"/>
      <c r="DCQ154"/>
      <c r="DCR154"/>
      <c r="DCS154"/>
      <c r="DCT154"/>
      <c r="DCU154"/>
      <c r="DCV154"/>
      <c r="DCW154"/>
      <c r="DCX154"/>
      <c r="DCY154"/>
      <c r="DCZ154"/>
      <c r="DDA154"/>
      <c r="DDB154"/>
      <c r="DDC154"/>
      <c r="DDD154"/>
      <c r="DDE154"/>
      <c r="DDF154"/>
      <c r="DDG154"/>
      <c r="DDH154"/>
      <c r="DDI154"/>
      <c r="DDJ154"/>
      <c r="DDK154"/>
      <c r="DDL154"/>
      <c r="DDM154"/>
      <c r="DDN154"/>
      <c r="DDO154"/>
      <c r="DDP154"/>
      <c r="DDQ154"/>
      <c r="DDR154"/>
      <c r="DDS154"/>
      <c r="DDT154"/>
      <c r="DDU154"/>
      <c r="DDV154"/>
      <c r="DDW154"/>
      <c r="DDX154"/>
      <c r="DDY154"/>
      <c r="DDZ154"/>
      <c r="DEA154"/>
      <c r="DEB154"/>
      <c r="DEC154"/>
      <c r="DED154"/>
      <c r="DEE154"/>
      <c r="DEF154"/>
      <c r="DEG154"/>
      <c r="DEH154"/>
      <c r="DEI154"/>
      <c r="DEJ154"/>
      <c r="DEK154"/>
      <c r="DEL154"/>
      <c r="DEM154"/>
      <c r="DEN154"/>
      <c r="DEO154"/>
      <c r="DEP154"/>
      <c r="DEQ154"/>
      <c r="DER154"/>
      <c r="DES154"/>
      <c r="DET154"/>
      <c r="DEU154"/>
      <c r="DEV154"/>
      <c r="DEW154"/>
      <c r="DEX154"/>
      <c r="DEY154"/>
      <c r="DEZ154"/>
      <c r="DFA154"/>
      <c r="DFB154"/>
      <c r="DFC154"/>
      <c r="DFD154"/>
      <c r="DFE154"/>
      <c r="DFF154"/>
      <c r="DFG154"/>
      <c r="DFH154"/>
      <c r="DFI154"/>
      <c r="DFJ154"/>
      <c r="DFK154"/>
      <c r="DFL154"/>
      <c r="DFM154"/>
      <c r="DFN154"/>
      <c r="DFO154"/>
      <c r="DFP154"/>
      <c r="DFQ154"/>
      <c r="DFR154"/>
      <c r="DFS154"/>
      <c r="DFT154"/>
      <c r="DFU154"/>
      <c r="DFV154"/>
      <c r="DFW154"/>
      <c r="DFX154"/>
      <c r="DFY154"/>
      <c r="DFZ154"/>
      <c r="DGA154"/>
      <c r="DGB154"/>
      <c r="DGC154"/>
      <c r="DGD154"/>
      <c r="DGE154"/>
      <c r="DGF154"/>
      <c r="DGG154"/>
      <c r="DGH154"/>
      <c r="DGI154"/>
      <c r="DGJ154"/>
      <c r="DGK154"/>
      <c r="DGL154"/>
      <c r="DGM154"/>
      <c r="DGN154"/>
      <c r="DGO154"/>
      <c r="DGP154"/>
      <c r="DGQ154"/>
      <c r="DGR154"/>
      <c r="DGS154"/>
      <c r="DGT154"/>
      <c r="DGU154"/>
      <c r="DGV154"/>
      <c r="DGW154"/>
      <c r="DGX154"/>
      <c r="DGY154"/>
      <c r="DGZ154"/>
      <c r="DHA154"/>
      <c r="DHB154"/>
      <c r="DHC154"/>
      <c r="DHD154"/>
      <c r="DHE154"/>
      <c r="DHF154"/>
      <c r="DHG154"/>
      <c r="DHH154"/>
      <c r="DHI154"/>
      <c r="DHJ154"/>
      <c r="DHK154"/>
      <c r="DHL154"/>
      <c r="DHM154"/>
      <c r="DHN154"/>
      <c r="DHO154"/>
      <c r="DHP154"/>
      <c r="DHQ154"/>
      <c r="DHR154"/>
      <c r="DHS154"/>
      <c r="DHT154"/>
      <c r="DHU154"/>
      <c r="DHV154"/>
      <c r="DHW154"/>
      <c r="DHX154"/>
      <c r="DHY154"/>
      <c r="DHZ154"/>
      <c r="DIA154"/>
      <c r="DIB154"/>
      <c r="DIC154"/>
      <c r="DID154"/>
      <c r="DIE154"/>
      <c r="DIF154"/>
      <c r="DIG154"/>
      <c r="DIH154"/>
      <c r="DII154"/>
      <c r="DIJ154"/>
      <c r="DIK154"/>
      <c r="DIL154"/>
      <c r="DIM154"/>
      <c r="DIN154"/>
      <c r="DIO154"/>
      <c r="DIP154"/>
      <c r="DIQ154"/>
      <c r="DIR154"/>
      <c r="DIS154"/>
      <c r="DIT154"/>
      <c r="DIU154"/>
      <c r="DIV154"/>
      <c r="DIW154"/>
      <c r="DIX154"/>
      <c r="DIY154"/>
      <c r="DIZ154"/>
      <c r="DJA154"/>
      <c r="DJB154"/>
      <c r="DJC154"/>
      <c r="DJD154"/>
      <c r="DJE154"/>
      <c r="DJF154"/>
      <c r="DJG154"/>
      <c r="DJH154"/>
      <c r="DJI154"/>
      <c r="DJJ154"/>
      <c r="DJK154"/>
      <c r="DJL154"/>
      <c r="DJM154"/>
      <c r="DJN154"/>
      <c r="DJO154"/>
      <c r="DJP154"/>
      <c r="DJQ154"/>
      <c r="DJR154"/>
      <c r="DJS154"/>
      <c r="DJT154"/>
      <c r="DJU154"/>
      <c r="DJV154"/>
      <c r="DJW154"/>
      <c r="DJX154"/>
      <c r="DJY154"/>
      <c r="DJZ154"/>
      <c r="DKA154"/>
      <c r="DKB154"/>
      <c r="DKC154"/>
      <c r="DKD154"/>
      <c r="DKE154"/>
      <c r="DKF154"/>
      <c r="DKG154"/>
      <c r="DKH154"/>
      <c r="DKI154"/>
      <c r="DKJ154"/>
      <c r="DKK154"/>
      <c r="DKL154"/>
      <c r="DKM154"/>
      <c r="DKN154"/>
      <c r="DKO154"/>
      <c r="DKP154"/>
      <c r="DKQ154"/>
      <c r="DKR154"/>
      <c r="DKS154"/>
      <c r="DKT154"/>
      <c r="DKU154"/>
      <c r="DKV154"/>
      <c r="DKW154"/>
      <c r="DKX154"/>
      <c r="DKY154"/>
      <c r="DKZ154"/>
      <c r="DLA154"/>
      <c r="DLB154"/>
      <c r="DLC154"/>
      <c r="DLD154"/>
      <c r="DLE154"/>
      <c r="DLF154"/>
      <c r="DLG154"/>
      <c r="DLH154"/>
      <c r="DLI154"/>
      <c r="DLJ154"/>
      <c r="DLK154"/>
      <c r="DLL154"/>
      <c r="DLM154"/>
      <c r="DLN154"/>
      <c r="DLO154"/>
      <c r="DLP154"/>
      <c r="DLQ154"/>
      <c r="DLR154"/>
      <c r="DLS154"/>
      <c r="DLT154"/>
      <c r="DLU154"/>
      <c r="DLV154"/>
      <c r="DLW154"/>
      <c r="DLX154"/>
      <c r="DLY154"/>
      <c r="DLZ154"/>
      <c r="DMA154"/>
      <c r="DMB154"/>
      <c r="DMC154"/>
      <c r="DMD154"/>
      <c r="DME154"/>
      <c r="DMF154"/>
      <c r="DMG154"/>
      <c r="DMH154"/>
      <c r="DMI154"/>
      <c r="DMJ154"/>
      <c r="DMK154"/>
      <c r="DML154"/>
      <c r="DMM154"/>
      <c r="DMN154"/>
      <c r="DMO154"/>
      <c r="DMP154"/>
      <c r="DMQ154"/>
      <c r="DMR154"/>
      <c r="DMS154"/>
      <c r="DMT154"/>
      <c r="DMU154"/>
      <c r="DMV154"/>
      <c r="DMW154"/>
      <c r="DMX154"/>
      <c r="DMY154"/>
      <c r="DMZ154"/>
      <c r="DNA154"/>
      <c r="DNB154"/>
      <c r="DNC154"/>
      <c r="DND154"/>
      <c r="DNE154"/>
      <c r="DNF154"/>
      <c r="DNG154"/>
      <c r="DNH154"/>
      <c r="DNI154"/>
      <c r="DNJ154"/>
      <c r="DNK154"/>
      <c r="DNL154"/>
      <c r="DNM154"/>
      <c r="DNN154"/>
      <c r="DNO154"/>
      <c r="DNP154"/>
      <c r="DNQ154"/>
      <c r="DNR154"/>
      <c r="DNS154"/>
      <c r="DNT154"/>
      <c r="DNU154"/>
      <c r="DNV154"/>
      <c r="DNW154"/>
      <c r="DNX154"/>
      <c r="DNY154"/>
      <c r="DNZ154"/>
      <c r="DOA154"/>
      <c r="DOB154"/>
      <c r="DOC154"/>
      <c r="DOD154"/>
      <c r="DOE154"/>
      <c r="DOF154"/>
      <c r="DOG154"/>
      <c r="DOH154"/>
      <c r="DOI154"/>
      <c r="DOJ154"/>
      <c r="DOK154"/>
      <c r="DOL154"/>
      <c r="DOM154"/>
      <c r="DON154"/>
      <c r="DOO154"/>
      <c r="DOP154"/>
      <c r="DOQ154"/>
      <c r="DOR154"/>
      <c r="DOS154"/>
      <c r="DOT154"/>
      <c r="DOU154"/>
      <c r="DOV154"/>
      <c r="DOW154"/>
      <c r="DOX154"/>
      <c r="DOY154"/>
      <c r="DOZ154"/>
      <c r="DPA154"/>
      <c r="DPB154"/>
      <c r="DPC154"/>
      <c r="DPD154"/>
      <c r="DPE154"/>
      <c r="DPF154"/>
      <c r="DPG154"/>
      <c r="DPH154"/>
      <c r="DPI154"/>
      <c r="DPJ154"/>
      <c r="DPK154"/>
      <c r="DPL154"/>
      <c r="DPM154"/>
      <c r="DPN154"/>
      <c r="DPO154"/>
      <c r="DPP154"/>
      <c r="DPQ154"/>
      <c r="DPR154"/>
      <c r="DPS154"/>
      <c r="DPT154"/>
      <c r="DPU154"/>
      <c r="DPV154"/>
      <c r="DPW154"/>
      <c r="DPX154"/>
      <c r="DPY154"/>
      <c r="DPZ154"/>
      <c r="DQA154"/>
      <c r="DQB154"/>
      <c r="DQC154"/>
      <c r="DQD154"/>
      <c r="DQE154"/>
      <c r="DQF154"/>
      <c r="DQG154"/>
      <c r="DQH154"/>
      <c r="DQI154"/>
      <c r="DQJ154"/>
      <c r="DQK154"/>
      <c r="DQL154"/>
      <c r="DQM154"/>
      <c r="DQN154"/>
      <c r="DQO154"/>
      <c r="DQP154"/>
      <c r="DQQ154"/>
      <c r="DQR154"/>
      <c r="DQS154"/>
      <c r="DQT154"/>
      <c r="DQU154"/>
      <c r="DQV154"/>
      <c r="DQW154"/>
      <c r="DQX154"/>
      <c r="DQY154"/>
      <c r="DQZ154"/>
      <c r="DRA154"/>
      <c r="DRB154"/>
      <c r="DRC154"/>
      <c r="DRD154"/>
      <c r="DRE154"/>
      <c r="DRF154"/>
      <c r="DRG154"/>
      <c r="DRH154"/>
      <c r="DRI154"/>
      <c r="DRJ154"/>
      <c r="DRK154"/>
      <c r="DRL154"/>
      <c r="DRM154"/>
      <c r="DRN154"/>
      <c r="DRO154"/>
      <c r="DRP154"/>
      <c r="DRQ154"/>
      <c r="DRR154"/>
      <c r="DRS154"/>
      <c r="DRT154"/>
      <c r="DRU154"/>
      <c r="DRV154"/>
      <c r="DRW154"/>
      <c r="DRX154"/>
      <c r="DRY154"/>
      <c r="DRZ154"/>
      <c r="DSA154"/>
      <c r="DSB154"/>
      <c r="DSC154"/>
      <c r="DSD154"/>
      <c r="DSE154"/>
      <c r="DSF154"/>
      <c r="DSG154"/>
      <c r="DSH154"/>
      <c r="DSI154"/>
      <c r="DSJ154"/>
      <c r="DSK154"/>
      <c r="DSL154"/>
      <c r="DSM154"/>
      <c r="DSN154"/>
      <c r="DSO154"/>
      <c r="DSP154"/>
      <c r="DSQ154"/>
      <c r="DSR154"/>
      <c r="DSS154"/>
      <c r="DST154"/>
      <c r="DSU154"/>
      <c r="DSV154"/>
      <c r="DSW154"/>
      <c r="DSX154"/>
      <c r="DSY154"/>
      <c r="DSZ154"/>
      <c r="DTA154"/>
      <c r="DTB154"/>
      <c r="DTC154"/>
      <c r="DTD154"/>
      <c r="DTE154"/>
      <c r="DTF154"/>
      <c r="DTG154"/>
      <c r="DTH154"/>
      <c r="DTI154"/>
      <c r="DTJ154"/>
      <c r="DTK154"/>
      <c r="DTL154"/>
      <c r="DTM154"/>
      <c r="DTN154"/>
      <c r="DTO154"/>
      <c r="DTP154"/>
      <c r="DTQ154"/>
      <c r="DTR154"/>
      <c r="DTS154"/>
      <c r="DTT154"/>
      <c r="DTU154"/>
      <c r="DTV154"/>
      <c r="DTW154"/>
      <c r="DTX154"/>
      <c r="DTY154"/>
      <c r="DTZ154"/>
      <c r="DUA154"/>
      <c r="DUB154"/>
      <c r="DUC154"/>
      <c r="DUD154"/>
      <c r="DUE154"/>
      <c r="DUF154"/>
      <c r="DUG154"/>
      <c r="DUH154"/>
      <c r="DUI154"/>
      <c r="DUJ154"/>
      <c r="DUK154"/>
      <c r="DUL154"/>
      <c r="DUM154"/>
      <c r="DUN154"/>
      <c r="DUO154"/>
      <c r="DUP154"/>
      <c r="DUQ154"/>
      <c r="DUR154"/>
      <c r="DUS154"/>
      <c r="DUT154"/>
      <c r="DUU154"/>
      <c r="DUV154"/>
      <c r="DUW154"/>
      <c r="DUX154"/>
      <c r="DUY154"/>
      <c r="DUZ154"/>
      <c r="DVA154"/>
      <c r="DVB154"/>
      <c r="DVC154"/>
      <c r="DVD154"/>
      <c r="DVE154"/>
      <c r="DVF154"/>
      <c r="DVG154"/>
      <c r="DVH154"/>
      <c r="DVI154"/>
      <c r="DVJ154"/>
      <c r="DVK154"/>
      <c r="DVL154"/>
      <c r="DVM154"/>
      <c r="DVN154"/>
      <c r="DVO154"/>
      <c r="DVP154"/>
      <c r="DVQ154"/>
      <c r="DVR154"/>
      <c r="DVS154"/>
      <c r="DVT154"/>
      <c r="DVU154"/>
      <c r="DVV154"/>
      <c r="DVW154"/>
      <c r="DVX154"/>
      <c r="DVY154"/>
      <c r="DVZ154"/>
      <c r="DWA154"/>
      <c r="DWB154"/>
      <c r="DWC154"/>
      <c r="DWD154"/>
      <c r="DWE154"/>
      <c r="DWF154"/>
      <c r="DWG154"/>
      <c r="DWH154"/>
      <c r="DWI154"/>
      <c r="DWJ154"/>
      <c r="DWK154"/>
      <c r="DWL154"/>
      <c r="DWM154"/>
      <c r="DWN154"/>
      <c r="DWO154"/>
      <c r="DWP154"/>
      <c r="DWQ154"/>
      <c r="DWR154"/>
      <c r="DWS154"/>
      <c r="DWT154"/>
      <c r="DWU154"/>
      <c r="DWV154"/>
      <c r="DWW154"/>
      <c r="DWX154"/>
      <c r="DWY154"/>
      <c r="DWZ154"/>
      <c r="DXA154"/>
      <c r="DXB154"/>
      <c r="DXC154"/>
      <c r="DXD154"/>
      <c r="DXE154"/>
      <c r="DXF154"/>
      <c r="DXG154"/>
      <c r="DXH154"/>
      <c r="DXI154"/>
      <c r="DXJ154"/>
      <c r="DXK154"/>
      <c r="DXL154"/>
      <c r="DXM154"/>
      <c r="DXN154"/>
      <c r="DXO154"/>
      <c r="DXP154"/>
      <c r="DXQ154"/>
      <c r="DXR154"/>
      <c r="DXS154"/>
      <c r="DXT154"/>
      <c r="DXU154"/>
      <c r="DXV154"/>
      <c r="DXW154"/>
      <c r="DXX154"/>
      <c r="DXY154"/>
      <c r="DXZ154"/>
      <c r="DYA154"/>
      <c r="DYB154"/>
      <c r="DYC154"/>
      <c r="DYD154"/>
      <c r="DYE154"/>
      <c r="DYF154"/>
      <c r="DYG154"/>
      <c r="DYH154"/>
      <c r="DYI154"/>
      <c r="DYJ154"/>
      <c r="DYK154"/>
      <c r="DYL154"/>
      <c r="DYM154"/>
      <c r="DYN154"/>
      <c r="DYO154"/>
      <c r="DYP154"/>
      <c r="DYQ154"/>
      <c r="DYR154"/>
      <c r="DYS154"/>
      <c r="DYT154"/>
      <c r="DYU154"/>
      <c r="DYV154"/>
      <c r="DYW154"/>
      <c r="DYX154"/>
      <c r="DYY154"/>
      <c r="DYZ154"/>
      <c r="DZA154"/>
      <c r="DZB154"/>
      <c r="DZC154"/>
      <c r="DZD154"/>
      <c r="DZE154"/>
      <c r="DZF154"/>
      <c r="DZG154"/>
      <c r="DZH154"/>
      <c r="DZI154"/>
      <c r="DZJ154"/>
      <c r="DZK154"/>
      <c r="DZL154"/>
      <c r="DZM154"/>
      <c r="DZN154"/>
      <c r="DZO154"/>
      <c r="DZP154"/>
      <c r="DZQ154"/>
      <c r="DZR154"/>
      <c r="DZS154"/>
      <c r="DZT154"/>
      <c r="DZU154"/>
      <c r="DZV154"/>
      <c r="DZW154"/>
      <c r="DZX154"/>
      <c r="DZY154"/>
      <c r="DZZ154"/>
      <c r="EAA154"/>
      <c r="EAB154"/>
      <c r="EAC154"/>
      <c r="EAD154"/>
      <c r="EAE154"/>
      <c r="EAF154"/>
      <c r="EAG154"/>
      <c r="EAH154"/>
      <c r="EAI154"/>
      <c r="EAJ154"/>
      <c r="EAK154"/>
      <c r="EAL154"/>
      <c r="EAM154"/>
      <c r="EAN154"/>
      <c r="EAO154"/>
      <c r="EAP154"/>
      <c r="EAQ154"/>
      <c r="EAR154"/>
      <c r="EAS154"/>
      <c r="EAT154"/>
      <c r="EAU154"/>
      <c r="EAV154"/>
      <c r="EAW154"/>
      <c r="EAX154"/>
      <c r="EAY154"/>
      <c r="EAZ154"/>
      <c r="EBA154"/>
      <c r="EBB154"/>
      <c r="EBC154"/>
      <c r="EBD154"/>
      <c r="EBE154"/>
      <c r="EBF154"/>
      <c r="EBG154"/>
      <c r="EBH154"/>
      <c r="EBI154"/>
      <c r="EBJ154"/>
      <c r="EBK154"/>
      <c r="EBL154"/>
      <c r="EBM154"/>
      <c r="EBN154"/>
      <c r="EBO154"/>
      <c r="EBP154"/>
      <c r="EBQ154"/>
      <c r="EBR154"/>
      <c r="EBS154"/>
      <c r="EBT154"/>
      <c r="EBU154"/>
      <c r="EBV154"/>
      <c r="EBW154"/>
      <c r="EBX154"/>
      <c r="EBY154"/>
      <c r="EBZ154"/>
      <c r="ECA154"/>
      <c r="ECB154"/>
      <c r="ECC154"/>
      <c r="ECD154"/>
      <c r="ECE154"/>
      <c r="ECF154"/>
      <c r="ECG154"/>
      <c r="ECH154"/>
      <c r="ECI154"/>
      <c r="ECJ154"/>
      <c r="ECK154"/>
      <c r="ECL154"/>
      <c r="ECM154"/>
      <c r="ECN154"/>
      <c r="ECO154"/>
      <c r="ECP154"/>
      <c r="ECQ154"/>
      <c r="ECR154"/>
      <c r="ECS154"/>
      <c r="ECT154"/>
      <c r="ECU154"/>
      <c r="ECV154"/>
      <c r="ECW154"/>
      <c r="ECX154"/>
      <c r="ECY154"/>
      <c r="ECZ154"/>
      <c r="EDA154"/>
      <c r="EDB154"/>
      <c r="EDC154"/>
      <c r="EDD154"/>
      <c r="EDE154"/>
      <c r="EDF154"/>
      <c r="EDG154"/>
      <c r="EDH154"/>
      <c r="EDI154"/>
      <c r="EDJ154"/>
      <c r="EDK154"/>
      <c r="EDL154"/>
      <c r="EDM154"/>
      <c r="EDN154"/>
      <c r="EDO154"/>
      <c r="EDP154"/>
      <c r="EDQ154"/>
      <c r="EDR154"/>
      <c r="EDS154"/>
      <c r="EDT154"/>
      <c r="EDU154"/>
      <c r="EDV154"/>
      <c r="EDW154"/>
      <c r="EDX154"/>
      <c r="EDY154"/>
      <c r="EDZ154"/>
      <c r="EEA154"/>
      <c r="EEB154"/>
      <c r="EEC154"/>
      <c r="EED154"/>
      <c r="EEE154"/>
      <c r="EEF154"/>
      <c r="EEG154"/>
      <c r="EEH154"/>
      <c r="EEI154"/>
      <c r="EEJ154"/>
      <c r="EEK154"/>
      <c r="EEL154"/>
      <c r="EEM154"/>
      <c r="EEN154"/>
      <c r="EEO154"/>
      <c r="EEP154"/>
      <c r="EEQ154"/>
      <c r="EER154"/>
      <c r="EES154"/>
      <c r="EET154"/>
      <c r="EEU154"/>
      <c r="EEV154"/>
      <c r="EEW154"/>
      <c r="EEX154"/>
      <c r="EEY154"/>
      <c r="EEZ154"/>
      <c r="EFA154"/>
      <c r="EFB154"/>
      <c r="EFC154"/>
      <c r="EFD154"/>
      <c r="EFE154"/>
      <c r="EFF154"/>
      <c r="EFG154"/>
      <c r="EFH154"/>
      <c r="EFI154"/>
      <c r="EFJ154"/>
      <c r="EFK154"/>
      <c r="EFL154"/>
      <c r="EFM154"/>
      <c r="EFN154"/>
      <c r="EFO154"/>
      <c r="EFP154"/>
      <c r="EFQ154"/>
      <c r="EFR154"/>
      <c r="EFS154"/>
      <c r="EFT154"/>
      <c r="EFU154"/>
      <c r="EFV154"/>
      <c r="EFW154"/>
      <c r="EFX154"/>
      <c r="EFY154"/>
      <c r="EFZ154"/>
      <c r="EGA154"/>
      <c r="EGB154"/>
      <c r="EGC154"/>
      <c r="EGD154"/>
      <c r="EGE154"/>
      <c r="EGF154"/>
      <c r="EGG154"/>
      <c r="EGH154"/>
      <c r="EGI154"/>
      <c r="EGJ154"/>
      <c r="EGK154"/>
      <c r="EGL154"/>
      <c r="EGM154"/>
      <c r="EGN154"/>
      <c r="EGO154"/>
      <c r="EGP154"/>
      <c r="EGQ154"/>
      <c r="EGR154"/>
      <c r="EGS154"/>
      <c r="EGT154"/>
      <c r="EGU154"/>
      <c r="EGV154"/>
      <c r="EGW154"/>
      <c r="EGX154"/>
      <c r="EGY154"/>
      <c r="EGZ154"/>
      <c r="EHA154"/>
      <c r="EHB154"/>
      <c r="EHC154"/>
      <c r="EHD154"/>
      <c r="EHE154"/>
      <c r="EHF154"/>
      <c r="EHG154"/>
      <c r="EHH154"/>
      <c r="EHI154"/>
      <c r="EHJ154"/>
      <c r="EHK154"/>
      <c r="EHL154"/>
      <c r="EHM154"/>
      <c r="EHN154"/>
      <c r="EHO154"/>
      <c r="EHP154"/>
      <c r="EHQ154"/>
      <c r="EHR154"/>
      <c r="EHS154"/>
      <c r="EHT154"/>
      <c r="EHU154"/>
      <c r="EHV154"/>
      <c r="EHW154"/>
      <c r="EHX154"/>
      <c r="EHY154"/>
      <c r="EHZ154"/>
      <c r="EIA154"/>
      <c r="EIB154"/>
      <c r="EIC154"/>
      <c r="EID154"/>
      <c r="EIE154"/>
      <c r="EIF154"/>
      <c r="EIG154"/>
      <c r="EIH154"/>
      <c r="EII154"/>
      <c r="EIJ154"/>
      <c r="EIK154"/>
      <c r="EIL154"/>
      <c r="EIM154"/>
      <c r="EIN154"/>
      <c r="EIO154"/>
      <c r="EIP154"/>
      <c r="EIQ154"/>
      <c r="EIR154"/>
      <c r="EIS154"/>
      <c r="EIT154"/>
      <c r="EIU154"/>
      <c r="EIV154"/>
      <c r="EIW154"/>
      <c r="EIX154"/>
      <c r="EIY154"/>
      <c r="EIZ154"/>
      <c r="EJA154"/>
      <c r="EJB154"/>
      <c r="EJC154"/>
      <c r="EJD154"/>
      <c r="EJE154"/>
      <c r="EJF154"/>
      <c r="EJG154"/>
      <c r="EJH154"/>
      <c r="EJI154"/>
      <c r="EJJ154"/>
      <c r="EJK154"/>
      <c r="EJL154"/>
      <c r="EJM154"/>
      <c r="EJN154"/>
      <c r="EJO154"/>
      <c r="EJP154"/>
      <c r="EJQ154"/>
      <c r="EJR154"/>
      <c r="EJS154"/>
      <c r="EJT154"/>
      <c r="EJU154"/>
      <c r="EJV154"/>
      <c r="EJW154"/>
      <c r="EJX154"/>
      <c r="EJY154"/>
      <c r="EJZ154"/>
      <c r="EKA154"/>
      <c r="EKB154"/>
      <c r="EKC154"/>
      <c r="EKD154"/>
      <c r="EKE154"/>
      <c r="EKF154"/>
      <c r="EKG154"/>
      <c r="EKH154"/>
      <c r="EKI154"/>
      <c r="EKJ154"/>
      <c r="EKK154"/>
      <c r="EKL154"/>
      <c r="EKM154"/>
      <c r="EKN154"/>
      <c r="EKO154"/>
      <c r="EKP154"/>
      <c r="EKQ154"/>
      <c r="EKR154"/>
      <c r="EKS154"/>
      <c r="EKT154"/>
      <c r="EKU154"/>
      <c r="EKV154"/>
      <c r="EKW154"/>
      <c r="EKX154"/>
      <c r="EKY154"/>
      <c r="EKZ154"/>
      <c r="ELA154"/>
      <c r="ELB154"/>
      <c r="ELC154"/>
      <c r="ELD154"/>
      <c r="ELE154"/>
      <c r="ELF154"/>
      <c r="ELG154"/>
      <c r="ELH154"/>
      <c r="ELI154"/>
      <c r="ELJ154"/>
      <c r="ELK154"/>
      <c r="ELL154"/>
      <c r="ELM154"/>
      <c r="ELN154"/>
      <c r="ELO154"/>
      <c r="ELP154"/>
      <c r="ELQ154"/>
      <c r="ELR154"/>
      <c r="ELS154"/>
      <c r="ELT154"/>
      <c r="ELU154"/>
      <c r="ELV154"/>
      <c r="ELW154"/>
      <c r="ELX154"/>
      <c r="ELY154"/>
      <c r="ELZ154"/>
      <c r="EMA154"/>
      <c r="EMB154"/>
      <c r="EMC154"/>
      <c r="EMD154"/>
      <c r="EME154"/>
      <c r="EMF154"/>
      <c r="EMG154"/>
      <c r="EMH154"/>
      <c r="EMI154"/>
      <c r="EMJ154"/>
      <c r="EMK154"/>
      <c r="EML154"/>
      <c r="EMM154"/>
      <c r="EMN154"/>
      <c r="EMO154"/>
      <c r="EMP154"/>
      <c r="EMQ154"/>
      <c r="EMR154"/>
      <c r="EMS154"/>
      <c r="EMT154"/>
      <c r="EMU154"/>
      <c r="EMV154"/>
      <c r="EMW154"/>
      <c r="EMX154"/>
      <c r="EMY154"/>
      <c r="EMZ154"/>
      <c r="ENA154"/>
      <c r="ENB154"/>
      <c r="ENC154"/>
      <c r="END154"/>
      <c r="ENE154"/>
      <c r="ENF154"/>
      <c r="ENG154"/>
      <c r="ENH154"/>
      <c r="ENI154"/>
      <c r="ENJ154"/>
      <c r="ENK154"/>
      <c r="ENL154"/>
      <c r="ENM154"/>
      <c r="ENN154"/>
      <c r="ENO154"/>
      <c r="ENP154"/>
      <c r="ENQ154"/>
      <c r="ENR154"/>
      <c r="ENS154"/>
      <c r="ENT154"/>
      <c r="ENU154"/>
      <c r="ENV154"/>
      <c r="ENW154"/>
      <c r="ENX154"/>
      <c r="ENY154"/>
      <c r="ENZ154"/>
      <c r="EOA154"/>
      <c r="EOB154"/>
      <c r="EOC154"/>
      <c r="EOD154"/>
      <c r="EOE154"/>
      <c r="EOF154"/>
      <c r="EOG154"/>
      <c r="EOH154"/>
      <c r="EOI154"/>
      <c r="EOJ154"/>
      <c r="EOK154"/>
      <c r="EOL154"/>
      <c r="EOM154"/>
      <c r="EON154"/>
      <c r="EOO154"/>
      <c r="EOP154"/>
      <c r="EOQ154"/>
      <c r="EOR154"/>
      <c r="EOS154"/>
      <c r="EOT154"/>
      <c r="EOU154"/>
      <c r="EOV154"/>
      <c r="EOW154"/>
      <c r="EOX154"/>
      <c r="EOY154"/>
      <c r="EOZ154"/>
      <c r="EPA154"/>
      <c r="EPB154"/>
      <c r="EPC154"/>
      <c r="EPD154"/>
      <c r="EPE154"/>
      <c r="EPF154"/>
      <c r="EPG154"/>
      <c r="EPH154"/>
      <c r="EPI154"/>
      <c r="EPJ154"/>
      <c r="EPK154"/>
      <c r="EPL154"/>
      <c r="EPM154"/>
      <c r="EPN154"/>
      <c r="EPO154"/>
      <c r="EPP154"/>
      <c r="EPQ154"/>
      <c r="EPR154"/>
      <c r="EPS154"/>
      <c r="EPT154"/>
      <c r="EPU154"/>
      <c r="EPV154"/>
      <c r="EPW154"/>
      <c r="EPX154"/>
      <c r="EPY154"/>
      <c r="EPZ154"/>
      <c r="EQA154"/>
      <c r="EQB154"/>
      <c r="EQC154"/>
      <c r="EQD154"/>
      <c r="EQE154"/>
      <c r="EQF154"/>
      <c r="EQG154"/>
      <c r="EQH154"/>
      <c r="EQI154"/>
      <c r="EQJ154"/>
      <c r="EQK154"/>
      <c r="EQL154"/>
      <c r="EQM154"/>
      <c r="EQN154"/>
      <c r="EQO154"/>
      <c r="EQP154"/>
      <c r="EQQ154"/>
      <c r="EQR154"/>
      <c r="EQS154"/>
      <c r="EQT154"/>
      <c r="EQU154"/>
      <c r="EQV154"/>
      <c r="EQW154"/>
      <c r="EQX154"/>
      <c r="EQY154"/>
      <c r="EQZ154"/>
      <c r="ERA154"/>
      <c r="ERB154"/>
      <c r="ERC154"/>
      <c r="ERD154"/>
      <c r="ERE154"/>
      <c r="ERF154"/>
      <c r="ERG154"/>
      <c r="ERH154"/>
      <c r="ERI154"/>
      <c r="ERJ154"/>
      <c r="ERK154"/>
      <c r="ERL154"/>
      <c r="ERM154"/>
      <c r="ERN154"/>
      <c r="ERO154"/>
      <c r="ERP154"/>
      <c r="ERQ154"/>
      <c r="ERR154"/>
      <c r="ERS154"/>
      <c r="ERT154"/>
      <c r="ERU154"/>
      <c r="ERV154"/>
      <c r="ERW154"/>
      <c r="ERX154"/>
      <c r="ERY154"/>
      <c r="ERZ154"/>
      <c r="ESA154"/>
      <c r="ESB154"/>
      <c r="ESC154"/>
      <c r="ESD154"/>
      <c r="ESE154"/>
      <c r="ESF154"/>
      <c r="ESG154"/>
      <c r="ESH154"/>
      <c r="ESI154"/>
      <c r="ESJ154"/>
      <c r="ESK154"/>
      <c r="ESL154"/>
      <c r="ESM154"/>
      <c r="ESN154"/>
      <c r="ESO154"/>
      <c r="ESP154"/>
      <c r="ESQ154"/>
      <c r="ESR154"/>
      <c r="ESS154"/>
      <c r="EST154"/>
      <c r="ESU154"/>
      <c r="ESV154"/>
      <c r="ESW154"/>
      <c r="ESX154"/>
      <c r="ESY154"/>
      <c r="ESZ154"/>
      <c r="ETA154"/>
      <c r="ETB154"/>
      <c r="ETC154"/>
      <c r="ETD154"/>
      <c r="ETE154"/>
      <c r="ETF154"/>
      <c r="ETG154"/>
      <c r="ETH154"/>
      <c r="ETI154"/>
      <c r="ETJ154"/>
      <c r="ETK154"/>
      <c r="ETL154"/>
      <c r="ETM154"/>
      <c r="ETN154"/>
      <c r="ETO154"/>
      <c r="ETP154"/>
      <c r="ETQ154"/>
      <c r="ETR154"/>
      <c r="ETS154"/>
      <c r="ETT154"/>
      <c r="ETU154"/>
      <c r="ETV154"/>
      <c r="ETW154"/>
      <c r="ETX154"/>
      <c r="ETY154"/>
      <c r="ETZ154"/>
      <c r="EUA154"/>
      <c r="EUB154"/>
      <c r="EUC154"/>
      <c r="EUD154"/>
      <c r="EUE154"/>
      <c r="EUF154"/>
      <c r="EUG154"/>
      <c r="EUH154"/>
      <c r="EUI154"/>
      <c r="EUJ154"/>
      <c r="EUK154"/>
      <c r="EUL154"/>
      <c r="EUM154"/>
      <c r="EUN154"/>
      <c r="EUO154"/>
      <c r="EUP154"/>
      <c r="EUQ154"/>
      <c r="EUR154"/>
      <c r="EUS154"/>
      <c r="EUT154"/>
      <c r="EUU154"/>
      <c r="EUV154"/>
      <c r="EUW154"/>
      <c r="EUX154"/>
      <c r="EUY154"/>
      <c r="EUZ154"/>
      <c r="EVA154"/>
      <c r="EVB154"/>
      <c r="EVC154"/>
      <c r="EVD154"/>
      <c r="EVE154"/>
      <c r="EVF154"/>
      <c r="EVG154"/>
      <c r="EVH154"/>
      <c r="EVI154"/>
      <c r="EVJ154"/>
      <c r="EVK154"/>
      <c r="EVL154"/>
      <c r="EVM154"/>
      <c r="EVN154"/>
      <c r="EVO154"/>
      <c r="EVP154"/>
      <c r="EVQ154"/>
      <c r="EVR154"/>
      <c r="EVS154"/>
      <c r="EVT154"/>
      <c r="EVU154"/>
      <c r="EVV154"/>
      <c r="EVW154"/>
      <c r="EVX154"/>
      <c r="EVY154"/>
      <c r="EVZ154"/>
      <c r="EWA154"/>
      <c r="EWB154"/>
      <c r="EWC154"/>
      <c r="EWD154"/>
      <c r="EWE154"/>
      <c r="EWF154"/>
      <c r="EWG154"/>
      <c r="EWH154"/>
      <c r="EWI154"/>
      <c r="EWJ154"/>
      <c r="EWK154"/>
      <c r="EWL154"/>
      <c r="EWM154"/>
      <c r="EWN154"/>
      <c r="EWO154"/>
      <c r="EWP154"/>
      <c r="EWQ154"/>
      <c r="EWR154"/>
      <c r="EWS154"/>
      <c r="EWT154"/>
      <c r="EWU154"/>
      <c r="EWV154"/>
      <c r="EWW154"/>
      <c r="EWX154"/>
      <c r="EWY154"/>
      <c r="EWZ154"/>
      <c r="EXA154"/>
      <c r="EXB154"/>
      <c r="EXC154"/>
      <c r="EXD154"/>
      <c r="EXE154"/>
      <c r="EXF154"/>
      <c r="EXG154"/>
      <c r="EXH154"/>
      <c r="EXI154"/>
      <c r="EXJ154"/>
      <c r="EXK154"/>
      <c r="EXL154"/>
      <c r="EXM154"/>
      <c r="EXN154"/>
      <c r="EXO154"/>
      <c r="EXP154"/>
      <c r="EXQ154"/>
      <c r="EXR154"/>
      <c r="EXS154"/>
      <c r="EXT154"/>
      <c r="EXU154"/>
      <c r="EXV154"/>
      <c r="EXW154"/>
      <c r="EXX154"/>
      <c r="EXY154"/>
      <c r="EXZ154"/>
      <c r="EYA154"/>
      <c r="EYB154"/>
      <c r="EYC154"/>
      <c r="EYD154"/>
      <c r="EYE154"/>
      <c r="EYF154"/>
      <c r="EYG154"/>
      <c r="EYH154"/>
      <c r="EYI154"/>
      <c r="EYJ154"/>
      <c r="EYK154"/>
      <c r="EYL154"/>
      <c r="EYM154"/>
      <c r="EYN154"/>
      <c r="EYO154"/>
      <c r="EYP154"/>
      <c r="EYQ154"/>
      <c r="EYR154"/>
      <c r="EYS154"/>
      <c r="EYT154"/>
      <c r="EYU154"/>
      <c r="EYV154"/>
      <c r="EYW154"/>
      <c r="EYX154"/>
      <c r="EYY154"/>
      <c r="EYZ154"/>
      <c r="EZA154"/>
      <c r="EZB154"/>
      <c r="EZC154"/>
      <c r="EZD154"/>
      <c r="EZE154"/>
      <c r="EZF154"/>
      <c r="EZG154"/>
      <c r="EZH154"/>
      <c r="EZI154"/>
      <c r="EZJ154"/>
      <c r="EZK154"/>
      <c r="EZL154"/>
      <c r="EZM154"/>
      <c r="EZN154"/>
      <c r="EZO154"/>
      <c r="EZP154"/>
      <c r="EZQ154"/>
      <c r="EZR154"/>
      <c r="EZS154"/>
      <c r="EZT154"/>
      <c r="EZU154"/>
      <c r="EZV154"/>
      <c r="EZW154"/>
      <c r="EZX154"/>
      <c r="EZY154"/>
      <c r="EZZ154"/>
      <c r="FAA154"/>
      <c r="FAB154"/>
      <c r="FAC154"/>
      <c r="FAD154"/>
      <c r="FAE154"/>
      <c r="FAF154"/>
      <c r="FAG154"/>
      <c r="FAH154"/>
      <c r="FAI154"/>
      <c r="FAJ154"/>
      <c r="FAK154"/>
      <c r="FAL154"/>
      <c r="FAM154"/>
      <c r="FAN154"/>
      <c r="FAO154"/>
      <c r="FAP154"/>
      <c r="FAQ154"/>
      <c r="FAR154"/>
      <c r="FAS154"/>
      <c r="FAT154"/>
      <c r="FAU154"/>
      <c r="FAV154"/>
      <c r="FAW154"/>
      <c r="FAX154"/>
      <c r="FAY154"/>
      <c r="FAZ154"/>
      <c r="FBA154"/>
      <c r="FBB154"/>
      <c r="FBC154"/>
      <c r="FBD154"/>
      <c r="FBE154"/>
      <c r="FBF154"/>
      <c r="FBG154"/>
      <c r="FBH154"/>
      <c r="FBI154"/>
      <c r="FBJ154"/>
      <c r="FBK154"/>
      <c r="FBL154"/>
      <c r="FBM154"/>
      <c r="FBN154"/>
      <c r="FBO154"/>
      <c r="FBP154"/>
      <c r="FBQ154"/>
      <c r="FBR154"/>
      <c r="FBS154"/>
      <c r="FBT154"/>
      <c r="FBU154"/>
      <c r="FBV154"/>
      <c r="FBW154"/>
      <c r="FBX154"/>
      <c r="FBY154"/>
      <c r="FBZ154"/>
      <c r="FCA154"/>
      <c r="FCB154"/>
      <c r="FCC154"/>
      <c r="FCD154"/>
      <c r="FCE154"/>
      <c r="FCF154"/>
      <c r="FCG154"/>
      <c r="FCH154"/>
      <c r="FCI154"/>
      <c r="FCJ154"/>
      <c r="FCK154"/>
      <c r="FCL154"/>
      <c r="FCM154"/>
      <c r="FCN154"/>
      <c r="FCO154"/>
      <c r="FCP154"/>
      <c r="FCQ154"/>
      <c r="FCR154"/>
      <c r="FCS154"/>
      <c r="FCT154"/>
      <c r="FCU154"/>
      <c r="FCV154"/>
      <c r="FCW154"/>
      <c r="FCX154"/>
      <c r="FCY154"/>
      <c r="FCZ154"/>
      <c r="FDA154"/>
      <c r="FDB154"/>
      <c r="FDC154"/>
      <c r="FDD154"/>
      <c r="FDE154"/>
      <c r="FDF154"/>
      <c r="FDG154"/>
      <c r="FDH154"/>
      <c r="FDI154"/>
      <c r="FDJ154"/>
      <c r="FDK154"/>
      <c r="FDL154"/>
      <c r="FDM154"/>
      <c r="FDN154"/>
      <c r="FDO154"/>
      <c r="FDP154"/>
      <c r="FDQ154"/>
      <c r="FDR154"/>
      <c r="FDS154"/>
      <c r="FDT154"/>
      <c r="FDU154"/>
      <c r="FDV154"/>
      <c r="FDW154"/>
      <c r="FDX154"/>
      <c r="FDY154"/>
      <c r="FDZ154"/>
      <c r="FEA154"/>
      <c r="FEB154"/>
      <c r="FEC154"/>
      <c r="FED154"/>
      <c r="FEE154"/>
      <c r="FEF154"/>
      <c r="FEG154"/>
      <c r="FEH154"/>
      <c r="FEI154"/>
      <c r="FEJ154"/>
      <c r="FEK154"/>
      <c r="FEL154"/>
      <c r="FEM154"/>
      <c r="FEN154"/>
      <c r="FEO154"/>
      <c r="FEP154"/>
      <c r="FEQ154"/>
      <c r="FER154"/>
      <c r="FES154"/>
      <c r="FET154"/>
      <c r="FEU154"/>
      <c r="FEV154"/>
      <c r="FEW154"/>
      <c r="FEX154"/>
      <c r="FEY154"/>
      <c r="FEZ154"/>
      <c r="FFA154"/>
      <c r="FFB154"/>
      <c r="FFC154"/>
      <c r="FFD154"/>
      <c r="FFE154"/>
      <c r="FFF154"/>
      <c r="FFG154"/>
      <c r="FFH154"/>
      <c r="FFI154"/>
      <c r="FFJ154"/>
      <c r="FFK154"/>
      <c r="FFL154"/>
      <c r="FFM154"/>
      <c r="FFN154"/>
      <c r="FFO154"/>
      <c r="FFP154"/>
      <c r="FFQ154"/>
      <c r="FFR154"/>
      <c r="FFS154"/>
      <c r="FFT154"/>
      <c r="FFU154"/>
      <c r="FFV154"/>
      <c r="FFW154"/>
      <c r="FFX154"/>
      <c r="FFY154"/>
      <c r="FFZ154"/>
      <c r="FGA154"/>
      <c r="FGB154"/>
      <c r="FGC154"/>
      <c r="FGD154"/>
      <c r="FGE154"/>
      <c r="FGF154"/>
      <c r="FGG154"/>
      <c r="FGH154"/>
      <c r="FGI154"/>
      <c r="FGJ154"/>
      <c r="FGK154"/>
      <c r="FGL154"/>
      <c r="FGM154"/>
      <c r="FGN154"/>
      <c r="FGO154"/>
      <c r="FGP154"/>
      <c r="FGQ154"/>
      <c r="FGR154"/>
      <c r="FGS154"/>
      <c r="FGT154"/>
      <c r="FGU154"/>
      <c r="FGV154"/>
      <c r="FGW154"/>
      <c r="FGX154"/>
      <c r="FGY154"/>
      <c r="FGZ154"/>
      <c r="FHA154"/>
      <c r="FHB154"/>
      <c r="FHC154"/>
      <c r="FHD154"/>
      <c r="FHE154"/>
      <c r="FHF154"/>
      <c r="FHG154"/>
      <c r="FHH154"/>
      <c r="FHI154"/>
      <c r="FHJ154"/>
      <c r="FHK154"/>
      <c r="FHL154"/>
      <c r="FHM154"/>
      <c r="FHN154"/>
      <c r="FHO154"/>
      <c r="FHP154"/>
      <c r="FHQ154"/>
      <c r="FHR154"/>
      <c r="FHS154"/>
      <c r="FHT154"/>
      <c r="FHU154"/>
      <c r="FHV154"/>
      <c r="FHW154"/>
      <c r="FHX154"/>
      <c r="FHY154"/>
      <c r="FHZ154"/>
      <c r="FIA154"/>
      <c r="FIB154"/>
      <c r="FIC154"/>
      <c r="FID154"/>
      <c r="FIE154"/>
      <c r="FIF154"/>
      <c r="FIG154"/>
      <c r="FIH154"/>
      <c r="FII154"/>
      <c r="FIJ154"/>
      <c r="FIK154"/>
      <c r="FIL154"/>
      <c r="FIM154"/>
      <c r="FIN154"/>
      <c r="FIO154"/>
      <c r="FIP154"/>
      <c r="FIQ154"/>
      <c r="FIR154"/>
      <c r="FIS154"/>
      <c r="FIT154"/>
      <c r="FIU154"/>
      <c r="FIV154"/>
      <c r="FIW154"/>
      <c r="FIX154"/>
      <c r="FIY154"/>
      <c r="FIZ154"/>
      <c r="FJA154"/>
      <c r="FJB154"/>
      <c r="FJC154"/>
      <c r="FJD154"/>
      <c r="FJE154"/>
      <c r="FJF154"/>
      <c r="FJG154"/>
      <c r="FJH154"/>
      <c r="FJI154"/>
      <c r="FJJ154"/>
      <c r="FJK154"/>
      <c r="FJL154"/>
      <c r="FJM154"/>
      <c r="FJN154"/>
      <c r="FJO154"/>
      <c r="FJP154"/>
      <c r="FJQ154"/>
      <c r="FJR154"/>
      <c r="FJS154"/>
      <c r="FJT154"/>
      <c r="FJU154"/>
      <c r="FJV154"/>
      <c r="FJW154"/>
      <c r="FJX154"/>
      <c r="FJY154"/>
      <c r="FJZ154"/>
      <c r="FKA154"/>
      <c r="FKB154"/>
      <c r="FKC154"/>
      <c r="FKD154"/>
      <c r="FKE154"/>
      <c r="FKF154"/>
      <c r="FKG154"/>
      <c r="FKH154"/>
      <c r="FKI154"/>
      <c r="FKJ154"/>
      <c r="FKK154"/>
      <c r="FKL154"/>
      <c r="FKM154"/>
      <c r="FKN154"/>
      <c r="FKO154"/>
      <c r="FKP154"/>
      <c r="FKQ154"/>
      <c r="FKR154"/>
      <c r="FKS154"/>
      <c r="FKT154"/>
      <c r="FKU154"/>
      <c r="FKV154"/>
      <c r="FKW154"/>
      <c r="FKX154"/>
      <c r="FKY154"/>
      <c r="FKZ154"/>
      <c r="FLA154"/>
      <c r="FLB154"/>
      <c r="FLC154"/>
      <c r="FLD154"/>
      <c r="FLE154"/>
      <c r="FLF154"/>
      <c r="FLG154"/>
      <c r="FLH154"/>
      <c r="FLI154"/>
      <c r="FLJ154"/>
      <c r="FLK154"/>
      <c r="FLL154"/>
      <c r="FLM154"/>
      <c r="FLN154"/>
      <c r="FLO154"/>
      <c r="FLP154"/>
      <c r="FLQ154"/>
      <c r="FLR154"/>
      <c r="FLS154"/>
      <c r="FLT154"/>
      <c r="FLU154"/>
      <c r="FLV154"/>
      <c r="FLW154"/>
      <c r="FLX154"/>
      <c r="FLY154"/>
      <c r="FLZ154"/>
      <c r="FMA154"/>
      <c r="FMB154"/>
      <c r="FMC154"/>
      <c r="FMD154"/>
      <c r="FME154"/>
      <c r="FMF154"/>
      <c r="FMG154"/>
      <c r="FMH154"/>
      <c r="FMI154"/>
      <c r="FMJ154"/>
      <c r="FMK154"/>
      <c r="FML154"/>
      <c r="FMM154"/>
      <c r="FMN154"/>
      <c r="FMO154"/>
      <c r="FMP154"/>
      <c r="FMQ154"/>
      <c r="FMR154"/>
      <c r="FMS154"/>
      <c r="FMT154"/>
      <c r="FMU154"/>
      <c r="FMV154"/>
      <c r="FMW154"/>
      <c r="FMX154"/>
      <c r="FMY154"/>
      <c r="FMZ154"/>
      <c r="FNA154"/>
      <c r="FNB154"/>
      <c r="FNC154"/>
      <c r="FND154"/>
      <c r="FNE154"/>
      <c r="FNF154"/>
      <c r="FNG154"/>
      <c r="FNH154"/>
      <c r="FNI154"/>
      <c r="FNJ154"/>
      <c r="FNK154"/>
      <c r="FNL154"/>
      <c r="FNM154"/>
      <c r="FNN154"/>
      <c r="FNO154"/>
      <c r="FNP154"/>
      <c r="FNQ154"/>
      <c r="FNR154"/>
      <c r="FNS154"/>
      <c r="FNT154"/>
      <c r="FNU154"/>
      <c r="FNV154"/>
      <c r="FNW154"/>
      <c r="FNX154"/>
      <c r="FNY154"/>
      <c r="FNZ154"/>
      <c r="FOA154"/>
      <c r="FOB154"/>
      <c r="FOC154"/>
      <c r="FOD154"/>
      <c r="FOE154"/>
      <c r="FOF154"/>
      <c r="FOG154"/>
      <c r="FOH154"/>
      <c r="FOI154"/>
      <c r="FOJ154"/>
      <c r="FOK154"/>
      <c r="FOL154"/>
      <c r="FOM154"/>
      <c r="FON154"/>
      <c r="FOO154"/>
      <c r="FOP154"/>
      <c r="FOQ154"/>
      <c r="FOR154"/>
      <c r="FOS154"/>
      <c r="FOT154"/>
      <c r="FOU154"/>
      <c r="FOV154"/>
      <c r="FOW154"/>
      <c r="FOX154"/>
      <c r="FOY154"/>
      <c r="FOZ154"/>
      <c r="FPA154"/>
      <c r="FPB154"/>
      <c r="FPC154"/>
      <c r="FPD154"/>
      <c r="FPE154"/>
      <c r="FPF154"/>
      <c r="FPG154"/>
      <c r="FPH154"/>
      <c r="FPI154"/>
      <c r="FPJ154"/>
      <c r="FPK154"/>
      <c r="FPL154"/>
      <c r="FPM154"/>
      <c r="FPN154"/>
      <c r="FPO154"/>
      <c r="FPP154"/>
      <c r="FPQ154"/>
      <c r="FPR154"/>
      <c r="FPS154"/>
      <c r="FPT154"/>
      <c r="FPU154"/>
      <c r="FPV154"/>
      <c r="FPW154"/>
      <c r="FPX154"/>
      <c r="FPY154"/>
      <c r="FPZ154"/>
      <c r="FQA154"/>
      <c r="FQB154"/>
      <c r="FQC154"/>
      <c r="FQD154"/>
      <c r="FQE154"/>
      <c r="FQF154"/>
      <c r="FQG154"/>
      <c r="FQH154"/>
      <c r="FQI154"/>
      <c r="FQJ154"/>
      <c r="FQK154"/>
      <c r="FQL154"/>
      <c r="FQM154"/>
      <c r="FQN154"/>
      <c r="FQO154"/>
      <c r="FQP154"/>
      <c r="FQQ154"/>
      <c r="FQR154"/>
      <c r="FQS154"/>
      <c r="FQT154"/>
      <c r="FQU154"/>
      <c r="FQV154"/>
      <c r="FQW154"/>
      <c r="FQX154"/>
      <c r="FQY154"/>
      <c r="FQZ154"/>
      <c r="FRA154"/>
      <c r="FRB154"/>
      <c r="FRC154"/>
      <c r="FRD154"/>
      <c r="FRE154"/>
      <c r="FRF154"/>
      <c r="FRG154"/>
      <c r="FRH154"/>
      <c r="FRI154"/>
      <c r="FRJ154"/>
      <c r="FRK154"/>
      <c r="FRL154"/>
      <c r="FRM154"/>
      <c r="FRN154"/>
      <c r="FRO154"/>
      <c r="FRP154"/>
      <c r="FRQ154"/>
      <c r="FRR154"/>
      <c r="FRS154"/>
      <c r="FRT154"/>
      <c r="FRU154"/>
      <c r="FRV154"/>
      <c r="FRW154"/>
      <c r="FRX154"/>
      <c r="FRY154"/>
      <c r="FRZ154"/>
      <c r="FSA154"/>
      <c r="FSB154"/>
      <c r="FSC154"/>
      <c r="FSD154"/>
      <c r="FSE154"/>
      <c r="FSF154"/>
      <c r="FSG154"/>
      <c r="FSH154"/>
      <c r="FSI154"/>
      <c r="FSJ154"/>
      <c r="FSK154"/>
      <c r="FSL154"/>
      <c r="FSM154"/>
      <c r="FSN154"/>
      <c r="FSO154"/>
      <c r="FSP154"/>
      <c r="FSQ154"/>
      <c r="FSR154"/>
      <c r="FSS154"/>
      <c r="FST154"/>
      <c r="FSU154"/>
      <c r="FSV154"/>
      <c r="FSW154"/>
      <c r="FSX154"/>
      <c r="FSY154"/>
      <c r="FSZ154"/>
      <c r="FTA154"/>
      <c r="FTB154"/>
      <c r="FTC154"/>
      <c r="FTD154"/>
      <c r="FTE154"/>
      <c r="FTF154"/>
      <c r="FTG154"/>
      <c r="FTH154"/>
      <c r="FTI154"/>
      <c r="FTJ154"/>
      <c r="FTK154"/>
      <c r="FTL154"/>
      <c r="FTM154"/>
      <c r="FTN154"/>
      <c r="FTO154"/>
      <c r="FTP154"/>
      <c r="FTQ154"/>
      <c r="FTR154"/>
      <c r="FTS154"/>
      <c r="FTT154"/>
      <c r="FTU154"/>
      <c r="FTV154"/>
      <c r="FTW154"/>
      <c r="FTX154"/>
      <c r="FTY154"/>
      <c r="FTZ154"/>
      <c r="FUA154"/>
      <c r="FUB154"/>
      <c r="FUC154"/>
      <c r="FUD154"/>
      <c r="FUE154"/>
      <c r="FUF154"/>
      <c r="FUG154"/>
      <c r="FUH154"/>
      <c r="FUI154"/>
      <c r="FUJ154"/>
      <c r="FUK154"/>
      <c r="FUL154"/>
      <c r="FUM154"/>
      <c r="FUN154"/>
      <c r="FUO154"/>
      <c r="FUP154"/>
      <c r="FUQ154"/>
      <c r="FUR154"/>
      <c r="FUS154"/>
      <c r="FUT154"/>
      <c r="FUU154"/>
      <c r="FUV154"/>
      <c r="FUW154"/>
      <c r="FUX154"/>
      <c r="FUY154"/>
      <c r="FUZ154"/>
      <c r="FVA154"/>
      <c r="FVB154"/>
      <c r="FVC154"/>
      <c r="FVD154"/>
      <c r="FVE154"/>
      <c r="FVF154"/>
      <c r="FVG154"/>
      <c r="FVH154"/>
      <c r="FVI154"/>
      <c r="FVJ154"/>
      <c r="FVK154"/>
      <c r="FVL154"/>
      <c r="FVM154"/>
      <c r="FVN154"/>
      <c r="FVO154"/>
      <c r="FVP154"/>
      <c r="FVQ154"/>
      <c r="FVR154"/>
      <c r="FVS154"/>
      <c r="FVT154"/>
      <c r="FVU154"/>
      <c r="FVV154"/>
      <c r="FVW154"/>
      <c r="FVX154"/>
      <c r="FVY154"/>
      <c r="FVZ154"/>
      <c r="FWA154"/>
      <c r="FWB154"/>
      <c r="FWC154"/>
      <c r="FWD154"/>
      <c r="FWE154"/>
      <c r="FWF154"/>
      <c r="FWG154"/>
      <c r="FWH154"/>
      <c r="FWI154"/>
      <c r="FWJ154"/>
      <c r="FWK154"/>
      <c r="FWL154"/>
      <c r="FWM154"/>
      <c r="FWN154"/>
      <c r="FWO154"/>
      <c r="FWP154"/>
      <c r="FWQ154"/>
      <c r="FWR154"/>
      <c r="FWS154"/>
      <c r="FWT154"/>
      <c r="FWU154"/>
      <c r="FWV154"/>
      <c r="FWW154"/>
      <c r="FWX154"/>
      <c r="FWY154"/>
      <c r="FWZ154"/>
      <c r="FXA154"/>
      <c r="FXB154"/>
      <c r="FXC154"/>
      <c r="FXD154"/>
      <c r="FXE154"/>
      <c r="FXF154"/>
      <c r="FXG154"/>
      <c r="FXH154"/>
      <c r="FXI154"/>
      <c r="FXJ154"/>
      <c r="FXK154"/>
      <c r="FXL154"/>
      <c r="FXM154"/>
      <c r="FXN154"/>
      <c r="FXO154"/>
      <c r="FXP154"/>
      <c r="FXQ154"/>
      <c r="FXR154"/>
      <c r="FXS154"/>
      <c r="FXT154"/>
      <c r="FXU154"/>
      <c r="FXV154"/>
      <c r="FXW154"/>
      <c r="FXX154"/>
      <c r="FXY154"/>
      <c r="FXZ154"/>
      <c r="FYA154"/>
      <c r="FYB154"/>
      <c r="FYC154"/>
      <c r="FYD154"/>
      <c r="FYE154"/>
      <c r="FYF154"/>
      <c r="FYG154"/>
      <c r="FYH154"/>
      <c r="FYI154"/>
      <c r="FYJ154"/>
      <c r="FYK154"/>
      <c r="FYL154"/>
      <c r="FYM154"/>
      <c r="FYN154"/>
      <c r="FYO154"/>
      <c r="FYP154"/>
      <c r="FYQ154"/>
      <c r="FYR154"/>
      <c r="FYS154"/>
      <c r="FYT154"/>
      <c r="FYU154"/>
      <c r="FYV154"/>
      <c r="FYW154"/>
      <c r="FYX154"/>
      <c r="FYY154"/>
      <c r="FYZ154"/>
      <c r="FZA154"/>
      <c r="FZB154"/>
      <c r="FZC154"/>
      <c r="FZD154"/>
      <c r="FZE154"/>
      <c r="FZF154"/>
      <c r="FZG154"/>
      <c r="FZH154"/>
      <c r="FZI154"/>
      <c r="FZJ154"/>
      <c r="FZK154"/>
      <c r="FZL154"/>
      <c r="FZM154"/>
      <c r="FZN154"/>
      <c r="FZO154"/>
      <c r="FZP154"/>
      <c r="FZQ154"/>
      <c r="FZR154"/>
      <c r="FZS154"/>
      <c r="FZT154"/>
      <c r="FZU154"/>
      <c r="FZV154"/>
      <c r="FZW154"/>
      <c r="FZX154"/>
      <c r="FZY154"/>
      <c r="FZZ154"/>
      <c r="GAA154"/>
      <c r="GAB154"/>
      <c r="GAC154"/>
      <c r="GAD154"/>
      <c r="GAE154"/>
      <c r="GAF154"/>
      <c r="GAG154"/>
      <c r="GAH154"/>
      <c r="GAI154"/>
      <c r="GAJ154"/>
      <c r="GAK154"/>
      <c r="GAL154"/>
      <c r="GAM154"/>
      <c r="GAN154"/>
      <c r="GAO154"/>
      <c r="GAP154"/>
      <c r="GAQ154"/>
      <c r="GAR154"/>
      <c r="GAS154"/>
      <c r="GAT154"/>
      <c r="GAU154"/>
      <c r="GAV154"/>
      <c r="GAW154"/>
      <c r="GAX154"/>
      <c r="GAY154"/>
      <c r="GAZ154"/>
      <c r="GBA154"/>
      <c r="GBB154"/>
      <c r="GBC154"/>
      <c r="GBD154"/>
      <c r="GBE154"/>
      <c r="GBF154"/>
      <c r="GBG154"/>
      <c r="GBH154"/>
      <c r="GBI154"/>
      <c r="GBJ154"/>
      <c r="GBK154"/>
      <c r="GBL154"/>
      <c r="GBM154"/>
      <c r="GBN154"/>
      <c r="GBO154"/>
      <c r="GBP154"/>
      <c r="GBQ154"/>
      <c r="GBR154"/>
      <c r="GBS154"/>
      <c r="GBT154"/>
      <c r="GBU154"/>
      <c r="GBV154"/>
      <c r="GBW154"/>
      <c r="GBX154"/>
      <c r="GBY154"/>
      <c r="GBZ154"/>
      <c r="GCA154"/>
      <c r="GCB154"/>
      <c r="GCC154"/>
      <c r="GCD154"/>
      <c r="GCE154"/>
      <c r="GCF154"/>
      <c r="GCG154"/>
      <c r="GCH154"/>
      <c r="GCI154"/>
      <c r="GCJ154"/>
      <c r="GCK154"/>
      <c r="GCL154"/>
      <c r="GCM154"/>
      <c r="GCN154"/>
      <c r="GCO154"/>
      <c r="GCP154"/>
      <c r="GCQ154"/>
      <c r="GCR154"/>
      <c r="GCS154"/>
      <c r="GCT154"/>
      <c r="GCU154"/>
      <c r="GCV154"/>
      <c r="GCW154"/>
      <c r="GCX154"/>
      <c r="GCY154"/>
      <c r="GCZ154"/>
      <c r="GDA154"/>
      <c r="GDB154"/>
      <c r="GDC154"/>
      <c r="GDD154"/>
      <c r="GDE154"/>
      <c r="GDF154"/>
      <c r="GDG154"/>
      <c r="GDH154"/>
      <c r="GDI154"/>
      <c r="GDJ154"/>
      <c r="GDK154"/>
      <c r="GDL154"/>
      <c r="GDM154"/>
      <c r="GDN154"/>
      <c r="GDO154"/>
      <c r="GDP154"/>
      <c r="GDQ154"/>
      <c r="GDR154"/>
      <c r="GDS154"/>
      <c r="GDT154"/>
      <c r="GDU154"/>
      <c r="GDV154"/>
      <c r="GDW154"/>
      <c r="GDX154"/>
      <c r="GDY154"/>
      <c r="GDZ154"/>
      <c r="GEA154"/>
      <c r="GEB154"/>
      <c r="GEC154"/>
      <c r="GED154"/>
      <c r="GEE154"/>
      <c r="GEF154"/>
      <c r="GEG154"/>
      <c r="GEH154"/>
      <c r="GEI154"/>
      <c r="GEJ154"/>
      <c r="GEK154"/>
      <c r="GEL154"/>
      <c r="GEM154"/>
      <c r="GEN154"/>
      <c r="GEO154"/>
      <c r="GEP154"/>
      <c r="GEQ154"/>
      <c r="GER154"/>
      <c r="GES154"/>
      <c r="GET154"/>
      <c r="GEU154"/>
      <c r="GEV154"/>
      <c r="GEW154"/>
      <c r="GEX154"/>
      <c r="GEY154"/>
      <c r="GEZ154"/>
      <c r="GFA154"/>
      <c r="GFB154"/>
      <c r="GFC154"/>
      <c r="GFD154"/>
      <c r="GFE154"/>
      <c r="GFF154"/>
      <c r="GFG154"/>
      <c r="GFH154"/>
      <c r="GFI154"/>
      <c r="GFJ154"/>
      <c r="GFK154"/>
      <c r="GFL154"/>
      <c r="GFM154"/>
      <c r="GFN154"/>
      <c r="GFO154"/>
      <c r="GFP154"/>
      <c r="GFQ154"/>
      <c r="GFR154"/>
      <c r="GFS154"/>
      <c r="GFT154"/>
      <c r="GFU154"/>
      <c r="GFV154"/>
      <c r="GFW154"/>
      <c r="GFX154"/>
      <c r="GFY154"/>
      <c r="GFZ154"/>
      <c r="GGA154"/>
      <c r="GGB154"/>
      <c r="GGC154"/>
      <c r="GGD154"/>
      <c r="GGE154"/>
      <c r="GGF154"/>
      <c r="GGG154"/>
      <c r="GGH154"/>
      <c r="GGI154"/>
      <c r="GGJ154"/>
      <c r="GGK154"/>
      <c r="GGL154"/>
      <c r="GGM154"/>
      <c r="GGN154"/>
      <c r="GGO154"/>
      <c r="GGP154"/>
      <c r="GGQ154"/>
      <c r="GGR154"/>
      <c r="GGS154"/>
      <c r="GGT154"/>
      <c r="GGU154"/>
      <c r="GGV154"/>
      <c r="GGW154"/>
      <c r="GGX154"/>
      <c r="GGY154"/>
      <c r="GGZ154"/>
      <c r="GHA154"/>
      <c r="GHB154"/>
      <c r="GHC154"/>
      <c r="GHD154"/>
      <c r="GHE154"/>
      <c r="GHF154"/>
      <c r="GHG154"/>
      <c r="GHH154"/>
      <c r="GHI154"/>
      <c r="GHJ154"/>
      <c r="GHK154"/>
      <c r="GHL154"/>
      <c r="GHM154"/>
      <c r="GHN154"/>
      <c r="GHO154"/>
      <c r="GHP154"/>
      <c r="GHQ154"/>
      <c r="GHR154"/>
      <c r="GHS154"/>
      <c r="GHT154"/>
      <c r="GHU154"/>
      <c r="GHV154"/>
      <c r="GHW154"/>
      <c r="GHX154"/>
      <c r="GHY154"/>
      <c r="GHZ154"/>
      <c r="GIA154"/>
      <c r="GIB154"/>
      <c r="GIC154"/>
      <c r="GID154"/>
      <c r="GIE154"/>
      <c r="GIF154"/>
      <c r="GIG154"/>
      <c r="GIH154"/>
      <c r="GII154"/>
      <c r="GIJ154"/>
      <c r="GIK154"/>
      <c r="GIL154"/>
      <c r="GIM154"/>
      <c r="GIN154"/>
      <c r="GIO154"/>
      <c r="GIP154"/>
      <c r="GIQ154"/>
      <c r="GIR154"/>
      <c r="GIS154"/>
      <c r="GIT154"/>
      <c r="GIU154"/>
      <c r="GIV154"/>
      <c r="GIW154"/>
      <c r="GIX154"/>
      <c r="GIY154"/>
      <c r="GIZ154"/>
      <c r="GJA154"/>
      <c r="GJB154"/>
      <c r="GJC154"/>
      <c r="GJD154"/>
      <c r="GJE154"/>
      <c r="GJF154"/>
      <c r="GJG154"/>
      <c r="GJH154"/>
      <c r="GJI154"/>
      <c r="GJJ154"/>
      <c r="GJK154"/>
      <c r="GJL154"/>
      <c r="GJM154"/>
      <c r="GJN154"/>
      <c r="GJO154"/>
      <c r="GJP154"/>
      <c r="GJQ154"/>
      <c r="GJR154"/>
      <c r="GJS154"/>
      <c r="GJT154"/>
      <c r="GJU154"/>
      <c r="GJV154"/>
      <c r="GJW154"/>
      <c r="GJX154"/>
      <c r="GJY154"/>
      <c r="GJZ154"/>
      <c r="GKA154"/>
      <c r="GKB154"/>
      <c r="GKC154"/>
      <c r="GKD154"/>
      <c r="GKE154"/>
      <c r="GKF154"/>
      <c r="GKG154"/>
      <c r="GKH154"/>
      <c r="GKI154"/>
      <c r="GKJ154"/>
      <c r="GKK154"/>
      <c r="GKL154"/>
      <c r="GKM154"/>
      <c r="GKN154"/>
      <c r="GKO154"/>
      <c r="GKP154"/>
      <c r="GKQ154"/>
      <c r="GKR154"/>
      <c r="GKS154"/>
      <c r="GKT154"/>
      <c r="GKU154"/>
      <c r="GKV154"/>
      <c r="GKW154"/>
      <c r="GKX154"/>
      <c r="GKY154"/>
      <c r="GKZ154"/>
      <c r="GLA154"/>
      <c r="GLB154"/>
      <c r="GLC154"/>
      <c r="GLD154"/>
      <c r="GLE154"/>
      <c r="GLF154"/>
      <c r="GLG154"/>
      <c r="GLH154"/>
      <c r="GLI154"/>
      <c r="GLJ154"/>
      <c r="GLK154"/>
      <c r="GLL154"/>
      <c r="GLM154"/>
      <c r="GLN154"/>
      <c r="GLO154"/>
      <c r="GLP154"/>
      <c r="GLQ154"/>
      <c r="GLR154"/>
      <c r="GLS154"/>
      <c r="GLT154"/>
      <c r="GLU154"/>
      <c r="GLV154"/>
      <c r="GLW154"/>
      <c r="GLX154"/>
      <c r="GLY154"/>
      <c r="GLZ154"/>
      <c r="GMA154"/>
      <c r="GMB154"/>
      <c r="GMC154"/>
      <c r="GMD154"/>
      <c r="GME154"/>
      <c r="GMF154"/>
      <c r="GMG154"/>
      <c r="GMH154"/>
      <c r="GMI154"/>
      <c r="GMJ154"/>
      <c r="GMK154"/>
      <c r="GML154"/>
      <c r="GMM154"/>
      <c r="GMN154"/>
      <c r="GMO154"/>
      <c r="GMP154"/>
      <c r="GMQ154"/>
      <c r="GMR154"/>
      <c r="GMS154"/>
      <c r="GMT154"/>
      <c r="GMU154"/>
      <c r="GMV154"/>
      <c r="GMW154"/>
      <c r="GMX154"/>
      <c r="GMY154"/>
      <c r="GMZ154"/>
      <c r="GNA154"/>
      <c r="GNB154"/>
      <c r="GNC154"/>
      <c r="GND154"/>
      <c r="GNE154"/>
      <c r="GNF154"/>
      <c r="GNG154"/>
      <c r="GNH154"/>
      <c r="GNI154"/>
      <c r="GNJ154"/>
      <c r="GNK154"/>
      <c r="GNL154"/>
      <c r="GNM154"/>
      <c r="GNN154"/>
      <c r="GNO154"/>
      <c r="GNP154"/>
      <c r="GNQ154"/>
      <c r="GNR154"/>
      <c r="GNS154"/>
      <c r="GNT154"/>
      <c r="GNU154"/>
      <c r="GNV154"/>
      <c r="GNW154"/>
      <c r="GNX154"/>
      <c r="GNY154"/>
      <c r="GNZ154"/>
      <c r="GOA154"/>
      <c r="GOB154"/>
      <c r="GOC154"/>
      <c r="GOD154"/>
      <c r="GOE154"/>
      <c r="GOF154"/>
      <c r="GOG154"/>
      <c r="GOH154"/>
      <c r="GOI154"/>
      <c r="GOJ154"/>
      <c r="GOK154"/>
      <c r="GOL154"/>
      <c r="GOM154"/>
      <c r="GON154"/>
      <c r="GOO154"/>
      <c r="GOP154"/>
      <c r="GOQ154"/>
      <c r="GOR154"/>
      <c r="GOS154"/>
      <c r="GOT154"/>
      <c r="GOU154"/>
      <c r="GOV154"/>
      <c r="GOW154"/>
      <c r="GOX154"/>
      <c r="GOY154"/>
      <c r="GOZ154"/>
      <c r="GPA154"/>
      <c r="GPB154"/>
      <c r="GPC154"/>
      <c r="GPD154"/>
      <c r="GPE154"/>
      <c r="GPF154"/>
      <c r="GPG154"/>
      <c r="GPH154"/>
      <c r="GPI154"/>
      <c r="GPJ154"/>
      <c r="GPK154"/>
      <c r="GPL154"/>
      <c r="GPM154"/>
      <c r="GPN154"/>
      <c r="GPO154"/>
      <c r="GPP154"/>
      <c r="GPQ154"/>
      <c r="GPR154"/>
      <c r="GPS154"/>
      <c r="GPT154"/>
      <c r="GPU154"/>
      <c r="GPV154"/>
      <c r="GPW154"/>
      <c r="GPX154"/>
      <c r="GPY154"/>
      <c r="GPZ154"/>
      <c r="GQA154"/>
      <c r="GQB154"/>
      <c r="GQC154"/>
      <c r="GQD154"/>
      <c r="GQE154"/>
      <c r="GQF154"/>
      <c r="GQG154"/>
      <c r="GQH154"/>
      <c r="GQI154"/>
      <c r="GQJ154"/>
      <c r="GQK154"/>
      <c r="GQL154"/>
      <c r="GQM154"/>
      <c r="GQN154"/>
      <c r="GQO154"/>
      <c r="GQP154"/>
      <c r="GQQ154"/>
      <c r="GQR154"/>
      <c r="GQS154"/>
      <c r="GQT154"/>
      <c r="GQU154"/>
      <c r="GQV154"/>
      <c r="GQW154"/>
      <c r="GQX154"/>
      <c r="GQY154"/>
      <c r="GQZ154"/>
      <c r="GRA154"/>
      <c r="GRB154"/>
      <c r="GRC154"/>
      <c r="GRD154"/>
      <c r="GRE154"/>
      <c r="GRF154"/>
      <c r="GRG154"/>
      <c r="GRH154"/>
      <c r="GRI154"/>
      <c r="GRJ154"/>
      <c r="GRK154"/>
      <c r="GRL154"/>
      <c r="GRM154"/>
      <c r="GRN154"/>
      <c r="GRO154"/>
      <c r="GRP154"/>
      <c r="GRQ154"/>
      <c r="GRR154"/>
      <c r="GRS154"/>
      <c r="GRT154"/>
      <c r="GRU154"/>
      <c r="GRV154"/>
      <c r="GRW154"/>
      <c r="GRX154"/>
      <c r="GRY154"/>
      <c r="GRZ154"/>
      <c r="GSA154"/>
      <c r="GSB154"/>
      <c r="GSC154"/>
      <c r="GSD154"/>
      <c r="GSE154"/>
      <c r="GSF154"/>
      <c r="GSG154"/>
      <c r="GSH154"/>
      <c r="GSI154"/>
      <c r="GSJ154"/>
      <c r="GSK154"/>
      <c r="GSL154"/>
      <c r="GSM154"/>
      <c r="GSN154"/>
      <c r="GSO154"/>
      <c r="GSP154"/>
      <c r="GSQ154"/>
      <c r="GSR154"/>
      <c r="GSS154"/>
      <c r="GST154"/>
      <c r="GSU154"/>
      <c r="GSV154"/>
      <c r="GSW154"/>
      <c r="GSX154"/>
      <c r="GSY154"/>
      <c r="GSZ154"/>
      <c r="GTA154"/>
      <c r="GTB154"/>
      <c r="GTC154"/>
      <c r="GTD154"/>
      <c r="GTE154"/>
      <c r="GTF154"/>
      <c r="GTG154"/>
      <c r="GTH154"/>
      <c r="GTI154"/>
      <c r="GTJ154"/>
      <c r="GTK154"/>
      <c r="GTL154"/>
      <c r="GTM154"/>
      <c r="GTN154"/>
      <c r="GTO154"/>
      <c r="GTP154"/>
      <c r="GTQ154"/>
      <c r="GTR154"/>
      <c r="GTS154"/>
      <c r="GTT154"/>
      <c r="GTU154"/>
      <c r="GTV154"/>
      <c r="GTW154"/>
      <c r="GTX154"/>
      <c r="GTY154"/>
      <c r="GTZ154"/>
      <c r="GUA154"/>
      <c r="GUB154"/>
      <c r="GUC154"/>
      <c r="GUD154"/>
      <c r="GUE154"/>
      <c r="GUF154"/>
      <c r="GUG154"/>
      <c r="GUH154"/>
      <c r="GUI154"/>
      <c r="GUJ154"/>
      <c r="GUK154"/>
      <c r="GUL154"/>
      <c r="GUM154"/>
      <c r="GUN154"/>
      <c r="GUO154"/>
      <c r="GUP154"/>
      <c r="GUQ154"/>
      <c r="GUR154"/>
      <c r="GUS154"/>
      <c r="GUT154"/>
      <c r="GUU154"/>
      <c r="GUV154"/>
      <c r="GUW154"/>
      <c r="GUX154"/>
      <c r="GUY154"/>
      <c r="GUZ154"/>
      <c r="GVA154"/>
      <c r="GVB154"/>
      <c r="GVC154"/>
      <c r="GVD154"/>
      <c r="GVE154"/>
      <c r="GVF154"/>
      <c r="GVG154"/>
      <c r="GVH154"/>
      <c r="GVI154"/>
      <c r="GVJ154"/>
      <c r="GVK154"/>
      <c r="GVL154"/>
      <c r="GVM154"/>
      <c r="GVN154"/>
      <c r="GVO154"/>
      <c r="GVP154"/>
      <c r="GVQ154"/>
      <c r="GVR154"/>
      <c r="GVS154"/>
      <c r="GVT154"/>
      <c r="GVU154"/>
      <c r="GVV154"/>
      <c r="GVW154"/>
      <c r="GVX154"/>
      <c r="GVY154"/>
      <c r="GVZ154"/>
      <c r="GWA154"/>
      <c r="GWB154"/>
      <c r="GWC154"/>
      <c r="GWD154"/>
      <c r="GWE154"/>
      <c r="GWF154"/>
      <c r="GWG154"/>
      <c r="GWH154"/>
      <c r="GWI154"/>
      <c r="GWJ154"/>
      <c r="GWK154"/>
      <c r="GWL154"/>
      <c r="GWM154"/>
      <c r="GWN154"/>
      <c r="GWO154"/>
      <c r="GWP154"/>
      <c r="GWQ154"/>
      <c r="GWR154"/>
      <c r="GWS154"/>
      <c r="GWT154"/>
      <c r="GWU154"/>
      <c r="GWV154"/>
      <c r="GWW154"/>
      <c r="GWX154"/>
      <c r="GWY154"/>
      <c r="GWZ154"/>
      <c r="GXA154"/>
      <c r="GXB154"/>
      <c r="GXC154"/>
      <c r="GXD154"/>
      <c r="GXE154"/>
      <c r="GXF154"/>
      <c r="GXG154"/>
      <c r="GXH154"/>
      <c r="GXI154"/>
      <c r="GXJ154"/>
      <c r="GXK154"/>
      <c r="GXL154"/>
      <c r="GXM154"/>
      <c r="GXN154"/>
      <c r="GXO154"/>
      <c r="GXP154"/>
      <c r="GXQ154"/>
      <c r="GXR154"/>
      <c r="GXS154"/>
      <c r="GXT154"/>
      <c r="GXU154"/>
      <c r="GXV154"/>
      <c r="GXW154"/>
      <c r="GXX154"/>
      <c r="GXY154"/>
      <c r="GXZ154"/>
      <c r="GYA154"/>
      <c r="GYB154"/>
      <c r="GYC154"/>
      <c r="GYD154"/>
      <c r="GYE154"/>
      <c r="GYF154"/>
      <c r="GYG154"/>
      <c r="GYH154"/>
      <c r="GYI154"/>
      <c r="GYJ154"/>
      <c r="GYK154"/>
      <c r="GYL154"/>
      <c r="GYM154"/>
      <c r="GYN154"/>
      <c r="GYO154"/>
      <c r="GYP154"/>
      <c r="GYQ154"/>
      <c r="GYR154"/>
      <c r="GYS154"/>
      <c r="GYT154"/>
      <c r="GYU154"/>
      <c r="GYV154"/>
      <c r="GYW154"/>
      <c r="GYX154"/>
      <c r="GYY154"/>
      <c r="GYZ154"/>
      <c r="GZA154"/>
      <c r="GZB154"/>
      <c r="GZC154"/>
      <c r="GZD154"/>
      <c r="GZE154"/>
      <c r="GZF154"/>
      <c r="GZG154"/>
      <c r="GZH154"/>
      <c r="GZI154"/>
      <c r="GZJ154"/>
      <c r="GZK154"/>
      <c r="GZL154"/>
      <c r="GZM154"/>
      <c r="GZN154"/>
      <c r="GZO154"/>
      <c r="GZP154"/>
      <c r="GZQ154"/>
      <c r="GZR154"/>
      <c r="GZS154"/>
      <c r="GZT154"/>
      <c r="GZU154"/>
      <c r="GZV154"/>
      <c r="GZW154"/>
      <c r="GZX154"/>
      <c r="GZY154"/>
      <c r="GZZ154"/>
      <c r="HAA154"/>
      <c r="HAB154"/>
      <c r="HAC154"/>
      <c r="HAD154"/>
      <c r="HAE154"/>
      <c r="HAF154"/>
      <c r="HAG154"/>
      <c r="HAH154"/>
      <c r="HAI154"/>
      <c r="HAJ154"/>
      <c r="HAK154"/>
      <c r="HAL154"/>
      <c r="HAM154"/>
      <c r="HAN154"/>
      <c r="HAO154"/>
      <c r="HAP154"/>
      <c r="HAQ154"/>
      <c r="HAR154"/>
      <c r="HAS154"/>
      <c r="HAT154"/>
      <c r="HAU154"/>
      <c r="HAV154"/>
      <c r="HAW154"/>
      <c r="HAX154"/>
      <c r="HAY154"/>
      <c r="HAZ154"/>
      <c r="HBA154"/>
      <c r="HBB154"/>
      <c r="HBC154"/>
      <c r="HBD154"/>
      <c r="HBE154"/>
      <c r="HBF154"/>
      <c r="HBG154"/>
      <c r="HBH154"/>
      <c r="HBI154"/>
      <c r="HBJ154"/>
      <c r="HBK154"/>
      <c r="HBL154"/>
      <c r="HBM154"/>
      <c r="HBN154"/>
      <c r="HBO154"/>
      <c r="HBP154"/>
      <c r="HBQ154"/>
      <c r="HBR154"/>
      <c r="HBS154"/>
      <c r="HBT154"/>
      <c r="HBU154"/>
      <c r="HBV154"/>
      <c r="HBW154"/>
      <c r="HBX154"/>
      <c r="HBY154"/>
      <c r="HBZ154"/>
      <c r="HCA154"/>
      <c r="HCB154"/>
      <c r="HCC154"/>
      <c r="HCD154"/>
      <c r="HCE154"/>
      <c r="HCF154"/>
      <c r="HCG154"/>
      <c r="HCH154"/>
      <c r="HCI154"/>
      <c r="HCJ154"/>
      <c r="HCK154"/>
      <c r="HCL154"/>
      <c r="HCM154"/>
      <c r="HCN154"/>
      <c r="HCO154"/>
      <c r="HCP154"/>
      <c r="HCQ154"/>
      <c r="HCR154"/>
      <c r="HCS154"/>
      <c r="HCT154"/>
      <c r="HCU154"/>
      <c r="HCV154"/>
      <c r="HCW154"/>
      <c r="HCX154"/>
      <c r="HCY154"/>
      <c r="HCZ154"/>
      <c r="HDA154"/>
      <c r="HDB154"/>
      <c r="HDC154"/>
      <c r="HDD154"/>
      <c r="HDE154"/>
      <c r="HDF154"/>
      <c r="HDG154"/>
      <c r="HDH154"/>
      <c r="HDI154"/>
      <c r="HDJ154"/>
      <c r="HDK154"/>
      <c r="HDL154"/>
      <c r="HDM154"/>
      <c r="HDN154"/>
      <c r="HDO154"/>
      <c r="HDP154"/>
      <c r="HDQ154"/>
      <c r="HDR154"/>
      <c r="HDS154"/>
      <c r="HDT154"/>
      <c r="HDU154"/>
      <c r="HDV154"/>
      <c r="HDW154"/>
      <c r="HDX154"/>
      <c r="HDY154"/>
      <c r="HDZ154"/>
      <c r="HEA154"/>
      <c r="HEB154"/>
      <c r="HEC154"/>
      <c r="HED154"/>
      <c r="HEE154"/>
      <c r="HEF154"/>
      <c r="HEG154"/>
      <c r="HEH154"/>
      <c r="HEI154"/>
      <c r="HEJ154"/>
      <c r="HEK154"/>
      <c r="HEL154"/>
      <c r="HEM154"/>
      <c r="HEN154"/>
      <c r="HEO154"/>
      <c r="HEP154"/>
      <c r="HEQ154"/>
      <c r="HER154"/>
      <c r="HES154"/>
      <c r="HET154"/>
      <c r="HEU154"/>
      <c r="HEV154"/>
      <c r="HEW154"/>
      <c r="HEX154"/>
      <c r="HEY154"/>
      <c r="HEZ154"/>
      <c r="HFA154"/>
      <c r="HFB154"/>
      <c r="HFC154"/>
      <c r="HFD154"/>
      <c r="HFE154"/>
      <c r="HFF154"/>
      <c r="HFG154"/>
      <c r="HFH154"/>
      <c r="HFI154"/>
      <c r="HFJ154"/>
      <c r="HFK154"/>
      <c r="HFL154"/>
      <c r="HFM154"/>
      <c r="HFN154"/>
      <c r="HFO154"/>
      <c r="HFP154"/>
      <c r="HFQ154"/>
      <c r="HFR154"/>
      <c r="HFS154"/>
      <c r="HFT154"/>
      <c r="HFU154"/>
      <c r="HFV154"/>
      <c r="HFW154"/>
      <c r="HFX154"/>
      <c r="HFY154"/>
      <c r="HFZ154"/>
      <c r="HGA154"/>
      <c r="HGB154"/>
      <c r="HGC154"/>
      <c r="HGD154"/>
      <c r="HGE154"/>
      <c r="HGF154"/>
      <c r="HGG154"/>
      <c r="HGH154"/>
      <c r="HGI154"/>
      <c r="HGJ154"/>
      <c r="HGK154"/>
      <c r="HGL154"/>
      <c r="HGM154"/>
      <c r="HGN154"/>
      <c r="HGO154"/>
      <c r="HGP154"/>
      <c r="HGQ154"/>
      <c r="HGR154"/>
      <c r="HGS154"/>
      <c r="HGT154"/>
      <c r="HGU154"/>
      <c r="HGV154"/>
      <c r="HGW154"/>
      <c r="HGX154"/>
      <c r="HGY154"/>
      <c r="HGZ154"/>
      <c r="HHA154"/>
      <c r="HHB154"/>
      <c r="HHC154"/>
      <c r="HHD154"/>
      <c r="HHE154"/>
      <c r="HHF154"/>
      <c r="HHG154"/>
      <c r="HHH154"/>
      <c r="HHI154"/>
      <c r="HHJ154"/>
      <c r="HHK154"/>
      <c r="HHL154"/>
      <c r="HHM154"/>
      <c r="HHN154"/>
      <c r="HHO154"/>
      <c r="HHP154"/>
      <c r="HHQ154"/>
      <c r="HHR154"/>
      <c r="HHS154"/>
      <c r="HHT154"/>
      <c r="HHU154"/>
      <c r="HHV154"/>
      <c r="HHW154"/>
      <c r="HHX154"/>
      <c r="HHY154"/>
      <c r="HHZ154"/>
      <c r="HIA154"/>
      <c r="HIB154"/>
      <c r="HIC154"/>
      <c r="HID154"/>
      <c r="HIE154"/>
      <c r="HIF154"/>
      <c r="HIG154"/>
      <c r="HIH154"/>
      <c r="HII154"/>
      <c r="HIJ154"/>
      <c r="HIK154"/>
      <c r="HIL154"/>
      <c r="HIM154"/>
      <c r="HIN154"/>
      <c r="HIO154"/>
      <c r="HIP154"/>
      <c r="HIQ154"/>
      <c r="HIR154"/>
      <c r="HIS154"/>
      <c r="HIT154"/>
      <c r="HIU154"/>
      <c r="HIV154"/>
      <c r="HIW154"/>
      <c r="HIX154"/>
      <c r="HIY154"/>
      <c r="HIZ154"/>
      <c r="HJA154"/>
      <c r="HJB154"/>
      <c r="HJC154"/>
      <c r="HJD154"/>
      <c r="HJE154"/>
      <c r="HJF154"/>
      <c r="HJG154"/>
      <c r="HJH154"/>
      <c r="HJI154"/>
      <c r="HJJ154"/>
      <c r="HJK154"/>
      <c r="HJL154"/>
      <c r="HJM154"/>
      <c r="HJN154"/>
      <c r="HJO154"/>
      <c r="HJP154"/>
      <c r="HJQ154"/>
      <c r="HJR154"/>
      <c r="HJS154"/>
      <c r="HJT154"/>
      <c r="HJU154"/>
      <c r="HJV154"/>
      <c r="HJW154"/>
      <c r="HJX154"/>
      <c r="HJY154"/>
      <c r="HJZ154"/>
      <c r="HKA154"/>
      <c r="HKB154"/>
      <c r="HKC154"/>
      <c r="HKD154"/>
      <c r="HKE154"/>
      <c r="HKF154"/>
      <c r="HKG154"/>
      <c r="HKH154"/>
      <c r="HKI154"/>
      <c r="HKJ154"/>
      <c r="HKK154"/>
      <c r="HKL154"/>
      <c r="HKM154"/>
      <c r="HKN154"/>
      <c r="HKO154"/>
      <c r="HKP154"/>
      <c r="HKQ154"/>
      <c r="HKR154"/>
      <c r="HKS154"/>
      <c r="HKT154"/>
      <c r="HKU154"/>
      <c r="HKV154"/>
      <c r="HKW154"/>
      <c r="HKX154"/>
      <c r="HKY154"/>
      <c r="HKZ154"/>
      <c r="HLA154"/>
      <c r="HLB154"/>
      <c r="HLC154"/>
      <c r="HLD154"/>
      <c r="HLE154"/>
      <c r="HLF154"/>
      <c r="HLG154"/>
      <c r="HLH154"/>
      <c r="HLI154"/>
      <c r="HLJ154"/>
      <c r="HLK154"/>
      <c r="HLL154"/>
      <c r="HLM154"/>
      <c r="HLN154"/>
      <c r="HLO154"/>
      <c r="HLP154"/>
      <c r="HLQ154"/>
      <c r="HLR154"/>
      <c r="HLS154"/>
      <c r="HLT154"/>
      <c r="HLU154"/>
      <c r="HLV154"/>
      <c r="HLW154"/>
      <c r="HLX154"/>
      <c r="HLY154"/>
      <c r="HLZ154"/>
      <c r="HMA154"/>
      <c r="HMB154"/>
      <c r="HMC154"/>
      <c r="HMD154"/>
      <c r="HME154"/>
      <c r="HMF154"/>
      <c r="HMG154"/>
      <c r="HMH154"/>
      <c r="HMI154"/>
      <c r="HMJ154"/>
      <c r="HMK154"/>
      <c r="HML154"/>
      <c r="HMM154"/>
      <c r="HMN154"/>
      <c r="HMO154"/>
      <c r="HMP154"/>
      <c r="HMQ154"/>
      <c r="HMR154"/>
      <c r="HMS154"/>
      <c r="HMT154"/>
      <c r="HMU154"/>
      <c r="HMV154"/>
      <c r="HMW154"/>
      <c r="HMX154"/>
      <c r="HMY154"/>
      <c r="HMZ154"/>
      <c r="HNA154"/>
      <c r="HNB154"/>
      <c r="HNC154"/>
      <c r="HND154"/>
      <c r="HNE154"/>
      <c r="HNF154"/>
      <c r="HNG154"/>
      <c r="HNH154"/>
      <c r="HNI154"/>
      <c r="HNJ154"/>
      <c r="HNK154"/>
      <c r="HNL154"/>
      <c r="HNM154"/>
      <c r="HNN154"/>
      <c r="HNO154"/>
      <c r="HNP154"/>
      <c r="HNQ154"/>
      <c r="HNR154"/>
      <c r="HNS154"/>
      <c r="HNT154"/>
      <c r="HNU154"/>
      <c r="HNV154"/>
      <c r="HNW154"/>
      <c r="HNX154"/>
      <c r="HNY154"/>
      <c r="HNZ154"/>
      <c r="HOA154"/>
      <c r="HOB154"/>
      <c r="HOC154"/>
      <c r="HOD154"/>
      <c r="HOE154"/>
      <c r="HOF154"/>
      <c r="HOG154"/>
      <c r="HOH154"/>
      <c r="HOI154"/>
      <c r="HOJ154"/>
      <c r="HOK154"/>
      <c r="HOL154"/>
      <c r="HOM154"/>
      <c r="HON154"/>
      <c r="HOO154"/>
      <c r="HOP154"/>
      <c r="HOQ154"/>
      <c r="HOR154"/>
      <c r="HOS154"/>
      <c r="HOT154"/>
      <c r="HOU154"/>
      <c r="HOV154"/>
      <c r="HOW154"/>
      <c r="HOX154"/>
      <c r="HOY154"/>
      <c r="HOZ154"/>
      <c r="HPA154"/>
      <c r="HPB154"/>
      <c r="HPC154"/>
      <c r="HPD154"/>
      <c r="HPE154"/>
      <c r="HPF154"/>
      <c r="HPG154"/>
      <c r="HPH154"/>
      <c r="HPI154"/>
      <c r="HPJ154"/>
      <c r="HPK154"/>
      <c r="HPL154"/>
      <c r="HPM154"/>
      <c r="HPN154"/>
      <c r="HPO154"/>
      <c r="HPP154"/>
      <c r="HPQ154"/>
      <c r="HPR154"/>
      <c r="HPS154"/>
      <c r="HPT154"/>
      <c r="HPU154"/>
      <c r="HPV154"/>
      <c r="HPW154"/>
      <c r="HPX154"/>
      <c r="HPY154"/>
      <c r="HPZ154"/>
      <c r="HQA154"/>
      <c r="HQB154"/>
      <c r="HQC154"/>
      <c r="HQD154"/>
      <c r="HQE154"/>
      <c r="HQF154"/>
      <c r="HQG154"/>
      <c r="HQH154"/>
      <c r="HQI154"/>
      <c r="HQJ154"/>
      <c r="HQK154"/>
      <c r="HQL154"/>
      <c r="HQM154"/>
      <c r="HQN154"/>
      <c r="HQO154"/>
      <c r="HQP154"/>
      <c r="HQQ154"/>
      <c r="HQR154"/>
      <c r="HQS154"/>
      <c r="HQT154"/>
      <c r="HQU154"/>
      <c r="HQV154"/>
      <c r="HQW154"/>
      <c r="HQX154"/>
      <c r="HQY154"/>
      <c r="HQZ154"/>
      <c r="HRA154"/>
      <c r="HRB154"/>
      <c r="HRC154"/>
      <c r="HRD154"/>
      <c r="HRE154"/>
      <c r="HRF154"/>
      <c r="HRG154"/>
      <c r="HRH154"/>
      <c r="HRI154"/>
      <c r="HRJ154"/>
      <c r="HRK154"/>
      <c r="HRL154"/>
      <c r="HRM154"/>
      <c r="HRN154"/>
      <c r="HRO154"/>
      <c r="HRP154"/>
      <c r="HRQ154"/>
      <c r="HRR154"/>
      <c r="HRS154"/>
      <c r="HRT154"/>
      <c r="HRU154"/>
      <c r="HRV154"/>
      <c r="HRW154"/>
      <c r="HRX154"/>
      <c r="HRY154"/>
      <c r="HRZ154"/>
      <c r="HSA154"/>
      <c r="HSB154"/>
      <c r="HSC154"/>
      <c r="HSD154"/>
      <c r="HSE154"/>
      <c r="HSF154"/>
      <c r="HSG154"/>
      <c r="HSH154"/>
      <c r="HSI154"/>
      <c r="HSJ154"/>
      <c r="HSK154"/>
      <c r="HSL154"/>
      <c r="HSM154"/>
      <c r="HSN154"/>
      <c r="HSO154"/>
      <c r="HSP154"/>
      <c r="HSQ154"/>
      <c r="HSR154"/>
      <c r="HSS154"/>
      <c r="HST154"/>
      <c r="HSU154"/>
      <c r="HSV154"/>
      <c r="HSW154"/>
      <c r="HSX154"/>
      <c r="HSY154"/>
      <c r="HSZ154"/>
      <c r="HTA154"/>
      <c r="HTB154"/>
      <c r="HTC154"/>
      <c r="HTD154"/>
      <c r="HTE154"/>
      <c r="HTF154"/>
      <c r="HTG154"/>
      <c r="HTH154"/>
      <c r="HTI154"/>
      <c r="HTJ154"/>
      <c r="HTK154"/>
      <c r="HTL154"/>
      <c r="HTM154"/>
      <c r="HTN154"/>
      <c r="HTO154"/>
      <c r="HTP154"/>
      <c r="HTQ154"/>
      <c r="HTR154"/>
      <c r="HTS154"/>
      <c r="HTT154"/>
      <c r="HTU154"/>
      <c r="HTV154"/>
      <c r="HTW154"/>
      <c r="HTX154"/>
      <c r="HTY154"/>
      <c r="HTZ154"/>
      <c r="HUA154"/>
      <c r="HUB154"/>
      <c r="HUC154"/>
      <c r="HUD154"/>
      <c r="HUE154"/>
      <c r="HUF154"/>
      <c r="HUG154"/>
      <c r="HUH154"/>
      <c r="HUI154"/>
      <c r="HUJ154"/>
      <c r="HUK154"/>
      <c r="HUL154"/>
      <c r="HUM154"/>
      <c r="HUN154"/>
      <c r="HUO154"/>
      <c r="HUP154"/>
      <c r="HUQ154"/>
      <c r="HUR154"/>
      <c r="HUS154"/>
      <c r="HUT154"/>
      <c r="HUU154"/>
      <c r="HUV154"/>
      <c r="HUW154"/>
      <c r="HUX154"/>
      <c r="HUY154"/>
      <c r="HUZ154"/>
      <c r="HVA154"/>
      <c r="HVB154"/>
      <c r="HVC154"/>
      <c r="HVD154"/>
      <c r="HVE154"/>
      <c r="HVF154"/>
      <c r="HVG154"/>
      <c r="HVH154"/>
      <c r="HVI154"/>
      <c r="HVJ154"/>
      <c r="HVK154"/>
      <c r="HVL154"/>
      <c r="HVM154"/>
      <c r="HVN154"/>
      <c r="HVO154"/>
      <c r="HVP154"/>
      <c r="HVQ154"/>
      <c r="HVR154"/>
      <c r="HVS154"/>
      <c r="HVT154"/>
      <c r="HVU154"/>
      <c r="HVV154"/>
      <c r="HVW154"/>
      <c r="HVX154"/>
      <c r="HVY154"/>
      <c r="HVZ154"/>
      <c r="HWA154"/>
      <c r="HWB154"/>
      <c r="HWC154"/>
      <c r="HWD154"/>
      <c r="HWE154"/>
      <c r="HWF154"/>
      <c r="HWG154"/>
      <c r="HWH154"/>
      <c r="HWI154"/>
      <c r="HWJ154"/>
      <c r="HWK154"/>
      <c r="HWL154"/>
      <c r="HWM154"/>
      <c r="HWN154"/>
      <c r="HWO154"/>
      <c r="HWP154"/>
      <c r="HWQ154"/>
      <c r="HWR154"/>
      <c r="HWS154"/>
      <c r="HWT154"/>
      <c r="HWU154"/>
      <c r="HWV154"/>
      <c r="HWW154"/>
      <c r="HWX154"/>
      <c r="HWY154"/>
      <c r="HWZ154"/>
      <c r="HXA154"/>
      <c r="HXB154"/>
      <c r="HXC154"/>
      <c r="HXD154"/>
      <c r="HXE154"/>
      <c r="HXF154"/>
      <c r="HXG154"/>
      <c r="HXH154"/>
      <c r="HXI154"/>
      <c r="HXJ154"/>
      <c r="HXK154"/>
      <c r="HXL154"/>
      <c r="HXM154"/>
      <c r="HXN154"/>
      <c r="HXO154"/>
      <c r="HXP154"/>
      <c r="HXQ154"/>
      <c r="HXR154"/>
      <c r="HXS154"/>
      <c r="HXT154"/>
      <c r="HXU154"/>
      <c r="HXV154"/>
      <c r="HXW154"/>
      <c r="HXX154"/>
      <c r="HXY154"/>
      <c r="HXZ154"/>
      <c r="HYA154"/>
      <c r="HYB154"/>
      <c r="HYC154"/>
      <c r="HYD154"/>
      <c r="HYE154"/>
      <c r="HYF154"/>
      <c r="HYG154"/>
      <c r="HYH154"/>
      <c r="HYI154"/>
      <c r="HYJ154"/>
      <c r="HYK154"/>
      <c r="HYL154"/>
      <c r="HYM154"/>
      <c r="HYN154"/>
      <c r="HYO154"/>
      <c r="HYP154"/>
      <c r="HYQ154"/>
      <c r="HYR154"/>
      <c r="HYS154"/>
      <c r="HYT154"/>
      <c r="HYU154"/>
      <c r="HYV154"/>
      <c r="HYW154"/>
      <c r="HYX154"/>
      <c r="HYY154"/>
      <c r="HYZ154"/>
      <c r="HZA154"/>
      <c r="HZB154"/>
      <c r="HZC154"/>
      <c r="HZD154"/>
      <c r="HZE154"/>
      <c r="HZF154"/>
      <c r="HZG154"/>
      <c r="HZH154"/>
      <c r="HZI154"/>
      <c r="HZJ154"/>
      <c r="HZK154"/>
      <c r="HZL154"/>
      <c r="HZM154"/>
      <c r="HZN154"/>
      <c r="HZO154"/>
      <c r="HZP154"/>
      <c r="HZQ154"/>
      <c r="HZR154"/>
      <c r="HZS154"/>
      <c r="HZT154"/>
      <c r="HZU154"/>
      <c r="HZV154"/>
      <c r="HZW154"/>
      <c r="HZX154"/>
      <c r="HZY154"/>
      <c r="HZZ154"/>
      <c r="IAA154"/>
      <c r="IAB154"/>
      <c r="IAC154"/>
      <c r="IAD154"/>
      <c r="IAE154"/>
      <c r="IAF154"/>
      <c r="IAG154"/>
      <c r="IAH154"/>
      <c r="IAI154"/>
      <c r="IAJ154"/>
      <c r="IAK154"/>
      <c r="IAL154"/>
      <c r="IAM154"/>
      <c r="IAN154"/>
      <c r="IAO154"/>
      <c r="IAP154"/>
      <c r="IAQ154"/>
      <c r="IAR154"/>
      <c r="IAS154"/>
      <c r="IAT154"/>
      <c r="IAU154"/>
      <c r="IAV154"/>
      <c r="IAW154"/>
      <c r="IAX154"/>
      <c r="IAY154"/>
      <c r="IAZ154"/>
      <c r="IBA154"/>
      <c r="IBB154"/>
      <c r="IBC154"/>
      <c r="IBD154"/>
      <c r="IBE154"/>
      <c r="IBF154"/>
      <c r="IBG154"/>
      <c r="IBH154"/>
      <c r="IBI154"/>
      <c r="IBJ154"/>
      <c r="IBK154"/>
      <c r="IBL154"/>
      <c r="IBM154"/>
      <c r="IBN154"/>
      <c r="IBO154"/>
      <c r="IBP154"/>
      <c r="IBQ154"/>
      <c r="IBR154"/>
      <c r="IBS154"/>
      <c r="IBT154"/>
      <c r="IBU154"/>
      <c r="IBV154"/>
      <c r="IBW154"/>
      <c r="IBX154"/>
      <c r="IBY154"/>
      <c r="IBZ154"/>
      <c r="ICA154"/>
      <c r="ICB154"/>
      <c r="ICC154"/>
      <c r="ICD154"/>
      <c r="ICE154"/>
      <c r="ICF154"/>
      <c r="ICG154"/>
      <c r="ICH154"/>
      <c r="ICI154"/>
      <c r="ICJ154"/>
      <c r="ICK154"/>
      <c r="ICL154"/>
      <c r="ICM154"/>
      <c r="ICN154"/>
      <c r="ICO154"/>
      <c r="ICP154"/>
      <c r="ICQ154"/>
      <c r="ICR154"/>
      <c r="ICS154"/>
      <c r="ICT154"/>
      <c r="ICU154"/>
      <c r="ICV154"/>
      <c r="ICW154"/>
      <c r="ICX154"/>
      <c r="ICY154"/>
      <c r="ICZ154"/>
      <c r="IDA154"/>
      <c r="IDB154"/>
      <c r="IDC154"/>
      <c r="IDD154"/>
      <c r="IDE154"/>
      <c r="IDF154"/>
      <c r="IDG154"/>
      <c r="IDH154"/>
      <c r="IDI154"/>
      <c r="IDJ154"/>
      <c r="IDK154"/>
      <c r="IDL154"/>
      <c r="IDM154"/>
      <c r="IDN154"/>
      <c r="IDO154"/>
      <c r="IDP154"/>
      <c r="IDQ154"/>
      <c r="IDR154"/>
      <c r="IDS154"/>
      <c r="IDT154"/>
      <c r="IDU154"/>
      <c r="IDV154"/>
      <c r="IDW154"/>
      <c r="IDX154"/>
      <c r="IDY154"/>
      <c r="IDZ154"/>
      <c r="IEA154"/>
      <c r="IEB154"/>
      <c r="IEC154"/>
      <c r="IED154"/>
      <c r="IEE154"/>
      <c r="IEF154"/>
      <c r="IEG154"/>
      <c r="IEH154"/>
      <c r="IEI154"/>
      <c r="IEJ154"/>
      <c r="IEK154"/>
      <c r="IEL154"/>
      <c r="IEM154"/>
      <c r="IEN154"/>
      <c r="IEO154"/>
      <c r="IEP154"/>
      <c r="IEQ154"/>
      <c r="IER154"/>
      <c r="IES154"/>
      <c r="IET154"/>
      <c r="IEU154"/>
      <c r="IEV154"/>
      <c r="IEW154"/>
      <c r="IEX154"/>
      <c r="IEY154"/>
      <c r="IEZ154"/>
      <c r="IFA154"/>
      <c r="IFB154"/>
      <c r="IFC154"/>
      <c r="IFD154"/>
      <c r="IFE154"/>
      <c r="IFF154"/>
      <c r="IFG154"/>
      <c r="IFH154"/>
      <c r="IFI154"/>
      <c r="IFJ154"/>
      <c r="IFK154"/>
      <c r="IFL154"/>
      <c r="IFM154"/>
      <c r="IFN154"/>
      <c r="IFO154"/>
      <c r="IFP154"/>
      <c r="IFQ154"/>
      <c r="IFR154"/>
      <c r="IFS154"/>
      <c r="IFT154"/>
      <c r="IFU154"/>
      <c r="IFV154"/>
      <c r="IFW154"/>
      <c r="IFX154"/>
      <c r="IFY154"/>
      <c r="IFZ154"/>
      <c r="IGA154"/>
      <c r="IGB154"/>
      <c r="IGC154"/>
      <c r="IGD154"/>
      <c r="IGE154"/>
      <c r="IGF154"/>
      <c r="IGG154"/>
      <c r="IGH154"/>
      <c r="IGI154"/>
      <c r="IGJ154"/>
      <c r="IGK154"/>
      <c r="IGL154"/>
      <c r="IGM154"/>
      <c r="IGN154"/>
      <c r="IGO154"/>
      <c r="IGP154"/>
      <c r="IGQ154"/>
      <c r="IGR154"/>
      <c r="IGS154"/>
      <c r="IGT154"/>
      <c r="IGU154"/>
      <c r="IGV154"/>
      <c r="IGW154"/>
      <c r="IGX154"/>
      <c r="IGY154"/>
      <c r="IGZ154"/>
      <c r="IHA154"/>
      <c r="IHB154"/>
      <c r="IHC154"/>
      <c r="IHD154"/>
      <c r="IHE154"/>
      <c r="IHF154"/>
      <c r="IHG154"/>
      <c r="IHH154"/>
      <c r="IHI154"/>
      <c r="IHJ154"/>
      <c r="IHK154"/>
      <c r="IHL154"/>
      <c r="IHM154"/>
      <c r="IHN154"/>
      <c r="IHO154"/>
      <c r="IHP154"/>
      <c r="IHQ154"/>
      <c r="IHR154"/>
      <c r="IHS154"/>
      <c r="IHT154"/>
      <c r="IHU154"/>
      <c r="IHV154"/>
      <c r="IHW154"/>
      <c r="IHX154"/>
      <c r="IHY154"/>
      <c r="IHZ154"/>
      <c r="IIA154"/>
      <c r="IIB154"/>
      <c r="IIC154"/>
      <c r="IID154"/>
      <c r="IIE154"/>
      <c r="IIF154"/>
      <c r="IIG154"/>
      <c r="IIH154"/>
      <c r="III154"/>
      <c r="IIJ154"/>
      <c r="IIK154"/>
      <c r="IIL154"/>
      <c r="IIM154"/>
      <c r="IIN154"/>
      <c r="IIO154"/>
      <c r="IIP154"/>
      <c r="IIQ154"/>
      <c r="IIR154"/>
      <c r="IIS154"/>
      <c r="IIT154"/>
      <c r="IIU154"/>
      <c r="IIV154"/>
      <c r="IIW154"/>
      <c r="IIX154"/>
      <c r="IIY154"/>
      <c r="IIZ154"/>
      <c r="IJA154"/>
      <c r="IJB154"/>
      <c r="IJC154"/>
      <c r="IJD154"/>
      <c r="IJE154"/>
      <c r="IJF154"/>
      <c r="IJG154"/>
      <c r="IJH154"/>
      <c r="IJI154"/>
      <c r="IJJ154"/>
      <c r="IJK154"/>
      <c r="IJL154"/>
      <c r="IJM154"/>
      <c r="IJN154"/>
      <c r="IJO154"/>
      <c r="IJP154"/>
      <c r="IJQ154"/>
      <c r="IJR154"/>
      <c r="IJS154"/>
      <c r="IJT154"/>
      <c r="IJU154"/>
      <c r="IJV154"/>
      <c r="IJW154"/>
      <c r="IJX154"/>
      <c r="IJY154"/>
      <c r="IJZ154"/>
      <c r="IKA154"/>
      <c r="IKB154"/>
      <c r="IKC154"/>
      <c r="IKD154"/>
      <c r="IKE154"/>
      <c r="IKF154"/>
      <c r="IKG154"/>
      <c r="IKH154"/>
      <c r="IKI154"/>
      <c r="IKJ154"/>
      <c r="IKK154"/>
      <c r="IKL154"/>
      <c r="IKM154"/>
      <c r="IKN154"/>
      <c r="IKO154"/>
      <c r="IKP154"/>
      <c r="IKQ154"/>
      <c r="IKR154"/>
      <c r="IKS154"/>
      <c r="IKT154"/>
      <c r="IKU154"/>
      <c r="IKV154"/>
      <c r="IKW154"/>
      <c r="IKX154"/>
      <c r="IKY154"/>
      <c r="IKZ154"/>
      <c r="ILA154"/>
      <c r="ILB154"/>
      <c r="ILC154"/>
      <c r="ILD154"/>
      <c r="ILE154"/>
      <c r="ILF154"/>
      <c r="ILG154"/>
      <c r="ILH154"/>
      <c r="ILI154"/>
      <c r="ILJ154"/>
      <c r="ILK154"/>
      <c r="ILL154"/>
      <c r="ILM154"/>
      <c r="ILN154"/>
      <c r="ILO154"/>
      <c r="ILP154"/>
      <c r="ILQ154"/>
      <c r="ILR154"/>
      <c r="ILS154"/>
      <c r="ILT154"/>
      <c r="ILU154"/>
      <c r="ILV154"/>
      <c r="ILW154"/>
      <c r="ILX154"/>
      <c r="ILY154"/>
      <c r="ILZ154"/>
      <c r="IMA154"/>
      <c r="IMB154"/>
      <c r="IMC154"/>
      <c r="IMD154"/>
      <c r="IME154"/>
      <c r="IMF154"/>
      <c r="IMG154"/>
      <c r="IMH154"/>
      <c r="IMI154"/>
      <c r="IMJ154"/>
      <c r="IMK154"/>
      <c r="IML154"/>
      <c r="IMM154"/>
      <c r="IMN154"/>
      <c r="IMO154"/>
      <c r="IMP154"/>
      <c r="IMQ154"/>
      <c r="IMR154"/>
      <c r="IMS154"/>
      <c r="IMT154"/>
      <c r="IMU154"/>
      <c r="IMV154"/>
      <c r="IMW154"/>
      <c r="IMX154"/>
      <c r="IMY154"/>
      <c r="IMZ154"/>
      <c r="INA154"/>
      <c r="INB154"/>
      <c r="INC154"/>
      <c r="IND154"/>
      <c r="INE154"/>
      <c r="INF154"/>
      <c r="ING154"/>
      <c r="INH154"/>
      <c r="INI154"/>
      <c r="INJ154"/>
      <c r="INK154"/>
      <c r="INL154"/>
      <c r="INM154"/>
      <c r="INN154"/>
      <c r="INO154"/>
      <c r="INP154"/>
      <c r="INQ154"/>
      <c r="INR154"/>
      <c r="INS154"/>
      <c r="INT154"/>
      <c r="INU154"/>
      <c r="INV154"/>
      <c r="INW154"/>
      <c r="INX154"/>
      <c r="INY154"/>
      <c r="INZ154"/>
      <c r="IOA154"/>
      <c r="IOB154"/>
      <c r="IOC154"/>
      <c r="IOD154"/>
      <c r="IOE154"/>
      <c r="IOF154"/>
      <c r="IOG154"/>
      <c r="IOH154"/>
      <c r="IOI154"/>
      <c r="IOJ154"/>
      <c r="IOK154"/>
      <c r="IOL154"/>
      <c r="IOM154"/>
      <c r="ION154"/>
      <c r="IOO154"/>
      <c r="IOP154"/>
      <c r="IOQ154"/>
      <c r="IOR154"/>
      <c r="IOS154"/>
      <c r="IOT154"/>
      <c r="IOU154"/>
      <c r="IOV154"/>
      <c r="IOW154"/>
      <c r="IOX154"/>
      <c r="IOY154"/>
      <c r="IOZ154"/>
      <c r="IPA154"/>
      <c r="IPB154"/>
      <c r="IPC154"/>
      <c r="IPD154"/>
      <c r="IPE154"/>
      <c r="IPF154"/>
      <c r="IPG154"/>
      <c r="IPH154"/>
      <c r="IPI154"/>
      <c r="IPJ154"/>
      <c r="IPK154"/>
      <c r="IPL154"/>
      <c r="IPM154"/>
      <c r="IPN154"/>
      <c r="IPO154"/>
      <c r="IPP154"/>
      <c r="IPQ154"/>
      <c r="IPR154"/>
      <c r="IPS154"/>
      <c r="IPT154"/>
      <c r="IPU154"/>
      <c r="IPV154"/>
      <c r="IPW154"/>
      <c r="IPX154"/>
      <c r="IPY154"/>
      <c r="IPZ154"/>
      <c r="IQA154"/>
      <c r="IQB154"/>
      <c r="IQC154"/>
      <c r="IQD154"/>
      <c r="IQE154"/>
      <c r="IQF154"/>
      <c r="IQG154"/>
      <c r="IQH154"/>
      <c r="IQI154"/>
      <c r="IQJ154"/>
      <c r="IQK154"/>
      <c r="IQL154"/>
      <c r="IQM154"/>
      <c r="IQN154"/>
      <c r="IQO154"/>
      <c r="IQP154"/>
      <c r="IQQ154"/>
      <c r="IQR154"/>
      <c r="IQS154"/>
      <c r="IQT154"/>
      <c r="IQU154"/>
      <c r="IQV154"/>
      <c r="IQW154"/>
      <c r="IQX154"/>
      <c r="IQY154"/>
      <c r="IQZ154"/>
      <c r="IRA154"/>
      <c r="IRB154"/>
      <c r="IRC154"/>
      <c r="IRD154"/>
      <c r="IRE154"/>
      <c r="IRF154"/>
      <c r="IRG154"/>
      <c r="IRH154"/>
      <c r="IRI154"/>
      <c r="IRJ154"/>
      <c r="IRK154"/>
      <c r="IRL154"/>
      <c r="IRM154"/>
      <c r="IRN154"/>
      <c r="IRO154"/>
      <c r="IRP154"/>
      <c r="IRQ154"/>
      <c r="IRR154"/>
      <c r="IRS154"/>
      <c r="IRT154"/>
      <c r="IRU154"/>
      <c r="IRV154"/>
      <c r="IRW154"/>
      <c r="IRX154"/>
      <c r="IRY154"/>
      <c r="IRZ154"/>
      <c r="ISA154"/>
      <c r="ISB154"/>
      <c r="ISC154"/>
      <c r="ISD154"/>
      <c r="ISE154"/>
      <c r="ISF154"/>
      <c r="ISG154"/>
      <c r="ISH154"/>
      <c r="ISI154"/>
      <c r="ISJ154"/>
      <c r="ISK154"/>
      <c r="ISL154"/>
      <c r="ISM154"/>
      <c r="ISN154"/>
      <c r="ISO154"/>
      <c r="ISP154"/>
      <c r="ISQ154"/>
      <c r="ISR154"/>
      <c r="ISS154"/>
      <c r="IST154"/>
      <c r="ISU154"/>
      <c r="ISV154"/>
      <c r="ISW154"/>
      <c r="ISX154"/>
      <c r="ISY154"/>
      <c r="ISZ154"/>
      <c r="ITA154"/>
      <c r="ITB154"/>
      <c r="ITC154"/>
      <c r="ITD154"/>
      <c r="ITE154"/>
      <c r="ITF154"/>
      <c r="ITG154"/>
      <c r="ITH154"/>
      <c r="ITI154"/>
      <c r="ITJ154"/>
      <c r="ITK154"/>
      <c r="ITL154"/>
      <c r="ITM154"/>
      <c r="ITN154"/>
      <c r="ITO154"/>
      <c r="ITP154"/>
      <c r="ITQ154"/>
      <c r="ITR154"/>
      <c r="ITS154"/>
      <c r="ITT154"/>
      <c r="ITU154"/>
      <c r="ITV154"/>
      <c r="ITW154"/>
      <c r="ITX154"/>
      <c r="ITY154"/>
      <c r="ITZ154"/>
      <c r="IUA154"/>
      <c r="IUB154"/>
      <c r="IUC154"/>
      <c r="IUD154"/>
      <c r="IUE154"/>
      <c r="IUF154"/>
      <c r="IUG154"/>
      <c r="IUH154"/>
      <c r="IUI154"/>
      <c r="IUJ154"/>
      <c r="IUK154"/>
      <c r="IUL154"/>
      <c r="IUM154"/>
      <c r="IUN154"/>
      <c r="IUO154"/>
      <c r="IUP154"/>
      <c r="IUQ154"/>
      <c r="IUR154"/>
      <c r="IUS154"/>
      <c r="IUT154"/>
      <c r="IUU154"/>
      <c r="IUV154"/>
      <c r="IUW154"/>
      <c r="IUX154"/>
      <c r="IUY154"/>
      <c r="IUZ154"/>
      <c r="IVA154"/>
      <c r="IVB154"/>
      <c r="IVC154"/>
      <c r="IVD154"/>
      <c r="IVE154"/>
      <c r="IVF154"/>
      <c r="IVG154"/>
      <c r="IVH154"/>
      <c r="IVI154"/>
      <c r="IVJ154"/>
      <c r="IVK154"/>
      <c r="IVL154"/>
      <c r="IVM154"/>
      <c r="IVN154"/>
      <c r="IVO154"/>
      <c r="IVP154"/>
      <c r="IVQ154"/>
      <c r="IVR154"/>
      <c r="IVS154"/>
      <c r="IVT154"/>
      <c r="IVU154"/>
      <c r="IVV154"/>
      <c r="IVW154"/>
      <c r="IVX154"/>
      <c r="IVY154"/>
      <c r="IVZ154"/>
      <c r="IWA154"/>
      <c r="IWB154"/>
      <c r="IWC154"/>
      <c r="IWD154"/>
      <c r="IWE154"/>
      <c r="IWF154"/>
      <c r="IWG154"/>
      <c r="IWH154"/>
      <c r="IWI154"/>
      <c r="IWJ154"/>
      <c r="IWK154"/>
      <c r="IWL154"/>
      <c r="IWM154"/>
      <c r="IWN154"/>
      <c r="IWO154"/>
      <c r="IWP154"/>
      <c r="IWQ154"/>
      <c r="IWR154"/>
      <c r="IWS154"/>
      <c r="IWT154"/>
      <c r="IWU154"/>
      <c r="IWV154"/>
      <c r="IWW154"/>
      <c r="IWX154"/>
      <c r="IWY154"/>
      <c r="IWZ154"/>
      <c r="IXA154"/>
      <c r="IXB154"/>
      <c r="IXC154"/>
      <c r="IXD154"/>
      <c r="IXE154"/>
      <c r="IXF154"/>
      <c r="IXG154"/>
      <c r="IXH154"/>
      <c r="IXI154"/>
      <c r="IXJ154"/>
      <c r="IXK154"/>
      <c r="IXL154"/>
      <c r="IXM154"/>
      <c r="IXN154"/>
      <c r="IXO154"/>
      <c r="IXP154"/>
      <c r="IXQ154"/>
      <c r="IXR154"/>
      <c r="IXS154"/>
      <c r="IXT154"/>
      <c r="IXU154"/>
      <c r="IXV154"/>
      <c r="IXW154"/>
      <c r="IXX154"/>
      <c r="IXY154"/>
      <c r="IXZ154"/>
      <c r="IYA154"/>
      <c r="IYB154"/>
      <c r="IYC154"/>
      <c r="IYD154"/>
      <c r="IYE154"/>
      <c r="IYF154"/>
      <c r="IYG154"/>
      <c r="IYH154"/>
      <c r="IYI154"/>
      <c r="IYJ154"/>
      <c r="IYK154"/>
      <c r="IYL154"/>
      <c r="IYM154"/>
      <c r="IYN154"/>
      <c r="IYO154"/>
      <c r="IYP154"/>
      <c r="IYQ154"/>
      <c r="IYR154"/>
      <c r="IYS154"/>
      <c r="IYT154"/>
      <c r="IYU154"/>
      <c r="IYV154"/>
      <c r="IYW154"/>
      <c r="IYX154"/>
      <c r="IYY154"/>
      <c r="IYZ154"/>
      <c r="IZA154"/>
      <c r="IZB154"/>
      <c r="IZC154"/>
      <c r="IZD154"/>
      <c r="IZE154"/>
      <c r="IZF154"/>
      <c r="IZG154"/>
      <c r="IZH154"/>
      <c r="IZI154"/>
      <c r="IZJ154"/>
      <c r="IZK154"/>
      <c r="IZL154"/>
      <c r="IZM154"/>
      <c r="IZN154"/>
      <c r="IZO154"/>
      <c r="IZP154"/>
      <c r="IZQ154"/>
      <c r="IZR154"/>
      <c r="IZS154"/>
      <c r="IZT154"/>
      <c r="IZU154"/>
      <c r="IZV154"/>
      <c r="IZW154"/>
      <c r="IZX154"/>
      <c r="IZY154"/>
      <c r="IZZ154"/>
      <c r="JAA154"/>
      <c r="JAB154"/>
      <c r="JAC154"/>
      <c r="JAD154"/>
      <c r="JAE154"/>
      <c r="JAF154"/>
      <c r="JAG154"/>
      <c r="JAH154"/>
      <c r="JAI154"/>
      <c r="JAJ154"/>
      <c r="JAK154"/>
      <c r="JAL154"/>
      <c r="JAM154"/>
      <c r="JAN154"/>
      <c r="JAO154"/>
      <c r="JAP154"/>
      <c r="JAQ154"/>
      <c r="JAR154"/>
      <c r="JAS154"/>
      <c r="JAT154"/>
      <c r="JAU154"/>
      <c r="JAV154"/>
      <c r="JAW154"/>
      <c r="JAX154"/>
      <c r="JAY154"/>
      <c r="JAZ154"/>
      <c r="JBA154"/>
      <c r="JBB154"/>
      <c r="JBC154"/>
      <c r="JBD154"/>
      <c r="JBE154"/>
      <c r="JBF154"/>
      <c r="JBG154"/>
      <c r="JBH154"/>
      <c r="JBI154"/>
      <c r="JBJ154"/>
      <c r="JBK154"/>
      <c r="JBL154"/>
      <c r="JBM154"/>
      <c r="JBN154"/>
      <c r="JBO154"/>
      <c r="JBP154"/>
      <c r="JBQ154"/>
      <c r="JBR154"/>
      <c r="JBS154"/>
      <c r="JBT154"/>
      <c r="JBU154"/>
      <c r="JBV154"/>
      <c r="JBW154"/>
      <c r="JBX154"/>
      <c r="JBY154"/>
      <c r="JBZ154"/>
      <c r="JCA154"/>
      <c r="JCB154"/>
      <c r="JCC154"/>
      <c r="JCD154"/>
      <c r="JCE154"/>
      <c r="JCF154"/>
      <c r="JCG154"/>
      <c r="JCH154"/>
      <c r="JCI154"/>
      <c r="JCJ154"/>
      <c r="JCK154"/>
      <c r="JCL154"/>
      <c r="JCM154"/>
      <c r="JCN154"/>
      <c r="JCO154"/>
      <c r="JCP154"/>
      <c r="JCQ154"/>
      <c r="JCR154"/>
      <c r="JCS154"/>
      <c r="JCT154"/>
      <c r="JCU154"/>
      <c r="JCV154"/>
      <c r="JCW154"/>
      <c r="JCX154"/>
      <c r="JCY154"/>
      <c r="JCZ154"/>
      <c r="JDA154"/>
      <c r="JDB154"/>
      <c r="JDC154"/>
      <c r="JDD154"/>
      <c r="JDE154"/>
      <c r="JDF154"/>
      <c r="JDG154"/>
      <c r="JDH154"/>
      <c r="JDI154"/>
      <c r="JDJ154"/>
      <c r="JDK154"/>
      <c r="JDL154"/>
      <c r="JDM154"/>
      <c r="JDN154"/>
      <c r="JDO154"/>
      <c r="JDP154"/>
      <c r="JDQ154"/>
      <c r="JDR154"/>
      <c r="JDS154"/>
      <c r="JDT154"/>
      <c r="JDU154"/>
      <c r="JDV154"/>
      <c r="JDW154"/>
      <c r="JDX154"/>
      <c r="JDY154"/>
      <c r="JDZ154"/>
      <c r="JEA154"/>
      <c r="JEB154"/>
      <c r="JEC154"/>
      <c r="JED154"/>
      <c r="JEE154"/>
      <c r="JEF154"/>
      <c r="JEG154"/>
      <c r="JEH154"/>
      <c r="JEI154"/>
      <c r="JEJ154"/>
      <c r="JEK154"/>
      <c r="JEL154"/>
      <c r="JEM154"/>
      <c r="JEN154"/>
      <c r="JEO154"/>
      <c r="JEP154"/>
      <c r="JEQ154"/>
      <c r="JER154"/>
      <c r="JES154"/>
      <c r="JET154"/>
      <c r="JEU154"/>
      <c r="JEV154"/>
      <c r="JEW154"/>
      <c r="JEX154"/>
      <c r="JEY154"/>
      <c r="JEZ154"/>
      <c r="JFA154"/>
      <c r="JFB154"/>
      <c r="JFC154"/>
      <c r="JFD154"/>
      <c r="JFE154"/>
      <c r="JFF154"/>
      <c r="JFG154"/>
      <c r="JFH154"/>
      <c r="JFI154"/>
      <c r="JFJ154"/>
      <c r="JFK154"/>
      <c r="JFL154"/>
      <c r="JFM154"/>
      <c r="JFN154"/>
      <c r="JFO154"/>
      <c r="JFP154"/>
      <c r="JFQ154"/>
      <c r="JFR154"/>
      <c r="JFS154"/>
      <c r="JFT154"/>
      <c r="JFU154"/>
      <c r="JFV154"/>
      <c r="JFW154"/>
      <c r="JFX154"/>
      <c r="JFY154"/>
      <c r="JFZ154"/>
      <c r="JGA154"/>
      <c r="JGB154"/>
      <c r="JGC154"/>
      <c r="JGD154"/>
      <c r="JGE154"/>
      <c r="JGF154"/>
      <c r="JGG154"/>
      <c r="JGH154"/>
      <c r="JGI154"/>
      <c r="JGJ154"/>
      <c r="JGK154"/>
      <c r="JGL154"/>
      <c r="JGM154"/>
      <c r="JGN154"/>
      <c r="JGO154"/>
      <c r="JGP154"/>
      <c r="JGQ154"/>
      <c r="JGR154"/>
      <c r="JGS154"/>
      <c r="JGT154"/>
      <c r="JGU154"/>
      <c r="JGV154"/>
      <c r="JGW154"/>
      <c r="JGX154"/>
      <c r="JGY154"/>
      <c r="JGZ154"/>
      <c r="JHA154"/>
      <c r="JHB154"/>
      <c r="JHC154"/>
      <c r="JHD154"/>
      <c r="JHE154"/>
      <c r="JHF154"/>
      <c r="JHG154"/>
      <c r="JHH154"/>
      <c r="JHI154"/>
      <c r="JHJ154"/>
      <c r="JHK154"/>
      <c r="JHL154"/>
      <c r="JHM154"/>
      <c r="JHN154"/>
      <c r="JHO154"/>
      <c r="JHP154"/>
      <c r="JHQ154"/>
      <c r="JHR154"/>
      <c r="JHS154"/>
      <c r="JHT154"/>
      <c r="JHU154"/>
      <c r="JHV154"/>
      <c r="JHW154"/>
      <c r="JHX154"/>
      <c r="JHY154"/>
      <c r="JHZ154"/>
      <c r="JIA154"/>
      <c r="JIB154"/>
      <c r="JIC154"/>
      <c r="JID154"/>
      <c r="JIE154"/>
      <c r="JIF154"/>
      <c r="JIG154"/>
      <c r="JIH154"/>
      <c r="JII154"/>
      <c r="JIJ154"/>
      <c r="JIK154"/>
      <c r="JIL154"/>
      <c r="JIM154"/>
      <c r="JIN154"/>
      <c r="JIO154"/>
      <c r="JIP154"/>
      <c r="JIQ154"/>
      <c r="JIR154"/>
      <c r="JIS154"/>
      <c r="JIT154"/>
      <c r="JIU154"/>
      <c r="JIV154"/>
      <c r="JIW154"/>
      <c r="JIX154"/>
      <c r="JIY154"/>
      <c r="JIZ154"/>
      <c r="JJA154"/>
      <c r="JJB154"/>
      <c r="JJC154"/>
      <c r="JJD154"/>
      <c r="JJE154"/>
      <c r="JJF154"/>
      <c r="JJG154"/>
      <c r="JJH154"/>
      <c r="JJI154"/>
      <c r="JJJ154"/>
      <c r="JJK154"/>
      <c r="JJL154"/>
      <c r="JJM154"/>
      <c r="JJN154"/>
      <c r="JJO154"/>
      <c r="JJP154"/>
      <c r="JJQ154"/>
      <c r="JJR154"/>
      <c r="JJS154"/>
      <c r="JJT154"/>
      <c r="JJU154"/>
      <c r="JJV154"/>
      <c r="JJW154"/>
      <c r="JJX154"/>
      <c r="JJY154"/>
      <c r="JJZ154"/>
      <c r="JKA154"/>
      <c r="JKB154"/>
      <c r="JKC154"/>
      <c r="JKD154"/>
      <c r="JKE154"/>
      <c r="JKF154"/>
      <c r="JKG154"/>
      <c r="JKH154"/>
      <c r="JKI154"/>
      <c r="JKJ154"/>
      <c r="JKK154"/>
      <c r="JKL154"/>
      <c r="JKM154"/>
      <c r="JKN154"/>
      <c r="JKO154"/>
      <c r="JKP154"/>
      <c r="JKQ154"/>
      <c r="JKR154"/>
      <c r="JKS154"/>
      <c r="JKT154"/>
      <c r="JKU154"/>
      <c r="JKV154"/>
      <c r="JKW154"/>
      <c r="JKX154"/>
      <c r="JKY154"/>
      <c r="JKZ154"/>
      <c r="JLA154"/>
      <c r="JLB154"/>
      <c r="JLC154"/>
      <c r="JLD154"/>
      <c r="JLE154"/>
      <c r="JLF154"/>
      <c r="JLG154"/>
      <c r="JLH154"/>
      <c r="JLI154"/>
      <c r="JLJ154"/>
      <c r="JLK154"/>
      <c r="JLL154"/>
      <c r="JLM154"/>
      <c r="JLN154"/>
      <c r="JLO154"/>
      <c r="JLP154"/>
      <c r="JLQ154"/>
      <c r="JLR154"/>
      <c r="JLS154"/>
      <c r="JLT154"/>
      <c r="JLU154"/>
      <c r="JLV154"/>
      <c r="JLW154"/>
      <c r="JLX154"/>
      <c r="JLY154"/>
      <c r="JLZ154"/>
      <c r="JMA154"/>
      <c r="JMB154"/>
      <c r="JMC154"/>
      <c r="JMD154"/>
      <c r="JME154"/>
      <c r="JMF154"/>
      <c r="JMG154"/>
      <c r="JMH154"/>
      <c r="JMI154"/>
      <c r="JMJ154"/>
      <c r="JMK154"/>
      <c r="JML154"/>
      <c r="JMM154"/>
      <c r="JMN154"/>
      <c r="JMO154"/>
      <c r="JMP154"/>
      <c r="JMQ154"/>
      <c r="JMR154"/>
      <c r="JMS154"/>
      <c r="JMT154"/>
      <c r="JMU154"/>
      <c r="JMV154"/>
      <c r="JMW154"/>
      <c r="JMX154"/>
      <c r="JMY154"/>
      <c r="JMZ154"/>
      <c r="JNA154"/>
      <c r="JNB154"/>
      <c r="JNC154"/>
      <c r="JND154"/>
      <c r="JNE154"/>
      <c r="JNF154"/>
      <c r="JNG154"/>
      <c r="JNH154"/>
      <c r="JNI154"/>
      <c r="JNJ154"/>
      <c r="JNK154"/>
      <c r="JNL154"/>
      <c r="JNM154"/>
      <c r="JNN154"/>
      <c r="JNO154"/>
      <c r="JNP154"/>
      <c r="JNQ154"/>
      <c r="JNR154"/>
      <c r="JNS154"/>
      <c r="JNT154"/>
      <c r="JNU154"/>
      <c r="JNV154"/>
      <c r="JNW154"/>
      <c r="JNX154"/>
      <c r="JNY154"/>
      <c r="JNZ154"/>
      <c r="JOA154"/>
      <c r="JOB154"/>
      <c r="JOC154"/>
      <c r="JOD154"/>
      <c r="JOE154"/>
      <c r="JOF154"/>
      <c r="JOG154"/>
      <c r="JOH154"/>
      <c r="JOI154"/>
      <c r="JOJ154"/>
      <c r="JOK154"/>
      <c r="JOL154"/>
      <c r="JOM154"/>
      <c r="JON154"/>
      <c r="JOO154"/>
      <c r="JOP154"/>
      <c r="JOQ154"/>
      <c r="JOR154"/>
      <c r="JOS154"/>
      <c r="JOT154"/>
      <c r="JOU154"/>
      <c r="JOV154"/>
      <c r="JOW154"/>
      <c r="JOX154"/>
      <c r="JOY154"/>
      <c r="JOZ154"/>
      <c r="JPA154"/>
      <c r="JPB154"/>
      <c r="JPC154"/>
      <c r="JPD154"/>
      <c r="JPE154"/>
      <c r="JPF154"/>
      <c r="JPG154"/>
      <c r="JPH154"/>
      <c r="JPI154"/>
      <c r="JPJ154"/>
      <c r="JPK154"/>
      <c r="JPL154"/>
      <c r="JPM154"/>
      <c r="JPN154"/>
      <c r="JPO154"/>
      <c r="JPP154"/>
      <c r="JPQ154"/>
      <c r="JPR154"/>
      <c r="JPS154"/>
      <c r="JPT154"/>
      <c r="JPU154"/>
      <c r="JPV154"/>
      <c r="JPW154"/>
      <c r="JPX154"/>
      <c r="JPY154"/>
      <c r="JPZ154"/>
      <c r="JQA154"/>
      <c r="JQB154"/>
      <c r="JQC154"/>
      <c r="JQD154"/>
      <c r="JQE154"/>
      <c r="JQF154"/>
      <c r="JQG154"/>
      <c r="JQH154"/>
      <c r="JQI154"/>
      <c r="JQJ154"/>
      <c r="JQK154"/>
      <c r="JQL154"/>
      <c r="JQM154"/>
      <c r="JQN154"/>
      <c r="JQO154"/>
      <c r="JQP154"/>
      <c r="JQQ154"/>
      <c r="JQR154"/>
      <c r="JQS154"/>
      <c r="JQT154"/>
      <c r="JQU154"/>
      <c r="JQV154"/>
      <c r="JQW154"/>
      <c r="JQX154"/>
      <c r="JQY154"/>
      <c r="JQZ154"/>
      <c r="JRA154"/>
      <c r="JRB154"/>
      <c r="JRC154"/>
      <c r="JRD154"/>
      <c r="JRE154"/>
      <c r="JRF154"/>
      <c r="JRG154"/>
      <c r="JRH154"/>
      <c r="JRI154"/>
      <c r="JRJ154"/>
      <c r="JRK154"/>
      <c r="JRL154"/>
      <c r="JRM154"/>
      <c r="JRN154"/>
      <c r="JRO154"/>
      <c r="JRP154"/>
      <c r="JRQ154"/>
      <c r="JRR154"/>
      <c r="JRS154"/>
      <c r="JRT154"/>
      <c r="JRU154"/>
      <c r="JRV154"/>
      <c r="JRW154"/>
      <c r="JRX154"/>
      <c r="JRY154"/>
      <c r="JRZ154"/>
      <c r="JSA154"/>
      <c r="JSB154"/>
      <c r="JSC154"/>
      <c r="JSD154"/>
      <c r="JSE154"/>
      <c r="JSF154"/>
      <c r="JSG154"/>
      <c r="JSH154"/>
      <c r="JSI154"/>
      <c r="JSJ154"/>
      <c r="JSK154"/>
      <c r="JSL154"/>
      <c r="JSM154"/>
      <c r="JSN154"/>
      <c r="JSO154"/>
      <c r="JSP154"/>
      <c r="JSQ154"/>
      <c r="JSR154"/>
      <c r="JSS154"/>
      <c r="JST154"/>
      <c r="JSU154"/>
      <c r="JSV154"/>
      <c r="JSW154"/>
      <c r="JSX154"/>
      <c r="JSY154"/>
      <c r="JSZ154"/>
      <c r="JTA154"/>
      <c r="JTB154"/>
      <c r="JTC154"/>
      <c r="JTD154"/>
      <c r="JTE154"/>
      <c r="JTF154"/>
      <c r="JTG154"/>
      <c r="JTH154"/>
      <c r="JTI154"/>
      <c r="JTJ154"/>
      <c r="JTK154"/>
      <c r="JTL154"/>
      <c r="JTM154"/>
      <c r="JTN154"/>
      <c r="JTO154"/>
      <c r="JTP154"/>
      <c r="JTQ154"/>
      <c r="JTR154"/>
      <c r="JTS154"/>
      <c r="JTT154"/>
      <c r="JTU154"/>
      <c r="JTV154"/>
      <c r="JTW154"/>
      <c r="JTX154"/>
      <c r="JTY154"/>
      <c r="JTZ154"/>
      <c r="JUA154"/>
      <c r="JUB154"/>
      <c r="JUC154"/>
      <c r="JUD154"/>
      <c r="JUE154"/>
      <c r="JUF154"/>
      <c r="JUG154"/>
      <c r="JUH154"/>
      <c r="JUI154"/>
      <c r="JUJ154"/>
      <c r="JUK154"/>
      <c r="JUL154"/>
      <c r="JUM154"/>
      <c r="JUN154"/>
      <c r="JUO154"/>
      <c r="JUP154"/>
      <c r="JUQ154"/>
      <c r="JUR154"/>
      <c r="JUS154"/>
      <c r="JUT154"/>
      <c r="JUU154"/>
      <c r="JUV154"/>
      <c r="JUW154"/>
      <c r="JUX154"/>
      <c r="JUY154"/>
      <c r="JUZ154"/>
      <c r="JVA154"/>
      <c r="JVB154"/>
      <c r="JVC154"/>
      <c r="JVD154"/>
      <c r="JVE154"/>
      <c r="JVF154"/>
      <c r="JVG154"/>
      <c r="JVH154"/>
      <c r="JVI154"/>
      <c r="JVJ154"/>
      <c r="JVK154"/>
      <c r="JVL154"/>
      <c r="JVM154"/>
      <c r="JVN154"/>
      <c r="JVO154"/>
      <c r="JVP154"/>
      <c r="JVQ154"/>
      <c r="JVR154"/>
      <c r="JVS154"/>
      <c r="JVT154"/>
      <c r="JVU154"/>
      <c r="JVV154"/>
      <c r="JVW154"/>
      <c r="JVX154"/>
      <c r="JVY154"/>
      <c r="JVZ154"/>
      <c r="JWA154"/>
      <c r="JWB154"/>
      <c r="JWC154"/>
      <c r="JWD154"/>
      <c r="JWE154"/>
      <c r="JWF154"/>
      <c r="JWG154"/>
      <c r="JWH154"/>
      <c r="JWI154"/>
      <c r="JWJ154"/>
      <c r="JWK154"/>
      <c r="JWL154"/>
      <c r="JWM154"/>
      <c r="JWN154"/>
      <c r="JWO154"/>
      <c r="JWP154"/>
      <c r="JWQ154"/>
      <c r="JWR154"/>
      <c r="JWS154"/>
      <c r="JWT154"/>
      <c r="JWU154"/>
      <c r="JWV154"/>
      <c r="JWW154"/>
      <c r="JWX154"/>
      <c r="JWY154"/>
      <c r="JWZ154"/>
      <c r="JXA154"/>
      <c r="JXB154"/>
      <c r="JXC154"/>
      <c r="JXD154"/>
      <c r="JXE154"/>
      <c r="JXF154"/>
      <c r="JXG154"/>
      <c r="JXH154"/>
      <c r="JXI154"/>
      <c r="JXJ154"/>
      <c r="JXK154"/>
      <c r="JXL154"/>
      <c r="JXM154"/>
      <c r="JXN154"/>
      <c r="JXO154"/>
      <c r="JXP154"/>
      <c r="JXQ154"/>
      <c r="JXR154"/>
      <c r="JXS154"/>
      <c r="JXT154"/>
      <c r="JXU154"/>
      <c r="JXV154"/>
      <c r="JXW154"/>
      <c r="JXX154"/>
      <c r="JXY154"/>
      <c r="JXZ154"/>
      <c r="JYA154"/>
      <c r="JYB154"/>
      <c r="JYC154"/>
      <c r="JYD154"/>
      <c r="JYE154"/>
      <c r="JYF154"/>
      <c r="JYG154"/>
      <c r="JYH154"/>
      <c r="JYI154"/>
      <c r="JYJ154"/>
      <c r="JYK154"/>
      <c r="JYL154"/>
      <c r="JYM154"/>
      <c r="JYN154"/>
      <c r="JYO154"/>
      <c r="JYP154"/>
      <c r="JYQ154"/>
      <c r="JYR154"/>
      <c r="JYS154"/>
      <c r="JYT154"/>
      <c r="JYU154"/>
      <c r="JYV154"/>
      <c r="JYW154"/>
      <c r="JYX154"/>
      <c r="JYY154"/>
      <c r="JYZ154"/>
      <c r="JZA154"/>
      <c r="JZB154"/>
      <c r="JZC154"/>
      <c r="JZD154"/>
      <c r="JZE154"/>
      <c r="JZF154"/>
      <c r="JZG154"/>
      <c r="JZH154"/>
      <c r="JZI154"/>
      <c r="JZJ154"/>
      <c r="JZK154"/>
      <c r="JZL154"/>
      <c r="JZM154"/>
      <c r="JZN154"/>
      <c r="JZO154"/>
      <c r="JZP154"/>
      <c r="JZQ154"/>
      <c r="JZR154"/>
      <c r="JZS154"/>
      <c r="JZT154"/>
      <c r="JZU154"/>
      <c r="JZV154"/>
      <c r="JZW154"/>
      <c r="JZX154"/>
      <c r="JZY154"/>
      <c r="JZZ154"/>
      <c r="KAA154"/>
      <c r="KAB154"/>
      <c r="KAC154"/>
      <c r="KAD154"/>
      <c r="KAE154"/>
      <c r="KAF154"/>
      <c r="KAG154"/>
      <c r="KAH154"/>
      <c r="KAI154"/>
      <c r="KAJ154"/>
      <c r="KAK154"/>
      <c r="KAL154"/>
      <c r="KAM154"/>
      <c r="KAN154"/>
      <c r="KAO154"/>
      <c r="KAP154"/>
      <c r="KAQ154"/>
      <c r="KAR154"/>
      <c r="KAS154"/>
      <c r="KAT154"/>
      <c r="KAU154"/>
      <c r="KAV154"/>
      <c r="KAW154"/>
      <c r="KAX154"/>
      <c r="KAY154"/>
      <c r="KAZ154"/>
      <c r="KBA154"/>
      <c r="KBB154"/>
      <c r="KBC154"/>
      <c r="KBD154"/>
      <c r="KBE154"/>
      <c r="KBF154"/>
      <c r="KBG154"/>
      <c r="KBH154"/>
      <c r="KBI154"/>
      <c r="KBJ154"/>
      <c r="KBK154"/>
      <c r="KBL154"/>
      <c r="KBM154"/>
      <c r="KBN154"/>
      <c r="KBO154"/>
      <c r="KBP154"/>
      <c r="KBQ154"/>
      <c r="KBR154"/>
      <c r="KBS154"/>
      <c r="KBT154"/>
      <c r="KBU154"/>
      <c r="KBV154"/>
      <c r="KBW154"/>
      <c r="KBX154"/>
      <c r="KBY154"/>
      <c r="KBZ154"/>
      <c r="KCA154"/>
      <c r="KCB154"/>
      <c r="KCC154"/>
      <c r="KCD154"/>
      <c r="KCE154"/>
      <c r="KCF154"/>
      <c r="KCG154"/>
      <c r="KCH154"/>
      <c r="KCI154"/>
      <c r="KCJ154"/>
      <c r="KCK154"/>
      <c r="KCL154"/>
      <c r="KCM154"/>
      <c r="KCN154"/>
      <c r="KCO154"/>
      <c r="KCP154"/>
      <c r="KCQ154"/>
      <c r="KCR154"/>
      <c r="KCS154"/>
      <c r="KCT154"/>
      <c r="KCU154"/>
      <c r="KCV154"/>
      <c r="KCW154"/>
      <c r="KCX154"/>
      <c r="KCY154"/>
      <c r="KCZ154"/>
      <c r="KDA154"/>
      <c r="KDB154"/>
      <c r="KDC154"/>
      <c r="KDD154"/>
      <c r="KDE154"/>
      <c r="KDF154"/>
      <c r="KDG154"/>
      <c r="KDH154"/>
      <c r="KDI154"/>
      <c r="KDJ154"/>
      <c r="KDK154"/>
      <c r="KDL154"/>
      <c r="KDM154"/>
      <c r="KDN154"/>
      <c r="KDO154"/>
      <c r="KDP154"/>
      <c r="KDQ154"/>
      <c r="KDR154"/>
      <c r="KDS154"/>
      <c r="KDT154"/>
      <c r="KDU154"/>
      <c r="KDV154"/>
      <c r="KDW154"/>
      <c r="KDX154"/>
      <c r="KDY154"/>
      <c r="KDZ154"/>
      <c r="KEA154"/>
      <c r="KEB154"/>
      <c r="KEC154"/>
      <c r="KED154"/>
      <c r="KEE154"/>
      <c r="KEF154"/>
      <c r="KEG154"/>
      <c r="KEH154"/>
      <c r="KEI154"/>
      <c r="KEJ154"/>
      <c r="KEK154"/>
      <c r="KEL154"/>
      <c r="KEM154"/>
      <c r="KEN154"/>
      <c r="KEO154"/>
      <c r="KEP154"/>
      <c r="KEQ154"/>
      <c r="KER154"/>
      <c r="KES154"/>
      <c r="KET154"/>
      <c r="KEU154"/>
      <c r="KEV154"/>
      <c r="KEW154"/>
      <c r="KEX154"/>
      <c r="KEY154"/>
      <c r="KEZ154"/>
      <c r="KFA154"/>
      <c r="KFB154"/>
      <c r="KFC154"/>
      <c r="KFD154"/>
      <c r="KFE154"/>
      <c r="KFF154"/>
      <c r="KFG154"/>
      <c r="KFH154"/>
      <c r="KFI154"/>
      <c r="KFJ154"/>
      <c r="KFK154"/>
      <c r="KFL154"/>
      <c r="KFM154"/>
      <c r="KFN154"/>
      <c r="KFO154"/>
      <c r="KFP154"/>
      <c r="KFQ154"/>
      <c r="KFR154"/>
      <c r="KFS154"/>
      <c r="KFT154"/>
      <c r="KFU154"/>
      <c r="KFV154"/>
      <c r="KFW154"/>
      <c r="KFX154"/>
      <c r="KFY154"/>
      <c r="KFZ154"/>
      <c r="KGA154"/>
      <c r="KGB154"/>
      <c r="KGC154"/>
      <c r="KGD154"/>
      <c r="KGE154"/>
      <c r="KGF154"/>
      <c r="KGG154"/>
      <c r="KGH154"/>
      <c r="KGI154"/>
      <c r="KGJ154"/>
      <c r="KGK154"/>
      <c r="KGL154"/>
      <c r="KGM154"/>
      <c r="KGN154"/>
      <c r="KGO154"/>
      <c r="KGP154"/>
      <c r="KGQ154"/>
      <c r="KGR154"/>
      <c r="KGS154"/>
      <c r="KGT154"/>
      <c r="KGU154"/>
      <c r="KGV154"/>
      <c r="KGW154"/>
      <c r="KGX154"/>
      <c r="KGY154"/>
      <c r="KGZ154"/>
      <c r="KHA154"/>
      <c r="KHB154"/>
      <c r="KHC154"/>
      <c r="KHD154"/>
      <c r="KHE154"/>
      <c r="KHF154"/>
      <c r="KHG154"/>
      <c r="KHH154"/>
      <c r="KHI154"/>
      <c r="KHJ154"/>
      <c r="KHK154"/>
      <c r="KHL154"/>
      <c r="KHM154"/>
      <c r="KHN154"/>
      <c r="KHO154"/>
      <c r="KHP154"/>
      <c r="KHQ154"/>
      <c r="KHR154"/>
      <c r="KHS154"/>
      <c r="KHT154"/>
      <c r="KHU154"/>
      <c r="KHV154"/>
      <c r="KHW154"/>
      <c r="KHX154"/>
      <c r="KHY154"/>
      <c r="KHZ154"/>
      <c r="KIA154"/>
      <c r="KIB154"/>
      <c r="KIC154"/>
      <c r="KID154"/>
      <c r="KIE154"/>
      <c r="KIF154"/>
      <c r="KIG154"/>
      <c r="KIH154"/>
      <c r="KII154"/>
      <c r="KIJ154"/>
      <c r="KIK154"/>
      <c r="KIL154"/>
      <c r="KIM154"/>
      <c r="KIN154"/>
      <c r="KIO154"/>
      <c r="KIP154"/>
      <c r="KIQ154"/>
      <c r="KIR154"/>
      <c r="KIS154"/>
      <c r="KIT154"/>
      <c r="KIU154"/>
      <c r="KIV154"/>
      <c r="KIW154"/>
      <c r="KIX154"/>
      <c r="KIY154"/>
      <c r="KIZ154"/>
      <c r="KJA154"/>
      <c r="KJB154"/>
      <c r="KJC154"/>
      <c r="KJD154"/>
      <c r="KJE154"/>
      <c r="KJF154"/>
      <c r="KJG154"/>
      <c r="KJH154"/>
      <c r="KJI154"/>
      <c r="KJJ154"/>
      <c r="KJK154"/>
      <c r="KJL154"/>
      <c r="KJM154"/>
      <c r="KJN154"/>
      <c r="KJO154"/>
      <c r="KJP154"/>
      <c r="KJQ154"/>
      <c r="KJR154"/>
      <c r="KJS154"/>
      <c r="KJT154"/>
      <c r="KJU154"/>
      <c r="KJV154"/>
      <c r="KJW154"/>
      <c r="KJX154"/>
      <c r="KJY154"/>
      <c r="KJZ154"/>
      <c r="KKA154"/>
      <c r="KKB154"/>
      <c r="KKC154"/>
      <c r="KKD154"/>
      <c r="KKE154"/>
      <c r="KKF154"/>
      <c r="KKG154"/>
      <c r="KKH154"/>
      <c r="KKI154"/>
      <c r="KKJ154"/>
      <c r="KKK154"/>
      <c r="KKL154"/>
      <c r="KKM154"/>
      <c r="KKN154"/>
      <c r="KKO154"/>
      <c r="KKP154"/>
      <c r="KKQ154"/>
      <c r="KKR154"/>
      <c r="KKS154"/>
      <c r="KKT154"/>
      <c r="KKU154"/>
      <c r="KKV154"/>
      <c r="KKW154"/>
      <c r="KKX154"/>
      <c r="KKY154"/>
      <c r="KKZ154"/>
      <c r="KLA154"/>
      <c r="KLB154"/>
      <c r="KLC154"/>
      <c r="KLD154"/>
      <c r="KLE154"/>
      <c r="KLF154"/>
      <c r="KLG154"/>
      <c r="KLH154"/>
      <c r="KLI154"/>
      <c r="KLJ154"/>
      <c r="KLK154"/>
      <c r="KLL154"/>
      <c r="KLM154"/>
      <c r="KLN154"/>
      <c r="KLO154"/>
      <c r="KLP154"/>
      <c r="KLQ154"/>
      <c r="KLR154"/>
      <c r="KLS154"/>
      <c r="KLT154"/>
      <c r="KLU154"/>
      <c r="KLV154"/>
      <c r="KLW154"/>
      <c r="KLX154"/>
      <c r="KLY154"/>
      <c r="KLZ154"/>
      <c r="KMA154"/>
      <c r="KMB154"/>
      <c r="KMC154"/>
      <c r="KMD154"/>
      <c r="KME154"/>
      <c r="KMF154"/>
      <c r="KMG154"/>
      <c r="KMH154"/>
      <c r="KMI154"/>
      <c r="KMJ154"/>
      <c r="KMK154"/>
      <c r="KML154"/>
      <c r="KMM154"/>
      <c r="KMN154"/>
      <c r="KMO154"/>
      <c r="KMP154"/>
      <c r="KMQ154"/>
      <c r="KMR154"/>
      <c r="KMS154"/>
      <c r="KMT154"/>
      <c r="KMU154"/>
      <c r="KMV154"/>
      <c r="KMW154"/>
      <c r="KMX154"/>
      <c r="KMY154"/>
      <c r="KMZ154"/>
      <c r="KNA154"/>
      <c r="KNB154"/>
      <c r="KNC154"/>
      <c r="KND154"/>
      <c r="KNE154"/>
      <c r="KNF154"/>
      <c r="KNG154"/>
      <c r="KNH154"/>
      <c r="KNI154"/>
      <c r="KNJ154"/>
      <c r="KNK154"/>
      <c r="KNL154"/>
      <c r="KNM154"/>
      <c r="KNN154"/>
      <c r="KNO154"/>
      <c r="KNP154"/>
      <c r="KNQ154"/>
      <c r="KNR154"/>
      <c r="KNS154"/>
      <c r="KNT154"/>
      <c r="KNU154"/>
      <c r="KNV154"/>
      <c r="KNW154"/>
      <c r="KNX154"/>
      <c r="KNY154"/>
      <c r="KNZ154"/>
      <c r="KOA154"/>
      <c r="KOB154"/>
      <c r="KOC154"/>
      <c r="KOD154"/>
      <c r="KOE154"/>
      <c r="KOF154"/>
      <c r="KOG154"/>
      <c r="KOH154"/>
      <c r="KOI154"/>
      <c r="KOJ154"/>
      <c r="KOK154"/>
      <c r="KOL154"/>
      <c r="KOM154"/>
      <c r="KON154"/>
      <c r="KOO154"/>
      <c r="KOP154"/>
      <c r="KOQ154"/>
      <c r="KOR154"/>
      <c r="KOS154"/>
      <c r="KOT154"/>
      <c r="KOU154"/>
      <c r="KOV154"/>
      <c r="KOW154"/>
      <c r="KOX154"/>
      <c r="KOY154"/>
      <c r="KOZ154"/>
      <c r="KPA154"/>
      <c r="KPB154"/>
      <c r="KPC154"/>
      <c r="KPD154"/>
      <c r="KPE154"/>
      <c r="KPF154"/>
      <c r="KPG154"/>
      <c r="KPH154"/>
      <c r="KPI154"/>
      <c r="KPJ154"/>
      <c r="KPK154"/>
      <c r="KPL154"/>
      <c r="KPM154"/>
      <c r="KPN154"/>
      <c r="KPO154"/>
      <c r="KPP154"/>
      <c r="KPQ154"/>
      <c r="KPR154"/>
      <c r="KPS154"/>
      <c r="KPT154"/>
      <c r="KPU154"/>
      <c r="KPV154"/>
      <c r="KPW154"/>
      <c r="KPX154"/>
      <c r="KPY154"/>
      <c r="KPZ154"/>
      <c r="KQA154"/>
      <c r="KQB154"/>
      <c r="KQC154"/>
      <c r="KQD154"/>
      <c r="KQE154"/>
      <c r="KQF154"/>
      <c r="KQG154"/>
      <c r="KQH154"/>
      <c r="KQI154"/>
      <c r="KQJ154"/>
      <c r="KQK154"/>
      <c r="KQL154"/>
      <c r="KQM154"/>
      <c r="KQN154"/>
      <c r="KQO154"/>
      <c r="KQP154"/>
      <c r="KQQ154"/>
      <c r="KQR154"/>
      <c r="KQS154"/>
      <c r="KQT154"/>
      <c r="KQU154"/>
      <c r="KQV154"/>
      <c r="KQW154"/>
      <c r="KQX154"/>
      <c r="KQY154"/>
      <c r="KQZ154"/>
      <c r="KRA154"/>
      <c r="KRB154"/>
      <c r="KRC154"/>
      <c r="KRD154"/>
      <c r="KRE154"/>
      <c r="KRF154"/>
      <c r="KRG154"/>
      <c r="KRH154"/>
      <c r="KRI154"/>
      <c r="KRJ154"/>
      <c r="KRK154"/>
      <c r="KRL154"/>
      <c r="KRM154"/>
      <c r="KRN154"/>
      <c r="KRO154"/>
      <c r="KRP154"/>
      <c r="KRQ154"/>
      <c r="KRR154"/>
      <c r="KRS154"/>
      <c r="KRT154"/>
      <c r="KRU154"/>
      <c r="KRV154"/>
      <c r="KRW154"/>
      <c r="KRX154"/>
      <c r="KRY154"/>
      <c r="KRZ154"/>
      <c r="KSA154"/>
      <c r="KSB154"/>
      <c r="KSC154"/>
      <c r="KSD154"/>
      <c r="KSE154"/>
      <c r="KSF154"/>
      <c r="KSG154"/>
      <c r="KSH154"/>
      <c r="KSI154"/>
      <c r="KSJ154"/>
      <c r="KSK154"/>
      <c r="KSL154"/>
      <c r="KSM154"/>
      <c r="KSN154"/>
      <c r="KSO154"/>
      <c r="KSP154"/>
      <c r="KSQ154"/>
      <c r="KSR154"/>
      <c r="KSS154"/>
      <c r="KST154"/>
      <c r="KSU154"/>
      <c r="KSV154"/>
      <c r="KSW154"/>
      <c r="KSX154"/>
      <c r="KSY154"/>
      <c r="KSZ154"/>
      <c r="KTA154"/>
      <c r="KTB154"/>
      <c r="KTC154"/>
      <c r="KTD154"/>
      <c r="KTE154"/>
      <c r="KTF154"/>
      <c r="KTG154"/>
      <c r="KTH154"/>
      <c r="KTI154"/>
      <c r="KTJ154"/>
      <c r="KTK154"/>
      <c r="KTL154"/>
      <c r="KTM154"/>
      <c r="KTN154"/>
      <c r="KTO154"/>
      <c r="KTP154"/>
      <c r="KTQ154"/>
      <c r="KTR154"/>
      <c r="KTS154"/>
      <c r="KTT154"/>
      <c r="KTU154"/>
      <c r="KTV154"/>
      <c r="KTW154"/>
      <c r="KTX154"/>
      <c r="KTY154"/>
      <c r="KTZ154"/>
      <c r="KUA154"/>
      <c r="KUB154"/>
      <c r="KUC154"/>
      <c r="KUD154"/>
      <c r="KUE154"/>
      <c r="KUF154"/>
      <c r="KUG154"/>
      <c r="KUH154"/>
      <c r="KUI154"/>
      <c r="KUJ154"/>
      <c r="KUK154"/>
      <c r="KUL154"/>
      <c r="KUM154"/>
      <c r="KUN154"/>
      <c r="KUO154"/>
      <c r="KUP154"/>
      <c r="KUQ154"/>
      <c r="KUR154"/>
      <c r="KUS154"/>
      <c r="KUT154"/>
      <c r="KUU154"/>
      <c r="KUV154"/>
      <c r="KUW154"/>
      <c r="KUX154"/>
      <c r="KUY154"/>
      <c r="KUZ154"/>
      <c r="KVA154"/>
      <c r="KVB154"/>
      <c r="KVC154"/>
      <c r="KVD154"/>
      <c r="KVE154"/>
      <c r="KVF154"/>
      <c r="KVG154"/>
      <c r="KVH154"/>
      <c r="KVI154"/>
      <c r="KVJ154"/>
      <c r="KVK154"/>
      <c r="KVL154"/>
      <c r="KVM154"/>
      <c r="KVN154"/>
      <c r="KVO154"/>
      <c r="KVP154"/>
      <c r="KVQ154"/>
      <c r="KVR154"/>
      <c r="KVS154"/>
      <c r="KVT154"/>
      <c r="KVU154"/>
      <c r="KVV154"/>
      <c r="KVW154"/>
      <c r="KVX154"/>
      <c r="KVY154"/>
      <c r="KVZ154"/>
      <c r="KWA154"/>
      <c r="KWB154"/>
      <c r="KWC154"/>
      <c r="KWD154"/>
      <c r="KWE154"/>
      <c r="KWF154"/>
      <c r="KWG154"/>
      <c r="KWH154"/>
      <c r="KWI154"/>
      <c r="KWJ154"/>
      <c r="KWK154"/>
      <c r="KWL154"/>
      <c r="KWM154"/>
      <c r="KWN154"/>
      <c r="KWO154"/>
      <c r="KWP154"/>
      <c r="KWQ154"/>
      <c r="KWR154"/>
      <c r="KWS154"/>
      <c r="KWT154"/>
      <c r="KWU154"/>
      <c r="KWV154"/>
      <c r="KWW154"/>
      <c r="KWX154"/>
      <c r="KWY154"/>
      <c r="KWZ154"/>
      <c r="KXA154"/>
      <c r="KXB154"/>
      <c r="KXC154"/>
      <c r="KXD154"/>
      <c r="KXE154"/>
      <c r="KXF154"/>
      <c r="KXG154"/>
      <c r="KXH154"/>
      <c r="KXI154"/>
      <c r="KXJ154"/>
      <c r="KXK154"/>
      <c r="KXL154"/>
      <c r="KXM154"/>
      <c r="KXN154"/>
      <c r="KXO154"/>
      <c r="KXP154"/>
      <c r="KXQ154"/>
      <c r="KXR154"/>
      <c r="KXS154"/>
      <c r="KXT154"/>
      <c r="KXU154"/>
      <c r="KXV154"/>
      <c r="KXW154"/>
      <c r="KXX154"/>
      <c r="KXY154"/>
      <c r="KXZ154"/>
      <c r="KYA154"/>
      <c r="KYB154"/>
      <c r="KYC154"/>
      <c r="KYD154"/>
      <c r="KYE154"/>
      <c r="KYF154"/>
      <c r="KYG154"/>
      <c r="KYH154"/>
      <c r="KYI154"/>
      <c r="KYJ154"/>
      <c r="KYK154"/>
      <c r="KYL154"/>
      <c r="KYM154"/>
      <c r="KYN154"/>
      <c r="KYO154"/>
      <c r="KYP154"/>
      <c r="KYQ154"/>
      <c r="KYR154"/>
      <c r="KYS154"/>
      <c r="KYT154"/>
      <c r="KYU154"/>
      <c r="KYV154"/>
      <c r="KYW154"/>
      <c r="KYX154"/>
      <c r="KYY154"/>
      <c r="KYZ154"/>
      <c r="KZA154"/>
      <c r="KZB154"/>
      <c r="KZC154"/>
      <c r="KZD154"/>
      <c r="KZE154"/>
      <c r="KZF154"/>
      <c r="KZG154"/>
      <c r="KZH154"/>
      <c r="KZI154"/>
      <c r="KZJ154"/>
      <c r="KZK154"/>
      <c r="KZL154"/>
      <c r="KZM154"/>
      <c r="KZN154"/>
      <c r="KZO154"/>
      <c r="KZP154"/>
      <c r="KZQ154"/>
      <c r="KZR154"/>
      <c r="KZS154"/>
      <c r="KZT154"/>
      <c r="KZU154"/>
      <c r="KZV154"/>
      <c r="KZW154"/>
      <c r="KZX154"/>
      <c r="KZY154"/>
      <c r="KZZ154"/>
      <c r="LAA154"/>
      <c r="LAB154"/>
      <c r="LAC154"/>
      <c r="LAD154"/>
      <c r="LAE154"/>
      <c r="LAF154"/>
      <c r="LAG154"/>
      <c r="LAH154"/>
      <c r="LAI154"/>
      <c r="LAJ154"/>
      <c r="LAK154"/>
      <c r="LAL154"/>
      <c r="LAM154"/>
      <c r="LAN154"/>
      <c r="LAO154"/>
      <c r="LAP154"/>
      <c r="LAQ154"/>
      <c r="LAR154"/>
      <c r="LAS154"/>
      <c r="LAT154"/>
      <c r="LAU154"/>
      <c r="LAV154"/>
      <c r="LAW154"/>
      <c r="LAX154"/>
      <c r="LAY154"/>
      <c r="LAZ154"/>
      <c r="LBA154"/>
      <c r="LBB154"/>
      <c r="LBC154"/>
      <c r="LBD154"/>
      <c r="LBE154"/>
      <c r="LBF154"/>
      <c r="LBG154"/>
      <c r="LBH154"/>
      <c r="LBI154"/>
      <c r="LBJ154"/>
      <c r="LBK154"/>
      <c r="LBL154"/>
      <c r="LBM154"/>
      <c r="LBN154"/>
      <c r="LBO154"/>
      <c r="LBP154"/>
      <c r="LBQ154"/>
      <c r="LBR154"/>
      <c r="LBS154"/>
      <c r="LBT154"/>
      <c r="LBU154"/>
      <c r="LBV154"/>
      <c r="LBW154"/>
      <c r="LBX154"/>
      <c r="LBY154"/>
      <c r="LBZ154"/>
      <c r="LCA154"/>
      <c r="LCB154"/>
      <c r="LCC154"/>
      <c r="LCD154"/>
      <c r="LCE154"/>
      <c r="LCF154"/>
      <c r="LCG154"/>
      <c r="LCH154"/>
      <c r="LCI154"/>
      <c r="LCJ154"/>
      <c r="LCK154"/>
      <c r="LCL154"/>
      <c r="LCM154"/>
      <c r="LCN154"/>
      <c r="LCO154"/>
      <c r="LCP154"/>
      <c r="LCQ154"/>
      <c r="LCR154"/>
      <c r="LCS154"/>
      <c r="LCT154"/>
      <c r="LCU154"/>
      <c r="LCV154"/>
      <c r="LCW154"/>
      <c r="LCX154"/>
      <c r="LCY154"/>
      <c r="LCZ154"/>
      <c r="LDA154"/>
      <c r="LDB154"/>
      <c r="LDC154"/>
      <c r="LDD154"/>
      <c r="LDE154"/>
      <c r="LDF154"/>
      <c r="LDG154"/>
      <c r="LDH154"/>
      <c r="LDI154"/>
      <c r="LDJ154"/>
      <c r="LDK154"/>
      <c r="LDL154"/>
      <c r="LDM154"/>
      <c r="LDN154"/>
      <c r="LDO154"/>
      <c r="LDP154"/>
      <c r="LDQ154"/>
      <c r="LDR154"/>
      <c r="LDS154"/>
      <c r="LDT154"/>
      <c r="LDU154"/>
      <c r="LDV154"/>
      <c r="LDW154"/>
      <c r="LDX154"/>
      <c r="LDY154"/>
      <c r="LDZ154"/>
      <c r="LEA154"/>
      <c r="LEB154"/>
      <c r="LEC154"/>
      <c r="LED154"/>
      <c r="LEE154"/>
      <c r="LEF154"/>
      <c r="LEG154"/>
      <c r="LEH154"/>
      <c r="LEI154"/>
      <c r="LEJ154"/>
      <c r="LEK154"/>
      <c r="LEL154"/>
      <c r="LEM154"/>
      <c r="LEN154"/>
      <c r="LEO154"/>
      <c r="LEP154"/>
      <c r="LEQ154"/>
      <c r="LER154"/>
      <c r="LES154"/>
      <c r="LET154"/>
      <c r="LEU154"/>
      <c r="LEV154"/>
      <c r="LEW154"/>
      <c r="LEX154"/>
      <c r="LEY154"/>
      <c r="LEZ154"/>
      <c r="LFA154"/>
      <c r="LFB154"/>
      <c r="LFC154"/>
      <c r="LFD154"/>
      <c r="LFE154"/>
      <c r="LFF154"/>
      <c r="LFG154"/>
      <c r="LFH154"/>
      <c r="LFI154"/>
      <c r="LFJ154"/>
      <c r="LFK154"/>
      <c r="LFL154"/>
      <c r="LFM154"/>
      <c r="LFN154"/>
      <c r="LFO154"/>
      <c r="LFP154"/>
      <c r="LFQ154"/>
      <c r="LFR154"/>
      <c r="LFS154"/>
      <c r="LFT154"/>
      <c r="LFU154"/>
      <c r="LFV154"/>
      <c r="LFW154"/>
      <c r="LFX154"/>
      <c r="LFY154"/>
      <c r="LFZ154"/>
      <c r="LGA154"/>
      <c r="LGB154"/>
      <c r="LGC154"/>
      <c r="LGD154"/>
      <c r="LGE154"/>
      <c r="LGF154"/>
      <c r="LGG154"/>
      <c r="LGH154"/>
      <c r="LGI154"/>
      <c r="LGJ154"/>
      <c r="LGK154"/>
      <c r="LGL154"/>
      <c r="LGM154"/>
      <c r="LGN154"/>
      <c r="LGO154"/>
      <c r="LGP154"/>
      <c r="LGQ154"/>
      <c r="LGR154"/>
      <c r="LGS154"/>
      <c r="LGT154"/>
      <c r="LGU154"/>
      <c r="LGV154"/>
      <c r="LGW154"/>
      <c r="LGX154"/>
      <c r="LGY154"/>
      <c r="LGZ154"/>
      <c r="LHA154"/>
      <c r="LHB154"/>
      <c r="LHC154"/>
      <c r="LHD154"/>
      <c r="LHE154"/>
      <c r="LHF154"/>
      <c r="LHG154"/>
      <c r="LHH154"/>
      <c r="LHI154"/>
      <c r="LHJ154"/>
      <c r="LHK154"/>
      <c r="LHL154"/>
      <c r="LHM154"/>
      <c r="LHN154"/>
      <c r="LHO154"/>
      <c r="LHP154"/>
      <c r="LHQ154"/>
      <c r="LHR154"/>
      <c r="LHS154"/>
      <c r="LHT154"/>
      <c r="LHU154"/>
      <c r="LHV154"/>
      <c r="LHW154"/>
      <c r="LHX154"/>
      <c r="LHY154"/>
      <c r="LHZ154"/>
      <c r="LIA154"/>
      <c r="LIB154"/>
      <c r="LIC154"/>
      <c r="LID154"/>
      <c r="LIE154"/>
      <c r="LIF154"/>
      <c r="LIG154"/>
      <c r="LIH154"/>
      <c r="LII154"/>
      <c r="LIJ154"/>
      <c r="LIK154"/>
      <c r="LIL154"/>
      <c r="LIM154"/>
      <c r="LIN154"/>
      <c r="LIO154"/>
      <c r="LIP154"/>
      <c r="LIQ154"/>
      <c r="LIR154"/>
      <c r="LIS154"/>
      <c r="LIT154"/>
      <c r="LIU154"/>
      <c r="LIV154"/>
      <c r="LIW154"/>
      <c r="LIX154"/>
      <c r="LIY154"/>
      <c r="LIZ154"/>
      <c r="LJA154"/>
      <c r="LJB154"/>
      <c r="LJC154"/>
      <c r="LJD154"/>
      <c r="LJE154"/>
      <c r="LJF154"/>
      <c r="LJG154"/>
      <c r="LJH154"/>
      <c r="LJI154"/>
      <c r="LJJ154"/>
      <c r="LJK154"/>
      <c r="LJL154"/>
      <c r="LJM154"/>
      <c r="LJN154"/>
      <c r="LJO154"/>
      <c r="LJP154"/>
      <c r="LJQ154"/>
      <c r="LJR154"/>
      <c r="LJS154"/>
      <c r="LJT154"/>
      <c r="LJU154"/>
      <c r="LJV154"/>
      <c r="LJW154"/>
      <c r="LJX154"/>
      <c r="LJY154"/>
      <c r="LJZ154"/>
      <c r="LKA154"/>
      <c r="LKB154"/>
      <c r="LKC154"/>
      <c r="LKD154"/>
      <c r="LKE154"/>
      <c r="LKF154"/>
      <c r="LKG154"/>
      <c r="LKH154"/>
      <c r="LKI154"/>
      <c r="LKJ154"/>
      <c r="LKK154"/>
      <c r="LKL154"/>
      <c r="LKM154"/>
      <c r="LKN154"/>
      <c r="LKO154"/>
      <c r="LKP154"/>
      <c r="LKQ154"/>
      <c r="LKR154"/>
      <c r="LKS154"/>
      <c r="LKT154"/>
      <c r="LKU154"/>
      <c r="LKV154"/>
      <c r="LKW154"/>
      <c r="LKX154"/>
      <c r="LKY154"/>
      <c r="LKZ154"/>
      <c r="LLA154"/>
      <c r="LLB154"/>
      <c r="LLC154"/>
      <c r="LLD154"/>
      <c r="LLE154"/>
      <c r="LLF154"/>
      <c r="LLG154"/>
      <c r="LLH154"/>
      <c r="LLI154"/>
      <c r="LLJ154"/>
      <c r="LLK154"/>
      <c r="LLL154"/>
      <c r="LLM154"/>
      <c r="LLN154"/>
      <c r="LLO154"/>
      <c r="LLP154"/>
      <c r="LLQ154"/>
      <c r="LLR154"/>
      <c r="LLS154"/>
      <c r="LLT154"/>
      <c r="LLU154"/>
      <c r="LLV154"/>
      <c r="LLW154"/>
      <c r="LLX154"/>
      <c r="LLY154"/>
      <c r="LLZ154"/>
      <c r="LMA154"/>
      <c r="LMB154"/>
      <c r="LMC154"/>
      <c r="LMD154"/>
      <c r="LME154"/>
      <c r="LMF154"/>
      <c r="LMG154"/>
      <c r="LMH154"/>
      <c r="LMI154"/>
      <c r="LMJ154"/>
      <c r="LMK154"/>
      <c r="LML154"/>
      <c r="LMM154"/>
      <c r="LMN154"/>
      <c r="LMO154"/>
      <c r="LMP154"/>
      <c r="LMQ154"/>
      <c r="LMR154"/>
      <c r="LMS154"/>
      <c r="LMT154"/>
      <c r="LMU154"/>
      <c r="LMV154"/>
      <c r="LMW154"/>
      <c r="LMX154"/>
      <c r="LMY154"/>
      <c r="LMZ154"/>
      <c r="LNA154"/>
      <c r="LNB154"/>
      <c r="LNC154"/>
      <c r="LND154"/>
      <c r="LNE154"/>
      <c r="LNF154"/>
      <c r="LNG154"/>
      <c r="LNH154"/>
      <c r="LNI154"/>
      <c r="LNJ154"/>
      <c r="LNK154"/>
      <c r="LNL154"/>
      <c r="LNM154"/>
      <c r="LNN154"/>
      <c r="LNO154"/>
      <c r="LNP154"/>
      <c r="LNQ154"/>
      <c r="LNR154"/>
      <c r="LNS154"/>
      <c r="LNT154"/>
      <c r="LNU154"/>
      <c r="LNV154"/>
      <c r="LNW154"/>
      <c r="LNX154"/>
      <c r="LNY154"/>
      <c r="LNZ154"/>
      <c r="LOA154"/>
      <c r="LOB154"/>
      <c r="LOC154"/>
      <c r="LOD154"/>
      <c r="LOE154"/>
      <c r="LOF154"/>
      <c r="LOG154"/>
      <c r="LOH154"/>
      <c r="LOI154"/>
      <c r="LOJ154"/>
      <c r="LOK154"/>
      <c r="LOL154"/>
      <c r="LOM154"/>
      <c r="LON154"/>
      <c r="LOO154"/>
      <c r="LOP154"/>
      <c r="LOQ154"/>
      <c r="LOR154"/>
      <c r="LOS154"/>
      <c r="LOT154"/>
      <c r="LOU154"/>
      <c r="LOV154"/>
      <c r="LOW154"/>
      <c r="LOX154"/>
      <c r="LOY154"/>
      <c r="LOZ154"/>
      <c r="LPA154"/>
      <c r="LPB154"/>
      <c r="LPC154"/>
      <c r="LPD154"/>
      <c r="LPE154"/>
      <c r="LPF154"/>
      <c r="LPG154"/>
      <c r="LPH154"/>
      <c r="LPI154"/>
      <c r="LPJ154"/>
      <c r="LPK154"/>
      <c r="LPL154"/>
      <c r="LPM154"/>
      <c r="LPN154"/>
      <c r="LPO154"/>
      <c r="LPP154"/>
      <c r="LPQ154"/>
      <c r="LPR154"/>
      <c r="LPS154"/>
      <c r="LPT154"/>
      <c r="LPU154"/>
      <c r="LPV154"/>
      <c r="LPW154"/>
      <c r="LPX154"/>
      <c r="LPY154"/>
      <c r="LPZ154"/>
      <c r="LQA154"/>
      <c r="LQB154"/>
      <c r="LQC154"/>
      <c r="LQD154"/>
      <c r="LQE154"/>
      <c r="LQF154"/>
      <c r="LQG154"/>
      <c r="LQH154"/>
      <c r="LQI154"/>
      <c r="LQJ154"/>
      <c r="LQK154"/>
      <c r="LQL154"/>
      <c r="LQM154"/>
      <c r="LQN154"/>
      <c r="LQO154"/>
      <c r="LQP154"/>
      <c r="LQQ154"/>
      <c r="LQR154"/>
      <c r="LQS154"/>
      <c r="LQT154"/>
      <c r="LQU154"/>
      <c r="LQV154"/>
      <c r="LQW154"/>
      <c r="LQX154"/>
      <c r="LQY154"/>
      <c r="LQZ154"/>
      <c r="LRA154"/>
      <c r="LRB154"/>
      <c r="LRC154"/>
      <c r="LRD154"/>
      <c r="LRE154"/>
      <c r="LRF154"/>
      <c r="LRG154"/>
      <c r="LRH154"/>
      <c r="LRI154"/>
      <c r="LRJ154"/>
      <c r="LRK154"/>
      <c r="LRL154"/>
      <c r="LRM154"/>
      <c r="LRN154"/>
      <c r="LRO154"/>
      <c r="LRP154"/>
      <c r="LRQ154"/>
      <c r="LRR154"/>
      <c r="LRS154"/>
      <c r="LRT154"/>
      <c r="LRU154"/>
      <c r="LRV154"/>
      <c r="LRW154"/>
      <c r="LRX154"/>
      <c r="LRY154"/>
      <c r="LRZ154"/>
      <c r="LSA154"/>
      <c r="LSB154"/>
      <c r="LSC154"/>
      <c r="LSD154"/>
      <c r="LSE154"/>
      <c r="LSF154"/>
      <c r="LSG154"/>
      <c r="LSH154"/>
      <c r="LSI154"/>
      <c r="LSJ154"/>
      <c r="LSK154"/>
      <c r="LSL154"/>
      <c r="LSM154"/>
      <c r="LSN154"/>
      <c r="LSO154"/>
      <c r="LSP154"/>
      <c r="LSQ154"/>
      <c r="LSR154"/>
      <c r="LSS154"/>
      <c r="LST154"/>
      <c r="LSU154"/>
      <c r="LSV154"/>
      <c r="LSW154"/>
      <c r="LSX154"/>
      <c r="LSY154"/>
      <c r="LSZ154"/>
      <c r="LTA154"/>
      <c r="LTB154"/>
      <c r="LTC154"/>
      <c r="LTD154"/>
      <c r="LTE154"/>
      <c r="LTF154"/>
      <c r="LTG154"/>
      <c r="LTH154"/>
      <c r="LTI154"/>
      <c r="LTJ154"/>
      <c r="LTK154"/>
      <c r="LTL154"/>
      <c r="LTM154"/>
      <c r="LTN154"/>
      <c r="LTO154"/>
      <c r="LTP154"/>
      <c r="LTQ154"/>
      <c r="LTR154"/>
      <c r="LTS154"/>
      <c r="LTT154"/>
      <c r="LTU154"/>
      <c r="LTV154"/>
      <c r="LTW154"/>
      <c r="LTX154"/>
      <c r="LTY154"/>
      <c r="LTZ154"/>
      <c r="LUA154"/>
      <c r="LUB154"/>
      <c r="LUC154"/>
      <c r="LUD154"/>
      <c r="LUE154"/>
      <c r="LUF154"/>
      <c r="LUG154"/>
      <c r="LUH154"/>
      <c r="LUI154"/>
      <c r="LUJ154"/>
      <c r="LUK154"/>
      <c r="LUL154"/>
      <c r="LUM154"/>
      <c r="LUN154"/>
      <c r="LUO154"/>
      <c r="LUP154"/>
      <c r="LUQ154"/>
      <c r="LUR154"/>
      <c r="LUS154"/>
      <c r="LUT154"/>
      <c r="LUU154"/>
      <c r="LUV154"/>
      <c r="LUW154"/>
      <c r="LUX154"/>
      <c r="LUY154"/>
      <c r="LUZ154"/>
      <c r="LVA154"/>
      <c r="LVB154"/>
      <c r="LVC154"/>
      <c r="LVD154"/>
      <c r="LVE154"/>
      <c r="LVF154"/>
      <c r="LVG154"/>
      <c r="LVH154"/>
      <c r="LVI154"/>
      <c r="LVJ154"/>
      <c r="LVK154"/>
      <c r="LVL154"/>
      <c r="LVM154"/>
      <c r="LVN154"/>
      <c r="LVO154"/>
      <c r="LVP154"/>
      <c r="LVQ154"/>
      <c r="LVR154"/>
      <c r="LVS154"/>
      <c r="LVT154"/>
      <c r="LVU154"/>
      <c r="LVV154"/>
      <c r="LVW154"/>
      <c r="LVX154"/>
      <c r="LVY154"/>
      <c r="LVZ154"/>
      <c r="LWA154"/>
      <c r="LWB154"/>
      <c r="LWC154"/>
      <c r="LWD154"/>
      <c r="LWE154"/>
      <c r="LWF154"/>
      <c r="LWG154"/>
      <c r="LWH154"/>
      <c r="LWI154"/>
      <c r="LWJ154"/>
      <c r="LWK154"/>
      <c r="LWL154"/>
      <c r="LWM154"/>
      <c r="LWN154"/>
      <c r="LWO154"/>
      <c r="LWP154"/>
      <c r="LWQ154"/>
      <c r="LWR154"/>
      <c r="LWS154"/>
      <c r="LWT154"/>
      <c r="LWU154"/>
      <c r="LWV154"/>
      <c r="LWW154"/>
      <c r="LWX154"/>
      <c r="LWY154"/>
      <c r="LWZ154"/>
      <c r="LXA154"/>
      <c r="LXB154"/>
      <c r="LXC154"/>
      <c r="LXD154"/>
      <c r="LXE154"/>
      <c r="LXF154"/>
      <c r="LXG154"/>
      <c r="LXH154"/>
      <c r="LXI154"/>
      <c r="LXJ154"/>
      <c r="LXK154"/>
      <c r="LXL154"/>
      <c r="LXM154"/>
      <c r="LXN154"/>
      <c r="LXO154"/>
      <c r="LXP154"/>
      <c r="LXQ154"/>
      <c r="LXR154"/>
      <c r="LXS154"/>
      <c r="LXT154"/>
      <c r="LXU154"/>
      <c r="LXV154"/>
      <c r="LXW154"/>
      <c r="LXX154"/>
      <c r="LXY154"/>
      <c r="LXZ154"/>
      <c r="LYA154"/>
      <c r="LYB154"/>
      <c r="LYC154"/>
      <c r="LYD154"/>
      <c r="LYE154"/>
      <c r="LYF154"/>
      <c r="LYG154"/>
      <c r="LYH154"/>
      <c r="LYI154"/>
      <c r="LYJ154"/>
      <c r="LYK154"/>
      <c r="LYL154"/>
      <c r="LYM154"/>
      <c r="LYN154"/>
      <c r="LYO154"/>
      <c r="LYP154"/>
      <c r="LYQ154"/>
      <c r="LYR154"/>
      <c r="LYS154"/>
      <c r="LYT154"/>
      <c r="LYU154"/>
      <c r="LYV154"/>
      <c r="LYW154"/>
      <c r="LYX154"/>
      <c r="LYY154"/>
      <c r="LYZ154"/>
      <c r="LZA154"/>
      <c r="LZB154"/>
      <c r="LZC154"/>
      <c r="LZD154"/>
      <c r="LZE154"/>
      <c r="LZF154"/>
      <c r="LZG154"/>
      <c r="LZH154"/>
      <c r="LZI154"/>
      <c r="LZJ154"/>
      <c r="LZK154"/>
      <c r="LZL154"/>
      <c r="LZM154"/>
      <c r="LZN154"/>
      <c r="LZO154"/>
      <c r="LZP154"/>
      <c r="LZQ154"/>
      <c r="LZR154"/>
      <c r="LZS154"/>
      <c r="LZT154"/>
      <c r="LZU154"/>
      <c r="LZV154"/>
      <c r="LZW154"/>
      <c r="LZX154"/>
      <c r="LZY154"/>
      <c r="LZZ154"/>
      <c r="MAA154"/>
      <c r="MAB154"/>
      <c r="MAC154"/>
      <c r="MAD154"/>
      <c r="MAE154"/>
      <c r="MAF154"/>
      <c r="MAG154"/>
      <c r="MAH154"/>
      <c r="MAI154"/>
      <c r="MAJ154"/>
      <c r="MAK154"/>
      <c r="MAL154"/>
      <c r="MAM154"/>
      <c r="MAN154"/>
      <c r="MAO154"/>
      <c r="MAP154"/>
      <c r="MAQ154"/>
      <c r="MAR154"/>
      <c r="MAS154"/>
      <c r="MAT154"/>
      <c r="MAU154"/>
      <c r="MAV154"/>
      <c r="MAW154"/>
      <c r="MAX154"/>
      <c r="MAY154"/>
      <c r="MAZ154"/>
      <c r="MBA154"/>
      <c r="MBB154"/>
      <c r="MBC154"/>
      <c r="MBD154"/>
      <c r="MBE154"/>
      <c r="MBF154"/>
      <c r="MBG154"/>
      <c r="MBH154"/>
      <c r="MBI154"/>
      <c r="MBJ154"/>
      <c r="MBK154"/>
      <c r="MBL154"/>
      <c r="MBM154"/>
      <c r="MBN154"/>
      <c r="MBO154"/>
      <c r="MBP154"/>
      <c r="MBQ154"/>
      <c r="MBR154"/>
      <c r="MBS154"/>
      <c r="MBT154"/>
      <c r="MBU154"/>
      <c r="MBV154"/>
      <c r="MBW154"/>
      <c r="MBX154"/>
      <c r="MBY154"/>
      <c r="MBZ154"/>
      <c r="MCA154"/>
      <c r="MCB154"/>
      <c r="MCC154"/>
      <c r="MCD154"/>
      <c r="MCE154"/>
      <c r="MCF154"/>
      <c r="MCG154"/>
      <c r="MCH154"/>
      <c r="MCI154"/>
      <c r="MCJ154"/>
      <c r="MCK154"/>
      <c r="MCL154"/>
      <c r="MCM154"/>
      <c r="MCN154"/>
      <c r="MCO154"/>
      <c r="MCP154"/>
      <c r="MCQ154"/>
      <c r="MCR154"/>
      <c r="MCS154"/>
      <c r="MCT154"/>
      <c r="MCU154"/>
      <c r="MCV154"/>
      <c r="MCW154"/>
      <c r="MCX154"/>
      <c r="MCY154"/>
      <c r="MCZ154"/>
      <c r="MDA154"/>
      <c r="MDB154"/>
      <c r="MDC154"/>
      <c r="MDD154"/>
      <c r="MDE154"/>
      <c r="MDF154"/>
      <c r="MDG154"/>
      <c r="MDH154"/>
      <c r="MDI154"/>
      <c r="MDJ154"/>
      <c r="MDK154"/>
      <c r="MDL154"/>
      <c r="MDM154"/>
      <c r="MDN154"/>
      <c r="MDO154"/>
      <c r="MDP154"/>
      <c r="MDQ154"/>
      <c r="MDR154"/>
      <c r="MDS154"/>
      <c r="MDT154"/>
      <c r="MDU154"/>
      <c r="MDV154"/>
      <c r="MDW154"/>
      <c r="MDX154"/>
      <c r="MDY154"/>
      <c r="MDZ154"/>
      <c r="MEA154"/>
      <c r="MEB154"/>
      <c r="MEC154"/>
      <c r="MED154"/>
      <c r="MEE154"/>
      <c r="MEF154"/>
      <c r="MEG154"/>
      <c r="MEH154"/>
      <c r="MEI154"/>
      <c r="MEJ154"/>
      <c r="MEK154"/>
      <c r="MEL154"/>
      <c r="MEM154"/>
      <c r="MEN154"/>
      <c r="MEO154"/>
      <c r="MEP154"/>
      <c r="MEQ154"/>
      <c r="MER154"/>
      <c r="MES154"/>
      <c r="MET154"/>
      <c r="MEU154"/>
      <c r="MEV154"/>
      <c r="MEW154"/>
      <c r="MEX154"/>
      <c r="MEY154"/>
      <c r="MEZ154"/>
      <c r="MFA154"/>
      <c r="MFB154"/>
      <c r="MFC154"/>
      <c r="MFD154"/>
      <c r="MFE154"/>
      <c r="MFF154"/>
      <c r="MFG154"/>
      <c r="MFH154"/>
      <c r="MFI154"/>
      <c r="MFJ154"/>
      <c r="MFK154"/>
      <c r="MFL154"/>
      <c r="MFM154"/>
      <c r="MFN154"/>
      <c r="MFO154"/>
      <c r="MFP154"/>
      <c r="MFQ154"/>
      <c r="MFR154"/>
      <c r="MFS154"/>
      <c r="MFT154"/>
      <c r="MFU154"/>
      <c r="MFV154"/>
      <c r="MFW154"/>
      <c r="MFX154"/>
      <c r="MFY154"/>
      <c r="MFZ154"/>
      <c r="MGA154"/>
      <c r="MGB154"/>
      <c r="MGC154"/>
      <c r="MGD154"/>
      <c r="MGE154"/>
      <c r="MGF154"/>
      <c r="MGG154"/>
      <c r="MGH154"/>
      <c r="MGI154"/>
      <c r="MGJ154"/>
      <c r="MGK154"/>
      <c r="MGL154"/>
      <c r="MGM154"/>
      <c r="MGN154"/>
      <c r="MGO154"/>
      <c r="MGP154"/>
      <c r="MGQ154"/>
      <c r="MGR154"/>
      <c r="MGS154"/>
      <c r="MGT154"/>
      <c r="MGU154"/>
      <c r="MGV154"/>
      <c r="MGW154"/>
      <c r="MGX154"/>
      <c r="MGY154"/>
      <c r="MGZ154"/>
      <c r="MHA154"/>
      <c r="MHB154"/>
      <c r="MHC154"/>
      <c r="MHD154"/>
      <c r="MHE154"/>
      <c r="MHF154"/>
      <c r="MHG154"/>
      <c r="MHH154"/>
      <c r="MHI154"/>
      <c r="MHJ154"/>
      <c r="MHK154"/>
      <c r="MHL154"/>
      <c r="MHM154"/>
      <c r="MHN154"/>
      <c r="MHO154"/>
      <c r="MHP154"/>
      <c r="MHQ154"/>
      <c r="MHR154"/>
      <c r="MHS154"/>
      <c r="MHT154"/>
      <c r="MHU154"/>
      <c r="MHV154"/>
      <c r="MHW154"/>
      <c r="MHX154"/>
      <c r="MHY154"/>
      <c r="MHZ154"/>
      <c r="MIA154"/>
      <c r="MIB154"/>
      <c r="MIC154"/>
      <c r="MID154"/>
      <c r="MIE154"/>
      <c r="MIF154"/>
      <c r="MIG154"/>
      <c r="MIH154"/>
      <c r="MII154"/>
      <c r="MIJ154"/>
      <c r="MIK154"/>
      <c r="MIL154"/>
      <c r="MIM154"/>
      <c r="MIN154"/>
      <c r="MIO154"/>
      <c r="MIP154"/>
      <c r="MIQ154"/>
      <c r="MIR154"/>
      <c r="MIS154"/>
      <c r="MIT154"/>
      <c r="MIU154"/>
      <c r="MIV154"/>
      <c r="MIW154"/>
      <c r="MIX154"/>
      <c r="MIY154"/>
      <c r="MIZ154"/>
      <c r="MJA154"/>
      <c r="MJB154"/>
      <c r="MJC154"/>
      <c r="MJD154"/>
      <c r="MJE154"/>
      <c r="MJF154"/>
      <c r="MJG154"/>
      <c r="MJH154"/>
      <c r="MJI154"/>
      <c r="MJJ154"/>
      <c r="MJK154"/>
      <c r="MJL154"/>
      <c r="MJM154"/>
      <c r="MJN154"/>
      <c r="MJO154"/>
      <c r="MJP154"/>
      <c r="MJQ154"/>
      <c r="MJR154"/>
      <c r="MJS154"/>
      <c r="MJT154"/>
      <c r="MJU154"/>
      <c r="MJV154"/>
      <c r="MJW154"/>
      <c r="MJX154"/>
      <c r="MJY154"/>
      <c r="MJZ154"/>
      <c r="MKA154"/>
      <c r="MKB154"/>
      <c r="MKC154"/>
      <c r="MKD154"/>
      <c r="MKE154"/>
      <c r="MKF154"/>
      <c r="MKG154"/>
      <c r="MKH154"/>
      <c r="MKI154"/>
      <c r="MKJ154"/>
      <c r="MKK154"/>
      <c r="MKL154"/>
      <c r="MKM154"/>
      <c r="MKN154"/>
      <c r="MKO154"/>
      <c r="MKP154"/>
      <c r="MKQ154"/>
      <c r="MKR154"/>
      <c r="MKS154"/>
      <c r="MKT154"/>
      <c r="MKU154"/>
      <c r="MKV154"/>
      <c r="MKW154"/>
      <c r="MKX154"/>
      <c r="MKY154"/>
      <c r="MKZ154"/>
      <c r="MLA154"/>
      <c r="MLB154"/>
      <c r="MLC154"/>
      <c r="MLD154"/>
      <c r="MLE154"/>
      <c r="MLF154"/>
      <c r="MLG154"/>
      <c r="MLH154"/>
      <c r="MLI154"/>
      <c r="MLJ154"/>
      <c r="MLK154"/>
      <c r="MLL154"/>
      <c r="MLM154"/>
      <c r="MLN154"/>
      <c r="MLO154"/>
      <c r="MLP154"/>
      <c r="MLQ154"/>
      <c r="MLR154"/>
      <c r="MLS154"/>
      <c r="MLT154"/>
      <c r="MLU154"/>
      <c r="MLV154"/>
      <c r="MLW154"/>
      <c r="MLX154"/>
      <c r="MLY154"/>
      <c r="MLZ154"/>
      <c r="MMA154"/>
      <c r="MMB154"/>
      <c r="MMC154"/>
      <c r="MMD154"/>
      <c r="MME154"/>
      <c r="MMF154"/>
      <c r="MMG154"/>
      <c r="MMH154"/>
      <c r="MMI154"/>
      <c r="MMJ154"/>
      <c r="MMK154"/>
      <c r="MML154"/>
      <c r="MMM154"/>
      <c r="MMN154"/>
      <c r="MMO154"/>
      <c r="MMP154"/>
      <c r="MMQ154"/>
      <c r="MMR154"/>
      <c r="MMS154"/>
      <c r="MMT154"/>
      <c r="MMU154"/>
      <c r="MMV154"/>
      <c r="MMW154"/>
      <c r="MMX154"/>
      <c r="MMY154"/>
      <c r="MMZ154"/>
      <c r="MNA154"/>
      <c r="MNB154"/>
      <c r="MNC154"/>
      <c r="MND154"/>
      <c r="MNE154"/>
      <c r="MNF154"/>
      <c r="MNG154"/>
      <c r="MNH154"/>
      <c r="MNI154"/>
      <c r="MNJ154"/>
      <c r="MNK154"/>
      <c r="MNL154"/>
      <c r="MNM154"/>
      <c r="MNN154"/>
      <c r="MNO154"/>
      <c r="MNP154"/>
      <c r="MNQ154"/>
      <c r="MNR154"/>
      <c r="MNS154"/>
      <c r="MNT154"/>
      <c r="MNU154"/>
      <c r="MNV154"/>
      <c r="MNW154"/>
      <c r="MNX154"/>
      <c r="MNY154"/>
      <c r="MNZ154"/>
      <c r="MOA154"/>
      <c r="MOB154"/>
      <c r="MOC154"/>
      <c r="MOD154"/>
      <c r="MOE154"/>
      <c r="MOF154"/>
      <c r="MOG154"/>
      <c r="MOH154"/>
      <c r="MOI154"/>
      <c r="MOJ154"/>
      <c r="MOK154"/>
      <c r="MOL154"/>
      <c r="MOM154"/>
      <c r="MON154"/>
      <c r="MOO154"/>
      <c r="MOP154"/>
      <c r="MOQ154"/>
      <c r="MOR154"/>
      <c r="MOS154"/>
      <c r="MOT154"/>
      <c r="MOU154"/>
      <c r="MOV154"/>
      <c r="MOW154"/>
      <c r="MOX154"/>
      <c r="MOY154"/>
      <c r="MOZ154"/>
      <c r="MPA154"/>
      <c r="MPB154"/>
      <c r="MPC154"/>
      <c r="MPD154"/>
      <c r="MPE154"/>
      <c r="MPF154"/>
      <c r="MPG154"/>
      <c r="MPH154"/>
      <c r="MPI154"/>
      <c r="MPJ154"/>
      <c r="MPK154"/>
      <c r="MPL154"/>
      <c r="MPM154"/>
      <c r="MPN154"/>
      <c r="MPO154"/>
      <c r="MPP154"/>
      <c r="MPQ154"/>
      <c r="MPR154"/>
      <c r="MPS154"/>
      <c r="MPT154"/>
      <c r="MPU154"/>
      <c r="MPV154"/>
      <c r="MPW154"/>
      <c r="MPX154"/>
      <c r="MPY154"/>
      <c r="MPZ154"/>
      <c r="MQA154"/>
      <c r="MQB154"/>
      <c r="MQC154"/>
      <c r="MQD154"/>
      <c r="MQE154"/>
      <c r="MQF154"/>
      <c r="MQG154"/>
      <c r="MQH154"/>
      <c r="MQI154"/>
      <c r="MQJ154"/>
      <c r="MQK154"/>
      <c r="MQL154"/>
      <c r="MQM154"/>
      <c r="MQN154"/>
      <c r="MQO154"/>
      <c r="MQP154"/>
      <c r="MQQ154"/>
      <c r="MQR154"/>
      <c r="MQS154"/>
      <c r="MQT154"/>
      <c r="MQU154"/>
      <c r="MQV154"/>
      <c r="MQW154"/>
      <c r="MQX154"/>
      <c r="MQY154"/>
      <c r="MQZ154"/>
      <c r="MRA154"/>
      <c r="MRB154"/>
      <c r="MRC154"/>
      <c r="MRD154"/>
      <c r="MRE154"/>
      <c r="MRF154"/>
      <c r="MRG154"/>
      <c r="MRH154"/>
      <c r="MRI154"/>
      <c r="MRJ154"/>
      <c r="MRK154"/>
      <c r="MRL154"/>
      <c r="MRM154"/>
      <c r="MRN154"/>
      <c r="MRO154"/>
      <c r="MRP154"/>
      <c r="MRQ154"/>
      <c r="MRR154"/>
      <c r="MRS154"/>
      <c r="MRT154"/>
      <c r="MRU154"/>
      <c r="MRV154"/>
      <c r="MRW154"/>
      <c r="MRX154"/>
      <c r="MRY154"/>
      <c r="MRZ154"/>
      <c r="MSA154"/>
      <c r="MSB154"/>
      <c r="MSC154"/>
      <c r="MSD154"/>
      <c r="MSE154"/>
      <c r="MSF154"/>
      <c r="MSG154"/>
      <c r="MSH154"/>
      <c r="MSI154"/>
      <c r="MSJ154"/>
      <c r="MSK154"/>
      <c r="MSL154"/>
      <c r="MSM154"/>
      <c r="MSN154"/>
      <c r="MSO154"/>
      <c r="MSP154"/>
      <c r="MSQ154"/>
      <c r="MSR154"/>
      <c r="MSS154"/>
      <c r="MST154"/>
      <c r="MSU154"/>
      <c r="MSV154"/>
      <c r="MSW154"/>
      <c r="MSX154"/>
      <c r="MSY154"/>
      <c r="MSZ154"/>
      <c r="MTA154"/>
      <c r="MTB154"/>
      <c r="MTC154"/>
      <c r="MTD154"/>
      <c r="MTE154"/>
      <c r="MTF154"/>
      <c r="MTG154"/>
      <c r="MTH154"/>
      <c r="MTI154"/>
      <c r="MTJ154"/>
      <c r="MTK154"/>
      <c r="MTL154"/>
      <c r="MTM154"/>
      <c r="MTN154"/>
      <c r="MTO154"/>
      <c r="MTP154"/>
      <c r="MTQ154"/>
      <c r="MTR154"/>
      <c r="MTS154"/>
      <c r="MTT154"/>
      <c r="MTU154"/>
      <c r="MTV154"/>
      <c r="MTW154"/>
      <c r="MTX154"/>
      <c r="MTY154"/>
      <c r="MTZ154"/>
      <c r="MUA154"/>
      <c r="MUB154"/>
      <c r="MUC154"/>
      <c r="MUD154"/>
      <c r="MUE154"/>
      <c r="MUF154"/>
      <c r="MUG154"/>
      <c r="MUH154"/>
      <c r="MUI154"/>
      <c r="MUJ154"/>
      <c r="MUK154"/>
      <c r="MUL154"/>
      <c r="MUM154"/>
      <c r="MUN154"/>
      <c r="MUO154"/>
      <c r="MUP154"/>
      <c r="MUQ154"/>
      <c r="MUR154"/>
      <c r="MUS154"/>
      <c r="MUT154"/>
      <c r="MUU154"/>
      <c r="MUV154"/>
      <c r="MUW154"/>
      <c r="MUX154"/>
      <c r="MUY154"/>
      <c r="MUZ154"/>
      <c r="MVA154"/>
      <c r="MVB154"/>
      <c r="MVC154"/>
      <c r="MVD154"/>
      <c r="MVE154"/>
      <c r="MVF154"/>
      <c r="MVG154"/>
      <c r="MVH154"/>
      <c r="MVI154"/>
      <c r="MVJ154"/>
      <c r="MVK154"/>
      <c r="MVL154"/>
      <c r="MVM154"/>
      <c r="MVN154"/>
      <c r="MVO154"/>
      <c r="MVP154"/>
      <c r="MVQ154"/>
      <c r="MVR154"/>
      <c r="MVS154"/>
      <c r="MVT154"/>
      <c r="MVU154"/>
      <c r="MVV154"/>
      <c r="MVW154"/>
      <c r="MVX154"/>
      <c r="MVY154"/>
      <c r="MVZ154"/>
      <c r="MWA154"/>
      <c r="MWB154"/>
      <c r="MWC154"/>
      <c r="MWD154"/>
      <c r="MWE154"/>
      <c r="MWF154"/>
      <c r="MWG154"/>
      <c r="MWH154"/>
      <c r="MWI154"/>
      <c r="MWJ154"/>
      <c r="MWK154"/>
      <c r="MWL154"/>
      <c r="MWM154"/>
      <c r="MWN154"/>
      <c r="MWO154"/>
      <c r="MWP154"/>
      <c r="MWQ154"/>
      <c r="MWR154"/>
      <c r="MWS154"/>
      <c r="MWT154"/>
      <c r="MWU154"/>
      <c r="MWV154"/>
      <c r="MWW154"/>
      <c r="MWX154"/>
      <c r="MWY154"/>
      <c r="MWZ154"/>
      <c r="MXA154"/>
      <c r="MXB154"/>
      <c r="MXC154"/>
      <c r="MXD154"/>
      <c r="MXE154"/>
      <c r="MXF154"/>
      <c r="MXG154"/>
      <c r="MXH154"/>
      <c r="MXI154"/>
      <c r="MXJ154"/>
      <c r="MXK154"/>
      <c r="MXL154"/>
      <c r="MXM154"/>
      <c r="MXN154"/>
      <c r="MXO154"/>
      <c r="MXP154"/>
      <c r="MXQ154"/>
      <c r="MXR154"/>
      <c r="MXS154"/>
      <c r="MXT154"/>
      <c r="MXU154"/>
      <c r="MXV154"/>
      <c r="MXW154"/>
      <c r="MXX154"/>
      <c r="MXY154"/>
      <c r="MXZ154"/>
      <c r="MYA154"/>
      <c r="MYB154"/>
      <c r="MYC154"/>
      <c r="MYD154"/>
      <c r="MYE154"/>
      <c r="MYF154"/>
      <c r="MYG154"/>
      <c r="MYH154"/>
      <c r="MYI154"/>
      <c r="MYJ154"/>
      <c r="MYK154"/>
      <c r="MYL154"/>
      <c r="MYM154"/>
      <c r="MYN154"/>
      <c r="MYO154"/>
      <c r="MYP154"/>
      <c r="MYQ154"/>
      <c r="MYR154"/>
      <c r="MYS154"/>
      <c r="MYT154"/>
      <c r="MYU154"/>
      <c r="MYV154"/>
      <c r="MYW154"/>
      <c r="MYX154"/>
      <c r="MYY154"/>
      <c r="MYZ154"/>
      <c r="MZA154"/>
      <c r="MZB154"/>
      <c r="MZC154"/>
      <c r="MZD154"/>
      <c r="MZE154"/>
      <c r="MZF154"/>
      <c r="MZG154"/>
      <c r="MZH154"/>
      <c r="MZI154"/>
      <c r="MZJ154"/>
      <c r="MZK154"/>
      <c r="MZL154"/>
      <c r="MZM154"/>
      <c r="MZN154"/>
      <c r="MZO154"/>
      <c r="MZP154"/>
      <c r="MZQ154"/>
      <c r="MZR154"/>
      <c r="MZS154"/>
      <c r="MZT154"/>
      <c r="MZU154"/>
      <c r="MZV154"/>
      <c r="MZW154"/>
      <c r="MZX154"/>
      <c r="MZY154"/>
      <c r="MZZ154"/>
      <c r="NAA154"/>
      <c r="NAB154"/>
      <c r="NAC154"/>
      <c r="NAD154"/>
      <c r="NAE154"/>
      <c r="NAF154"/>
      <c r="NAG154"/>
      <c r="NAH154"/>
      <c r="NAI154"/>
      <c r="NAJ154"/>
      <c r="NAK154"/>
      <c r="NAL154"/>
      <c r="NAM154"/>
      <c r="NAN154"/>
      <c r="NAO154"/>
      <c r="NAP154"/>
      <c r="NAQ154"/>
      <c r="NAR154"/>
      <c r="NAS154"/>
      <c r="NAT154"/>
      <c r="NAU154"/>
      <c r="NAV154"/>
      <c r="NAW154"/>
      <c r="NAX154"/>
      <c r="NAY154"/>
      <c r="NAZ154"/>
      <c r="NBA154"/>
      <c r="NBB154"/>
      <c r="NBC154"/>
      <c r="NBD154"/>
      <c r="NBE154"/>
      <c r="NBF154"/>
      <c r="NBG154"/>
      <c r="NBH154"/>
      <c r="NBI154"/>
      <c r="NBJ154"/>
      <c r="NBK154"/>
      <c r="NBL154"/>
      <c r="NBM154"/>
      <c r="NBN154"/>
      <c r="NBO154"/>
      <c r="NBP154"/>
      <c r="NBQ154"/>
      <c r="NBR154"/>
      <c r="NBS154"/>
      <c r="NBT154"/>
      <c r="NBU154"/>
      <c r="NBV154"/>
      <c r="NBW154"/>
      <c r="NBX154"/>
      <c r="NBY154"/>
      <c r="NBZ154"/>
      <c r="NCA154"/>
      <c r="NCB154"/>
      <c r="NCC154"/>
      <c r="NCD154"/>
      <c r="NCE154"/>
      <c r="NCF154"/>
      <c r="NCG154"/>
      <c r="NCH154"/>
      <c r="NCI154"/>
      <c r="NCJ154"/>
      <c r="NCK154"/>
      <c r="NCL154"/>
      <c r="NCM154"/>
      <c r="NCN154"/>
      <c r="NCO154"/>
      <c r="NCP154"/>
      <c r="NCQ154"/>
      <c r="NCR154"/>
      <c r="NCS154"/>
      <c r="NCT154"/>
      <c r="NCU154"/>
      <c r="NCV154"/>
      <c r="NCW154"/>
      <c r="NCX154"/>
      <c r="NCY154"/>
      <c r="NCZ154"/>
      <c r="NDA154"/>
      <c r="NDB154"/>
      <c r="NDC154"/>
      <c r="NDD154"/>
      <c r="NDE154"/>
      <c r="NDF154"/>
      <c r="NDG154"/>
      <c r="NDH154"/>
      <c r="NDI154"/>
      <c r="NDJ154"/>
      <c r="NDK154"/>
      <c r="NDL154"/>
      <c r="NDM154"/>
      <c r="NDN154"/>
      <c r="NDO154"/>
      <c r="NDP154"/>
      <c r="NDQ154"/>
      <c r="NDR154"/>
      <c r="NDS154"/>
      <c r="NDT154"/>
      <c r="NDU154"/>
      <c r="NDV154"/>
      <c r="NDW154"/>
      <c r="NDX154"/>
      <c r="NDY154"/>
      <c r="NDZ154"/>
      <c r="NEA154"/>
      <c r="NEB154"/>
      <c r="NEC154"/>
      <c r="NED154"/>
      <c r="NEE154"/>
      <c r="NEF154"/>
      <c r="NEG154"/>
      <c r="NEH154"/>
      <c r="NEI154"/>
      <c r="NEJ154"/>
      <c r="NEK154"/>
      <c r="NEL154"/>
      <c r="NEM154"/>
      <c r="NEN154"/>
      <c r="NEO154"/>
      <c r="NEP154"/>
      <c r="NEQ154"/>
      <c r="NER154"/>
      <c r="NES154"/>
      <c r="NET154"/>
      <c r="NEU154"/>
      <c r="NEV154"/>
      <c r="NEW154"/>
      <c r="NEX154"/>
      <c r="NEY154"/>
      <c r="NEZ154"/>
      <c r="NFA154"/>
      <c r="NFB154"/>
      <c r="NFC154"/>
      <c r="NFD154"/>
      <c r="NFE154"/>
      <c r="NFF154"/>
      <c r="NFG154"/>
      <c r="NFH154"/>
      <c r="NFI154"/>
      <c r="NFJ154"/>
      <c r="NFK154"/>
      <c r="NFL154"/>
      <c r="NFM154"/>
      <c r="NFN154"/>
      <c r="NFO154"/>
      <c r="NFP154"/>
      <c r="NFQ154"/>
      <c r="NFR154"/>
      <c r="NFS154"/>
      <c r="NFT154"/>
      <c r="NFU154"/>
      <c r="NFV154"/>
      <c r="NFW154"/>
      <c r="NFX154"/>
      <c r="NFY154"/>
      <c r="NFZ154"/>
      <c r="NGA154"/>
      <c r="NGB154"/>
      <c r="NGC154"/>
      <c r="NGD154"/>
      <c r="NGE154"/>
      <c r="NGF154"/>
      <c r="NGG154"/>
      <c r="NGH154"/>
      <c r="NGI154"/>
      <c r="NGJ154"/>
      <c r="NGK154"/>
      <c r="NGL154"/>
      <c r="NGM154"/>
      <c r="NGN154"/>
      <c r="NGO154"/>
      <c r="NGP154"/>
      <c r="NGQ154"/>
      <c r="NGR154"/>
      <c r="NGS154"/>
      <c r="NGT154"/>
      <c r="NGU154"/>
      <c r="NGV154"/>
      <c r="NGW154"/>
      <c r="NGX154"/>
      <c r="NGY154"/>
      <c r="NGZ154"/>
      <c r="NHA154"/>
      <c r="NHB154"/>
      <c r="NHC154"/>
      <c r="NHD154"/>
      <c r="NHE154"/>
      <c r="NHF154"/>
      <c r="NHG154"/>
      <c r="NHH154"/>
      <c r="NHI154"/>
      <c r="NHJ154"/>
      <c r="NHK154"/>
      <c r="NHL154"/>
      <c r="NHM154"/>
      <c r="NHN154"/>
      <c r="NHO154"/>
      <c r="NHP154"/>
      <c r="NHQ154"/>
      <c r="NHR154"/>
      <c r="NHS154"/>
      <c r="NHT154"/>
      <c r="NHU154"/>
      <c r="NHV154"/>
      <c r="NHW154"/>
      <c r="NHX154"/>
      <c r="NHY154"/>
      <c r="NHZ154"/>
      <c r="NIA154"/>
      <c r="NIB154"/>
      <c r="NIC154"/>
      <c r="NID154"/>
      <c r="NIE154"/>
      <c r="NIF154"/>
      <c r="NIG154"/>
      <c r="NIH154"/>
      <c r="NII154"/>
      <c r="NIJ154"/>
      <c r="NIK154"/>
      <c r="NIL154"/>
      <c r="NIM154"/>
      <c r="NIN154"/>
      <c r="NIO154"/>
      <c r="NIP154"/>
      <c r="NIQ154"/>
      <c r="NIR154"/>
      <c r="NIS154"/>
      <c r="NIT154"/>
      <c r="NIU154"/>
      <c r="NIV154"/>
      <c r="NIW154"/>
      <c r="NIX154"/>
      <c r="NIY154"/>
      <c r="NIZ154"/>
      <c r="NJA154"/>
      <c r="NJB154"/>
      <c r="NJC154"/>
      <c r="NJD154"/>
      <c r="NJE154"/>
      <c r="NJF154"/>
      <c r="NJG154"/>
      <c r="NJH154"/>
      <c r="NJI154"/>
      <c r="NJJ154"/>
      <c r="NJK154"/>
      <c r="NJL154"/>
      <c r="NJM154"/>
      <c r="NJN154"/>
      <c r="NJO154"/>
      <c r="NJP154"/>
      <c r="NJQ154"/>
      <c r="NJR154"/>
      <c r="NJS154"/>
      <c r="NJT154"/>
      <c r="NJU154"/>
      <c r="NJV154"/>
      <c r="NJW154"/>
      <c r="NJX154"/>
      <c r="NJY154"/>
      <c r="NJZ154"/>
      <c r="NKA154"/>
      <c r="NKB154"/>
      <c r="NKC154"/>
      <c r="NKD154"/>
      <c r="NKE154"/>
      <c r="NKF154"/>
      <c r="NKG154"/>
      <c r="NKH154"/>
      <c r="NKI154"/>
      <c r="NKJ154"/>
      <c r="NKK154"/>
      <c r="NKL154"/>
      <c r="NKM154"/>
      <c r="NKN154"/>
      <c r="NKO154"/>
      <c r="NKP154"/>
      <c r="NKQ154"/>
      <c r="NKR154"/>
      <c r="NKS154"/>
      <c r="NKT154"/>
      <c r="NKU154"/>
      <c r="NKV154"/>
      <c r="NKW154"/>
      <c r="NKX154"/>
      <c r="NKY154"/>
      <c r="NKZ154"/>
      <c r="NLA154"/>
      <c r="NLB154"/>
      <c r="NLC154"/>
      <c r="NLD154"/>
      <c r="NLE154"/>
      <c r="NLF154"/>
      <c r="NLG154"/>
      <c r="NLH154"/>
      <c r="NLI154"/>
      <c r="NLJ154"/>
      <c r="NLK154"/>
      <c r="NLL154"/>
      <c r="NLM154"/>
      <c r="NLN154"/>
      <c r="NLO154"/>
      <c r="NLP154"/>
      <c r="NLQ154"/>
      <c r="NLR154"/>
      <c r="NLS154"/>
      <c r="NLT154"/>
      <c r="NLU154"/>
      <c r="NLV154"/>
      <c r="NLW154"/>
      <c r="NLX154"/>
      <c r="NLY154"/>
      <c r="NLZ154"/>
      <c r="NMA154"/>
      <c r="NMB154"/>
      <c r="NMC154"/>
      <c r="NMD154"/>
      <c r="NME154"/>
      <c r="NMF154"/>
      <c r="NMG154"/>
      <c r="NMH154"/>
      <c r="NMI154"/>
      <c r="NMJ154"/>
      <c r="NMK154"/>
      <c r="NML154"/>
      <c r="NMM154"/>
      <c r="NMN154"/>
      <c r="NMO154"/>
      <c r="NMP154"/>
      <c r="NMQ154"/>
      <c r="NMR154"/>
      <c r="NMS154"/>
      <c r="NMT154"/>
      <c r="NMU154"/>
      <c r="NMV154"/>
      <c r="NMW154"/>
      <c r="NMX154"/>
      <c r="NMY154"/>
      <c r="NMZ154"/>
      <c r="NNA154"/>
      <c r="NNB154"/>
      <c r="NNC154"/>
      <c r="NND154"/>
      <c r="NNE154"/>
      <c r="NNF154"/>
      <c r="NNG154"/>
      <c r="NNH154"/>
      <c r="NNI154"/>
      <c r="NNJ154"/>
      <c r="NNK154"/>
      <c r="NNL154"/>
      <c r="NNM154"/>
      <c r="NNN154"/>
      <c r="NNO154"/>
      <c r="NNP154"/>
      <c r="NNQ154"/>
      <c r="NNR154"/>
      <c r="NNS154"/>
      <c r="NNT154"/>
      <c r="NNU154"/>
      <c r="NNV154"/>
      <c r="NNW154"/>
      <c r="NNX154"/>
      <c r="NNY154"/>
      <c r="NNZ154"/>
      <c r="NOA154"/>
      <c r="NOB154"/>
      <c r="NOC154"/>
      <c r="NOD154"/>
      <c r="NOE154"/>
      <c r="NOF154"/>
      <c r="NOG154"/>
      <c r="NOH154"/>
      <c r="NOI154"/>
      <c r="NOJ154"/>
      <c r="NOK154"/>
      <c r="NOL154"/>
      <c r="NOM154"/>
      <c r="NON154"/>
      <c r="NOO154"/>
      <c r="NOP154"/>
      <c r="NOQ154"/>
      <c r="NOR154"/>
      <c r="NOS154"/>
      <c r="NOT154"/>
      <c r="NOU154"/>
      <c r="NOV154"/>
      <c r="NOW154"/>
      <c r="NOX154"/>
      <c r="NOY154"/>
      <c r="NOZ154"/>
      <c r="NPA154"/>
      <c r="NPB154"/>
      <c r="NPC154"/>
      <c r="NPD154"/>
      <c r="NPE154"/>
      <c r="NPF154"/>
      <c r="NPG154"/>
      <c r="NPH154"/>
      <c r="NPI154"/>
      <c r="NPJ154"/>
      <c r="NPK154"/>
      <c r="NPL154"/>
      <c r="NPM154"/>
      <c r="NPN154"/>
      <c r="NPO154"/>
      <c r="NPP154"/>
      <c r="NPQ154"/>
      <c r="NPR154"/>
      <c r="NPS154"/>
      <c r="NPT154"/>
      <c r="NPU154"/>
      <c r="NPV154"/>
      <c r="NPW154"/>
      <c r="NPX154"/>
      <c r="NPY154"/>
      <c r="NPZ154"/>
      <c r="NQA154"/>
      <c r="NQB154"/>
      <c r="NQC154"/>
      <c r="NQD154"/>
      <c r="NQE154"/>
      <c r="NQF154"/>
      <c r="NQG154"/>
      <c r="NQH154"/>
      <c r="NQI154"/>
      <c r="NQJ154"/>
      <c r="NQK154"/>
      <c r="NQL154"/>
      <c r="NQM154"/>
      <c r="NQN154"/>
      <c r="NQO154"/>
      <c r="NQP154"/>
      <c r="NQQ154"/>
      <c r="NQR154"/>
      <c r="NQS154"/>
      <c r="NQT154"/>
      <c r="NQU154"/>
      <c r="NQV154"/>
      <c r="NQW154"/>
      <c r="NQX154"/>
      <c r="NQY154"/>
      <c r="NQZ154"/>
      <c r="NRA154"/>
      <c r="NRB154"/>
      <c r="NRC154"/>
      <c r="NRD154"/>
      <c r="NRE154"/>
      <c r="NRF154"/>
      <c r="NRG154"/>
      <c r="NRH154"/>
      <c r="NRI154"/>
      <c r="NRJ154"/>
      <c r="NRK154"/>
      <c r="NRL154"/>
      <c r="NRM154"/>
      <c r="NRN154"/>
      <c r="NRO154"/>
      <c r="NRP154"/>
      <c r="NRQ154"/>
      <c r="NRR154"/>
      <c r="NRS154"/>
      <c r="NRT154"/>
      <c r="NRU154"/>
      <c r="NRV154"/>
      <c r="NRW154"/>
      <c r="NRX154"/>
      <c r="NRY154"/>
      <c r="NRZ154"/>
      <c r="NSA154"/>
      <c r="NSB154"/>
      <c r="NSC154"/>
      <c r="NSD154"/>
      <c r="NSE154"/>
      <c r="NSF154"/>
      <c r="NSG154"/>
      <c r="NSH154"/>
      <c r="NSI154"/>
      <c r="NSJ154"/>
      <c r="NSK154"/>
      <c r="NSL154"/>
      <c r="NSM154"/>
      <c r="NSN154"/>
      <c r="NSO154"/>
      <c r="NSP154"/>
      <c r="NSQ154"/>
      <c r="NSR154"/>
      <c r="NSS154"/>
      <c r="NST154"/>
      <c r="NSU154"/>
      <c r="NSV154"/>
      <c r="NSW154"/>
      <c r="NSX154"/>
      <c r="NSY154"/>
      <c r="NSZ154"/>
      <c r="NTA154"/>
      <c r="NTB154"/>
      <c r="NTC154"/>
      <c r="NTD154"/>
      <c r="NTE154"/>
      <c r="NTF154"/>
      <c r="NTG154"/>
      <c r="NTH154"/>
      <c r="NTI154"/>
      <c r="NTJ154"/>
      <c r="NTK154"/>
      <c r="NTL154"/>
      <c r="NTM154"/>
      <c r="NTN154"/>
      <c r="NTO154"/>
      <c r="NTP154"/>
      <c r="NTQ154"/>
      <c r="NTR154"/>
      <c r="NTS154"/>
      <c r="NTT154"/>
      <c r="NTU154"/>
      <c r="NTV154"/>
      <c r="NTW154"/>
      <c r="NTX154"/>
      <c r="NTY154"/>
      <c r="NTZ154"/>
      <c r="NUA154"/>
      <c r="NUB154"/>
      <c r="NUC154"/>
      <c r="NUD154"/>
      <c r="NUE154"/>
      <c r="NUF154"/>
      <c r="NUG154"/>
      <c r="NUH154"/>
      <c r="NUI154"/>
      <c r="NUJ154"/>
      <c r="NUK154"/>
      <c r="NUL154"/>
      <c r="NUM154"/>
      <c r="NUN154"/>
      <c r="NUO154"/>
      <c r="NUP154"/>
      <c r="NUQ154"/>
      <c r="NUR154"/>
      <c r="NUS154"/>
      <c r="NUT154"/>
      <c r="NUU154"/>
      <c r="NUV154"/>
      <c r="NUW154"/>
      <c r="NUX154"/>
      <c r="NUY154"/>
      <c r="NUZ154"/>
      <c r="NVA154"/>
      <c r="NVB154"/>
      <c r="NVC154"/>
      <c r="NVD154"/>
      <c r="NVE154"/>
      <c r="NVF154"/>
      <c r="NVG154"/>
      <c r="NVH154"/>
      <c r="NVI154"/>
      <c r="NVJ154"/>
      <c r="NVK154"/>
      <c r="NVL154"/>
      <c r="NVM154"/>
      <c r="NVN154"/>
      <c r="NVO154"/>
      <c r="NVP154"/>
      <c r="NVQ154"/>
      <c r="NVR154"/>
      <c r="NVS154"/>
      <c r="NVT154"/>
      <c r="NVU154"/>
      <c r="NVV154"/>
      <c r="NVW154"/>
      <c r="NVX154"/>
      <c r="NVY154"/>
      <c r="NVZ154"/>
      <c r="NWA154"/>
      <c r="NWB154"/>
      <c r="NWC154"/>
      <c r="NWD154"/>
      <c r="NWE154"/>
      <c r="NWF154"/>
      <c r="NWG154"/>
      <c r="NWH154"/>
      <c r="NWI154"/>
      <c r="NWJ154"/>
      <c r="NWK154"/>
      <c r="NWL154"/>
      <c r="NWM154"/>
      <c r="NWN154"/>
      <c r="NWO154"/>
      <c r="NWP154"/>
      <c r="NWQ154"/>
      <c r="NWR154"/>
      <c r="NWS154"/>
      <c r="NWT154"/>
      <c r="NWU154"/>
      <c r="NWV154"/>
      <c r="NWW154"/>
      <c r="NWX154"/>
      <c r="NWY154"/>
      <c r="NWZ154"/>
      <c r="NXA154"/>
      <c r="NXB154"/>
      <c r="NXC154"/>
      <c r="NXD154"/>
      <c r="NXE154"/>
      <c r="NXF154"/>
      <c r="NXG154"/>
      <c r="NXH154"/>
      <c r="NXI154"/>
      <c r="NXJ154"/>
      <c r="NXK154"/>
      <c r="NXL154"/>
      <c r="NXM154"/>
      <c r="NXN154"/>
      <c r="NXO154"/>
      <c r="NXP154"/>
      <c r="NXQ154"/>
      <c r="NXR154"/>
      <c r="NXS154"/>
      <c r="NXT154"/>
      <c r="NXU154"/>
      <c r="NXV154"/>
      <c r="NXW154"/>
      <c r="NXX154"/>
      <c r="NXY154"/>
      <c r="NXZ154"/>
      <c r="NYA154"/>
      <c r="NYB154"/>
      <c r="NYC154"/>
      <c r="NYD154"/>
      <c r="NYE154"/>
      <c r="NYF154"/>
      <c r="NYG154"/>
      <c r="NYH154"/>
      <c r="NYI154"/>
      <c r="NYJ154"/>
      <c r="NYK154"/>
      <c r="NYL154"/>
      <c r="NYM154"/>
      <c r="NYN154"/>
      <c r="NYO154"/>
      <c r="NYP154"/>
      <c r="NYQ154"/>
      <c r="NYR154"/>
      <c r="NYS154"/>
      <c r="NYT154"/>
      <c r="NYU154"/>
      <c r="NYV154"/>
      <c r="NYW154"/>
      <c r="NYX154"/>
      <c r="NYY154"/>
      <c r="NYZ154"/>
      <c r="NZA154"/>
      <c r="NZB154"/>
      <c r="NZC154"/>
      <c r="NZD154"/>
      <c r="NZE154"/>
      <c r="NZF154"/>
      <c r="NZG154"/>
      <c r="NZH154"/>
      <c r="NZI154"/>
      <c r="NZJ154"/>
      <c r="NZK154"/>
      <c r="NZL154"/>
      <c r="NZM154"/>
      <c r="NZN154"/>
      <c r="NZO154"/>
      <c r="NZP154"/>
      <c r="NZQ154"/>
      <c r="NZR154"/>
      <c r="NZS154"/>
      <c r="NZT154"/>
      <c r="NZU154"/>
      <c r="NZV154"/>
      <c r="NZW154"/>
      <c r="NZX154"/>
      <c r="NZY154"/>
      <c r="NZZ154"/>
      <c r="OAA154"/>
      <c r="OAB154"/>
      <c r="OAC154"/>
      <c r="OAD154"/>
      <c r="OAE154"/>
      <c r="OAF154"/>
      <c r="OAG154"/>
      <c r="OAH154"/>
      <c r="OAI154"/>
      <c r="OAJ154"/>
      <c r="OAK154"/>
      <c r="OAL154"/>
      <c r="OAM154"/>
      <c r="OAN154"/>
      <c r="OAO154"/>
      <c r="OAP154"/>
      <c r="OAQ154"/>
      <c r="OAR154"/>
      <c r="OAS154"/>
      <c r="OAT154"/>
      <c r="OAU154"/>
      <c r="OAV154"/>
      <c r="OAW154"/>
      <c r="OAX154"/>
      <c r="OAY154"/>
      <c r="OAZ154"/>
      <c r="OBA154"/>
      <c r="OBB154"/>
      <c r="OBC154"/>
      <c r="OBD154"/>
      <c r="OBE154"/>
      <c r="OBF154"/>
      <c r="OBG154"/>
      <c r="OBH154"/>
      <c r="OBI154"/>
      <c r="OBJ154"/>
      <c r="OBK154"/>
      <c r="OBL154"/>
      <c r="OBM154"/>
      <c r="OBN154"/>
      <c r="OBO154"/>
      <c r="OBP154"/>
      <c r="OBQ154"/>
      <c r="OBR154"/>
      <c r="OBS154"/>
      <c r="OBT154"/>
      <c r="OBU154"/>
      <c r="OBV154"/>
      <c r="OBW154"/>
      <c r="OBX154"/>
      <c r="OBY154"/>
      <c r="OBZ154"/>
      <c r="OCA154"/>
      <c r="OCB154"/>
      <c r="OCC154"/>
      <c r="OCD154"/>
      <c r="OCE154"/>
      <c r="OCF154"/>
      <c r="OCG154"/>
      <c r="OCH154"/>
      <c r="OCI154"/>
      <c r="OCJ154"/>
      <c r="OCK154"/>
      <c r="OCL154"/>
      <c r="OCM154"/>
      <c r="OCN154"/>
      <c r="OCO154"/>
      <c r="OCP154"/>
      <c r="OCQ154"/>
      <c r="OCR154"/>
      <c r="OCS154"/>
      <c r="OCT154"/>
      <c r="OCU154"/>
      <c r="OCV154"/>
      <c r="OCW154"/>
      <c r="OCX154"/>
      <c r="OCY154"/>
      <c r="OCZ154"/>
      <c r="ODA154"/>
      <c r="ODB154"/>
      <c r="ODC154"/>
      <c r="ODD154"/>
      <c r="ODE154"/>
      <c r="ODF154"/>
      <c r="ODG154"/>
      <c r="ODH154"/>
      <c r="ODI154"/>
      <c r="ODJ154"/>
      <c r="ODK154"/>
      <c r="ODL154"/>
      <c r="ODM154"/>
      <c r="ODN154"/>
      <c r="ODO154"/>
      <c r="ODP154"/>
      <c r="ODQ154"/>
      <c r="ODR154"/>
      <c r="ODS154"/>
      <c r="ODT154"/>
      <c r="ODU154"/>
      <c r="ODV154"/>
      <c r="ODW154"/>
      <c r="ODX154"/>
      <c r="ODY154"/>
      <c r="ODZ154"/>
      <c r="OEA154"/>
      <c r="OEB154"/>
      <c r="OEC154"/>
      <c r="OED154"/>
      <c r="OEE154"/>
      <c r="OEF154"/>
      <c r="OEG154"/>
      <c r="OEH154"/>
      <c r="OEI154"/>
      <c r="OEJ154"/>
      <c r="OEK154"/>
      <c r="OEL154"/>
      <c r="OEM154"/>
      <c r="OEN154"/>
      <c r="OEO154"/>
      <c r="OEP154"/>
      <c r="OEQ154"/>
      <c r="OER154"/>
      <c r="OES154"/>
      <c r="OET154"/>
      <c r="OEU154"/>
      <c r="OEV154"/>
      <c r="OEW154"/>
      <c r="OEX154"/>
      <c r="OEY154"/>
      <c r="OEZ154"/>
      <c r="OFA154"/>
      <c r="OFB154"/>
      <c r="OFC154"/>
      <c r="OFD154"/>
      <c r="OFE154"/>
      <c r="OFF154"/>
      <c r="OFG154"/>
      <c r="OFH154"/>
      <c r="OFI154"/>
      <c r="OFJ154"/>
      <c r="OFK154"/>
      <c r="OFL154"/>
      <c r="OFM154"/>
      <c r="OFN154"/>
      <c r="OFO154"/>
      <c r="OFP154"/>
      <c r="OFQ154"/>
      <c r="OFR154"/>
      <c r="OFS154"/>
      <c r="OFT154"/>
      <c r="OFU154"/>
      <c r="OFV154"/>
      <c r="OFW154"/>
      <c r="OFX154"/>
      <c r="OFY154"/>
      <c r="OFZ154"/>
      <c r="OGA154"/>
      <c r="OGB154"/>
      <c r="OGC154"/>
      <c r="OGD154"/>
      <c r="OGE154"/>
      <c r="OGF154"/>
      <c r="OGG154"/>
      <c r="OGH154"/>
      <c r="OGI154"/>
      <c r="OGJ154"/>
      <c r="OGK154"/>
      <c r="OGL154"/>
      <c r="OGM154"/>
      <c r="OGN154"/>
      <c r="OGO154"/>
      <c r="OGP154"/>
      <c r="OGQ154"/>
      <c r="OGR154"/>
      <c r="OGS154"/>
      <c r="OGT154"/>
      <c r="OGU154"/>
      <c r="OGV154"/>
      <c r="OGW154"/>
      <c r="OGX154"/>
      <c r="OGY154"/>
      <c r="OGZ154"/>
      <c r="OHA154"/>
      <c r="OHB154"/>
      <c r="OHC154"/>
      <c r="OHD154"/>
      <c r="OHE154"/>
      <c r="OHF154"/>
      <c r="OHG154"/>
      <c r="OHH154"/>
      <c r="OHI154"/>
      <c r="OHJ154"/>
      <c r="OHK154"/>
      <c r="OHL154"/>
      <c r="OHM154"/>
      <c r="OHN154"/>
      <c r="OHO154"/>
      <c r="OHP154"/>
      <c r="OHQ154"/>
      <c r="OHR154"/>
      <c r="OHS154"/>
      <c r="OHT154"/>
      <c r="OHU154"/>
      <c r="OHV154"/>
      <c r="OHW154"/>
      <c r="OHX154"/>
      <c r="OHY154"/>
      <c r="OHZ154"/>
      <c r="OIA154"/>
      <c r="OIB154"/>
      <c r="OIC154"/>
      <c r="OID154"/>
      <c r="OIE154"/>
      <c r="OIF154"/>
      <c r="OIG154"/>
      <c r="OIH154"/>
      <c r="OII154"/>
      <c r="OIJ154"/>
      <c r="OIK154"/>
      <c r="OIL154"/>
      <c r="OIM154"/>
      <c r="OIN154"/>
      <c r="OIO154"/>
      <c r="OIP154"/>
      <c r="OIQ154"/>
      <c r="OIR154"/>
      <c r="OIS154"/>
      <c r="OIT154"/>
      <c r="OIU154"/>
      <c r="OIV154"/>
      <c r="OIW154"/>
      <c r="OIX154"/>
      <c r="OIY154"/>
      <c r="OIZ154"/>
      <c r="OJA154"/>
      <c r="OJB154"/>
      <c r="OJC154"/>
      <c r="OJD154"/>
      <c r="OJE154"/>
      <c r="OJF154"/>
      <c r="OJG154"/>
      <c r="OJH154"/>
      <c r="OJI154"/>
      <c r="OJJ154"/>
      <c r="OJK154"/>
      <c r="OJL154"/>
      <c r="OJM154"/>
      <c r="OJN154"/>
      <c r="OJO154"/>
      <c r="OJP154"/>
      <c r="OJQ154"/>
      <c r="OJR154"/>
      <c r="OJS154"/>
      <c r="OJT154"/>
      <c r="OJU154"/>
      <c r="OJV154"/>
      <c r="OJW154"/>
      <c r="OJX154"/>
      <c r="OJY154"/>
      <c r="OJZ154"/>
      <c r="OKA154"/>
      <c r="OKB154"/>
      <c r="OKC154"/>
      <c r="OKD154"/>
      <c r="OKE154"/>
      <c r="OKF154"/>
      <c r="OKG154"/>
      <c r="OKH154"/>
      <c r="OKI154"/>
      <c r="OKJ154"/>
      <c r="OKK154"/>
      <c r="OKL154"/>
      <c r="OKM154"/>
      <c r="OKN154"/>
      <c r="OKO154"/>
      <c r="OKP154"/>
      <c r="OKQ154"/>
      <c r="OKR154"/>
      <c r="OKS154"/>
      <c r="OKT154"/>
      <c r="OKU154"/>
      <c r="OKV154"/>
      <c r="OKW154"/>
      <c r="OKX154"/>
      <c r="OKY154"/>
      <c r="OKZ154"/>
      <c r="OLA154"/>
      <c r="OLB154"/>
      <c r="OLC154"/>
      <c r="OLD154"/>
      <c r="OLE154"/>
      <c r="OLF154"/>
      <c r="OLG154"/>
      <c r="OLH154"/>
      <c r="OLI154"/>
      <c r="OLJ154"/>
      <c r="OLK154"/>
      <c r="OLL154"/>
      <c r="OLM154"/>
      <c r="OLN154"/>
      <c r="OLO154"/>
      <c r="OLP154"/>
      <c r="OLQ154"/>
      <c r="OLR154"/>
      <c r="OLS154"/>
      <c r="OLT154"/>
      <c r="OLU154"/>
      <c r="OLV154"/>
      <c r="OLW154"/>
      <c r="OLX154"/>
      <c r="OLY154"/>
      <c r="OLZ154"/>
      <c r="OMA154"/>
      <c r="OMB154"/>
      <c r="OMC154"/>
      <c r="OMD154"/>
      <c r="OME154"/>
      <c r="OMF154"/>
      <c r="OMG154"/>
      <c r="OMH154"/>
      <c r="OMI154"/>
      <c r="OMJ154"/>
      <c r="OMK154"/>
      <c r="OML154"/>
      <c r="OMM154"/>
      <c r="OMN154"/>
      <c r="OMO154"/>
      <c r="OMP154"/>
      <c r="OMQ154"/>
      <c r="OMR154"/>
      <c r="OMS154"/>
      <c r="OMT154"/>
      <c r="OMU154"/>
      <c r="OMV154"/>
      <c r="OMW154"/>
      <c r="OMX154"/>
      <c r="OMY154"/>
      <c r="OMZ154"/>
      <c r="ONA154"/>
      <c r="ONB154"/>
      <c r="ONC154"/>
      <c r="OND154"/>
      <c r="ONE154"/>
      <c r="ONF154"/>
      <c r="ONG154"/>
      <c r="ONH154"/>
      <c r="ONI154"/>
      <c r="ONJ154"/>
      <c r="ONK154"/>
      <c r="ONL154"/>
      <c r="ONM154"/>
      <c r="ONN154"/>
      <c r="ONO154"/>
      <c r="ONP154"/>
      <c r="ONQ154"/>
      <c r="ONR154"/>
      <c r="ONS154"/>
      <c r="ONT154"/>
      <c r="ONU154"/>
      <c r="ONV154"/>
      <c r="ONW154"/>
      <c r="ONX154"/>
      <c r="ONY154"/>
      <c r="ONZ154"/>
      <c r="OOA154"/>
      <c r="OOB154"/>
      <c r="OOC154"/>
      <c r="OOD154"/>
      <c r="OOE154"/>
      <c r="OOF154"/>
      <c r="OOG154"/>
      <c r="OOH154"/>
      <c r="OOI154"/>
      <c r="OOJ154"/>
      <c r="OOK154"/>
      <c r="OOL154"/>
      <c r="OOM154"/>
      <c r="OON154"/>
      <c r="OOO154"/>
      <c r="OOP154"/>
      <c r="OOQ154"/>
      <c r="OOR154"/>
      <c r="OOS154"/>
      <c r="OOT154"/>
      <c r="OOU154"/>
      <c r="OOV154"/>
      <c r="OOW154"/>
      <c r="OOX154"/>
      <c r="OOY154"/>
      <c r="OOZ154"/>
      <c r="OPA154"/>
      <c r="OPB154"/>
      <c r="OPC154"/>
      <c r="OPD154"/>
      <c r="OPE154"/>
      <c r="OPF154"/>
      <c r="OPG154"/>
      <c r="OPH154"/>
      <c r="OPI154"/>
      <c r="OPJ154"/>
      <c r="OPK154"/>
      <c r="OPL154"/>
      <c r="OPM154"/>
      <c r="OPN154"/>
      <c r="OPO154"/>
      <c r="OPP154"/>
      <c r="OPQ154"/>
      <c r="OPR154"/>
      <c r="OPS154"/>
      <c r="OPT154"/>
      <c r="OPU154"/>
      <c r="OPV154"/>
      <c r="OPW154"/>
      <c r="OPX154"/>
      <c r="OPY154"/>
      <c r="OPZ154"/>
      <c r="OQA154"/>
      <c r="OQB154"/>
      <c r="OQC154"/>
      <c r="OQD154"/>
      <c r="OQE154"/>
      <c r="OQF154"/>
      <c r="OQG154"/>
      <c r="OQH154"/>
      <c r="OQI154"/>
      <c r="OQJ154"/>
      <c r="OQK154"/>
      <c r="OQL154"/>
      <c r="OQM154"/>
      <c r="OQN154"/>
      <c r="OQO154"/>
      <c r="OQP154"/>
      <c r="OQQ154"/>
      <c r="OQR154"/>
      <c r="OQS154"/>
      <c r="OQT154"/>
      <c r="OQU154"/>
      <c r="OQV154"/>
      <c r="OQW154"/>
      <c r="OQX154"/>
      <c r="OQY154"/>
      <c r="OQZ154"/>
      <c r="ORA154"/>
      <c r="ORB154"/>
      <c r="ORC154"/>
      <c r="ORD154"/>
      <c r="ORE154"/>
      <c r="ORF154"/>
      <c r="ORG154"/>
      <c r="ORH154"/>
      <c r="ORI154"/>
      <c r="ORJ154"/>
      <c r="ORK154"/>
      <c r="ORL154"/>
      <c r="ORM154"/>
      <c r="ORN154"/>
      <c r="ORO154"/>
      <c r="ORP154"/>
      <c r="ORQ154"/>
      <c r="ORR154"/>
      <c r="ORS154"/>
      <c r="ORT154"/>
      <c r="ORU154"/>
      <c r="ORV154"/>
      <c r="ORW154"/>
      <c r="ORX154"/>
      <c r="ORY154"/>
      <c r="ORZ154"/>
      <c r="OSA154"/>
      <c r="OSB154"/>
      <c r="OSC154"/>
      <c r="OSD154"/>
      <c r="OSE154"/>
      <c r="OSF154"/>
      <c r="OSG154"/>
      <c r="OSH154"/>
      <c r="OSI154"/>
      <c r="OSJ154"/>
      <c r="OSK154"/>
      <c r="OSL154"/>
      <c r="OSM154"/>
      <c r="OSN154"/>
      <c r="OSO154"/>
      <c r="OSP154"/>
      <c r="OSQ154"/>
      <c r="OSR154"/>
      <c r="OSS154"/>
      <c r="OST154"/>
      <c r="OSU154"/>
      <c r="OSV154"/>
      <c r="OSW154"/>
      <c r="OSX154"/>
      <c r="OSY154"/>
      <c r="OSZ154"/>
      <c r="OTA154"/>
      <c r="OTB154"/>
      <c r="OTC154"/>
      <c r="OTD154"/>
      <c r="OTE154"/>
      <c r="OTF154"/>
      <c r="OTG154"/>
      <c r="OTH154"/>
      <c r="OTI154"/>
      <c r="OTJ154"/>
      <c r="OTK154"/>
      <c r="OTL154"/>
      <c r="OTM154"/>
      <c r="OTN154"/>
      <c r="OTO154"/>
      <c r="OTP154"/>
      <c r="OTQ154"/>
      <c r="OTR154"/>
      <c r="OTS154"/>
      <c r="OTT154"/>
      <c r="OTU154"/>
      <c r="OTV154"/>
      <c r="OTW154"/>
      <c r="OTX154"/>
      <c r="OTY154"/>
      <c r="OTZ154"/>
      <c r="OUA154"/>
      <c r="OUB154"/>
      <c r="OUC154"/>
      <c r="OUD154"/>
      <c r="OUE154"/>
      <c r="OUF154"/>
      <c r="OUG154"/>
      <c r="OUH154"/>
      <c r="OUI154"/>
      <c r="OUJ154"/>
      <c r="OUK154"/>
      <c r="OUL154"/>
      <c r="OUM154"/>
      <c r="OUN154"/>
      <c r="OUO154"/>
      <c r="OUP154"/>
      <c r="OUQ154"/>
      <c r="OUR154"/>
      <c r="OUS154"/>
      <c r="OUT154"/>
      <c r="OUU154"/>
      <c r="OUV154"/>
      <c r="OUW154"/>
      <c r="OUX154"/>
      <c r="OUY154"/>
      <c r="OUZ154"/>
      <c r="OVA154"/>
      <c r="OVB154"/>
      <c r="OVC154"/>
      <c r="OVD154"/>
      <c r="OVE154"/>
      <c r="OVF154"/>
      <c r="OVG154"/>
      <c r="OVH154"/>
      <c r="OVI154"/>
      <c r="OVJ154"/>
      <c r="OVK154"/>
      <c r="OVL154"/>
      <c r="OVM154"/>
      <c r="OVN154"/>
      <c r="OVO154"/>
      <c r="OVP154"/>
      <c r="OVQ154"/>
      <c r="OVR154"/>
      <c r="OVS154"/>
      <c r="OVT154"/>
      <c r="OVU154"/>
      <c r="OVV154"/>
      <c r="OVW154"/>
      <c r="OVX154"/>
      <c r="OVY154"/>
      <c r="OVZ154"/>
      <c r="OWA154"/>
      <c r="OWB154"/>
      <c r="OWC154"/>
      <c r="OWD154"/>
      <c r="OWE154"/>
      <c r="OWF154"/>
      <c r="OWG154"/>
      <c r="OWH154"/>
      <c r="OWI154"/>
      <c r="OWJ154"/>
      <c r="OWK154"/>
      <c r="OWL154"/>
      <c r="OWM154"/>
      <c r="OWN154"/>
      <c r="OWO154"/>
      <c r="OWP154"/>
      <c r="OWQ154"/>
      <c r="OWR154"/>
      <c r="OWS154"/>
      <c r="OWT154"/>
      <c r="OWU154"/>
      <c r="OWV154"/>
      <c r="OWW154"/>
      <c r="OWX154"/>
      <c r="OWY154"/>
      <c r="OWZ154"/>
      <c r="OXA154"/>
      <c r="OXB154"/>
      <c r="OXC154"/>
      <c r="OXD154"/>
      <c r="OXE154"/>
      <c r="OXF154"/>
      <c r="OXG154"/>
      <c r="OXH154"/>
      <c r="OXI154"/>
      <c r="OXJ154"/>
      <c r="OXK154"/>
      <c r="OXL154"/>
      <c r="OXM154"/>
      <c r="OXN154"/>
      <c r="OXO154"/>
      <c r="OXP154"/>
      <c r="OXQ154"/>
      <c r="OXR154"/>
      <c r="OXS154"/>
      <c r="OXT154"/>
      <c r="OXU154"/>
      <c r="OXV154"/>
      <c r="OXW154"/>
      <c r="OXX154"/>
      <c r="OXY154"/>
      <c r="OXZ154"/>
      <c r="OYA154"/>
      <c r="OYB154"/>
      <c r="OYC154"/>
      <c r="OYD154"/>
      <c r="OYE154"/>
      <c r="OYF154"/>
      <c r="OYG154"/>
      <c r="OYH154"/>
      <c r="OYI154"/>
      <c r="OYJ154"/>
      <c r="OYK154"/>
      <c r="OYL154"/>
      <c r="OYM154"/>
      <c r="OYN154"/>
      <c r="OYO154"/>
      <c r="OYP154"/>
      <c r="OYQ154"/>
      <c r="OYR154"/>
      <c r="OYS154"/>
      <c r="OYT154"/>
      <c r="OYU154"/>
      <c r="OYV154"/>
      <c r="OYW154"/>
      <c r="OYX154"/>
      <c r="OYY154"/>
      <c r="OYZ154"/>
      <c r="OZA154"/>
      <c r="OZB154"/>
      <c r="OZC154"/>
      <c r="OZD154"/>
      <c r="OZE154"/>
      <c r="OZF154"/>
      <c r="OZG154"/>
      <c r="OZH154"/>
      <c r="OZI154"/>
      <c r="OZJ154"/>
      <c r="OZK154"/>
      <c r="OZL154"/>
      <c r="OZM154"/>
      <c r="OZN154"/>
      <c r="OZO154"/>
      <c r="OZP154"/>
      <c r="OZQ154"/>
      <c r="OZR154"/>
      <c r="OZS154"/>
      <c r="OZT154"/>
      <c r="OZU154"/>
      <c r="OZV154"/>
      <c r="OZW154"/>
      <c r="OZX154"/>
      <c r="OZY154"/>
      <c r="OZZ154"/>
      <c r="PAA154"/>
      <c r="PAB154"/>
      <c r="PAC154"/>
      <c r="PAD154"/>
      <c r="PAE154"/>
      <c r="PAF154"/>
      <c r="PAG154"/>
      <c r="PAH154"/>
      <c r="PAI154"/>
      <c r="PAJ154"/>
      <c r="PAK154"/>
      <c r="PAL154"/>
      <c r="PAM154"/>
      <c r="PAN154"/>
      <c r="PAO154"/>
      <c r="PAP154"/>
      <c r="PAQ154"/>
      <c r="PAR154"/>
      <c r="PAS154"/>
      <c r="PAT154"/>
      <c r="PAU154"/>
      <c r="PAV154"/>
      <c r="PAW154"/>
      <c r="PAX154"/>
      <c r="PAY154"/>
      <c r="PAZ154"/>
      <c r="PBA154"/>
      <c r="PBB154"/>
      <c r="PBC154"/>
      <c r="PBD154"/>
      <c r="PBE154"/>
      <c r="PBF154"/>
      <c r="PBG154"/>
      <c r="PBH154"/>
      <c r="PBI154"/>
      <c r="PBJ154"/>
      <c r="PBK154"/>
      <c r="PBL154"/>
      <c r="PBM154"/>
      <c r="PBN154"/>
      <c r="PBO154"/>
      <c r="PBP154"/>
      <c r="PBQ154"/>
      <c r="PBR154"/>
      <c r="PBS154"/>
      <c r="PBT154"/>
      <c r="PBU154"/>
      <c r="PBV154"/>
      <c r="PBW154"/>
      <c r="PBX154"/>
      <c r="PBY154"/>
      <c r="PBZ154"/>
      <c r="PCA154"/>
      <c r="PCB154"/>
      <c r="PCC154"/>
      <c r="PCD154"/>
      <c r="PCE154"/>
      <c r="PCF154"/>
      <c r="PCG154"/>
      <c r="PCH154"/>
      <c r="PCI154"/>
      <c r="PCJ154"/>
      <c r="PCK154"/>
      <c r="PCL154"/>
      <c r="PCM154"/>
      <c r="PCN154"/>
      <c r="PCO154"/>
      <c r="PCP154"/>
      <c r="PCQ154"/>
      <c r="PCR154"/>
      <c r="PCS154"/>
      <c r="PCT154"/>
      <c r="PCU154"/>
      <c r="PCV154"/>
      <c r="PCW154"/>
      <c r="PCX154"/>
      <c r="PCY154"/>
      <c r="PCZ154"/>
      <c r="PDA154"/>
      <c r="PDB154"/>
      <c r="PDC154"/>
      <c r="PDD154"/>
      <c r="PDE154"/>
      <c r="PDF154"/>
      <c r="PDG154"/>
      <c r="PDH154"/>
      <c r="PDI154"/>
      <c r="PDJ154"/>
      <c r="PDK154"/>
      <c r="PDL154"/>
      <c r="PDM154"/>
      <c r="PDN154"/>
      <c r="PDO154"/>
      <c r="PDP154"/>
      <c r="PDQ154"/>
      <c r="PDR154"/>
      <c r="PDS154"/>
      <c r="PDT154"/>
      <c r="PDU154"/>
      <c r="PDV154"/>
      <c r="PDW154"/>
      <c r="PDX154"/>
      <c r="PDY154"/>
      <c r="PDZ154"/>
      <c r="PEA154"/>
      <c r="PEB154"/>
      <c r="PEC154"/>
      <c r="PED154"/>
      <c r="PEE154"/>
      <c r="PEF154"/>
      <c r="PEG154"/>
      <c r="PEH154"/>
      <c r="PEI154"/>
      <c r="PEJ154"/>
      <c r="PEK154"/>
      <c r="PEL154"/>
      <c r="PEM154"/>
      <c r="PEN154"/>
      <c r="PEO154"/>
      <c r="PEP154"/>
      <c r="PEQ154"/>
      <c r="PER154"/>
      <c r="PES154"/>
      <c r="PET154"/>
      <c r="PEU154"/>
      <c r="PEV154"/>
      <c r="PEW154"/>
      <c r="PEX154"/>
      <c r="PEY154"/>
      <c r="PEZ154"/>
      <c r="PFA154"/>
      <c r="PFB154"/>
      <c r="PFC154"/>
      <c r="PFD154"/>
      <c r="PFE154"/>
      <c r="PFF154"/>
      <c r="PFG154"/>
      <c r="PFH154"/>
      <c r="PFI154"/>
      <c r="PFJ154"/>
      <c r="PFK154"/>
      <c r="PFL154"/>
      <c r="PFM154"/>
      <c r="PFN154"/>
      <c r="PFO154"/>
      <c r="PFP154"/>
      <c r="PFQ154"/>
      <c r="PFR154"/>
      <c r="PFS154"/>
      <c r="PFT154"/>
      <c r="PFU154"/>
      <c r="PFV154"/>
      <c r="PFW154"/>
      <c r="PFX154"/>
      <c r="PFY154"/>
      <c r="PFZ154"/>
      <c r="PGA154"/>
      <c r="PGB154"/>
      <c r="PGC154"/>
      <c r="PGD154"/>
      <c r="PGE154"/>
      <c r="PGF154"/>
      <c r="PGG154"/>
      <c r="PGH154"/>
      <c r="PGI154"/>
      <c r="PGJ154"/>
      <c r="PGK154"/>
      <c r="PGL154"/>
      <c r="PGM154"/>
      <c r="PGN154"/>
      <c r="PGO154"/>
      <c r="PGP154"/>
      <c r="PGQ154"/>
      <c r="PGR154"/>
      <c r="PGS154"/>
      <c r="PGT154"/>
      <c r="PGU154"/>
      <c r="PGV154"/>
      <c r="PGW154"/>
      <c r="PGX154"/>
      <c r="PGY154"/>
      <c r="PGZ154"/>
      <c r="PHA154"/>
      <c r="PHB154"/>
      <c r="PHC154"/>
      <c r="PHD154"/>
      <c r="PHE154"/>
      <c r="PHF154"/>
      <c r="PHG154"/>
      <c r="PHH154"/>
      <c r="PHI154"/>
      <c r="PHJ154"/>
      <c r="PHK154"/>
      <c r="PHL154"/>
      <c r="PHM154"/>
      <c r="PHN154"/>
      <c r="PHO154"/>
      <c r="PHP154"/>
      <c r="PHQ154"/>
      <c r="PHR154"/>
      <c r="PHS154"/>
      <c r="PHT154"/>
      <c r="PHU154"/>
      <c r="PHV154"/>
      <c r="PHW154"/>
      <c r="PHX154"/>
      <c r="PHY154"/>
      <c r="PHZ154"/>
      <c r="PIA154"/>
      <c r="PIB154"/>
      <c r="PIC154"/>
      <c r="PID154"/>
      <c r="PIE154"/>
      <c r="PIF154"/>
      <c r="PIG154"/>
      <c r="PIH154"/>
      <c r="PII154"/>
      <c r="PIJ154"/>
      <c r="PIK154"/>
      <c r="PIL154"/>
      <c r="PIM154"/>
      <c r="PIN154"/>
      <c r="PIO154"/>
      <c r="PIP154"/>
      <c r="PIQ154"/>
      <c r="PIR154"/>
      <c r="PIS154"/>
      <c r="PIT154"/>
      <c r="PIU154"/>
      <c r="PIV154"/>
      <c r="PIW154"/>
      <c r="PIX154"/>
      <c r="PIY154"/>
      <c r="PIZ154"/>
      <c r="PJA154"/>
      <c r="PJB154"/>
      <c r="PJC154"/>
      <c r="PJD154"/>
      <c r="PJE154"/>
      <c r="PJF154"/>
      <c r="PJG154"/>
      <c r="PJH154"/>
      <c r="PJI154"/>
      <c r="PJJ154"/>
      <c r="PJK154"/>
      <c r="PJL154"/>
      <c r="PJM154"/>
      <c r="PJN154"/>
      <c r="PJO154"/>
      <c r="PJP154"/>
      <c r="PJQ154"/>
      <c r="PJR154"/>
      <c r="PJS154"/>
      <c r="PJT154"/>
      <c r="PJU154"/>
      <c r="PJV154"/>
      <c r="PJW154"/>
      <c r="PJX154"/>
      <c r="PJY154"/>
      <c r="PJZ154"/>
      <c r="PKA154"/>
      <c r="PKB154"/>
      <c r="PKC154"/>
      <c r="PKD154"/>
      <c r="PKE154"/>
      <c r="PKF154"/>
      <c r="PKG154"/>
      <c r="PKH154"/>
      <c r="PKI154"/>
      <c r="PKJ154"/>
      <c r="PKK154"/>
      <c r="PKL154"/>
      <c r="PKM154"/>
      <c r="PKN154"/>
      <c r="PKO154"/>
      <c r="PKP154"/>
      <c r="PKQ154"/>
      <c r="PKR154"/>
      <c r="PKS154"/>
      <c r="PKT154"/>
      <c r="PKU154"/>
      <c r="PKV154"/>
      <c r="PKW154"/>
      <c r="PKX154"/>
      <c r="PKY154"/>
      <c r="PKZ154"/>
      <c r="PLA154"/>
      <c r="PLB154"/>
      <c r="PLC154"/>
      <c r="PLD154"/>
      <c r="PLE154"/>
      <c r="PLF154"/>
      <c r="PLG154"/>
      <c r="PLH154"/>
      <c r="PLI154"/>
      <c r="PLJ154"/>
      <c r="PLK154"/>
      <c r="PLL154"/>
      <c r="PLM154"/>
      <c r="PLN154"/>
      <c r="PLO154"/>
      <c r="PLP154"/>
      <c r="PLQ154"/>
      <c r="PLR154"/>
      <c r="PLS154"/>
      <c r="PLT154"/>
      <c r="PLU154"/>
      <c r="PLV154"/>
      <c r="PLW154"/>
      <c r="PLX154"/>
      <c r="PLY154"/>
      <c r="PLZ154"/>
      <c r="PMA154"/>
      <c r="PMB154"/>
      <c r="PMC154"/>
      <c r="PMD154"/>
      <c r="PME154"/>
      <c r="PMF154"/>
      <c r="PMG154"/>
      <c r="PMH154"/>
      <c r="PMI154"/>
      <c r="PMJ154"/>
      <c r="PMK154"/>
      <c r="PML154"/>
      <c r="PMM154"/>
      <c r="PMN154"/>
      <c r="PMO154"/>
      <c r="PMP154"/>
      <c r="PMQ154"/>
      <c r="PMR154"/>
      <c r="PMS154"/>
      <c r="PMT154"/>
      <c r="PMU154"/>
      <c r="PMV154"/>
      <c r="PMW154"/>
      <c r="PMX154"/>
      <c r="PMY154"/>
      <c r="PMZ154"/>
      <c r="PNA154"/>
      <c r="PNB154"/>
      <c r="PNC154"/>
      <c r="PND154"/>
      <c r="PNE154"/>
      <c r="PNF154"/>
      <c r="PNG154"/>
      <c r="PNH154"/>
      <c r="PNI154"/>
      <c r="PNJ154"/>
      <c r="PNK154"/>
      <c r="PNL154"/>
      <c r="PNM154"/>
      <c r="PNN154"/>
      <c r="PNO154"/>
      <c r="PNP154"/>
      <c r="PNQ154"/>
      <c r="PNR154"/>
      <c r="PNS154"/>
      <c r="PNT154"/>
      <c r="PNU154"/>
      <c r="PNV154"/>
      <c r="PNW154"/>
      <c r="PNX154"/>
      <c r="PNY154"/>
      <c r="PNZ154"/>
      <c r="POA154"/>
      <c r="POB154"/>
      <c r="POC154"/>
      <c r="POD154"/>
      <c r="POE154"/>
      <c r="POF154"/>
      <c r="POG154"/>
      <c r="POH154"/>
      <c r="POI154"/>
      <c r="POJ154"/>
      <c r="POK154"/>
      <c r="POL154"/>
      <c r="POM154"/>
      <c r="PON154"/>
      <c r="POO154"/>
      <c r="POP154"/>
      <c r="POQ154"/>
      <c r="POR154"/>
      <c r="POS154"/>
      <c r="POT154"/>
      <c r="POU154"/>
      <c r="POV154"/>
      <c r="POW154"/>
      <c r="POX154"/>
      <c r="POY154"/>
      <c r="POZ154"/>
      <c r="PPA154"/>
      <c r="PPB154"/>
      <c r="PPC154"/>
      <c r="PPD154"/>
      <c r="PPE154"/>
      <c r="PPF154"/>
      <c r="PPG154"/>
      <c r="PPH154"/>
      <c r="PPI154"/>
      <c r="PPJ154"/>
      <c r="PPK154"/>
      <c r="PPL154"/>
      <c r="PPM154"/>
      <c r="PPN154"/>
      <c r="PPO154"/>
      <c r="PPP154"/>
      <c r="PPQ154"/>
      <c r="PPR154"/>
      <c r="PPS154"/>
      <c r="PPT154"/>
      <c r="PPU154"/>
      <c r="PPV154"/>
      <c r="PPW154"/>
      <c r="PPX154"/>
      <c r="PPY154"/>
      <c r="PPZ154"/>
      <c r="PQA154"/>
      <c r="PQB154"/>
      <c r="PQC154"/>
      <c r="PQD154"/>
      <c r="PQE154"/>
      <c r="PQF154"/>
      <c r="PQG154"/>
      <c r="PQH154"/>
      <c r="PQI154"/>
      <c r="PQJ154"/>
      <c r="PQK154"/>
      <c r="PQL154"/>
      <c r="PQM154"/>
      <c r="PQN154"/>
      <c r="PQO154"/>
      <c r="PQP154"/>
      <c r="PQQ154"/>
      <c r="PQR154"/>
      <c r="PQS154"/>
      <c r="PQT154"/>
      <c r="PQU154"/>
      <c r="PQV154"/>
      <c r="PQW154"/>
      <c r="PQX154"/>
      <c r="PQY154"/>
      <c r="PQZ154"/>
      <c r="PRA154"/>
      <c r="PRB154"/>
      <c r="PRC154"/>
      <c r="PRD154"/>
      <c r="PRE154"/>
      <c r="PRF154"/>
      <c r="PRG154"/>
      <c r="PRH154"/>
      <c r="PRI154"/>
      <c r="PRJ154"/>
      <c r="PRK154"/>
      <c r="PRL154"/>
      <c r="PRM154"/>
      <c r="PRN154"/>
      <c r="PRO154"/>
      <c r="PRP154"/>
      <c r="PRQ154"/>
      <c r="PRR154"/>
      <c r="PRS154"/>
      <c r="PRT154"/>
      <c r="PRU154"/>
      <c r="PRV154"/>
      <c r="PRW154"/>
      <c r="PRX154"/>
      <c r="PRY154"/>
      <c r="PRZ154"/>
      <c r="PSA154"/>
      <c r="PSB154"/>
      <c r="PSC154"/>
      <c r="PSD154"/>
      <c r="PSE154"/>
      <c r="PSF154"/>
      <c r="PSG154"/>
      <c r="PSH154"/>
      <c r="PSI154"/>
      <c r="PSJ154"/>
      <c r="PSK154"/>
      <c r="PSL154"/>
      <c r="PSM154"/>
      <c r="PSN154"/>
      <c r="PSO154"/>
      <c r="PSP154"/>
      <c r="PSQ154"/>
      <c r="PSR154"/>
      <c r="PSS154"/>
      <c r="PST154"/>
      <c r="PSU154"/>
      <c r="PSV154"/>
      <c r="PSW154"/>
      <c r="PSX154"/>
      <c r="PSY154"/>
      <c r="PSZ154"/>
      <c r="PTA154"/>
      <c r="PTB154"/>
      <c r="PTC154"/>
      <c r="PTD154"/>
      <c r="PTE154"/>
      <c r="PTF154"/>
      <c r="PTG154"/>
      <c r="PTH154"/>
      <c r="PTI154"/>
      <c r="PTJ154"/>
      <c r="PTK154"/>
      <c r="PTL154"/>
      <c r="PTM154"/>
      <c r="PTN154"/>
      <c r="PTO154"/>
      <c r="PTP154"/>
      <c r="PTQ154"/>
      <c r="PTR154"/>
      <c r="PTS154"/>
      <c r="PTT154"/>
      <c r="PTU154"/>
      <c r="PTV154"/>
      <c r="PTW154"/>
      <c r="PTX154"/>
      <c r="PTY154"/>
      <c r="PTZ154"/>
      <c r="PUA154"/>
      <c r="PUB154"/>
      <c r="PUC154"/>
      <c r="PUD154"/>
      <c r="PUE154"/>
      <c r="PUF154"/>
      <c r="PUG154"/>
      <c r="PUH154"/>
      <c r="PUI154"/>
      <c r="PUJ154"/>
      <c r="PUK154"/>
      <c r="PUL154"/>
      <c r="PUM154"/>
      <c r="PUN154"/>
      <c r="PUO154"/>
      <c r="PUP154"/>
      <c r="PUQ154"/>
      <c r="PUR154"/>
      <c r="PUS154"/>
      <c r="PUT154"/>
      <c r="PUU154"/>
      <c r="PUV154"/>
      <c r="PUW154"/>
      <c r="PUX154"/>
      <c r="PUY154"/>
      <c r="PUZ154"/>
      <c r="PVA154"/>
      <c r="PVB154"/>
      <c r="PVC154"/>
      <c r="PVD154"/>
      <c r="PVE154"/>
      <c r="PVF154"/>
      <c r="PVG154"/>
      <c r="PVH154"/>
      <c r="PVI154"/>
      <c r="PVJ154"/>
      <c r="PVK154"/>
      <c r="PVL154"/>
      <c r="PVM154"/>
      <c r="PVN154"/>
      <c r="PVO154"/>
      <c r="PVP154"/>
      <c r="PVQ154"/>
      <c r="PVR154"/>
      <c r="PVS154"/>
      <c r="PVT154"/>
      <c r="PVU154"/>
      <c r="PVV154"/>
      <c r="PVW154"/>
      <c r="PVX154"/>
      <c r="PVY154"/>
      <c r="PVZ154"/>
      <c r="PWA154"/>
      <c r="PWB154"/>
      <c r="PWC154"/>
      <c r="PWD154"/>
      <c r="PWE154"/>
      <c r="PWF154"/>
      <c r="PWG154"/>
      <c r="PWH154"/>
      <c r="PWI154"/>
      <c r="PWJ154"/>
      <c r="PWK154"/>
      <c r="PWL154"/>
      <c r="PWM154"/>
      <c r="PWN154"/>
      <c r="PWO154"/>
      <c r="PWP154"/>
      <c r="PWQ154"/>
      <c r="PWR154"/>
      <c r="PWS154"/>
      <c r="PWT154"/>
      <c r="PWU154"/>
      <c r="PWV154"/>
      <c r="PWW154"/>
      <c r="PWX154"/>
      <c r="PWY154"/>
      <c r="PWZ154"/>
      <c r="PXA154"/>
      <c r="PXB154"/>
      <c r="PXC154"/>
      <c r="PXD154"/>
      <c r="PXE154"/>
      <c r="PXF154"/>
      <c r="PXG154"/>
      <c r="PXH154"/>
      <c r="PXI154"/>
      <c r="PXJ154"/>
      <c r="PXK154"/>
      <c r="PXL154"/>
      <c r="PXM154"/>
      <c r="PXN154"/>
      <c r="PXO154"/>
      <c r="PXP154"/>
      <c r="PXQ154"/>
      <c r="PXR154"/>
      <c r="PXS154"/>
      <c r="PXT154"/>
      <c r="PXU154"/>
      <c r="PXV154"/>
      <c r="PXW154"/>
      <c r="PXX154"/>
      <c r="PXY154"/>
      <c r="PXZ154"/>
      <c r="PYA154"/>
      <c r="PYB154"/>
      <c r="PYC154"/>
      <c r="PYD154"/>
      <c r="PYE154"/>
      <c r="PYF154"/>
      <c r="PYG154"/>
      <c r="PYH154"/>
      <c r="PYI154"/>
      <c r="PYJ154"/>
      <c r="PYK154"/>
      <c r="PYL154"/>
      <c r="PYM154"/>
      <c r="PYN154"/>
      <c r="PYO154"/>
      <c r="PYP154"/>
      <c r="PYQ154"/>
      <c r="PYR154"/>
      <c r="PYS154"/>
      <c r="PYT154"/>
      <c r="PYU154"/>
      <c r="PYV154"/>
      <c r="PYW154"/>
      <c r="PYX154"/>
      <c r="PYY154"/>
      <c r="PYZ154"/>
      <c r="PZA154"/>
      <c r="PZB154"/>
      <c r="PZC154"/>
      <c r="PZD154"/>
      <c r="PZE154"/>
      <c r="PZF154"/>
      <c r="PZG154"/>
      <c r="PZH154"/>
      <c r="PZI154"/>
      <c r="PZJ154"/>
      <c r="PZK154"/>
      <c r="PZL154"/>
      <c r="PZM154"/>
      <c r="PZN154"/>
      <c r="PZO154"/>
      <c r="PZP154"/>
      <c r="PZQ154"/>
      <c r="PZR154"/>
      <c r="PZS154"/>
      <c r="PZT154"/>
      <c r="PZU154"/>
      <c r="PZV154"/>
      <c r="PZW154"/>
      <c r="PZX154"/>
      <c r="PZY154"/>
      <c r="PZZ154"/>
      <c r="QAA154"/>
      <c r="QAB154"/>
      <c r="QAC154"/>
      <c r="QAD154"/>
      <c r="QAE154"/>
      <c r="QAF154"/>
      <c r="QAG154"/>
      <c r="QAH154"/>
      <c r="QAI154"/>
      <c r="QAJ154"/>
      <c r="QAK154"/>
      <c r="QAL154"/>
      <c r="QAM154"/>
      <c r="QAN154"/>
      <c r="QAO154"/>
      <c r="QAP154"/>
      <c r="QAQ154"/>
      <c r="QAR154"/>
      <c r="QAS154"/>
      <c r="QAT154"/>
      <c r="QAU154"/>
      <c r="QAV154"/>
      <c r="QAW154"/>
      <c r="QAX154"/>
      <c r="QAY154"/>
      <c r="QAZ154"/>
      <c r="QBA154"/>
      <c r="QBB154"/>
      <c r="QBC154"/>
      <c r="QBD154"/>
      <c r="QBE154"/>
      <c r="QBF154"/>
      <c r="QBG154"/>
      <c r="QBH154"/>
      <c r="QBI154"/>
      <c r="QBJ154"/>
      <c r="QBK154"/>
      <c r="QBL154"/>
      <c r="QBM154"/>
      <c r="QBN154"/>
      <c r="QBO154"/>
      <c r="QBP154"/>
      <c r="QBQ154"/>
      <c r="QBR154"/>
      <c r="QBS154"/>
      <c r="QBT154"/>
      <c r="QBU154"/>
      <c r="QBV154"/>
      <c r="QBW154"/>
      <c r="QBX154"/>
      <c r="QBY154"/>
      <c r="QBZ154"/>
      <c r="QCA154"/>
      <c r="QCB154"/>
      <c r="QCC154"/>
      <c r="QCD154"/>
      <c r="QCE154"/>
      <c r="QCF154"/>
      <c r="QCG154"/>
      <c r="QCH154"/>
      <c r="QCI154"/>
      <c r="QCJ154"/>
      <c r="QCK154"/>
      <c r="QCL154"/>
      <c r="QCM154"/>
      <c r="QCN154"/>
      <c r="QCO154"/>
      <c r="QCP154"/>
      <c r="QCQ154"/>
      <c r="QCR154"/>
      <c r="QCS154"/>
      <c r="QCT154"/>
      <c r="QCU154"/>
      <c r="QCV154"/>
      <c r="QCW154"/>
      <c r="QCX154"/>
      <c r="QCY154"/>
      <c r="QCZ154"/>
      <c r="QDA154"/>
      <c r="QDB154"/>
      <c r="QDC154"/>
      <c r="QDD154"/>
      <c r="QDE154"/>
      <c r="QDF154"/>
      <c r="QDG154"/>
      <c r="QDH154"/>
      <c r="QDI154"/>
      <c r="QDJ154"/>
      <c r="QDK154"/>
      <c r="QDL154"/>
      <c r="QDM154"/>
      <c r="QDN154"/>
      <c r="QDO154"/>
      <c r="QDP154"/>
      <c r="QDQ154"/>
      <c r="QDR154"/>
      <c r="QDS154"/>
      <c r="QDT154"/>
      <c r="QDU154"/>
      <c r="QDV154"/>
      <c r="QDW154"/>
      <c r="QDX154"/>
      <c r="QDY154"/>
      <c r="QDZ154"/>
      <c r="QEA154"/>
      <c r="QEB154"/>
      <c r="QEC154"/>
      <c r="QED154"/>
      <c r="QEE154"/>
      <c r="QEF154"/>
      <c r="QEG154"/>
      <c r="QEH154"/>
      <c r="QEI154"/>
      <c r="QEJ154"/>
      <c r="QEK154"/>
      <c r="QEL154"/>
      <c r="QEM154"/>
      <c r="QEN154"/>
      <c r="QEO154"/>
      <c r="QEP154"/>
      <c r="QEQ154"/>
      <c r="QER154"/>
      <c r="QES154"/>
      <c r="QET154"/>
      <c r="QEU154"/>
      <c r="QEV154"/>
      <c r="QEW154"/>
      <c r="QEX154"/>
      <c r="QEY154"/>
      <c r="QEZ154"/>
      <c r="QFA154"/>
      <c r="QFB154"/>
      <c r="QFC154"/>
      <c r="QFD154"/>
      <c r="QFE154"/>
      <c r="QFF154"/>
      <c r="QFG154"/>
      <c r="QFH154"/>
      <c r="QFI154"/>
      <c r="QFJ154"/>
      <c r="QFK154"/>
      <c r="QFL154"/>
      <c r="QFM154"/>
      <c r="QFN154"/>
      <c r="QFO154"/>
      <c r="QFP154"/>
      <c r="QFQ154"/>
      <c r="QFR154"/>
      <c r="QFS154"/>
      <c r="QFT154"/>
      <c r="QFU154"/>
      <c r="QFV154"/>
      <c r="QFW154"/>
      <c r="QFX154"/>
      <c r="QFY154"/>
      <c r="QFZ154"/>
      <c r="QGA154"/>
      <c r="QGB154"/>
      <c r="QGC154"/>
      <c r="QGD154"/>
      <c r="QGE154"/>
      <c r="QGF154"/>
      <c r="QGG154"/>
      <c r="QGH154"/>
      <c r="QGI154"/>
      <c r="QGJ154"/>
      <c r="QGK154"/>
      <c r="QGL154"/>
      <c r="QGM154"/>
      <c r="QGN154"/>
      <c r="QGO154"/>
      <c r="QGP154"/>
      <c r="QGQ154"/>
      <c r="QGR154"/>
      <c r="QGS154"/>
      <c r="QGT154"/>
      <c r="QGU154"/>
      <c r="QGV154"/>
      <c r="QGW154"/>
      <c r="QGX154"/>
      <c r="QGY154"/>
      <c r="QGZ154"/>
      <c r="QHA154"/>
      <c r="QHB154"/>
      <c r="QHC154"/>
      <c r="QHD154"/>
      <c r="QHE154"/>
      <c r="QHF154"/>
      <c r="QHG154"/>
      <c r="QHH154"/>
      <c r="QHI154"/>
      <c r="QHJ154"/>
      <c r="QHK154"/>
      <c r="QHL154"/>
      <c r="QHM154"/>
      <c r="QHN154"/>
      <c r="QHO154"/>
      <c r="QHP154"/>
      <c r="QHQ154"/>
      <c r="QHR154"/>
      <c r="QHS154"/>
      <c r="QHT154"/>
      <c r="QHU154"/>
      <c r="QHV154"/>
      <c r="QHW154"/>
      <c r="QHX154"/>
      <c r="QHY154"/>
      <c r="QHZ154"/>
      <c r="QIA154"/>
      <c r="QIB154"/>
      <c r="QIC154"/>
      <c r="QID154"/>
      <c r="QIE154"/>
      <c r="QIF154"/>
      <c r="QIG154"/>
      <c r="QIH154"/>
      <c r="QII154"/>
      <c r="QIJ154"/>
      <c r="QIK154"/>
      <c r="QIL154"/>
      <c r="QIM154"/>
      <c r="QIN154"/>
      <c r="QIO154"/>
      <c r="QIP154"/>
      <c r="QIQ154"/>
      <c r="QIR154"/>
      <c r="QIS154"/>
      <c r="QIT154"/>
      <c r="QIU154"/>
      <c r="QIV154"/>
      <c r="QIW154"/>
      <c r="QIX154"/>
      <c r="QIY154"/>
      <c r="QIZ154"/>
      <c r="QJA154"/>
      <c r="QJB154"/>
      <c r="QJC154"/>
      <c r="QJD154"/>
      <c r="QJE154"/>
      <c r="QJF154"/>
      <c r="QJG154"/>
      <c r="QJH154"/>
      <c r="QJI154"/>
      <c r="QJJ154"/>
      <c r="QJK154"/>
      <c r="QJL154"/>
      <c r="QJM154"/>
      <c r="QJN154"/>
      <c r="QJO154"/>
      <c r="QJP154"/>
      <c r="QJQ154"/>
      <c r="QJR154"/>
      <c r="QJS154"/>
      <c r="QJT154"/>
      <c r="QJU154"/>
      <c r="QJV154"/>
      <c r="QJW154"/>
      <c r="QJX154"/>
      <c r="QJY154"/>
      <c r="QJZ154"/>
      <c r="QKA154"/>
      <c r="QKB154"/>
      <c r="QKC154"/>
      <c r="QKD154"/>
      <c r="QKE154"/>
      <c r="QKF154"/>
      <c r="QKG154"/>
      <c r="QKH154"/>
      <c r="QKI154"/>
      <c r="QKJ154"/>
      <c r="QKK154"/>
      <c r="QKL154"/>
      <c r="QKM154"/>
      <c r="QKN154"/>
      <c r="QKO154"/>
      <c r="QKP154"/>
      <c r="QKQ154"/>
      <c r="QKR154"/>
      <c r="QKS154"/>
      <c r="QKT154"/>
      <c r="QKU154"/>
      <c r="QKV154"/>
      <c r="QKW154"/>
      <c r="QKX154"/>
      <c r="QKY154"/>
      <c r="QKZ154"/>
      <c r="QLA154"/>
      <c r="QLB154"/>
      <c r="QLC154"/>
      <c r="QLD154"/>
      <c r="QLE154"/>
      <c r="QLF154"/>
      <c r="QLG154"/>
      <c r="QLH154"/>
      <c r="QLI154"/>
      <c r="QLJ154"/>
      <c r="QLK154"/>
      <c r="QLL154"/>
      <c r="QLM154"/>
      <c r="QLN154"/>
      <c r="QLO154"/>
      <c r="QLP154"/>
      <c r="QLQ154"/>
      <c r="QLR154"/>
      <c r="QLS154"/>
      <c r="QLT154"/>
      <c r="QLU154"/>
      <c r="QLV154"/>
      <c r="QLW154"/>
      <c r="QLX154"/>
      <c r="QLY154"/>
      <c r="QLZ154"/>
      <c r="QMA154"/>
      <c r="QMB154"/>
      <c r="QMC154"/>
      <c r="QMD154"/>
      <c r="QME154"/>
      <c r="QMF154"/>
      <c r="QMG154"/>
      <c r="QMH154"/>
      <c r="QMI154"/>
      <c r="QMJ154"/>
      <c r="QMK154"/>
      <c r="QML154"/>
      <c r="QMM154"/>
      <c r="QMN154"/>
      <c r="QMO154"/>
      <c r="QMP154"/>
      <c r="QMQ154"/>
      <c r="QMR154"/>
      <c r="QMS154"/>
      <c r="QMT154"/>
      <c r="QMU154"/>
      <c r="QMV154"/>
      <c r="QMW154"/>
      <c r="QMX154"/>
      <c r="QMY154"/>
      <c r="QMZ154"/>
      <c r="QNA154"/>
      <c r="QNB154"/>
      <c r="QNC154"/>
      <c r="QND154"/>
      <c r="QNE154"/>
      <c r="QNF154"/>
      <c r="QNG154"/>
      <c r="QNH154"/>
      <c r="QNI154"/>
      <c r="QNJ154"/>
      <c r="QNK154"/>
      <c r="QNL154"/>
      <c r="QNM154"/>
      <c r="QNN154"/>
      <c r="QNO154"/>
      <c r="QNP154"/>
      <c r="QNQ154"/>
      <c r="QNR154"/>
      <c r="QNS154"/>
      <c r="QNT154"/>
      <c r="QNU154"/>
      <c r="QNV154"/>
      <c r="QNW154"/>
      <c r="QNX154"/>
      <c r="QNY154"/>
      <c r="QNZ154"/>
      <c r="QOA154"/>
      <c r="QOB154"/>
      <c r="QOC154"/>
      <c r="QOD154"/>
      <c r="QOE154"/>
      <c r="QOF154"/>
      <c r="QOG154"/>
      <c r="QOH154"/>
      <c r="QOI154"/>
      <c r="QOJ154"/>
      <c r="QOK154"/>
      <c r="QOL154"/>
      <c r="QOM154"/>
      <c r="QON154"/>
      <c r="QOO154"/>
      <c r="QOP154"/>
      <c r="QOQ154"/>
      <c r="QOR154"/>
      <c r="QOS154"/>
      <c r="QOT154"/>
      <c r="QOU154"/>
      <c r="QOV154"/>
      <c r="QOW154"/>
      <c r="QOX154"/>
      <c r="QOY154"/>
      <c r="QOZ154"/>
      <c r="QPA154"/>
      <c r="QPB154"/>
      <c r="QPC154"/>
      <c r="QPD154"/>
      <c r="QPE154"/>
      <c r="QPF154"/>
      <c r="QPG154"/>
      <c r="QPH154"/>
      <c r="QPI154"/>
      <c r="QPJ154"/>
      <c r="QPK154"/>
      <c r="QPL154"/>
      <c r="QPM154"/>
      <c r="QPN154"/>
      <c r="QPO154"/>
      <c r="QPP154"/>
      <c r="QPQ154"/>
      <c r="QPR154"/>
      <c r="QPS154"/>
      <c r="QPT154"/>
      <c r="QPU154"/>
      <c r="QPV154"/>
      <c r="QPW154"/>
      <c r="QPX154"/>
      <c r="QPY154"/>
      <c r="QPZ154"/>
      <c r="QQA154"/>
      <c r="QQB154"/>
      <c r="QQC154"/>
      <c r="QQD154"/>
      <c r="QQE154"/>
      <c r="QQF154"/>
      <c r="QQG154"/>
      <c r="QQH154"/>
      <c r="QQI154"/>
      <c r="QQJ154"/>
      <c r="QQK154"/>
      <c r="QQL154"/>
      <c r="QQM154"/>
      <c r="QQN154"/>
      <c r="QQO154"/>
      <c r="QQP154"/>
      <c r="QQQ154"/>
      <c r="QQR154"/>
      <c r="QQS154"/>
      <c r="QQT154"/>
      <c r="QQU154"/>
      <c r="QQV154"/>
      <c r="QQW154"/>
      <c r="QQX154"/>
      <c r="QQY154"/>
      <c r="QQZ154"/>
      <c r="QRA154"/>
      <c r="QRB154"/>
      <c r="QRC154"/>
      <c r="QRD154"/>
      <c r="QRE154"/>
      <c r="QRF154"/>
      <c r="QRG154"/>
      <c r="QRH154"/>
      <c r="QRI154"/>
      <c r="QRJ154"/>
      <c r="QRK154"/>
      <c r="QRL154"/>
      <c r="QRM154"/>
      <c r="QRN154"/>
      <c r="QRO154"/>
      <c r="QRP154"/>
      <c r="QRQ154"/>
      <c r="QRR154"/>
      <c r="QRS154"/>
      <c r="QRT154"/>
      <c r="QRU154"/>
      <c r="QRV154"/>
      <c r="QRW154"/>
      <c r="QRX154"/>
      <c r="QRY154"/>
      <c r="QRZ154"/>
      <c r="QSA154"/>
      <c r="QSB154"/>
      <c r="QSC154"/>
      <c r="QSD154"/>
      <c r="QSE154"/>
      <c r="QSF154"/>
      <c r="QSG154"/>
      <c r="QSH154"/>
      <c r="QSI154"/>
      <c r="QSJ154"/>
      <c r="QSK154"/>
      <c r="QSL154"/>
      <c r="QSM154"/>
      <c r="QSN154"/>
      <c r="QSO154"/>
      <c r="QSP154"/>
      <c r="QSQ154"/>
      <c r="QSR154"/>
      <c r="QSS154"/>
      <c r="QST154"/>
      <c r="QSU154"/>
      <c r="QSV154"/>
      <c r="QSW154"/>
      <c r="QSX154"/>
      <c r="QSY154"/>
      <c r="QSZ154"/>
      <c r="QTA154"/>
      <c r="QTB154"/>
      <c r="QTC154"/>
      <c r="QTD154"/>
      <c r="QTE154"/>
      <c r="QTF154"/>
      <c r="QTG154"/>
      <c r="QTH154"/>
      <c r="QTI154"/>
      <c r="QTJ154"/>
      <c r="QTK154"/>
      <c r="QTL154"/>
      <c r="QTM154"/>
      <c r="QTN154"/>
      <c r="QTO154"/>
      <c r="QTP154"/>
      <c r="QTQ154"/>
      <c r="QTR154"/>
      <c r="QTS154"/>
      <c r="QTT154"/>
      <c r="QTU154"/>
      <c r="QTV154"/>
      <c r="QTW154"/>
      <c r="QTX154"/>
      <c r="QTY154"/>
      <c r="QTZ154"/>
      <c r="QUA154"/>
      <c r="QUB154"/>
      <c r="QUC154"/>
      <c r="QUD154"/>
      <c r="QUE154"/>
      <c r="QUF154"/>
      <c r="QUG154"/>
      <c r="QUH154"/>
      <c r="QUI154"/>
      <c r="QUJ154"/>
      <c r="QUK154"/>
      <c r="QUL154"/>
      <c r="QUM154"/>
      <c r="QUN154"/>
      <c r="QUO154"/>
      <c r="QUP154"/>
      <c r="QUQ154"/>
      <c r="QUR154"/>
      <c r="QUS154"/>
      <c r="QUT154"/>
      <c r="QUU154"/>
      <c r="QUV154"/>
      <c r="QUW154"/>
      <c r="QUX154"/>
      <c r="QUY154"/>
      <c r="QUZ154"/>
      <c r="QVA154"/>
      <c r="QVB154"/>
      <c r="QVC154"/>
      <c r="QVD154"/>
      <c r="QVE154"/>
      <c r="QVF154"/>
      <c r="QVG154"/>
      <c r="QVH154"/>
      <c r="QVI154"/>
      <c r="QVJ154"/>
      <c r="QVK154"/>
      <c r="QVL154"/>
      <c r="QVM154"/>
      <c r="QVN154"/>
      <c r="QVO154"/>
      <c r="QVP154"/>
      <c r="QVQ154"/>
      <c r="QVR154"/>
      <c r="QVS154"/>
      <c r="QVT154"/>
      <c r="QVU154"/>
      <c r="QVV154"/>
      <c r="QVW154"/>
      <c r="QVX154"/>
      <c r="QVY154"/>
      <c r="QVZ154"/>
      <c r="QWA154"/>
      <c r="QWB154"/>
      <c r="QWC154"/>
      <c r="QWD154"/>
      <c r="QWE154"/>
      <c r="QWF154"/>
      <c r="QWG154"/>
      <c r="QWH154"/>
      <c r="QWI154"/>
      <c r="QWJ154"/>
      <c r="QWK154"/>
      <c r="QWL154"/>
      <c r="QWM154"/>
      <c r="QWN154"/>
      <c r="QWO154"/>
      <c r="QWP154"/>
      <c r="QWQ154"/>
      <c r="QWR154"/>
      <c r="QWS154"/>
      <c r="QWT154"/>
      <c r="QWU154"/>
      <c r="QWV154"/>
      <c r="QWW154"/>
      <c r="QWX154"/>
      <c r="QWY154"/>
      <c r="QWZ154"/>
      <c r="QXA154"/>
      <c r="QXB154"/>
      <c r="QXC154"/>
      <c r="QXD154"/>
      <c r="QXE154"/>
      <c r="QXF154"/>
      <c r="QXG154"/>
      <c r="QXH154"/>
      <c r="QXI154"/>
      <c r="QXJ154"/>
      <c r="QXK154"/>
      <c r="QXL154"/>
      <c r="QXM154"/>
      <c r="QXN154"/>
      <c r="QXO154"/>
      <c r="QXP154"/>
      <c r="QXQ154"/>
      <c r="QXR154"/>
      <c r="QXS154"/>
      <c r="QXT154"/>
      <c r="QXU154"/>
      <c r="QXV154"/>
      <c r="QXW154"/>
      <c r="QXX154"/>
      <c r="QXY154"/>
      <c r="QXZ154"/>
      <c r="QYA154"/>
      <c r="QYB154"/>
      <c r="QYC154"/>
      <c r="QYD154"/>
      <c r="QYE154"/>
      <c r="QYF154"/>
      <c r="QYG154"/>
      <c r="QYH154"/>
      <c r="QYI154"/>
      <c r="QYJ154"/>
      <c r="QYK154"/>
      <c r="QYL154"/>
      <c r="QYM154"/>
      <c r="QYN154"/>
      <c r="QYO154"/>
      <c r="QYP154"/>
      <c r="QYQ154"/>
      <c r="QYR154"/>
      <c r="QYS154"/>
      <c r="QYT154"/>
      <c r="QYU154"/>
      <c r="QYV154"/>
      <c r="QYW154"/>
      <c r="QYX154"/>
      <c r="QYY154"/>
      <c r="QYZ154"/>
      <c r="QZA154"/>
      <c r="QZB154"/>
      <c r="QZC154"/>
      <c r="QZD154"/>
      <c r="QZE154"/>
      <c r="QZF154"/>
      <c r="QZG154"/>
      <c r="QZH154"/>
      <c r="QZI154"/>
      <c r="QZJ154"/>
      <c r="QZK154"/>
      <c r="QZL154"/>
      <c r="QZM154"/>
      <c r="QZN154"/>
      <c r="QZO154"/>
      <c r="QZP154"/>
      <c r="QZQ154"/>
      <c r="QZR154"/>
      <c r="QZS154"/>
      <c r="QZT154"/>
      <c r="QZU154"/>
      <c r="QZV154"/>
      <c r="QZW154"/>
      <c r="QZX154"/>
      <c r="QZY154"/>
      <c r="QZZ154"/>
      <c r="RAA154"/>
      <c r="RAB154"/>
      <c r="RAC154"/>
      <c r="RAD154"/>
      <c r="RAE154"/>
      <c r="RAF154"/>
      <c r="RAG154"/>
      <c r="RAH154"/>
      <c r="RAI154"/>
      <c r="RAJ154"/>
      <c r="RAK154"/>
      <c r="RAL154"/>
      <c r="RAM154"/>
      <c r="RAN154"/>
      <c r="RAO154"/>
      <c r="RAP154"/>
      <c r="RAQ154"/>
      <c r="RAR154"/>
      <c r="RAS154"/>
      <c r="RAT154"/>
      <c r="RAU154"/>
      <c r="RAV154"/>
      <c r="RAW154"/>
      <c r="RAX154"/>
      <c r="RAY154"/>
      <c r="RAZ154"/>
      <c r="RBA154"/>
      <c r="RBB154"/>
      <c r="RBC154"/>
      <c r="RBD154"/>
      <c r="RBE154"/>
      <c r="RBF154"/>
      <c r="RBG154"/>
      <c r="RBH154"/>
      <c r="RBI154"/>
      <c r="RBJ154"/>
      <c r="RBK154"/>
      <c r="RBL154"/>
      <c r="RBM154"/>
      <c r="RBN154"/>
      <c r="RBO154"/>
      <c r="RBP154"/>
      <c r="RBQ154"/>
      <c r="RBR154"/>
      <c r="RBS154"/>
      <c r="RBT154"/>
      <c r="RBU154"/>
      <c r="RBV154"/>
      <c r="RBW154"/>
      <c r="RBX154"/>
      <c r="RBY154"/>
      <c r="RBZ154"/>
      <c r="RCA154"/>
      <c r="RCB154"/>
      <c r="RCC154"/>
      <c r="RCD154"/>
      <c r="RCE154"/>
      <c r="RCF154"/>
      <c r="RCG154"/>
      <c r="RCH154"/>
      <c r="RCI154"/>
      <c r="RCJ154"/>
      <c r="RCK154"/>
      <c r="RCL154"/>
      <c r="RCM154"/>
      <c r="RCN154"/>
      <c r="RCO154"/>
      <c r="RCP154"/>
      <c r="RCQ154"/>
      <c r="RCR154"/>
      <c r="RCS154"/>
      <c r="RCT154"/>
      <c r="RCU154"/>
      <c r="RCV154"/>
      <c r="RCW154"/>
      <c r="RCX154"/>
      <c r="RCY154"/>
      <c r="RCZ154"/>
      <c r="RDA154"/>
      <c r="RDB154"/>
      <c r="RDC154"/>
      <c r="RDD154"/>
      <c r="RDE154"/>
      <c r="RDF154"/>
      <c r="RDG154"/>
      <c r="RDH154"/>
      <c r="RDI154"/>
      <c r="RDJ154"/>
      <c r="RDK154"/>
      <c r="RDL154"/>
      <c r="RDM154"/>
      <c r="RDN154"/>
      <c r="RDO154"/>
      <c r="RDP154"/>
      <c r="RDQ154"/>
      <c r="RDR154"/>
      <c r="RDS154"/>
      <c r="RDT154"/>
      <c r="RDU154"/>
      <c r="RDV154"/>
      <c r="RDW154"/>
      <c r="RDX154"/>
      <c r="RDY154"/>
      <c r="RDZ154"/>
      <c r="REA154"/>
      <c r="REB154"/>
      <c r="REC154"/>
      <c r="RED154"/>
      <c r="REE154"/>
      <c r="REF154"/>
      <c r="REG154"/>
      <c r="REH154"/>
      <c r="REI154"/>
      <c r="REJ154"/>
      <c r="REK154"/>
      <c r="REL154"/>
      <c r="REM154"/>
      <c r="REN154"/>
      <c r="REO154"/>
      <c r="REP154"/>
      <c r="REQ154"/>
      <c r="RER154"/>
      <c r="RES154"/>
      <c r="RET154"/>
      <c r="REU154"/>
      <c r="REV154"/>
      <c r="REW154"/>
      <c r="REX154"/>
      <c r="REY154"/>
      <c r="REZ154"/>
      <c r="RFA154"/>
      <c r="RFB154"/>
      <c r="RFC154"/>
      <c r="RFD154"/>
      <c r="RFE154"/>
      <c r="RFF154"/>
      <c r="RFG154"/>
      <c r="RFH154"/>
      <c r="RFI154"/>
      <c r="RFJ154"/>
      <c r="RFK154"/>
      <c r="RFL154"/>
      <c r="RFM154"/>
      <c r="RFN154"/>
      <c r="RFO154"/>
      <c r="RFP154"/>
      <c r="RFQ154"/>
      <c r="RFR154"/>
      <c r="RFS154"/>
      <c r="RFT154"/>
      <c r="RFU154"/>
      <c r="RFV154"/>
      <c r="RFW154"/>
      <c r="RFX154"/>
      <c r="RFY154"/>
      <c r="RFZ154"/>
      <c r="RGA154"/>
      <c r="RGB154"/>
      <c r="RGC154"/>
      <c r="RGD154"/>
      <c r="RGE154"/>
      <c r="RGF154"/>
      <c r="RGG154"/>
      <c r="RGH154"/>
      <c r="RGI154"/>
      <c r="RGJ154"/>
      <c r="RGK154"/>
      <c r="RGL154"/>
      <c r="RGM154"/>
      <c r="RGN154"/>
      <c r="RGO154"/>
      <c r="RGP154"/>
      <c r="RGQ154"/>
      <c r="RGR154"/>
      <c r="RGS154"/>
      <c r="RGT154"/>
      <c r="RGU154"/>
      <c r="RGV154"/>
      <c r="RGW154"/>
      <c r="RGX154"/>
      <c r="RGY154"/>
      <c r="RGZ154"/>
      <c r="RHA154"/>
      <c r="RHB154"/>
      <c r="RHC154"/>
      <c r="RHD154"/>
      <c r="RHE154"/>
      <c r="RHF154"/>
      <c r="RHG154"/>
      <c r="RHH154"/>
      <c r="RHI154"/>
      <c r="RHJ154"/>
      <c r="RHK154"/>
      <c r="RHL154"/>
      <c r="RHM154"/>
      <c r="RHN154"/>
      <c r="RHO154"/>
      <c r="RHP154"/>
      <c r="RHQ154"/>
      <c r="RHR154"/>
      <c r="RHS154"/>
      <c r="RHT154"/>
      <c r="RHU154"/>
      <c r="RHV154"/>
      <c r="RHW154"/>
      <c r="RHX154"/>
      <c r="RHY154"/>
      <c r="RHZ154"/>
      <c r="RIA154"/>
      <c r="RIB154"/>
      <c r="RIC154"/>
      <c r="RID154"/>
      <c r="RIE154"/>
      <c r="RIF154"/>
      <c r="RIG154"/>
      <c r="RIH154"/>
      <c r="RII154"/>
      <c r="RIJ154"/>
      <c r="RIK154"/>
      <c r="RIL154"/>
      <c r="RIM154"/>
      <c r="RIN154"/>
      <c r="RIO154"/>
      <c r="RIP154"/>
      <c r="RIQ154"/>
      <c r="RIR154"/>
      <c r="RIS154"/>
      <c r="RIT154"/>
      <c r="RIU154"/>
      <c r="RIV154"/>
      <c r="RIW154"/>
      <c r="RIX154"/>
      <c r="RIY154"/>
      <c r="RIZ154"/>
      <c r="RJA154"/>
      <c r="RJB154"/>
      <c r="RJC154"/>
      <c r="RJD154"/>
      <c r="RJE154"/>
      <c r="RJF154"/>
      <c r="RJG154"/>
      <c r="RJH154"/>
      <c r="RJI154"/>
      <c r="RJJ154"/>
      <c r="RJK154"/>
      <c r="RJL154"/>
      <c r="RJM154"/>
      <c r="RJN154"/>
      <c r="RJO154"/>
      <c r="RJP154"/>
      <c r="RJQ154"/>
      <c r="RJR154"/>
      <c r="RJS154"/>
      <c r="RJT154"/>
      <c r="RJU154"/>
      <c r="RJV154"/>
      <c r="RJW154"/>
      <c r="RJX154"/>
      <c r="RJY154"/>
      <c r="RJZ154"/>
      <c r="RKA154"/>
      <c r="RKB154"/>
      <c r="RKC154"/>
      <c r="RKD154"/>
      <c r="RKE154"/>
      <c r="RKF154"/>
      <c r="RKG154"/>
      <c r="RKH154"/>
      <c r="RKI154"/>
      <c r="RKJ154"/>
      <c r="RKK154"/>
      <c r="RKL154"/>
      <c r="RKM154"/>
      <c r="RKN154"/>
      <c r="RKO154"/>
      <c r="RKP154"/>
      <c r="RKQ154"/>
      <c r="RKR154"/>
      <c r="RKS154"/>
      <c r="RKT154"/>
      <c r="RKU154"/>
      <c r="RKV154"/>
      <c r="RKW154"/>
      <c r="RKX154"/>
      <c r="RKY154"/>
      <c r="RKZ154"/>
      <c r="RLA154"/>
      <c r="RLB154"/>
      <c r="RLC154"/>
      <c r="RLD154"/>
      <c r="RLE154"/>
      <c r="RLF154"/>
      <c r="RLG154"/>
      <c r="RLH154"/>
      <c r="RLI154"/>
      <c r="RLJ154"/>
      <c r="RLK154"/>
      <c r="RLL154"/>
      <c r="RLM154"/>
      <c r="RLN154"/>
      <c r="RLO154"/>
      <c r="RLP154"/>
      <c r="RLQ154"/>
      <c r="RLR154"/>
      <c r="RLS154"/>
      <c r="RLT154"/>
      <c r="RLU154"/>
      <c r="RLV154"/>
      <c r="RLW154"/>
      <c r="RLX154"/>
      <c r="RLY154"/>
      <c r="RLZ154"/>
      <c r="RMA154"/>
      <c r="RMB154"/>
      <c r="RMC154"/>
      <c r="RMD154"/>
      <c r="RME154"/>
      <c r="RMF154"/>
      <c r="RMG154"/>
      <c r="RMH154"/>
      <c r="RMI154"/>
      <c r="RMJ154"/>
      <c r="RMK154"/>
      <c r="RML154"/>
      <c r="RMM154"/>
      <c r="RMN154"/>
      <c r="RMO154"/>
      <c r="RMP154"/>
      <c r="RMQ154"/>
      <c r="RMR154"/>
      <c r="RMS154"/>
      <c r="RMT154"/>
      <c r="RMU154"/>
      <c r="RMV154"/>
      <c r="RMW154"/>
      <c r="RMX154"/>
      <c r="RMY154"/>
      <c r="RMZ154"/>
      <c r="RNA154"/>
      <c r="RNB154"/>
      <c r="RNC154"/>
      <c r="RND154"/>
      <c r="RNE154"/>
      <c r="RNF154"/>
      <c r="RNG154"/>
      <c r="RNH154"/>
      <c r="RNI154"/>
      <c r="RNJ154"/>
      <c r="RNK154"/>
      <c r="RNL154"/>
      <c r="RNM154"/>
      <c r="RNN154"/>
      <c r="RNO154"/>
      <c r="RNP154"/>
      <c r="RNQ154"/>
      <c r="RNR154"/>
      <c r="RNS154"/>
      <c r="RNT154"/>
      <c r="RNU154"/>
      <c r="RNV154"/>
      <c r="RNW154"/>
      <c r="RNX154"/>
      <c r="RNY154"/>
      <c r="RNZ154"/>
      <c r="ROA154"/>
      <c r="ROB154"/>
      <c r="ROC154"/>
      <c r="ROD154"/>
      <c r="ROE154"/>
      <c r="ROF154"/>
      <c r="ROG154"/>
      <c r="ROH154"/>
      <c r="ROI154"/>
      <c r="ROJ154"/>
      <c r="ROK154"/>
      <c r="ROL154"/>
      <c r="ROM154"/>
      <c r="RON154"/>
      <c r="ROO154"/>
      <c r="ROP154"/>
      <c r="ROQ154"/>
      <c r="ROR154"/>
      <c r="ROS154"/>
      <c r="ROT154"/>
      <c r="ROU154"/>
      <c r="ROV154"/>
      <c r="ROW154"/>
      <c r="ROX154"/>
      <c r="ROY154"/>
      <c r="ROZ154"/>
      <c r="RPA154"/>
      <c r="RPB154"/>
      <c r="RPC154"/>
      <c r="RPD154"/>
      <c r="RPE154"/>
      <c r="RPF154"/>
      <c r="RPG154"/>
      <c r="RPH154"/>
      <c r="RPI154"/>
      <c r="RPJ154"/>
      <c r="RPK154"/>
      <c r="RPL154"/>
      <c r="RPM154"/>
      <c r="RPN154"/>
      <c r="RPO154"/>
      <c r="RPP154"/>
      <c r="RPQ154"/>
      <c r="RPR154"/>
      <c r="RPS154"/>
      <c r="RPT154"/>
      <c r="RPU154"/>
      <c r="RPV154"/>
      <c r="RPW154"/>
      <c r="RPX154"/>
      <c r="RPY154"/>
      <c r="RPZ154"/>
      <c r="RQA154"/>
      <c r="RQB154"/>
      <c r="RQC154"/>
      <c r="RQD154"/>
      <c r="RQE154"/>
      <c r="RQF154"/>
      <c r="RQG154"/>
      <c r="RQH154"/>
      <c r="RQI154"/>
      <c r="RQJ154"/>
      <c r="RQK154"/>
      <c r="RQL154"/>
      <c r="RQM154"/>
      <c r="RQN154"/>
      <c r="RQO154"/>
      <c r="RQP154"/>
      <c r="RQQ154"/>
      <c r="RQR154"/>
      <c r="RQS154"/>
      <c r="RQT154"/>
      <c r="RQU154"/>
      <c r="RQV154"/>
      <c r="RQW154"/>
      <c r="RQX154"/>
      <c r="RQY154"/>
      <c r="RQZ154"/>
      <c r="RRA154"/>
      <c r="RRB154"/>
      <c r="RRC154"/>
      <c r="RRD154"/>
      <c r="RRE154"/>
      <c r="RRF154"/>
      <c r="RRG154"/>
      <c r="RRH154"/>
      <c r="RRI154"/>
      <c r="RRJ154"/>
      <c r="RRK154"/>
      <c r="RRL154"/>
      <c r="RRM154"/>
      <c r="RRN154"/>
      <c r="RRO154"/>
      <c r="RRP154"/>
      <c r="RRQ154"/>
      <c r="RRR154"/>
      <c r="RRS154"/>
      <c r="RRT154"/>
      <c r="RRU154"/>
      <c r="RRV154"/>
      <c r="RRW154"/>
      <c r="RRX154"/>
      <c r="RRY154"/>
      <c r="RRZ154"/>
      <c r="RSA154"/>
      <c r="RSB154"/>
      <c r="RSC154"/>
      <c r="RSD154"/>
      <c r="RSE154"/>
      <c r="RSF154"/>
      <c r="RSG154"/>
      <c r="RSH154"/>
      <c r="RSI154"/>
      <c r="RSJ154"/>
      <c r="RSK154"/>
      <c r="RSL154"/>
      <c r="RSM154"/>
      <c r="RSN154"/>
      <c r="RSO154"/>
      <c r="RSP154"/>
      <c r="RSQ154"/>
      <c r="RSR154"/>
      <c r="RSS154"/>
      <c r="RST154"/>
      <c r="RSU154"/>
      <c r="RSV154"/>
      <c r="RSW154"/>
      <c r="RSX154"/>
      <c r="RSY154"/>
      <c r="RSZ154"/>
      <c r="RTA154"/>
      <c r="RTB154"/>
      <c r="RTC154"/>
      <c r="RTD154"/>
      <c r="RTE154"/>
      <c r="RTF154"/>
      <c r="RTG154"/>
      <c r="RTH154"/>
      <c r="RTI154"/>
      <c r="RTJ154"/>
      <c r="RTK154"/>
      <c r="RTL154"/>
      <c r="RTM154"/>
      <c r="RTN154"/>
      <c r="RTO154"/>
      <c r="RTP154"/>
      <c r="RTQ154"/>
      <c r="RTR154"/>
      <c r="RTS154"/>
      <c r="RTT154"/>
      <c r="RTU154"/>
      <c r="RTV154"/>
      <c r="RTW154"/>
      <c r="RTX154"/>
      <c r="RTY154"/>
      <c r="RTZ154"/>
      <c r="RUA154"/>
      <c r="RUB154"/>
      <c r="RUC154"/>
      <c r="RUD154"/>
      <c r="RUE154"/>
      <c r="RUF154"/>
      <c r="RUG154"/>
      <c r="RUH154"/>
      <c r="RUI154"/>
      <c r="RUJ154"/>
      <c r="RUK154"/>
      <c r="RUL154"/>
      <c r="RUM154"/>
      <c r="RUN154"/>
      <c r="RUO154"/>
      <c r="RUP154"/>
      <c r="RUQ154"/>
      <c r="RUR154"/>
      <c r="RUS154"/>
      <c r="RUT154"/>
      <c r="RUU154"/>
      <c r="RUV154"/>
      <c r="RUW154"/>
      <c r="RUX154"/>
      <c r="RUY154"/>
      <c r="RUZ154"/>
      <c r="RVA154"/>
      <c r="RVB154"/>
      <c r="RVC154"/>
      <c r="RVD154"/>
      <c r="RVE154"/>
      <c r="RVF154"/>
      <c r="RVG154"/>
      <c r="RVH154"/>
      <c r="RVI154"/>
      <c r="RVJ154"/>
      <c r="RVK154"/>
      <c r="RVL154"/>
      <c r="RVM154"/>
      <c r="RVN154"/>
      <c r="RVO154"/>
      <c r="RVP154"/>
      <c r="RVQ154"/>
      <c r="RVR154"/>
      <c r="RVS154"/>
      <c r="RVT154"/>
      <c r="RVU154"/>
      <c r="RVV154"/>
      <c r="RVW154"/>
      <c r="RVX154"/>
      <c r="RVY154"/>
      <c r="RVZ154"/>
      <c r="RWA154"/>
      <c r="RWB154"/>
      <c r="RWC154"/>
      <c r="RWD154"/>
      <c r="RWE154"/>
      <c r="RWF154"/>
      <c r="RWG154"/>
      <c r="RWH154"/>
      <c r="RWI154"/>
      <c r="RWJ154"/>
      <c r="RWK154"/>
      <c r="RWL154"/>
      <c r="RWM154"/>
      <c r="RWN154"/>
      <c r="RWO154"/>
      <c r="RWP154"/>
      <c r="RWQ154"/>
      <c r="RWR154"/>
      <c r="RWS154"/>
      <c r="RWT154"/>
      <c r="RWU154"/>
      <c r="RWV154"/>
      <c r="RWW154"/>
      <c r="RWX154"/>
      <c r="RWY154"/>
      <c r="RWZ154"/>
      <c r="RXA154"/>
      <c r="RXB154"/>
      <c r="RXC154"/>
      <c r="RXD154"/>
      <c r="RXE154"/>
      <c r="RXF154"/>
      <c r="RXG154"/>
      <c r="RXH154"/>
      <c r="RXI154"/>
      <c r="RXJ154"/>
      <c r="RXK154"/>
      <c r="RXL154"/>
      <c r="RXM154"/>
      <c r="RXN154"/>
      <c r="RXO154"/>
      <c r="RXP154"/>
      <c r="RXQ154"/>
      <c r="RXR154"/>
      <c r="RXS154"/>
      <c r="RXT154"/>
      <c r="RXU154"/>
      <c r="RXV154"/>
      <c r="RXW154"/>
      <c r="RXX154"/>
      <c r="RXY154"/>
      <c r="RXZ154"/>
      <c r="RYA154"/>
      <c r="RYB154"/>
      <c r="RYC154"/>
      <c r="RYD154"/>
      <c r="RYE154"/>
      <c r="RYF154"/>
      <c r="RYG154"/>
      <c r="RYH154"/>
      <c r="RYI154"/>
      <c r="RYJ154"/>
      <c r="RYK154"/>
      <c r="RYL154"/>
      <c r="RYM154"/>
      <c r="RYN154"/>
      <c r="RYO154"/>
      <c r="RYP154"/>
      <c r="RYQ154"/>
      <c r="RYR154"/>
      <c r="RYS154"/>
      <c r="RYT154"/>
      <c r="RYU154"/>
      <c r="RYV154"/>
      <c r="RYW154"/>
      <c r="RYX154"/>
      <c r="RYY154"/>
      <c r="RYZ154"/>
      <c r="RZA154"/>
      <c r="RZB154"/>
      <c r="RZC154"/>
      <c r="RZD154"/>
      <c r="RZE154"/>
      <c r="RZF154"/>
      <c r="RZG154"/>
      <c r="RZH154"/>
      <c r="RZI154"/>
      <c r="RZJ154"/>
      <c r="RZK154"/>
      <c r="RZL154"/>
      <c r="RZM154"/>
      <c r="RZN154"/>
      <c r="RZO154"/>
      <c r="RZP154"/>
      <c r="RZQ154"/>
      <c r="RZR154"/>
      <c r="RZS154"/>
      <c r="RZT154"/>
      <c r="RZU154"/>
      <c r="RZV154"/>
      <c r="RZW154"/>
      <c r="RZX154"/>
      <c r="RZY154"/>
      <c r="RZZ154"/>
      <c r="SAA154"/>
      <c r="SAB154"/>
      <c r="SAC154"/>
      <c r="SAD154"/>
      <c r="SAE154"/>
      <c r="SAF154"/>
      <c r="SAG154"/>
      <c r="SAH154"/>
      <c r="SAI154"/>
      <c r="SAJ154"/>
      <c r="SAK154"/>
      <c r="SAL154"/>
      <c r="SAM154"/>
      <c r="SAN154"/>
      <c r="SAO154"/>
      <c r="SAP154"/>
      <c r="SAQ154"/>
      <c r="SAR154"/>
      <c r="SAS154"/>
      <c r="SAT154"/>
      <c r="SAU154"/>
      <c r="SAV154"/>
      <c r="SAW154"/>
      <c r="SAX154"/>
      <c r="SAY154"/>
      <c r="SAZ154"/>
      <c r="SBA154"/>
      <c r="SBB154"/>
      <c r="SBC154"/>
      <c r="SBD154"/>
      <c r="SBE154"/>
      <c r="SBF154"/>
      <c r="SBG154"/>
      <c r="SBH154"/>
      <c r="SBI154"/>
      <c r="SBJ154"/>
      <c r="SBK154"/>
      <c r="SBL154"/>
      <c r="SBM154"/>
      <c r="SBN154"/>
      <c r="SBO154"/>
      <c r="SBP154"/>
      <c r="SBQ154"/>
      <c r="SBR154"/>
      <c r="SBS154"/>
      <c r="SBT154"/>
      <c r="SBU154"/>
      <c r="SBV154"/>
      <c r="SBW154"/>
      <c r="SBX154"/>
      <c r="SBY154"/>
      <c r="SBZ154"/>
      <c r="SCA154"/>
      <c r="SCB154"/>
      <c r="SCC154"/>
      <c r="SCD154"/>
      <c r="SCE154"/>
      <c r="SCF154"/>
      <c r="SCG154"/>
      <c r="SCH154"/>
      <c r="SCI154"/>
      <c r="SCJ154"/>
      <c r="SCK154"/>
      <c r="SCL154"/>
      <c r="SCM154"/>
      <c r="SCN154"/>
      <c r="SCO154"/>
      <c r="SCP154"/>
      <c r="SCQ154"/>
      <c r="SCR154"/>
      <c r="SCS154"/>
      <c r="SCT154"/>
      <c r="SCU154"/>
      <c r="SCV154"/>
      <c r="SCW154"/>
      <c r="SCX154"/>
      <c r="SCY154"/>
      <c r="SCZ154"/>
      <c r="SDA154"/>
      <c r="SDB154"/>
      <c r="SDC154"/>
      <c r="SDD154"/>
      <c r="SDE154"/>
      <c r="SDF154"/>
      <c r="SDG154"/>
      <c r="SDH154"/>
      <c r="SDI154"/>
      <c r="SDJ154"/>
      <c r="SDK154"/>
      <c r="SDL154"/>
      <c r="SDM154"/>
      <c r="SDN154"/>
      <c r="SDO154"/>
      <c r="SDP154"/>
      <c r="SDQ154"/>
      <c r="SDR154"/>
      <c r="SDS154"/>
      <c r="SDT154"/>
      <c r="SDU154"/>
      <c r="SDV154"/>
      <c r="SDW154"/>
      <c r="SDX154"/>
      <c r="SDY154"/>
      <c r="SDZ154"/>
      <c r="SEA154"/>
      <c r="SEB154"/>
      <c r="SEC154"/>
      <c r="SED154"/>
      <c r="SEE154"/>
      <c r="SEF154"/>
      <c r="SEG154"/>
      <c r="SEH154"/>
      <c r="SEI154"/>
      <c r="SEJ154"/>
      <c r="SEK154"/>
      <c r="SEL154"/>
      <c r="SEM154"/>
      <c r="SEN154"/>
      <c r="SEO154"/>
      <c r="SEP154"/>
      <c r="SEQ154"/>
      <c r="SER154"/>
      <c r="SES154"/>
      <c r="SET154"/>
      <c r="SEU154"/>
      <c r="SEV154"/>
      <c r="SEW154"/>
      <c r="SEX154"/>
      <c r="SEY154"/>
      <c r="SEZ154"/>
      <c r="SFA154"/>
      <c r="SFB154"/>
      <c r="SFC154"/>
      <c r="SFD154"/>
      <c r="SFE154"/>
      <c r="SFF154"/>
      <c r="SFG154"/>
      <c r="SFH154"/>
      <c r="SFI154"/>
      <c r="SFJ154"/>
      <c r="SFK154"/>
      <c r="SFL154"/>
      <c r="SFM154"/>
      <c r="SFN154"/>
      <c r="SFO154"/>
      <c r="SFP154"/>
      <c r="SFQ154"/>
      <c r="SFR154"/>
      <c r="SFS154"/>
      <c r="SFT154"/>
      <c r="SFU154"/>
      <c r="SFV154"/>
      <c r="SFW154"/>
      <c r="SFX154"/>
      <c r="SFY154"/>
      <c r="SFZ154"/>
      <c r="SGA154"/>
      <c r="SGB154"/>
      <c r="SGC154"/>
      <c r="SGD154"/>
      <c r="SGE154"/>
      <c r="SGF154"/>
      <c r="SGG154"/>
      <c r="SGH154"/>
      <c r="SGI154"/>
      <c r="SGJ154"/>
      <c r="SGK154"/>
      <c r="SGL154"/>
      <c r="SGM154"/>
      <c r="SGN154"/>
      <c r="SGO154"/>
      <c r="SGP154"/>
      <c r="SGQ154"/>
      <c r="SGR154"/>
      <c r="SGS154"/>
      <c r="SGT154"/>
      <c r="SGU154"/>
      <c r="SGV154"/>
      <c r="SGW154"/>
      <c r="SGX154"/>
      <c r="SGY154"/>
      <c r="SGZ154"/>
      <c r="SHA154"/>
      <c r="SHB154"/>
      <c r="SHC154"/>
      <c r="SHD154"/>
      <c r="SHE154"/>
      <c r="SHF154"/>
      <c r="SHG154"/>
      <c r="SHH154"/>
      <c r="SHI154"/>
      <c r="SHJ154"/>
      <c r="SHK154"/>
      <c r="SHL154"/>
      <c r="SHM154"/>
      <c r="SHN154"/>
      <c r="SHO154"/>
      <c r="SHP154"/>
      <c r="SHQ154"/>
      <c r="SHR154"/>
      <c r="SHS154"/>
      <c r="SHT154"/>
      <c r="SHU154"/>
      <c r="SHV154"/>
      <c r="SHW154"/>
      <c r="SHX154"/>
      <c r="SHY154"/>
      <c r="SHZ154"/>
      <c r="SIA154"/>
      <c r="SIB154"/>
      <c r="SIC154"/>
      <c r="SID154"/>
      <c r="SIE154"/>
      <c r="SIF154"/>
      <c r="SIG154"/>
      <c r="SIH154"/>
      <c r="SII154"/>
      <c r="SIJ154"/>
      <c r="SIK154"/>
      <c r="SIL154"/>
      <c r="SIM154"/>
      <c r="SIN154"/>
      <c r="SIO154"/>
      <c r="SIP154"/>
      <c r="SIQ154"/>
      <c r="SIR154"/>
      <c r="SIS154"/>
      <c r="SIT154"/>
      <c r="SIU154"/>
      <c r="SIV154"/>
      <c r="SIW154"/>
      <c r="SIX154"/>
      <c r="SIY154"/>
      <c r="SIZ154"/>
      <c r="SJA154"/>
      <c r="SJB154"/>
      <c r="SJC154"/>
      <c r="SJD154"/>
      <c r="SJE154"/>
      <c r="SJF154"/>
      <c r="SJG154"/>
      <c r="SJH154"/>
      <c r="SJI154"/>
      <c r="SJJ154"/>
      <c r="SJK154"/>
      <c r="SJL154"/>
      <c r="SJM154"/>
      <c r="SJN154"/>
      <c r="SJO154"/>
      <c r="SJP154"/>
      <c r="SJQ154"/>
      <c r="SJR154"/>
      <c r="SJS154"/>
      <c r="SJT154"/>
      <c r="SJU154"/>
      <c r="SJV154"/>
      <c r="SJW154"/>
      <c r="SJX154"/>
      <c r="SJY154"/>
      <c r="SJZ154"/>
      <c r="SKA154"/>
      <c r="SKB154"/>
      <c r="SKC154"/>
      <c r="SKD154"/>
      <c r="SKE154"/>
      <c r="SKF154"/>
      <c r="SKG154"/>
      <c r="SKH154"/>
      <c r="SKI154"/>
      <c r="SKJ154"/>
      <c r="SKK154"/>
      <c r="SKL154"/>
      <c r="SKM154"/>
      <c r="SKN154"/>
      <c r="SKO154"/>
      <c r="SKP154"/>
      <c r="SKQ154"/>
      <c r="SKR154"/>
      <c r="SKS154"/>
      <c r="SKT154"/>
      <c r="SKU154"/>
      <c r="SKV154"/>
      <c r="SKW154"/>
      <c r="SKX154"/>
      <c r="SKY154"/>
      <c r="SKZ154"/>
      <c r="SLA154"/>
      <c r="SLB154"/>
      <c r="SLC154"/>
      <c r="SLD154"/>
      <c r="SLE154"/>
      <c r="SLF154"/>
      <c r="SLG154"/>
      <c r="SLH154"/>
      <c r="SLI154"/>
      <c r="SLJ154"/>
      <c r="SLK154"/>
      <c r="SLL154"/>
      <c r="SLM154"/>
      <c r="SLN154"/>
      <c r="SLO154"/>
      <c r="SLP154"/>
      <c r="SLQ154"/>
      <c r="SLR154"/>
      <c r="SLS154"/>
      <c r="SLT154"/>
      <c r="SLU154"/>
      <c r="SLV154"/>
      <c r="SLW154"/>
      <c r="SLX154"/>
      <c r="SLY154"/>
      <c r="SLZ154"/>
      <c r="SMA154"/>
      <c r="SMB154"/>
      <c r="SMC154"/>
      <c r="SMD154"/>
      <c r="SME154"/>
      <c r="SMF154"/>
      <c r="SMG154"/>
      <c r="SMH154"/>
      <c r="SMI154"/>
      <c r="SMJ154"/>
      <c r="SMK154"/>
      <c r="SML154"/>
      <c r="SMM154"/>
      <c r="SMN154"/>
      <c r="SMO154"/>
      <c r="SMP154"/>
      <c r="SMQ154"/>
      <c r="SMR154"/>
      <c r="SMS154"/>
      <c r="SMT154"/>
      <c r="SMU154"/>
      <c r="SMV154"/>
      <c r="SMW154"/>
      <c r="SMX154"/>
      <c r="SMY154"/>
      <c r="SMZ154"/>
      <c r="SNA154"/>
      <c r="SNB154"/>
      <c r="SNC154"/>
      <c r="SND154"/>
      <c r="SNE154"/>
      <c r="SNF154"/>
      <c r="SNG154"/>
      <c r="SNH154"/>
      <c r="SNI154"/>
      <c r="SNJ154"/>
      <c r="SNK154"/>
      <c r="SNL154"/>
      <c r="SNM154"/>
      <c r="SNN154"/>
      <c r="SNO154"/>
      <c r="SNP154"/>
      <c r="SNQ154"/>
      <c r="SNR154"/>
      <c r="SNS154"/>
      <c r="SNT154"/>
      <c r="SNU154"/>
      <c r="SNV154"/>
      <c r="SNW154"/>
      <c r="SNX154"/>
      <c r="SNY154"/>
      <c r="SNZ154"/>
      <c r="SOA154"/>
      <c r="SOB154"/>
      <c r="SOC154"/>
      <c r="SOD154"/>
      <c r="SOE154"/>
      <c r="SOF154"/>
      <c r="SOG154"/>
      <c r="SOH154"/>
      <c r="SOI154"/>
      <c r="SOJ154"/>
      <c r="SOK154"/>
      <c r="SOL154"/>
      <c r="SOM154"/>
      <c r="SON154"/>
      <c r="SOO154"/>
      <c r="SOP154"/>
      <c r="SOQ154"/>
      <c r="SOR154"/>
      <c r="SOS154"/>
      <c r="SOT154"/>
      <c r="SOU154"/>
      <c r="SOV154"/>
      <c r="SOW154"/>
      <c r="SOX154"/>
      <c r="SOY154"/>
      <c r="SOZ154"/>
      <c r="SPA154"/>
      <c r="SPB154"/>
      <c r="SPC154"/>
      <c r="SPD154"/>
      <c r="SPE154"/>
      <c r="SPF154"/>
      <c r="SPG154"/>
      <c r="SPH154"/>
      <c r="SPI154"/>
      <c r="SPJ154"/>
      <c r="SPK154"/>
      <c r="SPL154"/>
      <c r="SPM154"/>
      <c r="SPN154"/>
      <c r="SPO154"/>
      <c r="SPP154"/>
      <c r="SPQ154"/>
      <c r="SPR154"/>
      <c r="SPS154"/>
      <c r="SPT154"/>
      <c r="SPU154"/>
      <c r="SPV154"/>
      <c r="SPW154"/>
      <c r="SPX154"/>
      <c r="SPY154"/>
      <c r="SPZ154"/>
      <c r="SQA154"/>
      <c r="SQB154"/>
      <c r="SQC154"/>
      <c r="SQD154"/>
      <c r="SQE154"/>
      <c r="SQF154"/>
      <c r="SQG154"/>
      <c r="SQH154"/>
      <c r="SQI154"/>
      <c r="SQJ154"/>
      <c r="SQK154"/>
      <c r="SQL154"/>
      <c r="SQM154"/>
      <c r="SQN154"/>
      <c r="SQO154"/>
      <c r="SQP154"/>
      <c r="SQQ154"/>
      <c r="SQR154"/>
      <c r="SQS154"/>
      <c r="SQT154"/>
      <c r="SQU154"/>
      <c r="SQV154"/>
      <c r="SQW154"/>
      <c r="SQX154"/>
      <c r="SQY154"/>
      <c r="SQZ154"/>
      <c r="SRA154"/>
      <c r="SRB154"/>
      <c r="SRC154"/>
      <c r="SRD154"/>
      <c r="SRE154"/>
      <c r="SRF154"/>
      <c r="SRG154"/>
      <c r="SRH154"/>
      <c r="SRI154"/>
      <c r="SRJ154"/>
      <c r="SRK154"/>
      <c r="SRL154"/>
      <c r="SRM154"/>
      <c r="SRN154"/>
      <c r="SRO154"/>
      <c r="SRP154"/>
      <c r="SRQ154"/>
      <c r="SRR154"/>
      <c r="SRS154"/>
      <c r="SRT154"/>
      <c r="SRU154"/>
      <c r="SRV154"/>
      <c r="SRW154"/>
      <c r="SRX154"/>
      <c r="SRY154"/>
      <c r="SRZ154"/>
      <c r="SSA154"/>
      <c r="SSB154"/>
      <c r="SSC154"/>
      <c r="SSD154"/>
      <c r="SSE154"/>
      <c r="SSF154"/>
      <c r="SSG154"/>
      <c r="SSH154"/>
      <c r="SSI154"/>
      <c r="SSJ154"/>
      <c r="SSK154"/>
      <c r="SSL154"/>
      <c r="SSM154"/>
      <c r="SSN154"/>
      <c r="SSO154"/>
      <c r="SSP154"/>
      <c r="SSQ154"/>
      <c r="SSR154"/>
      <c r="SSS154"/>
      <c r="SST154"/>
      <c r="SSU154"/>
      <c r="SSV154"/>
      <c r="SSW154"/>
      <c r="SSX154"/>
      <c r="SSY154"/>
      <c r="SSZ154"/>
      <c r="STA154"/>
      <c r="STB154"/>
      <c r="STC154"/>
      <c r="STD154"/>
      <c r="STE154"/>
      <c r="STF154"/>
      <c r="STG154"/>
      <c r="STH154"/>
      <c r="STI154"/>
      <c r="STJ154"/>
      <c r="STK154"/>
      <c r="STL154"/>
      <c r="STM154"/>
      <c r="STN154"/>
      <c r="STO154"/>
      <c r="STP154"/>
      <c r="STQ154"/>
      <c r="STR154"/>
      <c r="STS154"/>
      <c r="STT154"/>
      <c r="STU154"/>
      <c r="STV154"/>
      <c r="STW154"/>
      <c r="STX154"/>
      <c r="STY154"/>
      <c r="STZ154"/>
      <c r="SUA154"/>
      <c r="SUB154"/>
      <c r="SUC154"/>
      <c r="SUD154"/>
      <c r="SUE154"/>
      <c r="SUF154"/>
      <c r="SUG154"/>
      <c r="SUH154"/>
      <c r="SUI154"/>
      <c r="SUJ154"/>
      <c r="SUK154"/>
      <c r="SUL154"/>
      <c r="SUM154"/>
      <c r="SUN154"/>
      <c r="SUO154"/>
      <c r="SUP154"/>
      <c r="SUQ154"/>
      <c r="SUR154"/>
      <c r="SUS154"/>
      <c r="SUT154"/>
      <c r="SUU154"/>
      <c r="SUV154"/>
      <c r="SUW154"/>
      <c r="SUX154"/>
      <c r="SUY154"/>
      <c r="SUZ154"/>
      <c r="SVA154"/>
      <c r="SVB154"/>
      <c r="SVC154"/>
      <c r="SVD154"/>
      <c r="SVE154"/>
      <c r="SVF154"/>
      <c r="SVG154"/>
      <c r="SVH154"/>
      <c r="SVI154"/>
      <c r="SVJ154"/>
      <c r="SVK154"/>
      <c r="SVL154"/>
      <c r="SVM154"/>
      <c r="SVN154"/>
      <c r="SVO154"/>
      <c r="SVP154"/>
      <c r="SVQ154"/>
      <c r="SVR154"/>
      <c r="SVS154"/>
      <c r="SVT154"/>
      <c r="SVU154"/>
      <c r="SVV154"/>
      <c r="SVW154"/>
      <c r="SVX154"/>
      <c r="SVY154"/>
      <c r="SVZ154"/>
      <c r="SWA154"/>
      <c r="SWB154"/>
      <c r="SWC154"/>
      <c r="SWD154"/>
      <c r="SWE154"/>
      <c r="SWF154"/>
      <c r="SWG154"/>
      <c r="SWH154"/>
      <c r="SWI154"/>
      <c r="SWJ154"/>
      <c r="SWK154"/>
      <c r="SWL154"/>
      <c r="SWM154"/>
      <c r="SWN154"/>
      <c r="SWO154"/>
      <c r="SWP154"/>
      <c r="SWQ154"/>
      <c r="SWR154"/>
      <c r="SWS154"/>
      <c r="SWT154"/>
      <c r="SWU154"/>
      <c r="SWV154"/>
      <c r="SWW154"/>
      <c r="SWX154"/>
      <c r="SWY154"/>
      <c r="SWZ154"/>
      <c r="SXA154"/>
      <c r="SXB154"/>
      <c r="SXC154"/>
      <c r="SXD154"/>
      <c r="SXE154"/>
      <c r="SXF154"/>
      <c r="SXG154"/>
      <c r="SXH154"/>
      <c r="SXI154"/>
      <c r="SXJ154"/>
      <c r="SXK154"/>
      <c r="SXL154"/>
      <c r="SXM154"/>
      <c r="SXN154"/>
      <c r="SXO154"/>
      <c r="SXP154"/>
      <c r="SXQ154"/>
      <c r="SXR154"/>
      <c r="SXS154"/>
      <c r="SXT154"/>
      <c r="SXU154"/>
      <c r="SXV154"/>
      <c r="SXW154"/>
      <c r="SXX154"/>
      <c r="SXY154"/>
      <c r="SXZ154"/>
      <c r="SYA154"/>
      <c r="SYB154"/>
      <c r="SYC154"/>
      <c r="SYD154"/>
      <c r="SYE154"/>
      <c r="SYF154"/>
      <c r="SYG154"/>
      <c r="SYH154"/>
      <c r="SYI154"/>
      <c r="SYJ154"/>
      <c r="SYK154"/>
      <c r="SYL154"/>
      <c r="SYM154"/>
      <c r="SYN154"/>
      <c r="SYO154"/>
      <c r="SYP154"/>
      <c r="SYQ154"/>
      <c r="SYR154"/>
      <c r="SYS154"/>
      <c r="SYT154"/>
      <c r="SYU154"/>
      <c r="SYV154"/>
      <c r="SYW154"/>
      <c r="SYX154"/>
      <c r="SYY154"/>
      <c r="SYZ154"/>
      <c r="SZA154"/>
      <c r="SZB154"/>
      <c r="SZC154"/>
      <c r="SZD154"/>
      <c r="SZE154"/>
      <c r="SZF154"/>
      <c r="SZG154"/>
      <c r="SZH154"/>
      <c r="SZI154"/>
      <c r="SZJ154"/>
      <c r="SZK154"/>
      <c r="SZL154"/>
      <c r="SZM154"/>
      <c r="SZN154"/>
      <c r="SZO154"/>
      <c r="SZP154"/>
      <c r="SZQ154"/>
      <c r="SZR154"/>
      <c r="SZS154"/>
      <c r="SZT154"/>
      <c r="SZU154"/>
      <c r="SZV154"/>
      <c r="SZW154"/>
      <c r="SZX154"/>
      <c r="SZY154"/>
      <c r="SZZ154"/>
      <c r="TAA154"/>
      <c r="TAB154"/>
      <c r="TAC154"/>
      <c r="TAD154"/>
      <c r="TAE154"/>
      <c r="TAF154"/>
      <c r="TAG154"/>
      <c r="TAH154"/>
      <c r="TAI154"/>
      <c r="TAJ154"/>
      <c r="TAK154"/>
      <c r="TAL154"/>
      <c r="TAM154"/>
      <c r="TAN154"/>
      <c r="TAO154"/>
      <c r="TAP154"/>
      <c r="TAQ154"/>
      <c r="TAR154"/>
      <c r="TAS154"/>
      <c r="TAT154"/>
      <c r="TAU154"/>
      <c r="TAV154"/>
      <c r="TAW154"/>
      <c r="TAX154"/>
      <c r="TAY154"/>
      <c r="TAZ154"/>
      <c r="TBA154"/>
      <c r="TBB154"/>
      <c r="TBC154"/>
      <c r="TBD154"/>
      <c r="TBE154"/>
      <c r="TBF154"/>
      <c r="TBG154"/>
      <c r="TBH154"/>
      <c r="TBI154"/>
      <c r="TBJ154"/>
      <c r="TBK154"/>
      <c r="TBL154"/>
      <c r="TBM154"/>
      <c r="TBN154"/>
      <c r="TBO154"/>
      <c r="TBP154"/>
      <c r="TBQ154"/>
      <c r="TBR154"/>
      <c r="TBS154"/>
      <c r="TBT154"/>
      <c r="TBU154"/>
      <c r="TBV154"/>
      <c r="TBW154"/>
      <c r="TBX154"/>
      <c r="TBY154"/>
      <c r="TBZ154"/>
      <c r="TCA154"/>
      <c r="TCB154"/>
      <c r="TCC154"/>
      <c r="TCD154"/>
      <c r="TCE154"/>
      <c r="TCF154"/>
      <c r="TCG154"/>
      <c r="TCH154"/>
      <c r="TCI154"/>
      <c r="TCJ154"/>
      <c r="TCK154"/>
      <c r="TCL154"/>
      <c r="TCM154"/>
      <c r="TCN154"/>
      <c r="TCO154"/>
      <c r="TCP154"/>
      <c r="TCQ154"/>
      <c r="TCR154"/>
      <c r="TCS154"/>
      <c r="TCT154"/>
      <c r="TCU154"/>
      <c r="TCV154"/>
      <c r="TCW154"/>
      <c r="TCX154"/>
      <c r="TCY154"/>
      <c r="TCZ154"/>
      <c r="TDA154"/>
      <c r="TDB154"/>
      <c r="TDC154"/>
      <c r="TDD154"/>
      <c r="TDE154"/>
      <c r="TDF154"/>
      <c r="TDG154"/>
      <c r="TDH154"/>
      <c r="TDI154"/>
      <c r="TDJ154"/>
      <c r="TDK154"/>
      <c r="TDL154"/>
      <c r="TDM154"/>
      <c r="TDN154"/>
      <c r="TDO154"/>
      <c r="TDP154"/>
      <c r="TDQ154"/>
      <c r="TDR154"/>
      <c r="TDS154"/>
      <c r="TDT154"/>
      <c r="TDU154"/>
      <c r="TDV154"/>
      <c r="TDW154"/>
      <c r="TDX154"/>
      <c r="TDY154"/>
      <c r="TDZ154"/>
      <c r="TEA154"/>
      <c r="TEB154"/>
      <c r="TEC154"/>
      <c r="TED154"/>
      <c r="TEE154"/>
      <c r="TEF154"/>
      <c r="TEG154"/>
      <c r="TEH154"/>
      <c r="TEI154"/>
      <c r="TEJ154"/>
      <c r="TEK154"/>
      <c r="TEL154"/>
      <c r="TEM154"/>
      <c r="TEN154"/>
      <c r="TEO154"/>
      <c r="TEP154"/>
      <c r="TEQ154"/>
      <c r="TER154"/>
      <c r="TES154"/>
      <c r="TET154"/>
      <c r="TEU154"/>
      <c r="TEV154"/>
      <c r="TEW154"/>
      <c r="TEX154"/>
      <c r="TEY154"/>
      <c r="TEZ154"/>
      <c r="TFA154"/>
      <c r="TFB154"/>
      <c r="TFC154"/>
      <c r="TFD154"/>
      <c r="TFE154"/>
      <c r="TFF154"/>
      <c r="TFG154"/>
      <c r="TFH154"/>
      <c r="TFI154"/>
      <c r="TFJ154"/>
      <c r="TFK154"/>
      <c r="TFL154"/>
      <c r="TFM154"/>
      <c r="TFN154"/>
      <c r="TFO154"/>
      <c r="TFP154"/>
      <c r="TFQ154"/>
      <c r="TFR154"/>
      <c r="TFS154"/>
      <c r="TFT154"/>
      <c r="TFU154"/>
      <c r="TFV154"/>
      <c r="TFW154"/>
      <c r="TFX154"/>
      <c r="TFY154"/>
      <c r="TFZ154"/>
      <c r="TGA154"/>
      <c r="TGB154"/>
      <c r="TGC154"/>
      <c r="TGD154"/>
      <c r="TGE154"/>
      <c r="TGF154"/>
      <c r="TGG154"/>
      <c r="TGH154"/>
      <c r="TGI154"/>
      <c r="TGJ154"/>
      <c r="TGK154"/>
      <c r="TGL154"/>
      <c r="TGM154"/>
      <c r="TGN154"/>
      <c r="TGO154"/>
      <c r="TGP154"/>
      <c r="TGQ154"/>
      <c r="TGR154"/>
      <c r="TGS154"/>
      <c r="TGT154"/>
      <c r="TGU154"/>
      <c r="TGV154"/>
      <c r="TGW154"/>
      <c r="TGX154"/>
      <c r="TGY154"/>
      <c r="TGZ154"/>
      <c r="THA154"/>
      <c r="THB154"/>
      <c r="THC154"/>
      <c r="THD154"/>
      <c r="THE154"/>
      <c r="THF154"/>
      <c r="THG154"/>
      <c r="THH154"/>
      <c r="THI154"/>
      <c r="THJ154"/>
      <c r="THK154"/>
      <c r="THL154"/>
      <c r="THM154"/>
      <c r="THN154"/>
      <c r="THO154"/>
      <c r="THP154"/>
      <c r="THQ154"/>
      <c r="THR154"/>
      <c r="THS154"/>
      <c r="THT154"/>
      <c r="THU154"/>
      <c r="THV154"/>
      <c r="THW154"/>
      <c r="THX154"/>
      <c r="THY154"/>
      <c r="THZ154"/>
      <c r="TIA154"/>
      <c r="TIB154"/>
      <c r="TIC154"/>
      <c r="TID154"/>
      <c r="TIE154"/>
      <c r="TIF154"/>
      <c r="TIG154"/>
      <c r="TIH154"/>
      <c r="TII154"/>
      <c r="TIJ154"/>
      <c r="TIK154"/>
      <c r="TIL154"/>
      <c r="TIM154"/>
      <c r="TIN154"/>
      <c r="TIO154"/>
      <c r="TIP154"/>
      <c r="TIQ154"/>
      <c r="TIR154"/>
      <c r="TIS154"/>
      <c r="TIT154"/>
      <c r="TIU154"/>
      <c r="TIV154"/>
      <c r="TIW154"/>
      <c r="TIX154"/>
      <c r="TIY154"/>
      <c r="TIZ154"/>
      <c r="TJA154"/>
      <c r="TJB154"/>
      <c r="TJC154"/>
      <c r="TJD154"/>
      <c r="TJE154"/>
      <c r="TJF154"/>
      <c r="TJG154"/>
      <c r="TJH154"/>
      <c r="TJI154"/>
      <c r="TJJ154"/>
      <c r="TJK154"/>
      <c r="TJL154"/>
      <c r="TJM154"/>
      <c r="TJN154"/>
      <c r="TJO154"/>
      <c r="TJP154"/>
      <c r="TJQ154"/>
      <c r="TJR154"/>
      <c r="TJS154"/>
      <c r="TJT154"/>
      <c r="TJU154"/>
      <c r="TJV154"/>
      <c r="TJW154"/>
      <c r="TJX154"/>
      <c r="TJY154"/>
      <c r="TJZ154"/>
      <c r="TKA154"/>
      <c r="TKB154"/>
      <c r="TKC154"/>
      <c r="TKD154"/>
      <c r="TKE154"/>
      <c r="TKF154"/>
      <c r="TKG154"/>
      <c r="TKH154"/>
      <c r="TKI154"/>
      <c r="TKJ154"/>
      <c r="TKK154"/>
      <c r="TKL154"/>
      <c r="TKM154"/>
      <c r="TKN154"/>
      <c r="TKO154"/>
      <c r="TKP154"/>
      <c r="TKQ154"/>
      <c r="TKR154"/>
      <c r="TKS154"/>
      <c r="TKT154"/>
      <c r="TKU154"/>
      <c r="TKV154"/>
      <c r="TKW154"/>
      <c r="TKX154"/>
      <c r="TKY154"/>
      <c r="TKZ154"/>
      <c r="TLA154"/>
      <c r="TLB154"/>
      <c r="TLC154"/>
      <c r="TLD154"/>
      <c r="TLE154"/>
      <c r="TLF154"/>
      <c r="TLG154"/>
      <c r="TLH154"/>
      <c r="TLI154"/>
      <c r="TLJ154"/>
      <c r="TLK154"/>
      <c r="TLL154"/>
      <c r="TLM154"/>
      <c r="TLN154"/>
      <c r="TLO154"/>
      <c r="TLP154"/>
      <c r="TLQ154"/>
      <c r="TLR154"/>
      <c r="TLS154"/>
      <c r="TLT154"/>
      <c r="TLU154"/>
      <c r="TLV154"/>
      <c r="TLW154"/>
      <c r="TLX154"/>
      <c r="TLY154"/>
      <c r="TLZ154"/>
      <c r="TMA154"/>
      <c r="TMB154"/>
      <c r="TMC154"/>
      <c r="TMD154"/>
      <c r="TME154"/>
      <c r="TMF154"/>
      <c r="TMG154"/>
      <c r="TMH154"/>
      <c r="TMI154"/>
      <c r="TMJ154"/>
      <c r="TMK154"/>
      <c r="TML154"/>
      <c r="TMM154"/>
      <c r="TMN154"/>
      <c r="TMO154"/>
      <c r="TMP154"/>
      <c r="TMQ154"/>
      <c r="TMR154"/>
      <c r="TMS154"/>
      <c r="TMT154"/>
      <c r="TMU154"/>
      <c r="TMV154"/>
      <c r="TMW154"/>
      <c r="TMX154"/>
      <c r="TMY154"/>
      <c r="TMZ154"/>
      <c r="TNA154"/>
      <c r="TNB154"/>
      <c r="TNC154"/>
      <c r="TND154"/>
      <c r="TNE154"/>
      <c r="TNF154"/>
      <c r="TNG154"/>
      <c r="TNH154"/>
      <c r="TNI154"/>
      <c r="TNJ154"/>
      <c r="TNK154"/>
      <c r="TNL154"/>
      <c r="TNM154"/>
      <c r="TNN154"/>
      <c r="TNO154"/>
      <c r="TNP154"/>
      <c r="TNQ154"/>
      <c r="TNR154"/>
      <c r="TNS154"/>
      <c r="TNT154"/>
      <c r="TNU154"/>
      <c r="TNV154"/>
      <c r="TNW154"/>
      <c r="TNX154"/>
      <c r="TNY154"/>
      <c r="TNZ154"/>
      <c r="TOA154"/>
      <c r="TOB154"/>
      <c r="TOC154"/>
      <c r="TOD154"/>
      <c r="TOE154"/>
      <c r="TOF154"/>
      <c r="TOG154"/>
      <c r="TOH154"/>
      <c r="TOI154"/>
      <c r="TOJ154"/>
      <c r="TOK154"/>
      <c r="TOL154"/>
      <c r="TOM154"/>
      <c r="TON154"/>
      <c r="TOO154"/>
      <c r="TOP154"/>
      <c r="TOQ154"/>
      <c r="TOR154"/>
      <c r="TOS154"/>
      <c r="TOT154"/>
      <c r="TOU154"/>
      <c r="TOV154"/>
      <c r="TOW154"/>
      <c r="TOX154"/>
      <c r="TOY154"/>
      <c r="TOZ154"/>
      <c r="TPA154"/>
      <c r="TPB154"/>
      <c r="TPC154"/>
      <c r="TPD154"/>
      <c r="TPE154"/>
      <c r="TPF154"/>
      <c r="TPG154"/>
      <c r="TPH154"/>
      <c r="TPI154"/>
      <c r="TPJ154"/>
      <c r="TPK154"/>
      <c r="TPL154"/>
      <c r="TPM154"/>
      <c r="TPN154"/>
      <c r="TPO154"/>
      <c r="TPP154"/>
      <c r="TPQ154"/>
      <c r="TPR154"/>
      <c r="TPS154"/>
      <c r="TPT154"/>
      <c r="TPU154"/>
      <c r="TPV154"/>
      <c r="TPW154"/>
      <c r="TPX154"/>
      <c r="TPY154"/>
      <c r="TPZ154"/>
      <c r="TQA154"/>
      <c r="TQB154"/>
      <c r="TQC154"/>
      <c r="TQD154"/>
      <c r="TQE154"/>
      <c r="TQF154"/>
      <c r="TQG154"/>
      <c r="TQH154"/>
      <c r="TQI154"/>
      <c r="TQJ154"/>
      <c r="TQK154"/>
      <c r="TQL154"/>
      <c r="TQM154"/>
      <c r="TQN154"/>
      <c r="TQO154"/>
      <c r="TQP154"/>
      <c r="TQQ154"/>
      <c r="TQR154"/>
      <c r="TQS154"/>
      <c r="TQT154"/>
      <c r="TQU154"/>
      <c r="TQV154"/>
      <c r="TQW154"/>
      <c r="TQX154"/>
      <c r="TQY154"/>
      <c r="TQZ154"/>
      <c r="TRA154"/>
      <c r="TRB154"/>
      <c r="TRC154"/>
      <c r="TRD154"/>
      <c r="TRE154"/>
      <c r="TRF154"/>
      <c r="TRG154"/>
      <c r="TRH154"/>
      <c r="TRI154"/>
      <c r="TRJ154"/>
      <c r="TRK154"/>
      <c r="TRL154"/>
      <c r="TRM154"/>
      <c r="TRN154"/>
      <c r="TRO154"/>
      <c r="TRP154"/>
      <c r="TRQ154"/>
      <c r="TRR154"/>
      <c r="TRS154"/>
      <c r="TRT154"/>
      <c r="TRU154"/>
      <c r="TRV154"/>
      <c r="TRW154"/>
      <c r="TRX154"/>
      <c r="TRY154"/>
      <c r="TRZ154"/>
      <c r="TSA154"/>
      <c r="TSB154"/>
      <c r="TSC154"/>
      <c r="TSD154"/>
      <c r="TSE154"/>
      <c r="TSF154"/>
      <c r="TSG154"/>
      <c r="TSH154"/>
      <c r="TSI154"/>
      <c r="TSJ154"/>
      <c r="TSK154"/>
      <c r="TSL154"/>
      <c r="TSM154"/>
      <c r="TSN154"/>
      <c r="TSO154"/>
      <c r="TSP154"/>
      <c r="TSQ154"/>
      <c r="TSR154"/>
      <c r="TSS154"/>
      <c r="TST154"/>
      <c r="TSU154"/>
      <c r="TSV154"/>
      <c r="TSW154"/>
      <c r="TSX154"/>
      <c r="TSY154"/>
      <c r="TSZ154"/>
      <c r="TTA154"/>
      <c r="TTB154"/>
      <c r="TTC154"/>
      <c r="TTD154"/>
      <c r="TTE154"/>
      <c r="TTF154"/>
      <c r="TTG154"/>
      <c r="TTH154"/>
      <c r="TTI154"/>
      <c r="TTJ154"/>
      <c r="TTK154"/>
      <c r="TTL154"/>
      <c r="TTM154"/>
      <c r="TTN154"/>
      <c r="TTO154"/>
      <c r="TTP154"/>
      <c r="TTQ154"/>
      <c r="TTR154"/>
      <c r="TTS154"/>
      <c r="TTT154"/>
      <c r="TTU154"/>
      <c r="TTV154"/>
      <c r="TTW154"/>
      <c r="TTX154"/>
      <c r="TTY154"/>
      <c r="TTZ154"/>
      <c r="TUA154"/>
      <c r="TUB154"/>
      <c r="TUC154"/>
      <c r="TUD154"/>
      <c r="TUE154"/>
      <c r="TUF154"/>
      <c r="TUG154"/>
      <c r="TUH154"/>
      <c r="TUI154"/>
      <c r="TUJ154"/>
      <c r="TUK154"/>
      <c r="TUL154"/>
      <c r="TUM154"/>
      <c r="TUN154"/>
      <c r="TUO154"/>
      <c r="TUP154"/>
      <c r="TUQ154"/>
      <c r="TUR154"/>
      <c r="TUS154"/>
      <c r="TUT154"/>
      <c r="TUU154"/>
      <c r="TUV154"/>
      <c r="TUW154"/>
      <c r="TUX154"/>
      <c r="TUY154"/>
      <c r="TUZ154"/>
      <c r="TVA154"/>
      <c r="TVB154"/>
      <c r="TVC154"/>
      <c r="TVD154"/>
      <c r="TVE154"/>
      <c r="TVF154"/>
      <c r="TVG154"/>
      <c r="TVH154"/>
      <c r="TVI154"/>
      <c r="TVJ154"/>
      <c r="TVK154"/>
      <c r="TVL154"/>
      <c r="TVM154"/>
      <c r="TVN154"/>
      <c r="TVO154"/>
      <c r="TVP154"/>
      <c r="TVQ154"/>
      <c r="TVR154"/>
      <c r="TVS154"/>
      <c r="TVT154"/>
      <c r="TVU154"/>
      <c r="TVV154"/>
      <c r="TVW154"/>
      <c r="TVX154"/>
      <c r="TVY154"/>
      <c r="TVZ154"/>
      <c r="TWA154"/>
      <c r="TWB154"/>
      <c r="TWC154"/>
      <c r="TWD154"/>
      <c r="TWE154"/>
      <c r="TWF154"/>
      <c r="TWG154"/>
      <c r="TWH154"/>
      <c r="TWI154"/>
      <c r="TWJ154"/>
      <c r="TWK154"/>
      <c r="TWL154"/>
      <c r="TWM154"/>
      <c r="TWN154"/>
      <c r="TWO154"/>
      <c r="TWP154"/>
      <c r="TWQ154"/>
      <c r="TWR154"/>
      <c r="TWS154"/>
      <c r="TWT154"/>
      <c r="TWU154"/>
      <c r="TWV154"/>
      <c r="TWW154"/>
      <c r="TWX154"/>
      <c r="TWY154"/>
      <c r="TWZ154"/>
      <c r="TXA154"/>
      <c r="TXB154"/>
      <c r="TXC154"/>
      <c r="TXD154"/>
      <c r="TXE154"/>
      <c r="TXF154"/>
      <c r="TXG154"/>
      <c r="TXH154"/>
      <c r="TXI154"/>
      <c r="TXJ154"/>
      <c r="TXK154"/>
      <c r="TXL154"/>
      <c r="TXM154"/>
      <c r="TXN154"/>
      <c r="TXO154"/>
      <c r="TXP154"/>
      <c r="TXQ154"/>
      <c r="TXR154"/>
      <c r="TXS154"/>
      <c r="TXT154"/>
      <c r="TXU154"/>
      <c r="TXV154"/>
      <c r="TXW154"/>
      <c r="TXX154"/>
      <c r="TXY154"/>
      <c r="TXZ154"/>
      <c r="TYA154"/>
      <c r="TYB154"/>
      <c r="TYC154"/>
      <c r="TYD154"/>
      <c r="TYE154"/>
      <c r="TYF154"/>
      <c r="TYG154"/>
      <c r="TYH154"/>
      <c r="TYI154"/>
      <c r="TYJ154"/>
      <c r="TYK154"/>
      <c r="TYL154"/>
      <c r="TYM154"/>
      <c r="TYN154"/>
      <c r="TYO154"/>
      <c r="TYP154"/>
      <c r="TYQ154"/>
      <c r="TYR154"/>
      <c r="TYS154"/>
      <c r="TYT154"/>
      <c r="TYU154"/>
      <c r="TYV154"/>
      <c r="TYW154"/>
      <c r="TYX154"/>
      <c r="TYY154"/>
      <c r="TYZ154"/>
      <c r="TZA154"/>
      <c r="TZB154"/>
      <c r="TZC154"/>
      <c r="TZD154"/>
      <c r="TZE154"/>
      <c r="TZF154"/>
      <c r="TZG154"/>
      <c r="TZH154"/>
      <c r="TZI154"/>
      <c r="TZJ154"/>
      <c r="TZK154"/>
      <c r="TZL154"/>
      <c r="TZM154"/>
      <c r="TZN154"/>
      <c r="TZO154"/>
      <c r="TZP154"/>
      <c r="TZQ154"/>
      <c r="TZR154"/>
      <c r="TZS154"/>
      <c r="TZT154"/>
      <c r="TZU154"/>
      <c r="TZV154"/>
      <c r="TZW154"/>
      <c r="TZX154"/>
      <c r="TZY154"/>
      <c r="TZZ154"/>
      <c r="UAA154"/>
      <c r="UAB154"/>
      <c r="UAC154"/>
      <c r="UAD154"/>
      <c r="UAE154"/>
      <c r="UAF154"/>
      <c r="UAG154"/>
      <c r="UAH154"/>
      <c r="UAI154"/>
      <c r="UAJ154"/>
      <c r="UAK154"/>
      <c r="UAL154"/>
      <c r="UAM154"/>
      <c r="UAN154"/>
      <c r="UAO154"/>
      <c r="UAP154"/>
      <c r="UAQ154"/>
      <c r="UAR154"/>
      <c r="UAS154"/>
      <c r="UAT154"/>
      <c r="UAU154"/>
      <c r="UAV154"/>
      <c r="UAW154"/>
      <c r="UAX154"/>
      <c r="UAY154"/>
      <c r="UAZ154"/>
      <c r="UBA154"/>
      <c r="UBB154"/>
      <c r="UBC154"/>
      <c r="UBD154"/>
      <c r="UBE154"/>
      <c r="UBF154"/>
      <c r="UBG154"/>
      <c r="UBH154"/>
      <c r="UBI154"/>
      <c r="UBJ154"/>
      <c r="UBK154"/>
      <c r="UBL154"/>
      <c r="UBM154"/>
      <c r="UBN154"/>
      <c r="UBO154"/>
      <c r="UBP154"/>
      <c r="UBQ154"/>
      <c r="UBR154"/>
      <c r="UBS154"/>
      <c r="UBT154"/>
      <c r="UBU154"/>
      <c r="UBV154"/>
      <c r="UBW154"/>
      <c r="UBX154"/>
      <c r="UBY154"/>
      <c r="UBZ154"/>
      <c r="UCA154"/>
      <c r="UCB154"/>
      <c r="UCC154"/>
      <c r="UCD154"/>
      <c r="UCE154"/>
      <c r="UCF154"/>
      <c r="UCG154"/>
      <c r="UCH154"/>
      <c r="UCI154"/>
      <c r="UCJ154"/>
      <c r="UCK154"/>
      <c r="UCL154"/>
      <c r="UCM154"/>
      <c r="UCN154"/>
      <c r="UCO154"/>
      <c r="UCP154"/>
      <c r="UCQ154"/>
      <c r="UCR154"/>
      <c r="UCS154"/>
      <c r="UCT154"/>
      <c r="UCU154"/>
      <c r="UCV154"/>
      <c r="UCW154"/>
      <c r="UCX154"/>
      <c r="UCY154"/>
      <c r="UCZ154"/>
      <c r="UDA154"/>
      <c r="UDB154"/>
      <c r="UDC154"/>
      <c r="UDD154"/>
      <c r="UDE154"/>
      <c r="UDF154"/>
      <c r="UDG154"/>
      <c r="UDH154"/>
      <c r="UDI154"/>
      <c r="UDJ154"/>
      <c r="UDK154"/>
      <c r="UDL154"/>
      <c r="UDM154"/>
      <c r="UDN154"/>
      <c r="UDO154"/>
      <c r="UDP154"/>
      <c r="UDQ154"/>
      <c r="UDR154"/>
      <c r="UDS154"/>
      <c r="UDT154"/>
      <c r="UDU154"/>
      <c r="UDV154"/>
      <c r="UDW154"/>
      <c r="UDX154"/>
      <c r="UDY154"/>
      <c r="UDZ154"/>
      <c r="UEA154"/>
      <c r="UEB154"/>
      <c r="UEC154"/>
      <c r="UED154"/>
      <c r="UEE154"/>
      <c r="UEF154"/>
      <c r="UEG154"/>
      <c r="UEH154"/>
      <c r="UEI154"/>
      <c r="UEJ154"/>
      <c r="UEK154"/>
      <c r="UEL154"/>
      <c r="UEM154"/>
      <c r="UEN154"/>
      <c r="UEO154"/>
      <c r="UEP154"/>
      <c r="UEQ154"/>
      <c r="UER154"/>
      <c r="UES154"/>
      <c r="UET154"/>
      <c r="UEU154"/>
      <c r="UEV154"/>
      <c r="UEW154"/>
      <c r="UEX154"/>
      <c r="UEY154"/>
      <c r="UEZ154"/>
      <c r="UFA154"/>
      <c r="UFB154"/>
      <c r="UFC154"/>
      <c r="UFD154"/>
      <c r="UFE154"/>
      <c r="UFF154"/>
      <c r="UFG154"/>
      <c r="UFH154"/>
      <c r="UFI154"/>
      <c r="UFJ154"/>
      <c r="UFK154"/>
      <c r="UFL154"/>
      <c r="UFM154"/>
      <c r="UFN154"/>
      <c r="UFO154"/>
      <c r="UFP154"/>
      <c r="UFQ154"/>
      <c r="UFR154"/>
      <c r="UFS154"/>
      <c r="UFT154"/>
      <c r="UFU154"/>
      <c r="UFV154"/>
      <c r="UFW154"/>
      <c r="UFX154"/>
      <c r="UFY154"/>
      <c r="UFZ154"/>
      <c r="UGA154"/>
      <c r="UGB154"/>
      <c r="UGC154"/>
      <c r="UGD154"/>
      <c r="UGE154"/>
      <c r="UGF154"/>
      <c r="UGG154"/>
      <c r="UGH154"/>
      <c r="UGI154"/>
      <c r="UGJ154"/>
      <c r="UGK154"/>
      <c r="UGL154"/>
      <c r="UGM154"/>
      <c r="UGN154"/>
      <c r="UGO154"/>
      <c r="UGP154"/>
      <c r="UGQ154"/>
      <c r="UGR154"/>
      <c r="UGS154"/>
      <c r="UGT154"/>
      <c r="UGU154"/>
      <c r="UGV154"/>
      <c r="UGW154"/>
      <c r="UGX154"/>
      <c r="UGY154"/>
      <c r="UGZ154"/>
      <c r="UHA154"/>
      <c r="UHB154"/>
      <c r="UHC154"/>
      <c r="UHD154"/>
      <c r="UHE154"/>
      <c r="UHF154"/>
      <c r="UHG154"/>
      <c r="UHH154"/>
      <c r="UHI154"/>
      <c r="UHJ154"/>
      <c r="UHK154"/>
      <c r="UHL154"/>
      <c r="UHM154"/>
      <c r="UHN154"/>
      <c r="UHO154"/>
      <c r="UHP154"/>
      <c r="UHQ154"/>
      <c r="UHR154"/>
      <c r="UHS154"/>
      <c r="UHT154"/>
      <c r="UHU154"/>
      <c r="UHV154"/>
      <c r="UHW154"/>
      <c r="UHX154"/>
      <c r="UHY154"/>
      <c r="UHZ154"/>
      <c r="UIA154"/>
      <c r="UIB154"/>
      <c r="UIC154"/>
      <c r="UID154"/>
      <c r="UIE154"/>
      <c r="UIF154"/>
      <c r="UIG154"/>
      <c r="UIH154"/>
      <c r="UII154"/>
      <c r="UIJ154"/>
      <c r="UIK154"/>
      <c r="UIL154"/>
      <c r="UIM154"/>
      <c r="UIN154"/>
      <c r="UIO154"/>
      <c r="UIP154"/>
      <c r="UIQ154"/>
      <c r="UIR154"/>
      <c r="UIS154"/>
      <c r="UIT154"/>
      <c r="UIU154"/>
      <c r="UIV154"/>
      <c r="UIW154"/>
      <c r="UIX154"/>
      <c r="UIY154"/>
      <c r="UIZ154"/>
      <c r="UJA154"/>
      <c r="UJB154"/>
      <c r="UJC154"/>
      <c r="UJD154"/>
      <c r="UJE154"/>
      <c r="UJF154"/>
      <c r="UJG154"/>
      <c r="UJH154"/>
      <c r="UJI154"/>
      <c r="UJJ154"/>
      <c r="UJK154"/>
      <c r="UJL154"/>
      <c r="UJM154"/>
      <c r="UJN154"/>
      <c r="UJO154"/>
      <c r="UJP154"/>
      <c r="UJQ154"/>
      <c r="UJR154"/>
      <c r="UJS154"/>
      <c r="UJT154"/>
      <c r="UJU154"/>
      <c r="UJV154"/>
      <c r="UJW154"/>
      <c r="UJX154"/>
      <c r="UJY154"/>
      <c r="UJZ154"/>
      <c r="UKA154"/>
      <c r="UKB154"/>
      <c r="UKC154"/>
      <c r="UKD154"/>
      <c r="UKE154"/>
      <c r="UKF154"/>
      <c r="UKG154"/>
      <c r="UKH154"/>
      <c r="UKI154"/>
      <c r="UKJ154"/>
      <c r="UKK154"/>
      <c r="UKL154"/>
      <c r="UKM154"/>
      <c r="UKN154"/>
      <c r="UKO154"/>
      <c r="UKP154"/>
      <c r="UKQ154"/>
      <c r="UKR154"/>
      <c r="UKS154"/>
      <c r="UKT154"/>
      <c r="UKU154"/>
      <c r="UKV154"/>
      <c r="UKW154"/>
      <c r="UKX154"/>
      <c r="UKY154"/>
      <c r="UKZ154"/>
      <c r="ULA154"/>
      <c r="ULB154"/>
      <c r="ULC154"/>
      <c r="ULD154"/>
      <c r="ULE154"/>
      <c r="ULF154"/>
      <c r="ULG154"/>
      <c r="ULH154"/>
      <c r="ULI154"/>
      <c r="ULJ154"/>
      <c r="ULK154"/>
      <c r="ULL154"/>
      <c r="ULM154"/>
      <c r="ULN154"/>
      <c r="ULO154"/>
      <c r="ULP154"/>
      <c r="ULQ154"/>
      <c r="ULR154"/>
      <c r="ULS154"/>
      <c r="ULT154"/>
      <c r="ULU154"/>
      <c r="ULV154"/>
      <c r="ULW154"/>
      <c r="ULX154"/>
      <c r="ULY154"/>
      <c r="ULZ154"/>
      <c r="UMA154"/>
      <c r="UMB154"/>
      <c r="UMC154"/>
      <c r="UMD154"/>
      <c r="UME154"/>
      <c r="UMF154"/>
      <c r="UMG154"/>
      <c r="UMH154"/>
      <c r="UMI154"/>
      <c r="UMJ154"/>
      <c r="UMK154"/>
      <c r="UML154"/>
      <c r="UMM154"/>
      <c r="UMN154"/>
      <c r="UMO154"/>
      <c r="UMP154"/>
      <c r="UMQ154"/>
      <c r="UMR154"/>
      <c r="UMS154"/>
      <c r="UMT154"/>
      <c r="UMU154"/>
      <c r="UMV154"/>
      <c r="UMW154"/>
      <c r="UMX154"/>
      <c r="UMY154"/>
      <c r="UMZ154"/>
      <c r="UNA154"/>
      <c r="UNB154"/>
      <c r="UNC154"/>
      <c r="UND154"/>
      <c r="UNE154"/>
      <c r="UNF154"/>
      <c r="UNG154"/>
      <c r="UNH154"/>
      <c r="UNI154"/>
      <c r="UNJ154"/>
      <c r="UNK154"/>
      <c r="UNL154"/>
      <c r="UNM154"/>
      <c r="UNN154"/>
      <c r="UNO154"/>
      <c r="UNP154"/>
      <c r="UNQ154"/>
      <c r="UNR154"/>
      <c r="UNS154"/>
      <c r="UNT154"/>
      <c r="UNU154"/>
      <c r="UNV154"/>
      <c r="UNW154"/>
      <c r="UNX154"/>
      <c r="UNY154"/>
      <c r="UNZ154"/>
      <c r="UOA154"/>
      <c r="UOB154"/>
      <c r="UOC154"/>
      <c r="UOD154"/>
      <c r="UOE154"/>
      <c r="UOF154"/>
      <c r="UOG154"/>
      <c r="UOH154"/>
      <c r="UOI154"/>
      <c r="UOJ154"/>
      <c r="UOK154"/>
      <c r="UOL154"/>
      <c r="UOM154"/>
      <c r="UON154"/>
      <c r="UOO154"/>
      <c r="UOP154"/>
      <c r="UOQ154"/>
      <c r="UOR154"/>
      <c r="UOS154"/>
      <c r="UOT154"/>
      <c r="UOU154"/>
      <c r="UOV154"/>
      <c r="UOW154"/>
      <c r="UOX154"/>
      <c r="UOY154"/>
      <c r="UOZ154"/>
      <c r="UPA154"/>
      <c r="UPB154"/>
      <c r="UPC154"/>
      <c r="UPD154"/>
      <c r="UPE154"/>
      <c r="UPF154"/>
      <c r="UPG154"/>
      <c r="UPH154"/>
      <c r="UPI154"/>
      <c r="UPJ154"/>
      <c r="UPK154"/>
      <c r="UPL154"/>
      <c r="UPM154"/>
      <c r="UPN154"/>
      <c r="UPO154"/>
      <c r="UPP154"/>
      <c r="UPQ154"/>
      <c r="UPR154"/>
      <c r="UPS154"/>
      <c r="UPT154"/>
      <c r="UPU154"/>
      <c r="UPV154"/>
      <c r="UPW154"/>
      <c r="UPX154"/>
      <c r="UPY154"/>
      <c r="UPZ154"/>
      <c r="UQA154"/>
      <c r="UQB154"/>
      <c r="UQC154"/>
      <c r="UQD154"/>
      <c r="UQE154"/>
      <c r="UQF154"/>
      <c r="UQG154"/>
      <c r="UQH154"/>
      <c r="UQI154"/>
      <c r="UQJ154"/>
      <c r="UQK154"/>
      <c r="UQL154"/>
      <c r="UQM154"/>
      <c r="UQN154"/>
      <c r="UQO154"/>
      <c r="UQP154"/>
      <c r="UQQ154"/>
      <c r="UQR154"/>
      <c r="UQS154"/>
      <c r="UQT154"/>
      <c r="UQU154"/>
      <c r="UQV154"/>
      <c r="UQW154"/>
      <c r="UQX154"/>
      <c r="UQY154"/>
      <c r="UQZ154"/>
      <c r="URA154"/>
      <c r="URB154"/>
      <c r="URC154"/>
      <c r="URD154"/>
      <c r="URE154"/>
      <c r="URF154"/>
      <c r="URG154"/>
      <c r="URH154"/>
      <c r="URI154"/>
      <c r="URJ154"/>
      <c r="URK154"/>
      <c r="URL154"/>
      <c r="URM154"/>
      <c r="URN154"/>
      <c r="URO154"/>
      <c r="URP154"/>
      <c r="URQ154"/>
      <c r="URR154"/>
      <c r="URS154"/>
      <c r="URT154"/>
      <c r="URU154"/>
      <c r="URV154"/>
      <c r="URW154"/>
      <c r="URX154"/>
      <c r="URY154"/>
      <c r="URZ154"/>
      <c r="USA154"/>
      <c r="USB154"/>
      <c r="USC154"/>
      <c r="USD154"/>
      <c r="USE154"/>
      <c r="USF154"/>
      <c r="USG154"/>
      <c r="USH154"/>
      <c r="USI154"/>
      <c r="USJ154"/>
      <c r="USK154"/>
      <c r="USL154"/>
      <c r="USM154"/>
      <c r="USN154"/>
      <c r="USO154"/>
      <c r="USP154"/>
      <c r="USQ154"/>
      <c r="USR154"/>
      <c r="USS154"/>
      <c r="UST154"/>
      <c r="USU154"/>
      <c r="USV154"/>
      <c r="USW154"/>
      <c r="USX154"/>
      <c r="USY154"/>
      <c r="USZ154"/>
      <c r="UTA154"/>
      <c r="UTB154"/>
      <c r="UTC154"/>
      <c r="UTD154"/>
      <c r="UTE154"/>
      <c r="UTF154"/>
      <c r="UTG154"/>
      <c r="UTH154"/>
      <c r="UTI154"/>
      <c r="UTJ154"/>
      <c r="UTK154"/>
      <c r="UTL154"/>
      <c r="UTM154"/>
      <c r="UTN154"/>
      <c r="UTO154"/>
      <c r="UTP154"/>
      <c r="UTQ154"/>
      <c r="UTR154"/>
      <c r="UTS154"/>
      <c r="UTT154"/>
      <c r="UTU154"/>
      <c r="UTV154"/>
      <c r="UTW154"/>
      <c r="UTX154"/>
      <c r="UTY154"/>
      <c r="UTZ154"/>
      <c r="UUA154"/>
      <c r="UUB154"/>
      <c r="UUC154"/>
      <c r="UUD154"/>
      <c r="UUE154"/>
      <c r="UUF154"/>
      <c r="UUG154"/>
      <c r="UUH154"/>
      <c r="UUI154"/>
      <c r="UUJ154"/>
      <c r="UUK154"/>
      <c r="UUL154"/>
      <c r="UUM154"/>
      <c r="UUN154"/>
      <c r="UUO154"/>
      <c r="UUP154"/>
      <c r="UUQ154"/>
      <c r="UUR154"/>
      <c r="UUS154"/>
      <c r="UUT154"/>
      <c r="UUU154"/>
      <c r="UUV154"/>
      <c r="UUW154"/>
      <c r="UUX154"/>
      <c r="UUY154"/>
      <c r="UUZ154"/>
      <c r="UVA154"/>
      <c r="UVB154"/>
      <c r="UVC154"/>
      <c r="UVD154"/>
      <c r="UVE154"/>
      <c r="UVF154"/>
      <c r="UVG154"/>
      <c r="UVH154"/>
      <c r="UVI154"/>
      <c r="UVJ154"/>
      <c r="UVK154"/>
      <c r="UVL154"/>
      <c r="UVM154"/>
      <c r="UVN154"/>
      <c r="UVO154"/>
      <c r="UVP154"/>
      <c r="UVQ154"/>
      <c r="UVR154"/>
      <c r="UVS154"/>
      <c r="UVT154"/>
      <c r="UVU154"/>
      <c r="UVV154"/>
      <c r="UVW154"/>
      <c r="UVX154"/>
      <c r="UVY154"/>
      <c r="UVZ154"/>
      <c r="UWA154"/>
      <c r="UWB154"/>
      <c r="UWC154"/>
      <c r="UWD154"/>
      <c r="UWE154"/>
      <c r="UWF154"/>
      <c r="UWG154"/>
      <c r="UWH154"/>
      <c r="UWI154"/>
      <c r="UWJ154"/>
      <c r="UWK154"/>
      <c r="UWL154"/>
      <c r="UWM154"/>
      <c r="UWN154"/>
      <c r="UWO154"/>
      <c r="UWP154"/>
      <c r="UWQ154"/>
      <c r="UWR154"/>
      <c r="UWS154"/>
      <c r="UWT154"/>
      <c r="UWU154"/>
      <c r="UWV154"/>
      <c r="UWW154"/>
      <c r="UWX154"/>
      <c r="UWY154"/>
      <c r="UWZ154"/>
      <c r="UXA154"/>
      <c r="UXB154"/>
      <c r="UXC154"/>
      <c r="UXD154"/>
      <c r="UXE154"/>
      <c r="UXF154"/>
      <c r="UXG154"/>
      <c r="UXH154"/>
      <c r="UXI154"/>
      <c r="UXJ154"/>
      <c r="UXK154"/>
      <c r="UXL154"/>
      <c r="UXM154"/>
      <c r="UXN154"/>
      <c r="UXO154"/>
      <c r="UXP154"/>
      <c r="UXQ154"/>
      <c r="UXR154"/>
      <c r="UXS154"/>
      <c r="UXT154"/>
      <c r="UXU154"/>
      <c r="UXV154"/>
      <c r="UXW154"/>
      <c r="UXX154"/>
      <c r="UXY154"/>
      <c r="UXZ154"/>
      <c r="UYA154"/>
      <c r="UYB154"/>
      <c r="UYC154"/>
      <c r="UYD154"/>
      <c r="UYE154"/>
      <c r="UYF154"/>
      <c r="UYG154"/>
      <c r="UYH154"/>
      <c r="UYI154"/>
      <c r="UYJ154"/>
      <c r="UYK154"/>
      <c r="UYL154"/>
      <c r="UYM154"/>
      <c r="UYN154"/>
      <c r="UYO154"/>
      <c r="UYP154"/>
      <c r="UYQ154"/>
      <c r="UYR154"/>
      <c r="UYS154"/>
      <c r="UYT154"/>
      <c r="UYU154"/>
      <c r="UYV154"/>
      <c r="UYW154"/>
      <c r="UYX154"/>
      <c r="UYY154"/>
      <c r="UYZ154"/>
      <c r="UZA154"/>
      <c r="UZB154"/>
      <c r="UZC154"/>
      <c r="UZD154"/>
      <c r="UZE154"/>
      <c r="UZF154"/>
      <c r="UZG154"/>
      <c r="UZH154"/>
      <c r="UZI154"/>
      <c r="UZJ154"/>
      <c r="UZK154"/>
      <c r="UZL154"/>
      <c r="UZM154"/>
      <c r="UZN154"/>
      <c r="UZO154"/>
      <c r="UZP154"/>
      <c r="UZQ154"/>
      <c r="UZR154"/>
      <c r="UZS154"/>
      <c r="UZT154"/>
      <c r="UZU154"/>
      <c r="UZV154"/>
      <c r="UZW154"/>
      <c r="UZX154"/>
      <c r="UZY154"/>
      <c r="UZZ154"/>
      <c r="VAA154"/>
      <c r="VAB154"/>
      <c r="VAC154"/>
      <c r="VAD154"/>
      <c r="VAE154"/>
      <c r="VAF154"/>
      <c r="VAG154"/>
      <c r="VAH154"/>
      <c r="VAI154"/>
      <c r="VAJ154"/>
      <c r="VAK154"/>
      <c r="VAL154"/>
      <c r="VAM154"/>
      <c r="VAN154"/>
      <c r="VAO154"/>
      <c r="VAP154"/>
      <c r="VAQ154"/>
      <c r="VAR154"/>
      <c r="VAS154"/>
      <c r="VAT154"/>
      <c r="VAU154"/>
      <c r="VAV154"/>
      <c r="VAW154"/>
      <c r="VAX154"/>
      <c r="VAY154"/>
      <c r="VAZ154"/>
      <c r="VBA154"/>
      <c r="VBB154"/>
      <c r="VBC154"/>
      <c r="VBD154"/>
      <c r="VBE154"/>
      <c r="VBF154"/>
      <c r="VBG154"/>
      <c r="VBH154"/>
      <c r="VBI154"/>
      <c r="VBJ154"/>
      <c r="VBK154"/>
      <c r="VBL154"/>
      <c r="VBM154"/>
      <c r="VBN154"/>
      <c r="VBO154"/>
      <c r="VBP154"/>
      <c r="VBQ154"/>
      <c r="VBR154"/>
      <c r="VBS154"/>
      <c r="VBT154"/>
      <c r="VBU154"/>
      <c r="VBV154"/>
      <c r="VBW154"/>
      <c r="VBX154"/>
      <c r="VBY154"/>
      <c r="VBZ154"/>
      <c r="VCA154"/>
      <c r="VCB154"/>
      <c r="VCC154"/>
      <c r="VCD154"/>
      <c r="VCE154"/>
      <c r="VCF154"/>
      <c r="VCG154"/>
      <c r="VCH154"/>
      <c r="VCI154"/>
      <c r="VCJ154"/>
      <c r="VCK154"/>
      <c r="VCL154"/>
      <c r="VCM154"/>
      <c r="VCN154"/>
      <c r="VCO154"/>
      <c r="VCP154"/>
      <c r="VCQ154"/>
      <c r="VCR154"/>
      <c r="VCS154"/>
      <c r="VCT154"/>
      <c r="VCU154"/>
      <c r="VCV154"/>
      <c r="VCW154"/>
      <c r="VCX154"/>
      <c r="VCY154"/>
      <c r="VCZ154"/>
      <c r="VDA154"/>
      <c r="VDB154"/>
      <c r="VDC154"/>
      <c r="VDD154"/>
      <c r="VDE154"/>
      <c r="VDF154"/>
      <c r="VDG154"/>
      <c r="VDH154"/>
      <c r="VDI154"/>
      <c r="VDJ154"/>
      <c r="VDK154"/>
      <c r="VDL154"/>
      <c r="VDM154"/>
      <c r="VDN154"/>
      <c r="VDO154"/>
      <c r="VDP154"/>
      <c r="VDQ154"/>
      <c r="VDR154"/>
      <c r="VDS154"/>
      <c r="VDT154"/>
      <c r="VDU154"/>
      <c r="VDV154"/>
      <c r="VDW154"/>
      <c r="VDX154"/>
      <c r="VDY154"/>
      <c r="VDZ154"/>
      <c r="VEA154"/>
      <c r="VEB154"/>
      <c r="VEC154"/>
      <c r="VED154"/>
      <c r="VEE154"/>
      <c r="VEF154"/>
      <c r="VEG154"/>
      <c r="VEH154"/>
      <c r="VEI154"/>
      <c r="VEJ154"/>
      <c r="VEK154"/>
      <c r="VEL154"/>
      <c r="VEM154"/>
      <c r="VEN154"/>
      <c r="VEO154"/>
      <c r="VEP154"/>
      <c r="VEQ154"/>
      <c r="VER154"/>
      <c r="VES154"/>
      <c r="VET154"/>
      <c r="VEU154"/>
      <c r="VEV154"/>
      <c r="VEW154"/>
      <c r="VEX154"/>
      <c r="VEY154"/>
      <c r="VEZ154"/>
      <c r="VFA154"/>
      <c r="VFB154"/>
      <c r="VFC154"/>
      <c r="VFD154"/>
      <c r="VFE154"/>
      <c r="VFF154"/>
      <c r="VFG154"/>
      <c r="VFH154"/>
      <c r="VFI154"/>
      <c r="VFJ154"/>
      <c r="VFK154"/>
      <c r="VFL154"/>
      <c r="VFM154"/>
      <c r="VFN154"/>
      <c r="VFO154"/>
      <c r="VFP154"/>
      <c r="VFQ154"/>
      <c r="VFR154"/>
      <c r="VFS154"/>
      <c r="VFT154"/>
      <c r="VFU154"/>
      <c r="VFV154"/>
      <c r="VFW154"/>
      <c r="VFX154"/>
      <c r="VFY154"/>
      <c r="VFZ154"/>
      <c r="VGA154"/>
      <c r="VGB154"/>
      <c r="VGC154"/>
      <c r="VGD154"/>
      <c r="VGE154"/>
      <c r="VGF154"/>
      <c r="VGG154"/>
      <c r="VGH154"/>
      <c r="VGI154"/>
      <c r="VGJ154"/>
      <c r="VGK154"/>
      <c r="VGL154"/>
      <c r="VGM154"/>
      <c r="VGN154"/>
      <c r="VGO154"/>
      <c r="VGP154"/>
      <c r="VGQ154"/>
      <c r="VGR154"/>
      <c r="VGS154"/>
      <c r="VGT154"/>
      <c r="VGU154"/>
      <c r="VGV154"/>
      <c r="VGW154"/>
      <c r="VGX154"/>
      <c r="VGY154"/>
      <c r="VGZ154"/>
      <c r="VHA154"/>
      <c r="VHB154"/>
      <c r="VHC154"/>
      <c r="VHD154"/>
      <c r="VHE154"/>
      <c r="VHF154"/>
      <c r="VHG154"/>
      <c r="VHH154"/>
      <c r="VHI154"/>
      <c r="VHJ154"/>
      <c r="VHK154"/>
      <c r="VHL154"/>
      <c r="VHM154"/>
      <c r="VHN154"/>
      <c r="VHO154"/>
      <c r="VHP154"/>
      <c r="VHQ154"/>
      <c r="VHR154"/>
      <c r="VHS154"/>
      <c r="VHT154"/>
      <c r="VHU154"/>
      <c r="VHV154"/>
      <c r="VHW154"/>
      <c r="VHX154"/>
      <c r="VHY154"/>
      <c r="VHZ154"/>
      <c r="VIA154"/>
      <c r="VIB154"/>
      <c r="VIC154"/>
      <c r="VID154"/>
      <c r="VIE154"/>
      <c r="VIF154"/>
      <c r="VIG154"/>
      <c r="VIH154"/>
      <c r="VII154"/>
      <c r="VIJ154"/>
      <c r="VIK154"/>
      <c r="VIL154"/>
      <c r="VIM154"/>
      <c r="VIN154"/>
      <c r="VIO154"/>
      <c r="VIP154"/>
      <c r="VIQ154"/>
      <c r="VIR154"/>
      <c r="VIS154"/>
      <c r="VIT154"/>
      <c r="VIU154"/>
      <c r="VIV154"/>
      <c r="VIW154"/>
      <c r="VIX154"/>
      <c r="VIY154"/>
      <c r="VIZ154"/>
      <c r="VJA154"/>
      <c r="VJB154"/>
      <c r="VJC154"/>
      <c r="VJD154"/>
      <c r="VJE154"/>
      <c r="VJF154"/>
      <c r="VJG154"/>
      <c r="VJH154"/>
      <c r="VJI154"/>
      <c r="VJJ154"/>
      <c r="VJK154"/>
      <c r="VJL154"/>
      <c r="VJM154"/>
      <c r="VJN154"/>
      <c r="VJO154"/>
      <c r="VJP154"/>
      <c r="VJQ154"/>
      <c r="VJR154"/>
      <c r="VJS154"/>
      <c r="VJT154"/>
      <c r="VJU154"/>
      <c r="VJV154"/>
      <c r="VJW154"/>
      <c r="VJX154"/>
      <c r="VJY154"/>
      <c r="VJZ154"/>
      <c r="VKA154"/>
      <c r="VKB154"/>
      <c r="VKC154"/>
      <c r="VKD154"/>
      <c r="VKE154"/>
      <c r="VKF154"/>
      <c r="VKG154"/>
      <c r="VKH154"/>
      <c r="VKI154"/>
      <c r="VKJ154"/>
      <c r="VKK154"/>
      <c r="VKL154"/>
      <c r="VKM154"/>
      <c r="VKN154"/>
      <c r="VKO154"/>
      <c r="VKP154"/>
      <c r="VKQ154"/>
      <c r="VKR154"/>
      <c r="VKS154"/>
      <c r="VKT154"/>
      <c r="VKU154"/>
      <c r="VKV154"/>
      <c r="VKW154"/>
      <c r="VKX154"/>
      <c r="VKY154"/>
      <c r="VKZ154"/>
      <c r="VLA154"/>
      <c r="VLB154"/>
      <c r="VLC154"/>
      <c r="VLD154"/>
      <c r="VLE154"/>
      <c r="VLF154"/>
      <c r="VLG154"/>
      <c r="VLH154"/>
      <c r="VLI154"/>
      <c r="VLJ154"/>
      <c r="VLK154"/>
      <c r="VLL154"/>
      <c r="VLM154"/>
      <c r="VLN154"/>
      <c r="VLO154"/>
      <c r="VLP154"/>
      <c r="VLQ154"/>
      <c r="VLR154"/>
      <c r="VLS154"/>
      <c r="VLT154"/>
      <c r="VLU154"/>
      <c r="VLV154"/>
      <c r="VLW154"/>
      <c r="VLX154"/>
      <c r="VLY154"/>
      <c r="VLZ154"/>
      <c r="VMA154"/>
      <c r="VMB154"/>
      <c r="VMC154"/>
      <c r="VMD154"/>
      <c r="VME154"/>
      <c r="VMF154"/>
      <c r="VMG154"/>
      <c r="VMH154"/>
      <c r="VMI154"/>
      <c r="VMJ154"/>
      <c r="VMK154"/>
      <c r="VML154"/>
      <c r="VMM154"/>
      <c r="VMN154"/>
      <c r="VMO154"/>
      <c r="VMP154"/>
      <c r="VMQ154"/>
      <c r="VMR154"/>
      <c r="VMS154"/>
      <c r="VMT154"/>
      <c r="VMU154"/>
      <c r="VMV154"/>
      <c r="VMW154"/>
      <c r="VMX154"/>
      <c r="VMY154"/>
      <c r="VMZ154"/>
      <c r="VNA154"/>
      <c r="VNB154"/>
      <c r="VNC154"/>
      <c r="VND154"/>
      <c r="VNE154"/>
      <c r="VNF154"/>
      <c r="VNG154"/>
      <c r="VNH154"/>
      <c r="VNI154"/>
      <c r="VNJ154"/>
      <c r="VNK154"/>
      <c r="VNL154"/>
      <c r="VNM154"/>
      <c r="VNN154"/>
      <c r="VNO154"/>
      <c r="VNP154"/>
      <c r="VNQ154"/>
      <c r="VNR154"/>
      <c r="VNS154"/>
      <c r="VNT154"/>
      <c r="VNU154"/>
      <c r="VNV154"/>
      <c r="VNW154"/>
      <c r="VNX154"/>
      <c r="VNY154"/>
      <c r="VNZ154"/>
      <c r="VOA154"/>
      <c r="VOB154"/>
      <c r="VOC154"/>
      <c r="VOD154"/>
      <c r="VOE154"/>
      <c r="VOF154"/>
      <c r="VOG154"/>
      <c r="VOH154"/>
      <c r="VOI154"/>
      <c r="VOJ154"/>
      <c r="VOK154"/>
      <c r="VOL154"/>
      <c r="VOM154"/>
      <c r="VON154"/>
      <c r="VOO154"/>
      <c r="VOP154"/>
      <c r="VOQ154"/>
      <c r="VOR154"/>
      <c r="VOS154"/>
      <c r="VOT154"/>
      <c r="VOU154"/>
      <c r="VOV154"/>
      <c r="VOW154"/>
      <c r="VOX154"/>
      <c r="VOY154"/>
      <c r="VOZ154"/>
      <c r="VPA154"/>
      <c r="VPB154"/>
      <c r="VPC154"/>
      <c r="VPD154"/>
      <c r="VPE154"/>
      <c r="VPF154"/>
      <c r="VPG154"/>
      <c r="VPH154"/>
      <c r="VPI154"/>
      <c r="VPJ154"/>
      <c r="VPK154"/>
      <c r="VPL154"/>
      <c r="VPM154"/>
      <c r="VPN154"/>
      <c r="VPO154"/>
      <c r="VPP154"/>
      <c r="VPQ154"/>
      <c r="VPR154"/>
      <c r="VPS154"/>
      <c r="VPT154"/>
      <c r="VPU154"/>
      <c r="VPV154"/>
      <c r="VPW154"/>
      <c r="VPX154"/>
      <c r="VPY154"/>
      <c r="VPZ154"/>
      <c r="VQA154"/>
      <c r="VQB154"/>
      <c r="VQC154"/>
      <c r="VQD154"/>
      <c r="VQE154"/>
      <c r="VQF154"/>
      <c r="VQG154"/>
      <c r="VQH154"/>
      <c r="VQI154"/>
      <c r="VQJ154"/>
      <c r="VQK154"/>
      <c r="VQL154"/>
      <c r="VQM154"/>
      <c r="VQN154"/>
      <c r="VQO154"/>
      <c r="VQP154"/>
      <c r="VQQ154"/>
      <c r="VQR154"/>
      <c r="VQS154"/>
      <c r="VQT154"/>
      <c r="VQU154"/>
      <c r="VQV154"/>
      <c r="VQW154"/>
      <c r="VQX154"/>
      <c r="VQY154"/>
      <c r="VQZ154"/>
      <c r="VRA154"/>
      <c r="VRB154"/>
      <c r="VRC154"/>
      <c r="VRD154"/>
      <c r="VRE154"/>
      <c r="VRF154"/>
      <c r="VRG154"/>
      <c r="VRH154"/>
      <c r="VRI154"/>
      <c r="VRJ154"/>
      <c r="VRK154"/>
      <c r="VRL154"/>
      <c r="VRM154"/>
      <c r="VRN154"/>
      <c r="VRO154"/>
      <c r="VRP154"/>
      <c r="VRQ154"/>
      <c r="VRR154"/>
      <c r="VRS154"/>
      <c r="VRT154"/>
      <c r="VRU154"/>
      <c r="VRV154"/>
      <c r="VRW154"/>
      <c r="VRX154"/>
      <c r="VRY154"/>
      <c r="VRZ154"/>
      <c r="VSA154"/>
      <c r="VSB154"/>
      <c r="VSC154"/>
      <c r="VSD154"/>
      <c r="VSE154"/>
      <c r="VSF154"/>
      <c r="VSG154"/>
      <c r="VSH154"/>
      <c r="VSI154"/>
      <c r="VSJ154"/>
      <c r="VSK154"/>
      <c r="VSL154"/>
      <c r="VSM154"/>
      <c r="VSN154"/>
      <c r="VSO154"/>
      <c r="VSP154"/>
      <c r="VSQ154"/>
      <c r="VSR154"/>
      <c r="VSS154"/>
      <c r="VST154"/>
      <c r="VSU154"/>
      <c r="VSV154"/>
      <c r="VSW154"/>
      <c r="VSX154"/>
      <c r="VSY154"/>
      <c r="VSZ154"/>
      <c r="VTA154"/>
      <c r="VTB154"/>
      <c r="VTC154"/>
      <c r="VTD154"/>
      <c r="VTE154"/>
      <c r="VTF154"/>
      <c r="VTG154"/>
      <c r="VTH154"/>
      <c r="VTI154"/>
      <c r="VTJ154"/>
      <c r="VTK154"/>
      <c r="VTL154"/>
      <c r="VTM154"/>
      <c r="VTN154"/>
      <c r="VTO154"/>
      <c r="VTP154"/>
      <c r="VTQ154"/>
      <c r="VTR154"/>
      <c r="VTS154"/>
      <c r="VTT154"/>
      <c r="VTU154"/>
      <c r="VTV154"/>
      <c r="VTW154"/>
      <c r="VTX154"/>
      <c r="VTY154"/>
      <c r="VTZ154"/>
      <c r="VUA154"/>
      <c r="VUB154"/>
      <c r="VUC154"/>
      <c r="VUD154"/>
      <c r="VUE154"/>
      <c r="VUF154"/>
      <c r="VUG154"/>
      <c r="VUH154"/>
      <c r="VUI154"/>
      <c r="VUJ154"/>
      <c r="VUK154"/>
      <c r="VUL154"/>
      <c r="VUM154"/>
      <c r="VUN154"/>
      <c r="VUO154"/>
      <c r="VUP154"/>
      <c r="VUQ154"/>
      <c r="VUR154"/>
      <c r="VUS154"/>
      <c r="VUT154"/>
      <c r="VUU154"/>
      <c r="VUV154"/>
      <c r="VUW154"/>
      <c r="VUX154"/>
      <c r="VUY154"/>
      <c r="VUZ154"/>
      <c r="VVA154"/>
      <c r="VVB154"/>
      <c r="VVC154"/>
      <c r="VVD154"/>
      <c r="VVE154"/>
      <c r="VVF154"/>
      <c r="VVG154"/>
      <c r="VVH154"/>
      <c r="VVI154"/>
      <c r="VVJ154"/>
      <c r="VVK154"/>
      <c r="VVL154"/>
      <c r="VVM154"/>
      <c r="VVN154"/>
      <c r="VVO154"/>
      <c r="VVP154"/>
      <c r="VVQ154"/>
      <c r="VVR154"/>
      <c r="VVS154"/>
      <c r="VVT154"/>
      <c r="VVU154"/>
      <c r="VVV154"/>
      <c r="VVW154"/>
      <c r="VVX154"/>
      <c r="VVY154"/>
      <c r="VVZ154"/>
      <c r="VWA154"/>
      <c r="VWB154"/>
      <c r="VWC154"/>
      <c r="VWD154"/>
      <c r="VWE154"/>
      <c r="VWF154"/>
      <c r="VWG154"/>
      <c r="VWH154"/>
      <c r="VWI154"/>
      <c r="VWJ154"/>
      <c r="VWK154"/>
      <c r="VWL154"/>
      <c r="VWM154"/>
      <c r="VWN154"/>
      <c r="VWO154"/>
      <c r="VWP154"/>
      <c r="VWQ154"/>
      <c r="VWR154"/>
      <c r="VWS154"/>
      <c r="VWT154"/>
      <c r="VWU154"/>
      <c r="VWV154"/>
      <c r="VWW154"/>
      <c r="VWX154"/>
      <c r="VWY154"/>
      <c r="VWZ154"/>
      <c r="VXA154"/>
      <c r="VXB154"/>
      <c r="VXC154"/>
      <c r="VXD154"/>
      <c r="VXE154"/>
      <c r="VXF154"/>
      <c r="VXG154"/>
      <c r="VXH154"/>
      <c r="VXI154"/>
      <c r="VXJ154"/>
      <c r="VXK154"/>
      <c r="VXL154"/>
      <c r="VXM154"/>
      <c r="VXN154"/>
      <c r="VXO154"/>
      <c r="VXP154"/>
      <c r="VXQ154"/>
      <c r="VXR154"/>
      <c r="VXS154"/>
      <c r="VXT154"/>
      <c r="VXU154"/>
      <c r="VXV154"/>
      <c r="VXW154"/>
      <c r="VXX154"/>
      <c r="VXY154"/>
      <c r="VXZ154"/>
      <c r="VYA154"/>
      <c r="VYB154"/>
      <c r="VYC154"/>
      <c r="VYD154"/>
      <c r="VYE154"/>
      <c r="VYF154"/>
      <c r="VYG154"/>
      <c r="VYH154"/>
      <c r="VYI154"/>
      <c r="VYJ154"/>
      <c r="VYK154"/>
      <c r="VYL154"/>
      <c r="VYM154"/>
      <c r="VYN154"/>
      <c r="VYO154"/>
      <c r="VYP154"/>
      <c r="VYQ154"/>
      <c r="VYR154"/>
      <c r="VYS154"/>
      <c r="VYT154"/>
      <c r="VYU154"/>
      <c r="VYV154"/>
      <c r="VYW154"/>
      <c r="VYX154"/>
      <c r="VYY154"/>
      <c r="VYZ154"/>
      <c r="VZA154"/>
      <c r="VZB154"/>
      <c r="VZC154"/>
      <c r="VZD154"/>
      <c r="VZE154"/>
      <c r="VZF154"/>
      <c r="VZG154"/>
      <c r="VZH154"/>
      <c r="VZI154"/>
      <c r="VZJ154"/>
      <c r="VZK154"/>
      <c r="VZL154"/>
      <c r="VZM154"/>
      <c r="VZN154"/>
      <c r="VZO154"/>
      <c r="VZP154"/>
      <c r="VZQ154"/>
      <c r="VZR154"/>
      <c r="VZS154"/>
      <c r="VZT154"/>
      <c r="VZU154"/>
      <c r="VZV154"/>
      <c r="VZW154"/>
      <c r="VZX154"/>
      <c r="VZY154"/>
      <c r="VZZ154"/>
      <c r="WAA154"/>
      <c r="WAB154"/>
      <c r="WAC154"/>
      <c r="WAD154"/>
      <c r="WAE154"/>
      <c r="WAF154"/>
      <c r="WAG154"/>
      <c r="WAH154"/>
      <c r="WAI154"/>
      <c r="WAJ154"/>
      <c r="WAK154"/>
      <c r="WAL154"/>
      <c r="WAM154"/>
      <c r="WAN154"/>
      <c r="WAO154"/>
      <c r="WAP154"/>
      <c r="WAQ154"/>
      <c r="WAR154"/>
      <c r="WAS154"/>
      <c r="WAT154"/>
      <c r="WAU154"/>
      <c r="WAV154"/>
      <c r="WAW154"/>
      <c r="WAX154"/>
      <c r="WAY154"/>
      <c r="WAZ154"/>
      <c r="WBA154"/>
      <c r="WBB154"/>
      <c r="WBC154"/>
      <c r="WBD154"/>
      <c r="WBE154"/>
      <c r="WBF154"/>
      <c r="WBG154"/>
      <c r="WBH154"/>
      <c r="WBI154"/>
      <c r="WBJ154"/>
      <c r="WBK154"/>
      <c r="WBL154"/>
      <c r="WBM154"/>
      <c r="WBN154"/>
      <c r="WBO154"/>
      <c r="WBP154"/>
      <c r="WBQ154"/>
      <c r="WBR154"/>
      <c r="WBS154"/>
      <c r="WBT154"/>
      <c r="WBU154"/>
      <c r="WBV154"/>
      <c r="WBW154"/>
      <c r="WBX154"/>
      <c r="WBY154"/>
      <c r="WBZ154"/>
      <c r="WCA154"/>
      <c r="WCB154"/>
      <c r="WCC154"/>
      <c r="WCD154"/>
      <c r="WCE154"/>
      <c r="WCF154"/>
      <c r="WCG154"/>
      <c r="WCH154"/>
      <c r="WCI154"/>
      <c r="WCJ154"/>
      <c r="WCK154"/>
      <c r="WCL154"/>
      <c r="WCM154"/>
      <c r="WCN154"/>
      <c r="WCO154"/>
      <c r="WCP154"/>
      <c r="WCQ154"/>
      <c r="WCR154"/>
      <c r="WCS154"/>
      <c r="WCT154"/>
      <c r="WCU154"/>
      <c r="WCV154"/>
      <c r="WCW154"/>
      <c r="WCX154"/>
      <c r="WCY154"/>
      <c r="WCZ154"/>
      <c r="WDA154"/>
      <c r="WDB154"/>
      <c r="WDC154"/>
      <c r="WDD154"/>
      <c r="WDE154"/>
      <c r="WDF154"/>
      <c r="WDG154"/>
      <c r="WDH154"/>
      <c r="WDI154"/>
      <c r="WDJ154"/>
      <c r="WDK154"/>
      <c r="WDL154"/>
      <c r="WDM154"/>
      <c r="WDN154"/>
      <c r="WDO154"/>
      <c r="WDP154"/>
      <c r="WDQ154"/>
      <c r="WDR154"/>
      <c r="WDS154"/>
      <c r="WDT154"/>
      <c r="WDU154"/>
      <c r="WDV154"/>
      <c r="WDW154"/>
      <c r="WDX154"/>
      <c r="WDY154"/>
      <c r="WDZ154"/>
      <c r="WEA154"/>
      <c r="WEB154"/>
      <c r="WEC154"/>
      <c r="WED154"/>
      <c r="WEE154"/>
      <c r="WEF154"/>
      <c r="WEG154"/>
      <c r="WEH154"/>
      <c r="WEI154"/>
      <c r="WEJ154"/>
      <c r="WEK154"/>
      <c r="WEL154"/>
      <c r="WEM154"/>
      <c r="WEN154"/>
      <c r="WEO154"/>
      <c r="WEP154"/>
      <c r="WEQ154"/>
      <c r="WER154"/>
      <c r="WES154"/>
      <c r="WET154"/>
      <c r="WEU154"/>
      <c r="WEV154"/>
      <c r="WEW154"/>
      <c r="WEX154"/>
      <c r="WEY154"/>
      <c r="WEZ154"/>
      <c r="WFA154"/>
      <c r="WFB154"/>
      <c r="WFC154"/>
      <c r="WFD154"/>
      <c r="WFE154"/>
      <c r="WFF154"/>
      <c r="WFG154"/>
      <c r="WFH154"/>
      <c r="WFI154"/>
      <c r="WFJ154"/>
      <c r="WFK154"/>
      <c r="WFL154"/>
      <c r="WFM154"/>
      <c r="WFN154"/>
      <c r="WFO154"/>
      <c r="WFP154"/>
      <c r="WFQ154"/>
      <c r="WFR154"/>
      <c r="WFS154"/>
      <c r="WFT154"/>
      <c r="WFU154"/>
      <c r="WFV154"/>
      <c r="WFW154"/>
      <c r="WFX154"/>
      <c r="WFY154"/>
      <c r="WFZ154"/>
      <c r="WGA154"/>
      <c r="WGB154"/>
      <c r="WGC154"/>
      <c r="WGD154"/>
      <c r="WGE154"/>
      <c r="WGF154"/>
      <c r="WGG154"/>
      <c r="WGH154"/>
      <c r="WGI154"/>
      <c r="WGJ154"/>
      <c r="WGK154"/>
      <c r="WGL154"/>
      <c r="WGM154"/>
      <c r="WGN154"/>
      <c r="WGO154"/>
      <c r="WGP154"/>
      <c r="WGQ154"/>
      <c r="WGR154"/>
      <c r="WGS154"/>
      <c r="WGT154"/>
      <c r="WGU154"/>
      <c r="WGV154"/>
      <c r="WGW154"/>
      <c r="WGX154"/>
      <c r="WGY154"/>
      <c r="WGZ154"/>
      <c r="WHA154"/>
      <c r="WHB154"/>
      <c r="WHC154"/>
      <c r="WHD154"/>
      <c r="WHE154"/>
      <c r="WHF154"/>
      <c r="WHG154"/>
      <c r="WHH154"/>
      <c r="WHI154"/>
      <c r="WHJ154"/>
      <c r="WHK154"/>
      <c r="WHL154"/>
      <c r="WHM154"/>
      <c r="WHN154"/>
      <c r="WHO154"/>
      <c r="WHP154"/>
      <c r="WHQ154"/>
      <c r="WHR154"/>
      <c r="WHS154"/>
      <c r="WHT154"/>
      <c r="WHU154"/>
      <c r="WHV154"/>
      <c r="WHW154"/>
      <c r="WHX154"/>
      <c r="WHY154"/>
      <c r="WHZ154"/>
      <c r="WIA154"/>
      <c r="WIB154"/>
      <c r="WIC154"/>
      <c r="WID154"/>
      <c r="WIE154"/>
      <c r="WIF154"/>
      <c r="WIG154"/>
      <c r="WIH154"/>
      <c r="WII154"/>
      <c r="WIJ154"/>
      <c r="WIK154"/>
      <c r="WIL154"/>
      <c r="WIM154"/>
      <c r="WIN154"/>
      <c r="WIO154"/>
      <c r="WIP154"/>
      <c r="WIQ154"/>
      <c r="WIR154"/>
      <c r="WIS154"/>
      <c r="WIT154"/>
      <c r="WIU154"/>
      <c r="WIV154"/>
      <c r="WIW154"/>
      <c r="WIX154"/>
      <c r="WIY154"/>
      <c r="WIZ154"/>
      <c r="WJA154"/>
      <c r="WJB154"/>
      <c r="WJC154"/>
      <c r="WJD154"/>
      <c r="WJE154"/>
      <c r="WJF154"/>
      <c r="WJG154"/>
      <c r="WJH154"/>
      <c r="WJI154"/>
      <c r="WJJ154"/>
      <c r="WJK154"/>
      <c r="WJL154"/>
      <c r="WJM154"/>
      <c r="WJN154"/>
      <c r="WJO154"/>
      <c r="WJP154"/>
      <c r="WJQ154"/>
      <c r="WJR154"/>
      <c r="WJS154"/>
      <c r="WJT154"/>
      <c r="WJU154"/>
      <c r="WJV154"/>
      <c r="WJW154"/>
      <c r="WJX154"/>
      <c r="WJY154"/>
      <c r="WJZ154"/>
      <c r="WKA154"/>
      <c r="WKB154"/>
      <c r="WKC154"/>
      <c r="WKD154"/>
      <c r="WKE154"/>
      <c r="WKF154"/>
      <c r="WKG154"/>
      <c r="WKH154"/>
      <c r="WKI154"/>
      <c r="WKJ154"/>
      <c r="WKK154"/>
      <c r="WKL154"/>
      <c r="WKM154"/>
      <c r="WKN154"/>
      <c r="WKO154"/>
      <c r="WKP154"/>
      <c r="WKQ154"/>
      <c r="WKR154"/>
      <c r="WKS154"/>
      <c r="WKT154"/>
      <c r="WKU154"/>
      <c r="WKV154"/>
      <c r="WKW154"/>
      <c r="WKX154"/>
      <c r="WKY154"/>
      <c r="WKZ154"/>
      <c r="WLA154"/>
      <c r="WLB154"/>
      <c r="WLC154"/>
      <c r="WLD154"/>
      <c r="WLE154"/>
      <c r="WLF154"/>
      <c r="WLG154"/>
      <c r="WLH154"/>
      <c r="WLI154"/>
      <c r="WLJ154"/>
      <c r="WLK154"/>
      <c r="WLL154"/>
      <c r="WLM154"/>
      <c r="WLN154"/>
      <c r="WLO154"/>
      <c r="WLP154"/>
      <c r="WLQ154"/>
      <c r="WLR154"/>
      <c r="WLS154"/>
      <c r="WLT154"/>
      <c r="WLU154"/>
      <c r="WLV154"/>
      <c r="WLW154"/>
      <c r="WLX154"/>
      <c r="WLY154"/>
      <c r="WLZ154"/>
      <c r="WMA154"/>
      <c r="WMB154"/>
      <c r="WMC154"/>
      <c r="WMD154"/>
      <c r="WME154"/>
      <c r="WMF154"/>
      <c r="WMG154"/>
      <c r="WMH154"/>
      <c r="WMI154"/>
      <c r="WMJ154"/>
      <c r="WMK154"/>
      <c r="WML154"/>
      <c r="WMM154"/>
      <c r="WMN154"/>
      <c r="WMO154"/>
      <c r="WMP154"/>
      <c r="WMQ154"/>
      <c r="WMR154"/>
      <c r="WMS154"/>
      <c r="WMT154"/>
      <c r="WMU154"/>
      <c r="WMV154"/>
      <c r="WMW154"/>
      <c r="WMX154"/>
      <c r="WMY154"/>
      <c r="WMZ154"/>
      <c r="WNA154"/>
      <c r="WNB154"/>
      <c r="WNC154"/>
      <c r="WND154"/>
      <c r="WNE154"/>
      <c r="WNF154"/>
      <c r="WNG154"/>
      <c r="WNH154"/>
      <c r="WNI154"/>
      <c r="WNJ154"/>
      <c r="WNK154"/>
      <c r="WNL154"/>
      <c r="WNM154"/>
      <c r="WNN154"/>
      <c r="WNO154"/>
      <c r="WNP154"/>
      <c r="WNQ154"/>
      <c r="WNR154"/>
      <c r="WNS154"/>
      <c r="WNT154"/>
      <c r="WNU154"/>
      <c r="WNV154"/>
      <c r="WNW154"/>
      <c r="WNX154"/>
      <c r="WNY154"/>
      <c r="WNZ154"/>
      <c r="WOA154"/>
      <c r="WOB154"/>
      <c r="WOC154"/>
      <c r="WOD154"/>
      <c r="WOE154"/>
      <c r="WOF154"/>
      <c r="WOG154"/>
      <c r="WOH154"/>
      <c r="WOI154"/>
      <c r="WOJ154"/>
      <c r="WOK154"/>
      <c r="WOL154"/>
      <c r="WOM154"/>
      <c r="WON154"/>
      <c r="WOO154"/>
      <c r="WOP154"/>
      <c r="WOQ154"/>
      <c r="WOR154"/>
      <c r="WOS154"/>
      <c r="WOT154"/>
      <c r="WOU154"/>
      <c r="WOV154"/>
      <c r="WOW154"/>
      <c r="WOX154"/>
      <c r="WOY154"/>
      <c r="WOZ154"/>
      <c r="WPA154"/>
      <c r="WPB154"/>
      <c r="WPC154"/>
      <c r="WPD154"/>
      <c r="WPE154"/>
      <c r="WPF154"/>
      <c r="WPG154"/>
      <c r="WPH154"/>
      <c r="WPI154"/>
      <c r="WPJ154"/>
      <c r="WPK154"/>
      <c r="WPL154"/>
      <c r="WPM154"/>
      <c r="WPN154"/>
      <c r="WPO154"/>
      <c r="WPP154"/>
      <c r="WPQ154"/>
      <c r="WPR154"/>
      <c r="WPS154"/>
      <c r="WPT154"/>
      <c r="WPU154"/>
      <c r="WPV154"/>
      <c r="WPW154"/>
      <c r="WPX154"/>
      <c r="WPY154"/>
      <c r="WPZ154"/>
      <c r="WQA154"/>
      <c r="WQB154"/>
      <c r="WQC154"/>
      <c r="WQD154"/>
      <c r="WQE154"/>
      <c r="WQF154"/>
      <c r="WQG154"/>
      <c r="WQH154"/>
      <c r="WQI154"/>
      <c r="WQJ154"/>
      <c r="WQK154"/>
      <c r="WQL154"/>
      <c r="WQM154"/>
      <c r="WQN154"/>
      <c r="WQO154"/>
      <c r="WQP154"/>
      <c r="WQQ154"/>
      <c r="WQR154"/>
      <c r="WQS154"/>
      <c r="WQT154"/>
      <c r="WQU154"/>
      <c r="WQV154"/>
      <c r="WQW154"/>
      <c r="WQX154"/>
      <c r="WQY154"/>
      <c r="WQZ154"/>
      <c r="WRA154"/>
      <c r="WRB154"/>
      <c r="WRC154"/>
      <c r="WRD154"/>
      <c r="WRE154"/>
      <c r="WRF154"/>
      <c r="WRG154"/>
      <c r="WRH154"/>
      <c r="WRI154"/>
      <c r="WRJ154"/>
      <c r="WRK154"/>
      <c r="WRL154"/>
      <c r="WRM154"/>
      <c r="WRN154"/>
      <c r="WRO154"/>
      <c r="WRP154"/>
      <c r="WRQ154"/>
      <c r="WRR154"/>
      <c r="WRS154"/>
      <c r="WRT154"/>
      <c r="WRU154"/>
      <c r="WRV154"/>
      <c r="WRW154"/>
      <c r="WRX154"/>
      <c r="WRY154"/>
      <c r="WRZ154"/>
      <c r="WSA154"/>
      <c r="WSB154"/>
      <c r="WSC154"/>
      <c r="WSD154"/>
      <c r="WSE154"/>
      <c r="WSF154"/>
      <c r="WSG154"/>
      <c r="WSH154"/>
      <c r="WSI154"/>
      <c r="WSJ154"/>
      <c r="WSK154"/>
      <c r="WSL154"/>
      <c r="WSM154"/>
      <c r="WSN154"/>
      <c r="WSO154"/>
      <c r="WSP154"/>
      <c r="WSQ154"/>
      <c r="WSR154"/>
      <c r="WSS154"/>
      <c r="WST154"/>
      <c r="WSU154"/>
      <c r="WSV154"/>
      <c r="WSW154"/>
      <c r="WSX154"/>
      <c r="WSY154"/>
      <c r="WSZ154"/>
      <c r="WTA154"/>
      <c r="WTB154"/>
      <c r="WTC154"/>
      <c r="WTD154"/>
      <c r="WTE154"/>
      <c r="WTF154"/>
      <c r="WTG154"/>
      <c r="WTH154"/>
      <c r="WTI154"/>
      <c r="WTJ154"/>
      <c r="WTK154"/>
      <c r="WTL154"/>
      <c r="WTM154"/>
      <c r="WTN154"/>
      <c r="WTO154"/>
      <c r="WTP154"/>
      <c r="WTQ154"/>
      <c r="WTR154"/>
      <c r="WTS154"/>
      <c r="WTT154"/>
      <c r="WTU154"/>
      <c r="WTV154"/>
      <c r="WTW154"/>
      <c r="WTX154"/>
      <c r="WTY154"/>
      <c r="WTZ154"/>
      <c r="WUA154"/>
      <c r="WUB154"/>
      <c r="WUC154"/>
      <c r="WUD154"/>
      <c r="WUE154"/>
      <c r="WUF154"/>
      <c r="WUG154"/>
      <c r="WUH154"/>
      <c r="WUI154"/>
      <c r="WUJ154"/>
      <c r="WUK154"/>
      <c r="WUL154"/>
      <c r="WUM154"/>
      <c r="WUN154"/>
      <c r="WUO154"/>
      <c r="WUP154"/>
      <c r="WUQ154"/>
      <c r="WUR154"/>
      <c r="WUS154"/>
      <c r="WUT154"/>
      <c r="WUU154"/>
      <c r="WUV154"/>
      <c r="WUW154"/>
      <c r="WUX154"/>
      <c r="WUY154"/>
      <c r="WUZ154"/>
      <c r="WVA154"/>
      <c r="WVB154"/>
      <c r="WVC154"/>
      <c r="WVD154"/>
      <c r="WVE154"/>
      <c r="WVF154"/>
      <c r="WVG154"/>
      <c r="WVH154"/>
      <c r="WVI154"/>
      <c r="WVJ154"/>
      <c r="WVK154"/>
      <c r="WVL154"/>
      <c r="WVM154"/>
      <c r="WVN154"/>
      <c r="WVO154"/>
      <c r="WVP154"/>
      <c r="WVQ154"/>
      <c r="WVR154"/>
      <c r="WVS154"/>
      <c r="WVT154"/>
      <c r="WVU154"/>
      <c r="WVV154"/>
      <c r="WVW154"/>
      <c r="WVX154"/>
      <c r="WVY154"/>
      <c r="WVZ154"/>
      <c r="WWA154"/>
      <c r="WWB154"/>
      <c r="WWC154"/>
      <c r="WWD154"/>
      <c r="WWE154"/>
      <c r="WWF154"/>
      <c r="WWG154"/>
      <c r="WWH154"/>
      <c r="WWI154"/>
      <c r="WWJ154"/>
      <c r="WWK154"/>
      <c r="WWL154"/>
      <c r="WWM154"/>
      <c r="WWN154"/>
      <c r="WWO154"/>
      <c r="WWP154"/>
      <c r="WWQ154"/>
      <c r="WWR154"/>
      <c r="WWS154"/>
      <c r="WWT154"/>
      <c r="WWU154"/>
      <c r="WWV154"/>
      <c r="WWW154"/>
      <c r="WWX154"/>
      <c r="WWY154"/>
      <c r="WWZ154"/>
      <c r="WXA154"/>
      <c r="WXB154"/>
      <c r="WXC154"/>
      <c r="WXD154"/>
      <c r="WXE154"/>
      <c r="WXF154"/>
      <c r="WXG154"/>
      <c r="WXH154"/>
      <c r="WXI154"/>
      <c r="WXJ154"/>
      <c r="WXK154"/>
      <c r="WXL154"/>
      <c r="WXM154"/>
      <c r="WXN154"/>
      <c r="WXO154"/>
      <c r="WXP154"/>
      <c r="WXQ154"/>
      <c r="WXR154"/>
      <c r="WXS154"/>
      <c r="WXT154"/>
      <c r="WXU154"/>
      <c r="WXV154"/>
      <c r="WXW154"/>
      <c r="WXX154"/>
      <c r="WXY154"/>
      <c r="WXZ154"/>
      <c r="WYA154"/>
      <c r="WYB154"/>
      <c r="WYC154"/>
      <c r="WYD154"/>
      <c r="WYE154"/>
      <c r="WYF154"/>
      <c r="WYG154"/>
      <c r="WYH154"/>
      <c r="WYI154"/>
      <c r="WYJ154"/>
      <c r="WYK154"/>
      <c r="WYL154"/>
      <c r="WYM154"/>
      <c r="WYN154"/>
      <c r="WYO154"/>
      <c r="WYP154"/>
      <c r="WYQ154"/>
      <c r="WYR154"/>
      <c r="WYS154"/>
      <c r="WYT154"/>
      <c r="WYU154"/>
      <c r="WYV154"/>
      <c r="WYW154"/>
      <c r="WYX154"/>
      <c r="WYY154"/>
      <c r="WYZ154"/>
      <c r="WZA154"/>
      <c r="WZB154"/>
      <c r="WZC154"/>
      <c r="WZD154"/>
      <c r="WZE154"/>
      <c r="WZF154"/>
      <c r="WZG154"/>
      <c r="WZH154"/>
      <c r="WZI154"/>
      <c r="WZJ154"/>
      <c r="WZK154"/>
      <c r="WZL154"/>
      <c r="WZM154"/>
      <c r="WZN154"/>
      <c r="WZO154"/>
      <c r="WZP154"/>
      <c r="WZQ154"/>
      <c r="WZR154"/>
      <c r="WZS154"/>
      <c r="WZT154"/>
      <c r="WZU154"/>
      <c r="WZV154"/>
      <c r="WZW154"/>
      <c r="WZX154"/>
      <c r="WZY154"/>
      <c r="WZZ154"/>
      <c r="XAA154"/>
      <c r="XAB154"/>
      <c r="XAC154"/>
      <c r="XAD154"/>
      <c r="XAE154"/>
      <c r="XAF154"/>
      <c r="XAG154"/>
      <c r="XAH154"/>
      <c r="XAI154"/>
      <c r="XAJ154"/>
      <c r="XAK154"/>
      <c r="XAL154"/>
      <c r="XAM154"/>
      <c r="XAN154"/>
      <c r="XAO154"/>
      <c r="XAP154"/>
      <c r="XAQ154"/>
      <c r="XAR154"/>
      <c r="XAS154"/>
      <c r="XAT154"/>
      <c r="XAU154"/>
      <c r="XAV154"/>
      <c r="XAW154"/>
      <c r="XAX154"/>
      <c r="XAY154"/>
      <c r="XAZ154"/>
      <c r="XBA154"/>
      <c r="XBB154"/>
      <c r="XBC154"/>
      <c r="XBD154"/>
      <c r="XBE154"/>
      <c r="XBF154"/>
      <c r="XBG154"/>
      <c r="XBH154"/>
      <c r="XBI154"/>
      <c r="XBJ154"/>
      <c r="XBK154"/>
      <c r="XBL154"/>
      <c r="XBM154"/>
      <c r="XBN154"/>
      <c r="XBO154"/>
      <c r="XBP154"/>
      <c r="XBQ154"/>
      <c r="XBR154"/>
      <c r="XBS154"/>
      <c r="XBT154"/>
      <c r="XBU154"/>
      <c r="XBV154"/>
      <c r="XBW154"/>
      <c r="XBX154"/>
      <c r="XBY154"/>
      <c r="XBZ154"/>
      <c r="XCA154"/>
      <c r="XCB154"/>
      <c r="XCC154"/>
      <c r="XCD154"/>
      <c r="XCE154"/>
      <c r="XCF154"/>
      <c r="XCG154"/>
      <c r="XCH154"/>
      <c r="XCI154"/>
      <c r="XCJ154"/>
      <c r="XCK154"/>
      <c r="XCL154"/>
      <c r="XCM154"/>
      <c r="XCN154"/>
      <c r="XCO154"/>
      <c r="XCP154"/>
    </row>
    <row r="155" s="7" customFormat="1" customHeight="1" spans="1:1024 1025:16318">
      <c r="A155" s="345">
        <v>45383</v>
      </c>
      <c r="B155" s="346">
        <v>45385</v>
      </c>
      <c r="C155" s="253" t="s">
        <v>1652</v>
      </c>
      <c r="D155" s="254" t="s">
        <v>690</v>
      </c>
      <c r="E155" s="347" t="s">
        <v>1653</v>
      </c>
      <c r="F155" s="182" t="s">
        <v>1654</v>
      </c>
      <c r="G155" s="348">
        <v>1713.5</v>
      </c>
      <c r="H155" s="349" t="s">
        <v>1403</v>
      </c>
      <c r="I155" s="272">
        <v>45420</v>
      </c>
      <c r="J155" s="262">
        <v>571.17</v>
      </c>
      <c r="K155" s="272">
        <v>45451</v>
      </c>
      <c r="L155" s="262">
        <v>571.17</v>
      </c>
      <c r="M155" s="272">
        <v>45481</v>
      </c>
      <c r="N155" s="262">
        <v>571.16</v>
      </c>
      <c r="O155" s="272"/>
      <c r="P155" s="257"/>
      <c r="Q155" s="272"/>
      <c r="R155" s="260"/>
      <c r="S155" s="350"/>
      <c r="T155" s="350"/>
      <c r="U155" s="272"/>
      <c r="V155" s="351"/>
      <c r="W155" s="351"/>
      <c r="X155" s="351"/>
      <c r="Y155" s="91">
        <f t="shared" si="5"/>
        <v>1713.5</v>
      </c>
      <c r="Z155" s="91">
        <f t="shared" si="6"/>
        <v>0</v>
      </c>
    </row>
    <row r="156" s="7" customFormat="1" customHeight="1" spans="1:1024 1025:16318">
      <c r="A156" s="345">
        <v>45383</v>
      </c>
      <c r="B156" s="346">
        <v>45391</v>
      </c>
      <c r="C156" s="352" t="s">
        <v>1655</v>
      </c>
      <c r="D156" s="338" t="s">
        <v>690</v>
      </c>
      <c r="E156" s="194" t="s">
        <v>1628</v>
      </c>
      <c r="F156" s="182" t="s">
        <v>1656</v>
      </c>
      <c r="G156" s="339">
        <v>429.7</v>
      </c>
      <c r="H156" s="349" t="s">
        <v>1657</v>
      </c>
      <c r="I156" s="272">
        <v>45454</v>
      </c>
      <c r="J156" s="341">
        <v>429.7</v>
      </c>
      <c r="K156" s="272"/>
      <c r="L156" s="353"/>
      <c r="M156" s="272"/>
      <c r="N156" s="353"/>
      <c r="O156" s="272"/>
      <c r="P156" s="339"/>
      <c r="Q156" s="272"/>
      <c r="R156" s="354"/>
      <c r="S156" s="350"/>
      <c r="T156" s="350"/>
      <c r="U156" s="344"/>
      <c r="V156" s="351"/>
      <c r="W156" s="351"/>
      <c r="X156" s="351"/>
      <c r="Y156" s="91">
        <f t="shared" si="5"/>
        <v>429.7</v>
      </c>
      <c r="Z156" s="91">
        <f t="shared" si="6"/>
        <v>0</v>
      </c>
    </row>
    <row r="157" s="7" customFormat="1" customHeight="1" spans="1:1024 1025:16318">
      <c r="A157" s="345">
        <v>45383</v>
      </c>
      <c r="B157" s="346">
        <v>45385</v>
      </c>
      <c r="C157" s="352" t="s">
        <v>1658</v>
      </c>
      <c r="D157" s="338" t="s">
        <v>686</v>
      </c>
      <c r="E157" s="194" t="s">
        <v>1653</v>
      </c>
      <c r="F157" s="182" t="s">
        <v>1654</v>
      </c>
      <c r="G157" s="339">
        <v>1455.9</v>
      </c>
      <c r="H157" s="349" t="s">
        <v>1403</v>
      </c>
      <c r="I157" s="272">
        <v>45420</v>
      </c>
      <c r="J157" s="341">
        <v>485.3</v>
      </c>
      <c r="K157" s="272">
        <v>45451</v>
      </c>
      <c r="L157" s="341">
        <v>485.3</v>
      </c>
      <c r="M157" s="272">
        <v>45481</v>
      </c>
      <c r="N157" s="355">
        <v>485.3</v>
      </c>
      <c r="O157" s="272"/>
      <c r="P157" s="339"/>
      <c r="Q157" s="272"/>
      <c r="R157" s="354"/>
      <c r="S157" s="350"/>
      <c r="T157" s="350"/>
      <c r="U157" s="344"/>
      <c r="V157" s="351"/>
      <c r="W157" s="351"/>
      <c r="X157" s="351"/>
      <c r="Y157" s="91">
        <f t="shared" si="5"/>
        <v>1455.9</v>
      </c>
      <c r="Z157" s="91">
        <f t="shared" si="6"/>
        <v>0</v>
      </c>
    </row>
    <row r="158" s="7" customFormat="1" customHeight="1" spans="1:1024 1025:16318">
      <c r="A158" s="356">
        <v>45383</v>
      </c>
      <c r="B158" s="346">
        <v>45408</v>
      </c>
      <c r="C158" s="352" t="s">
        <v>1659</v>
      </c>
      <c r="D158" s="357" t="s">
        <v>686</v>
      </c>
      <c r="E158" s="358" t="s">
        <v>1576</v>
      </c>
      <c r="F158" s="359" t="s">
        <v>1660</v>
      </c>
      <c r="G158" s="339">
        <v>3379.1</v>
      </c>
      <c r="H158" s="340" t="s">
        <v>1661</v>
      </c>
      <c r="I158" s="360">
        <v>45442</v>
      </c>
      <c r="J158" s="353">
        <v>3379.1</v>
      </c>
      <c r="K158" s="358"/>
      <c r="L158" s="358"/>
      <c r="M158" s="358"/>
      <c r="N158" s="358"/>
      <c r="O158" s="272"/>
      <c r="P158" s="339"/>
      <c r="Q158" s="272"/>
      <c r="R158" s="354"/>
      <c r="S158" s="350"/>
      <c r="T158" s="350"/>
      <c r="U158" s="344"/>
      <c r="V158" s="351"/>
      <c r="W158" s="351"/>
      <c r="X158" s="351"/>
      <c r="Y158" s="91">
        <f t="shared" si="5"/>
        <v>3379.1</v>
      </c>
      <c r="Z158" s="91">
        <f t="shared" si="6"/>
        <v>0</v>
      </c>
    </row>
    <row r="159" s="7" customFormat="1" customHeight="1" spans="1:1024 1025:16318">
      <c r="A159" s="345">
        <v>45383</v>
      </c>
      <c r="B159" s="346">
        <v>45385</v>
      </c>
      <c r="C159" s="352" t="s">
        <v>1662</v>
      </c>
      <c r="D159" s="338" t="s">
        <v>688</v>
      </c>
      <c r="E159" s="194" t="s">
        <v>1653</v>
      </c>
      <c r="F159" s="182" t="s">
        <v>1654</v>
      </c>
      <c r="G159" s="339">
        <v>1622.94</v>
      </c>
      <c r="H159" s="349" t="s">
        <v>1403</v>
      </c>
      <c r="I159" s="272">
        <v>45420</v>
      </c>
      <c r="J159" s="341">
        <v>540.98</v>
      </c>
      <c r="K159" s="272">
        <v>45451</v>
      </c>
      <c r="L159" s="341">
        <v>540.98</v>
      </c>
      <c r="M159" s="272">
        <v>45481</v>
      </c>
      <c r="N159" s="341">
        <v>540.98</v>
      </c>
      <c r="O159" s="272"/>
      <c r="P159" s="339"/>
      <c r="Q159" s="272"/>
      <c r="R159" s="354"/>
      <c r="S159" s="350"/>
      <c r="T159" s="350"/>
      <c r="U159" s="344"/>
      <c r="V159" s="351"/>
      <c r="W159" s="351"/>
      <c r="X159" s="351"/>
      <c r="Y159" s="91">
        <f t="shared" si="5"/>
        <v>1622.94</v>
      </c>
      <c r="Z159" s="91">
        <f t="shared" si="6"/>
        <v>0</v>
      </c>
    </row>
    <row r="160" s="11" customFormat="1" customHeight="1" spans="1:1024 1025:16318">
      <c r="A160" s="345">
        <v>45383</v>
      </c>
      <c r="B160" s="361">
        <v>45385</v>
      </c>
      <c r="C160" s="352" t="s">
        <v>1663</v>
      </c>
      <c r="D160" s="362" t="s">
        <v>682</v>
      </c>
      <c r="E160" s="194" t="s">
        <v>1653</v>
      </c>
      <c r="F160" s="182" t="s">
        <v>1654</v>
      </c>
      <c r="G160" s="363">
        <v>1108.45</v>
      </c>
      <c r="H160" s="349" t="s">
        <v>1403</v>
      </c>
      <c r="I160" s="364">
        <v>45420</v>
      </c>
      <c r="J160" s="365">
        <v>369.49</v>
      </c>
      <c r="K160" s="272">
        <v>45451</v>
      </c>
      <c r="L160" s="365">
        <v>369.48</v>
      </c>
      <c r="M160" s="272">
        <v>45481</v>
      </c>
      <c r="N160" s="365">
        <v>369.48</v>
      </c>
      <c r="O160" s="272"/>
      <c r="P160" s="363"/>
      <c r="Q160" s="272"/>
      <c r="R160" s="366"/>
      <c r="S160" s="353"/>
      <c r="T160" s="353"/>
      <c r="U160" s="344"/>
      <c r="V160" s="351"/>
      <c r="W160" s="351"/>
      <c r="X160" s="351"/>
      <c r="Y160" s="91">
        <f t="shared" si="5"/>
        <v>1108.45</v>
      </c>
      <c r="Z160" s="91">
        <f t="shared" si="6"/>
        <v>0</v>
      </c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7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  <c r="NN160" s="7"/>
      <c r="NO160" s="7"/>
      <c r="NP160" s="7"/>
      <c r="NQ160" s="7"/>
      <c r="NR160" s="7"/>
      <c r="NS160" s="7"/>
      <c r="NT160" s="7"/>
      <c r="NU160" s="7"/>
      <c r="NV160" s="7"/>
      <c r="NW160" s="7"/>
      <c r="NX160" s="7"/>
      <c r="NY160" s="7"/>
      <c r="NZ160" s="7"/>
      <c r="OA160" s="7"/>
      <c r="OB160" s="7"/>
      <c r="OC160" s="7"/>
      <c r="OD160" s="7"/>
      <c r="OE160" s="7"/>
      <c r="OF160" s="7"/>
      <c r="OG160" s="7"/>
      <c r="OH160" s="7"/>
      <c r="OI160" s="7"/>
      <c r="OJ160" s="7"/>
      <c r="OK160" s="7"/>
      <c r="OL160" s="7"/>
      <c r="OM160" s="7"/>
      <c r="ON160" s="7"/>
      <c r="OO160" s="7"/>
      <c r="OP160" s="7"/>
      <c r="OQ160" s="7"/>
      <c r="OR160" s="7"/>
      <c r="OS160" s="7"/>
      <c r="OT160" s="7"/>
      <c r="OU160" s="7"/>
      <c r="OV160" s="7"/>
      <c r="OW160" s="7"/>
      <c r="OX160" s="7"/>
      <c r="OY160" s="7"/>
      <c r="OZ160" s="7"/>
      <c r="PA160" s="7"/>
      <c r="PB160" s="7"/>
      <c r="PC160" s="7"/>
      <c r="PD160" s="7"/>
      <c r="PE160" s="7"/>
      <c r="PF160" s="7"/>
      <c r="PG160" s="7"/>
      <c r="PH160" s="7"/>
      <c r="PI160" s="7"/>
      <c r="PJ160" s="7"/>
      <c r="PK160" s="7"/>
      <c r="PL160" s="7"/>
      <c r="PM160" s="7"/>
      <c r="PN160" s="7"/>
      <c r="PO160" s="7"/>
      <c r="PP160" s="7"/>
      <c r="PQ160" s="7"/>
      <c r="PR160" s="7"/>
      <c r="PS160" s="7"/>
      <c r="PT160" s="7"/>
      <c r="PU160" s="7"/>
      <c r="PV160" s="7"/>
      <c r="PW160" s="7"/>
      <c r="PX160" s="7"/>
      <c r="PY160" s="7"/>
      <c r="PZ160" s="7"/>
      <c r="QA160" s="7"/>
      <c r="QB160" s="7"/>
      <c r="QC160" s="7"/>
      <c r="QD160" s="7"/>
      <c r="QE160" s="7"/>
      <c r="QF160" s="7"/>
      <c r="QG160" s="7"/>
      <c r="QH160" s="7"/>
      <c r="QI160" s="7"/>
      <c r="QJ160" s="7"/>
      <c r="QK160" s="7"/>
      <c r="QL160" s="7"/>
      <c r="QM160" s="7"/>
      <c r="QN160" s="7"/>
      <c r="QO160" s="7"/>
      <c r="QP160" s="7"/>
      <c r="QQ160" s="7"/>
      <c r="QR160" s="7"/>
      <c r="QS160" s="7"/>
      <c r="QT160" s="7"/>
      <c r="QU160" s="7"/>
      <c r="QV160" s="7"/>
      <c r="QW160" s="7"/>
      <c r="QX160" s="7"/>
      <c r="QY160" s="7"/>
      <c r="QZ160" s="7"/>
      <c r="RA160" s="7"/>
      <c r="RB160" s="7"/>
      <c r="RC160" s="7"/>
      <c r="RD160" s="7"/>
      <c r="RE160" s="7"/>
      <c r="RF160" s="7"/>
      <c r="RG160" s="7"/>
      <c r="RH160" s="7"/>
      <c r="RI160" s="7"/>
      <c r="RJ160" s="7"/>
      <c r="RK160" s="7"/>
      <c r="RL160" s="7"/>
      <c r="RM160" s="7"/>
      <c r="RN160" s="7"/>
      <c r="RO160" s="7"/>
      <c r="RP160" s="7"/>
      <c r="RQ160" s="7"/>
      <c r="RR160" s="7"/>
      <c r="RS160" s="7"/>
      <c r="RT160" s="7"/>
      <c r="RU160" s="7"/>
      <c r="RV160" s="7"/>
      <c r="RW160" s="7"/>
      <c r="RX160" s="7"/>
      <c r="RY160" s="7"/>
      <c r="RZ160" s="7"/>
      <c r="SA160" s="7"/>
      <c r="SB160" s="7"/>
      <c r="SC160" s="7"/>
      <c r="SD160" s="7"/>
      <c r="SE160" s="7"/>
      <c r="SF160" s="7"/>
      <c r="SG160" s="7"/>
      <c r="SH160" s="7"/>
      <c r="SI160" s="7"/>
      <c r="SJ160" s="7"/>
      <c r="SK160" s="7"/>
      <c r="SL160" s="7"/>
      <c r="SM160" s="7"/>
      <c r="SN160" s="7"/>
      <c r="SO160" s="7"/>
      <c r="SP160" s="7"/>
      <c r="SQ160" s="7"/>
      <c r="SR160" s="7"/>
      <c r="SS160" s="7"/>
      <c r="ST160" s="7"/>
      <c r="SU160" s="7"/>
      <c r="SV160" s="7"/>
      <c r="SW160" s="7"/>
      <c r="SX160" s="7"/>
      <c r="SY160" s="7"/>
      <c r="SZ160" s="7"/>
      <c r="TA160" s="7"/>
      <c r="TB160" s="7"/>
      <c r="TC160" s="7"/>
      <c r="TD160" s="7"/>
      <c r="TE160" s="7"/>
      <c r="TF160" s="7"/>
      <c r="TG160" s="7"/>
      <c r="TH160" s="7"/>
      <c r="TI160" s="7"/>
      <c r="TJ160" s="7"/>
      <c r="TK160" s="7"/>
      <c r="TL160" s="7"/>
      <c r="TM160" s="7"/>
      <c r="TN160" s="7"/>
      <c r="TO160" s="7"/>
      <c r="TP160" s="7"/>
      <c r="TQ160" s="7"/>
      <c r="TR160" s="7"/>
      <c r="TS160" s="7"/>
      <c r="TT160" s="7"/>
      <c r="TU160" s="7"/>
      <c r="TV160" s="7"/>
      <c r="TW160" s="7"/>
      <c r="TX160" s="7"/>
      <c r="TY160" s="7"/>
      <c r="TZ160" s="7"/>
      <c r="UA160" s="7"/>
      <c r="UB160" s="7"/>
      <c r="UC160" s="7"/>
      <c r="UD160" s="7"/>
      <c r="UE160" s="7"/>
      <c r="UF160" s="7"/>
      <c r="UG160" s="7"/>
      <c r="UH160" s="7"/>
      <c r="UI160" s="7"/>
      <c r="UJ160" s="7"/>
      <c r="UK160" s="7"/>
      <c r="UL160" s="7"/>
      <c r="UM160" s="7"/>
      <c r="UN160" s="7"/>
      <c r="UO160" s="7"/>
      <c r="UP160" s="7"/>
      <c r="UQ160" s="7"/>
      <c r="UR160" s="7"/>
      <c r="US160" s="7"/>
      <c r="UT160" s="7"/>
      <c r="UU160" s="7"/>
      <c r="UV160" s="7"/>
      <c r="UW160" s="7"/>
      <c r="UX160" s="7"/>
      <c r="UY160" s="7"/>
      <c r="UZ160" s="7"/>
      <c r="VA160" s="7"/>
      <c r="VB160" s="7"/>
      <c r="VC160" s="7"/>
      <c r="VD160" s="7"/>
      <c r="VE160" s="7"/>
      <c r="VF160" s="7"/>
      <c r="VG160" s="7"/>
      <c r="VH160" s="7"/>
      <c r="VI160" s="7"/>
      <c r="VJ160" s="7"/>
      <c r="VK160" s="7"/>
      <c r="VL160" s="7"/>
      <c r="VM160" s="7"/>
      <c r="VN160" s="7"/>
      <c r="VO160" s="7"/>
      <c r="VP160" s="7"/>
      <c r="VQ160" s="7"/>
      <c r="VR160" s="7"/>
      <c r="VS160" s="7"/>
      <c r="VT160" s="7"/>
      <c r="VU160" s="7"/>
      <c r="VV160" s="7"/>
      <c r="VW160" s="7"/>
      <c r="VX160" s="7"/>
      <c r="VY160" s="7"/>
      <c r="VZ160" s="7"/>
      <c r="WA160" s="7"/>
      <c r="WB160" s="7"/>
      <c r="WC160" s="7"/>
      <c r="WD160" s="7"/>
      <c r="WE160" s="7"/>
      <c r="WF160" s="7"/>
      <c r="WG160" s="7"/>
      <c r="WH160" s="7"/>
      <c r="WI160" s="7"/>
      <c r="WJ160" s="7"/>
      <c r="WK160" s="7"/>
      <c r="WL160" s="7"/>
      <c r="WM160" s="7"/>
      <c r="WN160" s="7"/>
      <c r="WO160" s="7"/>
      <c r="WP160" s="7"/>
      <c r="WQ160" s="7"/>
      <c r="WR160" s="7"/>
      <c r="WS160" s="7"/>
      <c r="WT160" s="7"/>
      <c r="WU160" s="7"/>
      <c r="WV160" s="7"/>
      <c r="WW160" s="7"/>
      <c r="WX160" s="7"/>
      <c r="WY160" s="7"/>
      <c r="WZ160" s="7"/>
      <c r="XA160" s="7"/>
      <c r="XB160" s="7"/>
      <c r="XC160" s="7"/>
      <c r="XD160" s="7"/>
      <c r="XE160" s="7"/>
      <c r="XF160" s="7"/>
      <c r="XG160" s="7"/>
      <c r="XH160" s="7"/>
      <c r="XI160" s="7"/>
      <c r="XJ160" s="7"/>
      <c r="XK160" s="7"/>
      <c r="XL160" s="7"/>
      <c r="XM160" s="7"/>
      <c r="XN160" s="7"/>
      <c r="XO160" s="7"/>
      <c r="XP160" s="7"/>
      <c r="XQ160" s="7"/>
      <c r="XR160" s="7"/>
      <c r="XS160" s="7"/>
      <c r="XT160" s="7"/>
      <c r="XU160" s="7"/>
      <c r="XV160" s="7"/>
      <c r="XW160" s="7"/>
      <c r="XX160" s="7"/>
      <c r="XY160" s="7"/>
      <c r="XZ160" s="7"/>
      <c r="YA160" s="7"/>
      <c r="YB160" s="7"/>
      <c r="YC160" s="7"/>
      <c r="YD160" s="7"/>
      <c r="YE160" s="7"/>
      <c r="YF160" s="7"/>
      <c r="YG160" s="7"/>
      <c r="YH160" s="7"/>
      <c r="YI160" s="7"/>
      <c r="YJ160" s="7"/>
      <c r="YK160" s="7"/>
      <c r="YL160" s="7"/>
      <c r="YM160" s="7"/>
      <c r="YN160" s="7"/>
      <c r="YO160" s="7"/>
      <c r="YP160" s="7"/>
      <c r="YQ160" s="7"/>
      <c r="YR160" s="7"/>
      <c r="YS160" s="7"/>
      <c r="YT160" s="7"/>
      <c r="YU160" s="7"/>
      <c r="YV160" s="7"/>
      <c r="YW160" s="7"/>
      <c r="YX160" s="7"/>
      <c r="YY160" s="7"/>
      <c r="YZ160" s="7"/>
      <c r="ZA160" s="7"/>
      <c r="ZB160" s="7"/>
      <c r="ZC160" s="7"/>
      <c r="ZD160" s="7"/>
      <c r="ZE160" s="7"/>
      <c r="ZF160" s="7"/>
      <c r="ZG160" s="7"/>
      <c r="ZH160" s="7"/>
      <c r="ZI160" s="7"/>
      <c r="ZJ160" s="7"/>
      <c r="ZK160" s="7"/>
      <c r="ZL160" s="7"/>
      <c r="ZM160" s="7"/>
      <c r="ZN160" s="7"/>
      <c r="ZO160" s="7"/>
      <c r="ZP160" s="7"/>
      <c r="ZQ160" s="7"/>
      <c r="ZR160" s="7"/>
      <c r="ZS160" s="7"/>
      <c r="ZT160" s="7"/>
      <c r="ZU160" s="7"/>
      <c r="ZV160" s="7"/>
      <c r="ZW160" s="7"/>
      <c r="ZX160" s="7"/>
      <c r="ZY160" s="7"/>
      <c r="ZZ160" s="7"/>
      <c r="AAA160" s="7"/>
      <c r="AAB160" s="7"/>
      <c r="AAC160" s="7"/>
      <c r="AAD160" s="7"/>
      <c r="AAE160" s="7"/>
      <c r="AAF160" s="7"/>
      <c r="AAG160" s="7"/>
      <c r="AAH160" s="7"/>
      <c r="AAI160" s="7"/>
      <c r="AAJ160" s="7"/>
      <c r="AAK160" s="7"/>
      <c r="AAL160" s="7"/>
      <c r="AAM160" s="7"/>
      <c r="AAN160" s="7"/>
      <c r="AAO160" s="7"/>
      <c r="AAP160" s="7"/>
      <c r="AAQ160" s="7"/>
      <c r="AAR160" s="7"/>
      <c r="AAS160" s="7"/>
      <c r="AAT160" s="7"/>
      <c r="AAU160" s="7"/>
      <c r="AAV160" s="7"/>
      <c r="AAW160" s="7"/>
      <c r="AAX160" s="7"/>
      <c r="AAY160" s="7"/>
      <c r="AAZ160" s="7"/>
      <c r="ABA160" s="7"/>
      <c r="ABB160" s="7"/>
      <c r="ABC160" s="7"/>
      <c r="ABD160" s="7"/>
      <c r="ABE160" s="7"/>
      <c r="ABF160" s="7"/>
      <c r="ABG160" s="7"/>
      <c r="ABH160" s="7"/>
      <c r="ABI160" s="7"/>
      <c r="ABJ160" s="7"/>
      <c r="ABK160" s="7"/>
      <c r="ABL160" s="7"/>
      <c r="ABM160" s="7"/>
      <c r="ABN160" s="7"/>
      <c r="ABO160" s="7"/>
      <c r="ABP160" s="7"/>
      <c r="ABQ160" s="7"/>
      <c r="ABR160" s="7"/>
      <c r="ABS160" s="7"/>
      <c r="ABT160" s="7"/>
      <c r="ABU160" s="7"/>
      <c r="ABV160" s="7"/>
      <c r="ABW160" s="7"/>
      <c r="ABX160" s="7"/>
      <c r="ABY160" s="7"/>
      <c r="ABZ160" s="7"/>
      <c r="ACA160" s="7"/>
      <c r="ACB160" s="7"/>
      <c r="ACC160" s="7"/>
      <c r="ACD160" s="7"/>
      <c r="ACE160" s="7"/>
      <c r="ACF160" s="7"/>
      <c r="ACG160" s="7"/>
      <c r="ACH160" s="7"/>
      <c r="ACI160" s="7"/>
      <c r="ACJ160" s="7"/>
      <c r="ACK160" s="7"/>
      <c r="ACL160" s="7"/>
      <c r="ACM160" s="7"/>
      <c r="ACN160" s="7"/>
      <c r="ACO160" s="7"/>
      <c r="ACP160" s="7"/>
      <c r="ACQ160" s="7"/>
      <c r="ACR160" s="7"/>
      <c r="ACS160" s="7"/>
      <c r="ACT160" s="7"/>
      <c r="ACU160" s="7"/>
      <c r="ACV160" s="7"/>
      <c r="ACW160" s="7"/>
      <c r="ACX160" s="7"/>
      <c r="ACY160" s="7"/>
      <c r="ACZ160" s="7"/>
      <c r="ADA160" s="7"/>
      <c r="ADB160" s="7"/>
      <c r="ADC160" s="7"/>
      <c r="ADD160" s="7"/>
      <c r="ADE160" s="7"/>
      <c r="ADF160" s="7"/>
      <c r="ADG160" s="7"/>
      <c r="ADH160" s="7"/>
      <c r="ADI160" s="7"/>
      <c r="ADJ160" s="7"/>
      <c r="ADK160" s="7"/>
      <c r="ADL160" s="7"/>
      <c r="ADM160" s="7"/>
      <c r="ADN160" s="7"/>
      <c r="ADO160" s="7"/>
      <c r="ADP160" s="7"/>
      <c r="ADQ160" s="7"/>
      <c r="ADR160" s="7"/>
      <c r="ADS160" s="7"/>
      <c r="ADT160" s="7"/>
      <c r="ADU160" s="7"/>
      <c r="ADV160" s="7"/>
      <c r="ADW160" s="7"/>
      <c r="ADX160" s="7"/>
      <c r="ADY160" s="7"/>
      <c r="ADZ160" s="7"/>
      <c r="AEA160" s="7"/>
      <c r="AEB160" s="7"/>
      <c r="AEC160" s="7"/>
      <c r="AED160" s="7"/>
      <c r="AEE160" s="7"/>
      <c r="AEF160" s="7"/>
      <c r="AEG160" s="7"/>
      <c r="AEH160" s="7"/>
      <c r="AEI160" s="7"/>
      <c r="AEJ160" s="7"/>
      <c r="AEK160" s="7"/>
      <c r="AEL160" s="7"/>
      <c r="AEM160" s="7"/>
      <c r="AEN160" s="7"/>
      <c r="AEO160" s="7"/>
      <c r="AEP160" s="7"/>
      <c r="AEQ160" s="7"/>
      <c r="AER160" s="7"/>
      <c r="AES160" s="7"/>
      <c r="AET160" s="7"/>
      <c r="AEU160" s="7"/>
      <c r="AEV160" s="7"/>
      <c r="AEW160" s="7"/>
      <c r="AEX160" s="7"/>
      <c r="AEY160" s="7"/>
      <c r="AEZ160" s="7"/>
      <c r="AFA160" s="7"/>
      <c r="AFB160" s="7"/>
      <c r="AFC160" s="7"/>
      <c r="AFD160" s="7"/>
      <c r="AFE160" s="7"/>
      <c r="AFF160" s="7"/>
      <c r="AFG160" s="7"/>
      <c r="AFH160" s="7"/>
      <c r="AFI160" s="7"/>
      <c r="AFJ160" s="7"/>
      <c r="AFK160" s="7"/>
      <c r="AFL160" s="7"/>
      <c r="AFM160" s="7"/>
      <c r="AFN160" s="7"/>
      <c r="AFO160" s="7"/>
      <c r="AFP160" s="7"/>
      <c r="AFQ160" s="7"/>
      <c r="AFR160" s="7"/>
      <c r="AFS160" s="7"/>
      <c r="AFT160" s="7"/>
      <c r="AFU160" s="7"/>
      <c r="AFV160" s="7"/>
      <c r="AFW160" s="7"/>
      <c r="AFX160" s="7"/>
      <c r="AFY160" s="7"/>
      <c r="AFZ160" s="7"/>
      <c r="AGA160" s="7"/>
      <c r="AGB160" s="7"/>
      <c r="AGC160" s="7"/>
      <c r="AGD160" s="7"/>
      <c r="AGE160" s="7"/>
      <c r="AGF160" s="7"/>
      <c r="AGG160" s="7"/>
      <c r="AGH160" s="7"/>
      <c r="AGI160" s="7"/>
      <c r="AGJ160" s="7"/>
      <c r="AGK160" s="7"/>
      <c r="AGL160" s="7"/>
      <c r="AGM160" s="7"/>
      <c r="AGN160" s="7"/>
      <c r="AGO160" s="7"/>
      <c r="AGP160" s="7"/>
      <c r="AGQ160" s="7"/>
      <c r="AGR160" s="7"/>
      <c r="AGS160" s="7"/>
      <c r="AGT160" s="7"/>
      <c r="AGU160" s="7"/>
      <c r="AGV160" s="7"/>
      <c r="AGW160" s="7"/>
      <c r="AGX160" s="7"/>
      <c r="AGY160" s="7"/>
      <c r="AGZ160" s="7"/>
      <c r="AHA160" s="7"/>
      <c r="AHB160" s="7"/>
      <c r="AHC160" s="7"/>
      <c r="AHD160" s="7"/>
      <c r="AHE160" s="7"/>
      <c r="AHF160" s="7"/>
      <c r="AHG160" s="7"/>
      <c r="AHH160" s="7"/>
      <c r="AHI160" s="7"/>
      <c r="AHJ160" s="7"/>
      <c r="AHK160" s="7"/>
      <c r="AHL160" s="7"/>
      <c r="AHM160" s="7"/>
      <c r="AHN160" s="7"/>
      <c r="AHO160" s="7"/>
      <c r="AHP160" s="7"/>
      <c r="AHQ160" s="7"/>
      <c r="AHR160" s="7"/>
      <c r="AHS160" s="7"/>
      <c r="AHT160" s="7"/>
      <c r="AHU160" s="7"/>
      <c r="AHV160" s="7"/>
      <c r="AHW160" s="7"/>
      <c r="AHX160" s="7"/>
      <c r="AHY160" s="7"/>
      <c r="AHZ160" s="7"/>
      <c r="AIA160" s="7"/>
      <c r="AIB160" s="7"/>
      <c r="AIC160" s="7"/>
      <c r="AID160" s="7"/>
      <c r="AIE160" s="7"/>
      <c r="AIF160" s="7"/>
      <c r="AIG160" s="7"/>
      <c r="AIH160" s="7"/>
      <c r="AII160" s="7"/>
      <c r="AIJ160" s="7"/>
      <c r="AIK160" s="7"/>
      <c r="AIL160" s="7"/>
      <c r="AIM160" s="7"/>
      <c r="AIN160" s="7"/>
      <c r="AIO160" s="7"/>
      <c r="AIP160" s="7"/>
      <c r="AIQ160" s="7"/>
      <c r="AIR160" s="7"/>
      <c r="AIS160" s="7"/>
      <c r="AIT160" s="7"/>
      <c r="AIU160" s="7"/>
      <c r="AIV160" s="7"/>
      <c r="AIW160" s="7"/>
      <c r="AIX160" s="7"/>
      <c r="AIY160" s="7"/>
      <c r="AIZ160" s="7"/>
      <c r="AJA160" s="7"/>
      <c r="AJB160" s="7"/>
      <c r="AJC160" s="7"/>
      <c r="AJD160" s="7"/>
      <c r="AJE160" s="7"/>
      <c r="AJF160" s="7"/>
      <c r="AJG160" s="7"/>
      <c r="AJH160" s="7"/>
      <c r="AJI160" s="7"/>
      <c r="AJJ160" s="7"/>
      <c r="AJK160" s="7"/>
      <c r="AJL160" s="7"/>
      <c r="AJM160" s="7"/>
      <c r="AJN160" s="7"/>
      <c r="AJO160" s="7"/>
      <c r="AJP160" s="7"/>
      <c r="AJQ160" s="7"/>
      <c r="AJR160" s="7"/>
      <c r="AJS160" s="7"/>
      <c r="AJT160" s="7"/>
      <c r="AJU160" s="7"/>
      <c r="AJV160" s="7"/>
      <c r="AJW160" s="7"/>
      <c r="AJX160" s="7"/>
      <c r="AJY160" s="7"/>
      <c r="AJZ160" s="7"/>
      <c r="AKA160" s="7"/>
      <c r="AKB160" s="7"/>
      <c r="AKC160" s="7"/>
      <c r="AKD160" s="7"/>
      <c r="AKE160" s="7"/>
      <c r="AKF160" s="7"/>
      <c r="AKG160" s="7"/>
      <c r="AKH160" s="7"/>
      <c r="AKI160" s="7"/>
      <c r="AKJ160" s="7"/>
      <c r="AKK160" s="7"/>
      <c r="AKL160" s="7"/>
      <c r="AKM160" s="7"/>
      <c r="AKN160" s="7"/>
      <c r="AKO160" s="7"/>
      <c r="AKP160" s="7"/>
      <c r="AKQ160" s="7"/>
      <c r="AKR160" s="7"/>
      <c r="AKS160" s="7"/>
      <c r="AKT160" s="7"/>
      <c r="AKU160" s="7"/>
      <c r="AKV160" s="7"/>
      <c r="AKW160" s="7"/>
      <c r="AKX160" s="7"/>
      <c r="AKY160" s="7"/>
      <c r="AKZ160" s="7"/>
      <c r="ALA160" s="7"/>
      <c r="ALB160" s="7"/>
      <c r="ALC160" s="7"/>
      <c r="ALD160" s="7"/>
      <c r="ALE160" s="7"/>
      <c r="ALF160" s="7"/>
      <c r="ALG160" s="7"/>
      <c r="ALH160" s="7"/>
      <c r="ALI160" s="7"/>
      <c r="ALJ160" s="7"/>
      <c r="ALK160" s="7"/>
      <c r="ALL160" s="7"/>
      <c r="ALM160" s="7"/>
      <c r="ALN160" s="7"/>
      <c r="ALO160" s="7"/>
      <c r="ALP160" s="7"/>
      <c r="ALQ160" s="7"/>
      <c r="ALR160" s="7"/>
      <c r="ALS160" s="7"/>
      <c r="ALT160" s="7"/>
      <c r="ALU160" s="7"/>
      <c r="ALV160" s="7"/>
      <c r="ALW160" s="7"/>
      <c r="ALX160" s="7"/>
      <c r="ALY160" s="7"/>
      <c r="ALZ160" s="7"/>
      <c r="AMA160" s="7"/>
      <c r="AMB160" s="7"/>
      <c r="AMC160" s="7"/>
      <c r="AMD160" s="7"/>
      <c r="AME160" s="7"/>
      <c r="AMF160" s="7"/>
      <c r="AMG160" s="7"/>
      <c r="AMH160" s="7"/>
      <c r="AMI160" s="7"/>
      <c r="AMJ160" s="7"/>
      <c r="AMK160" s="7"/>
      <c r="AML160" s="7"/>
      <c r="AMM160" s="7"/>
      <c r="AMN160" s="7"/>
      <c r="AMO160" s="7"/>
      <c r="AMP160" s="7"/>
      <c r="AMQ160" s="7"/>
      <c r="AMR160" s="7"/>
      <c r="AMS160" s="7"/>
      <c r="AMT160" s="7"/>
      <c r="AMU160" s="7"/>
      <c r="AMV160" s="7"/>
      <c r="AMW160" s="7"/>
      <c r="AMX160" s="7"/>
      <c r="AMY160" s="7"/>
      <c r="AMZ160" s="7"/>
      <c r="ANA160" s="7"/>
      <c r="ANB160" s="7"/>
      <c r="ANC160" s="7"/>
      <c r="AND160" s="7"/>
      <c r="ANE160" s="7"/>
      <c r="ANF160" s="7"/>
      <c r="ANG160" s="7"/>
      <c r="ANH160" s="7"/>
      <c r="ANI160" s="7"/>
      <c r="ANJ160" s="7"/>
      <c r="ANK160" s="7"/>
      <c r="ANL160" s="7"/>
      <c r="ANM160" s="7"/>
      <c r="ANN160" s="7"/>
      <c r="ANO160" s="7"/>
      <c r="ANP160" s="7"/>
      <c r="ANQ160" s="7"/>
      <c r="ANR160" s="7"/>
      <c r="ANS160" s="7"/>
      <c r="ANT160" s="7"/>
      <c r="ANU160" s="7"/>
      <c r="ANV160" s="7"/>
      <c r="ANW160" s="7"/>
      <c r="ANX160" s="7"/>
      <c r="ANY160" s="7"/>
      <c r="ANZ160" s="7"/>
      <c r="AOA160" s="7"/>
      <c r="AOB160" s="7"/>
      <c r="AOC160" s="7"/>
      <c r="AOD160" s="7"/>
      <c r="AOE160" s="7"/>
      <c r="AOF160" s="7"/>
      <c r="AOG160" s="7"/>
      <c r="AOH160" s="7"/>
      <c r="AOI160" s="7"/>
      <c r="AOJ160" s="7"/>
      <c r="AOK160" s="7"/>
      <c r="AOL160" s="7"/>
      <c r="AOM160" s="7"/>
      <c r="AON160" s="7"/>
      <c r="AOO160" s="7"/>
      <c r="AOP160" s="7"/>
      <c r="AOQ160" s="7"/>
      <c r="AOR160" s="7"/>
      <c r="AOS160" s="7"/>
      <c r="AOT160" s="7"/>
      <c r="AOU160" s="7"/>
      <c r="AOV160" s="7"/>
      <c r="AOW160" s="7"/>
      <c r="AOX160" s="7"/>
      <c r="AOY160" s="7"/>
      <c r="AOZ160" s="7"/>
      <c r="APA160" s="7"/>
      <c r="APB160" s="7"/>
      <c r="APC160" s="7"/>
      <c r="APD160" s="7"/>
      <c r="APE160" s="7"/>
      <c r="APF160" s="7"/>
      <c r="APG160" s="7"/>
      <c r="APH160" s="7"/>
      <c r="API160" s="7"/>
      <c r="APJ160" s="7"/>
      <c r="APK160" s="7"/>
      <c r="APL160" s="7"/>
      <c r="APM160" s="7"/>
      <c r="APN160" s="7"/>
      <c r="APO160" s="7"/>
      <c r="APP160" s="7"/>
      <c r="APQ160" s="7"/>
      <c r="APR160" s="7"/>
      <c r="APS160" s="7"/>
      <c r="APT160" s="7"/>
      <c r="APU160" s="7"/>
      <c r="APV160" s="7"/>
      <c r="APW160" s="7"/>
      <c r="APX160" s="7"/>
      <c r="APY160" s="7"/>
      <c r="APZ160" s="7"/>
      <c r="AQA160" s="7"/>
      <c r="AQB160" s="7"/>
      <c r="AQC160" s="7"/>
      <c r="AQD160" s="7"/>
      <c r="AQE160" s="7"/>
      <c r="AQF160" s="7"/>
      <c r="AQG160" s="7"/>
      <c r="AQH160" s="7"/>
      <c r="AQI160" s="7"/>
      <c r="AQJ160" s="7"/>
      <c r="AQK160" s="7"/>
      <c r="AQL160" s="7"/>
      <c r="AQM160" s="7"/>
      <c r="AQN160" s="7"/>
      <c r="AQO160" s="7"/>
      <c r="AQP160" s="7"/>
      <c r="AQQ160" s="7"/>
      <c r="AQR160" s="7"/>
      <c r="AQS160" s="7"/>
      <c r="AQT160" s="7"/>
      <c r="AQU160" s="7"/>
      <c r="AQV160" s="7"/>
      <c r="AQW160" s="7"/>
      <c r="AQX160" s="7"/>
      <c r="AQY160" s="7"/>
      <c r="AQZ160" s="7"/>
      <c r="ARA160" s="7"/>
      <c r="ARB160" s="7"/>
      <c r="ARC160" s="7"/>
      <c r="ARD160" s="7"/>
      <c r="ARE160" s="7"/>
      <c r="ARF160" s="7"/>
      <c r="ARG160" s="7"/>
      <c r="ARH160" s="7"/>
      <c r="ARI160" s="7"/>
      <c r="ARJ160" s="7"/>
      <c r="ARK160" s="7"/>
      <c r="ARL160" s="7"/>
      <c r="ARM160" s="7"/>
      <c r="ARN160" s="7"/>
      <c r="ARO160" s="7"/>
      <c r="ARP160" s="7"/>
      <c r="ARQ160" s="7"/>
      <c r="ARR160" s="7"/>
      <c r="ARS160" s="7"/>
      <c r="ART160" s="7"/>
      <c r="ARU160" s="7"/>
      <c r="ARV160" s="7"/>
      <c r="ARW160" s="7"/>
      <c r="ARX160" s="7"/>
      <c r="ARY160" s="7"/>
      <c r="ARZ160" s="7"/>
      <c r="ASA160" s="7"/>
      <c r="ASB160" s="7"/>
      <c r="ASC160" s="7"/>
      <c r="ASD160" s="7"/>
      <c r="ASE160" s="7"/>
      <c r="ASF160" s="7"/>
      <c r="ASG160" s="7"/>
      <c r="ASH160" s="7"/>
      <c r="ASI160" s="7"/>
      <c r="ASJ160" s="7"/>
      <c r="ASK160" s="7"/>
      <c r="ASL160" s="7"/>
      <c r="ASM160" s="7"/>
      <c r="ASN160" s="7"/>
      <c r="ASO160" s="7"/>
      <c r="ASP160" s="7"/>
      <c r="ASQ160" s="7"/>
      <c r="ASR160" s="7"/>
      <c r="ASS160" s="7"/>
      <c r="AST160" s="7"/>
      <c r="ASU160" s="7"/>
      <c r="ASV160" s="7"/>
      <c r="ASW160" s="7"/>
      <c r="ASX160" s="7"/>
      <c r="ASY160" s="7"/>
      <c r="ASZ160" s="7"/>
      <c r="ATA160" s="7"/>
      <c r="ATB160" s="7"/>
      <c r="ATC160" s="7"/>
      <c r="ATD160" s="7"/>
      <c r="ATE160" s="7"/>
      <c r="ATF160" s="7"/>
      <c r="ATG160" s="7"/>
      <c r="ATH160" s="7"/>
      <c r="ATI160" s="7"/>
      <c r="ATJ160" s="7"/>
      <c r="ATK160" s="7"/>
      <c r="ATL160" s="7"/>
      <c r="ATM160" s="7"/>
      <c r="ATN160" s="7"/>
      <c r="ATO160" s="7"/>
      <c r="ATP160" s="7"/>
      <c r="ATQ160" s="7"/>
      <c r="ATR160" s="7"/>
      <c r="ATS160" s="7"/>
      <c r="ATT160" s="7"/>
      <c r="ATU160" s="7"/>
      <c r="ATV160" s="7"/>
      <c r="ATW160" s="7"/>
      <c r="ATX160" s="7"/>
      <c r="ATY160" s="7"/>
      <c r="ATZ160" s="7"/>
      <c r="AUA160" s="7"/>
      <c r="AUB160" s="7"/>
      <c r="AUC160" s="7"/>
      <c r="AUD160" s="7"/>
      <c r="AUE160" s="7"/>
      <c r="AUF160" s="7"/>
      <c r="AUG160" s="7"/>
      <c r="AUH160" s="7"/>
      <c r="AUI160" s="7"/>
      <c r="AUJ160" s="7"/>
      <c r="AUK160" s="7"/>
      <c r="AUL160" s="7"/>
      <c r="AUM160" s="7"/>
      <c r="AUN160" s="7"/>
      <c r="AUO160" s="7"/>
      <c r="AUP160" s="7"/>
      <c r="AUQ160" s="7"/>
      <c r="AUR160" s="7"/>
      <c r="AUS160" s="7"/>
      <c r="AUT160" s="7"/>
      <c r="AUU160" s="7"/>
      <c r="AUV160" s="7"/>
      <c r="AUW160" s="7"/>
      <c r="AUX160" s="7"/>
      <c r="AUY160" s="7"/>
      <c r="AUZ160" s="7"/>
      <c r="AVA160" s="7"/>
      <c r="AVB160" s="7"/>
      <c r="AVC160" s="7"/>
      <c r="AVD160" s="7"/>
      <c r="AVE160" s="7"/>
      <c r="AVF160" s="7"/>
      <c r="AVG160" s="7"/>
      <c r="AVH160" s="7"/>
      <c r="AVI160" s="7"/>
      <c r="AVJ160" s="7"/>
      <c r="AVK160" s="7"/>
      <c r="AVL160" s="7"/>
      <c r="AVM160" s="7"/>
      <c r="AVN160" s="7"/>
      <c r="AVO160" s="7"/>
      <c r="AVP160" s="7"/>
      <c r="AVQ160" s="7"/>
      <c r="AVR160" s="7"/>
      <c r="AVS160" s="7"/>
      <c r="AVT160" s="7"/>
      <c r="AVU160" s="7"/>
      <c r="AVV160" s="7"/>
      <c r="AVW160" s="7"/>
      <c r="AVX160" s="7"/>
      <c r="AVY160" s="7"/>
      <c r="AVZ160" s="7"/>
      <c r="AWA160" s="7"/>
      <c r="AWB160" s="7"/>
      <c r="AWC160" s="7"/>
      <c r="AWD160" s="7"/>
      <c r="AWE160" s="7"/>
      <c r="AWF160" s="7"/>
      <c r="AWG160" s="7"/>
      <c r="AWH160" s="7"/>
      <c r="AWI160" s="7"/>
      <c r="AWJ160" s="7"/>
      <c r="AWK160" s="7"/>
      <c r="AWL160" s="7"/>
      <c r="AWM160" s="7"/>
      <c r="AWN160" s="7"/>
      <c r="AWO160" s="7"/>
      <c r="AWP160" s="7"/>
      <c r="AWQ160" s="7"/>
      <c r="AWR160" s="7"/>
      <c r="AWS160" s="7"/>
      <c r="AWT160" s="7"/>
      <c r="AWU160" s="7"/>
      <c r="AWV160" s="7"/>
      <c r="AWW160" s="7"/>
      <c r="AWX160" s="7"/>
      <c r="AWY160" s="7"/>
      <c r="AWZ160" s="7"/>
      <c r="AXA160" s="7"/>
      <c r="AXB160" s="7"/>
      <c r="AXC160" s="7"/>
      <c r="AXD160" s="7"/>
      <c r="AXE160" s="7"/>
      <c r="AXF160" s="7"/>
      <c r="AXG160" s="7"/>
      <c r="AXH160" s="7"/>
      <c r="AXI160" s="7"/>
      <c r="AXJ160" s="7"/>
      <c r="AXK160" s="7"/>
      <c r="AXL160" s="7"/>
      <c r="AXM160" s="7"/>
      <c r="AXN160" s="7"/>
      <c r="AXO160" s="7"/>
      <c r="AXP160" s="7"/>
      <c r="AXQ160" s="7"/>
      <c r="AXR160" s="7"/>
      <c r="AXS160" s="7"/>
      <c r="AXT160" s="7"/>
      <c r="AXU160" s="7"/>
      <c r="AXV160" s="7"/>
      <c r="AXW160" s="7"/>
      <c r="AXX160" s="7"/>
      <c r="AXY160" s="7"/>
      <c r="AXZ160" s="7"/>
      <c r="AYA160" s="7"/>
      <c r="AYB160" s="7"/>
      <c r="AYC160" s="7"/>
      <c r="AYD160" s="7"/>
      <c r="AYE160" s="7"/>
      <c r="AYF160" s="7"/>
      <c r="AYG160" s="7"/>
      <c r="AYH160" s="7"/>
      <c r="AYI160" s="7"/>
      <c r="AYJ160" s="7"/>
      <c r="AYK160" s="7"/>
      <c r="AYL160" s="7"/>
      <c r="AYM160" s="7"/>
      <c r="AYN160" s="7"/>
      <c r="AYO160" s="7"/>
      <c r="AYP160" s="7"/>
      <c r="AYQ160" s="7"/>
      <c r="AYR160" s="7"/>
      <c r="AYS160" s="7"/>
      <c r="AYT160" s="7"/>
      <c r="AYU160" s="7"/>
      <c r="AYV160" s="7"/>
      <c r="AYW160" s="7"/>
      <c r="AYX160" s="7"/>
      <c r="AYY160" s="7"/>
      <c r="AYZ160" s="7"/>
      <c r="AZA160" s="7"/>
      <c r="AZB160" s="7"/>
      <c r="AZC160" s="7"/>
      <c r="AZD160" s="7"/>
      <c r="AZE160" s="7"/>
      <c r="AZF160" s="7"/>
      <c r="AZG160" s="7"/>
      <c r="AZH160" s="7"/>
      <c r="AZI160" s="7"/>
      <c r="AZJ160" s="7"/>
      <c r="AZK160" s="7"/>
      <c r="AZL160" s="7"/>
      <c r="AZM160" s="7"/>
      <c r="AZN160" s="7"/>
      <c r="AZO160" s="7"/>
      <c r="AZP160" s="7"/>
      <c r="AZQ160" s="7"/>
      <c r="AZR160" s="7"/>
      <c r="AZS160" s="7"/>
      <c r="AZT160" s="7"/>
      <c r="AZU160" s="7"/>
      <c r="AZV160" s="7"/>
      <c r="AZW160" s="7"/>
      <c r="AZX160" s="7"/>
      <c r="AZY160" s="7"/>
      <c r="AZZ160" s="7"/>
      <c r="BAA160" s="7"/>
      <c r="BAB160" s="7"/>
      <c r="BAC160" s="7"/>
      <c r="BAD160" s="7"/>
      <c r="BAE160" s="7"/>
      <c r="BAF160" s="7"/>
      <c r="BAG160" s="7"/>
      <c r="BAH160" s="7"/>
      <c r="BAI160" s="7"/>
      <c r="BAJ160" s="7"/>
      <c r="BAK160" s="7"/>
      <c r="BAL160" s="7"/>
      <c r="BAM160" s="7"/>
      <c r="BAN160" s="7"/>
      <c r="BAO160" s="7"/>
      <c r="BAP160" s="7"/>
      <c r="BAQ160" s="7"/>
      <c r="BAR160" s="7"/>
      <c r="BAS160" s="7"/>
      <c r="BAT160" s="7"/>
      <c r="BAU160" s="7"/>
      <c r="BAV160" s="7"/>
      <c r="BAW160" s="7"/>
      <c r="BAX160" s="7"/>
      <c r="BAY160" s="7"/>
      <c r="BAZ160" s="7"/>
      <c r="BBA160" s="7"/>
      <c r="BBB160" s="7"/>
      <c r="BBC160" s="7"/>
      <c r="BBD160" s="7"/>
      <c r="BBE160" s="7"/>
      <c r="BBF160" s="7"/>
      <c r="BBG160" s="7"/>
      <c r="BBH160" s="7"/>
      <c r="BBI160" s="7"/>
      <c r="BBJ160" s="7"/>
      <c r="BBK160" s="7"/>
      <c r="BBL160" s="7"/>
      <c r="BBM160" s="7"/>
      <c r="BBN160" s="7"/>
      <c r="BBO160" s="7"/>
      <c r="BBP160" s="7"/>
      <c r="BBQ160" s="7"/>
      <c r="BBR160" s="7"/>
      <c r="BBS160" s="7"/>
      <c r="BBT160" s="7"/>
      <c r="BBU160" s="7"/>
      <c r="BBV160" s="7"/>
      <c r="BBW160" s="7"/>
      <c r="BBX160" s="7"/>
      <c r="BBY160" s="7"/>
      <c r="BBZ160" s="7"/>
      <c r="BCA160" s="7"/>
      <c r="BCB160" s="7"/>
      <c r="BCC160" s="7"/>
      <c r="BCD160" s="7"/>
      <c r="BCE160" s="7"/>
      <c r="BCF160" s="7"/>
      <c r="BCG160" s="7"/>
      <c r="BCH160" s="7"/>
      <c r="BCI160" s="7"/>
      <c r="BCJ160" s="7"/>
      <c r="BCK160" s="7"/>
      <c r="BCL160" s="7"/>
      <c r="BCM160" s="7"/>
      <c r="BCN160" s="7"/>
      <c r="BCO160" s="7"/>
      <c r="BCP160" s="7"/>
      <c r="BCQ160" s="7"/>
      <c r="BCR160" s="7"/>
      <c r="BCS160" s="7"/>
      <c r="BCT160" s="7"/>
      <c r="BCU160" s="7"/>
      <c r="BCV160" s="7"/>
      <c r="BCW160" s="7"/>
      <c r="BCX160" s="7"/>
      <c r="BCY160" s="7"/>
      <c r="BCZ160" s="7"/>
      <c r="BDA160" s="7"/>
      <c r="BDB160" s="7"/>
      <c r="BDC160" s="7"/>
      <c r="BDD160" s="7"/>
      <c r="BDE160" s="7"/>
      <c r="BDF160" s="7"/>
      <c r="BDG160" s="7"/>
      <c r="BDH160" s="7"/>
      <c r="BDI160" s="7"/>
      <c r="BDJ160" s="7"/>
      <c r="BDK160" s="7"/>
      <c r="BDL160" s="7"/>
      <c r="BDM160" s="7"/>
      <c r="BDN160" s="7"/>
      <c r="BDO160" s="7"/>
      <c r="BDP160" s="7"/>
      <c r="BDQ160" s="7"/>
      <c r="BDR160" s="7"/>
      <c r="BDS160" s="7"/>
      <c r="BDT160" s="7"/>
      <c r="BDU160" s="7"/>
      <c r="BDV160" s="7"/>
      <c r="BDW160" s="7"/>
      <c r="BDX160" s="7"/>
      <c r="BDY160" s="7"/>
      <c r="BDZ160" s="7"/>
      <c r="BEA160" s="7"/>
      <c r="BEB160" s="7"/>
      <c r="BEC160" s="7"/>
      <c r="BED160" s="7"/>
      <c r="BEE160" s="7"/>
      <c r="BEF160" s="7"/>
      <c r="BEG160" s="7"/>
      <c r="BEH160" s="7"/>
      <c r="BEI160" s="7"/>
      <c r="BEJ160" s="7"/>
      <c r="BEK160" s="7"/>
      <c r="BEL160" s="7"/>
      <c r="BEM160" s="7"/>
      <c r="BEN160" s="7"/>
      <c r="BEO160" s="7"/>
      <c r="BEP160" s="7"/>
      <c r="BEQ160" s="7"/>
      <c r="BER160" s="7"/>
      <c r="BES160" s="7"/>
      <c r="BET160" s="7"/>
      <c r="BEU160" s="7"/>
      <c r="BEV160" s="7"/>
      <c r="BEW160" s="7"/>
      <c r="BEX160" s="7"/>
      <c r="BEY160" s="7"/>
      <c r="BEZ160" s="7"/>
      <c r="BFA160" s="7"/>
      <c r="BFB160" s="7"/>
      <c r="BFC160" s="7"/>
      <c r="BFD160" s="7"/>
      <c r="BFE160" s="7"/>
      <c r="BFF160" s="7"/>
      <c r="BFG160" s="7"/>
      <c r="BFH160" s="7"/>
      <c r="BFI160" s="7"/>
      <c r="BFJ160" s="7"/>
      <c r="BFK160" s="7"/>
      <c r="BFL160" s="7"/>
      <c r="BFM160" s="7"/>
      <c r="BFN160" s="7"/>
      <c r="BFO160" s="7"/>
      <c r="BFP160" s="7"/>
      <c r="BFQ160" s="7"/>
      <c r="BFR160" s="7"/>
      <c r="BFS160" s="7"/>
      <c r="BFT160" s="7"/>
      <c r="BFU160" s="7"/>
      <c r="BFV160" s="7"/>
      <c r="BFW160" s="7"/>
      <c r="BFX160" s="7"/>
      <c r="BFY160" s="7"/>
      <c r="BFZ160" s="7"/>
      <c r="BGA160" s="7"/>
      <c r="BGB160" s="7"/>
      <c r="BGC160" s="7"/>
      <c r="BGD160" s="7"/>
      <c r="BGE160" s="7"/>
      <c r="BGF160" s="7"/>
      <c r="BGG160" s="7"/>
      <c r="BGH160" s="7"/>
      <c r="BGI160" s="7"/>
      <c r="BGJ160" s="7"/>
      <c r="BGK160" s="7"/>
      <c r="BGL160" s="7"/>
      <c r="BGM160" s="7"/>
      <c r="BGN160" s="7"/>
      <c r="BGO160" s="7"/>
      <c r="BGP160" s="7"/>
      <c r="BGQ160" s="7"/>
      <c r="BGR160" s="7"/>
      <c r="BGS160" s="7"/>
      <c r="BGT160" s="7"/>
      <c r="BGU160" s="7"/>
      <c r="BGV160" s="7"/>
      <c r="BGW160" s="7"/>
      <c r="BGX160" s="7"/>
      <c r="BGY160" s="7"/>
      <c r="BGZ160" s="7"/>
      <c r="BHA160" s="7"/>
      <c r="BHB160" s="7"/>
      <c r="BHC160" s="7"/>
      <c r="BHD160" s="7"/>
      <c r="BHE160" s="7"/>
      <c r="BHF160" s="7"/>
      <c r="BHG160" s="7"/>
      <c r="BHH160" s="7"/>
      <c r="BHI160" s="7"/>
      <c r="BHJ160" s="7"/>
      <c r="BHK160" s="7"/>
      <c r="BHL160" s="7"/>
      <c r="BHM160" s="7"/>
      <c r="BHN160" s="7"/>
      <c r="BHO160" s="7"/>
      <c r="BHP160" s="7"/>
      <c r="BHQ160" s="7"/>
      <c r="BHR160" s="7"/>
      <c r="BHS160" s="7"/>
      <c r="BHT160" s="7"/>
      <c r="BHU160" s="7"/>
      <c r="BHV160" s="7"/>
      <c r="BHW160" s="7"/>
      <c r="BHX160" s="7"/>
      <c r="BHY160" s="7"/>
      <c r="BHZ160" s="7"/>
      <c r="BIA160" s="7"/>
      <c r="BIB160" s="7"/>
      <c r="BIC160" s="7"/>
      <c r="BID160" s="7"/>
      <c r="BIE160" s="7"/>
      <c r="BIF160" s="7"/>
      <c r="BIG160" s="7"/>
      <c r="BIH160" s="7"/>
      <c r="BII160" s="7"/>
      <c r="BIJ160" s="7"/>
      <c r="BIK160" s="7"/>
      <c r="BIL160" s="7"/>
      <c r="BIM160" s="7"/>
      <c r="BIN160" s="7"/>
      <c r="BIO160" s="7"/>
      <c r="BIP160" s="7"/>
      <c r="BIQ160" s="7"/>
      <c r="BIR160" s="7"/>
      <c r="BIS160" s="7"/>
      <c r="BIT160" s="7"/>
      <c r="BIU160" s="7"/>
      <c r="BIV160" s="7"/>
      <c r="BIW160" s="7"/>
      <c r="BIX160" s="7"/>
      <c r="BIY160" s="7"/>
      <c r="BIZ160" s="7"/>
      <c r="BJA160" s="7"/>
      <c r="BJB160" s="7"/>
      <c r="BJC160" s="7"/>
      <c r="BJD160" s="7"/>
      <c r="BJE160" s="7"/>
      <c r="BJF160" s="7"/>
      <c r="BJG160" s="7"/>
      <c r="BJH160" s="7"/>
      <c r="BJI160" s="7"/>
      <c r="BJJ160" s="7"/>
      <c r="BJK160" s="7"/>
      <c r="BJL160" s="7"/>
      <c r="BJM160" s="7"/>
      <c r="BJN160" s="7"/>
      <c r="BJO160" s="7"/>
      <c r="BJP160" s="7"/>
      <c r="BJQ160" s="7"/>
      <c r="BJR160" s="7"/>
      <c r="BJS160" s="7"/>
      <c r="BJT160" s="7"/>
      <c r="BJU160" s="7"/>
      <c r="BJV160" s="7"/>
      <c r="BJW160" s="7"/>
      <c r="BJX160" s="7"/>
      <c r="BJY160" s="7"/>
      <c r="BJZ160" s="7"/>
      <c r="BKA160" s="7"/>
      <c r="BKB160" s="7"/>
      <c r="BKC160" s="7"/>
      <c r="BKD160" s="7"/>
      <c r="BKE160" s="7"/>
      <c r="BKF160" s="7"/>
      <c r="BKG160" s="7"/>
      <c r="BKH160" s="7"/>
      <c r="BKI160" s="7"/>
      <c r="BKJ160" s="7"/>
      <c r="BKK160" s="7"/>
      <c r="BKL160" s="7"/>
      <c r="BKM160" s="7"/>
      <c r="BKN160" s="7"/>
      <c r="BKO160" s="7"/>
      <c r="BKP160" s="7"/>
      <c r="BKQ160" s="7"/>
      <c r="BKR160" s="7"/>
      <c r="BKS160" s="7"/>
      <c r="BKT160" s="7"/>
      <c r="BKU160" s="7"/>
      <c r="BKV160" s="7"/>
      <c r="BKW160" s="7"/>
      <c r="BKX160" s="7"/>
      <c r="BKY160" s="7"/>
      <c r="BKZ160" s="7"/>
      <c r="BLA160" s="7"/>
      <c r="BLB160" s="7"/>
      <c r="BLC160" s="7"/>
      <c r="BLD160" s="7"/>
      <c r="BLE160" s="7"/>
      <c r="BLF160" s="7"/>
      <c r="BLG160" s="7"/>
      <c r="BLH160" s="7"/>
      <c r="BLI160" s="7"/>
      <c r="BLJ160" s="7"/>
      <c r="BLK160" s="7"/>
      <c r="BLL160" s="7"/>
      <c r="BLM160" s="7"/>
      <c r="BLN160" s="7"/>
      <c r="BLO160" s="7"/>
      <c r="BLP160" s="7"/>
      <c r="BLQ160" s="7"/>
      <c r="BLR160" s="7"/>
      <c r="BLS160" s="7"/>
      <c r="BLT160" s="7"/>
      <c r="BLU160" s="7"/>
      <c r="BLV160" s="7"/>
      <c r="BLW160" s="7"/>
      <c r="BLX160" s="7"/>
      <c r="BLY160" s="7"/>
      <c r="BLZ160" s="7"/>
      <c r="BMA160" s="7"/>
      <c r="BMB160" s="7"/>
      <c r="BMC160" s="7"/>
      <c r="BMD160" s="7"/>
      <c r="BME160" s="7"/>
      <c r="BMF160" s="7"/>
      <c r="BMG160" s="7"/>
      <c r="BMH160" s="7"/>
      <c r="BMI160" s="7"/>
      <c r="BMJ160" s="7"/>
      <c r="BMK160" s="7"/>
      <c r="BML160" s="7"/>
      <c r="BMM160" s="7"/>
      <c r="BMN160" s="7"/>
      <c r="BMO160" s="7"/>
      <c r="BMP160" s="7"/>
      <c r="BMQ160" s="7"/>
      <c r="BMR160" s="7"/>
      <c r="BMS160" s="7"/>
      <c r="BMT160" s="7"/>
      <c r="BMU160" s="7"/>
      <c r="BMV160" s="7"/>
      <c r="BMW160" s="7"/>
      <c r="BMX160" s="7"/>
      <c r="BMY160" s="7"/>
      <c r="BMZ160" s="7"/>
      <c r="BNA160" s="7"/>
      <c r="BNB160" s="7"/>
      <c r="BNC160" s="7"/>
      <c r="BND160" s="7"/>
      <c r="BNE160" s="7"/>
      <c r="BNF160" s="7"/>
      <c r="BNG160" s="7"/>
      <c r="BNH160" s="7"/>
      <c r="BNI160" s="7"/>
      <c r="BNJ160" s="7"/>
      <c r="BNK160" s="7"/>
      <c r="BNL160" s="7"/>
      <c r="BNM160" s="7"/>
      <c r="BNN160" s="7"/>
      <c r="BNO160" s="7"/>
      <c r="BNP160" s="7"/>
      <c r="BNQ160" s="7"/>
      <c r="BNR160" s="7"/>
      <c r="BNS160" s="7"/>
      <c r="BNT160" s="7"/>
      <c r="BNU160" s="7"/>
      <c r="BNV160" s="7"/>
      <c r="BNW160" s="7"/>
      <c r="BNX160" s="7"/>
      <c r="BNY160" s="7"/>
      <c r="BNZ160" s="7"/>
      <c r="BOA160" s="7"/>
      <c r="BOB160" s="7"/>
      <c r="BOC160" s="7"/>
      <c r="BOD160" s="7"/>
      <c r="BOE160" s="7"/>
      <c r="BOF160" s="7"/>
      <c r="BOG160" s="7"/>
      <c r="BOH160" s="7"/>
      <c r="BOI160" s="7"/>
      <c r="BOJ160" s="7"/>
      <c r="BOK160" s="7"/>
      <c r="BOL160" s="7"/>
      <c r="BOM160" s="7"/>
      <c r="BON160" s="7"/>
      <c r="BOO160" s="7"/>
      <c r="BOP160" s="7"/>
      <c r="BOQ160" s="7"/>
      <c r="BOR160" s="7"/>
      <c r="BOS160" s="7"/>
      <c r="BOT160" s="7"/>
      <c r="BOU160" s="7"/>
      <c r="BOV160" s="7"/>
      <c r="BOW160" s="7"/>
      <c r="BOX160" s="7"/>
      <c r="BOY160" s="7"/>
      <c r="BOZ160" s="7"/>
      <c r="BPA160" s="7"/>
      <c r="BPB160" s="7"/>
      <c r="BPC160" s="7"/>
      <c r="BPD160" s="7"/>
      <c r="BPE160" s="7"/>
      <c r="BPF160" s="7"/>
      <c r="BPG160" s="7"/>
      <c r="BPH160" s="7"/>
      <c r="BPI160" s="7"/>
      <c r="BPJ160" s="7"/>
      <c r="BPK160" s="7"/>
      <c r="BPL160" s="7"/>
      <c r="BPM160" s="7"/>
      <c r="BPN160" s="7"/>
      <c r="BPO160" s="7"/>
      <c r="BPP160" s="7"/>
      <c r="BPQ160" s="7"/>
      <c r="BPR160" s="7"/>
      <c r="BPS160" s="7"/>
      <c r="BPT160" s="7"/>
      <c r="BPU160" s="7"/>
      <c r="BPV160" s="7"/>
      <c r="BPW160" s="7"/>
      <c r="BPX160" s="7"/>
      <c r="BPY160" s="7"/>
      <c r="BPZ160" s="7"/>
      <c r="BQA160" s="7"/>
      <c r="BQB160" s="7"/>
      <c r="BQC160" s="7"/>
      <c r="BQD160" s="7"/>
      <c r="BQE160" s="7"/>
      <c r="BQF160" s="7"/>
      <c r="BQG160" s="7"/>
      <c r="BQH160" s="7"/>
      <c r="BQI160" s="7"/>
      <c r="BQJ160" s="7"/>
      <c r="BQK160" s="7"/>
      <c r="BQL160" s="7"/>
      <c r="BQM160" s="7"/>
      <c r="BQN160" s="7"/>
      <c r="BQO160" s="7"/>
      <c r="BQP160" s="7"/>
      <c r="BQQ160" s="7"/>
      <c r="BQR160" s="7"/>
      <c r="BQS160" s="7"/>
      <c r="BQT160" s="7"/>
      <c r="BQU160" s="7"/>
      <c r="BQV160" s="7"/>
      <c r="BQW160" s="7"/>
      <c r="BQX160" s="7"/>
      <c r="BQY160" s="7"/>
      <c r="BQZ160" s="7"/>
      <c r="BRA160" s="7"/>
      <c r="BRB160" s="7"/>
      <c r="BRC160" s="7"/>
      <c r="BRD160" s="7"/>
      <c r="BRE160" s="7"/>
      <c r="BRF160" s="7"/>
      <c r="BRG160" s="7"/>
      <c r="BRH160" s="7"/>
      <c r="BRI160" s="7"/>
      <c r="BRJ160" s="7"/>
      <c r="BRK160" s="7"/>
      <c r="BRL160" s="7"/>
      <c r="BRM160" s="7"/>
      <c r="BRN160" s="7"/>
      <c r="BRO160" s="7"/>
      <c r="BRP160" s="7"/>
      <c r="BRQ160" s="7"/>
      <c r="BRR160" s="7"/>
      <c r="BRS160" s="7"/>
      <c r="BRT160" s="7"/>
      <c r="BRU160" s="7"/>
      <c r="BRV160" s="7"/>
      <c r="BRW160" s="7"/>
      <c r="BRX160" s="7"/>
      <c r="BRY160" s="7"/>
      <c r="BRZ160" s="7"/>
      <c r="BSA160" s="7"/>
      <c r="BSB160" s="7"/>
      <c r="BSC160" s="7"/>
      <c r="BSD160" s="7"/>
      <c r="BSE160" s="7"/>
      <c r="BSF160" s="7"/>
      <c r="BSG160" s="7"/>
      <c r="BSH160" s="7"/>
      <c r="BSI160" s="7"/>
      <c r="BSJ160" s="7"/>
      <c r="BSK160" s="7"/>
      <c r="BSL160" s="7"/>
      <c r="BSM160" s="7"/>
      <c r="BSN160" s="7"/>
      <c r="BSO160" s="7"/>
      <c r="BSP160" s="7"/>
      <c r="BSQ160" s="7"/>
      <c r="BSR160" s="7"/>
      <c r="BSS160" s="7"/>
      <c r="BST160" s="7"/>
      <c r="BSU160" s="7"/>
      <c r="BSV160" s="7"/>
      <c r="BSW160" s="7"/>
      <c r="BSX160" s="7"/>
      <c r="BSY160" s="7"/>
      <c r="BSZ160" s="7"/>
      <c r="BTA160" s="7"/>
      <c r="BTB160" s="7"/>
      <c r="BTC160" s="7"/>
      <c r="BTD160" s="7"/>
      <c r="BTE160" s="7"/>
      <c r="BTF160" s="7"/>
      <c r="BTG160" s="7"/>
      <c r="BTH160" s="7"/>
      <c r="BTI160" s="7"/>
      <c r="BTJ160" s="7"/>
      <c r="BTK160" s="7"/>
      <c r="BTL160" s="7"/>
      <c r="BTM160" s="7"/>
      <c r="BTN160" s="7"/>
      <c r="BTO160" s="7"/>
      <c r="BTP160" s="7"/>
      <c r="BTQ160" s="7"/>
      <c r="BTR160" s="7"/>
      <c r="BTS160" s="7"/>
      <c r="BTT160" s="7"/>
      <c r="BTU160" s="7"/>
      <c r="BTV160" s="7"/>
      <c r="BTW160" s="7"/>
      <c r="BTX160" s="7"/>
      <c r="BTY160" s="7"/>
      <c r="BTZ160" s="7"/>
      <c r="BUA160" s="7"/>
      <c r="BUB160" s="7"/>
      <c r="BUC160" s="7"/>
      <c r="BUD160" s="7"/>
      <c r="BUE160" s="7"/>
      <c r="BUF160" s="7"/>
      <c r="BUG160" s="7"/>
      <c r="BUH160" s="7"/>
      <c r="BUI160" s="7"/>
      <c r="BUJ160" s="7"/>
      <c r="BUK160" s="7"/>
      <c r="BUL160" s="7"/>
      <c r="BUM160" s="7"/>
      <c r="BUN160" s="7"/>
      <c r="BUO160" s="7"/>
      <c r="BUP160" s="7"/>
      <c r="BUQ160" s="7"/>
      <c r="BUR160" s="7"/>
      <c r="BUS160" s="7"/>
      <c r="BUT160" s="7"/>
      <c r="BUU160" s="7"/>
      <c r="BUV160" s="7"/>
      <c r="BUW160" s="7"/>
      <c r="BUX160" s="7"/>
      <c r="BUY160" s="7"/>
      <c r="BUZ160" s="7"/>
      <c r="BVA160" s="7"/>
      <c r="BVB160" s="7"/>
      <c r="BVC160" s="7"/>
      <c r="BVD160" s="7"/>
      <c r="BVE160" s="7"/>
      <c r="BVF160" s="7"/>
      <c r="BVG160" s="7"/>
      <c r="BVH160" s="7"/>
      <c r="BVI160" s="7"/>
      <c r="BVJ160" s="7"/>
      <c r="BVK160" s="7"/>
      <c r="BVL160" s="7"/>
      <c r="BVM160" s="7"/>
      <c r="BVN160" s="7"/>
      <c r="BVO160" s="7"/>
      <c r="BVP160" s="7"/>
      <c r="BVQ160" s="7"/>
      <c r="BVR160" s="7"/>
      <c r="BVS160" s="7"/>
      <c r="BVT160" s="7"/>
      <c r="BVU160" s="7"/>
      <c r="BVV160" s="7"/>
      <c r="BVW160" s="7"/>
      <c r="BVX160" s="7"/>
      <c r="BVY160" s="7"/>
      <c r="BVZ160" s="7"/>
      <c r="BWA160" s="7"/>
      <c r="BWB160" s="7"/>
      <c r="BWC160" s="7"/>
      <c r="BWD160" s="7"/>
      <c r="BWE160" s="7"/>
      <c r="BWF160" s="7"/>
      <c r="BWG160" s="7"/>
      <c r="BWH160" s="7"/>
      <c r="BWI160" s="7"/>
      <c r="BWJ160" s="7"/>
      <c r="BWK160" s="7"/>
      <c r="BWL160" s="7"/>
      <c r="BWM160" s="7"/>
      <c r="BWN160" s="7"/>
      <c r="BWO160" s="7"/>
      <c r="BWP160" s="7"/>
      <c r="BWQ160" s="7"/>
      <c r="BWR160" s="7"/>
      <c r="BWS160" s="7"/>
      <c r="BWT160" s="7"/>
      <c r="BWU160" s="7"/>
      <c r="BWV160" s="7"/>
      <c r="BWW160" s="7"/>
      <c r="BWX160" s="7"/>
      <c r="BWY160" s="7"/>
      <c r="BWZ160" s="7"/>
      <c r="BXA160" s="7"/>
      <c r="BXB160" s="7"/>
      <c r="BXC160" s="7"/>
      <c r="BXD160" s="7"/>
      <c r="BXE160" s="7"/>
      <c r="BXF160" s="7"/>
      <c r="BXG160" s="7"/>
      <c r="BXH160" s="7"/>
      <c r="BXI160" s="7"/>
      <c r="BXJ160" s="7"/>
      <c r="BXK160" s="7"/>
      <c r="BXL160" s="7"/>
      <c r="BXM160" s="7"/>
      <c r="BXN160" s="7"/>
      <c r="BXO160" s="7"/>
      <c r="BXP160" s="7"/>
      <c r="BXQ160" s="7"/>
      <c r="BXR160" s="7"/>
      <c r="BXS160" s="7"/>
      <c r="BXT160" s="7"/>
      <c r="BXU160" s="7"/>
      <c r="BXV160" s="7"/>
      <c r="BXW160" s="7"/>
      <c r="BXX160" s="7"/>
      <c r="BXY160" s="7"/>
      <c r="BXZ160" s="7"/>
      <c r="BYA160" s="7"/>
      <c r="BYB160" s="7"/>
      <c r="BYC160" s="7"/>
      <c r="BYD160" s="7"/>
      <c r="BYE160" s="7"/>
      <c r="BYF160" s="7"/>
      <c r="BYG160" s="7"/>
      <c r="BYH160" s="7"/>
      <c r="BYI160" s="7"/>
      <c r="BYJ160" s="7"/>
      <c r="BYK160" s="7"/>
      <c r="BYL160" s="7"/>
      <c r="BYM160" s="7"/>
      <c r="BYN160" s="7"/>
      <c r="BYO160" s="7"/>
      <c r="BYP160" s="7"/>
      <c r="BYQ160" s="7"/>
      <c r="BYR160" s="7"/>
      <c r="BYS160" s="7"/>
      <c r="BYT160" s="7"/>
      <c r="BYU160" s="7"/>
      <c r="BYV160" s="7"/>
      <c r="BYW160" s="7"/>
      <c r="BYX160" s="7"/>
      <c r="BYY160" s="7"/>
      <c r="BYZ160" s="7"/>
      <c r="BZA160" s="7"/>
      <c r="BZB160" s="7"/>
      <c r="BZC160" s="7"/>
      <c r="BZD160" s="7"/>
      <c r="BZE160" s="7"/>
      <c r="BZF160" s="7"/>
      <c r="BZG160" s="7"/>
      <c r="BZH160" s="7"/>
      <c r="BZI160" s="7"/>
      <c r="BZJ160" s="7"/>
      <c r="BZK160" s="7"/>
      <c r="BZL160" s="7"/>
      <c r="BZM160" s="7"/>
      <c r="BZN160" s="7"/>
      <c r="BZO160" s="7"/>
      <c r="BZP160" s="7"/>
      <c r="BZQ160" s="7"/>
      <c r="BZR160" s="7"/>
      <c r="BZS160" s="7"/>
      <c r="BZT160" s="7"/>
      <c r="BZU160" s="7"/>
      <c r="BZV160" s="7"/>
      <c r="BZW160" s="7"/>
      <c r="BZX160" s="7"/>
      <c r="BZY160" s="7"/>
      <c r="BZZ160" s="7"/>
      <c r="CAA160" s="7"/>
      <c r="CAB160" s="7"/>
      <c r="CAC160" s="7"/>
      <c r="CAD160" s="7"/>
      <c r="CAE160" s="7"/>
      <c r="CAF160" s="7"/>
      <c r="CAG160" s="7"/>
      <c r="CAH160" s="7"/>
      <c r="CAI160" s="7"/>
      <c r="CAJ160" s="7"/>
      <c r="CAK160" s="7"/>
      <c r="CAL160" s="7"/>
      <c r="CAM160" s="7"/>
      <c r="CAN160" s="7"/>
      <c r="CAO160" s="7"/>
      <c r="CAP160" s="7"/>
      <c r="CAQ160" s="7"/>
      <c r="CAR160" s="7"/>
      <c r="CAS160" s="7"/>
      <c r="CAT160" s="7"/>
      <c r="CAU160" s="7"/>
      <c r="CAV160" s="7"/>
      <c r="CAW160" s="7"/>
      <c r="CAX160" s="7"/>
      <c r="CAY160" s="7"/>
      <c r="CAZ160" s="7"/>
      <c r="CBA160" s="7"/>
      <c r="CBB160" s="7"/>
      <c r="CBC160" s="7"/>
      <c r="CBD160" s="7"/>
      <c r="CBE160" s="7"/>
      <c r="CBF160" s="7"/>
      <c r="CBG160" s="7"/>
      <c r="CBH160" s="7"/>
      <c r="CBI160" s="7"/>
      <c r="CBJ160" s="7"/>
      <c r="CBK160" s="7"/>
      <c r="CBL160" s="7"/>
      <c r="CBM160" s="7"/>
      <c r="CBN160" s="7"/>
      <c r="CBO160" s="7"/>
      <c r="CBP160" s="7"/>
      <c r="CBQ160" s="7"/>
      <c r="CBR160" s="7"/>
      <c r="CBS160" s="7"/>
      <c r="CBT160" s="7"/>
      <c r="CBU160" s="7"/>
      <c r="CBV160" s="7"/>
      <c r="CBW160" s="7"/>
      <c r="CBX160" s="7"/>
      <c r="CBY160" s="7"/>
      <c r="CBZ160" s="7"/>
      <c r="CCA160" s="7"/>
      <c r="CCB160" s="7"/>
      <c r="CCC160" s="7"/>
      <c r="CCD160" s="7"/>
      <c r="CCE160" s="7"/>
      <c r="CCF160" s="7"/>
      <c r="CCG160" s="7"/>
      <c r="CCH160" s="7"/>
      <c r="CCI160" s="7"/>
      <c r="CCJ160" s="7"/>
      <c r="CCK160" s="7"/>
      <c r="CCL160" s="7"/>
      <c r="CCM160" s="7"/>
      <c r="CCN160" s="7"/>
      <c r="CCO160" s="7"/>
      <c r="CCP160" s="7"/>
      <c r="CCQ160" s="7"/>
      <c r="CCR160" s="7"/>
      <c r="CCS160" s="7"/>
      <c r="CCT160" s="7"/>
      <c r="CCU160" s="7"/>
      <c r="CCV160" s="7"/>
      <c r="CCW160" s="7"/>
      <c r="CCX160" s="7"/>
      <c r="CCY160" s="7"/>
      <c r="CCZ160" s="7"/>
      <c r="CDA160" s="7"/>
      <c r="CDB160" s="7"/>
      <c r="CDC160" s="7"/>
      <c r="CDD160" s="7"/>
      <c r="CDE160" s="7"/>
      <c r="CDF160" s="7"/>
      <c r="CDG160" s="7"/>
      <c r="CDH160" s="7"/>
      <c r="CDI160" s="7"/>
      <c r="CDJ160" s="7"/>
      <c r="CDK160" s="7"/>
      <c r="CDL160" s="7"/>
      <c r="CDM160" s="7"/>
      <c r="CDN160" s="7"/>
      <c r="CDO160" s="7"/>
      <c r="CDP160" s="7"/>
      <c r="CDQ160" s="7"/>
      <c r="CDR160" s="7"/>
      <c r="CDS160" s="7"/>
      <c r="CDT160" s="7"/>
      <c r="CDU160" s="7"/>
      <c r="CDV160" s="7"/>
      <c r="CDW160" s="7"/>
      <c r="CDX160" s="7"/>
      <c r="CDY160" s="7"/>
      <c r="CDZ160" s="7"/>
      <c r="CEA160" s="7"/>
      <c r="CEB160" s="7"/>
      <c r="CEC160" s="7"/>
      <c r="CED160" s="7"/>
      <c r="CEE160" s="7"/>
      <c r="CEF160" s="7"/>
      <c r="CEG160" s="7"/>
      <c r="CEH160" s="7"/>
      <c r="CEI160" s="7"/>
      <c r="CEJ160" s="7"/>
      <c r="CEK160" s="7"/>
      <c r="CEL160" s="7"/>
      <c r="CEM160" s="7"/>
      <c r="CEN160" s="7"/>
      <c r="CEO160" s="7"/>
      <c r="CEP160" s="7"/>
      <c r="CEQ160" s="7"/>
      <c r="CER160" s="7"/>
      <c r="CES160" s="7"/>
      <c r="CET160" s="7"/>
      <c r="CEU160" s="7"/>
      <c r="CEV160" s="7"/>
      <c r="CEW160" s="7"/>
      <c r="CEX160" s="7"/>
      <c r="CEY160" s="7"/>
      <c r="CEZ160" s="7"/>
      <c r="CFA160" s="7"/>
      <c r="CFB160" s="7"/>
      <c r="CFC160" s="7"/>
      <c r="CFD160" s="7"/>
      <c r="CFE160" s="7"/>
      <c r="CFF160" s="7"/>
      <c r="CFG160" s="7"/>
      <c r="CFH160" s="7"/>
      <c r="CFI160" s="7"/>
      <c r="CFJ160" s="7"/>
      <c r="CFK160" s="7"/>
      <c r="CFL160" s="7"/>
      <c r="CFM160" s="7"/>
      <c r="CFN160" s="7"/>
      <c r="CFO160" s="7"/>
      <c r="CFP160" s="7"/>
      <c r="CFQ160" s="7"/>
      <c r="CFR160" s="7"/>
      <c r="CFS160" s="7"/>
      <c r="CFT160" s="7"/>
      <c r="CFU160" s="7"/>
      <c r="CFV160" s="7"/>
      <c r="CFW160" s="7"/>
      <c r="CFX160" s="7"/>
      <c r="CFY160" s="7"/>
      <c r="CFZ160" s="7"/>
      <c r="CGA160" s="7"/>
      <c r="CGB160" s="7"/>
      <c r="CGC160" s="7"/>
      <c r="CGD160" s="7"/>
      <c r="CGE160" s="7"/>
      <c r="CGF160" s="7"/>
      <c r="CGG160" s="7"/>
      <c r="CGH160" s="7"/>
      <c r="CGI160" s="7"/>
      <c r="CGJ160" s="7"/>
      <c r="CGK160" s="7"/>
      <c r="CGL160" s="7"/>
      <c r="CGM160" s="7"/>
      <c r="CGN160" s="7"/>
      <c r="CGO160" s="7"/>
      <c r="CGP160" s="7"/>
      <c r="CGQ160" s="7"/>
      <c r="CGR160" s="7"/>
      <c r="CGS160" s="7"/>
      <c r="CGT160" s="7"/>
      <c r="CGU160" s="7"/>
      <c r="CGV160" s="7"/>
      <c r="CGW160" s="7"/>
      <c r="CGX160" s="7"/>
      <c r="CGY160" s="7"/>
      <c r="CGZ160" s="7"/>
      <c r="CHA160" s="7"/>
      <c r="CHB160" s="7"/>
      <c r="CHC160" s="7"/>
      <c r="CHD160" s="7"/>
      <c r="CHE160" s="7"/>
      <c r="CHF160" s="7"/>
      <c r="CHG160" s="7"/>
      <c r="CHH160" s="7"/>
      <c r="CHI160" s="7"/>
      <c r="CHJ160" s="7"/>
      <c r="CHK160" s="7"/>
      <c r="CHL160" s="7"/>
      <c r="CHM160" s="7"/>
      <c r="CHN160" s="7"/>
      <c r="CHO160" s="7"/>
      <c r="CHP160" s="7"/>
      <c r="CHQ160" s="7"/>
      <c r="CHR160" s="7"/>
      <c r="CHS160" s="7"/>
      <c r="CHT160" s="7"/>
      <c r="CHU160" s="7"/>
      <c r="CHV160" s="7"/>
      <c r="CHW160" s="7"/>
      <c r="CHX160" s="7"/>
      <c r="CHY160" s="7"/>
      <c r="CHZ160" s="7"/>
      <c r="CIA160" s="7"/>
      <c r="CIB160" s="7"/>
      <c r="CIC160" s="7"/>
      <c r="CID160" s="7"/>
      <c r="CIE160" s="7"/>
      <c r="CIF160" s="7"/>
      <c r="CIG160" s="7"/>
      <c r="CIH160" s="7"/>
      <c r="CII160" s="7"/>
      <c r="CIJ160" s="7"/>
      <c r="CIK160" s="7"/>
      <c r="CIL160" s="7"/>
      <c r="CIM160" s="7"/>
      <c r="CIN160" s="7"/>
      <c r="CIO160" s="7"/>
      <c r="CIP160" s="7"/>
      <c r="CIQ160" s="7"/>
      <c r="CIR160" s="7"/>
      <c r="CIS160" s="7"/>
      <c r="CIT160" s="7"/>
      <c r="CIU160" s="7"/>
      <c r="CIV160" s="7"/>
      <c r="CIW160" s="7"/>
      <c r="CIX160" s="7"/>
      <c r="CIY160" s="7"/>
      <c r="CIZ160" s="7"/>
      <c r="CJA160" s="7"/>
      <c r="CJB160" s="7"/>
      <c r="CJC160" s="7"/>
      <c r="CJD160" s="7"/>
      <c r="CJE160" s="7"/>
      <c r="CJF160" s="7"/>
      <c r="CJG160" s="7"/>
      <c r="CJH160" s="7"/>
      <c r="CJI160" s="7"/>
      <c r="CJJ160" s="7"/>
      <c r="CJK160" s="7"/>
      <c r="CJL160" s="7"/>
      <c r="CJM160" s="7"/>
      <c r="CJN160" s="7"/>
      <c r="CJO160" s="7"/>
      <c r="CJP160" s="7"/>
      <c r="CJQ160" s="7"/>
      <c r="CJR160" s="7"/>
      <c r="CJS160" s="7"/>
      <c r="CJT160" s="7"/>
      <c r="CJU160" s="7"/>
      <c r="CJV160" s="7"/>
      <c r="CJW160" s="7"/>
      <c r="CJX160" s="7"/>
      <c r="CJY160" s="7"/>
      <c r="CJZ160" s="7"/>
      <c r="CKA160" s="7"/>
      <c r="CKB160" s="7"/>
      <c r="CKC160" s="7"/>
      <c r="CKD160" s="7"/>
      <c r="CKE160" s="7"/>
      <c r="CKF160" s="7"/>
      <c r="CKG160" s="7"/>
      <c r="CKH160" s="7"/>
      <c r="CKI160" s="7"/>
      <c r="CKJ160" s="7"/>
      <c r="CKK160" s="7"/>
      <c r="CKL160" s="7"/>
      <c r="CKM160" s="7"/>
      <c r="CKN160" s="7"/>
      <c r="CKO160" s="7"/>
      <c r="CKP160" s="7"/>
      <c r="CKQ160" s="7"/>
      <c r="CKR160" s="7"/>
      <c r="CKS160" s="7"/>
      <c r="CKT160" s="7"/>
      <c r="CKU160" s="7"/>
      <c r="CKV160" s="7"/>
      <c r="CKW160" s="7"/>
      <c r="CKX160" s="7"/>
      <c r="CKY160" s="7"/>
      <c r="CKZ160" s="7"/>
      <c r="CLA160" s="7"/>
      <c r="CLB160" s="7"/>
      <c r="CLC160" s="7"/>
      <c r="CLD160" s="7"/>
      <c r="CLE160" s="7"/>
      <c r="CLF160" s="7"/>
      <c r="CLG160" s="7"/>
      <c r="CLH160" s="7"/>
      <c r="CLI160" s="7"/>
      <c r="CLJ160" s="7"/>
      <c r="CLK160" s="7"/>
      <c r="CLL160" s="7"/>
      <c r="CLM160" s="7"/>
      <c r="CLN160" s="7"/>
      <c r="CLO160" s="7"/>
      <c r="CLP160" s="7"/>
      <c r="CLQ160" s="7"/>
      <c r="CLR160" s="7"/>
      <c r="CLS160" s="7"/>
      <c r="CLT160" s="7"/>
      <c r="CLU160" s="7"/>
      <c r="CLV160" s="7"/>
      <c r="CLW160" s="7"/>
      <c r="CLX160" s="7"/>
      <c r="CLY160" s="7"/>
      <c r="CLZ160" s="7"/>
      <c r="CMA160" s="7"/>
      <c r="CMB160" s="7"/>
      <c r="CMC160" s="7"/>
      <c r="CMD160" s="7"/>
      <c r="CME160" s="7"/>
      <c r="CMF160" s="7"/>
      <c r="CMG160" s="7"/>
      <c r="CMH160" s="7"/>
      <c r="CMI160" s="7"/>
      <c r="CMJ160" s="7"/>
      <c r="CMK160" s="7"/>
      <c r="CML160" s="7"/>
      <c r="CMM160" s="7"/>
      <c r="CMN160" s="7"/>
      <c r="CMO160" s="7"/>
      <c r="CMP160" s="7"/>
      <c r="CMQ160" s="7"/>
      <c r="CMR160" s="7"/>
      <c r="CMS160" s="7"/>
      <c r="CMT160" s="7"/>
      <c r="CMU160" s="7"/>
      <c r="CMV160" s="7"/>
      <c r="CMW160" s="7"/>
      <c r="CMX160" s="7"/>
      <c r="CMY160" s="7"/>
      <c r="CMZ160" s="7"/>
      <c r="CNA160" s="7"/>
      <c r="CNB160" s="7"/>
      <c r="CNC160" s="7"/>
      <c r="CND160" s="7"/>
      <c r="CNE160" s="7"/>
      <c r="CNF160" s="7"/>
      <c r="CNG160" s="7"/>
      <c r="CNH160" s="7"/>
      <c r="CNI160" s="7"/>
      <c r="CNJ160" s="7"/>
      <c r="CNK160" s="7"/>
      <c r="CNL160" s="7"/>
      <c r="CNM160" s="7"/>
      <c r="CNN160" s="7"/>
      <c r="CNO160" s="7"/>
      <c r="CNP160" s="7"/>
      <c r="CNQ160" s="7"/>
      <c r="CNR160" s="7"/>
      <c r="CNS160" s="7"/>
      <c r="CNT160" s="7"/>
      <c r="CNU160" s="7"/>
      <c r="CNV160" s="7"/>
      <c r="CNW160" s="7"/>
      <c r="CNX160" s="7"/>
      <c r="CNY160" s="7"/>
      <c r="CNZ160" s="7"/>
      <c r="COA160" s="7"/>
      <c r="COB160" s="7"/>
      <c r="COC160" s="7"/>
      <c r="COD160" s="7"/>
      <c r="COE160" s="7"/>
      <c r="COF160" s="7"/>
      <c r="COG160" s="7"/>
      <c r="COH160" s="7"/>
      <c r="COI160" s="7"/>
      <c r="COJ160" s="7"/>
      <c r="COK160" s="7"/>
      <c r="COL160" s="7"/>
      <c r="COM160" s="7"/>
      <c r="CON160" s="7"/>
      <c r="COO160" s="7"/>
      <c r="COP160" s="7"/>
      <c r="COQ160" s="7"/>
      <c r="COR160" s="7"/>
      <c r="COS160" s="7"/>
      <c r="COT160" s="7"/>
      <c r="COU160" s="7"/>
      <c r="COV160" s="7"/>
      <c r="COW160" s="7"/>
      <c r="COX160" s="7"/>
      <c r="COY160" s="7"/>
      <c r="COZ160" s="7"/>
      <c r="CPA160" s="7"/>
      <c r="CPB160" s="7"/>
      <c r="CPC160" s="7"/>
      <c r="CPD160" s="7"/>
      <c r="CPE160" s="7"/>
      <c r="CPF160" s="7"/>
      <c r="CPG160" s="7"/>
      <c r="CPH160" s="7"/>
      <c r="CPI160" s="7"/>
      <c r="CPJ160" s="7"/>
      <c r="CPK160" s="7"/>
      <c r="CPL160" s="7"/>
      <c r="CPM160" s="7"/>
      <c r="CPN160" s="7"/>
      <c r="CPO160" s="7"/>
      <c r="CPP160" s="7"/>
      <c r="CPQ160" s="7"/>
      <c r="CPR160" s="7"/>
      <c r="CPS160" s="7"/>
      <c r="CPT160" s="7"/>
      <c r="CPU160" s="7"/>
      <c r="CPV160" s="7"/>
      <c r="CPW160" s="7"/>
      <c r="CPX160" s="7"/>
      <c r="CPY160" s="7"/>
      <c r="CPZ160" s="7"/>
      <c r="CQA160" s="7"/>
      <c r="CQB160" s="7"/>
      <c r="CQC160" s="7"/>
      <c r="CQD160" s="7"/>
      <c r="CQE160" s="7"/>
      <c r="CQF160" s="7"/>
      <c r="CQG160" s="7"/>
      <c r="CQH160" s="7"/>
      <c r="CQI160" s="7"/>
      <c r="CQJ160" s="7"/>
      <c r="CQK160" s="7"/>
      <c r="CQL160" s="7"/>
      <c r="CQM160" s="7"/>
      <c r="CQN160" s="7"/>
      <c r="CQO160" s="7"/>
      <c r="CQP160" s="7"/>
      <c r="CQQ160" s="7"/>
      <c r="CQR160" s="7"/>
      <c r="CQS160" s="7"/>
      <c r="CQT160" s="7"/>
      <c r="CQU160" s="7"/>
      <c r="CQV160" s="7"/>
      <c r="CQW160" s="7"/>
      <c r="CQX160" s="7"/>
      <c r="CQY160" s="7"/>
      <c r="CQZ160" s="7"/>
      <c r="CRA160" s="7"/>
      <c r="CRB160" s="7"/>
      <c r="CRC160" s="7"/>
      <c r="CRD160" s="7"/>
      <c r="CRE160" s="7"/>
      <c r="CRF160" s="7"/>
      <c r="CRG160" s="7"/>
      <c r="CRH160" s="7"/>
      <c r="CRI160" s="7"/>
      <c r="CRJ160" s="7"/>
      <c r="CRK160" s="7"/>
      <c r="CRL160" s="7"/>
      <c r="CRM160" s="7"/>
      <c r="CRN160" s="7"/>
      <c r="CRO160" s="7"/>
      <c r="CRP160" s="7"/>
      <c r="CRQ160" s="7"/>
      <c r="CRR160" s="7"/>
      <c r="CRS160" s="7"/>
      <c r="CRT160" s="7"/>
      <c r="CRU160" s="7"/>
      <c r="CRV160" s="7"/>
      <c r="CRW160" s="7"/>
      <c r="CRX160" s="7"/>
      <c r="CRY160" s="7"/>
      <c r="CRZ160" s="7"/>
      <c r="CSA160" s="7"/>
      <c r="CSB160" s="7"/>
      <c r="CSC160" s="7"/>
      <c r="CSD160" s="7"/>
      <c r="CSE160" s="7"/>
      <c r="CSF160" s="7"/>
      <c r="CSG160" s="7"/>
      <c r="CSH160" s="7"/>
      <c r="CSI160" s="7"/>
      <c r="CSJ160" s="7"/>
      <c r="CSK160" s="7"/>
      <c r="CSL160" s="7"/>
      <c r="CSM160" s="7"/>
      <c r="CSN160" s="7"/>
      <c r="CSO160" s="7"/>
      <c r="CSP160" s="7"/>
      <c r="CSQ160" s="7"/>
      <c r="CSR160" s="7"/>
      <c r="CSS160" s="7"/>
      <c r="CST160" s="7"/>
      <c r="CSU160" s="7"/>
      <c r="CSV160" s="7"/>
      <c r="CSW160" s="7"/>
      <c r="CSX160" s="7"/>
      <c r="CSY160" s="7"/>
      <c r="CSZ160" s="7"/>
      <c r="CTA160" s="7"/>
      <c r="CTB160" s="7"/>
      <c r="CTC160" s="7"/>
      <c r="CTD160" s="7"/>
      <c r="CTE160" s="7"/>
      <c r="CTF160" s="7"/>
      <c r="CTG160" s="7"/>
      <c r="CTH160" s="7"/>
      <c r="CTI160" s="7"/>
      <c r="CTJ160" s="7"/>
      <c r="CTK160" s="7"/>
      <c r="CTL160" s="7"/>
      <c r="CTM160" s="7"/>
      <c r="CTN160" s="7"/>
      <c r="CTO160" s="7"/>
      <c r="CTP160" s="7"/>
      <c r="CTQ160" s="7"/>
      <c r="CTR160" s="7"/>
      <c r="CTS160" s="7"/>
      <c r="CTT160" s="7"/>
      <c r="CTU160" s="7"/>
      <c r="CTV160" s="7"/>
      <c r="CTW160" s="7"/>
      <c r="CTX160" s="7"/>
      <c r="CTY160" s="7"/>
      <c r="CTZ160" s="7"/>
      <c r="CUA160" s="7"/>
      <c r="CUB160" s="7"/>
      <c r="CUC160" s="7"/>
      <c r="CUD160" s="7"/>
      <c r="CUE160" s="7"/>
      <c r="CUF160" s="7"/>
      <c r="CUG160" s="7"/>
      <c r="CUH160" s="7"/>
      <c r="CUI160" s="7"/>
      <c r="CUJ160" s="7"/>
      <c r="CUK160" s="7"/>
      <c r="CUL160" s="7"/>
      <c r="CUM160" s="7"/>
      <c r="CUN160" s="7"/>
      <c r="CUO160" s="7"/>
      <c r="CUP160" s="7"/>
      <c r="CUQ160" s="7"/>
      <c r="CUR160" s="7"/>
      <c r="CUS160" s="7"/>
      <c r="CUT160" s="7"/>
      <c r="CUU160" s="7"/>
      <c r="CUV160" s="7"/>
      <c r="CUW160" s="7"/>
      <c r="CUX160" s="7"/>
      <c r="CUY160" s="7"/>
      <c r="CUZ160" s="7"/>
      <c r="CVA160" s="7"/>
      <c r="CVB160" s="7"/>
      <c r="CVC160" s="7"/>
      <c r="CVD160" s="7"/>
      <c r="CVE160" s="7"/>
      <c r="CVF160" s="7"/>
      <c r="CVG160" s="7"/>
      <c r="CVH160" s="7"/>
      <c r="CVI160" s="7"/>
      <c r="CVJ160" s="7"/>
      <c r="CVK160" s="7"/>
      <c r="CVL160" s="7"/>
      <c r="CVM160" s="7"/>
      <c r="CVN160" s="7"/>
      <c r="CVO160" s="7"/>
      <c r="CVP160" s="7"/>
      <c r="CVQ160" s="7"/>
      <c r="CVR160" s="7"/>
      <c r="CVS160" s="7"/>
      <c r="CVT160" s="7"/>
      <c r="CVU160" s="7"/>
      <c r="CVV160" s="7"/>
      <c r="CVW160" s="7"/>
      <c r="CVX160" s="7"/>
      <c r="CVY160" s="7"/>
      <c r="CVZ160" s="7"/>
      <c r="CWA160" s="7"/>
      <c r="CWB160" s="7"/>
      <c r="CWC160" s="7"/>
      <c r="CWD160" s="7"/>
      <c r="CWE160" s="7"/>
      <c r="CWF160" s="7"/>
      <c r="CWG160" s="7"/>
      <c r="CWH160" s="7"/>
      <c r="CWI160" s="7"/>
      <c r="CWJ160" s="7"/>
      <c r="CWK160" s="7"/>
      <c r="CWL160" s="7"/>
      <c r="CWM160" s="7"/>
      <c r="CWN160" s="7"/>
      <c r="CWO160" s="7"/>
      <c r="CWP160" s="7"/>
      <c r="CWQ160" s="7"/>
      <c r="CWR160" s="7"/>
      <c r="CWS160" s="7"/>
      <c r="CWT160" s="7"/>
      <c r="CWU160" s="7"/>
      <c r="CWV160" s="7"/>
      <c r="CWW160" s="7"/>
      <c r="CWX160" s="7"/>
      <c r="CWY160" s="7"/>
      <c r="CWZ160" s="7"/>
      <c r="CXA160" s="7"/>
      <c r="CXB160" s="7"/>
      <c r="CXC160" s="7"/>
      <c r="CXD160" s="7"/>
      <c r="CXE160" s="7"/>
      <c r="CXF160" s="7"/>
      <c r="CXG160" s="7"/>
      <c r="CXH160" s="7"/>
      <c r="CXI160" s="7"/>
      <c r="CXJ160" s="7"/>
      <c r="CXK160" s="7"/>
      <c r="CXL160" s="7"/>
      <c r="CXM160" s="7"/>
      <c r="CXN160" s="7"/>
      <c r="CXO160" s="7"/>
      <c r="CXP160" s="7"/>
      <c r="CXQ160" s="7"/>
      <c r="CXR160" s="7"/>
      <c r="CXS160" s="7"/>
      <c r="CXT160" s="7"/>
      <c r="CXU160" s="7"/>
      <c r="CXV160" s="7"/>
      <c r="CXW160" s="7"/>
      <c r="CXX160" s="7"/>
      <c r="CXY160" s="7"/>
      <c r="CXZ160" s="7"/>
      <c r="CYA160" s="7"/>
      <c r="CYB160" s="7"/>
      <c r="CYC160" s="7"/>
      <c r="CYD160" s="7"/>
      <c r="CYE160" s="7"/>
      <c r="CYF160" s="7"/>
      <c r="CYG160" s="7"/>
      <c r="CYH160" s="7"/>
      <c r="CYI160" s="7"/>
      <c r="CYJ160" s="7"/>
      <c r="CYK160" s="7"/>
      <c r="CYL160" s="7"/>
      <c r="CYM160" s="7"/>
      <c r="CYN160" s="7"/>
      <c r="CYO160" s="7"/>
      <c r="CYP160" s="7"/>
      <c r="CYQ160" s="7"/>
      <c r="CYR160" s="7"/>
      <c r="CYS160" s="7"/>
      <c r="CYT160" s="7"/>
      <c r="CYU160" s="7"/>
      <c r="CYV160" s="7"/>
      <c r="CYW160" s="7"/>
      <c r="CYX160" s="7"/>
      <c r="CYY160" s="7"/>
      <c r="CYZ160" s="7"/>
      <c r="CZA160" s="7"/>
      <c r="CZB160" s="7"/>
      <c r="CZC160" s="7"/>
      <c r="CZD160" s="7"/>
      <c r="CZE160" s="7"/>
      <c r="CZF160" s="7"/>
      <c r="CZG160" s="7"/>
      <c r="CZH160" s="7"/>
      <c r="CZI160" s="7"/>
      <c r="CZJ160" s="7"/>
      <c r="CZK160" s="7"/>
      <c r="CZL160" s="7"/>
      <c r="CZM160" s="7"/>
      <c r="CZN160" s="7"/>
      <c r="CZO160" s="7"/>
      <c r="CZP160" s="7"/>
      <c r="CZQ160" s="7"/>
      <c r="CZR160" s="7"/>
      <c r="CZS160" s="7"/>
      <c r="CZT160" s="7"/>
      <c r="CZU160" s="7"/>
      <c r="CZV160" s="7"/>
      <c r="CZW160" s="7"/>
      <c r="CZX160" s="7"/>
      <c r="CZY160" s="7"/>
      <c r="CZZ160" s="7"/>
      <c r="DAA160" s="7"/>
      <c r="DAB160" s="7"/>
      <c r="DAC160" s="7"/>
      <c r="DAD160" s="7"/>
      <c r="DAE160" s="7"/>
      <c r="DAF160" s="7"/>
      <c r="DAG160" s="7"/>
      <c r="DAH160" s="7"/>
      <c r="DAI160" s="7"/>
      <c r="DAJ160" s="7"/>
      <c r="DAK160" s="7"/>
      <c r="DAL160" s="7"/>
      <c r="DAM160" s="7"/>
      <c r="DAN160" s="7"/>
      <c r="DAO160" s="7"/>
      <c r="DAP160" s="7"/>
      <c r="DAQ160" s="7"/>
      <c r="DAR160" s="7"/>
      <c r="DAS160" s="7"/>
      <c r="DAT160" s="7"/>
      <c r="DAU160" s="7"/>
      <c r="DAV160" s="7"/>
      <c r="DAW160" s="7"/>
      <c r="DAX160" s="7"/>
      <c r="DAY160" s="7"/>
      <c r="DAZ160" s="7"/>
      <c r="DBA160" s="7"/>
      <c r="DBB160" s="7"/>
      <c r="DBC160" s="7"/>
      <c r="DBD160" s="7"/>
      <c r="DBE160" s="7"/>
      <c r="DBF160" s="7"/>
      <c r="DBG160" s="7"/>
      <c r="DBH160" s="7"/>
      <c r="DBI160" s="7"/>
      <c r="DBJ160" s="7"/>
      <c r="DBK160" s="7"/>
      <c r="DBL160" s="7"/>
      <c r="DBM160" s="7"/>
      <c r="DBN160" s="7"/>
      <c r="DBO160" s="7"/>
      <c r="DBP160" s="7"/>
      <c r="DBQ160" s="7"/>
      <c r="DBR160" s="7"/>
      <c r="DBS160" s="7"/>
      <c r="DBT160" s="7"/>
      <c r="DBU160" s="7"/>
      <c r="DBV160" s="7"/>
      <c r="DBW160" s="7"/>
      <c r="DBX160" s="7"/>
      <c r="DBY160" s="7"/>
      <c r="DBZ160" s="7"/>
      <c r="DCA160" s="7"/>
      <c r="DCB160" s="7"/>
      <c r="DCC160" s="7"/>
      <c r="DCD160" s="7"/>
      <c r="DCE160" s="7"/>
      <c r="DCF160" s="7"/>
      <c r="DCG160" s="7"/>
      <c r="DCH160" s="7"/>
      <c r="DCI160" s="7"/>
      <c r="DCJ160" s="7"/>
      <c r="DCK160" s="7"/>
      <c r="DCL160" s="7"/>
      <c r="DCM160" s="7"/>
      <c r="DCN160" s="7"/>
      <c r="DCO160" s="7"/>
      <c r="DCP160" s="7"/>
      <c r="DCQ160" s="7"/>
      <c r="DCR160" s="7"/>
      <c r="DCS160" s="7"/>
      <c r="DCT160" s="7"/>
      <c r="DCU160" s="7"/>
      <c r="DCV160" s="7"/>
      <c r="DCW160" s="7"/>
      <c r="DCX160" s="7"/>
      <c r="DCY160" s="7"/>
      <c r="DCZ160" s="7"/>
      <c r="DDA160" s="7"/>
      <c r="DDB160" s="7"/>
      <c r="DDC160" s="7"/>
      <c r="DDD160" s="7"/>
      <c r="DDE160" s="7"/>
      <c r="DDF160" s="7"/>
      <c r="DDG160" s="7"/>
      <c r="DDH160" s="7"/>
      <c r="DDI160" s="7"/>
      <c r="DDJ160" s="7"/>
      <c r="DDK160" s="7"/>
      <c r="DDL160" s="7"/>
      <c r="DDM160" s="7"/>
      <c r="DDN160" s="7"/>
      <c r="DDO160" s="7"/>
      <c r="DDP160" s="7"/>
      <c r="DDQ160" s="7"/>
      <c r="DDR160" s="7"/>
      <c r="DDS160" s="7"/>
      <c r="DDT160" s="7"/>
      <c r="DDU160" s="7"/>
      <c r="DDV160" s="7"/>
      <c r="DDW160" s="7"/>
      <c r="DDX160" s="7"/>
      <c r="DDY160" s="7"/>
      <c r="DDZ160" s="7"/>
      <c r="DEA160" s="7"/>
      <c r="DEB160" s="7"/>
      <c r="DEC160" s="7"/>
      <c r="DED160" s="7"/>
      <c r="DEE160" s="7"/>
      <c r="DEF160" s="7"/>
      <c r="DEG160" s="7"/>
      <c r="DEH160" s="7"/>
      <c r="DEI160" s="7"/>
      <c r="DEJ160" s="7"/>
      <c r="DEK160" s="7"/>
      <c r="DEL160" s="7"/>
      <c r="DEM160" s="7"/>
      <c r="DEN160" s="7"/>
      <c r="DEO160" s="7"/>
      <c r="DEP160" s="7"/>
      <c r="DEQ160" s="7"/>
      <c r="DER160" s="7"/>
      <c r="DES160" s="7"/>
      <c r="DET160" s="7"/>
      <c r="DEU160" s="7"/>
      <c r="DEV160" s="7"/>
      <c r="DEW160" s="7"/>
      <c r="DEX160" s="7"/>
      <c r="DEY160" s="7"/>
      <c r="DEZ160" s="7"/>
      <c r="DFA160" s="7"/>
      <c r="DFB160" s="7"/>
      <c r="DFC160" s="7"/>
      <c r="DFD160" s="7"/>
      <c r="DFE160" s="7"/>
      <c r="DFF160" s="7"/>
      <c r="DFG160" s="7"/>
      <c r="DFH160" s="7"/>
      <c r="DFI160" s="7"/>
      <c r="DFJ160" s="7"/>
      <c r="DFK160" s="7"/>
      <c r="DFL160" s="7"/>
      <c r="DFM160" s="7"/>
      <c r="DFN160" s="7"/>
      <c r="DFO160" s="7"/>
      <c r="DFP160" s="7"/>
      <c r="DFQ160" s="7"/>
      <c r="DFR160" s="7"/>
      <c r="DFS160" s="7"/>
      <c r="DFT160" s="7"/>
      <c r="DFU160" s="7"/>
      <c r="DFV160" s="7"/>
      <c r="DFW160" s="7"/>
      <c r="DFX160" s="7"/>
      <c r="DFY160" s="7"/>
      <c r="DFZ160" s="7"/>
      <c r="DGA160" s="7"/>
      <c r="DGB160" s="7"/>
      <c r="DGC160" s="7"/>
      <c r="DGD160" s="7"/>
      <c r="DGE160" s="7"/>
      <c r="DGF160" s="7"/>
      <c r="DGG160" s="7"/>
      <c r="DGH160" s="7"/>
      <c r="DGI160" s="7"/>
      <c r="DGJ160" s="7"/>
      <c r="DGK160" s="7"/>
      <c r="DGL160" s="7"/>
      <c r="DGM160" s="7"/>
      <c r="DGN160" s="7"/>
      <c r="DGO160" s="7"/>
      <c r="DGP160" s="7"/>
      <c r="DGQ160" s="7"/>
      <c r="DGR160" s="7"/>
      <c r="DGS160" s="7"/>
      <c r="DGT160" s="7"/>
      <c r="DGU160" s="7"/>
      <c r="DGV160" s="7"/>
      <c r="DGW160" s="7"/>
      <c r="DGX160" s="7"/>
      <c r="DGY160" s="7"/>
      <c r="DGZ160" s="7"/>
      <c r="DHA160" s="7"/>
      <c r="DHB160" s="7"/>
      <c r="DHC160" s="7"/>
      <c r="DHD160" s="7"/>
      <c r="DHE160" s="7"/>
      <c r="DHF160" s="7"/>
      <c r="DHG160" s="7"/>
      <c r="DHH160" s="7"/>
      <c r="DHI160" s="7"/>
      <c r="DHJ160" s="7"/>
      <c r="DHK160" s="7"/>
      <c r="DHL160" s="7"/>
      <c r="DHM160" s="7"/>
      <c r="DHN160" s="7"/>
      <c r="DHO160" s="7"/>
      <c r="DHP160" s="7"/>
      <c r="DHQ160" s="7"/>
      <c r="DHR160" s="7"/>
      <c r="DHS160" s="7"/>
      <c r="DHT160" s="7"/>
      <c r="DHU160" s="7"/>
      <c r="DHV160" s="7"/>
      <c r="DHW160" s="7"/>
      <c r="DHX160" s="7"/>
      <c r="DHY160" s="7"/>
      <c r="DHZ160" s="7"/>
      <c r="DIA160" s="7"/>
      <c r="DIB160" s="7"/>
      <c r="DIC160" s="7"/>
      <c r="DID160" s="7"/>
      <c r="DIE160" s="7"/>
      <c r="DIF160" s="7"/>
      <c r="DIG160" s="7"/>
      <c r="DIH160" s="7"/>
      <c r="DII160" s="7"/>
      <c r="DIJ160" s="7"/>
      <c r="DIK160" s="7"/>
      <c r="DIL160" s="7"/>
      <c r="DIM160" s="7"/>
      <c r="DIN160" s="7"/>
      <c r="DIO160" s="7"/>
      <c r="DIP160" s="7"/>
      <c r="DIQ160" s="7"/>
      <c r="DIR160" s="7"/>
      <c r="DIS160" s="7"/>
      <c r="DIT160" s="7"/>
      <c r="DIU160" s="7"/>
      <c r="DIV160" s="7"/>
      <c r="DIW160" s="7"/>
      <c r="DIX160" s="7"/>
      <c r="DIY160" s="7"/>
      <c r="DIZ160" s="7"/>
      <c r="DJA160" s="7"/>
      <c r="DJB160" s="7"/>
      <c r="DJC160" s="7"/>
      <c r="DJD160" s="7"/>
      <c r="DJE160" s="7"/>
      <c r="DJF160" s="7"/>
      <c r="DJG160" s="7"/>
      <c r="DJH160" s="7"/>
      <c r="DJI160" s="7"/>
      <c r="DJJ160" s="7"/>
      <c r="DJK160" s="7"/>
      <c r="DJL160" s="7"/>
      <c r="DJM160" s="7"/>
      <c r="DJN160" s="7"/>
      <c r="DJO160" s="7"/>
      <c r="DJP160" s="7"/>
      <c r="DJQ160" s="7"/>
      <c r="DJR160" s="7"/>
      <c r="DJS160" s="7"/>
      <c r="DJT160" s="7"/>
      <c r="DJU160" s="7"/>
      <c r="DJV160" s="7"/>
      <c r="DJW160" s="7"/>
      <c r="DJX160" s="7"/>
      <c r="DJY160" s="7"/>
      <c r="DJZ160" s="7"/>
      <c r="DKA160" s="7"/>
      <c r="DKB160" s="7"/>
      <c r="DKC160" s="7"/>
      <c r="DKD160" s="7"/>
      <c r="DKE160" s="7"/>
      <c r="DKF160" s="7"/>
      <c r="DKG160" s="7"/>
      <c r="DKH160" s="7"/>
      <c r="DKI160" s="7"/>
      <c r="DKJ160" s="7"/>
      <c r="DKK160" s="7"/>
      <c r="DKL160" s="7"/>
      <c r="DKM160" s="7"/>
      <c r="DKN160" s="7"/>
      <c r="DKO160" s="7"/>
      <c r="DKP160" s="7"/>
      <c r="DKQ160" s="7"/>
      <c r="DKR160" s="7"/>
      <c r="DKS160" s="7"/>
      <c r="DKT160" s="7"/>
      <c r="DKU160" s="7"/>
      <c r="DKV160" s="7"/>
      <c r="DKW160" s="7"/>
      <c r="DKX160" s="7"/>
      <c r="DKY160" s="7"/>
      <c r="DKZ160" s="7"/>
      <c r="DLA160" s="7"/>
      <c r="DLB160" s="7"/>
      <c r="DLC160" s="7"/>
      <c r="DLD160" s="7"/>
      <c r="DLE160" s="7"/>
      <c r="DLF160" s="7"/>
      <c r="DLG160" s="7"/>
      <c r="DLH160" s="7"/>
      <c r="DLI160" s="7"/>
      <c r="DLJ160" s="7"/>
      <c r="DLK160" s="7"/>
      <c r="DLL160" s="7"/>
      <c r="DLM160" s="7"/>
      <c r="DLN160" s="7"/>
      <c r="DLO160" s="7"/>
      <c r="DLP160" s="7"/>
      <c r="DLQ160" s="7"/>
      <c r="DLR160" s="7"/>
      <c r="DLS160" s="7"/>
      <c r="DLT160" s="7"/>
      <c r="DLU160" s="7"/>
      <c r="DLV160" s="7"/>
      <c r="DLW160" s="7"/>
      <c r="DLX160" s="7"/>
      <c r="DLY160" s="7"/>
      <c r="DLZ160" s="7"/>
      <c r="DMA160" s="7"/>
      <c r="DMB160" s="7"/>
      <c r="DMC160" s="7"/>
      <c r="DMD160" s="7"/>
      <c r="DME160" s="7"/>
      <c r="DMF160" s="7"/>
      <c r="DMG160" s="7"/>
      <c r="DMH160" s="7"/>
      <c r="DMI160" s="7"/>
      <c r="DMJ160" s="7"/>
      <c r="DMK160" s="7"/>
      <c r="DML160" s="7"/>
      <c r="DMM160" s="7"/>
      <c r="DMN160" s="7"/>
      <c r="DMO160" s="7"/>
      <c r="DMP160" s="7"/>
      <c r="DMQ160" s="7"/>
      <c r="DMR160" s="7"/>
      <c r="DMS160" s="7"/>
      <c r="DMT160" s="7"/>
      <c r="DMU160" s="7"/>
      <c r="DMV160" s="7"/>
      <c r="DMW160" s="7"/>
      <c r="DMX160" s="7"/>
      <c r="DMY160" s="7"/>
      <c r="DMZ160" s="7"/>
      <c r="DNA160" s="7"/>
      <c r="DNB160" s="7"/>
      <c r="DNC160" s="7"/>
      <c r="DND160" s="7"/>
      <c r="DNE160" s="7"/>
      <c r="DNF160" s="7"/>
      <c r="DNG160" s="7"/>
      <c r="DNH160" s="7"/>
      <c r="DNI160" s="7"/>
      <c r="DNJ160" s="7"/>
      <c r="DNK160" s="7"/>
      <c r="DNL160" s="7"/>
      <c r="DNM160" s="7"/>
      <c r="DNN160" s="7"/>
      <c r="DNO160" s="7"/>
      <c r="DNP160" s="7"/>
      <c r="DNQ160" s="7"/>
      <c r="DNR160" s="7"/>
      <c r="DNS160" s="7"/>
      <c r="DNT160" s="7"/>
      <c r="DNU160" s="7"/>
      <c r="DNV160" s="7"/>
      <c r="DNW160" s="7"/>
      <c r="DNX160" s="7"/>
      <c r="DNY160" s="7"/>
      <c r="DNZ160" s="7"/>
      <c r="DOA160" s="7"/>
      <c r="DOB160" s="7"/>
      <c r="DOC160" s="7"/>
      <c r="DOD160" s="7"/>
      <c r="DOE160" s="7"/>
      <c r="DOF160" s="7"/>
      <c r="DOG160" s="7"/>
      <c r="DOH160" s="7"/>
      <c r="DOI160" s="7"/>
      <c r="DOJ160" s="7"/>
      <c r="DOK160" s="7"/>
      <c r="DOL160" s="7"/>
      <c r="DOM160" s="7"/>
      <c r="DON160" s="7"/>
      <c r="DOO160" s="7"/>
      <c r="DOP160" s="7"/>
      <c r="DOQ160" s="7"/>
      <c r="DOR160" s="7"/>
      <c r="DOS160" s="7"/>
      <c r="DOT160" s="7"/>
      <c r="DOU160" s="7"/>
      <c r="DOV160" s="7"/>
      <c r="DOW160" s="7"/>
      <c r="DOX160" s="7"/>
      <c r="DOY160" s="7"/>
      <c r="DOZ160" s="7"/>
      <c r="DPA160" s="7"/>
      <c r="DPB160" s="7"/>
      <c r="DPC160" s="7"/>
      <c r="DPD160" s="7"/>
      <c r="DPE160" s="7"/>
      <c r="DPF160" s="7"/>
      <c r="DPG160" s="7"/>
      <c r="DPH160" s="7"/>
      <c r="DPI160" s="7"/>
      <c r="DPJ160" s="7"/>
      <c r="DPK160" s="7"/>
      <c r="DPL160" s="7"/>
      <c r="DPM160" s="7"/>
      <c r="DPN160" s="7"/>
      <c r="DPO160" s="7"/>
      <c r="DPP160" s="7"/>
      <c r="DPQ160" s="7"/>
      <c r="DPR160" s="7"/>
      <c r="DPS160" s="7"/>
      <c r="DPT160" s="7"/>
      <c r="DPU160" s="7"/>
      <c r="DPV160" s="7"/>
      <c r="DPW160" s="7"/>
      <c r="DPX160" s="7"/>
      <c r="DPY160" s="7"/>
      <c r="DPZ160" s="7"/>
      <c r="DQA160" s="7"/>
      <c r="DQB160" s="7"/>
      <c r="DQC160" s="7"/>
      <c r="DQD160" s="7"/>
      <c r="DQE160" s="7"/>
      <c r="DQF160" s="7"/>
      <c r="DQG160" s="7"/>
      <c r="DQH160" s="7"/>
      <c r="DQI160" s="7"/>
      <c r="DQJ160" s="7"/>
      <c r="DQK160" s="7"/>
      <c r="DQL160" s="7"/>
      <c r="DQM160" s="7"/>
      <c r="DQN160" s="7"/>
      <c r="DQO160" s="7"/>
      <c r="DQP160" s="7"/>
      <c r="DQQ160" s="7"/>
      <c r="DQR160" s="7"/>
      <c r="DQS160" s="7"/>
      <c r="DQT160" s="7"/>
      <c r="DQU160" s="7"/>
      <c r="DQV160" s="7"/>
      <c r="DQW160" s="7"/>
      <c r="DQX160" s="7"/>
      <c r="DQY160" s="7"/>
      <c r="DQZ160" s="7"/>
      <c r="DRA160" s="7"/>
      <c r="DRB160" s="7"/>
      <c r="DRC160" s="7"/>
      <c r="DRD160" s="7"/>
      <c r="DRE160" s="7"/>
      <c r="DRF160" s="7"/>
      <c r="DRG160" s="7"/>
      <c r="DRH160" s="7"/>
      <c r="DRI160" s="7"/>
      <c r="DRJ160" s="7"/>
      <c r="DRK160" s="7"/>
      <c r="DRL160" s="7"/>
      <c r="DRM160" s="7"/>
      <c r="DRN160" s="7"/>
      <c r="DRO160" s="7"/>
      <c r="DRP160" s="7"/>
      <c r="DRQ160" s="7"/>
      <c r="DRR160" s="7"/>
      <c r="DRS160" s="7"/>
      <c r="DRT160" s="7"/>
      <c r="DRU160" s="7"/>
      <c r="DRV160" s="7"/>
      <c r="DRW160" s="7"/>
      <c r="DRX160" s="7"/>
      <c r="DRY160" s="7"/>
      <c r="DRZ160" s="7"/>
      <c r="DSA160" s="7"/>
      <c r="DSB160" s="7"/>
      <c r="DSC160" s="7"/>
      <c r="DSD160" s="7"/>
      <c r="DSE160" s="7"/>
      <c r="DSF160" s="7"/>
      <c r="DSG160" s="7"/>
      <c r="DSH160" s="7"/>
      <c r="DSI160" s="7"/>
      <c r="DSJ160" s="7"/>
      <c r="DSK160" s="7"/>
      <c r="DSL160" s="7"/>
      <c r="DSM160" s="7"/>
      <c r="DSN160" s="7"/>
      <c r="DSO160" s="7"/>
      <c r="DSP160" s="7"/>
      <c r="DSQ160" s="7"/>
      <c r="DSR160" s="7"/>
      <c r="DSS160" s="7"/>
      <c r="DST160" s="7"/>
      <c r="DSU160" s="7"/>
      <c r="DSV160" s="7"/>
      <c r="DSW160" s="7"/>
      <c r="DSX160" s="7"/>
      <c r="DSY160" s="7"/>
      <c r="DSZ160" s="7"/>
      <c r="DTA160" s="7"/>
      <c r="DTB160" s="7"/>
      <c r="DTC160" s="7"/>
      <c r="DTD160" s="7"/>
      <c r="DTE160" s="7"/>
      <c r="DTF160" s="7"/>
      <c r="DTG160" s="7"/>
      <c r="DTH160" s="7"/>
      <c r="DTI160" s="7"/>
      <c r="DTJ160" s="7"/>
      <c r="DTK160" s="7"/>
      <c r="DTL160" s="7"/>
      <c r="DTM160" s="7"/>
      <c r="DTN160" s="7"/>
      <c r="DTO160" s="7"/>
      <c r="DTP160" s="7"/>
      <c r="DTQ160" s="7"/>
      <c r="DTR160" s="7"/>
      <c r="DTS160" s="7"/>
      <c r="DTT160" s="7"/>
      <c r="DTU160" s="7"/>
      <c r="DTV160" s="7"/>
      <c r="DTW160" s="7"/>
      <c r="DTX160" s="7"/>
      <c r="DTY160" s="7"/>
      <c r="DTZ160" s="7"/>
      <c r="DUA160" s="7"/>
      <c r="DUB160" s="7"/>
      <c r="DUC160" s="7"/>
      <c r="DUD160" s="7"/>
      <c r="DUE160" s="7"/>
      <c r="DUF160" s="7"/>
      <c r="DUG160" s="7"/>
      <c r="DUH160" s="7"/>
      <c r="DUI160" s="7"/>
      <c r="DUJ160" s="7"/>
      <c r="DUK160" s="7"/>
      <c r="DUL160" s="7"/>
      <c r="DUM160" s="7"/>
      <c r="DUN160" s="7"/>
      <c r="DUO160" s="7"/>
      <c r="DUP160" s="7"/>
      <c r="DUQ160" s="7"/>
      <c r="DUR160" s="7"/>
      <c r="DUS160" s="7"/>
      <c r="DUT160" s="7"/>
      <c r="DUU160" s="7"/>
      <c r="DUV160" s="7"/>
      <c r="DUW160" s="7"/>
      <c r="DUX160" s="7"/>
      <c r="DUY160" s="7"/>
      <c r="DUZ160" s="7"/>
      <c r="DVA160" s="7"/>
      <c r="DVB160" s="7"/>
      <c r="DVC160" s="7"/>
      <c r="DVD160" s="7"/>
      <c r="DVE160" s="7"/>
      <c r="DVF160" s="7"/>
      <c r="DVG160" s="7"/>
      <c r="DVH160" s="7"/>
      <c r="DVI160" s="7"/>
      <c r="DVJ160" s="7"/>
      <c r="DVK160" s="7"/>
      <c r="DVL160" s="7"/>
      <c r="DVM160" s="7"/>
      <c r="DVN160" s="7"/>
      <c r="DVO160" s="7"/>
      <c r="DVP160" s="7"/>
      <c r="DVQ160" s="7"/>
      <c r="DVR160" s="7"/>
      <c r="DVS160" s="7"/>
      <c r="DVT160" s="7"/>
      <c r="DVU160" s="7"/>
      <c r="DVV160" s="7"/>
      <c r="DVW160" s="7"/>
      <c r="DVX160" s="7"/>
      <c r="DVY160" s="7"/>
      <c r="DVZ160" s="7"/>
      <c r="DWA160" s="7"/>
      <c r="DWB160" s="7"/>
      <c r="DWC160" s="7"/>
      <c r="DWD160" s="7"/>
      <c r="DWE160" s="7"/>
      <c r="DWF160" s="7"/>
      <c r="DWG160" s="7"/>
      <c r="DWH160" s="7"/>
      <c r="DWI160" s="7"/>
      <c r="DWJ160" s="7"/>
      <c r="DWK160" s="7"/>
      <c r="DWL160" s="7"/>
      <c r="DWM160" s="7"/>
      <c r="DWN160" s="7"/>
      <c r="DWO160" s="7"/>
      <c r="DWP160" s="7"/>
      <c r="DWQ160" s="7"/>
      <c r="DWR160" s="7"/>
      <c r="DWS160" s="7"/>
      <c r="DWT160" s="7"/>
      <c r="DWU160" s="7"/>
      <c r="DWV160" s="7"/>
      <c r="DWW160" s="7"/>
      <c r="DWX160" s="7"/>
      <c r="DWY160" s="7"/>
      <c r="DWZ160" s="7"/>
      <c r="DXA160" s="7"/>
      <c r="DXB160" s="7"/>
      <c r="DXC160" s="7"/>
      <c r="DXD160" s="7"/>
      <c r="DXE160" s="7"/>
      <c r="DXF160" s="7"/>
      <c r="DXG160" s="7"/>
      <c r="DXH160" s="7"/>
      <c r="DXI160" s="7"/>
      <c r="DXJ160" s="7"/>
      <c r="DXK160" s="7"/>
      <c r="DXL160" s="7"/>
      <c r="DXM160" s="7"/>
      <c r="DXN160" s="7"/>
      <c r="DXO160" s="7"/>
      <c r="DXP160" s="7"/>
      <c r="DXQ160" s="7"/>
      <c r="DXR160" s="7"/>
      <c r="DXS160" s="7"/>
      <c r="DXT160" s="7"/>
      <c r="DXU160" s="7"/>
      <c r="DXV160" s="7"/>
      <c r="DXW160" s="7"/>
      <c r="DXX160" s="7"/>
      <c r="DXY160" s="7"/>
      <c r="DXZ160" s="7"/>
      <c r="DYA160" s="7"/>
      <c r="DYB160" s="7"/>
      <c r="DYC160" s="7"/>
      <c r="DYD160" s="7"/>
      <c r="DYE160" s="7"/>
      <c r="DYF160" s="7"/>
      <c r="DYG160" s="7"/>
      <c r="DYH160" s="7"/>
      <c r="DYI160" s="7"/>
      <c r="DYJ160" s="7"/>
      <c r="DYK160" s="7"/>
      <c r="DYL160" s="7"/>
      <c r="DYM160" s="7"/>
      <c r="DYN160" s="7"/>
      <c r="DYO160" s="7"/>
      <c r="DYP160" s="7"/>
      <c r="DYQ160" s="7"/>
      <c r="DYR160" s="7"/>
      <c r="DYS160" s="7"/>
      <c r="DYT160" s="7"/>
      <c r="DYU160" s="7"/>
      <c r="DYV160" s="7"/>
      <c r="DYW160" s="7"/>
      <c r="DYX160" s="7"/>
      <c r="DYY160" s="7"/>
      <c r="DYZ160" s="7"/>
      <c r="DZA160" s="7"/>
      <c r="DZB160" s="7"/>
      <c r="DZC160" s="7"/>
      <c r="DZD160" s="7"/>
      <c r="DZE160" s="7"/>
      <c r="DZF160" s="7"/>
      <c r="DZG160" s="7"/>
      <c r="DZH160" s="7"/>
      <c r="DZI160" s="7"/>
      <c r="DZJ160" s="7"/>
      <c r="DZK160" s="7"/>
      <c r="DZL160" s="7"/>
      <c r="DZM160" s="7"/>
      <c r="DZN160" s="7"/>
      <c r="DZO160" s="7"/>
      <c r="DZP160" s="7"/>
      <c r="DZQ160" s="7"/>
      <c r="DZR160" s="7"/>
      <c r="DZS160" s="7"/>
      <c r="DZT160" s="7"/>
      <c r="DZU160" s="7"/>
      <c r="DZV160" s="7"/>
      <c r="DZW160" s="7"/>
      <c r="DZX160" s="7"/>
      <c r="DZY160" s="7"/>
      <c r="DZZ160" s="7"/>
      <c r="EAA160" s="7"/>
      <c r="EAB160" s="7"/>
      <c r="EAC160" s="7"/>
      <c r="EAD160" s="7"/>
      <c r="EAE160" s="7"/>
      <c r="EAF160" s="7"/>
      <c r="EAG160" s="7"/>
      <c r="EAH160" s="7"/>
      <c r="EAI160" s="7"/>
      <c r="EAJ160" s="7"/>
      <c r="EAK160" s="7"/>
      <c r="EAL160" s="7"/>
      <c r="EAM160" s="7"/>
      <c r="EAN160" s="7"/>
      <c r="EAO160" s="7"/>
      <c r="EAP160" s="7"/>
      <c r="EAQ160" s="7"/>
      <c r="EAR160" s="7"/>
      <c r="EAS160" s="7"/>
      <c r="EAT160" s="7"/>
      <c r="EAU160" s="7"/>
      <c r="EAV160" s="7"/>
      <c r="EAW160" s="7"/>
      <c r="EAX160" s="7"/>
      <c r="EAY160" s="7"/>
      <c r="EAZ160" s="7"/>
      <c r="EBA160" s="7"/>
      <c r="EBB160" s="7"/>
      <c r="EBC160" s="7"/>
      <c r="EBD160" s="7"/>
      <c r="EBE160" s="7"/>
      <c r="EBF160" s="7"/>
      <c r="EBG160" s="7"/>
      <c r="EBH160" s="7"/>
      <c r="EBI160" s="7"/>
      <c r="EBJ160" s="7"/>
      <c r="EBK160" s="7"/>
      <c r="EBL160" s="7"/>
      <c r="EBM160" s="7"/>
      <c r="EBN160" s="7"/>
      <c r="EBO160" s="7"/>
      <c r="EBP160" s="7"/>
      <c r="EBQ160" s="7"/>
      <c r="EBR160" s="7"/>
      <c r="EBS160" s="7"/>
      <c r="EBT160" s="7"/>
      <c r="EBU160" s="7"/>
      <c r="EBV160" s="7"/>
      <c r="EBW160" s="7"/>
      <c r="EBX160" s="7"/>
      <c r="EBY160" s="7"/>
      <c r="EBZ160" s="7"/>
      <c r="ECA160" s="7"/>
      <c r="ECB160" s="7"/>
      <c r="ECC160" s="7"/>
      <c r="ECD160" s="7"/>
      <c r="ECE160" s="7"/>
      <c r="ECF160" s="7"/>
      <c r="ECG160" s="7"/>
      <c r="ECH160" s="7"/>
      <c r="ECI160" s="7"/>
      <c r="ECJ160" s="7"/>
      <c r="ECK160" s="7"/>
      <c r="ECL160" s="7"/>
      <c r="ECM160" s="7"/>
      <c r="ECN160" s="7"/>
      <c r="ECO160" s="7"/>
      <c r="ECP160" s="7"/>
      <c r="ECQ160" s="7"/>
      <c r="ECR160" s="7"/>
      <c r="ECS160" s="7"/>
      <c r="ECT160" s="7"/>
      <c r="ECU160" s="7"/>
      <c r="ECV160" s="7"/>
      <c r="ECW160" s="7"/>
      <c r="ECX160" s="7"/>
      <c r="ECY160" s="7"/>
      <c r="ECZ160" s="7"/>
      <c r="EDA160" s="7"/>
      <c r="EDB160" s="7"/>
      <c r="EDC160" s="7"/>
      <c r="EDD160" s="7"/>
      <c r="EDE160" s="7"/>
      <c r="EDF160" s="7"/>
      <c r="EDG160" s="7"/>
      <c r="EDH160" s="7"/>
      <c r="EDI160" s="7"/>
      <c r="EDJ160" s="7"/>
      <c r="EDK160" s="7"/>
      <c r="EDL160" s="7"/>
      <c r="EDM160" s="7"/>
      <c r="EDN160" s="7"/>
      <c r="EDO160" s="7"/>
      <c r="EDP160" s="7"/>
      <c r="EDQ160" s="7"/>
      <c r="EDR160" s="7"/>
      <c r="EDS160" s="7"/>
      <c r="EDT160" s="7"/>
      <c r="EDU160" s="7"/>
      <c r="EDV160" s="7"/>
      <c r="EDW160" s="7"/>
      <c r="EDX160" s="7"/>
      <c r="EDY160" s="7"/>
      <c r="EDZ160" s="7"/>
      <c r="EEA160" s="7"/>
      <c r="EEB160" s="7"/>
      <c r="EEC160" s="7"/>
      <c r="EED160" s="7"/>
      <c r="EEE160" s="7"/>
      <c r="EEF160" s="7"/>
      <c r="EEG160" s="7"/>
      <c r="EEH160" s="7"/>
      <c r="EEI160" s="7"/>
      <c r="EEJ160" s="7"/>
      <c r="EEK160" s="7"/>
      <c r="EEL160" s="7"/>
      <c r="EEM160" s="7"/>
      <c r="EEN160" s="7"/>
      <c r="EEO160" s="7"/>
      <c r="EEP160" s="7"/>
      <c r="EEQ160" s="7"/>
      <c r="EER160" s="7"/>
      <c r="EES160" s="7"/>
      <c r="EET160" s="7"/>
      <c r="EEU160" s="7"/>
      <c r="EEV160" s="7"/>
      <c r="EEW160" s="7"/>
      <c r="EEX160" s="7"/>
      <c r="EEY160" s="7"/>
      <c r="EEZ160" s="7"/>
      <c r="EFA160" s="7"/>
      <c r="EFB160" s="7"/>
      <c r="EFC160" s="7"/>
      <c r="EFD160" s="7"/>
      <c r="EFE160" s="7"/>
      <c r="EFF160" s="7"/>
      <c r="EFG160" s="7"/>
      <c r="EFH160" s="7"/>
      <c r="EFI160" s="7"/>
      <c r="EFJ160" s="7"/>
      <c r="EFK160" s="7"/>
      <c r="EFL160" s="7"/>
      <c r="EFM160" s="7"/>
      <c r="EFN160" s="7"/>
      <c r="EFO160" s="7"/>
      <c r="EFP160" s="7"/>
      <c r="EFQ160" s="7"/>
      <c r="EFR160" s="7"/>
      <c r="EFS160" s="7"/>
      <c r="EFT160" s="7"/>
      <c r="EFU160" s="7"/>
      <c r="EFV160" s="7"/>
      <c r="EFW160" s="7"/>
      <c r="EFX160" s="7"/>
      <c r="EFY160" s="7"/>
      <c r="EFZ160" s="7"/>
      <c r="EGA160" s="7"/>
      <c r="EGB160" s="7"/>
      <c r="EGC160" s="7"/>
      <c r="EGD160" s="7"/>
      <c r="EGE160" s="7"/>
      <c r="EGF160" s="7"/>
      <c r="EGG160" s="7"/>
      <c r="EGH160" s="7"/>
      <c r="EGI160" s="7"/>
      <c r="EGJ160" s="7"/>
      <c r="EGK160" s="7"/>
      <c r="EGL160" s="7"/>
      <c r="EGM160" s="7"/>
      <c r="EGN160" s="7"/>
      <c r="EGO160" s="7"/>
      <c r="EGP160" s="7"/>
      <c r="EGQ160" s="7"/>
      <c r="EGR160" s="7"/>
      <c r="EGS160" s="7"/>
      <c r="EGT160" s="7"/>
      <c r="EGU160" s="7"/>
      <c r="EGV160" s="7"/>
      <c r="EGW160" s="7"/>
      <c r="EGX160" s="7"/>
      <c r="EGY160" s="7"/>
      <c r="EGZ160" s="7"/>
      <c r="EHA160" s="7"/>
      <c r="EHB160" s="7"/>
      <c r="EHC160" s="7"/>
      <c r="EHD160" s="7"/>
      <c r="EHE160" s="7"/>
      <c r="EHF160" s="7"/>
      <c r="EHG160" s="7"/>
      <c r="EHH160" s="7"/>
      <c r="EHI160" s="7"/>
      <c r="EHJ160" s="7"/>
      <c r="EHK160" s="7"/>
      <c r="EHL160" s="7"/>
      <c r="EHM160" s="7"/>
      <c r="EHN160" s="7"/>
      <c r="EHO160" s="7"/>
      <c r="EHP160" s="7"/>
      <c r="EHQ160" s="7"/>
      <c r="EHR160" s="7"/>
      <c r="EHS160" s="7"/>
      <c r="EHT160" s="7"/>
      <c r="EHU160" s="7"/>
      <c r="EHV160" s="7"/>
      <c r="EHW160" s="7"/>
      <c r="EHX160" s="7"/>
      <c r="EHY160" s="7"/>
      <c r="EHZ160" s="7"/>
      <c r="EIA160" s="7"/>
      <c r="EIB160" s="7"/>
      <c r="EIC160" s="7"/>
      <c r="EID160" s="7"/>
      <c r="EIE160" s="7"/>
      <c r="EIF160" s="7"/>
      <c r="EIG160" s="7"/>
      <c r="EIH160" s="7"/>
      <c r="EII160" s="7"/>
      <c r="EIJ160" s="7"/>
      <c r="EIK160" s="7"/>
      <c r="EIL160" s="7"/>
      <c r="EIM160" s="7"/>
      <c r="EIN160" s="7"/>
      <c r="EIO160" s="7"/>
      <c r="EIP160" s="7"/>
      <c r="EIQ160" s="7"/>
      <c r="EIR160" s="7"/>
      <c r="EIS160" s="7"/>
      <c r="EIT160" s="7"/>
      <c r="EIU160" s="7"/>
      <c r="EIV160" s="7"/>
      <c r="EIW160" s="7"/>
      <c r="EIX160" s="7"/>
      <c r="EIY160" s="7"/>
      <c r="EIZ160" s="7"/>
      <c r="EJA160" s="7"/>
      <c r="EJB160" s="7"/>
      <c r="EJC160" s="7"/>
      <c r="EJD160" s="7"/>
      <c r="EJE160" s="7"/>
      <c r="EJF160" s="7"/>
      <c r="EJG160" s="7"/>
      <c r="EJH160" s="7"/>
      <c r="EJI160" s="7"/>
      <c r="EJJ160" s="7"/>
      <c r="EJK160" s="7"/>
      <c r="EJL160" s="7"/>
      <c r="EJM160" s="7"/>
      <c r="EJN160" s="7"/>
      <c r="EJO160" s="7"/>
      <c r="EJP160" s="7"/>
      <c r="EJQ160" s="7"/>
      <c r="EJR160" s="7"/>
      <c r="EJS160" s="7"/>
      <c r="EJT160" s="7"/>
      <c r="EJU160" s="7"/>
      <c r="EJV160" s="7"/>
      <c r="EJW160" s="7"/>
      <c r="EJX160" s="7"/>
      <c r="EJY160" s="7"/>
      <c r="EJZ160" s="7"/>
      <c r="EKA160" s="7"/>
      <c r="EKB160" s="7"/>
      <c r="EKC160" s="7"/>
      <c r="EKD160" s="7"/>
      <c r="EKE160" s="7"/>
      <c r="EKF160" s="7"/>
      <c r="EKG160" s="7"/>
      <c r="EKH160" s="7"/>
      <c r="EKI160" s="7"/>
      <c r="EKJ160" s="7"/>
      <c r="EKK160" s="7"/>
      <c r="EKL160" s="7"/>
      <c r="EKM160" s="7"/>
      <c r="EKN160" s="7"/>
      <c r="EKO160" s="7"/>
      <c r="EKP160" s="7"/>
      <c r="EKQ160" s="7"/>
      <c r="EKR160" s="7"/>
      <c r="EKS160" s="7"/>
      <c r="EKT160" s="7"/>
      <c r="EKU160" s="7"/>
      <c r="EKV160" s="7"/>
      <c r="EKW160" s="7"/>
      <c r="EKX160" s="7"/>
      <c r="EKY160" s="7"/>
      <c r="EKZ160" s="7"/>
      <c r="ELA160" s="7"/>
      <c r="ELB160" s="7"/>
      <c r="ELC160" s="7"/>
      <c r="ELD160" s="7"/>
      <c r="ELE160" s="7"/>
      <c r="ELF160" s="7"/>
      <c r="ELG160" s="7"/>
      <c r="ELH160" s="7"/>
      <c r="ELI160" s="7"/>
      <c r="ELJ160" s="7"/>
      <c r="ELK160" s="7"/>
      <c r="ELL160" s="7"/>
      <c r="ELM160" s="7"/>
      <c r="ELN160" s="7"/>
      <c r="ELO160" s="7"/>
      <c r="ELP160" s="7"/>
      <c r="ELQ160" s="7"/>
      <c r="ELR160" s="7"/>
      <c r="ELS160" s="7"/>
      <c r="ELT160" s="7"/>
      <c r="ELU160" s="7"/>
      <c r="ELV160" s="7"/>
      <c r="ELW160" s="7"/>
      <c r="ELX160" s="7"/>
      <c r="ELY160" s="7"/>
      <c r="ELZ160" s="7"/>
      <c r="EMA160" s="7"/>
      <c r="EMB160" s="7"/>
      <c r="EMC160" s="7"/>
      <c r="EMD160" s="7"/>
      <c r="EME160" s="7"/>
      <c r="EMF160" s="7"/>
      <c r="EMG160" s="7"/>
      <c r="EMH160" s="7"/>
      <c r="EMI160" s="7"/>
      <c r="EMJ160" s="7"/>
      <c r="EMK160" s="7"/>
      <c r="EML160" s="7"/>
      <c r="EMM160" s="7"/>
      <c r="EMN160" s="7"/>
      <c r="EMO160" s="7"/>
      <c r="EMP160" s="7"/>
      <c r="EMQ160" s="7"/>
      <c r="EMR160" s="7"/>
      <c r="EMS160" s="7"/>
      <c r="EMT160" s="7"/>
      <c r="EMU160" s="7"/>
      <c r="EMV160" s="7"/>
      <c r="EMW160" s="7"/>
      <c r="EMX160" s="7"/>
      <c r="EMY160" s="7"/>
      <c r="EMZ160" s="7"/>
      <c r="ENA160" s="7"/>
      <c r="ENB160" s="7"/>
      <c r="ENC160" s="7"/>
      <c r="END160" s="7"/>
      <c r="ENE160" s="7"/>
      <c r="ENF160" s="7"/>
      <c r="ENG160" s="7"/>
      <c r="ENH160" s="7"/>
      <c r="ENI160" s="7"/>
      <c r="ENJ160" s="7"/>
      <c r="ENK160" s="7"/>
      <c r="ENL160" s="7"/>
      <c r="ENM160" s="7"/>
      <c r="ENN160" s="7"/>
      <c r="ENO160" s="7"/>
      <c r="ENP160" s="7"/>
      <c r="ENQ160" s="7"/>
      <c r="ENR160" s="7"/>
      <c r="ENS160" s="7"/>
      <c r="ENT160" s="7"/>
      <c r="ENU160" s="7"/>
      <c r="ENV160" s="7"/>
      <c r="ENW160" s="7"/>
      <c r="ENX160" s="7"/>
      <c r="ENY160" s="7"/>
      <c r="ENZ160" s="7"/>
      <c r="EOA160" s="7"/>
      <c r="EOB160" s="7"/>
      <c r="EOC160" s="7"/>
      <c r="EOD160" s="7"/>
      <c r="EOE160" s="7"/>
      <c r="EOF160" s="7"/>
      <c r="EOG160" s="7"/>
      <c r="EOH160" s="7"/>
      <c r="EOI160" s="7"/>
      <c r="EOJ160" s="7"/>
      <c r="EOK160" s="7"/>
      <c r="EOL160" s="7"/>
      <c r="EOM160" s="7"/>
      <c r="EON160" s="7"/>
      <c r="EOO160" s="7"/>
      <c r="EOP160" s="7"/>
      <c r="EOQ160" s="7"/>
      <c r="EOR160" s="7"/>
      <c r="EOS160" s="7"/>
      <c r="EOT160" s="7"/>
      <c r="EOU160" s="7"/>
      <c r="EOV160" s="7"/>
      <c r="EOW160" s="7"/>
      <c r="EOX160" s="7"/>
      <c r="EOY160" s="7"/>
      <c r="EOZ160" s="7"/>
      <c r="EPA160" s="7"/>
      <c r="EPB160" s="7"/>
      <c r="EPC160" s="7"/>
      <c r="EPD160" s="7"/>
      <c r="EPE160" s="7"/>
      <c r="EPF160" s="7"/>
      <c r="EPG160" s="7"/>
      <c r="EPH160" s="7"/>
      <c r="EPI160" s="7"/>
      <c r="EPJ160" s="7"/>
      <c r="EPK160" s="7"/>
      <c r="EPL160" s="7"/>
      <c r="EPM160" s="7"/>
      <c r="EPN160" s="7"/>
      <c r="EPO160" s="7"/>
      <c r="EPP160" s="7"/>
      <c r="EPQ160" s="7"/>
      <c r="EPR160" s="7"/>
      <c r="EPS160" s="7"/>
      <c r="EPT160" s="7"/>
      <c r="EPU160" s="7"/>
      <c r="EPV160" s="7"/>
      <c r="EPW160" s="7"/>
      <c r="EPX160" s="7"/>
      <c r="EPY160" s="7"/>
      <c r="EPZ160" s="7"/>
      <c r="EQA160" s="7"/>
      <c r="EQB160" s="7"/>
      <c r="EQC160" s="7"/>
      <c r="EQD160" s="7"/>
      <c r="EQE160" s="7"/>
      <c r="EQF160" s="7"/>
      <c r="EQG160" s="7"/>
      <c r="EQH160" s="7"/>
      <c r="EQI160" s="7"/>
      <c r="EQJ160" s="7"/>
      <c r="EQK160" s="7"/>
      <c r="EQL160" s="7"/>
      <c r="EQM160" s="7"/>
      <c r="EQN160" s="7"/>
      <c r="EQO160" s="7"/>
      <c r="EQP160" s="7"/>
      <c r="EQQ160" s="7"/>
      <c r="EQR160" s="7"/>
      <c r="EQS160" s="7"/>
      <c r="EQT160" s="7"/>
      <c r="EQU160" s="7"/>
      <c r="EQV160" s="7"/>
      <c r="EQW160" s="7"/>
      <c r="EQX160" s="7"/>
      <c r="EQY160" s="7"/>
      <c r="EQZ160" s="7"/>
      <c r="ERA160" s="7"/>
      <c r="ERB160" s="7"/>
      <c r="ERC160" s="7"/>
      <c r="ERD160" s="7"/>
      <c r="ERE160" s="7"/>
      <c r="ERF160" s="7"/>
      <c r="ERG160" s="7"/>
      <c r="ERH160" s="7"/>
      <c r="ERI160" s="7"/>
      <c r="ERJ160" s="7"/>
      <c r="ERK160" s="7"/>
      <c r="ERL160" s="7"/>
      <c r="ERM160" s="7"/>
      <c r="ERN160" s="7"/>
      <c r="ERO160" s="7"/>
      <c r="ERP160" s="7"/>
      <c r="ERQ160" s="7"/>
      <c r="ERR160" s="7"/>
      <c r="ERS160" s="7"/>
      <c r="ERT160" s="7"/>
      <c r="ERU160" s="7"/>
      <c r="ERV160" s="7"/>
      <c r="ERW160" s="7"/>
      <c r="ERX160" s="7"/>
      <c r="ERY160" s="7"/>
      <c r="ERZ160" s="7"/>
      <c r="ESA160" s="7"/>
      <c r="ESB160" s="7"/>
      <c r="ESC160" s="7"/>
      <c r="ESD160" s="7"/>
      <c r="ESE160" s="7"/>
      <c r="ESF160" s="7"/>
      <c r="ESG160" s="7"/>
      <c r="ESH160" s="7"/>
      <c r="ESI160" s="7"/>
      <c r="ESJ160" s="7"/>
      <c r="ESK160" s="7"/>
      <c r="ESL160" s="7"/>
      <c r="ESM160" s="7"/>
      <c r="ESN160" s="7"/>
      <c r="ESO160" s="7"/>
      <c r="ESP160" s="7"/>
      <c r="ESQ160" s="7"/>
      <c r="ESR160" s="7"/>
      <c r="ESS160" s="7"/>
      <c r="EST160" s="7"/>
      <c r="ESU160" s="7"/>
      <c r="ESV160" s="7"/>
      <c r="ESW160" s="7"/>
      <c r="ESX160" s="7"/>
      <c r="ESY160" s="7"/>
      <c r="ESZ160" s="7"/>
      <c r="ETA160" s="7"/>
      <c r="ETB160" s="7"/>
      <c r="ETC160" s="7"/>
      <c r="ETD160" s="7"/>
      <c r="ETE160" s="7"/>
      <c r="ETF160" s="7"/>
      <c r="ETG160" s="7"/>
      <c r="ETH160" s="7"/>
      <c r="ETI160" s="7"/>
      <c r="ETJ160" s="7"/>
      <c r="ETK160" s="7"/>
      <c r="ETL160" s="7"/>
      <c r="ETM160" s="7"/>
      <c r="ETN160" s="7"/>
      <c r="ETO160" s="7"/>
      <c r="ETP160" s="7"/>
      <c r="ETQ160" s="7"/>
      <c r="ETR160" s="7"/>
      <c r="ETS160" s="7"/>
      <c r="ETT160" s="7"/>
      <c r="ETU160" s="7"/>
      <c r="ETV160" s="7"/>
      <c r="ETW160" s="7"/>
      <c r="ETX160" s="7"/>
      <c r="ETY160" s="7"/>
      <c r="ETZ160" s="7"/>
      <c r="EUA160" s="7"/>
      <c r="EUB160" s="7"/>
      <c r="EUC160" s="7"/>
      <c r="EUD160" s="7"/>
      <c r="EUE160" s="7"/>
      <c r="EUF160" s="7"/>
      <c r="EUG160" s="7"/>
      <c r="EUH160" s="7"/>
      <c r="EUI160" s="7"/>
      <c r="EUJ160" s="7"/>
      <c r="EUK160" s="7"/>
      <c r="EUL160" s="7"/>
      <c r="EUM160" s="7"/>
      <c r="EUN160" s="7"/>
      <c r="EUO160" s="7"/>
      <c r="EUP160" s="7"/>
      <c r="EUQ160" s="7"/>
      <c r="EUR160" s="7"/>
      <c r="EUS160" s="7"/>
      <c r="EUT160" s="7"/>
      <c r="EUU160" s="7"/>
      <c r="EUV160" s="7"/>
      <c r="EUW160" s="7"/>
      <c r="EUX160" s="7"/>
      <c r="EUY160" s="7"/>
      <c r="EUZ160" s="7"/>
      <c r="EVA160" s="7"/>
      <c r="EVB160" s="7"/>
      <c r="EVC160" s="7"/>
      <c r="EVD160" s="7"/>
      <c r="EVE160" s="7"/>
      <c r="EVF160" s="7"/>
      <c r="EVG160" s="7"/>
      <c r="EVH160" s="7"/>
      <c r="EVI160" s="7"/>
      <c r="EVJ160" s="7"/>
      <c r="EVK160" s="7"/>
      <c r="EVL160" s="7"/>
      <c r="EVM160" s="7"/>
      <c r="EVN160" s="7"/>
      <c r="EVO160" s="7"/>
      <c r="EVP160" s="7"/>
      <c r="EVQ160" s="7"/>
      <c r="EVR160" s="7"/>
      <c r="EVS160" s="7"/>
      <c r="EVT160" s="7"/>
      <c r="EVU160" s="7"/>
      <c r="EVV160" s="7"/>
      <c r="EVW160" s="7"/>
      <c r="EVX160" s="7"/>
      <c r="EVY160" s="7"/>
      <c r="EVZ160" s="7"/>
      <c r="EWA160" s="7"/>
      <c r="EWB160" s="7"/>
      <c r="EWC160" s="7"/>
      <c r="EWD160" s="7"/>
      <c r="EWE160" s="7"/>
      <c r="EWF160" s="7"/>
      <c r="EWG160" s="7"/>
      <c r="EWH160" s="7"/>
      <c r="EWI160" s="7"/>
      <c r="EWJ160" s="7"/>
      <c r="EWK160" s="7"/>
      <c r="EWL160" s="7"/>
      <c r="EWM160" s="7"/>
      <c r="EWN160" s="7"/>
      <c r="EWO160" s="7"/>
      <c r="EWP160" s="7"/>
      <c r="EWQ160" s="7"/>
      <c r="EWR160" s="7"/>
      <c r="EWS160" s="7"/>
      <c r="EWT160" s="7"/>
      <c r="EWU160" s="7"/>
      <c r="EWV160" s="7"/>
      <c r="EWW160" s="7"/>
      <c r="EWX160" s="7"/>
      <c r="EWY160" s="7"/>
      <c r="EWZ160" s="7"/>
      <c r="EXA160" s="7"/>
      <c r="EXB160" s="7"/>
      <c r="EXC160" s="7"/>
      <c r="EXD160" s="7"/>
      <c r="EXE160" s="7"/>
      <c r="EXF160" s="7"/>
      <c r="EXG160" s="7"/>
      <c r="EXH160" s="7"/>
      <c r="EXI160" s="7"/>
      <c r="EXJ160" s="7"/>
      <c r="EXK160" s="7"/>
      <c r="EXL160" s="7"/>
      <c r="EXM160" s="7"/>
      <c r="EXN160" s="7"/>
      <c r="EXO160" s="7"/>
      <c r="EXP160" s="7"/>
      <c r="EXQ160" s="7"/>
      <c r="EXR160" s="7"/>
      <c r="EXS160" s="7"/>
      <c r="EXT160" s="7"/>
      <c r="EXU160" s="7"/>
      <c r="EXV160" s="7"/>
      <c r="EXW160" s="7"/>
      <c r="EXX160" s="7"/>
      <c r="EXY160" s="7"/>
      <c r="EXZ160" s="7"/>
      <c r="EYA160" s="7"/>
      <c r="EYB160" s="7"/>
      <c r="EYC160" s="7"/>
      <c r="EYD160" s="7"/>
      <c r="EYE160" s="7"/>
      <c r="EYF160" s="7"/>
      <c r="EYG160" s="7"/>
      <c r="EYH160" s="7"/>
      <c r="EYI160" s="7"/>
      <c r="EYJ160" s="7"/>
      <c r="EYK160" s="7"/>
      <c r="EYL160" s="7"/>
      <c r="EYM160" s="7"/>
      <c r="EYN160" s="7"/>
      <c r="EYO160" s="7"/>
      <c r="EYP160" s="7"/>
      <c r="EYQ160" s="7"/>
      <c r="EYR160" s="7"/>
      <c r="EYS160" s="7"/>
      <c r="EYT160" s="7"/>
      <c r="EYU160" s="7"/>
      <c r="EYV160" s="7"/>
      <c r="EYW160" s="7"/>
      <c r="EYX160" s="7"/>
      <c r="EYY160" s="7"/>
      <c r="EYZ160" s="7"/>
      <c r="EZA160" s="7"/>
      <c r="EZB160" s="7"/>
      <c r="EZC160" s="7"/>
      <c r="EZD160" s="7"/>
      <c r="EZE160" s="7"/>
      <c r="EZF160" s="7"/>
      <c r="EZG160" s="7"/>
      <c r="EZH160" s="7"/>
      <c r="EZI160" s="7"/>
      <c r="EZJ160" s="7"/>
      <c r="EZK160" s="7"/>
      <c r="EZL160" s="7"/>
      <c r="EZM160" s="7"/>
      <c r="EZN160" s="7"/>
      <c r="EZO160" s="7"/>
      <c r="EZP160" s="7"/>
      <c r="EZQ160" s="7"/>
      <c r="EZR160" s="7"/>
      <c r="EZS160" s="7"/>
      <c r="EZT160" s="7"/>
      <c r="EZU160" s="7"/>
      <c r="EZV160" s="7"/>
      <c r="EZW160" s="7"/>
      <c r="EZX160" s="7"/>
      <c r="EZY160" s="7"/>
      <c r="EZZ160" s="7"/>
      <c r="FAA160" s="7"/>
      <c r="FAB160" s="7"/>
      <c r="FAC160" s="7"/>
      <c r="FAD160" s="7"/>
      <c r="FAE160" s="7"/>
      <c r="FAF160" s="7"/>
      <c r="FAG160" s="7"/>
      <c r="FAH160" s="7"/>
      <c r="FAI160" s="7"/>
      <c r="FAJ160" s="7"/>
      <c r="FAK160" s="7"/>
      <c r="FAL160" s="7"/>
      <c r="FAM160" s="7"/>
      <c r="FAN160" s="7"/>
      <c r="FAO160" s="7"/>
      <c r="FAP160" s="7"/>
      <c r="FAQ160" s="7"/>
      <c r="FAR160" s="7"/>
      <c r="FAS160" s="7"/>
      <c r="FAT160" s="7"/>
      <c r="FAU160" s="7"/>
      <c r="FAV160" s="7"/>
      <c r="FAW160" s="7"/>
      <c r="FAX160" s="7"/>
      <c r="FAY160" s="7"/>
      <c r="FAZ160" s="7"/>
      <c r="FBA160" s="7"/>
      <c r="FBB160" s="7"/>
      <c r="FBC160" s="7"/>
      <c r="FBD160" s="7"/>
      <c r="FBE160" s="7"/>
      <c r="FBF160" s="7"/>
      <c r="FBG160" s="7"/>
      <c r="FBH160" s="7"/>
      <c r="FBI160" s="7"/>
      <c r="FBJ160" s="7"/>
      <c r="FBK160" s="7"/>
      <c r="FBL160" s="7"/>
      <c r="FBM160" s="7"/>
      <c r="FBN160" s="7"/>
      <c r="FBO160" s="7"/>
      <c r="FBP160" s="7"/>
      <c r="FBQ160" s="7"/>
      <c r="FBR160" s="7"/>
      <c r="FBS160" s="7"/>
      <c r="FBT160" s="7"/>
      <c r="FBU160" s="7"/>
      <c r="FBV160" s="7"/>
      <c r="FBW160" s="7"/>
      <c r="FBX160" s="7"/>
      <c r="FBY160" s="7"/>
      <c r="FBZ160" s="7"/>
      <c r="FCA160" s="7"/>
      <c r="FCB160" s="7"/>
      <c r="FCC160" s="7"/>
      <c r="FCD160" s="7"/>
      <c r="FCE160" s="7"/>
      <c r="FCF160" s="7"/>
      <c r="FCG160" s="7"/>
      <c r="FCH160" s="7"/>
      <c r="FCI160" s="7"/>
      <c r="FCJ160" s="7"/>
      <c r="FCK160" s="7"/>
      <c r="FCL160" s="7"/>
      <c r="FCM160" s="7"/>
      <c r="FCN160" s="7"/>
      <c r="FCO160" s="7"/>
      <c r="FCP160" s="7"/>
      <c r="FCQ160" s="7"/>
      <c r="FCR160" s="7"/>
      <c r="FCS160" s="7"/>
      <c r="FCT160" s="7"/>
      <c r="FCU160" s="7"/>
      <c r="FCV160" s="7"/>
      <c r="FCW160" s="7"/>
      <c r="FCX160" s="7"/>
      <c r="FCY160" s="7"/>
      <c r="FCZ160" s="7"/>
      <c r="FDA160" s="7"/>
      <c r="FDB160" s="7"/>
      <c r="FDC160" s="7"/>
      <c r="FDD160" s="7"/>
      <c r="FDE160" s="7"/>
      <c r="FDF160" s="7"/>
      <c r="FDG160" s="7"/>
      <c r="FDH160" s="7"/>
      <c r="FDI160" s="7"/>
      <c r="FDJ160" s="7"/>
      <c r="FDK160" s="7"/>
      <c r="FDL160" s="7"/>
      <c r="FDM160" s="7"/>
      <c r="FDN160" s="7"/>
      <c r="FDO160" s="7"/>
      <c r="FDP160" s="7"/>
      <c r="FDQ160" s="7"/>
      <c r="FDR160" s="7"/>
      <c r="FDS160" s="7"/>
      <c r="FDT160" s="7"/>
      <c r="FDU160" s="7"/>
      <c r="FDV160" s="7"/>
      <c r="FDW160" s="7"/>
      <c r="FDX160" s="7"/>
      <c r="FDY160" s="7"/>
      <c r="FDZ160" s="7"/>
      <c r="FEA160" s="7"/>
      <c r="FEB160" s="7"/>
      <c r="FEC160" s="7"/>
      <c r="FED160" s="7"/>
      <c r="FEE160" s="7"/>
      <c r="FEF160" s="7"/>
      <c r="FEG160" s="7"/>
      <c r="FEH160" s="7"/>
      <c r="FEI160" s="7"/>
      <c r="FEJ160" s="7"/>
      <c r="FEK160" s="7"/>
      <c r="FEL160" s="7"/>
      <c r="FEM160" s="7"/>
      <c r="FEN160" s="7"/>
      <c r="FEO160" s="7"/>
      <c r="FEP160" s="7"/>
      <c r="FEQ160" s="7"/>
      <c r="FER160" s="7"/>
      <c r="FES160" s="7"/>
      <c r="FET160" s="7"/>
      <c r="FEU160" s="7"/>
      <c r="FEV160" s="7"/>
      <c r="FEW160" s="7"/>
      <c r="FEX160" s="7"/>
      <c r="FEY160" s="7"/>
      <c r="FEZ160" s="7"/>
      <c r="FFA160" s="7"/>
      <c r="FFB160" s="7"/>
      <c r="FFC160" s="7"/>
      <c r="FFD160" s="7"/>
      <c r="FFE160" s="7"/>
      <c r="FFF160" s="7"/>
      <c r="FFG160" s="7"/>
      <c r="FFH160" s="7"/>
      <c r="FFI160" s="7"/>
      <c r="FFJ160" s="7"/>
      <c r="FFK160" s="7"/>
      <c r="FFL160" s="7"/>
      <c r="FFM160" s="7"/>
      <c r="FFN160" s="7"/>
      <c r="FFO160" s="7"/>
      <c r="FFP160" s="7"/>
      <c r="FFQ160" s="7"/>
      <c r="FFR160" s="7"/>
      <c r="FFS160" s="7"/>
      <c r="FFT160" s="7"/>
      <c r="FFU160" s="7"/>
      <c r="FFV160" s="7"/>
      <c r="FFW160" s="7"/>
      <c r="FFX160" s="7"/>
      <c r="FFY160" s="7"/>
      <c r="FFZ160" s="7"/>
      <c r="FGA160" s="7"/>
      <c r="FGB160" s="7"/>
      <c r="FGC160" s="7"/>
      <c r="FGD160" s="7"/>
      <c r="FGE160" s="7"/>
      <c r="FGF160" s="7"/>
      <c r="FGG160" s="7"/>
      <c r="FGH160" s="7"/>
      <c r="FGI160" s="7"/>
      <c r="FGJ160" s="7"/>
      <c r="FGK160" s="7"/>
      <c r="FGL160" s="7"/>
      <c r="FGM160" s="7"/>
      <c r="FGN160" s="7"/>
      <c r="FGO160" s="7"/>
      <c r="FGP160" s="7"/>
      <c r="FGQ160" s="7"/>
      <c r="FGR160" s="7"/>
      <c r="FGS160" s="7"/>
      <c r="FGT160" s="7"/>
      <c r="FGU160" s="7"/>
      <c r="FGV160" s="7"/>
      <c r="FGW160" s="7"/>
      <c r="FGX160" s="7"/>
      <c r="FGY160" s="7"/>
      <c r="FGZ160" s="7"/>
      <c r="FHA160" s="7"/>
      <c r="FHB160" s="7"/>
      <c r="FHC160" s="7"/>
      <c r="FHD160" s="7"/>
      <c r="FHE160" s="7"/>
      <c r="FHF160" s="7"/>
      <c r="FHG160" s="7"/>
      <c r="FHH160" s="7"/>
      <c r="FHI160" s="7"/>
      <c r="FHJ160" s="7"/>
      <c r="FHK160" s="7"/>
      <c r="FHL160" s="7"/>
      <c r="FHM160" s="7"/>
      <c r="FHN160" s="7"/>
      <c r="FHO160" s="7"/>
      <c r="FHP160" s="7"/>
      <c r="FHQ160" s="7"/>
      <c r="FHR160" s="7"/>
      <c r="FHS160" s="7"/>
      <c r="FHT160" s="7"/>
      <c r="FHU160" s="7"/>
      <c r="FHV160" s="7"/>
      <c r="FHW160" s="7"/>
      <c r="FHX160" s="7"/>
      <c r="FHY160" s="7"/>
      <c r="FHZ160" s="7"/>
      <c r="FIA160" s="7"/>
      <c r="FIB160" s="7"/>
      <c r="FIC160" s="7"/>
      <c r="FID160" s="7"/>
      <c r="FIE160" s="7"/>
      <c r="FIF160" s="7"/>
      <c r="FIG160" s="7"/>
      <c r="FIH160" s="7"/>
      <c r="FII160" s="7"/>
      <c r="FIJ160" s="7"/>
      <c r="FIK160" s="7"/>
      <c r="FIL160" s="7"/>
      <c r="FIM160" s="7"/>
      <c r="FIN160" s="7"/>
      <c r="FIO160" s="7"/>
      <c r="FIP160" s="7"/>
      <c r="FIQ160" s="7"/>
      <c r="FIR160" s="7"/>
      <c r="FIS160" s="7"/>
      <c r="FIT160" s="7"/>
      <c r="FIU160" s="7"/>
      <c r="FIV160" s="7"/>
      <c r="FIW160" s="7"/>
      <c r="FIX160" s="7"/>
      <c r="FIY160" s="7"/>
      <c r="FIZ160" s="7"/>
      <c r="FJA160" s="7"/>
      <c r="FJB160" s="7"/>
      <c r="FJC160" s="7"/>
      <c r="FJD160" s="7"/>
      <c r="FJE160" s="7"/>
      <c r="FJF160" s="7"/>
      <c r="FJG160" s="7"/>
      <c r="FJH160" s="7"/>
      <c r="FJI160" s="7"/>
      <c r="FJJ160" s="7"/>
      <c r="FJK160" s="7"/>
      <c r="FJL160" s="7"/>
      <c r="FJM160" s="7"/>
      <c r="FJN160" s="7"/>
      <c r="FJO160" s="7"/>
      <c r="FJP160" s="7"/>
      <c r="FJQ160" s="7"/>
      <c r="FJR160" s="7"/>
      <c r="FJS160" s="7"/>
      <c r="FJT160" s="7"/>
      <c r="FJU160" s="7"/>
      <c r="FJV160" s="7"/>
      <c r="FJW160" s="7"/>
      <c r="FJX160" s="7"/>
      <c r="FJY160" s="7"/>
      <c r="FJZ160" s="7"/>
      <c r="FKA160" s="7"/>
      <c r="FKB160" s="7"/>
      <c r="FKC160" s="7"/>
      <c r="FKD160" s="7"/>
      <c r="FKE160" s="7"/>
      <c r="FKF160" s="7"/>
      <c r="FKG160" s="7"/>
      <c r="FKH160" s="7"/>
      <c r="FKI160" s="7"/>
      <c r="FKJ160" s="7"/>
      <c r="FKK160" s="7"/>
      <c r="FKL160" s="7"/>
      <c r="FKM160" s="7"/>
      <c r="FKN160" s="7"/>
      <c r="FKO160" s="7"/>
      <c r="FKP160" s="7"/>
      <c r="FKQ160" s="7"/>
      <c r="FKR160" s="7"/>
      <c r="FKS160" s="7"/>
      <c r="FKT160" s="7"/>
      <c r="FKU160" s="7"/>
      <c r="FKV160" s="7"/>
      <c r="FKW160" s="7"/>
      <c r="FKX160" s="7"/>
      <c r="FKY160" s="7"/>
      <c r="FKZ160" s="7"/>
      <c r="FLA160" s="7"/>
      <c r="FLB160" s="7"/>
      <c r="FLC160" s="7"/>
      <c r="FLD160" s="7"/>
      <c r="FLE160" s="7"/>
      <c r="FLF160" s="7"/>
      <c r="FLG160" s="7"/>
      <c r="FLH160" s="7"/>
      <c r="FLI160" s="7"/>
      <c r="FLJ160" s="7"/>
      <c r="FLK160" s="7"/>
      <c r="FLL160" s="7"/>
      <c r="FLM160" s="7"/>
      <c r="FLN160" s="7"/>
      <c r="FLO160" s="7"/>
      <c r="FLP160" s="7"/>
      <c r="FLQ160" s="7"/>
      <c r="FLR160" s="7"/>
      <c r="FLS160" s="7"/>
      <c r="FLT160" s="7"/>
      <c r="FLU160" s="7"/>
      <c r="FLV160" s="7"/>
      <c r="FLW160" s="7"/>
      <c r="FLX160" s="7"/>
      <c r="FLY160" s="7"/>
      <c r="FLZ160" s="7"/>
      <c r="FMA160" s="7"/>
      <c r="FMB160" s="7"/>
      <c r="FMC160" s="7"/>
      <c r="FMD160" s="7"/>
      <c r="FME160" s="7"/>
      <c r="FMF160" s="7"/>
      <c r="FMG160" s="7"/>
      <c r="FMH160" s="7"/>
      <c r="FMI160" s="7"/>
      <c r="FMJ160" s="7"/>
      <c r="FMK160" s="7"/>
      <c r="FML160" s="7"/>
      <c r="FMM160" s="7"/>
      <c r="FMN160" s="7"/>
      <c r="FMO160" s="7"/>
      <c r="FMP160" s="7"/>
      <c r="FMQ160" s="7"/>
      <c r="FMR160" s="7"/>
      <c r="FMS160" s="7"/>
      <c r="FMT160" s="7"/>
      <c r="FMU160" s="7"/>
      <c r="FMV160" s="7"/>
      <c r="FMW160" s="7"/>
      <c r="FMX160" s="7"/>
      <c r="FMY160" s="7"/>
      <c r="FMZ160" s="7"/>
      <c r="FNA160" s="7"/>
      <c r="FNB160" s="7"/>
      <c r="FNC160" s="7"/>
      <c r="FND160" s="7"/>
      <c r="FNE160" s="7"/>
      <c r="FNF160" s="7"/>
      <c r="FNG160" s="7"/>
      <c r="FNH160" s="7"/>
      <c r="FNI160" s="7"/>
      <c r="FNJ160" s="7"/>
      <c r="FNK160" s="7"/>
      <c r="FNL160" s="7"/>
      <c r="FNM160" s="7"/>
      <c r="FNN160" s="7"/>
      <c r="FNO160" s="7"/>
      <c r="FNP160" s="7"/>
      <c r="FNQ160" s="7"/>
      <c r="FNR160" s="7"/>
      <c r="FNS160" s="7"/>
      <c r="FNT160" s="7"/>
      <c r="FNU160" s="7"/>
      <c r="FNV160" s="7"/>
      <c r="FNW160" s="7"/>
      <c r="FNX160" s="7"/>
      <c r="FNY160" s="7"/>
      <c r="FNZ160" s="7"/>
      <c r="FOA160" s="7"/>
      <c r="FOB160" s="7"/>
      <c r="FOC160" s="7"/>
      <c r="FOD160" s="7"/>
      <c r="FOE160" s="7"/>
      <c r="FOF160" s="7"/>
      <c r="FOG160" s="7"/>
      <c r="FOH160" s="7"/>
      <c r="FOI160" s="7"/>
      <c r="FOJ160" s="7"/>
      <c r="FOK160" s="7"/>
      <c r="FOL160" s="7"/>
      <c r="FOM160" s="7"/>
      <c r="FON160" s="7"/>
      <c r="FOO160" s="7"/>
      <c r="FOP160" s="7"/>
      <c r="FOQ160" s="7"/>
      <c r="FOR160" s="7"/>
      <c r="FOS160" s="7"/>
      <c r="FOT160" s="7"/>
      <c r="FOU160" s="7"/>
      <c r="FOV160" s="7"/>
      <c r="FOW160" s="7"/>
      <c r="FOX160" s="7"/>
      <c r="FOY160" s="7"/>
      <c r="FOZ160" s="7"/>
      <c r="FPA160" s="7"/>
      <c r="FPB160" s="7"/>
      <c r="FPC160" s="7"/>
      <c r="FPD160" s="7"/>
      <c r="FPE160" s="7"/>
      <c r="FPF160" s="7"/>
      <c r="FPG160" s="7"/>
      <c r="FPH160" s="7"/>
      <c r="FPI160" s="7"/>
      <c r="FPJ160" s="7"/>
      <c r="FPK160" s="7"/>
      <c r="FPL160" s="7"/>
      <c r="FPM160" s="7"/>
      <c r="FPN160" s="7"/>
      <c r="FPO160" s="7"/>
      <c r="FPP160" s="7"/>
      <c r="FPQ160" s="7"/>
      <c r="FPR160" s="7"/>
      <c r="FPS160" s="7"/>
      <c r="FPT160" s="7"/>
      <c r="FPU160" s="7"/>
      <c r="FPV160" s="7"/>
      <c r="FPW160" s="7"/>
      <c r="FPX160" s="7"/>
      <c r="FPY160" s="7"/>
      <c r="FPZ160" s="7"/>
      <c r="FQA160" s="7"/>
      <c r="FQB160" s="7"/>
      <c r="FQC160" s="7"/>
      <c r="FQD160" s="7"/>
      <c r="FQE160" s="7"/>
      <c r="FQF160" s="7"/>
      <c r="FQG160" s="7"/>
      <c r="FQH160" s="7"/>
      <c r="FQI160" s="7"/>
      <c r="FQJ160" s="7"/>
      <c r="FQK160" s="7"/>
      <c r="FQL160" s="7"/>
      <c r="FQM160" s="7"/>
      <c r="FQN160" s="7"/>
      <c r="FQO160" s="7"/>
      <c r="FQP160" s="7"/>
      <c r="FQQ160" s="7"/>
      <c r="FQR160" s="7"/>
      <c r="FQS160" s="7"/>
      <c r="FQT160" s="7"/>
      <c r="FQU160" s="7"/>
      <c r="FQV160" s="7"/>
      <c r="FQW160" s="7"/>
      <c r="FQX160" s="7"/>
      <c r="FQY160" s="7"/>
      <c r="FQZ160" s="7"/>
      <c r="FRA160" s="7"/>
      <c r="FRB160" s="7"/>
      <c r="FRC160" s="7"/>
      <c r="FRD160" s="7"/>
      <c r="FRE160" s="7"/>
      <c r="FRF160" s="7"/>
      <c r="FRG160" s="7"/>
      <c r="FRH160" s="7"/>
      <c r="FRI160" s="7"/>
      <c r="FRJ160" s="7"/>
      <c r="FRK160" s="7"/>
      <c r="FRL160" s="7"/>
      <c r="FRM160" s="7"/>
      <c r="FRN160" s="7"/>
      <c r="FRO160" s="7"/>
      <c r="FRP160" s="7"/>
      <c r="FRQ160" s="7"/>
      <c r="FRR160" s="7"/>
      <c r="FRS160" s="7"/>
      <c r="FRT160" s="7"/>
      <c r="FRU160" s="7"/>
      <c r="FRV160" s="7"/>
      <c r="FRW160" s="7"/>
      <c r="FRX160" s="7"/>
      <c r="FRY160" s="7"/>
      <c r="FRZ160" s="7"/>
      <c r="FSA160" s="7"/>
      <c r="FSB160" s="7"/>
      <c r="FSC160" s="7"/>
      <c r="FSD160" s="7"/>
      <c r="FSE160" s="7"/>
      <c r="FSF160" s="7"/>
      <c r="FSG160" s="7"/>
      <c r="FSH160" s="7"/>
      <c r="FSI160" s="7"/>
      <c r="FSJ160" s="7"/>
      <c r="FSK160" s="7"/>
      <c r="FSL160" s="7"/>
      <c r="FSM160" s="7"/>
      <c r="FSN160" s="7"/>
      <c r="FSO160" s="7"/>
      <c r="FSP160" s="7"/>
      <c r="FSQ160" s="7"/>
      <c r="FSR160" s="7"/>
      <c r="FSS160" s="7"/>
      <c r="FST160" s="7"/>
      <c r="FSU160" s="7"/>
      <c r="FSV160" s="7"/>
      <c r="FSW160" s="7"/>
      <c r="FSX160" s="7"/>
      <c r="FSY160" s="7"/>
      <c r="FSZ160" s="7"/>
      <c r="FTA160" s="7"/>
      <c r="FTB160" s="7"/>
      <c r="FTC160" s="7"/>
      <c r="FTD160" s="7"/>
      <c r="FTE160" s="7"/>
      <c r="FTF160" s="7"/>
      <c r="FTG160" s="7"/>
      <c r="FTH160" s="7"/>
      <c r="FTI160" s="7"/>
      <c r="FTJ160" s="7"/>
      <c r="FTK160" s="7"/>
      <c r="FTL160" s="7"/>
      <c r="FTM160" s="7"/>
      <c r="FTN160" s="7"/>
      <c r="FTO160" s="7"/>
      <c r="FTP160" s="7"/>
      <c r="FTQ160" s="7"/>
      <c r="FTR160" s="7"/>
      <c r="FTS160" s="7"/>
      <c r="FTT160" s="7"/>
      <c r="FTU160" s="7"/>
      <c r="FTV160" s="7"/>
      <c r="FTW160" s="7"/>
      <c r="FTX160" s="7"/>
      <c r="FTY160" s="7"/>
      <c r="FTZ160" s="7"/>
      <c r="FUA160" s="7"/>
      <c r="FUB160" s="7"/>
      <c r="FUC160" s="7"/>
      <c r="FUD160" s="7"/>
      <c r="FUE160" s="7"/>
      <c r="FUF160" s="7"/>
      <c r="FUG160" s="7"/>
      <c r="FUH160" s="7"/>
      <c r="FUI160" s="7"/>
      <c r="FUJ160" s="7"/>
      <c r="FUK160" s="7"/>
      <c r="FUL160" s="7"/>
      <c r="FUM160" s="7"/>
      <c r="FUN160" s="7"/>
      <c r="FUO160" s="7"/>
      <c r="FUP160" s="7"/>
      <c r="FUQ160" s="7"/>
      <c r="FUR160" s="7"/>
      <c r="FUS160" s="7"/>
      <c r="FUT160" s="7"/>
      <c r="FUU160" s="7"/>
      <c r="FUV160" s="7"/>
      <c r="FUW160" s="7"/>
      <c r="FUX160" s="7"/>
      <c r="FUY160" s="7"/>
      <c r="FUZ160" s="7"/>
      <c r="FVA160" s="7"/>
      <c r="FVB160" s="7"/>
      <c r="FVC160" s="7"/>
      <c r="FVD160" s="7"/>
      <c r="FVE160" s="7"/>
      <c r="FVF160" s="7"/>
      <c r="FVG160" s="7"/>
      <c r="FVH160" s="7"/>
      <c r="FVI160" s="7"/>
      <c r="FVJ160" s="7"/>
      <c r="FVK160" s="7"/>
      <c r="FVL160" s="7"/>
      <c r="FVM160" s="7"/>
      <c r="FVN160" s="7"/>
      <c r="FVO160" s="7"/>
      <c r="FVP160" s="7"/>
      <c r="FVQ160" s="7"/>
      <c r="FVR160" s="7"/>
      <c r="FVS160" s="7"/>
      <c r="FVT160" s="7"/>
      <c r="FVU160" s="7"/>
      <c r="FVV160" s="7"/>
      <c r="FVW160" s="7"/>
      <c r="FVX160" s="7"/>
      <c r="FVY160" s="7"/>
      <c r="FVZ160" s="7"/>
      <c r="FWA160" s="7"/>
      <c r="FWB160" s="7"/>
      <c r="FWC160" s="7"/>
      <c r="FWD160" s="7"/>
      <c r="FWE160" s="7"/>
      <c r="FWF160" s="7"/>
      <c r="FWG160" s="7"/>
      <c r="FWH160" s="7"/>
      <c r="FWI160" s="7"/>
      <c r="FWJ160" s="7"/>
      <c r="FWK160" s="7"/>
      <c r="FWL160" s="7"/>
      <c r="FWM160" s="7"/>
      <c r="FWN160" s="7"/>
      <c r="FWO160" s="7"/>
      <c r="FWP160" s="7"/>
      <c r="FWQ160" s="7"/>
      <c r="FWR160" s="7"/>
      <c r="FWS160" s="7"/>
      <c r="FWT160" s="7"/>
      <c r="FWU160" s="7"/>
      <c r="FWV160" s="7"/>
      <c r="FWW160" s="7"/>
      <c r="FWX160" s="7"/>
      <c r="FWY160" s="7"/>
      <c r="FWZ160" s="7"/>
      <c r="FXA160" s="7"/>
      <c r="FXB160" s="7"/>
      <c r="FXC160" s="7"/>
      <c r="FXD160" s="7"/>
      <c r="FXE160" s="7"/>
      <c r="FXF160" s="7"/>
      <c r="FXG160" s="7"/>
      <c r="FXH160" s="7"/>
      <c r="FXI160" s="7"/>
      <c r="FXJ160" s="7"/>
      <c r="FXK160" s="7"/>
      <c r="FXL160" s="7"/>
      <c r="FXM160" s="7"/>
      <c r="FXN160" s="7"/>
      <c r="FXO160" s="7"/>
      <c r="FXP160" s="7"/>
      <c r="FXQ160" s="7"/>
      <c r="FXR160" s="7"/>
      <c r="FXS160" s="7"/>
      <c r="FXT160" s="7"/>
      <c r="FXU160" s="7"/>
      <c r="FXV160" s="7"/>
      <c r="FXW160" s="7"/>
      <c r="FXX160" s="7"/>
      <c r="FXY160" s="7"/>
      <c r="FXZ160" s="7"/>
      <c r="FYA160" s="7"/>
      <c r="FYB160" s="7"/>
      <c r="FYC160" s="7"/>
      <c r="FYD160" s="7"/>
      <c r="FYE160" s="7"/>
      <c r="FYF160" s="7"/>
      <c r="FYG160" s="7"/>
      <c r="FYH160" s="7"/>
      <c r="FYI160" s="7"/>
      <c r="FYJ160" s="7"/>
      <c r="FYK160" s="7"/>
      <c r="FYL160" s="7"/>
      <c r="FYM160" s="7"/>
      <c r="FYN160" s="7"/>
      <c r="FYO160" s="7"/>
      <c r="FYP160" s="7"/>
      <c r="FYQ160" s="7"/>
      <c r="FYR160" s="7"/>
      <c r="FYS160" s="7"/>
      <c r="FYT160" s="7"/>
      <c r="FYU160" s="7"/>
      <c r="FYV160" s="7"/>
      <c r="FYW160" s="7"/>
      <c r="FYX160" s="7"/>
      <c r="FYY160" s="7"/>
      <c r="FYZ160" s="7"/>
      <c r="FZA160" s="7"/>
      <c r="FZB160" s="7"/>
      <c r="FZC160" s="7"/>
      <c r="FZD160" s="7"/>
      <c r="FZE160" s="7"/>
      <c r="FZF160" s="7"/>
      <c r="FZG160" s="7"/>
      <c r="FZH160" s="7"/>
      <c r="FZI160" s="7"/>
      <c r="FZJ160" s="7"/>
      <c r="FZK160" s="7"/>
      <c r="FZL160" s="7"/>
      <c r="FZM160" s="7"/>
      <c r="FZN160" s="7"/>
      <c r="FZO160" s="7"/>
      <c r="FZP160" s="7"/>
      <c r="FZQ160" s="7"/>
      <c r="FZR160" s="7"/>
      <c r="FZS160" s="7"/>
      <c r="FZT160" s="7"/>
      <c r="FZU160" s="7"/>
      <c r="FZV160" s="7"/>
      <c r="FZW160" s="7"/>
      <c r="FZX160" s="7"/>
      <c r="FZY160" s="7"/>
      <c r="FZZ160" s="7"/>
      <c r="GAA160" s="7"/>
      <c r="GAB160" s="7"/>
      <c r="GAC160" s="7"/>
      <c r="GAD160" s="7"/>
      <c r="GAE160" s="7"/>
      <c r="GAF160" s="7"/>
      <c r="GAG160" s="7"/>
      <c r="GAH160" s="7"/>
      <c r="GAI160" s="7"/>
      <c r="GAJ160" s="7"/>
      <c r="GAK160" s="7"/>
      <c r="GAL160" s="7"/>
      <c r="GAM160" s="7"/>
      <c r="GAN160" s="7"/>
      <c r="GAO160" s="7"/>
      <c r="GAP160" s="7"/>
      <c r="GAQ160" s="7"/>
      <c r="GAR160" s="7"/>
      <c r="GAS160" s="7"/>
      <c r="GAT160" s="7"/>
      <c r="GAU160" s="7"/>
      <c r="GAV160" s="7"/>
      <c r="GAW160" s="7"/>
      <c r="GAX160" s="7"/>
      <c r="GAY160" s="7"/>
      <c r="GAZ160" s="7"/>
      <c r="GBA160" s="7"/>
      <c r="GBB160" s="7"/>
      <c r="GBC160" s="7"/>
      <c r="GBD160" s="7"/>
      <c r="GBE160" s="7"/>
      <c r="GBF160" s="7"/>
      <c r="GBG160" s="7"/>
      <c r="GBH160" s="7"/>
      <c r="GBI160" s="7"/>
      <c r="GBJ160" s="7"/>
      <c r="GBK160" s="7"/>
      <c r="GBL160" s="7"/>
      <c r="GBM160" s="7"/>
      <c r="GBN160" s="7"/>
      <c r="GBO160" s="7"/>
      <c r="GBP160" s="7"/>
      <c r="GBQ160" s="7"/>
      <c r="GBR160" s="7"/>
      <c r="GBS160" s="7"/>
      <c r="GBT160" s="7"/>
      <c r="GBU160" s="7"/>
      <c r="GBV160" s="7"/>
      <c r="GBW160" s="7"/>
      <c r="GBX160" s="7"/>
      <c r="GBY160" s="7"/>
      <c r="GBZ160" s="7"/>
      <c r="GCA160" s="7"/>
      <c r="GCB160" s="7"/>
      <c r="GCC160" s="7"/>
      <c r="GCD160" s="7"/>
      <c r="GCE160" s="7"/>
      <c r="GCF160" s="7"/>
      <c r="GCG160" s="7"/>
      <c r="GCH160" s="7"/>
      <c r="GCI160" s="7"/>
      <c r="GCJ160" s="7"/>
      <c r="GCK160" s="7"/>
      <c r="GCL160" s="7"/>
      <c r="GCM160" s="7"/>
      <c r="GCN160" s="7"/>
      <c r="GCO160" s="7"/>
      <c r="GCP160" s="7"/>
      <c r="GCQ160" s="7"/>
      <c r="GCR160" s="7"/>
      <c r="GCS160" s="7"/>
      <c r="GCT160" s="7"/>
      <c r="GCU160" s="7"/>
      <c r="GCV160" s="7"/>
      <c r="GCW160" s="7"/>
      <c r="GCX160" s="7"/>
      <c r="GCY160" s="7"/>
      <c r="GCZ160" s="7"/>
      <c r="GDA160" s="7"/>
      <c r="GDB160" s="7"/>
      <c r="GDC160" s="7"/>
      <c r="GDD160" s="7"/>
      <c r="GDE160" s="7"/>
      <c r="GDF160" s="7"/>
      <c r="GDG160" s="7"/>
      <c r="GDH160" s="7"/>
      <c r="GDI160" s="7"/>
      <c r="GDJ160" s="7"/>
      <c r="GDK160" s="7"/>
      <c r="GDL160" s="7"/>
      <c r="GDM160" s="7"/>
      <c r="GDN160" s="7"/>
      <c r="GDO160" s="7"/>
      <c r="GDP160" s="7"/>
      <c r="GDQ160" s="7"/>
      <c r="GDR160" s="7"/>
      <c r="GDS160" s="7"/>
      <c r="GDT160" s="7"/>
      <c r="GDU160" s="7"/>
      <c r="GDV160" s="7"/>
      <c r="GDW160" s="7"/>
      <c r="GDX160" s="7"/>
      <c r="GDY160" s="7"/>
      <c r="GDZ160" s="7"/>
      <c r="GEA160" s="7"/>
      <c r="GEB160" s="7"/>
      <c r="GEC160" s="7"/>
      <c r="GED160" s="7"/>
      <c r="GEE160" s="7"/>
      <c r="GEF160" s="7"/>
      <c r="GEG160" s="7"/>
      <c r="GEH160" s="7"/>
      <c r="GEI160" s="7"/>
      <c r="GEJ160" s="7"/>
      <c r="GEK160" s="7"/>
      <c r="GEL160" s="7"/>
      <c r="GEM160" s="7"/>
      <c r="GEN160" s="7"/>
      <c r="GEO160" s="7"/>
      <c r="GEP160" s="7"/>
      <c r="GEQ160" s="7"/>
      <c r="GER160" s="7"/>
      <c r="GES160" s="7"/>
      <c r="GET160" s="7"/>
      <c r="GEU160" s="7"/>
      <c r="GEV160" s="7"/>
      <c r="GEW160" s="7"/>
      <c r="GEX160" s="7"/>
      <c r="GEY160" s="7"/>
      <c r="GEZ160" s="7"/>
      <c r="GFA160" s="7"/>
      <c r="GFB160" s="7"/>
      <c r="GFC160" s="7"/>
      <c r="GFD160" s="7"/>
      <c r="GFE160" s="7"/>
      <c r="GFF160" s="7"/>
      <c r="GFG160" s="7"/>
      <c r="GFH160" s="7"/>
      <c r="GFI160" s="7"/>
      <c r="GFJ160" s="7"/>
      <c r="GFK160" s="7"/>
      <c r="GFL160" s="7"/>
      <c r="GFM160" s="7"/>
      <c r="GFN160" s="7"/>
      <c r="GFO160" s="7"/>
      <c r="GFP160" s="7"/>
      <c r="GFQ160" s="7"/>
      <c r="GFR160" s="7"/>
      <c r="GFS160" s="7"/>
      <c r="GFT160" s="7"/>
      <c r="GFU160" s="7"/>
      <c r="GFV160" s="7"/>
      <c r="GFW160" s="7"/>
      <c r="GFX160" s="7"/>
      <c r="GFY160" s="7"/>
      <c r="GFZ160" s="7"/>
      <c r="GGA160" s="7"/>
      <c r="GGB160" s="7"/>
      <c r="GGC160" s="7"/>
      <c r="GGD160" s="7"/>
      <c r="GGE160" s="7"/>
      <c r="GGF160" s="7"/>
      <c r="GGG160" s="7"/>
      <c r="GGH160" s="7"/>
      <c r="GGI160" s="7"/>
      <c r="GGJ160" s="7"/>
      <c r="GGK160" s="7"/>
      <c r="GGL160" s="7"/>
      <c r="GGM160" s="7"/>
      <c r="GGN160" s="7"/>
      <c r="GGO160" s="7"/>
      <c r="GGP160" s="7"/>
      <c r="GGQ160" s="7"/>
      <c r="GGR160" s="7"/>
      <c r="GGS160" s="7"/>
      <c r="GGT160" s="7"/>
      <c r="GGU160" s="7"/>
      <c r="GGV160" s="7"/>
      <c r="GGW160" s="7"/>
      <c r="GGX160" s="7"/>
      <c r="GGY160" s="7"/>
      <c r="GGZ160" s="7"/>
      <c r="GHA160" s="7"/>
      <c r="GHB160" s="7"/>
      <c r="GHC160" s="7"/>
      <c r="GHD160" s="7"/>
      <c r="GHE160" s="7"/>
      <c r="GHF160" s="7"/>
      <c r="GHG160" s="7"/>
      <c r="GHH160" s="7"/>
      <c r="GHI160" s="7"/>
      <c r="GHJ160" s="7"/>
      <c r="GHK160" s="7"/>
      <c r="GHL160" s="7"/>
      <c r="GHM160" s="7"/>
      <c r="GHN160" s="7"/>
      <c r="GHO160" s="7"/>
      <c r="GHP160" s="7"/>
      <c r="GHQ160" s="7"/>
      <c r="GHR160" s="7"/>
      <c r="GHS160" s="7"/>
      <c r="GHT160" s="7"/>
      <c r="GHU160" s="7"/>
      <c r="GHV160" s="7"/>
      <c r="GHW160" s="7"/>
      <c r="GHX160" s="7"/>
      <c r="GHY160" s="7"/>
      <c r="GHZ160" s="7"/>
      <c r="GIA160" s="7"/>
      <c r="GIB160" s="7"/>
      <c r="GIC160" s="7"/>
      <c r="GID160" s="7"/>
      <c r="GIE160" s="7"/>
      <c r="GIF160" s="7"/>
      <c r="GIG160" s="7"/>
      <c r="GIH160" s="7"/>
      <c r="GII160" s="7"/>
      <c r="GIJ160" s="7"/>
      <c r="GIK160" s="7"/>
      <c r="GIL160" s="7"/>
      <c r="GIM160" s="7"/>
      <c r="GIN160" s="7"/>
      <c r="GIO160" s="7"/>
      <c r="GIP160" s="7"/>
      <c r="GIQ160" s="7"/>
      <c r="GIR160" s="7"/>
      <c r="GIS160" s="7"/>
      <c r="GIT160" s="7"/>
      <c r="GIU160" s="7"/>
      <c r="GIV160" s="7"/>
      <c r="GIW160" s="7"/>
      <c r="GIX160" s="7"/>
      <c r="GIY160" s="7"/>
      <c r="GIZ160" s="7"/>
      <c r="GJA160" s="7"/>
      <c r="GJB160" s="7"/>
      <c r="GJC160" s="7"/>
      <c r="GJD160" s="7"/>
      <c r="GJE160" s="7"/>
      <c r="GJF160" s="7"/>
      <c r="GJG160" s="7"/>
      <c r="GJH160" s="7"/>
      <c r="GJI160" s="7"/>
      <c r="GJJ160" s="7"/>
      <c r="GJK160" s="7"/>
      <c r="GJL160" s="7"/>
      <c r="GJM160" s="7"/>
      <c r="GJN160" s="7"/>
      <c r="GJO160" s="7"/>
      <c r="GJP160" s="7"/>
      <c r="GJQ160" s="7"/>
      <c r="GJR160" s="7"/>
      <c r="GJS160" s="7"/>
      <c r="GJT160" s="7"/>
      <c r="GJU160" s="7"/>
      <c r="GJV160" s="7"/>
      <c r="GJW160" s="7"/>
      <c r="GJX160" s="7"/>
      <c r="GJY160" s="7"/>
      <c r="GJZ160" s="7"/>
      <c r="GKA160" s="7"/>
      <c r="GKB160" s="7"/>
      <c r="GKC160" s="7"/>
      <c r="GKD160" s="7"/>
      <c r="GKE160" s="7"/>
      <c r="GKF160" s="7"/>
      <c r="GKG160" s="7"/>
      <c r="GKH160" s="7"/>
      <c r="GKI160" s="7"/>
      <c r="GKJ160" s="7"/>
      <c r="GKK160" s="7"/>
      <c r="GKL160" s="7"/>
      <c r="GKM160" s="7"/>
      <c r="GKN160" s="7"/>
      <c r="GKO160" s="7"/>
      <c r="GKP160" s="7"/>
      <c r="GKQ160" s="7"/>
      <c r="GKR160" s="7"/>
      <c r="GKS160" s="7"/>
      <c r="GKT160" s="7"/>
      <c r="GKU160" s="7"/>
      <c r="GKV160" s="7"/>
      <c r="GKW160" s="7"/>
      <c r="GKX160" s="7"/>
      <c r="GKY160" s="7"/>
      <c r="GKZ160" s="7"/>
      <c r="GLA160" s="7"/>
      <c r="GLB160" s="7"/>
      <c r="GLC160" s="7"/>
      <c r="GLD160" s="7"/>
      <c r="GLE160" s="7"/>
      <c r="GLF160" s="7"/>
      <c r="GLG160" s="7"/>
      <c r="GLH160" s="7"/>
      <c r="GLI160" s="7"/>
      <c r="GLJ160" s="7"/>
      <c r="GLK160" s="7"/>
      <c r="GLL160" s="7"/>
      <c r="GLM160" s="7"/>
      <c r="GLN160" s="7"/>
      <c r="GLO160" s="7"/>
      <c r="GLP160" s="7"/>
      <c r="GLQ160" s="7"/>
      <c r="GLR160" s="7"/>
      <c r="GLS160" s="7"/>
      <c r="GLT160" s="7"/>
      <c r="GLU160" s="7"/>
      <c r="GLV160" s="7"/>
      <c r="GLW160" s="7"/>
      <c r="GLX160" s="7"/>
      <c r="GLY160" s="7"/>
      <c r="GLZ160" s="7"/>
      <c r="GMA160" s="7"/>
      <c r="GMB160" s="7"/>
      <c r="GMC160" s="7"/>
      <c r="GMD160" s="7"/>
      <c r="GME160" s="7"/>
      <c r="GMF160" s="7"/>
      <c r="GMG160" s="7"/>
      <c r="GMH160" s="7"/>
      <c r="GMI160" s="7"/>
      <c r="GMJ160" s="7"/>
      <c r="GMK160" s="7"/>
      <c r="GML160" s="7"/>
      <c r="GMM160" s="7"/>
      <c r="GMN160" s="7"/>
      <c r="GMO160" s="7"/>
      <c r="GMP160" s="7"/>
      <c r="GMQ160" s="7"/>
      <c r="GMR160" s="7"/>
      <c r="GMS160" s="7"/>
      <c r="GMT160" s="7"/>
      <c r="GMU160" s="7"/>
      <c r="GMV160" s="7"/>
      <c r="GMW160" s="7"/>
      <c r="GMX160" s="7"/>
      <c r="GMY160" s="7"/>
      <c r="GMZ160" s="7"/>
      <c r="GNA160" s="7"/>
      <c r="GNB160" s="7"/>
      <c r="GNC160" s="7"/>
      <c r="GND160" s="7"/>
      <c r="GNE160" s="7"/>
      <c r="GNF160" s="7"/>
      <c r="GNG160" s="7"/>
      <c r="GNH160" s="7"/>
      <c r="GNI160" s="7"/>
      <c r="GNJ160" s="7"/>
      <c r="GNK160" s="7"/>
      <c r="GNL160" s="7"/>
      <c r="GNM160" s="7"/>
      <c r="GNN160" s="7"/>
      <c r="GNO160" s="7"/>
      <c r="GNP160" s="7"/>
      <c r="GNQ160" s="7"/>
      <c r="GNR160" s="7"/>
      <c r="GNS160" s="7"/>
      <c r="GNT160" s="7"/>
      <c r="GNU160" s="7"/>
      <c r="GNV160" s="7"/>
      <c r="GNW160" s="7"/>
      <c r="GNX160" s="7"/>
      <c r="GNY160" s="7"/>
      <c r="GNZ160" s="7"/>
      <c r="GOA160" s="7"/>
      <c r="GOB160" s="7"/>
      <c r="GOC160" s="7"/>
      <c r="GOD160" s="7"/>
      <c r="GOE160" s="7"/>
      <c r="GOF160" s="7"/>
      <c r="GOG160" s="7"/>
      <c r="GOH160" s="7"/>
      <c r="GOI160" s="7"/>
      <c r="GOJ160" s="7"/>
      <c r="GOK160" s="7"/>
      <c r="GOL160" s="7"/>
      <c r="GOM160" s="7"/>
      <c r="GON160" s="7"/>
      <c r="GOO160" s="7"/>
      <c r="GOP160" s="7"/>
      <c r="GOQ160" s="7"/>
      <c r="GOR160" s="7"/>
      <c r="GOS160" s="7"/>
      <c r="GOT160" s="7"/>
      <c r="GOU160" s="7"/>
      <c r="GOV160" s="7"/>
      <c r="GOW160" s="7"/>
      <c r="GOX160" s="7"/>
      <c r="GOY160" s="7"/>
      <c r="GOZ160" s="7"/>
      <c r="GPA160" s="7"/>
      <c r="GPB160" s="7"/>
      <c r="GPC160" s="7"/>
      <c r="GPD160" s="7"/>
      <c r="GPE160" s="7"/>
      <c r="GPF160" s="7"/>
      <c r="GPG160" s="7"/>
      <c r="GPH160" s="7"/>
      <c r="GPI160" s="7"/>
      <c r="GPJ160" s="7"/>
      <c r="GPK160" s="7"/>
      <c r="GPL160" s="7"/>
      <c r="GPM160" s="7"/>
      <c r="GPN160" s="7"/>
      <c r="GPO160" s="7"/>
      <c r="GPP160" s="7"/>
      <c r="GPQ160" s="7"/>
      <c r="GPR160" s="7"/>
      <c r="GPS160" s="7"/>
      <c r="GPT160" s="7"/>
      <c r="GPU160" s="7"/>
      <c r="GPV160" s="7"/>
      <c r="GPW160" s="7"/>
      <c r="GPX160" s="7"/>
      <c r="GPY160" s="7"/>
      <c r="GPZ160" s="7"/>
      <c r="GQA160" s="7"/>
      <c r="GQB160" s="7"/>
      <c r="GQC160" s="7"/>
      <c r="GQD160" s="7"/>
      <c r="GQE160" s="7"/>
      <c r="GQF160" s="7"/>
      <c r="GQG160" s="7"/>
      <c r="GQH160" s="7"/>
      <c r="GQI160" s="7"/>
      <c r="GQJ160" s="7"/>
      <c r="GQK160" s="7"/>
      <c r="GQL160" s="7"/>
      <c r="GQM160" s="7"/>
      <c r="GQN160" s="7"/>
      <c r="GQO160" s="7"/>
      <c r="GQP160" s="7"/>
      <c r="GQQ160" s="7"/>
      <c r="GQR160" s="7"/>
      <c r="GQS160" s="7"/>
      <c r="GQT160" s="7"/>
      <c r="GQU160" s="7"/>
      <c r="GQV160" s="7"/>
      <c r="GQW160" s="7"/>
      <c r="GQX160" s="7"/>
      <c r="GQY160" s="7"/>
      <c r="GQZ160" s="7"/>
      <c r="GRA160" s="7"/>
      <c r="GRB160" s="7"/>
      <c r="GRC160" s="7"/>
      <c r="GRD160" s="7"/>
      <c r="GRE160" s="7"/>
      <c r="GRF160" s="7"/>
      <c r="GRG160" s="7"/>
      <c r="GRH160" s="7"/>
      <c r="GRI160" s="7"/>
      <c r="GRJ160" s="7"/>
      <c r="GRK160" s="7"/>
      <c r="GRL160" s="7"/>
      <c r="GRM160" s="7"/>
      <c r="GRN160" s="7"/>
      <c r="GRO160" s="7"/>
      <c r="GRP160" s="7"/>
      <c r="GRQ160" s="7"/>
      <c r="GRR160" s="7"/>
      <c r="GRS160" s="7"/>
      <c r="GRT160" s="7"/>
      <c r="GRU160" s="7"/>
      <c r="GRV160" s="7"/>
      <c r="GRW160" s="7"/>
      <c r="GRX160" s="7"/>
      <c r="GRY160" s="7"/>
      <c r="GRZ160" s="7"/>
      <c r="GSA160" s="7"/>
      <c r="GSB160" s="7"/>
      <c r="GSC160" s="7"/>
      <c r="GSD160" s="7"/>
      <c r="GSE160" s="7"/>
      <c r="GSF160" s="7"/>
      <c r="GSG160" s="7"/>
      <c r="GSH160" s="7"/>
      <c r="GSI160" s="7"/>
      <c r="GSJ160" s="7"/>
      <c r="GSK160" s="7"/>
      <c r="GSL160" s="7"/>
      <c r="GSM160" s="7"/>
      <c r="GSN160" s="7"/>
      <c r="GSO160" s="7"/>
      <c r="GSP160" s="7"/>
      <c r="GSQ160" s="7"/>
      <c r="GSR160" s="7"/>
      <c r="GSS160" s="7"/>
      <c r="GST160" s="7"/>
      <c r="GSU160" s="7"/>
      <c r="GSV160" s="7"/>
      <c r="GSW160" s="7"/>
      <c r="GSX160" s="7"/>
      <c r="GSY160" s="7"/>
      <c r="GSZ160" s="7"/>
      <c r="GTA160" s="7"/>
      <c r="GTB160" s="7"/>
      <c r="GTC160" s="7"/>
      <c r="GTD160" s="7"/>
      <c r="GTE160" s="7"/>
      <c r="GTF160" s="7"/>
      <c r="GTG160" s="7"/>
      <c r="GTH160" s="7"/>
      <c r="GTI160" s="7"/>
      <c r="GTJ160" s="7"/>
      <c r="GTK160" s="7"/>
      <c r="GTL160" s="7"/>
      <c r="GTM160" s="7"/>
      <c r="GTN160" s="7"/>
      <c r="GTO160" s="7"/>
      <c r="GTP160" s="7"/>
      <c r="GTQ160" s="7"/>
      <c r="GTR160" s="7"/>
      <c r="GTS160" s="7"/>
      <c r="GTT160" s="7"/>
      <c r="GTU160" s="7"/>
      <c r="GTV160" s="7"/>
      <c r="GTW160" s="7"/>
      <c r="GTX160" s="7"/>
      <c r="GTY160" s="7"/>
      <c r="GTZ160" s="7"/>
      <c r="GUA160" s="7"/>
      <c r="GUB160" s="7"/>
      <c r="GUC160" s="7"/>
      <c r="GUD160" s="7"/>
      <c r="GUE160" s="7"/>
      <c r="GUF160" s="7"/>
      <c r="GUG160" s="7"/>
      <c r="GUH160" s="7"/>
      <c r="GUI160" s="7"/>
      <c r="GUJ160" s="7"/>
      <c r="GUK160" s="7"/>
      <c r="GUL160" s="7"/>
      <c r="GUM160" s="7"/>
      <c r="GUN160" s="7"/>
      <c r="GUO160" s="7"/>
      <c r="GUP160" s="7"/>
      <c r="GUQ160" s="7"/>
      <c r="GUR160" s="7"/>
      <c r="GUS160" s="7"/>
      <c r="GUT160" s="7"/>
      <c r="GUU160" s="7"/>
      <c r="GUV160" s="7"/>
      <c r="GUW160" s="7"/>
      <c r="GUX160" s="7"/>
      <c r="GUY160" s="7"/>
      <c r="GUZ160" s="7"/>
      <c r="GVA160" s="7"/>
      <c r="GVB160" s="7"/>
      <c r="GVC160" s="7"/>
      <c r="GVD160" s="7"/>
      <c r="GVE160" s="7"/>
      <c r="GVF160" s="7"/>
      <c r="GVG160" s="7"/>
      <c r="GVH160" s="7"/>
      <c r="GVI160" s="7"/>
      <c r="GVJ160" s="7"/>
      <c r="GVK160" s="7"/>
      <c r="GVL160" s="7"/>
      <c r="GVM160" s="7"/>
      <c r="GVN160" s="7"/>
      <c r="GVO160" s="7"/>
      <c r="GVP160" s="7"/>
      <c r="GVQ160" s="7"/>
      <c r="GVR160" s="7"/>
      <c r="GVS160" s="7"/>
      <c r="GVT160" s="7"/>
      <c r="GVU160" s="7"/>
      <c r="GVV160" s="7"/>
      <c r="GVW160" s="7"/>
      <c r="GVX160" s="7"/>
      <c r="GVY160" s="7"/>
      <c r="GVZ160" s="7"/>
      <c r="GWA160" s="7"/>
      <c r="GWB160" s="7"/>
      <c r="GWC160" s="7"/>
      <c r="GWD160" s="7"/>
      <c r="GWE160" s="7"/>
      <c r="GWF160" s="7"/>
      <c r="GWG160" s="7"/>
      <c r="GWH160" s="7"/>
      <c r="GWI160" s="7"/>
      <c r="GWJ160" s="7"/>
      <c r="GWK160" s="7"/>
      <c r="GWL160" s="7"/>
      <c r="GWM160" s="7"/>
      <c r="GWN160" s="7"/>
      <c r="GWO160" s="7"/>
      <c r="GWP160" s="7"/>
      <c r="GWQ160" s="7"/>
      <c r="GWR160" s="7"/>
      <c r="GWS160" s="7"/>
      <c r="GWT160" s="7"/>
      <c r="GWU160" s="7"/>
      <c r="GWV160" s="7"/>
      <c r="GWW160" s="7"/>
      <c r="GWX160" s="7"/>
      <c r="GWY160" s="7"/>
      <c r="GWZ160" s="7"/>
      <c r="GXA160" s="7"/>
      <c r="GXB160" s="7"/>
      <c r="GXC160" s="7"/>
      <c r="GXD160" s="7"/>
      <c r="GXE160" s="7"/>
      <c r="GXF160" s="7"/>
      <c r="GXG160" s="7"/>
      <c r="GXH160" s="7"/>
      <c r="GXI160" s="7"/>
      <c r="GXJ160" s="7"/>
      <c r="GXK160" s="7"/>
      <c r="GXL160" s="7"/>
      <c r="GXM160" s="7"/>
      <c r="GXN160" s="7"/>
      <c r="GXO160" s="7"/>
      <c r="GXP160" s="7"/>
      <c r="GXQ160" s="7"/>
      <c r="GXR160" s="7"/>
      <c r="GXS160" s="7"/>
      <c r="GXT160" s="7"/>
      <c r="GXU160" s="7"/>
      <c r="GXV160" s="7"/>
      <c r="GXW160" s="7"/>
      <c r="GXX160" s="7"/>
      <c r="GXY160" s="7"/>
      <c r="GXZ160" s="7"/>
      <c r="GYA160" s="7"/>
      <c r="GYB160" s="7"/>
      <c r="GYC160" s="7"/>
      <c r="GYD160" s="7"/>
      <c r="GYE160" s="7"/>
      <c r="GYF160" s="7"/>
      <c r="GYG160" s="7"/>
      <c r="GYH160" s="7"/>
      <c r="GYI160" s="7"/>
      <c r="GYJ160" s="7"/>
      <c r="GYK160" s="7"/>
      <c r="GYL160" s="7"/>
      <c r="GYM160" s="7"/>
      <c r="GYN160" s="7"/>
      <c r="GYO160" s="7"/>
      <c r="GYP160" s="7"/>
      <c r="GYQ160" s="7"/>
      <c r="GYR160" s="7"/>
      <c r="GYS160" s="7"/>
      <c r="GYT160" s="7"/>
      <c r="GYU160" s="7"/>
      <c r="GYV160" s="7"/>
      <c r="GYW160" s="7"/>
      <c r="GYX160" s="7"/>
      <c r="GYY160" s="7"/>
      <c r="GYZ160" s="7"/>
      <c r="GZA160" s="7"/>
      <c r="GZB160" s="7"/>
      <c r="GZC160" s="7"/>
      <c r="GZD160" s="7"/>
      <c r="GZE160" s="7"/>
      <c r="GZF160" s="7"/>
      <c r="GZG160" s="7"/>
      <c r="GZH160" s="7"/>
      <c r="GZI160" s="7"/>
      <c r="GZJ160" s="7"/>
      <c r="GZK160" s="7"/>
      <c r="GZL160" s="7"/>
      <c r="GZM160" s="7"/>
      <c r="GZN160" s="7"/>
      <c r="GZO160" s="7"/>
      <c r="GZP160" s="7"/>
      <c r="GZQ160" s="7"/>
      <c r="GZR160" s="7"/>
      <c r="GZS160" s="7"/>
      <c r="GZT160" s="7"/>
      <c r="GZU160" s="7"/>
      <c r="GZV160" s="7"/>
      <c r="GZW160" s="7"/>
      <c r="GZX160" s="7"/>
      <c r="GZY160" s="7"/>
      <c r="GZZ160" s="7"/>
      <c r="HAA160" s="7"/>
      <c r="HAB160" s="7"/>
      <c r="HAC160" s="7"/>
      <c r="HAD160" s="7"/>
      <c r="HAE160" s="7"/>
      <c r="HAF160" s="7"/>
      <c r="HAG160" s="7"/>
      <c r="HAH160" s="7"/>
      <c r="HAI160" s="7"/>
      <c r="HAJ160" s="7"/>
      <c r="HAK160" s="7"/>
      <c r="HAL160" s="7"/>
      <c r="HAM160" s="7"/>
      <c r="HAN160" s="7"/>
      <c r="HAO160" s="7"/>
      <c r="HAP160" s="7"/>
      <c r="HAQ160" s="7"/>
      <c r="HAR160" s="7"/>
      <c r="HAS160" s="7"/>
      <c r="HAT160" s="7"/>
      <c r="HAU160" s="7"/>
      <c r="HAV160" s="7"/>
      <c r="HAW160" s="7"/>
      <c r="HAX160" s="7"/>
      <c r="HAY160" s="7"/>
      <c r="HAZ160" s="7"/>
      <c r="HBA160" s="7"/>
      <c r="HBB160" s="7"/>
      <c r="HBC160" s="7"/>
      <c r="HBD160" s="7"/>
      <c r="HBE160" s="7"/>
      <c r="HBF160" s="7"/>
      <c r="HBG160" s="7"/>
      <c r="HBH160" s="7"/>
      <c r="HBI160" s="7"/>
      <c r="HBJ160" s="7"/>
      <c r="HBK160" s="7"/>
      <c r="HBL160" s="7"/>
      <c r="HBM160" s="7"/>
      <c r="HBN160" s="7"/>
      <c r="HBO160" s="7"/>
      <c r="HBP160" s="7"/>
      <c r="HBQ160" s="7"/>
      <c r="HBR160" s="7"/>
      <c r="HBS160" s="7"/>
      <c r="HBT160" s="7"/>
      <c r="HBU160" s="7"/>
      <c r="HBV160" s="7"/>
      <c r="HBW160" s="7"/>
      <c r="HBX160" s="7"/>
      <c r="HBY160" s="7"/>
      <c r="HBZ160" s="7"/>
      <c r="HCA160" s="7"/>
      <c r="HCB160" s="7"/>
      <c r="HCC160" s="7"/>
      <c r="HCD160" s="7"/>
      <c r="HCE160" s="7"/>
      <c r="HCF160" s="7"/>
      <c r="HCG160" s="7"/>
      <c r="HCH160" s="7"/>
      <c r="HCI160" s="7"/>
      <c r="HCJ160" s="7"/>
      <c r="HCK160" s="7"/>
      <c r="HCL160" s="7"/>
      <c r="HCM160" s="7"/>
      <c r="HCN160" s="7"/>
      <c r="HCO160" s="7"/>
      <c r="HCP160" s="7"/>
      <c r="HCQ160" s="7"/>
      <c r="HCR160" s="7"/>
      <c r="HCS160" s="7"/>
      <c r="HCT160" s="7"/>
      <c r="HCU160" s="7"/>
      <c r="HCV160" s="7"/>
      <c r="HCW160" s="7"/>
      <c r="HCX160" s="7"/>
      <c r="HCY160" s="7"/>
      <c r="HCZ160" s="7"/>
      <c r="HDA160" s="7"/>
      <c r="HDB160" s="7"/>
      <c r="HDC160" s="7"/>
      <c r="HDD160" s="7"/>
      <c r="HDE160" s="7"/>
      <c r="HDF160" s="7"/>
      <c r="HDG160" s="7"/>
      <c r="HDH160" s="7"/>
      <c r="HDI160" s="7"/>
      <c r="HDJ160" s="7"/>
      <c r="HDK160" s="7"/>
      <c r="HDL160" s="7"/>
      <c r="HDM160" s="7"/>
      <c r="HDN160" s="7"/>
      <c r="HDO160" s="7"/>
      <c r="HDP160" s="7"/>
      <c r="HDQ160" s="7"/>
      <c r="HDR160" s="7"/>
      <c r="HDS160" s="7"/>
      <c r="HDT160" s="7"/>
      <c r="HDU160" s="7"/>
      <c r="HDV160" s="7"/>
      <c r="HDW160" s="7"/>
      <c r="HDX160" s="7"/>
      <c r="HDY160" s="7"/>
      <c r="HDZ160" s="7"/>
      <c r="HEA160" s="7"/>
      <c r="HEB160" s="7"/>
      <c r="HEC160" s="7"/>
      <c r="HED160" s="7"/>
      <c r="HEE160" s="7"/>
      <c r="HEF160" s="7"/>
      <c r="HEG160" s="7"/>
      <c r="HEH160" s="7"/>
      <c r="HEI160" s="7"/>
      <c r="HEJ160" s="7"/>
      <c r="HEK160" s="7"/>
      <c r="HEL160" s="7"/>
      <c r="HEM160" s="7"/>
      <c r="HEN160" s="7"/>
      <c r="HEO160" s="7"/>
      <c r="HEP160" s="7"/>
      <c r="HEQ160" s="7"/>
      <c r="HER160" s="7"/>
      <c r="HES160" s="7"/>
      <c r="HET160" s="7"/>
      <c r="HEU160" s="7"/>
      <c r="HEV160" s="7"/>
      <c r="HEW160" s="7"/>
      <c r="HEX160" s="7"/>
      <c r="HEY160" s="7"/>
      <c r="HEZ160" s="7"/>
      <c r="HFA160" s="7"/>
      <c r="HFB160" s="7"/>
      <c r="HFC160" s="7"/>
      <c r="HFD160" s="7"/>
      <c r="HFE160" s="7"/>
      <c r="HFF160" s="7"/>
      <c r="HFG160" s="7"/>
      <c r="HFH160" s="7"/>
      <c r="HFI160" s="7"/>
      <c r="HFJ160" s="7"/>
      <c r="HFK160" s="7"/>
      <c r="HFL160" s="7"/>
      <c r="HFM160" s="7"/>
      <c r="HFN160" s="7"/>
      <c r="HFO160" s="7"/>
      <c r="HFP160" s="7"/>
      <c r="HFQ160" s="7"/>
      <c r="HFR160" s="7"/>
      <c r="HFS160" s="7"/>
      <c r="HFT160" s="7"/>
      <c r="HFU160" s="7"/>
      <c r="HFV160" s="7"/>
      <c r="HFW160" s="7"/>
      <c r="HFX160" s="7"/>
      <c r="HFY160" s="7"/>
      <c r="HFZ160" s="7"/>
      <c r="HGA160" s="7"/>
      <c r="HGB160" s="7"/>
      <c r="HGC160" s="7"/>
      <c r="HGD160" s="7"/>
      <c r="HGE160" s="7"/>
      <c r="HGF160" s="7"/>
      <c r="HGG160" s="7"/>
      <c r="HGH160" s="7"/>
      <c r="HGI160" s="7"/>
      <c r="HGJ160" s="7"/>
      <c r="HGK160" s="7"/>
      <c r="HGL160" s="7"/>
      <c r="HGM160" s="7"/>
      <c r="HGN160" s="7"/>
      <c r="HGO160" s="7"/>
      <c r="HGP160" s="7"/>
      <c r="HGQ160" s="7"/>
      <c r="HGR160" s="7"/>
      <c r="HGS160" s="7"/>
      <c r="HGT160" s="7"/>
      <c r="HGU160" s="7"/>
      <c r="HGV160" s="7"/>
      <c r="HGW160" s="7"/>
      <c r="HGX160" s="7"/>
      <c r="HGY160" s="7"/>
      <c r="HGZ160" s="7"/>
      <c r="HHA160" s="7"/>
      <c r="HHB160" s="7"/>
      <c r="HHC160" s="7"/>
      <c r="HHD160" s="7"/>
      <c r="HHE160" s="7"/>
      <c r="HHF160" s="7"/>
      <c r="HHG160" s="7"/>
      <c r="HHH160" s="7"/>
      <c r="HHI160" s="7"/>
      <c r="HHJ160" s="7"/>
      <c r="HHK160" s="7"/>
      <c r="HHL160" s="7"/>
      <c r="HHM160" s="7"/>
      <c r="HHN160" s="7"/>
      <c r="HHO160" s="7"/>
      <c r="HHP160" s="7"/>
      <c r="HHQ160" s="7"/>
      <c r="HHR160" s="7"/>
      <c r="HHS160" s="7"/>
      <c r="HHT160" s="7"/>
      <c r="HHU160" s="7"/>
      <c r="HHV160" s="7"/>
      <c r="HHW160" s="7"/>
      <c r="HHX160" s="7"/>
      <c r="HHY160" s="7"/>
      <c r="HHZ160" s="7"/>
      <c r="HIA160" s="7"/>
      <c r="HIB160" s="7"/>
      <c r="HIC160" s="7"/>
      <c r="HID160" s="7"/>
      <c r="HIE160" s="7"/>
      <c r="HIF160" s="7"/>
      <c r="HIG160" s="7"/>
      <c r="HIH160" s="7"/>
      <c r="HII160" s="7"/>
      <c r="HIJ160" s="7"/>
      <c r="HIK160" s="7"/>
      <c r="HIL160" s="7"/>
      <c r="HIM160" s="7"/>
      <c r="HIN160" s="7"/>
      <c r="HIO160" s="7"/>
      <c r="HIP160" s="7"/>
      <c r="HIQ160" s="7"/>
      <c r="HIR160" s="7"/>
      <c r="HIS160" s="7"/>
      <c r="HIT160" s="7"/>
      <c r="HIU160" s="7"/>
      <c r="HIV160" s="7"/>
      <c r="HIW160" s="7"/>
      <c r="HIX160" s="7"/>
      <c r="HIY160" s="7"/>
      <c r="HIZ160" s="7"/>
      <c r="HJA160" s="7"/>
      <c r="HJB160" s="7"/>
      <c r="HJC160" s="7"/>
      <c r="HJD160" s="7"/>
      <c r="HJE160" s="7"/>
      <c r="HJF160" s="7"/>
      <c r="HJG160" s="7"/>
      <c r="HJH160" s="7"/>
      <c r="HJI160" s="7"/>
      <c r="HJJ160" s="7"/>
      <c r="HJK160" s="7"/>
      <c r="HJL160" s="7"/>
      <c r="HJM160" s="7"/>
      <c r="HJN160" s="7"/>
      <c r="HJO160" s="7"/>
      <c r="HJP160" s="7"/>
      <c r="HJQ160" s="7"/>
      <c r="HJR160" s="7"/>
      <c r="HJS160" s="7"/>
      <c r="HJT160" s="7"/>
      <c r="HJU160" s="7"/>
      <c r="HJV160" s="7"/>
      <c r="HJW160" s="7"/>
      <c r="HJX160" s="7"/>
      <c r="HJY160" s="7"/>
      <c r="HJZ160" s="7"/>
      <c r="HKA160" s="7"/>
      <c r="HKB160" s="7"/>
      <c r="HKC160" s="7"/>
      <c r="HKD160" s="7"/>
      <c r="HKE160" s="7"/>
      <c r="HKF160" s="7"/>
      <c r="HKG160" s="7"/>
      <c r="HKH160" s="7"/>
      <c r="HKI160" s="7"/>
      <c r="HKJ160" s="7"/>
      <c r="HKK160" s="7"/>
      <c r="HKL160" s="7"/>
      <c r="HKM160" s="7"/>
      <c r="HKN160" s="7"/>
      <c r="HKO160" s="7"/>
      <c r="HKP160" s="7"/>
      <c r="HKQ160" s="7"/>
      <c r="HKR160" s="7"/>
      <c r="HKS160" s="7"/>
      <c r="HKT160" s="7"/>
      <c r="HKU160" s="7"/>
      <c r="HKV160" s="7"/>
      <c r="HKW160" s="7"/>
      <c r="HKX160" s="7"/>
      <c r="HKY160" s="7"/>
      <c r="HKZ160" s="7"/>
      <c r="HLA160" s="7"/>
      <c r="HLB160" s="7"/>
      <c r="HLC160" s="7"/>
      <c r="HLD160" s="7"/>
      <c r="HLE160" s="7"/>
      <c r="HLF160" s="7"/>
      <c r="HLG160" s="7"/>
      <c r="HLH160" s="7"/>
      <c r="HLI160" s="7"/>
      <c r="HLJ160" s="7"/>
      <c r="HLK160" s="7"/>
      <c r="HLL160" s="7"/>
      <c r="HLM160" s="7"/>
      <c r="HLN160" s="7"/>
      <c r="HLO160" s="7"/>
      <c r="HLP160" s="7"/>
      <c r="HLQ160" s="7"/>
      <c r="HLR160" s="7"/>
      <c r="HLS160" s="7"/>
      <c r="HLT160" s="7"/>
      <c r="HLU160" s="7"/>
      <c r="HLV160" s="7"/>
      <c r="HLW160" s="7"/>
      <c r="HLX160" s="7"/>
      <c r="HLY160" s="7"/>
      <c r="HLZ160" s="7"/>
      <c r="HMA160" s="7"/>
      <c r="HMB160" s="7"/>
      <c r="HMC160" s="7"/>
      <c r="HMD160" s="7"/>
      <c r="HME160" s="7"/>
      <c r="HMF160" s="7"/>
      <c r="HMG160" s="7"/>
      <c r="HMH160" s="7"/>
      <c r="HMI160" s="7"/>
      <c r="HMJ160" s="7"/>
      <c r="HMK160" s="7"/>
      <c r="HML160" s="7"/>
      <c r="HMM160" s="7"/>
      <c r="HMN160" s="7"/>
      <c r="HMO160" s="7"/>
      <c r="HMP160" s="7"/>
      <c r="HMQ160" s="7"/>
      <c r="HMR160" s="7"/>
      <c r="HMS160" s="7"/>
      <c r="HMT160" s="7"/>
      <c r="HMU160" s="7"/>
      <c r="HMV160" s="7"/>
      <c r="HMW160" s="7"/>
      <c r="HMX160" s="7"/>
      <c r="HMY160" s="7"/>
      <c r="HMZ160" s="7"/>
      <c r="HNA160" s="7"/>
      <c r="HNB160" s="7"/>
      <c r="HNC160" s="7"/>
      <c r="HND160" s="7"/>
      <c r="HNE160" s="7"/>
      <c r="HNF160" s="7"/>
      <c r="HNG160" s="7"/>
      <c r="HNH160" s="7"/>
      <c r="HNI160" s="7"/>
      <c r="HNJ160" s="7"/>
      <c r="HNK160" s="7"/>
      <c r="HNL160" s="7"/>
      <c r="HNM160" s="7"/>
      <c r="HNN160" s="7"/>
      <c r="HNO160" s="7"/>
      <c r="HNP160" s="7"/>
      <c r="HNQ160" s="7"/>
      <c r="HNR160" s="7"/>
      <c r="HNS160" s="7"/>
      <c r="HNT160" s="7"/>
      <c r="HNU160" s="7"/>
      <c r="HNV160" s="7"/>
      <c r="HNW160" s="7"/>
      <c r="HNX160" s="7"/>
      <c r="HNY160" s="7"/>
      <c r="HNZ160" s="7"/>
      <c r="HOA160" s="7"/>
      <c r="HOB160" s="7"/>
      <c r="HOC160" s="7"/>
      <c r="HOD160" s="7"/>
      <c r="HOE160" s="7"/>
      <c r="HOF160" s="7"/>
      <c r="HOG160" s="7"/>
      <c r="HOH160" s="7"/>
      <c r="HOI160" s="7"/>
      <c r="HOJ160" s="7"/>
      <c r="HOK160" s="7"/>
      <c r="HOL160" s="7"/>
      <c r="HOM160" s="7"/>
      <c r="HON160" s="7"/>
      <c r="HOO160" s="7"/>
      <c r="HOP160" s="7"/>
      <c r="HOQ160" s="7"/>
      <c r="HOR160" s="7"/>
      <c r="HOS160" s="7"/>
      <c r="HOT160" s="7"/>
      <c r="HOU160" s="7"/>
      <c r="HOV160" s="7"/>
      <c r="HOW160" s="7"/>
      <c r="HOX160" s="7"/>
      <c r="HOY160" s="7"/>
      <c r="HOZ160" s="7"/>
      <c r="HPA160" s="7"/>
      <c r="HPB160" s="7"/>
      <c r="HPC160" s="7"/>
      <c r="HPD160" s="7"/>
      <c r="HPE160" s="7"/>
      <c r="HPF160" s="7"/>
      <c r="HPG160" s="7"/>
      <c r="HPH160" s="7"/>
      <c r="HPI160" s="7"/>
      <c r="HPJ160" s="7"/>
      <c r="HPK160" s="7"/>
      <c r="HPL160" s="7"/>
      <c r="HPM160" s="7"/>
      <c r="HPN160" s="7"/>
      <c r="HPO160" s="7"/>
      <c r="HPP160" s="7"/>
      <c r="HPQ160" s="7"/>
      <c r="HPR160" s="7"/>
      <c r="HPS160" s="7"/>
      <c r="HPT160" s="7"/>
      <c r="HPU160" s="7"/>
      <c r="HPV160" s="7"/>
      <c r="HPW160" s="7"/>
      <c r="HPX160" s="7"/>
      <c r="HPY160" s="7"/>
      <c r="HPZ160" s="7"/>
      <c r="HQA160" s="7"/>
      <c r="HQB160" s="7"/>
      <c r="HQC160" s="7"/>
      <c r="HQD160" s="7"/>
      <c r="HQE160" s="7"/>
      <c r="HQF160" s="7"/>
      <c r="HQG160" s="7"/>
      <c r="HQH160" s="7"/>
      <c r="HQI160" s="7"/>
      <c r="HQJ160" s="7"/>
      <c r="HQK160" s="7"/>
      <c r="HQL160" s="7"/>
      <c r="HQM160" s="7"/>
      <c r="HQN160" s="7"/>
      <c r="HQO160" s="7"/>
      <c r="HQP160" s="7"/>
      <c r="HQQ160" s="7"/>
      <c r="HQR160" s="7"/>
      <c r="HQS160" s="7"/>
      <c r="HQT160" s="7"/>
      <c r="HQU160" s="7"/>
      <c r="HQV160" s="7"/>
      <c r="HQW160" s="7"/>
      <c r="HQX160" s="7"/>
      <c r="HQY160" s="7"/>
      <c r="HQZ160" s="7"/>
      <c r="HRA160" s="7"/>
      <c r="HRB160" s="7"/>
      <c r="HRC160" s="7"/>
      <c r="HRD160" s="7"/>
      <c r="HRE160" s="7"/>
      <c r="HRF160" s="7"/>
      <c r="HRG160" s="7"/>
      <c r="HRH160" s="7"/>
      <c r="HRI160" s="7"/>
      <c r="HRJ160" s="7"/>
      <c r="HRK160" s="7"/>
      <c r="HRL160" s="7"/>
      <c r="HRM160" s="7"/>
      <c r="HRN160" s="7"/>
      <c r="HRO160" s="7"/>
      <c r="HRP160" s="7"/>
      <c r="HRQ160" s="7"/>
      <c r="HRR160" s="7"/>
      <c r="HRS160" s="7"/>
      <c r="HRT160" s="7"/>
      <c r="HRU160" s="7"/>
      <c r="HRV160" s="7"/>
      <c r="HRW160" s="7"/>
      <c r="HRX160" s="7"/>
      <c r="HRY160" s="7"/>
      <c r="HRZ160" s="7"/>
      <c r="HSA160" s="7"/>
      <c r="HSB160" s="7"/>
      <c r="HSC160" s="7"/>
      <c r="HSD160" s="7"/>
      <c r="HSE160" s="7"/>
      <c r="HSF160" s="7"/>
      <c r="HSG160" s="7"/>
      <c r="HSH160" s="7"/>
      <c r="HSI160" s="7"/>
      <c r="HSJ160" s="7"/>
      <c r="HSK160" s="7"/>
      <c r="HSL160" s="7"/>
      <c r="HSM160" s="7"/>
      <c r="HSN160" s="7"/>
      <c r="HSO160" s="7"/>
      <c r="HSP160" s="7"/>
      <c r="HSQ160" s="7"/>
      <c r="HSR160" s="7"/>
      <c r="HSS160" s="7"/>
      <c r="HST160" s="7"/>
      <c r="HSU160" s="7"/>
      <c r="HSV160" s="7"/>
      <c r="HSW160" s="7"/>
      <c r="HSX160" s="7"/>
      <c r="HSY160" s="7"/>
      <c r="HSZ160" s="7"/>
      <c r="HTA160" s="7"/>
      <c r="HTB160" s="7"/>
      <c r="HTC160" s="7"/>
      <c r="HTD160" s="7"/>
      <c r="HTE160" s="7"/>
      <c r="HTF160" s="7"/>
      <c r="HTG160" s="7"/>
      <c r="HTH160" s="7"/>
      <c r="HTI160" s="7"/>
      <c r="HTJ160" s="7"/>
      <c r="HTK160" s="7"/>
      <c r="HTL160" s="7"/>
      <c r="HTM160" s="7"/>
      <c r="HTN160" s="7"/>
      <c r="HTO160" s="7"/>
      <c r="HTP160" s="7"/>
      <c r="HTQ160" s="7"/>
      <c r="HTR160" s="7"/>
      <c r="HTS160" s="7"/>
      <c r="HTT160" s="7"/>
      <c r="HTU160" s="7"/>
      <c r="HTV160" s="7"/>
      <c r="HTW160" s="7"/>
      <c r="HTX160" s="7"/>
      <c r="HTY160" s="7"/>
      <c r="HTZ160" s="7"/>
      <c r="HUA160" s="7"/>
      <c r="HUB160" s="7"/>
      <c r="HUC160" s="7"/>
      <c r="HUD160" s="7"/>
      <c r="HUE160" s="7"/>
      <c r="HUF160" s="7"/>
      <c r="HUG160" s="7"/>
      <c r="HUH160" s="7"/>
      <c r="HUI160" s="7"/>
      <c r="HUJ160" s="7"/>
      <c r="HUK160" s="7"/>
      <c r="HUL160" s="7"/>
      <c r="HUM160" s="7"/>
      <c r="HUN160" s="7"/>
      <c r="HUO160" s="7"/>
      <c r="HUP160" s="7"/>
      <c r="HUQ160" s="7"/>
      <c r="HUR160" s="7"/>
      <c r="HUS160" s="7"/>
      <c r="HUT160" s="7"/>
      <c r="HUU160" s="7"/>
      <c r="HUV160" s="7"/>
      <c r="HUW160" s="7"/>
      <c r="HUX160" s="7"/>
      <c r="HUY160" s="7"/>
      <c r="HUZ160" s="7"/>
      <c r="HVA160" s="7"/>
      <c r="HVB160" s="7"/>
      <c r="HVC160" s="7"/>
      <c r="HVD160" s="7"/>
      <c r="HVE160" s="7"/>
      <c r="HVF160" s="7"/>
      <c r="HVG160" s="7"/>
      <c r="HVH160" s="7"/>
      <c r="HVI160" s="7"/>
      <c r="HVJ160" s="7"/>
      <c r="HVK160" s="7"/>
      <c r="HVL160" s="7"/>
      <c r="HVM160" s="7"/>
      <c r="HVN160" s="7"/>
      <c r="HVO160" s="7"/>
      <c r="HVP160" s="7"/>
      <c r="HVQ160" s="7"/>
      <c r="HVR160" s="7"/>
      <c r="HVS160" s="7"/>
      <c r="HVT160" s="7"/>
      <c r="HVU160" s="7"/>
      <c r="HVV160" s="7"/>
      <c r="HVW160" s="7"/>
      <c r="HVX160" s="7"/>
      <c r="HVY160" s="7"/>
      <c r="HVZ160" s="7"/>
      <c r="HWA160" s="7"/>
      <c r="HWB160" s="7"/>
      <c r="HWC160" s="7"/>
      <c r="HWD160" s="7"/>
      <c r="HWE160" s="7"/>
      <c r="HWF160" s="7"/>
      <c r="HWG160" s="7"/>
      <c r="HWH160" s="7"/>
      <c r="HWI160" s="7"/>
      <c r="HWJ160" s="7"/>
      <c r="HWK160" s="7"/>
      <c r="HWL160" s="7"/>
      <c r="HWM160" s="7"/>
      <c r="HWN160" s="7"/>
      <c r="HWO160" s="7"/>
      <c r="HWP160" s="7"/>
      <c r="HWQ160" s="7"/>
      <c r="HWR160" s="7"/>
      <c r="HWS160" s="7"/>
      <c r="HWT160" s="7"/>
      <c r="HWU160" s="7"/>
      <c r="HWV160" s="7"/>
      <c r="HWW160" s="7"/>
      <c r="HWX160" s="7"/>
      <c r="HWY160" s="7"/>
      <c r="HWZ160" s="7"/>
      <c r="HXA160" s="7"/>
      <c r="HXB160" s="7"/>
      <c r="HXC160" s="7"/>
      <c r="HXD160" s="7"/>
      <c r="HXE160" s="7"/>
      <c r="HXF160" s="7"/>
      <c r="HXG160" s="7"/>
      <c r="HXH160" s="7"/>
      <c r="HXI160" s="7"/>
      <c r="HXJ160" s="7"/>
      <c r="HXK160" s="7"/>
      <c r="HXL160" s="7"/>
      <c r="HXM160" s="7"/>
      <c r="HXN160" s="7"/>
      <c r="HXO160" s="7"/>
      <c r="HXP160" s="7"/>
      <c r="HXQ160" s="7"/>
      <c r="HXR160" s="7"/>
      <c r="HXS160" s="7"/>
      <c r="HXT160" s="7"/>
      <c r="HXU160" s="7"/>
      <c r="HXV160" s="7"/>
      <c r="HXW160" s="7"/>
      <c r="HXX160" s="7"/>
      <c r="HXY160" s="7"/>
      <c r="HXZ160" s="7"/>
      <c r="HYA160" s="7"/>
      <c r="HYB160" s="7"/>
      <c r="HYC160" s="7"/>
      <c r="HYD160" s="7"/>
      <c r="HYE160" s="7"/>
      <c r="HYF160" s="7"/>
      <c r="HYG160" s="7"/>
      <c r="HYH160" s="7"/>
      <c r="HYI160" s="7"/>
      <c r="HYJ160" s="7"/>
      <c r="HYK160" s="7"/>
      <c r="HYL160" s="7"/>
      <c r="HYM160" s="7"/>
      <c r="HYN160" s="7"/>
      <c r="HYO160" s="7"/>
      <c r="HYP160" s="7"/>
      <c r="HYQ160" s="7"/>
      <c r="HYR160" s="7"/>
      <c r="HYS160" s="7"/>
      <c r="HYT160" s="7"/>
      <c r="HYU160" s="7"/>
      <c r="HYV160" s="7"/>
      <c r="HYW160" s="7"/>
      <c r="HYX160" s="7"/>
      <c r="HYY160" s="7"/>
      <c r="HYZ160" s="7"/>
      <c r="HZA160" s="7"/>
      <c r="HZB160" s="7"/>
      <c r="HZC160" s="7"/>
      <c r="HZD160" s="7"/>
      <c r="HZE160" s="7"/>
      <c r="HZF160" s="7"/>
      <c r="HZG160" s="7"/>
      <c r="HZH160" s="7"/>
      <c r="HZI160" s="7"/>
      <c r="HZJ160" s="7"/>
      <c r="HZK160" s="7"/>
      <c r="HZL160" s="7"/>
      <c r="HZM160" s="7"/>
      <c r="HZN160" s="7"/>
      <c r="HZO160" s="7"/>
      <c r="HZP160" s="7"/>
      <c r="HZQ160" s="7"/>
      <c r="HZR160" s="7"/>
      <c r="HZS160" s="7"/>
      <c r="HZT160" s="7"/>
      <c r="HZU160" s="7"/>
      <c r="HZV160" s="7"/>
      <c r="HZW160" s="7"/>
      <c r="HZX160" s="7"/>
      <c r="HZY160" s="7"/>
      <c r="HZZ160" s="7"/>
      <c r="IAA160" s="7"/>
      <c r="IAB160" s="7"/>
      <c r="IAC160" s="7"/>
      <c r="IAD160" s="7"/>
      <c r="IAE160" s="7"/>
      <c r="IAF160" s="7"/>
      <c r="IAG160" s="7"/>
      <c r="IAH160" s="7"/>
      <c r="IAI160" s="7"/>
      <c r="IAJ160" s="7"/>
      <c r="IAK160" s="7"/>
      <c r="IAL160" s="7"/>
      <c r="IAM160" s="7"/>
      <c r="IAN160" s="7"/>
      <c r="IAO160" s="7"/>
      <c r="IAP160" s="7"/>
      <c r="IAQ160" s="7"/>
      <c r="IAR160" s="7"/>
      <c r="IAS160" s="7"/>
      <c r="IAT160" s="7"/>
      <c r="IAU160" s="7"/>
      <c r="IAV160" s="7"/>
      <c r="IAW160" s="7"/>
      <c r="IAX160" s="7"/>
      <c r="IAY160" s="7"/>
      <c r="IAZ160" s="7"/>
      <c r="IBA160" s="7"/>
      <c r="IBB160" s="7"/>
      <c r="IBC160" s="7"/>
      <c r="IBD160" s="7"/>
      <c r="IBE160" s="7"/>
      <c r="IBF160" s="7"/>
      <c r="IBG160" s="7"/>
      <c r="IBH160" s="7"/>
      <c r="IBI160" s="7"/>
      <c r="IBJ160" s="7"/>
      <c r="IBK160" s="7"/>
      <c r="IBL160" s="7"/>
      <c r="IBM160" s="7"/>
      <c r="IBN160" s="7"/>
      <c r="IBO160" s="7"/>
      <c r="IBP160" s="7"/>
      <c r="IBQ160" s="7"/>
      <c r="IBR160" s="7"/>
      <c r="IBS160" s="7"/>
      <c r="IBT160" s="7"/>
      <c r="IBU160" s="7"/>
      <c r="IBV160" s="7"/>
      <c r="IBW160" s="7"/>
      <c r="IBX160" s="7"/>
      <c r="IBY160" s="7"/>
      <c r="IBZ160" s="7"/>
      <c r="ICA160" s="7"/>
      <c r="ICB160" s="7"/>
      <c r="ICC160" s="7"/>
      <c r="ICD160" s="7"/>
      <c r="ICE160" s="7"/>
      <c r="ICF160" s="7"/>
      <c r="ICG160" s="7"/>
      <c r="ICH160" s="7"/>
      <c r="ICI160" s="7"/>
      <c r="ICJ160" s="7"/>
      <c r="ICK160" s="7"/>
      <c r="ICL160" s="7"/>
      <c r="ICM160" s="7"/>
      <c r="ICN160" s="7"/>
      <c r="ICO160" s="7"/>
      <c r="ICP160" s="7"/>
      <c r="ICQ160" s="7"/>
      <c r="ICR160" s="7"/>
      <c r="ICS160" s="7"/>
      <c r="ICT160" s="7"/>
      <c r="ICU160" s="7"/>
      <c r="ICV160" s="7"/>
      <c r="ICW160" s="7"/>
      <c r="ICX160" s="7"/>
      <c r="ICY160" s="7"/>
      <c r="ICZ160" s="7"/>
      <c r="IDA160" s="7"/>
      <c r="IDB160" s="7"/>
      <c r="IDC160" s="7"/>
      <c r="IDD160" s="7"/>
      <c r="IDE160" s="7"/>
      <c r="IDF160" s="7"/>
      <c r="IDG160" s="7"/>
      <c r="IDH160" s="7"/>
      <c r="IDI160" s="7"/>
      <c r="IDJ160" s="7"/>
      <c r="IDK160" s="7"/>
      <c r="IDL160" s="7"/>
      <c r="IDM160" s="7"/>
      <c r="IDN160" s="7"/>
      <c r="IDO160" s="7"/>
      <c r="IDP160" s="7"/>
      <c r="IDQ160" s="7"/>
      <c r="IDR160" s="7"/>
      <c r="IDS160" s="7"/>
      <c r="IDT160" s="7"/>
      <c r="IDU160" s="7"/>
      <c r="IDV160" s="7"/>
      <c r="IDW160" s="7"/>
      <c r="IDX160" s="7"/>
      <c r="IDY160" s="7"/>
      <c r="IDZ160" s="7"/>
      <c r="IEA160" s="7"/>
      <c r="IEB160" s="7"/>
      <c r="IEC160" s="7"/>
      <c r="IED160" s="7"/>
      <c r="IEE160" s="7"/>
      <c r="IEF160" s="7"/>
      <c r="IEG160" s="7"/>
      <c r="IEH160" s="7"/>
      <c r="IEI160" s="7"/>
      <c r="IEJ160" s="7"/>
      <c r="IEK160" s="7"/>
      <c r="IEL160" s="7"/>
      <c r="IEM160" s="7"/>
      <c r="IEN160" s="7"/>
      <c r="IEO160" s="7"/>
      <c r="IEP160" s="7"/>
      <c r="IEQ160" s="7"/>
      <c r="IER160" s="7"/>
      <c r="IES160" s="7"/>
      <c r="IET160" s="7"/>
      <c r="IEU160" s="7"/>
      <c r="IEV160" s="7"/>
      <c r="IEW160" s="7"/>
      <c r="IEX160" s="7"/>
      <c r="IEY160" s="7"/>
      <c r="IEZ160" s="7"/>
      <c r="IFA160" s="7"/>
      <c r="IFB160" s="7"/>
      <c r="IFC160" s="7"/>
      <c r="IFD160" s="7"/>
      <c r="IFE160" s="7"/>
      <c r="IFF160" s="7"/>
      <c r="IFG160" s="7"/>
      <c r="IFH160" s="7"/>
      <c r="IFI160" s="7"/>
      <c r="IFJ160" s="7"/>
      <c r="IFK160" s="7"/>
      <c r="IFL160" s="7"/>
      <c r="IFM160" s="7"/>
      <c r="IFN160" s="7"/>
      <c r="IFO160" s="7"/>
      <c r="IFP160" s="7"/>
      <c r="IFQ160" s="7"/>
      <c r="IFR160" s="7"/>
      <c r="IFS160" s="7"/>
      <c r="IFT160" s="7"/>
      <c r="IFU160" s="7"/>
      <c r="IFV160" s="7"/>
      <c r="IFW160" s="7"/>
      <c r="IFX160" s="7"/>
      <c r="IFY160" s="7"/>
      <c r="IFZ160" s="7"/>
      <c r="IGA160" s="7"/>
      <c r="IGB160" s="7"/>
      <c r="IGC160" s="7"/>
      <c r="IGD160" s="7"/>
      <c r="IGE160" s="7"/>
      <c r="IGF160" s="7"/>
      <c r="IGG160" s="7"/>
      <c r="IGH160" s="7"/>
      <c r="IGI160" s="7"/>
      <c r="IGJ160" s="7"/>
      <c r="IGK160" s="7"/>
      <c r="IGL160" s="7"/>
      <c r="IGM160" s="7"/>
      <c r="IGN160" s="7"/>
      <c r="IGO160" s="7"/>
      <c r="IGP160" s="7"/>
      <c r="IGQ160" s="7"/>
      <c r="IGR160" s="7"/>
      <c r="IGS160" s="7"/>
      <c r="IGT160" s="7"/>
      <c r="IGU160" s="7"/>
      <c r="IGV160" s="7"/>
      <c r="IGW160" s="7"/>
      <c r="IGX160" s="7"/>
      <c r="IGY160" s="7"/>
      <c r="IGZ160" s="7"/>
      <c r="IHA160" s="7"/>
      <c r="IHB160" s="7"/>
      <c r="IHC160" s="7"/>
      <c r="IHD160" s="7"/>
      <c r="IHE160" s="7"/>
      <c r="IHF160" s="7"/>
      <c r="IHG160" s="7"/>
      <c r="IHH160" s="7"/>
      <c r="IHI160" s="7"/>
      <c r="IHJ160" s="7"/>
      <c r="IHK160" s="7"/>
      <c r="IHL160" s="7"/>
      <c r="IHM160" s="7"/>
      <c r="IHN160" s="7"/>
      <c r="IHO160" s="7"/>
      <c r="IHP160" s="7"/>
      <c r="IHQ160" s="7"/>
      <c r="IHR160" s="7"/>
      <c r="IHS160" s="7"/>
      <c r="IHT160" s="7"/>
      <c r="IHU160" s="7"/>
      <c r="IHV160" s="7"/>
      <c r="IHW160" s="7"/>
      <c r="IHX160" s="7"/>
      <c r="IHY160" s="7"/>
      <c r="IHZ160" s="7"/>
      <c r="IIA160" s="7"/>
      <c r="IIB160" s="7"/>
      <c r="IIC160" s="7"/>
      <c r="IID160" s="7"/>
      <c r="IIE160" s="7"/>
      <c r="IIF160" s="7"/>
      <c r="IIG160" s="7"/>
      <c r="IIH160" s="7"/>
      <c r="III160" s="7"/>
      <c r="IIJ160" s="7"/>
      <c r="IIK160" s="7"/>
      <c r="IIL160" s="7"/>
      <c r="IIM160" s="7"/>
      <c r="IIN160" s="7"/>
      <c r="IIO160" s="7"/>
      <c r="IIP160" s="7"/>
      <c r="IIQ160" s="7"/>
      <c r="IIR160" s="7"/>
      <c r="IIS160" s="7"/>
      <c r="IIT160" s="7"/>
      <c r="IIU160" s="7"/>
      <c r="IIV160" s="7"/>
      <c r="IIW160" s="7"/>
      <c r="IIX160" s="7"/>
      <c r="IIY160" s="7"/>
      <c r="IIZ160" s="7"/>
      <c r="IJA160" s="7"/>
      <c r="IJB160" s="7"/>
      <c r="IJC160" s="7"/>
      <c r="IJD160" s="7"/>
      <c r="IJE160" s="7"/>
      <c r="IJF160" s="7"/>
      <c r="IJG160" s="7"/>
      <c r="IJH160" s="7"/>
      <c r="IJI160" s="7"/>
      <c r="IJJ160" s="7"/>
      <c r="IJK160" s="7"/>
      <c r="IJL160" s="7"/>
      <c r="IJM160" s="7"/>
      <c r="IJN160" s="7"/>
      <c r="IJO160" s="7"/>
      <c r="IJP160" s="7"/>
      <c r="IJQ160" s="7"/>
      <c r="IJR160" s="7"/>
      <c r="IJS160" s="7"/>
      <c r="IJT160" s="7"/>
      <c r="IJU160" s="7"/>
      <c r="IJV160" s="7"/>
      <c r="IJW160" s="7"/>
      <c r="IJX160" s="7"/>
      <c r="IJY160" s="7"/>
      <c r="IJZ160" s="7"/>
      <c r="IKA160" s="7"/>
      <c r="IKB160" s="7"/>
      <c r="IKC160" s="7"/>
      <c r="IKD160" s="7"/>
      <c r="IKE160" s="7"/>
      <c r="IKF160" s="7"/>
      <c r="IKG160" s="7"/>
      <c r="IKH160" s="7"/>
      <c r="IKI160" s="7"/>
      <c r="IKJ160" s="7"/>
      <c r="IKK160" s="7"/>
      <c r="IKL160" s="7"/>
      <c r="IKM160" s="7"/>
      <c r="IKN160" s="7"/>
      <c r="IKO160" s="7"/>
      <c r="IKP160" s="7"/>
      <c r="IKQ160" s="7"/>
      <c r="IKR160" s="7"/>
      <c r="IKS160" s="7"/>
      <c r="IKT160" s="7"/>
      <c r="IKU160" s="7"/>
      <c r="IKV160" s="7"/>
      <c r="IKW160" s="7"/>
      <c r="IKX160" s="7"/>
      <c r="IKY160" s="7"/>
      <c r="IKZ160" s="7"/>
      <c r="ILA160" s="7"/>
      <c r="ILB160" s="7"/>
      <c r="ILC160" s="7"/>
      <c r="ILD160" s="7"/>
      <c r="ILE160" s="7"/>
      <c r="ILF160" s="7"/>
      <c r="ILG160" s="7"/>
      <c r="ILH160" s="7"/>
      <c r="ILI160" s="7"/>
      <c r="ILJ160" s="7"/>
      <c r="ILK160" s="7"/>
      <c r="ILL160" s="7"/>
      <c r="ILM160" s="7"/>
      <c r="ILN160" s="7"/>
      <c r="ILO160" s="7"/>
      <c r="ILP160" s="7"/>
      <c r="ILQ160" s="7"/>
      <c r="ILR160" s="7"/>
      <c r="ILS160" s="7"/>
      <c r="ILT160" s="7"/>
      <c r="ILU160" s="7"/>
      <c r="ILV160" s="7"/>
      <c r="ILW160" s="7"/>
      <c r="ILX160" s="7"/>
      <c r="ILY160" s="7"/>
      <c r="ILZ160" s="7"/>
      <c r="IMA160" s="7"/>
      <c r="IMB160" s="7"/>
      <c r="IMC160" s="7"/>
      <c r="IMD160" s="7"/>
      <c r="IME160" s="7"/>
      <c r="IMF160" s="7"/>
      <c r="IMG160" s="7"/>
      <c r="IMH160" s="7"/>
      <c r="IMI160" s="7"/>
      <c r="IMJ160" s="7"/>
      <c r="IMK160" s="7"/>
      <c r="IML160" s="7"/>
      <c r="IMM160" s="7"/>
      <c r="IMN160" s="7"/>
      <c r="IMO160" s="7"/>
      <c r="IMP160" s="7"/>
      <c r="IMQ160" s="7"/>
      <c r="IMR160" s="7"/>
      <c r="IMS160" s="7"/>
      <c r="IMT160" s="7"/>
      <c r="IMU160" s="7"/>
      <c r="IMV160" s="7"/>
      <c r="IMW160" s="7"/>
      <c r="IMX160" s="7"/>
      <c r="IMY160" s="7"/>
      <c r="IMZ160" s="7"/>
      <c r="INA160" s="7"/>
      <c r="INB160" s="7"/>
      <c r="INC160" s="7"/>
      <c r="IND160" s="7"/>
      <c r="INE160" s="7"/>
      <c r="INF160" s="7"/>
      <c r="ING160" s="7"/>
      <c r="INH160" s="7"/>
      <c r="INI160" s="7"/>
      <c r="INJ160" s="7"/>
      <c r="INK160" s="7"/>
      <c r="INL160" s="7"/>
      <c r="INM160" s="7"/>
      <c r="INN160" s="7"/>
      <c r="INO160" s="7"/>
      <c r="INP160" s="7"/>
      <c r="INQ160" s="7"/>
      <c r="INR160" s="7"/>
      <c r="INS160" s="7"/>
      <c r="INT160" s="7"/>
      <c r="INU160" s="7"/>
      <c r="INV160" s="7"/>
      <c r="INW160" s="7"/>
      <c r="INX160" s="7"/>
      <c r="INY160" s="7"/>
      <c r="INZ160" s="7"/>
      <c r="IOA160" s="7"/>
      <c r="IOB160" s="7"/>
      <c r="IOC160" s="7"/>
      <c r="IOD160" s="7"/>
      <c r="IOE160" s="7"/>
      <c r="IOF160" s="7"/>
      <c r="IOG160" s="7"/>
      <c r="IOH160" s="7"/>
      <c r="IOI160" s="7"/>
      <c r="IOJ160" s="7"/>
      <c r="IOK160" s="7"/>
      <c r="IOL160" s="7"/>
      <c r="IOM160" s="7"/>
      <c r="ION160" s="7"/>
      <c r="IOO160" s="7"/>
      <c r="IOP160" s="7"/>
      <c r="IOQ160" s="7"/>
      <c r="IOR160" s="7"/>
      <c r="IOS160" s="7"/>
      <c r="IOT160" s="7"/>
      <c r="IOU160" s="7"/>
      <c r="IOV160" s="7"/>
      <c r="IOW160" s="7"/>
      <c r="IOX160" s="7"/>
      <c r="IOY160" s="7"/>
      <c r="IOZ160" s="7"/>
      <c r="IPA160" s="7"/>
      <c r="IPB160" s="7"/>
      <c r="IPC160" s="7"/>
      <c r="IPD160" s="7"/>
      <c r="IPE160" s="7"/>
      <c r="IPF160" s="7"/>
      <c r="IPG160" s="7"/>
      <c r="IPH160" s="7"/>
      <c r="IPI160" s="7"/>
      <c r="IPJ160" s="7"/>
      <c r="IPK160" s="7"/>
      <c r="IPL160" s="7"/>
      <c r="IPM160" s="7"/>
      <c r="IPN160" s="7"/>
      <c r="IPO160" s="7"/>
      <c r="IPP160" s="7"/>
      <c r="IPQ160" s="7"/>
      <c r="IPR160" s="7"/>
      <c r="IPS160" s="7"/>
      <c r="IPT160" s="7"/>
      <c r="IPU160" s="7"/>
      <c r="IPV160" s="7"/>
      <c r="IPW160" s="7"/>
      <c r="IPX160" s="7"/>
      <c r="IPY160" s="7"/>
      <c r="IPZ160" s="7"/>
      <c r="IQA160" s="7"/>
      <c r="IQB160" s="7"/>
      <c r="IQC160" s="7"/>
      <c r="IQD160" s="7"/>
      <c r="IQE160" s="7"/>
      <c r="IQF160" s="7"/>
      <c r="IQG160" s="7"/>
      <c r="IQH160" s="7"/>
      <c r="IQI160" s="7"/>
      <c r="IQJ160" s="7"/>
      <c r="IQK160" s="7"/>
      <c r="IQL160" s="7"/>
      <c r="IQM160" s="7"/>
      <c r="IQN160" s="7"/>
      <c r="IQO160" s="7"/>
      <c r="IQP160" s="7"/>
      <c r="IQQ160" s="7"/>
      <c r="IQR160" s="7"/>
      <c r="IQS160" s="7"/>
      <c r="IQT160" s="7"/>
      <c r="IQU160" s="7"/>
      <c r="IQV160" s="7"/>
      <c r="IQW160" s="7"/>
      <c r="IQX160" s="7"/>
      <c r="IQY160" s="7"/>
      <c r="IQZ160" s="7"/>
      <c r="IRA160" s="7"/>
      <c r="IRB160" s="7"/>
      <c r="IRC160" s="7"/>
      <c r="IRD160" s="7"/>
      <c r="IRE160" s="7"/>
      <c r="IRF160" s="7"/>
      <c r="IRG160" s="7"/>
      <c r="IRH160" s="7"/>
      <c r="IRI160" s="7"/>
      <c r="IRJ160" s="7"/>
      <c r="IRK160" s="7"/>
      <c r="IRL160" s="7"/>
      <c r="IRM160" s="7"/>
      <c r="IRN160" s="7"/>
      <c r="IRO160" s="7"/>
      <c r="IRP160" s="7"/>
      <c r="IRQ160" s="7"/>
      <c r="IRR160" s="7"/>
      <c r="IRS160" s="7"/>
      <c r="IRT160" s="7"/>
      <c r="IRU160" s="7"/>
      <c r="IRV160" s="7"/>
      <c r="IRW160" s="7"/>
      <c r="IRX160" s="7"/>
      <c r="IRY160" s="7"/>
      <c r="IRZ160" s="7"/>
      <c r="ISA160" s="7"/>
      <c r="ISB160" s="7"/>
      <c r="ISC160" s="7"/>
      <c r="ISD160" s="7"/>
      <c r="ISE160" s="7"/>
      <c r="ISF160" s="7"/>
      <c r="ISG160" s="7"/>
      <c r="ISH160" s="7"/>
      <c r="ISI160" s="7"/>
      <c r="ISJ160" s="7"/>
      <c r="ISK160" s="7"/>
      <c r="ISL160" s="7"/>
      <c r="ISM160" s="7"/>
      <c r="ISN160" s="7"/>
      <c r="ISO160" s="7"/>
      <c r="ISP160" s="7"/>
      <c r="ISQ160" s="7"/>
      <c r="ISR160" s="7"/>
      <c r="ISS160" s="7"/>
      <c r="IST160" s="7"/>
      <c r="ISU160" s="7"/>
      <c r="ISV160" s="7"/>
      <c r="ISW160" s="7"/>
      <c r="ISX160" s="7"/>
      <c r="ISY160" s="7"/>
      <c r="ISZ160" s="7"/>
      <c r="ITA160" s="7"/>
      <c r="ITB160" s="7"/>
      <c r="ITC160" s="7"/>
      <c r="ITD160" s="7"/>
      <c r="ITE160" s="7"/>
      <c r="ITF160" s="7"/>
      <c r="ITG160" s="7"/>
      <c r="ITH160" s="7"/>
      <c r="ITI160" s="7"/>
      <c r="ITJ160" s="7"/>
      <c r="ITK160" s="7"/>
      <c r="ITL160" s="7"/>
      <c r="ITM160" s="7"/>
      <c r="ITN160" s="7"/>
      <c r="ITO160" s="7"/>
      <c r="ITP160" s="7"/>
      <c r="ITQ160" s="7"/>
      <c r="ITR160" s="7"/>
      <c r="ITS160" s="7"/>
      <c r="ITT160" s="7"/>
      <c r="ITU160" s="7"/>
      <c r="ITV160" s="7"/>
      <c r="ITW160" s="7"/>
      <c r="ITX160" s="7"/>
      <c r="ITY160" s="7"/>
      <c r="ITZ160" s="7"/>
      <c r="IUA160" s="7"/>
      <c r="IUB160" s="7"/>
      <c r="IUC160" s="7"/>
      <c r="IUD160" s="7"/>
      <c r="IUE160" s="7"/>
      <c r="IUF160" s="7"/>
      <c r="IUG160" s="7"/>
      <c r="IUH160" s="7"/>
      <c r="IUI160" s="7"/>
      <c r="IUJ160" s="7"/>
      <c r="IUK160" s="7"/>
      <c r="IUL160" s="7"/>
      <c r="IUM160" s="7"/>
      <c r="IUN160" s="7"/>
      <c r="IUO160" s="7"/>
      <c r="IUP160" s="7"/>
      <c r="IUQ160" s="7"/>
      <c r="IUR160" s="7"/>
      <c r="IUS160" s="7"/>
      <c r="IUT160" s="7"/>
      <c r="IUU160" s="7"/>
      <c r="IUV160" s="7"/>
      <c r="IUW160" s="7"/>
      <c r="IUX160" s="7"/>
      <c r="IUY160" s="7"/>
      <c r="IUZ160" s="7"/>
      <c r="IVA160" s="7"/>
      <c r="IVB160" s="7"/>
      <c r="IVC160" s="7"/>
      <c r="IVD160" s="7"/>
      <c r="IVE160" s="7"/>
      <c r="IVF160" s="7"/>
      <c r="IVG160" s="7"/>
      <c r="IVH160" s="7"/>
      <c r="IVI160" s="7"/>
      <c r="IVJ160" s="7"/>
      <c r="IVK160" s="7"/>
      <c r="IVL160" s="7"/>
      <c r="IVM160" s="7"/>
      <c r="IVN160" s="7"/>
      <c r="IVO160" s="7"/>
      <c r="IVP160" s="7"/>
      <c r="IVQ160" s="7"/>
      <c r="IVR160" s="7"/>
      <c r="IVS160" s="7"/>
      <c r="IVT160" s="7"/>
      <c r="IVU160" s="7"/>
      <c r="IVV160" s="7"/>
      <c r="IVW160" s="7"/>
      <c r="IVX160" s="7"/>
      <c r="IVY160" s="7"/>
      <c r="IVZ160" s="7"/>
      <c r="IWA160" s="7"/>
      <c r="IWB160" s="7"/>
      <c r="IWC160" s="7"/>
      <c r="IWD160" s="7"/>
      <c r="IWE160" s="7"/>
      <c r="IWF160" s="7"/>
      <c r="IWG160" s="7"/>
      <c r="IWH160" s="7"/>
      <c r="IWI160" s="7"/>
      <c r="IWJ160" s="7"/>
      <c r="IWK160" s="7"/>
      <c r="IWL160" s="7"/>
      <c r="IWM160" s="7"/>
      <c r="IWN160" s="7"/>
      <c r="IWO160" s="7"/>
      <c r="IWP160" s="7"/>
      <c r="IWQ160" s="7"/>
      <c r="IWR160" s="7"/>
      <c r="IWS160" s="7"/>
      <c r="IWT160" s="7"/>
      <c r="IWU160" s="7"/>
      <c r="IWV160" s="7"/>
      <c r="IWW160" s="7"/>
      <c r="IWX160" s="7"/>
      <c r="IWY160" s="7"/>
      <c r="IWZ160" s="7"/>
      <c r="IXA160" s="7"/>
      <c r="IXB160" s="7"/>
      <c r="IXC160" s="7"/>
      <c r="IXD160" s="7"/>
      <c r="IXE160" s="7"/>
      <c r="IXF160" s="7"/>
      <c r="IXG160" s="7"/>
      <c r="IXH160" s="7"/>
      <c r="IXI160" s="7"/>
      <c r="IXJ160" s="7"/>
      <c r="IXK160" s="7"/>
      <c r="IXL160" s="7"/>
      <c r="IXM160" s="7"/>
      <c r="IXN160" s="7"/>
      <c r="IXO160" s="7"/>
      <c r="IXP160" s="7"/>
      <c r="IXQ160" s="7"/>
      <c r="IXR160" s="7"/>
      <c r="IXS160" s="7"/>
      <c r="IXT160" s="7"/>
      <c r="IXU160" s="7"/>
      <c r="IXV160" s="7"/>
      <c r="IXW160" s="7"/>
      <c r="IXX160" s="7"/>
      <c r="IXY160" s="7"/>
      <c r="IXZ160" s="7"/>
      <c r="IYA160" s="7"/>
      <c r="IYB160" s="7"/>
      <c r="IYC160" s="7"/>
      <c r="IYD160" s="7"/>
      <c r="IYE160" s="7"/>
      <c r="IYF160" s="7"/>
      <c r="IYG160" s="7"/>
      <c r="IYH160" s="7"/>
      <c r="IYI160" s="7"/>
      <c r="IYJ160" s="7"/>
      <c r="IYK160" s="7"/>
      <c r="IYL160" s="7"/>
      <c r="IYM160" s="7"/>
      <c r="IYN160" s="7"/>
      <c r="IYO160" s="7"/>
      <c r="IYP160" s="7"/>
      <c r="IYQ160" s="7"/>
      <c r="IYR160" s="7"/>
      <c r="IYS160" s="7"/>
      <c r="IYT160" s="7"/>
      <c r="IYU160" s="7"/>
      <c r="IYV160" s="7"/>
      <c r="IYW160" s="7"/>
      <c r="IYX160" s="7"/>
      <c r="IYY160" s="7"/>
      <c r="IYZ160" s="7"/>
      <c r="IZA160" s="7"/>
      <c r="IZB160" s="7"/>
      <c r="IZC160" s="7"/>
      <c r="IZD160" s="7"/>
      <c r="IZE160" s="7"/>
      <c r="IZF160" s="7"/>
      <c r="IZG160" s="7"/>
      <c r="IZH160" s="7"/>
      <c r="IZI160" s="7"/>
      <c r="IZJ160" s="7"/>
      <c r="IZK160" s="7"/>
      <c r="IZL160" s="7"/>
      <c r="IZM160" s="7"/>
      <c r="IZN160" s="7"/>
      <c r="IZO160" s="7"/>
      <c r="IZP160" s="7"/>
      <c r="IZQ160" s="7"/>
      <c r="IZR160" s="7"/>
      <c r="IZS160" s="7"/>
      <c r="IZT160" s="7"/>
      <c r="IZU160" s="7"/>
      <c r="IZV160" s="7"/>
      <c r="IZW160" s="7"/>
      <c r="IZX160" s="7"/>
      <c r="IZY160" s="7"/>
      <c r="IZZ160" s="7"/>
      <c r="JAA160" s="7"/>
      <c r="JAB160" s="7"/>
      <c r="JAC160" s="7"/>
      <c r="JAD160" s="7"/>
      <c r="JAE160" s="7"/>
      <c r="JAF160" s="7"/>
      <c r="JAG160" s="7"/>
      <c r="JAH160" s="7"/>
      <c r="JAI160" s="7"/>
      <c r="JAJ160" s="7"/>
      <c r="JAK160" s="7"/>
      <c r="JAL160" s="7"/>
      <c r="JAM160" s="7"/>
      <c r="JAN160" s="7"/>
      <c r="JAO160" s="7"/>
      <c r="JAP160" s="7"/>
      <c r="JAQ160" s="7"/>
      <c r="JAR160" s="7"/>
      <c r="JAS160" s="7"/>
      <c r="JAT160" s="7"/>
      <c r="JAU160" s="7"/>
      <c r="JAV160" s="7"/>
      <c r="JAW160" s="7"/>
      <c r="JAX160" s="7"/>
      <c r="JAY160" s="7"/>
      <c r="JAZ160" s="7"/>
      <c r="JBA160" s="7"/>
      <c r="JBB160" s="7"/>
      <c r="JBC160" s="7"/>
      <c r="JBD160" s="7"/>
      <c r="JBE160" s="7"/>
      <c r="JBF160" s="7"/>
      <c r="JBG160" s="7"/>
      <c r="JBH160" s="7"/>
      <c r="JBI160" s="7"/>
      <c r="JBJ160" s="7"/>
      <c r="JBK160" s="7"/>
      <c r="JBL160" s="7"/>
      <c r="JBM160" s="7"/>
      <c r="JBN160" s="7"/>
      <c r="JBO160" s="7"/>
      <c r="JBP160" s="7"/>
      <c r="JBQ160" s="7"/>
      <c r="JBR160" s="7"/>
      <c r="JBS160" s="7"/>
      <c r="JBT160" s="7"/>
      <c r="JBU160" s="7"/>
      <c r="JBV160" s="7"/>
      <c r="JBW160" s="7"/>
      <c r="JBX160" s="7"/>
      <c r="JBY160" s="7"/>
      <c r="JBZ160" s="7"/>
      <c r="JCA160" s="7"/>
      <c r="JCB160" s="7"/>
      <c r="JCC160" s="7"/>
      <c r="JCD160" s="7"/>
      <c r="JCE160" s="7"/>
      <c r="JCF160" s="7"/>
      <c r="JCG160" s="7"/>
      <c r="JCH160" s="7"/>
      <c r="JCI160" s="7"/>
      <c r="JCJ160" s="7"/>
      <c r="JCK160" s="7"/>
      <c r="JCL160" s="7"/>
      <c r="JCM160" s="7"/>
      <c r="JCN160" s="7"/>
      <c r="JCO160" s="7"/>
      <c r="JCP160" s="7"/>
      <c r="JCQ160" s="7"/>
      <c r="JCR160" s="7"/>
      <c r="JCS160" s="7"/>
      <c r="JCT160" s="7"/>
      <c r="JCU160" s="7"/>
      <c r="JCV160" s="7"/>
      <c r="JCW160" s="7"/>
      <c r="JCX160" s="7"/>
      <c r="JCY160" s="7"/>
      <c r="JCZ160" s="7"/>
      <c r="JDA160" s="7"/>
      <c r="JDB160" s="7"/>
      <c r="JDC160" s="7"/>
      <c r="JDD160" s="7"/>
      <c r="JDE160" s="7"/>
      <c r="JDF160" s="7"/>
      <c r="JDG160" s="7"/>
      <c r="JDH160" s="7"/>
      <c r="JDI160" s="7"/>
      <c r="JDJ160" s="7"/>
      <c r="JDK160" s="7"/>
      <c r="JDL160" s="7"/>
      <c r="JDM160" s="7"/>
      <c r="JDN160" s="7"/>
      <c r="JDO160" s="7"/>
      <c r="JDP160" s="7"/>
      <c r="JDQ160" s="7"/>
      <c r="JDR160" s="7"/>
      <c r="JDS160" s="7"/>
      <c r="JDT160" s="7"/>
      <c r="JDU160" s="7"/>
      <c r="JDV160" s="7"/>
      <c r="JDW160" s="7"/>
      <c r="JDX160" s="7"/>
      <c r="JDY160" s="7"/>
      <c r="JDZ160" s="7"/>
      <c r="JEA160" s="7"/>
      <c r="JEB160" s="7"/>
      <c r="JEC160" s="7"/>
      <c r="JED160" s="7"/>
      <c r="JEE160" s="7"/>
      <c r="JEF160" s="7"/>
      <c r="JEG160" s="7"/>
      <c r="JEH160" s="7"/>
      <c r="JEI160" s="7"/>
      <c r="JEJ160" s="7"/>
      <c r="JEK160" s="7"/>
      <c r="JEL160" s="7"/>
      <c r="JEM160" s="7"/>
      <c r="JEN160" s="7"/>
      <c r="JEO160" s="7"/>
      <c r="JEP160" s="7"/>
      <c r="JEQ160" s="7"/>
      <c r="JER160" s="7"/>
      <c r="JES160" s="7"/>
      <c r="JET160" s="7"/>
      <c r="JEU160" s="7"/>
      <c r="JEV160" s="7"/>
      <c r="JEW160" s="7"/>
      <c r="JEX160" s="7"/>
      <c r="JEY160" s="7"/>
      <c r="JEZ160" s="7"/>
      <c r="JFA160" s="7"/>
      <c r="JFB160" s="7"/>
      <c r="JFC160" s="7"/>
      <c r="JFD160" s="7"/>
      <c r="JFE160" s="7"/>
      <c r="JFF160" s="7"/>
      <c r="JFG160" s="7"/>
      <c r="JFH160" s="7"/>
      <c r="JFI160" s="7"/>
      <c r="JFJ160" s="7"/>
      <c r="JFK160" s="7"/>
      <c r="JFL160" s="7"/>
      <c r="JFM160" s="7"/>
      <c r="JFN160" s="7"/>
      <c r="JFO160" s="7"/>
      <c r="JFP160" s="7"/>
      <c r="JFQ160" s="7"/>
      <c r="JFR160" s="7"/>
      <c r="JFS160" s="7"/>
      <c r="JFT160" s="7"/>
      <c r="JFU160" s="7"/>
      <c r="JFV160" s="7"/>
      <c r="JFW160" s="7"/>
      <c r="JFX160" s="7"/>
      <c r="JFY160" s="7"/>
      <c r="JFZ160" s="7"/>
      <c r="JGA160" s="7"/>
      <c r="JGB160" s="7"/>
      <c r="JGC160" s="7"/>
      <c r="JGD160" s="7"/>
      <c r="JGE160" s="7"/>
      <c r="JGF160" s="7"/>
      <c r="JGG160" s="7"/>
      <c r="JGH160" s="7"/>
      <c r="JGI160" s="7"/>
      <c r="JGJ160" s="7"/>
      <c r="JGK160" s="7"/>
      <c r="JGL160" s="7"/>
      <c r="JGM160" s="7"/>
      <c r="JGN160" s="7"/>
      <c r="JGO160" s="7"/>
      <c r="JGP160" s="7"/>
      <c r="JGQ160" s="7"/>
      <c r="JGR160" s="7"/>
      <c r="JGS160" s="7"/>
      <c r="JGT160" s="7"/>
      <c r="JGU160" s="7"/>
      <c r="JGV160" s="7"/>
      <c r="JGW160" s="7"/>
      <c r="JGX160" s="7"/>
      <c r="JGY160" s="7"/>
      <c r="JGZ160" s="7"/>
      <c r="JHA160" s="7"/>
      <c r="JHB160" s="7"/>
      <c r="JHC160" s="7"/>
      <c r="JHD160" s="7"/>
      <c r="JHE160" s="7"/>
      <c r="JHF160" s="7"/>
      <c r="JHG160" s="7"/>
      <c r="JHH160" s="7"/>
      <c r="JHI160" s="7"/>
      <c r="JHJ160" s="7"/>
      <c r="JHK160" s="7"/>
      <c r="JHL160" s="7"/>
      <c r="JHM160" s="7"/>
      <c r="JHN160" s="7"/>
      <c r="JHO160" s="7"/>
      <c r="JHP160" s="7"/>
      <c r="JHQ160" s="7"/>
      <c r="JHR160" s="7"/>
      <c r="JHS160" s="7"/>
      <c r="JHT160" s="7"/>
      <c r="JHU160" s="7"/>
      <c r="JHV160" s="7"/>
      <c r="JHW160" s="7"/>
      <c r="JHX160" s="7"/>
      <c r="JHY160" s="7"/>
      <c r="JHZ160" s="7"/>
      <c r="JIA160" s="7"/>
      <c r="JIB160" s="7"/>
      <c r="JIC160" s="7"/>
      <c r="JID160" s="7"/>
      <c r="JIE160" s="7"/>
      <c r="JIF160" s="7"/>
      <c r="JIG160" s="7"/>
      <c r="JIH160" s="7"/>
      <c r="JII160" s="7"/>
      <c r="JIJ160" s="7"/>
      <c r="JIK160" s="7"/>
      <c r="JIL160" s="7"/>
      <c r="JIM160" s="7"/>
      <c r="JIN160" s="7"/>
      <c r="JIO160" s="7"/>
      <c r="JIP160" s="7"/>
      <c r="JIQ160" s="7"/>
      <c r="JIR160" s="7"/>
      <c r="JIS160" s="7"/>
      <c r="JIT160" s="7"/>
      <c r="JIU160" s="7"/>
      <c r="JIV160" s="7"/>
      <c r="JIW160" s="7"/>
      <c r="JIX160" s="7"/>
      <c r="JIY160" s="7"/>
      <c r="JIZ160" s="7"/>
      <c r="JJA160" s="7"/>
      <c r="JJB160" s="7"/>
      <c r="JJC160" s="7"/>
      <c r="JJD160" s="7"/>
      <c r="JJE160" s="7"/>
      <c r="JJF160" s="7"/>
      <c r="JJG160" s="7"/>
      <c r="JJH160" s="7"/>
      <c r="JJI160" s="7"/>
      <c r="JJJ160" s="7"/>
      <c r="JJK160" s="7"/>
      <c r="JJL160" s="7"/>
      <c r="JJM160" s="7"/>
      <c r="JJN160" s="7"/>
      <c r="JJO160" s="7"/>
      <c r="JJP160" s="7"/>
      <c r="JJQ160" s="7"/>
      <c r="JJR160" s="7"/>
      <c r="JJS160" s="7"/>
      <c r="JJT160" s="7"/>
      <c r="JJU160" s="7"/>
      <c r="JJV160" s="7"/>
      <c r="JJW160" s="7"/>
      <c r="JJX160" s="7"/>
      <c r="JJY160" s="7"/>
      <c r="JJZ160" s="7"/>
      <c r="JKA160" s="7"/>
      <c r="JKB160" s="7"/>
      <c r="JKC160" s="7"/>
      <c r="JKD160" s="7"/>
      <c r="JKE160" s="7"/>
      <c r="JKF160" s="7"/>
      <c r="JKG160" s="7"/>
      <c r="JKH160" s="7"/>
      <c r="JKI160" s="7"/>
      <c r="JKJ160" s="7"/>
      <c r="JKK160" s="7"/>
      <c r="JKL160" s="7"/>
      <c r="JKM160" s="7"/>
      <c r="JKN160" s="7"/>
      <c r="JKO160" s="7"/>
      <c r="JKP160" s="7"/>
      <c r="JKQ160" s="7"/>
      <c r="JKR160" s="7"/>
      <c r="JKS160" s="7"/>
      <c r="JKT160" s="7"/>
      <c r="JKU160" s="7"/>
      <c r="JKV160" s="7"/>
      <c r="JKW160" s="7"/>
      <c r="JKX160" s="7"/>
      <c r="JKY160" s="7"/>
      <c r="JKZ160" s="7"/>
      <c r="JLA160" s="7"/>
      <c r="JLB160" s="7"/>
      <c r="JLC160" s="7"/>
      <c r="JLD160" s="7"/>
      <c r="JLE160" s="7"/>
      <c r="JLF160" s="7"/>
      <c r="JLG160" s="7"/>
      <c r="JLH160" s="7"/>
      <c r="JLI160" s="7"/>
      <c r="JLJ160" s="7"/>
      <c r="JLK160" s="7"/>
      <c r="JLL160" s="7"/>
      <c r="JLM160" s="7"/>
      <c r="JLN160" s="7"/>
      <c r="JLO160" s="7"/>
      <c r="JLP160" s="7"/>
      <c r="JLQ160" s="7"/>
      <c r="JLR160" s="7"/>
      <c r="JLS160" s="7"/>
      <c r="JLT160" s="7"/>
      <c r="JLU160" s="7"/>
      <c r="JLV160" s="7"/>
      <c r="JLW160" s="7"/>
      <c r="JLX160" s="7"/>
      <c r="JLY160" s="7"/>
      <c r="JLZ160" s="7"/>
      <c r="JMA160" s="7"/>
      <c r="JMB160" s="7"/>
      <c r="JMC160" s="7"/>
      <c r="JMD160" s="7"/>
      <c r="JME160" s="7"/>
      <c r="JMF160" s="7"/>
      <c r="JMG160" s="7"/>
      <c r="JMH160" s="7"/>
      <c r="JMI160" s="7"/>
      <c r="JMJ160" s="7"/>
      <c r="JMK160" s="7"/>
      <c r="JML160" s="7"/>
      <c r="JMM160" s="7"/>
      <c r="JMN160" s="7"/>
      <c r="JMO160" s="7"/>
      <c r="JMP160" s="7"/>
      <c r="JMQ160" s="7"/>
      <c r="JMR160" s="7"/>
      <c r="JMS160" s="7"/>
      <c r="JMT160" s="7"/>
      <c r="JMU160" s="7"/>
      <c r="JMV160" s="7"/>
      <c r="JMW160" s="7"/>
      <c r="JMX160" s="7"/>
      <c r="JMY160" s="7"/>
      <c r="JMZ160" s="7"/>
      <c r="JNA160" s="7"/>
      <c r="JNB160" s="7"/>
      <c r="JNC160" s="7"/>
      <c r="JND160" s="7"/>
      <c r="JNE160" s="7"/>
      <c r="JNF160" s="7"/>
      <c r="JNG160" s="7"/>
      <c r="JNH160" s="7"/>
      <c r="JNI160" s="7"/>
      <c r="JNJ160" s="7"/>
      <c r="JNK160" s="7"/>
      <c r="JNL160" s="7"/>
      <c r="JNM160" s="7"/>
      <c r="JNN160" s="7"/>
      <c r="JNO160" s="7"/>
      <c r="JNP160" s="7"/>
      <c r="JNQ160" s="7"/>
      <c r="JNR160" s="7"/>
      <c r="JNS160" s="7"/>
      <c r="JNT160" s="7"/>
      <c r="JNU160" s="7"/>
      <c r="JNV160" s="7"/>
      <c r="JNW160" s="7"/>
      <c r="JNX160" s="7"/>
      <c r="JNY160" s="7"/>
      <c r="JNZ160" s="7"/>
      <c r="JOA160" s="7"/>
      <c r="JOB160" s="7"/>
      <c r="JOC160" s="7"/>
      <c r="JOD160" s="7"/>
      <c r="JOE160" s="7"/>
      <c r="JOF160" s="7"/>
      <c r="JOG160" s="7"/>
      <c r="JOH160" s="7"/>
      <c r="JOI160" s="7"/>
      <c r="JOJ160" s="7"/>
      <c r="JOK160" s="7"/>
      <c r="JOL160" s="7"/>
      <c r="JOM160" s="7"/>
      <c r="JON160" s="7"/>
      <c r="JOO160" s="7"/>
      <c r="JOP160" s="7"/>
      <c r="JOQ160" s="7"/>
      <c r="JOR160" s="7"/>
      <c r="JOS160" s="7"/>
      <c r="JOT160" s="7"/>
      <c r="JOU160" s="7"/>
      <c r="JOV160" s="7"/>
      <c r="JOW160" s="7"/>
      <c r="JOX160" s="7"/>
      <c r="JOY160" s="7"/>
      <c r="JOZ160" s="7"/>
      <c r="JPA160" s="7"/>
      <c r="JPB160" s="7"/>
      <c r="JPC160" s="7"/>
      <c r="JPD160" s="7"/>
      <c r="JPE160" s="7"/>
      <c r="JPF160" s="7"/>
      <c r="JPG160" s="7"/>
      <c r="JPH160" s="7"/>
      <c r="JPI160" s="7"/>
      <c r="JPJ160" s="7"/>
      <c r="JPK160" s="7"/>
      <c r="JPL160" s="7"/>
      <c r="JPM160" s="7"/>
      <c r="JPN160" s="7"/>
      <c r="JPO160" s="7"/>
      <c r="JPP160" s="7"/>
      <c r="JPQ160" s="7"/>
      <c r="JPR160" s="7"/>
      <c r="JPS160" s="7"/>
      <c r="JPT160" s="7"/>
      <c r="JPU160" s="7"/>
      <c r="JPV160" s="7"/>
      <c r="JPW160" s="7"/>
      <c r="JPX160" s="7"/>
      <c r="JPY160" s="7"/>
      <c r="JPZ160" s="7"/>
      <c r="JQA160" s="7"/>
      <c r="JQB160" s="7"/>
      <c r="JQC160" s="7"/>
      <c r="JQD160" s="7"/>
      <c r="JQE160" s="7"/>
      <c r="JQF160" s="7"/>
      <c r="JQG160" s="7"/>
      <c r="JQH160" s="7"/>
      <c r="JQI160" s="7"/>
      <c r="JQJ160" s="7"/>
      <c r="JQK160" s="7"/>
      <c r="JQL160" s="7"/>
      <c r="JQM160" s="7"/>
      <c r="JQN160" s="7"/>
      <c r="JQO160" s="7"/>
      <c r="JQP160" s="7"/>
      <c r="JQQ160" s="7"/>
      <c r="JQR160" s="7"/>
      <c r="JQS160" s="7"/>
      <c r="JQT160" s="7"/>
      <c r="JQU160" s="7"/>
      <c r="JQV160" s="7"/>
      <c r="JQW160" s="7"/>
      <c r="JQX160" s="7"/>
      <c r="JQY160" s="7"/>
      <c r="JQZ160" s="7"/>
      <c r="JRA160" s="7"/>
      <c r="JRB160" s="7"/>
      <c r="JRC160" s="7"/>
      <c r="JRD160" s="7"/>
      <c r="JRE160" s="7"/>
      <c r="JRF160" s="7"/>
      <c r="JRG160" s="7"/>
      <c r="JRH160" s="7"/>
      <c r="JRI160" s="7"/>
      <c r="JRJ160" s="7"/>
      <c r="JRK160" s="7"/>
      <c r="JRL160" s="7"/>
      <c r="JRM160" s="7"/>
      <c r="JRN160" s="7"/>
      <c r="JRO160" s="7"/>
      <c r="JRP160" s="7"/>
      <c r="JRQ160" s="7"/>
      <c r="JRR160" s="7"/>
      <c r="JRS160" s="7"/>
      <c r="JRT160" s="7"/>
      <c r="JRU160" s="7"/>
      <c r="JRV160" s="7"/>
      <c r="JRW160" s="7"/>
      <c r="JRX160" s="7"/>
      <c r="JRY160" s="7"/>
      <c r="JRZ160" s="7"/>
      <c r="JSA160" s="7"/>
      <c r="JSB160" s="7"/>
      <c r="JSC160" s="7"/>
      <c r="JSD160" s="7"/>
      <c r="JSE160" s="7"/>
      <c r="JSF160" s="7"/>
      <c r="JSG160" s="7"/>
      <c r="JSH160" s="7"/>
      <c r="JSI160" s="7"/>
      <c r="JSJ160" s="7"/>
      <c r="JSK160" s="7"/>
      <c r="JSL160" s="7"/>
      <c r="JSM160" s="7"/>
      <c r="JSN160" s="7"/>
      <c r="JSO160" s="7"/>
      <c r="JSP160" s="7"/>
      <c r="JSQ160" s="7"/>
      <c r="JSR160" s="7"/>
      <c r="JSS160" s="7"/>
      <c r="JST160" s="7"/>
      <c r="JSU160" s="7"/>
      <c r="JSV160" s="7"/>
      <c r="JSW160" s="7"/>
      <c r="JSX160" s="7"/>
      <c r="JSY160" s="7"/>
      <c r="JSZ160" s="7"/>
      <c r="JTA160" s="7"/>
      <c r="JTB160" s="7"/>
      <c r="JTC160" s="7"/>
      <c r="JTD160" s="7"/>
      <c r="JTE160" s="7"/>
      <c r="JTF160" s="7"/>
      <c r="JTG160" s="7"/>
      <c r="JTH160" s="7"/>
      <c r="JTI160" s="7"/>
      <c r="JTJ160" s="7"/>
      <c r="JTK160" s="7"/>
      <c r="JTL160" s="7"/>
      <c r="JTM160" s="7"/>
      <c r="JTN160" s="7"/>
      <c r="JTO160" s="7"/>
      <c r="JTP160" s="7"/>
      <c r="JTQ160" s="7"/>
      <c r="JTR160" s="7"/>
      <c r="JTS160" s="7"/>
      <c r="JTT160" s="7"/>
      <c r="JTU160" s="7"/>
      <c r="JTV160" s="7"/>
      <c r="JTW160" s="7"/>
      <c r="JTX160" s="7"/>
      <c r="JTY160" s="7"/>
      <c r="JTZ160" s="7"/>
      <c r="JUA160" s="7"/>
      <c r="JUB160" s="7"/>
      <c r="JUC160" s="7"/>
      <c r="JUD160" s="7"/>
      <c r="JUE160" s="7"/>
      <c r="JUF160" s="7"/>
      <c r="JUG160" s="7"/>
      <c r="JUH160" s="7"/>
      <c r="JUI160" s="7"/>
      <c r="JUJ160" s="7"/>
      <c r="JUK160" s="7"/>
      <c r="JUL160" s="7"/>
      <c r="JUM160" s="7"/>
      <c r="JUN160" s="7"/>
      <c r="JUO160" s="7"/>
      <c r="JUP160" s="7"/>
      <c r="JUQ160" s="7"/>
      <c r="JUR160" s="7"/>
      <c r="JUS160" s="7"/>
      <c r="JUT160" s="7"/>
      <c r="JUU160" s="7"/>
      <c r="JUV160" s="7"/>
      <c r="JUW160" s="7"/>
      <c r="JUX160" s="7"/>
      <c r="JUY160" s="7"/>
      <c r="JUZ160" s="7"/>
      <c r="JVA160" s="7"/>
      <c r="JVB160" s="7"/>
      <c r="JVC160" s="7"/>
      <c r="JVD160" s="7"/>
      <c r="JVE160" s="7"/>
      <c r="JVF160" s="7"/>
      <c r="JVG160" s="7"/>
      <c r="JVH160" s="7"/>
      <c r="JVI160" s="7"/>
      <c r="JVJ160" s="7"/>
      <c r="JVK160" s="7"/>
      <c r="JVL160" s="7"/>
      <c r="JVM160" s="7"/>
      <c r="JVN160" s="7"/>
      <c r="JVO160" s="7"/>
      <c r="JVP160" s="7"/>
      <c r="JVQ160" s="7"/>
      <c r="JVR160" s="7"/>
      <c r="JVS160" s="7"/>
      <c r="JVT160" s="7"/>
      <c r="JVU160" s="7"/>
      <c r="JVV160" s="7"/>
      <c r="JVW160" s="7"/>
      <c r="JVX160" s="7"/>
      <c r="JVY160" s="7"/>
      <c r="JVZ160" s="7"/>
      <c r="JWA160" s="7"/>
      <c r="JWB160" s="7"/>
      <c r="JWC160" s="7"/>
      <c r="JWD160" s="7"/>
      <c r="JWE160" s="7"/>
      <c r="JWF160" s="7"/>
      <c r="JWG160" s="7"/>
      <c r="JWH160" s="7"/>
      <c r="JWI160" s="7"/>
      <c r="JWJ160" s="7"/>
      <c r="JWK160" s="7"/>
      <c r="JWL160" s="7"/>
      <c r="JWM160" s="7"/>
      <c r="JWN160" s="7"/>
      <c r="JWO160" s="7"/>
      <c r="JWP160" s="7"/>
      <c r="JWQ160" s="7"/>
      <c r="JWR160" s="7"/>
      <c r="JWS160" s="7"/>
      <c r="JWT160" s="7"/>
      <c r="JWU160" s="7"/>
      <c r="JWV160" s="7"/>
      <c r="JWW160" s="7"/>
      <c r="JWX160" s="7"/>
      <c r="JWY160" s="7"/>
      <c r="JWZ160" s="7"/>
      <c r="JXA160" s="7"/>
      <c r="JXB160" s="7"/>
      <c r="JXC160" s="7"/>
      <c r="JXD160" s="7"/>
      <c r="JXE160" s="7"/>
      <c r="JXF160" s="7"/>
      <c r="JXG160" s="7"/>
      <c r="JXH160" s="7"/>
      <c r="JXI160" s="7"/>
      <c r="JXJ160" s="7"/>
      <c r="JXK160" s="7"/>
      <c r="JXL160" s="7"/>
      <c r="JXM160" s="7"/>
      <c r="JXN160" s="7"/>
      <c r="JXO160" s="7"/>
      <c r="JXP160" s="7"/>
      <c r="JXQ160" s="7"/>
      <c r="JXR160" s="7"/>
      <c r="JXS160" s="7"/>
      <c r="JXT160" s="7"/>
      <c r="JXU160" s="7"/>
      <c r="JXV160" s="7"/>
      <c r="JXW160" s="7"/>
      <c r="JXX160" s="7"/>
      <c r="JXY160" s="7"/>
      <c r="JXZ160" s="7"/>
      <c r="JYA160" s="7"/>
      <c r="JYB160" s="7"/>
      <c r="JYC160" s="7"/>
      <c r="JYD160" s="7"/>
      <c r="JYE160" s="7"/>
      <c r="JYF160" s="7"/>
      <c r="JYG160" s="7"/>
      <c r="JYH160" s="7"/>
      <c r="JYI160" s="7"/>
      <c r="JYJ160" s="7"/>
      <c r="JYK160" s="7"/>
      <c r="JYL160" s="7"/>
      <c r="JYM160" s="7"/>
      <c r="JYN160" s="7"/>
      <c r="JYO160" s="7"/>
      <c r="JYP160" s="7"/>
      <c r="JYQ160" s="7"/>
      <c r="JYR160" s="7"/>
      <c r="JYS160" s="7"/>
      <c r="JYT160" s="7"/>
      <c r="JYU160" s="7"/>
      <c r="JYV160" s="7"/>
      <c r="JYW160" s="7"/>
      <c r="JYX160" s="7"/>
      <c r="JYY160" s="7"/>
      <c r="JYZ160" s="7"/>
      <c r="JZA160" s="7"/>
      <c r="JZB160" s="7"/>
      <c r="JZC160" s="7"/>
      <c r="JZD160" s="7"/>
      <c r="JZE160" s="7"/>
      <c r="JZF160" s="7"/>
      <c r="JZG160" s="7"/>
      <c r="JZH160" s="7"/>
      <c r="JZI160" s="7"/>
      <c r="JZJ160" s="7"/>
      <c r="JZK160" s="7"/>
      <c r="JZL160" s="7"/>
      <c r="JZM160" s="7"/>
      <c r="JZN160" s="7"/>
      <c r="JZO160" s="7"/>
      <c r="JZP160" s="7"/>
      <c r="JZQ160" s="7"/>
      <c r="JZR160" s="7"/>
      <c r="JZS160" s="7"/>
      <c r="JZT160" s="7"/>
      <c r="JZU160" s="7"/>
      <c r="JZV160" s="7"/>
      <c r="JZW160" s="7"/>
      <c r="JZX160" s="7"/>
      <c r="JZY160" s="7"/>
      <c r="JZZ160" s="7"/>
      <c r="KAA160" s="7"/>
      <c r="KAB160" s="7"/>
      <c r="KAC160" s="7"/>
      <c r="KAD160" s="7"/>
      <c r="KAE160" s="7"/>
      <c r="KAF160" s="7"/>
      <c r="KAG160" s="7"/>
      <c r="KAH160" s="7"/>
      <c r="KAI160" s="7"/>
      <c r="KAJ160" s="7"/>
      <c r="KAK160" s="7"/>
      <c r="KAL160" s="7"/>
      <c r="KAM160" s="7"/>
      <c r="KAN160" s="7"/>
      <c r="KAO160" s="7"/>
      <c r="KAP160" s="7"/>
      <c r="KAQ160" s="7"/>
      <c r="KAR160" s="7"/>
      <c r="KAS160" s="7"/>
      <c r="KAT160" s="7"/>
      <c r="KAU160" s="7"/>
      <c r="KAV160" s="7"/>
      <c r="KAW160" s="7"/>
      <c r="KAX160" s="7"/>
      <c r="KAY160" s="7"/>
      <c r="KAZ160" s="7"/>
      <c r="KBA160" s="7"/>
      <c r="KBB160" s="7"/>
      <c r="KBC160" s="7"/>
      <c r="KBD160" s="7"/>
      <c r="KBE160" s="7"/>
      <c r="KBF160" s="7"/>
      <c r="KBG160" s="7"/>
      <c r="KBH160" s="7"/>
      <c r="KBI160" s="7"/>
      <c r="KBJ160" s="7"/>
      <c r="KBK160" s="7"/>
      <c r="KBL160" s="7"/>
      <c r="KBM160" s="7"/>
      <c r="KBN160" s="7"/>
      <c r="KBO160" s="7"/>
      <c r="KBP160" s="7"/>
      <c r="KBQ160" s="7"/>
      <c r="KBR160" s="7"/>
      <c r="KBS160" s="7"/>
      <c r="KBT160" s="7"/>
      <c r="KBU160" s="7"/>
      <c r="KBV160" s="7"/>
      <c r="KBW160" s="7"/>
      <c r="KBX160" s="7"/>
      <c r="KBY160" s="7"/>
      <c r="KBZ160" s="7"/>
      <c r="KCA160" s="7"/>
      <c r="KCB160" s="7"/>
      <c r="KCC160" s="7"/>
      <c r="KCD160" s="7"/>
      <c r="KCE160" s="7"/>
      <c r="KCF160" s="7"/>
      <c r="KCG160" s="7"/>
      <c r="KCH160" s="7"/>
      <c r="KCI160" s="7"/>
      <c r="KCJ160" s="7"/>
      <c r="KCK160" s="7"/>
      <c r="KCL160" s="7"/>
      <c r="KCM160" s="7"/>
      <c r="KCN160" s="7"/>
      <c r="KCO160" s="7"/>
      <c r="KCP160" s="7"/>
      <c r="KCQ160" s="7"/>
      <c r="KCR160" s="7"/>
      <c r="KCS160" s="7"/>
      <c r="KCT160" s="7"/>
      <c r="KCU160" s="7"/>
      <c r="KCV160" s="7"/>
      <c r="KCW160" s="7"/>
      <c r="KCX160" s="7"/>
      <c r="KCY160" s="7"/>
      <c r="KCZ160" s="7"/>
      <c r="KDA160" s="7"/>
      <c r="KDB160" s="7"/>
      <c r="KDC160" s="7"/>
      <c r="KDD160" s="7"/>
      <c r="KDE160" s="7"/>
      <c r="KDF160" s="7"/>
      <c r="KDG160" s="7"/>
      <c r="KDH160" s="7"/>
      <c r="KDI160" s="7"/>
      <c r="KDJ160" s="7"/>
      <c r="KDK160" s="7"/>
      <c r="KDL160" s="7"/>
      <c r="KDM160" s="7"/>
      <c r="KDN160" s="7"/>
      <c r="KDO160" s="7"/>
      <c r="KDP160" s="7"/>
      <c r="KDQ160" s="7"/>
      <c r="KDR160" s="7"/>
      <c r="KDS160" s="7"/>
      <c r="KDT160" s="7"/>
      <c r="KDU160" s="7"/>
      <c r="KDV160" s="7"/>
      <c r="KDW160" s="7"/>
      <c r="KDX160" s="7"/>
      <c r="KDY160" s="7"/>
      <c r="KDZ160" s="7"/>
      <c r="KEA160" s="7"/>
      <c r="KEB160" s="7"/>
      <c r="KEC160" s="7"/>
      <c r="KED160" s="7"/>
      <c r="KEE160" s="7"/>
      <c r="KEF160" s="7"/>
      <c r="KEG160" s="7"/>
      <c r="KEH160" s="7"/>
      <c r="KEI160" s="7"/>
      <c r="KEJ160" s="7"/>
      <c r="KEK160" s="7"/>
      <c r="KEL160" s="7"/>
      <c r="KEM160" s="7"/>
      <c r="KEN160" s="7"/>
      <c r="KEO160" s="7"/>
      <c r="KEP160" s="7"/>
      <c r="KEQ160" s="7"/>
      <c r="KER160" s="7"/>
      <c r="KES160" s="7"/>
      <c r="KET160" s="7"/>
      <c r="KEU160" s="7"/>
      <c r="KEV160" s="7"/>
      <c r="KEW160" s="7"/>
      <c r="KEX160" s="7"/>
      <c r="KEY160" s="7"/>
      <c r="KEZ160" s="7"/>
      <c r="KFA160" s="7"/>
      <c r="KFB160" s="7"/>
      <c r="KFC160" s="7"/>
      <c r="KFD160" s="7"/>
      <c r="KFE160" s="7"/>
      <c r="KFF160" s="7"/>
      <c r="KFG160" s="7"/>
      <c r="KFH160" s="7"/>
      <c r="KFI160" s="7"/>
      <c r="KFJ160" s="7"/>
      <c r="KFK160" s="7"/>
      <c r="KFL160" s="7"/>
      <c r="KFM160" s="7"/>
      <c r="KFN160" s="7"/>
      <c r="KFO160" s="7"/>
      <c r="KFP160" s="7"/>
      <c r="KFQ160" s="7"/>
      <c r="KFR160" s="7"/>
      <c r="KFS160" s="7"/>
      <c r="KFT160" s="7"/>
      <c r="KFU160" s="7"/>
      <c r="KFV160" s="7"/>
      <c r="KFW160" s="7"/>
      <c r="KFX160" s="7"/>
      <c r="KFY160" s="7"/>
      <c r="KFZ160" s="7"/>
      <c r="KGA160" s="7"/>
      <c r="KGB160" s="7"/>
      <c r="KGC160" s="7"/>
      <c r="KGD160" s="7"/>
      <c r="KGE160" s="7"/>
      <c r="KGF160" s="7"/>
      <c r="KGG160" s="7"/>
      <c r="KGH160" s="7"/>
      <c r="KGI160" s="7"/>
      <c r="KGJ160" s="7"/>
      <c r="KGK160" s="7"/>
      <c r="KGL160" s="7"/>
      <c r="KGM160" s="7"/>
      <c r="KGN160" s="7"/>
      <c r="KGO160" s="7"/>
      <c r="KGP160" s="7"/>
      <c r="KGQ160" s="7"/>
      <c r="KGR160" s="7"/>
      <c r="KGS160" s="7"/>
      <c r="KGT160" s="7"/>
      <c r="KGU160" s="7"/>
      <c r="KGV160" s="7"/>
      <c r="KGW160" s="7"/>
      <c r="KGX160" s="7"/>
      <c r="KGY160" s="7"/>
      <c r="KGZ160" s="7"/>
      <c r="KHA160" s="7"/>
      <c r="KHB160" s="7"/>
      <c r="KHC160" s="7"/>
      <c r="KHD160" s="7"/>
      <c r="KHE160" s="7"/>
      <c r="KHF160" s="7"/>
      <c r="KHG160" s="7"/>
      <c r="KHH160" s="7"/>
      <c r="KHI160" s="7"/>
      <c r="KHJ160" s="7"/>
      <c r="KHK160" s="7"/>
      <c r="KHL160" s="7"/>
      <c r="KHM160" s="7"/>
      <c r="KHN160" s="7"/>
      <c r="KHO160" s="7"/>
      <c r="KHP160" s="7"/>
      <c r="KHQ160" s="7"/>
      <c r="KHR160" s="7"/>
      <c r="KHS160" s="7"/>
      <c r="KHT160" s="7"/>
      <c r="KHU160" s="7"/>
      <c r="KHV160" s="7"/>
      <c r="KHW160" s="7"/>
      <c r="KHX160" s="7"/>
      <c r="KHY160" s="7"/>
      <c r="KHZ160" s="7"/>
      <c r="KIA160" s="7"/>
      <c r="KIB160" s="7"/>
      <c r="KIC160" s="7"/>
      <c r="KID160" s="7"/>
      <c r="KIE160" s="7"/>
      <c r="KIF160" s="7"/>
      <c r="KIG160" s="7"/>
      <c r="KIH160" s="7"/>
      <c r="KII160" s="7"/>
      <c r="KIJ160" s="7"/>
      <c r="KIK160" s="7"/>
      <c r="KIL160" s="7"/>
      <c r="KIM160" s="7"/>
      <c r="KIN160" s="7"/>
      <c r="KIO160" s="7"/>
      <c r="KIP160" s="7"/>
      <c r="KIQ160" s="7"/>
      <c r="KIR160" s="7"/>
      <c r="KIS160" s="7"/>
      <c r="KIT160" s="7"/>
      <c r="KIU160" s="7"/>
      <c r="KIV160" s="7"/>
      <c r="KIW160" s="7"/>
      <c r="KIX160" s="7"/>
      <c r="KIY160" s="7"/>
      <c r="KIZ160" s="7"/>
      <c r="KJA160" s="7"/>
      <c r="KJB160" s="7"/>
      <c r="KJC160" s="7"/>
      <c r="KJD160" s="7"/>
      <c r="KJE160" s="7"/>
      <c r="KJF160" s="7"/>
      <c r="KJG160" s="7"/>
      <c r="KJH160" s="7"/>
      <c r="KJI160" s="7"/>
      <c r="KJJ160" s="7"/>
      <c r="KJK160" s="7"/>
      <c r="KJL160" s="7"/>
      <c r="KJM160" s="7"/>
      <c r="KJN160" s="7"/>
      <c r="KJO160" s="7"/>
      <c r="KJP160" s="7"/>
      <c r="KJQ160" s="7"/>
      <c r="KJR160" s="7"/>
      <c r="KJS160" s="7"/>
      <c r="KJT160" s="7"/>
      <c r="KJU160" s="7"/>
      <c r="KJV160" s="7"/>
      <c r="KJW160" s="7"/>
      <c r="KJX160" s="7"/>
      <c r="KJY160" s="7"/>
      <c r="KJZ160" s="7"/>
      <c r="KKA160" s="7"/>
      <c r="KKB160" s="7"/>
      <c r="KKC160" s="7"/>
      <c r="KKD160" s="7"/>
      <c r="KKE160" s="7"/>
      <c r="KKF160" s="7"/>
      <c r="KKG160" s="7"/>
      <c r="KKH160" s="7"/>
      <c r="KKI160" s="7"/>
      <c r="KKJ160" s="7"/>
      <c r="KKK160" s="7"/>
      <c r="KKL160" s="7"/>
      <c r="KKM160" s="7"/>
      <c r="KKN160" s="7"/>
      <c r="KKO160" s="7"/>
      <c r="KKP160" s="7"/>
      <c r="KKQ160" s="7"/>
      <c r="KKR160" s="7"/>
      <c r="KKS160" s="7"/>
      <c r="KKT160" s="7"/>
      <c r="KKU160" s="7"/>
      <c r="KKV160" s="7"/>
      <c r="KKW160" s="7"/>
      <c r="KKX160" s="7"/>
      <c r="KKY160" s="7"/>
      <c r="KKZ160" s="7"/>
      <c r="KLA160" s="7"/>
      <c r="KLB160" s="7"/>
      <c r="KLC160" s="7"/>
      <c r="KLD160" s="7"/>
      <c r="KLE160" s="7"/>
      <c r="KLF160" s="7"/>
      <c r="KLG160" s="7"/>
      <c r="KLH160" s="7"/>
      <c r="KLI160" s="7"/>
      <c r="KLJ160" s="7"/>
      <c r="KLK160" s="7"/>
      <c r="KLL160" s="7"/>
      <c r="KLM160" s="7"/>
      <c r="KLN160" s="7"/>
      <c r="KLO160" s="7"/>
      <c r="KLP160" s="7"/>
      <c r="KLQ160" s="7"/>
      <c r="KLR160" s="7"/>
      <c r="KLS160" s="7"/>
      <c r="KLT160" s="7"/>
      <c r="KLU160" s="7"/>
      <c r="KLV160" s="7"/>
      <c r="KLW160" s="7"/>
      <c r="KLX160" s="7"/>
      <c r="KLY160" s="7"/>
      <c r="KLZ160" s="7"/>
      <c r="KMA160" s="7"/>
      <c r="KMB160" s="7"/>
      <c r="KMC160" s="7"/>
      <c r="KMD160" s="7"/>
      <c r="KME160" s="7"/>
      <c r="KMF160" s="7"/>
      <c r="KMG160" s="7"/>
      <c r="KMH160" s="7"/>
      <c r="KMI160" s="7"/>
      <c r="KMJ160" s="7"/>
      <c r="KMK160" s="7"/>
      <c r="KML160" s="7"/>
      <c r="KMM160" s="7"/>
      <c r="KMN160" s="7"/>
      <c r="KMO160" s="7"/>
      <c r="KMP160" s="7"/>
      <c r="KMQ160" s="7"/>
      <c r="KMR160" s="7"/>
      <c r="KMS160" s="7"/>
      <c r="KMT160" s="7"/>
      <c r="KMU160" s="7"/>
      <c r="KMV160" s="7"/>
      <c r="KMW160" s="7"/>
      <c r="KMX160" s="7"/>
      <c r="KMY160" s="7"/>
      <c r="KMZ160" s="7"/>
      <c r="KNA160" s="7"/>
      <c r="KNB160" s="7"/>
      <c r="KNC160" s="7"/>
      <c r="KND160" s="7"/>
      <c r="KNE160" s="7"/>
      <c r="KNF160" s="7"/>
      <c r="KNG160" s="7"/>
      <c r="KNH160" s="7"/>
      <c r="KNI160" s="7"/>
      <c r="KNJ160" s="7"/>
      <c r="KNK160" s="7"/>
      <c r="KNL160" s="7"/>
      <c r="KNM160" s="7"/>
      <c r="KNN160" s="7"/>
      <c r="KNO160" s="7"/>
      <c r="KNP160" s="7"/>
      <c r="KNQ160" s="7"/>
      <c r="KNR160" s="7"/>
      <c r="KNS160" s="7"/>
      <c r="KNT160" s="7"/>
      <c r="KNU160" s="7"/>
      <c r="KNV160" s="7"/>
      <c r="KNW160" s="7"/>
      <c r="KNX160" s="7"/>
      <c r="KNY160" s="7"/>
      <c r="KNZ160" s="7"/>
      <c r="KOA160" s="7"/>
      <c r="KOB160" s="7"/>
      <c r="KOC160" s="7"/>
      <c r="KOD160" s="7"/>
      <c r="KOE160" s="7"/>
      <c r="KOF160" s="7"/>
      <c r="KOG160" s="7"/>
      <c r="KOH160" s="7"/>
      <c r="KOI160" s="7"/>
      <c r="KOJ160" s="7"/>
      <c r="KOK160" s="7"/>
      <c r="KOL160" s="7"/>
      <c r="KOM160" s="7"/>
      <c r="KON160" s="7"/>
      <c r="KOO160" s="7"/>
      <c r="KOP160" s="7"/>
      <c r="KOQ160" s="7"/>
      <c r="KOR160" s="7"/>
      <c r="KOS160" s="7"/>
      <c r="KOT160" s="7"/>
      <c r="KOU160" s="7"/>
      <c r="KOV160" s="7"/>
      <c r="KOW160" s="7"/>
      <c r="KOX160" s="7"/>
      <c r="KOY160" s="7"/>
      <c r="KOZ160" s="7"/>
      <c r="KPA160" s="7"/>
      <c r="KPB160" s="7"/>
      <c r="KPC160" s="7"/>
      <c r="KPD160" s="7"/>
      <c r="KPE160" s="7"/>
      <c r="KPF160" s="7"/>
      <c r="KPG160" s="7"/>
      <c r="KPH160" s="7"/>
      <c r="KPI160" s="7"/>
      <c r="KPJ160" s="7"/>
      <c r="KPK160" s="7"/>
      <c r="KPL160" s="7"/>
      <c r="KPM160" s="7"/>
      <c r="KPN160" s="7"/>
      <c r="KPO160" s="7"/>
      <c r="KPP160" s="7"/>
      <c r="KPQ160" s="7"/>
      <c r="KPR160" s="7"/>
      <c r="KPS160" s="7"/>
      <c r="KPT160" s="7"/>
      <c r="KPU160" s="7"/>
      <c r="KPV160" s="7"/>
      <c r="KPW160" s="7"/>
      <c r="KPX160" s="7"/>
      <c r="KPY160" s="7"/>
      <c r="KPZ160" s="7"/>
      <c r="KQA160" s="7"/>
      <c r="KQB160" s="7"/>
      <c r="KQC160" s="7"/>
      <c r="KQD160" s="7"/>
      <c r="KQE160" s="7"/>
      <c r="KQF160" s="7"/>
      <c r="KQG160" s="7"/>
      <c r="KQH160" s="7"/>
      <c r="KQI160" s="7"/>
      <c r="KQJ160" s="7"/>
      <c r="KQK160" s="7"/>
      <c r="KQL160" s="7"/>
      <c r="KQM160" s="7"/>
      <c r="KQN160" s="7"/>
      <c r="KQO160" s="7"/>
      <c r="KQP160" s="7"/>
      <c r="KQQ160" s="7"/>
      <c r="KQR160" s="7"/>
      <c r="KQS160" s="7"/>
      <c r="KQT160" s="7"/>
      <c r="KQU160" s="7"/>
      <c r="KQV160" s="7"/>
      <c r="KQW160" s="7"/>
      <c r="KQX160" s="7"/>
      <c r="KQY160" s="7"/>
      <c r="KQZ160" s="7"/>
      <c r="KRA160" s="7"/>
      <c r="KRB160" s="7"/>
      <c r="KRC160" s="7"/>
      <c r="KRD160" s="7"/>
      <c r="KRE160" s="7"/>
      <c r="KRF160" s="7"/>
      <c r="KRG160" s="7"/>
      <c r="KRH160" s="7"/>
      <c r="KRI160" s="7"/>
      <c r="KRJ160" s="7"/>
      <c r="KRK160" s="7"/>
      <c r="KRL160" s="7"/>
      <c r="KRM160" s="7"/>
      <c r="KRN160" s="7"/>
      <c r="KRO160" s="7"/>
      <c r="KRP160" s="7"/>
      <c r="KRQ160" s="7"/>
      <c r="KRR160" s="7"/>
      <c r="KRS160" s="7"/>
      <c r="KRT160" s="7"/>
      <c r="KRU160" s="7"/>
      <c r="KRV160" s="7"/>
      <c r="KRW160" s="7"/>
      <c r="KRX160" s="7"/>
      <c r="KRY160" s="7"/>
      <c r="KRZ160" s="7"/>
      <c r="KSA160" s="7"/>
      <c r="KSB160" s="7"/>
      <c r="KSC160" s="7"/>
      <c r="KSD160" s="7"/>
      <c r="KSE160" s="7"/>
      <c r="KSF160" s="7"/>
      <c r="KSG160" s="7"/>
      <c r="KSH160" s="7"/>
      <c r="KSI160" s="7"/>
      <c r="KSJ160" s="7"/>
      <c r="KSK160" s="7"/>
      <c r="KSL160" s="7"/>
      <c r="KSM160" s="7"/>
      <c r="KSN160" s="7"/>
      <c r="KSO160" s="7"/>
      <c r="KSP160" s="7"/>
      <c r="KSQ160" s="7"/>
      <c r="KSR160" s="7"/>
      <c r="KSS160" s="7"/>
      <c r="KST160" s="7"/>
      <c r="KSU160" s="7"/>
      <c r="KSV160" s="7"/>
      <c r="KSW160" s="7"/>
      <c r="KSX160" s="7"/>
      <c r="KSY160" s="7"/>
      <c r="KSZ160" s="7"/>
      <c r="KTA160" s="7"/>
      <c r="KTB160" s="7"/>
      <c r="KTC160" s="7"/>
      <c r="KTD160" s="7"/>
      <c r="KTE160" s="7"/>
      <c r="KTF160" s="7"/>
      <c r="KTG160" s="7"/>
      <c r="KTH160" s="7"/>
      <c r="KTI160" s="7"/>
      <c r="KTJ160" s="7"/>
      <c r="KTK160" s="7"/>
      <c r="KTL160" s="7"/>
      <c r="KTM160" s="7"/>
      <c r="KTN160" s="7"/>
      <c r="KTO160" s="7"/>
      <c r="KTP160" s="7"/>
      <c r="KTQ160" s="7"/>
      <c r="KTR160" s="7"/>
      <c r="KTS160" s="7"/>
      <c r="KTT160" s="7"/>
      <c r="KTU160" s="7"/>
      <c r="KTV160" s="7"/>
      <c r="KTW160" s="7"/>
      <c r="KTX160" s="7"/>
      <c r="KTY160" s="7"/>
      <c r="KTZ160" s="7"/>
      <c r="KUA160" s="7"/>
      <c r="KUB160" s="7"/>
      <c r="KUC160" s="7"/>
      <c r="KUD160" s="7"/>
      <c r="KUE160" s="7"/>
      <c r="KUF160" s="7"/>
      <c r="KUG160" s="7"/>
      <c r="KUH160" s="7"/>
      <c r="KUI160" s="7"/>
      <c r="KUJ160" s="7"/>
      <c r="KUK160" s="7"/>
      <c r="KUL160" s="7"/>
      <c r="KUM160" s="7"/>
      <c r="KUN160" s="7"/>
      <c r="KUO160" s="7"/>
      <c r="KUP160" s="7"/>
      <c r="KUQ160" s="7"/>
      <c r="KUR160" s="7"/>
      <c r="KUS160" s="7"/>
      <c r="KUT160" s="7"/>
      <c r="KUU160" s="7"/>
      <c r="KUV160" s="7"/>
      <c r="KUW160" s="7"/>
      <c r="KUX160" s="7"/>
      <c r="KUY160" s="7"/>
      <c r="KUZ160" s="7"/>
      <c r="KVA160" s="7"/>
      <c r="KVB160" s="7"/>
      <c r="KVC160" s="7"/>
      <c r="KVD160" s="7"/>
      <c r="KVE160" s="7"/>
      <c r="KVF160" s="7"/>
      <c r="KVG160" s="7"/>
      <c r="KVH160" s="7"/>
      <c r="KVI160" s="7"/>
      <c r="KVJ160" s="7"/>
      <c r="KVK160" s="7"/>
      <c r="KVL160" s="7"/>
      <c r="KVM160" s="7"/>
      <c r="KVN160" s="7"/>
      <c r="KVO160" s="7"/>
      <c r="KVP160" s="7"/>
      <c r="KVQ160" s="7"/>
      <c r="KVR160" s="7"/>
      <c r="KVS160" s="7"/>
      <c r="KVT160" s="7"/>
      <c r="KVU160" s="7"/>
      <c r="KVV160" s="7"/>
      <c r="KVW160" s="7"/>
      <c r="KVX160" s="7"/>
      <c r="KVY160" s="7"/>
      <c r="KVZ160" s="7"/>
      <c r="KWA160" s="7"/>
      <c r="KWB160" s="7"/>
      <c r="KWC160" s="7"/>
      <c r="KWD160" s="7"/>
      <c r="KWE160" s="7"/>
      <c r="KWF160" s="7"/>
      <c r="KWG160" s="7"/>
      <c r="KWH160" s="7"/>
      <c r="KWI160" s="7"/>
      <c r="KWJ160" s="7"/>
      <c r="KWK160" s="7"/>
      <c r="KWL160" s="7"/>
      <c r="KWM160" s="7"/>
      <c r="KWN160" s="7"/>
      <c r="KWO160" s="7"/>
      <c r="KWP160" s="7"/>
      <c r="KWQ160" s="7"/>
      <c r="KWR160" s="7"/>
      <c r="KWS160" s="7"/>
      <c r="KWT160" s="7"/>
      <c r="KWU160" s="7"/>
      <c r="KWV160" s="7"/>
      <c r="KWW160" s="7"/>
      <c r="KWX160" s="7"/>
      <c r="KWY160" s="7"/>
      <c r="KWZ160" s="7"/>
      <c r="KXA160" s="7"/>
      <c r="KXB160" s="7"/>
      <c r="KXC160" s="7"/>
      <c r="KXD160" s="7"/>
      <c r="KXE160" s="7"/>
      <c r="KXF160" s="7"/>
      <c r="KXG160" s="7"/>
      <c r="KXH160" s="7"/>
      <c r="KXI160" s="7"/>
      <c r="KXJ160" s="7"/>
      <c r="KXK160" s="7"/>
      <c r="KXL160" s="7"/>
      <c r="KXM160" s="7"/>
      <c r="KXN160" s="7"/>
      <c r="KXO160" s="7"/>
      <c r="KXP160" s="7"/>
      <c r="KXQ160" s="7"/>
      <c r="KXR160" s="7"/>
      <c r="KXS160" s="7"/>
      <c r="KXT160" s="7"/>
      <c r="KXU160" s="7"/>
      <c r="KXV160" s="7"/>
      <c r="KXW160" s="7"/>
      <c r="KXX160" s="7"/>
      <c r="KXY160" s="7"/>
      <c r="KXZ160" s="7"/>
      <c r="KYA160" s="7"/>
      <c r="KYB160" s="7"/>
      <c r="KYC160" s="7"/>
      <c r="KYD160" s="7"/>
      <c r="KYE160" s="7"/>
      <c r="KYF160" s="7"/>
      <c r="KYG160" s="7"/>
      <c r="KYH160" s="7"/>
      <c r="KYI160" s="7"/>
      <c r="KYJ160" s="7"/>
      <c r="KYK160" s="7"/>
      <c r="KYL160" s="7"/>
      <c r="KYM160" s="7"/>
      <c r="KYN160" s="7"/>
      <c r="KYO160" s="7"/>
      <c r="KYP160" s="7"/>
      <c r="KYQ160" s="7"/>
      <c r="KYR160" s="7"/>
      <c r="KYS160" s="7"/>
      <c r="KYT160" s="7"/>
      <c r="KYU160" s="7"/>
      <c r="KYV160" s="7"/>
      <c r="KYW160" s="7"/>
      <c r="KYX160" s="7"/>
      <c r="KYY160" s="7"/>
      <c r="KYZ160" s="7"/>
      <c r="KZA160" s="7"/>
      <c r="KZB160" s="7"/>
      <c r="KZC160" s="7"/>
      <c r="KZD160" s="7"/>
      <c r="KZE160" s="7"/>
      <c r="KZF160" s="7"/>
      <c r="KZG160" s="7"/>
      <c r="KZH160" s="7"/>
      <c r="KZI160" s="7"/>
      <c r="KZJ160" s="7"/>
      <c r="KZK160" s="7"/>
      <c r="KZL160" s="7"/>
      <c r="KZM160" s="7"/>
      <c r="KZN160" s="7"/>
      <c r="KZO160" s="7"/>
      <c r="KZP160" s="7"/>
      <c r="KZQ160" s="7"/>
      <c r="KZR160" s="7"/>
      <c r="KZS160" s="7"/>
      <c r="KZT160" s="7"/>
      <c r="KZU160" s="7"/>
      <c r="KZV160" s="7"/>
      <c r="KZW160" s="7"/>
      <c r="KZX160" s="7"/>
      <c r="KZY160" s="7"/>
      <c r="KZZ160" s="7"/>
      <c r="LAA160" s="7"/>
      <c r="LAB160" s="7"/>
      <c r="LAC160" s="7"/>
      <c r="LAD160" s="7"/>
      <c r="LAE160" s="7"/>
      <c r="LAF160" s="7"/>
      <c r="LAG160" s="7"/>
      <c r="LAH160" s="7"/>
      <c r="LAI160" s="7"/>
      <c r="LAJ160" s="7"/>
      <c r="LAK160" s="7"/>
      <c r="LAL160" s="7"/>
      <c r="LAM160" s="7"/>
      <c r="LAN160" s="7"/>
      <c r="LAO160" s="7"/>
      <c r="LAP160" s="7"/>
      <c r="LAQ160" s="7"/>
      <c r="LAR160" s="7"/>
      <c r="LAS160" s="7"/>
      <c r="LAT160" s="7"/>
      <c r="LAU160" s="7"/>
      <c r="LAV160" s="7"/>
      <c r="LAW160" s="7"/>
      <c r="LAX160" s="7"/>
      <c r="LAY160" s="7"/>
      <c r="LAZ160" s="7"/>
      <c r="LBA160" s="7"/>
      <c r="LBB160" s="7"/>
      <c r="LBC160" s="7"/>
      <c r="LBD160" s="7"/>
      <c r="LBE160" s="7"/>
      <c r="LBF160" s="7"/>
      <c r="LBG160" s="7"/>
      <c r="LBH160" s="7"/>
      <c r="LBI160" s="7"/>
      <c r="LBJ160" s="7"/>
      <c r="LBK160" s="7"/>
      <c r="LBL160" s="7"/>
      <c r="LBM160" s="7"/>
      <c r="LBN160" s="7"/>
      <c r="LBO160" s="7"/>
      <c r="LBP160" s="7"/>
      <c r="LBQ160" s="7"/>
      <c r="LBR160" s="7"/>
      <c r="LBS160" s="7"/>
      <c r="LBT160" s="7"/>
      <c r="LBU160" s="7"/>
      <c r="LBV160" s="7"/>
      <c r="LBW160" s="7"/>
      <c r="LBX160" s="7"/>
      <c r="LBY160" s="7"/>
      <c r="LBZ160" s="7"/>
      <c r="LCA160" s="7"/>
      <c r="LCB160" s="7"/>
      <c r="LCC160" s="7"/>
      <c r="LCD160" s="7"/>
      <c r="LCE160" s="7"/>
      <c r="LCF160" s="7"/>
      <c r="LCG160" s="7"/>
      <c r="LCH160" s="7"/>
      <c r="LCI160" s="7"/>
      <c r="LCJ160" s="7"/>
      <c r="LCK160" s="7"/>
      <c r="LCL160" s="7"/>
      <c r="LCM160" s="7"/>
      <c r="LCN160" s="7"/>
      <c r="LCO160" s="7"/>
      <c r="LCP160" s="7"/>
      <c r="LCQ160" s="7"/>
      <c r="LCR160" s="7"/>
      <c r="LCS160" s="7"/>
      <c r="LCT160" s="7"/>
      <c r="LCU160" s="7"/>
      <c r="LCV160" s="7"/>
      <c r="LCW160" s="7"/>
      <c r="LCX160" s="7"/>
      <c r="LCY160" s="7"/>
      <c r="LCZ160" s="7"/>
      <c r="LDA160" s="7"/>
      <c r="LDB160" s="7"/>
      <c r="LDC160" s="7"/>
      <c r="LDD160" s="7"/>
      <c r="LDE160" s="7"/>
      <c r="LDF160" s="7"/>
      <c r="LDG160" s="7"/>
      <c r="LDH160" s="7"/>
      <c r="LDI160" s="7"/>
      <c r="LDJ160" s="7"/>
      <c r="LDK160" s="7"/>
      <c r="LDL160" s="7"/>
      <c r="LDM160" s="7"/>
      <c r="LDN160" s="7"/>
      <c r="LDO160" s="7"/>
      <c r="LDP160" s="7"/>
      <c r="LDQ160" s="7"/>
      <c r="LDR160" s="7"/>
      <c r="LDS160" s="7"/>
      <c r="LDT160" s="7"/>
      <c r="LDU160" s="7"/>
      <c r="LDV160" s="7"/>
      <c r="LDW160" s="7"/>
      <c r="LDX160" s="7"/>
      <c r="LDY160" s="7"/>
      <c r="LDZ160" s="7"/>
      <c r="LEA160" s="7"/>
      <c r="LEB160" s="7"/>
      <c r="LEC160" s="7"/>
      <c r="LED160" s="7"/>
      <c r="LEE160" s="7"/>
      <c r="LEF160" s="7"/>
      <c r="LEG160" s="7"/>
      <c r="LEH160" s="7"/>
      <c r="LEI160" s="7"/>
      <c r="LEJ160" s="7"/>
      <c r="LEK160" s="7"/>
      <c r="LEL160" s="7"/>
      <c r="LEM160" s="7"/>
      <c r="LEN160" s="7"/>
      <c r="LEO160" s="7"/>
      <c r="LEP160" s="7"/>
      <c r="LEQ160" s="7"/>
      <c r="LER160" s="7"/>
      <c r="LES160" s="7"/>
      <c r="LET160" s="7"/>
      <c r="LEU160" s="7"/>
      <c r="LEV160" s="7"/>
      <c r="LEW160" s="7"/>
      <c r="LEX160" s="7"/>
      <c r="LEY160" s="7"/>
      <c r="LEZ160" s="7"/>
      <c r="LFA160" s="7"/>
      <c r="LFB160" s="7"/>
      <c r="LFC160" s="7"/>
      <c r="LFD160" s="7"/>
      <c r="LFE160" s="7"/>
      <c r="LFF160" s="7"/>
      <c r="LFG160" s="7"/>
      <c r="LFH160" s="7"/>
      <c r="LFI160" s="7"/>
      <c r="LFJ160" s="7"/>
      <c r="LFK160" s="7"/>
      <c r="LFL160" s="7"/>
      <c r="LFM160" s="7"/>
      <c r="LFN160" s="7"/>
      <c r="LFO160" s="7"/>
      <c r="LFP160" s="7"/>
      <c r="LFQ160" s="7"/>
      <c r="LFR160" s="7"/>
      <c r="LFS160" s="7"/>
      <c r="LFT160" s="7"/>
      <c r="LFU160" s="7"/>
      <c r="LFV160" s="7"/>
      <c r="LFW160" s="7"/>
      <c r="LFX160" s="7"/>
      <c r="LFY160" s="7"/>
      <c r="LFZ160" s="7"/>
      <c r="LGA160" s="7"/>
      <c r="LGB160" s="7"/>
      <c r="LGC160" s="7"/>
      <c r="LGD160" s="7"/>
      <c r="LGE160" s="7"/>
      <c r="LGF160" s="7"/>
      <c r="LGG160" s="7"/>
      <c r="LGH160" s="7"/>
      <c r="LGI160" s="7"/>
      <c r="LGJ160" s="7"/>
      <c r="LGK160" s="7"/>
      <c r="LGL160" s="7"/>
      <c r="LGM160" s="7"/>
      <c r="LGN160" s="7"/>
      <c r="LGO160" s="7"/>
      <c r="LGP160" s="7"/>
      <c r="LGQ160" s="7"/>
      <c r="LGR160" s="7"/>
      <c r="LGS160" s="7"/>
      <c r="LGT160" s="7"/>
      <c r="LGU160" s="7"/>
      <c r="LGV160" s="7"/>
      <c r="LGW160" s="7"/>
      <c r="LGX160" s="7"/>
      <c r="LGY160" s="7"/>
      <c r="LGZ160" s="7"/>
      <c r="LHA160" s="7"/>
      <c r="LHB160" s="7"/>
      <c r="LHC160" s="7"/>
      <c r="LHD160" s="7"/>
      <c r="LHE160" s="7"/>
      <c r="LHF160" s="7"/>
      <c r="LHG160" s="7"/>
      <c r="LHH160" s="7"/>
      <c r="LHI160" s="7"/>
      <c r="LHJ160" s="7"/>
      <c r="LHK160" s="7"/>
      <c r="LHL160" s="7"/>
      <c r="LHM160" s="7"/>
      <c r="LHN160" s="7"/>
      <c r="LHO160" s="7"/>
      <c r="LHP160" s="7"/>
      <c r="LHQ160" s="7"/>
      <c r="LHR160" s="7"/>
      <c r="LHS160" s="7"/>
      <c r="LHT160" s="7"/>
      <c r="LHU160" s="7"/>
      <c r="LHV160" s="7"/>
      <c r="LHW160" s="7"/>
      <c r="LHX160" s="7"/>
      <c r="LHY160" s="7"/>
      <c r="LHZ160" s="7"/>
      <c r="LIA160" s="7"/>
      <c r="LIB160" s="7"/>
      <c r="LIC160" s="7"/>
      <c r="LID160" s="7"/>
      <c r="LIE160" s="7"/>
      <c r="LIF160" s="7"/>
      <c r="LIG160" s="7"/>
      <c r="LIH160" s="7"/>
      <c r="LII160" s="7"/>
      <c r="LIJ160" s="7"/>
      <c r="LIK160" s="7"/>
      <c r="LIL160" s="7"/>
      <c r="LIM160" s="7"/>
      <c r="LIN160" s="7"/>
      <c r="LIO160" s="7"/>
      <c r="LIP160" s="7"/>
      <c r="LIQ160" s="7"/>
      <c r="LIR160" s="7"/>
      <c r="LIS160" s="7"/>
      <c r="LIT160" s="7"/>
      <c r="LIU160" s="7"/>
      <c r="LIV160" s="7"/>
      <c r="LIW160" s="7"/>
      <c r="LIX160" s="7"/>
      <c r="LIY160" s="7"/>
      <c r="LIZ160" s="7"/>
      <c r="LJA160" s="7"/>
      <c r="LJB160" s="7"/>
      <c r="LJC160" s="7"/>
      <c r="LJD160" s="7"/>
      <c r="LJE160" s="7"/>
      <c r="LJF160" s="7"/>
      <c r="LJG160" s="7"/>
      <c r="LJH160" s="7"/>
      <c r="LJI160" s="7"/>
      <c r="LJJ160" s="7"/>
      <c r="LJK160" s="7"/>
      <c r="LJL160" s="7"/>
      <c r="LJM160" s="7"/>
      <c r="LJN160" s="7"/>
      <c r="LJO160" s="7"/>
      <c r="LJP160" s="7"/>
      <c r="LJQ160" s="7"/>
      <c r="LJR160" s="7"/>
      <c r="LJS160" s="7"/>
      <c r="LJT160" s="7"/>
      <c r="LJU160" s="7"/>
      <c r="LJV160" s="7"/>
      <c r="LJW160" s="7"/>
      <c r="LJX160" s="7"/>
      <c r="LJY160" s="7"/>
      <c r="LJZ160" s="7"/>
      <c r="LKA160" s="7"/>
      <c r="LKB160" s="7"/>
      <c r="LKC160" s="7"/>
      <c r="LKD160" s="7"/>
      <c r="LKE160" s="7"/>
      <c r="LKF160" s="7"/>
      <c r="LKG160" s="7"/>
      <c r="LKH160" s="7"/>
      <c r="LKI160" s="7"/>
      <c r="LKJ160" s="7"/>
      <c r="LKK160" s="7"/>
      <c r="LKL160" s="7"/>
      <c r="LKM160" s="7"/>
      <c r="LKN160" s="7"/>
      <c r="LKO160" s="7"/>
      <c r="LKP160" s="7"/>
      <c r="LKQ160" s="7"/>
      <c r="LKR160" s="7"/>
      <c r="LKS160" s="7"/>
      <c r="LKT160" s="7"/>
      <c r="LKU160" s="7"/>
      <c r="LKV160" s="7"/>
      <c r="LKW160" s="7"/>
      <c r="LKX160" s="7"/>
      <c r="LKY160" s="7"/>
      <c r="LKZ160" s="7"/>
      <c r="LLA160" s="7"/>
      <c r="LLB160" s="7"/>
      <c r="LLC160" s="7"/>
      <c r="LLD160" s="7"/>
      <c r="LLE160" s="7"/>
      <c r="LLF160" s="7"/>
      <c r="LLG160" s="7"/>
      <c r="LLH160" s="7"/>
      <c r="LLI160" s="7"/>
      <c r="LLJ160" s="7"/>
      <c r="LLK160" s="7"/>
      <c r="LLL160" s="7"/>
      <c r="LLM160" s="7"/>
      <c r="LLN160" s="7"/>
      <c r="LLO160" s="7"/>
      <c r="LLP160" s="7"/>
      <c r="LLQ160" s="7"/>
      <c r="LLR160" s="7"/>
      <c r="LLS160" s="7"/>
      <c r="LLT160" s="7"/>
      <c r="LLU160" s="7"/>
      <c r="LLV160" s="7"/>
      <c r="LLW160" s="7"/>
      <c r="LLX160" s="7"/>
      <c r="LLY160" s="7"/>
      <c r="LLZ160" s="7"/>
      <c r="LMA160" s="7"/>
      <c r="LMB160" s="7"/>
      <c r="LMC160" s="7"/>
      <c r="LMD160" s="7"/>
      <c r="LME160" s="7"/>
      <c r="LMF160" s="7"/>
      <c r="LMG160" s="7"/>
      <c r="LMH160" s="7"/>
      <c r="LMI160" s="7"/>
      <c r="LMJ160" s="7"/>
      <c r="LMK160" s="7"/>
      <c r="LML160" s="7"/>
      <c r="LMM160" s="7"/>
      <c r="LMN160" s="7"/>
      <c r="LMO160" s="7"/>
      <c r="LMP160" s="7"/>
      <c r="LMQ160" s="7"/>
      <c r="LMR160" s="7"/>
      <c r="LMS160" s="7"/>
      <c r="LMT160" s="7"/>
      <c r="LMU160" s="7"/>
      <c r="LMV160" s="7"/>
      <c r="LMW160" s="7"/>
      <c r="LMX160" s="7"/>
      <c r="LMY160" s="7"/>
      <c r="LMZ160" s="7"/>
      <c r="LNA160" s="7"/>
      <c r="LNB160" s="7"/>
      <c r="LNC160" s="7"/>
      <c r="LND160" s="7"/>
      <c r="LNE160" s="7"/>
      <c r="LNF160" s="7"/>
      <c r="LNG160" s="7"/>
      <c r="LNH160" s="7"/>
      <c r="LNI160" s="7"/>
      <c r="LNJ160" s="7"/>
      <c r="LNK160" s="7"/>
      <c r="LNL160" s="7"/>
      <c r="LNM160" s="7"/>
      <c r="LNN160" s="7"/>
      <c r="LNO160" s="7"/>
      <c r="LNP160" s="7"/>
      <c r="LNQ160" s="7"/>
      <c r="LNR160" s="7"/>
      <c r="LNS160" s="7"/>
      <c r="LNT160" s="7"/>
      <c r="LNU160" s="7"/>
      <c r="LNV160" s="7"/>
      <c r="LNW160" s="7"/>
      <c r="LNX160" s="7"/>
      <c r="LNY160" s="7"/>
      <c r="LNZ160" s="7"/>
      <c r="LOA160" s="7"/>
      <c r="LOB160" s="7"/>
      <c r="LOC160" s="7"/>
      <c r="LOD160" s="7"/>
      <c r="LOE160" s="7"/>
      <c r="LOF160" s="7"/>
      <c r="LOG160" s="7"/>
      <c r="LOH160" s="7"/>
      <c r="LOI160" s="7"/>
      <c r="LOJ160" s="7"/>
      <c r="LOK160" s="7"/>
      <c r="LOL160" s="7"/>
      <c r="LOM160" s="7"/>
      <c r="LON160" s="7"/>
      <c r="LOO160" s="7"/>
      <c r="LOP160" s="7"/>
      <c r="LOQ160" s="7"/>
      <c r="LOR160" s="7"/>
      <c r="LOS160" s="7"/>
      <c r="LOT160" s="7"/>
      <c r="LOU160" s="7"/>
      <c r="LOV160" s="7"/>
      <c r="LOW160" s="7"/>
      <c r="LOX160" s="7"/>
      <c r="LOY160" s="7"/>
      <c r="LOZ160" s="7"/>
      <c r="LPA160" s="7"/>
      <c r="LPB160" s="7"/>
      <c r="LPC160" s="7"/>
      <c r="LPD160" s="7"/>
      <c r="LPE160" s="7"/>
      <c r="LPF160" s="7"/>
      <c r="LPG160" s="7"/>
      <c r="LPH160" s="7"/>
      <c r="LPI160" s="7"/>
      <c r="LPJ160" s="7"/>
      <c r="LPK160" s="7"/>
      <c r="LPL160" s="7"/>
      <c r="LPM160" s="7"/>
      <c r="LPN160" s="7"/>
      <c r="LPO160" s="7"/>
      <c r="LPP160" s="7"/>
      <c r="LPQ160" s="7"/>
      <c r="LPR160" s="7"/>
      <c r="LPS160" s="7"/>
      <c r="LPT160" s="7"/>
      <c r="LPU160" s="7"/>
      <c r="LPV160" s="7"/>
      <c r="LPW160" s="7"/>
      <c r="LPX160" s="7"/>
      <c r="LPY160" s="7"/>
      <c r="LPZ160" s="7"/>
      <c r="LQA160" s="7"/>
      <c r="LQB160" s="7"/>
      <c r="LQC160" s="7"/>
      <c r="LQD160" s="7"/>
      <c r="LQE160" s="7"/>
      <c r="LQF160" s="7"/>
      <c r="LQG160" s="7"/>
      <c r="LQH160" s="7"/>
      <c r="LQI160" s="7"/>
      <c r="LQJ160" s="7"/>
      <c r="LQK160" s="7"/>
      <c r="LQL160" s="7"/>
      <c r="LQM160" s="7"/>
      <c r="LQN160" s="7"/>
      <c r="LQO160" s="7"/>
      <c r="LQP160" s="7"/>
      <c r="LQQ160" s="7"/>
      <c r="LQR160" s="7"/>
      <c r="LQS160" s="7"/>
      <c r="LQT160" s="7"/>
      <c r="LQU160" s="7"/>
      <c r="LQV160" s="7"/>
      <c r="LQW160" s="7"/>
      <c r="LQX160" s="7"/>
      <c r="LQY160" s="7"/>
      <c r="LQZ160" s="7"/>
      <c r="LRA160" s="7"/>
      <c r="LRB160" s="7"/>
      <c r="LRC160" s="7"/>
      <c r="LRD160" s="7"/>
      <c r="LRE160" s="7"/>
      <c r="LRF160" s="7"/>
      <c r="LRG160" s="7"/>
      <c r="LRH160" s="7"/>
      <c r="LRI160" s="7"/>
      <c r="LRJ160" s="7"/>
      <c r="LRK160" s="7"/>
      <c r="LRL160" s="7"/>
      <c r="LRM160" s="7"/>
      <c r="LRN160" s="7"/>
      <c r="LRO160" s="7"/>
      <c r="LRP160" s="7"/>
      <c r="LRQ160" s="7"/>
      <c r="LRR160" s="7"/>
      <c r="LRS160" s="7"/>
      <c r="LRT160" s="7"/>
      <c r="LRU160" s="7"/>
      <c r="LRV160" s="7"/>
      <c r="LRW160" s="7"/>
      <c r="LRX160" s="7"/>
      <c r="LRY160" s="7"/>
      <c r="LRZ160" s="7"/>
      <c r="LSA160" s="7"/>
      <c r="LSB160" s="7"/>
      <c r="LSC160" s="7"/>
      <c r="LSD160" s="7"/>
      <c r="LSE160" s="7"/>
      <c r="LSF160" s="7"/>
      <c r="LSG160" s="7"/>
      <c r="LSH160" s="7"/>
      <c r="LSI160" s="7"/>
      <c r="LSJ160" s="7"/>
      <c r="LSK160" s="7"/>
      <c r="LSL160" s="7"/>
      <c r="LSM160" s="7"/>
      <c r="LSN160" s="7"/>
      <c r="LSO160" s="7"/>
      <c r="LSP160" s="7"/>
      <c r="LSQ160" s="7"/>
      <c r="LSR160" s="7"/>
      <c r="LSS160" s="7"/>
      <c r="LST160" s="7"/>
      <c r="LSU160" s="7"/>
      <c r="LSV160" s="7"/>
      <c r="LSW160" s="7"/>
      <c r="LSX160" s="7"/>
      <c r="LSY160" s="7"/>
      <c r="LSZ160" s="7"/>
      <c r="LTA160" s="7"/>
      <c r="LTB160" s="7"/>
      <c r="LTC160" s="7"/>
      <c r="LTD160" s="7"/>
      <c r="LTE160" s="7"/>
      <c r="LTF160" s="7"/>
      <c r="LTG160" s="7"/>
      <c r="LTH160" s="7"/>
      <c r="LTI160" s="7"/>
      <c r="LTJ160" s="7"/>
      <c r="LTK160" s="7"/>
      <c r="LTL160" s="7"/>
      <c r="LTM160" s="7"/>
      <c r="LTN160" s="7"/>
      <c r="LTO160" s="7"/>
      <c r="LTP160" s="7"/>
      <c r="LTQ160" s="7"/>
      <c r="LTR160" s="7"/>
      <c r="LTS160" s="7"/>
      <c r="LTT160" s="7"/>
      <c r="LTU160" s="7"/>
      <c r="LTV160" s="7"/>
      <c r="LTW160" s="7"/>
      <c r="LTX160" s="7"/>
      <c r="LTY160" s="7"/>
      <c r="LTZ160" s="7"/>
      <c r="LUA160" s="7"/>
      <c r="LUB160" s="7"/>
      <c r="LUC160" s="7"/>
      <c r="LUD160" s="7"/>
      <c r="LUE160" s="7"/>
      <c r="LUF160" s="7"/>
      <c r="LUG160" s="7"/>
      <c r="LUH160" s="7"/>
      <c r="LUI160" s="7"/>
      <c r="LUJ160" s="7"/>
      <c r="LUK160" s="7"/>
      <c r="LUL160" s="7"/>
      <c r="LUM160" s="7"/>
      <c r="LUN160" s="7"/>
      <c r="LUO160" s="7"/>
      <c r="LUP160" s="7"/>
      <c r="LUQ160" s="7"/>
      <c r="LUR160" s="7"/>
      <c r="LUS160" s="7"/>
      <c r="LUT160" s="7"/>
      <c r="LUU160" s="7"/>
      <c r="LUV160" s="7"/>
      <c r="LUW160" s="7"/>
      <c r="LUX160" s="7"/>
      <c r="LUY160" s="7"/>
      <c r="LUZ160" s="7"/>
      <c r="LVA160" s="7"/>
      <c r="LVB160" s="7"/>
      <c r="LVC160" s="7"/>
      <c r="LVD160" s="7"/>
      <c r="LVE160" s="7"/>
      <c r="LVF160" s="7"/>
      <c r="LVG160" s="7"/>
      <c r="LVH160" s="7"/>
      <c r="LVI160" s="7"/>
      <c r="LVJ160" s="7"/>
      <c r="LVK160" s="7"/>
      <c r="LVL160" s="7"/>
      <c r="LVM160" s="7"/>
      <c r="LVN160" s="7"/>
      <c r="LVO160" s="7"/>
      <c r="LVP160" s="7"/>
      <c r="LVQ160" s="7"/>
      <c r="LVR160" s="7"/>
      <c r="LVS160" s="7"/>
      <c r="LVT160" s="7"/>
      <c r="LVU160" s="7"/>
      <c r="LVV160" s="7"/>
      <c r="LVW160" s="7"/>
      <c r="LVX160" s="7"/>
      <c r="LVY160" s="7"/>
      <c r="LVZ160" s="7"/>
      <c r="LWA160" s="7"/>
      <c r="LWB160" s="7"/>
      <c r="LWC160" s="7"/>
      <c r="LWD160" s="7"/>
      <c r="LWE160" s="7"/>
      <c r="LWF160" s="7"/>
      <c r="LWG160" s="7"/>
      <c r="LWH160" s="7"/>
      <c r="LWI160" s="7"/>
      <c r="LWJ160" s="7"/>
      <c r="LWK160" s="7"/>
      <c r="LWL160" s="7"/>
      <c r="LWM160" s="7"/>
      <c r="LWN160" s="7"/>
      <c r="LWO160" s="7"/>
      <c r="LWP160" s="7"/>
      <c r="LWQ160" s="7"/>
      <c r="LWR160" s="7"/>
      <c r="LWS160" s="7"/>
      <c r="LWT160" s="7"/>
      <c r="LWU160" s="7"/>
      <c r="LWV160" s="7"/>
      <c r="LWW160" s="7"/>
      <c r="LWX160" s="7"/>
      <c r="LWY160" s="7"/>
      <c r="LWZ160" s="7"/>
      <c r="LXA160" s="7"/>
      <c r="LXB160" s="7"/>
      <c r="LXC160" s="7"/>
      <c r="LXD160" s="7"/>
      <c r="LXE160" s="7"/>
      <c r="LXF160" s="7"/>
      <c r="LXG160" s="7"/>
      <c r="LXH160" s="7"/>
      <c r="LXI160" s="7"/>
      <c r="LXJ160" s="7"/>
      <c r="LXK160" s="7"/>
      <c r="LXL160" s="7"/>
      <c r="LXM160" s="7"/>
      <c r="LXN160" s="7"/>
      <c r="LXO160" s="7"/>
      <c r="LXP160" s="7"/>
      <c r="LXQ160" s="7"/>
      <c r="LXR160" s="7"/>
      <c r="LXS160" s="7"/>
      <c r="LXT160" s="7"/>
      <c r="LXU160" s="7"/>
      <c r="LXV160" s="7"/>
      <c r="LXW160" s="7"/>
      <c r="LXX160" s="7"/>
      <c r="LXY160" s="7"/>
      <c r="LXZ160" s="7"/>
      <c r="LYA160" s="7"/>
      <c r="LYB160" s="7"/>
      <c r="LYC160" s="7"/>
      <c r="LYD160" s="7"/>
      <c r="LYE160" s="7"/>
      <c r="LYF160" s="7"/>
      <c r="LYG160" s="7"/>
      <c r="LYH160" s="7"/>
      <c r="LYI160" s="7"/>
      <c r="LYJ160" s="7"/>
      <c r="LYK160" s="7"/>
      <c r="LYL160" s="7"/>
      <c r="LYM160" s="7"/>
      <c r="LYN160" s="7"/>
      <c r="LYO160" s="7"/>
      <c r="LYP160" s="7"/>
      <c r="LYQ160" s="7"/>
      <c r="LYR160" s="7"/>
      <c r="LYS160" s="7"/>
      <c r="LYT160" s="7"/>
      <c r="LYU160" s="7"/>
      <c r="LYV160" s="7"/>
      <c r="LYW160" s="7"/>
      <c r="LYX160" s="7"/>
      <c r="LYY160" s="7"/>
      <c r="LYZ160" s="7"/>
      <c r="LZA160" s="7"/>
      <c r="LZB160" s="7"/>
      <c r="LZC160" s="7"/>
      <c r="LZD160" s="7"/>
      <c r="LZE160" s="7"/>
      <c r="LZF160" s="7"/>
      <c r="LZG160" s="7"/>
      <c r="LZH160" s="7"/>
      <c r="LZI160" s="7"/>
      <c r="LZJ160" s="7"/>
      <c r="LZK160" s="7"/>
      <c r="LZL160" s="7"/>
      <c r="LZM160" s="7"/>
      <c r="LZN160" s="7"/>
      <c r="LZO160" s="7"/>
      <c r="LZP160" s="7"/>
      <c r="LZQ160" s="7"/>
      <c r="LZR160" s="7"/>
      <c r="LZS160" s="7"/>
      <c r="LZT160" s="7"/>
      <c r="LZU160" s="7"/>
      <c r="LZV160" s="7"/>
      <c r="LZW160" s="7"/>
      <c r="LZX160" s="7"/>
      <c r="LZY160" s="7"/>
      <c r="LZZ160" s="7"/>
      <c r="MAA160" s="7"/>
      <c r="MAB160" s="7"/>
      <c r="MAC160" s="7"/>
      <c r="MAD160" s="7"/>
      <c r="MAE160" s="7"/>
      <c r="MAF160" s="7"/>
      <c r="MAG160" s="7"/>
      <c r="MAH160" s="7"/>
      <c r="MAI160" s="7"/>
      <c r="MAJ160" s="7"/>
      <c r="MAK160" s="7"/>
      <c r="MAL160" s="7"/>
      <c r="MAM160" s="7"/>
      <c r="MAN160" s="7"/>
      <c r="MAO160" s="7"/>
      <c r="MAP160" s="7"/>
      <c r="MAQ160" s="7"/>
      <c r="MAR160" s="7"/>
      <c r="MAS160" s="7"/>
      <c r="MAT160" s="7"/>
      <c r="MAU160" s="7"/>
      <c r="MAV160" s="7"/>
      <c r="MAW160" s="7"/>
      <c r="MAX160" s="7"/>
      <c r="MAY160" s="7"/>
      <c r="MAZ160" s="7"/>
      <c r="MBA160" s="7"/>
      <c r="MBB160" s="7"/>
      <c r="MBC160" s="7"/>
      <c r="MBD160" s="7"/>
      <c r="MBE160" s="7"/>
      <c r="MBF160" s="7"/>
      <c r="MBG160" s="7"/>
      <c r="MBH160" s="7"/>
      <c r="MBI160" s="7"/>
      <c r="MBJ160" s="7"/>
      <c r="MBK160" s="7"/>
      <c r="MBL160" s="7"/>
      <c r="MBM160" s="7"/>
      <c r="MBN160" s="7"/>
      <c r="MBO160" s="7"/>
      <c r="MBP160" s="7"/>
      <c r="MBQ160" s="7"/>
      <c r="MBR160" s="7"/>
      <c r="MBS160" s="7"/>
      <c r="MBT160" s="7"/>
      <c r="MBU160" s="7"/>
      <c r="MBV160" s="7"/>
      <c r="MBW160" s="7"/>
      <c r="MBX160" s="7"/>
      <c r="MBY160" s="7"/>
      <c r="MBZ160" s="7"/>
      <c r="MCA160" s="7"/>
      <c r="MCB160" s="7"/>
      <c r="MCC160" s="7"/>
      <c r="MCD160" s="7"/>
      <c r="MCE160" s="7"/>
      <c r="MCF160" s="7"/>
      <c r="MCG160" s="7"/>
      <c r="MCH160" s="7"/>
      <c r="MCI160" s="7"/>
      <c r="MCJ160" s="7"/>
      <c r="MCK160" s="7"/>
      <c r="MCL160" s="7"/>
      <c r="MCM160" s="7"/>
      <c r="MCN160" s="7"/>
      <c r="MCO160" s="7"/>
      <c r="MCP160" s="7"/>
      <c r="MCQ160" s="7"/>
      <c r="MCR160" s="7"/>
      <c r="MCS160" s="7"/>
      <c r="MCT160" s="7"/>
      <c r="MCU160" s="7"/>
      <c r="MCV160" s="7"/>
      <c r="MCW160" s="7"/>
      <c r="MCX160" s="7"/>
      <c r="MCY160" s="7"/>
      <c r="MCZ160" s="7"/>
      <c r="MDA160" s="7"/>
      <c r="MDB160" s="7"/>
      <c r="MDC160" s="7"/>
      <c r="MDD160" s="7"/>
      <c r="MDE160" s="7"/>
      <c r="MDF160" s="7"/>
      <c r="MDG160" s="7"/>
      <c r="MDH160" s="7"/>
      <c r="MDI160" s="7"/>
      <c r="MDJ160" s="7"/>
      <c r="MDK160" s="7"/>
      <c r="MDL160" s="7"/>
      <c r="MDM160" s="7"/>
      <c r="MDN160" s="7"/>
      <c r="MDO160" s="7"/>
      <c r="MDP160" s="7"/>
      <c r="MDQ160" s="7"/>
      <c r="MDR160" s="7"/>
      <c r="MDS160" s="7"/>
      <c r="MDT160" s="7"/>
      <c r="MDU160" s="7"/>
      <c r="MDV160" s="7"/>
      <c r="MDW160" s="7"/>
      <c r="MDX160" s="7"/>
      <c r="MDY160" s="7"/>
      <c r="MDZ160" s="7"/>
      <c r="MEA160" s="7"/>
      <c r="MEB160" s="7"/>
      <c r="MEC160" s="7"/>
      <c r="MED160" s="7"/>
      <c r="MEE160" s="7"/>
      <c r="MEF160" s="7"/>
      <c r="MEG160" s="7"/>
      <c r="MEH160" s="7"/>
      <c r="MEI160" s="7"/>
      <c r="MEJ160" s="7"/>
      <c r="MEK160" s="7"/>
      <c r="MEL160" s="7"/>
      <c r="MEM160" s="7"/>
      <c r="MEN160" s="7"/>
      <c r="MEO160" s="7"/>
      <c r="MEP160" s="7"/>
      <c r="MEQ160" s="7"/>
      <c r="MER160" s="7"/>
      <c r="MES160" s="7"/>
      <c r="MET160" s="7"/>
      <c r="MEU160" s="7"/>
      <c r="MEV160" s="7"/>
      <c r="MEW160" s="7"/>
      <c r="MEX160" s="7"/>
      <c r="MEY160" s="7"/>
      <c r="MEZ160" s="7"/>
      <c r="MFA160" s="7"/>
      <c r="MFB160" s="7"/>
      <c r="MFC160" s="7"/>
      <c r="MFD160" s="7"/>
      <c r="MFE160" s="7"/>
      <c r="MFF160" s="7"/>
      <c r="MFG160" s="7"/>
      <c r="MFH160" s="7"/>
      <c r="MFI160" s="7"/>
      <c r="MFJ160" s="7"/>
      <c r="MFK160" s="7"/>
      <c r="MFL160" s="7"/>
      <c r="MFM160" s="7"/>
      <c r="MFN160" s="7"/>
      <c r="MFO160" s="7"/>
      <c r="MFP160" s="7"/>
      <c r="MFQ160" s="7"/>
      <c r="MFR160" s="7"/>
      <c r="MFS160" s="7"/>
      <c r="MFT160" s="7"/>
      <c r="MFU160" s="7"/>
      <c r="MFV160" s="7"/>
      <c r="MFW160" s="7"/>
      <c r="MFX160" s="7"/>
      <c r="MFY160" s="7"/>
      <c r="MFZ160" s="7"/>
      <c r="MGA160" s="7"/>
      <c r="MGB160" s="7"/>
      <c r="MGC160" s="7"/>
      <c r="MGD160" s="7"/>
      <c r="MGE160" s="7"/>
      <c r="MGF160" s="7"/>
      <c r="MGG160" s="7"/>
      <c r="MGH160" s="7"/>
      <c r="MGI160" s="7"/>
      <c r="MGJ160" s="7"/>
      <c r="MGK160" s="7"/>
      <c r="MGL160" s="7"/>
      <c r="MGM160" s="7"/>
      <c r="MGN160" s="7"/>
      <c r="MGO160" s="7"/>
      <c r="MGP160" s="7"/>
      <c r="MGQ160" s="7"/>
      <c r="MGR160" s="7"/>
      <c r="MGS160" s="7"/>
      <c r="MGT160" s="7"/>
      <c r="MGU160" s="7"/>
      <c r="MGV160" s="7"/>
      <c r="MGW160" s="7"/>
      <c r="MGX160" s="7"/>
      <c r="MGY160" s="7"/>
      <c r="MGZ160" s="7"/>
      <c r="MHA160" s="7"/>
      <c r="MHB160" s="7"/>
      <c r="MHC160" s="7"/>
      <c r="MHD160" s="7"/>
      <c r="MHE160" s="7"/>
      <c r="MHF160" s="7"/>
      <c r="MHG160" s="7"/>
      <c r="MHH160" s="7"/>
      <c r="MHI160" s="7"/>
      <c r="MHJ160" s="7"/>
      <c r="MHK160" s="7"/>
      <c r="MHL160" s="7"/>
      <c r="MHM160" s="7"/>
      <c r="MHN160" s="7"/>
      <c r="MHO160" s="7"/>
      <c r="MHP160" s="7"/>
      <c r="MHQ160" s="7"/>
      <c r="MHR160" s="7"/>
      <c r="MHS160" s="7"/>
      <c r="MHT160" s="7"/>
      <c r="MHU160" s="7"/>
      <c r="MHV160" s="7"/>
      <c r="MHW160" s="7"/>
      <c r="MHX160" s="7"/>
      <c r="MHY160" s="7"/>
      <c r="MHZ160" s="7"/>
      <c r="MIA160" s="7"/>
      <c r="MIB160" s="7"/>
      <c r="MIC160" s="7"/>
      <c r="MID160" s="7"/>
      <c r="MIE160" s="7"/>
      <c r="MIF160" s="7"/>
      <c r="MIG160" s="7"/>
      <c r="MIH160" s="7"/>
      <c r="MII160" s="7"/>
      <c r="MIJ160" s="7"/>
      <c r="MIK160" s="7"/>
      <c r="MIL160" s="7"/>
      <c r="MIM160" s="7"/>
      <c r="MIN160" s="7"/>
      <c r="MIO160" s="7"/>
      <c r="MIP160" s="7"/>
      <c r="MIQ160" s="7"/>
      <c r="MIR160" s="7"/>
      <c r="MIS160" s="7"/>
      <c r="MIT160" s="7"/>
      <c r="MIU160" s="7"/>
      <c r="MIV160" s="7"/>
      <c r="MIW160" s="7"/>
      <c r="MIX160" s="7"/>
      <c r="MIY160" s="7"/>
      <c r="MIZ160" s="7"/>
      <c r="MJA160" s="7"/>
      <c r="MJB160" s="7"/>
      <c r="MJC160" s="7"/>
      <c r="MJD160" s="7"/>
      <c r="MJE160" s="7"/>
      <c r="MJF160" s="7"/>
      <c r="MJG160" s="7"/>
      <c r="MJH160" s="7"/>
      <c r="MJI160" s="7"/>
      <c r="MJJ160" s="7"/>
      <c r="MJK160" s="7"/>
      <c r="MJL160" s="7"/>
      <c r="MJM160" s="7"/>
      <c r="MJN160" s="7"/>
      <c r="MJO160" s="7"/>
      <c r="MJP160" s="7"/>
      <c r="MJQ160" s="7"/>
      <c r="MJR160" s="7"/>
      <c r="MJS160" s="7"/>
      <c r="MJT160" s="7"/>
      <c r="MJU160" s="7"/>
      <c r="MJV160" s="7"/>
      <c r="MJW160" s="7"/>
      <c r="MJX160" s="7"/>
      <c r="MJY160" s="7"/>
      <c r="MJZ160" s="7"/>
      <c r="MKA160" s="7"/>
      <c r="MKB160" s="7"/>
      <c r="MKC160" s="7"/>
      <c r="MKD160" s="7"/>
      <c r="MKE160" s="7"/>
      <c r="MKF160" s="7"/>
      <c r="MKG160" s="7"/>
      <c r="MKH160" s="7"/>
      <c r="MKI160" s="7"/>
      <c r="MKJ160" s="7"/>
      <c r="MKK160" s="7"/>
      <c r="MKL160" s="7"/>
      <c r="MKM160" s="7"/>
      <c r="MKN160" s="7"/>
      <c r="MKO160" s="7"/>
      <c r="MKP160" s="7"/>
      <c r="MKQ160" s="7"/>
      <c r="MKR160" s="7"/>
      <c r="MKS160" s="7"/>
      <c r="MKT160" s="7"/>
      <c r="MKU160" s="7"/>
      <c r="MKV160" s="7"/>
      <c r="MKW160" s="7"/>
      <c r="MKX160" s="7"/>
      <c r="MKY160" s="7"/>
      <c r="MKZ160" s="7"/>
      <c r="MLA160" s="7"/>
      <c r="MLB160" s="7"/>
      <c r="MLC160" s="7"/>
      <c r="MLD160" s="7"/>
      <c r="MLE160" s="7"/>
      <c r="MLF160" s="7"/>
      <c r="MLG160" s="7"/>
      <c r="MLH160" s="7"/>
      <c r="MLI160" s="7"/>
      <c r="MLJ160" s="7"/>
      <c r="MLK160" s="7"/>
      <c r="MLL160" s="7"/>
      <c r="MLM160" s="7"/>
      <c r="MLN160" s="7"/>
      <c r="MLO160" s="7"/>
      <c r="MLP160" s="7"/>
      <c r="MLQ160" s="7"/>
      <c r="MLR160" s="7"/>
      <c r="MLS160" s="7"/>
      <c r="MLT160" s="7"/>
      <c r="MLU160" s="7"/>
      <c r="MLV160" s="7"/>
      <c r="MLW160" s="7"/>
      <c r="MLX160" s="7"/>
      <c r="MLY160" s="7"/>
      <c r="MLZ160" s="7"/>
      <c r="MMA160" s="7"/>
      <c r="MMB160" s="7"/>
      <c r="MMC160" s="7"/>
      <c r="MMD160" s="7"/>
      <c r="MME160" s="7"/>
      <c r="MMF160" s="7"/>
      <c r="MMG160" s="7"/>
      <c r="MMH160" s="7"/>
      <c r="MMI160" s="7"/>
      <c r="MMJ160" s="7"/>
      <c r="MMK160" s="7"/>
      <c r="MML160" s="7"/>
      <c r="MMM160" s="7"/>
      <c r="MMN160" s="7"/>
      <c r="MMO160" s="7"/>
      <c r="MMP160" s="7"/>
      <c r="MMQ160" s="7"/>
      <c r="MMR160" s="7"/>
      <c r="MMS160" s="7"/>
      <c r="MMT160" s="7"/>
      <c r="MMU160" s="7"/>
      <c r="MMV160" s="7"/>
      <c r="MMW160" s="7"/>
      <c r="MMX160" s="7"/>
      <c r="MMY160" s="7"/>
      <c r="MMZ160" s="7"/>
      <c r="MNA160" s="7"/>
      <c r="MNB160" s="7"/>
      <c r="MNC160" s="7"/>
      <c r="MND160" s="7"/>
      <c r="MNE160" s="7"/>
      <c r="MNF160" s="7"/>
      <c r="MNG160" s="7"/>
      <c r="MNH160" s="7"/>
      <c r="MNI160" s="7"/>
      <c r="MNJ160" s="7"/>
      <c r="MNK160" s="7"/>
      <c r="MNL160" s="7"/>
      <c r="MNM160" s="7"/>
      <c r="MNN160" s="7"/>
      <c r="MNO160" s="7"/>
      <c r="MNP160" s="7"/>
      <c r="MNQ160" s="7"/>
      <c r="MNR160" s="7"/>
      <c r="MNS160" s="7"/>
      <c r="MNT160" s="7"/>
      <c r="MNU160" s="7"/>
      <c r="MNV160" s="7"/>
      <c r="MNW160" s="7"/>
      <c r="MNX160" s="7"/>
      <c r="MNY160" s="7"/>
      <c r="MNZ160" s="7"/>
      <c r="MOA160" s="7"/>
      <c r="MOB160" s="7"/>
      <c r="MOC160" s="7"/>
      <c r="MOD160" s="7"/>
      <c r="MOE160" s="7"/>
      <c r="MOF160" s="7"/>
      <c r="MOG160" s="7"/>
      <c r="MOH160" s="7"/>
      <c r="MOI160" s="7"/>
      <c r="MOJ160" s="7"/>
      <c r="MOK160" s="7"/>
      <c r="MOL160" s="7"/>
      <c r="MOM160" s="7"/>
      <c r="MON160" s="7"/>
      <c r="MOO160" s="7"/>
      <c r="MOP160" s="7"/>
      <c r="MOQ160" s="7"/>
      <c r="MOR160" s="7"/>
      <c r="MOS160" s="7"/>
      <c r="MOT160" s="7"/>
      <c r="MOU160" s="7"/>
      <c r="MOV160" s="7"/>
      <c r="MOW160" s="7"/>
      <c r="MOX160" s="7"/>
      <c r="MOY160" s="7"/>
      <c r="MOZ160" s="7"/>
      <c r="MPA160" s="7"/>
      <c r="MPB160" s="7"/>
      <c r="MPC160" s="7"/>
      <c r="MPD160" s="7"/>
      <c r="MPE160" s="7"/>
      <c r="MPF160" s="7"/>
      <c r="MPG160" s="7"/>
      <c r="MPH160" s="7"/>
      <c r="MPI160" s="7"/>
      <c r="MPJ160" s="7"/>
      <c r="MPK160" s="7"/>
      <c r="MPL160" s="7"/>
      <c r="MPM160" s="7"/>
      <c r="MPN160" s="7"/>
      <c r="MPO160" s="7"/>
      <c r="MPP160" s="7"/>
      <c r="MPQ160" s="7"/>
      <c r="MPR160" s="7"/>
      <c r="MPS160" s="7"/>
      <c r="MPT160" s="7"/>
      <c r="MPU160" s="7"/>
      <c r="MPV160" s="7"/>
      <c r="MPW160" s="7"/>
      <c r="MPX160" s="7"/>
      <c r="MPY160" s="7"/>
      <c r="MPZ160" s="7"/>
      <c r="MQA160" s="7"/>
      <c r="MQB160" s="7"/>
      <c r="MQC160" s="7"/>
      <c r="MQD160" s="7"/>
      <c r="MQE160" s="7"/>
      <c r="MQF160" s="7"/>
      <c r="MQG160" s="7"/>
      <c r="MQH160" s="7"/>
      <c r="MQI160" s="7"/>
      <c r="MQJ160" s="7"/>
      <c r="MQK160" s="7"/>
      <c r="MQL160" s="7"/>
      <c r="MQM160" s="7"/>
      <c r="MQN160" s="7"/>
      <c r="MQO160" s="7"/>
      <c r="MQP160" s="7"/>
      <c r="MQQ160" s="7"/>
      <c r="MQR160" s="7"/>
      <c r="MQS160" s="7"/>
      <c r="MQT160" s="7"/>
      <c r="MQU160" s="7"/>
      <c r="MQV160" s="7"/>
      <c r="MQW160" s="7"/>
      <c r="MQX160" s="7"/>
      <c r="MQY160" s="7"/>
      <c r="MQZ160" s="7"/>
      <c r="MRA160" s="7"/>
      <c r="MRB160" s="7"/>
      <c r="MRC160" s="7"/>
      <c r="MRD160" s="7"/>
      <c r="MRE160" s="7"/>
      <c r="MRF160" s="7"/>
      <c r="MRG160" s="7"/>
      <c r="MRH160" s="7"/>
      <c r="MRI160" s="7"/>
      <c r="MRJ160" s="7"/>
      <c r="MRK160" s="7"/>
      <c r="MRL160" s="7"/>
      <c r="MRM160" s="7"/>
      <c r="MRN160" s="7"/>
      <c r="MRO160" s="7"/>
      <c r="MRP160" s="7"/>
      <c r="MRQ160" s="7"/>
      <c r="MRR160" s="7"/>
      <c r="MRS160" s="7"/>
      <c r="MRT160" s="7"/>
      <c r="MRU160" s="7"/>
      <c r="MRV160" s="7"/>
      <c r="MRW160" s="7"/>
      <c r="MRX160" s="7"/>
      <c r="MRY160" s="7"/>
      <c r="MRZ160" s="7"/>
      <c r="MSA160" s="7"/>
      <c r="MSB160" s="7"/>
      <c r="MSC160" s="7"/>
      <c r="MSD160" s="7"/>
      <c r="MSE160" s="7"/>
      <c r="MSF160" s="7"/>
      <c r="MSG160" s="7"/>
      <c r="MSH160" s="7"/>
      <c r="MSI160" s="7"/>
      <c r="MSJ160" s="7"/>
      <c r="MSK160" s="7"/>
      <c r="MSL160" s="7"/>
      <c r="MSM160" s="7"/>
      <c r="MSN160" s="7"/>
      <c r="MSO160" s="7"/>
      <c r="MSP160" s="7"/>
      <c r="MSQ160" s="7"/>
      <c r="MSR160" s="7"/>
      <c r="MSS160" s="7"/>
      <c r="MST160" s="7"/>
      <c r="MSU160" s="7"/>
      <c r="MSV160" s="7"/>
      <c r="MSW160" s="7"/>
      <c r="MSX160" s="7"/>
      <c r="MSY160" s="7"/>
      <c r="MSZ160" s="7"/>
      <c r="MTA160" s="7"/>
      <c r="MTB160" s="7"/>
      <c r="MTC160" s="7"/>
      <c r="MTD160" s="7"/>
      <c r="MTE160" s="7"/>
      <c r="MTF160" s="7"/>
      <c r="MTG160" s="7"/>
      <c r="MTH160" s="7"/>
      <c r="MTI160" s="7"/>
      <c r="MTJ160" s="7"/>
      <c r="MTK160" s="7"/>
      <c r="MTL160" s="7"/>
      <c r="MTM160" s="7"/>
      <c r="MTN160" s="7"/>
      <c r="MTO160" s="7"/>
      <c r="MTP160" s="7"/>
      <c r="MTQ160" s="7"/>
      <c r="MTR160" s="7"/>
      <c r="MTS160" s="7"/>
      <c r="MTT160" s="7"/>
      <c r="MTU160" s="7"/>
      <c r="MTV160" s="7"/>
      <c r="MTW160" s="7"/>
      <c r="MTX160" s="7"/>
      <c r="MTY160" s="7"/>
      <c r="MTZ160" s="7"/>
      <c r="MUA160" s="7"/>
      <c r="MUB160" s="7"/>
      <c r="MUC160" s="7"/>
      <c r="MUD160" s="7"/>
      <c r="MUE160" s="7"/>
      <c r="MUF160" s="7"/>
      <c r="MUG160" s="7"/>
      <c r="MUH160" s="7"/>
      <c r="MUI160" s="7"/>
      <c r="MUJ160" s="7"/>
      <c r="MUK160" s="7"/>
      <c r="MUL160" s="7"/>
      <c r="MUM160" s="7"/>
      <c r="MUN160" s="7"/>
      <c r="MUO160" s="7"/>
      <c r="MUP160" s="7"/>
      <c r="MUQ160" s="7"/>
      <c r="MUR160" s="7"/>
      <c r="MUS160" s="7"/>
      <c r="MUT160" s="7"/>
      <c r="MUU160" s="7"/>
      <c r="MUV160" s="7"/>
      <c r="MUW160" s="7"/>
      <c r="MUX160" s="7"/>
      <c r="MUY160" s="7"/>
      <c r="MUZ160" s="7"/>
      <c r="MVA160" s="7"/>
      <c r="MVB160" s="7"/>
      <c r="MVC160" s="7"/>
      <c r="MVD160" s="7"/>
      <c r="MVE160" s="7"/>
      <c r="MVF160" s="7"/>
      <c r="MVG160" s="7"/>
      <c r="MVH160" s="7"/>
      <c r="MVI160" s="7"/>
      <c r="MVJ160" s="7"/>
      <c r="MVK160" s="7"/>
      <c r="MVL160" s="7"/>
      <c r="MVM160" s="7"/>
      <c r="MVN160" s="7"/>
      <c r="MVO160" s="7"/>
      <c r="MVP160" s="7"/>
      <c r="MVQ160" s="7"/>
      <c r="MVR160" s="7"/>
      <c r="MVS160" s="7"/>
      <c r="MVT160" s="7"/>
      <c r="MVU160" s="7"/>
      <c r="MVV160" s="7"/>
      <c r="MVW160" s="7"/>
      <c r="MVX160" s="7"/>
      <c r="MVY160" s="7"/>
      <c r="MVZ160" s="7"/>
      <c r="MWA160" s="7"/>
      <c r="MWB160" s="7"/>
      <c r="MWC160" s="7"/>
      <c r="MWD160" s="7"/>
      <c r="MWE160" s="7"/>
      <c r="MWF160" s="7"/>
      <c r="MWG160" s="7"/>
      <c r="MWH160" s="7"/>
      <c r="MWI160" s="7"/>
      <c r="MWJ160" s="7"/>
      <c r="MWK160" s="7"/>
      <c r="MWL160" s="7"/>
      <c r="MWM160" s="7"/>
      <c r="MWN160" s="7"/>
      <c r="MWO160" s="7"/>
      <c r="MWP160" s="7"/>
      <c r="MWQ160" s="7"/>
      <c r="MWR160" s="7"/>
      <c r="MWS160" s="7"/>
      <c r="MWT160" s="7"/>
      <c r="MWU160" s="7"/>
      <c r="MWV160" s="7"/>
      <c r="MWW160" s="7"/>
      <c r="MWX160" s="7"/>
      <c r="MWY160" s="7"/>
      <c r="MWZ160" s="7"/>
      <c r="MXA160" s="7"/>
      <c r="MXB160" s="7"/>
      <c r="MXC160" s="7"/>
      <c r="MXD160" s="7"/>
      <c r="MXE160" s="7"/>
      <c r="MXF160" s="7"/>
      <c r="MXG160" s="7"/>
      <c r="MXH160" s="7"/>
      <c r="MXI160" s="7"/>
      <c r="MXJ160" s="7"/>
      <c r="MXK160" s="7"/>
      <c r="MXL160" s="7"/>
      <c r="MXM160" s="7"/>
      <c r="MXN160" s="7"/>
      <c r="MXO160" s="7"/>
      <c r="MXP160" s="7"/>
      <c r="MXQ160" s="7"/>
      <c r="MXR160" s="7"/>
      <c r="MXS160" s="7"/>
      <c r="MXT160" s="7"/>
      <c r="MXU160" s="7"/>
      <c r="MXV160" s="7"/>
      <c r="MXW160" s="7"/>
      <c r="MXX160" s="7"/>
      <c r="MXY160" s="7"/>
      <c r="MXZ160" s="7"/>
      <c r="MYA160" s="7"/>
      <c r="MYB160" s="7"/>
      <c r="MYC160" s="7"/>
      <c r="MYD160" s="7"/>
      <c r="MYE160" s="7"/>
      <c r="MYF160" s="7"/>
      <c r="MYG160" s="7"/>
      <c r="MYH160" s="7"/>
      <c r="MYI160" s="7"/>
      <c r="MYJ160" s="7"/>
      <c r="MYK160" s="7"/>
      <c r="MYL160" s="7"/>
      <c r="MYM160" s="7"/>
      <c r="MYN160" s="7"/>
      <c r="MYO160" s="7"/>
      <c r="MYP160" s="7"/>
      <c r="MYQ160" s="7"/>
      <c r="MYR160" s="7"/>
      <c r="MYS160" s="7"/>
      <c r="MYT160" s="7"/>
      <c r="MYU160" s="7"/>
      <c r="MYV160" s="7"/>
      <c r="MYW160" s="7"/>
      <c r="MYX160" s="7"/>
      <c r="MYY160" s="7"/>
      <c r="MYZ160" s="7"/>
      <c r="MZA160" s="7"/>
      <c r="MZB160" s="7"/>
      <c r="MZC160" s="7"/>
      <c r="MZD160" s="7"/>
      <c r="MZE160" s="7"/>
      <c r="MZF160" s="7"/>
      <c r="MZG160" s="7"/>
      <c r="MZH160" s="7"/>
      <c r="MZI160" s="7"/>
      <c r="MZJ160" s="7"/>
      <c r="MZK160" s="7"/>
      <c r="MZL160" s="7"/>
      <c r="MZM160" s="7"/>
      <c r="MZN160" s="7"/>
      <c r="MZO160" s="7"/>
      <c r="MZP160" s="7"/>
      <c r="MZQ160" s="7"/>
      <c r="MZR160" s="7"/>
      <c r="MZS160" s="7"/>
      <c r="MZT160" s="7"/>
      <c r="MZU160" s="7"/>
      <c r="MZV160" s="7"/>
      <c r="MZW160" s="7"/>
      <c r="MZX160" s="7"/>
      <c r="MZY160" s="7"/>
      <c r="MZZ160" s="7"/>
      <c r="NAA160" s="7"/>
      <c r="NAB160" s="7"/>
      <c r="NAC160" s="7"/>
      <c r="NAD160" s="7"/>
      <c r="NAE160" s="7"/>
      <c r="NAF160" s="7"/>
      <c r="NAG160" s="7"/>
      <c r="NAH160" s="7"/>
      <c r="NAI160" s="7"/>
      <c r="NAJ160" s="7"/>
      <c r="NAK160" s="7"/>
      <c r="NAL160" s="7"/>
      <c r="NAM160" s="7"/>
      <c r="NAN160" s="7"/>
      <c r="NAO160" s="7"/>
      <c r="NAP160" s="7"/>
      <c r="NAQ160" s="7"/>
      <c r="NAR160" s="7"/>
      <c r="NAS160" s="7"/>
      <c r="NAT160" s="7"/>
      <c r="NAU160" s="7"/>
      <c r="NAV160" s="7"/>
      <c r="NAW160" s="7"/>
      <c r="NAX160" s="7"/>
      <c r="NAY160" s="7"/>
      <c r="NAZ160" s="7"/>
      <c r="NBA160" s="7"/>
      <c r="NBB160" s="7"/>
      <c r="NBC160" s="7"/>
      <c r="NBD160" s="7"/>
      <c r="NBE160" s="7"/>
      <c r="NBF160" s="7"/>
      <c r="NBG160" s="7"/>
      <c r="NBH160" s="7"/>
      <c r="NBI160" s="7"/>
      <c r="NBJ160" s="7"/>
      <c r="NBK160" s="7"/>
      <c r="NBL160" s="7"/>
      <c r="NBM160" s="7"/>
      <c r="NBN160" s="7"/>
      <c r="NBO160" s="7"/>
      <c r="NBP160" s="7"/>
      <c r="NBQ160" s="7"/>
      <c r="NBR160" s="7"/>
      <c r="NBS160" s="7"/>
      <c r="NBT160" s="7"/>
      <c r="NBU160" s="7"/>
      <c r="NBV160" s="7"/>
      <c r="NBW160" s="7"/>
      <c r="NBX160" s="7"/>
      <c r="NBY160" s="7"/>
      <c r="NBZ160" s="7"/>
      <c r="NCA160" s="7"/>
      <c r="NCB160" s="7"/>
      <c r="NCC160" s="7"/>
      <c r="NCD160" s="7"/>
      <c r="NCE160" s="7"/>
      <c r="NCF160" s="7"/>
      <c r="NCG160" s="7"/>
      <c r="NCH160" s="7"/>
      <c r="NCI160" s="7"/>
      <c r="NCJ160" s="7"/>
      <c r="NCK160" s="7"/>
      <c r="NCL160" s="7"/>
      <c r="NCM160" s="7"/>
      <c r="NCN160" s="7"/>
      <c r="NCO160" s="7"/>
      <c r="NCP160" s="7"/>
      <c r="NCQ160" s="7"/>
      <c r="NCR160" s="7"/>
      <c r="NCS160" s="7"/>
      <c r="NCT160" s="7"/>
      <c r="NCU160" s="7"/>
      <c r="NCV160" s="7"/>
      <c r="NCW160" s="7"/>
      <c r="NCX160" s="7"/>
      <c r="NCY160" s="7"/>
      <c r="NCZ160" s="7"/>
      <c r="NDA160" s="7"/>
      <c r="NDB160" s="7"/>
      <c r="NDC160" s="7"/>
      <c r="NDD160" s="7"/>
      <c r="NDE160" s="7"/>
      <c r="NDF160" s="7"/>
      <c r="NDG160" s="7"/>
      <c r="NDH160" s="7"/>
      <c r="NDI160" s="7"/>
      <c r="NDJ160" s="7"/>
      <c r="NDK160" s="7"/>
      <c r="NDL160" s="7"/>
      <c r="NDM160" s="7"/>
      <c r="NDN160" s="7"/>
      <c r="NDO160" s="7"/>
      <c r="NDP160" s="7"/>
      <c r="NDQ160" s="7"/>
      <c r="NDR160" s="7"/>
      <c r="NDS160" s="7"/>
      <c r="NDT160" s="7"/>
      <c r="NDU160" s="7"/>
      <c r="NDV160" s="7"/>
      <c r="NDW160" s="7"/>
      <c r="NDX160" s="7"/>
      <c r="NDY160" s="7"/>
      <c r="NDZ160" s="7"/>
      <c r="NEA160" s="7"/>
      <c r="NEB160" s="7"/>
      <c r="NEC160" s="7"/>
      <c r="NED160" s="7"/>
      <c r="NEE160" s="7"/>
      <c r="NEF160" s="7"/>
      <c r="NEG160" s="7"/>
      <c r="NEH160" s="7"/>
      <c r="NEI160" s="7"/>
      <c r="NEJ160" s="7"/>
      <c r="NEK160" s="7"/>
      <c r="NEL160" s="7"/>
      <c r="NEM160" s="7"/>
      <c r="NEN160" s="7"/>
      <c r="NEO160" s="7"/>
      <c r="NEP160" s="7"/>
      <c r="NEQ160" s="7"/>
      <c r="NER160" s="7"/>
      <c r="NES160" s="7"/>
      <c r="NET160" s="7"/>
      <c r="NEU160" s="7"/>
      <c r="NEV160" s="7"/>
      <c r="NEW160" s="7"/>
      <c r="NEX160" s="7"/>
      <c r="NEY160" s="7"/>
      <c r="NEZ160" s="7"/>
      <c r="NFA160" s="7"/>
      <c r="NFB160" s="7"/>
      <c r="NFC160" s="7"/>
      <c r="NFD160" s="7"/>
      <c r="NFE160" s="7"/>
      <c r="NFF160" s="7"/>
      <c r="NFG160" s="7"/>
      <c r="NFH160" s="7"/>
      <c r="NFI160" s="7"/>
      <c r="NFJ160" s="7"/>
      <c r="NFK160" s="7"/>
      <c r="NFL160" s="7"/>
      <c r="NFM160" s="7"/>
      <c r="NFN160" s="7"/>
      <c r="NFO160" s="7"/>
      <c r="NFP160" s="7"/>
      <c r="NFQ160" s="7"/>
      <c r="NFR160" s="7"/>
      <c r="NFS160" s="7"/>
      <c r="NFT160" s="7"/>
      <c r="NFU160" s="7"/>
      <c r="NFV160" s="7"/>
      <c r="NFW160" s="7"/>
      <c r="NFX160" s="7"/>
      <c r="NFY160" s="7"/>
      <c r="NFZ160" s="7"/>
      <c r="NGA160" s="7"/>
      <c r="NGB160" s="7"/>
      <c r="NGC160" s="7"/>
      <c r="NGD160" s="7"/>
      <c r="NGE160" s="7"/>
      <c r="NGF160" s="7"/>
      <c r="NGG160" s="7"/>
      <c r="NGH160" s="7"/>
      <c r="NGI160" s="7"/>
      <c r="NGJ160" s="7"/>
      <c r="NGK160" s="7"/>
      <c r="NGL160" s="7"/>
      <c r="NGM160" s="7"/>
      <c r="NGN160" s="7"/>
      <c r="NGO160" s="7"/>
      <c r="NGP160" s="7"/>
      <c r="NGQ160" s="7"/>
      <c r="NGR160" s="7"/>
      <c r="NGS160" s="7"/>
      <c r="NGT160" s="7"/>
      <c r="NGU160" s="7"/>
      <c r="NGV160" s="7"/>
      <c r="NGW160" s="7"/>
      <c r="NGX160" s="7"/>
      <c r="NGY160" s="7"/>
      <c r="NGZ160" s="7"/>
      <c r="NHA160" s="7"/>
      <c r="NHB160" s="7"/>
      <c r="NHC160" s="7"/>
      <c r="NHD160" s="7"/>
      <c r="NHE160" s="7"/>
      <c r="NHF160" s="7"/>
      <c r="NHG160" s="7"/>
      <c r="NHH160" s="7"/>
      <c r="NHI160" s="7"/>
      <c r="NHJ160" s="7"/>
      <c r="NHK160" s="7"/>
      <c r="NHL160" s="7"/>
      <c r="NHM160" s="7"/>
      <c r="NHN160" s="7"/>
      <c r="NHO160" s="7"/>
      <c r="NHP160" s="7"/>
      <c r="NHQ160" s="7"/>
      <c r="NHR160" s="7"/>
      <c r="NHS160" s="7"/>
      <c r="NHT160" s="7"/>
      <c r="NHU160" s="7"/>
      <c r="NHV160" s="7"/>
      <c r="NHW160" s="7"/>
      <c r="NHX160" s="7"/>
      <c r="NHY160" s="7"/>
      <c r="NHZ160" s="7"/>
      <c r="NIA160" s="7"/>
      <c r="NIB160" s="7"/>
      <c r="NIC160" s="7"/>
      <c r="NID160" s="7"/>
      <c r="NIE160" s="7"/>
      <c r="NIF160" s="7"/>
      <c r="NIG160" s="7"/>
      <c r="NIH160" s="7"/>
      <c r="NII160" s="7"/>
      <c r="NIJ160" s="7"/>
      <c r="NIK160" s="7"/>
      <c r="NIL160" s="7"/>
      <c r="NIM160" s="7"/>
      <c r="NIN160" s="7"/>
      <c r="NIO160" s="7"/>
      <c r="NIP160" s="7"/>
      <c r="NIQ160" s="7"/>
      <c r="NIR160" s="7"/>
      <c r="NIS160" s="7"/>
      <c r="NIT160" s="7"/>
      <c r="NIU160" s="7"/>
      <c r="NIV160" s="7"/>
      <c r="NIW160" s="7"/>
      <c r="NIX160" s="7"/>
      <c r="NIY160" s="7"/>
      <c r="NIZ160" s="7"/>
      <c r="NJA160" s="7"/>
      <c r="NJB160" s="7"/>
      <c r="NJC160" s="7"/>
      <c r="NJD160" s="7"/>
      <c r="NJE160" s="7"/>
      <c r="NJF160" s="7"/>
      <c r="NJG160" s="7"/>
      <c r="NJH160" s="7"/>
      <c r="NJI160" s="7"/>
      <c r="NJJ160" s="7"/>
      <c r="NJK160" s="7"/>
      <c r="NJL160" s="7"/>
      <c r="NJM160" s="7"/>
      <c r="NJN160" s="7"/>
      <c r="NJO160" s="7"/>
      <c r="NJP160" s="7"/>
      <c r="NJQ160" s="7"/>
      <c r="NJR160" s="7"/>
      <c r="NJS160" s="7"/>
      <c r="NJT160" s="7"/>
      <c r="NJU160" s="7"/>
      <c r="NJV160" s="7"/>
      <c r="NJW160" s="7"/>
      <c r="NJX160" s="7"/>
      <c r="NJY160" s="7"/>
      <c r="NJZ160" s="7"/>
      <c r="NKA160" s="7"/>
      <c r="NKB160" s="7"/>
      <c r="NKC160" s="7"/>
      <c r="NKD160" s="7"/>
      <c r="NKE160" s="7"/>
      <c r="NKF160" s="7"/>
      <c r="NKG160" s="7"/>
      <c r="NKH160" s="7"/>
      <c r="NKI160" s="7"/>
      <c r="NKJ160" s="7"/>
      <c r="NKK160" s="7"/>
      <c r="NKL160" s="7"/>
      <c r="NKM160" s="7"/>
      <c r="NKN160" s="7"/>
      <c r="NKO160" s="7"/>
      <c r="NKP160" s="7"/>
      <c r="NKQ160" s="7"/>
      <c r="NKR160" s="7"/>
      <c r="NKS160" s="7"/>
      <c r="NKT160" s="7"/>
      <c r="NKU160" s="7"/>
      <c r="NKV160" s="7"/>
      <c r="NKW160" s="7"/>
      <c r="NKX160" s="7"/>
      <c r="NKY160" s="7"/>
      <c r="NKZ160" s="7"/>
      <c r="NLA160" s="7"/>
      <c r="NLB160" s="7"/>
      <c r="NLC160" s="7"/>
      <c r="NLD160" s="7"/>
      <c r="NLE160" s="7"/>
      <c r="NLF160" s="7"/>
      <c r="NLG160" s="7"/>
      <c r="NLH160" s="7"/>
      <c r="NLI160" s="7"/>
      <c r="NLJ160" s="7"/>
      <c r="NLK160" s="7"/>
      <c r="NLL160" s="7"/>
      <c r="NLM160" s="7"/>
      <c r="NLN160" s="7"/>
      <c r="NLO160" s="7"/>
      <c r="NLP160" s="7"/>
      <c r="NLQ160" s="7"/>
      <c r="NLR160" s="7"/>
      <c r="NLS160" s="7"/>
      <c r="NLT160" s="7"/>
      <c r="NLU160" s="7"/>
      <c r="NLV160" s="7"/>
      <c r="NLW160" s="7"/>
      <c r="NLX160" s="7"/>
      <c r="NLY160" s="7"/>
      <c r="NLZ160" s="7"/>
      <c r="NMA160" s="7"/>
      <c r="NMB160" s="7"/>
      <c r="NMC160" s="7"/>
      <c r="NMD160" s="7"/>
      <c r="NME160" s="7"/>
      <c r="NMF160" s="7"/>
      <c r="NMG160" s="7"/>
      <c r="NMH160" s="7"/>
      <c r="NMI160" s="7"/>
      <c r="NMJ160" s="7"/>
      <c r="NMK160" s="7"/>
      <c r="NML160" s="7"/>
      <c r="NMM160" s="7"/>
      <c r="NMN160" s="7"/>
      <c r="NMO160" s="7"/>
      <c r="NMP160" s="7"/>
      <c r="NMQ160" s="7"/>
      <c r="NMR160" s="7"/>
      <c r="NMS160" s="7"/>
      <c r="NMT160" s="7"/>
      <c r="NMU160" s="7"/>
      <c r="NMV160" s="7"/>
      <c r="NMW160" s="7"/>
      <c r="NMX160" s="7"/>
      <c r="NMY160" s="7"/>
      <c r="NMZ160" s="7"/>
      <c r="NNA160" s="7"/>
      <c r="NNB160" s="7"/>
      <c r="NNC160" s="7"/>
      <c r="NND160" s="7"/>
      <c r="NNE160" s="7"/>
      <c r="NNF160" s="7"/>
      <c r="NNG160" s="7"/>
      <c r="NNH160" s="7"/>
      <c r="NNI160" s="7"/>
      <c r="NNJ160" s="7"/>
      <c r="NNK160" s="7"/>
      <c r="NNL160" s="7"/>
      <c r="NNM160" s="7"/>
      <c r="NNN160" s="7"/>
      <c r="NNO160" s="7"/>
      <c r="NNP160" s="7"/>
      <c r="NNQ160" s="7"/>
      <c r="NNR160" s="7"/>
      <c r="NNS160" s="7"/>
      <c r="NNT160" s="7"/>
      <c r="NNU160" s="7"/>
      <c r="NNV160" s="7"/>
      <c r="NNW160" s="7"/>
      <c r="NNX160" s="7"/>
      <c r="NNY160" s="7"/>
      <c r="NNZ160" s="7"/>
      <c r="NOA160" s="7"/>
      <c r="NOB160" s="7"/>
      <c r="NOC160" s="7"/>
      <c r="NOD160" s="7"/>
      <c r="NOE160" s="7"/>
      <c r="NOF160" s="7"/>
      <c r="NOG160" s="7"/>
      <c r="NOH160" s="7"/>
      <c r="NOI160" s="7"/>
      <c r="NOJ160" s="7"/>
      <c r="NOK160" s="7"/>
      <c r="NOL160" s="7"/>
      <c r="NOM160" s="7"/>
      <c r="NON160" s="7"/>
      <c r="NOO160" s="7"/>
      <c r="NOP160" s="7"/>
      <c r="NOQ160" s="7"/>
      <c r="NOR160" s="7"/>
      <c r="NOS160" s="7"/>
      <c r="NOT160" s="7"/>
      <c r="NOU160" s="7"/>
      <c r="NOV160" s="7"/>
      <c r="NOW160" s="7"/>
      <c r="NOX160" s="7"/>
      <c r="NOY160" s="7"/>
      <c r="NOZ160" s="7"/>
      <c r="NPA160" s="7"/>
      <c r="NPB160" s="7"/>
      <c r="NPC160" s="7"/>
      <c r="NPD160" s="7"/>
      <c r="NPE160" s="7"/>
      <c r="NPF160" s="7"/>
      <c r="NPG160" s="7"/>
      <c r="NPH160" s="7"/>
      <c r="NPI160" s="7"/>
      <c r="NPJ160" s="7"/>
      <c r="NPK160" s="7"/>
      <c r="NPL160" s="7"/>
      <c r="NPM160" s="7"/>
      <c r="NPN160" s="7"/>
      <c r="NPO160" s="7"/>
      <c r="NPP160" s="7"/>
      <c r="NPQ160" s="7"/>
      <c r="NPR160" s="7"/>
      <c r="NPS160" s="7"/>
      <c r="NPT160" s="7"/>
      <c r="NPU160" s="7"/>
      <c r="NPV160" s="7"/>
      <c r="NPW160" s="7"/>
      <c r="NPX160" s="7"/>
      <c r="NPY160" s="7"/>
      <c r="NPZ160" s="7"/>
      <c r="NQA160" s="7"/>
      <c r="NQB160" s="7"/>
      <c r="NQC160" s="7"/>
      <c r="NQD160" s="7"/>
      <c r="NQE160" s="7"/>
      <c r="NQF160" s="7"/>
      <c r="NQG160" s="7"/>
      <c r="NQH160" s="7"/>
      <c r="NQI160" s="7"/>
      <c r="NQJ160" s="7"/>
      <c r="NQK160" s="7"/>
      <c r="NQL160" s="7"/>
      <c r="NQM160" s="7"/>
      <c r="NQN160" s="7"/>
      <c r="NQO160" s="7"/>
      <c r="NQP160" s="7"/>
      <c r="NQQ160" s="7"/>
      <c r="NQR160" s="7"/>
      <c r="NQS160" s="7"/>
      <c r="NQT160" s="7"/>
      <c r="NQU160" s="7"/>
      <c r="NQV160" s="7"/>
      <c r="NQW160" s="7"/>
      <c r="NQX160" s="7"/>
      <c r="NQY160" s="7"/>
      <c r="NQZ160" s="7"/>
      <c r="NRA160" s="7"/>
      <c r="NRB160" s="7"/>
      <c r="NRC160" s="7"/>
      <c r="NRD160" s="7"/>
      <c r="NRE160" s="7"/>
      <c r="NRF160" s="7"/>
      <c r="NRG160" s="7"/>
      <c r="NRH160" s="7"/>
      <c r="NRI160" s="7"/>
      <c r="NRJ160" s="7"/>
      <c r="NRK160" s="7"/>
      <c r="NRL160" s="7"/>
      <c r="NRM160" s="7"/>
      <c r="NRN160" s="7"/>
      <c r="NRO160" s="7"/>
      <c r="NRP160" s="7"/>
      <c r="NRQ160" s="7"/>
      <c r="NRR160" s="7"/>
      <c r="NRS160" s="7"/>
      <c r="NRT160" s="7"/>
      <c r="NRU160" s="7"/>
      <c r="NRV160" s="7"/>
      <c r="NRW160" s="7"/>
      <c r="NRX160" s="7"/>
      <c r="NRY160" s="7"/>
      <c r="NRZ160" s="7"/>
      <c r="NSA160" s="7"/>
      <c r="NSB160" s="7"/>
      <c r="NSC160" s="7"/>
      <c r="NSD160" s="7"/>
      <c r="NSE160" s="7"/>
      <c r="NSF160" s="7"/>
      <c r="NSG160" s="7"/>
      <c r="NSH160" s="7"/>
      <c r="NSI160" s="7"/>
      <c r="NSJ160" s="7"/>
      <c r="NSK160" s="7"/>
      <c r="NSL160" s="7"/>
      <c r="NSM160" s="7"/>
      <c r="NSN160" s="7"/>
      <c r="NSO160" s="7"/>
      <c r="NSP160" s="7"/>
      <c r="NSQ160" s="7"/>
      <c r="NSR160" s="7"/>
      <c r="NSS160" s="7"/>
      <c r="NST160" s="7"/>
      <c r="NSU160" s="7"/>
      <c r="NSV160" s="7"/>
      <c r="NSW160" s="7"/>
      <c r="NSX160" s="7"/>
      <c r="NSY160" s="7"/>
      <c r="NSZ160" s="7"/>
      <c r="NTA160" s="7"/>
      <c r="NTB160" s="7"/>
      <c r="NTC160" s="7"/>
      <c r="NTD160" s="7"/>
      <c r="NTE160" s="7"/>
      <c r="NTF160" s="7"/>
      <c r="NTG160" s="7"/>
      <c r="NTH160" s="7"/>
      <c r="NTI160" s="7"/>
      <c r="NTJ160" s="7"/>
      <c r="NTK160" s="7"/>
      <c r="NTL160" s="7"/>
      <c r="NTM160" s="7"/>
      <c r="NTN160" s="7"/>
      <c r="NTO160" s="7"/>
      <c r="NTP160" s="7"/>
      <c r="NTQ160" s="7"/>
      <c r="NTR160" s="7"/>
      <c r="NTS160" s="7"/>
      <c r="NTT160" s="7"/>
      <c r="NTU160" s="7"/>
      <c r="NTV160" s="7"/>
      <c r="NTW160" s="7"/>
      <c r="NTX160" s="7"/>
      <c r="NTY160" s="7"/>
      <c r="NTZ160" s="7"/>
      <c r="NUA160" s="7"/>
      <c r="NUB160" s="7"/>
      <c r="NUC160" s="7"/>
      <c r="NUD160" s="7"/>
      <c r="NUE160" s="7"/>
      <c r="NUF160" s="7"/>
      <c r="NUG160" s="7"/>
      <c r="NUH160" s="7"/>
      <c r="NUI160" s="7"/>
      <c r="NUJ160" s="7"/>
      <c r="NUK160" s="7"/>
      <c r="NUL160" s="7"/>
      <c r="NUM160" s="7"/>
      <c r="NUN160" s="7"/>
      <c r="NUO160" s="7"/>
      <c r="NUP160" s="7"/>
      <c r="NUQ160" s="7"/>
      <c r="NUR160" s="7"/>
      <c r="NUS160" s="7"/>
      <c r="NUT160" s="7"/>
      <c r="NUU160" s="7"/>
      <c r="NUV160" s="7"/>
      <c r="NUW160" s="7"/>
      <c r="NUX160" s="7"/>
      <c r="NUY160" s="7"/>
      <c r="NUZ160" s="7"/>
      <c r="NVA160" s="7"/>
      <c r="NVB160" s="7"/>
      <c r="NVC160" s="7"/>
      <c r="NVD160" s="7"/>
      <c r="NVE160" s="7"/>
      <c r="NVF160" s="7"/>
      <c r="NVG160" s="7"/>
      <c r="NVH160" s="7"/>
      <c r="NVI160" s="7"/>
      <c r="NVJ160" s="7"/>
      <c r="NVK160" s="7"/>
      <c r="NVL160" s="7"/>
      <c r="NVM160" s="7"/>
      <c r="NVN160" s="7"/>
      <c r="NVO160" s="7"/>
      <c r="NVP160" s="7"/>
      <c r="NVQ160" s="7"/>
      <c r="NVR160" s="7"/>
      <c r="NVS160" s="7"/>
      <c r="NVT160" s="7"/>
      <c r="NVU160" s="7"/>
      <c r="NVV160" s="7"/>
      <c r="NVW160" s="7"/>
      <c r="NVX160" s="7"/>
      <c r="NVY160" s="7"/>
      <c r="NVZ160" s="7"/>
      <c r="NWA160" s="7"/>
      <c r="NWB160" s="7"/>
      <c r="NWC160" s="7"/>
      <c r="NWD160" s="7"/>
      <c r="NWE160" s="7"/>
      <c r="NWF160" s="7"/>
      <c r="NWG160" s="7"/>
      <c r="NWH160" s="7"/>
      <c r="NWI160" s="7"/>
      <c r="NWJ160" s="7"/>
      <c r="NWK160" s="7"/>
      <c r="NWL160" s="7"/>
      <c r="NWM160" s="7"/>
      <c r="NWN160" s="7"/>
      <c r="NWO160" s="7"/>
      <c r="NWP160" s="7"/>
      <c r="NWQ160" s="7"/>
      <c r="NWR160" s="7"/>
      <c r="NWS160" s="7"/>
      <c r="NWT160" s="7"/>
      <c r="NWU160" s="7"/>
      <c r="NWV160" s="7"/>
      <c r="NWW160" s="7"/>
      <c r="NWX160" s="7"/>
      <c r="NWY160" s="7"/>
      <c r="NWZ160" s="7"/>
      <c r="NXA160" s="7"/>
      <c r="NXB160" s="7"/>
      <c r="NXC160" s="7"/>
      <c r="NXD160" s="7"/>
      <c r="NXE160" s="7"/>
      <c r="NXF160" s="7"/>
      <c r="NXG160" s="7"/>
      <c r="NXH160" s="7"/>
      <c r="NXI160" s="7"/>
      <c r="NXJ160" s="7"/>
      <c r="NXK160" s="7"/>
      <c r="NXL160" s="7"/>
      <c r="NXM160" s="7"/>
      <c r="NXN160" s="7"/>
      <c r="NXO160" s="7"/>
      <c r="NXP160" s="7"/>
      <c r="NXQ160" s="7"/>
      <c r="NXR160" s="7"/>
      <c r="NXS160" s="7"/>
      <c r="NXT160" s="7"/>
      <c r="NXU160" s="7"/>
      <c r="NXV160" s="7"/>
      <c r="NXW160" s="7"/>
      <c r="NXX160" s="7"/>
      <c r="NXY160" s="7"/>
      <c r="NXZ160" s="7"/>
      <c r="NYA160" s="7"/>
      <c r="NYB160" s="7"/>
      <c r="NYC160" s="7"/>
      <c r="NYD160" s="7"/>
      <c r="NYE160" s="7"/>
      <c r="NYF160" s="7"/>
      <c r="NYG160" s="7"/>
      <c r="NYH160" s="7"/>
      <c r="NYI160" s="7"/>
      <c r="NYJ160" s="7"/>
      <c r="NYK160" s="7"/>
      <c r="NYL160" s="7"/>
      <c r="NYM160" s="7"/>
      <c r="NYN160" s="7"/>
      <c r="NYO160" s="7"/>
      <c r="NYP160" s="7"/>
      <c r="NYQ160" s="7"/>
      <c r="NYR160" s="7"/>
      <c r="NYS160" s="7"/>
      <c r="NYT160" s="7"/>
      <c r="NYU160" s="7"/>
      <c r="NYV160" s="7"/>
      <c r="NYW160" s="7"/>
      <c r="NYX160" s="7"/>
      <c r="NYY160" s="7"/>
      <c r="NYZ160" s="7"/>
      <c r="NZA160" s="7"/>
      <c r="NZB160" s="7"/>
      <c r="NZC160" s="7"/>
      <c r="NZD160" s="7"/>
      <c r="NZE160" s="7"/>
      <c r="NZF160" s="7"/>
      <c r="NZG160" s="7"/>
      <c r="NZH160" s="7"/>
      <c r="NZI160" s="7"/>
      <c r="NZJ160" s="7"/>
      <c r="NZK160" s="7"/>
      <c r="NZL160" s="7"/>
      <c r="NZM160" s="7"/>
      <c r="NZN160" s="7"/>
      <c r="NZO160" s="7"/>
      <c r="NZP160" s="7"/>
      <c r="NZQ160" s="7"/>
      <c r="NZR160" s="7"/>
      <c r="NZS160" s="7"/>
      <c r="NZT160" s="7"/>
      <c r="NZU160" s="7"/>
      <c r="NZV160" s="7"/>
      <c r="NZW160" s="7"/>
      <c r="NZX160" s="7"/>
      <c r="NZY160" s="7"/>
      <c r="NZZ160" s="7"/>
      <c r="OAA160" s="7"/>
      <c r="OAB160" s="7"/>
      <c r="OAC160" s="7"/>
      <c r="OAD160" s="7"/>
      <c r="OAE160" s="7"/>
      <c r="OAF160" s="7"/>
      <c r="OAG160" s="7"/>
      <c r="OAH160" s="7"/>
      <c r="OAI160" s="7"/>
      <c r="OAJ160" s="7"/>
      <c r="OAK160" s="7"/>
      <c r="OAL160" s="7"/>
      <c r="OAM160" s="7"/>
      <c r="OAN160" s="7"/>
      <c r="OAO160" s="7"/>
      <c r="OAP160" s="7"/>
      <c r="OAQ160" s="7"/>
      <c r="OAR160" s="7"/>
      <c r="OAS160" s="7"/>
      <c r="OAT160" s="7"/>
      <c r="OAU160" s="7"/>
      <c r="OAV160" s="7"/>
      <c r="OAW160" s="7"/>
      <c r="OAX160" s="7"/>
      <c r="OAY160" s="7"/>
      <c r="OAZ160" s="7"/>
      <c r="OBA160" s="7"/>
      <c r="OBB160" s="7"/>
      <c r="OBC160" s="7"/>
      <c r="OBD160" s="7"/>
      <c r="OBE160" s="7"/>
      <c r="OBF160" s="7"/>
      <c r="OBG160" s="7"/>
      <c r="OBH160" s="7"/>
      <c r="OBI160" s="7"/>
      <c r="OBJ160" s="7"/>
      <c r="OBK160" s="7"/>
      <c r="OBL160" s="7"/>
      <c r="OBM160" s="7"/>
      <c r="OBN160" s="7"/>
      <c r="OBO160" s="7"/>
      <c r="OBP160" s="7"/>
      <c r="OBQ160" s="7"/>
      <c r="OBR160" s="7"/>
      <c r="OBS160" s="7"/>
      <c r="OBT160" s="7"/>
      <c r="OBU160" s="7"/>
      <c r="OBV160" s="7"/>
      <c r="OBW160" s="7"/>
      <c r="OBX160" s="7"/>
      <c r="OBY160" s="7"/>
      <c r="OBZ160" s="7"/>
      <c r="OCA160" s="7"/>
      <c r="OCB160" s="7"/>
      <c r="OCC160" s="7"/>
      <c r="OCD160" s="7"/>
      <c r="OCE160" s="7"/>
      <c r="OCF160" s="7"/>
      <c r="OCG160" s="7"/>
      <c r="OCH160" s="7"/>
      <c r="OCI160" s="7"/>
      <c r="OCJ160" s="7"/>
      <c r="OCK160" s="7"/>
      <c r="OCL160" s="7"/>
      <c r="OCM160" s="7"/>
      <c r="OCN160" s="7"/>
      <c r="OCO160" s="7"/>
      <c r="OCP160" s="7"/>
      <c r="OCQ160" s="7"/>
      <c r="OCR160" s="7"/>
      <c r="OCS160" s="7"/>
      <c r="OCT160" s="7"/>
      <c r="OCU160" s="7"/>
      <c r="OCV160" s="7"/>
      <c r="OCW160" s="7"/>
      <c r="OCX160" s="7"/>
      <c r="OCY160" s="7"/>
      <c r="OCZ160" s="7"/>
      <c r="ODA160" s="7"/>
      <c r="ODB160" s="7"/>
      <c r="ODC160" s="7"/>
      <c r="ODD160" s="7"/>
      <c r="ODE160" s="7"/>
      <c r="ODF160" s="7"/>
      <c r="ODG160" s="7"/>
      <c r="ODH160" s="7"/>
      <c r="ODI160" s="7"/>
      <c r="ODJ160" s="7"/>
      <c r="ODK160" s="7"/>
      <c r="ODL160" s="7"/>
      <c r="ODM160" s="7"/>
      <c r="ODN160" s="7"/>
      <c r="ODO160" s="7"/>
      <c r="ODP160" s="7"/>
      <c r="ODQ160" s="7"/>
      <c r="ODR160" s="7"/>
      <c r="ODS160" s="7"/>
      <c r="ODT160" s="7"/>
      <c r="ODU160" s="7"/>
      <c r="ODV160" s="7"/>
      <c r="ODW160" s="7"/>
      <c r="ODX160" s="7"/>
      <c r="ODY160" s="7"/>
      <c r="ODZ160" s="7"/>
      <c r="OEA160" s="7"/>
      <c r="OEB160" s="7"/>
      <c r="OEC160" s="7"/>
      <c r="OED160" s="7"/>
      <c r="OEE160" s="7"/>
      <c r="OEF160" s="7"/>
      <c r="OEG160" s="7"/>
      <c r="OEH160" s="7"/>
      <c r="OEI160" s="7"/>
      <c r="OEJ160" s="7"/>
      <c r="OEK160" s="7"/>
      <c r="OEL160" s="7"/>
      <c r="OEM160" s="7"/>
      <c r="OEN160" s="7"/>
      <c r="OEO160" s="7"/>
      <c r="OEP160" s="7"/>
      <c r="OEQ160" s="7"/>
      <c r="OER160" s="7"/>
      <c r="OES160" s="7"/>
      <c r="OET160" s="7"/>
      <c r="OEU160" s="7"/>
      <c r="OEV160" s="7"/>
      <c r="OEW160" s="7"/>
      <c r="OEX160" s="7"/>
      <c r="OEY160" s="7"/>
      <c r="OEZ160" s="7"/>
      <c r="OFA160" s="7"/>
      <c r="OFB160" s="7"/>
      <c r="OFC160" s="7"/>
      <c r="OFD160" s="7"/>
      <c r="OFE160" s="7"/>
      <c r="OFF160" s="7"/>
      <c r="OFG160" s="7"/>
      <c r="OFH160" s="7"/>
      <c r="OFI160" s="7"/>
      <c r="OFJ160" s="7"/>
      <c r="OFK160" s="7"/>
      <c r="OFL160" s="7"/>
      <c r="OFM160" s="7"/>
      <c r="OFN160" s="7"/>
      <c r="OFO160" s="7"/>
      <c r="OFP160" s="7"/>
      <c r="OFQ160" s="7"/>
      <c r="OFR160" s="7"/>
      <c r="OFS160" s="7"/>
      <c r="OFT160" s="7"/>
      <c r="OFU160" s="7"/>
      <c r="OFV160" s="7"/>
      <c r="OFW160" s="7"/>
      <c r="OFX160" s="7"/>
      <c r="OFY160" s="7"/>
      <c r="OFZ160" s="7"/>
      <c r="OGA160" s="7"/>
      <c r="OGB160" s="7"/>
      <c r="OGC160" s="7"/>
      <c r="OGD160" s="7"/>
      <c r="OGE160" s="7"/>
      <c r="OGF160" s="7"/>
      <c r="OGG160" s="7"/>
      <c r="OGH160" s="7"/>
      <c r="OGI160" s="7"/>
      <c r="OGJ160" s="7"/>
      <c r="OGK160" s="7"/>
      <c r="OGL160" s="7"/>
      <c r="OGM160" s="7"/>
      <c r="OGN160" s="7"/>
      <c r="OGO160" s="7"/>
      <c r="OGP160" s="7"/>
      <c r="OGQ160" s="7"/>
      <c r="OGR160" s="7"/>
      <c r="OGS160" s="7"/>
      <c r="OGT160" s="7"/>
      <c r="OGU160" s="7"/>
      <c r="OGV160" s="7"/>
      <c r="OGW160" s="7"/>
      <c r="OGX160" s="7"/>
      <c r="OGY160" s="7"/>
      <c r="OGZ160" s="7"/>
      <c r="OHA160" s="7"/>
      <c r="OHB160" s="7"/>
      <c r="OHC160" s="7"/>
      <c r="OHD160" s="7"/>
      <c r="OHE160" s="7"/>
      <c r="OHF160" s="7"/>
      <c r="OHG160" s="7"/>
      <c r="OHH160" s="7"/>
      <c r="OHI160" s="7"/>
      <c r="OHJ160" s="7"/>
      <c r="OHK160" s="7"/>
      <c r="OHL160" s="7"/>
      <c r="OHM160" s="7"/>
      <c r="OHN160" s="7"/>
      <c r="OHO160" s="7"/>
      <c r="OHP160" s="7"/>
      <c r="OHQ160" s="7"/>
      <c r="OHR160" s="7"/>
      <c r="OHS160" s="7"/>
      <c r="OHT160" s="7"/>
      <c r="OHU160" s="7"/>
      <c r="OHV160" s="7"/>
      <c r="OHW160" s="7"/>
      <c r="OHX160" s="7"/>
      <c r="OHY160" s="7"/>
      <c r="OHZ160" s="7"/>
      <c r="OIA160" s="7"/>
      <c r="OIB160" s="7"/>
      <c r="OIC160" s="7"/>
      <c r="OID160" s="7"/>
      <c r="OIE160" s="7"/>
      <c r="OIF160" s="7"/>
      <c r="OIG160" s="7"/>
      <c r="OIH160" s="7"/>
      <c r="OII160" s="7"/>
      <c r="OIJ160" s="7"/>
      <c r="OIK160" s="7"/>
      <c r="OIL160" s="7"/>
      <c r="OIM160" s="7"/>
      <c r="OIN160" s="7"/>
      <c r="OIO160" s="7"/>
      <c r="OIP160" s="7"/>
      <c r="OIQ160" s="7"/>
      <c r="OIR160" s="7"/>
      <c r="OIS160" s="7"/>
      <c r="OIT160" s="7"/>
      <c r="OIU160" s="7"/>
      <c r="OIV160" s="7"/>
      <c r="OIW160" s="7"/>
      <c r="OIX160" s="7"/>
      <c r="OIY160" s="7"/>
      <c r="OIZ160" s="7"/>
      <c r="OJA160" s="7"/>
      <c r="OJB160" s="7"/>
      <c r="OJC160" s="7"/>
      <c r="OJD160" s="7"/>
      <c r="OJE160" s="7"/>
      <c r="OJF160" s="7"/>
      <c r="OJG160" s="7"/>
      <c r="OJH160" s="7"/>
      <c r="OJI160" s="7"/>
      <c r="OJJ160" s="7"/>
      <c r="OJK160" s="7"/>
      <c r="OJL160" s="7"/>
      <c r="OJM160" s="7"/>
      <c r="OJN160" s="7"/>
      <c r="OJO160" s="7"/>
      <c r="OJP160" s="7"/>
      <c r="OJQ160" s="7"/>
      <c r="OJR160" s="7"/>
      <c r="OJS160" s="7"/>
      <c r="OJT160" s="7"/>
      <c r="OJU160" s="7"/>
      <c r="OJV160" s="7"/>
      <c r="OJW160" s="7"/>
      <c r="OJX160" s="7"/>
      <c r="OJY160" s="7"/>
      <c r="OJZ160" s="7"/>
      <c r="OKA160" s="7"/>
      <c r="OKB160" s="7"/>
      <c r="OKC160" s="7"/>
      <c r="OKD160" s="7"/>
      <c r="OKE160" s="7"/>
      <c r="OKF160" s="7"/>
      <c r="OKG160" s="7"/>
      <c r="OKH160" s="7"/>
      <c r="OKI160" s="7"/>
      <c r="OKJ160" s="7"/>
      <c r="OKK160" s="7"/>
      <c r="OKL160" s="7"/>
      <c r="OKM160" s="7"/>
      <c r="OKN160" s="7"/>
      <c r="OKO160" s="7"/>
      <c r="OKP160" s="7"/>
      <c r="OKQ160" s="7"/>
      <c r="OKR160" s="7"/>
      <c r="OKS160" s="7"/>
      <c r="OKT160" s="7"/>
      <c r="OKU160" s="7"/>
      <c r="OKV160" s="7"/>
      <c r="OKW160" s="7"/>
      <c r="OKX160" s="7"/>
      <c r="OKY160" s="7"/>
      <c r="OKZ160" s="7"/>
      <c r="OLA160" s="7"/>
      <c r="OLB160" s="7"/>
      <c r="OLC160" s="7"/>
      <c r="OLD160" s="7"/>
      <c r="OLE160" s="7"/>
      <c r="OLF160" s="7"/>
      <c r="OLG160" s="7"/>
      <c r="OLH160" s="7"/>
      <c r="OLI160" s="7"/>
      <c r="OLJ160" s="7"/>
      <c r="OLK160" s="7"/>
      <c r="OLL160" s="7"/>
      <c r="OLM160" s="7"/>
      <c r="OLN160" s="7"/>
      <c r="OLO160" s="7"/>
      <c r="OLP160" s="7"/>
      <c r="OLQ160" s="7"/>
      <c r="OLR160" s="7"/>
      <c r="OLS160" s="7"/>
      <c r="OLT160" s="7"/>
      <c r="OLU160" s="7"/>
      <c r="OLV160" s="7"/>
      <c r="OLW160" s="7"/>
      <c r="OLX160" s="7"/>
      <c r="OLY160" s="7"/>
      <c r="OLZ160" s="7"/>
      <c r="OMA160" s="7"/>
      <c r="OMB160" s="7"/>
      <c r="OMC160" s="7"/>
      <c r="OMD160" s="7"/>
      <c r="OME160" s="7"/>
      <c r="OMF160" s="7"/>
      <c r="OMG160" s="7"/>
      <c r="OMH160" s="7"/>
      <c r="OMI160" s="7"/>
      <c r="OMJ160" s="7"/>
      <c r="OMK160" s="7"/>
      <c r="OML160" s="7"/>
      <c r="OMM160" s="7"/>
      <c r="OMN160" s="7"/>
      <c r="OMO160" s="7"/>
      <c r="OMP160" s="7"/>
      <c r="OMQ160" s="7"/>
      <c r="OMR160" s="7"/>
      <c r="OMS160" s="7"/>
      <c r="OMT160" s="7"/>
      <c r="OMU160" s="7"/>
      <c r="OMV160" s="7"/>
      <c r="OMW160" s="7"/>
      <c r="OMX160" s="7"/>
      <c r="OMY160" s="7"/>
      <c r="OMZ160" s="7"/>
      <c r="ONA160" s="7"/>
      <c r="ONB160" s="7"/>
      <c r="ONC160" s="7"/>
      <c r="OND160" s="7"/>
      <c r="ONE160" s="7"/>
      <c r="ONF160" s="7"/>
      <c r="ONG160" s="7"/>
      <c r="ONH160" s="7"/>
      <c r="ONI160" s="7"/>
      <c r="ONJ160" s="7"/>
      <c r="ONK160" s="7"/>
      <c r="ONL160" s="7"/>
      <c r="ONM160" s="7"/>
      <c r="ONN160" s="7"/>
      <c r="ONO160" s="7"/>
      <c r="ONP160" s="7"/>
      <c r="ONQ160" s="7"/>
      <c r="ONR160" s="7"/>
      <c r="ONS160" s="7"/>
      <c r="ONT160" s="7"/>
      <c r="ONU160" s="7"/>
      <c r="ONV160" s="7"/>
      <c r="ONW160" s="7"/>
      <c r="ONX160" s="7"/>
      <c r="ONY160" s="7"/>
      <c r="ONZ160" s="7"/>
      <c r="OOA160" s="7"/>
      <c r="OOB160" s="7"/>
      <c r="OOC160" s="7"/>
      <c r="OOD160" s="7"/>
      <c r="OOE160" s="7"/>
      <c r="OOF160" s="7"/>
      <c r="OOG160" s="7"/>
      <c r="OOH160" s="7"/>
      <c r="OOI160" s="7"/>
      <c r="OOJ160" s="7"/>
      <c r="OOK160" s="7"/>
      <c r="OOL160" s="7"/>
      <c r="OOM160" s="7"/>
      <c r="OON160" s="7"/>
      <c r="OOO160" s="7"/>
      <c r="OOP160" s="7"/>
      <c r="OOQ160" s="7"/>
      <c r="OOR160" s="7"/>
      <c r="OOS160" s="7"/>
      <c r="OOT160" s="7"/>
      <c r="OOU160" s="7"/>
      <c r="OOV160" s="7"/>
      <c r="OOW160" s="7"/>
      <c r="OOX160" s="7"/>
      <c r="OOY160" s="7"/>
      <c r="OOZ160" s="7"/>
      <c r="OPA160" s="7"/>
      <c r="OPB160" s="7"/>
      <c r="OPC160" s="7"/>
      <c r="OPD160" s="7"/>
      <c r="OPE160" s="7"/>
      <c r="OPF160" s="7"/>
      <c r="OPG160" s="7"/>
      <c r="OPH160" s="7"/>
      <c r="OPI160" s="7"/>
      <c r="OPJ160" s="7"/>
      <c r="OPK160" s="7"/>
      <c r="OPL160" s="7"/>
      <c r="OPM160" s="7"/>
      <c r="OPN160" s="7"/>
      <c r="OPO160" s="7"/>
      <c r="OPP160" s="7"/>
      <c r="OPQ160" s="7"/>
      <c r="OPR160" s="7"/>
      <c r="OPS160" s="7"/>
      <c r="OPT160" s="7"/>
      <c r="OPU160" s="7"/>
      <c r="OPV160" s="7"/>
      <c r="OPW160" s="7"/>
      <c r="OPX160" s="7"/>
      <c r="OPY160" s="7"/>
      <c r="OPZ160" s="7"/>
      <c r="OQA160" s="7"/>
      <c r="OQB160" s="7"/>
      <c r="OQC160" s="7"/>
      <c r="OQD160" s="7"/>
      <c r="OQE160" s="7"/>
      <c r="OQF160" s="7"/>
      <c r="OQG160" s="7"/>
      <c r="OQH160" s="7"/>
      <c r="OQI160" s="7"/>
      <c r="OQJ160" s="7"/>
      <c r="OQK160" s="7"/>
      <c r="OQL160" s="7"/>
      <c r="OQM160" s="7"/>
      <c r="OQN160" s="7"/>
      <c r="OQO160" s="7"/>
      <c r="OQP160" s="7"/>
      <c r="OQQ160" s="7"/>
      <c r="OQR160" s="7"/>
      <c r="OQS160" s="7"/>
      <c r="OQT160" s="7"/>
      <c r="OQU160" s="7"/>
      <c r="OQV160" s="7"/>
      <c r="OQW160" s="7"/>
      <c r="OQX160" s="7"/>
      <c r="OQY160" s="7"/>
      <c r="OQZ160" s="7"/>
      <c r="ORA160" s="7"/>
      <c r="ORB160" s="7"/>
      <c r="ORC160" s="7"/>
      <c r="ORD160" s="7"/>
      <c r="ORE160" s="7"/>
      <c r="ORF160" s="7"/>
      <c r="ORG160" s="7"/>
      <c r="ORH160" s="7"/>
      <c r="ORI160" s="7"/>
      <c r="ORJ160" s="7"/>
      <c r="ORK160" s="7"/>
      <c r="ORL160" s="7"/>
      <c r="ORM160" s="7"/>
      <c r="ORN160" s="7"/>
      <c r="ORO160" s="7"/>
      <c r="ORP160" s="7"/>
      <c r="ORQ160" s="7"/>
      <c r="ORR160" s="7"/>
      <c r="ORS160" s="7"/>
      <c r="ORT160" s="7"/>
      <c r="ORU160" s="7"/>
      <c r="ORV160" s="7"/>
      <c r="ORW160" s="7"/>
      <c r="ORX160" s="7"/>
      <c r="ORY160" s="7"/>
      <c r="ORZ160" s="7"/>
      <c r="OSA160" s="7"/>
      <c r="OSB160" s="7"/>
      <c r="OSC160" s="7"/>
      <c r="OSD160" s="7"/>
      <c r="OSE160" s="7"/>
      <c r="OSF160" s="7"/>
      <c r="OSG160" s="7"/>
      <c r="OSH160" s="7"/>
      <c r="OSI160" s="7"/>
      <c r="OSJ160" s="7"/>
      <c r="OSK160" s="7"/>
      <c r="OSL160" s="7"/>
      <c r="OSM160" s="7"/>
      <c r="OSN160" s="7"/>
      <c r="OSO160" s="7"/>
      <c r="OSP160" s="7"/>
      <c r="OSQ160" s="7"/>
      <c r="OSR160" s="7"/>
      <c r="OSS160" s="7"/>
      <c r="OST160" s="7"/>
      <c r="OSU160" s="7"/>
      <c r="OSV160" s="7"/>
      <c r="OSW160" s="7"/>
      <c r="OSX160" s="7"/>
      <c r="OSY160" s="7"/>
      <c r="OSZ160" s="7"/>
      <c r="OTA160" s="7"/>
      <c r="OTB160" s="7"/>
      <c r="OTC160" s="7"/>
      <c r="OTD160" s="7"/>
      <c r="OTE160" s="7"/>
      <c r="OTF160" s="7"/>
      <c r="OTG160" s="7"/>
      <c r="OTH160" s="7"/>
      <c r="OTI160" s="7"/>
      <c r="OTJ160" s="7"/>
      <c r="OTK160" s="7"/>
      <c r="OTL160" s="7"/>
      <c r="OTM160" s="7"/>
      <c r="OTN160" s="7"/>
      <c r="OTO160" s="7"/>
      <c r="OTP160" s="7"/>
      <c r="OTQ160" s="7"/>
      <c r="OTR160" s="7"/>
      <c r="OTS160" s="7"/>
      <c r="OTT160" s="7"/>
      <c r="OTU160" s="7"/>
      <c r="OTV160" s="7"/>
      <c r="OTW160" s="7"/>
      <c r="OTX160" s="7"/>
      <c r="OTY160" s="7"/>
      <c r="OTZ160" s="7"/>
      <c r="OUA160" s="7"/>
      <c r="OUB160" s="7"/>
      <c r="OUC160" s="7"/>
      <c r="OUD160" s="7"/>
      <c r="OUE160" s="7"/>
      <c r="OUF160" s="7"/>
      <c r="OUG160" s="7"/>
      <c r="OUH160" s="7"/>
      <c r="OUI160" s="7"/>
      <c r="OUJ160" s="7"/>
      <c r="OUK160" s="7"/>
      <c r="OUL160" s="7"/>
      <c r="OUM160" s="7"/>
      <c r="OUN160" s="7"/>
      <c r="OUO160" s="7"/>
      <c r="OUP160" s="7"/>
      <c r="OUQ160" s="7"/>
      <c r="OUR160" s="7"/>
      <c r="OUS160" s="7"/>
      <c r="OUT160" s="7"/>
      <c r="OUU160" s="7"/>
      <c r="OUV160" s="7"/>
      <c r="OUW160" s="7"/>
      <c r="OUX160" s="7"/>
      <c r="OUY160" s="7"/>
      <c r="OUZ160" s="7"/>
      <c r="OVA160" s="7"/>
      <c r="OVB160" s="7"/>
      <c r="OVC160" s="7"/>
      <c r="OVD160" s="7"/>
      <c r="OVE160" s="7"/>
      <c r="OVF160" s="7"/>
      <c r="OVG160" s="7"/>
      <c r="OVH160" s="7"/>
      <c r="OVI160" s="7"/>
      <c r="OVJ160" s="7"/>
      <c r="OVK160" s="7"/>
      <c r="OVL160" s="7"/>
      <c r="OVM160" s="7"/>
      <c r="OVN160" s="7"/>
      <c r="OVO160" s="7"/>
      <c r="OVP160" s="7"/>
      <c r="OVQ160" s="7"/>
      <c r="OVR160" s="7"/>
      <c r="OVS160" s="7"/>
      <c r="OVT160" s="7"/>
      <c r="OVU160" s="7"/>
      <c r="OVV160" s="7"/>
      <c r="OVW160" s="7"/>
      <c r="OVX160" s="7"/>
      <c r="OVY160" s="7"/>
      <c r="OVZ160" s="7"/>
      <c r="OWA160" s="7"/>
      <c r="OWB160" s="7"/>
      <c r="OWC160" s="7"/>
      <c r="OWD160" s="7"/>
      <c r="OWE160" s="7"/>
      <c r="OWF160" s="7"/>
      <c r="OWG160" s="7"/>
      <c r="OWH160" s="7"/>
      <c r="OWI160" s="7"/>
      <c r="OWJ160" s="7"/>
      <c r="OWK160" s="7"/>
      <c r="OWL160" s="7"/>
      <c r="OWM160" s="7"/>
      <c r="OWN160" s="7"/>
      <c r="OWO160" s="7"/>
      <c r="OWP160" s="7"/>
      <c r="OWQ160" s="7"/>
      <c r="OWR160" s="7"/>
      <c r="OWS160" s="7"/>
      <c r="OWT160" s="7"/>
      <c r="OWU160" s="7"/>
      <c r="OWV160" s="7"/>
      <c r="OWW160" s="7"/>
      <c r="OWX160" s="7"/>
      <c r="OWY160" s="7"/>
      <c r="OWZ160" s="7"/>
      <c r="OXA160" s="7"/>
      <c r="OXB160" s="7"/>
      <c r="OXC160" s="7"/>
      <c r="OXD160" s="7"/>
      <c r="OXE160" s="7"/>
      <c r="OXF160" s="7"/>
      <c r="OXG160" s="7"/>
      <c r="OXH160" s="7"/>
      <c r="OXI160" s="7"/>
      <c r="OXJ160" s="7"/>
      <c r="OXK160" s="7"/>
      <c r="OXL160" s="7"/>
      <c r="OXM160" s="7"/>
      <c r="OXN160" s="7"/>
      <c r="OXO160" s="7"/>
      <c r="OXP160" s="7"/>
      <c r="OXQ160" s="7"/>
      <c r="OXR160" s="7"/>
      <c r="OXS160" s="7"/>
      <c r="OXT160" s="7"/>
      <c r="OXU160" s="7"/>
      <c r="OXV160" s="7"/>
      <c r="OXW160" s="7"/>
      <c r="OXX160" s="7"/>
      <c r="OXY160" s="7"/>
      <c r="OXZ160" s="7"/>
      <c r="OYA160" s="7"/>
      <c r="OYB160" s="7"/>
      <c r="OYC160" s="7"/>
      <c r="OYD160" s="7"/>
      <c r="OYE160" s="7"/>
      <c r="OYF160" s="7"/>
      <c r="OYG160" s="7"/>
      <c r="OYH160" s="7"/>
      <c r="OYI160" s="7"/>
      <c r="OYJ160" s="7"/>
      <c r="OYK160" s="7"/>
      <c r="OYL160" s="7"/>
      <c r="OYM160" s="7"/>
      <c r="OYN160" s="7"/>
      <c r="OYO160" s="7"/>
      <c r="OYP160" s="7"/>
      <c r="OYQ160" s="7"/>
      <c r="OYR160" s="7"/>
      <c r="OYS160" s="7"/>
      <c r="OYT160" s="7"/>
      <c r="OYU160" s="7"/>
      <c r="OYV160" s="7"/>
      <c r="OYW160" s="7"/>
      <c r="OYX160" s="7"/>
      <c r="OYY160" s="7"/>
      <c r="OYZ160" s="7"/>
      <c r="OZA160" s="7"/>
      <c r="OZB160" s="7"/>
      <c r="OZC160" s="7"/>
      <c r="OZD160" s="7"/>
      <c r="OZE160" s="7"/>
      <c r="OZF160" s="7"/>
      <c r="OZG160" s="7"/>
      <c r="OZH160" s="7"/>
      <c r="OZI160" s="7"/>
      <c r="OZJ160" s="7"/>
      <c r="OZK160" s="7"/>
      <c r="OZL160" s="7"/>
      <c r="OZM160" s="7"/>
      <c r="OZN160" s="7"/>
      <c r="OZO160" s="7"/>
      <c r="OZP160" s="7"/>
      <c r="OZQ160" s="7"/>
      <c r="OZR160" s="7"/>
      <c r="OZS160" s="7"/>
      <c r="OZT160" s="7"/>
      <c r="OZU160" s="7"/>
      <c r="OZV160" s="7"/>
      <c r="OZW160" s="7"/>
      <c r="OZX160" s="7"/>
      <c r="OZY160" s="7"/>
      <c r="OZZ160" s="7"/>
      <c r="PAA160" s="7"/>
      <c r="PAB160" s="7"/>
      <c r="PAC160" s="7"/>
      <c r="PAD160" s="7"/>
      <c r="PAE160" s="7"/>
      <c r="PAF160" s="7"/>
      <c r="PAG160" s="7"/>
      <c r="PAH160" s="7"/>
      <c r="PAI160" s="7"/>
      <c r="PAJ160" s="7"/>
      <c r="PAK160" s="7"/>
      <c r="PAL160" s="7"/>
      <c r="PAM160" s="7"/>
      <c r="PAN160" s="7"/>
      <c r="PAO160" s="7"/>
      <c r="PAP160" s="7"/>
      <c r="PAQ160" s="7"/>
      <c r="PAR160" s="7"/>
      <c r="PAS160" s="7"/>
      <c r="PAT160" s="7"/>
      <c r="PAU160" s="7"/>
      <c r="PAV160" s="7"/>
      <c r="PAW160" s="7"/>
      <c r="PAX160" s="7"/>
      <c r="PAY160" s="7"/>
      <c r="PAZ160" s="7"/>
      <c r="PBA160" s="7"/>
      <c r="PBB160" s="7"/>
      <c r="PBC160" s="7"/>
      <c r="PBD160" s="7"/>
      <c r="PBE160" s="7"/>
      <c r="PBF160" s="7"/>
      <c r="PBG160" s="7"/>
      <c r="PBH160" s="7"/>
      <c r="PBI160" s="7"/>
      <c r="PBJ160" s="7"/>
      <c r="PBK160" s="7"/>
      <c r="PBL160" s="7"/>
      <c r="PBM160" s="7"/>
      <c r="PBN160" s="7"/>
      <c r="PBO160" s="7"/>
      <c r="PBP160" s="7"/>
      <c r="PBQ160" s="7"/>
      <c r="PBR160" s="7"/>
      <c r="PBS160" s="7"/>
      <c r="PBT160" s="7"/>
      <c r="PBU160" s="7"/>
      <c r="PBV160" s="7"/>
      <c r="PBW160" s="7"/>
      <c r="PBX160" s="7"/>
      <c r="PBY160" s="7"/>
      <c r="PBZ160" s="7"/>
      <c r="PCA160" s="7"/>
      <c r="PCB160" s="7"/>
      <c r="PCC160" s="7"/>
      <c r="PCD160" s="7"/>
      <c r="PCE160" s="7"/>
      <c r="PCF160" s="7"/>
      <c r="PCG160" s="7"/>
      <c r="PCH160" s="7"/>
      <c r="PCI160" s="7"/>
      <c r="PCJ160" s="7"/>
      <c r="PCK160" s="7"/>
      <c r="PCL160" s="7"/>
      <c r="PCM160" s="7"/>
      <c r="PCN160" s="7"/>
      <c r="PCO160" s="7"/>
      <c r="PCP160" s="7"/>
      <c r="PCQ160" s="7"/>
      <c r="PCR160" s="7"/>
      <c r="PCS160" s="7"/>
      <c r="PCT160" s="7"/>
      <c r="PCU160" s="7"/>
      <c r="PCV160" s="7"/>
      <c r="PCW160" s="7"/>
      <c r="PCX160" s="7"/>
      <c r="PCY160" s="7"/>
      <c r="PCZ160" s="7"/>
      <c r="PDA160" s="7"/>
      <c r="PDB160" s="7"/>
      <c r="PDC160" s="7"/>
      <c r="PDD160" s="7"/>
      <c r="PDE160" s="7"/>
      <c r="PDF160" s="7"/>
      <c r="PDG160" s="7"/>
      <c r="PDH160" s="7"/>
      <c r="PDI160" s="7"/>
      <c r="PDJ160" s="7"/>
      <c r="PDK160" s="7"/>
      <c r="PDL160" s="7"/>
      <c r="PDM160" s="7"/>
      <c r="PDN160" s="7"/>
      <c r="PDO160" s="7"/>
      <c r="PDP160" s="7"/>
      <c r="PDQ160" s="7"/>
      <c r="PDR160" s="7"/>
      <c r="PDS160" s="7"/>
      <c r="PDT160" s="7"/>
      <c r="PDU160" s="7"/>
      <c r="PDV160" s="7"/>
      <c r="PDW160" s="7"/>
      <c r="PDX160" s="7"/>
      <c r="PDY160" s="7"/>
      <c r="PDZ160" s="7"/>
      <c r="PEA160" s="7"/>
      <c r="PEB160" s="7"/>
      <c r="PEC160" s="7"/>
      <c r="PED160" s="7"/>
      <c r="PEE160" s="7"/>
      <c r="PEF160" s="7"/>
      <c r="PEG160" s="7"/>
      <c r="PEH160" s="7"/>
      <c r="PEI160" s="7"/>
      <c r="PEJ160" s="7"/>
      <c r="PEK160" s="7"/>
      <c r="PEL160" s="7"/>
      <c r="PEM160" s="7"/>
      <c r="PEN160" s="7"/>
      <c r="PEO160" s="7"/>
      <c r="PEP160" s="7"/>
      <c r="PEQ160" s="7"/>
      <c r="PER160" s="7"/>
      <c r="PES160" s="7"/>
      <c r="PET160" s="7"/>
      <c r="PEU160" s="7"/>
      <c r="PEV160" s="7"/>
      <c r="PEW160" s="7"/>
      <c r="PEX160" s="7"/>
      <c r="PEY160" s="7"/>
      <c r="PEZ160" s="7"/>
      <c r="PFA160" s="7"/>
      <c r="PFB160" s="7"/>
      <c r="PFC160" s="7"/>
      <c r="PFD160" s="7"/>
      <c r="PFE160" s="7"/>
      <c r="PFF160" s="7"/>
      <c r="PFG160" s="7"/>
      <c r="PFH160" s="7"/>
      <c r="PFI160" s="7"/>
      <c r="PFJ160" s="7"/>
      <c r="PFK160" s="7"/>
      <c r="PFL160" s="7"/>
      <c r="PFM160" s="7"/>
      <c r="PFN160" s="7"/>
      <c r="PFO160" s="7"/>
      <c r="PFP160" s="7"/>
      <c r="PFQ160" s="7"/>
      <c r="PFR160" s="7"/>
      <c r="PFS160" s="7"/>
      <c r="PFT160" s="7"/>
      <c r="PFU160" s="7"/>
      <c r="PFV160" s="7"/>
      <c r="PFW160" s="7"/>
      <c r="PFX160" s="7"/>
      <c r="PFY160" s="7"/>
      <c r="PFZ160" s="7"/>
      <c r="PGA160" s="7"/>
      <c r="PGB160" s="7"/>
      <c r="PGC160" s="7"/>
      <c r="PGD160" s="7"/>
      <c r="PGE160" s="7"/>
      <c r="PGF160" s="7"/>
      <c r="PGG160" s="7"/>
      <c r="PGH160" s="7"/>
      <c r="PGI160" s="7"/>
      <c r="PGJ160" s="7"/>
      <c r="PGK160" s="7"/>
      <c r="PGL160" s="7"/>
      <c r="PGM160" s="7"/>
      <c r="PGN160" s="7"/>
      <c r="PGO160" s="7"/>
      <c r="PGP160" s="7"/>
      <c r="PGQ160" s="7"/>
      <c r="PGR160" s="7"/>
      <c r="PGS160" s="7"/>
      <c r="PGT160" s="7"/>
      <c r="PGU160" s="7"/>
      <c r="PGV160" s="7"/>
      <c r="PGW160" s="7"/>
      <c r="PGX160" s="7"/>
      <c r="PGY160" s="7"/>
      <c r="PGZ160" s="7"/>
      <c r="PHA160" s="7"/>
      <c r="PHB160" s="7"/>
      <c r="PHC160" s="7"/>
      <c r="PHD160" s="7"/>
      <c r="PHE160" s="7"/>
      <c r="PHF160" s="7"/>
      <c r="PHG160" s="7"/>
      <c r="PHH160" s="7"/>
      <c r="PHI160" s="7"/>
      <c r="PHJ160" s="7"/>
      <c r="PHK160" s="7"/>
      <c r="PHL160" s="7"/>
      <c r="PHM160" s="7"/>
      <c r="PHN160" s="7"/>
      <c r="PHO160" s="7"/>
      <c r="PHP160" s="7"/>
      <c r="PHQ160" s="7"/>
      <c r="PHR160" s="7"/>
      <c r="PHS160" s="7"/>
      <c r="PHT160" s="7"/>
      <c r="PHU160" s="7"/>
      <c r="PHV160" s="7"/>
      <c r="PHW160" s="7"/>
      <c r="PHX160" s="7"/>
      <c r="PHY160" s="7"/>
      <c r="PHZ160" s="7"/>
      <c r="PIA160" s="7"/>
      <c r="PIB160" s="7"/>
      <c r="PIC160" s="7"/>
      <c r="PID160" s="7"/>
      <c r="PIE160" s="7"/>
      <c r="PIF160" s="7"/>
      <c r="PIG160" s="7"/>
      <c r="PIH160" s="7"/>
      <c r="PII160" s="7"/>
      <c r="PIJ160" s="7"/>
      <c r="PIK160" s="7"/>
      <c r="PIL160" s="7"/>
      <c r="PIM160" s="7"/>
      <c r="PIN160" s="7"/>
      <c r="PIO160" s="7"/>
      <c r="PIP160" s="7"/>
      <c r="PIQ160" s="7"/>
      <c r="PIR160" s="7"/>
      <c r="PIS160" s="7"/>
      <c r="PIT160" s="7"/>
      <c r="PIU160" s="7"/>
      <c r="PIV160" s="7"/>
      <c r="PIW160" s="7"/>
      <c r="PIX160" s="7"/>
      <c r="PIY160" s="7"/>
      <c r="PIZ160" s="7"/>
      <c r="PJA160" s="7"/>
      <c r="PJB160" s="7"/>
      <c r="PJC160" s="7"/>
      <c r="PJD160" s="7"/>
      <c r="PJE160" s="7"/>
      <c r="PJF160" s="7"/>
      <c r="PJG160" s="7"/>
      <c r="PJH160" s="7"/>
      <c r="PJI160" s="7"/>
      <c r="PJJ160" s="7"/>
      <c r="PJK160" s="7"/>
      <c r="PJL160" s="7"/>
      <c r="PJM160" s="7"/>
      <c r="PJN160" s="7"/>
      <c r="PJO160" s="7"/>
      <c r="PJP160" s="7"/>
      <c r="PJQ160" s="7"/>
      <c r="PJR160" s="7"/>
      <c r="PJS160" s="7"/>
      <c r="PJT160" s="7"/>
      <c r="PJU160" s="7"/>
      <c r="PJV160" s="7"/>
      <c r="PJW160" s="7"/>
      <c r="PJX160" s="7"/>
      <c r="PJY160" s="7"/>
      <c r="PJZ160" s="7"/>
      <c r="PKA160" s="7"/>
      <c r="PKB160" s="7"/>
      <c r="PKC160" s="7"/>
      <c r="PKD160" s="7"/>
      <c r="PKE160" s="7"/>
      <c r="PKF160" s="7"/>
      <c r="PKG160" s="7"/>
      <c r="PKH160" s="7"/>
      <c r="PKI160" s="7"/>
      <c r="PKJ160" s="7"/>
      <c r="PKK160" s="7"/>
      <c r="PKL160" s="7"/>
      <c r="PKM160" s="7"/>
      <c r="PKN160" s="7"/>
      <c r="PKO160" s="7"/>
      <c r="PKP160" s="7"/>
      <c r="PKQ160" s="7"/>
      <c r="PKR160" s="7"/>
      <c r="PKS160" s="7"/>
      <c r="PKT160" s="7"/>
      <c r="PKU160" s="7"/>
      <c r="PKV160" s="7"/>
      <c r="PKW160" s="7"/>
      <c r="PKX160" s="7"/>
      <c r="PKY160" s="7"/>
      <c r="PKZ160" s="7"/>
      <c r="PLA160" s="7"/>
      <c r="PLB160" s="7"/>
      <c r="PLC160" s="7"/>
      <c r="PLD160" s="7"/>
      <c r="PLE160" s="7"/>
      <c r="PLF160" s="7"/>
      <c r="PLG160" s="7"/>
      <c r="PLH160" s="7"/>
      <c r="PLI160" s="7"/>
      <c r="PLJ160" s="7"/>
      <c r="PLK160" s="7"/>
      <c r="PLL160" s="7"/>
      <c r="PLM160" s="7"/>
      <c r="PLN160" s="7"/>
      <c r="PLO160" s="7"/>
      <c r="PLP160" s="7"/>
      <c r="PLQ160" s="7"/>
      <c r="PLR160" s="7"/>
      <c r="PLS160" s="7"/>
      <c r="PLT160" s="7"/>
      <c r="PLU160" s="7"/>
      <c r="PLV160" s="7"/>
      <c r="PLW160" s="7"/>
      <c r="PLX160" s="7"/>
      <c r="PLY160" s="7"/>
      <c r="PLZ160" s="7"/>
      <c r="PMA160" s="7"/>
      <c r="PMB160" s="7"/>
      <c r="PMC160" s="7"/>
      <c r="PMD160" s="7"/>
      <c r="PME160" s="7"/>
      <c r="PMF160" s="7"/>
      <c r="PMG160" s="7"/>
      <c r="PMH160" s="7"/>
      <c r="PMI160" s="7"/>
      <c r="PMJ160" s="7"/>
      <c r="PMK160" s="7"/>
      <c r="PML160" s="7"/>
      <c r="PMM160" s="7"/>
      <c r="PMN160" s="7"/>
      <c r="PMO160" s="7"/>
      <c r="PMP160" s="7"/>
      <c r="PMQ160" s="7"/>
      <c r="PMR160" s="7"/>
      <c r="PMS160" s="7"/>
      <c r="PMT160" s="7"/>
      <c r="PMU160" s="7"/>
      <c r="PMV160" s="7"/>
      <c r="PMW160" s="7"/>
      <c r="PMX160" s="7"/>
      <c r="PMY160" s="7"/>
      <c r="PMZ160" s="7"/>
      <c r="PNA160" s="7"/>
      <c r="PNB160" s="7"/>
      <c r="PNC160" s="7"/>
      <c r="PND160" s="7"/>
      <c r="PNE160" s="7"/>
      <c r="PNF160" s="7"/>
      <c r="PNG160" s="7"/>
      <c r="PNH160" s="7"/>
      <c r="PNI160" s="7"/>
      <c r="PNJ160" s="7"/>
      <c r="PNK160" s="7"/>
      <c r="PNL160" s="7"/>
      <c r="PNM160" s="7"/>
      <c r="PNN160" s="7"/>
      <c r="PNO160" s="7"/>
      <c r="PNP160" s="7"/>
      <c r="PNQ160" s="7"/>
      <c r="PNR160" s="7"/>
      <c r="PNS160" s="7"/>
      <c r="PNT160" s="7"/>
      <c r="PNU160" s="7"/>
      <c r="PNV160" s="7"/>
      <c r="PNW160" s="7"/>
      <c r="PNX160" s="7"/>
      <c r="PNY160" s="7"/>
      <c r="PNZ160" s="7"/>
      <c r="POA160" s="7"/>
      <c r="POB160" s="7"/>
      <c r="POC160" s="7"/>
      <c r="POD160" s="7"/>
      <c r="POE160" s="7"/>
      <c r="POF160" s="7"/>
      <c r="POG160" s="7"/>
      <c r="POH160" s="7"/>
      <c r="POI160" s="7"/>
      <c r="POJ160" s="7"/>
      <c r="POK160" s="7"/>
      <c r="POL160" s="7"/>
      <c r="POM160" s="7"/>
      <c r="PON160" s="7"/>
      <c r="POO160" s="7"/>
      <c r="POP160" s="7"/>
      <c r="POQ160" s="7"/>
      <c r="POR160" s="7"/>
      <c r="POS160" s="7"/>
      <c r="POT160" s="7"/>
      <c r="POU160" s="7"/>
      <c r="POV160" s="7"/>
      <c r="POW160" s="7"/>
      <c r="POX160" s="7"/>
      <c r="POY160" s="7"/>
      <c r="POZ160" s="7"/>
      <c r="PPA160" s="7"/>
      <c r="PPB160" s="7"/>
      <c r="PPC160" s="7"/>
      <c r="PPD160" s="7"/>
      <c r="PPE160" s="7"/>
      <c r="PPF160" s="7"/>
      <c r="PPG160" s="7"/>
      <c r="PPH160" s="7"/>
      <c r="PPI160" s="7"/>
      <c r="PPJ160" s="7"/>
      <c r="PPK160" s="7"/>
      <c r="PPL160" s="7"/>
      <c r="PPM160" s="7"/>
      <c r="PPN160" s="7"/>
      <c r="PPO160" s="7"/>
      <c r="PPP160" s="7"/>
      <c r="PPQ160" s="7"/>
      <c r="PPR160" s="7"/>
      <c r="PPS160" s="7"/>
      <c r="PPT160" s="7"/>
      <c r="PPU160" s="7"/>
      <c r="PPV160" s="7"/>
      <c r="PPW160" s="7"/>
      <c r="PPX160" s="7"/>
      <c r="PPY160" s="7"/>
      <c r="PPZ160" s="7"/>
      <c r="PQA160" s="7"/>
      <c r="PQB160" s="7"/>
      <c r="PQC160" s="7"/>
      <c r="PQD160" s="7"/>
      <c r="PQE160" s="7"/>
      <c r="PQF160" s="7"/>
      <c r="PQG160" s="7"/>
      <c r="PQH160" s="7"/>
      <c r="PQI160" s="7"/>
      <c r="PQJ160" s="7"/>
      <c r="PQK160" s="7"/>
      <c r="PQL160" s="7"/>
      <c r="PQM160" s="7"/>
      <c r="PQN160" s="7"/>
      <c r="PQO160" s="7"/>
      <c r="PQP160" s="7"/>
      <c r="PQQ160" s="7"/>
      <c r="PQR160" s="7"/>
      <c r="PQS160" s="7"/>
      <c r="PQT160" s="7"/>
      <c r="PQU160" s="7"/>
      <c r="PQV160" s="7"/>
      <c r="PQW160" s="7"/>
      <c r="PQX160" s="7"/>
      <c r="PQY160" s="7"/>
      <c r="PQZ160" s="7"/>
      <c r="PRA160" s="7"/>
      <c r="PRB160" s="7"/>
      <c r="PRC160" s="7"/>
      <c r="PRD160" s="7"/>
      <c r="PRE160" s="7"/>
      <c r="PRF160" s="7"/>
      <c r="PRG160" s="7"/>
      <c r="PRH160" s="7"/>
      <c r="PRI160" s="7"/>
      <c r="PRJ160" s="7"/>
      <c r="PRK160" s="7"/>
      <c r="PRL160" s="7"/>
      <c r="PRM160" s="7"/>
      <c r="PRN160" s="7"/>
      <c r="PRO160" s="7"/>
      <c r="PRP160" s="7"/>
      <c r="PRQ160" s="7"/>
      <c r="PRR160" s="7"/>
      <c r="PRS160" s="7"/>
      <c r="PRT160" s="7"/>
      <c r="PRU160" s="7"/>
      <c r="PRV160" s="7"/>
      <c r="PRW160" s="7"/>
      <c r="PRX160" s="7"/>
      <c r="PRY160" s="7"/>
      <c r="PRZ160" s="7"/>
      <c r="PSA160" s="7"/>
      <c r="PSB160" s="7"/>
      <c r="PSC160" s="7"/>
      <c r="PSD160" s="7"/>
      <c r="PSE160" s="7"/>
      <c r="PSF160" s="7"/>
      <c r="PSG160" s="7"/>
      <c r="PSH160" s="7"/>
      <c r="PSI160" s="7"/>
      <c r="PSJ160" s="7"/>
      <c r="PSK160" s="7"/>
      <c r="PSL160" s="7"/>
      <c r="PSM160" s="7"/>
      <c r="PSN160" s="7"/>
      <c r="PSO160" s="7"/>
      <c r="PSP160" s="7"/>
      <c r="PSQ160" s="7"/>
      <c r="PSR160" s="7"/>
      <c r="PSS160" s="7"/>
      <c r="PST160" s="7"/>
      <c r="PSU160" s="7"/>
      <c r="PSV160" s="7"/>
      <c r="PSW160" s="7"/>
      <c r="PSX160" s="7"/>
      <c r="PSY160" s="7"/>
      <c r="PSZ160" s="7"/>
      <c r="PTA160" s="7"/>
      <c r="PTB160" s="7"/>
      <c r="PTC160" s="7"/>
      <c r="PTD160" s="7"/>
      <c r="PTE160" s="7"/>
      <c r="PTF160" s="7"/>
      <c r="PTG160" s="7"/>
      <c r="PTH160" s="7"/>
      <c r="PTI160" s="7"/>
      <c r="PTJ160" s="7"/>
      <c r="PTK160" s="7"/>
      <c r="PTL160" s="7"/>
      <c r="PTM160" s="7"/>
      <c r="PTN160" s="7"/>
      <c r="PTO160" s="7"/>
      <c r="PTP160" s="7"/>
      <c r="PTQ160" s="7"/>
      <c r="PTR160" s="7"/>
      <c r="PTS160" s="7"/>
      <c r="PTT160" s="7"/>
      <c r="PTU160" s="7"/>
      <c r="PTV160" s="7"/>
      <c r="PTW160" s="7"/>
      <c r="PTX160" s="7"/>
      <c r="PTY160" s="7"/>
      <c r="PTZ160" s="7"/>
      <c r="PUA160" s="7"/>
      <c r="PUB160" s="7"/>
      <c r="PUC160" s="7"/>
      <c r="PUD160" s="7"/>
      <c r="PUE160" s="7"/>
      <c r="PUF160" s="7"/>
      <c r="PUG160" s="7"/>
      <c r="PUH160" s="7"/>
      <c r="PUI160" s="7"/>
      <c r="PUJ160" s="7"/>
      <c r="PUK160" s="7"/>
      <c r="PUL160" s="7"/>
      <c r="PUM160" s="7"/>
      <c r="PUN160" s="7"/>
      <c r="PUO160" s="7"/>
      <c r="PUP160" s="7"/>
      <c r="PUQ160" s="7"/>
      <c r="PUR160" s="7"/>
      <c r="PUS160" s="7"/>
      <c r="PUT160" s="7"/>
      <c r="PUU160" s="7"/>
      <c r="PUV160" s="7"/>
      <c r="PUW160" s="7"/>
      <c r="PUX160" s="7"/>
      <c r="PUY160" s="7"/>
      <c r="PUZ160" s="7"/>
      <c r="PVA160" s="7"/>
      <c r="PVB160" s="7"/>
      <c r="PVC160" s="7"/>
      <c r="PVD160" s="7"/>
      <c r="PVE160" s="7"/>
      <c r="PVF160" s="7"/>
      <c r="PVG160" s="7"/>
      <c r="PVH160" s="7"/>
      <c r="PVI160" s="7"/>
      <c r="PVJ160" s="7"/>
      <c r="PVK160" s="7"/>
      <c r="PVL160" s="7"/>
      <c r="PVM160" s="7"/>
      <c r="PVN160" s="7"/>
      <c r="PVO160" s="7"/>
      <c r="PVP160" s="7"/>
      <c r="PVQ160" s="7"/>
      <c r="PVR160" s="7"/>
      <c r="PVS160" s="7"/>
      <c r="PVT160" s="7"/>
      <c r="PVU160" s="7"/>
      <c r="PVV160" s="7"/>
      <c r="PVW160" s="7"/>
      <c r="PVX160" s="7"/>
      <c r="PVY160" s="7"/>
      <c r="PVZ160" s="7"/>
      <c r="PWA160" s="7"/>
      <c r="PWB160" s="7"/>
      <c r="PWC160" s="7"/>
      <c r="PWD160" s="7"/>
      <c r="PWE160" s="7"/>
      <c r="PWF160" s="7"/>
      <c r="PWG160" s="7"/>
      <c r="PWH160" s="7"/>
      <c r="PWI160" s="7"/>
      <c r="PWJ160" s="7"/>
      <c r="PWK160" s="7"/>
      <c r="PWL160" s="7"/>
      <c r="PWM160" s="7"/>
      <c r="PWN160" s="7"/>
      <c r="PWO160" s="7"/>
      <c r="PWP160" s="7"/>
      <c r="PWQ160" s="7"/>
      <c r="PWR160" s="7"/>
      <c r="PWS160" s="7"/>
      <c r="PWT160" s="7"/>
      <c r="PWU160" s="7"/>
      <c r="PWV160" s="7"/>
      <c r="PWW160" s="7"/>
      <c r="PWX160" s="7"/>
      <c r="PWY160" s="7"/>
      <c r="PWZ160" s="7"/>
      <c r="PXA160" s="7"/>
      <c r="PXB160" s="7"/>
      <c r="PXC160" s="7"/>
      <c r="PXD160" s="7"/>
      <c r="PXE160" s="7"/>
      <c r="PXF160" s="7"/>
      <c r="PXG160" s="7"/>
      <c r="PXH160" s="7"/>
      <c r="PXI160" s="7"/>
      <c r="PXJ160" s="7"/>
      <c r="PXK160" s="7"/>
      <c r="PXL160" s="7"/>
      <c r="PXM160" s="7"/>
      <c r="PXN160" s="7"/>
      <c r="PXO160" s="7"/>
      <c r="PXP160" s="7"/>
      <c r="PXQ160" s="7"/>
      <c r="PXR160" s="7"/>
      <c r="PXS160" s="7"/>
      <c r="PXT160" s="7"/>
      <c r="PXU160" s="7"/>
      <c r="PXV160" s="7"/>
      <c r="PXW160" s="7"/>
      <c r="PXX160" s="7"/>
      <c r="PXY160" s="7"/>
      <c r="PXZ160" s="7"/>
      <c r="PYA160" s="7"/>
      <c r="PYB160" s="7"/>
      <c r="PYC160" s="7"/>
      <c r="PYD160" s="7"/>
      <c r="PYE160" s="7"/>
      <c r="PYF160" s="7"/>
      <c r="PYG160" s="7"/>
      <c r="PYH160" s="7"/>
      <c r="PYI160" s="7"/>
      <c r="PYJ160" s="7"/>
      <c r="PYK160" s="7"/>
      <c r="PYL160" s="7"/>
      <c r="PYM160" s="7"/>
      <c r="PYN160" s="7"/>
      <c r="PYO160" s="7"/>
      <c r="PYP160" s="7"/>
      <c r="PYQ160" s="7"/>
      <c r="PYR160" s="7"/>
      <c r="PYS160" s="7"/>
      <c r="PYT160" s="7"/>
      <c r="PYU160" s="7"/>
      <c r="PYV160" s="7"/>
      <c r="PYW160" s="7"/>
      <c r="PYX160" s="7"/>
      <c r="PYY160" s="7"/>
      <c r="PYZ160" s="7"/>
      <c r="PZA160" s="7"/>
      <c r="PZB160" s="7"/>
      <c r="PZC160" s="7"/>
      <c r="PZD160" s="7"/>
      <c r="PZE160" s="7"/>
      <c r="PZF160" s="7"/>
      <c r="PZG160" s="7"/>
      <c r="PZH160" s="7"/>
      <c r="PZI160" s="7"/>
      <c r="PZJ160" s="7"/>
      <c r="PZK160" s="7"/>
      <c r="PZL160" s="7"/>
      <c r="PZM160" s="7"/>
      <c r="PZN160" s="7"/>
      <c r="PZO160" s="7"/>
      <c r="PZP160" s="7"/>
      <c r="PZQ160" s="7"/>
      <c r="PZR160" s="7"/>
      <c r="PZS160" s="7"/>
      <c r="PZT160" s="7"/>
      <c r="PZU160" s="7"/>
      <c r="PZV160" s="7"/>
      <c r="PZW160" s="7"/>
      <c r="PZX160" s="7"/>
      <c r="PZY160" s="7"/>
      <c r="PZZ160" s="7"/>
      <c r="QAA160" s="7"/>
      <c r="QAB160" s="7"/>
      <c r="QAC160" s="7"/>
      <c r="QAD160" s="7"/>
      <c r="QAE160" s="7"/>
      <c r="QAF160" s="7"/>
      <c r="QAG160" s="7"/>
      <c r="QAH160" s="7"/>
      <c r="QAI160" s="7"/>
      <c r="QAJ160" s="7"/>
      <c r="QAK160" s="7"/>
      <c r="QAL160" s="7"/>
      <c r="QAM160" s="7"/>
      <c r="QAN160" s="7"/>
      <c r="QAO160" s="7"/>
      <c r="QAP160" s="7"/>
      <c r="QAQ160" s="7"/>
      <c r="QAR160" s="7"/>
      <c r="QAS160" s="7"/>
      <c r="QAT160" s="7"/>
      <c r="QAU160" s="7"/>
      <c r="QAV160" s="7"/>
      <c r="QAW160" s="7"/>
      <c r="QAX160" s="7"/>
      <c r="QAY160" s="7"/>
      <c r="QAZ160" s="7"/>
      <c r="QBA160" s="7"/>
      <c r="QBB160" s="7"/>
      <c r="QBC160" s="7"/>
      <c r="QBD160" s="7"/>
      <c r="QBE160" s="7"/>
      <c r="QBF160" s="7"/>
      <c r="QBG160" s="7"/>
      <c r="QBH160" s="7"/>
      <c r="QBI160" s="7"/>
      <c r="QBJ160" s="7"/>
      <c r="QBK160" s="7"/>
      <c r="QBL160" s="7"/>
      <c r="QBM160" s="7"/>
      <c r="QBN160" s="7"/>
      <c r="QBO160" s="7"/>
      <c r="QBP160" s="7"/>
      <c r="QBQ160" s="7"/>
      <c r="QBR160" s="7"/>
      <c r="QBS160" s="7"/>
      <c r="QBT160" s="7"/>
      <c r="QBU160" s="7"/>
      <c r="QBV160" s="7"/>
      <c r="QBW160" s="7"/>
      <c r="QBX160" s="7"/>
      <c r="QBY160" s="7"/>
      <c r="QBZ160" s="7"/>
      <c r="QCA160" s="7"/>
      <c r="QCB160" s="7"/>
      <c r="QCC160" s="7"/>
      <c r="QCD160" s="7"/>
      <c r="QCE160" s="7"/>
      <c r="QCF160" s="7"/>
      <c r="QCG160" s="7"/>
      <c r="QCH160" s="7"/>
      <c r="QCI160" s="7"/>
      <c r="QCJ160" s="7"/>
      <c r="QCK160" s="7"/>
      <c r="QCL160" s="7"/>
      <c r="QCM160" s="7"/>
      <c r="QCN160" s="7"/>
      <c r="QCO160" s="7"/>
      <c r="QCP160" s="7"/>
      <c r="QCQ160" s="7"/>
      <c r="QCR160" s="7"/>
      <c r="QCS160" s="7"/>
      <c r="QCT160" s="7"/>
      <c r="QCU160" s="7"/>
      <c r="QCV160" s="7"/>
      <c r="QCW160" s="7"/>
      <c r="QCX160" s="7"/>
      <c r="QCY160" s="7"/>
      <c r="QCZ160" s="7"/>
      <c r="QDA160" s="7"/>
      <c r="QDB160" s="7"/>
      <c r="QDC160" s="7"/>
      <c r="QDD160" s="7"/>
      <c r="QDE160" s="7"/>
      <c r="QDF160" s="7"/>
      <c r="QDG160" s="7"/>
      <c r="QDH160" s="7"/>
      <c r="QDI160" s="7"/>
      <c r="QDJ160" s="7"/>
      <c r="QDK160" s="7"/>
      <c r="QDL160" s="7"/>
      <c r="QDM160" s="7"/>
      <c r="QDN160" s="7"/>
      <c r="QDO160" s="7"/>
      <c r="QDP160" s="7"/>
      <c r="QDQ160" s="7"/>
      <c r="QDR160" s="7"/>
      <c r="QDS160" s="7"/>
      <c r="QDT160" s="7"/>
      <c r="QDU160" s="7"/>
      <c r="QDV160" s="7"/>
      <c r="QDW160" s="7"/>
      <c r="QDX160" s="7"/>
      <c r="QDY160" s="7"/>
      <c r="QDZ160" s="7"/>
      <c r="QEA160" s="7"/>
      <c r="QEB160" s="7"/>
      <c r="QEC160" s="7"/>
      <c r="QED160" s="7"/>
      <c r="QEE160" s="7"/>
      <c r="QEF160" s="7"/>
      <c r="QEG160" s="7"/>
      <c r="QEH160" s="7"/>
      <c r="QEI160" s="7"/>
      <c r="QEJ160" s="7"/>
      <c r="QEK160" s="7"/>
      <c r="QEL160" s="7"/>
      <c r="QEM160" s="7"/>
      <c r="QEN160" s="7"/>
      <c r="QEO160" s="7"/>
      <c r="QEP160" s="7"/>
      <c r="QEQ160" s="7"/>
      <c r="QER160" s="7"/>
      <c r="QES160" s="7"/>
      <c r="QET160" s="7"/>
      <c r="QEU160" s="7"/>
      <c r="QEV160" s="7"/>
      <c r="QEW160" s="7"/>
      <c r="QEX160" s="7"/>
      <c r="QEY160" s="7"/>
      <c r="QEZ160" s="7"/>
      <c r="QFA160" s="7"/>
      <c r="QFB160" s="7"/>
      <c r="QFC160" s="7"/>
      <c r="QFD160" s="7"/>
      <c r="QFE160" s="7"/>
      <c r="QFF160" s="7"/>
      <c r="QFG160" s="7"/>
      <c r="QFH160" s="7"/>
      <c r="QFI160" s="7"/>
      <c r="QFJ160" s="7"/>
      <c r="QFK160" s="7"/>
      <c r="QFL160" s="7"/>
      <c r="QFM160" s="7"/>
      <c r="QFN160" s="7"/>
      <c r="QFO160" s="7"/>
      <c r="QFP160" s="7"/>
      <c r="QFQ160" s="7"/>
      <c r="QFR160" s="7"/>
      <c r="QFS160" s="7"/>
      <c r="QFT160" s="7"/>
      <c r="QFU160" s="7"/>
      <c r="QFV160" s="7"/>
      <c r="QFW160" s="7"/>
      <c r="QFX160" s="7"/>
      <c r="QFY160" s="7"/>
      <c r="QFZ160" s="7"/>
      <c r="QGA160" s="7"/>
      <c r="QGB160" s="7"/>
      <c r="QGC160" s="7"/>
      <c r="QGD160" s="7"/>
      <c r="QGE160" s="7"/>
      <c r="QGF160" s="7"/>
      <c r="QGG160" s="7"/>
      <c r="QGH160" s="7"/>
      <c r="QGI160" s="7"/>
      <c r="QGJ160" s="7"/>
      <c r="QGK160" s="7"/>
      <c r="QGL160" s="7"/>
      <c r="QGM160" s="7"/>
      <c r="QGN160" s="7"/>
      <c r="QGO160" s="7"/>
      <c r="QGP160" s="7"/>
      <c r="QGQ160" s="7"/>
      <c r="QGR160" s="7"/>
      <c r="QGS160" s="7"/>
      <c r="QGT160" s="7"/>
      <c r="QGU160" s="7"/>
      <c r="QGV160" s="7"/>
      <c r="QGW160" s="7"/>
      <c r="QGX160" s="7"/>
      <c r="QGY160" s="7"/>
      <c r="QGZ160" s="7"/>
      <c r="QHA160" s="7"/>
      <c r="QHB160" s="7"/>
      <c r="QHC160" s="7"/>
      <c r="QHD160" s="7"/>
      <c r="QHE160" s="7"/>
      <c r="QHF160" s="7"/>
      <c r="QHG160" s="7"/>
      <c r="QHH160" s="7"/>
      <c r="QHI160" s="7"/>
      <c r="QHJ160" s="7"/>
      <c r="QHK160" s="7"/>
      <c r="QHL160" s="7"/>
      <c r="QHM160" s="7"/>
      <c r="QHN160" s="7"/>
      <c r="QHO160" s="7"/>
      <c r="QHP160" s="7"/>
      <c r="QHQ160" s="7"/>
      <c r="QHR160" s="7"/>
      <c r="QHS160" s="7"/>
      <c r="QHT160" s="7"/>
      <c r="QHU160" s="7"/>
      <c r="QHV160" s="7"/>
      <c r="QHW160" s="7"/>
      <c r="QHX160" s="7"/>
      <c r="QHY160" s="7"/>
      <c r="QHZ160" s="7"/>
      <c r="QIA160" s="7"/>
      <c r="QIB160" s="7"/>
      <c r="QIC160" s="7"/>
      <c r="QID160" s="7"/>
      <c r="QIE160" s="7"/>
      <c r="QIF160" s="7"/>
      <c r="QIG160" s="7"/>
      <c r="QIH160" s="7"/>
      <c r="QII160" s="7"/>
      <c r="QIJ160" s="7"/>
      <c r="QIK160" s="7"/>
      <c r="QIL160" s="7"/>
      <c r="QIM160" s="7"/>
      <c r="QIN160" s="7"/>
      <c r="QIO160" s="7"/>
      <c r="QIP160" s="7"/>
      <c r="QIQ160" s="7"/>
      <c r="QIR160" s="7"/>
      <c r="QIS160" s="7"/>
      <c r="QIT160" s="7"/>
      <c r="QIU160" s="7"/>
      <c r="QIV160" s="7"/>
      <c r="QIW160" s="7"/>
      <c r="QIX160" s="7"/>
      <c r="QIY160" s="7"/>
      <c r="QIZ160" s="7"/>
      <c r="QJA160" s="7"/>
      <c r="QJB160" s="7"/>
      <c r="QJC160" s="7"/>
      <c r="QJD160" s="7"/>
      <c r="QJE160" s="7"/>
      <c r="QJF160" s="7"/>
      <c r="QJG160" s="7"/>
      <c r="QJH160" s="7"/>
      <c r="QJI160" s="7"/>
      <c r="QJJ160" s="7"/>
      <c r="QJK160" s="7"/>
      <c r="QJL160" s="7"/>
      <c r="QJM160" s="7"/>
      <c r="QJN160" s="7"/>
      <c r="QJO160" s="7"/>
      <c r="QJP160" s="7"/>
      <c r="QJQ160" s="7"/>
      <c r="QJR160" s="7"/>
      <c r="QJS160" s="7"/>
      <c r="QJT160" s="7"/>
      <c r="QJU160" s="7"/>
      <c r="QJV160" s="7"/>
      <c r="QJW160" s="7"/>
      <c r="QJX160" s="7"/>
      <c r="QJY160" s="7"/>
      <c r="QJZ160" s="7"/>
      <c r="QKA160" s="7"/>
      <c r="QKB160" s="7"/>
      <c r="QKC160" s="7"/>
      <c r="QKD160" s="7"/>
      <c r="QKE160" s="7"/>
      <c r="QKF160" s="7"/>
      <c r="QKG160" s="7"/>
      <c r="QKH160" s="7"/>
      <c r="QKI160" s="7"/>
      <c r="QKJ160" s="7"/>
      <c r="QKK160" s="7"/>
      <c r="QKL160" s="7"/>
      <c r="QKM160" s="7"/>
      <c r="QKN160" s="7"/>
      <c r="QKO160" s="7"/>
      <c r="QKP160" s="7"/>
      <c r="QKQ160" s="7"/>
      <c r="QKR160" s="7"/>
      <c r="QKS160" s="7"/>
      <c r="QKT160" s="7"/>
      <c r="QKU160" s="7"/>
      <c r="QKV160" s="7"/>
      <c r="QKW160" s="7"/>
      <c r="QKX160" s="7"/>
      <c r="QKY160" s="7"/>
      <c r="QKZ160" s="7"/>
      <c r="QLA160" s="7"/>
      <c r="QLB160" s="7"/>
      <c r="QLC160" s="7"/>
      <c r="QLD160" s="7"/>
      <c r="QLE160" s="7"/>
      <c r="QLF160" s="7"/>
      <c r="QLG160" s="7"/>
      <c r="QLH160" s="7"/>
      <c r="QLI160" s="7"/>
      <c r="QLJ160" s="7"/>
      <c r="QLK160" s="7"/>
      <c r="QLL160" s="7"/>
      <c r="QLM160" s="7"/>
      <c r="QLN160" s="7"/>
      <c r="QLO160" s="7"/>
      <c r="QLP160" s="7"/>
      <c r="QLQ160" s="7"/>
      <c r="QLR160" s="7"/>
      <c r="QLS160" s="7"/>
      <c r="QLT160" s="7"/>
      <c r="QLU160" s="7"/>
      <c r="QLV160" s="7"/>
      <c r="QLW160" s="7"/>
      <c r="QLX160" s="7"/>
      <c r="QLY160" s="7"/>
      <c r="QLZ160" s="7"/>
      <c r="QMA160" s="7"/>
      <c r="QMB160" s="7"/>
      <c r="QMC160" s="7"/>
      <c r="QMD160" s="7"/>
      <c r="QME160" s="7"/>
      <c r="QMF160" s="7"/>
      <c r="QMG160" s="7"/>
      <c r="QMH160" s="7"/>
      <c r="QMI160" s="7"/>
      <c r="QMJ160" s="7"/>
      <c r="QMK160" s="7"/>
      <c r="QML160" s="7"/>
      <c r="QMM160" s="7"/>
      <c r="QMN160" s="7"/>
      <c r="QMO160" s="7"/>
      <c r="QMP160" s="7"/>
      <c r="QMQ160" s="7"/>
      <c r="QMR160" s="7"/>
      <c r="QMS160" s="7"/>
      <c r="QMT160" s="7"/>
      <c r="QMU160" s="7"/>
      <c r="QMV160" s="7"/>
      <c r="QMW160" s="7"/>
      <c r="QMX160" s="7"/>
      <c r="QMY160" s="7"/>
      <c r="QMZ160" s="7"/>
      <c r="QNA160" s="7"/>
      <c r="QNB160" s="7"/>
      <c r="QNC160" s="7"/>
      <c r="QND160" s="7"/>
      <c r="QNE160" s="7"/>
      <c r="QNF160" s="7"/>
      <c r="QNG160" s="7"/>
      <c r="QNH160" s="7"/>
      <c r="QNI160" s="7"/>
      <c r="QNJ160" s="7"/>
      <c r="QNK160" s="7"/>
      <c r="QNL160" s="7"/>
      <c r="QNM160" s="7"/>
      <c r="QNN160" s="7"/>
      <c r="QNO160" s="7"/>
      <c r="QNP160" s="7"/>
      <c r="QNQ160" s="7"/>
      <c r="QNR160" s="7"/>
      <c r="QNS160" s="7"/>
      <c r="QNT160" s="7"/>
      <c r="QNU160" s="7"/>
      <c r="QNV160" s="7"/>
      <c r="QNW160" s="7"/>
      <c r="QNX160" s="7"/>
      <c r="QNY160" s="7"/>
      <c r="QNZ160" s="7"/>
      <c r="QOA160" s="7"/>
      <c r="QOB160" s="7"/>
      <c r="QOC160" s="7"/>
      <c r="QOD160" s="7"/>
      <c r="QOE160" s="7"/>
      <c r="QOF160" s="7"/>
      <c r="QOG160" s="7"/>
      <c r="QOH160" s="7"/>
      <c r="QOI160" s="7"/>
      <c r="QOJ160" s="7"/>
      <c r="QOK160" s="7"/>
      <c r="QOL160" s="7"/>
      <c r="QOM160" s="7"/>
      <c r="QON160" s="7"/>
      <c r="QOO160" s="7"/>
      <c r="QOP160" s="7"/>
      <c r="QOQ160" s="7"/>
      <c r="QOR160" s="7"/>
      <c r="QOS160" s="7"/>
      <c r="QOT160" s="7"/>
      <c r="QOU160" s="7"/>
      <c r="QOV160" s="7"/>
      <c r="QOW160" s="7"/>
      <c r="QOX160" s="7"/>
      <c r="QOY160" s="7"/>
      <c r="QOZ160" s="7"/>
      <c r="QPA160" s="7"/>
      <c r="QPB160" s="7"/>
      <c r="QPC160" s="7"/>
      <c r="QPD160" s="7"/>
      <c r="QPE160" s="7"/>
      <c r="QPF160" s="7"/>
      <c r="QPG160" s="7"/>
      <c r="QPH160" s="7"/>
      <c r="QPI160" s="7"/>
      <c r="QPJ160" s="7"/>
      <c r="QPK160" s="7"/>
      <c r="QPL160" s="7"/>
      <c r="QPM160" s="7"/>
      <c r="QPN160" s="7"/>
      <c r="QPO160" s="7"/>
      <c r="QPP160" s="7"/>
      <c r="QPQ160" s="7"/>
      <c r="QPR160" s="7"/>
      <c r="QPS160" s="7"/>
      <c r="QPT160" s="7"/>
      <c r="QPU160" s="7"/>
      <c r="QPV160" s="7"/>
      <c r="QPW160" s="7"/>
      <c r="QPX160" s="7"/>
      <c r="QPY160" s="7"/>
      <c r="QPZ160" s="7"/>
      <c r="QQA160" s="7"/>
      <c r="QQB160" s="7"/>
      <c r="QQC160" s="7"/>
      <c r="QQD160" s="7"/>
      <c r="QQE160" s="7"/>
      <c r="QQF160" s="7"/>
      <c r="QQG160" s="7"/>
      <c r="QQH160" s="7"/>
      <c r="QQI160" s="7"/>
      <c r="QQJ160" s="7"/>
      <c r="QQK160" s="7"/>
      <c r="QQL160" s="7"/>
      <c r="QQM160" s="7"/>
      <c r="QQN160" s="7"/>
      <c r="QQO160" s="7"/>
      <c r="QQP160" s="7"/>
      <c r="QQQ160" s="7"/>
      <c r="QQR160" s="7"/>
      <c r="QQS160" s="7"/>
      <c r="QQT160" s="7"/>
      <c r="QQU160" s="7"/>
      <c r="QQV160" s="7"/>
      <c r="QQW160" s="7"/>
      <c r="QQX160" s="7"/>
      <c r="QQY160" s="7"/>
      <c r="QQZ160" s="7"/>
      <c r="QRA160" s="7"/>
      <c r="QRB160" s="7"/>
      <c r="QRC160" s="7"/>
      <c r="QRD160" s="7"/>
      <c r="QRE160" s="7"/>
      <c r="QRF160" s="7"/>
      <c r="QRG160" s="7"/>
      <c r="QRH160" s="7"/>
      <c r="QRI160" s="7"/>
      <c r="QRJ160" s="7"/>
      <c r="QRK160" s="7"/>
      <c r="QRL160" s="7"/>
      <c r="QRM160" s="7"/>
      <c r="QRN160" s="7"/>
      <c r="QRO160" s="7"/>
      <c r="QRP160" s="7"/>
      <c r="QRQ160" s="7"/>
      <c r="QRR160" s="7"/>
      <c r="QRS160" s="7"/>
      <c r="QRT160" s="7"/>
      <c r="QRU160" s="7"/>
      <c r="QRV160" s="7"/>
      <c r="QRW160" s="7"/>
      <c r="QRX160" s="7"/>
      <c r="QRY160" s="7"/>
      <c r="QRZ160" s="7"/>
      <c r="QSA160" s="7"/>
      <c r="QSB160" s="7"/>
      <c r="QSC160" s="7"/>
      <c r="QSD160" s="7"/>
      <c r="QSE160" s="7"/>
      <c r="QSF160" s="7"/>
      <c r="QSG160" s="7"/>
      <c r="QSH160" s="7"/>
      <c r="QSI160" s="7"/>
      <c r="QSJ160" s="7"/>
      <c r="QSK160" s="7"/>
      <c r="QSL160" s="7"/>
      <c r="QSM160" s="7"/>
      <c r="QSN160" s="7"/>
      <c r="QSO160" s="7"/>
      <c r="QSP160" s="7"/>
      <c r="QSQ160" s="7"/>
      <c r="QSR160" s="7"/>
      <c r="QSS160" s="7"/>
      <c r="QST160" s="7"/>
      <c r="QSU160" s="7"/>
      <c r="QSV160" s="7"/>
      <c r="QSW160" s="7"/>
      <c r="QSX160" s="7"/>
      <c r="QSY160" s="7"/>
      <c r="QSZ160" s="7"/>
      <c r="QTA160" s="7"/>
      <c r="QTB160" s="7"/>
      <c r="QTC160" s="7"/>
      <c r="QTD160" s="7"/>
      <c r="QTE160" s="7"/>
      <c r="QTF160" s="7"/>
      <c r="QTG160" s="7"/>
      <c r="QTH160" s="7"/>
      <c r="QTI160" s="7"/>
      <c r="QTJ160" s="7"/>
      <c r="QTK160" s="7"/>
      <c r="QTL160" s="7"/>
      <c r="QTM160" s="7"/>
      <c r="QTN160" s="7"/>
      <c r="QTO160" s="7"/>
      <c r="QTP160" s="7"/>
      <c r="QTQ160" s="7"/>
      <c r="QTR160" s="7"/>
      <c r="QTS160" s="7"/>
      <c r="QTT160" s="7"/>
      <c r="QTU160" s="7"/>
      <c r="QTV160" s="7"/>
      <c r="QTW160" s="7"/>
      <c r="QTX160" s="7"/>
      <c r="QTY160" s="7"/>
      <c r="QTZ160" s="7"/>
      <c r="QUA160" s="7"/>
      <c r="QUB160" s="7"/>
      <c r="QUC160" s="7"/>
      <c r="QUD160" s="7"/>
      <c r="QUE160" s="7"/>
      <c r="QUF160" s="7"/>
      <c r="QUG160" s="7"/>
      <c r="QUH160" s="7"/>
      <c r="QUI160" s="7"/>
      <c r="QUJ160" s="7"/>
      <c r="QUK160" s="7"/>
      <c r="QUL160" s="7"/>
      <c r="QUM160" s="7"/>
      <c r="QUN160" s="7"/>
      <c r="QUO160" s="7"/>
      <c r="QUP160" s="7"/>
      <c r="QUQ160" s="7"/>
      <c r="QUR160" s="7"/>
      <c r="QUS160" s="7"/>
      <c r="QUT160" s="7"/>
      <c r="QUU160" s="7"/>
      <c r="QUV160" s="7"/>
      <c r="QUW160" s="7"/>
      <c r="QUX160" s="7"/>
      <c r="QUY160" s="7"/>
      <c r="QUZ160" s="7"/>
      <c r="QVA160" s="7"/>
      <c r="QVB160" s="7"/>
      <c r="QVC160" s="7"/>
      <c r="QVD160" s="7"/>
      <c r="QVE160" s="7"/>
      <c r="QVF160" s="7"/>
      <c r="QVG160" s="7"/>
      <c r="QVH160" s="7"/>
      <c r="QVI160" s="7"/>
      <c r="QVJ160" s="7"/>
      <c r="QVK160" s="7"/>
      <c r="QVL160" s="7"/>
      <c r="QVM160" s="7"/>
      <c r="QVN160" s="7"/>
      <c r="QVO160" s="7"/>
      <c r="QVP160" s="7"/>
      <c r="QVQ160" s="7"/>
      <c r="QVR160" s="7"/>
      <c r="QVS160" s="7"/>
      <c r="QVT160" s="7"/>
      <c r="QVU160" s="7"/>
      <c r="QVV160" s="7"/>
      <c r="QVW160" s="7"/>
      <c r="QVX160" s="7"/>
      <c r="QVY160" s="7"/>
      <c r="QVZ160" s="7"/>
      <c r="QWA160" s="7"/>
      <c r="QWB160" s="7"/>
      <c r="QWC160" s="7"/>
      <c r="QWD160" s="7"/>
      <c r="QWE160" s="7"/>
      <c r="QWF160" s="7"/>
      <c r="QWG160" s="7"/>
      <c r="QWH160" s="7"/>
      <c r="QWI160" s="7"/>
      <c r="QWJ160" s="7"/>
      <c r="QWK160" s="7"/>
      <c r="QWL160" s="7"/>
      <c r="QWM160" s="7"/>
      <c r="QWN160" s="7"/>
      <c r="QWO160" s="7"/>
      <c r="QWP160" s="7"/>
      <c r="QWQ160" s="7"/>
      <c r="QWR160" s="7"/>
      <c r="QWS160" s="7"/>
      <c r="QWT160" s="7"/>
      <c r="QWU160" s="7"/>
      <c r="QWV160" s="7"/>
      <c r="QWW160" s="7"/>
      <c r="QWX160" s="7"/>
      <c r="QWY160" s="7"/>
      <c r="QWZ160" s="7"/>
      <c r="QXA160" s="7"/>
      <c r="QXB160" s="7"/>
      <c r="QXC160" s="7"/>
      <c r="QXD160" s="7"/>
      <c r="QXE160" s="7"/>
      <c r="QXF160" s="7"/>
      <c r="QXG160" s="7"/>
      <c r="QXH160" s="7"/>
      <c r="QXI160" s="7"/>
      <c r="QXJ160" s="7"/>
      <c r="QXK160" s="7"/>
      <c r="QXL160" s="7"/>
      <c r="QXM160" s="7"/>
      <c r="QXN160" s="7"/>
      <c r="QXO160" s="7"/>
      <c r="QXP160" s="7"/>
      <c r="QXQ160" s="7"/>
      <c r="QXR160" s="7"/>
      <c r="QXS160" s="7"/>
      <c r="QXT160" s="7"/>
      <c r="QXU160" s="7"/>
      <c r="QXV160" s="7"/>
      <c r="QXW160" s="7"/>
      <c r="QXX160" s="7"/>
      <c r="QXY160" s="7"/>
      <c r="QXZ160" s="7"/>
      <c r="QYA160" s="7"/>
      <c r="QYB160" s="7"/>
      <c r="QYC160" s="7"/>
      <c r="QYD160" s="7"/>
      <c r="QYE160" s="7"/>
      <c r="QYF160" s="7"/>
      <c r="QYG160" s="7"/>
      <c r="QYH160" s="7"/>
      <c r="QYI160" s="7"/>
      <c r="QYJ160" s="7"/>
      <c r="QYK160" s="7"/>
      <c r="QYL160" s="7"/>
      <c r="QYM160" s="7"/>
      <c r="QYN160" s="7"/>
      <c r="QYO160" s="7"/>
      <c r="QYP160" s="7"/>
      <c r="QYQ160" s="7"/>
      <c r="QYR160" s="7"/>
      <c r="QYS160" s="7"/>
      <c r="QYT160" s="7"/>
      <c r="QYU160" s="7"/>
      <c r="QYV160" s="7"/>
      <c r="QYW160" s="7"/>
      <c r="QYX160" s="7"/>
      <c r="QYY160" s="7"/>
      <c r="QYZ160" s="7"/>
      <c r="QZA160" s="7"/>
      <c r="QZB160" s="7"/>
      <c r="QZC160" s="7"/>
      <c r="QZD160" s="7"/>
      <c r="QZE160" s="7"/>
      <c r="QZF160" s="7"/>
      <c r="QZG160" s="7"/>
      <c r="QZH160" s="7"/>
      <c r="QZI160" s="7"/>
      <c r="QZJ160" s="7"/>
      <c r="QZK160" s="7"/>
      <c r="QZL160" s="7"/>
      <c r="QZM160" s="7"/>
      <c r="QZN160" s="7"/>
      <c r="QZO160" s="7"/>
      <c r="QZP160" s="7"/>
      <c r="QZQ160" s="7"/>
      <c r="QZR160" s="7"/>
      <c r="QZS160" s="7"/>
      <c r="QZT160" s="7"/>
      <c r="QZU160" s="7"/>
      <c r="QZV160" s="7"/>
      <c r="QZW160" s="7"/>
      <c r="QZX160" s="7"/>
      <c r="QZY160" s="7"/>
      <c r="QZZ160" s="7"/>
      <c r="RAA160" s="7"/>
      <c r="RAB160" s="7"/>
      <c r="RAC160" s="7"/>
      <c r="RAD160" s="7"/>
      <c r="RAE160" s="7"/>
      <c r="RAF160" s="7"/>
      <c r="RAG160" s="7"/>
      <c r="RAH160" s="7"/>
      <c r="RAI160" s="7"/>
      <c r="RAJ160" s="7"/>
      <c r="RAK160" s="7"/>
      <c r="RAL160" s="7"/>
      <c r="RAM160" s="7"/>
      <c r="RAN160" s="7"/>
      <c r="RAO160" s="7"/>
      <c r="RAP160" s="7"/>
      <c r="RAQ160" s="7"/>
      <c r="RAR160" s="7"/>
      <c r="RAS160" s="7"/>
      <c r="RAT160" s="7"/>
      <c r="RAU160" s="7"/>
      <c r="RAV160" s="7"/>
      <c r="RAW160" s="7"/>
      <c r="RAX160" s="7"/>
      <c r="RAY160" s="7"/>
      <c r="RAZ160" s="7"/>
      <c r="RBA160" s="7"/>
      <c r="RBB160" s="7"/>
      <c r="RBC160" s="7"/>
      <c r="RBD160" s="7"/>
      <c r="RBE160" s="7"/>
      <c r="RBF160" s="7"/>
      <c r="RBG160" s="7"/>
      <c r="RBH160" s="7"/>
      <c r="RBI160" s="7"/>
      <c r="RBJ160" s="7"/>
      <c r="RBK160" s="7"/>
      <c r="RBL160" s="7"/>
      <c r="RBM160" s="7"/>
      <c r="RBN160" s="7"/>
      <c r="RBO160" s="7"/>
      <c r="RBP160" s="7"/>
      <c r="RBQ160" s="7"/>
      <c r="RBR160" s="7"/>
      <c r="RBS160" s="7"/>
      <c r="RBT160" s="7"/>
      <c r="RBU160" s="7"/>
      <c r="RBV160" s="7"/>
      <c r="RBW160" s="7"/>
      <c r="RBX160" s="7"/>
      <c r="RBY160" s="7"/>
      <c r="RBZ160" s="7"/>
      <c r="RCA160" s="7"/>
      <c r="RCB160" s="7"/>
      <c r="RCC160" s="7"/>
      <c r="RCD160" s="7"/>
      <c r="RCE160" s="7"/>
      <c r="RCF160" s="7"/>
      <c r="RCG160" s="7"/>
      <c r="RCH160" s="7"/>
      <c r="RCI160" s="7"/>
      <c r="RCJ160" s="7"/>
      <c r="RCK160" s="7"/>
      <c r="RCL160" s="7"/>
      <c r="RCM160" s="7"/>
      <c r="RCN160" s="7"/>
      <c r="RCO160" s="7"/>
      <c r="RCP160" s="7"/>
      <c r="RCQ160" s="7"/>
      <c r="RCR160" s="7"/>
      <c r="RCS160" s="7"/>
      <c r="RCT160" s="7"/>
      <c r="RCU160" s="7"/>
      <c r="RCV160" s="7"/>
      <c r="RCW160" s="7"/>
      <c r="RCX160" s="7"/>
      <c r="RCY160" s="7"/>
      <c r="RCZ160" s="7"/>
      <c r="RDA160" s="7"/>
      <c r="RDB160" s="7"/>
      <c r="RDC160" s="7"/>
      <c r="RDD160" s="7"/>
      <c r="RDE160" s="7"/>
      <c r="RDF160" s="7"/>
      <c r="RDG160" s="7"/>
      <c r="RDH160" s="7"/>
      <c r="RDI160" s="7"/>
      <c r="RDJ160" s="7"/>
      <c r="RDK160" s="7"/>
      <c r="RDL160" s="7"/>
      <c r="RDM160" s="7"/>
      <c r="RDN160" s="7"/>
      <c r="RDO160" s="7"/>
      <c r="RDP160" s="7"/>
      <c r="RDQ160" s="7"/>
      <c r="RDR160" s="7"/>
      <c r="RDS160" s="7"/>
      <c r="RDT160" s="7"/>
      <c r="RDU160" s="7"/>
      <c r="RDV160" s="7"/>
      <c r="RDW160" s="7"/>
      <c r="RDX160" s="7"/>
      <c r="RDY160" s="7"/>
      <c r="RDZ160" s="7"/>
      <c r="REA160" s="7"/>
      <c r="REB160" s="7"/>
      <c r="REC160" s="7"/>
      <c r="RED160" s="7"/>
      <c r="REE160" s="7"/>
      <c r="REF160" s="7"/>
      <c r="REG160" s="7"/>
      <c r="REH160" s="7"/>
      <c r="REI160" s="7"/>
      <c r="REJ160" s="7"/>
      <c r="REK160" s="7"/>
      <c r="REL160" s="7"/>
      <c r="REM160" s="7"/>
      <c r="REN160" s="7"/>
      <c r="REO160" s="7"/>
      <c r="REP160" s="7"/>
      <c r="REQ160" s="7"/>
      <c r="RER160" s="7"/>
      <c r="RES160" s="7"/>
      <c r="RET160" s="7"/>
      <c r="REU160" s="7"/>
      <c r="REV160" s="7"/>
      <c r="REW160" s="7"/>
      <c r="REX160" s="7"/>
      <c r="REY160" s="7"/>
      <c r="REZ160" s="7"/>
      <c r="RFA160" s="7"/>
      <c r="RFB160" s="7"/>
      <c r="RFC160" s="7"/>
      <c r="RFD160" s="7"/>
      <c r="RFE160" s="7"/>
      <c r="RFF160" s="7"/>
      <c r="RFG160" s="7"/>
      <c r="RFH160" s="7"/>
      <c r="RFI160" s="7"/>
      <c r="RFJ160" s="7"/>
      <c r="RFK160" s="7"/>
      <c r="RFL160" s="7"/>
      <c r="RFM160" s="7"/>
      <c r="RFN160" s="7"/>
      <c r="RFO160" s="7"/>
      <c r="RFP160" s="7"/>
      <c r="RFQ160" s="7"/>
      <c r="RFR160" s="7"/>
      <c r="RFS160" s="7"/>
      <c r="RFT160" s="7"/>
      <c r="RFU160" s="7"/>
      <c r="RFV160" s="7"/>
      <c r="RFW160" s="7"/>
      <c r="RFX160" s="7"/>
      <c r="RFY160" s="7"/>
      <c r="RFZ160" s="7"/>
      <c r="RGA160" s="7"/>
      <c r="RGB160" s="7"/>
      <c r="RGC160" s="7"/>
      <c r="RGD160" s="7"/>
      <c r="RGE160" s="7"/>
      <c r="RGF160" s="7"/>
      <c r="RGG160" s="7"/>
      <c r="RGH160" s="7"/>
      <c r="RGI160" s="7"/>
      <c r="RGJ160" s="7"/>
      <c r="RGK160" s="7"/>
      <c r="RGL160" s="7"/>
      <c r="RGM160" s="7"/>
      <c r="RGN160" s="7"/>
      <c r="RGO160" s="7"/>
      <c r="RGP160" s="7"/>
      <c r="RGQ160" s="7"/>
      <c r="RGR160" s="7"/>
      <c r="RGS160" s="7"/>
      <c r="RGT160" s="7"/>
      <c r="RGU160" s="7"/>
      <c r="RGV160" s="7"/>
      <c r="RGW160" s="7"/>
      <c r="RGX160" s="7"/>
      <c r="RGY160" s="7"/>
      <c r="RGZ160" s="7"/>
      <c r="RHA160" s="7"/>
      <c r="RHB160" s="7"/>
      <c r="RHC160" s="7"/>
      <c r="RHD160" s="7"/>
      <c r="RHE160" s="7"/>
      <c r="RHF160" s="7"/>
      <c r="RHG160" s="7"/>
      <c r="RHH160" s="7"/>
      <c r="RHI160" s="7"/>
      <c r="RHJ160" s="7"/>
      <c r="RHK160" s="7"/>
      <c r="RHL160" s="7"/>
      <c r="RHM160" s="7"/>
      <c r="RHN160" s="7"/>
      <c r="RHO160" s="7"/>
      <c r="RHP160" s="7"/>
      <c r="RHQ160" s="7"/>
      <c r="RHR160" s="7"/>
      <c r="RHS160" s="7"/>
      <c r="RHT160" s="7"/>
      <c r="RHU160" s="7"/>
      <c r="RHV160" s="7"/>
      <c r="RHW160" s="7"/>
      <c r="RHX160" s="7"/>
      <c r="RHY160" s="7"/>
      <c r="RHZ160" s="7"/>
      <c r="RIA160" s="7"/>
      <c r="RIB160" s="7"/>
      <c r="RIC160" s="7"/>
      <c r="RID160" s="7"/>
      <c r="RIE160" s="7"/>
      <c r="RIF160" s="7"/>
      <c r="RIG160" s="7"/>
      <c r="RIH160" s="7"/>
      <c r="RII160" s="7"/>
      <c r="RIJ160" s="7"/>
      <c r="RIK160" s="7"/>
      <c r="RIL160" s="7"/>
      <c r="RIM160" s="7"/>
      <c r="RIN160" s="7"/>
      <c r="RIO160" s="7"/>
      <c r="RIP160" s="7"/>
      <c r="RIQ160" s="7"/>
      <c r="RIR160" s="7"/>
      <c r="RIS160" s="7"/>
      <c r="RIT160" s="7"/>
      <c r="RIU160" s="7"/>
      <c r="RIV160" s="7"/>
      <c r="RIW160" s="7"/>
      <c r="RIX160" s="7"/>
      <c r="RIY160" s="7"/>
      <c r="RIZ160" s="7"/>
      <c r="RJA160" s="7"/>
      <c r="RJB160" s="7"/>
      <c r="RJC160" s="7"/>
      <c r="RJD160" s="7"/>
      <c r="RJE160" s="7"/>
      <c r="RJF160" s="7"/>
      <c r="RJG160" s="7"/>
      <c r="RJH160" s="7"/>
      <c r="RJI160" s="7"/>
      <c r="RJJ160" s="7"/>
      <c r="RJK160" s="7"/>
      <c r="RJL160" s="7"/>
      <c r="RJM160" s="7"/>
      <c r="RJN160" s="7"/>
      <c r="RJO160" s="7"/>
      <c r="RJP160" s="7"/>
      <c r="RJQ160" s="7"/>
      <c r="RJR160" s="7"/>
      <c r="RJS160" s="7"/>
      <c r="RJT160" s="7"/>
      <c r="RJU160" s="7"/>
      <c r="RJV160" s="7"/>
      <c r="RJW160" s="7"/>
      <c r="RJX160" s="7"/>
      <c r="RJY160" s="7"/>
      <c r="RJZ160" s="7"/>
      <c r="RKA160" s="7"/>
      <c r="RKB160" s="7"/>
      <c r="RKC160" s="7"/>
      <c r="RKD160" s="7"/>
      <c r="RKE160" s="7"/>
      <c r="RKF160" s="7"/>
      <c r="RKG160" s="7"/>
      <c r="RKH160" s="7"/>
      <c r="RKI160" s="7"/>
      <c r="RKJ160" s="7"/>
      <c r="RKK160" s="7"/>
      <c r="RKL160" s="7"/>
      <c r="RKM160" s="7"/>
      <c r="RKN160" s="7"/>
      <c r="RKO160" s="7"/>
      <c r="RKP160" s="7"/>
      <c r="RKQ160" s="7"/>
      <c r="RKR160" s="7"/>
      <c r="RKS160" s="7"/>
      <c r="RKT160" s="7"/>
      <c r="RKU160" s="7"/>
      <c r="RKV160" s="7"/>
      <c r="RKW160" s="7"/>
      <c r="RKX160" s="7"/>
      <c r="RKY160" s="7"/>
      <c r="RKZ160" s="7"/>
      <c r="RLA160" s="7"/>
      <c r="RLB160" s="7"/>
      <c r="RLC160" s="7"/>
      <c r="RLD160" s="7"/>
      <c r="RLE160" s="7"/>
      <c r="RLF160" s="7"/>
      <c r="RLG160" s="7"/>
      <c r="RLH160" s="7"/>
      <c r="RLI160" s="7"/>
      <c r="RLJ160" s="7"/>
      <c r="RLK160" s="7"/>
      <c r="RLL160" s="7"/>
      <c r="RLM160" s="7"/>
      <c r="RLN160" s="7"/>
      <c r="RLO160" s="7"/>
      <c r="RLP160" s="7"/>
      <c r="RLQ160" s="7"/>
      <c r="RLR160" s="7"/>
      <c r="RLS160" s="7"/>
      <c r="RLT160" s="7"/>
      <c r="RLU160" s="7"/>
      <c r="RLV160" s="7"/>
      <c r="RLW160" s="7"/>
      <c r="RLX160" s="7"/>
      <c r="RLY160" s="7"/>
      <c r="RLZ160" s="7"/>
      <c r="RMA160" s="7"/>
      <c r="RMB160" s="7"/>
      <c r="RMC160" s="7"/>
      <c r="RMD160" s="7"/>
      <c r="RME160" s="7"/>
      <c r="RMF160" s="7"/>
      <c r="RMG160" s="7"/>
      <c r="RMH160" s="7"/>
      <c r="RMI160" s="7"/>
      <c r="RMJ160" s="7"/>
      <c r="RMK160" s="7"/>
      <c r="RML160" s="7"/>
      <c r="RMM160" s="7"/>
      <c r="RMN160" s="7"/>
      <c r="RMO160" s="7"/>
      <c r="RMP160" s="7"/>
      <c r="RMQ160" s="7"/>
      <c r="RMR160" s="7"/>
      <c r="RMS160" s="7"/>
      <c r="RMT160" s="7"/>
      <c r="RMU160" s="7"/>
      <c r="RMV160" s="7"/>
      <c r="RMW160" s="7"/>
      <c r="RMX160" s="7"/>
      <c r="RMY160" s="7"/>
      <c r="RMZ160" s="7"/>
      <c r="RNA160" s="7"/>
      <c r="RNB160" s="7"/>
      <c r="RNC160" s="7"/>
      <c r="RND160" s="7"/>
      <c r="RNE160" s="7"/>
      <c r="RNF160" s="7"/>
      <c r="RNG160" s="7"/>
      <c r="RNH160" s="7"/>
      <c r="RNI160" s="7"/>
      <c r="RNJ160" s="7"/>
      <c r="RNK160" s="7"/>
      <c r="RNL160" s="7"/>
      <c r="RNM160" s="7"/>
      <c r="RNN160" s="7"/>
      <c r="RNO160" s="7"/>
      <c r="RNP160" s="7"/>
      <c r="RNQ160" s="7"/>
      <c r="RNR160" s="7"/>
      <c r="RNS160" s="7"/>
      <c r="RNT160" s="7"/>
      <c r="RNU160" s="7"/>
      <c r="RNV160" s="7"/>
      <c r="RNW160" s="7"/>
      <c r="RNX160" s="7"/>
      <c r="RNY160" s="7"/>
      <c r="RNZ160" s="7"/>
      <c r="ROA160" s="7"/>
      <c r="ROB160" s="7"/>
      <c r="ROC160" s="7"/>
      <c r="ROD160" s="7"/>
      <c r="ROE160" s="7"/>
      <c r="ROF160" s="7"/>
      <c r="ROG160" s="7"/>
      <c r="ROH160" s="7"/>
      <c r="ROI160" s="7"/>
      <c r="ROJ160" s="7"/>
      <c r="ROK160" s="7"/>
      <c r="ROL160" s="7"/>
      <c r="ROM160" s="7"/>
      <c r="RON160" s="7"/>
      <c r="ROO160" s="7"/>
      <c r="ROP160" s="7"/>
      <c r="ROQ160" s="7"/>
      <c r="ROR160" s="7"/>
      <c r="ROS160" s="7"/>
      <c r="ROT160" s="7"/>
      <c r="ROU160" s="7"/>
      <c r="ROV160" s="7"/>
      <c r="ROW160" s="7"/>
      <c r="ROX160" s="7"/>
      <c r="ROY160" s="7"/>
      <c r="ROZ160" s="7"/>
      <c r="RPA160" s="7"/>
      <c r="RPB160" s="7"/>
      <c r="RPC160" s="7"/>
      <c r="RPD160" s="7"/>
      <c r="RPE160" s="7"/>
      <c r="RPF160" s="7"/>
      <c r="RPG160" s="7"/>
      <c r="RPH160" s="7"/>
      <c r="RPI160" s="7"/>
      <c r="RPJ160" s="7"/>
      <c r="RPK160" s="7"/>
      <c r="RPL160" s="7"/>
      <c r="RPM160" s="7"/>
      <c r="RPN160" s="7"/>
      <c r="RPO160" s="7"/>
      <c r="RPP160" s="7"/>
      <c r="RPQ160" s="7"/>
      <c r="RPR160" s="7"/>
      <c r="RPS160" s="7"/>
      <c r="RPT160" s="7"/>
      <c r="RPU160" s="7"/>
      <c r="RPV160" s="7"/>
      <c r="RPW160" s="7"/>
      <c r="RPX160" s="7"/>
      <c r="RPY160" s="7"/>
      <c r="RPZ160" s="7"/>
      <c r="RQA160" s="7"/>
      <c r="RQB160" s="7"/>
      <c r="RQC160" s="7"/>
      <c r="RQD160" s="7"/>
      <c r="RQE160" s="7"/>
      <c r="RQF160" s="7"/>
      <c r="RQG160" s="7"/>
      <c r="RQH160" s="7"/>
      <c r="RQI160" s="7"/>
      <c r="RQJ160" s="7"/>
      <c r="RQK160" s="7"/>
      <c r="RQL160" s="7"/>
      <c r="RQM160" s="7"/>
      <c r="RQN160" s="7"/>
      <c r="RQO160" s="7"/>
      <c r="RQP160" s="7"/>
      <c r="RQQ160" s="7"/>
      <c r="RQR160" s="7"/>
      <c r="RQS160" s="7"/>
      <c r="RQT160" s="7"/>
      <c r="RQU160" s="7"/>
      <c r="RQV160" s="7"/>
      <c r="RQW160" s="7"/>
      <c r="RQX160" s="7"/>
      <c r="RQY160" s="7"/>
      <c r="RQZ160" s="7"/>
      <c r="RRA160" s="7"/>
      <c r="RRB160" s="7"/>
      <c r="RRC160" s="7"/>
      <c r="RRD160" s="7"/>
      <c r="RRE160" s="7"/>
      <c r="RRF160" s="7"/>
      <c r="RRG160" s="7"/>
      <c r="RRH160" s="7"/>
      <c r="RRI160" s="7"/>
      <c r="RRJ160" s="7"/>
      <c r="RRK160" s="7"/>
      <c r="RRL160" s="7"/>
      <c r="RRM160" s="7"/>
      <c r="RRN160" s="7"/>
      <c r="RRO160" s="7"/>
      <c r="RRP160" s="7"/>
      <c r="RRQ160" s="7"/>
      <c r="RRR160" s="7"/>
      <c r="RRS160" s="7"/>
      <c r="RRT160" s="7"/>
      <c r="RRU160" s="7"/>
      <c r="RRV160" s="7"/>
      <c r="RRW160" s="7"/>
      <c r="RRX160" s="7"/>
      <c r="RRY160" s="7"/>
      <c r="RRZ160" s="7"/>
      <c r="RSA160" s="7"/>
      <c r="RSB160" s="7"/>
      <c r="RSC160" s="7"/>
      <c r="RSD160" s="7"/>
      <c r="RSE160" s="7"/>
      <c r="RSF160" s="7"/>
      <c r="RSG160" s="7"/>
      <c r="RSH160" s="7"/>
      <c r="RSI160" s="7"/>
      <c r="RSJ160" s="7"/>
      <c r="RSK160" s="7"/>
      <c r="RSL160" s="7"/>
      <c r="RSM160" s="7"/>
      <c r="RSN160" s="7"/>
      <c r="RSO160" s="7"/>
      <c r="RSP160" s="7"/>
      <c r="RSQ160" s="7"/>
      <c r="RSR160" s="7"/>
      <c r="RSS160" s="7"/>
      <c r="RST160" s="7"/>
      <c r="RSU160" s="7"/>
      <c r="RSV160" s="7"/>
      <c r="RSW160" s="7"/>
      <c r="RSX160" s="7"/>
      <c r="RSY160" s="7"/>
      <c r="RSZ160" s="7"/>
      <c r="RTA160" s="7"/>
      <c r="RTB160" s="7"/>
      <c r="RTC160" s="7"/>
      <c r="RTD160" s="7"/>
      <c r="RTE160" s="7"/>
      <c r="RTF160" s="7"/>
      <c r="RTG160" s="7"/>
      <c r="RTH160" s="7"/>
      <c r="RTI160" s="7"/>
      <c r="RTJ160" s="7"/>
      <c r="RTK160" s="7"/>
      <c r="RTL160" s="7"/>
      <c r="RTM160" s="7"/>
      <c r="RTN160" s="7"/>
      <c r="RTO160" s="7"/>
      <c r="RTP160" s="7"/>
      <c r="RTQ160" s="7"/>
      <c r="RTR160" s="7"/>
      <c r="RTS160" s="7"/>
      <c r="RTT160" s="7"/>
      <c r="RTU160" s="7"/>
      <c r="RTV160" s="7"/>
      <c r="RTW160" s="7"/>
      <c r="RTX160" s="7"/>
      <c r="RTY160" s="7"/>
      <c r="RTZ160" s="7"/>
      <c r="RUA160" s="7"/>
      <c r="RUB160" s="7"/>
      <c r="RUC160" s="7"/>
      <c r="RUD160" s="7"/>
      <c r="RUE160" s="7"/>
      <c r="RUF160" s="7"/>
      <c r="RUG160" s="7"/>
      <c r="RUH160" s="7"/>
      <c r="RUI160" s="7"/>
      <c r="RUJ160" s="7"/>
      <c r="RUK160" s="7"/>
      <c r="RUL160" s="7"/>
      <c r="RUM160" s="7"/>
      <c r="RUN160" s="7"/>
      <c r="RUO160" s="7"/>
      <c r="RUP160" s="7"/>
      <c r="RUQ160" s="7"/>
      <c r="RUR160" s="7"/>
      <c r="RUS160" s="7"/>
      <c r="RUT160" s="7"/>
      <c r="RUU160" s="7"/>
      <c r="RUV160" s="7"/>
      <c r="RUW160" s="7"/>
      <c r="RUX160" s="7"/>
      <c r="RUY160" s="7"/>
      <c r="RUZ160" s="7"/>
      <c r="RVA160" s="7"/>
      <c r="RVB160" s="7"/>
      <c r="RVC160" s="7"/>
      <c r="RVD160" s="7"/>
      <c r="RVE160" s="7"/>
      <c r="RVF160" s="7"/>
      <c r="RVG160" s="7"/>
      <c r="RVH160" s="7"/>
      <c r="RVI160" s="7"/>
      <c r="RVJ160" s="7"/>
      <c r="RVK160" s="7"/>
      <c r="RVL160" s="7"/>
      <c r="RVM160" s="7"/>
      <c r="RVN160" s="7"/>
      <c r="RVO160" s="7"/>
      <c r="RVP160" s="7"/>
      <c r="RVQ160" s="7"/>
      <c r="RVR160" s="7"/>
      <c r="RVS160" s="7"/>
      <c r="RVT160" s="7"/>
      <c r="RVU160" s="7"/>
      <c r="RVV160" s="7"/>
      <c r="RVW160" s="7"/>
      <c r="RVX160" s="7"/>
      <c r="RVY160" s="7"/>
      <c r="RVZ160" s="7"/>
      <c r="RWA160" s="7"/>
      <c r="RWB160" s="7"/>
      <c r="RWC160" s="7"/>
      <c r="RWD160" s="7"/>
      <c r="RWE160" s="7"/>
      <c r="RWF160" s="7"/>
      <c r="RWG160" s="7"/>
      <c r="RWH160" s="7"/>
      <c r="RWI160" s="7"/>
      <c r="RWJ160" s="7"/>
      <c r="RWK160" s="7"/>
      <c r="RWL160" s="7"/>
      <c r="RWM160" s="7"/>
      <c r="RWN160" s="7"/>
      <c r="RWO160" s="7"/>
      <c r="RWP160" s="7"/>
      <c r="RWQ160" s="7"/>
      <c r="RWR160" s="7"/>
      <c r="RWS160" s="7"/>
      <c r="RWT160" s="7"/>
      <c r="RWU160" s="7"/>
      <c r="RWV160" s="7"/>
      <c r="RWW160" s="7"/>
      <c r="RWX160" s="7"/>
      <c r="RWY160" s="7"/>
      <c r="RWZ160" s="7"/>
      <c r="RXA160" s="7"/>
      <c r="RXB160" s="7"/>
      <c r="RXC160" s="7"/>
      <c r="RXD160" s="7"/>
      <c r="RXE160" s="7"/>
      <c r="RXF160" s="7"/>
      <c r="RXG160" s="7"/>
      <c r="RXH160" s="7"/>
      <c r="RXI160" s="7"/>
      <c r="RXJ160" s="7"/>
      <c r="RXK160" s="7"/>
      <c r="RXL160" s="7"/>
      <c r="RXM160" s="7"/>
      <c r="RXN160" s="7"/>
      <c r="RXO160" s="7"/>
      <c r="RXP160" s="7"/>
      <c r="RXQ160" s="7"/>
      <c r="RXR160" s="7"/>
      <c r="RXS160" s="7"/>
      <c r="RXT160" s="7"/>
      <c r="RXU160" s="7"/>
      <c r="RXV160" s="7"/>
      <c r="RXW160" s="7"/>
      <c r="RXX160" s="7"/>
      <c r="RXY160" s="7"/>
      <c r="RXZ160" s="7"/>
      <c r="RYA160" s="7"/>
      <c r="RYB160" s="7"/>
      <c r="RYC160" s="7"/>
      <c r="RYD160" s="7"/>
      <c r="RYE160" s="7"/>
      <c r="RYF160" s="7"/>
      <c r="RYG160" s="7"/>
      <c r="RYH160" s="7"/>
      <c r="RYI160" s="7"/>
      <c r="RYJ160" s="7"/>
      <c r="RYK160" s="7"/>
      <c r="RYL160" s="7"/>
      <c r="RYM160" s="7"/>
      <c r="RYN160" s="7"/>
      <c r="RYO160" s="7"/>
      <c r="RYP160" s="7"/>
      <c r="RYQ160" s="7"/>
      <c r="RYR160" s="7"/>
      <c r="RYS160" s="7"/>
      <c r="RYT160" s="7"/>
      <c r="RYU160" s="7"/>
      <c r="RYV160" s="7"/>
      <c r="RYW160" s="7"/>
      <c r="RYX160" s="7"/>
      <c r="RYY160" s="7"/>
      <c r="RYZ160" s="7"/>
      <c r="RZA160" s="7"/>
      <c r="RZB160" s="7"/>
      <c r="RZC160" s="7"/>
      <c r="RZD160" s="7"/>
      <c r="RZE160" s="7"/>
      <c r="RZF160" s="7"/>
      <c r="RZG160" s="7"/>
      <c r="RZH160" s="7"/>
      <c r="RZI160" s="7"/>
      <c r="RZJ160" s="7"/>
      <c r="RZK160" s="7"/>
      <c r="RZL160" s="7"/>
      <c r="RZM160" s="7"/>
      <c r="RZN160" s="7"/>
      <c r="RZO160" s="7"/>
      <c r="RZP160" s="7"/>
      <c r="RZQ160" s="7"/>
      <c r="RZR160" s="7"/>
      <c r="RZS160" s="7"/>
      <c r="RZT160" s="7"/>
      <c r="RZU160" s="7"/>
      <c r="RZV160" s="7"/>
      <c r="RZW160" s="7"/>
      <c r="RZX160" s="7"/>
      <c r="RZY160" s="7"/>
      <c r="RZZ160" s="7"/>
      <c r="SAA160" s="7"/>
      <c r="SAB160" s="7"/>
      <c r="SAC160" s="7"/>
      <c r="SAD160" s="7"/>
      <c r="SAE160" s="7"/>
      <c r="SAF160" s="7"/>
      <c r="SAG160" s="7"/>
      <c r="SAH160" s="7"/>
      <c r="SAI160" s="7"/>
      <c r="SAJ160" s="7"/>
      <c r="SAK160" s="7"/>
      <c r="SAL160" s="7"/>
      <c r="SAM160" s="7"/>
      <c r="SAN160" s="7"/>
      <c r="SAO160" s="7"/>
      <c r="SAP160" s="7"/>
      <c r="SAQ160" s="7"/>
      <c r="SAR160" s="7"/>
      <c r="SAS160" s="7"/>
      <c r="SAT160" s="7"/>
      <c r="SAU160" s="7"/>
      <c r="SAV160" s="7"/>
      <c r="SAW160" s="7"/>
      <c r="SAX160" s="7"/>
      <c r="SAY160" s="7"/>
      <c r="SAZ160" s="7"/>
      <c r="SBA160" s="7"/>
      <c r="SBB160" s="7"/>
      <c r="SBC160" s="7"/>
      <c r="SBD160" s="7"/>
      <c r="SBE160" s="7"/>
      <c r="SBF160" s="7"/>
      <c r="SBG160" s="7"/>
      <c r="SBH160" s="7"/>
      <c r="SBI160" s="7"/>
      <c r="SBJ160" s="7"/>
      <c r="SBK160" s="7"/>
      <c r="SBL160" s="7"/>
      <c r="SBM160" s="7"/>
      <c r="SBN160" s="7"/>
      <c r="SBO160" s="7"/>
      <c r="SBP160" s="7"/>
      <c r="SBQ160" s="7"/>
      <c r="SBR160" s="7"/>
      <c r="SBS160" s="7"/>
      <c r="SBT160" s="7"/>
      <c r="SBU160" s="7"/>
      <c r="SBV160" s="7"/>
      <c r="SBW160" s="7"/>
      <c r="SBX160" s="7"/>
      <c r="SBY160" s="7"/>
      <c r="SBZ160" s="7"/>
      <c r="SCA160" s="7"/>
      <c r="SCB160" s="7"/>
      <c r="SCC160" s="7"/>
      <c r="SCD160" s="7"/>
      <c r="SCE160" s="7"/>
      <c r="SCF160" s="7"/>
      <c r="SCG160" s="7"/>
      <c r="SCH160" s="7"/>
      <c r="SCI160" s="7"/>
      <c r="SCJ160" s="7"/>
      <c r="SCK160" s="7"/>
      <c r="SCL160" s="7"/>
      <c r="SCM160" s="7"/>
      <c r="SCN160" s="7"/>
      <c r="SCO160" s="7"/>
      <c r="SCP160" s="7"/>
      <c r="SCQ160" s="7"/>
      <c r="SCR160" s="7"/>
      <c r="SCS160" s="7"/>
      <c r="SCT160" s="7"/>
      <c r="SCU160" s="7"/>
      <c r="SCV160" s="7"/>
      <c r="SCW160" s="7"/>
      <c r="SCX160" s="7"/>
      <c r="SCY160" s="7"/>
      <c r="SCZ160" s="7"/>
      <c r="SDA160" s="7"/>
      <c r="SDB160" s="7"/>
      <c r="SDC160" s="7"/>
      <c r="SDD160" s="7"/>
      <c r="SDE160" s="7"/>
      <c r="SDF160" s="7"/>
      <c r="SDG160" s="7"/>
      <c r="SDH160" s="7"/>
      <c r="SDI160" s="7"/>
      <c r="SDJ160" s="7"/>
      <c r="SDK160" s="7"/>
      <c r="SDL160" s="7"/>
      <c r="SDM160" s="7"/>
      <c r="SDN160" s="7"/>
      <c r="SDO160" s="7"/>
      <c r="SDP160" s="7"/>
      <c r="SDQ160" s="7"/>
      <c r="SDR160" s="7"/>
      <c r="SDS160" s="7"/>
      <c r="SDT160" s="7"/>
      <c r="SDU160" s="7"/>
      <c r="SDV160" s="7"/>
      <c r="SDW160" s="7"/>
      <c r="SDX160" s="7"/>
      <c r="SDY160" s="7"/>
      <c r="SDZ160" s="7"/>
      <c r="SEA160" s="7"/>
      <c r="SEB160" s="7"/>
      <c r="SEC160" s="7"/>
      <c r="SED160" s="7"/>
      <c r="SEE160" s="7"/>
      <c r="SEF160" s="7"/>
      <c r="SEG160" s="7"/>
      <c r="SEH160" s="7"/>
      <c r="SEI160" s="7"/>
      <c r="SEJ160" s="7"/>
      <c r="SEK160" s="7"/>
      <c r="SEL160" s="7"/>
      <c r="SEM160" s="7"/>
      <c r="SEN160" s="7"/>
      <c r="SEO160" s="7"/>
      <c r="SEP160" s="7"/>
      <c r="SEQ160" s="7"/>
      <c r="SER160" s="7"/>
      <c r="SES160" s="7"/>
      <c r="SET160" s="7"/>
      <c r="SEU160" s="7"/>
      <c r="SEV160" s="7"/>
      <c r="SEW160" s="7"/>
      <c r="SEX160" s="7"/>
      <c r="SEY160" s="7"/>
      <c r="SEZ160" s="7"/>
      <c r="SFA160" s="7"/>
      <c r="SFB160" s="7"/>
      <c r="SFC160" s="7"/>
      <c r="SFD160" s="7"/>
      <c r="SFE160" s="7"/>
      <c r="SFF160" s="7"/>
      <c r="SFG160" s="7"/>
      <c r="SFH160" s="7"/>
      <c r="SFI160" s="7"/>
      <c r="SFJ160" s="7"/>
      <c r="SFK160" s="7"/>
      <c r="SFL160" s="7"/>
      <c r="SFM160" s="7"/>
      <c r="SFN160" s="7"/>
      <c r="SFO160" s="7"/>
      <c r="SFP160" s="7"/>
      <c r="SFQ160" s="7"/>
      <c r="SFR160" s="7"/>
      <c r="SFS160" s="7"/>
      <c r="SFT160" s="7"/>
      <c r="SFU160" s="7"/>
      <c r="SFV160" s="7"/>
      <c r="SFW160" s="7"/>
      <c r="SFX160" s="7"/>
      <c r="SFY160" s="7"/>
      <c r="SFZ160" s="7"/>
      <c r="SGA160" s="7"/>
      <c r="SGB160" s="7"/>
      <c r="SGC160" s="7"/>
      <c r="SGD160" s="7"/>
      <c r="SGE160" s="7"/>
      <c r="SGF160" s="7"/>
      <c r="SGG160" s="7"/>
      <c r="SGH160" s="7"/>
      <c r="SGI160" s="7"/>
      <c r="SGJ160" s="7"/>
      <c r="SGK160" s="7"/>
      <c r="SGL160" s="7"/>
      <c r="SGM160" s="7"/>
      <c r="SGN160" s="7"/>
      <c r="SGO160" s="7"/>
      <c r="SGP160" s="7"/>
      <c r="SGQ160" s="7"/>
      <c r="SGR160" s="7"/>
      <c r="SGS160" s="7"/>
      <c r="SGT160" s="7"/>
      <c r="SGU160" s="7"/>
      <c r="SGV160" s="7"/>
      <c r="SGW160" s="7"/>
      <c r="SGX160" s="7"/>
      <c r="SGY160" s="7"/>
      <c r="SGZ160" s="7"/>
      <c r="SHA160" s="7"/>
      <c r="SHB160" s="7"/>
      <c r="SHC160" s="7"/>
      <c r="SHD160" s="7"/>
      <c r="SHE160" s="7"/>
      <c r="SHF160" s="7"/>
      <c r="SHG160" s="7"/>
      <c r="SHH160" s="7"/>
      <c r="SHI160" s="7"/>
      <c r="SHJ160" s="7"/>
      <c r="SHK160" s="7"/>
      <c r="SHL160" s="7"/>
      <c r="SHM160" s="7"/>
      <c r="SHN160" s="7"/>
      <c r="SHO160" s="7"/>
      <c r="SHP160" s="7"/>
      <c r="SHQ160" s="7"/>
      <c r="SHR160" s="7"/>
      <c r="SHS160" s="7"/>
      <c r="SHT160" s="7"/>
      <c r="SHU160" s="7"/>
      <c r="SHV160" s="7"/>
      <c r="SHW160" s="7"/>
      <c r="SHX160" s="7"/>
      <c r="SHY160" s="7"/>
      <c r="SHZ160" s="7"/>
      <c r="SIA160" s="7"/>
      <c r="SIB160" s="7"/>
      <c r="SIC160" s="7"/>
      <c r="SID160" s="7"/>
      <c r="SIE160" s="7"/>
      <c r="SIF160" s="7"/>
      <c r="SIG160" s="7"/>
      <c r="SIH160" s="7"/>
      <c r="SII160" s="7"/>
      <c r="SIJ160" s="7"/>
      <c r="SIK160" s="7"/>
      <c r="SIL160" s="7"/>
      <c r="SIM160" s="7"/>
      <c r="SIN160" s="7"/>
      <c r="SIO160" s="7"/>
      <c r="SIP160" s="7"/>
      <c r="SIQ160" s="7"/>
      <c r="SIR160" s="7"/>
      <c r="SIS160" s="7"/>
      <c r="SIT160" s="7"/>
      <c r="SIU160" s="7"/>
      <c r="SIV160" s="7"/>
      <c r="SIW160" s="7"/>
      <c r="SIX160" s="7"/>
      <c r="SIY160" s="7"/>
      <c r="SIZ160" s="7"/>
      <c r="SJA160" s="7"/>
      <c r="SJB160" s="7"/>
      <c r="SJC160" s="7"/>
      <c r="SJD160" s="7"/>
      <c r="SJE160" s="7"/>
      <c r="SJF160" s="7"/>
      <c r="SJG160" s="7"/>
      <c r="SJH160" s="7"/>
      <c r="SJI160" s="7"/>
      <c r="SJJ160" s="7"/>
      <c r="SJK160" s="7"/>
      <c r="SJL160" s="7"/>
      <c r="SJM160" s="7"/>
      <c r="SJN160" s="7"/>
      <c r="SJO160" s="7"/>
      <c r="SJP160" s="7"/>
      <c r="SJQ160" s="7"/>
      <c r="SJR160" s="7"/>
      <c r="SJS160" s="7"/>
      <c r="SJT160" s="7"/>
      <c r="SJU160" s="7"/>
      <c r="SJV160" s="7"/>
      <c r="SJW160" s="7"/>
      <c r="SJX160" s="7"/>
      <c r="SJY160" s="7"/>
      <c r="SJZ160" s="7"/>
      <c r="SKA160" s="7"/>
      <c r="SKB160" s="7"/>
      <c r="SKC160" s="7"/>
      <c r="SKD160" s="7"/>
      <c r="SKE160" s="7"/>
      <c r="SKF160" s="7"/>
      <c r="SKG160" s="7"/>
      <c r="SKH160" s="7"/>
      <c r="SKI160" s="7"/>
      <c r="SKJ160" s="7"/>
      <c r="SKK160" s="7"/>
      <c r="SKL160" s="7"/>
      <c r="SKM160" s="7"/>
      <c r="SKN160" s="7"/>
      <c r="SKO160" s="7"/>
      <c r="SKP160" s="7"/>
      <c r="SKQ160" s="7"/>
      <c r="SKR160" s="7"/>
      <c r="SKS160" s="7"/>
      <c r="SKT160" s="7"/>
      <c r="SKU160" s="7"/>
      <c r="SKV160" s="7"/>
      <c r="SKW160" s="7"/>
      <c r="SKX160" s="7"/>
      <c r="SKY160" s="7"/>
      <c r="SKZ160" s="7"/>
      <c r="SLA160" s="7"/>
      <c r="SLB160" s="7"/>
      <c r="SLC160" s="7"/>
      <c r="SLD160" s="7"/>
      <c r="SLE160" s="7"/>
      <c r="SLF160" s="7"/>
      <c r="SLG160" s="7"/>
      <c r="SLH160" s="7"/>
      <c r="SLI160" s="7"/>
      <c r="SLJ160" s="7"/>
      <c r="SLK160" s="7"/>
      <c r="SLL160" s="7"/>
      <c r="SLM160" s="7"/>
      <c r="SLN160" s="7"/>
      <c r="SLO160" s="7"/>
      <c r="SLP160" s="7"/>
      <c r="SLQ160" s="7"/>
      <c r="SLR160" s="7"/>
      <c r="SLS160" s="7"/>
      <c r="SLT160" s="7"/>
      <c r="SLU160" s="7"/>
      <c r="SLV160" s="7"/>
      <c r="SLW160" s="7"/>
      <c r="SLX160" s="7"/>
      <c r="SLY160" s="7"/>
      <c r="SLZ160" s="7"/>
      <c r="SMA160" s="7"/>
      <c r="SMB160" s="7"/>
      <c r="SMC160" s="7"/>
      <c r="SMD160" s="7"/>
      <c r="SME160" s="7"/>
      <c r="SMF160" s="7"/>
      <c r="SMG160" s="7"/>
      <c r="SMH160" s="7"/>
      <c r="SMI160" s="7"/>
      <c r="SMJ160" s="7"/>
      <c r="SMK160" s="7"/>
      <c r="SML160" s="7"/>
      <c r="SMM160" s="7"/>
      <c r="SMN160" s="7"/>
      <c r="SMO160" s="7"/>
      <c r="SMP160" s="7"/>
      <c r="SMQ160" s="7"/>
      <c r="SMR160" s="7"/>
      <c r="SMS160" s="7"/>
      <c r="SMT160" s="7"/>
      <c r="SMU160" s="7"/>
      <c r="SMV160" s="7"/>
      <c r="SMW160" s="7"/>
      <c r="SMX160" s="7"/>
      <c r="SMY160" s="7"/>
      <c r="SMZ160" s="7"/>
      <c r="SNA160" s="7"/>
      <c r="SNB160" s="7"/>
      <c r="SNC160" s="7"/>
      <c r="SND160" s="7"/>
      <c r="SNE160" s="7"/>
      <c r="SNF160" s="7"/>
      <c r="SNG160" s="7"/>
      <c r="SNH160" s="7"/>
      <c r="SNI160" s="7"/>
      <c r="SNJ160" s="7"/>
      <c r="SNK160" s="7"/>
      <c r="SNL160" s="7"/>
      <c r="SNM160" s="7"/>
      <c r="SNN160" s="7"/>
      <c r="SNO160" s="7"/>
      <c r="SNP160" s="7"/>
      <c r="SNQ160" s="7"/>
      <c r="SNR160" s="7"/>
      <c r="SNS160" s="7"/>
      <c r="SNT160" s="7"/>
      <c r="SNU160" s="7"/>
      <c r="SNV160" s="7"/>
      <c r="SNW160" s="7"/>
      <c r="SNX160" s="7"/>
      <c r="SNY160" s="7"/>
      <c r="SNZ160" s="7"/>
      <c r="SOA160" s="7"/>
      <c r="SOB160" s="7"/>
      <c r="SOC160" s="7"/>
      <c r="SOD160" s="7"/>
      <c r="SOE160" s="7"/>
      <c r="SOF160" s="7"/>
      <c r="SOG160" s="7"/>
      <c r="SOH160" s="7"/>
      <c r="SOI160" s="7"/>
      <c r="SOJ160" s="7"/>
      <c r="SOK160" s="7"/>
      <c r="SOL160" s="7"/>
      <c r="SOM160" s="7"/>
      <c r="SON160" s="7"/>
      <c r="SOO160" s="7"/>
      <c r="SOP160" s="7"/>
      <c r="SOQ160" s="7"/>
      <c r="SOR160" s="7"/>
      <c r="SOS160" s="7"/>
      <c r="SOT160" s="7"/>
      <c r="SOU160" s="7"/>
      <c r="SOV160" s="7"/>
      <c r="SOW160" s="7"/>
      <c r="SOX160" s="7"/>
      <c r="SOY160" s="7"/>
      <c r="SOZ160" s="7"/>
      <c r="SPA160" s="7"/>
      <c r="SPB160" s="7"/>
      <c r="SPC160" s="7"/>
      <c r="SPD160" s="7"/>
      <c r="SPE160" s="7"/>
      <c r="SPF160" s="7"/>
      <c r="SPG160" s="7"/>
      <c r="SPH160" s="7"/>
      <c r="SPI160" s="7"/>
      <c r="SPJ160" s="7"/>
      <c r="SPK160" s="7"/>
      <c r="SPL160" s="7"/>
      <c r="SPM160" s="7"/>
      <c r="SPN160" s="7"/>
      <c r="SPO160" s="7"/>
      <c r="SPP160" s="7"/>
      <c r="SPQ160" s="7"/>
      <c r="SPR160" s="7"/>
      <c r="SPS160" s="7"/>
      <c r="SPT160" s="7"/>
      <c r="SPU160" s="7"/>
      <c r="SPV160" s="7"/>
      <c r="SPW160" s="7"/>
      <c r="SPX160" s="7"/>
      <c r="SPY160" s="7"/>
      <c r="SPZ160" s="7"/>
      <c r="SQA160" s="7"/>
      <c r="SQB160" s="7"/>
      <c r="SQC160" s="7"/>
      <c r="SQD160" s="7"/>
      <c r="SQE160" s="7"/>
      <c r="SQF160" s="7"/>
      <c r="SQG160" s="7"/>
      <c r="SQH160" s="7"/>
      <c r="SQI160" s="7"/>
      <c r="SQJ160" s="7"/>
      <c r="SQK160" s="7"/>
      <c r="SQL160" s="7"/>
      <c r="SQM160" s="7"/>
      <c r="SQN160" s="7"/>
      <c r="SQO160" s="7"/>
      <c r="SQP160" s="7"/>
      <c r="SQQ160" s="7"/>
      <c r="SQR160" s="7"/>
      <c r="SQS160" s="7"/>
      <c r="SQT160" s="7"/>
      <c r="SQU160" s="7"/>
      <c r="SQV160" s="7"/>
      <c r="SQW160" s="7"/>
      <c r="SQX160" s="7"/>
      <c r="SQY160" s="7"/>
      <c r="SQZ160" s="7"/>
      <c r="SRA160" s="7"/>
      <c r="SRB160" s="7"/>
      <c r="SRC160" s="7"/>
      <c r="SRD160" s="7"/>
      <c r="SRE160" s="7"/>
      <c r="SRF160" s="7"/>
      <c r="SRG160" s="7"/>
      <c r="SRH160" s="7"/>
      <c r="SRI160" s="7"/>
      <c r="SRJ160" s="7"/>
      <c r="SRK160" s="7"/>
      <c r="SRL160" s="7"/>
      <c r="SRM160" s="7"/>
      <c r="SRN160" s="7"/>
      <c r="SRO160" s="7"/>
      <c r="SRP160" s="7"/>
      <c r="SRQ160" s="7"/>
      <c r="SRR160" s="7"/>
      <c r="SRS160" s="7"/>
      <c r="SRT160" s="7"/>
      <c r="SRU160" s="7"/>
      <c r="SRV160" s="7"/>
      <c r="SRW160" s="7"/>
      <c r="SRX160" s="7"/>
      <c r="SRY160" s="7"/>
      <c r="SRZ160" s="7"/>
      <c r="SSA160" s="7"/>
      <c r="SSB160" s="7"/>
      <c r="SSC160" s="7"/>
      <c r="SSD160" s="7"/>
      <c r="SSE160" s="7"/>
      <c r="SSF160" s="7"/>
      <c r="SSG160" s="7"/>
      <c r="SSH160" s="7"/>
      <c r="SSI160" s="7"/>
      <c r="SSJ160" s="7"/>
      <c r="SSK160" s="7"/>
      <c r="SSL160" s="7"/>
      <c r="SSM160" s="7"/>
      <c r="SSN160" s="7"/>
      <c r="SSO160" s="7"/>
      <c r="SSP160" s="7"/>
      <c r="SSQ160" s="7"/>
      <c r="SSR160" s="7"/>
      <c r="SSS160" s="7"/>
      <c r="SST160" s="7"/>
      <c r="SSU160" s="7"/>
      <c r="SSV160" s="7"/>
      <c r="SSW160" s="7"/>
      <c r="SSX160" s="7"/>
      <c r="SSY160" s="7"/>
      <c r="SSZ160" s="7"/>
      <c r="STA160" s="7"/>
      <c r="STB160" s="7"/>
      <c r="STC160" s="7"/>
      <c r="STD160" s="7"/>
      <c r="STE160" s="7"/>
      <c r="STF160" s="7"/>
      <c r="STG160" s="7"/>
      <c r="STH160" s="7"/>
      <c r="STI160" s="7"/>
      <c r="STJ160" s="7"/>
      <c r="STK160" s="7"/>
      <c r="STL160" s="7"/>
      <c r="STM160" s="7"/>
      <c r="STN160" s="7"/>
      <c r="STO160" s="7"/>
      <c r="STP160" s="7"/>
      <c r="STQ160" s="7"/>
      <c r="STR160" s="7"/>
      <c r="STS160" s="7"/>
      <c r="STT160" s="7"/>
      <c r="STU160" s="7"/>
      <c r="STV160" s="7"/>
      <c r="STW160" s="7"/>
      <c r="STX160" s="7"/>
      <c r="STY160" s="7"/>
      <c r="STZ160" s="7"/>
      <c r="SUA160" s="7"/>
      <c r="SUB160" s="7"/>
      <c r="SUC160" s="7"/>
      <c r="SUD160" s="7"/>
      <c r="SUE160" s="7"/>
      <c r="SUF160" s="7"/>
      <c r="SUG160" s="7"/>
      <c r="SUH160" s="7"/>
      <c r="SUI160" s="7"/>
      <c r="SUJ160" s="7"/>
      <c r="SUK160" s="7"/>
      <c r="SUL160" s="7"/>
      <c r="SUM160" s="7"/>
      <c r="SUN160" s="7"/>
      <c r="SUO160" s="7"/>
      <c r="SUP160" s="7"/>
      <c r="SUQ160" s="7"/>
      <c r="SUR160" s="7"/>
      <c r="SUS160" s="7"/>
      <c r="SUT160" s="7"/>
      <c r="SUU160" s="7"/>
      <c r="SUV160" s="7"/>
      <c r="SUW160" s="7"/>
      <c r="SUX160" s="7"/>
      <c r="SUY160" s="7"/>
      <c r="SUZ160" s="7"/>
      <c r="SVA160" s="7"/>
      <c r="SVB160" s="7"/>
      <c r="SVC160" s="7"/>
      <c r="SVD160" s="7"/>
      <c r="SVE160" s="7"/>
      <c r="SVF160" s="7"/>
      <c r="SVG160" s="7"/>
      <c r="SVH160" s="7"/>
      <c r="SVI160" s="7"/>
      <c r="SVJ160" s="7"/>
      <c r="SVK160" s="7"/>
      <c r="SVL160" s="7"/>
      <c r="SVM160" s="7"/>
      <c r="SVN160" s="7"/>
      <c r="SVO160" s="7"/>
      <c r="SVP160" s="7"/>
      <c r="SVQ160" s="7"/>
      <c r="SVR160" s="7"/>
      <c r="SVS160" s="7"/>
      <c r="SVT160" s="7"/>
      <c r="SVU160" s="7"/>
      <c r="SVV160" s="7"/>
      <c r="SVW160" s="7"/>
      <c r="SVX160" s="7"/>
      <c r="SVY160" s="7"/>
      <c r="SVZ160" s="7"/>
      <c r="SWA160" s="7"/>
      <c r="SWB160" s="7"/>
      <c r="SWC160" s="7"/>
      <c r="SWD160" s="7"/>
      <c r="SWE160" s="7"/>
      <c r="SWF160" s="7"/>
      <c r="SWG160" s="7"/>
      <c r="SWH160" s="7"/>
      <c r="SWI160" s="7"/>
      <c r="SWJ160" s="7"/>
      <c r="SWK160" s="7"/>
      <c r="SWL160" s="7"/>
      <c r="SWM160" s="7"/>
      <c r="SWN160" s="7"/>
      <c r="SWO160" s="7"/>
      <c r="SWP160" s="7"/>
      <c r="SWQ160" s="7"/>
      <c r="SWR160" s="7"/>
      <c r="SWS160" s="7"/>
      <c r="SWT160" s="7"/>
      <c r="SWU160" s="7"/>
      <c r="SWV160" s="7"/>
      <c r="SWW160" s="7"/>
      <c r="SWX160" s="7"/>
      <c r="SWY160" s="7"/>
      <c r="SWZ160" s="7"/>
      <c r="SXA160" s="7"/>
      <c r="SXB160" s="7"/>
      <c r="SXC160" s="7"/>
      <c r="SXD160" s="7"/>
      <c r="SXE160" s="7"/>
      <c r="SXF160" s="7"/>
      <c r="SXG160" s="7"/>
      <c r="SXH160" s="7"/>
      <c r="SXI160" s="7"/>
      <c r="SXJ160" s="7"/>
      <c r="SXK160" s="7"/>
      <c r="SXL160" s="7"/>
      <c r="SXM160" s="7"/>
      <c r="SXN160" s="7"/>
      <c r="SXO160" s="7"/>
      <c r="SXP160" s="7"/>
      <c r="SXQ160" s="7"/>
      <c r="SXR160" s="7"/>
      <c r="SXS160" s="7"/>
      <c r="SXT160" s="7"/>
      <c r="SXU160" s="7"/>
      <c r="SXV160" s="7"/>
      <c r="SXW160" s="7"/>
      <c r="SXX160" s="7"/>
      <c r="SXY160" s="7"/>
      <c r="SXZ160" s="7"/>
      <c r="SYA160" s="7"/>
      <c r="SYB160" s="7"/>
      <c r="SYC160" s="7"/>
      <c r="SYD160" s="7"/>
      <c r="SYE160" s="7"/>
      <c r="SYF160" s="7"/>
      <c r="SYG160" s="7"/>
      <c r="SYH160" s="7"/>
      <c r="SYI160" s="7"/>
      <c r="SYJ160" s="7"/>
      <c r="SYK160" s="7"/>
      <c r="SYL160" s="7"/>
      <c r="SYM160" s="7"/>
      <c r="SYN160" s="7"/>
      <c r="SYO160" s="7"/>
      <c r="SYP160" s="7"/>
      <c r="SYQ160" s="7"/>
      <c r="SYR160" s="7"/>
      <c r="SYS160" s="7"/>
      <c r="SYT160" s="7"/>
      <c r="SYU160" s="7"/>
      <c r="SYV160" s="7"/>
      <c r="SYW160" s="7"/>
      <c r="SYX160" s="7"/>
      <c r="SYY160" s="7"/>
      <c r="SYZ160" s="7"/>
      <c r="SZA160" s="7"/>
      <c r="SZB160" s="7"/>
      <c r="SZC160" s="7"/>
      <c r="SZD160" s="7"/>
      <c r="SZE160" s="7"/>
      <c r="SZF160" s="7"/>
      <c r="SZG160" s="7"/>
      <c r="SZH160" s="7"/>
      <c r="SZI160" s="7"/>
      <c r="SZJ160" s="7"/>
      <c r="SZK160" s="7"/>
      <c r="SZL160" s="7"/>
      <c r="SZM160" s="7"/>
      <c r="SZN160" s="7"/>
      <c r="SZO160" s="7"/>
      <c r="SZP160" s="7"/>
      <c r="SZQ160" s="7"/>
      <c r="SZR160" s="7"/>
      <c r="SZS160" s="7"/>
      <c r="SZT160" s="7"/>
      <c r="SZU160" s="7"/>
      <c r="SZV160" s="7"/>
      <c r="SZW160" s="7"/>
      <c r="SZX160" s="7"/>
      <c r="SZY160" s="7"/>
      <c r="SZZ160" s="7"/>
      <c r="TAA160" s="7"/>
      <c r="TAB160" s="7"/>
      <c r="TAC160" s="7"/>
      <c r="TAD160" s="7"/>
      <c r="TAE160" s="7"/>
      <c r="TAF160" s="7"/>
      <c r="TAG160" s="7"/>
      <c r="TAH160" s="7"/>
      <c r="TAI160" s="7"/>
      <c r="TAJ160" s="7"/>
      <c r="TAK160" s="7"/>
      <c r="TAL160" s="7"/>
      <c r="TAM160" s="7"/>
      <c r="TAN160" s="7"/>
      <c r="TAO160" s="7"/>
      <c r="TAP160" s="7"/>
      <c r="TAQ160" s="7"/>
      <c r="TAR160" s="7"/>
      <c r="TAS160" s="7"/>
      <c r="TAT160" s="7"/>
      <c r="TAU160" s="7"/>
      <c r="TAV160" s="7"/>
      <c r="TAW160" s="7"/>
      <c r="TAX160" s="7"/>
      <c r="TAY160" s="7"/>
      <c r="TAZ160" s="7"/>
      <c r="TBA160" s="7"/>
      <c r="TBB160" s="7"/>
      <c r="TBC160" s="7"/>
      <c r="TBD160" s="7"/>
      <c r="TBE160" s="7"/>
      <c r="TBF160" s="7"/>
      <c r="TBG160" s="7"/>
      <c r="TBH160" s="7"/>
      <c r="TBI160" s="7"/>
      <c r="TBJ160" s="7"/>
      <c r="TBK160" s="7"/>
      <c r="TBL160" s="7"/>
      <c r="TBM160" s="7"/>
      <c r="TBN160" s="7"/>
      <c r="TBO160" s="7"/>
      <c r="TBP160" s="7"/>
      <c r="TBQ160" s="7"/>
      <c r="TBR160" s="7"/>
      <c r="TBS160" s="7"/>
      <c r="TBT160" s="7"/>
      <c r="TBU160" s="7"/>
      <c r="TBV160" s="7"/>
      <c r="TBW160" s="7"/>
      <c r="TBX160" s="7"/>
      <c r="TBY160" s="7"/>
      <c r="TBZ160" s="7"/>
      <c r="TCA160" s="7"/>
      <c r="TCB160" s="7"/>
      <c r="TCC160" s="7"/>
      <c r="TCD160" s="7"/>
      <c r="TCE160" s="7"/>
      <c r="TCF160" s="7"/>
      <c r="TCG160" s="7"/>
      <c r="TCH160" s="7"/>
      <c r="TCI160" s="7"/>
      <c r="TCJ160" s="7"/>
      <c r="TCK160" s="7"/>
      <c r="TCL160" s="7"/>
      <c r="TCM160" s="7"/>
      <c r="TCN160" s="7"/>
      <c r="TCO160" s="7"/>
      <c r="TCP160" s="7"/>
      <c r="TCQ160" s="7"/>
      <c r="TCR160" s="7"/>
      <c r="TCS160" s="7"/>
      <c r="TCT160" s="7"/>
      <c r="TCU160" s="7"/>
      <c r="TCV160" s="7"/>
      <c r="TCW160" s="7"/>
      <c r="TCX160" s="7"/>
      <c r="TCY160" s="7"/>
      <c r="TCZ160" s="7"/>
      <c r="TDA160" s="7"/>
      <c r="TDB160" s="7"/>
      <c r="TDC160" s="7"/>
      <c r="TDD160" s="7"/>
      <c r="TDE160" s="7"/>
      <c r="TDF160" s="7"/>
      <c r="TDG160" s="7"/>
      <c r="TDH160" s="7"/>
      <c r="TDI160" s="7"/>
      <c r="TDJ160" s="7"/>
      <c r="TDK160" s="7"/>
      <c r="TDL160" s="7"/>
      <c r="TDM160" s="7"/>
      <c r="TDN160" s="7"/>
      <c r="TDO160" s="7"/>
      <c r="TDP160" s="7"/>
      <c r="TDQ160" s="7"/>
      <c r="TDR160" s="7"/>
      <c r="TDS160" s="7"/>
      <c r="TDT160" s="7"/>
      <c r="TDU160" s="7"/>
      <c r="TDV160" s="7"/>
      <c r="TDW160" s="7"/>
      <c r="TDX160" s="7"/>
      <c r="TDY160" s="7"/>
      <c r="TDZ160" s="7"/>
      <c r="TEA160" s="7"/>
      <c r="TEB160" s="7"/>
      <c r="TEC160" s="7"/>
      <c r="TED160" s="7"/>
      <c r="TEE160" s="7"/>
      <c r="TEF160" s="7"/>
      <c r="TEG160" s="7"/>
      <c r="TEH160" s="7"/>
      <c r="TEI160" s="7"/>
      <c r="TEJ160" s="7"/>
      <c r="TEK160" s="7"/>
      <c r="TEL160" s="7"/>
      <c r="TEM160" s="7"/>
      <c r="TEN160" s="7"/>
      <c r="TEO160" s="7"/>
      <c r="TEP160" s="7"/>
      <c r="TEQ160" s="7"/>
      <c r="TER160" s="7"/>
      <c r="TES160" s="7"/>
      <c r="TET160" s="7"/>
      <c r="TEU160" s="7"/>
      <c r="TEV160" s="7"/>
      <c r="TEW160" s="7"/>
      <c r="TEX160" s="7"/>
      <c r="TEY160" s="7"/>
      <c r="TEZ160" s="7"/>
      <c r="TFA160" s="7"/>
      <c r="TFB160" s="7"/>
      <c r="TFC160" s="7"/>
      <c r="TFD160" s="7"/>
      <c r="TFE160" s="7"/>
      <c r="TFF160" s="7"/>
      <c r="TFG160" s="7"/>
      <c r="TFH160" s="7"/>
      <c r="TFI160" s="7"/>
      <c r="TFJ160" s="7"/>
      <c r="TFK160" s="7"/>
      <c r="TFL160" s="7"/>
      <c r="TFM160" s="7"/>
      <c r="TFN160" s="7"/>
      <c r="TFO160" s="7"/>
      <c r="TFP160" s="7"/>
      <c r="TFQ160" s="7"/>
      <c r="TFR160" s="7"/>
      <c r="TFS160" s="7"/>
      <c r="TFT160" s="7"/>
      <c r="TFU160" s="7"/>
      <c r="TFV160" s="7"/>
      <c r="TFW160" s="7"/>
      <c r="TFX160" s="7"/>
      <c r="TFY160" s="7"/>
      <c r="TFZ160" s="7"/>
      <c r="TGA160" s="7"/>
      <c r="TGB160" s="7"/>
      <c r="TGC160" s="7"/>
      <c r="TGD160" s="7"/>
      <c r="TGE160" s="7"/>
      <c r="TGF160" s="7"/>
      <c r="TGG160" s="7"/>
      <c r="TGH160" s="7"/>
      <c r="TGI160" s="7"/>
      <c r="TGJ160" s="7"/>
      <c r="TGK160" s="7"/>
      <c r="TGL160" s="7"/>
      <c r="TGM160" s="7"/>
      <c r="TGN160" s="7"/>
      <c r="TGO160" s="7"/>
      <c r="TGP160" s="7"/>
      <c r="TGQ160" s="7"/>
      <c r="TGR160" s="7"/>
      <c r="TGS160" s="7"/>
      <c r="TGT160" s="7"/>
      <c r="TGU160" s="7"/>
      <c r="TGV160" s="7"/>
      <c r="TGW160" s="7"/>
      <c r="TGX160" s="7"/>
      <c r="TGY160" s="7"/>
      <c r="TGZ160" s="7"/>
      <c r="THA160" s="7"/>
      <c r="THB160" s="7"/>
      <c r="THC160" s="7"/>
      <c r="THD160" s="7"/>
      <c r="THE160" s="7"/>
      <c r="THF160" s="7"/>
      <c r="THG160" s="7"/>
      <c r="THH160" s="7"/>
      <c r="THI160" s="7"/>
      <c r="THJ160" s="7"/>
      <c r="THK160" s="7"/>
      <c r="THL160" s="7"/>
      <c r="THM160" s="7"/>
      <c r="THN160" s="7"/>
      <c r="THO160" s="7"/>
      <c r="THP160" s="7"/>
      <c r="THQ160" s="7"/>
      <c r="THR160" s="7"/>
      <c r="THS160" s="7"/>
      <c r="THT160" s="7"/>
      <c r="THU160" s="7"/>
      <c r="THV160" s="7"/>
      <c r="THW160" s="7"/>
      <c r="THX160" s="7"/>
      <c r="THY160" s="7"/>
      <c r="THZ160" s="7"/>
      <c r="TIA160" s="7"/>
      <c r="TIB160" s="7"/>
      <c r="TIC160" s="7"/>
      <c r="TID160" s="7"/>
      <c r="TIE160" s="7"/>
      <c r="TIF160" s="7"/>
      <c r="TIG160" s="7"/>
      <c r="TIH160" s="7"/>
      <c r="TII160" s="7"/>
      <c r="TIJ160" s="7"/>
      <c r="TIK160" s="7"/>
      <c r="TIL160" s="7"/>
      <c r="TIM160" s="7"/>
      <c r="TIN160" s="7"/>
      <c r="TIO160" s="7"/>
      <c r="TIP160" s="7"/>
      <c r="TIQ160" s="7"/>
      <c r="TIR160" s="7"/>
      <c r="TIS160" s="7"/>
      <c r="TIT160" s="7"/>
      <c r="TIU160" s="7"/>
      <c r="TIV160" s="7"/>
      <c r="TIW160" s="7"/>
      <c r="TIX160" s="7"/>
      <c r="TIY160" s="7"/>
      <c r="TIZ160" s="7"/>
      <c r="TJA160" s="7"/>
      <c r="TJB160" s="7"/>
      <c r="TJC160" s="7"/>
      <c r="TJD160" s="7"/>
      <c r="TJE160" s="7"/>
      <c r="TJF160" s="7"/>
      <c r="TJG160" s="7"/>
      <c r="TJH160" s="7"/>
      <c r="TJI160" s="7"/>
      <c r="TJJ160" s="7"/>
      <c r="TJK160" s="7"/>
      <c r="TJL160" s="7"/>
      <c r="TJM160" s="7"/>
      <c r="TJN160" s="7"/>
      <c r="TJO160" s="7"/>
      <c r="TJP160" s="7"/>
      <c r="TJQ160" s="7"/>
      <c r="TJR160" s="7"/>
      <c r="TJS160" s="7"/>
      <c r="TJT160" s="7"/>
      <c r="TJU160" s="7"/>
      <c r="TJV160" s="7"/>
      <c r="TJW160" s="7"/>
      <c r="TJX160" s="7"/>
      <c r="TJY160" s="7"/>
      <c r="TJZ160" s="7"/>
      <c r="TKA160" s="7"/>
      <c r="TKB160" s="7"/>
      <c r="TKC160" s="7"/>
      <c r="TKD160" s="7"/>
      <c r="TKE160" s="7"/>
      <c r="TKF160" s="7"/>
      <c r="TKG160" s="7"/>
      <c r="TKH160" s="7"/>
      <c r="TKI160" s="7"/>
      <c r="TKJ160" s="7"/>
      <c r="TKK160" s="7"/>
      <c r="TKL160" s="7"/>
      <c r="TKM160" s="7"/>
      <c r="TKN160" s="7"/>
      <c r="TKO160" s="7"/>
      <c r="TKP160" s="7"/>
      <c r="TKQ160" s="7"/>
      <c r="TKR160" s="7"/>
      <c r="TKS160" s="7"/>
      <c r="TKT160" s="7"/>
      <c r="TKU160" s="7"/>
      <c r="TKV160" s="7"/>
      <c r="TKW160" s="7"/>
      <c r="TKX160" s="7"/>
      <c r="TKY160" s="7"/>
      <c r="TKZ160" s="7"/>
      <c r="TLA160" s="7"/>
      <c r="TLB160" s="7"/>
      <c r="TLC160" s="7"/>
      <c r="TLD160" s="7"/>
      <c r="TLE160" s="7"/>
      <c r="TLF160" s="7"/>
      <c r="TLG160" s="7"/>
      <c r="TLH160" s="7"/>
      <c r="TLI160" s="7"/>
      <c r="TLJ160" s="7"/>
      <c r="TLK160" s="7"/>
      <c r="TLL160" s="7"/>
      <c r="TLM160" s="7"/>
      <c r="TLN160" s="7"/>
      <c r="TLO160" s="7"/>
      <c r="TLP160" s="7"/>
      <c r="TLQ160" s="7"/>
      <c r="TLR160" s="7"/>
      <c r="TLS160" s="7"/>
      <c r="TLT160" s="7"/>
      <c r="TLU160" s="7"/>
      <c r="TLV160" s="7"/>
      <c r="TLW160" s="7"/>
      <c r="TLX160" s="7"/>
      <c r="TLY160" s="7"/>
      <c r="TLZ160" s="7"/>
      <c r="TMA160" s="7"/>
      <c r="TMB160" s="7"/>
      <c r="TMC160" s="7"/>
      <c r="TMD160" s="7"/>
      <c r="TME160" s="7"/>
      <c r="TMF160" s="7"/>
      <c r="TMG160" s="7"/>
      <c r="TMH160" s="7"/>
      <c r="TMI160" s="7"/>
      <c r="TMJ160" s="7"/>
      <c r="TMK160" s="7"/>
      <c r="TML160" s="7"/>
      <c r="TMM160" s="7"/>
      <c r="TMN160" s="7"/>
      <c r="TMO160" s="7"/>
      <c r="TMP160" s="7"/>
      <c r="TMQ160" s="7"/>
      <c r="TMR160" s="7"/>
      <c r="TMS160" s="7"/>
      <c r="TMT160" s="7"/>
      <c r="TMU160" s="7"/>
      <c r="TMV160" s="7"/>
      <c r="TMW160" s="7"/>
      <c r="TMX160" s="7"/>
      <c r="TMY160" s="7"/>
      <c r="TMZ160" s="7"/>
      <c r="TNA160" s="7"/>
      <c r="TNB160" s="7"/>
      <c r="TNC160" s="7"/>
      <c r="TND160" s="7"/>
      <c r="TNE160" s="7"/>
      <c r="TNF160" s="7"/>
      <c r="TNG160" s="7"/>
      <c r="TNH160" s="7"/>
      <c r="TNI160" s="7"/>
      <c r="TNJ160" s="7"/>
      <c r="TNK160" s="7"/>
      <c r="TNL160" s="7"/>
      <c r="TNM160" s="7"/>
      <c r="TNN160" s="7"/>
      <c r="TNO160" s="7"/>
      <c r="TNP160" s="7"/>
      <c r="TNQ160" s="7"/>
      <c r="TNR160" s="7"/>
      <c r="TNS160" s="7"/>
      <c r="TNT160" s="7"/>
      <c r="TNU160" s="7"/>
      <c r="TNV160" s="7"/>
      <c r="TNW160" s="7"/>
      <c r="TNX160" s="7"/>
      <c r="TNY160" s="7"/>
      <c r="TNZ160" s="7"/>
      <c r="TOA160" s="7"/>
      <c r="TOB160" s="7"/>
      <c r="TOC160" s="7"/>
      <c r="TOD160" s="7"/>
      <c r="TOE160" s="7"/>
      <c r="TOF160" s="7"/>
      <c r="TOG160" s="7"/>
      <c r="TOH160" s="7"/>
      <c r="TOI160" s="7"/>
      <c r="TOJ160" s="7"/>
      <c r="TOK160" s="7"/>
      <c r="TOL160" s="7"/>
      <c r="TOM160" s="7"/>
      <c r="TON160" s="7"/>
      <c r="TOO160" s="7"/>
      <c r="TOP160" s="7"/>
      <c r="TOQ160" s="7"/>
      <c r="TOR160" s="7"/>
      <c r="TOS160" s="7"/>
      <c r="TOT160" s="7"/>
      <c r="TOU160" s="7"/>
      <c r="TOV160" s="7"/>
      <c r="TOW160" s="7"/>
      <c r="TOX160" s="7"/>
      <c r="TOY160" s="7"/>
      <c r="TOZ160" s="7"/>
      <c r="TPA160" s="7"/>
      <c r="TPB160" s="7"/>
      <c r="TPC160" s="7"/>
      <c r="TPD160" s="7"/>
      <c r="TPE160" s="7"/>
      <c r="TPF160" s="7"/>
      <c r="TPG160" s="7"/>
      <c r="TPH160" s="7"/>
      <c r="TPI160" s="7"/>
      <c r="TPJ160" s="7"/>
      <c r="TPK160" s="7"/>
      <c r="TPL160" s="7"/>
      <c r="TPM160" s="7"/>
      <c r="TPN160" s="7"/>
      <c r="TPO160" s="7"/>
      <c r="TPP160" s="7"/>
      <c r="TPQ160" s="7"/>
      <c r="TPR160" s="7"/>
      <c r="TPS160" s="7"/>
      <c r="TPT160" s="7"/>
      <c r="TPU160" s="7"/>
      <c r="TPV160" s="7"/>
      <c r="TPW160" s="7"/>
      <c r="TPX160" s="7"/>
      <c r="TPY160" s="7"/>
      <c r="TPZ160" s="7"/>
      <c r="TQA160" s="7"/>
      <c r="TQB160" s="7"/>
      <c r="TQC160" s="7"/>
      <c r="TQD160" s="7"/>
      <c r="TQE160" s="7"/>
      <c r="TQF160" s="7"/>
      <c r="TQG160" s="7"/>
      <c r="TQH160" s="7"/>
      <c r="TQI160" s="7"/>
      <c r="TQJ160" s="7"/>
      <c r="TQK160" s="7"/>
      <c r="TQL160" s="7"/>
      <c r="TQM160" s="7"/>
      <c r="TQN160" s="7"/>
      <c r="TQO160" s="7"/>
      <c r="TQP160" s="7"/>
      <c r="TQQ160" s="7"/>
      <c r="TQR160" s="7"/>
      <c r="TQS160" s="7"/>
      <c r="TQT160" s="7"/>
      <c r="TQU160" s="7"/>
      <c r="TQV160" s="7"/>
      <c r="TQW160" s="7"/>
      <c r="TQX160" s="7"/>
      <c r="TQY160" s="7"/>
      <c r="TQZ160" s="7"/>
      <c r="TRA160" s="7"/>
      <c r="TRB160" s="7"/>
      <c r="TRC160" s="7"/>
      <c r="TRD160" s="7"/>
      <c r="TRE160" s="7"/>
      <c r="TRF160" s="7"/>
      <c r="TRG160" s="7"/>
      <c r="TRH160" s="7"/>
      <c r="TRI160" s="7"/>
      <c r="TRJ160" s="7"/>
      <c r="TRK160" s="7"/>
      <c r="TRL160" s="7"/>
      <c r="TRM160" s="7"/>
      <c r="TRN160" s="7"/>
      <c r="TRO160" s="7"/>
      <c r="TRP160" s="7"/>
      <c r="TRQ160" s="7"/>
      <c r="TRR160" s="7"/>
      <c r="TRS160" s="7"/>
      <c r="TRT160" s="7"/>
      <c r="TRU160" s="7"/>
      <c r="TRV160" s="7"/>
      <c r="TRW160" s="7"/>
      <c r="TRX160" s="7"/>
      <c r="TRY160" s="7"/>
      <c r="TRZ160" s="7"/>
      <c r="TSA160" s="7"/>
      <c r="TSB160" s="7"/>
      <c r="TSC160" s="7"/>
      <c r="TSD160" s="7"/>
      <c r="TSE160" s="7"/>
      <c r="TSF160" s="7"/>
      <c r="TSG160" s="7"/>
      <c r="TSH160" s="7"/>
      <c r="TSI160" s="7"/>
      <c r="TSJ160" s="7"/>
      <c r="TSK160" s="7"/>
      <c r="TSL160" s="7"/>
      <c r="TSM160" s="7"/>
      <c r="TSN160" s="7"/>
      <c r="TSO160" s="7"/>
      <c r="TSP160" s="7"/>
      <c r="TSQ160" s="7"/>
      <c r="TSR160" s="7"/>
      <c r="TSS160" s="7"/>
      <c r="TST160" s="7"/>
      <c r="TSU160" s="7"/>
      <c r="TSV160" s="7"/>
      <c r="TSW160" s="7"/>
      <c r="TSX160" s="7"/>
      <c r="TSY160" s="7"/>
      <c r="TSZ160" s="7"/>
      <c r="TTA160" s="7"/>
      <c r="TTB160" s="7"/>
      <c r="TTC160" s="7"/>
      <c r="TTD160" s="7"/>
      <c r="TTE160" s="7"/>
      <c r="TTF160" s="7"/>
      <c r="TTG160" s="7"/>
      <c r="TTH160" s="7"/>
      <c r="TTI160" s="7"/>
      <c r="TTJ160" s="7"/>
      <c r="TTK160" s="7"/>
      <c r="TTL160" s="7"/>
      <c r="TTM160" s="7"/>
      <c r="TTN160" s="7"/>
      <c r="TTO160" s="7"/>
      <c r="TTP160" s="7"/>
      <c r="TTQ160" s="7"/>
      <c r="TTR160" s="7"/>
      <c r="TTS160" s="7"/>
      <c r="TTT160" s="7"/>
      <c r="TTU160" s="7"/>
      <c r="TTV160" s="7"/>
      <c r="TTW160" s="7"/>
      <c r="TTX160" s="7"/>
      <c r="TTY160" s="7"/>
      <c r="TTZ160" s="7"/>
      <c r="TUA160" s="7"/>
      <c r="TUB160" s="7"/>
      <c r="TUC160" s="7"/>
      <c r="TUD160" s="7"/>
      <c r="TUE160" s="7"/>
      <c r="TUF160" s="7"/>
      <c r="TUG160" s="7"/>
      <c r="TUH160" s="7"/>
      <c r="TUI160" s="7"/>
      <c r="TUJ160" s="7"/>
      <c r="TUK160" s="7"/>
      <c r="TUL160" s="7"/>
      <c r="TUM160" s="7"/>
      <c r="TUN160" s="7"/>
      <c r="TUO160" s="7"/>
      <c r="TUP160" s="7"/>
      <c r="TUQ160" s="7"/>
      <c r="TUR160" s="7"/>
      <c r="TUS160" s="7"/>
      <c r="TUT160" s="7"/>
      <c r="TUU160" s="7"/>
      <c r="TUV160" s="7"/>
      <c r="TUW160" s="7"/>
      <c r="TUX160" s="7"/>
      <c r="TUY160" s="7"/>
      <c r="TUZ160" s="7"/>
      <c r="TVA160" s="7"/>
      <c r="TVB160" s="7"/>
      <c r="TVC160" s="7"/>
      <c r="TVD160" s="7"/>
      <c r="TVE160" s="7"/>
      <c r="TVF160" s="7"/>
      <c r="TVG160" s="7"/>
      <c r="TVH160" s="7"/>
      <c r="TVI160" s="7"/>
      <c r="TVJ160" s="7"/>
      <c r="TVK160" s="7"/>
      <c r="TVL160" s="7"/>
      <c r="TVM160" s="7"/>
      <c r="TVN160" s="7"/>
      <c r="TVO160" s="7"/>
      <c r="TVP160" s="7"/>
      <c r="TVQ160" s="7"/>
      <c r="TVR160" s="7"/>
      <c r="TVS160" s="7"/>
      <c r="TVT160" s="7"/>
      <c r="TVU160" s="7"/>
      <c r="TVV160" s="7"/>
      <c r="TVW160" s="7"/>
      <c r="TVX160" s="7"/>
      <c r="TVY160" s="7"/>
      <c r="TVZ160" s="7"/>
      <c r="TWA160" s="7"/>
      <c r="TWB160" s="7"/>
      <c r="TWC160" s="7"/>
      <c r="TWD160" s="7"/>
      <c r="TWE160" s="7"/>
      <c r="TWF160" s="7"/>
      <c r="TWG160" s="7"/>
      <c r="TWH160" s="7"/>
      <c r="TWI160" s="7"/>
      <c r="TWJ160" s="7"/>
      <c r="TWK160" s="7"/>
      <c r="TWL160" s="7"/>
      <c r="TWM160" s="7"/>
      <c r="TWN160" s="7"/>
      <c r="TWO160" s="7"/>
      <c r="TWP160" s="7"/>
      <c r="TWQ160" s="7"/>
      <c r="TWR160" s="7"/>
      <c r="TWS160" s="7"/>
      <c r="TWT160" s="7"/>
      <c r="TWU160" s="7"/>
      <c r="TWV160" s="7"/>
      <c r="TWW160" s="7"/>
      <c r="TWX160" s="7"/>
      <c r="TWY160" s="7"/>
      <c r="TWZ160" s="7"/>
      <c r="TXA160" s="7"/>
      <c r="TXB160" s="7"/>
      <c r="TXC160" s="7"/>
      <c r="TXD160" s="7"/>
      <c r="TXE160" s="7"/>
      <c r="TXF160" s="7"/>
      <c r="TXG160" s="7"/>
      <c r="TXH160" s="7"/>
      <c r="TXI160" s="7"/>
      <c r="TXJ160" s="7"/>
      <c r="TXK160" s="7"/>
      <c r="TXL160" s="7"/>
      <c r="TXM160" s="7"/>
      <c r="TXN160" s="7"/>
      <c r="TXO160" s="7"/>
      <c r="TXP160" s="7"/>
      <c r="TXQ160" s="7"/>
      <c r="TXR160" s="7"/>
      <c r="TXS160" s="7"/>
      <c r="TXT160" s="7"/>
      <c r="TXU160" s="7"/>
      <c r="TXV160" s="7"/>
      <c r="TXW160" s="7"/>
      <c r="TXX160" s="7"/>
      <c r="TXY160" s="7"/>
      <c r="TXZ160" s="7"/>
      <c r="TYA160" s="7"/>
      <c r="TYB160" s="7"/>
      <c r="TYC160" s="7"/>
      <c r="TYD160" s="7"/>
      <c r="TYE160" s="7"/>
      <c r="TYF160" s="7"/>
      <c r="TYG160" s="7"/>
      <c r="TYH160" s="7"/>
      <c r="TYI160" s="7"/>
      <c r="TYJ160" s="7"/>
      <c r="TYK160" s="7"/>
      <c r="TYL160" s="7"/>
      <c r="TYM160" s="7"/>
      <c r="TYN160" s="7"/>
      <c r="TYO160" s="7"/>
      <c r="TYP160" s="7"/>
      <c r="TYQ160" s="7"/>
      <c r="TYR160" s="7"/>
      <c r="TYS160" s="7"/>
      <c r="TYT160" s="7"/>
      <c r="TYU160" s="7"/>
      <c r="TYV160" s="7"/>
      <c r="TYW160" s="7"/>
      <c r="TYX160" s="7"/>
      <c r="TYY160" s="7"/>
      <c r="TYZ160" s="7"/>
      <c r="TZA160" s="7"/>
      <c r="TZB160" s="7"/>
      <c r="TZC160" s="7"/>
      <c r="TZD160" s="7"/>
      <c r="TZE160" s="7"/>
      <c r="TZF160" s="7"/>
      <c r="TZG160" s="7"/>
      <c r="TZH160" s="7"/>
      <c r="TZI160" s="7"/>
      <c r="TZJ160" s="7"/>
      <c r="TZK160" s="7"/>
      <c r="TZL160" s="7"/>
      <c r="TZM160" s="7"/>
      <c r="TZN160" s="7"/>
      <c r="TZO160" s="7"/>
      <c r="TZP160" s="7"/>
      <c r="TZQ160" s="7"/>
      <c r="TZR160" s="7"/>
      <c r="TZS160" s="7"/>
      <c r="TZT160" s="7"/>
      <c r="TZU160" s="7"/>
      <c r="TZV160" s="7"/>
      <c r="TZW160" s="7"/>
      <c r="TZX160" s="7"/>
      <c r="TZY160" s="7"/>
      <c r="TZZ160" s="7"/>
      <c r="UAA160" s="7"/>
      <c r="UAB160" s="7"/>
      <c r="UAC160" s="7"/>
      <c r="UAD160" s="7"/>
      <c r="UAE160" s="7"/>
      <c r="UAF160" s="7"/>
      <c r="UAG160" s="7"/>
      <c r="UAH160" s="7"/>
      <c r="UAI160" s="7"/>
      <c r="UAJ160" s="7"/>
      <c r="UAK160" s="7"/>
      <c r="UAL160" s="7"/>
      <c r="UAM160" s="7"/>
      <c r="UAN160" s="7"/>
      <c r="UAO160" s="7"/>
      <c r="UAP160" s="7"/>
      <c r="UAQ160" s="7"/>
      <c r="UAR160" s="7"/>
      <c r="UAS160" s="7"/>
      <c r="UAT160" s="7"/>
      <c r="UAU160" s="7"/>
      <c r="UAV160" s="7"/>
      <c r="UAW160" s="7"/>
      <c r="UAX160" s="7"/>
      <c r="UAY160" s="7"/>
      <c r="UAZ160" s="7"/>
      <c r="UBA160" s="7"/>
      <c r="UBB160" s="7"/>
      <c r="UBC160" s="7"/>
      <c r="UBD160" s="7"/>
      <c r="UBE160" s="7"/>
      <c r="UBF160" s="7"/>
      <c r="UBG160" s="7"/>
      <c r="UBH160" s="7"/>
      <c r="UBI160" s="7"/>
      <c r="UBJ160" s="7"/>
      <c r="UBK160" s="7"/>
      <c r="UBL160" s="7"/>
      <c r="UBM160" s="7"/>
      <c r="UBN160" s="7"/>
      <c r="UBO160" s="7"/>
      <c r="UBP160" s="7"/>
      <c r="UBQ160" s="7"/>
      <c r="UBR160" s="7"/>
      <c r="UBS160" s="7"/>
      <c r="UBT160" s="7"/>
      <c r="UBU160" s="7"/>
      <c r="UBV160" s="7"/>
      <c r="UBW160" s="7"/>
      <c r="UBX160" s="7"/>
      <c r="UBY160" s="7"/>
      <c r="UBZ160" s="7"/>
      <c r="UCA160" s="7"/>
      <c r="UCB160" s="7"/>
      <c r="UCC160" s="7"/>
      <c r="UCD160" s="7"/>
      <c r="UCE160" s="7"/>
      <c r="UCF160" s="7"/>
      <c r="UCG160" s="7"/>
      <c r="UCH160" s="7"/>
      <c r="UCI160" s="7"/>
      <c r="UCJ160" s="7"/>
      <c r="UCK160" s="7"/>
      <c r="UCL160" s="7"/>
      <c r="UCM160" s="7"/>
      <c r="UCN160" s="7"/>
      <c r="UCO160" s="7"/>
      <c r="UCP160" s="7"/>
      <c r="UCQ160" s="7"/>
      <c r="UCR160" s="7"/>
      <c r="UCS160" s="7"/>
      <c r="UCT160" s="7"/>
      <c r="UCU160" s="7"/>
      <c r="UCV160" s="7"/>
      <c r="UCW160" s="7"/>
      <c r="UCX160" s="7"/>
      <c r="UCY160" s="7"/>
      <c r="UCZ160" s="7"/>
      <c r="UDA160" s="7"/>
      <c r="UDB160" s="7"/>
      <c r="UDC160" s="7"/>
      <c r="UDD160" s="7"/>
      <c r="UDE160" s="7"/>
      <c r="UDF160" s="7"/>
      <c r="UDG160" s="7"/>
      <c r="UDH160" s="7"/>
      <c r="UDI160" s="7"/>
      <c r="UDJ160" s="7"/>
      <c r="UDK160" s="7"/>
      <c r="UDL160" s="7"/>
      <c r="UDM160" s="7"/>
      <c r="UDN160" s="7"/>
      <c r="UDO160" s="7"/>
      <c r="UDP160" s="7"/>
      <c r="UDQ160" s="7"/>
      <c r="UDR160" s="7"/>
      <c r="UDS160" s="7"/>
      <c r="UDT160" s="7"/>
      <c r="UDU160" s="7"/>
      <c r="UDV160" s="7"/>
      <c r="UDW160" s="7"/>
      <c r="UDX160" s="7"/>
      <c r="UDY160" s="7"/>
      <c r="UDZ160" s="7"/>
      <c r="UEA160" s="7"/>
      <c r="UEB160" s="7"/>
      <c r="UEC160" s="7"/>
      <c r="UED160" s="7"/>
      <c r="UEE160" s="7"/>
      <c r="UEF160" s="7"/>
      <c r="UEG160" s="7"/>
      <c r="UEH160" s="7"/>
      <c r="UEI160" s="7"/>
      <c r="UEJ160" s="7"/>
      <c r="UEK160" s="7"/>
      <c r="UEL160" s="7"/>
      <c r="UEM160" s="7"/>
      <c r="UEN160" s="7"/>
      <c r="UEO160" s="7"/>
      <c r="UEP160" s="7"/>
      <c r="UEQ160" s="7"/>
      <c r="UER160" s="7"/>
      <c r="UES160" s="7"/>
      <c r="UET160" s="7"/>
      <c r="UEU160" s="7"/>
      <c r="UEV160" s="7"/>
      <c r="UEW160" s="7"/>
      <c r="UEX160" s="7"/>
      <c r="UEY160" s="7"/>
      <c r="UEZ160" s="7"/>
      <c r="UFA160" s="7"/>
      <c r="UFB160" s="7"/>
      <c r="UFC160" s="7"/>
      <c r="UFD160" s="7"/>
      <c r="UFE160" s="7"/>
      <c r="UFF160" s="7"/>
      <c r="UFG160" s="7"/>
      <c r="UFH160" s="7"/>
      <c r="UFI160" s="7"/>
      <c r="UFJ160" s="7"/>
      <c r="UFK160" s="7"/>
      <c r="UFL160" s="7"/>
      <c r="UFM160" s="7"/>
      <c r="UFN160" s="7"/>
      <c r="UFO160" s="7"/>
      <c r="UFP160" s="7"/>
      <c r="UFQ160" s="7"/>
      <c r="UFR160" s="7"/>
      <c r="UFS160" s="7"/>
      <c r="UFT160" s="7"/>
      <c r="UFU160" s="7"/>
      <c r="UFV160" s="7"/>
      <c r="UFW160" s="7"/>
      <c r="UFX160" s="7"/>
      <c r="UFY160" s="7"/>
      <c r="UFZ160" s="7"/>
      <c r="UGA160" s="7"/>
      <c r="UGB160" s="7"/>
      <c r="UGC160" s="7"/>
      <c r="UGD160" s="7"/>
      <c r="UGE160" s="7"/>
      <c r="UGF160" s="7"/>
      <c r="UGG160" s="7"/>
      <c r="UGH160" s="7"/>
      <c r="UGI160" s="7"/>
      <c r="UGJ160" s="7"/>
      <c r="UGK160" s="7"/>
      <c r="UGL160" s="7"/>
      <c r="UGM160" s="7"/>
      <c r="UGN160" s="7"/>
      <c r="UGO160" s="7"/>
      <c r="UGP160" s="7"/>
      <c r="UGQ160" s="7"/>
      <c r="UGR160" s="7"/>
      <c r="UGS160" s="7"/>
      <c r="UGT160" s="7"/>
      <c r="UGU160" s="7"/>
      <c r="UGV160" s="7"/>
      <c r="UGW160" s="7"/>
      <c r="UGX160" s="7"/>
      <c r="UGY160" s="7"/>
      <c r="UGZ160" s="7"/>
      <c r="UHA160" s="7"/>
      <c r="UHB160" s="7"/>
      <c r="UHC160" s="7"/>
      <c r="UHD160" s="7"/>
      <c r="UHE160" s="7"/>
      <c r="UHF160" s="7"/>
      <c r="UHG160" s="7"/>
      <c r="UHH160" s="7"/>
      <c r="UHI160" s="7"/>
      <c r="UHJ160" s="7"/>
      <c r="UHK160" s="7"/>
      <c r="UHL160" s="7"/>
      <c r="UHM160" s="7"/>
      <c r="UHN160" s="7"/>
      <c r="UHO160" s="7"/>
      <c r="UHP160" s="7"/>
      <c r="UHQ160" s="7"/>
      <c r="UHR160" s="7"/>
      <c r="UHS160" s="7"/>
      <c r="UHT160" s="7"/>
      <c r="UHU160" s="7"/>
      <c r="UHV160" s="7"/>
      <c r="UHW160" s="7"/>
      <c r="UHX160" s="7"/>
      <c r="UHY160" s="7"/>
      <c r="UHZ160" s="7"/>
      <c r="UIA160" s="7"/>
      <c r="UIB160" s="7"/>
      <c r="UIC160" s="7"/>
      <c r="UID160" s="7"/>
      <c r="UIE160" s="7"/>
      <c r="UIF160" s="7"/>
      <c r="UIG160" s="7"/>
      <c r="UIH160" s="7"/>
      <c r="UII160" s="7"/>
      <c r="UIJ160" s="7"/>
      <c r="UIK160" s="7"/>
      <c r="UIL160" s="7"/>
      <c r="UIM160" s="7"/>
      <c r="UIN160" s="7"/>
      <c r="UIO160" s="7"/>
      <c r="UIP160" s="7"/>
      <c r="UIQ160" s="7"/>
      <c r="UIR160" s="7"/>
      <c r="UIS160" s="7"/>
      <c r="UIT160" s="7"/>
      <c r="UIU160" s="7"/>
      <c r="UIV160" s="7"/>
      <c r="UIW160" s="7"/>
      <c r="UIX160" s="7"/>
      <c r="UIY160" s="7"/>
      <c r="UIZ160" s="7"/>
      <c r="UJA160" s="7"/>
      <c r="UJB160" s="7"/>
      <c r="UJC160" s="7"/>
      <c r="UJD160" s="7"/>
      <c r="UJE160" s="7"/>
      <c r="UJF160" s="7"/>
      <c r="UJG160" s="7"/>
      <c r="UJH160" s="7"/>
      <c r="UJI160" s="7"/>
      <c r="UJJ160" s="7"/>
      <c r="UJK160" s="7"/>
      <c r="UJL160" s="7"/>
      <c r="UJM160" s="7"/>
      <c r="UJN160" s="7"/>
      <c r="UJO160" s="7"/>
      <c r="UJP160" s="7"/>
      <c r="UJQ160" s="7"/>
      <c r="UJR160" s="7"/>
      <c r="UJS160" s="7"/>
      <c r="UJT160" s="7"/>
      <c r="UJU160" s="7"/>
      <c r="UJV160" s="7"/>
      <c r="UJW160" s="7"/>
      <c r="UJX160" s="7"/>
      <c r="UJY160" s="7"/>
      <c r="UJZ160" s="7"/>
      <c r="UKA160" s="7"/>
      <c r="UKB160" s="7"/>
      <c r="UKC160" s="7"/>
      <c r="UKD160" s="7"/>
      <c r="UKE160" s="7"/>
      <c r="UKF160" s="7"/>
      <c r="UKG160" s="7"/>
      <c r="UKH160" s="7"/>
      <c r="UKI160" s="7"/>
      <c r="UKJ160" s="7"/>
      <c r="UKK160" s="7"/>
      <c r="UKL160" s="7"/>
      <c r="UKM160" s="7"/>
      <c r="UKN160" s="7"/>
      <c r="UKO160" s="7"/>
      <c r="UKP160" s="7"/>
      <c r="UKQ160" s="7"/>
      <c r="UKR160" s="7"/>
      <c r="UKS160" s="7"/>
      <c r="UKT160" s="7"/>
      <c r="UKU160" s="7"/>
      <c r="UKV160" s="7"/>
      <c r="UKW160" s="7"/>
      <c r="UKX160" s="7"/>
      <c r="UKY160" s="7"/>
      <c r="UKZ160" s="7"/>
      <c r="ULA160" s="7"/>
      <c r="ULB160" s="7"/>
      <c r="ULC160" s="7"/>
      <c r="ULD160" s="7"/>
      <c r="ULE160" s="7"/>
      <c r="ULF160" s="7"/>
      <c r="ULG160" s="7"/>
      <c r="ULH160" s="7"/>
      <c r="ULI160" s="7"/>
      <c r="ULJ160" s="7"/>
      <c r="ULK160" s="7"/>
      <c r="ULL160" s="7"/>
      <c r="ULM160" s="7"/>
      <c r="ULN160" s="7"/>
      <c r="ULO160" s="7"/>
      <c r="ULP160" s="7"/>
      <c r="ULQ160" s="7"/>
      <c r="ULR160" s="7"/>
      <c r="ULS160" s="7"/>
      <c r="ULT160" s="7"/>
      <c r="ULU160" s="7"/>
      <c r="ULV160" s="7"/>
      <c r="ULW160" s="7"/>
      <c r="ULX160" s="7"/>
      <c r="ULY160" s="7"/>
      <c r="ULZ160" s="7"/>
      <c r="UMA160" s="7"/>
      <c r="UMB160" s="7"/>
      <c r="UMC160" s="7"/>
      <c r="UMD160" s="7"/>
      <c r="UME160" s="7"/>
      <c r="UMF160" s="7"/>
      <c r="UMG160" s="7"/>
      <c r="UMH160" s="7"/>
      <c r="UMI160" s="7"/>
      <c r="UMJ160" s="7"/>
      <c r="UMK160" s="7"/>
      <c r="UML160" s="7"/>
      <c r="UMM160" s="7"/>
      <c r="UMN160" s="7"/>
      <c r="UMO160" s="7"/>
      <c r="UMP160" s="7"/>
      <c r="UMQ160" s="7"/>
      <c r="UMR160" s="7"/>
      <c r="UMS160" s="7"/>
      <c r="UMT160" s="7"/>
      <c r="UMU160" s="7"/>
      <c r="UMV160" s="7"/>
      <c r="UMW160" s="7"/>
      <c r="UMX160" s="7"/>
      <c r="UMY160" s="7"/>
      <c r="UMZ160" s="7"/>
      <c r="UNA160" s="7"/>
      <c r="UNB160" s="7"/>
      <c r="UNC160" s="7"/>
      <c r="UND160" s="7"/>
      <c r="UNE160" s="7"/>
      <c r="UNF160" s="7"/>
      <c r="UNG160" s="7"/>
      <c r="UNH160" s="7"/>
      <c r="UNI160" s="7"/>
      <c r="UNJ160" s="7"/>
      <c r="UNK160" s="7"/>
      <c r="UNL160" s="7"/>
      <c r="UNM160" s="7"/>
      <c r="UNN160" s="7"/>
      <c r="UNO160" s="7"/>
      <c r="UNP160" s="7"/>
      <c r="UNQ160" s="7"/>
      <c r="UNR160" s="7"/>
      <c r="UNS160" s="7"/>
      <c r="UNT160" s="7"/>
      <c r="UNU160" s="7"/>
      <c r="UNV160" s="7"/>
      <c r="UNW160" s="7"/>
      <c r="UNX160" s="7"/>
      <c r="UNY160" s="7"/>
      <c r="UNZ160" s="7"/>
      <c r="UOA160" s="7"/>
      <c r="UOB160" s="7"/>
      <c r="UOC160" s="7"/>
      <c r="UOD160" s="7"/>
      <c r="UOE160" s="7"/>
      <c r="UOF160" s="7"/>
      <c r="UOG160" s="7"/>
      <c r="UOH160" s="7"/>
      <c r="UOI160" s="7"/>
      <c r="UOJ160" s="7"/>
      <c r="UOK160" s="7"/>
      <c r="UOL160" s="7"/>
      <c r="UOM160" s="7"/>
      <c r="UON160" s="7"/>
      <c r="UOO160" s="7"/>
      <c r="UOP160" s="7"/>
      <c r="UOQ160" s="7"/>
      <c r="UOR160" s="7"/>
      <c r="UOS160" s="7"/>
      <c r="UOT160" s="7"/>
      <c r="UOU160" s="7"/>
      <c r="UOV160" s="7"/>
      <c r="UOW160" s="7"/>
      <c r="UOX160" s="7"/>
      <c r="UOY160" s="7"/>
      <c r="UOZ160" s="7"/>
      <c r="UPA160" s="7"/>
      <c r="UPB160" s="7"/>
      <c r="UPC160" s="7"/>
      <c r="UPD160" s="7"/>
      <c r="UPE160" s="7"/>
      <c r="UPF160" s="7"/>
      <c r="UPG160" s="7"/>
      <c r="UPH160" s="7"/>
      <c r="UPI160" s="7"/>
      <c r="UPJ160" s="7"/>
      <c r="UPK160" s="7"/>
      <c r="UPL160" s="7"/>
      <c r="UPM160" s="7"/>
      <c r="UPN160" s="7"/>
      <c r="UPO160" s="7"/>
      <c r="UPP160" s="7"/>
      <c r="UPQ160" s="7"/>
      <c r="UPR160" s="7"/>
      <c r="UPS160" s="7"/>
      <c r="UPT160" s="7"/>
      <c r="UPU160" s="7"/>
      <c r="UPV160" s="7"/>
      <c r="UPW160" s="7"/>
      <c r="UPX160" s="7"/>
      <c r="UPY160" s="7"/>
      <c r="UPZ160" s="7"/>
      <c r="UQA160" s="7"/>
      <c r="UQB160" s="7"/>
      <c r="UQC160" s="7"/>
      <c r="UQD160" s="7"/>
      <c r="UQE160" s="7"/>
      <c r="UQF160" s="7"/>
      <c r="UQG160" s="7"/>
      <c r="UQH160" s="7"/>
      <c r="UQI160" s="7"/>
      <c r="UQJ160" s="7"/>
      <c r="UQK160" s="7"/>
      <c r="UQL160" s="7"/>
      <c r="UQM160" s="7"/>
      <c r="UQN160" s="7"/>
      <c r="UQO160" s="7"/>
      <c r="UQP160" s="7"/>
      <c r="UQQ160" s="7"/>
      <c r="UQR160" s="7"/>
      <c r="UQS160" s="7"/>
      <c r="UQT160" s="7"/>
      <c r="UQU160" s="7"/>
      <c r="UQV160" s="7"/>
      <c r="UQW160" s="7"/>
      <c r="UQX160" s="7"/>
      <c r="UQY160" s="7"/>
      <c r="UQZ160" s="7"/>
      <c r="URA160" s="7"/>
      <c r="URB160" s="7"/>
      <c r="URC160" s="7"/>
      <c r="URD160" s="7"/>
      <c r="URE160" s="7"/>
      <c r="URF160" s="7"/>
      <c r="URG160" s="7"/>
      <c r="URH160" s="7"/>
      <c r="URI160" s="7"/>
      <c r="URJ160" s="7"/>
      <c r="URK160" s="7"/>
      <c r="URL160" s="7"/>
      <c r="URM160" s="7"/>
      <c r="URN160" s="7"/>
      <c r="URO160" s="7"/>
      <c r="URP160" s="7"/>
      <c r="URQ160" s="7"/>
      <c r="URR160" s="7"/>
      <c r="URS160" s="7"/>
      <c r="URT160" s="7"/>
      <c r="URU160" s="7"/>
      <c r="URV160" s="7"/>
      <c r="URW160" s="7"/>
      <c r="URX160" s="7"/>
      <c r="URY160" s="7"/>
      <c r="URZ160" s="7"/>
      <c r="USA160" s="7"/>
      <c r="USB160" s="7"/>
      <c r="USC160" s="7"/>
      <c r="USD160" s="7"/>
      <c r="USE160" s="7"/>
      <c r="USF160" s="7"/>
      <c r="USG160" s="7"/>
      <c r="USH160" s="7"/>
      <c r="USI160" s="7"/>
      <c r="USJ160" s="7"/>
      <c r="USK160" s="7"/>
      <c r="USL160" s="7"/>
      <c r="USM160" s="7"/>
      <c r="USN160" s="7"/>
      <c r="USO160" s="7"/>
      <c r="USP160" s="7"/>
      <c r="USQ160" s="7"/>
      <c r="USR160" s="7"/>
      <c r="USS160" s="7"/>
      <c r="UST160" s="7"/>
      <c r="USU160" s="7"/>
      <c r="USV160" s="7"/>
      <c r="USW160" s="7"/>
      <c r="USX160" s="7"/>
      <c r="USY160" s="7"/>
      <c r="USZ160" s="7"/>
      <c r="UTA160" s="7"/>
      <c r="UTB160" s="7"/>
      <c r="UTC160" s="7"/>
      <c r="UTD160" s="7"/>
      <c r="UTE160" s="7"/>
      <c r="UTF160" s="7"/>
      <c r="UTG160" s="7"/>
      <c r="UTH160" s="7"/>
      <c r="UTI160" s="7"/>
      <c r="UTJ160" s="7"/>
      <c r="UTK160" s="7"/>
      <c r="UTL160" s="7"/>
      <c r="UTM160" s="7"/>
      <c r="UTN160" s="7"/>
      <c r="UTO160" s="7"/>
      <c r="UTP160" s="7"/>
      <c r="UTQ160" s="7"/>
      <c r="UTR160" s="7"/>
      <c r="UTS160" s="7"/>
      <c r="UTT160" s="7"/>
      <c r="UTU160" s="7"/>
      <c r="UTV160" s="7"/>
      <c r="UTW160" s="7"/>
      <c r="UTX160" s="7"/>
      <c r="UTY160" s="7"/>
      <c r="UTZ160" s="7"/>
      <c r="UUA160" s="7"/>
      <c r="UUB160" s="7"/>
      <c r="UUC160" s="7"/>
      <c r="UUD160" s="7"/>
      <c r="UUE160" s="7"/>
      <c r="UUF160" s="7"/>
      <c r="UUG160" s="7"/>
      <c r="UUH160" s="7"/>
      <c r="UUI160" s="7"/>
      <c r="UUJ160" s="7"/>
      <c r="UUK160" s="7"/>
      <c r="UUL160" s="7"/>
      <c r="UUM160" s="7"/>
      <c r="UUN160" s="7"/>
      <c r="UUO160" s="7"/>
      <c r="UUP160" s="7"/>
      <c r="UUQ160" s="7"/>
      <c r="UUR160" s="7"/>
      <c r="UUS160" s="7"/>
      <c r="UUT160" s="7"/>
      <c r="UUU160" s="7"/>
      <c r="UUV160" s="7"/>
      <c r="UUW160" s="7"/>
      <c r="UUX160" s="7"/>
      <c r="UUY160" s="7"/>
      <c r="UUZ160" s="7"/>
      <c r="UVA160" s="7"/>
      <c r="UVB160" s="7"/>
      <c r="UVC160" s="7"/>
      <c r="UVD160" s="7"/>
      <c r="UVE160" s="7"/>
      <c r="UVF160" s="7"/>
      <c r="UVG160" s="7"/>
      <c r="UVH160" s="7"/>
      <c r="UVI160" s="7"/>
      <c r="UVJ160" s="7"/>
      <c r="UVK160" s="7"/>
      <c r="UVL160" s="7"/>
      <c r="UVM160" s="7"/>
      <c r="UVN160" s="7"/>
      <c r="UVO160" s="7"/>
      <c r="UVP160" s="7"/>
      <c r="UVQ160" s="7"/>
      <c r="UVR160" s="7"/>
      <c r="UVS160" s="7"/>
      <c r="UVT160" s="7"/>
      <c r="UVU160" s="7"/>
      <c r="UVV160" s="7"/>
      <c r="UVW160" s="7"/>
      <c r="UVX160" s="7"/>
      <c r="UVY160" s="7"/>
      <c r="UVZ160" s="7"/>
      <c r="UWA160" s="7"/>
      <c r="UWB160" s="7"/>
      <c r="UWC160" s="7"/>
      <c r="UWD160" s="7"/>
      <c r="UWE160" s="7"/>
      <c r="UWF160" s="7"/>
      <c r="UWG160" s="7"/>
      <c r="UWH160" s="7"/>
      <c r="UWI160" s="7"/>
      <c r="UWJ160" s="7"/>
      <c r="UWK160" s="7"/>
      <c r="UWL160" s="7"/>
      <c r="UWM160" s="7"/>
      <c r="UWN160" s="7"/>
      <c r="UWO160" s="7"/>
      <c r="UWP160" s="7"/>
      <c r="UWQ160" s="7"/>
      <c r="UWR160" s="7"/>
      <c r="UWS160" s="7"/>
      <c r="UWT160" s="7"/>
      <c r="UWU160" s="7"/>
      <c r="UWV160" s="7"/>
      <c r="UWW160" s="7"/>
      <c r="UWX160" s="7"/>
      <c r="UWY160" s="7"/>
      <c r="UWZ160" s="7"/>
      <c r="UXA160" s="7"/>
      <c r="UXB160" s="7"/>
      <c r="UXC160" s="7"/>
      <c r="UXD160" s="7"/>
      <c r="UXE160" s="7"/>
      <c r="UXF160" s="7"/>
      <c r="UXG160" s="7"/>
      <c r="UXH160" s="7"/>
      <c r="UXI160" s="7"/>
      <c r="UXJ160" s="7"/>
      <c r="UXK160" s="7"/>
      <c r="UXL160" s="7"/>
      <c r="UXM160" s="7"/>
      <c r="UXN160" s="7"/>
      <c r="UXO160" s="7"/>
      <c r="UXP160" s="7"/>
      <c r="UXQ160" s="7"/>
      <c r="UXR160" s="7"/>
      <c r="UXS160" s="7"/>
      <c r="UXT160" s="7"/>
      <c r="UXU160" s="7"/>
      <c r="UXV160" s="7"/>
      <c r="UXW160" s="7"/>
      <c r="UXX160" s="7"/>
      <c r="UXY160" s="7"/>
      <c r="UXZ160" s="7"/>
      <c r="UYA160" s="7"/>
      <c r="UYB160" s="7"/>
      <c r="UYC160" s="7"/>
      <c r="UYD160" s="7"/>
      <c r="UYE160" s="7"/>
      <c r="UYF160" s="7"/>
      <c r="UYG160" s="7"/>
      <c r="UYH160" s="7"/>
      <c r="UYI160" s="7"/>
      <c r="UYJ160" s="7"/>
      <c r="UYK160" s="7"/>
      <c r="UYL160" s="7"/>
      <c r="UYM160" s="7"/>
      <c r="UYN160" s="7"/>
      <c r="UYO160" s="7"/>
      <c r="UYP160" s="7"/>
      <c r="UYQ160" s="7"/>
      <c r="UYR160" s="7"/>
      <c r="UYS160" s="7"/>
      <c r="UYT160" s="7"/>
      <c r="UYU160" s="7"/>
      <c r="UYV160" s="7"/>
      <c r="UYW160" s="7"/>
      <c r="UYX160" s="7"/>
      <c r="UYY160" s="7"/>
      <c r="UYZ160" s="7"/>
      <c r="UZA160" s="7"/>
      <c r="UZB160" s="7"/>
      <c r="UZC160" s="7"/>
      <c r="UZD160" s="7"/>
      <c r="UZE160" s="7"/>
      <c r="UZF160" s="7"/>
      <c r="UZG160" s="7"/>
      <c r="UZH160" s="7"/>
      <c r="UZI160" s="7"/>
      <c r="UZJ160" s="7"/>
      <c r="UZK160" s="7"/>
      <c r="UZL160" s="7"/>
      <c r="UZM160" s="7"/>
      <c r="UZN160" s="7"/>
      <c r="UZO160" s="7"/>
      <c r="UZP160" s="7"/>
      <c r="UZQ160" s="7"/>
      <c r="UZR160" s="7"/>
      <c r="UZS160" s="7"/>
      <c r="UZT160" s="7"/>
      <c r="UZU160" s="7"/>
      <c r="UZV160" s="7"/>
      <c r="UZW160" s="7"/>
      <c r="UZX160" s="7"/>
      <c r="UZY160" s="7"/>
      <c r="UZZ160" s="7"/>
      <c r="VAA160" s="7"/>
      <c r="VAB160" s="7"/>
      <c r="VAC160" s="7"/>
      <c r="VAD160" s="7"/>
      <c r="VAE160" s="7"/>
      <c r="VAF160" s="7"/>
      <c r="VAG160" s="7"/>
      <c r="VAH160" s="7"/>
      <c r="VAI160" s="7"/>
      <c r="VAJ160" s="7"/>
      <c r="VAK160" s="7"/>
      <c r="VAL160" s="7"/>
      <c r="VAM160" s="7"/>
      <c r="VAN160" s="7"/>
      <c r="VAO160" s="7"/>
      <c r="VAP160" s="7"/>
      <c r="VAQ160" s="7"/>
      <c r="VAR160" s="7"/>
      <c r="VAS160" s="7"/>
      <c r="VAT160" s="7"/>
      <c r="VAU160" s="7"/>
      <c r="VAV160" s="7"/>
      <c r="VAW160" s="7"/>
      <c r="VAX160" s="7"/>
      <c r="VAY160" s="7"/>
      <c r="VAZ160" s="7"/>
      <c r="VBA160" s="7"/>
      <c r="VBB160" s="7"/>
      <c r="VBC160" s="7"/>
      <c r="VBD160" s="7"/>
      <c r="VBE160" s="7"/>
      <c r="VBF160" s="7"/>
      <c r="VBG160" s="7"/>
      <c r="VBH160" s="7"/>
      <c r="VBI160" s="7"/>
      <c r="VBJ160" s="7"/>
      <c r="VBK160" s="7"/>
      <c r="VBL160" s="7"/>
      <c r="VBM160" s="7"/>
      <c r="VBN160" s="7"/>
      <c r="VBO160" s="7"/>
      <c r="VBP160" s="7"/>
      <c r="VBQ160" s="7"/>
      <c r="VBR160" s="7"/>
      <c r="VBS160" s="7"/>
      <c r="VBT160" s="7"/>
      <c r="VBU160" s="7"/>
      <c r="VBV160" s="7"/>
      <c r="VBW160" s="7"/>
      <c r="VBX160" s="7"/>
      <c r="VBY160" s="7"/>
      <c r="VBZ160" s="7"/>
      <c r="VCA160" s="7"/>
      <c r="VCB160" s="7"/>
      <c r="VCC160" s="7"/>
      <c r="VCD160" s="7"/>
      <c r="VCE160" s="7"/>
      <c r="VCF160" s="7"/>
      <c r="VCG160" s="7"/>
      <c r="VCH160" s="7"/>
      <c r="VCI160" s="7"/>
      <c r="VCJ160" s="7"/>
      <c r="VCK160" s="7"/>
      <c r="VCL160" s="7"/>
      <c r="VCM160" s="7"/>
      <c r="VCN160" s="7"/>
      <c r="VCO160" s="7"/>
      <c r="VCP160" s="7"/>
      <c r="VCQ160" s="7"/>
      <c r="VCR160" s="7"/>
      <c r="VCS160" s="7"/>
      <c r="VCT160" s="7"/>
      <c r="VCU160" s="7"/>
      <c r="VCV160" s="7"/>
      <c r="VCW160" s="7"/>
      <c r="VCX160" s="7"/>
      <c r="VCY160" s="7"/>
      <c r="VCZ160" s="7"/>
      <c r="VDA160" s="7"/>
      <c r="VDB160" s="7"/>
      <c r="VDC160" s="7"/>
      <c r="VDD160" s="7"/>
      <c r="VDE160" s="7"/>
      <c r="VDF160" s="7"/>
      <c r="VDG160" s="7"/>
      <c r="VDH160" s="7"/>
      <c r="VDI160" s="7"/>
      <c r="VDJ160" s="7"/>
      <c r="VDK160" s="7"/>
      <c r="VDL160" s="7"/>
      <c r="VDM160" s="7"/>
      <c r="VDN160" s="7"/>
      <c r="VDO160" s="7"/>
      <c r="VDP160" s="7"/>
      <c r="VDQ160" s="7"/>
      <c r="VDR160" s="7"/>
      <c r="VDS160" s="7"/>
      <c r="VDT160" s="7"/>
      <c r="VDU160" s="7"/>
      <c r="VDV160" s="7"/>
      <c r="VDW160" s="7"/>
      <c r="VDX160" s="7"/>
      <c r="VDY160" s="7"/>
      <c r="VDZ160" s="7"/>
      <c r="VEA160" s="7"/>
      <c r="VEB160" s="7"/>
      <c r="VEC160" s="7"/>
      <c r="VED160" s="7"/>
      <c r="VEE160" s="7"/>
      <c r="VEF160" s="7"/>
      <c r="VEG160" s="7"/>
      <c r="VEH160" s="7"/>
      <c r="VEI160" s="7"/>
      <c r="VEJ160" s="7"/>
      <c r="VEK160" s="7"/>
      <c r="VEL160" s="7"/>
      <c r="VEM160" s="7"/>
      <c r="VEN160" s="7"/>
      <c r="VEO160" s="7"/>
      <c r="VEP160" s="7"/>
      <c r="VEQ160" s="7"/>
      <c r="VER160" s="7"/>
      <c r="VES160" s="7"/>
      <c r="VET160" s="7"/>
      <c r="VEU160" s="7"/>
      <c r="VEV160" s="7"/>
      <c r="VEW160" s="7"/>
      <c r="VEX160" s="7"/>
      <c r="VEY160" s="7"/>
      <c r="VEZ160" s="7"/>
      <c r="VFA160" s="7"/>
      <c r="VFB160" s="7"/>
      <c r="VFC160" s="7"/>
      <c r="VFD160" s="7"/>
      <c r="VFE160" s="7"/>
      <c r="VFF160" s="7"/>
      <c r="VFG160" s="7"/>
      <c r="VFH160" s="7"/>
      <c r="VFI160" s="7"/>
      <c r="VFJ160" s="7"/>
      <c r="VFK160" s="7"/>
      <c r="VFL160" s="7"/>
      <c r="VFM160" s="7"/>
      <c r="VFN160" s="7"/>
      <c r="VFO160" s="7"/>
      <c r="VFP160" s="7"/>
      <c r="VFQ160" s="7"/>
      <c r="VFR160" s="7"/>
      <c r="VFS160" s="7"/>
      <c r="VFT160" s="7"/>
      <c r="VFU160" s="7"/>
      <c r="VFV160" s="7"/>
      <c r="VFW160" s="7"/>
      <c r="VFX160" s="7"/>
      <c r="VFY160" s="7"/>
      <c r="VFZ160" s="7"/>
      <c r="VGA160" s="7"/>
      <c r="VGB160" s="7"/>
      <c r="VGC160" s="7"/>
      <c r="VGD160" s="7"/>
      <c r="VGE160" s="7"/>
      <c r="VGF160" s="7"/>
      <c r="VGG160" s="7"/>
      <c r="VGH160" s="7"/>
      <c r="VGI160" s="7"/>
      <c r="VGJ160" s="7"/>
      <c r="VGK160" s="7"/>
      <c r="VGL160" s="7"/>
      <c r="VGM160" s="7"/>
      <c r="VGN160" s="7"/>
      <c r="VGO160" s="7"/>
      <c r="VGP160" s="7"/>
      <c r="VGQ160" s="7"/>
      <c r="VGR160" s="7"/>
      <c r="VGS160" s="7"/>
      <c r="VGT160" s="7"/>
      <c r="VGU160" s="7"/>
      <c r="VGV160" s="7"/>
      <c r="VGW160" s="7"/>
      <c r="VGX160" s="7"/>
      <c r="VGY160" s="7"/>
      <c r="VGZ160" s="7"/>
      <c r="VHA160" s="7"/>
      <c r="VHB160" s="7"/>
      <c r="VHC160" s="7"/>
      <c r="VHD160" s="7"/>
      <c r="VHE160" s="7"/>
      <c r="VHF160" s="7"/>
      <c r="VHG160" s="7"/>
      <c r="VHH160" s="7"/>
      <c r="VHI160" s="7"/>
      <c r="VHJ160" s="7"/>
      <c r="VHK160" s="7"/>
      <c r="VHL160" s="7"/>
      <c r="VHM160" s="7"/>
      <c r="VHN160" s="7"/>
      <c r="VHO160" s="7"/>
      <c r="VHP160" s="7"/>
      <c r="VHQ160" s="7"/>
      <c r="VHR160" s="7"/>
      <c r="VHS160" s="7"/>
      <c r="VHT160" s="7"/>
      <c r="VHU160" s="7"/>
      <c r="VHV160" s="7"/>
      <c r="VHW160" s="7"/>
      <c r="VHX160" s="7"/>
      <c r="VHY160" s="7"/>
      <c r="VHZ160" s="7"/>
      <c r="VIA160" s="7"/>
      <c r="VIB160" s="7"/>
      <c r="VIC160" s="7"/>
      <c r="VID160" s="7"/>
      <c r="VIE160" s="7"/>
      <c r="VIF160" s="7"/>
      <c r="VIG160" s="7"/>
      <c r="VIH160" s="7"/>
      <c r="VII160" s="7"/>
      <c r="VIJ160" s="7"/>
      <c r="VIK160" s="7"/>
      <c r="VIL160" s="7"/>
      <c r="VIM160" s="7"/>
      <c r="VIN160" s="7"/>
      <c r="VIO160" s="7"/>
      <c r="VIP160" s="7"/>
      <c r="VIQ160" s="7"/>
      <c r="VIR160" s="7"/>
      <c r="VIS160" s="7"/>
      <c r="VIT160" s="7"/>
      <c r="VIU160" s="7"/>
      <c r="VIV160" s="7"/>
      <c r="VIW160" s="7"/>
      <c r="VIX160" s="7"/>
      <c r="VIY160" s="7"/>
      <c r="VIZ160" s="7"/>
      <c r="VJA160" s="7"/>
      <c r="VJB160" s="7"/>
      <c r="VJC160" s="7"/>
      <c r="VJD160" s="7"/>
      <c r="VJE160" s="7"/>
      <c r="VJF160" s="7"/>
      <c r="VJG160" s="7"/>
      <c r="VJH160" s="7"/>
      <c r="VJI160" s="7"/>
      <c r="VJJ160" s="7"/>
      <c r="VJK160" s="7"/>
      <c r="VJL160" s="7"/>
      <c r="VJM160" s="7"/>
      <c r="VJN160" s="7"/>
      <c r="VJO160" s="7"/>
      <c r="VJP160" s="7"/>
      <c r="VJQ160" s="7"/>
      <c r="VJR160" s="7"/>
      <c r="VJS160" s="7"/>
      <c r="VJT160" s="7"/>
      <c r="VJU160" s="7"/>
      <c r="VJV160" s="7"/>
      <c r="VJW160" s="7"/>
      <c r="VJX160" s="7"/>
      <c r="VJY160" s="7"/>
      <c r="VJZ160" s="7"/>
      <c r="VKA160" s="7"/>
      <c r="VKB160" s="7"/>
      <c r="VKC160" s="7"/>
      <c r="VKD160" s="7"/>
      <c r="VKE160" s="7"/>
      <c r="VKF160" s="7"/>
      <c r="VKG160" s="7"/>
      <c r="VKH160" s="7"/>
      <c r="VKI160" s="7"/>
      <c r="VKJ160" s="7"/>
      <c r="VKK160" s="7"/>
      <c r="VKL160" s="7"/>
      <c r="VKM160" s="7"/>
      <c r="VKN160" s="7"/>
      <c r="VKO160" s="7"/>
      <c r="VKP160" s="7"/>
      <c r="VKQ160" s="7"/>
      <c r="VKR160" s="7"/>
      <c r="VKS160" s="7"/>
      <c r="VKT160" s="7"/>
      <c r="VKU160" s="7"/>
      <c r="VKV160" s="7"/>
      <c r="VKW160" s="7"/>
      <c r="VKX160" s="7"/>
      <c r="VKY160" s="7"/>
      <c r="VKZ160" s="7"/>
      <c r="VLA160" s="7"/>
      <c r="VLB160" s="7"/>
      <c r="VLC160" s="7"/>
      <c r="VLD160" s="7"/>
      <c r="VLE160" s="7"/>
      <c r="VLF160" s="7"/>
      <c r="VLG160" s="7"/>
      <c r="VLH160" s="7"/>
      <c r="VLI160" s="7"/>
      <c r="VLJ160" s="7"/>
      <c r="VLK160" s="7"/>
      <c r="VLL160" s="7"/>
      <c r="VLM160" s="7"/>
      <c r="VLN160" s="7"/>
      <c r="VLO160" s="7"/>
      <c r="VLP160" s="7"/>
      <c r="VLQ160" s="7"/>
      <c r="VLR160" s="7"/>
      <c r="VLS160" s="7"/>
      <c r="VLT160" s="7"/>
      <c r="VLU160" s="7"/>
      <c r="VLV160" s="7"/>
      <c r="VLW160" s="7"/>
      <c r="VLX160" s="7"/>
      <c r="VLY160" s="7"/>
      <c r="VLZ160" s="7"/>
      <c r="VMA160" s="7"/>
      <c r="VMB160" s="7"/>
      <c r="VMC160" s="7"/>
      <c r="VMD160" s="7"/>
      <c r="VME160" s="7"/>
      <c r="VMF160" s="7"/>
      <c r="VMG160" s="7"/>
      <c r="VMH160" s="7"/>
      <c r="VMI160" s="7"/>
      <c r="VMJ160" s="7"/>
      <c r="VMK160" s="7"/>
      <c r="VML160" s="7"/>
      <c r="VMM160" s="7"/>
      <c r="VMN160" s="7"/>
      <c r="VMO160" s="7"/>
      <c r="VMP160" s="7"/>
      <c r="VMQ160" s="7"/>
      <c r="VMR160" s="7"/>
      <c r="VMS160" s="7"/>
      <c r="VMT160" s="7"/>
      <c r="VMU160" s="7"/>
      <c r="VMV160" s="7"/>
      <c r="VMW160" s="7"/>
      <c r="VMX160" s="7"/>
      <c r="VMY160" s="7"/>
      <c r="VMZ160" s="7"/>
      <c r="VNA160" s="7"/>
      <c r="VNB160" s="7"/>
      <c r="VNC160" s="7"/>
      <c r="VND160" s="7"/>
      <c r="VNE160" s="7"/>
      <c r="VNF160" s="7"/>
      <c r="VNG160" s="7"/>
      <c r="VNH160" s="7"/>
      <c r="VNI160" s="7"/>
      <c r="VNJ160" s="7"/>
      <c r="VNK160" s="7"/>
      <c r="VNL160" s="7"/>
      <c r="VNM160" s="7"/>
      <c r="VNN160" s="7"/>
      <c r="VNO160" s="7"/>
      <c r="VNP160" s="7"/>
      <c r="VNQ160" s="7"/>
      <c r="VNR160" s="7"/>
      <c r="VNS160" s="7"/>
      <c r="VNT160" s="7"/>
      <c r="VNU160" s="7"/>
      <c r="VNV160" s="7"/>
      <c r="VNW160" s="7"/>
      <c r="VNX160" s="7"/>
      <c r="VNY160" s="7"/>
      <c r="VNZ160" s="7"/>
      <c r="VOA160" s="7"/>
      <c r="VOB160" s="7"/>
      <c r="VOC160" s="7"/>
      <c r="VOD160" s="7"/>
      <c r="VOE160" s="7"/>
      <c r="VOF160" s="7"/>
      <c r="VOG160" s="7"/>
      <c r="VOH160" s="7"/>
      <c r="VOI160" s="7"/>
      <c r="VOJ160" s="7"/>
      <c r="VOK160" s="7"/>
      <c r="VOL160" s="7"/>
      <c r="VOM160" s="7"/>
      <c r="VON160" s="7"/>
      <c r="VOO160" s="7"/>
      <c r="VOP160" s="7"/>
      <c r="VOQ160" s="7"/>
      <c r="VOR160" s="7"/>
      <c r="VOS160" s="7"/>
      <c r="VOT160" s="7"/>
      <c r="VOU160" s="7"/>
      <c r="VOV160" s="7"/>
      <c r="VOW160" s="7"/>
      <c r="VOX160" s="7"/>
      <c r="VOY160" s="7"/>
      <c r="VOZ160" s="7"/>
      <c r="VPA160" s="7"/>
      <c r="VPB160" s="7"/>
      <c r="VPC160" s="7"/>
      <c r="VPD160" s="7"/>
      <c r="VPE160" s="7"/>
      <c r="VPF160" s="7"/>
      <c r="VPG160" s="7"/>
      <c r="VPH160" s="7"/>
      <c r="VPI160" s="7"/>
      <c r="VPJ160" s="7"/>
      <c r="VPK160" s="7"/>
      <c r="VPL160" s="7"/>
      <c r="VPM160" s="7"/>
      <c r="VPN160" s="7"/>
      <c r="VPO160" s="7"/>
      <c r="VPP160" s="7"/>
      <c r="VPQ160" s="7"/>
      <c r="VPR160" s="7"/>
      <c r="VPS160" s="7"/>
      <c r="VPT160" s="7"/>
      <c r="VPU160" s="7"/>
      <c r="VPV160" s="7"/>
      <c r="VPW160" s="7"/>
      <c r="VPX160" s="7"/>
      <c r="VPY160" s="7"/>
      <c r="VPZ160" s="7"/>
      <c r="VQA160" s="7"/>
      <c r="VQB160" s="7"/>
      <c r="VQC160" s="7"/>
      <c r="VQD160" s="7"/>
      <c r="VQE160" s="7"/>
      <c r="VQF160" s="7"/>
      <c r="VQG160" s="7"/>
      <c r="VQH160" s="7"/>
      <c r="VQI160" s="7"/>
      <c r="VQJ160" s="7"/>
      <c r="VQK160" s="7"/>
      <c r="VQL160" s="7"/>
      <c r="VQM160" s="7"/>
      <c r="VQN160" s="7"/>
      <c r="VQO160" s="7"/>
      <c r="VQP160" s="7"/>
      <c r="VQQ160" s="7"/>
      <c r="VQR160" s="7"/>
      <c r="VQS160" s="7"/>
      <c r="VQT160" s="7"/>
      <c r="VQU160" s="7"/>
      <c r="VQV160" s="7"/>
      <c r="VQW160" s="7"/>
      <c r="VQX160" s="7"/>
      <c r="VQY160" s="7"/>
      <c r="VQZ160" s="7"/>
      <c r="VRA160" s="7"/>
      <c r="VRB160" s="7"/>
      <c r="VRC160" s="7"/>
      <c r="VRD160" s="7"/>
      <c r="VRE160" s="7"/>
      <c r="VRF160" s="7"/>
      <c r="VRG160" s="7"/>
      <c r="VRH160" s="7"/>
      <c r="VRI160" s="7"/>
      <c r="VRJ160" s="7"/>
      <c r="VRK160" s="7"/>
      <c r="VRL160" s="7"/>
      <c r="VRM160" s="7"/>
      <c r="VRN160" s="7"/>
      <c r="VRO160" s="7"/>
      <c r="VRP160" s="7"/>
      <c r="VRQ160" s="7"/>
      <c r="VRR160" s="7"/>
      <c r="VRS160" s="7"/>
      <c r="VRT160" s="7"/>
      <c r="VRU160" s="7"/>
      <c r="VRV160" s="7"/>
      <c r="VRW160" s="7"/>
      <c r="VRX160" s="7"/>
      <c r="VRY160" s="7"/>
      <c r="VRZ160" s="7"/>
      <c r="VSA160" s="7"/>
      <c r="VSB160" s="7"/>
      <c r="VSC160" s="7"/>
      <c r="VSD160" s="7"/>
      <c r="VSE160" s="7"/>
      <c r="VSF160" s="7"/>
      <c r="VSG160" s="7"/>
      <c r="VSH160" s="7"/>
      <c r="VSI160" s="7"/>
      <c r="VSJ160" s="7"/>
      <c r="VSK160" s="7"/>
      <c r="VSL160" s="7"/>
      <c r="VSM160" s="7"/>
      <c r="VSN160" s="7"/>
      <c r="VSO160" s="7"/>
      <c r="VSP160" s="7"/>
      <c r="VSQ160" s="7"/>
      <c r="VSR160" s="7"/>
      <c r="VSS160" s="7"/>
      <c r="VST160" s="7"/>
      <c r="VSU160" s="7"/>
      <c r="VSV160" s="7"/>
      <c r="VSW160" s="7"/>
      <c r="VSX160" s="7"/>
      <c r="VSY160" s="7"/>
      <c r="VSZ160" s="7"/>
      <c r="VTA160" s="7"/>
      <c r="VTB160" s="7"/>
      <c r="VTC160" s="7"/>
      <c r="VTD160" s="7"/>
      <c r="VTE160" s="7"/>
      <c r="VTF160" s="7"/>
      <c r="VTG160" s="7"/>
      <c r="VTH160" s="7"/>
      <c r="VTI160" s="7"/>
      <c r="VTJ160" s="7"/>
      <c r="VTK160" s="7"/>
      <c r="VTL160" s="7"/>
      <c r="VTM160" s="7"/>
      <c r="VTN160" s="7"/>
      <c r="VTO160" s="7"/>
      <c r="VTP160" s="7"/>
      <c r="VTQ160" s="7"/>
      <c r="VTR160" s="7"/>
      <c r="VTS160" s="7"/>
      <c r="VTT160" s="7"/>
      <c r="VTU160" s="7"/>
      <c r="VTV160" s="7"/>
      <c r="VTW160" s="7"/>
      <c r="VTX160" s="7"/>
      <c r="VTY160" s="7"/>
      <c r="VTZ160" s="7"/>
      <c r="VUA160" s="7"/>
      <c r="VUB160" s="7"/>
      <c r="VUC160" s="7"/>
      <c r="VUD160" s="7"/>
      <c r="VUE160" s="7"/>
      <c r="VUF160" s="7"/>
      <c r="VUG160" s="7"/>
      <c r="VUH160" s="7"/>
      <c r="VUI160" s="7"/>
      <c r="VUJ160" s="7"/>
      <c r="VUK160" s="7"/>
      <c r="VUL160" s="7"/>
      <c r="VUM160" s="7"/>
      <c r="VUN160" s="7"/>
      <c r="VUO160" s="7"/>
      <c r="VUP160" s="7"/>
      <c r="VUQ160" s="7"/>
      <c r="VUR160" s="7"/>
      <c r="VUS160" s="7"/>
      <c r="VUT160" s="7"/>
      <c r="VUU160" s="7"/>
      <c r="VUV160" s="7"/>
      <c r="VUW160" s="7"/>
      <c r="VUX160" s="7"/>
      <c r="VUY160" s="7"/>
      <c r="VUZ160" s="7"/>
      <c r="VVA160" s="7"/>
      <c r="VVB160" s="7"/>
      <c r="VVC160" s="7"/>
      <c r="VVD160" s="7"/>
      <c r="VVE160" s="7"/>
      <c r="VVF160" s="7"/>
      <c r="VVG160" s="7"/>
      <c r="VVH160" s="7"/>
      <c r="VVI160" s="7"/>
      <c r="VVJ160" s="7"/>
      <c r="VVK160" s="7"/>
      <c r="VVL160" s="7"/>
      <c r="VVM160" s="7"/>
      <c r="VVN160" s="7"/>
      <c r="VVO160" s="7"/>
      <c r="VVP160" s="7"/>
      <c r="VVQ160" s="7"/>
      <c r="VVR160" s="7"/>
      <c r="VVS160" s="7"/>
      <c r="VVT160" s="7"/>
      <c r="VVU160" s="7"/>
      <c r="VVV160" s="7"/>
      <c r="VVW160" s="7"/>
      <c r="VVX160" s="7"/>
      <c r="VVY160" s="7"/>
      <c r="VVZ160" s="7"/>
      <c r="VWA160" s="7"/>
      <c r="VWB160" s="7"/>
      <c r="VWC160" s="7"/>
      <c r="VWD160" s="7"/>
      <c r="VWE160" s="7"/>
      <c r="VWF160" s="7"/>
      <c r="VWG160" s="7"/>
      <c r="VWH160" s="7"/>
      <c r="VWI160" s="7"/>
      <c r="VWJ160" s="7"/>
      <c r="VWK160" s="7"/>
      <c r="VWL160" s="7"/>
      <c r="VWM160" s="7"/>
      <c r="VWN160" s="7"/>
      <c r="VWO160" s="7"/>
      <c r="VWP160" s="7"/>
      <c r="VWQ160" s="7"/>
      <c r="VWR160" s="7"/>
      <c r="VWS160" s="7"/>
      <c r="VWT160" s="7"/>
      <c r="VWU160" s="7"/>
      <c r="VWV160" s="7"/>
      <c r="VWW160" s="7"/>
      <c r="VWX160" s="7"/>
      <c r="VWY160" s="7"/>
      <c r="VWZ160" s="7"/>
      <c r="VXA160" s="7"/>
      <c r="VXB160" s="7"/>
      <c r="VXC160" s="7"/>
      <c r="VXD160" s="7"/>
      <c r="VXE160" s="7"/>
      <c r="VXF160" s="7"/>
      <c r="VXG160" s="7"/>
      <c r="VXH160" s="7"/>
      <c r="VXI160" s="7"/>
      <c r="VXJ160" s="7"/>
      <c r="VXK160" s="7"/>
      <c r="VXL160" s="7"/>
      <c r="VXM160" s="7"/>
      <c r="VXN160" s="7"/>
      <c r="VXO160" s="7"/>
      <c r="VXP160" s="7"/>
      <c r="VXQ160" s="7"/>
      <c r="VXR160" s="7"/>
      <c r="VXS160" s="7"/>
      <c r="VXT160" s="7"/>
      <c r="VXU160" s="7"/>
      <c r="VXV160" s="7"/>
      <c r="VXW160" s="7"/>
      <c r="VXX160" s="7"/>
      <c r="VXY160" s="7"/>
      <c r="VXZ160" s="7"/>
      <c r="VYA160" s="7"/>
      <c r="VYB160" s="7"/>
      <c r="VYC160" s="7"/>
      <c r="VYD160" s="7"/>
      <c r="VYE160" s="7"/>
      <c r="VYF160" s="7"/>
      <c r="VYG160" s="7"/>
      <c r="VYH160" s="7"/>
      <c r="VYI160" s="7"/>
      <c r="VYJ160" s="7"/>
      <c r="VYK160" s="7"/>
      <c r="VYL160" s="7"/>
      <c r="VYM160" s="7"/>
      <c r="VYN160" s="7"/>
      <c r="VYO160" s="7"/>
      <c r="VYP160" s="7"/>
      <c r="VYQ160" s="7"/>
      <c r="VYR160" s="7"/>
      <c r="VYS160" s="7"/>
      <c r="VYT160" s="7"/>
      <c r="VYU160" s="7"/>
      <c r="VYV160" s="7"/>
      <c r="VYW160" s="7"/>
      <c r="VYX160" s="7"/>
      <c r="VYY160" s="7"/>
      <c r="VYZ160" s="7"/>
      <c r="VZA160" s="7"/>
      <c r="VZB160" s="7"/>
      <c r="VZC160" s="7"/>
      <c r="VZD160" s="7"/>
      <c r="VZE160" s="7"/>
      <c r="VZF160" s="7"/>
      <c r="VZG160" s="7"/>
      <c r="VZH160" s="7"/>
      <c r="VZI160" s="7"/>
      <c r="VZJ160" s="7"/>
      <c r="VZK160" s="7"/>
      <c r="VZL160" s="7"/>
      <c r="VZM160" s="7"/>
      <c r="VZN160" s="7"/>
      <c r="VZO160" s="7"/>
      <c r="VZP160" s="7"/>
      <c r="VZQ160" s="7"/>
      <c r="VZR160" s="7"/>
      <c r="VZS160" s="7"/>
      <c r="VZT160" s="7"/>
      <c r="VZU160" s="7"/>
      <c r="VZV160" s="7"/>
      <c r="VZW160" s="7"/>
      <c r="VZX160" s="7"/>
      <c r="VZY160" s="7"/>
      <c r="VZZ160" s="7"/>
      <c r="WAA160" s="7"/>
      <c r="WAB160" s="7"/>
      <c r="WAC160" s="7"/>
      <c r="WAD160" s="7"/>
      <c r="WAE160" s="7"/>
      <c r="WAF160" s="7"/>
      <c r="WAG160" s="7"/>
      <c r="WAH160" s="7"/>
      <c r="WAI160" s="7"/>
      <c r="WAJ160" s="7"/>
      <c r="WAK160" s="7"/>
      <c r="WAL160" s="7"/>
      <c r="WAM160" s="7"/>
      <c r="WAN160" s="7"/>
      <c r="WAO160" s="7"/>
      <c r="WAP160" s="7"/>
      <c r="WAQ160" s="7"/>
      <c r="WAR160" s="7"/>
      <c r="WAS160" s="7"/>
      <c r="WAT160" s="7"/>
      <c r="WAU160" s="7"/>
      <c r="WAV160" s="7"/>
      <c r="WAW160" s="7"/>
      <c r="WAX160" s="7"/>
      <c r="WAY160" s="7"/>
      <c r="WAZ160" s="7"/>
      <c r="WBA160" s="7"/>
      <c r="WBB160" s="7"/>
      <c r="WBC160" s="7"/>
      <c r="WBD160" s="7"/>
      <c r="WBE160" s="7"/>
      <c r="WBF160" s="7"/>
      <c r="WBG160" s="7"/>
      <c r="WBH160" s="7"/>
      <c r="WBI160" s="7"/>
      <c r="WBJ160" s="7"/>
      <c r="WBK160" s="7"/>
      <c r="WBL160" s="7"/>
      <c r="WBM160" s="7"/>
      <c r="WBN160" s="7"/>
      <c r="WBO160" s="7"/>
      <c r="WBP160" s="7"/>
      <c r="WBQ160" s="7"/>
      <c r="WBR160" s="7"/>
      <c r="WBS160" s="7"/>
      <c r="WBT160" s="7"/>
      <c r="WBU160" s="7"/>
      <c r="WBV160" s="7"/>
      <c r="WBW160" s="7"/>
      <c r="WBX160" s="7"/>
      <c r="WBY160" s="7"/>
      <c r="WBZ160" s="7"/>
      <c r="WCA160" s="7"/>
      <c r="WCB160" s="7"/>
      <c r="WCC160" s="7"/>
      <c r="WCD160" s="7"/>
      <c r="WCE160" s="7"/>
      <c r="WCF160" s="7"/>
      <c r="WCG160" s="7"/>
      <c r="WCH160" s="7"/>
      <c r="WCI160" s="7"/>
      <c r="WCJ160" s="7"/>
      <c r="WCK160" s="7"/>
      <c r="WCL160" s="7"/>
      <c r="WCM160" s="7"/>
      <c r="WCN160" s="7"/>
      <c r="WCO160" s="7"/>
      <c r="WCP160" s="7"/>
      <c r="WCQ160" s="7"/>
      <c r="WCR160" s="7"/>
      <c r="WCS160" s="7"/>
      <c r="WCT160" s="7"/>
      <c r="WCU160" s="7"/>
      <c r="WCV160" s="7"/>
      <c r="WCW160" s="7"/>
      <c r="WCX160" s="7"/>
      <c r="WCY160" s="7"/>
      <c r="WCZ160" s="7"/>
      <c r="WDA160" s="7"/>
      <c r="WDB160" s="7"/>
      <c r="WDC160" s="7"/>
      <c r="WDD160" s="7"/>
      <c r="WDE160" s="7"/>
      <c r="WDF160" s="7"/>
      <c r="WDG160" s="7"/>
      <c r="WDH160" s="7"/>
      <c r="WDI160" s="7"/>
      <c r="WDJ160" s="7"/>
      <c r="WDK160" s="7"/>
      <c r="WDL160" s="7"/>
      <c r="WDM160" s="7"/>
      <c r="WDN160" s="7"/>
      <c r="WDO160" s="7"/>
      <c r="WDP160" s="7"/>
      <c r="WDQ160" s="7"/>
      <c r="WDR160" s="7"/>
      <c r="WDS160" s="7"/>
      <c r="WDT160" s="7"/>
      <c r="WDU160" s="7"/>
      <c r="WDV160" s="7"/>
      <c r="WDW160" s="7"/>
      <c r="WDX160" s="7"/>
      <c r="WDY160" s="7"/>
      <c r="WDZ160" s="7"/>
      <c r="WEA160" s="7"/>
      <c r="WEB160" s="7"/>
      <c r="WEC160" s="7"/>
      <c r="WED160" s="7"/>
      <c r="WEE160" s="7"/>
      <c r="WEF160" s="7"/>
      <c r="WEG160" s="7"/>
      <c r="WEH160" s="7"/>
      <c r="WEI160" s="7"/>
      <c r="WEJ160" s="7"/>
      <c r="WEK160" s="7"/>
      <c r="WEL160" s="7"/>
      <c r="WEM160" s="7"/>
      <c r="WEN160" s="7"/>
      <c r="WEO160" s="7"/>
      <c r="WEP160" s="7"/>
      <c r="WEQ160" s="7"/>
      <c r="WER160" s="7"/>
      <c r="WES160" s="7"/>
      <c r="WET160" s="7"/>
      <c r="WEU160" s="7"/>
      <c r="WEV160" s="7"/>
      <c r="WEW160" s="7"/>
      <c r="WEX160" s="7"/>
      <c r="WEY160" s="7"/>
      <c r="WEZ160" s="7"/>
      <c r="WFA160" s="7"/>
      <c r="WFB160" s="7"/>
      <c r="WFC160" s="7"/>
      <c r="WFD160" s="7"/>
      <c r="WFE160" s="7"/>
      <c r="WFF160" s="7"/>
      <c r="WFG160" s="7"/>
      <c r="WFH160" s="7"/>
      <c r="WFI160" s="7"/>
      <c r="WFJ160" s="7"/>
      <c r="WFK160" s="7"/>
      <c r="WFL160" s="7"/>
      <c r="WFM160" s="7"/>
      <c r="WFN160" s="7"/>
      <c r="WFO160" s="7"/>
      <c r="WFP160" s="7"/>
      <c r="WFQ160" s="7"/>
      <c r="WFR160" s="7"/>
      <c r="WFS160" s="7"/>
      <c r="WFT160" s="7"/>
      <c r="WFU160" s="7"/>
      <c r="WFV160" s="7"/>
      <c r="WFW160" s="7"/>
      <c r="WFX160" s="7"/>
      <c r="WFY160" s="7"/>
      <c r="WFZ160" s="7"/>
      <c r="WGA160" s="7"/>
      <c r="WGB160" s="7"/>
      <c r="WGC160" s="7"/>
      <c r="WGD160" s="7"/>
      <c r="WGE160" s="7"/>
      <c r="WGF160" s="7"/>
      <c r="WGG160" s="7"/>
      <c r="WGH160" s="7"/>
      <c r="WGI160" s="7"/>
      <c r="WGJ160" s="7"/>
      <c r="WGK160" s="7"/>
      <c r="WGL160" s="7"/>
      <c r="WGM160" s="7"/>
      <c r="WGN160" s="7"/>
      <c r="WGO160" s="7"/>
      <c r="WGP160" s="7"/>
      <c r="WGQ160" s="7"/>
      <c r="WGR160" s="7"/>
      <c r="WGS160" s="7"/>
      <c r="WGT160" s="7"/>
      <c r="WGU160" s="7"/>
      <c r="WGV160" s="7"/>
      <c r="WGW160" s="7"/>
      <c r="WGX160" s="7"/>
      <c r="WGY160" s="7"/>
      <c r="WGZ160" s="7"/>
      <c r="WHA160" s="7"/>
      <c r="WHB160" s="7"/>
      <c r="WHC160" s="7"/>
      <c r="WHD160" s="7"/>
      <c r="WHE160" s="7"/>
      <c r="WHF160" s="7"/>
      <c r="WHG160" s="7"/>
      <c r="WHH160" s="7"/>
      <c r="WHI160" s="7"/>
      <c r="WHJ160" s="7"/>
      <c r="WHK160" s="7"/>
      <c r="WHL160" s="7"/>
      <c r="WHM160" s="7"/>
      <c r="WHN160" s="7"/>
      <c r="WHO160" s="7"/>
      <c r="WHP160" s="7"/>
      <c r="WHQ160" s="7"/>
      <c r="WHR160" s="7"/>
      <c r="WHS160" s="7"/>
      <c r="WHT160" s="7"/>
      <c r="WHU160" s="7"/>
      <c r="WHV160" s="7"/>
      <c r="WHW160" s="7"/>
      <c r="WHX160" s="7"/>
      <c r="WHY160" s="7"/>
      <c r="WHZ160" s="7"/>
      <c r="WIA160" s="7"/>
      <c r="WIB160" s="7"/>
      <c r="WIC160" s="7"/>
      <c r="WID160" s="7"/>
      <c r="WIE160" s="7"/>
      <c r="WIF160" s="7"/>
      <c r="WIG160" s="7"/>
      <c r="WIH160" s="7"/>
      <c r="WII160" s="7"/>
      <c r="WIJ160" s="7"/>
      <c r="WIK160" s="7"/>
      <c r="WIL160" s="7"/>
      <c r="WIM160" s="7"/>
      <c r="WIN160" s="7"/>
      <c r="WIO160" s="7"/>
      <c r="WIP160" s="7"/>
      <c r="WIQ160" s="7"/>
      <c r="WIR160" s="7"/>
      <c r="WIS160" s="7"/>
      <c r="WIT160" s="7"/>
      <c r="WIU160" s="7"/>
      <c r="WIV160" s="7"/>
      <c r="WIW160" s="7"/>
      <c r="WIX160" s="7"/>
      <c r="WIY160" s="7"/>
      <c r="WIZ160" s="7"/>
      <c r="WJA160" s="7"/>
      <c r="WJB160" s="7"/>
      <c r="WJC160" s="7"/>
      <c r="WJD160" s="7"/>
      <c r="WJE160" s="7"/>
      <c r="WJF160" s="7"/>
      <c r="WJG160" s="7"/>
      <c r="WJH160" s="7"/>
      <c r="WJI160" s="7"/>
      <c r="WJJ160" s="7"/>
      <c r="WJK160" s="7"/>
      <c r="WJL160" s="7"/>
      <c r="WJM160" s="7"/>
      <c r="WJN160" s="7"/>
      <c r="WJO160" s="7"/>
      <c r="WJP160" s="7"/>
      <c r="WJQ160" s="7"/>
      <c r="WJR160" s="7"/>
      <c r="WJS160" s="7"/>
      <c r="WJT160" s="7"/>
      <c r="WJU160" s="7"/>
      <c r="WJV160" s="7"/>
      <c r="WJW160" s="7"/>
      <c r="WJX160" s="7"/>
      <c r="WJY160" s="7"/>
      <c r="WJZ160" s="7"/>
      <c r="WKA160" s="7"/>
      <c r="WKB160" s="7"/>
      <c r="WKC160" s="7"/>
      <c r="WKD160" s="7"/>
      <c r="WKE160" s="7"/>
      <c r="WKF160" s="7"/>
      <c r="WKG160" s="7"/>
      <c r="WKH160" s="7"/>
      <c r="WKI160" s="7"/>
      <c r="WKJ160" s="7"/>
      <c r="WKK160" s="7"/>
      <c r="WKL160" s="7"/>
      <c r="WKM160" s="7"/>
      <c r="WKN160" s="7"/>
      <c r="WKO160" s="7"/>
      <c r="WKP160" s="7"/>
      <c r="WKQ160" s="7"/>
      <c r="WKR160" s="7"/>
      <c r="WKS160" s="7"/>
      <c r="WKT160" s="7"/>
      <c r="WKU160" s="7"/>
      <c r="WKV160" s="7"/>
      <c r="WKW160" s="7"/>
      <c r="WKX160" s="7"/>
      <c r="WKY160" s="7"/>
      <c r="WKZ160" s="7"/>
      <c r="WLA160" s="7"/>
      <c r="WLB160" s="7"/>
      <c r="WLC160" s="7"/>
      <c r="WLD160" s="7"/>
      <c r="WLE160" s="7"/>
      <c r="WLF160" s="7"/>
      <c r="WLG160" s="7"/>
      <c r="WLH160" s="7"/>
      <c r="WLI160" s="7"/>
      <c r="WLJ160" s="7"/>
      <c r="WLK160" s="7"/>
      <c r="WLL160" s="7"/>
      <c r="WLM160" s="7"/>
      <c r="WLN160" s="7"/>
      <c r="WLO160" s="7"/>
      <c r="WLP160" s="7"/>
      <c r="WLQ160" s="7"/>
      <c r="WLR160" s="7"/>
      <c r="WLS160" s="7"/>
      <c r="WLT160" s="7"/>
      <c r="WLU160" s="7"/>
      <c r="WLV160" s="7"/>
      <c r="WLW160" s="7"/>
      <c r="WLX160" s="7"/>
      <c r="WLY160" s="7"/>
      <c r="WLZ160" s="7"/>
      <c r="WMA160" s="7"/>
      <c r="WMB160" s="7"/>
      <c r="WMC160" s="7"/>
      <c r="WMD160" s="7"/>
      <c r="WME160" s="7"/>
      <c r="WMF160" s="7"/>
      <c r="WMG160" s="7"/>
      <c r="WMH160" s="7"/>
      <c r="WMI160" s="7"/>
      <c r="WMJ160" s="7"/>
      <c r="WMK160" s="7"/>
      <c r="WML160" s="7"/>
      <c r="WMM160" s="7"/>
      <c r="WMN160" s="7"/>
      <c r="WMO160" s="7"/>
      <c r="WMP160" s="7"/>
      <c r="WMQ160" s="7"/>
      <c r="WMR160" s="7"/>
      <c r="WMS160" s="7"/>
      <c r="WMT160" s="7"/>
      <c r="WMU160" s="7"/>
      <c r="WMV160" s="7"/>
      <c r="WMW160" s="7"/>
      <c r="WMX160" s="7"/>
      <c r="WMY160" s="7"/>
      <c r="WMZ160" s="7"/>
      <c r="WNA160" s="7"/>
      <c r="WNB160" s="7"/>
      <c r="WNC160" s="7"/>
      <c r="WND160" s="7"/>
      <c r="WNE160" s="7"/>
      <c r="WNF160" s="7"/>
      <c r="WNG160" s="7"/>
      <c r="WNH160" s="7"/>
      <c r="WNI160" s="7"/>
      <c r="WNJ160" s="7"/>
      <c r="WNK160" s="7"/>
      <c r="WNL160" s="7"/>
      <c r="WNM160" s="7"/>
      <c r="WNN160" s="7"/>
      <c r="WNO160" s="7"/>
      <c r="WNP160" s="7"/>
      <c r="WNQ160" s="7"/>
      <c r="WNR160" s="7"/>
      <c r="WNS160" s="7"/>
      <c r="WNT160" s="7"/>
      <c r="WNU160" s="7"/>
      <c r="WNV160" s="7"/>
      <c r="WNW160" s="7"/>
      <c r="WNX160" s="7"/>
      <c r="WNY160" s="7"/>
      <c r="WNZ160" s="7"/>
      <c r="WOA160" s="7"/>
      <c r="WOB160" s="7"/>
      <c r="WOC160" s="7"/>
      <c r="WOD160" s="7"/>
      <c r="WOE160" s="7"/>
      <c r="WOF160" s="7"/>
      <c r="WOG160" s="7"/>
      <c r="WOH160" s="7"/>
      <c r="WOI160" s="7"/>
      <c r="WOJ160" s="7"/>
      <c r="WOK160" s="7"/>
      <c r="WOL160" s="7"/>
      <c r="WOM160" s="7"/>
      <c r="WON160" s="7"/>
      <c r="WOO160" s="7"/>
      <c r="WOP160" s="7"/>
      <c r="WOQ160" s="7"/>
      <c r="WOR160" s="7"/>
      <c r="WOS160" s="7"/>
      <c r="WOT160" s="7"/>
      <c r="WOU160" s="7"/>
      <c r="WOV160" s="7"/>
      <c r="WOW160" s="7"/>
      <c r="WOX160" s="7"/>
      <c r="WOY160" s="7"/>
      <c r="WOZ160" s="7"/>
      <c r="WPA160" s="7"/>
      <c r="WPB160" s="7"/>
      <c r="WPC160" s="7"/>
      <c r="WPD160" s="7"/>
      <c r="WPE160" s="7"/>
      <c r="WPF160" s="7"/>
      <c r="WPG160" s="7"/>
      <c r="WPH160" s="7"/>
      <c r="WPI160" s="7"/>
      <c r="WPJ160" s="7"/>
      <c r="WPK160" s="7"/>
      <c r="WPL160" s="7"/>
      <c r="WPM160" s="7"/>
      <c r="WPN160" s="7"/>
      <c r="WPO160" s="7"/>
      <c r="WPP160" s="7"/>
      <c r="WPQ160" s="7"/>
      <c r="WPR160" s="7"/>
      <c r="WPS160" s="7"/>
      <c r="WPT160" s="7"/>
      <c r="WPU160" s="7"/>
      <c r="WPV160" s="7"/>
      <c r="WPW160" s="7"/>
      <c r="WPX160" s="7"/>
      <c r="WPY160" s="7"/>
      <c r="WPZ160" s="7"/>
      <c r="WQA160" s="7"/>
      <c r="WQB160" s="7"/>
      <c r="WQC160" s="7"/>
      <c r="WQD160" s="7"/>
      <c r="WQE160" s="7"/>
      <c r="WQF160" s="7"/>
      <c r="WQG160" s="7"/>
      <c r="WQH160" s="7"/>
      <c r="WQI160" s="7"/>
      <c r="WQJ160" s="7"/>
      <c r="WQK160" s="7"/>
      <c r="WQL160" s="7"/>
      <c r="WQM160" s="7"/>
      <c r="WQN160" s="7"/>
      <c r="WQO160" s="7"/>
      <c r="WQP160" s="7"/>
      <c r="WQQ160" s="7"/>
      <c r="WQR160" s="7"/>
      <c r="WQS160" s="7"/>
      <c r="WQT160" s="7"/>
      <c r="WQU160" s="7"/>
      <c r="WQV160" s="7"/>
      <c r="WQW160" s="7"/>
      <c r="WQX160" s="7"/>
      <c r="WQY160" s="7"/>
      <c r="WQZ160" s="7"/>
      <c r="WRA160" s="7"/>
      <c r="WRB160" s="7"/>
      <c r="WRC160" s="7"/>
      <c r="WRD160" s="7"/>
      <c r="WRE160" s="7"/>
      <c r="WRF160" s="7"/>
      <c r="WRG160" s="7"/>
      <c r="WRH160" s="7"/>
      <c r="WRI160" s="7"/>
      <c r="WRJ160" s="7"/>
      <c r="WRK160" s="7"/>
      <c r="WRL160" s="7"/>
      <c r="WRM160" s="7"/>
      <c r="WRN160" s="7"/>
      <c r="WRO160" s="7"/>
      <c r="WRP160" s="7"/>
      <c r="WRQ160" s="7"/>
      <c r="WRR160" s="7"/>
      <c r="WRS160" s="7"/>
      <c r="WRT160" s="7"/>
      <c r="WRU160" s="7"/>
      <c r="WRV160" s="7"/>
      <c r="WRW160" s="7"/>
      <c r="WRX160" s="7"/>
      <c r="WRY160" s="7"/>
      <c r="WRZ160" s="7"/>
      <c r="WSA160" s="7"/>
      <c r="WSB160" s="7"/>
      <c r="WSC160" s="7"/>
      <c r="WSD160" s="7"/>
      <c r="WSE160" s="7"/>
      <c r="WSF160" s="7"/>
      <c r="WSG160" s="7"/>
      <c r="WSH160" s="7"/>
      <c r="WSI160" s="7"/>
      <c r="WSJ160" s="7"/>
      <c r="WSK160" s="7"/>
      <c r="WSL160" s="7"/>
      <c r="WSM160" s="7"/>
      <c r="WSN160" s="7"/>
      <c r="WSO160" s="7"/>
      <c r="WSP160" s="7"/>
      <c r="WSQ160" s="7"/>
      <c r="WSR160" s="7"/>
      <c r="WSS160" s="7"/>
      <c r="WST160" s="7"/>
      <c r="WSU160" s="7"/>
      <c r="WSV160" s="7"/>
      <c r="WSW160" s="7"/>
      <c r="WSX160" s="7"/>
      <c r="WSY160" s="7"/>
      <c r="WSZ160" s="7"/>
      <c r="WTA160" s="7"/>
      <c r="WTB160" s="7"/>
      <c r="WTC160" s="7"/>
      <c r="WTD160" s="7"/>
      <c r="WTE160" s="7"/>
      <c r="WTF160" s="7"/>
      <c r="WTG160" s="7"/>
      <c r="WTH160" s="7"/>
      <c r="WTI160" s="7"/>
      <c r="WTJ160" s="7"/>
      <c r="WTK160" s="7"/>
      <c r="WTL160" s="7"/>
      <c r="WTM160" s="7"/>
      <c r="WTN160" s="7"/>
      <c r="WTO160" s="7"/>
      <c r="WTP160" s="7"/>
      <c r="WTQ160" s="7"/>
      <c r="WTR160" s="7"/>
      <c r="WTS160" s="7"/>
      <c r="WTT160" s="7"/>
      <c r="WTU160" s="7"/>
      <c r="WTV160" s="7"/>
      <c r="WTW160" s="7"/>
      <c r="WTX160" s="7"/>
      <c r="WTY160" s="7"/>
      <c r="WTZ160" s="7"/>
      <c r="WUA160" s="7"/>
      <c r="WUB160" s="7"/>
      <c r="WUC160" s="7"/>
      <c r="WUD160" s="7"/>
      <c r="WUE160" s="7"/>
      <c r="WUF160" s="7"/>
      <c r="WUG160" s="7"/>
      <c r="WUH160" s="7"/>
      <c r="WUI160" s="7"/>
      <c r="WUJ160" s="7"/>
      <c r="WUK160" s="7"/>
      <c r="WUL160" s="7"/>
      <c r="WUM160" s="7"/>
      <c r="WUN160" s="7"/>
      <c r="WUO160" s="7"/>
      <c r="WUP160" s="7"/>
      <c r="WUQ160" s="7"/>
      <c r="WUR160" s="7"/>
      <c r="WUS160" s="7"/>
      <c r="WUT160" s="7"/>
      <c r="WUU160" s="7"/>
      <c r="WUV160" s="7"/>
      <c r="WUW160" s="7"/>
      <c r="WUX160" s="7"/>
      <c r="WUY160" s="7"/>
      <c r="WUZ160" s="7"/>
      <c r="WVA160" s="7"/>
      <c r="WVB160" s="7"/>
      <c r="WVC160" s="7"/>
      <c r="WVD160" s="7"/>
      <c r="WVE160" s="7"/>
      <c r="WVF160" s="7"/>
      <c r="WVG160" s="7"/>
      <c r="WVH160" s="7"/>
      <c r="WVI160" s="7"/>
      <c r="WVJ160" s="7"/>
      <c r="WVK160" s="7"/>
      <c r="WVL160" s="7"/>
      <c r="WVM160" s="7"/>
      <c r="WVN160" s="7"/>
      <c r="WVO160" s="7"/>
      <c r="WVP160" s="7"/>
      <c r="WVQ160" s="7"/>
      <c r="WVR160" s="7"/>
      <c r="WVS160" s="7"/>
      <c r="WVT160" s="7"/>
      <c r="WVU160" s="7"/>
      <c r="WVV160" s="7"/>
      <c r="WVW160" s="7"/>
      <c r="WVX160" s="7"/>
      <c r="WVY160" s="7"/>
      <c r="WVZ160" s="7"/>
      <c r="WWA160" s="7"/>
      <c r="WWB160" s="7"/>
      <c r="WWC160" s="7"/>
      <c r="WWD160" s="7"/>
      <c r="WWE160" s="7"/>
      <c r="WWF160" s="7"/>
      <c r="WWG160" s="7"/>
      <c r="WWH160" s="7"/>
      <c r="WWI160" s="7"/>
      <c r="WWJ160" s="7"/>
      <c r="WWK160" s="7"/>
      <c r="WWL160" s="7"/>
      <c r="WWM160" s="7"/>
      <c r="WWN160" s="7"/>
      <c r="WWO160" s="7"/>
      <c r="WWP160" s="7"/>
      <c r="WWQ160" s="7"/>
      <c r="WWR160" s="7"/>
      <c r="WWS160" s="7"/>
      <c r="WWT160" s="7"/>
      <c r="WWU160" s="7"/>
      <c r="WWV160" s="7"/>
      <c r="WWW160" s="7"/>
      <c r="WWX160" s="7"/>
      <c r="WWY160" s="7"/>
      <c r="WWZ160" s="7"/>
      <c r="WXA160" s="7"/>
      <c r="WXB160" s="7"/>
      <c r="WXC160" s="7"/>
      <c r="WXD160" s="7"/>
      <c r="WXE160" s="7"/>
      <c r="WXF160" s="7"/>
      <c r="WXG160" s="7"/>
      <c r="WXH160" s="7"/>
      <c r="WXI160" s="7"/>
      <c r="WXJ160" s="7"/>
      <c r="WXK160" s="7"/>
      <c r="WXL160" s="7"/>
      <c r="WXM160" s="7"/>
      <c r="WXN160" s="7"/>
      <c r="WXO160" s="7"/>
      <c r="WXP160" s="7"/>
      <c r="WXQ160" s="7"/>
      <c r="WXR160" s="7"/>
      <c r="WXS160" s="7"/>
      <c r="WXT160" s="7"/>
      <c r="WXU160" s="7"/>
      <c r="WXV160" s="7"/>
      <c r="WXW160" s="7"/>
      <c r="WXX160" s="7"/>
      <c r="WXY160" s="7"/>
      <c r="WXZ160" s="7"/>
      <c r="WYA160" s="7"/>
      <c r="WYB160" s="7"/>
      <c r="WYC160" s="7"/>
      <c r="WYD160" s="7"/>
      <c r="WYE160" s="7"/>
      <c r="WYF160" s="7"/>
      <c r="WYG160" s="7"/>
      <c r="WYH160" s="7"/>
      <c r="WYI160" s="7"/>
      <c r="WYJ160" s="7"/>
      <c r="WYK160" s="7"/>
      <c r="WYL160" s="7"/>
      <c r="WYM160" s="7"/>
      <c r="WYN160" s="7"/>
      <c r="WYO160" s="7"/>
      <c r="WYP160" s="7"/>
      <c r="WYQ160" s="7"/>
      <c r="WYR160" s="7"/>
      <c r="WYS160" s="7"/>
      <c r="WYT160" s="7"/>
      <c r="WYU160" s="7"/>
      <c r="WYV160" s="7"/>
      <c r="WYW160" s="7"/>
      <c r="WYX160" s="7"/>
      <c r="WYY160" s="7"/>
      <c r="WYZ160" s="7"/>
      <c r="WZA160" s="7"/>
      <c r="WZB160" s="7"/>
      <c r="WZC160" s="7"/>
      <c r="WZD160" s="7"/>
      <c r="WZE160" s="7"/>
      <c r="WZF160" s="7"/>
      <c r="WZG160" s="7"/>
      <c r="WZH160" s="7"/>
      <c r="WZI160" s="7"/>
      <c r="WZJ160" s="7"/>
      <c r="WZK160" s="7"/>
      <c r="WZL160" s="7"/>
      <c r="WZM160" s="7"/>
      <c r="WZN160" s="7"/>
      <c r="WZO160" s="7"/>
      <c r="WZP160" s="7"/>
      <c r="WZQ160" s="7"/>
      <c r="WZR160" s="7"/>
      <c r="WZS160" s="7"/>
      <c r="WZT160" s="7"/>
      <c r="WZU160" s="7"/>
      <c r="WZV160" s="7"/>
      <c r="WZW160" s="7"/>
      <c r="WZX160" s="7"/>
      <c r="WZY160" s="7"/>
      <c r="WZZ160" s="7"/>
      <c r="XAA160" s="7"/>
      <c r="XAB160" s="7"/>
      <c r="XAC160" s="7"/>
      <c r="XAD160" s="7"/>
      <c r="XAE160" s="7"/>
      <c r="XAF160" s="7"/>
      <c r="XAG160" s="7"/>
      <c r="XAH160" s="7"/>
      <c r="XAI160" s="7"/>
      <c r="XAJ160" s="7"/>
      <c r="XAK160" s="7"/>
      <c r="XAL160" s="7"/>
      <c r="XAM160" s="7"/>
      <c r="XAN160" s="7"/>
      <c r="XAO160" s="7"/>
      <c r="XAP160" s="7"/>
      <c r="XAQ160" s="7"/>
      <c r="XAR160" s="7"/>
      <c r="XAS160" s="7"/>
      <c r="XAT160" s="7"/>
      <c r="XAU160" s="7"/>
      <c r="XAV160" s="7"/>
      <c r="XAW160" s="7"/>
      <c r="XAX160" s="7"/>
      <c r="XAY160" s="7"/>
      <c r="XAZ160" s="7"/>
      <c r="XBA160" s="7"/>
      <c r="XBB160" s="7"/>
      <c r="XBC160" s="7"/>
      <c r="XBD160" s="7"/>
      <c r="XBE160" s="7"/>
      <c r="XBF160" s="7"/>
      <c r="XBG160" s="7"/>
      <c r="XBH160" s="7"/>
      <c r="XBI160" s="7"/>
      <c r="XBJ160" s="7"/>
      <c r="XBK160" s="7"/>
      <c r="XBL160" s="7"/>
      <c r="XBM160" s="7"/>
      <c r="XBN160" s="7"/>
      <c r="XBO160" s="7"/>
      <c r="XBP160" s="7"/>
      <c r="XBQ160" s="7"/>
      <c r="XBR160" s="7"/>
      <c r="XBS160" s="7"/>
      <c r="XBT160" s="7"/>
      <c r="XBU160" s="7"/>
      <c r="XBV160" s="7"/>
      <c r="XBW160" s="7"/>
      <c r="XBX160" s="7"/>
      <c r="XBY160" s="7"/>
      <c r="XBZ160" s="7"/>
      <c r="XCA160" s="7"/>
      <c r="XCB160" s="7"/>
      <c r="XCC160" s="7"/>
      <c r="XCD160" s="7"/>
      <c r="XCE160" s="7"/>
      <c r="XCF160" s="7"/>
      <c r="XCG160" s="7"/>
      <c r="XCH160" s="7"/>
      <c r="XCI160" s="7"/>
      <c r="XCJ160" s="7"/>
      <c r="XCK160" s="7"/>
      <c r="XCL160" s="7"/>
      <c r="XCM160" s="7"/>
      <c r="XCN160" s="7"/>
      <c r="XCO160" s="7"/>
      <c r="XCP160" s="7"/>
    </row>
    <row r="161" s="11" customFormat="1" customHeight="1" spans="1:1024 1025:16318">
      <c r="A161" s="367">
        <v>45444</v>
      </c>
      <c r="B161" s="368">
        <v>45454</v>
      </c>
      <c r="C161" s="278" t="s">
        <v>1664</v>
      </c>
      <c r="D161" s="279" t="s">
        <v>684</v>
      </c>
      <c r="E161" s="369" t="s">
        <v>1113</v>
      </c>
      <c r="F161" s="370" t="s">
        <v>1665</v>
      </c>
      <c r="G161" s="280">
        <v>4320</v>
      </c>
      <c r="H161" s="371" t="s">
        <v>1403</v>
      </c>
      <c r="I161" s="372">
        <v>45486</v>
      </c>
      <c r="J161" s="269">
        <v>1440</v>
      </c>
      <c r="K161" s="373">
        <v>45517</v>
      </c>
      <c r="L161" s="374">
        <v>1440</v>
      </c>
      <c r="M161" s="373">
        <v>45548</v>
      </c>
      <c r="N161" s="374">
        <v>1440</v>
      </c>
      <c r="O161" s="373"/>
      <c r="P161" s="375"/>
      <c r="Q161" s="376"/>
      <c r="R161" s="377"/>
      <c r="S161" s="339"/>
      <c r="T161" s="339"/>
      <c r="U161" s="376"/>
      <c r="V161" s="378"/>
      <c r="W161" s="378"/>
      <c r="X161" s="378"/>
      <c r="Y161" s="91">
        <f t="shared" si="5"/>
        <v>4320</v>
      </c>
      <c r="Z161" s="91">
        <f t="shared" si="6"/>
        <v>0</v>
      </c>
    </row>
    <row r="162" s="12" customFormat="1" customHeight="1" spans="1:1024 1025:16318">
      <c r="A162" s="367">
        <v>45444</v>
      </c>
      <c r="B162" s="368">
        <v>45454</v>
      </c>
      <c r="C162" s="278" t="s">
        <v>1666</v>
      </c>
      <c r="D162" s="230" t="s">
        <v>1160</v>
      </c>
      <c r="E162" s="369" t="s">
        <v>1113</v>
      </c>
      <c r="F162" s="370" t="s">
        <v>1665</v>
      </c>
      <c r="G162" s="280">
        <v>2337.72</v>
      </c>
      <c r="H162" s="371" t="s">
        <v>1403</v>
      </c>
      <c r="I162" s="373">
        <v>45486</v>
      </c>
      <c r="J162" s="269">
        <v>779.24</v>
      </c>
      <c r="K162" s="373">
        <v>45517</v>
      </c>
      <c r="L162" s="374">
        <v>779.24</v>
      </c>
      <c r="M162" s="373">
        <v>45548</v>
      </c>
      <c r="N162" s="374">
        <v>779.24</v>
      </c>
      <c r="O162" s="373"/>
      <c r="P162" s="375"/>
      <c r="Q162" s="376"/>
      <c r="R162" s="377"/>
      <c r="S162" s="339"/>
      <c r="T162" s="339"/>
      <c r="U162" s="376"/>
      <c r="V162" s="378"/>
      <c r="W162" s="378"/>
      <c r="X162" s="378"/>
      <c r="Y162" s="91">
        <f t="shared" si="5"/>
        <v>2337.72</v>
      </c>
      <c r="Z162" s="91">
        <f t="shared" si="6"/>
        <v>0</v>
      </c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  <c r="OM162" s="11"/>
      <c r="ON162" s="11"/>
      <c r="OO162" s="11"/>
      <c r="OP162" s="11"/>
      <c r="OQ162" s="11"/>
      <c r="OR162" s="11"/>
      <c r="OS162" s="11"/>
      <c r="OT162" s="11"/>
      <c r="OU162" s="11"/>
      <c r="OV162" s="11"/>
      <c r="OW162" s="11"/>
      <c r="OX162" s="11"/>
      <c r="OY162" s="11"/>
      <c r="OZ162" s="11"/>
      <c r="PA162" s="11"/>
      <c r="PB162" s="11"/>
      <c r="PC162" s="11"/>
      <c r="PD162" s="11"/>
      <c r="PE162" s="11"/>
      <c r="PF162" s="11"/>
      <c r="PG162" s="11"/>
      <c r="PH162" s="11"/>
      <c r="PI162" s="11"/>
      <c r="PJ162" s="11"/>
      <c r="PK162" s="11"/>
      <c r="PL162" s="11"/>
      <c r="PM162" s="11"/>
      <c r="PN162" s="11"/>
      <c r="PO162" s="11"/>
      <c r="PP162" s="11"/>
      <c r="PQ162" s="11"/>
      <c r="PR162" s="11"/>
      <c r="PS162" s="11"/>
      <c r="PT162" s="11"/>
      <c r="PU162" s="11"/>
      <c r="PV162" s="11"/>
      <c r="PW162" s="11"/>
      <c r="PX162" s="11"/>
      <c r="PY162" s="11"/>
      <c r="PZ162" s="11"/>
      <c r="QA162" s="11"/>
      <c r="QB162" s="11"/>
      <c r="QC162" s="11"/>
      <c r="QD162" s="11"/>
      <c r="QE162" s="11"/>
      <c r="QF162" s="11"/>
      <c r="QG162" s="11"/>
      <c r="QH162" s="11"/>
      <c r="QI162" s="11"/>
      <c r="QJ162" s="11"/>
      <c r="QK162" s="11"/>
      <c r="QL162" s="11"/>
      <c r="QM162" s="11"/>
      <c r="QN162" s="11"/>
      <c r="QO162" s="11"/>
      <c r="QP162" s="11"/>
      <c r="QQ162" s="11"/>
      <c r="QR162" s="11"/>
      <c r="QS162" s="11"/>
      <c r="QT162" s="11"/>
      <c r="QU162" s="11"/>
      <c r="QV162" s="11"/>
      <c r="QW162" s="11"/>
      <c r="QX162" s="11"/>
      <c r="QY162" s="11"/>
      <c r="QZ162" s="11"/>
      <c r="RA162" s="11"/>
      <c r="RB162" s="11"/>
      <c r="RC162" s="11"/>
      <c r="RD162" s="11"/>
      <c r="RE162" s="11"/>
      <c r="RF162" s="11"/>
      <c r="RG162" s="11"/>
      <c r="RH162" s="11"/>
      <c r="RI162" s="11"/>
      <c r="RJ162" s="11"/>
      <c r="RK162" s="11"/>
      <c r="RL162" s="11"/>
      <c r="RM162" s="11"/>
      <c r="RN162" s="11"/>
      <c r="RO162" s="11"/>
      <c r="RP162" s="11"/>
      <c r="RQ162" s="11"/>
      <c r="RR162" s="11"/>
      <c r="RS162" s="11"/>
      <c r="RT162" s="11"/>
      <c r="RU162" s="11"/>
      <c r="RV162" s="11"/>
      <c r="RW162" s="11"/>
      <c r="RX162" s="11"/>
      <c r="RY162" s="11"/>
      <c r="RZ162" s="11"/>
      <c r="SA162" s="11"/>
      <c r="SB162" s="11"/>
      <c r="SC162" s="11"/>
      <c r="SD162" s="11"/>
      <c r="SE162" s="11"/>
      <c r="SF162" s="11"/>
      <c r="SG162" s="11"/>
      <c r="SH162" s="11"/>
      <c r="SI162" s="11"/>
      <c r="SJ162" s="11"/>
      <c r="SK162" s="11"/>
      <c r="SL162" s="11"/>
      <c r="SM162" s="11"/>
      <c r="SN162" s="11"/>
      <c r="SO162" s="11"/>
      <c r="SP162" s="11"/>
      <c r="SQ162" s="11"/>
      <c r="SR162" s="11"/>
      <c r="SS162" s="11"/>
      <c r="ST162" s="11"/>
      <c r="SU162" s="11"/>
      <c r="SV162" s="11"/>
      <c r="SW162" s="11"/>
      <c r="SX162" s="11"/>
      <c r="SY162" s="11"/>
      <c r="SZ162" s="11"/>
      <c r="TA162" s="11"/>
      <c r="TB162" s="11"/>
      <c r="TC162" s="11"/>
      <c r="TD162" s="11"/>
      <c r="TE162" s="11"/>
      <c r="TF162" s="11"/>
      <c r="TG162" s="11"/>
      <c r="TH162" s="11"/>
      <c r="TI162" s="11"/>
      <c r="TJ162" s="11"/>
      <c r="TK162" s="11"/>
      <c r="TL162" s="11"/>
      <c r="TM162" s="11"/>
      <c r="TN162" s="11"/>
      <c r="TO162" s="11"/>
      <c r="TP162" s="11"/>
      <c r="TQ162" s="11"/>
      <c r="TR162" s="11"/>
      <c r="TS162" s="11"/>
      <c r="TT162" s="11"/>
      <c r="TU162" s="11"/>
      <c r="TV162" s="11"/>
      <c r="TW162" s="11"/>
      <c r="TX162" s="11"/>
      <c r="TY162" s="11"/>
      <c r="TZ162" s="11"/>
      <c r="UA162" s="11"/>
      <c r="UB162" s="11"/>
      <c r="UC162" s="11"/>
      <c r="UD162" s="11"/>
      <c r="UE162" s="11"/>
      <c r="UF162" s="11"/>
      <c r="UG162" s="11"/>
      <c r="UH162" s="11"/>
      <c r="UI162" s="11"/>
      <c r="UJ162" s="11"/>
      <c r="UK162" s="11"/>
      <c r="UL162" s="11"/>
      <c r="UM162" s="11"/>
      <c r="UN162" s="11"/>
      <c r="UO162" s="11"/>
      <c r="UP162" s="11"/>
      <c r="UQ162" s="11"/>
      <c r="UR162" s="11"/>
      <c r="US162" s="11"/>
      <c r="UT162" s="11"/>
      <c r="UU162" s="11"/>
      <c r="UV162" s="11"/>
      <c r="UW162" s="11"/>
      <c r="UX162" s="11"/>
      <c r="UY162" s="11"/>
      <c r="UZ162" s="11"/>
      <c r="VA162" s="11"/>
      <c r="VB162" s="11"/>
      <c r="VC162" s="11"/>
      <c r="VD162" s="11"/>
      <c r="VE162" s="11"/>
      <c r="VF162" s="11"/>
      <c r="VG162" s="11"/>
      <c r="VH162" s="11"/>
      <c r="VI162" s="11"/>
      <c r="VJ162" s="11"/>
      <c r="VK162" s="11"/>
      <c r="VL162" s="11"/>
      <c r="VM162" s="11"/>
      <c r="VN162" s="11"/>
      <c r="VO162" s="11"/>
      <c r="VP162" s="11"/>
      <c r="VQ162" s="11"/>
      <c r="VR162" s="11"/>
      <c r="VS162" s="11"/>
      <c r="VT162" s="11"/>
      <c r="VU162" s="11"/>
      <c r="VV162" s="11"/>
      <c r="VW162" s="11"/>
      <c r="VX162" s="11"/>
      <c r="VY162" s="11"/>
      <c r="VZ162" s="11"/>
      <c r="WA162" s="11"/>
      <c r="WB162" s="11"/>
      <c r="WC162" s="11"/>
      <c r="WD162" s="11"/>
      <c r="WE162" s="11"/>
      <c r="WF162" s="11"/>
      <c r="WG162" s="11"/>
      <c r="WH162" s="11"/>
      <c r="WI162" s="11"/>
      <c r="WJ162" s="11"/>
      <c r="WK162" s="11"/>
      <c r="WL162" s="11"/>
      <c r="WM162" s="11"/>
      <c r="WN162" s="11"/>
      <c r="WO162" s="11"/>
      <c r="WP162" s="11"/>
      <c r="WQ162" s="11"/>
      <c r="WR162" s="11"/>
      <c r="WS162" s="11"/>
      <c r="WT162" s="11"/>
      <c r="WU162" s="11"/>
      <c r="WV162" s="11"/>
      <c r="WW162" s="11"/>
      <c r="WX162" s="11"/>
      <c r="WY162" s="11"/>
      <c r="WZ162" s="11"/>
      <c r="XA162" s="11"/>
      <c r="XB162" s="11"/>
      <c r="XC162" s="11"/>
      <c r="XD162" s="11"/>
      <c r="XE162" s="11"/>
      <c r="XF162" s="11"/>
      <c r="XG162" s="11"/>
      <c r="XH162" s="11"/>
      <c r="XI162" s="11"/>
      <c r="XJ162" s="11"/>
      <c r="XK162" s="11"/>
      <c r="XL162" s="11"/>
      <c r="XM162" s="11"/>
      <c r="XN162" s="11"/>
      <c r="XO162" s="11"/>
      <c r="XP162" s="11"/>
      <c r="XQ162" s="11"/>
      <c r="XR162" s="11"/>
      <c r="XS162" s="11"/>
      <c r="XT162" s="11"/>
      <c r="XU162" s="11"/>
      <c r="XV162" s="11"/>
      <c r="XW162" s="11"/>
      <c r="XX162" s="11"/>
      <c r="XY162" s="11"/>
      <c r="XZ162" s="11"/>
      <c r="YA162" s="11"/>
      <c r="YB162" s="11"/>
      <c r="YC162" s="11"/>
      <c r="YD162" s="11"/>
      <c r="YE162" s="11"/>
      <c r="YF162" s="11"/>
      <c r="YG162" s="11"/>
      <c r="YH162" s="11"/>
      <c r="YI162" s="11"/>
      <c r="YJ162" s="11"/>
      <c r="YK162" s="11"/>
      <c r="YL162" s="11"/>
      <c r="YM162" s="11"/>
      <c r="YN162" s="11"/>
      <c r="YO162" s="11"/>
      <c r="YP162" s="11"/>
      <c r="YQ162" s="11"/>
      <c r="YR162" s="11"/>
      <c r="YS162" s="11"/>
      <c r="YT162" s="11"/>
      <c r="YU162" s="11"/>
      <c r="YV162" s="11"/>
      <c r="YW162" s="11"/>
      <c r="YX162" s="11"/>
      <c r="YY162" s="11"/>
      <c r="YZ162" s="11"/>
      <c r="ZA162" s="11"/>
      <c r="ZB162" s="11"/>
      <c r="ZC162" s="11"/>
      <c r="ZD162" s="11"/>
      <c r="ZE162" s="11"/>
      <c r="ZF162" s="11"/>
      <c r="ZG162" s="11"/>
      <c r="ZH162" s="11"/>
      <c r="ZI162" s="11"/>
      <c r="ZJ162" s="11"/>
      <c r="ZK162" s="11"/>
      <c r="ZL162" s="11"/>
      <c r="ZM162" s="11"/>
      <c r="ZN162" s="11"/>
      <c r="ZO162" s="11"/>
      <c r="ZP162" s="11"/>
      <c r="ZQ162" s="11"/>
      <c r="ZR162" s="11"/>
      <c r="ZS162" s="11"/>
      <c r="ZT162" s="11"/>
      <c r="ZU162" s="11"/>
      <c r="ZV162" s="11"/>
      <c r="ZW162" s="11"/>
      <c r="ZX162" s="11"/>
      <c r="ZY162" s="11"/>
      <c r="ZZ162" s="11"/>
      <c r="AAA162" s="11"/>
      <c r="AAB162" s="11"/>
      <c r="AAC162" s="11"/>
      <c r="AAD162" s="11"/>
      <c r="AAE162" s="11"/>
      <c r="AAF162" s="11"/>
      <c r="AAG162" s="11"/>
      <c r="AAH162" s="11"/>
      <c r="AAI162" s="11"/>
      <c r="AAJ162" s="11"/>
      <c r="AAK162" s="11"/>
      <c r="AAL162" s="11"/>
      <c r="AAM162" s="11"/>
      <c r="AAN162" s="11"/>
      <c r="AAO162" s="11"/>
      <c r="AAP162" s="11"/>
      <c r="AAQ162" s="11"/>
      <c r="AAR162" s="11"/>
      <c r="AAS162" s="11"/>
      <c r="AAT162" s="11"/>
      <c r="AAU162" s="11"/>
      <c r="AAV162" s="11"/>
      <c r="AAW162" s="11"/>
      <c r="AAX162" s="11"/>
      <c r="AAY162" s="11"/>
      <c r="AAZ162" s="11"/>
      <c r="ABA162" s="11"/>
      <c r="ABB162" s="11"/>
      <c r="ABC162" s="11"/>
      <c r="ABD162" s="11"/>
      <c r="ABE162" s="11"/>
      <c r="ABF162" s="11"/>
      <c r="ABG162" s="11"/>
      <c r="ABH162" s="11"/>
      <c r="ABI162" s="11"/>
      <c r="ABJ162" s="11"/>
      <c r="ABK162" s="11"/>
      <c r="ABL162" s="11"/>
      <c r="ABM162" s="11"/>
      <c r="ABN162" s="11"/>
      <c r="ABO162" s="11"/>
      <c r="ABP162" s="11"/>
      <c r="ABQ162" s="11"/>
      <c r="ABR162" s="11"/>
      <c r="ABS162" s="11"/>
      <c r="ABT162" s="11"/>
      <c r="ABU162" s="11"/>
      <c r="ABV162" s="11"/>
      <c r="ABW162" s="11"/>
      <c r="ABX162" s="11"/>
      <c r="ABY162" s="11"/>
      <c r="ABZ162" s="11"/>
      <c r="ACA162" s="11"/>
      <c r="ACB162" s="11"/>
      <c r="ACC162" s="11"/>
      <c r="ACD162" s="11"/>
      <c r="ACE162" s="11"/>
      <c r="ACF162" s="11"/>
      <c r="ACG162" s="11"/>
      <c r="ACH162" s="11"/>
      <c r="ACI162" s="11"/>
      <c r="ACJ162" s="11"/>
      <c r="ACK162" s="11"/>
      <c r="ACL162" s="11"/>
      <c r="ACM162" s="11"/>
      <c r="ACN162" s="11"/>
      <c r="ACO162" s="11"/>
      <c r="ACP162" s="11"/>
      <c r="ACQ162" s="11"/>
      <c r="ACR162" s="11"/>
      <c r="ACS162" s="11"/>
      <c r="ACT162" s="11"/>
      <c r="ACU162" s="11"/>
      <c r="ACV162" s="11"/>
      <c r="ACW162" s="11"/>
      <c r="ACX162" s="11"/>
      <c r="ACY162" s="11"/>
      <c r="ACZ162" s="11"/>
      <c r="ADA162" s="11"/>
      <c r="ADB162" s="11"/>
      <c r="ADC162" s="11"/>
      <c r="ADD162" s="11"/>
      <c r="ADE162" s="11"/>
      <c r="ADF162" s="11"/>
      <c r="ADG162" s="11"/>
      <c r="ADH162" s="11"/>
      <c r="ADI162" s="11"/>
      <c r="ADJ162" s="11"/>
      <c r="ADK162" s="11"/>
      <c r="ADL162" s="11"/>
      <c r="ADM162" s="11"/>
      <c r="ADN162" s="11"/>
      <c r="ADO162" s="11"/>
      <c r="ADP162" s="11"/>
      <c r="ADQ162" s="11"/>
      <c r="ADR162" s="11"/>
      <c r="ADS162" s="11"/>
      <c r="ADT162" s="11"/>
      <c r="ADU162" s="11"/>
      <c r="ADV162" s="11"/>
      <c r="ADW162" s="11"/>
      <c r="ADX162" s="11"/>
      <c r="ADY162" s="11"/>
      <c r="ADZ162" s="11"/>
      <c r="AEA162" s="11"/>
      <c r="AEB162" s="11"/>
      <c r="AEC162" s="11"/>
      <c r="AED162" s="11"/>
      <c r="AEE162" s="11"/>
      <c r="AEF162" s="11"/>
      <c r="AEG162" s="11"/>
      <c r="AEH162" s="11"/>
      <c r="AEI162" s="11"/>
      <c r="AEJ162" s="11"/>
      <c r="AEK162" s="11"/>
      <c r="AEL162" s="11"/>
      <c r="AEM162" s="11"/>
      <c r="AEN162" s="11"/>
      <c r="AEO162" s="11"/>
      <c r="AEP162" s="11"/>
      <c r="AEQ162" s="11"/>
      <c r="AER162" s="11"/>
      <c r="AES162" s="11"/>
      <c r="AET162" s="11"/>
      <c r="AEU162" s="11"/>
      <c r="AEV162" s="11"/>
      <c r="AEW162" s="11"/>
      <c r="AEX162" s="11"/>
      <c r="AEY162" s="11"/>
      <c r="AEZ162" s="11"/>
      <c r="AFA162" s="11"/>
      <c r="AFB162" s="11"/>
      <c r="AFC162" s="11"/>
      <c r="AFD162" s="11"/>
      <c r="AFE162" s="11"/>
      <c r="AFF162" s="11"/>
      <c r="AFG162" s="11"/>
      <c r="AFH162" s="11"/>
      <c r="AFI162" s="11"/>
      <c r="AFJ162" s="11"/>
      <c r="AFK162" s="11"/>
      <c r="AFL162" s="11"/>
      <c r="AFM162" s="11"/>
      <c r="AFN162" s="11"/>
      <c r="AFO162" s="11"/>
      <c r="AFP162" s="11"/>
      <c r="AFQ162" s="11"/>
      <c r="AFR162" s="11"/>
      <c r="AFS162" s="11"/>
      <c r="AFT162" s="11"/>
      <c r="AFU162" s="11"/>
      <c r="AFV162" s="11"/>
      <c r="AFW162" s="11"/>
      <c r="AFX162" s="11"/>
      <c r="AFY162" s="11"/>
      <c r="AFZ162" s="11"/>
      <c r="AGA162" s="11"/>
      <c r="AGB162" s="11"/>
      <c r="AGC162" s="11"/>
      <c r="AGD162" s="11"/>
      <c r="AGE162" s="11"/>
      <c r="AGF162" s="11"/>
      <c r="AGG162" s="11"/>
      <c r="AGH162" s="11"/>
      <c r="AGI162" s="11"/>
      <c r="AGJ162" s="11"/>
      <c r="AGK162" s="11"/>
      <c r="AGL162" s="11"/>
      <c r="AGM162" s="11"/>
      <c r="AGN162" s="11"/>
      <c r="AGO162" s="11"/>
      <c r="AGP162" s="11"/>
      <c r="AGQ162" s="11"/>
      <c r="AGR162" s="11"/>
      <c r="AGS162" s="11"/>
      <c r="AGT162" s="11"/>
      <c r="AGU162" s="11"/>
      <c r="AGV162" s="11"/>
      <c r="AGW162" s="11"/>
      <c r="AGX162" s="11"/>
      <c r="AGY162" s="11"/>
      <c r="AGZ162" s="11"/>
      <c r="AHA162" s="11"/>
      <c r="AHB162" s="11"/>
      <c r="AHC162" s="11"/>
      <c r="AHD162" s="11"/>
      <c r="AHE162" s="11"/>
      <c r="AHF162" s="11"/>
      <c r="AHG162" s="11"/>
      <c r="AHH162" s="11"/>
      <c r="AHI162" s="11"/>
      <c r="AHJ162" s="11"/>
      <c r="AHK162" s="11"/>
      <c r="AHL162" s="11"/>
      <c r="AHM162" s="11"/>
      <c r="AHN162" s="11"/>
      <c r="AHO162" s="11"/>
      <c r="AHP162" s="11"/>
      <c r="AHQ162" s="11"/>
      <c r="AHR162" s="11"/>
      <c r="AHS162" s="11"/>
      <c r="AHT162" s="11"/>
      <c r="AHU162" s="11"/>
      <c r="AHV162" s="11"/>
      <c r="AHW162" s="11"/>
      <c r="AHX162" s="11"/>
      <c r="AHY162" s="11"/>
      <c r="AHZ162" s="11"/>
      <c r="AIA162" s="11"/>
      <c r="AIB162" s="11"/>
      <c r="AIC162" s="11"/>
      <c r="AID162" s="11"/>
      <c r="AIE162" s="11"/>
      <c r="AIF162" s="11"/>
      <c r="AIG162" s="11"/>
      <c r="AIH162" s="11"/>
      <c r="AII162" s="11"/>
      <c r="AIJ162" s="11"/>
      <c r="AIK162" s="11"/>
      <c r="AIL162" s="11"/>
      <c r="AIM162" s="11"/>
      <c r="AIN162" s="11"/>
      <c r="AIO162" s="11"/>
      <c r="AIP162" s="11"/>
      <c r="AIQ162" s="11"/>
      <c r="AIR162" s="11"/>
      <c r="AIS162" s="11"/>
      <c r="AIT162" s="11"/>
      <c r="AIU162" s="11"/>
      <c r="AIV162" s="11"/>
      <c r="AIW162" s="11"/>
      <c r="AIX162" s="11"/>
      <c r="AIY162" s="11"/>
      <c r="AIZ162" s="11"/>
      <c r="AJA162" s="11"/>
      <c r="AJB162" s="11"/>
      <c r="AJC162" s="11"/>
      <c r="AJD162" s="11"/>
      <c r="AJE162" s="11"/>
      <c r="AJF162" s="11"/>
      <c r="AJG162" s="11"/>
      <c r="AJH162" s="11"/>
      <c r="AJI162" s="11"/>
      <c r="AJJ162" s="11"/>
      <c r="AJK162" s="11"/>
      <c r="AJL162" s="11"/>
      <c r="AJM162" s="11"/>
      <c r="AJN162" s="11"/>
      <c r="AJO162" s="11"/>
      <c r="AJP162" s="11"/>
      <c r="AJQ162" s="11"/>
      <c r="AJR162" s="11"/>
      <c r="AJS162" s="11"/>
      <c r="AJT162" s="11"/>
      <c r="AJU162" s="11"/>
      <c r="AJV162" s="11"/>
      <c r="AJW162" s="11"/>
      <c r="AJX162" s="11"/>
      <c r="AJY162" s="11"/>
      <c r="AJZ162" s="11"/>
      <c r="AKA162" s="11"/>
      <c r="AKB162" s="11"/>
      <c r="AKC162" s="11"/>
      <c r="AKD162" s="11"/>
      <c r="AKE162" s="11"/>
      <c r="AKF162" s="11"/>
      <c r="AKG162" s="11"/>
      <c r="AKH162" s="11"/>
      <c r="AKI162" s="11"/>
      <c r="AKJ162" s="11"/>
      <c r="AKK162" s="11"/>
      <c r="AKL162" s="11"/>
      <c r="AKM162" s="11"/>
      <c r="AKN162" s="11"/>
      <c r="AKO162" s="11"/>
      <c r="AKP162" s="11"/>
      <c r="AKQ162" s="11"/>
      <c r="AKR162" s="11"/>
      <c r="AKS162" s="11"/>
      <c r="AKT162" s="11"/>
      <c r="AKU162" s="11"/>
      <c r="AKV162" s="11"/>
      <c r="AKW162" s="11"/>
      <c r="AKX162" s="11"/>
      <c r="AKY162" s="11"/>
      <c r="AKZ162" s="11"/>
      <c r="ALA162" s="11"/>
      <c r="ALB162" s="11"/>
      <c r="ALC162" s="11"/>
      <c r="ALD162" s="11"/>
      <c r="ALE162" s="11"/>
      <c r="ALF162" s="11"/>
      <c r="ALG162" s="11"/>
      <c r="ALH162" s="11"/>
      <c r="ALI162" s="11"/>
      <c r="ALJ162" s="11"/>
      <c r="ALK162" s="11"/>
      <c r="ALL162" s="11"/>
      <c r="ALM162" s="11"/>
      <c r="ALN162" s="11"/>
      <c r="ALO162" s="11"/>
      <c r="ALP162" s="11"/>
      <c r="ALQ162" s="11"/>
      <c r="ALR162" s="11"/>
      <c r="ALS162" s="11"/>
      <c r="ALT162" s="11"/>
      <c r="ALU162" s="11"/>
      <c r="ALV162" s="11"/>
      <c r="ALW162" s="11"/>
      <c r="ALX162" s="11"/>
      <c r="ALY162" s="11"/>
      <c r="ALZ162" s="11"/>
      <c r="AMA162" s="11"/>
      <c r="AMB162" s="11"/>
      <c r="AMC162" s="11"/>
      <c r="AMD162" s="11"/>
      <c r="AME162" s="11"/>
      <c r="AMF162" s="11"/>
      <c r="AMG162" s="11"/>
      <c r="AMH162" s="11"/>
      <c r="AMI162" s="11"/>
      <c r="AMJ162" s="11"/>
      <c r="AMK162" s="11"/>
      <c r="AML162" s="11"/>
      <c r="AMM162" s="11"/>
      <c r="AMN162" s="11"/>
      <c r="AMO162" s="11"/>
      <c r="AMP162" s="11"/>
      <c r="AMQ162" s="11"/>
      <c r="AMR162" s="11"/>
      <c r="AMS162" s="11"/>
      <c r="AMT162" s="11"/>
      <c r="AMU162" s="11"/>
      <c r="AMV162" s="11"/>
      <c r="AMW162" s="11"/>
      <c r="AMX162" s="11"/>
      <c r="AMY162" s="11"/>
      <c r="AMZ162" s="11"/>
      <c r="ANA162" s="11"/>
      <c r="ANB162" s="11"/>
      <c r="ANC162" s="11"/>
      <c r="AND162" s="11"/>
      <c r="ANE162" s="11"/>
      <c r="ANF162" s="11"/>
      <c r="ANG162" s="11"/>
      <c r="ANH162" s="11"/>
      <c r="ANI162" s="11"/>
      <c r="ANJ162" s="11"/>
      <c r="ANK162" s="11"/>
      <c r="ANL162" s="11"/>
      <c r="ANM162" s="11"/>
      <c r="ANN162" s="11"/>
      <c r="ANO162" s="11"/>
      <c r="ANP162" s="11"/>
      <c r="ANQ162" s="11"/>
      <c r="ANR162" s="11"/>
      <c r="ANS162" s="11"/>
      <c r="ANT162" s="11"/>
      <c r="ANU162" s="11"/>
      <c r="ANV162" s="11"/>
      <c r="ANW162" s="11"/>
      <c r="ANX162" s="11"/>
      <c r="ANY162" s="11"/>
      <c r="ANZ162" s="11"/>
      <c r="AOA162" s="11"/>
      <c r="AOB162" s="11"/>
      <c r="AOC162" s="11"/>
      <c r="AOD162" s="11"/>
      <c r="AOE162" s="11"/>
      <c r="AOF162" s="11"/>
      <c r="AOG162" s="11"/>
      <c r="AOH162" s="11"/>
      <c r="AOI162" s="11"/>
      <c r="AOJ162" s="11"/>
      <c r="AOK162" s="11"/>
      <c r="AOL162" s="11"/>
      <c r="AOM162" s="11"/>
      <c r="AON162" s="11"/>
      <c r="AOO162" s="11"/>
      <c r="AOP162" s="11"/>
      <c r="AOQ162" s="11"/>
      <c r="AOR162" s="11"/>
      <c r="AOS162" s="11"/>
      <c r="AOT162" s="11"/>
      <c r="AOU162" s="11"/>
      <c r="AOV162" s="11"/>
      <c r="AOW162" s="11"/>
      <c r="AOX162" s="11"/>
      <c r="AOY162" s="11"/>
      <c r="AOZ162" s="11"/>
      <c r="APA162" s="11"/>
      <c r="APB162" s="11"/>
      <c r="APC162" s="11"/>
      <c r="APD162" s="11"/>
      <c r="APE162" s="11"/>
      <c r="APF162" s="11"/>
      <c r="APG162" s="11"/>
      <c r="APH162" s="11"/>
      <c r="API162" s="11"/>
      <c r="APJ162" s="11"/>
      <c r="APK162" s="11"/>
      <c r="APL162" s="11"/>
      <c r="APM162" s="11"/>
      <c r="APN162" s="11"/>
      <c r="APO162" s="11"/>
      <c r="APP162" s="11"/>
      <c r="APQ162" s="11"/>
      <c r="APR162" s="11"/>
      <c r="APS162" s="11"/>
      <c r="APT162" s="11"/>
      <c r="APU162" s="11"/>
      <c r="APV162" s="11"/>
      <c r="APW162" s="11"/>
      <c r="APX162" s="11"/>
      <c r="APY162" s="11"/>
      <c r="APZ162" s="11"/>
      <c r="AQA162" s="11"/>
      <c r="AQB162" s="11"/>
      <c r="AQC162" s="11"/>
      <c r="AQD162" s="11"/>
      <c r="AQE162" s="11"/>
      <c r="AQF162" s="11"/>
      <c r="AQG162" s="11"/>
      <c r="AQH162" s="11"/>
      <c r="AQI162" s="11"/>
      <c r="AQJ162" s="11"/>
      <c r="AQK162" s="11"/>
      <c r="AQL162" s="11"/>
      <c r="AQM162" s="11"/>
      <c r="AQN162" s="11"/>
      <c r="AQO162" s="11"/>
      <c r="AQP162" s="11"/>
      <c r="AQQ162" s="11"/>
      <c r="AQR162" s="11"/>
      <c r="AQS162" s="11"/>
      <c r="AQT162" s="11"/>
      <c r="AQU162" s="11"/>
      <c r="AQV162" s="11"/>
      <c r="AQW162" s="11"/>
      <c r="AQX162" s="11"/>
      <c r="AQY162" s="11"/>
      <c r="AQZ162" s="11"/>
      <c r="ARA162" s="11"/>
      <c r="ARB162" s="11"/>
      <c r="ARC162" s="11"/>
      <c r="ARD162" s="11"/>
      <c r="ARE162" s="11"/>
      <c r="ARF162" s="11"/>
      <c r="ARG162" s="11"/>
      <c r="ARH162" s="11"/>
      <c r="ARI162" s="11"/>
      <c r="ARJ162" s="11"/>
      <c r="ARK162" s="11"/>
      <c r="ARL162" s="11"/>
      <c r="ARM162" s="11"/>
      <c r="ARN162" s="11"/>
      <c r="ARO162" s="11"/>
      <c r="ARP162" s="11"/>
      <c r="ARQ162" s="11"/>
      <c r="ARR162" s="11"/>
      <c r="ARS162" s="11"/>
      <c r="ART162" s="11"/>
      <c r="ARU162" s="11"/>
      <c r="ARV162" s="11"/>
      <c r="ARW162" s="11"/>
      <c r="ARX162" s="11"/>
      <c r="ARY162" s="11"/>
      <c r="ARZ162" s="11"/>
      <c r="ASA162" s="11"/>
      <c r="ASB162" s="11"/>
      <c r="ASC162" s="11"/>
      <c r="ASD162" s="11"/>
      <c r="ASE162" s="11"/>
      <c r="ASF162" s="11"/>
      <c r="ASG162" s="11"/>
      <c r="ASH162" s="11"/>
      <c r="ASI162" s="11"/>
      <c r="ASJ162" s="11"/>
      <c r="ASK162" s="11"/>
      <c r="ASL162" s="11"/>
      <c r="ASM162" s="11"/>
      <c r="ASN162" s="11"/>
      <c r="ASO162" s="11"/>
      <c r="ASP162" s="11"/>
      <c r="ASQ162" s="11"/>
      <c r="ASR162" s="11"/>
      <c r="ASS162" s="11"/>
      <c r="AST162" s="11"/>
      <c r="ASU162" s="11"/>
      <c r="ASV162" s="11"/>
      <c r="ASW162" s="11"/>
      <c r="ASX162" s="11"/>
      <c r="ASY162" s="11"/>
      <c r="ASZ162" s="11"/>
      <c r="ATA162" s="11"/>
      <c r="ATB162" s="11"/>
      <c r="ATC162" s="11"/>
      <c r="ATD162" s="11"/>
      <c r="ATE162" s="11"/>
      <c r="ATF162" s="11"/>
      <c r="ATG162" s="11"/>
      <c r="ATH162" s="11"/>
      <c r="ATI162" s="11"/>
      <c r="ATJ162" s="11"/>
      <c r="ATK162" s="11"/>
      <c r="ATL162" s="11"/>
      <c r="ATM162" s="11"/>
      <c r="ATN162" s="11"/>
      <c r="ATO162" s="11"/>
      <c r="ATP162" s="11"/>
      <c r="ATQ162" s="11"/>
      <c r="ATR162" s="11"/>
      <c r="ATS162" s="11"/>
      <c r="ATT162" s="11"/>
      <c r="ATU162" s="11"/>
      <c r="ATV162" s="11"/>
      <c r="ATW162" s="11"/>
      <c r="ATX162" s="11"/>
      <c r="ATY162" s="11"/>
      <c r="ATZ162" s="11"/>
      <c r="AUA162" s="11"/>
      <c r="AUB162" s="11"/>
      <c r="AUC162" s="11"/>
      <c r="AUD162" s="11"/>
      <c r="AUE162" s="11"/>
      <c r="AUF162" s="11"/>
      <c r="AUG162" s="11"/>
      <c r="AUH162" s="11"/>
      <c r="AUI162" s="11"/>
      <c r="AUJ162" s="11"/>
      <c r="AUK162" s="11"/>
      <c r="AUL162" s="11"/>
      <c r="AUM162" s="11"/>
      <c r="AUN162" s="11"/>
      <c r="AUO162" s="11"/>
      <c r="AUP162" s="11"/>
      <c r="AUQ162" s="11"/>
      <c r="AUR162" s="11"/>
      <c r="AUS162" s="11"/>
      <c r="AUT162" s="11"/>
      <c r="AUU162" s="11"/>
      <c r="AUV162" s="11"/>
      <c r="AUW162" s="11"/>
      <c r="AUX162" s="11"/>
      <c r="AUY162" s="11"/>
      <c r="AUZ162" s="11"/>
      <c r="AVA162" s="11"/>
      <c r="AVB162" s="11"/>
      <c r="AVC162" s="11"/>
      <c r="AVD162" s="11"/>
      <c r="AVE162" s="11"/>
      <c r="AVF162" s="11"/>
      <c r="AVG162" s="11"/>
      <c r="AVH162" s="11"/>
      <c r="AVI162" s="11"/>
      <c r="AVJ162" s="11"/>
      <c r="AVK162" s="11"/>
      <c r="AVL162" s="11"/>
      <c r="AVM162" s="11"/>
      <c r="AVN162" s="11"/>
      <c r="AVO162" s="11"/>
      <c r="AVP162" s="11"/>
      <c r="AVQ162" s="11"/>
      <c r="AVR162" s="11"/>
      <c r="AVS162" s="11"/>
      <c r="AVT162" s="11"/>
      <c r="AVU162" s="11"/>
      <c r="AVV162" s="11"/>
      <c r="AVW162" s="11"/>
      <c r="AVX162" s="11"/>
      <c r="AVY162" s="11"/>
      <c r="AVZ162" s="11"/>
      <c r="AWA162" s="11"/>
      <c r="AWB162" s="11"/>
      <c r="AWC162" s="11"/>
      <c r="AWD162" s="11"/>
      <c r="AWE162" s="11"/>
      <c r="AWF162" s="11"/>
      <c r="AWG162" s="11"/>
      <c r="AWH162" s="11"/>
      <c r="AWI162" s="11"/>
      <c r="AWJ162" s="11"/>
      <c r="AWK162" s="11"/>
      <c r="AWL162" s="11"/>
      <c r="AWM162" s="11"/>
      <c r="AWN162" s="11"/>
      <c r="AWO162" s="11"/>
      <c r="AWP162" s="11"/>
      <c r="AWQ162" s="11"/>
      <c r="AWR162" s="11"/>
      <c r="AWS162" s="11"/>
      <c r="AWT162" s="11"/>
      <c r="AWU162" s="11"/>
      <c r="AWV162" s="11"/>
      <c r="AWW162" s="11"/>
      <c r="AWX162" s="11"/>
      <c r="AWY162" s="11"/>
      <c r="AWZ162" s="11"/>
      <c r="AXA162" s="11"/>
      <c r="AXB162" s="11"/>
      <c r="AXC162" s="11"/>
      <c r="AXD162" s="11"/>
      <c r="AXE162" s="11"/>
      <c r="AXF162" s="11"/>
      <c r="AXG162" s="11"/>
      <c r="AXH162" s="11"/>
      <c r="AXI162" s="11"/>
      <c r="AXJ162" s="11"/>
      <c r="AXK162" s="11"/>
      <c r="AXL162" s="11"/>
      <c r="AXM162" s="11"/>
      <c r="AXN162" s="11"/>
      <c r="AXO162" s="11"/>
      <c r="AXP162" s="11"/>
      <c r="AXQ162" s="11"/>
      <c r="AXR162" s="11"/>
      <c r="AXS162" s="11"/>
      <c r="AXT162" s="11"/>
      <c r="AXU162" s="11"/>
      <c r="AXV162" s="11"/>
      <c r="AXW162" s="11"/>
      <c r="AXX162" s="11"/>
      <c r="AXY162" s="11"/>
      <c r="AXZ162" s="11"/>
      <c r="AYA162" s="11"/>
      <c r="AYB162" s="11"/>
      <c r="AYC162" s="11"/>
      <c r="AYD162" s="11"/>
      <c r="AYE162" s="11"/>
      <c r="AYF162" s="11"/>
      <c r="AYG162" s="11"/>
      <c r="AYH162" s="11"/>
      <c r="AYI162" s="11"/>
      <c r="AYJ162" s="11"/>
      <c r="AYK162" s="11"/>
      <c r="AYL162" s="11"/>
      <c r="AYM162" s="11"/>
      <c r="AYN162" s="11"/>
      <c r="AYO162" s="11"/>
      <c r="AYP162" s="11"/>
      <c r="AYQ162" s="11"/>
      <c r="AYR162" s="11"/>
      <c r="AYS162" s="11"/>
      <c r="AYT162" s="11"/>
      <c r="AYU162" s="11"/>
      <c r="AYV162" s="11"/>
      <c r="AYW162" s="11"/>
      <c r="AYX162" s="11"/>
      <c r="AYY162" s="11"/>
      <c r="AYZ162" s="11"/>
      <c r="AZA162" s="11"/>
      <c r="AZB162" s="11"/>
      <c r="AZC162" s="11"/>
      <c r="AZD162" s="11"/>
      <c r="AZE162" s="11"/>
      <c r="AZF162" s="11"/>
      <c r="AZG162" s="11"/>
      <c r="AZH162" s="11"/>
      <c r="AZI162" s="11"/>
      <c r="AZJ162" s="11"/>
      <c r="AZK162" s="11"/>
      <c r="AZL162" s="11"/>
      <c r="AZM162" s="11"/>
      <c r="AZN162" s="11"/>
      <c r="AZO162" s="11"/>
      <c r="AZP162" s="11"/>
      <c r="AZQ162" s="11"/>
      <c r="AZR162" s="11"/>
      <c r="AZS162" s="11"/>
      <c r="AZT162" s="11"/>
      <c r="AZU162" s="11"/>
      <c r="AZV162" s="11"/>
      <c r="AZW162" s="11"/>
      <c r="AZX162" s="11"/>
      <c r="AZY162" s="11"/>
      <c r="AZZ162" s="11"/>
      <c r="BAA162" s="11"/>
      <c r="BAB162" s="11"/>
      <c r="BAC162" s="11"/>
      <c r="BAD162" s="11"/>
      <c r="BAE162" s="11"/>
      <c r="BAF162" s="11"/>
      <c r="BAG162" s="11"/>
      <c r="BAH162" s="11"/>
      <c r="BAI162" s="11"/>
      <c r="BAJ162" s="11"/>
      <c r="BAK162" s="11"/>
      <c r="BAL162" s="11"/>
      <c r="BAM162" s="11"/>
      <c r="BAN162" s="11"/>
      <c r="BAO162" s="11"/>
      <c r="BAP162" s="11"/>
      <c r="BAQ162" s="11"/>
      <c r="BAR162" s="11"/>
      <c r="BAS162" s="11"/>
      <c r="BAT162" s="11"/>
      <c r="BAU162" s="11"/>
      <c r="BAV162" s="11"/>
      <c r="BAW162" s="11"/>
      <c r="BAX162" s="11"/>
      <c r="BAY162" s="11"/>
      <c r="BAZ162" s="11"/>
      <c r="BBA162" s="11"/>
      <c r="BBB162" s="11"/>
      <c r="BBC162" s="11"/>
      <c r="BBD162" s="11"/>
      <c r="BBE162" s="11"/>
      <c r="BBF162" s="11"/>
      <c r="BBG162" s="11"/>
      <c r="BBH162" s="11"/>
      <c r="BBI162" s="11"/>
      <c r="BBJ162" s="11"/>
      <c r="BBK162" s="11"/>
      <c r="BBL162" s="11"/>
      <c r="BBM162" s="11"/>
      <c r="BBN162" s="11"/>
      <c r="BBO162" s="11"/>
      <c r="BBP162" s="11"/>
      <c r="BBQ162" s="11"/>
      <c r="BBR162" s="11"/>
      <c r="BBS162" s="11"/>
      <c r="BBT162" s="11"/>
      <c r="BBU162" s="11"/>
      <c r="BBV162" s="11"/>
      <c r="BBW162" s="11"/>
      <c r="BBX162" s="11"/>
      <c r="BBY162" s="11"/>
      <c r="BBZ162" s="11"/>
      <c r="BCA162" s="11"/>
      <c r="BCB162" s="11"/>
      <c r="BCC162" s="11"/>
      <c r="BCD162" s="11"/>
      <c r="BCE162" s="11"/>
      <c r="BCF162" s="11"/>
      <c r="BCG162" s="11"/>
      <c r="BCH162" s="11"/>
      <c r="BCI162" s="11"/>
      <c r="BCJ162" s="11"/>
      <c r="BCK162" s="11"/>
      <c r="BCL162" s="11"/>
      <c r="BCM162" s="11"/>
      <c r="BCN162" s="11"/>
      <c r="BCO162" s="11"/>
      <c r="BCP162" s="11"/>
      <c r="BCQ162" s="11"/>
      <c r="BCR162" s="11"/>
      <c r="BCS162" s="11"/>
      <c r="BCT162" s="11"/>
      <c r="BCU162" s="11"/>
      <c r="BCV162" s="11"/>
      <c r="BCW162" s="11"/>
      <c r="BCX162" s="11"/>
      <c r="BCY162" s="11"/>
      <c r="BCZ162" s="11"/>
      <c r="BDA162" s="11"/>
      <c r="BDB162" s="11"/>
      <c r="BDC162" s="11"/>
      <c r="BDD162" s="11"/>
      <c r="BDE162" s="11"/>
      <c r="BDF162" s="11"/>
      <c r="BDG162" s="11"/>
      <c r="BDH162" s="11"/>
      <c r="BDI162" s="11"/>
      <c r="BDJ162" s="11"/>
      <c r="BDK162" s="11"/>
      <c r="BDL162" s="11"/>
      <c r="BDM162" s="11"/>
      <c r="BDN162" s="11"/>
      <c r="BDO162" s="11"/>
      <c r="BDP162" s="11"/>
      <c r="BDQ162" s="11"/>
      <c r="BDR162" s="11"/>
      <c r="BDS162" s="11"/>
      <c r="BDT162" s="11"/>
      <c r="BDU162" s="11"/>
      <c r="BDV162" s="11"/>
      <c r="BDW162" s="11"/>
      <c r="BDX162" s="11"/>
      <c r="BDY162" s="11"/>
      <c r="BDZ162" s="11"/>
      <c r="BEA162" s="11"/>
      <c r="BEB162" s="11"/>
      <c r="BEC162" s="11"/>
      <c r="BED162" s="11"/>
      <c r="BEE162" s="11"/>
      <c r="BEF162" s="11"/>
      <c r="BEG162" s="11"/>
      <c r="BEH162" s="11"/>
      <c r="BEI162" s="11"/>
      <c r="BEJ162" s="11"/>
      <c r="BEK162" s="11"/>
      <c r="BEL162" s="11"/>
      <c r="BEM162" s="11"/>
      <c r="BEN162" s="11"/>
      <c r="BEO162" s="11"/>
      <c r="BEP162" s="11"/>
      <c r="BEQ162" s="11"/>
      <c r="BER162" s="11"/>
      <c r="BES162" s="11"/>
      <c r="BET162" s="11"/>
      <c r="BEU162" s="11"/>
      <c r="BEV162" s="11"/>
      <c r="BEW162" s="11"/>
      <c r="BEX162" s="11"/>
      <c r="BEY162" s="11"/>
      <c r="BEZ162" s="11"/>
      <c r="BFA162" s="11"/>
      <c r="BFB162" s="11"/>
      <c r="BFC162" s="11"/>
      <c r="BFD162" s="11"/>
      <c r="BFE162" s="11"/>
      <c r="BFF162" s="11"/>
      <c r="BFG162" s="11"/>
      <c r="BFH162" s="11"/>
      <c r="BFI162" s="11"/>
      <c r="BFJ162" s="11"/>
      <c r="BFK162" s="11"/>
      <c r="BFL162" s="11"/>
      <c r="BFM162" s="11"/>
      <c r="BFN162" s="11"/>
      <c r="BFO162" s="11"/>
      <c r="BFP162" s="11"/>
      <c r="BFQ162" s="11"/>
      <c r="BFR162" s="11"/>
      <c r="BFS162" s="11"/>
      <c r="BFT162" s="11"/>
      <c r="BFU162" s="11"/>
      <c r="BFV162" s="11"/>
      <c r="BFW162" s="11"/>
      <c r="BFX162" s="11"/>
      <c r="BFY162" s="11"/>
      <c r="BFZ162" s="11"/>
      <c r="BGA162" s="11"/>
      <c r="BGB162" s="11"/>
      <c r="BGC162" s="11"/>
      <c r="BGD162" s="11"/>
      <c r="BGE162" s="11"/>
      <c r="BGF162" s="11"/>
      <c r="BGG162" s="11"/>
      <c r="BGH162" s="11"/>
      <c r="BGI162" s="11"/>
      <c r="BGJ162" s="11"/>
      <c r="BGK162" s="11"/>
      <c r="BGL162" s="11"/>
      <c r="BGM162" s="11"/>
      <c r="BGN162" s="11"/>
      <c r="BGO162" s="11"/>
      <c r="BGP162" s="11"/>
      <c r="BGQ162" s="11"/>
      <c r="BGR162" s="11"/>
      <c r="BGS162" s="11"/>
      <c r="BGT162" s="11"/>
      <c r="BGU162" s="11"/>
      <c r="BGV162" s="11"/>
      <c r="BGW162" s="11"/>
      <c r="BGX162" s="11"/>
      <c r="BGY162" s="11"/>
      <c r="BGZ162" s="11"/>
      <c r="BHA162" s="11"/>
      <c r="BHB162" s="11"/>
      <c r="BHC162" s="11"/>
      <c r="BHD162" s="11"/>
      <c r="BHE162" s="11"/>
      <c r="BHF162" s="11"/>
      <c r="BHG162" s="11"/>
      <c r="BHH162" s="11"/>
      <c r="BHI162" s="11"/>
      <c r="BHJ162" s="11"/>
      <c r="BHK162" s="11"/>
      <c r="BHL162" s="11"/>
      <c r="BHM162" s="11"/>
      <c r="BHN162" s="11"/>
      <c r="BHO162" s="11"/>
      <c r="BHP162" s="11"/>
      <c r="BHQ162" s="11"/>
      <c r="BHR162" s="11"/>
      <c r="BHS162" s="11"/>
      <c r="BHT162" s="11"/>
      <c r="BHU162" s="11"/>
      <c r="BHV162" s="11"/>
      <c r="BHW162" s="11"/>
      <c r="BHX162" s="11"/>
      <c r="BHY162" s="11"/>
      <c r="BHZ162" s="11"/>
      <c r="BIA162" s="11"/>
      <c r="BIB162" s="11"/>
      <c r="BIC162" s="11"/>
      <c r="BID162" s="11"/>
      <c r="BIE162" s="11"/>
      <c r="BIF162" s="11"/>
      <c r="BIG162" s="11"/>
      <c r="BIH162" s="11"/>
      <c r="BII162" s="11"/>
      <c r="BIJ162" s="11"/>
      <c r="BIK162" s="11"/>
      <c r="BIL162" s="11"/>
      <c r="BIM162" s="11"/>
      <c r="BIN162" s="11"/>
      <c r="BIO162" s="11"/>
      <c r="BIP162" s="11"/>
      <c r="BIQ162" s="11"/>
      <c r="BIR162" s="11"/>
      <c r="BIS162" s="11"/>
      <c r="BIT162" s="11"/>
      <c r="BIU162" s="11"/>
      <c r="BIV162" s="11"/>
      <c r="BIW162" s="11"/>
      <c r="BIX162" s="11"/>
      <c r="BIY162" s="11"/>
      <c r="BIZ162" s="11"/>
      <c r="BJA162" s="11"/>
      <c r="BJB162" s="11"/>
      <c r="BJC162" s="11"/>
      <c r="BJD162" s="11"/>
      <c r="BJE162" s="11"/>
      <c r="BJF162" s="11"/>
      <c r="BJG162" s="11"/>
      <c r="BJH162" s="11"/>
      <c r="BJI162" s="11"/>
      <c r="BJJ162" s="11"/>
      <c r="BJK162" s="11"/>
      <c r="BJL162" s="11"/>
      <c r="BJM162" s="11"/>
      <c r="BJN162" s="11"/>
      <c r="BJO162" s="11"/>
      <c r="BJP162" s="11"/>
      <c r="BJQ162" s="11"/>
      <c r="BJR162" s="11"/>
      <c r="BJS162" s="11"/>
      <c r="BJT162" s="11"/>
      <c r="BJU162" s="11"/>
      <c r="BJV162" s="11"/>
      <c r="BJW162" s="11"/>
      <c r="BJX162" s="11"/>
      <c r="BJY162" s="11"/>
      <c r="BJZ162" s="11"/>
      <c r="BKA162" s="11"/>
      <c r="BKB162" s="11"/>
      <c r="BKC162" s="11"/>
      <c r="BKD162" s="11"/>
      <c r="BKE162" s="11"/>
      <c r="BKF162" s="11"/>
      <c r="BKG162" s="11"/>
      <c r="BKH162" s="11"/>
      <c r="BKI162" s="11"/>
      <c r="BKJ162" s="11"/>
      <c r="BKK162" s="11"/>
      <c r="BKL162" s="11"/>
      <c r="BKM162" s="11"/>
      <c r="BKN162" s="11"/>
      <c r="BKO162" s="11"/>
      <c r="BKP162" s="11"/>
      <c r="BKQ162" s="11"/>
      <c r="BKR162" s="11"/>
      <c r="BKS162" s="11"/>
      <c r="BKT162" s="11"/>
      <c r="BKU162" s="11"/>
      <c r="BKV162" s="11"/>
      <c r="BKW162" s="11"/>
      <c r="BKX162" s="11"/>
      <c r="BKY162" s="11"/>
      <c r="BKZ162" s="11"/>
      <c r="BLA162" s="11"/>
      <c r="BLB162" s="11"/>
      <c r="BLC162" s="11"/>
      <c r="BLD162" s="11"/>
      <c r="BLE162" s="11"/>
      <c r="BLF162" s="11"/>
      <c r="BLG162" s="11"/>
      <c r="BLH162" s="11"/>
      <c r="BLI162" s="11"/>
      <c r="BLJ162" s="11"/>
      <c r="BLK162" s="11"/>
      <c r="BLL162" s="11"/>
      <c r="BLM162" s="11"/>
      <c r="BLN162" s="11"/>
      <c r="BLO162" s="11"/>
      <c r="BLP162" s="11"/>
      <c r="BLQ162" s="11"/>
      <c r="BLR162" s="11"/>
      <c r="BLS162" s="11"/>
      <c r="BLT162" s="11"/>
      <c r="BLU162" s="11"/>
      <c r="BLV162" s="11"/>
      <c r="BLW162" s="11"/>
      <c r="BLX162" s="11"/>
      <c r="BLY162" s="11"/>
      <c r="BLZ162" s="11"/>
      <c r="BMA162" s="11"/>
      <c r="BMB162" s="11"/>
      <c r="BMC162" s="11"/>
      <c r="BMD162" s="11"/>
      <c r="BME162" s="11"/>
      <c r="BMF162" s="11"/>
      <c r="BMG162" s="11"/>
      <c r="BMH162" s="11"/>
      <c r="BMI162" s="11"/>
      <c r="BMJ162" s="11"/>
      <c r="BMK162" s="11"/>
      <c r="BML162" s="11"/>
      <c r="BMM162" s="11"/>
      <c r="BMN162" s="11"/>
      <c r="BMO162" s="11"/>
      <c r="BMP162" s="11"/>
      <c r="BMQ162" s="11"/>
      <c r="BMR162" s="11"/>
      <c r="BMS162" s="11"/>
      <c r="BMT162" s="11"/>
      <c r="BMU162" s="11"/>
      <c r="BMV162" s="11"/>
      <c r="BMW162" s="11"/>
      <c r="BMX162" s="11"/>
      <c r="BMY162" s="11"/>
      <c r="BMZ162" s="11"/>
      <c r="BNA162" s="11"/>
      <c r="BNB162" s="11"/>
      <c r="BNC162" s="11"/>
      <c r="BND162" s="11"/>
      <c r="BNE162" s="11"/>
      <c r="BNF162" s="11"/>
      <c r="BNG162" s="11"/>
      <c r="BNH162" s="11"/>
      <c r="BNI162" s="11"/>
      <c r="BNJ162" s="11"/>
      <c r="BNK162" s="11"/>
      <c r="BNL162" s="11"/>
      <c r="BNM162" s="11"/>
      <c r="BNN162" s="11"/>
      <c r="BNO162" s="11"/>
      <c r="BNP162" s="11"/>
      <c r="BNQ162" s="11"/>
      <c r="BNR162" s="11"/>
      <c r="BNS162" s="11"/>
      <c r="BNT162" s="11"/>
      <c r="BNU162" s="11"/>
      <c r="BNV162" s="11"/>
      <c r="BNW162" s="11"/>
      <c r="BNX162" s="11"/>
      <c r="BNY162" s="11"/>
      <c r="BNZ162" s="11"/>
      <c r="BOA162" s="11"/>
      <c r="BOB162" s="11"/>
      <c r="BOC162" s="11"/>
      <c r="BOD162" s="11"/>
      <c r="BOE162" s="11"/>
      <c r="BOF162" s="11"/>
      <c r="BOG162" s="11"/>
      <c r="BOH162" s="11"/>
      <c r="BOI162" s="11"/>
      <c r="BOJ162" s="11"/>
      <c r="BOK162" s="11"/>
      <c r="BOL162" s="11"/>
      <c r="BOM162" s="11"/>
      <c r="BON162" s="11"/>
      <c r="BOO162" s="11"/>
      <c r="BOP162" s="11"/>
      <c r="BOQ162" s="11"/>
      <c r="BOR162" s="11"/>
      <c r="BOS162" s="11"/>
      <c r="BOT162" s="11"/>
      <c r="BOU162" s="11"/>
      <c r="BOV162" s="11"/>
      <c r="BOW162" s="11"/>
      <c r="BOX162" s="11"/>
      <c r="BOY162" s="11"/>
      <c r="BOZ162" s="11"/>
      <c r="BPA162" s="11"/>
      <c r="BPB162" s="11"/>
      <c r="BPC162" s="11"/>
      <c r="BPD162" s="11"/>
      <c r="BPE162" s="11"/>
      <c r="BPF162" s="11"/>
      <c r="BPG162" s="11"/>
      <c r="BPH162" s="11"/>
      <c r="BPI162" s="11"/>
      <c r="BPJ162" s="11"/>
      <c r="BPK162" s="11"/>
      <c r="BPL162" s="11"/>
      <c r="BPM162" s="11"/>
      <c r="BPN162" s="11"/>
      <c r="BPO162" s="11"/>
      <c r="BPP162" s="11"/>
      <c r="BPQ162" s="11"/>
      <c r="BPR162" s="11"/>
      <c r="BPS162" s="11"/>
      <c r="BPT162" s="11"/>
      <c r="BPU162" s="11"/>
      <c r="BPV162" s="11"/>
      <c r="BPW162" s="11"/>
      <c r="BPX162" s="11"/>
      <c r="BPY162" s="11"/>
      <c r="BPZ162" s="11"/>
      <c r="BQA162" s="11"/>
      <c r="BQB162" s="11"/>
      <c r="BQC162" s="11"/>
      <c r="BQD162" s="11"/>
      <c r="BQE162" s="11"/>
      <c r="BQF162" s="11"/>
      <c r="BQG162" s="11"/>
      <c r="BQH162" s="11"/>
      <c r="BQI162" s="11"/>
      <c r="BQJ162" s="11"/>
      <c r="BQK162" s="11"/>
      <c r="BQL162" s="11"/>
      <c r="BQM162" s="11"/>
      <c r="BQN162" s="11"/>
      <c r="BQO162" s="11"/>
      <c r="BQP162" s="11"/>
      <c r="BQQ162" s="11"/>
      <c r="BQR162" s="11"/>
      <c r="BQS162" s="11"/>
      <c r="BQT162" s="11"/>
      <c r="BQU162" s="11"/>
      <c r="BQV162" s="11"/>
      <c r="BQW162" s="11"/>
      <c r="BQX162" s="11"/>
      <c r="BQY162" s="11"/>
      <c r="BQZ162" s="11"/>
      <c r="BRA162" s="11"/>
      <c r="BRB162" s="11"/>
      <c r="BRC162" s="11"/>
      <c r="BRD162" s="11"/>
      <c r="BRE162" s="11"/>
      <c r="BRF162" s="11"/>
      <c r="BRG162" s="11"/>
      <c r="BRH162" s="11"/>
      <c r="BRI162" s="11"/>
      <c r="BRJ162" s="11"/>
      <c r="BRK162" s="11"/>
      <c r="BRL162" s="11"/>
      <c r="BRM162" s="11"/>
      <c r="BRN162" s="11"/>
      <c r="BRO162" s="11"/>
      <c r="BRP162" s="11"/>
      <c r="BRQ162" s="11"/>
      <c r="BRR162" s="11"/>
      <c r="BRS162" s="11"/>
      <c r="BRT162" s="11"/>
      <c r="BRU162" s="11"/>
      <c r="BRV162" s="11"/>
      <c r="BRW162" s="11"/>
      <c r="BRX162" s="11"/>
      <c r="BRY162" s="11"/>
      <c r="BRZ162" s="11"/>
      <c r="BSA162" s="11"/>
      <c r="BSB162" s="11"/>
      <c r="BSC162" s="11"/>
      <c r="BSD162" s="11"/>
      <c r="BSE162" s="11"/>
      <c r="BSF162" s="11"/>
      <c r="BSG162" s="11"/>
      <c r="BSH162" s="11"/>
      <c r="BSI162" s="11"/>
      <c r="BSJ162" s="11"/>
      <c r="BSK162" s="11"/>
      <c r="BSL162" s="11"/>
      <c r="BSM162" s="11"/>
      <c r="BSN162" s="11"/>
      <c r="BSO162" s="11"/>
      <c r="BSP162" s="11"/>
      <c r="BSQ162" s="11"/>
      <c r="BSR162" s="11"/>
      <c r="BSS162" s="11"/>
      <c r="BST162" s="11"/>
      <c r="BSU162" s="11"/>
      <c r="BSV162" s="11"/>
      <c r="BSW162" s="11"/>
      <c r="BSX162" s="11"/>
      <c r="BSY162" s="11"/>
      <c r="BSZ162" s="11"/>
      <c r="BTA162" s="11"/>
      <c r="BTB162" s="11"/>
      <c r="BTC162" s="11"/>
      <c r="BTD162" s="11"/>
      <c r="BTE162" s="11"/>
      <c r="BTF162" s="11"/>
      <c r="BTG162" s="11"/>
      <c r="BTH162" s="11"/>
      <c r="BTI162" s="11"/>
      <c r="BTJ162" s="11"/>
      <c r="BTK162" s="11"/>
      <c r="BTL162" s="11"/>
      <c r="BTM162" s="11"/>
      <c r="BTN162" s="11"/>
      <c r="BTO162" s="11"/>
      <c r="BTP162" s="11"/>
      <c r="BTQ162" s="11"/>
      <c r="BTR162" s="11"/>
      <c r="BTS162" s="11"/>
      <c r="BTT162" s="11"/>
      <c r="BTU162" s="11"/>
      <c r="BTV162" s="11"/>
      <c r="BTW162" s="11"/>
      <c r="BTX162" s="11"/>
      <c r="BTY162" s="11"/>
      <c r="BTZ162" s="11"/>
      <c r="BUA162" s="11"/>
      <c r="BUB162" s="11"/>
      <c r="BUC162" s="11"/>
      <c r="BUD162" s="11"/>
      <c r="BUE162" s="11"/>
      <c r="BUF162" s="11"/>
      <c r="BUG162" s="11"/>
      <c r="BUH162" s="11"/>
      <c r="BUI162" s="11"/>
      <c r="BUJ162" s="11"/>
      <c r="BUK162" s="11"/>
      <c r="BUL162" s="11"/>
      <c r="BUM162" s="11"/>
      <c r="BUN162" s="11"/>
      <c r="BUO162" s="11"/>
      <c r="BUP162" s="11"/>
      <c r="BUQ162" s="11"/>
      <c r="BUR162" s="11"/>
      <c r="BUS162" s="11"/>
      <c r="BUT162" s="11"/>
      <c r="BUU162" s="11"/>
      <c r="BUV162" s="11"/>
      <c r="BUW162" s="11"/>
      <c r="BUX162" s="11"/>
      <c r="BUY162" s="11"/>
      <c r="BUZ162" s="11"/>
      <c r="BVA162" s="11"/>
      <c r="BVB162" s="11"/>
      <c r="BVC162" s="11"/>
      <c r="BVD162" s="11"/>
      <c r="BVE162" s="11"/>
      <c r="BVF162" s="11"/>
      <c r="BVG162" s="11"/>
      <c r="BVH162" s="11"/>
      <c r="BVI162" s="11"/>
      <c r="BVJ162" s="11"/>
      <c r="BVK162" s="11"/>
      <c r="BVL162" s="11"/>
      <c r="BVM162" s="11"/>
      <c r="BVN162" s="11"/>
      <c r="BVO162" s="11"/>
      <c r="BVP162" s="11"/>
      <c r="BVQ162" s="11"/>
      <c r="BVR162" s="11"/>
      <c r="BVS162" s="11"/>
      <c r="BVT162" s="11"/>
      <c r="BVU162" s="11"/>
      <c r="BVV162" s="11"/>
      <c r="BVW162" s="11"/>
      <c r="BVX162" s="11"/>
      <c r="BVY162" s="11"/>
      <c r="BVZ162" s="11"/>
      <c r="BWA162" s="11"/>
      <c r="BWB162" s="11"/>
      <c r="BWC162" s="11"/>
      <c r="BWD162" s="11"/>
      <c r="BWE162" s="11"/>
      <c r="BWF162" s="11"/>
      <c r="BWG162" s="11"/>
      <c r="BWH162" s="11"/>
      <c r="BWI162" s="11"/>
      <c r="BWJ162" s="11"/>
      <c r="BWK162" s="11"/>
      <c r="BWL162" s="11"/>
      <c r="BWM162" s="11"/>
      <c r="BWN162" s="11"/>
      <c r="BWO162" s="11"/>
      <c r="BWP162" s="11"/>
      <c r="BWQ162" s="11"/>
      <c r="BWR162" s="11"/>
      <c r="BWS162" s="11"/>
      <c r="BWT162" s="11"/>
      <c r="BWU162" s="11"/>
      <c r="BWV162" s="11"/>
      <c r="BWW162" s="11"/>
      <c r="BWX162" s="11"/>
      <c r="BWY162" s="11"/>
      <c r="BWZ162" s="11"/>
      <c r="BXA162" s="11"/>
      <c r="BXB162" s="11"/>
      <c r="BXC162" s="11"/>
      <c r="BXD162" s="11"/>
      <c r="BXE162" s="11"/>
      <c r="BXF162" s="11"/>
      <c r="BXG162" s="11"/>
      <c r="BXH162" s="11"/>
      <c r="BXI162" s="11"/>
      <c r="BXJ162" s="11"/>
      <c r="BXK162" s="11"/>
      <c r="BXL162" s="11"/>
      <c r="BXM162" s="11"/>
      <c r="BXN162" s="11"/>
      <c r="BXO162" s="11"/>
      <c r="BXP162" s="11"/>
      <c r="BXQ162" s="11"/>
      <c r="BXR162" s="11"/>
      <c r="BXS162" s="11"/>
      <c r="BXT162" s="11"/>
      <c r="BXU162" s="11"/>
      <c r="BXV162" s="11"/>
      <c r="BXW162" s="11"/>
      <c r="BXX162" s="11"/>
      <c r="BXY162" s="11"/>
      <c r="BXZ162" s="11"/>
      <c r="BYA162" s="11"/>
      <c r="BYB162" s="11"/>
      <c r="BYC162" s="11"/>
      <c r="BYD162" s="11"/>
      <c r="BYE162" s="11"/>
      <c r="BYF162" s="11"/>
      <c r="BYG162" s="11"/>
      <c r="BYH162" s="11"/>
      <c r="BYI162" s="11"/>
      <c r="BYJ162" s="11"/>
      <c r="BYK162" s="11"/>
      <c r="BYL162" s="11"/>
      <c r="BYM162" s="11"/>
      <c r="BYN162" s="11"/>
      <c r="BYO162" s="11"/>
      <c r="BYP162" s="11"/>
      <c r="BYQ162" s="11"/>
      <c r="BYR162" s="11"/>
      <c r="BYS162" s="11"/>
      <c r="BYT162" s="11"/>
      <c r="BYU162" s="11"/>
      <c r="BYV162" s="11"/>
      <c r="BYW162" s="11"/>
      <c r="BYX162" s="11"/>
      <c r="BYY162" s="11"/>
      <c r="BYZ162" s="11"/>
      <c r="BZA162" s="11"/>
      <c r="BZB162" s="11"/>
      <c r="BZC162" s="11"/>
      <c r="BZD162" s="11"/>
      <c r="BZE162" s="11"/>
      <c r="BZF162" s="11"/>
      <c r="BZG162" s="11"/>
      <c r="BZH162" s="11"/>
      <c r="BZI162" s="11"/>
      <c r="BZJ162" s="11"/>
      <c r="BZK162" s="11"/>
      <c r="BZL162" s="11"/>
      <c r="BZM162" s="11"/>
      <c r="BZN162" s="11"/>
      <c r="BZO162" s="11"/>
      <c r="BZP162" s="11"/>
      <c r="BZQ162" s="11"/>
      <c r="BZR162" s="11"/>
      <c r="BZS162" s="11"/>
      <c r="BZT162" s="11"/>
      <c r="BZU162" s="11"/>
      <c r="BZV162" s="11"/>
      <c r="BZW162" s="11"/>
      <c r="BZX162" s="11"/>
      <c r="BZY162" s="11"/>
      <c r="BZZ162" s="11"/>
      <c r="CAA162" s="11"/>
      <c r="CAB162" s="11"/>
      <c r="CAC162" s="11"/>
      <c r="CAD162" s="11"/>
      <c r="CAE162" s="11"/>
      <c r="CAF162" s="11"/>
      <c r="CAG162" s="11"/>
      <c r="CAH162" s="11"/>
      <c r="CAI162" s="11"/>
      <c r="CAJ162" s="11"/>
      <c r="CAK162" s="11"/>
      <c r="CAL162" s="11"/>
      <c r="CAM162" s="11"/>
      <c r="CAN162" s="11"/>
      <c r="CAO162" s="11"/>
      <c r="CAP162" s="11"/>
      <c r="CAQ162" s="11"/>
      <c r="CAR162" s="11"/>
      <c r="CAS162" s="11"/>
      <c r="CAT162" s="11"/>
      <c r="CAU162" s="11"/>
      <c r="CAV162" s="11"/>
      <c r="CAW162" s="11"/>
      <c r="CAX162" s="11"/>
      <c r="CAY162" s="11"/>
      <c r="CAZ162" s="11"/>
      <c r="CBA162" s="11"/>
      <c r="CBB162" s="11"/>
      <c r="CBC162" s="11"/>
      <c r="CBD162" s="11"/>
      <c r="CBE162" s="11"/>
      <c r="CBF162" s="11"/>
      <c r="CBG162" s="11"/>
      <c r="CBH162" s="11"/>
      <c r="CBI162" s="11"/>
      <c r="CBJ162" s="11"/>
      <c r="CBK162" s="11"/>
      <c r="CBL162" s="11"/>
      <c r="CBM162" s="11"/>
      <c r="CBN162" s="11"/>
      <c r="CBO162" s="11"/>
      <c r="CBP162" s="11"/>
      <c r="CBQ162" s="11"/>
      <c r="CBR162" s="11"/>
      <c r="CBS162" s="11"/>
      <c r="CBT162" s="11"/>
      <c r="CBU162" s="11"/>
      <c r="CBV162" s="11"/>
      <c r="CBW162" s="11"/>
      <c r="CBX162" s="11"/>
      <c r="CBY162" s="11"/>
      <c r="CBZ162" s="11"/>
      <c r="CCA162" s="11"/>
      <c r="CCB162" s="11"/>
      <c r="CCC162" s="11"/>
      <c r="CCD162" s="11"/>
      <c r="CCE162" s="11"/>
      <c r="CCF162" s="11"/>
      <c r="CCG162" s="11"/>
      <c r="CCH162" s="11"/>
      <c r="CCI162" s="11"/>
      <c r="CCJ162" s="11"/>
      <c r="CCK162" s="11"/>
      <c r="CCL162" s="11"/>
      <c r="CCM162" s="11"/>
      <c r="CCN162" s="11"/>
      <c r="CCO162" s="11"/>
      <c r="CCP162" s="11"/>
      <c r="CCQ162" s="11"/>
      <c r="CCR162" s="11"/>
      <c r="CCS162" s="11"/>
      <c r="CCT162" s="11"/>
      <c r="CCU162" s="11"/>
      <c r="CCV162" s="11"/>
      <c r="CCW162" s="11"/>
      <c r="CCX162" s="11"/>
      <c r="CCY162" s="11"/>
      <c r="CCZ162" s="11"/>
      <c r="CDA162" s="11"/>
      <c r="CDB162" s="11"/>
      <c r="CDC162" s="11"/>
      <c r="CDD162" s="11"/>
      <c r="CDE162" s="11"/>
      <c r="CDF162" s="11"/>
      <c r="CDG162" s="11"/>
      <c r="CDH162" s="11"/>
      <c r="CDI162" s="11"/>
      <c r="CDJ162" s="11"/>
      <c r="CDK162" s="11"/>
      <c r="CDL162" s="11"/>
      <c r="CDM162" s="11"/>
      <c r="CDN162" s="11"/>
      <c r="CDO162" s="11"/>
      <c r="CDP162" s="11"/>
      <c r="CDQ162" s="11"/>
      <c r="CDR162" s="11"/>
      <c r="CDS162" s="11"/>
      <c r="CDT162" s="11"/>
      <c r="CDU162" s="11"/>
      <c r="CDV162" s="11"/>
      <c r="CDW162" s="11"/>
      <c r="CDX162" s="11"/>
      <c r="CDY162" s="11"/>
      <c r="CDZ162" s="11"/>
      <c r="CEA162" s="11"/>
      <c r="CEB162" s="11"/>
      <c r="CEC162" s="11"/>
      <c r="CED162" s="11"/>
      <c r="CEE162" s="11"/>
      <c r="CEF162" s="11"/>
      <c r="CEG162" s="11"/>
      <c r="CEH162" s="11"/>
      <c r="CEI162" s="11"/>
      <c r="CEJ162" s="11"/>
      <c r="CEK162" s="11"/>
      <c r="CEL162" s="11"/>
      <c r="CEM162" s="11"/>
      <c r="CEN162" s="11"/>
      <c r="CEO162" s="11"/>
      <c r="CEP162" s="11"/>
      <c r="CEQ162" s="11"/>
      <c r="CER162" s="11"/>
      <c r="CES162" s="11"/>
      <c r="CET162" s="11"/>
      <c r="CEU162" s="11"/>
      <c r="CEV162" s="11"/>
      <c r="CEW162" s="11"/>
      <c r="CEX162" s="11"/>
      <c r="CEY162" s="11"/>
      <c r="CEZ162" s="11"/>
      <c r="CFA162" s="11"/>
      <c r="CFB162" s="11"/>
      <c r="CFC162" s="11"/>
      <c r="CFD162" s="11"/>
      <c r="CFE162" s="11"/>
      <c r="CFF162" s="11"/>
      <c r="CFG162" s="11"/>
      <c r="CFH162" s="11"/>
      <c r="CFI162" s="11"/>
      <c r="CFJ162" s="11"/>
      <c r="CFK162" s="11"/>
      <c r="CFL162" s="11"/>
      <c r="CFM162" s="11"/>
      <c r="CFN162" s="11"/>
      <c r="CFO162" s="11"/>
      <c r="CFP162" s="11"/>
      <c r="CFQ162" s="11"/>
      <c r="CFR162" s="11"/>
      <c r="CFS162" s="11"/>
      <c r="CFT162" s="11"/>
      <c r="CFU162" s="11"/>
      <c r="CFV162" s="11"/>
      <c r="CFW162" s="11"/>
      <c r="CFX162" s="11"/>
      <c r="CFY162" s="11"/>
      <c r="CFZ162" s="11"/>
      <c r="CGA162" s="11"/>
      <c r="CGB162" s="11"/>
      <c r="CGC162" s="11"/>
      <c r="CGD162" s="11"/>
      <c r="CGE162" s="11"/>
      <c r="CGF162" s="11"/>
      <c r="CGG162" s="11"/>
      <c r="CGH162" s="11"/>
      <c r="CGI162" s="11"/>
      <c r="CGJ162" s="11"/>
      <c r="CGK162" s="11"/>
      <c r="CGL162" s="11"/>
      <c r="CGM162" s="11"/>
      <c r="CGN162" s="11"/>
      <c r="CGO162" s="11"/>
      <c r="CGP162" s="11"/>
      <c r="CGQ162" s="11"/>
      <c r="CGR162" s="11"/>
      <c r="CGS162" s="11"/>
      <c r="CGT162" s="11"/>
      <c r="CGU162" s="11"/>
      <c r="CGV162" s="11"/>
      <c r="CGW162" s="11"/>
      <c r="CGX162" s="11"/>
      <c r="CGY162" s="11"/>
      <c r="CGZ162" s="11"/>
      <c r="CHA162" s="11"/>
      <c r="CHB162" s="11"/>
      <c r="CHC162" s="11"/>
      <c r="CHD162" s="11"/>
      <c r="CHE162" s="11"/>
      <c r="CHF162" s="11"/>
      <c r="CHG162" s="11"/>
      <c r="CHH162" s="11"/>
      <c r="CHI162" s="11"/>
      <c r="CHJ162" s="11"/>
      <c r="CHK162" s="11"/>
      <c r="CHL162" s="11"/>
      <c r="CHM162" s="11"/>
      <c r="CHN162" s="11"/>
      <c r="CHO162" s="11"/>
      <c r="CHP162" s="11"/>
      <c r="CHQ162" s="11"/>
      <c r="CHR162" s="11"/>
      <c r="CHS162" s="11"/>
      <c r="CHT162" s="11"/>
      <c r="CHU162" s="11"/>
      <c r="CHV162" s="11"/>
      <c r="CHW162" s="11"/>
      <c r="CHX162" s="11"/>
      <c r="CHY162" s="11"/>
      <c r="CHZ162" s="11"/>
      <c r="CIA162" s="11"/>
      <c r="CIB162" s="11"/>
      <c r="CIC162" s="11"/>
      <c r="CID162" s="11"/>
      <c r="CIE162" s="11"/>
      <c r="CIF162" s="11"/>
      <c r="CIG162" s="11"/>
      <c r="CIH162" s="11"/>
      <c r="CII162" s="11"/>
      <c r="CIJ162" s="11"/>
      <c r="CIK162" s="11"/>
      <c r="CIL162" s="11"/>
      <c r="CIM162" s="11"/>
      <c r="CIN162" s="11"/>
      <c r="CIO162" s="11"/>
      <c r="CIP162" s="11"/>
      <c r="CIQ162" s="11"/>
      <c r="CIR162" s="11"/>
      <c r="CIS162" s="11"/>
      <c r="CIT162" s="11"/>
      <c r="CIU162" s="11"/>
      <c r="CIV162" s="11"/>
      <c r="CIW162" s="11"/>
      <c r="CIX162" s="11"/>
      <c r="CIY162" s="11"/>
      <c r="CIZ162" s="11"/>
      <c r="CJA162" s="11"/>
      <c r="CJB162" s="11"/>
      <c r="CJC162" s="11"/>
      <c r="CJD162" s="11"/>
      <c r="CJE162" s="11"/>
      <c r="CJF162" s="11"/>
      <c r="CJG162" s="11"/>
      <c r="CJH162" s="11"/>
      <c r="CJI162" s="11"/>
      <c r="CJJ162" s="11"/>
      <c r="CJK162" s="11"/>
      <c r="CJL162" s="11"/>
      <c r="CJM162" s="11"/>
      <c r="CJN162" s="11"/>
      <c r="CJO162" s="11"/>
      <c r="CJP162" s="11"/>
      <c r="CJQ162" s="11"/>
      <c r="CJR162" s="11"/>
      <c r="CJS162" s="11"/>
      <c r="CJT162" s="11"/>
      <c r="CJU162" s="11"/>
      <c r="CJV162" s="11"/>
      <c r="CJW162" s="11"/>
      <c r="CJX162" s="11"/>
      <c r="CJY162" s="11"/>
      <c r="CJZ162" s="11"/>
      <c r="CKA162" s="11"/>
      <c r="CKB162" s="11"/>
      <c r="CKC162" s="11"/>
      <c r="CKD162" s="11"/>
      <c r="CKE162" s="11"/>
      <c r="CKF162" s="11"/>
      <c r="CKG162" s="11"/>
      <c r="CKH162" s="11"/>
      <c r="CKI162" s="11"/>
      <c r="CKJ162" s="11"/>
      <c r="CKK162" s="11"/>
      <c r="CKL162" s="11"/>
      <c r="CKM162" s="11"/>
      <c r="CKN162" s="11"/>
      <c r="CKO162" s="11"/>
      <c r="CKP162" s="11"/>
      <c r="CKQ162" s="11"/>
      <c r="CKR162" s="11"/>
      <c r="CKS162" s="11"/>
      <c r="CKT162" s="11"/>
      <c r="CKU162" s="11"/>
      <c r="CKV162" s="11"/>
      <c r="CKW162" s="11"/>
      <c r="CKX162" s="11"/>
      <c r="CKY162" s="11"/>
      <c r="CKZ162" s="11"/>
      <c r="CLA162" s="11"/>
      <c r="CLB162" s="11"/>
      <c r="CLC162" s="11"/>
      <c r="CLD162" s="11"/>
      <c r="CLE162" s="11"/>
      <c r="CLF162" s="11"/>
      <c r="CLG162" s="11"/>
      <c r="CLH162" s="11"/>
      <c r="CLI162" s="11"/>
      <c r="CLJ162" s="11"/>
      <c r="CLK162" s="11"/>
      <c r="CLL162" s="11"/>
      <c r="CLM162" s="11"/>
      <c r="CLN162" s="11"/>
      <c r="CLO162" s="11"/>
      <c r="CLP162" s="11"/>
      <c r="CLQ162" s="11"/>
      <c r="CLR162" s="11"/>
      <c r="CLS162" s="11"/>
      <c r="CLT162" s="11"/>
      <c r="CLU162" s="11"/>
      <c r="CLV162" s="11"/>
      <c r="CLW162" s="11"/>
      <c r="CLX162" s="11"/>
      <c r="CLY162" s="11"/>
      <c r="CLZ162" s="11"/>
      <c r="CMA162" s="11"/>
      <c r="CMB162" s="11"/>
      <c r="CMC162" s="11"/>
      <c r="CMD162" s="11"/>
      <c r="CME162" s="11"/>
      <c r="CMF162" s="11"/>
      <c r="CMG162" s="11"/>
      <c r="CMH162" s="11"/>
      <c r="CMI162" s="11"/>
      <c r="CMJ162" s="11"/>
      <c r="CMK162" s="11"/>
      <c r="CML162" s="11"/>
      <c r="CMM162" s="11"/>
      <c r="CMN162" s="11"/>
      <c r="CMO162" s="11"/>
      <c r="CMP162" s="11"/>
      <c r="CMQ162" s="11"/>
      <c r="CMR162" s="11"/>
      <c r="CMS162" s="11"/>
      <c r="CMT162" s="11"/>
      <c r="CMU162" s="11"/>
      <c r="CMV162" s="11"/>
      <c r="CMW162" s="11"/>
      <c r="CMX162" s="11"/>
      <c r="CMY162" s="11"/>
      <c r="CMZ162" s="11"/>
      <c r="CNA162" s="11"/>
      <c r="CNB162" s="11"/>
      <c r="CNC162" s="11"/>
      <c r="CND162" s="11"/>
      <c r="CNE162" s="11"/>
      <c r="CNF162" s="11"/>
      <c r="CNG162" s="11"/>
      <c r="CNH162" s="11"/>
      <c r="CNI162" s="11"/>
      <c r="CNJ162" s="11"/>
      <c r="CNK162" s="11"/>
      <c r="CNL162" s="11"/>
      <c r="CNM162" s="11"/>
      <c r="CNN162" s="11"/>
      <c r="CNO162" s="11"/>
      <c r="CNP162" s="11"/>
      <c r="CNQ162" s="11"/>
      <c r="CNR162" s="11"/>
      <c r="CNS162" s="11"/>
      <c r="CNT162" s="11"/>
      <c r="CNU162" s="11"/>
      <c r="CNV162" s="11"/>
      <c r="CNW162" s="11"/>
      <c r="CNX162" s="11"/>
      <c r="CNY162" s="11"/>
      <c r="CNZ162" s="11"/>
      <c r="COA162" s="11"/>
      <c r="COB162" s="11"/>
      <c r="COC162" s="11"/>
      <c r="COD162" s="11"/>
      <c r="COE162" s="11"/>
      <c r="COF162" s="11"/>
      <c r="COG162" s="11"/>
      <c r="COH162" s="11"/>
      <c r="COI162" s="11"/>
      <c r="COJ162" s="11"/>
      <c r="COK162" s="11"/>
      <c r="COL162" s="11"/>
      <c r="COM162" s="11"/>
      <c r="CON162" s="11"/>
      <c r="COO162" s="11"/>
      <c r="COP162" s="11"/>
      <c r="COQ162" s="11"/>
      <c r="COR162" s="11"/>
      <c r="COS162" s="11"/>
      <c r="COT162" s="11"/>
      <c r="COU162" s="11"/>
      <c r="COV162" s="11"/>
      <c r="COW162" s="11"/>
      <c r="COX162" s="11"/>
      <c r="COY162" s="11"/>
      <c r="COZ162" s="11"/>
      <c r="CPA162" s="11"/>
      <c r="CPB162" s="11"/>
      <c r="CPC162" s="11"/>
      <c r="CPD162" s="11"/>
      <c r="CPE162" s="11"/>
      <c r="CPF162" s="11"/>
      <c r="CPG162" s="11"/>
      <c r="CPH162" s="11"/>
      <c r="CPI162" s="11"/>
      <c r="CPJ162" s="11"/>
      <c r="CPK162" s="11"/>
      <c r="CPL162" s="11"/>
      <c r="CPM162" s="11"/>
      <c r="CPN162" s="11"/>
      <c r="CPO162" s="11"/>
      <c r="CPP162" s="11"/>
      <c r="CPQ162" s="11"/>
      <c r="CPR162" s="11"/>
      <c r="CPS162" s="11"/>
      <c r="CPT162" s="11"/>
      <c r="CPU162" s="11"/>
      <c r="CPV162" s="11"/>
      <c r="CPW162" s="11"/>
      <c r="CPX162" s="11"/>
      <c r="CPY162" s="11"/>
      <c r="CPZ162" s="11"/>
      <c r="CQA162" s="11"/>
      <c r="CQB162" s="11"/>
      <c r="CQC162" s="11"/>
      <c r="CQD162" s="11"/>
      <c r="CQE162" s="11"/>
      <c r="CQF162" s="11"/>
      <c r="CQG162" s="11"/>
      <c r="CQH162" s="11"/>
      <c r="CQI162" s="11"/>
      <c r="CQJ162" s="11"/>
      <c r="CQK162" s="11"/>
      <c r="CQL162" s="11"/>
      <c r="CQM162" s="11"/>
      <c r="CQN162" s="11"/>
      <c r="CQO162" s="11"/>
      <c r="CQP162" s="11"/>
      <c r="CQQ162" s="11"/>
      <c r="CQR162" s="11"/>
      <c r="CQS162" s="11"/>
      <c r="CQT162" s="11"/>
      <c r="CQU162" s="11"/>
      <c r="CQV162" s="11"/>
      <c r="CQW162" s="11"/>
      <c r="CQX162" s="11"/>
      <c r="CQY162" s="11"/>
      <c r="CQZ162" s="11"/>
      <c r="CRA162" s="11"/>
      <c r="CRB162" s="11"/>
      <c r="CRC162" s="11"/>
      <c r="CRD162" s="11"/>
      <c r="CRE162" s="11"/>
      <c r="CRF162" s="11"/>
      <c r="CRG162" s="11"/>
      <c r="CRH162" s="11"/>
      <c r="CRI162" s="11"/>
      <c r="CRJ162" s="11"/>
      <c r="CRK162" s="11"/>
      <c r="CRL162" s="11"/>
      <c r="CRM162" s="11"/>
      <c r="CRN162" s="11"/>
      <c r="CRO162" s="11"/>
      <c r="CRP162" s="11"/>
      <c r="CRQ162" s="11"/>
      <c r="CRR162" s="11"/>
      <c r="CRS162" s="11"/>
      <c r="CRT162" s="11"/>
      <c r="CRU162" s="11"/>
      <c r="CRV162" s="11"/>
      <c r="CRW162" s="11"/>
      <c r="CRX162" s="11"/>
      <c r="CRY162" s="11"/>
      <c r="CRZ162" s="11"/>
      <c r="CSA162" s="11"/>
      <c r="CSB162" s="11"/>
      <c r="CSC162" s="11"/>
      <c r="CSD162" s="11"/>
      <c r="CSE162" s="11"/>
      <c r="CSF162" s="11"/>
      <c r="CSG162" s="11"/>
      <c r="CSH162" s="11"/>
      <c r="CSI162" s="11"/>
      <c r="CSJ162" s="11"/>
      <c r="CSK162" s="11"/>
      <c r="CSL162" s="11"/>
      <c r="CSM162" s="11"/>
      <c r="CSN162" s="11"/>
      <c r="CSO162" s="11"/>
      <c r="CSP162" s="11"/>
      <c r="CSQ162" s="11"/>
      <c r="CSR162" s="11"/>
      <c r="CSS162" s="11"/>
      <c r="CST162" s="11"/>
      <c r="CSU162" s="11"/>
      <c r="CSV162" s="11"/>
      <c r="CSW162" s="11"/>
      <c r="CSX162" s="11"/>
      <c r="CSY162" s="11"/>
      <c r="CSZ162" s="11"/>
      <c r="CTA162" s="11"/>
      <c r="CTB162" s="11"/>
      <c r="CTC162" s="11"/>
      <c r="CTD162" s="11"/>
      <c r="CTE162" s="11"/>
      <c r="CTF162" s="11"/>
      <c r="CTG162" s="11"/>
      <c r="CTH162" s="11"/>
      <c r="CTI162" s="11"/>
      <c r="CTJ162" s="11"/>
      <c r="CTK162" s="11"/>
      <c r="CTL162" s="11"/>
      <c r="CTM162" s="11"/>
      <c r="CTN162" s="11"/>
      <c r="CTO162" s="11"/>
      <c r="CTP162" s="11"/>
      <c r="CTQ162" s="11"/>
      <c r="CTR162" s="11"/>
      <c r="CTS162" s="11"/>
      <c r="CTT162" s="11"/>
      <c r="CTU162" s="11"/>
      <c r="CTV162" s="11"/>
      <c r="CTW162" s="11"/>
      <c r="CTX162" s="11"/>
      <c r="CTY162" s="11"/>
      <c r="CTZ162" s="11"/>
      <c r="CUA162" s="11"/>
      <c r="CUB162" s="11"/>
      <c r="CUC162" s="11"/>
      <c r="CUD162" s="11"/>
      <c r="CUE162" s="11"/>
      <c r="CUF162" s="11"/>
      <c r="CUG162" s="11"/>
      <c r="CUH162" s="11"/>
      <c r="CUI162" s="11"/>
      <c r="CUJ162" s="11"/>
      <c r="CUK162" s="11"/>
      <c r="CUL162" s="11"/>
      <c r="CUM162" s="11"/>
      <c r="CUN162" s="11"/>
      <c r="CUO162" s="11"/>
      <c r="CUP162" s="11"/>
      <c r="CUQ162" s="11"/>
      <c r="CUR162" s="11"/>
      <c r="CUS162" s="11"/>
      <c r="CUT162" s="11"/>
      <c r="CUU162" s="11"/>
      <c r="CUV162" s="11"/>
      <c r="CUW162" s="11"/>
      <c r="CUX162" s="11"/>
      <c r="CUY162" s="11"/>
      <c r="CUZ162" s="11"/>
      <c r="CVA162" s="11"/>
      <c r="CVB162" s="11"/>
      <c r="CVC162" s="11"/>
      <c r="CVD162" s="11"/>
      <c r="CVE162" s="11"/>
      <c r="CVF162" s="11"/>
      <c r="CVG162" s="11"/>
      <c r="CVH162" s="11"/>
      <c r="CVI162" s="11"/>
      <c r="CVJ162" s="11"/>
      <c r="CVK162" s="11"/>
      <c r="CVL162" s="11"/>
      <c r="CVM162" s="11"/>
      <c r="CVN162" s="11"/>
      <c r="CVO162" s="11"/>
      <c r="CVP162" s="11"/>
      <c r="CVQ162" s="11"/>
      <c r="CVR162" s="11"/>
      <c r="CVS162" s="11"/>
      <c r="CVT162" s="11"/>
      <c r="CVU162" s="11"/>
      <c r="CVV162" s="11"/>
      <c r="CVW162" s="11"/>
      <c r="CVX162" s="11"/>
      <c r="CVY162" s="11"/>
      <c r="CVZ162" s="11"/>
      <c r="CWA162" s="11"/>
      <c r="CWB162" s="11"/>
      <c r="CWC162" s="11"/>
      <c r="CWD162" s="11"/>
      <c r="CWE162" s="11"/>
      <c r="CWF162" s="11"/>
      <c r="CWG162" s="11"/>
      <c r="CWH162" s="11"/>
      <c r="CWI162" s="11"/>
      <c r="CWJ162" s="11"/>
      <c r="CWK162" s="11"/>
      <c r="CWL162" s="11"/>
      <c r="CWM162" s="11"/>
      <c r="CWN162" s="11"/>
      <c r="CWO162" s="11"/>
      <c r="CWP162" s="11"/>
      <c r="CWQ162" s="11"/>
      <c r="CWR162" s="11"/>
      <c r="CWS162" s="11"/>
      <c r="CWT162" s="11"/>
      <c r="CWU162" s="11"/>
      <c r="CWV162" s="11"/>
      <c r="CWW162" s="11"/>
      <c r="CWX162" s="11"/>
      <c r="CWY162" s="11"/>
      <c r="CWZ162" s="11"/>
      <c r="CXA162" s="11"/>
      <c r="CXB162" s="11"/>
      <c r="CXC162" s="11"/>
      <c r="CXD162" s="11"/>
      <c r="CXE162" s="11"/>
      <c r="CXF162" s="11"/>
      <c r="CXG162" s="11"/>
      <c r="CXH162" s="11"/>
      <c r="CXI162" s="11"/>
      <c r="CXJ162" s="11"/>
      <c r="CXK162" s="11"/>
      <c r="CXL162" s="11"/>
      <c r="CXM162" s="11"/>
      <c r="CXN162" s="11"/>
      <c r="CXO162" s="11"/>
      <c r="CXP162" s="11"/>
      <c r="CXQ162" s="11"/>
      <c r="CXR162" s="11"/>
      <c r="CXS162" s="11"/>
      <c r="CXT162" s="11"/>
      <c r="CXU162" s="11"/>
      <c r="CXV162" s="11"/>
      <c r="CXW162" s="11"/>
      <c r="CXX162" s="11"/>
      <c r="CXY162" s="11"/>
      <c r="CXZ162" s="11"/>
      <c r="CYA162" s="11"/>
      <c r="CYB162" s="11"/>
      <c r="CYC162" s="11"/>
      <c r="CYD162" s="11"/>
      <c r="CYE162" s="11"/>
      <c r="CYF162" s="11"/>
      <c r="CYG162" s="11"/>
      <c r="CYH162" s="11"/>
      <c r="CYI162" s="11"/>
      <c r="CYJ162" s="11"/>
      <c r="CYK162" s="11"/>
      <c r="CYL162" s="11"/>
      <c r="CYM162" s="11"/>
      <c r="CYN162" s="11"/>
      <c r="CYO162" s="11"/>
      <c r="CYP162" s="11"/>
      <c r="CYQ162" s="11"/>
      <c r="CYR162" s="11"/>
      <c r="CYS162" s="11"/>
      <c r="CYT162" s="11"/>
      <c r="CYU162" s="11"/>
      <c r="CYV162" s="11"/>
      <c r="CYW162" s="11"/>
      <c r="CYX162" s="11"/>
      <c r="CYY162" s="11"/>
      <c r="CYZ162" s="11"/>
      <c r="CZA162" s="11"/>
      <c r="CZB162" s="11"/>
      <c r="CZC162" s="11"/>
      <c r="CZD162" s="11"/>
      <c r="CZE162" s="11"/>
      <c r="CZF162" s="11"/>
      <c r="CZG162" s="11"/>
      <c r="CZH162" s="11"/>
      <c r="CZI162" s="11"/>
      <c r="CZJ162" s="11"/>
      <c r="CZK162" s="11"/>
      <c r="CZL162" s="11"/>
      <c r="CZM162" s="11"/>
      <c r="CZN162" s="11"/>
      <c r="CZO162" s="11"/>
      <c r="CZP162" s="11"/>
      <c r="CZQ162" s="11"/>
      <c r="CZR162" s="11"/>
      <c r="CZS162" s="11"/>
      <c r="CZT162" s="11"/>
      <c r="CZU162" s="11"/>
      <c r="CZV162" s="11"/>
      <c r="CZW162" s="11"/>
      <c r="CZX162" s="11"/>
      <c r="CZY162" s="11"/>
      <c r="CZZ162" s="11"/>
      <c r="DAA162" s="11"/>
      <c r="DAB162" s="11"/>
      <c r="DAC162" s="11"/>
      <c r="DAD162" s="11"/>
      <c r="DAE162" s="11"/>
      <c r="DAF162" s="11"/>
      <c r="DAG162" s="11"/>
      <c r="DAH162" s="11"/>
      <c r="DAI162" s="11"/>
      <c r="DAJ162" s="11"/>
      <c r="DAK162" s="11"/>
      <c r="DAL162" s="11"/>
      <c r="DAM162" s="11"/>
      <c r="DAN162" s="11"/>
      <c r="DAO162" s="11"/>
      <c r="DAP162" s="11"/>
      <c r="DAQ162" s="11"/>
      <c r="DAR162" s="11"/>
      <c r="DAS162" s="11"/>
      <c r="DAT162" s="11"/>
      <c r="DAU162" s="11"/>
      <c r="DAV162" s="11"/>
      <c r="DAW162" s="11"/>
      <c r="DAX162" s="11"/>
      <c r="DAY162" s="11"/>
      <c r="DAZ162" s="11"/>
      <c r="DBA162" s="11"/>
      <c r="DBB162" s="11"/>
      <c r="DBC162" s="11"/>
      <c r="DBD162" s="11"/>
      <c r="DBE162" s="11"/>
      <c r="DBF162" s="11"/>
      <c r="DBG162" s="11"/>
      <c r="DBH162" s="11"/>
      <c r="DBI162" s="11"/>
      <c r="DBJ162" s="11"/>
      <c r="DBK162" s="11"/>
      <c r="DBL162" s="11"/>
      <c r="DBM162" s="11"/>
      <c r="DBN162" s="11"/>
      <c r="DBO162" s="11"/>
      <c r="DBP162" s="11"/>
      <c r="DBQ162" s="11"/>
      <c r="DBR162" s="11"/>
      <c r="DBS162" s="11"/>
      <c r="DBT162" s="11"/>
      <c r="DBU162" s="11"/>
      <c r="DBV162" s="11"/>
      <c r="DBW162" s="11"/>
      <c r="DBX162" s="11"/>
      <c r="DBY162" s="11"/>
      <c r="DBZ162" s="11"/>
      <c r="DCA162" s="11"/>
      <c r="DCB162" s="11"/>
      <c r="DCC162" s="11"/>
      <c r="DCD162" s="11"/>
      <c r="DCE162" s="11"/>
      <c r="DCF162" s="11"/>
      <c r="DCG162" s="11"/>
      <c r="DCH162" s="11"/>
      <c r="DCI162" s="11"/>
      <c r="DCJ162" s="11"/>
      <c r="DCK162" s="11"/>
      <c r="DCL162" s="11"/>
      <c r="DCM162" s="11"/>
      <c r="DCN162" s="11"/>
      <c r="DCO162" s="11"/>
      <c r="DCP162" s="11"/>
      <c r="DCQ162" s="11"/>
      <c r="DCR162" s="11"/>
      <c r="DCS162" s="11"/>
      <c r="DCT162" s="11"/>
      <c r="DCU162" s="11"/>
      <c r="DCV162" s="11"/>
      <c r="DCW162" s="11"/>
      <c r="DCX162" s="11"/>
      <c r="DCY162" s="11"/>
      <c r="DCZ162" s="11"/>
      <c r="DDA162" s="11"/>
      <c r="DDB162" s="11"/>
      <c r="DDC162" s="11"/>
      <c r="DDD162" s="11"/>
      <c r="DDE162" s="11"/>
      <c r="DDF162" s="11"/>
      <c r="DDG162" s="11"/>
      <c r="DDH162" s="11"/>
      <c r="DDI162" s="11"/>
      <c r="DDJ162" s="11"/>
      <c r="DDK162" s="11"/>
      <c r="DDL162" s="11"/>
      <c r="DDM162" s="11"/>
      <c r="DDN162" s="11"/>
      <c r="DDO162" s="11"/>
      <c r="DDP162" s="11"/>
      <c r="DDQ162" s="11"/>
      <c r="DDR162" s="11"/>
      <c r="DDS162" s="11"/>
      <c r="DDT162" s="11"/>
      <c r="DDU162" s="11"/>
      <c r="DDV162" s="11"/>
      <c r="DDW162" s="11"/>
      <c r="DDX162" s="11"/>
      <c r="DDY162" s="11"/>
      <c r="DDZ162" s="11"/>
      <c r="DEA162" s="11"/>
      <c r="DEB162" s="11"/>
      <c r="DEC162" s="11"/>
      <c r="DED162" s="11"/>
      <c r="DEE162" s="11"/>
      <c r="DEF162" s="11"/>
      <c r="DEG162" s="11"/>
      <c r="DEH162" s="11"/>
      <c r="DEI162" s="11"/>
      <c r="DEJ162" s="11"/>
      <c r="DEK162" s="11"/>
      <c r="DEL162" s="11"/>
      <c r="DEM162" s="11"/>
      <c r="DEN162" s="11"/>
      <c r="DEO162" s="11"/>
      <c r="DEP162" s="11"/>
      <c r="DEQ162" s="11"/>
      <c r="DER162" s="11"/>
      <c r="DES162" s="11"/>
      <c r="DET162" s="11"/>
      <c r="DEU162" s="11"/>
      <c r="DEV162" s="11"/>
      <c r="DEW162" s="11"/>
      <c r="DEX162" s="11"/>
      <c r="DEY162" s="11"/>
      <c r="DEZ162" s="11"/>
      <c r="DFA162" s="11"/>
      <c r="DFB162" s="11"/>
      <c r="DFC162" s="11"/>
      <c r="DFD162" s="11"/>
      <c r="DFE162" s="11"/>
      <c r="DFF162" s="11"/>
      <c r="DFG162" s="11"/>
      <c r="DFH162" s="11"/>
      <c r="DFI162" s="11"/>
      <c r="DFJ162" s="11"/>
      <c r="DFK162" s="11"/>
      <c r="DFL162" s="11"/>
      <c r="DFM162" s="11"/>
      <c r="DFN162" s="11"/>
      <c r="DFO162" s="11"/>
      <c r="DFP162" s="11"/>
      <c r="DFQ162" s="11"/>
      <c r="DFR162" s="11"/>
      <c r="DFS162" s="11"/>
      <c r="DFT162" s="11"/>
      <c r="DFU162" s="11"/>
      <c r="DFV162" s="11"/>
      <c r="DFW162" s="11"/>
      <c r="DFX162" s="11"/>
      <c r="DFY162" s="11"/>
      <c r="DFZ162" s="11"/>
      <c r="DGA162" s="11"/>
      <c r="DGB162" s="11"/>
      <c r="DGC162" s="11"/>
      <c r="DGD162" s="11"/>
      <c r="DGE162" s="11"/>
      <c r="DGF162" s="11"/>
      <c r="DGG162" s="11"/>
      <c r="DGH162" s="11"/>
      <c r="DGI162" s="11"/>
      <c r="DGJ162" s="11"/>
      <c r="DGK162" s="11"/>
      <c r="DGL162" s="11"/>
      <c r="DGM162" s="11"/>
      <c r="DGN162" s="11"/>
      <c r="DGO162" s="11"/>
      <c r="DGP162" s="11"/>
      <c r="DGQ162" s="11"/>
      <c r="DGR162" s="11"/>
      <c r="DGS162" s="11"/>
      <c r="DGT162" s="11"/>
      <c r="DGU162" s="11"/>
      <c r="DGV162" s="11"/>
      <c r="DGW162" s="11"/>
      <c r="DGX162" s="11"/>
      <c r="DGY162" s="11"/>
      <c r="DGZ162" s="11"/>
      <c r="DHA162" s="11"/>
      <c r="DHB162" s="11"/>
      <c r="DHC162" s="11"/>
      <c r="DHD162" s="11"/>
      <c r="DHE162" s="11"/>
      <c r="DHF162" s="11"/>
      <c r="DHG162" s="11"/>
      <c r="DHH162" s="11"/>
      <c r="DHI162" s="11"/>
      <c r="DHJ162" s="11"/>
      <c r="DHK162" s="11"/>
      <c r="DHL162" s="11"/>
      <c r="DHM162" s="11"/>
      <c r="DHN162" s="11"/>
      <c r="DHO162" s="11"/>
      <c r="DHP162" s="11"/>
      <c r="DHQ162" s="11"/>
      <c r="DHR162" s="11"/>
      <c r="DHS162" s="11"/>
      <c r="DHT162" s="11"/>
      <c r="DHU162" s="11"/>
      <c r="DHV162" s="11"/>
      <c r="DHW162" s="11"/>
      <c r="DHX162" s="11"/>
      <c r="DHY162" s="11"/>
      <c r="DHZ162" s="11"/>
      <c r="DIA162" s="11"/>
      <c r="DIB162" s="11"/>
      <c r="DIC162" s="11"/>
      <c r="DID162" s="11"/>
      <c r="DIE162" s="11"/>
      <c r="DIF162" s="11"/>
      <c r="DIG162" s="11"/>
      <c r="DIH162" s="11"/>
      <c r="DII162" s="11"/>
      <c r="DIJ162" s="11"/>
      <c r="DIK162" s="11"/>
      <c r="DIL162" s="11"/>
      <c r="DIM162" s="11"/>
      <c r="DIN162" s="11"/>
      <c r="DIO162" s="11"/>
      <c r="DIP162" s="11"/>
      <c r="DIQ162" s="11"/>
      <c r="DIR162" s="11"/>
      <c r="DIS162" s="11"/>
      <c r="DIT162" s="11"/>
      <c r="DIU162" s="11"/>
      <c r="DIV162" s="11"/>
      <c r="DIW162" s="11"/>
      <c r="DIX162" s="11"/>
      <c r="DIY162" s="11"/>
      <c r="DIZ162" s="11"/>
      <c r="DJA162" s="11"/>
      <c r="DJB162" s="11"/>
      <c r="DJC162" s="11"/>
      <c r="DJD162" s="11"/>
      <c r="DJE162" s="11"/>
      <c r="DJF162" s="11"/>
      <c r="DJG162" s="11"/>
      <c r="DJH162" s="11"/>
      <c r="DJI162" s="11"/>
      <c r="DJJ162" s="11"/>
      <c r="DJK162" s="11"/>
      <c r="DJL162" s="11"/>
      <c r="DJM162" s="11"/>
      <c r="DJN162" s="11"/>
      <c r="DJO162" s="11"/>
      <c r="DJP162" s="11"/>
      <c r="DJQ162" s="11"/>
      <c r="DJR162" s="11"/>
      <c r="DJS162" s="11"/>
      <c r="DJT162" s="11"/>
      <c r="DJU162" s="11"/>
      <c r="DJV162" s="11"/>
      <c r="DJW162" s="11"/>
      <c r="DJX162" s="11"/>
      <c r="DJY162" s="11"/>
      <c r="DJZ162" s="11"/>
      <c r="DKA162" s="11"/>
      <c r="DKB162" s="11"/>
      <c r="DKC162" s="11"/>
      <c r="DKD162" s="11"/>
      <c r="DKE162" s="11"/>
      <c r="DKF162" s="11"/>
      <c r="DKG162" s="11"/>
      <c r="DKH162" s="11"/>
      <c r="DKI162" s="11"/>
      <c r="DKJ162" s="11"/>
      <c r="DKK162" s="11"/>
      <c r="DKL162" s="11"/>
      <c r="DKM162" s="11"/>
      <c r="DKN162" s="11"/>
      <c r="DKO162" s="11"/>
      <c r="DKP162" s="11"/>
      <c r="DKQ162" s="11"/>
      <c r="DKR162" s="11"/>
      <c r="DKS162" s="11"/>
      <c r="DKT162" s="11"/>
      <c r="DKU162" s="11"/>
      <c r="DKV162" s="11"/>
      <c r="DKW162" s="11"/>
      <c r="DKX162" s="11"/>
      <c r="DKY162" s="11"/>
      <c r="DKZ162" s="11"/>
      <c r="DLA162" s="11"/>
      <c r="DLB162" s="11"/>
      <c r="DLC162" s="11"/>
      <c r="DLD162" s="11"/>
      <c r="DLE162" s="11"/>
      <c r="DLF162" s="11"/>
      <c r="DLG162" s="11"/>
      <c r="DLH162" s="11"/>
      <c r="DLI162" s="11"/>
      <c r="DLJ162" s="11"/>
      <c r="DLK162" s="11"/>
      <c r="DLL162" s="11"/>
      <c r="DLM162" s="11"/>
      <c r="DLN162" s="11"/>
      <c r="DLO162" s="11"/>
      <c r="DLP162" s="11"/>
      <c r="DLQ162" s="11"/>
      <c r="DLR162" s="11"/>
      <c r="DLS162" s="11"/>
      <c r="DLT162" s="11"/>
      <c r="DLU162" s="11"/>
      <c r="DLV162" s="11"/>
      <c r="DLW162" s="11"/>
      <c r="DLX162" s="11"/>
      <c r="DLY162" s="11"/>
      <c r="DLZ162" s="11"/>
      <c r="DMA162" s="11"/>
      <c r="DMB162" s="11"/>
      <c r="DMC162" s="11"/>
      <c r="DMD162" s="11"/>
      <c r="DME162" s="11"/>
      <c r="DMF162" s="11"/>
      <c r="DMG162" s="11"/>
      <c r="DMH162" s="11"/>
      <c r="DMI162" s="11"/>
      <c r="DMJ162" s="11"/>
      <c r="DMK162" s="11"/>
      <c r="DML162" s="11"/>
      <c r="DMM162" s="11"/>
      <c r="DMN162" s="11"/>
      <c r="DMO162" s="11"/>
      <c r="DMP162" s="11"/>
      <c r="DMQ162" s="11"/>
      <c r="DMR162" s="11"/>
      <c r="DMS162" s="11"/>
      <c r="DMT162" s="11"/>
      <c r="DMU162" s="11"/>
      <c r="DMV162" s="11"/>
      <c r="DMW162" s="11"/>
      <c r="DMX162" s="11"/>
      <c r="DMY162" s="11"/>
      <c r="DMZ162" s="11"/>
      <c r="DNA162" s="11"/>
      <c r="DNB162" s="11"/>
      <c r="DNC162" s="11"/>
      <c r="DND162" s="11"/>
      <c r="DNE162" s="11"/>
      <c r="DNF162" s="11"/>
      <c r="DNG162" s="11"/>
      <c r="DNH162" s="11"/>
      <c r="DNI162" s="11"/>
      <c r="DNJ162" s="11"/>
      <c r="DNK162" s="11"/>
      <c r="DNL162" s="11"/>
      <c r="DNM162" s="11"/>
      <c r="DNN162" s="11"/>
      <c r="DNO162" s="11"/>
      <c r="DNP162" s="11"/>
      <c r="DNQ162" s="11"/>
      <c r="DNR162" s="11"/>
      <c r="DNS162" s="11"/>
      <c r="DNT162" s="11"/>
      <c r="DNU162" s="11"/>
      <c r="DNV162" s="11"/>
      <c r="DNW162" s="11"/>
      <c r="DNX162" s="11"/>
      <c r="DNY162" s="11"/>
      <c r="DNZ162" s="11"/>
      <c r="DOA162" s="11"/>
      <c r="DOB162" s="11"/>
      <c r="DOC162" s="11"/>
      <c r="DOD162" s="11"/>
      <c r="DOE162" s="11"/>
      <c r="DOF162" s="11"/>
      <c r="DOG162" s="11"/>
      <c r="DOH162" s="11"/>
      <c r="DOI162" s="11"/>
      <c r="DOJ162" s="11"/>
      <c r="DOK162" s="11"/>
      <c r="DOL162" s="11"/>
      <c r="DOM162" s="11"/>
      <c r="DON162" s="11"/>
      <c r="DOO162" s="11"/>
      <c r="DOP162" s="11"/>
      <c r="DOQ162" s="11"/>
      <c r="DOR162" s="11"/>
      <c r="DOS162" s="11"/>
      <c r="DOT162" s="11"/>
      <c r="DOU162" s="11"/>
      <c r="DOV162" s="11"/>
      <c r="DOW162" s="11"/>
      <c r="DOX162" s="11"/>
      <c r="DOY162" s="11"/>
      <c r="DOZ162" s="11"/>
      <c r="DPA162" s="11"/>
      <c r="DPB162" s="11"/>
      <c r="DPC162" s="11"/>
      <c r="DPD162" s="11"/>
      <c r="DPE162" s="11"/>
      <c r="DPF162" s="11"/>
      <c r="DPG162" s="11"/>
      <c r="DPH162" s="11"/>
      <c r="DPI162" s="11"/>
      <c r="DPJ162" s="11"/>
      <c r="DPK162" s="11"/>
      <c r="DPL162" s="11"/>
      <c r="DPM162" s="11"/>
      <c r="DPN162" s="11"/>
      <c r="DPO162" s="11"/>
      <c r="DPP162" s="11"/>
      <c r="DPQ162" s="11"/>
      <c r="DPR162" s="11"/>
      <c r="DPS162" s="11"/>
      <c r="DPT162" s="11"/>
      <c r="DPU162" s="11"/>
      <c r="DPV162" s="11"/>
      <c r="DPW162" s="11"/>
      <c r="DPX162" s="11"/>
      <c r="DPY162" s="11"/>
      <c r="DPZ162" s="11"/>
      <c r="DQA162" s="11"/>
      <c r="DQB162" s="11"/>
      <c r="DQC162" s="11"/>
      <c r="DQD162" s="11"/>
      <c r="DQE162" s="11"/>
      <c r="DQF162" s="11"/>
      <c r="DQG162" s="11"/>
      <c r="DQH162" s="11"/>
      <c r="DQI162" s="11"/>
      <c r="DQJ162" s="11"/>
      <c r="DQK162" s="11"/>
      <c r="DQL162" s="11"/>
      <c r="DQM162" s="11"/>
      <c r="DQN162" s="11"/>
      <c r="DQO162" s="11"/>
      <c r="DQP162" s="11"/>
      <c r="DQQ162" s="11"/>
      <c r="DQR162" s="11"/>
      <c r="DQS162" s="11"/>
      <c r="DQT162" s="11"/>
      <c r="DQU162" s="11"/>
      <c r="DQV162" s="11"/>
      <c r="DQW162" s="11"/>
      <c r="DQX162" s="11"/>
      <c r="DQY162" s="11"/>
      <c r="DQZ162" s="11"/>
      <c r="DRA162" s="11"/>
      <c r="DRB162" s="11"/>
      <c r="DRC162" s="11"/>
      <c r="DRD162" s="11"/>
      <c r="DRE162" s="11"/>
      <c r="DRF162" s="11"/>
      <c r="DRG162" s="11"/>
      <c r="DRH162" s="11"/>
      <c r="DRI162" s="11"/>
      <c r="DRJ162" s="11"/>
      <c r="DRK162" s="11"/>
      <c r="DRL162" s="11"/>
      <c r="DRM162" s="11"/>
      <c r="DRN162" s="11"/>
      <c r="DRO162" s="11"/>
      <c r="DRP162" s="11"/>
      <c r="DRQ162" s="11"/>
      <c r="DRR162" s="11"/>
      <c r="DRS162" s="11"/>
      <c r="DRT162" s="11"/>
      <c r="DRU162" s="11"/>
      <c r="DRV162" s="11"/>
      <c r="DRW162" s="11"/>
      <c r="DRX162" s="11"/>
      <c r="DRY162" s="11"/>
      <c r="DRZ162" s="11"/>
      <c r="DSA162" s="11"/>
      <c r="DSB162" s="11"/>
      <c r="DSC162" s="11"/>
      <c r="DSD162" s="11"/>
      <c r="DSE162" s="11"/>
      <c r="DSF162" s="11"/>
      <c r="DSG162" s="11"/>
      <c r="DSH162" s="11"/>
      <c r="DSI162" s="11"/>
      <c r="DSJ162" s="11"/>
      <c r="DSK162" s="11"/>
      <c r="DSL162" s="11"/>
      <c r="DSM162" s="11"/>
      <c r="DSN162" s="11"/>
      <c r="DSO162" s="11"/>
      <c r="DSP162" s="11"/>
      <c r="DSQ162" s="11"/>
      <c r="DSR162" s="11"/>
      <c r="DSS162" s="11"/>
      <c r="DST162" s="11"/>
      <c r="DSU162" s="11"/>
      <c r="DSV162" s="11"/>
      <c r="DSW162" s="11"/>
      <c r="DSX162" s="11"/>
      <c r="DSY162" s="11"/>
      <c r="DSZ162" s="11"/>
      <c r="DTA162" s="11"/>
      <c r="DTB162" s="11"/>
      <c r="DTC162" s="11"/>
      <c r="DTD162" s="11"/>
      <c r="DTE162" s="11"/>
      <c r="DTF162" s="11"/>
      <c r="DTG162" s="11"/>
      <c r="DTH162" s="11"/>
      <c r="DTI162" s="11"/>
      <c r="DTJ162" s="11"/>
      <c r="DTK162" s="11"/>
      <c r="DTL162" s="11"/>
      <c r="DTM162" s="11"/>
      <c r="DTN162" s="11"/>
      <c r="DTO162" s="11"/>
      <c r="DTP162" s="11"/>
      <c r="DTQ162" s="11"/>
      <c r="DTR162" s="11"/>
      <c r="DTS162" s="11"/>
      <c r="DTT162" s="11"/>
      <c r="DTU162" s="11"/>
      <c r="DTV162" s="11"/>
      <c r="DTW162" s="11"/>
      <c r="DTX162" s="11"/>
      <c r="DTY162" s="11"/>
      <c r="DTZ162" s="11"/>
      <c r="DUA162" s="11"/>
      <c r="DUB162" s="11"/>
      <c r="DUC162" s="11"/>
      <c r="DUD162" s="11"/>
      <c r="DUE162" s="11"/>
      <c r="DUF162" s="11"/>
      <c r="DUG162" s="11"/>
      <c r="DUH162" s="11"/>
      <c r="DUI162" s="11"/>
      <c r="DUJ162" s="11"/>
      <c r="DUK162" s="11"/>
      <c r="DUL162" s="11"/>
      <c r="DUM162" s="11"/>
      <c r="DUN162" s="11"/>
      <c r="DUO162" s="11"/>
      <c r="DUP162" s="11"/>
      <c r="DUQ162" s="11"/>
      <c r="DUR162" s="11"/>
      <c r="DUS162" s="11"/>
      <c r="DUT162" s="11"/>
      <c r="DUU162" s="11"/>
      <c r="DUV162" s="11"/>
      <c r="DUW162" s="11"/>
      <c r="DUX162" s="11"/>
      <c r="DUY162" s="11"/>
      <c r="DUZ162" s="11"/>
      <c r="DVA162" s="11"/>
      <c r="DVB162" s="11"/>
      <c r="DVC162" s="11"/>
      <c r="DVD162" s="11"/>
      <c r="DVE162" s="11"/>
      <c r="DVF162" s="11"/>
      <c r="DVG162" s="11"/>
      <c r="DVH162" s="11"/>
      <c r="DVI162" s="11"/>
      <c r="DVJ162" s="11"/>
      <c r="DVK162" s="11"/>
      <c r="DVL162" s="11"/>
      <c r="DVM162" s="11"/>
      <c r="DVN162" s="11"/>
      <c r="DVO162" s="11"/>
      <c r="DVP162" s="11"/>
      <c r="DVQ162" s="11"/>
      <c r="DVR162" s="11"/>
      <c r="DVS162" s="11"/>
      <c r="DVT162" s="11"/>
      <c r="DVU162" s="11"/>
      <c r="DVV162" s="11"/>
      <c r="DVW162" s="11"/>
      <c r="DVX162" s="11"/>
      <c r="DVY162" s="11"/>
      <c r="DVZ162" s="11"/>
      <c r="DWA162" s="11"/>
      <c r="DWB162" s="11"/>
      <c r="DWC162" s="11"/>
      <c r="DWD162" s="11"/>
      <c r="DWE162" s="11"/>
      <c r="DWF162" s="11"/>
      <c r="DWG162" s="11"/>
      <c r="DWH162" s="11"/>
      <c r="DWI162" s="11"/>
      <c r="DWJ162" s="11"/>
      <c r="DWK162" s="11"/>
      <c r="DWL162" s="11"/>
      <c r="DWM162" s="11"/>
      <c r="DWN162" s="11"/>
      <c r="DWO162" s="11"/>
      <c r="DWP162" s="11"/>
      <c r="DWQ162" s="11"/>
      <c r="DWR162" s="11"/>
      <c r="DWS162" s="11"/>
      <c r="DWT162" s="11"/>
      <c r="DWU162" s="11"/>
      <c r="DWV162" s="11"/>
      <c r="DWW162" s="11"/>
      <c r="DWX162" s="11"/>
      <c r="DWY162" s="11"/>
      <c r="DWZ162" s="11"/>
      <c r="DXA162" s="11"/>
      <c r="DXB162" s="11"/>
      <c r="DXC162" s="11"/>
      <c r="DXD162" s="11"/>
      <c r="DXE162" s="11"/>
      <c r="DXF162" s="11"/>
      <c r="DXG162" s="11"/>
      <c r="DXH162" s="11"/>
      <c r="DXI162" s="11"/>
      <c r="DXJ162" s="11"/>
      <c r="DXK162" s="11"/>
      <c r="DXL162" s="11"/>
      <c r="DXM162" s="11"/>
      <c r="DXN162" s="11"/>
      <c r="DXO162" s="11"/>
      <c r="DXP162" s="11"/>
      <c r="DXQ162" s="11"/>
      <c r="DXR162" s="11"/>
      <c r="DXS162" s="11"/>
      <c r="DXT162" s="11"/>
      <c r="DXU162" s="11"/>
      <c r="DXV162" s="11"/>
      <c r="DXW162" s="11"/>
      <c r="DXX162" s="11"/>
      <c r="DXY162" s="11"/>
      <c r="DXZ162" s="11"/>
      <c r="DYA162" s="11"/>
      <c r="DYB162" s="11"/>
      <c r="DYC162" s="11"/>
      <c r="DYD162" s="11"/>
      <c r="DYE162" s="11"/>
      <c r="DYF162" s="11"/>
      <c r="DYG162" s="11"/>
      <c r="DYH162" s="11"/>
      <c r="DYI162" s="11"/>
      <c r="DYJ162" s="11"/>
      <c r="DYK162" s="11"/>
      <c r="DYL162" s="11"/>
      <c r="DYM162" s="11"/>
      <c r="DYN162" s="11"/>
      <c r="DYO162" s="11"/>
      <c r="DYP162" s="11"/>
      <c r="DYQ162" s="11"/>
      <c r="DYR162" s="11"/>
      <c r="DYS162" s="11"/>
      <c r="DYT162" s="11"/>
      <c r="DYU162" s="11"/>
      <c r="DYV162" s="11"/>
      <c r="DYW162" s="11"/>
      <c r="DYX162" s="11"/>
      <c r="DYY162" s="11"/>
      <c r="DYZ162" s="11"/>
      <c r="DZA162" s="11"/>
      <c r="DZB162" s="11"/>
      <c r="DZC162" s="11"/>
      <c r="DZD162" s="11"/>
      <c r="DZE162" s="11"/>
      <c r="DZF162" s="11"/>
      <c r="DZG162" s="11"/>
      <c r="DZH162" s="11"/>
      <c r="DZI162" s="11"/>
      <c r="DZJ162" s="11"/>
      <c r="DZK162" s="11"/>
      <c r="DZL162" s="11"/>
      <c r="DZM162" s="11"/>
      <c r="DZN162" s="11"/>
      <c r="DZO162" s="11"/>
      <c r="DZP162" s="11"/>
      <c r="DZQ162" s="11"/>
      <c r="DZR162" s="11"/>
      <c r="DZS162" s="11"/>
      <c r="DZT162" s="11"/>
      <c r="DZU162" s="11"/>
      <c r="DZV162" s="11"/>
      <c r="DZW162" s="11"/>
      <c r="DZX162" s="11"/>
      <c r="DZY162" s="11"/>
      <c r="DZZ162" s="11"/>
      <c r="EAA162" s="11"/>
      <c r="EAB162" s="11"/>
      <c r="EAC162" s="11"/>
      <c r="EAD162" s="11"/>
      <c r="EAE162" s="11"/>
      <c r="EAF162" s="11"/>
      <c r="EAG162" s="11"/>
      <c r="EAH162" s="11"/>
      <c r="EAI162" s="11"/>
      <c r="EAJ162" s="11"/>
      <c r="EAK162" s="11"/>
      <c r="EAL162" s="11"/>
      <c r="EAM162" s="11"/>
      <c r="EAN162" s="11"/>
      <c r="EAO162" s="11"/>
      <c r="EAP162" s="11"/>
      <c r="EAQ162" s="11"/>
      <c r="EAR162" s="11"/>
      <c r="EAS162" s="11"/>
      <c r="EAT162" s="11"/>
      <c r="EAU162" s="11"/>
      <c r="EAV162" s="11"/>
      <c r="EAW162" s="11"/>
      <c r="EAX162" s="11"/>
      <c r="EAY162" s="11"/>
      <c r="EAZ162" s="11"/>
      <c r="EBA162" s="11"/>
      <c r="EBB162" s="11"/>
      <c r="EBC162" s="11"/>
      <c r="EBD162" s="11"/>
      <c r="EBE162" s="11"/>
      <c r="EBF162" s="11"/>
      <c r="EBG162" s="11"/>
      <c r="EBH162" s="11"/>
      <c r="EBI162" s="11"/>
      <c r="EBJ162" s="11"/>
      <c r="EBK162" s="11"/>
      <c r="EBL162" s="11"/>
      <c r="EBM162" s="11"/>
      <c r="EBN162" s="11"/>
      <c r="EBO162" s="11"/>
      <c r="EBP162" s="11"/>
      <c r="EBQ162" s="11"/>
      <c r="EBR162" s="11"/>
      <c r="EBS162" s="11"/>
      <c r="EBT162" s="11"/>
      <c r="EBU162" s="11"/>
      <c r="EBV162" s="11"/>
      <c r="EBW162" s="11"/>
      <c r="EBX162" s="11"/>
      <c r="EBY162" s="11"/>
      <c r="EBZ162" s="11"/>
      <c r="ECA162" s="11"/>
      <c r="ECB162" s="11"/>
      <c r="ECC162" s="11"/>
      <c r="ECD162" s="11"/>
      <c r="ECE162" s="11"/>
      <c r="ECF162" s="11"/>
      <c r="ECG162" s="11"/>
      <c r="ECH162" s="11"/>
      <c r="ECI162" s="11"/>
      <c r="ECJ162" s="11"/>
      <c r="ECK162" s="11"/>
      <c r="ECL162" s="11"/>
      <c r="ECM162" s="11"/>
      <c r="ECN162" s="11"/>
      <c r="ECO162" s="11"/>
      <c r="ECP162" s="11"/>
      <c r="ECQ162" s="11"/>
      <c r="ECR162" s="11"/>
      <c r="ECS162" s="11"/>
      <c r="ECT162" s="11"/>
      <c r="ECU162" s="11"/>
      <c r="ECV162" s="11"/>
      <c r="ECW162" s="11"/>
      <c r="ECX162" s="11"/>
      <c r="ECY162" s="11"/>
      <c r="ECZ162" s="11"/>
      <c r="EDA162" s="11"/>
      <c r="EDB162" s="11"/>
      <c r="EDC162" s="11"/>
      <c r="EDD162" s="11"/>
      <c r="EDE162" s="11"/>
      <c r="EDF162" s="11"/>
      <c r="EDG162" s="11"/>
      <c r="EDH162" s="11"/>
      <c r="EDI162" s="11"/>
      <c r="EDJ162" s="11"/>
      <c r="EDK162" s="11"/>
      <c r="EDL162" s="11"/>
      <c r="EDM162" s="11"/>
      <c r="EDN162" s="11"/>
      <c r="EDO162" s="11"/>
      <c r="EDP162" s="11"/>
      <c r="EDQ162" s="11"/>
      <c r="EDR162" s="11"/>
      <c r="EDS162" s="11"/>
      <c r="EDT162" s="11"/>
      <c r="EDU162" s="11"/>
      <c r="EDV162" s="11"/>
      <c r="EDW162" s="11"/>
      <c r="EDX162" s="11"/>
      <c r="EDY162" s="11"/>
      <c r="EDZ162" s="11"/>
      <c r="EEA162" s="11"/>
      <c r="EEB162" s="11"/>
      <c r="EEC162" s="11"/>
      <c r="EED162" s="11"/>
      <c r="EEE162" s="11"/>
      <c r="EEF162" s="11"/>
      <c r="EEG162" s="11"/>
      <c r="EEH162" s="11"/>
      <c r="EEI162" s="11"/>
      <c r="EEJ162" s="11"/>
      <c r="EEK162" s="11"/>
      <c r="EEL162" s="11"/>
      <c r="EEM162" s="11"/>
      <c r="EEN162" s="11"/>
      <c r="EEO162" s="11"/>
      <c r="EEP162" s="11"/>
      <c r="EEQ162" s="11"/>
      <c r="EER162" s="11"/>
      <c r="EES162" s="11"/>
      <c r="EET162" s="11"/>
      <c r="EEU162" s="11"/>
      <c r="EEV162" s="11"/>
      <c r="EEW162" s="11"/>
      <c r="EEX162" s="11"/>
      <c r="EEY162" s="11"/>
      <c r="EEZ162" s="11"/>
      <c r="EFA162" s="11"/>
      <c r="EFB162" s="11"/>
      <c r="EFC162" s="11"/>
      <c r="EFD162" s="11"/>
      <c r="EFE162" s="11"/>
      <c r="EFF162" s="11"/>
      <c r="EFG162" s="11"/>
      <c r="EFH162" s="11"/>
      <c r="EFI162" s="11"/>
      <c r="EFJ162" s="11"/>
      <c r="EFK162" s="11"/>
      <c r="EFL162" s="11"/>
      <c r="EFM162" s="11"/>
      <c r="EFN162" s="11"/>
      <c r="EFO162" s="11"/>
      <c r="EFP162" s="11"/>
      <c r="EFQ162" s="11"/>
      <c r="EFR162" s="11"/>
      <c r="EFS162" s="11"/>
      <c r="EFT162" s="11"/>
      <c r="EFU162" s="11"/>
      <c r="EFV162" s="11"/>
      <c r="EFW162" s="11"/>
      <c r="EFX162" s="11"/>
      <c r="EFY162" s="11"/>
      <c r="EFZ162" s="11"/>
      <c r="EGA162" s="11"/>
      <c r="EGB162" s="11"/>
      <c r="EGC162" s="11"/>
      <c r="EGD162" s="11"/>
      <c r="EGE162" s="11"/>
      <c r="EGF162" s="11"/>
      <c r="EGG162" s="11"/>
      <c r="EGH162" s="11"/>
      <c r="EGI162" s="11"/>
      <c r="EGJ162" s="11"/>
      <c r="EGK162" s="11"/>
      <c r="EGL162" s="11"/>
      <c r="EGM162" s="11"/>
      <c r="EGN162" s="11"/>
      <c r="EGO162" s="11"/>
      <c r="EGP162" s="11"/>
      <c r="EGQ162" s="11"/>
      <c r="EGR162" s="11"/>
      <c r="EGS162" s="11"/>
      <c r="EGT162" s="11"/>
      <c r="EGU162" s="11"/>
      <c r="EGV162" s="11"/>
      <c r="EGW162" s="11"/>
      <c r="EGX162" s="11"/>
      <c r="EGY162" s="11"/>
      <c r="EGZ162" s="11"/>
      <c r="EHA162" s="11"/>
      <c r="EHB162" s="11"/>
      <c r="EHC162" s="11"/>
      <c r="EHD162" s="11"/>
      <c r="EHE162" s="11"/>
      <c r="EHF162" s="11"/>
      <c r="EHG162" s="11"/>
      <c r="EHH162" s="11"/>
      <c r="EHI162" s="11"/>
      <c r="EHJ162" s="11"/>
      <c r="EHK162" s="11"/>
      <c r="EHL162" s="11"/>
      <c r="EHM162" s="11"/>
      <c r="EHN162" s="11"/>
      <c r="EHO162" s="11"/>
      <c r="EHP162" s="11"/>
      <c r="EHQ162" s="11"/>
      <c r="EHR162" s="11"/>
      <c r="EHS162" s="11"/>
      <c r="EHT162" s="11"/>
      <c r="EHU162" s="11"/>
      <c r="EHV162" s="11"/>
      <c r="EHW162" s="11"/>
      <c r="EHX162" s="11"/>
      <c r="EHY162" s="11"/>
      <c r="EHZ162" s="11"/>
      <c r="EIA162" s="11"/>
      <c r="EIB162" s="11"/>
      <c r="EIC162" s="11"/>
      <c r="EID162" s="11"/>
      <c r="EIE162" s="11"/>
      <c r="EIF162" s="11"/>
      <c r="EIG162" s="11"/>
      <c r="EIH162" s="11"/>
      <c r="EII162" s="11"/>
      <c r="EIJ162" s="11"/>
      <c r="EIK162" s="11"/>
      <c r="EIL162" s="11"/>
      <c r="EIM162" s="11"/>
      <c r="EIN162" s="11"/>
      <c r="EIO162" s="11"/>
      <c r="EIP162" s="11"/>
      <c r="EIQ162" s="11"/>
      <c r="EIR162" s="11"/>
      <c r="EIS162" s="11"/>
      <c r="EIT162" s="11"/>
      <c r="EIU162" s="11"/>
      <c r="EIV162" s="11"/>
      <c r="EIW162" s="11"/>
      <c r="EIX162" s="11"/>
      <c r="EIY162" s="11"/>
      <c r="EIZ162" s="11"/>
      <c r="EJA162" s="11"/>
      <c r="EJB162" s="11"/>
      <c r="EJC162" s="11"/>
      <c r="EJD162" s="11"/>
      <c r="EJE162" s="11"/>
      <c r="EJF162" s="11"/>
      <c r="EJG162" s="11"/>
      <c r="EJH162" s="11"/>
      <c r="EJI162" s="11"/>
      <c r="EJJ162" s="11"/>
      <c r="EJK162" s="11"/>
      <c r="EJL162" s="11"/>
      <c r="EJM162" s="11"/>
      <c r="EJN162" s="11"/>
      <c r="EJO162" s="11"/>
      <c r="EJP162" s="11"/>
      <c r="EJQ162" s="11"/>
      <c r="EJR162" s="11"/>
      <c r="EJS162" s="11"/>
      <c r="EJT162" s="11"/>
      <c r="EJU162" s="11"/>
      <c r="EJV162" s="11"/>
      <c r="EJW162" s="11"/>
      <c r="EJX162" s="11"/>
      <c r="EJY162" s="11"/>
      <c r="EJZ162" s="11"/>
      <c r="EKA162" s="11"/>
      <c r="EKB162" s="11"/>
      <c r="EKC162" s="11"/>
      <c r="EKD162" s="11"/>
      <c r="EKE162" s="11"/>
      <c r="EKF162" s="11"/>
      <c r="EKG162" s="11"/>
      <c r="EKH162" s="11"/>
      <c r="EKI162" s="11"/>
      <c r="EKJ162" s="11"/>
      <c r="EKK162" s="11"/>
      <c r="EKL162" s="11"/>
      <c r="EKM162" s="11"/>
      <c r="EKN162" s="11"/>
      <c r="EKO162" s="11"/>
      <c r="EKP162" s="11"/>
      <c r="EKQ162" s="11"/>
      <c r="EKR162" s="11"/>
      <c r="EKS162" s="11"/>
      <c r="EKT162" s="11"/>
      <c r="EKU162" s="11"/>
      <c r="EKV162" s="11"/>
      <c r="EKW162" s="11"/>
      <c r="EKX162" s="11"/>
      <c r="EKY162" s="11"/>
      <c r="EKZ162" s="11"/>
      <c r="ELA162" s="11"/>
      <c r="ELB162" s="11"/>
      <c r="ELC162" s="11"/>
      <c r="ELD162" s="11"/>
      <c r="ELE162" s="11"/>
      <c r="ELF162" s="11"/>
      <c r="ELG162" s="11"/>
      <c r="ELH162" s="11"/>
      <c r="ELI162" s="11"/>
      <c r="ELJ162" s="11"/>
      <c r="ELK162" s="11"/>
      <c r="ELL162" s="11"/>
      <c r="ELM162" s="11"/>
      <c r="ELN162" s="11"/>
      <c r="ELO162" s="11"/>
      <c r="ELP162" s="11"/>
      <c r="ELQ162" s="11"/>
      <c r="ELR162" s="11"/>
      <c r="ELS162" s="11"/>
      <c r="ELT162" s="11"/>
      <c r="ELU162" s="11"/>
      <c r="ELV162" s="11"/>
      <c r="ELW162" s="11"/>
      <c r="ELX162" s="11"/>
      <c r="ELY162" s="11"/>
      <c r="ELZ162" s="11"/>
      <c r="EMA162" s="11"/>
      <c r="EMB162" s="11"/>
      <c r="EMC162" s="11"/>
      <c r="EMD162" s="11"/>
      <c r="EME162" s="11"/>
      <c r="EMF162" s="11"/>
      <c r="EMG162" s="11"/>
      <c r="EMH162" s="11"/>
      <c r="EMI162" s="11"/>
      <c r="EMJ162" s="11"/>
      <c r="EMK162" s="11"/>
      <c r="EML162" s="11"/>
      <c r="EMM162" s="11"/>
      <c r="EMN162" s="11"/>
      <c r="EMO162" s="11"/>
      <c r="EMP162" s="11"/>
      <c r="EMQ162" s="11"/>
      <c r="EMR162" s="11"/>
      <c r="EMS162" s="11"/>
      <c r="EMT162" s="11"/>
      <c r="EMU162" s="11"/>
      <c r="EMV162" s="11"/>
      <c r="EMW162" s="11"/>
      <c r="EMX162" s="11"/>
      <c r="EMY162" s="11"/>
      <c r="EMZ162" s="11"/>
      <c r="ENA162" s="11"/>
      <c r="ENB162" s="11"/>
      <c r="ENC162" s="11"/>
      <c r="END162" s="11"/>
      <c r="ENE162" s="11"/>
      <c r="ENF162" s="11"/>
      <c r="ENG162" s="11"/>
      <c r="ENH162" s="11"/>
      <c r="ENI162" s="11"/>
      <c r="ENJ162" s="11"/>
      <c r="ENK162" s="11"/>
      <c r="ENL162" s="11"/>
      <c r="ENM162" s="11"/>
      <c r="ENN162" s="11"/>
      <c r="ENO162" s="11"/>
      <c r="ENP162" s="11"/>
      <c r="ENQ162" s="11"/>
      <c r="ENR162" s="11"/>
      <c r="ENS162" s="11"/>
      <c r="ENT162" s="11"/>
      <c r="ENU162" s="11"/>
      <c r="ENV162" s="11"/>
      <c r="ENW162" s="11"/>
      <c r="ENX162" s="11"/>
      <c r="ENY162" s="11"/>
      <c r="ENZ162" s="11"/>
      <c r="EOA162" s="11"/>
      <c r="EOB162" s="11"/>
      <c r="EOC162" s="11"/>
      <c r="EOD162" s="11"/>
      <c r="EOE162" s="11"/>
      <c r="EOF162" s="11"/>
      <c r="EOG162" s="11"/>
      <c r="EOH162" s="11"/>
      <c r="EOI162" s="11"/>
      <c r="EOJ162" s="11"/>
      <c r="EOK162" s="11"/>
      <c r="EOL162" s="11"/>
      <c r="EOM162" s="11"/>
      <c r="EON162" s="11"/>
      <c r="EOO162" s="11"/>
      <c r="EOP162" s="11"/>
      <c r="EOQ162" s="11"/>
      <c r="EOR162" s="11"/>
      <c r="EOS162" s="11"/>
      <c r="EOT162" s="11"/>
      <c r="EOU162" s="11"/>
      <c r="EOV162" s="11"/>
      <c r="EOW162" s="11"/>
      <c r="EOX162" s="11"/>
      <c r="EOY162" s="11"/>
      <c r="EOZ162" s="11"/>
      <c r="EPA162" s="11"/>
      <c r="EPB162" s="11"/>
      <c r="EPC162" s="11"/>
      <c r="EPD162" s="11"/>
      <c r="EPE162" s="11"/>
      <c r="EPF162" s="11"/>
      <c r="EPG162" s="11"/>
      <c r="EPH162" s="11"/>
      <c r="EPI162" s="11"/>
      <c r="EPJ162" s="11"/>
      <c r="EPK162" s="11"/>
      <c r="EPL162" s="11"/>
      <c r="EPM162" s="11"/>
      <c r="EPN162" s="11"/>
      <c r="EPO162" s="11"/>
      <c r="EPP162" s="11"/>
      <c r="EPQ162" s="11"/>
      <c r="EPR162" s="11"/>
      <c r="EPS162" s="11"/>
      <c r="EPT162" s="11"/>
      <c r="EPU162" s="11"/>
      <c r="EPV162" s="11"/>
      <c r="EPW162" s="11"/>
      <c r="EPX162" s="11"/>
      <c r="EPY162" s="11"/>
      <c r="EPZ162" s="11"/>
      <c r="EQA162" s="11"/>
      <c r="EQB162" s="11"/>
      <c r="EQC162" s="11"/>
      <c r="EQD162" s="11"/>
      <c r="EQE162" s="11"/>
      <c r="EQF162" s="11"/>
      <c r="EQG162" s="11"/>
      <c r="EQH162" s="11"/>
      <c r="EQI162" s="11"/>
      <c r="EQJ162" s="11"/>
      <c r="EQK162" s="11"/>
      <c r="EQL162" s="11"/>
      <c r="EQM162" s="11"/>
      <c r="EQN162" s="11"/>
      <c r="EQO162" s="11"/>
      <c r="EQP162" s="11"/>
      <c r="EQQ162" s="11"/>
      <c r="EQR162" s="11"/>
      <c r="EQS162" s="11"/>
      <c r="EQT162" s="11"/>
      <c r="EQU162" s="11"/>
      <c r="EQV162" s="11"/>
      <c r="EQW162" s="11"/>
      <c r="EQX162" s="11"/>
      <c r="EQY162" s="11"/>
      <c r="EQZ162" s="11"/>
      <c r="ERA162" s="11"/>
      <c r="ERB162" s="11"/>
      <c r="ERC162" s="11"/>
      <c r="ERD162" s="11"/>
      <c r="ERE162" s="11"/>
      <c r="ERF162" s="11"/>
      <c r="ERG162" s="11"/>
      <c r="ERH162" s="11"/>
      <c r="ERI162" s="11"/>
      <c r="ERJ162" s="11"/>
      <c r="ERK162" s="11"/>
      <c r="ERL162" s="11"/>
      <c r="ERM162" s="11"/>
      <c r="ERN162" s="11"/>
      <c r="ERO162" s="11"/>
      <c r="ERP162" s="11"/>
      <c r="ERQ162" s="11"/>
      <c r="ERR162" s="11"/>
      <c r="ERS162" s="11"/>
      <c r="ERT162" s="11"/>
      <c r="ERU162" s="11"/>
      <c r="ERV162" s="11"/>
      <c r="ERW162" s="11"/>
      <c r="ERX162" s="11"/>
      <c r="ERY162" s="11"/>
      <c r="ERZ162" s="11"/>
      <c r="ESA162" s="11"/>
      <c r="ESB162" s="11"/>
      <c r="ESC162" s="11"/>
      <c r="ESD162" s="11"/>
      <c r="ESE162" s="11"/>
      <c r="ESF162" s="11"/>
      <c r="ESG162" s="11"/>
      <c r="ESH162" s="11"/>
      <c r="ESI162" s="11"/>
      <c r="ESJ162" s="11"/>
      <c r="ESK162" s="11"/>
      <c r="ESL162" s="11"/>
      <c r="ESM162" s="11"/>
      <c r="ESN162" s="11"/>
      <c r="ESO162" s="11"/>
      <c r="ESP162" s="11"/>
      <c r="ESQ162" s="11"/>
      <c r="ESR162" s="11"/>
      <c r="ESS162" s="11"/>
      <c r="EST162" s="11"/>
      <c r="ESU162" s="11"/>
      <c r="ESV162" s="11"/>
      <c r="ESW162" s="11"/>
      <c r="ESX162" s="11"/>
      <c r="ESY162" s="11"/>
      <c r="ESZ162" s="11"/>
      <c r="ETA162" s="11"/>
      <c r="ETB162" s="11"/>
      <c r="ETC162" s="11"/>
      <c r="ETD162" s="11"/>
      <c r="ETE162" s="11"/>
      <c r="ETF162" s="11"/>
      <c r="ETG162" s="11"/>
      <c r="ETH162" s="11"/>
      <c r="ETI162" s="11"/>
      <c r="ETJ162" s="11"/>
      <c r="ETK162" s="11"/>
      <c r="ETL162" s="11"/>
      <c r="ETM162" s="11"/>
      <c r="ETN162" s="11"/>
      <c r="ETO162" s="11"/>
      <c r="ETP162" s="11"/>
      <c r="ETQ162" s="11"/>
      <c r="ETR162" s="11"/>
      <c r="ETS162" s="11"/>
      <c r="ETT162" s="11"/>
      <c r="ETU162" s="11"/>
      <c r="ETV162" s="11"/>
      <c r="ETW162" s="11"/>
      <c r="ETX162" s="11"/>
      <c r="ETY162" s="11"/>
      <c r="ETZ162" s="11"/>
      <c r="EUA162" s="11"/>
      <c r="EUB162" s="11"/>
      <c r="EUC162" s="11"/>
      <c r="EUD162" s="11"/>
      <c r="EUE162" s="11"/>
      <c r="EUF162" s="11"/>
      <c r="EUG162" s="11"/>
      <c r="EUH162" s="11"/>
      <c r="EUI162" s="11"/>
      <c r="EUJ162" s="11"/>
      <c r="EUK162" s="11"/>
      <c r="EUL162" s="11"/>
      <c r="EUM162" s="11"/>
      <c r="EUN162" s="11"/>
      <c r="EUO162" s="11"/>
      <c r="EUP162" s="11"/>
      <c r="EUQ162" s="11"/>
      <c r="EUR162" s="11"/>
      <c r="EUS162" s="11"/>
      <c r="EUT162" s="11"/>
      <c r="EUU162" s="11"/>
      <c r="EUV162" s="11"/>
      <c r="EUW162" s="11"/>
      <c r="EUX162" s="11"/>
      <c r="EUY162" s="11"/>
      <c r="EUZ162" s="11"/>
      <c r="EVA162" s="11"/>
      <c r="EVB162" s="11"/>
      <c r="EVC162" s="11"/>
      <c r="EVD162" s="11"/>
      <c r="EVE162" s="11"/>
      <c r="EVF162" s="11"/>
      <c r="EVG162" s="11"/>
      <c r="EVH162" s="11"/>
      <c r="EVI162" s="11"/>
      <c r="EVJ162" s="11"/>
      <c r="EVK162" s="11"/>
      <c r="EVL162" s="11"/>
      <c r="EVM162" s="11"/>
      <c r="EVN162" s="11"/>
      <c r="EVO162" s="11"/>
      <c r="EVP162" s="11"/>
      <c r="EVQ162" s="11"/>
      <c r="EVR162" s="11"/>
      <c r="EVS162" s="11"/>
      <c r="EVT162" s="11"/>
      <c r="EVU162" s="11"/>
      <c r="EVV162" s="11"/>
      <c r="EVW162" s="11"/>
      <c r="EVX162" s="11"/>
      <c r="EVY162" s="11"/>
      <c r="EVZ162" s="11"/>
      <c r="EWA162" s="11"/>
      <c r="EWB162" s="11"/>
      <c r="EWC162" s="11"/>
      <c r="EWD162" s="11"/>
      <c r="EWE162" s="11"/>
      <c r="EWF162" s="11"/>
      <c r="EWG162" s="11"/>
      <c r="EWH162" s="11"/>
      <c r="EWI162" s="11"/>
      <c r="EWJ162" s="11"/>
      <c r="EWK162" s="11"/>
      <c r="EWL162" s="11"/>
      <c r="EWM162" s="11"/>
      <c r="EWN162" s="11"/>
      <c r="EWO162" s="11"/>
      <c r="EWP162" s="11"/>
      <c r="EWQ162" s="11"/>
      <c r="EWR162" s="11"/>
      <c r="EWS162" s="11"/>
      <c r="EWT162" s="11"/>
      <c r="EWU162" s="11"/>
      <c r="EWV162" s="11"/>
      <c r="EWW162" s="11"/>
      <c r="EWX162" s="11"/>
      <c r="EWY162" s="11"/>
      <c r="EWZ162" s="11"/>
      <c r="EXA162" s="11"/>
      <c r="EXB162" s="11"/>
      <c r="EXC162" s="11"/>
      <c r="EXD162" s="11"/>
      <c r="EXE162" s="11"/>
      <c r="EXF162" s="11"/>
      <c r="EXG162" s="11"/>
      <c r="EXH162" s="11"/>
      <c r="EXI162" s="11"/>
      <c r="EXJ162" s="11"/>
      <c r="EXK162" s="11"/>
      <c r="EXL162" s="11"/>
      <c r="EXM162" s="11"/>
      <c r="EXN162" s="11"/>
      <c r="EXO162" s="11"/>
      <c r="EXP162" s="11"/>
      <c r="EXQ162" s="11"/>
      <c r="EXR162" s="11"/>
      <c r="EXS162" s="11"/>
      <c r="EXT162" s="11"/>
      <c r="EXU162" s="11"/>
      <c r="EXV162" s="11"/>
      <c r="EXW162" s="11"/>
      <c r="EXX162" s="11"/>
      <c r="EXY162" s="11"/>
      <c r="EXZ162" s="11"/>
      <c r="EYA162" s="11"/>
      <c r="EYB162" s="11"/>
      <c r="EYC162" s="11"/>
      <c r="EYD162" s="11"/>
      <c r="EYE162" s="11"/>
      <c r="EYF162" s="11"/>
      <c r="EYG162" s="11"/>
      <c r="EYH162" s="11"/>
      <c r="EYI162" s="11"/>
      <c r="EYJ162" s="11"/>
      <c r="EYK162" s="11"/>
      <c r="EYL162" s="11"/>
      <c r="EYM162" s="11"/>
      <c r="EYN162" s="11"/>
      <c r="EYO162" s="11"/>
      <c r="EYP162" s="11"/>
      <c r="EYQ162" s="11"/>
      <c r="EYR162" s="11"/>
      <c r="EYS162" s="11"/>
      <c r="EYT162" s="11"/>
      <c r="EYU162" s="11"/>
      <c r="EYV162" s="11"/>
      <c r="EYW162" s="11"/>
      <c r="EYX162" s="11"/>
      <c r="EYY162" s="11"/>
      <c r="EYZ162" s="11"/>
      <c r="EZA162" s="11"/>
      <c r="EZB162" s="11"/>
      <c r="EZC162" s="11"/>
      <c r="EZD162" s="11"/>
      <c r="EZE162" s="11"/>
      <c r="EZF162" s="11"/>
      <c r="EZG162" s="11"/>
      <c r="EZH162" s="11"/>
      <c r="EZI162" s="11"/>
      <c r="EZJ162" s="11"/>
      <c r="EZK162" s="11"/>
      <c r="EZL162" s="11"/>
      <c r="EZM162" s="11"/>
      <c r="EZN162" s="11"/>
      <c r="EZO162" s="11"/>
      <c r="EZP162" s="11"/>
      <c r="EZQ162" s="11"/>
      <c r="EZR162" s="11"/>
      <c r="EZS162" s="11"/>
      <c r="EZT162" s="11"/>
      <c r="EZU162" s="11"/>
      <c r="EZV162" s="11"/>
      <c r="EZW162" s="11"/>
      <c r="EZX162" s="11"/>
      <c r="EZY162" s="11"/>
      <c r="EZZ162" s="11"/>
      <c r="FAA162" s="11"/>
      <c r="FAB162" s="11"/>
      <c r="FAC162" s="11"/>
      <c r="FAD162" s="11"/>
      <c r="FAE162" s="11"/>
      <c r="FAF162" s="11"/>
      <c r="FAG162" s="11"/>
      <c r="FAH162" s="11"/>
      <c r="FAI162" s="11"/>
      <c r="FAJ162" s="11"/>
      <c r="FAK162" s="11"/>
      <c r="FAL162" s="11"/>
      <c r="FAM162" s="11"/>
      <c r="FAN162" s="11"/>
      <c r="FAO162" s="11"/>
      <c r="FAP162" s="11"/>
      <c r="FAQ162" s="11"/>
      <c r="FAR162" s="11"/>
      <c r="FAS162" s="11"/>
      <c r="FAT162" s="11"/>
      <c r="FAU162" s="11"/>
      <c r="FAV162" s="11"/>
      <c r="FAW162" s="11"/>
      <c r="FAX162" s="11"/>
      <c r="FAY162" s="11"/>
      <c r="FAZ162" s="11"/>
      <c r="FBA162" s="11"/>
      <c r="FBB162" s="11"/>
      <c r="FBC162" s="11"/>
      <c r="FBD162" s="11"/>
      <c r="FBE162" s="11"/>
      <c r="FBF162" s="11"/>
      <c r="FBG162" s="11"/>
      <c r="FBH162" s="11"/>
      <c r="FBI162" s="11"/>
      <c r="FBJ162" s="11"/>
      <c r="FBK162" s="11"/>
      <c r="FBL162" s="11"/>
      <c r="FBM162" s="11"/>
      <c r="FBN162" s="11"/>
      <c r="FBO162" s="11"/>
      <c r="FBP162" s="11"/>
      <c r="FBQ162" s="11"/>
      <c r="FBR162" s="11"/>
      <c r="FBS162" s="11"/>
      <c r="FBT162" s="11"/>
      <c r="FBU162" s="11"/>
      <c r="FBV162" s="11"/>
      <c r="FBW162" s="11"/>
      <c r="FBX162" s="11"/>
      <c r="FBY162" s="11"/>
      <c r="FBZ162" s="11"/>
      <c r="FCA162" s="11"/>
      <c r="FCB162" s="11"/>
      <c r="FCC162" s="11"/>
      <c r="FCD162" s="11"/>
      <c r="FCE162" s="11"/>
      <c r="FCF162" s="11"/>
      <c r="FCG162" s="11"/>
      <c r="FCH162" s="11"/>
      <c r="FCI162" s="11"/>
      <c r="FCJ162" s="11"/>
      <c r="FCK162" s="11"/>
      <c r="FCL162" s="11"/>
      <c r="FCM162" s="11"/>
      <c r="FCN162" s="11"/>
      <c r="FCO162" s="11"/>
      <c r="FCP162" s="11"/>
      <c r="FCQ162" s="11"/>
      <c r="FCR162" s="11"/>
      <c r="FCS162" s="11"/>
      <c r="FCT162" s="11"/>
      <c r="FCU162" s="11"/>
      <c r="FCV162" s="11"/>
      <c r="FCW162" s="11"/>
      <c r="FCX162" s="11"/>
      <c r="FCY162" s="11"/>
      <c r="FCZ162" s="11"/>
      <c r="FDA162" s="11"/>
      <c r="FDB162" s="11"/>
      <c r="FDC162" s="11"/>
      <c r="FDD162" s="11"/>
      <c r="FDE162" s="11"/>
      <c r="FDF162" s="11"/>
      <c r="FDG162" s="11"/>
      <c r="FDH162" s="11"/>
      <c r="FDI162" s="11"/>
      <c r="FDJ162" s="11"/>
      <c r="FDK162" s="11"/>
      <c r="FDL162" s="11"/>
      <c r="FDM162" s="11"/>
      <c r="FDN162" s="11"/>
      <c r="FDO162" s="11"/>
      <c r="FDP162" s="11"/>
      <c r="FDQ162" s="11"/>
      <c r="FDR162" s="11"/>
      <c r="FDS162" s="11"/>
      <c r="FDT162" s="11"/>
      <c r="FDU162" s="11"/>
      <c r="FDV162" s="11"/>
      <c r="FDW162" s="11"/>
      <c r="FDX162" s="11"/>
      <c r="FDY162" s="11"/>
      <c r="FDZ162" s="11"/>
      <c r="FEA162" s="11"/>
      <c r="FEB162" s="11"/>
      <c r="FEC162" s="11"/>
      <c r="FED162" s="11"/>
      <c r="FEE162" s="11"/>
      <c r="FEF162" s="11"/>
      <c r="FEG162" s="11"/>
      <c r="FEH162" s="11"/>
      <c r="FEI162" s="11"/>
      <c r="FEJ162" s="11"/>
      <c r="FEK162" s="11"/>
      <c r="FEL162" s="11"/>
      <c r="FEM162" s="11"/>
      <c r="FEN162" s="11"/>
      <c r="FEO162" s="11"/>
      <c r="FEP162" s="11"/>
      <c r="FEQ162" s="11"/>
      <c r="FER162" s="11"/>
      <c r="FES162" s="11"/>
      <c r="FET162" s="11"/>
      <c r="FEU162" s="11"/>
      <c r="FEV162" s="11"/>
      <c r="FEW162" s="11"/>
      <c r="FEX162" s="11"/>
      <c r="FEY162" s="11"/>
      <c r="FEZ162" s="11"/>
      <c r="FFA162" s="11"/>
      <c r="FFB162" s="11"/>
      <c r="FFC162" s="11"/>
      <c r="FFD162" s="11"/>
      <c r="FFE162" s="11"/>
      <c r="FFF162" s="11"/>
      <c r="FFG162" s="11"/>
      <c r="FFH162" s="11"/>
      <c r="FFI162" s="11"/>
      <c r="FFJ162" s="11"/>
      <c r="FFK162" s="11"/>
      <c r="FFL162" s="11"/>
      <c r="FFM162" s="11"/>
      <c r="FFN162" s="11"/>
      <c r="FFO162" s="11"/>
      <c r="FFP162" s="11"/>
      <c r="FFQ162" s="11"/>
      <c r="FFR162" s="11"/>
      <c r="FFS162" s="11"/>
      <c r="FFT162" s="11"/>
      <c r="FFU162" s="11"/>
      <c r="FFV162" s="11"/>
      <c r="FFW162" s="11"/>
      <c r="FFX162" s="11"/>
      <c r="FFY162" s="11"/>
      <c r="FFZ162" s="11"/>
      <c r="FGA162" s="11"/>
      <c r="FGB162" s="11"/>
      <c r="FGC162" s="11"/>
      <c r="FGD162" s="11"/>
      <c r="FGE162" s="11"/>
      <c r="FGF162" s="11"/>
      <c r="FGG162" s="11"/>
      <c r="FGH162" s="11"/>
      <c r="FGI162" s="11"/>
      <c r="FGJ162" s="11"/>
      <c r="FGK162" s="11"/>
      <c r="FGL162" s="11"/>
      <c r="FGM162" s="11"/>
      <c r="FGN162" s="11"/>
      <c r="FGO162" s="11"/>
      <c r="FGP162" s="11"/>
      <c r="FGQ162" s="11"/>
      <c r="FGR162" s="11"/>
      <c r="FGS162" s="11"/>
      <c r="FGT162" s="11"/>
      <c r="FGU162" s="11"/>
      <c r="FGV162" s="11"/>
      <c r="FGW162" s="11"/>
      <c r="FGX162" s="11"/>
      <c r="FGY162" s="11"/>
      <c r="FGZ162" s="11"/>
      <c r="FHA162" s="11"/>
      <c r="FHB162" s="11"/>
      <c r="FHC162" s="11"/>
      <c r="FHD162" s="11"/>
      <c r="FHE162" s="11"/>
      <c r="FHF162" s="11"/>
      <c r="FHG162" s="11"/>
      <c r="FHH162" s="11"/>
      <c r="FHI162" s="11"/>
      <c r="FHJ162" s="11"/>
      <c r="FHK162" s="11"/>
      <c r="FHL162" s="11"/>
      <c r="FHM162" s="11"/>
      <c r="FHN162" s="11"/>
      <c r="FHO162" s="11"/>
      <c r="FHP162" s="11"/>
      <c r="FHQ162" s="11"/>
      <c r="FHR162" s="11"/>
      <c r="FHS162" s="11"/>
      <c r="FHT162" s="11"/>
      <c r="FHU162" s="11"/>
      <c r="FHV162" s="11"/>
      <c r="FHW162" s="11"/>
      <c r="FHX162" s="11"/>
      <c r="FHY162" s="11"/>
      <c r="FHZ162" s="11"/>
      <c r="FIA162" s="11"/>
      <c r="FIB162" s="11"/>
      <c r="FIC162" s="11"/>
      <c r="FID162" s="11"/>
      <c r="FIE162" s="11"/>
      <c r="FIF162" s="11"/>
      <c r="FIG162" s="11"/>
      <c r="FIH162" s="11"/>
      <c r="FII162" s="11"/>
      <c r="FIJ162" s="11"/>
      <c r="FIK162" s="11"/>
      <c r="FIL162" s="11"/>
      <c r="FIM162" s="11"/>
      <c r="FIN162" s="11"/>
      <c r="FIO162" s="11"/>
      <c r="FIP162" s="11"/>
      <c r="FIQ162" s="11"/>
      <c r="FIR162" s="11"/>
      <c r="FIS162" s="11"/>
      <c r="FIT162" s="11"/>
      <c r="FIU162" s="11"/>
      <c r="FIV162" s="11"/>
      <c r="FIW162" s="11"/>
      <c r="FIX162" s="11"/>
      <c r="FIY162" s="11"/>
      <c r="FIZ162" s="11"/>
      <c r="FJA162" s="11"/>
      <c r="FJB162" s="11"/>
      <c r="FJC162" s="11"/>
      <c r="FJD162" s="11"/>
      <c r="FJE162" s="11"/>
      <c r="FJF162" s="11"/>
      <c r="FJG162" s="11"/>
      <c r="FJH162" s="11"/>
      <c r="FJI162" s="11"/>
      <c r="FJJ162" s="11"/>
      <c r="FJK162" s="11"/>
      <c r="FJL162" s="11"/>
      <c r="FJM162" s="11"/>
      <c r="FJN162" s="11"/>
      <c r="FJO162" s="11"/>
      <c r="FJP162" s="11"/>
      <c r="FJQ162" s="11"/>
      <c r="FJR162" s="11"/>
      <c r="FJS162" s="11"/>
      <c r="FJT162" s="11"/>
      <c r="FJU162" s="11"/>
      <c r="FJV162" s="11"/>
      <c r="FJW162" s="11"/>
      <c r="FJX162" s="11"/>
      <c r="FJY162" s="11"/>
      <c r="FJZ162" s="11"/>
      <c r="FKA162" s="11"/>
      <c r="FKB162" s="11"/>
      <c r="FKC162" s="11"/>
      <c r="FKD162" s="11"/>
      <c r="FKE162" s="11"/>
      <c r="FKF162" s="11"/>
      <c r="FKG162" s="11"/>
      <c r="FKH162" s="11"/>
      <c r="FKI162" s="11"/>
      <c r="FKJ162" s="11"/>
      <c r="FKK162" s="11"/>
      <c r="FKL162" s="11"/>
      <c r="FKM162" s="11"/>
      <c r="FKN162" s="11"/>
      <c r="FKO162" s="11"/>
      <c r="FKP162" s="11"/>
      <c r="FKQ162" s="11"/>
      <c r="FKR162" s="11"/>
      <c r="FKS162" s="11"/>
      <c r="FKT162" s="11"/>
      <c r="FKU162" s="11"/>
      <c r="FKV162" s="11"/>
      <c r="FKW162" s="11"/>
      <c r="FKX162" s="11"/>
      <c r="FKY162" s="11"/>
      <c r="FKZ162" s="11"/>
      <c r="FLA162" s="11"/>
      <c r="FLB162" s="11"/>
      <c r="FLC162" s="11"/>
      <c r="FLD162" s="11"/>
      <c r="FLE162" s="11"/>
      <c r="FLF162" s="11"/>
      <c r="FLG162" s="11"/>
      <c r="FLH162" s="11"/>
      <c r="FLI162" s="11"/>
      <c r="FLJ162" s="11"/>
      <c r="FLK162" s="11"/>
      <c r="FLL162" s="11"/>
      <c r="FLM162" s="11"/>
      <c r="FLN162" s="11"/>
      <c r="FLO162" s="11"/>
      <c r="FLP162" s="11"/>
      <c r="FLQ162" s="11"/>
      <c r="FLR162" s="11"/>
      <c r="FLS162" s="11"/>
      <c r="FLT162" s="11"/>
      <c r="FLU162" s="11"/>
      <c r="FLV162" s="11"/>
      <c r="FLW162" s="11"/>
      <c r="FLX162" s="11"/>
      <c r="FLY162" s="11"/>
      <c r="FLZ162" s="11"/>
      <c r="FMA162" s="11"/>
      <c r="FMB162" s="11"/>
      <c r="FMC162" s="11"/>
      <c r="FMD162" s="11"/>
      <c r="FME162" s="11"/>
      <c r="FMF162" s="11"/>
      <c r="FMG162" s="11"/>
      <c r="FMH162" s="11"/>
      <c r="FMI162" s="11"/>
      <c r="FMJ162" s="11"/>
      <c r="FMK162" s="11"/>
      <c r="FML162" s="11"/>
      <c r="FMM162" s="11"/>
      <c r="FMN162" s="11"/>
      <c r="FMO162" s="11"/>
      <c r="FMP162" s="11"/>
      <c r="FMQ162" s="11"/>
      <c r="FMR162" s="11"/>
      <c r="FMS162" s="11"/>
      <c r="FMT162" s="11"/>
      <c r="FMU162" s="11"/>
      <c r="FMV162" s="11"/>
      <c r="FMW162" s="11"/>
      <c r="FMX162" s="11"/>
      <c r="FMY162" s="11"/>
      <c r="FMZ162" s="11"/>
      <c r="FNA162" s="11"/>
      <c r="FNB162" s="11"/>
      <c r="FNC162" s="11"/>
      <c r="FND162" s="11"/>
      <c r="FNE162" s="11"/>
      <c r="FNF162" s="11"/>
      <c r="FNG162" s="11"/>
      <c r="FNH162" s="11"/>
      <c r="FNI162" s="11"/>
      <c r="FNJ162" s="11"/>
      <c r="FNK162" s="11"/>
      <c r="FNL162" s="11"/>
      <c r="FNM162" s="11"/>
      <c r="FNN162" s="11"/>
      <c r="FNO162" s="11"/>
      <c r="FNP162" s="11"/>
      <c r="FNQ162" s="11"/>
      <c r="FNR162" s="11"/>
      <c r="FNS162" s="11"/>
      <c r="FNT162" s="11"/>
      <c r="FNU162" s="11"/>
      <c r="FNV162" s="11"/>
      <c r="FNW162" s="11"/>
      <c r="FNX162" s="11"/>
      <c r="FNY162" s="11"/>
      <c r="FNZ162" s="11"/>
      <c r="FOA162" s="11"/>
      <c r="FOB162" s="11"/>
      <c r="FOC162" s="11"/>
      <c r="FOD162" s="11"/>
      <c r="FOE162" s="11"/>
      <c r="FOF162" s="11"/>
      <c r="FOG162" s="11"/>
      <c r="FOH162" s="11"/>
      <c r="FOI162" s="11"/>
      <c r="FOJ162" s="11"/>
      <c r="FOK162" s="11"/>
      <c r="FOL162" s="11"/>
      <c r="FOM162" s="11"/>
      <c r="FON162" s="11"/>
      <c r="FOO162" s="11"/>
      <c r="FOP162" s="11"/>
      <c r="FOQ162" s="11"/>
      <c r="FOR162" s="11"/>
      <c r="FOS162" s="11"/>
      <c r="FOT162" s="11"/>
      <c r="FOU162" s="11"/>
      <c r="FOV162" s="11"/>
      <c r="FOW162" s="11"/>
      <c r="FOX162" s="11"/>
      <c r="FOY162" s="11"/>
      <c r="FOZ162" s="11"/>
      <c r="FPA162" s="11"/>
      <c r="FPB162" s="11"/>
      <c r="FPC162" s="11"/>
      <c r="FPD162" s="11"/>
      <c r="FPE162" s="11"/>
      <c r="FPF162" s="11"/>
      <c r="FPG162" s="11"/>
      <c r="FPH162" s="11"/>
      <c r="FPI162" s="11"/>
      <c r="FPJ162" s="11"/>
      <c r="FPK162" s="11"/>
      <c r="FPL162" s="11"/>
      <c r="FPM162" s="11"/>
      <c r="FPN162" s="11"/>
      <c r="FPO162" s="11"/>
      <c r="FPP162" s="11"/>
      <c r="FPQ162" s="11"/>
      <c r="FPR162" s="11"/>
      <c r="FPS162" s="11"/>
      <c r="FPT162" s="11"/>
      <c r="FPU162" s="11"/>
      <c r="FPV162" s="11"/>
      <c r="FPW162" s="11"/>
      <c r="FPX162" s="11"/>
      <c r="FPY162" s="11"/>
      <c r="FPZ162" s="11"/>
      <c r="FQA162" s="11"/>
      <c r="FQB162" s="11"/>
      <c r="FQC162" s="11"/>
      <c r="FQD162" s="11"/>
      <c r="FQE162" s="11"/>
      <c r="FQF162" s="11"/>
      <c r="FQG162" s="11"/>
      <c r="FQH162" s="11"/>
      <c r="FQI162" s="11"/>
      <c r="FQJ162" s="11"/>
      <c r="FQK162" s="11"/>
      <c r="FQL162" s="11"/>
      <c r="FQM162" s="11"/>
      <c r="FQN162" s="11"/>
      <c r="FQO162" s="11"/>
      <c r="FQP162" s="11"/>
      <c r="FQQ162" s="11"/>
      <c r="FQR162" s="11"/>
      <c r="FQS162" s="11"/>
      <c r="FQT162" s="11"/>
      <c r="FQU162" s="11"/>
      <c r="FQV162" s="11"/>
      <c r="FQW162" s="11"/>
      <c r="FQX162" s="11"/>
      <c r="FQY162" s="11"/>
      <c r="FQZ162" s="11"/>
      <c r="FRA162" s="11"/>
      <c r="FRB162" s="11"/>
      <c r="FRC162" s="11"/>
      <c r="FRD162" s="11"/>
      <c r="FRE162" s="11"/>
      <c r="FRF162" s="11"/>
      <c r="FRG162" s="11"/>
      <c r="FRH162" s="11"/>
      <c r="FRI162" s="11"/>
      <c r="FRJ162" s="11"/>
      <c r="FRK162" s="11"/>
      <c r="FRL162" s="11"/>
      <c r="FRM162" s="11"/>
      <c r="FRN162" s="11"/>
      <c r="FRO162" s="11"/>
      <c r="FRP162" s="11"/>
      <c r="FRQ162" s="11"/>
      <c r="FRR162" s="11"/>
      <c r="FRS162" s="11"/>
      <c r="FRT162" s="11"/>
      <c r="FRU162" s="11"/>
      <c r="FRV162" s="11"/>
      <c r="FRW162" s="11"/>
      <c r="FRX162" s="11"/>
      <c r="FRY162" s="11"/>
      <c r="FRZ162" s="11"/>
      <c r="FSA162" s="11"/>
      <c r="FSB162" s="11"/>
      <c r="FSC162" s="11"/>
      <c r="FSD162" s="11"/>
      <c r="FSE162" s="11"/>
      <c r="FSF162" s="11"/>
      <c r="FSG162" s="11"/>
      <c r="FSH162" s="11"/>
      <c r="FSI162" s="11"/>
      <c r="FSJ162" s="11"/>
      <c r="FSK162" s="11"/>
      <c r="FSL162" s="11"/>
      <c r="FSM162" s="11"/>
      <c r="FSN162" s="11"/>
      <c r="FSO162" s="11"/>
      <c r="FSP162" s="11"/>
      <c r="FSQ162" s="11"/>
      <c r="FSR162" s="11"/>
      <c r="FSS162" s="11"/>
      <c r="FST162" s="11"/>
      <c r="FSU162" s="11"/>
      <c r="FSV162" s="11"/>
      <c r="FSW162" s="11"/>
      <c r="FSX162" s="11"/>
      <c r="FSY162" s="11"/>
      <c r="FSZ162" s="11"/>
      <c r="FTA162" s="11"/>
      <c r="FTB162" s="11"/>
      <c r="FTC162" s="11"/>
      <c r="FTD162" s="11"/>
      <c r="FTE162" s="11"/>
      <c r="FTF162" s="11"/>
      <c r="FTG162" s="11"/>
      <c r="FTH162" s="11"/>
      <c r="FTI162" s="11"/>
      <c r="FTJ162" s="11"/>
      <c r="FTK162" s="11"/>
      <c r="FTL162" s="11"/>
      <c r="FTM162" s="11"/>
      <c r="FTN162" s="11"/>
      <c r="FTO162" s="11"/>
      <c r="FTP162" s="11"/>
      <c r="FTQ162" s="11"/>
      <c r="FTR162" s="11"/>
      <c r="FTS162" s="11"/>
      <c r="FTT162" s="11"/>
      <c r="FTU162" s="11"/>
      <c r="FTV162" s="11"/>
      <c r="FTW162" s="11"/>
      <c r="FTX162" s="11"/>
      <c r="FTY162" s="11"/>
      <c r="FTZ162" s="11"/>
      <c r="FUA162" s="11"/>
      <c r="FUB162" s="11"/>
      <c r="FUC162" s="11"/>
      <c r="FUD162" s="11"/>
      <c r="FUE162" s="11"/>
      <c r="FUF162" s="11"/>
      <c r="FUG162" s="11"/>
      <c r="FUH162" s="11"/>
      <c r="FUI162" s="11"/>
      <c r="FUJ162" s="11"/>
      <c r="FUK162" s="11"/>
      <c r="FUL162" s="11"/>
      <c r="FUM162" s="11"/>
      <c r="FUN162" s="11"/>
      <c r="FUO162" s="11"/>
      <c r="FUP162" s="11"/>
      <c r="FUQ162" s="11"/>
      <c r="FUR162" s="11"/>
      <c r="FUS162" s="11"/>
      <c r="FUT162" s="11"/>
      <c r="FUU162" s="11"/>
      <c r="FUV162" s="11"/>
      <c r="FUW162" s="11"/>
      <c r="FUX162" s="11"/>
      <c r="FUY162" s="11"/>
      <c r="FUZ162" s="11"/>
      <c r="FVA162" s="11"/>
      <c r="FVB162" s="11"/>
      <c r="FVC162" s="11"/>
      <c r="FVD162" s="11"/>
      <c r="FVE162" s="11"/>
      <c r="FVF162" s="11"/>
      <c r="FVG162" s="11"/>
      <c r="FVH162" s="11"/>
      <c r="FVI162" s="11"/>
      <c r="FVJ162" s="11"/>
      <c r="FVK162" s="11"/>
      <c r="FVL162" s="11"/>
      <c r="FVM162" s="11"/>
      <c r="FVN162" s="11"/>
      <c r="FVO162" s="11"/>
      <c r="FVP162" s="11"/>
      <c r="FVQ162" s="11"/>
      <c r="FVR162" s="11"/>
      <c r="FVS162" s="11"/>
      <c r="FVT162" s="11"/>
      <c r="FVU162" s="11"/>
      <c r="FVV162" s="11"/>
      <c r="FVW162" s="11"/>
      <c r="FVX162" s="11"/>
      <c r="FVY162" s="11"/>
      <c r="FVZ162" s="11"/>
      <c r="FWA162" s="11"/>
      <c r="FWB162" s="11"/>
      <c r="FWC162" s="11"/>
      <c r="FWD162" s="11"/>
      <c r="FWE162" s="11"/>
      <c r="FWF162" s="11"/>
      <c r="FWG162" s="11"/>
      <c r="FWH162" s="11"/>
      <c r="FWI162" s="11"/>
      <c r="FWJ162" s="11"/>
      <c r="FWK162" s="11"/>
      <c r="FWL162" s="11"/>
      <c r="FWM162" s="11"/>
      <c r="FWN162" s="11"/>
      <c r="FWO162" s="11"/>
      <c r="FWP162" s="11"/>
      <c r="FWQ162" s="11"/>
      <c r="FWR162" s="11"/>
      <c r="FWS162" s="11"/>
      <c r="FWT162" s="11"/>
      <c r="FWU162" s="11"/>
      <c r="FWV162" s="11"/>
      <c r="FWW162" s="11"/>
      <c r="FWX162" s="11"/>
      <c r="FWY162" s="11"/>
      <c r="FWZ162" s="11"/>
      <c r="FXA162" s="11"/>
      <c r="FXB162" s="11"/>
      <c r="FXC162" s="11"/>
      <c r="FXD162" s="11"/>
      <c r="FXE162" s="11"/>
      <c r="FXF162" s="11"/>
      <c r="FXG162" s="11"/>
      <c r="FXH162" s="11"/>
      <c r="FXI162" s="11"/>
      <c r="FXJ162" s="11"/>
      <c r="FXK162" s="11"/>
      <c r="FXL162" s="11"/>
      <c r="FXM162" s="11"/>
      <c r="FXN162" s="11"/>
      <c r="FXO162" s="11"/>
      <c r="FXP162" s="11"/>
      <c r="FXQ162" s="11"/>
      <c r="FXR162" s="11"/>
      <c r="FXS162" s="11"/>
      <c r="FXT162" s="11"/>
      <c r="FXU162" s="11"/>
      <c r="FXV162" s="11"/>
      <c r="FXW162" s="11"/>
      <c r="FXX162" s="11"/>
      <c r="FXY162" s="11"/>
      <c r="FXZ162" s="11"/>
      <c r="FYA162" s="11"/>
      <c r="FYB162" s="11"/>
      <c r="FYC162" s="11"/>
      <c r="FYD162" s="11"/>
      <c r="FYE162" s="11"/>
      <c r="FYF162" s="11"/>
      <c r="FYG162" s="11"/>
      <c r="FYH162" s="11"/>
      <c r="FYI162" s="11"/>
      <c r="FYJ162" s="11"/>
      <c r="FYK162" s="11"/>
      <c r="FYL162" s="11"/>
      <c r="FYM162" s="11"/>
      <c r="FYN162" s="11"/>
      <c r="FYO162" s="11"/>
      <c r="FYP162" s="11"/>
      <c r="FYQ162" s="11"/>
      <c r="FYR162" s="11"/>
      <c r="FYS162" s="11"/>
      <c r="FYT162" s="11"/>
      <c r="FYU162" s="11"/>
      <c r="FYV162" s="11"/>
      <c r="FYW162" s="11"/>
      <c r="FYX162" s="11"/>
      <c r="FYY162" s="11"/>
      <c r="FYZ162" s="11"/>
      <c r="FZA162" s="11"/>
      <c r="FZB162" s="11"/>
      <c r="FZC162" s="11"/>
      <c r="FZD162" s="11"/>
      <c r="FZE162" s="11"/>
      <c r="FZF162" s="11"/>
      <c r="FZG162" s="11"/>
      <c r="FZH162" s="11"/>
      <c r="FZI162" s="11"/>
      <c r="FZJ162" s="11"/>
      <c r="FZK162" s="11"/>
      <c r="FZL162" s="11"/>
      <c r="FZM162" s="11"/>
      <c r="FZN162" s="11"/>
      <c r="FZO162" s="11"/>
      <c r="FZP162" s="11"/>
      <c r="FZQ162" s="11"/>
      <c r="FZR162" s="11"/>
      <c r="FZS162" s="11"/>
      <c r="FZT162" s="11"/>
      <c r="FZU162" s="11"/>
      <c r="FZV162" s="11"/>
      <c r="FZW162" s="11"/>
      <c r="FZX162" s="11"/>
      <c r="FZY162" s="11"/>
      <c r="FZZ162" s="11"/>
      <c r="GAA162" s="11"/>
      <c r="GAB162" s="11"/>
      <c r="GAC162" s="11"/>
      <c r="GAD162" s="11"/>
      <c r="GAE162" s="11"/>
      <c r="GAF162" s="11"/>
      <c r="GAG162" s="11"/>
      <c r="GAH162" s="11"/>
      <c r="GAI162" s="11"/>
      <c r="GAJ162" s="11"/>
      <c r="GAK162" s="11"/>
      <c r="GAL162" s="11"/>
      <c r="GAM162" s="11"/>
      <c r="GAN162" s="11"/>
      <c r="GAO162" s="11"/>
      <c r="GAP162" s="11"/>
      <c r="GAQ162" s="11"/>
      <c r="GAR162" s="11"/>
      <c r="GAS162" s="11"/>
      <c r="GAT162" s="11"/>
      <c r="GAU162" s="11"/>
      <c r="GAV162" s="11"/>
      <c r="GAW162" s="11"/>
      <c r="GAX162" s="11"/>
      <c r="GAY162" s="11"/>
      <c r="GAZ162" s="11"/>
      <c r="GBA162" s="11"/>
      <c r="GBB162" s="11"/>
      <c r="GBC162" s="11"/>
      <c r="GBD162" s="11"/>
      <c r="GBE162" s="11"/>
      <c r="GBF162" s="11"/>
      <c r="GBG162" s="11"/>
      <c r="GBH162" s="11"/>
      <c r="GBI162" s="11"/>
      <c r="GBJ162" s="11"/>
      <c r="GBK162" s="11"/>
      <c r="GBL162" s="11"/>
      <c r="GBM162" s="11"/>
      <c r="GBN162" s="11"/>
      <c r="GBO162" s="11"/>
      <c r="GBP162" s="11"/>
      <c r="GBQ162" s="11"/>
      <c r="GBR162" s="11"/>
      <c r="GBS162" s="11"/>
      <c r="GBT162" s="11"/>
      <c r="GBU162" s="11"/>
      <c r="GBV162" s="11"/>
      <c r="GBW162" s="11"/>
      <c r="GBX162" s="11"/>
      <c r="GBY162" s="11"/>
      <c r="GBZ162" s="11"/>
      <c r="GCA162" s="11"/>
      <c r="GCB162" s="11"/>
      <c r="GCC162" s="11"/>
      <c r="GCD162" s="11"/>
      <c r="GCE162" s="11"/>
      <c r="GCF162" s="11"/>
      <c r="GCG162" s="11"/>
      <c r="GCH162" s="11"/>
      <c r="GCI162" s="11"/>
      <c r="GCJ162" s="11"/>
      <c r="GCK162" s="11"/>
      <c r="GCL162" s="11"/>
      <c r="GCM162" s="11"/>
      <c r="GCN162" s="11"/>
      <c r="GCO162" s="11"/>
      <c r="GCP162" s="11"/>
      <c r="GCQ162" s="11"/>
      <c r="GCR162" s="11"/>
      <c r="GCS162" s="11"/>
      <c r="GCT162" s="11"/>
      <c r="GCU162" s="11"/>
      <c r="GCV162" s="11"/>
      <c r="GCW162" s="11"/>
      <c r="GCX162" s="11"/>
      <c r="GCY162" s="11"/>
      <c r="GCZ162" s="11"/>
      <c r="GDA162" s="11"/>
      <c r="GDB162" s="11"/>
      <c r="GDC162" s="11"/>
      <c r="GDD162" s="11"/>
      <c r="GDE162" s="11"/>
      <c r="GDF162" s="11"/>
      <c r="GDG162" s="11"/>
      <c r="GDH162" s="11"/>
      <c r="GDI162" s="11"/>
      <c r="GDJ162" s="11"/>
      <c r="GDK162" s="11"/>
      <c r="GDL162" s="11"/>
      <c r="GDM162" s="11"/>
      <c r="GDN162" s="11"/>
      <c r="GDO162" s="11"/>
      <c r="GDP162" s="11"/>
      <c r="GDQ162" s="11"/>
      <c r="GDR162" s="11"/>
      <c r="GDS162" s="11"/>
      <c r="GDT162" s="11"/>
      <c r="GDU162" s="11"/>
      <c r="GDV162" s="11"/>
      <c r="GDW162" s="11"/>
      <c r="GDX162" s="11"/>
      <c r="GDY162" s="11"/>
      <c r="GDZ162" s="11"/>
      <c r="GEA162" s="11"/>
      <c r="GEB162" s="11"/>
      <c r="GEC162" s="11"/>
      <c r="GED162" s="11"/>
      <c r="GEE162" s="11"/>
      <c r="GEF162" s="11"/>
      <c r="GEG162" s="11"/>
      <c r="GEH162" s="11"/>
      <c r="GEI162" s="11"/>
      <c r="GEJ162" s="11"/>
      <c r="GEK162" s="11"/>
      <c r="GEL162" s="11"/>
      <c r="GEM162" s="11"/>
      <c r="GEN162" s="11"/>
      <c r="GEO162" s="11"/>
      <c r="GEP162" s="11"/>
      <c r="GEQ162" s="11"/>
      <c r="GER162" s="11"/>
      <c r="GES162" s="11"/>
      <c r="GET162" s="11"/>
      <c r="GEU162" s="11"/>
      <c r="GEV162" s="11"/>
      <c r="GEW162" s="11"/>
      <c r="GEX162" s="11"/>
      <c r="GEY162" s="11"/>
      <c r="GEZ162" s="11"/>
      <c r="GFA162" s="11"/>
      <c r="GFB162" s="11"/>
      <c r="GFC162" s="11"/>
      <c r="GFD162" s="11"/>
      <c r="GFE162" s="11"/>
      <c r="GFF162" s="11"/>
      <c r="GFG162" s="11"/>
      <c r="GFH162" s="11"/>
      <c r="GFI162" s="11"/>
      <c r="GFJ162" s="11"/>
      <c r="GFK162" s="11"/>
      <c r="GFL162" s="11"/>
      <c r="GFM162" s="11"/>
      <c r="GFN162" s="11"/>
      <c r="GFO162" s="11"/>
      <c r="GFP162" s="11"/>
      <c r="GFQ162" s="11"/>
      <c r="GFR162" s="11"/>
      <c r="GFS162" s="11"/>
      <c r="GFT162" s="11"/>
      <c r="GFU162" s="11"/>
      <c r="GFV162" s="11"/>
      <c r="GFW162" s="11"/>
      <c r="GFX162" s="11"/>
      <c r="GFY162" s="11"/>
      <c r="GFZ162" s="11"/>
      <c r="GGA162" s="11"/>
      <c r="GGB162" s="11"/>
      <c r="GGC162" s="11"/>
      <c r="GGD162" s="11"/>
      <c r="GGE162" s="11"/>
      <c r="GGF162" s="11"/>
      <c r="GGG162" s="11"/>
      <c r="GGH162" s="11"/>
      <c r="GGI162" s="11"/>
      <c r="GGJ162" s="11"/>
      <c r="GGK162" s="11"/>
      <c r="GGL162" s="11"/>
      <c r="GGM162" s="11"/>
      <c r="GGN162" s="11"/>
      <c r="GGO162" s="11"/>
      <c r="GGP162" s="11"/>
      <c r="GGQ162" s="11"/>
      <c r="GGR162" s="11"/>
      <c r="GGS162" s="11"/>
      <c r="GGT162" s="11"/>
      <c r="GGU162" s="11"/>
      <c r="GGV162" s="11"/>
      <c r="GGW162" s="11"/>
      <c r="GGX162" s="11"/>
      <c r="GGY162" s="11"/>
      <c r="GGZ162" s="11"/>
      <c r="GHA162" s="11"/>
      <c r="GHB162" s="11"/>
      <c r="GHC162" s="11"/>
      <c r="GHD162" s="11"/>
      <c r="GHE162" s="11"/>
      <c r="GHF162" s="11"/>
      <c r="GHG162" s="11"/>
      <c r="GHH162" s="11"/>
      <c r="GHI162" s="11"/>
      <c r="GHJ162" s="11"/>
      <c r="GHK162" s="11"/>
      <c r="GHL162" s="11"/>
      <c r="GHM162" s="11"/>
      <c r="GHN162" s="11"/>
      <c r="GHO162" s="11"/>
      <c r="GHP162" s="11"/>
      <c r="GHQ162" s="11"/>
      <c r="GHR162" s="11"/>
      <c r="GHS162" s="11"/>
      <c r="GHT162" s="11"/>
      <c r="GHU162" s="11"/>
      <c r="GHV162" s="11"/>
      <c r="GHW162" s="11"/>
      <c r="GHX162" s="11"/>
      <c r="GHY162" s="11"/>
      <c r="GHZ162" s="11"/>
      <c r="GIA162" s="11"/>
      <c r="GIB162" s="11"/>
      <c r="GIC162" s="11"/>
      <c r="GID162" s="11"/>
      <c r="GIE162" s="11"/>
      <c r="GIF162" s="11"/>
      <c r="GIG162" s="11"/>
      <c r="GIH162" s="11"/>
      <c r="GII162" s="11"/>
      <c r="GIJ162" s="11"/>
      <c r="GIK162" s="11"/>
      <c r="GIL162" s="11"/>
      <c r="GIM162" s="11"/>
      <c r="GIN162" s="11"/>
      <c r="GIO162" s="11"/>
      <c r="GIP162" s="11"/>
      <c r="GIQ162" s="11"/>
      <c r="GIR162" s="11"/>
      <c r="GIS162" s="11"/>
      <c r="GIT162" s="11"/>
      <c r="GIU162" s="11"/>
      <c r="GIV162" s="11"/>
      <c r="GIW162" s="11"/>
      <c r="GIX162" s="11"/>
      <c r="GIY162" s="11"/>
      <c r="GIZ162" s="11"/>
      <c r="GJA162" s="11"/>
      <c r="GJB162" s="11"/>
      <c r="GJC162" s="11"/>
      <c r="GJD162" s="11"/>
      <c r="GJE162" s="11"/>
      <c r="GJF162" s="11"/>
      <c r="GJG162" s="11"/>
      <c r="GJH162" s="11"/>
      <c r="GJI162" s="11"/>
      <c r="GJJ162" s="11"/>
      <c r="GJK162" s="11"/>
      <c r="GJL162" s="11"/>
      <c r="GJM162" s="11"/>
      <c r="GJN162" s="11"/>
      <c r="GJO162" s="11"/>
      <c r="GJP162" s="11"/>
      <c r="GJQ162" s="11"/>
      <c r="GJR162" s="11"/>
      <c r="GJS162" s="11"/>
      <c r="GJT162" s="11"/>
      <c r="GJU162" s="11"/>
      <c r="GJV162" s="11"/>
      <c r="GJW162" s="11"/>
      <c r="GJX162" s="11"/>
      <c r="GJY162" s="11"/>
      <c r="GJZ162" s="11"/>
      <c r="GKA162" s="11"/>
      <c r="GKB162" s="11"/>
      <c r="GKC162" s="11"/>
      <c r="GKD162" s="11"/>
      <c r="GKE162" s="11"/>
      <c r="GKF162" s="11"/>
      <c r="GKG162" s="11"/>
      <c r="GKH162" s="11"/>
      <c r="GKI162" s="11"/>
      <c r="GKJ162" s="11"/>
      <c r="GKK162" s="11"/>
      <c r="GKL162" s="11"/>
      <c r="GKM162" s="11"/>
      <c r="GKN162" s="11"/>
      <c r="GKO162" s="11"/>
      <c r="GKP162" s="11"/>
      <c r="GKQ162" s="11"/>
      <c r="GKR162" s="11"/>
      <c r="GKS162" s="11"/>
      <c r="GKT162" s="11"/>
      <c r="GKU162" s="11"/>
      <c r="GKV162" s="11"/>
      <c r="GKW162" s="11"/>
      <c r="GKX162" s="11"/>
      <c r="GKY162" s="11"/>
      <c r="GKZ162" s="11"/>
      <c r="GLA162" s="11"/>
      <c r="GLB162" s="11"/>
      <c r="GLC162" s="11"/>
      <c r="GLD162" s="11"/>
      <c r="GLE162" s="11"/>
      <c r="GLF162" s="11"/>
      <c r="GLG162" s="11"/>
      <c r="GLH162" s="11"/>
      <c r="GLI162" s="11"/>
      <c r="GLJ162" s="11"/>
      <c r="GLK162" s="11"/>
      <c r="GLL162" s="11"/>
      <c r="GLM162" s="11"/>
      <c r="GLN162" s="11"/>
      <c r="GLO162" s="11"/>
      <c r="GLP162" s="11"/>
      <c r="GLQ162" s="11"/>
      <c r="GLR162" s="11"/>
      <c r="GLS162" s="11"/>
      <c r="GLT162" s="11"/>
      <c r="GLU162" s="11"/>
      <c r="GLV162" s="11"/>
      <c r="GLW162" s="11"/>
      <c r="GLX162" s="11"/>
      <c r="GLY162" s="11"/>
      <c r="GLZ162" s="11"/>
      <c r="GMA162" s="11"/>
      <c r="GMB162" s="11"/>
      <c r="GMC162" s="11"/>
      <c r="GMD162" s="11"/>
      <c r="GME162" s="11"/>
      <c r="GMF162" s="11"/>
      <c r="GMG162" s="11"/>
      <c r="GMH162" s="11"/>
      <c r="GMI162" s="11"/>
      <c r="GMJ162" s="11"/>
      <c r="GMK162" s="11"/>
      <c r="GML162" s="11"/>
      <c r="GMM162" s="11"/>
      <c r="GMN162" s="11"/>
      <c r="GMO162" s="11"/>
      <c r="GMP162" s="11"/>
      <c r="GMQ162" s="11"/>
      <c r="GMR162" s="11"/>
      <c r="GMS162" s="11"/>
      <c r="GMT162" s="11"/>
      <c r="GMU162" s="11"/>
      <c r="GMV162" s="11"/>
      <c r="GMW162" s="11"/>
      <c r="GMX162" s="11"/>
      <c r="GMY162" s="11"/>
      <c r="GMZ162" s="11"/>
      <c r="GNA162" s="11"/>
      <c r="GNB162" s="11"/>
      <c r="GNC162" s="11"/>
      <c r="GND162" s="11"/>
      <c r="GNE162" s="11"/>
      <c r="GNF162" s="11"/>
      <c r="GNG162" s="11"/>
      <c r="GNH162" s="11"/>
      <c r="GNI162" s="11"/>
      <c r="GNJ162" s="11"/>
      <c r="GNK162" s="11"/>
      <c r="GNL162" s="11"/>
      <c r="GNM162" s="11"/>
      <c r="GNN162" s="11"/>
      <c r="GNO162" s="11"/>
      <c r="GNP162" s="11"/>
      <c r="GNQ162" s="11"/>
      <c r="GNR162" s="11"/>
      <c r="GNS162" s="11"/>
      <c r="GNT162" s="11"/>
      <c r="GNU162" s="11"/>
      <c r="GNV162" s="11"/>
      <c r="GNW162" s="11"/>
      <c r="GNX162" s="11"/>
      <c r="GNY162" s="11"/>
      <c r="GNZ162" s="11"/>
      <c r="GOA162" s="11"/>
      <c r="GOB162" s="11"/>
      <c r="GOC162" s="11"/>
      <c r="GOD162" s="11"/>
      <c r="GOE162" s="11"/>
      <c r="GOF162" s="11"/>
      <c r="GOG162" s="11"/>
      <c r="GOH162" s="11"/>
      <c r="GOI162" s="11"/>
      <c r="GOJ162" s="11"/>
      <c r="GOK162" s="11"/>
      <c r="GOL162" s="11"/>
      <c r="GOM162" s="11"/>
      <c r="GON162" s="11"/>
      <c r="GOO162" s="11"/>
      <c r="GOP162" s="11"/>
      <c r="GOQ162" s="11"/>
      <c r="GOR162" s="11"/>
      <c r="GOS162" s="11"/>
      <c r="GOT162" s="11"/>
      <c r="GOU162" s="11"/>
      <c r="GOV162" s="11"/>
      <c r="GOW162" s="11"/>
      <c r="GOX162" s="11"/>
      <c r="GOY162" s="11"/>
      <c r="GOZ162" s="11"/>
      <c r="GPA162" s="11"/>
      <c r="GPB162" s="11"/>
      <c r="GPC162" s="11"/>
      <c r="GPD162" s="11"/>
      <c r="GPE162" s="11"/>
      <c r="GPF162" s="11"/>
      <c r="GPG162" s="11"/>
      <c r="GPH162" s="11"/>
      <c r="GPI162" s="11"/>
      <c r="GPJ162" s="11"/>
      <c r="GPK162" s="11"/>
      <c r="GPL162" s="11"/>
      <c r="GPM162" s="11"/>
      <c r="GPN162" s="11"/>
      <c r="GPO162" s="11"/>
      <c r="GPP162" s="11"/>
      <c r="GPQ162" s="11"/>
      <c r="GPR162" s="11"/>
      <c r="GPS162" s="11"/>
      <c r="GPT162" s="11"/>
      <c r="GPU162" s="11"/>
      <c r="GPV162" s="11"/>
      <c r="GPW162" s="11"/>
      <c r="GPX162" s="11"/>
      <c r="GPY162" s="11"/>
      <c r="GPZ162" s="11"/>
      <c r="GQA162" s="11"/>
      <c r="GQB162" s="11"/>
      <c r="GQC162" s="11"/>
      <c r="GQD162" s="11"/>
      <c r="GQE162" s="11"/>
      <c r="GQF162" s="11"/>
      <c r="GQG162" s="11"/>
      <c r="GQH162" s="11"/>
      <c r="GQI162" s="11"/>
      <c r="GQJ162" s="11"/>
      <c r="GQK162" s="11"/>
      <c r="GQL162" s="11"/>
      <c r="GQM162" s="11"/>
      <c r="GQN162" s="11"/>
      <c r="GQO162" s="11"/>
      <c r="GQP162" s="11"/>
      <c r="GQQ162" s="11"/>
      <c r="GQR162" s="11"/>
      <c r="GQS162" s="11"/>
      <c r="GQT162" s="11"/>
      <c r="GQU162" s="11"/>
      <c r="GQV162" s="11"/>
      <c r="GQW162" s="11"/>
      <c r="GQX162" s="11"/>
      <c r="GQY162" s="11"/>
      <c r="GQZ162" s="11"/>
      <c r="GRA162" s="11"/>
      <c r="GRB162" s="11"/>
      <c r="GRC162" s="11"/>
      <c r="GRD162" s="11"/>
      <c r="GRE162" s="11"/>
      <c r="GRF162" s="11"/>
      <c r="GRG162" s="11"/>
      <c r="GRH162" s="11"/>
      <c r="GRI162" s="11"/>
      <c r="GRJ162" s="11"/>
      <c r="GRK162" s="11"/>
      <c r="GRL162" s="11"/>
      <c r="GRM162" s="11"/>
      <c r="GRN162" s="11"/>
      <c r="GRO162" s="11"/>
      <c r="GRP162" s="11"/>
      <c r="GRQ162" s="11"/>
      <c r="GRR162" s="11"/>
      <c r="GRS162" s="11"/>
      <c r="GRT162" s="11"/>
      <c r="GRU162" s="11"/>
      <c r="GRV162" s="11"/>
      <c r="GRW162" s="11"/>
      <c r="GRX162" s="11"/>
      <c r="GRY162" s="11"/>
      <c r="GRZ162" s="11"/>
      <c r="GSA162" s="11"/>
      <c r="GSB162" s="11"/>
      <c r="GSC162" s="11"/>
      <c r="GSD162" s="11"/>
      <c r="GSE162" s="11"/>
      <c r="GSF162" s="11"/>
      <c r="GSG162" s="11"/>
      <c r="GSH162" s="11"/>
      <c r="GSI162" s="11"/>
      <c r="GSJ162" s="11"/>
      <c r="GSK162" s="11"/>
      <c r="GSL162" s="11"/>
      <c r="GSM162" s="11"/>
      <c r="GSN162" s="11"/>
      <c r="GSO162" s="11"/>
      <c r="GSP162" s="11"/>
      <c r="GSQ162" s="11"/>
      <c r="GSR162" s="11"/>
      <c r="GSS162" s="11"/>
      <c r="GST162" s="11"/>
      <c r="GSU162" s="11"/>
      <c r="GSV162" s="11"/>
      <c r="GSW162" s="11"/>
      <c r="GSX162" s="11"/>
      <c r="GSY162" s="11"/>
      <c r="GSZ162" s="11"/>
      <c r="GTA162" s="11"/>
      <c r="GTB162" s="11"/>
      <c r="GTC162" s="11"/>
      <c r="GTD162" s="11"/>
      <c r="GTE162" s="11"/>
      <c r="GTF162" s="11"/>
      <c r="GTG162" s="11"/>
      <c r="GTH162" s="11"/>
      <c r="GTI162" s="11"/>
      <c r="GTJ162" s="11"/>
      <c r="GTK162" s="11"/>
      <c r="GTL162" s="11"/>
      <c r="GTM162" s="11"/>
      <c r="GTN162" s="11"/>
      <c r="GTO162" s="11"/>
      <c r="GTP162" s="11"/>
      <c r="GTQ162" s="11"/>
      <c r="GTR162" s="11"/>
      <c r="GTS162" s="11"/>
      <c r="GTT162" s="11"/>
      <c r="GTU162" s="11"/>
      <c r="GTV162" s="11"/>
      <c r="GTW162" s="11"/>
      <c r="GTX162" s="11"/>
      <c r="GTY162" s="11"/>
      <c r="GTZ162" s="11"/>
      <c r="GUA162" s="11"/>
      <c r="GUB162" s="11"/>
      <c r="GUC162" s="11"/>
      <c r="GUD162" s="11"/>
      <c r="GUE162" s="11"/>
      <c r="GUF162" s="11"/>
      <c r="GUG162" s="11"/>
      <c r="GUH162" s="11"/>
      <c r="GUI162" s="11"/>
      <c r="GUJ162" s="11"/>
      <c r="GUK162" s="11"/>
      <c r="GUL162" s="11"/>
      <c r="GUM162" s="11"/>
      <c r="GUN162" s="11"/>
      <c r="GUO162" s="11"/>
      <c r="GUP162" s="11"/>
      <c r="GUQ162" s="11"/>
      <c r="GUR162" s="11"/>
      <c r="GUS162" s="11"/>
      <c r="GUT162" s="11"/>
      <c r="GUU162" s="11"/>
      <c r="GUV162" s="11"/>
      <c r="GUW162" s="11"/>
      <c r="GUX162" s="11"/>
      <c r="GUY162" s="11"/>
      <c r="GUZ162" s="11"/>
      <c r="GVA162" s="11"/>
      <c r="GVB162" s="11"/>
      <c r="GVC162" s="11"/>
      <c r="GVD162" s="11"/>
      <c r="GVE162" s="11"/>
      <c r="GVF162" s="11"/>
      <c r="GVG162" s="11"/>
      <c r="GVH162" s="11"/>
      <c r="GVI162" s="11"/>
      <c r="GVJ162" s="11"/>
      <c r="GVK162" s="11"/>
      <c r="GVL162" s="11"/>
      <c r="GVM162" s="11"/>
      <c r="GVN162" s="11"/>
      <c r="GVO162" s="11"/>
      <c r="GVP162" s="11"/>
      <c r="GVQ162" s="11"/>
      <c r="GVR162" s="11"/>
      <c r="GVS162" s="11"/>
      <c r="GVT162" s="11"/>
      <c r="GVU162" s="11"/>
      <c r="GVV162" s="11"/>
      <c r="GVW162" s="11"/>
      <c r="GVX162" s="11"/>
      <c r="GVY162" s="11"/>
      <c r="GVZ162" s="11"/>
      <c r="GWA162" s="11"/>
      <c r="GWB162" s="11"/>
      <c r="GWC162" s="11"/>
      <c r="GWD162" s="11"/>
      <c r="GWE162" s="11"/>
      <c r="GWF162" s="11"/>
      <c r="GWG162" s="11"/>
      <c r="GWH162" s="11"/>
      <c r="GWI162" s="11"/>
      <c r="GWJ162" s="11"/>
      <c r="GWK162" s="11"/>
      <c r="GWL162" s="11"/>
      <c r="GWM162" s="11"/>
      <c r="GWN162" s="11"/>
      <c r="GWO162" s="11"/>
      <c r="GWP162" s="11"/>
      <c r="GWQ162" s="11"/>
      <c r="GWR162" s="11"/>
      <c r="GWS162" s="11"/>
      <c r="GWT162" s="11"/>
      <c r="GWU162" s="11"/>
      <c r="GWV162" s="11"/>
      <c r="GWW162" s="11"/>
      <c r="GWX162" s="11"/>
      <c r="GWY162" s="11"/>
      <c r="GWZ162" s="11"/>
      <c r="GXA162" s="11"/>
      <c r="GXB162" s="11"/>
      <c r="GXC162" s="11"/>
      <c r="GXD162" s="11"/>
      <c r="GXE162" s="11"/>
      <c r="GXF162" s="11"/>
      <c r="GXG162" s="11"/>
      <c r="GXH162" s="11"/>
      <c r="GXI162" s="11"/>
      <c r="GXJ162" s="11"/>
      <c r="GXK162" s="11"/>
      <c r="GXL162" s="11"/>
      <c r="GXM162" s="11"/>
      <c r="GXN162" s="11"/>
      <c r="GXO162" s="11"/>
      <c r="GXP162" s="11"/>
      <c r="GXQ162" s="11"/>
      <c r="GXR162" s="11"/>
      <c r="GXS162" s="11"/>
      <c r="GXT162" s="11"/>
      <c r="GXU162" s="11"/>
      <c r="GXV162" s="11"/>
      <c r="GXW162" s="11"/>
      <c r="GXX162" s="11"/>
      <c r="GXY162" s="11"/>
      <c r="GXZ162" s="11"/>
      <c r="GYA162" s="11"/>
      <c r="GYB162" s="11"/>
      <c r="GYC162" s="11"/>
      <c r="GYD162" s="11"/>
      <c r="GYE162" s="11"/>
      <c r="GYF162" s="11"/>
      <c r="GYG162" s="11"/>
      <c r="GYH162" s="11"/>
      <c r="GYI162" s="11"/>
      <c r="GYJ162" s="11"/>
      <c r="GYK162" s="11"/>
      <c r="GYL162" s="11"/>
      <c r="GYM162" s="11"/>
      <c r="GYN162" s="11"/>
      <c r="GYO162" s="11"/>
      <c r="GYP162" s="11"/>
      <c r="GYQ162" s="11"/>
      <c r="GYR162" s="11"/>
      <c r="GYS162" s="11"/>
      <c r="GYT162" s="11"/>
      <c r="GYU162" s="11"/>
      <c r="GYV162" s="11"/>
      <c r="GYW162" s="11"/>
      <c r="GYX162" s="11"/>
      <c r="GYY162" s="11"/>
      <c r="GYZ162" s="11"/>
      <c r="GZA162" s="11"/>
      <c r="GZB162" s="11"/>
      <c r="GZC162" s="11"/>
      <c r="GZD162" s="11"/>
      <c r="GZE162" s="11"/>
      <c r="GZF162" s="11"/>
      <c r="GZG162" s="11"/>
      <c r="GZH162" s="11"/>
      <c r="GZI162" s="11"/>
      <c r="GZJ162" s="11"/>
      <c r="GZK162" s="11"/>
      <c r="GZL162" s="11"/>
      <c r="GZM162" s="11"/>
      <c r="GZN162" s="11"/>
      <c r="GZO162" s="11"/>
      <c r="GZP162" s="11"/>
      <c r="GZQ162" s="11"/>
      <c r="GZR162" s="11"/>
      <c r="GZS162" s="11"/>
      <c r="GZT162" s="11"/>
      <c r="GZU162" s="11"/>
      <c r="GZV162" s="11"/>
      <c r="GZW162" s="11"/>
      <c r="GZX162" s="11"/>
      <c r="GZY162" s="11"/>
      <c r="GZZ162" s="11"/>
      <c r="HAA162" s="11"/>
      <c r="HAB162" s="11"/>
      <c r="HAC162" s="11"/>
      <c r="HAD162" s="11"/>
      <c r="HAE162" s="11"/>
      <c r="HAF162" s="11"/>
      <c r="HAG162" s="11"/>
      <c r="HAH162" s="11"/>
      <c r="HAI162" s="11"/>
      <c r="HAJ162" s="11"/>
      <c r="HAK162" s="11"/>
      <c r="HAL162" s="11"/>
      <c r="HAM162" s="11"/>
      <c r="HAN162" s="11"/>
      <c r="HAO162" s="11"/>
      <c r="HAP162" s="11"/>
      <c r="HAQ162" s="11"/>
      <c r="HAR162" s="11"/>
      <c r="HAS162" s="11"/>
      <c r="HAT162" s="11"/>
      <c r="HAU162" s="11"/>
      <c r="HAV162" s="11"/>
      <c r="HAW162" s="11"/>
      <c r="HAX162" s="11"/>
      <c r="HAY162" s="11"/>
      <c r="HAZ162" s="11"/>
      <c r="HBA162" s="11"/>
      <c r="HBB162" s="11"/>
      <c r="HBC162" s="11"/>
      <c r="HBD162" s="11"/>
      <c r="HBE162" s="11"/>
      <c r="HBF162" s="11"/>
      <c r="HBG162" s="11"/>
      <c r="HBH162" s="11"/>
      <c r="HBI162" s="11"/>
      <c r="HBJ162" s="11"/>
      <c r="HBK162" s="11"/>
      <c r="HBL162" s="11"/>
      <c r="HBM162" s="11"/>
      <c r="HBN162" s="11"/>
      <c r="HBO162" s="11"/>
      <c r="HBP162" s="11"/>
      <c r="HBQ162" s="11"/>
      <c r="HBR162" s="11"/>
      <c r="HBS162" s="11"/>
      <c r="HBT162" s="11"/>
      <c r="HBU162" s="11"/>
      <c r="HBV162" s="11"/>
      <c r="HBW162" s="11"/>
      <c r="HBX162" s="11"/>
      <c r="HBY162" s="11"/>
      <c r="HBZ162" s="11"/>
      <c r="HCA162" s="11"/>
      <c r="HCB162" s="11"/>
      <c r="HCC162" s="11"/>
      <c r="HCD162" s="11"/>
      <c r="HCE162" s="11"/>
      <c r="HCF162" s="11"/>
      <c r="HCG162" s="11"/>
      <c r="HCH162" s="11"/>
      <c r="HCI162" s="11"/>
      <c r="HCJ162" s="11"/>
      <c r="HCK162" s="11"/>
      <c r="HCL162" s="11"/>
      <c r="HCM162" s="11"/>
      <c r="HCN162" s="11"/>
      <c r="HCO162" s="11"/>
      <c r="HCP162" s="11"/>
      <c r="HCQ162" s="11"/>
      <c r="HCR162" s="11"/>
      <c r="HCS162" s="11"/>
      <c r="HCT162" s="11"/>
      <c r="HCU162" s="11"/>
      <c r="HCV162" s="11"/>
      <c r="HCW162" s="11"/>
      <c r="HCX162" s="11"/>
      <c r="HCY162" s="11"/>
      <c r="HCZ162" s="11"/>
      <c r="HDA162" s="11"/>
      <c r="HDB162" s="11"/>
      <c r="HDC162" s="11"/>
      <c r="HDD162" s="11"/>
      <c r="HDE162" s="11"/>
      <c r="HDF162" s="11"/>
      <c r="HDG162" s="11"/>
      <c r="HDH162" s="11"/>
      <c r="HDI162" s="11"/>
      <c r="HDJ162" s="11"/>
      <c r="HDK162" s="11"/>
      <c r="HDL162" s="11"/>
      <c r="HDM162" s="11"/>
      <c r="HDN162" s="11"/>
      <c r="HDO162" s="11"/>
      <c r="HDP162" s="11"/>
      <c r="HDQ162" s="11"/>
      <c r="HDR162" s="11"/>
      <c r="HDS162" s="11"/>
      <c r="HDT162" s="11"/>
      <c r="HDU162" s="11"/>
      <c r="HDV162" s="11"/>
      <c r="HDW162" s="11"/>
      <c r="HDX162" s="11"/>
      <c r="HDY162" s="11"/>
      <c r="HDZ162" s="11"/>
      <c r="HEA162" s="11"/>
      <c r="HEB162" s="11"/>
      <c r="HEC162" s="11"/>
      <c r="HED162" s="11"/>
      <c r="HEE162" s="11"/>
      <c r="HEF162" s="11"/>
      <c r="HEG162" s="11"/>
      <c r="HEH162" s="11"/>
      <c r="HEI162" s="11"/>
      <c r="HEJ162" s="11"/>
      <c r="HEK162" s="11"/>
      <c r="HEL162" s="11"/>
      <c r="HEM162" s="11"/>
      <c r="HEN162" s="11"/>
      <c r="HEO162" s="11"/>
      <c r="HEP162" s="11"/>
      <c r="HEQ162" s="11"/>
      <c r="HER162" s="11"/>
      <c r="HES162" s="11"/>
      <c r="HET162" s="11"/>
      <c r="HEU162" s="11"/>
      <c r="HEV162" s="11"/>
      <c r="HEW162" s="11"/>
      <c r="HEX162" s="11"/>
      <c r="HEY162" s="11"/>
      <c r="HEZ162" s="11"/>
      <c r="HFA162" s="11"/>
      <c r="HFB162" s="11"/>
      <c r="HFC162" s="11"/>
      <c r="HFD162" s="11"/>
      <c r="HFE162" s="11"/>
      <c r="HFF162" s="11"/>
      <c r="HFG162" s="11"/>
      <c r="HFH162" s="11"/>
      <c r="HFI162" s="11"/>
      <c r="HFJ162" s="11"/>
      <c r="HFK162" s="11"/>
      <c r="HFL162" s="11"/>
      <c r="HFM162" s="11"/>
      <c r="HFN162" s="11"/>
      <c r="HFO162" s="11"/>
      <c r="HFP162" s="11"/>
      <c r="HFQ162" s="11"/>
      <c r="HFR162" s="11"/>
      <c r="HFS162" s="11"/>
      <c r="HFT162" s="11"/>
      <c r="HFU162" s="11"/>
      <c r="HFV162" s="11"/>
      <c r="HFW162" s="11"/>
      <c r="HFX162" s="11"/>
      <c r="HFY162" s="11"/>
      <c r="HFZ162" s="11"/>
      <c r="HGA162" s="11"/>
      <c r="HGB162" s="11"/>
      <c r="HGC162" s="11"/>
      <c r="HGD162" s="11"/>
      <c r="HGE162" s="11"/>
      <c r="HGF162" s="11"/>
      <c r="HGG162" s="11"/>
      <c r="HGH162" s="11"/>
      <c r="HGI162" s="11"/>
      <c r="HGJ162" s="11"/>
      <c r="HGK162" s="11"/>
      <c r="HGL162" s="11"/>
      <c r="HGM162" s="11"/>
      <c r="HGN162" s="11"/>
      <c r="HGO162" s="11"/>
      <c r="HGP162" s="11"/>
      <c r="HGQ162" s="11"/>
      <c r="HGR162" s="11"/>
      <c r="HGS162" s="11"/>
      <c r="HGT162" s="11"/>
      <c r="HGU162" s="11"/>
      <c r="HGV162" s="11"/>
      <c r="HGW162" s="11"/>
      <c r="HGX162" s="11"/>
      <c r="HGY162" s="11"/>
      <c r="HGZ162" s="11"/>
      <c r="HHA162" s="11"/>
      <c r="HHB162" s="11"/>
      <c r="HHC162" s="11"/>
      <c r="HHD162" s="11"/>
      <c r="HHE162" s="11"/>
      <c r="HHF162" s="11"/>
      <c r="HHG162" s="11"/>
      <c r="HHH162" s="11"/>
      <c r="HHI162" s="11"/>
      <c r="HHJ162" s="11"/>
      <c r="HHK162" s="11"/>
      <c r="HHL162" s="11"/>
      <c r="HHM162" s="11"/>
      <c r="HHN162" s="11"/>
      <c r="HHO162" s="11"/>
      <c r="HHP162" s="11"/>
      <c r="HHQ162" s="11"/>
      <c r="HHR162" s="11"/>
      <c r="HHS162" s="11"/>
      <c r="HHT162" s="11"/>
      <c r="HHU162" s="11"/>
      <c r="HHV162" s="11"/>
      <c r="HHW162" s="11"/>
      <c r="HHX162" s="11"/>
      <c r="HHY162" s="11"/>
      <c r="HHZ162" s="11"/>
      <c r="HIA162" s="11"/>
      <c r="HIB162" s="11"/>
      <c r="HIC162" s="11"/>
      <c r="HID162" s="11"/>
      <c r="HIE162" s="11"/>
      <c r="HIF162" s="11"/>
      <c r="HIG162" s="11"/>
      <c r="HIH162" s="11"/>
      <c r="HII162" s="11"/>
      <c r="HIJ162" s="11"/>
      <c r="HIK162" s="11"/>
      <c r="HIL162" s="11"/>
      <c r="HIM162" s="11"/>
      <c r="HIN162" s="11"/>
      <c r="HIO162" s="11"/>
      <c r="HIP162" s="11"/>
      <c r="HIQ162" s="11"/>
      <c r="HIR162" s="11"/>
      <c r="HIS162" s="11"/>
      <c r="HIT162" s="11"/>
      <c r="HIU162" s="11"/>
      <c r="HIV162" s="11"/>
      <c r="HIW162" s="11"/>
      <c r="HIX162" s="11"/>
      <c r="HIY162" s="11"/>
      <c r="HIZ162" s="11"/>
      <c r="HJA162" s="11"/>
      <c r="HJB162" s="11"/>
      <c r="HJC162" s="11"/>
      <c r="HJD162" s="11"/>
      <c r="HJE162" s="11"/>
      <c r="HJF162" s="11"/>
      <c r="HJG162" s="11"/>
      <c r="HJH162" s="11"/>
      <c r="HJI162" s="11"/>
      <c r="HJJ162" s="11"/>
      <c r="HJK162" s="11"/>
      <c r="HJL162" s="11"/>
      <c r="HJM162" s="11"/>
      <c r="HJN162" s="11"/>
      <c r="HJO162" s="11"/>
      <c r="HJP162" s="11"/>
      <c r="HJQ162" s="11"/>
      <c r="HJR162" s="11"/>
      <c r="HJS162" s="11"/>
      <c r="HJT162" s="11"/>
      <c r="HJU162" s="11"/>
      <c r="HJV162" s="11"/>
      <c r="HJW162" s="11"/>
      <c r="HJX162" s="11"/>
      <c r="HJY162" s="11"/>
      <c r="HJZ162" s="11"/>
      <c r="HKA162" s="11"/>
      <c r="HKB162" s="11"/>
      <c r="HKC162" s="11"/>
      <c r="HKD162" s="11"/>
      <c r="HKE162" s="11"/>
      <c r="HKF162" s="11"/>
      <c r="HKG162" s="11"/>
      <c r="HKH162" s="11"/>
      <c r="HKI162" s="11"/>
      <c r="HKJ162" s="11"/>
      <c r="HKK162" s="11"/>
      <c r="HKL162" s="11"/>
      <c r="HKM162" s="11"/>
      <c r="HKN162" s="11"/>
      <c r="HKO162" s="11"/>
      <c r="HKP162" s="11"/>
      <c r="HKQ162" s="11"/>
      <c r="HKR162" s="11"/>
      <c r="HKS162" s="11"/>
      <c r="HKT162" s="11"/>
      <c r="HKU162" s="11"/>
      <c r="HKV162" s="11"/>
      <c r="HKW162" s="11"/>
      <c r="HKX162" s="11"/>
      <c r="HKY162" s="11"/>
      <c r="HKZ162" s="11"/>
      <c r="HLA162" s="11"/>
      <c r="HLB162" s="11"/>
      <c r="HLC162" s="11"/>
      <c r="HLD162" s="11"/>
      <c r="HLE162" s="11"/>
      <c r="HLF162" s="11"/>
      <c r="HLG162" s="11"/>
      <c r="HLH162" s="11"/>
      <c r="HLI162" s="11"/>
      <c r="HLJ162" s="11"/>
      <c r="HLK162" s="11"/>
      <c r="HLL162" s="11"/>
      <c r="HLM162" s="11"/>
      <c r="HLN162" s="11"/>
      <c r="HLO162" s="11"/>
      <c r="HLP162" s="11"/>
      <c r="HLQ162" s="11"/>
      <c r="HLR162" s="11"/>
      <c r="HLS162" s="11"/>
      <c r="HLT162" s="11"/>
      <c r="HLU162" s="11"/>
      <c r="HLV162" s="11"/>
      <c r="HLW162" s="11"/>
      <c r="HLX162" s="11"/>
      <c r="HLY162" s="11"/>
      <c r="HLZ162" s="11"/>
      <c r="HMA162" s="11"/>
      <c r="HMB162" s="11"/>
      <c r="HMC162" s="11"/>
      <c r="HMD162" s="11"/>
      <c r="HME162" s="11"/>
      <c r="HMF162" s="11"/>
      <c r="HMG162" s="11"/>
      <c r="HMH162" s="11"/>
      <c r="HMI162" s="11"/>
      <c r="HMJ162" s="11"/>
      <c r="HMK162" s="11"/>
      <c r="HML162" s="11"/>
      <c r="HMM162" s="11"/>
      <c r="HMN162" s="11"/>
      <c r="HMO162" s="11"/>
      <c r="HMP162" s="11"/>
      <c r="HMQ162" s="11"/>
      <c r="HMR162" s="11"/>
      <c r="HMS162" s="11"/>
      <c r="HMT162" s="11"/>
      <c r="HMU162" s="11"/>
      <c r="HMV162" s="11"/>
      <c r="HMW162" s="11"/>
      <c r="HMX162" s="11"/>
      <c r="HMY162" s="11"/>
      <c r="HMZ162" s="11"/>
      <c r="HNA162" s="11"/>
      <c r="HNB162" s="11"/>
      <c r="HNC162" s="11"/>
      <c r="HND162" s="11"/>
      <c r="HNE162" s="11"/>
      <c r="HNF162" s="11"/>
      <c r="HNG162" s="11"/>
      <c r="HNH162" s="11"/>
      <c r="HNI162" s="11"/>
      <c r="HNJ162" s="11"/>
      <c r="HNK162" s="11"/>
      <c r="HNL162" s="11"/>
      <c r="HNM162" s="11"/>
      <c r="HNN162" s="11"/>
      <c r="HNO162" s="11"/>
      <c r="HNP162" s="11"/>
      <c r="HNQ162" s="11"/>
      <c r="HNR162" s="11"/>
      <c r="HNS162" s="11"/>
      <c r="HNT162" s="11"/>
      <c r="HNU162" s="11"/>
      <c r="HNV162" s="11"/>
      <c r="HNW162" s="11"/>
      <c r="HNX162" s="11"/>
      <c r="HNY162" s="11"/>
      <c r="HNZ162" s="11"/>
      <c r="HOA162" s="11"/>
      <c r="HOB162" s="11"/>
      <c r="HOC162" s="11"/>
      <c r="HOD162" s="11"/>
      <c r="HOE162" s="11"/>
      <c r="HOF162" s="11"/>
      <c r="HOG162" s="11"/>
      <c r="HOH162" s="11"/>
      <c r="HOI162" s="11"/>
      <c r="HOJ162" s="11"/>
      <c r="HOK162" s="11"/>
      <c r="HOL162" s="11"/>
      <c r="HOM162" s="11"/>
      <c r="HON162" s="11"/>
      <c r="HOO162" s="11"/>
      <c r="HOP162" s="11"/>
      <c r="HOQ162" s="11"/>
      <c r="HOR162" s="11"/>
      <c r="HOS162" s="11"/>
      <c r="HOT162" s="11"/>
      <c r="HOU162" s="11"/>
      <c r="HOV162" s="11"/>
      <c r="HOW162" s="11"/>
      <c r="HOX162" s="11"/>
      <c r="HOY162" s="11"/>
      <c r="HOZ162" s="11"/>
      <c r="HPA162" s="11"/>
      <c r="HPB162" s="11"/>
      <c r="HPC162" s="11"/>
      <c r="HPD162" s="11"/>
      <c r="HPE162" s="11"/>
      <c r="HPF162" s="11"/>
      <c r="HPG162" s="11"/>
      <c r="HPH162" s="11"/>
      <c r="HPI162" s="11"/>
      <c r="HPJ162" s="11"/>
      <c r="HPK162" s="11"/>
      <c r="HPL162" s="11"/>
      <c r="HPM162" s="11"/>
      <c r="HPN162" s="11"/>
      <c r="HPO162" s="11"/>
      <c r="HPP162" s="11"/>
      <c r="HPQ162" s="11"/>
      <c r="HPR162" s="11"/>
      <c r="HPS162" s="11"/>
      <c r="HPT162" s="11"/>
      <c r="HPU162" s="11"/>
      <c r="HPV162" s="11"/>
      <c r="HPW162" s="11"/>
      <c r="HPX162" s="11"/>
      <c r="HPY162" s="11"/>
      <c r="HPZ162" s="11"/>
      <c r="HQA162" s="11"/>
      <c r="HQB162" s="11"/>
      <c r="HQC162" s="11"/>
      <c r="HQD162" s="11"/>
      <c r="HQE162" s="11"/>
      <c r="HQF162" s="11"/>
      <c r="HQG162" s="11"/>
      <c r="HQH162" s="11"/>
      <c r="HQI162" s="11"/>
      <c r="HQJ162" s="11"/>
      <c r="HQK162" s="11"/>
      <c r="HQL162" s="11"/>
      <c r="HQM162" s="11"/>
      <c r="HQN162" s="11"/>
      <c r="HQO162" s="11"/>
      <c r="HQP162" s="11"/>
      <c r="HQQ162" s="11"/>
      <c r="HQR162" s="11"/>
      <c r="HQS162" s="11"/>
      <c r="HQT162" s="11"/>
      <c r="HQU162" s="11"/>
      <c r="HQV162" s="11"/>
      <c r="HQW162" s="11"/>
      <c r="HQX162" s="11"/>
      <c r="HQY162" s="11"/>
      <c r="HQZ162" s="11"/>
      <c r="HRA162" s="11"/>
      <c r="HRB162" s="11"/>
      <c r="HRC162" s="11"/>
      <c r="HRD162" s="11"/>
      <c r="HRE162" s="11"/>
      <c r="HRF162" s="11"/>
      <c r="HRG162" s="11"/>
      <c r="HRH162" s="11"/>
      <c r="HRI162" s="11"/>
      <c r="HRJ162" s="11"/>
      <c r="HRK162" s="11"/>
      <c r="HRL162" s="11"/>
      <c r="HRM162" s="11"/>
      <c r="HRN162" s="11"/>
      <c r="HRO162" s="11"/>
      <c r="HRP162" s="11"/>
      <c r="HRQ162" s="11"/>
      <c r="HRR162" s="11"/>
      <c r="HRS162" s="11"/>
      <c r="HRT162" s="11"/>
      <c r="HRU162" s="11"/>
      <c r="HRV162" s="11"/>
      <c r="HRW162" s="11"/>
      <c r="HRX162" s="11"/>
      <c r="HRY162" s="11"/>
      <c r="HRZ162" s="11"/>
      <c r="HSA162" s="11"/>
      <c r="HSB162" s="11"/>
      <c r="HSC162" s="11"/>
      <c r="HSD162" s="11"/>
      <c r="HSE162" s="11"/>
      <c r="HSF162" s="11"/>
      <c r="HSG162" s="11"/>
      <c r="HSH162" s="11"/>
      <c r="HSI162" s="11"/>
      <c r="HSJ162" s="11"/>
      <c r="HSK162" s="11"/>
      <c r="HSL162" s="11"/>
      <c r="HSM162" s="11"/>
      <c r="HSN162" s="11"/>
      <c r="HSO162" s="11"/>
      <c r="HSP162" s="11"/>
      <c r="HSQ162" s="11"/>
      <c r="HSR162" s="11"/>
      <c r="HSS162" s="11"/>
      <c r="HST162" s="11"/>
      <c r="HSU162" s="11"/>
      <c r="HSV162" s="11"/>
      <c r="HSW162" s="11"/>
      <c r="HSX162" s="11"/>
      <c r="HSY162" s="11"/>
      <c r="HSZ162" s="11"/>
      <c r="HTA162" s="11"/>
      <c r="HTB162" s="11"/>
      <c r="HTC162" s="11"/>
      <c r="HTD162" s="11"/>
      <c r="HTE162" s="11"/>
      <c r="HTF162" s="11"/>
      <c r="HTG162" s="11"/>
      <c r="HTH162" s="11"/>
      <c r="HTI162" s="11"/>
      <c r="HTJ162" s="11"/>
      <c r="HTK162" s="11"/>
      <c r="HTL162" s="11"/>
      <c r="HTM162" s="11"/>
      <c r="HTN162" s="11"/>
      <c r="HTO162" s="11"/>
      <c r="HTP162" s="11"/>
      <c r="HTQ162" s="11"/>
      <c r="HTR162" s="11"/>
      <c r="HTS162" s="11"/>
      <c r="HTT162" s="11"/>
      <c r="HTU162" s="11"/>
      <c r="HTV162" s="11"/>
      <c r="HTW162" s="11"/>
      <c r="HTX162" s="11"/>
      <c r="HTY162" s="11"/>
      <c r="HTZ162" s="11"/>
      <c r="HUA162" s="11"/>
      <c r="HUB162" s="11"/>
      <c r="HUC162" s="11"/>
      <c r="HUD162" s="11"/>
      <c r="HUE162" s="11"/>
      <c r="HUF162" s="11"/>
      <c r="HUG162" s="11"/>
      <c r="HUH162" s="11"/>
      <c r="HUI162" s="11"/>
      <c r="HUJ162" s="11"/>
      <c r="HUK162" s="11"/>
      <c r="HUL162" s="11"/>
      <c r="HUM162" s="11"/>
      <c r="HUN162" s="11"/>
      <c r="HUO162" s="11"/>
      <c r="HUP162" s="11"/>
      <c r="HUQ162" s="11"/>
      <c r="HUR162" s="11"/>
      <c r="HUS162" s="11"/>
      <c r="HUT162" s="11"/>
      <c r="HUU162" s="11"/>
      <c r="HUV162" s="11"/>
      <c r="HUW162" s="11"/>
      <c r="HUX162" s="11"/>
      <c r="HUY162" s="11"/>
      <c r="HUZ162" s="11"/>
      <c r="HVA162" s="11"/>
      <c r="HVB162" s="11"/>
      <c r="HVC162" s="11"/>
      <c r="HVD162" s="11"/>
      <c r="HVE162" s="11"/>
      <c r="HVF162" s="11"/>
      <c r="HVG162" s="11"/>
      <c r="HVH162" s="11"/>
      <c r="HVI162" s="11"/>
      <c r="HVJ162" s="11"/>
      <c r="HVK162" s="11"/>
      <c r="HVL162" s="11"/>
      <c r="HVM162" s="11"/>
      <c r="HVN162" s="11"/>
      <c r="HVO162" s="11"/>
      <c r="HVP162" s="11"/>
      <c r="HVQ162" s="11"/>
      <c r="HVR162" s="11"/>
      <c r="HVS162" s="11"/>
      <c r="HVT162" s="11"/>
      <c r="HVU162" s="11"/>
      <c r="HVV162" s="11"/>
      <c r="HVW162" s="11"/>
      <c r="HVX162" s="11"/>
      <c r="HVY162" s="11"/>
      <c r="HVZ162" s="11"/>
      <c r="HWA162" s="11"/>
      <c r="HWB162" s="11"/>
      <c r="HWC162" s="11"/>
      <c r="HWD162" s="11"/>
      <c r="HWE162" s="11"/>
      <c r="HWF162" s="11"/>
      <c r="HWG162" s="11"/>
      <c r="HWH162" s="11"/>
      <c r="HWI162" s="11"/>
      <c r="HWJ162" s="11"/>
      <c r="HWK162" s="11"/>
      <c r="HWL162" s="11"/>
      <c r="HWM162" s="11"/>
      <c r="HWN162" s="11"/>
      <c r="HWO162" s="11"/>
      <c r="HWP162" s="11"/>
      <c r="HWQ162" s="11"/>
      <c r="HWR162" s="11"/>
      <c r="HWS162" s="11"/>
      <c r="HWT162" s="11"/>
      <c r="HWU162" s="11"/>
      <c r="HWV162" s="11"/>
      <c r="HWW162" s="11"/>
      <c r="HWX162" s="11"/>
      <c r="HWY162" s="11"/>
      <c r="HWZ162" s="11"/>
      <c r="HXA162" s="11"/>
      <c r="HXB162" s="11"/>
      <c r="HXC162" s="11"/>
      <c r="HXD162" s="11"/>
      <c r="HXE162" s="11"/>
      <c r="HXF162" s="11"/>
      <c r="HXG162" s="11"/>
      <c r="HXH162" s="11"/>
      <c r="HXI162" s="11"/>
      <c r="HXJ162" s="11"/>
      <c r="HXK162" s="11"/>
      <c r="HXL162" s="11"/>
      <c r="HXM162" s="11"/>
      <c r="HXN162" s="11"/>
      <c r="HXO162" s="11"/>
      <c r="HXP162" s="11"/>
      <c r="HXQ162" s="11"/>
      <c r="HXR162" s="11"/>
      <c r="HXS162" s="11"/>
      <c r="HXT162" s="11"/>
      <c r="HXU162" s="11"/>
      <c r="HXV162" s="11"/>
      <c r="HXW162" s="11"/>
      <c r="HXX162" s="11"/>
      <c r="HXY162" s="11"/>
      <c r="HXZ162" s="11"/>
      <c r="HYA162" s="11"/>
      <c r="HYB162" s="11"/>
      <c r="HYC162" s="11"/>
      <c r="HYD162" s="11"/>
      <c r="HYE162" s="11"/>
      <c r="HYF162" s="11"/>
      <c r="HYG162" s="11"/>
      <c r="HYH162" s="11"/>
      <c r="HYI162" s="11"/>
      <c r="HYJ162" s="11"/>
      <c r="HYK162" s="11"/>
      <c r="HYL162" s="11"/>
      <c r="HYM162" s="11"/>
      <c r="HYN162" s="11"/>
      <c r="HYO162" s="11"/>
      <c r="HYP162" s="11"/>
      <c r="HYQ162" s="11"/>
      <c r="HYR162" s="11"/>
      <c r="HYS162" s="11"/>
      <c r="HYT162" s="11"/>
      <c r="HYU162" s="11"/>
      <c r="HYV162" s="11"/>
      <c r="HYW162" s="11"/>
      <c r="HYX162" s="11"/>
      <c r="HYY162" s="11"/>
      <c r="HYZ162" s="11"/>
      <c r="HZA162" s="11"/>
      <c r="HZB162" s="11"/>
      <c r="HZC162" s="11"/>
      <c r="HZD162" s="11"/>
      <c r="HZE162" s="11"/>
      <c r="HZF162" s="11"/>
      <c r="HZG162" s="11"/>
      <c r="HZH162" s="11"/>
      <c r="HZI162" s="11"/>
      <c r="HZJ162" s="11"/>
      <c r="HZK162" s="11"/>
      <c r="HZL162" s="11"/>
      <c r="HZM162" s="11"/>
      <c r="HZN162" s="11"/>
      <c r="HZO162" s="11"/>
      <c r="HZP162" s="11"/>
      <c r="HZQ162" s="11"/>
      <c r="HZR162" s="11"/>
      <c r="HZS162" s="11"/>
      <c r="HZT162" s="11"/>
      <c r="HZU162" s="11"/>
      <c r="HZV162" s="11"/>
      <c r="HZW162" s="11"/>
      <c r="HZX162" s="11"/>
      <c r="HZY162" s="11"/>
      <c r="HZZ162" s="11"/>
      <c r="IAA162" s="11"/>
      <c r="IAB162" s="11"/>
      <c r="IAC162" s="11"/>
      <c r="IAD162" s="11"/>
      <c r="IAE162" s="11"/>
      <c r="IAF162" s="11"/>
      <c r="IAG162" s="11"/>
      <c r="IAH162" s="11"/>
      <c r="IAI162" s="11"/>
      <c r="IAJ162" s="11"/>
      <c r="IAK162" s="11"/>
      <c r="IAL162" s="11"/>
      <c r="IAM162" s="11"/>
      <c r="IAN162" s="11"/>
      <c r="IAO162" s="11"/>
      <c r="IAP162" s="11"/>
      <c r="IAQ162" s="11"/>
      <c r="IAR162" s="11"/>
      <c r="IAS162" s="11"/>
      <c r="IAT162" s="11"/>
      <c r="IAU162" s="11"/>
      <c r="IAV162" s="11"/>
      <c r="IAW162" s="11"/>
      <c r="IAX162" s="11"/>
      <c r="IAY162" s="11"/>
      <c r="IAZ162" s="11"/>
      <c r="IBA162" s="11"/>
      <c r="IBB162" s="11"/>
      <c r="IBC162" s="11"/>
      <c r="IBD162" s="11"/>
      <c r="IBE162" s="11"/>
      <c r="IBF162" s="11"/>
      <c r="IBG162" s="11"/>
      <c r="IBH162" s="11"/>
      <c r="IBI162" s="11"/>
      <c r="IBJ162" s="11"/>
      <c r="IBK162" s="11"/>
      <c r="IBL162" s="11"/>
      <c r="IBM162" s="11"/>
      <c r="IBN162" s="11"/>
      <c r="IBO162" s="11"/>
      <c r="IBP162" s="11"/>
      <c r="IBQ162" s="11"/>
      <c r="IBR162" s="11"/>
      <c r="IBS162" s="11"/>
      <c r="IBT162" s="11"/>
      <c r="IBU162" s="11"/>
      <c r="IBV162" s="11"/>
      <c r="IBW162" s="11"/>
      <c r="IBX162" s="11"/>
      <c r="IBY162" s="11"/>
      <c r="IBZ162" s="11"/>
      <c r="ICA162" s="11"/>
      <c r="ICB162" s="11"/>
      <c r="ICC162" s="11"/>
      <c r="ICD162" s="11"/>
      <c r="ICE162" s="11"/>
      <c r="ICF162" s="11"/>
      <c r="ICG162" s="11"/>
      <c r="ICH162" s="11"/>
      <c r="ICI162" s="11"/>
      <c r="ICJ162" s="11"/>
      <c r="ICK162" s="11"/>
      <c r="ICL162" s="11"/>
      <c r="ICM162" s="11"/>
      <c r="ICN162" s="11"/>
      <c r="ICO162" s="11"/>
      <c r="ICP162" s="11"/>
      <c r="ICQ162" s="11"/>
      <c r="ICR162" s="11"/>
      <c r="ICS162" s="11"/>
      <c r="ICT162" s="11"/>
      <c r="ICU162" s="11"/>
      <c r="ICV162" s="11"/>
      <c r="ICW162" s="11"/>
      <c r="ICX162" s="11"/>
      <c r="ICY162" s="11"/>
      <c r="ICZ162" s="11"/>
      <c r="IDA162" s="11"/>
      <c r="IDB162" s="11"/>
      <c r="IDC162" s="11"/>
      <c r="IDD162" s="11"/>
      <c r="IDE162" s="11"/>
      <c r="IDF162" s="11"/>
      <c r="IDG162" s="11"/>
      <c r="IDH162" s="11"/>
      <c r="IDI162" s="11"/>
      <c r="IDJ162" s="11"/>
      <c r="IDK162" s="11"/>
      <c r="IDL162" s="11"/>
      <c r="IDM162" s="11"/>
      <c r="IDN162" s="11"/>
      <c r="IDO162" s="11"/>
      <c r="IDP162" s="11"/>
      <c r="IDQ162" s="11"/>
      <c r="IDR162" s="11"/>
      <c r="IDS162" s="11"/>
      <c r="IDT162" s="11"/>
      <c r="IDU162" s="11"/>
      <c r="IDV162" s="11"/>
      <c r="IDW162" s="11"/>
      <c r="IDX162" s="11"/>
      <c r="IDY162" s="11"/>
      <c r="IDZ162" s="11"/>
      <c r="IEA162" s="11"/>
      <c r="IEB162" s="11"/>
      <c r="IEC162" s="11"/>
      <c r="IED162" s="11"/>
      <c r="IEE162" s="11"/>
      <c r="IEF162" s="11"/>
      <c r="IEG162" s="11"/>
      <c r="IEH162" s="11"/>
      <c r="IEI162" s="11"/>
      <c r="IEJ162" s="11"/>
      <c r="IEK162" s="11"/>
      <c r="IEL162" s="11"/>
      <c r="IEM162" s="11"/>
      <c r="IEN162" s="11"/>
      <c r="IEO162" s="11"/>
      <c r="IEP162" s="11"/>
      <c r="IEQ162" s="11"/>
      <c r="IER162" s="11"/>
      <c r="IES162" s="11"/>
      <c r="IET162" s="11"/>
      <c r="IEU162" s="11"/>
      <c r="IEV162" s="11"/>
      <c r="IEW162" s="11"/>
      <c r="IEX162" s="11"/>
      <c r="IEY162" s="11"/>
      <c r="IEZ162" s="11"/>
      <c r="IFA162" s="11"/>
      <c r="IFB162" s="11"/>
      <c r="IFC162" s="11"/>
      <c r="IFD162" s="11"/>
      <c r="IFE162" s="11"/>
      <c r="IFF162" s="11"/>
      <c r="IFG162" s="11"/>
      <c r="IFH162" s="11"/>
      <c r="IFI162" s="11"/>
      <c r="IFJ162" s="11"/>
      <c r="IFK162" s="11"/>
      <c r="IFL162" s="11"/>
      <c r="IFM162" s="11"/>
      <c r="IFN162" s="11"/>
      <c r="IFO162" s="11"/>
      <c r="IFP162" s="11"/>
      <c r="IFQ162" s="11"/>
      <c r="IFR162" s="11"/>
      <c r="IFS162" s="11"/>
      <c r="IFT162" s="11"/>
      <c r="IFU162" s="11"/>
      <c r="IFV162" s="11"/>
      <c r="IFW162" s="11"/>
      <c r="IFX162" s="11"/>
      <c r="IFY162" s="11"/>
      <c r="IFZ162" s="11"/>
      <c r="IGA162" s="11"/>
      <c r="IGB162" s="11"/>
      <c r="IGC162" s="11"/>
      <c r="IGD162" s="11"/>
      <c r="IGE162" s="11"/>
      <c r="IGF162" s="11"/>
      <c r="IGG162" s="11"/>
      <c r="IGH162" s="11"/>
      <c r="IGI162" s="11"/>
      <c r="IGJ162" s="11"/>
      <c r="IGK162" s="11"/>
      <c r="IGL162" s="11"/>
      <c r="IGM162" s="11"/>
      <c r="IGN162" s="11"/>
      <c r="IGO162" s="11"/>
      <c r="IGP162" s="11"/>
      <c r="IGQ162" s="11"/>
      <c r="IGR162" s="11"/>
      <c r="IGS162" s="11"/>
      <c r="IGT162" s="11"/>
      <c r="IGU162" s="11"/>
      <c r="IGV162" s="11"/>
      <c r="IGW162" s="11"/>
      <c r="IGX162" s="11"/>
      <c r="IGY162" s="11"/>
      <c r="IGZ162" s="11"/>
      <c r="IHA162" s="11"/>
      <c r="IHB162" s="11"/>
      <c r="IHC162" s="11"/>
      <c r="IHD162" s="11"/>
      <c r="IHE162" s="11"/>
      <c r="IHF162" s="11"/>
      <c r="IHG162" s="11"/>
      <c r="IHH162" s="11"/>
      <c r="IHI162" s="11"/>
      <c r="IHJ162" s="11"/>
      <c r="IHK162" s="11"/>
      <c r="IHL162" s="11"/>
      <c r="IHM162" s="11"/>
      <c r="IHN162" s="11"/>
      <c r="IHO162" s="11"/>
      <c r="IHP162" s="11"/>
      <c r="IHQ162" s="11"/>
      <c r="IHR162" s="11"/>
      <c r="IHS162" s="11"/>
      <c r="IHT162" s="11"/>
      <c r="IHU162" s="11"/>
      <c r="IHV162" s="11"/>
      <c r="IHW162" s="11"/>
      <c r="IHX162" s="11"/>
      <c r="IHY162" s="11"/>
      <c r="IHZ162" s="11"/>
      <c r="IIA162" s="11"/>
      <c r="IIB162" s="11"/>
      <c r="IIC162" s="11"/>
      <c r="IID162" s="11"/>
      <c r="IIE162" s="11"/>
      <c r="IIF162" s="11"/>
      <c r="IIG162" s="11"/>
      <c r="IIH162" s="11"/>
      <c r="III162" s="11"/>
      <c r="IIJ162" s="11"/>
      <c r="IIK162" s="11"/>
      <c r="IIL162" s="11"/>
      <c r="IIM162" s="11"/>
      <c r="IIN162" s="11"/>
      <c r="IIO162" s="11"/>
      <c r="IIP162" s="11"/>
      <c r="IIQ162" s="11"/>
      <c r="IIR162" s="11"/>
      <c r="IIS162" s="11"/>
      <c r="IIT162" s="11"/>
      <c r="IIU162" s="11"/>
      <c r="IIV162" s="11"/>
      <c r="IIW162" s="11"/>
      <c r="IIX162" s="11"/>
      <c r="IIY162" s="11"/>
      <c r="IIZ162" s="11"/>
      <c r="IJA162" s="11"/>
      <c r="IJB162" s="11"/>
      <c r="IJC162" s="11"/>
      <c r="IJD162" s="11"/>
      <c r="IJE162" s="11"/>
      <c r="IJF162" s="11"/>
      <c r="IJG162" s="11"/>
      <c r="IJH162" s="11"/>
      <c r="IJI162" s="11"/>
      <c r="IJJ162" s="11"/>
      <c r="IJK162" s="11"/>
      <c r="IJL162" s="11"/>
      <c r="IJM162" s="11"/>
      <c r="IJN162" s="11"/>
      <c r="IJO162" s="11"/>
      <c r="IJP162" s="11"/>
      <c r="IJQ162" s="11"/>
      <c r="IJR162" s="11"/>
      <c r="IJS162" s="11"/>
      <c r="IJT162" s="11"/>
      <c r="IJU162" s="11"/>
      <c r="IJV162" s="11"/>
      <c r="IJW162" s="11"/>
      <c r="IJX162" s="11"/>
      <c r="IJY162" s="11"/>
      <c r="IJZ162" s="11"/>
      <c r="IKA162" s="11"/>
      <c r="IKB162" s="11"/>
      <c r="IKC162" s="11"/>
      <c r="IKD162" s="11"/>
      <c r="IKE162" s="11"/>
      <c r="IKF162" s="11"/>
      <c r="IKG162" s="11"/>
      <c r="IKH162" s="11"/>
      <c r="IKI162" s="11"/>
      <c r="IKJ162" s="11"/>
      <c r="IKK162" s="11"/>
      <c r="IKL162" s="11"/>
      <c r="IKM162" s="11"/>
      <c r="IKN162" s="11"/>
      <c r="IKO162" s="11"/>
      <c r="IKP162" s="11"/>
      <c r="IKQ162" s="11"/>
      <c r="IKR162" s="11"/>
      <c r="IKS162" s="11"/>
      <c r="IKT162" s="11"/>
      <c r="IKU162" s="11"/>
      <c r="IKV162" s="11"/>
      <c r="IKW162" s="11"/>
      <c r="IKX162" s="11"/>
      <c r="IKY162" s="11"/>
      <c r="IKZ162" s="11"/>
      <c r="ILA162" s="11"/>
      <c r="ILB162" s="11"/>
      <c r="ILC162" s="11"/>
      <c r="ILD162" s="11"/>
      <c r="ILE162" s="11"/>
      <c r="ILF162" s="11"/>
      <c r="ILG162" s="11"/>
      <c r="ILH162" s="11"/>
      <c r="ILI162" s="11"/>
      <c r="ILJ162" s="11"/>
      <c r="ILK162" s="11"/>
      <c r="ILL162" s="11"/>
      <c r="ILM162" s="11"/>
      <c r="ILN162" s="11"/>
      <c r="ILO162" s="11"/>
      <c r="ILP162" s="11"/>
      <c r="ILQ162" s="11"/>
      <c r="ILR162" s="11"/>
      <c r="ILS162" s="11"/>
      <c r="ILT162" s="11"/>
      <c r="ILU162" s="11"/>
      <c r="ILV162" s="11"/>
      <c r="ILW162" s="11"/>
      <c r="ILX162" s="11"/>
      <c r="ILY162" s="11"/>
      <c r="ILZ162" s="11"/>
      <c r="IMA162" s="11"/>
      <c r="IMB162" s="11"/>
      <c r="IMC162" s="11"/>
      <c r="IMD162" s="11"/>
      <c r="IME162" s="11"/>
      <c r="IMF162" s="11"/>
      <c r="IMG162" s="11"/>
      <c r="IMH162" s="11"/>
      <c r="IMI162" s="11"/>
      <c r="IMJ162" s="11"/>
      <c r="IMK162" s="11"/>
      <c r="IML162" s="11"/>
      <c r="IMM162" s="11"/>
      <c r="IMN162" s="11"/>
      <c r="IMO162" s="11"/>
      <c r="IMP162" s="11"/>
      <c r="IMQ162" s="11"/>
      <c r="IMR162" s="11"/>
      <c r="IMS162" s="11"/>
      <c r="IMT162" s="11"/>
      <c r="IMU162" s="11"/>
      <c r="IMV162" s="11"/>
      <c r="IMW162" s="11"/>
      <c r="IMX162" s="11"/>
      <c r="IMY162" s="11"/>
      <c r="IMZ162" s="11"/>
      <c r="INA162" s="11"/>
      <c r="INB162" s="11"/>
      <c r="INC162" s="11"/>
      <c r="IND162" s="11"/>
      <c r="INE162" s="11"/>
      <c r="INF162" s="11"/>
      <c r="ING162" s="11"/>
      <c r="INH162" s="11"/>
      <c r="INI162" s="11"/>
      <c r="INJ162" s="11"/>
      <c r="INK162" s="11"/>
      <c r="INL162" s="11"/>
      <c r="INM162" s="11"/>
      <c r="INN162" s="11"/>
      <c r="INO162" s="11"/>
      <c r="INP162" s="11"/>
      <c r="INQ162" s="11"/>
      <c r="INR162" s="11"/>
      <c r="INS162" s="11"/>
      <c r="INT162" s="11"/>
      <c r="INU162" s="11"/>
      <c r="INV162" s="11"/>
      <c r="INW162" s="11"/>
      <c r="INX162" s="11"/>
      <c r="INY162" s="11"/>
      <c r="INZ162" s="11"/>
      <c r="IOA162" s="11"/>
      <c r="IOB162" s="11"/>
      <c r="IOC162" s="11"/>
      <c r="IOD162" s="11"/>
      <c r="IOE162" s="11"/>
      <c r="IOF162" s="11"/>
      <c r="IOG162" s="11"/>
      <c r="IOH162" s="11"/>
      <c r="IOI162" s="11"/>
      <c r="IOJ162" s="11"/>
      <c r="IOK162" s="11"/>
      <c r="IOL162" s="11"/>
      <c r="IOM162" s="11"/>
      <c r="ION162" s="11"/>
      <c r="IOO162" s="11"/>
      <c r="IOP162" s="11"/>
      <c r="IOQ162" s="11"/>
      <c r="IOR162" s="11"/>
      <c r="IOS162" s="11"/>
      <c r="IOT162" s="11"/>
      <c r="IOU162" s="11"/>
      <c r="IOV162" s="11"/>
      <c r="IOW162" s="11"/>
      <c r="IOX162" s="11"/>
      <c r="IOY162" s="11"/>
      <c r="IOZ162" s="11"/>
      <c r="IPA162" s="11"/>
      <c r="IPB162" s="11"/>
      <c r="IPC162" s="11"/>
      <c r="IPD162" s="11"/>
      <c r="IPE162" s="11"/>
      <c r="IPF162" s="11"/>
      <c r="IPG162" s="11"/>
      <c r="IPH162" s="11"/>
      <c r="IPI162" s="11"/>
      <c r="IPJ162" s="11"/>
      <c r="IPK162" s="11"/>
      <c r="IPL162" s="11"/>
      <c r="IPM162" s="11"/>
      <c r="IPN162" s="11"/>
      <c r="IPO162" s="11"/>
      <c r="IPP162" s="11"/>
      <c r="IPQ162" s="11"/>
      <c r="IPR162" s="11"/>
      <c r="IPS162" s="11"/>
      <c r="IPT162" s="11"/>
      <c r="IPU162" s="11"/>
      <c r="IPV162" s="11"/>
      <c r="IPW162" s="11"/>
      <c r="IPX162" s="11"/>
      <c r="IPY162" s="11"/>
      <c r="IPZ162" s="11"/>
      <c r="IQA162" s="11"/>
      <c r="IQB162" s="11"/>
      <c r="IQC162" s="11"/>
      <c r="IQD162" s="11"/>
      <c r="IQE162" s="11"/>
      <c r="IQF162" s="11"/>
      <c r="IQG162" s="11"/>
      <c r="IQH162" s="11"/>
      <c r="IQI162" s="11"/>
      <c r="IQJ162" s="11"/>
      <c r="IQK162" s="11"/>
      <c r="IQL162" s="11"/>
      <c r="IQM162" s="11"/>
      <c r="IQN162" s="11"/>
      <c r="IQO162" s="11"/>
      <c r="IQP162" s="11"/>
      <c r="IQQ162" s="11"/>
      <c r="IQR162" s="11"/>
      <c r="IQS162" s="11"/>
      <c r="IQT162" s="11"/>
      <c r="IQU162" s="11"/>
      <c r="IQV162" s="11"/>
      <c r="IQW162" s="11"/>
      <c r="IQX162" s="11"/>
      <c r="IQY162" s="11"/>
      <c r="IQZ162" s="11"/>
      <c r="IRA162" s="11"/>
      <c r="IRB162" s="11"/>
      <c r="IRC162" s="11"/>
      <c r="IRD162" s="11"/>
      <c r="IRE162" s="11"/>
      <c r="IRF162" s="11"/>
      <c r="IRG162" s="11"/>
      <c r="IRH162" s="11"/>
      <c r="IRI162" s="11"/>
      <c r="IRJ162" s="11"/>
      <c r="IRK162" s="11"/>
      <c r="IRL162" s="11"/>
      <c r="IRM162" s="11"/>
      <c r="IRN162" s="11"/>
      <c r="IRO162" s="11"/>
      <c r="IRP162" s="11"/>
      <c r="IRQ162" s="11"/>
      <c r="IRR162" s="11"/>
      <c r="IRS162" s="11"/>
      <c r="IRT162" s="11"/>
      <c r="IRU162" s="11"/>
      <c r="IRV162" s="11"/>
      <c r="IRW162" s="11"/>
      <c r="IRX162" s="11"/>
      <c r="IRY162" s="11"/>
      <c r="IRZ162" s="11"/>
      <c r="ISA162" s="11"/>
      <c r="ISB162" s="11"/>
      <c r="ISC162" s="11"/>
      <c r="ISD162" s="11"/>
      <c r="ISE162" s="11"/>
      <c r="ISF162" s="11"/>
      <c r="ISG162" s="11"/>
      <c r="ISH162" s="11"/>
      <c r="ISI162" s="11"/>
      <c r="ISJ162" s="11"/>
      <c r="ISK162" s="11"/>
      <c r="ISL162" s="11"/>
      <c r="ISM162" s="11"/>
      <c r="ISN162" s="11"/>
      <c r="ISO162" s="11"/>
      <c r="ISP162" s="11"/>
      <c r="ISQ162" s="11"/>
      <c r="ISR162" s="11"/>
      <c r="ISS162" s="11"/>
      <c r="IST162" s="11"/>
      <c r="ISU162" s="11"/>
      <c r="ISV162" s="11"/>
      <c r="ISW162" s="11"/>
      <c r="ISX162" s="11"/>
      <c r="ISY162" s="11"/>
      <c r="ISZ162" s="11"/>
      <c r="ITA162" s="11"/>
      <c r="ITB162" s="11"/>
      <c r="ITC162" s="11"/>
      <c r="ITD162" s="11"/>
      <c r="ITE162" s="11"/>
      <c r="ITF162" s="11"/>
      <c r="ITG162" s="11"/>
      <c r="ITH162" s="11"/>
      <c r="ITI162" s="11"/>
      <c r="ITJ162" s="11"/>
      <c r="ITK162" s="11"/>
      <c r="ITL162" s="11"/>
      <c r="ITM162" s="11"/>
      <c r="ITN162" s="11"/>
      <c r="ITO162" s="11"/>
      <c r="ITP162" s="11"/>
      <c r="ITQ162" s="11"/>
      <c r="ITR162" s="11"/>
      <c r="ITS162" s="11"/>
      <c r="ITT162" s="11"/>
      <c r="ITU162" s="11"/>
      <c r="ITV162" s="11"/>
      <c r="ITW162" s="11"/>
      <c r="ITX162" s="11"/>
      <c r="ITY162" s="11"/>
      <c r="ITZ162" s="11"/>
      <c r="IUA162" s="11"/>
      <c r="IUB162" s="11"/>
      <c r="IUC162" s="11"/>
      <c r="IUD162" s="11"/>
      <c r="IUE162" s="11"/>
      <c r="IUF162" s="11"/>
      <c r="IUG162" s="11"/>
      <c r="IUH162" s="11"/>
      <c r="IUI162" s="11"/>
      <c r="IUJ162" s="11"/>
      <c r="IUK162" s="11"/>
      <c r="IUL162" s="11"/>
      <c r="IUM162" s="11"/>
      <c r="IUN162" s="11"/>
      <c r="IUO162" s="11"/>
      <c r="IUP162" s="11"/>
      <c r="IUQ162" s="11"/>
      <c r="IUR162" s="11"/>
      <c r="IUS162" s="11"/>
      <c r="IUT162" s="11"/>
      <c r="IUU162" s="11"/>
      <c r="IUV162" s="11"/>
      <c r="IUW162" s="11"/>
      <c r="IUX162" s="11"/>
      <c r="IUY162" s="11"/>
      <c r="IUZ162" s="11"/>
      <c r="IVA162" s="11"/>
      <c r="IVB162" s="11"/>
      <c r="IVC162" s="11"/>
      <c r="IVD162" s="11"/>
      <c r="IVE162" s="11"/>
      <c r="IVF162" s="11"/>
      <c r="IVG162" s="11"/>
      <c r="IVH162" s="11"/>
      <c r="IVI162" s="11"/>
      <c r="IVJ162" s="11"/>
      <c r="IVK162" s="11"/>
      <c r="IVL162" s="11"/>
      <c r="IVM162" s="11"/>
      <c r="IVN162" s="11"/>
      <c r="IVO162" s="11"/>
      <c r="IVP162" s="11"/>
      <c r="IVQ162" s="11"/>
      <c r="IVR162" s="11"/>
      <c r="IVS162" s="11"/>
      <c r="IVT162" s="11"/>
      <c r="IVU162" s="11"/>
      <c r="IVV162" s="11"/>
      <c r="IVW162" s="11"/>
      <c r="IVX162" s="11"/>
      <c r="IVY162" s="11"/>
      <c r="IVZ162" s="11"/>
      <c r="IWA162" s="11"/>
      <c r="IWB162" s="11"/>
      <c r="IWC162" s="11"/>
      <c r="IWD162" s="11"/>
      <c r="IWE162" s="11"/>
      <c r="IWF162" s="11"/>
      <c r="IWG162" s="11"/>
      <c r="IWH162" s="11"/>
      <c r="IWI162" s="11"/>
      <c r="IWJ162" s="11"/>
      <c r="IWK162" s="11"/>
      <c r="IWL162" s="11"/>
      <c r="IWM162" s="11"/>
      <c r="IWN162" s="11"/>
      <c r="IWO162" s="11"/>
      <c r="IWP162" s="11"/>
      <c r="IWQ162" s="11"/>
      <c r="IWR162" s="11"/>
      <c r="IWS162" s="11"/>
      <c r="IWT162" s="11"/>
      <c r="IWU162" s="11"/>
      <c r="IWV162" s="11"/>
      <c r="IWW162" s="11"/>
      <c r="IWX162" s="11"/>
      <c r="IWY162" s="11"/>
      <c r="IWZ162" s="11"/>
      <c r="IXA162" s="11"/>
      <c r="IXB162" s="11"/>
      <c r="IXC162" s="11"/>
      <c r="IXD162" s="11"/>
      <c r="IXE162" s="11"/>
      <c r="IXF162" s="11"/>
      <c r="IXG162" s="11"/>
      <c r="IXH162" s="11"/>
      <c r="IXI162" s="11"/>
      <c r="IXJ162" s="11"/>
      <c r="IXK162" s="11"/>
      <c r="IXL162" s="11"/>
      <c r="IXM162" s="11"/>
      <c r="IXN162" s="11"/>
      <c r="IXO162" s="11"/>
      <c r="IXP162" s="11"/>
      <c r="IXQ162" s="11"/>
      <c r="IXR162" s="11"/>
      <c r="IXS162" s="11"/>
      <c r="IXT162" s="11"/>
      <c r="IXU162" s="11"/>
      <c r="IXV162" s="11"/>
      <c r="IXW162" s="11"/>
      <c r="IXX162" s="11"/>
      <c r="IXY162" s="11"/>
      <c r="IXZ162" s="11"/>
      <c r="IYA162" s="11"/>
      <c r="IYB162" s="11"/>
      <c r="IYC162" s="11"/>
      <c r="IYD162" s="11"/>
      <c r="IYE162" s="11"/>
      <c r="IYF162" s="11"/>
      <c r="IYG162" s="11"/>
      <c r="IYH162" s="11"/>
      <c r="IYI162" s="11"/>
      <c r="IYJ162" s="11"/>
      <c r="IYK162" s="11"/>
      <c r="IYL162" s="11"/>
      <c r="IYM162" s="11"/>
      <c r="IYN162" s="11"/>
      <c r="IYO162" s="11"/>
      <c r="IYP162" s="11"/>
      <c r="IYQ162" s="11"/>
      <c r="IYR162" s="11"/>
      <c r="IYS162" s="11"/>
      <c r="IYT162" s="11"/>
      <c r="IYU162" s="11"/>
      <c r="IYV162" s="11"/>
      <c r="IYW162" s="11"/>
      <c r="IYX162" s="11"/>
      <c r="IYY162" s="11"/>
      <c r="IYZ162" s="11"/>
      <c r="IZA162" s="11"/>
      <c r="IZB162" s="11"/>
      <c r="IZC162" s="11"/>
      <c r="IZD162" s="11"/>
      <c r="IZE162" s="11"/>
      <c r="IZF162" s="11"/>
      <c r="IZG162" s="11"/>
      <c r="IZH162" s="11"/>
      <c r="IZI162" s="11"/>
      <c r="IZJ162" s="11"/>
      <c r="IZK162" s="11"/>
      <c r="IZL162" s="11"/>
      <c r="IZM162" s="11"/>
      <c r="IZN162" s="11"/>
      <c r="IZO162" s="11"/>
      <c r="IZP162" s="11"/>
      <c r="IZQ162" s="11"/>
      <c r="IZR162" s="11"/>
      <c r="IZS162" s="11"/>
      <c r="IZT162" s="11"/>
      <c r="IZU162" s="11"/>
      <c r="IZV162" s="11"/>
      <c r="IZW162" s="11"/>
      <c r="IZX162" s="11"/>
      <c r="IZY162" s="11"/>
      <c r="IZZ162" s="11"/>
      <c r="JAA162" s="11"/>
      <c r="JAB162" s="11"/>
      <c r="JAC162" s="11"/>
      <c r="JAD162" s="11"/>
      <c r="JAE162" s="11"/>
      <c r="JAF162" s="11"/>
      <c r="JAG162" s="11"/>
      <c r="JAH162" s="11"/>
      <c r="JAI162" s="11"/>
      <c r="JAJ162" s="11"/>
      <c r="JAK162" s="11"/>
      <c r="JAL162" s="11"/>
      <c r="JAM162" s="11"/>
      <c r="JAN162" s="11"/>
      <c r="JAO162" s="11"/>
      <c r="JAP162" s="11"/>
      <c r="JAQ162" s="11"/>
      <c r="JAR162" s="11"/>
      <c r="JAS162" s="11"/>
      <c r="JAT162" s="11"/>
      <c r="JAU162" s="11"/>
      <c r="JAV162" s="11"/>
      <c r="JAW162" s="11"/>
      <c r="JAX162" s="11"/>
      <c r="JAY162" s="11"/>
      <c r="JAZ162" s="11"/>
      <c r="JBA162" s="11"/>
      <c r="JBB162" s="11"/>
      <c r="JBC162" s="11"/>
      <c r="JBD162" s="11"/>
      <c r="JBE162" s="11"/>
      <c r="JBF162" s="11"/>
      <c r="JBG162" s="11"/>
      <c r="JBH162" s="11"/>
      <c r="JBI162" s="11"/>
      <c r="JBJ162" s="11"/>
      <c r="JBK162" s="11"/>
      <c r="JBL162" s="11"/>
      <c r="JBM162" s="11"/>
      <c r="JBN162" s="11"/>
      <c r="JBO162" s="11"/>
      <c r="JBP162" s="11"/>
      <c r="JBQ162" s="11"/>
      <c r="JBR162" s="11"/>
      <c r="JBS162" s="11"/>
      <c r="JBT162" s="11"/>
      <c r="JBU162" s="11"/>
      <c r="JBV162" s="11"/>
      <c r="JBW162" s="11"/>
      <c r="JBX162" s="11"/>
      <c r="JBY162" s="11"/>
      <c r="JBZ162" s="11"/>
      <c r="JCA162" s="11"/>
      <c r="JCB162" s="11"/>
      <c r="JCC162" s="11"/>
      <c r="JCD162" s="11"/>
      <c r="JCE162" s="11"/>
      <c r="JCF162" s="11"/>
      <c r="JCG162" s="11"/>
      <c r="JCH162" s="11"/>
      <c r="JCI162" s="11"/>
      <c r="JCJ162" s="11"/>
      <c r="JCK162" s="11"/>
      <c r="JCL162" s="11"/>
      <c r="JCM162" s="11"/>
      <c r="JCN162" s="11"/>
      <c r="JCO162" s="11"/>
      <c r="JCP162" s="11"/>
      <c r="JCQ162" s="11"/>
      <c r="JCR162" s="11"/>
      <c r="JCS162" s="11"/>
      <c r="JCT162" s="11"/>
      <c r="JCU162" s="11"/>
      <c r="JCV162" s="11"/>
      <c r="JCW162" s="11"/>
      <c r="JCX162" s="11"/>
      <c r="JCY162" s="11"/>
      <c r="JCZ162" s="11"/>
      <c r="JDA162" s="11"/>
      <c r="JDB162" s="11"/>
      <c r="JDC162" s="11"/>
      <c r="JDD162" s="11"/>
      <c r="JDE162" s="11"/>
      <c r="JDF162" s="11"/>
      <c r="JDG162" s="11"/>
      <c r="JDH162" s="11"/>
      <c r="JDI162" s="11"/>
      <c r="JDJ162" s="11"/>
      <c r="JDK162" s="11"/>
      <c r="JDL162" s="11"/>
      <c r="JDM162" s="11"/>
      <c r="JDN162" s="11"/>
      <c r="JDO162" s="11"/>
      <c r="JDP162" s="11"/>
      <c r="JDQ162" s="11"/>
      <c r="JDR162" s="11"/>
      <c r="JDS162" s="11"/>
      <c r="JDT162" s="11"/>
      <c r="JDU162" s="11"/>
      <c r="JDV162" s="11"/>
      <c r="JDW162" s="11"/>
      <c r="JDX162" s="11"/>
      <c r="JDY162" s="11"/>
      <c r="JDZ162" s="11"/>
      <c r="JEA162" s="11"/>
      <c r="JEB162" s="11"/>
      <c r="JEC162" s="11"/>
      <c r="JED162" s="11"/>
      <c r="JEE162" s="11"/>
      <c r="JEF162" s="11"/>
      <c r="JEG162" s="11"/>
      <c r="JEH162" s="11"/>
      <c r="JEI162" s="11"/>
      <c r="JEJ162" s="11"/>
      <c r="JEK162" s="11"/>
      <c r="JEL162" s="11"/>
      <c r="JEM162" s="11"/>
      <c r="JEN162" s="11"/>
      <c r="JEO162" s="11"/>
      <c r="JEP162" s="11"/>
      <c r="JEQ162" s="11"/>
      <c r="JER162" s="11"/>
      <c r="JES162" s="11"/>
      <c r="JET162" s="11"/>
      <c r="JEU162" s="11"/>
      <c r="JEV162" s="11"/>
      <c r="JEW162" s="11"/>
      <c r="JEX162" s="11"/>
      <c r="JEY162" s="11"/>
      <c r="JEZ162" s="11"/>
      <c r="JFA162" s="11"/>
      <c r="JFB162" s="11"/>
      <c r="JFC162" s="11"/>
      <c r="JFD162" s="11"/>
      <c r="JFE162" s="11"/>
      <c r="JFF162" s="11"/>
      <c r="JFG162" s="11"/>
      <c r="JFH162" s="11"/>
      <c r="JFI162" s="11"/>
      <c r="JFJ162" s="11"/>
      <c r="JFK162" s="11"/>
      <c r="JFL162" s="11"/>
      <c r="JFM162" s="11"/>
      <c r="JFN162" s="11"/>
      <c r="JFO162" s="11"/>
      <c r="JFP162" s="11"/>
      <c r="JFQ162" s="11"/>
      <c r="JFR162" s="11"/>
      <c r="JFS162" s="11"/>
      <c r="JFT162" s="11"/>
      <c r="JFU162" s="11"/>
      <c r="JFV162" s="11"/>
      <c r="JFW162" s="11"/>
      <c r="JFX162" s="11"/>
      <c r="JFY162" s="11"/>
      <c r="JFZ162" s="11"/>
      <c r="JGA162" s="11"/>
      <c r="JGB162" s="11"/>
      <c r="JGC162" s="11"/>
      <c r="JGD162" s="11"/>
      <c r="JGE162" s="11"/>
      <c r="JGF162" s="11"/>
      <c r="JGG162" s="11"/>
      <c r="JGH162" s="11"/>
      <c r="JGI162" s="11"/>
      <c r="JGJ162" s="11"/>
      <c r="JGK162" s="11"/>
      <c r="JGL162" s="11"/>
      <c r="JGM162" s="11"/>
      <c r="JGN162" s="11"/>
      <c r="JGO162" s="11"/>
      <c r="JGP162" s="11"/>
      <c r="JGQ162" s="11"/>
      <c r="JGR162" s="11"/>
      <c r="JGS162" s="11"/>
      <c r="JGT162" s="11"/>
      <c r="JGU162" s="11"/>
      <c r="JGV162" s="11"/>
      <c r="JGW162" s="11"/>
      <c r="JGX162" s="11"/>
      <c r="JGY162" s="11"/>
      <c r="JGZ162" s="11"/>
      <c r="JHA162" s="11"/>
      <c r="JHB162" s="11"/>
      <c r="JHC162" s="11"/>
      <c r="JHD162" s="11"/>
      <c r="JHE162" s="11"/>
      <c r="JHF162" s="11"/>
      <c r="JHG162" s="11"/>
      <c r="JHH162" s="11"/>
      <c r="JHI162" s="11"/>
      <c r="JHJ162" s="11"/>
      <c r="JHK162" s="11"/>
      <c r="JHL162" s="11"/>
      <c r="JHM162" s="11"/>
      <c r="JHN162" s="11"/>
      <c r="JHO162" s="11"/>
      <c r="JHP162" s="11"/>
      <c r="JHQ162" s="11"/>
      <c r="JHR162" s="11"/>
      <c r="JHS162" s="11"/>
      <c r="JHT162" s="11"/>
      <c r="JHU162" s="11"/>
      <c r="JHV162" s="11"/>
      <c r="JHW162" s="11"/>
      <c r="JHX162" s="11"/>
      <c r="JHY162" s="11"/>
      <c r="JHZ162" s="11"/>
      <c r="JIA162" s="11"/>
      <c r="JIB162" s="11"/>
      <c r="JIC162" s="11"/>
      <c r="JID162" s="11"/>
      <c r="JIE162" s="11"/>
      <c r="JIF162" s="11"/>
      <c r="JIG162" s="11"/>
      <c r="JIH162" s="11"/>
      <c r="JII162" s="11"/>
      <c r="JIJ162" s="11"/>
      <c r="JIK162" s="11"/>
      <c r="JIL162" s="11"/>
      <c r="JIM162" s="11"/>
      <c r="JIN162" s="11"/>
      <c r="JIO162" s="11"/>
      <c r="JIP162" s="11"/>
      <c r="JIQ162" s="11"/>
      <c r="JIR162" s="11"/>
      <c r="JIS162" s="11"/>
      <c r="JIT162" s="11"/>
      <c r="JIU162" s="11"/>
      <c r="JIV162" s="11"/>
      <c r="JIW162" s="11"/>
      <c r="JIX162" s="11"/>
      <c r="JIY162" s="11"/>
      <c r="JIZ162" s="11"/>
      <c r="JJA162" s="11"/>
      <c r="JJB162" s="11"/>
      <c r="JJC162" s="11"/>
      <c r="JJD162" s="11"/>
      <c r="JJE162" s="11"/>
      <c r="JJF162" s="11"/>
      <c r="JJG162" s="11"/>
      <c r="JJH162" s="11"/>
      <c r="JJI162" s="11"/>
      <c r="JJJ162" s="11"/>
      <c r="JJK162" s="11"/>
      <c r="JJL162" s="11"/>
      <c r="JJM162" s="11"/>
      <c r="JJN162" s="11"/>
      <c r="JJO162" s="11"/>
      <c r="JJP162" s="11"/>
      <c r="JJQ162" s="11"/>
      <c r="JJR162" s="11"/>
      <c r="JJS162" s="11"/>
      <c r="JJT162" s="11"/>
      <c r="JJU162" s="11"/>
      <c r="JJV162" s="11"/>
      <c r="JJW162" s="11"/>
      <c r="JJX162" s="11"/>
      <c r="JJY162" s="11"/>
      <c r="JJZ162" s="11"/>
      <c r="JKA162" s="11"/>
      <c r="JKB162" s="11"/>
      <c r="JKC162" s="11"/>
      <c r="JKD162" s="11"/>
      <c r="JKE162" s="11"/>
      <c r="JKF162" s="11"/>
      <c r="JKG162" s="11"/>
      <c r="JKH162" s="11"/>
      <c r="JKI162" s="11"/>
      <c r="JKJ162" s="11"/>
      <c r="JKK162" s="11"/>
      <c r="JKL162" s="11"/>
      <c r="JKM162" s="11"/>
      <c r="JKN162" s="11"/>
      <c r="JKO162" s="11"/>
      <c r="JKP162" s="11"/>
      <c r="JKQ162" s="11"/>
      <c r="JKR162" s="11"/>
      <c r="JKS162" s="11"/>
      <c r="JKT162" s="11"/>
      <c r="JKU162" s="11"/>
      <c r="JKV162" s="11"/>
      <c r="JKW162" s="11"/>
      <c r="JKX162" s="11"/>
      <c r="JKY162" s="11"/>
      <c r="JKZ162" s="11"/>
      <c r="JLA162" s="11"/>
      <c r="JLB162" s="11"/>
      <c r="JLC162" s="11"/>
      <c r="JLD162" s="11"/>
      <c r="JLE162" s="11"/>
      <c r="JLF162" s="11"/>
      <c r="JLG162" s="11"/>
      <c r="JLH162" s="11"/>
      <c r="JLI162" s="11"/>
      <c r="JLJ162" s="11"/>
      <c r="JLK162" s="11"/>
      <c r="JLL162" s="11"/>
      <c r="JLM162" s="11"/>
      <c r="JLN162" s="11"/>
      <c r="JLO162" s="11"/>
      <c r="JLP162" s="11"/>
      <c r="JLQ162" s="11"/>
      <c r="JLR162" s="11"/>
      <c r="JLS162" s="11"/>
      <c r="JLT162" s="11"/>
      <c r="JLU162" s="11"/>
      <c r="JLV162" s="11"/>
      <c r="JLW162" s="11"/>
      <c r="JLX162" s="11"/>
      <c r="JLY162" s="11"/>
      <c r="JLZ162" s="11"/>
      <c r="JMA162" s="11"/>
      <c r="JMB162" s="11"/>
      <c r="JMC162" s="11"/>
      <c r="JMD162" s="11"/>
      <c r="JME162" s="11"/>
      <c r="JMF162" s="11"/>
      <c r="JMG162" s="11"/>
      <c r="JMH162" s="11"/>
      <c r="JMI162" s="11"/>
      <c r="JMJ162" s="11"/>
      <c r="JMK162" s="11"/>
      <c r="JML162" s="11"/>
      <c r="JMM162" s="11"/>
      <c r="JMN162" s="11"/>
      <c r="JMO162" s="11"/>
      <c r="JMP162" s="11"/>
      <c r="JMQ162" s="11"/>
      <c r="JMR162" s="11"/>
      <c r="JMS162" s="11"/>
      <c r="JMT162" s="11"/>
      <c r="JMU162" s="11"/>
      <c r="JMV162" s="11"/>
      <c r="JMW162" s="11"/>
      <c r="JMX162" s="11"/>
      <c r="JMY162" s="11"/>
      <c r="JMZ162" s="11"/>
      <c r="JNA162" s="11"/>
      <c r="JNB162" s="11"/>
      <c r="JNC162" s="11"/>
      <c r="JND162" s="11"/>
      <c r="JNE162" s="11"/>
      <c r="JNF162" s="11"/>
      <c r="JNG162" s="11"/>
      <c r="JNH162" s="11"/>
      <c r="JNI162" s="11"/>
      <c r="JNJ162" s="11"/>
      <c r="JNK162" s="11"/>
      <c r="JNL162" s="11"/>
      <c r="JNM162" s="11"/>
      <c r="JNN162" s="11"/>
      <c r="JNO162" s="11"/>
      <c r="JNP162" s="11"/>
      <c r="JNQ162" s="11"/>
      <c r="JNR162" s="11"/>
      <c r="JNS162" s="11"/>
      <c r="JNT162" s="11"/>
      <c r="JNU162" s="11"/>
      <c r="JNV162" s="11"/>
      <c r="JNW162" s="11"/>
      <c r="JNX162" s="11"/>
      <c r="JNY162" s="11"/>
      <c r="JNZ162" s="11"/>
      <c r="JOA162" s="11"/>
      <c r="JOB162" s="11"/>
      <c r="JOC162" s="11"/>
      <c r="JOD162" s="11"/>
      <c r="JOE162" s="11"/>
      <c r="JOF162" s="11"/>
      <c r="JOG162" s="11"/>
      <c r="JOH162" s="11"/>
      <c r="JOI162" s="11"/>
      <c r="JOJ162" s="11"/>
      <c r="JOK162" s="11"/>
      <c r="JOL162" s="11"/>
      <c r="JOM162" s="11"/>
      <c r="JON162" s="11"/>
      <c r="JOO162" s="11"/>
      <c r="JOP162" s="11"/>
      <c r="JOQ162" s="11"/>
      <c r="JOR162" s="11"/>
      <c r="JOS162" s="11"/>
      <c r="JOT162" s="11"/>
      <c r="JOU162" s="11"/>
      <c r="JOV162" s="11"/>
      <c r="JOW162" s="11"/>
      <c r="JOX162" s="11"/>
      <c r="JOY162" s="11"/>
      <c r="JOZ162" s="11"/>
      <c r="JPA162" s="11"/>
      <c r="JPB162" s="11"/>
      <c r="JPC162" s="11"/>
      <c r="JPD162" s="11"/>
      <c r="JPE162" s="11"/>
      <c r="JPF162" s="11"/>
      <c r="JPG162" s="11"/>
      <c r="JPH162" s="11"/>
      <c r="JPI162" s="11"/>
      <c r="JPJ162" s="11"/>
      <c r="JPK162" s="11"/>
      <c r="JPL162" s="11"/>
      <c r="JPM162" s="11"/>
      <c r="JPN162" s="11"/>
      <c r="JPO162" s="11"/>
      <c r="JPP162" s="11"/>
      <c r="JPQ162" s="11"/>
      <c r="JPR162" s="11"/>
      <c r="JPS162" s="11"/>
      <c r="JPT162" s="11"/>
      <c r="JPU162" s="11"/>
      <c r="JPV162" s="11"/>
      <c r="JPW162" s="11"/>
      <c r="JPX162" s="11"/>
      <c r="JPY162" s="11"/>
      <c r="JPZ162" s="11"/>
      <c r="JQA162" s="11"/>
      <c r="JQB162" s="11"/>
      <c r="JQC162" s="11"/>
      <c r="JQD162" s="11"/>
      <c r="JQE162" s="11"/>
      <c r="JQF162" s="11"/>
      <c r="JQG162" s="11"/>
      <c r="JQH162" s="11"/>
      <c r="JQI162" s="11"/>
      <c r="JQJ162" s="11"/>
      <c r="JQK162" s="11"/>
      <c r="JQL162" s="11"/>
      <c r="JQM162" s="11"/>
      <c r="JQN162" s="11"/>
      <c r="JQO162" s="11"/>
      <c r="JQP162" s="11"/>
      <c r="JQQ162" s="11"/>
      <c r="JQR162" s="11"/>
      <c r="JQS162" s="11"/>
      <c r="JQT162" s="11"/>
      <c r="JQU162" s="11"/>
      <c r="JQV162" s="11"/>
      <c r="JQW162" s="11"/>
      <c r="JQX162" s="11"/>
      <c r="JQY162" s="11"/>
      <c r="JQZ162" s="11"/>
      <c r="JRA162" s="11"/>
      <c r="JRB162" s="11"/>
      <c r="JRC162" s="11"/>
      <c r="JRD162" s="11"/>
      <c r="JRE162" s="11"/>
      <c r="JRF162" s="11"/>
      <c r="JRG162" s="11"/>
      <c r="JRH162" s="11"/>
      <c r="JRI162" s="11"/>
      <c r="JRJ162" s="11"/>
      <c r="JRK162" s="11"/>
      <c r="JRL162" s="11"/>
      <c r="JRM162" s="11"/>
      <c r="JRN162" s="11"/>
      <c r="JRO162" s="11"/>
      <c r="JRP162" s="11"/>
      <c r="JRQ162" s="11"/>
      <c r="JRR162" s="11"/>
      <c r="JRS162" s="11"/>
      <c r="JRT162" s="11"/>
      <c r="JRU162" s="11"/>
      <c r="JRV162" s="11"/>
      <c r="JRW162" s="11"/>
      <c r="JRX162" s="11"/>
      <c r="JRY162" s="11"/>
      <c r="JRZ162" s="11"/>
      <c r="JSA162" s="11"/>
      <c r="JSB162" s="11"/>
      <c r="JSC162" s="11"/>
      <c r="JSD162" s="11"/>
      <c r="JSE162" s="11"/>
      <c r="JSF162" s="11"/>
      <c r="JSG162" s="11"/>
      <c r="JSH162" s="11"/>
      <c r="JSI162" s="11"/>
      <c r="JSJ162" s="11"/>
      <c r="JSK162" s="11"/>
      <c r="JSL162" s="11"/>
      <c r="JSM162" s="11"/>
      <c r="JSN162" s="11"/>
      <c r="JSO162" s="11"/>
      <c r="JSP162" s="11"/>
      <c r="JSQ162" s="11"/>
      <c r="JSR162" s="11"/>
      <c r="JSS162" s="11"/>
      <c r="JST162" s="11"/>
      <c r="JSU162" s="11"/>
      <c r="JSV162" s="11"/>
      <c r="JSW162" s="11"/>
      <c r="JSX162" s="11"/>
      <c r="JSY162" s="11"/>
      <c r="JSZ162" s="11"/>
      <c r="JTA162" s="11"/>
      <c r="JTB162" s="11"/>
      <c r="JTC162" s="11"/>
      <c r="JTD162" s="11"/>
      <c r="JTE162" s="11"/>
      <c r="JTF162" s="11"/>
      <c r="JTG162" s="11"/>
      <c r="JTH162" s="11"/>
      <c r="JTI162" s="11"/>
      <c r="JTJ162" s="11"/>
      <c r="JTK162" s="11"/>
      <c r="JTL162" s="11"/>
      <c r="JTM162" s="11"/>
      <c r="JTN162" s="11"/>
      <c r="JTO162" s="11"/>
      <c r="JTP162" s="11"/>
      <c r="JTQ162" s="11"/>
      <c r="JTR162" s="11"/>
      <c r="JTS162" s="11"/>
      <c r="JTT162" s="11"/>
      <c r="JTU162" s="11"/>
      <c r="JTV162" s="11"/>
      <c r="JTW162" s="11"/>
      <c r="JTX162" s="11"/>
      <c r="JTY162" s="11"/>
      <c r="JTZ162" s="11"/>
      <c r="JUA162" s="11"/>
      <c r="JUB162" s="11"/>
      <c r="JUC162" s="11"/>
      <c r="JUD162" s="11"/>
      <c r="JUE162" s="11"/>
      <c r="JUF162" s="11"/>
      <c r="JUG162" s="11"/>
      <c r="JUH162" s="11"/>
      <c r="JUI162" s="11"/>
      <c r="JUJ162" s="11"/>
      <c r="JUK162" s="11"/>
      <c r="JUL162" s="11"/>
      <c r="JUM162" s="11"/>
      <c r="JUN162" s="11"/>
      <c r="JUO162" s="11"/>
      <c r="JUP162" s="11"/>
      <c r="JUQ162" s="11"/>
      <c r="JUR162" s="11"/>
      <c r="JUS162" s="11"/>
      <c r="JUT162" s="11"/>
      <c r="JUU162" s="11"/>
      <c r="JUV162" s="11"/>
      <c r="JUW162" s="11"/>
      <c r="JUX162" s="11"/>
      <c r="JUY162" s="11"/>
      <c r="JUZ162" s="11"/>
      <c r="JVA162" s="11"/>
      <c r="JVB162" s="11"/>
      <c r="JVC162" s="11"/>
      <c r="JVD162" s="11"/>
      <c r="JVE162" s="11"/>
      <c r="JVF162" s="11"/>
      <c r="JVG162" s="11"/>
      <c r="JVH162" s="11"/>
      <c r="JVI162" s="11"/>
      <c r="JVJ162" s="11"/>
      <c r="JVK162" s="11"/>
      <c r="JVL162" s="11"/>
      <c r="JVM162" s="11"/>
      <c r="JVN162" s="11"/>
      <c r="JVO162" s="11"/>
      <c r="JVP162" s="11"/>
      <c r="JVQ162" s="11"/>
      <c r="JVR162" s="11"/>
      <c r="JVS162" s="11"/>
      <c r="JVT162" s="11"/>
      <c r="JVU162" s="11"/>
      <c r="JVV162" s="11"/>
      <c r="JVW162" s="11"/>
      <c r="JVX162" s="11"/>
      <c r="JVY162" s="11"/>
      <c r="JVZ162" s="11"/>
      <c r="JWA162" s="11"/>
      <c r="JWB162" s="11"/>
      <c r="JWC162" s="11"/>
      <c r="JWD162" s="11"/>
      <c r="JWE162" s="11"/>
      <c r="JWF162" s="11"/>
      <c r="JWG162" s="11"/>
      <c r="JWH162" s="11"/>
      <c r="JWI162" s="11"/>
      <c r="JWJ162" s="11"/>
      <c r="JWK162" s="11"/>
      <c r="JWL162" s="11"/>
      <c r="JWM162" s="11"/>
      <c r="JWN162" s="11"/>
      <c r="JWO162" s="11"/>
      <c r="JWP162" s="11"/>
      <c r="JWQ162" s="11"/>
      <c r="JWR162" s="11"/>
      <c r="JWS162" s="11"/>
      <c r="JWT162" s="11"/>
      <c r="JWU162" s="11"/>
      <c r="JWV162" s="11"/>
      <c r="JWW162" s="11"/>
      <c r="JWX162" s="11"/>
      <c r="JWY162" s="11"/>
      <c r="JWZ162" s="11"/>
      <c r="JXA162" s="11"/>
      <c r="JXB162" s="11"/>
      <c r="JXC162" s="11"/>
      <c r="JXD162" s="11"/>
      <c r="JXE162" s="11"/>
      <c r="JXF162" s="11"/>
      <c r="JXG162" s="11"/>
      <c r="JXH162" s="11"/>
      <c r="JXI162" s="11"/>
      <c r="JXJ162" s="11"/>
      <c r="JXK162" s="11"/>
      <c r="JXL162" s="11"/>
      <c r="JXM162" s="11"/>
      <c r="JXN162" s="11"/>
      <c r="JXO162" s="11"/>
      <c r="JXP162" s="11"/>
      <c r="JXQ162" s="11"/>
      <c r="JXR162" s="11"/>
      <c r="JXS162" s="11"/>
      <c r="JXT162" s="11"/>
      <c r="JXU162" s="11"/>
      <c r="JXV162" s="11"/>
      <c r="JXW162" s="11"/>
      <c r="JXX162" s="11"/>
      <c r="JXY162" s="11"/>
      <c r="JXZ162" s="11"/>
      <c r="JYA162" s="11"/>
      <c r="JYB162" s="11"/>
      <c r="JYC162" s="11"/>
      <c r="JYD162" s="11"/>
      <c r="JYE162" s="11"/>
      <c r="JYF162" s="11"/>
      <c r="JYG162" s="11"/>
      <c r="JYH162" s="11"/>
      <c r="JYI162" s="11"/>
      <c r="JYJ162" s="11"/>
      <c r="JYK162" s="11"/>
      <c r="JYL162" s="11"/>
      <c r="JYM162" s="11"/>
      <c r="JYN162" s="11"/>
      <c r="JYO162" s="11"/>
      <c r="JYP162" s="11"/>
      <c r="JYQ162" s="11"/>
      <c r="JYR162" s="11"/>
      <c r="JYS162" s="11"/>
      <c r="JYT162" s="11"/>
      <c r="JYU162" s="11"/>
      <c r="JYV162" s="11"/>
      <c r="JYW162" s="11"/>
      <c r="JYX162" s="11"/>
      <c r="JYY162" s="11"/>
      <c r="JYZ162" s="11"/>
      <c r="JZA162" s="11"/>
      <c r="JZB162" s="11"/>
      <c r="JZC162" s="11"/>
      <c r="JZD162" s="11"/>
      <c r="JZE162" s="11"/>
      <c r="JZF162" s="11"/>
      <c r="JZG162" s="11"/>
      <c r="JZH162" s="11"/>
      <c r="JZI162" s="11"/>
      <c r="JZJ162" s="11"/>
      <c r="JZK162" s="11"/>
      <c r="JZL162" s="11"/>
      <c r="JZM162" s="11"/>
      <c r="JZN162" s="11"/>
      <c r="JZO162" s="11"/>
      <c r="JZP162" s="11"/>
      <c r="JZQ162" s="11"/>
      <c r="JZR162" s="11"/>
      <c r="JZS162" s="11"/>
      <c r="JZT162" s="11"/>
      <c r="JZU162" s="11"/>
      <c r="JZV162" s="11"/>
      <c r="JZW162" s="11"/>
      <c r="JZX162" s="11"/>
      <c r="JZY162" s="11"/>
      <c r="JZZ162" s="11"/>
      <c r="KAA162" s="11"/>
      <c r="KAB162" s="11"/>
      <c r="KAC162" s="11"/>
      <c r="KAD162" s="11"/>
      <c r="KAE162" s="11"/>
      <c r="KAF162" s="11"/>
      <c r="KAG162" s="11"/>
      <c r="KAH162" s="11"/>
      <c r="KAI162" s="11"/>
      <c r="KAJ162" s="11"/>
      <c r="KAK162" s="11"/>
      <c r="KAL162" s="11"/>
      <c r="KAM162" s="11"/>
      <c r="KAN162" s="11"/>
      <c r="KAO162" s="11"/>
      <c r="KAP162" s="11"/>
      <c r="KAQ162" s="11"/>
      <c r="KAR162" s="11"/>
      <c r="KAS162" s="11"/>
      <c r="KAT162" s="11"/>
      <c r="KAU162" s="11"/>
      <c r="KAV162" s="11"/>
      <c r="KAW162" s="11"/>
      <c r="KAX162" s="11"/>
      <c r="KAY162" s="11"/>
      <c r="KAZ162" s="11"/>
      <c r="KBA162" s="11"/>
      <c r="KBB162" s="11"/>
      <c r="KBC162" s="11"/>
      <c r="KBD162" s="11"/>
      <c r="KBE162" s="11"/>
      <c r="KBF162" s="11"/>
      <c r="KBG162" s="11"/>
      <c r="KBH162" s="11"/>
      <c r="KBI162" s="11"/>
      <c r="KBJ162" s="11"/>
      <c r="KBK162" s="11"/>
      <c r="KBL162" s="11"/>
      <c r="KBM162" s="11"/>
      <c r="KBN162" s="11"/>
      <c r="KBO162" s="11"/>
      <c r="KBP162" s="11"/>
      <c r="KBQ162" s="11"/>
      <c r="KBR162" s="11"/>
      <c r="KBS162" s="11"/>
      <c r="KBT162" s="11"/>
      <c r="KBU162" s="11"/>
      <c r="KBV162" s="11"/>
      <c r="KBW162" s="11"/>
      <c r="KBX162" s="11"/>
      <c r="KBY162" s="11"/>
      <c r="KBZ162" s="11"/>
      <c r="KCA162" s="11"/>
      <c r="KCB162" s="11"/>
      <c r="KCC162" s="11"/>
      <c r="KCD162" s="11"/>
      <c r="KCE162" s="11"/>
      <c r="KCF162" s="11"/>
      <c r="KCG162" s="11"/>
      <c r="KCH162" s="11"/>
      <c r="KCI162" s="11"/>
      <c r="KCJ162" s="11"/>
      <c r="KCK162" s="11"/>
      <c r="KCL162" s="11"/>
      <c r="KCM162" s="11"/>
      <c r="KCN162" s="11"/>
      <c r="KCO162" s="11"/>
      <c r="KCP162" s="11"/>
      <c r="KCQ162" s="11"/>
      <c r="KCR162" s="11"/>
      <c r="KCS162" s="11"/>
      <c r="KCT162" s="11"/>
      <c r="KCU162" s="11"/>
      <c r="KCV162" s="11"/>
      <c r="KCW162" s="11"/>
      <c r="KCX162" s="11"/>
      <c r="KCY162" s="11"/>
      <c r="KCZ162" s="11"/>
      <c r="KDA162" s="11"/>
      <c r="KDB162" s="11"/>
      <c r="KDC162" s="11"/>
      <c r="KDD162" s="11"/>
      <c r="KDE162" s="11"/>
      <c r="KDF162" s="11"/>
      <c r="KDG162" s="11"/>
      <c r="KDH162" s="11"/>
      <c r="KDI162" s="11"/>
      <c r="KDJ162" s="11"/>
      <c r="KDK162" s="11"/>
      <c r="KDL162" s="11"/>
      <c r="KDM162" s="11"/>
      <c r="KDN162" s="11"/>
      <c r="KDO162" s="11"/>
      <c r="KDP162" s="11"/>
      <c r="KDQ162" s="11"/>
      <c r="KDR162" s="11"/>
      <c r="KDS162" s="11"/>
      <c r="KDT162" s="11"/>
      <c r="KDU162" s="11"/>
      <c r="KDV162" s="11"/>
      <c r="KDW162" s="11"/>
      <c r="KDX162" s="11"/>
      <c r="KDY162" s="11"/>
      <c r="KDZ162" s="11"/>
      <c r="KEA162" s="11"/>
      <c r="KEB162" s="11"/>
      <c r="KEC162" s="11"/>
      <c r="KED162" s="11"/>
      <c r="KEE162" s="11"/>
      <c r="KEF162" s="11"/>
      <c r="KEG162" s="11"/>
      <c r="KEH162" s="11"/>
      <c r="KEI162" s="11"/>
      <c r="KEJ162" s="11"/>
      <c r="KEK162" s="11"/>
      <c r="KEL162" s="11"/>
      <c r="KEM162" s="11"/>
      <c r="KEN162" s="11"/>
      <c r="KEO162" s="11"/>
      <c r="KEP162" s="11"/>
      <c r="KEQ162" s="11"/>
      <c r="KER162" s="11"/>
      <c r="KES162" s="11"/>
      <c r="KET162" s="11"/>
      <c r="KEU162" s="11"/>
      <c r="KEV162" s="11"/>
      <c r="KEW162" s="11"/>
      <c r="KEX162" s="11"/>
      <c r="KEY162" s="11"/>
      <c r="KEZ162" s="11"/>
      <c r="KFA162" s="11"/>
      <c r="KFB162" s="11"/>
      <c r="KFC162" s="11"/>
      <c r="KFD162" s="11"/>
      <c r="KFE162" s="11"/>
      <c r="KFF162" s="11"/>
      <c r="KFG162" s="11"/>
      <c r="KFH162" s="11"/>
      <c r="KFI162" s="11"/>
      <c r="KFJ162" s="11"/>
      <c r="KFK162" s="11"/>
      <c r="KFL162" s="11"/>
      <c r="KFM162" s="11"/>
      <c r="KFN162" s="11"/>
      <c r="KFO162" s="11"/>
      <c r="KFP162" s="11"/>
      <c r="KFQ162" s="11"/>
      <c r="KFR162" s="11"/>
      <c r="KFS162" s="11"/>
      <c r="KFT162" s="11"/>
      <c r="KFU162" s="11"/>
      <c r="KFV162" s="11"/>
      <c r="KFW162" s="11"/>
      <c r="KFX162" s="11"/>
      <c r="KFY162" s="11"/>
      <c r="KFZ162" s="11"/>
      <c r="KGA162" s="11"/>
      <c r="KGB162" s="11"/>
      <c r="KGC162" s="11"/>
      <c r="KGD162" s="11"/>
      <c r="KGE162" s="11"/>
      <c r="KGF162" s="11"/>
      <c r="KGG162" s="11"/>
      <c r="KGH162" s="11"/>
      <c r="KGI162" s="11"/>
      <c r="KGJ162" s="11"/>
      <c r="KGK162" s="11"/>
      <c r="KGL162" s="11"/>
      <c r="KGM162" s="11"/>
      <c r="KGN162" s="11"/>
      <c r="KGO162" s="11"/>
      <c r="KGP162" s="11"/>
      <c r="KGQ162" s="11"/>
      <c r="KGR162" s="11"/>
      <c r="KGS162" s="11"/>
      <c r="KGT162" s="11"/>
      <c r="KGU162" s="11"/>
      <c r="KGV162" s="11"/>
      <c r="KGW162" s="11"/>
      <c r="KGX162" s="11"/>
      <c r="KGY162" s="11"/>
      <c r="KGZ162" s="11"/>
      <c r="KHA162" s="11"/>
      <c r="KHB162" s="11"/>
      <c r="KHC162" s="11"/>
      <c r="KHD162" s="11"/>
      <c r="KHE162" s="11"/>
      <c r="KHF162" s="11"/>
      <c r="KHG162" s="11"/>
      <c r="KHH162" s="11"/>
      <c r="KHI162" s="11"/>
      <c r="KHJ162" s="11"/>
      <c r="KHK162" s="11"/>
      <c r="KHL162" s="11"/>
      <c r="KHM162" s="11"/>
      <c r="KHN162" s="11"/>
      <c r="KHO162" s="11"/>
      <c r="KHP162" s="11"/>
      <c r="KHQ162" s="11"/>
      <c r="KHR162" s="11"/>
      <c r="KHS162" s="11"/>
      <c r="KHT162" s="11"/>
      <c r="KHU162" s="11"/>
      <c r="KHV162" s="11"/>
      <c r="KHW162" s="11"/>
      <c r="KHX162" s="11"/>
      <c r="KHY162" s="11"/>
      <c r="KHZ162" s="11"/>
      <c r="KIA162" s="11"/>
      <c r="KIB162" s="11"/>
      <c r="KIC162" s="11"/>
      <c r="KID162" s="11"/>
      <c r="KIE162" s="11"/>
      <c r="KIF162" s="11"/>
      <c r="KIG162" s="11"/>
      <c r="KIH162" s="11"/>
      <c r="KII162" s="11"/>
      <c r="KIJ162" s="11"/>
      <c r="KIK162" s="11"/>
      <c r="KIL162" s="11"/>
      <c r="KIM162" s="11"/>
      <c r="KIN162" s="11"/>
      <c r="KIO162" s="11"/>
      <c r="KIP162" s="11"/>
      <c r="KIQ162" s="11"/>
      <c r="KIR162" s="11"/>
      <c r="KIS162" s="11"/>
      <c r="KIT162" s="11"/>
      <c r="KIU162" s="11"/>
      <c r="KIV162" s="11"/>
      <c r="KIW162" s="11"/>
      <c r="KIX162" s="11"/>
      <c r="KIY162" s="11"/>
      <c r="KIZ162" s="11"/>
      <c r="KJA162" s="11"/>
      <c r="KJB162" s="11"/>
      <c r="KJC162" s="11"/>
      <c r="KJD162" s="11"/>
      <c r="KJE162" s="11"/>
      <c r="KJF162" s="11"/>
      <c r="KJG162" s="11"/>
      <c r="KJH162" s="11"/>
      <c r="KJI162" s="11"/>
      <c r="KJJ162" s="11"/>
      <c r="KJK162" s="11"/>
      <c r="KJL162" s="11"/>
      <c r="KJM162" s="11"/>
      <c r="KJN162" s="11"/>
      <c r="KJO162" s="11"/>
      <c r="KJP162" s="11"/>
      <c r="KJQ162" s="11"/>
      <c r="KJR162" s="11"/>
      <c r="KJS162" s="11"/>
      <c r="KJT162" s="11"/>
      <c r="KJU162" s="11"/>
      <c r="KJV162" s="11"/>
      <c r="KJW162" s="11"/>
      <c r="KJX162" s="11"/>
      <c r="KJY162" s="11"/>
      <c r="KJZ162" s="11"/>
      <c r="KKA162" s="11"/>
      <c r="KKB162" s="11"/>
      <c r="KKC162" s="11"/>
      <c r="KKD162" s="11"/>
      <c r="KKE162" s="11"/>
      <c r="KKF162" s="11"/>
      <c r="KKG162" s="11"/>
      <c r="KKH162" s="11"/>
      <c r="KKI162" s="11"/>
      <c r="KKJ162" s="11"/>
      <c r="KKK162" s="11"/>
      <c r="KKL162" s="11"/>
      <c r="KKM162" s="11"/>
      <c r="KKN162" s="11"/>
      <c r="KKO162" s="11"/>
      <c r="KKP162" s="11"/>
      <c r="KKQ162" s="11"/>
      <c r="KKR162" s="11"/>
      <c r="KKS162" s="11"/>
      <c r="KKT162" s="11"/>
      <c r="KKU162" s="11"/>
      <c r="KKV162" s="11"/>
      <c r="KKW162" s="11"/>
      <c r="KKX162" s="11"/>
      <c r="KKY162" s="11"/>
      <c r="KKZ162" s="11"/>
      <c r="KLA162" s="11"/>
      <c r="KLB162" s="11"/>
      <c r="KLC162" s="11"/>
      <c r="KLD162" s="11"/>
      <c r="KLE162" s="11"/>
      <c r="KLF162" s="11"/>
      <c r="KLG162" s="11"/>
      <c r="KLH162" s="11"/>
      <c r="KLI162" s="11"/>
      <c r="KLJ162" s="11"/>
      <c r="KLK162" s="11"/>
      <c r="KLL162" s="11"/>
      <c r="KLM162" s="11"/>
      <c r="KLN162" s="11"/>
      <c r="KLO162" s="11"/>
      <c r="KLP162" s="11"/>
      <c r="KLQ162" s="11"/>
      <c r="KLR162" s="11"/>
      <c r="KLS162" s="11"/>
      <c r="KLT162" s="11"/>
      <c r="KLU162" s="11"/>
      <c r="KLV162" s="11"/>
      <c r="KLW162" s="11"/>
      <c r="KLX162" s="11"/>
      <c r="KLY162" s="11"/>
      <c r="KLZ162" s="11"/>
      <c r="KMA162" s="11"/>
      <c r="KMB162" s="11"/>
      <c r="KMC162" s="11"/>
      <c r="KMD162" s="11"/>
      <c r="KME162" s="11"/>
      <c r="KMF162" s="11"/>
      <c r="KMG162" s="11"/>
      <c r="KMH162" s="11"/>
      <c r="KMI162" s="11"/>
      <c r="KMJ162" s="11"/>
      <c r="KMK162" s="11"/>
      <c r="KML162" s="11"/>
      <c r="KMM162" s="11"/>
      <c r="KMN162" s="11"/>
      <c r="KMO162" s="11"/>
      <c r="KMP162" s="11"/>
      <c r="KMQ162" s="11"/>
      <c r="KMR162" s="11"/>
      <c r="KMS162" s="11"/>
      <c r="KMT162" s="11"/>
      <c r="KMU162" s="11"/>
      <c r="KMV162" s="11"/>
      <c r="KMW162" s="11"/>
      <c r="KMX162" s="11"/>
      <c r="KMY162" s="11"/>
      <c r="KMZ162" s="11"/>
      <c r="KNA162" s="11"/>
      <c r="KNB162" s="11"/>
      <c r="KNC162" s="11"/>
      <c r="KND162" s="11"/>
      <c r="KNE162" s="11"/>
      <c r="KNF162" s="11"/>
      <c r="KNG162" s="11"/>
      <c r="KNH162" s="11"/>
      <c r="KNI162" s="11"/>
      <c r="KNJ162" s="11"/>
      <c r="KNK162" s="11"/>
      <c r="KNL162" s="11"/>
      <c r="KNM162" s="11"/>
      <c r="KNN162" s="11"/>
      <c r="KNO162" s="11"/>
      <c r="KNP162" s="11"/>
      <c r="KNQ162" s="11"/>
      <c r="KNR162" s="11"/>
      <c r="KNS162" s="11"/>
      <c r="KNT162" s="11"/>
      <c r="KNU162" s="11"/>
      <c r="KNV162" s="11"/>
      <c r="KNW162" s="11"/>
      <c r="KNX162" s="11"/>
      <c r="KNY162" s="11"/>
      <c r="KNZ162" s="11"/>
      <c r="KOA162" s="11"/>
      <c r="KOB162" s="11"/>
      <c r="KOC162" s="11"/>
      <c r="KOD162" s="11"/>
      <c r="KOE162" s="11"/>
      <c r="KOF162" s="11"/>
      <c r="KOG162" s="11"/>
      <c r="KOH162" s="11"/>
      <c r="KOI162" s="11"/>
      <c r="KOJ162" s="11"/>
      <c r="KOK162" s="11"/>
      <c r="KOL162" s="11"/>
      <c r="KOM162" s="11"/>
      <c r="KON162" s="11"/>
      <c r="KOO162" s="11"/>
      <c r="KOP162" s="11"/>
      <c r="KOQ162" s="11"/>
      <c r="KOR162" s="11"/>
      <c r="KOS162" s="11"/>
      <c r="KOT162" s="11"/>
      <c r="KOU162" s="11"/>
      <c r="KOV162" s="11"/>
      <c r="KOW162" s="11"/>
      <c r="KOX162" s="11"/>
      <c r="KOY162" s="11"/>
      <c r="KOZ162" s="11"/>
      <c r="KPA162" s="11"/>
      <c r="KPB162" s="11"/>
      <c r="KPC162" s="11"/>
      <c r="KPD162" s="11"/>
      <c r="KPE162" s="11"/>
      <c r="KPF162" s="11"/>
      <c r="KPG162" s="11"/>
      <c r="KPH162" s="11"/>
      <c r="KPI162" s="11"/>
      <c r="KPJ162" s="11"/>
      <c r="KPK162" s="11"/>
      <c r="KPL162" s="11"/>
      <c r="KPM162" s="11"/>
      <c r="KPN162" s="11"/>
      <c r="KPO162" s="11"/>
      <c r="KPP162" s="11"/>
      <c r="KPQ162" s="11"/>
      <c r="KPR162" s="11"/>
      <c r="KPS162" s="11"/>
      <c r="KPT162" s="11"/>
      <c r="KPU162" s="11"/>
      <c r="KPV162" s="11"/>
      <c r="KPW162" s="11"/>
      <c r="KPX162" s="11"/>
      <c r="KPY162" s="11"/>
      <c r="KPZ162" s="11"/>
      <c r="KQA162" s="11"/>
      <c r="KQB162" s="11"/>
      <c r="KQC162" s="11"/>
      <c r="KQD162" s="11"/>
      <c r="KQE162" s="11"/>
      <c r="KQF162" s="11"/>
      <c r="KQG162" s="11"/>
      <c r="KQH162" s="11"/>
      <c r="KQI162" s="11"/>
      <c r="KQJ162" s="11"/>
      <c r="KQK162" s="11"/>
      <c r="KQL162" s="11"/>
      <c r="KQM162" s="11"/>
      <c r="KQN162" s="11"/>
      <c r="KQO162" s="11"/>
      <c r="KQP162" s="11"/>
      <c r="KQQ162" s="11"/>
      <c r="KQR162" s="11"/>
      <c r="KQS162" s="11"/>
      <c r="KQT162" s="11"/>
      <c r="KQU162" s="11"/>
      <c r="KQV162" s="11"/>
      <c r="KQW162" s="11"/>
      <c r="KQX162" s="11"/>
      <c r="KQY162" s="11"/>
      <c r="KQZ162" s="11"/>
      <c r="KRA162" s="11"/>
      <c r="KRB162" s="11"/>
      <c r="KRC162" s="11"/>
      <c r="KRD162" s="11"/>
      <c r="KRE162" s="11"/>
      <c r="KRF162" s="11"/>
      <c r="KRG162" s="11"/>
      <c r="KRH162" s="11"/>
      <c r="KRI162" s="11"/>
      <c r="KRJ162" s="11"/>
      <c r="KRK162" s="11"/>
      <c r="KRL162" s="11"/>
      <c r="KRM162" s="11"/>
      <c r="KRN162" s="11"/>
      <c r="KRO162" s="11"/>
      <c r="KRP162" s="11"/>
      <c r="KRQ162" s="11"/>
      <c r="KRR162" s="11"/>
      <c r="KRS162" s="11"/>
      <c r="KRT162" s="11"/>
      <c r="KRU162" s="11"/>
      <c r="KRV162" s="11"/>
      <c r="KRW162" s="11"/>
      <c r="KRX162" s="11"/>
      <c r="KRY162" s="11"/>
      <c r="KRZ162" s="11"/>
      <c r="KSA162" s="11"/>
      <c r="KSB162" s="11"/>
      <c r="KSC162" s="11"/>
      <c r="KSD162" s="11"/>
      <c r="KSE162" s="11"/>
      <c r="KSF162" s="11"/>
      <c r="KSG162" s="11"/>
      <c r="KSH162" s="11"/>
      <c r="KSI162" s="11"/>
      <c r="KSJ162" s="11"/>
      <c r="KSK162" s="11"/>
      <c r="KSL162" s="11"/>
      <c r="KSM162" s="11"/>
      <c r="KSN162" s="11"/>
      <c r="KSO162" s="11"/>
      <c r="KSP162" s="11"/>
      <c r="KSQ162" s="11"/>
      <c r="KSR162" s="11"/>
      <c r="KSS162" s="11"/>
      <c r="KST162" s="11"/>
      <c r="KSU162" s="11"/>
      <c r="KSV162" s="11"/>
      <c r="KSW162" s="11"/>
      <c r="KSX162" s="11"/>
      <c r="KSY162" s="11"/>
      <c r="KSZ162" s="11"/>
      <c r="KTA162" s="11"/>
      <c r="KTB162" s="11"/>
      <c r="KTC162" s="11"/>
      <c r="KTD162" s="11"/>
      <c r="KTE162" s="11"/>
      <c r="KTF162" s="11"/>
      <c r="KTG162" s="11"/>
      <c r="KTH162" s="11"/>
      <c r="KTI162" s="11"/>
      <c r="KTJ162" s="11"/>
      <c r="KTK162" s="11"/>
      <c r="KTL162" s="11"/>
      <c r="KTM162" s="11"/>
      <c r="KTN162" s="11"/>
      <c r="KTO162" s="11"/>
      <c r="KTP162" s="11"/>
      <c r="KTQ162" s="11"/>
      <c r="KTR162" s="11"/>
      <c r="KTS162" s="11"/>
      <c r="KTT162" s="11"/>
      <c r="KTU162" s="11"/>
      <c r="KTV162" s="11"/>
      <c r="KTW162" s="11"/>
      <c r="KTX162" s="11"/>
      <c r="KTY162" s="11"/>
      <c r="KTZ162" s="11"/>
      <c r="KUA162" s="11"/>
      <c r="KUB162" s="11"/>
      <c r="KUC162" s="11"/>
      <c r="KUD162" s="11"/>
      <c r="KUE162" s="11"/>
      <c r="KUF162" s="11"/>
      <c r="KUG162" s="11"/>
      <c r="KUH162" s="11"/>
      <c r="KUI162" s="11"/>
      <c r="KUJ162" s="11"/>
      <c r="KUK162" s="11"/>
      <c r="KUL162" s="11"/>
      <c r="KUM162" s="11"/>
      <c r="KUN162" s="11"/>
      <c r="KUO162" s="11"/>
      <c r="KUP162" s="11"/>
      <c r="KUQ162" s="11"/>
      <c r="KUR162" s="11"/>
      <c r="KUS162" s="11"/>
      <c r="KUT162" s="11"/>
      <c r="KUU162" s="11"/>
      <c r="KUV162" s="11"/>
      <c r="KUW162" s="11"/>
      <c r="KUX162" s="11"/>
      <c r="KUY162" s="11"/>
      <c r="KUZ162" s="11"/>
      <c r="KVA162" s="11"/>
      <c r="KVB162" s="11"/>
      <c r="KVC162" s="11"/>
      <c r="KVD162" s="11"/>
      <c r="KVE162" s="11"/>
      <c r="KVF162" s="11"/>
      <c r="KVG162" s="11"/>
      <c r="KVH162" s="11"/>
      <c r="KVI162" s="11"/>
      <c r="KVJ162" s="11"/>
      <c r="KVK162" s="11"/>
      <c r="KVL162" s="11"/>
      <c r="KVM162" s="11"/>
      <c r="KVN162" s="11"/>
      <c r="KVO162" s="11"/>
      <c r="KVP162" s="11"/>
      <c r="KVQ162" s="11"/>
      <c r="KVR162" s="11"/>
      <c r="KVS162" s="11"/>
      <c r="KVT162" s="11"/>
      <c r="KVU162" s="11"/>
      <c r="KVV162" s="11"/>
      <c r="KVW162" s="11"/>
      <c r="KVX162" s="11"/>
      <c r="KVY162" s="11"/>
      <c r="KVZ162" s="11"/>
      <c r="KWA162" s="11"/>
      <c r="KWB162" s="11"/>
      <c r="KWC162" s="11"/>
      <c r="KWD162" s="11"/>
      <c r="KWE162" s="11"/>
      <c r="KWF162" s="11"/>
      <c r="KWG162" s="11"/>
      <c r="KWH162" s="11"/>
      <c r="KWI162" s="11"/>
      <c r="KWJ162" s="11"/>
      <c r="KWK162" s="11"/>
      <c r="KWL162" s="11"/>
      <c r="KWM162" s="11"/>
      <c r="KWN162" s="11"/>
      <c r="KWO162" s="11"/>
      <c r="KWP162" s="11"/>
      <c r="KWQ162" s="11"/>
      <c r="KWR162" s="11"/>
      <c r="KWS162" s="11"/>
      <c r="KWT162" s="11"/>
      <c r="KWU162" s="11"/>
      <c r="KWV162" s="11"/>
      <c r="KWW162" s="11"/>
      <c r="KWX162" s="11"/>
      <c r="KWY162" s="11"/>
      <c r="KWZ162" s="11"/>
      <c r="KXA162" s="11"/>
      <c r="KXB162" s="11"/>
      <c r="KXC162" s="11"/>
      <c r="KXD162" s="11"/>
      <c r="KXE162" s="11"/>
      <c r="KXF162" s="11"/>
      <c r="KXG162" s="11"/>
      <c r="KXH162" s="11"/>
      <c r="KXI162" s="11"/>
      <c r="KXJ162" s="11"/>
      <c r="KXK162" s="11"/>
      <c r="KXL162" s="11"/>
      <c r="KXM162" s="11"/>
      <c r="KXN162" s="11"/>
      <c r="KXO162" s="11"/>
      <c r="KXP162" s="11"/>
      <c r="KXQ162" s="11"/>
      <c r="KXR162" s="11"/>
      <c r="KXS162" s="11"/>
      <c r="KXT162" s="11"/>
      <c r="KXU162" s="11"/>
      <c r="KXV162" s="11"/>
      <c r="KXW162" s="11"/>
      <c r="KXX162" s="11"/>
      <c r="KXY162" s="11"/>
      <c r="KXZ162" s="11"/>
      <c r="KYA162" s="11"/>
      <c r="KYB162" s="11"/>
      <c r="KYC162" s="11"/>
      <c r="KYD162" s="11"/>
      <c r="KYE162" s="11"/>
      <c r="KYF162" s="11"/>
      <c r="KYG162" s="11"/>
      <c r="KYH162" s="11"/>
      <c r="KYI162" s="11"/>
      <c r="KYJ162" s="11"/>
      <c r="KYK162" s="11"/>
      <c r="KYL162" s="11"/>
      <c r="KYM162" s="11"/>
      <c r="KYN162" s="11"/>
      <c r="KYO162" s="11"/>
      <c r="KYP162" s="11"/>
      <c r="KYQ162" s="11"/>
      <c r="KYR162" s="11"/>
      <c r="KYS162" s="11"/>
      <c r="KYT162" s="11"/>
      <c r="KYU162" s="11"/>
      <c r="KYV162" s="11"/>
      <c r="KYW162" s="11"/>
      <c r="KYX162" s="11"/>
      <c r="KYY162" s="11"/>
      <c r="KYZ162" s="11"/>
      <c r="KZA162" s="11"/>
      <c r="KZB162" s="11"/>
      <c r="KZC162" s="11"/>
      <c r="KZD162" s="11"/>
      <c r="KZE162" s="11"/>
      <c r="KZF162" s="11"/>
      <c r="KZG162" s="11"/>
      <c r="KZH162" s="11"/>
      <c r="KZI162" s="11"/>
      <c r="KZJ162" s="11"/>
      <c r="KZK162" s="11"/>
      <c r="KZL162" s="11"/>
      <c r="KZM162" s="11"/>
      <c r="KZN162" s="11"/>
      <c r="KZO162" s="11"/>
      <c r="KZP162" s="11"/>
      <c r="KZQ162" s="11"/>
      <c r="KZR162" s="11"/>
      <c r="KZS162" s="11"/>
      <c r="KZT162" s="11"/>
      <c r="KZU162" s="11"/>
      <c r="KZV162" s="11"/>
      <c r="KZW162" s="11"/>
      <c r="KZX162" s="11"/>
      <c r="KZY162" s="11"/>
      <c r="KZZ162" s="11"/>
      <c r="LAA162" s="11"/>
      <c r="LAB162" s="11"/>
      <c r="LAC162" s="11"/>
      <c r="LAD162" s="11"/>
      <c r="LAE162" s="11"/>
      <c r="LAF162" s="11"/>
      <c r="LAG162" s="11"/>
      <c r="LAH162" s="11"/>
      <c r="LAI162" s="11"/>
      <c r="LAJ162" s="11"/>
      <c r="LAK162" s="11"/>
      <c r="LAL162" s="11"/>
      <c r="LAM162" s="11"/>
      <c r="LAN162" s="11"/>
      <c r="LAO162" s="11"/>
      <c r="LAP162" s="11"/>
      <c r="LAQ162" s="11"/>
      <c r="LAR162" s="11"/>
      <c r="LAS162" s="11"/>
      <c r="LAT162" s="11"/>
      <c r="LAU162" s="11"/>
      <c r="LAV162" s="11"/>
      <c r="LAW162" s="11"/>
      <c r="LAX162" s="11"/>
      <c r="LAY162" s="11"/>
      <c r="LAZ162" s="11"/>
      <c r="LBA162" s="11"/>
      <c r="LBB162" s="11"/>
      <c r="LBC162" s="11"/>
      <c r="LBD162" s="11"/>
      <c r="LBE162" s="11"/>
      <c r="LBF162" s="11"/>
      <c r="LBG162" s="11"/>
      <c r="LBH162" s="11"/>
      <c r="LBI162" s="11"/>
      <c r="LBJ162" s="11"/>
      <c r="LBK162" s="11"/>
      <c r="LBL162" s="11"/>
      <c r="LBM162" s="11"/>
      <c r="LBN162" s="11"/>
      <c r="LBO162" s="11"/>
      <c r="LBP162" s="11"/>
      <c r="LBQ162" s="11"/>
      <c r="LBR162" s="11"/>
      <c r="LBS162" s="11"/>
      <c r="LBT162" s="11"/>
      <c r="LBU162" s="11"/>
      <c r="LBV162" s="11"/>
      <c r="LBW162" s="11"/>
      <c r="LBX162" s="11"/>
      <c r="LBY162" s="11"/>
      <c r="LBZ162" s="11"/>
      <c r="LCA162" s="11"/>
      <c r="LCB162" s="11"/>
      <c r="LCC162" s="11"/>
      <c r="LCD162" s="11"/>
      <c r="LCE162" s="11"/>
      <c r="LCF162" s="11"/>
      <c r="LCG162" s="11"/>
      <c r="LCH162" s="11"/>
      <c r="LCI162" s="11"/>
      <c r="LCJ162" s="11"/>
      <c r="LCK162" s="11"/>
      <c r="LCL162" s="11"/>
      <c r="LCM162" s="11"/>
      <c r="LCN162" s="11"/>
      <c r="LCO162" s="11"/>
      <c r="LCP162" s="11"/>
      <c r="LCQ162" s="11"/>
      <c r="LCR162" s="11"/>
      <c r="LCS162" s="11"/>
      <c r="LCT162" s="11"/>
      <c r="LCU162" s="11"/>
      <c r="LCV162" s="11"/>
      <c r="LCW162" s="11"/>
      <c r="LCX162" s="11"/>
      <c r="LCY162" s="11"/>
      <c r="LCZ162" s="11"/>
      <c r="LDA162" s="11"/>
      <c r="LDB162" s="11"/>
      <c r="LDC162" s="11"/>
      <c r="LDD162" s="11"/>
      <c r="LDE162" s="11"/>
      <c r="LDF162" s="11"/>
      <c r="LDG162" s="11"/>
      <c r="LDH162" s="11"/>
      <c r="LDI162" s="11"/>
      <c r="LDJ162" s="11"/>
      <c r="LDK162" s="11"/>
      <c r="LDL162" s="11"/>
      <c r="LDM162" s="11"/>
      <c r="LDN162" s="11"/>
      <c r="LDO162" s="11"/>
      <c r="LDP162" s="11"/>
      <c r="LDQ162" s="11"/>
      <c r="LDR162" s="11"/>
      <c r="LDS162" s="11"/>
      <c r="LDT162" s="11"/>
      <c r="LDU162" s="11"/>
      <c r="LDV162" s="11"/>
      <c r="LDW162" s="11"/>
      <c r="LDX162" s="11"/>
      <c r="LDY162" s="11"/>
      <c r="LDZ162" s="11"/>
      <c r="LEA162" s="11"/>
      <c r="LEB162" s="11"/>
      <c r="LEC162" s="11"/>
      <c r="LED162" s="11"/>
      <c r="LEE162" s="11"/>
      <c r="LEF162" s="11"/>
      <c r="LEG162" s="11"/>
      <c r="LEH162" s="11"/>
      <c r="LEI162" s="11"/>
      <c r="LEJ162" s="11"/>
      <c r="LEK162" s="11"/>
      <c r="LEL162" s="11"/>
      <c r="LEM162" s="11"/>
      <c r="LEN162" s="11"/>
      <c r="LEO162" s="11"/>
      <c r="LEP162" s="11"/>
      <c r="LEQ162" s="11"/>
      <c r="LER162" s="11"/>
      <c r="LES162" s="11"/>
      <c r="LET162" s="11"/>
      <c r="LEU162" s="11"/>
      <c r="LEV162" s="11"/>
      <c r="LEW162" s="11"/>
      <c r="LEX162" s="11"/>
      <c r="LEY162" s="11"/>
      <c r="LEZ162" s="11"/>
      <c r="LFA162" s="11"/>
      <c r="LFB162" s="11"/>
      <c r="LFC162" s="11"/>
      <c r="LFD162" s="11"/>
      <c r="LFE162" s="11"/>
      <c r="LFF162" s="11"/>
      <c r="LFG162" s="11"/>
      <c r="LFH162" s="11"/>
      <c r="LFI162" s="11"/>
      <c r="LFJ162" s="11"/>
      <c r="LFK162" s="11"/>
      <c r="LFL162" s="11"/>
      <c r="LFM162" s="11"/>
      <c r="LFN162" s="11"/>
      <c r="LFO162" s="11"/>
      <c r="LFP162" s="11"/>
      <c r="LFQ162" s="11"/>
      <c r="LFR162" s="11"/>
      <c r="LFS162" s="11"/>
      <c r="LFT162" s="11"/>
      <c r="LFU162" s="11"/>
      <c r="LFV162" s="11"/>
      <c r="LFW162" s="11"/>
      <c r="LFX162" s="11"/>
      <c r="LFY162" s="11"/>
      <c r="LFZ162" s="11"/>
      <c r="LGA162" s="11"/>
      <c r="LGB162" s="11"/>
      <c r="LGC162" s="11"/>
      <c r="LGD162" s="11"/>
      <c r="LGE162" s="11"/>
      <c r="LGF162" s="11"/>
      <c r="LGG162" s="11"/>
      <c r="LGH162" s="11"/>
      <c r="LGI162" s="11"/>
      <c r="LGJ162" s="11"/>
      <c r="LGK162" s="11"/>
      <c r="LGL162" s="11"/>
      <c r="LGM162" s="11"/>
      <c r="LGN162" s="11"/>
      <c r="LGO162" s="11"/>
      <c r="LGP162" s="11"/>
      <c r="LGQ162" s="11"/>
      <c r="LGR162" s="11"/>
      <c r="LGS162" s="11"/>
      <c r="LGT162" s="11"/>
      <c r="LGU162" s="11"/>
      <c r="LGV162" s="11"/>
      <c r="LGW162" s="11"/>
      <c r="LGX162" s="11"/>
      <c r="LGY162" s="11"/>
      <c r="LGZ162" s="11"/>
      <c r="LHA162" s="11"/>
      <c r="LHB162" s="11"/>
      <c r="LHC162" s="11"/>
      <c r="LHD162" s="11"/>
      <c r="LHE162" s="11"/>
      <c r="LHF162" s="11"/>
      <c r="LHG162" s="11"/>
      <c r="LHH162" s="11"/>
      <c r="LHI162" s="11"/>
      <c r="LHJ162" s="11"/>
      <c r="LHK162" s="11"/>
      <c r="LHL162" s="11"/>
      <c r="LHM162" s="11"/>
      <c r="LHN162" s="11"/>
      <c r="LHO162" s="11"/>
      <c r="LHP162" s="11"/>
      <c r="LHQ162" s="11"/>
      <c r="LHR162" s="11"/>
      <c r="LHS162" s="11"/>
      <c r="LHT162" s="11"/>
      <c r="LHU162" s="11"/>
      <c r="LHV162" s="11"/>
      <c r="LHW162" s="11"/>
      <c r="LHX162" s="11"/>
      <c r="LHY162" s="11"/>
      <c r="LHZ162" s="11"/>
      <c r="LIA162" s="11"/>
      <c r="LIB162" s="11"/>
      <c r="LIC162" s="11"/>
      <c r="LID162" s="11"/>
      <c r="LIE162" s="11"/>
      <c r="LIF162" s="11"/>
      <c r="LIG162" s="11"/>
      <c r="LIH162" s="11"/>
      <c r="LII162" s="11"/>
      <c r="LIJ162" s="11"/>
      <c r="LIK162" s="11"/>
      <c r="LIL162" s="11"/>
      <c r="LIM162" s="11"/>
      <c r="LIN162" s="11"/>
      <c r="LIO162" s="11"/>
      <c r="LIP162" s="11"/>
      <c r="LIQ162" s="11"/>
      <c r="LIR162" s="11"/>
      <c r="LIS162" s="11"/>
      <c r="LIT162" s="11"/>
      <c r="LIU162" s="11"/>
      <c r="LIV162" s="11"/>
      <c r="LIW162" s="11"/>
      <c r="LIX162" s="11"/>
      <c r="LIY162" s="11"/>
      <c r="LIZ162" s="11"/>
      <c r="LJA162" s="11"/>
      <c r="LJB162" s="11"/>
      <c r="LJC162" s="11"/>
      <c r="LJD162" s="11"/>
      <c r="LJE162" s="11"/>
      <c r="LJF162" s="11"/>
      <c r="LJG162" s="11"/>
      <c r="LJH162" s="11"/>
      <c r="LJI162" s="11"/>
      <c r="LJJ162" s="11"/>
      <c r="LJK162" s="11"/>
      <c r="LJL162" s="11"/>
      <c r="LJM162" s="11"/>
      <c r="LJN162" s="11"/>
      <c r="LJO162" s="11"/>
      <c r="LJP162" s="11"/>
      <c r="LJQ162" s="11"/>
      <c r="LJR162" s="11"/>
      <c r="LJS162" s="11"/>
      <c r="LJT162" s="11"/>
      <c r="LJU162" s="11"/>
      <c r="LJV162" s="11"/>
      <c r="LJW162" s="11"/>
      <c r="LJX162" s="11"/>
      <c r="LJY162" s="11"/>
      <c r="LJZ162" s="11"/>
      <c r="LKA162" s="11"/>
      <c r="LKB162" s="11"/>
      <c r="LKC162" s="11"/>
      <c r="LKD162" s="11"/>
      <c r="LKE162" s="11"/>
      <c r="LKF162" s="11"/>
      <c r="LKG162" s="11"/>
      <c r="LKH162" s="11"/>
      <c r="LKI162" s="11"/>
      <c r="LKJ162" s="11"/>
      <c r="LKK162" s="11"/>
      <c r="LKL162" s="11"/>
      <c r="LKM162" s="11"/>
      <c r="LKN162" s="11"/>
      <c r="LKO162" s="11"/>
      <c r="LKP162" s="11"/>
      <c r="LKQ162" s="11"/>
      <c r="LKR162" s="11"/>
      <c r="LKS162" s="11"/>
      <c r="LKT162" s="11"/>
      <c r="LKU162" s="11"/>
      <c r="LKV162" s="11"/>
      <c r="LKW162" s="11"/>
      <c r="LKX162" s="11"/>
      <c r="LKY162" s="11"/>
      <c r="LKZ162" s="11"/>
      <c r="LLA162" s="11"/>
      <c r="LLB162" s="11"/>
      <c r="LLC162" s="11"/>
      <c r="LLD162" s="11"/>
      <c r="LLE162" s="11"/>
      <c r="LLF162" s="11"/>
      <c r="LLG162" s="11"/>
      <c r="LLH162" s="11"/>
      <c r="LLI162" s="11"/>
      <c r="LLJ162" s="11"/>
      <c r="LLK162" s="11"/>
      <c r="LLL162" s="11"/>
      <c r="LLM162" s="11"/>
      <c r="LLN162" s="11"/>
      <c r="LLO162" s="11"/>
      <c r="LLP162" s="11"/>
      <c r="LLQ162" s="11"/>
      <c r="LLR162" s="11"/>
      <c r="LLS162" s="11"/>
      <c r="LLT162" s="11"/>
      <c r="LLU162" s="11"/>
      <c r="LLV162" s="11"/>
      <c r="LLW162" s="11"/>
      <c r="LLX162" s="11"/>
      <c r="LLY162" s="11"/>
      <c r="LLZ162" s="11"/>
      <c r="LMA162" s="11"/>
      <c r="LMB162" s="11"/>
      <c r="LMC162" s="11"/>
      <c r="LMD162" s="11"/>
      <c r="LME162" s="11"/>
      <c r="LMF162" s="11"/>
      <c r="LMG162" s="11"/>
      <c r="LMH162" s="11"/>
      <c r="LMI162" s="11"/>
      <c r="LMJ162" s="11"/>
      <c r="LMK162" s="11"/>
      <c r="LML162" s="11"/>
      <c r="LMM162" s="11"/>
      <c r="LMN162" s="11"/>
      <c r="LMO162" s="11"/>
      <c r="LMP162" s="11"/>
      <c r="LMQ162" s="11"/>
      <c r="LMR162" s="11"/>
      <c r="LMS162" s="11"/>
      <c r="LMT162" s="11"/>
      <c r="LMU162" s="11"/>
      <c r="LMV162" s="11"/>
      <c r="LMW162" s="11"/>
      <c r="LMX162" s="11"/>
      <c r="LMY162" s="11"/>
      <c r="LMZ162" s="11"/>
      <c r="LNA162" s="11"/>
      <c r="LNB162" s="11"/>
      <c r="LNC162" s="11"/>
      <c r="LND162" s="11"/>
      <c r="LNE162" s="11"/>
      <c r="LNF162" s="11"/>
      <c r="LNG162" s="11"/>
      <c r="LNH162" s="11"/>
      <c r="LNI162" s="11"/>
      <c r="LNJ162" s="11"/>
      <c r="LNK162" s="11"/>
      <c r="LNL162" s="11"/>
      <c r="LNM162" s="11"/>
      <c r="LNN162" s="11"/>
      <c r="LNO162" s="11"/>
      <c r="LNP162" s="11"/>
      <c r="LNQ162" s="11"/>
      <c r="LNR162" s="11"/>
      <c r="LNS162" s="11"/>
      <c r="LNT162" s="11"/>
      <c r="LNU162" s="11"/>
      <c r="LNV162" s="11"/>
      <c r="LNW162" s="11"/>
      <c r="LNX162" s="11"/>
      <c r="LNY162" s="11"/>
      <c r="LNZ162" s="11"/>
      <c r="LOA162" s="11"/>
      <c r="LOB162" s="11"/>
      <c r="LOC162" s="11"/>
      <c r="LOD162" s="11"/>
      <c r="LOE162" s="11"/>
      <c r="LOF162" s="11"/>
      <c r="LOG162" s="11"/>
      <c r="LOH162" s="11"/>
      <c r="LOI162" s="11"/>
      <c r="LOJ162" s="11"/>
      <c r="LOK162" s="11"/>
      <c r="LOL162" s="11"/>
      <c r="LOM162" s="11"/>
      <c r="LON162" s="11"/>
      <c r="LOO162" s="11"/>
      <c r="LOP162" s="11"/>
      <c r="LOQ162" s="11"/>
      <c r="LOR162" s="11"/>
      <c r="LOS162" s="11"/>
      <c r="LOT162" s="11"/>
      <c r="LOU162" s="11"/>
      <c r="LOV162" s="11"/>
      <c r="LOW162" s="11"/>
      <c r="LOX162" s="11"/>
      <c r="LOY162" s="11"/>
      <c r="LOZ162" s="11"/>
      <c r="LPA162" s="11"/>
      <c r="LPB162" s="11"/>
      <c r="LPC162" s="11"/>
      <c r="LPD162" s="11"/>
      <c r="LPE162" s="11"/>
      <c r="LPF162" s="11"/>
      <c r="LPG162" s="11"/>
      <c r="LPH162" s="11"/>
      <c r="LPI162" s="11"/>
      <c r="LPJ162" s="11"/>
      <c r="LPK162" s="11"/>
      <c r="LPL162" s="11"/>
      <c r="LPM162" s="11"/>
      <c r="LPN162" s="11"/>
      <c r="LPO162" s="11"/>
      <c r="LPP162" s="11"/>
      <c r="LPQ162" s="11"/>
      <c r="LPR162" s="11"/>
      <c r="LPS162" s="11"/>
      <c r="LPT162" s="11"/>
      <c r="LPU162" s="11"/>
      <c r="LPV162" s="11"/>
      <c r="LPW162" s="11"/>
      <c r="LPX162" s="11"/>
      <c r="LPY162" s="11"/>
      <c r="LPZ162" s="11"/>
      <c r="LQA162" s="11"/>
      <c r="LQB162" s="11"/>
      <c r="LQC162" s="11"/>
      <c r="LQD162" s="11"/>
      <c r="LQE162" s="11"/>
      <c r="LQF162" s="11"/>
      <c r="LQG162" s="11"/>
      <c r="LQH162" s="11"/>
      <c r="LQI162" s="11"/>
      <c r="LQJ162" s="11"/>
      <c r="LQK162" s="11"/>
      <c r="LQL162" s="11"/>
      <c r="LQM162" s="11"/>
      <c r="LQN162" s="11"/>
      <c r="LQO162" s="11"/>
      <c r="LQP162" s="11"/>
      <c r="LQQ162" s="11"/>
      <c r="LQR162" s="11"/>
      <c r="LQS162" s="11"/>
      <c r="LQT162" s="11"/>
      <c r="LQU162" s="11"/>
      <c r="LQV162" s="11"/>
      <c r="LQW162" s="11"/>
      <c r="LQX162" s="11"/>
      <c r="LQY162" s="11"/>
      <c r="LQZ162" s="11"/>
      <c r="LRA162" s="11"/>
      <c r="LRB162" s="11"/>
      <c r="LRC162" s="11"/>
      <c r="LRD162" s="11"/>
      <c r="LRE162" s="11"/>
      <c r="LRF162" s="11"/>
      <c r="LRG162" s="11"/>
      <c r="LRH162" s="11"/>
      <c r="LRI162" s="11"/>
      <c r="LRJ162" s="11"/>
      <c r="LRK162" s="11"/>
      <c r="LRL162" s="11"/>
      <c r="LRM162" s="11"/>
      <c r="LRN162" s="11"/>
      <c r="LRO162" s="11"/>
      <c r="LRP162" s="11"/>
      <c r="LRQ162" s="11"/>
      <c r="LRR162" s="11"/>
      <c r="LRS162" s="11"/>
      <c r="LRT162" s="11"/>
      <c r="LRU162" s="11"/>
      <c r="LRV162" s="11"/>
      <c r="LRW162" s="11"/>
      <c r="LRX162" s="11"/>
      <c r="LRY162" s="11"/>
      <c r="LRZ162" s="11"/>
      <c r="LSA162" s="11"/>
      <c r="LSB162" s="11"/>
      <c r="LSC162" s="11"/>
      <c r="LSD162" s="11"/>
      <c r="LSE162" s="11"/>
      <c r="LSF162" s="11"/>
      <c r="LSG162" s="11"/>
      <c r="LSH162" s="11"/>
      <c r="LSI162" s="11"/>
      <c r="LSJ162" s="11"/>
      <c r="LSK162" s="11"/>
      <c r="LSL162" s="11"/>
      <c r="LSM162" s="11"/>
      <c r="LSN162" s="11"/>
      <c r="LSO162" s="11"/>
      <c r="LSP162" s="11"/>
      <c r="LSQ162" s="11"/>
      <c r="LSR162" s="11"/>
      <c r="LSS162" s="11"/>
      <c r="LST162" s="11"/>
      <c r="LSU162" s="11"/>
      <c r="LSV162" s="11"/>
      <c r="LSW162" s="11"/>
      <c r="LSX162" s="11"/>
      <c r="LSY162" s="11"/>
      <c r="LSZ162" s="11"/>
      <c r="LTA162" s="11"/>
      <c r="LTB162" s="11"/>
      <c r="LTC162" s="11"/>
      <c r="LTD162" s="11"/>
      <c r="LTE162" s="11"/>
      <c r="LTF162" s="11"/>
      <c r="LTG162" s="11"/>
      <c r="LTH162" s="11"/>
      <c r="LTI162" s="11"/>
      <c r="LTJ162" s="11"/>
      <c r="LTK162" s="11"/>
      <c r="LTL162" s="11"/>
      <c r="LTM162" s="11"/>
      <c r="LTN162" s="11"/>
      <c r="LTO162" s="11"/>
      <c r="LTP162" s="11"/>
      <c r="LTQ162" s="11"/>
      <c r="LTR162" s="11"/>
      <c r="LTS162" s="11"/>
      <c r="LTT162" s="11"/>
      <c r="LTU162" s="11"/>
      <c r="LTV162" s="11"/>
      <c r="LTW162" s="11"/>
      <c r="LTX162" s="11"/>
      <c r="LTY162" s="11"/>
      <c r="LTZ162" s="11"/>
      <c r="LUA162" s="11"/>
      <c r="LUB162" s="11"/>
      <c r="LUC162" s="11"/>
      <c r="LUD162" s="11"/>
      <c r="LUE162" s="11"/>
      <c r="LUF162" s="11"/>
      <c r="LUG162" s="11"/>
      <c r="LUH162" s="11"/>
      <c r="LUI162" s="11"/>
      <c r="LUJ162" s="11"/>
      <c r="LUK162" s="11"/>
      <c r="LUL162" s="11"/>
      <c r="LUM162" s="11"/>
      <c r="LUN162" s="11"/>
      <c r="LUO162" s="11"/>
      <c r="LUP162" s="11"/>
      <c r="LUQ162" s="11"/>
      <c r="LUR162" s="11"/>
      <c r="LUS162" s="11"/>
      <c r="LUT162" s="11"/>
      <c r="LUU162" s="11"/>
      <c r="LUV162" s="11"/>
      <c r="LUW162" s="11"/>
      <c r="LUX162" s="11"/>
      <c r="LUY162" s="11"/>
      <c r="LUZ162" s="11"/>
      <c r="LVA162" s="11"/>
      <c r="LVB162" s="11"/>
      <c r="LVC162" s="11"/>
      <c r="LVD162" s="11"/>
      <c r="LVE162" s="11"/>
      <c r="LVF162" s="11"/>
      <c r="LVG162" s="11"/>
      <c r="LVH162" s="11"/>
      <c r="LVI162" s="11"/>
      <c r="LVJ162" s="11"/>
      <c r="LVK162" s="11"/>
      <c r="LVL162" s="11"/>
      <c r="LVM162" s="11"/>
      <c r="LVN162" s="11"/>
      <c r="LVO162" s="11"/>
      <c r="LVP162" s="11"/>
      <c r="LVQ162" s="11"/>
      <c r="LVR162" s="11"/>
      <c r="LVS162" s="11"/>
      <c r="LVT162" s="11"/>
      <c r="LVU162" s="11"/>
      <c r="LVV162" s="11"/>
      <c r="LVW162" s="11"/>
      <c r="LVX162" s="11"/>
      <c r="LVY162" s="11"/>
      <c r="LVZ162" s="11"/>
      <c r="LWA162" s="11"/>
      <c r="LWB162" s="11"/>
      <c r="LWC162" s="11"/>
      <c r="LWD162" s="11"/>
      <c r="LWE162" s="11"/>
      <c r="LWF162" s="11"/>
      <c r="LWG162" s="11"/>
      <c r="LWH162" s="11"/>
      <c r="LWI162" s="11"/>
      <c r="LWJ162" s="11"/>
      <c r="LWK162" s="11"/>
      <c r="LWL162" s="11"/>
      <c r="LWM162" s="11"/>
      <c r="LWN162" s="11"/>
      <c r="LWO162" s="11"/>
      <c r="LWP162" s="11"/>
      <c r="LWQ162" s="11"/>
      <c r="LWR162" s="11"/>
      <c r="LWS162" s="11"/>
      <c r="LWT162" s="11"/>
      <c r="LWU162" s="11"/>
      <c r="LWV162" s="11"/>
      <c r="LWW162" s="11"/>
      <c r="LWX162" s="11"/>
      <c r="LWY162" s="11"/>
      <c r="LWZ162" s="11"/>
      <c r="LXA162" s="11"/>
      <c r="LXB162" s="11"/>
      <c r="LXC162" s="11"/>
      <c r="LXD162" s="11"/>
      <c r="LXE162" s="11"/>
      <c r="LXF162" s="11"/>
      <c r="LXG162" s="11"/>
      <c r="LXH162" s="11"/>
      <c r="LXI162" s="11"/>
      <c r="LXJ162" s="11"/>
      <c r="LXK162" s="11"/>
      <c r="LXL162" s="11"/>
      <c r="LXM162" s="11"/>
      <c r="LXN162" s="11"/>
      <c r="LXO162" s="11"/>
      <c r="LXP162" s="11"/>
      <c r="LXQ162" s="11"/>
      <c r="LXR162" s="11"/>
      <c r="LXS162" s="11"/>
      <c r="LXT162" s="11"/>
      <c r="LXU162" s="11"/>
      <c r="LXV162" s="11"/>
      <c r="LXW162" s="11"/>
      <c r="LXX162" s="11"/>
      <c r="LXY162" s="11"/>
      <c r="LXZ162" s="11"/>
      <c r="LYA162" s="11"/>
      <c r="LYB162" s="11"/>
      <c r="LYC162" s="11"/>
      <c r="LYD162" s="11"/>
      <c r="LYE162" s="11"/>
      <c r="LYF162" s="11"/>
      <c r="LYG162" s="11"/>
      <c r="LYH162" s="11"/>
      <c r="LYI162" s="11"/>
      <c r="LYJ162" s="11"/>
      <c r="LYK162" s="11"/>
      <c r="LYL162" s="11"/>
      <c r="LYM162" s="11"/>
      <c r="LYN162" s="11"/>
      <c r="LYO162" s="11"/>
      <c r="LYP162" s="11"/>
      <c r="LYQ162" s="11"/>
      <c r="LYR162" s="11"/>
      <c r="LYS162" s="11"/>
      <c r="LYT162" s="11"/>
      <c r="LYU162" s="11"/>
      <c r="LYV162" s="11"/>
      <c r="LYW162" s="11"/>
      <c r="LYX162" s="11"/>
      <c r="LYY162" s="11"/>
      <c r="LYZ162" s="11"/>
      <c r="LZA162" s="11"/>
      <c r="LZB162" s="11"/>
      <c r="LZC162" s="11"/>
      <c r="LZD162" s="11"/>
      <c r="LZE162" s="11"/>
      <c r="LZF162" s="11"/>
      <c r="LZG162" s="11"/>
      <c r="LZH162" s="11"/>
      <c r="LZI162" s="11"/>
      <c r="LZJ162" s="11"/>
      <c r="LZK162" s="11"/>
      <c r="LZL162" s="11"/>
      <c r="LZM162" s="11"/>
      <c r="LZN162" s="11"/>
      <c r="LZO162" s="11"/>
      <c r="LZP162" s="11"/>
      <c r="LZQ162" s="11"/>
      <c r="LZR162" s="11"/>
      <c r="LZS162" s="11"/>
      <c r="LZT162" s="11"/>
      <c r="LZU162" s="11"/>
      <c r="LZV162" s="11"/>
      <c r="LZW162" s="11"/>
      <c r="LZX162" s="11"/>
      <c r="LZY162" s="11"/>
      <c r="LZZ162" s="11"/>
      <c r="MAA162" s="11"/>
      <c r="MAB162" s="11"/>
      <c r="MAC162" s="11"/>
      <c r="MAD162" s="11"/>
      <c r="MAE162" s="11"/>
      <c r="MAF162" s="11"/>
      <c r="MAG162" s="11"/>
      <c r="MAH162" s="11"/>
      <c r="MAI162" s="11"/>
      <c r="MAJ162" s="11"/>
      <c r="MAK162" s="11"/>
      <c r="MAL162" s="11"/>
      <c r="MAM162" s="11"/>
      <c r="MAN162" s="11"/>
      <c r="MAO162" s="11"/>
      <c r="MAP162" s="11"/>
      <c r="MAQ162" s="11"/>
      <c r="MAR162" s="11"/>
      <c r="MAS162" s="11"/>
      <c r="MAT162" s="11"/>
      <c r="MAU162" s="11"/>
      <c r="MAV162" s="11"/>
      <c r="MAW162" s="11"/>
      <c r="MAX162" s="11"/>
      <c r="MAY162" s="11"/>
      <c r="MAZ162" s="11"/>
      <c r="MBA162" s="11"/>
      <c r="MBB162" s="11"/>
      <c r="MBC162" s="11"/>
      <c r="MBD162" s="11"/>
      <c r="MBE162" s="11"/>
      <c r="MBF162" s="11"/>
      <c r="MBG162" s="11"/>
      <c r="MBH162" s="11"/>
      <c r="MBI162" s="11"/>
      <c r="MBJ162" s="11"/>
      <c r="MBK162" s="11"/>
      <c r="MBL162" s="11"/>
      <c r="MBM162" s="11"/>
      <c r="MBN162" s="11"/>
      <c r="MBO162" s="11"/>
      <c r="MBP162" s="11"/>
      <c r="MBQ162" s="11"/>
      <c r="MBR162" s="11"/>
      <c r="MBS162" s="11"/>
      <c r="MBT162" s="11"/>
      <c r="MBU162" s="11"/>
      <c r="MBV162" s="11"/>
      <c r="MBW162" s="11"/>
      <c r="MBX162" s="11"/>
      <c r="MBY162" s="11"/>
      <c r="MBZ162" s="11"/>
      <c r="MCA162" s="11"/>
      <c r="MCB162" s="11"/>
      <c r="MCC162" s="11"/>
      <c r="MCD162" s="11"/>
      <c r="MCE162" s="11"/>
      <c r="MCF162" s="11"/>
      <c r="MCG162" s="11"/>
      <c r="MCH162" s="11"/>
      <c r="MCI162" s="11"/>
      <c r="MCJ162" s="11"/>
      <c r="MCK162" s="11"/>
      <c r="MCL162" s="11"/>
      <c r="MCM162" s="11"/>
      <c r="MCN162" s="11"/>
      <c r="MCO162" s="11"/>
      <c r="MCP162" s="11"/>
      <c r="MCQ162" s="11"/>
      <c r="MCR162" s="11"/>
      <c r="MCS162" s="11"/>
      <c r="MCT162" s="11"/>
      <c r="MCU162" s="11"/>
      <c r="MCV162" s="11"/>
      <c r="MCW162" s="11"/>
      <c r="MCX162" s="11"/>
      <c r="MCY162" s="11"/>
      <c r="MCZ162" s="11"/>
      <c r="MDA162" s="11"/>
      <c r="MDB162" s="11"/>
      <c r="MDC162" s="11"/>
      <c r="MDD162" s="11"/>
      <c r="MDE162" s="11"/>
      <c r="MDF162" s="11"/>
      <c r="MDG162" s="11"/>
      <c r="MDH162" s="11"/>
      <c r="MDI162" s="11"/>
      <c r="MDJ162" s="11"/>
      <c r="MDK162" s="11"/>
      <c r="MDL162" s="11"/>
      <c r="MDM162" s="11"/>
      <c r="MDN162" s="11"/>
      <c r="MDO162" s="11"/>
      <c r="MDP162" s="11"/>
      <c r="MDQ162" s="11"/>
      <c r="MDR162" s="11"/>
      <c r="MDS162" s="11"/>
      <c r="MDT162" s="11"/>
      <c r="MDU162" s="11"/>
      <c r="MDV162" s="11"/>
      <c r="MDW162" s="11"/>
      <c r="MDX162" s="11"/>
      <c r="MDY162" s="11"/>
      <c r="MDZ162" s="11"/>
      <c r="MEA162" s="11"/>
      <c r="MEB162" s="11"/>
      <c r="MEC162" s="11"/>
      <c r="MED162" s="11"/>
      <c r="MEE162" s="11"/>
      <c r="MEF162" s="11"/>
      <c r="MEG162" s="11"/>
      <c r="MEH162" s="11"/>
      <c r="MEI162" s="11"/>
      <c r="MEJ162" s="11"/>
      <c r="MEK162" s="11"/>
      <c r="MEL162" s="11"/>
      <c r="MEM162" s="11"/>
      <c r="MEN162" s="11"/>
      <c r="MEO162" s="11"/>
      <c r="MEP162" s="11"/>
      <c r="MEQ162" s="11"/>
      <c r="MER162" s="11"/>
      <c r="MES162" s="11"/>
      <c r="MET162" s="11"/>
      <c r="MEU162" s="11"/>
      <c r="MEV162" s="11"/>
      <c r="MEW162" s="11"/>
      <c r="MEX162" s="11"/>
      <c r="MEY162" s="11"/>
      <c r="MEZ162" s="11"/>
      <c r="MFA162" s="11"/>
      <c r="MFB162" s="11"/>
      <c r="MFC162" s="11"/>
      <c r="MFD162" s="11"/>
      <c r="MFE162" s="11"/>
      <c r="MFF162" s="11"/>
      <c r="MFG162" s="11"/>
      <c r="MFH162" s="11"/>
      <c r="MFI162" s="11"/>
      <c r="MFJ162" s="11"/>
      <c r="MFK162" s="11"/>
      <c r="MFL162" s="11"/>
      <c r="MFM162" s="11"/>
      <c r="MFN162" s="11"/>
      <c r="MFO162" s="11"/>
      <c r="MFP162" s="11"/>
      <c r="MFQ162" s="11"/>
      <c r="MFR162" s="11"/>
      <c r="MFS162" s="11"/>
      <c r="MFT162" s="11"/>
      <c r="MFU162" s="11"/>
      <c r="MFV162" s="11"/>
      <c r="MFW162" s="11"/>
      <c r="MFX162" s="11"/>
      <c r="MFY162" s="11"/>
      <c r="MFZ162" s="11"/>
      <c r="MGA162" s="11"/>
      <c r="MGB162" s="11"/>
      <c r="MGC162" s="11"/>
      <c r="MGD162" s="11"/>
      <c r="MGE162" s="11"/>
      <c r="MGF162" s="11"/>
      <c r="MGG162" s="11"/>
      <c r="MGH162" s="11"/>
      <c r="MGI162" s="11"/>
      <c r="MGJ162" s="11"/>
      <c r="MGK162" s="11"/>
      <c r="MGL162" s="11"/>
      <c r="MGM162" s="11"/>
      <c r="MGN162" s="11"/>
      <c r="MGO162" s="11"/>
      <c r="MGP162" s="11"/>
      <c r="MGQ162" s="11"/>
      <c r="MGR162" s="11"/>
      <c r="MGS162" s="11"/>
      <c r="MGT162" s="11"/>
      <c r="MGU162" s="11"/>
      <c r="MGV162" s="11"/>
      <c r="MGW162" s="11"/>
      <c r="MGX162" s="11"/>
      <c r="MGY162" s="11"/>
      <c r="MGZ162" s="11"/>
      <c r="MHA162" s="11"/>
      <c r="MHB162" s="11"/>
      <c r="MHC162" s="11"/>
      <c r="MHD162" s="11"/>
      <c r="MHE162" s="11"/>
      <c r="MHF162" s="11"/>
      <c r="MHG162" s="11"/>
      <c r="MHH162" s="11"/>
      <c r="MHI162" s="11"/>
      <c r="MHJ162" s="11"/>
      <c r="MHK162" s="11"/>
      <c r="MHL162" s="11"/>
      <c r="MHM162" s="11"/>
      <c r="MHN162" s="11"/>
      <c r="MHO162" s="11"/>
      <c r="MHP162" s="11"/>
      <c r="MHQ162" s="11"/>
      <c r="MHR162" s="11"/>
      <c r="MHS162" s="11"/>
      <c r="MHT162" s="11"/>
      <c r="MHU162" s="11"/>
      <c r="MHV162" s="11"/>
      <c r="MHW162" s="11"/>
      <c r="MHX162" s="11"/>
      <c r="MHY162" s="11"/>
      <c r="MHZ162" s="11"/>
      <c r="MIA162" s="11"/>
      <c r="MIB162" s="11"/>
      <c r="MIC162" s="11"/>
      <c r="MID162" s="11"/>
      <c r="MIE162" s="11"/>
      <c r="MIF162" s="11"/>
      <c r="MIG162" s="11"/>
      <c r="MIH162" s="11"/>
      <c r="MII162" s="11"/>
      <c r="MIJ162" s="11"/>
      <c r="MIK162" s="11"/>
      <c r="MIL162" s="11"/>
      <c r="MIM162" s="11"/>
      <c r="MIN162" s="11"/>
      <c r="MIO162" s="11"/>
      <c r="MIP162" s="11"/>
      <c r="MIQ162" s="11"/>
      <c r="MIR162" s="11"/>
      <c r="MIS162" s="11"/>
      <c r="MIT162" s="11"/>
      <c r="MIU162" s="11"/>
      <c r="MIV162" s="11"/>
      <c r="MIW162" s="11"/>
      <c r="MIX162" s="11"/>
      <c r="MIY162" s="11"/>
      <c r="MIZ162" s="11"/>
      <c r="MJA162" s="11"/>
      <c r="MJB162" s="11"/>
      <c r="MJC162" s="11"/>
      <c r="MJD162" s="11"/>
      <c r="MJE162" s="11"/>
      <c r="MJF162" s="11"/>
      <c r="MJG162" s="11"/>
      <c r="MJH162" s="11"/>
      <c r="MJI162" s="11"/>
      <c r="MJJ162" s="11"/>
      <c r="MJK162" s="11"/>
      <c r="MJL162" s="11"/>
      <c r="MJM162" s="11"/>
      <c r="MJN162" s="11"/>
      <c r="MJO162" s="11"/>
      <c r="MJP162" s="11"/>
      <c r="MJQ162" s="11"/>
      <c r="MJR162" s="11"/>
      <c r="MJS162" s="11"/>
      <c r="MJT162" s="11"/>
      <c r="MJU162" s="11"/>
      <c r="MJV162" s="11"/>
      <c r="MJW162" s="11"/>
      <c r="MJX162" s="11"/>
      <c r="MJY162" s="11"/>
      <c r="MJZ162" s="11"/>
      <c r="MKA162" s="11"/>
      <c r="MKB162" s="11"/>
      <c r="MKC162" s="11"/>
      <c r="MKD162" s="11"/>
      <c r="MKE162" s="11"/>
      <c r="MKF162" s="11"/>
      <c r="MKG162" s="11"/>
      <c r="MKH162" s="11"/>
      <c r="MKI162" s="11"/>
      <c r="MKJ162" s="11"/>
      <c r="MKK162" s="11"/>
      <c r="MKL162" s="11"/>
      <c r="MKM162" s="11"/>
      <c r="MKN162" s="11"/>
      <c r="MKO162" s="11"/>
      <c r="MKP162" s="11"/>
      <c r="MKQ162" s="11"/>
      <c r="MKR162" s="11"/>
      <c r="MKS162" s="11"/>
      <c r="MKT162" s="11"/>
      <c r="MKU162" s="11"/>
      <c r="MKV162" s="11"/>
      <c r="MKW162" s="11"/>
      <c r="MKX162" s="11"/>
      <c r="MKY162" s="11"/>
      <c r="MKZ162" s="11"/>
      <c r="MLA162" s="11"/>
      <c r="MLB162" s="11"/>
      <c r="MLC162" s="11"/>
      <c r="MLD162" s="11"/>
      <c r="MLE162" s="11"/>
      <c r="MLF162" s="11"/>
      <c r="MLG162" s="11"/>
      <c r="MLH162" s="11"/>
      <c r="MLI162" s="11"/>
      <c r="MLJ162" s="11"/>
      <c r="MLK162" s="11"/>
      <c r="MLL162" s="11"/>
      <c r="MLM162" s="11"/>
      <c r="MLN162" s="11"/>
      <c r="MLO162" s="11"/>
      <c r="MLP162" s="11"/>
      <c r="MLQ162" s="11"/>
      <c r="MLR162" s="11"/>
      <c r="MLS162" s="11"/>
      <c r="MLT162" s="11"/>
      <c r="MLU162" s="11"/>
      <c r="MLV162" s="11"/>
      <c r="MLW162" s="11"/>
      <c r="MLX162" s="11"/>
      <c r="MLY162" s="11"/>
      <c r="MLZ162" s="11"/>
      <c r="MMA162" s="11"/>
      <c r="MMB162" s="11"/>
      <c r="MMC162" s="11"/>
      <c r="MMD162" s="11"/>
      <c r="MME162" s="11"/>
      <c r="MMF162" s="11"/>
      <c r="MMG162" s="11"/>
      <c r="MMH162" s="11"/>
      <c r="MMI162" s="11"/>
      <c r="MMJ162" s="11"/>
      <c r="MMK162" s="11"/>
      <c r="MML162" s="11"/>
      <c r="MMM162" s="11"/>
      <c r="MMN162" s="11"/>
      <c r="MMO162" s="11"/>
      <c r="MMP162" s="11"/>
      <c r="MMQ162" s="11"/>
      <c r="MMR162" s="11"/>
      <c r="MMS162" s="11"/>
      <c r="MMT162" s="11"/>
      <c r="MMU162" s="11"/>
      <c r="MMV162" s="11"/>
      <c r="MMW162" s="11"/>
      <c r="MMX162" s="11"/>
      <c r="MMY162" s="11"/>
      <c r="MMZ162" s="11"/>
      <c r="MNA162" s="11"/>
      <c r="MNB162" s="11"/>
      <c r="MNC162" s="11"/>
      <c r="MND162" s="11"/>
      <c r="MNE162" s="11"/>
      <c r="MNF162" s="11"/>
      <c r="MNG162" s="11"/>
      <c r="MNH162" s="11"/>
      <c r="MNI162" s="11"/>
      <c r="MNJ162" s="11"/>
      <c r="MNK162" s="11"/>
      <c r="MNL162" s="11"/>
      <c r="MNM162" s="11"/>
      <c r="MNN162" s="11"/>
      <c r="MNO162" s="11"/>
      <c r="MNP162" s="11"/>
      <c r="MNQ162" s="11"/>
      <c r="MNR162" s="11"/>
      <c r="MNS162" s="11"/>
      <c r="MNT162" s="11"/>
      <c r="MNU162" s="11"/>
      <c r="MNV162" s="11"/>
      <c r="MNW162" s="11"/>
      <c r="MNX162" s="11"/>
      <c r="MNY162" s="11"/>
      <c r="MNZ162" s="11"/>
      <c r="MOA162" s="11"/>
      <c r="MOB162" s="11"/>
      <c r="MOC162" s="11"/>
      <c r="MOD162" s="11"/>
      <c r="MOE162" s="11"/>
      <c r="MOF162" s="11"/>
      <c r="MOG162" s="11"/>
      <c r="MOH162" s="11"/>
      <c r="MOI162" s="11"/>
      <c r="MOJ162" s="11"/>
      <c r="MOK162" s="11"/>
      <c r="MOL162" s="11"/>
      <c r="MOM162" s="11"/>
      <c r="MON162" s="11"/>
      <c r="MOO162" s="11"/>
      <c r="MOP162" s="11"/>
      <c r="MOQ162" s="11"/>
      <c r="MOR162" s="11"/>
      <c r="MOS162" s="11"/>
      <c r="MOT162" s="11"/>
      <c r="MOU162" s="11"/>
      <c r="MOV162" s="11"/>
      <c r="MOW162" s="11"/>
      <c r="MOX162" s="11"/>
      <c r="MOY162" s="11"/>
      <c r="MOZ162" s="11"/>
      <c r="MPA162" s="11"/>
      <c r="MPB162" s="11"/>
      <c r="MPC162" s="11"/>
      <c r="MPD162" s="11"/>
      <c r="MPE162" s="11"/>
      <c r="MPF162" s="11"/>
      <c r="MPG162" s="11"/>
      <c r="MPH162" s="11"/>
      <c r="MPI162" s="11"/>
      <c r="MPJ162" s="11"/>
      <c r="MPK162" s="11"/>
      <c r="MPL162" s="11"/>
      <c r="MPM162" s="11"/>
      <c r="MPN162" s="11"/>
      <c r="MPO162" s="11"/>
      <c r="MPP162" s="11"/>
      <c r="MPQ162" s="11"/>
      <c r="MPR162" s="11"/>
      <c r="MPS162" s="11"/>
      <c r="MPT162" s="11"/>
      <c r="MPU162" s="11"/>
      <c r="MPV162" s="11"/>
      <c r="MPW162" s="11"/>
      <c r="MPX162" s="11"/>
      <c r="MPY162" s="11"/>
      <c r="MPZ162" s="11"/>
      <c r="MQA162" s="11"/>
      <c r="MQB162" s="11"/>
      <c r="MQC162" s="11"/>
      <c r="MQD162" s="11"/>
      <c r="MQE162" s="11"/>
      <c r="MQF162" s="11"/>
      <c r="MQG162" s="11"/>
      <c r="MQH162" s="11"/>
      <c r="MQI162" s="11"/>
      <c r="MQJ162" s="11"/>
      <c r="MQK162" s="11"/>
      <c r="MQL162" s="11"/>
      <c r="MQM162" s="11"/>
      <c r="MQN162" s="11"/>
      <c r="MQO162" s="11"/>
      <c r="MQP162" s="11"/>
      <c r="MQQ162" s="11"/>
      <c r="MQR162" s="11"/>
      <c r="MQS162" s="11"/>
      <c r="MQT162" s="11"/>
      <c r="MQU162" s="11"/>
      <c r="MQV162" s="11"/>
      <c r="MQW162" s="11"/>
      <c r="MQX162" s="11"/>
      <c r="MQY162" s="11"/>
      <c r="MQZ162" s="11"/>
      <c r="MRA162" s="11"/>
      <c r="MRB162" s="11"/>
      <c r="MRC162" s="11"/>
      <c r="MRD162" s="11"/>
      <c r="MRE162" s="11"/>
      <c r="MRF162" s="11"/>
      <c r="MRG162" s="11"/>
      <c r="MRH162" s="11"/>
      <c r="MRI162" s="11"/>
      <c r="MRJ162" s="11"/>
      <c r="MRK162" s="11"/>
      <c r="MRL162" s="11"/>
      <c r="MRM162" s="11"/>
      <c r="MRN162" s="11"/>
      <c r="MRO162" s="11"/>
      <c r="MRP162" s="11"/>
      <c r="MRQ162" s="11"/>
      <c r="MRR162" s="11"/>
      <c r="MRS162" s="11"/>
      <c r="MRT162" s="11"/>
      <c r="MRU162" s="11"/>
      <c r="MRV162" s="11"/>
      <c r="MRW162" s="11"/>
      <c r="MRX162" s="11"/>
      <c r="MRY162" s="11"/>
      <c r="MRZ162" s="11"/>
      <c r="MSA162" s="11"/>
      <c r="MSB162" s="11"/>
      <c r="MSC162" s="11"/>
      <c r="MSD162" s="11"/>
      <c r="MSE162" s="11"/>
      <c r="MSF162" s="11"/>
      <c r="MSG162" s="11"/>
      <c r="MSH162" s="11"/>
      <c r="MSI162" s="11"/>
      <c r="MSJ162" s="11"/>
      <c r="MSK162" s="11"/>
      <c r="MSL162" s="11"/>
      <c r="MSM162" s="11"/>
      <c r="MSN162" s="11"/>
      <c r="MSO162" s="11"/>
      <c r="MSP162" s="11"/>
      <c r="MSQ162" s="11"/>
      <c r="MSR162" s="11"/>
      <c r="MSS162" s="11"/>
      <c r="MST162" s="11"/>
      <c r="MSU162" s="11"/>
      <c r="MSV162" s="11"/>
      <c r="MSW162" s="11"/>
      <c r="MSX162" s="11"/>
      <c r="MSY162" s="11"/>
      <c r="MSZ162" s="11"/>
      <c r="MTA162" s="11"/>
      <c r="MTB162" s="11"/>
      <c r="MTC162" s="11"/>
      <c r="MTD162" s="11"/>
      <c r="MTE162" s="11"/>
      <c r="MTF162" s="11"/>
      <c r="MTG162" s="11"/>
      <c r="MTH162" s="11"/>
      <c r="MTI162" s="11"/>
      <c r="MTJ162" s="11"/>
      <c r="MTK162" s="11"/>
      <c r="MTL162" s="11"/>
      <c r="MTM162" s="11"/>
      <c r="MTN162" s="11"/>
      <c r="MTO162" s="11"/>
      <c r="MTP162" s="11"/>
      <c r="MTQ162" s="11"/>
      <c r="MTR162" s="11"/>
      <c r="MTS162" s="11"/>
      <c r="MTT162" s="11"/>
      <c r="MTU162" s="11"/>
      <c r="MTV162" s="11"/>
      <c r="MTW162" s="11"/>
      <c r="MTX162" s="11"/>
      <c r="MTY162" s="11"/>
      <c r="MTZ162" s="11"/>
      <c r="MUA162" s="11"/>
      <c r="MUB162" s="11"/>
      <c r="MUC162" s="11"/>
      <c r="MUD162" s="11"/>
      <c r="MUE162" s="11"/>
      <c r="MUF162" s="11"/>
      <c r="MUG162" s="11"/>
      <c r="MUH162" s="11"/>
      <c r="MUI162" s="11"/>
      <c r="MUJ162" s="11"/>
      <c r="MUK162" s="11"/>
      <c r="MUL162" s="11"/>
      <c r="MUM162" s="11"/>
      <c r="MUN162" s="11"/>
      <c r="MUO162" s="11"/>
      <c r="MUP162" s="11"/>
      <c r="MUQ162" s="11"/>
      <c r="MUR162" s="11"/>
      <c r="MUS162" s="11"/>
      <c r="MUT162" s="11"/>
      <c r="MUU162" s="11"/>
      <c r="MUV162" s="11"/>
      <c r="MUW162" s="11"/>
      <c r="MUX162" s="11"/>
      <c r="MUY162" s="11"/>
      <c r="MUZ162" s="11"/>
      <c r="MVA162" s="11"/>
      <c r="MVB162" s="11"/>
      <c r="MVC162" s="11"/>
      <c r="MVD162" s="11"/>
      <c r="MVE162" s="11"/>
      <c r="MVF162" s="11"/>
      <c r="MVG162" s="11"/>
      <c r="MVH162" s="11"/>
      <c r="MVI162" s="11"/>
      <c r="MVJ162" s="11"/>
      <c r="MVK162" s="11"/>
      <c r="MVL162" s="11"/>
      <c r="MVM162" s="11"/>
      <c r="MVN162" s="11"/>
      <c r="MVO162" s="11"/>
      <c r="MVP162" s="11"/>
      <c r="MVQ162" s="11"/>
      <c r="MVR162" s="11"/>
      <c r="MVS162" s="11"/>
      <c r="MVT162" s="11"/>
      <c r="MVU162" s="11"/>
      <c r="MVV162" s="11"/>
      <c r="MVW162" s="11"/>
      <c r="MVX162" s="11"/>
      <c r="MVY162" s="11"/>
      <c r="MVZ162" s="11"/>
      <c r="MWA162" s="11"/>
      <c r="MWB162" s="11"/>
      <c r="MWC162" s="11"/>
      <c r="MWD162" s="11"/>
      <c r="MWE162" s="11"/>
      <c r="MWF162" s="11"/>
      <c r="MWG162" s="11"/>
      <c r="MWH162" s="11"/>
      <c r="MWI162" s="11"/>
      <c r="MWJ162" s="11"/>
      <c r="MWK162" s="11"/>
      <c r="MWL162" s="11"/>
      <c r="MWM162" s="11"/>
      <c r="MWN162" s="11"/>
      <c r="MWO162" s="11"/>
      <c r="MWP162" s="11"/>
      <c r="MWQ162" s="11"/>
      <c r="MWR162" s="11"/>
      <c r="MWS162" s="11"/>
      <c r="MWT162" s="11"/>
      <c r="MWU162" s="11"/>
      <c r="MWV162" s="11"/>
      <c r="MWW162" s="11"/>
      <c r="MWX162" s="11"/>
      <c r="MWY162" s="11"/>
      <c r="MWZ162" s="11"/>
      <c r="MXA162" s="11"/>
      <c r="MXB162" s="11"/>
      <c r="MXC162" s="11"/>
      <c r="MXD162" s="11"/>
      <c r="MXE162" s="11"/>
      <c r="MXF162" s="11"/>
      <c r="MXG162" s="11"/>
      <c r="MXH162" s="11"/>
      <c r="MXI162" s="11"/>
      <c r="MXJ162" s="11"/>
      <c r="MXK162" s="11"/>
      <c r="MXL162" s="11"/>
      <c r="MXM162" s="11"/>
      <c r="MXN162" s="11"/>
      <c r="MXO162" s="11"/>
      <c r="MXP162" s="11"/>
      <c r="MXQ162" s="11"/>
      <c r="MXR162" s="11"/>
      <c r="MXS162" s="11"/>
      <c r="MXT162" s="11"/>
      <c r="MXU162" s="11"/>
      <c r="MXV162" s="11"/>
      <c r="MXW162" s="11"/>
      <c r="MXX162" s="11"/>
      <c r="MXY162" s="11"/>
      <c r="MXZ162" s="11"/>
      <c r="MYA162" s="11"/>
      <c r="MYB162" s="11"/>
      <c r="MYC162" s="11"/>
      <c r="MYD162" s="11"/>
      <c r="MYE162" s="11"/>
      <c r="MYF162" s="11"/>
      <c r="MYG162" s="11"/>
      <c r="MYH162" s="11"/>
      <c r="MYI162" s="11"/>
      <c r="MYJ162" s="11"/>
      <c r="MYK162" s="11"/>
      <c r="MYL162" s="11"/>
      <c r="MYM162" s="11"/>
      <c r="MYN162" s="11"/>
      <c r="MYO162" s="11"/>
      <c r="MYP162" s="11"/>
      <c r="MYQ162" s="11"/>
      <c r="MYR162" s="11"/>
      <c r="MYS162" s="11"/>
      <c r="MYT162" s="11"/>
      <c r="MYU162" s="11"/>
      <c r="MYV162" s="11"/>
      <c r="MYW162" s="11"/>
      <c r="MYX162" s="11"/>
      <c r="MYY162" s="11"/>
      <c r="MYZ162" s="11"/>
      <c r="MZA162" s="11"/>
      <c r="MZB162" s="11"/>
      <c r="MZC162" s="11"/>
      <c r="MZD162" s="11"/>
      <c r="MZE162" s="11"/>
      <c r="MZF162" s="11"/>
      <c r="MZG162" s="11"/>
      <c r="MZH162" s="11"/>
      <c r="MZI162" s="11"/>
      <c r="MZJ162" s="11"/>
      <c r="MZK162" s="11"/>
      <c r="MZL162" s="11"/>
      <c r="MZM162" s="11"/>
      <c r="MZN162" s="11"/>
      <c r="MZO162" s="11"/>
      <c r="MZP162" s="11"/>
      <c r="MZQ162" s="11"/>
      <c r="MZR162" s="11"/>
      <c r="MZS162" s="11"/>
      <c r="MZT162" s="11"/>
      <c r="MZU162" s="11"/>
      <c r="MZV162" s="11"/>
      <c r="MZW162" s="11"/>
      <c r="MZX162" s="11"/>
      <c r="MZY162" s="11"/>
      <c r="MZZ162" s="11"/>
      <c r="NAA162" s="11"/>
      <c r="NAB162" s="11"/>
      <c r="NAC162" s="11"/>
      <c r="NAD162" s="11"/>
      <c r="NAE162" s="11"/>
      <c r="NAF162" s="11"/>
      <c r="NAG162" s="11"/>
      <c r="NAH162" s="11"/>
      <c r="NAI162" s="11"/>
      <c r="NAJ162" s="11"/>
      <c r="NAK162" s="11"/>
      <c r="NAL162" s="11"/>
      <c r="NAM162" s="11"/>
      <c r="NAN162" s="11"/>
      <c r="NAO162" s="11"/>
      <c r="NAP162" s="11"/>
      <c r="NAQ162" s="11"/>
      <c r="NAR162" s="11"/>
      <c r="NAS162" s="11"/>
      <c r="NAT162" s="11"/>
      <c r="NAU162" s="11"/>
      <c r="NAV162" s="11"/>
      <c r="NAW162" s="11"/>
      <c r="NAX162" s="11"/>
      <c r="NAY162" s="11"/>
      <c r="NAZ162" s="11"/>
      <c r="NBA162" s="11"/>
      <c r="NBB162" s="11"/>
      <c r="NBC162" s="11"/>
      <c r="NBD162" s="11"/>
      <c r="NBE162" s="11"/>
      <c r="NBF162" s="11"/>
      <c r="NBG162" s="11"/>
      <c r="NBH162" s="11"/>
      <c r="NBI162" s="11"/>
      <c r="NBJ162" s="11"/>
      <c r="NBK162" s="11"/>
      <c r="NBL162" s="11"/>
      <c r="NBM162" s="11"/>
      <c r="NBN162" s="11"/>
      <c r="NBO162" s="11"/>
      <c r="NBP162" s="11"/>
      <c r="NBQ162" s="11"/>
      <c r="NBR162" s="11"/>
      <c r="NBS162" s="11"/>
      <c r="NBT162" s="11"/>
      <c r="NBU162" s="11"/>
      <c r="NBV162" s="11"/>
      <c r="NBW162" s="11"/>
      <c r="NBX162" s="11"/>
      <c r="NBY162" s="11"/>
      <c r="NBZ162" s="11"/>
      <c r="NCA162" s="11"/>
      <c r="NCB162" s="11"/>
      <c r="NCC162" s="11"/>
      <c r="NCD162" s="11"/>
      <c r="NCE162" s="11"/>
      <c r="NCF162" s="11"/>
      <c r="NCG162" s="11"/>
      <c r="NCH162" s="11"/>
      <c r="NCI162" s="11"/>
      <c r="NCJ162" s="11"/>
      <c r="NCK162" s="11"/>
      <c r="NCL162" s="11"/>
      <c r="NCM162" s="11"/>
      <c r="NCN162" s="11"/>
      <c r="NCO162" s="11"/>
      <c r="NCP162" s="11"/>
      <c r="NCQ162" s="11"/>
      <c r="NCR162" s="11"/>
      <c r="NCS162" s="11"/>
      <c r="NCT162" s="11"/>
      <c r="NCU162" s="11"/>
      <c r="NCV162" s="11"/>
      <c r="NCW162" s="11"/>
      <c r="NCX162" s="11"/>
      <c r="NCY162" s="11"/>
      <c r="NCZ162" s="11"/>
      <c r="NDA162" s="11"/>
      <c r="NDB162" s="11"/>
      <c r="NDC162" s="11"/>
      <c r="NDD162" s="11"/>
      <c r="NDE162" s="11"/>
      <c r="NDF162" s="11"/>
      <c r="NDG162" s="11"/>
      <c r="NDH162" s="11"/>
      <c r="NDI162" s="11"/>
      <c r="NDJ162" s="11"/>
      <c r="NDK162" s="11"/>
      <c r="NDL162" s="11"/>
      <c r="NDM162" s="11"/>
      <c r="NDN162" s="11"/>
      <c r="NDO162" s="11"/>
      <c r="NDP162" s="11"/>
      <c r="NDQ162" s="11"/>
      <c r="NDR162" s="11"/>
      <c r="NDS162" s="11"/>
      <c r="NDT162" s="11"/>
      <c r="NDU162" s="11"/>
      <c r="NDV162" s="11"/>
      <c r="NDW162" s="11"/>
      <c r="NDX162" s="11"/>
      <c r="NDY162" s="11"/>
      <c r="NDZ162" s="11"/>
      <c r="NEA162" s="11"/>
      <c r="NEB162" s="11"/>
      <c r="NEC162" s="11"/>
      <c r="NED162" s="11"/>
      <c r="NEE162" s="11"/>
      <c r="NEF162" s="11"/>
      <c r="NEG162" s="11"/>
      <c r="NEH162" s="11"/>
      <c r="NEI162" s="11"/>
      <c r="NEJ162" s="11"/>
      <c r="NEK162" s="11"/>
      <c r="NEL162" s="11"/>
      <c r="NEM162" s="11"/>
      <c r="NEN162" s="11"/>
      <c r="NEO162" s="11"/>
      <c r="NEP162" s="11"/>
      <c r="NEQ162" s="11"/>
      <c r="NER162" s="11"/>
      <c r="NES162" s="11"/>
      <c r="NET162" s="11"/>
      <c r="NEU162" s="11"/>
      <c r="NEV162" s="11"/>
      <c r="NEW162" s="11"/>
      <c r="NEX162" s="11"/>
      <c r="NEY162" s="11"/>
      <c r="NEZ162" s="11"/>
      <c r="NFA162" s="11"/>
      <c r="NFB162" s="11"/>
      <c r="NFC162" s="11"/>
      <c r="NFD162" s="11"/>
      <c r="NFE162" s="11"/>
      <c r="NFF162" s="11"/>
      <c r="NFG162" s="11"/>
      <c r="NFH162" s="11"/>
      <c r="NFI162" s="11"/>
      <c r="NFJ162" s="11"/>
      <c r="NFK162" s="11"/>
      <c r="NFL162" s="11"/>
      <c r="NFM162" s="11"/>
      <c r="NFN162" s="11"/>
      <c r="NFO162" s="11"/>
      <c r="NFP162" s="11"/>
      <c r="NFQ162" s="11"/>
      <c r="NFR162" s="11"/>
      <c r="NFS162" s="11"/>
      <c r="NFT162" s="11"/>
      <c r="NFU162" s="11"/>
      <c r="NFV162" s="11"/>
      <c r="NFW162" s="11"/>
      <c r="NFX162" s="11"/>
      <c r="NFY162" s="11"/>
      <c r="NFZ162" s="11"/>
      <c r="NGA162" s="11"/>
      <c r="NGB162" s="11"/>
      <c r="NGC162" s="11"/>
      <c r="NGD162" s="11"/>
      <c r="NGE162" s="11"/>
      <c r="NGF162" s="11"/>
      <c r="NGG162" s="11"/>
      <c r="NGH162" s="11"/>
      <c r="NGI162" s="11"/>
      <c r="NGJ162" s="11"/>
      <c r="NGK162" s="11"/>
      <c r="NGL162" s="11"/>
      <c r="NGM162" s="11"/>
      <c r="NGN162" s="11"/>
      <c r="NGO162" s="11"/>
      <c r="NGP162" s="11"/>
      <c r="NGQ162" s="11"/>
      <c r="NGR162" s="11"/>
      <c r="NGS162" s="11"/>
      <c r="NGT162" s="11"/>
      <c r="NGU162" s="11"/>
      <c r="NGV162" s="11"/>
      <c r="NGW162" s="11"/>
      <c r="NGX162" s="11"/>
      <c r="NGY162" s="11"/>
      <c r="NGZ162" s="11"/>
      <c r="NHA162" s="11"/>
      <c r="NHB162" s="11"/>
      <c r="NHC162" s="11"/>
      <c r="NHD162" s="11"/>
      <c r="NHE162" s="11"/>
      <c r="NHF162" s="11"/>
      <c r="NHG162" s="11"/>
      <c r="NHH162" s="11"/>
      <c r="NHI162" s="11"/>
      <c r="NHJ162" s="11"/>
      <c r="NHK162" s="11"/>
      <c r="NHL162" s="11"/>
      <c r="NHM162" s="11"/>
      <c r="NHN162" s="11"/>
      <c r="NHO162" s="11"/>
      <c r="NHP162" s="11"/>
      <c r="NHQ162" s="11"/>
      <c r="NHR162" s="11"/>
      <c r="NHS162" s="11"/>
      <c r="NHT162" s="11"/>
      <c r="NHU162" s="11"/>
      <c r="NHV162" s="11"/>
      <c r="NHW162" s="11"/>
      <c r="NHX162" s="11"/>
      <c r="NHY162" s="11"/>
      <c r="NHZ162" s="11"/>
      <c r="NIA162" s="11"/>
      <c r="NIB162" s="11"/>
      <c r="NIC162" s="11"/>
      <c r="NID162" s="11"/>
      <c r="NIE162" s="11"/>
      <c r="NIF162" s="11"/>
      <c r="NIG162" s="11"/>
      <c r="NIH162" s="11"/>
      <c r="NII162" s="11"/>
      <c r="NIJ162" s="11"/>
      <c r="NIK162" s="11"/>
      <c r="NIL162" s="11"/>
      <c r="NIM162" s="11"/>
      <c r="NIN162" s="11"/>
      <c r="NIO162" s="11"/>
      <c r="NIP162" s="11"/>
      <c r="NIQ162" s="11"/>
      <c r="NIR162" s="11"/>
      <c r="NIS162" s="11"/>
      <c r="NIT162" s="11"/>
      <c r="NIU162" s="11"/>
      <c r="NIV162" s="11"/>
      <c r="NIW162" s="11"/>
      <c r="NIX162" s="11"/>
      <c r="NIY162" s="11"/>
      <c r="NIZ162" s="11"/>
      <c r="NJA162" s="11"/>
      <c r="NJB162" s="11"/>
      <c r="NJC162" s="11"/>
      <c r="NJD162" s="11"/>
      <c r="NJE162" s="11"/>
      <c r="NJF162" s="11"/>
      <c r="NJG162" s="11"/>
      <c r="NJH162" s="11"/>
      <c r="NJI162" s="11"/>
      <c r="NJJ162" s="11"/>
      <c r="NJK162" s="11"/>
      <c r="NJL162" s="11"/>
      <c r="NJM162" s="11"/>
      <c r="NJN162" s="11"/>
      <c r="NJO162" s="11"/>
      <c r="NJP162" s="11"/>
      <c r="NJQ162" s="11"/>
      <c r="NJR162" s="11"/>
      <c r="NJS162" s="11"/>
      <c r="NJT162" s="11"/>
      <c r="NJU162" s="11"/>
      <c r="NJV162" s="11"/>
      <c r="NJW162" s="11"/>
      <c r="NJX162" s="11"/>
      <c r="NJY162" s="11"/>
      <c r="NJZ162" s="11"/>
      <c r="NKA162" s="11"/>
      <c r="NKB162" s="11"/>
      <c r="NKC162" s="11"/>
      <c r="NKD162" s="11"/>
      <c r="NKE162" s="11"/>
      <c r="NKF162" s="11"/>
      <c r="NKG162" s="11"/>
      <c r="NKH162" s="11"/>
      <c r="NKI162" s="11"/>
      <c r="NKJ162" s="11"/>
      <c r="NKK162" s="11"/>
      <c r="NKL162" s="11"/>
      <c r="NKM162" s="11"/>
      <c r="NKN162" s="11"/>
      <c r="NKO162" s="11"/>
      <c r="NKP162" s="11"/>
      <c r="NKQ162" s="11"/>
      <c r="NKR162" s="11"/>
      <c r="NKS162" s="11"/>
      <c r="NKT162" s="11"/>
      <c r="NKU162" s="11"/>
      <c r="NKV162" s="11"/>
      <c r="NKW162" s="11"/>
      <c r="NKX162" s="11"/>
      <c r="NKY162" s="11"/>
      <c r="NKZ162" s="11"/>
      <c r="NLA162" s="11"/>
      <c r="NLB162" s="11"/>
      <c r="NLC162" s="11"/>
      <c r="NLD162" s="11"/>
      <c r="NLE162" s="11"/>
      <c r="NLF162" s="11"/>
      <c r="NLG162" s="11"/>
      <c r="NLH162" s="11"/>
      <c r="NLI162" s="11"/>
      <c r="NLJ162" s="11"/>
      <c r="NLK162" s="11"/>
      <c r="NLL162" s="11"/>
      <c r="NLM162" s="11"/>
      <c r="NLN162" s="11"/>
      <c r="NLO162" s="11"/>
      <c r="NLP162" s="11"/>
      <c r="NLQ162" s="11"/>
      <c r="NLR162" s="11"/>
      <c r="NLS162" s="11"/>
      <c r="NLT162" s="11"/>
      <c r="NLU162" s="11"/>
      <c r="NLV162" s="11"/>
      <c r="NLW162" s="11"/>
      <c r="NLX162" s="11"/>
      <c r="NLY162" s="11"/>
      <c r="NLZ162" s="11"/>
      <c r="NMA162" s="11"/>
      <c r="NMB162" s="11"/>
      <c r="NMC162" s="11"/>
      <c r="NMD162" s="11"/>
      <c r="NME162" s="11"/>
      <c r="NMF162" s="11"/>
      <c r="NMG162" s="11"/>
      <c r="NMH162" s="11"/>
      <c r="NMI162" s="11"/>
      <c r="NMJ162" s="11"/>
      <c r="NMK162" s="11"/>
      <c r="NML162" s="11"/>
      <c r="NMM162" s="11"/>
      <c r="NMN162" s="11"/>
      <c r="NMO162" s="11"/>
      <c r="NMP162" s="11"/>
      <c r="NMQ162" s="11"/>
      <c r="NMR162" s="11"/>
      <c r="NMS162" s="11"/>
      <c r="NMT162" s="11"/>
      <c r="NMU162" s="11"/>
      <c r="NMV162" s="11"/>
      <c r="NMW162" s="11"/>
      <c r="NMX162" s="11"/>
      <c r="NMY162" s="11"/>
      <c r="NMZ162" s="11"/>
      <c r="NNA162" s="11"/>
      <c r="NNB162" s="11"/>
      <c r="NNC162" s="11"/>
      <c r="NND162" s="11"/>
      <c r="NNE162" s="11"/>
      <c r="NNF162" s="11"/>
      <c r="NNG162" s="11"/>
      <c r="NNH162" s="11"/>
      <c r="NNI162" s="11"/>
      <c r="NNJ162" s="11"/>
      <c r="NNK162" s="11"/>
      <c r="NNL162" s="11"/>
      <c r="NNM162" s="11"/>
      <c r="NNN162" s="11"/>
      <c r="NNO162" s="11"/>
      <c r="NNP162" s="11"/>
      <c r="NNQ162" s="11"/>
      <c r="NNR162" s="11"/>
      <c r="NNS162" s="11"/>
      <c r="NNT162" s="11"/>
      <c r="NNU162" s="11"/>
      <c r="NNV162" s="11"/>
      <c r="NNW162" s="11"/>
      <c r="NNX162" s="11"/>
      <c r="NNY162" s="11"/>
      <c r="NNZ162" s="11"/>
      <c r="NOA162" s="11"/>
      <c r="NOB162" s="11"/>
      <c r="NOC162" s="11"/>
      <c r="NOD162" s="11"/>
      <c r="NOE162" s="11"/>
      <c r="NOF162" s="11"/>
      <c r="NOG162" s="11"/>
      <c r="NOH162" s="11"/>
      <c r="NOI162" s="11"/>
      <c r="NOJ162" s="11"/>
      <c r="NOK162" s="11"/>
      <c r="NOL162" s="11"/>
      <c r="NOM162" s="11"/>
      <c r="NON162" s="11"/>
      <c r="NOO162" s="11"/>
      <c r="NOP162" s="11"/>
      <c r="NOQ162" s="11"/>
      <c r="NOR162" s="11"/>
      <c r="NOS162" s="11"/>
      <c r="NOT162" s="11"/>
      <c r="NOU162" s="11"/>
      <c r="NOV162" s="11"/>
      <c r="NOW162" s="11"/>
      <c r="NOX162" s="11"/>
      <c r="NOY162" s="11"/>
      <c r="NOZ162" s="11"/>
      <c r="NPA162" s="11"/>
      <c r="NPB162" s="11"/>
      <c r="NPC162" s="11"/>
      <c r="NPD162" s="11"/>
      <c r="NPE162" s="11"/>
      <c r="NPF162" s="11"/>
      <c r="NPG162" s="11"/>
      <c r="NPH162" s="11"/>
      <c r="NPI162" s="11"/>
      <c r="NPJ162" s="11"/>
      <c r="NPK162" s="11"/>
      <c r="NPL162" s="11"/>
      <c r="NPM162" s="11"/>
      <c r="NPN162" s="11"/>
      <c r="NPO162" s="11"/>
      <c r="NPP162" s="11"/>
      <c r="NPQ162" s="11"/>
      <c r="NPR162" s="11"/>
      <c r="NPS162" s="11"/>
      <c r="NPT162" s="11"/>
      <c r="NPU162" s="11"/>
      <c r="NPV162" s="11"/>
      <c r="NPW162" s="11"/>
      <c r="NPX162" s="11"/>
      <c r="NPY162" s="11"/>
      <c r="NPZ162" s="11"/>
      <c r="NQA162" s="11"/>
      <c r="NQB162" s="11"/>
      <c r="NQC162" s="11"/>
      <c r="NQD162" s="11"/>
      <c r="NQE162" s="11"/>
      <c r="NQF162" s="11"/>
      <c r="NQG162" s="11"/>
      <c r="NQH162" s="11"/>
      <c r="NQI162" s="11"/>
      <c r="NQJ162" s="11"/>
      <c r="NQK162" s="11"/>
      <c r="NQL162" s="11"/>
      <c r="NQM162" s="11"/>
      <c r="NQN162" s="11"/>
      <c r="NQO162" s="11"/>
      <c r="NQP162" s="11"/>
      <c r="NQQ162" s="11"/>
      <c r="NQR162" s="11"/>
      <c r="NQS162" s="11"/>
      <c r="NQT162" s="11"/>
      <c r="NQU162" s="11"/>
      <c r="NQV162" s="11"/>
      <c r="NQW162" s="11"/>
      <c r="NQX162" s="11"/>
      <c r="NQY162" s="11"/>
      <c r="NQZ162" s="11"/>
      <c r="NRA162" s="11"/>
      <c r="NRB162" s="11"/>
      <c r="NRC162" s="11"/>
      <c r="NRD162" s="11"/>
      <c r="NRE162" s="11"/>
      <c r="NRF162" s="11"/>
      <c r="NRG162" s="11"/>
      <c r="NRH162" s="11"/>
      <c r="NRI162" s="11"/>
      <c r="NRJ162" s="11"/>
      <c r="NRK162" s="11"/>
      <c r="NRL162" s="11"/>
      <c r="NRM162" s="11"/>
      <c r="NRN162" s="11"/>
      <c r="NRO162" s="11"/>
      <c r="NRP162" s="11"/>
      <c r="NRQ162" s="11"/>
      <c r="NRR162" s="11"/>
      <c r="NRS162" s="11"/>
      <c r="NRT162" s="11"/>
      <c r="NRU162" s="11"/>
      <c r="NRV162" s="11"/>
      <c r="NRW162" s="11"/>
      <c r="NRX162" s="11"/>
      <c r="NRY162" s="11"/>
      <c r="NRZ162" s="11"/>
      <c r="NSA162" s="11"/>
      <c r="NSB162" s="11"/>
      <c r="NSC162" s="11"/>
      <c r="NSD162" s="11"/>
      <c r="NSE162" s="11"/>
      <c r="NSF162" s="11"/>
      <c r="NSG162" s="11"/>
      <c r="NSH162" s="11"/>
      <c r="NSI162" s="11"/>
      <c r="NSJ162" s="11"/>
      <c r="NSK162" s="11"/>
      <c r="NSL162" s="11"/>
      <c r="NSM162" s="11"/>
      <c r="NSN162" s="11"/>
      <c r="NSO162" s="11"/>
      <c r="NSP162" s="11"/>
      <c r="NSQ162" s="11"/>
      <c r="NSR162" s="11"/>
      <c r="NSS162" s="11"/>
      <c r="NST162" s="11"/>
      <c r="NSU162" s="11"/>
      <c r="NSV162" s="11"/>
      <c r="NSW162" s="11"/>
      <c r="NSX162" s="11"/>
      <c r="NSY162" s="11"/>
      <c r="NSZ162" s="11"/>
      <c r="NTA162" s="11"/>
      <c r="NTB162" s="11"/>
      <c r="NTC162" s="11"/>
      <c r="NTD162" s="11"/>
      <c r="NTE162" s="11"/>
      <c r="NTF162" s="11"/>
      <c r="NTG162" s="11"/>
      <c r="NTH162" s="11"/>
      <c r="NTI162" s="11"/>
      <c r="NTJ162" s="11"/>
      <c r="NTK162" s="11"/>
      <c r="NTL162" s="11"/>
      <c r="NTM162" s="11"/>
      <c r="NTN162" s="11"/>
      <c r="NTO162" s="11"/>
      <c r="NTP162" s="11"/>
      <c r="NTQ162" s="11"/>
      <c r="NTR162" s="11"/>
      <c r="NTS162" s="11"/>
      <c r="NTT162" s="11"/>
      <c r="NTU162" s="11"/>
      <c r="NTV162" s="11"/>
      <c r="NTW162" s="11"/>
      <c r="NTX162" s="11"/>
      <c r="NTY162" s="11"/>
      <c r="NTZ162" s="11"/>
      <c r="NUA162" s="11"/>
      <c r="NUB162" s="11"/>
      <c r="NUC162" s="11"/>
      <c r="NUD162" s="11"/>
      <c r="NUE162" s="11"/>
      <c r="NUF162" s="11"/>
      <c r="NUG162" s="11"/>
      <c r="NUH162" s="11"/>
      <c r="NUI162" s="11"/>
      <c r="NUJ162" s="11"/>
      <c r="NUK162" s="11"/>
      <c r="NUL162" s="11"/>
      <c r="NUM162" s="11"/>
      <c r="NUN162" s="11"/>
      <c r="NUO162" s="11"/>
      <c r="NUP162" s="11"/>
      <c r="NUQ162" s="11"/>
      <c r="NUR162" s="11"/>
      <c r="NUS162" s="11"/>
      <c r="NUT162" s="11"/>
      <c r="NUU162" s="11"/>
      <c r="NUV162" s="11"/>
      <c r="NUW162" s="11"/>
      <c r="NUX162" s="11"/>
      <c r="NUY162" s="11"/>
      <c r="NUZ162" s="11"/>
      <c r="NVA162" s="11"/>
      <c r="NVB162" s="11"/>
      <c r="NVC162" s="11"/>
      <c r="NVD162" s="11"/>
      <c r="NVE162" s="11"/>
      <c r="NVF162" s="11"/>
      <c r="NVG162" s="11"/>
      <c r="NVH162" s="11"/>
      <c r="NVI162" s="11"/>
      <c r="NVJ162" s="11"/>
      <c r="NVK162" s="11"/>
      <c r="NVL162" s="11"/>
      <c r="NVM162" s="11"/>
      <c r="NVN162" s="11"/>
      <c r="NVO162" s="11"/>
      <c r="NVP162" s="11"/>
      <c r="NVQ162" s="11"/>
      <c r="NVR162" s="11"/>
      <c r="NVS162" s="11"/>
      <c r="NVT162" s="11"/>
      <c r="NVU162" s="11"/>
      <c r="NVV162" s="11"/>
      <c r="NVW162" s="11"/>
      <c r="NVX162" s="11"/>
      <c r="NVY162" s="11"/>
      <c r="NVZ162" s="11"/>
      <c r="NWA162" s="11"/>
      <c r="NWB162" s="11"/>
      <c r="NWC162" s="11"/>
      <c r="NWD162" s="11"/>
      <c r="NWE162" s="11"/>
      <c r="NWF162" s="11"/>
      <c r="NWG162" s="11"/>
      <c r="NWH162" s="11"/>
      <c r="NWI162" s="11"/>
      <c r="NWJ162" s="11"/>
      <c r="NWK162" s="11"/>
      <c r="NWL162" s="11"/>
      <c r="NWM162" s="11"/>
      <c r="NWN162" s="11"/>
      <c r="NWO162" s="11"/>
      <c r="NWP162" s="11"/>
      <c r="NWQ162" s="11"/>
      <c r="NWR162" s="11"/>
      <c r="NWS162" s="11"/>
      <c r="NWT162" s="11"/>
      <c r="NWU162" s="11"/>
      <c r="NWV162" s="11"/>
      <c r="NWW162" s="11"/>
      <c r="NWX162" s="11"/>
      <c r="NWY162" s="11"/>
      <c r="NWZ162" s="11"/>
      <c r="NXA162" s="11"/>
      <c r="NXB162" s="11"/>
      <c r="NXC162" s="11"/>
      <c r="NXD162" s="11"/>
      <c r="NXE162" s="11"/>
      <c r="NXF162" s="11"/>
      <c r="NXG162" s="11"/>
      <c r="NXH162" s="11"/>
      <c r="NXI162" s="11"/>
      <c r="NXJ162" s="11"/>
      <c r="NXK162" s="11"/>
      <c r="NXL162" s="11"/>
      <c r="NXM162" s="11"/>
      <c r="NXN162" s="11"/>
      <c r="NXO162" s="11"/>
      <c r="NXP162" s="11"/>
      <c r="NXQ162" s="11"/>
      <c r="NXR162" s="11"/>
      <c r="NXS162" s="11"/>
      <c r="NXT162" s="11"/>
      <c r="NXU162" s="11"/>
      <c r="NXV162" s="11"/>
      <c r="NXW162" s="11"/>
      <c r="NXX162" s="11"/>
      <c r="NXY162" s="11"/>
      <c r="NXZ162" s="11"/>
      <c r="NYA162" s="11"/>
      <c r="NYB162" s="11"/>
      <c r="NYC162" s="11"/>
      <c r="NYD162" s="11"/>
      <c r="NYE162" s="11"/>
      <c r="NYF162" s="11"/>
      <c r="NYG162" s="11"/>
      <c r="NYH162" s="11"/>
      <c r="NYI162" s="11"/>
      <c r="NYJ162" s="11"/>
      <c r="NYK162" s="11"/>
      <c r="NYL162" s="11"/>
      <c r="NYM162" s="11"/>
      <c r="NYN162" s="11"/>
      <c r="NYO162" s="11"/>
      <c r="NYP162" s="11"/>
      <c r="NYQ162" s="11"/>
      <c r="NYR162" s="11"/>
      <c r="NYS162" s="11"/>
      <c r="NYT162" s="11"/>
      <c r="NYU162" s="11"/>
      <c r="NYV162" s="11"/>
      <c r="NYW162" s="11"/>
      <c r="NYX162" s="11"/>
      <c r="NYY162" s="11"/>
      <c r="NYZ162" s="11"/>
      <c r="NZA162" s="11"/>
      <c r="NZB162" s="11"/>
      <c r="NZC162" s="11"/>
      <c r="NZD162" s="11"/>
      <c r="NZE162" s="11"/>
      <c r="NZF162" s="11"/>
      <c r="NZG162" s="11"/>
      <c r="NZH162" s="11"/>
      <c r="NZI162" s="11"/>
      <c r="NZJ162" s="11"/>
      <c r="NZK162" s="11"/>
      <c r="NZL162" s="11"/>
      <c r="NZM162" s="11"/>
      <c r="NZN162" s="11"/>
      <c r="NZO162" s="11"/>
      <c r="NZP162" s="11"/>
      <c r="NZQ162" s="11"/>
      <c r="NZR162" s="11"/>
      <c r="NZS162" s="11"/>
      <c r="NZT162" s="11"/>
      <c r="NZU162" s="11"/>
      <c r="NZV162" s="11"/>
      <c r="NZW162" s="11"/>
      <c r="NZX162" s="11"/>
      <c r="NZY162" s="11"/>
      <c r="NZZ162" s="11"/>
      <c r="OAA162" s="11"/>
      <c r="OAB162" s="11"/>
      <c r="OAC162" s="11"/>
      <c r="OAD162" s="11"/>
      <c r="OAE162" s="11"/>
      <c r="OAF162" s="11"/>
      <c r="OAG162" s="11"/>
      <c r="OAH162" s="11"/>
      <c r="OAI162" s="11"/>
      <c r="OAJ162" s="11"/>
      <c r="OAK162" s="11"/>
      <c r="OAL162" s="11"/>
      <c r="OAM162" s="11"/>
      <c r="OAN162" s="11"/>
      <c r="OAO162" s="11"/>
      <c r="OAP162" s="11"/>
      <c r="OAQ162" s="11"/>
      <c r="OAR162" s="11"/>
      <c r="OAS162" s="11"/>
      <c r="OAT162" s="11"/>
      <c r="OAU162" s="11"/>
      <c r="OAV162" s="11"/>
      <c r="OAW162" s="11"/>
      <c r="OAX162" s="11"/>
      <c r="OAY162" s="11"/>
      <c r="OAZ162" s="11"/>
      <c r="OBA162" s="11"/>
      <c r="OBB162" s="11"/>
      <c r="OBC162" s="11"/>
      <c r="OBD162" s="11"/>
      <c r="OBE162" s="11"/>
      <c r="OBF162" s="11"/>
      <c r="OBG162" s="11"/>
      <c r="OBH162" s="11"/>
      <c r="OBI162" s="11"/>
      <c r="OBJ162" s="11"/>
      <c r="OBK162" s="11"/>
      <c r="OBL162" s="11"/>
      <c r="OBM162" s="11"/>
      <c r="OBN162" s="11"/>
      <c r="OBO162" s="11"/>
      <c r="OBP162" s="11"/>
      <c r="OBQ162" s="11"/>
      <c r="OBR162" s="11"/>
      <c r="OBS162" s="11"/>
      <c r="OBT162" s="11"/>
      <c r="OBU162" s="11"/>
      <c r="OBV162" s="11"/>
      <c r="OBW162" s="11"/>
      <c r="OBX162" s="11"/>
      <c r="OBY162" s="11"/>
      <c r="OBZ162" s="11"/>
      <c r="OCA162" s="11"/>
      <c r="OCB162" s="11"/>
      <c r="OCC162" s="11"/>
      <c r="OCD162" s="11"/>
      <c r="OCE162" s="11"/>
      <c r="OCF162" s="11"/>
      <c r="OCG162" s="11"/>
      <c r="OCH162" s="11"/>
      <c r="OCI162" s="11"/>
      <c r="OCJ162" s="11"/>
      <c r="OCK162" s="11"/>
      <c r="OCL162" s="11"/>
      <c r="OCM162" s="11"/>
      <c r="OCN162" s="11"/>
      <c r="OCO162" s="11"/>
      <c r="OCP162" s="11"/>
      <c r="OCQ162" s="11"/>
      <c r="OCR162" s="11"/>
      <c r="OCS162" s="11"/>
      <c r="OCT162" s="11"/>
      <c r="OCU162" s="11"/>
      <c r="OCV162" s="11"/>
      <c r="OCW162" s="11"/>
      <c r="OCX162" s="11"/>
      <c r="OCY162" s="11"/>
      <c r="OCZ162" s="11"/>
      <c r="ODA162" s="11"/>
      <c r="ODB162" s="11"/>
      <c r="ODC162" s="11"/>
      <c r="ODD162" s="11"/>
      <c r="ODE162" s="11"/>
      <c r="ODF162" s="11"/>
      <c r="ODG162" s="11"/>
      <c r="ODH162" s="11"/>
      <c r="ODI162" s="11"/>
      <c r="ODJ162" s="11"/>
      <c r="ODK162" s="11"/>
      <c r="ODL162" s="11"/>
      <c r="ODM162" s="11"/>
      <c r="ODN162" s="11"/>
      <c r="ODO162" s="11"/>
      <c r="ODP162" s="11"/>
      <c r="ODQ162" s="11"/>
      <c r="ODR162" s="11"/>
      <c r="ODS162" s="11"/>
      <c r="ODT162" s="11"/>
      <c r="ODU162" s="11"/>
      <c r="ODV162" s="11"/>
      <c r="ODW162" s="11"/>
      <c r="ODX162" s="11"/>
      <c r="ODY162" s="11"/>
      <c r="ODZ162" s="11"/>
      <c r="OEA162" s="11"/>
      <c r="OEB162" s="11"/>
      <c r="OEC162" s="11"/>
      <c r="OED162" s="11"/>
      <c r="OEE162" s="11"/>
      <c r="OEF162" s="11"/>
      <c r="OEG162" s="11"/>
      <c r="OEH162" s="11"/>
      <c r="OEI162" s="11"/>
      <c r="OEJ162" s="11"/>
      <c r="OEK162" s="11"/>
      <c r="OEL162" s="11"/>
      <c r="OEM162" s="11"/>
      <c r="OEN162" s="11"/>
      <c r="OEO162" s="11"/>
      <c r="OEP162" s="11"/>
      <c r="OEQ162" s="11"/>
      <c r="OER162" s="11"/>
      <c r="OES162" s="11"/>
      <c r="OET162" s="11"/>
      <c r="OEU162" s="11"/>
      <c r="OEV162" s="11"/>
      <c r="OEW162" s="11"/>
      <c r="OEX162" s="11"/>
      <c r="OEY162" s="11"/>
      <c r="OEZ162" s="11"/>
      <c r="OFA162" s="11"/>
      <c r="OFB162" s="11"/>
      <c r="OFC162" s="11"/>
      <c r="OFD162" s="11"/>
      <c r="OFE162" s="11"/>
      <c r="OFF162" s="11"/>
      <c r="OFG162" s="11"/>
      <c r="OFH162" s="11"/>
      <c r="OFI162" s="11"/>
      <c r="OFJ162" s="11"/>
      <c r="OFK162" s="11"/>
      <c r="OFL162" s="11"/>
      <c r="OFM162" s="11"/>
      <c r="OFN162" s="11"/>
      <c r="OFO162" s="11"/>
      <c r="OFP162" s="11"/>
      <c r="OFQ162" s="11"/>
      <c r="OFR162" s="11"/>
      <c r="OFS162" s="11"/>
      <c r="OFT162" s="11"/>
      <c r="OFU162" s="11"/>
      <c r="OFV162" s="11"/>
      <c r="OFW162" s="11"/>
      <c r="OFX162" s="11"/>
      <c r="OFY162" s="11"/>
      <c r="OFZ162" s="11"/>
      <c r="OGA162" s="11"/>
      <c r="OGB162" s="11"/>
      <c r="OGC162" s="11"/>
      <c r="OGD162" s="11"/>
      <c r="OGE162" s="11"/>
      <c r="OGF162" s="11"/>
      <c r="OGG162" s="11"/>
      <c r="OGH162" s="11"/>
      <c r="OGI162" s="11"/>
      <c r="OGJ162" s="11"/>
      <c r="OGK162" s="11"/>
      <c r="OGL162" s="11"/>
      <c r="OGM162" s="11"/>
      <c r="OGN162" s="11"/>
      <c r="OGO162" s="11"/>
      <c r="OGP162" s="11"/>
      <c r="OGQ162" s="11"/>
      <c r="OGR162" s="11"/>
      <c r="OGS162" s="11"/>
      <c r="OGT162" s="11"/>
      <c r="OGU162" s="11"/>
      <c r="OGV162" s="11"/>
      <c r="OGW162" s="11"/>
      <c r="OGX162" s="11"/>
      <c r="OGY162" s="11"/>
      <c r="OGZ162" s="11"/>
      <c r="OHA162" s="11"/>
      <c r="OHB162" s="11"/>
      <c r="OHC162" s="11"/>
      <c r="OHD162" s="11"/>
      <c r="OHE162" s="11"/>
      <c r="OHF162" s="11"/>
      <c r="OHG162" s="11"/>
      <c r="OHH162" s="11"/>
      <c r="OHI162" s="11"/>
      <c r="OHJ162" s="11"/>
      <c r="OHK162" s="11"/>
      <c r="OHL162" s="11"/>
      <c r="OHM162" s="11"/>
      <c r="OHN162" s="11"/>
      <c r="OHO162" s="11"/>
      <c r="OHP162" s="11"/>
      <c r="OHQ162" s="11"/>
      <c r="OHR162" s="11"/>
      <c r="OHS162" s="11"/>
      <c r="OHT162" s="11"/>
      <c r="OHU162" s="11"/>
      <c r="OHV162" s="11"/>
      <c r="OHW162" s="11"/>
      <c r="OHX162" s="11"/>
      <c r="OHY162" s="11"/>
      <c r="OHZ162" s="11"/>
      <c r="OIA162" s="11"/>
      <c r="OIB162" s="11"/>
      <c r="OIC162" s="11"/>
      <c r="OID162" s="11"/>
      <c r="OIE162" s="11"/>
      <c r="OIF162" s="11"/>
      <c r="OIG162" s="11"/>
      <c r="OIH162" s="11"/>
      <c r="OII162" s="11"/>
      <c r="OIJ162" s="11"/>
      <c r="OIK162" s="11"/>
      <c r="OIL162" s="11"/>
      <c r="OIM162" s="11"/>
      <c r="OIN162" s="11"/>
      <c r="OIO162" s="11"/>
      <c r="OIP162" s="11"/>
      <c r="OIQ162" s="11"/>
      <c r="OIR162" s="11"/>
      <c r="OIS162" s="11"/>
      <c r="OIT162" s="11"/>
      <c r="OIU162" s="11"/>
      <c r="OIV162" s="11"/>
      <c r="OIW162" s="11"/>
      <c r="OIX162" s="11"/>
      <c r="OIY162" s="11"/>
      <c r="OIZ162" s="11"/>
      <c r="OJA162" s="11"/>
      <c r="OJB162" s="11"/>
      <c r="OJC162" s="11"/>
      <c r="OJD162" s="11"/>
      <c r="OJE162" s="11"/>
      <c r="OJF162" s="11"/>
      <c r="OJG162" s="11"/>
      <c r="OJH162" s="11"/>
      <c r="OJI162" s="11"/>
      <c r="OJJ162" s="11"/>
      <c r="OJK162" s="11"/>
      <c r="OJL162" s="11"/>
      <c r="OJM162" s="11"/>
      <c r="OJN162" s="11"/>
      <c r="OJO162" s="11"/>
      <c r="OJP162" s="11"/>
      <c r="OJQ162" s="11"/>
      <c r="OJR162" s="11"/>
      <c r="OJS162" s="11"/>
      <c r="OJT162" s="11"/>
      <c r="OJU162" s="11"/>
      <c r="OJV162" s="11"/>
      <c r="OJW162" s="11"/>
      <c r="OJX162" s="11"/>
      <c r="OJY162" s="11"/>
      <c r="OJZ162" s="11"/>
      <c r="OKA162" s="11"/>
      <c r="OKB162" s="11"/>
      <c r="OKC162" s="11"/>
      <c r="OKD162" s="11"/>
      <c r="OKE162" s="11"/>
      <c r="OKF162" s="11"/>
      <c r="OKG162" s="11"/>
      <c r="OKH162" s="11"/>
      <c r="OKI162" s="11"/>
      <c r="OKJ162" s="11"/>
      <c r="OKK162" s="11"/>
      <c r="OKL162" s="11"/>
      <c r="OKM162" s="11"/>
      <c r="OKN162" s="11"/>
      <c r="OKO162" s="11"/>
      <c r="OKP162" s="11"/>
      <c r="OKQ162" s="11"/>
      <c r="OKR162" s="11"/>
      <c r="OKS162" s="11"/>
      <c r="OKT162" s="11"/>
      <c r="OKU162" s="11"/>
      <c r="OKV162" s="11"/>
      <c r="OKW162" s="11"/>
      <c r="OKX162" s="11"/>
      <c r="OKY162" s="11"/>
      <c r="OKZ162" s="11"/>
      <c r="OLA162" s="11"/>
      <c r="OLB162" s="11"/>
      <c r="OLC162" s="11"/>
      <c r="OLD162" s="11"/>
      <c r="OLE162" s="11"/>
      <c r="OLF162" s="11"/>
      <c r="OLG162" s="11"/>
      <c r="OLH162" s="11"/>
      <c r="OLI162" s="11"/>
      <c r="OLJ162" s="11"/>
      <c r="OLK162" s="11"/>
      <c r="OLL162" s="11"/>
      <c r="OLM162" s="11"/>
      <c r="OLN162" s="11"/>
      <c r="OLO162" s="11"/>
      <c r="OLP162" s="11"/>
      <c r="OLQ162" s="11"/>
      <c r="OLR162" s="11"/>
      <c r="OLS162" s="11"/>
      <c r="OLT162" s="11"/>
      <c r="OLU162" s="11"/>
      <c r="OLV162" s="11"/>
      <c r="OLW162" s="11"/>
      <c r="OLX162" s="11"/>
      <c r="OLY162" s="11"/>
      <c r="OLZ162" s="11"/>
      <c r="OMA162" s="11"/>
      <c r="OMB162" s="11"/>
      <c r="OMC162" s="11"/>
      <c r="OMD162" s="11"/>
      <c r="OME162" s="11"/>
      <c r="OMF162" s="11"/>
      <c r="OMG162" s="11"/>
      <c r="OMH162" s="11"/>
      <c r="OMI162" s="11"/>
      <c r="OMJ162" s="11"/>
      <c r="OMK162" s="11"/>
      <c r="OML162" s="11"/>
      <c r="OMM162" s="11"/>
      <c r="OMN162" s="11"/>
      <c r="OMO162" s="11"/>
      <c r="OMP162" s="11"/>
      <c r="OMQ162" s="11"/>
      <c r="OMR162" s="11"/>
      <c r="OMS162" s="11"/>
      <c r="OMT162" s="11"/>
      <c r="OMU162" s="11"/>
      <c r="OMV162" s="11"/>
      <c r="OMW162" s="11"/>
      <c r="OMX162" s="11"/>
      <c r="OMY162" s="11"/>
      <c r="OMZ162" s="11"/>
      <c r="ONA162" s="11"/>
      <c r="ONB162" s="11"/>
      <c r="ONC162" s="11"/>
      <c r="OND162" s="11"/>
      <c r="ONE162" s="11"/>
      <c r="ONF162" s="11"/>
      <c r="ONG162" s="11"/>
      <c r="ONH162" s="11"/>
      <c r="ONI162" s="11"/>
      <c r="ONJ162" s="11"/>
      <c r="ONK162" s="11"/>
      <c r="ONL162" s="11"/>
      <c r="ONM162" s="11"/>
      <c r="ONN162" s="11"/>
      <c r="ONO162" s="11"/>
      <c r="ONP162" s="11"/>
      <c r="ONQ162" s="11"/>
      <c r="ONR162" s="11"/>
      <c r="ONS162" s="11"/>
      <c r="ONT162" s="11"/>
      <c r="ONU162" s="11"/>
      <c r="ONV162" s="11"/>
      <c r="ONW162" s="11"/>
      <c r="ONX162" s="11"/>
      <c r="ONY162" s="11"/>
      <c r="ONZ162" s="11"/>
      <c r="OOA162" s="11"/>
      <c r="OOB162" s="11"/>
      <c r="OOC162" s="11"/>
      <c r="OOD162" s="11"/>
      <c r="OOE162" s="11"/>
      <c r="OOF162" s="11"/>
      <c r="OOG162" s="11"/>
      <c r="OOH162" s="11"/>
      <c r="OOI162" s="11"/>
      <c r="OOJ162" s="11"/>
      <c r="OOK162" s="11"/>
      <c r="OOL162" s="11"/>
      <c r="OOM162" s="11"/>
      <c r="OON162" s="11"/>
      <c r="OOO162" s="11"/>
      <c r="OOP162" s="11"/>
      <c r="OOQ162" s="11"/>
      <c r="OOR162" s="11"/>
      <c r="OOS162" s="11"/>
      <c r="OOT162" s="11"/>
      <c r="OOU162" s="11"/>
      <c r="OOV162" s="11"/>
      <c r="OOW162" s="11"/>
      <c r="OOX162" s="11"/>
      <c r="OOY162" s="11"/>
      <c r="OOZ162" s="11"/>
      <c r="OPA162" s="11"/>
      <c r="OPB162" s="11"/>
      <c r="OPC162" s="11"/>
      <c r="OPD162" s="11"/>
      <c r="OPE162" s="11"/>
      <c r="OPF162" s="11"/>
      <c r="OPG162" s="11"/>
      <c r="OPH162" s="11"/>
      <c r="OPI162" s="11"/>
      <c r="OPJ162" s="11"/>
      <c r="OPK162" s="11"/>
      <c r="OPL162" s="11"/>
      <c r="OPM162" s="11"/>
      <c r="OPN162" s="11"/>
      <c r="OPO162" s="11"/>
      <c r="OPP162" s="11"/>
      <c r="OPQ162" s="11"/>
      <c r="OPR162" s="11"/>
      <c r="OPS162" s="11"/>
      <c r="OPT162" s="11"/>
      <c r="OPU162" s="11"/>
      <c r="OPV162" s="11"/>
      <c r="OPW162" s="11"/>
      <c r="OPX162" s="11"/>
      <c r="OPY162" s="11"/>
      <c r="OPZ162" s="11"/>
      <c r="OQA162" s="11"/>
      <c r="OQB162" s="11"/>
      <c r="OQC162" s="11"/>
      <c r="OQD162" s="11"/>
      <c r="OQE162" s="11"/>
      <c r="OQF162" s="11"/>
      <c r="OQG162" s="11"/>
      <c r="OQH162" s="11"/>
      <c r="OQI162" s="11"/>
      <c r="OQJ162" s="11"/>
      <c r="OQK162" s="11"/>
      <c r="OQL162" s="11"/>
      <c r="OQM162" s="11"/>
      <c r="OQN162" s="11"/>
      <c r="OQO162" s="11"/>
      <c r="OQP162" s="11"/>
      <c r="OQQ162" s="11"/>
      <c r="OQR162" s="11"/>
      <c r="OQS162" s="11"/>
      <c r="OQT162" s="11"/>
      <c r="OQU162" s="11"/>
      <c r="OQV162" s="11"/>
      <c r="OQW162" s="11"/>
      <c r="OQX162" s="11"/>
      <c r="OQY162" s="11"/>
      <c r="OQZ162" s="11"/>
      <c r="ORA162" s="11"/>
      <c r="ORB162" s="11"/>
      <c r="ORC162" s="11"/>
      <c r="ORD162" s="11"/>
      <c r="ORE162" s="11"/>
      <c r="ORF162" s="11"/>
      <c r="ORG162" s="11"/>
      <c r="ORH162" s="11"/>
      <c r="ORI162" s="11"/>
      <c r="ORJ162" s="11"/>
      <c r="ORK162" s="11"/>
      <c r="ORL162" s="11"/>
      <c r="ORM162" s="11"/>
      <c r="ORN162" s="11"/>
      <c r="ORO162" s="11"/>
      <c r="ORP162" s="11"/>
      <c r="ORQ162" s="11"/>
      <c r="ORR162" s="11"/>
      <c r="ORS162" s="11"/>
      <c r="ORT162" s="11"/>
      <c r="ORU162" s="11"/>
      <c r="ORV162" s="11"/>
      <c r="ORW162" s="11"/>
      <c r="ORX162" s="11"/>
      <c r="ORY162" s="11"/>
      <c r="ORZ162" s="11"/>
      <c r="OSA162" s="11"/>
      <c r="OSB162" s="11"/>
      <c r="OSC162" s="11"/>
      <c r="OSD162" s="11"/>
      <c r="OSE162" s="11"/>
      <c r="OSF162" s="11"/>
      <c r="OSG162" s="11"/>
      <c r="OSH162" s="11"/>
      <c r="OSI162" s="11"/>
      <c r="OSJ162" s="11"/>
      <c r="OSK162" s="11"/>
      <c r="OSL162" s="11"/>
      <c r="OSM162" s="11"/>
      <c r="OSN162" s="11"/>
      <c r="OSO162" s="11"/>
      <c r="OSP162" s="11"/>
      <c r="OSQ162" s="11"/>
      <c r="OSR162" s="11"/>
      <c r="OSS162" s="11"/>
      <c r="OST162" s="11"/>
      <c r="OSU162" s="11"/>
      <c r="OSV162" s="11"/>
      <c r="OSW162" s="11"/>
      <c r="OSX162" s="11"/>
      <c r="OSY162" s="11"/>
      <c r="OSZ162" s="11"/>
      <c r="OTA162" s="11"/>
      <c r="OTB162" s="11"/>
      <c r="OTC162" s="11"/>
      <c r="OTD162" s="11"/>
      <c r="OTE162" s="11"/>
      <c r="OTF162" s="11"/>
      <c r="OTG162" s="11"/>
      <c r="OTH162" s="11"/>
      <c r="OTI162" s="11"/>
      <c r="OTJ162" s="11"/>
      <c r="OTK162" s="11"/>
      <c r="OTL162" s="11"/>
      <c r="OTM162" s="11"/>
      <c r="OTN162" s="11"/>
      <c r="OTO162" s="11"/>
      <c r="OTP162" s="11"/>
      <c r="OTQ162" s="11"/>
      <c r="OTR162" s="11"/>
      <c r="OTS162" s="11"/>
      <c r="OTT162" s="11"/>
      <c r="OTU162" s="11"/>
      <c r="OTV162" s="11"/>
      <c r="OTW162" s="11"/>
      <c r="OTX162" s="11"/>
      <c r="OTY162" s="11"/>
      <c r="OTZ162" s="11"/>
      <c r="OUA162" s="11"/>
      <c r="OUB162" s="11"/>
      <c r="OUC162" s="11"/>
      <c r="OUD162" s="11"/>
      <c r="OUE162" s="11"/>
      <c r="OUF162" s="11"/>
      <c r="OUG162" s="11"/>
      <c r="OUH162" s="11"/>
      <c r="OUI162" s="11"/>
      <c r="OUJ162" s="11"/>
      <c r="OUK162" s="11"/>
      <c r="OUL162" s="11"/>
      <c r="OUM162" s="11"/>
      <c r="OUN162" s="11"/>
      <c r="OUO162" s="11"/>
      <c r="OUP162" s="11"/>
      <c r="OUQ162" s="11"/>
      <c r="OUR162" s="11"/>
      <c r="OUS162" s="11"/>
      <c r="OUT162" s="11"/>
      <c r="OUU162" s="11"/>
      <c r="OUV162" s="11"/>
      <c r="OUW162" s="11"/>
      <c r="OUX162" s="11"/>
      <c r="OUY162" s="11"/>
      <c r="OUZ162" s="11"/>
      <c r="OVA162" s="11"/>
      <c r="OVB162" s="11"/>
      <c r="OVC162" s="11"/>
      <c r="OVD162" s="11"/>
      <c r="OVE162" s="11"/>
      <c r="OVF162" s="11"/>
      <c r="OVG162" s="11"/>
      <c r="OVH162" s="11"/>
      <c r="OVI162" s="11"/>
      <c r="OVJ162" s="11"/>
      <c r="OVK162" s="11"/>
      <c r="OVL162" s="11"/>
      <c r="OVM162" s="11"/>
      <c r="OVN162" s="11"/>
      <c r="OVO162" s="11"/>
      <c r="OVP162" s="11"/>
      <c r="OVQ162" s="11"/>
      <c r="OVR162" s="11"/>
      <c r="OVS162" s="11"/>
      <c r="OVT162" s="11"/>
      <c r="OVU162" s="11"/>
      <c r="OVV162" s="11"/>
      <c r="OVW162" s="11"/>
      <c r="OVX162" s="11"/>
      <c r="OVY162" s="11"/>
      <c r="OVZ162" s="11"/>
      <c r="OWA162" s="11"/>
      <c r="OWB162" s="11"/>
      <c r="OWC162" s="11"/>
      <c r="OWD162" s="11"/>
      <c r="OWE162" s="11"/>
      <c r="OWF162" s="11"/>
      <c r="OWG162" s="11"/>
      <c r="OWH162" s="11"/>
      <c r="OWI162" s="11"/>
      <c r="OWJ162" s="11"/>
      <c r="OWK162" s="11"/>
      <c r="OWL162" s="11"/>
      <c r="OWM162" s="11"/>
      <c r="OWN162" s="11"/>
      <c r="OWO162" s="11"/>
      <c r="OWP162" s="11"/>
      <c r="OWQ162" s="11"/>
      <c r="OWR162" s="11"/>
      <c r="OWS162" s="11"/>
      <c r="OWT162" s="11"/>
      <c r="OWU162" s="11"/>
      <c r="OWV162" s="11"/>
      <c r="OWW162" s="11"/>
      <c r="OWX162" s="11"/>
      <c r="OWY162" s="11"/>
      <c r="OWZ162" s="11"/>
      <c r="OXA162" s="11"/>
      <c r="OXB162" s="11"/>
      <c r="OXC162" s="11"/>
      <c r="OXD162" s="11"/>
      <c r="OXE162" s="11"/>
      <c r="OXF162" s="11"/>
      <c r="OXG162" s="11"/>
      <c r="OXH162" s="11"/>
      <c r="OXI162" s="11"/>
      <c r="OXJ162" s="11"/>
      <c r="OXK162" s="11"/>
      <c r="OXL162" s="11"/>
      <c r="OXM162" s="11"/>
      <c r="OXN162" s="11"/>
      <c r="OXO162" s="11"/>
      <c r="OXP162" s="11"/>
      <c r="OXQ162" s="11"/>
      <c r="OXR162" s="11"/>
      <c r="OXS162" s="11"/>
      <c r="OXT162" s="11"/>
      <c r="OXU162" s="11"/>
      <c r="OXV162" s="11"/>
      <c r="OXW162" s="11"/>
      <c r="OXX162" s="11"/>
      <c r="OXY162" s="11"/>
      <c r="OXZ162" s="11"/>
      <c r="OYA162" s="11"/>
      <c r="OYB162" s="11"/>
      <c r="OYC162" s="11"/>
      <c r="OYD162" s="11"/>
      <c r="OYE162" s="11"/>
      <c r="OYF162" s="11"/>
      <c r="OYG162" s="11"/>
      <c r="OYH162" s="11"/>
      <c r="OYI162" s="11"/>
      <c r="OYJ162" s="11"/>
      <c r="OYK162" s="11"/>
      <c r="OYL162" s="11"/>
      <c r="OYM162" s="11"/>
      <c r="OYN162" s="11"/>
      <c r="OYO162" s="11"/>
      <c r="OYP162" s="11"/>
      <c r="OYQ162" s="11"/>
      <c r="OYR162" s="11"/>
      <c r="OYS162" s="11"/>
      <c r="OYT162" s="11"/>
      <c r="OYU162" s="11"/>
      <c r="OYV162" s="11"/>
      <c r="OYW162" s="11"/>
      <c r="OYX162" s="11"/>
      <c r="OYY162" s="11"/>
      <c r="OYZ162" s="11"/>
      <c r="OZA162" s="11"/>
      <c r="OZB162" s="11"/>
      <c r="OZC162" s="11"/>
      <c r="OZD162" s="11"/>
      <c r="OZE162" s="11"/>
      <c r="OZF162" s="11"/>
      <c r="OZG162" s="11"/>
      <c r="OZH162" s="11"/>
      <c r="OZI162" s="11"/>
      <c r="OZJ162" s="11"/>
      <c r="OZK162" s="11"/>
      <c r="OZL162" s="11"/>
      <c r="OZM162" s="11"/>
      <c r="OZN162" s="11"/>
      <c r="OZO162" s="11"/>
      <c r="OZP162" s="11"/>
      <c r="OZQ162" s="11"/>
      <c r="OZR162" s="11"/>
      <c r="OZS162" s="11"/>
      <c r="OZT162" s="11"/>
      <c r="OZU162" s="11"/>
      <c r="OZV162" s="11"/>
      <c r="OZW162" s="11"/>
      <c r="OZX162" s="11"/>
      <c r="OZY162" s="11"/>
      <c r="OZZ162" s="11"/>
      <c r="PAA162" s="11"/>
      <c r="PAB162" s="11"/>
      <c r="PAC162" s="11"/>
      <c r="PAD162" s="11"/>
      <c r="PAE162" s="11"/>
      <c r="PAF162" s="11"/>
      <c r="PAG162" s="11"/>
      <c r="PAH162" s="11"/>
      <c r="PAI162" s="11"/>
      <c r="PAJ162" s="11"/>
      <c r="PAK162" s="11"/>
      <c r="PAL162" s="11"/>
      <c r="PAM162" s="11"/>
      <c r="PAN162" s="11"/>
      <c r="PAO162" s="11"/>
      <c r="PAP162" s="11"/>
      <c r="PAQ162" s="11"/>
      <c r="PAR162" s="11"/>
      <c r="PAS162" s="11"/>
      <c r="PAT162" s="11"/>
      <c r="PAU162" s="11"/>
      <c r="PAV162" s="11"/>
      <c r="PAW162" s="11"/>
      <c r="PAX162" s="11"/>
      <c r="PAY162" s="11"/>
      <c r="PAZ162" s="11"/>
      <c r="PBA162" s="11"/>
      <c r="PBB162" s="11"/>
      <c r="PBC162" s="11"/>
      <c r="PBD162" s="11"/>
      <c r="PBE162" s="11"/>
      <c r="PBF162" s="11"/>
      <c r="PBG162" s="11"/>
      <c r="PBH162" s="11"/>
      <c r="PBI162" s="11"/>
      <c r="PBJ162" s="11"/>
      <c r="PBK162" s="11"/>
      <c r="PBL162" s="11"/>
      <c r="PBM162" s="11"/>
      <c r="PBN162" s="11"/>
      <c r="PBO162" s="11"/>
      <c r="PBP162" s="11"/>
      <c r="PBQ162" s="11"/>
      <c r="PBR162" s="11"/>
      <c r="PBS162" s="11"/>
      <c r="PBT162" s="11"/>
      <c r="PBU162" s="11"/>
      <c r="PBV162" s="11"/>
      <c r="PBW162" s="11"/>
      <c r="PBX162" s="11"/>
      <c r="PBY162" s="11"/>
      <c r="PBZ162" s="11"/>
      <c r="PCA162" s="11"/>
      <c r="PCB162" s="11"/>
      <c r="PCC162" s="11"/>
      <c r="PCD162" s="11"/>
      <c r="PCE162" s="11"/>
      <c r="PCF162" s="11"/>
      <c r="PCG162" s="11"/>
      <c r="PCH162" s="11"/>
      <c r="PCI162" s="11"/>
      <c r="PCJ162" s="11"/>
      <c r="PCK162" s="11"/>
      <c r="PCL162" s="11"/>
      <c r="PCM162" s="11"/>
      <c r="PCN162" s="11"/>
      <c r="PCO162" s="11"/>
      <c r="PCP162" s="11"/>
      <c r="PCQ162" s="11"/>
      <c r="PCR162" s="11"/>
      <c r="PCS162" s="11"/>
      <c r="PCT162" s="11"/>
      <c r="PCU162" s="11"/>
      <c r="PCV162" s="11"/>
      <c r="PCW162" s="11"/>
      <c r="PCX162" s="11"/>
      <c r="PCY162" s="11"/>
      <c r="PCZ162" s="11"/>
      <c r="PDA162" s="11"/>
      <c r="PDB162" s="11"/>
      <c r="PDC162" s="11"/>
      <c r="PDD162" s="11"/>
      <c r="PDE162" s="11"/>
      <c r="PDF162" s="11"/>
      <c r="PDG162" s="11"/>
      <c r="PDH162" s="11"/>
      <c r="PDI162" s="11"/>
      <c r="PDJ162" s="11"/>
      <c r="PDK162" s="11"/>
      <c r="PDL162" s="11"/>
      <c r="PDM162" s="11"/>
      <c r="PDN162" s="11"/>
      <c r="PDO162" s="11"/>
      <c r="PDP162" s="11"/>
      <c r="PDQ162" s="11"/>
      <c r="PDR162" s="11"/>
      <c r="PDS162" s="11"/>
      <c r="PDT162" s="11"/>
      <c r="PDU162" s="11"/>
      <c r="PDV162" s="11"/>
      <c r="PDW162" s="11"/>
      <c r="PDX162" s="11"/>
      <c r="PDY162" s="11"/>
      <c r="PDZ162" s="11"/>
      <c r="PEA162" s="11"/>
      <c r="PEB162" s="11"/>
      <c r="PEC162" s="11"/>
      <c r="PED162" s="11"/>
      <c r="PEE162" s="11"/>
      <c r="PEF162" s="11"/>
      <c r="PEG162" s="11"/>
      <c r="PEH162" s="11"/>
      <c r="PEI162" s="11"/>
      <c r="PEJ162" s="11"/>
      <c r="PEK162" s="11"/>
      <c r="PEL162" s="11"/>
      <c r="PEM162" s="11"/>
      <c r="PEN162" s="11"/>
      <c r="PEO162" s="11"/>
      <c r="PEP162" s="11"/>
      <c r="PEQ162" s="11"/>
      <c r="PER162" s="11"/>
      <c r="PES162" s="11"/>
      <c r="PET162" s="11"/>
      <c r="PEU162" s="11"/>
      <c r="PEV162" s="11"/>
      <c r="PEW162" s="11"/>
      <c r="PEX162" s="11"/>
      <c r="PEY162" s="11"/>
      <c r="PEZ162" s="11"/>
      <c r="PFA162" s="11"/>
      <c r="PFB162" s="11"/>
      <c r="PFC162" s="11"/>
      <c r="PFD162" s="11"/>
      <c r="PFE162" s="11"/>
      <c r="PFF162" s="11"/>
      <c r="PFG162" s="11"/>
      <c r="PFH162" s="11"/>
      <c r="PFI162" s="11"/>
      <c r="PFJ162" s="11"/>
      <c r="PFK162" s="11"/>
      <c r="PFL162" s="11"/>
      <c r="PFM162" s="11"/>
      <c r="PFN162" s="11"/>
      <c r="PFO162" s="11"/>
      <c r="PFP162" s="11"/>
      <c r="PFQ162" s="11"/>
      <c r="PFR162" s="11"/>
      <c r="PFS162" s="11"/>
      <c r="PFT162" s="11"/>
      <c r="PFU162" s="11"/>
      <c r="PFV162" s="11"/>
      <c r="PFW162" s="11"/>
      <c r="PFX162" s="11"/>
      <c r="PFY162" s="11"/>
      <c r="PFZ162" s="11"/>
      <c r="PGA162" s="11"/>
      <c r="PGB162" s="11"/>
      <c r="PGC162" s="11"/>
      <c r="PGD162" s="11"/>
      <c r="PGE162" s="11"/>
      <c r="PGF162" s="11"/>
      <c r="PGG162" s="11"/>
      <c r="PGH162" s="11"/>
      <c r="PGI162" s="11"/>
      <c r="PGJ162" s="11"/>
      <c r="PGK162" s="11"/>
      <c r="PGL162" s="11"/>
      <c r="PGM162" s="11"/>
      <c r="PGN162" s="11"/>
      <c r="PGO162" s="11"/>
      <c r="PGP162" s="11"/>
      <c r="PGQ162" s="11"/>
      <c r="PGR162" s="11"/>
      <c r="PGS162" s="11"/>
      <c r="PGT162" s="11"/>
      <c r="PGU162" s="11"/>
      <c r="PGV162" s="11"/>
      <c r="PGW162" s="11"/>
      <c r="PGX162" s="11"/>
      <c r="PGY162" s="11"/>
      <c r="PGZ162" s="11"/>
      <c r="PHA162" s="11"/>
      <c r="PHB162" s="11"/>
      <c r="PHC162" s="11"/>
      <c r="PHD162" s="11"/>
      <c r="PHE162" s="11"/>
      <c r="PHF162" s="11"/>
      <c r="PHG162" s="11"/>
      <c r="PHH162" s="11"/>
      <c r="PHI162" s="11"/>
      <c r="PHJ162" s="11"/>
      <c r="PHK162" s="11"/>
      <c r="PHL162" s="11"/>
      <c r="PHM162" s="11"/>
      <c r="PHN162" s="11"/>
      <c r="PHO162" s="11"/>
      <c r="PHP162" s="11"/>
      <c r="PHQ162" s="11"/>
      <c r="PHR162" s="11"/>
      <c r="PHS162" s="11"/>
      <c r="PHT162" s="11"/>
      <c r="PHU162" s="11"/>
      <c r="PHV162" s="11"/>
      <c r="PHW162" s="11"/>
      <c r="PHX162" s="11"/>
      <c r="PHY162" s="11"/>
      <c r="PHZ162" s="11"/>
      <c r="PIA162" s="11"/>
      <c r="PIB162" s="11"/>
      <c r="PIC162" s="11"/>
      <c r="PID162" s="11"/>
      <c r="PIE162" s="11"/>
      <c r="PIF162" s="11"/>
      <c r="PIG162" s="11"/>
      <c r="PIH162" s="11"/>
      <c r="PII162" s="11"/>
      <c r="PIJ162" s="11"/>
      <c r="PIK162" s="11"/>
      <c r="PIL162" s="11"/>
      <c r="PIM162" s="11"/>
      <c r="PIN162" s="11"/>
      <c r="PIO162" s="11"/>
      <c r="PIP162" s="11"/>
      <c r="PIQ162" s="11"/>
      <c r="PIR162" s="11"/>
      <c r="PIS162" s="11"/>
      <c r="PIT162" s="11"/>
      <c r="PIU162" s="11"/>
      <c r="PIV162" s="11"/>
      <c r="PIW162" s="11"/>
      <c r="PIX162" s="11"/>
      <c r="PIY162" s="11"/>
      <c r="PIZ162" s="11"/>
      <c r="PJA162" s="11"/>
      <c r="PJB162" s="11"/>
      <c r="PJC162" s="11"/>
      <c r="PJD162" s="11"/>
      <c r="PJE162" s="11"/>
      <c r="PJF162" s="11"/>
      <c r="PJG162" s="11"/>
      <c r="PJH162" s="11"/>
      <c r="PJI162" s="11"/>
      <c r="PJJ162" s="11"/>
      <c r="PJK162" s="11"/>
      <c r="PJL162" s="11"/>
      <c r="PJM162" s="11"/>
      <c r="PJN162" s="11"/>
      <c r="PJO162" s="11"/>
      <c r="PJP162" s="11"/>
      <c r="PJQ162" s="11"/>
      <c r="PJR162" s="11"/>
      <c r="PJS162" s="11"/>
      <c r="PJT162" s="11"/>
      <c r="PJU162" s="11"/>
      <c r="PJV162" s="11"/>
      <c r="PJW162" s="11"/>
      <c r="PJX162" s="11"/>
      <c r="PJY162" s="11"/>
      <c r="PJZ162" s="11"/>
      <c r="PKA162" s="11"/>
      <c r="PKB162" s="11"/>
      <c r="PKC162" s="11"/>
      <c r="PKD162" s="11"/>
      <c r="PKE162" s="11"/>
      <c r="PKF162" s="11"/>
      <c r="PKG162" s="11"/>
      <c r="PKH162" s="11"/>
      <c r="PKI162" s="11"/>
      <c r="PKJ162" s="11"/>
      <c r="PKK162" s="11"/>
      <c r="PKL162" s="11"/>
      <c r="PKM162" s="11"/>
      <c r="PKN162" s="11"/>
      <c r="PKO162" s="11"/>
      <c r="PKP162" s="11"/>
      <c r="PKQ162" s="11"/>
      <c r="PKR162" s="11"/>
      <c r="PKS162" s="11"/>
      <c r="PKT162" s="11"/>
      <c r="PKU162" s="11"/>
      <c r="PKV162" s="11"/>
      <c r="PKW162" s="11"/>
      <c r="PKX162" s="11"/>
      <c r="PKY162" s="11"/>
      <c r="PKZ162" s="11"/>
      <c r="PLA162" s="11"/>
      <c r="PLB162" s="11"/>
      <c r="PLC162" s="11"/>
      <c r="PLD162" s="11"/>
      <c r="PLE162" s="11"/>
      <c r="PLF162" s="11"/>
      <c r="PLG162" s="11"/>
      <c r="PLH162" s="11"/>
      <c r="PLI162" s="11"/>
      <c r="PLJ162" s="11"/>
      <c r="PLK162" s="11"/>
      <c r="PLL162" s="11"/>
      <c r="PLM162" s="11"/>
      <c r="PLN162" s="11"/>
      <c r="PLO162" s="11"/>
      <c r="PLP162" s="11"/>
      <c r="PLQ162" s="11"/>
      <c r="PLR162" s="11"/>
      <c r="PLS162" s="11"/>
      <c r="PLT162" s="11"/>
      <c r="PLU162" s="11"/>
      <c r="PLV162" s="11"/>
      <c r="PLW162" s="11"/>
      <c r="PLX162" s="11"/>
      <c r="PLY162" s="11"/>
      <c r="PLZ162" s="11"/>
      <c r="PMA162" s="11"/>
      <c r="PMB162" s="11"/>
      <c r="PMC162" s="11"/>
      <c r="PMD162" s="11"/>
      <c r="PME162" s="11"/>
      <c r="PMF162" s="11"/>
      <c r="PMG162" s="11"/>
      <c r="PMH162" s="11"/>
      <c r="PMI162" s="11"/>
      <c r="PMJ162" s="11"/>
      <c r="PMK162" s="11"/>
      <c r="PML162" s="11"/>
      <c r="PMM162" s="11"/>
      <c r="PMN162" s="11"/>
      <c r="PMO162" s="11"/>
      <c r="PMP162" s="11"/>
      <c r="PMQ162" s="11"/>
      <c r="PMR162" s="11"/>
      <c r="PMS162" s="11"/>
      <c r="PMT162" s="11"/>
      <c r="PMU162" s="11"/>
      <c r="PMV162" s="11"/>
      <c r="PMW162" s="11"/>
      <c r="PMX162" s="11"/>
      <c r="PMY162" s="11"/>
      <c r="PMZ162" s="11"/>
      <c r="PNA162" s="11"/>
      <c r="PNB162" s="11"/>
      <c r="PNC162" s="11"/>
      <c r="PND162" s="11"/>
      <c r="PNE162" s="11"/>
      <c r="PNF162" s="11"/>
      <c r="PNG162" s="11"/>
      <c r="PNH162" s="11"/>
      <c r="PNI162" s="11"/>
      <c r="PNJ162" s="11"/>
      <c r="PNK162" s="11"/>
      <c r="PNL162" s="11"/>
      <c r="PNM162" s="11"/>
      <c r="PNN162" s="11"/>
      <c r="PNO162" s="11"/>
      <c r="PNP162" s="11"/>
      <c r="PNQ162" s="11"/>
      <c r="PNR162" s="11"/>
      <c r="PNS162" s="11"/>
      <c r="PNT162" s="11"/>
      <c r="PNU162" s="11"/>
      <c r="PNV162" s="11"/>
      <c r="PNW162" s="11"/>
      <c r="PNX162" s="11"/>
      <c r="PNY162" s="11"/>
      <c r="PNZ162" s="11"/>
      <c r="POA162" s="11"/>
      <c r="POB162" s="11"/>
      <c r="POC162" s="11"/>
      <c r="POD162" s="11"/>
      <c r="POE162" s="11"/>
      <c r="POF162" s="11"/>
      <c r="POG162" s="11"/>
      <c r="POH162" s="11"/>
      <c r="POI162" s="11"/>
      <c r="POJ162" s="11"/>
      <c r="POK162" s="11"/>
      <c r="POL162" s="11"/>
      <c r="POM162" s="11"/>
      <c r="PON162" s="11"/>
      <c r="POO162" s="11"/>
      <c r="POP162" s="11"/>
      <c r="POQ162" s="11"/>
      <c r="POR162" s="11"/>
      <c r="POS162" s="11"/>
      <c r="POT162" s="11"/>
      <c r="POU162" s="11"/>
      <c r="POV162" s="11"/>
      <c r="POW162" s="11"/>
      <c r="POX162" s="11"/>
      <c r="POY162" s="11"/>
      <c r="POZ162" s="11"/>
      <c r="PPA162" s="11"/>
      <c r="PPB162" s="11"/>
      <c r="PPC162" s="11"/>
      <c r="PPD162" s="11"/>
      <c r="PPE162" s="11"/>
      <c r="PPF162" s="11"/>
      <c r="PPG162" s="11"/>
      <c r="PPH162" s="11"/>
      <c r="PPI162" s="11"/>
      <c r="PPJ162" s="11"/>
      <c r="PPK162" s="11"/>
      <c r="PPL162" s="11"/>
      <c r="PPM162" s="11"/>
      <c r="PPN162" s="11"/>
      <c r="PPO162" s="11"/>
      <c r="PPP162" s="11"/>
      <c r="PPQ162" s="11"/>
      <c r="PPR162" s="11"/>
      <c r="PPS162" s="11"/>
      <c r="PPT162" s="11"/>
      <c r="PPU162" s="11"/>
      <c r="PPV162" s="11"/>
      <c r="PPW162" s="11"/>
      <c r="PPX162" s="11"/>
      <c r="PPY162" s="11"/>
      <c r="PPZ162" s="11"/>
      <c r="PQA162" s="11"/>
      <c r="PQB162" s="11"/>
      <c r="PQC162" s="11"/>
      <c r="PQD162" s="11"/>
      <c r="PQE162" s="11"/>
      <c r="PQF162" s="11"/>
      <c r="PQG162" s="11"/>
      <c r="PQH162" s="11"/>
      <c r="PQI162" s="11"/>
      <c r="PQJ162" s="11"/>
      <c r="PQK162" s="11"/>
      <c r="PQL162" s="11"/>
      <c r="PQM162" s="11"/>
      <c r="PQN162" s="11"/>
      <c r="PQO162" s="11"/>
      <c r="PQP162" s="11"/>
      <c r="PQQ162" s="11"/>
      <c r="PQR162" s="11"/>
      <c r="PQS162" s="11"/>
      <c r="PQT162" s="11"/>
      <c r="PQU162" s="11"/>
      <c r="PQV162" s="11"/>
      <c r="PQW162" s="11"/>
      <c r="PQX162" s="11"/>
      <c r="PQY162" s="11"/>
      <c r="PQZ162" s="11"/>
      <c r="PRA162" s="11"/>
      <c r="PRB162" s="11"/>
      <c r="PRC162" s="11"/>
      <c r="PRD162" s="11"/>
      <c r="PRE162" s="11"/>
      <c r="PRF162" s="11"/>
      <c r="PRG162" s="11"/>
      <c r="PRH162" s="11"/>
      <c r="PRI162" s="11"/>
      <c r="PRJ162" s="11"/>
      <c r="PRK162" s="11"/>
      <c r="PRL162" s="11"/>
      <c r="PRM162" s="11"/>
      <c r="PRN162" s="11"/>
      <c r="PRO162" s="11"/>
      <c r="PRP162" s="11"/>
      <c r="PRQ162" s="11"/>
      <c r="PRR162" s="11"/>
      <c r="PRS162" s="11"/>
      <c r="PRT162" s="11"/>
      <c r="PRU162" s="11"/>
      <c r="PRV162" s="11"/>
      <c r="PRW162" s="11"/>
      <c r="PRX162" s="11"/>
      <c r="PRY162" s="11"/>
      <c r="PRZ162" s="11"/>
      <c r="PSA162" s="11"/>
      <c r="PSB162" s="11"/>
      <c r="PSC162" s="11"/>
      <c r="PSD162" s="11"/>
      <c r="PSE162" s="11"/>
      <c r="PSF162" s="11"/>
      <c r="PSG162" s="11"/>
      <c r="PSH162" s="11"/>
      <c r="PSI162" s="11"/>
      <c r="PSJ162" s="11"/>
      <c r="PSK162" s="11"/>
      <c r="PSL162" s="11"/>
      <c r="PSM162" s="11"/>
      <c r="PSN162" s="11"/>
      <c r="PSO162" s="11"/>
      <c r="PSP162" s="11"/>
      <c r="PSQ162" s="11"/>
      <c r="PSR162" s="11"/>
      <c r="PSS162" s="11"/>
      <c r="PST162" s="11"/>
      <c r="PSU162" s="11"/>
      <c r="PSV162" s="11"/>
      <c r="PSW162" s="11"/>
      <c r="PSX162" s="11"/>
      <c r="PSY162" s="11"/>
      <c r="PSZ162" s="11"/>
      <c r="PTA162" s="11"/>
      <c r="PTB162" s="11"/>
      <c r="PTC162" s="11"/>
      <c r="PTD162" s="11"/>
      <c r="PTE162" s="11"/>
      <c r="PTF162" s="11"/>
      <c r="PTG162" s="11"/>
      <c r="PTH162" s="11"/>
      <c r="PTI162" s="11"/>
      <c r="PTJ162" s="11"/>
      <c r="PTK162" s="11"/>
      <c r="PTL162" s="11"/>
      <c r="PTM162" s="11"/>
      <c r="PTN162" s="11"/>
      <c r="PTO162" s="11"/>
      <c r="PTP162" s="11"/>
      <c r="PTQ162" s="11"/>
      <c r="PTR162" s="11"/>
      <c r="PTS162" s="11"/>
      <c r="PTT162" s="11"/>
      <c r="PTU162" s="11"/>
      <c r="PTV162" s="11"/>
      <c r="PTW162" s="11"/>
      <c r="PTX162" s="11"/>
      <c r="PTY162" s="11"/>
      <c r="PTZ162" s="11"/>
      <c r="PUA162" s="11"/>
      <c r="PUB162" s="11"/>
      <c r="PUC162" s="11"/>
      <c r="PUD162" s="11"/>
      <c r="PUE162" s="11"/>
      <c r="PUF162" s="11"/>
      <c r="PUG162" s="11"/>
      <c r="PUH162" s="11"/>
      <c r="PUI162" s="11"/>
      <c r="PUJ162" s="11"/>
      <c r="PUK162" s="11"/>
      <c r="PUL162" s="11"/>
      <c r="PUM162" s="11"/>
      <c r="PUN162" s="11"/>
      <c r="PUO162" s="11"/>
      <c r="PUP162" s="11"/>
      <c r="PUQ162" s="11"/>
      <c r="PUR162" s="11"/>
      <c r="PUS162" s="11"/>
      <c r="PUT162" s="11"/>
      <c r="PUU162" s="11"/>
      <c r="PUV162" s="11"/>
      <c r="PUW162" s="11"/>
      <c r="PUX162" s="11"/>
      <c r="PUY162" s="11"/>
      <c r="PUZ162" s="11"/>
      <c r="PVA162" s="11"/>
      <c r="PVB162" s="11"/>
      <c r="PVC162" s="11"/>
      <c r="PVD162" s="11"/>
      <c r="PVE162" s="11"/>
      <c r="PVF162" s="11"/>
      <c r="PVG162" s="11"/>
      <c r="PVH162" s="11"/>
      <c r="PVI162" s="11"/>
      <c r="PVJ162" s="11"/>
      <c r="PVK162" s="11"/>
      <c r="PVL162" s="11"/>
      <c r="PVM162" s="11"/>
      <c r="PVN162" s="11"/>
      <c r="PVO162" s="11"/>
      <c r="PVP162" s="11"/>
      <c r="PVQ162" s="11"/>
      <c r="PVR162" s="11"/>
      <c r="PVS162" s="11"/>
      <c r="PVT162" s="11"/>
      <c r="PVU162" s="11"/>
      <c r="PVV162" s="11"/>
      <c r="PVW162" s="11"/>
      <c r="PVX162" s="11"/>
      <c r="PVY162" s="11"/>
      <c r="PVZ162" s="11"/>
      <c r="PWA162" s="11"/>
      <c r="PWB162" s="11"/>
      <c r="PWC162" s="11"/>
      <c r="PWD162" s="11"/>
      <c r="PWE162" s="11"/>
      <c r="PWF162" s="11"/>
      <c r="PWG162" s="11"/>
      <c r="PWH162" s="11"/>
      <c r="PWI162" s="11"/>
      <c r="PWJ162" s="11"/>
      <c r="PWK162" s="11"/>
      <c r="PWL162" s="11"/>
      <c r="PWM162" s="11"/>
      <c r="PWN162" s="11"/>
      <c r="PWO162" s="11"/>
      <c r="PWP162" s="11"/>
      <c r="PWQ162" s="11"/>
      <c r="PWR162" s="11"/>
      <c r="PWS162" s="11"/>
      <c r="PWT162" s="11"/>
      <c r="PWU162" s="11"/>
      <c r="PWV162" s="11"/>
      <c r="PWW162" s="11"/>
      <c r="PWX162" s="11"/>
      <c r="PWY162" s="11"/>
      <c r="PWZ162" s="11"/>
      <c r="PXA162" s="11"/>
      <c r="PXB162" s="11"/>
      <c r="PXC162" s="11"/>
      <c r="PXD162" s="11"/>
      <c r="PXE162" s="11"/>
      <c r="PXF162" s="11"/>
      <c r="PXG162" s="11"/>
      <c r="PXH162" s="11"/>
      <c r="PXI162" s="11"/>
      <c r="PXJ162" s="11"/>
      <c r="PXK162" s="11"/>
      <c r="PXL162" s="11"/>
      <c r="PXM162" s="11"/>
      <c r="PXN162" s="11"/>
      <c r="PXO162" s="11"/>
      <c r="PXP162" s="11"/>
      <c r="PXQ162" s="11"/>
      <c r="PXR162" s="11"/>
      <c r="PXS162" s="11"/>
      <c r="PXT162" s="11"/>
      <c r="PXU162" s="11"/>
      <c r="PXV162" s="11"/>
      <c r="PXW162" s="11"/>
      <c r="PXX162" s="11"/>
      <c r="PXY162" s="11"/>
      <c r="PXZ162" s="11"/>
      <c r="PYA162" s="11"/>
      <c r="PYB162" s="11"/>
      <c r="PYC162" s="11"/>
      <c r="PYD162" s="11"/>
      <c r="PYE162" s="11"/>
      <c r="PYF162" s="11"/>
      <c r="PYG162" s="11"/>
      <c r="PYH162" s="11"/>
      <c r="PYI162" s="11"/>
      <c r="PYJ162" s="11"/>
      <c r="PYK162" s="11"/>
      <c r="PYL162" s="11"/>
      <c r="PYM162" s="11"/>
      <c r="PYN162" s="11"/>
      <c r="PYO162" s="11"/>
      <c r="PYP162" s="11"/>
      <c r="PYQ162" s="11"/>
      <c r="PYR162" s="11"/>
      <c r="PYS162" s="11"/>
      <c r="PYT162" s="11"/>
      <c r="PYU162" s="11"/>
      <c r="PYV162" s="11"/>
      <c r="PYW162" s="11"/>
      <c r="PYX162" s="11"/>
      <c r="PYY162" s="11"/>
      <c r="PYZ162" s="11"/>
      <c r="PZA162" s="11"/>
      <c r="PZB162" s="11"/>
      <c r="PZC162" s="11"/>
      <c r="PZD162" s="11"/>
      <c r="PZE162" s="11"/>
      <c r="PZF162" s="11"/>
      <c r="PZG162" s="11"/>
      <c r="PZH162" s="11"/>
      <c r="PZI162" s="11"/>
      <c r="PZJ162" s="11"/>
      <c r="PZK162" s="11"/>
      <c r="PZL162" s="11"/>
      <c r="PZM162" s="11"/>
      <c r="PZN162" s="11"/>
      <c r="PZO162" s="11"/>
      <c r="PZP162" s="11"/>
      <c r="PZQ162" s="11"/>
      <c r="PZR162" s="11"/>
      <c r="PZS162" s="11"/>
      <c r="PZT162" s="11"/>
      <c r="PZU162" s="11"/>
      <c r="PZV162" s="11"/>
      <c r="PZW162" s="11"/>
      <c r="PZX162" s="11"/>
      <c r="PZY162" s="11"/>
      <c r="PZZ162" s="11"/>
      <c r="QAA162" s="11"/>
      <c r="QAB162" s="11"/>
      <c r="QAC162" s="11"/>
      <c r="QAD162" s="11"/>
      <c r="QAE162" s="11"/>
      <c r="QAF162" s="11"/>
      <c r="QAG162" s="11"/>
      <c r="QAH162" s="11"/>
      <c r="QAI162" s="11"/>
      <c r="QAJ162" s="11"/>
      <c r="QAK162" s="11"/>
      <c r="QAL162" s="11"/>
      <c r="QAM162" s="11"/>
      <c r="QAN162" s="11"/>
      <c r="QAO162" s="11"/>
      <c r="QAP162" s="11"/>
      <c r="QAQ162" s="11"/>
      <c r="QAR162" s="11"/>
      <c r="QAS162" s="11"/>
      <c r="QAT162" s="11"/>
      <c r="QAU162" s="11"/>
      <c r="QAV162" s="11"/>
      <c r="QAW162" s="11"/>
      <c r="QAX162" s="11"/>
      <c r="QAY162" s="11"/>
      <c r="QAZ162" s="11"/>
      <c r="QBA162" s="11"/>
      <c r="QBB162" s="11"/>
      <c r="QBC162" s="11"/>
      <c r="QBD162" s="11"/>
      <c r="QBE162" s="11"/>
      <c r="QBF162" s="11"/>
      <c r="QBG162" s="11"/>
      <c r="QBH162" s="11"/>
      <c r="QBI162" s="11"/>
      <c r="QBJ162" s="11"/>
      <c r="QBK162" s="11"/>
      <c r="QBL162" s="11"/>
      <c r="QBM162" s="11"/>
      <c r="QBN162" s="11"/>
      <c r="QBO162" s="11"/>
      <c r="QBP162" s="11"/>
      <c r="QBQ162" s="11"/>
      <c r="QBR162" s="11"/>
      <c r="QBS162" s="11"/>
      <c r="QBT162" s="11"/>
      <c r="QBU162" s="11"/>
      <c r="QBV162" s="11"/>
      <c r="QBW162" s="11"/>
      <c r="QBX162" s="11"/>
      <c r="QBY162" s="11"/>
      <c r="QBZ162" s="11"/>
      <c r="QCA162" s="11"/>
      <c r="QCB162" s="11"/>
      <c r="QCC162" s="11"/>
      <c r="QCD162" s="11"/>
      <c r="QCE162" s="11"/>
      <c r="QCF162" s="11"/>
      <c r="QCG162" s="11"/>
      <c r="QCH162" s="11"/>
      <c r="QCI162" s="11"/>
      <c r="QCJ162" s="11"/>
      <c r="QCK162" s="11"/>
      <c r="QCL162" s="11"/>
      <c r="QCM162" s="11"/>
      <c r="QCN162" s="11"/>
      <c r="QCO162" s="11"/>
      <c r="QCP162" s="11"/>
      <c r="QCQ162" s="11"/>
      <c r="QCR162" s="11"/>
      <c r="QCS162" s="11"/>
      <c r="QCT162" s="11"/>
      <c r="QCU162" s="11"/>
      <c r="QCV162" s="11"/>
      <c r="QCW162" s="11"/>
      <c r="QCX162" s="11"/>
      <c r="QCY162" s="11"/>
      <c r="QCZ162" s="11"/>
      <c r="QDA162" s="11"/>
      <c r="QDB162" s="11"/>
      <c r="QDC162" s="11"/>
      <c r="QDD162" s="11"/>
      <c r="QDE162" s="11"/>
      <c r="QDF162" s="11"/>
      <c r="QDG162" s="11"/>
      <c r="QDH162" s="11"/>
      <c r="QDI162" s="11"/>
      <c r="QDJ162" s="11"/>
      <c r="QDK162" s="11"/>
      <c r="QDL162" s="11"/>
      <c r="QDM162" s="11"/>
      <c r="QDN162" s="11"/>
      <c r="QDO162" s="11"/>
      <c r="QDP162" s="11"/>
      <c r="QDQ162" s="11"/>
      <c r="QDR162" s="11"/>
      <c r="QDS162" s="11"/>
      <c r="QDT162" s="11"/>
      <c r="QDU162" s="11"/>
      <c r="QDV162" s="11"/>
      <c r="QDW162" s="11"/>
      <c r="QDX162" s="11"/>
      <c r="QDY162" s="11"/>
      <c r="QDZ162" s="11"/>
      <c r="QEA162" s="11"/>
      <c r="QEB162" s="11"/>
      <c r="QEC162" s="11"/>
      <c r="QED162" s="11"/>
      <c r="QEE162" s="11"/>
      <c r="QEF162" s="11"/>
      <c r="QEG162" s="11"/>
      <c r="QEH162" s="11"/>
      <c r="QEI162" s="11"/>
      <c r="QEJ162" s="11"/>
      <c r="QEK162" s="11"/>
      <c r="QEL162" s="11"/>
      <c r="QEM162" s="11"/>
      <c r="QEN162" s="11"/>
      <c r="QEO162" s="11"/>
      <c r="QEP162" s="11"/>
      <c r="QEQ162" s="11"/>
      <c r="QER162" s="11"/>
      <c r="QES162" s="11"/>
      <c r="QET162" s="11"/>
      <c r="QEU162" s="11"/>
      <c r="QEV162" s="11"/>
      <c r="QEW162" s="11"/>
      <c r="QEX162" s="11"/>
      <c r="QEY162" s="11"/>
      <c r="QEZ162" s="11"/>
      <c r="QFA162" s="11"/>
      <c r="QFB162" s="11"/>
      <c r="QFC162" s="11"/>
      <c r="QFD162" s="11"/>
      <c r="QFE162" s="11"/>
      <c r="QFF162" s="11"/>
      <c r="QFG162" s="11"/>
      <c r="QFH162" s="11"/>
      <c r="QFI162" s="11"/>
      <c r="QFJ162" s="11"/>
      <c r="QFK162" s="11"/>
      <c r="QFL162" s="11"/>
      <c r="QFM162" s="11"/>
      <c r="QFN162" s="11"/>
      <c r="QFO162" s="11"/>
      <c r="QFP162" s="11"/>
      <c r="QFQ162" s="11"/>
      <c r="QFR162" s="11"/>
      <c r="QFS162" s="11"/>
      <c r="QFT162" s="11"/>
      <c r="QFU162" s="11"/>
      <c r="QFV162" s="11"/>
      <c r="QFW162" s="11"/>
      <c r="QFX162" s="11"/>
      <c r="QFY162" s="11"/>
      <c r="QFZ162" s="11"/>
      <c r="QGA162" s="11"/>
      <c r="QGB162" s="11"/>
      <c r="QGC162" s="11"/>
      <c r="QGD162" s="11"/>
      <c r="QGE162" s="11"/>
      <c r="QGF162" s="11"/>
      <c r="QGG162" s="11"/>
      <c r="QGH162" s="11"/>
      <c r="QGI162" s="11"/>
      <c r="QGJ162" s="11"/>
      <c r="QGK162" s="11"/>
      <c r="QGL162" s="11"/>
      <c r="QGM162" s="11"/>
      <c r="QGN162" s="11"/>
      <c r="QGO162" s="11"/>
      <c r="QGP162" s="11"/>
      <c r="QGQ162" s="11"/>
      <c r="QGR162" s="11"/>
      <c r="QGS162" s="11"/>
      <c r="QGT162" s="11"/>
      <c r="QGU162" s="11"/>
      <c r="QGV162" s="11"/>
      <c r="QGW162" s="11"/>
      <c r="QGX162" s="11"/>
      <c r="QGY162" s="11"/>
      <c r="QGZ162" s="11"/>
      <c r="QHA162" s="11"/>
      <c r="QHB162" s="11"/>
      <c r="QHC162" s="11"/>
      <c r="QHD162" s="11"/>
      <c r="QHE162" s="11"/>
      <c r="QHF162" s="11"/>
      <c r="QHG162" s="11"/>
      <c r="QHH162" s="11"/>
      <c r="QHI162" s="11"/>
      <c r="QHJ162" s="11"/>
      <c r="QHK162" s="11"/>
      <c r="QHL162" s="11"/>
      <c r="QHM162" s="11"/>
      <c r="QHN162" s="11"/>
      <c r="QHO162" s="11"/>
      <c r="QHP162" s="11"/>
      <c r="QHQ162" s="11"/>
      <c r="QHR162" s="11"/>
      <c r="QHS162" s="11"/>
      <c r="QHT162" s="11"/>
      <c r="QHU162" s="11"/>
      <c r="QHV162" s="11"/>
      <c r="QHW162" s="11"/>
      <c r="QHX162" s="11"/>
      <c r="QHY162" s="11"/>
      <c r="QHZ162" s="11"/>
      <c r="QIA162" s="11"/>
      <c r="QIB162" s="11"/>
      <c r="QIC162" s="11"/>
      <c r="QID162" s="11"/>
      <c r="QIE162" s="11"/>
      <c r="QIF162" s="11"/>
      <c r="QIG162" s="11"/>
      <c r="QIH162" s="11"/>
      <c r="QII162" s="11"/>
      <c r="QIJ162" s="11"/>
      <c r="QIK162" s="11"/>
      <c r="QIL162" s="11"/>
      <c r="QIM162" s="11"/>
      <c r="QIN162" s="11"/>
      <c r="QIO162" s="11"/>
      <c r="QIP162" s="11"/>
      <c r="QIQ162" s="11"/>
      <c r="QIR162" s="11"/>
      <c r="QIS162" s="11"/>
      <c r="QIT162" s="11"/>
      <c r="QIU162" s="11"/>
      <c r="QIV162" s="11"/>
      <c r="QIW162" s="11"/>
      <c r="QIX162" s="11"/>
      <c r="QIY162" s="11"/>
      <c r="QIZ162" s="11"/>
      <c r="QJA162" s="11"/>
      <c r="QJB162" s="11"/>
      <c r="QJC162" s="11"/>
      <c r="QJD162" s="11"/>
      <c r="QJE162" s="11"/>
      <c r="QJF162" s="11"/>
      <c r="QJG162" s="11"/>
      <c r="QJH162" s="11"/>
      <c r="QJI162" s="11"/>
      <c r="QJJ162" s="11"/>
      <c r="QJK162" s="11"/>
      <c r="QJL162" s="11"/>
      <c r="QJM162" s="11"/>
      <c r="QJN162" s="11"/>
      <c r="QJO162" s="11"/>
      <c r="QJP162" s="11"/>
      <c r="QJQ162" s="11"/>
      <c r="QJR162" s="11"/>
      <c r="QJS162" s="11"/>
      <c r="QJT162" s="11"/>
      <c r="QJU162" s="11"/>
      <c r="QJV162" s="11"/>
      <c r="QJW162" s="11"/>
      <c r="QJX162" s="11"/>
      <c r="QJY162" s="11"/>
      <c r="QJZ162" s="11"/>
      <c r="QKA162" s="11"/>
      <c r="QKB162" s="11"/>
      <c r="QKC162" s="11"/>
      <c r="QKD162" s="11"/>
      <c r="QKE162" s="11"/>
      <c r="QKF162" s="11"/>
      <c r="QKG162" s="11"/>
      <c r="QKH162" s="11"/>
      <c r="QKI162" s="11"/>
      <c r="QKJ162" s="11"/>
      <c r="QKK162" s="11"/>
      <c r="QKL162" s="11"/>
      <c r="QKM162" s="11"/>
      <c r="QKN162" s="11"/>
      <c r="QKO162" s="11"/>
      <c r="QKP162" s="11"/>
      <c r="QKQ162" s="11"/>
      <c r="QKR162" s="11"/>
      <c r="QKS162" s="11"/>
      <c r="QKT162" s="11"/>
      <c r="QKU162" s="11"/>
      <c r="QKV162" s="11"/>
      <c r="QKW162" s="11"/>
      <c r="QKX162" s="11"/>
      <c r="QKY162" s="11"/>
      <c r="QKZ162" s="11"/>
      <c r="QLA162" s="11"/>
      <c r="QLB162" s="11"/>
      <c r="QLC162" s="11"/>
      <c r="QLD162" s="11"/>
      <c r="QLE162" s="11"/>
      <c r="QLF162" s="11"/>
      <c r="QLG162" s="11"/>
      <c r="QLH162" s="11"/>
      <c r="QLI162" s="11"/>
      <c r="QLJ162" s="11"/>
      <c r="QLK162" s="11"/>
      <c r="QLL162" s="11"/>
      <c r="QLM162" s="11"/>
      <c r="QLN162" s="11"/>
      <c r="QLO162" s="11"/>
      <c r="QLP162" s="11"/>
      <c r="QLQ162" s="11"/>
      <c r="QLR162" s="11"/>
      <c r="QLS162" s="11"/>
      <c r="QLT162" s="11"/>
      <c r="QLU162" s="11"/>
      <c r="QLV162" s="11"/>
      <c r="QLW162" s="11"/>
      <c r="QLX162" s="11"/>
      <c r="QLY162" s="11"/>
      <c r="QLZ162" s="11"/>
      <c r="QMA162" s="11"/>
      <c r="QMB162" s="11"/>
      <c r="QMC162" s="11"/>
      <c r="QMD162" s="11"/>
      <c r="QME162" s="11"/>
      <c r="QMF162" s="11"/>
      <c r="QMG162" s="11"/>
      <c r="QMH162" s="11"/>
      <c r="QMI162" s="11"/>
      <c r="QMJ162" s="11"/>
      <c r="QMK162" s="11"/>
      <c r="QML162" s="11"/>
      <c r="QMM162" s="11"/>
      <c r="QMN162" s="11"/>
      <c r="QMO162" s="11"/>
      <c r="QMP162" s="11"/>
      <c r="QMQ162" s="11"/>
      <c r="QMR162" s="11"/>
      <c r="QMS162" s="11"/>
      <c r="QMT162" s="11"/>
      <c r="QMU162" s="11"/>
      <c r="QMV162" s="11"/>
      <c r="QMW162" s="11"/>
      <c r="QMX162" s="11"/>
      <c r="QMY162" s="11"/>
      <c r="QMZ162" s="11"/>
      <c r="QNA162" s="11"/>
      <c r="QNB162" s="11"/>
      <c r="QNC162" s="11"/>
      <c r="QND162" s="11"/>
      <c r="QNE162" s="11"/>
      <c r="QNF162" s="11"/>
      <c r="QNG162" s="11"/>
      <c r="QNH162" s="11"/>
      <c r="QNI162" s="11"/>
      <c r="QNJ162" s="11"/>
      <c r="QNK162" s="11"/>
      <c r="QNL162" s="11"/>
      <c r="QNM162" s="11"/>
      <c r="QNN162" s="11"/>
      <c r="QNO162" s="11"/>
      <c r="QNP162" s="11"/>
      <c r="QNQ162" s="11"/>
      <c r="QNR162" s="11"/>
      <c r="QNS162" s="11"/>
      <c r="QNT162" s="11"/>
      <c r="QNU162" s="11"/>
      <c r="QNV162" s="11"/>
      <c r="QNW162" s="11"/>
      <c r="QNX162" s="11"/>
      <c r="QNY162" s="11"/>
      <c r="QNZ162" s="11"/>
      <c r="QOA162" s="11"/>
      <c r="QOB162" s="11"/>
      <c r="QOC162" s="11"/>
      <c r="QOD162" s="11"/>
      <c r="QOE162" s="11"/>
      <c r="QOF162" s="11"/>
      <c r="QOG162" s="11"/>
      <c r="QOH162" s="11"/>
      <c r="QOI162" s="11"/>
      <c r="QOJ162" s="11"/>
      <c r="QOK162" s="11"/>
      <c r="QOL162" s="11"/>
      <c r="QOM162" s="11"/>
      <c r="QON162" s="11"/>
      <c r="QOO162" s="11"/>
      <c r="QOP162" s="11"/>
      <c r="QOQ162" s="11"/>
      <c r="QOR162" s="11"/>
      <c r="QOS162" s="11"/>
      <c r="QOT162" s="11"/>
      <c r="QOU162" s="11"/>
      <c r="QOV162" s="11"/>
      <c r="QOW162" s="11"/>
      <c r="QOX162" s="11"/>
      <c r="QOY162" s="11"/>
      <c r="QOZ162" s="11"/>
      <c r="QPA162" s="11"/>
      <c r="QPB162" s="11"/>
      <c r="QPC162" s="11"/>
      <c r="QPD162" s="11"/>
      <c r="QPE162" s="11"/>
      <c r="QPF162" s="11"/>
      <c r="QPG162" s="11"/>
      <c r="QPH162" s="11"/>
      <c r="QPI162" s="11"/>
      <c r="QPJ162" s="11"/>
      <c r="QPK162" s="11"/>
      <c r="QPL162" s="11"/>
      <c r="QPM162" s="11"/>
      <c r="QPN162" s="11"/>
      <c r="QPO162" s="11"/>
      <c r="QPP162" s="11"/>
      <c r="QPQ162" s="11"/>
      <c r="QPR162" s="11"/>
      <c r="QPS162" s="11"/>
      <c r="QPT162" s="11"/>
      <c r="QPU162" s="11"/>
      <c r="QPV162" s="11"/>
      <c r="QPW162" s="11"/>
      <c r="QPX162" s="11"/>
      <c r="QPY162" s="11"/>
      <c r="QPZ162" s="11"/>
      <c r="QQA162" s="11"/>
      <c r="QQB162" s="11"/>
      <c r="QQC162" s="11"/>
      <c r="QQD162" s="11"/>
      <c r="QQE162" s="11"/>
      <c r="QQF162" s="11"/>
      <c r="QQG162" s="11"/>
      <c r="QQH162" s="11"/>
      <c r="QQI162" s="11"/>
      <c r="QQJ162" s="11"/>
      <c r="QQK162" s="11"/>
      <c r="QQL162" s="11"/>
      <c r="QQM162" s="11"/>
      <c r="QQN162" s="11"/>
      <c r="QQO162" s="11"/>
      <c r="QQP162" s="11"/>
      <c r="QQQ162" s="11"/>
      <c r="QQR162" s="11"/>
      <c r="QQS162" s="11"/>
      <c r="QQT162" s="11"/>
      <c r="QQU162" s="11"/>
      <c r="QQV162" s="11"/>
      <c r="QQW162" s="11"/>
      <c r="QQX162" s="11"/>
      <c r="QQY162" s="11"/>
      <c r="QQZ162" s="11"/>
      <c r="QRA162" s="11"/>
      <c r="QRB162" s="11"/>
      <c r="QRC162" s="11"/>
      <c r="QRD162" s="11"/>
      <c r="QRE162" s="11"/>
      <c r="QRF162" s="11"/>
      <c r="QRG162" s="11"/>
      <c r="QRH162" s="11"/>
      <c r="QRI162" s="11"/>
      <c r="QRJ162" s="11"/>
      <c r="QRK162" s="11"/>
      <c r="QRL162" s="11"/>
      <c r="QRM162" s="11"/>
      <c r="QRN162" s="11"/>
      <c r="QRO162" s="11"/>
      <c r="QRP162" s="11"/>
      <c r="QRQ162" s="11"/>
      <c r="QRR162" s="11"/>
      <c r="QRS162" s="11"/>
      <c r="QRT162" s="11"/>
      <c r="QRU162" s="11"/>
      <c r="QRV162" s="11"/>
      <c r="QRW162" s="11"/>
      <c r="QRX162" s="11"/>
      <c r="QRY162" s="11"/>
      <c r="QRZ162" s="11"/>
      <c r="QSA162" s="11"/>
      <c r="QSB162" s="11"/>
      <c r="QSC162" s="11"/>
      <c r="QSD162" s="11"/>
      <c r="QSE162" s="11"/>
      <c r="QSF162" s="11"/>
      <c r="QSG162" s="11"/>
      <c r="QSH162" s="11"/>
      <c r="QSI162" s="11"/>
      <c r="QSJ162" s="11"/>
      <c r="QSK162" s="11"/>
      <c r="QSL162" s="11"/>
      <c r="QSM162" s="11"/>
      <c r="QSN162" s="11"/>
      <c r="QSO162" s="11"/>
      <c r="QSP162" s="11"/>
      <c r="QSQ162" s="11"/>
      <c r="QSR162" s="11"/>
      <c r="QSS162" s="11"/>
      <c r="QST162" s="11"/>
      <c r="QSU162" s="11"/>
      <c r="QSV162" s="11"/>
      <c r="QSW162" s="11"/>
      <c r="QSX162" s="11"/>
      <c r="QSY162" s="11"/>
      <c r="QSZ162" s="11"/>
      <c r="QTA162" s="11"/>
      <c r="QTB162" s="11"/>
      <c r="QTC162" s="11"/>
      <c r="QTD162" s="11"/>
      <c r="QTE162" s="11"/>
      <c r="QTF162" s="11"/>
      <c r="QTG162" s="11"/>
      <c r="QTH162" s="11"/>
      <c r="QTI162" s="11"/>
      <c r="QTJ162" s="11"/>
      <c r="QTK162" s="11"/>
      <c r="QTL162" s="11"/>
      <c r="QTM162" s="11"/>
      <c r="QTN162" s="11"/>
      <c r="QTO162" s="11"/>
      <c r="QTP162" s="11"/>
      <c r="QTQ162" s="11"/>
      <c r="QTR162" s="11"/>
      <c r="QTS162" s="11"/>
      <c r="QTT162" s="11"/>
      <c r="QTU162" s="11"/>
      <c r="QTV162" s="11"/>
      <c r="QTW162" s="11"/>
      <c r="QTX162" s="11"/>
      <c r="QTY162" s="11"/>
      <c r="QTZ162" s="11"/>
      <c r="QUA162" s="11"/>
      <c r="QUB162" s="11"/>
      <c r="QUC162" s="11"/>
      <c r="QUD162" s="11"/>
      <c r="QUE162" s="11"/>
      <c r="QUF162" s="11"/>
      <c r="QUG162" s="11"/>
      <c r="QUH162" s="11"/>
      <c r="QUI162" s="11"/>
      <c r="QUJ162" s="11"/>
      <c r="QUK162" s="11"/>
      <c r="QUL162" s="11"/>
      <c r="QUM162" s="11"/>
      <c r="QUN162" s="11"/>
      <c r="QUO162" s="11"/>
      <c r="QUP162" s="11"/>
      <c r="QUQ162" s="11"/>
      <c r="QUR162" s="11"/>
      <c r="QUS162" s="11"/>
      <c r="QUT162" s="11"/>
      <c r="QUU162" s="11"/>
      <c r="QUV162" s="11"/>
      <c r="QUW162" s="11"/>
      <c r="QUX162" s="11"/>
      <c r="QUY162" s="11"/>
      <c r="QUZ162" s="11"/>
      <c r="QVA162" s="11"/>
      <c r="QVB162" s="11"/>
      <c r="QVC162" s="11"/>
      <c r="QVD162" s="11"/>
      <c r="QVE162" s="11"/>
      <c r="QVF162" s="11"/>
      <c r="QVG162" s="11"/>
      <c r="QVH162" s="11"/>
      <c r="QVI162" s="11"/>
      <c r="QVJ162" s="11"/>
      <c r="QVK162" s="11"/>
      <c r="QVL162" s="11"/>
      <c r="QVM162" s="11"/>
      <c r="QVN162" s="11"/>
      <c r="QVO162" s="11"/>
      <c r="QVP162" s="11"/>
      <c r="QVQ162" s="11"/>
      <c r="QVR162" s="11"/>
      <c r="QVS162" s="11"/>
      <c r="QVT162" s="11"/>
      <c r="QVU162" s="11"/>
      <c r="QVV162" s="11"/>
      <c r="QVW162" s="11"/>
      <c r="QVX162" s="11"/>
      <c r="QVY162" s="11"/>
      <c r="QVZ162" s="11"/>
      <c r="QWA162" s="11"/>
      <c r="QWB162" s="11"/>
      <c r="QWC162" s="11"/>
      <c r="QWD162" s="11"/>
      <c r="QWE162" s="11"/>
      <c r="QWF162" s="11"/>
      <c r="QWG162" s="11"/>
      <c r="QWH162" s="11"/>
      <c r="QWI162" s="11"/>
      <c r="QWJ162" s="11"/>
      <c r="QWK162" s="11"/>
      <c r="QWL162" s="11"/>
      <c r="QWM162" s="11"/>
      <c r="QWN162" s="11"/>
      <c r="QWO162" s="11"/>
      <c r="QWP162" s="11"/>
      <c r="QWQ162" s="11"/>
      <c r="QWR162" s="11"/>
      <c r="QWS162" s="11"/>
      <c r="QWT162" s="11"/>
      <c r="QWU162" s="11"/>
      <c r="QWV162" s="11"/>
      <c r="QWW162" s="11"/>
      <c r="QWX162" s="11"/>
      <c r="QWY162" s="11"/>
      <c r="QWZ162" s="11"/>
      <c r="QXA162" s="11"/>
      <c r="QXB162" s="11"/>
      <c r="QXC162" s="11"/>
      <c r="QXD162" s="11"/>
      <c r="QXE162" s="11"/>
      <c r="QXF162" s="11"/>
      <c r="QXG162" s="11"/>
      <c r="QXH162" s="11"/>
      <c r="QXI162" s="11"/>
      <c r="QXJ162" s="11"/>
      <c r="QXK162" s="11"/>
      <c r="QXL162" s="11"/>
      <c r="QXM162" s="11"/>
      <c r="QXN162" s="11"/>
      <c r="QXO162" s="11"/>
      <c r="QXP162" s="11"/>
      <c r="QXQ162" s="11"/>
      <c r="QXR162" s="11"/>
      <c r="QXS162" s="11"/>
      <c r="QXT162" s="11"/>
      <c r="QXU162" s="11"/>
      <c r="QXV162" s="11"/>
      <c r="QXW162" s="11"/>
      <c r="QXX162" s="11"/>
      <c r="QXY162" s="11"/>
      <c r="QXZ162" s="11"/>
      <c r="QYA162" s="11"/>
      <c r="QYB162" s="11"/>
      <c r="QYC162" s="11"/>
      <c r="QYD162" s="11"/>
      <c r="QYE162" s="11"/>
      <c r="QYF162" s="11"/>
      <c r="QYG162" s="11"/>
      <c r="QYH162" s="11"/>
      <c r="QYI162" s="11"/>
      <c r="QYJ162" s="11"/>
      <c r="QYK162" s="11"/>
      <c r="QYL162" s="11"/>
      <c r="QYM162" s="11"/>
      <c r="QYN162" s="11"/>
      <c r="QYO162" s="11"/>
      <c r="QYP162" s="11"/>
      <c r="QYQ162" s="11"/>
      <c r="QYR162" s="11"/>
      <c r="QYS162" s="11"/>
      <c r="QYT162" s="11"/>
      <c r="QYU162" s="11"/>
      <c r="QYV162" s="11"/>
      <c r="QYW162" s="11"/>
      <c r="QYX162" s="11"/>
      <c r="QYY162" s="11"/>
      <c r="QYZ162" s="11"/>
      <c r="QZA162" s="11"/>
      <c r="QZB162" s="11"/>
      <c r="QZC162" s="11"/>
      <c r="QZD162" s="11"/>
      <c r="QZE162" s="11"/>
      <c r="QZF162" s="11"/>
      <c r="QZG162" s="11"/>
      <c r="QZH162" s="11"/>
      <c r="QZI162" s="11"/>
      <c r="QZJ162" s="11"/>
      <c r="QZK162" s="11"/>
      <c r="QZL162" s="11"/>
      <c r="QZM162" s="11"/>
      <c r="QZN162" s="11"/>
      <c r="QZO162" s="11"/>
      <c r="QZP162" s="11"/>
      <c r="QZQ162" s="11"/>
      <c r="QZR162" s="11"/>
      <c r="QZS162" s="11"/>
      <c r="QZT162" s="11"/>
      <c r="QZU162" s="11"/>
      <c r="QZV162" s="11"/>
      <c r="QZW162" s="11"/>
      <c r="QZX162" s="11"/>
      <c r="QZY162" s="11"/>
      <c r="QZZ162" s="11"/>
      <c r="RAA162" s="11"/>
      <c r="RAB162" s="11"/>
      <c r="RAC162" s="11"/>
      <c r="RAD162" s="11"/>
      <c r="RAE162" s="11"/>
      <c r="RAF162" s="11"/>
      <c r="RAG162" s="11"/>
      <c r="RAH162" s="11"/>
      <c r="RAI162" s="11"/>
      <c r="RAJ162" s="11"/>
      <c r="RAK162" s="11"/>
      <c r="RAL162" s="11"/>
      <c r="RAM162" s="11"/>
      <c r="RAN162" s="11"/>
      <c r="RAO162" s="11"/>
      <c r="RAP162" s="11"/>
      <c r="RAQ162" s="11"/>
      <c r="RAR162" s="11"/>
      <c r="RAS162" s="11"/>
      <c r="RAT162" s="11"/>
      <c r="RAU162" s="11"/>
      <c r="RAV162" s="11"/>
      <c r="RAW162" s="11"/>
      <c r="RAX162" s="11"/>
      <c r="RAY162" s="11"/>
      <c r="RAZ162" s="11"/>
      <c r="RBA162" s="11"/>
      <c r="RBB162" s="11"/>
      <c r="RBC162" s="11"/>
      <c r="RBD162" s="11"/>
      <c r="RBE162" s="11"/>
      <c r="RBF162" s="11"/>
      <c r="RBG162" s="11"/>
      <c r="RBH162" s="11"/>
      <c r="RBI162" s="11"/>
      <c r="RBJ162" s="11"/>
      <c r="RBK162" s="11"/>
      <c r="RBL162" s="11"/>
      <c r="RBM162" s="11"/>
      <c r="RBN162" s="11"/>
      <c r="RBO162" s="11"/>
      <c r="RBP162" s="11"/>
      <c r="RBQ162" s="11"/>
      <c r="RBR162" s="11"/>
      <c r="RBS162" s="11"/>
      <c r="RBT162" s="11"/>
      <c r="RBU162" s="11"/>
      <c r="RBV162" s="11"/>
      <c r="RBW162" s="11"/>
      <c r="RBX162" s="11"/>
      <c r="RBY162" s="11"/>
      <c r="RBZ162" s="11"/>
      <c r="RCA162" s="11"/>
      <c r="RCB162" s="11"/>
      <c r="RCC162" s="11"/>
      <c r="RCD162" s="11"/>
      <c r="RCE162" s="11"/>
      <c r="RCF162" s="11"/>
      <c r="RCG162" s="11"/>
      <c r="RCH162" s="11"/>
      <c r="RCI162" s="11"/>
      <c r="RCJ162" s="11"/>
      <c r="RCK162" s="11"/>
      <c r="RCL162" s="11"/>
      <c r="RCM162" s="11"/>
      <c r="RCN162" s="11"/>
      <c r="RCO162" s="11"/>
      <c r="RCP162" s="11"/>
      <c r="RCQ162" s="11"/>
      <c r="RCR162" s="11"/>
      <c r="RCS162" s="11"/>
      <c r="RCT162" s="11"/>
      <c r="RCU162" s="11"/>
      <c r="RCV162" s="11"/>
      <c r="RCW162" s="11"/>
      <c r="RCX162" s="11"/>
      <c r="RCY162" s="11"/>
      <c r="RCZ162" s="11"/>
      <c r="RDA162" s="11"/>
      <c r="RDB162" s="11"/>
      <c r="RDC162" s="11"/>
      <c r="RDD162" s="11"/>
      <c r="RDE162" s="11"/>
      <c r="RDF162" s="11"/>
      <c r="RDG162" s="11"/>
      <c r="RDH162" s="11"/>
      <c r="RDI162" s="11"/>
      <c r="RDJ162" s="11"/>
      <c r="RDK162" s="11"/>
      <c r="RDL162" s="11"/>
      <c r="RDM162" s="11"/>
      <c r="RDN162" s="11"/>
      <c r="RDO162" s="11"/>
      <c r="RDP162" s="11"/>
      <c r="RDQ162" s="11"/>
      <c r="RDR162" s="11"/>
      <c r="RDS162" s="11"/>
      <c r="RDT162" s="11"/>
      <c r="RDU162" s="11"/>
      <c r="RDV162" s="11"/>
      <c r="RDW162" s="11"/>
      <c r="RDX162" s="11"/>
      <c r="RDY162" s="11"/>
      <c r="RDZ162" s="11"/>
      <c r="REA162" s="11"/>
      <c r="REB162" s="11"/>
      <c r="REC162" s="11"/>
      <c r="RED162" s="11"/>
      <c r="REE162" s="11"/>
      <c r="REF162" s="11"/>
      <c r="REG162" s="11"/>
      <c r="REH162" s="11"/>
      <c r="REI162" s="11"/>
      <c r="REJ162" s="11"/>
      <c r="REK162" s="11"/>
      <c r="REL162" s="11"/>
      <c r="REM162" s="11"/>
      <c r="REN162" s="11"/>
      <c r="REO162" s="11"/>
      <c r="REP162" s="11"/>
      <c r="REQ162" s="11"/>
      <c r="RER162" s="11"/>
      <c r="RES162" s="11"/>
      <c r="RET162" s="11"/>
      <c r="REU162" s="11"/>
      <c r="REV162" s="11"/>
      <c r="REW162" s="11"/>
      <c r="REX162" s="11"/>
      <c r="REY162" s="11"/>
      <c r="REZ162" s="11"/>
      <c r="RFA162" s="11"/>
      <c r="RFB162" s="11"/>
      <c r="RFC162" s="11"/>
      <c r="RFD162" s="11"/>
      <c r="RFE162" s="11"/>
      <c r="RFF162" s="11"/>
      <c r="RFG162" s="11"/>
      <c r="RFH162" s="11"/>
      <c r="RFI162" s="11"/>
      <c r="RFJ162" s="11"/>
      <c r="RFK162" s="11"/>
      <c r="RFL162" s="11"/>
      <c r="RFM162" s="11"/>
      <c r="RFN162" s="11"/>
      <c r="RFO162" s="11"/>
      <c r="RFP162" s="11"/>
      <c r="RFQ162" s="11"/>
      <c r="RFR162" s="11"/>
      <c r="RFS162" s="11"/>
      <c r="RFT162" s="11"/>
      <c r="RFU162" s="11"/>
      <c r="RFV162" s="11"/>
      <c r="RFW162" s="11"/>
      <c r="RFX162" s="11"/>
      <c r="RFY162" s="11"/>
      <c r="RFZ162" s="11"/>
      <c r="RGA162" s="11"/>
      <c r="RGB162" s="11"/>
      <c r="RGC162" s="11"/>
      <c r="RGD162" s="11"/>
      <c r="RGE162" s="11"/>
      <c r="RGF162" s="11"/>
      <c r="RGG162" s="11"/>
      <c r="RGH162" s="11"/>
      <c r="RGI162" s="11"/>
      <c r="RGJ162" s="11"/>
      <c r="RGK162" s="11"/>
      <c r="RGL162" s="11"/>
      <c r="RGM162" s="11"/>
      <c r="RGN162" s="11"/>
      <c r="RGO162" s="11"/>
      <c r="RGP162" s="11"/>
      <c r="RGQ162" s="11"/>
      <c r="RGR162" s="11"/>
      <c r="RGS162" s="11"/>
      <c r="RGT162" s="11"/>
      <c r="RGU162" s="11"/>
      <c r="RGV162" s="11"/>
      <c r="RGW162" s="11"/>
      <c r="RGX162" s="11"/>
      <c r="RGY162" s="11"/>
      <c r="RGZ162" s="11"/>
      <c r="RHA162" s="11"/>
      <c r="RHB162" s="11"/>
      <c r="RHC162" s="11"/>
      <c r="RHD162" s="11"/>
      <c r="RHE162" s="11"/>
      <c r="RHF162" s="11"/>
      <c r="RHG162" s="11"/>
      <c r="RHH162" s="11"/>
      <c r="RHI162" s="11"/>
      <c r="RHJ162" s="11"/>
      <c r="RHK162" s="11"/>
      <c r="RHL162" s="11"/>
      <c r="RHM162" s="11"/>
      <c r="RHN162" s="11"/>
      <c r="RHO162" s="11"/>
      <c r="RHP162" s="11"/>
      <c r="RHQ162" s="11"/>
      <c r="RHR162" s="11"/>
      <c r="RHS162" s="11"/>
      <c r="RHT162" s="11"/>
      <c r="RHU162" s="11"/>
      <c r="RHV162" s="11"/>
      <c r="RHW162" s="11"/>
      <c r="RHX162" s="11"/>
      <c r="RHY162" s="11"/>
      <c r="RHZ162" s="11"/>
      <c r="RIA162" s="11"/>
      <c r="RIB162" s="11"/>
      <c r="RIC162" s="11"/>
      <c r="RID162" s="11"/>
      <c r="RIE162" s="11"/>
      <c r="RIF162" s="11"/>
      <c r="RIG162" s="11"/>
      <c r="RIH162" s="11"/>
      <c r="RII162" s="11"/>
      <c r="RIJ162" s="11"/>
      <c r="RIK162" s="11"/>
      <c r="RIL162" s="11"/>
      <c r="RIM162" s="11"/>
      <c r="RIN162" s="11"/>
      <c r="RIO162" s="11"/>
      <c r="RIP162" s="11"/>
      <c r="RIQ162" s="11"/>
      <c r="RIR162" s="11"/>
      <c r="RIS162" s="11"/>
      <c r="RIT162" s="11"/>
      <c r="RIU162" s="11"/>
      <c r="RIV162" s="11"/>
      <c r="RIW162" s="11"/>
      <c r="RIX162" s="11"/>
      <c r="RIY162" s="11"/>
      <c r="RIZ162" s="11"/>
      <c r="RJA162" s="11"/>
      <c r="RJB162" s="11"/>
      <c r="RJC162" s="11"/>
      <c r="RJD162" s="11"/>
      <c r="RJE162" s="11"/>
      <c r="RJF162" s="11"/>
      <c r="RJG162" s="11"/>
      <c r="RJH162" s="11"/>
      <c r="RJI162" s="11"/>
      <c r="RJJ162" s="11"/>
      <c r="RJK162" s="11"/>
      <c r="RJL162" s="11"/>
      <c r="RJM162" s="11"/>
      <c r="RJN162" s="11"/>
      <c r="RJO162" s="11"/>
      <c r="RJP162" s="11"/>
      <c r="RJQ162" s="11"/>
      <c r="RJR162" s="11"/>
      <c r="RJS162" s="11"/>
      <c r="RJT162" s="11"/>
      <c r="RJU162" s="11"/>
      <c r="RJV162" s="11"/>
      <c r="RJW162" s="11"/>
      <c r="RJX162" s="11"/>
      <c r="RJY162" s="11"/>
      <c r="RJZ162" s="11"/>
      <c r="RKA162" s="11"/>
      <c r="RKB162" s="11"/>
      <c r="RKC162" s="11"/>
      <c r="RKD162" s="11"/>
      <c r="RKE162" s="11"/>
      <c r="RKF162" s="11"/>
      <c r="RKG162" s="11"/>
      <c r="RKH162" s="11"/>
      <c r="RKI162" s="11"/>
      <c r="RKJ162" s="11"/>
      <c r="RKK162" s="11"/>
      <c r="RKL162" s="11"/>
      <c r="RKM162" s="11"/>
      <c r="RKN162" s="11"/>
      <c r="RKO162" s="11"/>
      <c r="RKP162" s="11"/>
      <c r="RKQ162" s="11"/>
      <c r="RKR162" s="11"/>
      <c r="RKS162" s="11"/>
      <c r="RKT162" s="11"/>
      <c r="RKU162" s="11"/>
      <c r="RKV162" s="11"/>
      <c r="RKW162" s="11"/>
      <c r="RKX162" s="11"/>
      <c r="RKY162" s="11"/>
      <c r="RKZ162" s="11"/>
      <c r="RLA162" s="11"/>
      <c r="RLB162" s="11"/>
      <c r="RLC162" s="11"/>
      <c r="RLD162" s="11"/>
      <c r="RLE162" s="11"/>
      <c r="RLF162" s="11"/>
      <c r="RLG162" s="11"/>
      <c r="RLH162" s="11"/>
      <c r="RLI162" s="11"/>
      <c r="RLJ162" s="11"/>
      <c r="RLK162" s="11"/>
      <c r="RLL162" s="11"/>
      <c r="RLM162" s="11"/>
      <c r="RLN162" s="11"/>
      <c r="RLO162" s="11"/>
      <c r="RLP162" s="11"/>
      <c r="RLQ162" s="11"/>
      <c r="RLR162" s="11"/>
      <c r="RLS162" s="11"/>
      <c r="RLT162" s="11"/>
      <c r="RLU162" s="11"/>
      <c r="RLV162" s="11"/>
      <c r="RLW162" s="11"/>
      <c r="RLX162" s="11"/>
      <c r="RLY162" s="11"/>
      <c r="RLZ162" s="11"/>
      <c r="RMA162" s="11"/>
      <c r="RMB162" s="11"/>
      <c r="RMC162" s="11"/>
      <c r="RMD162" s="11"/>
      <c r="RME162" s="11"/>
      <c r="RMF162" s="11"/>
      <c r="RMG162" s="11"/>
      <c r="RMH162" s="11"/>
      <c r="RMI162" s="11"/>
      <c r="RMJ162" s="11"/>
      <c r="RMK162" s="11"/>
      <c r="RML162" s="11"/>
      <c r="RMM162" s="11"/>
      <c r="RMN162" s="11"/>
      <c r="RMO162" s="11"/>
      <c r="RMP162" s="11"/>
      <c r="RMQ162" s="11"/>
      <c r="RMR162" s="11"/>
      <c r="RMS162" s="11"/>
      <c r="RMT162" s="11"/>
      <c r="RMU162" s="11"/>
      <c r="RMV162" s="11"/>
      <c r="RMW162" s="11"/>
      <c r="RMX162" s="11"/>
      <c r="RMY162" s="11"/>
      <c r="RMZ162" s="11"/>
      <c r="RNA162" s="11"/>
      <c r="RNB162" s="11"/>
      <c r="RNC162" s="11"/>
      <c r="RND162" s="11"/>
      <c r="RNE162" s="11"/>
      <c r="RNF162" s="11"/>
      <c r="RNG162" s="11"/>
      <c r="RNH162" s="11"/>
      <c r="RNI162" s="11"/>
      <c r="RNJ162" s="11"/>
      <c r="RNK162" s="11"/>
      <c r="RNL162" s="11"/>
      <c r="RNM162" s="11"/>
      <c r="RNN162" s="11"/>
      <c r="RNO162" s="11"/>
      <c r="RNP162" s="11"/>
      <c r="RNQ162" s="11"/>
      <c r="RNR162" s="11"/>
      <c r="RNS162" s="11"/>
      <c r="RNT162" s="11"/>
      <c r="RNU162" s="11"/>
      <c r="RNV162" s="11"/>
      <c r="RNW162" s="11"/>
      <c r="RNX162" s="11"/>
      <c r="RNY162" s="11"/>
      <c r="RNZ162" s="11"/>
      <c r="ROA162" s="11"/>
      <c r="ROB162" s="11"/>
      <c r="ROC162" s="11"/>
      <c r="ROD162" s="11"/>
      <c r="ROE162" s="11"/>
      <c r="ROF162" s="11"/>
      <c r="ROG162" s="11"/>
      <c r="ROH162" s="11"/>
      <c r="ROI162" s="11"/>
      <c r="ROJ162" s="11"/>
      <c r="ROK162" s="11"/>
      <c r="ROL162" s="11"/>
      <c r="ROM162" s="11"/>
      <c r="RON162" s="11"/>
      <c r="ROO162" s="11"/>
      <c r="ROP162" s="11"/>
      <c r="ROQ162" s="11"/>
      <c r="ROR162" s="11"/>
      <c r="ROS162" s="11"/>
      <c r="ROT162" s="11"/>
      <c r="ROU162" s="11"/>
      <c r="ROV162" s="11"/>
      <c r="ROW162" s="11"/>
      <c r="ROX162" s="11"/>
      <c r="ROY162" s="11"/>
      <c r="ROZ162" s="11"/>
      <c r="RPA162" s="11"/>
      <c r="RPB162" s="11"/>
      <c r="RPC162" s="11"/>
      <c r="RPD162" s="11"/>
      <c r="RPE162" s="11"/>
      <c r="RPF162" s="11"/>
      <c r="RPG162" s="11"/>
      <c r="RPH162" s="11"/>
      <c r="RPI162" s="11"/>
      <c r="RPJ162" s="11"/>
      <c r="RPK162" s="11"/>
      <c r="RPL162" s="11"/>
      <c r="RPM162" s="11"/>
      <c r="RPN162" s="11"/>
      <c r="RPO162" s="11"/>
      <c r="RPP162" s="11"/>
      <c r="RPQ162" s="11"/>
      <c r="RPR162" s="11"/>
      <c r="RPS162" s="11"/>
      <c r="RPT162" s="11"/>
      <c r="RPU162" s="11"/>
      <c r="RPV162" s="11"/>
      <c r="RPW162" s="11"/>
      <c r="RPX162" s="11"/>
      <c r="RPY162" s="11"/>
      <c r="RPZ162" s="11"/>
      <c r="RQA162" s="11"/>
      <c r="RQB162" s="11"/>
      <c r="RQC162" s="11"/>
      <c r="RQD162" s="11"/>
      <c r="RQE162" s="11"/>
      <c r="RQF162" s="11"/>
      <c r="RQG162" s="11"/>
      <c r="RQH162" s="11"/>
      <c r="RQI162" s="11"/>
      <c r="RQJ162" s="11"/>
      <c r="RQK162" s="11"/>
      <c r="RQL162" s="11"/>
      <c r="RQM162" s="11"/>
      <c r="RQN162" s="11"/>
      <c r="RQO162" s="11"/>
      <c r="RQP162" s="11"/>
      <c r="RQQ162" s="11"/>
      <c r="RQR162" s="11"/>
      <c r="RQS162" s="11"/>
      <c r="RQT162" s="11"/>
      <c r="RQU162" s="11"/>
      <c r="RQV162" s="11"/>
      <c r="RQW162" s="11"/>
      <c r="RQX162" s="11"/>
      <c r="RQY162" s="11"/>
      <c r="RQZ162" s="11"/>
      <c r="RRA162" s="11"/>
      <c r="RRB162" s="11"/>
      <c r="RRC162" s="11"/>
      <c r="RRD162" s="11"/>
      <c r="RRE162" s="11"/>
      <c r="RRF162" s="11"/>
      <c r="RRG162" s="11"/>
      <c r="RRH162" s="11"/>
      <c r="RRI162" s="11"/>
      <c r="RRJ162" s="11"/>
      <c r="RRK162" s="11"/>
      <c r="RRL162" s="11"/>
      <c r="RRM162" s="11"/>
      <c r="RRN162" s="11"/>
      <c r="RRO162" s="11"/>
      <c r="RRP162" s="11"/>
      <c r="RRQ162" s="11"/>
      <c r="RRR162" s="11"/>
      <c r="RRS162" s="11"/>
      <c r="RRT162" s="11"/>
      <c r="RRU162" s="11"/>
      <c r="RRV162" s="11"/>
      <c r="RRW162" s="11"/>
      <c r="RRX162" s="11"/>
      <c r="RRY162" s="11"/>
      <c r="RRZ162" s="11"/>
      <c r="RSA162" s="11"/>
      <c r="RSB162" s="11"/>
      <c r="RSC162" s="11"/>
      <c r="RSD162" s="11"/>
      <c r="RSE162" s="11"/>
      <c r="RSF162" s="11"/>
      <c r="RSG162" s="11"/>
      <c r="RSH162" s="11"/>
      <c r="RSI162" s="11"/>
      <c r="RSJ162" s="11"/>
      <c r="RSK162" s="11"/>
      <c r="RSL162" s="11"/>
      <c r="RSM162" s="11"/>
      <c r="RSN162" s="11"/>
      <c r="RSO162" s="11"/>
      <c r="RSP162" s="11"/>
      <c r="RSQ162" s="11"/>
      <c r="RSR162" s="11"/>
      <c r="RSS162" s="11"/>
      <c r="RST162" s="11"/>
      <c r="RSU162" s="11"/>
      <c r="RSV162" s="11"/>
      <c r="RSW162" s="11"/>
      <c r="RSX162" s="11"/>
      <c r="RSY162" s="11"/>
      <c r="RSZ162" s="11"/>
      <c r="RTA162" s="11"/>
      <c r="RTB162" s="11"/>
      <c r="RTC162" s="11"/>
      <c r="RTD162" s="11"/>
      <c r="RTE162" s="11"/>
      <c r="RTF162" s="11"/>
      <c r="RTG162" s="11"/>
      <c r="RTH162" s="11"/>
      <c r="RTI162" s="11"/>
      <c r="RTJ162" s="11"/>
      <c r="RTK162" s="11"/>
      <c r="RTL162" s="11"/>
      <c r="RTM162" s="11"/>
      <c r="RTN162" s="11"/>
      <c r="RTO162" s="11"/>
      <c r="RTP162" s="11"/>
      <c r="RTQ162" s="11"/>
      <c r="RTR162" s="11"/>
      <c r="RTS162" s="11"/>
      <c r="RTT162" s="11"/>
      <c r="RTU162" s="11"/>
      <c r="RTV162" s="11"/>
      <c r="RTW162" s="11"/>
      <c r="RTX162" s="11"/>
      <c r="RTY162" s="11"/>
      <c r="RTZ162" s="11"/>
      <c r="RUA162" s="11"/>
      <c r="RUB162" s="11"/>
      <c r="RUC162" s="11"/>
      <c r="RUD162" s="11"/>
      <c r="RUE162" s="11"/>
      <c r="RUF162" s="11"/>
      <c r="RUG162" s="11"/>
      <c r="RUH162" s="11"/>
      <c r="RUI162" s="11"/>
      <c r="RUJ162" s="11"/>
      <c r="RUK162" s="11"/>
      <c r="RUL162" s="11"/>
      <c r="RUM162" s="11"/>
      <c r="RUN162" s="11"/>
      <c r="RUO162" s="11"/>
      <c r="RUP162" s="11"/>
      <c r="RUQ162" s="11"/>
      <c r="RUR162" s="11"/>
      <c r="RUS162" s="11"/>
      <c r="RUT162" s="11"/>
      <c r="RUU162" s="11"/>
      <c r="RUV162" s="11"/>
      <c r="RUW162" s="11"/>
      <c r="RUX162" s="11"/>
      <c r="RUY162" s="11"/>
      <c r="RUZ162" s="11"/>
      <c r="RVA162" s="11"/>
      <c r="RVB162" s="11"/>
      <c r="RVC162" s="11"/>
      <c r="RVD162" s="11"/>
      <c r="RVE162" s="11"/>
      <c r="RVF162" s="11"/>
      <c r="RVG162" s="11"/>
      <c r="RVH162" s="11"/>
      <c r="RVI162" s="11"/>
      <c r="RVJ162" s="11"/>
      <c r="RVK162" s="11"/>
      <c r="RVL162" s="11"/>
      <c r="RVM162" s="11"/>
      <c r="RVN162" s="11"/>
      <c r="RVO162" s="11"/>
      <c r="RVP162" s="11"/>
      <c r="RVQ162" s="11"/>
      <c r="RVR162" s="11"/>
      <c r="RVS162" s="11"/>
      <c r="RVT162" s="11"/>
      <c r="RVU162" s="11"/>
      <c r="RVV162" s="11"/>
      <c r="RVW162" s="11"/>
      <c r="RVX162" s="11"/>
      <c r="RVY162" s="11"/>
      <c r="RVZ162" s="11"/>
      <c r="RWA162" s="11"/>
      <c r="RWB162" s="11"/>
      <c r="RWC162" s="11"/>
      <c r="RWD162" s="11"/>
      <c r="RWE162" s="11"/>
      <c r="RWF162" s="11"/>
      <c r="RWG162" s="11"/>
      <c r="RWH162" s="11"/>
      <c r="RWI162" s="11"/>
      <c r="RWJ162" s="11"/>
      <c r="RWK162" s="11"/>
      <c r="RWL162" s="11"/>
      <c r="RWM162" s="11"/>
      <c r="RWN162" s="11"/>
      <c r="RWO162" s="11"/>
      <c r="RWP162" s="11"/>
      <c r="RWQ162" s="11"/>
      <c r="RWR162" s="11"/>
      <c r="RWS162" s="11"/>
      <c r="RWT162" s="11"/>
      <c r="RWU162" s="11"/>
      <c r="RWV162" s="11"/>
      <c r="RWW162" s="11"/>
      <c r="RWX162" s="11"/>
      <c r="RWY162" s="11"/>
      <c r="RWZ162" s="11"/>
      <c r="RXA162" s="11"/>
      <c r="RXB162" s="11"/>
      <c r="RXC162" s="11"/>
      <c r="RXD162" s="11"/>
      <c r="RXE162" s="11"/>
      <c r="RXF162" s="11"/>
      <c r="RXG162" s="11"/>
      <c r="RXH162" s="11"/>
      <c r="RXI162" s="11"/>
      <c r="RXJ162" s="11"/>
      <c r="RXK162" s="11"/>
      <c r="RXL162" s="11"/>
      <c r="RXM162" s="11"/>
      <c r="RXN162" s="11"/>
      <c r="RXO162" s="11"/>
      <c r="RXP162" s="11"/>
      <c r="RXQ162" s="11"/>
      <c r="RXR162" s="11"/>
      <c r="RXS162" s="11"/>
      <c r="RXT162" s="11"/>
      <c r="RXU162" s="11"/>
      <c r="RXV162" s="11"/>
      <c r="RXW162" s="11"/>
      <c r="RXX162" s="11"/>
      <c r="RXY162" s="11"/>
      <c r="RXZ162" s="11"/>
      <c r="RYA162" s="11"/>
      <c r="RYB162" s="11"/>
      <c r="RYC162" s="11"/>
      <c r="RYD162" s="11"/>
      <c r="RYE162" s="11"/>
      <c r="RYF162" s="11"/>
      <c r="RYG162" s="11"/>
      <c r="RYH162" s="11"/>
      <c r="RYI162" s="11"/>
      <c r="RYJ162" s="11"/>
      <c r="RYK162" s="11"/>
      <c r="RYL162" s="11"/>
      <c r="RYM162" s="11"/>
      <c r="RYN162" s="11"/>
      <c r="RYO162" s="11"/>
      <c r="RYP162" s="11"/>
      <c r="RYQ162" s="11"/>
      <c r="RYR162" s="11"/>
      <c r="RYS162" s="11"/>
      <c r="RYT162" s="11"/>
      <c r="RYU162" s="11"/>
      <c r="RYV162" s="11"/>
      <c r="RYW162" s="11"/>
      <c r="RYX162" s="11"/>
      <c r="RYY162" s="11"/>
      <c r="RYZ162" s="11"/>
      <c r="RZA162" s="11"/>
      <c r="RZB162" s="11"/>
      <c r="RZC162" s="11"/>
      <c r="RZD162" s="11"/>
      <c r="RZE162" s="11"/>
      <c r="RZF162" s="11"/>
      <c r="RZG162" s="11"/>
      <c r="RZH162" s="11"/>
      <c r="RZI162" s="11"/>
      <c r="RZJ162" s="11"/>
      <c r="RZK162" s="11"/>
      <c r="RZL162" s="11"/>
      <c r="RZM162" s="11"/>
      <c r="RZN162" s="11"/>
      <c r="RZO162" s="11"/>
      <c r="RZP162" s="11"/>
      <c r="RZQ162" s="11"/>
      <c r="RZR162" s="11"/>
      <c r="RZS162" s="11"/>
      <c r="RZT162" s="11"/>
      <c r="RZU162" s="11"/>
      <c r="RZV162" s="11"/>
      <c r="RZW162" s="11"/>
      <c r="RZX162" s="11"/>
      <c r="RZY162" s="11"/>
      <c r="RZZ162" s="11"/>
      <c r="SAA162" s="11"/>
      <c r="SAB162" s="11"/>
      <c r="SAC162" s="11"/>
      <c r="SAD162" s="11"/>
      <c r="SAE162" s="11"/>
      <c r="SAF162" s="11"/>
      <c r="SAG162" s="11"/>
      <c r="SAH162" s="11"/>
      <c r="SAI162" s="11"/>
      <c r="SAJ162" s="11"/>
      <c r="SAK162" s="11"/>
      <c r="SAL162" s="11"/>
      <c r="SAM162" s="11"/>
      <c r="SAN162" s="11"/>
      <c r="SAO162" s="11"/>
      <c r="SAP162" s="11"/>
      <c r="SAQ162" s="11"/>
      <c r="SAR162" s="11"/>
      <c r="SAS162" s="11"/>
      <c r="SAT162" s="11"/>
      <c r="SAU162" s="11"/>
      <c r="SAV162" s="11"/>
      <c r="SAW162" s="11"/>
      <c r="SAX162" s="11"/>
      <c r="SAY162" s="11"/>
      <c r="SAZ162" s="11"/>
      <c r="SBA162" s="11"/>
      <c r="SBB162" s="11"/>
      <c r="SBC162" s="11"/>
      <c r="SBD162" s="11"/>
      <c r="SBE162" s="11"/>
      <c r="SBF162" s="11"/>
      <c r="SBG162" s="11"/>
      <c r="SBH162" s="11"/>
      <c r="SBI162" s="11"/>
      <c r="SBJ162" s="11"/>
      <c r="SBK162" s="11"/>
      <c r="SBL162" s="11"/>
      <c r="SBM162" s="11"/>
      <c r="SBN162" s="11"/>
      <c r="SBO162" s="11"/>
      <c r="SBP162" s="11"/>
      <c r="SBQ162" s="11"/>
      <c r="SBR162" s="11"/>
      <c r="SBS162" s="11"/>
      <c r="SBT162" s="11"/>
      <c r="SBU162" s="11"/>
      <c r="SBV162" s="11"/>
      <c r="SBW162" s="11"/>
      <c r="SBX162" s="11"/>
      <c r="SBY162" s="11"/>
      <c r="SBZ162" s="11"/>
      <c r="SCA162" s="11"/>
      <c r="SCB162" s="11"/>
      <c r="SCC162" s="11"/>
      <c r="SCD162" s="11"/>
      <c r="SCE162" s="11"/>
      <c r="SCF162" s="11"/>
      <c r="SCG162" s="11"/>
      <c r="SCH162" s="11"/>
      <c r="SCI162" s="11"/>
      <c r="SCJ162" s="11"/>
      <c r="SCK162" s="11"/>
      <c r="SCL162" s="11"/>
      <c r="SCM162" s="11"/>
      <c r="SCN162" s="11"/>
      <c r="SCO162" s="11"/>
      <c r="SCP162" s="11"/>
      <c r="SCQ162" s="11"/>
      <c r="SCR162" s="11"/>
      <c r="SCS162" s="11"/>
      <c r="SCT162" s="11"/>
      <c r="SCU162" s="11"/>
      <c r="SCV162" s="11"/>
      <c r="SCW162" s="11"/>
      <c r="SCX162" s="11"/>
      <c r="SCY162" s="11"/>
      <c r="SCZ162" s="11"/>
      <c r="SDA162" s="11"/>
      <c r="SDB162" s="11"/>
      <c r="SDC162" s="11"/>
      <c r="SDD162" s="11"/>
      <c r="SDE162" s="11"/>
      <c r="SDF162" s="11"/>
      <c r="SDG162" s="11"/>
      <c r="SDH162" s="11"/>
      <c r="SDI162" s="11"/>
      <c r="SDJ162" s="11"/>
      <c r="SDK162" s="11"/>
      <c r="SDL162" s="11"/>
      <c r="SDM162" s="11"/>
      <c r="SDN162" s="11"/>
      <c r="SDO162" s="11"/>
      <c r="SDP162" s="11"/>
      <c r="SDQ162" s="11"/>
      <c r="SDR162" s="11"/>
      <c r="SDS162" s="11"/>
      <c r="SDT162" s="11"/>
      <c r="SDU162" s="11"/>
      <c r="SDV162" s="11"/>
      <c r="SDW162" s="11"/>
      <c r="SDX162" s="11"/>
      <c r="SDY162" s="11"/>
      <c r="SDZ162" s="11"/>
      <c r="SEA162" s="11"/>
      <c r="SEB162" s="11"/>
      <c r="SEC162" s="11"/>
      <c r="SED162" s="11"/>
      <c r="SEE162" s="11"/>
      <c r="SEF162" s="11"/>
      <c r="SEG162" s="11"/>
      <c r="SEH162" s="11"/>
      <c r="SEI162" s="11"/>
      <c r="SEJ162" s="11"/>
      <c r="SEK162" s="11"/>
      <c r="SEL162" s="11"/>
      <c r="SEM162" s="11"/>
      <c r="SEN162" s="11"/>
      <c r="SEO162" s="11"/>
      <c r="SEP162" s="11"/>
      <c r="SEQ162" s="11"/>
      <c r="SER162" s="11"/>
      <c r="SES162" s="11"/>
      <c r="SET162" s="11"/>
      <c r="SEU162" s="11"/>
      <c r="SEV162" s="11"/>
      <c r="SEW162" s="11"/>
      <c r="SEX162" s="11"/>
      <c r="SEY162" s="11"/>
      <c r="SEZ162" s="11"/>
      <c r="SFA162" s="11"/>
      <c r="SFB162" s="11"/>
      <c r="SFC162" s="11"/>
      <c r="SFD162" s="11"/>
      <c r="SFE162" s="11"/>
      <c r="SFF162" s="11"/>
      <c r="SFG162" s="11"/>
      <c r="SFH162" s="11"/>
      <c r="SFI162" s="11"/>
      <c r="SFJ162" s="11"/>
      <c r="SFK162" s="11"/>
      <c r="SFL162" s="11"/>
      <c r="SFM162" s="11"/>
      <c r="SFN162" s="11"/>
      <c r="SFO162" s="11"/>
      <c r="SFP162" s="11"/>
      <c r="SFQ162" s="11"/>
      <c r="SFR162" s="11"/>
      <c r="SFS162" s="11"/>
      <c r="SFT162" s="11"/>
      <c r="SFU162" s="11"/>
      <c r="SFV162" s="11"/>
      <c r="SFW162" s="11"/>
      <c r="SFX162" s="11"/>
      <c r="SFY162" s="11"/>
      <c r="SFZ162" s="11"/>
      <c r="SGA162" s="11"/>
      <c r="SGB162" s="11"/>
      <c r="SGC162" s="11"/>
      <c r="SGD162" s="11"/>
      <c r="SGE162" s="11"/>
      <c r="SGF162" s="11"/>
      <c r="SGG162" s="11"/>
      <c r="SGH162" s="11"/>
      <c r="SGI162" s="11"/>
      <c r="SGJ162" s="11"/>
      <c r="SGK162" s="11"/>
      <c r="SGL162" s="11"/>
      <c r="SGM162" s="11"/>
      <c r="SGN162" s="11"/>
      <c r="SGO162" s="11"/>
      <c r="SGP162" s="11"/>
      <c r="SGQ162" s="11"/>
      <c r="SGR162" s="11"/>
      <c r="SGS162" s="11"/>
      <c r="SGT162" s="11"/>
      <c r="SGU162" s="11"/>
      <c r="SGV162" s="11"/>
      <c r="SGW162" s="11"/>
      <c r="SGX162" s="11"/>
      <c r="SGY162" s="11"/>
      <c r="SGZ162" s="11"/>
      <c r="SHA162" s="11"/>
      <c r="SHB162" s="11"/>
      <c r="SHC162" s="11"/>
      <c r="SHD162" s="11"/>
      <c r="SHE162" s="11"/>
      <c r="SHF162" s="11"/>
      <c r="SHG162" s="11"/>
      <c r="SHH162" s="11"/>
      <c r="SHI162" s="11"/>
      <c r="SHJ162" s="11"/>
      <c r="SHK162" s="11"/>
      <c r="SHL162" s="11"/>
      <c r="SHM162" s="11"/>
      <c r="SHN162" s="11"/>
      <c r="SHO162" s="11"/>
      <c r="SHP162" s="11"/>
      <c r="SHQ162" s="11"/>
      <c r="SHR162" s="11"/>
      <c r="SHS162" s="11"/>
      <c r="SHT162" s="11"/>
      <c r="SHU162" s="11"/>
      <c r="SHV162" s="11"/>
      <c r="SHW162" s="11"/>
      <c r="SHX162" s="11"/>
      <c r="SHY162" s="11"/>
      <c r="SHZ162" s="11"/>
      <c r="SIA162" s="11"/>
      <c r="SIB162" s="11"/>
      <c r="SIC162" s="11"/>
      <c r="SID162" s="11"/>
      <c r="SIE162" s="11"/>
      <c r="SIF162" s="11"/>
      <c r="SIG162" s="11"/>
      <c r="SIH162" s="11"/>
      <c r="SII162" s="11"/>
      <c r="SIJ162" s="11"/>
      <c r="SIK162" s="11"/>
      <c r="SIL162" s="11"/>
      <c r="SIM162" s="11"/>
      <c r="SIN162" s="11"/>
      <c r="SIO162" s="11"/>
      <c r="SIP162" s="11"/>
      <c r="SIQ162" s="11"/>
      <c r="SIR162" s="11"/>
      <c r="SIS162" s="11"/>
      <c r="SIT162" s="11"/>
      <c r="SIU162" s="11"/>
      <c r="SIV162" s="11"/>
      <c r="SIW162" s="11"/>
      <c r="SIX162" s="11"/>
      <c r="SIY162" s="11"/>
      <c r="SIZ162" s="11"/>
      <c r="SJA162" s="11"/>
      <c r="SJB162" s="11"/>
      <c r="SJC162" s="11"/>
      <c r="SJD162" s="11"/>
      <c r="SJE162" s="11"/>
      <c r="SJF162" s="11"/>
      <c r="SJG162" s="11"/>
      <c r="SJH162" s="11"/>
      <c r="SJI162" s="11"/>
      <c r="SJJ162" s="11"/>
      <c r="SJK162" s="11"/>
      <c r="SJL162" s="11"/>
      <c r="SJM162" s="11"/>
      <c r="SJN162" s="11"/>
      <c r="SJO162" s="11"/>
      <c r="SJP162" s="11"/>
      <c r="SJQ162" s="11"/>
      <c r="SJR162" s="11"/>
      <c r="SJS162" s="11"/>
      <c r="SJT162" s="11"/>
      <c r="SJU162" s="11"/>
      <c r="SJV162" s="11"/>
      <c r="SJW162" s="11"/>
      <c r="SJX162" s="11"/>
      <c r="SJY162" s="11"/>
      <c r="SJZ162" s="11"/>
      <c r="SKA162" s="11"/>
      <c r="SKB162" s="11"/>
      <c r="SKC162" s="11"/>
      <c r="SKD162" s="11"/>
      <c r="SKE162" s="11"/>
      <c r="SKF162" s="11"/>
      <c r="SKG162" s="11"/>
      <c r="SKH162" s="11"/>
      <c r="SKI162" s="11"/>
      <c r="SKJ162" s="11"/>
      <c r="SKK162" s="11"/>
      <c r="SKL162" s="11"/>
      <c r="SKM162" s="11"/>
      <c r="SKN162" s="11"/>
      <c r="SKO162" s="11"/>
      <c r="SKP162" s="11"/>
      <c r="SKQ162" s="11"/>
      <c r="SKR162" s="11"/>
      <c r="SKS162" s="11"/>
      <c r="SKT162" s="11"/>
      <c r="SKU162" s="11"/>
      <c r="SKV162" s="11"/>
      <c r="SKW162" s="11"/>
      <c r="SKX162" s="11"/>
      <c r="SKY162" s="11"/>
      <c r="SKZ162" s="11"/>
      <c r="SLA162" s="11"/>
      <c r="SLB162" s="11"/>
      <c r="SLC162" s="11"/>
      <c r="SLD162" s="11"/>
      <c r="SLE162" s="11"/>
      <c r="SLF162" s="11"/>
      <c r="SLG162" s="11"/>
      <c r="SLH162" s="11"/>
      <c r="SLI162" s="11"/>
      <c r="SLJ162" s="11"/>
      <c r="SLK162" s="11"/>
      <c r="SLL162" s="11"/>
      <c r="SLM162" s="11"/>
      <c r="SLN162" s="11"/>
      <c r="SLO162" s="11"/>
      <c r="SLP162" s="11"/>
      <c r="SLQ162" s="11"/>
      <c r="SLR162" s="11"/>
      <c r="SLS162" s="11"/>
      <c r="SLT162" s="11"/>
      <c r="SLU162" s="11"/>
      <c r="SLV162" s="11"/>
      <c r="SLW162" s="11"/>
      <c r="SLX162" s="11"/>
      <c r="SLY162" s="11"/>
      <c r="SLZ162" s="11"/>
      <c r="SMA162" s="11"/>
      <c r="SMB162" s="11"/>
      <c r="SMC162" s="11"/>
      <c r="SMD162" s="11"/>
      <c r="SME162" s="11"/>
      <c r="SMF162" s="11"/>
      <c r="SMG162" s="11"/>
      <c r="SMH162" s="11"/>
      <c r="SMI162" s="11"/>
      <c r="SMJ162" s="11"/>
      <c r="SMK162" s="11"/>
      <c r="SML162" s="11"/>
      <c r="SMM162" s="11"/>
      <c r="SMN162" s="11"/>
      <c r="SMO162" s="11"/>
      <c r="SMP162" s="11"/>
      <c r="SMQ162" s="11"/>
      <c r="SMR162" s="11"/>
      <c r="SMS162" s="11"/>
      <c r="SMT162" s="11"/>
      <c r="SMU162" s="11"/>
      <c r="SMV162" s="11"/>
      <c r="SMW162" s="11"/>
      <c r="SMX162" s="11"/>
      <c r="SMY162" s="11"/>
      <c r="SMZ162" s="11"/>
      <c r="SNA162" s="11"/>
      <c r="SNB162" s="11"/>
      <c r="SNC162" s="11"/>
      <c r="SND162" s="11"/>
      <c r="SNE162" s="11"/>
      <c r="SNF162" s="11"/>
      <c r="SNG162" s="11"/>
      <c r="SNH162" s="11"/>
      <c r="SNI162" s="11"/>
      <c r="SNJ162" s="11"/>
      <c r="SNK162" s="11"/>
      <c r="SNL162" s="11"/>
      <c r="SNM162" s="11"/>
      <c r="SNN162" s="11"/>
      <c r="SNO162" s="11"/>
      <c r="SNP162" s="11"/>
      <c r="SNQ162" s="11"/>
      <c r="SNR162" s="11"/>
      <c r="SNS162" s="11"/>
      <c r="SNT162" s="11"/>
      <c r="SNU162" s="11"/>
      <c r="SNV162" s="11"/>
      <c r="SNW162" s="11"/>
      <c r="SNX162" s="11"/>
      <c r="SNY162" s="11"/>
      <c r="SNZ162" s="11"/>
      <c r="SOA162" s="11"/>
      <c r="SOB162" s="11"/>
      <c r="SOC162" s="11"/>
      <c r="SOD162" s="11"/>
      <c r="SOE162" s="11"/>
      <c r="SOF162" s="11"/>
      <c r="SOG162" s="11"/>
      <c r="SOH162" s="11"/>
      <c r="SOI162" s="11"/>
      <c r="SOJ162" s="11"/>
      <c r="SOK162" s="11"/>
      <c r="SOL162" s="11"/>
      <c r="SOM162" s="11"/>
      <c r="SON162" s="11"/>
      <c r="SOO162" s="11"/>
      <c r="SOP162" s="11"/>
      <c r="SOQ162" s="11"/>
      <c r="SOR162" s="11"/>
      <c r="SOS162" s="11"/>
      <c r="SOT162" s="11"/>
      <c r="SOU162" s="11"/>
      <c r="SOV162" s="11"/>
      <c r="SOW162" s="11"/>
      <c r="SOX162" s="11"/>
      <c r="SOY162" s="11"/>
      <c r="SOZ162" s="11"/>
      <c r="SPA162" s="11"/>
      <c r="SPB162" s="11"/>
      <c r="SPC162" s="11"/>
      <c r="SPD162" s="11"/>
      <c r="SPE162" s="11"/>
      <c r="SPF162" s="11"/>
      <c r="SPG162" s="11"/>
      <c r="SPH162" s="11"/>
      <c r="SPI162" s="11"/>
      <c r="SPJ162" s="11"/>
      <c r="SPK162" s="11"/>
      <c r="SPL162" s="11"/>
      <c r="SPM162" s="11"/>
      <c r="SPN162" s="11"/>
      <c r="SPO162" s="11"/>
      <c r="SPP162" s="11"/>
      <c r="SPQ162" s="11"/>
      <c r="SPR162" s="11"/>
      <c r="SPS162" s="11"/>
      <c r="SPT162" s="11"/>
      <c r="SPU162" s="11"/>
      <c r="SPV162" s="11"/>
      <c r="SPW162" s="11"/>
      <c r="SPX162" s="11"/>
      <c r="SPY162" s="11"/>
      <c r="SPZ162" s="11"/>
      <c r="SQA162" s="11"/>
      <c r="SQB162" s="11"/>
      <c r="SQC162" s="11"/>
      <c r="SQD162" s="11"/>
      <c r="SQE162" s="11"/>
      <c r="SQF162" s="11"/>
      <c r="SQG162" s="11"/>
      <c r="SQH162" s="11"/>
      <c r="SQI162" s="11"/>
      <c r="SQJ162" s="11"/>
      <c r="SQK162" s="11"/>
      <c r="SQL162" s="11"/>
      <c r="SQM162" s="11"/>
      <c r="SQN162" s="11"/>
      <c r="SQO162" s="11"/>
      <c r="SQP162" s="11"/>
      <c r="SQQ162" s="11"/>
      <c r="SQR162" s="11"/>
      <c r="SQS162" s="11"/>
      <c r="SQT162" s="11"/>
      <c r="SQU162" s="11"/>
      <c r="SQV162" s="11"/>
      <c r="SQW162" s="11"/>
      <c r="SQX162" s="11"/>
      <c r="SQY162" s="11"/>
      <c r="SQZ162" s="11"/>
      <c r="SRA162" s="11"/>
      <c r="SRB162" s="11"/>
      <c r="SRC162" s="11"/>
      <c r="SRD162" s="11"/>
      <c r="SRE162" s="11"/>
      <c r="SRF162" s="11"/>
      <c r="SRG162" s="11"/>
      <c r="SRH162" s="11"/>
      <c r="SRI162" s="11"/>
      <c r="SRJ162" s="11"/>
      <c r="SRK162" s="11"/>
      <c r="SRL162" s="11"/>
      <c r="SRM162" s="11"/>
      <c r="SRN162" s="11"/>
      <c r="SRO162" s="11"/>
      <c r="SRP162" s="11"/>
      <c r="SRQ162" s="11"/>
      <c r="SRR162" s="11"/>
      <c r="SRS162" s="11"/>
      <c r="SRT162" s="11"/>
      <c r="SRU162" s="11"/>
      <c r="SRV162" s="11"/>
      <c r="SRW162" s="11"/>
      <c r="SRX162" s="11"/>
      <c r="SRY162" s="11"/>
      <c r="SRZ162" s="11"/>
      <c r="SSA162" s="11"/>
      <c r="SSB162" s="11"/>
      <c r="SSC162" s="11"/>
      <c r="SSD162" s="11"/>
      <c r="SSE162" s="11"/>
      <c r="SSF162" s="11"/>
      <c r="SSG162" s="11"/>
      <c r="SSH162" s="11"/>
      <c r="SSI162" s="11"/>
      <c r="SSJ162" s="11"/>
      <c r="SSK162" s="11"/>
      <c r="SSL162" s="11"/>
      <c r="SSM162" s="11"/>
      <c r="SSN162" s="11"/>
      <c r="SSO162" s="11"/>
      <c r="SSP162" s="11"/>
      <c r="SSQ162" s="11"/>
      <c r="SSR162" s="11"/>
      <c r="SSS162" s="11"/>
      <c r="SST162" s="11"/>
      <c r="SSU162" s="11"/>
      <c r="SSV162" s="11"/>
      <c r="SSW162" s="11"/>
      <c r="SSX162" s="11"/>
      <c r="SSY162" s="11"/>
      <c r="SSZ162" s="11"/>
      <c r="STA162" s="11"/>
      <c r="STB162" s="11"/>
      <c r="STC162" s="11"/>
      <c r="STD162" s="11"/>
      <c r="STE162" s="11"/>
      <c r="STF162" s="11"/>
      <c r="STG162" s="11"/>
      <c r="STH162" s="11"/>
      <c r="STI162" s="11"/>
      <c r="STJ162" s="11"/>
      <c r="STK162" s="11"/>
      <c r="STL162" s="11"/>
      <c r="STM162" s="11"/>
      <c r="STN162" s="11"/>
      <c r="STO162" s="11"/>
      <c r="STP162" s="11"/>
      <c r="STQ162" s="11"/>
      <c r="STR162" s="11"/>
      <c r="STS162" s="11"/>
      <c r="STT162" s="11"/>
      <c r="STU162" s="11"/>
      <c r="STV162" s="11"/>
      <c r="STW162" s="11"/>
      <c r="STX162" s="11"/>
      <c r="STY162" s="11"/>
      <c r="STZ162" s="11"/>
      <c r="SUA162" s="11"/>
      <c r="SUB162" s="11"/>
      <c r="SUC162" s="11"/>
      <c r="SUD162" s="11"/>
      <c r="SUE162" s="11"/>
      <c r="SUF162" s="11"/>
      <c r="SUG162" s="11"/>
      <c r="SUH162" s="11"/>
      <c r="SUI162" s="11"/>
      <c r="SUJ162" s="11"/>
      <c r="SUK162" s="11"/>
      <c r="SUL162" s="11"/>
      <c r="SUM162" s="11"/>
      <c r="SUN162" s="11"/>
      <c r="SUO162" s="11"/>
      <c r="SUP162" s="11"/>
      <c r="SUQ162" s="11"/>
      <c r="SUR162" s="11"/>
      <c r="SUS162" s="11"/>
      <c r="SUT162" s="11"/>
      <c r="SUU162" s="11"/>
      <c r="SUV162" s="11"/>
      <c r="SUW162" s="11"/>
      <c r="SUX162" s="11"/>
      <c r="SUY162" s="11"/>
      <c r="SUZ162" s="11"/>
      <c r="SVA162" s="11"/>
      <c r="SVB162" s="11"/>
      <c r="SVC162" s="11"/>
      <c r="SVD162" s="11"/>
      <c r="SVE162" s="11"/>
      <c r="SVF162" s="11"/>
      <c r="SVG162" s="11"/>
      <c r="SVH162" s="11"/>
      <c r="SVI162" s="11"/>
      <c r="SVJ162" s="11"/>
      <c r="SVK162" s="11"/>
      <c r="SVL162" s="11"/>
      <c r="SVM162" s="11"/>
      <c r="SVN162" s="11"/>
      <c r="SVO162" s="11"/>
      <c r="SVP162" s="11"/>
      <c r="SVQ162" s="11"/>
      <c r="SVR162" s="11"/>
      <c r="SVS162" s="11"/>
      <c r="SVT162" s="11"/>
      <c r="SVU162" s="11"/>
      <c r="SVV162" s="11"/>
      <c r="SVW162" s="11"/>
      <c r="SVX162" s="11"/>
      <c r="SVY162" s="11"/>
      <c r="SVZ162" s="11"/>
      <c r="SWA162" s="11"/>
      <c r="SWB162" s="11"/>
      <c r="SWC162" s="11"/>
      <c r="SWD162" s="11"/>
      <c r="SWE162" s="11"/>
      <c r="SWF162" s="11"/>
      <c r="SWG162" s="11"/>
      <c r="SWH162" s="11"/>
      <c r="SWI162" s="11"/>
      <c r="SWJ162" s="11"/>
      <c r="SWK162" s="11"/>
      <c r="SWL162" s="11"/>
      <c r="SWM162" s="11"/>
      <c r="SWN162" s="11"/>
      <c r="SWO162" s="11"/>
      <c r="SWP162" s="11"/>
      <c r="SWQ162" s="11"/>
      <c r="SWR162" s="11"/>
      <c r="SWS162" s="11"/>
      <c r="SWT162" s="11"/>
      <c r="SWU162" s="11"/>
      <c r="SWV162" s="11"/>
      <c r="SWW162" s="11"/>
      <c r="SWX162" s="11"/>
      <c r="SWY162" s="11"/>
      <c r="SWZ162" s="11"/>
      <c r="SXA162" s="11"/>
      <c r="SXB162" s="11"/>
      <c r="SXC162" s="11"/>
      <c r="SXD162" s="11"/>
      <c r="SXE162" s="11"/>
      <c r="SXF162" s="11"/>
      <c r="SXG162" s="11"/>
      <c r="SXH162" s="11"/>
      <c r="SXI162" s="11"/>
      <c r="SXJ162" s="11"/>
      <c r="SXK162" s="11"/>
      <c r="SXL162" s="11"/>
      <c r="SXM162" s="11"/>
      <c r="SXN162" s="11"/>
      <c r="SXO162" s="11"/>
      <c r="SXP162" s="11"/>
      <c r="SXQ162" s="11"/>
      <c r="SXR162" s="11"/>
      <c r="SXS162" s="11"/>
      <c r="SXT162" s="11"/>
      <c r="SXU162" s="11"/>
      <c r="SXV162" s="11"/>
      <c r="SXW162" s="11"/>
      <c r="SXX162" s="11"/>
      <c r="SXY162" s="11"/>
      <c r="SXZ162" s="11"/>
      <c r="SYA162" s="11"/>
      <c r="SYB162" s="11"/>
      <c r="SYC162" s="11"/>
      <c r="SYD162" s="11"/>
      <c r="SYE162" s="11"/>
      <c r="SYF162" s="11"/>
      <c r="SYG162" s="11"/>
      <c r="SYH162" s="11"/>
      <c r="SYI162" s="11"/>
      <c r="SYJ162" s="11"/>
      <c r="SYK162" s="11"/>
      <c r="SYL162" s="11"/>
      <c r="SYM162" s="11"/>
      <c r="SYN162" s="11"/>
      <c r="SYO162" s="11"/>
      <c r="SYP162" s="11"/>
      <c r="SYQ162" s="11"/>
      <c r="SYR162" s="11"/>
      <c r="SYS162" s="11"/>
      <c r="SYT162" s="11"/>
      <c r="SYU162" s="11"/>
      <c r="SYV162" s="11"/>
      <c r="SYW162" s="11"/>
      <c r="SYX162" s="11"/>
      <c r="SYY162" s="11"/>
      <c r="SYZ162" s="11"/>
      <c r="SZA162" s="11"/>
      <c r="SZB162" s="11"/>
      <c r="SZC162" s="11"/>
      <c r="SZD162" s="11"/>
      <c r="SZE162" s="11"/>
      <c r="SZF162" s="11"/>
      <c r="SZG162" s="11"/>
      <c r="SZH162" s="11"/>
      <c r="SZI162" s="11"/>
      <c r="SZJ162" s="11"/>
      <c r="SZK162" s="11"/>
      <c r="SZL162" s="11"/>
      <c r="SZM162" s="11"/>
      <c r="SZN162" s="11"/>
      <c r="SZO162" s="11"/>
      <c r="SZP162" s="11"/>
      <c r="SZQ162" s="11"/>
      <c r="SZR162" s="11"/>
      <c r="SZS162" s="11"/>
      <c r="SZT162" s="11"/>
      <c r="SZU162" s="11"/>
      <c r="SZV162" s="11"/>
      <c r="SZW162" s="11"/>
      <c r="SZX162" s="11"/>
      <c r="SZY162" s="11"/>
      <c r="SZZ162" s="11"/>
      <c r="TAA162" s="11"/>
      <c r="TAB162" s="11"/>
      <c r="TAC162" s="11"/>
      <c r="TAD162" s="11"/>
      <c r="TAE162" s="11"/>
      <c r="TAF162" s="11"/>
      <c r="TAG162" s="11"/>
      <c r="TAH162" s="11"/>
      <c r="TAI162" s="11"/>
      <c r="TAJ162" s="11"/>
      <c r="TAK162" s="11"/>
      <c r="TAL162" s="11"/>
      <c r="TAM162" s="11"/>
      <c r="TAN162" s="11"/>
      <c r="TAO162" s="11"/>
      <c r="TAP162" s="11"/>
      <c r="TAQ162" s="11"/>
      <c r="TAR162" s="11"/>
      <c r="TAS162" s="11"/>
      <c r="TAT162" s="11"/>
      <c r="TAU162" s="11"/>
      <c r="TAV162" s="11"/>
      <c r="TAW162" s="11"/>
      <c r="TAX162" s="11"/>
      <c r="TAY162" s="11"/>
      <c r="TAZ162" s="11"/>
      <c r="TBA162" s="11"/>
      <c r="TBB162" s="11"/>
      <c r="TBC162" s="11"/>
      <c r="TBD162" s="11"/>
      <c r="TBE162" s="11"/>
      <c r="TBF162" s="11"/>
      <c r="TBG162" s="11"/>
      <c r="TBH162" s="11"/>
      <c r="TBI162" s="11"/>
      <c r="TBJ162" s="11"/>
      <c r="TBK162" s="11"/>
      <c r="TBL162" s="11"/>
      <c r="TBM162" s="11"/>
      <c r="TBN162" s="11"/>
      <c r="TBO162" s="11"/>
      <c r="TBP162" s="11"/>
      <c r="TBQ162" s="11"/>
      <c r="TBR162" s="11"/>
      <c r="TBS162" s="11"/>
      <c r="TBT162" s="11"/>
      <c r="TBU162" s="11"/>
      <c r="TBV162" s="11"/>
      <c r="TBW162" s="11"/>
      <c r="TBX162" s="11"/>
      <c r="TBY162" s="11"/>
      <c r="TBZ162" s="11"/>
      <c r="TCA162" s="11"/>
      <c r="TCB162" s="11"/>
      <c r="TCC162" s="11"/>
      <c r="TCD162" s="11"/>
      <c r="TCE162" s="11"/>
      <c r="TCF162" s="11"/>
      <c r="TCG162" s="11"/>
      <c r="TCH162" s="11"/>
      <c r="TCI162" s="11"/>
      <c r="TCJ162" s="11"/>
      <c r="TCK162" s="11"/>
      <c r="TCL162" s="11"/>
      <c r="TCM162" s="11"/>
      <c r="TCN162" s="11"/>
      <c r="TCO162" s="11"/>
      <c r="TCP162" s="11"/>
      <c r="TCQ162" s="11"/>
      <c r="TCR162" s="11"/>
      <c r="TCS162" s="11"/>
      <c r="TCT162" s="11"/>
      <c r="TCU162" s="11"/>
      <c r="TCV162" s="11"/>
      <c r="TCW162" s="11"/>
      <c r="TCX162" s="11"/>
      <c r="TCY162" s="11"/>
      <c r="TCZ162" s="11"/>
      <c r="TDA162" s="11"/>
      <c r="TDB162" s="11"/>
      <c r="TDC162" s="11"/>
      <c r="TDD162" s="11"/>
      <c r="TDE162" s="11"/>
      <c r="TDF162" s="11"/>
      <c r="TDG162" s="11"/>
      <c r="TDH162" s="11"/>
      <c r="TDI162" s="11"/>
      <c r="TDJ162" s="11"/>
      <c r="TDK162" s="11"/>
      <c r="TDL162" s="11"/>
      <c r="TDM162" s="11"/>
      <c r="TDN162" s="11"/>
      <c r="TDO162" s="11"/>
      <c r="TDP162" s="11"/>
      <c r="TDQ162" s="11"/>
      <c r="TDR162" s="11"/>
      <c r="TDS162" s="11"/>
      <c r="TDT162" s="11"/>
      <c r="TDU162" s="11"/>
      <c r="TDV162" s="11"/>
      <c r="TDW162" s="11"/>
      <c r="TDX162" s="11"/>
      <c r="TDY162" s="11"/>
      <c r="TDZ162" s="11"/>
      <c r="TEA162" s="11"/>
      <c r="TEB162" s="11"/>
      <c r="TEC162" s="11"/>
      <c r="TED162" s="11"/>
      <c r="TEE162" s="11"/>
      <c r="TEF162" s="11"/>
      <c r="TEG162" s="11"/>
      <c r="TEH162" s="11"/>
      <c r="TEI162" s="11"/>
      <c r="TEJ162" s="11"/>
      <c r="TEK162" s="11"/>
      <c r="TEL162" s="11"/>
      <c r="TEM162" s="11"/>
      <c r="TEN162" s="11"/>
      <c r="TEO162" s="11"/>
      <c r="TEP162" s="11"/>
      <c r="TEQ162" s="11"/>
      <c r="TER162" s="11"/>
      <c r="TES162" s="11"/>
      <c r="TET162" s="11"/>
      <c r="TEU162" s="11"/>
      <c r="TEV162" s="11"/>
      <c r="TEW162" s="11"/>
      <c r="TEX162" s="11"/>
      <c r="TEY162" s="11"/>
      <c r="TEZ162" s="11"/>
      <c r="TFA162" s="11"/>
      <c r="TFB162" s="11"/>
      <c r="TFC162" s="11"/>
      <c r="TFD162" s="11"/>
      <c r="TFE162" s="11"/>
      <c r="TFF162" s="11"/>
      <c r="TFG162" s="11"/>
      <c r="TFH162" s="11"/>
      <c r="TFI162" s="11"/>
      <c r="TFJ162" s="11"/>
      <c r="TFK162" s="11"/>
      <c r="TFL162" s="11"/>
      <c r="TFM162" s="11"/>
      <c r="TFN162" s="11"/>
      <c r="TFO162" s="11"/>
      <c r="TFP162" s="11"/>
      <c r="TFQ162" s="11"/>
      <c r="TFR162" s="11"/>
      <c r="TFS162" s="11"/>
      <c r="TFT162" s="11"/>
      <c r="TFU162" s="11"/>
      <c r="TFV162" s="11"/>
      <c r="TFW162" s="11"/>
      <c r="TFX162" s="11"/>
      <c r="TFY162" s="11"/>
      <c r="TFZ162" s="11"/>
      <c r="TGA162" s="11"/>
      <c r="TGB162" s="11"/>
      <c r="TGC162" s="11"/>
      <c r="TGD162" s="11"/>
      <c r="TGE162" s="11"/>
      <c r="TGF162" s="11"/>
      <c r="TGG162" s="11"/>
      <c r="TGH162" s="11"/>
      <c r="TGI162" s="11"/>
      <c r="TGJ162" s="11"/>
      <c r="TGK162" s="11"/>
      <c r="TGL162" s="11"/>
      <c r="TGM162" s="11"/>
      <c r="TGN162" s="11"/>
      <c r="TGO162" s="11"/>
      <c r="TGP162" s="11"/>
      <c r="TGQ162" s="11"/>
      <c r="TGR162" s="11"/>
      <c r="TGS162" s="11"/>
      <c r="TGT162" s="11"/>
      <c r="TGU162" s="11"/>
      <c r="TGV162" s="11"/>
      <c r="TGW162" s="11"/>
      <c r="TGX162" s="11"/>
      <c r="TGY162" s="11"/>
      <c r="TGZ162" s="11"/>
      <c r="THA162" s="11"/>
      <c r="THB162" s="11"/>
      <c r="THC162" s="11"/>
      <c r="THD162" s="11"/>
      <c r="THE162" s="11"/>
      <c r="THF162" s="11"/>
      <c r="THG162" s="11"/>
      <c r="THH162" s="11"/>
      <c r="THI162" s="11"/>
      <c r="THJ162" s="11"/>
      <c r="THK162" s="11"/>
      <c r="THL162" s="11"/>
      <c r="THM162" s="11"/>
      <c r="THN162" s="11"/>
      <c r="THO162" s="11"/>
      <c r="THP162" s="11"/>
      <c r="THQ162" s="11"/>
      <c r="THR162" s="11"/>
      <c r="THS162" s="11"/>
      <c r="THT162" s="11"/>
      <c r="THU162" s="11"/>
      <c r="THV162" s="11"/>
      <c r="THW162" s="11"/>
      <c r="THX162" s="11"/>
      <c r="THY162" s="11"/>
      <c r="THZ162" s="11"/>
      <c r="TIA162" s="11"/>
      <c r="TIB162" s="11"/>
      <c r="TIC162" s="11"/>
      <c r="TID162" s="11"/>
      <c r="TIE162" s="11"/>
      <c r="TIF162" s="11"/>
      <c r="TIG162" s="11"/>
      <c r="TIH162" s="11"/>
      <c r="TII162" s="11"/>
      <c r="TIJ162" s="11"/>
      <c r="TIK162" s="11"/>
      <c r="TIL162" s="11"/>
      <c r="TIM162" s="11"/>
      <c r="TIN162" s="11"/>
      <c r="TIO162" s="11"/>
      <c r="TIP162" s="11"/>
      <c r="TIQ162" s="11"/>
      <c r="TIR162" s="11"/>
      <c r="TIS162" s="11"/>
      <c r="TIT162" s="11"/>
      <c r="TIU162" s="11"/>
      <c r="TIV162" s="11"/>
      <c r="TIW162" s="11"/>
      <c r="TIX162" s="11"/>
      <c r="TIY162" s="11"/>
      <c r="TIZ162" s="11"/>
      <c r="TJA162" s="11"/>
      <c r="TJB162" s="11"/>
      <c r="TJC162" s="11"/>
      <c r="TJD162" s="11"/>
      <c r="TJE162" s="11"/>
      <c r="TJF162" s="11"/>
      <c r="TJG162" s="11"/>
      <c r="TJH162" s="11"/>
      <c r="TJI162" s="11"/>
      <c r="TJJ162" s="11"/>
      <c r="TJK162" s="11"/>
      <c r="TJL162" s="11"/>
      <c r="TJM162" s="11"/>
      <c r="TJN162" s="11"/>
      <c r="TJO162" s="11"/>
      <c r="TJP162" s="11"/>
      <c r="TJQ162" s="11"/>
      <c r="TJR162" s="11"/>
      <c r="TJS162" s="11"/>
      <c r="TJT162" s="11"/>
      <c r="TJU162" s="11"/>
      <c r="TJV162" s="11"/>
      <c r="TJW162" s="11"/>
      <c r="TJX162" s="11"/>
      <c r="TJY162" s="11"/>
      <c r="TJZ162" s="11"/>
      <c r="TKA162" s="11"/>
      <c r="TKB162" s="11"/>
      <c r="TKC162" s="11"/>
      <c r="TKD162" s="11"/>
      <c r="TKE162" s="11"/>
      <c r="TKF162" s="11"/>
      <c r="TKG162" s="11"/>
      <c r="TKH162" s="11"/>
      <c r="TKI162" s="11"/>
      <c r="TKJ162" s="11"/>
      <c r="TKK162" s="11"/>
      <c r="TKL162" s="11"/>
      <c r="TKM162" s="11"/>
      <c r="TKN162" s="11"/>
      <c r="TKO162" s="11"/>
      <c r="TKP162" s="11"/>
      <c r="TKQ162" s="11"/>
      <c r="TKR162" s="11"/>
      <c r="TKS162" s="11"/>
      <c r="TKT162" s="11"/>
      <c r="TKU162" s="11"/>
      <c r="TKV162" s="11"/>
      <c r="TKW162" s="11"/>
      <c r="TKX162" s="11"/>
      <c r="TKY162" s="11"/>
      <c r="TKZ162" s="11"/>
      <c r="TLA162" s="11"/>
      <c r="TLB162" s="11"/>
      <c r="TLC162" s="11"/>
      <c r="TLD162" s="11"/>
      <c r="TLE162" s="11"/>
      <c r="TLF162" s="11"/>
      <c r="TLG162" s="11"/>
      <c r="TLH162" s="11"/>
      <c r="TLI162" s="11"/>
      <c r="TLJ162" s="11"/>
      <c r="TLK162" s="11"/>
      <c r="TLL162" s="11"/>
      <c r="TLM162" s="11"/>
      <c r="TLN162" s="11"/>
      <c r="TLO162" s="11"/>
      <c r="TLP162" s="11"/>
      <c r="TLQ162" s="11"/>
      <c r="TLR162" s="11"/>
      <c r="TLS162" s="11"/>
      <c r="TLT162" s="11"/>
      <c r="TLU162" s="11"/>
      <c r="TLV162" s="11"/>
      <c r="TLW162" s="11"/>
      <c r="TLX162" s="11"/>
      <c r="TLY162" s="11"/>
      <c r="TLZ162" s="11"/>
      <c r="TMA162" s="11"/>
      <c r="TMB162" s="11"/>
      <c r="TMC162" s="11"/>
      <c r="TMD162" s="11"/>
      <c r="TME162" s="11"/>
      <c r="TMF162" s="11"/>
      <c r="TMG162" s="11"/>
      <c r="TMH162" s="11"/>
      <c r="TMI162" s="11"/>
      <c r="TMJ162" s="11"/>
      <c r="TMK162" s="11"/>
      <c r="TML162" s="11"/>
      <c r="TMM162" s="11"/>
      <c r="TMN162" s="11"/>
      <c r="TMO162" s="11"/>
      <c r="TMP162" s="11"/>
      <c r="TMQ162" s="11"/>
      <c r="TMR162" s="11"/>
      <c r="TMS162" s="11"/>
      <c r="TMT162" s="11"/>
      <c r="TMU162" s="11"/>
      <c r="TMV162" s="11"/>
      <c r="TMW162" s="11"/>
      <c r="TMX162" s="11"/>
      <c r="TMY162" s="11"/>
      <c r="TMZ162" s="11"/>
      <c r="TNA162" s="11"/>
      <c r="TNB162" s="11"/>
      <c r="TNC162" s="11"/>
      <c r="TND162" s="11"/>
      <c r="TNE162" s="11"/>
      <c r="TNF162" s="11"/>
      <c r="TNG162" s="11"/>
      <c r="TNH162" s="11"/>
      <c r="TNI162" s="11"/>
      <c r="TNJ162" s="11"/>
      <c r="TNK162" s="11"/>
      <c r="TNL162" s="11"/>
      <c r="TNM162" s="11"/>
      <c r="TNN162" s="11"/>
      <c r="TNO162" s="11"/>
      <c r="TNP162" s="11"/>
      <c r="TNQ162" s="11"/>
      <c r="TNR162" s="11"/>
      <c r="TNS162" s="11"/>
      <c r="TNT162" s="11"/>
      <c r="TNU162" s="11"/>
      <c r="TNV162" s="11"/>
      <c r="TNW162" s="11"/>
      <c r="TNX162" s="11"/>
      <c r="TNY162" s="11"/>
      <c r="TNZ162" s="11"/>
      <c r="TOA162" s="11"/>
      <c r="TOB162" s="11"/>
      <c r="TOC162" s="11"/>
      <c r="TOD162" s="11"/>
      <c r="TOE162" s="11"/>
      <c r="TOF162" s="11"/>
      <c r="TOG162" s="11"/>
      <c r="TOH162" s="11"/>
      <c r="TOI162" s="11"/>
      <c r="TOJ162" s="11"/>
      <c r="TOK162" s="11"/>
      <c r="TOL162" s="11"/>
      <c r="TOM162" s="11"/>
      <c r="TON162" s="11"/>
      <c r="TOO162" s="11"/>
      <c r="TOP162" s="11"/>
      <c r="TOQ162" s="11"/>
      <c r="TOR162" s="11"/>
      <c r="TOS162" s="11"/>
      <c r="TOT162" s="11"/>
      <c r="TOU162" s="11"/>
      <c r="TOV162" s="11"/>
      <c r="TOW162" s="11"/>
      <c r="TOX162" s="11"/>
      <c r="TOY162" s="11"/>
      <c r="TOZ162" s="11"/>
      <c r="TPA162" s="11"/>
      <c r="TPB162" s="11"/>
      <c r="TPC162" s="11"/>
      <c r="TPD162" s="11"/>
      <c r="TPE162" s="11"/>
      <c r="TPF162" s="11"/>
      <c r="TPG162" s="11"/>
      <c r="TPH162" s="11"/>
      <c r="TPI162" s="11"/>
      <c r="TPJ162" s="11"/>
      <c r="TPK162" s="11"/>
      <c r="TPL162" s="11"/>
      <c r="TPM162" s="11"/>
      <c r="TPN162" s="11"/>
      <c r="TPO162" s="11"/>
      <c r="TPP162" s="11"/>
      <c r="TPQ162" s="11"/>
      <c r="TPR162" s="11"/>
      <c r="TPS162" s="11"/>
      <c r="TPT162" s="11"/>
      <c r="TPU162" s="11"/>
      <c r="TPV162" s="11"/>
      <c r="TPW162" s="11"/>
      <c r="TPX162" s="11"/>
      <c r="TPY162" s="11"/>
      <c r="TPZ162" s="11"/>
      <c r="TQA162" s="11"/>
      <c r="TQB162" s="11"/>
      <c r="TQC162" s="11"/>
      <c r="TQD162" s="11"/>
      <c r="TQE162" s="11"/>
      <c r="TQF162" s="11"/>
      <c r="TQG162" s="11"/>
      <c r="TQH162" s="11"/>
      <c r="TQI162" s="11"/>
      <c r="TQJ162" s="11"/>
      <c r="TQK162" s="11"/>
      <c r="TQL162" s="11"/>
      <c r="TQM162" s="11"/>
      <c r="TQN162" s="11"/>
      <c r="TQO162" s="11"/>
      <c r="TQP162" s="11"/>
      <c r="TQQ162" s="11"/>
      <c r="TQR162" s="11"/>
      <c r="TQS162" s="11"/>
      <c r="TQT162" s="11"/>
      <c r="TQU162" s="11"/>
      <c r="TQV162" s="11"/>
      <c r="TQW162" s="11"/>
      <c r="TQX162" s="11"/>
      <c r="TQY162" s="11"/>
      <c r="TQZ162" s="11"/>
      <c r="TRA162" s="11"/>
      <c r="TRB162" s="11"/>
      <c r="TRC162" s="11"/>
      <c r="TRD162" s="11"/>
      <c r="TRE162" s="11"/>
      <c r="TRF162" s="11"/>
      <c r="TRG162" s="11"/>
      <c r="TRH162" s="11"/>
      <c r="TRI162" s="11"/>
      <c r="TRJ162" s="11"/>
      <c r="TRK162" s="11"/>
      <c r="TRL162" s="11"/>
      <c r="TRM162" s="11"/>
      <c r="TRN162" s="11"/>
      <c r="TRO162" s="11"/>
      <c r="TRP162" s="11"/>
      <c r="TRQ162" s="11"/>
      <c r="TRR162" s="11"/>
      <c r="TRS162" s="11"/>
      <c r="TRT162" s="11"/>
      <c r="TRU162" s="11"/>
      <c r="TRV162" s="11"/>
      <c r="TRW162" s="11"/>
      <c r="TRX162" s="11"/>
      <c r="TRY162" s="11"/>
      <c r="TRZ162" s="11"/>
      <c r="TSA162" s="11"/>
      <c r="TSB162" s="11"/>
      <c r="TSC162" s="11"/>
      <c r="TSD162" s="11"/>
      <c r="TSE162" s="11"/>
      <c r="TSF162" s="11"/>
      <c r="TSG162" s="11"/>
      <c r="TSH162" s="11"/>
      <c r="TSI162" s="11"/>
      <c r="TSJ162" s="11"/>
      <c r="TSK162" s="11"/>
      <c r="TSL162" s="11"/>
      <c r="TSM162" s="11"/>
      <c r="TSN162" s="11"/>
      <c r="TSO162" s="11"/>
      <c r="TSP162" s="11"/>
      <c r="TSQ162" s="11"/>
      <c r="TSR162" s="11"/>
      <c r="TSS162" s="11"/>
      <c r="TST162" s="11"/>
      <c r="TSU162" s="11"/>
      <c r="TSV162" s="11"/>
      <c r="TSW162" s="11"/>
      <c r="TSX162" s="11"/>
      <c r="TSY162" s="11"/>
      <c r="TSZ162" s="11"/>
      <c r="TTA162" s="11"/>
      <c r="TTB162" s="11"/>
      <c r="TTC162" s="11"/>
      <c r="TTD162" s="11"/>
      <c r="TTE162" s="11"/>
      <c r="TTF162" s="11"/>
      <c r="TTG162" s="11"/>
      <c r="TTH162" s="11"/>
      <c r="TTI162" s="11"/>
      <c r="TTJ162" s="11"/>
      <c r="TTK162" s="11"/>
      <c r="TTL162" s="11"/>
      <c r="TTM162" s="11"/>
      <c r="TTN162" s="11"/>
      <c r="TTO162" s="11"/>
      <c r="TTP162" s="11"/>
      <c r="TTQ162" s="11"/>
      <c r="TTR162" s="11"/>
      <c r="TTS162" s="11"/>
      <c r="TTT162" s="11"/>
      <c r="TTU162" s="11"/>
      <c r="TTV162" s="11"/>
      <c r="TTW162" s="11"/>
      <c r="TTX162" s="11"/>
      <c r="TTY162" s="11"/>
      <c r="TTZ162" s="11"/>
      <c r="TUA162" s="11"/>
      <c r="TUB162" s="11"/>
      <c r="TUC162" s="11"/>
      <c r="TUD162" s="11"/>
      <c r="TUE162" s="11"/>
      <c r="TUF162" s="11"/>
      <c r="TUG162" s="11"/>
      <c r="TUH162" s="11"/>
      <c r="TUI162" s="11"/>
      <c r="TUJ162" s="11"/>
      <c r="TUK162" s="11"/>
      <c r="TUL162" s="11"/>
      <c r="TUM162" s="11"/>
      <c r="TUN162" s="11"/>
      <c r="TUO162" s="11"/>
      <c r="TUP162" s="11"/>
      <c r="TUQ162" s="11"/>
      <c r="TUR162" s="11"/>
      <c r="TUS162" s="11"/>
      <c r="TUT162" s="11"/>
      <c r="TUU162" s="11"/>
      <c r="TUV162" s="11"/>
      <c r="TUW162" s="11"/>
      <c r="TUX162" s="11"/>
      <c r="TUY162" s="11"/>
      <c r="TUZ162" s="11"/>
      <c r="TVA162" s="11"/>
      <c r="TVB162" s="11"/>
      <c r="TVC162" s="11"/>
      <c r="TVD162" s="11"/>
      <c r="TVE162" s="11"/>
      <c r="TVF162" s="11"/>
      <c r="TVG162" s="11"/>
      <c r="TVH162" s="11"/>
      <c r="TVI162" s="11"/>
      <c r="TVJ162" s="11"/>
      <c r="TVK162" s="11"/>
      <c r="TVL162" s="11"/>
      <c r="TVM162" s="11"/>
      <c r="TVN162" s="11"/>
      <c r="TVO162" s="11"/>
      <c r="TVP162" s="11"/>
      <c r="TVQ162" s="11"/>
      <c r="TVR162" s="11"/>
      <c r="TVS162" s="11"/>
      <c r="TVT162" s="11"/>
      <c r="TVU162" s="11"/>
      <c r="TVV162" s="11"/>
      <c r="TVW162" s="11"/>
      <c r="TVX162" s="11"/>
      <c r="TVY162" s="11"/>
      <c r="TVZ162" s="11"/>
      <c r="TWA162" s="11"/>
      <c r="TWB162" s="11"/>
      <c r="TWC162" s="11"/>
      <c r="TWD162" s="11"/>
      <c r="TWE162" s="11"/>
      <c r="TWF162" s="11"/>
      <c r="TWG162" s="11"/>
      <c r="TWH162" s="11"/>
      <c r="TWI162" s="11"/>
      <c r="TWJ162" s="11"/>
      <c r="TWK162" s="11"/>
      <c r="TWL162" s="11"/>
      <c r="TWM162" s="11"/>
      <c r="TWN162" s="11"/>
      <c r="TWO162" s="11"/>
      <c r="TWP162" s="11"/>
      <c r="TWQ162" s="11"/>
      <c r="TWR162" s="11"/>
      <c r="TWS162" s="11"/>
      <c r="TWT162" s="11"/>
      <c r="TWU162" s="11"/>
      <c r="TWV162" s="11"/>
      <c r="TWW162" s="11"/>
      <c r="TWX162" s="11"/>
      <c r="TWY162" s="11"/>
      <c r="TWZ162" s="11"/>
      <c r="TXA162" s="11"/>
      <c r="TXB162" s="11"/>
      <c r="TXC162" s="11"/>
      <c r="TXD162" s="11"/>
      <c r="TXE162" s="11"/>
      <c r="TXF162" s="11"/>
      <c r="TXG162" s="11"/>
      <c r="TXH162" s="11"/>
      <c r="TXI162" s="11"/>
      <c r="TXJ162" s="11"/>
      <c r="TXK162" s="11"/>
      <c r="TXL162" s="11"/>
      <c r="TXM162" s="11"/>
      <c r="TXN162" s="11"/>
      <c r="TXO162" s="11"/>
      <c r="TXP162" s="11"/>
      <c r="TXQ162" s="11"/>
      <c r="TXR162" s="11"/>
      <c r="TXS162" s="11"/>
      <c r="TXT162" s="11"/>
      <c r="TXU162" s="11"/>
      <c r="TXV162" s="11"/>
      <c r="TXW162" s="11"/>
      <c r="TXX162" s="11"/>
      <c r="TXY162" s="11"/>
      <c r="TXZ162" s="11"/>
      <c r="TYA162" s="11"/>
      <c r="TYB162" s="11"/>
      <c r="TYC162" s="11"/>
      <c r="TYD162" s="11"/>
      <c r="TYE162" s="11"/>
      <c r="TYF162" s="11"/>
      <c r="TYG162" s="11"/>
      <c r="TYH162" s="11"/>
      <c r="TYI162" s="11"/>
      <c r="TYJ162" s="11"/>
      <c r="TYK162" s="11"/>
      <c r="TYL162" s="11"/>
      <c r="TYM162" s="11"/>
      <c r="TYN162" s="11"/>
      <c r="TYO162" s="11"/>
      <c r="TYP162" s="11"/>
      <c r="TYQ162" s="11"/>
      <c r="TYR162" s="11"/>
      <c r="TYS162" s="11"/>
      <c r="TYT162" s="11"/>
      <c r="TYU162" s="11"/>
      <c r="TYV162" s="11"/>
      <c r="TYW162" s="11"/>
      <c r="TYX162" s="11"/>
      <c r="TYY162" s="11"/>
      <c r="TYZ162" s="11"/>
      <c r="TZA162" s="11"/>
      <c r="TZB162" s="11"/>
      <c r="TZC162" s="11"/>
      <c r="TZD162" s="11"/>
      <c r="TZE162" s="11"/>
      <c r="TZF162" s="11"/>
      <c r="TZG162" s="11"/>
      <c r="TZH162" s="11"/>
      <c r="TZI162" s="11"/>
      <c r="TZJ162" s="11"/>
      <c r="TZK162" s="11"/>
      <c r="TZL162" s="11"/>
      <c r="TZM162" s="11"/>
      <c r="TZN162" s="11"/>
      <c r="TZO162" s="11"/>
      <c r="TZP162" s="11"/>
      <c r="TZQ162" s="11"/>
      <c r="TZR162" s="11"/>
      <c r="TZS162" s="11"/>
      <c r="TZT162" s="11"/>
      <c r="TZU162" s="11"/>
      <c r="TZV162" s="11"/>
      <c r="TZW162" s="11"/>
      <c r="TZX162" s="11"/>
      <c r="TZY162" s="11"/>
      <c r="TZZ162" s="11"/>
      <c r="UAA162" s="11"/>
      <c r="UAB162" s="11"/>
      <c r="UAC162" s="11"/>
      <c r="UAD162" s="11"/>
      <c r="UAE162" s="11"/>
      <c r="UAF162" s="11"/>
      <c r="UAG162" s="11"/>
      <c r="UAH162" s="11"/>
      <c r="UAI162" s="11"/>
      <c r="UAJ162" s="11"/>
      <c r="UAK162" s="11"/>
      <c r="UAL162" s="11"/>
      <c r="UAM162" s="11"/>
      <c r="UAN162" s="11"/>
      <c r="UAO162" s="11"/>
      <c r="UAP162" s="11"/>
      <c r="UAQ162" s="11"/>
      <c r="UAR162" s="11"/>
      <c r="UAS162" s="11"/>
      <c r="UAT162" s="11"/>
      <c r="UAU162" s="11"/>
      <c r="UAV162" s="11"/>
      <c r="UAW162" s="11"/>
      <c r="UAX162" s="11"/>
      <c r="UAY162" s="11"/>
      <c r="UAZ162" s="11"/>
      <c r="UBA162" s="11"/>
      <c r="UBB162" s="11"/>
      <c r="UBC162" s="11"/>
      <c r="UBD162" s="11"/>
      <c r="UBE162" s="11"/>
      <c r="UBF162" s="11"/>
      <c r="UBG162" s="11"/>
      <c r="UBH162" s="11"/>
      <c r="UBI162" s="11"/>
      <c r="UBJ162" s="11"/>
      <c r="UBK162" s="11"/>
      <c r="UBL162" s="11"/>
      <c r="UBM162" s="11"/>
      <c r="UBN162" s="11"/>
      <c r="UBO162" s="11"/>
      <c r="UBP162" s="11"/>
      <c r="UBQ162" s="11"/>
      <c r="UBR162" s="11"/>
      <c r="UBS162" s="11"/>
      <c r="UBT162" s="11"/>
      <c r="UBU162" s="11"/>
      <c r="UBV162" s="11"/>
      <c r="UBW162" s="11"/>
      <c r="UBX162" s="11"/>
      <c r="UBY162" s="11"/>
      <c r="UBZ162" s="11"/>
      <c r="UCA162" s="11"/>
      <c r="UCB162" s="11"/>
      <c r="UCC162" s="11"/>
      <c r="UCD162" s="11"/>
      <c r="UCE162" s="11"/>
      <c r="UCF162" s="11"/>
      <c r="UCG162" s="11"/>
      <c r="UCH162" s="11"/>
      <c r="UCI162" s="11"/>
      <c r="UCJ162" s="11"/>
      <c r="UCK162" s="11"/>
      <c r="UCL162" s="11"/>
      <c r="UCM162" s="11"/>
      <c r="UCN162" s="11"/>
      <c r="UCO162" s="11"/>
      <c r="UCP162" s="11"/>
      <c r="UCQ162" s="11"/>
      <c r="UCR162" s="11"/>
      <c r="UCS162" s="11"/>
      <c r="UCT162" s="11"/>
      <c r="UCU162" s="11"/>
      <c r="UCV162" s="11"/>
      <c r="UCW162" s="11"/>
      <c r="UCX162" s="11"/>
      <c r="UCY162" s="11"/>
      <c r="UCZ162" s="11"/>
      <c r="UDA162" s="11"/>
      <c r="UDB162" s="11"/>
      <c r="UDC162" s="11"/>
      <c r="UDD162" s="11"/>
      <c r="UDE162" s="11"/>
      <c r="UDF162" s="11"/>
      <c r="UDG162" s="11"/>
      <c r="UDH162" s="11"/>
      <c r="UDI162" s="11"/>
      <c r="UDJ162" s="11"/>
      <c r="UDK162" s="11"/>
      <c r="UDL162" s="11"/>
      <c r="UDM162" s="11"/>
      <c r="UDN162" s="11"/>
      <c r="UDO162" s="11"/>
      <c r="UDP162" s="11"/>
      <c r="UDQ162" s="11"/>
      <c r="UDR162" s="11"/>
      <c r="UDS162" s="11"/>
      <c r="UDT162" s="11"/>
      <c r="UDU162" s="11"/>
      <c r="UDV162" s="11"/>
      <c r="UDW162" s="11"/>
      <c r="UDX162" s="11"/>
      <c r="UDY162" s="11"/>
      <c r="UDZ162" s="11"/>
      <c r="UEA162" s="11"/>
      <c r="UEB162" s="11"/>
      <c r="UEC162" s="11"/>
      <c r="UED162" s="11"/>
      <c r="UEE162" s="11"/>
      <c r="UEF162" s="11"/>
      <c r="UEG162" s="11"/>
      <c r="UEH162" s="11"/>
      <c r="UEI162" s="11"/>
      <c r="UEJ162" s="11"/>
      <c r="UEK162" s="11"/>
      <c r="UEL162" s="11"/>
      <c r="UEM162" s="11"/>
      <c r="UEN162" s="11"/>
      <c r="UEO162" s="11"/>
      <c r="UEP162" s="11"/>
      <c r="UEQ162" s="11"/>
      <c r="UER162" s="11"/>
      <c r="UES162" s="11"/>
      <c r="UET162" s="11"/>
      <c r="UEU162" s="11"/>
      <c r="UEV162" s="11"/>
      <c r="UEW162" s="11"/>
      <c r="UEX162" s="11"/>
      <c r="UEY162" s="11"/>
      <c r="UEZ162" s="11"/>
      <c r="UFA162" s="11"/>
      <c r="UFB162" s="11"/>
      <c r="UFC162" s="11"/>
      <c r="UFD162" s="11"/>
      <c r="UFE162" s="11"/>
      <c r="UFF162" s="11"/>
      <c r="UFG162" s="11"/>
      <c r="UFH162" s="11"/>
      <c r="UFI162" s="11"/>
      <c r="UFJ162" s="11"/>
      <c r="UFK162" s="11"/>
      <c r="UFL162" s="11"/>
      <c r="UFM162" s="11"/>
      <c r="UFN162" s="11"/>
      <c r="UFO162" s="11"/>
      <c r="UFP162" s="11"/>
      <c r="UFQ162" s="11"/>
      <c r="UFR162" s="11"/>
      <c r="UFS162" s="11"/>
      <c r="UFT162" s="11"/>
      <c r="UFU162" s="11"/>
      <c r="UFV162" s="11"/>
      <c r="UFW162" s="11"/>
      <c r="UFX162" s="11"/>
      <c r="UFY162" s="11"/>
      <c r="UFZ162" s="11"/>
      <c r="UGA162" s="11"/>
      <c r="UGB162" s="11"/>
      <c r="UGC162" s="11"/>
      <c r="UGD162" s="11"/>
      <c r="UGE162" s="11"/>
      <c r="UGF162" s="11"/>
      <c r="UGG162" s="11"/>
      <c r="UGH162" s="11"/>
      <c r="UGI162" s="11"/>
      <c r="UGJ162" s="11"/>
      <c r="UGK162" s="11"/>
      <c r="UGL162" s="11"/>
      <c r="UGM162" s="11"/>
      <c r="UGN162" s="11"/>
      <c r="UGO162" s="11"/>
      <c r="UGP162" s="11"/>
      <c r="UGQ162" s="11"/>
      <c r="UGR162" s="11"/>
      <c r="UGS162" s="11"/>
      <c r="UGT162" s="11"/>
      <c r="UGU162" s="11"/>
      <c r="UGV162" s="11"/>
      <c r="UGW162" s="11"/>
      <c r="UGX162" s="11"/>
      <c r="UGY162" s="11"/>
      <c r="UGZ162" s="11"/>
      <c r="UHA162" s="11"/>
      <c r="UHB162" s="11"/>
      <c r="UHC162" s="11"/>
      <c r="UHD162" s="11"/>
      <c r="UHE162" s="11"/>
      <c r="UHF162" s="11"/>
      <c r="UHG162" s="11"/>
      <c r="UHH162" s="11"/>
      <c r="UHI162" s="11"/>
      <c r="UHJ162" s="11"/>
      <c r="UHK162" s="11"/>
      <c r="UHL162" s="11"/>
      <c r="UHM162" s="11"/>
      <c r="UHN162" s="11"/>
      <c r="UHO162" s="11"/>
      <c r="UHP162" s="11"/>
      <c r="UHQ162" s="11"/>
      <c r="UHR162" s="11"/>
      <c r="UHS162" s="11"/>
      <c r="UHT162" s="11"/>
      <c r="UHU162" s="11"/>
      <c r="UHV162" s="11"/>
      <c r="UHW162" s="11"/>
      <c r="UHX162" s="11"/>
      <c r="UHY162" s="11"/>
      <c r="UHZ162" s="11"/>
      <c r="UIA162" s="11"/>
      <c r="UIB162" s="11"/>
      <c r="UIC162" s="11"/>
      <c r="UID162" s="11"/>
      <c r="UIE162" s="11"/>
      <c r="UIF162" s="11"/>
      <c r="UIG162" s="11"/>
      <c r="UIH162" s="11"/>
      <c r="UII162" s="11"/>
      <c r="UIJ162" s="11"/>
      <c r="UIK162" s="11"/>
      <c r="UIL162" s="11"/>
      <c r="UIM162" s="11"/>
      <c r="UIN162" s="11"/>
      <c r="UIO162" s="11"/>
      <c r="UIP162" s="11"/>
      <c r="UIQ162" s="11"/>
      <c r="UIR162" s="11"/>
      <c r="UIS162" s="11"/>
      <c r="UIT162" s="11"/>
      <c r="UIU162" s="11"/>
      <c r="UIV162" s="11"/>
      <c r="UIW162" s="11"/>
      <c r="UIX162" s="11"/>
      <c r="UIY162" s="11"/>
      <c r="UIZ162" s="11"/>
      <c r="UJA162" s="11"/>
      <c r="UJB162" s="11"/>
      <c r="UJC162" s="11"/>
      <c r="UJD162" s="11"/>
      <c r="UJE162" s="11"/>
      <c r="UJF162" s="11"/>
      <c r="UJG162" s="11"/>
      <c r="UJH162" s="11"/>
      <c r="UJI162" s="11"/>
      <c r="UJJ162" s="11"/>
      <c r="UJK162" s="11"/>
      <c r="UJL162" s="11"/>
      <c r="UJM162" s="11"/>
      <c r="UJN162" s="11"/>
      <c r="UJO162" s="11"/>
      <c r="UJP162" s="11"/>
      <c r="UJQ162" s="11"/>
      <c r="UJR162" s="11"/>
      <c r="UJS162" s="11"/>
      <c r="UJT162" s="11"/>
      <c r="UJU162" s="11"/>
      <c r="UJV162" s="11"/>
      <c r="UJW162" s="11"/>
      <c r="UJX162" s="11"/>
      <c r="UJY162" s="11"/>
      <c r="UJZ162" s="11"/>
      <c r="UKA162" s="11"/>
      <c r="UKB162" s="11"/>
      <c r="UKC162" s="11"/>
      <c r="UKD162" s="11"/>
      <c r="UKE162" s="11"/>
      <c r="UKF162" s="11"/>
      <c r="UKG162" s="11"/>
      <c r="UKH162" s="11"/>
      <c r="UKI162" s="11"/>
      <c r="UKJ162" s="11"/>
      <c r="UKK162" s="11"/>
      <c r="UKL162" s="11"/>
      <c r="UKM162" s="11"/>
      <c r="UKN162" s="11"/>
      <c r="UKO162" s="11"/>
      <c r="UKP162" s="11"/>
      <c r="UKQ162" s="11"/>
      <c r="UKR162" s="11"/>
      <c r="UKS162" s="11"/>
      <c r="UKT162" s="11"/>
      <c r="UKU162" s="11"/>
      <c r="UKV162" s="11"/>
      <c r="UKW162" s="11"/>
      <c r="UKX162" s="11"/>
      <c r="UKY162" s="11"/>
      <c r="UKZ162" s="11"/>
      <c r="ULA162" s="11"/>
      <c r="ULB162" s="11"/>
      <c r="ULC162" s="11"/>
      <c r="ULD162" s="11"/>
      <c r="ULE162" s="11"/>
      <c r="ULF162" s="11"/>
      <c r="ULG162" s="11"/>
      <c r="ULH162" s="11"/>
      <c r="ULI162" s="11"/>
      <c r="ULJ162" s="11"/>
      <c r="ULK162" s="11"/>
      <c r="ULL162" s="11"/>
      <c r="ULM162" s="11"/>
      <c r="ULN162" s="11"/>
      <c r="ULO162" s="11"/>
      <c r="ULP162" s="11"/>
      <c r="ULQ162" s="11"/>
      <c r="ULR162" s="11"/>
      <c r="ULS162" s="11"/>
      <c r="ULT162" s="11"/>
      <c r="ULU162" s="11"/>
      <c r="ULV162" s="11"/>
      <c r="ULW162" s="11"/>
      <c r="ULX162" s="11"/>
      <c r="ULY162" s="11"/>
      <c r="ULZ162" s="11"/>
      <c r="UMA162" s="11"/>
      <c r="UMB162" s="11"/>
      <c r="UMC162" s="11"/>
      <c r="UMD162" s="11"/>
      <c r="UME162" s="11"/>
      <c r="UMF162" s="11"/>
      <c r="UMG162" s="11"/>
      <c r="UMH162" s="11"/>
      <c r="UMI162" s="11"/>
      <c r="UMJ162" s="11"/>
      <c r="UMK162" s="11"/>
      <c r="UML162" s="11"/>
      <c r="UMM162" s="11"/>
      <c r="UMN162" s="11"/>
      <c r="UMO162" s="11"/>
      <c r="UMP162" s="11"/>
      <c r="UMQ162" s="11"/>
      <c r="UMR162" s="11"/>
      <c r="UMS162" s="11"/>
      <c r="UMT162" s="11"/>
      <c r="UMU162" s="11"/>
      <c r="UMV162" s="11"/>
      <c r="UMW162" s="11"/>
      <c r="UMX162" s="11"/>
      <c r="UMY162" s="11"/>
      <c r="UMZ162" s="11"/>
      <c r="UNA162" s="11"/>
      <c r="UNB162" s="11"/>
      <c r="UNC162" s="11"/>
      <c r="UND162" s="11"/>
      <c r="UNE162" s="11"/>
      <c r="UNF162" s="11"/>
      <c r="UNG162" s="11"/>
      <c r="UNH162" s="11"/>
      <c r="UNI162" s="11"/>
      <c r="UNJ162" s="11"/>
      <c r="UNK162" s="11"/>
      <c r="UNL162" s="11"/>
      <c r="UNM162" s="11"/>
      <c r="UNN162" s="11"/>
      <c r="UNO162" s="11"/>
      <c r="UNP162" s="11"/>
      <c r="UNQ162" s="11"/>
      <c r="UNR162" s="11"/>
      <c r="UNS162" s="11"/>
      <c r="UNT162" s="11"/>
      <c r="UNU162" s="11"/>
      <c r="UNV162" s="11"/>
      <c r="UNW162" s="11"/>
      <c r="UNX162" s="11"/>
      <c r="UNY162" s="11"/>
      <c r="UNZ162" s="11"/>
      <c r="UOA162" s="11"/>
      <c r="UOB162" s="11"/>
      <c r="UOC162" s="11"/>
      <c r="UOD162" s="11"/>
      <c r="UOE162" s="11"/>
      <c r="UOF162" s="11"/>
      <c r="UOG162" s="11"/>
      <c r="UOH162" s="11"/>
      <c r="UOI162" s="11"/>
      <c r="UOJ162" s="11"/>
      <c r="UOK162" s="11"/>
      <c r="UOL162" s="11"/>
      <c r="UOM162" s="11"/>
      <c r="UON162" s="11"/>
      <c r="UOO162" s="11"/>
      <c r="UOP162" s="11"/>
      <c r="UOQ162" s="11"/>
      <c r="UOR162" s="11"/>
      <c r="UOS162" s="11"/>
      <c r="UOT162" s="11"/>
      <c r="UOU162" s="11"/>
      <c r="UOV162" s="11"/>
      <c r="UOW162" s="11"/>
      <c r="UOX162" s="11"/>
      <c r="UOY162" s="11"/>
      <c r="UOZ162" s="11"/>
      <c r="UPA162" s="11"/>
      <c r="UPB162" s="11"/>
      <c r="UPC162" s="11"/>
      <c r="UPD162" s="11"/>
      <c r="UPE162" s="11"/>
      <c r="UPF162" s="11"/>
      <c r="UPG162" s="11"/>
      <c r="UPH162" s="11"/>
      <c r="UPI162" s="11"/>
      <c r="UPJ162" s="11"/>
      <c r="UPK162" s="11"/>
      <c r="UPL162" s="11"/>
      <c r="UPM162" s="11"/>
      <c r="UPN162" s="11"/>
      <c r="UPO162" s="11"/>
      <c r="UPP162" s="11"/>
      <c r="UPQ162" s="11"/>
      <c r="UPR162" s="11"/>
      <c r="UPS162" s="11"/>
      <c r="UPT162" s="11"/>
      <c r="UPU162" s="11"/>
      <c r="UPV162" s="11"/>
      <c r="UPW162" s="11"/>
      <c r="UPX162" s="11"/>
      <c r="UPY162" s="11"/>
      <c r="UPZ162" s="11"/>
      <c r="UQA162" s="11"/>
      <c r="UQB162" s="11"/>
      <c r="UQC162" s="11"/>
      <c r="UQD162" s="11"/>
      <c r="UQE162" s="11"/>
      <c r="UQF162" s="11"/>
      <c r="UQG162" s="11"/>
      <c r="UQH162" s="11"/>
      <c r="UQI162" s="11"/>
      <c r="UQJ162" s="11"/>
      <c r="UQK162" s="11"/>
      <c r="UQL162" s="11"/>
      <c r="UQM162" s="11"/>
      <c r="UQN162" s="11"/>
      <c r="UQO162" s="11"/>
      <c r="UQP162" s="11"/>
      <c r="UQQ162" s="11"/>
      <c r="UQR162" s="11"/>
      <c r="UQS162" s="11"/>
      <c r="UQT162" s="11"/>
      <c r="UQU162" s="11"/>
      <c r="UQV162" s="11"/>
      <c r="UQW162" s="11"/>
      <c r="UQX162" s="11"/>
      <c r="UQY162" s="11"/>
      <c r="UQZ162" s="11"/>
      <c r="URA162" s="11"/>
      <c r="URB162" s="11"/>
      <c r="URC162" s="11"/>
      <c r="URD162" s="11"/>
      <c r="URE162" s="11"/>
      <c r="URF162" s="11"/>
      <c r="URG162" s="11"/>
      <c r="URH162" s="11"/>
      <c r="URI162" s="11"/>
      <c r="URJ162" s="11"/>
      <c r="URK162" s="11"/>
      <c r="URL162" s="11"/>
      <c r="URM162" s="11"/>
      <c r="URN162" s="11"/>
      <c r="URO162" s="11"/>
      <c r="URP162" s="11"/>
      <c r="URQ162" s="11"/>
      <c r="URR162" s="11"/>
      <c r="URS162" s="11"/>
      <c r="URT162" s="11"/>
      <c r="URU162" s="11"/>
      <c r="URV162" s="11"/>
      <c r="URW162" s="11"/>
      <c r="URX162" s="11"/>
      <c r="URY162" s="11"/>
      <c r="URZ162" s="11"/>
      <c r="USA162" s="11"/>
      <c r="USB162" s="11"/>
      <c r="USC162" s="11"/>
      <c r="USD162" s="11"/>
      <c r="USE162" s="11"/>
      <c r="USF162" s="11"/>
      <c r="USG162" s="11"/>
      <c r="USH162" s="11"/>
      <c r="USI162" s="11"/>
      <c r="USJ162" s="11"/>
      <c r="USK162" s="11"/>
      <c r="USL162" s="11"/>
      <c r="USM162" s="11"/>
      <c r="USN162" s="11"/>
      <c r="USO162" s="11"/>
      <c r="USP162" s="11"/>
      <c r="USQ162" s="11"/>
      <c r="USR162" s="11"/>
      <c r="USS162" s="11"/>
      <c r="UST162" s="11"/>
      <c r="USU162" s="11"/>
      <c r="USV162" s="11"/>
      <c r="USW162" s="11"/>
      <c r="USX162" s="11"/>
      <c r="USY162" s="11"/>
      <c r="USZ162" s="11"/>
      <c r="UTA162" s="11"/>
      <c r="UTB162" s="11"/>
      <c r="UTC162" s="11"/>
      <c r="UTD162" s="11"/>
      <c r="UTE162" s="11"/>
      <c r="UTF162" s="11"/>
      <c r="UTG162" s="11"/>
      <c r="UTH162" s="11"/>
      <c r="UTI162" s="11"/>
      <c r="UTJ162" s="11"/>
      <c r="UTK162" s="11"/>
      <c r="UTL162" s="11"/>
      <c r="UTM162" s="11"/>
      <c r="UTN162" s="11"/>
      <c r="UTO162" s="11"/>
      <c r="UTP162" s="11"/>
      <c r="UTQ162" s="11"/>
      <c r="UTR162" s="11"/>
      <c r="UTS162" s="11"/>
      <c r="UTT162" s="11"/>
      <c r="UTU162" s="11"/>
      <c r="UTV162" s="11"/>
      <c r="UTW162" s="11"/>
      <c r="UTX162" s="11"/>
      <c r="UTY162" s="11"/>
      <c r="UTZ162" s="11"/>
      <c r="UUA162" s="11"/>
      <c r="UUB162" s="11"/>
      <c r="UUC162" s="11"/>
      <c r="UUD162" s="11"/>
      <c r="UUE162" s="11"/>
      <c r="UUF162" s="11"/>
      <c r="UUG162" s="11"/>
      <c r="UUH162" s="11"/>
      <c r="UUI162" s="11"/>
      <c r="UUJ162" s="11"/>
      <c r="UUK162" s="11"/>
      <c r="UUL162" s="11"/>
      <c r="UUM162" s="11"/>
      <c r="UUN162" s="11"/>
      <c r="UUO162" s="11"/>
      <c r="UUP162" s="11"/>
      <c r="UUQ162" s="11"/>
      <c r="UUR162" s="11"/>
      <c r="UUS162" s="11"/>
      <c r="UUT162" s="11"/>
      <c r="UUU162" s="11"/>
      <c r="UUV162" s="11"/>
      <c r="UUW162" s="11"/>
      <c r="UUX162" s="11"/>
      <c r="UUY162" s="11"/>
      <c r="UUZ162" s="11"/>
      <c r="UVA162" s="11"/>
      <c r="UVB162" s="11"/>
      <c r="UVC162" s="11"/>
      <c r="UVD162" s="11"/>
      <c r="UVE162" s="11"/>
      <c r="UVF162" s="11"/>
      <c r="UVG162" s="11"/>
      <c r="UVH162" s="11"/>
      <c r="UVI162" s="11"/>
      <c r="UVJ162" s="11"/>
      <c r="UVK162" s="11"/>
      <c r="UVL162" s="11"/>
      <c r="UVM162" s="11"/>
      <c r="UVN162" s="11"/>
      <c r="UVO162" s="11"/>
      <c r="UVP162" s="11"/>
      <c r="UVQ162" s="11"/>
      <c r="UVR162" s="11"/>
      <c r="UVS162" s="11"/>
      <c r="UVT162" s="11"/>
      <c r="UVU162" s="11"/>
      <c r="UVV162" s="11"/>
      <c r="UVW162" s="11"/>
      <c r="UVX162" s="11"/>
      <c r="UVY162" s="11"/>
      <c r="UVZ162" s="11"/>
      <c r="UWA162" s="11"/>
      <c r="UWB162" s="11"/>
      <c r="UWC162" s="11"/>
      <c r="UWD162" s="11"/>
      <c r="UWE162" s="11"/>
      <c r="UWF162" s="11"/>
      <c r="UWG162" s="11"/>
      <c r="UWH162" s="11"/>
      <c r="UWI162" s="11"/>
      <c r="UWJ162" s="11"/>
      <c r="UWK162" s="11"/>
      <c r="UWL162" s="11"/>
      <c r="UWM162" s="11"/>
      <c r="UWN162" s="11"/>
      <c r="UWO162" s="11"/>
      <c r="UWP162" s="11"/>
      <c r="UWQ162" s="11"/>
      <c r="UWR162" s="11"/>
      <c r="UWS162" s="11"/>
      <c r="UWT162" s="11"/>
      <c r="UWU162" s="11"/>
      <c r="UWV162" s="11"/>
      <c r="UWW162" s="11"/>
      <c r="UWX162" s="11"/>
      <c r="UWY162" s="11"/>
      <c r="UWZ162" s="11"/>
      <c r="UXA162" s="11"/>
      <c r="UXB162" s="11"/>
      <c r="UXC162" s="11"/>
      <c r="UXD162" s="11"/>
      <c r="UXE162" s="11"/>
      <c r="UXF162" s="11"/>
      <c r="UXG162" s="11"/>
      <c r="UXH162" s="11"/>
      <c r="UXI162" s="11"/>
      <c r="UXJ162" s="11"/>
      <c r="UXK162" s="11"/>
      <c r="UXL162" s="11"/>
      <c r="UXM162" s="11"/>
      <c r="UXN162" s="11"/>
      <c r="UXO162" s="11"/>
      <c r="UXP162" s="11"/>
      <c r="UXQ162" s="11"/>
      <c r="UXR162" s="11"/>
      <c r="UXS162" s="11"/>
      <c r="UXT162" s="11"/>
      <c r="UXU162" s="11"/>
      <c r="UXV162" s="11"/>
      <c r="UXW162" s="11"/>
      <c r="UXX162" s="11"/>
      <c r="UXY162" s="11"/>
      <c r="UXZ162" s="11"/>
      <c r="UYA162" s="11"/>
      <c r="UYB162" s="11"/>
      <c r="UYC162" s="11"/>
      <c r="UYD162" s="11"/>
      <c r="UYE162" s="11"/>
      <c r="UYF162" s="11"/>
      <c r="UYG162" s="11"/>
      <c r="UYH162" s="11"/>
      <c r="UYI162" s="11"/>
      <c r="UYJ162" s="11"/>
      <c r="UYK162" s="11"/>
      <c r="UYL162" s="11"/>
      <c r="UYM162" s="11"/>
      <c r="UYN162" s="11"/>
      <c r="UYO162" s="11"/>
      <c r="UYP162" s="11"/>
      <c r="UYQ162" s="11"/>
      <c r="UYR162" s="11"/>
      <c r="UYS162" s="11"/>
      <c r="UYT162" s="11"/>
      <c r="UYU162" s="11"/>
      <c r="UYV162" s="11"/>
      <c r="UYW162" s="11"/>
      <c r="UYX162" s="11"/>
      <c r="UYY162" s="11"/>
      <c r="UYZ162" s="11"/>
      <c r="UZA162" s="11"/>
      <c r="UZB162" s="11"/>
      <c r="UZC162" s="11"/>
      <c r="UZD162" s="11"/>
      <c r="UZE162" s="11"/>
      <c r="UZF162" s="11"/>
      <c r="UZG162" s="11"/>
      <c r="UZH162" s="11"/>
      <c r="UZI162" s="11"/>
      <c r="UZJ162" s="11"/>
      <c r="UZK162" s="11"/>
      <c r="UZL162" s="11"/>
      <c r="UZM162" s="11"/>
      <c r="UZN162" s="11"/>
      <c r="UZO162" s="11"/>
      <c r="UZP162" s="11"/>
      <c r="UZQ162" s="11"/>
      <c r="UZR162" s="11"/>
      <c r="UZS162" s="11"/>
      <c r="UZT162" s="11"/>
      <c r="UZU162" s="11"/>
      <c r="UZV162" s="11"/>
      <c r="UZW162" s="11"/>
      <c r="UZX162" s="11"/>
      <c r="UZY162" s="11"/>
      <c r="UZZ162" s="11"/>
      <c r="VAA162" s="11"/>
      <c r="VAB162" s="11"/>
      <c r="VAC162" s="11"/>
      <c r="VAD162" s="11"/>
      <c r="VAE162" s="11"/>
      <c r="VAF162" s="11"/>
      <c r="VAG162" s="11"/>
      <c r="VAH162" s="11"/>
      <c r="VAI162" s="11"/>
      <c r="VAJ162" s="11"/>
      <c r="VAK162" s="11"/>
      <c r="VAL162" s="11"/>
      <c r="VAM162" s="11"/>
      <c r="VAN162" s="11"/>
      <c r="VAO162" s="11"/>
      <c r="VAP162" s="11"/>
      <c r="VAQ162" s="11"/>
      <c r="VAR162" s="11"/>
      <c r="VAS162" s="11"/>
      <c r="VAT162" s="11"/>
      <c r="VAU162" s="11"/>
      <c r="VAV162" s="11"/>
      <c r="VAW162" s="11"/>
      <c r="VAX162" s="11"/>
      <c r="VAY162" s="11"/>
      <c r="VAZ162" s="11"/>
      <c r="VBA162" s="11"/>
      <c r="VBB162" s="11"/>
      <c r="VBC162" s="11"/>
      <c r="VBD162" s="11"/>
      <c r="VBE162" s="11"/>
      <c r="VBF162" s="11"/>
      <c r="VBG162" s="11"/>
      <c r="VBH162" s="11"/>
      <c r="VBI162" s="11"/>
      <c r="VBJ162" s="11"/>
      <c r="VBK162" s="11"/>
      <c r="VBL162" s="11"/>
      <c r="VBM162" s="11"/>
      <c r="VBN162" s="11"/>
      <c r="VBO162" s="11"/>
      <c r="VBP162" s="11"/>
      <c r="VBQ162" s="11"/>
      <c r="VBR162" s="11"/>
      <c r="VBS162" s="11"/>
      <c r="VBT162" s="11"/>
      <c r="VBU162" s="11"/>
      <c r="VBV162" s="11"/>
      <c r="VBW162" s="11"/>
      <c r="VBX162" s="11"/>
      <c r="VBY162" s="11"/>
      <c r="VBZ162" s="11"/>
      <c r="VCA162" s="11"/>
      <c r="VCB162" s="11"/>
      <c r="VCC162" s="11"/>
      <c r="VCD162" s="11"/>
      <c r="VCE162" s="11"/>
      <c r="VCF162" s="11"/>
      <c r="VCG162" s="11"/>
      <c r="VCH162" s="11"/>
      <c r="VCI162" s="11"/>
      <c r="VCJ162" s="11"/>
      <c r="VCK162" s="11"/>
      <c r="VCL162" s="11"/>
      <c r="VCM162" s="11"/>
      <c r="VCN162" s="11"/>
      <c r="VCO162" s="11"/>
      <c r="VCP162" s="11"/>
      <c r="VCQ162" s="11"/>
      <c r="VCR162" s="11"/>
      <c r="VCS162" s="11"/>
      <c r="VCT162" s="11"/>
      <c r="VCU162" s="11"/>
      <c r="VCV162" s="11"/>
      <c r="VCW162" s="11"/>
      <c r="VCX162" s="11"/>
      <c r="VCY162" s="11"/>
      <c r="VCZ162" s="11"/>
      <c r="VDA162" s="11"/>
      <c r="VDB162" s="11"/>
      <c r="VDC162" s="11"/>
      <c r="VDD162" s="11"/>
      <c r="VDE162" s="11"/>
      <c r="VDF162" s="11"/>
      <c r="VDG162" s="11"/>
      <c r="VDH162" s="11"/>
      <c r="VDI162" s="11"/>
      <c r="VDJ162" s="11"/>
      <c r="VDK162" s="11"/>
      <c r="VDL162" s="11"/>
      <c r="VDM162" s="11"/>
      <c r="VDN162" s="11"/>
      <c r="VDO162" s="11"/>
      <c r="VDP162" s="11"/>
      <c r="VDQ162" s="11"/>
      <c r="VDR162" s="11"/>
      <c r="VDS162" s="11"/>
      <c r="VDT162" s="11"/>
      <c r="VDU162" s="11"/>
      <c r="VDV162" s="11"/>
      <c r="VDW162" s="11"/>
      <c r="VDX162" s="11"/>
      <c r="VDY162" s="11"/>
      <c r="VDZ162" s="11"/>
      <c r="VEA162" s="11"/>
      <c r="VEB162" s="11"/>
      <c r="VEC162" s="11"/>
      <c r="VED162" s="11"/>
      <c r="VEE162" s="11"/>
      <c r="VEF162" s="11"/>
      <c r="VEG162" s="11"/>
      <c r="VEH162" s="11"/>
      <c r="VEI162" s="11"/>
      <c r="VEJ162" s="11"/>
      <c r="VEK162" s="11"/>
      <c r="VEL162" s="11"/>
      <c r="VEM162" s="11"/>
      <c r="VEN162" s="11"/>
      <c r="VEO162" s="11"/>
      <c r="VEP162" s="11"/>
      <c r="VEQ162" s="11"/>
      <c r="VER162" s="11"/>
      <c r="VES162" s="11"/>
      <c r="VET162" s="11"/>
      <c r="VEU162" s="11"/>
      <c r="VEV162" s="11"/>
      <c r="VEW162" s="11"/>
      <c r="VEX162" s="11"/>
      <c r="VEY162" s="11"/>
      <c r="VEZ162" s="11"/>
      <c r="VFA162" s="11"/>
      <c r="VFB162" s="11"/>
      <c r="VFC162" s="11"/>
      <c r="VFD162" s="11"/>
      <c r="VFE162" s="11"/>
      <c r="VFF162" s="11"/>
      <c r="VFG162" s="11"/>
      <c r="VFH162" s="11"/>
      <c r="VFI162" s="11"/>
      <c r="VFJ162" s="11"/>
      <c r="VFK162" s="11"/>
      <c r="VFL162" s="11"/>
      <c r="VFM162" s="11"/>
      <c r="VFN162" s="11"/>
      <c r="VFO162" s="11"/>
      <c r="VFP162" s="11"/>
      <c r="VFQ162" s="11"/>
      <c r="VFR162" s="11"/>
      <c r="VFS162" s="11"/>
      <c r="VFT162" s="11"/>
      <c r="VFU162" s="11"/>
      <c r="VFV162" s="11"/>
      <c r="VFW162" s="11"/>
      <c r="VFX162" s="11"/>
      <c r="VFY162" s="11"/>
      <c r="VFZ162" s="11"/>
      <c r="VGA162" s="11"/>
      <c r="VGB162" s="11"/>
      <c r="VGC162" s="11"/>
      <c r="VGD162" s="11"/>
      <c r="VGE162" s="11"/>
      <c r="VGF162" s="11"/>
      <c r="VGG162" s="11"/>
      <c r="VGH162" s="11"/>
      <c r="VGI162" s="11"/>
      <c r="VGJ162" s="11"/>
      <c r="VGK162" s="11"/>
      <c r="VGL162" s="11"/>
      <c r="VGM162" s="11"/>
      <c r="VGN162" s="11"/>
      <c r="VGO162" s="11"/>
      <c r="VGP162" s="11"/>
      <c r="VGQ162" s="11"/>
      <c r="VGR162" s="11"/>
      <c r="VGS162" s="11"/>
      <c r="VGT162" s="11"/>
      <c r="VGU162" s="11"/>
      <c r="VGV162" s="11"/>
      <c r="VGW162" s="11"/>
      <c r="VGX162" s="11"/>
      <c r="VGY162" s="11"/>
      <c r="VGZ162" s="11"/>
      <c r="VHA162" s="11"/>
      <c r="VHB162" s="11"/>
      <c r="VHC162" s="11"/>
      <c r="VHD162" s="11"/>
      <c r="VHE162" s="11"/>
      <c r="VHF162" s="11"/>
      <c r="VHG162" s="11"/>
      <c r="VHH162" s="11"/>
      <c r="VHI162" s="11"/>
      <c r="VHJ162" s="11"/>
      <c r="VHK162" s="11"/>
      <c r="VHL162" s="11"/>
      <c r="VHM162" s="11"/>
      <c r="VHN162" s="11"/>
      <c r="VHO162" s="11"/>
      <c r="VHP162" s="11"/>
      <c r="VHQ162" s="11"/>
      <c r="VHR162" s="11"/>
      <c r="VHS162" s="11"/>
      <c r="VHT162" s="11"/>
      <c r="VHU162" s="11"/>
      <c r="VHV162" s="11"/>
      <c r="VHW162" s="11"/>
      <c r="VHX162" s="11"/>
      <c r="VHY162" s="11"/>
      <c r="VHZ162" s="11"/>
      <c r="VIA162" s="11"/>
      <c r="VIB162" s="11"/>
      <c r="VIC162" s="11"/>
      <c r="VID162" s="11"/>
      <c r="VIE162" s="11"/>
      <c r="VIF162" s="11"/>
      <c r="VIG162" s="11"/>
      <c r="VIH162" s="11"/>
      <c r="VII162" s="11"/>
      <c r="VIJ162" s="11"/>
      <c r="VIK162" s="11"/>
      <c r="VIL162" s="11"/>
      <c r="VIM162" s="11"/>
      <c r="VIN162" s="11"/>
      <c r="VIO162" s="11"/>
      <c r="VIP162" s="11"/>
      <c r="VIQ162" s="11"/>
      <c r="VIR162" s="11"/>
      <c r="VIS162" s="11"/>
      <c r="VIT162" s="11"/>
      <c r="VIU162" s="11"/>
      <c r="VIV162" s="11"/>
      <c r="VIW162" s="11"/>
      <c r="VIX162" s="11"/>
      <c r="VIY162" s="11"/>
      <c r="VIZ162" s="11"/>
      <c r="VJA162" s="11"/>
      <c r="VJB162" s="11"/>
      <c r="VJC162" s="11"/>
      <c r="VJD162" s="11"/>
      <c r="VJE162" s="11"/>
      <c r="VJF162" s="11"/>
      <c r="VJG162" s="11"/>
      <c r="VJH162" s="11"/>
      <c r="VJI162" s="11"/>
      <c r="VJJ162" s="11"/>
      <c r="VJK162" s="11"/>
      <c r="VJL162" s="11"/>
      <c r="VJM162" s="11"/>
      <c r="VJN162" s="11"/>
      <c r="VJO162" s="11"/>
      <c r="VJP162" s="11"/>
      <c r="VJQ162" s="11"/>
      <c r="VJR162" s="11"/>
      <c r="VJS162" s="11"/>
      <c r="VJT162" s="11"/>
      <c r="VJU162" s="11"/>
      <c r="VJV162" s="11"/>
      <c r="VJW162" s="11"/>
      <c r="VJX162" s="11"/>
      <c r="VJY162" s="11"/>
      <c r="VJZ162" s="11"/>
      <c r="VKA162" s="11"/>
      <c r="VKB162" s="11"/>
      <c r="VKC162" s="11"/>
      <c r="VKD162" s="11"/>
      <c r="VKE162" s="11"/>
      <c r="VKF162" s="11"/>
      <c r="VKG162" s="11"/>
      <c r="VKH162" s="11"/>
      <c r="VKI162" s="11"/>
      <c r="VKJ162" s="11"/>
      <c r="VKK162" s="11"/>
      <c r="VKL162" s="11"/>
      <c r="VKM162" s="11"/>
      <c r="VKN162" s="11"/>
      <c r="VKO162" s="11"/>
      <c r="VKP162" s="11"/>
      <c r="VKQ162" s="11"/>
      <c r="VKR162" s="11"/>
      <c r="VKS162" s="11"/>
      <c r="VKT162" s="11"/>
      <c r="VKU162" s="11"/>
      <c r="VKV162" s="11"/>
      <c r="VKW162" s="11"/>
      <c r="VKX162" s="11"/>
      <c r="VKY162" s="11"/>
      <c r="VKZ162" s="11"/>
      <c r="VLA162" s="11"/>
      <c r="VLB162" s="11"/>
      <c r="VLC162" s="11"/>
      <c r="VLD162" s="11"/>
      <c r="VLE162" s="11"/>
      <c r="VLF162" s="11"/>
      <c r="VLG162" s="11"/>
      <c r="VLH162" s="11"/>
      <c r="VLI162" s="11"/>
      <c r="VLJ162" s="11"/>
      <c r="VLK162" s="11"/>
      <c r="VLL162" s="11"/>
      <c r="VLM162" s="11"/>
      <c r="VLN162" s="11"/>
      <c r="VLO162" s="11"/>
      <c r="VLP162" s="11"/>
      <c r="VLQ162" s="11"/>
      <c r="VLR162" s="11"/>
      <c r="VLS162" s="11"/>
      <c r="VLT162" s="11"/>
      <c r="VLU162" s="11"/>
      <c r="VLV162" s="11"/>
      <c r="VLW162" s="11"/>
      <c r="VLX162" s="11"/>
      <c r="VLY162" s="11"/>
      <c r="VLZ162" s="11"/>
      <c r="VMA162" s="11"/>
      <c r="VMB162" s="11"/>
      <c r="VMC162" s="11"/>
      <c r="VMD162" s="11"/>
      <c r="VME162" s="11"/>
      <c r="VMF162" s="11"/>
      <c r="VMG162" s="11"/>
      <c r="VMH162" s="11"/>
      <c r="VMI162" s="11"/>
      <c r="VMJ162" s="11"/>
      <c r="VMK162" s="11"/>
      <c r="VML162" s="11"/>
      <c r="VMM162" s="11"/>
      <c r="VMN162" s="11"/>
      <c r="VMO162" s="11"/>
      <c r="VMP162" s="11"/>
      <c r="VMQ162" s="11"/>
      <c r="VMR162" s="11"/>
      <c r="VMS162" s="11"/>
      <c r="VMT162" s="11"/>
      <c r="VMU162" s="11"/>
      <c r="VMV162" s="11"/>
      <c r="VMW162" s="11"/>
      <c r="VMX162" s="11"/>
      <c r="VMY162" s="11"/>
      <c r="VMZ162" s="11"/>
      <c r="VNA162" s="11"/>
      <c r="VNB162" s="11"/>
      <c r="VNC162" s="11"/>
      <c r="VND162" s="11"/>
      <c r="VNE162" s="11"/>
      <c r="VNF162" s="11"/>
      <c r="VNG162" s="11"/>
      <c r="VNH162" s="11"/>
      <c r="VNI162" s="11"/>
      <c r="VNJ162" s="11"/>
      <c r="VNK162" s="11"/>
      <c r="VNL162" s="11"/>
      <c r="VNM162" s="11"/>
      <c r="VNN162" s="11"/>
      <c r="VNO162" s="11"/>
      <c r="VNP162" s="11"/>
      <c r="VNQ162" s="11"/>
      <c r="VNR162" s="11"/>
      <c r="VNS162" s="11"/>
      <c r="VNT162" s="11"/>
      <c r="VNU162" s="11"/>
      <c r="VNV162" s="11"/>
      <c r="VNW162" s="11"/>
      <c r="VNX162" s="11"/>
      <c r="VNY162" s="11"/>
      <c r="VNZ162" s="11"/>
      <c r="VOA162" s="11"/>
      <c r="VOB162" s="11"/>
      <c r="VOC162" s="11"/>
      <c r="VOD162" s="11"/>
      <c r="VOE162" s="11"/>
      <c r="VOF162" s="11"/>
      <c r="VOG162" s="11"/>
      <c r="VOH162" s="11"/>
      <c r="VOI162" s="11"/>
      <c r="VOJ162" s="11"/>
      <c r="VOK162" s="11"/>
      <c r="VOL162" s="11"/>
      <c r="VOM162" s="11"/>
      <c r="VON162" s="11"/>
      <c r="VOO162" s="11"/>
      <c r="VOP162" s="11"/>
      <c r="VOQ162" s="11"/>
      <c r="VOR162" s="11"/>
      <c r="VOS162" s="11"/>
      <c r="VOT162" s="11"/>
      <c r="VOU162" s="11"/>
      <c r="VOV162" s="11"/>
      <c r="VOW162" s="11"/>
      <c r="VOX162" s="11"/>
      <c r="VOY162" s="11"/>
      <c r="VOZ162" s="11"/>
      <c r="VPA162" s="11"/>
      <c r="VPB162" s="11"/>
      <c r="VPC162" s="11"/>
      <c r="VPD162" s="11"/>
      <c r="VPE162" s="11"/>
      <c r="VPF162" s="11"/>
      <c r="VPG162" s="11"/>
      <c r="VPH162" s="11"/>
      <c r="VPI162" s="11"/>
      <c r="VPJ162" s="11"/>
      <c r="VPK162" s="11"/>
      <c r="VPL162" s="11"/>
      <c r="VPM162" s="11"/>
      <c r="VPN162" s="11"/>
      <c r="VPO162" s="11"/>
      <c r="VPP162" s="11"/>
      <c r="VPQ162" s="11"/>
      <c r="VPR162" s="11"/>
      <c r="VPS162" s="11"/>
      <c r="VPT162" s="11"/>
      <c r="VPU162" s="11"/>
      <c r="VPV162" s="11"/>
      <c r="VPW162" s="11"/>
      <c r="VPX162" s="11"/>
      <c r="VPY162" s="11"/>
      <c r="VPZ162" s="11"/>
      <c r="VQA162" s="11"/>
      <c r="VQB162" s="11"/>
      <c r="VQC162" s="11"/>
      <c r="VQD162" s="11"/>
      <c r="VQE162" s="11"/>
      <c r="VQF162" s="11"/>
      <c r="VQG162" s="11"/>
      <c r="VQH162" s="11"/>
      <c r="VQI162" s="11"/>
      <c r="VQJ162" s="11"/>
      <c r="VQK162" s="11"/>
      <c r="VQL162" s="11"/>
      <c r="VQM162" s="11"/>
      <c r="VQN162" s="11"/>
      <c r="VQO162" s="11"/>
      <c r="VQP162" s="11"/>
      <c r="VQQ162" s="11"/>
      <c r="VQR162" s="11"/>
      <c r="VQS162" s="11"/>
      <c r="VQT162" s="11"/>
      <c r="VQU162" s="11"/>
      <c r="VQV162" s="11"/>
      <c r="VQW162" s="11"/>
      <c r="VQX162" s="11"/>
      <c r="VQY162" s="11"/>
      <c r="VQZ162" s="11"/>
      <c r="VRA162" s="11"/>
      <c r="VRB162" s="11"/>
      <c r="VRC162" s="11"/>
      <c r="VRD162" s="11"/>
      <c r="VRE162" s="11"/>
      <c r="VRF162" s="11"/>
      <c r="VRG162" s="11"/>
      <c r="VRH162" s="11"/>
      <c r="VRI162" s="11"/>
      <c r="VRJ162" s="11"/>
      <c r="VRK162" s="11"/>
      <c r="VRL162" s="11"/>
      <c r="VRM162" s="11"/>
      <c r="VRN162" s="11"/>
      <c r="VRO162" s="11"/>
      <c r="VRP162" s="11"/>
      <c r="VRQ162" s="11"/>
      <c r="VRR162" s="11"/>
      <c r="VRS162" s="11"/>
      <c r="VRT162" s="11"/>
      <c r="VRU162" s="11"/>
      <c r="VRV162" s="11"/>
      <c r="VRW162" s="11"/>
      <c r="VRX162" s="11"/>
      <c r="VRY162" s="11"/>
      <c r="VRZ162" s="11"/>
      <c r="VSA162" s="11"/>
      <c r="VSB162" s="11"/>
      <c r="VSC162" s="11"/>
      <c r="VSD162" s="11"/>
      <c r="VSE162" s="11"/>
      <c r="VSF162" s="11"/>
      <c r="VSG162" s="11"/>
      <c r="VSH162" s="11"/>
      <c r="VSI162" s="11"/>
      <c r="VSJ162" s="11"/>
      <c r="VSK162" s="11"/>
      <c r="VSL162" s="11"/>
      <c r="VSM162" s="11"/>
      <c r="VSN162" s="11"/>
      <c r="VSO162" s="11"/>
      <c r="VSP162" s="11"/>
      <c r="VSQ162" s="11"/>
      <c r="VSR162" s="11"/>
      <c r="VSS162" s="11"/>
      <c r="VST162" s="11"/>
      <c r="VSU162" s="11"/>
      <c r="VSV162" s="11"/>
      <c r="VSW162" s="11"/>
      <c r="VSX162" s="11"/>
      <c r="VSY162" s="11"/>
      <c r="VSZ162" s="11"/>
      <c r="VTA162" s="11"/>
      <c r="VTB162" s="11"/>
      <c r="VTC162" s="11"/>
      <c r="VTD162" s="11"/>
      <c r="VTE162" s="11"/>
      <c r="VTF162" s="11"/>
      <c r="VTG162" s="11"/>
      <c r="VTH162" s="11"/>
      <c r="VTI162" s="11"/>
      <c r="VTJ162" s="11"/>
      <c r="VTK162" s="11"/>
      <c r="VTL162" s="11"/>
      <c r="VTM162" s="11"/>
      <c r="VTN162" s="11"/>
      <c r="VTO162" s="11"/>
      <c r="VTP162" s="11"/>
      <c r="VTQ162" s="11"/>
      <c r="VTR162" s="11"/>
      <c r="VTS162" s="11"/>
      <c r="VTT162" s="11"/>
      <c r="VTU162" s="11"/>
      <c r="VTV162" s="11"/>
      <c r="VTW162" s="11"/>
      <c r="VTX162" s="11"/>
      <c r="VTY162" s="11"/>
      <c r="VTZ162" s="11"/>
      <c r="VUA162" s="11"/>
      <c r="VUB162" s="11"/>
      <c r="VUC162" s="11"/>
      <c r="VUD162" s="11"/>
      <c r="VUE162" s="11"/>
      <c r="VUF162" s="11"/>
      <c r="VUG162" s="11"/>
      <c r="VUH162" s="11"/>
      <c r="VUI162" s="11"/>
      <c r="VUJ162" s="11"/>
      <c r="VUK162" s="11"/>
      <c r="VUL162" s="11"/>
      <c r="VUM162" s="11"/>
      <c r="VUN162" s="11"/>
      <c r="VUO162" s="11"/>
      <c r="VUP162" s="11"/>
      <c r="VUQ162" s="11"/>
      <c r="VUR162" s="11"/>
      <c r="VUS162" s="11"/>
      <c r="VUT162" s="11"/>
      <c r="VUU162" s="11"/>
      <c r="VUV162" s="11"/>
      <c r="VUW162" s="11"/>
      <c r="VUX162" s="11"/>
      <c r="VUY162" s="11"/>
      <c r="VUZ162" s="11"/>
      <c r="VVA162" s="11"/>
      <c r="VVB162" s="11"/>
      <c r="VVC162" s="11"/>
      <c r="VVD162" s="11"/>
      <c r="VVE162" s="11"/>
      <c r="VVF162" s="11"/>
      <c r="VVG162" s="11"/>
      <c r="VVH162" s="11"/>
      <c r="VVI162" s="11"/>
      <c r="VVJ162" s="11"/>
      <c r="VVK162" s="11"/>
      <c r="VVL162" s="11"/>
      <c r="VVM162" s="11"/>
      <c r="VVN162" s="11"/>
      <c r="VVO162" s="11"/>
      <c r="VVP162" s="11"/>
      <c r="VVQ162" s="11"/>
      <c r="VVR162" s="11"/>
      <c r="VVS162" s="11"/>
      <c r="VVT162" s="11"/>
      <c r="VVU162" s="11"/>
      <c r="VVV162" s="11"/>
      <c r="VVW162" s="11"/>
      <c r="VVX162" s="11"/>
      <c r="VVY162" s="11"/>
      <c r="VVZ162" s="11"/>
      <c r="VWA162" s="11"/>
      <c r="VWB162" s="11"/>
      <c r="VWC162" s="11"/>
      <c r="VWD162" s="11"/>
      <c r="VWE162" s="11"/>
      <c r="VWF162" s="11"/>
      <c r="VWG162" s="11"/>
      <c r="VWH162" s="11"/>
      <c r="VWI162" s="11"/>
      <c r="VWJ162" s="11"/>
      <c r="VWK162" s="11"/>
      <c r="VWL162" s="11"/>
      <c r="VWM162" s="11"/>
      <c r="VWN162" s="11"/>
      <c r="VWO162" s="11"/>
      <c r="VWP162" s="11"/>
      <c r="VWQ162" s="11"/>
      <c r="VWR162" s="11"/>
      <c r="VWS162" s="11"/>
      <c r="VWT162" s="11"/>
      <c r="VWU162" s="11"/>
      <c r="VWV162" s="11"/>
      <c r="VWW162" s="11"/>
      <c r="VWX162" s="11"/>
      <c r="VWY162" s="11"/>
      <c r="VWZ162" s="11"/>
      <c r="VXA162" s="11"/>
      <c r="VXB162" s="11"/>
      <c r="VXC162" s="11"/>
      <c r="VXD162" s="11"/>
      <c r="VXE162" s="11"/>
      <c r="VXF162" s="11"/>
      <c r="VXG162" s="11"/>
      <c r="VXH162" s="11"/>
      <c r="VXI162" s="11"/>
      <c r="VXJ162" s="11"/>
      <c r="VXK162" s="11"/>
      <c r="VXL162" s="11"/>
      <c r="VXM162" s="11"/>
      <c r="VXN162" s="11"/>
      <c r="VXO162" s="11"/>
      <c r="VXP162" s="11"/>
      <c r="VXQ162" s="11"/>
      <c r="VXR162" s="11"/>
      <c r="VXS162" s="11"/>
      <c r="VXT162" s="11"/>
      <c r="VXU162" s="11"/>
      <c r="VXV162" s="11"/>
      <c r="VXW162" s="11"/>
      <c r="VXX162" s="11"/>
      <c r="VXY162" s="11"/>
      <c r="VXZ162" s="11"/>
      <c r="VYA162" s="11"/>
      <c r="VYB162" s="11"/>
      <c r="VYC162" s="11"/>
      <c r="VYD162" s="11"/>
      <c r="VYE162" s="11"/>
      <c r="VYF162" s="11"/>
      <c r="VYG162" s="11"/>
      <c r="VYH162" s="11"/>
      <c r="VYI162" s="11"/>
      <c r="VYJ162" s="11"/>
      <c r="VYK162" s="11"/>
      <c r="VYL162" s="11"/>
      <c r="VYM162" s="11"/>
      <c r="VYN162" s="11"/>
      <c r="VYO162" s="11"/>
      <c r="VYP162" s="11"/>
      <c r="VYQ162" s="11"/>
      <c r="VYR162" s="11"/>
      <c r="VYS162" s="11"/>
      <c r="VYT162" s="11"/>
      <c r="VYU162" s="11"/>
      <c r="VYV162" s="11"/>
      <c r="VYW162" s="11"/>
      <c r="VYX162" s="11"/>
      <c r="VYY162" s="11"/>
      <c r="VYZ162" s="11"/>
      <c r="VZA162" s="11"/>
      <c r="VZB162" s="11"/>
      <c r="VZC162" s="11"/>
      <c r="VZD162" s="11"/>
      <c r="VZE162" s="11"/>
      <c r="VZF162" s="11"/>
      <c r="VZG162" s="11"/>
      <c r="VZH162" s="11"/>
      <c r="VZI162" s="11"/>
      <c r="VZJ162" s="11"/>
      <c r="VZK162" s="11"/>
      <c r="VZL162" s="11"/>
      <c r="VZM162" s="11"/>
      <c r="VZN162" s="11"/>
      <c r="VZO162" s="11"/>
      <c r="VZP162" s="11"/>
      <c r="VZQ162" s="11"/>
      <c r="VZR162" s="11"/>
      <c r="VZS162" s="11"/>
      <c r="VZT162" s="11"/>
      <c r="VZU162" s="11"/>
      <c r="VZV162" s="11"/>
      <c r="VZW162" s="11"/>
      <c r="VZX162" s="11"/>
      <c r="VZY162" s="11"/>
      <c r="VZZ162" s="11"/>
      <c r="WAA162" s="11"/>
      <c r="WAB162" s="11"/>
      <c r="WAC162" s="11"/>
      <c r="WAD162" s="11"/>
      <c r="WAE162" s="11"/>
      <c r="WAF162" s="11"/>
      <c r="WAG162" s="11"/>
      <c r="WAH162" s="11"/>
      <c r="WAI162" s="11"/>
      <c r="WAJ162" s="11"/>
      <c r="WAK162" s="11"/>
      <c r="WAL162" s="11"/>
      <c r="WAM162" s="11"/>
      <c r="WAN162" s="11"/>
      <c r="WAO162" s="11"/>
      <c r="WAP162" s="11"/>
      <c r="WAQ162" s="11"/>
      <c r="WAR162" s="11"/>
      <c r="WAS162" s="11"/>
      <c r="WAT162" s="11"/>
      <c r="WAU162" s="11"/>
      <c r="WAV162" s="11"/>
      <c r="WAW162" s="11"/>
      <c r="WAX162" s="11"/>
      <c r="WAY162" s="11"/>
      <c r="WAZ162" s="11"/>
      <c r="WBA162" s="11"/>
      <c r="WBB162" s="11"/>
      <c r="WBC162" s="11"/>
      <c r="WBD162" s="11"/>
      <c r="WBE162" s="11"/>
      <c r="WBF162" s="11"/>
      <c r="WBG162" s="11"/>
      <c r="WBH162" s="11"/>
      <c r="WBI162" s="11"/>
      <c r="WBJ162" s="11"/>
      <c r="WBK162" s="11"/>
      <c r="WBL162" s="11"/>
      <c r="WBM162" s="11"/>
      <c r="WBN162" s="11"/>
      <c r="WBO162" s="11"/>
      <c r="WBP162" s="11"/>
      <c r="WBQ162" s="11"/>
      <c r="WBR162" s="11"/>
      <c r="WBS162" s="11"/>
      <c r="WBT162" s="11"/>
      <c r="WBU162" s="11"/>
      <c r="WBV162" s="11"/>
      <c r="WBW162" s="11"/>
      <c r="WBX162" s="11"/>
      <c r="WBY162" s="11"/>
      <c r="WBZ162" s="11"/>
      <c r="WCA162" s="11"/>
      <c r="WCB162" s="11"/>
      <c r="WCC162" s="11"/>
      <c r="WCD162" s="11"/>
      <c r="WCE162" s="11"/>
      <c r="WCF162" s="11"/>
      <c r="WCG162" s="11"/>
      <c r="WCH162" s="11"/>
      <c r="WCI162" s="11"/>
      <c r="WCJ162" s="11"/>
      <c r="WCK162" s="11"/>
      <c r="WCL162" s="11"/>
      <c r="WCM162" s="11"/>
      <c r="WCN162" s="11"/>
      <c r="WCO162" s="11"/>
      <c r="WCP162" s="11"/>
      <c r="WCQ162" s="11"/>
      <c r="WCR162" s="11"/>
      <c r="WCS162" s="11"/>
      <c r="WCT162" s="11"/>
      <c r="WCU162" s="11"/>
      <c r="WCV162" s="11"/>
      <c r="WCW162" s="11"/>
      <c r="WCX162" s="11"/>
      <c r="WCY162" s="11"/>
      <c r="WCZ162" s="11"/>
      <c r="WDA162" s="11"/>
      <c r="WDB162" s="11"/>
      <c r="WDC162" s="11"/>
      <c r="WDD162" s="11"/>
      <c r="WDE162" s="11"/>
      <c r="WDF162" s="11"/>
      <c r="WDG162" s="11"/>
      <c r="WDH162" s="11"/>
      <c r="WDI162" s="11"/>
      <c r="WDJ162" s="11"/>
      <c r="WDK162" s="11"/>
      <c r="WDL162" s="11"/>
      <c r="WDM162" s="11"/>
      <c r="WDN162" s="11"/>
      <c r="WDO162" s="11"/>
      <c r="WDP162" s="11"/>
      <c r="WDQ162" s="11"/>
      <c r="WDR162" s="11"/>
      <c r="WDS162" s="11"/>
      <c r="WDT162" s="11"/>
      <c r="WDU162" s="11"/>
      <c r="WDV162" s="11"/>
      <c r="WDW162" s="11"/>
      <c r="WDX162" s="11"/>
      <c r="WDY162" s="11"/>
      <c r="WDZ162" s="11"/>
      <c r="WEA162" s="11"/>
      <c r="WEB162" s="11"/>
      <c r="WEC162" s="11"/>
      <c r="WED162" s="11"/>
      <c r="WEE162" s="11"/>
      <c r="WEF162" s="11"/>
      <c r="WEG162" s="11"/>
      <c r="WEH162" s="11"/>
      <c r="WEI162" s="11"/>
      <c r="WEJ162" s="11"/>
      <c r="WEK162" s="11"/>
      <c r="WEL162" s="11"/>
      <c r="WEM162" s="11"/>
      <c r="WEN162" s="11"/>
      <c r="WEO162" s="11"/>
      <c r="WEP162" s="11"/>
      <c r="WEQ162" s="11"/>
      <c r="WER162" s="11"/>
      <c r="WES162" s="11"/>
      <c r="WET162" s="11"/>
      <c r="WEU162" s="11"/>
      <c r="WEV162" s="11"/>
      <c r="WEW162" s="11"/>
      <c r="WEX162" s="11"/>
      <c r="WEY162" s="11"/>
      <c r="WEZ162" s="11"/>
      <c r="WFA162" s="11"/>
      <c r="WFB162" s="11"/>
      <c r="WFC162" s="11"/>
      <c r="WFD162" s="11"/>
      <c r="WFE162" s="11"/>
      <c r="WFF162" s="11"/>
      <c r="WFG162" s="11"/>
      <c r="WFH162" s="11"/>
      <c r="WFI162" s="11"/>
      <c r="WFJ162" s="11"/>
      <c r="WFK162" s="11"/>
      <c r="WFL162" s="11"/>
      <c r="WFM162" s="11"/>
      <c r="WFN162" s="11"/>
      <c r="WFO162" s="11"/>
      <c r="WFP162" s="11"/>
      <c r="WFQ162" s="11"/>
      <c r="WFR162" s="11"/>
      <c r="WFS162" s="11"/>
      <c r="WFT162" s="11"/>
      <c r="WFU162" s="11"/>
      <c r="WFV162" s="11"/>
      <c r="WFW162" s="11"/>
      <c r="WFX162" s="11"/>
      <c r="WFY162" s="11"/>
      <c r="WFZ162" s="11"/>
      <c r="WGA162" s="11"/>
      <c r="WGB162" s="11"/>
      <c r="WGC162" s="11"/>
      <c r="WGD162" s="11"/>
      <c r="WGE162" s="11"/>
      <c r="WGF162" s="11"/>
      <c r="WGG162" s="11"/>
      <c r="WGH162" s="11"/>
      <c r="WGI162" s="11"/>
      <c r="WGJ162" s="11"/>
      <c r="WGK162" s="11"/>
      <c r="WGL162" s="11"/>
      <c r="WGM162" s="11"/>
      <c r="WGN162" s="11"/>
      <c r="WGO162" s="11"/>
      <c r="WGP162" s="11"/>
      <c r="WGQ162" s="11"/>
      <c r="WGR162" s="11"/>
      <c r="WGS162" s="11"/>
      <c r="WGT162" s="11"/>
      <c r="WGU162" s="11"/>
      <c r="WGV162" s="11"/>
      <c r="WGW162" s="11"/>
      <c r="WGX162" s="11"/>
      <c r="WGY162" s="11"/>
      <c r="WGZ162" s="11"/>
      <c r="WHA162" s="11"/>
      <c r="WHB162" s="11"/>
      <c r="WHC162" s="11"/>
      <c r="WHD162" s="11"/>
      <c r="WHE162" s="11"/>
      <c r="WHF162" s="11"/>
      <c r="WHG162" s="11"/>
      <c r="WHH162" s="11"/>
      <c r="WHI162" s="11"/>
      <c r="WHJ162" s="11"/>
      <c r="WHK162" s="11"/>
      <c r="WHL162" s="11"/>
      <c r="WHM162" s="11"/>
      <c r="WHN162" s="11"/>
      <c r="WHO162" s="11"/>
      <c r="WHP162" s="11"/>
      <c r="WHQ162" s="11"/>
      <c r="WHR162" s="11"/>
      <c r="WHS162" s="11"/>
      <c r="WHT162" s="11"/>
      <c r="WHU162" s="11"/>
      <c r="WHV162" s="11"/>
      <c r="WHW162" s="11"/>
      <c r="WHX162" s="11"/>
      <c r="WHY162" s="11"/>
      <c r="WHZ162" s="11"/>
      <c r="WIA162" s="11"/>
      <c r="WIB162" s="11"/>
      <c r="WIC162" s="11"/>
      <c r="WID162" s="11"/>
      <c r="WIE162" s="11"/>
      <c r="WIF162" s="11"/>
      <c r="WIG162" s="11"/>
      <c r="WIH162" s="11"/>
      <c r="WII162" s="11"/>
      <c r="WIJ162" s="11"/>
      <c r="WIK162" s="11"/>
      <c r="WIL162" s="11"/>
      <c r="WIM162" s="11"/>
      <c r="WIN162" s="11"/>
      <c r="WIO162" s="11"/>
      <c r="WIP162" s="11"/>
      <c r="WIQ162" s="11"/>
      <c r="WIR162" s="11"/>
      <c r="WIS162" s="11"/>
      <c r="WIT162" s="11"/>
      <c r="WIU162" s="11"/>
      <c r="WIV162" s="11"/>
      <c r="WIW162" s="11"/>
      <c r="WIX162" s="11"/>
      <c r="WIY162" s="11"/>
      <c r="WIZ162" s="11"/>
      <c r="WJA162" s="11"/>
      <c r="WJB162" s="11"/>
      <c r="WJC162" s="11"/>
      <c r="WJD162" s="11"/>
      <c r="WJE162" s="11"/>
      <c r="WJF162" s="11"/>
      <c r="WJG162" s="11"/>
      <c r="WJH162" s="11"/>
      <c r="WJI162" s="11"/>
      <c r="WJJ162" s="11"/>
      <c r="WJK162" s="11"/>
      <c r="WJL162" s="11"/>
      <c r="WJM162" s="11"/>
      <c r="WJN162" s="11"/>
      <c r="WJO162" s="11"/>
      <c r="WJP162" s="11"/>
      <c r="WJQ162" s="11"/>
      <c r="WJR162" s="11"/>
      <c r="WJS162" s="11"/>
      <c r="WJT162" s="11"/>
      <c r="WJU162" s="11"/>
      <c r="WJV162" s="11"/>
      <c r="WJW162" s="11"/>
      <c r="WJX162" s="11"/>
      <c r="WJY162" s="11"/>
      <c r="WJZ162" s="11"/>
      <c r="WKA162" s="11"/>
      <c r="WKB162" s="11"/>
      <c r="WKC162" s="11"/>
      <c r="WKD162" s="11"/>
      <c r="WKE162" s="11"/>
      <c r="WKF162" s="11"/>
      <c r="WKG162" s="11"/>
      <c r="WKH162" s="11"/>
      <c r="WKI162" s="11"/>
      <c r="WKJ162" s="11"/>
      <c r="WKK162" s="11"/>
      <c r="WKL162" s="11"/>
      <c r="WKM162" s="11"/>
      <c r="WKN162" s="11"/>
      <c r="WKO162" s="11"/>
      <c r="WKP162" s="11"/>
      <c r="WKQ162" s="11"/>
      <c r="WKR162" s="11"/>
      <c r="WKS162" s="11"/>
      <c r="WKT162" s="11"/>
      <c r="WKU162" s="11"/>
      <c r="WKV162" s="11"/>
      <c r="WKW162" s="11"/>
      <c r="WKX162" s="11"/>
      <c r="WKY162" s="11"/>
      <c r="WKZ162" s="11"/>
      <c r="WLA162" s="11"/>
      <c r="WLB162" s="11"/>
      <c r="WLC162" s="11"/>
      <c r="WLD162" s="11"/>
      <c r="WLE162" s="11"/>
      <c r="WLF162" s="11"/>
      <c r="WLG162" s="11"/>
      <c r="WLH162" s="11"/>
      <c r="WLI162" s="11"/>
      <c r="WLJ162" s="11"/>
      <c r="WLK162" s="11"/>
      <c r="WLL162" s="11"/>
      <c r="WLM162" s="11"/>
      <c r="WLN162" s="11"/>
      <c r="WLO162" s="11"/>
      <c r="WLP162" s="11"/>
      <c r="WLQ162" s="11"/>
      <c r="WLR162" s="11"/>
      <c r="WLS162" s="11"/>
      <c r="WLT162" s="11"/>
      <c r="WLU162" s="11"/>
      <c r="WLV162" s="11"/>
      <c r="WLW162" s="11"/>
      <c r="WLX162" s="11"/>
      <c r="WLY162" s="11"/>
      <c r="WLZ162" s="11"/>
      <c r="WMA162" s="11"/>
      <c r="WMB162" s="11"/>
      <c r="WMC162" s="11"/>
      <c r="WMD162" s="11"/>
      <c r="WME162" s="11"/>
      <c r="WMF162" s="11"/>
      <c r="WMG162" s="11"/>
      <c r="WMH162" s="11"/>
      <c r="WMI162" s="11"/>
      <c r="WMJ162" s="11"/>
      <c r="WMK162" s="11"/>
      <c r="WML162" s="11"/>
      <c r="WMM162" s="11"/>
      <c r="WMN162" s="11"/>
      <c r="WMO162" s="11"/>
      <c r="WMP162" s="11"/>
      <c r="WMQ162" s="11"/>
      <c r="WMR162" s="11"/>
      <c r="WMS162" s="11"/>
      <c r="WMT162" s="11"/>
      <c r="WMU162" s="11"/>
      <c r="WMV162" s="11"/>
      <c r="WMW162" s="11"/>
      <c r="WMX162" s="11"/>
      <c r="WMY162" s="11"/>
      <c r="WMZ162" s="11"/>
      <c r="WNA162" s="11"/>
      <c r="WNB162" s="11"/>
      <c r="WNC162" s="11"/>
      <c r="WND162" s="11"/>
      <c r="WNE162" s="11"/>
      <c r="WNF162" s="11"/>
      <c r="WNG162" s="11"/>
      <c r="WNH162" s="11"/>
      <c r="WNI162" s="11"/>
      <c r="WNJ162" s="11"/>
      <c r="WNK162" s="11"/>
      <c r="WNL162" s="11"/>
      <c r="WNM162" s="11"/>
      <c r="WNN162" s="11"/>
      <c r="WNO162" s="11"/>
      <c r="WNP162" s="11"/>
      <c r="WNQ162" s="11"/>
      <c r="WNR162" s="11"/>
      <c r="WNS162" s="11"/>
      <c r="WNT162" s="11"/>
      <c r="WNU162" s="11"/>
      <c r="WNV162" s="11"/>
      <c r="WNW162" s="11"/>
      <c r="WNX162" s="11"/>
      <c r="WNY162" s="11"/>
      <c r="WNZ162" s="11"/>
      <c r="WOA162" s="11"/>
      <c r="WOB162" s="11"/>
      <c r="WOC162" s="11"/>
      <c r="WOD162" s="11"/>
      <c r="WOE162" s="11"/>
      <c r="WOF162" s="11"/>
      <c r="WOG162" s="11"/>
      <c r="WOH162" s="11"/>
      <c r="WOI162" s="11"/>
      <c r="WOJ162" s="11"/>
      <c r="WOK162" s="11"/>
      <c r="WOL162" s="11"/>
      <c r="WOM162" s="11"/>
      <c r="WON162" s="11"/>
      <c r="WOO162" s="11"/>
      <c r="WOP162" s="11"/>
      <c r="WOQ162" s="11"/>
      <c r="WOR162" s="11"/>
      <c r="WOS162" s="11"/>
      <c r="WOT162" s="11"/>
      <c r="WOU162" s="11"/>
      <c r="WOV162" s="11"/>
      <c r="WOW162" s="11"/>
      <c r="WOX162" s="11"/>
      <c r="WOY162" s="11"/>
      <c r="WOZ162" s="11"/>
      <c r="WPA162" s="11"/>
      <c r="WPB162" s="11"/>
      <c r="WPC162" s="11"/>
      <c r="WPD162" s="11"/>
      <c r="WPE162" s="11"/>
      <c r="WPF162" s="11"/>
      <c r="WPG162" s="11"/>
      <c r="WPH162" s="11"/>
      <c r="WPI162" s="11"/>
      <c r="WPJ162" s="11"/>
      <c r="WPK162" s="11"/>
      <c r="WPL162" s="11"/>
      <c r="WPM162" s="11"/>
      <c r="WPN162" s="11"/>
      <c r="WPO162" s="11"/>
      <c r="WPP162" s="11"/>
      <c r="WPQ162" s="11"/>
      <c r="WPR162" s="11"/>
      <c r="WPS162" s="11"/>
      <c r="WPT162" s="11"/>
      <c r="WPU162" s="11"/>
      <c r="WPV162" s="11"/>
      <c r="WPW162" s="11"/>
      <c r="WPX162" s="11"/>
      <c r="WPY162" s="11"/>
      <c r="WPZ162" s="11"/>
      <c r="WQA162" s="11"/>
      <c r="WQB162" s="11"/>
      <c r="WQC162" s="11"/>
      <c r="WQD162" s="11"/>
      <c r="WQE162" s="11"/>
      <c r="WQF162" s="11"/>
      <c r="WQG162" s="11"/>
      <c r="WQH162" s="11"/>
      <c r="WQI162" s="11"/>
      <c r="WQJ162" s="11"/>
      <c r="WQK162" s="11"/>
      <c r="WQL162" s="11"/>
      <c r="WQM162" s="11"/>
      <c r="WQN162" s="11"/>
      <c r="WQO162" s="11"/>
      <c r="WQP162" s="11"/>
      <c r="WQQ162" s="11"/>
      <c r="WQR162" s="11"/>
      <c r="WQS162" s="11"/>
      <c r="WQT162" s="11"/>
      <c r="WQU162" s="11"/>
      <c r="WQV162" s="11"/>
      <c r="WQW162" s="11"/>
      <c r="WQX162" s="11"/>
      <c r="WQY162" s="11"/>
      <c r="WQZ162" s="11"/>
      <c r="WRA162" s="11"/>
      <c r="WRB162" s="11"/>
      <c r="WRC162" s="11"/>
      <c r="WRD162" s="11"/>
      <c r="WRE162" s="11"/>
      <c r="WRF162" s="11"/>
      <c r="WRG162" s="11"/>
      <c r="WRH162" s="11"/>
      <c r="WRI162" s="11"/>
      <c r="WRJ162" s="11"/>
      <c r="WRK162" s="11"/>
      <c r="WRL162" s="11"/>
      <c r="WRM162" s="11"/>
      <c r="WRN162" s="11"/>
      <c r="WRO162" s="11"/>
      <c r="WRP162" s="11"/>
      <c r="WRQ162" s="11"/>
      <c r="WRR162" s="11"/>
      <c r="WRS162" s="11"/>
      <c r="WRT162" s="11"/>
      <c r="WRU162" s="11"/>
      <c r="WRV162" s="11"/>
      <c r="WRW162" s="11"/>
      <c r="WRX162" s="11"/>
      <c r="WRY162" s="11"/>
      <c r="WRZ162" s="11"/>
      <c r="WSA162" s="11"/>
      <c r="WSB162" s="11"/>
      <c r="WSC162" s="11"/>
      <c r="WSD162" s="11"/>
      <c r="WSE162" s="11"/>
      <c r="WSF162" s="11"/>
      <c r="WSG162" s="11"/>
      <c r="WSH162" s="11"/>
      <c r="WSI162" s="11"/>
      <c r="WSJ162" s="11"/>
      <c r="WSK162" s="11"/>
      <c r="WSL162" s="11"/>
      <c r="WSM162" s="11"/>
      <c r="WSN162" s="11"/>
      <c r="WSO162" s="11"/>
      <c r="WSP162" s="11"/>
      <c r="WSQ162" s="11"/>
      <c r="WSR162" s="11"/>
      <c r="WSS162" s="11"/>
      <c r="WST162" s="11"/>
      <c r="WSU162" s="11"/>
      <c r="WSV162" s="11"/>
      <c r="WSW162" s="11"/>
      <c r="WSX162" s="11"/>
      <c r="WSY162" s="11"/>
      <c r="WSZ162" s="11"/>
      <c r="WTA162" s="11"/>
      <c r="WTB162" s="11"/>
      <c r="WTC162" s="11"/>
      <c r="WTD162" s="11"/>
      <c r="WTE162" s="11"/>
      <c r="WTF162" s="11"/>
      <c r="WTG162" s="11"/>
      <c r="WTH162" s="11"/>
      <c r="WTI162" s="11"/>
      <c r="WTJ162" s="11"/>
      <c r="WTK162" s="11"/>
      <c r="WTL162" s="11"/>
      <c r="WTM162" s="11"/>
      <c r="WTN162" s="11"/>
      <c r="WTO162" s="11"/>
      <c r="WTP162" s="11"/>
      <c r="WTQ162" s="11"/>
      <c r="WTR162" s="11"/>
      <c r="WTS162" s="11"/>
      <c r="WTT162" s="11"/>
      <c r="WTU162" s="11"/>
      <c r="WTV162" s="11"/>
      <c r="WTW162" s="11"/>
      <c r="WTX162" s="11"/>
      <c r="WTY162" s="11"/>
      <c r="WTZ162" s="11"/>
      <c r="WUA162" s="11"/>
      <c r="WUB162" s="11"/>
      <c r="WUC162" s="11"/>
      <c r="WUD162" s="11"/>
      <c r="WUE162" s="11"/>
      <c r="WUF162" s="11"/>
      <c r="WUG162" s="11"/>
      <c r="WUH162" s="11"/>
      <c r="WUI162" s="11"/>
      <c r="WUJ162" s="11"/>
      <c r="WUK162" s="11"/>
      <c r="WUL162" s="11"/>
      <c r="WUM162" s="11"/>
      <c r="WUN162" s="11"/>
      <c r="WUO162" s="11"/>
      <c r="WUP162" s="11"/>
      <c r="WUQ162" s="11"/>
      <c r="WUR162" s="11"/>
      <c r="WUS162" s="11"/>
      <c r="WUT162" s="11"/>
      <c r="WUU162" s="11"/>
      <c r="WUV162" s="11"/>
      <c r="WUW162" s="11"/>
      <c r="WUX162" s="11"/>
      <c r="WUY162" s="11"/>
      <c r="WUZ162" s="11"/>
      <c r="WVA162" s="11"/>
      <c r="WVB162" s="11"/>
      <c r="WVC162" s="11"/>
      <c r="WVD162" s="11"/>
      <c r="WVE162" s="11"/>
      <c r="WVF162" s="11"/>
      <c r="WVG162" s="11"/>
      <c r="WVH162" s="11"/>
      <c r="WVI162" s="11"/>
      <c r="WVJ162" s="11"/>
      <c r="WVK162" s="11"/>
      <c r="WVL162" s="11"/>
      <c r="WVM162" s="11"/>
      <c r="WVN162" s="11"/>
      <c r="WVO162" s="11"/>
      <c r="WVP162" s="11"/>
      <c r="WVQ162" s="11"/>
      <c r="WVR162" s="11"/>
      <c r="WVS162" s="11"/>
      <c r="WVT162" s="11"/>
      <c r="WVU162" s="11"/>
      <c r="WVV162" s="11"/>
      <c r="WVW162" s="11"/>
      <c r="WVX162" s="11"/>
      <c r="WVY162" s="11"/>
      <c r="WVZ162" s="11"/>
      <c r="WWA162" s="11"/>
      <c r="WWB162" s="11"/>
      <c r="WWC162" s="11"/>
      <c r="WWD162" s="11"/>
      <c r="WWE162" s="11"/>
      <c r="WWF162" s="11"/>
      <c r="WWG162" s="11"/>
      <c r="WWH162" s="11"/>
      <c r="WWI162" s="11"/>
      <c r="WWJ162" s="11"/>
      <c r="WWK162" s="11"/>
      <c r="WWL162" s="11"/>
      <c r="WWM162" s="11"/>
      <c r="WWN162" s="11"/>
      <c r="WWO162" s="11"/>
      <c r="WWP162" s="11"/>
      <c r="WWQ162" s="11"/>
      <c r="WWR162" s="11"/>
      <c r="WWS162" s="11"/>
      <c r="WWT162" s="11"/>
      <c r="WWU162" s="11"/>
      <c r="WWV162" s="11"/>
      <c r="WWW162" s="11"/>
      <c r="WWX162" s="11"/>
      <c r="WWY162" s="11"/>
      <c r="WWZ162" s="11"/>
      <c r="WXA162" s="11"/>
      <c r="WXB162" s="11"/>
      <c r="WXC162" s="11"/>
      <c r="WXD162" s="11"/>
      <c r="WXE162" s="11"/>
      <c r="WXF162" s="11"/>
      <c r="WXG162" s="11"/>
      <c r="WXH162" s="11"/>
      <c r="WXI162" s="11"/>
      <c r="WXJ162" s="11"/>
      <c r="WXK162" s="11"/>
      <c r="WXL162" s="11"/>
      <c r="WXM162" s="11"/>
      <c r="WXN162" s="11"/>
      <c r="WXO162" s="11"/>
      <c r="WXP162" s="11"/>
      <c r="WXQ162" s="11"/>
      <c r="WXR162" s="11"/>
      <c r="WXS162" s="11"/>
      <c r="WXT162" s="11"/>
      <c r="WXU162" s="11"/>
      <c r="WXV162" s="11"/>
      <c r="WXW162" s="11"/>
      <c r="WXX162" s="11"/>
      <c r="WXY162" s="11"/>
      <c r="WXZ162" s="11"/>
      <c r="WYA162" s="11"/>
      <c r="WYB162" s="11"/>
      <c r="WYC162" s="11"/>
      <c r="WYD162" s="11"/>
      <c r="WYE162" s="11"/>
      <c r="WYF162" s="11"/>
      <c r="WYG162" s="11"/>
      <c r="WYH162" s="11"/>
      <c r="WYI162" s="11"/>
      <c r="WYJ162" s="11"/>
      <c r="WYK162" s="11"/>
      <c r="WYL162" s="11"/>
      <c r="WYM162" s="11"/>
      <c r="WYN162" s="11"/>
      <c r="WYO162" s="11"/>
      <c r="WYP162" s="11"/>
      <c r="WYQ162" s="11"/>
      <c r="WYR162" s="11"/>
      <c r="WYS162" s="11"/>
      <c r="WYT162" s="11"/>
      <c r="WYU162" s="11"/>
      <c r="WYV162" s="11"/>
      <c r="WYW162" s="11"/>
      <c r="WYX162" s="11"/>
      <c r="WYY162" s="11"/>
      <c r="WYZ162" s="11"/>
      <c r="WZA162" s="11"/>
      <c r="WZB162" s="11"/>
      <c r="WZC162" s="11"/>
      <c r="WZD162" s="11"/>
      <c r="WZE162" s="11"/>
      <c r="WZF162" s="11"/>
      <c r="WZG162" s="11"/>
      <c r="WZH162" s="11"/>
      <c r="WZI162" s="11"/>
      <c r="WZJ162" s="11"/>
      <c r="WZK162" s="11"/>
      <c r="WZL162" s="11"/>
      <c r="WZM162" s="11"/>
      <c r="WZN162" s="11"/>
      <c r="WZO162" s="11"/>
      <c r="WZP162" s="11"/>
      <c r="WZQ162" s="11"/>
      <c r="WZR162" s="11"/>
      <c r="WZS162" s="11"/>
      <c r="WZT162" s="11"/>
      <c r="WZU162" s="11"/>
      <c r="WZV162" s="11"/>
      <c r="WZW162" s="11"/>
      <c r="WZX162" s="11"/>
      <c r="WZY162" s="11"/>
      <c r="WZZ162" s="11"/>
      <c r="XAA162" s="11"/>
      <c r="XAB162" s="11"/>
      <c r="XAC162" s="11"/>
      <c r="XAD162" s="11"/>
      <c r="XAE162" s="11"/>
      <c r="XAF162" s="11"/>
      <c r="XAG162" s="11"/>
      <c r="XAH162" s="11"/>
      <c r="XAI162" s="11"/>
      <c r="XAJ162" s="11"/>
      <c r="XAK162" s="11"/>
      <c r="XAL162" s="11"/>
      <c r="XAM162" s="11"/>
      <c r="XAN162" s="11"/>
      <c r="XAO162" s="11"/>
      <c r="XAP162" s="11"/>
      <c r="XAQ162" s="11"/>
      <c r="XAR162" s="11"/>
      <c r="XAS162" s="11"/>
      <c r="XAT162" s="11"/>
      <c r="XAU162" s="11"/>
      <c r="XAV162" s="11"/>
      <c r="XAW162" s="11"/>
      <c r="XAX162" s="11"/>
      <c r="XAY162" s="11"/>
      <c r="XAZ162" s="11"/>
      <c r="XBA162" s="11"/>
      <c r="XBB162" s="11"/>
      <c r="XBC162" s="11"/>
      <c r="XBD162" s="11"/>
      <c r="XBE162" s="11"/>
      <c r="XBF162" s="11"/>
      <c r="XBG162" s="11"/>
      <c r="XBH162" s="11"/>
      <c r="XBI162" s="11"/>
      <c r="XBJ162" s="11"/>
      <c r="XBK162" s="11"/>
      <c r="XBL162" s="11"/>
      <c r="XBM162" s="11"/>
      <c r="XBN162" s="11"/>
      <c r="XBO162" s="11"/>
      <c r="XBP162" s="11"/>
      <c r="XBQ162" s="11"/>
      <c r="XBR162" s="11"/>
      <c r="XBS162" s="11"/>
      <c r="XBT162" s="11"/>
      <c r="XBU162" s="11"/>
      <c r="XBV162" s="11"/>
      <c r="XBW162" s="11"/>
      <c r="XBX162" s="11"/>
      <c r="XBY162" s="11"/>
      <c r="XBZ162" s="11"/>
      <c r="XCA162" s="11"/>
      <c r="XCB162" s="11"/>
      <c r="XCC162" s="11"/>
      <c r="XCD162" s="11"/>
      <c r="XCE162" s="11"/>
      <c r="XCF162" s="11"/>
      <c r="XCG162" s="11"/>
      <c r="XCH162" s="11"/>
      <c r="XCI162" s="11"/>
      <c r="XCJ162" s="11"/>
      <c r="XCK162" s="11"/>
      <c r="XCL162" s="11"/>
      <c r="XCM162" s="11"/>
      <c r="XCN162" s="11"/>
      <c r="XCO162" s="11"/>
      <c r="XCP162" s="11"/>
    </row>
    <row r="163" s="11" customFormat="1" customHeight="1" spans="1:1024 1025:16318">
      <c r="A163" s="379">
        <v>45444</v>
      </c>
      <c r="B163" s="380">
        <v>45463</v>
      </c>
      <c r="C163" s="266" t="s">
        <v>1667</v>
      </c>
      <c r="D163" s="381" t="s">
        <v>686</v>
      </c>
      <c r="E163" s="369" t="s">
        <v>1668</v>
      </c>
      <c r="F163" s="370" t="s">
        <v>1669</v>
      </c>
      <c r="G163" s="267">
        <v>3493.92</v>
      </c>
      <c r="H163" s="382" t="s">
        <v>1403</v>
      </c>
      <c r="I163" s="372">
        <v>45499</v>
      </c>
      <c r="J163" s="269">
        <v>1164.64</v>
      </c>
      <c r="K163" s="372">
        <v>45530</v>
      </c>
      <c r="L163" s="374">
        <v>1164.64</v>
      </c>
      <c r="M163" s="372">
        <v>45561</v>
      </c>
      <c r="N163" s="374">
        <v>1164.64</v>
      </c>
      <c r="O163" s="372"/>
      <c r="P163" s="375"/>
      <c r="Q163" s="372"/>
      <c r="R163" s="375"/>
      <c r="S163" s="339"/>
      <c r="T163" s="339"/>
      <c r="U163" s="373"/>
      <c r="V163" s="292"/>
      <c r="W163" s="292"/>
      <c r="X163" s="292"/>
      <c r="Y163" s="91">
        <f t="shared" si="5"/>
        <v>3493.92</v>
      </c>
      <c r="Z163" s="91">
        <f t="shared" si="6"/>
        <v>0</v>
      </c>
      <c r="AA163" s="12"/>
      <c r="AB163" s="12" t="s">
        <v>1670</v>
      </c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  <c r="LF163" s="12"/>
      <c r="LG163" s="12"/>
      <c r="LH163" s="12"/>
      <c r="LI163" s="12"/>
      <c r="LJ163" s="12"/>
      <c r="LK163" s="12"/>
      <c r="LL163" s="12"/>
      <c r="LM163" s="12"/>
      <c r="LN163" s="12"/>
      <c r="LO163" s="12"/>
      <c r="LP163" s="12"/>
      <c r="LQ163" s="12"/>
      <c r="LR163" s="12"/>
      <c r="LS163" s="12"/>
      <c r="LT163" s="12"/>
      <c r="LU163" s="12"/>
      <c r="LV163" s="12"/>
      <c r="LW163" s="12"/>
      <c r="LX163" s="12"/>
      <c r="LY163" s="12"/>
      <c r="LZ163" s="12"/>
      <c r="MA163" s="12"/>
      <c r="MB163" s="12"/>
      <c r="MC163" s="12"/>
      <c r="MD163" s="12"/>
      <c r="ME163" s="12"/>
      <c r="MF163" s="12"/>
      <c r="MG163" s="12"/>
      <c r="MH163" s="12"/>
      <c r="MI163" s="12"/>
      <c r="MJ163" s="12"/>
      <c r="MK163" s="12"/>
      <c r="ML163" s="12"/>
      <c r="MM163" s="12"/>
      <c r="MN163" s="12"/>
      <c r="MO163" s="12"/>
      <c r="MP163" s="12"/>
      <c r="MQ163" s="12"/>
      <c r="MR163" s="12"/>
      <c r="MS163" s="12"/>
      <c r="MT163" s="12"/>
      <c r="MU163" s="12"/>
      <c r="MV163" s="12"/>
      <c r="MW163" s="12"/>
      <c r="MX163" s="12"/>
      <c r="MY163" s="12"/>
      <c r="MZ163" s="12"/>
      <c r="NA163" s="12"/>
      <c r="NB163" s="12"/>
      <c r="NC163" s="12"/>
      <c r="ND163" s="12"/>
      <c r="NE163" s="12"/>
      <c r="NF163" s="12"/>
      <c r="NG163" s="12"/>
      <c r="NH163" s="12"/>
      <c r="NI163" s="12"/>
      <c r="NJ163" s="12"/>
      <c r="NK163" s="12"/>
      <c r="NL163" s="12"/>
      <c r="NM163" s="12"/>
      <c r="NN163" s="12"/>
      <c r="NO163" s="12"/>
      <c r="NP163" s="12"/>
      <c r="NQ163" s="12"/>
      <c r="NR163" s="12"/>
      <c r="NS163" s="12"/>
      <c r="NT163" s="12"/>
      <c r="NU163" s="12"/>
      <c r="NV163" s="12"/>
      <c r="NW163" s="12"/>
      <c r="NX163" s="12"/>
      <c r="NY163" s="12"/>
      <c r="NZ163" s="12"/>
      <c r="OA163" s="12"/>
      <c r="OB163" s="12"/>
      <c r="OC163" s="12"/>
      <c r="OD163" s="12"/>
      <c r="OE163" s="12"/>
      <c r="OF163" s="12"/>
      <c r="OG163" s="12"/>
      <c r="OH163" s="12"/>
      <c r="OI163" s="12"/>
      <c r="OJ163" s="12"/>
      <c r="OK163" s="12"/>
      <c r="OL163" s="12"/>
      <c r="OM163" s="12"/>
      <c r="ON163" s="12"/>
      <c r="OO163" s="12"/>
      <c r="OP163" s="12"/>
      <c r="OQ163" s="12"/>
      <c r="OR163" s="12"/>
      <c r="OS163" s="12"/>
      <c r="OT163" s="12"/>
      <c r="OU163" s="12"/>
      <c r="OV163" s="12"/>
      <c r="OW163" s="12"/>
      <c r="OX163" s="12"/>
      <c r="OY163" s="12"/>
      <c r="OZ163" s="12"/>
      <c r="PA163" s="12"/>
      <c r="PB163" s="12"/>
      <c r="PC163" s="12"/>
      <c r="PD163" s="12"/>
      <c r="PE163" s="12"/>
      <c r="PF163" s="12"/>
      <c r="PG163" s="12"/>
      <c r="PH163" s="12"/>
      <c r="PI163" s="12"/>
      <c r="PJ163" s="12"/>
      <c r="PK163" s="12"/>
      <c r="PL163" s="12"/>
      <c r="PM163" s="12"/>
      <c r="PN163" s="12"/>
      <c r="PO163" s="12"/>
      <c r="PP163" s="12"/>
      <c r="PQ163" s="12"/>
      <c r="PR163" s="12"/>
      <c r="PS163" s="12"/>
      <c r="PT163" s="12"/>
      <c r="PU163" s="12"/>
      <c r="PV163" s="12"/>
      <c r="PW163" s="12"/>
      <c r="PX163" s="12"/>
      <c r="PY163" s="12"/>
      <c r="PZ163" s="12"/>
      <c r="QA163" s="12"/>
      <c r="QB163" s="12"/>
      <c r="QC163" s="12"/>
      <c r="QD163" s="12"/>
      <c r="QE163" s="12"/>
      <c r="QF163" s="12"/>
      <c r="QG163" s="12"/>
      <c r="QH163" s="12"/>
      <c r="QI163" s="12"/>
      <c r="QJ163" s="12"/>
      <c r="QK163" s="12"/>
      <c r="QL163" s="12"/>
      <c r="QM163" s="12"/>
      <c r="QN163" s="12"/>
      <c r="QO163" s="12"/>
      <c r="QP163" s="12"/>
      <c r="QQ163" s="12"/>
      <c r="QR163" s="12"/>
      <c r="QS163" s="12"/>
      <c r="QT163" s="12"/>
      <c r="QU163" s="12"/>
      <c r="QV163" s="12"/>
      <c r="QW163" s="12"/>
      <c r="QX163" s="12"/>
      <c r="QY163" s="12"/>
      <c r="QZ163" s="12"/>
      <c r="RA163" s="12"/>
      <c r="RB163" s="12"/>
      <c r="RC163" s="12"/>
      <c r="RD163" s="12"/>
      <c r="RE163" s="12"/>
      <c r="RF163" s="12"/>
      <c r="RG163" s="12"/>
      <c r="RH163" s="12"/>
      <c r="RI163" s="12"/>
      <c r="RJ163" s="12"/>
      <c r="RK163" s="12"/>
      <c r="RL163" s="12"/>
      <c r="RM163" s="12"/>
      <c r="RN163" s="12"/>
      <c r="RO163" s="12"/>
      <c r="RP163" s="12"/>
      <c r="RQ163" s="12"/>
      <c r="RR163" s="12"/>
      <c r="RS163" s="12"/>
      <c r="RT163" s="12"/>
      <c r="RU163" s="12"/>
      <c r="RV163" s="12"/>
      <c r="RW163" s="12"/>
      <c r="RX163" s="12"/>
      <c r="RY163" s="12"/>
      <c r="RZ163" s="12"/>
      <c r="SA163" s="12"/>
      <c r="SB163" s="12"/>
      <c r="SC163" s="12"/>
      <c r="SD163" s="12"/>
      <c r="SE163" s="12"/>
      <c r="SF163" s="12"/>
      <c r="SG163" s="12"/>
      <c r="SH163" s="12"/>
      <c r="SI163" s="12"/>
      <c r="SJ163" s="12"/>
      <c r="SK163" s="12"/>
      <c r="SL163" s="12"/>
      <c r="SM163" s="12"/>
      <c r="SN163" s="12"/>
      <c r="SO163" s="12"/>
      <c r="SP163" s="12"/>
      <c r="SQ163" s="12"/>
      <c r="SR163" s="12"/>
      <c r="SS163" s="12"/>
      <c r="ST163" s="12"/>
      <c r="SU163" s="12"/>
      <c r="SV163" s="12"/>
      <c r="SW163" s="12"/>
      <c r="SX163" s="12"/>
      <c r="SY163" s="12"/>
      <c r="SZ163" s="12"/>
      <c r="TA163" s="12"/>
      <c r="TB163" s="12"/>
      <c r="TC163" s="12"/>
      <c r="TD163" s="12"/>
      <c r="TE163" s="12"/>
      <c r="TF163" s="12"/>
      <c r="TG163" s="12"/>
      <c r="TH163" s="12"/>
      <c r="TI163" s="12"/>
      <c r="TJ163" s="12"/>
      <c r="TK163" s="12"/>
      <c r="TL163" s="12"/>
      <c r="TM163" s="12"/>
      <c r="TN163" s="12"/>
      <c r="TO163" s="12"/>
      <c r="TP163" s="12"/>
      <c r="TQ163" s="12"/>
      <c r="TR163" s="12"/>
      <c r="TS163" s="12"/>
      <c r="TT163" s="12"/>
      <c r="TU163" s="12"/>
      <c r="TV163" s="12"/>
      <c r="TW163" s="12"/>
      <c r="TX163" s="12"/>
      <c r="TY163" s="12"/>
      <c r="TZ163" s="12"/>
      <c r="UA163" s="12"/>
      <c r="UB163" s="12"/>
      <c r="UC163" s="12"/>
      <c r="UD163" s="12"/>
      <c r="UE163" s="12"/>
      <c r="UF163" s="12"/>
      <c r="UG163" s="12"/>
      <c r="UH163" s="12"/>
      <c r="UI163" s="12"/>
      <c r="UJ163" s="12"/>
      <c r="UK163" s="12"/>
      <c r="UL163" s="12"/>
      <c r="UM163" s="12"/>
      <c r="UN163" s="12"/>
      <c r="UO163" s="12"/>
      <c r="UP163" s="12"/>
      <c r="UQ163" s="12"/>
      <c r="UR163" s="12"/>
      <c r="US163" s="12"/>
      <c r="UT163" s="12"/>
      <c r="UU163" s="12"/>
      <c r="UV163" s="12"/>
      <c r="UW163" s="12"/>
      <c r="UX163" s="12"/>
      <c r="UY163" s="12"/>
      <c r="UZ163" s="12"/>
      <c r="VA163" s="12"/>
      <c r="VB163" s="12"/>
      <c r="VC163" s="12"/>
      <c r="VD163" s="12"/>
      <c r="VE163" s="12"/>
      <c r="VF163" s="12"/>
      <c r="VG163" s="12"/>
      <c r="VH163" s="12"/>
      <c r="VI163" s="12"/>
      <c r="VJ163" s="12"/>
      <c r="VK163" s="12"/>
      <c r="VL163" s="12"/>
      <c r="VM163" s="12"/>
      <c r="VN163" s="12"/>
      <c r="VO163" s="12"/>
      <c r="VP163" s="12"/>
      <c r="VQ163" s="12"/>
      <c r="VR163" s="12"/>
      <c r="VS163" s="12"/>
      <c r="VT163" s="12"/>
      <c r="VU163" s="12"/>
      <c r="VV163" s="12"/>
      <c r="VW163" s="12"/>
      <c r="VX163" s="12"/>
      <c r="VY163" s="12"/>
      <c r="VZ163" s="12"/>
      <c r="WA163" s="12"/>
      <c r="WB163" s="12"/>
      <c r="WC163" s="12"/>
      <c r="WD163" s="12"/>
      <c r="WE163" s="12"/>
      <c r="WF163" s="12"/>
      <c r="WG163" s="12"/>
      <c r="WH163" s="12"/>
      <c r="WI163" s="12"/>
      <c r="WJ163" s="12"/>
      <c r="WK163" s="12"/>
      <c r="WL163" s="12"/>
      <c r="WM163" s="12"/>
      <c r="WN163" s="12"/>
      <c r="WO163" s="12"/>
      <c r="WP163" s="12"/>
      <c r="WQ163" s="12"/>
      <c r="WR163" s="12"/>
      <c r="WS163" s="12"/>
      <c r="WT163" s="12"/>
      <c r="WU163" s="12"/>
      <c r="WV163" s="12"/>
      <c r="WW163" s="12"/>
      <c r="WX163" s="12"/>
      <c r="WY163" s="12"/>
      <c r="WZ163" s="12"/>
      <c r="XA163" s="12"/>
      <c r="XB163" s="12"/>
      <c r="XC163" s="12"/>
      <c r="XD163" s="12"/>
      <c r="XE163" s="12"/>
      <c r="XF163" s="12"/>
      <c r="XG163" s="12"/>
      <c r="XH163" s="12"/>
      <c r="XI163" s="12"/>
      <c r="XJ163" s="12"/>
      <c r="XK163" s="12"/>
      <c r="XL163" s="12"/>
      <c r="XM163" s="12"/>
      <c r="XN163" s="12"/>
      <c r="XO163" s="12"/>
      <c r="XP163" s="12"/>
      <c r="XQ163" s="12"/>
      <c r="XR163" s="12"/>
      <c r="XS163" s="12"/>
      <c r="XT163" s="12"/>
      <c r="XU163" s="12"/>
      <c r="XV163" s="12"/>
      <c r="XW163" s="12"/>
      <c r="XX163" s="12"/>
      <c r="XY163" s="12"/>
      <c r="XZ163" s="12"/>
      <c r="YA163" s="12"/>
      <c r="YB163" s="12"/>
      <c r="YC163" s="12"/>
      <c r="YD163" s="12"/>
      <c r="YE163" s="12"/>
      <c r="YF163" s="12"/>
      <c r="YG163" s="12"/>
      <c r="YH163" s="12"/>
      <c r="YI163" s="12"/>
      <c r="YJ163" s="12"/>
      <c r="YK163" s="12"/>
      <c r="YL163" s="12"/>
      <c r="YM163" s="12"/>
      <c r="YN163" s="12"/>
      <c r="YO163" s="12"/>
      <c r="YP163" s="12"/>
      <c r="YQ163" s="12"/>
      <c r="YR163" s="12"/>
      <c r="YS163" s="12"/>
      <c r="YT163" s="12"/>
      <c r="YU163" s="12"/>
      <c r="YV163" s="12"/>
      <c r="YW163" s="12"/>
      <c r="YX163" s="12"/>
      <c r="YY163" s="12"/>
      <c r="YZ163" s="12"/>
      <c r="ZA163" s="12"/>
      <c r="ZB163" s="12"/>
      <c r="ZC163" s="12"/>
      <c r="ZD163" s="12"/>
      <c r="ZE163" s="12"/>
      <c r="ZF163" s="12"/>
      <c r="ZG163" s="12"/>
      <c r="ZH163" s="12"/>
      <c r="ZI163" s="12"/>
      <c r="ZJ163" s="12"/>
      <c r="ZK163" s="12"/>
      <c r="ZL163" s="12"/>
      <c r="ZM163" s="12"/>
      <c r="ZN163" s="12"/>
      <c r="ZO163" s="12"/>
      <c r="ZP163" s="12"/>
      <c r="ZQ163" s="12"/>
      <c r="ZR163" s="12"/>
      <c r="ZS163" s="12"/>
      <c r="ZT163" s="12"/>
      <c r="ZU163" s="12"/>
      <c r="ZV163" s="12"/>
      <c r="ZW163" s="12"/>
      <c r="ZX163" s="12"/>
      <c r="ZY163" s="12"/>
      <c r="ZZ163" s="12"/>
      <c r="AAA163" s="12"/>
      <c r="AAB163" s="12"/>
      <c r="AAC163" s="12"/>
      <c r="AAD163" s="12"/>
      <c r="AAE163" s="12"/>
      <c r="AAF163" s="12"/>
      <c r="AAG163" s="12"/>
      <c r="AAH163" s="12"/>
      <c r="AAI163" s="12"/>
      <c r="AAJ163" s="12"/>
      <c r="AAK163" s="12"/>
      <c r="AAL163" s="12"/>
      <c r="AAM163" s="12"/>
      <c r="AAN163" s="12"/>
      <c r="AAO163" s="12"/>
      <c r="AAP163" s="12"/>
      <c r="AAQ163" s="12"/>
      <c r="AAR163" s="12"/>
      <c r="AAS163" s="12"/>
      <c r="AAT163" s="12"/>
      <c r="AAU163" s="12"/>
      <c r="AAV163" s="12"/>
      <c r="AAW163" s="12"/>
      <c r="AAX163" s="12"/>
      <c r="AAY163" s="12"/>
      <c r="AAZ163" s="12"/>
      <c r="ABA163" s="12"/>
      <c r="ABB163" s="12"/>
      <c r="ABC163" s="12"/>
      <c r="ABD163" s="12"/>
      <c r="ABE163" s="12"/>
      <c r="ABF163" s="12"/>
      <c r="ABG163" s="12"/>
      <c r="ABH163" s="12"/>
      <c r="ABI163" s="12"/>
      <c r="ABJ163" s="12"/>
      <c r="ABK163" s="12"/>
      <c r="ABL163" s="12"/>
      <c r="ABM163" s="12"/>
      <c r="ABN163" s="12"/>
      <c r="ABO163" s="12"/>
      <c r="ABP163" s="12"/>
      <c r="ABQ163" s="12"/>
      <c r="ABR163" s="12"/>
      <c r="ABS163" s="12"/>
      <c r="ABT163" s="12"/>
      <c r="ABU163" s="12"/>
      <c r="ABV163" s="12"/>
      <c r="ABW163" s="12"/>
      <c r="ABX163" s="12"/>
      <c r="ABY163" s="12"/>
      <c r="ABZ163" s="12"/>
      <c r="ACA163" s="12"/>
      <c r="ACB163" s="12"/>
      <c r="ACC163" s="12"/>
      <c r="ACD163" s="12"/>
      <c r="ACE163" s="12"/>
      <c r="ACF163" s="12"/>
      <c r="ACG163" s="12"/>
      <c r="ACH163" s="12"/>
      <c r="ACI163" s="12"/>
      <c r="ACJ163" s="12"/>
      <c r="ACK163" s="12"/>
      <c r="ACL163" s="12"/>
      <c r="ACM163" s="12"/>
      <c r="ACN163" s="12"/>
      <c r="ACO163" s="12"/>
      <c r="ACP163" s="12"/>
      <c r="ACQ163" s="12"/>
      <c r="ACR163" s="12"/>
      <c r="ACS163" s="12"/>
      <c r="ACT163" s="12"/>
      <c r="ACU163" s="12"/>
      <c r="ACV163" s="12"/>
      <c r="ACW163" s="12"/>
      <c r="ACX163" s="12"/>
      <c r="ACY163" s="12"/>
      <c r="ACZ163" s="12"/>
      <c r="ADA163" s="12"/>
      <c r="ADB163" s="12"/>
      <c r="ADC163" s="12"/>
      <c r="ADD163" s="12"/>
      <c r="ADE163" s="12"/>
      <c r="ADF163" s="12"/>
      <c r="ADG163" s="12"/>
      <c r="ADH163" s="12"/>
      <c r="ADI163" s="12"/>
      <c r="ADJ163" s="12"/>
      <c r="ADK163" s="12"/>
      <c r="ADL163" s="12"/>
      <c r="ADM163" s="12"/>
      <c r="ADN163" s="12"/>
      <c r="ADO163" s="12"/>
      <c r="ADP163" s="12"/>
      <c r="ADQ163" s="12"/>
      <c r="ADR163" s="12"/>
      <c r="ADS163" s="12"/>
      <c r="ADT163" s="12"/>
      <c r="ADU163" s="12"/>
      <c r="ADV163" s="12"/>
      <c r="ADW163" s="12"/>
      <c r="ADX163" s="12"/>
      <c r="ADY163" s="12"/>
      <c r="ADZ163" s="12"/>
      <c r="AEA163" s="12"/>
      <c r="AEB163" s="12"/>
      <c r="AEC163" s="12"/>
      <c r="AED163" s="12"/>
      <c r="AEE163" s="12"/>
      <c r="AEF163" s="12"/>
      <c r="AEG163" s="12"/>
      <c r="AEH163" s="12"/>
      <c r="AEI163" s="12"/>
      <c r="AEJ163" s="12"/>
      <c r="AEK163" s="12"/>
      <c r="AEL163" s="12"/>
      <c r="AEM163" s="12"/>
      <c r="AEN163" s="12"/>
      <c r="AEO163" s="12"/>
      <c r="AEP163" s="12"/>
      <c r="AEQ163" s="12"/>
      <c r="AER163" s="12"/>
      <c r="AES163" s="12"/>
      <c r="AET163" s="12"/>
      <c r="AEU163" s="12"/>
      <c r="AEV163" s="12"/>
      <c r="AEW163" s="12"/>
      <c r="AEX163" s="12"/>
      <c r="AEY163" s="12"/>
      <c r="AEZ163" s="12"/>
      <c r="AFA163" s="12"/>
      <c r="AFB163" s="12"/>
      <c r="AFC163" s="12"/>
      <c r="AFD163" s="12"/>
      <c r="AFE163" s="12"/>
      <c r="AFF163" s="12"/>
      <c r="AFG163" s="12"/>
      <c r="AFH163" s="12"/>
      <c r="AFI163" s="12"/>
      <c r="AFJ163" s="12"/>
      <c r="AFK163" s="12"/>
      <c r="AFL163" s="12"/>
      <c r="AFM163" s="12"/>
      <c r="AFN163" s="12"/>
      <c r="AFO163" s="12"/>
      <c r="AFP163" s="12"/>
      <c r="AFQ163" s="12"/>
      <c r="AFR163" s="12"/>
      <c r="AFS163" s="12"/>
      <c r="AFT163" s="12"/>
      <c r="AFU163" s="12"/>
      <c r="AFV163" s="12"/>
      <c r="AFW163" s="12"/>
      <c r="AFX163" s="12"/>
      <c r="AFY163" s="12"/>
      <c r="AFZ163" s="12"/>
      <c r="AGA163" s="12"/>
      <c r="AGB163" s="12"/>
      <c r="AGC163" s="12"/>
      <c r="AGD163" s="12"/>
      <c r="AGE163" s="12"/>
      <c r="AGF163" s="12"/>
      <c r="AGG163" s="12"/>
      <c r="AGH163" s="12"/>
      <c r="AGI163" s="12"/>
      <c r="AGJ163" s="12"/>
      <c r="AGK163" s="12"/>
      <c r="AGL163" s="12"/>
      <c r="AGM163" s="12"/>
      <c r="AGN163" s="12"/>
      <c r="AGO163" s="12"/>
      <c r="AGP163" s="12"/>
      <c r="AGQ163" s="12"/>
      <c r="AGR163" s="12"/>
      <c r="AGS163" s="12"/>
      <c r="AGT163" s="12"/>
      <c r="AGU163" s="12"/>
      <c r="AGV163" s="12"/>
      <c r="AGW163" s="12"/>
      <c r="AGX163" s="12"/>
      <c r="AGY163" s="12"/>
      <c r="AGZ163" s="12"/>
      <c r="AHA163" s="12"/>
      <c r="AHB163" s="12"/>
      <c r="AHC163" s="12"/>
      <c r="AHD163" s="12"/>
      <c r="AHE163" s="12"/>
      <c r="AHF163" s="12"/>
      <c r="AHG163" s="12"/>
      <c r="AHH163" s="12"/>
      <c r="AHI163" s="12"/>
      <c r="AHJ163" s="12"/>
      <c r="AHK163" s="12"/>
      <c r="AHL163" s="12"/>
      <c r="AHM163" s="12"/>
      <c r="AHN163" s="12"/>
      <c r="AHO163" s="12"/>
      <c r="AHP163" s="12"/>
      <c r="AHQ163" s="12"/>
      <c r="AHR163" s="12"/>
      <c r="AHS163" s="12"/>
      <c r="AHT163" s="12"/>
      <c r="AHU163" s="12"/>
      <c r="AHV163" s="12"/>
      <c r="AHW163" s="12"/>
      <c r="AHX163" s="12"/>
      <c r="AHY163" s="12"/>
      <c r="AHZ163" s="12"/>
      <c r="AIA163" s="12"/>
      <c r="AIB163" s="12"/>
      <c r="AIC163" s="12"/>
      <c r="AID163" s="12"/>
      <c r="AIE163" s="12"/>
      <c r="AIF163" s="12"/>
      <c r="AIG163" s="12"/>
      <c r="AIH163" s="12"/>
      <c r="AII163" s="12"/>
      <c r="AIJ163" s="12"/>
      <c r="AIK163" s="12"/>
      <c r="AIL163" s="12"/>
      <c r="AIM163" s="12"/>
      <c r="AIN163" s="12"/>
      <c r="AIO163" s="12"/>
      <c r="AIP163" s="12"/>
      <c r="AIQ163" s="12"/>
      <c r="AIR163" s="12"/>
      <c r="AIS163" s="12"/>
      <c r="AIT163" s="12"/>
      <c r="AIU163" s="12"/>
      <c r="AIV163" s="12"/>
      <c r="AIW163" s="12"/>
      <c r="AIX163" s="12"/>
      <c r="AIY163" s="12"/>
      <c r="AIZ163" s="12"/>
      <c r="AJA163" s="12"/>
      <c r="AJB163" s="12"/>
      <c r="AJC163" s="12"/>
      <c r="AJD163" s="12"/>
      <c r="AJE163" s="12"/>
      <c r="AJF163" s="12"/>
      <c r="AJG163" s="12"/>
      <c r="AJH163" s="12"/>
      <c r="AJI163" s="12"/>
      <c r="AJJ163" s="12"/>
      <c r="AJK163" s="12"/>
      <c r="AJL163" s="12"/>
      <c r="AJM163" s="12"/>
      <c r="AJN163" s="12"/>
      <c r="AJO163" s="12"/>
      <c r="AJP163" s="12"/>
      <c r="AJQ163" s="12"/>
      <c r="AJR163" s="12"/>
      <c r="AJS163" s="12"/>
      <c r="AJT163" s="12"/>
      <c r="AJU163" s="12"/>
      <c r="AJV163" s="12"/>
      <c r="AJW163" s="12"/>
      <c r="AJX163" s="12"/>
      <c r="AJY163" s="12"/>
      <c r="AJZ163" s="12"/>
      <c r="AKA163" s="12"/>
      <c r="AKB163" s="12"/>
      <c r="AKC163" s="12"/>
      <c r="AKD163" s="12"/>
      <c r="AKE163" s="12"/>
      <c r="AKF163" s="12"/>
      <c r="AKG163" s="12"/>
      <c r="AKH163" s="12"/>
      <c r="AKI163" s="12"/>
      <c r="AKJ163" s="12"/>
      <c r="AKK163" s="12"/>
      <c r="AKL163" s="12"/>
      <c r="AKM163" s="12"/>
      <c r="AKN163" s="12"/>
      <c r="AKO163" s="12"/>
      <c r="AKP163" s="12"/>
      <c r="AKQ163" s="12"/>
      <c r="AKR163" s="12"/>
      <c r="AKS163" s="12"/>
      <c r="AKT163" s="12"/>
      <c r="AKU163" s="12"/>
      <c r="AKV163" s="12"/>
      <c r="AKW163" s="12"/>
      <c r="AKX163" s="12"/>
      <c r="AKY163" s="12"/>
      <c r="AKZ163" s="12"/>
      <c r="ALA163" s="12"/>
      <c r="ALB163" s="12"/>
      <c r="ALC163" s="12"/>
      <c r="ALD163" s="12"/>
      <c r="ALE163" s="12"/>
      <c r="ALF163" s="12"/>
      <c r="ALG163" s="12"/>
      <c r="ALH163" s="12"/>
      <c r="ALI163" s="12"/>
      <c r="ALJ163" s="12"/>
      <c r="ALK163" s="12"/>
      <c r="ALL163" s="12"/>
      <c r="ALM163" s="12"/>
      <c r="ALN163" s="12"/>
      <c r="ALO163" s="12"/>
      <c r="ALP163" s="12"/>
      <c r="ALQ163" s="12"/>
      <c r="ALR163" s="12"/>
      <c r="ALS163" s="12"/>
      <c r="ALT163" s="12"/>
      <c r="ALU163" s="12"/>
      <c r="ALV163" s="12"/>
      <c r="ALW163" s="12"/>
      <c r="ALX163" s="12"/>
      <c r="ALY163" s="12"/>
      <c r="ALZ163" s="12"/>
      <c r="AMA163" s="12"/>
      <c r="AMB163" s="12"/>
      <c r="AMC163" s="12"/>
      <c r="AMD163" s="12"/>
      <c r="AME163" s="12"/>
      <c r="AMF163" s="12"/>
      <c r="AMG163" s="12"/>
      <c r="AMH163" s="12"/>
      <c r="AMI163" s="12"/>
      <c r="AMJ163" s="12"/>
      <c r="AMK163" s="12"/>
      <c r="AML163" s="12"/>
      <c r="AMM163" s="12"/>
      <c r="AMN163" s="12"/>
      <c r="AMO163" s="12"/>
      <c r="AMP163" s="12"/>
      <c r="AMQ163" s="12"/>
      <c r="AMR163" s="12"/>
      <c r="AMS163" s="12"/>
      <c r="AMT163" s="12"/>
      <c r="AMU163" s="12"/>
      <c r="AMV163" s="12"/>
      <c r="AMW163" s="12"/>
      <c r="AMX163" s="12"/>
      <c r="AMY163" s="12"/>
      <c r="AMZ163" s="12"/>
      <c r="ANA163" s="12"/>
      <c r="ANB163" s="12"/>
      <c r="ANC163" s="12"/>
      <c r="AND163" s="12"/>
      <c r="ANE163" s="12"/>
      <c r="ANF163" s="12"/>
      <c r="ANG163" s="12"/>
      <c r="ANH163" s="12"/>
      <c r="ANI163" s="12"/>
      <c r="ANJ163" s="12"/>
      <c r="ANK163" s="12"/>
      <c r="ANL163" s="12"/>
      <c r="ANM163" s="12"/>
      <c r="ANN163" s="12"/>
      <c r="ANO163" s="12"/>
      <c r="ANP163" s="12"/>
      <c r="ANQ163" s="12"/>
      <c r="ANR163" s="12"/>
      <c r="ANS163" s="12"/>
      <c r="ANT163" s="12"/>
      <c r="ANU163" s="12"/>
      <c r="ANV163" s="12"/>
      <c r="ANW163" s="12"/>
      <c r="ANX163" s="12"/>
      <c r="ANY163" s="12"/>
      <c r="ANZ163" s="12"/>
      <c r="AOA163" s="12"/>
      <c r="AOB163" s="12"/>
      <c r="AOC163" s="12"/>
      <c r="AOD163" s="12"/>
      <c r="AOE163" s="12"/>
      <c r="AOF163" s="12"/>
      <c r="AOG163" s="12"/>
      <c r="AOH163" s="12"/>
      <c r="AOI163" s="12"/>
      <c r="AOJ163" s="12"/>
      <c r="AOK163" s="12"/>
      <c r="AOL163" s="12"/>
      <c r="AOM163" s="12"/>
      <c r="AON163" s="12"/>
      <c r="AOO163" s="12"/>
      <c r="AOP163" s="12"/>
      <c r="AOQ163" s="12"/>
      <c r="AOR163" s="12"/>
      <c r="AOS163" s="12"/>
      <c r="AOT163" s="12"/>
      <c r="AOU163" s="12"/>
      <c r="AOV163" s="12"/>
      <c r="AOW163" s="12"/>
      <c r="AOX163" s="12"/>
      <c r="AOY163" s="12"/>
      <c r="AOZ163" s="12"/>
      <c r="APA163" s="12"/>
      <c r="APB163" s="12"/>
      <c r="APC163" s="12"/>
      <c r="APD163" s="12"/>
      <c r="APE163" s="12"/>
      <c r="APF163" s="12"/>
      <c r="APG163" s="12"/>
      <c r="APH163" s="12"/>
      <c r="API163" s="12"/>
      <c r="APJ163" s="12"/>
      <c r="APK163" s="12"/>
      <c r="APL163" s="12"/>
      <c r="APM163" s="12"/>
      <c r="APN163" s="12"/>
      <c r="APO163" s="12"/>
      <c r="APP163" s="12"/>
      <c r="APQ163" s="12"/>
      <c r="APR163" s="12"/>
      <c r="APS163" s="12"/>
      <c r="APT163" s="12"/>
      <c r="APU163" s="12"/>
      <c r="APV163" s="12"/>
      <c r="APW163" s="12"/>
      <c r="APX163" s="12"/>
      <c r="APY163" s="12"/>
      <c r="APZ163" s="12"/>
      <c r="AQA163" s="12"/>
      <c r="AQB163" s="12"/>
      <c r="AQC163" s="12"/>
      <c r="AQD163" s="12"/>
      <c r="AQE163" s="12"/>
      <c r="AQF163" s="12"/>
      <c r="AQG163" s="12"/>
      <c r="AQH163" s="12"/>
      <c r="AQI163" s="12"/>
      <c r="AQJ163" s="12"/>
      <c r="AQK163" s="12"/>
      <c r="AQL163" s="12"/>
      <c r="AQM163" s="12"/>
      <c r="AQN163" s="12"/>
      <c r="AQO163" s="12"/>
      <c r="AQP163" s="12"/>
      <c r="AQQ163" s="12"/>
      <c r="AQR163" s="12"/>
      <c r="AQS163" s="12"/>
      <c r="AQT163" s="12"/>
      <c r="AQU163" s="12"/>
      <c r="AQV163" s="12"/>
      <c r="AQW163" s="12"/>
      <c r="AQX163" s="12"/>
      <c r="AQY163" s="12"/>
      <c r="AQZ163" s="12"/>
      <c r="ARA163" s="12"/>
      <c r="ARB163" s="12"/>
      <c r="ARC163" s="12"/>
      <c r="ARD163" s="12"/>
      <c r="ARE163" s="12"/>
      <c r="ARF163" s="12"/>
      <c r="ARG163" s="12"/>
      <c r="ARH163" s="12"/>
      <c r="ARI163" s="12"/>
      <c r="ARJ163" s="12"/>
      <c r="ARK163" s="12"/>
      <c r="ARL163" s="12"/>
      <c r="ARM163" s="12"/>
      <c r="ARN163" s="12"/>
      <c r="ARO163" s="12"/>
      <c r="ARP163" s="12"/>
      <c r="ARQ163" s="12"/>
      <c r="ARR163" s="12"/>
      <c r="ARS163" s="12"/>
      <c r="ART163" s="12"/>
      <c r="ARU163" s="12"/>
      <c r="ARV163" s="12"/>
      <c r="ARW163" s="12"/>
      <c r="ARX163" s="12"/>
      <c r="ARY163" s="12"/>
      <c r="ARZ163" s="12"/>
      <c r="ASA163" s="12"/>
      <c r="ASB163" s="12"/>
      <c r="ASC163" s="12"/>
      <c r="ASD163" s="12"/>
      <c r="ASE163" s="12"/>
      <c r="ASF163" s="12"/>
      <c r="ASG163" s="12"/>
      <c r="ASH163" s="12"/>
      <c r="ASI163" s="12"/>
      <c r="ASJ163" s="12"/>
      <c r="ASK163" s="12"/>
      <c r="ASL163" s="12"/>
      <c r="ASM163" s="12"/>
      <c r="ASN163" s="12"/>
      <c r="ASO163" s="12"/>
      <c r="ASP163" s="12"/>
      <c r="ASQ163" s="12"/>
      <c r="ASR163" s="12"/>
      <c r="ASS163" s="12"/>
      <c r="AST163" s="12"/>
      <c r="ASU163" s="12"/>
      <c r="ASV163" s="12"/>
      <c r="ASW163" s="12"/>
      <c r="ASX163" s="12"/>
      <c r="ASY163" s="12"/>
      <c r="ASZ163" s="12"/>
      <c r="ATA163" s="12"/>
      <c r="ATB163" s="12"/>
      <c r="ATC163" s="12"/>
      <c r="ATD163" s="12"/>
      <c r="ATE163" s="12"/>
      <c r="ATF163" s="12"/>
      <c r="ATG163" s="12"/>
      <c r="ATH163" s="12"/>
      <c r="ATI163" s="12"/>
      <c r="ATJ163" s="12"/>
      <c r="ATK163" s="12"/>
      <c r="ATL163" s="12"/>
      <c r="ATM163" s="12"/>
      <c r="ATN163" s="12"/>
      <c r="ATO163" s="12"/>
      <c r="ATP163" s="12"/>
      <c r="ATQ163" s="12"/>
      <c r="ATR163" s="12"/>
      <c r="ATS163" s="12"/>
      <c r="ATT163" s="12"/>
      <c r="ATU163" s="12"/>
      <c r="ATV163" s="12"/>
      <c r="ATW163" s="12"/>
      <c r="ATX163" s="12"/>
      <c r="ATY163" s="12"/>
      <c r="ATZ163" s="12"/>
      <c r="AUA163" s="12"/>
      <c r="AUB163" s="12"/>
      <c r="AUC163" s="12"/>
      <c r="AUD163" s="12"/>
      <c r="AUE163" s="12"/>
      <c r="AUF163" s="12"/>
      <c r="AUG163" s="12"/>
      <c r="AUH163" s="12"/>
      <c r="AUI163" s="12"/>
      <c r="AUJ163" s="12"/>
      <c r="AUK163" s="12"/>
      <c r="AUL163" s="12"/>
      <c r="AUM163" s="12"/>
      <c r="AUN163" s="12"/>
      <c r="AUO163" s="12"/>
      <c r="AUP163" s="12"/>
      <c r="AUQ163" s="12"/>
      <c r="AUR163" s="12"/>
      <c r="AUS163" s="12"/>
      <c r="AUT163" s="12"/>
      <c r="AUU163" s="12"/>
      <c r="AUV163" s="12"/>
      <c r="AUW163" s="12"/>
      <c r="AUX163" s="12"/>
      <c r="AUY163" s="12"/>
      <c r="AUZ163" s="12"/>
      <c r="AVA163" s="12"/>
      <c r="AVB163" s="12"/>
      <c r="AVC163" s="12"/>
      <c r="AVD163" s="12"/>
      <c r="AVE163" s="12"/>
      <c r="AVF163" s="12"/>
      <c r="AVG163" s="12"/>
      <c r="AVH163" s="12"/>
      <c r="AVI163" s="12"/>
      <c r="AVJ163" s="12"/>
      <c r="AVK163" s="12"/>
      <c r="AVL163" s="12"/>
      <c r="AVM163" s="12"/>
      <c r="AVN163" s="12"/>
      <c r="AVO163" s="12"/>
      <c r="AVP163" s="12"/>
      <c r="AVQ163" s="12"/>
      <c r="AVR163" s="12"/>
      <c r="AVS163" s="12"/>
      <c r="AVT163" s="12"/>
      <c r="AVU163" s="12"/>
      <c r="AVV163" s="12"/>
      <c r="AVW163" s="12"/>
      <c r="AVX163" s="12"/>
      <c r="AVY163" s="12"/>
      <c r="AVZ163" s="12"/>
      <c r="AWA163" s="12"/>
      <c r="AWB163" s="12"/>
      <c r="AWC163" s="12"/>
      <c r="AWD163" s="12"/>
      <c r="AWE163" s="12"/>
      <c r="AWF163" s="12"/>
      <c r="AWG163" s="12"/>
      <c r="AWH163" s="12"/>
      <c r="AWI163" s="12"/>
      <c r="AWJ163" s="12"/>
      <c r="AWK163" s="12"/>
      <c r="AWL163" s="12"/>
      <c r="AWM163" s="12"/>
      <c r="AWN163" s="12"/>
      <c r="AWO163" s="12"/>
      <c r="AWP163" s="12"/>
      <c r="AWQ163" s="12"/>
      <c r="AWR163" s="12"/>
      <c r="AWS163" s="12"/>
      <c r="AWT163" s="12"/>
      <c r="AWU163" s="12"/>
      <c r="AWV163" s="12"/>
      <c r="AWW163" s="12"/>
      <c r="AWX163" s="12"/>
      <c r="AWY163" s="12"/>
      <c r="AWZ163" s="12"/>
      <c r="AXA163" s="12"/>
      <c r="AXB163" s="12"/>
      <c r="AXC163" s="12"/>
      <c r="AXD163" s="12"/>
      <c r="AXE163" s="12"/>
      <c r="AXF163" s="12"/>
      <c r="AXG163" s="12"/>
      <c r="AXH163" s="12"/>
      <c r="AXI163" s="12"/>
      <c r="AXJ163" s="12"/>
      <c r="AXK163" s="12"/>
      <c r="AXL163" s="12"/>
      <c r="AXM163" s="12"/>
      <c r="AXN163" s="12"/>
      <c r="AXO163" s="12"/>
      <c r="AXP163" s="12"/>
      <c r="AXQ163" s="12"/>
      <c r="AXR163" s="12"/>
      <c r="AXS163" s="12"/>
      <c r="AXT163" s="12"/>
      <c r="AXU163" s="12"/>
      <c r="AXV163" s="12"/>
      <c r="AXW163" s="12"/>
      <c r="AXX163" s="12"/>
      <c r="AXY163" s="12"/>
      <c r="AXZ163" s="12"/>
      <c r="AYA163" s="12"/>
      <c r="AYB163" s="12"/>
      <c r="AYC163" s="12"/>
      <c r="AYD163" s="12"/>
      <c r="AYE163" s="12"/>
      <c r="AYF163" s="12"/>
      <c r="AYG163" s="12"/>
      <c r="AYH163" s="12"/>
      <c r="AYI163" s="12"/>
      <c r="AYJ163" s="12"/>
      <c r="AYK163" s="12"/>
      <c r="AYL163" s="12"/>
      <c r="AYM163" s="12"/>
      <c r="AYN163" s="12"/>
      <c r="AYO163" s="12"/>
      <c r="AYP163" s="12"/>
      <c r="AYQ163" s="12"/>
      <c r="AYR163" s="12"/>
      <c r="AYS163" s="12"/>
      <c r="AYT163" s="12"/>
      <c r="AYU163" s="12"/>
      <c r="AYV163" s="12"/>
      <c r="AYW163" s="12"/>
      <c r="AYX163" s="12"/>
      <c r="AYY163" s="12"/>
      <c r="AYZ163" s="12"/>
      <c r="AZA163" s="12"/>
      <c r="AZB163" s="12"/>
      <c r="AZC163" s="12"/>
      <c r="AZD163" s="12"/>
      <c r="AZE163" s="12"/>
      <c r="AZF163" s="12"/>
      <c r="AZG163" s="12"/>
      <c r="AZH163" s="12"/>
      <c r="AZI163" s="12"/>
      <c r="AZJ163" s="12"/>
      <c r="AZK163" s="12"/>
      <c r="AZL163" s="12"/>
      <c r="AZM163" s="12"/>
      <c r="AZN163" s="12"/>
      <c r="AZO163" s="12"/>
      <c r="AZP163" s="12"/>
      <c r="AZQ163" s="12"/>
      <c r="AZR163" s="12"/>
      <c r="AZS163" s="12"/>
      <c r="AZT163" s="12"/>
      <c r="AZU163" s="12"/>
      <c r="AZV163" s="12"/>
      <c r="AZW163" s="12"/>
      <c r="AZX163" s="12"/>
      <c r="AZY163" s="12"/>
      <c r="AZZ163" s="12"/>
      <c r="BAA163" s="12"/>
      <c r="BAB163" s="12"/>
      <c r="BAC163" s="12"/>
      <c r="BAD163" s="12"/>
      <c r="BAE163" s="12"/>
      <c r="BAF163" s="12"/>
      <c r="BAG163" s="12"/>
      <c r="BAH163" s="12"/>
      <c r="BAI163" s="12"/>
      <c r="BAJ163" s="12"/>
      <c r="BAK163" s="12"/>
      <c r="BAL163" s="12"/>
      <c r="BAM163" s="12"/>
      <c r="BAN163" s="12"/>
      <c r="BAO163" s="12"/>
      <c r="BAP163" s="12"/>
      <c r="BAQ163" s="12"/>
      <c r="BAR163" s="12"/>
      <c r="BAS163" s="12"/>
      <c r="BAT163" s="12"/>
      <c r="BAU163" s="12"/>
      <c r="BAV163" s="12"/>
      <c r="BAW163" s="12"/>
      <c r="BAX163" s="12"/>
      <c r="BAY163" s="12"/>
      <c r="BAZ163" s="12"/>
      <c r="BBA163" s="12"/>
      <c r="BBB163" s="12"/>
      <c r="BBC163" s="12"/>
      <c r="BBD163" s="12"/>
      <c r="BBE163" s="12"/>
      <c r="BBF163" s="12"/>
      <c r="BBG163" s="12"/>
      <c r="BBH163" s="12"/>
      <c r="BBI163" s="12"/>
      <c r="BBJ163" s="12"/>
      <c r="BBK163" s="12"/>
      <c r="BBL163" s="12"/>
      <c r="BBM163" s="12"/>
      <c r="BBN163" s="12"/>
      <c r="BBO163" s="12"/>
      <c r="BBP163" s="12"/>
      <c r="BBQ163" s="12"/>
      <c r="BBR163" s="12"/>
      <c r="BBS163" s="12"/>
      <c r="BBT163" s="12"/>
      <c r="BBU163" s="12"/>
      <c r="BBV163" s="12"/>
      <c r="BBW163" s="12"/>
      <c r="BBX163" s="12"/>
      <c r="BBY163" s="12"/>
      <c r="BBZ163" s="12"/>
      <c r="BCA163" s="12"/>
      <c r="BCB163" s="12"/>
      <c r="BCC163" s="12"/>
      <c r="BCD163" s="12"/>
      <c r="BCE163" s="12"/>
      <c r="BCF163" s="12"/>
      <c r="BCG163" s="12"/>
      <c r="BCH163" s="12"/>
      <c r="BCI163" s="12"/>
      <c r="BCJ163" s="12"/>
      <c r="BCK163" s="12"/>
      <c r="BCL163" s="12"/>
      <c r="BCM163" s="12"/>
      <c r="BCN163" s="12"/>
      <c r="BCO163" s="12"/>
      <c r="BCP163" s="12"/>
      <c r="BCQ163" s="12"/>
      <c r="BCR163" s="12"/>
      <c r="BCS163" s="12"/>
      <c r="BCT163" s="12"/>
      <c r="BCU163" s="12"/>
      <c r="BCV163" s="12"/>
      <c r="BCW163" s="12"/>
      <c r="BCX163" s="12"/>
      <c r="BCY163" s="12"/>
      <c r="BCZ163" s="12"/>
      <c r="BDA163" s="12"/>
      <c r="BDB163" s="12"/>
      <c r="BDC163" s="12"/>
      <c r="BDD163" s="12"/>
      <c r="BDE163" s="12"/>
      <c r="BDF163" s="12"/>
      <c r="BDG163" s="12"/>
      <c r="BDH163" s="12"/>
      <c r="BDI163" s="12"/>
      <c r="BDJ163" s="12"/>
      <c r="BDK163" s="12"/>
      <c r="BDL163" s="12"/>
      <c r="BDM163" s="12"/>
      <c r="BDN163" s="12"/>
      <c r="BDO163" s="12"/>
      <c r="BDP163" s="12"/>
      <c r="BDQ163" s="12"/>
      <c r="BDR163" s="12"/>
      <c r="BDS163" s="12"/>
      <c r="BDT163" s="12"/>
      <c r="BDU163" s="12"/>
      <c r="BDV163" s="12"/>
      <c r="BDW163" s="12"/>
      <c r="BDX163" s="12"/>
      <c r="BDY163" s="12"/>
      <c r="BDZ163" s="12"/>
      <c r="BEA163" s="12"/>
      <c r="BEB163" s="12"/>
      <c r="BEC163" s="12"/>
      <c r="BED163" s="12"/>
      <c r="BEE163" s="12"/>
      <c r="BEF163" s="12"/>
      <c r="BEG163" s="12"/>
      <c r="BEH163" s="12"/>
      <c r="BEI163" s="12"/>
      <c r="BEJ163" s="12"/>
      <c r="BEK163" s="12"/>
      <c r="BEL163" s="12"/>
      <c r="BEM163" s="12"/>
      <c r="BEN163" s="12"/>
      <c r="BEO163" s="12"/>
      <c r="BEP163" s="12"/>
      <c r="BEQ163" s="12"/>
      <c r="BER163" s="12"/>
      <c r="BES163" s="12"/>
      <c r="BET163" s="12"/>
      <c r="BEU163" s="12"/>
      <c r="BEV163" s="12"/>
      <c r="BEW163" s="12"/>
      <c r="BEX163" s="12"/>
      <c r="BEY163" s="12"/>
      <c r="BEZ163" s="12"/>
      <c r="BFA163" s="12"/>
      <c r="BFB163" s="12"/>
      <c r="BFC163" s="12"/>
      <c r="BFD163" s="12"/>
      <c r="BFE163" s="12"/>
      <c r="BFF163" s="12"/>
      <c r="BFG163" s="12"/>
      <c r="BFH163" s="12"/>
      <c r="BFI163" s="12"/>
      <c r="BFJ163" s="12"/>
      <c r="BFK163" s="12"/>
      <c r="BFL163" s="12"/>
      <c r="BFM163" s="12"/>
      <c r="BFN163" s="12"/>
      <c r="BFO163" s="12"/>
      <c r="BFP163" s="12"/>
      <c r="BFQ163" s="12"/>
      <c r="BFR163" s="12"/>
      <c r="BFS163" s="12"/>
      <c r="BFT163" s="12"/>
      <c r="BFU163" s="12"/>
      <c r="BFV163" s="12"/>
      <c r="BFW163" s="12"/>
      <c r="BFX163" s="12"/>
      <c r="BFY163" s="12"/>
      <c r="BFZ163" s="12"/>
      <c r="BGA163" s="12"/>
      <c r="BGB163" s="12"/>
      <c r="BGC163" s="12"/>
      <c r="BGD163" s="12"/>
      <c r="BGE163" s="12"/>
      <c r="BGF163" s="12"/>
      <c r="BGG163" s="12"/>
      <c r="BGH163" s="12"/>
      <c r="BGI163" s="12"/>
      <c r="BGJ163" s="12"/>
      <c r="BGK163" s="12"/>
      <c r="BGL163" s="12"/>
      <c r="BGM163" s="12"/>
      <c r="BGN163" s="12"/>
      <c r="BGO163" s="12"/>
      <c r="BGP163" s="12"/>
      <c r="BGQ163" s="12"/>
      <c r="BGR163" s="12"/>
      <c r="BGS163" s="12"/>
      <c r="BGT163" s="12"/>
      <c r="BGU163" s="12"/>
      <c r="BGV163" s="12"/>
      <c r="BGW163" s="12"/>
      <c r="BGX163" s="12"/>
      <c r="BGY163" s="12"/>
      <c r="BGZ163" s="12"/>
      <c r="BHA163" s="12"/>
      <c r="BHB163" s="12"/>
      <c r="BHC163" s="12"/>
      <c r="BHD163" s="12"/>
      <c r="BHE163" s="12"/>
      <c r="BHF163" s="12"/>
      <c r="BHG163" s="12"/>
      <c r="BHH163" s="12"/>
      <c r="BHI163" s="12"/>
      <c r="BHJ163" s="12"/>
      <c r="BHK163" s="12"/>
      <c r="BHL163" s="12"/>
      <c r="BHM163" s="12"/>
      <c r="BHN163" s="12"/>
      <c r="BHO163" s="12"/>
      <c r="BHP163" s="12"/>
      <c r="BHQ163" s="12"/>
      <c r="BHR163" s="12"/>
      <c r="BHS163" s="12"/>
      <c r="BHT163" s="12"/>
      <c r="BHU163" s="12"/>
      <c r="BHV163" s="12"/>
      <c r="BHW163" s="12"/>
      <c r="BHX163" s="12"/>
      <c r="BHY163" s="12"/>
      <c r="BHZ163" s="12"/>
      <c r="BIA163" s="12"/>
      <c r="BIB163" s="12"/>
      <c r="BIC163" s="12"/>
      <c r="BID163" s="12"/>
      <c r="BIE163" s="12"/>
      <c r="BIF163" s="12"/>
      <c r="BIG163" s="12"/>
      <c r="BIH163" s="12"/>
      <c r="BII163" s="12"/>
      <c r="BIJ163" s="12"/>
      <c r="BIK163" s="12"/>
      <c r="BIL163" s="12"/>
      <c r="BIM163" s="12"/>
      <c r="BIN163" s="12"/>
      <c r="BIO163" s="12"/>
      <c r="BIP163" s="12"/>
      <c r="BIQ163" s="12"/>
      <c r="BIR163" s="12"/>
      <c r="BIS163" s="12"/>
      <c r="BIT163" s="12"/>
      <c r="BIU163" s="12"/>
      <c r="BIV163" s="12"/>
      <c r="BIW163" s="12"/>
      <c r="BIX163" s="12"/>
      <c r="BIY163" s="12"/>
      <c r="BIZ163" s="12"/>
      <c r="BJA163" s="12"/>
      <c r="BJB163" s="12"/>
      <c r="BJC163" s="12"/>
      <c r="BJD163" s="12"/>
      <c r="BJE163" s="12"/>
      <c r="BJF163" s="12"/>
      <c r="BJG163" s="12"/>
      <c r="BJH163" s="12"/>
      <c r="BJI163" s="12"/>
      <c r="BJJ163" s="12"/>
      <c r="BJK163" s="12"/>
      <c r="BJL163" s="12"/>
      <c r="BJM163" s="12"/>
      <c r="BJN163" s="12"/>
      <c r="BJO163" s="12"/>
      <c r="BJP163" s="12"/>
      <c r="BJQ163" s="12"/>
      <c r="BJR163" s="12"/>
      <c r="BJS163" s="12"/>
      <c r="BJT163" s="12"/>
      <c r="BJU163" s="12"/>
      <c r="BJV163" s="12"/>
      <c r="BJW163" s="12"/>
      <c r="BJX163" s="12"/>
      <c r="BJY163" s="12"/>
      <c r="BJZ163" s="12"/>
      <c r="BKA163" s="12"/>
      <c r="BKB163" s="12"/>
      <c r="BKC163" s="12"/>
      <c r="BKD163" s="12"/>
      <c r="BKE163" s="12"/>
      <c r="BKF163" s="12"/>
      <c r="BKG163" s="12"/>
      <c r="BKH163" s="12"/>
      <c r="BKI163" s="12"/>
      <c r="BKJ163" s="12"/>
      <c r="BKK163" s="12"/>
      <c r="BKL163" s="12"/>
      <c r="BKM163" s="12"/>
      <c r="BKN163" s="12"/>
      <c r="BKO163" s="12"/>
      <c r="BKP163" s="12"/>
      <c r="BKQ163" s="12"/>
      <c r="BKR163" s="12"/>
      <c r="BKS163" s="12"/>
      <c r="BKT163" s="12"/>
      <c r="BKU163" s="12"/>
      <c r="BKV163" s="12"/>
      <c r="BKW163" s="12"/>
      <c r="BKX163" s="12"/>
      <c r="BKY163" s="12"/>
      <c r="BKZ163" s="12"/>
      <c r="BLA163" s="12"/>
      <c r="BLB163" s="12"/>
      <c r="BLC163" s="12"/>
      <c r="BLD163" s="12"/>
      <c r="BLE163" s="12"/>
      <c r="BLF163" s="12"/>
      <c r="BLG163" s="12"/>
      <c r="BLH163" s="12"/>
      <c r="BLI163" s="12"/>
      <c r="BLJ163" s="12"/>
      <c r="BLK163" s="12"/>
      <c r="BLL163" s="12"/>
      <c r="BLM163" s="12"/>
      <c r="BLN163" s="12"/>
      <c r="BLO163" s="12"/>
      <c r="BLP163" s="12"/>
      <c r="BLQ163" s="12"/>
      <c r="BLR163" s="12"/>
      <c r="BLS163" s="12"/>
      <c r="BLT163" s="12"/>
      <c r="BLU163" s="12"/>
      <c r="BLV163" s="12"/>
      <c r="BLW163" s="12"/>
      <c r="BLX163" s="12"/>
      <c r="BLY163" s="12"/>
      <c r="BLZ163" s="12"/>
      <c r="BMA163" s="12"/>
      <c r="BMB163" s="12"/>
      <c r="BMC163" s="12"/>
      <c r="BMD163" s="12"/>
      <c r="BME163" s="12"/>
      <c r="BMF163" s="12"/>
      <c r="BMG163" s="12"/>
      <c r="BMH163" s="12"/>
      <c r="BMI163" s="12"/>
      <c r="BMJ163" s="12"/>
      <c r="BMK163" s="12"/>
      <c r="BML163" s="12"/>
      <c r="BMM163" s="12"/>
      <c r="BMN163" s="12"/>
      <c r="BMO163" s="12"/>
      <c r="BMP163" s="12"/>
      <c r="BMQ163" s="12"/>
      <c r="BMR163" s="12"/>
      <c r="BMS163" s="12"/>
      <c r="BMT163" s="12"/>
      <c r="BMU163" s="12"/>
      <c r="BMV163" s="12"/>
      <c r="BMW163" s="12"/>
      <c r="BMX163" s="12"/>
      <c r="BMY163" s="12"/>
      <c r="BMZ163" s="12"/>
      <c r="BNA163" s="12"/>
      <c r="BNB163" s="12"/>
      <c r="BNC163" s="12"/>
      <c r="BND163" s="12"/>
      <c r="BNE163" s="12"/>
      <c r="BNF163" s="12"/>
      <c r="BNG163" s="12"/>
      <c r="BNH163" s="12"/>
      <c r="BNI163" s="12"/>
      <c r="BNJ163" s="12"/>
      <c r="BNK163" s="12"/>
      <c r="BNL163" s="12"/>
      <c r="BNM163" s="12"/>
      <c r="BNN163" s="12"/>
      <c r="BNO163" s="12"/>
      <c r="BNP163" s="12"/>
      <c r="BNQ163" s="12"/>
      <c r="BNR163" s="12"/>
      <c r="BNS163" s="12"/>
      <c r="BNT163" s="12"/>
      <c r="BNU163" s="12"/>
      <c r="BNV163" s="12"/>
      <c r="BNW163" s="12"/>
      <c r="BNX163" s="12"/>
      <c r="BNY163" s="12"/>
      <c r="BNZ163" s="12"/>
      <c r="BOA163" s="12"/>
      <c r="BOB163" s="12"/>
      <c r="BOC163" s="12"/>
      <c r="BOD163" s="12"/>
      <c r="BOE163" s="12"/>
      <c r="BOF163" s="12"/>
      <c r="BOG163" s="12"/>
      <c r="BOH163" s="12"/>
      <c r="BOI163" s="12"/>
      <c r="BOJ163" s="12"/>
      <c r="BOK163" s="12"/>
      <c r="BOL163" s="12"/>
      <c r="BOM163" s="12"/>
      <c r="BON163" s="12"/>
      <c r="BOO163" s="12"/>
      <c r="BOP163" s="12"/>
      <c r="BOQ163" s="12"/>
      <c r="BOR163" s="12"/>
      <c r="BOS163" s="12"/>
      <c r="BOT163" s="12"/>
      <c r="BOU163" s="12"/>
      <c r="BOV163" s="12"/>
      <c r="BOW163" s="12"/>
      <c r="BOX163" s="12"/>
      <c r="BOY163" s="12"/>
      <c r="BOZ163" s="12"/>
      <c r="BPA163" s="12"/>
      <c r="BPB163" s="12"/>
      <c r="BPC163" s="12"/>
      <c r="BPD163" s="12"/>
      <c r="BPE163" s="12"/>
      <c r="BPF163" s="12"/>
      <c r="BPG163" s="12"/>
      <c r="BPH163" s="12"/>
      <c r="BPI163" s="12"/>
      <c r="BPJ163" s="12"/>
      <c r="BPK163" s="12"/>
      <c r="BPL163" s="12"/>
      <c r="BPM163" s="12"/>
      <c r="BPN163" s="12"/>
      <c r="BPO163" s="12"/>
      <c r="BPP163" s="12"/>
      <c r="BPQ163" s="12"/>
      <c r="BPR163" s="12"/>
      <c r="BPS163" s="12"/>
      <c r="BPT163" s="12"/>
      <c r="BPU163" s="12"/>
      <c r="BPV163" s="12"/>
      <c r="BPW163" s="12"/>
      <c r="BPX163" s="12"/>
      <c r="BPY163" s="12"/>
      <c r="BPZ163" s="12"/>
      <c r="BQA163" s="12"/>
      <c r="BQB163" s="12"/>
      <c r="BQC163" s="12"/>
      <c r="BQD163" s="12"/>
      <c r="BQE163" s="12"/>
      <c r="BQF163" s="12"/>
      <c r="BQG163" s="12"/>
      <c r="BQH163" s="12"/>
      <c r="BQI163" s="12"/>
      <c r="BQJ163" s="12"/>
      <c r="BQK163" s="12"/>
      <c r="BQL163" s="12"/>
      <c r="BQM163" s="12"/>
      <c r="BQN163" s="12"/>
      <c r="BQO163" s="12"/>
      <c r="BQP163" s="12"/>
      <c r="BQQ163" s="12"/>
      <c r="BQR163" s="12"/>
      <c r="BQS163" s="12"/>
      <c r="BQT163" s="12"/>
      <c r="BQU163" s="12"/>
      <c r="BQV163" s="12"/>
      <c r="BQW163" s="12"/>
      <c r="BQX163" s="12"/>
      <c r="BQY163" s="12"/>
      <c r="BQZ163" s="12"/>
      <c r="BRA163" s="12"/>
      <c r="BRB163" s="12"/>
      <c r="BRC163" s="12"/>
      <c r="BRD163" s="12"/>
      <c r="BRE163" s="12"/>
      <c r="BRF163" s="12"/>
      <c r="BRG163" s="12"/>
      <c r="BRH163" s="12"/>
      <c r="BRI163" s="12"/>
      <c r="BRJ163" s="12"/>
      <c r="BRK163" s="12"/>
      <c r="BRL163" s="12"/>
      <c r="BRM163" s="12"/>
      <c r="BRN163" s="12"/>
      <c r="BRO163" s="12"/>
      <c r="BRP163" s="12"/>
      <c r="BRQ163" s="12"/>
      <c r="BRR163" s="12"/>
      <c r="BRS163" s="12"/>
      <c r="BRT163" s="12"/>
      <c r="BRU163" s="12"/>
      <c r="BRV163" s="12"/>
      <c r="BRW163" s="12"/>
      <c r="BRX163" s="12"/>
      <c r="BRY163" s="12"/>
      <c r="BRZ163" s="12"/>
      <c r="BSA163" s="12"/>
      <c r="BSB163" s="12"/>
      <c r="BSC163" s="12"/>
      <c r="BSD163" s="12"/>
      <c r="BSE163" s="12"/>
      <c r="BSF163" s="12"/>
      <c r="BSG163" s="12"/>
      <c r="BSH163" s="12"/>
      <c r="BSI163" s="12"/>
      <c r="BSJ163" s="12"/>
      <c r="BSK163" s="12"/>
      <c r="BSL163" s="12"/>
      <c r="BSM163" s="12"/>
      <c r="BSN163" s="12"/>
      <c r="BSO163" s="12"/>
      <c r="BSP163" s="12"/>
      <c r="BSQ163" s="12"/>
      <c r="BSR163" s="12"/>
      <c r="BSS163" s="12"/>
      <c r="BST163" s="12"/>
      <c r="BSU163" s="12"/>
      <c r="BSV163" s="12"/>
      <c r="BSW163" s="12"/>
      <c r="BSX163" s="12"/>
      <c r="BSY163" s="12"/>
      <c r="BSZ163" s="12"/>
      <c r="BTA163" s="12"/>
      <c r="BTB163" s="12"/>
      <c r="BTC163" s="12"/>
      <c r="BTD163" s="12"/>
      <c r="BTE163" s="12"/>
      <c r="BTF163" s="12"/>
      <c r="BTG163" s="12"/>
      <c r="BTH163" s="12"/>
      <c r="BTI163" s="12"/>
      <c r="BTJ163" s="12"/>
      <c r="BTK163" s="12"/>
      <c r="BTL163" s="12"/>
      <c r="BTM163" s="12"/>
      <c r="BTN163" s="12"/>
      <c r="BTO163" s="12"/>
      <c r="BTP163" s="12"/>
      <c r="BTQ163" s="12"/>
      <c r="BTR163" s="12"/>
      <c r="BTS163" s="12"/>
      <c r="BTT163" s="12"/>
      <c r="BTU163" s="12"/>
      <c r="BTV163" s="12"/>
      <c r="BTW163" s="12"/>
      <c r="BTX163" s="12"/>
      <c r="BTY163" s="12"/>
      <c r="BTZ163" s="12"/>
      <c r="BUA163" s="12"/>
      <c r="BUB163" s="12"/>
      <c r="BUC163" s="12"/>
      <c r="BUD163" s="12"/>
      <c r="BUE163" s="12"/>
      <c r="BUF163" s="12"/>
      <c r="BUG163" s="12"/>
      <c r="BUH163" s="12"/>
      <c r="BUI163" s="12"/>
      <c r="BUJ163" s="12"/>
      <c r="BUK163" s="12"/>
      <c r="BUL163" s="12"/>
      <c r="BUM163" s="12"/>
      <c r="BUN163" s="12"/>
      <c r="BUO163" s="12"/>
      <c r="BUP163" s="12"/>
      <c r="BUQ163" s="12"/>
      <c r="BUR163" s="12"/>
      <c r="BUS163" s="12"/>
      <c r="BUT163" s="12"/>
      <c r="BUU163" s="12"/>
      <c r="BUV163" s="12"/>
      <c r="BUW163" s="12"/>
      <c r="BUX163" s="12"/>
      <c r="BUY163" s="12"/>
      <c r="BUZ163" s="12"/>
      <c r="BVA163" s="12"/>
      <c r="BVB163" s="12"/>
      <c r="BVC163" s="12"/>
      <c r="BVD163" s="12"/>
      <c r="BVE163" s="12"/>
      <c r="BVF163" s="12"/>
      <c r="BVG163" s="12"/>
      <c r="BVH163" s="12"/>
      <c r="BVI163" s="12"/>
      <c r="BVJ163" s="12"/>
      <c r="BVK163" s="12"/>
      <c r="BVL163" s="12"/>
      <c r="BVM163" s="12"/>
      <c r="BVN163" s="12"/>
      <c r="BVO163" s="12"/>
      <c r="BVP163" s="12"/>
      <c r="BVQ163" s="12"/>
      <c r="BVR163" s="12"/>
      <c r="BVS163" s="12"/>
      <c r="BVT163" s="12"/>
      <c r="BVU163" s="12"/>
      <c r="BVV163" s="12"/>
      <c r="BVW163" s="12"/>
      <c r="BVX163" s="12"/>
      <c r="BVY163" s="12"/>
      <c r="BVZ163" s="12"/>
      <c r="BWA163" s="12"/>
      <c r="BWB163" s="12"/>
      <c r="BWC163" s="12"/>
      <c r="BWD163" s="12"/>
      <c r="BWE163" s="12"/>
      <c r="BWF163" s="12"/>
      <c r="BWG163" s="12"/>
      <c r="BWH163" s="12"/>
      <c r="BWI163" s="12"/>
      <c r="BWJ163" s="12"/>
      <c r="BWK163" s="12"/>
      <c r="BWL163" s="12"/>
      <c r="BWM163" s="12"/>
      <c r="BWN163" s="12"/>
      <c r="BWO163" s="12"/>
      <c r="BWP163" s="12"/>
      <c r="BWQ163" s="12"/>
      <c r="BWR163" s="12"/>
      <c r="BWS163" s="12"/>
      <c r="BWT163" s="12"/>
      <c r="BWU163" s="12"/>
      <c r="BWV163" s="12"/>
      <c r="BWW163" s="12"/>
      <c r="BWX163" s="12"/>
      <c r="BWY163" s="12"/>
      <c r="BWZ163" s="12"/>
      <c r="BXA163" s="12"/>
      <c r="BXB163" s="12"/>
      <c r="BXC163" s="12"/>
      <c r="BXD163" s="12"/>
      <c r="BXE163" s="12"/>
      <c r="BXF163" s="12"/>
      <c r="BXG163" s="12"/>
      <c r="BXH163" s="12"/>
      <c r="BXI163" s="12"/>
      <c r="BXJ163" s="12"/>
      <c r="BXK163" s="12"/>
      <c r="BXL163" s="12"/>
      <c r="BXM163" s="12"/>
      <c r="BXN163" s="12"/>
      <c r="BXO163" s="12"/>
      <c r="BXP163" s="12"/>
      <c r="BXQ163" s="12"/>
      <c r="BXR163" s="12"/>
      <c r="BXS163" s="12"/>
      <c r="BXT163" s="12"/>
      <c r="BXU163" s="12"/>
      <c r="BXV163" s="12"/>
      <c r="BXW163" s="12"/>
      <c r="BXX163" s="12"/>
      <c r="BXY163" s="12"/>
      <c r="BXZ163" s="12"/>
      <c r="BYA163" s="12"/>
      <c r="BYB163" s="12"/>
      <c r="BYC163" s="12"/>
      <c r="BYD163" s="12"/>
      <c r="BYE163" s="12"/>
      <c r="BYF163" s="12"/>
      <c r="BYG163" s="12"/>
      <c r="BYH163" s="12"/>
      <c r="BYI163" s="12"/>
      <c r="BYJ163" s="12"/>
      <c r="BYK163" s="12"/>
      <c r="BYL163" s="12"/>
      <c r="BYM163" s="12"/>
      <c r="BYN163" s="12"/>
      <c r="BYO163" s="12"/>
      <c r="BYP163" s="12"/>
      <c r="BYQ163" s="12"/>
      <c r="BYR163" s="12"/>
      <c r="BYS163" s="12"/>
      <c r="BYT163" s="12"/>
      <c r="BYU163" s="12"/>
      <c r="BYV163" s="12"/>
      <c r="BYW163" s="12"/>
      <c r="BYX163" s="12"/>
      <c r="BYY163" s="12"/>
      <c r="BYZ163" s="12"/>
      <c r="BZA163" s="12"/>
      <c r="BZB163" s="12"/>
      <c r="BZC163" s="12"/>
      <c r="BZD163" s="12"/>
      <c r="BZE163" s="12"/>
      <c r="BZF163" s="12"/>
      <c r="BZG163" s="12"/>
      <c r="BZH163" s="12"/>
      <c r="BZI163" s="12"/>
      <c r="BZJ163" s="12"/>
      <c r="BZK163" s="12"/>
      <c r="BZL163" s="12"/>
      <c r="BZM163" s="12"/>
      <c r="BZN163" s="12"/>
      <c r="BZO163" s="12"/>
      <c r="BZP163" s="12"/>
      <c r="BZQ163" s="12"/>
      <c r="BZR163" s="12"/>
      <c r="BZS163" s="12"/>
      <c r="BZT163" s="12"/>
      <c r="BZU163" s="12"/>
      <c r="BZV163" s="12"/>
      <c r="BZW163" s="12"/>
      <c r="BZX163" s="12"/>
      <c r="BZY163" s="12"/>
      <c r="BZZ163" s="12"/>
      <c r="CAA163" s="12"/>
      <c r="CAB163" s="12"/>
      <c r="CAC163" s="12"/>
      <c r="CAD163" s="12"/>
      <c r="CAE163" s="12"/>
      <c r="CAF163" s="12"/>
      <c r="CAG163" s="12"/>
      <c r="CAH163" s="12"/>
      <c r="CAI163" s="12"/>
      <c r="CAJ163" s="12"/>
      <c r="CAK163" s="12"/>
      <c r="CAL163" s="12"/>
      <c r="CAM163" s="12"/>
      <c r="CAN163" s="12"/>
      <c r="CAO163" s="12"/>
      <c r="CAP163" s="12"/>
      <c r="CAQ163" s="12"/>
      <c r="CAR163" s="12"/>
      <c r="CAS163" s="12"/>
      <c r="CAT163" s="12"/>
      <c r="CAU163" s="12"/>
      <c r="CAV163" s="12"/>
      <c r="CAW163" s="12"/>
      <c r="CAX163" s="12"/>
      <c r="CAY163" s="12"/>
      <c r="CAZ163" s="12"/>
      <c r="CBA163" s="12"/>
      <c r="CBB163" s="12"/>
      <c r="CBC163" s="12"/>
      <c r="CBD163" s="12"/>
      <c r="CBE163" s="12"/>
      <c r="CBF163" s="12"/>
      <c r="CBG163" s="12"/>
      <c r="CBH163" s="12"/>
      <c r="CBI163" s="12"/>
      <c r="CBJ163" s="12"/>
      <c r="CBK163" s="12"/>
      <c r="CBL163" s="12"/>
      <c r="CBM163" s="12"/>
      <c r="CBN163" s="12"/>
      <c r="CBO163" s="12"/>
      <c r="CBP163" s="12"/>
      <c r="CBQ163" s="12"/>
      <c r="CBR163" s="12"/>
      <c r="CBS163" s="12"/>
      <c r="CBT163" s="12"/>
      <c r="CBU163" s="12"/>
      <c r="CBV163" s="12"/>
      <c r="CBW163" s="12"/>
      <c r="CBX163" s="12"/>
      <c r="CBY163" s="12"/>
      <c r="CBZ163" s="12"/>
      <c r="CCA163" s="12"/>
      <c r="CCB163" s="12"/>
      <c r="CCC163" s="12"/>
      <c r="CCD163" s="12"/>
      <c r="CCE163" s="12"/>
      <c r="CCF163" s="12"/>
      <c r="CCG163" s="12"/>
      <c r="CCH163" s="12"/>
      <c r="CCI163" s="12"/>
      <c r="CCJ163" s="12"/>
      <c r="CCK163" s="12"/>
      <c r="CCL163" s="12"/>
      <c r="CCM163" s="12"/>
      <c r="CCN163" s="12"/>
      <c r="CCO163" s="12"/>
      <c r="CCP163" s="12"/>
      <c r="CCQ163" s="12"/>
      <c r="CCR163" s="12"/>
      <c r="CCS163" s="12"/>
      <c r="CCT163" s="12"/>
      <c r="CCU163" s="12"/>
      <c r="CCV163" s="12"/>
      <c r="CCW163" s="12"/>
      <c r="CCX163" s="12"/>
      <c r="CCY163" s="12"/>
      <c r="CCZ163" s="12"/>
      <c r="CDA163" s="12"/>
      <c r="CDB163" s="12"/>
      <c r="CDC163" s="12"/>
      <c r="CDD163" s="12"/>
      <c r="CDE163" s="12"/>
      <c r="CDF163" s="12"/>
      <c r="CDG163" s="12"/>
      <c r="CDH163" s="12"/>
      <c r="CDI163" s="12"/>
      <c r="CDJ163" s="12"/>
      <c r="CDK163" s="12"/>
      <c r="CDL163" s="12"/>
      <c r="CDM163" s="12"/>
      <c r="CDN163" s="12"/>
      <c r="CDO163" s="12"/>
      <c r="CDP163" s="12"/>
      <c r="CDQ163" s="12"/>
      <c r="CDR163" s="12"/>
      <c r="CDS163" s="12"/>
      <c r="CDT163" s="12"/>
      <c r="CDU163" s="12"/>
      <c r="CDV163" s="12"/>
      <c r="CDW163" s="12"/>
      <c r="CDX163" s="12"/>
      <c r="CDY163" s="12"/>
      <c r="CDZ163" s="12"/>
      <c r="CEA163" s="12"/>
      <c r="CEB163" s="12"/>
      <c r="CEC163" s="12"/>
      <c r="CED163" s="12"/>
      <c r="CEE163" s="12"/>
      <c r="CEF163" s="12"/>
      <c r="CEG163" s="12"/>
      <c r="CEH163" s="12"/>
      <c r="CEI163" s="12"/>
      <c r="CEJ163" s="12"/>
      <c r="CEK163" s="12"/>
      <c r="CEL163" s="12"/>
      <c r="CEM163" s="12"/>
      <c r="CEN163" s="12"/>
      <c r="CEO163" s="12"/>
      <c r="CEP163" s="12"/>
      <c r="CEQ163" s="12"/>
      <c r="CER163" s="12"/>
      <c r="CES163" s="12"/>
      <c r="CET163" s="12"/>
      <c r="CEU163" s="12"/>
      <c r="CEV163" s="12"/>
      <c r="CEW163" s="12"/>
      <c r="CEX163" s="12"/>
      <c r="CEY163" s="12"/>
      <c r="CEZ163" s="12"/>
      <c r="CFA163" s="12"/>
      <c r="CFB163" s="12"/>
      <c r="CFC163" s="12"/>
      <c r="CFD163" s="12"/>
      <c r="CFE163" s="12"/>
      <c r="CFF163" s="12"/>
      <c r="CFG163" s="12"/>
      <c r="CFH163" s="12"/>
      <c r="CFI163" s="12"/>
      <c r="CFJ163" s="12"/>
      <c r="CFK163" s="12"/>
      <c r="CFL163" s="12"/>
      <c r="CFM163" s="12"/>
      <c r="CFN163" s="12"/>
      <c r="CFO163" s="12"/>
      <c r="CFP163" s="12"/>
      <c r="CFQ163" s="12"/>
      <c r="CFR163" s="12"/>
      <c r="CFS163" s="12"/>
      <c r="CFT163" s="12"/>
      <c r="CFU163" s="12"/>
      <c r="CFV163" s="12"/>
      <c r="CFW163" s="12"/>
      <c r="CFX163" s="12"/>
      <c r="CFY163" s="12"/>
      <c r="CFZ163" s="12"/>
      <c r="CGA163" s="12"/>
      <c r="CGB163" s="12"/>
      <c r="CGC163" s="12"/>
      <c r="CGD163" s="12"/>
      <c r="CGE163" s="12"/>
      <c r="CGF163" s="12"/>
      <c r="CGG163" s="12"/>
      <c r="CGH163" s="12"/>
      <c r="CGI163" s="12"/>
      <c r="CGJ163" s="12"/>
      <c r="CGK163" s="12"/>
      <c r="CGL163" s="12"/>
      <c r="CGM163" s="12"/>
      <c r="CGN163" s="12"/>
      <c r="CGO163" s="12"/>
      <c r="CGP163" s="12"/>
      <c r="CGQ163" s="12"/>
      <c r="CGR163" s="12"/>
      <c r="CGS163" s="12"/>
      <c r="CGT163" s="12"/>
      <c r="CGU163" s="12"/>
      <c r="CGV163" s="12"/>
      <c r="CGW163" s="12"/>
      <c r="CGX163" s="12"/>
      <c r="CGY163" s="12"/>
      <c r="CGZ163" s="12"/>
      <c r="CHA163" s="12"/>
      <c r="CHB163" s="12"/>
      <c r="CHC163" s="12"/>
      <c r="CHD163" s="12"/>
      <c r="CHE163" s="12"/>
      <c r="CHF163" s="12"/>
      <c r="CHG163" s="12"/>
      <c r="CHH163" s="12"/>
      <c r="CHI163" s="12"/>
      <c r="CHJ163" s="12"/>
      <c r="CHK163" s="12"/>
      <c r="CHL163" s="12"/>
      <c r="CHM163" s="12"/>
      <c r="CHN163" s="12"/>
      <c r="CHO163" s="12"/>
      <c r="CHP163" s="12"/>
      <c r="CHQ163" s="12"/>
      <c r="CHR163" s="12"/>
      <c r="CHS163" s="12"/>
      <c r="CHT163" s="12"/>
      <c r="CHU163" s="12"/>
      <c r="CHV163" s="12"/>
      <c r="CHW163" s="12"/>
      <c r="CHX163" s="12"/>
      <c r="CHY163" s="12"/>
      <c r="CHZ163" s="12"/>
      <c r="CIA163" s="12"/>
      <c r="CIB163" s="12"/>
      <c r="CIC163" s="12"/>
      <c r="CID163" s="12"/>
      <c r="CIE163" s="12"/>
      <c r="CIF163" s="12"/>
      <c r="CIG163" s="12"/>
      <c r="CIH163" s="12"/>
      <c r="CII163" s="12"/>
      <c r="CIJ163" s="12"/>
      <c r="CIK163" s="12"/>
      <c r="CIL163" s="12"/>
      <c r="CIM163" s="12"/>
      <c r="CIN163" s="12"/>
      <c r="CIO163" s="12"/>
      <c r="CIP163" s="12"/>
      <c r="CIQ163" s="12"/>
      <c r="CIR163" s="12"/>
      <c r="CIS163" s="12"/>
      <c r="CIT163" s="12"/>
      <c r="CIU163" s="12"/>
      <c r="CIV163" s="12"/>
      <c r="CIW163" s="12"/>
      <c r="CIX163" s="12"/>
      <c r="CIY163" s="12"/>
      <c r="CIZ163" s="12"/>
      <c r="CJA163" s="12"/>
      <c r="CJB163" s="12"/>
      <c r="CJC163" s="12"/>
      <c r="CJD163" s="12"/>
      <c r="CJE163" s="12"/>
      <c r="CJF163" s="12"/>
      <c r="CJG163" s="12"/>
      <c r="CJH163" s="12"/>
      <c r="CJI163" s="12"/>
      <c r="CJJ163" s="12"/>
      <c r="CJK163" s="12"/>
      <c r="CJL163" s="12"/>
      <c r="CJM163" s="12"/>
      <c r="CJN163" s="12"/>
      <c r="CJO163" s="12"/>
      <c r="CJP163" s="12"/>
      <c r="CJQ163" s="12"/>
      <c r="CJR163" s="12"/>
      <c r="CJS163" s="12"/>
      <c r="CJT163" s="12"/>
      <c r="CJU163" s="12"/>
      <c r="CJV163" s="12"/>
      <c r="CJW163" s="12"/>
      <c r="CJX163" s="12"/>
      <c r="CJY163" s="12"/>
      <c r="CJZ163" s="12"/>
      <c r="CKA163" s="12"/>
      <c r="CKB163" s="12"/>
      <c r="CKC163" s="12"/>
      <c r="CKD163" s="12"/>
      <c r="CKE163" s="12"/>
      <c r="CKF163" s="12"/>
      <c r="CKG163" s="12"/>
      <c r="CKH163" s="12"/>
      <c r="CKI163" s="12"/>
      <c r="CKJ163" s="12"/>
      <c r="CKK163" s="12"/>
      <c r="CKL163" s="12"/>
      <c r="CKM163" s="12"/>
      <c r="CKN163" s="12"/>
      <c r="CKO163" s="12"/>
      <c r="CKP163" s="12"/>
      <c r="CKQ163" s="12"/>
      <c r="CKR163" s="12"/>
      <c r="CKS163" s="12"/>
      <c r="CKT163" s="12"/>
      <c r="CKU163" s="12"/>
      <c r="CKV163" s="12"/>
      <c r="CKW163" s="12"/>
      <c r="CKX163" s="12"/>
      <c r="CKY163" s="12"/>
      <c r="CKZ163" s="12"/>
      <c r="CLA163" s="12"/>
      <c r="CLB163" s="12"/>
      <c r="CLC163" s="12"/>
      <c r="CLD163" s="12"/>
      <c r="CLE163" s="12"/>
      <c r="CLF163" s="12"/>
      <c r="CLG163" s="12"/>
      <c r="CLH163" s="12"/>
      <c r="CLI163" s="12"/>
      <c r="CLJ163" s="12"/>
      <c r="CLK163" s="12"/>
      <c r="CLL163" s="12"/>
      <c r="CLM163" s="12"/>
      <c r="CLN163" s="12"/>
      <c r="CLO163" s="12"/>
      <c r="CLP163" s="12"/>
      <c r="CLQ163" s="12"/>
      <c r="CLR163" s="12"/>
      <c r="CLS163" s="12"/>
      <c r="CLT163" s="12"/>
      <c r="CLU163" s="12"/>
      <c r="CLV163" s="12"/>
      <c r="CLW163" s="12"/>
      <c r="CLX163" s="12"/>
      <c r="CLY163" s="12"/>
      <c r="CLZ163" s="12"/>
      <c r="CMA163" s="12"/>
      <c r="CMB163" s="12"/>
      <c r="CMC163" s="12"/>
      <c r="CMD163" s="12"/>
      <c r="CME163" s="12"/>
      <c r="CMF163" s="12"/>
      <c r="CMG163" s="12"/>
      <c r="CMH163" s="12"/>
      <c r="CMI163" s="12"/>
      <c r="CMJ163" s="12"/>
      <c r="CMK163" s="12"/>
      <c r="CML163" s="12"/>
      <c r="CMM163" s="12"/>
      <c r="CMN163" s="12"/>
      <c r="CMO163" s="12"/>
      <c r="CMP163" s="12"/>
      <c r="CMQ163" s="12"/>
      <c r="CMR163" s="12"/>
      <c r="CMS163" s="12"/>
      <c r="CMT163" s="12"/>
      <c r="CMU163" s="12"/>
      <c r="CMV163" s="12"/>
      <c r="CMW163" s="12"/>
      <c r="CMX163" s="12"/>
      <c r="CMY163" s="12"/>
      <c r="CMZ163" s="12"/>
      <c r="CNA163" s="12"/>
      <c r="CNB163" s="12"/>
      <c r="CNC163" s="12"/>
      <c r="CND163" s="12"/>
      <c r="CNE163" s="12"/>
      <c r="CNF163" s="12"/>
      <c r="CNG163" s="12"/>
      <c r="CNH163" s="12"/>
      <c r="CNI163" s="12"/>
      <c r="CNJ163" s="12"/>
      <c r="CNK163" s="12"/>
      <c r="CNL163" s="12"/>
      <c r="CNM163" s="12"/>
      <c r="CNN163" s="12"/>
      <c r="CNO163" s="12"/>
      <c r="CNP163" s="12"/>
      <c r="CNQ163" s="12"/>
      <c r="CNR163" s="12"/>
      <c r="CNS163" s="12"/>
      <c r="CNT163" s="12"/>
      <c r="CNU163" s="12"/>
      <c r="CNV163" s="12"/>
      <c r="CNW163" s="12"/>
      <c r="CNX163" s="12"/>
      <c r="CNY163" s="12"/>
      <c r="CNZ163" s="12"/>
      <c r="COA163" s="12"/>
      <c r="COB163" s="12"/>
      <c r="COC163" s="12"/>
      <c r="COD163" s="12"/>
      <c r="COE163" s="12"/>
      <c r="COF163" s="12"/>
      <c r="COG163" s="12"/>
      <c r="COH163" s="12"/>
      <c r="COI163" s="12"/>
      <c r="COJ163" s="12"/>
      <c r="COK163" s="12"/>
      <c r="COL163" s="12"/>
      <c r="COM163" s="12"/>
      <c r="CON163" s="12"/>
      <c r="COO163" s="12"/>
      <c r="COP163" s="12"/>
      <c r="COQ163" s="12"/>
      <c r="COR163" s="12"/>
      <c r="COS163" s="12"/>
      <c r="COT163" s="12"/>
      <c r="COU163" s="12"/>
      <c r="COV163" s="12"/>
      <c r="COW163" s="12"/>
      <c r="COX163" s="12"/>
      <c r="COY163" s="12"/>
      <c r="COZ163" s="12"/>
      <c r="CPA163" s="12"/>
      <c r="CPB163" s="12"/>
      <c r="CPC163" s="12"/>
      <c r="CPD163" s="12"/>
      <c r="CPE163" s="12"/>
      <c r="CPF163" s="12"/>
      <c r="CPG163" s="12"/>
      <c r="CPH163" s="12"/>
      <c r="CPI163" s="12"/>
      <c r="CPJ163" s="12"/>
      <c r="CPK163" s="12"/>
      <c r="CPL163" s="12"/>
      <c r="CPM163" s="12"/>
      <c r="CPN163" s="12"/>
      <c r="CPO163" s="12"/>
      <c r="CPP163" s="12"/>
      <c r="CPQ163" s="12"/>
      <c r="CPR163" s="12"/>
      <c r="CPS163" s="12"/>
      <c r="CPT163" s="12"/>
      <c r="CPU163" s="12"/>
      <c r="CPV163" s="12"/>
      <c r="CPW163" s="12"/>
      <c r="CPX163" s="12"/>
      <c r="CPY163" s="12"/>
      <c r="CPZ163" s="12"/>
      <c r="CQA163" s="12"/>
      <c r="CQB163" s="12"/>
      <c r="CQC163" s="12"/>
      <c r="CQD163" s="12"/>
      <c r="CQE163" s="12"/>
      <c r="CQF163" s="12"/>
      <c r="CQG163" s="12"/>
      <c r="CQH163" s="12"/>
      <c r="CQI163" s="12"/>
      <c r="CQJ163" s="12"/>
      <c r="CQK163" s="12"/>
      <c r="CQL163" s="12"/>
      <c r="CQM163" s="12"/>
      <c r="CQN163" s="12"/>
      <c r="CQO163" s="12"/>
      <c r="CQP163" s="12"/>
      <c r="CQQ163" s="12"/>
      <c r="CQR163" s="12"/>
      <c r="CQS163" s="12"/>
      <c r="CQT163" s="12"/>
      <c r="CQU163" s="12"/>
      <c r="CQV163" s="12"/>
      <c r="CQW163" s="12"/>
      <c r="CQX163" s="12"/>
      <c r="CQY163" s="12"/>
      <c r="CQZ163" s="12"/>
      <c r="CRA163" s="12"/>
      <c r="CRB163" s="12"/>
      <c r="CRC163" s="12"/>
      <c r="CRD163" s="12"/>
      <c r="CRE163" s="12"/>
      <c r="CRF163" s="12"/>
      <c r="CRG163" s="12"/>
      <c r="CRH163" s="12"/>
      <c r="CRI163" s="12"/>
      <c r="CRJ163" s="12"/>
      <c r="CRK163" s="12"/>
      <c r="CRL163" s="12"/>
      <c r="CRM163" s="12"/>
      <c r="CRN163" s="12"/>
      <c r="CRO163" s="12"/>
      <c r="CRP163" s="12"/>
      <c r="CRQ163" s="12"/>
      <c r="CRR163" s="12"/>
      <c r="CRS163" s="12"/>
      <c r="CRT163" s="12"/>
      <c r="CRU163" s="12"/>
      <c r="CRV163" s="12"/>
      <c r="CRW163" s="12"/>
      <c r="CRX163" s="12"/>
      <c r="CRY163" s="12"/>
      <c r="CRZ163" s="12"/>
      <c r="CSA163" s="12"/>
      <c r="CSB163" s="12"/>
      <c r="CSC163" s="12"/>
      <c r="CSD163" s="12"/>
      <c r="CSE163" s="12"/>
      <c r="CSF163" s="12"/>
      <c r="CSG163" s="12"/>
      <c r="CSH163" s="12"/>
      <c r="CSI163" s="12"/>
      <c r="CSJ163" s="12"/>
      <c r="CSK163" s="12"/>
      <c r="CSL163" s="12"/>
      <c r="CSM163" s="12"/>
      <c r="CSN163" s="12"/>
      <c r="CSO163" s="12"/>
      <c r="CSP163" s="12"/>
      <c r="CSQ163" s="12"/>
      <c r="CSR163" s="12"/>
      <c r="CSS163" s="12"/>
      <c r="CST163" s="12"/>
      <c r="CSU163" s="12"/>
      <c r="CSV163" s="12"/>
      <c r="CSW163" s="12"/>
      <c r="CSX163" s="12"/>
      <c r="CSY163" s="12"/>
      <c r="CSZ163" s="12"/>
      <c r="CTA163" s="12"/>
      <c r="CTB163" s="12"/>
      <c r="CTC163" s="12"/>
      <c r="CTD163" s="12"/>
      <c r="CTE163" s="12"/>
      <c r="CTF163" s="12"/>
      <c r="CTG163" s="12"/>
      <c r="CTH163" s="12"/>
      <c r="CTI163" s="12"/>
      <c r="CTJ163" s="12"/>
      <c r="CTK163" s="12"/>
      <c r="CTL163" s="12"/>
      <c r="CTM163" s="12"/>
      <c r="CTN163" s="12"/>
      <c r="CTO163" s="12"/>
      <c r="CTP163" s="12"/>
      <c r="CTQ163" s="12"/>
      <c r="CTR163" s="12"/>
      <c r="CTS163" s="12"/>
      <c r="CTT163" s="12"/>
      <c r="CTU163" s="12"/>
      <c r="CTV163" s="12"/>
      <c r="CTW163" s="12"/>
      <c r="CTX163" s="12"/>
      <c r="CTY163" s="12"/>
      <c r="CTZ163" s="12"/>
      <c r="CUA163" s="12"/>
      <c r="CUB163" s="12"/>
      <c r="CUC163" s="12"/>
      <c r="CUD163" s="12"/>
      <c r="CUE163" s="12"/>
      <c r="CUF163" s="12"/>
      <c r="CUG163" s="12"/>
      <c r="CUH163" s="12"/>
      <c r="CUI163" s="12"/>
      <c r="CUJ163" s="12"/>
      <c r="CUK163" s="12"/>
      <c r="CUL163" s="12"/>
      <c r="CUM163" s="12"/>
      <c r="CUN163" s="12"/>
      <c r="CUO163" s="12"/>
      <c r="CUP163" s="12"/>
      <c r="CUQ163" s="12"/>
      <c r="CUR163" s="12"/>
      <c r="CUS163" s="12"/>
      <c r="CUT163" s="12"/>
      <c r="CUU163" s="12"/>
      <c r="CUV163" s="12"/>
      <c r="CUW163" s="12"/>
      <c r="CUX163" s="12"/>
      <c r="CUY163" s="12"/>
      <c r="CUZ163" s="12"/>
      <c r="CVA163" s="12"/>
      <c r="CVB163" s="12"/>
      <c r="CVC163" s="12"/>
      <c r="CVD163" s="12"/>
      <c r="CVE163" s="12"/>
      <c r="CVF163" s="12"/>
      <c r="CVG163" s="12"/>
      <c r="CVH163" s="12"/>
      <c r="CVI163" s="12"/>
      <c r="CVJ163" s="12"/>
      <c r="CVK163" s="12"/>
      <c r="CVL163" s="12"/>
      <c r="CVM163" s="12"/>
      <c r="CVN163" s="12"/>
      <c r="CVO163" s="12"/>
      <c r="CVP163" s="12"/>
      <c r="CVQ163" s="12"/>
      <c r="CVR163" s="12"/>
      <c r="CVS163" s="12"/>
      <c r="CVT163" s="12"/>
      <c r="CVU163" s="12"/>
      <c r="CVV163" s="12"/>
      <c r="CVW163" s="12"/>
      <c r="CVX163" s="12"/>
      <c r="CVY163" s="12"/>
      <c r="CVZ163" s="12"/>
      <c r="CWA163" s="12"/>
      <c r="CWB163" s="12"/>
      <c r="CWC163" s="12"/>
      <c r="CWD163" s="12"/>
      <c r="CWE163" s="12"/>
      <c r="CWF163" s="12"/>
      <c r="CWG163" s="12"/>
      <c r="CWH163" s="12"/>
      <c r="CWI163" s="12"/>
      <c r="CWJ163" s="12"/>
      <c r="CWK163" s="12"/>
      <c r="CWL163" s="12"/>
      <c r="CWM163" s="12"/>
      <c r="CWN163" s="12"/>
      <c r="CWO163" s="12"/>
      <c r="CWP163" s="12"/>
      <c r="CWQ163" s="12"/>
      <c r="CWR163" s="12"/>
      <c r="CWS163" s="12"/>
      <c r="CWT163" s="12"/>
      <c r="CWU163" s="12"/>
      <c r="CWV163" s="12"/>
      <c r="CWW163" s="12"/>
      <c r="CWX163" s="12"/>
      <c r="CWY163" s="12"/>
      <c r="CWZ163" s="12"/>
      <c r="CXA163" s="12"/>
      <c r="CXB163" s="12"/>
      <c r="CXC163" s="12"/>
      <c r="CXD163" s="12"/>
      <c r="CXE163" s="12"/>
      <c r="CXF163" s="12"/>
      <c r="CXG163" s="12"/>
      <c r="CXH163" s="12"/>
      <c r="CXI163" s="12"/>
      <c r="CXJ163" s="12"/>
      <c r="CXK163" s="12"/>
      <c r="CXL163" s="12"/>
      <c r="CXM163" s="12"/>
      <c r="CXN163" s="12"/>
      <c r="CXO163" s="12"/>
      <c r="CXP163" s="12"/>
      <c r="CXQ163" s="12"/>
      <c r="CXR163" s="12"/>
      <c r="CXS163" s="12"/>
      <c r="CXT163" s="12"/>
      <c r="CXU163" s="12"/>
      <c r="CXV163" s="12"/>
      <c r="CXW163" s="12"/>
      <c r="CXX163" s="12"/>
      <c r="CXY163" s="12"/>
      <c r="CXZ163" s="12"/>
      <c r="CYA163" s="12"/>
      <c r="CYB163" s="12"/>
      <c r="CYC163" s="12"/>
      <c r="CYD163" s="12"/>
      <c r="CYE163" s="12"/>
      <c r="CYF163" s="12"/>
      <c r="CYG163" s="12"/>
      <c r="CYH163" s="12"/>
      <c r="CYI163" s="12"/>
      <c r="CYJ163" s="12"/>
      <c r="CYK163" s="12"/>
      <c r="CYL163" s="12"/>
      <c r="CYM163" s="12"/>
      <c r="CYN163" s="12"/>
      <c r="CYO163" s="12"/>
      <c r="CYP163" s="12"/>
      <c r="CYQ163" s="12"/>
      <c r="CYR163" s="12"/>
      <c r="CYS163" s="12"/>
      <c r="CYT163" s="12"/>
      <c r="CYU163" s="12"/>
      <c r="CYV163" s="12"/>
      <c r="CYW163" s="12"/>
      <c r="CYX163" s="12"/>
      <c r="CYY163" s="12"/>
      <c r="CYZ163" s="12"/>
      <c r="CZA163" s="12"/>
      <c r="CZB163" s="12"/>
      <c r="CZC163" s="12"/>
      <c r="CZD163" s="12"/>
      <c r="CZE163" s="12"/>
      <c r="CZF163" s="12"/>
      <c r="CZG163" s="12"/>
      <c r="CZH163" s="12"/>
      <c r="CZI163" s="12"/>
      <c r="CZJ163" s="12"/>
      <c r="CZK163" s="12"/>
      <c r="CZL163" s="12"/>
      <c r="CZM163" s="12"/>
      <c r="CZN163" s="12"/>
      <c r="CZO163" s="12"/>
      <c r="CZP163" s="12"/>
      <c r="CZQ163" s="12"/>
      <c r="CZR163" s="12"/>
      <c r="CZS163" s="12"/>
      <c r="CZT163" s="12"/>
      <c r="CZU163" s="12"/>
      <c r="CZV163" s="12"/>
      <c r="CZW163" s="12"/>
      <c r="CZX163" s="12"/>
      <c r="CZY163" s="12"/>
      <c r="CZZ163" s="12"/>
      <c r="DAA163" s="12"/>
      <c r="DAB163" s="12"/>
      <c r="DAC163" s="12"/>
      <c r="DAD163" s="12"/>
      <c r="DAE163" s="12"/>
      <c r="DAF163" s="12"/>
      <c r="DAG163" s="12"/>
      <c r="DAH163" s="12"/>
      <c r="DAI163" s="12"/>
      <c r="DAJ163" s="12"/>
      <c r="DAK163" s="12"/>
      <c r="DAL163" s="12"/>
      <c r="DAM163" s="12"/>
      <c r="DAN163" s="12"/>
      <c r="DAO163" s="12"/>
      <c r="DAP163" s="12"/>
      <c r="DAQ163" s="12"/>
      <c r="DAR163" s="12"/>
      <c r="DAS163" s="12"/>
      <c r="DAT163" s="12"/>
      <c r="DAU163" s="12"/>
      <c r="DAV163" s="12"/>
      <c r="DAW163" s="12"/>
      <c r="DAX163" s="12"/>
      <c r="DAY163" s="12"/>
      <c r="DAZ163" s="12"/>
      <c r="DBA163" s="12"/>
      <c r="DBB163" s="12"/>
      <c r="DBC163" s="12"/>
      <c r="DBD163" s="12"/>
      <c r="DBE163" s="12"/>
      <c r="DBF163" s="12"/>
      <c r="DBG163" s="12"/>
      <c r="DBH163" s="12"/>
      <c r="DBI163" s="12"/>
      <c r="DBJ163" s="12"/>
      <c r="DBK163" s="12"/>
      <c r="DBL163" s="12"/>
      <c r="DBM163" s="12"/>
      <c r="DBN163" s="12"/>
      <c r="DBO163" s="12"/>
      <c r="DBP163" s="12"/>
      <c r="DBQ163" s="12"/>
      <c r="DBR163" s="12"/>
      <c r="DBS163" s="12"/>
      <c r="DBT163" s="12"/>
      <c r="DBU163" s="12"/>
      <c r="DBV163" s="12"/>
      <c r="DBW163" s="12"/>
      <c r="DBX163" s="12"/>
      <c r="DBY163" s="12"/>
      <c r="DBZ163" s="12"/>
      <c r="DCA163" s="12"/>
      <c r="DCB163" s="12"/>
      <c r="DCC163" s="12"/>
      <c r="DCD163" s="12"/>
      <c r="DCE163" s="12"/>
      <c r="DCF163" s="12"/>
      <c r="DCG163" s="12"/>
      <c r="DCH163" s="12"/>
      <c r="DCI163" s="12"/>
      <c r="DCJ163" s="12"/>
      <c r="DCK163" s="12"/>
      <c r="DCL163" s="12"/>
      <c r="DCM163" s="12"/>
      <c r="DCN163" s="12"/>
      <c r="DCO163" s="12"/>
      <c r="DCP163" s="12"/>
      <c r="DCQ163" s="12"/>
      <c r="DCR163" s="12"/>
      <c r="DCS163" s="12"/>
      <c r="DCT163" s="12"/>
      <c r="DCU163" s="12"/>
      <c r="DCV163" s="12"/>
      <c r="DCW163" s="12"/>
      <c r="DCX163" s="12"/>
      <c r="DCY163" s="12"/>
      <c r="DCZ163" s="12"/>
      <c r="DDA163" s="12"/>
      <c r="DDB163" s="12"/>
      <c r="DDC163" s="12"/>
      <c r="DDD163" s="12"/>
      <c r="DDE163" s="12"/>
      <c r="DDF163" s="12"/>
      <c r="DDG163" s="12"/>
      <c r="DDH163" s="12"/>
      <c r="DDI163" s="12"/>
      <c r="DDJ163" s="12"/>
      <c r="DDK163" s="12"/>
      <c r="DDL163" s="12"/>
      <c r="DDM163" s="12"/>
      <c r="DDN163" s="12"/>
      <c r="DDO163" s="12"/>
      <c r="DDP163" s="12"/>
      <c r="DDQ163" s="12"/>
      <c r="DDR163" s="12"/>
      <c r="DDS163" s="12"/>
      <c r="DDT163" s="12"/>
      <c r="DDU163" s="12"/>
      <c r="DDV163" s="12"/>
      <c r="DDW163" s="12"/>
      <c r="DDX163" s="12"/>
      <c r="DDY163" s="12"/>
      <c r="DDZ163" s="12"/>
      <c r="DEA163" s="12"/>
      <c r="DEB163" s="12"/>
      <c r="DEC163" s="12"/>
      <c r="DED163" s="12"/>
      <c r="DEE163" s="12"/>
      <c r="DEF163" s="12"/>
      <c r="DEG163" s="12"/>
      <c r="DEH163" s="12"/>
      <c r="DEI163" s="12"/>
      <c r="DEJ163" s="12"/>
      <c r="DEK163" s="12"/>
      <c r="DEL163" s="12"/>
      <c r="DEM163" s="12"/>
      <c r="DEN163" s="12"/>
      <c r="DEO163" s="12"/>
      <c r="DEP163" s="12"/>
      <c r="DEQ163" s="12"/>
      <c r="DER163" s="12"/>
      <c r="DES163" s="12"/>
      <c r="DET163" s="12"/>
      <c r="DEU163" s="12"/>
      <c r="DEV163" s="12"/>
      <c r="DEW163" s="12"/>
      <c r="DEX163" s="12"/>
      <c r="DEY163" s="12"/>
      <c r="DEZ163" s="12"/>
      <c r="DFA163" s="12"/>
      <c r="DFB163" s="12"/>
      <c r="DFC163" s="12"/>
      <c r="DFD163" s="12"/>
      <c r="DFE163" s="12"/>
      <c r="DFF163" s="12"/>
      <c r="DFG163" s="12"/>
      <c r="DFH163" s="12"/>
      <c r="DFI163" s="12"/>
      <c r="DFJ163" s="12"/>
      <c r="DFK163" s="12"/>
      <c r="DFL163" s="12"/>
      <c r="DFM163" s="12"/>
      <c r="DFN163" s="12"/>
      <c r="DFO163" s="12"/>
      <c r="DFP163" s="12"/>
      <c r="DFQ163" s="12"/>
      <c r="DFR163" s="12"/>
      <c r="DFS163" s="12"/>
      <c r="DFT163" s="12"/>
      <c r="DFU163" s="12"/>
      <c r="DFV163" s="12"/>
      <c r="DFW163" s="12"/>
      <c r="DFX163" s="12"/>
      <c r="DFY163" s="12"/>
      <c r="DFZ163" s="12"/>
      <c r="DGA163" s="12"/>
      <c r="DGB163" s="12"/>
      <c r="DGC163" s="12"/>
      <c r="DGD163" s="12"/>
      <c r="DGE163" s="12"/>
      <c r="DGF163" s="12"/>
      <c r="DGG163" s="12"/>
      <c r="DGH163" s="12"/>
      <c r="DGI163" s="12"/>
      <c r="DGJ163" s="12"/>
      <c r="DGK163" s="12"/>
      <c r="DGL163" s="12"/>
      <c r="DGM163" s="12"/>
      <c r="DGN163" s="12"/>
      <c r="DGO163" s="12"/>
      <c r="DGP163" s="12"/>
      <c r="DGQ163" s="12"/>
      <c r="DGR163" s="12"/>
      <c r="DGS163" s="12"/>
      <c r="DGT163" s="12"/>
      <c r="DGU163" s="12"/>
      <c r="DGV163" s="12"/>
      <c r="DGW163" s="12"/>
      <c r="DGX163" s="12"/>
      <c r="DGY163" s="12"/>
      <c r="DGZ163" s="12"/>
      <c r="DHA163" s="12"/>
      <c r="DHB163" s="12"/>
      <c r="DHC163" s="12"/>
      <c r="DHD163" s="12"/>
      <c r="DHE163" s="12"/>
      <c r="DHF163" s="12"/>
      <c r="DHG163" s="12"/>
      <c r="DHH163" s="12"/>
      <c r="DHI163" s="12"/>
      <c r="DHJ163" s="12"/>
      <c r="DHK163" s="12"/>
      <c r="DHL163" s="12"/>
      <c r="DHM163" s="12"/>
      <c r="DHN163" s="12"/>
      <c r="DHO163" s="12"/>
      <c r="DHP163" s="12"/>
      <c r="DHQ163" s="12"/>
      <c r="DHR163" s="12"/>
      <c r="DHS163" s="12"/>
      <c r="DHT163" s="12"/>
      <c r="DHU163" s="12"/>
      <c r="DHV163" s="12"/>
      <c r="DHW163" s="12"/>
      <c r="DHX163" s="12"/>
      <c r="DHY163" s="12"/>
      <c r="DHZ163" s="12"/>
      <c r="DIA163" s="12"/>
      <c r="DIB163" s="12"/>
      <c r="DIC163" s="12"/>
      <c r="DID163" s="12"/>
      <c r="DIE163" s="12"/>
      <c r="DIF163" s="12"/>
      <c r="DIG163" s="12"/>
      <c r="DIH163" s="12"/>
      <c r="DII163" s="12"/>
      <c r="DIJ163" s="12"/>
      <c r="DIK163" s="12"/>
      <c r="DIL163" s="12"/>
      <c r="DIM163" s="12"/>
      <c r="DIN163" s="12"/>
      <c r="DIO163" s="12"/>
      <c r="DIP163" s="12"/>
      <c r="DIQ163" s="12"/>
      <c r="DIR163" s="12"/>
      <c r="DIS163" s="12"/>
      <c r="DIT163" s="12"/>
      <c r="DIU163" s="12"/>
      <c r="DIV163" s="12"/>
      <c r="DIW163" s="12"/>
      <c r="DIX163" s="12"/>
      <c r="DIY163" s="12"/>
      <c r="DIZ163" s="12"/>
      <c r="DJA163" s="12"/>
      <c r="DJB163" s="12"/>
      <c r="DJC163" s="12"/>
      <c r="DJD163" s="12"/>
      <c r="DJE163" s="12"/>
      <c r="DJF163" s="12"/>
      <c r="DJG163" s="12"/>
      <c r="DJH163" s="12"/>
      <c r="DJI163" s="12"/>
      <c r="DJJ163" s="12"/>
      <c r="DJK163" s="12"/>
      <c r="DJL163" s="12"/>
      <c r="DJM163" s="12"/>
      <c r="DJN163" s="12"/>
      <c r="DJO163" s="12"/>
      <c r="DJP163" s="12"/>
      <c r="DJQ163" s="12"/>
      <c r="DJR163" s="12"/>
      <c r="DJS163" s="12"/>
      <c r="DJT163" s="12"/>
      <c r="DJU163" s="12"/>
      <c r="DJV163" s="12"/>
      <c r="DJW163" s="12"/>
      <c r="DJX163" s="12"/>
      <c r="DJY163" s="12"/>
      <c r="DJZ163" s="12"/>
      <c r="DKA163" s="12"/>
      <c r="DKB163" s="12"/>
      <c r="DKC163" s="12"/>
      <c r="DKD163" s="12"/>
      <c r="DKE163" s="12"/>
      <c r="DKF163" s="12"/>
      <c r="DKG163" s="12"/>
      <c r="DKH163" s="12"/>
      <c r="DKI163" s="12"/>
      <c r="DKJ163" s="12"/>
      <c r="DKK163" s="12"/>
      <c r="DKL163" s="12"/>
      <c r="DKM163" s="12"/>
      <c r="DKN163" s="12"/>
      <c r="DKO163" s="12"/>
      <c r="DKP163" s="12"/>
      <c r="DKQ163" s="12"/>
      <c r="DKR163" s="12"/>
      <c r="DKS163" s="12"/>
      <c r="DKT163" s="12"/>
      <c r="DKU163" s="12"/>
      <c r="DKV163" s="12"/>
      <c r="DKW163" s="12"/>
      <c r="DKX163" s="12"/>
      <c r="DKY163" s="12"/>
      <c r="DKZ163" s="12"/>
      <c r="DLA163" s="12"/>
      <c r="DLB163" s="12"/>
      <c r="DLC163" s="12"/>
      <c r="DLD163" s="12"/>
      <c r="DLE163" s="12"/>
      <c r="DLF163" s="12"/>
      <c r="DLG163" s="12"/>
      <c r="DLH163" s="12"/>
      <c r="DLI163" s="12"/>
      <c r="DLJ163" s="12"/>
      <c r="DLK163" s="12"/>
      <c r="DLL163" s="12"/>
      <c r="DLM163" s="12"/>
      <c r="DLN163" s="12"/>
      <c r="DLO163" s="12"/>
      <c r="DLP163" s="12"/>
      <c r="DLQ163" s="12"/>
      <c r="DLR163" s="12"/>
      <c r="DLS163" s="12"/>
      <c r="DLT163" s="12"/>
      <c r="DLU163" s="12"/>
      <c r="DLV163" s="12"/>
      <c r="DLW163" s="12"/>
      <c r="DLX163" s="12"/>
      <c r="DLY163" s="12"/>
      <c r="DLZ163" s="12"/>
      <c r="DMA163" s="12"/>
      <c r="DMB163" s="12"/>
      <c r="DMC163" s="12"/>
      <c r="DMD163" s="12"/>
      <c r="DME163" s="12"/>
      <c r="DMF163" s="12"/>
      <c r="DMG163" s="12"/>
      <c r="DMH163" s="12"/>
      <c r="DMI163" s="12"/>
      <c r="DMJ163" s="12"/>
      <c r="DMK163" s="12"/>
      <c r="DML163" s="12"/>
      <c r="DMM163" s="12"/>
      <c r="DMN163" s="12"/>
      <c r="DMO163" s="12"/>
      <c r="DMP163" s="12"/>
      <c r="DMQ163" s="12"/>
      <c r="DMR163" s="12"/>
      <c r="DMS163" s="12"/>
      <c r="DMT163" s="12"/>
      <c r="DMU163" s="12"/>
      <c r="DMV163" s="12"/>
      <c r="DMW163" s="12"/>
      <c r="DMX163" s="12"/>
      <c r="DMY163" s="12"/>
      <c r="DMZ163" s="12"/>
      <c r="DNA163" s="12"/>
      <c r="DNB163" s="12"/>
      <c r="DNC163" s="12"/>
      <c r="DND163" s="12"/>
      <c r="DNE163" s="12"/>
      <c r="DNF163" s="12"/>
      <c r="DNG163" s="12"/>
      <c r="DNH163" s="12"/>
      <c r="DNI163" s="12"/>
      <c r="DNJ163" s="12"/>
      <c r="DNK163" s="12"/>
      <c r="DNL163" s="12"/>
      <c r="DNM163" s="12"/>
      <c r="DNN163" s="12"/>
      <c r="DNO163" s="12"/>
      <c r="DNP163" s="12"/>
      <c r="DNQ163" s="12"/>
      <c r="DNR163" s="12"/>
      <c r="DNS163" s="12"/>
      <c r="DNT163" s="12"/>
      <c r="DNU163" s="12"/>
      <c r="DNV163" s="12"/>
      <c r="DNW163" s="12"/>
      <c r="DNX163" s="12"/>
      <c r="DNY163" s="12"/>
      <c r="DNZ163" s="12"/>
      <c r="DOA163" s="12"/>
      <c r="DOB163" s="12"/>
      <c r="DOC163" s="12"/>
      <c r="DOD163" s="12"/>
      <c r="DOE163" s="12"/>
      <c r="DOF163" s="12"/>
      <c r="DOG163" s="12"/>
      <c r="DOH163" s="12"/>
      <c r="DOI163" s="12"/>
      <c r="DOJ163" s="12"/>
      <c r="DOK163" s="12"/>
      <c r="DOL163" s="12"/>
      <c r="DOM163" s="12"/>
      <c r="DON163" s="12"/>
      <c r="DOO163" s="12"/>
      <c r="DOP163" s="12"/>
      <c r="DOQ163" s="12"/>
      <c r="DOR163" s="12"/>
      <c r="DOS163" s="12"/>
      <c r="DOT163" s="12"/>
      <c r="DOU163" s="12"/>
      <c r="DOV163" s="12"/>
      <c r="DOW163" s="12"/>
      <c r="DOX163" s="12"/>
      <c r="DOY163" s="12"/>
      <c r="DOZ163" s="12"/>
      <c r="DPA163" s="12"/>
      <c r="DPB163" s="12"/>
      <c r="DPC163" s="12"/>
      <c r="DPD163" s="12"/>
      <c r="DPE163" s="12"/>
      <c r="DPF163" s="12"/>
      <c r="DPG163" s="12"/>
      <c r="DPH163" s="12"/>
      <c r="DPI163" s="12"/>
      <c r="DPJ163" s="12"/>
      <c r="DPK163" s="12"/>
      <c r="DPL163" s="12"/>
      <c r="DPM163" s="12"/>
      <c r="DPN163" s="12"/>
      <c r="DPO163" s="12"/>
      <c r="DPP163" s="12"/>
      <c r="DPQ163" s="12"/>
      <c r="DPR163" s="12"/>
      <c r="DPS163" s="12"/>
      <c r="DPT163" s="12"/>
      <c r="DPU163" s="12"/>
      <c r="DPV163" s="12"/>
      <c r="DPW163" s="12"/>
      <c r="DPX163" s="12"/>
      <c r="DPY163" s="12"/>
      <c r="DPZ163" s="12"/>
      <c r="DQA163" s="12"/>
      <c r="DQB163" s="12"/>
      <c r="DQC163" s="12"/>
      <c r="DQD163" s="12"/>
      <c r="DQE163" s="12"/>
      <c r="DQF163" s="12"/>
      <c r="DQG163" s="12"/>
      <c r="DQH163" s="12"/>
      <c r="DQI163" s="12"/>
      <c r="DQJ163" s="12"/>
      <c r="DQK163" s="12"/>
      <c r="DQL163" s="12"/>
      <c r="DQM163" s="12"/>
      <c r="DQN163" s="12"/>
      <c r="DQO163" s="12"/>
      <c r="DQP163" s="12"/>
      <c r="DQQ163" s="12"/>
      <c r="DQR163" s="12"/>
      <c r="DQS163" s="12"/>
      <c r="DQT163" s="12"/>
      <c r="DQU163" s="12"/>
      <c r="DQV163" s="12"/>
      <c r="DQW163" s="12"/>
      <c r="DQX163" s="12"/>
      <c r="DQY163" s="12"/>
      <c r="DQZ163" s="12"/>
      <c r="DRA163" s="12"/>
      <c r="DRB163" s="12"/>
      <c r="DRC163" s="12"/>
      <c r="DRD163" s="12"/>
      <c r="DRE163" s="12"/>
      <c r="DRF163" s="12"/>
      <c r="DRG163" s="12"/>
      <c r="DRH163" s="12"/>
      <c r="DRI163" s="12"/>
      <c r="DRJ163" s="12"/>
      <c r="DRK163" s="12"/>
      <c r="DRL163" s="12"/>
      <c r="DRM163" s="12"/>
      <c r="DRN163" s="12"/>
      <c r="DRO163" s="12"/>
      <c r="DRP163" s="12"/>
      <c r="DRQ163" s="12"/>
      <c r="DRR163" s="12"/>
      <c r="DRS163" s="12"/>
      <c r="DRT163" s="12"/>
      <c r="DRU163" s="12"/>
      <c r="DRV163" s="12"/>
      <c r="DRW163" s="12"/>
      <c r="DRX163" s="12"/>
      <c r="DRY163" s="12"/>
      <c r="DRZ163" s="12"/>
      <c r="DSA163" s="12"/>
      <c r="DSB163" s="12"/>
      <c r="DSC163" s="12"/>
      <c r="DSD163" s="12"/>
      <c r="DSE163" s="12"/>
      <c r="DSF163" s="12"/>
      <c r="DSG163" s="12"/>
      <c r="DSH163" s="12"/>
      <c r="DSI163" s="12"/>
      <c r="DSJ163" s="12"/>
      <c r="DSK163" s="12"/>
      <c r="DSL163" s="12"/>
      <c r="DSM163" s="12"/>
      <c r="DSN163" s="12"/>
      <c r="DSO163" s="12"/>
      <c r="DSP163" s="12"/>
      <c r="DSQ163" s="12"/>
      <c r="DSR163" s="12"/>
      <c r="DSS163" s="12"/>
      <c r="DST163" s="12"/>
      <c r="DSU163" s="12"/>
      <c r="DSV163" s="12"/>
      <c r="DSW163" s="12"/>
      <c r="DSX163" s="12"/>
      <c r="DSY163" s="12"/>
      <c r="DSZ163" s="12"/>
      <c r="DTA163" s="12"/>
      <c r="DTB163" s="12"/>
      <c r="DTC163" s="12"/>
      <c r="DTD163" s="12"/>
      <c r="DTE163" s="12"/>
      <c r="DTF163" s="12"/>
      <c r="DTG163" s="12"/>
      <c r="DTH163" s="12"/>
      <c r="DTI163" s="12"/>
      <c r="DTJ163" s="12"/>
      <c r="DTK163" s="12"/>
      <c r="DTL163" s="12"/>
      <c r="DTM163" s="12"/>
      <c r="DTN163" s="12"/>
      <c r="DTO163" s="12"/>
      <c r="DTP163" s="12"/>
      <c r="DTQ163" s="12"/>
      <c r="DTR163" s="12"/>
      <c r="DTS163" s="12"/>
      <c r="DTT163" s="12"/>
      <c r="DTU163" s="12"/>
      <c r="DTV163" s="12"/>
      <c r="DTW163" s="12"/>
      <c r="DTX163" s="12"/>
      <c r="DTY163" s="12"/>
      <c r="DTZ163" s="12"/>
      <c r="DUA163" s="12"/>
      <c r="DUB163" s="12"/>
      <c r="DUC163" s="12"/>
      <c r="DUD163" s="12"/>
      <c r="DUE163" s="12"/>
      <c r="DUF163" s="12"/>
      <c r="DUG163" s="12"/>
      <c r="DUH163" s="12"/>
      <c r="DUI163" s="12"/>
      <c r="DUJ163" s="12"/>
      <c r="DUK163" s="12"/>
      <c r="DUL163" s="12"/>
      <c r="DUM163" s="12"/>
      <c r="DUN163" s="12"/>
      <c r="DUO163" s="12"/>
      <c r="DUP163" s="12"/>
      <c r="DUQ163" s="12"/>
      <c r="DUR163" s="12"/>
      <c r="DUS163" s="12"/>
      <c r="DUT163" s="12"/>
      <c r="DUU163" s="12"/>
      <c r="DUV163" s="12"/>
      <c r="DUW163" s="12"/>
      <c r="DUX163" s="12"/>
      <c r="DUY163" s="12"/>
      <c r="DUZ163" s="12"/>
      <c r="DVA163" s="12"/>
      <c r="DVB163" s="12"/>
      <c r="DVC163" s="12"/>
      <c r="DVD163" s="12"/>
      <c r="DVE163" s="12"/>
      <c r="DVF163" s="12"/>
      <c r="DVG163" s="12"/>
      <c r="DVH163" s="12"/>
      <c r="DVI163" s="12"/>
      <c r="DVJ163" s="12"/>
      <c r="DVK163" s="12"/>
      <c r="DVL163" s="12"/>
      <c r="DVM163" s="12"/>
      <c r="DVN163" s="12"/>
      <c r="DVO163" s="12"/>
      <c r="DVP163" s="12"/>
      <c r="DVQ163" s="12"/>
      <c r="DVR163" s="12"/>
      <c r="DVS163" s="12"/>
      <c r="DVT163" s="12"/>
      <c r="DVU163" s="12"/>
      <c r="DVV163" s="12"/>
      <c r="DVW163" s="12"/>
      <c r="DVX163" s="12"/>
      <c r="DVY163" s="12"/>
      <c r="DVZ163" s="12"/>
      <c r="DWA163" s="12"/>
      <c r="DWB163" s="12"/>
      <c r="DWC163" s="12"/>
      <c r="DWD163" s="12"/>
      <c r="DWE163" s="12"/>
      <c r="DWF163" s="12"/>
      <c r="DWG163" s="12"/>
      <c r="DWH163" s="12"/>
      <c r="DWI163" s="12"/>
      <c r="DWJ163" s="12"/>
      <c r="DWK163" s="12"/>
      <c r="DWL163" s="12"/>
      <c r="DWM163" s="12"/>
      <c r="DWN163" s="12"/>
      <c r="DWO163" s="12"/>
      <c r="DWP163" s="12"/>
      <c r="DWQ163" s="12"/>
      <c r="DWR163" s="12"/>
      <c r="DWS163" s="12"/>
      <c r="DWT163" s="12"/>
      <c r="DWU163" s="12"/>
      <c r="DWV163" s="12"/>
      <c r="DWW163" s="12"/>
      <c r="DWX163" s="12"/>
      <c r="DWY163" s="12"/>
      <c r="DWZ163" s="12"/>
      <c r="DXA163" s="12"/>
      <c r="DXB163" s="12"/>
      <c r="DXC163" s="12"/>
      <c r="DXD163" s="12"/>
      <c r="DXE163" s="12"/>
      <c r="DXF163" s="12"/>
      <c r="DXG163" s="12"/>
      <c r="DXH163" s="12"/>
      <c r="DXI163" s="12"/>
      <c r="DXJ163" s="12"/>
      <c r="DXK163" s="12"/>
      <c r="DXL163" s="12"/>
      <c r="DXM163" s="12"/>
      <c r="DXN163" s="12"/>
      <c r="DXO163" s="12"/>
      <c r="DXP163" s="12"/>
      <c r="DXQ163" s="12"/>
      <c r="DXR163" s="12"/>
      <c r="DXS163" s="12"/>
      <c r="DXT163" s="12"/>
      <c r="DXU163" s="12"/>
      <c r="DXV163" s="12"/>
      <c r="DXW163" s="12"/>
      <c r="DXX163" s="12"/>
      <c r="DXY163" s="12"/>
      <c r="DXZ163" s="12"/>
      <c r="DYA163" s="12"/>
      <c r="DYB163" s="12"/>
      <c r="DYC163" s="12"/>
      <c r="DYD163" s="12"/>
      <c r="DYE163" s="12"/>
      <c r="DYF163" s="12"/>
      <c r="DYG163" s="12"/>
      <c r="DYH163" s="12"/>
      <c r="DYI163" s="12"/>
      <c r="DYJ163" s="12"/>
      <c r="DYK163" s="12"/>
      <c r="DYL163" s="12"/>
      <c r="DYM163" s="12"/>
      <c r="DYN163" s="12"/>
      <c r="DYO163" s="12"/>
      <c r="DYP163" s="12"/>
      <c r="DYQ163" s="12"/>
      <c r="DYR163" s="12"/>
      <c r="DYS163" s="12"/>
      <c r="DYT163" s="12"/>
      <c r="DYU163" s="12"/>
      <c r="DYV163" s="12"/>
      <c r="DYW163" s="12"/>
      <c r="DYX163" s="12"/>
      <c r="DYY163" s="12"/>
      <c r="DYZ163" s="12"/>
      <c r="DZA163" s="12"/>
      <c r="DZB163" s="12"/>
      <c r="DZC163" s="12"/>
      <c r="DZD163" s="12"/>
      <c r="DZE163" s="12"/>
      <c r="DZF163" s="12"/>
      <c r="DZG163" s="12"/>
      <c r="DZH163" s="12"/>
      <c r="DZI163" s="12"/>
      <c r="DZJ163" s="12"/>
      <c r="DZK163" s="12"/>
      <c r="DZL163" s="12"/>
      <c r="DZM163" s="12"/>
      <c r="DZN163" s="12"/>
      <c r="DZO163" s="12"/>
      <c r="DZP163" s="12"/>
      <c r="DZQ163" s="12"/>
      <c r="DZR163" s="12"/>
      <c r="DZS163" s="12"/>
      <c r="DZT163" s="12"/>
      <c r="DZU163" s="12"/>
      <c r="DZV163" s="12"/>
      <c r="DZW163" s="12"/>
      <c r="DZX163" s="12"/>
      <c r="DZY163" s="12"/>
      <c r="DZZ163" s="12"/>
      <c r="EAA163" s="12"/>
      <c r="EAB163" s="12"/>
      <c r="EAC163" s="12"/>
      <c r="EAD163" s="12"/>
      <c r="EAE163" s="12"/>
      <c r="EAF163" s="12"/>
      <c r="EAG163" s="12"/>
      <c r="EAH163" s="12"/>
      <c r="EAI163" s="12"/>
      <c r="EAJ163" s="12"/>
      <c r="EAK163" s="12"/>
      <c r="EAL163" s="12"/>
      <c r="EAM163" s="12"/>
      <c r="EAN163" s="12"/>
      <c r="EAO163" s="12"/>
      <c r="EAP163" s="12"/>
      <c r="EAQ163" s="12"/>
      <c r="EAR163" s="12"/>
      <c r="EAS163" s="12"/>
      <c r="EAT163" s="12"/>
      <c r="EAU163" s="12"/>
      <c r="EAV163" s="12"/>
      <c r="EAW163" s="12"/>
      <c r="EAX163" s="12"/>
      <c r="EAY163" s="12"/>
      <c r="EAZ163" s="12"/>
      <c r="EBA163" s="12"/>
      <c r="EBB163" s="12"/>
      <c r="EBC163" s="12"/>
      <c r="EBD163" s="12"/>
      <c r="EBE163" s="12"/>
      <c r="EBF163" s="12"/>
      <c r="EBG163" s="12"/>
      <c r="EBH163" s="12"/>
      <c r="EBI163" s="12"/>
      <c r="EBJ163" s="12"/>
      <c r="EBK163" s="12"/>
      <c r="EBL163" s="12"/>
      <c r="EBM163" s="12"/>
      <c r="EBN163" s="12"/>
      <c r="EBO163" s="12"/>
      <c r="EBP163" s="12"/>
      <c r="EBQ163" s="12"/>
      <c r="EBR163" s="12"/>
      <c r="EBS163" s="12"/>
      <c r="EBT163" s="12"/>
      <c r="EBU163" s="12"/>
      <c r="EBV163" s="12"/>
      <c r="EBW163" s="12"/>
      <c r="EBX163" s="12"/>
      <c r="EBY163" s="12"/>
      <c r="EBZ163" s="12"/>
      <c r="ECA163" s="12"/>
      <c r="ECB163" s="12"/>
      <c r="ECC163" s="12"/>
      <c r="ECD163" s="12"/>
      <c r="ECE163" s="12"/>
      <c r="ECF163" s="12"/>
      <c r="ECG163" s="12"/>
      <c r="ECH163" s="12"/>
      <c r="ECI163" s="12"/>
      <c r="ECJ163" s="12"/>
      <c r="ECK163" s="12"/>
      <c r="ECL163" s="12"/>
      <c r="ECM163" s="12"/>
      <c r="ECN163" s="12"/>
      <c r="ECO163" s="12"/>
      <c r="ECP163" s="12"/>
      <c r="ECQ163" s="12"/>
      <c r="ECR163" s="12"/>
      <c r="ECS163" s="12"/>
      <c r="ECT163" s="12"/>
      <c r="ECU163" s="12"/>
      <c r="ECV163" s="12"/>
      <c r="ECW163" s="12"/>
      <c r="ECX163" s="12"/>
      <c r="ECY163" s="12"/>
      <c r="ECZ163" s="12"/>
      <c r="EDA163" s="12"/>
      <c r="EDB163" s="12"/>
      <c r="EDC163" s="12"/>
      <c r="EDD163" s="12"/>
      <c r="EDE163" s="12"/>
      <c r="EDF163" s="12"/>
      <c r="EDG163" s="12"/>
      <c r="EDH163" s="12"/>
      <c r="EDI163" s="12"/>
      <c r="EDJ163" s="12"/>
      <c r="EDK163" s="12"/>
      <c r="EDL163" s="12"/>
      <c r="EDM163" s="12"/>
      <c r="EDN163" s="12"/>
      <c r="EDO163" s="12"/>
      <c r="EDP163" s="12"/>
      <c r="EDQ163" s="12"/>
      <c r="EDR163" s="12"/>
      <c r="EDS163" s="12"/>
      <c r="EDT163" s="12"/>
      <c r="EDU163" s="12"/>
      <c r="EDV163" s="12"/>
      <c r="EDW163" s="12"/>
      <c r="EDX163" s="12"/>
      <c r="EDY163" s="12"/>
      <c r="EDZ163" s="12"/>
      <c r="EEA163" s="12"/>
      <c r="EEB163" s="12"/>
      <c r="EEC163" s="12"/>
      <c r="EED163" s="12"/>
      <c r="EEE163" s="12"/>
      <c r="EEF163" s="12"/>
      <c r="EEG163" s="12"/>
      <c r="EEH163" s="12"/>
      <c r="EEI163" s="12"/>
      <c r="EEJ163" s="12"/>
      <c r="EEK163" s="12"/>
      <c r="EEL163" s="12"/>
      <c r="EEM163" s="12"/>
      <c r="EEN163" s="12"/>
      <c r="EEO163" s="12"/>
      <c r="EEP163" s="12"/>
      <c r="EEQ163" s="12"/>
      <c r="EER163" s="12"/>
      <c r="EES163" s="12"/>
      <c r="EET163" s="12"/>
      <c r="EEU163" s="12"/>
      <c r="EEV163" s="12"/>
      <c r="EEW163" s="12"/>
      <c r="EEX163" s="12"/>
      <c r="EEY163" s="12"/>
      <c r="EEZ163" s="12"/>
      <c r="EFA163" s="12"/>
      <c r="EFB163" s="12"/>
      <c r="EFC163" s="12"/>
      <c r="EFD163" s="12"/>
      <c r="EFE163" s="12"/>
      <c r="EFF163" s="12"/>
      <c r="EFG163" s="12"/>
      <c r="EFH163" s="12"/>
      <c r="EFI163" s="12"/>
      <c r="EFJ163" s="12"/>
      <c r="EFK163" s="12"/>
      <c r="EFL163" s="12"/>
      <c r="EFM163" s="12"/>
      <c r="EFN163" s="12"/>
      <c r="EFO163" s="12"/>
      <c r="EFP163" s="12"/>
      <c r="EFQ163" s="12"/>
      <c r="EFR163" s="12"/>
      <c r="EFS163" s="12"/>
      <c r="EFT163" s="12"/>
      <c r="EFU163" s="12"/>
      <c r="EFV163" s="12"/>
      <c r="EFW163" s="12"/>
      <c r="EFX163" s="12"/>
      <c r="EFY163" s="12"/>
      <c r="EFZ163" s="12"/>
      <c r="EGA163" s="12"/>
      <c r="EGB163" s="12"/>
      <c r="EGC163" s="12"/>
      <c r="EGD163" s="12"/>
      <c r="EGE163" s="12"/>
      <c r="EGF163" s="12"/>
      <c r="EGG163" s="12"/>
      <c r="EGH163" s="12"/>
      <c r="EGI163" s="12"/>
      <c r="EGJ163" s="12"/>
      <c r="EGK163" s="12"/>
      <c r="EGL163" s="12"/>
      <c r="EGM163" s="12"/>
      <c r="EGN163" s="12"/>
      <c r="EGO163" s="12"/>
      <c r="EGP163" s="12"/>
      <c r="EGQ163" s="12"/>
      <c r="EGR163" s="12"/>
      <c r="EGS163" s="12"/>
      <c r="EGT163" s="12"/>
      <c r="EGU163" s="12"/>
      <c r="EGV163" s="12"/>
      <c r="EGW163" s="12"/>
      <c r="EGX163" s="12"/>
      <c r="EGY163" s="12"/>
      <c r="EGZ163" s="12"/>
      <c r="EHA163" s="12"/>
      <c r="EHB163" s="12"/>
      <c r="EHC163" s="12"/>
      <c r="EHD163" s="12"/>
      <c r="EHE163" s="12"/>
      <c r="EHF163" s="12"/>
      <c r="EHG163" s="12"/>
      <c r="EHH163" s="12"/>
      <c r="EHI163" s="12"/>
      <c r="EHJ163" s="12"/>
      <c r="EHK163" s="12"/>
      <c r="EHL163" s="12"/>
      <c r="EHM163" s="12"/>
      <c r="EHN163" s="12"/>
      <c r="EHO163" s="12"/>
      <c r="EHP163" s="12"/>
      <c r="EHQ163" s="12"/>
      <c r="EHR163" s="12"/>
      <c r="EHS163" s="12"/>
      <c r="EHT163" s="12"/>
      <c r="EHU163" s="12"/>
      <c r="EHV163" s="12"/>
      <c r="EHW163" s="12"/>
      <c r="EHX163" s="12"/>
      <c r="EHY163" s="12"/>
      <c r="EHZ163" s="12"/>
      <c r="EIA163" s="12"/>
      <c r="EIB163" s="12"/>
      <c r="EIC163" s="12"/>
      <c r="EID163" s="12"/>
      <c r="EIE163" s="12"/>
      <c r="EIF163" s="12"/>
      <c r="EIG163" s="12"/>
      <c r="EIH163" s="12"/>
      <c r="EII163" s="12"/>
      <c r="EIJ163" s="12"/>
      <c r="EIK163" s="12"/>
      <c r="EIL163" s="12"/>
      <c r="EIM163" s="12"/>
      <c r="EIN163" s="12"/>
      <c r="EIO163" s="12"/>
      <c r="EIP163" s="12"/>
      <c r="EIQ163" s="12"/>
      <c r="EIR163" s="12"/>
      <c r="EIS163" s="12"/>
      <c r="EIT163" s="12"/>
      <c r="EIU163" s="12"/>
      <c r="EIV163" s="12"/>
      <c r="EIW163" s="12"/>
      <c r="EIX163" s="12"/>
      <c r="EIY163" s="12"/>
      <c r="EIZ163" s="12"/>
      <c r="EJA163" s="12"/>
      <c r="EJB163" s="12"/>
      <c r="EJC163" s="12"/>
      <c r="EJD163" s="12"/>
      <c r="EJE163" s="12"/>
      <c r="EJF163" s="12"/>
      <c r="EJG163" s="12"/>
      <c r="EJH163" s="12"/>
      <c r="EJI163" s="12"/>
      <c r="EJJ163" s="12"/>
      <c r="EJK163" s="12"/>
      <c r="EJL163" s="12"/>
      <c r="EJM163" s="12"/>
      <c r="EJN163" s="12"/>
      <c r="EJO163" s="12"/>
      <c r="EJP163" s="12"/>
      <c r="EJQ163" s="12"/>
      <c r="EJR163" s="12"/>
      <c r="EJS163" s="12"/>
      <c r="EJT163" s="12"/>
      <c r="EJU163" s="12"/>
      <c r="EJV163" s="12"/>
      <c r="EJW163" s="12"/>
      <c r="EJX163" s="12"/>
      <c r="EJY163" s="12"/>
      <c r="EJZ163" s="12"/>
      <c r="EKA163" s="12"/>
      <c r="EKB163" s="12"/>
      <c r="EKC163" s="12"/>
      <c r="EKD163" s="12"/>
      <c r="EKE163" s="12"/>
      <c r="EKF163" s="12"/>
      <c r="EKG163" s="12"/>
      <c r="EKH163" s="12"/>
      <c r="EKI163" s="12"/>
      <c r="EKJ163" s="12"/>
      <c r="EKK163" s="12"/>
      <c r="EKL163" s="12"/>
      <c r="EKM163" s="12"/>
      <c r="EKN163" s="12"/>
      <c r="EKO163" s="12"/>
      <c r="EKP163" s="12"/>
      <c r="EKQ163" s="12"/>
      <c r="EKR163" s="12"/>
      <c r="EKS163" s="12"/>
      <c r="EKT163" s="12"/>
      <c r="EKU163" s="12"/>
      <c r="EKV163" s="12"/>
      <c r="EKW163" s="12"/>
      <c r="EKX163" s="12"/>
      <c r="EKY163" s="12"/>
      <c r="EKZ163" s="12"/>
      <c r="ELA163" s="12"/>
      <c r="ELB163" s="12"/>
      <c r="ELC163" s="12"/>
      <c r="ELD163" s="12"/>
      <c r="ELE163" s="12"/>
      <c r="ELF163" s="12"/>
      <c r="ELG163" s="12"/>
      <c r="ELH163" s="12"/>
      <c r="ELI163" s="12"/>
      <c r="ELJ163" s="12"/>
      <c r="ELK163" s="12"/>
      <c r="ELL163" s="12"/>
      <c r="ELM163" s="12"/>
      <c r="ELN163" s="12"/>
      <c r="ELO163" s="12"/>
      <c r="ELP163" s="12"/>
      <c r="ELQ163" s="12"/>
      <c r="ELR163" s="12"/>
      <c r="ELS163" s="12"/>
      <c r="ELT163" s="12"/>
      <c r="ELU163" s="12"/>
      <c r="ELV163" s="12"/>
      <c r="ELW163" s="12"/>
      <c r="ELX163" s="12"/>
      <c r="ELY163" s="12"/>
      <c r="ELZ163" s="12"/>
      <c r="EMA163" s="12"/>
      <c r="EMB163" s="12"/>
      <c r="EMC163" s="12"/>
      <c r="EMD163" s="12"/>
      <c r="EME163" s="12"/>
      <c r="EMF163" s="12"/>
      <c r="EMG163" s="12"/>
      <c r="EMH163" s="12"/>
      <c r="EMI163" s="12"/>
      <c r="EMJ163" s="12"/>
      <c r="EMK163" s="12"/>
      <c r="EML163" s="12"/>
      <c r="EMM163" s="12"/>
      <c r="EMN163" s="12"/>
      <c r="EMO163" s="12"/>
      <c r="EMP163" s="12"/>
      <c r="EMQ163" s="12"/>
      <c r="EMR163" s="12"/>
      <c r="EMS163" s="12"/>
      <c r="EMT163" s="12"/>
      <c r="EMU163" s="12"/>
      <c r="EMV163" s="12"/>
      <c r="EMW163" s="12"/>
      <c r="EMX163" s="12"/>
      <c r="EMY163" s="12"/>
      <c r="EMZ163" s="12"/>
      <c r="ENA163" s="12"/>
      <c r="ENB163" s="12"/>
      <c r="ENC163" s="12"/>
      <c r="END163" s="12"/>
      <c r="ENE163" s="12"/>
      <c r="ENF163" s="12"/>
      <c r="ENG163" s="12"/>
      <c r="ENH163" s="12"/>
      <c r="ENI163" s="12"/>
      <c r="ENJ163" s="12"/>
      <c r="ENK163" s="12"/>
      <c r="ENL163" s="12"/>
      <c r="ENM163" s="12"/>
      <c r="ENN163" s="12"/>
      <c r="ENO163" s="12"/>
      <c r="ENP163" s="12"/>
      <c r="ENQ163" s="12"/>
      <c r="ENR163" s="12"/>
      <c r="ENS163" s="12"/>
      <c r="ENT163" s="12"/>
      <c r="ENU163" s="12"/>
      <c r="ENV163" s="12"/>
      <c r="ENW163" s="12"/>
      <c r="ENX163" s="12"/>
      <c r="ENY163" s="12"/>
      <c r="ENZ163" s="12"/>
      <c r="EOA163" s="12"/>
      <c r="EOB163" s="12"/>
      <c r="EOC163" s="12"/>
      <c r="EOD163" s="12"/>
      <c r="EOE163" s="12"/>
      <c r="EOF163" s="12"/>
      <c r="EOG163" s="12"/>
      <c r="EOH163" s="12"/>
      <c r="EOI163" s="12"/>
      <c r="EOJ163" s="12"/>
      <c r="EOK163" s="12"/>
      <c r="EOL163" s="12"/>
      <c r="EOM163" s="12"/>
      <c r="EON163" s="12"/>
      <c r="EOO163" s="12"/>
      <c r="EOP163" s="12"/>
      <c r="EOQ163" s="12"/>
      <c r="EOR163" s="12"/>
      <c r="EOS163" s="12"/>
      <c r="EOT163" s="12"/>
      <c r="EOU163" s="12"/>
      <c r="EOV163" s="12"/>
      <c r="EOW163" s="12"/>
      <c r="EOX163" s="12"/>
      <c r="EOY163" s="12"/>
      <c r="EOZ163" s="12"/>
      <c r="EPA163" s="12"/>
      <c r="EPB163" s="12"/>
      <c r="EPC163" s="12"/>
      <c r="EPD163" s="12"/>
      <c r="EPE163" s="12"/>
      <c r="EPF163" s="12"/>
      <c r="EPG163" s="12"/>
      <c r="EPH163" s="12"/>
      <c r="EPI163" s="12"/>
      <c r="EPJ163" s="12"/>
      <c r="EPK163" s="12"/>
      <c r="EPL163" s="12"/>
      <c r="EPM163" s="12"/>
      <c r="EPN163" s="12"/>
      <c r="EPO163" s="12"/>
      <c r="EPP163" s="12"/>
      <c r="EPQ163" s="12"/>
      <c r="EPR163" s="12"/>
      <c r="EPS163" s="12"/>
      <c r="EPT163" s="12"/>
      <c r="EPU163" s="12"/>
      <c r="EPV163" s="12"/>
      <c r="EPW163" s="12"/>
      <c r="EPX163" s="12"/>
      <c r="EPY163" s="12"/>
      <c r="EPZ163" s="12"/>
      <c r="EQA163" s="12"/>
      <c r="EQB163" s="12"/>
      <c r="EQC163" s="12"/>
      <c r="EQD163" s="12"/>
      <c r="EQE163" s="12"/>
      <c r="EQF163" s="12"/>
      <c r="EQG163" s="12"/>
      <c r="EQH163" s="12"/>
      <c r="EQI163" s="12"/>
      <c r="EQJ163" s="12"/>
      <c r="EQK163" s="12"/>
      <c r="EQL163" s="12"/>
      <c r="EQM163" s="12"/>
      <c r="EQN163" s="12"/>
      <c r="EQO163" s="12"/>
      <c r="EQP163" s="12"/>
      <c r="EQQ163" s="12"/>
      <c r="EQR163" s="12"/>
      <c r="EQS163" s="12"/>
      <c r="EQT163" s="12"/>
      <c r="EQU163" s="12"/>
      <c r="EQV163" s="12"/>
      <c r="EQW163" s="12"/>
      <c r="EQX163" s="12"/>
      <c r="EQY163" s="12"/>
      <c r="EQZ163" s="12"/>
      <c r="ERA163" s="12"/>
      <c r="ERB163" s="12"/>
      <c r="ERC163" s="12"/>
      <c r="ERD163" s="12"/>
      <c r="ERE163" s="12"/>
      <c r="ERF163" s="12"/>
      <c r="ERG163" s="12"/>
      <c r="ERH163" s="12"/>
      <c r="ERI163" s="12"/>
      <c r="ERJ163" s="12"/>
      <c r="ERK163" s="12"/>
      <c r="ERL163" s="12"/>
      <c r="ERM163" s="12"/>
      <c r="ERN163" s="12"/>
      <c r="ERO163" s="12"/>
      <c r="ERP163" s="12"/>
      <c r="ERQ163" s="12"/>
      <c r="ERR163" s="12"/>
      <c r="ERS163" s="12"/>
      <c r="ERT163" s="12"/>
      <c r="ERU163" s="12"/>
      <c r="ERV163" s="12"/>
      <c r="ERW163" s="12"/>
      <c r="ERX163" s="12"/>
      <c r="ERY163" s="12"/>
      <c r="ERZ163" s="12"/>
      <c r="ESA163" s="12"/>
      <c r="ESB163" s="12"/>
      <c r="ESC163" s="12"/>
      <c r="ESD163" s="12"/>
      <c r="ESE163" s="12"/>
      <c r="ESF163" s="12"/>
      <c r="ESG163" s="12"/>
      <c r="ESH163" s="12"/>
      <c r="ESI163" s="12"/>
      <c r="ESJ163" s="12"/>
      <c r="ESK163" s="12"/>
      <c r="ESL163" s="12"/>
      <c r="ESM163" s="12"/>
      <c r="ESN163" s="12"/>
      <c r="ESO163" s="12"/>
      <c r="ESP163" s="12"/>
      <c r="ESQ163" s="12"/>
      <c r="ESR163" s="12"/>
      <c r="ESS163" s="12"/>
      <c r="EST163" s="12"/>
      <c r="ESU163" s="12"/>
      <c r="ESV163" s="12"/>
      <c r="ESW163" s="12"/>
      <c r="ESX163" s="12"/>
      <c r="ESY163" s="12"/>
      <c r="ESZ163" s="12"/>
      <c r="ETA163" s="12"/>
      <c r="ETB163" s="12"/>
      <c r="ETC163" s="12"/>
      <c r="ETD163" s="12"/>
      <c r="ETE163" s="12"/>
      <c r="ETF163" s="12"/>
      <c r="ETG163" s="12"/>
      <c r="ETH163" s="12"/>
      <c r="ETI163" s="12"/>
      <c r="ETJ163" s="12"/>
      <c r="ETK163" s="12"/>
      <c r="ETL163" s="12"/>
      <c r="ETM163" s="12"/>
      <c r="ETN163" s="12"/>
      <c r="ETO163" s="12"/>
      <c r="ETP163" s="12"/>
      <c r="ETQ163" s="12"/>
      <c r="ETR163" s="12"/>
      <c r="ETS163" s="12"/>
      <c r="ETT163" s="12"/>
      <c r="ETU163" s="12"/>
      <c r="ETV163" s="12"/>
      <c r="ETW163" s="12"/>
      <c r="ETX163" s="12"/>
      <c r="ETY163" s="12"/>
      <c r="ETZ163" s="12"/>
      <c r="EUA163" s="12"/>
      <c r="EUB163" s="12"/>
      <c r="EUC163" s="12"/>
      <c r="EUD163" s="12"/>
      <c r="EUE163" s="12"/>
      <c r="EUF163" s="12"/>
      <c r="EUG163" s="12"/>
      <c r="EUH163" s="12"/>
      <c r="EUI163" s="12"/>
      <c r="EUJ163" s="12"/>
      <c r="EUK163" s="12"/>
      <c r="EUL163" s="12"/>
      <c r="EUM163" s="12"/>
      <c r="EUN163" s="12"/>
      <c r="EUO163" s="12"/>
      <c r="EUP163" s="12"/>
      <c r="EUQ163" s="12"/>
      <c r="EUR163" s="12"/>
      <c r="EUS163" s="12"/>
      <c r="EUT163" s="12"/>
      <c r="EUU163" s="12"/>
      <c r="EUV163" s="12"/>
      <c r="EUW163" s="12"/>
      <c r="EUX163" s="12"/>
      <c r="EUY163" s="12"/>
      <c r="EUZ163" s="12"/>
      <c r="EVA163" s="12"/>
      <c r="EVB163" s="12"/>
      <c r="EVC163" s="12"/>
      <c r="EVD163" s="12"/>
      <c r="EVE163" s="12"/>
      <c r="EVF163" s="12"/>
      <c r="EVG163" s="12"/>
      <c r="EVH163" s="12"/>
      <c r="EVI163" s="12"/>
      <c r="EVJ163" s="12"/>
      <c r="EVK163" s="12"/>
      <c r="EVL163" s="12"/>
      <c r="EVM163" s="12"/>
      <c r="EVN163" s="12"/>
      <c r="EVO163" s="12"/>
      <c r="EVP163" s="12"/>
      <c r="EVQ163" s="12"/>
      <c r="EVR163" s="12"/>
      <c r="EVS163" s="12"/>
      <c r="EVT163" s="12"/>
      <c r="EVU163" s="12"/>
      <c r="EVV163" s="12"/>
      <c r="EVW163" s="12"/>
      <c r="EVX163" s="12"/>
      <c r="EVY163" s="12"/>
      <c r="EVZ163" s="12"/>
      <c r="EWA163" s="12"/>
      <c r="EWB163" s="12"/>
      <c r="EWC163" s="12"/>
      <c r="EWD163" s="12"/>
      <c r="EWE163" s="12"/>
      <c r="EWF163" s="12"/>
      <c r="EWG163" s="12"/>
      <c r="EWH163" s="12"/>
      <c r="EWI163" s="12"/>
      <c r="EWJ163" s="12"/>
      <c r="EWK163" s="12"/>
      <c r="EWL163" s="12"/>
      <c r="EWM163" s="12"/>
      <c r="EWN163" s="12"/>
      <c r="EWO163" s="12"/>
      <c r="EWP163" s="12"/>
      <c r="EWQ163" s="12"/>
      <c r="EWR163" s="12"/>
      <c r="EWS163" s="12"/>
      <c r="EWT163" s="12"/>
      <c r="EWU163" s="12"/>
      <c r="EWV163" s="12"/>
      <c r="EWW163" s="12"/>
      <c r="EWX163" s="12"/>
      <c r="EWY163" s="12"/>
      <c r="EWZ163" s="12"/>
      <c r="EXA163" s="12"/>
      <c r="EXB163" s="12"/>
      <c r="EXC163" s="12"/>
      <c r="EXD163" s="12"/>
      <c r="EXE163" s="12"/>
      <c r="EXF163" s="12"/>
      <c r="EXG163" s="12"/>
      <c r="EXH163" s="12"/>
      <c r="EXI163" s="12"/>
      <c r="EXJ163" s="12"/>
      <c r="EXK163" s="12"/>
      <c r="EXL163" s="12"/>
      <c r="EXM163" s="12"/>
      <c r="EXN163" s="12"/>
      <c r="EXO163" s="12"/>
      <c r="EXP163" s="12"/>
      <c r="EXQ163" s="12"/>
      <c r="EXR163" s="12"/>
      <c r="EXS163" s="12"/>
      <c r="EXT163" s="12"/>
      <c r="EXU163" s="12"/>
      <c r="EXV163" s="12"/>
      <c r="EXW163" s="12"/>
      <c r="EXX163" s="12"/>
      <c r="EXY163" s="12"/>
      <c r="EXZ163" s="12"/>
      <c r="EYA163" s="12"/>
      <c r="EYB163" s="12"/>
      <c r="EYC163" s="12"/>
      <c r="EYD163" s="12"/>
      <c r="EYE163" s="12"/>
      <c r="EYF163" s="12"/>
      <c r="EYG163" s="12"/>
      <c r="EYH163" s="12"/>
      <c r="EYI163" s="12"/>
      <c r="EYJ163" s="12"/>
      <c r="EYK163" s="12"/>
      <c r="EYL163" s="12"/>
      <c r="EYM163" s="12"/>
      <c r="EYN163" s="12"/>
      <c r="EYO163" s="12"/>
      <c r="EYP163" s="12"/>
      <c r="EYQ163" s="12"/>
      <c r="EYR163" s="12"/>
      <c r="EYS163" s="12"/>
      <c r="EYT163" s="12"/>
      <c r="EYU163" s="12"/>
      <c r="EYV163" s="12"/>
      <c r="EYW163" s="12"/>
      <c r="EYX163" s="12"/>
      <c r="EYY163" s="12"/>
      <c r="EYZ163" s="12"/>
      <c r="EZA163" s="12"/>
      <c r="EZB163" s="12"/>
      <c r="EZC163" s="12"/>
      <c r="EZD163" s="12"/>
      <c r="EZE163" s="12"/>
      <c r="EZF163" s="12"/>
      <c r="EZG163" s="12"/>
      <c r="EZH163" s="12"/>
      <c r="EZI163" s="12"/>
      <c r="EZJ163" s="12"/>
      <c r="EZK163" s="12"/>
      <c r="EZL163" s="12"/>
      <c r="EZM163" s="12"/>
      <c r="EZN163" s="12"/>
      <c r="EZO163" s="12"/>
      <c r="EZP163" s="12"/>
      <c r="EZQ163" s="12"/>
      <c r="EZR163" s="12"/>
      <c r="EZS163" s="12"/>
      <c r="EZT163" s="12"/>
      <c r="EZU163" s="12"/>
      <c r="EZV163" s="12"/>
      <c r="EZW163" s="12"/>
      <c r="EZX163" s="12"/>
      <c r="EZY163" s="12"/>
      <c r="EZZ163" s="12"/>
      <c r="FAA163" s="12"/>
      <c r="FAB163" s="12"/>
      <c r="FAC163" s="12"/>
      <c r="FAD163" s="12"/>
      <c r="FAE163" s="12"/>
      <c r="FAF163" s="12"/>
      <c r="FAG163" s="12"/>
      <c r="FAH163" s="12"/>
      <c r="FAI163" s="12"/>
      <c r="FAJ163" s="12"/>
      <c r="FAK163" s="12"/>
      <c r="FAL163" s="12"/>
      <c r="FAM163" s="12"/>
      <c r="FAN163" s="12"/>
      <c r="FAO163" s="12"/>
      <c r="FAP163" s="12"/>
      <c r="FAQ163" s="12"/>
      <c r="FAR163" s="12"/>
      <c r="FAS163" s="12"/>
      <c r="FAT163" s="12"/>
      <c r="FAU163" s="12"/>
      <c r="FAV163" s="12"/>
      <c r="FAW163" s="12"/>
      <c r="FAX163" s="12"/>
      <c r="FAY163" s="12"/>
      <c r="FAZ163" s="12"/>
      <c r="FBA163" s="12"/>
      <c r="FBB163" s="12"/>
      <c r="FBC163" s="12"/>
      <c r="FBD163" s="12"/>
      <c r="FBE163" s="12"/>
      <c r="FBF163" s="12"/>
      <c r="FBG163" s="12"/>
      <c r="FBH163" s="12"/>
      <c r="FBI163" s="12"/>
      <c r="FBJ163" s="12"/>
      <c r="FBK163" s="12"/>
      <c r="FBL163" s="12"/>
      <c r="FBM163" s="12"/>
      <c r="FBN163" s="12"/>
      <c r="FBO163" s="12"/>
      <c r="FBP163" s="12"/>
      <c r="FBQ163" s="12"/>
      <c r="FBR163" s="12"/>
      <c r="FBS163" s="12"/>
      <c r="FBT163" s="12"/>
      <c r="FBU163" s="12"/>
      <c r="FBV163" s="12"/>
      <c r="FBW163" s="12"/>
      <c r="FBX163" s="12"/>
      <c r="FBY163" s="12"/>
      <c r="FBZ163" s="12"/>
      <c r="FCA163" s="12"/>
      <c r="FCB163" s="12"/>
      <c r="FCC163" s="12"/>
      <c r="FCD163" s="12"/>
      <c r="FCE163" s="12"/>
      <c r="FCF163" s="12"/>
      <c r="FCG163" s="12"/>
      <c r="FCH163" s="12"/>
      <c r="FCI163" s="12"/>
      <c r="FCJ163" s="12"/>
      <c r="FCK163" s="12"/>
      <c r="FCL163" s="12"/>
      <c r="FCM163" s="12"/>
      <c r="FCN163" s="12"/>
      <c r="FCO163" s="12"/>
      <c r="FCP163" s="12"/>
      <c r="FCQ163" s="12"/>
      <c r="FCR163" s="12"/>
      <c r="FCS163" s="12"/>
      <c r="FCT163" s="12"/>
      <c r="FCU163" s="12"/>
      <c r="FCV163" s="12"/>
      <c r="FCW163" s="12"/>
      <c r="FCX163" s="12"/>
      <c r="FCY163" s="12"/>
      <c r="FCZ163" s="12"/>
      <c r="FDA163" s="12"/>
      <c r="FDB163" s="12"/>
      <c r="FDC163" s="12"/>
      <c r="FDD163" s="12"/>
      <c r="FDE163" s="12"/>
      <c r="FDF163" s="12"/>
      <c r="FDG163" s="12"/>
      <c r="FDH163" s="12"/>
      <c r="FDI163" s="12"/>
      <c r="FDJ163" s="12"/>
      <c r="FDK163" s="12"/>
      <c r="FDL163" s="12"/>
      <c r="FDM163" s="12"/>
      <c r="FDN163" s="12"/>
      <c r="FDO163" s="12"/>
      <c r="FDP163" s="12"/>
      <c r="FDQ163" s="12"/>
      <c r="FDR163" s="12"/>
      <c r="FDS163" s="12"/>
      <c r="FDT163" s="12"/>
      <c r="FDU163" s="12"/>
      <c r="FDV163" s="12"/>
      <c r="FDW163" s="12"/>
      <c r="FDX163" s="12"/>
      <c r="FDY163" s="12"/>
      <c r="FDZ163" s="12"/>
      <c r="FEA163" s="12"/>
      <c r="FEB163" s="12"/>
      <c r="FEC163" s="12"/>
      <c r="FED163" s="12"/>
      <c r="FEE163" s="12"/>
      <c r="FEF163" s="12"/>
      <c r="FEG163" s="12"/>
      <c r="FEH163" s="12"/>
      <c r="FEI163" s="12"/>
      <c r="FEJ163" s="12"/>
      <c r="FEK163" s="12"/>
      <c r="FEL163" s="12"/>
      <c r="FEM163" s="12"/>
      <c r="FEN163" s="12"/>
      <c r="FEO163" s="12"/>
      <c r="FEP163" s="12"/>
      <c r="FEQ163" s="12"/>
      <c r="FER163" s="12"/>
      <c r="FES163" s="12"/>
      <c r="FET163" s="12"/>
      <c r="FEU163" s="12"/>
      <c r="FEV163" s="12"/>
      <c r="FEW163" s="12"/>
      <c r="FEX163" s="12"/>
      <c r="FEY163" s="12"/>
      <c r="FEZ163" s="12"/>
      <c r="FFA163" s="12"/>
      <c r="FFB163" s="12"/>
      <c r="FFC163" s="12"/>
      <c r="FFD163" s="12"/>
      <c r="FFE163" s="12"/>
      <c r="FFF163" s="12"/>
      <c r="FFG163" s="12"/>
      <c r="FFH163" s="12"/>
      <c r="FFI163" s="12"/>
      <c r="FFJ163" s="12"/>
      <c r="FFK163" s="12"/>
      <c r="FFL163" s="12"/>
      <c r="FFM163" s="12"/>
      <c r="FFN163" s="12"/>
      <c r="FFO163" s="12"/>
      <c r="FFP163" s="12"/>
      <c r="FFQ163" s="12"/>
      <c r="FFR163" s="12"/>
      <c r="FFS163" s="12"/>
      <c r="FFT163" s="12"/>
      <c r="FFU163" s="12"/>
      <c r="FFV163" s="12"/>
      <c r="FFW163" s="12"/>
      <c r="FFX163" s="12"/>
      <c r="FFY163" s="12"/>
      <c r="FFZ163" s="12"/>
      <c r="FGA163" s="12"/>
      <c r="FGB163" s="12"/>
      <c r="FGC163" s="12"/>
      <c r="FGD163" s="12"/>
      <c r="FGE163" s="12"/>
      <c r="FGF163" s="12"/>
      <c r="FGG163" s="12"/>
      <c r="FGH163" s="12"/>
      <c r="FGI163" s="12"/>
      <c r="FGJ163" s="12"/>
      <c r="FGK163" s="12"/>
      <c r="FGL163" s="12"/>
      <c r="FGM163" s="12"/>
      <c r="FGN163" s="12"/>
      <c r="FGO163" s="12"/>
      <c r="FGP163" s="12"/>
      <c r="FGQ163" s="12"/>
      <c r="FGR163" s="12"/>
      <c r="FGS163" s="12"/>
      <c r="FGT163" s="12"/>
      <c r="FGU163" s="12"/>
      <c r="FGV163" s="12"/>
      <c r="FGW163" s="12"/>
      <c r="FGX163" s="12"/>
      <c r="FGY163" s="12"/>
      <c r="FGZ163" s="12"/>
      <c r="FHA163" s="12"/>
      <c r="FHB163" s="12"/>
      <c r="FHC163" s="12"/>
      <c r="FHD163" s="12"/>
      <c r="FHE163" s="12"/>
      <c r="FHF163" s="12"/>
      <c r="FHG163" s="12"/>
      <c r="FHH163" s="12"/>
      <c r="FHI163" s="12"/>
      <c r="FHJ163" s="12"/>
      <c r="FHK163" s="12"/>
      <c r="FHL163" s="12"/>
      <c r="FHM163" s="12"/>
      <c r="FHN163" s="12"/>
      <c r="FHO163" s="12"/>
      <c r="FHP163" s="12"/>
      <c r="FHQ163" s="12"/>
      <c r="FHR163" s="12"/>
      <c r="FHS163" s="12"/>
      <c r="FHT163" s="12"/>
      <c r="FHU163" s="12"/>
      <c r="FHV163" s="12"/>
      <c r="FHW163" s="12"/>
      <c r="FHX163" s="12"/>
      <c r="FHY163" s="12"/>
      <c r="FHZ163" s="12"/>
      <c r="FIA163" s="12"/>
      <c r="FIB163" s="12"/>
      <c r="FIC163" s="12"/>
      <c r="FID163" s="12"/>
      <c r="FIE163" s="12"/>
      <c r="FIF163" s="12"/>
      <c r="FIG163" s="12"/>
      <c r="FIH163" s="12"/>
      <c r="FII163" s="12"/>
      <c r="FIJ163" s="12"/>
      <c r="FIK163" s="12"/>
      <c r="FIL163" s="12"/>
      <c r="FIM163" s="12"/>
      <c r="FIN163" s="12"/>
      <c r="FIO163" s="12"/>
      <c r="FIP163" s="12"/>
      <c r="FIQ163" s="12"/>
      <c r="FIR163" s="12"/>
      <c r="FIS163" s="12"/>
      <c r="FIT163" s="12"/>
      <c r="FIU163" s="12"/>
      <c r="FIV163" s="12"/>
      <c r="FIW163" s="12"/>
      <c r="FIX163" s="12"/>
      <c r="FIY163" s="12"/>
      <c r="FIZ163" s="12"/>
      <c r="FJA163" s="12"/>
      <c r="FJB163" s="12"/>
      <c r="FJC163" s="12"/>
      <c r="FJD163" s="12"/>
      <c r="FJE163" s="12"/>
      <c r="FJF163" s="12"/>
      <c r="FJG163" s="12"/>
      <c r="FJH163" s="12"/>
      <c r="FJI163" s="12"/>
      <c r="FJJ163" s="12"/>
      <c r="FJK163" s="12"/>
      <c r="FJL163" s="12"/>
      <c r="FJM163" s="12"/>
      <c r="FJN163" s="12"/>
      <c r="FJO163" s="12"/>
      <c r="FJP163" s="12"/>
      <c r="FJQ163" s="12"/>
      <c r="FJR163" s="12"/>
      <c r="FJS163" s="12"/>
      <c r="FJT163" s="12"/>
      <c r="FJU163" s="12"/>
      <c r="FJV163" s="12"/>
      <c r="FJW163" s="12"/>
      <c r="FJX163" s="12"/>
      <c r="FJY163" s="12"/>
      <c r="FJZ163" s="12"/>
      <c r="FKA163" s="12"/>
      <c r="FKB163" s="12"/>
      <c r="FKC163" s="12"/>
      <c r="FKD163" s="12"/>
      <c r="FKE163" s="12"/>
      <c r="FKF163" s="12"/>
      <c r="FKG163" s="12"/>
      <c r="FKH163" s="12"/>
      <c r="FKI163" s="12"/>
      <c r="FKJ163" s="12"/>
      <c r="FKK163" s="12"/>
      <c r="FKL163" s="12"/>
      <c r="FKM163" s="12"/>
      <c r="FKN163" s="12"/>
      <c r="FKO163" s="12"/>
      <c r="FKP163" s="12"/>
      <c r="FKQ163" s="12"/>
      <c r="FKR163" s="12"/>
      <c r="FKS163" s="12"/>
      <c r="FKT163" s="12"/>
      <c r="FKU163" s="12"/>
      <c r="FKV163" s="12"/>
      <c r="FKW163" s="12"/>
      <c r="FKX163" s="12"/>
      <c r="FKY163" s="12"/>
      <c r="FKZ163" s="12"/>
      <c r="FLA163" s="12"/>
      <c r="FLB163" s="12"/>
      <c r="FLC163" s="12"/>
      <c r="FLD163" s="12"/>
      <c r="FLE163" s="12"/>
      <c r="FLF163" s="12"/>
      <c r="FLG163" s="12"/>
      <c r="FLH163" s="12"/>
      <c r="FLI163" s="12"/>
      <c r="FLJ163" s="12"/>
      <c r="FLK163" s="12"/>
      <c r="FLL163" s="12"/>
      <c r="FLM163" s="12"/>
      <c r="FLN163" s="12"/>
      <c r="FLO163" s="12"/>
      <c r="FLP163" s="12"/>
      <c r="FLQ163" s="12"/>
      <c r="FLR163" s="12"/>
      <c r="FLS163" s="12"/>
      <c r="FLT163" s="12"/>
      <c r="FLU163" s="12"/>
      <c r="FLV163" s="12"/>
      <c r="FLW163" s="12"/>
      <c r="FLX163" s="12"/>
      <c r="FLY163" s="12"/>
      <c r="FLZ163" s="12"/>
      <c r="FMA163" s="12"/>
      <c r="FMB163" s="12"/>
      <c r="FMC163" s="12"/>
      <c r="FMD163" s="12"/>
      <c r="FME163" s="12"/>
      <c r="FMF163" s="12"/>
      <c r="FMG163" s="12"/>
      <c r="FMH163" s="12"/>
      <c r="FMI163" s="12"/>
      <c r="FMJ163" s="12"/>
      <c r="FMK163" s="12"/>
      <c r="FML163" s="12"/>
      <c r="FMM163" s="12"/>
      <c r="FMN163" s="12"/>
      <c r="FMO163" s="12"/>
      <c r="FMP163" s="12"/>
      <c r="FMQ163" s="12"/>
      <c r="FMR163" s="12"/>
      <c r="FMS163" s="12"/>
      <c r="FMT163" s="12"/>
      <c r="FMU163" s="12"/>
      <c r="FMV163" s="12"/>
      <c r="FMW163" s="12"/>
      <c r="FMX163" s="12"/>
      <c r="FMY163" s="12"/>
      <c r="FMZ163" s="12"/>
      <c r="FNA163" s="12"/>
      <c r="FNB163" s="12"/>
      <c r="FNC163" s="12"/>
      <c r="FND163" s="12"/>
      <c r="FNE163" s="12"/>
      <c r="FNF163" s="12"/>
      <c r="FNG163" s="12"/>
      <c r="FNH163" s="12"/>
      <c r="FNI163" s="12"/>
      <c r="FNJ163" s="12"/>
      <c r="FNK163" s="12"/>
      <c r="FNL163" s="12"/>
      <c r="FNM163" s="12"/>
      <c r="FNN163" s="12"/>
      <c r="FNO163" s="12"/>
      <c r="FNP163" s="12"/>
      <c r="FNQ163" s="12"/>
      <c r="FNR163" s="12"/>
      <c r="FNS163" s="12"/>
      <c r="FNT163" s="12"/>
      <c r="FNU163" s="12"/>
      <c r="FNV163" s="12"/>
      <c r="FNW163" s="12"/>
      <c r="FNX163" s="12"/>
      <c r="FNY163" s="12"/>
      <c r="FNZ163" s="12"/>
      <c r="FOA163" s="12"/>
      <c r="FOB163" s="12"/>
      <c r="FOC163" s="12"/>
      <c r="FOD163" s="12"/>
      <c r="FOE163" s="12"/>
      <c r="FOF163" s="12"/>
      <c r="FOG163" s="12"/>
      <c r="FOH163" s="12"/>
      <c r="FOI163" s="12"/>
      <c r="FOJ163" s="12"/>
      <c r="FOK163" s="12"/>
      <c r="FOL163" s="12"/>
      <c r="FOM163" s="12"/>
      <c r="FON163" s="12"/>
      <c r="FOO163" s="12"/>
      <c r="FOP163" s="12"/>
      <c r="FOQ163" s="12"/>
      <c r="FOR163" s="12"/>
      <c r="FOS163" s="12"/>
      <c r="FOT163" s="12"/>
      <c r="FOU163" s="12"/>
      <c r="FOV163" s="12"/>
      <c r="FOW163" s="12"/>
      <c r="FOX163" s="12"/>
      <c r="FOY163" s="12"/>
      <c r="FOZ163" s="12"/>
      <c r="FPA163" s="12"/>
      <c r="FPB163" s="12"/>
      <c r="FPC163" s="12"/>
      <c r="FPD163" s="12"/>
      <c r="FPE163" s="12"/>
      <c r="FPF163" s="12"/>
      <c r="FPG163" s="12"/>
      <c r="FPH163" s="12"/>
      <c r="FPI163" s="12"/>
      <c r="FPJ163" s="12"/>
      <c r="FPK163" s="12"/>
      <c r="FPL163" s="12"/>
      <c r="FPM163" s="12"/>
      <c r="FPN163" s="12"/>
      <c r="FPO163" s="12"/>
      <c r="FPP163" s="12"/>
      <c r="FPQ163" s="12"/>
      <c r="FPR163" s="12"/>
      <c r="FPS163" s="12"/>
      <c r="FPT163" s="12"/>
      <c r="FPU163" s="12"/>
      <c r="FPV163" s="12"/>
      <c r="FPW163" s="12"/>
      <c r="FPX163" s="12"/>
      <c r="FPY163" s="12"/>
      <c r="FPZ163" s="12"/>
      <c r="FQA163" s="12"/>
      <c r="FQB163" s="12"/>
      <c r="FQC163" s="12"/>
      <c r="FQD163" s="12"/>
      <c r="FQE163" s="12"/>
      <c r="FQF163" s="12"/>
      <c r="FQG163" s="12"/>
      <c r="FQH163" s="12"/>
      <c r="FQI163" s="12"/>
      <c r="FQJ163" s="12"/>
      <c r="FQK163" s="12"/>
      <c r="FQL163" s="12"/>
      <c r="FQM163" s="12"/>
      <c r="FQN163" s="12"/>
      <c r="FQO163" s="12"/>
      <c r="FQP163" s="12"/>
      <c r="FQQ163" s="12"/>
      <c r="FQR163" s="12"/>
      <c r="FQS163" s="12"/>
      <c r="FQT163" s="12"/>
      <c r="FQU163" s="12"/>
      <c r="FQV163" s="12"/>
      <c r="FQW163" s="12"/>
      <c r="FQX163" s="12"/>
      <c r="FQY163" s="12"/>
      <c r="FQZ163" s="12"/>
      <c r="FRA163" s="12"/>
      <c r="FRB163" s="12"/>
      <c r="FRC163" s="12"/>
      <c r="FRD163" s="12"/>
      <c r="FRE163" s="12"/>
      <c r="FRF163" s="12"/>
      <c r="FRG163" s="12"/>
      <c r="FRH163" s="12"/>
      <c r="FRI163" s="12"/>
      <c r="FRJ163" s="12"/>
      <c r="FRK163" s="12"/>
      <c r="FRL163" s="12"/>
      <c r="FRM163" s="12"/>
      <c r="FRN163" s="12"/>
      <c r="FRO163" s="12"/>
      <c r="FRP163" s="12"/>
      <c r="FRQ163" s="12"/>
      <c r="FRR163" s="12"/>
      <c r="FRS163" s="12"/>
      <c r="FRT163" s="12"/>
      <c r="FRU163" s="12"/>
      <c r="FRV163" s="12"/>
      <c r="FRW163" s="12"/>
      <c r="FRX163" s="12"/>
      <c r="FRY163" s="12"/>
      <c r="FRZ163" s="12"/>
      <c r="FSA163" s="12"/>
      <c r="FSB163" s="12"/>
      <c r="FSC163" s="12"/>
      <c r="FSD163" s="12"/>
      <c r="FSE163" s="12"/>
      <c r="FSF163" s="12"/>
      <c r="FSG163" s="12"/>
      <c r="FSH163" s="12"/>
      <c r="FSI163" s="12"/>
      <c r="FSJ163" s="12"/>
      <c r="FSK163" s="12"/>
      <c r="FSL163" s="12"/>
      <c r="FSM163" s="12"/>
      <c r="FSN163" s="12"/>
      <c r="FSO163" s="12"/>
      <c r="FSP163" s="12"/>
      <c r="FSQ163" s="12"/>
      <c r="FSR163" s="12"/>
      <c r="FSS163" s="12"/>
      <c r="FST163" s="12"/>
      <c r="FSU163" s="12"/>
      <c r="FSV163" s="12"/>
      <c r="FSW163" s="12"/>
      <c r="FSX163" s="12"/>
      <c r="FSY163" s="12"/>
      <c r="FSZ163" s="12"/>
      <c r="FTA163" s="12"/>
      <c r="FTB163" s="12"/>
      <c r="FTC163" s="12"/>
      <c r="FTD163" s="12"/>
      <c r="FTE163" s="12"/>
      <c r="FTF163" s="12"/>
      <c r="FTG163" s="12"/>
      <c r="FTH163" s="12"/>
      <c r="FTI163" s="12"/>
      <c r="FTJ163" s="12"/>
      <c r="FTK163" s="12"/>
      <c r="FTL163" s="12"/>
      <c r="FTM163" s="12"/>
      <c r="FTN163" s="12"/>
      <c r="FTO163" s="12"/>
      <c r="FTP163" s="12"/>
      <c r="FTQ163" s="12"/>
      <c r="FTR163" s="12"/>
      <c r="FTS163" s="12"/>
      <c r="FTT163" s="12"/>
      <c r="FTU163" s="12"/>
      <c r="FTV163" s="12"/>
      <c r="FTW163" s="12"/>
      <c r="FTX163" s="12"/>
      <c r="FTY163" s="12"/>
      <c r="FTZ163" s="12"/>
      <c r="FUA163" s="12"/>
      <c r="FUB163" s="12"/>
      <c r="FUC163" s="12"/>
      <c r="FUD163" s="12"/>
      <c r="FUE163" s="12"/>
      <c r="FUF163" s="12"/>
      <c r="FUG163" s="12"/>
      <c r="FUH163" s="12"/>
      <c r="FUI163" s="12"/>
      <c r="FUJ163" s="12"/>
      <c r="FUK163" s="12"/>
      <c r="FUL163" s="12"/>
      <c r="FUM163" s="12"/>
      <c r="FUN163" s="12"/>
      <c r="FUO163" s="12"/>
      <c r="FUP163" s="12"/>
      <c r="FUQ163" s="12"/>
      <c r="FUR163" s="12"/>
      <c r="FUS163" s="12"/>
      <c r="FUT163" s="12"/>
      <c r="FUU163" s="12"/>
      <c r="FUV163" s="12"/>
      <c r="FUW163" s="12"/>
      <c r="FUX163" s="12"/>
      <c r="FUY163" s="12"/>
      <c r="FUZ163" s="12"/>
      <c r="FVA163" s="12"/>
      <c r="FVB163" s="12"/>
      <c r="FVC163" s="12"/>
      <c r="FVD163" s="12"/>
      <c r="FVE163" s="12"/>
      <c r="FVF163" s="12"/>
      <c r="FVG163" s="12"/>
      <c r="FVH163" s="12"/>
      <c r="FVI163" s="12"/>
      <c r="FVJ163" s="12"/>
      <c r="FVK163" s="12"/>
      <c r="FVL163" s="12"/>
      <c r="FVM163" s="12"/>
      <c r="FVN163" s="12"/>
      <c r="FVO163" s="12"/>
      <c r="FVP163" s="12"/>
      <c r="FVQ163" s="12"/>
      <c r="FVR163" s="12"/>
      <c r="FVS163" s="12"/>
      <c r="FVT163" s="12"/>
      <c r="FVU163" s="12"/>
      <c r="FVV163" s="12"/>
      <c r="FVW163" s="12"/>
      <c r="FVX163" s="12"/>
      <c r="FVY163" s="12"/>
      <c r="FVZ163" s="12"/>
      <c r="FWA163" s="12"/>
      <c r="FWB163" s="12"/>
      <c r="FWC163" s="12"/>
      <c r="FWD163" s="12"/>
      <c r="FWE163" s="12"/>
      <c r="FWF163" s="12"/>
      <c r="FWG163" s="12"/>
      <c r="FWH163" s="12"/>
      <c r="FWI163" s="12"/>
      <c r="FWJ163" s="12"/>
      <c r="FWK163" s="12"/>
      <c r="FWL163" s="12"/>
      <c r="FWM163" s="12"/>
      <c r="FWN163" s="12"/>
      <c r="FWO163" s="12"/>
      <c r="FWP163" s="12"/>
      <c r="FWQ163" s="12"/>
      <c r="FWR163" s="12"/>
      <c r="FWS163" s="12"/>
      <c r="FWT163" s="12"/>
      <c r="FWU163" s="12"/>
      <c r="FWV163" s="12"/>
      <c r="FWW163" s="12"/>
      <c r="FWX163" s="12"/>
      <c r="FWY163" s="12"/>
      <c r="FWZ163" s="12"/>
      <c r="FXA163" s="12"/>
      <c r="FXB163" s="12"/>
      <c r="FXC163" s="12"/>
      <c r="FXD163" s="12"/>
      <c r="FXE163" s="12"/>
      <c r="FXF163" s="12"/>
      <c r="FXG163" s="12"/>
      <c r="FXH163" s="12"/>
      <c r="FXI163" s="12"/>
      <c r="FXJ163" s="12"/>
      <c r="FXK163" s="12"/>
      <c r="FXL163" s="12"/>
      <c r="FXM163" s="12"/>
      <c r="FXN163" s="12"/>
      <c r="FXO163" s="12"/>
      <c r="FXP163" s="12"/>
      <c r="FXQ163" s="12"/>
      <c r="FXR163" s="12"/>
      <c r="FXS163" s="12"/>
      <c r="FXT163" s="12"/>
      <c r="FXU163" s="12"/>
      <c r="FXV163" s="12"/>
      <c r="FXW163" s="12"/>
      <c r="FXX163" s="12"/>
      <c r="FXY163" s="12"/>
      <c r="FXZ163" s="12"/>
      <c r="FYA163" s="12"/>
      <c r="FYB163" s="12"/>
      <c r="FYC163" s="12"/>
      <c r="FYD163" s="12"/>
      <c r="FYE163" s="12"/>
      <c r="FYF163" s="12"/>
      <c r="FYG163" s="12"/>
      <c r="FYH163" s="12"/>
      <c r="FYI163" s="12"/>
      <c r="FYJ163" s="12"/>
      <c r="FYK163" s="12"/>
      <c r="FYL163" s="12"/>
      <c r="FYM163" s="12"/>
      <c r="FYN163" s="12"/>
      <c r="FYO163" s="12"/>
      <c r="FYP163" s="12"/>
      <c r="FYQ163" s="12"/>
      <c r="FYR163" s="12"/>
      <c r="FYS163" s="12"/>
      <c r="FYT163" s="12"/>
      <c r="FYU163" s="12"/>
      <c r="FYV163" s="12"/>
      <c r="FYW163" s="12"/>
      <c r="FYX163" s="12"/>
      <c r="FYY163" s="12"/>
      <c r="FYZ163" s="12"/>
      <c r="FZA163" s="12"/>
      <c r="FZB163" s="12"/>
      <c r="FZC163" s="12"/>
      <c r="FZD163" s="12"/>
      <c r="FZE163" s="12"/>
      <c r="FZF163" s="12"/>
      <c r="FZG163" s="12"/>
      <c r="FZH163" s="12"/>
      <c r="FZI163" s="12"/>
      <c r="FZJ163" s="12"/>
      <c r="FZK163" s="12"/>
      <c r="FZL163" s="12"/>
      <c r="FZM163" s="12"/>
      <c r="FZN163" s="12"/>
      <c r="FZO163" s="12"/>
      <c r="FZP163" s="12"/>
      <c r="FZQ163" s="12"/>
      <c r="FZR163" s="12"/>
      <c r="FZS163" s="12"/>
      <c r="FZT163" s="12"/>
      <c r="FZU163" s="12"/>
      <c r="FZV163" s="12"/>
      <c r="FZW163" s="12"/>
      <c r="FZX163" s="12"/>
      <c r="FZY163" s="12"/>
      <c r="FZZ163" s="12"/>
      <c r="GAA163" s="12"/>
      <c r="GAB163" s="12"/>
      <c r="GAC163" s="12"/>
      <c r="GAD163" s="12"/>
      <c r="GAE163" s="12"/>
      <c r="GAF163" s="12"/>
      <c r="GAG163" s="12"/>
      <c r="GAH163" s="12"/>
      <c r="GAI163" s="12"/>
      <c r="GAJ163" s="12"/>
      <c r="GAK163" s="12"/>
      <c r="GAL163" s="12"/>
      <c r="GAM163" s="12"/>
      <c r="GAN163" s="12"/>
      <c r="GAO163" s="12"/>
      <c r="GAP163" s="12"/>
      <c r="GAQ163" s="12"/>
      <c r="GAR163" s="12"/>
      <c r="GAS163" s="12"/>
      <c r="GAT163" s="12"/>
      <c r="GAU163" s="12"/>
      <c r="GAV163" s="12"/>
      <c r="GAW163" s="12"/>
      <c r="GAX163" s="12"/>
      <c r="GAY163" s="12"/>
      <c r="GAZ163" s="12"/>
      <c r="GBA163" s="12"/>
      <c r="GBB163" s="12"/>
      <c r="GBC163" s="12"/>
      <c r="GBD163" s="12"/>
      <c r="GBE163" s="12"/>
      <c r="GBF163" s="12"/>
      <c r="GBG163" s="12"/>
      <c r="GBH163" s="12"/>
      <c r="GBI163" s="12"/>
      <c r="GBJ163" s="12"/>
      <c r="GBK163" s="12"/>
      <c r="GBL163" s="12"/>
      <c r="GBM163" s="12"/>
      <c r="GBN163" s="12"/>
      <c r="GBO163" s="12"/>
      <c r="GBP163" s="12"/>
      <c r="GBQ163" s="12"/>
      <c r="GBR163" s="12"/>
      <c r="GBS163" s="12"/>
      <c r="GBT163" s="12"/>
      <c r="GBU163" s="12"/>
      <c r="GBV163" s="12"/>
      <c r="GBW163" s="12"/>
      <c r="GBX163" s="12"/>
      <c r="GBY163" s="12"/>
      <c r="GBZ163" s="12"/>
      <c r="GCA163" s="12"/>
      <c r="GCB163" s="12"/>
      <c r="GCC163" s="12"/>
      <c r="GCD163" s="12"/>
      <c r="GCE163" s="12"/>
      <c r="GCF163" s="12"/>
      <c r="GCG163" s="12"/>
      <c r="GCH163" s="12"/>
      <c r="GCI163" s="12"/>
      <c r="GCJ163" s="12"/>
      <c r="GCK163" s="12"/>
      <c r="GCL163" s="12"/>
      <c r="GCM163" s="12"/>
      <c r="GCN163" s="12"/>
      <c r="GCO163" s="12"/>
      <c r="GCP163" s="12"/>
      <c r="GCQ163" s="12"/>
      <c r="GCR163" s="12"/>
      <c r="GCS163" s="12"/>
      <c r="GCT163" s="12"/>
      <c r="GCU163" s="12"/>
      <c r="GCV163" s="12"/>
      <c r="GCW163" s="12"/>
      <c r="GCX163" s="12"/>
      <c r="GCY163" s="12"/>
      <c r="GCZ163" s="12"/>
      <c r="GDA163" s="12"/>
      <c r="GDB163" s="12"/>
      <c r="GDC163" s="12"/>
      <c r="GDD163" s="12"/>
      <c r="GDE163" s="12"/>
      <c r="GDF163" s="12"/>
      <c r="GDG163" s="12"/>
      <c r="GDH163" s="12"/>
      <c r="GDI163" s="12"/>
      <c r="GDJ163" s="12"/>
      <c r="GDK163" s="12"/>
      <c r="GDL163" s="12"/>
      <c r="GDM163" s="12"/>
      <c r="GDN163" s="12"/>
      <c r="GDO163" s="12"/>
      <c r="GDP163" s="12"/>
      <c r="GDQ163" s="12"/>
      <c r="GDR163" s="12"/>
      <c r="GDS163" s="12"/>
      <c r="GDT163" s="12"/>
      <c r="GDU163" s="12"/>
      <c r="GDV163" s="12"/>
      <c r="GDW163" s="12"/>
      <c r="GDX163" s="12"/>
      <c r="GDY163" s="12"/>
      <c r="GDZ163" s="12"/>
      <c r="GEA163" s="12"/>
      <c r="GEB163" s="12"/>
      <c r="GEC163" s="12"/>
      <c r="GED163" s="12"/>
      <c r="GEE163" s="12"/>
      <c r="GEF163" s="12"/>
      <c r="GEG163" s="12"/>
      <c r="GEH163" s="12"/>
      <c r="GEI163" s="12"/>
      <c r="GEJ163" s="12"/>
      <c r="GEK163" s="12"/>
      <c r="GEL163" s="12"/>
      <c r="GEM163" s="12"/>
      <c r="GEN163" s="12"/>
      <c r="GEO163" s="12"/>
      <c r="GEP163" s="12"/>
      <c r="GEQ163" s="12"/>
      <c r="GER163" s="12"/>
      <c r="GES163" s="12"/>
      <c r="GET163" s="12"/>
      <c r="GEU163" s="12"/>
      <c r="GEV163" s="12"/>
      <c r="GEW163" s="12"/>
      <c r="GEX163" s="12"/>
      <c r="GEY163" s="12"/>
      <c r="GEZ163" s="12"/>
      <c r="GFA163" s="12"/>
      <c r="GFB163" s="12"/>
      <c r="GFC163" s="12"/>
      <c r="GFD163" s="12"/>
      <c r="GFE163" s="12"/>
      <c r="GFF163" s="12"/>
      <c r="GFG163" s="12"/>
      <c r="GFH163" s="12"/>
      <c r="GFI163" s="12"/>
      <c r="GFJ163" s="12"/>
      <c r="GFK163" s="12"/>
      <c r="GFL163" s="12"/>
      <c r="GFM163" s="12"/>
      <c r="GFN163" s="12"/>
      <c r="GFO163" s="12"/>
      <c r="GFP163" s="12"/>
      <c r="GFQ163" s="12"/>
      <c r="GFR163" s="12"/>
      <c r="GFS163" s="12"/>
      <c r="GFT163" s="12"/>
      <c r="GFU163" s="12"/>
      <c r="GFV163" s="12"/>
      <c r="GFW163" s="12"/>
      <c r="GFX163" s="12"/>
      <c r="GFY163" s="12"/>
      <c r="GFZ163" s="12"/>
      <c r="GGA163" s="12"/>
      <c r="GGB163" s="12"/>
      <c r="GGC163" s="12"/>
      <c r="GGD163" s="12"/>
      <c r="GGE163" s="12"/>
      <c r="GGF163" s="12"/>
      <c r="GGG163" s="12"/>
      <c r="GGH163" s="12"/>
      <c r="GGI163" s="12"/>
      <c r="GGJ163" s="12"/>
      <c r="GGK163" s="12"/>
      <c r="GGL163" s="12"/>
      <c r="GGM163" s="12"/>
      <c r="GGN163" s="12"/>
      <c r="GGO163" s="12"/>
      <c r="GGP163" s="12"/>
      <c r="GGQ163" s="12"/>
      <c r="GGR163" s="12"/>
      <c r="GGS163" s="12"/>
      <c r="GGT163" s="12"/>
      <c r="GGU163" s="12"/>
      <c r="GGV163" s="12"/>
      <c r="GGW163" s="12"/>
      <c r="GGX163" s="12"/>
      <c r="GGY163" s="12"/>
      <c r="GGZ163" s="12"/>
      <c r="GHA163" s="12"/>
      <c r="GHB163" s="12"/>
      <c r="GHC163" s="12"/>
      <c r="GHD163" s="12"/>
      <c r="GHE163" s="12"/>
      <c r="GHF163" s="12"/>
      <c r="GHG163" s="12"/>
      <c r="GHH163" s="12"/>
      <c r="GHI163" s="12"/>
      <c r="GHJ163" s="12"/>
      <c r="GHK163" s="12"/>
      <c r="GHL163" s="12"/>
      <c r="GHM163" s="12"/>
      <c r="GHN163" s="12"/>
      <c r="GHO163" s="12"/>
      <c r="GHP163" s="12"/>
      <c r="GHQ163" s="12"/>
      <c r="GHR163" s="12"/>
      <c r="GHS163" s="12"/>
      <c r="GHT163" s="12"/>
      <c r="GHU163" s="12"/>
      <c r="GHV163" s="12"/>
      <c r="GHW163" s="12"/>
      <c r="GHX163" s="12"/>
      <c r="GHY163" s="12"/>
      <c r="GHZ163" s="12"/>
      <c r="GIA163" s="12"/>
      <c r="GIB163" s="12"/>
      <c r="GIC163" s="12"/>
      <c r="GID163" s="12"/>
      <c r="GIE163" s="12"/>
      <c r="GIF163" s="12"/>
      <c r="GIG163" s="12"/>
      <c r="GIH163" s="12"/>
      <c r="GII163" s="12"/>
      <c r="GIJ163" s="12"/>
      <c r="GIK163" s="12"/>
      <c r="GIL163" s="12"/>
      <c r="GIM163" s="12"/>
      <c r="GIN163" s="12"/>
      <c r="GIO163" s="12"/>
      <c r="GIP163" s="12"/>
      <c r="GIQ163" s="12"/>
      <c r="GIR163" s="12"/>
      <c r="GIS163" s="12"/>
      <c r="GIT163" s="12"/>
      <c r="GIU163" s="12"/>
      <c r="GIV163" s="12"/>
      <c r="GIW163" s="12"/>
      <c r="GIX163" s="12"/>
      <c r="GIY163" s="12"/>
      <c r="GIZ163" s="12"/>
      <c r="GJA163" s="12"/>
      <c r="GJB163" s="12"/>
      <c r="GJC163" s="12"/>
      <c r="GJD163" s="12"/>
      <c r="GJE163" s="12"/>
      <c r="GJF163" s="12"/>
      <c r="GJG163" s="12"/>
      <c r="GJH163" s="12"/>
      <c r="GJI163" s="12"/>
      <c r="GJJ163" s="12"/>
      <c r="GJK163" s="12"/>
      <c r="GJL163" s="12"/>
      <c r="GJM163" s="12"/>
      <c r="GJN163" s="12"/>
      <c r="GJO163" s="12"/>
      <c r="GJP163" s="12"/>
      <c r="GJQ163" s="12"/>
      <c r="GJR163" s="12"/>
      <c r="GJS163" s="12"/>
      <c r="GJT163" s="12"/>
      <c r="GJU163" s="12"/>
      <c r="GJV163" s="12"/>
      <c r="GJW163" s="12"/>
      <c r="GJX163" s="12"/>
      <c r="GJY163" s="12"/>
      <c r="GJZ163" s="12"/>
      <c r="GKA163" s="12"/>
      <c r="GKB163" s="12"/>
      <c r="GKC163" s="12"/>
      <c r="GKD163" s="12"/>
      <c r="GKE163" s="12"/>
      <c r="GKF163" s="12"/>
      <c r="GKG163" s="12"/>
      <c r="GKH163" s="12"/>
      <c r="GKI163" s="12"/>
      <c r="GKJ163" s="12"/>
      <c r="GKK163" s="12"/>
      <c r="GKL163" s="12"/>
      <c r="GKM163" s="12"/>
      <c r="GKN163" s="12"/>
      <c r="GKO163" s="12"/>
      <c r="GKP163" s="12"/>
      <c r="GKQ163" s="12"/>
      <c r="GKR163" s="12"/>
      <c r="GKS163" s="12"/>
      <c r="GKT163" s="12"/>
      <c r="GKU163" s="12"/>
      <c r="GKV163" s="12"/>
      <c r="GKW163" s="12"/>
      <c r="GKX163" s="12"/>
      <c r="GKY163" s="12"/>
      <c r="GKZ163" s="12"/>
      <c r="GLA163" s="12"/>
      <c r="GLB163" s="12"/>
      <c r="GLC163" s="12"/>
      <c r="GLD163" s="12"/>
      <c r="GLE163" s="12"/>
      <c r="GLF163" s="12"/>
      <c r="GLG163" s="12"/>
      <c r="GLH163" s="12"/>
      <c r="GLI163" s="12"/>
      <c r="GLJ163" s="12"/>
      <c r="GLK163" s="12"/>
      <c r="GLL163" s="12"/>
      <c r="GLM163" s="12"/>
      <c r="GLN163" s="12"/>
      <c r="GLO163" s="12"/>
      <c r="GLP163" s="12"/>
      <c r="GLQ163" s="12"/>
      <c r="GLR163" s="12"/>
      <c r="GLS163" s="12"/>
      <c r="GLT163" s="12"/>
      <c r="GLU163" s="12"/>
      <c r="GLV163" s="12"/>
      <c r="GLW163" s="12"/>
      <c r="GLX163" s="12"/>
      <c r="GLY163" s="12"/>
      <c r="GLZ163" s="12"/>
      <c r="GMA163" s="12"/>
      <c r="GMB163" s="12"/>
      <c r="GMC163" s="12"/>
      <c r="GMD163" s="12"/>
      <c r="GME163" s="12"/>
      <c r="GMF163" s="12"/>
      <c r="GMG163" s="12"/>
      <c r="GMH163" s="12"/>
      <c r="GMI163" s="12"/>
      <c r="GMJ163" s="12"/>
      <c r="GMK163" s="12"/>
      <c r="GML163" s="12"/>
      <c r="GMM163" s="12"/>
      <c r="GMN163" s="12"/>
      <c r="GMO163" s="12"/>
      <c r="GMP163" s="12"/>
      <c r="GMQ163" s="12"/>
      <c r="GMR163" s="12"/>
      <c r="GMS163" s="12"/>
      <c r="GMT163" s="12"/>
      <c r="GMU163" s="12"/>
      <c r="GMV163" s="12"/>
      <c r="GMW163" s="12"/>
      <c r="GMX163" s="12"/>
      <c r="GMY163" s="12"/>
      <c r="GMZ163" s="12"/>
      <c r="GNA163" s="12"/>
      <c r="GNB163" s="12"/>
      <c r="GNC163" s="12"/>
      <c r="GND163" s="12"/>
      <c r="GNE163" s="12"/>
      <c r="GNF163" s="12"/>
      <c r="GNG163" s="12"/>
      <c r="GNH163" s="12"/>
      <c r="GNI163" s="12"/>
      <c r="GNJ163" s="12"/>
      <c r="GNK163" s="12"/>
      <c r="GNL163" s="12"/>
      <c r="GNM163" s="12"/>
      <c r="GNN163" s="12"/>
      <c r="GNO163" s="12"/>
      <c r="GNP163" s="12"/>
      <c r="GNQ163" s="12"/>
      <c r="GNR163" s="12"/>
      <c r="GNS163" s="12"/>
      <c r="GNT163" s="12"/>
      <c r="GNU163" s="12"/>
      <c r="GNV163" s="12"/>
      <c r="GNW163" s="12"/>
      <c r="GNX163" s="12"/>
      <c r="GNY163" s="12"/>
      <c r="GNZ163" s="12"/>
      <c r="GOA163" s="12"/>
      <c r="GOB163" s="12"/>
      <c r="GOC163" s="12"/>
      <c r="GOD163" s="12"/>
      <c r="GOE163" s="12"/>
      <c r="GOF163" s="12"/>
      <c r="GOG163" s="12"/>
      <c r="GOH163" s="12"/>
      <c r="GOI163" s="12"/>
      <c r="GOJ163" s="12"/>
      <c r="GOK163" s="12"/>
      <c r="GOL163" s="12"/>
      <c r="GOM163" s="12"/>
      <c r="GON163" s="12"/>
      <c r="GOO163" s="12"/>
      <c r="GOP163" s="12"/>
      <c r="GOQ163" s="12"/>
      <c r="GOR163" s="12"/>
      <c r="GOS163" s="12"/>
      <c r="GOT163" s="12"/>
      <c r="GOU163" s="12"/>
      <c r="GOV163" s="12"/>
      <c r="GOW163" s="12"/>
      <c r="GOX163" s="12"/>
      <c r="GOY163" s="12"/>
      <c r="GOZ163" s="12"/>
      <c r="GPA163" s="12"/>
      <c r="GPB163" s="12"/>
      <c r="GPC163" s="12"/>
      <c r="GPD163" s="12"/>
      <c r="GPE163" s="12"/>
      <c r="GPF163" s="12"/>
      <c r="GPG163" s="12"/>
      <c r="GPH163" s="12"/>
      <c r="GPI163" s="12"/>
      <c r="GPJ163" s="12"/>
      <c r="GPK163" s="12"/>
      <c r="GPL163" s="12"/>
      <c r="GPM163" s="12"/>
      <c r="GPN163" s="12"/>
      <c r="GPO163" s="12"/>
      <c r="GPP163" s="12"/>
      <c r="GPQ163" s="12"/>
      <c r="GPR163" s="12"/>
      <c r="GPS163" s="12"/>
      <c r="GPT163" s="12"/>
      <c r="GPU163" s="12"/>
      <c r="GPV163" s="12"/>
      <c r="GPW163" s="12"/>
      <c r="GPX163" s="12"/>
      <c r="GPY163" s="12"/>
      <c r="GPZ163" s="12"/>
      <c r="GQA163" s="12"/>
      <c r="GQB163" s="12"/>
      <c r="GQC163" s="12"/>
      <c r="GQD163" s="12"/>
      <c r="GQE163" s="12"/>
      <c r="GQF163" s="12"/>
      <c r="GQG163" s="12"/>
      <c r="GQH163" s="12"/>
      <c r="GQI163" s="12"/>
      <c r="GQJ163" s="12"/>
      <c r="GQK163" s="12"/>
      <c r="GQL163" s="12"/>
      <c r="GQM163" s="12"/>
      <c r="GQN163" s="12"/>
      <c r="GQO163" s="12"/>
      <c r="GQP163" s="12"/>
      <c r="GQQ163" s="12"/>
      <c r="GQR163" s="12"/>
      <c r="GQS163" s="12"/>
      <c r="GQT163" s="12"/>
      <c r="GQU163" s="12"/>
      <c r="GQV163" s="12"/>
      <c r="GQW163" s="12"/>
      <c r="GQX163" s="12"/>
      <c r="GQY163" s="12"/>
      <c r="GQZ163" s="12"/>
      <c r="GRA163" s="12"/>
      <c r="GRB163" s="12"/>
      <c r="GRC163" s="12"/>
      <c r="GRD163" s="12"/>
      <c r="GRE163" s="12"/>
      <c r="GRF163" s="12"/>
      <c r="GRG163" s="12"/>
      <c r="GRH163" s="12"/>
      <c r="GRI163" s="12"/>
      <c r="GRJ163" s="12"/>
      <c r="GRK163" s="12"/>
      <c r="GRL163" s="12"/>
      <c r="GRM163" s="12"/>
      <c r="GRN163" s="12"/>
      <c r="GRO163" s="12"/>
      <c r="GRP163" s="12"/>
      <c r="GRQ163" s="12"/>
      <c r="GRR163" s="12"/>
      <c r="GRS163" s="12"/>
      <c r="GRT163" s="12"/>
      <c r="GRU163" s="12"/>
      <c r="GRV163" s="12"/>
      <c r="GRW163" s="12"/>
      <c r="GRX163" s="12"/>
      <c r="GRY163" s="12"/>
      <c r="GRZ163" s="12"/>
      <c r="GSA163" s="12"/>
      <c r="GSB163" s="12"/>
      <c r="GSC163" s="12"/>
      <c r="GSD163" s="12"/>
      <c r="GSE163" s="12"/>
      <c r="GSF163" s="12"/>
      <c r="GSG163" s="12"/>
      <c r="GSH163" s="12"/>
      <c r="GSI163" s="12"/>
      <c r="GSJ163" s="12"/>
      <c r="GSK163" s="12"/>
      <c r="GSL163" s="12"/>
      <c r="GSM163" s="12"/>
      <c r="GSN163" s="12"/>
      <c r="GSO163" s="12"/>
      <c r="GSP163" s="12"/>
      <c r="GSQ163" s="12"/>
      <c r="GSR163" s="12"/>
      <c r="GSS163" s="12"/>
      <c r="GST163" s="12"/>
      <c r="GSU163" s="12"/>
      <c r="GSV163" s="12"/>
      <c r="GSW163" s="12"/>
      <c r="GSX163" s="12"/>
      <c r="GSY163" s="12"/>
      <c r="GSZ163" s="12"/>
      <c r="GTA163" s="12"/>
      <c r="GTB163" s="12"/>
      <c r="GTC163" s="12"/>
      <c r="GTD163" s="12"/>
      <c r="GTE163" s="12"/>
      <c r="GTF163" s="12"/>
      <c r="GTG163" s="12"/>
      <c r="GTH163" s="12"/>
      <c r="GTI163" s="12"/>
      <c r="GTJ163" s="12"/>
      <c r="GTK163" s="12"/>
      <c r="GTL163" s="12"/>
      <c r="GTM163" s="12"/>
      <c r="GTN163" s="12"/>
      <c r="GTO163" s="12"/>
      <c r="GTP163" s="12"/>
      <c r="GTQ163" s="12"/>
      <c r="GTR163" s="12"/>
      <c r="GTS163" s="12"/>
      <c r="GTT163" s="12"/>
      <c r="GTU163" s="12"/>
      <c r="GTV163" s="12"/>
      <c r="GTW163" s="12"/>
      <c r="GTX163" s="12"/>
      <c r="GTY163" s="12"/>
      <c r="GTZ163" s="12"/>
      <c r="GUA163" s="12"/>
      <c r="GUB163" s="12"/>
      <c r="GUC163" s="12"/>
      <c r="GUD163" s="12"/>
      <c r="GUE163" s="12"/>
      <c r="GUF163" s="12"/>
      <c r="GUG163" s="12"/>
      <c r="GUH163" s="12"/>
      <c r="GUI163" s="12"/>
      <c r="GUJ163" s="12"/>
      <c r="GUK163" s="12"/>
      <c r="GUL163" s="12"/>
      <c r="GUM163" s="12"/>
      <c r="GUN163" s="12"/>
      <c r="GUO163" s="12"/>
      <c r="GUP163" s="12"/>
      <c r="GUQ163" s="12"/>
      <c r="GUR163" s="12"/>
      <c r="GUS163" s="12"/>
      <c r="GUT163" s="12"/>
      <c r="GUU163" s="12"/>
      <c r="GUV163" s="12"/>
      <c r="GUW163" s="12"/>
      <c r="GUX163" s="12"/>
      <c r="GUY163" s="12"/>
      <c r="GUZ163" s="12"/>
      <c r="GVA163" s="12"/>
      <c r="GVB163" s="12"/>
      <c r="GVC163" s="12"/>
      <c r="GVD163" s="12"/>
      <c r="GVE163" s="12"/>
      <c r="GVF163" s="12"/>
      <c r="GVG163" s="12"/>
      <c r="GVH163" s="12"/>
      <c r="GVI163" s="12"/>
      <c r="GVJ163" s="12"/>
      <c r="GVK163" s="12"/>
      <c r="GVL163" s="12"/>
      <c r="GVM163" s="12"/>
      <c r="GVN163" s="12"/>
      <c r="GVO163" s="12"/>
      <c r="GVP163" s="12"/>
      <c r="GVQ163" s="12"/>
      <c r="GVR163" s="12"/>
      <c r="GVS163" s="12"/>
      <c r="GVT163" s="12"/>
      <c r="GVU163" s="12"/>
      <c r="GVV163" s="12"/>
      <c r="GVW163" s="12"/>
      <c r="GVX163" s="12"/>
      <c r="GVY163" s="12"/>
      <c r="GVZ163" s="12"/>
      <c r="GWA163" s="12"/>
      <c r="GWB163" s="12"/>
      <c r="GWC163" s="12"/>
      <c r="GWD163" s="12"/>
      <c r="GWE163" s="12"/>
      <c r="GWF163" s="12"/>
      <c r="GWG163" s="12"/>
      <c r="GWH163" s="12"/>
      <c r="GWI163" s="12"/>
      <c r="GWJ163" s="12"/>
      <c r="GWK163" s="12"/>
      <c r="GWL163" s="12"/>
      <c r="GWM163" s="12"/>
      <c r="GWN163" s="12"/>
      <c r="GWO163" s="12"/>
      <c r="GWP163" s="12"/>
      <c r="GWQ163" s="12"/>
      <c r="GWR163" s="12"/>
      <c r="GWS163" s="12"/>
      <c r="GWT163" s="12"/>
      <c r="GWU163" s="12"/>
      <c r="GWV163" s="12"/>
      <c r="GWW163" s="12"/>
      <c r="GWX163" s="12"/>
      <c r="GWY163" s="12"/>
      <c r="GWZ163" s="12"/>
      <c r="GXA163" s="12"/>
      <c r="GXB163" s="12"/>
      <c r="GXC163" s="12"/>
      <c r="GXD163" s="12"/>
      <c r="GXE163" s="12"/>
      <c r="GXF163" s="12"/>
      <c r="GXG163" s="12"/>
      <c r="GXH163" s="12"/>
      <c r="GXI163" s="12"/>
      <c r="GXJ163" s="12"/>
      <c r="GXK163" s="12"/>
      <c r="GXL163" s="12"/>
      <c r="GXM163" s="12"/>
      <c r="GXN163" s="12"/>
      <c r="GXO163" s="12"/>
      <c r="GXP163" s="12"/>
      <c r="GXQ163" s="12"/>
      <c r="GXR163" s="12"/>
      <c r="GXS163" s="12"/>
      <c r="GXT163" s="12"/>
      <c r="GXU163" s="12"/>
      <c r="GXV163" s="12"/>
      <c r="GXW163" s="12"/>
      <c r="GXX163" s="12"/>
      <c r="GXY163" s="12"/>
      <c r="GXZ163" s="12"/>
      <c r="GYA163" s="12"/>
      <c r="GYB163" s="12"/>
      <c r="GYC163" s="12"/>
      <c r="GYD163" s="12"/>
      <c r="GYE163" s="12"/>
      <c r="GYF163" s="12"/>
      <c r="GYG163" s="12"/>
      <c r="GYH163" s="12"/>
      <c r="GYI163" s="12"/>
      <c r="GYJ163" s="12"/>
      <c r="GYK163" s="12"/>
      <c r="GYL163" s="12"/>
      <c r="GYM163" s="12"/>
      <c r="GYN163" s="12"/>
      <c r="GYO163" s="12"/>
      <c r="GYP163" s="12"/>
      <c r="GYQ163" s="12"/>
      <c r="GYR163" s="12"/>
      <c r="GYS163" s="12"/>
      <c r="GYT163" s="12"/>
      <c r="GYU163" s="12"/>
      <c r="GYV163" s="12"/>
      <c r="GYW163" s="12"/>
      <c r="GYX163" s="12"/>
      <c r="GYY163" s="12"/>
      <c r="GYZ163" s="12"/>
      <c r="GZA163" s="12"/>
      <c r="GZB163" s="12"/>
      <c r="GZC163" s="12"/>
      <c r="GZD163" s="12"/>
      <c r="GZE163" s="12"/>
      <c r="GZF163" s="12"/>
      <c r="GZG163" s="12"/>
      <c r="GZH163" s="12"/>
      <c r="GZI163" s="12"/>
      <c r="GZJ163" s="12"/>
      <c r="GZK163" s="12"/>
      <c r="GZL163" s="12"/>
      <c r="GZM163" s="12"/>
      <c r="GZN163" s="12"/>
      <c r="GZO163" s="12"/>
      <c r="GZP163" s="12"/>
      <c r="GZQ163" s="12"/>
      <c r="GZR163" s="12"/>
      <c r="GZS163" s="12"/>
      <c r="GZT163" s="12"/>
      <c r="GZU163" s="12"/>
      <c r="GZV163" s="12"/>
      <c r="GZW163" s="12"/>
      <c r="GZX163" s="12"/>
      <c r="GZY163" s="12"/>
      <c r="GZZ163" s="12"/>
      <c r="HAA163" s="12"/>
      <c r="HAB163" s="12"/>
      <c r="HAC163" s="12"/>
      <c r="HAD163" s="12"/>
      <c r="HAE163" s="12"/>
      <c r="HAF163" s="12"/>
      <c r="HAG163" s="12"/>
      <c r="HAH163" s="12"/>
      <c r="HAI163" s="12"/>
      <c r="HAJ163" s="12"/>
      <c r="HAK163" s="12"/>
      <c r="HAL163" s="12"/>
      <c r="HAM163" s="12"/>
      <c r="HAN163" s="12"/>
      <c r="HAO163" s="12"/>
      <c r="HAP163" s="12"/>
      <c r="HAQ163" s="12"/>
      <c r="HAR163" s="12"/>
      <c r="HAS163" s="12"/>
      <c r="HAT163" s="12"/>
      <c r="HAU163" s="12"/>
      <c r="HAV163" s="12"/>
      <c r="HAW163" s="12"/>
      <c r="HAX163" s="12"/>
      <c r="HAY163" s="12"/>
      <c r="HAZ163" s="12"/>
      <c r="HBA163" s="12"/>
      <c r="HBB163" s="12"/>
      <c r="HBC163" s="12"/>
      <c r="HBD163" s="12"/>
      <c r="HBE163" s="12"/>
      <c r="HBF163" s="12"/>
      <c r="HBG163" s="12"/>
      <c r="HBH163" s="12"/>
      <c r="HBI163" s="12"/>
      <c r="HBJ163" s="12"/>
      <c r="HBK163" s="12"/>
      <c r="HBL163" s="12"/>
      <c r="HBM163" s="12"/>
      <c r="HBN163" s="12"/>
      <c r="HBO163" s="12"/>
      <c r="HBP163" s="12"/>
      <c r="HBQ163" s="12"/>
      <c r="HBR163" s="12"/>
      <c r="HBS163" s="12"/>
      <c r="HBT163" s="12"/>
      <c r="HBU163" s="12"/>
      <c r="HBV163" s="12"/>
      <c r="HBW163" s="12"/>
      <c r="HBX163" s="12"/>
      <c r="HBY163" s="12"/>
      <c r="HBZ163" s="12"/>
      <c r="HCA163" s="12"/>
      <c r="HCB163" s="12"/>
      <c r="HCC163" s="12"/>
      <c r="HCD163" s="12"/>
      <c r="HCE163" s="12"/>
      <c r="HCF163" s="12"/>
      <c r="HCG163" s="12"/>
      <c r="HCH163" s="12"/>
      <c r="HCI163" s="12"/>
      <c r="HCJ163" s="12"/>
      <c r="HCK163" s="12"/>
      <c r="HCL163" s="12"/>
      <c r="HCM163" s="12"/>
      <c r="HCN163" s="12"/>
      <c r="HCO163" s="12"/>
      <c r="HCP163" s="12"/>
      <c r="HCQ163" s="12"/>
      <c r="HCR163" s="12"/>
      <c r="HCS163" s="12"/>
      <c r="HCT163" s="12"/>
      <c r="HCU163" s="12"/>
      <c r="HCV163" s="12"/>
      <c r="HCW163" s="12"/>
      <c r="HCX163" s="12"/>
      <c r="HCY163" s="12"/>
      <c r="HCZ163" s="12"/>
      <c r="HDA163" s="12"/>
      <c r="HDB163" s="12"/>
      <c r="HDC163" s="12"/>
      <c r="HDD163" s="12"/>
      <c r="HDE163" s="12"/>
      <c r="HDF163" s="12"/>
      <c r="HDG163" s="12"/>
      <c r="HDH163" s="12"/>
      <c r="HDI163" s="12"/>
      <c r="HDJ163" s="12"/>
      <c r="HDK163" s="12"/>
      <c r="HDL163" s="12"/>
      <c r="HDM163" s="12"/>
      <c r="HDN163" s="12"/>
      <c r="HDO163" s="12"/>
      <c r="HDP163" s="12"/>
      <c r="HDQ163" s="12"/>
      <c r="HDR163" s="12"/>
      <c r="HDS163" s="12"/>
      <c r="HDT163" s="12"/>
      <c r="HDU163" s="12"/>
      <c r="HDV163" s="12"/>
      <c r="HDW163" s="12"/>
      <c r="HDX163" s="12"/>
      <c r="HDY163" s="12"/>
      <c r="HDZ163" s="12"/>
      <c r="HEA163" s="12"/>
      <c r="HEB163" s="12"/>
      <c r="HEC163" s="12"/>
      <c r="HED163" s="12"/>
      <c r="HEE163" s="12"/>
      <c r="HEF163" s="12"/>
      <c r="HEG163" s="12"/>
      <c r="HEH163" s="12"/>
      <c r="HEI163" s="12"/>
      <c r="HEJ163" s="12"/>
      <c r="HEK163" s="12"/>
      <c r="HEL163" s="12"/>
      <c r="HEM163" s="12"/>
      <c r="HEN163" s="12"/>
      <c r="HEO163" s="12"/>
      <c r="HEP163" s="12"/>
      <c r="HEQ163" s="12"/>
      <c r="HER163" s="12"/>
      <c r="HES163" s="12"/>
      <c r="HET163" s="12"/>
      <c r="HEU163" s="12"/>
      <c r="HEV163" s="12"/>
      <c r="HEW163" s="12"/>
      <c r="HEX163" s="12"/>
      <c r="HEY163" s="12"/>
      <c r="HEZ163" s="12"/>
      <c r="HFA163" s="12"/>
      <c r="HFB163" s="12"/>
      <c r="HFC163" s="12"/>
      <c r="HFD163" s="12"/>
      <c r="HFE163" s="12"/>
      <c r="HFF163" s="12"/>
      <c r="HFG163" s="12"/>
      <c r="HFH163" s="12"/>
      <c r="HFI163" s="12"/>
      <c r="HFJ163" s="12"/>
      <c r="HFK163" s="12"/>
      <c r="HFL163" s="12"/>
      <c r="HFM163" s="12"/>
      <c r="HFN163" s="12"/>
      <c r="HFO163" s="12"/>
      <c r="HFP163" s="12"/>
      <c r="HFQ163" s="12"/>
      <c r="HFR163" s="12"/>
      <c r="HFS163" s="12"/>
      <c r="HFT163" s="12"/>
      <c r="HFU163" s="12"/>
      <c r="HFV163" s="12"/>
      <c r="HFW163" s="12"/>
      <c r="HFX163" s="12"/>
      <c r="HFY163" s="12"/>
      <c r="HFZ163" s="12"/>
      <c r="HGA163" s="12"/>
      <c r="HGB163" s="12"/>
      <c r="HGC163" s="12"/>
      <c r="HGD163" s="12"/>
      <c r="HGE163" s="12"/>
      <c r="HGF163" s="12"/>
      <c r="HGG163" s="12"/>
      <c r="HGH163" s="12"/>
      <c r="HGI163" s="12"/>
      <c r="HGJ163" s="12"/>
      <c r="HGK163" s="12"/>
      <c r="HGL163" s="12"/>
      <c r="HGM163" s="12"/>
      <c r="HGN163" s="12"/>
      <c r="HGO163" s="12"/>
      <c r="HGP163" s="12"/>
      <c r="HGQ163" s="12"/>
      <c r="HGR163" s="12"/>
      <c r="HGS163" s="12"/>
      <c r="HGT163" s="12"/>
      <c r="HGU163" s="12"/>
      <c r="HGV163" s="12"/>
      <c r="HGW163" s="12"/>
      <c r="HGX163" s="12"/>
      <c r="HGY163" s="12"/>
      <c r="HGZ163" s="12"/>
      <c r="HHA163" s="12"/>
      <c r="HHB163" s="12"/>
      <c r="HHC163" s="12"/>
      <c r="HHD163" s="12"/>
      <c r="HHE163" s="12"/>
      <c r="HHF163" s="12"/>
      <c r="HHG163" s="12"/>
      <c r="HHH163" s="12"/>
      <c r="HHI163" s="12"/>
      <c r="HHJ163" s="12"/>
      <c r="HHK163" s="12"/>
      <c r="HHL163" s="12"/>
      <c r="HHM163" s="12"/>
      <c r="HHN163" s="12"/>
      <c r="HHO163" s="12"/>
      <c r="HHP163" s="12"/>
      <c r="HHQ163" s="12"/>
      <c r="HHR163" s="12"/>
      <c r="HHS163" s="12"/>
      <c r="HHT163" s="12"/>
      <c r="HHU163" s="12"/>
      <c r="HHV163" s="12"/>
      <c r="HHW163" s="12"/>
      <c r="HHX163" s="12"/>
      <c r="HHY163" s="12"/>
      <c r="HHZ163" s="12"/>
      <c r="HIA163" s="12"/>
      <c r="HIB163" s="12"/>
      <c r="HIC163" s="12"/>
      <c r="HID163" s="12"/>
      <c r="HIE163" s="12"/>
      <c r="HIF163" s="12"/>
      <c r="HIG163" s="12"/>
      <c r="HIH163" s="12"/>
      <c r="HII163" s="12"/>
      <c r="HIJ163" s="12"/>
      <c r="HIK163" s="12"/>
      <c r="HIL163" s="12"/>
      <c r="HIM163" s="12"/>
      <c r="HIN163" s="12"/>
      <c r="HIO163" s="12"/>
      <c r="HIP163" s="12"/>
      <c r="HIQ163" s="12"/>
      <c r="HIR163" s="12"/>
      <c r="HIS163" s="12"/>
      <c r="HIT163" s="12"/>
      <c r="HIU163" s="12"/>
      <c r="HIV163" s="12"/>
      <c r="HIW163" s="12"/>
      <c r="HIX163" s="12"/>
      <c r="HIY163" s="12"/>
      <c r="HIZ163" s="12"/>
      <c r="HJA163" s="12"/>
      <c r="HJB163" s="12"/>
      <c r="HJC163" s="12"/>
      <c r="HJD163" s="12"/>
      <c r="HJE163" s="12"/>
      <c r="HJF163" s="12"/>
      <c r="HJG163" s="12"/>
      <c r="HJH163" s="12"/>
      <c r="HJI163" s="12"/>
      <c r="HJJ163" s="12"/>
      <c r="HJK163" s="12"/>
      <c r="HJL163" s="12"/>
      <c r="HJM163" s="12"/>
      <c r="HJN163" s="12"/>
      <c r="HJO163" s="12"/>
      <c r="HJP163" s="12"/>
      <c r="HJQ163" s="12"/>
      <c r="HJR163" s="12"/>
      <c r="HJS163" s="12"/>
      <c r="HJT163" s="12"/>
      <c r="HJU163" s="12"/>
      <c r="HJV163" s="12"/>
      <c r="HJW163" s="12"/>
      <c r="HJX163" s="12"/>
      <c r="HJY163" s="12"/>
      <c r="HJZ163" s="12"/>
      <c r="HKA163" s="12"/>
      <c r="HKB163" s="12"/>
      <c r="HKC163" s="12"/>
      <c r="HKD163" s="12"/>
      <c r="HKE163" s="12"/>
      <c r="HKF163" s="12"/>
      <c r="HKG163" s="12"/>
      <c r="HKH163" s="12"/>
      <c r="HKI163" s="12"/>
      <c r="HKJ163" s="12"/>
      <c r="HKK163" s="12"/>
      <c r="HKL163" s="12"/>
      <c r="HKM163" s="12"/>
      <c r="HKN163" s="12"/>
      <c r="HKO163" s="12"/>
      <c r="HKP163" s="12"/>
      <c r="HKQ163" s="12"/>
      <c r="HKR163" s="12"/>
      <c r="HKS163" s="12"/>
      <c r="HKT163" s="12"/>
      <c r="HKU163" s="12"/>
      <c r="HKV163" s="12"/>
      <c r="HKW163" s="12"/>
      <c r="HKX163" s="12"/>
      <c r="HKY163" s="12"/>
      <c r="HKZ163" s="12"/>
      <c r="HLA163" s="12"/>
      <c r="HLB163" s="12"/>
      <c r="HLC163" s="12"/>
      <c r="HLD163" s="12"/>
      <c r="HLE163" s="12"/>
      <c r="HLF163" s="12"/>
      <c r="HLG163" s="12"/>
      <c r="HLH163" s="12"/>
      <c r="HLI163" s="12"/>
      <c r="HLJ163" s="12"/>
      <c r="HLK163" s="12"/>
      <c r="HLL163" s="12"/>
      <c r="HLM163" s="12"/>
      <c r="HLN163" s="12"/>
      <c r="HLO163" s="12"/>
      <c r="HLP163" s="12"/>
      <c r="HLQ163" s="12"/>
      <c r="HLR163" s="12"/>
      <c r="HLS163" s="12"/>
      <c r="HLT163" s="12"/>
      <c r="HLU163" s="12"/>
      <c r="HLV163" s="12"/>
      <c r="HLW163" s="12"/>
      <c r="HLX163" s="12"/>
      <c r="HLY163" s="12"/>
      <c r="HLZ163" s="12"/>
      <c r="HMA163" s="12"/>
      <c r="HMB163" s="12"/>
      <c r="HMC163" s="12"/>
      <c r="HMD163" s="12"/>
      <c r="HME163" s="12"/>
      <c r="HMF163" s="12"/>
      <c r="HMG163" s="12"/>
      <c r="HMH163" s="12"/>
      <c r="HMI163" s="12"/>
      <c r="HMJ163" s="12"/>
      <c r="HMK163" s="12"/>
      <c r="HML163" s="12"/>
      <c r="HMM163" s="12"/>
      <c r="HMN163" s="12"/>
      <c r="HMO163" s="12"/>
      <c r="HMP163" s="12"/>
      <c r="HMQ163" s="12"/>
      <c r="HMR163" s="12"/>
      <c r="HMS163" s="12"/>
      <c r="HMT163" s="12"/>
      <c r="HMU163" s="12"/>
      <c r="HMV163" s="12"/>
      <c r="HMW163" s="12"/>
      <c r="HMX163" s="12"/>
      <c r="HMY163" s="12"/>
      <c r="HMZ163" s="12"/>
      <c r="HNA163" s="12"/>
      <c r="HNB163" s="12"/>
      <c r="HNC163" s="12"/>
      <c r="HND163" s="12"/>
      <c r="HNE163" s="12"/>
      <c r="HNF163" s="12"/>
      <c r="HNG163" s="12"/>
      <c r="HNH163" s="12"/>
      <c r="HNI163" s="12"/>
      <c r="HNJ163" s="12"/>
      <c r="HNK163" s="12"/>
      <c r="HNL163" s="12"/>
      <c r="HNM163" s="12"/>
      <c r="HNN163" s="12"/>
      <c r="HNO163" s="12"/>
      <c r="HNP163" s="12"/>
      <c r="HNQ163" s="12"/>
      <c r="HNR163" s="12"/>
      <c r="HNS163" s="12"/>
      <c r="HNT163" s="12"/>
      <c r="HNU163" s="12"/>
      <c r="HNV163" s="12"/>
      <c r="HNW163" s="12"/>
      <c r="HNX163" s="12"/>
      <c r="HNY163" s="12"/>
      <c r="HNZ163" s="12"/>
      <c r="HOA163" s="12"/>
      <c r="HOB163" s="12"/>
      <c r="HOC163" s="12"/>
      <c r="HOD163" s="12"/>
      <c r="HOE163" s="12"/>
      <c r="HOF163" s="12"/>
      <c r="HOG163" s="12"/>
      <c r="HOH163" s="12"/>
      <c r="HOI163" s="12"/>
      <c r="HOJ163" s="12"/>
      <c r="HOK163" s="12"/>
      <c r="HOL163" s="12"/>
      <c r="HOM163" s="12"/>
      <c r="HON163" s="12"/>
      <c r="HOO163" s="12"/>
      <c r="HOP163" s="12"/>
      <c r="HOQ163" s="12"/>
      <c r="HOR163" s="12"/>
      <c r="HOS163" s="12"/>
      <c r="HOT163" s="12"/>
      <c r="HOU163" s="12"/>
      <c r="HOV163" s="12"/>
      <c r="HOW163" s="12"/>
      <c r="HOX163" s="12"/>
      <c r="HOY163" s="12"/>
      <c r="HOZ163" s="12"/>
      <c r="HPA163" s="12"/>
      <c r="HPB163" s="12"/>
      <c r="HPC163" s="12"/>
      <c r="HPD163" s="12"/>
      <c r="HPE163" s="12"/>
      <c r="HPF163" s="12"/>
      <c r="HPG163" s="12"/>
      <c r="HPH163" s="12"/>
      <c r="HPI163" s="12"/>
      <c r="HPJ163" s="12"/>
      <c r="HPK163" s="12"/>
      <c r="HPL163" s="12"/>
      <c r="HPM163" s="12"/>
      <c r="HPN163" s="12"/>
      <c r="HPO163" s="12"/>
      <c r="HPP163" s="12"/>
      <c r="HPQ163" s="12"/>
      <c r="HPR163" s="12"/>
      <c r="HPS163" s="12"/>
      <c r="HPT163" s="12"/>
      <c r="HPU163" s="12"/>
      <c r="HPV163" s="12"/>
      <c r="HPW163" s="12"/>
      <c r="HPX163" s="12"/>
      <c r="HPY163" s="12"/>
      <c r="HPZ163" s="12"/>
      <c r="HQA163" s="12"/>
      <c r="HQB163" s="12"/>
      <c r="HQC163" s="12"/>
      <c r="HQD163" s="12"/>
      <c r="HQE163" s="12"/>
      <c r="HQF163" s="12"/>
      <c r="HQG163" s="12"/>
      <c r="HQH163" s="12"/>
      <c r="HQI163" s="12"/>
      <c r="HQJ163" s="12"/>
      <c r="HQK163" s="12"/>
      <c r="HQL163" s="12"/>
      <c r="HQM163" s="12"/>
      <c r="HQN163" s="12"/>
      <c r="HQO163" s="12"/>
      <c r="HQP163" s="12"/>
      <c r="HQQ163" s="12"/>
      <c r="HQR163" s="12"/>
      <c r="HQS163" s="12"/>
      <c r="HQT163" s="12"/>
      <c r="HQU163" s="12"/>
      <c r="HQV163" s="12"/>
      <c r="HQW163" s="12"/>
      <c r="HQX163" s="12"/>
      <c r="HQY163" s="12"/>
      <c r="HQZ163" s="12"/>
      <c r="HRA163" s="12"/>
      <c r="HRB163" s="12"/>
      <c r="HRC163" s="12"/>
      <c r="HRD163" s="12"/>
      <c r="HRE163" s="12"/>
      <c r="HRF163" s="12"/>
      <c r="HRG163" s="12"/>
      <c r="HRH163" s="12"/>
      <c r="HRI163" s="12"/>
      <c r="HRJ163" s="12"/>
      <c r="HRK163" s="12"/>
      <c r="HRL163" s="12"/>
      <c r="HRM163" s="12"/>
      <c r="HRN163" s="12"/>
      <c r="HRO163" s="12"/>
      <c r="HRP163" s="12"/>
      <c r="HRQ163" s="12"/>
      <c r="HRR163" s="12"/>
      <c r="HRS163" s="12"/>
      <c r="HRT163" s="12"/>
      <c r="HRU163" s="12"/>
      <c r="HRV163" s="12"/>
      <c r="HRW163" s="12"/>
      <c r="HRX163" s="12"/>
      <c r="HRY163" s="12"/>
      <c r="HRZ163" s="12"/>
      <c r="HSA163" s="12"/>
      <c r="HSB163" s="12"/>
      <c r="HSC163" s="12"/>
      <c r="HSD163" s="12"/>
      <c r="HSE163" s="12"/>
      <c r="HSF163" s="12"/>
      <c r="HSG163" s="12"/>
      <c r="HSH163" s="12"/>
      <c r="HSI163" s="12"/>
      <c r="HSJ163" s="12"/>
      <c r="HSK163" s="12"/>
      <c r="HSL163" s="12"/>
      <c r="HSM163" s="12"/>
      <c r="HSN163" s="12"/>
      <c r="HSO163" s="12"/>
      <c r="HSP163" s="12"/>
      <c r="HSQ163" s="12"/>
      <c r="HSR163" s="12"/>
      <c r="HSS163" s="12"/>
      <c r="HST163" s="12"/>
      <c r="HSU163" s="12"/>
      <c r="HSV163" s="12"/>
      <c r="HSW163" s="12"/>
      <c r="HSX163" s="12"/>
      <c r="HSY163" s="12"/>
      <c r="HSZ163" s="12"/>
      <c r="HTA163" s="12"/>
      <c r="HTB163" s="12"/>
      <c r="HTC163" s="12"/>
      <c r="HTD163" s="12"/>
      <c r="HTE163" s="12"/>
      <c r="HTF163" s="12"/>
      <c r="HTG163" s="12"/>
      <c r="HTH163" s="12"/>
      <c r="HTI163" s="12"/>
      <c r="HTJ163" s="12"/>
      <c r="HTK163" s="12"/>
      <c r="HTL163" s="12"/>
      <c r="HTM163" s="12"/>
      <c r="HTN163" s="12"/>
      <c r="HTO163" s="12"/>
      <c r="HTP163" s="12"/>
      <c r="HTQ163" s="12"/>
      <c r="HTR163" s="12"/>
      <c r="HTS163" s="12"/>
      <c r="HTT163" s="12"/>
      <c r="HTU163" s="12"/>
      <c r="HTV163" s="12"/>
      <c r="HTW163" s="12"/>
      <c r="HTX163" s="12"/>
      <c r="HTY163" s="12"/>
      <c r="HTZ163" s="12"/>
      <c r="HUA163" s="12"/>
      <c r="HUB163" s="12"/>
      <c r="HUC163" s="12"/>
      <c r="HUD163" s="12"/>
      <c r="HUE163" s="12"/>
      <c r="HUF163" s="12"/>
      <c r="HUG163" s="12"/>
      <c r="HUH163" s="12"/>
      <c r="HUI163" s="12"/>
      <c r="HUJ163" s="12"/>
      <c r="HUK163" s="12"/>
      <c r="HUL163" s="12"/>
      <c r="HUM163" s="12"/>
      <c r="HUN163" s="12"/>
      <c r="HUO163" s="12"/>
      <c r="HUP163" s="12"/>
      <c r="HUQ163" s="12"/>
      <c r="HUR163" s="12"/>
      <c r="HUS163" s="12"/>
      <c r="HUT163" s="12"/>
      <c r="HUU163" s="12"/>
      <c r="HUV163" s="12"/>
      <c r="HUW163" s="12"/>
      <c r="HUX163" s="12"/>
      <c r="HUY163" s="12"/>
      <c r="HUZ163" s="12"/>
      <c r="HVA163" s="12"/>
      <c r="HVB163" s="12"/>
      <c r="HVC163" s="12"/>
      <c r="HVD163" s="12"/>
      <c r="HVE163" s="12"/>
      <c r="HVF163" s="12"/>
      <c r="HVG163" s="12"/>
      <c r="HVH163" s="12"/>
      <c r="HVI163" s="12"/>
      <c r="HVJ163" s="12"/>
      <c r="HVK163" s="12"/>
      <c r="HVL163" s="12"/>
      <c r="HVM163" s="12"/>
      <c r="HVN163" s="12"/>
      <c r="HVO163" s="12"/>
      <c r="HVP163" s="12"/>
      <c r="HVQ163" s="12"/>
      <c r="HVR163" s="12"/>
      <c r="HVS163" s="12"/>
      <c r="HVT163" s="12"/>
      <c r="HVU163" s="12"/>
      <c r="HVV163" s="12"/>
      <c r="HVW163" s="12"/>
      <c r="HVX163" s="12"/>
      <c r="HVY163" s="12"/>
      <c r="HVZ163" s="12"/>
      <c r="HWA163" s="12"/>
      <c r="HWB163" s="12"/>
      <c r="HWC163" s="12"/>
      <c r="HWD163" s="12"/>
      <c r="HWE163" s="12"/>
      <c r="HWF163" s="12"/>
      <c r="HWG163" s="12"/>
      <c r="HWH163" s="12"/>
      <c r="HWI163" s="12"/>
      <c r="HWJ163" s="12"/>
      <c r="HWK163" s="12"/>
      <c r="HWL163" s="12"/>
      <c r="HWM163" s="12"/>
      <c r="HWN163" s="12"/>
      <c r="HWO163" s="12"/>
      <c r="HWP163" s="12"/>
      <c r="HWQ163" s="12"/>
      <c r="HWR163" s="12"/>
      <c r="HWS163" s="12"/>
      <c r="HWT163" s="12"/>
      <c r="HWU163" s="12"/>
      <c r="HWV163" s="12"/>
      <c r="HWW163" s="12"/>
      <c r="HWX163" s="12"/>
      <c r="HWY163" s="12"/>
      <c r="HWZ163" s="12"/>
      <c r="HXA163" s="12"/>
      <c r="HXB163" s="12"/>
      <c r="HXC163" s="12"/>
      <c r="HXD163" s="12"/>
      <c r="HXE163" s="12"/>
      <c r="HXF163" s="12"/>
      <c r="HXG163" s="12"/>
      <c r="HXH163" s="12"/>
      <c r="HXI163" s="12"/>
      <c r="HXJ163" s="12"/>
      <c r="HXK163" s="12"/>
      <c r="HXL163" s="12"/>
      <c r="HXM163" s="12"/>
      <c r="HXN163" s="12"/>
      <c r="HXO163" s="12"/>
      <c r="HXP163" s="12"/>
      <c r="HXQ163" s="12"/>
      <c r="HXR163" s="12"/>
      <c r="HXS163" s="12"/>
      <c r="HXT163" s="12"/>
      <c r="HXU163" s="12"/>
      <c r="HXV163" s="12"/>
      <c r="HXW163" s="12"/>
      <c r="HXX163" s="12"/>
      <c r="HXY163" s="12"/>
      <c r="HXZ163" s="12"/>
      <c r="HYA163" s="12"/>
      <c r="HYB163" s="12"/>
      <c r="HYC163" s="12"/>
      <c r="HYD163" s="12"/>
      <c r="HYE163" s="12"/>
      <c r="HYF163" s="12"/>
      <c r="HYG163" s="12"/>
      <c r="HYH163" s="12"/>
      <c r="HYI163" s="12"/>
      <c r="HYJ163" s="12"/>
      <c r="HYK163" s="12"/>
      <c r="HYL163" s="12"/>
      <c r="HYM163" s="12"/>
      <c r="HYN163" s="12"/>
      <c r="HYO163" s="12"/>
      <c r="HYP163" s="12"/>
      <c r="HYQ163" s="12"/>
      <c r="HYR163" s="12"/>
      <c r="HYS163" s="12"/>
      <c r="HYT163" s="12"/>
      <c r="HYU163" s="12"/>
      <c r="HYV163" s="12"/>
      <c r="HYW163" s="12"/>
      <c r="HYX163" s="12"/>
      <c r="HYY163" s="12"/>
      <c r="HYZ163" s="12"/>
      <c r="HZA163" s="12"/>
      <c r="HZB163" s="12"/>
      <c r="HZC163" s="12"/>
      <c r="HZD163" s="12"/>
      <c r="HZE163" s="12"/>
      <c r="HZF163" s="12"/>
      <c r="HZG163" s="12"/>
      <c r="HZH163" s="12"/>
      <c r="HZI163" s="12"/>
      <c r="HZJ163" s="12"/>
      <c r="HZK163" s="12"/>
      <c r="HZL163" s="12"/>
      <c r="HZM163" s="12"/>
      <c r="HZN163" s="12"/>
      <c r="HZO163" s="12"/>
      <c r="HZP163" s="12"/>
      <c r="HZQ163" s="12"/>
      <c r="HZR163" s="12"/>
      <c r="HZS163" s="12"/>
      <c r="HZT163" s="12"/>
      <c r="HZU163" s="12"/>
      <c r="HZV163" s="12"/>
      <c r="HZW163" s="12"/>
      <c r="HZX163" s="12"/>
      <c r="HZY163" s="12"/>
      <c r="HZZ163" s="12"/>
      <c r="IAA163" s="12"/>
      <c r="IAB163" s="12"/>
      <c r="IAC163" s="12"/>
      <c r="IAD163" s="12"/>
      <c r="IAE163" s="12"/>
      <c r="IAF163" s="12"/>
      <c r="IAG163" s="12"/>
      <c r="IAH163" s="12"/>
      <c r="IAI163" s="12"/>
      <c r="IAJ163" s="12"/>
      <c r="IAK163" s="12"/>
      <c r="IAL163" s="12"/>
      <c r="IAM163" s="12"/>
      <c r="IAN163" s="12"/>
      <c r="IAO163" s="12"/>
      <c r="IAP163" s="12"/>
      <c r="IAQ163" s="12"/>
      <c r="IAR163" s="12"/>
      <c r="IAS163" s="12"/>
      <c r="IAT163" s="12"/>
      <c r="IAU163" s="12"/>
      <c r="IAV163" s="12"/>
      <c r="IAW163" s="12"/>
      <c r="IAX163" s="12"/>
      <c r="IAY163" s="12"/>
      <c r="IAZ163" s="12"/>
      <c r="IBA163" s="12"/>
      <c r="IBB163" s="12"/>
      <c r="IBC163" s="12"/>
      <c r="IBD163" s="12"/>
      <c r="IBE163" s="12"/>
      <c r="IBF163" s="12"/>
      <c r="IBG163" s="12"/>
      <c r="IBH163" s="12"/>
      <c r="IBI163" s="12"/>
      <c r="IBJ163" s="12"/>
      <c r="IBK163" s="12"/>
      <c r="IBL163" s="12"/>
      <c r="IBM163" s="12"/>
      <c r="IBN163" s="12"/>
      <c r="IBO163" s="12"/>
      <c r="IBP163" s="12"/>
      <c r="IBQ163" s="12"/>
      <c r="IBR163" s="12"/>
      <c r="IBS163" s="12"/>
      <c r="IBT163" s="12"/>
      <c r="IBU163" s="12"/>
      <c r="IBV163" s="12"/>
      <c r="IBW163" s="12"/>
      <c r="IBX163" s="12"/>
      <c r="IBY163" s="12"/>
      <c r="IBZ163" s="12"/>
      <c r="ICA163" s="12"/>
      <c r="ICB163" s="12"/>
      <c r="ICC163" s="12"/>
      <c r="ICD163" s="12"/>
      <c r="ICE163" s="12"/>
      <c r="ICF163" s="12"/>
      <c r="ICG163" s="12"/>
      <c r="ICH163" s="12"/>
      <c r="ICI163" s="12"/>
      <c r="ICJ163" s="12"/>
      <c r="ICK163" s="12"/>
      <c r="ICL163" s="12"/>
      <c r="ICM163" s="12"/>
      <c r="ICN163" s="12"/>
      <c r="ICO163" s="12"/>
      <c r="ICP163" s="12"/>
      <c r="ICQ163" s="12"/>
      <c r="ICR163" s="12"/>
      <c r="ICS163" s="12"/>
      <c r="ICT163" s="12"/>
      <c r="ICU163" s="12"/>
      <c r="ICV163" s="12"/>
      <c r="ICW163" s="12"/>
      <c r="ICX163" s="12"/>
      <c r="ICY163" s="12"/>
      <c r="ICZ163" s="12"/>
      <c r="IDA163" s="12"/>
      <c r="IDB163" s="12"/>
      <c r="IDC163" s="12"/>
      <c r="IDD163" s="12"/>
      <c r="IDE163" s="12"/>
      <c r="IDF163" s="12"/>
      <c r="IDG163" s="12"/>
      <c r="IDH163" s="12"/>
      <c r="IDI163" s="12"/>
      <c r="IDJ163" s="12"/>
      <c r="IDK163" s="12"/>
      <c r="IDL163" s="12"/>
      <c r="IDM163" s="12"/>
      <c r="IDN163" s="12"/>
      <c r="IDO163" s="12"/>
      <c r="IDP163" s="12"/>
      <c r="IDQ163" s="12"/>
      <c r="IDR163" s="12"/>
      <c r="IDS163" s="12"/>
      <c r="IDT163" s="12"/>
      <c r="IDU163" s="12"/>
      <c r="IDV163" s="12"/>
      <c r="IDW163" s="12"/>
      <c r="IDX163" s="12"/>
      <c r="IDY163" s="12"/>
      <c r="IDZ163" s="12"/>
      <c r="IEA163" s="12"/>
      <c r="IEB163" s="12"/>
      <c r="IEC163" s="12"/>
      <c r="IED163" s="12"/>
      <c r="IEE163" s="12"/>
      <c r="IEF163" s="12"/>
      <c r="IEG163" s="12"/>
      <c r="IEH163" s="12"/>
      <c r="IEI163" s="12"/>
      <c r="IEJ163" s="12"/>
      <c r="IEK163" s="12"/>
      <c r="IEL163" s="12"/>
      <c r="IEM163" s="12"/>
      <c r="IEN163" s="12"/>
      <c r="IEO163" s="12"/>
      <c r="IEP163" s="12"/>
      <c r="IEQ163" s="12"/>
      <c r="IER163" s="12"/>
      <c r="IES163" s="12"/>
      <c r="IET163" s="12"/>
      <c r="IEU163" s="12"/>
      <c r="IEV163" s="12"/>
      <c r="IEW163" s="12"/>
      <c r="IEX163" s="12"/>
      <c r="IEY163" s="12"/>
      <c r="IEZ163" s="12"/>
      <c r="IFA163" s="12"/>
      <c r="IFB163" s="12"/>
      <c r="IFC163" s="12"/>
      <c r="IFD163" s="12"/>
      <c r="IFE163" s="12"/>
      <c r="IFF163" s="12"/>
      <c r="IFG163" s="12"/>
      <c r="IFH163" s="12"/>
      <c r="IFI163" s="12"/>
      <c r="IFJ163" s="12"/>
      <c r="IFK163" s="12"/>
      <c r="IFL163" s="12"/>
      <c r="IFM163" s="12"/>
      <c r="IFN163" s="12"/>
      <c r="IFO163" s="12"/>
      <c r="IFP163" s="12"/>
      <c r="IFQ163" s="12"/>
      <c r="IFR163" s="12"/>
      <c r="IFS163" s="12"/>
      <c r="IFT163" s="12"/>
      <c r="IFU163" s="12"/>
      <c r="IFV163" s="12"/>
      <c r="IFW163" s="12"/>
      <c r="IFX163" s="12"/>
      <c r="IFY163" s="12"/>
      <c r="IFZ163" s="12"/>
      <c r="IGA163" s="12"/>
      <c r="IGB163" s="12"/>
      <c r="IGC163" s="12"/>
      <c r="IGD163" s="12"/>
      <c r="IGE163" s="12"/>
      <c r="IGF163" s="12"/>
      <c r="IGG163" s="12"/>
      <c r="IGH163" s="12"/>
      <c r="IGI163" s="12"/>
      <c r="IGJ163" s="12"/>
      <c r="IGK163" s="12"/>
      <c r="IGL163" s="12"/>
      <c r="IGM163" s="12"/>
      <c r="IGN163" s="12"/>
      <c r="IGO163" s="12"/>
      <c r="IGP163" s="12"/>
      <c r="IGQ163" s="12"/>
      <c r="IGR163" s="12"/>
      <c r="IGS163" s="12"/>
      <c r="IGT163" s="12"/>
      <c r="IGU163" s="12"/>
      <c r="IGV163" s="12"/>
      <c r="IGW163" s="12"/>
      <c r="IGX163" s="12"/>
      <c r="IGY163" s="12"/>
      <c r="IGZ163" s="12"/>
      <c r="IHA163" s="12"/>
      <c r="IHB163" s="12"/>
      <c r="IHC163" s="12"/>
      <c r="IHD163" s="12"/>
      <c r="IHE163" s="12"/>
      <c r="IHF163" s="12"/>
      <c r="IHG163" s="12"/>
      <c r="IHH163" s="12"/>
      <c r="IHI163" s="12"/>
      <c r="IHJ163" s="12"/>
      <c r="IHK163" s="12"/>
      <c r="IHL163" s="12"/>
      <c r="IHM163" s="12"/>
      <c r="IHN163" s="12"/>
      <c r="IHO163" s="12"/>
      <c r="IHP163" s="12"/>
      <c r="IHQ163" s="12"/>
      <c r="IHR163" s="12"/>
      <c r="IHS163" s="12"/>
      <c r="IHT163" s="12"/>
      <c r="IHU163" s="12"/>
      <c r="IHV163" s="12"/>
      <c r="IHW163" s="12"/>
      <c r="IHX163" s="12"/>
      <c r="IHY163" s="12"/>
      <c r="IHZ163" s="12"/>
      <c r="IIA163" s="12"/>
      <c r="IIB163" s="12"/>
      <c r="IIC163" s="12"/>
      <c r="IID163" s="12"/>
      <c r="IIE163" s="12"/>
      <c r="IIF163" s="12"/>
      <c r="IIG163" s="12"/>
      <c r="IIH163" s="12"/>
      <c r="III163" s="12"/>
      <c r="IIJ163" s="12"/>
      <c r="IIK163" s="12"/>
      <c r="IIL163" s="12"/>
      <c r="IIM163" s="12"/>
      <c r="IIN163" s="12"/>
      <c r="IIO163" s="12"/>
      <c r="IIP163" s="12"/>
      <c r="IIQ163" s="12"/>
      <c r="IIR163" s="12"/>
      <c r="IIS163" s="12"/>
      <c r="IIT163" s="12"/>
      <c r="IIU163" s="12"/>
      <c r="IIV163" s="12"/>
      <c r="IIW163" s="12"/>
      <c r="IIX163" s="12"/>
      <c r="IIY163" s="12"/>
      <c r="IIZ163" s="12"/>
      <c r="IJA163" s="12"/>
      <c r="IJB163" s="12"/>
      <c r="IJC163" s="12"/>
      <c r="IJD163" s="12"/>
      <c r="IJE163" s="12"/>
      <c r="IJF163" s="12"/>
      <c r="IJG163" s="12"/>
      <c r="IJH163" s="12"/>
      <c r="IJI163" s="12"/>
      <c r="IJJ163" s="12"/>
      <c r="IJK163" s="12"/>
      <c r="IJL163" s="12"/>
      <c r="IJM163" s="12"/>
      <c r="IJN163" s="12"/>
      <c r="IJO163" s="12"/>
      <c r="IJP163" s="12"/>
      <c r="IJQ163" s="12"/>
      <c r="IJR163" s="12"/>
      <c r="IJS163" s="12"/>
      <c r="IJT163" s="12"/>
      <c r="IJU163" s="12"/>
      <c r="IJV163" s="12"/>
      <c r="IJW163" s="12"/>
      <c r="IJX163" s="12"/>
      <c r="IJY163" s="12"/>
      <c r="IJZ163" s="12"/>
      <c r="IKA163" s="12"/>
      <c r="IKB163" s="12"/>
      <c r="IKC163" s="12"/>
      <c r="IKD163" s="12"/>
      <c r="IKE163" s="12"/>
      <c r="IKF163" s="12"/>
      <c r="IKG163" s="12"/>
      <c r="IKH163" s="12"/>
      <c r="IKI163" s="12"/>
      <c r="IKJ163" s="12"/>
      <c r="IKK163" s="12"/>
      <c r="IKL163" s="12"/>
      <c r="IKM163" s="12"/>
      <c r="IKN163" s="12"/>
      <c r="IKO163" s="12"/>
      <c r="IKP163" s="12"/>
      <c r="IKQ163" s="12"/>
      <c r="IKR163" s="12"/>
      <c r="IKS163" s="12"/>
      <c r="IKT163" s="12"/>
      <c r="IKU163" s="12"/>
      <c r="IKV163" s="12"/>
      <c r="IKW163" s="12"/>
      <c r="IKX163" s="12"/>
      <c r="IKY163" s="12"/>
      <c r="IKZ163" s="12"/>
      <c r="ILA163" s="12"/>
      <c r="ILB163" s="12"/>
      <c r="ILC163" s="12"/>
      <c r="ILD163" s="12"/>
      <c r="ILE163" s="12"/>
      <c r="ILF163" s="12"/>
      <c r="ILG163" s="12"/>
      <c r="ILH163" s="12"/>
      <c r="ILI163" s="12"/>
      <c r="ILJ163" s="12"/>
      <c r="ILK163" s="12"/>
      <c r="ILL163" s="12"/>
      <c r="ILM163" s="12"/>
      <c r="ILN163" s="12"/>
      <c r="ILO163" s="12"/>
      <c r="ILP163" s="12"/>
      <c r="ILQ163" s="12"/>
      <c r="ILR163" s="12"/>
      <c r="ILS163" s="12"/>
      <c r="ILT163" s="12"/>
      <c r="ILU163" s="12"/>
      <c r="ILV163" s="12"/>
      <c r="ILW163" s="12"/>
      <c r="ILX163" s="12"/>
      <c r="ILY163" s="12"/>
      <c r="ILZ163" s="12"/>
      <c r="IMA163" s="12"/>
      <c r="IMB163" s="12"/>
      <c r="IMC163" s="12"/>
      <c r="IMD163" s="12"/>
      <c r="IME163" s="12"/>
      <c r="IMF163" s="12"/>
      <c r="IMG163" s="12"/>
      <c r="IMH163" s="12"/>
      <c r="IMI163" s="12"/>
      <c r="IMJ163" s="12"/>
      <c r="IMK163" s="12"/>
      <c r="IML163" s="12"/>
      <c r="IMM163" s="12"/>
      <c r="IMN163" s="12"/>
      <c r="IMO163" s="12"/>
      <c r="IMP163" s="12"/>
      <c r="IMQ163" s="12"/>
      <c r="IMR163" s="12"/>
      <c r="IMS163" s="12"/>
      <c r="IMT163" s="12"/>
      <c r="IMU163" s="12"/>
      <c r="IMV163" s="12"/>
      <c r="IMW163" s="12"/>
      <c r="IMX163" s="12"/>
      <c r="IMY163" s="12"/>
      <c r="IMZ163" s="12"/>
      <c r="INA163" s="12"/>
      <c r="INB163" s="12"/>
      <c r="INC163" s="12"/>
      <c r="IND163" s="12"/>
      <c r="INE163" s="12"/>
      <c r="INF163" s="12"/>
      <c r="ING163" s="12"/>
      <c r="INH163" s="12"/>
      <c r="INI163" s="12"/>
      <c r="INJ163" s="12"/>
      <c r="INK163" s="12"/>
      <c r="INL163" s="12"/>
      <c r="INM163" s="12"/>
      <c r="INN163" s="12"/>
      <c r="INO163" s="12"/>
      <c r="INP163" s="12"/>
      <c r="INQ163" s="12"/>
      <c r="INR163" s="12"/>
      <c r="INS163" s="12"/>
      <c r="INT163" s="12"/>
      <c r="INU163" s="12"/>
      <c r="INV163" s="12"/>
      <c r="INW163" s="12"/>
      <c r="INX163" s="12"/>
      <c r="INY163" s="12"/>
      <c r="INZ163" s="12"/>
      <c r="IOA163" s="12"/>
      <c r="IOB163" s="12"/>
      <c r="IOC163" s="12"/>
      <c r="IOD163" s="12"/>
      <c r="IOE163" s="12"/>
      <c r="IOF163" s="12"/>
      <c r="IOG163" s="12"/>
      <c r="IOH163" s="12"/>
      <c r="IOI163" s="12"/>
      <c r="IOJ163" s="12"/>
      <c r="IOK163" s="12"/>
      <c r="IOL163" s="12"/>
      <c r="IOM163" s="12"/>
      <c r="ION163" s="12"/>
      <c r="IOO163" s="12"/>
      <c r="IOP163" s="12"/>
      <c r="IOQ163" s="12"/>
      <c r="IOR163" s="12"/>
      <c r="IOS163" s="12"/>
      <c r="IOT163" s="12"/>
      <c r="IOU163" s="12"/>
      <c r="IOV163" s="12"/>
      <c r="IOW163" s="12"/>
      <c r="IOX163" s="12"/>
      <c r="IOY163" s="12"/>
      <c r="IOZ163" s="12"/>
      <c r="IPA163" s="12"/>
      <c r="IPB163" s="12"/>
      <c r="IPC163" s="12"/>
      <c r="IPD163" s="12"/>
      <c r="IPE163" s="12"/>
      <c r="IPF163" s="12"/>
      <c r="IPG163" s="12"/>
      <c r="IPH163" s="12"/>
      <c r="IPI163" s="12"/>
      <c r="IPJ163" s="12"/>
      <c r="IPK163" s="12"/>
      <c r="IPL163" s="12"/>
      <c r="IPM163" s="12"/>
      <c r="IPN163" s="12"/>
      <c r="IPO163" s="12"/>
      <c r="IPP163" s="12"/>
      <c r="IPQ163" s="12"/>
      <c r="IPR163" s="12"/>
      <c r="IPS163" s="12"/>
      <c r="IPT163" s="12"/>
      <c r="IPU163" s="12"/>
      <c r="IPV163" s="12"/>
      <c r="IPW163" s="12"/>
      <c r="IPX163" s="12"/>
      <c r="IPY163" s="12"/>
      <c r="IPZ163" s="12"/>
      <c r="IQA163" s="12"/>
      <c r="IQB163" s="12"/>
      <c r="IQC163" s="12"/>
      <c r="IQD163" s="12"/>
      <c r="IQE163" s="12"/>
      <c r="IQF163" s="12"/>
      <c r="IQG163" s="12"/>
      <c r="IQH163" s="12"/>
      <c r="IQI163" s="12"/>
      <c r="IQJ163" s="12"/>
      <c r="IQK163" s="12"/>
      <c r="IQL163" s="12"/>
      <c r="IQM163" s="12"/>
      <c r="IQN163" s="12"/>
      <c r="IQO163" s="12"/>
      <c r="IQP163" s="12"/>
      <c r="IQQ163" s="12"/>
      <c r="IQR163" s="12"/>
      <c r="IQS163" s="12"/>
      <c r="IQT163" s="12"/>
      <c r="IQU163" s="12"/>
      <c r="IQV163" s="12"/>
      <c r="IQW163" s="12"/>
      <c r="IQX163" s="12"/>
      <c r="IQY163" s="12"/>
      <c r="IQZ163" s="12"/>
      <c r="IRA163" s="12"/>
      <c r="IRB163" s="12"/>
      <c r="IRC163" s="12"/>
      <c r="IRD163" s="12"/>
      <c r="IRE163" s="12"/>
      <c r="IRF163" s="12"/>
      <c r="IRG163" s="12"/>
      <c r="IRH163" s="12"/>
      <c r="IRI163" s="12"/>
      <c r="IRJ163" s="12"/>
      <c r="IRK163" s="12"/>
      <c r="IRL163" s="12"/>
      <c r="IRM163" s="12"/>
      <c r="IRN163" s="12"/>
      <c r="IRO163" s="12"/>
      <c r="IRP163" s="12"/>
      <c r="IRQ163" s="12"/>
      <c r="IRR163" s="12"/>
      <c r="IRS163" s="12"/>
      <c r="IRT163" s="12"/>
      <c r="IRU163" s="12"/>
      <c r="IRV163" s="12"/>
      <c r="IRW163" s="12"/>
      <c r="IRX163" s="12"/>
      <c r="IRY163" s="12"/>
      <c r="IRZ163" s="12"/>
      <c r="ISA163" s="12"/>
      <c r="ISB163" s="12"/>
      <c r="ISC163" s="12"/>
      <c r="ISD163" s="12"/>
      <c r="ISE163" s="12"/>
      <c r="ISF163" s="12"/>
      <c r="ISG163" s="12"/>
      <c r="ISH163" s="12"/>
      <c r="ISI163" s="12"/>
      <c r="ISJ163" s="12"/>
      <c r="ISK163" s="12"/>
      <c r="ISL163" s="12"/>
      <c r="ISM163" s="12"/>
      <c r="ISN163" s="12"/>
      <c r="ISO163" s="12"/>
      <c r="ISP163" s="12"/>
      <c r="ISQ163" s="12"/>
      <c r="ISR163" s="12"/>
      <c r="ISS163" s="12"/>
      <c r="IST163" s="12"/>
      <c r="ISU163" s="12"/>
      <c r="ISV163" s="12"/>
      <c r="ISW163" s="12"/>
      <c r="ISX163" s="12"/>
      <c r="ISY163" s="12"/>
      <c r="ISZ163" s="12"/>
      <c r="ITA163" s="12"/>
      <c r="ITB163" s="12"/>
      <c r="ITC163" s="12"/>
      <c r="ITD163" s="12"/>
      <c r="ITE163" s="12"/>
      <c r="ITF163" s="12"/>
      <c r="ITG163" s="12"/>
      <c r="ITH163" s="12"/>
      <c r="ITI163" s="12"/>
      <c r="ITJ163" s="12"/>
      <c r="ITK163" s="12"/>
      <c r="ITL163" s="12"/>
      <c r="ITM163" s="12"/>
      <c r="ITN163" s="12"/>
      <c r="ITO163" s="12"/>
      <c r="ITP163" s="12"/>
      <c r="ITQ163" s="12"/>
      <c r="ITR163" s="12"/>
      <c r="ITS163" s="12"/>
      <c r="ITT163" s="12"/>
      <c r="ITU163" s="12"/>
      <c r="ITV163" s="12"/>
      <c r="ITW163" s="12"/>
      <c r="ITX163" s="12"/>
      <c r="ITY163" s="12"/>
      <c r="ITZ163" s="12"/>
      <c r="IUA163" s="12"/>
      <c r="IUB163" s="12"/>
      <c r="IUC163" s="12"/>
      <c r="IUD163" s="12"/>
      <c r="IUE163" s="12"/>
      <c r="IUF163" s="12"/>
      <c r="IUG163" s="12"/>
      <c r="IUH163" s="12"/>
      <c r="IUI163" s="12"/>
      <c r="IUJ163" s="12"/>
      <c r="IUK163" s="12"/>
      <c r="IUL163" s="12"/>
      <c r="IUM163" s="12"/>
      <c r="IUN163" s="12"/>
      <c r="IUO163" s="12"/>
      <c r="IUP163" s="12"/>
      <c r="IUQ163" s="12"/>
      <c r="IUR163" s="12"/>
      <c r="IUS163" s="12"/>
      <c r="IUT163" s="12"/>
      <c r="IUU163" s="12"/>
      <c r="IUV163" s="12"/>
      <c r="IUW163" s="12"/>
      <c r="IUX163" s="12"/>
      <c r="IUY163" s="12"/>
      <c r="IUZ163" s="12"/>
      <c r="IVA163" s="12"/>
      <c r="IVB163" s="12"/>
      <c r="IVC163" s="12"/>
      <c r="IVD163" s="12"/>
      <c r="IVE163" s="12"/>
      <c r="IVF163" s="12"/>
      <c r="IVG163" s="12"/>
      <c r="IVH163" s="12"/>
      <c r="IVI163" s="12"/>
      <c r="IVJ163" s="12"/>
      <c r="IVK163" s="12"/>
      <c r="IVL163" s="12"/>
      <c r="IVM163" s="12"/>
      <c r="IVN163" s="12"/>
      <c r="IVO163" s="12"/>
      <c r="IVP163" s="12"/>
      <c r="IVQ163" s="12"/>
      <c r="IVR163" s="12"/>
      <c r="IVS163" s="12"/>
      <c r="IVT163" s="12"/>
      <c r="IVU163" s="12"/>
      <c r="IVV163" s="12"/>
      <c r="IVW163" s="12"/>
      <c r="IVX163" s="12"/>
      <c r="IVY163" s="12"/>
      <c r="IVZ163" s="12"/>
      <c r="IWA163" s="12"/>
      <c r="IWB163" s="12"/>
      <c r="IWC163" s="12"/>
      <c r="IWD163" s="12"/>
      <c r="IWE163" s="12"/>
      <c r="IWF163" s="12"/>
      <c r="IWG163" s="12"/>
      <c r="IWH163" s="12"/>
      <c r="IWI163" s="12"/>
      <c r="IWJ163" s="12"/>
      <c r="IWK163" s="12"/>
      <c r="IWL163" s="12"/>
      <c r="IWM163" s="12"/>
      <c r="IWN163" s="12"/>
      <c r="IWO163" s="12"/>
      <c r="IWP163" s="12"/>
      <c r="IWQ163" s="12"/>
      <c r="IWR163" s="12"/>
      <c r="IWS163" s="12"/>
      <c r="IWT163" s="12"/>
      <c r="IWU163" s="12"/>
      <c r="IWV163" s="12"/>
      <c r="IWW163" s="12"/>
      <c r="IWX163" s="12"/>
      <c r="IWY163" s="12"/>
      <c r="IWZ163" s="12"/>
      <c r="IXA163" s="12"/>
      <c r="IXB163" s="12"/>
      <c r="IXC163" s="12"/>
      <c r="IXD163" s="12"/>
      <c r="IXE163" s="12"/>
      <c r="IXF163" s="12"/>
      <c r="IXG163" s="12"/>
      <c r="IXH163" s="12"/>
      <c r="IXI163" s="12"/>
      <c r="IXJ163" s="12"/>
      <c r="IXK163" s="12"/>
      <c r="IXL163" s="12"/>
      <c r="IXM163" s="12"/>
      <c r="IXN163" s="12"/>
      <c r="IXO163" s="12"/>
      <c r="IXP163" s="12"/>
      <c r="IXQ163" s="12"/>
      <c r="IXR163" s="12"/>
      <c r="IXS163" s="12"/>
      <c r="IXT163" s="12"/>
      <c r="IXU163" s="12"/>
      <c r="IXV163" s="12"/>
      <c r="IXW163" s="12"/>
      <c r="IXX163" s="12"/>
      <c r="IXY163" s="12"/>
      <c r="IXZ163" s="12"/>
      <c r="IYA163" s="12"/>
      <c r="IYB163" s="12"/>
      <c r="IYC163" s="12"/>
      <c r="IYD163" s="12"/>
      <c r="IYE163" s="12"/>
      <c r="IYF163" s="12"/>
      <c r="IYG163" s="12"/>
      <c r="IYH163" s="12"/>
      <c r="IYI163" s="12"/>
      <c r="IYJ163" s="12"/>
      <c r="IYK163" s="12"/>
      <c r="IYL163" s="12"/>
      <c r="IYM163" s="12"/>
      <c r="IYN163" s="12"/>
      <c r="IYO163" s="12"/>
      <c r="IYP163" s="12"/>
      <c r="IYQ163" s="12"/>
      <c r="IYR163" s="12"/>
      <c r="IYS163" s="12"/>
      <c r="IYT163" s="12"/>
      <c r="IYU163" s="12"/>
      <c r="IYV163" s="12"/>
      <c r="IYW163" s="12"/>
      <c r="IYX163" s="12"/>
      <c r="IYY163" s="12"/>
      <c r="IYZ163" s="12"/>
      <c r="IZA163" s="12"/>
      <c r="IZB163" s="12"/>
      <c r="IZC163" s="12"/>
      <c r="IZD163" s="12"/>
      <c r="IZE163" s="12"/>
      <c r="IZF163" s="12"/>
      <c r="IZG163" s="12"/>
      <c r="IZH163" s="12"/>
      <c r="IZI163" s="12"/>
      <c r="IZJ163" s="12"/>
      <c r="IZK163" s="12"/>
      <c r="IZL163" s="12"/>
      <c r="IZM163" s="12"/>
      <c r="IZN163" s="12"/>
      <c r="IZO163" s="12"/>
      <c r="IZP163" s="12"/>
      <c r="IZQ163" s="12"/>
      <c r="IZR163" s="12"/>
      <c r="IZS163" s="12"/>
      <c r="IZT163" s="12"/>
      <c r="IZU163" s="12"/>
      <c r="IZV163" s="12"/>
      <c r="IZW163" s="12"/>
      <c r="IZX163" s="12"/>
      <c r="IZY163" s="12"/>
      <c r="IZZ163" s="12"/>
      <c r="JAA163" s="12"/>
      <c r="JAB163" s="12"/>
      <c r="JAC163" s="12"/>
      <c r="JAD163" s="12"/>
      <c r="JAE163" s="12"/>
      <c r="JAF163" s="12"/>
      <c r="JAG163" s="12"/>
      <c r="JAH163" s="12"/>
      <c r="JAI163" s="12"/>
      <c r="JAJ163" s="12"/>
      <c r="JAK163" s="12"/>
      <c r="JAL163" s="12"/>
      <c r="JAM163" s="12"/>
      <c r="JAN163" s="12"/>
      <c r="JAO163" s="12"/>
      <c r="JAP163" s="12"/>
      <c r="JAQ163" s="12"/>
      <c r="JAR163" s="12"/>
      <c r="JAS163" s="12"/>
      <c r="JAT163" s="12"/>
      <c r="JAU163" s="12"/>
      <c r="JAV163" s="12"/>
      <c r="JAW163" s="12"/>
      <c r="JAX163" s="12"/>
      <c r="JAY163" s="12"/>
      <c r="JAZ163" s="12"/>
      <c r="JBA163" s="12"/>
      <c r="JBB163" s="12"/>
      <c r="JBC163" s="12"/>
      <c r="JBD163" s="12"/>
      <c r="JBE163" s="12"/>
      <c r="JBF163" s="12"/>
      <c r="JBG163" s="12"/>
      <c r="JBH163" s="12"/>
      <c r="JBI163" s="12"/>
      <c r="JBJ163" s="12"/>
      <c r="JBK163" s="12"/>
      <c r="JBL163" s="12"/>
      <c r="JBM163" s="12"/>
      <c r="JBN163" s="12"/>
      <c r="JBO163" s="12"/>
      <c r="JBP163" s="12"/>
      <c r="JBQ163" s="12"/>
      <c r="JBR163" s="12"/>
      <c r="JBS163" s="12"/>
      <c r="JBT163" s="12"/>
      <c r="JBU163" s="12"/>
      <c r="JBV163" s="12"/>
      <c r="JBW163" s="12"/>
      <c r="JBX163" s="12"/>
      <c r="JBY163" s="12"/>
      <c r="JBZ163" s="12"/>
      <c r="JCA163" s="12"/>
      <c r="JCB163" s="12"/>
      <c r="JCC163" s="12"/>
      <c r="JCD163" s="12"/>
      <c r="JCE163" s="12"/>
      <c r="JCF163" s="12"/>
      <c r="JCG163" s="12"/>
      <c r="JCH163" s="12"/>
      <c r="JCI163" s="12"/>
      <c r="JCJ163" s="12"/>
      <c r="JCK163" s="12"/>
      <c r="JCL163" s="12"/>
      <c r="JCM163" s="12"/>
      <c r="JCN163" s="12"/>
      <c r="JCO163" s="12"/>
      <c r="JCP163" s="12"/>
      <c r="JCQ163" s="12"/>
      <c r="JCR163" s="12"/>
      <c r="JCS163" s="12"/>
      <c r="JCT163" s="12"/>
      <c r="JCU163" s="12"/>
      <c r="JCV163" s="12"/>
      <c r="JCW163" s="12"/>
      <c r="JCX163" s="12"/>
      <c r="JCY163" s="12"/>
      <c r="JCZ163" s="12"/>
      <c r="JDA163" s="12"/>
      <c r="JDB163" s="12"/>
      <c r="JDC163" s="12"/>
      <c r="JDD163" s="12"/>
      <c r="JDE163" s="12"/>
      <c r="JDF163" s="12"/>
      <c r="JDG163" s="12"/>
      <c r="JDH163" s="12"/>
      <c r="JDI163" s="12"/>
      <c r="JDJ163" s="12"/>
      <c r="JDK163" s="12"/>
      <c r="JDL163" s="12"/>
      <c r="JDM163" s="12"/>
      <c r="JDN163" s="12"/>
      <c r="JDO163" s="12"/>
      <c r="JDP163" s="12"/>
      <c r="JDQ163" s="12"/>
      <c r="JDR163" s="12"/>
      <c r="JDS163" s="12"/>
      <c r="JDT163" s="12"/>
      <c r="JDU163" s="12"/>
      <c r="JDV163" s="12"/>
      <c r="JDW163" s="12"/>
      <c r="JDX163" s="12"/>
      <c r="JDY163" s="12"/>
      <c r="JDZ163" s="12"/>
      <c r="JEA163" s="12"/>
      <c r="JEB163" s="12"/>
      <c r="JEC163" s="12"/>
      <c r="JED163" s="12"/>
      <c r="JEE163" s="12"/>
      <c r="JEF163" s="12"/>
      <c r="JEG163" s="12"/>
      <c r="JEH163" s="12"/>
      <c r="JEI163" s="12"/>
      <c r="JEJ163" s="12"/>
      <c r="JEK163" s="12"/>
      <c r="JEL163" s="12"/>
      <c r="JEM163" s="12"/>
      <c r="JEN163" s="12"/>
      <c r="JEO163" s="12"/>
      <c r="JEP163" s="12"/>
      <c r="JEQ163" s="12"/>
      <c r="JER163" s="12"/>
      <c r="JES163" s="12"/>
      <c r="JET163" s="12"/>
      <c r="JEU163" s="12"/>
      <c r="JEV163" s="12"/>
      <c r="JEW163" s="12"/>
      <c r="JEX163" s="12"/>
      <c r="JEY163" s="12"/>
      <c r="JEZ163" s="12"/>
      <c r="JFA163" s="12"/>
      <c r="JFB163" s="12"/>
      <c r="JFC163" s="12"/>
      <c r="JFD163" s="12"/>
      <c r="JFE163" s="12"/>
      <c r="JFF163" s="12"/>
      <c r="JFG163" s="12"/>
      <c r="JFH163" s="12"/>
      <c r="JFI163" s="12"/>
      <c r="JFJ163" s="12"/>
      <c r="JFK163" s="12"/>
      <c r="JFL163" s="12"/>
      <c r="JFM163" s="12"/>
      <c r="JFN163" s="12"/>
      <c r="JFO163" s="12"/>
      <c r="JFP163" s="12"/>
      <c r="JFQ163" s="12"/>
      <c r="JFR163" s="12"/>
      <c r="JFS163" s="12"/>
      <c r="JFT163" s="12"/>
      <c r="JFU163" s="12"/>
      <c r="JFV163" s="12"/>
      <c r="JFW163" s="12"/>
      <c r="JFX163" s="12"/>
      <c r="JFY163" s="12"/>
      <c r="JFZ163" s="12"/>
      <c r="JGA163" s="12"/>
      <c r="JGB163" s="12"/>
      <c r="JGC163" s="12"/>
      <c r="JGD163" s="12"/>
      <c r="JGE163" s="12"/>
      <c r="JGF163" s="12"/>
      <c r="JGG163" s="12"/>
      <c r="JGH163" s="12"/>
      <c r="JGI163" s="12"/>
      <c r="JGJ163" s="12"/>
      <c r="JGK163" s="12"/>
      <c r="JGL163" s="12"/>
      <c r="JGM163" s="12"/>
      <c r="JGN163" s="12"/>
      <c r="JGO163" s="12"/>
      <c r="JGP163" s="12"/>
      <c r="JGQ163" s="12"/>
      <c r="JGR163" s="12"/>
      <c r="JGS163" s="12"/>
      <c r="JGT163" s="12"/>
      <c r="JGU163" s="12"/>
      <c r="JGV163" s="12"/>
      <c r="JGW163" s="12"/>
      <c r="JGX163" s="12"/>
      <c r="JGY163" s="12"/>
      <c r="JGZ163" s="12"/>
      <c r="JHA163" s="12"/>
      <c r="JHB163" s="12"/>
      <c r="JHC163" s="12"/>
      <c r="JHD163" s="12"/>
      <c r="JHE163" s="12"/>
      <c r="JHF163" s="12"/>
      <c r="JHG163" s="12"/>
      <c r="JHH163" s="12"/>
      <c r="JHI163" s="12"/>
      <c r="JHJ163" s="12"/>
      <c r="JHK163" s="12"/>
      <c r="JHL163" s="12"/>
      <c r="JHM163" s="12"/>
      <c r="JHN163" s="12"/>
      <c r="JHO163" s="12"/>
      <c r="JHP163" s="12"/>
      <c r="JHQ163" s="12"/>
      <c r="JHR163" s="12"/>
      <c r="JHS163" s="12"/>
      <c r="JHT163" s="12"/>
      <c r="JHU163" s="12"/>
      <c r="JHV163" s="12"/>
      <c r="JHW163" s="12"/>
      <c r="JHX163" s="12"/>
      <c r="JHY163" s="12"/>
      <c r="JHZ163" s="12"/>
      <c r="JIA163" s="12"/>
      <c r="JIB163" s="12"/>
      <c r="JIC163" s="12"/>
      <c r="JID163" s="12"/>
      <c r="JIE163" s="12"/>
      <c r="JIF163" s="12"/>
      <c r="JIG163" s="12"/>
      <c r="JIH163" s="12"/>
      <c r="JII163" s="12"/>
      <c r="JIJ163" s="12"/>
      <c r="JIK163" s="12"/>
      <c r="JIL163" s="12"/>
      <c r="JIM163" s="12"/>
      <c r="JIN163" s="12"/>
      <c r="JIO163" s="12"/>
      <c r="JIP163" s="12"/>
      <c r="JIQ163" s="12"/>
      <c r="JIR163" s="12"/>
      <c r="JIS163" s="12"/>
      <c r="JIT163" s="12"/>
      <c r="JIU163" s="12"/>
      <c r="JIV163" s="12"/>
      <c r="JIW163" s="12"/>
      <c r="JIX163" s="12"/>
      <c r="JIY163" s="12"/>
      <c r="JIZ163" s="12"/>
      <c r="JJA163" s="12"/>
      <c r="JJB163" s="12"/>
      <c r="JJC163" s="12"/>
      <c r="JJD163" s="12"/>
      <c r="JJE163" s="12"/>
      <c r="JJF163" s="12"/>
      <c r="JJG163" s="12"/>
      <c r="JJH163" s="12"/>
      <c r="JJI163" s="12"/>
      <c r="JJJ163" s="12"/>
      <c r="JJK163" s="12"/>
      <c r="JJL163" s="12"/>
      <c r="JJM163" s="12"/>
      <c r="JJN163" s="12"/>
      <c r="JJO163" s="12"/>
      <c r="JJP163" s="12"/>
      <c r="JJQ163" s="12"/>
      <c r="JJR163" s="12"/>
      <c r="JJS163" s="12"/>
      <c r="JJT163" s="12"/>
      <c r="JJU163" s="12"/>
      <c r="JJV163" s="12"/>
      <c r="JJW163" s="12"/>
      <c r="JJX163" s="12"/>
      <c r="JJY163" s="12"/>
      <c r="JJZ163" s="12"/>
      <c r="JKA163" s="12"/>
      <c r="JKB163" s="12"/>
      <c r="JKC163" s="12"/>
      <c r="JKD163" s="12"/>
      <c r="JKE163" s="12"/>
      <c r="JKF163" s="12"/>
      <c r="JKG163" s="12"/>
      <c r="JKH163" s="12"/>
      <c r="JKI163" s="12"/>
      <c r="JKJ163" s="12"/>
      <c r="JKK163" s="12"/>
      <c r="JKL163" s="12"/>
      <c r="JKM163" s="12"/>
      <c r="JKN163" s="12"/>
      <c r="JKO163" s="12"/>
      <c r="JKP163" s="12"/>
      <c r="JKQ163" s="12"/>
      <c r="JKR163" s="12"/>
      <c r="JKS163" s="12"/>
      <c r="JKT163" s="12"/>
      <c r="JKU163" s="12"/>
      <c r="JKV163" s="12"/>
      <c r="JKW163" s="12"/>
      <c r="JKX163" s="12"/>
      <c r="JKY163" s="12"/>
      <c r="JKZ163" s="12"/>
      <c r="JLA163" s="12"/>
      <c r="JLB163" s="12"/>
      <c r="JLC163" s="12"/>
      <c r="JLD163" s="12"/>
      <c r="JLE163" s="12"/>
      <c r="JLF163" s="12"/>
      <c r="JLG163" s="12"/>
      <c r="JLH163" s="12"/>
      <c r="JLI163" s="12"/>
      <c r="JLJ163" s="12"/>
      <c r="JLK163" s="12"/>
      <c r="JLL163" s="12"/>
      <c r="JLM163" s="12"/>
      <c r="JLN163" s="12"/>
      <c r="JLO163" s="12"/>
      <c r="JLP163" s="12"/>
      <c r="JLQ163" s="12"/>
      <c r="JLR163" s="12"/>
      <c r="JLS163" s="12"/>
      <c r="JLT163" s="12"/>
      <c r="JLU163" s="12"/>
      <c r="JLV163" s="12"/>
      <c r="JLW163" s="12"/>
      <c r="JLX163" s="12"/>
      <c r="JLY163" s="12"/>
      <c r="JLZ163" s="12"/>
      <c r="JMA163" s="12"/>
      <c r="JMB163" s="12"/>
      <c r="JMC163" s="12"/>
      <c r="JMD163" s="12"/>
      <c r="JME163" s="12"/>
      <c r="JMF163" s="12"/>
      <c r="JMG163" s="12"/>
      <c r="JMH163" s="12"/>
      <c r="JMI163" s="12"/>
      <c r="JMJ163" s="12"/>
      <c r="JMK163" s="12"/>
      <c r="JML163" s="12"/>
      <c r="JMM163" s="12"/>
      <c r="JMN163" s="12"/>
      <c r="JMO163" s="12"/>
      <c r="JMP163" s="12"/>
      <c r="JMQ163" s="12"/>
      <c r="JMR163" s="12"/>
      <c r="JMS163" s="12"/>
      <c r="JMT163" s="12"/>
      <c r="JMU163" s="12"/>
      <c r="JMV163" s="12"/>
      <c r="JMW163" s="12"/>
      <c r="JMX163" s="12"/>
      <c r="JMY163" s="12"/>
      <c r="JMZ163" s="12"/>
      <c r="JNA163" s="12"/>
      <c r="JNB163" s="12"/>
      <c r="JNC163" s="12"/>
      <c r="JND163" s="12"/>
      <c r="JNE163" s="12"/>
      <c r="JNF163" s="12"/>
      <c r="JNG163" s="12"/>
      <c r="JNH163" s="12"/>
      <c r="JNI163" s="12"/>
      <c r="JNJ163" s="12"/>
      <c r="JNK163" s="12"/>
      <c r="JNL163" s="12"/>
      <c r="JNM163" s="12"/>
      <c r="JNN163" s="12"/>
      <c r="JNO163" s="12"/>
      <c r="JNP163" s="12"/>
      <c r="JNQ163" s="12"/>
      <c r="JNR163" s="12"/>
      <c r="JNS163" s="12"/>
      <c r="JNT163" s="12"/>
      <c r="JNU163" s="12"/>
      <c r="JNV163" s="12"/>
      <c r="JNW163" s="12"/>
      <c r="JNX163" s="12"/>
      <c r="JNY163" s="12"/>
      <c r="JNZ163" s="12"/>
      <c r="JOA163" s="12"/>
      <c r="JOB163" s="12"/>
      <c r="JOC163" s="12"/>
      <c r="JOD163" s="12"/>
      <c r="JOE163" s="12"/>
      <c r="JOF163" s="12"/>
      <c r="JOG163" s="12"/>
      <c r="JOH163" s="12"/>
      <c r="JOI163" s="12"/>
      <c r="JOJ163" s="12"/>
      <c r="JOK163" s="12"/>
      <c r="JOL163" s="12"/>
      <c r="JOM163" s="12"/>
      <c r="JON163" s="12"/>
      <c r="JOO163" s="12"/>
      <c r="JOP163" s="12"/>
      <c r="JOQ163" s="12"/>
      <c r="JOR163" s="12"/>
      <c r="JOS163" s="12"/>
      <c r="JOT163" s="12"/>
      <c r="JOU163" s="12"/>
      <c r="JOV163" s="12"/>
      <c r="JOW163" s="12"/>
      <c r="JOX163" s="12"/>
      <c r="JOY163" s="12"/>
      <c r="JOZ163" s="12"/>
      <c r="JPA163" s="12"/>
      <c r="JPB163" s="12"/>
      <c r="JPC163" s="12"/>
      <c r="JPD163" s="12"/>
      <c r="JPE163" s="12"/>
      <c r="JPF163" s="12"/>
      <c r="JPG163" s="12"/>
      <c r="JPH163" s="12"/>
      <c r="JPI163" s="12"/>
      <c r="JPJ163" s="12"/>
      <c r="JPK163" s="12"/>
      <c r="JPL163" s="12"/>
      <c r="JPM163" s="12"/>
      <c r="JPN163" s="12"/>
      <c r="JPO163" s="12"/>
      <c r="JPP163" s="12"/>
      <c r="JPQ163" s="12"/>
      <c r="JPR163" s="12"/>
      <c r="JPS163" s="12"/>
      <c r="JPT163" s="12"/>
      <c r="JPU163" s="12"/>
      <c r="JPV163" s="12"/>
      <c r="JPW163" s="12"/>
      <c r="JPX163" s="12"/>
      <c r="JPY163" s="12"/>
      <c r="JPZ163" s="12"/>
      <c r="JQA163" s="12"/>
      <c r="JQB163" s="12"/>
      <c r="JQC163" s="12"/>
      <c r="JQD163" s="12"/>
      <c r="JQE163" s="12"/>
      <c r="JQF163" s="12"/>
      <c r="JQG163" s="12"/>
      <c r="JQH163" s="12"/>
      <c r="JQI163" s="12"/>
      <c r="JQJ163" s="12"/>
      <c r="JQK163" s="12"/>
      <c r="JQL163" s="12"/>
      <c r="JQM163" s="12"/>
      <c r="JQN163" s="12"/>
      <c r="JQO163" s="12"/>
      <c r="JQP163" s="12"/>
      <c r="JQQ163" s="12"/>
      <c r="JQR163" s="12"/>
      <c r="JQS163" s="12"/>
      <c r="JQT163" s="12"/>
      <c r="JQU163" s="12"/>
      <c r="JQV163" s="12"/>
      <c r="JQW163" s="12"/>
      <c r="JQX163" s="12"/>
      <c r="JQY163" s="12"/>
      <c r="JQZ163" s="12"/>
      <c r="JRA163" s="12"/>
      <c r="JRB163" s="12"/>
      <c r="JRC163" s="12"/>
      <c r="JRD163" s="12"/>
      <c r="JRE163" s="12"/>
      <c r="JRF163" s="12"/>
      <c r="JRG163" s="12"/>
      <c r="JRH163" s="12"/>
      <c r="JRI163" s="12"/>
      <c r="JRJ163" s="12"/>
      <c r="JRK163" s="12"/>
      <c r="JRL163" s="12"/>
      <c r="JRM163" s="12"/>
      <c r="JRN163" s="12"/>
      <c r="JRO163" s="12"/>
      <c r="JRP163" s="12"/>
      <c r="JRQ163" s="12"/>
      <c r="JRR163" s="12"/>
      <c r="JRS163" s="12"/>
      <c r="JRT163" s="12"/>
      <c r="JRU163" s="12"/>
      <c r="JRV163" s="12"/>
      <c r="JRW163" s="12"/>
      <c r="JRX163" s="12"/>
      <c r="JRY163" s="12"/>
      <c r="JRZ163" s="12"/>
      <c r="JSA163" s="12"/>
      <c r="JSB163" s="12"/>
      <c r="JSC163" s="12"/>
      <c r="JSD163" s="12"/>
      <c r="JSE163" s="12"/>
      <c r="JSF163" s="12"/>
      <c r="JSG163" s="12"/>
      <c r="JSH163" s="12"/>
      <c r="JSI163" s="12"/>
      <c r="JSJ163" s="12"/>
      <c r="JSK163" s="12"/>
      <c r="JSL163" s="12"/>
      <c r="JSM163" s="12"/>
      <c r="JSN163" s="12"/>
      <c r="JSO163" s="12"/>
      <c r="JSP163" s="12"/>
      <c r="JSQ163" s="12"/>
      <c r="JSR163" s="12"/>
      <c r="JSS163" s="12"/>
      <c r="JST163" s="12"/>
      <c r="JSU163" s="12"/>
      <c r="JSV163" s="12"/>
      <c r="JSW163" s="12"/>
      <c r="JSX163" s="12"/>
      <c r="JSY163" s="12"/>
      <c r="JSZ163" s="12"/>
      <c r="JTA163" s="12"/>
      <c r="JTB163" s="12"/>
      <c r="JTC163" s="12"/>
      <c r="JTD163" s="12"/>
      <c r="JTE163" s="12"/>
      <c r="JTF163" s="12"/>
      <c r="JTG163" s="12"/>
      <c r="JTH163" s="12"/>
      <c r="JTI163" s="12"/>
      <c r="JTJ163" s="12"/>
      <c r="JTK163" s="12"/>
      <c r="JTL163" s="12"/>
      <c r="JTM163" s="12"/>
      <c r="JTN163" s="12"/>
      <c r="JTO163" s="12"/>
      <c r="JTP163" s="12"/>
      <c r="JTQ163" s="12"/>
      <c r="JTR163" s="12"/>
      <c r="JTS163" s="12"/>
      <c r="JTT163" s="12"/>
      <c r="JTU163" s="12"/>
      <c r="JTV163" s="12"/>
      <c r="JTW163" s="12"/>
      <c r="JTX163" s="12"/>
      <c r="JTY163" s="12"/>
      <c r="JTZ163" s="12"/>
      <c r="JUA163" s="12"/>
      <c r="JUB163" s="12"/>
      <c r="JUC163" s="12"/>
      <c r="JUD163" s="12"/>
      <c r="JUE163" s="12"/>
      <c r="JUF163" s="12"/>
      <c r="JUG163" s="12"/>
      <c r="JUH163" s="12"/>
      <c r="JUI163" s="12"/>
      <c r="JUJ163" s="12"/>
      <c r="JUK163" s="12"/>
      <c r="JUL163" s="12"/>
      <c r="JUM163" s="12"/>
      <c r="JUN163" s="12"/>
      <c r="JUO163" s="12"/>
      <c r="JUP163" s="12"/>
      <c r="JUQ163" s="12"/>
      <c r="JUR163" s="12"/>
      <c r="JUS163" s="12"/>
      <c r="JUT163" s="12"/>
      <c r="JUU163" s="12"/>
      <c r="JUV163" s="12"/>
      <c r="JUW163" s="12"/>
      <c r="JUX163" s="12"/>
      <c r="JUY163" s="12"/>
      <c r="JUZ163" s="12"/>
      <c r="JVA163" s="12"/>
      <c r="JVB163" s="12"/>
      <c r="JVC163" s="12"/>
      <c r="JVD163" s="12"/>
      <c r="JVE163" s="12"/>
      <c r="JVF163" s="12"/>
      <c r="JVG163" s="12"/>
      <c r="JVH163" s="12"/>
      <c r="JVI163" s="12"/>
      <c r="JVJ163" s="12"/>
      <c r="JVK163" s="12"/>
      <c r="JVL163" s="12"/>
      <c r="JVM163" s="12"/>
      <c r="JVN163" s="12"/>
      <c r="JVO163" s="12"/>
      <c r="JVP163" s="12"/>
      <c r="JVQ163" s="12"/>
      <c r="JVR163" s="12"/>
      <c r="JVS163" s="12"/>
      <c r="JVT163" s="12"/>
      <c r="JVU163" s="12"/>
      <c r="JVV163" s="12"/>
      <c r="JVW163" s="12"/>
      <c r="JVX163" s="12"/>
      <c r="JVY163" s="12"/>
      <c r="JVZ163" s="12"/>
      <c r="JWA163" s="12"/>
      <c r="JWB163" s="12"/>
      <c r="JWC163" s="12"/>
      <c r="JWD163" s="12"/>
      <c r="JWE163" s="12"/>
      <c r="JWF163" s="12"/>
      <c r="JWG163" s="12"/>
      <c r="JWH163" s="12"/>
      <c r="JWI163" s="12"/>
      <c r="JWJ163" s="12"/>
      <c r="JWK163" s="12"/>
      <c r="JWL163" s="12"/>
      <c r="JWM163" s="12"/>
      <c r="JWN163" s="12"/>
      <c r="JWO163" s="12"/>
      <c r="JWP163" s="12"/>
      <c r="JWQ163" s="12"/>
      <c r="JWR163" s="12"/>
      <c r="JWS163" s="12"/>
      <c r="JWT163" s="12"/>
      <c r="JWU163" s="12"/>
      <c r="JWV163" s="12"/>
      <c r="JWW163" s="12"/>
      <c r="JWX163" s="12"/>
      <c r="JWY163" s="12"/>
      <c r="JWZ163" s="12"/>
      <c r="JXA163" s="12"/>
      <c r="JXB163" s="12"/>
      <c r="JXC163" s="12"/>
      <c r="JXD163" s="12"/>
      <c r="JXE163" s="12"/>
      <c r="JXF163" s="12"/>
      <c r="JXG163" s="12"/>
      <c r="JXH163" s="12"/>
      <c r="JXI163" s="12"/>
      <c r="JXJ163" s="12"/>
      <c r="JXK163" s="12"/>
      <c r="JXL163" s="12"/>
      <c r="JXM163" s="12"/>
      <c r="JXN163" s="12"/>
      <c r="JXO163" s="12"/>
      <c r="JXP163" s="12"/>
      <c r="JXQ163" s="12"/>
      <c r="JXR163" s="12"/>
      <c r="JXS163" s="12"/>
      <c r="JXT163" s="12"/>
      <c r="JXU163" s="12"/>
      <c r="JXV163" s="12"/>
      <c r="JXW163" s="12"/>
      <c r="JXX163" s="12"/>
      <c r="JXY163" s="12"/>
      <c r="JXZ163" s="12"/>
      <c r="JYA163" s="12"/>
      <c r="JYB163" s="12"/>
      <c r="JYC163" s="12"/>
      <c r="JYD163" s="12"/>
      <c r="JYE163" s="12"/>
      <c r="JYF163" s="12"/>
      <c r="JYG163" s="12"/>
      <c r="JYH163" s="12"/>
      <c r="JYI163" s="12"/>
      <c r="JYJ163" s="12"/>
      <c r="JYK163" s="12"/>
      <c r="JYL163" s="12"/>
      <c r="JYM163" s="12"/>
      <c r="JYN163" s="12"/>
      <c r="JYO163" s="12"/>
      <c r="JYP163" s="12"/>
      <c r="JYQ163" s="12"/>
      <c r="JYR163" s="12"/>
      <c r="JYS163" s="12"/>
      <c r="JYT163" s="12"/>
      <c r="JYU163" s="12"/>
      <c r="JYV163" s="12"/>
      <c r="JYW163" s="12"/>
      <c r="JYX163" s="12"/>
      <c r="JYY163" s="12"/>
      <c r="JYZ163" s="12"/>
      <c r="JZA163" s="12"/>
      <c r="JZB163" s="12"/>
      <c r="JZC163" s="12"/>
      <c r="JZD163" s="12"/>
      <c r="JZE163" s="12"/>
      <c r="JZF163" s="12"/>
      <c r="JZG163" s="12"/>
      <c r="JZH163" s="12"/>
      <c r="JZI163" s="12"/>
      <c r="JZJ163" s="12"/>
      <c r="JZK163" s="12"/>
      <c r="JZL163" s="12"/>
      <c r="JZM163" s="12"/>
      <c r="JZN163" s="12"/>
      <c r="JZO163" s="12"/>
      <c r="JZP163" s="12"/>
      <c r="JZQ163" s="12"/>
      <c r="JZR163" s="12"/>
      <c r="JZS163" s="12"/>
      <c r="JZT163" s="12"/>
      <c r="JZU163" s="12"/>
      <c r="JZV163" s="12"/>
      <c r="JZW163" s="12"/>
      <c r="JZX163" s="12"/>
      <c r="JZY163" s="12"/>
      <c r="JZZ163" s="12"/>
      <c r="KAA163" s="12"/>
      <c r="KAB163" s="12"/>
      <c r="KAC163" s="12"/>
      <c r="KAD163" s="12"/>
      <c r="KAE163" s="12"/>
      <c r="KAF163" s="12"/>
      <c r="KAG163" s="12"/>
      <c r="KAH163" s="12"/>
      <c r="KAI163" s="12"/>
      <c r="KAJ163" s="12"/>
      <c r="KAK163" s="12"/>
      <c r="KAL163" s="12"/>
      <c r="KAM163" s="12"/>
      <c r="KAN163" s="12"/>
      <c r="KAO163" s="12"/>
      <c r="KAP163" s="12"/>
      <c r="KAQ163" s="12"/>
      <c r="KAR163" s="12"/>
      <c r="KAS163" s="12"/>
      <c r="KAT163" s="12"/>
      <c r="KAU163" s="12"/>
      <c r="KAV163" s="12"/>
      <c r="KAW163" s="12"/>
      <c r="KAX163" s="12"/>
      <c r="KAY163" s="12"/>
      <c r="KAZ163" s="12"/>
      <c r="KBA163" s="12"/>
      <c r="KBB163" s="12"/>
      <c r="KBC163" s="12"/>
      <c r="KBD163" s="12"/>
      <c r="KBE163" s="12"/>
      <c r="KBF163" s="12"/>
      <c r="KBG163" s="12"/>
      <c r="KBH163" s="12"/>
      <c r="KBI163" s="12"/>
      <c r="KBJ163" s="12"/>
      <c r="KBK163" s="12"/>
      <c r="KBL163" s="12"/>
      <c r="KBM163" s="12"/>
      <c r="KBN163" s="12"/>
      <c r="KBO163" s="12"/>
      <c r="KBP163" s="12"/>
      <c r="KBQ163" s="12"/>
      <c r="KBR163" s="12"/>
      <c r="KBS163" s="12"/>
      <c r="KBT163" s="12"/>
      <c r="KBU163" s="12"/>
      <c r="KBV163" s="12"/>
      <c r="KBW163" s="12"/>
      <c r="KBX163" s="12"/>
      <c r="KBY163" s="12"/>
      <c r="KBZ163" s="12"/>
      <c r="KCA163" s="12"/>
      <c r="KCB163" s="12"/>
      <c r="KCC163" s="12"/>
      <c r="KCD163" s="12"/>
      <c r="KCE163" s="12"/>
      <c r="KCF163" s="12"/>
      <c r="KCG163" s="12"/>
      <c r="KCH163" s="12"/>
      <c r="KCI163" s="12"/>
      <c r="KCJ163" s="12"/>
      <c r="KCK163" s="12"/>
      <c r="KCL163" s="12"/>
      <c r="KCM163" s="12"/>
      <c r="KCN163" s="12"/>
      <c r="KCO163" s="12"/>
      <c r="KCP163" s="12"/>
      <c r="KCQ163" s="12"/>
      <c r="KCR163" s="12"/>
      <c r="KCS163" s="12"/>
      <c r="KCT163" s="12"/>
      <c r="KCU163" s="12"/>
      <c r="KCV163" s="12"/>
      <c r="KCW163" s="12"/>
      <c r="KCX163" s="12"/>
      <c r="KCY163" s="12"/>
      <c r="KCZ163" s="12"/>
      <c r="KDA163" s="12"/>
      <c r="KDB163" s="12"/>
      <c r="KDC163" s="12"/>
      <c r="KDD163" s="12"/>
      <c r="KDE163" s="12"/>
      <c r="KDF163" s="12"/>
      <c r="KDG163" s="12"/>
      <c r="KDH163" s="12"/>
      <c r="KDI163" s="12"/>
      <c r="KDJ163" s="12"/>
      <c r="KDK163" s="12"/>
      <c r="KDL163" s="12"/>
      <c r="KDM163" s="12"/>
      <c r="KDN163" s="12"/>
      <c r="KDO163" s="12"/>
      <c r="KDP163" s="12"/>
      <c r="KDQ163" s="12"/>
      <c r="KDR163" s="12"/>
      <c r="KDS163" s="12"/>
      <c r="KDT163" s="12"/>
      <c r="KDU163" s="12"/>
      <c r="KDV163" s="12"/>
      <c r="KDW163" s="12"/>
      <c r="KDX163" s="12"/>
      <c r="KDY163" s="12"/>
      <c r="KDZ163" s="12"/>
      <c r="KEA163" s="12"/>
      <c r="KEB163" s="12"/>
      <c r="KEC163" s="12"/>
      <c r="KED163" s="12"/>
      <c r="KEE163" s="12"/>
      <c r="KEF163" s="12"/>
      <c r="KEG163" s="12"/>
      <c r="KEH163" s="12"/>
      <c r="KEI163" s="12"/>
      <c r="KEJ163" s="12"/>
      <c r="KEK163" s="12"/>
      <c r="KEL163" s="12"/>
      <c r="KEM163" s="12"/>
      <c r="KEN163" s="12"/>
      <c r="KEO163" s="12"/>
      <c r="KEP163" s="12"/>
      <c r="KEQ163" s="12"/>
      <c r="KER163" s="12"/>
      <c r="KES163" s="12"/>
      <c r="KET163" s="12"/>
      <c r="KEU163" s="12"/>
      <c r="KEV163" s="12"/>
      <c r="KEW163" s="12"/>
      <c r="KEX163" s="12"/>
      <c r="KEY163" s="12"/>
      <c r="KEZ163" s="12"/>
      <c r="KFA163" s="12"/>
      <c r="KFB163" s="12"/>
      <c r="KFC163" s="12"/>
      <c r="KFD163" s="12"/>
      <c r="KFE163" s="12"/>
      <c r="KFF163" s="12"/>
      <c r="KFG163" s="12"/>
      <c r="KFH163" s="12"/>
      <c r="KFI163" s="12"/>
      <c r="KFJ163" s="12"/>
      <c r="KFK163" s="12"/>
      <c r="KFL163" s="12"/>
      <c r="KFM163" s="12"/>
      <c r="KFN163" s="12"/>
      <c r="KFO163" s="12"/>
      <c r="KFP163" s="12"/>
      <c r="KFQ163" s="12"/>
      <c r="KFR163" s="12"/>
      <c r="KFS163" s="12"/>
      <c r="KFT163" s="12"/>
      <c r="KFU163" s="12"/>
      <c r="KFV163" s="12"/>
      <c r="KFW163" s="12"/>
      <c r="KFX163" s="12"/>
      <c r="KFY163" s="12"/>
      <c r="KFZ163" s="12"/>
      <c r="KGA163" s="12"/>
      <c r="KGB163" s="12"/>
      <c r="KGC163" s="12"/>
      <c r="KGD163" s="12"/>
      <c r="KGE163" s="12"/>
      <c r="KGF163" s="12"/>
      <c r="KGG163" s="12"/>
      <c r="KGH163" s="12"/>
      <c r="KGI163" s="12"/>
      <c r="KGJ163" s="12"/>
      <c r="KGK163" s="12"/>
      <c r="KGL163" s="12"/>
      <c r="KGM163" s="12"/>
      <c r="KGN163" s="12"/>
      <c r="KGO163" s="12"/>
      <c r="KGP163" s="12"/>
      <c r="KGQ163" s="12"/>
      <c r="KGR163" s="12"/>
      <c r="KGS163" s="12"/>
      <c r="KGT163" s="12"/>
      <c r="KGU163" s="12"/>
      <c r="KGV163" s="12"/>
      <c r="KGW163" s="12"/>
      <c r="KGX163" s="12"/>
      <c r="KGY163" s="12"/>
      <c r="KGZ163" s="12"/>
      <c r="KHA163" s="12"/>
      <c r="KHB163" s="12"/>
      <c r="KHC163" s="12"/>
      <c r="KHD163" s="12"/>
      <c r="KHE163" s="12"/>
      <c r="KHF163" s="12"/>
      <c r="KHG163" s="12"/>
      <c r="KHH163" s="12"/>
      <c r="KHI163" s="12"/>
      <c r="KHJ163" s="12"/>
      <c r="KHK163" s="12"/>
      <c r="KHL163" s="12"/>
      <c r="KHM163" s="12"/>
      <c r="KHN163" s="12"/>
      <c r="KHO163" s="12"/>
      <c r="KHP163" s="12"/>
      <c r="KHQ163" s="12"/>
      <c r="KHR163" s="12"/>
      <c r="KHS163" s="12"/>
      <c r="KHT163" s="12"/>
      <c r="KHU163" s="12"/>
      <c r="KHV163" s="12"/>
      <c r="KHW163" s="12"/>
      <c r="KHX163" s="12"/>
      <c r="KHY163" s="12"/>
      <c r="KHZ163" s="12"/>
      <c r="KIA163" s="12"/>
      <c r="KIB163" s="12"/>
      <c r="KIC163" s="12"/>
      <c r="KID163" s="12"/>
      <c r="KIE163" s="12"/>
      <c r="KIF163" s="12"/>
      <c r="KIG163" s="12"/>
      <c r="KIH163" s="12"/>
      <c r="KII163" s="12"/>
      <c r="KIJ163" s="12"/>
      <c r="KIK163" s="12"/>
      <c r="KIL163" s="12"/>
      <c r="KIM163" s="12"/>
      <c r="KIN163" s="12"/>
      <c r="KIO163" s="12"/>
      <c r="KIP163" s="12"/>
      <c r="KIQ163" s="12"/>
      <c r="KIR163" s="12"/>
      <c r="KIS163" s="12"/>
      <c r="KIT163" s="12"/>
      <c r="KIU163" s="12"/>
      <c r="KIV163" s="12"/>
      <c r="KIW163" s="12"/>
      <c r="KIX163" s="12"/>
      <c r="KIY163" s="12"/>
      <c r="KIZ163" s="12"/>
      <c r="KJA163" s="12"/>
      <c r="KJB163" s="12"/>
      <c r="KJC163" s="12"/>
      <c r="KJD163" s="12"/>
      <c r="KJE163" s="12"/>
      <c r="KJF163" s="12"/>
      <c r="KJG163" s="12"/>
      <c r="KJH163" s="12"/>
      <c r="KJI163" s="12"/>
      <c r="KJJ163" s="12"/>
      <c r="KJK163" s="12"/>
      <c r="KJL163" s="12"/>
      <c r="KJM163" s="12"/>
      <c r="KJN163" s="12"/>
      <c r="KJO163" s="12"/>
      <c r="KJP163" s="12"/>
      <c r="KJQ163" s="12"/>
      <c r="KJR163" s="12"/>
      <c r="KJS163" s="12"/>
      <c r="KJT163" s="12"/>
      <c r="KJU163" s="12"/>
      <c r="KJV163" s="12"/>
      <c r="KJW163" s="12"/>
      <c r="KJX163" s="12"/>
      <c r="KJY163" s="12"/>
      <c r="KJZ163" s="12"/>
      <c r="KKA163" s="12"/>
      <c r="KKB163" s="12"/>
      <c r="KKC163" s="12"/>
      <c r="KKD163" s="12"/>
      <c r="KKE163" s="12"/>
      <c r="KKF163" s="12"/>
      <c r="KKG163" s="12"/>
      <c r="KKH163" s="12"/>
      <c r="KKI163" s="12"/>
      <c r="KKJ163" s="12"/>
      <c r="KKK163" s="12"/>
      <c r="KKL163" s="12"/>
      <c r="KKM163" s="12"/>
      <c r="KKN163" s="12"/>
      <c r="KKO163" s="12"/>
      <c r="KKP163" s="12"/>
      <c r="KKQ163" s="12"/>
      <c r="KKR163" s="12"/>
      <c r="KKS163" s="12"/>
      <c r="KKT163" s="12"/>
      <c r="KKU163" s="12"/>
      <c r="KKV163" s="12"/>
      <c r="KKW163" s="12"/>
      <c r="KKX163" s="12"/>
      <c r="KKY163" s="12"/>
      <c r="KKZ163" s="12"/>
      <c r="KLA163" s="12"/>
      <c r="KLB163" s="12"/>
      <c r="KLC163" s="12"/>
      <c r="KLD163" s="12"/>
      <c r="KLE163" s="12"/>
      <c r="KLF163" s="12"/>
      <c r="KLG163" s="12"/>
      <c r="KLH163" s="12"/>
      <c r="KLI163" s="12"/>
      <c r="KLJ163" s="12"/>
      <c r="KLK163" s="12"/>
      <c r="KLL163" s="12"/>
      <c r="KLM163" s="12"/>
      <c r="KLN163" s="12"/>
      <c r="KLO163" s="12"/>
      <c r="KLP163" s="12"/>
      <c r="KLQ163" s="12"/>
      <c r="KLR163" s="12"/>
      <c r="KLS163" s="12"/>
      <c r="KLT163" s="12"/>
      <c r="KLU163" s="12"/>
      <c r="KLV163" s="12"/>
      <c r="KLW163" s="12"/>
      <c r="KLX163" s="12"/>
      <c r="KLY163" s="12"/>
      <c r="KLZ163" s="12"/>
      <c r="KMA163" s="12"/>
      <c r="KMB163" s="12"/>
      <c r="KMC163" s="12"/>
      <c r="KMD163" s="12"/>
      <c r="KME163" s="12"/>
      <c r="KMF163" s="12"/>
      <c r="KMG163" s="12"/>
      <c r="KMH163" s="12"/>
      <c r="KMI163" s="12"/>
      <c r="KMJ163" s="12"/>
      <c r="KMK163" s="12"/>
      <c r="KML163" s="12"/>
      <c r="KMM163" s="12"/>
      <c r="KMN163" s="12"/>
      <c r="KMO163" s="12"/>
      <c r="KMP163" s="12"/>
      <c r="KMQ163" s="12"/>
      <c r="KMR163" s="12"/>
      <c r="KMS163" s="12"/>
      <c r="KMT163" s="12"/>
      <c r="KMU163" s="12"/>
      <c r="KMV163" s="12"/>
      <c r="KMW163" s="12"/>
      <c r="KMX163" s="12"/>
      <c r="KMY163" s="12"/>
      <c r="KMZ163" s="12"/>
      <c r="KNA163" s="12"/>
      <c r="KNB163" s="12"/>
      <c r="KNC163" s="12"/>
      <c r="KND163" s="12"/>
      <c r="KNE163" s="12"/>
      <c r="KNF163" s="12"/>
      <c r="KNG163" s="12"/>
      <c r="KNH163" s="12"/>
      <c r="KNI163" s="12"/>
      <c r="KNJ163" s="12"/>
      <c r="KNK163" s="12"/>
      <c r="KNL163" s="12"/>
      <c r="KNM163" s="12"/>
      <c r="KNN163" s="12"/>
      <c r="KNO163" s="12"/>
      <c r="KNP163" s="12"/>
      <c r="KNQ163" s="12"/>
      <c r="KNR163" s="12"/>
      <c r="KNS163" s="12"/>
      <c r="KNT163" s="12"/>
      <c r="KNU163" s="12"/>
      <c r="KNV163" s="12"/>
      <c r="KNW163" s="12"/>
      <c r="KNX163" s="12"/>
      <c r="KNY163" s="12"/>
      <c r="KNZ163" s="12"/>
      <c r="KOA163" s="12"/>
      <c r="KOB163" s="12"/>
      <c r="KOC163" s="12"/>
      <c r="KOD163" s="12"/>
      <c r="KOE163" s="12"/>
      <c r="KOF163" s="12"/>
      <c r="KOG163" s="12"/>
      <c r="KOH163" s="12"/>
      <c r="KOI163" s="12"/>
      <c r="KOJ163" s="12"/>
      <c r="KOK163" s="12"/>
      <c r="KOL163" s="12"/>
      <c r="KOM163" s="12"/>
      <c r="KON163" s="12"/>
      <c r="KOO163" s="12"/>
      <c r="KOP163" s="12"/>
      <c r="KOQ163" s="12"/>
      <c r="KOR163" s="12"/>
      <c r="KOS163" s="12"/>
      <c r="KOT163" s="12"/>
      <c r="KOU163" s="12"/>
      <c r="KOV163" s="12"/>
      <c r="KOW163" s="12"/>
      <c r="KOX163" s="12"/>
      <c r="KOY163" s="12"/>
      <c r="KOZ163" s="12"/>
      <c r="KPA163" s="12"/>
      <c r="KPB163" s="12"/>
      <c r="KPC163" s="12"/>
      <c r="KPD163" s="12"/>
      <c r="KPE163" s="12"/>
      <c r="KPF163" s="12"/>
      <c r="KPG163" s="12"/>
      <c r="KPH163" s="12"/>
      <c r="KPI163" s="12"/>
      <c r="KPJ163" s="12"/>
      <c r="KPK163" s="12"/>
      <c r="KPL163" s="12"/>
      <c r="KPM163" s="12"/>
      <c r="KPN163" s="12"/>
      <c r="KPO163" s="12"/>
      <c r="KPP163" s="12"/>
      <c r="KPQ163" s="12"/>
      <c r="KPR163" s="12"/>
      <c r="KPS163" s="12"/>
      <c r="KPT163" s="12"/>
      <c r="KPU163" s="12"/>
      <c r="KPV163" s="12"/>
      <c r="KPW163" s="12"/>
      <c r="KPX163" s="12"/>
      <c r="KPY163" s="12"/>
      <c r="KPZ163" s="12"/>
      <c r="KQA163" s="12"/>
      <c r="KQB163" s="12"/>
      <c r="KQC163" s="12"/>
      <c r="KQD163" s="12"/>
      <c r="KQE163" s="12"/>
      <c r="KQF163" s="12"/>
      <c r="KQG163" s="12"/>
      <c r="KQH163" s="12"/>
      <c r="KQI163" s="12"/>
      <c r="KQJ163" s="12"/>
      <c r="KQK163" s="12"/>
      <c r="KQL163" s="12"/>
      <c r="KQM163" s="12"/>
      <c r="KQN163" s="12"/>
      <c r="KQO163" s="12"/>
      <c r="KQP163" s="12"/>
      <c r="KQQ163" s="12"/>
      <c r="KQR163" s="12"/>
      <c r="KQS163" s="12"/>
      <c r="KQT163" s="12"/>
      <c r="KQU163" s="12"/>
      <c r="KQV163" s="12"/>
      <c r="KQW163" s="12"/>
      <c r="KQX163" s="12"/>
      <c r="KQY163" s="12"/>
      <c r="KQZ163" s="12"/>
      <c r="KRA163" s="12"/>
      <c r="KRB163" s="12"/>
      <c r="KRC163" s="12"/>
      <c r="KRD163" s="12"/>
      <c r="KRE163" s="12"/>
      <c r="KRF163" s="12"/>
      <c r="KRG163" s="12"/>
      <c r="KRH163" s="12"/>
      <c r="KRI163" s="12"/>
      <c r="KRJ163" s="12"/>
      <c r="KRK163" s="12"/>
      <c r="KRL163" s="12"/>
      <c r="KRM163" s="12"/>
      <c r="KRN163" s="12"/>
      <c r="KRO163" s="12"/>
      <c r="KRP163" s="12"/>
      <c r="KRQ163" s="12"/>
      <c r="KRR163" s="12"/>
      <c r="KRS163" s="12"/>
      <c r="KRT163" s="12"/>
      <c r="KRU163" s="12"/>
      <c r="KRV163" s="12"/>
      <c r="KRW163" s="12"/>
      <c r="KRX163" s="12"/>
      <c r="KRY163" s="12"/>
      <c r="KRZ163" s="12"/>
      <c r="KSA163" s="12"/>
      <c r="KSB163" s="12"/>
      <c r="KSC163" s="12"/>
      <c r="KSD163" s="12"/>
      <c r="KSE163" s="12"/>
      <c r="KSF163" s="12"/>
      <c r="KSG163" s="12"/>
      <c r="KSH163" s="12"/>
      <c r="KSI163" s="12"/>
      <c r="KSJ163" s="12"/>
      <c r="KSK163" s="12"/>
      <c r="KSL163" s="12"/>
      <c r="KSM163" s="12"/>
      <c r="KSN163" s="12"/>
      <c r="KSO163" s="12"/>
      <c r="KSP163" s="12"/>
      <c r="KSQ163" s="12"/>
      <c r="KSR163" s="12"/>
      <c r="KSS163" s="12"/>
      <c r="KST163" s="12"/>
      <c r="KSU163" s="12"/>
      <c r="KSV163" s="12"/>
      <c r="KSW163" s="12"/>
      <c r="KSX163" s="12"/>
      <c r="KSY163" s="12"/>
      <c r="KSZ163" s="12"/>
      <c r="KTA163" s="12"/>
      <c r="KTB163" s="12"/>
      <c r="KTC163" s="12"/>
      <c r="KTD163" s="12"/>
      <c r="KTE163" s="12"/>
      <c r="KTF163" s="12"/>
      <c r="KTG163" s="12"/>
      <c r="KTH163" s="12"/>
      <c r="KTI163" s="12"/>
      <c r="KTJ163" s="12"/>
      <c r="KTK163" s="12"/>
      <c r="KTL163" s="12"/>
      <c r="KTM163" s="12"/>
      <c r="KTN163" s="12"/>
      <c r="KTO163" s="12"/>
      <c r="KTP163" s="12"/>
      <c r="KTQ163" s="12"/>
      <c r="KTR163" s="12"/>
      <c r="KTS163" s="12"/>
      <c r="KTT163" s="12"/>
      <c r="KTU163" s="12"/>
      <c r="KTV163" s="12"/>
      <c r="KTW163" s="12"/>
      <c r="KTX163" s="12"/>
      <c r="KTY163" s="12"/>
      <c r="KTZ163" s="12"/>
      <c r="KUA163" s="12"/>
      <c r="KUB163" s="12"/>
      <c r="KUC163" s="12"/>
      <c r="KUD163" s="12"/>
      <c r="KUE163" s="12"/>
      <c r="KUF163" s="12"/>
      <c r="KUG163" s="12"/>
      <c r="KUH163" s="12"/>
      <c r="KUI163" s="12"/>
      <c r="KUJ163" s="12"/>
      <c r="KUK163" s="12"/>
      <c r="KUL163" s="12"/>
      <c r="KUM163" s="12"/>
      <c r="KUN163" s="12"/>
      <c r="KUO163" s="12"/>
      <c r="KUP163" s="12"/>
      <c r="KUQ163" s="12"/>
      <c r="KUR163" s="12"/>
      <c r="KUS163" s="12"/>
      <c r="KUT163" s="12"/>
      <c r="KUU163" s="12"/>
      <c r="KUV163" s="12"/>
      <c r="KUW163" s="12"/>
      <c r="KUX163" s="12"/>
      <c r="KUY163" s="12"/>
      <c r="KUZ163" s="12"/>
      <c r="KVA163" s="12"/>
      <c r="KVB163" s="12"/>
      <c r="KVC163" s="12"/>
      <c r="KVD163" s="12"/>
      <c r="KVE163" s="12"/>
      <c r="KVF163" s="12"/>
      <c r="KVG163" s="12"/>
      <c r="KVH163" s="12"/>
      <c r="KVI163" s="12"/>
      <c r="KVJ163" s="12"/>
      <c r="KVK163" s="12"/>
      <c r="KVL163" s="12"/>
      <c r="KVM163" s="12"/>
      <c r="KVN163" s="12"/>
      <c r="KVO163" s="12"/>
      <c r="KVP163" s="12"/>
      <c r="KVQ163" s="12"/>
      <c r="KVR163" s="12"/>
      <c r="KVS163" s="12"/>
      <c r="KVT163" s="12"/>
      <c r="KVU163" s="12"/>
      <c r="KVV163" s="12"/>
      <c r="KVW163" s="12"/>
      <c r="KVX163" s="12"/>
      <c r="KVY163" s="12"/>
      <c r="KVZ163" s="12"/>
      <c r="KWA163" s="12"/>
      <c r="KWB163" s="12"/>
      <c r="KWC163" s="12"/>
      <c r="KWD163" s="12"/>
      <c r="KWE163" s="12"/>
      <c r="KWF163" s="12"/>
      <c r="KWG163" s="12"/>
      <c r="KWH163" s="12"/>
      <c r="KWI163" s="12"/>
      <c r="KWJ163" s="12"/>
      <c r="KWK163" s="12"/>
      <c r="KWL163" s="12"/>
      <c r="KWM163" s="12"/>
      <c r="KWN163" s="12"/>
      <c r="KWO163" s="12"/>
      <c r="KWP163" s="12"/>
      <c r="KWQ163" s="12"/>
      <c r="KWR163" s="12"/>
      <c r="KWS163" s="12"/>
      <c r="KWT163" s="12"/>
      <c r="KWU163" s="12"/>
      <c r="KWV163" s="12"/>
      <c r="KWW163" s="12"/>
      <c r="KWX163" s="12"/>
      <c r="KWY163" s="12"/>
      <c r="KWZ163" s="12"/>
      <c r="KXA163" s="12"/>
      <c r="KXB163" s="12"/>
      <c r="KXC163" s="12"/>
      <c r="KXD163" s="12"/>
      <c r="KXE163" s="12"/>
      <c r="KXF163" s="12"/>
      <c r="KXG163" s="12"/>
      <c r="KXH163" s="12"/>
      <c r="KXI163" s="12"/>
      <c r="KXJ163" s="12"/>
      <c r="KXK163" s="12"/>
      <c r="KXL163" s="12"/>
      <c r="KXM163" s="12"/>
      <c r="KXN163" s="12"/>
      <c r="KXO163" s="12"/>
      <c r="KXP163" s="12"/>
      <c r="KXQ163" s="12"/>
      <c r="KXR163" s="12"/>
      <c r="KXS163" s="12"/>
      <c r="KXT163" s="12"/>
      <c r="KXU163" s="12"/>
      <c r="KXV163" s="12"/>
      <c r="KXW163" s="12"/>
      <c r="KXX163" s="12"/>
      <c r="KXY163" s="12"/>
      <c r="KXZ163" s="12"/>
      <c r="KYA163" s="12"/>
      <c r="KYB163" s="12"/>
      <c r="KYC163" s="12"/>
      <c r="KYD163" s="12"/>
      <c r="KYE163" s="12"/>
      <c r="KYF163" s="12"/>
      <c r="KYG163" s="12"/>
      <c r="KYH163" s="12"/>
      <c r="KYI163" s="12"/>
      <c r="KYJ163" s="12"/>
      <c r="KYK163" s="12"/>
      <c r="KYL163" s="12"/>
      <c r="KYM163" s="12"/>
      <c r="KYN163" s="12"/>
      <c r="KYO163" s="12"/>
      <c r="KYP163" s="12"/>
      <c r="KYQ163" s="12"/>
      <c r="KYR163" s="12"/>
      <c r="KYS163" s="12"/>
      <c r="KYT163" s="12"/>
      <c r="KYU163" s="12"/>
      <c r="KYV163" s="12"/>
      <c r="KYW163" s="12"/>
      <c r="KYX163" s="12"/>
      <c r="KYY163" s="12"/>
      <c r="KYZ163" s="12"/>
      <c r="KZA163" s="12"/>
      <c r="KZB163" s="12"/>
      <c r="KZC163" s="12"/>
      <c r="KZD163" s="12"/>
      <c r="KZE163" s="12"/>
      <c r="KZF163" s="12"/>
      <c r="KZG163" s="12"/>
      <c r="KZH163" s="12"/>
      <c r="KZI163" s="12"/>
      <c r="KZJ163" s="12"/>
      <c r="KZK163" s="12"/>
      <c r="KZL163" s="12"/>
      <c r="KZM163" s="12"/>
      <c r="KZN163" s="12"/>
      <c r="KZO163" s="12"/>
      <c r="KZP163" s="12"/>
      <c r="KZQ163" s="12"/>
      <c r="KZR163" s="12"/>
      <c r="KZS163" s="12"/>
      <c r="KZT163" s="12"/>
      <c r="KZU163" s="12"/>
      <c r="KZV163" s="12"/>
      <c r="KZW163" s="12"/>
      <c r="KZX163" s="12"/>
      <c r="KZY163" s="12"/>
      <c r="KZZ163" s="12"/>
      <c r="LAA163" s="12"/>
      <c r="LAB163" s="12"/>
      <c r="LAC163" s="12"/>
      <c r="LAD163" s="12"/>
      <c r="LAE163" s="12"/>
      <c r="LAF163" s="12"/>
      <c r="LAG163" s="12"/>
      <c r="LAH163" s="12"/>
      <c r="LAI163" s="12"/>
      <c r="LAJ163" s="12"/>
      <c r="LAK163" s="12"/>
      <c r="LAL163" s="12"/>
      <c r="LAM163" s="12"/>
      <c r="LAN163" s="12"/>
      <c r="LAO163" s="12"/>
      <c r="LAP163" s="12"/>
      <c r="LAQ163" s="12"/>
      <c r="LAR163" s="12"/>
      <c r="LAS163" s="12"/>
      <c r="LAT163" s="12"/>
      <c r="LAU163" s="12"/>
      <c r="LAV163" s="12"/>
      <c r="LAW163" s="12"/>
      <c r="LAX163" s="12"/>
      <c r="LAY163" s="12"/>
      <c r="LAZ163" s="12"/>
      <c r="LBA163" s="12"/>
      <c r="LBB163" s="12"/>
      <c r="LBC163" s="12"/>
      <c r="LBD163" s="12"/>
      <c r="LBE163" s="12"/>
      <c r="LBF163" s="12"/>
      <c r="LBG163" s="12"/>
      <c r="LBH163" s="12"/>
      <c r="LBI163" s="12"/>
      <c r="LBJ163" s="12"/>
      <c r="LBK163" s="12"/>
      <c r="LBL163" s="12"/>
      <c r="LBM163" s="12"/>
      <c r="LBN163" s="12"/>
      <c r="LBO163" s="12"/>
      <c r="LBP163" s="12"/>
      <c r="LBQ163" s="12"/>
      <c r="LBR163" s="12"/>
      <c r="LBS163" s="12"/>
      <c r="LBT163" s="12"/>
      <c r="LBU163" s="12"/>
      <c r="LBV163" s="12"/>
      <c r="LBW163" s="12"/>
      <c r="LBX163" s="12"/>
      <c r="LBY163" s="12"/>
      <c r="LBZ163" s="12"/>
      <c r="LCA163" s="12"/>
      <c r="LCB163" s="12"/>
      <c r="LCC163" s="12"/>
      <c r="LCD163" s="12"/>
      <c r="LCE163" s="12"/>
      <c r="LCF163" s="12"/>
      <c r="LCG163" s="12"/>
      <c r="LCH163" s="12"/>
      <c r="LCI163" s="12"/>
      <c r="LCJ163" s="12"/>
      <c r="LCK163" s="12"/>
      <c r="LCL163" s="12"/>
      <c r="LCM163" s="12"/>
      <c r="LCN163" s="12"/>
      <c r="LCO163" s="12"/>
      <c r="LCP163" s="12"/>
      <c r="LCQ163" s="12"/>
      <c r="LCR163" s="12"/>
      <c r="LCS163" s="12"/>
      <c r="LCT163" s="12"/>
      <c r="LCU163" s="12"/>
      <c r="LCV163" s="12"/>
      <c r="LCW163" s="12"/>
      <c r="LCX163" s="12"/>
      <c r="LCY163" s="12"/>
      <c r="LCZ163" s="12"/>
      <c r="LDA163" s="12"/>
      <c r="LDB163" s="12"/>
      <c r="LDC163" s="12"/>
      <c r="LDD163" s="12"/>
      <c r="LDE163" s="12"/>
      <c r="LDF163" s="12"/>
      <c r="LDG163" s="12"/>
      <c r="LDH163" s="12"/>
      <c r="LDI163" s="12"/>
      <c r="LDJ163" s="12"/>
      <c r="LDK163" s="12"/>
      <c r="LDL163" s="12"/>
      <c r="LDM163" s="12"/>
      <c r="LDN163" s="12"/>
      <c r="LDO163" s="12"/>
      <c r="LDP163" s="12"/>
      <c r="LDQ163" s="12"/>
      <c r="LDR163" s="12"/>
      <c r="LDS163" s="12"/>
      <c r="LDT163" s="12"/>
      <c r="LDU163" s="12"/>
      <c r="LDV163" s="12"/>
      <c r="LDW163" s="12"/>
      <c r="LDX163" s="12"/>
      <c r="LDY163" s="12"/>
      <c r="LDZ163" s="12"/>
      <c r="LEA163" s="12"/>
      <c r="LEB163" s="12"/>
      <c r="LEC163" s="12"/>
      <c r="LED163" s="12"/>
      <c r="LEE163" s="12"/>
      <c r="LEF163" s="12"/>
      <c r="LEG163" s="12"/>
      <c r="LEH163" s="12"/>
      <c r="LEI163" s="12"/>
      <c r="LEJ163" s="12"/>
      <c r="LEK163" s="12"/>
      <c r="LEL163" s="12"/>
      <c r="LEM163" s="12"/>
      <c r="LEN163" s="12"/>
      <c r="LEO163" s="12"/>
      <c r="LEP163" s="12"/>
      <c r="LEQ163" s="12"/>
      <c r="LER163" s="12"/>
      <c r="LES163" s="12"/>
      <c r="LET163" s="12"/>
      <c r="LEU163" s="12"/>
      <c r="LEV163" s="12"/>
      <c r="LEW163" s="12"/>
      <c r="LEX163" s="12"/>
      <c r="LEY163" s="12"/>
      <c r="LEZ163" s="12"/>
      <c r="LFA163" s="12"/>
      <c r="LFB163" s="12"/>
      <c r="LFC163" s="12"/>
      <c r="LFD163" s="12"/>
      <c r="LFE163" s="12"/>
      <c r="LFF163" s="12"/>
      <c r="LFG163" s="12"/>
      <c r="LFH163" s="12"/>
      <c r="LFI163" s="12"/>
      <c r="LFJ163" s="12"/>
      <c r="LFK163" s="12"/>
      <c r="LFL163" s="12"/>
      <c r="LFM163" s="12"/>
      <c r="LFN163" s="12"/>
      <c r="LFO163" s="12"/>
      <c r="LFP163" s="12"/>
      <c r="LFQ163" s="12"/>
      <c r="LFR163" s="12"/>
      <c r="LFS163" s="12"/>
      <c r="LFT163" s="12"/>
      <c r="LFU163" s="12"/>
      <c r="LFV163" s="12"/>
      <c r="LFW163" s="12"/>
      <c r="LFX163" s="12"/>
      <c r="LFY163" s="12"/>
      <c r="LFZ163" s="12"/>
      <c r="LGA163" s="12"/>
      <c r="LGB163" s="12"/>
      <c r="LGC163" s="12"/>
      <c r="LGD163" s="12"/>
      <c r="LGE163" s="12"/>
      <c r="LGF163" s="12"/>
      <c r="LGG163" s="12"/>
      <c r="LGH163" s="12"/>
      <c r="LGI163" s="12"/>
      <c r="LGJ163" s="12"/>
      <c r="LGK163" s="12"/>
      <c r="LGL163" s="12"/>
      <c r="LGM163" s="12"/>
      <c r="LGN163" s="12"/>
      <c r="LGO163" s="12"/>
      <c r="LGP163" s="12"/>
      <c r="LGQ163" s="12"/>
      <c r="LGR163" s="12"/>
      <c r="LGS163" s="12"/>
      <c r="LGT163" s="12"/>
      <c r="LGU163" s="12"/>
      <c r="LGV163" s="12"/>
      <c r="LGW163" s="12"/>
      <c r="LGX163" s="12"/>
      <c r="LGY163" s="12"/>
      <c r="LGZ163" s="12"/>
      <c r="LHA163" s="12"/>
      <c r="LHB163" s="12"/>
      <c r="LHC163" s="12"/>
      <c r="LHD163" s="12"/>
      <c r="LHE163" s="12"/>
      <c r="LHF163" s="12"/>
      <c r="LHG163" s="12"/>
      <c r="LHH163" s="12"/>
      <c r="LHI163" s="12"/>
      <c r="LHJ163" s="12"/>
      <c r="LHK163" s="12"/>
      <c r="LHL163" s="12"/>
      <c r="LHM163" s="12"/>
      <c r="LHN163" s="12"/>
      <c r="LHO163" s="12"/>
      <c r="LHP163" s="12"/>
      <c r="LHQ163" s="12"/>
      <c r="LHR163" s="12"/>
      <c r="LHS163" s="12"/>
      <c r="LHT163" s="12"/>
      <c r="LHU163" s="12"/>
      <c r="LHV163" s="12"/>
      <c r="LHW163" s="12"/>
      <c r="LHX163" s="12"/>
      <c r="LHY163" s="12"/>
      <c r="LHZ163" s="12"/>
      <c r="LIA163" s="12"/>
      <c r="LIB163" s="12"/>
      <c r="LIC163" s="12"/>
      <c r="LID163" s="12"/>
      <c r="LIE163" s="12"/>
      <c r="LIF163" s="12"/>
      <c r="LIG163" s="12"/>
      <c r="LIH163" s="12"/>
      <c r="LII163" s="12"/>
      <c r="LIJ163" s="12"/>
      <c r="LIK163" s="12"/>
      <c r="LIL163" s="12"/>
      <c r="LIM163" s="12"/>
      <c r="LIN163" s="12"/>
      <c r="LIO163" s="12"/>
      <c r="LIP163" s="12"/>
      <c r="LIQ163" s="12"/>
      <c r="LIR163" s="12"/>
      <c r="LIS163" s="12"/>
      <c r="LIT163" s="12"/>
      <c r="LIU163" s="12"/>
      <c r="LIV163" s="12"/>
      <c r="LIW163" s="12"/>
      <c r="LIX163" s="12"/>
      <c r="LIY163" s="12"/>
      <c r="LIZ163" s="12"/>
      <c r="LJA163" s="12"/>
      <c r="LJB163" s="12"/>
      <c r="LJC163" s="12"/>
      <c r="LJD163" s="12"/>
      <c r="LJE163" s="12"/>
      <c r="LJF163" s="12"/>
      <c r="LJG163" s="12"/>
      <c r="LJH163" s="12"/>
      <c r="LJI163" s="12"/>
      <c r="LJJ163" s="12"/>
      <c r="LJK163" s="12"/>
      <c r="LJL163" s="12"/>
      <c r="LJM163" s="12"/>
      <c r="LJN163" s="12"/>
      <c r="LJO163" s="12"/>
      <c r="LJP163" s="12"/>
      <c r="LJQ163" s="12"/>
      <c r="LJR163" s="12"/>
      <c r="LJS163" s="12"/>
      <c r="LJT163" s="12"/>
      <c r="LJU163" s="12"/>
      <c r="LJV163" s="12"/>
      <c r="LJW163" s="12"/>
      <c r="LJX163" s="12"/>
      <c r="LJY163" s="12"/>
      <c r="LJZ163" s="12"/>
      <c r="LKA163" s="12"/>
      <c r="LKB163" s="12"/>
      <c r="LKC163" s="12"/>
      <c r="LKD163" s="12"/>
      <c r="LKE163" s="12"/>
      <c r="LKF163" s="12"/>
      <c r="LKG163" s="12"/>
      <c r="LKH163" s="12"/>
      <c r="LKI163" s="12"/>
      <c r="LKJ163" s="12"/>
      <c r="LKK163" s="12"/>
      <c r="LKL163" s="12"/>
      <c r="LKM163" s="12"/>
      <c r="LKN163" s="12"/>
      <c r="LKO163" s="12"/>
      <c r="LKP163" s="12"/>
      <c r="LKQ163" s="12"/>
      <c r="LKR163" s="12"/>
      <c r="LKS163" s="12"/>
      <c r="LKT163" s="12"/>
      <c r="LKU163" s="12"/>
      <c r="LKV163" s="12"/>
      <c r="LKW163" s="12"/>
      <c r="LKX163" s="12"/>
      <c r="LKY163" s="12"/>
      <c r="LKZ163" s="12"/>
      <c r="LLA163" s="12"/>
      <c r="LLB163" s="12"/>
      <c r="LLC163" s="12"/>
      <c r="LLD163" s="12"/>
      <c r="LLE163" s="12"/>
      <c r="LLF163" s="12"/>
      <c r="LLG163" s="12"/>
      <c r="LLH163" s="12"/>
      <c r="LLI163" s="12"/>
      <c r="LLJ163" s="12"/>
      <c r="LLK163" s="12"/>
      <c r="LLL163" s="12"/>
      <c r="LLM163" s="12"/>
      <c r="LLN163" s="12"/>
      <c r="LLO163" s="12"/>
      <c r="LLP163" s="12"/>
      <c r="LLQ163" s="12"/>
      <c r="LLR163" s="12"/>
      <c r="LLS163" s="12"/>
      <c r="LLT163" s="12"/>
      <c r="LLU163" s="12"/>
      <c r="LLV163" s="12"/>
      <c r="LLW163" s="12"/>
      <c r="LLX163" s="12"/>
      <c r="LLY163" s="12"/>
      <c r="LLZ163" s="12"/>
      <c r="LMA163" s="12"/>
      <c r="LMB163" s="12"/>
      <c r="LMC163" s="12"/>
      <c r="LMD163" s="12"/>
      <c r="LME163" s="12"/>
      <c r="LMF163" s="12"/>
      <c r="LMG163" s="12"/>
      <c r="LMH163" s="12"/>
      <c r="LMI163" s="12"/>
      <c r="LMJ163" s="12"/>
      <c r="LMK163" s="12"/>
      <c r="LML163" s="12"/>
      <c r="LMM163" s="12"/>
      <c r="LMN163" s="12"/>
      <c r="LMO163" s="12"/>
      <c r="LMP163" s="12"/>
      <c r="LMQ163" s="12"/>
      <c r="LMR163" s="12"/>
      <c r="LMS163" s="12"/>
      <c r="LMT163" s="12"/>
      <c r="LMU163" s="12"/>
      <c r="LMV163" s="12"/>
      <c r="LMW163" s="12"/>
      <c r="LMX163" s="12"/>
      <c r="LMY163" s="12"/>
      <c r="LMZ163" s="12"/>
      <c r="LNA163" s="12"/>
      <c r="LNB163" s="12"/>
      <c r="LNC163" s="12"/>
      <c r="LND163" s="12"/>
      <c r="LNE163" s="12"/>
      <c r="LNF163" s="12"/>
      <c r="LNG163" s="12"/>
      <c r="LNH163" s="12"/>
      <c r="LNI163" s="12"/>
      <c r="LNJ163" s="12"/>
      <c r="LNK163" s="12"/>
      <c r="LNL163" s="12"/>
      <c r="LNM163" s="12"/>
      <c r="LNN163" s="12"/>
      <c r="LNO163" s="12"/>
      <c r="LNP163" s="12"/>
      <c r="LNQ163" s="12"/>
      <c r="LNR163" s="12"/>
      <c r="LNS163" s="12"/>
      <c r="LNT163" s="12"/>
      <c r="LNU163" s="12"/>
      <c r="LNV163" s="12"/>
      <c r="LNW163" s="12"/>
      <c r="LNX163" s="12"/>
      <c r="LNY163" s="12"/>
      <c r="LNZ163" s="12"/>
      <c r="LOA163" s="12"/>
      <c r="LOB163" s="12"/>
      <c r="LOC163" s="12"/>
      <c r="LOD163" s="12"/>
      <c r="LOE163" s="12"/>
      <c r="LOF163" s="12"/>
      <c r="LOG163" s="12"/>
      <c r="LOH163" s="12"/>
      <c r="LOI163" s="12"/>
      <c r="LOJ163" s="12"/>
      <c r="LOK163" s="12"/>
      <c r="LOL163" s="12"/>
      <c r="LOM163" s="12"/>
      <c r="LON163" s="12"/>
      <c r="LOO163" s="12"/>
      <c r="LOP163" s="12"/>
      <c r="LOQ163" s="12"/>
      <c r="LOR163" s="12"/>
      <c r="LOS163" s="12"/>
      <c r="LOT163" s="12"/>
      <c r="LOU163" s="12"/>
      <c r="LOV163" s="12"/>
      <c r="LOW163" s="12"/>
      <c r="LOX163" s="12"/>
      <c r="LOY163" s="12"/>
      <c r="LOZ163" s="12"/>
      <c r="LPA163" s="12"/>
      <c r="LPB163" s="12"/>
      <c r="LPC163" s="12"/>
      <c r="LPD163" s="12"/>
      <c r="LPE163" s="12"/>
      <c r="LPF163" s="12"/>
      <c r="LPG163" s="12"/>
      <c r="LPH163" s="12"/>
      <c r="LPI163" s="12"/>
      <c r="LPJ163" s="12"/>
      <c r="LPK163" s="12"/>
      <c r="LPL163" s="12"/>
      <c r="LPM163" s="12"/>
      <c r="LPN163" s="12"/>
      <c r="LPO163" s="12"/>
      <c r="LPP163" s="12"/>
      <c r="LPQ163" s="12"/>
      <c r="LPR163" s="12"/>
      <c r="LPS163" s="12"/>
      <c r="LPT163" s="12"/>
      <c r="LPU163" s="12"/>
      <c r="LPV163" s="12"/>
      <c r="LPW163" s="12"/>
      <c r="LPX163" s="12"/>
      <c r="LPY163" s="12"/>
      <c r="LPZ163" s="12"/>
      <c r="LQA163" s="12"/>
      <c r="LQB163" s="12"/>
      <c r="LQC163" s="12"/>
      <c r="LQD163" s="12"/>
      <c r="LQE163" s="12"/>
      <c r="LQF163" s="12"/>
      <c r="LQG163" s="12"/>
      <c r="LQH163" s="12"/>
      <c r="LQI163" s="12"/>
      <c r="LQJ163" s="12"/>
      <c r="LQK163" s="12"/>
      <c r="LQL163" s="12"/>
      <c r="LQM163" s="12"/>
      <c r="LQN163" s="12"/>
      <c r="LQO163" s="12"/>
      <c r="LQP163" s="12"/>
      <c r="LQQ163" s="12"/>
      <c r="LQR163" s="12"/>
      <c r="LQS163" s="12"/>
      <c r="LQT163" s="12"/>
      <c r="LQU163" s="12"/>
      <c r="LQV163" s="12"/>
      <c r="LQW163" s="12"/>
      <c r="LQX163" s="12"/>
      <c r="LQY163" s="12"/>
      <c r="LQZ163" s="12"/>
      <c r="LRA163" s="12"/>
      <c r="LRB163" s="12"/>
      <c r="LRC163" s="12"/>
      <c r="LRD163" s="12"/>
      <c r="LRE163" s="12"/>
      <c r="LRF163" s="12"/>
      <c r="LRG163" s="12"/>
      <c r="LRH163" s="12"/>
      <c r="LRI163" s="12"/>
      <c r="LRJ163" s="12"/>
      <c r="LRK163" s="12"/>
      <c r="LRL163" s="12"/>
      <c r="LRM163" s="12"/>
      <c r="LRN163" s="12"/>
      <c r="LRO163" s="12"/>
      <c r="LRP163" s="12"/>
      <c r="LRQ163" s="12"/>
      <c r="LRR163" s="12"/>
      <c r="LRS163" s="12"/>
      <c r="LRT163" s="12"/>
      <c r="LRU163" s="12"/>
      <c r="LRV163" s="12"/>
      <c r="LRW163" s="12"/>
      <c r="LRX163" s="12"/>
      <c r="LRY163" s="12"/>
      <c r="LRZ163" s="12"/>
      <c r="LSA163" s="12"/>
      <c r="LSB163" s="12"/>
      <c r="LSC163" s="12"/>
      <c r="LSD163" s="12"/>
      <c r="LSE163" s="12"/>
      <c r="LSF163" s="12"/>
      <c r="LSG163" s="12"/>
      <c r="LSH163" s="12"/>
      <c r="LSI163" s="12"/>
      <c r="LSJ163" s="12"/>
      <c r="LSK163" s="12"/>
      <c r="LSL163" s="12"/>
      <c r="LSM163" s="12"/>
      <c r="LSN163" s="12"/>
      <c r="LSO163" s="12"/>
      <c r="LSP163" s="12"/>
      <c r="LSQ163" s="12"/>
      <c r="LSR163" s="12"/>
      <c r="LSS163" s="12"/>
      <c r="LST163" s="12"/>
      <c r="LSU163" s="12"/>
      <c r="LSV163" s="12"/>
      <c r="LSW163" s="12"/>
      <c r="LSX163" s="12"/>
      <c r="LSY163" s="12"/>
      <c r="LSZ163" s="12"/>
      <c r="LTA163" s="12"/>
      <c r="LTB163" s="12"/>
      <c r="LTC163" s="12"/>
      <c r="LTD163" s="12"/>
      <c r="LTE163" s="12"/>
      <c r="LTF163" s="12"/>
      <c r="LTG163" s="12"/>
      <c r="LTH163" s="12"/>
      <c r="LTI163" s="12"/>
      <c r="LTJ163" s="12"/>
      <c r="LTK163" s="12"/>
      <c r="LTL163" s="12"/>
      <c r="LTM163" s="12"/>
      <c r="LTN163" s="12"/>
      <c r="LTO163" s="12"/>
      <c r="LTP163" s="12"/>
      <c r="LTQ163" s="12"/>
      <c r="LTR163" s="12"/>
      <c r="LTS163" s="12"/>
      <c r="LTT163" s="12"/>
      <c r="LTU163" s="12"/>
      <c r="LTV163" s="12"/>
      <c r="LTW163" s="12"/>
      <c r="LTX163" s="12"/>
      <c r="LTY163" s="12"/>
      <c r="LTZ163" s="12"/>
      <c r="LUA163" s="12"/>
      <c r="LUB163" s="12"/>
      <c r="LUC163" s="12"/>
      <c r="LUD163" s="12"/>
      <c r="LUE163" s="12"/>
      <c r="LUF163" s="12"/>
      <c r="LUG163" s="12"/>
      <c r="LUH163" s="12"/>
      <c r="LUI163" s="12"/>
      <c r="LUJ163" s="12"/>
      <c r="LUK163" s="12"/>
      <c r="LUL163" s="12"/>
      <c r="LUM163" s="12"/>
      <c r="LUN163" s="12"/>
      <c r="LUO163" s="12"/>
      <c r="LUP163" s="12"/>
      <c r="LUQ163" s="12"/>
      <c r="LUR163" s="12"/>
      <c r="LUS163" s="12"/>
      <c r="LUT163" s="12"/>
      <c r="LUU163" s="12"/>
      <c r="LUV163" s="12"/>
      <c r="LUW163" s="12"/>
      <c r="LUX163" s="12"/>
      <c r="LUY163" s="12"/>
      <c r="LUZ163" s="12"/>
      <c r="LVA163" s="12"/>
      <c r="LVB163" s="12"/>
      <c r="LVC163" s="12"/>
      <c r="LVD163" s="12"/>
      <c r="LVE163" s="12"/>
      <c r="LVF163" s="12"/>
      <c r="LVG163" s="12"/>
      <c r="LVH163" s="12"/>
      <c r="LVI163" s="12"/>
      <c r="LVJ163" s="12"/>
      <c r="LVK163" s="12"/>
      <c r="LVL163" s="12"/>
      <c r="LVM163" s="12"/>
      <c r="LVN163" s="12"/>
      <c r="LVO163" s="12"/>
      <c r="LVP163" s="12"/>
      <c r="LVQ163" s="12"/>
      <c r="LVR163" s="12"/>
      <c r="LVS163" s="12"/>
      <c r="LVT163" s="12"/>
      <c r="LVU163" s="12"/>
      <c r="LVV163" s="12"/>
      <c r="LVW163" s="12"/>
      <c r="LVX163" s="12"/>
      <c r="LVY163" s="12"/>
      <c r="LVZ163" s="12"/>
      <c r="LWA163" s="12"/>
      <c r="LWB163" s="12"/>
      <c r="LWC163" s="12"/>
      <c r="LWD163" s="12"/>
      <c r="LWE163" s="12"/>
      <c r="LWF163" s="12"/>
      <c r="LWG163" s="12"/>
      <c r="LWH163" s="12"/>
      <c r="LWI163" s="12"/>
      <c r="LWJ163" s="12"/>
      <c r="LWK163" s="12"/>
      <c r="LWL163" s="12"/>
      <c r="LWM163" s="12"/>
      <c r="LWN163" s="12"/>
      <c r="LWO163" s="12"/>
      <c r="LWP163" s="12"/>
      <c r="LWQ163" s="12"/>
      <c r="LWR163" s="12"/>
      <c r="LWS163" s="12"/>
      <c r="LWT163" s="12"/>
      <c r="LWU163" s="12"/>
      <c r="LWV163" s="12"/>
      <c r="LWW163" s="12"/>
      <c r="LWX163" s="12"/>
      <c r="LWY163" s="12"/>
      <c r="LWZ163" s="12"/>
      <c r="LXA163" s="12"/>
      <c r="LXB163" s="12"/>
      <c r="LXC163" s="12"/>
      <c r="LXD163" s="12"/>
      <c r="LXE163" s="12"/>
      <c r="LXF163" s="12"/>
      <c r="LXG163" s="12"/>
      <c r="LXH163" s="12"/>
      <c r="LXI163" s="12"/>
      <c r="LXJ163" s="12"/>
      <c r="LXK163" s="12"/>
      <c r="LXL163" s="12"/>
      <c r="LXM163" s="12"/>
      <c r="LXN163" s="12"/>
      <c r="LXO163" s="12"/>
      <c r="LXP163" s="12"/>
      <c r="LXQ163" s="12"/>
      <c r="LXR163" s="12"/>
      <c r="LXS163" s="12"/>
      <c r="LXT163" s="12"/>
      <c r="LXU163" s="12"/>
      <c r="LXV163" s="12"/>
      <c r="LXW163" s="12"/>
      <c r="LXX163" s="12"/>
      <c r="LXY163" s="12"/>
      <c r="LXZ163" s="12"/>
      <c r="LYA163" s="12"/>
      <c r="LYB163" s="12"/>
      <c r="LYC163" s="12"/>
      <c r="LYD163" s="12"/>
      <c r="LYE163" s="12"/>
      <c r="LYF163" s="12"/>
      <c r="LYG163" s="12"/>
      <c r="LYH163" s="12"/>
      <c r="LYI163" s="12"/>
      <c r="LYJ163" s="12"/>
      <c r="LYK163" s="12"/>
      <c r="LYL163" s="12"/>
      <c r="LYM163" s="12"/>
      <c r="LYN163" s="12"/>
      <c r="LYO163" s="12"/>
      <c r="LYP163" s="12"/>
      <c r="LYQ163" s="12"/>
      <c r="LYR163" s="12"/>
      <c r="LYS163" s="12"/>
      <c r="LYT163" s="12"/>
      <c r="LYU163" s="12"/>
      <c r="LYV163" s="12"/>
      <c r="LYW163" s="12"/>
      <c r="LYX163" s="12"/>
      <c r="LYY163" s="12"/>
      <c r="LYZ163" s="12"/>
      <c r="LZA163" s="12"/>
      <c r="LZB163" s="12"/>
      <c r="LZC163" s="12"/>
      <c r="LZD163" s="12"/>
      <c r="LZE163" s="12"/>
      <c r="LZF163" s="12"/>
      <c r="LZG163" s="12"/>
      <c r="LZH163" s="12"/>
      <c r="LZI163" s="12"/>
      <c r="LZJ163" s="12"/>
      <c r="LZK163" s="12"/>
      <c r="LZL163" s="12"/>
      <c r="LZM163" s="12"/>
      <c r="LZN163" s="12"/>
      <c r="LZO163" s="12"/>
      <c r="LZP163" s="12"/>
      <c r="LZQ163" s="12"/>
      <c r="LZR163" s="12"/>
      <c r="LZS163" s="12"/>
      <c r="LZT163" s="12"/>
      <c r="LZU163" s="12"/>
      <c r="LZV163" s="12"/>
      <c r="LZW163" s="12"/>
      <c r="LZX163" s="12"/>
      <c r="LZY163" s="12"/>
      <c r="LZZ163" s="12"/>
      <c r="MAA163" s="12"/>
      <c r="MAB163" s="12"/>
      <c r="MAC163" s="12"/>
      <c r="MAD163" s="12"/>
      <c r="MAE163" s="12"/>
      <c r="MAF163" s="12"/>
      <c r="MAG163" s="12"/>
      <c r="MAH163" s="12"/>
      <c r="MAI163" s="12"/>
      <c r="MAJ163" s="12"/>
      <c r="MAK163" s="12"/>
      <c r="MAL163" s="12"/>
      <c r="MAM163" s="12"/>
      <c r="MAN163" s="12"/>
      <c r="MAO163" s="12"/>
      <c r="MAP163" s="12"/>
      <c r="MAQ163" s="12"/>
      <c r="MAR163" s="12"/>
      <c r="MAS163" s="12"/>
      <c r="MAT163" s="12"/>
      <c r="MAU163" s="12"/>
      <c r="MAV163" s="12"/>
      <c r="MAW163" s="12"/>
      <c r="MAX163" s="12"/>
      <c r="MAY163" s="12"/>
      <c r="MAZ163" s="12"/>
      <c r="MBA163" s="12"/>
      <c r="MBB163" s="12"/>
      <c r="MBC163" s="12"/>
      <c r="MBD163" s="12"/>
      <c r="MBE163" s="12"/>
      <c r="MBF163" s="12"/>
      <c r="MBG163" s="12"/>
      <c r="MBH163" s="12"/>
      <c r="MBI163" s="12"/>
      <c r="MBJ163" s="12"/>
      <c r="MBK163" s="12"/>
      <c r="MBL163" s="12"/>
      <c r="MBM163" s="12"/>
      <c r="MBN163" s="12"/>
      <c r="MBO163" s="12"/>
      <c r="MBP163" s="12"/>
      <c r="MBQ163" s="12"/>
      <c r="MBR163" s="12"/>
      <c r="MBS163" s="12"/>
      <c r="MBT163" s="12"/>
      <c r="MBU163" s="12"/>
      <c r="MBV163" s="12"/>
      <c r="MBW163" s="12"/>
      <c r="MBX163" s="12"/>
      <c r="MBY163" s="12"/>
      <c r="MBZ163" s="12"/>
      <c r="MCA163" s="12"/>
      <c r="MCB163" s="12"/>
      <c r="MCC163" s="12"/>
      <c r="MCD163" s="12"/>
      <c r="MCE163" s="12"/>
      <c r="MCF163" s="12"/>
      <c r="MCG163" s="12"/>
      <c r="MCH163" s="12"/>
      <c r="MCI163" s="12"/>
      <c r="MCJ163" s="12"/>
      <c r="MCK163" s="12"/>
      <c r="MCL163" s="12"/>
      <c r="MCM163" s="12"/>
      <c r="MCN163" s="12"/>
      <c r="MCO163" s="12"/>
      <c r="MCP163" s="12"/>
      <c r="MCQ163" s="12"/>
      <c r="MCR163" s="12"/>
      <c r="MCS163" s="12"/>
      <c r="MCT163" s="12"/>
      <c r="MCU163" s="12"/>
      <c r="MCV163" s="12"/>
      <c r="MCW163" s="12"/>
      <c r="MCX163" s="12"/>
      <c r="MCY163" s="12"/>
      <c r="MCZ163" s="12"/>
      <c r="MDA163" s="12"/>
      <c r="MDB163" s="12"/>
      <c r="MDC163" s="12"/>
      <c r="MDD163" s="12"/>
      <c r="MDE163" s="12"/>
      <c r="MDF163" s="12"/>
      <c r="MDG163" s="12"/>
      <c r="MDH163" s="12"/>
      <c r="MDI163" s="12"/>
      <c r="MDJ163" s="12"/>
      <c r="MDK163" s="12"/>
      <c r="MDL163" s="12"/>
      <c r="MDM163" s="12"/>
      <c r="MDN163" s="12"/>
      <c r="MDO163" s="12"/>
      <c r="MDP163" s="12"/>
      <c r="MDQ163" s="12"/>
      <c r="MDR163" s="12"/>
      <c r="MDS163" s="12"/>
      <c r="MDT163" s="12"/>
      <c r="MDU163" s="12"/>
      <c r="MDV163" s="12"/>
      <c r="MDW163" s="12"/>
      <c r="MDX163" s="12"/>
      <c r="MDY163" s="12"/>
      <c r="MDZ163" s="12"/>
      <c r="MEA163" s="12"/>
      <c r="MEB163" s="12"/>
      <c r="MEC163" s="12"/>
      <c r="MED163" s="12"/>
      <c r="MEE163" s="12"/>
      <c r="MEF163" s="12"/>
      <c r="MEG163" s="12"/>
      <c r="MEH163" s="12"/>
      <c r="MEI163" s="12"/>
      <c r="MEJ163" s="12"/>
      <c r="MEK163" s="12"/>
      <c r="MEL163" s="12"/>
      <c r="MEM163" s="12"/>
      <c r="MEN163" s="12"/>
      <c r="MEO163" s="12"/>
      <c r="MEP163" s="12"/>
      <c r="MEQ163" s="12"/>
      <c r="MER163" s="12"/>
      <c r="MES163" s="12"/>
      <c r="MET163" s="12"/>
      <c r="MEU163" s="12"/>
      <c r="MEV163" s="12"/>
      <c r="MEW163" s="12"/>
      <c r="MEX163" s="12"/>
      <c r="MEY163" s="12"/>
      <c r="MEZ163" s="12"/>
      <c r="MFA163" s="12"/>
      <c r="MFB163" s="12"/>
      <c r="MFC163" s="12"/>
      <c r="MFD163" s="12"/>
      <c r="MFE163" s="12"/>
      <c r="MFF163" s="12"/>
      <c r="MFG163" s="12"/>
      <c r="MFH163" s="12"/>
      <c r="MFI163" s="12"/>
      <c r="MFJ163" s="12"/>
      <c r="MFK163" s="12"/>
      <c r="MFL163" s="12"/>
      <c r="MFM163" s="12"/>
      <c r="MFN163" s="12"/>
      <c r="MFO163" s="12"/>
      <c r="MFP163" s="12"/>
      <c r="MFQ163" s="12"/>
      <c r="MFR163" s="12"/>
      <c r="MFS163" s="12"/>
      <c r="MFT163" s="12"/>
      <c r="MFU163" s="12"/>
      <c r="MFV163" s="12"/>
      <c r="MFW163" s="12"/>
      <c r="MFX163" s="12"/>
      <c r="MFY163" s="12"/>
      <c r="MFZ163" s="12"/>
      <c r="MGA163" s="12"/>
      <c r="MGB163" s="12"/>
      <c r="MGC163" s="12"/>
      <c r="MGD163" s="12"/>
      <c r="MGE163" s="12"/>
      <c r="MGF163" s="12"/>
      <c r="MGG163" s="12"/>
      <c r="MGH163" s="12"/>
      <c r="MGI163" s="12"/>
      <c r="MGJ163" s="12"/>
      <c r="MGK163" s="12"/>
      <c r="MGL163" s="12"/>
      <c r="MGM163" s="12"/>
      <c r="MGN163" s="12"/>
      <c r="MGO163" s="12"/>
      <c r="MGP163" s="12"/>
      <c r="MGQ163" s="12"/>
      <c r="MGR163" s="12"/>
      <c r="MGS163" s="12"/>
      <c r="MGT163" s="12"/>
      <c r="MGU163" s="12"/>
      <c r="MGV163" s="12"/>
      <c r="MGW163" s="12"/>
      <c r="MGX163" s="12"/>
      <c r="MGY163" s="12"/>
      <c r="MGZ163" s="12"/>
      <c r="MHA163" s="12"/>
      <c r="MHB163" s="12"/>
      <c r="MHC163" s="12"/>
      <c r="MHD163" s="12"/>
      <c r="MHE163" s="12"/>
      <c r="MHF163" s="12"/>
      <c r="MHG163" s="12"/>
      <c r="MHH163" s="12"/>
      <c r="MHI163" s="12"/>
      <c r="MHJ163" s="12"/>
      <c r="MHK163" s="12"/>
      <c r="MHL163" s="12"/>
      <c r="MHM163" s="12"/>
      <c r="MHN163" s="12"/>
      <c r="MHO163" s="12"/>
      <c r="MHP163" s="12"/>
      <c r="MHQ163" s="12"/>
      <c r="MHR163" s="12"/>
      <c r="MHS163" s="12"/>
      <c r="MHT163" s="12"/>
      <c r="MHU163" s="12"/>
      <c r="MHV163" s="12"/>
      <c r="MHW163" s="12"/>
      <c r="MHX163" s="12"/>
      <c r="MHY163" s="12"/>
      <c r="MHZ163" s="12"/>
      <c r="MIA163" s="12"/>
      <c r="MIB163" s="12"/>
      <c r="MIC163" s="12"/>
      <c r="MID163" s="12"/>
      <c r="MIE163" s="12"/>
      <c r="MIF163" s="12"/>
      <c r="MIG163" s="12"/>
      <c r="MIH163" s="12"/>
      <c r="MII163" s="12"/>
      <c r="MIJ163" s="12"/>
      <c r="MIK163" s="12"/>
      <c r="MIL163" s="12"/>
      <c r="MIM163" s="12"/>
      <c r="MIN163" s="12"/>
      <c r="MIO163" s="12"/>
      <c r="MIP163" s="12"/>
      <c r="MIQ163" s="12"/>
      <c r="MIR163" s="12"/>
      <c r="MIS163" s="12"/>
      <c r="MIT163" s="12"/>
      <c r="MIU163" s="12"/>
      <c r="MIV163" s="12"/>
      <c r="MIW163" s="12"/>
      <c r="MIX163" s="12"/>
      <c r="MIY163" s="12"/>
      <c r="MIZ163" s="12"/>
      <c r="MJA163" s="12"/>
      <c r="MJB163" s="12"/>
      <c r="MJC163" s="12"/>
      <c r="MJD163" s="12"/>
      <c r="MJE163" s="12"/>
      <c r="MJF163" s="12"/>
      <c r="MJG163" s="12"/>
      <c r="MJH163" s="12"/>
      <c r="MJI163" s="12"/>
      <c r="MJJ163" s="12"/>
      <c r="MJK163" s="12"/>
      <c r="MJL163" s="12"/>
      <c r="MJM163" s="12"/>
      <c r="MJN163" s="12"/>
      <c r="MJO163" s="12"/>
      <c r="MJP163" s="12"/>
      <c r="MJQ163" s="12"/>
      <c r="MJR163" s="12"/>
      <c r="MJS163" s="12"/>
      <c r="MJT163" s="12"/>
      <c r="MJU163" s="12"/>
      <c r="MJV163" s="12"/>
      <c r="MJW163" s="12"/>
      <c r="MJX163" s="12"/>
      <c r="MJY163" s="12"/>
      <c r="MJZ163" s="12"/>
      <c r="MKA163" s="12"/>
      <c r="MKB163" s="12"/>
      <c r="MKC163" s="12"/>
      <c r="MKD163" s="12"/>
      <c r="MKE163" s="12"/>
      <c r="MKF163" s="12"/>
      <c r="MKG163" s="12"/>
      <c r="MKH163" s="12"/>
      <c r="MKI163" s="12"/>
      <c r="MKJ163" s="12"/>
      <c r="MKK163" s="12"/>
      <c r="MKL163" s="12"/>
      <c r="MKM163" s="12"/>
      <c r="MKN163" s="12"/>
      <c r="MKO163" s="12"/>
      <c r="MKP163" s="12"/>
      <c r="MKQ163" s="12"/>
      <c r="MKR163" s="12"/>
      <c r="MKS163" s="12"/>
      <c r="MKT163" s="12"/>
      <c r="MKU163" s="12"/>
      <c r="MKV163" s="12"/>
      <c r="MKW163" s="12"/>
      <c r="MKX163" s="12"/>
      <c r="MKY163" s="12"/>
      <c r="MKZ163" s="12"/>
      <c r="MLA163" s="12"/>
      <c r="MLB163" s="12"/>
      <c r="MLC163" s="12"/>
      <c r="MLD163" s="12"/>
      <c r="MLE163" s="12"/>
      <c r="MLF163" s="12"/>
      <c r="MLG163" s="12"/>
      <c r="MLH163" s="12"/>
      <c r="MLI163" s="12"/>
      <c r="MLJ163" s="12"/>
      <c r="MLK163" s="12"/>
      <c r="MLL163" s="12"/>
      <c r="MLM163" s="12"/>
      <c r="MLN163" s="12"/>
      <c r="MLO163" s="12"/>
      <c r="MLP163" s="12"/>
      <c r="MLQ163" s="12"/>
      <c r="MLR163" s="12"/>
      <c r="MLS163" s="12"/>
      <c r="MLT163" s="12"/>
      <c r="MLU163" s="12"/>
      <c r="MLV163" s="12"/>
      <c r="MLW163" s="12"/>
      <c r="MLX163" s="12"/>
      <c r="MLY163" s="12"/>
      <c r="MLZ163" s="12"/>
      <c r="MMA163" s="12"/>
      <c r="MMB163" s="12"/>
      <c r="MMC163" s="12"/>
      <c r="MMD163" s="12"/>
      <c r="MME163" s="12"/>
      <c r="MMF163" s="12"/>
      <c r="MMG163" s="12"/>
      <c r="MMH163" s="12"/>
      <c r="MMI163" s="12"/>
      <c r="MMJ163" s="12"/>
      <c r="MMK163" s="12"/>
      <c r="MML163" s="12"/>
      <c r="MMM163" s="12"/>
      <c r="MMN163" s="12"/>
      <c r="MMO163" s="12"/>
      <c r="MMP163" s="12"/>
      <c r="MMQ163" s="12"/>
      <c r="MMR163" s="12"/>
      <c r="MMS163" s="12"/>
      <c r="MMT163" s="12"/>
      <c r="MMU163" s="12"/>
      <c r="MMV163" s="12"/>
      <c r="MMW163" s="12"/>
      <c r="MMX163" s="12"/>
      <c r="MMY163" s="12"/>
      <c r="MMZ163" s="12"/>
      <c r="MNA163" s="12"/>
      <c r="MNB163" s="12"/>
      <c r="MNC163" s="12"/>
      <c r="MND163" s="12"/>
      <c r="MNE163" s="12"/>
      <c r="MNF163" s="12"/>
      <c r="MNG163" s="12"/>
      <c r="MNH163" s="12"/>
      <c r="MNI163" s="12"/>
      <c r="MNJ163" s="12"/>
      <c r="MNK163" s="12"/>
      <c r="MNL163" s="12"/>
      <c r="MNM163" s="12"/>
      <c r="MNN163" s="12"/>
      <c r="MNO163" s="12"/>
      <c r="MNP163" s="12"/>
      <c r="MNQ163" s="12"/>
      <c r="MNR163" s="12"/>
      <c r="MNS163" s="12"/>
      <c r="MNT163" s="12"/>
      <c r="MNU163" s="12"/>
      <c r="MNV163" s="12"/>
      <c r="MNW163" s="12"/>
      <c r="MNX163" s="12"/>
      <c r="MNY163" s="12"/>
      <c r="MNZ163" s="12"/>
      <c r="MOA163" s="12"/>
      <c r="MOB163" s="12"/>
      <c r="MOC163" s="12"/>
      <c r="MOD163" s="12"/>
      <c r="MOE163" s="12"/>
      <c r="MOF163" s="12"/>
      <c r="MOG163" s="12"/>
      <c r="MOH163" s="12"/>
      <c r="MOI163" s="12"/>
      <c r="MOJ163" s="12"/>
      <c r="MOK163" s="12"/>
      <c r="MOL163" s="12"/>
      <c r="MOM163" s="12"/>
      <c r="MON163" s="12"/>
      <c r="MOO163" s="12"/>
      <c r="MOP163" s="12"/>
      <c r="MOQ163" s="12"/>
      <c r="MOR163" s="12"/>
      <c r="MOS163" s="12"/>
      <c r="MOT163" s="12"/>
      <c r="MOU163" s="12"/>
      <c r="MOV163" s="12"/>
      <c r="MOW163" s="12"/>
      <c r="MOX163" s="12"/>
      <c r="MOY163" s="12"/>
      <c r="MOZ163" s="12"/>
      <c r="MPA163" s="12"/>
      <c r="MPB163" s="12"/>
      <c r="MPC163" s="12"/>
      <c r="MPD163" s="12"/>
      <c r="MPE163" s="12"/>
      <c r="MPF163" s="12"/>
      <c r="MPG163" s="12"/>
      <c r="MPH163" s="12"/>
      <c r="MPI163" s="12"/>
      <c r="MPJ163" s="12"/>
      <c r="MPK163" s="12"/>
      <c r="MPL163" s="12"/>
      <c r="MPM163" s="12"/>
      <c r="MPN163" s="12"/>
      <c r="MPO163" s="12"/>
      <c r="MPP163" s="12"/>
      <c r="MPQ163" s="12"/>
      <c r="MPR163" s="12"/>
      <c r="MPS163" s="12"/>
      <c r="MPT163" s="12"/>
      <c r="MPU163" s="12"/>
      <c r="MPV163" s="12"/>
      <c r="MPW163" s="12"/>
      <c r="MPX163" s="12"/>
      <c r="MPY163" s="12"/>
      <c r="MPZ163" s="12"/>
      <c r="MQA163" s="12"/>
      <c r="MQB163" s="12"/>
      <c r="MQC163" s="12"/>
      <c r="MQD163" s="12"/>
      <c r="MQE163" s="12"/>
      <c r="MQF163" s="12"/>
      <c r="MQG163" s="12"/>
      <c r="MQH163" s="12"/>
      <c r="MQI163" s="12"/>
      <c r="MQJ163" s="12"/>
      <c r="MQK163" s="12"/>
      <c r="MQL163" s="12"/>
      <c r="MQM163" s="12"/>
      <c r="MQN163" s="12"/>
      <c r="MQO163" s="12"/>
      <c r="MQP163" s="12"/>
      <c r="MQQ163" s="12"/>
      <c r="MQR163" s="12"/>
      <c r="MQS163" s="12"/>
      <c r="MQT163" s="12"/>
      <c r="MQU163" s="12"/>
      <c r="MQV163" s="12"/>
      <c r="MQW163" s="12"/>
      <c r="MQX163" s="12"/>
      <c r="MQY163" s="12"/>
      <c r="MQZ163" s="12"/>
      <c r="MRA163" s="12"/>
      <c r="MRB163" s="12"/>
      <c r="MRC163" s="12"/>
      <c r="MRD163" s="12"/>
      <c r="MRE163" s="12"/>
      <c r="MRF163" s="12"/>
      <c r="MRG163" s="12"/>
      <c r="MRH163" s="12"/>
      <c r="MRI163" s="12"/>
      <c r="MRJ163" s="12"/>
      <c r="MRK163" s="12"/>
      <c r="MRL163" s="12"/>
      <c r="MRM163" s="12"/>
      <c r="MRN163" s="12"/>
      <c r="MRO163" s="12"/>
      <c r="MRP163" s="12"/>
      <c r="MRQ163" s="12"/>
      <c r="MRR163" s="12"/>
      <c r="MRS163" s="12"/>
      <c r="MRT163" s="12"/>
      <c r="MRU163" s="12"/>
      <c r="MRV163" s="12"/>
      <c r="MRW163" s="12"/>
      <c r="MRX163" s="12"/>
      <c r="MRY163" s="12"/>
      <c r="MRZ163" s="12"/>
      <c r="MSA163" s="12"/>
      <c r="MSB163" s="12"/>
      <c r="MSC163" s="12"/>
      <c r="MSD163" s="12"/>
      <c r="MSE163" s="12"/>
      <c r="MSF163" s="12"/>
      <c r="MSG163" s="12"/>
      <c r="MSH163" s="12"/>
      <c r="MSI163" s="12"/>
      <c r="MSJ163" s="12"/>
      <c r="MSK163" s="12"/>
      <c r="MSL163" s="12"/>
      <c r="MSM163" s="12"/>
      <c r="MSN163" s="12"/>
      <c r="MSO163" s="12"/>
      <c r="MSP163" s="12"/>
      <c r="MSQ163" s="12"/>
      <c r="MSR163" s="12"/>
      <c r="MSS163" s="12"/>
      <c r="MST163" s="12"/>
      <c r="MSU163" s="12"/>
      <c r="MSV163" s="12"/>
      <c r="MSW163" s="12"/>
      <c r="MSX163" s="12"/>
      <c r="MSY163" s="12"/>
      <c r="MSZ163" s="12"/>
      <c r="MTA163" s="12"/>
      <c r="MTB163" s="12"/>
      <c r="MTC163" s="12"/>
      <c r="MTD163" s="12"/>
      <c r="MTE163" s="12"/>
      <c r="MTF163" s="12"/>
      <c r="MTG163" s="12"/>
      <c r="MTH163" s="12"/>
      <c r="MTI163" s="12"/>
      <c r="MTJ163" s="12"/>
      <c r="MTK163" s="12"/>
      <c r="MTL163" s="12"/>
      <c r="MTM163" s="12"/>
      <c r="MTN163" s="12"/>
      <c r="MTO163" s="12"/>
      <c r="MTP163" s="12"/>
      <c r="MTQ163" s="12"/>
      <c r="MTR163" s="12"/>
      <c r="MTS163" s="12"/>
      <c r="MTT163" s="12"/>
      <c r="MTU163" s="12"/>
      <c r="MTV163" s="12"/>
      <c r="MTW163" s="12"/>
      <c r="MTX163" s="12"/>
      <c r="MTY163" s="12"/>
      <c r="MTZ163" s="12"/>
      <c r="MUA163" s="12"/>
      <c r="MUB163" s="12"/>
      <c r="MUC163" s="12"/>
      <c r="MUD163" s="12"/>
      <c r="MUE163" s="12"/>
      <c r="MUF163" s="12"/>
      <c r="MUG163" s="12"/>
      <c r="MUH163" s="12"/>
      <c r="MUI163" s="12"/>
      <c r="MUJ163" s="12"/>
      <c r="MUK163" s="12"/>
      <c r="MUL163" s="12"/>
      <c r="MUM163" s="12"/>
      <c r="MUN163" s="12"/>
      <c r="MUO163" s="12"/>
      <c r="MUP163" s="12"/>
      <c r="MUQ163" s="12"/>
      <c r="MUR163" s="12"/>
      <c r="MUS163" s="12"/>
      <c r="MUT163" s="12"/>
      <c r="MUU163" s="12"/>
      <c r="MUV163" s="12"/>
      <c r="MUW163" s="12"/>
      <c r="MUX163" s="12"/>
      <c r="MUY163" s="12"/>
      <c r="MUZ163" s="12"/>
      <c r="MVA163" s="12"/>
      <c r="MVB163" s="12"/>
      <c r="MVC163" s="12"/>
      <c r="MVD163" s="12"/>
      <c r="MVE163" s="12"/>
      <c r="MVF163" s="12"/>
      <c r="MVG163" s="12"/>
      <c r="MVH163" s="12"/>
      <c r="MVI163" s="12"/>
      <c r="MVJ163" s="12"/>
      <c r="MVK163" s="12"/>
      <c r="MVL163" s="12"/>
      <c r="MVM163" s="12"/>
      <c r="MVN163" s="12"/>
      <c r="MVO163" s="12"/>
      <c r="MVP163" s="12"/>
      <c r="MVQ163" s="12"/>
      <c r="MVR163" s="12"/>
      <c r="MVS163" s="12"/>
      <c r="MVT163" s="12"/>
      <c r="MVU163" s="12"/>
      <c r="MVV163" s="12"/>
      <c r="MVW163" s="12"/>
      <c r="MVX163" s="12"/>
      <c r="MVY163" s="12"/>
      <c r="MVZ163" s="12"/>
      <c r="MWA163" s="12"/>
      <c r="MWB163" s="12"/>
      <c r="MWC163" s="12"/>
      <c r="MWD163" s="12"/>
      <c r="MWE163" s="12"/>
      <c r="MWF163" s="12"/>
      <c r="MWG163" s="12"/>
      <c r="MWH163" s="12"/>
      <c r="MWI163" s="12"/>
      <c r="MWJ163" s="12"/>
      <c r="MWK163" s="12"/>
      <c r="MWL163" s="12"/>
      <c r="MWM163" s="12"/>
      <c r="MWN163" s="12"/>
      <c r="MWO163" s="12"/>
      <c r="MWP163" s="12"/>
      <c r="MWQ163" s="12"/>
      <c r="MWR163" s="12"/>
      <c r="MWS163" s="12"/>
      <c r="MWT163" s="12"/>
      <c r="MWU163" s="12"/>
      <c r="MWV163" s="12"/>
      <c r="MWW163" s="12"/>
      <c r="MWX163" s="12"/>
      <c r="MWY163" s="12"/>
      <c r="MWZ163" s="12"/>
      <c r="MXA163" s="12"/>
      <c r="MXB163" s="12"/>
      <c r="MXC163" s="12"/>
      <c r="MXD163" s="12"/>
      <c r="MXE163" s="12"/>
      <c r="MXF163" s="12"/>
      <c r="MXG163" s="12"/>
      <c r="MXH163" s="12"/>
      <c r="MXI163" s="12"/>
      <c r="MXJ163" s="12"/>
      <c r="MXK163" s="12"/>
      <c r="MXL163" s="12"/>
      <c r="MXM163" s="12"/>
      <c r="MXN163" s="12"/>
      <c r="MXO163" s="12"/>
      <c r="MXP163" s="12"/>
      <c r="MXQ163" s="12"/>
      <c r="MXR163" s="12"/>
      <c r="MXS163" s="12"/>
      <c r="MXT163" s="12"/>
      <c r="MXU163" s="12"/>
      <c r="MXV163" s="12"/>
      <c r="MXW163" s="12"/>
      <c r="MXX163" s="12"/>
      <c r="MXY163" s="12"/>
      <c r="MXZ163" s="12"/>
      <c r="MYA163" s="12"/>
      <c r="MYB163" s="12"/>
      <c r="MYC163" s="12"/>
      <c r="MYD163" s="12"/>
      <c r="MYE163" s="12"/>
      <c r="MYF163" s="12"/>
      <c r="MYG163" s="12"/>
      <c r="MYH163" s="12"/>
      <c r="MYI163" s="12"/>
      <c r="MYJ163" s="12"/>
      <c r="MYK163" s="12"/>
      <c r="MYL163" s="12"/>
      <c r="MYM163" s="12"/>
      <c r="MYN163" s="12"/>
      <c r="MYO163" s="12"/>
      <c r="MYP163" s="12"/>
      <c r="MYQ163" s="12"/>
      <c r="MYR163" s="12"/>
      <c r="MYS163" s="12"/>
      <c r="MYT163" s="12"/>
      <c r="MYU163" s="12"/>
      <c r="MYV163" s="12"/>
      <c r="MYW163" s="12"/>
      <c r="MYX163" s="12"/>
      <c r="MYY163" s="12"/>
      <c r="MYZ163" s="12"/>
      <c r="MZA163" s="12"/>
      <c r="MZB163" s="12"/>
      <c r="MZC163" s="12"/>
      <c r="MZD163" s="12"/>
      <c r="MZE163" s="12"/>
      <c r="MZF163" s="12"/>
      <c r="MZG163" s="12"/>
      <c r="MZH163" s="12"/>
      <c r="MZI163" s="12"/>
      <c r="MZJ163" s="12"/>
      <c r="MZK163" s="12"/>
      <c r="MZL163" s="12"/>
      <c r="MZM163" s="12"/>
      <c r="MZN163" s="12"/>
      <c r="MZO163" s="12"/>
      <c r="MZP163" s="12"/>
      <c r="MZQ163" s="12"/>
      <c r="MZR163" s="12"/>
      <c r="MZS163" s="12"/>
      <c r="MZT163" s="12"/>
      <c r="MZU163" s="12"/>
      <c r="MZV163" s="12"/>
      <c r="MZW163" s="12"/>
      <c r="MZX163" s="12"/>
      <c r="MZY163" s="12"/>
      <c r="MZZ163" s="12"/>
      <c r="NAA163" s="12"/>
      <c r="NAB163" s="12"/>
      <c r="NAC163" s="12"/>
      <c r="NAD163" s="12"/>
      <c r="NAE163" s="12"/>
      <c r="NAF163" s="12"/>
      <c r="NAG163" s="12"/>
      <c r="NAH163" s="12"/>
      <c r="NAI163" s="12"/>
      <c r="NAJ163" s="12"/>
      <c r="NAK163" s="12"/>
      <c r="NAL163" s="12"/>
      <c r="NAM163" s="12"/>
      <c r="NAN163" s="12"/>
      <c r="NAO163" s="12"/>
      <c r="NAP163" s="12"/>
      <c r="NAQ163" s="12"/>
      <c r="NAR163" s="12"/>
      <c r="NAS163" s="12"/>
      <c r="NAT163" s="12"/>
      <c r="NAU163" s="12"/>
      <c r="NAV163" s="12"/>
      <c r="NAW163" s="12"/>
      <c r="NAX163" s="12"/>
      <c r="NAY163" s="12"/>
      <c r="NAZ163" s="12"/>
      <c r="NBA163" s="12"/>
      <c r="NBB163" s="12"/>
      <c r="NBC163" s="12"/>
      <c r="NBD163" s="12"/>
      <c r="NBE163" s="12"/>
      <c r="NBF163" s="12"/>
      <c r="NBG163" s="12"/>
      <c r="NBH163" s="12"/>
      <c r="NBI163" s="12"/>
      <c r="NBJ163" s="12"/>
      <c r="NBK163" s="12"/>
      <c r="NBL163" s="12"/>
      <c r="NBM163" s="12"/>
      <c r="NBN163" s="12"/>
      <c r="NBO163" s="12"/>
      <c r="NBP163" s="12"/>
      <c r="NBQ163" s="12"/>
      <c r="NBR163" s="12"/>
      <c r="NBS163" s="12"/>
      <c r="NBT163" s="12"/>
      <c r="NBU163" s="12"/>
      <c r="NBV163" s="12"/>
      <c r="NBW163" s="12"/>
      <c r="NBX163" s="12"/>
      <c r="NBY163" s="12"/>
      <c r="NBZ163" s="12"/>
      <c r="NCA163" s="12"/>
      <c r="NCB163" s="12"/>
      <c r="NCC163" s="12"/>
      <c r="NCD163" s="12"/>
      <c r="NCE163" s="12"/>
      <c r="NCF163" s="12"/>
      <c r="NCG163" s="12"/>
      <c r="NCH163" s="12"/>
      <c r="NCI163" s="12"/>
      <c r="NCJ163" s="12"/>
      <c r="NCK163" s="12"/>
      <c r="NCL163" s="12"/>
      <c r="NCM163" s="12"/>
      <c r="NCN163" s="12"/>
      <c r="NCO163" s="12"/>
      <c r="NCP163" s="12"/>
      <c r="NCQ163" s="12"/>
      <c r="NCR163" s="12"/>
      <c r="NCS163" s="12"/>
      <c r="NCT163" s="12"/>
      <c r="NCU163" s="12"/>
      <c r="NCV163" s="12"/>
      <c r="NCW163" s="12"/>
      <c r="NCX163" s="12"/>
      <c r="NCY163" s="12"/>
      <c r="NCZ163" s="12"/>
      <c r="NDA163" s="12"/>
      <c r="NDB163" s="12"/>
      <c r="NDC163" s="12"/>
      <c r="NDD163" s="12"/>
      <c r="NDE163" s="12"/>
      <c r="NDF163" s="12"/>
      <c r="NDG163" s="12"/>
      <c r="NDH163" s="12"/>
      <c r="NDI163" s="12"/>
      <c r="NDJ163" s="12"/>
      <c r="NDK163" s="12"/>
      <c r="NDL163" s="12"/>
      <c r="NDM163" s="12"/>
      <c r="NDN163" s="12"/>
      <c r="NDO163" s="12"/>
      <c r="NDP163" s="12"/>
      <c r="NDQ163" s="12"/>
      <c r="NDR163" s="12"/>
      <c r="NDS163" s="12"/>
      <c r="NDT163" s="12"/>
      <c r="NDU163" s="12"/>
      <c r="NDV163" s="12"/>
      <c r="NDW163" s="12"/>
      <c r="NDX163" s="12"/>
      <c r="NDY163" s="12"/>
      <c r="NDZ163" s="12"/>
      <c r="NEA163" s="12"/>
      <c r="NEB163" s="12"/>
      <c r="NEC163" s="12"/>
      <c r="NED163" s="12"/>
      <c r="NEE163" s="12"/>
      <c r="NEF163" s="12"/>
      <c r="NEG163" s="12"/>
      <c r="NEH163" s="12"/>
      <c r="NEI163" s="12"/>
      <c r="NEJ163" s="12"/>
      <c r="NEK163" s="12"/>
      <c r="NEL163" s="12"/>
      <c r="NEM163" s="12"/>
      <c r="NEN163" s="12"/>
      <c r="NEO163" s="12"/>
      <c r="NEP163" s="12"/>
      <c r="NEQ163" s="12"/>
      <c r="NER163" s="12"/>
      <c r="NES163" s="12"/>
      <c r="NET163" s="12"/>
      <c r="NEU163" s="12"/>
      <c r="NEV163" s="12"/>
      <c r="NEW163" s="12"/>
      <c r="NEX163" s="12"/>
      <c r="NEY163" s="12"/>
      <c r="NEZ163" s="12"/>
      <c r="NFA163" s="12"/>
      <c r="NFB163" s="12"/>
      <c r="NFC163" s="12"/>
      <c r="NFD163" s="12"/>
      <c r="NFE163" s="12"/>
      <c r="NFF163" s="12"/>
      <c r="NFG163" s="12"/>
      <c r="NFH163" s="12"/>
      <c r="NFI163" s="12"/>
      <c r="NFJ163" s="12"/>
      <c r="NFK163" s="12"/>
      <c r="NFL163" s="12"/>
      <c r="NFM163" s="12"/>
      <c r="NFN163" s="12"/>
      <c r="NFO163" s="12"/>
      <c r="NFP163" s="12"/>
      <c r="NFQ163" s="12"/>
      <c r="NFR163" s="12"/>
      <c r="NFS163" s="12"/>
      <c r="NFT163" s="12"/>
      <c r="NFU163" s="12"/>
      <c r="NFV163" s="12"/>
      <c r="NFW163" s="12"/>
      <c r="NFX163" s="12"/>
      <c r="NFY163" s="12"/>
      <c r="NFZ163" s="12"/>
      <c r="NGA163" s="12"/>
      <c r="NGB163" s="12"/>
      <c r="NGC163" s="12"/>
      <c r="NGD163" s="12"/>
      <c r="NGE163" s="12"/>
      <c r="NGF163" s="12"/>
      <c r="NGG163" s="12"/>
      <c r="NGH163" s="12"/>
      <c r="NGI163" s="12"/>
      <c r="NGJ163" s="12"/>
      <c r="NGK163" s="12"/>
      <c r="NGL163" s="12"/>
      <c r="NGM163" s="12"/>
      <c r="NGN163" s="12"/>
      <c r="NGO163" s="12"/>
      <c r="NGP163" s="12"/>
      <c r="NGQ163" s="12"/>
      <c r="NGR163" s="12"/>
      <c r="NGS163" s="12"/>
      <c r="NGT163" s="12"/>
      <c r="NGU163" s="12"/>
      <c r="NGV163" s="12"/>
      <c r="NGW163" s="12"/>
      <c r="NGX163" s="12"/>
      <c r="NGY163" s="12"/>
      <c r="NGZ163" s="12"/>
      <c r="NHA163" s="12"/>
      <c r="NHB163" s="12"/>
      <c r="NHC163" s="12"/>
      <c r="NHD163" s="12"/>
      <c r="NHE163" s="12"/>
      <c r="NHF163" s="12"/>
      <c r="NHG163" s="12"/>
      <c r="NHH163" s="12"/>
      <c r="NHI163" s="12"/>
      <c r="NHJ163" s="12"/>
      <c r="NHK163" s="12"/>
      <c r="NHL163" s="12"/>
      <c r="NHM163" s="12"/>
      <c r="NHN163" s="12"/>
      <c r="NHO163" s="12"/>
      <c r="NHP163" s="12"/>
      <c r="NHQ163" s="12"/>
      <c r="NHR163" s="12"/>
      <c r="NHS163" s="12"/>
      <c r="NHT163" s="12"/>
      <c r="NHU163" s="12"/>
      <c r="NHV163" s="12"/>
      <c r="NHW163" s="12"/>
      <c r="NHX163" s="12"/>
      <c r="NHY163" s="12"/>
      <c r="NHZ163" s="12"/>
      <c r="NIA163" s="12"/>
      <c r="NIB163" s="12"/>
      <c r="NIC163" s="12"/>
      <c r="NID163" s="12"/>
      <c r="NIE163" s="12"/>
      <c r="NIF163" s="12"/>
      <c r="NIG163" s="12"/>
      <c r="NIH163" s="12"/>
      <c r="NII163" s="12"/>
      <c r="NIJ163" s="12"/>
      <c r="NIK163" s="12"/>
      <c r="NIL163" s="12"/>
      <c r="NIM163" s="12"/>
      <c r="NIN163" s="12"/>
      <c r="NIO163" s="12"/>
      <c r="NIP163" s="12"/>
      <c r="NIQ163" s="12"/>
      <c r="NIR163" s="12"/>
      <c r="NIS163" s="12"/>
      <c r="NIT163" s="12"/>
      <c r="NIU163" s="12"/>
      <c r="NIV163" s="12"/>
      <c r="NIW163" s="12"/>
      <c r="NIX163" s="12"/>
      <c r="NIY163" s="12"/>
      <c r="NIZ163" s="12"/>
      <c r="NJA163" s="12"/>
      <c r="NJB163" s="12"/>
      <c r="NJC163" s="12"/>
      <c r="NJD163" s="12"/>
      <c r="NJE163" s="12"/>
      <c r="NJF163" s="12"/>
      <c r="NJG163" s="12"/>
      <c r="NJH163" s="12"/>
      <c r="NJI163" s="12"/>
      <c r="NJJ163" s="12"/>
      <c r="NJK163" s="12"/>
      <c r="NJL163" s="12"/>
      <c r="NJM163" s="12"/>
      <c r="NJN163" s="12"/>
      <c r="NJO163" s="12"/>
      <c r="NJP163" s="12"/>
      <c r="NJQ163" s="12"/>
      <c r="NJR163" s="12"/>
      <c r="NJS163" s="12"/>
      <c r="NJT163" s="12"/>
      <c r="NJU163" s="12"/>
      <c r="NJV163" s="12"/>
      <c r="NJW163" s="12"/>
      <c r="NJX163" s="12"/>
      <c r="NJY163" s="12"/>
      <c r="NJZ163" s="12"/>
      <c r="NKA163" s="12"/>
      <c r="NKB163" s="12"/>
      <c r="NKC163" s="12"/>
      <c r="NKD163" s="12"/>
      <c r="NKE163" s="12"/>
      <c r="NKF163" s="12"/>
      <c r="NKG163" s="12"/>
      <c r="NKH163" s="12"/>
      <c r="NKI163" s="12"/>
      <c r="NKJ163" s="12"/>
      <c r="NKK163" s="12"/>
      <c r="NKL163" s="12"/>
      <c r="NKM163" s="12"/>
      <c r="NKN163" s="12"/>
      <c r="NKO163" s="12"/>
      <c r="NKP163" s="12"/>
      <c r="NKQ163" s="12"/>
      <c r="NKR163" s="12"/>
      <c r="NKS163" s="12"/>
      <c r="NKT163" s="12"/>
      <c r="NKU163" s="12"/>
      <c r="NKV163" s="12"/>
      <c r="NKW163" s="12"/>
      <c r="NKX163" s="12"/>
      <c r="NKY163" s="12"/>
      <c r="NKZ163" s="12"/>
      <c r="NLA163" s="12"/>
      <c r="NLB163" s="12"/>
      <c r="NLC163" s="12"/>
      <c r="NLD163" s="12"/>
      <c r="NLE163" s="12"/>
      <c r="NLF163" s="12"/>
      <c r="NLG163" s="12"/>
      <c r="NLH163" s="12"/>
      <c r="NLI163" s="12"/>
      <c r="NLJ163" s="12"/>
      <c r="NLK163" s="12"/>
      <c r="NLL163" s="12"/>
      <c r="NLM163" s="12"/>
      <c r="NLN163" s="12"/>
      <c r="NLO163" s="12"/>
      <c r="NLP163" s="12"/>
      <c r="NLQ163" s="12"/>
      <c r="NLR163" s="12"/>
      <c r="NLS163" s="12"/>
      <c r="NLT163" s="12"/>
      <c r="NLU163" s="12"/>
      <c r="NLV163" s="12"/>
      <c r="NLW163" s="12"/>
      <c r="NLX163" s="12"/>
      <c r="NLY163" s="12"/>
      <c r="NLZ163" s="12"/>
      <c r="NMA163" s="12"/>
      <c r="NMB163" s="12"/>
      <c r="NMC163" s="12"/>
      <c r="NMD163" s="12"/>
      <c r="NME163" s="12"/>
      <c r="NMF163" s="12"/>
      <c r="NMG163" s="12"/>
      <c r="NMH163" s="12"/>
      <c r="NMI163" s="12"/>
      <c r="NMJ163" s="12"/>
      <c r="NMK163" s="12"/>
      <c r="NML163" s="12"/>
      <c r="NMM163" s="12"/>
      <c r="NMN163" s="12"/>
      <c r="NMO163" s="12"/>
      <c r="NMP163" s="12"/>
      <c r="NMQ163" s="12"/>
      <c r="NMR163" s="12"/>
      <c r="NMS163" s="12"/>
      <c r="NMT163" s="12"/>
      <c r="NMU163" s="12"/>
      <c r="NMV163" s="12"/>
      <c r="NMW163" s="12"/>
      <c r="NMX163" s="12"/>
      <c r="NMY163" s="12"/>
      <c r="NMZ163" s="12"/>
      <c r="NNA163" s="12"/>
      <c r="NNB163" s="12"/>
      <c r="NNC163" s="12"/>
      <c r="NND163" s="12"/>
      <c r="NNE163" s="12"/>
      <c r="NNF163" s="12"/>
      <c r="NNG163" s="12"/>
      <c r="NNH163" s="12"/>
      <c r="NNI163" s="12"/>
      <c r="NNJ163" s="12"/>
      <c r="NNK163" s="12"/>
      <c r="NNL163" s="12"/>
      <c r="NNM163" s="12"/>
      <c r="NNN163" s="12"/>
      <c r="NNO163" s="12"/>
      <c r="NNP163" s="12"/>
      <c r="NNQ163" s="12"/>
      <c r="NNR163" s="12"/>
      <c r="NNS163" s="12"/>
      <c r="NNT163" s="12"/>
      <c r="NNU163" s="12"/>
      <c r="NNV163" s="12"/>
      <c r="NNW163" s="12"/>
      <c r="NNX163" s="12"/>
      <c r="NNY163" s="12"/>
      <c r="NNZ163" s="12"/>
      <c r="NOA163" s="12"/>
      <c r="NOB163" s="12"/>
      <c r="NOC163" s="12"/>
      <c r="NOD163" s="12"/>
      <c r="NOE163" s="12"/>
      <c r="NOF163" s="12"/>
      <c r="NOG163" s="12"/>
      <c r="NOH163" s="12"/>
      <c r="NOI163" s="12"/>
      <c r="NOJ163" s="12"/>
      <c r="NOK163" s="12"/>
      <c r="NOL163" s="12"/>
      <c r="NOM163" s="12"/>
      <c r="NON163" s="12"/>
      <c r="NOO163" s="12"/>
      <c r="NOP163" s="12"/>
      <c r="NOQ163" s="12"/>
      <c r="NOR163" s="12"/>
      <c r="NOS163" s="12"/>
      <c r="NOT163" s="12"/>
      <c r="NOU163" s="12"/>
      <c r="NOV163" s="12"/>
      <c r="NOW163" s="12"/>
      <c r="NOX163" s="12"/>
      <c r="NOY163" s="12"/>
      <c r="NOZ163" s="12"/>
      <c r="NPA163" s="12"/>
      <c r="NPB163" s="12"/>
      <c r="NPC163" s="12"/>
      <c r="NPD163" s="12"/>
      <c r="NPE163" s="12"/>
      <c r="NPF163" s="12"/>
      <c r="NPG163" s="12"/>
      <c r="NPH163" s="12"/>
      <c r="NPI163" s="12"/>
      <c r="NPJ163" s="12"/>
      <c r="NPK163" s="12"/>
      <c r="NPL163" s="12"/>
      <c r="NPM163" s="12"/>
      <c r="NPN163" s="12"/>
      <c r="NPO163" s="12"/>
      <c r="NPP163" s="12"/>
      <c r="NPQ163" s="12"/>
      <c r="NPR163" s="12"/>
      <c r="NPS163" s="12"/>
      <c r="NPT163" s="12"/>
      <c r="NPU163" s="12"/>
      <c r="NPV163" s="12"/>
      <c r="NPW163" s="12"/>
      <c r="NPX163" s="12"/>
      <c r="NPY163" s="12"/>
      <c r="NPZ163" s="12"/>
      <c r="NQA163" s="12"/>
      <c r="NQB163" s="12"/>
      <c r="NQC163" s="12"/>
      <c r="NQD163" s="12"/>
      <c r="NQE163" s="12"/>
      <c r="NQF163" s="12"/>
      <c r="NQG163" s="12"/>
      <c r="NQH163" s="12"/>
      <c r="NQI163" s="12"/>
      <c r="NQJ163" s="12"/>
      <c r="NQK163" s="12"/>
      <c r="NQL163" s="12"/>
      <c r="NQM163" s="12"/>
      <c r="NQN163" s="12"/>
      <c r="NQO163" s="12"/>
      <c r="NQP163" s="12"/>
      <c r="NQQ163" s="12"/>
      <c r="NQR163" s="12"/>
      <c r="NQS163" s="12"/>
      <c r="NQT163" s="12"/>
      <c r="NQU163" s="12"/>
      <c r="NQV163" s="12"/>
      <c r="NQW163" s="12"/>
      <c r="NQX163" s="12"/>
      <c r="NQY163" s="12"/>
      <c r="NQZ163" s="12"/>
      <c r="NRA163" s="12"/>
      <c r="NRB163" s="12"/>
      <c r="NRC163" s="12"/>
      <c r="NRD163" s="12"/>
      <c r="NRE163" s="12"/>
      <c r="NRF163" s="12"/>
      <c r="NRG163" s="12"/>
      <c r="NRH163" s="12"/>
      <c r="NRI163" s="12"/>
      <c r="NRJ163" s="12"/>
      <c r="NRK163" s="12"/>
      <c r="NRL163" s="12"/>
      <c r="NRM163" s="12"/>
      <c r="NRN163" s="12"/>
      <c r="NRO163" s="12"/>
      <c r="NRP163" s="12"/>
      <c r="NRQ163" s="12"/>
      <c r="NRR163" s="12"/>
      <c r="NRS163" s="12"/>
      <c r="NRT163" s="12"/>
      <c r="NRU163" s="12"/>
      <c r="NRV163" s="12"/>
      <c r="NRW163" s="12"/>
      <c r="NRX163" s="12"/>
      <c r="NRY163" s="12"/>
      <c r="NRZ163" s="12"/>
      <c r="NSA163" s="12"/>
      <c r="NSB163" s="12"/>
      <c r="NSC163" s="12"/>
      <c r="NSD163" s="12"/>
      <c r="NSE163" s="12"/>
      <c r="NSF163" s="12"/>
      <c r="NSG163" s="12"/>
      <c r="NSH163" s="12"/>
      <c r="NSI163" s="12"/>
      <c r="NSJ163" s="12"/>
      <c r="NSK163" s="12"/>
      <c r="NSL163" s="12"/>
      <c r="NSM163" s="12"/>
      <c r="NSN163" s="12"/>
      <c r="NSO163" s="12"/>
      <c r="NSP163" s="12"/>
      <c r="NSQ163" s="12"/>
      <c r="NSR163" s="12"/>
      <c r="NSS163" s="12"/>
      <c r="NST163" s="12"/>
      <c r="NSU163" s="12"/>
      <c r="NSV163" s="12"/>
      <c r="NSW163" s="12"/>
      <c r="NSX163" s="12"/>
      <c r="NSY163" s="12"/>
      <c r="NSZ163" s="12"/>
      <c r="NTA163" s="12"/>
      <c r="NTB163" s="12"/>
      <c r="NTC163" s="12"/>
      <c r="NTD163" s="12"/>
      <c r="NTE163" s="12"/>
      <c r="NTF163" s="12"/>
      <c r="NTG163" s="12"/>
      <c r="NTH163" s="12"/>
      <c r="NTI163" s="12"/>
      <c r="NTJ163" s="12"/>
      <c r="NTK163" s="12"/>
      <c r="NTL163" s="12"/>
      <c r="NTM163" s="12"/>
      <c r="NTN163" s="12"/>
      <c r="NTO163" s="12"/>
      <c r="NTP163" s="12"/>
      <c r="NTQ163" s="12"/>
      <c r="NTR163" s="12"/>
      <c r="NTS163" s="12"/>
      <c r="NTT163" s="12"/>
      <c r="NTU163" s="12"/>
      <c r="NTV163" s="12"/>
      <c r="NTW163" s="12"/>
      <c r="NTX163" s="12"/>
      <c r="NTY163" s="12"/>
      <c r="NTZ163" s="12"/>
      <c r="NUA163" s="12"/>
      <c r="NUB163" s="12"/>
      <c r="NUC163" s="12"/>
      <c r="NUD163" s="12"/>
      <c r="NUE163" s="12"/>
      <c r="NUF163" s="12"/>
      <c r="NUG163" s="12"/>
      <c r="NUH163" s="12"/>
      <c r="NUI163" s="12"/>
      <c r="NUJ163" s="12"/>
      <c r="NUK163" s="12"/>
      <c r="NUL163" s="12"/>
      <c r="NUM163" s="12"/>
      <c r="NUN163" s="12"/>
      <c r="NUO163" s="12"/>
      <c r="NUP163" s="12"/>
      <c r="NUQ163" s="12"/>
      <c r="NUR163" s="12"/>
      <c r="NUS163" s="12"/>
      <c r="NUT163" s="12"/>
      <c r="NUU163" s="12"/>
      <c r="NUV163" s="12"/>
      <c r="NUW163" s="12"/>
      <c r="NUX163" s="12"/>
      <c r="NUY163" s="12"/>
      <c r="NUZ163" s="12"/>
      <c r="NVA163" s="12"/>
      <c r="NVB163" s="12"/>
      <c r="NVC163" s="12"/>
      <c r="NVD163" s="12"/>
      <c r="NVE163" s="12"/>
      <c r="NVF163" s="12"/>
      <c r="NVG163" s="12"/>
      <c r="NVH163" s="12"/>
      <c r="NVI163" s="12"/>
      <c r="NVJ163" s="12"/>
      <c r="NVK163" s="12"/>
      <c r="NVL163" s="12"/>
      <c r="NVM163" s="12"/>
      <c r="NVN163" s="12"/>
      <c r="NVO163" s="12"/>
      <c r="NVP163" s="12"/>
      <c r="NVQ163" s="12"/>
      <c r="NVR163" s="12"/>
      <c r="NVS163" s="12"/>
      <c r="NVT163" s="12"/>
      <c r="NVU163" s="12"/>
      <c r="NVV163" s="12"/>
      <c r="NVW163" s="12"/>
      <c r="NVX163" s="12"/>
      <c r="NVY163" s="12"/>
      <c r="NVZ163" s="12"/>
      <c r="NWA163" s="12"/>
      <c r="NWB163" s="12"/>
      <c r="NWC163" s="12"/>
      <c r="NWD163" s="12"/>
      <c r="NWE163" s="12"/>
      <c r="NWF163" s="12"/>
      <c r="NWG163" s="12"/>
      <c r="NWH163" s="12"/>
      <c r="NWI163" s="12"/>
      <c r="NWJ163" s="12"/>
      <c r="NWK163" s="12"/>
      <c r="NWL163" s="12"/>
      <c r="NWM163" s="12"/>
      <c r="NWN163" s="12"/>
      <c r="NWO163" s="12"/>
      <c r="NWP163" s="12"/>
      <c r="NWQ163" s="12"/>
      <c r="NWR163" s="12"/>
      <c r="NWS163" s="12"/>
      <c r="NWT163" s="12"/>
      <c r="NWU163" s="12"/>
      <c r="NWV163" s="12"/>
      <c r="NWW163" s="12"/>
      <c r="NWX163" s="12"/>
      <c r="NWY163" s="12"/>
      <c r="NWZ163" s="12"/>
      <c r="NXA163" s="12"/>
      <c r="NXB163" s="12"/>
      <c r="NXC163" s="12"/>
      <c r="NXD163" s="12"/>
      <c r="NXE163" s="12"/>
      <c r="NXF163" s="12"/>
      <c r="NXG163" s="12"/>
      <c r="NXH163" s="12"/>
      <c r="NXI163" s="12"/>
      <c r="NXJ163" s="12"/>
      <c r="NXK163" s="12"/>
      <c r="NXL163" s="12"/>
      <c r="NXM163" s="12"/>
      <c r="NXN163" s="12"/>
      <c r="NXO163" s="12"/>
      <c r="NXP163" s="12"/>
      <c r="NXQ163" s="12"/>
      <c r="NXR163" s="12"/>
      <c r="NXS163" s="12"/>
      <c r="NXT163" s="12"/>
      <c r="NXU163" s="12"/>
      <c r="NXV163" s="12"/>
      <c r="NXW163" s="12"/>
      <c r="NXX163" s="12"/>
      <c r="NXY163" s="12"/>
      <c r="NXZ163" s="12"/>
      <c r="NYA163" s="12"/>
      <c r="NYB163" s="12"/>
      <c r="NYC163" s="12"/>
      <c r="NYD163" s="12"/>
      <c r="NYE163" s="12"/>
      <c r="NYF163" s="12"/>
      <c r="NYG163" s="12"/>
      <c r="NYH163" s="12"/>
      <c r="NYI163" s="12"/>
      <c r="NYJ163" s="12"/>
      <c r="NYK163" s="12"/>
      <c r="NYL163" s="12"/>
      <c r="NYM163" s="12"/>
      <c r="NYN163" s="12"/>
      <c r="NYO163" s="12"/>
      <c r="NYP163" s="12"/>
      <c r="NYQ163" s="12"/>
      <c r="NYR163" s="12"/>
      <c r="NYS163" s="12"/>
      <c r="NYT163" s="12"/>
      <c r="NYU163" s="12"/>
      <c r="NYV163" s="12"/>
      <c r="NYW163" s="12"/>
      <c r="NYX163" s="12"/>
      <c r="NYY163" s="12"/>
      <c r="NYZ163" s="12"/>
      <c r="NZA163" s="12"/>
      <c r="NZB163" s="12"/>
      <c r="NZC163" s="12"/>
      <c r="NZD163" s="12"/>
      <c r="NZE163" s="12"/>
      <c r="NZF163" s="12"/>
      <c r="NZG163" s="12"/>
      <c r="NZH163" s="12"/>
      <c r="NZI163" s="12"/>
      <c r="NZJ163" s="12"/>
      <c r="NZK163" s="12"/>
      <c r="NZL163" s="12"/>
      <c r="NZM163" s="12"/>
      <c r="NZN163" s="12"/>
      <c r="NZO163" s="12"/>
      <c r="NZP163" s="12"/>
      <c r="NZQ163" s="12"/>
      <c r="NZR163" s="12"/>
      <c r="NZS163" s="12"/>
      <c r="NZT163" s="12"/>
      <c r="NZU163" s="12"/>
      <c r="NZV163" s="12"/>
      <c r="NZW163" s="12"/>
      <c r="NZX163" s="12"/>
      <c r="NZY163" s="12"/>
      <c r="NZZ163" s="12"/>
      <c r="OAA163" s="12"/>
      <c r="OAB163" s="12"/>
      <c r="OAC163" s="12"/>
      <c r="OAD163" s="12"/>
      <c r="OAE163" s="12"/>
      <c r="OAF163" s="12"/>
      <c r="OAG163" s="12"/>
      <c r="OAH163" s="12"/>
      <c r="OAI163" s="12"/>
      <c r="OAJ163" s="12"/>
      <c r="OAK163" s="12"/>
      <c r="OAL163" s="12"/>
      <c r="OAM163" s="12"/>
      <c r="OAN163" s="12"/>
      <c r="OAO163" s="12"/>
      <c r="OAP163" s="12"/>
      <c r="OAQ163" s="12"/>
      <c r="OAR163" s="12"/>
      <c r="OAS163" s="12"/>
      <c r="OAT163" s="12"/>
      <c r="OAU163" s="12"/>
      <c r="OAV163" s="12"/>
      <c r="OAW163" s="12"/>
      <c r="OAX163" s="12"/>
      <c r="OAY163" s="12"/>
      <c r="OAZ163" s="12"/>
      <c r="OBA163" s="12"/>
      <c r="OBB163" s="12"/>
      <c r="OBC163" s="12"/>
      <c r="OBD163" s="12"/>
      <c r="OBE163" s="12"/>
      <c r="OBF163" s="12"/>
      <c r="OBG163" s="12"/>
      <c r="OBH163" s="12"/>
      <c r="OBI163" s="12"/>
      <c r="OBJ163" s="12"/>
      <c r="OBK163" s="12"/>
      <c r="OBL163" s="12"/>
      <c r="OBM163" s="12"/>
      <c r="OBN163" s="12"/>
      <c r="OBO163" s="12"/>
      <c r="OBP163" s="12"/>
      <c r="OBQ163" s="12"/>
      <c r="OBR163" s="12"/>
      <c r="OBS163" s="12"/>
      <c r="OBT163" s="12"/>
      <c r="OBU163" s="12"/>
      <c r="OBV163" s="12"/>
      <c r="OBW163" s="12"/>
      <c r="OBX163" s="12"/>
      <c r="OBY163" s="12"/>
      <c r="OBZ163" s="12"/>
      <c r="OCA163" s="12"/>
      <c r="OCB163" s="12"/>
      <c r="OCC163" s="12"/>
      <c r="OCD163" s="12"/>
      <c r="OCE163" s="12"/>
      <c r="OCF163" s="12"/>
      <c r="OCG163" s="12"/>
      <c r="OCH163" s="12"/>
      <c r="OCI163" s="12"/>
      <c r="OCJ163" s="12"/>
      <c r="OCK163" s="12"/>
      <c r="OCL163" s="12"/>
      <c r="OCM163" s="12"/>
      <c r="OCN163" s="12"/>
      <c r="OCO163" s="12"/>
      <c r="OCP163" s="12"/>
      <c r="OCQ163" s="12"/>
      <c r="OCR163" s="12"/>
      <c r="OCS163" s="12"/>
      <c r="OCT163" s="12"/>
      <c r="OCU163" s="12"/>
      <c r="OCV163" s="12"/>
      <c r="OCW163" s="12"/>
      <c r="OCX163" s="12"/>
      <c r="OCY163" s="12"/>
      <c r="OCZ163" s="12"/>
      <c r="ODA163" s="12"/>
      <c r="ODB163" s="12"/>
      <c r="ODC163" s="12"/>
      <c r="ODD163" s="12"/>
      <c r="ODE163" s="12"/>
      <c r="ODF163" s="12"/>
      <c r="ODG163" s="12"/>
      <c r="ODH163" s="12"/>
      <c r="ODI163" s="12"/>
      <c r="ODJ163" s="12"/>
      <c r="ODK163" s="12"/>
      <c r="ODL163" s="12"/>
      <c r="ODM163" s="12"/>
      <c r="ODN163" s="12"/>
      <c r="ODO163" s="12"/>
      <c r="ODP163" s="12"/>
      <c r="ODQ163" s="12"/>
      <c r="ODR163" s="12"/>
      <c r="ODS163" s="12"/>
      <c r="ODT163" s="12"/>
      <c r="ODU163" s="12"/>
      <c r="ODV163" s="12"/>
      <c r="ODW163" s="12"/>
      <c r="ODX163" s="12"/>
      <c r="ODY163" s="12"/>
      <c r="ODZ163" s="12"/>
      <c r="OEA163" s="12"/>
      <c r="OEB163" s="12"/>
      <c r="OEC163" s="12"/>
      <c r="OED163" s="12"/>
      <c r="OEE163" s="12"/>
      <c r="OEF163" s="12"/>
      <c r="OEG163" s="12"/>
      <c r="OEH163" s="12"/>
      <c r="OEI163" s="12"/>
      <c r="OEJ163" s="12"/>
      <c r="OEK163" s="12"/>
      <c r="OEL163" s="12"/>
      <c r="OEM163" s="12"/>
      <c r="OEN163" s="12"/>
      <c r="OEO163" s="12"/>
      <c r="OEP163" s="12"/>
      <c r="OEQ163" s="12"/>
      <c r="OER163" s="12"/>
      <c r="OES163" s="12"/>
      <c r="OET163" s="12"/>
      <c r="OEU163" s="12"/>
      <c r="OEV163" s="12"/>
      <c r="OEW163" s="12"/>
      <c r="OEX163" s="12"/>
      <c r="OEY163" s="12"/>
      <c r="OEZ163" s="12"/>
      <c r="OFA163" s="12"/>
      <c r="OFB163" s="12"/>
      <c r="OFC163" s="12"/>
      <c r="OFD163" s="12"/>
      <c r="OFE163" s="12"/>
      <c r="OFF163" s="12"/>
      <c r="OFG163" s="12"/>
      <c r="OFH163" s="12"/>
      <c r="OFI163" s="12"/>
      <c r="OFJ163" s="12"/>
      <c r="OFK163" s="12"/>
      <c r="OFL163" s="12"/>
      <c r="OFM163" s="12"/>
      <c r="OFN163" s="12"/>
      <c r="OFO163" s="12"/>
      <c r="OFP163" s="12"/>
      <c r="OFQ163" s="12"/>
      <c r="OFR163" s="12"/>
      <c r="OFS163" s="12"/>
      <c r="OFT163" s="12"/>
      <c r="OFU163" s="12"/>
      <c r="OFV163" s="12"/>
      <c r="OFW163" s="12"/>
      <c r="OFX163" s="12"/>
      <c r="OFY163" s="12"/>
      <c r="OFZ163" s="12"/>
      <c r="OGA163" s="12"/>
      <c r="OGB163" s="12"/>
      <c r="OGC163" s="12"/>
      <c r="OGD163" s="12"/>
      <c r="OGE163" s="12"/>
      <c r="OGF163" s="12"/>
      <c r="OGG163" s="12"/>
      <c r="OGH163" s="12"/>
      <c r="OGI163" s="12"/>
      <c r="OGJ163" s="12"/>
      <c r="OGK163" s="12"/>
      <c r="OGL163" s="12"/>
      <c r="OGM163" s="12"/>
      <c r="OGN163" s="12"/>
      <c r="OGO163" s="12"/>
      <c r="OGP163" s="12"/>
      <c r="OGQ163" s="12"/>
      <c r="OGR163" s="12"/>
      <c r="OGS163" s="12"/>
      <c r="OGT163" s="12"/>
      <c r="OGU163" s="12"/>
      <c r="OGV163" s="12"/>
      <c r="OGW163" s="12"/>
      <c r="OGX163" s="12"/>
      <c r="OGY163" s="12"/>
      <c r="OGZ163" s="12"/>
      <c r="OHA163" s="12"/>
      <c r="OHB163" s="12"/>
      <c r="OHC163" s="12"/>
      <c r="OHD163" s="12"/>
      <c r="OHE163" s="12"/>
      <c r="OHF163" s="12"/>
      <c r="OHG163" s="12"/>
      <c r="OHH163" s="12"/>
      <c r="OHI163" s="12"/>
      <c r="OHJ163" s="12"/>
      <c r="OHK163" s="12"/>
      <c r="OHL163" s="12"/>
      <c r="OHM163" s="12"/>
      <c r="OHN163" s="12"/>
      <c r="OHO163" s="12"/>
      <c r="OHP163" s="12"/>
      <c r="OHQ163" s="12"/>
      <c r="OHR163" s="12"/>
      <c r="OHS163" s="12"/>
      <c r="OHT163" s="12"/>
      <c r="OHU163" s="12"/>
      <c r="OHV163" s="12"/>
      <c r="OHW163" s="12"/>
      <c r="OHX163" s="12"/>
      <c r="OHY163" s="12"/>
      <c r="OHZ163" s="12"/>
      <c r="OIA163" s="12"/>
      <c r="OIB163" s="12"/>
      <c r="OIC163" s="12"/>
      <c r="OID163" s="12"/>
      <c r="OIE163" s="12"/>
      <c r="OIF163" s="12"/>
      <c r="OIG163" s="12"/>
      <c r="OIH163" s="12"/>
      <c r="OII163" s="12"/>
      <c r="OIJ163" s="12"/>
      <c r="OIK163" s="12"/>
      <c r="OIL163" s="12"/>
      <c r="OIM163" s="12"/>
      <c r="OIN163" s="12"/>
      <c r="OIO163" s="12"/>
      <c r="OIP163" s="12"/>
      <c r="OIQ163" s="12"/>
      <c r="OIR163" s="12"/>
      <c r="OIS163" s="12"/>
      <c r="OIT163" s="12"/>
      <c r="OIU163" s="12"/>
      <c r="OIV163" s="12"/>
      <c r="OIW163" s="12"/>
      <c r="OIX163" s="12"/>
      <c r="OIY163" s="12"/>
      <c r="OIZ163" s="12"/>
      <c r="OJA163" s="12"/>
      <c r="OJB163" s="12"/>
      <c r="OJC163" s="12"/>
      <c r="OJD163" s="12"/>
      <c r="OJE163" s="12"/>
      <c r="OJF163" s="12"/>
      <c r="OJG163" s="12"/>
      <c r="OJH163" s="12"/>
      <c r="OJI163" s="12"/>
      <c r="OJJ163" s="12"/>
      <c r="OJK163" s="12"/>
      <c r="OJL163" s="12"/>
      <c r="OJM163" s="12"/>
      <c r="OJN163" s="12"/>
      <c r="OJO163" s="12"/>
      <c r="OJP163" s="12"/>
      <c r="OJQ163" s="12"/>
      <c r="OJR163" s="12"/>
      <c r="OJS163" s="12"/>
      <c r="OJT163" s="12"/>
      <c r="OJU163" s="12"/>
      <c r="OJV163" s="12"/>
      <c r="OJW163" s="12"/>
      <c r="OJX163" s="12"/>
      <c r="OJY163" s="12"/>
      <c r="OJZ163" s="12"/>
      <c r="OKA163" s="12"/>
      <c r="OKB163" s="12"/>
      <c r="OKC163" s="12"/>
      <c r="OKD163" s="12"/>
      <c r="OKE163" s="12"/>
      <c r="OKF163" s="12"/>
      <c r="OKG163" s="12"/>
      <c r="OKH163" s="12"/>
      <c r="OKI163" s="12"/>
      <c r="OKJ163" s="12"/>
      <c r="OKK163" s="12"/>
      <c r="OKL163" s="12"/>
      <c r="OKM163" s="12"/>
      <c r="OKN163" s="12"/>
      <c r="OKO163" s="12"/>
      <c r="OKP163" s="12"/>
      <c r="OKQ163" s="12"/>
      <c r="OKR163" s="12"/>
      <c r="OKS163" s="12"/>
      <c r="OKT163" s="12"/>
      <c r="OKU163" s="12"/>
      <c r="OKV163" s="12"/>
      <c r="OKW163" s="12"/>
      <c r="OKX163" s="12"/>
      <c r="OKY163" s="12"/>
      <c r="OKZ163" s="12"/>
      <c r="OLA163" s="12"/>
      <c r="OLB163" s="12"/>
      <c r="OLC163" s="12"/>
      <c r="OLD163" s="12"/>
      <c r="OLE163" s="12"/>
      <c r="OLF163" s="12"/>
      <c r="OLG163" s="12"/>
      <c r="OLH163" s="12"/>
      <c r="OLI163" s="12"/>
      <c r="OLJ163" s="12"/>
      <c r="OLK163" s="12"/>
      <c r="OLL163" s="12"/>
      <c r="OLM163" s="12"/>
      <c r="OLN163" s="12"/>
      <c r="OLO163" s="12"/>
      <c r="OLP163" s="12"/>
      <c r="OLQ163" s="12"/>
      <c r="OLR163" s="12"/>
      <c r="OLS163" s="12"/>
      <c r="OLT163" s="12"/>
      <c r="OLU163" s="12"/>
      <c r="OLV163" s="12"/>
      <c r="OLW163" s="12"/>
      <c r="OLX163" s="12"/>
      <c r="OLY163" s="12"/>
      <c r="OLZ163" s="12"/>
      <c r="OMA163" s="12"/>
      <c r="OMB163" s="12"/>
      <c r="OMC163" s="12"/>
      <c r="OMD163" s="12"/>
      <c r="OME163" s="12"/>
      <c r="OMF163" s="12"/>
      <c r="OMG163" s="12"/>
      <c r="OMH163" s="12"/>
      <c r="OMI163" s="12"/>
      <c r="OMJ163" s="12"/>
      <c r="OMK163" s="12"/>
      <c r="OML163" s="12"/>
      <c r="OMM163" s="12"/>
      <c r="OMN163" s="12"/>
      <c r="OMO163" s="12"/>
      <c r="OMP163" s="12"/>
      <c r="OMQ163" s="12"/>
      <c r="OMR163" s="12"/>
      <c r="OMS163" s="12"/>
      <c r="OMT163" s="12"/>
      <c r="OMU163" s="12"/>
      <c r="OMV163" s="12"/>
      <c r="OMW163" s="12"/>
      <c r="OMX163" s="12"/>
      <c r="OMY163" s="12"/>
      <c r="OMZ163" s="12"/>
      <c r="ONA163" s="12"/>
      <c r="ONB163" s="12"/>
      <c r="ONC163" s="12"/>
      <c r="OND163" s="12"/>
      <c r="ONE163" s="12"/>
      <c r="ONF163" s="12"/>
      <c r="ONG163" s="12"/>
      <c r="ONH163" s="12"/>
      <c r="ONI163" s="12"/>
      <c r="ONJ163" s="12"/>
      <c r="ONK163" s="12"/>
      <c r="ONL163" s="12"/>
      <c r="ONM163" s="12"/>
      <c r="ONN163" s="12"/>
      <c r="ONO163" s="12"/>
      <c r="ONP163" s="12"/>
      <c r="ONQ163" s="12"/>
      <c r="ONR163" s="12"/>
      <c r="ONS163" s="12"/>
      <c r="ONT163" s="12"/>
      <c r="ONU163" s="12"/>
      <c r="ONV163" s="12"/>
      <c r="ONW163" s="12"/>
      <c r="ONX163" s="12"/>
      <c r="ONY163" s="12"/>
      <c r="ONZ163" s="12"/>
      <c r="OOA163" s="12"/>
      <c r="OOB163" s="12"/>
      <c r="OOC163" s="12"/>
      <c r="OOD163" s="12"/>
      <c r="OOE163" s="12"/>
      <c r="OOF163" s="12"/>
      <c r="OOG163" s="12"/>
      <c r="OOH163" s="12"/>
      <c r="OOI163" s="12"/>
      <c r="OOJ163" s="12"/>
      <c r="OOK163" s="12"/>
      <c r="OOL163" s="12"/>
      <c r="OOM163" s="12"/>
      <c r="OON163" s="12"/>
      <c r="OOO163" s="12"/>
      <c r="OOP163" s="12"/>
      <c r="OOQ163" s="12"/>
      <c r="OOR163" s="12"/>
      <c r="OOS163" s="12"/>
      <c r="OOT163" s="12"/>
      <c r="OOU163" s="12"/>
      <c r="OOV163" s="12"/>
      <c r="OOW163" s="12"/>
      <c r="OOX163" s="12"/>
      <c r="OOY163" s="12"/>
      <c r="OOZ163" s="12"/>
      <c r="OPA163" s="12"/>
      <c r="OPB163" s="12"/>
      <c r="OPC163" s="12"/>
      <c r="OPD163" s="12"/>
      <c r="OPE163" s="12"/>
      <c r="OPF163" s="12"/>
      <c r="OPG163" s="12"/>
      <c r="OPH163" s="12"/>
      <c r="OPI163" s="12"/>
      <c r="OPJ163" s="12"/>
      <c r="OPK163" s="12"/>
      <c r="OPL163" s="12"/>
      <c r="OPM163" s="12"/>
      <c r="OPN163" s="12"/>
      <c r="OPO163" s="12"/>
      <c r="OPP163" s="12"/>
      <c r="OPQ163" s="12"/>
      <c r="OPR163" s="12"/>
      <c r="OPS163" s="12"/>
      <c r="OPT163" s="12"/>
      <c r="OPU163" s="12"/>
      <c r="OPV163" s="12"/>
      <c r="OPW163" s="12"/>
      <c r="OPX163" s="12"/>
      <c r="OPY163" s="12"/>
      <c r="OPZ163" s="12"/>
      <c r="OQA163" s="12"/>
      <c r="OQB163" s="12"/>
      <c r="OQC163" s="12"/>
      <c r="OQD163" s="12"/>
      <c r="OQE163" s="12"/>
      <c r="OQF163" s="12"/>
      <c r="OQG163" s="12"/>
      <c r="OQH163" s="12"/>
      <c r="OQI163" s="12"/>
      <c r="OQJ163" s="12"/>
      <c r="OQK163" s="12"/>
      <c r="OQL163" s="12"/>
      <c r="OQM163" s="12"/>
      <c r="OQN163" s="12"/>
      <c r="OQO163" s="12"/>
      <c r="OQP163" s="12"/>
      <c r="OQQ163" s="12"/>
      <c r="OQR163" s="12"/>
      <c r="OQS163" s="12"/>
      <c r="OQT163" s="12"/>
      <c r="OQU163" s="12"/>
      <c r="OQV163" s="12"/>
      <c r="OQW163" s="12"/>
      <c r="OQX163" s="12"/>
      <c r="OQY163" s="12"/>
      <c r="OQZ163" s="12"/>
      <c r="ORA163" s="12"/>
      <c r="ORB163" s="12"/>
      <c r="ORC163" s="12"/>
      <c r="ORD163" s="12"/>
      <c r="ORE163" s="12"/>
      <c r="ORF163" s="12"/>
      <c r="ORG163" s="12"/>
      <c r="ORH163" s="12"/>
      <c r="ORI163" s="12"/>
      <c r="ORJ163" s="12"/>
      <c r="ORK163" s="12"/>
      <c r="ORL163" s="12"/>
      <c r="ORM163" s="12"/>
      <c r="ORN163" s="12"/>
      <c r="ORO163" s="12"/>
      <c r="ORP163" s="12"/>
      <c r="ORQ163" s="12"/>
      <c r="ORR163" s="12"/>
      <c r="ORS163" s="12"/>
      <c r="ORT163" s="12"/>
      <c r="ORU163" s="12"/>
      <c r="ORV163" s="12"/>
      <c r="ORW163" s="12"/>
      <c r="ORX163" s="12"/>
      <c r="ORY163" s="12"/>
      <c r="ORZ163" s="12"/>
      <c r="OSA163" s="12"/>
      <c r="OSB163" s="12"/>
      <c r="OSC163" s="12"/>
      <c r="OSD163" s="12"/>
      <c r="OSE163" s="12"/>
      <c r="OSF163" s="12"/>
      <c r="OSG163" s="12"/>
      <c r="OSH163" s="12"/>
      <c r="OSI163" s="12"/>
      <c r="OSJ163" s="12"/>
      <c r="OSK163" s="12"/>
      <c r="OSL163" s="12"/>
      <c r="OSM163" s="12"/>
      <c r="OSN163" s="12"/>
      <c r="OSO163" s="12"/>
      <c r="OSP163" s="12"/>
      <c r="OSQ163" s="12"/>
      <c r="OSR163" s="12"/>
      <c r="OSS163" s="12"/>
      <c r="OST163" s="12"/>
      <c r="OSU163" s="12"/>
      <c r="OSV163" s="12"/>
      <c r="OSW163" s="12"/>
      <c r="OSX163" s="12"/>
      <c r="OSY163" s="12"/>
      <c r="OSZ163" s="12"/>
      <c r="OTA163" s="12"/>
      <c r="OTB163" s="12"/>
      <c r="OTC163" s="12"/>
      <c r="OTD163" s="12"/>
      <c r="OTE163" s="12"/>
      <c r="OTF163" s="12"/>
      <c r="OTG163" s="12"/>
      <c r="OTH163" s="12"/>
      <c r="OTI163" s="12"/>
      <c r="OTJ163" s="12"/>
      <c r="OTK163" s="12"/>
      <c r="OTL163" s="12"/>
      <c r="OTM163" s="12"/>
      <c r="OTN163" s="12"/>
      <c r="OTO163" s="12"/>
      <c r="OTP163" s="12"/>
      <c r="OTQ163" s="12"/>
      <c r="OTR163" s="12"/>
      <c r="OTS163" s="12"/>
      <c r="OTT163" s="12"/>
      <c r="OTU163" s="12"/>
      <c r="OTV163" s="12"/>
      <c r="OTW163" s="12"/>
      <c r="OTX163" s="12"/>
      <c r="OTY163" s="12"/>
      <c r="OTZ163" s="12"/>
      <c r="OUA163" s="12"/>
      <c r="OUB163" s="12"/>
      <c r="OUC163" s="12"/>
      <c r="OUD163" s="12"/>
      <c r="OUE163" s="12"/>
      <c r="OUF163" s="12"/>
      <c r="OUG163" s="12"/>
      <c r="OUH163" s="12"/>
      <c r="OUI163" s="12"/>
      <c r="OUJ163" s="12"/>
      <c r="OUK163" s="12"/>
      <c r="OUL163" s="12"/>
      <c r="OUM163" s="12"/>
      <c r="OUN163" s="12"/>
      <c r="OUO163" s="12"/>
      <c r="OUP163" s="12"/>
      <c r="OUQ163" s="12"/>
      <c r="OUR163" s="12"/>
      <c r="OUS163" s="12"/>
      <c r="OUT163" s="12"/>
      <c r="OUU163" s="12"/>
      <c r="OUV163" s="12"/>
      <c r="OUW163" s="12"/>
      <c r="OUX163" s="12"/>
      <c r="OUY163" s="12"/>
      <c r="OUZ163" s="12"/>
      <c r="OVA163" s="12"/>
      <c r="OVB163" s="12"/>
      <c r="OVC163" s="12"/>
      <c r="OVD163" s="12"/>
      <c r="OVE163" s="12"/>
      <c r="OVF163" s="12"/>
      <c r="OVG163" s="12"/>
      <c r="OVH163" s="12"/>
      <c r="OVI163" s="12"/>
      <c r="OVJ163" s="12"/>
      <c r="OVK163" s="12"/>
      <c r="OVL163" s="12"/>
      <c r="OVM163" s="12"/>
      <c r="OVN163" s="12"/>
      <c r="OVO163" s="12"/>
      <c r="OVP163" s="12"/>
      <c r="OVQ163" s="12"/>
      <c r="OVR163" s="12"/>
      <c r="OVS163" s="12"/>
      <c r="OVT163" s="12"/>
      <c r="OVU163" s="12"/>
      <c r="OVV163" s="12"/>
      <c r="OVW163" s="12"/>
      <c r="OVX163" s="12"/>
      <c r="OVY163" s="12"/>
      <c r="OVZ163" s="12"/>
      <c r="OWA163" s="12"/>
      <c r="OWB163" s="12"/>
      <c r="OWC163" s="12"/>
      <c r="OWD163" s="12"/>
      <c r="OWE163" s="12"/>
      <c r="OWF163" s="12"/>
      <c r="OWG163" s="12"/>
      <c r="OWH163" s="12"/>
      <c r="OWI163" s="12"/>
      <c r="OWJ163" s="12"/>
      <c r="OWK163" s="12"/>
      <c r="OWL163" s="12"/>
      <c r="OWM163" s="12"/>
      <c r="OWN163" s="12"/>
      <c r="OWO163" s="12"/>
      <c r="OWP163" s="12"/>
      <c r="OWQ163" s="12"/>
      <c r="OWR163" s="12"/>
      <c r="OWS163" s="12"/>
      <c r="OWT163" s="12"/>
      <c r="OWU163" s="12"/>
      <c r="OWV163" s="12"/>
      <c r="OWW163" s="12"/>
      <c r="OWX163" s="12"/>
      <c r="OWY163" s="12"/>
      <c r="OWZ163" s="12"/>
      <c r="OXA163" s="12"/>
      <c r="OXB163" s="12"/>
      <c r="OXC163" s="12"/>
      <c r="OXD163" s="12"/>
      <c r="OXE163" s="12"/>
      <c r="OXF163" s="12"/>
      <c r="OXG163" s="12"/>
      <c r="OXH163" s="12"/>
      <c r="OXI163" s="12"/>
      <c r="OXJ163" s="12"/>
      <c r="OXK163" s="12"/>
      <c r="OXL163" s="12"/>
      <c r="OXM163" s="12"/>
      <c r="OXN163" s="12"/>
      <c r="OXO163" s="12"/>
      <c r="OXP163" s="12"/>
      <c r="OXQ163" s="12"/>
      <c r="OXR163" s="12"/>
      <c r="OXS163" s="12"/>
      <c r="OXT163" s="12"/>
      <c r="OXU163" s="12"/>
      <c r="OXV163" s="12"/>
      <c r="OXW163" s="12"/>
      <c r="OXX163" s="12"/>
      <c r="OXY163" s="12"/>
      <c r="OXZ163" s="12"/>
      <c r="OYA163" s="12"/>
      <c r="OYB163" s="12"/>
      <c r="OYC163" s="12"/>
      <c r="OYD163" s="12"/>
      <c r="OYE163" s="12"/>
      <c r="OYF163" s="12"/>
      <c r="OYG163" s="12"/>
      <c r="OYH163" s="12"/>
      <c r="OYI163" s="12"/>
      <c r="OYJ163" s="12"/>
      <c r="OYK163" s="12"/>
      <c r="OYL163" s="12"/>
      <c r="OYM163" s="12"/>
      <c r="OYN163" s="12"/>
      <c r="OYO163" s="12"/>
      <c r="OYP163" s="12"/>
      <c r="OYQ163" s="12"/>
      <c r="OYR163" s="12"/>
      <c r="OYS163" s="12"/>
      <c r="OYT163" s="12"/>
      <c r="OYU163" s="12"/>
      <c r="OYV163" s="12"/>
      <c r="OYW163" s="12"/>
      <c r="OYX163" s="12"/>
      <c r="OYY163" s="12"/>
      <c r="OYZ163" s="12"/>
      <c r="OZA163" s="12"/>
      <c r="OZB163" s="12"/>
      <c r="OZC163" s="12"/>
      <c r="OZD163" s="12"/>
      <c r="OZE163" s="12"/>
      <c r="OZF163" s="12"/>
      <c r="OZG163" s="12"/>
      <c r="OZH163" s="12"/>
      <c r="OZI163" s="12"/>
      <c r="OZJ163" s="12"/>
      <c r="OZK163" s="12"/>
      <c r="OZL163" s="12"/>
      <c r="OZM163" s="12"/>
      <c r="OZN163" s="12"/>
      <c r="OZO163" s="12"/>
      <c r="OZP163" s="12"/>
      <c r="OZQ163" s="12"/>
      <c r="OZR163" s="12"/>
      <c r="OZS163" s="12"/>
      <c r="OZT163" s="12"/>
      <c r="OZU163" s="12"/>
      <c r="OZV163" s="12"/>
      <c r="OZW163" s="12"/>
      <c r="OZX163" s="12"/>
      <c r="OZY163" s="12"/>
      <c r="OZZ163" s="12"/>
      <c r="PAA163" s="12"/>
      <c r="PAB163" s="12"/>
      <c r="PAC163" s="12"/>
      <c r="PAD163" s="12"/>
      <c r="PAE163" s="12"/>
      <c r="PAF163" s="12"/>
      <c r="PAG163" s="12"/>
      <c r="PAH163" s="12"/>
      <c r="PAI163" s="12"/>
      <c r="PAJ163" s="12"/>
      <c r="PAK163" s="12"/>
      <c r="PAL163" s="12"/>
      <c r="PAM163" s="12"/>
      <c r="PAN163" s="12"/>
      <c r="PAO163" s="12"/>
      <c r="PAP163" s="12"/>
      <c r="PAQ163" s="12"/>
      <c r="PAR163" s="12"/>
      <c r="PAS163" s="12"/>
      <c r="PAT163" s="12"/>
      <c r="PAU163" s="12"/>
      <c r="PAV163" s="12"/>
      <c r="PAW163" s="12"/>
      <c r="PAX163" s="12"/>
      <c r="PAY163" s="12"/>
      <c r="PAZ163" s="12"/>
      <c r="PBA163" s="12"/>
      <c r="PBB163" s="12"/>
      <c r="PBC163" s="12"/>
      <c r="PBD163" s="12"/>
      <c r="PBE163" s="12"/>
      <c r="PBF163" s="12"/>
      <c r="PBG163" s="12"/>
      <c r="PBH163" s="12"/>
      <c r="PBI163" s="12"/>
      <c r="PBJ163" s="12"/>
      <c r="PBK163" s="12"/>
      <c r="PBL163" s="12"/>
      <c r="PBM163" s="12"/>
      <c r="PBN163" s="12"/>
      <c r="PBO163" s="12"/>
      <c r="PBP163" s="12"/>
      <c r="PBQ163" s="12"/>
      <c r="PBR163" s="12"/>
      <c r="PBS163" s="12"/>
      <c r="PBT163" s="12"/>
      <c r="PBU163" s="12"/>
      <c r="PBV163" s="12"/>
      <c r="PBW163" s="12"/>
      <c r="PBX163" s="12"/>
      <c r="PBY163" s="12"/>
      <c r="PBZ163" s="12"/>
      <c r="PCA163" s="12"/>
      <c r="PCB163" s="12"/>
      <c r="PCC163" s="12"/>
      <c r="PCD163" s="12"/>
      <c r="PCE163" s="12"/>
      <c r="PCF163" s="12"/>
      <c r="PCG163" s="12"/>
      <c r="PCH163" s="12"/>
      <c r="PCI163" s="12"/>
      <c r="PCJ163" s="12"/>
      <c r="PCK163" s="12"/>
      <c r="PCL163" s="12"/>
      <c r="PCM163" s="12"/>
      <c r="PCN163" s="12"/>
      <c r="PCO163" s="12"/>
      <c r="PCP163" s="12"/>
      <c r="PCQ163" s="12"/>
      <c r="PCR163" s="12"/>
      <c r="PCS163" s="12"/>
      <c r="PCT163" s="12"/>
      <c r="PCU163" s="12"/>
      <c r="PCV163" s="12"/>
      <c r="PCW163" s="12"/>
      <c r="PCX163" s="12"/>
      <c r="PCY163" s="12"/>
      <c r="PCZ163" s="12"/>
      <c r="PDA163" s="12"/>
      <c r="PDB163" s="12"/>
      <c r="PDC163" s="12"/>
      <c r="PDD163" s="12"/>
      <c r="PDE163" s="12"/>
      <c r="PDF163" s="12"/>
      <c r="PDG163" s="12"/>
      <c r="PDH163" s="12"/>
      <c r="PDI163" s="12"/>
      <c r="PDJ163" s="12"/>
      <c r="PDK163" s="12"/>
      <c r="PDL163" s="12"/>
      <c r="PDM163" s="12"/>
      <c r="PDN163" s="12"/>
      <c r="PDO163" s="12"/>
      <c r="PDP163" s="12"/>
      <c r="PDQ163" s="12"/>
      <c r="PDR163" s="12"/>
      <c r="PDS163" s="12"/>
      <c r="PDT163" s="12"/>
      <c r="PDU163" s="12"/>
      <c r="PDV163" s="12"/>
      <c r="PDW163" s="12"/>
      <c r="PDX163" s="12"/>
      <c r="PDY163" s="12"/>
      <c r="PDZ163" s="12"/>
      <c r="PEA163" s="12"/>
      <c r="PEB163" s="12"/>
      <c r="PEC163" s="12"/>
      <c r="PED163" s="12"/>
      <c r="PEE163" s="12"/>
      <c r="PEF163" s="12"/>
      <c r="PEG163" s="12"/>
      <c r="PEH163" s="12"/>
      <c r="PEI163" s="12"/>
      <c r="PEJ163" s="12"/>
      <c r="PEK163" s="12"/>
      <c r="PEL163" s="12"/>
      <c r="PEM163" s="12"/>
      <c r="PEN163" s="12"/>
      <c r="PEO163" s="12"/>
      <c r="PEP163" s="12"/>
      <c r="PEQ163" s="12"/>
      <c r="PER163" s="12"/>
      <c r="PES163" s="12"/>
      <c r="PET163" s="12"/>
      <c r="PEU163" s="12"/>
      <c r="PEV163" s="12"/>
      <c r="PEW163" s="12"/>
      <c r="PEX163" s="12"/>
      <c r="PEY163" s="12"/>
      <c r="PEZ163" s="12"/>
      <c r="PFA163" s="12"/>
      <c r="PFB163" s="12"/>
      <c r="PFC163" s="12"/>
      <c r="PFD163" s="12"/>
      <c r="PFE163" s="12"/>
      <c r="PFF163" s="12"/>
      <c r="PFG163" s="12"/>
      <c r="PFH163" s="12"/>
      <c r="PFI163" s="12"/>
      <c r="PFJ163" s="12"/>
      <c r="PFK163" s="12"/>
      <c r="PFL163" s="12"/>
      <c r="PFM163" s="12"/>
      <c r="PFN163" s="12"/>
      <c r="PFO163" s="12"/>
      <c r="PFP163" s="12"/>
      <c r="PFQ163" s="12"/>
      <c r="PFR163" s="12"/>
      <c r="PFS163" s="12"/>
      <c r="PFT163" s="12"/>
      <c r="PFU163" s="12"/>
      <c r="PFV163" s="12"/>
      <c r="PFW163" s="12"/>
      <c r="PFX163" s="12"/>
      <c r="PFY163" s="12"/>
      <c r="PFZ163" s="12"/>
      <c r="PGA163" s="12"/>
      <c r="PGB163" s="12"/>
      <c r="PGC163" s="12"/>
      <c r="PGD163" s="12"/>
      <c r="PGE163" s="12"/>
      <c r="PGF163" s="12"/>
      <c r="PGG163" s="12"/>
      <c r="PGH163" s="12"/>
      <c r="PGI163" s="12"/>
      <c r="PGJ163" s="12"/>
      <c r="PGK163" s="12"/>
      <c r="PGL163" s="12"/>
      <c r="PGM163" s="12"/>
      <c r="PGN163" s="12"/>
      <c r="PGO163" s="12"/>
      <c r="PGP163" s="12"/>
      <c r="PGQ163" s="12"/>
      <c r="PGR163" s="12"/>
      <c r="PGS163" s="12"/>
      <c r="PGT163" s="12"/>
      <c r="PGU163" s="12"/>
      <c r="PGV163" s="12"/>
      <c r="PGW163" s="12"/>
      <c r="PGX163" s="12"/>
      <c r="PGY163" s="12"/>
      <c r="PGZ163" s="12"/>
      <c r="PHA163" s="12"/>
      <c r="PHB163" s="12"/>
      <c r="PHC163" s="12"/>
      <c r="PHD163" s="12"/>
      <c r="PHE163" s="12"/>
      <c r="PHF163" s="12"/>
      <c r="PHG163" s="12"/>
      <c r="PHH163" s="12"/>
      <c r="PHI163" s="12"/>
      <c r="PHJ163" s="12"/>
      <c r="PHK163" s="12"/>
      <c r="PHL163" s="12"/>
      <c r="PHM163" s="12"/>
      <c r="PHN163" s="12"/>
      <c r="PHO163" s="12"/>
      <c r="PHP163" s="12"/>
      <c r="PHQ163" s="12"/>
      <c r="PHR163" s="12"/>
      <c r="PHS163" s="12"/>
      <c r="PHT163" s="12"/>
      <c r="PHU163" s="12"/>
      <c r="PHV163" s="12"/>
      <c r="PHW163" s="12"/>
      <c r="PHX163" s="12"/>
      <c r="PHY163" s="12"/>
      <c r="PHZ163" s="12"/>
      <c r="PIA163" s="12"/>
      <c r="PIB163" s="12"/>
      <c r="PIC163" s="12"/>
      <c r="PID163" s="12"/>
      <c r="PIE163" s="12"/>
      <c r="PIF163" s="12"/>
      <c r="PIG163" s="12"/>
      <c r="PIH163" s="12"/>
      <c r="PII163" s="12"/>
      <c r="PIJ163" s="12"/>
      <c r="PIK163" s="12"/>
      <c r="PIL163" s="12"/>
      <c r="PIM163" s="12"/>
      <c r="PIN163" s="12"/>
      <c r="PIO163" s="12"/>
      <c r="PIP163" s="12"/>
      <c r="PIQ163" s="12"/>
      <c r="PIR163" s="12"/>
      <c r="PIS163" s="12"/>
      <c r="PIT163" s="12"/>
      <c r="PIU163" s="12"/>
      <c r="PIV163" s="12"/>
      <c r="PIW163" s="12"/>
      <c r="PIX163" s="12"/>
      <c r="PIY163" s="12"/>
      <c r="PIZ163" s="12"/>
      <c r="PJA163" s="12"/>
      <c r="PJB163" s="12"/>
      <c r="PJC163" s="12"/>
      <c r="PJD163" s="12"/>
      <c r="PJE163" s="12"/>
      <c r="PJF163" s="12"/>
      <c r="PJG163" s="12"/>
      <c r="PJH163" s="12"/>
      <c r="PJI163" s="12"/>
      <c r="PJJ163" s="12"/>
      <c r="PJK163" s="12"/>
      <c r="PJL163" s="12"/>
      <c r="PJM163" s="12"/>
      <c r="PJN163" s="12"/>
      <c r="PJO163" s="12"/>
      <c r="PJP163" s="12"/>
      <c r="PJQ163" s="12"/>
      <c r="PJR163" s="12"/>
      <c r="PJS163" s="12"/>
      <c r="PJT163" s="12"/>
      <c r="PJU163" s="12"/>
      <c r="PJV163" s="12"/>
      <c r="PJW163" s="12"/>
      <c r="PJX163" s="12"/>
      <c r="PJY163" s="12"/>
      <c r="PJZ163" s="12"/>
      <c r="PKA163" s="12"/>
      <c r="PKB163" s="12"/>
      <c r="PKC163" s="12"/>
      <c r="PKD163" s="12"/>
      <c r="PKE163" s="12"/>
      <c r="PKF163" s="12"/>
      <c r="PKG163" s="12"/>
      <c r="PKH163" s="12"/>
      <c r="PKI163" s="12"/>
      <c r="PKJ163" s="12"/>
      <c r="PKK163" s="12"/>
      <c r="PKL163" s="12"/>
      <c r="PKM163" s="12"/>
      <c r="PKN163" s="12"/>
      <c r="PKO163" s="12"/>
      <c r="PKP163" s="12"/>
      <c r="PKQ163" s="12"/>
      <c r="PKR163" s="12"/>
      <c r="PKS163" s="12"/>
      <c r="PKT163" s="12"/>
      <c r="PKU163" s="12"/>
      <c r="PKV163" s="12"/>
      <c r="PKW163" s="12"/>
      <c r="PKX163" s="12"/>
      <c r="PKY163" s="12"/>
      <c r="PKZ163" s="12"/>
      <c r="PLA163" s="12"/>
      <c r="PLB163" s="12"/>
      <c r="PLC163" s="12"/>
      <c r="PLD163" s="12"/>
      <c r="PLE163" s="12"/>
      <c r="PLF163" s="12"/>
      <c r="PLG163" s="12"/>
      <c r="PLH163" s="12"/>
      <c r="PLI163" s="12"/>
      <c r="PLJ163" s="12"/>
      <c r="PLK163" s="12"/>
      <c r="PLL163" s="12"/>
      <c r="PLM163" s="12"/>
      <c r="PLN163" s="12"/>
      <c r="PLO163" s="12"/>
      <c r="PLP163" s="12"/>
      <c r="PLQ163" s="12"/>
      <c r="PLR163" s="12"/>
      <c r="PLS163" s="12"/>
      <c r="PLT163" s="12"/>
      <c r="PLU163" s="12"/>
      <c r="PLV163" s="12"/>
      <c r="PLW163" s="12"/>
      <c r="PLX163" s="12"/>
      <c r="PLY163" s="12"/>
      <c r="PLZ163" s="12"/>
      <c r="PMA163" s="12"/>
      <c r="PMB163" s="12"/>
      <c r="PMC163" s="12"/>
      <c r="PMD163" s="12"/>
      <c r="PME163" s="12"/>
      <c r="PMF163" s="12"/>
      <c r="PMG163" s="12"/>
      <c r="PMH163" s="12"/>
      <c r="PMI163" s="12"/>
      <c r="PMJ163" s="12"/>
      <c r="PMK163" s="12"/>
      <c r="PML163" s="12"/>
      <c r="PMM163" s="12"/>
      <c r="PMN163" s="12"/>
      <c r="PMO163" s="12"/>
      <c r="PMP163" s="12"/>
      <c r="PMQ163" s="12"/>
      <c r="PMR163" s="12"/>
      <c r="PMS163" s="12"/>
      <c r="PMT163" s="12"/>
      <c r="PMU163" s="12"/>
      <c r="PMV163" s="12"/>
      <c r="PMW163" s="12"/>
      <c r="PMX163" s="12"/>
      <c r="PMY163" s="12"/>
      <c r="PMZ163" s="12"/>
      <c r="PNA163" s="12"/>
      <c r="PNB163" s="12"/>
      <c r="PNC163" s="12"/>
      <c r="PND163" s="12"/>
      <c r="PNE163" s="12"/>
      <c r="PNF163" s="12"/>
      <c r="PNG163" s="12"/>
      <c r="PNH163" s="12"/>
      <c r="PNI163" s="12"/>
      <c r="PNJ163" s="12"/>
      <c r="PNK163" s="12"/>
      <c r="PNL163" s="12"/>
      <c r="PNM163" s="12"/>
      <c r="PNN163" s="12"/>
      <c r="PNO163" s="12"/>
      <c r="PNP163" s="12"/>
      <c r="PNQ163" s="12"/>
      <c r="PNR163" s="12"/>
      <c r="PNS163" s="12"/>
      <c r="PNT163" s="12"/>
      <c r="PNU163" s="12"/>
      <c r="PNV163" s="12"/>
      <c r="PNW163" s="12"/>
      <c r="PNX163" s="12"/>
      <c r="PNY163" s="12"/>
      <c r="PNZ163" s="12"/>
      <c r="POA163" s="12"/>
      <c r="POB163" s="12"/>
      <c r="POC163" s="12"/>
      <c r="POD163" s="12"/>
      <c r="POE163" s="12"/>
      <c r="POF163" s="12"/>
      <c r="POG163" s="12"/>
      <c r="POH163" s="12"/>
      <c r="POI163" s="12"/>
      <c r="POJ163" s="12"/>
      <c r="POK163" s="12"/>
      <c r="POL163" s="12"/>
      <c r="POM163" s="12"/>
      <c r="PON163" s="12"/>
      <c r="POO163" s="12"/>
      <c r="POP163" s="12"/>
      <c r="POQ163" s="12"/>
      <c r="POR163" s="12"/>
      <c r="POS163" s="12"/>
      <c r="POT163" s="12"/>
      <c r="POU163" s="12"/>
      <c r="POV163" s="12"/>
      <c r="POW163" s="12"/>
      <c r="POX163" s="12"/>
      <c r="POY163" s="12"/>
      <c r="POZ163" s="12"/>
      <c r="PPA163" s="12"/>
      <c r="PPB163" s="12"/>
      <c r="PPC163" s="12"/>
      <c r="PPD163" s="12"/>
      <c r="PPE163" s="12"/>
      <c r="PPF163" s="12"/>
      <c r="PPG163" s="12"/>
      <c r="PPH163" s="12"/>
      <c r="PPI163" s="12"/>
      <c r="PPJ163" s="12"/>
      <c r="PPK163" s="12"/>
      <c r="PPL163" s="12"/>
      <c r="PPM163" s="12"/>
      <c r="PPN163" s="12"/>
      <c r="PPO163" s="12"/>
      <c r="PPP163" s="12"/>
      <c r="PPQ163" s="12"/>
      <c r="PPR163" s="12"/>
      <c r="PPS163" s="12"/>
      <c r="PPT163" s="12"/>
      <c r="PPU163" s="12"/>
      <c r="PPV163" s="12"/>
      <c r="PPW163" s="12"/>
      <c r="PPX163" s="12"/>
      <c r="PPY163" s="12"/>
      <c r="PPZ163" s="12"/>
      <c r="PQA163" s="12"/>
      <c r="PQB163" s="12"/>
      <c r="PQC163" s="12"/>
      <c r="PQD163" s="12"/>
      <c r="PQE163" s="12"/>
      <c r="PQF163" s="12"/>
      <c r="PQG163" s="12"/>
      <c r="PQH163" s="12"/>
      <c r="PQI163" s="12"/>
      <c r="PQJ163" s="12"/>
      <c r="PQK163" s="12"/>
      <c r="PQL163" s="12"/>
      <c r="PQM163" s="12"/>
      <c r="PQN163" s="12"/>
      <c r="PQO163" s="12"/>
      <c r="PQP163" s="12"/>
      <c r="PQQ163" s="12"/>
      <c r="PQR163" s="12"/>
      <c r="PQS163" s="12"/>
      <c r="PQT163" s="12"/>
      <c r="PQU163" s="12"/>
      <c r="PQV163" s="12"/>
      <c r="PQW163" s="12"/>
      <c r="PQX163" s="12"/>
      <c r="PQY163" s="12"/>
      <c r="PQZ163" s="12"/>
      <c r="PRA163" s="12"/>
      <c r="PRB163" s="12"/>
      <c r="PRC163" s="12"/>
      <c r="PRD163" s="12"/>
      <c r="PRE163" s="12"/>
      <c r="PRF163" s="12"/>
      <c r="PRG163" s="12"/>
      <c r="PRH163" s="12"/>
      <c r="PRI163" s="12"/>
      <c r="PRJ163" s="12"/>
      <c r="PRK163" s="12"/>
      <c r="PRL163" s="12"/>
      <c r="PRM163" s="12"/>
      <c r="PRN163" s="12"/>
      <c r="PRO163" s="12"/>
      <c r="PRP163" s="12"/>
      <c r="PRQ163" s="12"/>
      <c r="PRR163" s="12"/>
      <c r="PRS163" s="12"/>
      <c r="PRT163" s="12"/>
      <c r="PRU163" s="12"/>
      <c r="PRV163" s="12"/>
      <c r="PRW163" s="12"/>
      <c r="PRX163" s="12"/>
      <c r="PRY163" s="12"/>
      <c r="PRZ163" s="12"/>
      <c r="PSA163" s="12"/>
      <c r="PSB163" s="12"/>
      <c r="PSC163" s="12"/>
      <c r="PSD163" s="12"/>
      <c r="PSE163" s="12"/>
      <c r="PSF163" s="12"/>
      <c r="PSG163" s="12"/>
      <c r="PSH163" s="12"/>
      <c r="PSI163" s="12"/>
      <c r="PSJ163" s="12"/>
      <c r="PSK163" s="12"/>
      <c r="PSL163" s="12"/>
      <c r="PSM163" s="12"/>
      <c r="PSN163" s="12"/>
      <c r="PSO163" s="12"/>
      <c r="PSP163" s="12"/>
      <c r="PSQ163" s="12"/>
      <c r="PSR163" s="12"/>
      <c r="PSS163" s="12"/>
      <c r="PST163" s="12"/>
      <c r="PSU163" s="12"/>
      <c r="PSV163" s="12"/>
      <c r="PSW163" s="12"/>
      <c r="PSX163" s="12"/>
      <c r="PSY163" s="12"/>
      <c r="PSZ163" s="12"/>
      <c r="PTA163" s="12"/>
      <c r="PTB163" s="12"/>
      <c r="PTC163" s="12"/>
      <c r="PTD163" s="12"/>
      <c r="PTE163" s="12"/>
      <c r="PTF163" s="12"/>
      <c r="PTG163" s="12"/>
      <c r="PTH163" s="12"/>
      <c r="PTI163" s="12"/>
      <c r="PTJ163" s="12"/>
      <c r="PTK163" s="12"/>
      <c r="PTL163" s="12"/>
      <c r="PTM163" s="12"/>
      <c r="PTN163" s="12"/>
      <c r="PTO163" s="12"/>
      <c r="PTP163" s="12"/>
      <c r="PTQ163" s="12"/>
      <c r="PTR163" s="12"/>
      <c r="PTS163" s="12"/>
      <c r="PTT163" s="12"/>
      <c r="PTU163" s="12"/>
      <c r="PTV163" s="12"/>
      <c r="PTW163" s="12"/>
      <c r="PTX163" s="12"/>
      <c r="PTY163" s="12"/>
      <c r="PTZ163" s="12"/>
      <c r="PUA163" s="12"/>
      <c r="PUB163" s="12"/>
      <c r="PUC163" s="12"/>
      <c r="PUD163" s="12"/>
      <c r="PUE163" s="12"/>
      <c r="PUF163" s="12"/>
      <c r="PUG163" s="12"/>
      <c r="PUH163" s="12"/>
      <c r="PUI163" s="12"/>
      <c r="PUJ163" s="12"/>
      <c r="PUK163" s="12"/>
      <c r="PUL163" s="12"/>
      <c r="PUM163" s="12"/>
      <c r="PUN163" s="12"/>
      <c r="PUO163" s="12"/>
      <c r="PUP163" s="12"/>
      <c r="PUQ163" s="12"/>
      <c r="PUR163" s="12"/>
      <c r="PUS163" s="12"/>
      <c r="PUT163" s="12"/>
      <c r="PUU163" s="12"/>
      <c r="PUV163" s="12"/>
      <c r="PUW163" s="12"/>
      <c r="PUX163" s="12"/>
      <c r="PUY163" s="12"/>
      <c r="PUZ163" s="12"/>
      <c r="PVA163" s="12"/>
      <c r="PVB163" s="12"/>
      <c r="PVC163" s="12"/>
      <c r="PVD163" s="12"/>
      <c r="PVE163" s="12"/>
      <c r="PVF163" s="12"/>
      <c r="PVG163" s="12"/>
      <c r="PVH163" s="12"/>
      <c r="PVI163" s="12"/>
      <c r="PVJ163" s="12"/>
      <c r="PVK163" s="12"/>
      <c r="PVL163" s="12"/>
      <c r="PVM163" s="12"/>
      <c r="PVN163" s="12"/>
      <c r="PVO163" s="12"/>
      <c r="PVP163" s="12"/>
      <c r="PVQ163" s="12"/>
      <c r="PVR163" s="12"/>
      <c r="PVS163" s="12"/>
      <c r="PVT163" s="12"/>
      <c r="PVU163" s="12"/>
      <c r="PVV163" s="12"/>
      <c r="PVW163" s="12"/>
      <c r="PVX163" s="12"/>
      <c r="PVY163" s="12"/>
      <c r="PVZ163" s="12"/>
      <c r="PWA163" s="12"/>
      <c r="PWB163" s="12"/>
      <c r="PWC163" s="12"/>
      <c r="PWD163" s="12"/>
      <c r="PWE163" s="12"/>
      <c r="PWF163" s="12"/>
      <c r="PWG163" s="12"/>
      <c r="PWH163" s="12"/>
      <c r="PWI163" s="12"/>
      <c r="PWJ163" s="12"/>
      <c r="PWK163" s="12"/>
      <c r="PWL163" s="12"/>
      <c r="PWM163" s="12"/>
      <c r="PWN163" s="12"/>
      <c r="PWO163" s="12"/>
      <c r="PWP163" s="12"/>
      <c r="PWQ163" s="12"/>
      <c r="PWR163" s="12"/>
      <c r="PWS163" s="12"/>
      <c r="PWT163" s="12"/>
      <c r="PWU163" s="12"/>
      <c r="PWV163" s="12"/>
      <c r="PWW163" s="12"/>
      <c r="PWX163" s="12"/>
      <c r="PWY163" s="12"/>
      <c r="PWZ163" s="12"/>
      <c r="PXA163" s="12"/>
      <c r="PXB163" s="12"/>
      <c r="PXC163" s="12"/>
      <c r="PXD163" s="12"/>
      <c r="PXE163" s="12"/>
      <c r="PXF163" s="12"/>
      <c r="PXG163" s="12"/>
      <c r="PXH163" s="12"/>
      <c r="PXI163" s="12"/>
      <c r="PXJ163" s="12"/>
      <c r="PXK163" s="12"/>
      <c r="PXL163" s="12"/>
      <c r="PXM163" s="12"/>
      <c r="PXN163" s="12"/>
      <c r="PXO163" s="12"/>
      <c r="PXP163" s="12"/>
      <c r="PXQ163" s="12"/>
      <c r="PXR163" s="12"/>
      <c r="PXS163" s="12"/>
      <c r="PXT163" s="12"/>
      <c r="PXU163" s="12"/>
      <c r="PXV163" s="12"/>
      <c r="PXW163" s="12"/>
      <c r="PXX163" s="12"/>
      <c r="PXY163" s="12"/>
      <c r="PXZ163" s="12"/>
      <c r="PYA163" s="12"/>
      <c r="PYB163" s="12"/>
      <c r="PYC163" s="12"/>
      <c r="PYD163" s="12"/>
      <c r="PYE163" s="12"/>
      <c r="PYF163" s="12"/>
      <c r="PYG163" s="12"/>
      <c r="PYH163" s="12"/>
      <c r="PYI163" s="12"/>
      <c r="PYJ163" s="12"/>
      <c r="PYK163" s="12"/>
      <c r="PYL163" s="12"/>
      <c r="PYM163" s="12"/>
      <c r="PYN163" s="12"/>
      <c r="PYO163" s="12"/>
      <c r="PYP163" s="12"/>
      <c r="PYQ163" s="12"/>
      <c r="PYR163" s="12"/>
      <c r="PYS163" s="12"/>
      <c r="PYT163" s="12"/>
      <c r="PYU163" s="12"/>
      <c r="PYV163" s="12"/>
      <c r="PYW163" s="12"/>
      <c r="PYX163" s="12"/>
      <c r="PYY163" s="12"/>
      <c r="PYZ163" s="12"/>
      <c r="PZA163" s="12"/>
      <c r="PZB163" s="12"/>
      <c r="PZC163" s="12"/>
      <c r="PZD163" s="12"/>
      <c r="PZE163" s="12"/>
      <c r="PZF163" s="12"/>
      <c r="PZG163" s="12"/>
      <c r="PZH163" s="12"/>
      <c r="PZI163" s="12"/>
      <c r="PZJ163" s="12"/>
      <c r="PZK163" s="12"/>
      <c r="PZL163" s="12"/>
      <c r="PZM163" s="12"/>
      <c r="PZN163" s="12"/>
      <c r="PZO163" s="12"/>
      <c r="PZP163" s="12"/>
      <c r="PZQ163" s="12"/>
      <c r="PZR163" s="12"/>
      <c r="PZS163" s="12"/>
      <c r="PZT163" s="12"/>
      <c r="PZU163" s="12"/>
      <c r="PZV163" s="12"/>
      <c r="PZW163" s="12"/>
      <c r="PZX163" s="12"/>
      <c r="PZY163" s="12"/>
      <c r="PZZ163" s="12"/>
      <c r="QAA163" s="12"/>
      <c r="QAB163" s="12"/>
      <c r="QAC163" s="12"/>
      <c r="QAD163" s="12"/>
      <c r="QAE163" s="12"/>
      <c r="QAF163" s="12"/>
      <c r="QAG163" s="12"/>
      <c r="QAH163" s="12"/>
      <c r="QAI163" s="12"/>
      <c r="QAJ163" s="12"/>
      <c r="QAK163" s="12"/>
      <c r="QAL163" s="12"/>
      <c r="QAM163" s="12"/>
      <c r="QAN163" s="12"/>
      <c r="QAO163" s="12"/>
      <c r="QAP163" s="12"/>
      <c r="QAQ163" s="12"/>
      <c r="QAR163" s="12"/>
      <c r="QAS163" s="12"/>
      <c r="QAT163" s="12"/>
      <c r="QAU163" s="12"/>
      <c r="QAV163" s="12"/>
      <c r="QAW163" s="12"/>
      <c r="QAX163" s="12"/>
      <c r="QAY163" s="12"/>
      <c r="QAZ163" s="12"/>
      <c r="QBA163" s="12"/>
      <c r="QBB163" s="12"/>
      <c r="QBC163" s="12"/>
      <c r="QBD163" s="12"/>
      <c r="QBE163" s="12"/>
      <c r="QBF163" s="12"/>
      <c r="QBG163" s="12"/>
      <c r="QBH163" s="12"/>
      <c r="QBI163" s="12"/>
      <c r="QBJ163" s="12"/>
      <c r="QBK163" s="12"/>
      <c r="QBL163" s="12"/>
      <c r="QBM163" s="12"/>
      <c r="QBN163" s="12"/>
      <c r="QBO163" s="12"/>
      <c r="QBP163" s="12"/>
      <c r="QBQ163" s="12"/>
      <c r="QBR163" s="12"/>
      <c r="QBS163" s="12"/>
      <c r="QBT163" s="12"/>
      <c r="QBU163" s="12"/>
      <c r="QBV163" s="12"/>
      <c r="QBW163" s="12"/>
      <c r="QBX163" s="12"/>
      <c r="QBY163" s="12"/>
      <c r="QBZ163" s="12"/>
      <c r="QCA163" s="12"/>
      <c r="QCB163" s="12"/>
      <c r="QCC163" s="12"/>
      <c r="QCD163" s="12"/>
      <c r="QCE163" s="12"/>
      <c r="QCF163" s="12"/>
      <c r="QCG163" s="12"/>
      <c r="QCH163" s="12"/>
      <c r="QCI163" s="12"/>
      <c r="QCJ163" s="12"/>
      <c r="QCK163" s="12"/>
      <c r="QCL163" s="12"/>
      <c r="QCM163" s="12"/>
      <c r="QCN163" s="12"/>
      <c r="QCO163" s="12"/>
      <c r="QCP163" s="12"/>
      <c r="QCQ163" s="12"/>
      <c r="QCR163" s="12"/>
      <c r="QCS163" s="12"/>
      <c r="QCT163" s="12"/>
      <c r="QCU163" s="12"/>
      <c r="QCV163" s="12"/>
      <c r="QCW163" s="12"/>
      <c r="QCX163" s="12"/>
      <c r="QCY163" s="12"/>
      <c r="QCZ163" s="12"/>
      <c r="QDA163" s="12"/>
      <c r="QDB163" s="12"/>
      <c r="QDC163" s="12"/>
      <c r="QDD163" s="12"/>
      <c r="QDE163" s="12"/>
      <c r="QDF163" s="12"/>
      <c r="QDG163" s="12"/>
      <c r="QDH163" s="12"/>
      <c r="QDI163" s="12"/>
      <c r="QDJ163" s="12"/>
      <c r="QDK163" s="12"/>
      <c r="QDL163" s="12"/>
      <c r="QDM163" s="12"/>
      <c r="QDN163" s="12"/>
      <c r="QDO163" s="12"/>
      <c r="QDP163" s="12"/>
      <c r="QDQ163" s="12"/>
      <c r="QDR163" s="12"/>
      <c r="QDS163" s="12"/>
      <c r="QDT163" s="12"/>
      <c r="QDU163" s="12"/>
      <c r="QDV163" s="12"/>
      <c r="QDW163" s="12"/>
      <c r="QDX163" s="12"/>
      <c r="QDY163" s="12"/>
      <c r="QDZ163" s="12"/>
      <c r="QEA163" s="12"/>
      <c r="QEB163" s="12"/>
      <c r="QEC163" s="12"/>
      <c r="QED163" s="12"/>
      <c r="QEE163" s="12"/>
      <c r="QEF163" s="12"/>
      <c r="QEG163" s="12"/>
      <c r="QEH163" s="12"/>
      <c r="QEI163" s="12"/>
      <c r="QEJ163" s="12"/>
      <c r="QEK163" s="12"/>
      <c r="QEL163" s="12"/>
      <c r="QEM163" s="12"/>
      <c r="QEN163" s="12"/>
      <c r="QEO163" s="12"/>
      <c r="QEP163" s="12"/>
      <c r="QEQ163" s="12"/>
      <c r="QER163" s="12"/>
      <c r="QES163" s="12"/>
      <c r="QET163" s="12"/>
      <c r="QEU163" s="12"/>
      <c r="QEV163" s="12"/>
      <c r="QEW163" s="12"/>
      <c r="QEX163" s="12"/>
      <c r="QEY163" s="12"/>
      <c r="QEZ163" s="12"/>
      <c r="QFA163" s="12"/>
      <c r="QFB163" s="12"/>
      <c r="QFC163" s="12"/>
      <c r="QFD163" s="12"/>
      <c r="QFE163" s="12"/>
      <c r="QFF163" s="12"/>
      <c r="QFG163" s="12"/>
      <c r="QFH163" s="12"/>
      <c r="QFI163" s="12"/>
      <c r="QFJ163" s="12"/>
      <c r="QFK163" s="12"/>
      <c r="QFL163" s="12"/>
      <c r="QFM163" s="12"/>
      <c r="QFN163" s="12"/>
      <c r="QFO163" s="12"/>
      <c r="QFP163" s="12"/>
      <c r="QFQ163" s="12"/>
      <c r="QFR163" s="12"/>
      <c r="QFS163" s="12"/>
      <c r="QFT163" s="12"/>
      <c r="QFU163" s="12"/>
      <c r="QFV163" s="12"/>
      <c r="QFW163" s="12"/>
      <c r="QFX163" s="12"/>
      <c r="QFY163" s="12"/>
      <c r="QFZ163" s="12"/>
      <c r="QGA163" s="12"/>
      <c r="QGB163" s="12"/>
      <c r="QGC163" s="12"/>
      <c r="QGD163" s="12"/>
      <c r="QGE163" s="12"/>
      <c r="QGF163" s="12"/>
      <c r="QGG163" s="12"/>
      <c r="QGH163" s="12"/>
      <c r="QGI163" s="12"/>
      <c r="QGJ163" s="12"/>
      <c r="QGK163" s="12"/>
      <c r="QGL163" s="12"/>
      <c r="QGM163" s="12"/>
      <c r="QGN163" s="12"/>
      <c r="QGO163" s="12"/>
      <c r="QGP163" s="12"/>
      <c r="QGQ163" s="12"/>
      <c r="QGR163" s="12"/>
      <c r="QGS163" s="12"/>
      <c r="QGT163" s="12"/>
      <c r="QGU163" s="12"/>
      <c r="QGV163" s="12"/>
      <c r="QGW163" s="12"/>
      <c r="QGX163" s="12"/>
      <c r="QGY163" s="12"/>
      <c r="QGZ163" s="12"/>
      <c r="QHA163" s="12"/>
      <c r="QHB163" s="12"/>
      <c r="QHC163" s="12"/>
      <c r="QHD163" s="12"/>
      <c r="QHE163" s="12"/>
      <c r="QHF163" s="12"/>
      <c r="QHG163" s="12"/>
      <c r="QHH163" s="12"/>
      <c r="QHI163" s="12"/>
      <c r="QHJ163" s="12"/>
      <c r="QHK163" s="12"/>
      <c r="QHL163" s="12"/>
      <c r="QHM163" s="12"/>
      <c r="QHN163" s="12"/>
      <c r="QHO163" s="12"/>
      <c r="QHP163" s="12"/>
      <c r="QHQ163" s="12"/>
      <c r="QHR163" s="12"/>
      <c r="QHS163" s="12"/>
      <c r="QHT163" s="12"/>
      <c r="QHU163" s="12"/>
      <c r="QHV163" s="12"/>
      <c r="QHW163" s="12"/>
      <c r="QHX163" s="12"/>
      <c r="QHY163" s="12"/>
      <c r="QHZ163" s="12"/>
      <c r="QIA163" s="12"/>
      <c r="QIB163" s="12"/>
      <c r="QIC163" s="12"/>
      <c r="QID163" s="12"/>
      <c r="QIE163" s="12"/>
      <c r="QIF163" s="12"/>
      <c r="QIG163" s="12"/>
      <c r="QIH163" s="12"/>
      <c r="QII163" s="12"/>
      <c r="QIJ163" s="12"/>
      <c r="QIK163" s="12"/>
      <c r="QIL163" s="12"/>
      <c r="QIM163" s="12"/>
      <c r="QIN163" s="12"/>
      <c r="QIO163" s="12"/>
      <c r="QIP163" s="12"/>
      <c r="QIQ163" s="12"/>
      <c r="QIR163" s="12"/>
      <c r="QIS163" s="12"/>
      <c r="QIT163" s="12"/>
      <c r="QIU163" s="12"/>
      <c r="QIV163" s="12"/>
      <c r="QIW163" s="12"/>
      <c r="QIX163" s="12"/>
      <c r="QIY163" s="12"/>
      <c r="QIZ163" s="12"/>
      <c r="QJA163" s="12"/>
      <c r="QJB163" s="12"/>
      <c r="QJC163" s="12"/>
      <c r="QJD163" s="12"/>
      <c r="QJE163" s="12"/>
      <c r="QJF163" s="12"/>
      <c r="QJG163" s="12"/>
      <c r="QJH163" s="12"/>
      <c r="QJI163" s="12"/>
      <c r="QJJ163" s="12"/>
      <c r="QJK163" s="12"/>
      <c r="QJL163" s="12"/>
      <c r="QJM163" s="12"/>
      <c r="QJN163" s="12"/>
      <c r="QJO163" s="12"/>
      <c r="QJP163" s="12"/>
      <c r="QJQ163" s="12"/>
      <c r="QJR163" s="12"/>
      <c r="QJS163" s="12"/>
      <c r="QJT163" s="12"/>
      <c r="QJU163" s="12"/>
      <c r="QJV163" s="12"/>
      <c r="QJW163" s="12"/>
      <c r="QJX163" s="12"/>
      <c r="QJY163" s="12"/>
      <c r="QJZ163" s="12"/>
      <c r="QKA163" s="12"/>
      <c r="QKB163" s="12"/>
      <c r="QKC163" s="12"/>
      <c r="QKD163" s="12"/>
      <c r="QKE163" s="12"/>
      <c r="QKF163" s="12"/>
      <c r="QKG163" s="12"/>
      <c r="QKH163" s="12"/>
      <c r="QKI163" s="12"/>
      <c r="QKJ163" s="12"/>
      <c r="QKK163" s="12"/>
      <c r="QKL163" s="12"/>
      <c r="QKM163" s="12"/>
      <c r="QKN163" s="12"/>
      <c r="QKO163" s="12"/>
      <c r="QKP163" s="12"/>
      <c r="QKQ163" s="12"/>
      <c r="QKR163" s="12"/>
      <c r="QKS163" s="12"/>
      <c r="QKT163" s="12"/>
      <c r="QKU163" s="12"/>
      <c r="QKV163" s="12"/>
      <c r="QKW163" s="12"/>
      <c r="QKX163" s="12"/>
      <c r="QKY163" s="12"/>
      <c r="QKZ163" s="12"/>
      <c r="QLA163" s="12"/>
      <c r="QLB163" s="12"/>
      <c r="QLC163" s="12"/>
      <c r="QLD163" s="12"/>
      <c r="QLE163" s="12"/>
      <c r="QLF163" s="12"/>
      <c r="QLG163" s="12"/>
      <c r="QLH163" s="12"/>
      <c r="QLI163" s="12"/>
      <c r="QLJ163" s="12"/>
      <c r="QLK163" s="12"/>
      <c r="QLL163" s="12"/>
      <c r="QLM163" s="12"/>
      <c r="QLN163" s="12"/>
      <c r="QLO163" s="12"/>
      <c r="QLP163" s="12"/>
      <c r="QLQ163" s="12"/>
      <c r="QLR163" s="12"/>
      <c r="QLS163" s="12"/>
      <c r="QLT163" s="12"/>
      <c r="QLU163" s="12"/>
      <c r="QLV163" s="12"/>
      <c r="QLW163" s="12"/>
      <c r="QLX163" s="12"/>
      <c r="QLY163" s="12"/>
      <c r="QLZ163" s="12"/>
      <c r="QMA163" s="12"/>
      <c r="QMB163" s="12"/>
      <c r="QMC163" s="12"/>
      <c r="QMD163" s="12"/>
      <c r="QME163" s="12"/>
      <c r="QMF163" s="12"/>
      <c r="QMG163" s="12"/>
      <c r="QMH163" s="12"/>
      <c r="QMI163" s="12"/>
      <c r="QMJ163" s="12"/>
      <c r="QMK163" s="12"/>
      <c r="QML163" s="12"/>
      <c r="QMM163" s="12"/>
      <c r="QMN163" s="12"/>
      <c r="QMO163" s="12"/>
      <c r="QMP163" s="12"/>
      <c r="QMQ163" s="12"/>
      <c r="QMR163" s="12"/>
      <c r="QMS163" s="12"/>
      <c r="QMT163" s="12"/>
      <c r="QMU163" s="12"/>
      <c r="QMV163" s="12"/>
      <c r="QMW163" s="12"/>
      <c r="QMX163" s="12"/>
      <c r="QMY163" s="12"/>
      <c r="QMZ163" s="12"/>
      <c r="QNA163" s="12"/>
      <c r="QNB163" s="12"/>
      <c r="QNC163" s="12"/>
      <c r="QND163" s="12"/>
      <c r="QNE163" s="12"/>
      <c r="QNF163" s="12"/>
      <c r="QNG163" s="12"/>
      <c r="QNH163" s="12"/>
      <c r="QNI163" s="12"/>
      <c r="QNJ163" s="12"/>
      <c r="QNK163" s="12"/>
      <c r="QNL163" s="12"/>
      <c r="QNM163" s="12"/>
      <c r="QNN163" s="12"/>
      <c r="QNO163" s="12"/>
      <c r="QNP163" s="12"/>
      <c r="QNQ163" s="12"/>
      <c r="QNR163" s="12"/>
      <c r="QNS163" s="12"/>
      <c r="QNT163" s="12"/>
      <c r="QNU163" s="12"/>
      <c r="QNV163" s="12"/>
      <c r="QNW163" s="12"/>
      <c r="QNX163" s="12"/>
      <c r="QNY163" s="12"/>
      <c r="QNZ163" s="12"/>
      <c r="QOA163" s="12"/>
      <c r="QOB163" s="12"/>
      <c r="QOC163" s="12"/>
      <c r="QOD163" s="12"/>
      <c r="QOE163" s="12"/>
      <c r="QOF163" s="12"/>
      <c r="QOG163" s="12"/>
      <c r="QOH163" s="12"/>
      <c r="QOI163" s="12"/>
      <c r="QOJ163" s="12"/>
      <c r="QOK163" s="12"/>
      <c r="QOL163" s="12"/>
      <c r="QOM163" s="12"/>
      <c r="QON163" s="12"/>
      <c r="QOO163" s="12"/>
      <c r="QOP163" s="12"/>
      <c r="QOQ163" s="12"/>
      <c r="QOR163" s="12"/>
      <c r="QOS163" s="12"/>
      <c r="QOT163" s="12"/>
      <c r="QOU163" s="12"/>
      <c r="QOV163" s="12"/>
      <c r="QOW163" s="12"/>
      <c r="QOX163" s="12"/>
      <c r="QOY163" s="12"/>
      <c r="QOZ163" s="12"/>
      <c r="QPA163" s="12"/>
      <c r="QPB163" s="12"/>
      <c r="QPC163" s="12"/>
      <c r="QPD163" s="12"/>
      <c r="QPE163" s="12"/>
      <c r="QPF163" s="12"/>
      <c r="QPG163" s="12"/>
      <c r="QPH163" s="12"/>
      <c r="QPI163" s="12"/>
      <c r="QPJ163" s="12"/>
      <c r="QPK163" s="12"/>
      <c r="QPL163" s="12"/>
      <c r="QPM163" s="12"/>
      <c r="QPN163" s="12"/>
      <c r="QPO163" s="12"/>
      <c r="QPP163" s="12"/>
      <c r="QPQ163" s="12"/>
      <c r="QPR163" s="12"/>
      <c r="QPS163" s="12"/>
      <c r="QPT163" s="12"/>
      <c r="QPU163" s="12"/>
      <c r="QPV163" s="12"/>
      <c r="QPW163" s="12"/>
      <c r="QPX163" s="12"/>
      <c r="QPY163" s="12"/>
      <c r="QPZ163" s="12"/>
      <c r="QQA163" s="12"/>
      <c r="QQB163" s="12"/>
      <c r="QQC163" s="12"/>
      <c r="QQD163" s="12"/>
      <c r="QQE163" s="12"/>
      <c r="QQF163" s="12"/>
      <c r="QQG163" s="12"/>
      <c r="QQH163" s="12"/>
      <c r="QQI163" s="12"/>
      <c r="QQJ163" s="12"/>
      <c r="QQK163" s="12"/>
      <c r="QQL163" s="12"/>
      <c r="QQM163" s="12"/>
      <c r="QQN163" s="12"/>
      <c r="QQO163" s="12"/>
      <c r="QQP163" s="12"/>
      <c r="QQQ163" s="12"/>
      <c r="QQR163" s="12"/>
      <c r="QQS163" s="12"/>
      <c r="QQT163" s="12"/>
      <c r="QQU163" s="12"/>
      <c r="QQV163" s="12"/>
      <c r="QQW163" s="12"/>
      <c r="QQX163" s="12"/>
      <c r="QQY163" s="12"/>
      <c r="QQZ163" s="12"/>
      <c r="QRA163" s="12"/>
      <c r="QRB163" s="12"/>
      <c r="QRC163" s="12"/>
      <c r="QRD163" s="12"/>
      <c r="QRE163" s="12"/>
      <c r="QRF163" s="12"/>
      <c r="QRG163" s="12"/>
      <c r="QRH163" s="12"/>
      <c r="QRI163" s="12"/>
      <c r="QRJ163" s="12"/>
      <c r="QRK163" s="12"/>
      <c r="QRL163" s="12"/>
      <c r="QRM163" s="12"/>
      <c r="QRN163" s="12"/>
      <c r="QRO163" s="12"/>
      <c r="QRP163" s="12"/>
      <c r="QRQ163" s="12"/>
      <c r="QRR163" s="12"/>
      <c r="QRS163" s="12"/>
      <c r="QRT163" s="12"/>
      <c r="QRU163" s="12"/>
      <c r="QRV163" s="12"/>
      <c r="QRW163" s="12"/>
      <c r="QRX163" s="12"/>
      <c r="QRY163" s="12"/>
      <c r="QRZ163" s="12"/>
      <c r="QSA163" s="12"/>
      <c r="QSB163" s="12"/>
      <c r="QSC163" s="12"/>
      <c r="QSD163" s="12"/>
      <c r="QSE163" s="12"/>
      <c r="QSF163" s="12"/>
      <c r="QSG163" s="12"/>
      <c r="QSH163" s="12"/>
      <c r="QSI163" s="12"/>
      <c r="QSJ163" s="12"/>
      <c r="QSK163" s="12"/>
      <c r="QSL163" s="12"/>
      <c r="QSM163" s="12"/>
      <c r="QSN163" s="12"/>
      <c r="QSO163" s="12"/>
      <c r="QSP163" s="12"/>
      <c r="QSQ163" s="12"/>
      <c r="QSR163" s="12"/>
      <c r="QSS163" s="12"/>
      <c r="QST163" s="12"/>
      <c r="QSU163" s="12"/>
      <c r="QSV163" s="12"/>
      <c r="QSW163" s="12"/>
      <c r="QSX163" s="12"/>
      <c r="QSY163" s="12"/>
      <c r="QSZ163" s="12"/>
      <c r="QTA163" s="12"/>
      <c r="QTB163" s="12"/>
      <c r="QTC163" s="12"/>
      <c r="QTD163" s="12"/>
      <c r="QTE163" s="12"/>
      <c r="QTF163" s="12"/>
      <c r="QTG163" s="12"/>
      <c r="QTH163" s="12"/>
      <c r="QTI163" s="12"/>
      <c r="QTJ163" s="12"/>
      <c r="QTK163" s="12"/>
      <c r="QTL163" s="12"/>
      <c r="QTM163" s="12"/>
      <c r="QTN163" s="12"/>
      <c r="QTO163" s="12"/>
      <c r="QTP163" s="12"/>
      <c r="QTQ163" s="12"/>
      <c r="QTR163" s="12"/>
      <c r="QTS163" s="12"/>
      <c r="QTT163" s="12"/>
      <c r="QTU163" s="12"/>
      <c r="QTV163" s="12"/>
      <c r="QTW163" s="12"/>
      <c r="QTX163" s="12"/>
      <c r="QTY163" s="12"/>
      <c r="QTZ163" s="12"/>
      <c r="QUA163" s="12"/>
      <c r="QUB163" s="12"/>
      <c r="QUC163" s="12"/>
      <c r="QUD163" s="12"/>
      <c r="QUE163" s="12"/>
      <c r="QUF163" s="12"/>
      <c r="QUG163" s="12"/>
      <c r="QUH163" s="12"/>
      <c r="QUI163" s="12"/>
      <c r="QUJ163" s="12"/>
      <c r="QUK163" s="12"/>
      <c r="QUL163" s="12"/>
      <c r="QUM163" s="12"/>
      <c r="QUN163" s="12"/>
      <c r="QUO163" s="12"/>
      <c r="QUP163" s="12"/>
      <c r="QUQ163" s="12"/>
      <c r="QUR163" s="12"/>
      <c r="QUS163" s="12"/>
      <c r="QUT163" s="12"/>
      <c r="QUU163" s="12"/>
      <c r="QUV163" s="12"/>
      <c r="QUW163" s="12"/>
      <c r="QUX163" s="12"/>
      <c r="QUY163" s="12"/>
      <c r="QUZ163" s="12"/>
      <c r="QVA163" s="12"/>
      <c r="QVB163" s="12"/>
      <c r="QVC163" s="12"/>
      <c r="QVD163" s="12"/>
      <c r="QVE163" s="12"/>
      <c r="QVF163" s="12"/>
      <c r="QVG163" s="12"/>
      <c r="QVH163" s="12"/>
      <c r="QVI163" s="12"/>
      <c r="QVJ163" s="12"/>
      <c r="QVK163" s="12"/>
      <c r="QVL163" s="12"/>
      <c r="QVM163" s="12"/>
      <c r="QVN163" s="12"/>
      <c r="QVO163" s="12"/>
      <c r="QVP163" s="12"/>
      <c r="QVQ163" s="12"/>
      <c r="QVR163" s="12"/>
      <c r="QVS163" s="12"/>
      <c r="QVT163" s="12"/>
      <c r="QVU163" s="12"/>
      <c r="QVV163" s="12"/>
      <c r="QVW163" s="12"/>
      <c r="QVX163" s="12"/>
      <c r="QVY163" s="12"/>
      <c r="QVZ163" s="12"/>
      <c r="QWA163" s="12"/>
      <c r="QWB163" s="12"/>
      <c r="QWC163" s="12"/>
      <c r="QWD163" s="12"/>
      <c r="QWE163" s="12"/>
      <c r="QWF163" s="12"/>
      <c r="QWG163" s="12"/>
      <c r="QWH163" s="12"/>
      <c r="QWI163" s="12"/>
      <c r="QWJ163" s="12"/>
      <c r="QWK163" s="12"/>
      <c r="QWL163" s="12"/>
      <c r="QWM163" s="12"/>
      <c r="QWN163" s="12"/>
      <c r="QWO163" s="12"/>
      <c r="QWP163" s="12"/>
      <c r="QWQ163" s="12"/>
      <c r="QWR163" s="12"/>
      <c r="QWS163" s="12"/>
      <c r="QWT163" s="12"/>
      <c r="QWU163" s="12"/>
      <c r="QWV163" s="12"/>
      <c r="QWW163" s="12"/>
      <c r="QWX163" s="12"/>
      <c r="QWY163" s="12"/>
      <c r="QWZ163" s="12"/>
      <c r="QXA163" s="12"/>
      <c r="QXB163" s="12"/>
      <c r="QXC163" s="12"/>
      <c r="QXD163" s="12"/>
      <c r="QXE163" s="12"/>
      <c r="QXF163" s="12"/>
      <c r="QXG163" s="12"/>
      <c r="QXH163" s="12"/>
      <c r="QXI163" s="12"/>
      <c r="QXJ163" s="12"/>
      <c r="QXK163" s="12"/>
      <c r="QXL163" s="12"/>
      <c r="QXM163" s="12"/>
      <c r="QXN163" s="12"/>
      <c r="QXO163" s="12"/>
      <c r="QXP163" s="12"/>
      <c r="QXQ163" s="12"/>
      <c r="QXR163" s="12"/>
      <c r="QXS163" s="12"/>
      <c r="QXT163" s="12"/>
      <c r="QXU163" s="12"/>
      <c r="QXV163" s="12"/>
      <c r="QXW163" s="12"/>
      <c r="QXX163" s="12"/>
      <c r="QXY163" s="12"/>
      <c r="QXZ163" s="12"/>
      <c r="QYA163" s="12"/>
      <c r="QYB163" s="12"/>
      <c r="QYC163" s="12"/>
      <c r="QYD163" s="12"/>
      <c r="QYE163" s="12"/>
      <c r="QYF163" s="12"/>
      <c r="QYG163" s="12"/>
      <c r="QYH163" s="12"/>
      <c r="QYI163" s="12"/>
      <c r="QYJ163" s="12"/>
      <c r="QYK163" s="12"/>
      <c r="QYL163" s="12"/>
      <c r="QYM163" s="12"/>
      <c r="QYN163" s="12"/>
      <c r="QYO163" s="12"/>
      <c r="QYP163" s="12"/>
      <c r="QYQ163" s="12"/>
      <c r="QYR163" s="12"/>
      <c r="QYS163" s="12"/>
      <c r="QYT163" s="12"/>
      <c r="QYU163" s="12"/>
      <c r="QYV163" s="12"/>
      <c r="QYW163" s="12"/>
      <c r="QYX163" s="12"/>
      <c r="QYY163" s="12"/>
      <c r="QYZ163" s="12"/>
      <c r="QZA163" s="12"/>
      <c r="QZB163" s="12"/>
      <c r="QZC163" s="12"/>
      <c r="QZD163" s="12"/>
      <c r="QZE163" s="12"/>
      <c r="QZF163" s="12"/>
      <c r="QZG163" s="12"/>
      <c r="QZH163" s="12"/>
      <c r="QZI163" s="12"/>
      <c r="QZJ163" s="12"/>
      <c r="QZK163" s="12"/>
      <c r="QZL163" s="12"/>
      <c r="QZM163" s="12"/>
      <c r="QZN163" s="12"/>
      <c r="QZO163" s="12"/>
      <c r="QZP163" s="12"/>
      <c r="QZQ163" s="12"/>
      <c r="QZR163" s="12"/>
      <c r="QZS163" s="12"/>
      <c r="QZT163" s="12"/>
      <c r="QZU163" s="12"/>
      <c r="QZV163" s="12"/>
      <c r="QZW163" s="12"/>
      <c r="QZX163" s="12"/>
      <c r="QZY163" s="12"/>
      <c r="QZZ163" s="12"/>
      <c r="RAA163" s="12"/>
      <c r="RAB163" s="12"/>
      <c r="RAC163" s="12"/>
      <c r="RAD163" s="12"/>
      <c r="RAE163" s="12"/>
      <c r="RAF163" s="12"/>
      <c r="RAG163" s="12"/>
      <c r="RAH163" s="12"/>
      <c r="RAI163" s="12"/>
      <c r="RAJ163" s="12"/>
      <c r="RAK163" s="12"/>
      <c r="RAL163" s="12"/>
      <c r="RAM163" s="12"/>
      <c r="RAN163" s="12"/>
      <c r="RAO163" s="12"/>
      <c r="RAP163" s="12"/>
      <c r="RAQ163" s="12"/>
      <c r="RAR163" s="12"/>
      <c r="RAS163" s="12"/>
      <c r="RAT163" s="12"/>
      <c r="RAU163" s="12"/>
      <c r="RAV163" s="12"/>
      <c r="RAW163" s="12"/>
      <c r="RAX163" s="12"/>
      <c r="RAY163" s="12"/>
      <c r="RAZ163" s="12"/>
      <c r="RBA163" s="12"/>
      <c r="RBB163" s="12"/>
      <c r="RBC163" s="12"/>
      <c r="RBD163" s="12"/>
      <c r="RBE163" s="12"/>
      <c r="RBF163" s="12"/>
      <c r="RBG163" s="12"/>
      <c r="RBH163" s="12"/>
      <c r="RBI163" s="12"/>
      <c r="RBJ163" s="12"/>
      <c r="RBK163" s="12"/>
      <c r="RBL163" s="12"/>
      <c r="RBM163" s="12"/>
      <c r="RBN163" s="12"/>
      <c r="RBO163" s="12"/>
      <c r="RBP163" s="12"/>
      <c r="RBQ163" s="12"/>
      <c r="RBR163" s="12"/>
      <c r="RBS163" s="12"/>
      <c r="RBT163" s="12"/>
      <c r="RBU163" s="12"/>
      <c r="RBV163" s="12"/>
      <c r="RBW163" s="12"/>
      <c r="RBX163" s="12"/>
      <c r="RBY163" s="12"/>
      <c r="RBZ163" s="12"/>
      <c r="RCA163" s="12"/>
      <c r="RCB163" s="12"/>
      <c r="RCC163" s="12"/>
      <c r="RCD163" s="12"/>
      <c r="RCE163" s="12"/>
      <c r="RCF163" s="12"/>
      <c r="RCG163" s="12"/>
      <c r="RCH163" s="12"/>
      <c r="RCI163" s="12"/>
      <c r="RCJ163" s="12"/>
      <c r="RCK163" s="12"/>
      <c r="RCL163" s="12"/>
      <c r="RCM163" s="12"/>
      <c r="RCN163" s="12"/>
      <c r="RCO163" s="12"/>
      <c r="RCP163" s="12"/>
      <c r="RCQ163" s="12"/>
      <c r="RCR163" s="12"/>
      <c r="RCS163" s="12"/>
      <c r="RCT163" s="12"/>
      <c r="RCU163" s="12"/>
      <c r="RCV163" s="12"/>
      <c r="RCW163" s="12"/>
      <c r="RCX163" s="12"/>
      <c r="RCY163" s="12"/>
      <c r="RCZ163" s="12"/>
      <c r="RDA163" s="12"/>
      <c r="RDB163" s="12"/>
      <c r="RDC163" s="12"/>
      <c r="RDD163" s="12"/>
      <c r="RDE163" s="12"/>
      <c r="RDF163" s="12"/>
      <c r="RDG163" s="12"/>
      <c r="RDH163" s="12"/>
      <c r="RDI163" s="12"/>
      <c r="RDJ163" s="12"/>
      <c r="RDK163" s="12"/>
      <c r="RDL163" s="12"/>
      <c r="RDM163" s="12"/>
      <c r="RDN163" s="12"/>
      <c r="RDO163" s="12"/>
      <c r="RDP163" s="12"/>
      <c r="RDQ163" s="12"/>
      <c r="RDR163" s="12"/>
      <c r="RDS163" s="12"/>
      <c r="RDT163" s="12"/>
      <c r="RDU163" s="12"/>
      <c r="RDV163" s="12"/>
      <c r="RDW163" s="12"/>
      <c r="RDX163" s="12"/>
      <c r="RDY163" s="12"/>
      <c r="RDZ163" s="12"/>
      <c r="REA163" s="12"/>
      <c r="REB163" s="12"/>
      <c r="REC163" s="12"/>
      <c r="RED163" s="12"/>
      <c r="REE163" s="12"/>
      <c r="REF163" s="12"/>
      <c r="REG163" s="12"/>
      <c r="REH163" s="12"/>
      <c r="REI163" s="12"/>
      <c r="REJ163" s="12"/>
      <c r="REK163" s="12"/>
      <c r="REL163" s="12"/>
      <c r="REM163" s="12"/>
      <c r="REN163" s="12"/>
      <c r="REO163" s="12"/>
      <c r="REP163" s="12"/>
      <c r="REQ163" s="12"/>
      <c r="RER163" s="12"/>
      <c r="RES163" s="12"/>
      <c r="RET163" s="12"/>
      <c r="REU163" s="12"/>
      <c r="REV163" s="12"/>
      <c r="REW163" s="12"/>
      <c r="REX163" s="12"/>
      <c r="REY163" s="12"/>
      <c r="REZ163" s="12"/>
      <c r="RFA163" s="12"/>
      <c r="RFB163" s="12"/>
      <c r="RFC163" s="12"/>
      <c r="RFD163" s="12"/>
      <c r="RFE163" s="12"/>
      <c r="RFF163" s="12"/>
      <c r="RFG163" s="12"/>
      <c r="RFH163" s="12"/>
      <c r="RFI163" s="12"/>
      <c r="RFJ163" s="12"/>
      <c r="RFK163" s="12"/>
      <c r="RFL163" s="12"/>
      <c r="RFM163" s="12"/>
      <c r="RFN163" s="12"/>
      <c r="RFO163" s="12"/>
      <c r="RFP163" s="12"/>
      <c r="RFQ163" s="12"/>
      <c r="RFR163" s="12"/>
      <c r="RFS163" s="12"/>
      <c r="RFT163" s="12"/>
      <c r="RFU163" s="12"/>
      <c r="RFV163" s="12"/>
      <c r="RFW163" s="12"/>
      <c r="RFX163" s="12"/>
      <c r="RFY163" s="12"/>
      <c r="RFZ163" s="12"/>
      <c r="RGA163" s="12"/>
      <c r="RGB163" s="12"/>
      <c r="RGC163" s="12"/>
      <c r="RGD163" s="12"/>
      <c r="RGE163" s="12"/>
      <c r="RGF163" s="12"/>
      <c r="RGG163" s="12"/>
      <c r="RGH163" s="12"/>
      <c r="RGI163" s="12"/>
      <c r="RGJ163" s="12"/>
      <c r="RGK163" s="12"/>
      <c r="RGL163" s="12"/>
      <c r="RGM163" s="12"/>
      <c r="RGN163" s="12"/>
      <c r="RGO163" s="12"/>
      <c r="RGP163" s="12"/>
      <c r="RGQ163" s="12"/>
      <c r="RGR163" s="12"/>
      <c r="RGS163" s="12"/>
      <c r="RGT163" s="12"/>
      <c r="RGU163" s="12"/>
      <c r="RGV163" s="12"/>
      <c r="RGW163" s="12"/>
      <c r="RGX163" s="12"/>
      <c r="RGY163" s="12"/>
      <c r="RGZ163" s="12"/>
      <c r="RHA163" s="12"/>
      <c r="RHB163" s="12"/>
      <c r="RHC163" s="12"/>
      <c r="RHD163" s="12"/>
      <c r="RHE163" s="12"/>
      <c r="RHF163" s="12"/>
      <c r="RHG163" s="12"/>
      <c r="RHH163" s="12"/>
      <c r="RHI163" s="12"/>
      <c r="RHJ163" s="12"/>
      <c r="RHK163" s="12"/>
      <c r="RHL163" s="12"/>
      <c r="RHM163" s="12"/>
      <c r="RHN163" s="12"/>
      <c r="RHO163" s="12"/>
      <c r="RHP163" s="12"/>
      <c r="RHQ163" s="12"/>
      <c r="RHR163" s="12"/>
      <c r="RHS163" s="12"/>
      <c r="RHT163" s="12"/>
      <c r="RHU163" s="12"/>
      <c r="RHV163" s="12"/>
      <c r="RHW163" s="12"/>
      <c r="RHX163" s="12"/>
      <c r="RHY163" s="12"/>
      <c r="RHZ163" s="12"/>
      <c r="RIA163" s="12"/>
      <c r="RIB163" s="12"/>
      <c r="RIC163" s="12"/>
      <c r="RID163" s="12"/>
      <c r="RIE163" s="12"/>
      <c r="RIF163" s="12"/>
      <c r="RIG163" s="12"/>
      <c r="RIH163" s="12"/>
      <c r="RII163" s="12"/>
      <c r="RIJ163" s="12"/>
      <c r="RIK163" s="12"/>
      <c r="RIL163" s="12"/>
      <c r="RIM163" s="12"/>
      <c r="RIN163" s="12"/>
      <c r="RIO163" s="12"/>
      <c r="RIP163" s="12"/>
      <c r="RIQ163" s="12"/>
      <c r="RIR163" s="12"/>
      <c r="RIS163" s="12"/>
      <c r="RIT163" s="12"/>
      <c r="RIU163" s="12"/>
      <c r="RIV163" s="12"/>
      <c r="RIW163" s="12"/>
      <c r="RIX163" s="12"/>
      <c r="RIY163" s="12"/>
      <c r="RIZ163" s="12"/>
      <c r="RJA163" s="12"/>
      <c r="RJB163" s="12"/>
      <c r="RJC163" s="12"/>
      <c r="RJD163" s="12"/>
      <c r="RJE163" s="12"/>
      <c r="RJF163" s="12"/>
      <c r="RJG163" s="12"/>
      <c r="RJH163" s="12"/>
      <c r="RJI163" s="12"/>
      <c r="RJJ163" s="12"/>
      <c r="RJK163" s="12"/>
      <c r="RJL163" s="12"/>
      <c r="RJM163" s="12"/>
      <c r="RJN163" s="12"/>
      <c r="RJO163" s="12"/>
      <c r="RJP163" s="12"/>
      <c r="RJQ163" s="12"/>
      <c r="RJR163" s="12"/>
      <c r="RJS163" s="12"/>
      <c r="RJT163" s="12"/>
      <c r="RJU163" s="12"/>
      <c r="RJV163" s="12"/>
      <c r="RJW163" s="12"/>
      <c r="RJX163" s="12"/>
      <c r="RJY163" s="12"/>
      <c r="RJZ163" s="12"/>
      <c r="RKA163" s="12"/>
      <c r="RKB163" s="12"/>
      <c r="RKC163" s="12"/>
      <c r="RKD163" s="12"/>
      <c r="RKE163" s="12"/>
      <c r="RKF163" s="12"/>
      <c r="RKG163" s="12"/>
      <c r="RKH163" s="12"/>
      <c r="RKI163" s="12"/>
      <c r="RKJ163" s="12"/>
      <c r="RKK163" s="12"/>
      <c r="RKL163" s="12"/>
      <c r="RKM163" s="12"/>
      <c r="RKN163" s="12"/>
      <c r="RKO163" s="12"/>
      <c r="RKP163" s="12"/>
      <c r="RKQ163" s="12"/>
      <c r="RKR163" s="12"/>
      <c r="RKS163" s="12"/>
      <c r="RKT163" s="12"/>
      <c r="RKU163" s="12"/>
      <c r="RKV163" s="12"/>
      <c r="RKW163" s="12"/>
      <c r="RKX163" s="12"/>
      <c r="RKY163" s="12"/>
      <c r="RKZ163" s="12"/>
      <c r="RLA163" s="12"/>
      <c r="RLB163" s="12"/>
      <c r="RLC163" s="12"/>
      <c r="RLD163" s="12"/>
      <c r="RLE163" s="12"/>
      <c r="RLF163" s="12"/>
      <c r="RLG163" s="12"/>
      <c r="RLH163" s="12"/>
      <c r="RLI163" s="12"/>
      <c r="RLJ163" s="12"/>
      <c r="RLK163" s="12"/>
      <c r="RLL163" s="12"/>
      <c r="RLM163" s="12"/>
      <c r="RLN163" s="12"/>
      <c r="RLO163" s="12"/>
      <c r="RLP163" s="12"/>
      <c r="RLQ163" s="12"/>
      <c r="RLR163" s="12"/>
      <c r="RLS163" s="12"/>
      <c r="RLT163" s="12"/>
      <c r="RLU163" s="12"/>
      <c r="RLV163" s="12"/>
      <c r="RLW163" s="12"/>
      <c r="RLX163" s="12"/>
      <c r="RLY163" s="12"/>
      <c r="RLZ163" s="12"/>
      <c r="RMA163" s="12"/>
      <c r="RMB163" s="12"/>
      <c r="RMC163" s="12"/>
      <c r="RMD163" s="12"/>
      <c r="RME163" s="12"/>
      <c r="RMF163" s="12"/>
      <c r="RMG163" s="12"/>
      <c r="RMH163" s="12"/>
      <c r="RMI163" s="12"/>
      <c r="RMJ163" s="12"/>
      <c r="RMK163" s="12"/>
      <c r="RML163" s="12"/>
      <c r="RMM163" s="12"/>
      <c r="RMN163" s="12"/>
      <c r="RMO163" s="12"/>
      <c r="RMP163" s="12"/>
      <c r="RMQ163" s="12"/>
      <c r="RMR163" s="12"/>
      <c r="RMS163" s="12"/>
      <c r="RMT163" s="12"/>
      <c r="RMU163" s="12"/>
      <c r="RMV163" s="12"/>
      <c r="RMW163" s="12"/>
      <c r="RMX163" s="12"/>
      <c r="RMY163" s="12"/>
      <c r="RMZ163" s="12"/>
      <c r="RNA163" s="12"/>
      <c r="RNB163" s="12"/>
      <c r="RNC163" s="12"/>
      <c r="RND163" s="12"/>
      <c r="RNE163" s="12"/>
      <c r="RNF163" s="12"/>
      <c r="RNG163" s="12"/>
      <c r="RNH163" s="12"/>
      <c r="RNI163" s="12"/>
      <c r="RNJ163" s="12"/>
      <c r="RNK163" s="12"/>
      <c r="RNL163" s="12"/>
      <c r="RNM163" s="12"/>
      <c r="RNN163" s="12"/>
      <c r="RNO163" s="12"/>
      <c r="RNP163" s="12"/>
      <c r="RNQ163" s="12"/>
      <c r="RNR163" s="12"/>
      <c r="RNS163" s="12"/>
      <c r="RNT163" s="12"/>
      <c r="RNU163" s="12"/>
      <c r="RNV163" s="12"/>
      <c r="RNW163" s="12"/>
      <c r="RNX163" s="12"/>
      <c r="RNY163" s="12"/>
      <c r="RNZ163" s="12"/>
      <c r="ROA163" s="12"/>
      <c r="ROB163" s="12"/>
      <c r="ROC163" s="12"/>
      <c r="ROD163" s="12"/>
      <c r="ROE163" s="12"/>
      <c r="ROF163" s="12"/>
      <c r="ROG163" s="12"/>
      <c r="ROH163" s="12"/>
      <c r="ROI163" s="12"/>
      <c r="ROJ163" s="12"/>
      <c r="ROK163" s="12"/>
      <c r="ROL163" s="12"/>
      <c r="ROM163" s="12"/>
      <c r="RON163" s="12"/>
      <c r="ROO163" s="12"/>
      <c r="ROP163" s="12"/>
      <c r="ROQ163" s="12"/>
      <c r="ROR163" s="12"/>
      <c r="ROS163" s="12"/>
      <c r="ROT163" s="12"/>
      <c r="ROU163" s="12"/>
      <c r="ROV163" s="12"/>
      <c r="ROW163" s="12"/>
      <c r="ROX163" s="12"/>
      <c r="ROY163" s="12"/>
      <c r="ROZ163" s="12"/>
      <c r="RPA163" s="12"/>
      <c r="RPB163" s="12"/>
      <c r="RPC163" s="12"/>
      <c r="RPD163" s="12"/>
      <c r="RPE163" s="12"/>
      <c r="RPF163" s="12"/>
      <c r="RPG163" s="12"/>
      <c r="RPH163" s="12"/>
      <c r="RPI163" s="12"/>
      <c r="RPJ163" s="12"/>
      <c r="RPK163" s="12"/>
      <c r="RPL163" s="12"/>
      <c r="RPM163" s="12"/>
      <c r="RPN163" s="12"/>
      <c r="RPO163" s="12"/>
      <c r="RPP163" s="12"/>
      <c r="RPQ163" s="12"/>
      <c r="RPR163" s="12"/>
      <c r="RPS163" s="12"/>
      <c r="RPT163" s="12"/>
      <c r="RPU163" s="12"/>
      <c r="RPV163" s="12"/>
      <c r="RPW163" s="12"/>
      <c r="RPX163" s="12"/>
      <c r="RPY163" s="12"/>
      <c r="RPZ163" s="12"/>
      <c r="RQA163" s="12"/>
      <c r="RQB163" s="12"/>
      <c r="RQC163" s="12"/>
      <c r="RQD163" s="12"/>
      <c r="RQE163" s="12"/>
      <c r="RQF163" s="12"/>
      <c r="RQG163" s="12"/>
      <c r="RQH163" s="12"/>
      <c r="RQI163" s="12"/>
      <c r="RQJ163" s="12"/>
      <c r="RQK163" s="12"/>
      <c r="RQL163" s="12"/>
      <c r="RQM163" s="12"/>
      <c r="RQN163" s="12"/>
      <c r="RQO163" s="12"/>
      <c r="RQP163" s="12"/>
      <c r="RQQ163" s="12"/>
      <c r="RQR163" s="12"/>
      <c r="RQS163" s="12"/>
      <c r="RQT163" s="12"/>
      <c r="RQU163" s="12"/>
      <c r="RQV163" s="12"/>
      <c r="RQW163" s="12"/>
      <c r="RQX163" s="12"/>
      <c r="RQY163" s="12"/>
      <c r="RQZ163" s="12"/>
      <c r="RRA163" s="12"/>
      <c r="RRB163" s="12"/>
      <c r="RRC163" s="12"/>
      <c r="RRD163" s="12"/>
      <c r="RRE163" s="12"/>
      <c r="RRF163" s="12"/>
      <c r="RRG163" s="12"/>
      <c r="RRH163" s="12"/>
      <c r="RRI163" s="12"/>
      <c r="RRJ163" s="12"/>
      <c r="RRK163" s="12"/>
      <c r="RRL163" s="12"/>
      <c r="RRM163" s="12"/>
      <c r="RRN163" s="12"/>
      <c r="RRO163" s="12"/>
      <c r="RRP163" s="12"/>
      <c r="RRQ163" s="12"/>
      <c r="RRR163" s="12"/>
      <c r="RRS163" s="12"/>
      <c r="RRT163" s="12"/>
      <c r="RRU163" s="12"/>
      <c r="RRV163" s="12"/>
      <c r="RRW163" s="12"/>
      <c r="RRX163" s="12"/>
      <c r="RRY163" s="12"/>
      <c r="RRZ163" s="12"/>
      <c r="RSA163" s="12"/>
      <c r="RSB163" s="12"/>
      <c r="RSC163" s="12"/>
      <c r="RSD163" s="12"/>
      <c r="RSE163" s="12"/>
      <c r="RSF163" s="12"/>
      <c r="RSG163" s="12"/>
      <c r="RSH163" s="12"/>
      <c r="RSI163" s="12"/>
      <c r="RSJ163" s="12"/>
      <c r="RSK163" s="12"/>
      <c r="RSL163" s="12"/>
      <c r="RSM163" s="12"/>
      <c r="RSN163" s="12"/>
      <c r="RSO163" s="12"/>
      <c r="RSP163" s="12"/>
      <c r="RSQ163" s="12"/>
      <c r="RSR163" s="12"/>
      <c r="RSS163" s="12"/>
      <c r="RST163" s="12"/>
      <c r="RSU163" s="12"/>
      <c r="RSV163" s="12"/>
      <c r="RSW163" s="12"/>
      <c r="RSX163" s="12"/>
      <c r="RSY163" s="12"/>
      <c r="RSZ163" s="12"/>
      <c r="RTA163" s="12"/>
      <c r="RTB163" s="12"/>
      <c r="RTC163" s="12"/>
      <c r="RTD163" s="12"/>
      <c r="RTE163" s="12"/>
      <c r="RTF163" s="12"/>
      <c r="RTG163" s="12"/>
      <c r="RTH163" s="12"/>
      <c r="RTI163" s="12"/>
      <c r="RTJ163" s="12"/>
      <c r="RTK163" s="12"/>
      <c r="RTL163" s="12"/>
      <c r="RTM163" s="12"/>
      <c r="RTN163" s="12"/>
      <c r="RTO163" s="12"/>
      <c r="RTP163" s="12"/>
      <c r="RTQ163" s="12"/>
      <c r="RTR163" s="12"/>
      <c r="RTS163" s="12"/>
      <c r="RTT163" s="12"/>
      <c r="RTU163" s="12"/>
      <c r="RTV163" s="12"/>
      <c r="RTW163" s="12"/>
      <c r="RTX163" s="12"/>
      <c r="RTY163" s="12"/>
      <c r="RTZ163" s="12"/>
      <c r="RUA163" s="12"/>
      <c r="RUB163" s="12"/>
      <c r="RUC163" s="12"/>
      <c r="RUD163" s="12"/>
      <c r="RUE163" s="12"/>
      <c r="RUF163" s="12"/>
      <c r="RUG163" s="12"/>
      <c r="RUH163" s="12"/>
      <c r="RUI163" s="12"/>
      <c r="RUJ163" s="12"/>
      <c r="RUK163" s="12"/>
      <c r="RUL163" s="12"/>
      <c r="RUM163" s="12"/>
      <c r="RUN163" s="12"/>
      <c r="RUO163" s="12"/>
      <c r="RUP163" s="12"/>
      <c r="RUQ163" s="12"/>
      <c r="RUR163" s="12"/>
      <c r="RUS163" s="12"/>
      <c r="RUT163" s="12"/>
      <c r="RUU163" s="12"/>
      <c r="RUV163" s="12"/>
      <c r="RUW163" s="12"/>
      <c r="RUX163" s="12"/>
      <c r="RUY163" s="12"/>
      <c r="RUZ163" s="12"/>
      <c r="RVA163" s="12"/>
      <c r="RVB163" s="12"/>
      <c r="RVC163" s="12"/>
      <c r="RVD163" s="12"/>
      <c r="RVE163" s="12"/>
      <c r="RVF163" s="12"/>
      <c r="RVG163" s="12"/>
      <c r="RVH163" s="12"/>
      <c r="RVI163" s="12"/>
      <c r="RVJ163" s="12"/>
      <c r="RVK163" s="12"/>
      <c r="RVL163" s="12"/>
      <c r="RVM163" s="12"/>
      <c r="RVN163" s="12"/>
      <c r="RVO163" s="12"/>
      <c r="RVP163" s="12"/>
      <c r="RVQ163" s="12"/>
      <c r="RVR163" s="12"/>
      <c r="RVS163" s="12"/>
      <c r="RVT163" s="12"/>
      <c r="RVU163" s="12"/>
      <c r="RVV163" s="12"/>
      <c r="RVW163" s="12"/>
      <c r="RVX163" s="12"/>
      <c r="RVY163" s="12"/>
      <c r="RVZ163" s="12"/>
      <c r="RWA163" s="12"/>
      <c r="RWB163" s="12"/>
      <c r="RWC163" s="12"/>
      <c r="RWD163" s="12"/>
      <c r="RWE163" s="12"/>
      <c r="RWF163" s="12"/>
      <c r="RWG163" s="12"/>
      <c r="RWH163" s="12"/>
      <c r="RWI163" s="12"/>
      <c r="RWJ163" s="12"/>
      <c r="RWK163" s="12"/>
      <c r="RWL163" s="12"/>
      <c r="RWM163" s="12"/>
      <c r="RWN163" s="12"/>
      <c r="RWO163" s="12"/>
      <c r="RWP163" s="12"/>
      <c r="RWQ163" s="12"/>
      <c r="RWR163" s="12"/>
      <c r="RWS163" s="12"/>
      <c r="RWT163" s="12"/>
      <c r="RWU163" s="12"/>
      <c r="RWV163" s="12"/>
      <c r="RWW163" s="12"/>
      <c r="RWX163" s="12"/>
      <c r="RWY163" s="12"/>
      <c r="RWZ163" s="12"/>
      <c r="RXA163" s="12"/>
      <c r="RXB163" s="12"/>
      <c r="RXC163" s="12"/>
      <c r="RXD163" s="12"/>
      <c r="RXE163" s="12"/>
      <c r="RXF163" s="12"/>
      <c r="RXG163" s="12"/>
      <c r="RXH163" s="12"/>
      <c r="RXI163" s="12"/>
      <c r="RXJ163" s="12"/>
      <c r="RXK163" s="12"/>
      <c r="RXL163" s="12"/>
      <c r="RXM163" s="12"/>
      <c r="RXN163" s="12"/>
      <c r="RXO163" s="12"/>
      <c r="RXP163" s="12"/>
      <c r="RXQ163" s="12"/>
      <c r="RXR163" s="12"/>
      <c r="RXS163" s="12"/>
      <c r="RXT163" s="12"/>
      <c r="RXU163" s="12"/>
      <c r="RXV163" s="12"/>
      <c r="RXW163" s="12"/>
      <c r="RXX163" s="12"/>
      <c r="RXY163" s="12"/>
      <c r="RXZ163" s="12"/>
      <c r="RYA163" s="12"/>
      <c r="RYB163" s="12"/>
      <c r="RYC163" s="12"/>
      <c r="RYD163" s="12"/>
      <c r="RYE163" s="12"/>
      <c r="RYF163" s="12"/>
      <c r="RYG163" s="12"/>
      <c r="RYH163" s="12"/>
      <c r="RYI163" s="12"/>
      <c r="RYJ163" s="12"/>
      <c r="RYK163" s="12"/>
      <c r="RYL163" s="12"/>
      <c r="RYM163" s="12"/>
      <c r="RYN163" s="12"/>
      <c r="RYO163" s="12"/>
      <c r="RYP163" s="12"/>
      <c r="RYQ163" s="12"/>
      <c r="RYR163" s="12"/>
      <c r="RYS163" s="12"/>
      <c r="RYT163" s="12"/>
      <c r="RYU163" s="12"/>
      <c r="RYV163" s="12"/>
      <c r="RYW163" s="12"/>
      <c r="RYX163" s="12"/>
      <c r="RYY163" s="12"/>
      <c r="RYZ163" s="12"/>
      <c r="RZA163" s="12"/>
      <c r="RZB163" s="12"/>
      <c r="RZC163" s="12"/>
      <c r="RZD163" s="12"/>
      <c r="RZE163" s="12"/>
      <c r="RZF163" s="12"/>
      <c r="RZG163" s="12"/>
      <c r="RZH163" s="12"/>
      <c r="RZI163" s="12"/>
      <c r="RZJ163" s="12"/>
      <c r="RZK163" s="12"/>
      <c r="RZL163" s="12"/>
      <c r="RZM163" s="12"/>
      <c r="RZN163" s="12"/>
      <c r="RZO163" s="12"/>
      <c r="RZP163" s="12"/>
      <c r="RZQ163" s="12"/>
      <c r="RZR163" s="12"/>
      <c r="RZS163" s="12"/>
      <c r="RZT163" s="12"/>
      <c r="RZU163" s="12"/>
      <c r="RZV163" s="12"/>
      <c r="RZW163" s="12"/>
      <c r="RZX163" s="12"/>
      <c r="RZY163" s="12"/>
      <c r="RZZ163" s="12"/>
      <c r="SAA163" s="12"/>
      <c r="SAB163" s="12"/>
      <c r="SAC163" s="12"/>
      <c r="SAD163" s="12"/>
      <c r="SAE163" s="12"/>
      <c r="SAF163" s="12"/>
      <c r="SAG163" s="12"/>
      <c r="SAH163" s="12"/>
      <c r="SAI163" s="12"/>
      <c r="SAJ163" s="12"/>
      <c r="SAK163" s="12"/>
      <c r="SAL163" s="12"/>
      <c r="SAM163" s="12"/>
      <c r="SAN163" s="12"/>
      <c r="SAO163" s="12"/>
      <c r="SAP163" s="12"/>
      <c r="SAQ163" s="12"/>
      <c r="SAR163" s="12"/>
      <c r="SAS163" s="12"/>
      <c r="SAT163" s="12"/>
      <c r="SAU163" s="12"/>
      <c r="SAV163" s="12"/>
      <c r="SAW163" s="12"/>
      <c r="SAX163" s="12"/>
      <c r="SAY163" s="12"/>
      <c r="SAZ163" s="12"/>
      <c r="SBA163" s="12"/>
      <c r="SBB163" s="12"/>
      <c r="SBC163" s="12"/>
      <c r="SBD163" s="12"/>
      <c r="SBE163" s="12"/>
      <c r="SBF163" s="12"/>
      <c r="SBG163" s="12"/>
      <c r="SBH163" s="12"/>
      <c r="SBI163" s="12"/>
      <c r="SBJ163" s="12"/>
      <c r="SBK163" s="12"/>
      <c r="SBL163" s="12"/>
      <c r="SBM163" s="12"/>
      <c r="SBN163" s="12"/>
      <c r="SBO163" s="12"/>
      <c r="SBP163" s="12"/>
      <c r="SBQ163" s="12"/>
      <c r="SBR163" s="12"/>
      <c r="SBS163" s="12"/>
      <c r="SBT163" s="12"/>
      <c r="SBU163" s="12"/>
      <c r="SBV163" s="12"/>
      <c r="SBW163" s="12"/>
      <c r="SBX163" s="12"/>
      <c r="SBY163" s="12"/>
      <c r="SBZ163" s="12"/>
      <c r="SCA163" s="12"/>
      <c r="SCB163" s="12"/>
      <c r="SCC163" s="12"/>
      <c r="SCD163" s="12"/>
      <c r="SCE163" s="12"/>
      <c r="SCF163" s="12"/>
      <c r="SCG163" s="12"/>
      <c r="SCH163" s="12"/>
      <c r="SCI163" s="12"/>
      <c r="SCJ163" s="12"/>
      <c r="SCK163" s="12"/>
      <c r="SCL163" s="12"/>
      <c r="SCM163" s="12"/>
      <c r="SCN163" s="12"/>
      <c r="SCO163" s="12"/>
      <c r="SCP163" s="12"/>
      <c r="SCQ163" s="12"/>
      <c r="SCR163" s="12"/>
      <c r="SCS163" s="12"/>
      <c r="SCT163" s="12"/>
      <c r="SCU163" s="12"/>
      <c r="SCV163" s="12"/>
      <c r="SCW163" s="12"/>
      <c r="SCX163" s="12"/>
      <c r="SCY163" s="12"/>
      <c r="SCZ163" s="12"/>
      <c r="SDA163" s="12"/>
      <c r="SDB163" s="12"/>
      <c r="SDC163" s="12"/>
      <c r="SDD163" s="12"/>
      <c r="SDE163" s="12"/>
      <c r="SDF163" s="12"/>
      <c r="SDG163" s="12"/>
      <c r="SDH163" s="12"/>
      <c r="SDI163" s="12"/>
      <c r="SDJ163" s="12"/>
      <c r="SDK163" s="12"/>
      <c r="SDL163" s="12"/>
      <c r="SDM163" s="12"/>
      <c r="SDN163" s="12"/>
      <c r="SDO163" s="12"/>
      <c r="SDP163" s="12"/>
      <c r="SDQ163" s="12"/>
      <c r="SDR163" s="12"/>
      <c r="SDS163" s="12"/>
      <c r="SDT163" s="12"/>
      <c r="SDU163" s="12"/>
      <c r="SDV163" s="12"/>
      <c r="SDW163" s="12"/>
      <c r="SDX163" s="12"/>
      <c r="SDY163" s="12"/>
      <c r="SDZ163" s="12"/>
      <c r="SEA163" s="12"/>
      <c r="SEB163" s="12"/>
      <c r="SEC163" s="12"/>
      <c r="SED163" s="12"/>
      <c r="SEE163" s="12"/>
      <c r="SEF163" s="12"/>
      <c r="SEG163" s="12"/>
      <c r="SEH163" s="12"/>
      <c r="SEI163" s="12"/>
      <c r="SEJ163" s="12"/>
      <c r="SEK163" s="12"/>
      <c r="SEL163" s="12"/>
      <c r="SEM163" s="12"/>
      <c r="SEN163" s="12"/>
      <c r="SEO163" s="12"/>
      <c r="SEP163" s="12"/>
      <c r="SEQ163" s="12"/>
      <c r="SER163" s="12"/>
      <c r="SES163" s="12"/>
      <c r="SET163" s="12"/>
      <c r="SEU163" s="12"/>
      <c r="SEV163" s="12"/>
      <c r="SEW163" s="12"/>
      <c r="SEX163" s="12"/>
      <c r="SEY163" s="12"/>
      <c r="SEZ163" s="12"/>
      <c r="SFA163" s="12"/>
      <c r="SFB163" s="12"/>
      <c r="SFC163" s="12"/>
      <c r="SFD163" s="12"/>
      <c r="SFE163" s="12"/>
      <c r="SFF163" s="12"/>
      <c r="SFG163" s="12"/>
      <c r="SFH163" s="12"/>
      <c r="SFI163" s="12"/>
      <c r="SFJ163" s="12"/>
      <c r="SFK163" s="12"/>
      <c r="SFL163" s="12"/>
      <c r="SFM163" s="12"/>
      <c r="SFN163" s="12"/>
      <c r="SFO163" s="12"/>
      <c r="SFP163" s="12"/>
      <c r="SFQ163" s="12"/>
      <c r="SFR163" s="12"/>
      <c r="SFS163" s="12"/>
      <c r="SFT163" s="12"/>
      <c r="SFU163" s="12"/>
      <c r="SFV163" s="12"/>
      <c r="SFW163" s="12"/>
      <c r="SFX163" s="12"/>
      <c r="SFY163" s="12"/>
      <c r="SFZ163" s="12"/>
      <c r="SGA163" s="12"/>
      <c r="SGB163" s="12"/>
      <c r="SGC163" s="12"/>
      <c r="SGD163" s="12"/>
      <c r="SGE163" s="12"/>
      <c r="SGF163" s="12"/>
      <c r="SGG163" s="12"/>
      <c r="SGH163" s="12"/>
      <c r="SGI163" s="12"/>
      <c r="SGJ163" s="12"/>
      <c r="SGK163" s="12"/>
      <c r="SGL163" s="12"/>
      <c r="SGM163" s="12"/>
      <c r="SGN163" s="12"/>
      <c r="SGO163" s="12"/>
      <c r="SGP163" s="12"/>
      <c r="SGQ163" s="12"/>
      <c r="SGR163" s="12"/>
      <c r="SGS163" s="12"/>
      <c r="SGT163" s="12"/>
      <c r="SGU163" s="12"/>
      <c r="SGV163" s="12"/>
      <c r="SGW163" s="12"/>
      <c r="SGX163" s="12"/>
      <c r="SGY163" s="12"/>
      <c r="SGZ163" s="12"/>
      <c r="SHA163" s="12"/>
      <c r="SHB163" s="12"/>
      <c r="SHC163" s="12"/>
      <c r="SHD163" s="12"/>
      <c r="SHE163" s="12"/>
      <c r="SHF163" s="12"/>
      <c r="SHG163" s="12"/>
      <c r="SHH163" s="12"/>
      <c r="SHI163" s="12"/>
      <c r="SHJ163" s="12"/>
      <c r="SHK163" s="12"/>
      <c r="SHL163" s="12"/>
      <c r="SHM163" s="12"/>
      <c r="SHN163" s="12"/>
      <c r="SHO163" s="12"/>
      <c r="SHP163" s="12"/>
      <c r="SHQ163" s="12"/>
      <c r="SHR163" s="12"/>
      <c r="SHS163" s="12"/>
      <c r="SHT163" s="12"/>
      <c r="SHU163" s="12"/>
      <c r="SHV163" s="12"/>
      <c r="SHW163" s="12"/>
      <c r="SHX163" s="12"/>
      <c r="SHY163" s="12"/>
      <c r="SHZ163" s="12"/>
      <c r="SIA163" s="12"/>
      <c r="SIB163" s="12"/>
      <c r="SIC163" s="12"/>
      <c r="SID163" s="12"/>
      <c r="SIE163" s="12"/>
      <c r="SIF163" s="12"/>
      <c r="SIG163" s="12"/>
      <c r="SIH163" s="12"/>
      <c r="SII163" s="12"/>
      <c r="SIJ163" s="12"/>
      <c r="SIK163" s="12"/>
      <c r="SIL163" s="12"/>
      <c r="SIM163" s="12"/>
      <c r="SIN163" s="12"/>
      <c r="SIO163" s="12"/>
      <c r="SIP163" s="12"/>
      <c r="SIQ163" s="12"/>
      <c r="SIR163" s="12"/>
      <c r="SIS163" s="12"/>
      <c r="SIT163" s="12"/>
      <c r="SIU163" s="12"/>
      <c r="SIV163" s="12"/>
      <c r="SIW163" s="12"/>
      <c r="SIX163" s="12"/>
      <c r="SIY163" s="12"/>
      <c r="SIZ163" s="12"/>
      <c r="SJA163" s="12"/>
      <c r="SJB163" s="12"/>
      <c r="SJC163" s="12"/>
      <c r="SJD163" s="12"/>
      <c r="SJE163" s="12"/>
      <c r="SJF163" s="12"/>
      <c r="SJG163" s="12"/>
      <c r="SJH163" s="12"/>
      <c r="SJI163" s="12"/>
      <c r="SJJ163" s="12"/>
      <c r="SJK163" s="12"/>
      <c r="SJL163" s="12"/>
      <c r="SJM163" s="12"/>
      <c r="SJN163" s="12"/>
      <c r="SJO163" s="12"/>
      <c r="SJP163" s="12"/>
      <c r="SJQ163" s="12"/>
      <c r="SJR163" s="12"/>
      <c r="SJS163" s="12"/>
      <c r="SJT163" s="12"/>
      <c r="SJU163" s="12"/>
      <c r="SJV163" s="12"/>
      <c r="SJW163" s="12"/>
      <c r="SJX163" s="12"/>
      <c r="SJY163" s="12"/>
      <c r="SJZ163" s="12"/>
      <c r="SKA163" s="12"/>
      <c r="SKB163" s="12"/>
      <c r="SKC163" s="12"/>
      <c r="SKD163" s="12"/>
      <c r="SKE163" s="12"/>
      <c r="SKF163" s="12"/>
      <c r="SKG163" s="12"/>
      <c r="SKH163" s="12"/>
      <c r="SKI163" s="12"/>
      <c r="SKJ163" s="12"/>
      <c r="SKK163" s="12"/>
      <c r="SKL163" s="12"/>
      <c r="SKM163" s="12"/>
      <c r="SKN163" s="12"/>
      <c r="SKO163" s="12"/>
      <c r="SKP163" s="12"/>
      <c r="SKQ163" s="12"/>
      <c r="SKR163" s="12"/>
      <c r="SKS163" s="12"/>
      <c r="SKT163" s="12"/>
      <c r="SKU163" s="12"/>
      <c r="SKV163" s="12"/>
      <c r="SKW163" s="12"/>
      <c r="SKX163" s="12"/>
      <c r="SKY163" s="12"/>
      <c r="SKZ163" s="12"/>
      <c r="SLA163" s="12"/>
      <c r="SLB163" s="12"/>
      <c r="SLC163" s="12"/>
      <c r="SLD163" s="12"/>
      <c r="SLE163" s="12"/>
      <c r="SLF163" s="12"/>
      <c r="SLG163" s="12"/>
      <c r="SLH163" s="12"/>
      <c r="SLI163" s="12"/>
      <c r="SLJ163" s="12"/>
      <c r="SLK163" s="12"/>
      <c r="SLL163" s="12"/>
      <c r="SLM163" s="12"/>
      <c r="SLN163" s="12"/>
      <c r="SLO163" s="12"/>
      <c r="SLP163" s="12"/>
      <c r="SLQ163" s="12"/>
      <c r="SLR163" s="12"/>
      <c r="SLS163" s="12"/>
      <c r="SLT163" s="12"/>
      <c r="SLU163" s="12"/>
      <c r="SLV163" s="12"/>
      <c r="SLW163" s="12"/>
      <c r="SLX163" s="12"/>
      <c r="SLY163" s="12"/>
      <c r="SLZ163" s="12"/>
      <c r="SMA163" s="12"/>
      <c r="SMB163" s="12"/>
      <c r="SMC163" s="12"/>
      <c r="SMD163" s="12"/>
      <c r="SME163" s="12"/>
      <c r="SMF163" s="12"/>
      <c r="SMG163" s="12"/>
      <c r="SMH163" s="12"/>
      <c r="SMI163" s="12"/>
      <c r="SMJ163" s="12"/>
      <c r="SMK163" s="12"/>
      <c r="SML163" s="12"/>
      <c r="SMM163" s="12"/>
      <c r="SMN163" s="12"/>
      <c r="SMO163" s="12"/>
      <c r="SMP163" s="12"/>
      <c r="SMQ163" s="12"/>
      <c r="SMR163" s="12"/>
      <c r="SMS163" s="12"/>
      <c r="SMT163" s="12"/>
      <c r="SMU163" s="12"/>
      <c r="SMV163" s="12"/>
      <c r="SMW163" s="12"/>
      <c r="SMX163" s="12"/>
      <c r="SMY163" s="12"/>
      <c r="SMZ163" s="12"/>
      <c r="SNA163" s="12"/>
      <c r="SNB163" s="12"/>
      <c r="SNC163" s="12"/>
      <c r="SND163" s="12"/>
      <c r="SNE163" s="12"/>
      <c r="SNF163" s="12"/>
      <c r="SNG163" s="12"/>
      <c r="SNH163" s="12"/>
      <c r="SNI163" s="12"/>
      <c r="SNJ163" s="12"/>
      <c r="SNK163" s="12"/>
      <c r="SNL163" s="12"/>
      <c r="SNM163" s="12"/>
      <c r="SNN163" s="12"/>
      <c r="SNO163" s="12"/>
      <c r="SNP163" s="12"/>
      <c r="SNQ163" s="12"/>
      <c r="SNR163" s="12"/>
      <c r="SNS163" s="12"/>
      <c r="SNT163" s="12"/>
      <c r="SNU163" s="12"/>
      <c r="SNV163" s="12"/>
      <c r="SNW163" s="12"/>
      <c r="SNX163" s="12"/>
      <c r="SNY163" s="12"/>
      <c r="SNZ163" s="12"/>
      <c r="SOA163" s="12"/>
      <c r="SOB163" s="12"/>
      <c r="SOC163" s="12"/>
      <c r="SOD163" s="12"/>
      <c r="SOE163" s="12"/>
      <c r="SOF163" s="12"/>
      <c r="SOG163" s="12"/>
      <c r="SOH163" s="12"/>
      <c r="SOI163" s="12"/>
      <c r="SOJ163" s="12"/>
      <c r="SOK163" s="12"/>
      <c r="SOL163" s="12"/>
      <c r="SOM163" s="12"/>
      <c r="SON163" s="12"/>
      <c r="SOO163" s="12"/>
      <c r="SOP163" s="12"/>
      <c r="SOQ163" s="12"/>
      <c r="SOR163" s="12"/>
      <c r="SOS163" s="12"/>
      <c r="SOT163" s="12"/>
      <c r="SOU163" s="12"/>
      <c r="SOV163" s="12"/>
      <c r="SOW163" s="12"/>
      <c r="SOX163" s="12"/>
      <c r="SOY163" s="12"/>
      <c r="SOZ163" s="12"/>
      <c r="SPA163" s="12"/>
      <c r="SPB163" s="12"/>
      <c r="SPC163" s="12"/>
      <c r="SPD163" s="12"/>
      <c r="SPE163" s="12"/>
      <c r="SPF163" s="12"/>
      <c r="SPG163" s="12"/>
      <c r="SPH163" s="12"/>
      <c r="SPI163" s="12"/>
      <c r="SPJ163" s="12"/>
      <c r="SPK163" s="12"/>
      <c r="SPL163" s="12"/>
      <c r="SPM163" s="12"/>
      <c r="SPN163" s="12"/>
      <c r="SPO163" s="12"/>
      <c r="SPP163" s="12"/>
      <c r="SPQ163" s="12"/>
      <c r="SPR163" s="12"/>
      <c r="SPS163" s="12"/>
      <c r="SPT163" s="12"/>
      <c r="SPU163" s="12"/>
      <c r="SPV163" s="12"/>
      <c r="SPW163" s="12"/>
      <c r="SPX163" s="12"/>
      <c r="SPY163" s="12"/>
      <c r="SPZ163" s="12"/>
      <c r="SQA163" s="12"/>
      <c r="SQB163" s="12"/>
      <c r="SQC163" s="12"/>
      <c r="SQD163" s="12"/>
      <c r="SQE163" s="12"/>
      <c r="SQF163" s="12"/>
      <c r="SQG163" s="12"/>
      <c r="SQH163" s="12"/>
      <c r="SQI163" s="12"/>
      <c r="SQJ163" s="12"/>
      <c r="SQK163" s="12"/>
      <c r="SQL163" s="12"/>
      <c r="SQM163" s="12"/>
      <c r="SQN163" s="12"/>
      <c r="SQO163" s="12"/>
      <c r="SQP163" s="12"/>
      <c r="SQQ163" s="12"/>
      <c r="SQR163" s="12"/>
      <c r="SQS163" s="12"/>
      <c r="SQT163" s="12"/>
      <c r="SQU163" s="12"/>
      <c r="SQV163" s="12"/>
      <c r="SQW163" s="12"/>
      <c r="SQX163" s="12"/>
      <c r="SQY163" s="12"/>
      <c r="SQZ163" s="12"/>
      <c r="SRA163" s="12"/>
      <c r="SRB163" s="12"/>
      <c r="SRC163" s="12"/>
      <c r="SRD163" s="12"/>
      <c r="SRE163" s="12"/>
      <c r="SRF163" s="12"/>
      <c r="SRG163" s="12"/>
      <c r="SRH163" s="12"/>
      <c r="SRI163" s="12"/>
      <c r="SRJ163" s="12"/>
      <c r="SRK163" s="12"/>
      <c r="SRL163" s="12"/>
      <c r="SRM163" s="12"/>
      <c r="SRN163" s="12"/>
      <c r="SRO163" s="12"/>
      <c r="SRP163" s="12"/>
      <c r="SRQ163" s="12"/>
      <c r="SRR163" s="12"/>
      <c r="SRS163" s="12"/>
      <c r="SRT163" s="12"/>
      <c r="SRU163" s="12"/>
      <c r="SRV163" s="12"/>
      <c r="SRW163" s="12"/>
      <c r="SRX163" s="12"/>
      <c r="SRY163" s="12"/>
      <c r="SRZ163" s="12"/>
      <c r="SSA163" s="12"/>
      <c r="SSB163" s="12"/>
      <c r="SSC163" s="12"/>
      <c r="SSD163" s="12"/>
      <c r="SSE163" s="12"/>
      <c r="SSF163" s="12"/>
      <c r="SSG163" s="12"/>
      <c r="SSH163" s="12"/>
      <c r="SSI163" s="12"/>
      <c r="SSJ163" s="12"/>
      <c r="SSK163" s="12"/>
      <c r="SSL163" s="12"/>
      <c r="SSM163" s="12"/>
      <c r="SSN163" s="12"/>
      <c r="SSO163" s="12"/>
      <c r="SSP163" s="12"/>
      <c r="SSQ163" s="12"/>
      <c r="SSR163" s="12"/>
      <c r="SSS163" s="12"/>
      <c r="SST163" s="12"/>
      <c r="SSU163" s="12"/>
      <c r="SSV163" s="12"/>
      <c r="SSW163" s="12"/>
      <c r="SSX163" s="12"/>
      <c r="SSY163" s="12"/>
      <c r="SSZ163" s="12"/>
      <c r="STA163" s="12"/>
      <c r="STB163" s="12"/>
      <c r="STC163" s="12"/>
      <c r="STD163" s="12"/>
      <c r="STE163" s="12"/>
      <c r="STF163" s="12"/>
      <c r="STG163" s="12"/>
      <c r="STH163" s="12"/>
      <c r="STI163" s="12"/>
      <c r="STJ163" s="12"/>
      <c r="STK163" s="12"/>
      <c r="STL163" s="12"/>
      <c r="STM163" s="12"/>
      <c r="STN163" s="12"/>
      <c r="STO163" s="12"/>
      <c r="STP163" s="12"/>
      <c r="STQ163" s="12"/>
      <c r="STR163" s="12"/>
      <c r="STS163" s="12"/>
      <c r="STT163" s="12"/>
      <c r="STU163" s="12"/>
      <c r="STV163" s="12"/>
      <c r="STW163" s="12"/>
      <c r="STX163" s="12"/>
      <c r="STY163" s="12"/>
      <c r="STZ163" s="12"/>
      <c r="SUA163" s="12"/>
      <c r="SUB163" s="12"/>
      <c r="SUC163" s="12"/>
      <c r="SUD163" s="12"/>
      <c r="SUE163" s="12"/>
      <c r="SUF163" s="12"/>
      <c r="SUG163" s="12"/>
      <c r="SUH163" s="12"/>
      <c r="SUI163" s="12"/>
      <c r="SUJ163" s="12"/>
      <c r="SUK163" s="12"/>
      <c r="SUL163" s="12"/>
      <c r="SUM163" s="12"/>
      <c r="SUN163" s="12"/>
      <c r="SUO163" s="12"/>
      <c r="SUP163" s="12"/>
      <c r="SUQ163" s="12"/>
      <c r="SUR163" s="12"/>
      <c r="SUS163" s="12"/>
      <c r="SUT163" s="12"/>
      <c r="SUU163" s="12"/>
      <c r="SUV163" s="12"/>
      <c r="SUW163" s="12"/>
      <c r="SUX163" s="12"/>
      <c r="SUY163" s="12"/>
      <c r="SUZ163" s="12"/>
      <c r="SVA163" s="12"/>
      <c r="SVB163" s="12"/>
      <c r="SVC163" s="12"/>
      <c r="SVD163" s="12"/>
      <c r="SVE163" s="12"/>
      <c r="SVF163" s="12"/>
      <c r="SVG163" s="12"/>
      <c r="SVH163" s="12"/>
      <c r="SVI163" s="12"/>
      <c r="SVJ163" s="12"/>
      <c r="SVK163" s="12"/>
      <c r="SVL163" s="12"/>
      <c r="SVM163" s="12"/>
      <c r="SVN163" s="12"/>
      <c r="SVO163" s="12"/>
      <c r="SVP163" s="12"/>
      <c r="SVQ163" s="12"/>
      <c r="SVR163" s="12"/>
      <c r="SVS163" s="12"/>
      <c r="SVT163" s="12"/>
      <c r="SVU163" s="12"/>
      <c r="SVV163" s="12"/>
      <c r="SVW163" s="12"/>
      <c r="SVX163" s="12"/>
      <c r="SVY163" s="12"/>
      <c r="SVZ163" s="12"/>
      <c r="SWA163" s="12"/>
      <c r="SWB163" s="12"/>
      <c r="SWC163" s="12"/>
      <c r="SWD163" s="12"/>
      <c r="SWE163" s="12"/>
      <c r="SWF163" s="12"/>
      <c r="SWG163" s="12"/>
      <c r="SWH163" s="12"/>
      <c r="SWI163" s="12"/>
      <c r="SWJ163" s="12"/>
      <c r="SWK163" s="12"/>
      <c r="SWL163" s="12"/>
      <c r="SWM163" s="12"/>
      <c r="SWN163" s="12"/>
      <c r="SWO163" s="12"/>
      <c r="SWP163" s="12"/>
      <c r="SWQ163" s="12"/>
      <c r="SWR163" s="12"/>
      <c r="SWS163" s="12"/>
      <c r="SWT163" s="12"/>
      <c r="SWU163" s="12"/>
      <c r="SWV163" s="12"/>
      <c r="SWW163" s="12"/>
      <c r="SWX163" s="12"/>
      <c r="SWY163" s="12"/>
      <c r="SWZ163" s="12"/>
      <c r="SXA163" s="12"/>
      <c r="SXB163" s="12"/>
      <c r="SXC163" s="12"/>
      <c r="SXD163" s="12"/>
      <c r="SXE163" s="12"/>
      <c r="SXF163" s="12"/>
      <c r="SXG163" s="12"/>
      <c r="SXH163" s="12"/>
      <c r="SXI163" s="12"/>
      <c r="SXJ163" s="12"/>
      <c r="SXK163" s="12"/>
      <c r="SXL163" s="12"/>
      <c r="SXM163" s="12"/>
      <c r="SXN163" s="12"/>
      <c r="SXO163" s="12"/>
      <c r="SXP163" s="12"/>
      <c r="SXQ163" s="12"/>
      <c r="SXR163" s="12"/>
      <c r="SXS163" s="12"/>
      <c r="SXT163" s="12"/>
      <c r="SXU163" s="12"/>
      <c r="SXV163" s="12"/>
      <c r="SXW163" s="12"/>
      <c r="SXX163" s="12"/>
      <c r="SXY163" s="12"/>
      <c r="SXZ163" s="12"/>
      <c r="SYA163" s="12"/>
      <c r="SYB163" s="12"/>
      <c r="SYC163" s="12"/>
      <c r="SYD163" s="12"/>
      <c r="SYE163" s="12"/>
      <c r="SYF163" s="12"/>
      <c r="SYG163" s="12"/>
      <c r="SYH163" s="12"/>
      <c r="SYI163" s="12"/>
      <c r="SYJ163" s="12"/>
      <c r="SYK163" s="12"/>
      <c r="SYL163" s="12"/>
      <c r="SYM163" s="12"/>
      <c r="SYN163" s="12"/>
      <c r="SYO163" s="12"/>
      <c r="SYP163" s="12"/>
      <c r="SYQ163" s="12"/>
      <c r="SYR163" s="12"/>
      <c r="SYS163" s="12"/>
      <c r="SYT163" s="12"/>
      <c r="SYU163" s="12"/>
      <c r="SYV163" s="12"/>
      <c r="SYW163" s="12"/>
      <c r="SYX163" s="12"/>
      <c r="SYY163" s="12"/>
      <c r="SYZ163" s="12"/>
      <c r="SZA163" s="12"/>
      <c r="SZB163" s="12"/>
      <c r="SZC163" s="12"/>
      <c r="SZD163" s="12"/>
      <c r="SZE163" s="12"/>
      <c r="SZF163" s="12"/>
      <c r="SZG163" s="12"/>
      <c r="SZH163" s="12"/>
      <c r="SZI163" s="12"/>
      <c r="SZJ163" s="12"/>
      <c r="SZK163" s="12"/>
      <c r="SZL163" s="12"/>
      <c r="SZM163" s="12"/>
      <c r="SZN163" s="12"/>
      <c r="SZO163" s="12"/>
      <c r="SZP163" s="12"/>
      <c r="SZQ163" s="12"/>
      <c r="SZR163" s="12"/>
      <c r="SZS163" s="12"/>
      <c r="SZT163" s="12"/>
      <c r="SZU163" s="12"/>
      <c r="SZV163" s="12"/>
      <c r="SZW163" s="12"/>
      <c r="SZX163" s="12"/>
      <c r="SZY163" s="12"/>
      <c r="SZZ163" s="12"/>
      <c r="TAA163" s="12"/>
      <c r="TAB163" s="12"/>
      <c r="TAC163" s="12"/>
      <c r="TAD163" s="12"/>
      <c r="TAE163" s="12"/>
      <c r="TAF163" s="12"/>
      <c r="TAG163" s="12"/>
      <c r="TAH163" s="12"/>
      <c r="TAI163" s="12"/>
      <c r="TAJ163" s="12"/>
      <c r="TAK163" s="12"/>
      <c r="TAL163" s="12"/>
      <c r="TAM163" s="12"/>
      <c r="TAN163" s="12"/>
      <c r="TAO163" s="12"/>
      <c r="TAP163" s="12"/>
      <c r="TAQ163" s="12"/>
      <c r="TAR163" s="12"/>
      <c r="TAS163" s="12"/>
      <c r="TAT163" s="12"/>
      <c r="TAU163" s="12"/>
      <c r="TAV163" s="12"/>
      <c r="TAW163" s="12"/>
      <c r="TAX163" s="12"/>
      <c r="TAY163" s="12"/>
      <c r="TAZ163" s="12"/>
      <c r="TBA163" s="12"/>
      <c r="TBB163" s="12"/>
      <c r="TBC163" s="12"/>
      <c r="TBD163" s="12"/>
      <c r="TBE163" s="12"/>
      <c r="TBF163" s="12"/>
      <c r="TBG163" s="12"/>
      <c r="TBH163" s="12"/>
      <c r="TBI163" s="12"/>
      <c r="TBJ163" s="12"/>
      <c r="TBK163" s="12"/>
      <c r="TBL163" s="12"/>
      <c r="TBM163" s="12"/>
      <c r="TBN163" s="12"/>
      <c r="TBO163" s="12"/>
      <c r="TBP163" s="12"/>
      <c r="TBQ163" s="12"/>
      <c r="TBR163" s="12"/>
      <c r="TBS163" s="12"/>
      <c r="TBT163" s="12"/>
      <c r="TBU163" s="12"/>
      <c r="TBV163" s="12"/>
      <c r="TBW163" s="12"/>
      <c r="TBX163" s="12"/>
      <c r="TBY163" s="12"/>
      <c r="TBZ163" s="12"/>
      <c r="TCA163" s="12"/>
      <c r="TCB163" s="12"/>
      <c r="TCC163" s="12"/>
      <c r="TCD163" s="12"/>
      <c r="TCE163" s="12"/>
      <c r="TCF163" s="12"/>
      <c r="TCG163" s="12"/>
      <c r="TCH163" s="12"/>
      <c r="TCI163" s="12"/>
      <c r="TCJ163" s="12"/>
      <c r="TCK163" s="12"/>
      <c r="TCL163" s="12"/>
      <c r="TCM163" s="12"/>
      <c r="TCN163" s="12"/>
      <c r="TCO163" s="12"/>
      <c r="TCP163" s="12"/>
      <c r="TCQ163" s="12"/>
      <c r="TCR163" s="12"/>
      <c r="TCS163" s="12"/>
      <c r="TCT163" s="12"/>
      <c r="TCU163" s="12"/>
      <c r="TCV163" s="12"/>
      <c r="TCW163" s="12"/>
      <c r="TCX163" s="12"/>
      <c r="TCY163" s="12"/>
      <c r="TCZ163" s="12"/>
      <c r="TDA163" s="12"/>
      <c r="TDB163" s="12"/>
      <c r="TDC163" s="12"/>
      <c r="TDD163" s="12"/>
      <c r="TDE163" s="12"/>
      <c r="TDF163" s="12"/>
      <c r="TDG163" s="12"/>
      <c r="TDH163" s="12"/>
      <c r="TDI163" s="12"/>
      <c r="TDJ163" s="12"/>
      <c r="TDK163" s="12"/>
      <c r="TDL163" s="12"/>
      <c r="TDM163" s="12"/>
      <c r="TDN163" s="12"/>
      <c r="TDO163" s="12"/>
      <c r="TDP163" s="12"/>
      <c r="TDQ163" s="12"/>
      <c r="TDR163" s="12"/>
      <c r="TDS163" s="12"/>
      <c r="TDT163" s="12"/>
      <c r="TDU163" s="12"/>
      <c r="TDV163" s="12"/>
      <c r="TDW163" s="12"/>
      <c r="TDX163" s="12"/>
      <c r="TDY163" s="12"/>
      <c r="TDZ163" s="12"/>
      <c r="TEA163" s="12"/>
      <c r="TEB163" s="12"/>
      <c r="TEC163" s="12"/>
      <c r="TED163" s="12"/>
      <c r="TEE163" s="12"/>
      <c r="TEF163" s="12"/>
      <c r="TEG163" s="12"/>
      <c r="TEH163" s="12"/>
      <c r="TEI163" s="12"/>
      <c r="TEJ163" s="12"/>
      <c r="TEK163" s="12"/>
      <c r="TEL163" s="12"/>
      <c r="TEM163" s="12"/>
      <c r="TEN163" s="12"/>
      <c r="TEO163" s="12"/>
      <c r="TEP163" s="12"/>
      <c r="TEQ163" s="12"/>
      <c r="TER163" s="12"/>
      <c r="TES163" s="12"/>
      <c r="TET163" s="12"/>
      <c r="TEU163" s="12"/>
      <c r="TEV163" s="12"/>
      <c r="TEW163" s="12"/>
      <c r="TEX163" s="12"/>
      <c r="TEY163" s="12"/>
      <c r="TEZ163" s="12"/>
      <c r="TFA163" s="12"/>
      <c r="TFB163" s="12"/>
      <c r="TFC163" s="12"/>
      <c r="TFD163" s="12"/>
      <c r="TFE163" s="12"/>
      <c r="TFF163" s="12"/>
      <c r="TFG163" s="12"/>
      <c r="TFH163" s="12"/>
      <c r="TFI163" s="12"/>
      <c r="TFJ163" s="12"/>
      <c r="TFK163" s="12"/>
      <c r="TFL163" s="12"/>
      <c r="TFM163" s="12"/>
      <c r="TFN163" s="12"/>
      <c r="TFO163" s="12"/>
      <c r="TFP163" s="12"/>
      <c r="TFQ163" s="12"/>
      <c r="TFR163" s="12"/>
      <c r="TFS163" s="12"/>
      <c r="TFT163" s="12"/>
      <c r="TFU163" s="12"/>
      <c r="TFV163" s="12"/>
      <c r="TFW163" s="12"/>
      <c r="TFX163" s="12"/>
      <c r="TFY163" s="12"/>
      <c r="TFZ163" s="12"/>
      <c r="TGA163" s="12"/>
      <c r="TGB163" s="12"/>
      <c r="TGC163" s="12"/>
      <c r="TGD163" s="12"/>
      <c r="TGE163" s="12"/>
      <c r="TGF163" s="12"/>
      <c r="TGG163" s="12"/>
      <c r="TGH163" s="12"/>
      <c r="TGI163" s="12"/>
      <c r="TGJ163" s="12"/>
      <c r="TGK163" s="12"/>
      <c r="TGL163" s="12"/>
      <c r="TGM163" s="12"/>
      <c r="TGN163" s="12"/>
      <c r="TGO163" s="12"/>
      <c r="TGP163" s="12"/>
      <c r="TGQ163" s="12"/>
      <c r="TGR163" s="12"/>
      <c r="TGS163" s="12"/>
      <c r="TGT163" s="12"/>
      <c r="TGU163" s="12"/>
      <c r="TGV163" s="12"/>
      <c r="TGW163" s="12"/>
      <c r="TGX163" s="12"/>
      <c r="TGY163" s="12"/>
      <c r="TGZ163" s="12"/>
      <c r="THA163" s="12"/>
      <c r="THB163" s="12"/>
      <c r="THC163" s="12"/>
      <c r="THD163" s="12"/>
      <c r="THE163" s="12"/>
      <c r="THF163" s="12"/>
      <c r="THG163" s="12"/>
      <c r="THH163" s="12"/>
      <c r="THI163" s="12"/>
      <c r="THJ163" s="12"/>
      <c r="THK163" s="12"/>
      <c r="THL163" s="12"/>
      <c r="THM163" s="12"/>
      <c r="THN163" s="12"/>
      <c r="THO163" s="12"/>
      <c r="THP163" s="12"/>
      <c r="THQ163" s="12"/>
      <c r="THR163" s="12"/>
      <c r="THS163" s="12"/>
      <c r="THT163" s="12"/>
      <c r="THU163" s="12"/>
      <c r="THV163" s="12"/>
      <c r="THW163" s="12"/>
      <c r="THX163" s="12"/>
      <c r="THY163" s="12"/>
      <c r="THZ163" s="12"/>
      <c r="TIA163" s="12"/>
      <c r="TIB163" s="12"/>
      <c r="TIC163" s="12"/>
      <c r="TID163" s="12"/>
      <c r="TIE163" s="12"/>
      <c r="TIF163" s="12"/>
      <c r="TIG163" s="12"/>
      <c r="TIH163" s="12"/>
      <c r="TII163" s="12"/>
      <c r="TIJ163" s="12"/>
      <c r="TIK163" s="12"/>
      <c r="TIL163" s="12"/>
      <c r="TIM163" s="12"/>
      <c r="TIN163" s="12"/>
      <c r="TIO163" s="12"/>
      <c r="TIP163" s="12"/>
      <c r="TIQ163" s="12"/>
      <c r="TIR163" s="12"/>
      <c r="TIS163" s="12"/>
      <c r="TIT163" s="12"/>
      <c r="TIU163" s="12"/>
      <c r="TIV163" s="12"/>
      <c r="TIW163" s="12"/>
      <c r="TIX163" s="12"/>
      <c r="TIY163" s="12"/>
      <c r="TIZ163" s="12"/>
      <c r="TJA163" s="12"/>
      <c r="TJB163" s="12"/>
      <c r="TJC163" s="12"/>
      <c r="TJD163" s="12"/>
      <c r="TJE163" s="12"/>
      <c r="TJF163" s="12"/>
      <c r="TJG163" s="12"/>
      <c r="TJH163" s="12"/>
      <c r="TJI163" s="12"/>
      <c r="TJJ163" s="12"/>
      <c r="TJK163" s="12"/>
      <c r="TJL163" s="12"/>
      <c r="TJM163" s="12"/>
      <c r="TJN163" s="12"/>
      <c r="TJO163" s="12"/>
      <c r="TJP163" s="12"/>
      <c r="TJQ163" s="12"/>
      <c r="TJR163" s="12"/>
      <c r="TJS163" s="12"/>
      <c r="TJT163" s="12"/>
      <c r="TJU163" s="12"/>
      <c r="TJV163" s="12"/>
      <c r="TJW163" s="12"/>
      <c r="TJX163" s="12"/>
      <c r="TJY163" s="12"/>
      <c r="TJZ163" s="12"/>
      <c r="TKA163" s="12"/>
      <c r="TKB163" s="12"/>
      <c r="TKC163" s="12"/>
      <c r="TKD163" s="12"/>
      <c r="TKE163" s="12"/>
      <c r="TKF163" s="12"/>
      <c r="TKG163" s="12"/>
      <c r="TKH163" s="12"/>
      <c r="TKI163" s="12"/>
      <c r="TKJ163" s="12"/>
      <c r="TKK163" s="12"/>
      <c r="TKL163" s="12"/>
      <c r="TKM163" s="12"/>
      <c r="TKN163" s="12"/>
      <c r="TKO163" s="12"/>
      <c r="TKP163" s="12"/>
      <c r="TKQ163" s="12"/>
      <c r="TKR163" s="12"/>
      <c r="TKS163" s="12"/>
      <c r="TKT163" s="12"/>
      <c r="TKU163" s="12"/>
      <c r="TKV163" s="12"/>
      <c r="TKW163" s="12"/>
      <c r="TKX163" s="12"/>
      <c r="TKY163" s="12"/>
      <c r="TKZ163" s="12"/>
      <c r="TLA163" s="12"/>
      <c r="TLB163" s="12"/>
      <c r="TLC163" s="12"/>
      <c r="TLD163" s="12"/>
      <c r="TLE163" s="12"/>
      <c r="TLF163" s="12"/>
      <c r="TLG163" s="12"/>
      <c r="TLH163" s="12"/>
      <c r="TLI163" s="12"/>
      <c r="TLJ163" s="12"/>
      <c r="TLK163" s="12"/>
      <c r="TLL163" s="12"/>
      <c r="TLM163" s="12"/>
      <c r="TLN163" s="12"/>
      <c r="TLO163" s="12"/>
      <c r="TLP163" s="12"/>
      <c r="TLQ163" s="12"/>
      <c r="TLR163" s="12"/>
      <c r="TLS163" s="12"/>
      <c r="TLT163" s="12"/>
      <c r="TLU163" s="12"/>
      <c r="TLV163" s="12"/>
      <c r="TLW163" s="12"/>
      <c r="TLX163" s="12"/>
      <c r="TLY163" s="12"/>
      <c r="TLZ163" s="12"/>
      <c r="TMA163" s="12"/>
      <c r="TMB163" s="12"/>
      <c r="TMC163" s="12"/>
      <c r="TMD163" s="12"/>
      <c r="TME163" s="12"/>
      <c r="TMF163" s="12"/>
      <c r="TMG163" s="12"/>
      <c r="TMH163" s="12"/>
      <c r="TMI163" s="12"/>
      <c r="TMJ163" s="12"/>
      <c r="TMK163" s="12"/>
      <c r="TML163" s="12"/>
      <c r="TMM163" s="12"/>
      <c r="TMN163" s="12"/>
      <c r="TMO163" s="12"/>
      <c r="TMP163" s="12"/>
      <c r="TMQ163" s="12"/>
      <c r="TMR163" s="12"/>
      <c r="TMS163" s="12"/>
      <c r="TMT163" s="12"/>
      <c r="TMU163" s="12"/>
      <c r="TMV163" s="12"/>
      <c r="TMW163" s="12"/>
      <c r="TMX163" s="12"/>
      <c r="TMY163" s="12"/>
      <c r="TMZ163" s="12"/>
      <c r="TNA163" s="12"/>
      <c r="TNB163" s="12"/>
      <c r="TNC163" s="12"/>
      <c r="TND163" s="12"/>
      <c r="TNE163" s="12"/>
      <c r="TNF163" s="12"/>
      <c r="TNG163" s="12"/>
      <c r="TNH163" s="12"/>
      <c r="TNI163" s="12"/>
      <c r="TNJ163" s="12"/>
      <c r="TNK163" s="12"/>
      <c r="TNL163" s="12"/>
      <c r="TNM163" s="12"/>
      <c r="TNN163" s="12"/>
      <c r="TNO163" s="12"/>
      <c r="TNP163" s="12"/>
      <c r="TNQ163" s="12"/>
      <c r="TNR163" s="12"/>
      <c r="TNS163" s="12"/>
      <c r="TNT163" s="12"/>
      <c r="TNU163" s="12"/>
      <c r="TNV163" s="12"/>
      <c r="TNW163" s="12"/>
      <c r="TNX163" s="12"/>
      <c r="TNY163" s="12"/>
      <c r="TNZ163" s="12"/>
      <c r="TOA163" s="12"/>
      <c r="TOB163" s="12"/>
      <c r="TOC163" s="12"/>
      <c r="TOD163" s="12"/>
      <c r="TOE163" s="12"/>
      <c r="TOF163" s="12"/>
      <c r="TOG163" s="12"/>
      <c r="TOH163" s="12"/>
      <c r="TOI163" s="12"/>
      <c r="TOJ163" s="12"/>
      <c r="TOK163" s="12"/>
      <c r="TOL163" s="12"/>
      <c r="TOM163" s="12"/>
      <c r="TON163" s="12"/>
      <c r="TOO163" s="12"/>
      <c r="TOP163" s="12"/>
      <c r="TOQ163" s="12"/>
      <c r="TOR163" s="12"/>
      <c r="TOS163" s="12"/>
      <c r="TOT163" s="12"/>
      <c r="TOU163" s="12"/>
      <c r="TOV163" s="12"/>
      <c r="TOW163" s="12"/>
      <c r="TOX163" s="12"/>
      <c r="TOY163" s="12"/>
      <c r="TOZ163" s="12"/>
      <c r="TPA163" s="12"/>
      <c r="TPB163" s="12"/>
      <c r="TPC163" s="12"/>
      <c r="TPD163" s="12"/>
      <c r="TPE163" s="12"/>
      <c r="TPF163" s="12"/>
      <c r="TPG163" s="12"/>
      <c r="TPH163" s="12"/>
      <c r="TPI163" s="12"/>
      <c r="TPJ163" s="12"/>
      <c r="TPK163" s="12"/>
      <c r="TPL163" s="12"/>
      <c r="TPM163" s="12"/>
      <c r="TPN163" s="12"/>
      <c r="TPO163" s="12"/>
      <c r="TPP163" s="12"/>
      <c r="TPQ163" s="12"/>
      <c r="TPR163" s="12"/>
      <c r="TPS163" s="12"/>
      <c r="TPT163" s="12"/>
      <c r="TPU163" s="12"/>
      <c r="TPV163" s="12"/>
      <c r="TPW163" s="12"/>
      <c r="TPX163" s="12"/>
      <c r="TPY163" s="12"/>
      <c r="TPZ163" s="12"/>
      <c r="TQA163" s="12"/>
      <c r="TQB163" s="12"/>
      <c r="TQC163" s="12"/>
      <c r="TQD163" s="12"/>
      <c r="TQE163" s="12"/>
      <c r="TQF163" s="12"/>
      <c r="TQG163" s="12"/>
      <c r="TQH163" s="12"/>
      <c r="TQI163" s="12"/>
      <c r="TQJ163" s="12"/>
      <c r="TQK163" s="12"/>
      <c r="TQL163" s="12"/>
      <c r="TQM163" s="12"/>
      <c r="TQN163" s="12"/>
      <c r="TQO163" s="12"/>
      <c r="TQP163" s="12"/>
      <c r="TQQ163" s="12"/>
      <c r="TQR163" s="12"/>
      <c r="TQS163" s="12"/>
      <c r="TQT163" s="12"/>
      <c r="TQU163" s="12"/>
      <c r="TQV163" s="12"/>
      <c r="TQW163" s="12"/>
      <c r="TQX163" s="12"/>
      <c r="TQY163" s="12"/>
      <c r="TQZ163" s="12"/>
      <c r="TRA163" s="12"/>
      <c r="TRB163" s="12"/>
      <c r="TRC163" s="12"/>
      <c r="TRD163" s="12"/>
      <c r="TRE163" s="12"/>
      <c r="TRF163" s="12"/>
      <c r="TRG163" s="12"/>
      <c r="TRH163" s="12"/>
      <c r="TRI163" s="12"/>
      <c r="TRJ163" s="12"/>
      <c r="TRK163" s="12"/>
      <c r="TRL163" s="12"/>
      <c r="TRM163" s="12"/>
      <c r="TRN163" s="12"/>
      <c r="TRO163" s="12"/>
      <c r="TRP163" s="12"/>
      <c r="TRQ163" s="12"/>
      <c r="TRR163" s="12"/>
      <c r="TRS163" s="12"/>
      <c r="TRT163" s="12"/>
      <c r="TRU163" s="12"/>
      <c r="TRV163" s="12"/>
      <c r="TRW163" s="12"/>
      <c r="TRX163" s="12"/>
      <c r="TRY163" s="12"/>
      <c r="TRZ163" s="12"/>
      <c r="TSA163" s="12"/>
      <c r="TSB163" s="12"/>
      <c r="TSC163" s="12"/>
      <c r="TSD163" s="12"/>
      <c r="TSE163" s="12"/>
      <c r="TSF163" s="12"/>
      <c r="TSG163" s="12"/>
      <c r="TSH163" s="12"/>
      <c r="TSI163" s="12"/>
      <c r="TSJ163" s="12"/>
      <c r="TSK163" s="12"/>
      <c r="TSL163" s="12"/>
      <c r="TSM163" s="12"/>
      <c r="TSN163" s="12"/>
      <c r="TSO163" s="12"/>
      <c r="TSP163" s="12"/>
      <c r="TSQ163" s="12"/>
      <c r="TSR163" s="12"/>
      <c r="TSS163" s="12"/>
      <c r="TST163" s="12"/>
      <c r="TSU163" s="12"/>
      <c r="TSV163" s="12"/>
      <c r="TSW163" s="12"/>
      <c r="TSX163" s="12"/>
      <c r="TSY163" s="12"/>
      <c r="TSZ163" s="12"/>
      <c r="TTA163" s="12"/>
      <c r="TTB163" s="12"/>
      <c r="TTC163" s="12"/>
      <c r="TTD163" s="12"/>
      <c r="TTE163" s="12"/>
      <c r="TTF163" s="12"/>
      <c r="TTG163" s="12"/>
      <c r="TTH163" s="12"/>
      <c r="TTI163" s="12"/>
      <c r="TTJ163" s="12"/>
      <c r="TTK163" s="12"/>
      <c r="TTL163" s="12"/>
      <c r="TTM163" s="12"/>
      <c r="TTN163" s="12"/>
      <c r="TTO163" s="12"/>
      <c r="TTP163" s="12"/>
      <c r="TTQ163" s="12"/>
      <c r="TTR163" s="12"/>
      <c r="TTS163" s="12"/>
      <c r="TTT163" s="12"/>
      <c r="TTU163" s="12"/>
      <c r="TTV163" s="12"/>
      <c r="TTW163" s="12"/>
      <c r="TTX163" s="12"/>
      <c r="TTY163" s="12"/>
      <c r="TTZ163" s="12"/>
      <c r="TUA163" s="12"/>
      <c r="TUB163" s="12"/>
      <c r="TUC163" s="12"/>
      <c r="TUD163" s="12"/>
      <c r="TUE163" s="12"/>
      <c r="TUF163" s="12"/>
      <c r="TUG163" s="12"/>
      <c r="TUH163" s="12"/>
      <c r="TUI163" s="12"/>
      <c r="TUJ163" s="12"/>
      <c r="TUK163" s="12"/>
      <c r="TUL163" s="12"/>
      <c r="TUM163" s="12"/>
      <c r="TUN163" s="12"/>
      <c r="TUO163" s="12"/>
      <c r="TUP163" s="12"/>
      <c r="TUQ163" s="12"/>
      <c r="TUR163" s="12"/>
      <c r="TUS163" s="12"/>
      <c r="TUT163" s="12"/>
      <c r="TUU163" s="12"/>
      <c r="TUV163" s="12"/>
      <c r="TUW163" s="12"/>
      <c r="TUX163" s="12"/>
      <c r="TUY163" s="12"/>
      <c r="TUZ163" s="12"/>
      <c r="TVA163" s="12"/>
      <c r="TVB163" s="12"/>
      <c r="TVC163" s="12"/>
      <c r="TVD163" s="12"/>
      <c r="TVE163" s="12"/>
      <c r="TVF163" s="12"/>
      <c r="TVG163" s="12"/>
      <c r="TVH163" s="12"/>
      <c r="TVI163" s="12"/>
      <c r="TVJ163" s="12"/>
      <c r="TVK163" s="12"/>
      <c r="TVL163" s="12"/>
      <c r="TVM163" s="12"/>
      <c r="TVN163" s="12"/>
      <c r="TVO163" s="12"/>
      <c r="TVP163" s="12"/>
      <c r="TVQ163" s="12"/>
      <c r="TVR163" s="12"/>
      <c r="TVS163" s="12"/>
      <c r="TVT163" s="12"/>
      <c r="TVU163" s="12"/>
      <c r="TVV163" s="12"/>
      <c r="TVW163" s="12"/>
      <c r="TVX163" s="12"/>
      <c r="TVY163" s="12"/>
      <c r="TVZ163" s="12"/>
      <c r="TWA163" s="12"/>
      <c r="TWB163" s="12"/>
      <c r="TWC163" s="12"/>
      <c r="TWD163" s="12"/>
      <c r="TWE163" s="12"/>
      <c r="TWF163" s="12"/>
      <c r="TWG163" s="12"/>
      <c r="TWH163" s="12"/>
      <c r="TWI163" s="12"/>
      <c r="TWJ163" s="12"/>
      <c r="TWK163" s="12"/>
      <c r="TWL163" s="12"/>
      <c r="TWM163" s="12"/>
      <c r="TWN163" s="12"/>
      <c r="TWO163" s="12"/>
      <c r="TWP163" s="12"/>
      <c r="TWQ163" s="12"/>
      <c r="TWR163" s="12"/>
      <c r="TWS163" s="12"/>
      <c r="TWT163" s="12"/>
      <c r="TWU163" s="12"/>
      <c r="TWV163" s="12"/>
      <c r="TWW163" s="12"/>
      <c r="TWX163" s="12"/>
      <c r="TWY163" s="12"/>
      <c r="TWZ163" s="12"/>
      <c r="TXA163" s="12"/>
      <c r="TXB163" s="12"/>
      <c r="TXC163" s="12"/>
      <c r="TXD163" s="12"/>
      <c r="TXE163" s="12"/>
      <c r="TXF163" s="12"/>
      <c r="TXG163" s="12"/>
      <c r="TXH163" s="12"/>
      <c r="TXI163" s="12"/>
      <c r="TXJ163" s="12"/>
      <c r="TXK163" s="12"/>
      <c r="TXL163" s="12"/>
      <c r="TXM163" s="12"/>
      <c r="TXN163" s="12"/>
      <c r="TXO163" s="12"/>
      <c r="TXP163" s="12"/>
      <c r="TXQ163" s="12"/>
      <c r="TXR163" s="12"/>
      <c r="TXS163" s="12"/>
      <c r="TXT163" s="12"/>
      <c r="TXU163" s="12"/>
      <c r="TXV163" s="12"/>
      <c r="TXW163" s="12"/>
      <c r="TXX163" s="12"/>
      <c r="TXY163" s="12"/>
      <c r="TXZ163" s="12"/>
      <c r="TYA163" s="12"/>
      <c r="TYB163" s="12"/>
      <c r="TYC163" s="12"/>
      <c r="TYD163" s="12"/>
      <c r="TYE163" s="12"/>
      <c r="TYF163" s="12"/>
      <c r="TYG163" s="12"/>
      <c r="TYH163" s="12"/>
      <c r="TYI163" s="12"/>
      <c r="TYJ163" s="12"/>
      <c r="TYK163" s="12"/>
      <c r="TYL163" s="12"/>
      <c r="TYM163" s="12"/>
      <c r="TYN163" s="12"/>
      <c r="TYO163" s="12"/>
      <c r="TYP163" s="12"/>
      <c r="TYQ163" s="12"/>
      <c r="TYR163" s="12"/>
      <c r="TYS163" s="12"/>
      <c r="TYT163" s="12"/>
      <c r="TYU163" s="12"/>
      <c r="TYV163" s="12"/>
      <c r="TYW163" s="12"/>
      <c r="TYX163" s="12"/>
      <c r="TYY163" s="12"/>
      <c r="TYZ163" s="12"/>
      <c r="TZA163" s="12"/>
      <c r="TZB163" s="12"/>
      <c r="TZC163" s="12"/>
      <c r="TZD163" s="12"/>
      <c r="TZE163" s="12"/>
      <c r="TZF163" s="12"/>
      <c r="TZG163" s="12"/>
      <c r="TZH163" s="12"/>
      <c r="TZI163" s="12"/>
      <c r="TZJ163" s="12"/>
      <c r="TZK163" s="12"/>
      <c r="TZL163" s="12"/>
      <c r="TZM163" s="12"/>
      <c r="TZN163" s="12"/>
      <c r="TZO163" s="12"/>
      <c r="TZP163" s="12"/>
      <c r="TZQ163" s="12"/>
      <c r="TZR163" s="12"/>
      <c r="TZS163" s="12"/>
      <c r="TZT163" s="12"/>
      <c r="TZU163" s="12"/>
      <c r="TZV163" s="12"/>
      <c r="TZW163" s="12"/>
      <c r="TZX163" s="12"/>
      <c r="TZY163" s="12"/>
      <c r="TZZ163" s="12"/>
      <c r="UAA163" s="12"/>
      <c r="UAB163" s="12"/>
      <c r="UAC163" s="12"/>
      <c r="UAD163" s="12"/>
      <c r="UAE163" s="12"/>
      <c r="UAF163" s="12"/>
      <c r="UAG163" s="12"/>
      <c r="UAH163" s="12"/>
      <c r="UAI163" s="12"/>
      <c r="UAJ163" s="12"/>
      <c r="UAK163" s="12"/>
      <c r="UAL163" s="12"/>
      <c r="UAM163" s="12"/>
      <c r="UAN163" s="12"/>
      <c r="UAO163" s="12"/>
      <c r="UAP163" s="12"/>
      <c r="UAQ163" s="12"/>
      <c r="UAR163" s="12"/>
      <c r="UAS163" s="12"/>
      <c r="UAT163" s="12"/>
      <c r="UAU163" s="12"/>
      <c r="UAV163" s="12"/>
      <c r="UAW163" s="12"/>
      <c r="UAX163" s="12"/>
      <c r="UAY163" s="12"/>
      <c r="UAZ163" s="12"/>
      <c r="UBA163" s="12"/>
      <c r="UBB163" s="12"/>
      <c r="UBC163" s="12"/>
      <c r="UBD163" s="12"/>
      <c r="UBE163" s="12"/>
      <c r="UBF163" s="12"/>
      <c r="UBG163" s="12"/>
      <c r="UBH163" s="12"/>
      <c r="UBI163" s="12"/>
      <c r="UBJ163" s="12"/>
      <c r="UBK163" s="12"/>
      <c r="UBL163" s="12"/>
      <c r="UBM163" s="12"/>
      <c r="UBN163" s="12"/>
      <c r="UBO163" s="12"/>
      <c r="UBP163" s="12"/>
      <c r="UBQ163" s="12"/>
      <c r="UBR163" s="12"/>
      <c r="UBS163" s="12"/>
      <c r="UBT163" s="12"/>
      <c r="UBU163" s="12"/>
      <c r="UBV163" s="12"/>
      <c r="UBW163" s="12"/>
      <c r="UBX163" s="12"/>
      <c r="UBY163" s="12"/>
      <c r="UBZ163" s="12"/>
      <c r="UCA163" s="12"/>
      <c r="UCB163" s="12"/>
      <c r="UCC163" s="12"/>
      <c r="UCD163" s="12"/>
      <c r="UCE163" s="12"/>
      <c r="UCF163" s="12"/>
      <c r="UCG163" s="12"/>
      <c r="UCH163" s="12"/>
      <c r="UCI163" s="12"/>
      <c r="UCJ163" s="12"/>
      <c r="UCK163" s="12"/>
      <c r="UCL163" s="12"/>
      <c r="UCM163" s="12"/>
      <c r="UCN163" s="12"/>
      <c r="UCO163" s="12"/>
      <c r="UCP163" s="12"/>
      <c r="UCQ163" s="12"/>
      <c r="UCR163" s="12"/>
      <c r="UCS163" s="12"/>
      <c r="UCT163" s="12"/>
      <c r="UCU163" s="12"/>
      <c r="UCV163" s="12"/>
      <c r="UCW163" s="12"/>
      <c r="UCX163" s="12"/>
      <c r="UCY163" s="12"/>
      <c r="UCZ163" s="12"/>
      <c r="UDA163" s="12"/>
      <c r="UDB163" s="12"/>
      <c r="UDC163" s="12"/>
      <c r="UDD163" s="12"/>
      <c r="UDE163" s="12"/>
      <c r="UDF163" s="12"/>
      <c r="UDG163" s="12"/>
      <c r="UDH163" s="12"/>
      <c r="UDI163" s="12"/>
      <c r="UDJ163" s="12"/>
      <c r="UDK163" s="12"/>
      <c r="UDL163" s="12"/>
      <c r="UDM163" s="12"/>
      <c r="UDN163" s="12"/>
      <c r="UDO163" s="12"/>
      <c r="UDP163" s="12"/>
      <c r="UDQ163" s="12"/>
      <c r="UDR163" s="12"/>
      <c r="UDS163" s="12"/>
      <c r="UDT163" s="12"/>
      <c r="UDU163" s="12"/>
      <c r="UDV163" s="12"/>
      <c r="UDW163" s="12"/>
      <c r="UDX163" s="12"/>
      <c r="UDY163" s="12"/>
      <c r="UDZ163" s="12"/>
      <c r="UEA163" s="12"/>
      <c r="UEB163" s="12"/>
      <c r="UEC163" s="12"/>
      <c r="UED163" s="12"/>
      <c r="UEE163" s="12"/>
      <c r="UEF163" s="12"/>
      <c r="UEG163" s="12"/>
      <c r="UEH163" s="12"/>
      <c r="UEI163" s="12"/>
      <c r="UEJ163" s="12"/>
      <c r="UEK163" s="12"/>
      <c r="UEL163" s="12"/>
      <c r="UEM163" s="12"/>
      <c r="UEN163" s="12"/>
      <c r="UEO163" s="12"/>
      <c r="UEP163" s="12"/>
      <c r="UEQ163" s="12"/>
      <c r="UER163" s="12"/>
      <c r="UES163" s="12"/>
      <c r="UET163" s="12"/>
      <c r="UEU163" s="12"/>
      <c r="UEV163" s="12"/>
      <c r="UEW163" s="12"/>
      <c r="UEX163" s="12"/>
      <c r="UEY163" s="12"/>
      <c r="UEZ163" s="12"/>
      <c r="UFA163" s="12"/>
      <c r="UFB163" s="12"/>
      <c r="UFC163" s="12"/>
      <c r="UFD163" s="12"/>
      <c r="UFE163" s="12"/>
      <c r="UFF163" s="12"/>
      <c r="UFG163" s="12"/>
      <c r="UFH163" s="12"/>
      <c r="UFI163" s="12"/>
      <c r="UFJ163" s="12"/>
      <c r="UFK163" s="12"/>
      <c r="UFL163" s="12"/>
      <c r="UFM163" s="12"/>
      <c r="UFN163" s="12"/>
      <c r="UFO163" s="12"/>
      <c r="UFP163" s="12"/>
      <c r="UFQ163" s="12"/>
      <c r="UFR163" s="12"/>
      <c r="UFS163" s="12"/>
      <c r="UFT163" s="12"/>
      <c r="UFU163" s="12"/>
      <c r="UFV163" s="12"/>
      <c r="UFW163" s="12"/>
      <c r="UFX163" s="12"/>
      <c r="UFY163" s="12"/>
      <c r="UFZ163" s="12"/>
      <c r="UGA163" s="12"/>
      <c r="UGB163" s="12"/>
      <c r="UGC163" s="12"/>
      <c r="UGD163" s="12"/>
      <c r="UGE163" s="12"/>
      <c r="UGF163" s="12"/>
      <c r="UGG163" s="12"/>
      <c r="UGH163" s="12"/>
      <c r="UGI163" s="12"/>
      <c r="UGJ163" s="12"/>
      <c r="UGK163" s="12"/>
      <c r="UGL163" s="12"/>
      <c r="UGM163" s="12"/>
      <c r="UGN163" s="12"/>
      <c r="UGO163" s="12"/>
      <c r="UGP163" s="12"/>
      <c r="UGQ163" s="12"/>
      <c r="UGR163" s="12"/>
      <c r="UGS163" s="12"/>
      <c r="UGT163" s="12"/>
      <c r="UGU163" s="12"/>
      <c r="UGV163" s="12"/>
      <c r="UGW163" s="12"/>
      <c r="UGX163" s="12"/>
      <c r="UGY163" s="12"/>
      <c r="UGZ163" s="12"/>
      <c r="UHA163" s="12"/>
      <c r="UHB163" s="12"/>
      <c r="UHC163" s="12"/>
      <c r="UHD163" s="12"/>
      <c r="UHE163" s="12"/>
      <c r="UHF163" s="12"/>
      <c r="UHG163" s="12"/>
      <c r="UHH163" s="12"/>
      <c r="UHI163" s="12"/>
      <c r="UHJ163" s="12"/>
      <c r="UHK163" s="12"/>
      <c r="UHL163" s="12"/>
      <c r="UHM163" s="12"/>
      <c r="UHN163" s="12"/>
      <c r="UHO163" s="12"/>
      <c r="UHP163" s="12"/>
      <c r="UHQ163" s="12"/>
      <c r="UHR163" s="12"/>
      <c r="UHS163" s="12"/>
      <c r="UHT163" s="12"/>
      <c r="UHU163" s="12"/>
      <c r="UHV163" s="12"/>
      <c r="UHW163" s="12"/>
      <c r="UHX163" s="12"/>
      <c r="UHY163" s="12"/>
      <c r="UHZ163" s="12"/>
      <c r="UIA163" s="12"/>
      <c r="UIB163" s="12"/>
      <c r="UIC163" s="12"/>
      <c r="UID163" s="12"/>
      <c r="UIE163" s="12"/>
      <c r="UIF163" s="12"/>
      <c r="UIG163" s="12"/>
      <c r="UIH163" s="12"/>
      <c r="UII163" s="12"/>
      <c r="UIJ163" s="12"/>
      <c r="UIK163" s="12"/>
      <c r="UIL163" s="12"/>
      <c r="UIM163" s="12"/>
      <c r="UIN163" s="12"/>
      <c r="UIO163" s="12"/>
      <c r="UIP163" s="12"/>
      <c r="UIQ163" s="12"/>
      <c r="UIR163" s="12"/>
      <c r="UIS163" s="12"/>
      <c r="UIT163" s="12"/>
      <c r="UIU163" s="12"/>
      <c r="UIV163" s="12"/>
      <c r="UIW163" s="12"/>
      <c r="UIX163" s="12"/>
      <c r="UIY163" s="12"/>
      <c r="UIZ163" s="12"/>
      <c r="UJA163" s="12"/>
      <c r="UJB163" s="12"/>
      <c r="UJC163" s="12"/>
      <c r="UJD163" s="12"/>
      <c r="UJE163" s="12"/>
      <c r="UJF163" s="12"/>
      <c r="UJG163" s="12"/>
      <c r="UJH163" s="12"/>
      <c r="UJI163" s="12"/>
      <c r="UJJ163" s="12"/>
      <c r="UJK163" s="12"/>
      <c r="UJL163" s="12"/>
      <c r="UJM163" s="12"/>
      <c r="UJN163" s="12"/>
      <c r="UJO163" s="12"/>
      <c r="UJP163" s="12"/>
      <c r="UJQ163" s="12"/>
      <c r="UJR163" s="12"/>
      <c r="UJS163" s="12"/>
      <c r="UJT163" s="12"/>
      <c r="UJU163" s="12"/>
      <c r="UJV163" s="12"/>
      <c r="UJW163" s="12"/>
      <c r="UJX163" s="12"/>
      <c r="UJY163" s="12"/>
      <c r="UJZ163" s="12"/>
      <c r="UKA163" s="12"/>
      <c r="UKB163" s="12"/>
      <c r="UKC163" s="12"/>
      <c r="UKD163" s="12"/>
      <c r="UKE163" s="12"/>
      <c r="UKF163" s="12"/>
      <c r="UKG163" s="12"/>
      <c r="UKH163" s="12"/>
      <c r="UKI163" s="12"/>
      <c r="UKJ163" s="12"/>
      <c r="UKK163" s="12"/>
      <c r="UKL163" s="12"/>
      <c r="UKM163" s="12"/>
      <c r="UKN163" s="12"/>
      <c r="UKO163" s="12"/>
      <c r="UKP163" s="12"/>
      <c r="UKQ163" s="12"/>
      <c r="UKR163" s="12"/>
      <c r="UKS163" s="12"/>
      <c r="UKT163" s="12"/>
      <c r="UKU163" s="12"/>
      <c r="UKV163" s="12"/>
      <c r="UKW163" s="12"/>
      <c r="UKX163" s="12"/>
      <c r="UKY163" s="12"/>
      <c r="UKZ163" s="12"/>
      <c r="ULA163" s="12"/>
      <c r="ULB163" s="12"/>
      <c r="ULC163" s="12"/>
      <c r="ULD163" s="12"/>
      <c r="ULE163" s="12"/>
      <c r="ULF163" s="12"/>
      <c r="ULG163" s="12"/>
      <c r="ULH163" s="12"/>
      <c r="ULI163" s="12"/>
      <c r="ULJ163" s="12"/>
      <c r="ULK163" s="12"/>
      <c r="ULL163" s="12"/>
      <c r="ULM163" s="12"/>
      <c r="ULN163" s="12"/>
      <c r="ULO163" s="12"/>
      <c r="ULP163" s="12"/>
      <c r="ULQ163" s="12"/>
      <c r="ULR163" s="12"/>
      <c r="ULS163" s="12"/>
      <c r="ULT163" s="12"/>
      <c r="ULU163" s="12"/>
      <c r="ULV163" s="12"/>
      <c r="ULW163" s="12"/>
      <c r="ULX163" s="12"/>
      <c r="ULY163" s="12"/>
      <c r="ULZ163" s="12"/>
      <c r="UMA163" s="12"/>
      <c r="UMB163" s="12"/>
      <c r="UMC163" s="12"/>
      <c r="UMD163" s="12"/>
      <c r="UME163" s="12"/>
      <c r="UMF163" s="12"/>
      <c r="UMG163" s="12"/>
      <c r="UMH163" s="12"/>
      <c r="UMI163" s="12"/>
      <c r="UMJ163" s="12"/>
      <c r="UMK163" s="12"/>
      <c r="UML163" s="12"/>
      <c r="UMM163" s="12"/>
      <c r="UMN163" s="12"/>
      <c r="UMO163" s="12"/>
      <c r="UMP163" s="12"/>
      <c r="UMQ163" s="12"/>
      <c r="UMR163" s="12"/>
      <c r="UMS163" s="12"/>
      <c r="UMT163" s="12"/>
      <c r="UMU163" s="12"/>
      <c r="UMV163" s="12"/>
      <c r="UMW163" s="12"/>
      <c r="UMX163" s="12"/>
      <c r="UMY163" s="12"/>
      <c r="UMZ163" s="12"/>
      <c r="UNA163" s="12"/>
      <c r="UNB163" s="12"/>
      <c r="UNC163" s="12"/>
      <c r="UND163" s="12"/>
      <c r="UNE163" s="12"/>
      <c r="UNF163" s="12"/>
      <c r="UNG163" s="12"/>
      <c r="UNH163" s="12"/>
      <c r="UNI163" s="12"/>
      <c r="UNJ163" s="12"/>
      <c r="UNK163" s="12"/>
      <c r="UNL163" s="12"/>
      <c r="UNM163" s="12"/>
      <c r="UNN163" s="12"/>
      <c r="UNO163" s="12"/>
      <c r="UNP163" s="12"/>
      <c r="UNQ163" s="12"/>
      <c r="UNR163" s="12"/>
      <c r="UNS163" s="12"/>
      <c r="UNT163" s="12"/>
      <c r="UNU163" s="12"/>
      <c r="UNV163" s="12"/>
      <c r="UNW163" s="12"/>
      <c r="UNX163" s="12"/>
      <c r="UNY163" s="12"/>
      <c r="UNZ163" s="12"/>
      <c r="UOA163" s="12"/>
      <c r="UOB163" s="12"/>
      <c r="UOC163" s="12"/>
      <c r="UOD163" s="12"/>
      <c r="UOE163" s="12"/>
      <c r="UOF163" s="12"/>
      <c r="UOG163" s="12"/>
      <c r="UOH163" s="12"/>
      <c r="UOI163" s="12"/>
      <c r="UOJ163" s="12"/>
      <c r="UOK163" s="12"/>
      <c r="UOL163" s="12"/>
      <c r="UOM163" s="12"/>
      <c r="UON163" s="12"/>
      <c r="UOO163" s="12"/>
      <c r="UOP163" s="12"/>
      <c r="UOQ163" s="12"/>
      <c r="UOR163" s="12"/>
      <c r="UOS163" s="12"/>
      <c r="UOT163" s="12"/>
      <c r="UOU163" s="12"/>
      <c r="UOV163" s="12"/>
      <c r="UOW163" s="12"/>
      <c r="UOX163" s="12"/>
      <c r="UOY163" s="12"/>
      <c r="UOZ163" s="12"/>
      <c r="UPA163" s="12"/>
      <c r="UPB163" s="12"/>
      <c r="UPC163" s="12"/>
      <c r="UPD163" s="12"/>
      <c r="UPE163" s="12"/>
      <c r="UPF163" s="12"/>
      <c r="UPG163" s="12"/>
      <c r="UPH163" s="12"/>
      <c r="UPI163" s="12"/>
      <c r="UPJ163" s="12"/>
      <c r="UPK163" s="12"/>
      <c r="UPL163" s="12"/>
      <c r="UPM163" s="12"/>
      <c r="UPN163" s="12"/>
      <c r="UPO163" s="12"/>
      <c r="UPP163" s="12"/>
      <c r="UPQ163" s="12"/>
      <c r="UPR163" s="12"/>
      <c r="UPS163" s="12"/>
      <c r="UPT163" s="12"/>
      <c r="UPU163" s="12"/>
      <c r="UPV163" s="12"/>
      <c r="UPW163" s="12"/>
      <c r="UPX163" s="12"/>
      <c r="UPY163" s="12"/>
      <c r="UPZ163" s="12"/>
      <c r="UQA163" s="12"/>
      <c r="UQB163" s="12"/>
      <c r="UQC163" s="12"/>
      <c r="UQD163" s="12"/>
      <c r="UQE163" s="12"/>
      <c r="UQF163" s="12"/>
      <c r="UQG163" s="12"/>
      <c r="UQH163" s="12"/>
      <c r="UQI163" s="12"/>
      <c r="UQJ163" s="12"/>
      <c r="UQK163" s="12"/>
      <c r="UQL163" s="12"/>
      <c r="UQM163" s="12"/>
      <c r="UQN163" s="12"/>
      <c r="UQO163" s="12"/>
      <c r="UQP163" s="12"/>
      <c r="UQQ163" s="12"/>
      <c r="UQR163" s="12"/>
      <c r="UQS163" s="12"/>
      <c r="UQT163" s="12"/>
      <c r="UQU163" s="12"/>
      <c r="UQV163" s="12"/>
      <c r="UQW163" s="12"/>
      <c r="UQX163" s="12"/>
      <c r="UQY163" s="12"/>
      <c r="UQZ163" s="12"/>
      <c r="URA163" s="12"/>
      <c r="URB163" s="12"/>
      <c r="URC163" s="12"/>
      <c r="URD163" s="12"/>
      <c r="URE163" s="12"/>
      <c r="URF163" s="12"/>
      <c r="URG163" s="12"/>
      <c r="URH163" s="12"/>
      <c r="URI163" s="12"/>
      <c r="URJ163" s="12"/>
      <c r="URK163" s="12"/>
      <c r="URL163" s="12"/>
      <c r="URM163" s="12"/>
      <c r="URN163" s="12"/>
      <c r="URO163" s="12"/>
      <c r="URP163" s="12"/>
      <c r="URQ163" s="12"/>
      <c r="URR163" s="12"/>
      <c r="URS163" s="12"/>
      <c r="URT163" s="12"/>
      <c r="URU163" s="12"/>
      <c r="URV163" s="12"/>
      <c r="URW163" s="12"/>
      <c r="URX163" s="12"/>
      <c r="URY163" s="12"/>
      <c r="URZ163" s="12"/>
      <c r="USA163" s="12"/>
      <c r="USB163" s="12"/>
      <c r="USC163" s="12"/>
      <c r="USD163" s="12"/>
      <c r="USE163" s="12"/>
      <c r="USF163" s="12"/>
      <c r="USG163" s="12"/>
      <c r="USH163" s="12"/>
      <c r="USI163" s="12"/>
      <c r="USJ163" s="12"/>
      <c r="USK163" s="12"/>
      <c r="USL163" s="12"/>
      <c r="USM163" s="12"/>
      <c r="USN163" s="12"/>
      <c r="USO163" s="12"/>
      <c r="USP163" s="12"/>
      <c r="USQ163" s="12"/>
      <c r="USR163" s="12"/>
      <c r="USS163" s="12"/>
      <c r="UST163" s="12"/>
      <c r="USU163" s="12"/>
      <c r="USV163" s="12"/>
      <c r="USW163" s="12"/>
      <c r="USX163" s="12"/>
      <c r="USY163" s="12"/>
      <c r="USZ163" s="12"/>
      <c r="UTA163" s="12"/>
      <c r="UTB163" s="12"/>
      <c r="UTC163" s="12"/>
      <c r="UTD163" s="12"/>
      <c r="UTE163" s="12"/>
      <c r="UTF163" s="12"/>
      <c r="UTG163" s="12"/>
      <c r="UTH163" s="12"/>
      <c r="UTI163" s="12"/>
      <c r="UTJ163" s="12"/>
      <c r="UTK163" s="12"/>
      <c r="UTL163" s="12"/>
      <c r="UTM163" s="12"/>
      <c r="UTN163" s="12"/>
      <c r="UTO163" s="12"/>
      <c r="UTP163" s="12"/>
      <c r="UTQ163" s="12"/>
      <c r="UTR163" s="12"/>
      <c r="UTS163" s="12"/>
      <c r="UTT163" s="12"/>
      <c r="UTU163" s="12"/>
      <c r="UTV163" s="12"/>
      <c r="UTW163" s="12"/>
      <c r="UTX163" s="12"/>
      <c r="UTY163" s="12"/>
      <c r="UTZ163" s="12"/>
      <c r="UUA163" s="12"/>
      <c r="UUB163" s="12"/>
      <c r="UUC163" s="12"/>
      <c r="UUD163" s="12"/>
      <c r="UUE163" s="12"/>
      <c r="UUF163" s="12"/>
      <c r="UUG163" s="12"/>
      <c r="UUH163" s="12"/>
      <c r="UUI163" s="12"/>
      <c r="UUJ163" s="12"/>
      <c r="UUK163" s="12"/>
      <c r="UUL163" s="12"/>
      <c r="UUM163" s="12"/>
      <c r="UUN163" s="12"/>
      <c r="UUO163" s="12"/>
      <c r="UUP163" s="12"/>
      <c r="UUQ163" s="12"/>
      <c r="UUR163" s="12"/>
      <c r="UUS163" s="12"/>
      <c r="UUT163" s="12"/>
      <c r="UUU163" s="12"/>
      <c r="UUV163" s="12"/>
      <c r="UUW163" s="12"/>
      <c r="UUX163" s="12"/>
      <c r="UUY163" s="12"/>
      <c r="UUZ163" s="12"/>
      <c r="UVA163" s="12"/>
      <c r="UVB163" s="12"/>
      <c r="UVC163" s="12"/>
      <c r="UVD163" s="12"/>
      <c r="UVE163" s="12"/>
      <c r="UVF163" s="12"/>
      <c r="UVG163" s="12"/>
      <c r="UVH163" s="12"/>
      <c r="UVI163" s="12"/>
      <c r="UVJ163" s="12"/>
      <c r="UVK163" s="12"/>
      <c r="UVL163" s="12"/>
      <c r="UVM163" s="12"/>
      <c r="UVN163" s="12"/>
      <c r="UVO163" s="12"/>
      <c r="UVP163" s="12"/>
      <c r="UVQ163" s="12"/>
      <c r="UVR163" s="12"/>
      <c r="UVS163" s="12"/>
      <c r="UVT163" s="12"/>
      <c r="UVU163" s="12"/>
      <c r="UVV163" s="12"/>
      <c r="UVW163" s="12"/>
      <c r="UVX163" s="12"/>
      <c r="UVY163" s="12"/>
      <c r="UVZ163" s="12"/>
      <c r="UWA163" s="12"/>
      <c r="UWB163" s="12"/>
      <c r="UWC163" s="12"/>
      <c r="UWD163" s="12"/>
      <c r="UWE163" s="12"/>
      <c r="UWF163" s="12"/>
      <c r="UWG163" s="12"/>
      <c r="UWH163" s="12"/>
      <c r="UWI163" s="12"/>
      <c r="UWJ163" s="12"/>
      <c r="UWK163" s="12"/>
      <c r="UWL163" s="12"/>
      <c r="UWM163" s="12"/>
      <c r="UWN163" s="12"/>
      <c r="UWO163" s="12"/>
      <c r="UWP163" s="12"/>
      <c r="UWQ163" s="12"/>
      <c r="UWR163" s="12"/>
      <c r="UWS163" s="12"/>
      <c r="UWT163" s="12"/>
      <c r="UWU163" s="12"/>
      <c r="UWV163" s="12"/>
      <c r="UWW163" s="12"/>
      <c r="UWX163" s="12"/>
      <c r="UWY163" s="12"/>
      <c r="UWZ163" s="12"/>
      <c r="UXA163" s="12"/>
      <c r="UXB163" s="12"/>
      <c r="UXC163" s="12"/>
      <c r="UXD163" s="12"/>
      <c r="UXE163" s="12"/>
      <c r="UXF163" s="12"/>
      <c r="UXG163" s="12"/>
      <c r="UXH163" s="12"/>
      <c r="UXI163" s="12"/>
      <c r="UXJ163" s="12"/>
      <c r="UXK163" s="12"/>
      <c r="UXL163" s="12"/>
      <c r="UXM163" s="12"/>
      <c r="UXN163" s="12"/>
      <c r="UXO163" s="12"/>
      <c r="UXP163" s="12"/>
      <c r="UXQ163" s="12"/>
      <c r="UXR163" s="12"/>
      <c r="UXS163" s="12"/>
      <c r="UXT163" s="12"/>
      <c r="UXU163" s="12"/>
      <c r="UXV163" s="12"/>
      <c r="UXW163" s="12"/>
      <c r="UXX163" s="12"/>
      <c r="UXY163" s="12"/>
      <c r="UXZ163" s="12"/>
      <c r="UYA163" s="12"/>
      <c r="UYB163" s="12"/>
      <c r="UYC163" s="12"/>
      <c r="UYD163" s="12"/>
      <c r="UYE163" s="12"/>
      <c r="UYF163" s="12"/>
      <c r="UYG163" s="12"/>
      <c r="UYH163" s="12"/>
      <c r="UYI163" s="12"/>
      <c r="UYJ163" s="12"/>
      <c r="UYK163" s="12"/>
      <c r="UYL163" s="12"/>
      <c r="UYM163" s="12"/>
      <c r="UYN163" s="12"/>
      <c r="UYO163" s="12"/>
      <c r="UYP163" s="12"/>
      <c r="UYQ163" s="12"/>
      <c r="UYR163" s="12"/>
      <c r="UYS163" s="12"/>
      <c r="UYT163" s="12"/>
      <c r="UYU163" s="12"/>
      <c r="UYV163" s="12"/>
      <c r="UYW163" s="12"/>
      <c r="UYX163" s="12"/>
      <c r="UYY163" s="12"/>
      <c r="UYZ163" s="12"/>
      <c r="UZA163" s="12"/>
      <c r="UZB163" s="12"/>
      <c r="UZC163" s="12"/>
      <c r="UZD163" s="12"/>
      <c r="UZE163" s="12"/>
      <c r="UZF163" s="12"/>
      <c r="UZG163" s="12"/>
      <c r="UZH163" s="12"/>
      <c r="UZI163" s="12"/>
      <c r="UZJ163" s="12"/>
      <c r="UZK163" s="12"/>
      <c r="UZL163" s="12"/>
      <c r="UZM163" s="12"/>
      <c r="UZN163" s="12"/>
      <c r="UZO163" s="12"/>
      <c r="UZP163" s="12"/>
      <c r="UZQ163" s="12"/>
      <c r="UZR163" s="12"/>
      <c r="UZS163" s="12"/>
      <c r="UZT163" s="12"/>
      <c r="UZU163" s="12"/>
      <c r="UZV163" s="12"/>
      <c r="UZW163" s="12"/>
      <c r="UZX163" s="12"/>
      <c r="UZY163" s="12"/>
      <c r="UZZ163" s="12"/>
      <c r="VAA163" s="12"/>
      <c r="VAB163" s="12"/>
      <c r="VAC163" s="12"/>
      <c r="VAD163" s="12"/>
      <c r="VAE163" s="12"/>
      <c r="VAF163" s="12"/>
      <c r="VAG163" s="12"/>
      <c r="VAH163" s="12"/>
      <c r="VAI163" s="12"/>
      <c r="VAJ163" s="12"/>
      <c r="VAK163" s="12"/>
      <c r="VAL163" s="12"/>
      <c r="VAM163" s="12"/>
      <c r="VAN163" s="12"/>
      <c r="VAO163" s="12"/>
      <c r="VAP163" s="12"/>
      <c r="VAQ163" s="12"/>
      <c r="VAR163" s="12"/>
      <c r="VAS163" s="12"/>
      <c r="VAT163" s="12"/>
      <c r="VAU163" s="12"/>
      <c r="VAV163" s="12"/>
      <c r="VAW163" s="12"/>
      <c r="VAX163" s="12"/>
      <c r="VAY163" s="12"/>
      <c r="VAZ163" s="12"/>
      <c r="VBA163" s="12"/>
      <c r="VBB163" s="12"/>
      <c r="VBC163" s="12"/>
      <c r="VBD163" s="12"/>
      <c r="VBE163" s="12"/>
      <c r="VBF163" s="12"/>
      <c r="VBG163" s="12"/>
      <c r="VBH163" s="12"/>
      <c r="VBI163" s="12"/>
      <c r="VBJ163" s="12"/>
      <c r="VBK163" s="12"/>
      <c r="VBL163" s="12"/>
      <c r="VBM163" s="12"/>
      <c r="VBN163" s="12"/>
      <c r="VBO163" s="12"/>
      <c r="VBP163" s="12"/>
      <c r="VBQ163" s="12"/>
      <c r="VBR163" s="12"/>
      <c r="VBS163" s="12"/>
      <c r="VBT163" s="12"/>
      <c r="VBU163" s="12"/>
      <c r="VBV163" s="12"/>
      <c r="VBW163" s="12"/>
      <c r="VBX163" s="12"/>
      <c r="VBY163" s="12"/>
      <c r="VBZ163" s="12"/>
      <c r="VCA163" s="12"/>
      <c r="VCB163" s="12"/>
      <c r="VCC163" s="12"/>
      <c r="VCD163" s="12"/>
      <c r="VCE163" s="12"/>
      <c r="VCF163" s="12"/>
      <c r="VCG163" s="12"/>
      <c r="VCH163" s="12"/>
      <c r="VCI163" s="12"/>
      <c r="VCJ163" s="12"/>
      <c r="VCK163" s="12"/>
      <c r="VCL163" s="12"/>
      <c r="VCM163" s="12"/>
      <c r="VCN163" s="12"/>
      <c r="VCO163" s="12"/>
      <c r="VCP163" s="12"/>
      <c r="VCQ163" s="12"/>
      <c r="VCR163" s="12"/>
      <c r="VCS163" s="12"/>
      <c r="VCT163" s="12"/>
      <c r="VCU163" s="12"/>
      <c r="VCV163" s="12"/>
      <c r="VCW163" s="12"/>
      <c r="VCX163" s="12"/>
      <c r="VCY163" s="12"/>
      <c r="VCZ163" s="12"/>
      <c r="VDA163" s="12"/>
      <c r="VDB163" s="12"/>
      <c r="VDC163" s="12"/>
      <c r="VDD163" s="12"/>
      <c r="VDE163" s="12"/>
      <c r="VDF163" s="12"/>
      <c r="VDG163" s="12"/>
      <c r="VDH163" s="12"/>
      <c r="VDI163" s="12"/>
      <c r="VDJ163" s="12"/>
      <c r="VDK163" s="12"/>
      <c r="VDL163" s="12"/>
      <c r="VDM163" s="12"/>
      <c r="VDN163" s="12"/>
      <c r="VDO163" s="12"/>
      <c r="VDP163" s="12"/>
      <c r="VDQ163" s="12"/>
      <c r="VDR163" s="12"/>
      <c r="VDS163" s="12"/>
      <c r="VDT163" s="12"/>
      <c r="VDU163" s="12"/>
      <c r="VDV163" s="12"/>
      <c r="VDW163" s="12"/>
      <c r="VDX163" s="12"/>
      <c r="VDY163" s="12"/>
      <c r="VDZ163" s="12"/>
      <c r="VEA163" s="12"/>
      <c r="VEB163" s="12"/>
      <c r="VEC163" s="12"/>
      <c r="VED163" s="12"/>
      <c r="VEE163" s="12"/>
      <c r="VEF163" s="12"/>
      <c r="VEG163" s="12"/>
      <c r="VEH163" s="12"/>
      <c r="VEI163" s="12"/>
      <c r="VEJ163" s="12"/>
      <c r="VEK163" s="12"/>
      <c r="VEL163" s="12"/>
      <c r="VEM163" s="12"/>
      <c r="VEN163" s="12"/>
      <c r="VEO163" s="12"/>
      <c r="VEP163" s="12"/>
      <c r="VEQ163" s="12"/>
      <c r="VER163" s="12"/>
      <c r="VES163" s="12"/>
      <c r="VET163" s="12"/>
      <c r="VEU163" s="12"/>
      <c r="VEV163" s="12"/>
      <c r="VEW163" s="12"/>
      <c r="VEX163" s="12"/>
      <c r="VEY163" s="12"/>
      <c r="VEZ163" s="12"/>
      <c r="VFA163" s="12"/>
      <c r="VFB163" s="12"/>
      <c r="VFC163" s="12"/>
      <c r="VFD163" s="12"/>
      <c r="VFE163" s="12"/>
      <c r="VFF163" s="12"/>
      <c r="VFG163" s="12"/>
      <c r="VFH163" s="12"/>
      <c r="VFI163" s="12"/>
      <c r="VFJ163" s="12"/>
      <c r="VFK163" s="12"/>
      <c r="VFL163" s="12"/>
      <c r="VFM163" s="12"/>
      <c r="VFN163" s="12"/>
      <c r="VFO163" s="12"/>
      <c r="VFP163" s="12"/>
      <c r="VFQ163" s="12"/>
      <c r="VFR163" s="12"/>
      <c r="VFS163" s="12"/>
      <c r="VFT163" s="12"/>
      <c r="VFU163" s="12"/>
      <c r="VFV163" s="12"/>
      <c r="VFW163" s="12"/>
      <c r="VFX163" s="12"/>
      <c r="VFY163" s="12"/>
      <c r="VFZ163" s="12"/>
      <c r="VGA163" s="12"/>
      <c r="VGB163" s="12"/>
      <c r="VGC163" s="12"/>
      <c r="VGD163" s="12"/>
      <c r="VGE163" s="12"/>
      <c r="VGF163" s="12"/>
      <c r="VGG163" s="12"/>
      <c r="VGH163" s="12"/>
      <c r="VGI163" s="12"/>
      <c r="VGJ163" s="12"/>
      <c r="VGK163" s="12"/>
      <c r="VGL163" s="12"/>
      <c r="VGM163" s="12"/>
      <c r="VGN163" s="12"/>
      <c r="VGO163" s="12"/>
      <c r="VGP163" s="12"/>
      <c r="VGQ163" s="12"/>
      <c r="VGR163" s="12"/>
      <c r="VGS163" s="12"/>
      <c r="VGT163" s="12"/>
      <c r="VGU163" s="12"/>
      <c r="VGV163" s="12"/>
      <c r="VGW163" s="12"/>
      <c r="VGX163" s="12"/>
      <c r="VGY163" s="12"/>
      <c r="VGZ163" s="12"/>
      <c r="VHA163" s="12"/>
      <c r="VHB163" s="12"/>
      <c r="VHC163" s="12"/>
      <c r="VHD163" s="12"/>
      <c r="VHE163" s="12"/>
      <c r="VHF163" s="12"/>
      <c r="VHG163" s="12"/>
      <c r="VHH163" s="12"/>
      <c r="VHI163" s="12"/>
      <c r="VHJ163" s="12"/>
      <c r="VHK163" s="12"/>
      <c r="VHL163" s="12"/>
      <c r="VHM163" s="12"/>
      <c r="VHN163" s="12"/>
      <c r="VHO163" s="12"/>
      <c r="VHP163" s="12"/>
      <c r="VHQ163" s="12"/>
      <c r="VHR163" s="12"/>
      <c r="VHS163" s="12"/>
      <c r="VHT163" s="12"/>
      <c r="VHU163" s="12"/>
      <c r="VHV163" s="12"/>
      <c r="VHW163" s="12"/>
      <c r="VHX163" s="12"/>
      <c r="VHY163" s="12"/>
      <c r="VHZ163" s="12"/>
      <c r="VIA163" s="12"/>
      <c r="VIB163" s="12"/>
      <c r="VIC163" s="12"/>
      <c r="VID163" s="12"/>
      <c r="VIE163" s="12"/>
      <c r="VIF163" s="12"/>
      <c r="VIG163" s="12"/>
      <c r="VIH163" s="12"/>
      <c r="VII163" s="12"/>
      <c r="VIJ163" s="12"/>
      <c r="VIK163" s="12"/>
      <c r="VIL163" s="12"/>
      <c r="VIM163" s="12"/>
      <c r="VIN163" s="12"/>
      <c r="VIO163" s="12"/>
      <c r="VIP163" s="12"/>
      <c r="VIQ163" s="12"/>
      <c r="VIR163" s="12"/>
      <c r="VIS163" s="12"/>
      <c r="VIT163" s="12"/>
      <c r="VIU163" s="12"/>
      <c r="VIV163" s="12"/>
      <c r="VIW163" s="12"/>
      <c r="VIX163" s="12"/>
      <c r="VIY163" s="12"/>
      <c r="VIZ163" s="12"/>
      <c r="VJA163" s="12"/>
      <c r="VJB163" s="12"/>
      <c r="VJC163" s="12"/>
      <c r="VJD163" s="12"/>
      <c r="VJE163" s="12"/>
      <c r="VJF163" s="12"/>
      <c r="VJG163" s="12"/>
      <c r="VJH163" s="12"/>
      <c r="VJI163" s="12"/>
      <c r="VJJ163" s="12"/>
      <c r="VJK163" s="12"/>
      <c r="VJL163" s="12"/>
      <c r="VJM163" s="12"/>
      <c r="VJN163" s="12"/>
      <c r="VJO163" s="12"/>
      <c r="VJP163" s="12"/>
      <c r="VJQ163" s="12"/>
      <c r="VJR163" s="12"/>
      <c r="VJS163" s="12"/>
      <c r="VJT163" s="12"/>
      <c r="VJU163" s="12"/>
      <c r="VJV163" s="12"/>
      <c r="VJW163" s="12"/>
      <c r="VJX163" s="12"/>
      <c r="VJY163" s="12"/>
      <c r="VJZ163" s="12"/>
      <c r="VKA163" s="12"/>
      <c r="VKB163" s="12"/>
      <c r="VKC163" s="12"/>
      <c r="VKD163" s="12"/>
      <c r="VKE163" s="12"/>
      <c r="VKF163" s="12"/>
      <c r="VKG163" s="12"/>
      <c r="VKH163" s="12"/>
      <c r="VKI163" s="12"/>
      <c r="VKJ163" s="12"/>
      <c r="VKK163" s="12"/>
      <c r="VKL163" s="12"/>
      <c r="VKM163" s="12"/>
      <c r="VKN163" s="12"/>
      <c r="VKO163" s="12"/>
      <c r="VKP163" s="12"/>
      <c r="VKQ163" s="12"/>
      <c r="VKR163" s="12"/>
      <c r="VKS163" s="12"/>
      <c r="VKT163" s="12"/>
      <c r="VKU163" s="12"/>
      <c r="VKV163" s="12"/>
      <c r="VKW163" s="12"/>
      <c r="VKX163" s="12"/>
      <c r="VKY163" s="12"/>
      <c r="VKZ163" s="12"/>
      <c r="VLA163" s="12"/>
      <c r="VLB163" s="12"/>
      <c r="VLC163" s="12"/>
      <c r="VLD163" s="12"/>
      <c r="VLE163" s="12"/>
      <c r="VLF163" s="12"/>
      <c r="VLG163" s="12"/>
      <c r="VLH163" s="12"/>
      <c r="VLI163" s="12"/>
      <c r="VLJ163" s="12"/>
      <c r="VLK163" s="12"/>
      <c r="VLL163" s="12"/>
      <c r="VLM163" s="12"/>
      <c r="VLN163" s="12"/>
      <c r="VLO163" s="12"/>
      <c r="VLP163" s="12"/>
      <c r="VLQ163" s="12"/>
      <c r="VLR163" s="12"/>
      <c r="VLS163" s="12"/>
      <c r="VLT163" s="12"/>
      <c r="VLU163" s="12"/>
      <c r="VLV163" s="12"/>
      <c r="VLW163" s="12"/>
      <c r="VLX163" s="12"/>
      <c r="VLY163" s="12"/>
      <c r="VLZ163" s="12"/>
      <c r="VMA163" s="12"/>
      <c r="VMB163" s="12"/>
      <c r="VMC163" s="12"/>
      <c r="VMD163" s="12"/>
      <c r="VME163" s="12"/>
      <c r="VMF163" s="12"/>
      <c r="VMG163" s="12"/>
      <c r="VMH163" s="12"/>
      <c r="VMI163" s="12"/>
      <c r="VMJ163" s="12"/>
      <c r="VMK163" s="12"/>
      <c r="VML163" s="12"/>
      <c r="VMM163" s="12"/>
      <c r="VMN163" s="12"/>
      <c r="VMO163" s="12"/>
      <c r="VMP163" s="12"/>
      <c r="VMQ163" s="12"/>
      <c r="VMR163" s="12"/>
      <c r="VMS163" s="12"/>
      <c r="VMT163" s="12"/>
      <c r="VMU163" s="12"/>
      <c r="VMV163" s="12"/>
      <c r="VMW163" s="12"/>
      <c r="VMX163" s="12"/>
      <c r="VMY163" s="12"/>
      <c r="VMZ163" s="12"/>
      <c r="VNA163" s="12"/>
      <c r="VNB163" s="12"/>
      <c r="VNC163" s="12"/>
      <c r="VND163" s="12"/>
      <c r="VNE163" s="12"/>
      <c r="VNF163" s="12"/>
      <c r="VNG163" s="12"/>
      <c r="VNH163" s="12"/>
      <c r="VNI163" s="12"/>
      <c r="VNJ163" s="12"/>
      <c r="VNK163" s="12"/>
      <c r="VNL163" s="12"/>
      <c r="VNM163" s="12"/>
      <c r="VNN163" s="12"/>
      <c r="VNO163" s="12"/>
      <c r="VNP163" s="12"/>
      <c r="VNQ163" s="12"/>
      <c r="VNR163" s="12"/>
      <c r="VNS163" s="12"/>
      <c r="VNT163" s="12"/>
      <c r="VNU163" s="12"/>
      <c r="VNV163" s="12"/>
      <c r="VNW163" s="12"/>
      <c r="VNX163" s="12"/>
      <c r="VNY163" s="12"/>
      <c r="VNZ163" s="12"/>
      <c r="VOA163" s="12"/>
      <c r="VOB163" s="12"/>
      <c r="VOC163" s="12"/>
      <c r="VOD163" s="12"/>
      <c r="VOE163" s="12"/>
      <c r="VOF163" s="12"/>
      <c r="VOG163" s="12"/>
      <c r="VOH163" s="12"/>
      <c r="VOI163" s="12"/>
      <c r="VOJ163" s="12"/>
      <c r="VOK163" s="12"/>
      <c r="VOL163" s="12"/>
      <c r="VOM163" s="12"/>
      <c r="VON163" s="12"/>
      <c r="VOO163" s="12"/>
      <c r="VOP163" s="12"/>
      <c r="VOQ163" s="12"/>
      <c r="VOR163" s="12"/>
      <c r="VOS163" s="12"/>
      <c r="VOT163" s="12"/>
      <c r="VOU163" s="12"/>
      <c r="VOV163" s="12"/>
      <c r="VOW163" s="12"/>
      <c r="VOX163" s="12"/>
      <c r="VOY163" s="12"/>
      <c r="VOZ163" s="12"/>
      <c r="VPA163" s="12"/>
      <c r="VPB163" s="12"/>
      <c r="VPC163" s="12"/>
      <c r="VPD163" s="12"/>
      <c r="VPE163" s="12"/>
      <c r="VPF163" s="12"/>
      <c r="VPG163" s="12"/>
      <c r="VPH163" s="12"/>
      <c r="VPI163" s="12"/>
      <c r="VPJ163" s="12"/>
      <c r="VPK163" s="12"/>
      <c r="VPL163" s="12"/>
      <c r="VPM163" s="12"/>
      <c r="VPN163" s="12"/>
      <c r="VPO163" s="12"/>
      <c r="VPP163" s="12"/>
      <c r="VPQ163" s="12"/>
      <c r="VPR163" s="12"/>
      <c r="VPS163" s="12"/>
      <c r="VPT163" s="12"/>
      <c r="VPU163" s="12"/>
      <c r="VPV163" s="12"/>
      <c r="VPW163" s="12"/>
      <c r="VPX163" s="12"/>
      <c r="VPY163" s="12"/>
      <c r="VPZ163" s="12"/>
      <c r="VQA163" s="12"/>
      <c r="VQB163" s="12"/>
      <c r="VQC163" s="12"/>
      <c r="VQD163" s="12"/>
      <c r="VQE163" s="12"/>
      <c r="VQF163" s="12"/>
      <c r="VQG163" s="12"/>
      <c r="VQH163" s="12"/>
      <c r="VQI163" s="12"/>
      <c r="VQJ163" s="12"/>
      <c r="VQK163" s="12"/>
      <c r="VQL163" s="12"/>
      <c r="VQM163" s="12"/>
      <c r="VQN163" s="12"/>
      <c r="VQO163" s="12"/>
      <c r="VQP163" s="12"/>
      <c r="VQQ163" s="12"/>
      <c r="VQR163" s="12"/>
      <c r="VQS163" s="12"/>
      <c r="VQT163" s="12"/>
      <c r="VQU163" s="12"/>
      <c r="VQV163" s="12"/>
      <c r="VQW163" s="12"/>
      <c r="VQX163" s="12"/>
      <c r="VQY163" s="12"/>
      <c r="VQZ163" s="12"/>
      <c r="VRA163" s="12"/>
      <c r="VRB163" s="12"/>
      <c r="VRC163" s="12"/>
      <c r="VRD163" s="12"/>
      <c r="VRE163" s="12"/>
      <c r="VRF163" s="12"/>
      <c r="VRG163" s="12"/>
      <c r="VRH163" s="12"/>
      <c r="VRI163" s="12"/>
      <c r="VRJ163" s="12"/>
      <c r="VRK163" s="12"/>
      <c r="VRL163" s="12"/>
      <c r="VRM163" s="12"/>
      <c r="VRN163" s="12"/>
      <c r="VRO163" s="12"/>
      <c r="VRP163" s="12"/>
      <c r="VRQ163" s="12"/>
      <c r="VRR163" s="12"/>
      <c r="VRS163" s="12"/>
      <c r="VRT163" s="12"/>
      <c r="VRU163" s="12"/>
      <c r="VRV163" s="12"/>
      <c r="VRW163" s="12"/>
      <c r="VRX163" s="12"/>
      <c r="VRY163" s="12"/>
      <c r="VRZ163" s="12"/>
      <c r="VSA163" s="12"/>
      <c r="VSB163" s="12"/>
      <c r="VSC163" s="12"/>
      <c r="VSD163" s="12"/>
      <c r="VSE163" s="12"/>
      <c r="VSF163" s="12"/>
      <c r="VSG163" s="12"/>
      <c r="VSH163" s="12"/>
      <c r="VSI163" s="12"/>
      <c r="VSJ163" s="12"/>
      <c r="VSK163" s="12"/>
      <c r="VSL163" s="12"/>
      <c r="VSM163" s="12"/>
      <c r="VSN163" s="12"/>
      <c r="VSO163" s="12"/>
      <c r="VSP163" s="12"/>
      <c r="VSQ163" s="12"/>
      <c r="VSR163" s="12"/>
      <c r="VSS163" s="12"/>
      <c r="VST163" s="12"/>
      <c r="VSU163" s="12"/>
      <c r="VSV163" s="12"/>
      <c r="VSW163" s="12"/>
      <c r="VSX163" s="12"/>
      <c r="VSY163" s="12"/>
      <c r="VSZ163" s="12"/>
      <c r="VTA163" s="12"/>
      <c r="VTB163" s="12"/>
      <c r="VTC163" s="12"/>
      <c r="VTD163" s="12"/>
      <c r="VTE163" s="12"/>
      <c r="VTF163" s="12"/>
      <c r="VTG163" s="12"/>
      <c r="VTH163" s="12"/>
      <c r="VTI163" s="12"/>
      <c r="VTJ163" s="12"/>
      <c r="VTK163" s="12"/>
      <c r="VTL163" s="12"/>
      <c r="VTM163" s="12"/>
      <c r="VTN163" s="12"/>
      <c r="VTO163" s="12"/>
      <c r="VTP163" s="12"/>
      <c r="VTQ163" s="12"/>
      <c r="VTR163" s="12"/>
      <c r="VTS163" s="12"/>
      <c r="VTT163" s="12"/>
      <c r="VTU163" s="12"/>
      <c r="VTV163" s="12"/>
      <c r="VTW163" s="12"/>
      <c r="VTX163" s="12"/>
      <c r="VTY163" s="12"/>
      <c r="VTZ163" s="12"/>
      <c r="VUA163" s="12"/>
      <c r="VUB163" s="12"/>
      <c r="VUC163" s="12"/>
      <c r="VUD163" s="12"/>
      <c r="VUE163" s="12"/>
      <c r="VUF163" s="12"/>
      <c r="VUG163" s="12"/>
      <c r="VUH163" s="12"/>
      <c r="VUI163" s="12"/>
      <c r="VUJ163" s="12"/>
      <c r="VUK163" s="12"/>
      <c r="VUL163" s="12"/>
      <c r="VUM163" s="12"/>
      <c r="VUN163" s="12"/>
      <c r="VUO163" s="12"/>
      <c r="VUP163" s="12"/>
      <c r="VUQ163" s="12"/>
      <c r="VUR163" s="12"/>
      <c r="VUS163" s="12"/>
      <c r="VUT163" s="12"/>
      <c r="VUU163" s="12"/>
      <c r="VUV163" s="12"/>
      <c r="VUW163" s="12"/>
      <c r="VUX163" s="12"/>
      <c r="VUY163" s="12"/>
      <c r="VUZ163" s="12"/>
      <c r="VVA163" s="12"/>
      <c r="VVB163" s="12"/>
      <c r="VVC163" s="12"/>
      <c r="VVD163" s="12"/>
      <c r="VVE163" s="12"/>
      <c r="VVF163" s="12"/>
      <c r="VVG163" s="12"/>
      <c r="VVH163" s="12"/>
      <c r="VVI163" s="12"/>
      <c r="VVJ163" s="12"/>
      <c r="VVK163" s="12"/>
      <c r="VVL163" s="12"/>
      <c r="VVM163" s="12"/>
      <c r="VVN163" s="12"/>
      <c r="VVO163" s="12"/>
      <c r="VVP163" s="12"/>
      <c r="VVQ163" s="12"/>
      <c r="VVR163" s="12"/>
      <c r="VVS163" s="12"/>
      <c r="VVT163" s="12"/>
      <c r="VVU163" s="12"/>
      <c r="VVV163" s="12"/>
      <c r="VVW163" s="12"/>
      <c r="VVX163" s="12"/>
      <c r="VVY163" s="12"/>
      <c r="VVZ163" s="12"/>
      <c r="VWA163" s="12"/>
      <c r="VWB163" s="12"/>
      <c r="VWC163" s="12"/>
      <c r="VWD163" s="12"/>
      <c r="VWE163" s="12"/>
      <c r="VWF163" s="12"/>
      <c r="VWG163" s="12"/>
      <c r="VWH163" s="12"/>
      <c r="VWI163" s="12"/>
      <c r="VWJ163" s="12"/>
      <c r="VWK163" s="12"/>
      <c r="VWL163" s="12"/>
      <c r="VWM163" s="12"/>
      <c r="VWN163" s="12"/>
      <c r="VWO163" s="12"/>
      <c r="VWP163" s="12"/>
      <c r="VWQ163" s="12"/>
      <c r="VWR163" s="12"/>
      <c r="VWS163" s="12"/>
      <c r="VWT163" s="12"/>
      <c r="VWU163" s="12"/>
      <c r="VWV163" s="12"/>
      <c r="VWW163" s="12"/>
      <c r="VWX163" s="12"/>
      <c r="VWY163" s="12"/>
      <c r="VWZ163" s="12"/>
      <c r="VXA163" s="12"/>
      <c r="VXB163" s="12"/>
      <c r="VXC163" s="12"/>
      <c r="VXD163" s="12"/>
      <c r="VXE163" s="12"/>
      <c r="VXF163" s="12"/>
      <c r="VXG163" s="12"/>
      <c r="VXH163" s="12"/>
      <c r="VXI163" s="12"/>
      <c r="VXJ163" s="12"/>
      <c r="VXK163" s="12"/>
      <c r="VXL163" s="12"/>
      <c r="VXM163" s="12"/>
      <c r="VXN163" s="12"/>
      <c r="VXO163" s="12"/>
      <c r="VXP163" s="12"/>
      <c r="VXQ163" s="12"/>
      <c r="VXR163" s="12"/>
      <c r="VXS163" s="12"/>
      <c r="VXT163" s="12"/>
      <c r="VXU163" s="12"/>
      <c r="VXV163" s="12"/>
      <c r="VXW163" s="12"/>
      <c r="VXX163" s="12"/>
      <c r="VXY163" s="12"/>
      <c r="VXZ163" s="12"/>
      <c r="VYA163" s="12"/>
      <c r="VYB163" s="12"/>
      <c r="VYC163" s="12"/>
      <c r="VYD163" s="12"/>
      <c r="VYE163" s="12"/>
      <c r="VYF163" s="12"/>
      <c r="VYG163" s="12"/>
      <c r="VYH163" s="12"/>
      <c r="VYI163" s="12"/>
      <c r="VYJ163" s="12"/>
      <c r="VYK163" s="12"/>
      <c r="VYL163" s="12"/>
      <c r="VYM163" s="12"/>
      <c r="VYN163" s="12"/>
      <c r="VYO163" s="12"/>
      <c r="VYP163" s="12"/>
      <c r="VYQ163" s="12"/>
      <c r="VYR163" s="12"/>
      <c r="VYS163" s="12"/>
      <c r="VYT163" s="12"/>
      <c r="VYU163" s="12"/>
      <c r="VYV163" s="12"/>
      <c r="VYW163" s="12"/>
      <c r="VYX163" s="12"/>
      <c r="VYY163" s="12"/>
      <c r="VYZ163" s="12"/>
      <c r="VZA163" s="12"/>
      <c r="VZB163" s="12"/>
      <c r="VZC163" s="12"/>
      <c r="VZD163" s="12"/>
      <c r="VZE163" s="12"/>
      <c r="VZF163" s="12"/>
      <c r="VZG163" s="12"/>
      <c r="VZH163" s="12"/>
      <c r="VZI163" s="12"/>
      <c r="VZJ163" s="12"/>
      <c r="VZK163" s="12"/>
      <c r="VZL163" s="12"/>
      <c r="VZM163" s="12"/>
      <c r="VZN163" s="12"/>
      <c r="VZO163" s="12"/>
      <c r="VZP163" s="12"/>
      <c r="VZQ163" s="12"/>
      <c r="VZR163" s="12"/>
      <c r="VZS163" s="12"/>
      <c r="VZT163" s="12"/>
      <c r="VZU163" s="12"/>
      <c r="VZV163" s="12"/>
      <c r="VZW163" s="12"/>
      <c r="VZX163" s="12"/>
      <c r="VZY163" s="12"/>
      <c r="VZZ163" s="12"/>
      <c r="WAA163" s="12"/>
      <c r="WAB163" s="12"/>
      <c r="WAC163" s="12"/>
      <c r="WAD163" s="12"/>
      <c r="WAE163" s="12"/>
      <c r="WAF163" s="12"/>
      <c r="WAG163" s="12"/>
      <c r="WAH163" s="12"/>
      <c r="WAI163" s="12"/>
      <c r="WAJ163" s="12"/>
      <c r="WAK163" s="12"/>
      <c r="WAL163" s="12"/>
      <c r="WAM163" s="12"/>
      <c r="WAN163" s="12"/>
      <c r="WAO163" s="12"/>
      <c r="WAP163" s="12"/>
      <c r="WAQ163" s="12"/>
      <c r="WAR163" s="12"/>
      <c r="WAS163" s="12"/>
      <c r="WAT163" s="12"/>
      <c r="WAU163" s="12"/>
      <c r="WAV163" s="12"/>
      <c r="WAW163" s="12"/>
      <c r="WAX163" s="12"/>
      <c r="WAY163" s="12"/>
      <c r="WAZ163" s="12"/>
      <c r="WBA163" s="12"/>
      <c r="WBB163" s="12"/>
      <c r="WBC163" s="12"/>
      <c r="WBD163" s="12"/>
      <c r="WBE163" s="12"/>
      <c r="WBF163" s="12"/>
      <c r="WBG163" s="12"/>
      <c r="WBH163" s="12"/>
      <c r="WBI163" s="12"/>
      <c r="WBJ163" s="12"/>
      <c r="WBK163" s="12"/>
      <c r="WBL163" s="12"/>
      <c r="WBM163" s="12"/>
      <c r="WBN163" s="12"/>
      <c r="WBO163" s="12"/>
      <c r="WBP163" s="12"/>
      <c r="WBQ163" s="12"/>
      <c r="WBR163" s="12"/>
      <c r="WBS163" s="12"/>
      <c r="WBT163" s="12"/>
      <c r="WBU163" s="12"/>
      <c r="WBV163" s="12"/>
      <c r="WBW163" s="12"/>
      <c r="WBX163" s="12"/>
      <c r="WBY163" s="12"/>
      <c r="WBZ163" s="12"/>
      <c r="WCA163" s="12"/>
      <c r="WCB163" s="12"/>
      <c r="WCC163" s="12"/>
      <c r="WCD163" s="12"/>
      <c r="WCE163" s="12"/>
      <c r="WCF163" s="12"/>
      <c r="WCG163" s="12"/>
      <c r="WCH163" s="12"/>
      <c r="WCI163" s="12"/>
      <c r="WCJ163" s="12"/>
      <c r="WCK163" s="12"/>
      <c r="WCL163" s="12"/>
      <c r="WCM163" s="12"/>
      <c r="WCN163" s="12"/>
      <c r="WCO163" s="12"/>
      <c r="WCP163" s="12"/>
      <c r="WCQ163" s="12"/>
      <c r="WCR163" s="12"/>
      <c r="WCS163" s="12"/>
      <c r="WCT163" s="12"/>
      <c r="WCU163" s="12"/>
      <c r="WCV163" s="12"/>
      <c r="WCW163" s="12"/>
      <c r="WCX163" s="12"/>
      <c r="WCY163" s="12"/>
      <c r="WCZ163" s="12"/>
      <c r="WDA163" s="12"/>
      <c r="WDB163" s="12"/>
      <c r="WDC163" s="12"/>
      <c r="WDD163" s="12"/>
      <c r="WDE163" s="12"/>
      <c r="WDF163" s="12"/>
      <c r="WDG163" s="12"/>
      <c r="WDH163" s="12"/>
      <c r="WDI163" s="12"/>
      <c r="WDJ163" s="12"/>
      <c r="WDK163" s="12"/>
      <c r="WDL163" s="12"/>
      <c r="WDM163" s="12"/>
      <c r="WDN163" s="12"/>
      <c r="WDO163" s="12"/>
      <c r="WDP163" s="12"/>
      <c r="WDQ163" s="12"/>
      <c r="WDR163" s="12"/>
      <c r="WDS163" s="12"/>
      <c r="WDT163" s="12"/>
      <c r="WDU163" s="12"/>
      <c r="WDV163" s="12"/>
      <c r="WDW163" s="12"/>
      <c r="WDX163" s="12"/>
      <c r="WDY163" s="12"/>
      <c r="WDZ163" s="12"/>
      <c r="WEA163" s="12"/>
      <c r="WEB163" s="12"/>
      <c r="WEC163" s="12"/>
      <c r="WED163" s="12"/>
      <c r="WEE163" s="12"/>
      <c r="WEF163" s="12"/>
      <c r="WEG163" s="12"/>
      <c r="WEH163" s="12"/>
      <c r="WEI163" s="12"/>
      <c r="WEJ163" s="12"/>
      <c r="WEK163" s="12"/>
      <c r="WEL163" s="12"/>
      <c r="WEM163" s="12"/>
      <c r="WEN163" s="12"/>
      <c r="WEO163" s="12"/>
      <c r="WEP163" s="12"/>
      <c r="WEQ163" s="12"/>
      <c r="WER163" s="12"/>
      <c r="WES163" s="12"/>
      <c r="WET163" s="12"/>
      <c r="WEU163" s="12"/>
      <c r="WEV163" s="12"/>
      <c r="WEW163" s="12"/>
      <c r="WEX163" s="12"/>
      <c r="WEY163" s="12"/>
      <c r="WEZ163" s="12"/>
      <c r="WFA163" s="12"/>
      <c r="WFB163" s="12"/>
      <c r="WFC163" s="12"/>
      <c r="WFD163" s="12"/>
      <c r="WFE163" s="12"/>
      <c r="WFF163" s="12"/>
      <c r="WFG163" s="12"/>
      <c r="WFH163" s="12"/>
      <c r="WFI163" s="12"/>
      <c r="WFJ163" s="12"/>
      <c r="WFK163" s="12"/>
      <c r="WFL163" s="12"/>
      <c r="WFM163" s="12"/>
      <c r="WFN163" s="12"/>
      <c r="WFO163" s="12"/>
      <c r="WFP163" s="12"/>
      <c r="WFQ163" s="12"/>
      <c r="WFR163" s="12"/>
      <c r="WFS163" s="12"/>
      <c r="WFT163" s="12"/>
      <c r="WFU163" s="12"/>
      <c r="WFV163" s="12"/>
      <c r="WFW163" s="12"/>
      <c r="WFX163" s="12"/>
      <c r="WFY163" s="12"/>
      <c r="WFZ163" s="12"/>
      <c r="WGA163" s="12"/>
      <c r="WGB163" s="12"/>
      <c r="WGC163" s="12"/>
      <c r="WGD163" s="12"/>
      <c r="WGE163" s="12"/>
      <c r="WGF163" s="12"/>
      <c r="WGG163" s="12"/>
      <c r="WGH163" s="12"/>
      <c r="WGI163" s="12"/>
      <c r="WGJ163" s="12"/>
      <c r="WGK163" s="12"/>
      <c r="WGL163" s="12"/>
      <c r="WGM163" s="12"/>
      <c r="WGN163" s="12"/>
      <c r="WGO163" s="12"/>
      <c r="WGP163" s="12"/>
      <c r="WGQ163" s="12"/>
      <c r="WGR163" s="12"/>
      <c r="WGS163" s="12"/>
      <c r="WGT163" s="12"/>
      <c r="WGU163" s="12"/>
      <c r="WGV163" s="12"/>
      <c r="WGW163" s="12"/>
      <c r="WGX163" s="12"/>
      <c r="WGY163" s="12"/>
      <c r="WGZ163" s="12"/>
      <c r="WHA163" s="12"/>
      <c r="WHB163" s="12"/>
      <c r="WHC163" s="12"/>
      <c r="WHD163" s="12"/>
      <c r="WHE163" s="12"/>
      <c r="WHF163" s="12"/>
      <c r="WHG163" s="12"/>
      <c r="WHH163" s="12"/>
      <c r="WHI163" s="12"/>
      <c r="WHJ163" s="12"/>
      <c r="WHK163" s="12"/>
      <c r="WHL163" s="12"/>
      <c r="WHM163" s="12"/>
      <c r="WHN163" s="12"/>
      <c r="WHO163" s="12"/>
      <c r="WHP163" s="12"/>
      <c r="WHQ163" s="12"/>
      <c r="WHR163" s="12"/>
      <c r="WHS163" s="12"/>
      <c r="WHT163" s="12"/>
      <c r="WHU163" s="12"/>
      <c r="WHV163" s="12"/>
      <c r="WHW163" s="12"/>
      <c r="WHX163" s="12"/>
      <c r="WHY163" s="12"/>
      <c r="WHZ163" s="12"/>
      <c r="WIA163" s="12"/>
      <c r="WIB163" s="12"/>
      <c r="WIC163" s="12"/>
      <c r="WID163" s="12"/>
      <c r="WIE163" s="12"/>
      <c r="WIF163" s="12"/>
      <c r="WIG163" s="12"/>
      <c r="WIH163" s="12"/>
      <c r="WII163" s="12"/>
      <c r="WIJ163" s="12"/>
      <c r="WIK163" s="12"/>
      <c r="WIL163" s="12"/>
      <c r="WIM163" s="12"/>
      <c r="WIN163" s="12"/>
      <c r="WIO163" s="12"/>
      <c r="WIP163" s="12"/>
      <c r="WIQ163" s="12"/>
      <c r="WIR163" s="12"/>
      <c r="WIS163" s="12"/>
      <c r="WIT163" s="12"/>
      <c r="WIU163" s="12"/>
      <c r="WIV163" s="12"/>
      <c r="WIW163" s="12"/>
      <c r="WIX163" s="12"/>
      <c r="WIY163" s="12"/>
      <c r="WIZ163" s="12"/>
      <c r="WJA163" s="12"/>
      <c r="WJB163" s="12"/>
      <c r="WJC163" s="12"/>
      <c r="WJD163" s="12"/>
      <c r="WJE163" s="12"/>
      <c r="WJF163" s="12"/>
      <c r="WJG163" s="12"/>
      <c r="WJH163" s="12"/>
      <c r="WJI163" s="12"/>
      <c r="WJJ163" s="12"/>
      <c r="WJK163" s="12"/>
      <c r="WJL163" s="12"/>
      <c r="WJM163" s="12"/>
      <c r="WJN163" s="12"/>
      <c r="WJO163" s="12"/>
      <c r="WJP163" s="12"/>
      <c r="WJQ163" s="12"/>
      <c r="WJR163" s="12"/>
      <c r="WJS163" s="12"/>
      <c r="WJT163" s="12"/>
      <c r="WJU163" s="12"/>
      <c r="WJV163" s="12"/>
      <c r="WJW163" s="12"/>
      <c r="WJX163" s="12"/>
      <c r="WJY163" s="12"/>
      <c r="WJZ163" s="12"/>
      <c r="WKA163" s="12"/>
      <c r="WKB163" s="12"/>
      <c r="WKC163" s="12"/>
      <c r="WKD163" s="12"/>
      <c r="WKE163" s="12"/>
      <c r="WKF163" s="12"/>
      <c r="WKG163" s="12"/>
      <c r="WKH163" s="12"/>
      <c r="WKI163" s="12"/>
      <c r="WKJ163" s="12"/>
      <c r="WKK163" s="12"/>
      <c r="WKL163" s="12"/>
      <c r="WKM163" s="12"/>
      <c r="WKN163" s="12"/>
      <c r="WKO163" s="12"/>
      <c r="WKP163" s="12"/>
      <c r="WKQ163" s="12"/>
      <c r="WKR163" s="12"/>
      <c r="WKS163" s="12"/>
      <c r="WKT163" s="12"/>
      <c r="WKU163" s="12"/>
      <c r="WKV163" s="12"/>
      <c r="WKW163" s="12"/>
      <c r="WKX163" s="12"/>
      <c r="WKY163" s="12"/>
      <c r="WKZ163" s="12"/>
      <c r="WLA163" s="12"/>
      <c r="WLB163" s="12"/>
      <c r="WLC163" s="12"/>
      <c r="WLD163" s="12"/>
      <c r="WLE163" s="12"/>
      <c r="WLF163" s="12"/>
      <c r="WLG163" s="12"/>
      <c r="WLH163" s="12"/>
      <c r="WLI163" s="12"/>
      <c r="WLJ163" s="12"/>
      <c r="WLK163" s="12"/>
      <c r="WLL163" s="12"/>
      <c r="WLM163" s="12"/>
      <c r="WLN163" s="12"/>
      <c r="WLO163" s="12"/>
      <c r="WLP163" s="12"/>
      <c r="WLQ163" s="12"/>
      <c r="WLR163" s="12"/>
      <c r="WLS163" s="12"/>
      <c r="WLT163" s="12"/>
      <c r="WLU163" s="12"/>
      <c r="WLV163" s="12"/>
      <c r="WLW163" s="12"/>
      <c r="WLX163" s="12"/>
      <c r="WLY163" s="12"/>
      <c r="WLZ163" s="12"/>
      <c r="WMA163" s="12"/>
      <c r="WMB163" s="12"/>
      <c r="WMC163" s="12"/>
      <c r="WMD163" s="12"/>
      <c r="WME163" s="12"/>
      <c r="WMF163" s="12"/>
      <c r="WMG163" s="12"/>
      <c r="WMH163" s="12"/>
      <c r="WMI163" s="12"/>
      <c r="WMJ163" s="12"/>
      <c r="WMK163" s="12"/>
      <c r="WML163" s="12"/>
      <c r="WMM163" s="12"/>
      <c r="WMN163" s="12"/>
      <c r="WMO163" s="12"/>
      <c r="WMP163" s="12"/>
      <c r="WMQ163" s="12"/>
      <c r="WMR163" s="12"/>
      <c r="WMS163" s="12"/>
      <c r="WMT163" s="12"/>
      <c r="WMU163" s="12"/>
      <c r="WMV163" s="12"/>
      <c r="WMW163" s="12"/>
      <c r="WMX163" s="12"/>
      <c r="WMY163" s="12"/>
      <c r="WMZ163" s="12"/>
      <c r="WNA163" s="12"/>
      <c r="WNB163" s="12"/>
      <c r="WNC163" s="12"/>
      <c r="WND163" s="12"/>
      <c r="WNE163" s="12"/>
      <c r="WNF163" s="12"/>
      <c r="WNG163" s="12"/>
      <c r="WNH163" s="12"/>
      <c r="WNI163" s="12"/>
      <c r="WNJ163" s="12"/>
      <c r="WNK163" s="12"/>
      <c r="WNL163" s="12"/>
      <c r="WNM163" s="12"/>
      <c r="WNN163" s="12"/>
      <c r="WNO163" s="12"/>
      <c r="WNP163" s="12"/>
      <c r="WNQ163" s="12"/>
      <c r="WNR163" s="12"/>
      <c r="WNS163" s="12"/>
      <c r="WNT163" s="12"/>
      <c r="WNU163" s="12"/>
      <c r="WNV163" s="12"/>
      <c r="WNW163" s="12"/>
      <c r="WNX163" s="12"/>
      <c r="WNY163" s="12"/>
      <c r="WNZ163" s="12"/>
      <c r="WOA163" s="12"/>
      <c r="WOB163" s="12"/>
      <c r="WOC163" s="12"/>
      <c r="WOD163" s="12"/>
      <c r="WOE163" s="12"/>
      <c r="WOF163" s="12"/>
      <c r="WOG163" s="12"/>
      <c r="WOH163" s="12"/>
      <c r="WOI163" s="12"/>
      <c r="WOJ163" s="12"/>
      <c r="WOK163" s="12"/>
      <c r="WOL163" s="12"/>
      <c r="WOM163" s="12"/>
      <c r="WON163" s="12"/>
      <c r="WOO163" s="12"/>
      <c r="WOP163" s="12"/>
      <c r="WOQ163" s="12"/>
      <c r="WOR163" s="12"/>
      <c r="WOS163" s="12"/>
      <c r="WOT163" s="12"/>
      <c r="WOU163" s="12"/>
      <c r="WOV163" s="12"/>
      <c r="WOW163" s="12"/>
      <c r="WOX163" s="12"/>
      <c r="WOY163" s="12"/>
      <c r="WOZ163" s="12"/>
      <c r="WPA163" s="12"/>
      <c r="WPB163" s="12"/>
      <c r="WPC163" s="12"/>
      <c r="WPD163" s="12"/>
      <c r="WPE163" s="12"/>
      <c r="WPF163" s="12"/>
      <c r="WPG163" s="12"/>
      <c r="WPH163" s="12"/>
      <c r="WPI163" s="12"/>
      <c r="WPJ163" s="12"/>
      <c r="WPK163" s="12"/>
      <c r="WPL163" s="12"/>
      <c r="WPM163" s="12"/>
      <c r="WPN163" s="12"/>
      <c r="WPO163" s="12"/>
      <c r="WPP163" s="12"/>
      <c r="WPQ163" s="12"/>
      <c r="WPR163" s="12"/>
      <c r="WPS163" s="12"/>
      <c r="WPT163" s="12"/>
      <c r="WPU163" s="12"/>
      <c r="WPV163" s="12"/>
      <c r="WPW163" s="12"/>
      <c r="WPX163" s="12"/>
      <c r="WPY163" s="12"/>
      <c r="WPZ163" s="12"/>
      <c r="WQA163" s="12"/>
      <c r="WQB163" s="12"/>
      <c r="WQC163" s="12"/>
      <c r="WQD163" s="12"/>
      <c r="WQE163" s="12"/>
      <c r="WQF163" s="12"/>
      <c r="WQG163" s="12"/>
      <c r="WQH163" s="12"/>
      <c r="WQI163" s="12"/>
      <c r="WQJ163" s="12"/>
      <c r="WQK163" s="12"/>
      <c r="WQL163" s="12"/>
      <c r="WQM163" s="12"/>
      <c r="WQN163" s="12"/>
      <c r="WQO163" s="12"/>
      <c r="WQP163" s="12"/>
      <c r="WQQ163" s="12"/>
      <c r="WQR163" s="12"/>
      <c r="WQS163" s="12"/>
      <c r="WQT163" s="12"/>
      <c r="WQU163" s="12"/>
      <c r="WQV163" s="12"/>
      <c r="WQW163" s="12"/>
      <c r="WQX163" s="12"/>
      <c r="WQY163" s="12"/>
      <c r="WQZ163" s="12"/>
      <c r="WRA163" s="12"/>
      <c r="WRB163" s="12"/>
      <c r="WRC163" s="12"/>
      <c r="WRD163" s="12"/>
      <c r="WRE163" s="12"/>
      <c r="WRF163" s="12"/>
      <c r="WRG163" s="12"/>
      <c r="WRH163" s="12"/>
      <c r="WRI163" s="12"/>
      <c r="WRJ163" s="12"/>
      <c r="WRK163" s="12"/>
      <c r="WRL163" s="12"/>
      <c r="WRM163" s="12"/>
      <c r="WRN163" s="12"/>
      <c r="WRO163" s="12"/>
      <c r="WRP163" s="12"/>
      <c r="WRQ163" s="12"/>
      <c r="WRR163" s="12"/>
      <c r="WRS163" s="12"/>
      <c r="WRT163" s="12"/>
      <c r="WRU163" s="12"/>
      <c r="WRV163" s="12"/>
      <c r="WRW163" s="12"/>
      <c r="WRX163" s="12"/>
      <c r="WRY163" s="12"/>
      <c r="WRZ163" s="12"/>
      <c r="WSA163" s="12"/>
      <c r="WSB163" s="12"/>
      <c r="WSC163" s="12"/>
      <c r="WSD163" s="12"/>
      <c r="WSE163" s="12"/>
      <c r="WSF163" s="12"/>
      <c r="WSG163" s="12"/>
      <c r="WSH163" s="12"/>
      <c r="WSI163" s="12"/>
      <c r="WSJ163" s="12"/>
      <c r="WSK163" s="12"/>
      <c r="WSL163" s="12"/>
      <c r="WSM163" s="12"/>
      <c r="WSN163" s="12"/>
      <c r="WSO163" s="12"/>
      <c r="WSP163" s="12"/>
      <c r="WSQ163" s="12"/>
      <c r="WSR163" s="12"/>
      <c r="WSS163" s="12"/>
      <c r="WST163" s="12"/>
      <c r="WSU163" s="12"/>
      <c r="WSV163" s="12"/>
      <c r="WSW163" s="12"/>
      <c r="WSX163" s="12"/>
      <c r="WSY163" s="12"/>
      <c r="WSZ163" s="12"/>
      <c r="WTA163" s="12"/>
      <c r="WTB163" s="12"/>
      <c r="WTC163" s="12"/>
      <c r="WTD163" s="12"/>
      <c r="WTE163" s="12"/>
      <c r="WTF163" s="12"/>
      <c r="WTG163" s="12"/>
      <c r="WTH163" s="12"/>
      <c r="WTI163" s="12"/>
      <c r="WTJ163" s="12"/>
      <c r="WTK163" s="12"/>
      <c r="WTL163" s="12"/>
      <c r="WTM163" s="12"/>
      <c r="WTN163" s="12"/>
      <c r="WTO163" s="12"/>
      <c r="WTP163" s="12"/>
      <c r="WTQ163" s="12"/>
      <c r="WTR163" s="12"/>
      <c r="WTS163" s="12"/>
      <c r="WTT163" s="12"/>
      <c r="WTU163" s="12"/>
      <c r="WTV163" s="12"/>
      <c r="WTW163" s="12"/>
      <c r="WTX163" s="12"/>
      <c r="WTY163" s="12"/>
      <c r="WTZ163" s="12"/>
      <c r="WUA163" s="12"/>
      <c r="WUB163" s="12"/>
      <c r="WUC163" s="12"/>
      <c r="WUD163" s="12"/>
      <c r="WUE163" s="12"/>
      <c r="WUF163" s="12"/>
      <c r="WUG163" s="12"/>
      <c r="WUH163" s="12"/>
      <c r="WUI163" s="12"/>
      <c r="WUJ163" s="12"/>
      <c r="WUK163" s="12"/>
      <c r="WUL163" s="12"/>
      <c r="WUM163" s="12"/>
      <c r="WUN163" s="12"/>
      <c r="WUO163" s="12"/>
      <c r="WUP163" s="12"/>
      <c r="WUQ163" s="12"/>
      <c r="WUR163" s="12"/>
      <c r="WUS163" s="12"/>
      <c r="WUT163" s="12"/>
      <c r="WUU163" s="12"/>
      <c r="WUV163" s="12"/>
      <c r="WUW163" s="12"/>
      <c r="WUX163" s="12"/>
      <c r="WUY163" s="12"/>
      <c r="WUZ163" s="12"/>
      <c r="WVA163" s="12"/>
      <c r="WVB163" s="12"/>
      <c r="WVC163" s="12"/>
      <c r="WVD163" s="12"/>
      <c r="WVE163" s="12"/>
      <c r="WVF163" s="12"/>
      <c r="WVG163" s="12"/>
      <c r="WVH163" s="12"/>
      <c r="WVI163" s="12"/>
      <c r="WVJ163" s="12"/>
      <c r="WVK163" s="12"/>
      <c r="WVL163" s="12"/>
      <c r="WVM163" s="12"/>
      <c r="WVN163" s="12"/>
      <c r="WVO163" s="12"/>
      <c r="WVP163" s="12"/>
      <c r="WVQ163" s="12"/>
      <c r="WVR163" s="12"/>
      <c r="WVS163" s="12"/>
      <c r="WVT163" s="12"/>
      <c r="WVU163" s="12"/>
      <c r="WVV163" s="12"/>
      <c r="WVW163" s="12"/>
      <c r="WVX163" s="12"/>
      <c r="WVY163" s="12"/>
      <c r="WVZ163" s="12"/>
      <c r="WWA163" s="12"/>
      <c r="WWB163" s="12"/>
      <c r="WWC163" s="12"/>
      <c r="WWD163" s="12"/>
      <c r="WWE163" s="12"/>
      <c r="WWF163" s="12"/>
      <c r="WWG163" s="12"/>
      <c r="WWH163" s="12"/>
      <c r="WWI163" s="12"/>
      <c r="WWJ163" s="12"/>
      <c r="WWK163" s="12"/>
      <c r="WWL163" s="12"/>
      <c r="WWM163" s="12"/>
      <c r="WWN163" s="12"/>
      <c r="WWO163" s="12"/>
      <c r="WWP163" s="12"/>
      <c r="WWQ163" s="12"/>
      <c r="WWR163" s="12"/>
      <c r="WWS163" s="12"/>
      <c r="WWT163" s="12"/>
      <c r="WWU163" s="12"/>
      <c r="WWV163" s="12"/>
      <c r="WWW163" s="12"/>
      <c r="WWX163" s="12"/>
      <c r="WWY163" s="12"/>
      <c r="WWZ163" s="12"/>
      <c r="WXA163" s="12"/>
      <c r="WXB163" s="12"/>
      <c r="WXC163" s="12"/>
      <c r="WXD163" s="12"/>
      <c r="WXE163" s="12"/>
      <c r="WXF163" s="12"/>
      <c r="WXG163" s="12"/>
      <c r="WXH163" s="12"/>
      <c r="WXI163" s="12"/>
      <c r="WXJ163" s="12"/>
      <c r="WXK163" s="12"/>
      <c r="WXL163" s="12"/>
      <c r="WXM163" s="12"/>
      <c r="WXN163" s="12"/>
      <c r="WXO163" s="12"/>
      <c r="WXP163" s="12"/>
      <c r="WXQ163" s="12"/>
      <c r="WXR163" s="12"/>
      <c r="WXS163" s="12"/>
      <c r="WXT163" s="12"/>
      <c r="WXU163" s="12"/>
      <c r="WXV163" s="12"/>
      <c r="WXW163" s="12"/>
      <c r="WXX163" s="12"/>
      <c r="WXY163" s="12"/>
      <c r="WXZ163" s="12"/>
      <c r="WYA163" s="12"/>
      <c r="WYB163" s="12"/>
      <c r="WYC163" s="12"/>
      <c r="WYD163" s="12"/>
      <c r="WYE163" s="12"/>
      <c r="WYF163" s="12"/>
      <c r="WYG163" s="12"/>
      <c r="WYH163" s="12"/>
      <c r="WYI163" s="12"/>
      <c r="WYJ163" s="12"/>
      <c r="WYK163" s="12"/>
      <c r="WYL163" s="12"/>
      <c r="WYM163" s="12"/>
      <c r="WYN163" s="12"/>
      <c r="WYO163" s="12"/>
      <c r="WYP163" s="12"/>
      <c r="WYQ163" s="12"/>
      <c r="WYR163" s="12"/>
      <c r="WYS163" s="12"/>
      <c r="WYT163" s="12"/>
      <c r="WYU163" s="12"/>
      <c r="WYV163" s="12"/>
      <c r="WYW163" s="12"/>
      <c r="WYX163" s="12"/>
      <c r="WYY163" s="12"/>
      <c r="WYZ163" s="12"/>
      <c r="WZA163" s="12"/>
      <c r="WZB163" s="12"/>
      <c r="WZC163" s="12"/>
      <c r="WZD163" s="12"/>
      <c r="WZE163" s="12"/>
      <c r="WZF163" s="12"/>
      <c r="WZG163" s="12"/>
      <c r="WZH163" s="12"/>
      <c r="WZI163" s="12"/>
      <c r="WZJ163" s="12"/>
      <c r="WZK163" s="12"/>
      <c r="WZL163" s="12"/>
      <c r="WZM163" s="12"/>
      <c r="WZN163" s="12"/>
      <c r="WZO163" s="12"/>
      <c r="WZP163" s="12"/>
      <c r="WZQ163" s="12"/>
      <c r="WZR163" s="12"/>
      <c r="WZS163" s="12"/>
      <c r="WZT163" s="12"/>
      <c r="WZU163" s="12"/>
      <c r="WZV163" s="12"/>
      <c r="WZW163" s="12"/>
      <c r="WZX163" s="12"/>
      <c r="WZY163" s="12"/>
      <c r="WZZ163" s="12"/>
      <c r="XAA163" s="12"/>
      <c r="XAB163" s="12"/>
      <c r="XAC163" s="12"/>
      <c r="XAD163" s="12"/>
      <c r="XAE163" s="12"/>
      <c r="XAF163" s="12"/>
      <c r="XAG163" s="12"/>
      <c r="XAH163" s="12"/>
      <c r="XAI163" s="12"/>
      <c r="XAJ163" s="12"/>
      <c r="XAK163" s="12"/>
      <c r="XAL163" s="12"/>
      <c r="XAM163" s="12"/>
      <c r="XAN163" s="12"/>
      <c r="XAO163" s="12"/>
      <c r="XAP163" s="12"/>
      <c r="XAQ163" s="12"/>
      <c r="XAR163" s="12"/>
      <c r="XAS163" s="12"/>
      <c r="XAT163" s="12"/>
      <c r="XAU163" s="12"/>
      <c r="XAV163" s="12"/>
      <c r="XAW163" s="12"/>
      <c r="XAX163" s="12"/>
      <c r="XAY163" s="12"/>
      <c r="XAZ163" s="12"/>
      <c r="XBA163" s="12"/>
      <c r="XBB163" s="12"/>
      <c r="XBC163" s="12"/>
      <c r="XBD163" s="12"/>
      <c r="XBE163" s="12"/>
      <c r="XBF163" s="12"/>
      <c r="XBG163" s="12"/>
      <c r="XBH163" s="12"/>
      <c r="XBI163" s="12"/>
      <c r="XBJ163" s="12"/>
      <c r="XBK163" s="12"/>
      <c r="XBL163" s="12"/>
      <c r="XBM163" s="12"/>
      <c r="XBN163" s="12"/>
      <c r="XBO163" s="12"/>
      <c r="XBP163" s="12"/>
      <c r="XBQ163" s="12"/>
      <c r="XBR163" s="12"/>
      <c r="XBS163" s="12"/>
      <c r="XBT163" s="12"/>
      <c r="XBU163" s="12"/>
      <c r="XBV163" s="12"/>
      <c r="XBW163" s="12"/>
      <c r="XBX163" s="12"/>
      <c r="XBY163" s="12"/>
      <c r="XBZ163" s="12"/>
      <c r="XCA163" s="12"/>
      <c r="XCB163" s="12"/>
      <c r="XCC163" s="12"/>
      <c r="XCD163" s="12"/>
      <c r="XCE163" s="12"/>
      <c r="XCF163" s="12"/>
      <c r="XCG163" s="12"/>
      <c r="XCH163" s="12"/>
      <c r="XCI163" s="12"/>
      <c r="XCJ163" s="12"/>
      <c r="XCK163" s="12"/>
      <c r="XCL163" s="12"/>
      <c r="XCM163" s="12"/>
      <c r="XCN163" s="12"/>
      <c r="XCO163" s="12"/>
      <c r="XCP163" s="12"/>
    </row>
    <row r="164" s="6" customFormat="1" customHeight="1" spans="1:1024 1025:16318">
      <c r="A164" s="367">
        <v>45444</v>
      </c>
      <c r="B164" s="368">
        <v>45469</v>
      </c>
      <c r="C164" s="284" t="s">
        <v>1671</v>
      </c>
      <c r="D164" s="279" t="s">
        <v>690</v>
      </c>
      <c r="E164" s="369" t="s">
        <v>1113</v>
      </c>
      <c r="F164" s="370" t="s">
        <v>1665</v>
      </c>
      <c r="G164" s="280">
        <v>5190.86</v>
      </c>
      <c r="H164" s="383" t="s">
        <v>1403</v>
      </c>
      <c r="I164" s="372">
        <v>45500</v>
      </c>
      <c r="J164" s="269">
        <f>1730.29-535.05</f>
        <v>1195.24</v>
      </c>
      <c r="K164" s="372">
        <v>45531</v>
      </c>
      <c r="L164" s="374">
        <v>1730.29</v>
      </c>
      <c r="M164" s="372">
        <v>45562</v>
      </c>
      <c r="N164" s="374">
        <v>1730.28</v>
      </c>
      <c r="O164" s="261">
        <v>45375</v>
      </c>
      <c r="P164" s="375">
        <v>535.05</v>
      </c>
      <c r="Q164" s="376"/>
      <c r="R164" s="377"/>
      <c r="S164" s="339"/>
      <c r="T164" s="339"/>
      <c r="U164" s="376"/>
      <c r="V164" s="384"/>
      <c r="W164" s="378"/>
      <c r="X164" s="385"/>
      <c r="Y164" s="91">
        <f t="shared" si="5"/>
        <v>5190.86</v>
      </c>
      <c r="Z164" s="91">
        <f t="shared" si="6"/>
        <v>0</v>
      </c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  <c r="OM164" s="11"/>
      <c r="ON164" s="11"/>
      <c r="OO164" s="11"/>
      <c r="OP164" s="11"/>
      <c r="OQ164" s="11"/>
      <c r="OR164" s="11"/>
      <c r="OS164" s="11"/>
      <c r="OT164" s="11"/>
      <c r="OU164" s="11"/>
      <c r="OV164" s="11"/>
      <c r="OW164" s="11"/>
      <c r="OX164" s="11"/>
      <c r="OY164" s="11"/>
      <c r="OZ164" s="11"/>
      <c r="PA164" s="11"/>
      <c r="PB164" s="11"/>
      <c r="PC164" s="11"/>
      <c r="PD164" s="11"/>
      <c r="PE164" s="11"/>
      <c r="PF164" s="11"/>
      <c r="PG164" s="11"/>
      <c r="PH164" s="11"/>
      <c r="PI164" s="11"/>
      <c r="PJ164" s="11"/>
      <c r="PK164" s="11"/>
      <c r="PL164" s="11"/>
      <c r="PM164" s="11"/>
      <c r="PN164" s="11"/>
      <c r="PO164" s="11"/>
      <c r="PP164" s="11"/>
      <c r="PQ164" s="11"/>
      <c r="PR164" s="11"/>
      <c r="PS164" s="11"/>
      <c r="PT164" s="11"/>
      <c r="PU164" s="11"/>
      <c r="PV164" s="11"/>
      <c r="PW164" s="11"/>
      <c r="PX164" s="11"/>
      <c r="PY164" s="11"/>
      <c r="PZ164" s="11"/>
      <c r="QA164" s="11"/>
      <c r="QB164" s="11"/>
      <c r="QC164" s="11"/>
      <c r="QD164" s="11"/>
      <c r="QE164" s="11"/>
      <c r="QF164" s="11"/>
      <c r="QG164" s="11"/>
      <c r="QH164" s="11"/>
      <c r="QI164" s="11"/>
      <c r="QJ164" s="11"/>
      <c r="QK164" s="11"/>
      <c r="QL164" s="11"/>
      <c r="QM164" s="11"/>
      <c r="QN164" s="11"/>
      <c r="QO164" s="11"/>
      <c r="QP164" s="11"/>
      <c r="QQ164" s="11"/>
      <c r="QR164" s="11"/>
      <c r="QS164" s="11"/>
      <c r="QT164" s="11"/>
      <c r="QU164" s="11"/>
      <c r="QV164" s="11"/>
      <c r="QW164" s="11"/>
      <c r="QX164" s="11"/>
      <c r="QY164" s="11"/>
      <c r="QZ164" s="11"/>
      <c r="RA164" s="11"/>
      <c r="RB164" s="11"/>
      <c r="RC164" s="11"/>
      <c r="RD164" s="11"/>
      <c r="RE164" s="11"/>
      <c r="RF164" s="11"/>
      <c r="RG164" s="11"/>
      <c r="RH164" s="11"/>
      <c r="RI164" s="11"/>
      <c r="RJ164" s="11"/>
      <c r="RK164" s="11"/>
      <c r="RL164" s="11"/>
      <c r="RM164" s="11"/>
      <c r="RN164" s="11"/>
      <c r="RO164" s="11"/>
      <c r="RP164" s="11"/>
      <c r="RQ164" s="11"/>
      <c r="RR164" s="11"/>
      <c r="RS164" s="11"/>
      <c r="RT164" s="11"/>
      <c r="RU164" s="11"/>
      <c r="RV164" s="11"/>
      <c r="RW164" s="11"/>
      <c r="RX164" s="11"/>
      <c r="RY164" s="11"/>
      <c r="RZ164" s="11"/>
      <c r="SA164" s="11"/>
      <c r="SB164" s="11"/>
      <c r="SC164" s="11"/>
      <c r="SD164" s="11"/>
      <c r="SE164" s="11"/>
      <c r="SF164" s="11"/>
      <c r="SG164" s="11"/>
      <c r="SH164" s="11"/>
      <c r="SI164" s="11"/>
      <c r="SJ164" s="11"/>
      <c r="SK164" s="11"/>
      <c r="SL164" s="11"/>
      <c r="SM164" s="11"/>
      <c r="SN164" s="11"/>
      <c r="SO164" s="11"/>
      <c r="SP164" s="11"/>
      <c r="SQ164" s="11"/>
      <c r="SR164" s="11"/>
      <c r="SS164" s="11"/>
      <c r="ST164" s="11"/>
      <c r="SU164" s="11"/>
      <c r="SV164" s="11"/>
      <c r="SW164" s="11"/>
      <c r="SX164" s="11"/>
      <c r="SY164" s="11"/>
      <c r="SZ164" s="11"/>
      <c r="TA164" s="11"/>
      <c r="TB164" s="11"/>
      <c r="TC164" s="11"/>
      <c r="TD164" s="11"/>
      <c r="TE164" s="11"/>
      <c r="TF164" s="11"/>
      <c r="TG164" s="11"/>
      <c r="TH164" s="11"/>
      <c r="TI164" s="11"/>
      <c r="TJ164" s="11"/>
      <c r="TK164" s="11"/>
      <c r="TL164" s="11"/>
      <c r="TM164" s="11"/>
      <c r="TN164" s="11"/>
      <c r="TO164" s="11"/>
      <c r="TP164" s="11"/>
      <c r="TQ164" s="11"/>
      <c r="TR164" s="11"/>
      <c r="TS164" s="11"/>
      <c r="TT164" s="11"/>
      <c r="TU164" s="11"/>
      <c r="TV164" s="11"/>
      <c r="TW164" s="11"/>
      <c r="TX164" s="11"/>
      <c r="TY164" s="11"/>
      <c r="TZ164" s="11"/>
      <c r="UA164" s="11"/>
      <c r="UB164" s="11"/>
      <c r="UC164" s="11"/>
      <c r="UD164" s="11"/>
      <c r="UE164" s="11"/>
      <c r="UF164" s="11"/>
      <c r="UG164" s="11"/>
      <c r="UH164" s="11"/>
      <c r="UI164" s="11"/>
      <c r="UJ164" s="11"/>
      <c r="UK164" s="11"/>
      <c r="UL164" s="11"/>
      <c r="UM164" s="11"/>
      <c r="UN164" s="11"/>
      <c r="UO164" s="11"/>
      <c r="UP164" s="11"/>
      <c r="UQ164" s="11"/>
      <c r="UR164" s="11"/>
      <c r="US164" s="11"/>
      <c r="UT164" s="11"/>
      <c r="UU164" s="11"/>
      <c r="UV164" s="11"/>
      <c r="UW164" s="11"/>
      <c r="UX164" s="11"/>
      <c r="UY164" s="11"/>
      <c r="UZ164" s="11"/>
      <c r="VA164" s="11"/>
      <c r="VB164" s="11"/>
      <c r="VC164" s="11"/>
      <c r="VD164" s="11"/>
      <c r="VE164" s="11"/>
      <c r="VF164" s="11"/>
      <c r="VG164" s="11"/>
      <c r="VH164" s="11"/>
      <c r="VI164" s="11"/>
      <c r="VJ164" s="11"/>
      <c r="VK164" s="11"/>
      <c r="VL164" s="11"/>
      <c r="VM164" s="11"/>
      <c r="VN164" s="11"/>
      <c r="VO164" s="11"/>
      <c r="VP164" s="11"/>
      <c r="VQ164" s="11"/>
      <c r="VR164" s="11"/>
      <c r="VS164" s="11"/>
      <c r="VT164" s="11"/>
      <c r="VU164" s="11"/>
      <c r="VV164" s="11"/>
      <c r="VW164" s="11"/>
      <c r="VX164" s="11"/>
      <c r="VY164" s="11"/>
      <c r="VZ164" s="11"/>
      <c r="WA164" s="11"/>
      <c r="WB164" s="11"/>
      <c r="WC164" s="11"/>
      <c r="WD164" s="11"/>
      <c r="WE164" s="11"/>
      <c r="WF164" s="11"/>
      <c r="WG164" s="11"/>
      <c r="WH164" s="11"/>
      <c r="WI164" s="11"/>
      <c r="WJ164" s="11"/>
      <c r="WK164" s="11"/>
      <c r="WL164" s="11"/>
      <c r="WM164" s="11"/>
      <c r="WN164" s="11"/>
      <c r="WO164" s="11"/>
      <c r="WP164" s="11"/>
      <c r="WQ164" s="11"/>
      <c r="WR164" s="11"/>
      <c r="WS164" s="11"/>
      <c r="WT164" s="11"/>
      <c r="WU164" s="11"/>
      <c r="WV164" s="11"/>
      <c r="WW164" s="11"/>
      <c r="WX164" s="11"/>
      <c r="WY164" s="11"/>
      <c r="WZ164" s="11"/>
      <c r="XA164" s="11"/>
      <c r="XB164" s="11"/>
      <c r="XC164" s="11"/>
      <c r="XD164" s="11"/>
      <c r="XE164" s="11"/>
      <c r="XF164" s="11"/>
      <c r="XG164" s="11"/>
      <c r="XH164" s="11"/>
      <c r="XI164" s="11"/>
      <c r="XJ164" s="11"/>
      <c r="XK164" s="11"/>
      <c r="XL164" s="11"/>
      <c r="XM164" s="11"/>
      <c r="XN164" s="11"/>
      <c r="XO164" s="11"/>
      <c r="XP164" s="11"/>
      <c r="XQ164" s="11"/>
      <c r="XR164" s="11"/>
      <c r="XS164" s="11"/>
      <c r="XT164" s="11"/>
      <c r="XU164" s="11"/>
      <c r="XV164" s="11"/>
      <c r="XW164" s="11"/>
      <c r="XX164" s="11"/>
      <c r="XY164" s="11"/>
      <c r="XZ164" s="11"/>
      <c r="YA164" s="11"/>
      <c r="YB164" s="11"/>
      <c r="YC164" s="11"/>
      <c r="YD164" s="11"/>
      <c r="YE164" s="11"/>
      <c r="YF164" s="11"/>
      <c r="YG164" s="11"/>
      <c r="YH164" s="11"/>
      <c r="YI164" s="11"/>
      <c r="YJ164" s="11"/>
      <c r="YK164" s="11"/>
      <c r="YL164" s="11"/>
      <c r="YM164" s="11"/>
      <c r="YN164" s="11"/>
      <c r="YO164" s="11"/>
      <c r="YP164" s="11"/>
      <c r="YQ164" s="11"/>
      <c r="YR164" s="11"/>
      <c r="YS164" s="11"/>
      <c r="YT164" s="11"/>
      <c r="YU164" s="11"/>
      <c r="YV164" s="11"/>
      <c r="YW164" s="11"/>
      <c r="YX164" s="11"/>
      <c r="YY164" s="11"/>
      <c r="YZ164" s="11"/>
      <c r="ZA164" s="11"/>
      <c r="ZB164" s="11"/>
      <c r="ZC164" s="11"/>
      <c r="ZD164" s="11"/>
      <c r="ZE164" s="11"/>
      <c r="ZF164" s="11"/>
      <c r="ZG164" s="11"/>
      <c r="ZH164" s="11"/>
      <c r="ZI164" s="11"/>
      <c r="ZJ164" s="11"/>
      <c r="ZK164" s="11"/>
      <c r="ZL164" s="11"/>
      <c r="ZM164" s="11"/>
      <c r="ZN164" s="11"/>
      <c r="ZO164" s="11"/>
      <c r="ZP164" s="11"/>
      <c r="ZQ164" s="11"/>
      <c r="ZR164" s="11"/>
      <c r="ZS164" s="11"/>
      <c r="ZT164" s="11"/>
      <c r="ZU164" s="11"/>
      <c r="ZV164" s="11"/>
      <c r="ZW164" s="11"/>
      <c r="ZX164" s="11"/>
      <c r="ZY164" s="11"/>
      <c r="ZZ164" s="11"/>
      <c r="AAA164" s="11"/>
      <c r="AAB164" s="11"/>
      <c r="AAC164" s="11"/>
      <c r="AAD164" s="11"/>
      <c r="AAE164" s="11"/>
      <c r="AAF164" s="11"/>
      <c r="AAG164" s="11"/>
      <c r="AAH164" s="11"/>
      <c r="AAI164" s="11"/>
      <c r="AAJ164" s="11"/>
      <c r="AAK164" s="11"/>
      <c r="AAL164" s="11"/>
      <c r="AAM164" s="11"/>
      <c r="AAN164" s="11"/>
      <c r="AAO164" s="11"/>
      <c r="AAP164" s="11"/>
      <c r="AAQ164" s="11"/>
      <c r="AAR164" s="11"/>
      <c r="AAS164" s="11"/>
      <c r="AAT164" s="11"/>
      <c r="AAU164" s="11"/>
      <c r="AAV164" s="11"/>
      <c r="AAW164" s="11"/>
      <c r="AAX164" s="11"/>
      <c r="AAY164" s="11"/>
      <c r="AAZ164" s="11"/>
      <c r="ABA164" s="11"/>
      <c r="ABB164" s="11"/>
      <c r="ABC164" s="11"/>
      <c r="ABD164" s="11"/>
      <c r="ABE164" s="11"/>
      <c r="ABF164" s="11"/>
      <c r="ABG164" s="11"/>
      <c r="ABH164" s="11"/>
      <c r="ABI164" s="11"/>
      <c r="ABJ164" s="11"/>
      <c r="ABK164" s="11"/>
      <c r="ABL164" s="11"/>
      <c r="ABM164" s="11"/>
      <c r="ABN164" s="11"/>
      <c r="ABO164" s="11"/>
      <c r="ABP164" s="11"/>
      <c r="ABQ164" s="11"/>
      <c r="ABR164" s="11"/>
      <c r="ABS164" s="11"/>
      <c r="ABT164" s="11"/>
      <c r="ABU164" s="11"/>
      <c r="ABV164" s="11"/>
      <c r="ABW164" s="11"/>
      <c r="ABX164" s="11"/>
      <c r="ABY164" s="11"/>
      <c r="ABZ164" s="11"/>
      <c r="ACA164" s="11"/>
      <c r="ACB164" s="11"/>
      <c r="ACC164" s="11"/>
      <c r="ACD164" s="11"/>
      <c r="ACE164" s="11"/>
      <c r="ACF164" s="11"/>
      <c r="ACG164" s="11"/>
      <c r="ACH164" s="11"/>
      <c r="ACI164" s="11"/>
      <c r="ACJ164" s="11"/>
      <c r="ACK164" s="11"/>
      <c r="ACL164" s="11"/>
      <c r="ACM164" s="11"/>
      <c r="ACN164" s="11"/>
      <c r="ACO164" s="11"/>
      <c r="ACP164" s="11"/>
      <c r="ACQ164" s="11"/>
      <c r="ACR164" s="11"/>
      <c r="ACS164" s="11"/>
      <c r="ACT164" s="11"/>
      <c r="ACU164" s="11"/>
      <c r="ACV164" s="11"/>
      <c r="ACW164" s="11"/>
      <c r="ACX164" s="11"/>
      <c r="ACY164" s="11"/>
      <c r="ACZ164" s="11"/>
      <c r="ADA164" s="11"/>
      <c r="ADB164" s="11"/>
      <c r="ADC164" s="11"/>
      <c r="ADD164" s="11"/>
      <c r="ADE164" s="11"/>
      <c r="ADF164" s="11"/>
      <c r="ADG164" s="11"/>
      <c r="ADH164" s="11"/>
      <c r="ADI164" s="11"/>
      <c r="ADJ164" s="11"/>
      <c r="ADK164" s="11"/>
      <c r="ADL164" s="11"/>
      <c r="ADM164" s="11"/>
      <c r="ADN164" s="11"/>
      <c r="ADO164" s="11"/>
      <c r="ADP164" s="11"/>
      <c r="ADQ164" s="11"/>
      <c r="ADR164" s="11"/>
      <c r="ADS164" s="11"/>
      <c r="ADT164" s="11"/>
      <c r="ADU164" s="11"/>
      <c r="ADV164" s="11"/>
      <c r="ADW164" s="11"/>
      <c r="ADX164" s="11"/>
      <c r="ADY164" s="11"/>
      <c r="ADZ164" s="11"/>
      <c r="AEA164" s="11"/>
      <c r="AEB164" s="11"/>
      <c r="AEC164" s="11"/>
      <c r="AED164" s="11"/>
      <c r="AEE164" s="11"/>
      <c r="AEF164" s="11"/>
      <c r="AEG164" s="11"/>
      <c r="AEH164" s="11"/>
      <c r="AEI164" s="11"/>
      <c r="AEJ164" s="11"/>
      <c r="AEK164" s="11"/>
      <c r="AEL164" s="11"/>
      <c r="AEM164" s="11"/>
      <c r="AEN164" s="11"/>
      <c r="AEO164" s="11"/>
      <c r="AEP164" s="11"/>
      <c r="AEQ164" s="11"/>
      <c r="AER164" s="11"/>
      <c r="AES164" s="11"/>
      <c r="AET164" s="11"/>
      <c r="AEU164" s="11"/>
      <c r="AEV164" s="11"/>
      <c r="AEW164" s="11"/>
      <c r="AEX164" s="11"/>
      <c r="AEY164" s="11"/>
      <c r="AEZ164" s="11"/>
      <c r="AFA164" s="11"/>
      <c r="AFB164" s="11"/>
      <c r="AFC164" s="11"/>
      <c r="AFD164" s="11"/>
      <c r="AFE164" s="11"/>
      <c r="AFF164" s="11"/>
      <c r="AFG164" s="11"/>
      <c r="AFH164" s="11"/>
      <c r="AFI164" s="11"/>
      <c r="AFJ164" s="11"/>
      <c r="AFK164" s="11"/>
      <c r="AFL164" s="11"/>
      <c r="AFM164" s="11"/>
      <c r="AFN164" s="11"/>
      <c r="AFO164" s="11"/>
      <c r="AFP164" s="11"/>
      <c r="AFQ164" s="11"/>
      <c r="AFR164" s="11"/>
      <c r="AFS164" s="11"/>
      <c r="AFT164" s="11"/>
      <c r="AFU164" s="11"/>
      <c r="AFV164" s="11"/>
      <c r="AFW164" s="11"/>
      <c r="AFX164" s="11"/>
      <c r="AFY164" s="11"/>
      <c r="AFZ164" s="11"/>
      <c r="AGA164" s="11"/>
      <c r="AGB164" s="11"/>
      <c r="AGC164" s="11"/>
      <c r="AGD164" s="11"/>
      <c r="AGE164" s="11"/>
      <c r="AGF164" s="11"/>
      <c r="AGG164" s="11"/>
      <c r="AGH164" s="11"/>
      <c r="AGI164" s="11"/>
      <c r="AGJ164" s="11"/>
      <c r="AGK164" s="11"/>
      <c r="AGL164" s="11"/>
      <c r="AGM164" s="11"/>
      <c r="AGN164" s="11"/>
      <c r="AGO164" s="11"/>
      <c r="AGP164" s="11"/>
      <c r="AGQ164" s="11"/>
      <c r="AGR164" s="11"/>
      <c r="AGS164" s="11"/>
      <c r="AGT164" s="11"/>
      <c r="AGU164" s="11"/>
      <c r="AGV164" s="11"/>
      <c r="AGW164" s="11"/>
      <c r="AGX164" s="11"/>
      <c r="AGY164" s="11"/>
      <c r="AGZ164" s="11"/>
      <c r="AHA164" s="11"/>
      <c r="AHB164" s="11"/>
      <c r="AHC164" s="11"/>
      <c r="AHD164" s="11"/>
      <c r="AHE164" s="11"/>
      <c r="AHF164" s="11"/>
      <c r="AHG164" s="11"/>
      <c r="AHH164" s="11"/>
      <c r="AHI164" s="11"/>
      <c r="AHJ164" s="11"/>
      <c r="AHK164" s="11"/>
      <c r="AHL164" s="11"/>
      <c r="AHM164" s="11"/>
      <c r="AHN164" s="11"/>
      <c r="AHO164" s="11"/>
      <c r="AHP164" s="11"/>
      <c r="AHQ164" s="11"/>
      <c r="AHR164" s="11"/>
      <c r="AHS164" s="11"/>
      <c r="AHT164" s="11"/>
      <c r="AHU164" s="11"/>
      <c r="AHV164" s="11"/>
      <c r="AHW164" s="11"/>
      <c r="AHX164" s="11"/>
      <c r="AHY164" s="11"/>
      <c r="AHZ164" s="11"/>
      <c r="AIA164" s="11"/>
      <c r="AIB164" s="11"/>
      <c r="AIC164" s="11"/>
      <c r="AID164" s="11"/>
      <c r="AIE164" s="11"/>
      <c r="AIF164" s="11"/>
      <c r="AIG164" s="11"/>
      <c r="AIH164" s="11"/>
      <c r="AII164" s="11"/>
      <c r="AIJ164" s="11"/>
      <c r="AIK164" s="11"/>
      <c r="AIL164" s="11"/>
      <c r="AIM164" s="11"/>
      <c r="AIN164" s="11"/>
      <c r="AIO164" s="11"/>
      <c r="AIP164" s="11"/>
      <c r="AIQ164" s="11"/>
      <c r="AIR164" s="11"/>
      <c r="AIS164" s="11"/>
      <c r="AIT164" s="11"/>
      <c r="AIU164" s="11"/>
      <c r="AIV164" s="11"/>
      <c r="AIW164" s="11"/>
      <c r="AIX164" s="11"/>
      <c r="AIY164" s="11"/>
      <c r="AIZ164" s="11"/>
      <c r="AJA164" s="11"/>
      <c r="AJB164" s="11"/>
      <c r="AJC164" s="11"/>
      <c r="AJD164" s="11"/>
      <c r="AJE164" s="11"/>
      <c r="AJF164" s="11"/>
      <c r="AJG164" s="11"/>
      <c r="AJH164" s="11"/>
      <c r="AJI164" s="11"/>
      <c r="AJJ164" s="11"/>
      <c r="AJK164" s="11"/>
      <c r="AJL164" s="11"/>
      <c r="AJM164" s="11"/>
      <c r="AJN164" s="11"/>
      <c r="AJO164" s="11"/>
      <c r="AJP164" s="11"/>
      <c r="AJQ164" s="11"/>
      <c r="AJR164" s="11"/>
      <c r="AJS164" s="11"/>
      <c r="AJT164" s="11"/>
      <c r="AJU164" s="11"/>
      <c r="AJV164" s="11"/>
      <c r="AJW164" s="11"/>
      <c r="AJX164" s="11"/>
      <c r="AJY164" s="11"/>
      <c r="AJZ164" s="11"/>
      <c r="AKA164" s="11"/>
      <c r="AKB164" s="11"/>
      <c r="AKC164" s="11"/>
      <c r="AKD164" s="11"/>
      <c r="AKE164" s="11"/>
      <c r="AKF164" s="11"/>
      <c r="AKG164" s="11"/>
      <c r="AKH164" s="11"/>
      <c r="AKI164" s="11"/>
      <c r="AKJ164" s="11"/>
      <c r="AKK164" s="11"/>
      <c r="AKL164" s="11"/>
      <c r="AKM164" s="11"/>
      <c r="AKN164" s="11"/>
      <c r="AKO164" s="11"/>
      <c r="AKP164" s="11"/>
      <c r="AKQ164" s="11"/>
      <c r="AKR164" s="11"/>
      <c r="AKS164" s="11"/>
      <c r="AKT164" s="11"/>
      <c r="AKU164" s="11"/>
      <c r="AKV164" s="11"/>
      <c r="AKW164" s="11"/>
      <c r="AKX164" s="11"/>
      <c r="AKY164" s="11"/>
      <c r="AKZ164" s="11"/>
      <c r="ALA164" s="11"/>
      <c r="ALB164" s="11"/>
      <c r="ALC164" s="11"/>
      <c r="ALD164" s="11"/>
      <c r="ALE164" s="11"/>
      <c r="ALF164" s="11"/>
      <c r="ALG164" s="11"/>
      <c r="ALH164" s="11"/>
      <c r="ALI164" s="11"/>
      <c r="ALJ164" s="11"/>
      <c r="ALK164" s="11"/>
      <c r="ALL164" s="11"/>
      <c r="ALM164" s="11"/>
      <c r="ALN164" s="11"/>
      <c r="ALO164" s="11"/>
      <c r="ALP164" s="11"/>
      <c r="ALQ164" s="11"/>
      <c r="ALR164" s="11"/>
      <c r="ALS164" s="11"/>
      <c r="ALT164" s="11"/>
      <c r="ALU164" s="11"/>
      <c r="ALV164" s="11"/>
      <c r="ALW164" s="11"/>
      <c r="ALX164" s="11"/>
      <c r="ALY164" s="11"/>
      <c r="ALZ164" s="11"/>
      <c r="AMA164" s="11"/>
      <c r="AMB164" s="11"/>
      <c r="AMC164" s="11"/>
      <c r="AMD164" s="11"/>
      <c r="AME164" s="11"/>
      <c r="AMF164" s="11"/>
      <c r="AMG164" s="11"/>
      <c r="AMH164" s="11"/>
      <c r="AMI164" s="11"/>
      <c r="AMJ164" s="11"/>
      <c r="AMK164" s="11"/>
      <c r="AML164" s="11"/>
      <c r="AMM164" s="11"/>
      <c r="AMN164" s="11"/>
      <c r="AMO164" s="11"/>
      <c r="AMP164" s="11"/>
      <c r="AMQ164" s="11"/>
      <c r="AMR164" s="11"/>
      <c r="AMS164" s="11"/>
      <c r="AMT164" s="11"/>
      <c r="AMU164" s="11"/>
      <c r="AMV164" s="11"/>
      <c r="AMW164" s="11"/>
      <c r="AMX164" s="11"/>
      <c r="AMY164" s="11"/>
      <c r="AMZ164" s="11"/>
      <c r="ANA164" s="11"/>
      <c r="ANB164" s="11"/>
      <c r="ANC164" s="11"/>
      <c r="AND164" s="11"/>
      <c r="ANE164" s="11"/>
      <c r="ANF164" s="11"/>
      <c r="ANG164" s="11"/>
      <c r="ANH164" s="11"/>
      <c r="ANI164" s="11"/>
      <c r="ANJ164" s="11"/>
      <c r="ANK164" s="11"/>
      <c r="ANL164" s="11"/>
      <c r="ANM164" s="11"/>
      <c r="ANN164" s="11"/>
      <c r="ANO164" s="11"/>
      <c r="ANP164" s="11"/>
      <c r="ANQ164" s="11"/>
      <c r="ANR164" s="11"/>
      <c r="ANS164" s="11"/>
      <c r="ANT164" s="11"/>
      <c r="ANU164" s="11"/>
      <c r="ANV164" s="11"/>
      <c r="ANW164" s="11"/>
      <c r="ANX164" s="11"/>
      <c r="ANY164" s="11"/>
      <c r="ANZ164" s="11"/>
      <c r="AOA164" s="11"/>
      <c r="AOB164" s="11"/>
      <c r="AOC164" s="11"/>
      <c r="AOD164" s="11"/>
      <c r="AOE164" s="11"/>
      <c r="AOF164" s="11"/>
      <c r="AOG164" s="11"/>
      <c r="AOH164" s="11"/>
      <c r="AOI164" s="11"/>
      <c r="AOJ164" s="11"/>
      <c r="AOK164" s="11"/>
      <c r="AOL164" s="11"/>
      <c r="AOM164" s="11"/>
      <c r="AON164" s="11"/>
      <c r="AOO164" s="11"/>
      <c r="AOP164" s="11"/>
      <c r="AOQ164" s="11"/>
      <c r="AOR164" s="11"/>
      <c r="AOS164" s="11"/>
      <c r="AOT164" s="11"/>
      <c r="AOU164" s="11"/>
      <c r="AOV164" s="11"/>
      <c r="AOW164" s="11"/>
      <c r="AOX164" s="11"/>
      <c r="AOY164" s="11"/>
      <c r="AOZ164" s="11"/>
      <c r="APA164" s="11"/>
      <c r="APB164" s="11"/>
      <c r="APC164" s="11"/>
      <c r="APD164" s="11"/>
      <c r="APE164" s="11"/>
      <c r="APF164" s="11"/>
      <c r="APG164" s="11"/>
      <c r="APH164" s="11"/>
      <c r="API164" s="11"/>
      <c r="APJ164" s="11"/>
      <c r="APK164" s="11"/>
      <c r="APL164" s="11"/>
      <c r="APM164" s="11"/>
      <c r="APN164" s="11"/>
      <c r="APO164" s="11"/>
      <c r="APP164" s="11"/>
      <c r="APQ164" s="11"/>
      <c r="APR164" s="11"/>
      <c r="APS164" s="11"/>
      <c r="APT164" s="11"/>
      <c r="APU164" s="11"/>
      <c r="APV164" s="11"/>
      <c r="APW164" s="11"/>
      <c r="APX164" s="11"/>
      <c r="APY164" s="11"/>
      <c r="APZ164" s="11"/>
      <c r="AQA164" s="11"/>
      <c r="AQB164" s="11"/>
      <c r="AQC164" s="11"/>
      <c r="AQD164" s="11"/>
      <c r="AQE164" s="11"/>
      <c r="AQF164" s="11"/>
      <c r="AQG164" s="11"/>
      <c r="AQH164" s="11"/>
      <c r="AQI164" s="11"/>
      <c r="AQJ164" s="11"/>
      <c r="AQK164" s="11"/>
      <c r="AQL164" s="11"/>
      <c r="AQM164" s="11"/>
      <c r="AQN164" s="11"/>
      <c r="AQO164" s="11"/>
      <c r="AQP164" s="11"/>
      <c r="AQQ164" s="11"/>
      <c r="AQR164" s="11"/>
      <c r="AQS164" s="11"/>
      <c r="AQT164" s="11"/>
      <c r="AQU164" s="11"/>
      <c r="AQV164" s="11"/>
      <c r="AQW164" s="11"/>
      <c r="AQX164" s="11"/>
      <c r="AQY164" s="11"/>
      <c r="AQZ164" s="11"/>
      <c r="ARA164" s="11"/>
      <c r="ARB164" s="11"/>
      <c r="ARC164" s="11"/>
      <c r="ARD164" s="11"/>
      <c r="ARE164" s="11"/>
      <c r="ARF164" s="11"/>
      <c r="ARG164" s="11"/>
      <c r="ARH164" s="11"/>
      <c r="ARI164" s="11"/>
      <c r="ARJ164" s="11"/>
      <c r="ARK164" s="11"/>
      <c r="ARL164" s="11"/>
      <c r="ARM164" s="11"/>
      <c r="ARN164" s="11"/>
      <c r="ARO164" s="11"/>
      <c r="ARP164" s="11"/>
      <c r="ARQ164" s="11"/>
      <c r="ARR164" s="11"/>
      <c r="ARS164" s="11"/>
      <c r="ART164" s="11"/>
      <c r="ARU164" s="11"/>
      <c r="ARV164" s="11"/>
      <c r="ARW164" s="11"/>
      <c r="ARX164" s="11"/>
      <c r="ARY164" s="11"/>
      <c r="ARZ164" s="11"/>
      <c r="ASA164" s="11"/>
      <c r="ASB164" s="11"/>
      <c r="ASC164" s="11"/>
      <c r="ASD164" s="11"/>
      <c r="ASE164" s="11"/>
      <c r="ASF164" s="11"/>
      <c r="ASG164" s="11"/>
      <c r="ASH164" s="11"/>
      <c r="ASI164" s="11"/>
      <c r="ASJ164" s="11"/>
      <c r="ASK164" s="11"/>
      <c r="ASL164" s="11"/>
      <c r="ASM164" s="11"/>
      <c r="ASN164" s="11"/>
      <c r="ASO164" s="11"/>
      <c r="ASP164" s="11"/>
      <c r="ASQ164" s="11"/>
      <c r="ASR164" s="11"/>
      <c r="ASS164" s="11"/>
      <c r="AST164" s="11"/>
      <c r="ASU164" s="11"/>
      <c r="ASV164" s="11"/>
      <c r="ASW164" s="11"/>
      <c r="ASX164" s="11"/>
      <c r="ASY164" s="11"/>
      <c r="ASZ164" s="11"/>
      <c r="ATA164" s="11"/>
      <c r="ATB164" s="11"/>
      <c r="ATC164" s="11"/>
      <c r="ATD164" s="11"/>
      <c r="ATE164" s="11"/>
      <c r="ATF164" s="11"/>
      <c r="ATG164" s="11"/>
      <c r="ATH164" s="11"/>
      <c r="ATI164" s="11"/>
      <c r="ATJ164" s="11"/>
      <c r="ATK164" s="11"/>
      <c r="ATL164" s="11"/>
      <c r="ATM164" s="11"/>
      <c r="ATN164" s="11"/>
      <c r="ATO164" s="11"/>
      <c r="ATP164" s="11"/>
      <c r="ATQ164" s="11"/>
      <c r="ATR164" s="11"/>
      <c r="ATS164" s="11"/>
      <c r="ATT164" s="11"/>
      <c r="ATU164" s="11"/>
      <c r="ATV164" s="11"/>
      <c r="ATW164" s="11"/>
      <c r="ATX164" s="11"/>
      <c r="ATY164" s="11"/>
      <c r="ATZ164" s="11"/>
      <c r="AUA164" s="11"/>
      <c r="AUB164" s="11"/>
      <c r="AUC164" s="11"/>
      <c r="AUD164" s="11"/>
      <c r="AUE164" s="11"/>
      <c r="AUF164" s="11"/>
      <c r="AUG164" s="11"/>
      <c r="AUH164" s="11"/>
      <c r="AUI164" s="11"/>
      <c r="AUJ164" s="11"/>
      <c r="AUK164" s="11"/>
      <c r="AUL164" s="11"/>
      <c r="AUM164" s="11"/>
      <c r="AUN164" s="11"/>
      <c r="AUO164" s="11"/>
      <c r="AUP164" s="11"/>
      <c r="AUQ164" s="11"/>
      <c r="AUR164" s="11"/>
      <c r="AUS164" s="11"/>
      <c r="AUT164" s="11"/>
      <c r="AUU164" s="11"/>
      <c r="AUV164" s="11"/>
      <c r="AUW164" s="11"/>
      <c r="AUX164" s="11"/>
      <c r="AUY164" s="11"/>
      <c r="AUZ164" s="11"/>
      <c r="AVA164" s="11"/>
      <c r="AVB164" s="11"/>
      <c r="AVC164" s="11"/>
      <c r="AVD164" s="11"/>
      <c r="AVE164" s="11"/>
      <c r="AVF164" s="11"/>
      <c r="AVG164" s="11"/>
      <c r="AVH164" s="11"/>
      <c r="AVI164" s="11"/>
      <c r="AVJ164" s="11"/>
      <c r="AVK164" s="11"/>
      <c r="AVL164" s="11"/>
      <c r="AVM164" s="11"/>
      <c r="AVN164" s="11"/>
      <c r="AVO164" s="11"/>
      <c r="AVP164" s="11"/>
      <c r="AVQ164" s="11"/>
      <c r="AVR164" s="11"/>
      <c r="AVS164" s="11"/>
      <c r="AVT164" s="11"/>
      <c r="AVU164" s="11"/>
      <c r="AVV164" s="11"/>
      <c r="AVW164" s="11"/>
      <c r="AVX164" s="11"/>
      <c r="AVY164" s="11"/>
      <c r="AVZ164" s="11"/>
      <c r="AWA164" s="11"/>
      <c r="AWB164" s="11"/>
      <c r="AWC164" s="11"/>
      <c r="AWD164" s="11"/>
      <c r="AWE164" s="11"/>
      <c r="AWF164" s="11"/>
      <c r="AWG164" s="11"/>
      <c r="AWH164" s="11"/>
      <c r="AWI164" s="11"/>
      <c r="AWJ164" s="11"/>
      <c r="AWK164" s="11"/>
      <c r="AWL164" s="11"/>
      <c r="AWM164" s="11"/>
      <c r="AWN164" s="11"/>
      <c r="AWO164" s="11"/>
      <c r="AWP164" s="11"/>
      <c r="AWQ164" s="11"/>
      <c r="AWR164" s="11"/>
      <c r="AWS164" s="11"/>
      <c r="AWT164" s="11"/>
      <c r="AWU164" s="11"/>
      <c r="AWV164" s="11"/>
      <c r="AWW164" s="11"/>
      <c r="AWX164" s="11"/>
      <c r="AWY164" s="11"/>
      <c r="AWZ164" s="11"/>
      <c r="AXA164" s="11"/>
      <c r="AXB164" s="11"/>
      <c r="AXC164" s="11"/>
      <c r="AXD164" s="11"/>
      <c r="AXE164" s="11"/>
      <c r="AXF164" s="11"/>
      <c r="AXG164" s="11"/>
      <c r="AXH164" s="11"/>
      <c r="AXI164" s="11"/>
      <c r="AXJ164" s="11"/>
      <c r="AXK164" s="11"/>
      <c r="AXL164" s="11"/>
      <c r="AXM164" s="11"/>
      <c r="AXN164" s="11"/>
      <c r="AXO164" s="11"/>
      <c r="AXP164" s="11"/>
      <c r="AXQ164" s="11"/>
      <c r="AXR164" s="11"/>
      <c r="AXS164" s="11"/>
      <c r="AXT164" s="11"/>
      <c r="AXU164" s="11"/>
      <c r="AXV164" s="11"/>
      <c r="AXW164" s="11"/>
      <c r="AXX164" s="11"/>
      <c r="AXY164" s="11"/>
      <c r="AXZ164" s="11"/>
      <c r="AYA164" s="11"/>
      <c r="AYB164" s="11"/>
      <c r="AYC164" s="11"/>
      <c r="AYD164" s="11"/>
      <c r="AYE164" s="11"/>
      <c r="AYF164" s="11"/>
      <c r="AYG164" s="11"/>
      <c r="AYH164" s="11"/>
      <c r="AYI164" s="11"/>
      <c r="AYJ164" s="11"/>
      <c r="AYK164" s="11"/>
      <c r="AYL164" s="11"/>
      <c r="AYM164" s="11"/>
      <c r="AYN164" s="11"/>
      <c r="AYO164" s="11"/>
      <c r="AYP164" s="11"/>
      <c r="AYQ164" s="11"/>
      <c r="AYR164" s="11"/>
      <c r="AYS164" s="11"/>
      <c r="AYT164" s="11"/>
      <c r="AYU164" s="11"/>
      <c r="AYV164" s="11"/>
      <c r="AYW164" s="11"/>
      <c r="AYX164" s="11"/>
      <c r="AYY164" s="11"/>
      <c r="AYZ164" s="11"/>
      <c r="AZA164" s="11"/>
      <c r="AZB164" s="11"/>
      <c r="AZC164" s="11"/>
      <c r="AZD164" s="11"/>
      <c r="AZE164" s="11"/>
      <c r="AZF164" s="11"/>
      <c r="AZG164" s="11"/>
      <c r="AZH164" s="11"/>
      <c r="AZI164" s="11"/>
      <c r="AZJ164" s="11"/>
      <c r="AZK164" s="11"/>
      <c r="AZL164" s="11"/>
      <c r="AZM164" s="11"/>
      <c r="AZN164" s="11"/>
      <c r="AZO164" s="11"/>
      <c r="AZP164" s="11"/>
      <c r="AZQ164" s="11"/>
      <c r="AZR164" s="11"/>
      <c r="AZS164" s="11"/>
      <c r="AZT164" s="11"/>
      <c r="AZU164" s="11"/>
      <c r="AZV164" s="11"/>
      <c r="AZW164" s="11"/>
      <c r="AZX164" s="11"/>
      <c r="AZY164" s="11"/>
      <c r="AZZ164" s="11"/>
      <c r="BAA164" s="11"/>
      <c r="BAB164" s="11"/>
      <c r="BAC164" s="11"/>
      <c r="BAD164" s="11"/>
      <c r="BAE164" s="11"/>
      <c r="BAF164" s="11"/>
      <c r="BAG164" s="11"/>
      <c r="BAH164" s="11"/>
      <c r="BAI164" s="11"/>
      <c r="BAJ164" s="11"/>
      <c r="BAK164" s="11"/>
      <c r="BAL164" s="11"/>
      <c r="BAM164" s="11"/>
      <c r="BAN164" s="11"/>
      <c r="BAO164" s="11"/>
      <c r="BAP164" s="11"/>
      <c r="BAQ164" s="11"/>
      <c r="BAR164" s="11"/>
      <c r="BAS164" s="11"/>
      <c r="BAT164" s="11"/>
      <c r="BAU164" s="11"/>
      <c r="BAV164" s="11"/>
      <c r="BAW164" s="11"/>
      <c r="BAX164" s="11"/>
      <c r="BAY164" s="11"/>
      <c r="BAZ164" s="11"/>
      <c r="BBA164" s="11"/>
      <c r="BBB164" s="11"/>
      <c r="BBC164" s="11"/>
      <c r="BBD164" s="11"/>
      <c r="BBE164" s="11"/>
      <c r="BBF164" s="11"/>
      <c r="BBG164" s="11"/>
      <c r="BBH164" s="11"/>
      <c r="BBI164" s="11"/>
      <c r="BBJ164" s="11"/>
      <c r="BBK164" s="11"/>
      <c r="BBL164" s="11"/>
      <c r="BBM164" s="11"/>
      <c r="BBN164" s="11"/>
      <c r="BBO164" s="11"/>
      <c r="BBP164" s="11"/>
      <c r="BBQ164" s="11"/>
      <c r="BBR164" s="11"/>
      <c r="BBS164" s="11"/>
      <c r="BBT164" s="11"/>
      <c r="BBU164" s="11"/>
      <c r="BBV164" s="11"/>
      <c r="BBW164" s="11"/>
      <c r="BBX164" s="11"/>
      <c r="BBY164" s="11"/>
      <c r="BBZ164" s="11"/>
      <c r="BCA164" s="11"/>
      <c r="BCB164" s="11"/>
      <c r="BCC164" s="11"/>
      <c r="BCD164" s="11"/>
      <c r="BCE164" s="11"/>
      <c r="BCF164" s="11"/>
      <c r="BCG164" s="11"/>
      <c r="BCH164" s="11"/>
      <c r="BCI164" s="11"/>
      <c r="BCJ164" s="11"/>
      <c r="BCK164" s="11"/>
      <c r="BCL164" s="11"/>
      <c r="BCM164" s="11"/>
      <c r="BCN164" s="11"/>
      <c r="BCO164" s="11"/>
      <c r="BCP164" s="11"/>
      <c r="BCQ164" s="11"/>
      <c r="BCR164" s="11"/>
      <c r="BCS164" s="11"/>
      <c r="BCT164" s="11"/>
      <c r="BCU164" s="11"/>
      <c r="BCV164" s="11"/>
      <c r="BCW164" s="11"/>
      <c r="BCX164" s="11"/>
      <c r="BCY164" s="11"/>
      <c r="BCZ164" s="11"/>
      <c r="BDA164" s="11"/>
      <c r="BDB164" s="11"/>
      <c r="BDC164" s="11"/>
      <c r="BDD164" s="11"/>
      <c r="BDE164" s="11"/>
      <c r="BDF164" s="11"/>
      <c r="BDG164" s="11"/>
      <c r="BDH164" s="11"/>
      <c r="BDI164" s="11"/>
      <c r="BDJ164" s="11"/>
      <c r="BDK164" s="11"/>
      <c r="BDL164" s="11"/>
      <c r="BDM164" s="11"/>
      <c r="BDN164" s="11"/>
      <c r="BDO164" s="11"/>
      <c r="BDP164" s="11"/>
      <c r="BDQ164" s="11"/>
      <c r="BDR164" s="11"/>
      <c r="BDS164" s="11"/>
      <c r="BDT164" s="11"/>
      <c r="BDU164" s="11"/>
      <c r="BDV164" s="11"/>
      <c r="BDW164" s="11"/>
      <c r="BDX164" s="11"/>
      <c r="BDY164" s="11"/>
      <c r="BDZ164" s="11"/>
      <c r="BEA164" s="11"/>
      <c r="BEB164" s="11"/>
      <c r="BEC164" s="11"/>
      <c r="BED164" s="11"/>
      <c r="BEE164" s="11"/>
      <c r="BEF164" s="11"/>
      <c r="BEG164" s="11"/>
      <c r="BEH164" s="11"/>
      <c r="BEI164" s="11"/>
      <c r="BEJ164" s="11"/>
      <c r="BEK164" s="11"/>
      <c r="BEL164" s="11"/>
      <c r="BEM164" s="11"/>
      <c r="BEN164" s="11"/>
      <c r="BEO164" s="11"/>
      <c r="BEP164" s="11"/>
      <c r="BEQ164" s="11"/>
      <c r="BER164" s="11"/>
      <c r="BES164" s="11"/>
      <c r="BET164" s="11"/>
      <c r="BEU164" s="11"/>
      <c r="BEV164" s="11"/>
      <c r="BEW164" s="11"/>
      <c r="BEX164" s="11"/>
      <c r="BEY164" s="11"/>
      <c r="BEZ164" s="11"/>
      <c r="BFA164" s="11"/>
      <c r="BFB164" s="11"/>
      <c r="BFC164" s="11"/>
      <c r="BFD164" s="11"/>
      <c r="BFE164" s="11"/>
      <c r="BFF164" s="11"/>
      <c r="BFG164" s="11"/>
      <c r="BFH164" s="11"/>
      <c r="BFI164" s="11"/>
      <c r="BFJ164" s="11"/>
      <c r="BFK164" s="11"/>
      <c r="BFL164" s="11"/>
      <c r="BFM164" s="11"/>
      <c r="BFN164" s="11"/>
      <c r="BFO164" s="11"/>
      <c r="BFP164" s="11"/>
      <c r="BFQ164" s="11"/>
      <c r="BFR164" s="11"/>
      <c r="BFS164" s="11"/>
      <c r="BFT164" s="11"/>
      <c r="BFU164" s="11"/>
      <c r="BFV164" s="11"/>
      <c r="BFW164" s="11"/>
      <c r="BFX164" s="11"/>
      <c r="BFY164" s="11"/>
      <c r="BFZ164" s="11"/>
      <c r="BGA164" s="11"/>
      <c r="BGB164" s="11"/>
      <c r="BGC164" s="11"/>
      <c r="BGD164" s="11"/>
      <c r="BGE164" s="11"/>
      <c r="BGF164" s="11"/>
      <c r="BGG164" s="11"/>
      <c r="BGH164" s="11"/>
      <c r="BGI164" s="11"/>
      <c r="BGJ164" s="11"/>
      <c r="BGK164" s="11"/>
      <c r="BGL164" s="11"/>
      <c r="BGM164" s="11"/>
      <c r="BGN164" s="11"/>
      <c r="BGO164" s="11"/>
      <c r="BGP164" s="11"/>
      <c r="BGQ164" s="11"/>
      <c r="BGR164" s="11"/>
      <c r="BGS164" s="11"/>
      <c r="BGT164" s="11"/>
      <c r="BGU164" s="11"/>
      <c r="BGV164" s="11"/>
      <c r="BGW164" s="11"/>
      <c r="BGX164" s="11"/>
      <c r="BGY164" s="11"/>
      <c r="BGZ164" s="11"/>
      <c r="BHA164" s="11"/>
      <c r="BHB164" s="11"/>
      <c r="BHC164" s="11"/>
      <c r="BHD164" s="11"/>
      <c r="BHE164" s="11"/>
      <c r="BHF164" s="11"/>
      <c r="BHG164" s="11"/>
      <c r="BHH164" s="11"/>
      <c r="BHI164" s="11"/>
      <c r="BHJ164" s="11"/>
      <c r="BHK164" s="11"/>
      <c r="BHL164" s="11"/>
      <c r="BHM164" s="11"/>
      <c r="BHN164" s="11"/>
      <c r="BHO164" s="11"/>
      <c r="BHP164" s="11"/>
      <c r="BHQ164" s="11"/>
      <c r="BHR164" s="11"/>
      <c r="BHS164" s="11"/>
      <c r="BHT164" s="11"/>
      <c r="BHU164" s="11"/>
      <c r="BHV164" s="11"/>
      <c r="BHW164" s="11"/>
      <c r="BHX164" s="11"/>
      <c r="BHY164" s="11"/>
      <c r="BHZ164" s="11"/>
      <c r="BIA164" s="11"/>
      <c r="BIB164" s="11"/>
      <c r="BIC164" s="11"/>
      <c r="BID164" s="11"/>
      <c r="BIE164" s="11"/>
      <c r="BIF164" s="11"/>
      <c r="BIG164" s="11"/>
      <c r="BIH164" s="11"/>
      <c r="BII164" s="11"/>
      <c r="BIJ164" s="11"/>
      <c r="BIK164" s="11"/>
      <c r="BIL164" s="11"/>
      <c r="BIM164" s="11"/>
      <c r="BIN164" s="11"/>
      <c r="BIO164" s="11"/>
      <c r="BIP164" s="11"/>
      <c r="BIQ164" s="11"/>
      <c r="BIR164" s="11"/>
      <c r="BIS164" s="11"/>
      <c r="BIT164" s="11"/>
      <c r="BIU164" s="11"/>
      <c r="BIV164" s="11"/>
      <c r="BIW164" s="11"/>
      <c r="BIX164" s="11"/>
      <c r="BIY164" s="11"/>
      <c r="BIZ164" s="11"/>
      <c r="BJA164" s="11"/>
      <c r="BJB164" s="11"/>
      <c r="BJC164" s="11"/>
      <c r="BJD164" s="11"/>
      <c r="BJE164" s="11"/>
      <c r="BJF164" s="11"/>
      <c r="BJG164" s="11"/>
      <c r="BJH164" s="11"/>
      <c r="BJI164" s="11"/>
      <c r="BJJ164" s="11"/>
      <c r="BJK164" s="11"/>
      <c r="BJL164" s="11"/>
      <c r="BJM164" s="11"/>
      <c r="BJN164" s="11"/>
      <c r="BJO164" s="11"/>
      <c r="BJP164" s="11"/>
      <c r="BJQ164" s="11"/>
      <c r="BJR164" s="11"/>
      <c r="BJS164" s="11"/>
      <c r="BJT164" s="11"/>
      <c r="BJU164" s="11"/>
      <c r="BJV164" s="11"/>
      <c r="BJW164" s="11"/>
      <c r="BJX164" s="11"/>
      <c r="BJY164" s="11"/>
      <c r="BJZ164" s="11"/>
      <c r="BKA164" s="11"/>
      <c r="BKB164" s="11"/>
      <c r="BKC164" s="11"/>
      <c r="BKD164" s="11"/>
      <c r="BKE164" s="11"/>
      <c r="BKF164" s="11"/>
      <c r="BKG164" s="11"/>
      <c r="BKH164" s="11"/>
      <c r="BKI164" s="11"/>
      <c r="BKJ164" s="11"/>
      <c r="BKK164" s="11"/>
      <c r="BKL164" s="11"/>
      <c r="BKM164" s="11"/>
      <c r="BKN164" s="11"/>
      <c r="BKO164" s="11"/>
      <c r="BKP164" s="11"/>
      <c r="BKQ164" s="11"/>
      <c r="BKR164" s="11"/>
      <c r="BKS164" s="11"/>
      <c r="BKT164" s="11"/>
      <c r="BKU164" s="11"/>
      <c r="BKV164" s="11"/>
      <c r="BKW164" s="11"/>
      <c r="BKX164" s="11"/>
      <c r="BKY164" s="11"/>
      <c r="BKZ164" s="11"/>
      <c r="BLA164" s="11"/>
      <c r="BLB164" s="11"/>
      <c r="BLC164" s="11"/>
      <c r="BLD164" s="11"/>
      <c r="BLE164" s="11"/>
      <c r="BLF164" s="11"/>
      <c r="BLG164" s="11"/>
      <c r="BLH164" s="11"/>
      <c r="BLI164" s="11"/>
      <c r="BLJ164" s="11"/>
      <c r="BLK164" s="11"/>
      <c r="BLL164" s="11"/>
      <c r="BLM164" s="11"/>
      <c r="BLN164" s="11"/>
      <c r="BLO164" s="11"/>
      <c r="BLP164" s="11"/>
      <c r="BLQ164" s="11"/>
      <c r="BLR164" s="11"/>
      <c r="BLS164" s="11"/>
      <c r="BLT164" s="11"/>
      <c r="BLU164" s="11"/>
      <c r="BLV164" s="11"/>
      <c r="BLW164" s="11"/>
      <c r="BLX164" s="11"/>
      <c r="BLY164" s="11"/>
      <c r="BLZ164" s="11"/>
      <c r="BMA164" s="11"/>
      <c r="BMB164" s="11"/>
      <c r="BMC164" s="11"/>
      <c r="BMD164" s="11"/>
      <c r="BME164" s="11"/>
      <c r="BMF164" s="11"/>
      <c r="BMG164" s="11"/>
      <c r="BMH164" s="11"/>
      <c r="BMI164" s="11"/>
      <c r="BMJ164" s="11"/>
      <c r="BMK164" s="11"/>
      <c r="BML164" s="11"/>
      <c r="BMM164" s="11"/>
      <c r="BMN164" s="11"/>
      <c r="BMO164" s="11"/>
      <c r="BMP164" s="11"/>
      <c r="BMQ164" s="11"/>
      <c r="BMR164" s="11"/>
      <c r="BMS164" s="11"/>
      <c r="BMT164" s="11"/>
      <c r="BMU164" s="11"/>
      <c r="BMV164" s="11"/>
      <c r="BMW164" s="11"/>
      <c r="BMX164" s="11"/>
      <c r="BMY164" s="11"/>
      <c r="BMZ164" s="11"/>
      <c r="BNA164" s="11"/>
      <c r="BNB164" s="11"/>
      <c r="BNC164" s="11"/>
      <c r="BND164" s="11"/>
      <c r="BNE164" s="11"/>
      <c r="BNF164" s="11"/>
      <c r="BNG164" s="11"/>
      <c r="BNH164" s="11"/>
      <c r="BNI164" s="11"/>
      <c r="BNJ164" s="11"/>
      <c r="BNK164" s="11"/>
      <c r="BNL164" s="11"/>
      <c r="BNM164" s="11"/>
      <c r="BNN164" s="11"/>
      <c r="BNO164" s="11"/>
      <c r="BNP164" s="11"/>
      <c r="BNQ164" s="11"/>
      <c r="BNR164" s="11"/>
      <c r="BNS164" s="11"/>
      <c r="BNT164" s="11"/>
      <c r="BNU164" s="11"/>
      <c r="BNV164" s="11"/>
      <c r="BNW164" s="11"/>
      <c r="BNX164" s="11"/>
      <c r="BNY164" s="11"/>
      <c r="BNZ164" s="11"/>
      <c r="BOA164" s="11"/>
      <c r="BOB164" s="11"/>
      <c r="BOC164" s="11"/>
      <c r="BOD164" s="11"/>
      <c r="BOE164" s="11"/>
      <c r="BOF164" s="11"/>
      <c r="BOG164" s="11"/>
      <c r="BOH164" s="11"/>
      <c r="BOI164" s="11"/>
      <c r="BOJ164" s="11"/>
      <c r="BOK164" s="11"/>
      <c r="BOL164" s="11"/>
      <c r="BOM164" s="11"/>
      <c r="BON164" s="11"/>
      <c r="BOO164" s="11"/>
      <c r="BOP164" s="11"/>
      <c r="BOQ164" s="11"/>
      <c r="BOR164" s="11"/>
      <c r="BOS164" s="11"/>
      <c r="BOT164" s="11"/>
      <c r="BOU164" s="11"/>
      <c r="BOV164" s="11"/>
      <c r="BOW164" s="11"/>
      <c r="BOX164" s="11"/>
      <c r="BOY164" s="11"/>
      <c r="BOZ164" s="11"/>
      <c r="BPA164" s="11"/>
      <c r="BPB164" s="11"/>
      <c r="BPC164" s="11"/>
      <c r="BPD164" s="11"/>
      <c r="BPE164" s="11"/>
      <c r="BPF164" s="11"/>
      <c r="BPG164" s="11"/>
      <c r="BPH164" s="11"/>
      <c r="BPI164" s="11"/>
      <c r="BPJ164" s="11"/>
      <c r="BPK164" s="11"/>
      <c r="BPL164" s="11"/>
      <c r="BPM164" s="11"/>
      <c r="BPN164" s="11"/>
      <c r="BPO164" s="11"/>
      <c r="BPP164" s="11"/>
      <c r="BPQ164" s="11"/>
      <c r="BPR164" s="11"/>
      <c r="BPS164" s="11"/>
      <c r="BPT164" s="11"/>
      <c r="BPU164" s="11"/>
      <c r="BPV164" s="11"/>
      <c r="BPW164" s="11"/>
      <c r="BPX164" s="11"/>
      <c r="BPY164" s="11"/>
      <c r="BPZ164" s="11"/>
      <c r="BQA164" s="11"/>
      <c r="BQB164" s="11"/>
      <c r="BQC164" s="11"/>
      <c r="BQD164" s="11"/>
      <c r="BQE164" s="11"/>
      <c r="BQF164" s="11"/>
      <c r="BQG164" s="11"/>
      <c r="BQH164" s="11"/>
      <c r="BQI164" s="11"/>
      <c r="BQJ164" s="11"/>
      <c r="BQK164" s="11"/>
      <c r="BQL164" s="11"/>
      <c r="BQM164" s="11"/>
      <c r="BQN164" s="11"/>
      <c r="BQO164" s="11"/>
      <c r="BQP164" s="11"/>
      <c r="BQQ164" s="11"/>
      <c r="BQR164" s="11"/>
      <c r="BQS164" s="11"/>
      <c r="BQT164" s="11"/>
      <c r="BQU164" s="11"/>
      <c r="BQV164" s="11"/>
      <c r="BQW164" s="11"/>
      <c r="BQX164" s="11"/>
      <c r="BQY164" s="11"/>
      <c r="BQZ164" s="11"/>
      <c r="BRA164" s="11"/>
      <c r="BRB164" s="11"/>
      <c r="BRC164" s="11"/>
      <c r="BRD164" s="11"/>
      <c r="BRE164" s="11"/>
      <c r="BRF164" s="11"/>
      <c r="BRG164" s="11"/>
      <c r="BRH164" s="11"/>
      <c r="BRI164" s="11"/>
      <c r="BRJ164" s="11"/>
      <c r="BRK164" s="11"/>
      <c r="BRL164" s="11"/>
      <c r="BRM164" s="11"/>
      <c r="BRN164" s="11"/>
      <c r="BRO164" s="11"/>
      <c r="BRP164" s="11"/>
      <c r="BRQ164" s="11"/>
      <c r="BRR164" s="11"/>
      <c r="BRS164" s="11"/>
      <c r="BRT164" s="11"/>
      <c r="BRU164" s="11"/>
      <c r="BRV164" s="11"/>
      <c r="BRW164" s="11"/>
      <c r="BRX164" s="11"/>
      <c r="BRY164" s="11"/>
      <c r="BRZ164" s="11"/>
      <c r="BSA164" s="11"/>
      <c r="BSB164" s="11"/>
      <c r="BSC164" s="11"/>
      <c r="BSD164" s="11"/>
      <c r="BSE164" s="11"/>
      <c r="BSF164" s="11"/>
      <c r="BSG164" s="11"/>
      <c r="BSH164" s="11"/>
      <c r="BSI164" s="11"/>
      <c r="BSJ164" s="11"/>
      <c r="BSK164" s="11"/>
      <c r="BSL164" s="11"/>
      <c r="BSM164" s="11"/>
      <c r="BSN164" s="11"/>
      <c r="BSO164" s="11"/>
      <c r="BSP164" s="11"/>
      <c r="BSQ164" s="11"/>
      <c r="BSR164" s="11"/>
      <c r="BSS164" s="11"/>
      <c r="BST164" s="11"/>
      <c r="BSU164" s="11"/>
      <c r="BSV164" s="11"/>
      <c r="BSW164" s="11"/>
      <c r="BSX164" s="11"/>
      <c r="BSY164" s="11"/>
      <c r="BSZ164" s="11"/>
      <c r="BTA164" s="11"/>
      <c r="BTB164" s="11"/>
      <c r="BTC164" s="11"/>
      <c r="BTD164" s="11"/>
      <c r="BTE164" s="11"/>
      <c r="BTF164" s="11"/>
      <c r="BTG164" s="11"/>
      <c r="BTH164" s="11"/>
      <c r="BTI164" s="11"/>
      <c r="BTJ164" s="11"/>
      <c r="BTK164" s="11"/>
      <c r="BTL164" s="11"/>
      <c r="BTM164" s="11"/>
      <c r="BTN164" s="11"/>
      <c r="BTO164" s="11"/>
      <c r="BTP164" s="11"/>
      <c r="BTQ164" s="11"/>
      <c r="BTR164" s="11"/>
      <c r="BTS164" s="11"/>
      <c r="BTT164" s="11"/>
      <c r="BTU164" s="11"/>
      <c r="BTV164" s="11"/>
      <c r="BTW164" s="11"/>
      <c r="BTX164" s="11"/>
      <c r="BTY164" s="11"/>
      <c r="BTZ164" s="11"/>
      <c r="BUA164" s="11"/>
      <c r="BUB164" s="11"/>
      <c r="BUC164" s="11"/>
      <c r="BUD164" s="11"/>
      <c r="BUE164" s="11"/>
      <c r="BUF164" s="11"/>
      <c r="BUG164" s="11"/>
      <c r="BUH164" s="11"/>
      <c r="BUI164" s="11"/>
      <c r="BUJ164" s="11"/>
      <c r="BUK164" s="11"/>
      <c r="BUL164" s="11"/>
      <c r="BUM164" s="11"/>
      <c r="BUN164" s="11"/>
      <c r="BUO164" s="11"/>
      <c r="BUP164" s="11"/>
      <c r="BUQ164" s="11"/>
      <c r="BUR164" s="11"/>
      <c r="BUS164" s="11"/>
      <c r="BUT164" s="11"/>
      <c r="BUU164" s="11"/>
      <c r="BUV164" s="11"/>
      <c r="BUW164" s="11"/>
      <c r="BUX164" s="11"/>
      <c r="BUY164" s="11"/>
      <c r="BUZ164" s="11"/>
      <c r="BVA164" s="11"/>
      <c r="BVB164" s="11"/>
      <c r="BVC164" s="11"/>
      <c r="BVD164" s="11"/>
      <c r="BVE164" s="11"/>
      <c r="BVF164" s="11"/>
      <c r="BVG164" s="11"/>
      <c r="BVH164" s="11"/>
      <c r="BVI164" s="11"/>
      <c r="BVJ164" s="11"/>
      <c r="BVK164" s="11"/>
      <c r="BVL164" s="11"/>
      <c r="BVM164" s="11"/>
      <c r="BVN164" s="11"/>
      <c r="BVO164" s="11"/>
      <c r="BVP164" s="11"/>
      <c r="BVQ164" s="11"/>
      <c r="BVR164" s="11"/>
      <c r="BVS164" s="11"/>
      <c r="BVT164" s="11"/>
      <c r="BVU164" s="11"/>
      <c r="BVV164" s="11"/>
      <c r="BVW164" s="11"/>
      <c r="BVX164" s="11"/>
      <c r="BVY164" s="11"/>
      <c r="BVZ164" s="11"/>
      <c r="BWA164" s="11"/>
      <c r="BWB164" s="11"/>
      <c r="BWC164" s="11"/>
      <c r="BWD164" s="11"/>
      <c r="BWE164" s="11"/>
      <c r="BWF164" s="11"/>
      <c r="BWG164" s="11"/>
      <c r="BWH164" s="11"/>
      <c r="BWI164" s="11"/>
      <c r="BWJ164" s="11"/>
      <c r="BWK164" s="11"/>
      <c r="BWL164" s="11"/>
      <c r="BWM164" s="11"/>
      <c r="BWN164" s="11"/>
      <c r="BWO164" s="11"/>
      <c r="BWP164" s="11"/>
      <c r="BWQ164" s="11"/>
      <c r="BWR164" s="11"/>
      <c r="BWS164" s="11"/>
      <c r="BWT164" s="11"/>
      <c r="BWU164" s="11"/>
      <c r="BWV164" s="11"/>
      <c r="BWW164" s="11"/>
      <c r="BWX164" s="11"/>
      <c r="BWY164" s="11"/>
      <c r="BWZ164" s="11"/>
      <c r="BXA164" s="11"/>
      <c r="BXB164" s="11"/>
      <c r="BXC164" s="11"/>
      <c r="BXD164" s="11"/>
      <c r="BXE164" s="11"/>
      <c r="BXF164" s="11"/>
      <c r="BXG164" s="11"/>
      <c r="BXH164" s="11"/>
      <c r="BXI164" s="11"/>
      <c r="BXJ164" s="11"/>
      <c r="BXK164" s="11"/>
      <c r="BXL164" s="11"/>
      <c r="BXM164" s="11"/>
      <c r="BXN164" s="11"/>
      <c r="BXO164" s="11"/>
      <c r="BXP164" s="11"/>
      <c r="BXQ164" s="11"/>
      <c r="BXR164" s="11"/>
      <c r="BXS164" s="11"/>
      <c r="BXT164" s="11"/>
      <c r="BXU164" s="11"/>
      <c r="BXV164" s="11"/>
      <c r="BXW164" s="11"/>
      <c r="BXX164" s="11"/>
      <c r="BXY164" s="11"/>
      <c r="BXZ164" s="11"/>
      <c r="BYA164" s="11"/>
      <c r="BYB164" s="11"/>
      <c r="BYC164" s="11"/>
      <c r="BYD164" s="11"/>
      <c r="BYE164" s="11"/>
      <c r="BYF164" s="11"/>
      <c r="BYG164" s="11"/>
      <c r="BYH164" s="11"/>
      <c r="BYI164" s="11"/>
      <c r="BYJ164" s="11"/>
      <c r="BYK164" s="11"/>
      <c r="BYL164" s="11"/>
      <c r="BYM164" s="11"/>
      <c r="BYN164" s="11"/>
      <c r="BYO164" s="11"/>
      <c r="BYP164" s="11"/>
      <c r="BYQ164" s="11"/>
      <c r="BYR164" s="11"/>
      <c r="BYS164" s="11"/>
      <c r="BYT164" s="11"/>
      <c r="BYU164" s="11"/>
      <c r="BYV164" s="11"/>
      <c r="BYW164" s="11"/>
      <c r="BYX164" s="11"/>
      <c r="BYY164" s="11"/>
      <c r="BYZ164" s="11"/>
      <c r="BZA164" s="11"/>
      <c r="BZB164" s="11"/>
      <c r="BZC164" s="11"/>
      <c r="BZD164" s="11"/>
      <c r="BZE164" s="11"/>
      <c r="BZF164" s="11"/>
      <c r="BZG164" s="11"/>
      <c r="BZH164" s="11"/>
      <c r="BZI164" s="11"/>
      <c r="BZJ164" s="11"/>
      <c r="BZK164" s="11"/>
      <c r="BZL164" s="11"/>
      <c r="BZM164" s="11"/>
      <c r="BZN164" s="11"/>
      <c r="BZO164" s="11"/>
      <c r="BZP164" s="11"/>
      <c r="BZQ164" s="11"/>
      <c r="BZR164" s="11"/>
      <c r="BZS164" s="11"/>
      <c r="BZT164" s="11"/>
      <c r="BZU164" s="11"/>
      <c r="BZV164" s="11"/>
      <c r="BZW164" s="11"/>
      <c r="BZX164" s="11"/>
      <c r="BZY164" s="11"/>
      <c r="BZZ164" s="11"/>
      <c r="CAA164" s="11"/>
      <c r="CAB164" s="11"/>
      <c r="CAC164" s="11"/>
      <c r="CAD164" s="11"/>
      <c r="CAE164" s="11"/>
      <c r="CAF164" s="11"/>
      <c r="CAG164" s="11"/>
      <c r="CAH164" s="11"/>
      <c r="CAI164" s="11"/>
      <c r="CAJ164" s="11"/>
      <c r="CAK164" s="11"/>
      <c r="CAL164" s="11"/>
      <c r="CAM164" s="11"/>
      <c r="CAN164" s="11"/>
      <c r="CAO164" s="11"/>
      <c r="CAP164" s="11"/>
      <c r="CAQ164" s="11"/>
      <c r="CAR164" s="11"/>
      <c r="CAS164" s="11"/>
      <c r="CAT164" s="11"/>
      <c r="CAU164" s="11"/>
      <c r="CAV164" s="11"/>
      <c r="CAW164" s="11"/>
      <c r="CAX164" s="11"/>
      <c r="CAY164" s="11"/>
      <c r="CAZ164" s="11"/>
      <c r="CBA164" s="11"/>
      <c r="CBB164" s="11"/>
      <c r="CBC164" s="11"/>
      <c r="CBD164" s="11"/>
      <c r="CBE164" s="11"/>
      <c r="CBF164" s="11"/>
      <c r="CBG164" s="11"/>
      <c r="CBH164" s="11"/>
      <c r="CBI164" s="11"/>
      <c r="CBJ164" s="11"/>
      <c r="CBK164" s="11"/>
      <c r="CBL164" s="11"/>
      <c r="CBM164" s="11"/>
      <c r="CBN164" s="11"/>
      <c r="CBO164" s="11"/>
      <c r="CBP164" s="11"/>
      <c r="CBQ164" s="11"/>
      <c r="CBR164" s="11"/>
      <c r="CBS164" s="11"/>
      <c r="CBT164" s="11"/>
      <c r="CBU164" s="11"/>
      <c r="CBV164" s="11"/>
      <c r="CBW164" s="11"/>
      <c r="CBX164" s="11"/>
      <c r="CBY164" s="11"/>
      <c r="CBZ164" s="11"/>
      <c r="CCA164" s="11"/>
      <c r="CCB164" s="11"/>
      <c r="CCC164" s="11"/>
      <c r="CCD164" s="11"/>
      <c r="CCE164" s="11"/>
      <c r="CCF164" s="11"/>
      <c r="CCG164" s="11"/>
      <c r="CCH164" s="11"/>
      <c r="CCI164" s="11"/>
      <c r="CCJ164" s="11"/>
      <c r="CCK164" s="11"/>
      <c r="CCL164" s="11"/>
      <c r="CCM164" s="11"/>
      <c r="CCN164" s="11"/>
      <c r="CCO164" s="11"/>
      <c r="CCP164" s="11"/>
      <c r="CCQ164" s="11"/>
      <c r="CCR164" s="11"/>
      <c r="CCS164" s="11"/>
      <c r="CCT164" s="11"/>
      <c r="CCU164" s="11"/>
      <c r="CCV164" s="11"/>
      <c r="CCW164" s="11"/>
      <c r="CCX164" s="11"/>
      <c r="CCY164" s="11"/>
      <c r="CCZ164" s="11"/>
      <c r="CDA164" s="11"/>
      <c r="CDB164" s="11"/>
      <c r="CDC164" s="11"/>
      <c r="CDD164" s="11"/>
      <c r="CDE164" s="11"/>
      <c r="CDF164" s="11"/>
      <c r="CDG164" s="11"/>
      <c r="CDH164" s="11"/>
      <c r="CDI164" s="11"/>
      <c r="CDJ164" s="11"/>
      <c r="CDK164" s="11"/>
      <c r="CDL164" s="11"/>
      <c r="CDM164" s="11"/>
      <c r="CDN164" s="11"/>
      <c r="CDO164" s="11"/>
      <c r="CDP164" s="11"/>
      <c r="CDQ164" s="11"/>
      <c r="CDR164" s="11"/>
      <c r="CDS164" s="11"/>
      <c r="CDT164" s="11"/>
      <c r="CDU164" s="11"/>
      <c r="CDV164" s="11"/>
      <c r="CDW164" s="11"/>
      <c r="CDX164" s="11"/>
      <c r="CDY164" s="11"/>
      <c r="CDZ164" s="11"/>
      <c r="CEA164" s="11"/>
      <c r="CEB164" s="11"/>
      <c r="CEC164" s="11"/>
      <c r="CED164" s="11"/>
      <c r="CEE164" s="11"/>
      <c r="CEF164" s="11"/>
      <c r="CEG164" s="11"/>
      <c r="CEH164" s="11"/>
      <c r="CEI164" s="11"/>
      <c r="CEJ164" s="11"/>
      <c r="CEK164" s="11"/>
      <c r="CEL164" s="11"/>
      <c r="CEM164" s="11"/>
      <c r="CEN164" s="11"/>
      <c r="CEO164" s="11"/>
      <c r="CEP164" s="11"/>
      <c r="CEQ164" s="11"/>
      <c r="CER164" s="11"/>
      <c r="CES164" s="11"/>
      <c r="CET164" s="11"/>
      <c r="CEU164" s="11"/>
      <c r="CEV164" s="11"/>
      <c r="CEW164" s="11"/>
      <c r="CEX164" s="11"/>
      <c r="CEY164" s="11"/>
      <c r="CEZ164" s="11"/>
      <c r="CFA164" s="11"/>
      <c r="CFB164" s="11"/>
      <c r="CFC164" s="11"/>
      <c r="CFD164" s="11"/>
      <c r="CFE164" s="11"/>
      <c r="CFF164" s="11"/>
      <c r="CFG164" s="11"/>
      <c r="CFH164" s="11"/>
      <c r="CFI164" s="11"/>
      <c r="CFJ164" s="11"/>
      <c r="CFK164" s="11"/>
      <c r="CFL164" s="11"/>
      <c r="CFM164" s="11"/>
      <c r="CFN164" s="11"/>
      <c r="CFO164" s="11"/>
      <c r="CFP164" s="11"/>
      <c r="CFQ164" s="11"/>
      <c r="CFR164" s="11"/>
      <c r="CFS164" s="11"/>
      <c r="CFT164" s="11"/>
      <c r="CFU164" s="11"/>
      <c r="CFV164" s="11"/>
      <c r="CFW164" s="11"/>
      <c r="CFX164" s="11"/>
      <c r="CFY164" s="11"/>
      <c r="CFZ164" s="11"/>
      <c r="CGA164" s="11"/>
      <c r="CGB164" s="11"/>
      <c r="CGC164" s="11"/>
      <c r="CGD164" s="11"/>
      <c r="CGE164" s="11"/>
      <c r="CGF164" s="11"/>
      <c r="CGG164" s="11"/>
      <c r="CGH164" s="11"/>
      <c r="CGI164" s="11"/>
      <c r="CGJ164" s="11"/>
      <c r="CGK164" s="11"/>
      <c r="CGL164" s="11"/>
      <c r="CGM164" s="11"/>
      <c r="CGN164" s="11"/>
      <c r="CGO164" s="11"/>
      <c r="CGP164" s="11"/>
      <c r="CGQ164" s="11"/>
      <c r="CGR164" s="11"/>
      <c r="CGS164" s="11"/>
      <c r="CGT164" s="11"/>
      <c r="CGU164" s="11"/>
      <c r="CGV164" s="11"/>
      <c r="CGW164" s="11"/>
      <c r="CGX164" s="11"/>
      <c r="CGY164" s="11"/>
      <c r="CGZ164" s="11"/>
      <c r="CHA164" s="11"/>
      <c r="CHB164" s="11"/>
      <c r="CHC164" s="11"/>
      <c r="CHD164" s="11"/>
      <c r="CHE164" s="11"/>
      <c r="CHF164" s="11"/>
      <c r="CHG164" s="11"/>
      <c r="CHH164" s="11"/>
      <c r="CHI164" s="11"/>
      <c r="CHJ164" s="11"/>
      <c r="CHK164" s="11"/>
      <c r="CHL164" s="11"/>
      <c r="CHM164" s="11"/>
      <c r="CHN164" s="11"/>
      <c r="CHO164" s="11"/>
      <c r="CHP164" s="11"/>
      <c r="CHQ164" s="11"/>
      <c r="CHR164" s="11"/>
      <c r="CHS164" s="11"/>
      <c r="CHT164" s="11"/>
      <c r="CHU164" s="11"/>
      <c r="CHV164" s="11"/>
      <c r="CHW164" s="11"/>
      <c r="CHX164" s="11"/>
      <c r="CHY164" s="11"/>
      <c r="CHZ164" s="11"/>
      <c r="CIA164" s="11"/>
      <c r="CIB164" s="11"/>
      <c r="CIC164" s="11"/>
      <c r="CID164" s="11"/>
      <c r="CIE164" s="11"/>
      <c r="CIF164" s="11"/>
      <c r="CIG164" s="11"/>
      <c r="CIH164" s="11"/>
      <c r="CII164" s="11"/>
      <c r="CIJ164" s="11"/>
      <c r="CIK164" s="11"/>
      <c r="CIL164" s="11"/>
      <c r="CIM164" s="11"/>
      <c r="CIN164" s="11"/>
      <c r="CIO164" s="11"/>
      <c r="CIP164" s="11"/>
      <c r="CIQ164" s="11"/>
      <c r="CIR164" s="11"/>
      <c r="CIS164" s="11"/>
      <c r="CIT164" s="11"/>
      <c r="CIU164" s="11"/>
      <c r="CIV164" s="11"/>
      <c r="CIW164" s="11"/>
      <c r="CIX164" s="11"/>
      <c r="CIY164" s="11"/>
      <c r="CIZ164" s="11"/>
      <c r="CJA164" s="11"/>
      <c r="CJB164" s="11"/>
      <c r="CJC164" s="11"/>
      <c r="CJD164" s="11"/>
      <c r="CJE164" s="11"/>
      <c r="CJF164" s="11"/>
      <c r="CJG164" s="11"/>
      <c r="CJH164" s="11"/>
      <c r="CJI164" s="11"/>
      <c r="CJJ164" s="11"/>
      <c r="CJK164" s="11"/>
      <c r="CJL164" s="11"/>
      <c r="CJM164" s="11"/>
      <c r="CJN164" s="11"/>
      <c r="CJO164" s="11"/>
      <c r="CJP164" s="11"/>
      <c r="CJQ164" s="11"/>
      <c r="CJR164" s="11"/>
      <c r="CJS164" s="11"/>
      <c r="CJT164" s="11"/>
      <c r="CJU164" s="11"/>
      <c r="CJV164" s="11"/>
      <c r="CJW164" s="11"/>
      <c r="CJX164" s="11"/>
      <c r="CJY164" s="11"/>
      <c r="CJZ164" s="11"/>
      <c r="CKA164" s="11"/>
      <c r="CKB164" s="11"/>
      <c r="CKC164" s="11"/>
      <c r="CKD164" s="11"/>
      <c r="CKE164" s="11"/>
      <c r="CKF164" s="11"/>
      <c r="CKG164" s="11"/>
      <c r="CKH164" s="11"/>
      <c r="CKI164" s="11"/>
      <c r="CKJ164" s="11"/>
      <c r="CKK164" s="11"/>
      <c r="CKL164" s="11"/>
      <c r="CKM164" s="11"/>
      <c r="CKN164" s="11"/>
      <c r="CKO164" s="11"/>
      <c r="CKP164" s="11"/>
      <c r="CKQ164" s="11"/>
      <c r="CKR164" s="11"/>
      <c r="CKS164" s="11"/>
      <c r="CKT164" s="11"/>
      <c r="CKU164" s="11"/>
      <c r="CKV164" s="11"/>
      <c r="CKW164" s="11"/>
      <c r="CKX164" s="11"/>
      <c r="CKY164" s="11"/>
      <c r="CKZ164" s="11"/>
      <c r="CLA164" s="11"/>
      <c r="CLB164" s="11"/>
      <c r="CLC164" s="11"/>
      <c r="CLD164" s="11"/>
      <c r="CLE164" s="11"/>
      <c r="CLF164" s="11"/>
      <c r="CLG164" s="11"/>
      <c r="CLH164" s="11"/>
      <c r="CLI164" s="11"/>
      <c r="CLJ164" s="11"/>
      <c r="CLK164" s="11"/>
      <c r="CLL164" s="11"/>
      <c r="CLM164" s="11"/>
      <c r="CLN164" s="11"/>
      <c r="CLO164" s="11"/>
      <c r="CLP164" s="11"/>
      <c r="CLQ164" s="11"/>
      <c r="CLR164" s="11"/>
      <c r="CLS164" s="11"/>
      <c r="CLT164" s="11"/>
      <c r="CLU164" s="11"/>
      <c r="CLV164" s="11"/>
      <c r="CLW164" s="11"/>
      <c r="CLX164" s="11"/>
      <c r="CLY164" s="11"/>
      <c r="CLZ164" s="11"/>
      <c r="CMA164" s="11"/>
      <c r="CMB164" s="11"/>
      <c r="CMC164" s="11"/>
      <c r="CMD164" s="11"/>
      <c r="CME164" s="11"/>
      <c r="CMF164" s="11"/>
      <c r="CMG164" s="11"/>
      <c r="CMH164" s="11"/>
      <c r="CMI164" s="11"/>
      <c r="CMJ164" s="11"/>
      <c r="CMK164" s="11"/>
      <c r="CML164" s="11"/>
      <c r="CMM164" s="11"/>
      <c r="CMN164" s="11"/>
      <c r="CMO164" s="11"/>
      <c r="CMP164" s="11"/>
      <c r="CMQ164" s="11"/>
      <c r="CMR164" s="11"/>
      <c r="CMS164" s="11"/>
      <c r="CMT164" s="11"/>
      <c r="CMU164" s="11"/>
      <c r="CMV164" s="11"/>
      <c r="CMW164" s="11"/>
      <c r="CMX164" s="11"/>
      <c r="CMY164" s="11"/>
      <c r="CMZ164" s="11"/>
      <c r="CNA164" s="11"/>
      <c r="CNB164" s="11"/>
      <c r="CNC164" s="11"/>
      <c r="CND164" s="11"/>
      <c r="CNE164" s="11"/>
      <c r="CNF164" s="11"/>
      <c r="CNG164" s="11"/>
      <c r="CNH164" s="11"/>
      <c r="CNI164" s="11"/>
      <c r="CNJ164" s="11"/>
      <c r="CNK164" s="11"/>
      <c r="CNL164" s="11"/>
      <c r="CNM164" s="11"/>
      <c r="CNN164" s="11"/>
      <c r="CNO164" s="11"/>
      <c r="CNP164" s="11"/>
      <c r="CNQ164" s="11"/>
      <c r="CNR164" s="11"/>
      <c r="CNS164" s="11"/>
      <c r="CNT164" s="11"/>
      <c r="CNU164" s="11"/>
      <c r="CNV164" s="11"/>
      <c r="CNW164" s="11"/>
      <c r="CNX164" s="11"/>
      <c r="CNY164" s="11"/>
      <c r="CNZ164" s="11"/>
      <c r="COA164" s="11"/>
      <c r="COB164" s="11"/>
      <c r="COC164" s="11"/>
      <c r="COD164" s="11"/>
      <c r="COE164" s="11"/>
      <c r="COF164" s="11"/>
      <c r="COG164" s="11"/>
      <c r="COH164" s="11"/>
      <c r="COI164" s="11"/>
      <c r="COJ164" s="11"/>
      <c r="COK164" s="11"/>
      <c r="COL164" s="11"/>
      <c r="COM164" s="11"/>
      <c r="CON164" s="11"/>
      <c r="COO164" s="11"/>
      <c r="COP164" s="11"/>
      <c r="COQ164" s="11"/>
      <c r="COR164" s="11"/>
      <c r="COS164" s="11"/>
      <c r="COT164" s="11"/>
      <c r="COU164" s="11"/>
      <c r="COV164" s="11"/>
      <c r="COW164" s="11"/>
      <c r="COX164" s="11"/>
      <c r="COY164" s="11"/>
      <c r="COZ164" s="11"/>
      <c r="CPA164" s="11"/>
      <c r="CPB164" s="11"/>
      <c r="CPC164" s="11"/>
      <c r="CPD164" s="11"/>
      <c r="CPE164" s="11"/>
      <c r="CPF164" s="11"/>
      <c r="CPG164" s="11"/>
      <c r="CPH164" s="11"/>
      <c r="CPI164" s="11"/>
      <c r="CPJ164" s="11"/>
      <c r="CPK164" s="11"/>
      <c r="CPL164" s="11"/>
      <c r="CPM164" s="11"/>
      <c r="CPN164" s="11"/>
      <c r="CPO164" s="11"/>
      <c r="CPP164" s="11"/>
      <c r="CPQ164" s="11"/>
      <c r="CPR164" s="11"/>
      <c r="CPS164" s="11"/>
      <c r="CPT164" s="11"/>
      <c r="CPU164" s="11"/>
      <c r="CPV164" s="11"/>
      <c r="CPW164" s="11"/>
      <c r="CPX164" s="11"/>
      <c r="CPY164" s="11"/>
      <c r="CPZ164" s="11"/>
      <c r="CQA164" s="11"/>
      <c r="CQB164" s="11"/>
      <c r="CQC164" s="11"/>
      <c r="CQD164" s="11"/>
      <c r="CQE164" s="11"/>
      <c r="CQF164" s="11"/>
      <c r="CQG164" s="11"/>
      <c r="CQH164" s="11"/>
      <c r="CQI164" s="11"/>
      <c r="CQJ164" s="11"/>
      <c r="CQK164" s="11"/>
      <c r="CQL164" s="11"/>
      <c r="CQM164" s="11"/>
      <c r="CQN164" s="11"/>
      <c r="CQO164" s="11"/>
      <c r="CQP164" s="11"/>
      <c r="CQQ164" s="11"/>
      <c r="CQR164" s="11"/>
      <c r="CQS164" s="11"/>
      <c r="CQT164" s="11"/>
      <c r="CQU164" s="11"/>
      <c r="CQV164" s="11"/>
      <c r="CQW164" s="11"/>
      <c r="CQX164" s="11"/>
      <c r="CQY164" s="11"/>
      <c r="CQZ164" s="11"/>
      <c r="CRA164" s="11"/>
      <c r="CRB164" s="11"/>
      <c r="CRC164" s="11"/>
      <c r="CRD164" s="11"/>
      <c r="CRE164" s="11"/>
      <c r="CRF164" s="11"/>
      <c r="CRG164" s="11"/>
      <c r="CRH164" s="11"/>
      <c r="CRI164" s="11"/>
      <c r="CRJ164" s="11"/>
      <c r="CRK164" s="11"/>
      <c r="CRL164" s="11"/>
      <c r="CRM164" s="11"/>
      <c r="CRN164" s="11"/>
      <c r="CRO164" s="11"/>
      <c r="CRP164" s="11"/>
      <c r="CRQ164" s="11"/>
      <c r="CRR164" s="11"/>
      <c r="CRS164" s="11"/>
      <c r="CRT164" s="11"/>
      <c r="CRU164" s="11"/>
      <c r="CRV164" s="11"/>
      <c r="CRW164" s="11"/>
      <c r="CRX164" s="11"/>
      <c r="CRY164" s="11"/>
      <c r="CRZ164" s="11"/>
      <c r="CSA164" s="11"/>
      <c r="CSB164" s="11"/>
      <c r="CSC164" s="11"/>
      <c r="CSD164" s="11"/>
      <c r="CSE164" s="11"/>
      <c r="CSF164" s="11"/>
      <c r="CSG164" s="11"/>
      <c r="CSH164" s="11"/>
      <c r="CSI164" s="11"/>
      <c r="CSJ164" s="11"/>
      <c r="CSK164" s="11"/>
      <c r="CSL164" s="11"/>
      <c r="CSM164" s="11"/>
      <c r="CSN164" s="11"/>
      <c r="CSO164" s="11"/>
      <c r="CSP164" s="11"/>
      <c r="CSQ164" s="11"/>
      <c r="CSR164" s="11"/>
      <c r="CSS164" s="11"/>
      <c r="CST164" s="11"/>
      <c r="CSU164" s="11"/>
      <c r="CSV164" s="11"/>
      <c r="CSW164" s="11"/>
      <c r="CSX164" s="11"/>
      <c r="CSY164" s="11"/>
      <c r="CSZ164" s="11"/>
      <c r="CTA164" s="11"/>
      <c r="CTB164" s="11"/>
      <c r="CTC164" s="11"/>
      <c r="CTD164" s="11"/>
      <c r="CTE164" s="11"/>
      <c r="CTF164" s="11"/>
      <c r="CTG164" s="11"/>
      <c r="CTH164" s="11"/>
      <c r="CTI164" s="11"/>
      <c r="CTJ164" s="11"/>
      <c r="CTK164" s="11"/>
      <c r="CTL164" s="11"/>
      <c r="CTM164" s="11"/>
      <c r="CTN164" s="11"/>
      <c r="CTO164" s="11"/>
      <c r="CTP164" s="11"/>
      <c r="CTQ164" s="11"/>
      <c r="CTR164" s="11"/>
      <c r="CTS164" s="11"/>
      <c r="CTT164" s="11"/>
      <c r="CTU164" s="11"/>
      <c r="CTV164" s="11"/>
      <c r="CTW164" s="11"/>
      <c r="CTX164" s="11"/>
      <c r="CTY164" s="11"/>
      <c r="CTZ164" s="11"/>
      <c r="CUA164" s="11"/>
      <c r="CUB164" s="11"/>
      <c r="CUC164" s="11"/>
      <c r="CUD164" s="11"/>
      <c r="CUE164" s="11"/>
      <c r="CUF164" s="11"/>
      <c r="CUG164" s="11"/>
      <c r="CUH164" s="11"/>
      <c r="CUI164" s="11"/>
      <c r="CUJ164" s="11"/>
      <c r="CUK164" s="11"/>
      <c r="CUL164" s="11"/>
      <c r="CUM164" s="11"/>
      <c r="CUN164" s="11"/>
      <c r="CUO164" s="11"/>
      <c r="CUP164" s="11"/>
      <c r="CUQ164" s="11"/>
      <c r="CUR164" s="11"/>
      <c r="CUS164" s="11"/>
      <c r="CUT164" s="11"/>
      <c r="CUU164" s="11"/>
      <c r="CUV164" s="11"/>
      <c r="CUW164" s="11"/>
      <c r="CUX164" s="11"/>
      <c r="CUY164" s="11"/>
      <c r="CUZ164" s="11"/>
      <c r="CVA164" s="11"/>
      <c r="CVB164" s="11"/>
      <c r="CVC164" s="11"/>
      <c r="CVD164" s="11"/>
      <c r="CVE164" s="11"/>
      <c r="CVF164" s="11"/>
      <c r="CVG164" s="11"/>
      <c r="CVH164" s="11"/>
      <c r="CVI164" s="11"/>
      <c r="CVJ164" s="11"/>
      <c r="CVK164" s="11"/>
      <c r="CVL164" s="11"/>
      <c r="CVM164" s="11"/>
      <c r="CVN164" s="11"/>
      <c r="CVO164" s="11"/>
      <c r="CVP164" s="11"/>
      <c r="CVQ164" s="11"/>
      <c r="CVR164" s="11"/>
      <c r="CVS164" s="11"/>
      <c r="CVT164" s="11"/>
      <c r="CVU164" s="11"/>
      <c r="CVV164" s="11"/>
      <c r="CVW164" s="11"/>
      <c r="CVX164" s="11"/>
      <c r="CVY164" s="11"/>
      <c r="CVZ164" s="11"/>
      <c r="CWA164" s="11"/>
      <c r="CWB164" s="11"/>
      <c r="CWC164" s="11"/>
      <c r="CWD164" s="11"/>
      <c r="CWE164" s="11"/>
      <c r="CWF164" s="11"/>
      <c r="CWG164" s="11"/>
      <c r="CWH164" s="11"/>
      <c r="CWI164" s="11"/>
      <c r="CWJ164" s="11"/>
      <c r="CWK164" s="11"/>
      <c r="CWL164" s="11"/>
      <c r="CWM164" s="11"/>
      <c r="CWN164" s="11"/>
      <c r="CWO164" s="11"/>
      <c r="CWP164" s="11"/>
      <c r="CWQ164" s="11"/>
      <c r="CWR164" s="11"/>
      <c r="CWS164" s="11"/>
      <c r="CWT164" s="11"/>
      <c r="CWU164" s="11"/>
      <c r="CWV164" s="11"/>
      <c r="CWW164" s="11"/>
      <c r="CWX164" s="11"/>
      <c r="CWY164" s="11"/>
      <c r="CWZ164" s="11"/>
      <c r="CXA164" s="11"/>
      <c r="CXB164" s="11"/>
      <c r="CXC164" s="11"/>
      <c r="CXD164" s="11"/>
      <c r="CXE164" s="11"/>
      <c r="CXF164" s="11"/>
      <c r="CXG164" s="11"/>
      <c r="CXH164" s="11"/>
      <c r="CXI164" s="11"/>
      <c r="CXJ164" s="11"/>
      <c r="CXK164" s="11"/>
      <c r="CXL164" s="11"/>
      <c r="CXM164" s="11"/>
      <c r="CXN164" s="11"/>
      <c r="CXO164" s="11"/>
      <c r="CXP164" s="11"/>
      <c r="CXQ164" s="11"/>
      <c r="CXR164" s="11"/>
      <c r="CXS164" s="11"/>
      <c r="CXT164" s="11"/>
      <c r="CXU164" s="11"/>
      <c r="CXV164" s="11"/>
      <c r="CXW164" s="11"/>
      <c r="CXX164" s="11"/>
      <c r="CXY164" s="11"/>
      <c r="CXZ164" s="11"/>
      <c r="CYA164" s="11"/>
      <c r="CYB164" s="11"/>
      <c r="CYC164" s="11"/>
      <c r="CYD164" s="11"/>
      <c r="CYE164" s="11"/>
      <c r="CYF164" s="11"/>
      <c r="CYG164" s="11"/>
      <c r="CYH164" s="11"/>
      <c r="CYI164" s="11"/>
      <c r="CYJ164" s="11"/>
      <c r="CYK164" s="11"/>
      <c r="CYL164" s="11"/>
      <c r="CYM164" s="11"/>
      <c r="CYN164" s="11"/>
      <c r="CYO164" s="11"/>
      <c r="CYP164" s="11"/>
      <c r="CYQ164" s="11"/>
      <c r="CYR164" s="11"/>
      <c r="CYS164" s="11"/>
      <c r="CYT164" s="11"/>
      <c r="CYU164" s="11"/>
      <c r="CYV164" s="11"/>
      <c r="CYW164" s="11"/>
      <c r="CYX164" s="11"/>
      <c r="CYY164" s="11"/>
      <c r="CYZ164" s="11"/>
      <c r="CZA164" s="11"/>
      <c r="CZB164" s="11"/>
      <c r="CZC164" s="11"/>
      <c r="CZD164" s="11"/>
      <c r="CZE164" s="11"/>
      <c r="CZF164" s="11"/>
      <c r="CZG164" s="11"/>
      <c r="CZH164" s="11"/>
      <c r="CZI164" s="11"/>
      <c r="CZJ164" s="11"/>
      <c r="CZK164" s="11"/>
      <c r="CZL164" s="11"/>
      <c r="CZM164" s="11"/>
      <c r="CZN164" s="11"/>
      <c r="CZO164" s="11"/>
      <c r="CZP164" s="11"/>
      <c r="CZQ164" s="11"/>
      <c r="CZR164" s="11"/>
      <c r="CZS164" s="11"/>
      <c r="CZT164" s="11"/>
      <c r="CZU164" s="11"/>
      <c r="CZV164" s="11"/>
      <c r="CZW164" s="11"/>
      <c r="CZX164" s="11"/>
      <c r="CZY164" s="11"/>
      <c r="CZZ164" s="11"/>
      <c r="DAA164" s="11"/>
      <c r="DAB164" s="11"/>
      <c r="DAC164" s="11"/>
      <c r="DAD164" s="11"/>
      <c r="DAE164" s="11"/>
      <c r="DAF164" s="11"/>
      <c r="DAG164" s="11"/>
      <c r="DAH164" s="11"/>
      <c r="DAI164" s="11"/>
      <c r="DAJ164" s="11"/>
      <c r="DAK164" s="11"/>
      <c r="DAL164" s="11"/>
      <c r="DAM164" s="11"/>
      <c r="DAN164" s="11"/>
      <c r="DAO164" s="11"/>
      <c r="DAP164" s="11"/>
      <c r="DAQ164" s="11"/>
      <c r="DAR164" s="11"/>
      <c r="DAS164" s="11"/>
      <c r="DAT164" s="11"/>
      <c r="DAU164" s="11"/>
      <c r="DAV164" s="11"/>
      <c r="DAW164" s="11"/>
      <c r="DAX164" s="11"/>
      <c r="DAY164" s="11"/>
      <c r="DAZ164" s="11"/>
      <c r="DBA164" s="11"/>
      <c r="DBB164" s="11"/>
      <c r="DBC164" s="11"/>
      <c r="DBD164" s="11"/>
      <c r="DBE164" s="11"/>
      <c r="DBF164" s="11"/>
      <c r="DBG164" s="11"/>
      <c r="DBH164" s="11"/>
      <c r="DBI164" s="11"/>
      <c r="DBJ164" s="11"/>
      <c r="DBK164" s="11"/>
      <c r="DBL164" s="11"/>
      <c r="DBM164" s="11"/>
      <c r="DBN164" s="11"/>
      <c r="DBO164" s="11"/>
      <c r="DBP164" s="11"/>
      <c r="DBQ164" s="11"/>
      <c r="DBR164" s="11"/>
      <c r="DBS164" s="11"/>
      <c r="DBT164" s="11"/>
      <c r="DBU164" s="11"/>
      <c r="DBV164" s="11"/>
      <c r="DBW164" s="11"/>
      <c r="DBX164" s="11"/>
      <c r="DBY164" s="11"/>
      <c r="DBZ164" s="11"/>
      <c r="DCA164" s="11"/>
      <c r="DCB164" s="11"/>
      <c r="DCC164" s="11"/>
      <c r="DCD164" s="11"/>
      <c r="DCE164" s="11"/>
      <c r="DCF164" s="11"/>
      <c r="DCG164" s="11"/>
      <c r="DCH164" s="11"/>
      <c r="DCI164" s="11"/>
      <c r="DCJ164" s="11"/>
      <c r="DCK164" s="11"/>
      <c r="DCL164" s="11"/>
      <c r="DCM164" s="11"/>
      <c r="DCN164" s="11"/>
      <c r="DCO164" s="11"/>
      <c r="DCP164" s="11"/>
      <c r="DCQ164" s="11"/>
      <c r="DCR164" s="11"/>
      <c r="DCS164" s="11"/>
      <c r="DCT164" s="11"/>
      <c r="DCU164" s="11"/>
      <c r="DCV164" s="11"/>
      <c r="DCW164" s="11"/>
      <c r="DCX164" s="11"/>
      <c r="DCY164" s="11"/>
      <c r="DCZ164" s="11"/>
      <c r="DDA164" s="11"/>
      <c r="DDB164" s="11"/>
      <c r="DDC164" s="11"/>
      <c r="DDD164" s="11"/>
      <c r="DDE164" s="11"/>
      <c r="DDF164" s="11"/>
      <c r="DDG164" s="11"/>
      <c r="DDH164" s="11"/>
      <c r="DDI164" s="11"/>
      <c r="DDJ164" s="11"/>
      <c r="DDK164" s="11"/>
      <c r="DDL164" s="11"/>
      <c r="DDM164" s="11"/>
      <c r="DDN164" s="11"/>
      <c r="DDO164" s="11"/>
      <c r="DDP164" s="11"/>
      <c r="DDQ164" s="11"/>
      <c r="DDR164" s="11"/>
      <c r="DDS164" s="11"/>
      <c r="DDT164" s="11"/>
      <c r="DDU164" s="11"/>
      <c r="DDV164" s="11"/>
      <c r="DDW164" s="11"/>
      <c r="DDX164" s="11"/>
      <c r="DDY164" s="11"/>
      <c r="DDZ164" s="11"/>
      <c r="DEA164" s="11"/>
      <c r="DEB164" s="11"/>
      <c r="DEC164" s="11"/>
      <c r="DED164" s="11"/>
      <c r="DEE164" s="11"/>
      <c r="DEF164" s="11"/>
      <c r="DEG164" s="11"/>
      <c r="DEH164" s="11"/>
      <c r="DEI164" s="11"/>
      <c r="DEJ164" s="11"/>
      <c r="DEK164" s="11"/>
      <c r="DEL164" s="11"/>
      <c r="DEM164" s="11"/>
      <c r="DEN164" s="11"/>
      <c r="DEO164" s="11"/>
      <c r="DEP164" s="11"/>
      <c r="DEQ164" s="11"/>
      <c r="DER164" s="11"/>
      <c r="DES164" s="11"/>
      <c r="DET164" s="11"/>
      <c r="DEU164" s="11"/>
      <c r="DEV164" s="11"/>
      <c r="DEW164" s="11"/>
      <c r="DEX164" s="11"/>
      <c r="DEY164" s="11"/>
      <c r="DEZ164" s="11"/>
      <c r="DFA164" s="11"/>
      <c r="DFB164" s="11"/>
      <c r="DFC164" s="11"/>
      <c r="DFD164" s="11"/>
      <c r="DFE164" s="11"/>
      <c r="DFF164" s="11"/>
      <c r="DFG164" s="11"/>
      <c r="DFH164" s="11"/>
      <c r="DFI164" s="11"/>
      <c r="DFJ164" s="11"/>
      <c r="DFK164" s="11"/>
      <c r="DFL164" s="11"/>
      <c r="DFM164" s="11"/>
      <c r="DFN164" s="11"/>
      <c r="DFO164" s="11"/>
      <c r="DFP164" s="11"/>
      <c r="DFQ164" s="11"/>
      <c r="DFR164" s="11"/>
      <c r="DFS164" s="11"/>
      <c r="DFT164" s="11"/>
      <c r="DFU164" s="11"/>
      <c r="DFV164" s="11"/>
      <c r="DFW164" s="11"/>
      <c r="DFX164" s="11"/>
      <c r="DFY164" s="11"/>
      <c r="DFZ164" s="11"/>
      <c r="DGA164" s="11"/>
      <c r="DGB164" s="11"/>
      <c r="DGC164" s="11"/>
      <c r="DGD164" s="11"/>
      <c r="DGE164" s="11"/>
      <c r="DGF164" s="11"/>
      <c r="DGG164" s="11"/>
      <c r="DGH164" s="11"/>
      <c r="DGI164" s="11"/>
      <c r="DGJ164" s="11"/>
      <c r="DGK164" s="11"/>
      <c r="DGL164" s="11"/>
      <c r="DGM164" s="11"/>
      <c r="DGN164" s="11"/>
      <c r="DGO164" s="11"/>
      <c r="DGP164" s="11"/>
      <c r="DGQ164" s="11"/>
      <c r="DGR164" s="11"/>
      <c r="DGS164" s="11"/>
      <c r="DGT164" s="11"/>
      <c r="DGU164" s="11"/>
      <c r="DGV164" s="11"/>
      <c r="DGW164" s="11"/>
      <c r="DGX164" s="11"/>
      <c r="DGY164" s="11"/>
      <c r="DGZ164" s="11"/>
      <c r="DHA164" s="11"/>
      <c r="DHB164" s="11"/>
      <c r="DHC164" s="11"/>
      <c r="DHD164" s="11"/>
      <c r="DHE164" s="11"/>
      <c r="DHF164" s="11"/>
      <c r="DHG164" s="11"/>
      <c r="DHH164" s="11"/>
      <c r="DHI164" s="11"/>
      <c r="DHJ164" s="11"/>
      <c r="DHK164" s="11"/>
      <c r="DHL164" s="11"/>
      <c r="DHM164" s="11"/>
      <c r="DHN164" s="11"/>
      <c r="DHO164" s="11"/>
      <c r="DHP164" s="11"/>
      <c r="DHQ164" s="11"/>
      <c r="DHR164" s="11"/>
      <c r="DHS164" s="11"/>
      <c r="DHT164" s="11"/>
      <c r="DHU164" s="11"/>
      <c r="DHV164" s="11"/>
      <c r="DHW164" s="11"/>
      <c r="DHX164" s="11"/>
      <c r="DHY164" s="11"/>
      <c r="DHZ164" s="11"/>
      <c r="DIA164" s="11"/>
      <c r="DIB164" s="11"/>
      <c r="DIC164" s="11"/>
      <c r="DID164" s="11"/>
      <c r="DIE164" s="11"/>
      <c r="DIF164" s="11"/>
      <c r="DIG164" s="11"/>
      <c r="DIH164" s="11"/>
      <c r="DII164" s="11"/>
      <c r="DIJ164" s="11"/>
      <c r="DIK164" s="11"/>
      <c r="DIL164" s="11"/>
      <c r="DIM164" s="11"/>
      <c r="DIN164" s="11"/>
      <c r="DIO164" s="11"/>
      <c r="DIP164" s="11"/>
      <c r="DIQ164" s="11"/>
      <c r="DIR164" s="11"/>
      <c r="DIS164" s="11"/>
      <c r="DIT164" s="11"/>
      <c r="DIU164" s="11"/>
      <c r="DIV164" s="11"/>
      <c r="DIW164" s="11"/>
      <c r="DIX164" s="11"/>
      <c r="DIY164" s="11"/>
      <c r="DIZ164" s="11"/>
      <c r="DJA164" s="11"/>
      <c r="DJB164" s="11"/>
      <c r="DJC164" s="11"/>
      <c r="DJD164" s="11"/>
      <c r="DJE164" s="11"/>
      <c r="DJF164" s="11"/>
      <c r="DJG164" s="11"/>
      <c r="DJH164" s="11"/>
      <c r="DJI164" s="11"/>
      <c r="DJJ164" s="11"/>
      <c r="DJK164" s="11"/>
      <c r="DJL164" s="11"/>
      <c r="DJM164" s="11"/>
      <c r="DJN164" s="11"/>
      <c r="DJO164" s="11"/>
      <c r="DJP164" s="11"/>
      <c r="DJQ164" s="11"/>
      <c r="DJR164" s="11"/>
      <c r="DJS164" s="11"/>
      <c r="DJT164" s="11"/>
      <c r="DJU164" s="11"/>
      <c r="DJV164" s="11"/>
      <c r="DJW164" s="11"/>
      <c r="DJX164" s="11"/>
      <c r="DJY164" s="11"/>
      <c r="DJZ164" s="11"/>
      <c r="DKA164" s="11"/>
      <c r="DKB164" s="11"/>
      <c r="DKC164" s="11"/>
      <c r="DKD164" s="11"/>
      <c r="DKE164" s="11"/>
      <c r="DKF164" s="11"/>
      <c r="DKG164" s="11"/>
      <c r="DKH164" s="11"/>
      <c r="DKI164" s="11"/>
      <c r="DKJ164" s="11"/>
      <c r="DKK164" s="11"/>
      <c r="DKL164" s="11"/>
      <c r="DKM164" s="11"/>
      <c r="DKN164" s="11"/>
      <c r="DKO164" s="11"/>
      <c r="DKP164" s="11"/>
      <c r="DKQ164" s="11"/>
      <c r="DKR164" s="11"/>
      <c r="DKS164" s="11"/>
      <c r="DKT164" s="11"/>
      <c r="DKU164" s="11"/>
      <c r="DKV164" s="11"/>
      <c r="DKW164" s="11"/>
      <c r="DKX164" s="11"/>
      <c r="DKY164" s="11"/>
      <c r="DKZ164" s="11"/>
      <c r="DLA164" s="11"/>
      <c r="DLB164" s="11"/>
      <c r="DLC164" s="11"/>
      <c r="DLD164" s="11"/>
      <c r="DLE164" s="11"/>
      <c r="DLF164" s="11"/>
      <c r="DLG164" s="11"/>
      <c r="DLH164" s="11"/>
      <c r="DLI164" s="11"/>
      <c r="DLJ164" s="11"/>
      <c r="DLK164" s="11"/>
      <c r="DLL164" s="11"/>
      <c r="DLM164" s="11"/>
      <c r="DLN164" s="11"/>
      <c r="DLO164" s="11"/>
      <c r="DLP164" s="11"/>
      <c r="DLQ164" s="11"/>
      <c r="DLR164" s="11"/>
      <c r="DLS164" s="11"/>
      <c r="DLT164" s="11"/>
      <c r="DLU164" s="11"/>
      <c r="DLV164" s="11"/>
      <c r="DLW164" s="11"/>
      <c r="DLX164" s="11"/>
      <c r="DLY164" s="11"/>
      <c r="DLZ164" s="11"/>
      <c r="DMA164" s="11"/>
      <c r="DMB164" s="11"/>
      <c r="DMC164" s="11"/>
      <c r="DMD164" s="11"/>
      <c r="DME164" s="11"/>
      <c r="DMF164" s="11"/>
      <c r="DMG164" s="11"/>
      <c r="DMH164" s="11"/>
      <c r="DMI164" s="11"/>
      <c r="DMJ164" s="11"/>
      <c r="DMK164" s="11"/>
      <c r="DML164" s="11"/>
      <c r="DMM164" s="11"/>
      <c r="DMN164" s="11"/>
      <c r="DMO164" s="11"/>
      <c r="DMP164" s="11"/>
      <c r="DMQ164" s="11"/>
      <c r="DMR164" s="11"/>
      <c r="DMS164" s="11"/>
      <c r="DMT164" s="11"/>
      <c r="DMU164" s="11"/>
      <c r="DMV164" s="11"/>
      <c r="DMW164" s="11"/>
      <c r="DMX164" s="11"/>
      <c r="DMY164" s="11"/>
      <c r="DMZ164" s="11"/>
      <c r="DNA164" s="11"/>
      <c r="DNB164" s="11"/>
      <c r="DNC164" s="11"/>
      <c r="DND164" s="11"/>
      <c r="DNE164" s="11"/>
      <c r="DNF164" s="11"/>
      <c r="DNG164" s="11"/>
      <c r="DNH164" s="11"/>
      <c r="DNI164" s="11"/>
      <c r="DNJ164" s="11"/>
      <c r="DNK164" s="11"/>
      <c r="DNL164" s="11"/>
      <c r="DNM164" s="11"/>
      <c r="DNN164" s="11"/>
      <c r="DNO164" s="11"/>
      <c r="DNP164" s="11"/>
      <c r="DNQ164" s="11"/>
      <c r="DNR164" s="11"/>
      <c r="DNS164" s="11"/>
      <c r="DNT164" s="11"/>
      <c r="DNU164" s="11"/>
      <c r="DNV164" s="11"/>
      <c r="DNW164" s="11"/>
      <c r="DNX164" s="11"/>
      <c r="DNY164" s="11"/>
      <c r="DNZ164" s="11"/>
      <c r="DOA164" s="11"/>
      <c r="DOB164" s="11"/>
      <c r="DOC164" s="11"/>
      <c r="DOD164" s="11"/>
      <c r="DOE164" s="11"/>
      <c r="DOF164" s="11"/>
      <c r="DOG164" s="11"/>
      <c r="DOH164" s="11"/>
      <c r="DOI164" s="11"/>
      <c r="DOJ164" s="11"/>
      <c r="DOK164" s="11"/>
      <c r="DOL164" s="11"/>
      <c r="DOM164" s="11"/>
      <c r="DON164" s="11"/>
      <c r="DOO164" s="11"/>
      <c r="DOP164" s="11"/>
      <c r="DOQ164" s="11"/>
      <c r="DOR164" s="11"/>
      <c r="DOS164" s="11"/>
      <c r="DOT164" s="11"/>
      <c r="DOU164" s="11"/>
      <c r="DOV164" s="11"/>
      <c r="DOW164" s="11"/>
      <c r="DOX164" s="11"/>
      <c r="DOY164" s="11"/>
      <c r="DOZ164" s="11"/>
      <c r="DPA164" s="11"/>
      <c r="DPB164" s="11"/>
      <c r="DPC164" s="11"/>
      <c r="DPD164" s="11"/>
      <c r="DPE164" s="11"/>
      <c r="DPF164" s="11"/>
      <c r="DPG164" s="11"/>
      <c r="DPH164" s="11"/>
      <c r="DPI164" s="11"/>
      <c r="DPJ164" s="11"/>
      <c r="DPK164" s="11"/>
      <c r="DPL164" s="11"/>
      <c r="DPM164" s="11"/>
      <c r="DPN164" s="11"/>
      <c r="DPO164" s="11"/>
      <c r="DPP164" s="11"/>
      <c r="DPQ164" s="11"/>
      <c r="DPR164" s="11"/>
      <c r="DPS164" s="11"/>
      <c r="DPT164" s="11"/>
      <c r="DPU164" s="11"/>
      <c r="DPV164" s="11"/>
      <c r="DPW164" s="11"/>
      <c r="DPX164" s="11"/>
      <c r="DPY164" s="11"/>
      <c r="DPZ164" s="11"/>
      <c r="DQA164" s="11"/>
      <c r="DQB164" s="11"/>
      <c r="DQC164" s="11"/>
      <c r="DQD164" s="11"/>
      <c r="DQE164" s="11"/>
      <c r="DQF164" s="11"/>
      <c r="DQG164" s="11"/>
      <c r="DQH164" s="11"/>
      <c r="DQI164" s="11"/>
      <c r="DQJ164" s="11"/>
      <c r="DQK164" s="11"/>
      <c r="DQL164" s="11"/>
      <c r="DQM164" s="11"/>
      <c r="DQN164" s="11"/>
      <c r="DQO164" s="11"/>
      <c r="DQP164" s="11"/>
      <c r="DQQ164" s="11"/>
      <c r="DQR164" s="11"/>
      <c r="DQS164" s="11"/>
      <c r="DQT164" s="11"/>
      <c r="DQU164" s="11"/>
      <c r="DQV164" s="11"/>
      <c r="DQW164" s="11"/>
      <c r="DQX164" s="11"/>
      <c r="DQY164" s="11"/>
      <c r="DQZ164" s="11"/>
      <c r="DRA164" s="11"/>
      <c r="DRB164" s="11"/>
      <c r="DRC164" s="11"/>
      <c r="DRD164" s="11"/>
      <c r="DRE164" s="11"/>
      <c r="DRF164" s="11"/>
      <c r="DRG164" s="11"/>
      <c r="DRH164" s="11"/>
      <c r="DRI164" s="11"/>
      <c r="DRJ164" s="11"/>
      <c r="DRK164" s="11"/>
      <c r="DRL164" s="11"/>
      <c r="DRM164" s="11"/>
      <c r="DRN164" s="11"/>
      <c r="DRO164" s="11"/>
      <c r="DRP164" s="11"/>
      <c r="DRQ164" s="11"/>
      <c r="DRR164" s="11"/>
      <c r="DRS164" s="11"/>
      <c r="DRT164" s="11"/>
      <c r="DRU164" s="11"/>
      <c r="DRV164" s="11"/>
      <c r="DRW164" s="11"/>
      <c r="DRX164" s="11"/>
      <c r="DRY164" s="11"/>
      <c r="DRZ164" s="11"/>
      <c r="DSA164" s="11"/>
      <c r="DSB164" s="11"/>
      <c r="DSC164" s="11"/>
      <c r="DSD164" s="11"/>
      <c r="DSE164" s="11"/>
      <c r="DSF164" s="11"/>
      <c r="DSG164" s="11"/>
      <c r="DSH164" s="11"/>
      <c r="DSI164" s="11"/>
      <c r="DSJ164" s="11"/>
      <c r="DSK164" s="11"/>
      <c r="DSL164" s="11"/>
      <c r="DSM164" s="11"/>
      <c r="DSN164" s="11"/>
      <c r="DSO164" s="11"/>
      <c r="DSP164" s="11"/>
      <c r="DSQ164" s="11"/>
      <c r="DSR164" s="11"/>
      <c r="DSS164" s="11"/>
      <c r="DST164" s="11"/>
      <c r="DSU164" s="11"/>
      <c r="DSV164" s="11"/>
      <c r="DSW164" s="11"/>
      <c r="DSX164" s="11"/>
      <c r="DSY164" s="11"/>
      <c r="DSZ164" s="11"/>
      <c r="DTA164" s="11"/>
      <c r="DTB164" s="11"/>
      <c r="DTC164" s="11"/>
      <c r="DTD164" s="11"/>
      <c r="DTE164" s="11"/>
      <c r="DTF164" s="11"/>
      <c r="DTG164" s="11"/>
      <c r="DTH164" s="11"/>
      <c r="DTI164" s="11"/>
      <c r="DTJ164" s="11"/>
      <c r="DTK164" s="11"/>
      <c r="DTL164" s="11"/>
      <c r="DTM164" s="11"/>
      <c r="DTN164" s="11"/>
      <c r="DTO164" s="11"/>
      <c r="DTP164" s="11"/>
      <c r="DTQ164" s="11"/>
      <c r="DTR164" s="11"/>
      <c r="DTS164" s="11"/>
      <c r="DTT164" s="11"/>
      <c r="DTU164" s="11"/>
      <c r="DTV164" s="11"/>
      <c r="DTW164" s="11"/>
      <c r="DTX164" s="11"/>
      <c r="DTY164" s="11"/>
      <c r="DTZ164" s="11"/>
      <c r="DUA164" s="11"/>
      <c r="DUB164" s="11"/>
      <c r="DUC164" s="11"/>
      <c r="DUD164" s="11"/>
      <c r="DUE164" s="11"/>
      <c r="DUF164" s="11"/>
      <c r="DUG164" s="11"/>
      <c r="DUH164" s="11"/>
      <c r="DUI164" s="11"/>
      <c r="DUJ164" s="11"/>
      <c r="DUK164" s="11"/>
      <c r="DUL164" s="11"/>
      <c r="DUM164" s="11"/>
      <c r="DUN164" s="11"/>
      <c r="DUO164" s="11"/>
      <c r="DUP164" s="11"/>
      <c r="DUQ164" s="11"/>
      <c r="DUR164" s="11"/>
      <c r="DUS164" s="11"/>
      <c r="DUT164" s="11"/>
      <c r="DUU164" s="11"/>
      <c r="DUV164" s="11"/>
      <c r="DUW164" s="11"/>
      <c r="DUX164" s="11"/>
      <c r="DUY164" s="11"/>
      <c r="DUZ164" s="11"/>
      <c r="DVA164" s="11"/>
      <c r="DVB164" s="11"/>
      <c r="DVC164" s="11"/>
      <c r="DVD164" s="11"/>
      <c r="DVE164" s="11"/>
      <c r="DVF164" s="11"/>
      <c r="DVG164" s="11"/>
      <c r="DVH164" s="11"/>
      <c r="DVI164" s="11"/>
      <c r="DVJ164" s="11"/>
      <c r="DVK164" s="11"/>
      <c r="DVL164" s="11"/>
      <c r="DVM164" s="11"/>
      <c r="DVN164" s="11"/>
      <c r="DVO164" s="11"/>
      <c r="DVP164" s="11"/>
      <c r="DVQ164" s="11"/>
      <c r="DVR164" s="11"/>
      <c r="DVS164" s="11"/>
      <c r="DVT164" s="11"/>
      <c r="DVU164" s="11"/>
      <c r="DVV164" s="11"/>
      <c r="DVW164" s="11"/>
      <c r="DVX164" s="11"/>
      <c r="DVY164" s="11"/>
      <c r="DVZ164" s="11"/>
      <c r="DWA164" s="11"/>
      <c r="DWB164" s="11"/>
      <c r="DWC164" s="11"/>
      <c r="DWD164" s="11"/>
      <c r="DWE164" s="11"/>
      <c r="DWF164" s="11"/>
      <c r="DWG164" s="11"/>
      <c r="DWH164" s="11"/>
      <c r="DWI164" s="11"/>
      <c r="DWJ164" s="11"/>
      <c r="DWK164" s="11"/>
      <c r="DWL164" s="11"/>
      <c r="DWM164" s="11"/>
      <c r="DWN164" s="11"/>
      <c r="DWO164" s="11"/>
      <c r="DWP164" s="11"/>
      <c r="DWQ164" s="11"/>
      <c r="DWR164" s="11"/>
      <c r="DWS164" s="11"/>
      <c r="DWT164" s="11"/>
      <c r="DWU164" s="11"/>
      <c r="DWV164" s="11"/>
      <c r="DWW164" s="11"/>
      <c r="DWX164" s="11"/>
      <c r="DWY164" s="11"/>
      <c r="DWZ164" s="11"/>
      <c r="DXA164" s="11"/>
      <c r="DXB164" s="11"/>
      <c r="DXC164" s="11"/>
      <c r="DXD164" s="11"/>
      <c r="DXE164" s="11"/>
      <c r="DXF164" s="11"/>
      <c r="DXG164" s="11"/>
      <c r="DXH164" s="11"/>
      <c r="DXI164" s="11"/>
      <c r="DXJ164" s="11"/>
      <c r="DXK164" s="11"/>
      <c r="DXL164" s="11"/>
      <c r="DXM164" s="11"/>
      <c r="DXN164" s="11"/>
      <c r="DXO164" s="11"/>
      <c r="DXP164" s="11"/>
      <c r="DXQ164" s="11"/>
      <c r="DXR164" s="11"/>
      <c r="DXS164" s="11"/>
      <c r="DXT164" s="11"/>
      <c r="DXU164" s="11"/>
      <c r="DXV164" s="11"/>
      <c r="DXW164" s="11"/>
      <c r="DXX164" s="11"/>
      <c r="DXY164" s="11"/>
      <c r="DXZ164" s="11"/>
      <c r="DYA164" s="11"/>
      <c r="DYB164" s="11"/>
      <c r="DYC164" s="11"/>
      <c r="DYD164" s="11"/>
      <c r="DYE164" s="11"/>
      <c r="DYF164" s="11"/>
      <c r="DYG164" s="11"/>
      <c r="DYH164" s="11"/>
      <c r="DYI164" s="11"/>
      <c r="DYJ164" s="11"/>
      <c r="DYK164" s="11"/>
      <c r="DYL164" s="11"/>
      <c r="DYM164" s="11"/>
      <c r="DYN164" s="11"/>
      <c r="DYO164" s="11"/>
      <c r="DYP164" s="11"/>
      <c r="DYQ164" s="11"/>
      <c r="DYR164" s="11"/>
      <c r="DYS164" s="11"/>
      <c r="DYT164" s="11"/>
      <c r="DYU164" s="11"/>
      <c r="DYV164" s="11"/>
      <c r="DYW164" s="11"/>
      <c r="DYX164" s="11"/>
      <c r="DYY164" s="11"/>
      <c r="DYZ164" s="11"/>
      <c r="DZA164" s="11"/>
      <c r="DZB164" s="11"/>
      <c r="DZC164" s="11"/>
      <c r="DZD164" s="11"/>
      <c r="DZE164" s="11"/>
      <c r="DZF164" s="11"/>
      <c r="DZG164" s="11"/>
      <c r="DZH164" s="11"/>
      <c r="DZI164" s="11"/>
      <c r="DZJ164" s="11"/>
      <c r="DZK164" s="11"/>
      <c r="DZL164" s="11"/>
      <c r="DZM164" s="11"/>
      <c r="DZN164" s="11"/>
      <c r="DZO164" s="11"/>
      <c r="DZP164" s="11"/>
      <c r="DZQ164" s="11"/>
      <c r="DZR164" s="11"/>
      <c r="DZS164" s="11"/>
      <c r="DZT164" s="11"/>
      <c r="DZU164" s="11"/>
      <c r="DZV164" s="11"/>
      <c r="DZW164" s="11"/>
      <c r="DZX164" s="11"/>
      <c r="DZY164" s="11"/>
      <c r="DZZ164" s="11"/>
      <c r="EAA164" s="11"/>
      <c r="EAB164" s="11"/>
      <c r="EAC164" s="11"/>
      <c r="EAD164" s="11"/>
      <c r="EAE164" s="11"/>
      <c r="EAF164" s="11"/>
      <c r="EAG164" s="11"/>
      <c r="EAH164" s="11"/>
      <c r="EAI164" s="11"/>
      <c r="EAJ164" s="11"/>
      <c r="EAK164" s="11"/>
      <c r="EAL164" s="11"/>
      <c r="EAM164" s="11"/>
      <c r="EAN164" s="11"/>
      <c r="EAO164" s="11"/>
      <c r="EAP164" s="11"/>
      <c r="EAQ164" s="11"/>
      <c r="EAR164" s="11"/>
      <c r="EAS164" s="11"/>
      <c r="EAT164" s="11"/>
      <c r="EAU164" s="11"/>
      <c r="EAV164" s="11"/>
      <c r="EAW164" s="11"/>
      <c r="EAX164" s="11"/>
      <c r="EAY164" s="11"/>
      <c r="EAZ164" s="11"/>
      <c r="EBA164" s="11"/>
      <c r="EBB164" s="11"/>
      <c r="EBC164" s="11"/>
      <c r="EBD164" s="11"/>
      <c r="EBE164" s="11"/>
      <c r="EBF164" s="11"/>
      <c r="EBG164" s="11"/>
      <c r="EBH164" s="11"/>
      <c r="EBI164" s="11"/>
      <c r="EBJ164" s="11"/>
      <c r="EBK164" s="11"/>
      <c r="EBL164" s="11"/>
      <c r="EBM164" s="11"/>
      <c r="EBN164" s="11"/>
      <c r="EBO164" s="11"/>
      <c r="EBP164" s="11"/>
      <c r="EBQ164" s="11"/>
      <c r="EBR164" s="11"/>
      <c r="EBS164" s="11"/>
      <c r="EBT164" s="11"/>
      <c r="EBU164" s="11"/>
      <c r="EBV164" s="11"/>
      <c r="EBW164" s="11"/>
      <c r="EBX164" s="11"/>
      <c r="EBY164" s="11"/>
      <c r="EBZ164" s="11"/>
      <c r="ECA164" s="11"/>
      <c r="ECB164" s="11"/>
      <c r="ECC164" s="11"/>
      <c r="ECD164" s="11"/>
      <c r="ECE164" s="11"/>
      <c r="ECF164" s="11"/>
      <c r="ECG164" s="11"/>
      <c r="ECH164" s="11"/>
      <c r="ECI164" s="11"/>
      <c r="ECJ164" s="11"/>
      <c r="ECK164" s="11"/>
      <c r="ECL164" s="11"/>
      <c r="ECM164" s="11"/>
      <c r="ECN164" s="11"/>
      <c r="ECO164" s="11"/>
      <c r="ECP164" s="11"/>
      <c r="ECQ164" s="11"/>
      <c r="ECR164" s="11"/>
      <c r="ECS164" s="11"/>
      <c r="ECT164" s="11"/>
      <c r="ECU164" s="11"/>
      <c r="ECV164" s="11"/>
      <c r="ECW164" s="11"/>
      <c r="ECX164" s="11"/>
      <c r="ECY164" s="11"/>
      <c r="ECZ164" s="11"/>
      <c r="EDA164" s="11"/>
      <c r="EDB164" s="11"/>
      <c r="EDC164" s="11"/>
      <c r="EDD164" s="11"/>
      <c r="EDE164" s="11"/>
      <c r="EDF164" s="11"/>
      <c r="EDG164" s="11"/>
      <c r="EDH164" s="11"/>
      <c r="EDI164" s="11"/>
      <c r="EDJ164" s="11"/>
      <c r="EDK164" s="11"/>
      <c r="EDL164" s="11"/>
      <c r="EDM164" s="11"/>
      <c r="EDN164" s="11"/>
      <c r="EDO164" s="11"/>
      <c r="EDP164" s="11"/>
      <c r="EDQ164" s="11"/>
      <c r="EDR164" s="11"/>
      <c r="EDS164" s="11"/>
      <c r="EDT164" s="11"/>
      <c r="EDU164" s="11"/>
      <c r="EDV164" s="11"/>
      <c r="EDW164" s="11"/>
      <c r="EDX164" s="11"/>
      <c r="EDY164" s="11"/>
      <c r="EDZ164" s="11"/>
      <c r="EEA164" s="11"/>
      <c r="EEB164" s="11"/>
      <c r="EEC164" s="11"/>
      <c r="EED164" s="11"/>
      <c r="EEE164" s="11"/>
      <c r="EEF164" s="11"/>
      <c r="EEG164" s="11"/>
      <c r="EEH164" s="11"/>
      <c r="EEI164" s="11"/>
      <c r="EEJ164" s="11"/>
      <c r="EEK164" s="11"/>
      <c r="EEL164" s="11"/>
      <c r="EEM164" s="11"/>
      <c r="EEN164" s="11"/>
      <c r="EEO164" s="11"/>
      <c r="EEP164" s="11"/>
      <c r="EEQ164" s="11"/>
      <c r="EER164" s="11"/>
      <c r="EES164" s="11"/>
      <c r="EET164" s="11"/>
      <c r="EEU164" s="11"/>
      <c r="EEV164" s="11"/>
      <c r="EEW164" s="11"/>
      <c r="EEX164" s="11"/>
      <c r="EEY164" s="11"/>
      <c r="EEZ164" s="11"/>
      <c r="EFA164" s="11"/>
      <c r="EFB164" s="11"/>
      <c r="EFC164" s="11"/>
      <c r="EFD164" s="11"/>
      <c r="EFE164" s="11"/>
      <c r="EFF164" s="11"/>
      <c r="EFG164" s="11"/>
      <c r="EFH164" s="11"/>
      <c r="EFI164" s="11"/>
      <c r="EFJ164" s="11"/>
      <c r="EFK164" s="11"/>
      <c r="EFL164" s="11"/>
      <c r="EFM164" s="11"/>
      <c r="EFN164" s="11"/>
      <c r="EFO164" s="11"/>
      <c r="EFP164" s="11"/>
      <c r="EFQ164" s="11"/>
      <c r="EFR164" s="11"/>
      <c r="EFS164" s="11"/>
      <c r="EFT164" s="11"/>
      <c r="EFU164" s="11"/>
      <c r="EFV164" s="11"/>
      <c r="EFW164" s="11"/>
      <c r="EFX164" s="11"/>
      <c r="EFY164" s="11"/>
      <c r="EFZ164" s="11"/>
      <c r="EGA164" s="11"/>
      <c r="EGB164" s="11"/>
      <c r="EGC164" s="11"/>
      <c r="EGD164" s="11"/>
      <c r="EGE164" s="11"/>
      <c r="EGF164" s="11"/>
      <c r="EGG164" s="11"/>
      <c r="EGH164" s="11"/>
      <c r="EGI164" s="11"/>
      <c r="EGJ164" s="11"/>
      <c r="EGK164" s="11"/>
      <c r="EGL164" s="11"/>
      <c r="EGM164" s="11"/>
      <c r="EGN164" s="11"/>
      <c r="EGO164" s="11"/>
      <c r="EGP164" s="11"/>
      <c r="EGQ164" s="11"/>
      <c r="EGR164" s="11"/>
      <c r="EGS164" s="11"/>
      <c r="EGT164" s="11"/>
      <c r="EGU164" s="11"/>
      <c r="EGV164" s="11"/>
      <c r="EGW164" s="11"/>
      <c r="EGX164" s="11"/>
      <c r="EGY164" s="11"/>
      <c r="EGZ164" s="11"/>
      <c r="EHA164" s="11"/>
      <c r="EHB164" s="11"/>
      <c r="EHC164" s="11"/>
      <c r="EHD164" s="11"/>
      <c r="EHE164" s="11"/>
      <c r="EHF164" s="11"/>
      <c r="EHG164" s="11"/>
      <c r="EHH164" s="11"/>
      <c r="EHI164" s="11"/>
      <c r="EHJ164" s="11"/>
      <c r="EHK164" s="11"/>
      <c r="EHL164" s="11"/>
      <c r="EHM164" s="11"/>
      <c r="EHN164" s="11"/>
      <c r="EHO164" s="11"/>
      <c r="EHP164" s="11"/>
      <c r="EHQ164" s="11"/>
      <c r="EHR164" s="11"/>
      <c r="EHS164" s="11"/>
      <c r="EHT164" s="11"/>
      <c r="EHU164" s="11"/>
      <c r="EHV164" s="11"/>
      <c r="EHW164" s="11"/>
      <c r="EHX164" s="11"/>
      <c r="EHY164" s="11"/>
      <c r="EHZ164" s="11"/>
      <c r="EIA164" s="11"/>
      <c r="EIB164" s="11"/>
      <c r="EIC164" s="11"/>
      <c r="EID164" s="11"/>
      <c r="EIE164" s="11"/>
      <c r="EIF164" s="11"/>
      <c r="EIG164" s="11"/>
      <c r="EIH164" s="11"/>
      <c r="EII164" s="11"/>
      <c r="EIJ164" s="11"/>
      <c r="EIK164" s="11"/>
      <c r="EIL164" s="11"/>
      <c r="EIM164" s="11"/>
      <c r="EIN164" s="11"/>
      <c r="EIO164" s="11"/>
      <c r="EIP164" s="11"/>
      <c r="EIQ164" s="11"/>
      <c r="EIR164" s="11"/>
      <c r="EIS164" s="11"/>
      <c r="EIT164" s="11"/>
      <c r="EIU164" s="11"/>
      <c r="EIV164" s="11"/>
      <c r="EIW164" s="11"/>
      <c r="EIX164" s="11"/>
      <c r="EIY164" s="11"/>
      <c r="EIZ164" s="11"/>
      <c r="EJA164" s="11"/>
      <c r="EJB164" s="11"/>
      <c r="EJC164" s="11"/>
      <c r="EJD164" s="11"/>
      <c r="EJE164" s="11"/>
      <c r="EJF164" s="11"/>
      <c r="EJG164" s="11"/>
      <c r="EJH164" s="11"/>
      <c r="EJI164" s="11"/>
      <c r="EJJ164" s="11"/>
      <c r="EJK164" s="11"/>
      <c r="EJL164" s="11"/>
      <c r="EJM164" s="11"/>
      <c r="EJN164" s="11"/>
      <c r="EJO164" s="11"/>
      <c r="EJP164" s="11"/>
      <c r="EJQ164" s="11"/>
      <c r="EJR164" s="11"/>
      <c r="EJS164" s="11"/>
      <c r="EJT164" s="11"/>
      <c r="EJU164" s="11"/>
      <c r="EJV164" s="11"/>
      <c r="EJW164" s="11"/>
      <c r="EJX164" s="11"/>
      <c r="EJY164" s="11"/>
      <c r="EJZ164" s="11"/>
      <c r="EKA164" s="11"/>
      <c r="EKB164" s="11"/>
      <c r="EKC164" s="11"/>
      <c r="EKD164" s="11"/>
      <c r="EKE164" s="11"/>
      <c r="EKF164" s="11"/>
      <c r="EKG164" s="11"/>
      <c r="EKH164" s="11"/>
      <c r="EKI164" s="11"/>
      <c r="EKJ164" s="11"/>
      <c r="EKK164" s="11"/>
      <c r="EKL164" s="11"/>
      <c r="EKM164" s="11"/>
      <c r="EKN164" s="11"/>
      <c r="EKO164" s="11"/>
      <c r="EKP164" s="11"/>
      <c r="EKQ164" s="11"/>
      <c r="EKR164" s="11"/>
      <c r="EKS164" s="11"/>
      <c r="EKT164" s="11"/>
      <c r="EKU164" s="11"/>
      <c r="EKV164" s="11"/>
      <c r="EKW164" s="11"/>
      <c r="EKX164" s="11"/>
      <c r="EKY164" s="11"/>
      <c r="EKZ164" s="11"/>
      <c r="ELA164" s="11"/>
      <c r="ELB164" s="11"/>
      <c r="ELC164" s="11"/>
      <c r="ELD164" s="11"/>
      <c r="ELE164" s="11"/>
      <c r="ELF164" s="11"/>
      <c r="ELG164" s="11"/>
      <c r="ELH164" s="11"/>
      <c r="ELI164" s="11"/>
      <c r="ELJ164" s="11"/>
      <c r="ELK164" s="11"/>
      <c r="ELL164" s="11"/>
      <c r="ELM164" s="11"/>
      <c r="ELN164" s="11"/>
      <c r="ELO164" s="11"/>
      <c r="ELP164" s="11"/>
      <c r="ELQ164" s="11"/>
      <c r="ELR164" s="11"/>
      <c r="ELS164" s="11"/>
      <c r="ELT164" s="11"/>
      <c r="ELU164" s="11"/>
      <c r="ELV164" s="11"/>
      <c r="ELW164" s="11"/>
      <c r="ELX164" s="11"/>
      <c r="ELY164" s="11"/>
      <c r="ELZ164" s="11"/>
      <c r="EMA164" s="11"/>
      <c r="EMB164" s="11"/>
      <c r="EMC164" s="11"/>
      <c r="EMD164" s="11"/>
      <c r="EME164" s="11"/>
      <c r="EMF164" s="11"/>
      <c r="EMG164" s="11"/>
      <c r="EMH164" s="11"/>
      <c r="EMI164" s="11"/>
      <c r="EMJ164" s="11"/>
      <c r="EMK164" s="11"/>
      <c r="EML164" s="11"/>
      <c r="EMM164" s="11"/>
      <c r="EMN164" s="11"/>
      <c r="EMO164" s="11"/>
      <c r="EMP164" s="11"/>
      <c r="EMQ164" s="11"/>
      <c r="EMR164" s="11"/>
      <c r="EMS164" s="11"/>
      <c r="EMT164" s="11"/>
      <c r="EMU164" s="11"/>
      <c r="EMV164" s="11"/>
      <c r="EMW164" s="11"/>
      <c r="EMX164" s="11"/>
      <c r="EMY164" s="11"/>
      <c r="EMZ164" s="11"/>
      <c r="ENA164" s="11"/>
      <c r="ENB164" s="11"/>
      <c r="ENC164" s="11"/>
      <c r="END164" s="11"/>
      <c r="ENE164" s="11"/>
      <c r="ENF164" s="11"/>
      <c r="ENG164" s="11"/>
      <c r="ENH164" s="11"/>
      <c r="ENI164" s="11"/>
      <c r="ENJ164" s="11"/>
      <c r="ENK164" s="11"/>
      <c r="ENL164" s="11"/>
      <c r="ENM164" s="11"/>
      <c r="ENN164" s="11"/>
      <c r="ENO164" s="11"/>
      <c r="ENP164" s="11"/>
      <c r="ENQ164" s="11"/>
      <c r="ENR164" s="11"/>
      <c r="ENS164" s="11"/>
      <c r="ENT164" s="11"/>
      <c r="ENU164" s="11"/>
      <c r="ENV164" s="11"/>
      <c r="ENW164" s="11"/>
      <c r="ENX164" s="11"/>
      <c r="ENY164" s="11"/>
      <c r="ENZ164" s="11"/>
      <c r="EOA164" s="11"/>
      <c r="EOB164" s="11"/>
      <c r="EOC164" s="11"/>
      <c r="EOD164" s="11"/>
      <c r="EOE164" s="11"/>
      <c r="EOF164" s="11"/>
      <c r="EOG164" s="11"/>
      <c r="EOH164" s="11"/>
      <c r="EOI164" s="11"/>
      <c r="EOJ164" s="11"/>
      <c r="EOK164" s="11"/>
      <c r="EOL164" s="11"/>
      <c r="EOM164" s="11"/>
      <c r="EON164" s="11"/>
      <c r="EOO164" s="11"/>
      <c r="EOP164" s="11"/>
      <c r="EOQ164" s="11"/>
      <c r="EOR164" s="11"/>
      <c r="EOS164" s="11"/>
      <c r="EOT164" s="11"/>
      <c r="EOU164" s="11"/>
      <c r="EOV164" s="11"/>
      <c r="EOW164" s="11"/>
      <c r="EOX164" s="11"/>
      <c r="EOY164" s="11"/>
      <c r="EOZ164" s="11"/>
      <c r="EPA164" s="11"/>
      <c r="EPB164" s="11"/>
      <c r="EPC164" s="11"/>
      <c r="EPD164" s="11"/>
      <c r="EPE164" s="11"/>
      <c r="EPF164" s="11"/>
      <c r="EPG164" s="11"/>
      <c r="EPH164" s="11"/>
      <c r="EPI164" s="11"/>
      <c r="EPJ164" s="11"/>
      <c r="EPK164" s="11"/>
      <c r="EPL164" s="11"/>
      <c r="EPM164" s="11"/>
      <c r="EPN164" s="11"/>
      <c r="EPO164" s="11"/>
      <c r="EPP164" s="11"/>
      <c r="EPQ164" s="11"/>
      <c r="EPR164" s="11"/>
      <c r="EPS164" s="11"/>
      <c r="EPT164" s="11"/>
      <c r="EPU164" s="11"/>
      <c r="EPV164" s="11"/>
      <c r="EPW164" s="11"/>
      <c r="EPX164" s="11"/>
      <c r="EPY164" s="11"/>
      <c r="EPZ164" s="11"/>
      <c r="EQA164" s="11"/>
      <c r="EQB164" s="11"/>
      <c r="EQC164" s="11"/>
      <c r="EQD164" s="11"/>
      <c r="EQE164" s="11"/>
      <c r="EQF164" s="11"/>
      <c r="EQG164" s="11"/>
      <c r="EQH164" s="11"/>
      <c r="EQI164" s="11"/>
      <c r="EQJ164" s="11"/>
      <c r="EQK164" s="11"/>
      <c r="EQL164" s="11"/>
      <c r="EQM164" s="11"/>
      <c r="EQN164" s="11"/>
      <c r="EQO164" s="11"/>
      <c r="EQP164" s="11"/>
      <c r="EQQ164" s="11"/>
      <c r="EQR164" s="11"/>
      <c r="EQS164" s="11"/>
      <c r="EQT164" s="11"/>
      <c r="EQU164" s="11"/>
      <c r="EQV164" s="11"/>
      <c r="EQW164" s="11"/>
      <c r="EQX164" s="11"/>
      <c r="EQY164" s="11"/>
      <c r="EQZ164" s="11"/>
      <c r="ERA164" s="11"/>
      <c r="ERB164" s="11"/>
      <c r="ERC164" s="11"/>
      <c r="ERD164" s="11"/>
      <c r="ERE164" s="11"/>
      <c r="ERF164" s="11"/>
      <c r="ERG164" s="11"/>
      <c r="ERH164" s="11"/>
      <c r="ERI164" s="11"/>
      <c r="ERJ164" s="11"/>
      <c r="ERK164" s="11"/>
      <c r="ERL164" s="11"/>
      <c r="ERM164" s="11"/>
      <c r="ERN164" s="11"/>
      <c r="ERO164" s="11"/>
      <c r="ERP164" s="11"/>
      <c r="ERQ164" s="11"/>
      <c r="ERR164" s="11"/>
      <c r="ERS164" s="11"/>
      <c r="ERT164" s="11"/>
      <c r="ERU164" s="11"/>
      <c r="ERV164" s="11"/>
      <c r="ERW164" s="11"/>
      <c r="ERX164" s="11"/>
      <c r="ERY164" s="11"/>
      <c r="ERZ164" s="11"/>
      <c r="ESA164" s="11"/>
      <c r="ESB164" s="11"/>
      <c r="ESC164" s="11"/>
      <c r="ESD164" s="11"/>
      <c r="ESE164" s="11"/>
      <c r="ESF164" s="11"/>
      <c r="ESG164" s="11"/>
      <c r="ESH164" s="11"/>
      <c r="ESI164" s="11"/>
      <c r="ESJ164" s="11"/>
      <c r="ESK164" s="11"/>
      <c r="ESL164" s="11"/>
      <c r="ESM164" s="11"/>
      <c r="ESN164" s="11"/>
      <c r="ESO164" s="11"/>
      <c r="ESP164" s="11"/>
      <c r="ESQ164" s="11"/>
      <c r="ESR164" s="11"/>
      <c r="ESS164" s="11"/>
      <c r="EST164" s="11"/>
      <c r="ESU164" s="11"/>
      <c r="ESV164" s="11"/>
      <c r="ESW164" s="11"/>
      <c r="ESX164" s="11"/>
      <c r="ESY164" s="11"/>
      <c r="ESZ164" s="11"/>
      <c r="ETA164" s="11"/>
      <c r="ETB164" s="11"/>
      <c r="ETC164" s="11"/>
      <c r="ETD164" s="11"/>
      <c r="ETE164" s="11"/>
      <c r="ETF164" s="11"/>
      <c r="ETG164" s="11"/>
      <c r="ETH164" s="11"/>
      <c r="ETI164" s="11"/>
      <c r="ETJ164" s="11"/>
      <c r="ETK164" s="11"/>
      <c r="ETL164" s="11"/>
      <c r="ETM164" s="11"/>
      <c r="ETN164" s="11"/>
      <c r="ETO164" s="11"/>
      <c r="ETP164" s="11"/>
      <c r="ETQ164" s="11"/>
      <c r="ETR164" s="11"/>
      <c r="ETS164" s="11"/>
      <c r="ETT164" s="11"/>
      <c r="ETU164" s="11"/>
      <c r="ETV164" s="11"/>
      <c r="ETW164" s="11"/>
      <c r="ETX164" s="11"/>
      <c r="ETY164" s="11"/>
      <c r="ETZ164" s="11"/>
      <c r="EUA164" s="11"/>
      <c r="EUB164" s="11"/>
      <c r="EUC164" s="11"/>
      <c r="EUD164" s="11"/>
      <c r="EUE164" s="11"/>
      <c r="EUF164" s="11"/>
      <c r="EUG164" s="11"/>
      <c r="EUH164" s="11"/>
      <c r="EUI164" s="11"/>
      <c r="EUJ164" s="11"/>
      <c r="EUK164" s="11"/>
      <c r="EUL164" s="11"/>
      <c r="EUM164" s="11"/>
      <c r="EUN164" s="11"/>
      <c r="EUO164" s="11"/>
      <c r="EUP164" s="11"/>
      <c r="EUQ164" s="11"/>
      <c r="EUR164" s="11"/>
      <c r="EUS164" s="11"/>
      <c r="EUT164" s="11"/>
      <c r="EUU164" s="11"/>
      <c r="EUV164" s="11"/>
      <c r="EUW164" s="11"/>
      <c r="EUX164" s="11"/>
      <c r="EUY164" s="11"/>
      <c r="EUZ164" s="11"/>
      <c r="EVA164" s="11"/>
      <c r="EVB164" s="11"/>
      <c r="EVC164" s="11"/>
      <c r="EVD164" s="11"/>
      <c r="EVE164" s="11"/>
      <c r="EVF164" s="11"/>
      <c r="EVG164" s="11"/>
      <c r="EVH164" s="11"/>
      <c r="EVI164" s="11"/>
      <c r="EVJ164" s="11"/>
      <c r="EVK164" s="11"/>
      <c r="EVL164" s="11"/>
      <c r="EVM164" s="11"/>
      <c r="EVN164" s="11"/>
      <c r="EVO164" s="11"/>
      <c r="EVP164" s="11"/>
      <c r="EVQ164" s="11"/>
      <c r="EVR164" s="11"/>
      <c r="EVS164" s="11"/>
      <c r="EVT164" s="11"/>
      <c r="EVU164" s="11"/>
      <c r="EVV164" s="11"/>
      <c r="EVW164" s="11"/>
      <c r="EVX164" s="11"/>
      <c r="EVY164" s="11"/>
      <c r="EVZ164" s="11"/>
      <c r="EWA164" s="11"/>
      <c r="EWB164" s="11"/>
      <c r="EWC164" s="11"/>
      <c r="EWD164" s="11"/>
      <c r="EWE164" s="11"/>
      <c r="EWF164" s="11"/>
      <c r="EWG164" s="11"/>
      <c r="EWH164" s="11"/>
      <c r="EWI164" s="11"/>
      <c r="EWJ164" s="11"/>
      <c r="EWK164" s="11"/>
      <c r="EWL164" s="11"/>
      <c r="EWM164" s="11"/>
      <c r="EWN164" s="11"/>
      <c r="EWO164" s="11"/>
      <c r="EWP164" s="11"/>
      <c r="EWQ164" s="11"/>
      <c r="EWR164" s="11"/>
      <c r="EWS164" s="11"/>
      <c r="EWT164" s="11"/>
      <c r="EWU164" s="11"/>
      <c r="EWV164" s="11"/>
      <c r="EWW164" s="11"/>
      <c r="EWX164" s="11"/>
      <c r="EWY164" s="11"/>
      <c r="EWZ164" s="11"/>
      <c r="EXA164" s="11"/>
      <c r="EXB164" s="11"/>
      <c r="EXC164" s="11"/>
      <c r="EXD164" s="11"/>
      <c r="EXE164" s="11"/>
      <c r="EXF164" s="11"/>
      <c r="EXG164" s="11"/>
      <c r="EXH164" s="11"/>
      <c r="EXI164" s="11"/>
      <c r="EXJ164" s="11"/>
      <c r="EXK164" s="11"/>
      <c r="EXL164" s="11"/>
      <c r="EXM164" s="11"/>
      <c r="EXN164" s="11"/>
      <c r="EXO164" s="11"/>
      <c r="EXP164" s="11"/>
      <c r="EXQ164" s="11"/>
      <c r="EXR164" s="11"/>
      <c r="EXS164" s="11"/>
      <c r="EXT164" s="11"/>
      <c r="EXU164" s="11"/>
      <c r="EXV164" s="11"/>
      <c r="EXW164" s="11"/>
      <c r="EXX164" s="11"/>
      <c r="EXY164" s="11"/>
      <c r="EXZ164" s="11"/>
      <c r="EYA164" s="11"/>
      <c r="EYB164" s="11"/>
      <c r="EYC164" s="11"/>
      <c r="EYD164" s="11"/>
      <c r="EYE164" s="11"/>
      <c r="EYF164" s="11"/>
      <c r="EYG164" s="11"/>
      <c r="EYH164" s="11"/>
      <c r="EYI164" s="11"/>
      <c r="EYJ164" s="11"/>
      <c r="EYK164" s="11"/>
      <c r="EYL164" s="11"/>
      <c r="EYM164" s="11"/>
      <c r="EYN164" s="11"/>
      <c r="EYO164" s="11"/>
      <c r="EYP164" s="11"/>
      <c r="EYQ164" s="11"/>
      <c r="EYR164" s="11"/>
      <c r="EYS164" s="11"/>
      <c r="EYT164" s="11"/>
      <c r="EYU164" s="11"/>
      <c r="EYV164" s="11"/>
      <c r="EYW164" s="11"/>
      <c r="EYX164" s="11"/>
      <c r="EYY164" s="11"/>
      <c r="EYZ164" s="11"/>
      <c r="EZA164" s="11"/>
      <c r="EZB164" s="11"/>
      <c r="EZC164" s="11"/>
      <c r="EZD164" s="11"/>
      <c r="EZE164" s="11"/>
      <c r="EZF164" s="11"/>
      <c r="EZG164" s="11"/>
      <c r="EZH164" s="11"/>
      <c r="EZI164" s="11"/>
      <c r="EZJ164" s="11"/>
      <c r="EZK164" s="11"/>
      <c r="EZL164" s="11"/>
      <c r="EZM164" s="11"/>
      <c r="EZN164" s="11"/>
      <c r="EZO164" s="11"/>
      <c r="EZP164" s="11"/>
      <c r="EZQ164" s="11"/>
      <c r="EZR164" s="11"/>
      <c r="EZS164" s="11"/>
      <c r="EZT164" s="11"/>
      <c r="EZU164" s="11"/>
      <c r="EZV164" s="11"/>
      <c r="EZW164" s="11"/>
      <c r="EZX164" s="11"/>
      <c r="EZY164" s="11"/>
      <c r="EZZ164" s="11"/>
      <c r="FAA164" s="11"/>
      <c r="FAB164" s="11"/>
      <c r="FAC164" s="11"/>
      <c r="FAD164" s="11"/>
      <c r="FAE164" s="11"/>
      <c r="FAF164" s="11"/>
      <c r="FAG164" s="11"/>
      <c r="FAH164" s="11"/>
      <c r="FAI164" s="11"/>
      <c r="FAJ164" s="11"/>
      <c r="FAK164" s="11"/>
      <c r="FAL164" s="11"/>
      <c r="FAM164" s="11"/>
      <c r="FAN164" s="11"/>
      <c r="FAO164" s="11"/>
      <c r="FAP164" s="11"/>
      <c r="FAQ164" s="11"/>
      <c r="FAR164" s="11"/>
      <c r="FAS164" s="11"/>
      <c r="FAT164" s="11"/>
      <c r="FAU164" s="11"/>
      <c r="FAV164" s="11"/>
      <c r="FAW164" s="11"/>
      <c r="FAX164" s="11"/>
      <c r="FAY164" s="11"/>
      <c r="FAZ164" s="11"/>
      <c r="FBA164" s="11"/>
      <c r="FBB164" s="11"/>
      <c r="FBC164" s="11"/>
      <c r="FBD164" s="11"/>
      <c r="FBE164" s="11"/>
      <c r="FBF164" s="11"/>
      <c r="FBG164" s="11"/>
      <c r="FBH164" s="11"/>
      <c r="FBI164" s="11"/>
      <c r="FBJ164" s="11"/>
      <c r="FBK164" s="11"/>
      <c r="FBL164" s="11"/>
      <c r="FBM164" s="11"/>
      <c r="FBN164" s="11"/>
      <c r="FBO164" s="11"/>
      <c r="FBP164" s="11"/>
      <c r="FBQ164" s="11"/>
      <c r="FBR164" s="11"/>
      <c r="FBS164" s="11"/>
      <c r="FBT164" s="11"/>
      <c r="FBU164" s="11"/>
      <c r="FBV164" s="11"/>
      <c r="FBW164" s="11"/>
      <c r="FBX164" s="11"/>
      <c r="FBY164" s="11"/>
      <c r="FBZ164" s="11"/>
      <c r="FCA164" s="11"/>
      <c r="FCB164" s="11"/>
      <c r="FCC164" s="11"/>
      <c r="FCD164" s="11"/>
      <c r="FCE164" s="11"/>
      <c r="FCF164" s="11"/>
      <c r="FCG164" s="11"/>
      <c r="FCH164" s="11"/>
      <c r="FCI164" s="11"/>
      <c r="FCJ164" s="11"/>
      <c r="FCK164" s="11"/>
      <c r="FCL164" s="11"/>
      <c r="FCM164" s="11"/>
      <c r="FCN164" s="11"/>
      <c r="FCO164" s="11"/>
      <c r="FCP164" s="11"/>
      <c r="FCQ164" s="11"/>
      <c r="FCR164" s="11"/>
      <c r="FCS164" s="11"/>
      <c r="FCT164" s="11"/>
      <c r="FCU164" s="11"/>
      <c r="FCV164" s="11"/>
      <c r="FCW164" s="11"/>
      <c r="FCX164" s="11"/>
      <c r="FCY164" s="11"/>
      <c r="FCZ164" s="11"/>
      <c r="FDA164" s="11"/>
      <c r="FDB164" s="11"/>
      <c r="FDC164" s="11"/>
      <c r="FDD164" s="11"/>
      <c r="FDE164" s="11"/>
      <c r="FDF164" s="11"/>
      <c r="FDG164" s="11"/>
      <c r="FDH164" s="11"/>
      <c r="FDI164" s="11"/>
      <c r="FDJ164" s="11"/>
      <c r="FDK164" s="11"/>
      <c r="FDL164" s="11"/>
      <c r="FDM164" s="11"/>
      <c r="FDN164" s="11"/>
      <c r="FDO164" s="11"/>
      <c r="FDP164" s="11"/>
      <c r="FDQ164" s="11"/>
      <c r="FDR164" s="11"/>
      <c r="FDS164" s="11"/>
      <c r="FDT164" s="11"/>
      <c r="FDU164" s="11"/>
      <c r="FDV164" s="11"/>
      <c r="FDW164" s="11"/>
      <c r="FDX164" s="11"/>
      <c r="FDY164" s="11"/>
      <c r="FDZ164" s="11"/>
      <c r="FEA164" s="11"/>
      <c r="FEB164" s="11"/>
      <c r="FEC164" s="11"/>
      <c r="FED164" s="11"/>
      <c r="FEE164" s="11"/>
      <c r="FEF164" s="11"/>
      <c r="FEG164" s="11"/>
      <c r="FEH164" s="11"/>
      <c r="FEI164" s="11"/>
      <c r="FEJ164" s="11"/>
      <c r="FEK164" s="11"/>
      <c r="FEL164" s="11"/>
      <c r="FEM164" s="11"/>
      <c r="FEN164" s="11"/>
      <c r="FEO164" s="11"/>
      <c r="FEP164" s="11"/>
      <c r="FEQ164" s="11"/>
      <c r="FER164" s="11"/>
      <c r="FES164" s="11"/>
      <c r="FET164" s="11"/>
      <c r="FEU164" s="11"/>
      <c r="FEV164" s="11"/>
      <c r="FEW164" s="11"/>
      <c r="FEX164" s="11"/>
      <c r="FEY164" s="11"/>
      <c r="FEZ164" s="11"/>
      <c r="FFA164" s="11"/>
      <c r="FFB164" s="11"/>
      <c r="FFC164" s="11"/>
      <c r="FFD164" s="11"/>
      <c r="FFE164" s="11"/>
      <c r="FFF164" s="11"/>
      <c r="FFG164" s="11"/>
      <c r="FFH164" s="11"/>
      <c r="FFI164" s="11"/>
      <c r="FFJ164" s="11"/>
      <c r="FFK164" s="11"/>
      <c r="FFL164" s="11"/>
      <c r="FFM164" s="11"/>
      <c r="FFN164" s="11"/>
      <c r="FFO164" s="11"/>
      <c r="FFP164" s="11"/>
      <c r="FFQ164" s="11"/>
      <c r="FFR164" s="11"/>
      <c r="FFS164" s="11"/>
      <c r="FFT164" s="11"/>
      <c r="FFU164" s="11"/>
      <c r="FFV164" s="11"/>
      <c r="FFW164" s="11"/>
      <c r="FFX164" s="11"/>
      <c r="FFY164" s="11"/>
      <c r="FFZ164" s="11"/>
      <c r="FGA164" s="11"/>
      <c r="FGB164" s="11"/>
      <c r="FGC164" s="11"/>
      <c r="FGD164" s="11"/>
      <c r="FGE164" s="11"/>
      <c r="FGF164" s="11"/>
      <c r="FGG164" s="11"/>
      <c r="FGH164" s="11"/>
      <c r="FGI164" s="11"/>
      <c r="FGJ164" s="11"/>
      <c r="FGK164" s="11"/>
      <c r="FGL164" s="11"/>
      <c r="FGM164" s="11"/>
      <c r="FGN164" s="11"/>
      <c r="FGO164" s="11"/>
      <c r="FGP164" s="11"/>
      <c r="FGQ164" s="11"/>
      <c r="FGR164" s="11"/>
      <c r="FGS164" s="11"/>
      <c r="FGT164" s="11"/>
      <c r="FGU164" s="11"/>
      <c r="FGV164" s="11"/>
      <c r="FGW164" s="11"/>
      <c r="FGX164" s="11"/>
      <c r="FGY164" s="11"/>
      <c r="FGZ164" s="11"/>
      <c r="FHA164" s="11"/>
      <c r="FHB164" s="11"/>
      <c r="FHC164" s="11"/>
      <c r="FHD164" s="11"/>
      <c r="FHE164" s="11"/>
      <c r="FHF164" s="11"/>
      <c r="FHG164" s="11"/>
      <c r="FHH164" s="11"/>
      <c r="FHI164" s="11"/>
      <c r="FHJ164" s="11"/>
      <c r="FHK164" s="11"/>
      <c r="FHL164" s="11"/>
      <c r="FHM164" s="11"/>
      <c r="FHN164" s="11"/>
      <c r="FHO164" s="11"/>
      <c r="FHP164" s="11"/>
      <c r="FHQ164" s="11"/>
      <c r="FHR164" s="11"/>
      <c r="FHS164" s="11"/>
      <c r="FHT164" s="11"/>
      <c r="FHU164" s="11"/>
      <c r="FHV164" s="11"/>
      <c r="FHW164" s="11"/>
      <c r="FHX164" s="11"/>
      <c r="FHY164" s="11"/>
      <c r="FHZ164" s="11"/>
      <c r="FIA164" s="11"/>
      <c r="FIB164" s="11"/>
      <c r="FIC164" s="11"/>
      <c r="FID164" s="11"/>
      <c r="FIE164" s="11"/>
      <c r="FIF164" s="11"/>
      <c r="FIG164" s="11"/>
      <c r="FIH164" s="11"/>
      <c r="FII164" s="11"/>
      <c r="FIJ164" s="11"/>
      <c r="FIK164" s="11"/>
      <c r="FIL164" s="11"/>
      <c r="FIM164" s="11"/>
      <c r="FIN164" s="11"/>
      <c r="FIO164" s="11"/>
      <c r="FIP164" s="11"/>
      <c r="FIQ164" s="11"/>
      <c r="FIR164" s="11"/>
      <c r="FIS164" s="11"/>
      <c r="FIT164" s="11"/>
      <c r="FIU164" s="11"/>
      <c r="FIV164" s="11"/>
      <c r="FIW164" s="11"/>
      <c r="FIX164" s="11"/>
      <c r="FIY164" s="11"/>
      <c r="FIZ164" s="11"/>
      <c r="FJA164" s="11"/>
      <c r="FJB164" s="11"/>
      <c r="FJC164" s="11"/>
      <c r="FJD164" s="11"/>
      <c r="FJE164" s="11"/>
      <c r="FJF164" s="11"/>
      <c r="FJG164" s="11"/>
      <c r="FJH164" s="11"/>
      <c r="FJI164" s="11"/>
      <c r="FJJ164" s="11"/>
      <c r="FJK164" s="11"/>
      <c r="FJL164" s="11"/>
      <c r="FJM164" s="11"/>
      <c r="FJN164" s="11"/>
      <c r="FJO164" s="11"/>
      <c r="FJP164" s="11"/>
      <c r="FJQ164" s="11"/>
      <c r="FJR164" s="11"/>
      <c r="FJS164" s="11"/>
      <c r="FJT164" s="11"/>
      <c r="FJU164" s="11"/>
      <c r="FJV164" s="11"/>
      <c r="FJW164" s="11"/>
      <c r="FJX164" s="11"/>
      <c r="FJY164" s="11"/>
      <c r="FJZ164" s="11"/>
      <c r="FKA164" s="11"/>
      <c r="FKB164" s="11"/>
      <c r="FKC164" s="11"/>
      <c r="FKD164" s="11"/>
      <c r="FKE164" s="11"/>
      <c r="FKF164" s="11"/>
      <c r="FKG164" s="11"/>
      <c r="FKH164" s="11"/>
      <c r="FKI164" s="11"/>
      <c r="FKJ164" s="11"/>
      <c r="FKK164" s="11"/>
      <c r="FKL164" s="11"/>
      <c r="FKM164" s="11"/>
      <c r="FKN164" s="11"/>
      <c r="FKO164" s="11"/>
      <c r="FKP164" s="11"/>
      <c r="FKQ164" s="11"/>
      <c r="FKR164" s="11"/>
      <c r="FKS164" s="11"/>
      <c r="FKT164" s="11"/>
      <c r="FKU164" s="11"/>
      <c r="FKV164" s="11"/>
      <c r="FKW164" s="11"/>
      <c r="FKX164" s="11"/>
      <c r="FKY164" s="11"/>
      <c r="FKZ164" s="11"/>
      <c r="FLA164" s="11"/>
      <c r="FLB164" s="11"/>
      <c r="FLC164" s="11"/>
      <c r="FLD164" s="11"/>
      <c r="FLE164" s="11"/>
      <c r="FLF164" s="11"/>
      <c r="FLG164" s="11"/>
      <c r="FLH164" s="11"/>
      <c r="FLI164" s="11"/>
      <c r="FLJ164" s="11"/>
      <c r="FLK164" s="11"/>
      <c r="FLL164" s="11"/>
      <c r="FLM164" s="11"/>
      <c r="FLN164" s="11"/>
      <c r="FLO164" s="11"/>
      <c r="FLP164" s="11"/>
      <c r="FLQ164" s="11"/>
      <c r="FLR164" s="11"/>
      <c r="FLS164" s="11"/>
      <c r="FLT164" s="11"/>
      <c r="FLU164" s="11"/>
      <c r="FLV164" s="11"/>
      <c r="FLW164" s="11"/>
      <c r="FLX164" s="11"/>
      <c r="FLY164" s="11"/>
      <c r="FLZ164" s="11"/>
      <c r="FMA164" s="11"/>
      <c r="FMB164" s="11"/>
      <c r="FMC164" s="11"/>
      <c r="FMD164" s="11"/>
      <c r="FME164" s="11"/>
      <c r="FMF164" s="11"/>
      <c r="FMG164" s="11"/>
      <c r="FMH164" s="11"/>
      <c r="FMI164" s="11"/>
      <c r="FMJ164" s="11"/>
      <c r="FMK164" s="11"/>
      <c r="FML164" s="11"/>
      <c r="FMM164" s="11"/>
      <c r="FMN164" s="11"/>
      <c r="FMO164" s="11"/>
      <c r="FMP164" s="11"/>
      <c r="FMQ164" s="11"/>
      <c r="FMR164" s="11"/>
      <c r="FMS164" s="11"/>
      <c r="FMT164" s="11"/>
      <c r="FMU164" s="11"/>
      <c r="FMV164" s="11"/>
      <c r="FMW164" s="11"/>
      <c r="FMX164" s="11"/>
      <c r="FMY164" s="11"/>
      <c r="FMZ164" s="11"/>
      <c r="FNA164" s="11"/>
      <c r="FNB164" s="11"/>
      <c r="FNC164" s="11"/>
      <c r="FND164" s="11"/>
      <c r="FNE164" s="11"/>
      <c r="FNF164" s="11"/>
      <c r="FNG164" s="11"/>
      <c r="FNH164" s="11"/>
      <c r="FNI164" s="11"/>
      <c r="FNJ164" s="11"/>
      <c r="FNK164" s="11"/>
      <c r="FNL164" s="11"/>
      <c r="FNM164" s="11"/>
      <c r="FNN164" s="11"/>
      <c r="FNO164" s="11"/>
      <c r="FNP164" s="11"/>
      <c r="FNQ164" s="11"/>
      <c r="FNR164" s="11"/>
      <c r="FNS164" s="11"/>
      <c r="FNT164" s="11"/>
      <c r="FNU164" s="11"/>
      <c r="FNV164" s="11"/>
      <c r="FNW164" s="11"/>
      <c r="FNX164" s="11"/>
      <c r="FNY164" s="11"/>
      <c r="FNZ164" s="11"/>
      <c r="FOA164" s="11"/>
      <c r="FOB164" s="11"/>
      <c r="FOC164" s="11"/>
      <c r="FOD164" s="11"/>
      <c r="FOE164" s="11"/>
      <c r="FOF164" s="11"/>
      <c r="FOG164" s="11"/>
      <c r="FOH164" s="11"/>
      <c r="FOI164" s="11"/>
      <c r="FOJ164" s="11"/>
      <c r="FOK164" s="11"/>
      <c r="FOL164" s="11"/>
      <c r="FOM164" s="11"/>
      <c r="FON164" s="11"/>
      <c r="FOO164" s="11"/>
      <c r="FOP164" s="11"/>
      <c r="FOQ164" s="11"/>
      <c r="FOR164" s="11"/>
      <c r="FOS164" s="11"/>
      <c r="FOT164" s="11"/>
      <c r="FOU164" s="11"/>
      <c r="FOV164" s="11"/>
      <c r="FOW164" s="11"/>
      <c r="FOX164" s="11"/>
      <c r="FOY164" s="11"/>
      <c r="FOZ164" s="11"/>
      <c r="FPA164" s="11"/>
      <c r="FPB164" s="11"/>
      <c r="FPC164" s="11"/>
      <c r="FPD164" s="11"/>
      <c r="FPE164" s="11"/>
      <c r="FPF164" s="11"/>
      <c r="FPG164" s="11"/>
      <c r="FPH164" s="11"/>
      <c r="FPI164" s="11"/>
      <c r="FPJ164" s="11"/>
      <c r="FPK164" s="11"/>
      <c r="FPL164" s="11"/>
      <c r="FPM164" s="11"/>
      <c r="FPN164" s="11"/>
      <c r="FPO164" s="11"/>
      <c r="FPP164" s="11"/>
      <c r="FPQ164" s="11"/>
      <c r="FPR164" s="11"/>
      <c r="FPS164" s="11"/>
      <c r="FPT164" s="11"/>
      <c r="FPU164" s="11"/>
      <c r="FPV164" s="11"/>
      <c r="FPW164" s="11"/>
      <c r="FPX164" s="11"/>
      <c r="FPY164" s="11"/>
      <c r="FPZ164" s="11"/>
      <c r="FQA164" s="11"/>
      <c r="FQB164" s="11"/>
      <c r="FQC164" s="11"/>
      <c r="FQD164" s="11"/>
      <c r="FQE164" s="11"/>
      <c r="FQF164" s="11"/>
      <c r="FQG164" s="11"/>
      <c r="FQH164" s="11"/>
      <c r="FQI164" s="11"/>
      <c r="FQJ164" s="11"/>
      <c r="FQK164" s="11"/>
      <c r="FQL164" s="11"/>
      <c r="FQM164" s="11"/>
      <c r="FQN164" s="11"/>
      <c r="FQO164" s="11"/>
      <c r="FQP164" s="11"/>
      <c r="FQQ164" s="11"/>
      <c r="FQR164" s="11"/>
      <c r="FQS164" s="11"/>
      <c r="FQT164" s="11"/>
      <c r="FQU164" s="11"/>
      <c r="FQV164" s="11"/>
      <c r="FQW164" s="11"/>
      <c r="FQX164" s="11"/>
      <c r="FQY164" s="11"/>
      <c r="FQZ164" s="11"/>
      <c r="FRA164" s="11"/>
      <c r="FRB164" s="11"/>
      <c r="FRC164" s="11"/>
      <c r="FRD164" s="11"/>
      <c r="FRE164" s="11"/>
      <c r="FRF164" s="11"/>
      <c r="FRG164" s="11"/>
      <c r="FRH164" s="11"/>
      <c r="FRI164" s="11"/>
      <c r="FRJ164" s="11"/>
      <c r="FRK164" s="11"/>
      <c r="FRL164" s="11"/>
      <c r="FRM164" s="11"/>
      <c r="FRN164" s="11"/>
      <c r="FRO164" s="11"/>
      <c r="FRP164" s="11"/>
      <c r="FRQ164" s="11"/>
      <c r="FRR164" s="11"/>
      <c r="FRS164" s="11"/>
      <c r="FRT164" s="11"/>
      <c r="FRU164" s="11"/>
      <c r="FRV164" s="11"/>
      <c r="FRW164" s="11"/>
      <c r="FRX164" s="11"/>
      <c r="FRY164" s="11"/>
      <c r="FRZ164" s="11"/>
      <c r="FSA164" s="11"/>
      <c r="FSB164" s="11"/>
      <c r="FSC164" s="11"/>
      <c r="FSD164" s="11"/>
      <c r="FSE164" s="11"/>
      <c r="FSF164" s="11"/>
      <c r="FSG164" s="11"/>
      <c r="FSH164" s="11"/>
      <c r="FSI164" s="11"/>
      <c r="FSJ164" s="11"/>
      <c r="FSK164" s="11"/>
      <c r="FSL164" s="11"/>
      <c r="FSM164" s="11"/>
      <c r="FSN164" s="11"/>
      <c r="FSO164" s="11"/>
      <c r="FSP164" s="11"/>
      <c r="FSQ164" s="11"/>
      <c r="FSR164" s="11"/>
      <c r="FSS164" s="11"/>
      <c r="FST164" s="11"/>
      <c r="FSU164" s="11"/>
      <c r="FSV164" s="11"/>
      <c r="FSW164" s="11"/>
      <c r="FSX164" s="11"/>
      <c r="FSY164" s="11"/>
      <c r="FSZ164" s="11"/>
      <c r="FTA164" s="11"/>
      <c r="FTB164" s="11"/>
      <c r="FTC164" s="11"/>
      <c r="FTD164" s="11"/>
      <c r="FTE164" s="11"/>
      <c r="FTF164" s="11"/>
      <c r="FTG164" s="11"/>
      <c r="FTH164" s="11"/>
      <c r="FTI164" s="11"/>
      <c r="FTJ164" s="11"/>
      <c r="FTK164" s="11"/>
      <c r="FTL164" s="11"/>
      <c r="FTM164" s="11"/>
      <c r="FTN164" s="11"/>
      <c r="FTO164" s="11"/>
      <c r="FTP164" s="11"/>
      <c r="FTQ164" s="11"/>
      <c r="FTR164" s="11"/>
      <c r="FTS164" s="11"/>
      <c r="FTT164" s="11"/>
      <c r="FTU164" s="11"/>
      <c r="FTV164" s="11"/>
      <c r="FTW164" s="11"/>
      <c r="FTX164" s="11"/>
      <c r="FTY164" s="11"/>
      <c r="FTZ164" s="11"/>
      <c r="FUA164" s="11"/>
      <c r="FUB164" s="11"/>
      <c r="FUC164" s="11"/>
      <c r="FUD164" s="11"/>
      <c r="FUE164" s="11"/>
      <c r="FUF164" s="11"/>
      <c r="FUG164" s="11"/>
      <c r="FUH164" s="11"/>
      <c r="FUI164" s="11"/>
      <c r="FUJ164" s="11"/>
      <c r="FUK164" s="11"/>
      <c r="FUL164" s="11"/>
      <c r="FUM164" s="11"/>
      <c r="FUN164" s="11"/>
      <c r="FUO164" s="11"/>
      <c r="FUP164" s="11"/>
      <c r="FUQ164" s="11"/>
      <c r="FUR164" s="11"/>
      <c r="FUS164" s="11"/>
      <c r="FUT164" s="11"/>
      <c r="FUU164" s="11"/>
      <c r="FUV164" s="11"/>
      <c r="FUW164" s="11"/>
      <c r="FUX164" s="11"/>
      <c r="FUY164" s="11"/>
      <c r="FUZ164" s="11"/>
      <c r="FVA164" s="11"/>
      <c r="FVB164" s="11"/>
      <c r="FVC164" s="11"/>
      <c r="FVD164" s="11"/>
      <c r="FVE164" s="11"/>
      <c r="FVF164" s="11"/>
      <c r="FVG164" s="11"/>
      <c r="FVH164" s="11"/>
      <c r="FVI164" s="11"/>
      <c r="FVJ164" s="11"/>
      <c r="FVK164" s="11"/>
      <c r="FVL164" s="11"/>
      <c r="FVM164" s="11"/>
      <c r="FVN164" s="11"/>
      <c r="FVO164" s="11"/>
      <c r="FVP164" s="11"/>
      <c r="FVQ164" s="11"/>
      <c r="FVR164" s="11"/>
      <c r="FVS164" s="11"/>
      <c r="FVT164" s="11"/>
      <c r="FVU164" s="11"/>
      <c r="FVV164" s="11"/>
      <c r="FVW164" s="11"/>
      <c r="FVX164" s="11"/>
      <c r="FVY164" s="11"/>
      <c r="FVZ164" s="11"/>
      <c r="FWA164" s="11"/>
      <c r="FWB164" s="11"/>
      <c r="FWC164" s="11"/>
      <c r="FWD164" s="11"/>
      <c r="FWE164" s="11"/>
      <c r="FWF164" s="11"/>
      <c r="FWG164" s="11"/>
      <c r="FWH164" s="11"/>
      <c r="FWI164" s="11"/>
      <c r="FWJ164" s="11"/>
      <c r="FWK164" s="11"/>
      <c r="FWL164" s="11"/>
      <c r="FWM164" s="11"/>
      <c r="FWN164" s="11"/>
      <c r="FWO164" s="11"/>
      <c r="FWP164" s="11"/>
      <c r="FWQ164" s="11"/>
      <c r="FWR164" s="11"/>
      <c r="FWS164" s="11"/>
      <c r="FWT164" s="11"/>
      <c r="FWU164" s="11"/>
      <c r="FWV164" s="11"/>
      <c r="FWW164" s="11"/>
      <c r="FWX164" s="11"/>
      <c r="FWY164" s="11"/>
      <c r="FWZ164" s="11"/>
      <c r="FXA164" s="11"/>
      <c r="FXB164" s="11"/>
      <c r="FXC164" s="11"/>
      <c r="FXD164" s="11"/>
      <c r="FXE164" s="11"/>
      <c r="FXF164" s="11"/>
      <c r="FXG164" s="11"/>
      <c r="FXH164" s="11"/>
      <c r="FXI164" s="11"/>
      <c r="FXJ164" s="11"/>
      <c r="FXK164" s="11"/>
      <c r="FXL164" s="11"/>
      <c r="FXM164" s="11"/>
      <c r="FXN164" s="11"/>
      <c r="FXO164" s="11"/>
      <c r="FXP164" s="11"/>
      <c r="FXQ164" s="11"/>
      <c r="FXR164" s="11"/>
      <c r="FXS164" s="11"/>
      <c r="FXT164" s="11"/>
      <c r="FXU164" s="11"/>
      <c r="FXV164" s="11"/>
      <c r="FXW164" s="11"/>
      <c r="FXX164" s="11"/>
      <c r="FXY164" s="11"/>
      <c r="FXZ164" s="11"/>
      <c r="FYA164" s="11"/>
      <c r="FYB164" s="11"/>
      <c r="FYC164" s="11"/>
      <c r="FYD164" s="11"/>
      <c r="FYE164" s="11"/>
      <c r="FYF164" s="11"/>
      <c r="FYG164" s="11"/>
      <c r="FYH164" s="11"/>
      <c r="FYI164" s="11"/>
      <c r="FYJ164" s="11"/>
      <c r="FYK164" s="11"/>
      <c r="FYL164" s="11"/>
      <c r="FYM164" s="11"/>
      <c r="FYN164" s="11"/>
      <c r="FYO164" s="11"/>
      <c r="FYP164" s="11"/>
      <c r="FYQ164" s="11"/>
      <c r="FYR164" s="11"/>
      <c r="FYS164" s="11"/>
      <c r="FYT164" s="11"/>
      <c r="FYU164" s="11"/>
      <c r="FYV164" s="11"/>
      <c r="FYW164" s="11"/>
      <c r="FYX164" s="11"/>
      <c r="FYY164" s="11"/>
      <c r="FYZ164" s="11"/>
      <c r="FZA164" s="11"/>
      <c r="FZB164" s="11"/>
      <c r="FZC164" s="11"/>
      <c r="FZD164" s="11"/>
      <c r="FZE164" s="11"/>
      <c r="FZF164" s="11"/>
      <c r="FZG164" s="11"/>
      <c r="FZH164" s="11"/>
      <c r="FZI164" s="11"/>
      <c r="FZJ164" s="11"/>
      <c r="FZK164" s="11"/>
      <c r="FZL164" s="11"/>
      <c r="FZM164" s="11"/>
      <c r="FZN164" s="11"/>
      <c r="FZO164" s="11"/>
      <c r="FZP164" s="11"/>
      <c r="FZQ164" s="11"/>
      <c r="FZR164" s="11"/>
      <c r="FZS164" s="11"/>
      <c r="FZT164" s="11"/>
      <c r="FZU164" s="11"/>
      <c r="FZV164" s="11"/>
      <c r="FZW164" s="11"/>
      <c r="FZX164" s="11"/>
      <c r="FZY164" s="11"/>
      <c r="FZZ164" s="11"/>
      <c r="GAA164" s="11"/>
      <c r="GAB164" s="11"/>
      <c r="GAC164" s="11"/>
      <c r="GAD164" s="11"/>
      <c r="GAE164" s="11"/>
      <c r="GAF164" s="11"/>
      <c r="GAG164" s="11"/>
      <c r="GAH164" s="11"/>
      <c r="GAI164" s="11"/>
      <c r="GAJ164" s="11"/>
      <c r="GAK164" s="11"/>
      <c r="GAL164" s="11"/>
      <c r="GAM164" s="11"/>
      <c r="GAN164" s="11"/>
      <c r="GAO164" s="11"/>
      <c r="GAP164" s="11"/>
      <c r="GAQ164" s="11"/>
      <c r="GAR164" s="11"/>
      <c r="GAS164" s="11"/>
      <c r="GAT164" s="11"/>
      <c r="GAU164" s="11"/>
      <c r="GAV164" s="11"/>
      <c r="GAW164" s="11"/>
      <c r="GAX164" s="11"/>
      <c r="GAY164" s="11"/>
      <c r="GAZ164" s="11"/>
      <c r="GBA164" s="11"/>
      <c r="GBB164" s="11"/>
      <c r="GBC164" s="11"/>
      <c r="GBD164" s="11"/>
      <c r="GBE164" s="11"/>
      <c r="GBF164" s="11"/>
      <c r="GBG164" s="11"/>
      <c r="GBH164" s="11"/>
      <c r="GBI164" s="11"/>
      <c r="GBJ164" s="11"/>
      <c r="GBK164" s="11"/>
      <c r="GBL164" s="11"/>
      <c r="GBM164" s="11"/>
      <c r="GBN164" s="11"/>
      <c r="GBO164" s="11"/>
      <c r="GBP164" s="11"/>
      <c r="GBQ164" s="11"/>
      <c r="GBR164" s="11"/>
      <c r="GBS164" s="11"/>
      <c r="GBT164" s="11"/>
      <c r="GBU164" s="11"/>
      <c r="GBV164" s="11"/>
      <c r="GBW164" s="11"/>
      <c r="GBX164" s="11"/>
      <c r="GBY164" s="11"/>
      <c r="GBZ164" s="11"/>
      <c r="GCA164" s="11"/>
      <c r="GCB164" s="11"/>
      <c r="GCC164" s="11"/>
      <c r="GCD164" s="11"/>
      <c r="GCE164" s="11"/>
      <c r="GCF164" s="11"/>
      <c r="GCG164" s="11"/>
      <c r="GCH164" s="11"/>
      <c r="GCI164" s="11"/>
      <c r="GCJ164" s="11"/>
      <c r="GCK164" s="11"/>
      <c r="GCL164" s="11"/>
      <c r="GCM164" s="11"/>
      <c r="GCN164" s="11"/>
      <c r="GCO164" s="11"/>
      <c r="GCP164" s="11"/>
      <c r="GCQ164" s="11"/>
      <c r="GCR164" s="11"/>
      <c r="GCS164" s="11"/>
      <c r="GCT164" s="11"/>
      <c r="GCU164" s="11"/>
      <c r="GCV164" s="11"/>
      <c r="GCW164" s="11"/>
      <c r="GCX164" s="11"/>
      <c r="GCY164" s="11"/>
      <c r="GCZ164" s="11"/>
      <c r="GDA164" s="11"/>
      <c r="GDB164" s="11"/>
      <c r="GDC164" s="11"/>
      <c r="GDD164" s="11"/>
      <c r="GDE164" s="11"/>
      <c r="GDF164" s="11"/>
      <c r="GDG164" s="11"/>
      <c r="GDH164" s="11"/>
      <c r="GDI164" s="11"/>
      <c r="GDJ164" s="11"/>
      <c r="GDK164" s="11"/>
      <c r="GDL164" s="11"/>
      <c r="GDM164" s="11"/>
      <c r="GDN164" s="11"/>
      <c r="GDO164" s="11"/>
      <c r="GDP164" s="11"/>
      <c r="GDQ164" s="11"/>
      <c r="GDR164" s="11"/>
      <c r="GDS164" s="11"/>
      <c r="GDT164" s="11"/>
      <c r="GDU164" s="11"/>
      <c r="GDV164" s="11"/>
      <c r="GDW164" s="11"/>
      <c r="GDX164" s="11"/>
      <c r="GDY164" s="11"/>
      <c r="GDZ164" s="11"/>
      <c r="GEA164" s="11"/>
      <c r="GEB164" s="11"/>
      <c r="GEC164" s="11"/>
      <c r="GED164" s="11"/>
      <c r="GEE164" s="11"/>
      <c r="GEF164" s="11"/>
      <c r="GEG164" s="11"/>
      <c r="GEH164" s="11"/>
      <c r="GEI164" s="11"/>
      <c r="GEJ164" s="11"/>
      <c r="GEK164" s="11"/>
      <c r="GEL164" s="11"/>
      <c r="GEM164" s="11"/>
      <c r="GEN164" s="11"/>
      <c r="GEO164" s="11"/>
      <c r="GEP164" s="11"/>
      <c r="GEQ164" s="11"/>
      <c r="GER164" s="11"/>
      <c r="GES164" s="11"/>
      <c r="GET164" s="11"/>
      <c r="GEU164" s="11"/>
      <c r="GEV164" s="11"/>
      <c r="GEW164" s="11"/>
      <c r="GEX164" s="11"/>
      <c r="GEY164" s="11"/>
      <c r="GEZ164" s="11"/>
      <c r="GFA164" s="11"/>
      <c r="GFB164" s="11"/>
      <c r="GFC164" s="11"/>
      <c r="GFD164" s="11"/>
      <c r="GFE164" s="11"/>
      <c r="GFF164" s="11"/>
      <c r="GFG164" s="11"/>
      <c r="GFH164" s="11"/>
      <c r="GFI164" s="11"/>
      <c r="GFJ164" s="11"/>
      <c r="GFK164" s="11"/>
      <c r="GFL164" s="11"/>
      <c r="GFM164" s="11"/>
      <c r="GFN164" s="11"/>
      <c r="GFO164" s="11"/>
      <c r="GFP164" s="11"/>
      <c r="GFQ164" s="11"/>
      <c r="GFR164" s="11"/>
      <c r="GFS164" s="11"/>
      <c r="GFT164" s="11"/>
      <c r="GFU164" s="11"/>
      <c r="GFV164" s="11"/>
      <c r="GFW164" s="11"/>
      <c r="GFX164" s="11"/>
      <c r="GFY164" s="11"/>
      <c r="GFZ164" s="11"/>
      <c r="GGA164" s="11"/>
      <c r="GGB164" s="11"/>
      <c r="GGC164" s="11"/>
      <c r="GGD164" s="11"/>
      <c r="GGE164" s="11"/>
      <c r="GGF164" s="11"/>
      <c r="GGG164" s="11"/>
      <c r="GGH164" s="11"/>
      <c r="GGI164" s="11"/>
      <c r="GGJ164" s="11"/>
      <c r="GGK164" s="11"/>
      <c r="GGL164" s="11"/>
      <c r="GGM164" s="11"/>
      <c r="GGN164" s="11"/>
      <c r="GGO164" s="11"/>
      <c r="GGP164" s="11"/>
      <c r="GGQ164" s="11"/>
      <c r="GGR164" s="11"/>
      <c r="GGS164" s="11"/>
      <c r="GGT164" s="11"/>
      <c r="GGU164" s="11"/>
      <c r="GGV164" s="11"/>
      <c r="GGW164" s="11"/>
      <c r="GGX164" s="11"/>
      <c r="GGY164" s="11"/>
      <c r="GGZ164" s="11"/>
      <c r="GHA164" s="11"/>
      <c r="GHB164" s="11"/>
      <c r="GHC164" s="11"/>
      <c r="GHD164" s="11"/>
      <c r="GHE164" s="11"/>
      <c r="GHF164" s="11"/>
      <c r="GHG164" s="11"/>
      <c r="GHH164" s="11"/>
      <c r="GHI164" s="11"/>
      <c r="GHJ164" s="11"/>
      <c r="GHK164" s="11"/>
      <c r="GHL164" s="11"/>
      <c r="GHM164" s="11"/>
      <c r="GHN164" s="11"/>
      <c r="GHO164" s="11"/>
      <c r="GHP164" s="11"/>
      <c r="GHQ164" s="11"/>
      <c r="GHR164" s="11"/>
      <c r="GHS164" s="11"/>
      <c r="GHT164" s="11"/>
      <c r="GHU164" s="11"/>
      <c r="GHV164" s="11"/>
      <c r="GHW164" s="11"/>
      <c r="GHX164" s="11"/>
      <c r="GHY164" s="11"/>
      <c r="GHZ164" s="11"/>
      <c r="GIA164" s="11"/>
      <c r="GIB164" s="11"/>
      <c r="GIC164" s="11"/>
      <c r="GID164" s="11"/>
      <c r="GIE164" s="11"/>
      <c r="GIF164" s="11"/>
      <c r="GIG164" s="11"/>
      <c r="GIH164" s="11"/>
      <c r="GII164" s="11"/>
      <c r="GIJ164" s="11"/>
      <c r="GIK164" s="11"/>
      <c r="GIL164" s="11"/>
      <c r="GIM164" s="11"/>
      <c r="GIN164" s="11"/>
      <c r="GIO164" s="11"/>
      <c r="GIP164" s="11"/>
      <c r="GIQ164" s="11"/>
      <c r="GIR164" s="11"/>
      <c r="GIS164" s="11"/>
      <c r="GIT164" s="11"/>
      <c r="GIU164" s="11"/>
      <c r="GIV164" s="11"/>
      <c r="GIW164" s="11"/>
      <c r="GIX164" s="11"/>
      <c r="GIY164" s="11"/>
      <c r="GIZ164" s="11"/>
      <c r="GJA164" s="11"/>
      <c r="GJB164" s="11"/>
      <c r="GJC164" s="11"/>
      <c r="GJD164" s="11"/>
      <c r="GJE164" s="11"/>
      <c r="GJF164" s="11"/>
      <c r="GJG164" s="11"/>
      <c r="GJH164" s="11"/>
      <c r="GJI164" s="11"/>
      <c r="GJJ164" s="11"/>
      <c r="GJK164" s="11"/>
      <c r="GJL164" s="11"/>
      <c r="GJM164" s="11"/>
      <c r="GJN164" s="11"/>
      <c r="GJO164" s="11"/>
      <c r="GJP164" s="11"/>
      <c r="GJQ164" s="11"/>
      <c r="GJR164" s="11"/>
      <c r="GJS164" s="11"/>
      <c r="GJT164" s="11"/>
      <c r="GJU164" s="11"/>
      <c r="GJV164" s="11"/>
      <c r="GJW164" s="11"/>
      <c r="GJX164" s="11"/>
      <c r="GJY164" s="11"/>
      <c r="GJZ164" s="11"/>
      <c r="GKA164" s="11"/>
      <c r="GKB164" s="11"/>
      <c r="GKC164" s="11"/>
      <c r="GKD164" s="11"/>
      <c r="GKE164" s="11"/>
      <c r="GKF164" s="11"/>
      <c r="GKG164" s="11"/>
      <c r="GKH164" s="11"/>
      <c r="GKI164" s="11"/>
      <c r="GKJ164" s="11"/>
      <c r="GKK164" s="11"/>
      <c r="GKL164" s="11"/>
      <c r="GKM164" s="11"/>
      <c r="GKN164" s="11"/>
      <c r="GKO164" s="11"/>
      <c r="GKP164" s="11"/>
      <c r="GKQ164" s="11"/>
      <c r="GKR164" s="11"/>
      <c r="GKS164" s="11"/>
      <c r="GKT164" s="11"/>
      <c r="GKU164" s="11"/>
      <c r="GKV164" s="11"/>
      <c r="GKW164" s="11"/>
      <c r="GKX164" s="11"/>
      <c r="GKY164" s="11"/>
      <c r="GKZ164" s="11"/>
      <c r="GLA164" s="11"/>
      <c r="GLB164" s="11"/>
      <c r="GLC164" s="11"/>
      <c r="GLD164" s="11"/>
      <c r="GLE164" s="11"/>
      <c r="GLF164" s="11"/>
      <c r="GLG164" s="11"/>
      <c r="GLH164" s="11"/>
      <c r="GLI164" s="11"/>
      <c r="GLJ164" s="11"/>
      <c r="GLK164" s="11"/>
      <c r="GLL164" s="11"/>
      <c r="GLM164" s="11"/>
      <c r="GLN164" s="11"/>
      <c r="GLO164" s="11"/>
      <c r="GLP164" s="11"/>
      <c r="GLQ164" s="11"/>
      <c r="GLR164" s="11"/>
      <c r="GLS164" s="11"/>
      <c r="GLT164" s="11"/>
      <c r="GLU164" s="11"/>
      <c r="GLV164" s="11"/>
      <c r="GLW164" s="11"/>
      <c r="GLX164" s="11"/>
      <c r="GLY164" s="11"/>
      <c r="GLZ164" s="11"/>
      <c r="GMA164" s="11"/>
      <c r="GMB164" s="11"/>
      <c r="GMC164" s="11"/>
      <c r="GMD164" s="11"/>
      <c r="GME164" s="11"/>
      <c r="GMF164" s="11"/>
      <c r="GMG164" s="11"/>
      <c r="GMH164" s="11"/>
      <c r="GMI164" s="11"/>
      <c r="GMJ164" s="11"/>
      <c r="GMK164" s="11"/>
      <c r="GML164" s="11"/>
      <c r="GMM164" s="11"/>
      <c r="GMN164" s="11"/>
      <c r="GMO164" s="11"/>
      <c r="GMP164" s="11"/>
      <c r="GMQ164" s="11"/>
      <c r="GMR164" s="11"/>
      <c r="GMS164" s="11"/>
      <c r="GMT164" s="11"/>
      <c r="GMU164" s="11"/>
      <c r="GMV164" s="11"/>
      <c r="GMW164" s="11"/>
      <c r="GMX164" s="11"/>
      <c r="GMY164" s="11"/>
      <c r="GMZ164" s="11"/>
      <c r="GNA164" s="11"/>
      <c r="GNB164" s="11"/>
      <c r="GNC164" s="11"/>
      <c r="GND164" s="11"/>
      <c r="GNE164" s="11"/>
      <c r="GNF164" s="11"/>
      <c r="GNG164" s="11"/>
      <c r="GNH164" s="11"/>
      <c r="GNI164" s="11"/>
      <c r="GNJ164" s="11"/>
      <c r="GNK164" s="11"/>
      <c r="GNL164" s="11"/>
      <c r="GNM164" s="11"/>
      <c r="GNN164" s="11"/>
      <c r="GNO164" s="11"/>
      <c r="GNP164" s="11"/>
      <c r="GNQ164" s="11"/>
      <c r="GNR164" s="11"/>
      <c r="GNS164" s="11"/>
      <c r="GNT164" s="11"/>
      <c r="GNU164" s="11"/>
      <c r="GNV164" s="11"/>
      <c r="GNW164" s="11"/>
      <c r="GNX164" s="11"/>
      <c r="GNY164" s="11"/>
      <c r="GNZ164" s="11"/>
      <c r="GOA164" s="11"/>
      <c r="GOB164" s="11"/>
      <c r="GOC164" s="11"/>
      <c r="GOD164" s="11"/>
      <c r="GOE164" s="11"/>
      <c r="GOF164" s="11"/>
      <c r="GOG164" s="11"/>
      <c r="GOH164" s="11"/>
      <c r="GOI164" s="11"/>
      <c r="GOJ164" s="11"/>
      <c r="GOK164" s="11"/>
      <c r="GOL164" s="11"/>
      <c r="GOM164" s="11"/>
      <c r="GON164" s="11"/>
      <c r="GOO164" s="11"/>
      <c r="GOP164" s="11"/>
      <c r="GOQ164" s="11"/>
      <c r="GOR164" s="11"/>
      <c r="GOS164" s="11"/>
      <c r="GOT164" s="11"/>
      <c r="GOU164" s="11"/>
      <c r="GOV164" s="11"/>
      <c r="GOW164" s="11"/>
      <c r="GOX164" s="11"/>
      <c r="GOY164" s="11"/>
      <c r="GOZ164" s="11"/>
      <c r="GPA164" s="11"/>
      <c r="GPB164" s="11"/>
      <c r="GPC164" s="11"/>
      <c r="GPD164" s="11"/>
      <c r="GPE164" s="11"/>
      <c r="GPF164" s="11"/>
      <c r="GPG164" s="11"/>
      <c r="GPH164" s="11"/>
      <c r="GPI164" s="11"/>
      <c r="GPJ164" s="11"/>
      <c r="GPK164" s="11"/>
      <c r="GPL164" s="11"/>
      <c r="GPM164" s="11"/>
      <c r="GPN164" s="11"/>
      <c r="GPO164" s="11"/>
      <c r="GPP164" s="11"/>
      <c r="GPQ164" s="11"/>
      <c r="GPR164" s="11"/>
      <c r="GPS164" s="11"/>
      <c r="GPT164" s="11"/>
      <c r="GPU164" s="11"/>
      <c r="GPV164" s="11"/>
      <c r="GPW164" s="11"/>
      <c r="GPX164" s="11"/>
      <c r="GPY164" s="11"/>
      <c r="GPZ164" s="11"/>
      <c r="GQA164" s="11"/>
      <c r="GQB164" s="11"/>
      <c r="GQC164" s="11"/>
      <c r="GQD164" s="11"/>
      <c r="GQE164" s="11"/>
      <c r="GQF164" s="11"/>
      <c r="GQG164" s="11"/>
      <c r="GQH164" s="11"/>
      <c r="GQI164" s="11"/>
      <c r="GQJ164" s="11"/>
      <c r="GQK164" s="11"/>
      <c r="GQL164" s="11"/>
      <c r="GQM164" s="11"/>
      <c r="GQN164" s="11"/>
      <c r="GQO164" s="11"/>
      <c r="GQP164" s="11"/>
      <c r="GQQ164" s="11"/>
      <c r="GQR164" s="11"/>
      <c r="GQS164" s="11"/>
      <c r="GQT164" s="11"/>
      <c r="GQU164" s="11"/>
      <c r="GQV164" s="11"/>
      <c r="GQW164" s="11"/>
      <c r="GQX164" s="11"/>
      <c r="GQY164" s="11"/>
      <c r="GQZ164" s="11"/>
      <c r="GRA164" s="11"/>
      <c r="GRB164" s="11"/>
      <c r="GRC164" s="11"/>
      <c r="GRD164" s="11"/>
      <c r="GRE164" s="11"/>
      <c r="GRF164" s="11"/>
      <c r="GRG164" s="11"/>
      <c r="GRH164" s="11"/>
      <c r="GRI164" s="11"/>
      <c r="GRJ164" s="11"/>
      <c r="GRK164" s="11"/>
      <c r="GRL164" s="11"/>
      <c r="GRM164" s="11"/>
      <c r="GRN164" s="11"/>
      <c r="GRO164" s="11"/>
      <c r="GRP164" s="11"/>
      <c r="GRQ164" s="11"/>
      <c r="GRR164" s="11"/>
      <c r="GRS164" s="11"/>
      <c r="GRT164" s="11"/>
      <c r="GRU164" s="11"/>
      <c r="GRV164" s="11"/>
      <c r="GRW164" s="11"/>
      <c r="GRX164" s="11"/>
      <c r="GRY164" s="11"/>
      <c r="GRZ164" s="11"/>
      <c r="GSA164" s="11"/>
      <c r="GSB164" s="11"/>
      <c r="GSC164" s="11"/>
      <c r="GSD164" s="11"/>
      <c r="GSE164" s="11"/>
      <c r="GSF164" s="11"/>
      <c r="GSG164" s="11"/>
      <c r="GSH164" s="11"/>
      <c r="GSI164" s="11"/>
      <c r="GSJ164" s="11"/>
      <c r="GSK164" s="11"/>
      <c r="GSL164" s="11"/>
      <c r="GSM164" s="11"/>
      <c r="GSN164" s="11"/>
      <c r="GSO164" s="11"/>
      <c r="GSP164" s="11"/>
      <c r="GSQ164" s="11"/>
      <c r="GSR164" s="11"/>
      <c r="GSS164" s="11"/>
      <c r="GST164" s="11"/>
      <c r="GSU164" s="11"/>
      <c r="GSV164" s="11"/>
      <c r="GSW164" s="11"/>
      <c r="GSX164" s="11"/>
      <c r="GSY164" s="11"/>
      <c r="GSZ164" s="11"/>
      <c r="GTA164" s="11"/>
      <c r="GTB164" s="11"/>
      <c r="GTC164" s="11"/>
      <c r="GTD164" s="11"/>
      <c r="GTE164" s="11"/>
      <c r="GTF164" s="11"/>
      <c r="GTG164" s="11"/>
      <c r="GTH164" s="11"/>
      <c r="GTI164" s="11"/>
      <c r="GTJ164" s="11"/>
      <c r="GTK164" s="11"/>
      <c r="GTL164" s="11"/>
      <c r="GTM164" s="11"/>
      <c r="GTN164" s="11"/>
      <c r="GTO164" s="11"/>
      <c r="GTP164" s="11"/>
      <c r="GTQ164" s="11"/>
      <c r="GTR164" s="11"/>
      <c r="GTS164" s="11"/>
      <c r="GTT164" s="11"/>
      <c r="GTU164" s="11"/>
      <c r="GTV164" s="11"/>
      <c r="GTW164" s="11"/>
      <c r="GTX164" s="11"/>
      <c r="GTY164" s="11"/>
      <c r="GTZ164" s="11"/>
      <c r="GUA164" s="11"/>
      <c r="GUB164" s="11"/>
      <c r="GUC164" s="11"/>
      <c r="GUD164" s="11"/>
      <c r="GUE164" s="11"/>
      <c r="GUF164" s="11"/>
      <c r="GUG164" s="11"/>
      <c r="GUH164" s="11"/>
      <c r="GUI164" s="11"/>
      <c r="GUJ164" s="11"/>
      <c r="GUK164" s="11"/>
      <c r="GUL164" s="11"/>
      <c r="GUM164" s="11"/>
      <c r="GUN164" s="11"/>
      <c r="GUO164" s="11"/>
      <c r="GUP164" s="11"/>
      <c r="GUQ164" s="11"/>
      <c r="GUR164" s="11"/>
      <c r="GUS164" s="11"/>
      <c r="GUT164" s="11"/>
      <c r="GUU164" s="11"/>
      <c r="GUV164" s="11"/>
      <c r="GUW164" s="11"/>
      <c r="GUX164" s="11"/>
      <c r="GUY164" s="11"/>
      <c r="GUZ164" s="11"/>
      <c r="GVA164" s="11"/>
      <c r="GVB164" s="11"/>
      <c r="GVC164" s="11"/>
      <c r="GVD164" s="11"/>
      <c r="GVE164" s="11"/>
      <c r="GVF164" s="11"/>
      <c r="GVG164" s="11"/>
      <c r="GVH164" s="11"/>
      <c r="GVI164" s="11"/>
      <c r="GVJ164" s="11"/>
      <c r="GVK164" s="11"/>
      <c r="GVL164" s="11"/>
      <c r="GVM164" s="11"/>
      <c r="GVN164" s="11"/>
      <c r="GVO164" s="11"/>
      <c r="GVP164" s="11"/>
      <c r="GVQ164" s="11"/>
      <c r="GVR164" s="11"/>
      <c r="GVS164" s="11"/>
      <c r="GVT164" s="11"/>
      <c r="GVU164" s="11"/>
      <c r="GVV164" s="11"/>
      <c r="GVW164" s="11"/>
      <c r="GVX164" s="11"/>
      <c r="GVY164" s="11"/>
      <c r="GVZ164" s="11"/>
      <c r="GWA164" s="11"/>
      <c r="GWB164" s="11"/>
      <c r="GWC164" s="11"/>
      <c r="GWD164" s="11"/>
      <c r="GWE164" s="11"/>
      <c r="GWF164" s="11"/>
      <c r="GWG164" s="11"/>
      <c r="GWH164" s="11"/>
      <c r="GWI164" s="11"/>
      <c r="GWJ164" s="11"/>
      <c r="GWK164" s="11"/>
      <c r="GWL164" s="11"/>
      <c r="GWM164" s="11"/>
      <c r="GWN164" s="11"/>
      <c r="GWO164" s="11"/>
      <c r="GWP164" s="11"/>
      <c r="GWQ164" s="11"/>
      <c r="GWR164" s="11"/>
      <c r="GWS164" s="11"/>
      <c r="GWT164" s="11"/>
      <c r="GWU164" s="11"/>
      <c r="GWV164" s="11"/>
      <c r="GWW164" s="11"/>
      <c r="GWX164" s="11"/>
      <c r="GWY164" s="11"/>
      <c r="GWZ164" s="11"/>
      <c r="GXA164" s="11"/>
      <c r="GXB164" s="11"/>
      <c r="GXC164" s="11"/>
      <c r="GXD164" s="11"/>
      <c r="GXE164" s="11"/>
      <c r="GXF164" s="11"/>
      <c r="GXG164" s="11"/>
      <c r="GXH164" s="11"/>
      <c r="GXI164" s="11"/>
      <c r="GXJ164" s="11"/>
      <c r="GXK164" s="11"/>
      <c r="GXL164" s="11"/>
      <c r="GXM164" s="11"/>
      <c r="GXN164" s="11"/>
      <c r="GXO164" s="11"/>
      <c r="GXP164" s="11"/>
      <c r="GXQ164" s="11"/>
      <c r="GXR164" s="11"/>
      <c r="GXS164" s="11"/>
      <c r="GXT164" s="11"/>
      <c r="GXU164" s="11"/>
      <c r="GXV164" s="11"/>
      <c r="GXW164" s="11"/>
      <c r="GXX164" s="11"/>
      <c r="GXY164" s="11"/>
      <c r="GXZ164" s="11"/>
      <c r="GYA164" s="11"/>
      <c r="GYB164" s="11"/>
      <c r="GYC164" s="11"/>
      <c r="GYD164" s="11"/>
      <c r="GYE164" s="11"/>
      <c r="GYF164" s="11"/>
      <c r="GYG164" s="11"/>
      <c r="GYH164" s="11"/>
      <c r="GYI164" s="11"/>
      <c r="GYJ164" s="11"/>
      <c r="GYK164" s="11"/>
      <c r="GYL164" s="11"/>
      <c r="GYM164" s="11"/>
      <c r="GYN164" s="11"/>
      <c r="GYO164" s="11"/>
      <c r="GYP164" s="11"/>
      <c r="GYQ164" s="11"/>
      <c r="GYR164" s="11"/>
      <c r="GYS164" s="11"/>
      <c r="GYT164" s="11"/>
      <c r="GYU164" s="11"/>
      <c r="GYV164" s="11"/>
      <c r="GYW164" s="11"/>
      <c r="GYX164" s="11"/>
      <c r="GYY164" s="11"/>
      <c r="GYZ164" s="11"/>
      <c r="GZA164" s="11"/>
      <c r="GZB164" s="11"/>
      <c r="GZC164" s="11"/>
      <c r="GZD164" s="11"/>
      <c r="GZE164" s="11"/>
      <c r="GZF164" s="11"/>
      <c r="GZG164" s="11"/>
      <c r="GZH164" s="11"/>
      <c r="GZI164" s="11"/>
      <c r="GZJ164" s="11"/>
      <c r="GZK164" s="11"/>
      <c r="GZL164" s="11"/>
      <c r="GZM164" s="11"/>
      <c r="GZN164" s="11"/>
      <c r="GZO164" s="11"/>
      <c r="GZP164" s="11"/>
      <c r="GZQ164" s="11"/>
      <c r="GZR164" s="11"/>
      <c r="GZS164" s="11"/>
      <c r="GZT164" s="11"/>
      <c r="GZU164" s="11"/>
      <c r="GZV164" s="11"/>
      <c r="GZW164" s="11"/>
      <c r="GZX164" s="11"/>
      <c r="GZY164" s="11"/>
      <c r="GZZ164" s="11"/>
      <c r="HAA164" s="11"/>
      <c r="HAB164" s="11"/>
      <c r="HAC164" s="11"/>
      <c r="HAD164" s="11"/>
      <c r="HAE164" s="11"/>
      <c r="HAF164" s="11"/>
      <c r="HAG164" s="11"/>
      <c r="HAH164" s="11"/>
      <c r="HAI164" s="11"/>
      <c r="HAJ164" s="11"/>
      <c r="HAK164" s="11"/>
      <c r="HAL164" s="11"/>
      <c r="HAM164" s="11"/>
      <c r="HAN164" s="11"/>
      <c r="HAO164" s="11"/>
      <c r="HAP164" s="11"/>
      <c r="HAQ164" s="11"/>
      <c r="HAR164" s="11"/>
      <c r="HAS164" s="11"/>
      <c r="HAT164" s="11"/>
      <c r="HAU164" s="11"/>
      <c r="HAV164" s="11"/>
      <c r="HAW164" s="11"/>
      <c r="HAX164" s="11"/>
      <c r="HAY164" s="11"/>
      <c r="HAZ164" s="11"/>
      <c r="HBA164" s="11"/>
      <c r="HBB164" s="11"/>
      <c r="HBC164" s="11"/>
      <c r="HBD164" s="11"/>
      <c r="HBE164" s="11"/>
      <c r="HBF164" s="11"/>
      <c r="HBG164" s="11"/>
      <c r="HBH164" s="11"/>
      <c r="HBI164" s="11"/>
      <c r="HBJ164" s="11"/>
      <c r="HBK164" s="11"/>
      <c r="HBL164" s="11"/>
      <c r="HBM164" s="11"/>
      <c r="HBN164" s="11"/>
      <c r="HBO164" s="11"/>
      <c r="HBP164" s="11"/>
      <c r="HBQ164" s="11"/>
      <c r="HBR164" s="11"/>
      <c r="HBS164" s="11"/>
      <c r="HBT164" s="11"/>
      <c r="HBU164" s="11"/>
      <c r="HBV164" s="11"/>
      <c r="HBW164" s="11"/>
      <c r="HBX164" s="11"/>
      <c r="HBY164" s="11"/>
      <c r="HBZ164" s="11"/>
      <c r="HCA164" s="11"/>
      <c r="HCB164" s="11"/>
      <c r="HCC164" s="11"/>
      <c r="HCD164" s="11"/>
      <c r="HCE164" s="11"/>
      <c r="HCF164" s="11"/>
      <c r="HCG164" s="11"/>
      <c r="HCH164" s="11"/>
      <c r="HCI164" s="11"/>
      <c r="HCJ164" s="11"/>
      <c r="HCK164" s="11"/>
      <c r="HCL164" s="11"/>
      <c r="HCM164" s="11"/>
      <c r="HCN164" s="11"/>
      <c r="HCO164" s="11"/>
      <c r="HCP164" s="11"/>
      <c r="HCQ164" s="11"/>
      <c r="HCR164" s="11"/>
      <c r="HCS164" s="11"/>
      <c r="HCT164" s="11"/>
      <c r="HCU164" s="11"/>
      <c r="HCV164" s="11"/>
      <c r="HCW164" s="11"/>
      <c r="HCX164" s="11"/>
      <c r="HCY164" s="11"/>
      <c r="HCZ164" s="11"/>
      <c r="HDA164" s="11"/>
      <c r="HDB164" s="11"/>
      <c r="HDC164" s="11"/>
      <c r="HDD164" s="11"/>
      <c r="HDE164" s="11"/>
      <c r="HDF164" s="11"/>
      <c r="HDG164" s="11"/>
      <c r="HDH164" s="11"/>
      <c r="HDI164" s="11"/>
      <c r="HDJ164" s="11"/>
      <c r="HDK164" s="11"/>
      <c r="HDL164" s="11"/>
      <c r="HDM164" s="11"/>
      <c r="HDN164" s="11"/>
      <c r="HDO164" s="11"/>
      <c r="HDP164" s="11"/>
      <c r="HDQ164" s="11"/>
      <c r="HDR164" s="11"/>
      <c r="HDS164" s="11"/>
      <c r="HDT164" s="11"/>
      <c r="HDU164" s="11"/>
      <c r="HDV164" s="11"/>
      <c r="HDW164" s="11"/>
      <c r="HDX164" s="11"/>
      <c r="HDY164" s="11"/>
      <c r="HDZ164" s="11"/>
      <c r="HEA164" s="11"/>
      <c r="HEB164" s="11"/>
      <c r="HEC164" s="11"/>
      <c r="HED164" s="11"/>
      <c r="HEE164" s="11"/>
      <c r="HEF164" s="11"/>
      <c r="HEG164" s="11"/>
      <c r="HEH164" s="11"/>
      <c r="HEI164" s="11"/>
      <c r="HEJ164" s="11"/>
      <c r="HEK164" s="11"/>
      <c r="HEL164" s="11"/>
      <c r="HEM164" s="11"/>
      <c r="HEN164" s="11"/>
      <c r="HEO164" s="11"/>
      <c r="HEP164" s="11"/>
      <c r="HEQ164" s="11"/>
      <c r="HER164" s="11"/>
      <c r="HES164" s="11"/>
      <c r="HET164" s="11"/>
      <c r="HEU164" s="11"/>
      <c r="HEV164" s="11"/>
      <c r="HEW164" s="11"/>
      <c r="HEX164" s="11"/>
      <c r="HEY164" s="11"/>
      <c r="HEZ164" s="11"/>
      <c r="HFA164" s="11"/>
      <c r="HFB164" s="11"/>
      <c r="HFC164" s="11"/>
      <c r="HFD164" s="11"/>
      <c r="HFE164" s="11"/>
      <c r="HFF164" s="11"/>
      <c r="HFG164" s="11"/>
      <c r="HFH164" s="11"/>
      <c r="HFI164" s="11"/>
      <c r="HFJ164" s="11"/>
      <c r="HFK164" s="11"/>
      <c r="HFL164" s="11"/>
      <c r="HFM164" s="11"/>
      <c r="HFN164" s="11"/>
      <c r="HFO164" s="11"/>
      <c r="HFP164" s="11"/>
      <c r="HFQ164" s="11"/>
      <c r="HFR164" s="11"/>
      <c r="HFS164" s="11"/>
      <c r="HFT164" s="11"/>
      <c r="HFU164" s="11"/>
      <c r="HFV164" s="11"/>
      <c r="HFW164" s="11"/>
      <c r="HFX164" s="11"/>
      <c r="HFY164" s="11"/>
      <c r="HFZ164" s="11"/>
      <c r="HGA164" s="11"/>
      <c r="HGB164" s="11"/>
      <c r="HGC164" s="11"/>
      <c r="HGD164" s="11"/>
      <c r="HGE164" s="11"/>
      <c r="HGF164" s="11"/>
      <c r="HGG164" s="11"/>
      <c r="HGH164" s="11"/>
      <c r="HGI164" s="11"/>
      <c r="HGJ164" s="11"/>
      <c r="HGK164" s="11"/>
      <c r="HGL164" s="11"/>
      <c r="HGM164" s="11"/>
      <c r="HGN164" s="11"/>
      <c r="HGO164" s="11"/>
      <c r="HGP164" s="11"/>
      <c r="HGQ164" s="11"/>
      <c r="HGR164" s="11"/>
      <c r="HGS164" s="11"/>
      <c r="HGT164" s="11"/>
      <c r="HGU164" s="11"/>
      <c r="HGV164" s="11"/>
      <c r="HGW164" s="11"/>
      <c r="HGX164" s="11"/>
      <c r="HGY164" s="11"/>
      <c r="HGZ164" s="11"/>
      <c r="HHA164" s="11"/>
      <c r="HHB164" s="11"/>
      <c r="HHC164" s="11"/>
      <c r="HHD164" s="11"/>
      <c r="HHE164" s="11"/>
      <c r="HHF164" s="11"/>
      <c r="HHG164" s="11"/>
      <c r="HHH164" s="11"/>
      <c r="HHI164" s="11"/>
      <c r="HHJ164" s="11"/>
      <c r="HHK164" s="11"/>
      <c r="HHL164" s="11"/>
      <c r="HHM164" s="11"/>
      <c r="HHN164" s="11"/>
      <c r="HHO164" s="11"/>
      <c r="HHP164" s="11"/>
      <c r="HHQ164" s="11"/>
      <c r="HHR164" s="11"/>
      <c r="HHS164" s="11"/>
      <c r="HHT164" s="11"/>
      <c r="HHU164" s="11"/>
      <c r="HHV164" s="11"/>
      <c r="HHW164" s="11"/>
      <c r="HHX164" s="11"/>
      <c r="HHY164" s="11"/>
      <c r="HHZ164" s="11"/>
      <c r="HIA164" s="11"/>
      <c r="HIB164" s="11"/>
      <c r="HIC164" s="11"/>
      <c r="HID164" s="11"/>
      <c r="HIE164" s="11"/>
      <c r="HIF164" s="11"/>
      <c r="HIG164" s="11"/>
      <c r="HIH164" s="11"/>
      <c r="HII164" s="11"/>
      <c r="HIJ164" s="11"/>
      <c r="HIK164" s="11"/>
      <c r="HIL164" s="11"/>
      <c r="HIM164" s="11"/>
      <c r="HIN164" s="11"/>
      <c r="HIO164" s="11"/>
      <c r="HIP164" s="11"/>
      <c r="HIQ164" s="11"/>
      <c r="HIR164" s="11"/>
      <c r="HIS164" s="11"/>
      <c r="HIT164" s="11"/>
      <c r="HIU164" s="11"/>
      <c r="HIV164" s="11"/>
      <c r="HIW164" s="11"/>
      <c r="HIX164" s="11"/>
      <c r="HIY164" s="11"/>
      <c r="HIZ164" s="11"/>
      <c r="HJA164" s="11"/>
      <c r="HJB164" s="11"/>
      <c r="HJC164" s="11"/>
      <c r="HJD164" s="11"/>
      <c r="HJE164" s="11"/>
      <c r="HJF164" s="11"/>
      <c r="HJG164" s="11"/>
      <c r="HJH164" s="11"/>
      <c r="HJI164" s="11"/>
      <c r="HJJ164" s="11"/>
      <c r="HJK164" s="11"/>
      <c r="HJL164" s="11"/>
      <c r="HJM164" s="11"/>
      <c r="HJN164" s="11"/>
      <c r="HJO164" s="11"/>
      <c r="HJP164" s="11"/>
      <c r="HJQ164" s="11"/>
      <c r="HJR164" s="11"/>
      <c r="HJS164" s="11"/>
      <c r="HJT164" s="11"/>
      <c r="HJU164" s="11"/>
      <c r="HJV164" s="11"/>
      <c r="HJW164" s="11"/>
      <c r="HJX164" s="11"/>
      <c r="HJY164" s="11"/>
      <c r="HJZ164" s="11"/>
      <c r="HKA164" s="11"/>
      <c r="HKB164" s="11"/>
      <c r="HKC164" s="11"/>
      <c r="HKD164" s="11"/>
      <c r="HKE164" s="11"/>
      <c r="HKF164" s="11"/>
      <c r="HKG164" s="11"/>
      <c r="HKH164" s="11"/>
      <c r="HKI164" s="11"/>
      <c r="HKJ164" s="11"/>
      <c r="HKK164" s="11"/>
      <c r="HKL164" s="11"/>
      <c r="HKM164" s="11"/>
      <c r="HKN164" s="11"/>
      <c r="HKO164" s="11"/>
      <c r="HKP164" s="11"/>
      <c r="HKQ164" s="11"/>
      <c r="HKR164" s="11"/>
      <c r="HKS164" s="11"/>
      <c r="HKT164" s="11"/>
      <c r="HKU164" s="11"/>
      <c r="HKV164" s="11"/>
      <c r="HKW164" s="11"/>
      <c r="HKX164" s="11"/>
      <c r="HKY164" s="11"/>
      <c r="HKZ164" s="11"/>
      <c r="HLA164" s="11"/>
      <c r="HLB164" s="11"/>
      <c r="HLC164" s="11"/>
      <c r="HLD164" s="11"/>
      <c r="HLE164" s="11"/>
      <c r="HLF164" s="11"/>
      <c r="HLG164" s="11"/>
      <c r="HLH164" s="11"/>
      <c r="HLI164" s="11"/>
      <c r="HLJ164" s="11"/>
      <c r="HLK164" s="11"/>
      <c r="HLL164" s="11"/>
      <c r="HLM164" s="11"/>
      <c r="HLN164" s="11"/>
      <c r="HLO164" s="11"/>
      <c r="HLP164" s="11"/>
      <c r="HLQ164" s="11"/>
      <c r="HLR164" s="11"/>
      <c r="HLS164" s="11"/>
      <c r="HLT164" s="11"/>
      <c r="HLU164" s="11"/>
      <c r="HLV164" s="11"/>
      <c r="HLW164" s="11"/>
      <c r="HLX164" s="11"/>
      <c r="HLY164" s="11"/>
      <c r="HLZ164" s="11"/>
      <c r="HMA164" s="11"/>
      <c r="HMB164" s="11"/>
      <c r="HMC164" s="11"/>
      <c r="HMD164" s="11"/>
      <c r="HME164" s="11"/>
      <c r="HMF164" s="11"/>
      <c r="HMG164" s="11"/>
      <c r="HMH164" s="11"/>
      <c r="HMI164" s="11"/>
      <c r="HMJ164" s="11"/>
      <c r="HMK164" s="11"/>
      <c r="HML164" s="11"/>
      <c r="HMM164" s="11"/>
      <c r="HMN164" s="11"/>
      <c r="HMO164" s="11"/>
      <c r="HMP164" s="11"/>
      <c r="HMQ164" s="11"/>
      <c r="HMR164" s="11"/>
      <c r="HMS164" s="11"/>
      <c r="HMT164" s="11"/>
      <c r="HMU164" s="11"/>
      <c r="HMV164" s="11"/>
      <c r="HMW164" s="11"/>
      <c r="HMX164" s="11"/>
      <c r="HMY164" s="11"/>
      <c r="HMZ164" s="11"/>
      <c r="HNA164" s="11"/>
      <c r="HNB164" s="11"/>
      <c r="HNC164" s="11"/>
      <c r="HND164" s="11"/>
      <c r="HNE164" s="11"/>
      <c r="HNF164" s="11"/>
      <c r="HNG164" s="11"/>
      <c r="HNH164" s="11"/>
      <c r="HNI164" s="11"/>
      <c r="HNJ164" s="11"/>
      <c r="HNK164" s="11"/>
      <c r="HNL164" s="11"/>
      <c r="HNM164" s="11"/>
      <c r="HNN164" s="11"/>
      <c r="HNO164" s="11"/>
      <c r="HNP164" s="11"/>
      <c r="HNQ164" s="11"/>
      <c r="HNR164" s="11"/>
      <c r="HNS164" s="11"/>
      <c r="HNT164" s="11"/>
      <c r="HNU164" s="11"/>
      <c r="HNV164" s="11"/>
      <c r="HNW164" s="11"/>
      <c r="HNX164" s="11"/>
      <c r="HNY164" s="11"/>
      <c r="HNZ164" s="11"/>
      <c r="HOA164" s="11"/>
      <c r="HOB164" s="11"/>
      <c r="HOC164" s="11"/>
      <c r="HOD164" s="11"/>
      <c r="HOE164" s="11"/>
      <c r="HOF164" s="11"/>
      <c r="HOG164" s="11"/>
      <c r="HOH164" s="11"/>
      <c r="HOI164" s="11"/>
      <c r="HOJ164" s="11"/>
      <c r="HOK164" s="11"/>
      <c r="HOL164" s="11"/>
      <c r="HOM164" s="11"/>
      <c r="HON164" s="11"/>
      <c r="HOO164" s="11"/>
      <c r="HOP164" s="11"/>
      <c r="HOQ164" s="11"/>
      <c r="HOR164" s="11"/>
      <c r="HOS164" s="11"/>
      <c r="HOT164" s="11"/>
      <c r="HOU164" s="11"/>
      <c r="HOV164" s="11"/>
      <c r="HOW164" s="11"/>
      <c r="HOX164" s="11"/>
      <c r="HOY164" s="11"/>
      <c r="HOZ164" s="11"/>
      <c r="HPA164" s="11"/>
      <c r="HPB164" s="11"/>
      <c r="HPC164" s="11"/>
      <c r="HPD164" s="11"/>
      <c r="HPE164" s="11"/>
      <c r="HPF164" s="11"/>
      <c r="HPG164" s="11"/>
      <c r="HPH164" s="11"/>
      <c r="HPI164" s="11"/>
      <c r="HPJ164" s="11"/>
      <c r="HPK164" s="11"/>
      <c r="HPL164" s="11"/>
      <c r="HPM164" s="11"/>
      <c r="HPN164" s="11"/>
      <c r="HPO164" s="11"/>
      <c r="HPP164" s="11"/>
      <c r="HPQ164" s="11"/>
      <c r="HPR164" s="11"/>
      <c r="HPS164" s="11"/>
      <c r="HPT164" s="11"/>
      <c r="HPU164" s="11"/>
      <c r="HPV164" s="11"/>
      <c r="HPW164" s="11"/>
      <c r="HPX164" s="11"/>
      <c r="HPY164" s="11"/>
      <c r="HPZ164" s="11"/>
      <c r="HQA164" s="11"/>
      <c r="HQB164" s="11"/>
      <c r="HQC164" s="11"/>
      <c r="HQD164" s="11"/>
      <c r="HQE164" s="11"/>
      <c r="HQF164" s="11"/>
      <c r="HQG164" s="11"/>
      <c r="HQH164" s="11"/>
      <c r="HQI164" s="11"/>
      <c r="HQJ164" s="11"/>
      <c r="HQK164" s="11"/>
      <c r="HQL164" s="11"/>
      <c r="HQM164" s="11"/>
      <c r="HQN164" s="11"/>
      <c r="HQO164" s="11"/>
      <c r="HQP164" s="11"/>
      <c r="HQQ164" s="11"/>
      <c r="HQR164" s="11"/>
      <c r="HQS164" s="11"/>
      <c r="HQT164" s="11"/>
      <c r="HQU164" s="11"/>
      <c r="HQV164" s="11"/>
      <c r="HQW164" s="11"/>
      <c r="HQX164" s="11"/>
      <c r="HQY164" s="11"/>
      <c r="HQZ164" s="11"/>
      <c r="HRA164" s="11"/>
      <c r="HRB164" s="11"/>
      <c r="HRC164" s="11"/>
      <c r="HRD164" s="11"/>
      <c r="HRE164" s="11"/>
      <c r="HRF164" s="11"/>
      <c r="HRG164" s="11"/>
      <c r="HRH164" s="11"/>
      <c r="HRI164" s="11"/>
      <c r="HRJ164" s="11"/>
      <c r="HRK164" s="11"/>
      <c r="HRL164" s="11"/>
      <c r="HRM164" s="11"/>
      <c r="HRN164" s="11"/>
      <c r="HRO164" s="11"/>
      <c r="HRP164" s="11"/>
      <c r="HRQ164" s="11"/>
      <c r="HRR164" s="11"/>
      <c r="HRS164" s="11"/>
      <c r="HRT164" s="11"/>
      <c r="HRU164" s="11"/>
      <c r="HRV164" s="11"/>
      <c r="HRW164" s="11"/>
      <c r="HRX164" s="11"/>
      <c r="HRY164" s="11"/>
      <c r="HRZ164" s="11"/>
      <c r="HSA164" s="11"/>
      <c r="HSB164" s="11"/>
      <c r="HSC164" s="11"/>
      <c r="HSD164" s="11"/>
      <c r="HSE164" s="11"/>
      <c r="HSF164" s="11"/>
      <c r="HSG164" s="11"/>
      <c r="HSH164" s="11"/>
      <c r="HSI164" s="11"/>
      <c r="HSJ164" s="11"/>
      <c r="HSK164" s="11"/>
      <c r="HSL164" s="11"/>
      <c r="HSM164" s="11"/>
      <c r="HSN164" s="11"/>
      <c r="HSO164" s="11"/>
      <c r="HSP164" s="11"/>
      <c r="HSQ164" s="11"/>
      <c r="HSR164" s="11"/>
      <c r="HSS164" s="11"/>
      <c r="HST164" s="11"/>
      <c r="HSU164" s="11"/>
      <c r="HSV164" s="11"/>
      <c r="HSW164" s="11"/>
      <c r="HSX164" s="11"/>
      <c r="HSY164" s="11"/>
      <c r="HSZ164" s="11"/>
      <c r="HTA164" s="11"/>
      <c r="HTB164" s="11"/>
      <c r="HTC164" s="11"/>
      <c r="HTD164" s="11"/>
      <c r="HTE164" s="11"/>
      <c r="HTF164" s="11"/>
      <c r="HTG164" s="11"/>
      <c r="HTH164" s="11"/>
      <c r="HTI164" s="11"/>
      <c r="HTJ164" s="11"/>
      <c r="HTK164" s="11"/>
      <c r="HTL164" s="11"/>
      <c r="HTM164" s="11"/>
      <c r="HTN164" s="11"/>
      <c r="HTO164" s="11"/>
      <c r="HTP164" s="11"/>
      <c r="HTQ164" s="11"/>
      <c r="HTR164" s="11"/>
      <c r="HTS164" s="11"/>
      <c r="HTT164" s="11"/>
      <c r="HTU164" s="11"/>
      <c r="HTV164" s="11"/>
      <c r="HTW164" s="11"/>
      <c r="HTX164" s="11"/>
      <c r="HTY164" s="11"/>
      <c r="HTZ164" s="11"/>
      <c r="HUA164" s="11"/>
      <c r="HUB164" s="11"/>
      <c r="HUC164" s="11"/>
      <c r="HUD164" s="11"/>
      <c r="HUE164" s="11"/>
      <c r="HUF164" s="11"/>
      <c r="HUG164" s="11"/>
      <c r="HUH164" s="11"/>
      <c r="HUI164" s="11"/>
      <c r="HUJ164" s="11"/>
      <c r="HUK164" s="11"/>
      <c r="HUL164" s="11"/>
      <c r="HUM164" s="11"/>
      <c r="HUN164" s="11"/>
      <c r="HUO164" s="11"/>
      <c r="HUP164" s="11"/>
      <c r="HUQ164" s="11"/>
      <c r="HUR164" s="11"/>
      <c r="HUS164" s="11"/>
      <c r="HUT164" s="11"/>
      <c r="HUU164" s="11"/>
      <c r="HUV164" s="11"/>
      <c r="HUW164" s="11"/>
      <c r="HUX164" s="11"/>
      <c r="HUY164" s="11"/>
      <c r="HUZ164" s="11"/>
      <c r="HVA164" s="11"/>
      <c r="HVB164" s="11"/>
      <c r="HVC164" s="11"/>
      <c r="HVD164" s="11"/>
      <c r="HVE164" s="11"/>
      <c r="HVF164" s="11"/>
      <c r="HVG164" s="11"/>
      <c r="HVH164" s="11"/>
      <c r="HVI164" s="11"/>
      <c r="HVJ164" s="11"/>
      <c r="HVK164" s="11"/>
      <c r="HVL164" s="11"/>
      <c r="HVM164" s="11"/>
      <c r="HVN164" s="11"/>
      <c r="HVO164" s="11"/>
      <c r="HVP164" s="11"/>
      <c r="HVQ164" s="11"/>
      <c r="HVR164" s="11"/>
      <c r="HVS164" s="11"/>
      <c r="HVT164" s="11"/>
      <c r="HVU164" s="11"/>
      <c r="HVV164" s="11"/>
      <c r="HVW164" s="11"/>
      <c r="HVX164" s="11"/>
      <c r="HVY164" s="11"/>
      <c r="HVZ164" s="11"/>
      <c r="HWA164" s="11"/>
      <c r="HWB164" s="11"/>
      <c r="HWC164" s="11"/>
      <c r="HWD164" s="11"/>
      <c r="HWE164" s="11"/>
      <c r="HWF164" s="11"/>
      <c r="HWG164" s="11"/>
      <c r="HWH164" s="11"/>
      <c r="HWI164" s="11"/>
      <c r="HWJ164" s="11"/>
      <c r="HWK164" s="11"/>
      <c r="HWL164" s="11"/>
      <c r="HWM164" s="11"/>
      <c r="HWN164" s="11"/>
      <c r="HWO164" s="11"/>
      <c r="HWP164" s="11"/>
      <c r="HWQ164" s="11"/>
      <c r="HWR164" s="11"/>
      <c r="HWS164" s="11"/>
      <c r="HWT164" s="11"/>
      <c r="HWU164" s="11"/>
      <c r="HWV164" s="11"/>
      <c r="HWW164" s="11"/>
      <c r="HWX164" s="11"/>
      <c r="HWY164" s="11"/>
      <c r="HWZ164" s="11"/>
      <c r="HXA164" s="11"/>
      <c r="HXB164" s="11"/>
      <c r="HXC164" s="11"/>
      <c r="HXD164" s="11"/>
      <c r="HXE164" s="11"/>
      <c r="HXF164" s="11"/>
      <c r="HXG164" s="11"/>
      <c r="HXH164" s="11"/>
      <c r="HXI164" s="11"/>
      <c r="HXJ164" s="11"/>
      <c r="HXK164" s="11"/>
      <c r="HXL164" s="11"/>
      <c r="HXM164" s="11"/>
      <c r="HXN164" s="11"/>
      <c r="HXO164" s="11"/>
      <c r="HXP164" s="11"/>
      <c r="HXQ164" s="11"/>
      <c r="HXR164" s="11"/>
      <c r="HXS164" s="11"/>
      <c r="HXT164" s="11"/>
      <c r="HXU164" s="11"/>
      <c r="HXV164" s="11"/>
      <c r="HXW164" s="11"/>
      <c r="HXX164" s="11"/>
      <c r="HXY164" s="11"/>
      <c r="HXZ164" s="11"/>
      <c r="HYA164" s="11"/>
      <c r="HYB164" s="11"/>
      <c r="HYC164" s="11"/>
      <c r="HYD164" s="11"/>
      <c r="HYE164" s="11"/>
      <c r="HYF164" s="11"/>
      <c r="HYG164" s="11"/>
      <c r="HYH164" s="11"/>
      <c r="HYI164" s="11"/>
      <c r="HYJ164" s="11"/>
      <c r="HYK164" s="11"/>
      <c r="HYL164" s="11"/>
      <c r="HYM164" s="11"/>
      <c r="HYN164" s="11"/>
      <c r="HYO164" s="11"/>
      <c r="HYP164" s="11"/>
      <c r="HYQ164" s="11"/>
      <c r="HYR164" s="11"/>
      <c r="HYS164" s="11"/>
      <c r="HYT164" s="11"/>
      <c r="HYU164" s="11"/>
      <c r="HYV164" s="11"/>
      <c r="HYW164" s="11"/>
      <c r="HYX164" s="11"/>
      <c r="HYY164" s="11"/>
      <c r="HYZ164" s="11"/>
      <c r="HZA164" s="11"/>
      <c r="HZB164" s="11"/>
      <c r="HZC164" s="11"/>
      <c r="HZD164" s="11"/>
      <c r="HZE164" s="11"/>
      <c r="HZF164" s="11"/>
      <c r="HZG164" s="11"/>
      <c r="HZH164" s="11"/>
      <c r="HZI164" s="11"/>
      <c r="HZJ164" s="11"/>
      <c r="HZK164" s="11"/>
      <c r="HZL164" s="11"/>
      <c r="HZM164" s="11"/>
      <c r="HZN164" s="11"/>
      <c r="HZO164" s="11"/>
      <c r="HZP164" s="11"/>
      <c r="HZQ164" s="11"/>
      <c r="HZR164" s="11"/>
      <c r="HZS164" s="11"/>
      <c r="HZT164" s="11"/>
      <c r="HZU164" s="11"/>
      <c r="HZV164" s="11"/>
      <c r="HZW164" s="11"/>
      <c r="HZX164" s="11"/>
      <c r="HZY164" s="11"/>
      <c r="HZZ164" s="11"/>
      <c r="IAA164" s="11"/>
      <c r="IAB164" s="11"/>
      <c r="IAC164" s="11"/>
      <c r="IAD164" s="11"/>
      <c r="IAE164" s="11"/>
      <c r="IAF164" s="11"/>
      <c r="IAG164" s="11"/>
      <c r="IAH164" s="11"/>
      <c r="IAI164" s="11"/>
      <c r="IAJ164" s="11"/>
      <c r="IAK164" s="11"/>
      <c r="IAL164" s="11"/>
      <c r="IAM164" s="11"/>
      <c r="IAN164" s="11"/>
      <c r="IAO164" s="11"/>
      <c r="IAP164" s="11"/>
      <c r="IAQ164" s="11"/>
      <c r="IAR164" s="11"/>
      <c r="IAS164" s="11"/>
      <c r="IAT164" s="11"/>
      <c r="IAU164" s="11"/>
      <c r="IAV164" s="11"/>
      <c r="IAW164" s="11"/>
      <c r="IAX164" s="11"/>
      <c r="IAY164" s="11"/>
      <c r="IAZ164" s="11"/>
      <c r="IBA164" s="11"/>
      <c r="IBB164" s="11"/>
      <c r="IBC164" s="11"/>
      <c r="IBD164" s="11"/>
      <c r="IBE164" s="11"/>
      <c r="IBF164" s="11"/>
      <c r="IBG164" s="11"/>
      <c r="IBH164" s="11"/>
      <c r="IBI164" s="11"/>
      <c r="IBJ164" s="11"/>
      <c r="IBK164" s="11"/>
      <c r="IBL164" s="11"/>
      <c r="IBM164" s="11"/>
      <c r="IBN164" s="11"/>
      <c r="IBO164" s="11"/>
      <c r="IBP164" s="11"/>
      <c r="IBQ164" s="11"/>
      <c r="IBR164" s="11"/>
      <c r="IBS164" s="11"/>
      <c r="IBT164" s="11"/>
      <c r="IBU164" s="11"/>
      <c r="IBV164" s="11"/>
      <c r="IBW164" s="11"/>
      <c r="IBX164" s="11"/>
      <c r="IBY164" s="11"/>
      <c r="IBZ164" s="11"/>
      <c r="ICA164" s="11"/>
      <c r="ICB164" s="11"/>
      <c r="ICC164" s="11"/>
      <c r="ICD164" s="11"/>
      <c r="ICE164" s="11"/>
      <c r="ICF164" s="11"/>
      <c r="ICG164" s="11"/>
      <c r="ICH164" s="11"/>
      <c r="ICI164" s="11"/>
      <c r="ICJ164" s="11"/>
      <c r="ICK164" s="11"/>
      <c r="ICL164" s="11"/>
      <c r="ICM164" s="11"/>
      <c r="ICN164" s="11"/>
      <c r="ICO164" s="11"/>
      <c r="ICP164" s="11"/>
      <c r="ICQ164" s="11"/>
      <c r="ICR164" s="11"/>
      <c r="ICS164" s="11"/>
      <c r="ICT164" s="11"/>
      <c r="ICU164" s="11"/>
      <c r="ICV164" s="11"/>
      <c r="ICW164" s="11"/>
      <c r="ICX164" s="11"/>
      <c r="ICY164" s="11"/>
      <c r="ICZ164" s="11"/>
      <c r="IDA164" s="11"/>
      <c r="IDB164" s="11"/>
      <c r="IDC164" s="11"/>
      <c r="IDD164" s="11"/>
      <c r="IDE164" s="11"/>
      <c r="IDF164" s="11"/>
      <c r="IDG164" s="11"/>
      <c r="IDH164" s="11"/>
      <c r="IDI164" s="11"/>
      <c r="IDJ164" s="11"/>
      <c r="IDK164" s="11"/>
      <c r="IDL164" s="11"/>
      <c r="IDM164" s="11"/>
      <c r="IDN164" s="11"/>
      <c r="IDO164" s="11"/>
      <c r="IDP164" s="11"/>
      <c r="IDQ164" s="11"/>
      <c r="IDR164" s="11"/>
      <c r="IDS164" s="11"/>
      <c r="IDT164" s="11"/>
      <c r="IDU164" s="11"/>
      <c r="IDV164" s="11"/>
      <c r="IDW164" s="11"/>
      <c r="IDX164" s="11"/>
      <c r="IDY164" s="11"/>
      <c r="IDZ164" s="11"/>
      <c r="IEA164" s="11"/>
      <c r="IEB164" s="11"/>
      <c r="IEC164" s="11"/>
      <c r="IED164" s="11"/>
      <c r="IEE164" s="11"/>
      <c r="IEF164" s="11"/>
      <c r="IEG164" s="11"/>
      <c r="IEH164" s="11"/>
      <c r="IEI164" s="11"/>
      <c r="IEJ164" s="11"/>
      <c r="IEK164" s="11"/>
      <c r="IEL164" s="11"/>
      <c r="IEM164" s="11"/>
      <c r="IEN164" s="11"/>
      <c r="IEO164" s="11"/>
      <c r="IEP164" s="11"/>
      <c r="IEQ164" s="11"/>
      <c r="IER164" s="11"/>
      <c r="IES164" s="11"/>
      <c r="IET164" s="11"/>
      <c r="IEU164" s="11"/>
      <c r="IEV164" s="11"/>
      <c r="IEW164" s="11"/>
      <c r="IEX164" s="11"/>
      <c r="IEY164" s="11"/>
      <c r="IEZ164" s="11"/>
      <c r="IFA164" s="11"/>
      <c r="IFB164" s="11"/>
      <c r="IFC164" s="11"/>
      <c r="IFD164" s="11"/>
      <c r="IFE164" s="11"/>
      <c r="IFF164" s="11"/>
      <c r="IFG164" s="11"/>
      <c r="IFH164" s="11"/>
      <c r="IFI164" s="11"/>
      <c r="IFJ164" s="11"/>
      <c r="IFK164" s="11"/>
      <c r="IFL164" s="11"/>
      <c r="IFM164" s="11"/>
      <c r="IFN164" s="11"/>
      <c r="IFO164" s="11"/>
      <c r="IFP164" s="11"/>
      <c r="IFQ164" s="11"/>
      <c r="IFR164" s="11"/>
      <c r="IFS164" s="11"/>
      <c r="IFT164" s="11"/>
      <c r="IFU164" s="11"/>
      <c r="IFV164" s="11"/>
      <c r="IFW164" s="11"/>
      <c r="IFX164" s="11"/>
      <c r="IFY164" s="11"/>
      <c r="IFZ164" s="11"/>
      <c r="IGA164" s="11"/>
      <c r="IGB164" s="11"/>
      <c r="IGC164" s="11"/>
      <c r="IGD164" s="11"/>
      <c r="IGE164" s="11"/>
      <c r="IGF164" s="11"/>
      <c r="IGG164" s="11"/>
      <c r="IGH164" s="11"/>
      <c r="IGI164" s="11"/>
      <c r="IGJ164" s="11"/>
      <c r="IGK164" s="11"/>
      <c r="IGL164" s="11"/>
      <c r="IGM164" s="11"/>
      <c r="IGN164" s="11"/>
      <c r="IGO164" s="11"/>
      <c r="IGP164" s="11"/>
      <c r="IGQ164" s="11"/>
      <c r="IGR164" s="11"/>
      <c r="IGS164" s="11"/>
      <c r="IGT164" s="11"/>
      <c r="IGU164" s="11"/>
      <c r="IGV164" s="11"/>
      <c r="IGW164" s="11"/>
      <c r="IGX164" s="11"/>
      <c r="IGY164" s="11"/>
      <c r="IGZ164" s="11"/>
      <c r="IHA164" s="11"/>
      <c r="IHB164" s="11"/>
      <c r="IHC164" s="11"/>
      <c r="IHD164" s="11"/>
      <c r="IHE164" s="11"/>
      <c r="IHF164" s="11"/>
      <c r="IHG164" s="11"/>
      <c r="IHH164" s="11"/>
      <c r="IHI164" s="11"/>
      <c r="IHJ164" s="11"/>
      <c r="IHK164" s="11"/>
      <c r="IHL164" s="11"/>
      <c r="IHM164" s="11"/>
      <c r="IHN164" s="11"/>
      <c r="IHO164" s="11"/>
      <c r="IHP164" s="11"/>
      <c r="IHQ164" s="11"/>
      <c r="IHR164" s="11"/>
      <c r="IHS164" s="11"/>
      <c r="IHT164" s="11"/>
      <c r="IHU164" s="11"/>
      <c r="IHV164" s="11"/>
      <c r="IHW164" s="11"/>
      <c r="IHX164" s="11"/>
      <c r="IHY164" s="11"/>
      <c r="IHZ164" s="11"/>
      <c r="IIA164" s="11"/>
      <c r="IIB164" s="11"/>
      <c r="IIC164" s="11"/>
      <c r="IID164" s="11"/>
      <c r="IIE164" s="11"/>
      <c r="IIF164" s="11"/>
      <c r="IIG164" s="11"/>
      <c r="IIH164" s="11"/>
      <c r="III164" s="11"/>
      <c r="IIJ164" s="11"/>
      <c r="IIK164" s="11"/>
      <c r="IIL164" s="11"/>
      <c r="IIM164" s="11"/>
      <c r="IIN164" s="11"/>
      <c r="IIO164" s="11"/>
      <c r="IIP164" s="11"/>
      <c r="IIQ164" s="11"/>
      <c r="IIR164" s="11"/>
      <c r="IIS164" s="11"/>
      <c r="IIT164" s="11"/>
      <c r="IIU164" s="11"/>
      <c r="IIV164" s="11"/>
      <c r="IIW164" s="11"/>
      <c r="IIX164" s="11"/>
      <c r="IIY164" s="11"/>
      <c r="IIZ164" s="11"/>
      <c r="IJA164" s="11"/>
      <c r="IJB164" s="11"/>
      <c r="IJC164" s="11"/>
      <c r="IJD164" s="11"/>
      <c r="IJE164" s="11"/>
      <c r="IJF164" s="11"/>
      <c r="IJG164" s="11"/>
      <c r="IJH164" s="11"/>
      <c r="IJI164" s="11"/>
      <c r="IJJ164" s="11"/>
      <c r="IJK164" s="11"/>
      <c r="IJL164" s="11"/>
      <c r="IJM164" s="11"/>
      <c r="IJN164" s="11"/>
      <c r="IJO164" s="11"/>
      <c r="IJP164" s="11"/>
      <c r="IJQ164" s="11"/>
      <c r="IJR164" s="11"/>
      <c r="IJS164" s="11"/>
      <c r="IJT164" s="11"/>
      <c r="IJU164" s="11"/>
      <c r="IJV164" s="11"/>
      <c r="IJW164" s="11"/>
      <c r="IJX164" s="11"/>
      <c r="IJY164" s="11"/>
      <c r="IJZ164" s="11"/>
      <c r="IKA164" s="11"/>
      <c r="IKB164" s="11"/>
      <c r="IKC164" s="11"/>
      <c r="IKD164" s="11"/>
      <c r="IKE164" s="11"/>
      <c r="IKF164" s="11"/>
      <c r="IKG164" s="11"/>
      <c r="IKH164" s="11"/>
      <c r="IKI164" s="11"/>
      <c r="IKJ164" s="11"/>
      <c r="IKK164" s="11"/>
      <c r="IKL164" s="11"/>
      <c r="IKM164" s="11"/>
      <c r="IKN164" s="11"/>
      <c r="IKO164" s="11"/>
      <c r="IKP164" s="11"/>
      <c r="IKQ164" s="11"/>
      <c r="IKR164" s="11"/>
      <c r="IKS164" s="11"/>
      <c r="IKT164" s="11"/>
      <c r="IKU164" s="11"/>
      <c r="IKV164" s="11"/>
      <c r="IKW164" s="11"/>
      <c r="IKX164" s="11"/>
      <c r="IKY164" s="11"/>
      <c r="IKZ164" s="11"/>
      <c r="ILA164" s="11"/>
      <c r="ILB164" s="11"/>
      <c r="ILC164" s="11"/>
      <c r="ILD164" s="11"/>
      <c r="ILE164" s="11"/>
      <c r="ILF164" s="11"/>
      <c r="ILG164" s="11"/>
      <c r="ILH164" s="11"/>
      <c r="ILI164" s="11"/>
      <c r="ILJ164" s="11"/>
      <c r="ILK164" s="11"/>
      <c r="ILL164" s="11"/>
      <c r="ILM164" s="11"/>
      <c r="ILN164" s="11"/>
      <c r="ILO164" s="11"/>
      <c r="ILP164" s="11"/>
      <c r="ILQ164" s="11"/>
      <c r="ILR164" s="11"/>
      <c r="ILS164" s="11"/>
      <c r="ILT164" s="11"/>
      <c r="ILU164" s="11"/>
      <c r="ILV164" s="11"/>
      <c r="ILW164" s="11"/>
      <c r="ILX164" s="11"/>
      <c r="ILY164" s="11"/>
      <c r="ILZ164" s="11"/>
      <c r="IMA164" s="11"/>
      <c r="IMB164" s="11"/>
      <c r="IMC164" s="11"/>
      <c r="IMD164" s="11"/>
      <c r="IME164" s="11"/>
      <c r="IMF164" s="11"/>
      <c r="IMG164" s="11"/>
      <c r="IMH164" s="11"/>
      <c r="IMI164" s="11"/>
      <c r="IMJ164" s="11"/>
      <c r="IMK164" s="11"/>
      <c r="IML164" s="11"/>
      <c r="IMM164" s="11"/>
      <c r="IMN164" s="11"/>
      <c r="IMO164" s="11"/>
      <c r="IMP164" s="11"/>
      <c r="IMQ164" s="11"/>
      <c r="IMR164" s="11"/>
      <c r="IMS164" s="11"/>
      <c r="IMT164" s="11"/>
      <c r="IMU164" s="11"/>
      <c r="IMV164" s="11"/>
      <c r="IMW164" s="11"/>
      <c r="IMX164" s="11"/>
      <c r="IMY164" s="11"/>
      <c r="IMZ164" s="11"/>
      <c r="INA164" s="11"/>
      <c r="INB164" s="11"/>
      <c r="INC164" s="11"/>
      <c r="IND164" s="11"/>
      <c r="INE164" s="11"/>
      <c r="INF164" s="11"/>
      <c r="ING164" s="11"/>
      <c r="INH164" s="11"/>
      <c r="INI164" s="11"/>
      <c r="INJ164" s="11"/>
      <c r="INK164" s="11"/>
      <c r="INL164" s="11"/>
      <c r="INM164" s="11"/>
      <c r="INN164" s="11"/>
      <c r="INO164" s="11"/>
      <c r="INP164" s="11"/>
      <c r="INQ164" s="11"/>
      <c r="INR164" s="11"/>
      <c r="INS164" s="11"/>
      <c r="INT164" s="11"/>
      <c r="INU164" s="11"/>
      <c r="INV164" s="11"/>
      <c r="INW164" s="11"/>
      <c r="INX164" s="11"/>
      <c r="INY164" s="11"/>
      <c r="INZ164" s="11"/>
      <c r="IOA164" s="11"/>
      <c r="IOB164" s="11"/>
      <c r="IOC164" s="11"/>
      <c r="IOD164" s="11"/>
      <c r="IOE164" s="11"/>
      <c r="IOF164" s="11"/>
      <c r="IOG164" s="11"/>
      <c r="IOH164" s="11"/>
      <c r="IOI164" s="11"/>
      <c r="IOJ164" s="11"/>
      <c r="IOK164" s="11"/>
      <c r="IOL164" s="11"/>
      <c r="IOM164" s="11"/>
      <c r="ION164" s="11"/>
      <c r="IOO164" s="11"/>
      <c r="IOP164" s="11"/>
      <c r="IOQ164" s="11"/>
      <c r="IOR164" s="11"/>
      <c r="IOS164" s="11"/>
      <c r="IOT164" s="11"/>
      <c r="IOU164" s="11"/>
      <c r="IOV164" s="11"/>
      <c r="IOW164" s="11"/>
      <c r="IOX164" s="11"/>
      <c r="IOY164" s="11"/>
      <c r="IOZ164" s="11"/>
      <c r="IPA164" s="11"/>
      <c r="IPB164" s="11"/>
      <c r="IPC164" s="11"/>
      <c r="IPD164" s="11"/>
      <c r="IPE164" s="11"/>
      <c r="IPF164" s="11"/>
      <c r="IPG164" s="11"/>
      <c r="IPH164" s="11"/>
      <c r="IPI164" s="11"/>
      <c r="IPJ164" s="11"/>
      <c r="IPK164" s="11"/>
      <c r="IPL164" s="11"/>
      <c r="IPM164" s="11"/>
      <c r="IPN164" s="11"/>
      <c r="IPO164" s="11"/>
      <c r="IPP164" s="11"/>
      <c r="IPQ164" s="11"/>
      <c r="IPR164" s="11"/>
      <c r="IPS164" s="11"/>
      <c r="IPT164" s="11"/>
      <c r="IPU164" s="11"/>
      <c r="IPV164" s="11"/>
      <c r="IPW164" s="11"/>
      <c r="IPX164" s="11"/>
      <c r="IPY164" s="11"/>
      <c r="IPZ164" s="11"/>
      <c r="IQA164" s="11"/>
      <c r="IQB164" s="11"/>
      <c r="IQC164" s="11"/>
      <c r="IQD164" s="11"/>
      <c r="IQE164" s="11"/>
      <c r="IQF164" s="11"/>
      <c r="IQG164" s="11"/>
      <c r="IQH164" s="11"/>
      <c r="IQI164" s="11"/>
      <c r="IQJ164" s="11"/>
      <c r="IQK164" s="11"/>
      <c r="IQL164" s="11"/>
      <c r="IQM164" s="11"/>
      <c r="IQN164" s="11"/>
      <c r="IQO164" s="11"/>
      <c r="IQP164" s="11"/>
      <c r="IQQ164" s="11"/>
      <c r="IQR164" s="11"/>
      <c r="IQS164" s="11"/>
      <c r="IQT164" s="11"/>
      <c r="IQU164" s="11"/>
      <c r="IQV164" s="11"/>
      <c r="IQW164" s="11"/>
      <c r="IQX164" s="11"/>
      <c r="IQY164" s="11"/>
      <c r="IQZ164" s="11"/>
      <c r="IRA164" s="11"/>
      <c r="IRB164" s="11"/>
      <c r="IRC164" s="11"/>
      <c r="IRD164" s="11"/>
      <c r="IRE164" s="11"/>
      <c r="IRF164" s="11"/>
      <c r="IRG164" s="11"/>
      <c r="IRH164" s="11"/>
      <c r="IRI164" s="11"/>
      <c r="IRJ164" s="11"/>
      <c r="IRK164" s="11"/>
      <c r="IRL164" s="11"/>
      <c r="IRM164" s="11"/>
      <c r="IRN164" s="11"/>
      <c r="IRO164" s="11"/>
      <c r="IRP164" s="11"/>
      <c r="IRQ164" s="11"/>
      <c r="IRR164" s="11"/>
      <c r="IRS164" s="11"/>
      <c r="IRT164" s="11"/>
      <c r="IRU164" s="11"/>
      <c r="IRV164" s="11"/>
      <c r="IRW164" s="11"/>
      <c r="IRX164" s="11"/>
      <c r="IRY164" s="11"/>
      <c r="IRZ164" s="11"/>
      <c r="ISA164" s="11"/>
      <c r="ISB164" s="11"/>
      <c r="ISC164" s="11"/>
      <c r="ISD164" s="11"/>
      <c r="ISE164" s="11"/>
      <c r="ISF164" s="11"/>
      <c r="ISG164" s="11"/>
      <c r="ISH164" s="11"/>
      <c r="ISI164" s="11"/>
      <c r="ISJ164" s="11"/>
      <c r="ISK164" s="11"/>
      <c r="ISL164" s="11"/>
      <c r="ISM164" s="11"/>
      <c r="ISN164" s="11"/>
      <c r="ISO164" s="11"/>
      <c r="ISP164" s="11"/>
      <c r="ISQ164" s="11"/>
      <c r="ISR164" s="11"/>
      <c r="ISS164" s="11"/>
      <c r="IST164" s="11"/>
      <c r="ISU164" s="11"/>
      <c r="ISV164" s="11"/>
      <c r="ISW164" s="11"/>
      <c r="ISX164" s="11"/>
      <c r="ISY164" s="11"/>
      <c r="ISZ164" s="11"/>
      <c r="ITA164" s="11"/>
      <c r="ITB164" s="11"/>
      <c r="ITC164" s="11"/>
      <c r="ITD164" s="11"/>
      <c r="ITE164" s="11"/>
      <c r="ITF164" s="11"/>
      <c r="ITG164" s="11"/>
      <c r="ITH164" s="11"/>
      <c r="ITI164" s="11"/>
      <c r="ITJ164" s="11"/>
      <c r="ITK164" s="11"/>
      <c r="ITL164" s="11"/>
      <c r="ITM164" s="11"/>
      <c r="ITN164" s="11"/>
      <c r="ITO164" s="11"/>
      <c r="ITP164" s="11"/>
      <c r="ITQ164" s="11"/>
      <c r="ITR164" s="11"/>
      <c r="ITS164" s="11"/>
      <c r="ITT164" s="11"/>
      <c r="ITU164" s="11"/>
      <c r="ITV164" s="11"/>
      <c r="ITW164" s="11"/>
      <c r="ITX164" s="11"/>
      <c r="ITY164" s="11"/>
      <c r="ITZ164" s="11"/>
      <c r="IUA164" s="11"/>
      <c r="IUB164" s="11"/>
      <c r="IUC164" s="11"/>
      <c r="IUD164" s="11"/>
      <c r="IUE164" s="11"/>
      <c r="IUF164" s="11"/>
      <c r="IUG164" s="11"/>
      <c r="IUH164" s="11"/>
      <c r="IUI164" s="11"/>
      <c r="IUJ164" s="11"/>
      <c r="IUK164" s="11"/>
      <c r="IUL164" s="11"/>
      <c r="IUM164" s="11"/>
      <c r="IUN164" s="11"/>
      <c r="IUO164" s="11"/>
      <c r="IUP164" s="11"/>
      <c r="IUQ164" s="11"/>
      <c r="IUR164" s="11"/>
      <c r="IUS164" s="11"/>
      <c r="IUT164" s="11"/>
      <c r="IUU164" s="11"/>
      <c r="IUV164" s="11"/>
      <c r="IUW164" s="11"/>
      <c r="IUX164" s="11"/>
      <c r="IUY164" s="11"/>
      <c r="IUZ164" s="11"/>
      <c r="IVA164" s="11"/>
      <c r="IVB164" s="11"/>
      <c r="IVC164" s="11"/>
      <c r="IVD164" s="11"/>
      <c r="IVE164" s="11"/>
      <c r="IVF164" s="11"/>
      <c r="IVG164" s="11"/>
      <c r="IVH164" s="11"/>
      <c r="IVI164" s="11"/>
      <c r="IVJ164" s="11"/>
      <c r="IVK164" s="11"/>
      <c r="IVL164" s="11"/>
      <c r="IVM164" s="11"/>
      <c r="IVN164" s="11"/>
      <c r="IVO164" s="11"/>
      <c r="IVP164" s="11"/>
      <c r="IVQ164" s="11"/>
      <c r="IVR164" s="11"/>
      <c r="IVS164" s="11"/>
      <c r="IVT164" s="11"/>
      <c r="IVU164" s="11"/>
      <c r="IVV164" s="11"/>
      <c r="IVW164" s="11"/>
      <c r="IVX164" s="11"/>
      <c r="IVY164" s="11"/>
      <c r="IVZ164" s="11"/>
      <c r="IWA164" s="11"/>
      <c r="IWB164" s="11"/>
      <c r="IWC164" s="11"/>
      <c r="IWD164" s="11"/>
      <c r="IWE164" s="11"/>
      <c r="IWF164" s="11"/>
      <c r="IWG164" s="11"/>
      <c r="IWH164" s="11"/>
      <c r="IWI164" s="11"/>
      <c r="IWJ164" s="11"/>
      <c r="IWK164" s="11"/>
      <c r="IWL164" s="11"/>
      <c r="IWM164" s="11"/>
      <c r="IWN164" s="11"/>
      <c r="IWO164" s="11"/>
      <c r="IWP164" s="11"/>
      <c r="IWQ164" s="11"/>
      <c r="IWR164" s="11"/>
      <c r="IWS164" s="11"/>
      <c r="IWT164" s="11"/>
      <c r="IWU164" s="11"/>
      <c r="IWV164" s="11"/>
      <c r="IWW164" s="11"/>
      <c r="IWX164" s="11"/>
      <c r="IWY164" s="11"/>
      <c r="IWZ164" s="11"/>
      <c r="IXA164" s="11"/>
      <c r="IXB164" s="11"/>
      <c r="IXC164" s="11"/>
      <c r="IXD164" s="11"/>
      <c r="IXE164" s="11"/>
      <c r="IXF164" s="11"/>
      <c r="IXG164" s="11"/>
      <c r="IXH164" s="11"/>
      <c r="IXI164" s="11"/>
      <c r="IXJ164" s="11"/>
      <c r="IXK164" s="11"/>
      <c r="IXL164" s="11"/>
      <c r="IXM164" s="11"/>
      <c r="IXN164" s="11"/>
      <c r="IXO164" s="11"/>
      <c r="IXP164" s="11"/>
      <c r="IXQ164" s="11"/>
      <c r="IXR164" s="11"/>
      <c r="IXS164" s="11"/>
      <c r="IXT164" s="11"/>
      <c r="IXU164" s="11"/>
      <c r="IXV164" s="11"/>
      <c r="IXW164" s="11"/>
      <c r="IXX164" s="11"/>
      <c r="IXY164" s="11"/>
      <c r="IXZ164" s="11"/>
      <c r="IYA164" s="11"/>
      <c r="IYB164" s="11"/>
      <c r="IYC164" s="11"/>
      <c r="IYD164" s="11"/>
      <c r="IYE164" s="11"/>
      <c r="IYF164" s="11"/>
      <c r="IYG164" s="11"/>
      <c r="IYH164" s="11"/>
      <c r="IYI164" s="11"/>
      <c r="IYJ164" s="11"/>
      <c r="IYK164" s="11"/>
      <c r="IYL164" s="11"/>
      <c r="IYM164" s="11"/>
      <c r="IYN164" s="11"/>
      <c r="IYO164" s="11"/>
      <c r="IYP164" s="11"/>
      <c r="IYQ164" s="11"/>
      <c r="IYR164" s="11"/>
      <c r="IYS164" s="11"/>
      <c r="IYT164" s="11"/>
      <c r="IYU164" s="11"/>
      <c r="IYV164" s="11"/>
      <c r="IYW164" s="11"/>
      <c r="IYX164" s="11"/>
      <c r="IYY164" s="11"/>
      <c r="IYZ164" s="11"/>
      <c r="IZA164" s="11"/>
      <c r="IZB164" s="11"/>
      <c r="IZC164" s="11"/>
      <c r="IZD164" s="11"/>
      <c r="IZE164" s="11"/>
      <c r="IZF164" s="11"/>
      <c r="IZG164" s="11"/>
      <c r="IZH164" s="11"/>
      <c r="IZI164" s="11"/>
      <c r="IZJ164" s="11"/>
      <c r="IZK164" s="11"/>
      <c r="IZL164" s="11"/>
      <c r="IZM164" s="11"/>
      <c r="IZN164" s="11"/>
      <c r="IZO164" s="11"/>
      <c r="IZP164" s="11"/>
      <c r="IZQ164" s="11"/>
      <c r="IZR164" s="11"/>
      <c r="IZS164" s="11"/>
      <c r="IZT164" s="11"/>
      <c r="IZU164" s="11"/>
      <c r="IZV164" s="11"/>
      <c r="IZW164" s="11"/>
      <c r="IZX164" s="11"/>
      <c r="IZY164" s="11"/>
      <c r="IZZ164" s="11"/>
      <c r="JAA164" s="11"/>
      <c r="JAB164" s="11"/>
      <c r="JAC164" s="11"/>
      <c r="JAD164" s="11"/>
      <c r="JAE164" s="11"/>
      <c r="JAF164" s="11"/>
      <c r="JAG164" s="11"/>
      <c r="JAH164" s="11"/>
      <c r="JAI164" s="11"/>
      <c r="JAJ164" s="11"/>
      <c r="JAK164" s="11"/>
      <c r="JAL164" s="11"/>
      <c r="JAM164" s="11"/>
      <c r="JAN164" s="11"/>
      <c r="JAO164" s="11"/>
      <c r="JAP164" s="11"/>
      <c r="JAQ164" s="11"/>
      <c r="JAR164" s="11"/>
      <c r="JAS164" s="11"/>
      <c r="JAT164" s="11"/>
      <c r="JAU164" s="11"/>
      <c r="JAV164" s="11"/>
      <c r="JAW164" s="11"/>
      <c r="JAX164" s="11"/>
      <c r="JAY164" s="11"/>
      <c r="JAZ164" s="11"/>
      <c r="JBA164" s="11"/>
      <c r="JBB164" s="11"/>
      <c r="JBC164" s="11"/>
      <c r="JBD164" s="11"/>
      <c r="JBE164" s="11"/>
      <c r="JBF164" s="11"/>
      <c r="JBG164" s="11"/>
      <c r="JBH164" s="11"/>
      <c r="JBI164" s="11"/>
      <c r="JBJ164" s="11"/>
      <c r="JBK164" s="11"/>
      <c r="JBL164" s="11"/>
      <c r="JBM164" s="11"/>
      <c r="JBN164" s="11"/>
      <c r="JBO164" s="11"/>
      <c r="JBP164" s="11"/>
      <c r="JBQ164" s="11"/>
      <c r="JBR164" s="11"/>
      <c r="JBS164" s="11"/>
      <c r="JBT164" s="11"/>
      <c r="JBU164" s="11"/>
      <c r="JBV164" s="11"/>
      <c r="JBW164" s="11"/>
      <c r="JBX164" s="11"/>
      <c r="JBY164" s="11"/>
      <c r="JBZ164" s="11"/>
      <c r="JCA164" s="11"/>
      <c r="JCB164" s="11"/>
      <c r="JCC164" s="11"/>
      <c r="JCD164" s="11"/>
      <c r="JCE164" s="11"/>
      <c r="JCF164" s="11"/>
      <c r="JCG164" s="11"/>
      <c r="JCH164" s="11"/>
      <c r="JCI164" s="11"/>
      <c r="JCJ164" s="11"/>
      <c r="JCK164" s="11"/>
      <c r="JCL164" s="11"/>
      <c r="JCM164" s="11"/>
      <c r="JCN164" s="11"/>
      <c r="JCO164" s="11"/>
      <c r="JCP164" s="11"/>
      <c r="JCQ164" s="11"/>
      <c r="JCR164" s="11"/>
      <c r="JCS164" s="11"/>
      <c r="JCT164" s="11"/>
      <c r="JCU164" s="11"/>
      <c r="JCV164" s="11"/>
      <c r="JCW164" s="11"/>
      <c r="JCX164" s="11"/>
      <c r="JCY164" s="11"/>
      <c r="JCZ164" s="11"/>
      <c r="JDA164" s="11"/>
      <c r="JDB164" s="11"/>
      <c r="JDC164" s="11"/>
      <c r="JDD164" s="11"/>
      <c r="JDE164" s="11"/>
      <c r="JDF164" s="11"/>
      <c r="JDG164" s="11"/>
      <c r="JDH164" s="11"/>
      <c r="JDI164" s="11"/>
      <c r="JDJ164" s="11"/>
      <c r="JDK164" s="11"/>
      <c r="JDL164" s="11"/>
      <c r="JDM164" s="11"/>
      <c r="JDN164" s="11"/>
      <c r="JDO164" s="11"/>
      <c r="JDP164" s="11"/>
      <c r="JDQ164" s="11"/>
      <c r="JDR164" s="11"/>
      <c r="JDS164" s="11"/>
      <c r="JDT164" s="11"/>
      <c r="JDU164" s="11"/>
      <c r="JDV164" s="11"/>
      <c r="JDW164" s="11"/>
      <c r="JDX164" s="11"/>
      <c r="JDY164" s="11"/>
      <c r="JDZ164" s="11"/>
      <c r="JEA164" s="11"/>
      <c r="JEB164" s="11"/>
      <c r="JEC164" s="11"/>
      <c r="JED164" s="11"/>
      <c r="JEE164" s="11"/>
      <c r="JEF164" s="11"/>
      <c r="JEG164" s="11"/>
      <c r="JEH164" s="11"/>
      <c r="JEI164" s="11"/>
      <c r="JEJ164" s="11"/>
      <c r="JEK164" s="11"/>
      <c r="JEL164" s="11"/>
      <c r="JEM164" s="11"/>
      <c r="JEN164" s="11"/>
      <c r="JEO164" s="11"/>
      <c r="JEP164" s="11"/>
      <c r="JEQ164" s="11"/>
      <c r="JER164" s="11"/>
      <c r="JES164" s="11"/>
      <c r="JET164" s="11"/>
      <c r="JEU164" s="11"/>
      <c r="JEV164" s="11"/>
      <c r="JEW164" s="11"/>
      <c r="JEX164" s="11"/>
      <c r="JEY164" s="11"/>
      <c r="JEZ164" s="11"/>
      <c r="JFA164" s="11"/>
      <c r="JFB164" s="11"/>
      <c r="JFC164" s="11"/>
      <c r="JFD164" s="11"/>
      <c r="JFE164" s="11"/>
      <c r="JFF164" s="11"/>
      <c r="JFG164" s="11"/>
      <c r="JFH164" s="11"/>
      <c r="JFI164" s="11"/>
      <c r="JFJ164" s="11"/>
      <c r="JFK164" s="11"/>
      <c r="JFL164" s="11"/>
      <c r="JFM164" s="11"/>
      <c r="JFN164" s="11"/>
      <c r="JFO164" s="11"/>
      <c r="JFP164" s="11"/>
      <c r="JFQ164" s="11"/>
      <c r="JFR164" s="11"/>
      <c r="JFS164" s="11"/>
      <c r="JFT164" s="11"/>
      <c r="JFU164" s="11"/>
      <c r="JFV164" s="11"/>
      <c r="JFW164" s="11"/>
      <c r="JFX164" s="11"/>
      <c r="JFY164" s="11"/>
      <c r="JFZ164" s="11"/>
      <c r="JGA164" s="11"/>
      <c r="JGB164" s="11"/>
      <c r="JGC164" s="11"/>
      <c r="JGD164" s="11"/>
      <c r="JGE164" s="11"/>
      <c r="JGF164" s="11"/>
      <c r="JGG164" s="11"/>
      <c r="JGH164" s="11"/>
      <c r="JGI164" s="11"/>
      <c r="JGJ164" s="11"/>
      <c r="JGK164" s="11"/>
      <c r="JGL164" s="11"/>
      <c r="JGM164" s="11"/>
      <c r="JGN164" s="11"/>
      <c r="JGO164" s="11"/>
      <c r="JGP164" s="11"/>
      <c r="JGQ164" s="11"/>
      <c r="JGR164" s="11"/>
      <c r="JGS164" s="11"/>
      <c r="JGT164" s="11"/>
      <c r="JGU164" s="11"/>
      <c r="JGV164" s="11"/>
      <c r="JGW164" s="11"/>
      <c r="JGX164" s="11"/>
      <c r="JGY164" s="11"/>
      <c r="JGZ164" s="11"/>
      <c r="JHA164" s="11"/>
      <c r="JHB164" s="11"/>
      <c r="JHC164" s="11"/>
      <c r="JHD164" s="11"/>
      <c r="JHE164" s="11"/>
      <c r="JHF164" s="11"/>
      <c r="JHG164" s="11"/>
      <c r="JHH164" s="11"/>
      <c r="JHI164" s="11"/>
      <c r="JHJ164" s="11"/>
      <c r="JHK164" s="11"/>
      <c r="JHL164" s="11"/>
      <c r="JHM164" s="11"/>
      <c r="JHN164" s="11"/>
      <c r="JHO164" s="11"/>
      <c r="JHP164" s="11"/>
      <c r="JHQ164" s="11"/>
      <c r="JHR164" s="11"/>
      <c r="JHS164" s="11"/>
      <c r="JHT164" s="11"/>
      <c r="JHU164" s="11"/>
      <c r="JHV164" s="11"/>
      <c r="JHW164" s="11"/>
      <c r="JHX164" s="11"/>
      <c r="JHY164" s="11"/>
      <c r="JHZ164" s="11"/>
      <c r="JIA164" s="11"/>
      <c r="JIB164" s="11"/>
      <c r="JIC164" s="11"/>
      <c r="JID164" s="11"/>
      <c r="JIE164" s="11"/>
      <c r="JIF164" s="11"/>
      <c r="JIG164" s="11"/>
      <c r="JIH164" s="11"/>
      <c r="JII164" s="11"/>
      <c r="JIJ164" s="11"/>
      <c r="JIK164" s="11"/>
      <c r="JIL164" s="11"/>
      <c r="JIM164" s="11"/>
      <c r="JIN164" s="11"/>
      <c r="JIO164" s="11"/>
      <c r="JIP164" s="11"/>
      <c r="JIQ164" s="11"/>
      <c r="JIR164" s="11"/>
      <c r="JIS164" s="11"/>
      <c r="JIT164" s="11"/>
      <c r="JIU164" s="11"/>
      <c r="JIV164" s="11"/>
      <c r="JIW164" s="11"/>
      <c r="JIX164" s="11"/>
      <c r="JIY164" s="11"/>
      <c r="JIZ164" s="11"/>
      <c r="JJA164" s="11"/>
      <c r="JJB164" s="11"/>
      <c r="JJC164" s="11"/>
      <c r="JJD164" s="11"/>
      <c r="JJE164" s="11"/>
      <c r="JJF164" s="11"/>
      <c r="JJG164" s="11"/>
      <c r="JJH164" s="11"/>
      <c r="JJI164" s="11"/>
      <c r="JJJ164" s="11"/>
      <c r="JJK164" s="11"/>
      <c r="JJL164" s="11"/>
      <c r="JJM164" s="11"/>
      <c r="JJN164" s="11"/>
      <c r="JJO164" s="11"/>
      <c r="JJP164" s="11"/>
      <c r="JJQ164" s="11"/>
      <c r="JJR164" s="11"/>
      <c r="JJS164" s="11"/>
      <c r="JJT164" s="11"/>
      <c r="JJU164" s="11"/>
      <c r="JJV164" s="11"/>
      <c r="JJW164" s="11"/>
      <c r="JJX164" s="11"/>
      <c r="JJY164" s="11"/>
      <c r="JJZ164" s="11"/>
      <c r="JKA164" s="11"/>
      <c r="JKB164" s="11"/>
      <c r="JKC164" s="11"/>
      <c r="JKD164" s="11"/>
      <c r="JKE164" s="11"/>
      <c r="JKF164" s="11"/>
      <c r="JKG164" s="11"/>
      <c r="JKH164" s="11"/>
      <c r="JKI164" s="11"/>
      <c r="JKJ164" s="11"/>
      <c r="JKK164" s="11"/>
      <c r="JKL164" s="11"/>
      <c r="JKM164" s="11"/>
      <c r="JKN164" s="11"/>
      <c r="JKO164" s="11"/>
      <c r="JKP164" s="11"/>
      <c r="JKQ164" s="11"/>
      <c r="JKR164" s="11"/>
      <c r="JKS164" s="11"/>
      <c r="JKT164" s="11"/>
      <c r="JKU164" s="11"/>
      <c r="JKV164" s="11"/>
      <c r="JKW164" s="11"/>
      <c r="JKX164" s="11"/>
      <c r="JKY164" s="11"/>
      <c r="JKZ164" s="11"/>
      <c r="JLA164" s="11"/>
      <c r="JLB164" s="11"/>
      <c r="JLC164" s="11"/>
      <c r="JLD164" s="11"/>
      <c r="JLE164" s="11"/>
      <c r="JLF164" s="11"/>
      <c r="JLG164" s="11"/>
      <c r="JLH164" s="11"/>
      <c r="JLI164" s="11"/>
      <c r="JLJ164" s="11"/>
      <c r="JLK164" s="11"/>
      <c r="JLL164" s="11"/>
      <c r="JLM164" s="11"/>
      <c r="JLN164" s="11"/>
      <c r="JLO164" s="11"/>
      <c r="JLP164" s="11"/>
      <c r="JLQ164" s="11"/>
      <c r="JLR164" s="11"/>
      <c r="JLS164" s="11"/>
      <c r="JLT164" s="11"/>
      <c r="JLU164" s="11"/>
      <c r="JLV164" s="11"/>
      <c r="JLW164" s="11"/>
      <c r="JLX164" s="11"/>
      <c r="JLY164" s="11"/>
      <c r="JLZ164" s="11"/>
      <c r="JMA164" s="11"/>
      <c r="JMB164" s="11"/>
      <c r="JMC164" s="11"/>
      <c r="JMD164" s="11"/>
      <c r="JME164" s="11"/>
      <c r="JMF164" s="11"/>
      <c r="JMG164" s="11"/>
      <c r="JMH164" s="11"/>
      <c r="JMI164" s="11"/>
      <c r="JMJ164" s="11"/>
      <c r="JMK164" s="11"/>
      <c r="JML164" s="11"/>
      <c r="JMM164" s="11"/>
      <c r="JMN164" s="11"/>
      <c r="JMO164" s="11"/>
      <c r="JMP164" s="11"/>
      <c r="JMQ164" s="11"/>
      <c r="JMR164" s="11"/>
      <c r="JMS164" s="11"/>
      <c r="JMT164" s="11"/>
      <c r="JMU164" s="11"/>
      <c r="JMV164" s="11"/>
      <c r="JMW164" s="11"/>
      <c r="JMX164" s="11"/>
      <c r="JMY164" s="11"/>
      <c r="JMZ164" s="11"/>
      <c r="JNA164" s="11"/>
      <c r="JNB164" s="11"/>
      <c r="JNC164" s="11"/>
      <c r="JND164" s="11"/>
      <c r="JNE164" s="11"/>
      <c r="JNF164" s="11"/>
      <c r="JNG164" s="11"/>
      <c r="JNH164" s="11"/>
      <c r="JNI164" s="11"/>
      <c r="JNJ164" s="11"/>
      <c r="JNK164" s="11"/>
      <c r="JNL164" s="11"/>
      <c r="JNM164" s="11"/>
      <c r="JNN164" s="11"/>
      <c r="JNO164" s="11"/>
      <c r="JNP164" s="11"/>
      <c r="JNQ164" s="11"/>
      <c r="JNR164" s="11"/>
      <c r="JNS164" s="11"/>
      <c r="JNT164" s="11"/>
      <c r="JNU164" s="11"/>
      <c r="JNV164" s="11"/>
      <c r="JNW164" s="11"/>
      <c r="JNX164" s="11"/>
      <c r="JNY164" s="11"/>
      <c r="JNZ164" s="11"/>
      <c r="JOA164" s="11"/>
      <c r="JOB164" s="11"/>
      <c r="JOC164" s="11"/>
      <c r="JOD164" s="11"/>
      <c r="JOE164" s="11"/>
      <c r="JOF164" s="11"/>
      <c r="JOG164" s="11"/>
      <c r="JOH164" s="11"/>
      <c r="JOI164" s="11"/>
      <c r="JOJ164" s="11"/>
      <c r="JOK164" s="11"/>
      <c r="JOL164" s="11"/>
      <c r="JOM164" s="11"/>
      <c r="JON164" s="11"/>
      <c r="JOO164" s="11"/>
      <c r="JOP164" s="11"/>
      <c r="JOQ164" s="11"/>
      <c r="JOR164" s="11"/>
      <c r="JOS164" s="11"/>
      <c r="JOT164" s="11"/>
      <c r="JOU164" s="11"/>
      <c r="JOV164" s="11"/>
      <c r="JOW164" s="11"/>
      <c r="JOX164" s="11"/>
      <c r="JOY164" s="11"/>
      <c r="JOZ164" s="11"/>
      <c r="JPA164" s="11"/>
      <c r="JPB164" s="11"/>
      <c r="JPC164" s="11"/>
      <c r="JPD164" s="11"/>
      <c r="JPE164" s="11"/>
      <c r="JPF164" s="11"/>
      <c r="JPG164" s="11"/>
      <c r="JPH164" s="11"/>
      <c r="JPI164" s="11"/>
      <c r="JPJ164" s="11"/>
      <c r="JPK164" s="11"/>
      <c r="JPL164" s="11"/>
      <c r="JPM164" s="11"/>
      <c r="JPN164" s="11"/>
      <c r="JPO164" s="11"/>
      <c r="JPP164" s="11"/>
      <c r="JPQ164" s="11"/>
      <c r="JPR164" s="11"/>
      <c r="JPS164" s="11"/>
      <c r="JPT164" s="11"/>
      <c r="JPU164" s="11"/>
      <c r="JPV164" s="11"/>
      <c r="JPW164" s="11"/>
      <c r="JPX164" s="11"/>
      <c r="JPY164" s="11"/>
      <c r="JPZ164" s="11"/>
      <c r="JQA164" s="11"/>
      <c r="JQB164" s="11"/>
      <c r="JQC164" s="11"/>
      <c r="JQD164" s="11"/>
      <c r="JQE164" s="11"/>
      <c r="JQF164" s="11"/>
      <c r="JQG164" s="11"/>
      <c r="JQH164" s="11"/>
      <c r="JQI164" s="11"/>
      <c r="JQJ164" s="11"/>
      <c r="JQK164" s="11"/>
      <c r="JQL164" s="11"/>
      <c r="JQM164" s="11"/>
      <c r="JQN164" s="11"/>
      <c r="JQO164" s="11"/>
      <c r="JQP164" s="11"/>
      <c r="JQQ164" s="11"/>
      <c r="JQR164" s="11"/>
      <c r="JQS164" s="11"/>
      <c r="JQT164" s="11"/>
      <c r="JQU164" s="11"/>
      <c r="JQV164" s="11"/>
      <c r="JQW164" s="11"/>
      <c r="JQX164" s="11"/>
      <c r="JQY164" s="11"/>
      <c r="JQZ164" s="11"/>
      <c r="JRA164" s="11"/>
      <c r="JRB164" s="11"/>
      <c r="JRC164" s="11"/>
      <c r="JRD164" s="11"/>
      <c r="JRE164" s="11"/>
      <c r="JRF164" s="11"/>
      <c r="JRG164" s="11"/>
      <c r="JRH164" s="11"/>
      <c r="JRI164" s="11"/>
      <c r="JRJ164" s="11"/>
      <c r="JRK164" s="11"/>
      <c r="JRL164" s="11"/>
      <c r="JRM164" s="11"/>
      <c r="JRN164" s="11"/>
      <c r="JRO164" s="11"/>
      <c r="JRP164" s="11"/>
      <c r="JRQ164" s="11"/>
      <c r="JRR164" s="11"/>
      <c r="JRS164" s="11"/>
      <c r="JRT164" s="11"/>
      <c r="JRU164" s="11"/>
      <c r="JRV164" s="11"/>
      <c r="JRW164" s="11"/>
      <c r="JRX164" s="11"/>
      <c r="JRY164" s="11"/>
      <c r="JRZ164" s="11"/>
      <c r="JSA164" s="11"/>
      <c r="JSB164" s="11"/>
      <c r="JSC164" s="11"/>
      <c r="JSD164" s="11"/>
      <c r="JSE164" s="11"/>
      <c r="JSF164" s="11"/>
      <c r="JSG164" s="11"/>
      <c r="JSH164" s="11"/>
      <c r="JSI164" s="11"/>
      <c r="JSJ164" s="11"/>
      <c r="JSK164" s="11"/>
      <c r="JSL164" s="11"/>
      <c r="JSM164" s="11"/>
      <c r="JSN164" s="11"/>
      <c r="JSO164" s="11"/>
      <c r="JSP164" s="11"/>
      <c r="JSQ164" s="11"/>
      <c r="JSR164" s="11"/>
      <c r="JSS164" s="11"/>
      <c r="JST164" s="11"/>
      <c r="JSU164" s="11"/>
      <c r="JSV164" s="11"/>
      <c r="JSW164" s="11"/>
      <c r="JSX164" s="11"/>
      <c r="JSY164" s="11"/>
      <c r="JSZ164" s="11"/>
      <c r="JTA164" s="11"/>
      <c r="JTB164" s="11"/>
      <c r="JTC164" s="11"/>
      <c r="JTD164" s="11"/>
      <c r="JTE164" s="11"/>
      <c r="JTF164" s="11"/>
      <c r="JTG164" s="11"/>
      <c r="JTH164" s="11"/>
      <c r="JTI164" s="11"/>
      <c r="JTJ164" s="11"/>
      <c r="JTK164" s="11"/>
      <c r="JTL164" s="11"/>
      <c r="JTM164" s="11"/>
      <c r="JTN164" s="11"/>
      <c r="JTO164" s="11"/>
      <c r="JTP164" s="11"/>
      <c r="JTQ164" s="11"/>
      <c r="JTR164" s="11"/>
      <c r="JTS164" s="11"/>
      <c r="JTT164" s="11"/>
      <c r="JTU164" s="11"/>
      <c r="JTV164" s="11"/>
      <c r="JTW164" s="11"/>
      <c r="JTX164" s="11"/>
      <c r="JTY164" s="11"/>
      <c r="JTZ164" s="11"/>
      <c r="JUA164" s="11"/>
      <c r="JUB164" s="11"/>
      <c r="JUC164" s="11"/>
      <c r="JUD164" s="11"/>
      <c r="JUE164" s="11"/>
      <c r="JUF164" s="11"/>
      <c r="JUG164" s="11"/>
      <c r="JUH164" s="11"/>
      <c r="JUI164" s="11"/>
      <c r="JUJ164" s="11"/>
      <c r="JUK164" s="11"/>
      <c r="JUL164" s="11"/>
      <c r="JUM164" s="11"/>
      <c r="JUN164" s="11"/>
      <c r="JUO164" s="11"/>
      <c r="JUP164" s="11"/>
      <c r="JUQ164" s="11"/>
      <c r="JUR164" s="11"/>
      <c r="JUS164" s="11"/>
      <c r="JUT164" s="11"/>
      <c r="JUU164" s="11"/>
      <c r="JUV164" s="11"/>
      <c r="JUW164" s="11"/>
      <c r="JUX164" s="11"/>
      <c r="JUY164" s="11"/>
      <c r="JUZ164" s="11"/>
      <c r="JVA164" s="11"/>
      <c r="JVB164" s="11"/>
      <c r="JVC164" s="11"/>
      <c r="JVD164" s="11"/>
      <c r="JVE164" s="11"/>
      <c r="JVF164" s="11"/>
      <c r="JVG164" s="11"/>
      <c r="JVH164" s="11"/>
      <c r="JVI164" s="11"/>
      <c r="JVJ164" s="11"/>
      <c r="JVK164" s="11"/>
      <c r="JVL164" s="11"/>
      <c r="JVM164" s="11"/>
      <c r="JVN164" s="11"/>
      <c r="JVO164" s="11"/>
      <c r="JVP164" s="11"/>
      <c r="JVQ164" s="11"/>
      <c r="JVR164" s="11"/>
      <c r="JVS164" s="11"/>
      <c r="JVT164" s="11"/>
      <c r="JVU164" s="11"/>
      <c r="JVV164" s="11"/>
      <c r="JVW164" s="11"/>
      <c r="JVX164" s="11"/>
      <c r="JVY164" s="11"/>
      <c r="JVZ164" s="11"/>
      <c r="JWA164" s="11"/>
      <c r="JWB164" s="11"/>
      <c r="JWC164" s="11"/>
      <c r="JWD164" s="11"/>
      <c r="JWE164" s="11"/>
      <c r="JWF164" s="11"/>
      <c r="JWG164" s="11"/>
      <c r="JWH164" s="11"/>
      <c r="JWI164" s="11"/>
      <c r="JWJ164" s="11"/>
      <c r="JWK164" s="11"/>
      <c r="JWL164" s="11"/>
      <c r="JWM164" s="11"/>
      <c r="JWN164" s="11"/>
      <c r="JWO164" s="11"/>
      <c r="JWP164" s="11"/>
      <c r="JWQ164" s="11"/>
      <c r="JWR164" s="11"/>
      <c r="JWS164" s="11"/>
      <c r="JWT164" s="11"/>
      <c r="JWU164" s="11"/>
      <c r="JWV164" s="11"/>
      <c r="JWW164" s="11"/>
      <c r="JWX164" s="11"/>
      <c r="JWY164" s="11"/>
      <c r="JWZ164" s="11"/>
      <c r="JXA164" s="11"/>
      <c r="JXB164" s="11"/>
      <c r="JXC164" s="11"/>
      <c r="JXD164" s="11"/>
      <c r="JXE164" s="11"/>
      <c r="JXF164" s="11"/>
      <c r="JXG164" s="11"/>
      <c r="JXH164" s="11"/>
      <c r="JXI164" s="11"/>
      <c r="JXJ164" s="11"/>
      <c r="JXK164" s="11"/>
      <c r="JXL164" s="11"/>
      <c r="JXM164" s="11"/>
      <c r="JXN164" s="11"/>
      <c r="JXO164" s="11"/>
      <c r="JXP164" s="11"/>
      <c r="JXQ164" s="11"/>
      <c r="JXR164" s="11"/>
      <c r="JXS164" s="11"/>
      <c r="JXT164" s="11"/>
      <c r="JXU164" s="11"/>
      <c r="JXV164" s="11"/>
      <c r="JXW164" s="11"/>
      <c r="JXX164" s="11"/>
      <c r="JXY164" s="11"/>
      <c r="JXZ164" s="11"/>
      <c r="JYA164" s="11"/>
      <c r="JYB164" s="11"/>
      <c r="JYC164" s="11"/>
      <c r="JYD164" s="11"/>
      <c r="JYE164" s="11"/>
      <c r="JYF164" s="11"/>
      <c r="JYG164" s="11"/>
      <c r="JYH164" s="11"/>
      <c r="JYI164" s="11"/>
      <c r="JYJ164" s="11"/>
      <c r="JYK164" s="11"/>
      <c r="JYL164" s="11"/>
      <c r="JYM164" s="11"/>
      <c r="JYN164" s="11"/>
      <c r="JYO164" s="11"/>
      <c r="JYP164" s="11"/>
      <c r="JYQ164" s="11"/>
      <c r="JYR164" s="11"/>
      <c r="JYS164" s="11"/>
      <c r="JYT164" s="11"/>
      <c r="JYU164" s="11"/>
      <c r="JYV164" s="11"/>
      <c r="JYW164" s="11"/>
      <c r="JYX164" s="11"/>
      <c r="JYY164" s="11"/>
      <c r="JYZ164" s="11"/>
      <c r="JZA164" s="11"/>
      <c r="JZB164" s="11"/>
      <c r="JZC164" s="11"/>
      <c r="JZD164" s="11"/>
      <c r="JZE164" s="11"/>
      <c r="JZF164" s="11"/>
      <c r="JZG164" s="11"/>
      <c r="JZH164" s="11"/>
      <c r="JZI164" s="11"/>
      <c r="JZJ164" s="11"/>
      <c r="JZK164" s="11"/>
      <c r="JZL164" s="11"/>
      <c r="JZM164" s="11"/>
      <c r="JZN164" s="11"/>
      <c r="JZO164" s="11"/>
      <c r="JZP164" s="11"/>
      <c r="JZQ164" s="11"/>
      <c r="JZR164" s="11"/>
      <c r="JZS164" s="11"/>
      <c r="JZT164" s="11"/>
      <c r="JZU164" s="11"/>
      <c r="JZV164" s="11"/>
      <c r="JZW164" s="11"/>
      <c r="JZX164" s="11"/>
      <c r="JZY164" s="11"/>
      <c r="JZZ164" s="11"/>
      <c r="KAA164" s="11"/>
      <c r="KAB164" s="11"/>
      <c r="KAC164" s="11"/>
      <c r="KAD164" s="11"/>
      <c r="KAE164" s="11"/>
      <c r="KAF164" s="11"/>
      <c r="KAG164" s="11"/>
      <c r="KAH164" s="11"/>
      <c r="KAI164" s="11"/>
      <c r="KAJ164" s="11"/>
      <c r="KAK164" s="11"/>
      <c r="KAL164" s="11"/>
      <c r="KAM164" s="11"/>
      <c r="KAN164" s="11"/>
      <c r="KAO164" s="11"/>
      <c r="KAP164" s="11"/>
      <c r="KAQ164" s="11"/>
      <c r="KAR164" s="11"/>
      <c r="KAS164" s="11"/>
      <c r="KAT164" s="11"/>
      <c r="KAU164" s="11"/>
      <c r="KAV164" s="11"/>
      <c r="KAW164" s="11"/>
      <c r="KAX164" s="11"/>
      <c r="KAY164" s="11"/>
      <c r="KAZ164" s="11"/>
      <c r="KBA164" s="11"/>
      <c r="KBB164" s="11"/>
      <c r="KBC164" s="11"/>
      <c r="KBD164" s="11"/>
      <c r="KBE164" s="11"/>
      <c r="KBF164" s="11"/>
      <c r="KBG164" s="11"/>
      <c r="KBH164" s="11"/>
      <c r="KBI164" s="11"/>
      <c r="KBJ164" s="11"/>
      <c r="KBK164" s="11"/>
      <c r="KBL164" s="11"/>
      <c r="KBM164" s="11"/>
      <c r="KBN164" s="11"/>
      <c r="KBO164" s="11"/>
      <c r="KBP164" s="11"/>
      <c r="KBQ164" s="11"/>
      <c r="KBR164" s="11"/>
      <c r="KBS164" s="11"/>
      <c r="KBT164" s="11"/>
      <c r="KBU164" s="11"/>
      <c r="KBV164" s="11"/>
      <c r="KBW164" s="11"/>
      <c r="KBX164" s="11"/>
      <c r="KBY164" s="11"/>
      <c r="KBZ164" s="11"/>
      <c r="KCA164" s="11"/>
      <c r="KCB164" s="11"/>
      <c r="KCC164" s="11"/>
      <c r="KCD164" s="11"/>
      <c r="KCE164" s="11"/>
      <c r="KCF164" s="11"/>
      <c r="KCG164" s="11"/>
      <c r="KCH164" s="11"/>
      <c r="KCI164" s="11"/>
      <c r="KCJ164" s="11"/>
      <c r="KCK164" s="11"/>
      <c r="KCL164" s="11"/>
      <c r="KCM164" s="11"/>
      <c r="KCN164" s="11"/>
      <c r="KCO164" s="11"/>
      <c r="KCP164" s="11"/>
      <c r="KCQ164" s="11"/>
      <c r="KCR164" s="11"/>
      <c r="KCS164" s="11"/>
      <c r="KCT164" s="11"/>
      <c r="KCU164" s="11"/>
      <c r="KCV164" s="11"/>
      <c r="KCW164" s="11"/>
      <c r="KCX164" s="11"/>
      <c r="KCY164" s="11"/>
      <c r="KCZ164" s="11"/>
      <c r="KDA164" s="11"/>
      <c r="KDB164" s="11"/>
      <c r="KDC164" s="11"/>
      <c r="KDD164" s="11"/>
      <c r="KDE164" s="11"/>
      <c r="KDF164" s="11"/>
      <c r="KDG164" s="11"/>
      <c r="KDH164" s="11"/>
      <c r="KDI164" s="11"/>
      <c r="KDJ164" s="11"/>
      <c r="KDK164" s="11"/>
      <c r="KDL164" s="11"/>
      <c r="KDM164" s="11"/>
      <c r="KDN164" s="11"/>
      <c r="KDO164" s="11"/>
      <c r="KDP164" s="11"/>
      <c r="KDQ164" s="11"/>
      <c r="KDR164" s="11"/>
      <c r="KDS164" s="11"/>
      <c r="KDT164" s="11"/>
      <c r="KDU164" s="11"/>
      <c r="KDV164" s="11"/>
      <c r="KDW164" s="11"/>
      <c r="KDX164" s="11"/>
      <c r="KDY164" s="11"/>
      <c r="KDZ164" s="11"/>
      <c r="KEA164" s="11"/>
      <c r="KEB164" s="11"/>
      <c r="KEC164" s="11"/>
      <c r="KED164" s="11"/>
      <c r="KEE164" s="11"/>
      <c r="KEF164" s="11"/>
      <c r="KEG164" s="11"/>
      <c r="KEH164" s="11"/>
      <c r="KEI164" s="11"/>
      <c r="KEJ164" s="11"/>
      <c r="KEK164" s="11"/>
      <c r="KEL164" s="11"/>
      <c r="KEM164" s="11"/>
      <c r="KEN164" s="11"/>
      <c r="KEO164" s="11"/>
      <c r="KEP164" s="11"/>
      <c r="KEQ164" s="11"/>
      <c r="KER164" s="11"/>
      <c r="KES164" s="11"/>
      <c r="KET164" s="11"/>
      <c r="KEU164" s="11"/>
      <c r="KEV164" s="11"/>
      <c r="KEW164" s="11"/>
      <c r="KEX164" s="11"/>
      <c r="KEY164" s="11"/>
      <c r="KEZ164" s="11"/>
      <c r="KFA164" s="11"/>
      <c r="KFB164" s="11"/>
      <c r="KFC164" s="11"/>
      <c r="KFD164" s="11"/>
      <c r="KFE164" s="11"/>
      <c r="KFF164" s="11"/>
      <c r="KFG164" s="11"/>
      <c r="KFH164" s="11"/>
      <c r="KFI164" s="11"/>
      <c r="KFJ164" s="11"/>
      <c r="KFK164" s="11"/>
      <c r="KFL164" s="11"/>
      <c r="KFM164" s="11"/>
      <c r="KFN164" s="11"/>
      <c r="KFO164" s="11"/>
      <c r="KFP164" s="11"/>
      <c r="KFQ164" s="11"/>
      <c r="KFR164" s="11"/>
      <c r="KFS164" s="11"/>
      <c r="KFT164" s="11"/>
      <c r="KFU164" s="11"/>
      <c r="KFV164" s="11"/>
      <c r="KFW164" s="11"/>
      <c r="KFX164" s="11"/>
      <c r="KFY164" s="11"/>
      <c r="KFZ164" s="11"/>
      <c r="KGA164" s="11"/>
      <c r="KGB164" s="11"/>
      <c r="KGC164" s="11"/>
      <c r="KGD164" s="11"/>
      <c r="KGE164" s="11"/>
      <c r="KGF164" s="11"/>
      <c r="KGG164" s="11"/>
      <c r="KGH164" s="11"/>
      <c r="KGI164" s="11"/>
      <c r="KGJ164" s="11"/>
      <c r="KGK164" s="11"/>
      <c r="KGL164" s="11"/>
      <c r="KGM164" s="11"/>
      <c r="KGN164" s="11"/>
      <c r="KGO164" s="11"/>
      <c r="KGP164" s="11"/>
      <c r="KGQ164" s="11"/>
      <c r="KGR164" s="11"/>
      <c r="KGS164" s="11"/>
      <c r="KGT164" s="11"/>
      <c r="KGU164" s="11"/>
      <c r="KGV164" s="11"/>
      <c r="KGW164" s="11"/>
      <c r="KGX164" s="11"/>
      <c r="KGY164" s="11"/>
      <c r="KGZ164" s="11"/>
      <c r="KHA164" s="11"/>
      <c r="KHB164" s="11"/>
      <c r="KHC164" s="11"/>
      <c r="KHD164" s="11"/>
      <c r="KHE164" s="11"/>
      <c r="KHF164" s="11"/>
      <c r="KHG164" s="11"/>
      <c r="KHH164" s="11"/>
      <c r="KHI164" s="11"/>
      <c r="KHJ164" s="11"/>
      <c r="KHK164" s="11"/>
      <c r="KHL164" s="11"/>
      <c r="KHM164" s="11"/>
      <c r="KHN164" s="11"/>
      <c r="KHO164" s="11"/>
      <c r="KHP164" s="11"/>
      <c r="KHQ164" s="11"/>
      <c r="KHR164" s="11"/>
      <c r="KHS164" s="11"/>
      <c r="KHT164" s="11"/>
      <c r="KHU164" s="11"/>
      <c r="KHV164" s="11"/>
      <c r="KHW164" s="11"/>
      <c r="KHX164" s="11"/>
      <c r="KHY164" s="11"/>
      <c r="KHZ164" s="11"/>
      <c r="KIA164" s="11"/>
      <c r="KIB164" s="11"/>
      <c r="KIC164" s="11"/>
      <c r="KID164" s="11"/>
      <c r="KIE164" s="11"/>
      <c r="KIF164" s="11"/>
      <c r="KIG164" s="11"/>
      <c r="KIH164" s="11"/>
      <c r="KII164" s="11"/>
      <c r="KIJ164" s="11"/>
      <c r="KIK164" s="11"/>
      <c r="KIL164" s="11"/>
      <c r="KIM164" s="11"/>
      <c r="KIN164" s="11"/>
      <c r="KIO164" s="11"/>
      <c r="KIP164" s="11"/>
      <c r="KIQ164" s="11"/>
      <c r="KIR164" s="11"/>
      <c r="KIS164" s="11"/>
      <c r="KIT164" s="11"/>
      <c r="KIU164" s="11"/>
      <c r="KIV164" s="11"/>
      <c r="KIW164" s="11"/>
      <c r="KIX164" s="11"/>
      <c r="KIY164" s="11"/>
      <c r="KIZ164" s="11"/>
      <c r="KJA164" s="11"/>
      <c r="KJB164" s="11"/>
      <c r="KJC164" s="11"/>
      <c r="KJD164" s="11"/>
      <c r="KJE164" s="11"/>
      <c r="KJF164" s="11"/>
      <c r="KJG164" s="11"/>
      <c r="KJH164" s="11"/>
      <c r="KJI164" s="11"/>
      <c r="KJJ164" s="11"/>
      <c r="KJK164" s="11"/>
      <c r="KJL164" s="11"/>
      <c r="KJM164" s="11"/>
      <c r="KJN164" s="11"/>
      <c r="KJO164" s="11"/>
      <c r="KJP164" s="11"/>
      <c r="KJQ164" s="11"/>
      <c r="KJR164" s="11"/>
      <c r="KJS164" s="11"/>
      <c r="KJT164" s="11"/>
      <c r="KJU164" s="11"/>
      <c r="KJV164" s="11"/>
      <c r="KJW164" s="11"/>
      <c r="KJX164" s="11"/>
      <c r="KJY164" s="11"/>
      <c r="KJZ164" s="11"/>
      <c r="KKA164" s="11"/>
      <c r="KKB164" s="11"/>
      <c r="KKC164" s="11"/>
      <c r="KKD164" s="11"/>
      <c r="KKE164" s="11"/>
      <c r="KKF164" s="11"/>
      <c r="KKG164" s="11"/>
      <c r="KKH164" s="11"/>
      <c r="KKI164" s="11"/>
      <c r="KKJ164" s="11"/>
      <c r="KKK164" s="11"/>
      <c r="KKL164" s="11"/>
      <c r="KKM164" s="11"/>
      <c r="KKN164" s="11"/>
      <c r="KKO164" s="11"/>
      <c r="KKP164" s="11"/>
      <c r="KKQ164" s="11"/>
      <c r="KKR164" s="11"/>
      <c r="KKS164" s="11"/>
      <c r="KKT164" s="11"/>
      <c r="KKU164" s="11"/>
      <c r="KKV164" s="11"/>
      <c r="KKW164" s="11"/>
      <c r="KKX164" s="11"/>
      <c r="KKY164" s="11"/>
      <c r="KKZ164" s="11"/>
      <c r="KLA164" s="11"/>
      <c r="KLB164" s="11"/>
      <c r="KLC164" s="11"/>
      <c r="KLD164" s="11"/>
      <c r="KLE164" s="11"/>
      <c r="KLF164" s="11"/>
      <c r="KLG164" s="11"/>
      <c r="KLH164" s="11"/>
      <c r="KLI164" s="11"/>
      <c r="KLJ164" s="11"/>
      <c r="KLK164" s="11"/>
      <c r="KLL164" s="11"/>
      <c r="KLM164" s="11"/>
      <c r="KLN164" s="11"/>
      <c r="KLO164" s="11"/>
      <c r="KLP164" s="11"/>
      <c r="KLQ164" s="11"/>
      <c r="KLR164" s="11"/>
      <c r="KLS164" s="11"/>
      <c r="KLT164" s="11"/>
      <c r="KLU164" s="11"/>
      <c r="KLV164" s="11"/>
      <c r="KLW164" s="11"/>
      <c r="KLX164" s="11"/>
      <c r="KLY164" s="11"/>
      <c r="KLZ164" s="11"/>
      <c r="KMA164" s="11"/>
      <c r="KMB164" s="11"/>
      <c r="KMC164" s="11"/>
      <c r="KMD164" s="11"/>
      <c r="KME164" s="11"/>
      <c r="KMF164" s="11"/>
      <c r="KMG164" s="11"/>
      <c r="KMH164" s="11"/>
      <c r="KMI164" s="11"/>
      <c r="KMJ164" s="11"/>
      <c r="KMK164" s="11"/>
      <c r="KML164" s="11"/>
      <c r="KMM164" s="11"/>
      <c r="KMN164" s="11"/>
      <c r="KMO164" s="11"/>
      <c r="KMP164" s="11"/>
      <c r="KMQ164" s="11"/>
      <c r="KMR164" s="11"/>
      <c r="KMS164" s="11"/>
      <c r="KMT164" s="11"/>
      <c r="KMU164" s="11"/>
      <c r="KMV164" s="11"/>
      <c r="KMW164" s="11"/>
      <c r="KMX164" s="11"/>
      <c r="KMY164" s="11"/>
      <c r="KMZ164" s="11"/>
      <c r="KNA164" s="11"/>
      <c r="KNB164" s="11"/>
      <c r="KNC164" s="11"/>
      <c r="KND164" s="11"/>
      <c r="KNE164" s="11"/>
      <c r="KNF164" s="11"/>
      <c r="KNG164" s="11"/>
      <c r="KNH164" s="11"/>
      <c r="KNI164" s="11"/>
      <c r="KNJ164" s="11"/>
      <c r="KNK164" s="11"/>
      <c r="KNL164" s="11"/>
      <c r="KNM164" s="11"/>
      <c r="KNN164" s="11"/>
      <c r="KNO164" s="11"/>
      <c r="KNP164" s="11"/>
      <c r="KNQ164" s="11"/>
      <c r="KNR164" s="11"/>
      <c r="KNS164" s="11"/>
      <c r="KNT164" s="11"/>
      <c r="KNU164" s="11"/>
      <c r="KNV164" s="11"/>
      <c r="KNW164" s="11"/>
      <c r="KNX164" s="11"/>
      <c r="KNY164" s="11"/>
      <c r="KNZ164" s="11"/>
      <c r="KOA164" s="11"/>
      <c r="KOB164" s="11"/>
      <c r="KOC164" s="11"/>
      <c r="KOD164" s="11"/>
      <c r="KOE164" s="11"/>
      <c r="KOF164" s="11"/>
      <c r="KOG164" s="11"/>
      <c r="KOH164" s="11"/>
      <c r="KOI164" s="11"/>
      <c r="KOJ164" s="11"/>
      <c r="KOK164" s="11"/>
      <c r="KOL164" s="11"/>
      <c r="KOM164" s="11"/>
      <c r="KON164" s="11"/>
      <c r="KOO164" s="11"/>
      <c r="KOP164" s="11"/>
      <c r="KOQ164" s="11"/>
      <c r="KOR164" s="11"/>
      <c r="KOS164" s="11"/>
      <c r="KOT164" s="11"/>
      <c r="KOU164" s="11"/>
      <c r="KOV164" s="11"/>
      <c r="KOW164" s="11"/>
      <c r="KOX164" s="11"/>
      <c r="KOY164" s="11"/>
      <c r="KOZ164" s="11"/>
      <c r="KPA164" s="11"/>
      <c r="KPB164" s="11"/>
      <c r="KPC164" s="11"/>
      <c r="KPD164" s="11"/>
      <c r="KPE164" s="11"/>
      <c r="KPF164" s="11"/>
      <c r="KPG164" s="11"/>
      <c r="KPH164" s="11"/>
      <c r="KPI164" s="11"/>
      <c r="KPJ164" s="11"/>
      <c r="KPK164" s="11"/>
      <c r="KPL164" s="11"/>
      <c r="KPM164" s="11"/>
      <c r="KPN164" s="11"/>
      <c r="KPO164" s="11"/>
      <c r="KPP164" s="11"/>
      <c r="KPQ164" s="11"/>
      <c r="KPR164" s="11"/>
      <c r="KPS164" s="11"/>
      <c r="KPT164" s="11"/>
      <c r="KPU164" s="11"/>
      <c r="KPV164" s="11"/>
      <c r="KPW164" s="11"/>
      <c r="KPX164" s="11"/>
      <c r="KPY164" s="11"/>
      <c r="KPZ164" s="11"/>
      <c r="KQA164" s="11"/>
      <c r="KQB164" s="11"/>
      <c r="KQC164" s="11"/>
      <c r="KQD164" s="11"/>
      <c r="KQE164" s="11"/>
      <c r="KQF164" s="11"/>
      <c r="KQG164" s="11"/>
      <c r="KQH164" s="11"/>
      <c r="KQI164" s="11"/>
      <c r="KQJ164" s="11"/>
      <c r="KQK164" s="11"/>
      <c r="KQL164" s="11"/>
      <c r="KQM164" s="11"/>
      <c r="KQN164" s="11"/>
      <c r="KQO164" s="11"/>
      <c r="KQP164" s="11"/>
      <c r="KQQ164" s="11"/>
      <c r="KQR164" s="11"/>
      <c r="KQS164" s="11"/>
      <c r="KQT164" s="11"/>
      <c r="KQU164" s="11"/>
      <c r="KQV164" s="11"/>
      <c r="KQW164" s="11"/>
      <c r="KQX164" s="11"/>
      <c r="KQY164" s="11"/>
      <c r="KQZ164" s="11"/>
      <c r="KRA164" s="11"/>
      <c r="KRB164" s="11"/>
      <c r="KRC164" s="11"/>
      <c r="KRD164" s="11"/>
      <c r="KRE164" s="11"/>
      <c r="KRF164" s="11"/>
      <c r="KRG164" s="11"/>
      <c r="KRH164" s="11"/>
      <c r="KRI164" s="11"/>
      <c r="KRJ164" s="11"/>
      <c r="KRK164" s="11"/>
      <c r="KRL164" s="11"/>
      <c r="KRM164" s="11"/>
      <c r="KRN164" s="11"/>
      <c r="KRO164" s="11"/>
      <c r="KRP164" s="11"/>
      <c r="KRQ164" s="11"/>
      <c r="KRR164" s="11"/>
      <c r="KRS164" s="11"/>
      <c r="KRT164" s="11"/>
      <c r="KRU164" s="11"/>
      <c r="KRV164" s="11"/>
      <c r="KRW164" s="11"/>
      <c r="KRX164" s="11"/>
      <c r="KRY164" s="11"/>
      <c r="KRZ164" s="11"/>
      <c r="KSA164" s="11"/>
      <c r="KSB164" s="11"/>
      <c r="KSC164" s="11"/>
      <c r="KSD164" s="11"/>
      <c r="KSE164" s="11"/>
      <c r="KSF164" s="11"/>
      <c r="KSG164" s="11"/>
      <c r="KSH164" s="11"/>
      <c r="KSI164" s="11"/>
      <c r="KSJ164" s="11"/>
      <c r="KSK164" s="11"/>
      <c r="KSL164" s="11"/>
      <c r="KSM164" s="11"/>
      <c r="KSN164" s="11"/>
      <c r="KSO164" s="11"/>
      <c r="KSP164" s="11"/>
      <c r="KSQ164" s="11"/>
      <c r="KSR164" s="11"/>
      <c r="KSS164" s="11"/>
      <c r="KST164" s="11"/>
      <c r="KSU164" s="11"/>
      <c r="KSV164" s="11"/>
      <c r="KSW164" s="11"/>
      <c r="KSX164" s="11"/>
      <c r="KSY164" s="11"/>
      <c r="KSZ164" s="11"/>
      <c r="KTA164" s="11"/>
      <c r="KTB164" s="11"/>
      <c r="KTC164" s="11"/>
      <c r="KTD164" s="11"/>
      <c r="KTE164" s="11"/>
      <c r="KTF164" s="11"/>
      <c r="KTG164" s="11"/>
      <c r="KTH164" s="11"/>
      <c r="KTI164" s="11"/>
      <c r="KTJ164" s="11"/>
      <c r="KTK164" s="11"/>
      <c r="KTL164" s="11"/>
      <c r="KTM164" s="11"/>
      <c r="KTN164" s="11"/>
      <c r="KTO164" s="11"/>
      <c r="KTP164" s="11"/>
      <c r="KTQ164" s="11"/>
      <c r="KTR164" s="11"/>
      <c r="KTS164" s="11"/>
      <c r="KTT164" s="11"/>
      <c r="KTU164" s="11"/>
      <c r="KTV164" s="11"/>
      <c r="KTW164" s="11"/>
      <c r="KTX164" s="11"/>
      <c r="KTY164" s="11"/>
      <c r="KTZ164" s="11"/>
      <c r="KUA164" s="11"/>
      <c r="KUB164" s="11"/>
      <c r="KUC164" s="11"/>
      <c r="KUD164" s="11"/>
      <c r="KUE164" s="11"/>
      <c r="KUF164" s="11"/>
      <c r="KUG164" s="11"/>
      <c r="KUH164" s="11"/>
      <c r="KUI164" s="11"/>
      <c r="KUJ164" s="11"/>
      <c r="KUK164" s="11"/>
      <c r="KUL164" s="11"/>
      <c r="KUM164" s="11"/>
      <c r="KUN164" s="11"/>
      <c r="KUO164" s="11"/>
      <c r="KUP164" s="11"/>
      <c r="KUQ164" s="11"/>
      <c r="KUR164" s="11"/>
      <c r="KUS164" s="11"/>
      <c r="KUT164" s="11"/>
      <c r="KUU164" s="11"/>
      <c r="KUV164" s="11"/>
      <c r="KUW164" s="11"/>
      <c r="KUX164" s="11"/>
      <c r="KUY164" s="11"/>
      <c r="KUZ164" s="11"/>
      <c r="KVA164" s="11"/>
      <c r="KVB164" s="11"/>
      <c r="KVC164" s="11"/>
      <c r="KVD164" s="11"/>
      <c r="KVE164" s="11"/>
      <c r="KVF164" s="11"/>
      <c r="KVG164" s="11"/>
      <c r="KVH164" s="11"/>
      <c r="KVI164" s="11"/>
      <c r="KVJ164" s="11"/>
      <c r="KVK164" s="11"/>
      <c r="KVL164" s="11"/>
      <c r="KVM164" s="11"/>
      <c r="KVN164" s="11"/>
      <c r="KVO164" s="11"/>
      <c r="KVP164" s="11"/>
      <c r="KVQ164" s="11"/>
      <c r="KVR164" s="11"/>
      <c r="KVS164" s="11"/>
      <c r="KVT164" s="11"/>
      <c r="KVU164" s="11"/>
      <c r="KVV164" s="11"/>
      <c r="KVW164" s="11"/>
      <c r="KVX164" s="11"/>
      <c r="KVY164" s="11"/>
      <c r="KVZ164" s="11"/>
      <c r="KWA164" s="11"/>
      <c r="KWB164" s="11"/>
      <c r="KWC164" s="11"/>
      <c r="KWD164" s="11"/>
      <c r="KWE164" s="11"/>
      <c r="KWF164" s="11"/>
      <c r="KWG164" s="11"/>
      <c r="KWH164" s="11"/>
      <c r="KWI164" s="11"/>
      <c r="KWJ164" s="11"/>
      <c r="KWK164" s="11"/>
      <c r="KWL164" s="11"/>
      <c r="KWM164" s="11"/>
      <c r="KWN164" s="11"/>
      <c r="KWO164" s="11"/>
      <c r="KWP164" s="11"/>
      <c r="KWQ164" s="11"/>
      <c r="KWR164" s="11"/>
      <c r="KWS164" s="11"/>
      <c r="KWT164" s="11"/>
      <c r="KWU164" s="11"/>
      <c r="KWV164" s="11"/>
      <c r="KWW164" s="11"/>
      <c r="KWX164" s="11"/>
      <c r="KWY164" s="11"/>
      <c r="KWZ164" s="11"/>
      <c r="KXA164" s="11"/>
      <c r="KXB164" s="11"/>
      <c r="KXC164" s="11"/>
      <c r="KXD164" s="11"/>
      <c r="KXE164" s="11"/>
      <c r="KXF164" s="11"/>
      <c r="KXG164" s="11"/>
      <c r="KXH164" s="11"/>
      <c r="KXI164" s="11"/>
      <c r="KXJ164" s="11"/>
      <c r="KXK164" s="11"/>
      <c r="KXL164" s="11"/>
      <c r="KXM164" s="11"/>
      <c r="KXN164" s="11"/>
      <c r="KXO164" s="11"/>
      <c r="KXP164" s="11"/>
      <c r="KXQ164" s="11"/>
      <c r="KXR164" s="11"/>
      <c r="KXS164" s="11"/>
      <c r="KXT164" s="11"/>
      <c r="KXU164" s="11"/>
      <c r="KXV164" s="11"/>
      <c r="KXW164" s="11"/>
      <c r="KXX164" s="11"/>
      <c r="KXY164" s="11"/>
      <c r="KXZ164" s="11"/>
      <c r="KYA164" s="11"/>
      <c r="KYB164" s="11"/>
      <c r="KYC164" s="11"/>
      <c r="KYD164" s="11"/>
      <c r="KYE164" s="11"/>
      <c r="KYF164" s="11"/>
      <c r="KYG164" s="11"/>
      <c r="KYH164" s="11"/>
      <c r="KYI164" s="11"/>
      <c r="KYJ164" s="11"/>
      <c r="KYK164" s="11"/>
      <c r="KYL164" s="11"/>
      <c r="KYM164" s="11"/>
      <c r="KYN164" s="11"/>
      <c r="KYO164" s="11"/>
      <c r="KYP164" s="11"/>
      <c r="KYQ164" s="11"/>
      <c r="KYR164" s="11"/>
      <c r="KYS164" s="11"/>
      <c r="KYT164" s="11"/>
      <c r="KYU164" s="11"/>
      <c r="KYV164" s="11"/>
      <c r="KYW164" s="11"/>
      <c r="KYX164" s="11"/>
      <c r="KYY164" s="11"/>
      <c r="KYZ164" s="11"/>
      <c r="KZA164" s="11"/>
      <c r="KZB164" s="11"/>
      <c r="KZC164" s="11"/>
      <c r="KZD164" s="11"/>
      <c r="KZE164" s="11"/>
      <c r="KZF164" s="11"/>
      <c r="KZG164" s="11"/>
      <c r="KZH164" s="11"/>
      <c r="KZI164" s="11"/>
      <c r="KZJ164" s="11"/>
      <c r="KZK164" s="11"/>
      <c r="KZL164" s="11"/>
      <c r="KZM164" s="11"/>
      <c r="KZN164" s="11"/>
      <c r="KZO164" s="11"/>
      <c r="KZP164" s="11"/>
      <c r="KZQ164" s="11"/>
      <c r="KZR164" s="11"/>
      <c r="KZS164" s="11"/>
      <c r="KZT164" s="11"/>
      <c r="KZU164" s="11"/>
      <c r="KZV164" s="11"/>
      <c r="KZW164" s="11"/>
      <c r="KZX164" s="11"/>
      <c r="KZY164" s="11"/>
      <c r="KZZ164" s="11"/>
      <c r="LAA164" s="11"/>
      <c r="LAB164" s="11"/>
      <c r="LAC164" s="11"/>
      <c r="LAD164" s="11"/>
      <c r="LAE164" s="11"/>
      <c r="LAF164" s="11"/>
      <c r="LAG164" s="11"/>
      <c r="LAH164" s="11"/>
      <c r="LAI164" s="11"/>
      <c r="LAJ164" s="11"/>
      <c r="LAK164" s="11"/>
      <c r="LAL164" s="11"/>
      <c r="LAM164" s="11"/>
      <c r="LAN164" s="11"/>
      <c r="LAO164" s="11"/>
      <c r="LAP164" s="11"/>
      <c r="LAQ164" s="11"/>
      <c r="LAR164" s="11"/>
      <c r="LAS164" s="11"/>
      <c r="LAT164" s="11"/>
      <c r="LAU164" s="11"/>
      <c r="LAV164" s="11"/>
      <c r="LAW164" s="11"/>
      <c r="LAX164" s="11"/>
      <c r="LAY164" s="11"/>
      <c r="LAZ164" s="11"/>
      <c r="LBA164" s="11"/>
      <c r="LBB164" s="11"/>
      <c r="LBC164" s="11"/>
      <c r="LBD164" s="11"/>
      <c r="LBE164" s="11"/>
      <c r="LBF164" s="11"/>
      <c r="LBG164" s="11"/>
      <c r="LBH164" s="11"/>
      <c r="LBI164" s="11"/>
      <c r="LBJ164" s="11"/>
      <c r="LBK164" s="11"/>
      <c r="LBL164" s="11"/>
      <c r="LBM164" s="11"/>
      <c r="LBN164" s="11"/>
      <c r="LBO164" s="11"/>
      <c r="LBP164" s="11"/>
      <c r="LBQ164" s="11"/>
      <c r="LBR164" s="11"/>
      <c r="LBS164" s="11"/>
      <c r="LBT164" s="11"/>
      <c r="LBU164" s="11"/>
      <c r="LBV164" s="11"/>
      <c r="LBW164" s="11"/>
      <c r="LBX164" s="11"/>
      <c r="LBY164" s="11"/>
      <c r="LBZ164" s="11"/>
      <c r="LCA164" s="11"/>
      <c r="LCB164" s="11"/>
      <c r="LCC164" s="11"/>
      <c r="LCD164" s="11"/>
      <c r="LCE164" s="11"/>
      <c r="LCF164" s="11"/>
      <c r="LCG164" s="11"/>
      <c r="LCH164" s="11"/>
      <c r="LCI164" s="11"/>
      <c r="LCJ164" s="11"/>
      <c r="LCK164" s="11"/>
      <c r="LCL164" s="11"/>
      <c r="LCM164" s="11"/>
      <c r="LCN164" s="11"/>
      <c r="LCO164" s="11"/>
      <c r="LCP164" s="11"/>
      <c r="LCQ164" s="11"/>
      <c r="LCR164" s="11"/>
      <c r="LCS164" s="11"/>
      <c r="LCT164" s="11"/>
      <c r="LCU164" s="11"/>
      <c r="LCV164" s="11"/>
      <c r="LCW164" s="11"/>
      <c r="LCX164" s="11"/>
      <c r="LCY164" s="11"/>
      <c r="LCZ164" s="11"/>
      <c r="LDA164" s="11"/>
      <c r="LDB164" s="11"/>
      <c r="LDC164" s="11"/>
      <c r="LDD164" s="11"/>
      <c r="LDE164" s="11"/>
      <c r="LDF164" s="11"/>
      <c r="LDG164" s="11"/>
      <c r="LDH164" s="11"/>
      <c r="LDI164" s="11"/>
      <c r="LDJ164" s="11"/>
      <c r="LDK164" s="11"/>
      <c r="LDL164" s="11"/>
      <c r="LDM164" s="11"/>
      <c r="LDN164" s="11"/>
      <c r="LDO164" s="11"/>
      <c r="LDP164" s="11"/>
      <c r="LDQ164" s="11"/>
      <c r="LDR164" s="11"/>
      <c r="LDS164" s="11"/>
      <c r="LDT164" s="11"/>
      <c r="LDU164" s="11"/>
      <c r="LDV164" s="11"/>
      <c r="LDW164" s="11"/>
      <c r="LDX164" s="11"/>
      <c r="LDY164" s="11"/>
      <c r="LDZ164" s="11"/>
      <c r="LEA164" s="11"/>
      <c r="LEB164" s="11"/>
      <c r="LEC164" s="11"/>
      <c r="LED164" s="11"/>
      <c r="LEE164" s="11"/>
      <c r="LEF164" s="11"/>
      <c r="LEG164" s="11"/>
      <c r="LEH164" s="11"/>
      <c r="LEI164" s="11"/>
      <c r="LEJ164" s="11"/>
      <c r="LEK164" s="11"/>
      <c r="LEL164" s="11"/>
      <c r="LEM164" s="11"/>
      <c r="LEN164" s="11"/>
      <c r="LEO164" s="11"/>
      <c r="LEP164" s="11"/>
      <c r="LEQ164" s="11"/>
      <c r="LER164" s="11"/>
      <c r="LES164" s="11"/>
      <c r="LET164" s="11"/>
      <c r="LEU164" s="11"/>
      <c r="LEV164" s="11"/>
      <c r="LEW164" s="11"/>
      <c r="LEX164" s="11"/>
      <c r="LEY164" s="11"/>
      <c r="LEZ164" s="11"/>
      <c r="LFA164" s="11"/>
      <c r="LFB164" s="11"/>
      <c r="LFC164" s="11"/>
      <c r="LFD164" s="11"/>
      <c r="LFE164" s="11"/>
      <c r="LFF164" s="11"/>
      <c r="LFG164" s="11"/>
      <c r="LFH164" s="11"/>
      <c r="LFI164" s="11"/>
      <c r="LFJ164" s="11"/>
      <c r="LFK164" s="11"/>
      <c r="LFL164" s="11"/>
      <c r="LFM164" s="11"/>
      <c r="LFN164" s="11"/>
      <c r="LFO164" s="11"/>
      <c r="LFP164" s="11"/>
      <c r="LFQ164" s="11"/>
      <c r="LFR164" s="11"/>
      <c r="LFS164" s="11"/>
      <c r="LFT164" s="11"/>
      <c r="LFU164" s="11"/>
      <c r="LFV164" s="11"/>
      <c r="LFW164" s="11"/>
      <c r="LFX164" s="11"/>
      <c r="LFY164" s="11"/>
      <c r="LFZ164" s="11"/>
      <c r="LGA164" s="11"/>
      <c r="LGB164" s="11"/>
      <c r="LGC164" s="11"/>
      <c r="LGD164" s="11"/>
      <c r="LGE164" s="11"/>
      <c r="LGF164" s="11"/>
      <c r="LGG164" s="11"/>
      <c r="LGH164" s="11"/>
      <c r="LGI164" s="11"/>
      <c r="LGJ164" s="11"/>
      <c r="LGK164" s="11"/>
      <c r="LGL164" s="11"/>
      <c r="LGM164" s="11"/>
      <c r="LGN164" s="11"/>
      <c r="LGO164" s="11"/>
      <c r="LGP164" s="11"/>
      <c r="LGQ164" s="11"/>
      <c r="LGR164" s="11"/>
      <c r="LGS164" s="11"/>
      <c r="LGT164" s="11"/>
      <c r="LGU164" s="11"/>
      <c r="LGV164" s="11"/>
      <c r="LGW164" s="11"/>
      <c r="LGX164" s="11"/>
      <c r="LGY164" s="11"/>
      <c r="LGZ164" s="11"/>
      <c r="LHA164" s="11"/>
      <c r="LHB164" s="11"/>
      <c r="LHC164" s="11"/>
      <c r="LHD164" s="11"/>
      <c r="LHE164" s="11"/>
      <c r="LHF164" s="11"/>
      <c r="LHG164" s="11"/>
      <c r="LHH164" s="11"/>
      <c r="LHI164" s="11"/>
      <c r="LHJ164" s="11"/>
      <c r="LHK164" s="11"/>
      <c r="LHL164" s="11"/>
      <c r="LHM164" s="11"/>
      <c r="LHN164" s="11"/>
      <c r="LHO164" s="11"/>
      <c r="LHP164" s="11"/>
      <c r="LHQ164" s="11"/>
      <c r="LHR164" s="11"/>
      <c r="LHS164" s="11"/>
      <c r="LHT164" s="11"/>
      <c r="LHU164" s="11"/>
      <c r="LHV164" s="11"/>
      <c r="LHW164" s="11"/>
      <c r="LHX164" s="11"/>
      <c r="LHY164" s="11"/>
      <c r="LHZ164" s="11"/>
      <c r="LIA164" s="11"/>
      <c r="LIB164" s="11"/>
      <c r="LIC164" s="11"/>
      <c r="LID164" s="11"/>
      <c r="LIE164" s="11"/>
      <c r="LIF164" s="11"/>
      <c r="LIG164" s="11"/>
      <c r="LIH164" s="11"/>
      <c r="LII164" s="11"/>
      <c r="LIJ164" s="11"/>
      <c r="LIK164" s="11"/>
      <c r="LIL164" s="11"/>
      <c r="LIM164" s="11"/>
      <c r="LIN164" s="11"/>
      <c r="LIO164" s="11"/>
      <c r="LIP164" s="11"/>
      <c r="LIQ164" s="11"/>
      <c r="LIR164" s="11"/>
      <c r="LIS164" s="11"/>
      <c r="LIT164" s="11"/>
      <c r="LIU164" s="11"/>
      <c r="LIV164" s="11"/>
      <c r="LIW164" s="11"/>
      <c r="LIX164" s="11"/>
      <c r="LIY164" s="11"/>
      <c r="LIZ164" s="11"/>
      <c r="LJA164" s="11"/>
      <c r="LJB164" s="11"/>
      <c r="LJC164" s="11"/>
      <c r="LJD164" s="11"/>
      <c r="LJE164" s="11"/>
      <c r="LJF164" s="11"/>
      <c r="LJG164" s="11"/>
      <c r="LJH164" s="11"/>
      <c r="LJI164" s="11"/>
      <c r="LJJ164" s="11"/>
      <c r="LJK164" s="11"/>
      <c r="LJL164" s="11"/>
      <c r="LJM164" s="11"/>
      <c r="LJN164" s="11"/>
      <c r="LJO164" s="11"/>
      <c r="LJP164" s="11"/>
      <c r="LJQ164" s="11"/>
      <c r="LJR164" s="11"/>
      <c r="LJS164" s="11"/>
      <c r="LJT164" s="11"/>
      <c r="LJU164" s="11"/>
      <c r="LJV164" s="11"/>
      <c r="LJW164" s="11"/>
      <c r="LJX164" s="11"/>
      <c r="LJY164" s="11"/>
      <c r="LJZ164" s="11"/>
      <c r="LKA164" s="11"/>
      <c r="LKB164" s="11"/>
      <c r="LKC164" s="11"/>
      <c r="LKD164" s="11"/>
      <c r="LKE164" s="11"/>
      <c r="LKF164" s="11"/>
      <c r="LKG164" s="11"/>
      <c r="LKH164" s="11"/>
      <c r="LKI164" s="11"/>
      <c r="LKJ164" s="11"/>
      <c r="LKK164" s="11"/>
      <c r="LKL164" s="11"/>
      <c r="LKM164" s="11"/>
      <c r="LKN164" s="11"/>
      <c r="LKO164" s="11"/>
      <c r="LKP164" s="11"/>
      <c r="LKQ164" s="11"/>
      <c r="LKR164" s="11"/>
      <c r="LKS164" s="11"/>
      <c r="LKT164" s="11"/>
      <c r="LKU164" s="11"/>
      <c r="LKV164" s="11"/>
      <c r="LKW164" s="11"/>
      <c r="LKX164" s="11"/>
      <c r="LKY164" s="11"/>
      <c r="LKZ164" s="11"/>
      <c r="LLA164" s="11"/>
      <c r="LLB164" s="11"/>
      <c r="LLC164" s="11"/>
      <c r="LLD164" s="11"/>
      <c r="LLE164" s="11"/>
      <c r="LLF164" s="11"/>
      <c r="LLG164" s="11"/>
      <c r="LLH164" s="11"/>
      <c r="LLI164" s="11"/>
      <c r="LLJ164" s="11"/>
      <c r="LLK164" s="11"/>
      <c r="LLL164" s="11"/>
      <c r="LLM164" s="11"/>
      <c r="LLN164" s="11"/>
      <c r="LLO164" s="11"/>
      <c r="LLP164" s="11"/>
      <c r="LLQ164" s="11"/>
      <c r="LLR164" s="11"/>
      <c r="LLS164" s="11"/>
      <c r="LLT164" s="11"/>
      <c r="LLU164" s="11"/>
      <c r="LLV164" s="11"/>
      <c r="LLW164" s="11"/>
      <c r="LLX164" s="11"/>
      <c r="LLY164" s="11"/>
      <c r="LLZ164" s="11"/>
      <c r="LMA164" s="11"/>
      <c r="LMB164" s="11"/>
      <c r="LMC164" s="11"/>
      <c r="LMD164" s="11"/>
      <c r="LME164" s="11"/>
      <c r="LMF164" s="11"/>
      <c r="LMG164" s="11"/>
      <c r="LMH164" s="11"/>
      <c r="LMI164" s="11"/>
      <c r="LMJ164" s="11"/>
      <c r="LMK164" s="11"/>
      <c r="LML164" s="11"/>
      <c r="LMM164" s="11"/>
      <c r="LMN164" s="11"/>
      <c r="LMO164" s="11"/>
      <c r="LMP164" s="11"/>
      <c r="LMQ164" s="11"/>
      <c r="LMR164" s="11"/>
      <c r="LMS164" s="11"/>
      <c r="LMT164" s="11"/>
      <c r="LMU164" s="11"/>
      <c r="LMV164" s="11"/>
      <c r="LMW164" s="11"/>
      <c r="LMX164" s="11"/>
      <c r="LMY164" s="11"/>
      <c r="LMZ164" s="11"/>
      <c r="LNA164" s="11"/>
      <c r="LNB164" s="11"/>
      <c r="LNC164" s="11"/>
      <c r="LND164" s="11"/>
      <c r="LNE164" s="11"/>
      <c r="LNF164" s="11"/>
      <c r="LNG164" s="11"/>
      <c r="LNH164" s="11"/>
      <c r="LNI164" s="11"/>
      <c r="LNJ164" s="11"/>
      <c r="LNK164" s="11"/>
      <c r="LNL164" s="11"/>
      <c r="LNM164" s="11"/>
      <c r="LNN164" s="11"/>
      <c r="LNO164" s="11"/>
      <c r="LNP164" s="11"/>
      <c r="LNQ164" s="11"/>
      <c r="LNR164" s="11"/>
      <c r="LNS164" s="11"/>
      <c r="LNT164" s="11"/>
      <c r="LNU164" s="11"/>
      <c r="LNV164" s="11"/>
      <c r="LNW164" s="11"/>
      <c r="LNX164" s="11"/>
      <c r="LNY164" s="11"/>
      <c r="LNZ164" s="11"/>
      <c r="LOA164" s="11"/>
      <c r="LOB164" s="11"/>
      <c r="LOC164" s="11"/>
      <c r="LOD164" s="11"/>
      <c r="LOE164" s="11"/>
      <c r="LOF164" s="11"/>
      <c r="LOG164" s="11"/>
      <c r="LOH164" s="11"/>
      <c r="LOI164" s="11"/>
      <c r="LOJ164" s="11"/>
      <c r="LOK164" s="11"/>
      <c r="LOL164" s="11"/>
      <c r="LOM164" s="11"/>
      <c r="LON164" s="11"/>
      <c r="LOO164" s="11"/>
      <c r="LOP164" s="11"/>
      <c r="LOQ164" s="11"/>
      <c r="LOR164" s="11"/>
      <c r="LOS164" s="11"/>
      <c r="LOT164" s="11"/>
      <c r="LOU164" s="11"/>
      <c r="LOV164" s="11"/>
      <c r="LOW164" s="11"/>
      <c r="LOX164" s="11"/>
      <c r="LOY164" s="11"/>
      <c r="LOZ164" s="11"/>
      <c r="LPA164" s="11"/>
      <c r="LPB164" s="11"/>
      <c r="LPC164" s="11"/>
      <c r="LPD164" s="11"/>
      <c r="LPE164" s="11"/>
      <c r="LPF164" s="11"/>
      <c r="LPG164" s="11"/>
      <c r="LPH164" s="11"/>
      <c r="LPI164" s="11"/>
      <c r="LPJ164" s="11"/>
      <c r="LPK164" s="11"/>
      <c r="LPL164" s="11"/>
      <c r="LPM164" s="11"/>
      <c r="LPN164" s="11"/>
      <c r="LPO164" s="11"/>
      <c r="LPP164" s="11"/>
      <c r="LPQ164" s="11"/>
      <c r="LPR164" s="11"/>
      <c r="LPS164" s="11"/>
      <c r="LPT164" s="11"/>
      <c r="LPU164" s="11"/>
      <c r="LPV164" s="11"/>
      <c r="LPW164" s="11"/>
      <c r="LPX164" s="11"/>
      <c r="LPY164" s="11"/>
      <c r="LPZ164" s="11"/>
      <c r="LQA164" s="11"/>
      <c r="LQB164" s="11"/>
      <c r="LQC164" s="11"/>
      <c r="LQD164" s="11"/>
      <c r="LQE164" s="11"/>
      <c r="LQF164" s="11"/>
      <c r="LQG164" s="11"/>
      <c r="LQH164" s="11"/>
      <c r="LQI164" s="11"/>
      <c r="LQJ164" s="11"/>
      <c r="LQK164" s="11"/>
      <c r="LQL164" s="11"/>
      <c r="LQM164" s="11"/>
      <c r="LQN164" s="11"/>
      <c r="LQO164" s="11"/>
      <c r="LQP164" s="11"/>
      <c r="LQQ164" s="11"/>
      <c r="LQR164" s="11"/>
      <c r="LQS164" s="11"/>
      <c r="LQT164" s="11"/>
      <c r="LQU164" s="11"/>
      <c r="LQV164" s="11"/>
      <c r="LQW164" s="11"/>
      <c r="LQX164" s="11"/>
      <c r="LQY164" s="11"/>
      <c r="LQZ164" s="11"/>
      <c r="LRA164" s="11"/>
      <c r="LRB164" s="11"/>
      <c r="LRC164" s="11"/>
      <c r="LRD164" s="11"/>
      <c r="LRE164" s="11"/>
      <c r="LRF164" s="11"/>
      <c r="LRG164" s="11"/>
      <c r="LRH164" s="11"/>
      <c r="LRI164" s="11"/>
      <c r="LRJ164" s="11"/>
      <c r="LRK164" s="11"/>
      <c r="LRL164" s="11"/>
      <c r="LRM164" s="11"/>
      <c r="LRN164" s="11"/>
      <c r="LRO164" s="11"/>
      <c r="LRP164" s="11"/>
      <c r="LRQ164" s="11"/>
      <c r="LRR164" s="11"/>
      <c r="LRS164" s="11"/>
      <c r="LRT164" s="11"/>
      <c r="LRU164" s="11"/>
      <c r="LRV164" s="11"/>
      <c r="LRW164" s="11"/>
      <c r="LRX164" s="11"/>
      <c r="LRY164" s="11"/>
      <c r="LRZ164" s="11"/>
      <c r="LSA164" s="11"/>
      <c r="LSB164" s="11"/>
      <c r="LSC164" s="11"/>
      <c r="LSD164" s="11"/>
      <c r="LSE164" s="11"/>
      <c r="LSF164" s="11"/>
      <c r="LSG164" s="11"/>
      <c r="LSH164" s="11"/>
      <c r="LSI164" s="11"/>
      <c r="LSJ164" s="11"/>
      <c r="LSK164" s="11"/>
      <c r="LSL164" s="11"/>
      <c r="LSM164" s="11"/>
      <c r="LSN164" s="11"/>
      <c r="LSO164" s="11"/>
      <c r="LSP164" s="11"/>
      <c r="LSQ164" s="11"/>
      <c r="LSR164" s="11"/>
      <c r="LSS164" s="11"/>
      <c r="LST164" s="11"/>
      <c r="LSU164" s="11"/>
      <c r="LSV164" s="11"/>
      <c r="LSW164" s="11"/>
      <c r="LSX164" s="11"/>
      <c r="LSY164" s="11"/>
      <c r="LSZ164" s="11"/>
      <c r="LTA164" s="11"/>
      <c r="LTB164" s="11"/>
      <c r="LTC164" s="11"/>
      <c r="LTD164" s="11"/>
      <c r="LTE164" s="11"/>
      <c r="LTF164" s="11"/>
      <c r="LTG164" s="11"/>
      <c r="LTH164" s="11"/>
      <c r="LTI164" s="11"/>
      <c r="LTJ164" s="11"/>
      <c r="LTK164" s="11"/>
      <c r="LTL164" s="11"/>
      <c r="LTM164" s="11"/>
      <c r="LTN164" s="11"/>
      <c r="LTO164" s="11"/>
      <c r="LTP164" s="11"/>
      <c r="LTQ164" s="11"/>
      <c r="LTR164" s="11"/>
      <c r="LTS164" s="11"/>
      <c r="LTT164" s="11"/>
      <c r="LTU164" s="11"/>
      <c r="LTV164" s="11"/>
      <c r="LTW164" s="11"/>
      <c r="LTX164" s="11"/>
      <c r="LTY164" s="11"/>
      <c r="LTZ164" s="11"/>
      <c r="LUA164" s="11"/>
      <c r="LUB164" s="11"/>
      <c r="LUC164" s="11"/>
      <c r="LUD164" s="11"/>
      <c r="LUE164" s="11"/>
      <c r="LUF164" s="11"/>
      <c r="LUG164" s="11"/>
      <c r="LUH164" s="11"/>
      <c r="LUI164" s="11"/>
      <c r="LUJ164" s="11"/>
      <c r="LUK164" s="11"/>
      <c r="LUL164" s="11"/>
      <c r="LUM164" s="11"/>
      <c r="LUN164" s="11"/>
      <c r="LUO164" s="11"/>
      <c r="LUP164" s="11"/>
      <c r="LUQ164" s="11"/>
      <c r="LUR164" s="11"/>
      <c r="LUS164" s="11"/>
      <c r="LUT164" s="11"/>
      <c r="LUU164" s="11"/>
      <c r="LUV164" s="11"/>
      <c r="LUW164" s="11"/>
      <c r="LUX164" s="11"/>
      <c r="LUY164" s="11"/>
      <c r="LUZ164" s="11"/>
      <c r="LVA164" s="11"/>
      <c r="LVB164" s="11"/>
      <c r="LVC164" s="11"/>
      <c r="LVD164" s="11"/>
      <c r="LVE164" s="11"/>
      <c r="LVF164" s="11"/>
      <c r="LVG164" s="11"/>
      <c r="LVH164" s="11"/>
      <c r="LVI164" s="11"/>
      <c r="LVJ164" s="11"/>
      <c r="LVK164" s="11"/>
      <c r="LVL164" s="11"/>
      <c r="LVM164" s="11"/>
      <c r="LVN164" s="11"/>
      <c r="LVO164" s="11"/>
      <c r="LVP164" s="11"/>
      <c r="LVQ164" s="11"/>
      <c r="LVR164" s="11"/>
      <c r="LVS164" s="11"/>
      <c r="LVT164" s="11"/>
      <c r="LVU164" s="11"/>
      <c r="LVV164" s="11"/>
      <c r="LVW164" s="11"/>
      <c r="LVX164" s="11"/>
      <c r="LVY164" s="11"/>
      <c r="LVZ164" s="11"/>
      <c r="LWA164" s="11"/>
      <c r="LWB164" s="11"/>
      <c r="LWC164" s="11"/>
      <c r="LWD164" s="11"/>
      <c r="LWE164" s="11"/>
      <c r="LWF164" s="11"/>
      <c r="LWG164" s="11"/>
      <c r="LWH164" s="11"/>
      <c r="LWI164" s="11"/>
      <c r="LWJ164" s="11"/>
      <c r="LWK164" s="11"/>
      <c r="LWL164" s="11"/>
      <c r="LWM164" s="11"/>
      <c r="LWN164" s="11"/>
      <c r="LWO164" s="11"/>
      <c r="LWP164" s="11"/>
      <c r="LWQ164" s="11"/>
      <c r="LWR164" s="11"/>
      <c r="LWS164" s="11"/>
      <c r="LWT164" s="11"/>
      <c r="LWU164" s="11"/>
      <c r="LWV164" s="11"/>
      <c r="LWW164" s="11"/>
      <c r="LWX164" s="11"/>
      <c r="LWY164" s="11"/>
      <c r="LWZ164" s="11"/>
      <c r="LXA164" s="11"/>
      <c r="LXB164" s="11"/>
      <c r="LXC164" s="11"/>
      <c r="LXD164" s="11"/>
      <c r="LXE164" s="11"/>
      <c r="LXF164" s="11"/>
      <c r="LXG164" s="11"/>
      <c r="LXH164" s="11"/>
      <c r="LXI164" s="11"/>
      <c r="LXJ164" s="11"/>
      <c r="LXK164" s="11"/>
      <c r="LXL164" s="11"/>
      <c r="LXM164" s="11"/>
      <c r="LXN164" s="11"/>
      <c r="LXO164" s="11"/>
      <c r="LXP164" s="11"/>
      <c r="LXQ164" s="11"/>
      <c r="LXR164" s="11"/>
      <c r="LXS164" s="11"/>
      <c r="LXT164" s="11"/>
      <c r="LXU164" s="11"/>
      <c r="LXV164" s="11"/>
      <c r="LXW164" s="11"/>
      <c r="LXX164" s="11"/>
      <c r="LXY164" s="11"/>
      <c r="LXZ164" s="11"/>
      <c r="LYA164" s="11"/>
      <c r="LYB164" s="11"/>
      <c r="LYC164" s="11"/>
      <c r="LYD164" s="11"/>
      <c r="LYE164" s="11"/>
      <c r="LYF164" s="11"/>
      <c r="LYG164" s="11"/>
      <c r="LYH164" s="11"/>
      <c r="LYI164" s="11"/>
      <c r="LYJ164" s="11"/>
      <c r="LYK164" s="11"/>
      <c r="LYL164" s="11"/>
      <c r="LYM164" s="11"/>
      <c r="LYN164" s="11"/>
      <c r="LYO164" s="11"/>
      <c r="LYP164" s="11"/>
      <c r="LYQ164" s="11"/>
      <c r="LYR164" s="11"/>
      <c r="LYS164" s="11"/>
      <c r="LYT164" s="11"/>
      <c r="LYU164" s="11"/>
      <c r="LYV164" s="11"/>
      <c r="LYW164" s="11"/>
      <c r="LYX164" s="11"/>
      <c r="LYY164" s="11"/>
      <c r="LYZ164" s="11"/>
      <c r="LZA164" s="11"/>
      <c r="LZB164" s="11"/>
      <c r="LZC164" s="11"/>
      <c r="LZD164" s="11"/>
      <c r="LZE164" s="11"/>
      <c r="LZF164" s="11"/>
      <c r="LZG164" s="11"/>
      <c r="LZH164" s="11"/>
      <c r="LZI164" s="11"/>
      <c r="LZJ164" s="11"/>
      <c r="LZK164" s="11"/>
      <c r="LZL164" s="11"/>
      <c r="LZM164" s="11"/>
      <c r="LZN164" s="11"/>
      <c r="LZO164" s="11"/>
      <c r="LZP164" s="11"/>
      <c r="LZQ164" s="11"/>
      <c r="LZR164" s="11"/>
      <c r="LZS164" s="11"/>
      <c r="LZT164" s="11"/>
      <c r="LZU164" s="11"/>
      <c r="LZV164" s="11"/>
      <c r="LZW164" s="11"/>
      <c r="LZX164" s="11"/>
      <c r="LZY164" s="11"/>
      <c r="LZZ164" s="11"/>
      <c r="MAA164" s="11"/>
      <c r="MAB164" s="11"/>
      <c r="MAC164" s="11"/>
      <c r="MAD164" s="11"/>
      <c r="MAE164" s="11"/>
      <c r="MAF164" s="11"/>
      <c r="MAG164" s="11"/>
      <c r="MAH164" s="11"/>
      <c r="MAI164" s="11"/>
      <c r="MAJ164" s="11"/>
      <c r="MAK164" s="11"/>
      <c r="MAL164" s="11"/>
      <c r="MAM164" s="11"/>
      <c r="MAN164" s="11"/>
      <c r="MAO164" s="11"/>
      <c r="MAP164" s="11"/>
      <c r="MAQ164" s="11"/>
      <c r="MAR164" s="11"/>
      <c r="MAS164" s="11"/>
      <c r="MAT164" s="11"/>
      <c r="MAU164" s="11"/>
      <c r="MAV164" s="11"/>
      <c r="MAW164" s="11"/>
      <c r="MAX164" s="11"/>
      <c r="MAY164" s="11"/>
      <c r="MAZ164" s="11"/>
      <c r="MBA164" s="11"/>
      <c r="MBB164" s="11"/>
      <c r="MBC164" s="11"/>
      <c r="MBD164" s="11"/>
      <c r="MBE164" s="11"/>
      <c r="MBF164" s="11"/>
      <c r="MBG164" s="11"/>
      <c r="MBH164" s="11"/>
      <c r="MBI164" s="11"/>
      <c r="MBJ164" s="11"/>
      <c r="MBK164" s="11"/>
      <c r="MBL164" s="11"/>
      <c r="MBM164" s="11"/>
      <c r="MBN164" s="11"/>
      <c r="MBO164" s="11"/>
      <c r="MBP164" s="11"/>
      <c r="MBQ164" s="11"/>
      <c r="MBR164" s="11"/>
      <c r="MBS164" s="11"/>
      <c r="MBT164" s="11"/>
      <c r="MBU164" s="11"/>
      <c r="MBV164" s="11"/>
      <c r="MBW164" s="11"/>
      <c r="MBX164" s="11"/>
      <c r="MBY164" s="11"/>
      <c r="MBZ164" s="11"/>
      <c r="MCA164" s="11"/>
      <c r="MCB164" s="11"/>
      <c r="MCC164" s="11"/>
      <c r="MCD164" s="11"/>
      <c r="MCE164" s="11"/>
      <c r="MCF164" s="11"/>
      <c r="MCG164" s="11"/>
      <c r="MCH164" s="11"/>
      <c r="MCI164" s="11"/>
      <c r="MCJ164" s="11"/>
      <c r="MCK164" s="11"/>
      <c r="MCL164" s="11"/>
      <c r="MCM164" s="11"/>
      <c r="MCN164" s="11"/>
      <c r="MCO164" s="11"/>
      <c r="MCP164" s="11"/>
      <c r="MCQ164" s="11"/>
      <c r="MCR164" s="11"/>
      <c r="MCS164" s="11"/>
      <c r="MCT164" s="11"/>
      <c r="MCU164" s="11"/>
      <c r="MCV164" s="11"/>
      <c r="MCW164" s="11"/>
      <c r="MCX164" s="11"/>
      <c r="MCY164" s="11"/>
      <c r="MCZ164" s="11"/>
      <c r="MDA164" s="11"/>
      <c r="MDB164" s="11"/>
      <c r="MDC164" s="11"/>
      <c r="MDD164" s="11"/>
      <c r="MDE164" s="11"/>
      <c r="MDF164" s="11"/>
      <c r="MDG164" s="11"/>
      <c r="MDH164" s="11"/>
      <c r="MDI164" s="11"/>
      <c r="MDJ164" s="11"/>
      <c r="MDK164" s="11"/>
      <c r="MDL164" s="11"/>
      <c r="MDM164" s="11"/>
      <c r="MDN164" s="11"/>
      <c r="MDO164" s="11"/>
      <c r="MDP164" s="11"/>
      <c r="MDQ164" s="11"/>
      <c r="MDR164" s="11"/>
      <c r="MDS164" s="11"/>
      <c r="MDT164" s="11"/>
      <c r="MDU164" s="11"/>
      <c r="MDV164" s="11"/>
      <c r="MDW164" s="11"/>
      <c r="MDX164" s="11"/>
      <c r="MDY164" s="11"/>
      <c r="MDZ164" s="11"/>
      <c r="MEA164" s="11"/>
      <c r="MEB164" s="11"/>
      <c r="MEC164" s="11"/>
      <c r="MED164" s="11"/>
      <c r="MEE164" s="11"/>
      <c r="MEF164" s="11"/>
      <c r="MEG164" s="11"/>
      <c r="MEH164" s="11"/>
      <c r="MEI164" s="11"/>
      <c r="MEJ164" s="11"/>
      <c r="MEK164" s="11"/>
      <c r="MEL164" s="11"/>
      <c r="MEM164" s="11"/>
      <c r="MEN164" s="11"/>
      <c r="MEO164" s="11"/>
      <c r="MEP164" s="11"/>
      <c r="MEQ164" s="11"/>
      <c r="MER164" s="11"/>
      <c r="MES164" s="11"/>
      <c r="MET164" s="11"/>
      <c r="MEU164" s="11"/>
      <c r="MEV164" s="11"/>
      <c r="MEW164" s="11"/>
      <c r="MEX164" s="11"/>
      <c r="MEY164" s="11"/>
      <c r="MEZ164" s="11"/>
      <c r="MFA164" s="11"/>
      <c r="MFB164" s="11"/>
      <c r="MFC164" s="11"/>
      <c r="MFD164" s="11"/>
      <c r="MFE164" s="11"/>
      <c r="MFF164" s="11"/>
      <c r="MFG164" s="11"/>
      <c r="MFH164" s="11"/>
      <c r="MFI164" s="11"/>
      <c r="MFJ164" s="11"/>
      <c r="MFK164" s="11"/>
      <c r="MFL164" s="11"/>
      <c r="MFM164" s="11"/>
      <c r="MFN164" s="11"/>
      <c r="MFO164" s="11"/>
      <c r="MFP164" s="11"/>
      <c r="MFQ164" s="11"/>
      <c r="MFR164" s="11"/>
      <c r="MFS164" s="11"/>
      <c r="MFT164" s="11"/>
      <c r="MFU164" s="11"/>
      <c r="MFV164" s="11"/>
      <c r="MFW164" s="11"/>
      <c r="MFX164" s="11"/>
      <c r="MFY164" s="11"/>
      <c r="MFZ164" s="11"/>
      <c r="MGA164" s="11"/>
      <c r="MGB164" s="11"/>
      <c r="MGC164" s="11"/>
      <c r="MGD164" s="11"/>
      <c r="MGE164" s="11"/>
      <c r="MGF164" s="11"/>
      <c r="MGG164" s="11"/>
      <c r="MGH164" s="11"/>
      <c r="MGI164" s="11"/>
      <c r="MGJ164" s="11"/>
      <c r="MGK164" s="11"/>
      <c r="MGL164" s="11"/>
      <c r="MGM164" s="11"/>
      <c r="MGN164" s="11"/>
      <c r="MGO164" s="11"/>
      <c r="MGP164" s="11"/>
      <c r="MGQ164" s="11"/>
      <c r="MGR164" s="11"/>
      <c r="MGS164" s="11"/>
      <c r="MGT164" s="11"/>
      <c r="MGU164" s="11"/>
      <c r="MGV164" s="11"/>
      <c r="MGW164" s="11"/>
      <c r="MGX164" s="11"/>
      <c r="MGY164" s="11"/>
      <c r="MGZ164" s="11"/>
      <c r="MHA164" s="11"/>
      <c r="MHB164" s="11"/>
      <c r="MHC164" s="11"/>
      <c r="MHD164" s="11"/>
      <c r="MHE164" s="11"/>
      <c r="MHF164" s="11"/>
      <c r="MHG164" s="11"/>
      <c r="MHH164" s="11"/>
      <c r="MHI164" s="11"/>
      <c r="MHJ164" s="11"/>
      <c r="MHK164" s="11"/>
      <c r="MHL164" s="11"/>
      <c r="MHM164" s="11"/>
      <c r="MHN164" s="11"/>
      <c r="MHO164" s="11"/>
      <c r="MHP164" s="11"/>
      <c r="MHQ164" s="11"/>
      <c r="MHR164" s="11"/>
      <c r="MHS164" s="11"/>
      <c r="MHT164" s="11"/>
      <c r="MHU164" s="11"/>
      <c r="MHV164" s="11"/>
      <c r="MHW164" s="11"/>
      <c r="MHX164" s="11"/>
      <c r="MHY164" s="11"/>
      <c r="MHZ164" s="11"/>
      <c r="MIA164" s="11"/>
      <c r="MIB164" s="11"/>
      <c r="MIC164" s="11"/>
      <c r="MID164" s="11"/>
      <c r="MIE164" s="11"/>
      <c r="MIF164" s="11"/>
      <c r="MIG164" s="11"/>
      <c r="MIH164" s="11"/>
      <c r="MII164" s="11"/>
      <c r="MIJ164" s="11"/>
      <c r="MIK164" s="11"/>
      <c r="MIL164" s="11"/>
      <c r="MIM164" s="11"/>
      <c r="MIN164" s="11"/>
      <c r="MIO164" s="11"/>
      <c r="MIP164" s="11"/>
      <c r="MIQ164" s="11"/>
      <c r="MIR164" s="11"/>
      <c r="MIS164" s="11"/>
      <c r="MIT164" s="11"/>
      <c r="MIU164" s="11"/>
      <c r="MIV164" s="11"/>
      <c r="MIW164" s="11"/>
      <c r="MIX164" s="11"/>
      <c r="MIY164" s="11"/>
      <c r="MIZ164" s="11"/>
      <c r="MJA164" s="11"/>
      <c r="MJB164" s="11"/>
      <c r="MJC164" s="11"/>
      <c r="MJD164" s="11"/>
      <c r="MJE164" s="11"/>
      <c r="MJF164" s="11"/>
      <c r="MJG164" s="11"/>
      <c r="MJH164" s="11"/>
      <c r="MJI164" s="11"/>
      <c r="MJJ164" s="11"/>
      <c r="MJK164" s="11"/>
      <c r="MJL164" s="11"/>
      <c r="MJM164" s="11"/>
      <c r="MJN164" s="11"/>
      <c r="MJO164" s="11"/>
      <c r="MJP164" s="11"/>
      <c r="MJQ164" s="11"/>
      <c r="MJR164" s="11"/>
      <c r="MJS164" s="11"/>
      <c r="MJT164" s="11"/>
      <c r="MJU164" s="11"/>
      <c r="MJV164" s="11"/>
      <c r="MJW164" s="11"/>
      <c r="MJX164" s="11"/>
      <c r="MJY164" s="11"/>
      <c r="MJZ164" s="11"/>
      <c r="MKA164" s="11"/>
      <c r="MKB164" s="11"/>
      <c r="MKC164" s="11"/>
      <c r="MKD164" s="11"/>
      <c r="MKE164" s="11"/>
      <c r="MKF164" s="11"/>
      <c r="MKG164" s="11"/>
      <c r="MKH164" s="11"/>
      <c r="MKI164" s="11"/>
      <c r="MKJ164" s="11"/>
      <c r="MKK164" s="11"/>
      <c r="MKL164" s="11"/>
      <c r="MKM164" s="11"/>
      <c r="MKN164" s="11"/>
      <c r="MKO164" s="11"/>
      <c r="MKP164" s="11"/>
      <c r="MKQ164" s="11"/>
      <c r="MKR164" s="11"/>
      <c r="MKS164" s="11"/>
      <c r="MKT164" s="11"/>
      <c r="MKU164" s="11"/>
      <c r="MKV164" s="11"/>
      <c r="MKW164" s="11"/>
      <c r="MKX164" s="11"/>
      <c r="MKY164" s="11"/>
      <c r="MKZ164" s="11"/>
      <c r="MLA164" s="11"/>
      <c r="MLB164" s="11"/>
      <c r="MLC164" s="11"/>
      <c r="MLD164" s="11"/>
      <c r="MLE164" s="11"/>
      <c r="MLF164" s="11"/>
      <c r="MLG164" s="11"/>
      <c r="MLH164" s="11"/>
      <c r="MLI164" s="11"/>
      <c r="MLJ164" s="11"/>
      <c r="MLK164" s="11"/>
      <c r="MLL164" s="11"/>
      <c r="MLM164" s="11"/>
      <c r="MLN164" s="11"/>
      <c r="MLO164" s="11"/>
      <c r="MLP164" s="11"/>
      <c r="MLQ164" s="11"/>
      <c r="MLR164" s="11"/>
      <c r="MLS164" s="11"/>
      <c r="MLT164" s="11"/>
      <c r="MLU164" s="11"/>
      <c r="MLV164" s="11"/>
      <c r="MLW164" s="11"/>
      <c r="MLX164" s="11"/>
      <c r="MLY164" s="11"/>
      <c r="MLZ164" s="11"/>
      <c r="MMA164" s="11"/>
      <c r="MMB164" s="11"/>
      <c r="MMC164" s="11"/>
      <c r="MMD164" s="11"/>
      <c r="MME164" s="11"/>
      <c r="MMF164" s="11"/>
      <c r="MMG164" s="11"/>
      <c r="MMH164" s="11"/>
      <c r="MMI164" s="11"/>
      <c r="MMJ164" s="11"/>
      <c r="MMK164" s="11"/>
      <c r="MML164" s="11"/>
      <c r="MMM164" s="11"/>
      <c r="MMN164" s="11"/>
      <c r="MMO164" s="11"/>
      <c r="MMP164" s="11"/>
      <c r="MMQ164" s="11"/>
      <c r="MMR164" s="11"/>
      <c r="MMS164" s="11"/>
      <c r="MMT164" s="11"/>
      <c r="MMU164" s="11"/>
      <c r="MMV164" s="11"/>
      <c r="MMW164" s="11"/>
      <c r="MMX164" s="11"/>
      <c r="MMY164" s="11"/>
      <c r="MMZ164" s="11"/>
      <c r="MNA164" s="11"/>
      <c r="MNB164" s="11"/>
      <c r="MNC164" s="11"/>
      <c r="MND164" s="11"/>
      <c r="MNE164" s="11"/>
      <c r="MNF164" s="11"/>
      <c r="MNG164" s="11"/>
      <c r="MNH164" s="11"/>
      <c r="MNI164" s="11"/>
      <c r="MNJ164" s="11"/>
      <c r="MNK164" s="11"/>
      <c r="MNL164" s="11"/>
      <c r="MNM164" s="11"/>
      <c r="MNN164" s="11"/>
      <c r="MNO164" s="11"/>
      <c r="MNP164" s="11"/>
      <c r="MNQ164" s="11"/>
      <c r="MNR164" s="11"/>
      <c r="MNS164" s="11"/>
      <c r="MNT164" s="11"/>
      <c r="MNU164" s="11"/>
      <c r="MNV164" s="11"/>
      <c r="MNW164" s="11"/>
      <c r="MNX164" s="11"/>
      <c r="MNY164" s="11"/>
      <c r="MNZ164" s="11"/>
      <c r="MOA164" s="11"/>
      <c r="MOB164" s="11"/>
      <c r="MOC164" s="11"/>
      <c r="MOD164" s="11"/>
      <c r="MOE164" s="11"/>
      <c r="MOF164" s="11"/>
      <c r="MOG164" s="11"/>
      <c r="MOH164" s="11"/>
      <c r="MOI164" s="11"/>
      <c r="MOJ164" s="11"/>
      <c r="MOK164" s="11"/>
      <c r="MOL164" s="11"/>
      <c r="MOM164" s="11"/>
      <c r="MON164" s="11"/>
      <c r="MOO164" s="11"/>
      <c r="MOP164" s="11"/>
      <c r="MOQ164" s="11"/>
      <c r="MOR164" s="11"/>
      <c r="MOS164" s="11"/>
      <c r="MOT164" s="11"/>
      <c r="MOU164" s="11"/>
      <c r="MOV164" s="11"/>
      <c r="MOW164" s="11"/>
      <c r="MOX164" s="11"/>
      <c r="MOY164" s="11"/>
      <c r="MOZ164" s="11"/>
      <c r="MPA164" s="11"/>
      <c r="MPB164" s="11"/>
      <c r="MPC164" s="11"/>
      <c r="MPD164" s="11"/>
      <c r="MPE164" s="11"/>
      <c r="MPF164" s="11"/>
      <c r="MPG164" s="11"/>
      <c r="MPH164" s="11"/>
      <c r="MPI164" s="11"/>
      <c r="MPJ164" s="11"/>
      <c r="MPK164" s="11"/>
      <c r="MPL164" s="11"/>
      <c r="MPM164" s="11"/>
      <c r="MPN164" s="11"/>
      <c r="MPO164" s="11"/>
      <c r="MPP164" s="11"/>
      <c r="MPQ164" s="11"/>
      <c r="MPR164" s="11"/>
      <c r="MPS164" s="11"/>
      <c r="MPT164" s="11"/>
      <c r="MPU164" s="11"/>
      <c r="MPV164" s="11"/>
      <c r="MPW164" s="11"/>
      <c r="MPX164" s="11"/>
      <c r="MPY164" s="11"/>
      <c r="MPZ164" s="11"/>
      <c r="MQA164" s="11"/>
      <c r="MQB164" s="11"/>
      <c r="MQC164" s="11"/>
      <c r="MQD164" s="11"/>
      <c r="MQE164" s="11"/>
      <c r="MQF164" s="11"/>
      <c r="MQG164" s="11"/>
      <c r="MQH164" s="11"/>
      <c r="MQI164" s="11"/>
      <c r="MQJ164" s="11"/>
      <c r="MQK164" s="11"/>
      <c r="MQL164" s="11"/>
      <c r="MQM164" s="11"/>
      <c r="MQN164" s="11"/>
      <c r="MQO164" s="11"/>
      <c r="MQP164" s="11"/>
      <c r="MQQ164" s="11"/>
      <c r="MQR164" s="11"/>
      <c r="MQS164" s="11"/>
      <c r="MQT164" s="11"/>
      <c r="MQU164" s="11"/>
      <c r="MQV164" s="11"/>
      <c r="MQW164" s="11"/>
      <c r="MQX164" s="11"/>
      <c r="MQY164" s="11"/>
      <c r="MQZ164" s="11"/>
      <c r="MRA164" s="11"/>
      <c r="MRB164" s="11"/>
      <c r="MRC164" s="11"/>
      <c r="MRD164" s="11"/>
      <c r="MRE164" s="11"/>
      <c r="MRF164" s="11"/>
      <c r="MRG164" s="11"/>
      <c r="MRH164" s="11"/>
      <c r="MRI164" s="11"/>
      <c r="MRJ164" s="11"/>
      <c r="MRK164" s="11"/>
      <c r="MRL164" s="11"/>
      <c r="MRM164" s="11"/>
      <c r="MRN164" s="11"/>
      <c r="MRO164" s="11"/>
      <c r="MRP164" s="11"/>
      <c r="MRQ164" s="11"/>
      <c r="MRR164" s="11"/>
      <c r="MRS164" s="11"/>
      <c r="MRT164" s="11"/>
      <c r="MRU164" s="11"/>
      <c r="MRV164" s="11"/>
      <c r="MRW164" s="11"/>
      <c r="MRX164" s="11"/>
      <c r="MRY164" s="11"/>
      <c r="MRZ164" s="11"/>
      <c r="MSA164" s="11"/>
      <c r="MSB164" s="11"/>
      <c r="MSC164" s="11"/>
      <c r="MSD164" s="11"/>
      <c r="MSE164" s="11"/>
      <c r="MSF164" s="11"/>
      <c r="MSG164" s="11"/>
      <c r="MSH164" s="11"/>
      <c r="MSI164" s="11"/>
      <c r="MSJ164" s="11"/>
      <c r="MSK164" s="11"/>
      <c r="MSL164" s="11"/>
      <c r="MSM164" s="11"/>
      <c r="MSN164" s="11"/>
      <c r="MSO164" s="11"/>
      <c r="MSP164" s="11"/>
      <c r="MSQ164" s="11"/>
      <c r="MSR164" s="11"/>
      <c r="MSS164" s="11"/>
      <c r="MST164" s="11"/>
      <c r="MSU164" s="11"/>
      <c r="MSV164" s="11"/>
      <c r="MSW164" s="11"/>
      <c r="MSX164" s="11"/>
      <c r="MSY164" s="11"/>
      <c r="MSZ164" s="11"/>
      <c r="MTA164" s="11"/>
      <c r="MTB164" s="11"/>
      <c r="MTC164" s="11"/>
      <c r="MTD164" s="11"/>
      <c r="MTE164" s="11"/>
      <c r="MTF164" s="11"/>
      <c r="MTG164" s="11"/>
      <c r="MTH164" s="11"/>
      <c r="MTI164" s="11"/>
      <c r="MTJ164" s="11"/>
      <c r="MTK164" s="11"/>
      <c r="MTL164" s="11"/>
      <c r="MTM164" s="11"/>
      <c r="MTN164" s="11"/>
      <c r="MTO164" s="11"/>
      <c r="MTP164" s="11"/>
      <c r="MTQ164" s="11"/>
      <c r="MTR164" s="11"/>
      <c r="MTS164" s="11"/>
      <c r="MTT164" s="11"/>
      <c r="MTU164" s="11"/>
      <c r="MTV164" s="11"/>
      <c r="MTW164" s="11"/>
      <c r="MTX164" s="11"/>
      <c r="MTY164" s="11"/>
      <c r="MTZ164" s="11"/>
      <c r="MUA164" s="11"/>
      <c r="MUB164" s="11"/>
      <c r="MUC164" s="11"/>
      <c r="MUD164" s="11"/>
      <c r="MUE164" s="11"/>
      <c r="MUF164" s="11"/>
      <c r="MUG164" s="11"/>
      <c r="MUH164" s="11"/>
      <c r="MUI164" s="11"/>
      <c r="MUJ164" s="11"/>
      <c r="MUK164" s="11"/>
      <c r="MUL164" s="11"/>
      <c r="MUM164" s="11"/>
      <c r="MUN164" s="11"/>
      <c r="MUO164" s="11"/>
      <c r="MUP164" s="11"/>
      <c r="MUQ164" s="11"/>
      <c r="MUR164" s="11"/>
      <c r="MUS164" s="11"/>
      <c r="MUT164" s="11"/>
      <c r="MUU164" s="11"/>
      <c r="MUV164" s="11"/>
      <c r="MUW164" s="11"/>
      <c r="MUX164" s="11"/>
      <c r="MUY164" s="11"/>
      <c r="MUZ164" s="11"/>
      <c r="MVA164" s="11"/>
      <c r="MVB164" s="11"/>
      <c r="MVC164" s="11"/>
      <c r="MVD164" s="11"/>
      <c r="MVE164" s="11"/>
      <c r="MVF164" s="11"/>
      <c r="MVG164" s="11"/>
      <c r="MVH164" s="11"/>
      <c r="MVI164" s="11"/>
      <c r="MVJ164" s="11"/>
      <c r="MVK164" s="11"/>
      <c r="MVL164" s="11"/>
      <c r="MVM164" s="11"/>
      <c r="MVN164" s="11"/>
      <c r="MVO164" s="11"/>
      <c r="MVP164" s="11"/>
      <c r="MVQ164" s="11"/>
      <c r="MVR164" s="11"/>
      <c r="MVS164" s="11"/>
      <c r="MVT164" s="11"/>
      <c r="MVU164" s="11"/>
      <c r="MVV164" s="11"/>
      <c r="MVW164" s="11"/>
      <c r="MVX164" s="11"/>
      <c r="MVY164" s="11"/>
      <c r="MVZ164" s="11"/>
      <c r="MWA164" s="11"/>
      <c r="MWB164" s="11"/>
      <c r="MWC164" s="11"/>
      <c r="MWD164" s="11"/>
      <c r="MWE164" s="11"/>
      <c r="MWF164" s="11"/>
      <c r="MWG164" s="11"/>
      <c r="MWH164" s="11"/>
      <c r="MWI164" s="11"/>
      <c r="MWJ164" s="11"/>
      <c r="MWK164" s="11"/>
      <c r="MWL164" s="11"/>
      <c r="MWM164" s="11"/>
      <c r="MWN164" s="11"/>
      <c r="MWO164" s="11"/>
      <c r="MWP164" s="11"/>
      <c r="MWQ164" s="11"/>
      <c r="MWR164" s="11"/>
      <c r="MWS164" s="11"/>
      <c r="MWT164" s="11"/>
      <c r="MWU164" s="11"/>
      <c r="MWV164" s="11"/>
      <c r="MWW164" s="11"/>
      <c r="MWX164" s="11"/>
      <c r="MWY164" s="11"/>
      <c r="MWZ164" s="11"/>
      <c r="MXA164" s="11"/>
      <c r="MXB164" s="11"/>
      <c r="MXC164" s="11"/>
      <c r="MXD164" s="11"/>
      <c r="MXE164" s="11"/>
      <c r="MXF164" s="11"/>
      <c r="MXG164" s="11"/>
      <c r="MXH164" s="11"/>
      <c r="MXI164" s="11"/>
      <c r="MXJ164" s="11"/>
      <c r="MXK164" s="11"/>
      <c r="MXL164" s="11"/>
      <c r="MXM164" s="11"/>
      <c r="MXN164" s="11"/>
      <c r="MXO164" s="11"/>
      <c r="MXP164" s="11"/>
      <c r="MXQ164" s="11"/>
      <c r="MXR164" s="11"/>
      <c r="MXS164" s="11"/>
      <c r="MXT164" s="11"/>
      <c r="MXU164" s="11"/>
      <c r="MXV164" s="11"/>
      <c r="MXW164" s="11"/>
      <c r="MXX164" s="11"/>
      <c r="MXY164" s="11"/>
      <c r="MXZ164" s="11"/>
      <c r="MYA164" s="11"/>
      <c r="MYB164" s="11"/>
      <c r="MYC164" s="11"/>
      <c r="MYD164" s="11"/>
      <c r="MYE164" s="11"/>
      <c r="MYF164" s="11"/>
      <c r="MYG164" s="11"/>
      <c r="MYH164" s="11"/>
      <c r="MYI164" s="11"/>
      <c r="MYJ164" s="11"/>
      <c r="MYK164" s="11"/>
      <c r="MYL164" s="11"/>
      <c r="MYM164" s="11"/>
      <c r="MYN164" s="11"/>
      <c r="MYO164" s="11"/>
      <c r="MYP164" s="11"/>
      <c r="MYQ164" s="11"/>
      <c r="MYR164" s="11"/>
      <c r="MYS164" s="11"/>
      <c r="MYT164" s="11"/>
      <c r="MYU164" s="11"/>
      <c r="MYV164" s="11"/>
      <c r="MYW164" s="11"/>
      <c r="MYX164" s="11"/>
      <c r="MYY164" s="11"/>
      <c r="MYZ164" s="11"/>
      <c r="MZA164" s="11"/>
      <c r="MZB164" s="11"/>
      <c r="MZC164" s="11"/>
      <c r="MZD164" s="11"/>
      <c r="MZE164" s="11"/>
      <c r="MZF164" s="11"/>
      <c r="MZG164" s="11"/>
      <c r="MZH164" s="11"/>
      <c r="MZI164" s="11"/>
      <c r="MZJ164" s="11"/>
      <c r="MZK164" s="11"/>
      <c r="MZL164" s="11"/>
      <c r="MZM164" s="11"/>
      <c r="MZN164" s="11"/>
      <c r="MZO164" s="11"/>
      <c r="MZP164" s="11"/>
      <c r="MZQ164" s="11"/>
      <c r="MZR164" s="11"/>
      <c r="MZS164" s="11"/>
      <c r="MZT164" s="11"/>
      <c r="MZU164" s="11"/>
      <c r="MZV164" s="11"/>
      <c r="MZW164" s="11"/>
      <c r="MZX164" s="11"/>
      <c r="MZY164" s="11"/>
      <c r="MZZ164" s="11"/>
      <c r="NAA164" s="11"/>
      <c r="NAB164" s="11"/>
      <c r="NAC164" s="11"/>
      <c r="NAD164" s="11"/>
      <c r="NAE164" s="11"/>
      <c r="NAF164" s="11"/>
      <c r="NAG164" s="11"/>
      <c r="NAH164" s="11"/>
      <c r="NAI164" s="11"/>
      <c r="NAJ164" s="11"/>
      <c r="NAK164" s="11"/>
      <c r="NAL164" s="11"/>
      <c r="NAM164" s="11"/>
      <c r="NAN164" s="11"/>
      <c r="NAO164" s="11"/>
      <c r="NAP164" s="11"/>
      <c r="NAQ164" s="11"/>
      <c r="NAR164" s="11"/>
      <c r="NAS164" s="11"/>
      <c r="NAT164" s="11"/>
      <c r="NAU164" s="11"/>
      <c r="NAV164" s="11"/>
      <c r="NAW164" s="11"/>
      <c r="NAX164" s="11"/>
      <c r="NAY164" s="11"/>
      <c r="NAZ164" s="11"/>
      <c r="NBA164" s="11"/>
      <c r="NBB164" s="11"/>
      <c r="NBC164" s="11"/>
      <c r="NBD164" s="11"/>
      <c r="NBE164" s="11"/>
      <c r="NBF164" s="11"/>
      <c r="NBG164" s="11"/>
      <c r="NBH164" s="11"/>
      <c r="NBI164" s="11"/>
      <c r="NBJ164" s="11"/>
      <c r="NBK164" s="11"/>
      <c r="NBL164" s="11"/>
      <c r="NBM164" s="11"/>
      <c r="NBN164" s="11"/>
      <c r="NBO164" s="11"/>
      <c r="NBP164" s="11"/>
      <c r="NBQ164" s="11"/>
      <c r="NBR164" s="11"/>
      <c r="NBS164" s="11"/>
      <c r="NBT164" s="11"/>
      <c r="NBU164" s="11"/>
      <c r="NBV164" s="11"/>
      <c r="NBW164" s="11"/>
      <c r="NBX164" s="11"/>
      <c r="NBY164" s="11"/>
      <c r="NBZ164" s="11"/>
      <c r="NCA164" s="11"/>
      <c r="NCB164" s="11"/>
      <c r="NCC164" s="11"/>
      <c r="NCD164" s="11"/>
      <c r="NCE164" s="11"/>
      <c r="NCF164" s="11"/>
      <c r="NCG164" s="11"/>
      <c r="NCH164" s="11"/>
      <c r="NCI164" s="11"/>
      <c r="NCJ164" s="11"/>
      <c r="NCK164" s="11"/>
      <c r="NCL164" s="11"/>
      <c r="NCM164" s="11"/>
      <c r="NCN164" s="11"/>
      <c r="NCO164" s="11"/>
      <c r="NCP164" s="11"/>
      <c r="NCQ164" s="11"/>
      <c r="NCR164" s="11"/>
      <c r="NCS164" s="11"/>
      <c r="NCT164" s="11"/>
      <c r="NCU164" s="11"/>
      <c r="NCV164" s="11"/>
      <c r="NCW164" s="11"/>
      <c r="NCX164" s="11"/>
      <c r="NCY164" s="11"/>
      <c r="NCZ164" s="11"/>
      <c r="NDA164" s="11"/>
      <c r="NDB164" s="11"/>
      <c r="NDC164" s="11"/>
      <c r="NDD164" s="11"/>
      <c r="NDE164" s="11"/>
      <c r="NDF164" s="11"/>
      <c r="NDG164" s="11"/>
      <c r="NDH164" s="11"/>
      <c r="NDI164" s="11"/>
      <c r="NDJ164" s="11"/>
      <c r="NDK164" s="11"/>
      <c r="NDL164" s="11"/>
      <c r="NDM164" s="11"/>
      <c r="NDN164" s="11"/>
      <c r="NDO164" s="11"/>
      <c r="NDP164" s="11"/>
      <c r="NDQ164" s="11"/>
      <c r="NDR164" s="11"/>
      <c r="NDS164" s="11"/>
      <c r="NDT164" s="11"/>
      <c r="NDU164" s="11"/>
      <c r="NDV164" s="11"/>
      <c r="NDW164" s="11"/>
      <c r="NDX164" s="11"/>
      <c r="NDY164" s="11"/>
      <c r="NDZ164" s="11"/>
      <c r="NEA164" s="11"/>
      <c r="NEB164" s="11"/>
      <c r="NEC164" s="11"/>
      <c r="NED164" s="11"/>
      <c r="NEE164" s="11"/>
      <c r="NEF164" s="11"/>
      <c r="NEG164" s="11"/>
      <c r="NEH164" s="11"/>
      <c r="NEI164" s="11"/>
      <c r="NEJ164" s="11"/>
      <c r="NEK164" s="11"/>
      <c r="NEL164" s="11"/>
      <c r="NEM164" s="11"/>
      <c r="NEN164" s="11"/>
      <c r="NEO164" s="11"/>
      <c r="NEP164" s="11"/>
      <c r="NEQ164" s="11"/>
      <c r="NER164" s="11"/>
      <c r="NES164" s="11"/>
      <c r="NET164" s="11"/>
      <c r="NEU164" s="11"/>
      <c r="NEV164" s="11"/>
      <c r="NEW164" s="11"/>
      <c r="NEX164" s="11"/>
      <c r="NEY164" s="11"/>
      <c r="NEZ164" s="11"/>
      <c r="NFA164" s="11"/>
      <c r="NFB164" s="11"/>
      <c r="NFC164" s="11"/>
      <c r="NFD164" s="11"/>
      <c r="NFE164" s="11"/>
      <c r="NFF164" s="11"/>
      <c r="NFG164" s="11"/>
      <c r="NFH164" s="11"/>
      <c r="NFI164" s="11"/>
      <c r="NFJ164" s="11"/>
      <c r="NFK164" s="11"/>
      <c r="NFL164" s="11"/>
      <c r="NFM164" s="11"/>
      <c r="NFN164" s="11"/>
      <c r="NFO164" s="11"/>
      <c r="NFP164" s="11"/>
      <c r="NFQ164" s="11"/>
      <c r="NFR164" s="11"/>
      <c r="NFS164" s="11"/>
      <c r="NFT164" s="11"/>
      <c r="NFU164" s="11"/>
      <c r="NFV164" s="11"/>
      <c r="NFW164" s="11"/>
      <c r="NFX164" s="11"/>
      <c r="NFY164" s="11"/>
      <c r="NFZ164" s="11"/>
      <c r="NGA164" s="11"/>
      <c r="NGB164" s="11"/>
      <c r="NGC164" s="11"/>
      <c r="NGD164" s="11"/>
      <c r="NGE164" s="11"/>
      <c r="NGF164" s="11"/>
      <c r="NGG164" s="11"/>
      <c r="NGH164" s="11"/>
      <c r="NGI164" s="11"/>
      <c r="NGJ164" s="11"/>
      <c r="NGK164" s="11"/>
      <c r="NGL164" s="11"/>
      <c r="NGM164" s="11"/>
      <c r="NGN164" s="11"/>
      <c r="NGO164" s="11"/>
      <c r="NGP164" s="11"/>
      <c r="NGQ164" s="11"/>
      <c r="NGR164" s="11"/>
      <c r="NGS164" s="11"/>
      <c r="NGT164" s="11"/>
      <c r="NGU164" s="11"/>
      <c r="NGV164" s="11"/>
      <c r="NGW164" s="11"/>
      <c r="NGX164" s="11"/>
      <c r="NGY164" s="11"/>
      <c r="NGZ164" s="11"/>
      <c r="NHA164" s="11"/>
      <c r="NHB164" s="11"/>
      <c r="NHC164" s="11"/>
      <c r="NHD164" s="11"/>
      <c r="NHE164" s="11"/>
      <c r="NHF164" s="11"/>
      <c r="NHG164" s="11"/>
      <c r="NHH164" s="11"/>
      <c r="NHI164" s="11"/>
      <c r="NHJ164" s="11"/>
      <c r="NHK164" s="11"/>
      <c r="NHL164" s="11"/>
      <c r="NHM164" s="11"/>
      <c r="NHN164" s="11"/>
      <c r="NHO164" s="11"/>
      <c r="NHP164" s="11"/>
      <c r="NHQ164" s="11"/>
      <c r="NHR164" s="11"/>
      <c r="NHS164" s="11"/>
      <c r="NHT164" s="11"/>
      <c r="NHU164" s="11"/>
      <c r="NHV164" s="11"/>
      <c r="NHW164" s="11"/>
      <c r="NHX164" s="11"/>
      <c r="NHY164" s="11"/>
      <c r="NHZ164" s="11"/>
      <c r="NIA164" s="11"/>
      <c r="NIB164" s="11"/>
      <c r="NIC164" s="11"/>
      <c r="NID164" s="11"/>
      <c r="NIE164" s="11"/>
      <c r="NIF164" s="11"/>
      <c r="NIG164" s="11"/>
      <c r="NIH164" s="11"/>
      <c r="NII164" s="11"/>
      <c r="NIJ164" s="11"/>
      <c r="NIK164" s="11"/>
      <c r="NIL164" s="11"/>
      <c r="NIM164" s="11"/>
      <c r="NIN164" s="11"/>
      <c r="NIO164" s="11"/>
      <c r="NIP164" s="11"/>
      <c r="NIQ164" s="11"/>
      <c r="NIR164" s="11"/>
      <c r="NIS164" s="11"/>
      <c r="NIT164" s="11"/>
      <c r="NIU164" s="11"/>
      <c r="NIV164" s="11"/>
      <c r="NIW164" s="11"/>
      <c r="NIX164" s="11"/>
      <c r="NIY164" s="11"/>
      <c r="NIZ164" s="11"/>
      <c r="NJA164" s="11"/>
      <c r="NJB164" s="11"/>
      <c r="NJC164" s="11"/>
      <c r="NJD164" s="11"/>
      <c r="NJE164" s="11"/>
      <c r="NJF164" s="11"/>
      <c r="NJG164" s="11"/>
      <c r="NJH164" s="11"/>
      <c r="NJI164" s="11"/>
      <c r="NJJ164" s="11"/>
      <c r="NJK164" s="11"/>
      <c r="NJL164" s="11"/>
      <c r="NJM164" s="11"/>
      <c r="NJN164" s="11"/>
      <c r="NJO164" s="11"/>
      <c r="NJP164" s="11"/>
      <c r="NJQ164" s="11"/>
      <c r="NJR164" s="11"/>
      <c r="NJS164" s="11"/>
      <c r="NJT164" s="11"/>
      <c r="NJU164" s="11"/>
      <c r="NJV164" s="11"/>
      <c r="NJW164" s="11"/>
      <c r="NJX164" s="11"/>
      <c r="NJY164" s="11"/>
      <c r="NJZ164" s="11"/>
      <c r="NKA164" s="11"/>
      <c r="NKB164" s="11"/>
      <c r="NKC164" s="11"/>
      <c r="NKD164" s="11"/>
      <c r="NKE164" s="11"/>
      <c r="NKF164" s="11"/>
      <c r="NKG164" s="11"/>
      <c r="NKH164" s="11"/>
      <c r="NKI164" s="11"/>
      <c r="NKJ164" s="11"/>
      <c r="NKK164" s="11"/>
      <c r="NKL164" s="11"/>
      <c r="NKM164" s="11"/>
      <c r="NKN164" s="11"/>
      <c r="NKO164" s="11"/>
      <c r="NKP164" s="11"/>
      <c r="NKQ164" s="11"/>
      <c r="NKR164" s="11"/>
      <c r="NKS164" s="11"/>
      <c r="NKT164" s="11"/>
      <c r="NKU164" s="11"/>
      <c r="NKV164" s="11"/>
      <c r="NKW164" s="11"/>
      <c r="NKX164" s="11"/>
      <c r="NKY164" s="11"/>
      <c r="NKZ164" s="11"/>
      <c r="NLA164" s="11"/>
      <c r="NLB164" s="11"/>
      <c r="NLC164" s="11"/>
      <c r="NLD164" s="11"/>
      <c r="NLE164" s="11"/>
      <c r="NLF164" s="11"/>
      <c r="NLG164" s="11"/>
      <c r="NLH164" s="11"/>
      <c r="NLI164" s="11"/>
      <c r="NLJ164" s="11"/>
      <c r="NLK164" s="11"/>
      <c r="NLL164" s="11"/>
      <c r="NLM164" s="11"/>
      <c r="NLN164" s="11"/>
      <c r="NLO164" s="11"/>
      <c r="NLP164" s="11"/>
      <c r="NLQ164" s="11"/>
      <c r="NLR164" s="11"/>
      <c r="NLS164" s="11"/>
      <c r="NLT164" s="11"/>
      <c r="NLU164" s="11"/>
      <c r="NLV164" s="11"/>
      <c r="NLW164" s="11"/>
      <c r="NLX164" s="11"/>
      <c r="NLY164" s="11"/>
      <c r="NLZ164" s="11"/>
      <c r="NMA164" s="11"/>
      <c r="NMB164" s="11"/>
      <c r="NMC164" s="11"/>
      <c r="NMD164" s="11"/>
      <c r="NME164" s="11"/>
      <c r="NMF164" s="11"/>
      <c r="NMG164" s="11"/>
      <c r="NMH164" s="11"/>
      <c r="NMI164" s="11"/>
      <c r="NMJ164" s="11"/>
      <c r="NMK164" s="11"/>
      <c r="NML164" s="11"/>
      <c r="NMM164" s="11"/>
      <c r="NMN164" s="11"/>
      <c r="NMO164" s="11"/>
      <c r="NMP164" s="11"/>
      <c r="NMQ164" s="11"/>
      <c r="NMR164" s="11"/>
      <c r="NMS164" s="11"/>
      <c r="NMT164" s="11"/>
      <c r="NMU164" s="11"/>
      <c r="NMV164" s="11"/>
      <c r="NMW164" s="11"/>
      <c r="NMX164" s="11"/>
      <c r="NMY164" s="11"/>
      <c r="NMZ164" s="11"/>
      <c r="NNA164" s="11"/>
      <c r="NNB164" s="11"/>
      <c r="NNC164" s="11"/>
      <c r="NND164" s="11"/>
      <c r="NNE164" s="11"/>
      <c r="NNF164" s="11"/>
      <c r="NNG164" s="11"/>
      <c r="NNH164" s="11"/>
      <c r="NNI164" s="11"/>
      <c r="NNJ164" s="11"/>
      <c r="NNK164" s="11"/>
      <c r="NNL164" s="11"/>
      <c r="NNM164" s="11"/>
      <c r="NNN164" s="11"/>
      <c r="NNO164" s="11"/>
      <c r="NNP164" s="11"/>
      <c r="NNQ164" s="11"/>
      <c r="NNR164" s="11"/>
      <c r="NNS164" s="11"/>
      <c r="NNT164" s="11"/>
      <c r="NNU164" s="11"/>
      <c r="NNV164" s="11"/>
      <c r="NNW164" s="11"/>
      <c r="NNX164" s="11"/>
      <c r="NNY164" s="11"/>
      <c r="NNZ164" s="11"/>
      <c r="NOA164" s="11"/>
      <c r="NOB164" s="11"/>
      <c r="NOC164" s="11"/>
      <c r="NOD164" s="11"/>
      <c r="NOE164" s="11"/>
      <c r="NOF164" s="11"/>
      <c r="NOG164" s="11"/>
      <c r="NOH164" s="11"/>
      <c r="NOI164" s="11"/>
      <c r="NOJ164" s="11"/>
      <c r="NOK164" s="11"/>
      <c r="NOL164" s="11"/>
      <c r="NOM164" s="11"/>
      <c r="NON164" s="11"/>
      <c r="NOO164" s="11"/>
      <c r="NOP164" s="11"/>
      <c r="NOQ164" s="11"/>
      <c r="NOR164" s="11"/>
      <c r="NOS164" s="11"/>
      <c r="NOT164" s="11"/>
      <c r="NOU164" s="11"/>
      <c r="NOV164" s="11"/>
      <c r="NOW164" s="11"/>
      <c r="NOX164" s="11"/>
      <c r="NOY164" s="11"/>
      <c r="NOZ164" s="11"/>
      <c r="NPA164" s="11"/>
      <c r="NPB164" s="11"/>
      <c r="NPC164" s="11"/>
      <c r="NPD164" s="11"/>
      <c r="NPE164" s="11"/>
      <c r="NPF164" s="11"/>
      <c r="NPG164" s="11"/>
      <c r="NPH164" s="11"/>
      <c r="NPI164" s="11"/>
      <c r="NPJ164" s="11"/>
      <c r="NPK164" s="11"/>
      <c r="NPL164" s="11"/>
      <c r="NPM164" s="11"/>
      <c r="NPN164" s="11"/>
      <c r="NPO164" s="11"/>
      <c r="NPP164" s="11"/>
      <c r="NPQ164" s="11"/>
      <c r="NPR164" s="11"/>
      <c r="NPS164" s="11"/>
      <c r="NPT164" s="11"/>
      <c r="NPU164" s="11"/>
      <c r="NPV164" s="11"/>
      <c r="NPW164" s="11"/>
      <c r="NPX164" s="11"/>
      <c r="NPY164" s="11"/>
      <c r="NPZ164" s="11"/>
      <c r="NQA164" s="11"/>
      <c r="NQB164" s="11"/>
      <c r="NQC164" s="11"/>
      <c r="NQD164" s="11"/>
      <c r="NQE164" s="11"/>
      <c r="NQF164" s="11"/>
      <c r="NQG164" s="11"/>
      <c r="NQH164" s="11"/>
      <c r="NQI164" s="11"/>
      <c r="NQJ164" s="11"/>
      <c r="NQK164" s="11"/>
      <c r="NQL164" s="11"/>
      <c r="NQM164" s="11"/>
      <c r="NQN164" s="11"/>
      <c r="NQO164" s="11"/>
      <c r="NQP164" s="11"/>
      <c r="NQQ164" s="11"/>
      <c r="NQR164" s="11"/>
      <c r="NQS164" s="11"/>
      <c r="NQT164" s="11"/>
      <c r="NQU164" s="11"/>
      <c r="NQV164" s="11"/>
      <c r="NQW164" s="11"/>
      <c r="NQX164" s="11"/>
      <c r="NQY164" s="11"/>
      <c r="NQZ164" s="11"/>
      <c r="NRA164" s="11"/>
      <c r="NRB164" s="11"/>
      <c r="NRC164" s="11"/>
      <c r="NRD164" s="11"/>
      <c r="NRE164" s="11"/>
      <c r="NRF164" s="11"/>
      <c r="NRG164" s="11"/>
      <c r="NRH164" s="11"/>
      <c r="NRI164" s="11"/>
      <c r="NRJ164" s="11"/>
      <c r="NRK164" s="11"/>
      <c r="NRL164" s="11"/>
      <c r="NRM164" s="11"/>
      <c r="NRN164" s="11"/>
      <c r="NRO164" s="11"/>
      <c r="NRP164" s="11"/>
      <c r="NRQ164" s="11"/>
      <c r="NRR164" s="11"/>
      <c r="NRS164" s="11"/>
      <c r="NRT164" s="11"/>
      <c r="NRU164" s="11"/>
      <c r="NRV164" s="11"/>
      <c r="NRW164" s="11"/>
      <c r="NRX164" s="11"/>
      <c r="NRY164" s="11"/>
      <c r="NRZ164" s="11"/>
      <c r="NSA164" s="11"/>
      <c r="NSB164" s="11"/>
      <c r="NSC164" s="11"/>
      <c r="NSD164" s="11"/>
      <c r="NSE164" s="11"/>
      <c r="NSF164" s="11"/>
      <c r="NSG164" s="11"/>
      <c r="NSH164" s="11"/>
      <c r="NSI164" s="11"/>
      <c r="NSJ164" s="11"/>
      <c r="NSK164" s="11"/>
      <c r="NSL164" s="11"/>
      <c r="NSM164" s="11"/>
      <c r="NSN164" s="11"/>
      <c r="NSO164" s="11"/>
      <c r="NSP164" s="11"/>
      <c r="NSQ164" s="11"/>
      <c r="NSR164" s="11"/>
      <c r="NSS164" s="11"/>
      <c r="NST164" s="11"/>
      <c r="NSU164" s="11"/>
      <c r="NSV164" s="11"/>
      <c r="NSW164" s="11"/>
      <c r="NSX164" s="11"/>
      <c r="NSY164" s="11"/>
      <c r="NSZ164" s="11"/>
      <c r="NTA164" s="11"/>
      <c r="NTB164" s="11"/>
      <c r="NTC164" s="11"/>
      <c r="NTD164" s="11"/>
      <c r="NTE164" s="11"/>
      <c r="NTF164" s="11"/>
      <c r="NTG164" s="11"/>
      <c r="NTH164" s="11"/>
      <c r="NTI164" s="11"/>
      <c r="NTJ164" s="11"/>
      <c r="NTK164" s="11"/>
      <c r="NTL164" s="11"/>
      <c r="NTM164" s="11"/>
      <c r="NTN164" s="11"/>
      <c r="NTO164" s="11"/>
      <c r="NTP164" s="11"/>
      <c r="NTQ164" s="11"/>
      <c r="NTR164" s="11"/>
      <c r="NTS164" s="11"/>
      <c r="NTT164" s="11"/>
      <c r="NTU164" s="11"/>
      <c r="NTV164" s="11"/>
      <c r="NTW164" s="11"/>
      <c r="NTX164" s="11"/>
      <c r="NTY164" s="11"/>
      <c r="NTZ164" s="11"/>
      <c r="NUA164" s="11"/>
      <c r="NUB164" s="11"/>
      <c r="NUC164" s="11"/>
      <c r="NUD164" s="11"/>
      <c r="NUE164" s="11"/>
      <c r="NUF164" s="11"/>
      <c r="NUG164" s="11"/>
      <c r="NUH164" s="11"/>
      <c r="NUI164" s="11"/>
      <c r="NUJ164" s="11"/>
      <c r="NUK164" s="11"/>
      <c r="NUL164" s="11"/>
      <c r="NUM164" s="11"/>
      <c r="NUN164" s="11"/>
      <c r="NUO164" s="11"/>
      <c r="NUP164" s="11"/>
      <c r="NUQ164" s="11"/>
      <c r="NUR164" s="11"/>
      <c r="NUS164" s="11"/>
      <c r="NUT164" s="11"/>
      <c r="NUU164" s="11"/>
      <c r="NUV164" s="11"/>
      <c r="NUW164" s="11"/>
      <c r="NUX164" s="11"/>
      <c r="NUY164" s="11"/>
      <c r="NUZ164" s="11"/>
      <c r="NVA164" s="11"/>
      <c r="NVB164" s="11"/>
      <c r="NVC164" s="11"/>
      <c r="NVD164" s="11"/>
      <c r="NVE164" s="11"/>
      <c r="NVF164" s="11"/>
      <c r="NVG164" s="11"/>
      <c r="NVH164" s="11"/>
      <c r="NVI164" s="11"/>
      <c r="NVJ164" s="11"/>
      <c r="NVK164" s="11"/>
      <c r="NVL164" s="11"/>
      <c r="NVM164" s="11"/>
      <c r="NVN164" s="11"/>
      <c r="NVO164" s="11"/>
      <c r="NVP164" s="11"/>
      <c r="NVQ164" s="11"/>
      <c r="NVR164" s="11"/>
      <c r="NVS164" s="11"/>
      <c r="NVT164" s="11"/>
      <c r="NVU164" s="11"/>
      <c r="NVV164" s="11"/>
      <c r="NVW164" s="11"/>
      <c r="NVX164" s="11"/>
      <c r="NVY164" s="11"/>
      <c r="NVZ164" s="11"/>
      <c r="NWA164" s="11"/>
      <c r="NWB164" s="11"/>
      <c r="NWC164" s="11"/>
      <c r="NWD164" s="11"/>
      <c r="NWE164" s="11"/>
      <c r="NWF164" s="11"/>
      <c r="NWG164" s="11"/>
      <c r="NWH164" s="11"/>
      <c r="NWI164" s="11"/>
      <c r="NWJ164" s="11"/>
      <c r="NWK164" s="11"/>
      <c r="NWL164" s="11"/>
      <c r="NWM164" s="11"/>
      <c r="NWN164" s="11"/>
      <c r="NWO164" s="11"/>
      <c r="NWP164" s="11"/>
      <c r="NWQ164" s="11"/>
      <c r="NWR164" s="11"/>
      <c r="NWS164" s="11"/>
      <c r="NWT164" s="11"/>
      <c r="NWU164" s="11"/>
      <c r="NWV164" s="11"/>
      <c r="NWW164" s="11"/>
      <c r="NWX164" s="11"/>
      <c r="NWY164" s="11"/>
      <c r="NWZ164" s="11"/>
      <c r="NXA164" s="11"/>
      <c r="NXB164" s="11"/>
      <c r="NXC164" s="11"/>
      <c r="NXD164" s="11"/>
      <c r="NXE164" s="11"/>
      <c r="NXF164" s="11"/>
      <c r="NXG164" s="11"/>
      <c r="NXH164" s="11"/>
      <c r="NXI164" s="11"/>
      <c r="NXJ164" s="11"/>
      <c r="NXK164" s="11"/>
      <c r="NXL164" s="11"/>
      <c r="NXM164" s="11"/>
      <c r="NXN164" s="11"/>
      <c r="NXO164" s="11"/>
      <c r="NXP164" s="11"/>
      <c r="NXQ164" s="11"/>
      <c r="NXR164" s="11"/>
      <c r="NXS164" s="11"/>
      <c r="NXT164" s="11"/>
      <c r="NXU164" s="11"/>
      <c r="NXV164" s="11"/>
      <c r="NXW164" s="11"/>
      <c r="NXX164" s="11"/>
      <c r="NXY164" s="11"/>
      <c r="NXZ164" s="11"/>
      <c r="NYA164" s="11"/>
      <c r="NYB164" s="11"/>
      <c r="NYC164" s="11"/>
      <c r="NYD164" s="11"/>
      <c r="NYE164" s="11"/>
      <c r="NYF164" s="11"/>
      <c r="NYG164" s="11"/>
      <c r="NYH164" s="11"/>
      <c r="NYI164" s="11"/>
      <c r="NYJ164" s="11"/>
      <c r="NYK164" s="11"/>
      <c r="NYL164" s="11"/>
      <c r="NYM164" s="11"/>
      <c r="NYN164" s="11"/>
      <c r="NYO164" s="11"/>
      <c r="NYP164" s="11"/>
      <c r="NYQ164" s="11"/>
      <c r="NYR164" s="11"/>
      <c r="NYS164" s="11"/>
      <c r="NYT164" s="11"/>
      <c r="NYU164" s="11"/>
      <c r="NYV164" s="11"/>
      <c r="NYW164" s="11"/>
      <c r="NYX164" s="11"/>
      <c r="NYY164" s="11"/>
      <c r="NYZ164" s="11"/>
      <c r="NZA164" s="11"/>
      <c r="NZB164" s="11"/>
      <c r="NZC164" s="11"/>
      <c r="NZD164" s="11"/>
      <c r="NZE164" s="11"/>
      <c r="NZF164" s="11"/>
      <c r="NZG164" s="11"/>
      <c r="NZH164" s="11"/>
      <c r="NZI164" s="11"/>
      <c r="NZJ164" s="11"/>
      <c r="NZK164" s="11"/>
      <c r="NZL164" s="11"/>
      <c r="NZM164" s="11"/>
      <c r="NZN164" s="11"/>
      <c r="NZO164" s="11"/>
      <c r="NZP164" s="11"/>
      <c r="NZQ164" s="11"/>
      <c r="NZR164" s="11"/>
      <c r="NZS164" s="11"/>
      <c r="NZT164" s="11"/>
      <c r="NZU164" s="11"/>
      <c r="NZV164" s="11"/>
      <c r="NZW164" s="11"/>
      <c r="NZX164" s="11"/>
      <c r="NZY164" s="11"/>
      <c r="NZZ164" s="11"/>
      <c r="OAA164" s="11"/>
      <c r="OAB164" s="11"/>
      <c r="OAC164" s="11"/>
      <c r="OAD164" s="11"/>
      <c r="OAE164" s="11"/>
      <c r="OAF164" s="11"/>
      <c r="OAG164" s="11"/>
      <c r="OAH164" s="11"/>
      <c r="OAI164" s="11"/>
      <c r="OAJ164" s="11"/>
      <c r="OAK164" s="11"/>
      <c r="OAL164" s="11"/>
      <c r="OAM164" s="11"/>
      <c r="OAN164" s="11"/>
      <c r="OAO164" s="11"/>
      <c r="OAP164" s="11"/>
      <c r="OAQ164" s="11"/>
      <c r="OAR164" s="11"/>
      <c r="OAS164" s="11"/>
      <c r="OAT164" s="11"/>
      <c r="OAU164" s="11"/>
      <c r="OAV164" s="11"/>
      <c r="OAW164" s="11"/>
      <c r="OAX164" s="11"/>
      <c r="OAY164" s="11"/>
      <c r="OAZ164" s="11"/>
      <c r="OBA164" s="11"/>
      <c r="OBB164" s="11"/>
      <c r="OBC164" s="11"/>
      <c r="OBD164" s="11"/>
      <c r="OBE164" s="11"/>
      <c r="OBF164" s="11"/>
      <c r="OBG164" s="11"/>
      <c r="OBH164" s="11"/>
      <c r="OBI164" s="11"/>
      <c r="OBJ164" s="11"/>
      <c r="OBK164" s="11"/>
      <c r="OBL164" s="11"/>
      <c r="OBM164" s="11"/>
      <c r="OBN164" s="11"/>
      <c r="OBO164" s="11"/>
      <c r="OBP164" s="11"/>
      <c r="OBQ164" s="11"/>
      <c r="OBR164" s="11"/>
      <c r="OBS164" s="11"/>
      <c r="OBT164" s="11"/>
      <c r="OBU164" s="11"/>
      <c r="OBV164" s="11"/>
      <c r="OBW164" s="11"/>
      <c r="OBX164" s="11"/>
      <c r="OBY164" s="11"/>
      <c r="OBZ164" s="11"/>
      <c r="OCA164" s="11"/>
      <c r="OCB164" s="11"/>
      <c r="OCC164" s="11"/>
      <c r="OCD164" s="11"/>
      <c r="OCE164" s="11"/>
      <c r="OCF164" s="11"/>
      <c r="OCG164" s="11"/>
      <c r="OCH164" s="11"/>
      <c r="OCI164" s="11"/>
      <c r="OCJ164" s="11"/>
      <c r="OCK164" s="11"/>
      <c r="OCL164" s="11"/>
      <c r="OCM164" s="11"/>
      <c r="OCN164" s="11"/>
      <c r="OCO164" s="11"/>
      <c r="OCP164" s="11"/>
      <c r="OCQ164" s="11"/>
      <c r="OCR164" s="11"/>
      <c r="OCS164" s="11"/>
      <c r="OCT164" s="11"/>
      <c r="OCU164" s="11"/>
      <c r="OCV164" s="11"/>
      <c r="OCW164" s="11"/>
      <c r="OCX164" s="11"/>
      <c r="OCY164" s="11"/>
      <c r="OCZ164" s="11"/>
      <c r="ODA164" s="11"/>
      <c r="ODB164" s="11"/>
      <c r="ODC164" s="11"/>
      <c r="ODD164" s="11"/>
      <c r="ODE164" s="11"/>
      <c r="ODF164" s="11"/>
      <c r="ODG164" s="11"/>
      <c r="ODH164" s="11"/>
      <c r="ODI164" s="11"/>
      <c r="ODJ164" s="11"/>
      <c r="ODK164" s="11"/>
      <c r="ODL164" s="11"/>
      <c r="ODM164" s="11"/>
      <c r="ODN164" s="11"/>
      <c r="ODO164" s="11"/>
      <c r="ODP164" s="11"/>
      <c r="ODQ164" s="11"/>
      <c r="ODR164" s="11"/>
      <c r="ODS164" s="11"/>
      <c r="ODT164" s="11"/>
      <c r="ODU164" s="11"/>
      <c r="ODV164" s="11"/>
      <c r="ODW164" s="11"/>
      <c r="ODX164" s="11"/>
      <c r="ODY164" s="11"/>
      <c r="ODZ164" s="11"/>
      <c r="OEA164" s="11"/>
      <c r="OEB164" s="11"/>
      <c r="OEC164" s="11"/>
      <c r="OED164" s="11"/>
      <c r="OEE164" s="11"/>
      <c r="OEF164" s="11"/>
      <c r="OEG164" s="11"/>
      <c r="OEH164" s="11"/>
      <c r="OEI164" s="11"/>
      <c r="OEJ164" s="11"/>
      <c r="OEK164" s="11"/>
      <c r="OEL164" s="11"/>
      <c r="OEM164" s="11"/>
      <c r="OEN164" s="11"/>
      <c r="OEO164" s="11"/>
      <c r="OEP164" s="11"/>
      <c r="OEQ164" s="11"/>
      <c r="OER164" s="11"/>
      <c r="OES164" s="11"/>
      <c r="OET164" s="11"/>
      <c r="OEU164" s="11"/>
      <c r="OEV164" s="11"/>
      <c r="OEW164" s="11"/>
      <c r="OEX164" s="11"/>
      <c r="OEY164" s="11"/>
      <c r="OEZ164" s="11"/>
      <c r="OFA164" s="11"/>
      <c r="OFB164" s="11"/>
      <c r="OFC164" s="11"/>
      <c r="OFD164" s="11"/>
      <c r="OFE164" s="11"/>
      <c r="OFF164" s="11"/>
      <c r="OFG164" s="11"/>
      <c r="OFH164" s="11"/>
      <c r="OFI164" s="11"/>
      <c r="OFJ164" s="11"/>
      <c r="OFK164" s="11"/>
      <c r="OFL164" s="11"/>
      <c r="OFM164" s="11"/>
      <c r="OFN164" s="11"/>
      <c r="OFO164" s="11"/>
      <c r="OFP164" s="11"/>
      <c r="OFQ164" s="11"/>
      <c r="OFR164" s="11"/>
      <c r="OFS164" s="11"/>
      <c r="OFT164" s="11"/>
      <c r="OFU164" s="11"/>
      <c r="OFV164" s="11"/>
      <c r="OFW164" s="11"/>
      <c r="OFX164" s="11"/>
      <c r="OFY164" s="11"/>
      <c r="OFZ164" s="11"/>
      <c r="OGA164" s="11"/>
      <c r="OGB164" s="11"/>
      <c r="OGC164" s="11"/>
      <c r="OGD164" s="11"/>
      <c r="OGE164" s="11"/>
      <c r="OGF164" s="11"/>
      <c r="OGG164" s="11"/>
      <c r="OGH164" s="11"/>
      <c r="OGI164" s="11"/>
      <c r="OGJ164" s="11"/>
      <c r="OGK164" s="11"/>
      <c r="OGL164" s="11"/>
      <c r="OGM164" s="11"/>
      <c r="OGN164" s="11"/>
      <c r="OGO164" s="11"/>
      <c r="OGP164" s="11"/>
      <c r="OGQ164" s="11"/>
      <c r="OGR164" s="11"/>
      <c r="OGS164" s="11"/>
      <c r="OGT164" s="11"/>
      <c r="OGU164" s="11"/>
      <c r="OGV164" s="11"/>
      <c r="OGW164" s="11"/>
      <c r="OGX164" s="11"/>
      <c r="OGY164" s="11"/>
      <c r="OGZ164" s="11"/>
      <c r="OHA164" s="11"/>
      <c r="OHB164" s="11"/>
      <c r="OHC164" s="11"/>
      <c r="OHD164" s="11"/>
      <c r="OHE164" s="11"/>
      <c r="OHF164" s="11"/>
      <c r="OHG164" s="11"/>
      <c r="OHH164" s="11"/>
      <c r="OHI164" s="11"/>
      <c r="OHJ164" s="11"/>
      <c r="OHK164" s="11"/>
      <c r="OHL164" s="11"/>
      <c r="OHM164" s="11"/>
      <c r="OHN164" s="11"/>
      <c r="OHO164" s="11"/>
      <c r="OHP164" s="11"/>
      <c r="OHQ164" s="11"/>
      <c r="OHR164" s="11"/>
      <c r="OHS164" s="11"/>
      <c r="OHT164" s="11"/>
      <c r="OHU164" s="11"/>
      <c r="OHV164" s="11"/>
      <c r="OHW164" s="11"/>
      <c r="OHX164" s="11"/>
      <c r="OHY164" s="11"/>
      <c r="OHZ164" s="11"/>
      <c r="OIA164" s="11"/>
      <c r="OIB164" s="11"/>
      <c r="OIC164" s="11"/>
      <c r="OID164" s="11"/>
      <c r="OIE164" s="11"/>
      <c r="OIF164" s="11"/>
      <c r="OIG164" s="11"/>
      <c r="OIH164" s="11"/>
      <c r="OII164" s="11"/>
      <c r="OIJ164" s="11"/>
      <c r="OIK164" s="11"/>
      <c r="OIL164" s="11"/>
      <c r="OIM164" s="11"/>
      <c r="OIN164" s="11"/>
      <c r="OIO164" s="11"/>
      <c r="OIP164" s="11"/>
      <c r="OIQ164" s="11"/>
      <c r="OIR164" s="11"/>
      <c r="OIS164" s="11"/>
      <c r="OIT164" s="11"/>
      <c r="OIU164" s="11"/>
      <c r="OIV164" s="11"/>
      <c r="OIW164" s="11"/>
      <c r="OIX164" s="11"/>
      <c r="OIY164" s="11"/>
      <c r="OIZ164" s="11"/>
      <c r="OJA164" s="11"/>
      <c r="OJB164" s="11"/>
      <c r="OJC164" s="11"/>
      <c r="OJD164" s="11"/>
      <c r="OJE164" s="11"/>
      <c r="OJF164" s="11"/>
      <c r="OJG164" s="11"/>
      <c r="OJH164" s="11"/>
      <c r="OJI164" s="11"/>
      <c r="OJJ164" s="11"/>
      <c r="OJK164" s="11"/>
      <c r="OJL164" s="11"/>
      <c r="OJM164" s="11"/>
      <c r="OJN164" s="11"/>
      <c r="OJO164" s="11"/>
      <c r="OJP164" s="11"/>
      <c r="OJQ164" s="11"/>
      <c r="OJR164" s="11"/>
      <c r="OJS164" s="11"/>
      <c r="OJT164" s="11"/>
      <c r="OJU164" s="11"/>
      <c r="OJV164" s="11"/>
      <c r="OJW164" s="11"/>
      <c r="OJX164" s="11"/>
      <c r="OJY164" s="11"/>
      <c r="OJZ164" s="11"/>
      <c r="OKA164" s="11"/>
      <c r="OKB164" s="11"/>
      <c r="OKC164" s="11"/>
      <c r="OKD164" s="11"/>
      <c r="OKE164" s="11"/>
      <c r="OKF164" s="11"/>
      <c r="OKG164" s="11"/>
      <c r="OKH164" s="11"/>
      <c r="OKI164" s="11"/>
      <c r="OKJ164" s="11"/>
      <c r="OKK164" s="11"/>
      <c r="OKL164" s="11"/>
      <c r="OKM164" s="11"/>
      <c r="OKN164" s="11"/>
      <c r="OKO164" s="11"/>
      <c r="OKP164" s="11"/>
      <c r="OKQ164" s="11"/>
      <c r="OKR164" s="11"/>
      <c r="OKS164" s="11"/>
      <c r="OKT164" s="11"/>
      <c r="OKU164" s="11"/>
      <c r="OKV164" s="11"/>
      <c r="OKW164" s="11"/>
      <c r="OKX164" s="11"/>
      <c r="OKY164" s="11"/>
      <c r="OKZ164" s="11"/>
      <c r="OLA164" s="11"/>
      <c r="OLB164" s="11"/>
      <c r="OLC164" s="11"/>
      <c r="OLD164" s="11"/>
      <c r="OLE164" s="11"/>
      <c r="OLF164" s="11"/>
      <c r="OLG164" s="11"/>
      <c r="OLH164" s="11"/>
      <c r="OLI164" s="11"/>
      <c r="OLJ164" s="11"/>
      <c r="OLK164" s="11"/>
      <c r="OLL164" s="11"/>
      <c r="OLM164" s="11"/>
      <c r="OLN164" s="11"/>
      <c r="OLO164" s="11"/>
      <c r="OLP164" s="11"/>
      <c r="OLQ164" s="11"/>
      <c r="OLR164" s="11"/>
      <c r="OLS164" s="11"/>
      <c r="OLT164" s="11"/>
      <c r="OLU164" s="11"/>
      <c r="OLV164" s="11"/>
      <c r="OLW164" s="11"/>
      <c r="OLX164" s="11"/>
      <c r="OLY164" s="11"/>
      <c r="OLZ164" s="11"/>
      <c r="OMA164" s="11"/>
      <c r="OMB164" s="11"/>
      <c r="OMC164" s="11"/>
      <c r="OMD164" s="11"/>
      <c r="OME164" s="11"/>
      <c r="OMF164" s="11"/>
      <c r="OMG164" s="11"/>
      <c r="OMH164" s="11"/>
      <c r="OMI164" s="11"/>
      <c r="OMJ164" s="11"/>
      <c r="OMK164" s="11"/>
      <c r="OML164" s="11"/>
      <c r="OMM164" s="11"/>
      <c r="OMN164" s="11"/>
      <c r="OMO164" s="11"/>
      <c r="OMP164" s="11"/>
      <c r="OMQ164" s="11"/>
      <c r="OMR164" s="11"/>
      <c r="OMS164" s="11"/>
      <c r="OMT164" s="11"/>
      <c r="OMU164" s="11"/>
      <c r="OMV164" s="11"/>
      <c r="OMW164" s="11"/>
      <c r="OMX164" s="11"/>
      <c r="OMY164" s="11"/>
      <c r="OMZ164" s="11"/>
      <c r="ONA164" s="11"/>
      <c r="ONB164" s="11"/>
      <c r="ONC164" s="11"/>
      <c r="OND164" s="11"/>
      <c r="ONE164" s="11"/>
      <c r="ONF164" s="11"/>
      <c r="ONG164" s="11"/>
      <c r="ONH164" s="11"/>
      <c r="ONI164" s="11"/>
      <c r="ONJ164" s="11"/>
      <c r="ONK164" s="11"/>
      <c r="ONL164" s="11"/>
      <c r="ONM164" s="11"/>
      <c r="ONN164" s="11"/>
      <c r="ONO164" s="11"/>
      <c r="ONP164" s="11"/>
      <c r="ONQ164" s="11"/>
      <c r="ONR164" s="11"/>
      <c r="ONS164" s="11"/>
      <c r="ONT164" s="11"/>
      <c r="ONU164" s="11"/>
      <c r="ONV164" s="11"/>
      <c r="ONW164" s="11"/>
      <c r="ONX164" s="11"/>
      <c r="ONY164" s="11"/>
      <c r="ONZ164" s="11"/>
      <c r="OOA164" s="11"/>
      <c r="OOB164" s="11"/>
      <c r="OOC164" s="11"/>
      <c r="OOD164" s="11"/>
      <c r="OOE164" s="11"/>
      <c r="OOF164" s="11"/>
      <c r="OOG164" s="11"/>
      <c r="OOH164" s="11"/>
      <c r="OOI164" s="11"/>
      <c r="OOJ164" s="11"/>
      <c r="OOK164" s="11"/>
      <c r="OOL164" s="11"/>
      <c r="OOM164" s="11"/>
      <c r="OON164" s="11"/>
      <c r="OOO164" s="11"/>
      <c r="OOP164" s="11"/>
      <c r="OOQ164" s="11"/>
      <c r="OOR164" s="11"/>
      <c r="OOS164" s="11"/>
      <c r="OOT164" s="11"/>
      <c r="OOU164" s="11"/>
      <c r="OOV164" s="11"/>
      <c r="OOW164" s="11"/>
      <c r="OOX164" s="11"/>
      <c r="OOY164" s="11"/>
      <c r="OOZ164" s="11"/>
      <c r="OPA164" s="11"/>
      <c r="OPB164" s="11"/>
      <c r="OPC164" s="11"/>
      <c r="OPD164" s="11"/>
      <c r="OPE164" s="11"/>
      <c r="OPF164" s="11"/>
      <c r="OPG164" s="11"/>
      <c r="OPH164" s="11"/>
      <c r="OPI164" s="11"/>
      <c r="OPJ164" s="11"/>
      <c r="OPK164" s="11"/>
      <c r="OPL164" s="11"/>
      <c r="OPM164" s="11"/>
      <c r="OPN164" s="11"/>
      <c r="OPO164" s="11"/>
      <c r="OPP164" s="11"/>
      <c r="OPQ164" s="11"/>
      <c r="OPR164" s="11"/>
      <c r="OPS164" s="11"/>
      <c r="OPT164" s="11"/>
      <c r="OPU164" s="11"/>
      <c r="OPV164" s="11"/>
      <c r="OPW164" s="11"/>
      <c r="OPX164" s="11"/>
      <c r="OPY164" s="11"/>
      <c r="OPZ164" s="11"/>
      <c r="OQA164" s="11"/>
      <c r="OQB164" s="11"/>
      <c r="OQC164" s="11"/>
      <c r="OQD164" s="11"/>
      <c r="OQE164" s="11"/>
      <c r="OQF164" s="11"/>
      <c r="OQG164" s="11"/>
      <c r="OQH164" s="11"/>
      <c r="OQI164" s="11"/>
      <c r="OQJ164" s="11"/>
      <c r="OQK164" s="11"/>
      <c r="OQL164" s="11"/>
      <c r="OQM164" s="11"/>
      <c r="OQN164" s="11"/>
      <c r="OQO164" s="11"/>
      <c r="OQP164" s="11"/>
      <c r="OQQ164" s="11"/>
      <c r="OQR164" s="11"/>
      <c r="OQS164" s="11"/>
      <c r="OQT164" s="11"/>
      <c r="OQU164" s="11"/>
      <c r="OQV164" s="11"/>
      <c r="OQW164" s="11"/>
      <c r="OQX164" s="11"/>
      <c r="OQY164" s="11"/>
      <c r="OQZ164" s="11"/>
      <c r="ORA164" s="11"/>
      <c r="ORB164" s="11"/>
      <c r="ORC164" s="11"/>
      <c r="ORD164" s="11"/>
      <c r="ORE164" s="11"/>
      <c r="ORF164" s="11"/>
      <c r="ORG164" s="11"/>
      <c r="ORH164" s="11"/>
      <c r="ORI164" s="11"/>
      <c r="ORJ164" s="11"/>
      <c r="ORK164" s="11"/>
      <c r="ORL164" s="11"/>
      <c r="ORM164" s="11"/>
      <c r="ORN164" s="11"/>
      <c r="ORO164" s="11"/>
      <c r="ORP164" s="11"/>
      <c r="ORQ164" s="11"/>
      <c r="ORR164" s="11"/>
      <c r="ORS164" s="11"/>
      <c r="ORT164" s="11"/>
      <c r="ORU164" s="11"/>
      <c r="ORV164" s="11"/>
      <c r="ORW164" s="11"/>
      <c r="ORX164" s="11"/>
      <c r="ORY164" s="11"/>
      <c r="ORZ164" s="11"/>
      <c r="OSA164" s="11"/>
      <c r="OSB164" s="11"/>
      <c r="OSC164" s="11"/>
      <c r="OSD164" s="11"/>
      <c r="OSE164" s="11"/>
      <c r="OSF164" s="11"/>
      <c r="OSG164" s="11"/>
      <c r="OSH164" s="11"/>
      <c r="OSI164" s="11"/>
      <c r="OSJ164" s="11"/>
      <c r="OSK164" s="11"/>
      <c r="OSL164" s="11"/>
      <c r="OSM164" s="11"/>
      <c r="OSN164" s="11"/>
      <c r="OSO164" s="11"/>
      <c r="OSP164" s="11"/>
      <c r="OSQ164" s="11"/>
      <c r="OSR164" s="11"/>
      <c r="OSS164" s="11"/>
      <c r="OST164" s="11"/>
      <c r="OSU164" s="11"/>
      <c r="OSV164" s="11"/>
      <c r="OSW164" s="11"/>
      <c r="OSX164" s="11"/>
      <c r="OSY164" s="11"/>
      <c r="OSZ164" s="11"/>
      <c r="OTA164" s="11"/>
      <c r="OTB164" s="11"/>
      <c r="OTC164" s="11"/>
      <c r="OTD164" s="11"/>
      <c r="OTE164" s="11"/>
      <c r="OTF164" s="11"/>
      <c r="OTG164" s="11"/>
      <c r="OTH164" s="11"/>
      <c r="OTI164" s="11"/>
      <c r="OTJ164" s="11"/>
      <c r="OTK164" s="11"/>
      <c r="OTL164" s="11"/>
      <c r="OTM164" s="11"/>
      <c r="OTN164" s="11"/>
      <c r="OTO164" s="11"/>
      <c r="OTP164" s="11"/>
      <c r="OTQ164" s="11"/>
      <c r="OTR164" s="11"/>
      <c r="OTS164" s="11"/>
      <c r="OTT164" s="11"/>
      <c r="OTU164" s="11"/>
      <c r="OTV164" s="11"/>
      <c r="OTW164" s="11"/>
      <c r="OTX164" s="11"/>
      <c r="OTY164" s="11"/>
      <c r="OTZ164" s="11"/>
      <c r="OUA164" s="11"/>
      <c r="OUB164" s="11"/>
      <c r="OUC164" s="11"/>
      <c r="OUD164" s="11"/>
      <c r="OUE164" s="11"/>
      <c r="OUF164" s="11"/>
      <c r="OUG164" s="11"/>
      <c r="OUH164" s="11"/>
      <c r="OUI164" s="11"/>
      <c r="OUJ164" s="11"/>
      <c r="OUK164" s="11"/>
      <c r="OUL164" s="11"/>
      <c r="OUM164" s="11"/>
      <c r="OUN164" s="11"/>
      <c r="OUO164" s="11"/>
      <c r="OUP164" s="11"/>
      <c r="OUQ164" s="11"/>
      <c r="OUR164" s="11"/>
      <c r="OUS164" s="11"/>
      <c r="OUT164" s="11"/>
      <c r="OUU164" s="11"/>
      <c r="OUV164" s="11"/>
      <c r="OUW164" s="11"/>
      <c r="OUX164" s="11"/>
      <c r="OUY164" s="11"/>
      <c r="OUZ164" s="11"/>
      <c r="OVA164" s="11"/>
      <c r="OVB164" s="11"/>
      <c r="OVC164" s="11"/>
      <c r="OVD164" s="11"/>
      <c r="OVE164" s="11"/>
      <c r="OVF164" s="11"/>
      <c r="OVG164" s="11"/>
      <c r="OVH164" s="11"/>
      <c r="OVI164" s="11"/>
      <c r="OVJ164" s="11"/>
      <c r="OVK164" s="11"/>
      <c r="OVL164" s="11"/>
      <c r="OVM164" s="11"/>
      <c r="OVN164" s="11"/>
      <c r="OVO164" s="11"/>
      <c r="OVP164" s="11"/>
      <c r="OVQ164" s="11"/>
      <c r="OVR164" s="11"/>
      <c r="OVS164" s="11"/>
      <c r="OVT164" s="11"/>
      <c r="OVU164" s="11"/>
      <c r="OVV164" s="11"/>
      <c r="OVW164" s="11"/>
      <c r="OVX164" s="11"/>
      <c r="OVY164" s="11"/>
      <c r="OVZ164" s="11"/>
      <c r="OWA164" s="11"/>
      <c r="OWB164" s="11"/>
      <c r="OWC164" s="11"/>
      <c r="OWD164" s="11"/>
      <c r="OWE164" s="11"/>
      <c r="OWF164" s="11"/>
      <c r="OWG164" s="11"/>
      <c r="OWH164" s="11"/>
      <c r="OWI164" s="11"/>
      <c r="OWJ164" s="11"/>
      <c r="OWK164" s="11"/>
      <c r="OWL164" s="11"/>
      <c r="OWM164" s="11"/>
      <c r="OWN164" s="11"/>
      <c r="OWO164" s="11"/>
      <c r="OWP164" s="11"/>
      <c r="OWQ164" s="11"/>
      <c r="OWR164" s="11"/>
      <c r="OWS164" s="11"/>
      <c r="OWT164" s="11"/>
      <c r="OWU164" s="11"/>
      <c r="OWV164" s="11"/>
      <c r="OWW164" s="11"/>
      <c r="OWX164" s="11"/>
      <c r="OWY164" s="11"/>
      <c r="OWZ164" s="11"/>
      <c r="OXA164" s="11"/>
      <c r="OXB164" s="11"/>
      <c r="OXC164" s="11"/>
      <c r="OXD164" s="11"/>
      <c r="OXE164" s="11"/>
      <c r="OXF164" s="11"/>
      <c r="OXG164" s="11"/>
      <c r="OXH164" s="11"/>
      <c r="OXI164" s="11"/>
      <c r="OXJ164" s="11"/>
      <c r="OXK164" s="11"/>
      <c r="OXL164" s="11"/>
      <c r="OXM164" s="11"/>
      <c r="OXN164" s="11"/>
      <c r="OXO164" s="11"/>
      <c r="OXP164" s="11"/>
      <c r="OXQ164" s="11"/>
      <c r="OXR164" s="11"/>
      <c r="OXS164" s="11"/>
      <c r="OXT164" s="11"/>
      <c r="OXU164" s="11"/>
      <c r="OXV164" s="11"/>
      <c r="OXW164" s="11"/>
      <c r="OXX164" s="11"/>
      <c r="OXY164" s="11"/>
      <c r="OXZ164" s="11"/>
      <c r="OYA164" s="11"/>
      <c r="OYB164" s="11"/>
      <c r="OYC164" s="11"/>
      <c r="OYD164" s="11"/>
      <c r="OYE164" s="11"/>
      <c r="OYF164" s="11"/>
      <c r="OYG164" s="11"/>
      <c r="OYH164" s="11"/>
      <c r="OYI164" s="11"/>
      <c r="OYJ164" s="11"/>
      <c r="OYK164" s="11"/>
      <c r="OYL164" s="11"/>
      <c r="OYM164" s="11"/>
      <c r="OYN164" s="11"/>
      <c r="OYO164" s="11"/>
      <c r="OYP164" s="11"/>
      <c r="OYQ164" s="11"/>
      <c r="OYR164" s="11"/>
      <c r="OYS164" s="11"/>
      <c r="OYT164" s="11"/>
      <c r="OYU164" s="11"/>
      <c r="OYV164" s="11"/>
      <c r="OYW164" s="11"/>
      <c r="OYX164" s="11"/>
      <c r="OYY164" s="11"/>
      <c r="OYZ164" s="11"/>
      <c r="OZA164" s="11"/>
      <c r="OZB164" s="11"/>
      <c r="OZC164" s="11"/>
      <c r="OZD164" s="11"/>
      <c r="OZE164" s="11"/>
      <c r="OZF164" s="11"/>
      <c r="OZG164" s="11"/>
      <c r="OZH164" s="11"/>
      <c r="OZI164" s="11"/>
      <c r="OZJ164" s="11"/>
      <c r="OZK164" s="11"/>
      <c r="OZL164" s="11"/>
      <c r="OZM164" s="11"/>
      <c r="OZN164" s="11"/>
      <c r="OZO164" s="11"/>
      <c r="OZP164" s="11"/>
      <c r="OZQ164" s="11"/>
      <c r="OZR164" s="11"/>
      <c r="OZS164" s="11"/>
      <c r="OZT164" s="11"/>
      <c r="OZU164" s="11"/>
      <c r="OZV164" s="11"/>
      <c r="OZW164" s="11"/>
      <c r="OZX164" s="11"/>
      <c r="OZY164" s="11"/>
      <c r="OZZ164" s="11"/>
      <c r="PAA164" s="11"/>
      <c r="PAB164" s="11"/>
      <c r="PAC164" s="11"/>
      <c r="PAD164" s="11"/>
      <c r="PAE164" s="11"/>
      <c r="PAF164" s="11"/>
      <c r="PAG164" s="11"/>
      <c r="PAH164" s="11"/>
      <c r="PAI164" s="11"/>
      <c r="PAJ164" s="11"/>
      <c r="PAK164" s="11"/>
      <c r="PAL164" s="11"/>
      <c r="PAM164" s="11"/>
      <c r="PAN164" s="11"/>
      <c r="PAO164" s="11"/>
      <c r="PAP164" s="11"/>
      <c r="PAQ164" s="11"/>
      <c r="PAR164" s="11"/>
      <c r="PAS164" s="11"/>
      <c r="PAT164" s="11"/>
      <c r="PAU164" s="11"/>
      <c r="PAV164" s="11"/>
      <c r="PAW164" s="11"/>
      <c r="PAX164" s="11"/>
      <c r="PAY164" s="11"/>
      <c r="PAZ164" s="11"/>
      <c r="PBA164" s="11"/>
      <c r="PBB164" s="11"/>
      <c r="PBC164" s="11"/>
      <c r="PBD164" s="11"/>
      <c r="PBE164" s="11"/>
      <c r="PBF164" s="11"/>
      <c r="PBG164" s="11"/>
      <c r="PBH164" s="11"/>
      <c r="PBI164" s="11"/>
      <c r="PBJ164" s="11"/>
      <c r="PBK164" s="11"/>
      <c r="PBL164" s="11"/>
      <c r="PBM164" s="11"/>
      <c r="PBN164" s="11"/>
      <c r="PBO164" s="11"/>
      <c r="PBP164" s="11"/>
      <c r="PBQ164" s="11"/>
      <c r="PBR164" s="11"/>
      <c r="PBS164" s="11"/>
      <c r="PBT164" s="11"/>
      <c r="PBU164" s="11"/>
      <c r="PBV164" s="11"/>
      <c r="PBW164" s="11"/>
      <c r="PBX164" s="11"/>
      <c r="PBY164" s="11"/>
      <c r="PBZ164" s="11"/>
      <c r="PCA164" s="11"/>
      <c r="PCB164" s="11"/>
      <c r="PCC164" s="11"/>
      <c r="PCD164" s="11"/>
      <c r="PCE164" s="11"/>
      <c r="PCF164" s="11"/>
      <c r="PCG164" s="11"/>
      <c r="PCH164" s="11"/>
      <c r="PCI164" s="11"/>
      <c r="PCJ164" s="11"/>
      <c r="PCK164" s="11"/>
      <c r="PCL164" s="11"/>
      <c r="PCM164" s="11"/>
      <c r="PCN164" s="11"/>
      <c r="PCO164" s="11"/>
      <c r="PCP164" s="11"/>
      <c r="PCQ164" s="11"/>
      <c r="PCR164" s="11"/>
      <c r="PCS164" s="11"/>
      <c r="PCT164" s="11"/>
      <c r="PCU164" s="11"/>
      <c r="PCV164" s="11"/>
      <c r="PCW164" s="11"/>
      <c r="PCX164" s="11"/>
      <c r="PCY164" s="11"/>
      <c r="PCZ164" s="11"/>
      <c r="PDA164" s="11"/>
      <c r="PDB164" s="11"/>
      <c r="PDC164" s="11"/>
      <c r="PDD164" s="11"/>
      <c r="PDE164" s="11"/>
      <c r="PDF164" s="11"/>
      <c r="PDG164" s="11"/>
      <c r="PDH164" s="11"/>
      <c r="PDI164" s="11"/>
      <c r="PDJ164" s="11"/>
      <c r="PDK164" s="11"/>
      <c r="PDL164" s="11"/>
      <c r="PDM164" s="11"/>
      <c r="PDN164" s="11"/>
      <c r="PDO164" s="11"/>
      <c r="PDP164" s="11"/>
      <c r="PDQ164" s="11"/>
      <c r="PDR164" s="11"/>
      <c r="PDS164" s="11"/>
      <c r="PDT164" s="11"/>
      <c r="PDU164" s="11"/>
      <c r="PDV164" s="11"/>
      <c r="PDW164" s="11"/>
      <c r="PDX164" s="11"/>
      <c r="PDY164" s="11"/>
      <c r="PDZ164" s="11"/>
      <c r="PEA164" s="11"/>
      <c r="PEB164" s="11"/>
      <c r="PEC164" s="11"/>
      <c r="PED164" s="11"/>
      <c r="PEE164" s="11"/>
      <c r="PEF164" s="11"/>
      <c r="PEG164" s="11"/>
      <c r="PEH164" s="11"/>
      <c r="PEI164" s="11"/>
      <c r="PEJ164" s="11"/>
      <c r="PEK164" s="11"/>
      <c r="PEL164" s="11"/>
      <c r="PEM164" s="11"/>
      <c r="PEN164" s="11"/>
      <c r="PEO164" s="11"/>
      <c r="PEP164" s="11"/>
      <c r="PEQ164" s="11"/>
      <c r="PER164" s="11"/>
      <c r="PES164" s="11"/>
      <c r="PET164" s="11"/>
      <c r="PEU164" s="11"/>
      <c r="PEV164" s="11"/>
      <c r="PEW164" s="11"/>
      <c r="PEX164" s="11"/>
      <c r="PEY164" s="11"/>
      <c r="PEZ164" s="11"/>
      <c r="PFA164" s="11"/>
      <c r="PFB164" s="11"/>
      <c r="PFC164" s="11"/>
      <c r="PFD164" s="11"/>
      <c r="PFE164" s="11"/>
      <c r="PFF164" s="11"/>
      <c r="PFG164" s="11"/>
      <c r="PFH164" s="11"/>
      <c r="PFI164" s="11"/>
      <c r="PFJ164" s="11"/>
      <c r="PFK164" s="11"/>
      <c r="PFL164" s="11"/>
      <c r="PFM164" s="11"/>
      <c r="PFN164" s="11"/>
      <c r="PFO164" s="11"/>
      <c r="PFP164" s="11"/>
      <c r="PFQ164" s="11"/>
      <c r="PFR164" s="11"/>
      <c r="PFS164" s="11"/>
      <c r="PFT164" s="11"/>
      <c r="PFU164" s="11"/>
      <c r="PFV164" s="11"/>
      <c r="PFW164" s="11"/>
      <c r="PFX164" s="11"/>
      <c r="PFY164" s="11"/>
      <c r="PFZ164" s="11"/>
      <c r="PGA164" s="11"/>
      <c r="PGB164" s="11"/>
      <c r="PGC164" s="11"/>
      <c r="PGD164" s="11"/>
      <c r="PGE164" s="11"/>
      <c r="PGF164" s="11"/>
      <c r="PGG164" s="11"/>
      <c r="PGH164" s="11"/>
      <c r="PGI164" s="11"/>
      <c r="PGJ164" s="11"/>
      <c r="PGK164" s="11"/>
      <c r="PGL164" s="11"/>
      <c r="PGM164" s="11"/>
      <c r="PGN164" s="11"/>
      <c r="PGO164" s="11"/>
      <c r="PGP164" s="11"/>
      <c r="PGQ164" s="11"/>
      <c r="PGR164" s="11"/>
      <c r="PGS164" s="11"/>
      <c r="PGT164" s="11"/>
      <c r="PGU164" s="11"/>
      <c r="PGV164" s="11"/>
      <c r="PGW164" s="11"/>
      <c r="PGX164" s="11"/>
      <c r="PGY164" s="11"/>
      <c r="PGZ164" s="11"/>
      <c r="PHA164" s="11"/>
      <c r="PHB164" s="11"/>
      <c r="PHC164" s="11"/>
      <c r="PHD164" s="11"/>
      <c r="PHE164" s="11"/>
      <c r="PHF164" s="11"/>
      <c r="PHG164" s="11"/>
      <c r="PHH164" s="11"/>
      <c r="PHI164" s="11"/>
      <c r="PHJ164" s="11"/>
      <c r="PHK164" s="11"/>
      <c r="PHL164" s="11"/>
      <c r="PHM164" s="11"/>
      <c r="PHN164" s="11"/>
      <c r="PHO164" s="11"/>
      <c r="PHP164" s="11"/>
      <c r="PHQ164" s="11"/>
      <c r="PHR164" s="11"/>
      <c r="PHS164" s="11"/>
      <c r="PHT164" s="11"/>
      <c r="PHU164" s="11"/>
      <c r="PHV164" s="11"/>
      <c r="PHW164" s="11"/>
      <c r="PHX164" s="11"/>
      <c r="PHY164" s="11"/>
      <c r="PHZ164" s="11"/>
      <c r="PIA164" s="11"/>
      <c r="PIB164" s="11"/>
      <c r="PIC164" s="11"/>
      <c r="PID164" s="11"/>
      <c r="PIE164" s="11"/>
      <c r="PIF164" s="11"/>
      <c r="PIG164" s="11"/>
      <c r="PIH164" s="11"/>
      <c r="PII164" s="11"/>
      <c r="PIJ164" s="11"/>
      <c r="PIK164" s="11"/>
      <c r="PIL164" s="11"/>
      <c r="PIM164" s="11"/>
      <c r="PIN164" s="11"/>
      <c r="PIO164" s="11"/>
      <c r="PIP164" s="11"/>
      <c r="PIQ164" s="11"/>
      <c r="PIR164" s="11"/>
      <c r="PIS164" s="11"/>
      <c r="PIT164" s="11"/>
      <c r="PIU164" s="11"/>
      <c r="PIV164" s="11"/>
      <c r="PIW164" s="11"/>
      <c r="PIX164" s="11"/>
      <c r="PIY164" s="11"/>
      <c r="PIZ164" s="11"/>
      <c r="PJA164" s="11"/>
      <c r="PJB164" s="11"/>
      <c r="PJC164" s="11"/>
      <c r="PJD164" s="11"/>
      <c r="PJE164" s="11"/>
      <c r="PJF164" s="11"/>
      <c r="PJG164" s="11"/>
      <c r="PJH164" s="11"/>
      <c r="PJI164" s="11"/>
      <c r="PJJ164" s="11"/>
      <c r="PJK164" s="11"/>
      <c r="PJL164" s="11"/>
      <c r="PJM164" s="11"/>
      <c r="PJN164" s="11"/>
      <c r="PJO164" s="11"/>
      <c r="PJP164" s="11"/>
      <c r="PJQ164" s="11"/>
      <c r="PJR164" s="11"/>
      <c r="PJS164" s="11"/>
      <c r="PJT164" s="11"/>
      <c r="PJU164" s="11"/>
      <c r="PJV164" s="11"/>
      <c r="PJW164" s="11"/>
      <c r="PJX164" s="11"/>
      <c r="PJY164" s="11"/>
      <c r="PJZ164" s="11"/>
      <c r="PKA164" s="11"/>
      <c r="PKB164" s="11"/>
      <c r="PKC164" s="11"/>
      <c r="PKD164" s="11"/>
      <c r="PKE164" s="11"/>
      <c r="PKF164" s="11"/>
      <c r="PKG164" s="11"/>
      <c r="PKH164" s="11"/>
      <c r="PKI164" s="11"/>
      <c r="PKJ164" s="11"/>
      <c r="PKK164" s="11"/>
      <c r="PKL164" s="11"/>
      <c r="PKM164" s="11"/>
      <c r="PKN164" s="11"/>
      <c r="PKO164" s="11"/>
      <c r="PKP164" s="11"/>
      <c r="PKQ164" s="11"/>
      <c r="PKR164" s="11"/>
      <c r="PKS164" s="11"/>
      <c r="PKT164" s="11"/>
      <c r="PKU164" s="11"/>
      <c r="PKV164" s="11"/>
      <c r="PKW164" s="11"/>
      <c r="PKX164" s="11"/>
      <c r="PKY164" s="11"/>
      <c r="PKZ164" s="11"/>
      <c r="PLA164" s="11"/>
      <c r="PLB164" s="11"/>
      <c r="PLC164" s="11"/>
      <c r="PLD164" s="11"/>
      <c r="PLE164" s="11"/>
      <c r="PLF164" s="11"/>
      <c r="PLG164" s="11"/>
      <c r="PLH164" s="11"/>
      <c r="PLI164" s="11"/>
      <c r="PLJ164" s="11"/>
      <c r="PLK164" s="11"/>
      <c r="PLL164" s="11"/>
      <c r="PLM164" s="11"/>
      <c r="PLN164" s="11"/>
      <c r="PLO164" s="11"/>
      <c r="PLP164" s="11"/>
      <c r="PLQ164" s="11"/>
      <c r="PLR164" s="11"/>
      <c r="PLS164" s="11"/>
      <c r="PLT164" s="11"/>
      <c r="PLU164" s="11"/>
      <c r="PLV164" s="11"/>
      <c r="PLW164" s="11"/>
      <c r="PLX164" s="11"/>
      <c r="PLY164" s="11"/>
      <c r="PLZ164" s="11"/>
      <c r="PMA164" s="11"/>
      <c r="PMB164" s="11"/>
      <c r="PMC164" s="11"/>
      <c r="PMD164" s="11"/>
      <c r="PME164" s="11"/>
      <c r="PMF164" s="11"/>
      <c r="PMG164" s="11"/>
      <c r="PMH164" s="11"/>
      <c r="PMI164" s="11"/>
      <c r="PMJ164" s="11"/>
      <c r="PMK164" s="11"/>
      <c r="PML164" s="11"/>
      <c r="PMM164" s="11"/>
      <c r="PMN164" s="11"/>
      <c r="PMO164" s="11"/>
      <c r="PMP164" s="11"/>
      <c r="PMQ164" s="11"/>
      <c r="PMR164" s="11"/>
      <c r="PMS164" s="11"/>
      <c r="PMT164" s="11"/>
      <c r="PMU164" s="11"/>
      <c r="PMV164" s="11"/>
      <c r="PMW164" s="11"/>
      <c r="PMX164" s="11"/>
      <c r="PMY164" s="11"/>
      <c r="PMZ164" s="11"/>
      <c r="PNA164" s="11"/>
      <c r="PNB164" s="11"/>
      <c r="PNC164" s="11"/>
      <c r="PND164" s="11"/>
      <c r="PNE164" s="11"/>
      <c r="PNF164" s="11"/>
      <c r="PNG164" s="11"/>
      <c r="PNH164" s="11"/>
      <c r="PNI164" s="11"/>
      <c r="PNJ164" s="11"/>
      <c r="PNK164" s="11"/>
      <c r="PNL164" s="11"/>
      <c r="PNM164" s="11"/>
      <c r="PNN164" s="11"/>
      <c r="PNO164" s="11"/>
      <c r="PNP164" s="11"/>
      <c r="PNQ164" s="11"/>
      <c r="PNR164" s="11"/>
      <c r="PNS164" s="11"/>
      <c r="PNT164" s="11"/>
      <c r="PNU164" s="11"/>
      <c r="PNV164" s="11"/>
      <c r="PNW164" s="11"/>
      <c r="PNX164" s="11"/>
      <c r="PNY164" s="11"/>
      <c r="PNZ164" s="11"/>
      <c r="POA164" s="11"/>
      <c r="POB164" s="11"/>
      <c r="POC164" s="11"/>
      <c r="POD164" s="11"/>
      <c r="POE164" s="11"/>
      <c r="POF164" s="11"/>
      <c r="POG164" s="11"/>
      <c r="POH164" s="11"/>
      <c r="POI164" s="11"/>
      <c r="POJ164" s="11"/>
      <c r="POK164" s="11"/>
      <c r="POL164" s="11"/>
      <c r="POM164" s="11"/>
      <c r="PON164" s="11"/>
      <c r="POO164" s="11"/>
      <c r="POP164" s="11"/>
      <c r="POQ164" s="11"/>
      <c r="POR164" s="11"/>
      <c r="POS164" s="11"/>
      <c r="POT164" s="11"/>
      <c r="POU164" s="11"/>
      <c r="POV164" s="11"/>
      <c r="POW164" s="11"/>
      <c r="POX164" s="11"/>
      <c r="POY164" s="11"/>
      <c r="POZ164" s="11"/>
      <c r="PPA164" s="11"/>
      <c r="PPB164" s="11"/>
      <c r="PPC164" s="11"/>
      <c r="PPD164" s="11"/>
      <c r="PPE164" s="11"/>
      <c r="PPF164" s="11"/>
      <c r="PPG164" s="11"/>
      <c r="PPH164" s="11"/>
      <c r="PPI164" s="11"/>
      <c r="PPJ164" s="11"/>
      <c r="PPK164" s="11"/>
      <c r="PPL164" s="11"/>
      <c r="PPM164" s="11"/>
      <c r="PPN164" s="11"/>
      <c r="PPO164" s="11"/>
      <c r="PPP164" s="11"/>
      <c r="PPQ164" s="11"/>
      <c r="PPR164" s="11"/>
      <c r="PPS164" s="11"/>
      <c r="PPT164" s="11"/>
      <c r="PPU164" s="11"/>
      <c r="PPV164" s="11"/>
      <c r="PPW164" s="11"/>
      <c r="PPX164" s="11"/>
      <c r="PPY164" s="11"/>
      <c r="PPZ164" s="11"/>
      <c r="PQA164" s="11"/>
      <c r="PQB164" s="11"/>
      <c r="PQC164" s="11"/>
      <c r="PQD164" s="11"/>
      <c r="PQE164" s="11"/>
      <c r="PQF164" s="11"/>
      <c r="PQG164" s="11"/>
      <c r="PQH164" s="11"/>
      <c r="PQI164" s="11"/>
      <c r="PQJ164" s="11"/>
      <c r="PQK164" s="11"/>
      <c r="PQL164" s="11"/>
      <c r="PQM164" s="11"/>
      <c r="PQN164" s="11"/>
      <c r="PQO164" s="11"/>
      <c r="PQP164" s="11"/>
      <c r="PQQ164" s="11"/>
      <c r="PQR164" s="11"/>
      <c r="PQS164" s="11"/>
      <c r="PQT164" s="11"/>
      <c r="PQU164" s="11"/>
      <c r="PQV164" s="11"/>
      <c r="PQW164" s="11"/>
      <c r="PQX164" s="11"/>
      <c r="PQY164" s="11"/>
      <c r="PQZ164" s="11"/>
      <c r="PRA164" s="11"/>
      <c r="PRB164" s="11"/>
      <c r="PRC164" s="11"/>
      <c r="PRD164" s="11"/>
      <c r="PRE164" s="11"/>
      <c r="PRF164" s="11"/>
      <c r="PRG164" s="11"/>
      <c r="PRH164" s="11"/>
      <c r="PRI164" s="11"/>
      <c r="PRJ164" s="11"/>
      <c r="PRK164" s="11"/>
      <c r="PRL164" s="11"/>
      <c r="PRM164" s="11"/>
      <c r="PRN164" s="11"/>
      <c r="PRO164" s="11"/>
      <c r="PRP164" s="11"/>
      <c r="PRQ164" s="11"/>
      <c r="PRR164" s="11"/>
      <c r="PRS164" s="11"/>
      <c r="PRT164" s="11"/>
      <c r="PRU164" s="11"/>
      <c r="PRV164" s="11"/>
      <c r="PRW164" s="11"/>
      <c r="PRX164" s="11"/>
      <c r="PRY164" s="11"/>
      <c r="PRZ164" s="11"/>
      <c r="PSA164" s="11"/>
      <c r="PSB164" s="11"/>
      <c r="PSC164" s="11"/>
      <c r="PSD164" s="11"/>
      <c r="PSE164" s="11"/>
      <c r="PSF164" s="11"/>
      <c r="PSG164" s="11"/>
      <c r="PSH164" s="11"/>
      <c r="PSI164" s="11"/>
      <c r="PSJ164" s="11"/>
      <c r="PSK164" s="11"/>
      <c r="PSL164" s="11"/>
      <c r="PSM164" s="11"/>
      <c r="PSN164" s="11"/>
      <c r="PSO164" s="11"/>
      <c r="PSP164" s="11"/>
      <c r="PSQ164" s="11"/>
      <c r="PSR164" s="11"/>
      <c r="PSS164" s="11"/>
      <c r="PST164" s="11"/>
      <c r="PSU164" s="11"/>
      <c r="PSV164" s="11"/>
      <c r="PSW164" s="11"/>
      <c r="PSX164" s="11"/>
      <c r="PSY164" s="11"/>
      <c r="PSZ164" s="11"/>
      <c r="PTA164" s="11"/>
      <c r="PTB164" s="11"/>
      <c r="PTC164" s="11"/>
      <c r="PTD164" s="11"/>
      <c r="PTE164" s="11"/>
      <c r="PTF164" s="11"/>
      <c r="PTG164" s="11"/>
      <c r="PTH164" s="11"/>
      <c r="PTI164" s="11"/>
      <c r="PTJ164" s="11"/>
      <c r="PTK164" s="11"/>
      <c r="PTL164" s="11"/>
      <c r="PTM164" s="11"/>
      <c r="PTN164" s="11"/>
      <c r="PTO164" s="11"/>
      <c r="PTP164" s="11"/>
      <c r="PTQ164" s="11"/>
      <c r="PTR164" s="11"/>
      <c r="PTS164" s="11"/>
      <c r="PTT164" s="11"/>
      <c r="PTU164" s="11"/>
      <c r="PTV164" s="11"/>
      <c r="PTW164" s="11"/>
      <c r="PTX164" s="11"/>
      <c r="PTY164" s="11"/>
      <c r="PTZ164" s="11"/>
      <c r="PUA164" s="11"/>
      <c r="PUB164" s="11"/>
      <c r="PUC164" s="11"/>
      <c r="PUD164" s="11"/>
      <c r="PUE164" s="11"/>
      <c r="PUF164" s="11"/>
      <c r="PUG164" s="11"/>
      <c r="PUH164" s="11"/>
      <c r="PUI164" s="11"/>
      <c r="PUJ164" s="11"/>
      <c r="PUK164" s="11"/>
      <c r="PUL164" s="11"/>
      <c r="PUM164" s="11"/>
      <c r="PUN164" s="11"/>
      <c r="PUO164" s="11"/>
      <c r="PUP164" s="11"/>
      <c r="PUQ164" s="11"/>
      <c r="PUR164" s="11"/>
      <c r="PUS164" s="11"/>
      <c r="PUT164" s="11"/>
      <c r="PUU164" s="11"/>
      <c r="PUV164" s="11"/>
      <c r="PUW164" s="11"/>
      <c r="PUX164" s="11"/>
      <c r="PUY164" s="11"/>
      <c r="PUZ164" s="11"/>
      <c r="PVA164" s="11"/>
      <c r="PVB164" s="11"/>
      <c r="PVC164" s="11"/>
      <c r="PVD164" s="11"/>
      <c r="PVE164" s="11"/>
      <c r="PVF164" s="11"/>
      <c r="PVG164" s="11"/>
      <c r="PVH164" s="11"/>
      <c r="PVI164" s="11"/>
      <c r="PVJ164" s="11"/>
      <c r="PVK164" s="11"/>
      <c r="PVL164" s="11"/>
      <c r="PVM164" s="11"/>
      <c r="PVN164" s="11"/>
      <c r="PVO164" s="11"/>
      <c r="PVP164" s="11"/>
      <c r="PVQ164" s="11"/>
      <c r="PVR164" s="11"/>
      <c r="PVS164" s="11"/>
      <c r="PVT164" s="11"/>
      <c r="PVU164" s="11"/>
      <c r="PVV164" s="11"/>
      <c r="PVW164" s="11"/>
      <c r="PVX164" s="11"/>
      <c r="PVY164" s="11"/>
      <c r="PVZ164" s="11"/>
      <c r="PWA164" s="11"/>
      <c r="PWB164" s="11"/>
      <c r="PWC164" s="11"/>
      <c r="PWD164" s="11"/>
      <c r="PWE164" s="11"/>
      <c r="PWF164" s="11"/>
      <c r="PWG164" s="11"/>
      <c r="PWH164" s="11"/>
      <c r="PWI164" s="11"/>
      <c r="PWJ164" s="11"/>
      <c r="PWK164" s="11"/>
      <c r="PWL164" s="11"/>
      <c r="PWM164" s="11"/>
      <c r="PWN164" s="11"/>
      <c r="PWO164" s="11"/>
      <c r="PWP164" s="11"/>
      <c r="PWQ164" s="11"/>
      <c r="PWR164" s="11"/>
      <c r="PWS164" s="11"/>
      <c r="PWT164" s="11"/>
      <c r="PWU164" s="11"/>
      <c r="PWV164" s="11"/>
      <c r="PWW164" s="11"/>
      <c r="PWX164" s="11"/>
      <c r="PWY164" s="11"/>
      <c r="PWZ164" s="11"/>
      <c r="PXA164" s="11"/>
      <c r="PXB164" s="11"/>
      <c r="PXC164" s="11"/>
      <c r="PXD164" s="11"/>
      <c r="PXE164" s="11"/>
      <c r="PXF164" s="11"/>
      <c r="PXG164" s="11"/>
      <c r="PXH164" s="11"/>
      <c r="PXI164" s="11"/>
      <c r="PXJ164" s="11"/>
      <c r="PXK164" s="11"/>
      <c r="PXL164" s="11"/>
      <c r="PXM164" s="11"/>
      <c r="PXN164" s="11"/>
      <c r="PXO164" s="11"/>
      <c r="PXP164" s="11"/>
      <c r="PXQ164" s="11"/>
      <c r="PXR164" s="11"/>
      <c r="PXS164" s="11"/>
      <c r="PXT164" s="11"/>
      <c r="PXU164" s="11"/>
      <c r="PXV164" s="11"/>
      <c r="PXW164" s="11"/>
      <c r="PXX164" s="11"/>
      <c r="PXY164" s="11"/>
      <c r="PXZ164" s="11"/>
      <c r="PYA164" s="11"/>
      <c r="PYB164" s="11"/>
      <c r="PYC164" s="11"/>
      <c r="PYD164" s="11"/>
      <c r="PYE164" s="11"/>
      <c r="PYF164" s="11"/>
      <c r="PYG164" s="11"/>
      <c r="PYH164" s="11"/>
      <c r="PYI164" s="11"/>
      <c r="PYJ164" s="11"/>
      <c r="PYK164" s="11"/>
      <c r="PYL164" s="11"/>
      <c r="PYM164" s="11"/>
      <c r="PYN164" s="11"/>
      <c r="PYO164" s="11"/>
      <c r="PYP164" s="11"/>
      <c r="PYQ164" s="11"/>
      <c r="PYR164" s="11"/>
      <c r="PYS164" s="11"/>
      <c r="PYT164" s="11"/>
      <c r="PYU164" s="11"/>
      <c r="PYV164" s="11"/>
      <c r="PYW164" s="11"/>
      <c r="PYX164" s="11"/>
      <c r="PYY164" s="11"/>
      <c r="PYZ164" s="11"/>
      <c r="PZA164" s="11"/>
      <c r="PZB164" s="11"/>
      <c r="PZC164" s="11"/>
      <c r="PZD164" s="11"/>
      <c r="PZE164" s="11"/>
      <c r="PZF164" s="11"/>
      <c r="PZG164" s="11"/>
      <c r="PZH164" s="11"/>
      <c r="PZI164" s="11"/>
      <c r="PZJ164" s="11"/>
      <c r="PZK164" s="11"/>
      <c r="PZL164" s="11"/>
      <c r="PZM164" s="11"/>
      <c r="PZN164" s="11"/>
      <c r="PZO164" s="11"/>
      <c r="PZP164" s="11"/>
      <c r="PZQ164" s="11"/>
      <c r="PZR164" s="11"/>
      <c r="PZS164" s="11"/>
      <c r="PZT164" s="11"/>
      <c r="PZU164" s="11"/>
      <c r="PZV164" s="11"/>
      <c r="PZW164" s="11"/>
      <c r="PZX164" s="11"/>
      <c r="PZY164" s="11"/>
      <c r="PZZ164" s="11"/>
      <c r="QAA164" s="11"/>
      <c r="QAB164" s="11"/>
      <c r="QAC164" s="11"/>
      <c r="QAD164" s="11"/>
      <c r="QAE164" s="11"/>
      <c r="QAF164" s="11"/>
      <c r="QAG164" s="11"/>
      <c r="QAH164" s="11"/>
      <c r="QAI164" s="11"/>
      <c r="QAJ164" s="11"/>
      <c r="QAK164" s="11"/>
      <c r="QAL164" s="11"/>
      <c r="QAM164" s="11"/>
      <c r="QAN164" s="11"/>
      <c r="QAO164" s="11"/>
      <c r="QAP164" s="11"/>
      <c r="QAQ164" s="11"/>
      <c r="QAR164" s="11"/>
      <c r="QAS164" s="11"/>
      <c r="QAT164" s="11"/>
      <c r="QAU164" s="11"/>
      <c r="QAV164" s="11"/>
      <c r="QAW164" s="11"/>
      <c r="QAX164" s="11"/>
      <c r="QAY164" s="11"/>
      <c r="QAZ164" s="11"/>
      <c r="QBA164" s="11"/>
      <c r="QBB164" s="11"/>
      <c r="QBC164" s="11"/>
      <c r="QBD164" s="11"/>
      <c r="QBE164" s="11"/>
      <c r="QBF164" s="11"/>
      <c r="QBG164" s="11"/>
      <c r="QBH164" s="11"/>
      <c r="QBI164" s="11"/>
      <c r="QBJ164" s="11"/>
      <c r="QBK164" s="11"/>
      <c r="QBL164" s="11"/>
      <c r="QBM164" s="11"/>
      <c r="QBN164" s="11"/>
      <c r="QBO164" s="11"/>
      <c r="QBP164" s="11"/>
      <c r="QBQ164" s="11"/>
      <c r="QBR164" s="11"/>
      <c r="QBS164" s="11"/>
      <c r="QBT164" s="11"/>
      <c r="QBU164" s="11"/>
      <c r="QBV164" s="11"/>
      <c r="QBW164" s="11"/>
      <c r="QBX164" s="11"/>
      <c r="QBY164" s="11"/>
      <c r="QBZ164" s="11"/>
      <c r="QCA164" s="11"/>
      <c r="QCB164" s="11"/>
      <c r="QCC164" s="11"/>
      <c r="QCD164" s="11"/>
      <c r="QCE164" s="11"/>
      <c r="QCF164" s="11"/>
      <c r="QCG164" s="11"/>
      <c r="QCH164" s="11"/>
      <c r="QCI164" s="11"/>
      <c r="QCJ164" s="11"/>
      <c r="QCK164" s="11"/>
      <c r="QCL164" s="11"/>
      <c r="QCM164" s="11"/>
      <c r="QCN164" s="11"/>
      <c r="QCO164" s="11"/>
      <c r="QCP164" s="11"/>
      <c r="QCQ164" s="11"/>
      <c r="QCR164" s="11"/>
      <c r="QCS164" s="11"/>
      <c r="QCT164" s="11"/>
      <c r="QCU164" s="11"/>
      <c r="QCV164" s="11"/>
      <c r="QCW164" s="11"/>
      <c r="QCX164" s="11"/>
      <c r="QCY164" s="11"/>
      <c r="QCZ164" s="11"/>
      <c r="QDA164" s="11"/>
      <c r="QDB164" s="11"/>
      <c r="QDC164" s="11"/>
      <c r="QDD164" s="11"/>
      <c r="QDE164" s="11"/>
      <c r="QDF164" s="11"/>
      <c r="QDG164" s="11"/>
      <c r="QDH164" s="11"/>
      <c r="QDI164" s="11"/>
      <c r="QDJ164" s="11"/>
      <c r="QDK164" s="11"/>
      <c r="QDL164" s="11"/>
      <c r="QDM164" s="11"/>
      <c r="QDN164" s="11"/>
      <c r="QDO164" s="11"/>
      <c r="QDP164" s="11"/>
      <c r="QDQ164" s="11"/>
      <c r="QDR164" s="11"/>
      <c r="QDS164" s="11"/>
      <c r="QDT164" s="11"/>
      <c r="QDU164" s="11"/>
      <c r="QDV164" s="11"/>
      <c r="QDW164" s="11"/>
      <c r="QDX164" s="11"/>
      <c r="QDY164" s="11"/>
      <c r="QDZ164" s="11"/>
      <c r="QEA164" s="11"/>
      <c r="QEB164" s="11"/>
      <c r="QEC164" s="11"/>
      <c r="QED164" s="11"/>
      <c r="QEE164" s="11"/>
      <c r="QEF164" s="11"/>
      <c r="QEG164" s="11"/>
      <c r="QEH164" s="11"/>
      <c r="QEI164" s="11"/>
      <c r="QEJ164" s="11"/>
      <c r="QEK164" s="11"/>
      <c r="QEL164" s="11"/>
      <c r="QEM164" s="11"/>
      <c r="QEN164" s="11"/>
      <c r="QEO164" s="11"/>
      <c r="QEP164" s="11"/>
      <c r="QEQ164" s="11"/>
      <c r="QER164" s="11"/>
      <c r="QES164" s="11"/>
      <c r="QET164" s="11"/>
      <c r="QEU164" s="11"/>
      <c r="QEV164" s="11"/>
      <c r="QEW164" s="11"/>
      <c r="QEX164" s="11"/>
      <c r="QEY164" s="11"/>
      <c r="QEZ164" s="11"/>
      <c r="QFA164" s="11"/>
      <c r="QFB164" s="11"/>
      <c r="QFC164" s="11"/>
      <c r="QFD164" s="11"/>
      <c r="QFE164" s="11"/>
      <c r="QFF164" s="11"/>
      <c r="QFG164" s="11"/>
      <c r="QFH164" s="11"/>
      <c r="QFI164" s="11"/>
      <c r="QFJ164" s="11"/>
      <c r="QFK164" s="11"/>
      <c r="QFL164" s="11"/>
      <c r="QFM164" s="11"/>
      <c r="QFN164" s="11"/>
      <c r="QFO164" s="11"/>
      <c r="QFP164" s="11"/>
      <c r="QFQ164" s="11"/>
      <c r="QFR164" s="11"/>
      <c r="QFS164" s="11"/>
      <c r="QFT164" s="11"/>
      <c r="QFU164" s="11"/>
      <c r="QFV164" s="11"/>
      <c r="QFW164" s="11"/>
      <c r="QFX164" s="11"/>
      <c r="QFY164" s="11"/>
      <c r="QFZ164" s="11"/>
      <c r="QGA164" s="11"/>
      <c r="QGB164" s="11"/>
      <c r="QGC164" s="11"/>
      <c r="QGD164" s="11"/>
      <c r="QGE164" s="11"/>
      <c r="QGF164" s="11"/>
      <c r="QGG164" s="11"/>
      <c r="QGH164" s="11"/>
      <c r="QGI164" s="11"/>
      <c r="QGJ164" s="11"/>
      <c r="QGK164" s="11"/>
      <c r="QGL164" s="11"/>
      <c r="QGM164" s="11"/>
      <c r="QGN164" s="11"/>
      <c r="QGO164" s="11"/>
      <c r="QGP164" s="11"/>
      <c r="QGQ164" s="11"/>
      <c r="QGR164" s="11"/>
      <c r="QGS164" s="11"/>
      <c r="QGT164" s="11"/>
      <c r="QGU164" s="11"/>
      <c r="QGV164" s="11"/>
      <c r="QGW164" s="11"/>
      <c r="QGX164" s="11"/>
      <c r="QGY164" s="11"/>
      <c r="QGZ164" s="11"/>
      <c r="QHA164" s="11"/>
      <c r="QHB164" s="11"/>
      <c r="QHC164" s="11"/>
      <c r="QHD164" s="11"/>
      <c r="QHE164" s="11"/>
      <c r="QHF164" s="11"/>
      <c r="QHG164" s="11"/>
      <c r="QHH164" s="11"/>
      <c r="QHI164" s="11"/>
      <c r="QHJ164" s="11"/>
      <c r="QHK164" s="11"/>
      <c r="QHL164" s="11"/>
      <c r="QHM164" s="11"/>
      <c r="QHN164" s="11"/>
      <c r="QHO164" s="11"/>
      <c r="QHP164" s="11"/>
      <c r="QHQ164" s="11"/>
      <c r="QHR164" s="11"/>
      <c r="QHS164" s="11"/>
      <c r="QHT164" s="11"/>
      <c r="QHU164" s="11"/>
      <c r="QHV164" s="11"/>
      <c r="QHW164" s="11"/>
      <c r="QHX164" s="11"/>
      <c r="QHY164" s="11"/>
      <c r="QHZ164" s="11"/>
      <c r="QIA164" s="11"/>
      <c r="QIB164" s="11"/>
      <c r="QIC164" s="11"/>
      <c r="QID164" s="11"/>
      <c r="QIE164" s="11"/>
      <c r="QIF164" s="11"/>
      <c r="QIG164" s="11"/>
      <c r="QIH164" s="11"/>
      <c r="QII164" s="11"/>
      <c r="QIJ164" s="11"/>
      <c r="QIK164" s="11"/>
      <c r="QIL164" s="11"/>
      <c r="QIM164" s="11"/>
      <c r="QIN164" s="11"/>
      <c r="QIO164" s="11"/>
      <c r="QIP164" s="11"/>
      <c r="QIQ164" s="11"/>
      <c r="QIR164" s="11"/>
      <c r="QIS164" s="11"/>
      <c r="QIT164" s="11"/>
      <c r="QIU164" s="11"/>
      <c r="QIV164" s="11"/>
      <c r="QIW164" s="11"/>
      <c r="QIX164" s="11"/>
      <c r="QIY164" s="11"/>
      <c r="QIZ164" s="11"/>
      <c r="QJA164" s="11"/>
      <c r="QJB164" s="11"/>
      <c r="QJC164" s="11"/>
      <c r="QJD164" s="11"/>
      <c r="QJE164" s="11"/>
      <c r="QJF164" s="11"/>
      <c r="QJG164" s="11"/>
      <c r="QJH164" s="11"/>
      <c r="QJI164" s="11"/>
      <c r="QJJ164" s="11"/>
      <c r="QJK164" s="11"/>
      <c r="QJL164" s="11"/>
      <c r="QJM164" s="11"/>
      <c r="QJN164" s="11"/>
      <c r="QJO164" s="11"/>
      <c r="QJP164" s="11"/>
      <c r="QJQ164" s="11"/>
      <c r="QJR164" s="11"/>
      <c r="QJS164" s="11"/>
      <c r="QJT164" s="11"/>
      <c r="QJU164" s="11"/>
      <c r="QJV164" s="11"/>
      <c r="QJW164" s="11"/>
      <c r="QJX164" s="11"/>
      <c r="QJY164" s="11"/>
      <c r="QJZ164" s="11"/>
      <c r="QKA164" s="11"/>
      <c r="QKB164" s="11"/>
      <c r="QKC164" s="11"/>
      <c r="QKD164" s="11"/>
      <c r="QKE164" s="11"/>
      <c r="QKF164" s="11"/>
      <c r="QKG164" s="11"/>
      <c r="QKH164" s="11"/>
      <c r="QKI164" s="11"/>
      <c r="QKJ164" s="11"/>
      <c r="QKK164" s="11"/>
      <c r="QKL164" s="11"/>
      <c r="QKM164" s="11"/>
      <c r="QKN164" s="11"/>
      <c r="QKO164" s="11"/>
      <c r="QKP164" s="11"/>
      <c r="QKQ164" s="11"/>
      <c r="QKR164" s="11"/>
      <c r="QKS164" s="11"/>
      <c r="QKT164" s="11"/>
      <c r="QKU164" s="11"/>
      <c r="QKV164" s="11"/>
      <c r="QKW164" s="11"/>
      <c r="QKX164" s="11"/>
      <c r="QKY164" s="11"/>
      <c r="QKZ164" s="11"/>
      <c r="QLA164" s="11"/>
      <c r="QLB164" s="11"/>
      <c r="QLC164" s="11"/>
      <c r="QLD164" s="11"/>
      <c r="QLE164" s="11"/>
      <c r="QLF164" s="11"/>
      <c r="QLG164" s="11"/>
      <c r="QLH164" s="11"/>
      <c r="QLI164" s="11"/>
      <c r="QLJ164" s="11"/>
      <c r="QLK164" s="11"/>
      <c r="QLL164" s="11"/>
      <c r="QLM164" s="11"/>
      <c r="QLN164" s="11"/>
      <c r="QLO164" s="11"/>
      <c r="QLP164" s="11"/>
      <c r="QLQ164" s="11"/>
      <c r="QLR164" s="11"/>
      <c r="QLS164" s="11"/>
      <c r="QLT164" s="11"/>
      <c r="QLU164" s="11"/>
      <c r="QLV164" s="11"/>
      <c r="QLW164" s="11"/>
      <c r="QLX164" s="11"/>
      <c r="QLY164" s="11"/>
      <c r="QLZ164" s="11"/>
      <c r="QMA164" s="11"/>
      <c r="QMB164" s="11"/>
      <c r="QMC164" s="11"/>
      <c r="QMD164" s="11"/>
      <c r="QME164" s="11"/>
      <c r="QMF164" s="11"/>
      <c r="QMG164" s="11"/>
      <c r="QMH164" s="11"/>
      <c r="QMI164" s="11"/>
      <c r="QMJ164" s="11"/>
      <c r="QMK164" s="11"/>
      <c r="QML164" s="11"/>
      <c r="QMM164" s="11"/>
      <c r="QMN164" s="11"/>
      <c r="QMO164" s="11"/>
      <c r="QMP164" s="11"/>
      <c r="QMQ164" s="11"/>
      <c r="QMR164" s="11"/>
      <c r="QMS164" s="11"/>
      <c r="QMT164" s="11"/>
      <c r="QMU164" s="11"/>
      <c r="QMV164" s="11"/>
      <c r="QMW164" s="11"/>
      <c r="QMX164" s="11"/>
      <c r="QMY164" s="11"/>
      <c r="QMZ164" s="11"/>
      <c r="QNA164" s="11"/>
      <c r="QNB164" s="11"/>
      <c r="QNC164" s="11"/>
      <c r="QND164" s="11"/>
      <c r="QNE164" s="11"/>
      <c r="QNF164" s="11"/>
      <c r="QNG164" s="11"/>
      <c r="QNH164" s="11"/>
      <c r="QNI164" s="11"/>
      <c r="QNJ164" s="11"/>
      <c r="QNK164" s="11"/>
      <c r="QNL164" s="11"/>
      <c r="QNM164" s="11"/>
      <c r="QNN164" s="11"/>
      <c r="QNO164" s="11"/>
      <c r="QNP164" s="11"/>
      <c r="QNQ164" s="11"/>
      <c r="QNR164" s="11"/>
      <c r="QNS164" s="11"/>
      <c r="QNT164" s="11"/>
      <c r="QNU164" s="11"/>
      <c r="QNV164" s="11"/>
      <c r="QNW164" s="11"/>
      <c r="QNX164" s="11"/>
      <c r="QNY164" s="11"/>
      <c r="QNZ164" s="11"/>
      <c r="QOA164" s="11"/>
      <c r="QOB164" s="11"/>
      <c r="QOC164" s="11"/>
      <c r="QOD164" s="11"/>
      <c r="QOE164" s="11"/>
      <c r="QOF164" s="11"/>
      <c r="QOG164" s="11"/>
      <c r="QOH164" s="11"/>
      <c r="QOI164" s="11"/>
      <c r="QOJ164" s="11"/>
      <c r="QOK164" s="11"/>
      <c r="QOL164" s="11"/>
      <c r="QOM164" s="11"/>
      <c r="QON164" s="11"/>
      <c r="QOO164" s="11"/>
      <c r="QOP164" s="11"/>
      <c r="QOQ164" s="11"/>
      <c r="QOR164" s="11"/>
      <c r="QOS164" s="11"/>
      <c r="QOT164" s="11"/>
      <c r="QOU164" s="11"/>
      <c r="QOV164" s="11"/>
      <c r="QOW164" s="11"/>
      <c r="QOX164" s="11"/>
      <c r="QOY164" s="11"/>
      <c r="QOZ164" s="11"/>
      <c r="QPA164" s="11"/>
      <c r="QPB164" s="11"/>
      <c r="QPC164" s="11"/>
      <c r="QPD164" s="11"/>
      <c r="QPE164" s="11"/>
      <c r="QPF164" s="11"/>
      <c r="QPG164" s="11"/>
      <c r="QPH164" s="11"/>
      <c r="QPI164" s="11"/>
      <c r="QPJ164" s="11"/>
      <c r="QPK164" s="11"/>
      <c r="QPL164" s="11"/>
      <c r="QPM164" s="11"/>
      <c r="QPN164" s="11"/>
      <c r="QPO164" s="11"/>
      <c r="QPP164" s="11"/>
      <c r="QPQ164" s="11"/>
      <c r="QPR164" s="11"/>
      <c r="QPS164" s="11"/>
      <c r="QPT164" s="11"/>
      <c r="QPU164" s="11"/>
      <c r="QPV164" s="11"/>
      <c r="QPW164" s="11"/>
      <c r="QPX164" s="11"/>
      <c r="QPY164" s="11"/>
      <c r="QPZ164" s="11"/>
      <c r="QQA164" s="11"/>
      <c r="QQB164" s="11"/>
      <c r="QQC164" s="11"/>
      <c r="QQD164" s="11"/>
      <c r="QQE164" s="11"/>
      <c r="QQF164" s="11"/>
      <c r="QQG164" s="11"/>
      <c r="QQH164" s="11"/>
      <c r="QQI164" s="11"/>
      <c r="QQJ164" s="11"/>
      <c r="QQK164" s="11"/>
      <c r="QQL164" s="11"/>
      <c r="QQM164" s="11"/>
      <c r="QQN164" s="11"/>
      <c r="QQO164" s="11"/>
      <c r="QQP164" s="11"/>
      <c r="QQQ164" s="11"/>
      <c r="QQR164" s="11"/>
      <c r="QQS164" s="11"/>
      <c r="QQT164" s="11"/>
      <c r="QQU164" s="11"/>
      <c r="QQV164" s="11"/>
      <c r="QQW164" s="11"/>
      <c r="QQX164" s="11"/>
      <c r="QQY164" s="11"/>
      <c r="QQZ164" s="11"/>
      <c r="QRA164" s="11"/>
      <c r="QRB164" s="11"/>
      <c r="QRC164" s="11"/>
      <c r="QRD164" s="11"/>
      <c r="QRE164" s="11"/>
      <c r="QRF164" s="11"/>
      <c r="QRG164" s="11"/>
      <c r="QRH164" s="11"/>
      <c r="QRI164" s="11"/>
      <c r="QRJ164" s="11"/>
      <c r="QRK164" s="11"/>
      <c r="QRL164" s="11"/>
      <c r="QRM164" s="11"/>
      <c r="QRN164" s="11"/>
      <c r="QRO164" s="11"/>
      <c r="QRP164" s="11"/>
      <c r="QRQ164" s="11"/>
      <c r="QRR164" s="11"/>
      <c r="QRS164" s="11"/>
      <c r="QRT164" s="11"/>
      <c r="QRU164" s="11"/>
      <c r="QRV164" s="11"/>
      <c r="QRW164" s="11"/>
      <c r="QRX164" s="11"/>
      <c r="QRY164" s="11"/>
      <c r="QRZ164" s="11"/>
      <c r="QSA164" s="11"/>
      <c r="QSB164" s="11"/>
      <c r="QSC164" s="11"/>
      <c r="QSD164" s="11"/>
      <c r="QSE164" s="11"/>
      <c r="QSF164" s="11"/>
      <c r="QSG164" s="11"/>
      <c r="QSH164" s="11"/>
      <c r="QSI164" s="11"/>
      <c r="QSJ164" s="11"/>
      <c r="QSK164" s="11"/>
      <c r="QSL164" s="11"/>
      <c r="QSM164" s="11"/>
      <c r="QSN164" s="11"/>
      <c r="QSO164" s="11"/>
      <c r="QSP164" s="11"/>
      <c r="QSQ164" s="11"/>
      <c r="QSR164" s="11"/>
      <c r="QSS164" s="11"/>
      <c r="QST164" s="11"/>
      <c r="QSU164" s="11"/>
      <c r="QSV164" s="11"/>
      <c r="QSW164" s="11"/>
      <c r="QSX164" s="11"/>
      <c r="QSY164" s="11"/>
      <c r="QSZ164" s="11"/>
      <c r="QTA164" s="11"/>
      <c r="QTB164" s="11"/>
      <c r="QTC164" s="11"/>
      <c r="QTD164" s="11"/>
      <c r="QTE164" s="11"/>
      <c r="QTF164" s="11"/>
      <c r="QTG164" s="11"/>
      <c r="QTH164" s="11"/>
      <c r="QTI164" s="11"/>
      <c r="QTJ164" s="11"/>
      <c r="QTK164" s="11"/>
      <c r="QTL164" s="11"/>
      <c r="QTM164" s="11"/>
      <c r="QTN164" s="11"/>
      <c r="QTO164" s="11"/>
      <c r="QTP164" s="11"/>
      <c r="QTQ164" s="11"/>
      <c r="QTR164" s="11"/>
      <c r="QTS164" s="11"/>
      <c r="QTT164" s="11"/>
      <c r="QTU164" s="11"/>
      <c r="QTV164" s="11"/>
      <c r="QTW164" s="11"/>
      <c r="QTX164" s="11"/>
      <c r="QTY164" s="11"/>
      <c r="QTZ164" s="11"/>
      <c r="QUA164" s="11"/>
      <c r="QUB164" s="11"/>
      <c r="QUC164" s="11"/>
      <c r="QUD164" s="11"/>
      <c r="QUE164" s="11"/>
      <c r="QUF164" s="11"/>
      <c r="QUG164" s="11"/>
      <c r="QUH164" s="11"/>
      <c r="QUI164" s="11"/>
      <c r="QUJ164" s="11"/>
      <c r="QUK164" s="11"/>
      <c r="QUL164" s="11"/>
      <c r="QUM164" s="11"/>
      <c r="QUN164" s="11"/>
      <c r="QUO164" s="11"/>
      <c r="QUP164" s="11"/>
      <c r="QUQ164" s="11"/>
      <c r="QUR164" s="11"/>
      <c r="QUS164" s="11"/>
      <c r="QUT164" s="11"/>
      <c r="QUU164" s="11"/>
      <c r="QUV164" s="11"/>
      <c r="QUW164" s="11"/>
      <c r="QUX164" s="11"/>
      <c r="QUY164" s="11"/>
      <c r="QUZ164" s="11"/>
      <c r="QVA164" s="11"/>
      <c r="QVB164" s="11"/>
      <c r="QVC164" s="11"/>
      <c r="QVD164" s="11"/>
      <c r="QVE164" s="11"/>
      <c r="QVF164" s="11"/>
      <c r="QVG164" s="11"/>
      <c r="QVH164" s="11"/>
      <c r="QVI164" s="11"/>
      <c r="QVJ164" s="11"/>
      <c r="QVK164" s="11"/>
      <c r="QVL164" s="11"/>
      <c r="QVM164" s="11"/>
      <c r="QVN164" s="11"/>
      <c r="QVO164" s="11"/>
      <c r="QVP164" s="11"/>
      <c r="QVQ164" s="11"/>
      <c r="QVR164" s="11"/>
      <c r="QVS164" s="11"/>
      <c r="QVT164" s="11"/>
      <c r="QVU164" s="11"/>
      <c r="QVV164" s="11"/>
      <c r="QVW164" s="11"/>
      <c r="QVX164" s="11"/>
      <c r="QVY164" s="11"/>
      <c r="QVZ164" s="11"/>
      <c r="QWA164" s="11"/>
      <c r="QWB164" s="11"/>
      <c r="QWC164" s="11"/>
      <c r="QWD164" s="11"/>
      <c r="QWE164" s="11"/>
      <c r="QWF164" s="11"/>
      <c r="QWG164" s="11"/>
      <c r="QWH164" s="11"/>
      <c r="QWI164" s="11"/>
      <c r="QWJ164" s="11"/>
      <c r="QWK164" s="11"/>
      <c r="QWL164" s="11"/>
      <c r="QWM164" s="11"/>
      <c r="QWN164" s="11"/>
      <c r="QWO164" s="11"/>
      <c r="QWP164" s="11"/>
      <c r="QWQ164" s="11"/>
      <c r="QWR164" s="11"/>
      <c r="QWS164" s="11"/>
      <c r="QWT164" s="11"/>
      <c r="QWU164" s="11"/>
      <c r="QWV164" s="11"/>
      <c r="QWW164" s="11"/>
      <c r="QWX164" s="11"/>
      <c r="QWY164" s="11"/>
      <c r="QWZ164" s="11"/>
      <c r="QXA164" s="11"/>
      <c r="QXB164" s="11"/>
      <c r="QXC164" s="11"/>
      <c r="QXD164" s="11"/>
      <c r="QXE164" s="11"/>
      <c r="QXF164" s="11"/>
      <c r="QXG164" s="11"/>
      <c r="QXH164" s="11"/>
      <c r="QXI164" s="11"/>
      <c r="QXJ164" s="11"/>
      <c r="QXK164" s="11"/>
      <c r="QXL164" s="11"/>
      <c r="QXM164" s="11"/>
      <c r="QXN164" s="11"/>
      <c r="QXO164" s="11"/>
      <c r="QXP164" s="11"/>
      <c r="QXQ164" s="11"/>
      <c r="QXR164" s="11"/>
      <c r="QXS164" s="11"/>
      <c r="QXT164" s="11"/>
      <c r="QXU164" s="11"/>
      <c r="QXV164" s="11"/>
      <c r="QXW164" s="11"/>
      <c r="QXX164" s="11"/>
      <c r="QXY164" s="11"/>
      <c r="QXZ164" s="11"/>
      <c r="QYA164" s="11"/>
      <c r="QYB164" s="11"/>
      <c r="QYC164" s="11"/>
      <c r="QYD164" s="11"/>
      <c r="QYE164" s="11"/>
      <c r="QYF164" s="11"/>
      <c r="QYG164" s="11"/>
      <c r="QYH164" s="11"/>
      <c r="QYI164" s="11"/>
      <c r="QYJ164" s="11"/>
      <c r="QYK164" s="11"/>
      <c r="QYL164" s="11"/>
      <c r="QYM164" s="11"/>
      <c r="QYN164" s="11"/>
      <c r="QYO164" s="11"/>
      <c r="QYP164" s="11"/>
      <c r="QYQ164" s="11"/>
      <c r="QYR164" s="11"/>
      <c r="QYS164" s="11"/>
      <c r="QYT164" s="11"/>
      <c r="QYU164" s="11"/>
      <c r="QYV164" s="11"/>
      <c r="QYW164" s="11"/>
      <c r="QYX164" s="11"/>
      <c r="QYY164" s="11"/>
      <c r="QYZ164" s="11"/>
      <c r="QZA164" s="11"/>
      <c r="QZB164" s="11"/>
      <c r="QZC164" s="11"/>
      <c r="QZD164" s="11"/>
      <c r="QZE164" s="11"/>
      <c r="QZF164" s="11"/>
      <c r="QZG164" s="11"/>
      <c r="QZH164" s="11"/>
      <c r="QZI164" s="11"/>
      <c r="QZJ164" s="11"/>
      <c r="QZK164" s="11"/>
      <c r="QZL164" s="11"/>
      <c r="QZM164" s="11"/>
      <c r="QZN164" s="11"/>
      <c r="QZO164" s="11"/>
      <c r="QZP164" s="11"/>
      <c r="QZQ164" s="11"/>
      <c r="QZR164" s="11"/>
      <c r="QZS164" s="11"/>
      <c r="QZT164" s="11"/>
      <c r="QZU164" s="11"/>
      <c r="QZV164" s="11"/>
      <c r="QZW164" s="11"/>
      <c r="QZX164" s="11"/>
      <c r="QZY164" s="11"/>
      <c r="QZZ164" s="11"/>
      <c r="RAA164" s="11"/>
      <c r="RAB164" s="11"/>
      <c r="RAC164" s="11"/>
      <c r="RAD164" s="11"/>
      <c r="RAE164" s="11"/>
      <c r="RAF164" s="11"/>
      <c r="RAG164" s="11"/>
      <c r="RAH164" s="11"/>
      <c r="RAI164" s="11"/>
      <c r="RAJ164" s="11"/>
      <c r="RAK164" s="11"/>
      <c r="RAL164" s="11"/>
      <c r="RAM164" s="11"/>
      <c r="RAN164" s="11"/>
      <c r="RAO164" s="11"/>
      <c r="RAP164" s="11"/>
      <c r="RAQ164" s="11"/>
      <c r="RAR164" s="11"/>
      <c r="RAS164" s="11"/>
      <c r="RAT164" s="11"/>
      <c r="RAU164" s="11"/>
      <c r="RAV164" s="11"/>
      <c r="RAW164" s="11"/>
      <c r="RAX164" s="11"/>
      <c r="RAY164" s="11"/>
      <c r="RAZ164" s="11"/>
      <c r="RBA164" s="11"/>
      <c r="RBB164" s="11"/>
      <c r="RBC164" s="11"/>
      <c r="RBD164" s="11"/>
      <c r="RBE164" s="11"/>
      <c r="RBF164" s="11"/>
      <c r="RBG164" s="11"/>
      <c r="RBH164" s="11"/>
      <c r="RBI164" s="11"/>
      <c r="RBJ164" s="11"/>
      <c r="RBK164" s="11"/>
      <c r="RBL164" s="11"/>
      <c r="RBM164" s="11"/>
      <c r="RBN164" s="11"/>
      <c r="RBO164" s="11"/>
      <c r="RBP164" s="11"/>
      <c r="RBQ164" s="11"/>
      <c r="RBR164" s="11"/>
      <c r="RBS164" s="11"/>
      <c r="RBT164" s="11"/>
      <c r="RBU164" s="11"/>
      <c r="RBV164" s="11"/>
      <c r="RBW164" s="11"/>
      <c r="RBX164" s="11"/>
      <c r="RBY164" s="11"/>
      <c r="RBZ164" s="11"/>
      <c r="RCA164" s="11"/>
      <c r="RCB164" s="11"/>
      <c r="RCC164" s="11"/>
      <c r="RCD164" s="11"/>
      <c r="RCE164" s="11"/>
      <c r="RCF164" s="11"/>
      <c r="RCG164" s="11"/>
      <c r="RCH164" s="11"/>
      <c r="RCI164" s="11"/>
      <c r="RCJ164" s="11"/>
      <c r="RCK164" s="11"/>
      <c r="RCL164" s="11"/>
      <c r="RCM164" s="11"/>
      <c r="RCN164" s="11"/>
      <c r="RCO164" s="11"/>
      <c r="RCP164" s="11"/>
      <c r="RCQ164" s="11"/>
      <c r="RCR164" s="11"/>
      <c r="RCS164" s="11"/>
      <c r="RCT164" s="11"/>
      <c r="RCU164" s="11"/>
      <c r="RCV164" s="11"/>
      <c r="RCW164" s="11"/>
      <c r="RCX164" s="11"/>
      <c r="RCY164" s="11"/>
      <c r="RCZ164" s="11"/>
      <c r="RDA164" s="11"/>
      <c r="RDB164" s="11"/>
      <c r="RDC164" s="11"/>
      <c r="RDD164" s="11"/>
      <c r="RDE164" s="11"/>
      <c r="RDF164" s="11"/>
      <c r="RDG164" s="11"/>
      <c r="RDH164" s="11"/>
      <c r="RDI164" s="11"/>
      <c r="RDJ164" s="11"/>
      <c r="RDK164" s="11"/>
      <c r="RDL164" s="11"/>
      <c r="RDM164" s="11"/>
      <c r="RDN164" s="11"/>
      <c r="RDO164" s="11"/>
      <c r="RDP164" s="11"/>
      <c r="RDQ164" s="11"/>
      <c r="RDR164" s="11"/>
      <c r="RDS164" s="11"/>
      <c r="RDT164" s="11"/>
      <c r="RDU164" s="11"/>
      <c r="RDV164" s="11"/>
      <c r="RDW164" s="11"/>
      <c r="RDX164" s="11"/>
      <c r="RDY164" s="11"/>
      <c r="RDZ164" s="11"/>
      <c r="REA164" s="11"/>
      <c r="REB164" s="11"/>
      <c r="REC164" s="11"/>
      <c r="RED164" s="11"/>
      <c r="REE164" s="11"/>
      <c r="REF164" s="11"/>
      <c r="REG164" s="11"/>
      <c r="REH164" s="11"/>
      <c r="REI164" s="11"/>
      <c r="REJ164" s="11"/>
      <c r="REK164" s="11"/>
      <c r="REL164" s="11"/>
      <c r="REM164" s="11"/>
      <c r="REN164" s="11"/>
      <c r="REO164" s="11"/>
      <c r="REP164" s="11"/>
      <c r="REQ164" s="11"/>
      <c r="RER164" s="11"/>
      <c r="RES164" s="11"/>
      <c r="RET164" s="11"/>
      <c r="REU164" s="11"/>
      <c r="REV164" s="11"/>
      <c r="REW164" s="11"/>
      <c r="REX164" s="11"/>
      <c r="REY164" s="11"/>
      <c r="REZ164" s="11"/>
      <c r="RFA164" s="11"/>
      <c r="RFB164" s="11"/>
      <c r="RFC164" s="11"/>
      <c r="RFD164" s="11"/>
      <c r="RFE164" s="11"/>
      <c r="RFF164" s="11"/>
      <c r="RFG164" s="11"/>
      <c r="RFH164" s="11"/>
      <c r="RFI164" s="11"/>
      <c r="RFJ164" s="11"/>
      <c r="RFK164" s="11"/>
      <c r="RFL164" s="11"/>
      <c r="RFM164" s="11"/>
      <c r="RFN164" s="11"/>
      <c r="RFO164" s="11"/>
      <c r="RFP164" s="11"/>
      <c r="RFQ164" s="11"/>
      <c r="RFR164" s="11"/>
      <c r="RFS164" s="11"/>
      <c r="RFT164" s="11"/>
      <c r="RFU164" s="11"/>
      <c r="RFV164" s="11"/>
      <c r="RFW164" s="11"/>
      <c r="RFX164" s="11"/>
      <c r="RFY164" s="11"/>
      <c r="RFZ164" s="11"/>
      <c r="RGA164" s="11"/>
      <c r="RGB164" s="11"/>
      <c r="RGC164" s="11"/>
      <c r="RGD164" s="11"/>
      <c r="RGE164" s="11"/>
      <c r="RGF164" s="11"/>
      <c r="RGG164" s="11"/>
      <c r="RGH164" s="11"/>
      <c r="RGI164" s="11"/>
      <c r="RGJ164" s="11"/>
      <c r="RGK164" s="11"/>
      <c r="RGL164" s="11"/>
      <c r="RGM164" s="11"/>
      <c r="RGN164" s="11"/>
      <c r="RGO164" s="11"/>
      <c r="RGP164" s="11"/>
      <c r="RGQ164" s="11"/>
      <c r="RGR164" s="11"/>
      <c r="RGS164" s="11"/>
      <c r="RGT164" s="11"/>
      <c r="RGU164" s="11"/>
      <c r="RGV164" s="11"/>
      <c r="RGW164" s="11"/>
      <c r="RGX164" s="11"/>
      <c r="RGY164" s="11"/>
      <c r="RGZ164" s="11"/>
      <c r="RHA164" s="11"/>
      <c r="RHB164" s="11"/>
      <c r="RHC164" s="11"/>
      <c r="RHD164" s="11"/>
      <c r="RHE164" s="11"/>
      <c r="RHF164" s="11"/>
      <c r="RHG164" s="11"/>
      <c r="RHH164" s="11"/>
      <c r="RHI164" s="11"/>
      <c r="RHJ164" s="11"/>
      <c r="RHK164" s="11"/>
      <c r="RHL164" s="11"/>
      <c r="RHM164" s="11"/>
      <c r="RHN164" s="11"/>
      <c r="RHO164" s="11"/>
      <c r="RHP164" s="11"/>
      <c r="RHQ164" s="11"/>
      <c r="RHR164" s="11"/>
      <c r="RHS164" s="11"/>
      <c r="RHT164" s="11"/>
      <c r="RHU164" s="11"/>
      <c r="RHV164" s="11"/>
      <c r="RHW164" s="11"/>
      <c r="RHX164" s="11"/>
      <c r="RHY164" s="11"/>
      <c r="RHZ164" s="11"/>
      <c r="RIA164" s="11"/>
      <c r="RIB164" s="11"/>
      <c r="RIC164" s="11"/>
      <c r="RID164" s="11"/>
      <c r="RIE164" s="11"/>
      <c r="RIF164" s="11"/>
      <c r="RIG164" s="11"/>
      <c r="RIH164" s="11"/>
      <c r="RII164" s="11"/>
      <c r="RIJ164" s="11"/>
      <c r="RIK164" s="11"/>
      <c r="RIL164" s="11"/>
      <c r="RIM164" s="11"/>
      <c r="RIN164" s="11"/>
      <c r="RIO164" s="11"/>
      <c r="RIP164" s="11"/>
      <c r="RIQ164" s="11"/>
      <c r="RIR164" s="11"/>
      <c r="RIS164" s="11"/>
      <c r="RIT164" s="11"/>
      <c r="RIU164" s="11"/>
      <c r="RIV164" s="11"/>
      <c r="RIW164" s="11"/>
      <c r="RIX164" s="11"/>
      <c r="RIY164" s="11"/>
      <c r="RIZ164" s="11"/>
      <c r="RJA164" s="11"/>
      <c r="RJB164" s="11"/>
      <c r="RJC164" s="11"/>
      <c r="RJD164" s="11"/>
      <c r="RJE164" s="11"/>
      <c r="RJF164" s="11"/>
      <c r="RJG164" s="11"/>
      <c r="RJH164" s="11"/>
      <c r="RJI164" s="11"/>
      <c r="RJJ164" s="11"/>
      <c r="RJK164" s="11"/>
      <c r="RJL164" s="11"/>
      <c r="RJM164" s="11"/>
      <c r="RJN164" s="11"/>
      <c r="RJO164" s="11"/>
      <c r="RJP164" s="11"/>
      <c r="RJQ164" s="11"/>
      <c r="RJR164" s="11"/>
      <c r="RJS164" s="11"/>
      <c r="RJT164" s="11"/>
      <c r="RJU164" s="11"/>
      <c r="RJV164" s="11"/>
      <c r="RJW164" s="11"/>
      <c r="RJX164" s="11"/>
      <c r="RJY164" s="11"/>
      <c r="RJZ164" s="11"/>
      <c r="RKA164" s="11"/>
      <c r="RKB164" s="11"/>
      <c r="RKC164" s="11"/>
      <c r="RKD164" s="11"/>
      <c r="RKE164" s="11"/>
      <c r="RKF164" s="11"/>
      <c r="RKG164" s="11"/>
      <c r="RKH164" s="11"/>
      <c r="RKI164" s="11"/>
      <c r="RKJ164" s="11"/>
      <c r="RKK164" s="11"/>
      <c r="RKL164" s="11"/>
      <c r="RKM164" s="11"/>
      <c r="RKN164" s="11"/>
      <c r="RKO164" s="11"/>
      <c r="RKP164" s="11"/>
      <c r="RKQ164" s="11"/>
      <c r="RKR164" s="11"/>
      <c r="RKS164" s="11"/>
      <c r="RKT164" s="11"/>
      <c r="RKU164" s="11"/>
      <c r="RKV164" s="11"/>
      <c r="RKW164" s="11"/>
      <c r="RKX164" s="11"/>
      <c r="RKY164" s="11"/>
      <c r="RKZ164" s="11"/>
      <c r="RLA164" s="11"/>
      <c r="RLB164" s="11"/>
      <c r="RLC164" s="11"/>
      <c r="RLD164" s="11"/>
      <c r="RLE164" s="11"/>
      <c r="RLF164" s="11"/>
      <c r="RLG164" s="11"/>
      <c r="RLH164" s="11"/>
      <c r="RLI164" s="11"/>
      <c r="RLJ164" s="11"/>
      <c r="RLK164" s="11"/>
      <c r="RLL164" s="11"/>
      <c r="RLM164" s="11"/>
      <c r="RLN164" s="11"/>
      <c r="RLO164" s="11"/>
      <c r="RLP164" s="11"/>
      <c r="RLQ164" s="11"/>
      <c r="RLR164" s="11"/>
      <c r="RLS164" s="11"/>
      <c r="RLT164" s="11"/>
      <c r="RLU164" s="11"/>
      <c r="RLV164" s="11"/>
      <c r="RLW164" s="11"/>
      <c r="RLX164" s="11"/>
      <c r="RLY164" s="11"/>
      <c r="RLZ164" s="11"/>
      <c r="RMA164" s="11"/>
      <c r="RMB164" s="11"/>
      <c r="RMC164" s="11"/>
      <c r="RMD164" s="11"/>
      <c r="RME164" s="11"/>
      <c r="RMF164" s="11"/>
      <c r="RMG164" s="11"/>
      <c r="RMH164" s="11"/>
      <c r="RMI164" s="11"/>
      <c r="RMJ164" s="11"/>
      <c r="RMK164" s="11"/>
      <c r="RML164" s="11"/>
      <c r="RMM164" s="11"/>
      <c r="RMN164" s="11"/>
      <c r="RMO164" s="11"/>
      <c r="RMP164" s="11"/>
      <c r="RMQ164" s="11"/>
      <c r="RMR164" s="11"/>
      <c r="RMS164" s="11"/>
      <c r="RMT164" s="11"/>
      <c r="RMU164" s="11"/>
      <c r="RMV164" s="11"/>
      <c r="RMW164" s="11"/>
      <c r="RMX164" s="11"/>
      <c r="RMY164" s="11"/>
      <c r="RMZ164" s="11"/>
      <c r="RNA164" s="11"/>
      <c r="RNB164" s="11"/>
      <c r="RNC164" s="11"/>
      <c r="RND164" s="11"/>
      <c r="RNE164" s="11"/>
      <c r="RNF164" s="11"/>
      <c r="RNG164" s="11"/>
      <c r="RNH164" s="11"/>
      <c r="RNI164" s="11"/>
      <c r="RNJ164" s="11"/>
      <c r="RNK164" s="11"/>
      <c r="RNL164" s="11"/>
      <c r="RNM164" s="11"/>
      <c r="RNN164" s="11"/>
      <c r="RNO164" s="11"/>
      <c r="RNP164" s="11"/>
      <c r="RNQ164" s="11"/>
      <c r="RNR164" s="11"/>
      <c r="RNS164" s="11"/>
      <c r="RNT164" s="11"/>
      <c r="RNU164" s="11"/>
      <c r="RNV164" s="11"/>
      <c r="RNW164" s="11"/>
      <c r="RNX164" s="11"/>
      <c r="RNY164" s="11"/>
      <c r="RNZ164" s="11"/>
      <c r="ROA164" s="11"/>
      <c r="ROB164" s="11"/>
      <c r="ROC164" s="11"/>
      <c r="ROD164" s="11"/>
      <c r="ROE164" s="11"/>
      <c r="ROF164" s="11"/>
      <c r="ROG164" s="11"/>
      <c r="ROH164" s="11"/>
      <c r="ROI164" s="11"/>
      <c r="ROJ164" s="11"/>
      <c r="ROK164" s="11"/>
      <c r="ROL164" s="11"/>
      <c r="ROM164" s="11"/>
      <c r="RON164" s="11"/>
      <c r="ROO164" s="11"/>
      <c r="ROP164" s="11"/>
      <c r="ROQ164" s="11"/>
      <c r="ROR164" s="11"/>
      <c r="ROS164" s="11"/>
      <c r="ROT164" s="11"/>
      <c r="ROU164" s="11"/>
      <c r="ROV164" s="11"/>
      <c r="ROW164" s="11"/>
      <c r="ROX164" s="11"/>
      <c r="ROY164" s="11"/>
      <c r="ROZ164" s="11"/>
      <c r="RPA164" s="11"/>
      <c r="RPB164" s="11"/>
      <c r="RPC164" s="11"/>
      <c r="RPD164" s="11"/>
      <c r="RPE164" s="11"/>
      <c r="RPF164" s="11"/>
      <c r="RPG164" s="11"/>
      <c r="RPH164" s="11"/>
      <c r="RPI164" s="11"/>
      <c r="RPJ164" s="11"/>
      <c r="RPK164" s="11"/>
      <c r="RPL164" s="11"/>
      <c r="RPM164" s="11"/>
      <c r="RPN164" s="11"/>
      <c r="RPO164" s="11"/>
      <c r="RPP164" s="11"/>
      <c r="RPQ164" s="11"/>
      <c r="RPR164" s="11"/>
      <c r="RPS164" s="11"/>
      <c r="RPT164" s="11"/>
      <c r="RPU164" s="11"/>
      <c r="RPV164" s="11"/>
      <c r="RPW164" s="11"/>
      <c r="RPX164" s="11"/>
      <c r="RPY164" s="11"/>
      <c r="RPZ164" s="11"/>
      <c r="RQA164" s="11"/>
      <c r="RQB164" s="11"/>
      <c r="RQC164" s="11"/>
      <c r="RQD164" s="11"/>
      <c r="RQE164" s="11"/>
      <c r="RQF164" s="11"/>
      <c r="RQG164" s="11"/>
      <c r="RQH164" s="11"/>
      <c r="RQI164" s="11"/>
      <c r="RQJ164" s="11"/>
      <c r="RQK164" s="11"/>
      <c r="RQL164" s="11"/>
      <c r="RQM164" s="11"/>
      <c r="RQN164" s="11"/>
      <c r="RQO164" s="11"/>
      <c r="RQP164" s="11"/>
      <c r="RQQ164" s="11"/>
      <c r="RQR164" s="11"/>
      <c r="RQS164" s="11"/>
      <c r="RQT164" s="11"/>
      <c r="RQU164" s="11"/>
      <c r="RQV164" s="11"/>
      <c r="RQW164" s="11"/>
      <c r="RQX164" s="11"/>
      <c r="RQY164" s="11"/>
      <c r="RQZ164" s="11"/>
      <c r="RRA164" s="11"/>
      <c r="RRB164" s="11"/>
      <c r="RRC164" s="11"/>
      <c r="RRD164" s="11"/>
      <c r="RRE164" s="11"/>
      <c r="RRF164" s="11"/>
      <c r="RRG164" s="11"/>
      <c r="RRH164" s="11"/>
      <c r="RRI164" s="11"/>
      <c r="RRJ164" s="11"/>
      <c r="RRK164" s="11"/>
      <c r="RRL164" s="11"/>
      <c r="RRM164" s="11"/>
      <c r="RRN164" s="11"/>
      <c r="RRO164" s="11"/>
      <c r="RRP164" s="11"/>
      <c r="RRQ164" s="11"/>
      <c r="RRR164" s="11"/>
      <c r="RRS164" s="11"/>
      <c r="RRT164" s="11"/>
      <c r="RRU164" s="11"/>
      <c r="RRV164" s="11"/>
      <c r="RRW164" s="11"/>
      <c r="RRX164" s="11"/>
      <c r="RRY164" s="11"/>
      <c r="RRZ164" s="11"/>
      <c r="RSA164" s="11"/>
      <c r="RSB164" s="11"/>
      <c r="RSC164" s="11"/>
      <c r="RSD164" s="11"/>
      <c r="RSE164" s="11"/>
      <c r="RSF164" s="11"/>
      <c r="RSG164" s="11"/>
      <c r="RSH164" s="11"/>
      <c r="RSI164" s="11"/>
      <c r="RSJ164" s="11"/>
      <c r="RSK164" s="11"/>
      <c r="RSL164" s="11"/>
      <c r="RSM164" s="11"/>
      <c r="RSN164" s="11"/>
      <c r="RSO164" s="11"/>
      <c r="RSP164" s="11"/>
      <c r="RSQ164" s="11"/>
      <c r="RSR164" s="11"/>
      <c r="RSS164" s="11"/>
      <c r="RST164" s="11"/>
      <c r="RSU164" s="11"/>
      <c r="RSV164" s="11"/>
      <c r="RSW164" s="11"/>
      <c r="RSX164" s="11"/>
      <c r="RSY164" s="11"/>
      <c r="RSZ164" s="11"/>
      <c r="RTA164" s="11"/>
      <c r="RTB164" s="11"/>
      <c r="RTC164" s="11"/>
      <c r="RTD164" s="11"/>
      <c r="RTE164" s="11"/>
      <c r="RTF164" s="11"/>
      <c r="RTG164" s="11"/>
      <c r="RTH164" s="11"/>
      <c r="RTI164" s="11"/>
      <c r="RTJ164" s="11"/>
      <c r="RTK164" s="11"/>
      <c r="RTL164" s="11"/>
      <c r="RTM164" s="11"/>
      <c r="RTN164" s="11"/>
      <c r="RTO164" s="11"/>
      <c r="RTP164" s="11"/>
      <c r="RTQ164" s="11"/>
      <c r="RTR164" s="11"/>
      <c r="RTS164" s="11"/>
      <c r="RTT164" s="11"/>
      <c r="RTU164" s="11"/>
      <c r="RTV164" s="11"/>
      <c r="RTW164" s="11"/>
      <c r="RTX164" s="11"/>
      <c r="RTY164" s="11"/>
      <c r="RTZ164" s="11"/>
      <c r="RUA164" s="11"/>
      <c r="RUB164" s="11"/>
      <c r="RUC164" s="11"/>
      <c r="RUD164" s="11"/>
      <c r="RUE164" s="11"/>
      <c r="RUF164" s="11"/>
      <c r="RUG164" s="11"/>
      <c r="RUH164" s="11"/>
      <c r="RUI164" s="11"/>
      <c r="RUJ164" s="11"/>
      <c r="RUK164" s="11"/>
      <c r="RUL164" s="11"/>
      <c r="RUM164" s="11"/>
      <c r="RUN164" s="11"/>
      <c r="RUO164" s="11"/>
      <c r="RUP164" s="11"/>
      <c r="RUQ164" s="11"/>
      <c r="RUR164" s="11"/>
      <c r="RUS164" s="11"/>
      <c r="RUT164" s="11"/>
      <c r="RUU164" s="11"/>
      <c r="RUV164" s="11"/>
      <c r="RUW164" s="11"/>
      <c r="RUX164" s="11"/>
      <c r="RUY164" s="11"/>
      <c r="RUZ164" s="11"/>
      <c r="RVA164" s="11"/>
      <c r="RVB164" s="11"/>
      <c r="RVC164" s="11"/>
      <c r="RVD164" s="11"/>
      <c r="RVE164" s="11"/>
      <c r="RVF164" s="11"/>
      <c r="RVG164" s="11"/>
      <c r="RVH164" s="11"/>
      <c r="RVI164" s="11"/>
      <c r="RVJ164" s="11"/>
      <c r="RVK164" s="11"/>
      <c r="RVL164" s="11"/>
      <c r="RVM164" s="11"/>
      <c r="RVN164" s="11"/>
      <c r="RVO164" s="11"/>
      <c r="RVP164" s="11"/>
      <c r="RVQ164" s="11"/>
      <c r="RVR164" s="11"/>
      <c r="RVS164" s="11"/>
      <c r="RVT164" s="11"/>
      <c r="RVU164" s="11"/>
      <c r="RVV164" s="11"/>
      <c r="RVW164" s="11"/>
      <c r="RVX164" s="11"/>
      <c r="RVY164" s="11"/>
      <c r="RVZ164" s="11"/>
      <c r="RWA164" s="11"/>
      <c r="RWB164" s="11"/>
      <c r="RWC164" s="11"/>
      <c r="RWD164" s="11"/>
      <c r="RWE164" s="11"/>
      <c r="RWF164" s="11"/>
      <c r="RWG164" s="11"/>
      <c r="RWH164" s="11"/>
      <c r="RWI164" s="11"/>
      <c r="RWJ164" s="11"/>
      <c r="RWK164" s="11"/>
      <c r="RWL164" s="11"/>
      <c r="RWM164" s="11"/>
      <c r="RWN164" s="11"/>
      <c r="RWO164" s="11"/>
      <c r="RWP164" s="11"/>
      <c r="RWQ164" s="11"/>
      <c r="RWR164" s="11"/>
      <c r="RWS164" s="11"/>
      <c r="RWT164" s="11"/>
      <c r="RWU164" s="11"/>
      <c r="RWV164" s="11"/>
      <c r="RWW164" s="11"/>
      <c r="RWX164" s="11"/>
      <c r="RWY164" s="11"/>
      <c r="RWZ164" s="11"/>
      <c r="RXA164" s="11"/>
      <c r="RXB164" s="11"/>
      <c r="RXC164" s="11"/>
      <c r="RXD164" s="11"/>
      <c r="RXE164" s="11"/>
      <c r="RXF164" s="11"/>
      <c r="RXG164" s="11"/>
      <c r="RXH164" s="11"/>
      <c r="RXI164" s="11"/>
      <c r="RXJ164" s="11"/>
      <c r="RXK164" s="11"/>
      <c r="RXL164" s="11"/>
      <c r="RXM164" s="11"/>
      <c r="RXN164" s="11"/>
      <c r="RXO164" s="11"/>
      <c r="RXP164" s="11"/>
      <c r="RXQ164" s="11"/>
      <c r="RXR164" s="11"/>
      <c r="RXS164" s="11"/>
      <c r="RXT164" s="11"/>
      <c r="RXU164" s="11"/>
      <c r="RXV164" s="11"/>
      <c r="RXW164" s="11"/>
      <c r="RXX164" s="11"/>
      <c r="RXY164" s="11"/>
      <c r="RXZ164" s="11"/>
      <c r="RYA164" s="11"/>
      <c r="RYB164" s="11"/>
      <c r="RYC164" s="11"/>
      <c r="RYD164" s="11"/>
      <c r="RYE164" s="11"/>
      <c r="RYF164" s="11"/>
      <c r="RYG164" s="11"/>
      <c r="RYH164" s="11"/>
      <c r="RYI164" s="11"/>
      <c r="RYJ164" s="11"/>
      <c r="RYK164" s="11"/>
      <c r="RYL164" s="11"/>
      <c r="RYM164" s="11"/>
      <c r="RYN164" s="11"/>
      <c r="RYO164" s="11"/>
      <c r="RYP164" s="11"/>
      <c r="RYQ164" s="11"/>
      <c r="RYR164" s="11"/>
      <c r="RYS164" s="11"/>
      <c r="RYT164" s="11"/>
      <c r="RYU164" s="11"/>
      <c r="RYV164" s="11"/>
      <c r="RYW164" s="11"/>
      <c r="RYX164" s="11"/>
      <c r="RYY164" s="11"/>
      <c r="RYZ164" s="11"/>
      <c r="RZA164" s="11"/>
      <c r="RZB164" s="11"/>
      <c r="RZC164" s="11"/>
      <c r="RZD164" s="11"/>
      <c r="RZE164" s="11"/>
      <c r="RZF164" s="11"/>
      <c r="RZG164" s="11"/>
      <c r="RZH164" s="11"/>
      <c r="RZI164" s="11"/>
      <c r="RZJ164" s="11"/>
      <c r="RZK164" s="11"/>
      <c r="RZL164" s="11"/>
      <c r="RZM164" s="11"/>
      <c r="RZN164" s="11"/>
      <c r="RZO164" s="11"/>
      <c r="RZP164" s="11"/>
      <c r="RZQ164" s="11"/>
      <c r="RZR164" s="11"/>
      <c r="RZS164" s="11"/>
      <c r="RZT164" s="11"/>
      <c r="RZU164" s="11"/>
      <c r="RZV164" s="11"/>
      <c r="RZW164" s="11"/>
      <c r="RZX164" s="11"/>
      <c r="RZY164" s="11"/>
      <c r="RZZ164" s="11"/>
      <c r="SAA164" s="11"/>
      <c r="SAB164" s="11"/>
      <c r="SAC164" s="11"/>
      <c r="SAD164" s="11"/>
      <c r="SAE164" s="11"/>
      <c r="SAF164" s="11"/>
      <c r="SAG164" s="11"/>
      <c r="SAH164" s="11"/>
      <c r="SAI164" s="11"/>
      <c r="SAJ164" s="11"/>
      <c r="SAK164" s="11"/>
      <c r="SAL164" s="11"/>
      <c r="SAM164" s="11"/>
      <c r="SAN164" s="11"/>
      <c r="SAO164" s="11"/>
      <c r="SAP164" s="11"/>
      <c r="SAQ164" s="11"/>
      <c r="SAR164" s="11"/>
      <c r="SAS164" s="11"/>
      <c r="SAT164" s="11"/>
      <c r="SAU164" s="11"/>
      <c r="SAV164" s="11"/>
      <c r="SAW164" s="11"/>
      <c r="SAX164" s="11"/>
      <c r="SAY164" s="11"/>
      <c r="SAZ164" s="11"/>
      <c r="SBA164" s="11"/>
      <c r="SBB164" s="11"/>
      <c r="SBC164" s="11"/>
      <c r="SBD164" s="11"/>
      <c r="SBE164" s="11"/>
      <c r="SBF164" s="11"/>
      <c r="SBG164" s="11"/>
      <c r="SBH164" s="11"/>
      <c r="SBI164" s="11"/>
      <c r="SBJ164" s="11"/>
      <c r="SBK164" s="11"/>
      <c r="SBL164" s="11"/>
      <c r="SBM164" s="11"/>
      <c r="SBN164" s="11"/>
      <c r="SBO164" s="11"/>
      <c r="SBP164" s="11"/>
      <c r="SBQ164" s="11"/>
      <c r="SBR164" s="11"/>
      <c r="SBS164" s="11"/>
      <c r="SBT164" s="11"/>
      <c r="SBU164" s="11"/>
      <c r="SBV164" s="11"/>
      <c r="SBW164" s="11"/>
      <c r="SBX164" s="11"/>
      <c r="SBY164" s="11"/>
      <c r="SBZ164" s="11"/>
      <c r="SCA164" s="11"/>
      <c r="SCB164" s="11"/>
      <c r="SCC164" s="11"/>
      <c r="SCD164" s="11"/>
      <c r="SCE164" s="11"/>
      <c r="SCF164" s="11"/>
      <c r="SCG164" s="11"/>
      <c r="SCH164" s="11"/>
      <c r="SCI164" s="11"/>
      <c r="SCJ164" s="11"/>
      <c r="SCK164" s="11"/>
      <c r="SCL164" s="11"/>
      <c r="SCM164" s="11"/>
      <c r="SCN164" s="11"/>
      <c r="SCO164" s="11"/>
      <c r="SCP164" s="11"/>
      <c r="SCQ164" s="11"/>
      <c r="SCR164" s="11"/>
      <c r="SCS164" s="11"/>
      <c r="SCT164" s="11"/>
      <c r="SCU164" s="11"/>
      <c r="SCV164" s="11"/>
      <c r="SCW164" s="11"/>
      <c r="SCX164" s="11"/>
      <c r="SCY164" s="11"/>
      <c r="SCZ164" s="11"/>
      <c r="SDA164" s="11"/>
      <c r="SDB164" s="11"/>
      <c r="SDC164" s="11"/>
      <c r="SDD164" s="11"/>
      <c r="SDE164" s="11"/>
      <c r="SDF164" s="11"/>
      <c r="SDG164" s="11"/>
      <c r="SDH164" s="11"/>
      <c r="SDI164" s="11"/>
      <c r="SDJ164" s="11"/>
      <c r="SDK164" s="11"/>
      <c r="SDL164" s="11"/>
      <c r="SDM164" s="11"/>
      <c r="SDN164" s="11"/>
      <c r="SDO164" s="11"/>
      <c r="SDP164" s="11"/>
      <c r="SDQ164" s="11"/>
      <c r="SDR164" s="11"/>
      <c r="SDS164" s="11"/>
      <c r="SDT164" s="11"/>
      <c r="SDU164" s="11"/>
      <c r="SDV164" s="11"/>
      <c r="SDW164" s="11"/>
      <c r="SDX164" s="11"/>
      <c r="SDY164" s="11"/>
      <c r="SDZ164" s="11"/>
      <c r="SEA164" s="11"/>
      <c r="SEB164" s="11"/>
      <c r="SEC164" s="11"/>
      <c r="SED164" s="11"/>
      <c r="SEE164" s="11"/>
      <c r="SEF164" s="11"/>
      <c r="SEG164" s="11"/>
      <c r="SEH164" s="11"/>
      <c r="SEI164" s="11"/>
      <c r="SEJ164" s="11"/>
      <c r="SEK164" s="11"/>
      <c r="SEL164" s="11"/>
      <c r="SEM164" s="11"/>
      <c r="SEN164" s="11"/>
      <c r="SEO164" s="11"/>
      <c r="SEP164" s="11"/>
      <c r="SEQ164" s="11"/>
      <c r="SER164" s="11"/>
      <c r="SES164" s="11"/>
      <c r="SET164" s="11"/>
      <c r="SEU164" s="11"/>
      <c r="SEV164" s="11"/>
      <c r="SEW164" s="11"/>
      <c r="SEX164" s="11"/>
      <c r="SEY164" s="11"/>
      <c r="SEZ164" s="11"/>
      <c r="SFA164" s="11"/>
      <c r="SFB164" s="11"/>
      <c r="SFC164" s="11"/>
      <c r="SFD164" s="11"/>
      <c r="SFE164" s="11"/>
      <c r="SFF164" s="11"/>
      <c r="SFG164" s="11"/>
      <c r="SFH164" s="11"/>
      <c r="SFI164" s="11"/>
      <c r="SFJ164" s="11"/>
      <c r="SFK164" s="11"/>
      <c r="SFL164" s="11"/>
      <c r="SFM164" s="11"/>
      <c r="SFN164" s="11"/>
      <c r="SFO164" s="11"/>
      <c r="SFP164" s="11"/>
      <c r="SFQ164" s="11"/>
      <c r="SFR164" s="11"/>
      <c r="SFS164" s="11"/>
      <c r="SFT164" s="11"/>
      <c r="SFU164" s="11"/>
      <c r="SFV164" s="11"/>
      <c r="SFW164" s="11"/>
      <c r="SFX164" s="11"/>
      <c r="SFY164" s="11"/>
      <c r="SFZ164" s="11"/>
      <c r="SGA164" s="11"/>
      <c r="SGB164" s="11"/>
      <c r="SGC164" s="11"/>
      <c r="SGD164" s="11"/>
      <c r="SGE164" s="11"/>
      <c r="SGF164" s="11"/>
      <c r="SGG164" s="11"/>
      <c r="SGH164" s="11"/>
      <c r="SGI164" s="11"/>
      <c r="SGJ164" s="11"/>
      <c r="SGK164" s="11"/>
      <c r="SGL164" s="11"/>
      <c r="SGM164" s="11"/>
      <c r="SGN164" s="11"/>
      <c r="SGO164" s="11"/>
      <c r="SGP164" s="11"/>
      <c r="SGQ164" s="11"/>
      <c r="SGR164" s="11"/>
      <c r="SGS164" s="11"/>
      <c r="SGT164" s="11"/>
      <c r="SGU164" s="11"/>
      <c r="SGV164" s="11"/>
      <c r="SGW164" s="11"/>
      <c r="SGX164" s="11"/>
      <c r="SGY164" s="11"/>
      <c r="SGZ164" s="11"/>
      <c r="SHA164" s="11"/>
      <c r="SHB164" s="11"/>
      <c r="SHC164" s="11"/>
      <c r="SHD164" s="11"/>
      <c r="SHE164" s="11"/>
      <c r="SHF164" s="11"/>
      <c r="SHG164" s="11"/>
      <c r="SHH164" s="11"/>
      <c r="SHI164" s="11"/>
      <c r="SHJ164" s="11"/>
      <c r="SHK164" s="11"/>
      <c r="SHL164" s="11"/>
      <c r="SHM164" s="11"/>
      <c r="SHN164" s="11"/>
      <c r="SHO164" s="11"/>
      <c r="SHP164" s="11"/>
      <c r="SHQ164" s="11"/>
      <c r="SHR164" s="11"/>
      <c r="SHS164" s="11"/>
      <c r="SHT164" s="11"/>
      <c r="SHU164" s="11"/>
      <c r="SHV164" s="11"/>
      <c r="SHW164" s="11"/>
      <c r="SHX164" s="11"/>
      <c r="SHY164" s="11"/>
      <c r="SHZ164" s="11"/>
      <c r="SIA164" s="11"/>
      <c r="SIB164" s="11"/>
      <c r="SIC164" s="11"/>
      <c r="SID164" s="11"/>
      <c r="SIE164" s="11"/>
      <c r="SIF164" s="11"/>
      <c r="SIG164" s="11"/>
      <c r="SIH164" s="11"/>
      <c r="SII164" s="11"/>
      <c r="SIJ164" s="11"/>
      <c r="SIK164" s="11"/>
      <c r="SIL164" s="11"/>
      <c r="SIM164" s="11"/>
      <c r="SIN164" s="11"/>
      <c r="SIO164" s="11"/>
      <c r="SIP164" s="11"/>
      <c r="SIQ164" s="11"/>
      <c r="SIR164" s="11"/>
      <c r="SIS164" s="11"/>
      <c r="SIT164" s="11"/>
      <c r="SIU164" s="11"/>
      <c r="SIV164" s="11"/>
      <c r="SIW164" s="11"/>
      <c r="SIX164" s="11"/>
      <c r="SIY164" s="11"/>
      <c r="SIZ164" s="11"/>
      <c r="SJA164" s="11"/>
      <c r="SJB164" s="11"/>
      <c r="SJC164" s="11"/>
      <c r="SJD164" s="11"/>
      <c r="SJE164" s="11"/>
      <c r="SJF164" s="11"/>
      <c r="SJG164" s="11"/>
      <c r="SJH164" s="11"/>
      <c r="SJI164" s="11"/>
      <c r="SJJ164" s="11"/>
      <c r="SJK164" s="11"/>
      <c r="SJL164" s="11"/>
      <c r="SJM164" s="11"/>
      <c r="SJN164" s="11"/>
      <c r="SJO164" s="11"/>
      <c r="SJP164" s="11"/>
      <c r="SJQ164" s="11"/>
      <c r="SJR164" s="11"/>
      <c r="SJS164" s="11"/>
      <c r="SJT164" s="11"/>
      <c r="SJU164" s="11"/>
      <c r="SJV164" s="11"/>
      <c r="SJW164" s="11"/>
      <c r="SJX164" s="11"/>
      <c r="SJY164" s="11"/>
      <c r="SJZ164" s="11"/>
      <c r="SKA164" s="11"/>
      <c r="SKB164" s="11"/>
      <c r="SKC164" s="11"/>
      <c r="SKD164" s="11"/>
      <c r="SKE164" s="11"/>
      <c r="SKF164" s="11"/>
      <c r="SKG164" s="11"/>
      <c r="SKH164" s="11"/>
      <c r="SKI164" s="11"/>
      <c r="SKJ164" s="11"/>
      <c r="SKK164" s="11"/>
      <c r="SKL164" s="11"/>
      <c r="SKM164" s="11"/>
      <c r="SKN164" s="11"/>
      <c r="SKO164" s="11"/>
      <c r="SKP164" s="11"/>
      <c r="SKQ164" s="11"/>
      <c r="SKR164" s="11"/>
      <c r="SKS164" s="11"/>
      <c r="SKT164" s="11"/>
      <c r="SKU164" s="11"/>
      <c r="SKV164" s="11"/>
      <c r="SKW164" s="11"/>
      <c r="SKX164" s="11"/>
      <c r="SKY164" s="11"/>
      <c r="SKZ164" s="11"/>
      <c r="SLA164" s="11"/>
      <c r="SLB164" s="11"/>
      <c r="SLC164" s="11"/>
      <c r="SLD164" s="11"/>
      <c r="SLE164" s="11"/>
      <c r="SLF164" s="11"/>
      <c r="SLG164" s="11"/>
      <c r="SLH164" s="11"/>
      <c r="SLI164" s="11"/>
      <c r="SLJ164" s="11"/>
      <c r="SLK164" s="11"/>
      <c r="SLL164" s="11"/>
      <c r="SLM164" s="11"/>
      <c r="SLN164" s="11"/>
      <c r="SLO164" s="11"/>
      <c r="SLP164" s="11"/>
      <c r="SLQ164" s="11"/>
      <c r="SLR164" s="11"/>
      <c r="SLS164" s="11"/>
      <c r="SLT164" s="11"/>
      <c r="SLU164" s="11"/>
      <c r="SLV164" s="11"/>
      <c r="SLW164" s="11"/>
      <c r="SLX164" s="11"/>
      <c r="SLY164" s="11"/>
      <c r="SLZ164" s="11"/>
      <c r="SMA164" s="11"/>
      <c r="SMB164" s="11"/>
      <c r="SMC164" s="11"/>
      <c r="SMD164" s="11"/>
      <c r="SME164" s="11"/>
      <c r="SMF164" s="11"/>
      <c r="SMG164" s="11"/>
      <c r="SMH164" s="11"/>
      <c r="SMI164" s="11"/>
      <c r="SMJ164" s="11"/>
      <c r="SMK164" s="11"/>
      <c r="SML164" s="11"/>
      <c r="SMM164" s="11"/>
      <c r="SMN164" s="11"/>
      <c r="SMO164" s="11"/>
      <c r="SMP164" s="11"/>
      <c r="SMQ164" s="11"/>
      <c r="SMR164" s="11"/>
      <c r="SMS164" s="11"/>
      <c r="SMT164" s="11"/>
      <c r="SMU164" s="11"/>
      <c r="SMV164" s="11"/>
      <c r="SMW164" s="11"/>
      <c r="SMX164" s="11"/>
      <c r="SMY164" s="11"/>
      <c r="SMZ164" s="11"/>
      <c r="SNA164" s="11"/>
      <c r="SNB164" s="11"/>
      <c r="SNC164" s="11"/>
      <c r="SND164" s="11"/>
      <c r="SNE164" s="11"/>
      <c r="SNF164" s="11"/>
      <c r="SNG164" s="11"/>
      <c r="SNH164" s="11"/>
      <c r="SNI164" s="11"/>
      <c r="SNJ164" s="11"/>
      <c r="SNK164" s="11"/>
      <c r="SNL164" s="11"/>
      <c r="SNM164" s="11"/>
      <c r="SNN164" s="11"/>
      <c r="SNO164" s="11"/>
      <c r="SNP164" s="11"/>
      <c r="SNQ164" s="11"/>
      <c r="SNR164" s="11"/>
      <c r="SNS164" s="11"/>
      <c r="SNT164" s="11"/>
      <c r="SNU164" s="11"/>
      <c r="SNV164" s="11"/>
      <c r="SNW164" s="11"/>
      <c r="SNX164" s="11"/>
      <c r="SNY164" s="11"/>
      <c r="SNZ164" s="11"/>
      <c r="SOA164" s="11"/>
      <c r="SOB164" s="11"/>
      <c r="SOC164" s="11"/>
      <c r="SOD164" s="11"/>
      <c r="SOE164" s="11"/>
      <c r="SOF164" s="11"/>
      <c r="SOG164" s="11"/>
      <c r="SOH164" s="11"/>
      <c r="SOI164" s="11"/>
      <c r="SOJ164" s="11"/>
      <c r="SOK164" s="11"/>
      <c r="SOL164" s="11"/>
      <c r="SOM164" s="11"/>
      <c r="SON164" s="11"/>
      <c r="SOO164" s="11"/>
      <c r="SOP164" s="11"/>
      <c r="SOQ164" s="11"/>
      <c r="SOR164" s="11"/>
      <c r="SOS164" s="11"/>
      <c r="SOT164" s="11"/>
      <c r="SOU164" s="11"/>
      <c r="SOV164" s="11"/>
      <c r="SOW164" s="11"/>
      <c r="SOX164" s="11"/>
      <c r="SOY164" s="11"/>
      <c r="SOZ164" s="11"/>
      <c r="SPA164" s="11"/>
      <c r="SPB164" s="11"/>
      <c r="SPC164" s="11"/>
      <c r="SPD164" s="11"/>
      <c r="SPE164" s="11"/>
      <c r="SPF164" s="11"/>
      <c r="SPG164" s="11"/>
      <c r="SPH164" s="11"/>
      <c r="SPI164" s="11"/>
      <c r="SPJ164" s="11"/>
      <c r="SPK164" s="11"/>
      <c r="SPL164" s="11"/>
      <c r="SPM164" s="11"/>
      <c r="SPN164" s="11"/>
      <c r="SPO164" s="11"/>
      <c r="SPP164" s="11"/>
      <c r="SPQ164" s="11"/>
      <c r="SPR164" s="11"/>
      <c r="SPS164" s="11"/>
      <c r="SPT164" s="11"/>
      <c r="SPU164" s="11"/>
      <c r="SPV164" s="11"/>
      <c r="SPW164" s="11"/>
      <c r="SPX164" s="11"/>
      <c r="SPY164" s="11"/>
      <c r="SPZ164" s="11"/>
      <c r="SQA164" s="11"/>
      <c r="SQB164" s="11"/>
      <c r="SQC164" s="11"/>
      <c r="SQD164" s="11"/>
      <c r="SQE164" s="11"/>
      <c r="SQF164" s="11"/>
      <c r="SQG164" s="11"/>
      <c r="SQH164" s="11"/>
      <c r="SQI164" s="11"/>
      <c r="SQJ164" s="11"/>
      <c r="SQK164" s="11"/>
      <c r="SQL164" s="11"/>
      <c r="SQM164" s="11"/>
      <c r="SQN164" s="11"/>
      <c r="SQO164" s="11"/>
      <c r="SQP164" s="11"/>
      <c r="SQQ164" s="11"/>
      <c r="SQR164" s="11"/>
      <c r="SQS164" s="11"/>
      <c r="SQT164" s="11"/>
      <c r="SQU164" s="11"/>
      <c r="SQV164" s="11"/>
      <c r="SQW164" s="11"/>
      <c r="SQX164" s="11"/>
      <c r="SQY164" s="11"/>
      <c r="SQZ164" s="11"/>
      <c r="SRA164" s="11"/>
      <c r="SRB164" s="11"/>
      <c r="SRC164" s="11"/>
      <c r="SRD164" s="11"/>
      <c r="SRE164" s="11"/>
      <c r="SRF164" s="11"/>
      <c r="SRG164" s="11"/>
      <c r="SRH164" s="11"/>
      <c r="SRI164" s="11"/>
      <c r="SRJ164" s="11"/>
      <c r="SRK164" s="11"/>
      <c r="SRL164" s="11"/>
      <c r="SRM164" s="11"/>
      <c r="SRN164" s="11"/>
      <c r="SRO164" s="11"/>
      <c r="SRP164" s="11"/>
      <c r="SRQ164" s="11"/>
      <c r="SRR164" s="11"/>
      <c r="SRS164" s="11"/>
      <c r="SRT164" s="11"/>
      <c r="SRU164" s="11"/>
      <c r="SRV164" s="11"/>
      <c r="SRW164" s="11"/>
      <c r="SRX164" s="11"/>
      <c r="SRY164" s="11"/>
      <c r="SRZ164" s="11"/>
      <c r="SSA164" s="11"/>
      <c r="SSB164" s="11"/>
      <c r="SSC164" s="11"/>
      <c r="SSD164" s="11"/>
      <c r="SSE164" s="11"/>
      <c r="SSF164" s="11"/>
      <c r="SSG164" s="11"/>
      <c r="SSH164" s="11"/>
      <c r="SSI164" s="11"/>
      <c r="SSJ164" s="11"/>
      <c r="SSK164" s="11"/>
      <c r="SSL164" s="11"/>
      <c r="SSM164" s="11"/>
      <c r="SSN164" s="11"/>
      <c r="SSO164" s="11"/>
      <c r="SSP164" s="11"/>
      <c r="SSQ164" s="11"/>
      <c r="SSR164" s="11"/>
      <c r="SSS164" s="11"/>
      <c r="SST164" s="11"/>
      <c r="SSU164" s="11"/>
      <c r="SSV164" s="11"/>
      <c r="SSW164" s="11"/>
      <c r="SSX164" s="11"/>
      <c r="SSY164" s="11"/>
      <c r="SSZ164" s="11"/>
      <c r="STA164" s="11"/>
      <c r="STB164" s="11"/>
      <c r="STC164" s="11"/>
      <c r="STD164" s="11"/>
      <c r="STE164" s="11"/>
      <c r="STF164" s="11"/>
      <c r="STG164" s="11"/>
      <c r="STH164" s="11"/>
      <c r="STI164" s="11"/>
      <c r="STJ164" s="11"/>
      <c r="STK164" s="11"/>
      <c r="STL164" s="11"/>
      <c r="STM164" s="11"/>
      <c r="STN164" s="11"/>
      <c r="STO164" s="11"/>
      <c r="STP164" s="11"/>
      <c r="STQ164" s="11"/>
      <c r="STR164" s="11"/>
      <c r="STS164" s="11"/>
      <c r="STT164" s="11"/>
      <c r="STU164" s="11"/>
      <c r="STV164" s="11"/>
      <c r="STW164" s="11"/>
      <c r="STX164" s="11"/>
      <c r="STY164" s="11"/>
      <c r="STZ164" s="11"/>
      <c r="SUA164" s="11"/>
      <c r="SUB164" s="11"/>
      <c r="SUC164" s="11"/>
      <c r="SUD164" s="11"/>
      <c r="SUE164" s="11"/>
      <c r="SUF164" s="11"/>
      <c r="SUG164" s="11"/>
      <c r="SUH164" s="11"/>
      <c r="SUI164" s="11"/>
      <c r="SUJ164" s="11"/>
      <c r="SUK164" s="11"/>
      <c r="SUL164" s="11"/>
      <c r="SUM164" s="11"/>
      <c r="SUN164" s="11"/>
      <c r="SUO164" s="11"/>
      <c r="SUP164" s="11"/>
      <c r="SUQ164" s="11"/>
      <c r="SUR164" s="11"/>
      <c r="SUS164" s="11"/>
      <c r="SUT164" s="11"/>
      <c r="SUU164" s="11"/>
      <c r="SUV164" s="11"/>
      <c r="SUW164" s="11"/>
      <c r="SUX164" s="11"/>
      <c r="SUY164" s="11"/>
      <c r="SUZ164" s="11"/>
      <c r="SVA164" s="11"/>
      <c r="SVB164" s="11"/>
      <c r="SVC164" s="11"/>
      <c r="SVD164" s="11"/>
      <c r="SVE164" s="11"/>
      <c r="SVF164" s="11"/>
      <c r="SVG164" s="11"/>
      <c r="SVH164" s="11"/>
      <c r="SVI164" s="11"/>
      <c r="SVJ164" s="11"/>
      <c r="SVK164" s="11"/>
      <c r="SVL164" s="11"/>
      <c r="SVM164" s="11"/>
      <c r="SVN164" s="11"/>
      <c r="SVO164" s="11"/>
      <c r="SVP164" s="11"/>
      <c r="SVQ164" s="11"/>
      <c r="SVR164" s="11"/>
      <c r="SVS164" s="11"/>
      <c r="SVT164" s="11"/>
      <c r="SVU164" s="11"/>
      <c r="SVV164" s="11"/>
      <c r="SVW164" s="11"/>
      <c r="SVX164" s="11"/>
      <c r="SVY164" s="11"/>
      <c r="SVZ164" s="11"/>
      <c r="SWA164" s="11"/>
      <c r="SWB164" s="11"/>
      <c r="SWC164" s="11"/>
      <c r="SWD164" s="11"/>
      <c r="SWE164" s="11"/>
      <c r="SWF164" s="11"/>
      <c r="SWG164" s="11"/>
      <c r="SWH164" s="11"/>
      <c r="SWI164" s="11"/>
      <c r="SWJ164" s="11"/>
      <c r="SWK164" s="11"/>
      <c r="SWL164" s="11"/>
      <c r="SWM164" s="11"/>
      <c r="SWN164" s="11"/>
      <c r="SWO164" s="11"/>
      <c r="SWP164" s="11"/>
      <c r="SWQ164" s="11"/>
      <c r="SWR164" s="11"/>
      <c r="SWS164" s="11"/>
      <c r="SWT164" s="11"/>
      <c r="SWU164" s="11"/>
      <c r="SWV164" s="11"/>
      <c r="SWW164" s="11"/>
      <c r="SWX164" s="11"/>
      <c r="SWY164" s="11"/>
      <c r="SWZ164" s="11"/>
      <c r="SXA164" s="11"/>
      <c r="SXB164" s="11"/>
      <c r="SXC164" s="11"/>
      <c r="SXD164" s="11"/>
      <c r="SXE164" s="11"/>
      <c r="SXF164" s="11"/>
      <c r="SXG164" s="11"/>
      <c r="SXH164" s="11"/>
      <c r="SXI164" s="11"/>
      <c r="SXJ164" s="11"/>
      <c r="SXK164" s="11"/>
      <c r="SXL164" s="11"/>
      <c r="SXM164" s="11"/>
      <c r="SXN164" s="11"/>
      <c r="SXO164" s="11"/>
      <c r="SXP164" s="11"/>
      <c r="SXQ164" s="11"/>
      <c r="SXR164" s="11"/>
      <c r="SXS164" s="11"/>
      <c r="SXT164" s="11"/>
      <c r="SXU164" s="11"/>
      <c r="SXV164" s="11"/>
      <c r="SXW164" s="11"/>
      <c r="SXX164" s="11"/>
      <c r="SXY164" s="11"/>
      <c r="SXZ164" s="11"/>
      <c r="SYA164" s="11"/>
      <c r="SYB164" s="11"/>
      <c r="SYC164" s="11"/>
      <c r="SYD164" s="11"/>
      <c r="SYE164" s="11"/>
      <c r="SYF164" s="11"/>
      <c r="SYG164" s="11"/>
      <c r="SYH164" s="11"/>
      <c r="SYI164" s="11"/>
      <c r="SYJ164" s="11"/>
      <c r="SYK164" s="11"/>
      <c r="SYL164" s="11"/>
      <c r="SYM164" s="11"/>
      <c r="SYN164" s="11"/>
      <c r="SYO164" s="11"/>
      <c r="SYP164" s="11"/>
      <c r="SYQ164" s="11"/>
      <c r="SYR164" s="11"/>
      <c r="SYS164" s="11"/>
      <c r="SYT164" s="11"/>
      <c r="SYU164" s="11"/>
      <c r="SYV164" s="11"/>
      <c r="SYW164" s="11"/>
      <c r="SYX164" s="11"/>
      <c r="SYY164" s="11"/>
      <c r="SYZ164" s="11"/>
      <c r="SZA164" s="11"/>
      <c r="SZB164" s="11"/>
      <c r="SZC164" s="11"/>
      <c r="SZD164" s="11"/>
      <c r="SZE164" s="11"/>
      <c r="SZF164" s="11"/>
      <c r="SZG164" s="11"/>
      <c r="SZH164" s="11"/>
      <c r="SZI164" s="11"/>
      <c r="SZJ164" s="11"/>
      <c r="SZK164" s="11"/>
      <c r="SZL164" s="11"/>
      <c r="SZM164" s="11"/>
      <c r="SZN164" s="11"/>
      <c r="SZO164" s="11"/>
      <c r="SZP164" s="11"/>
      <c r="SZQ164" s="11"/>
      <c r="SZR164" s="11"/>
      <c r="SZS164" s="11"/>
      <c r="SZT164" s="11"/>
      <c r="SZU164" s="11"/>
      <c r="SZV164" s="11"/>
      <c r="SZW164" s="11"/>
      <c r="SZX164" s="11"/>
      <c r="SZY164" s="11"/>
      <c r="SZZ164" s="11"/>
      <c r="TAA164" s="11"/>
      <c r="TAB164" s="11"/>
      <c r="TAC164" s="11"/>
      <c r="TAD164" s="11"/>
      <c r="TAE164" s="11"/>
      <c r="TAF164" s="11"/>
      <c r="TAG164" s="11"/>
      <c r="TAH164" s="11"/>
      <c r="TAI164" s="11"/>
      <c r="TAJ164" s="11"/>
      <c r="TAK164" s="11"/>
      <c r="TAL164" s="11"/>
      <c r="TAM164" s="11"/>
      <c r="TAN164" s="11"/>
      <c r="TAO164" s="11"/>
      <c r="TAP164" s="11"/>
      <c r="TAQ164" s="11"/>
      <c r="TAR164" s="11"/>
      <c r="TAS164" s="11"/>
      <c r="TAT164" s="11"/>
      <c r="TAU164" s="11"/>
      <c r="TAV164" s="11"/>
      <c r="TAW164" s="11"/>
      <c r="TAX164" s="11"/>
      <c r="TAY164" s="11"/>
      <c r="TAZ164" s="11"/>
      <c r="TBA164" s="11"/>
      <c r="TBB164" s="11"/>
      <c r="TBC164" s="11"/>
      <c r="TBD164" s="11"/>
      <c r="TBE164" s="11"/>
      <c r="TBF164" s="11"/>
      <c r="TBG164" s="11"/>
      <c r="TBH164" s="11"/>
      <c r="TBI164" s="11"/>
      <c r="TBJ164" s="11"/>
      <c r="TBK164" s="11"/>
      <c r="TBL164" s="11"/>
      <c r="TBM164" s="11"/>
      <c r="TBN164" s="11"/>
      <c r="TBO164" s="11"/>
      <c r="TBP164" s="11"/>
      <c r="TBQ164" s="11"/>
      <c r="TBR164" s="11"/>
      <c r="TBS164" s="11"/>
      <c r="TBT164" s="11"/>
      <c r="TBU164" s="11"/>
      <c r="TBV164" s="11"/>
      <c r="TBW164" s="11"/>
      <c r="TBX164" s="11"/>
      <c r="TBY164" s="11"/>
      <c r="TBZ164" s="11"/>
      <c r="TCA164" s="11"/>
      <c r="TCB164" s="11"/>
      <c r="TCC164" s="11"/>
      <c r="TCD164" s="11"/>
      <c r="TCE164" s="11"/>
      <c r="TCF164" s="11"/>
      <c r="TCG164" s="11"/>
      <c r="TCH164" s="11"/>
      <c r="TCI164" s="11"/>
      <c r="TCJ164" s="11"/>
      <c r="TCK164" s="11"/>
      <c r="TCL164" s="11"/>
      <c r="TCM164" s="11"/>
      <c r="TCN164" s="11"/>
      <c r="TCO164" s="11"/>
      <c r="TCP164" s="11"/>
      <c r="TCQ164" s="11"/>
      <c r="TCR164" s="11"/>
      <c r="TCS164" s="11"/>
      <c r="TCT164" s="11"/>
      <c r="TCU164" s="11"/>
      <c r="TCV164" s="11"/>
      <c r="TCW164" s="11"/>
      <c r="TCX164" s="11"/>
      <c r="TCY164" s="11"/>
      <c r="TCZ164" s="11"/>
      <c r="TDA164" s="11"/>
      <c r="TDB164" s="11"/>
      <c r="TDC164" s="11"/>
      <c r="TDD164" s="11"/>
      <c r="TDE164" s="11"/>
      <c r="TDF164" s="11"/>
      <c r="TDG164" s="11"/>
      <c r="TDH164" s="11"/>
      <c r="TDI164" s="11"/>
      <c r="TDJ164" s="11"/>
      <c r="TDK164" s="11"/>
      <c r="TDL164" s="11"/>
      <c r="TDM164" s="11"/>
      <c r="TDN164" s="11"/>
      <c r="TDO164" s="11"/>
      <c r="TDP164" s="11"/>
      <c r="TDQ164" s="11"/>
      <c r="TDR164" s="11"/>
      <c r="TDS164" s="11"/>
      <c r="TDT164" s="11"/>
      <c r="TDU164" s="11"/>
      <c r="TDV164" s="11"/>
      <c r="TDW164" s="11"/>
      <c r="TDX164" s="11"/>
      <c r="TDY164" s="11"/>
      <c r="TDZ164" s="11"/>
      <c r="TEA164" s="11"/>
      <c r="TEB164" s="11"/>
      <c r="TEC164" s="11"/>
      <c r="TED164" s="11"/>
      <c r="TEE164" s="11"/>
      <c r="TEF164" s="11"/>
      <c r="TEG164" s="11"/>
      <c r="TEH164" s="11"/>
      <c r="TEI164" s="11"/>
      <c r="TEJ164" s="11"/>
      <c r="TEK164" s="11"/>
      <c r="TEL164" s="11"/>
      <c r="TEM164" s="11"/>
      <c r="TEN164" s="11"/>
      <c r="TEO164" s="11"/>
      <c r="TEP164" s="11"/>
      <c r="TEQ164" s="11"/>
      <c r="TER164" s="11"/>
      <c r="TES164" s="11"/>
      <c r="TET164" s="11"/>
      <c r="TEU164" s="11"/>
      <c r="TEV164" s="11"/>
      <c r="TEW164" s="11"/>
      <c r="TEX164" s="11"/>
      <c r="TEY164" s="11"/>
      <c r="TEZ164" s="11"/>
      <c r="TFA164" s="11"/>
      <c r="TFB164" s="11"/>
      <c r="TFC164" s="11"/>
      <c r="TFD164" s="11"/>
      <c r="TFE164" s="11"/>
      <c r="TFF164" s="11"/>
      <c r="TFG164" s="11"/>
      <c r="TFH164" s="11"/>
      <c r="TFI164" s="11"/>
      <c r="TFJ164" s="11"/>
      <c r="TFK164" s="11"/>
      <c r="TFL164" s="11"/>
      <c r="TFM164" s="11"/>
      <c r="TFN164" s="11"/>
      <c r="TFO164" s="11"/>
      <c r="TFP164" s="11"/>
      <c r="TFQ164" s="11"/>
      <c r="TFR164" s="11"/>
      <c r="TFS164" s="11"/>
      <c r="TFT164" s="11"/>
      <c r="TFU164" s="11"/>
      <c r="TFV164" s="11"/>
      <c r="TFW164" s="11"/>
      <c r="TFX164" s="11"/>
      <c r="TFY164" s="11"/>
      <c r="TFZ164" s="11"/>
      <c r="TGA164" s="11"/>
      <c r="TGB164" s="11"/>
      <c r="TGC164" s="11"/>
      <c r="TGD164" s="11"/>
      <c r="TGE164" s="11"/>
      <c r="TGF164" s="11"/>
      <c r="TGG164" s="11"/>
      <c r="TGH164" s="11"/>
      <c r="TGI164" s="11"/>
      <c r="TGJ164" s="11"/>
      <c r="TGK164" s="11"/>
      <c r="TGL164" s="11"/>
      <c r="TGM164" s="11"/>
      <c r="TGN164" s="11"/>
      <c r="TGO164" s="11"/>
      <c r="TGP164" s="11"/>
      <c r="TGQ164" s="11"/>
      <c r="TGR164" s="11"/>
      <c r="TGS164" s="11"/>
      <c r="TGT164" s="11"/>
      <c r="TGU164" s="11"/>
      <c r="TGV164" s="11"/>
      <c r="TGW164" s="11"/>
      <c r="TGX164" s="11"/>
      <c r="TGY164" s="11"/>
      <c r="TGZ164" s="11"/>
      <c r="THA164" s="11"/>
      <c r="THB164" s="11"/>
      <c r="THC164" s="11"/>
      <c r="THD164" s="11"/>
      <c r="THE164" s="11"/>
      <c r="THF164" s="11"/>
      <c r="THG164" s="11"/>
      <c r="THH164" s="11"/>
      <c r="THI164" s="11"/>
      <c r="THJ164" s="11"/>
      <c r="THK164" s="11"/>
      <c r="THL164" s="11"/>
      <c r="THM164" s="11"/>
      <c r="THN164" s="11"/>
      <c r="THO164" s="11"/>
      <c r="THP164" s="11"/>
      <c r="THQ164" s="11"/>
      <c r="THR164" s="11"/>
      <c r="THS164" s="11"/>
      <c r="THT164" s="11"/>
      <c r="THU164" s="11"/>
      <c r="THV164" s="11"/>
      <c r="THW164" s="11"/>
      <c r="THX164" s="11"/>
      <c r="THY164" s="11"/>
      <c r="THZ164" s="11"/>
      <c r="TIA164" s="11"/>
      <c r="TIB164" s="11"/>
      <c r="TIC164" s="11"/>
      <c r="TID164" s="11"/>
      <c r="TIE164" s="11"/>
      <c r="TIF164" s="11"/>
      <c r="TIG164" s="11"/>
      <c r="TIH164" s="11"/>
      <c r="TII164" s="11"/>
      <c r="TIJ164" s="11"/>
      <c r="TIK164" s="11"/>
      <c r="TIL164" s="11"/>
      <c r="TIM164" s="11"/>
      <c r="TIN164" s="11"/>
      <c r="TIO164" s="11"/>
      <c r="TIP164" s="11"/>
      <c r="TIQ164" s="11"/>
      <c r="TIR164" s="11"/>
      <c r="TIS164" s="11"/>
      <c r="TIT164" s="11"/>
      <c r="TIU164" s="11"/>
      <c r="TIV164" s="11"/>
      <c r="TIW164" s="11"/>
      <c r="TIX164" s="11"/>
      <c r="TIY164" s="11"/>
      <c r="TIZ164" s="11"/>
      <c r="TJA164" s="11"/>
      <c r="TJB164" s="11"/>
      <c r="TJC164" s="11"/>
      <c r="TJD164" s="11"/>
      <c r="TJE164" s="11"/>
      <c r="TJF164" s="11"/>
      <c r="TJG164" s="11"/>
      <c r="TJH164" s="11"/>
      <c r="TJI164" s="11"/>
      <c r="TJJ164" s="11"/>
      <c r="TJK164" s="11"/>
      <c r="TJL164" s="11"/>
      <c r="TJM164" s="11"/>
      <c r="TJN164" s="11"/>
      <c r="TJO164" s="11"/>
      <c r="TJP164" s="11"/>
      <c r="TJQ164" s="11"/>
      <c r="TJR164" s="11"/>
      <c r="TJS164" s="11"/>
      <c r="TJT164" s="11"/>
      <c r="TJU164" s="11"/>
      <c r="TJV164" s="11"/>
      <c r="TJW164" s="11"/>
      <c r="TJX164" s="11"/>
      <c r="TJY164" s="11"/>
      <c r="TJZ164" s="11"/>
      <c r="TKA164" s="11"/>
      <c r="TKB164" s="11"/>
      <c r="TKC164" s="11"/>
      <c r="TKD164" s="11"/>
      <c r="TKE164" s="11"/>
      <c r="TKF164" s="11"/>
      <c r="TKG164" s="11"/>
      <c r="TKH164" s="11"/>
      <c r="TKI164" s="11"/>
      <c r="TKJ164" s="11"/>
      <c r="TKK164" s="11"/>
      <c r="TKL164" s="11"/>
      <c r="TKM164" s="11"/>
      <c r="TKN164" s="11"/>
      <c r="TKO164" s="11"/>
      <c r="TKP164" s="11"/>
      <c r="TKQ164" s="11"/>
      <c r="TKR164" s="11"/>
      <c r="TKS164" s="11"/>
      <c r="TKT164" s="11"/>
      <c r="TKU164" s="11"/>
      <c r="TKV164" s="11"/>
      <c r="TKW164" s="11"/>
      <c r="TKX164" s="11"/>
      <c r="TKY164" s="11"/>
      <c r="TKZ164" s="11"/>
      <c r="TLA164" s="11"/>
      <c r="TLB164" s="11"/>
      <c r="TLC164" s="11"/>
      <c r="TLD164" s="11"/>
      <c r="TLE164" s="11"/>
      <c r="TLF164" s="11"/>
      <c r="TLG164" s="11"/>
      <c r="TLH164" s="11"/>
      <c r="TLI164" s="11"/>
      <c r="TLJ164" s="11"/>
      <c r="TLK164" s="11"/>
      <c r="TLL164" s="11"/>
      <c r="TLM164" s="11"/>
      <c r="TLN164" s="11"/>
      <c r="TLO164" s="11"/>
      <c r="TLP164" s="11"/>
      <c r="TLQ164" s="11"/>
      <c r="TLR164" s="11"/>
      <c r="TLS164" s="11"/>
      <c r="TLT164" s="11"/>
      <c r="TLU164" s="11"/>
      <c r="TLV164" s="11"/>
      <c r="TLW164" s="11"/>
      <c r="TLX164" s="11"/>
      <c r="TLY164" s="11"/>
      <c r="TLZ164" s="11"/>
      <c r="TMA164" s="11"/>
      <c r="TMB164" s="11"/>
      <c r="TMC164" s="11"/>
      <c r="TMD164" s="11"/>
      <c r="TME164" s="11"/>
      <c r="TMF164" s="11"/>
      <c r="TMG164" s="11"/>
      <c r="TMH164" s="11"/>
      <c r="TMI164" s="11"/>
      <c r="TMJ164" s="11"/>
      <c r="TMK164" s="11"/>
      <c r="TML164" s="11"/>
      <c r="TMM164" s="11"/>
      <c r="TMN164" s="11"/>
      <c r="TMO164" s="11"/>
      <c r="TMP164" s="11"/>
      <c r="TMQ164" s="11"/>
      <c r="TMR164" s="11"/>
      <c r="TMS164" s="11"/>
      <c r="TMT164" s="11"/>
      <c r="TMU164" s="11"/>
      <c r="TMV164" s="11"/>
      <c r="TMW164" s="11"/>
      <c r="TMX164" s="11"/>
      <c r="TMY164" s="11"/>
      <c r="TMZ164" s="11"/>
      <c r="TNA164" s="11"/>
      <c r="TNB164" s="11"/>
      <c r="TNC164" s="11"/>
      <c r="TND164" s="11"/>
      <c r="TNE164" s="11"/>
      <c r="TNF164" s="11"/>
      <c r="TNG164" s="11"/>
      <c r="TNH164" s="11"/>
      <c r="TNI164" s="11"/>
      <c r="TNJ164" s="11"/>
      <c r="TNK164" s="11"/>
      <c r="TNL164" s="11"/>
      <c r="TNM164" s="11"/>
      <c r="TNN164" s="11"/>
      <c r="TNO164" s="11"/>
      <c r="TNP164" s="11"/>
      <c r="TNQ164" s="11"/>
      <c r="TNR164" s="11"/>
      <c r="TNS164" s="11"/>
      <c r="TNT164" s="11"/>
      <c r="TNU164" s="11"/>
      <c r="TNV164" s="11"/>
      <c r="TNW164" s="11"/>
      <c r="TNX164" s="11"/>
      <c r="TNY164" s="11"/>
      <c r="TNZ164" s="11"/>
      <c r="TOA164" s="11"/>
      <c r="TOB164" s="11"/>
      <c r="TOC164" s="11"/>
      <c r="TOD164" s="11"/>
      <c r="TOE164" s="11"/>
      <c r="TOF164" s="11"/>
      <c r="TOG164" s="11"/>
      <c r="TOH164" s="11"/>
      <c r="TOI164" s="11"/>
      <c r="TOJ164" s="11"/>
      <c r="TOK164" s="11"/>
      <c r="TOL164" s="11"/>
      <c r="TOM164" s="11"/>
      <c r="TON164" s="11"/>
      <c r="TOO164" s="11"/>
      <c r="TOP164" s="11"/>
      <c r="TOQ164" s="11"/>
      <c r="TOR164" s="11"/>
      <c r="TOS164" s="11"/>
      <c r="TOT164" s="11"/>
      <c r="TOU164" s="11"/>
      <c r="TOV164" s="11"/>
      <c r="TOW164" s="11"/>
      <c r="TOX164" s="11"/>
      <c r="TOY164" s="11"/>
      <c r="TOZ164" s="11"/>
      <c r="TPA164" s="11"/>
      <c r="TPB164" s="11"/>
      <c r="TPC164" s="11"/>
      <c r="TPD164" s="11"/>
      <c r="TPE164" s="11"/>
      <c r="TPF164" s="11"/>
      <c r="TPG164" s="11"/>
      <c r="TPH164" s="11"/>
      <c r="TPI164" s="11"/>
      <c r="TPJ164" s="11"/>
      <c r="TPK164" s="11"/>
      <c r="TPL164" s="11"/>
      <c r="TPM164" s="11"/>
      <c r="TPN164" s="11"/>
      <c r="TPO164" s="11"/>
      <c r="TPP164" s="11"/>
      <c r="TPQ164" s="11"/>
      <c r="TPR164" s="11"/>
      <c r="TPS164" s="11"/>
      <c r="TPT164" s="11"/>
      <c r="TPU164" s="11"/>
      <c r="TPV164" s="11"/>
      <c r="TPW164" s="11"/>
      <c r="TPX164" s="11"/>
      <c r="TPY164" s="11"/>
      <c r="TPZ164" s="11"/>
      <c r="TQA164" s="11"/>
      <c r="TQB164" s="11"/>
      <c r="TQC164" s="11"/>
      <c r="TQD164" s="11"/>
      <c r="TQE164" s="11"/>
      <c r="TQF164" s="11"/>
      <c r="TQG164" s="11"/>
      <c r="TQH164" s="11"/>
      <c r="TQI164" s="11"/>
      <c r="TQJ164" s="11"/>
      <c r="TQK164" s="11"/>
      <c r="TQL164" s="11"/>
      <c r="TQM164" s="11"/>
      <c r="TQN164" s="11"/>
      <c r="TQO164" s="11"/>
      <c r="TQP164" s="11"/>
      <c r="TQQ164" s="11"/>
      <c r="TQR164" s="11"/>
      <c r="TQS164" s="11"/>
      <c r="TQT164" s="11"/>
      <c r="TQU164" s="11"/>
      <c r="TQV164" s="11"/>
      <c r="TQW164" s="11"/>
      <c r="TQX164" s="11"/>
      <c r="TQY164" s="11"/>
      <c r="TQZ164" s="11"/>
      <c r="TRA164" s="11"/>
      <c r="TRB164" s="11"/>
      <c r="TRC164" s="11"/>
      <c r="TRD164" s="11"/>
      <c r="TRE164" s="11"/>
      <c r="TRF164" s="11"/>
      <c r="TRG164" s="11"/>
      <c r="TRH164" s="11"/>
      <c r="TRI164" s="11"/>
      <c r="TRJ164" s="11"/>
      <c r="TRK164" s="11"/>
      <c r="TRL164" s="11"/>
      <c r="TRM164" s="11"/>
      <c r="TRN164" s="11"/>
      <c r="TRO164" s="11"/>
      <c r="TRP164" s="11"/>
      <c r="TRQ164" s="11"/>
      <c r="TRR164" s="11"/>
      <c r="TRS164" s="11"/>
      <c r="TRT164" s="11"/>
      <c r="TRU164" s="11"/>
      <c r="TRV164" s="11"/>
      <c r="TRW164" s="11"/>
      <c r="TRX164" s="11"/>
      <c r="TRY164" s="11"/>
      <c r="TRZ164" s="11"/>
      <c r="TSA164" s="11"/>
      <c r="TSB164" s="11"/>
      <c r="TSC164" s="11"/>
      <c r="TSD164" s="11"/>
      <c r="TSE164" s="11"/>
      <c r="TSF164" s="11"/>
      <c r="TSG164" s="11"/>
      <c r="TSH164" s="11"/>
      <c r="TSI164" s="11"/>
      <c r="TSJ164" s="11"/>
      <c r="TSK164" s="11"/>
      <c r="TSL164" s="11"/>
      <c r="TSM164" s="11"/>
      <c r="TSN164" s="11"/>
      <c r="TSO164" s="11"/>
      <c r="TSP164" s="11"/>
      <c r="TSQ164" s="11"/>
      <c r="TSR164" s="11"/>
      <c r="TSS164" s="11"/>
      <c r="TST164" s="11"/>
      <c r="TSU164" s="11"/>
      <c r="TSV164" s="11"/>
      <c r="TSW164" s="11"/>
      <c r="TSX164" s="11"/>
      <c r="TSY164" s="11"/>
      <c r="TSZ164" s="11"/>
      <c r="TTA164" s="11"/>
      <c r="TTB164" s="11"/>
      <c r="TTC164" s="11"/>
      <c r="TTD164" s="11"/>
      <c r="TTE164" s="11"/>
      <c r="TTF164" s="11"/>
      <c r="TTG164" s="11"/>
      <c r="TTH164" s="11"/>
      <c r="TTI164" s="11"/>
      <c r="TTJ164" s="11"/>
      <c r="TTK164" s="11"/>
      <c r="TTL164" s="11"/>
      <c r="TTM164" s="11"/>
      <c r="TTN164" s="11"/>
      <c r="TTO164" s="11"/>
      <c r="TTP164" s="11"/>
      <c r="TTQ164" s="11"/>
      <c r="TTR164" s="11"/>
      <c r="TTS164" s="11"/>
      <c r="TTT164" s="11"/>
      <c r="TTU164" s="11"/>
      <c r="TTV164" s="11"/>
      <c r="TTW164" s="11"/>
      <c r="TTX164" s="11"/>
      <c r="TTY164" s="11"/>
      <c r="TTZ164" s="11"/>
      <c r="TUA164" s="11"/>
      <c r="TUB164" s="11"/>
      <c r="TUC164" s="11"/>
      <c r="TUD164" s="11"/>
      <c r="TUE164" s="11"/>
      <c r="TUF164" s="11"/>
      <c r="TUG164" s="11"/>
      <c r="TUH164" s="11"/>
      <c r="TUI164" s="11"/>
      <c r="TUJ164" s="11"/>
      <c r="TUK164" s="11"/>
      <c r="TUL164" s="11"/>
      <c r="TUM164" s="11"/>
      <c r="TUN164" s="11"/>
      <c r="TUO164" s="11"/>
      <c r="TUP164" s="11"/>
      <c r="TUQ164" s="11"/>
      <c r="TUR164" s="11"/>
      <c r="TUS164" s="11"/>
      <c r="TUT164" s="11"/>
      <c r="TUU164" s="11"/>
      <c r="TUV164" s="11"/>
      <c r="TUW164" s="11"/>
      <c r="TUX164" s="11"/>
      <c r="TUY164" s="11"/>
      <c r="TUZ164" s="11"/>
      <c r="TVA164" s="11"/>
      <c r="TVB164" s="11"/>
      <c r="TVC164" s="11"/>
      <c r="TVD164" s="11"/>
      <c r="TVE164" s="11"/>
      <c r="TVF164" s="11"/>
      <c r="TVG164" s="11"/>
      <c r="TVH164" s="11"/>
      <c r="TVI164" s="11"/>
      <c r="TVJ164" s="11"/>
      <c r="TVK164" s="11"/>
      <c r="TVL164" s="11"/>
      <c r="TVM164" s="11"/>
      <c r="TVN164" s="11"/>
      <c r="TVO164" s="11"/>
      <c r="TVP164" s="11"/>
      <c r="TVQ164" s="11"/>
      <c r="TVR164" s="11"/>
      <c r="TVS164" s="11"/>
      <c r="TVT164" s="11"/>
      <c r="TVU164" s="11"/>
      <c r="TVV164" s="11"/>
      <c r="TVW164" s="11"/>
      <c r="TVX164" s="11"/>
      <c r="TVY164" s="11"/>
      <c r="TVZ164" s="11"/>
      <c r="TWA164" s="11"/>
      <c r="TWB164" s="11"/>
      <c r="TWC164" s="11"/>
      <c r="TWD164" s="11"/>
      <c r="TWE164" s="11"/>
      <c r="TWF164" s="11"/>
      <c r="TWG164" s="11"/>
      <c r="TWH164" s="11"/>
      <c r="TWI164" s="11"/>
      <c r="TWJ164" s="11"/>
      <c r="TWK164" s="11"/>
      <c r="TWL164" s="11"/>
      <c r="TWM164" s="11"/>
      <c r="TWN164" s="11"/>
      <c r="TWO164" s="11"/>
      <c r="TWP164" s="11"/>
      <c r="TWQ164" s="11"/>
      <c r="TWR164" s="11"/>
      <c r="TWS164" s="11"/>
      <c r="TWT164" s="11"/>
      <c r="TWU164" s="11"/>
      <c r="TWV164" s="11"/>
      <c r="TWW164" s="11"/>
      <c r="TWX164" s="11"/>
      <c r="TWY164" s="11"/>
      <c r="TWZ164" s="11"/>
      <c r="TXA164" s="11"/>
      <c r="TXB164" s="11"/>
      <c r="TXC164" s="11"/>
      <c r="TXD164" s="11"/>
      <c r="TXE164" s="11"/>
      <c r="TXF164" s="11"/>
      <c r="TXG164" s="11"/>
      <c r="TXH164" s="11"/>
      <c r="TXI164" s="11"/>
      <c r="TXJ164" s="11"/>
      <c r="TXK164" s="11"/>
      <c r="TXL164" s="11"/>
      <c r="TXM164" s="11"/>
      <c r="TXN164" s="11"/>
      <c r="TXO164" s="11"/>
      <c r="TXP164" s="11"/>
      <c r="TXQ164" s="11"/>
      <c r="TXR164" s="11"/>
      <c r="TXS164" s="11"/>
      <c r="TXT164" s="11"/>
      <c r="TXU164" s="11"/>
      <c r="TXV164" s="11"/>
      <c r="TXW164" s="11"/>
      <c r="TXX164" s="11"/>
      <c r="TXY164" s="11"/>
      <c r="TXZ164" s="11"/>
      <c r="TYA164" s="11"/>
      <c r="TYB164" s="11"/>
      <c r="TYC164" s="11"/>
      <c r="TYD164" s="11"/>
      <c r="TYE164" s="11"/>
      <c r="TYF164" s="11"/>
      <c r="TYG164" s="11"/>
      <c r="TYH164" s="11"/>
      <c r="TYI164" s="11"/>
      <c r="TYJ164" s="11"/>
      <c r="TYK164" s="11"/>
      <c r="TYL164" s="11"/>
      <c r="TYM164" s="11"/>
      <c r="TYN164" s="11"/>
      <c r="TYO164" s="11"/>
      <c r="TYP164" s="11"/>
      <c r="TYQ164" s="11"/>
      <c r="TYR164" s="11"/>
      <c r="TYS164" s="11"/>
      <c r="TYT164" s="11"/>
      <c r="TYU164" s="11"/>
      <c r="TYV164" s="11"/>
      <c r="TYW164" s="11"/>
      <c r="TYX164" s="11"/>
      <c r="TYY164" s="11"/>
      <c r="TYZ164" s="11"/>
      <c r="TZA164" s="11"/>
      <c r="TZB164" s="11"/>
      <c r="TZC164" s="11"/>
      <c r="TZD164" s="11"/>
      <c r="TZE164" s="11"/>
      <c r="TZF164" s="11"/>
      <c r="TZG164" s="11"/>
      <c r="TZH164" s="11"/>
      <c r="TZI164" s="11"/>
      <c r="TZJ164" s="11"/>
      <c r="TZK164" s="11"/>
      <c r="TZL164" s="11"/>
      <c r="TZM164" s="11"/>
      <c r="TZN164" s="11"/>
      <c r="TZO164" s="11"/>
      <c r="TZP164" s="11"/>
      <c r="TZQ164" s="11"/>
      <c r="TZR164" s="11"/>
      <c r="TZS164" s="11"/>
      <c r="TZT164" s="11"/>
      <c r="TZU164" s="11"/>
      <c r="TZV164" s="11"/>
      <c r="TZW164" s="11"/>
      <c r="TZX164" s="11"/>
      <c r="TZY164" s="11"/>
      <c r="TZZ164" s="11"/>
      <c r="UAA164" s="11"/>
      <c r="UAB164" s="11"/>
      <c r="UAC164" s="11"/>
      <c r="UAD164" s="11"/>
      <c r="UAE164" s="11"/>
      <c r="UAF164" s="11"/>
      <c r="UAG164" s="11"/>
      <c r="UAH164" s="11"/>
      <c r="UAI164" s="11"/>
      <c r="UAJ164" s="11"/>
      <c r="UAK164" s="11"/>
      <c r="UAL164" s="11"/>
      <c r="UAM164" s="11"/>
      <c r="UAN164" s="11"/>
      <c r="UAO164" s="11"/>
      <c r="UAP164" s="11"/>
      <c r="UAQ164" s="11"/>
      <c r="UAR164" s="11"/>
      <c r="UAS164" s="11"/>
      <c r="UAT164" s="11"/>
      <c r="UAU164" s="11"/>
      <c r="UAV164" s="11"/>
      <c r="UAW164" s="11"/>
      <c r="UAX164" s="11"/>
      <c r="UAY164" s="11"/>
      <c r="UAZ164" s="11"/>
      <c r="UBA164" s="11"/>
      <c r="UBB164" s="11"/>
      <c r="UBC164" s="11"/>
      <c r="UBD164" s="11"/>
      <c r="UBE164" s="11"/>
      <c r="UBF164" s="11"/>
      <c r="UBG164" s="11"/>
      <c r="UBH164" s="11"/>
      <c r="UBI164" s="11"/>
      <c r="UBJ164" s="11"/>
      <c r="UBK164" s="11"/>
      <c r="UBL164" s="11"/>
      <c r="UBM164" s="11"/>
      <c r="UBN164" s="11"/>
      <c r="UBO164" s="11"/>
      <c r="UBP164" s="11"/>
      <c r="UBQ164" s="11"/>
      <c r="UBR164" s="11"/>
      <c r="UBS164" s="11"/>
      <c r="UBT164" s="11"/>
      <c r="UBU164" s="11"/>
      <c r="UBV164" s="11"/>
      <c r="UBW164" s="11"/>
      <c r="UBX164" s="11"/>
      <c r="UBY164" s="11"/>
      <c r="UBZ164" s="11"/>
      <c r="UCA164" s="11"/>
      <c r="UCB164" s="11"/>
      <c r="UCC164" s="11"/>
      <c r="UCD164" s="11"/>
      <c r="UCE164" s="11"/>
      <c r="UCF164" s="11"/>
      <c r="UCG164" s="11"/>
      <c r="UCH164" s="11"/>
      <c r="UCI164" s="11"/>
      <c r="UCJ164" s="11"/>
      <c r="UCK164" s="11"/>
      <c r="UCL164" s="11"/>
      <c r="UCM164" s="11"/>
      <c r="UCN164" s="11"/>
      <c r="UCO164" s="11"/>
      <c r="UCP164" s="11"/>
      <c r="UCQ164" s="11"/>
      <c r="UCR164" s="11"/>
      <c r="UCS164" s="11"/>
      <c r="UCT164" s="11"/>
      <c r="UCU164" s="11"/>
      <c r="UCV164" s="11"/>
      <c r="UCW164" s="11"/>
      <c r="UCX164" s="11"/>
      <c r="UCY164" s="11"/>
      <c r="UCZ164" s="11"/>
      <c r="UDA164" s="11"/>
      <c r="UDB164" s="11"/>
      <c r="UDC164" s="11"/>
      <c r="UDD164" s="11"/>
      <c r="UDE164" s="11"/>
      <c r="UDF164" s="11"/>
      <c r="UDG164" s="11"/>
      <c r="UDH164" s="11"/>
      <c r="UDI164" s="11"/>
      <c r="UDJ164" s="11"/>
      <c r="UDK164" s="11"/>
      <c r="UDL164" s="11"/>
      <c r="UDM164" s="11"/>
      <c r="UDN164" s="11"/>
      <c r="UDO164" s="11"/>
      <c r="UDP164" s="11"/>
      <c r="UDQ164" s="11"/>
      <c r="UDR164" s="11"/>
      <c r="UDS164" s="11"/>
      <c r="UDT164" s="11"/>
      <c r="UDU164" s="11"/>
      <c r="UDV164" s="11"/>
      <c r="UDW164" s="11"/>
      <c r="UDX164" s="11"/>
      <c r="UDY164" s="11"/>
      <c r="UDZ164" s="11"/>
      <c r="UEA164" s="11"/>
      <c r="UEB164" s="11"/>
      <c r="UEC164" s="11"/>
      <c r="UED164" s="11"/>
      <c r="UEE164" s="11"/>
      <c r="UEF164" s="11"/>
      <c r="UEG164" s="11"/>
      <c r="UEH164" s="11"/>
      <c r="UEI164" s="11"/>
      <c r="UEJ164" s="11"/>
      <c r="UEK164" s="11"/>
      <c r="UEL164" s="11"/>
      <c r="UEM164" s="11"/>
      <c r="UEN164" s="11"/>
      <c r="UEO164" s="11"/>
      <c r="UEP164" s="11"/>
      <c r="UEQ164" s="11"/>
      <c r="UER164" s="11"/>
      <c r="UES164" s="11"/>
      <c r="UET164" s="11"/>
      <c r="UEU164" s="11"/>
      <c r="UEV164" s="11"/>
      <c r="UEW164" s="11"/>
      <c r="UEX164" s="11"/>
      <c r="UEY164" s="11"/>
      <c r="UEZ164" s="11"/>
      <c r="UFA164" s="11"/>
      <c r="UFB164" s="11"/>
      <c r="UFC164" s="11"/>
      <c r="UFD164" s="11"/>
      <c r="UFE164" s="11"/>
      <c r="UFF164" s="11"/>
      <c r="UFG164" s="11"/>
      <c r="UFH164" s="11"/>
      <c r="UFI164" s="11"/>
      <c r="UFJ164" s="11"/>
      <c r="UFK164" s="11"/>
      <c r="UFL164" s="11"/>
      <c r="UFM164" s="11"/>
      <c r="UFN164" s="11"/>
      <c r="UFO164" s="11"/>
      <c r="UFP164" s="11"/>
      <c r="UFQ164" s="11"/>
      <c r="UFR164" s="11"/>
      <c r="UFS164" s="11"/>
      <c r="UFT164" s="11"/>
      <c r="UFU164" s="11"/>
      <c r="UFV164" s="11"/>
      <c r="UFW164" s="11"/>
      <c r="UFX164" s="11"/>
      <c r="UFY164" s="11"/>
      <c r="UFZ164" s="11"/>
      <c r="UGA164" s="11"/>
      <c r="UGB164" s="11"/>
      <c r="UGC164" s="11"/>
      <c r="UGD164" s="11"/>
      <c r="UGE164" s="11"/>
      <c r="UGF164" s="11"/>
      <c r="UGG164" s="11"/>
      <c r="UGH164" s="11"/>
      <c r="UGI164" s="11"/>
      <c r="UGJ164" s="11"/>
      <c r="UGK164" s="11"/>
      <c r="UGL164" s="11"/>
      <c r="UGM164" s="11"/>
      <c r="UGN164" s="11"/>
      <c r="UGO164" s="11"/>
      <c r="UGP164" s="11"/>
      <c r="UGQ164" s="11"/>
      <c r="UGR164" s="11"/>
      <c r="UGS164" s="11"/>
      <c r="UGT164" s="11"/>
      <c r="UGU164" s="11"/>
      <c r="UGV164" s="11"/>
      <c r="UGW164" s="11"/>
      <c r="UGX164" s="11"/>
      <c r="UGY164" s="11"/>
      <c r="UGZ164" s="11"/>
      <c r="UHA164" s="11"/>
      <c r="UHB164" s="11"/>
      <c r="UHC164" s="11"/>
      <c r="UHD164" s="11"/>
      <c r="UHE164" s="11"/>
      <c r="UHF164" s="11"/>
      <c r="UHG164" s="11"/>
      <c r="UHH164" s="11"/>
      <c r="UHI164" s="11"/>
      <c r="UHJ164" s="11"/>
      <c r="UHK164" s="11"/>
      <c r="UHL164" s="11"/>
      <c r="UHM164" s="11"/>
      <c r="UHN164" s="11"/>
      <c r="UHO164" s="11"/>
      <c r="UHP164" s="11"/>
      <c r="UHQ164" s="11"/>
      <c r="UHR164" s="11"/>
      <c r="UHS164" s="11"/>
      <c r="UHT164" s="11"/>
      <c r="UHU164" s="11"/>
      <c r="UHV164" s="11"/>
      <c r="UHW164" s="11"/>
      <c r="UHX164" s="11"/>
      <c r="UHY164" s="11"/>
      <c r="UHZ164" s="11"/>
      <c r="UIA164" s="11"/>
      <c r="UIB164" s="11"/>
      <c r="UIC164" s="11"/>
      <c r="UID164" s="11"/>
      <c r="UIE164" s="11"/>
      <c r="UIF164" s="11"/>
      <c r="UIG164" s="11"/>
      <c r="UIH164" s="11"/>
      <c r="UII164" s="11"/>
      <c r="UIJ164" s="11"/>
      <c r="UIK164" s="11"/>
      <c r="UIL164" s="11"/>
      <c r="UIM164" s="11"/>
      <c r="UIN164" s="11"/>
      <c r="UIO164" s="11"/>
      <c r="UIP164" s="11"/>
      <c r="UIQ164" s="11"/>
      <c r="UIR164" s="11"/>
      <c r="UIS164" s="11"/>
      <c r="UIT164" s="11"/>
      <c r="UIU164" s="11"/>
      <c r="UIV164" s="11"/>
      <c r="UIW164" s="11"/>
      <c r="UIX164" s="11"/>
      <c r="UIY164" s="11"/>
      <c r="UIZ164" s="11"/>
      <c r="UJA164" s="11"/>
      <c r="UJB164" s="11"/>
      <c r="UJC164" s="11"/>
      <c r="UJD164" s="11"/>
      <c r="UJE164" s="11"/>
      <c r="UJF164" s="11"/>
      <c r="UJG164" s="11"/>
      <c r="UJH164" s="11"/>
      <c r="UJI164" s="11"/>
      <c r="UJJ164" s="11"/>
      <c r="UJK164" s="11"/>
      <c r="UJL164" s="11"/>
      <c r="UJM164" s="11"/>
      <c r="UJN164" s="11"/>
      <c r="UJO164" s="11"/>
      <c r="UJP164" s="11"/>
      <c r="UJQ164" s="11"/>
      <c r="UJR164" s="11"/>
      <c r="UJS164" s="11"/>
      <c r="UJT164" s="11"/>
      <c r="UJU164" s="11"/>
      <c r="UJV164" s="11"/>
      <c r="UJW164" s="11"/>
      <c r="UJX164" s="11"/>
      <c r="UJY164" s="11"/>
      <c r="UJZ164" s="11"/>
      <c r="UKA164" s="11"/>
      <c r="UKB164" s="11"/>
      <c r="UKC164" s="11"/>
      <c r="UKD164" s="11"/>
      <c r="UKE164" s="11"/>
      <c r="UKF164" s="11"/>
      <c r="UKG164" s="11"/>
      <c r="UKH164" s="11"/>
      <c r="UKI164" s="11"/>
      <c r="UKJ164" s="11"/>
      <c r="UKK164" s="11"/>
      <c r="UKL164" s="11"/>
      <c r="UKM164" s="11"/>
      <c r="UKN164" s="11"/>
      <c r="UKO164" s="11"/>
      <c r="UKP164" s="11"/>
      <c r="UKQ164" s="11"/>
      <c r="UKR164" s="11"/>
      <c r="UKS164" s="11"/>
      <c r="UKT164" s="11"/>
      <c r="UKU164" s="11"/>
      <c r="UKV164" s="11"/>
      <c r="UKW164" s="11"/>
      <c r="UKX164" s="11"/>
      <c r="UKY164" s="11"/>
      <c r="UKZ164" s="11"/>
      <c r="ULA164" s="11"/>
      <c r="ULB164" s="11"/>
      <c r="ULC164" s="11"/>
      <c r="ULD164" s="11"/>
      <c r="ULE164" s="11"/>
      <c r="ULF164" s="11"/>
      <c r="ULG164" s="11"/>
      <c r="ULH164" s="11"/>
      <c r="ULI164" s="11"/>
      <c r="ULJ164" s="11"/>
      <c r="ULK164" s="11"/>
      <c r="ULL164" s="11"/>
      <c r="ULM164" s="11"/>
      <c r="ULN164" s="11"/>
      <c r="ULO164" s="11"/>
      <c r="ULP164" s="11"/>
      <c r="ULQ164" s="11"/>
      <c r="ULR164" s="11"/>
      <c r="ULS164" s="11"/>
      <c r="ULT164" s="11"/>
      <c r="ULU164" s="11"/>
      <c r="ULV164" s="11"/>
      <c r="ULW164" s="11"/>
      <c r="ULX164" s="11"/>
      <c r="ULY164" s="11"/>
      <c r="ULZ164" s="11"/>
      <c r="UMA164" s="11"/>
      <c r="UMB164" s="11"/>
      <c r="UMC164" s="11"/>
      <c r="UMD164" s="11"/>
      <c r="UME164" s="11"/>
      <c r="UMF164" s="11"/>
      <c r="UMG164" s="11"/>
      <c r="UMH164" s="11"/>
      <c r="UMI164" s="11"/>
      <c r="UMJ164" s="11"/>
      <c r="UMK164" s="11"/>
      <c r="UML164" s="11"/>
      <c r="UMM164" s="11"/>
      <c r="UMN164" s="11"/>
      <c r="UMO164" s="11"/>
      <c r="UMP164" s="11"/>
      <c r="UMQ164" s="11"/>
      <c r="UMR164" s="11"/>
      <c r="UMS164" s="11"/>
      <c r="UMT164" s="11"/>
      <c r="UMU164" s="11"/>
      <c r="UMV164" s="11"/>
      <c r="UMW164" s="11"/>
      <c r="UMX164" s="11"/>
      <c r="UMY164" s="11"/>
      <c r="UMZ164" s="11"/>
      <c r="UNA164" s="11"/>
      <c r="UNB164" s="11"/>
      <c r="UNC164" s="11"/>
      <c r="UND164" s="11"/>
      <c r="UNE164" s="11"/>
      <c r="UNF164" s="11"/>
      <c r="UNG164" s="11"/>
      <c r="UNH164" s="11"/>
      <c r="UNI164" s="11"/>
      <c r="UNJ164" s="11"/>
      <c r="UNK164" s="11"/>
      <c r="UNL164" s="11"/>
      <c r="UNM164" s="11"/>
      <c r="UNN164" s="11"/>
      <c r="UNO164" s="11"/>
      <c r="UNP164" s="11"/>
      <c r="UNQ164" s="11"/>
      <c r="UNR164" s="11"/>
      <c r="UNS164" s="11"/>
      <c r="UNT164" s="11"/>
      <c r="UNU164" s="11"/>
      <c r="UNV164" s="11"/>
      <c r="UNW164" s="11"/>
      <c r="UNX164" s="11"/>
      <c r="UNY164" s="11"/>
      <c r="UNZ164" s="11"/>
      <c r="UOA164" s="11"/>
      <c r="UOB164" s="11"/>
      <c r="UOC164" s="11"/>
      <c r="UOD164" s="11"/>
      <c r="UOE164" s="11"/>
      <c r="UOF164" s="11"/>
      <c r="UOG164" s="11"/>
      <c r="UOH164" s="11"/>
      <c r="UOI164" s="11"/>
      <c r="UOJ164" s="11"/>
      <c r="UOK164" s="11"/>
      <c r="UOL164" s="11"/>
      <c r="UOM164" s="11"/>
      <c r="UON164" s="11"/>
      <c r="UOO164" s="11"/>
      <c r="UOP164" s="11"/>
      <c r="UOQ164" s="11"/>
      <c r="UOR164" s="11"/>
      <c r="UOS164" s="11"/>
      <c r="UOT164" s="11"/>
      <c r="UOU164" s="11"/>
      <c r="UOV164" s="11"/>
      <c r="UOW164" s="11"/>
      <c r="UOX164" s="11"/>
      <c r="UOY164" s="11"/>
      <c r="UOZ164" s="11"/>
      <c r="UPA164" s="11"/>
      <c r="UPB164" s="11"/>
      <c r="UPC164" s="11"/>
      <c r="UPD164" s="11"/>
      <c r="UPE164" s="11"/>
      <c r="UPF164" s="11"/>
      <c r="UPG164" s="11"/>
      <c r="UPH164" s="11"/>
      <c r="UPI164" s="11"/>
      <c r="UPJ164" s="11"/>
      <c r="UPK164" s="11"/>
      <c r="UPL164" s="11"/>
      <c r="UPM164" s="11"/>
      <c r="UPN164" s="11"/>
      <c r="UPO164" s="11"/>
      <c r="UPP164" s="11"/>
      <c r="UPQ164" s="11"/>
      <c r="UPR164" s="11"/>
      <c r="UPS164" s="11"/>
      <c r="UPT164" s="11"/>
      <c r="UPU164" s="11"/>
      <c r="UPV164" s="11"/>
      <c r="UPW164" s="11"/>
      <c r="UPX164" s="11"/>
      <c r="UPY164" s="11"/>
      <c r="UPZ164" s="11"/>
      <c r="UQA164" s="11"/>
      <c r="UQB164" s="11"/>
      <c r="UQC164" s="11"/>
      <c r="UQD164" s="11"/>
      <c r="UQE164" s="11"/>
      <c r="UQF164" s="11"/>
      <c r="UQG164" s="11"/>
      <c r="UQH164" s="11"/>
      <c r="UQI164" s="11"/>
      <c r="UQJ164" s="11"/>
      <c r="UQK164" s="11"/>
      <c r="UQL164" s="11"/>
      <c r="UQM164" s="11"/>
      <c r="UQN164" s="11"/>
      <c r="UQO164" s="11"/>
      <c r="UQP164" s="11"/>
      <c r="UQQ164" s="11"/>
      <c r="UQR164" s="11"/>
      <c r="UQS164" s="11"/>
      <c r="UQT164" s="11"/>
      <c r="UQU164" s="11"/>
      <c r="UQV164" s="11"/>
      <c r="UQW164" s="11"/>
      <c r="UQX164" s="11"/>
      <c r="UQY164" s="11"/>
      <c r="UQZ164" s="11"/>
      <c r="URA164" s="11"/>
      <c r="URB164" s="11"/>
      <c r="URC164" s="11"/>
      <c r="URD164" s="11"/>
      <c r="URE164" s="11"/>
      <c r="URF164" s="11"/>
      <c r="URG164" s="11"/>
      <c r="URH164" s="11"/>
      <c r="URI164" s="11"/>
      <c r="URJ164" s="11"/>
      <c r="URK164" s="11"/>
      <c r="URL164" s="11"/>
      <c r="URM164" s="11"/>
      <c r="URN164" s="11"/>
      <c r="URO164" s="11"/>
      <c r="URP164" s="11"/>
      <c r="URQ164" s="11"/>
      <c r="URR164" s="11"/>
      <c r="URS164" s="11"/>
      <c r="URT164" s="11"/>
      <c r="URU164" s="11"/>
      <c r="URV164" s="11"/>
      <c r="URW164" s="11"/>
      <c r="URX164" s="11"/>
      <c r="URY164" s="11"/>
      <c r="URZ164" s="11"/>
      <c r="USA164" s="11"/>
      <c r="USB164" s="11"/>
      <c r="USC164" s="11"/>
      <c r="USD164" s="11"/>
      <c r="USE164" s="11"/>
      <c r="USF164" s="11"/>
      <c r="USG164" s="11"/>
      <c r="USH164" s="11"/>
      <c r="USI164" s="11"/>
      <c r="USJ164" s="11"/>
      <c r="USK164" s="11"/>
      <c r="USL164" s="11"/>
      <c r="USM164" s="11"/>
      <c r="USN164" s="11"/>
      <c r="USO164" s="11"/>
      <c r="USP164" s="11"/>
      <c r="USQ164" s="11"/>
      <c r="USR164" s="11"/>
      <c r="USS164" s="11"/>
      <c r="UST164" s="11"/>
      <c r="USU164" s="11"/>
      <c r="USV164" s="11"/>
      <c r="USW164" s="11"/>
      <c r="USX164" s="11"/>
      <c r="USY164" s="11"/>
      <c r="USZ164" s="11"/>
      <c r="UTA164" s="11"/>
      <c r="UTB164" s="11"/>
      <c r="UTC164" s="11"/>
      <c r="UTD164" s="11"/>
      <c r="UTE164" s="11"/>
      <c r="UTF164" s="11"/>
      <c r="UTG164" s="11"/>
      <c r="UTH164" s="11"/>
      <c r="UTI164" s="11"/>
      <c r="UTJ164" s="11"/>
      <c r="UTK164" s="11"/>
      <c r="UTL164" s="11"/>
      <c r="UTM164" s="11"/>
      <c r="UTN164" s="11"/>
      <c r="UTO164" s="11"/>
      <c r="UTP164" s="11"/>
      <c r="UTQ164" s="11"/>
      <c r="UTR164" s="11"/>
      <c r="UTS164" s="11"/>
      <c r="UTT164" s="11"/>
      <c r="UTU164" s="11"/>
      <c r="UTV164" s="11"/>
      <c r="UTW164" s="11"/>
      <c r="UTX164" s="11"/>
      <c r="UTY164" s="11"/>
      <c r="UTZ164" s="11"/>
      <c r="UUA164" s="11"/>
      <c r="UUB164" s="11"/>
      <c r="UUC164" s="11"/>
      <c r="UUD164" s="11"/>
      <c r="UUE164" s="11"/>
      <c r="UUF164" s="11"/>
      <c r="UUG164" s="11"/>
      <c r="UUH164" s="11"/>
      <c r="UUI164" s="11"/>
      <c r="UUJ164" s="11"/>
      <c r="UUK164" s="11"/>
      <c r="UUL164" s="11"/>
      <c r="UUM164" s="11"/>
      <c r="UUN164" s="11"/>
      <c r="UUO164" s="11"/>
      <c r="UUP164" s="11"/>
      <c r="UUQ164" s="11"/>
      <c r="UUR164" s="11"/>
      <c r="UUS164" s="11"/>
      <c r="UUT164" s="11"/>
      <c r="UUU164" s="11"/>
      <c r="UUV164" s="11"/>
      <c r="UUW164" s="11"/>
      <c r="UUX164" s="11"/>
      <c r="UUY164" s="11"/>
      <c r="UUZ164" s="11"/>
      <c r="UVA164" s="11"/>
      <c r="UVB164" s="11"/>
      <c r="UVC164" s="11"/>
      <c r="UVD164" s="11"/>
      <c r="UVE164" s="11"/>
      <c r="UVF164" s="11"/>
      <c r="UVG164" s="11"/>
      <c r="UVH164" s="11"/>
      <c r="UVI164" s="11"/>
      <c r="UVJ164" s="11"/>
      <c r="UVK164" s="11"/>
      <c r="UVL164" s="11"/>
      <c r="UVM164" s="11"/>
      <c r="UVN164" s="11"/>
      <c r="UVO164" s="11"/>
      <c r="UVP164" s="11"/>
      <c r="UVQ164" s="11"/>
      <c r="UVR164" s="11"/>
      <c r="UVS164" s="11"/>
      <c r="UVT164" s="11"/>
      <c r="UVU164" s="11"/>
      <c r="UVV164" s="11"/>
      <c r="UVW164" s="11"/>
      <c r="UVX164" s="11"/>
      <c r="UVY164" s="11"/>
      <c r="UVZ164" s="11"/>
      <c r="UWA164" s="11"/>
      <c r="UWB164" s="11"/>
      <c r="UWC164" s="11"/>
      <c r="UWD164" s="11"/>
      <c r="UWE164" s="11"/>
      <c r="UWF164" s="11"/>
      <c r="UWG164" s="11"/>
      <c r="UWH164" s="11"/>
      <c r="UWI164" s="11"/>
      <c r="UWJ164" s="11"/>
      <c r="UWK164" s="11"/>
      <c r="UWL164" s="11"/>
      <c r="UWM164" s="11"/>
      <c r="UWN164" s="11"/>
      <c r="UWO164" s="11"/>
      <c r="UWP164" s="11"/>
      <c r="UWQ164" s="11"/>
      <c r="UWR164" s="11"/>
      <c r="UWS164" s="11"/>
      <c r="UWT164" s="11"/>
      <c r="UWU164" s="11"/>
      <c r="UWV164" s="11"/>
      <c r="UWW164" s="11"/>
      <c r="UWX164" s="11"/>
      <c r="UWY164" s="11"/>
      <c r="UWZ164" s="11"/>
      <c r="UXA164" s="11"/>
      <c r="UXB164" s="11"/>
      <c r="UXC164" s="11"/>
      <c r="UXD164" s="11"/>
      <c r="UXE164" s="11"/>
      <c r="UXF164" s="11"/>
      <c r="UXG164" s="11"/>
      <c r="UXH164" s="11"/>
      <c r="UXI164" s="11"/>
      <c r="UXJ164" s="11"/>
      <c r="UXK164" s="11"/>
      <c r="UXL164" s="11"/>
      <c r="UXM164" s="11"/>
      <c r="UXN164" s="11"/>
      <c r="UXO164" s="11"/>
      <c r="UXP164" s="11"/>
      <c r="UXQ164" s="11"/>
      <c r="UXR164" s="11"/>
      <c r="UXS164" s="11"/>
      <c r="UXT164" s="11"/>
      <c r="UXU164" s="11"/>
      <c r="UXV164" s="11"/>
      <c r="UXW164" s="11"/>
      <c r="UXX164" s="11"/>
      <c r="UXY164" s="11"/>
      <c r="UXZ164" s="11"/>
      <c r="UYA164" s="11"/>
      <c r="UYB164" s="11"/>
      <c r="UYC164" s="11"/>
      <c r="UYD164" s="11"/>
      <c r="UYE164" s="11"/>
      <c r="UYF164" s="11"/>
      <c r="UYG164" s="11"/>
      <c r="UYH164" s="11"/>
      <c r="UYI164" s="11"/>
      <c r="UYJ164" s="11"/>
      <c r="UYK164" s="11"/>
      <c r="UYL164" s="11"/>
      <c r="UYM164" s="11"/>
      <c r="UYN164" s="11"/>
      <c r="UYO164" s="11"/>
      <c r="UYP164" s="11"/>
      <c r="UYQ164" s="11"/>
      <c r="UYR164" s="11"/>
      <c r="UYS164" s="11"/>
      <c r="UYT164" s="11"/>
      <c r="UYU164" s="11"/>
      <c r="UYV164" s="11"/>
      <c r="UYW164" s="11"/>
      <c r="UYX164" s="11"/>
      <c r="UYY164" s="11"/>
      <c r="UYZ164" s="11"/>
      <c r="UZA164" s="11"/>
      <c r="UZB164" s="11"/>
      <c r="UZC164" s="11"/>
      <c r="UZD164" s="11"/>
      <c r="UZE164" s="11"/>
      <c r="UZF164" s="11"/>
      <c r="UZG164" s="11"/>
      <c r="UZH164" s="11"/>
      <c r="UZI164" s="11"/>
      <c r="UZJ164" s="11"/>
      <c r="UZK164" s="11"/>
      <c r="UZL164" s="11"/>
      <c r="UZM164" s="11"/>
      <c r="UZN164" s="11"/>
      <c r="UZO164" s="11"/>
      <c r="UZP164" s="11"/>
      <c r="UZQ164" s="11"/>
      <c r="UZR164" s="11"/>
      <c r="UZS164" s="11"/>
      <c r="UZT164" s="11"/>
      <c r="UZU164" s="11"/>
      <c r="UZV164" s="11"/>
      <c r="UZW164" s="11"/>
      <c r="UZX164" s="11"/>
      <c r="UZY164" s="11"/>
      <c r="UZZ164" s="11"/>
      <c r="VAA164" s="11"/>
      <c r="VAB164" s="11"/>
      <c r="VAC164" s="11"/>
      <c r="VAD164" s="11"/>
      <c r="VAE164" s="11"/>
      <c r="VAF164" s="11"/>
      <c r="VAG164" s="11"/>
      <c r="VAH164" s="11"/>
      <c r="VAI164" s="11"/>
      <c r="VAJ164" s="11"/>
      <c r="VAK164" s="11"/>
      <c r="VAL164" s="11"/>
      <c r="VAM164" s="11"/>
      <c r="VAN164" s="11"/>
      <c r="VAO164" s="11"/>
      <c r="VAP164" s="11"/>
      <c r="VAQ164" s="11"/>
      <c r="VAR164" s="11"/>
      <c r="VAS164" s="11"/>
      <c r="VAT164" s="11"/>
      <c r="VAU164" s="11"/>
      <c r="VAV164" s="11"/>
      <c r="VAW164" s="11"/>
      <c r="VAX164" s="11"/>
      <c r="VAY164" s="11"/>
      <c r="VAZ164" s="11"/>
      <c r="VBA164" s="11"/>
      <c r="VBB164" s="11"/>
      <c r="VBC164" s="11"/>
      <c r="VBD164" s="11"/>
      <c r="VBE164" s="11"/>
      <c r="VBF164" s="11"/>
      <c r="VBG164" s="11"/>
      <c r="VBH164" s="11"/>
      <c r="VBI164" s="11"/>
      <c r="VBJ164" s="11"/>
      <c r="VBK164" s="11"/>
      <c r="VBL164" s="11"/>
      <c r="VBM164" s="11"/>
      <c r="VBN164" s="11"/>
      <c r="VBO164" s="11"/>
      <c r="VBP164" s="11"/>
      <c r="VBQ164" s="11"/>
      <c r="VBR164" s="11"/>
      <c r="VBS164" s="11"/>
      <c r="VBT164" s="11"/>
      <c r="VBU164" s="11"/>
      <c r="VBV164" s="11"/>
      <c r="VBW164" s="11"/>
      <c r="VBX164" s="11"/>
      <c r="VBY164" s="11"/>
      <c r="VBZ164" s="11"/>
      <c r="VCA164" s="11"/>
      <c r="VCB164" s="11"/>
      <c r="VCC164" s="11"/>
      <c r="VCD164" s="11"/>
      <c r="VCE164" s="11"/>
      <c r="VCF164" s="11"/>
      <c r="VCG164" s="11"/>
      <c r="VCH164" s="11"/>
      <c r="VCI164" s="11"/>
      <c r="VCJ164" s="11"/>
      <c r="VCK164" s="11"/>
      <c r="VCL164" s="11"/>
      <c r="VCM164" s="11"/>
      <c r="VCN164" s="11"/>
      <c r="VCO164" s="11"/>
      <c r="VCP164" s="11"/>
      <c r="VCQ164" s="11"/>
      <c r="VCR164" s="11"/>
      <c r="VCS164" s="11"/>
      <c r="VCT164" s="11"/>
      <c r="VCU164" s="11"/>
      <c r="VCV164" s="11"/>
      <c r="VCW164" s="11"/>
      <c r="VCX164" s="11"/>
      <c r="VCY164" s="11"/>
      <c r="VCZ164" s="11"/>
      <c r="VDA164" s="11"/>
      <c r="VDB164" s="11"/>
      <c r="VDC164" s="11"/>
      <c r="VDD164" s="11"/>
      <c r="VDE164" s="11"/>
      <c r="VDF164" s="11"/>
      <c r="VDG164" s="11"/>
      <c r="VDH164" s="11"/>
      <c r="VDI164" s="11"/>
      <c r="VDJ164" s="11"/>
      <c r="VDK164" s="11"/>
      <c r="VDL164" s="11"/>
      <c r="VDM164" s="11"/>
      <c r="VDN164" s="11"/>
      <c r="VDO164" s="11"/>
      <c r="VDP164" s="11"/>
      <c r="VDQ164" s="11"/>
      <c r="VDR164" s="11"/>
      <c r="VDS164" s="11"/>
      <c r="VDT164" s="11"/>
      <c r="VDU164" s="11"/>
      <c r="VDV164" s="11"/>
      <c r="VDW164" s="11"/>
      <c r="VDX164" s="11"/>
      <c r="VDY164" s="11"/>
      <c r="VDZ164" s="11"/>
      <c r="VEA164" s="11"/>
      <c r="VEB164" s="11"/>
      <c r="VEC164" s="11"/>
      <c r="VED164" s="11"/>
      <c r="VEE164" s="11"/>
      <c r="VEF164" s="11"/>
      <c r="VEG164" s="11"/>
      <c r="VEH164" s="11"/>
      <c r="VEI164" s="11"/>
      <c r="VEJ164" s="11"/>
      <c r="VEK164" s="11"/>
      <c r="VEL164" s="11"/>
      <c r="VEM164" s="11"/>
      <c r="VEN164" s="11"/>
      <c r="VEO164" s="11"/>
      <c r="VEP164" s="11"/>
      <c r="VEQ164" s="11"/>
      <c r="VER164" s="11"/>
      <c r="VES164" s="11"/>
      <c r="VET164" s="11"/>
      <c r="VEU164" s="11"/>
      <c r="VEV164" s="11"/>
      <c r="VEW164" s="11"/>
      <c r="VEX164" s="11"/>
      <c r="VEY164" s="11"/>
      <c r="VEZ164" s="11"/>
      <c r="VFA164" s="11"/>
      <c r="VFB164" s="11"/>
      <c r="VFC164" s="11"/>
      <c r="VFD164" s="11"/>
      <c r="VFE164" s="11"/>
      <c r="VFF164" s="11"/>
      <c r="VFG164" s="11"/>
      <c r="VFH164" s="11"/>
      <c r="VFI164" s="11"/>
      <c r="VFJ164" s="11"/>
      <c r="VFK164" s="11"/>
      <c r="VFL164" s="11"/>
      <c r="VFM164" s="11"/>
      <c r="VFN164" s="11"/>
      <c r="VFO164" s="11"/>
      <c r="VFP164" s="11"/>
      <c r="VFQ164" s="11"/>
      <c r="VFR164" s="11"/>
      <c r="VFS164" s="11"/>
      <c r="VFT164" s="11"/>
      <c r="VFU164" s="11"/>
      <c r="VFV164" s="11"/>
      <c r="VFW164" s="11"/>
      <c r="VFX164" s="11"/>
      <c r="VFY164" s="11"/>
      <c r="VFZ164" s="11"/>
      <c r="VGA164" s="11"/>
      <c r="VGB164" s="11"/>
      <c r="VGC164" s="11"/>
      <c r="VGD164" s="11"/>
      <c r="VGE164" s="11"/>
      <c r="VGF164" s="11"/>
      <c r="VGG164" s="11"/>
      <c r="VGH164" s="11"/>
      <c r="VGI164" s="11"/>
      <c r="VGJ164" s="11"/>
      <c r="VGK164" s="11"/>
      <c r="VGL164" s="11"/>
      <c r="VGM164" s="11"/>
      <c r="VGN164" s="11"/>
      <c r="VGO164" s="11"/>
      <c r="VGP164" s="11"/>
      <c r="VGQ164" s="11"/>
      <c r="VGR164" s="11"/>
      <c r="VGS164" s="11"/>
      <c r="VGT164" s="11"/>
      <c r="VGU164" s="11"/>
      <c r="VGV164" s="11"/>
      <c r="VGW164" s="11"/>
      <c r="VGX164" s="11"/>
      <c r="VGY164" s="11"/>
      <c r="VGZ164" s="11"/>
      <c r="VHA164" s="11"/>
      <c r="VHB164" s="11"/>
      <c r="VHC164" s="11"/>
      <c r="VHD164" s="11"/>
      <c r="VHE164" s="11"/>
      <c r="VHF164" s="11"/>
      <c r="VHG164" s="11"/>
      <c r="VHH164" s="11"/>
      <c r="VHI164" s="11"/>
      <c r="VHJ164" s="11"/>
      <c r="VHK164" s="11"/>
      <c r="VHL164" s="11"/>
      <c r="VHM164" s="11"/>
      <c r="VHN164" s="11"/>
      <c r="VHO164" s="11"/>
      <c r="VHP164" s="11"/>
      <c r="VHQ164" s="11"/>
      <c r="VHR164" s="11"/>
      <c r="VHS164" s="11"/>
      <c r="VHT164" s="11"/>
      <c r="VHU164" s="11"/>
      <c r="VHV164" s="11"/>
      <c r="VHW164" s="11"/>
      <c r="VHX164" s="11"/>
      <c r="VHY164" s="11"/>
      <c r="VHZ164" s="11"/>
      <c r="VIA164" s="11"/>
      <c r="VIB164" s="11"/>
      <c r="VIC164" s="11"/>
      <c r="VID164" s="11"/>
      <c r="VIE164" s="11"/>
      <c r="VIF164" s="11"/>
      <c r="VIG164" s="11"/>
      <c r="VIH164" s="11"/>
      <c r="VII164" s="11"/>
      <c r="VIJ164" s="11"/>
      <c r="VIK164" s="11"/>
      <c r="VIL164" s="11"/>
      <c r="VIM164" s="11"/>
      <c r="VIN164" s="11"/>
      <c r="VIO164" s="11"/>
      <c r="VIP164" s="11"/>
      <c r="VIQ164" s="11"/>
      <c r="VIR164" s="11"/>
      <c r="VIS164" s="11"/>
      <c r="VIT164" s="11"/>
      <c r="VIU164" s="11"/>
      <c r="VIV164" s="11"/>
      <c r="VIW164" s="11"/>
      <c r="VIX164" s="11"/>
      <c r="VIY164" s="11"/>
      <c r="VIZ164" s="11"/>
      <c r="VJA164" s="11"/>
      <c r="VJB164" s="11"/>
      <c r="VJC164" s="11"/>
      <c r="VJD164" s="11"/>
      <c r="VJE164" s="11"/>
      <c r="VJF164" s="11"/>
      <c r="VJG164" s="11"/>
      <c r="VJH164" s="11"/>
      <c r="VJI164" s="11"/>
      <c r="VJJ164" s="11"/>
      <c r="VJK164" s="11"/>
      <c r="VJL164" s="11"/>
      <c r="VJM164" s="11"/>
      <c r="VJN164" s="11"/>
      <c r="VJO164" s="11"/>
      <c r="VJP164" s="11"/>
      <c r="VJQ164" s="11"/>
      <c r="VJR164" s="11"/>
      <c r="VJS164" s="11"/>
      <c r="VJT164" s="11"/>
      <c r="VJU164" s="11"/>
      <c r="VJV164" s="11"/>
      <c r="VJW164" s="11"/>
      <c r="VJX164" s="11"/>
      <c r="VJY164" s="11"/>
      <c r="VJZ164" s="11"/>
      <c r="VKA164" s="11"/>
      <c r="VKB164" s="11"/>
      <c r="VKC164" s="11"/>
      <c r="VKD164" s="11"/>
      <c r="VKE164" s="11"/>
      <c r="VKF164" s="11"/>
      <c r="VKG164" s="11"/>
      <c r="VKH164" s="11"/>
      <c r="VKI164" s="11"/>
      <c r="VKJ164" s="11"/>
      <c r="VKK164" s="11"/>
      <c r="VKL164" s="11"/>
      <c r="VKM164" s="11"/>
      <c r="VKN164" s="11"/>
      <c r="VKO164" s="11"/>
      <c r="VKP164" s="11"/>
      <c r="VKQ164" s="11"/>
      <c r="VKR164" s="11"/>
      <c r="VKS164" s="11"/>
      <c r="VKT164" s="11"/>
      <c r="VKU164" s="11"/>
      <c r="VKV164" s="11"/>
      <c r="VKW164" s="11"/>
      <c r="VKX164" s="11"/>
      <c r="VKY164" s="11"/>
      <c r="VKZ164" s="11"/>
      <c r="VLA164" s="11"/>
      <c r="VLB164" s="11"/>
      <c r="VLC164" s="11"/>
      <c r="VLD164" s="11"/>
      <c r="VLE164" s="11"/>
      <c r="VLF164" s="11"/>
      <c r="VLG164" s="11"/>
      <c r="VLH164" s="11"/>
      <c r="VLI164" s="11"/>
      <c r="VLJ164" s="11"/>
      <c r="VLK164" s="11"/>
      <c r="VLL164" s="11"/>
      <c r="VLM164" s="11"/>
      <c r="VLN164" s="11"/>
      <c r="VLO164" s="11"/>
      <c r="VLP164" s="11"/>
      <c r="VLQ164" s="11"/>
      <c r="VLR164" s="11"/>
      <c r="VLS164" s="11"/>
      <c r="VLT164" s="11"/>
      <c r="VLU164" s="11"/>
      <c r="VLV164" s="11"/>
      <c r="VLW164" s="11"/>
      <c r="VLX164" s="11"/>
      <c r="VLY164" s="11"/>
      <c r="VLZ164" s="11"/>
      <c r="VMA164" s="11"/>
      <c r="VMB164" s="11"/>
      <c r="VMC164" s="11"/>
      <c r="VMD164" s="11"/>
      <c r="VME164" s="11"/>
      <c r="VMF164" s="11"/>
      <c r="VMG164" s="11"/>
      <c r="VMH164" s="11"/>
      <c r="VMI164" s="11"/>
      <c r="VMJ164" s="11"/>
      <c r="VMK164" s="11"/>
      <c r="VML164" s="11"/>
      <c r="VMM164" s="11"/>
      <c r="VMN164" s="11"/>
      <c r="VMO164" s="11"/>
      <c r="VMP164" s="11"/>
      <c r="VMQ164" s="11"/>
      <c r="VMR164" s="11"/>
      <c r="VMS164" s="11"/>
      <c r="VMT164" s="11"/>
      <c r="VMU164" s="11"/>
      <c r="VMV164" s="11"/>
      <c r="VMW164" s="11"/>
      <c r="VMX164" s="11"/>
      <c r="VMY164" s="11"/>
      <c r="VMZ164" s="11"/>
      <c r="VNA164" s="11"/>
      <c r="VNB164" s="11"/>
      <c r="VNC164" s="11"/>
      <c r="VND164" s="11"/>
      <c r="VNE164" s="11"/>
      <c r="VNF164" s="11"/>
      <c r="VNG164" s="11"/>
      <c r="VNH164" s="11"/>
      <c r="VNI164" s="11"/>
      <c r="VNJ164" s="11"/>
      <c r="VNK164" s="11"/>
      <c r="VNL164" s="11"/>
      <c r="VNM164" s="11"/>
      <c r="VNN164" s="11"/>
      <c r="VNO164" s="11"/>
      <c r="VNP164" s="11"/>
      <c r="VNQ164" s="11"/>
      <c r="VNR164" s="11"/>
      <c r="VNS164" s="11"/>
      <c r="VNT164" s="11"/>
      <c r="VNU164" s="11"/>
      <c r="VNV164" s="11"/>
      <c r="VNW164" s="11"/>
      <c r="VNX164" s="11"/>
      <c r="VNY164" s="11"/>
      <c r="VNZ164" s="11"/>
      <c r="VOA164" s="11"/>
      <c r="VOB164" s="11"/>
      <c r="VOC164" s="11"/>
      <c r="VOD164" s="11"/>
      <c r="VOE164" s="11"/>
      <c r="VOF164" s="11"/>
      <c r="VOG164" s="11"/>
      <c r="VOH164" s="11"/>
      <c r="VOI164" s="11"/>
      <c r="VOJ164" s="11"/>
      <c r="VOK164" s="11"/>
      <c r="VOL164" s="11"/>
      <c r="VOM164" s="11"/>
      <c r="VON164" s="11"/>
      <c r="VOO164" s="11"/>
      <c r="VOP164" s="11"/>
      <c r="VOQ164" s="11"/>
      <c r="VOR164" s="11"/>
      <c r="VOS164" s="11"/>
      <c r="VOT164" s="11"/>
      <c r="VOU164" s="11"/>
      <c r="VOV164" s="11"/>
      <c r="VOW164" s="11"/>
      <c r="VOX164" s="11"/>
      <c r="VOY164" s="11"/>
      <c r="VOZ164" s="11"/>
      <c r="VPA164" s="11"/>
      <c r="VPB164" s="11"/>
      <c r="VPC164" s="11"/>
      <c r="VPD164" s="11"/>
      <c r="VPE164" s="11"/>
      <c r="VPF164" s="11"/>
      <c r="VPG164" s="11"/>
      <c r="VPH164" s="11"/>
      <c r="VPI164" s="11"/>
      <c r="VPJ164" s="11"/>
      <c r="VPK164" s="11"/>
      <c r="VPL164" s="11"/>
      <c r="VPM164" s="11"/>
      <c r="VPN164" s="11"/>
      <c r="VPO164" s="11"/>
      <c r="VPP164" s="11"/>
      <c r="VPQ164" s="11"/>
      <c r="VPR164" s="11"/>
      <c r="VPS164" s="11"/>
      <c r="VPT164" s="11"/>
      <c r="VPU164" s="11"/>
      <c r="VPV164" s="11"/>
      <c r="VPW164" s="11"/>
      <c r="VPX164" s="11"/>
      <c r="VPY164" s="11"/>
      <c r="VPZ164" s="11"/>
      <c r="VQA164" s="11"/>
      <c r="VQB164" s="11"/>
      <c r="VQC164" s="11"/>
      <c r="VQD164" s="11"/>
      <c r="VQE164" s="11"/>
      <c r="VQF164" s="11"/>
      <c r="VQG164" s="11"/>
      <c r="VQH164" s="11"/>
      <c r="VQI164" s="11"/>
      <c r="VQJ164" s="11"/>
      <c r="VQK164" s="11"/>
      <c r="VQL164" s="11"/>
      <c r="VQM164" s="11"/>
      <c r="VQN164" s="11"/>
      <c r="VQO164" s="11"/>
      <c r="VQP164" s="11"/>
      <c r="VQQ164" s="11"/>
      <c r="VQR164" s="11"/>
      <c r="VQS164" s="11"/>
      <c r="VQT164" s="11"/>
      <c r="VQU164" s="11"/>
      <c r="VQV164" s="11"/>
      <c r="VQW164" s="11"/>
      <c r="VQX164" s="11"/>
      <c r="VQY164" s="11"/>
      <c r="VQZ164" s="11"/>
      <c r="VRA164" s="11"/>
      <c r="VRB164" s="11"/>
      <c r="VRC164" s="11"/>
      <c r="VRD164" s="11"/>
      <c r="VRE164" s="11"/>
      <c r="VRF164" s="11"/>
      <c r="VRG164" s="11"/>
      <c r="VRH164" s="11"/>
      <c r="VRI164" s="11"/>
      <c r="VRJ164" s="11"/>
      <c r="VRK164" s="11"/>
      <c r="VRL164" s="11"/>
      <c r="VRM164" s="11"/>
      <c r="VRN164" s="11"/>
      <c r="VRO164" s="11"/>
      <c r="VRP164" s="11"/>
      <c r="VRQ164" s="11"/>
      <c r="VRR164" s="11"/>
      <c r="VRS164" s="11"/>
      <c r="VRT164" s="11"/>
      <c r="VRU164" s="11"/>
      <c r="VRV164" s="11"/>
      <c r="VRW164" s="11"/>
      <c r="VRX164" s="11"/>
      <c r="VRY164" s="11"/>
      <c r="VRZ164" s="11"/>
      <c r="VSA164" s="11"/>
      <c r="VSB164" s="11"/>
      <c r="VSC164" s="11"/>
      <c r="VSD164" s="11"/>
      <c r="VSE164" s="11"/>
      <c r="VSF164" s="11"/>
      <c r="VSG164" s="11"/>
      <c r="VSH164" s="11"/>
      <c r="VSI164" s="11"/>
      <c r="VSJ164" s="11"/>
      <c r="VSK164" s="11"/>
      <c r="VSL164" s="11"/>
      <c r="VSM164" s="11"/>
      <c r="VSN164" s="11"/>
      <c r="VSO164" s="11"/>
      <c r="VSP164" s="11"/>
      <c r="VSQ164" s="11"/>
      <c r="VSR164" s="11"/>
      <c r="VSS164" s="11"/>
      <c r="VST164" s="11"/>
      <c r="VSU164" s="11"/>
      <c r="VSV164" s="11"/>
      <c r="VSW164" s="11"/>
      <c r="VSX164" s="11"/>
      <c r="VSY164" s="11"/>
      <c r="VSZ164" s="11"/>
      <c r="VTA164" s="11"/>
      <c r="VTB164" s="11"/>
      <c r="VTC164" s="11"/>
      <c r="VTD164" s="11"/>
      <c r="VTE164" s="11"/>
      <c r="VTF164" s="11"/>
      <c r="VTG164" s="11"/>
      <c r="VTH164" s="11"/>
      <c r="VTI164" s="11"/>
      <c r="VTJ164" s="11"/>
      <c r="VTK164" s="11"/>
      <c r="VTL164" s="11"/>
      <c r="VTM164" s="11"/>
      <c r="VTN164" s="11"/>
      <c r="VTO164" s="11"/>
      <c r="VTP164" s="11"/>
      <c r="VTQ164" s="11"/>
      <c r="VTR164" s="11"/>
      <c r="VTS164" s="11"/>
      <c r="VTT164" s="11"/>
      <c r="VTU164" s="11"/>
      <c r="VTV164" s="11"/>
      <c r="VTW164" s="11"/>
      <c r="VTX164" s="11"/>
      <c r="VTY164" s="11"/>
      <c r="VTZ164" s="11"/>
      <c r="VUA164" s="11"/>
      <c r="VUB164" s="11"/>
      <c r="VUC164" s="11"/>
      <c r="VUD164" s="11"/>
      <c r="VUE164" s="11"/>
      <c r="VUF164" s="11"/>
      <c r="VUG164" s="11"/>
      <c r="VUH164" s="11"/>
      <c r="VUI164" s="11"/>
      <c r="VUJ164" s="11"/>
      <c r="VUK164" s="11"/>
      <c r="VUL164" s="11"/>
      <c r="VUM164" s="11"/>
      <c r="VUN164" s="11"/>
      <c r="VUO164" s="11"/>
      <c r="VUP164" s="11"/>
      <c r="VUQ164" s="11"/>
      <c r="VUR164" s="11"/>
      <c r="VUS164" s="11"/>
      <c r="VUT164" s="11"/>
      <c r="VUU164" s="11"/>
      <c r="VUV164" s="11"/>
      <c r="VUW164" s="11"/>
      <c r="VUX164" s="11"/>
      <c r="VUY164" s="11"/>
      <c r="VUZ164" s="11"/>
      <c r="VVA164" s="11"/>
      <c r="VVB164" s="11"/>
      <c r="VVC164" s="11"/>
      <c r="VVD164" s="11"/>
      <c r="VVE164" s="11"/>
      <c r="VVF164" s="11"/>
      <c r="VVG164" s="11"/>
      <c r="VVH164" s="11"/>
      <c r="VVI164" s="11"/>
      <c r="VVJ164" s="11"/>
      <c r="VVK164" s="11"/>
      <c r="VVL164" s="11"/>
      <c r="VVM164" s="11"/>
      <c r="VVN164" s="11"/>
      <c r="VVO164" s="11"/>
      <c r="VVP164" s="11"/>
      <c r="VVQ164" s="11"/>
      <c r="VVR164" s="11"/>
      <c r="VVS164" s="11"/>
      <c r="VVT164" s="11"/>
      <c r="VVU164" s="11"/>
      <c r="VVV164" s="11"/>
      <c r="VVW164" s="11"/>
      <c r="VVX164" s="11"/>
      <c r="VVY164" s="11"/>
      <c r="VVZ164" s="11"/>
      <c r="VWA164" s="11"/>
      <c r="VWB164" s="11"/>
      <c r="VWC164" s="11"/>
      <c r="VWD164" s="11"/>
      <c r="VWE164" s="11"/>
      <c r="VWF164" s="11"/>
      <c r="VWG164" s="11"/>
      <c r="VWH164" s="11"/>
      <c r="VWI164" s="11"/>
      <c r="VWJ164" s="11"/>
      <c r="VWK164" s="11"/>
      <c r="VWL164" s="11"/>
      <c r="VWM164" s="11"/>
      <c r="VWN164" s="11"/>
      <c r="VWO164" s="11"/>
      <c r="VWP164" s="11"/>
      <c r="VWQ164" s="11"/>
      <c r="VWR164" s="11"/>
      <c r="VWS164" s="11"/>
      <c r="VWT164" s="11"/>
      <c r="VWU164" s="11"/>
      <c r="VWV164" s="11"/>
      <c r="VWW164" s="11"/>
      <c r="VWX164" s="11"/>
      <c r="VWY164" s="11"/>
      <c r="VWZ164" s="11"/>
      <c r="VXA164" s="11"/>
      <c r="VXB164" s="11"/>
      <c r="VXC164" s="11"/>
      <c r="VXD164" s="11"/>
      <c r="VXE164" s="11"/>
      <c r="VXF164" s="11"/>
      <c r="VXG164" s="11"/>
      <c r="VXH164" s="11"/>
      <c r="VXI164" s="11"/>
      <c r="VXJ164" s="11"/>
      <c r="VXK164" s="11"/>
      <c r="VXL164" s="11"/>
      <c r="VXM164" s="11"/>
      <c r="VXN164" s="11"/>
      <c r="VXO164" s="11"/>
      <c r="VXP164" s="11"/>
      <c r="VXQ164" s="11"/>
      <c r="VXR164" s="11"/>
      <c r="VXS164" s="11"/>
      <c r="VXT164" s="11"/>
      <c r="VXU164" s="11"/>
      <c r="VXV164" s="11"/>
      <c r="VXW164" s="11"/>
      <c r="VXX164" s="11"/>
      <c r="VXY164" s="11"/>
      <c r="VXZ164" s="11"/>
      <c r="VYA164" s="11"/>
      <c r="VYB164" s="11"/>
      <c r="VYC164" s="11"/>
      <c r="VYD164" s="11"/>
      <c r="VYE164" s="11"/>
      <c r="VYF164" s="11"/>
      <c r="VYG164" s="11"/>
      <c r="VYH164" s="11"/>
      <c r="VYI164" s="11"/>
      <c r="VYJ164" s="11"/>
      <c r="VYK164" s="11"/>
      <c r="VYL164" s="11"/>
      <c r="VYM164" s="11"/>
      <c r="VYN164" s="11"/>
      <c r="VYO164" s="11"/>
      <c r="VYP164" s="11"/>
      <c r="VYQ164" s="11"/>
      <c r="VYR164" s="11"/>
      <c r="VYS164" s="11"/>
      <c r="VYT164" s="11"/>
      <c r="VYU164" s="11"/>
      <c r="VYV164" s="11"/>
      <c r="VYW164" s="11"/>
      <c r="VYX164" s="11"/>
      <c r="VYY164" s="11"/>
      <c r="VYZ164" s="11"/>
      <c r="VZA164" s="11"/>
      <c r="VZB164" s="11"/>
      <c r="VZC164" s="11"/>
      <c r="VZD164" s="11"/>
      <c r="VZE164" s="11"/>
      <c r="VZF164" s="11"/>
      <c r="VZG164" s="11"/>
      <c r="VZH164" s="11"/>
      <c r="VZI164" s="11"/>
      <c r="VZJ164" s="11"/>
      <c r="VZK164" s="11"/>
      <c r="VZL164" s="11"/>
      <c r="VZM164" s="11"/>
      <c r="VZN164" s="11"/>
      <c r="VZO164" s="11"/>
      <c r="VZP164" s="11"/>
      <c r="VZQ164" s="11"/>
      <c r="VZR164" s="11"/>
      <c r="VZS164" s="11"/>
      <c r="VZT164" s="11"/>
      <c r="VZU164" s="11"/>
      <c r="VZV164" s="11"/>
      <c r="VZW164" s="11"/>
      <c r="VZX164" s="11"/>
      <c r="VZY164" s="11"/>
      <c r="VZZ164" s="11"/>
      <c r="WAA164" s="11"/>
      <c r="WAB164" s="11"/>
      <c r="WAC164" s="11"/>
      <c r="WAD164" s="11"/>
      <c r="WAE164" s="11"/>
      <c r="WAF164" s="11"/>
      <c r="WAG164" s="11"/>
      <c r="WAH164" s="11"/>
      <c r="WAI164" s="11"/>
      <c r="WAJ164" s="11"/>
      <c r="WAK164" s="11"/>
      <c r="WAL164" s="11"/>
      <c r="WAM164" s="11"/>
      <c r="WAN164" s="11"/>
      <c r="WAO164" s="11"/>
      <c r="WAP164" s="11"/>
      <c r="WAQ164" s="11"/>
      <c r="WAR164" s="11"/>
      <c r="WAS164" s="11"/>
      <c r="WAT164" s="11"/>
      <c r="WAU164" s="11"/>
      <c r="WAV164" s="11"/>
      <c r="WAW164" s="11"/>
      <c r="WAX164" s="11"/>
      <c r="WAY164" s="11"/>
      <c r="WAZ164" s="11"/>
      <c r="WBA164" s="11"/>
      <c r="WBB164" s="11"/>
      <c r="WBC164" s="11"/>
      <c r="WBD164" s="11"/>
      <c r="WBE164" s="11"/>
      <c r="WBF164" s="11"/>
      <c r="WBG164" s="11"/>
      <c r="WBH164" s="11"/>
      <c r="WBI164" s="11"/>
      <c r="WBJ164" s="11"/>
      <c r="WBK164" s="11"/>
      <c r="WBL164" s="11"/>
      <c r="WBM164" s="11"/>
      <c r="WBN164" s="11"/>
      <c r="WBO164" s="11"/>
      <c r="WBP164" s="11"/>
      <c r="WBQ164" s="11"/>
      <c r="WBR164" s="11"/>
      <c r="WBS164" s="11"/>
      <c r="WBT164" s="11"/>
      <c r="WBU164" s="11"/>
      <c r="WBV164" s="11"/>
      <c r="WBW164" s="11"/>
      <c r="WBX164" s="11"/>
      <c r="WBY164" s="11"/>
      <c r="WBZ164" s="11"/>
      <c r="WCA164" s="11"/>
      <c r="WCB164" s="11"/>
      <c r="WCC164" s="11"/>
      <c r="WCD164" s="11"/>
      <c r="WCE164" s="11"/>
      <c r="WCF164" s="11"/>
      <c r="WCG164" s="11"/>
      <c r="WCH164" s="11"/>
      <c r="WCI164" s="11"/>
      <c r="WCJ164" s="11"/>
      <c r="WCK164" s="11"/>
      <c r="WCL164" s="11"/>
      <c r="WCM164" s="11"/>
      <c r="WCN164" s="11"/>
      <c r="WCO164" s="11"/>
      <c r="WCP164" s="11"/>
      <c r="WCQ164" s="11"/>
      <c r="WCR164" s="11"/>
      <c r="WCS164" s="11"/>
      <c r="WCT164" s="11"/>
      <c r="WCU164" s="11"/>
      <c r="WCV164" s="11"/>
      <c r="WCW164" s="11"/>
      <c r="WCX164" s="11"/>
      <c r="WCY164" s="11"/>
      <c r="WCZ164" s="11"/>
      <c r="WDA164" s="11"/>
      <c r="WDB164" s="11"/>
      <c r="WDC164" s="11"/>
      <c r="WDD164" s="11"/>
      <c r="WDE164" s="11"/>
      <c r="WDF164" s="11"/>
      <c r="WDG164" s="11"/>
      <c r="WDH164" s="11"/>
      <c r="WDI164" s="11"/>
      <c r="WDJ164" s="11"/>
      <c r="WDK164" s="11"/>
      <c r="WDL164" s="11"/>
      <c r="WDM164" s="11"/>
      <c r="WDN164" s="11"/>
      <c r="WDO164" s="11"/>
      <c r="WDP164" s="11"/>
      <c r="WDQ164" s="11"/>
      <c r="WDR164" s="11"/>
      <c r="WDS164" s="11"/>
      <c r="WDT164" s="11"/>
      <c r="WDU164" s="11"/>
      <c r="WDV164" s="11"/>
      <c r="WDW164" s="11"/>
      <c r="WDX164" s="11"/>
      <c r="WDY164" s="11"/>
      <c r="WDZ164" s="11"/>
      <c r="WEA164" s="11"/>
      <c r="WEB164" s="11"/>
      <c r="WEC164" s="11"/>
      <c r="WED164" s="11"/>
      <c r="WEE164" s="11"/>
      <c r="WEF164" s="11"/>
      <c r="WEG164" s="11"/>
      <c r="WEH164" s="11"/>
      <c r="WEI164" s="11"/>
      <c r="WEJ164" s="11"/>
      <c r="WEK164" s="11"/>
      <c r="WEL164" s="11"/>
      <c r="WEM164" s="11"/>
      <c r="WEN164" s="11"/>
      <c r="WEO164" s="11"/>
      <c r="WEP164" s="11"/>
      <c r="WEQ164" s="11"/>
      <c r="WER164" s="11"/>
      <c r="WES164" s="11"/>
      <c r="WET164" s="11"/>
      <c r="WEU164" s="11"/>
      <c r="WEV164" s="11"/>
      <c r="WEW164" s="11"/>
      <c r="WEX164" s="11"/>
      <c r="WEY164" s="11"/>
      <c r="WEZ164" s="11"/>
      <c r="WFA164" s="11"/>
      <c r="WFB164" s="11"/>
      <c r="WFC164" s="11"/>
      <c r="WFD164" s="11"/>
      <c r="WFE164" s="11"/>
      <c r="WFF164" s="11"/>
      <c r="WFG164" s="11"/>
      <c r="WFH164" s="11"/>
      <c r="WFI164" s="11"/>
      <c r="WFJ164" s="11"/>
      <c r="WFK164" s="11"/>
      <c r="WFL164" s="11"/>
      <c r="WFM164" s="11"/>
      <c r="WFN164" s="11"/>
      <c r="WFO164" s="11"/>
      <c r="WFP164" s="11"/>
      <c r="WFQ164" s="11"/>
      <c r="WFR164" s="11"/>
      <c r="WFS164" s="11"/>
      <c r="WFT164" s="11"/>
      <c r="WFU164" s="11"/>
      <c r="WFV164" s="11"/>
      <c r="WFW164" s="11"/>
      <c r="WFX164" s="11"/>
      <c r="WFY164" s="11"/>
      <c r="WFZ164" s="11"/>
      <c r="WGA164" s="11"/>
      <c r="WGB164" s="11"/>
      <c r="WGC164" s="11"/>
      <c r="WGD164" s="11"/>
      <c r="WGE164" s="11"/>
      <c r="WGF164" s="11"/>
      <c r="WGG164" s="11"/>
      <c r="WGH164" s="11"/>
      <c r="WGI164" s="11"/>
      <c r="WGJ164" s="11"/>
      <c r="WGK164" s="11"/>
      <c r="WGL164" s="11"/>
      <c r="WGM164" s="11"/>
      <c r="WGN164" s="11"/>
      <c r="WGO164" s="11"/>
      <c r="WGP164" s="11"/>
      <c r="WGQ164" s="11"/>
      <c r="WGR164" s="11"/>
      <c r="WGS164" s="11"/>
      <c r="WGT164" s="11"/>
      <c r="WGU164" s="11"/>
      <c r="WGV164" s="11"/>
      <c r="WGW164" s="11"/>
      <c r="WGX164" s="11"/>
      <c r="WGY164" s="11"/>
      <c r="WGZ164" s="11"/>
      <c r="WHA164" s="11"/>
      <c r="WHB164" s="11"/>
      <c r="WHC164" s="11"/>
      <c r="WHD164" s="11"/>
      <c r="WHE164" s="11"/>
      <c r="WHF164" s="11"/>
      <c r="WHG164" s="11"/>
      <c r="WHH164" s="11"/>
      <c r="WHI164" s="11"/>
      <c r="WHJ164" s="11"/>
      <c r="WHK164" s="11"/>
      <c r="WHL164" s="11"/>
      <c r="WHM164" s="11"/>
      <c r="WHN164" s="11"/>
      <c r="WHO164" s="11"/>
      <c r="WHP164" s="11"/>
      <c r="WHQ164" s="11"/>
      <c r="WHR164" s="11"/>
      <c r="WHS164" s="11"/>
      <c r="WHT164" s="11"/>
      <c r="WHU164" s="11"/>
      <c r="WHV164" s="11"/>
      <c r="WHW164" s="11"/>
      <c r="WHX164" s="11"/>
      <c r="WHY164" s="11"/>
      <c r="WHZ164" s="11"/>
      <c r="WIA164" s="11"/>
      <c r="WIB164" s="11"/>
      <c r="WIC164" s="11"/>
      <c r="WID164" s="11"/>
      <c r="WIE164" s="11"/>
      <c r="WIF164" s="11"/>
      <c r="WIG164" s="11"/>
      <c r="WIH164" s="11"/>
      <c r="WII164" s="11"/>
      <c r="WIJ164" s="11"/>
      <c r="WIK164" s="11"/>
      <c r="WIL164" s="11"/>
      <c r="WIM164" s="11"/>
      <c r="WIN164" s="11"/>
      <c r="WIO164" s="11"/>
      <c r="WIP164" s="11"/>
      <c r="WIQ164" s="11"/>
      <c r="WIR164" s="11"/>
      <c r="WIS164" s="11"/>
      <c r="WIT164" s="11"/>
      <c r="WIU164" s="11"/>
      <c r="WIV164" s="11"/>
      <c r="WIW164" s="11"/>
      <c r="WIX164" s="11"/>
      <c r="WIY164" s="11"/>
      <c r="WIZ164" s="11"/>
      <c r="WJA164" s="11"/>
      <c r="WJB164" s="11"/>
      <c r="WJC164" s="11"/>
      <c r="WJD164" s="11"/>
      <c r="WJE164" s="11"/>
      <c r="WJF164" s="11"/>
      <c r="WJG164" s="11"/>
      <c r="WJH164" s="11"/>
      <c r="WJI164" s="11"/>
      <c r="WJJ164" s="11"/>
      <c r="WJK164" s="11"/>
      <c r="WJL164" s="11"/>
      <c r="WJM164" s="11"/>
      <c r="WJN164" s="11"/>
      <c r="WJO164" s="11"/>
      <c r="WJP164" s="11"/>
      <c r="WJQ164" s="11"/>
      <c r="WJR164" s="11"/>
      <c r="WJS164" s="11"/>
      <c r="WJT164" s="11"/>
      <c r="WJU164" s="11"/>
      <c r="WJV164" s="11"/>
      <c r="WJW164" s="11"/>
      <c r="WJX164" s="11"/>
      <c r="WJY164" s="11"/>
      <c r="WJZ164" s="11"/>
      <c r="WKA164" s="11"/>
      <c r="WKB164" s="11"/>
      <c r="WKC164" s="11"/>
      <c r="WKD164" s="11"/>
      <c r="WKE164" s="11"/>
      <c r="WKF164" s="11"/>
      <c r="WKG164" s="11"/>
      <c r="WKH164" s="11"/>
      <c r="WKI164" s="11"/>
      <c r="WKJ164" s="11"/>
      <c r="WKK164" s="11"/>
      <c r="WKL164" s="11"/>
      <c r="WKM164" s="11"/>
      <c r="WKN164" s="11"/>
      <c r="WKO164" s="11"/>
      <c r="WKP164" s="11"/>
      <c r="WKQ164" s="11"/>
      <c r="WKR164" s="11"/>
      <c r="WKS164" s="11"/>
      <c r="WKT164" s="11"/>
      <c r="WKU164" s="11"/>
      <c r="WKV164" s="11"/>
      <c r="WKW164" s="11"/>
      <c r="WKX164" s="11"/>
      <c r="WKY164" s="11"/>
      <c r="WKZ164" s="11"/>
      <c r="WLA164" s="11"/>
      <c r="WLB164" s="11"/>
      <c r="WLC164" s="11"/>
      <c r="WLD164" s="11"/>
      <c r="WLE164" s="11"/>
      <c r="WLF164" s="11"/>
      <c r="WLG164" s="11"/>
      <c r="WLH164" s="11"/>
      <c r="WLI164" s="11"/>
      <c r="WLJ164" s="11"/>
      <c r="WLK164" s="11"/>
      <c r="WLL164" s="11"/>
      <c r="WLM164" s="11"/>
      <c r="WLN164" s="11"/>
      <c r="WLO164" s="11"/>
      <c r="WLP164" s="11"/>
      <c r="WLQ164" s="11"/>
      <c r="WLR164" s="11"/>
      <c r="WLS164" s="11"/>
      <c r="WLT164" s="11"/>
      <c r="WLU164" s="11"/>
      <c r="WLV164" s="11"/>
      <c r="WLW164" s="11"/>
      <c r="WLX164" s="11"/>
      <c r="WLY164" s="11"/>
      <c r="WLZ164" s="11"/>
      <c r="WMA164" s="11"/>
      <c r="WMB164" s="11"/>
      <c r="WMC164" s="11"/>
      <c r="WMD164" s="11"/>
      <c r="WME164" s="11"/>
      <c r="WMF164" s="11"/>
      <c r="WMG164" s="11"/>
      <c r="WMH164" s="11"/>
      <c r="WMI164" s="11"/>
      <c r="WMJ164" s="11"/>
      <c r="WMK164" s="11"/>
      <c r="WML164" s="11"/>
      <c r="WMM164" s="11"/>
      <c r="WMN164" s="11"/>
      <c r="WMO164" s="11"/>
      <c r="WMP164" s="11"/>
      <c r="WMQ164" s="11"/>
      <c r="WMR164" s="11"/>
      <c r="WMS164" s="11"/>
      <c r="WMT164" s="11"/>
      <c r="WMU164" s="11"/>
      <c r="WMV164" s="11"/>
      <c r="WMW164" s="11"/>
      <c r="WMX164" s="11"/>
      <c r="WMY164" s="11"/>
      <c r="WMZ164" s="11"/>
      <c r="WNA164" s="11"/>
      <c r="WNB164" s="11"/>
      <c r="WNC164" s="11"/>
      <c r="WND164" s="11"/>
      <c r="WNE164" s="11"/>
      <c r="WNF164" s="11"/>
      <c r="WNG164" s="11"/>
      <c r="WNH164" s="11"/>
      <c r="WNI164" s="11"/>
      <c r="WNJ164" s="11"/>
      <c r="WNK164" s="11"/>
      <c r="WNL164" s="11"/>
      <c r="WNM164" s="11"/>
      <c r="WNN164" s="11"/>
      <c r="WNO164" s="11"/>
      <c r="WNP164" s="11"/>
      <c r="WNQ164" s="11"/>
      <c r="WNR164" s="11"/>
      <c r="WNS164" s="11"/>
      <c r="WNT164" s="11"/>
      <c r="WNU164" s="11"/>
      <c r="WNV164" s="11"/>
      <c r="WNW164" s="11"/>
      <c r="WNX164" s="11"/>
      <c r="WNY164" s="11"/>
      <c r="WNZ164" s="11"/>
      <c r="WOA164" s="11"/>
      <c r="WOB164" s="11"/>
      <c r="WOC164" s="11"/>
      <c r="WOD164" s="11"/>
      <c r="WOE164" s="11"/>
      <c r="WOF164" s="11"/>
      <c r="WOG164" s="11"/>
      <c r="WOH164" s="11"/>
      <c r="WOI164" s="11"/>
      <c r="WOJ164" s="11"/>
      <c r="WOK164" s="11"/>
      <c r="WOL164" s="11"/>
      <c r="WOM164" s="11"/>
      <c r="WON164" s="11"/>
      <c r="WOO164" s="11"/>
      <c r="WOP164" s="11"/>
      <c r="WOQ164" s="11"/>
      <c r="WOR164" s="11"/>
      <c r="WOS164" s="11"/>
      <c r="WOT164" s="11"/>
      <c r="WOU164" s="11"/>
      <c r="WOV164" s="11"/>
      <c r="WOW164" s="11"/>
      <c r="WOX164" s="11"/>
      <c r="WOY164" s="11"/>
      <c r="WOZ164" s="11"/>
      <c r="WPA164" s="11"/>
      <c r="WPB164" s="11"/>
      <c r="WPC164" s="11"/>
      <c r="WPD164" s="11"/>
      <c r="WPE164" s="11"/>
      <c r="WPF164" s="11"/>
      <c r="WPG164" s="11"/>
      <c r="WPH164" s="11"/>
      <c r="WPI164" s="11"/>
      <c r="WPJ164" s="11"/>
      <c r="WPK164" s="11"/>
      <c r="WPL164" s="11"/>
      <c r="WPM164" s="11"/>
      <c r="WPN164" s="11"/>
      <c r="WPO164" s="11"/>
      <c r="WPP164" s="11"/>
      <c r="WPQ164" s="11"/>
      <c r="WPR164" s="11"/>
      <c r="WPS164" s="11"/>
      <c r="WPT164" s="11"/>
      <c r="WPU164" s="11"/>
      <c r="WPV164" s="11"/>
      <c r="WPW164" s="11"/>
      <c r="WPX164" s="11"/>
      <c r="WPY164" s="11"/>
      <c r="WPZ164" s="11"/>
      <c r="WQA164" s="11"/>
      <c r="WQB164" s="11"/>
      <c r="WQC164" s="11"/>
      <c r="WQD164" s="11"/>
      <c r="WQE164" s="11"/>
      <c r="WQF164" s="11"/>
      <c r="WQG164" s="11"/>
      <c r="WQH164" s="11"/>
      <c r="WQI164" s="11"/>
      <c r="WQJ164" s="11"/>
      <c r="WQK164" s="11"/>
      <c r="WQL164" s="11"/>
      <c r="WQM164" s="11"/>
      <c r="WQN164" s="11"/>
      <c r="WQO164" s="11"/>
      <c r="WQP164" s="11"/>
      <c r="WQQ164" s="11"/>
      <c r="WQR164" s="11"/>
      <c r="WQS164" s="11"/>
      <c r="WQT164" s="11"/>
      <c r="WQU164" s="11"/>
      <c r="WQV164" s="11"/>
      <c r="WQW164" s="11"/>
      <c r="WQX164" s="11"/>
      <c r="WQY164" s="11"/>
      <c r="WQZ164" s="11"/>
      <c r="WRA164" s="11"/>
      <c r="WRB164" s="11"/>
      <c r="WRC164" s="11"/>
      <c r="WRD164" s="11"/>
      <c r="WRE164" s="11"/>
      <c r="WRF164" s="11"/>
      <c r="WRG164" s="11"/>
      <c r="WRH164" s="11"/>
      <c r="WRI164" s="11"/>
      <c r="WRJ164" s="11"/>
      <c r="WRK164" s="11"/>
      <c r="WRL164" s="11"/>
      <c r="WRM164" s="11"/>
      <c r="WRN164" s="11"/>
      <c r="WRO164" s="11"/>
      <c r="WRP164" s="11"/>
      <c r="WRQ164" s="11"/>
      <c r="WRR164" s="11"/>
      <c r="WRS164" s="11"/>
      <c r="WRT164" s="11"/>
      <c r="WRU164" s="11"/>
      <c r="WRV164" s="11"/>
      <c r="WRW164" s="11"/>
      <c r="WRX164" s="11"/>
      <c r="WRY164" s="11"/>
      <c r="WRZ164" s="11"/>
      <c r="WSA164" s="11"/>
      <c r="WSB164" s="11"/>
      <c r="WSC164" s="11"/>
      <c r="WSD164" s="11"/>
      <c r="WSE164" s="11"/>
      <c r="WSF164" s="11"/>
      <c r="WSG164" s="11"/>
      <c r="WSH164" s="11"/>
      <c r="WSI164" s="11"/>
      <c r="WSJ164" s="11"/>
      <c r="WSK164" s="11"/>
      <c r="WSL164" s="11"/>
      <c r="WSM164" s="11"/>
      <c r="WSN164" s="11"/>
      <c r="WSO164" s="11"/>
      <c r="WSP164" s="11"/>
      <c r="WSQ164" s="11"/>
      <c r="WSR164" s="11"/>
      <c r="WSS164" s="11"/>
      <c r="WST164" s="11"/>
      <c r="WSU164" s="11"/>
      <c r="WSV164" s="11"/>
      <c r="WSW164" s="11"/>
      <c r="WSX164" s="11"/>
      <c r="WSY164" s="11"/>
      <c r="WSZ164" s="11"/>
      <c r="WTA164" s="11"/>
      <c r="WTB164" s="11"/>
      <c r="WTC164" s="11"/>
      <c r="WTD164" s="11"/>
      <c r="WTE164" s="11"/>
      <c r="WTF164" s="11"/>
      <c r="WTG164" s="11"/>
      <c r="WTH164" s="11"/>
      <c r="WTI164" s="11"/>
      <c r="WTJ164" s="11"/>
      <c r="WTK164" s="11"/>
      <c r="WTL164" s="11"/>
      <c r="WTM164" s="11"/>
      <c r="WTN164" s="11"/>
      <c r="WTO164" s="11"/>
      <c r="WTP164" s="11"/>
      <c r="WTQ164" s="11"/>
      <c r="WTR164" s="11"/>
      <c r="WTS164" s="11"/>
      <c r="WTT164" s="11"/>
      <c r="WTU164" s="11"/>
      <c r="WTV164" s="11"/>
      <c r="WTW164" s="11"/>
      <c r="WTX164" s="11"/>
      <c r="WTY164" s="11"/>
      <c r="WTZ164" s="11"/>
      <c r="WUA164" s="11"/>
      <c r="WUB164" s="11"/>
      <c r="WUC164" s="11"/>
      <c r="WUD164" s="11"/>
      <c r="WUE164" s="11"/>
      <c r="WUF164" s="11"/>
      <c r="WUG164" s="11"/>
      <c r="WUH164" s="11"/>
      <c r="WUI164" s="11"/>
      <c r="WUJ164" s="11"/>
      <c r="WUK164" s="11"/>
      <c r="WUL164" s="11"/>
      <c r="WUM164" s="11"/>
      <c r="WUN164" s="11"/>
      <c r="WUO164" s="11"/>
      <c r="WUP164" s="11"/>
      <c r="WUQ164" s="11"/>
      <c r="WUR164" s="11"/>
      <c r="WUS164" s="11"/>
      <c r="WUT164" s="11"/>
      <c r="WUU164" s="11"/>
      <c r="WUV164" s="11"/>
      <c r="WUW164" s="11"/>
      <c r="WUX164" s="11"/>
      <c r="WUY164" s="11"/>
      <c r="WUZ164" s="11"/>
      <c r="WVA164" s="11"/>
      <c r="WVB164" s="11"/>
      <c r="WVC164" s="11"/>
      <c r="WVD164" s="11"/>
      <c r="WVE164" s="11"/>
      <c r="WVF164" s="11"/>
      <c r="WVG164" s="11"/>
      <c r="WVH164" s="11"/>
      <c r="WVI164" s="11"/>
      <c r="WVJ164" s="11"/>
      <c r="WVK164" s="11"/>
      <c r="WVL164" s="11"/>
      <c r="WVM164" s="11"/>
      <c r="WVN164" s="11"/>
      <c r="WVO164" s="11"/>
      <c r="WVP164" s="11"/>
      <c r="WVQ164" s="11"/>
      <c r="WVR164" s="11"/>
      <c r="WVS164" s="11"/>
      <c r="WVT164" s="11"/>
      <c r="WVU164" s="11"/>
      <c r="WVV164" s="11"/>
      <c r="WVW164" s="11"/>
      <c r="WVX164" s="11"/>
      <c r="WVY164" s="11"/>
      <c r="WVZ164" s="11"/>
      <c r="WWA164" s="11"/>
      <c r="WWB164" s="11"/>
      <c r="WWC164" s="11"/>
      <c r="WWD164" s="11"/>
      <c r="WWE164" s="11"/>
      <c r="WWF164" s="11"/>
      <c r="WWG164" s="11"/>
      <c r="WWH164" s="11"/>
      <c r="WWI164" s="11"/>
      <c r="WWJ164" s="11"/>
      <c r="WWK164" s="11"/>
      <c r="WWL164" s="11"/>
      <c r="WWM164" s="11"/>
      <c r="WWN164" s="11"/>
      <c r="WWO164" s="11"/>
      <c r="WWP164" s="11"/>
      <c r="WWQ164" s="11"/>
      <c r="WWR164" s="11"/>
      <c r="WWS164" s="11"/>
      <c r="WWT164" s="11"/>
      <c r="WWU164" s="11"/>
      <c r="WWV164" s="11"/>
      <c r="WWW164" s="11"/>
      <c r="WWX164" s="11"/>
      <c r="WWY164" s="11"/>
      <c r="WWZ164" s="11"/>
      <c r="WXA164" s="11"/>
      <c r="WXB164" s="11"/>
      <c r="WXC164" s="11"/>
      <c r="WXD164" s="11"/>
      <c r="WXE164" s="11"/>
      <c r="WXF164" s="11"/>
      <c r="WXG164" s="11"/>
      <c r="WXH164" s="11"/>
      <c r="WXI164" s="11"/>
      <c r="WXJ164" s="11"/>
      <c r="WXK164" s="11"/>
      <c r="WXL164" s="11"/>
      <c r="WXM164" s="11"/>
      <c r="WXN164" s="11"/>
      <c r="WXO164" s="11"/>
      <c r="WXP164" s="11"/>
      <c r="WXQ164" s="11"/>
      <c r="WXR164" s="11"/>
      <c r="WXS164" s="11"/>
      <c r="WXT164" s="11"/>
      <c r="WXU164" s="11"/>
      <c r="WXV164" s="11"/>
      <c r="WXW164" s="11"/>
      <c r="WXX164" s="11"/>
      <c r="WXY164" s="11"/>
      <c r="WXZ164" s="11"/>
      <c r="WYA164" s="11"/>
      <c r="WYB164" s="11"/>
      <c r="WYC164" s="11"/>
      <c r="WYD164" s="11"/>
      <c r="WYE164" s="11"/>
      <c r="WYF164" s="11"/>
      <c r="WYG164" s="11"/>
      <c r="WYH164" s="11"/>
      <c r="WYI164" s="11"/>
      <c r="WYJ164" s="11"/>
      <c r="WYK164" s="11"/>
      <c r="WYL164" s="11"/>
      <c r="WYM164" s="11"/>
      <c r="WYN164" s="11"/>
      <c r="WYO164" s="11"/>
      <c r="WYP164" s="11"/>
      <c r="WYQ164" s="11"/>
      <c r="WYR164" s="11"/>
      <c r="WYS164" s="11"/>
      <c r="WYT164" s="11"/>
      <c r="WYU164" s="11"/>
      <c r="WYV164" s="11"/>
      <c r="WYW164" s="11"/>
      <c r="WYX164" s="11"/>
      <c r="WYY164" s="11"/>
      <c r="WYZ164" s="11"/>
      <c r="WZA164" s="11"/>
      <c r="WZB164" s="11"/>
      <c r="WZC164" s="11"/>
      <c r="WZD164" s="11"/>
      <c r="WZE164" s="11"/>
      <c r="WZF164" s="11"/>
      <c r="WZG164" s="11"/>
      <c r="WZH164" s="11"/>
      <c r="WZI164" s="11"/>
      <c r="WZJ164" s="11"/>
      <c r="WZK164" s="11"/>
      <c r="WZL164" s="11"/>
      <c r="WZM164" s="11"/>
      <c r="WZN164" s="11"/>
      <c r="WZO164" s="11"/>
      <c r="WZP164" s="11"/>
      <c r="WZQ164" s="11"/>
      <c r="WZR164" s="11"/>
      <c r="WZS164" s="11"/>
      <c r="WZT164" s="11"/>
      <c r="WZU164" s="11"/>
      <c r="WZV164" s="11"/>
      <c r="WZW164" s="11"/>
      <c r="WZX164" s="11"/>
      <c r="WZY164" s="11"/>
      <c r="WZZ164" s="11"/>
      <c r="XAA164" s="11"/>
      <c r="XAB164" s="11"/>
      <c r="XAC164" s="11"/>
      <c r="XAD164" s="11"/>
      <c r="XAE164" s="11"/>
      <c r="XAF164" s="11"/>
      <c r="XAG164" s="11"/>
      <c r="XAH164" s="11"/>
      <c r="XAI164" s="11"/>
      <c r="XAJ164" s="11"/>
      <c r="XAK164" s="11"/>
      <c r="XAL164" s="11"/>
      <c r="XAM164" s="11"/>
      <c r="XAN164" s="11"/>
      <c r="XAO164" s="11"/>
      <c r="XAP164" s="11"/>
      <c r="XAQ164" s="11"/>
      <c r="XAR164" s="11"/>
      <c r="XAS164" s="11"/>
      <c r="XAT164" s="11"/>
      <c r="XAU164" s="11"/>
      <c r="XAV164" s="11"/>
      <c r="XAW164" s="11"/>
      <c r="XAX164" s="11"/>
      <c r="XAY164" s="11"/>
      <c r="XAZ164" s="11"/>
      <c r="XBA164" s="11"/>
      <c r="XBB164" s="11"/>
      <c r="XBC164" s="11"/>
      <c r="XBD164" s="11"/>
      <c r="XBE164" s="11"/>
      <c r="XBF164" s="11"/>
      <c r="XBG164" s="11"/>
      <c r="XBH164" s="11"/>
      <c r="XBI164" s="11"/>
      <c r="XBJ164" s="11"/>
      <c r="XBK164" s="11"/>
      <c r="XBL164" s="11"/>
      <c r="XBM164" s="11"/>
      <c r="XBN164" s="11"/>
      <c r="XBO164" s="11"/>
      <c r="XBP164" s="11"/>
      <c r="XBQ164" s="11"/>
      <c r="XBR164" s="11"/>
      <c r="XBS164" s="11"/>
      <c r="XBT164" s="11"/>
      <c r="XBU164" s="11"/>
      <c r="XBV164" s="11"/>
      <c r="XBW164" s="11"/>
      <c r="XBX164" s="11"/>
      <c r="XBY164" s="11"/>
      <c r="XBZ164" s="11"/>
      <c r="XCA164" s="11"/>
      <c r="XCB164" s="11"/>
      <c r="XCC164" s="11"/>
      <c r="XCD164" s="11"/>
      <c r="XCE164" s="11"/>
      <c r="XCF164" s="11"/>
      <c r="XCG164" s="11"/>
      <c r="XCH164" s="11"/>
      <c r="XCI164" s="11"/>
      <c r="XCJ164" s="11"/>
      <c r="XCK164" s="11"/>
      <c r="XCL164" s="11"/>
      <c r="XCM164" s="11"/>
      <c r="XCN164" s="11"/>
      <c r="XCO164" s="11"/>
      <c r="XCP164" s="11"/>
    </row>
    <row r="165" s="6" customFormat="1" customHeight="1" spans="1:1024 1025:16318">
      <c r="A165" s="170">
        <v>45474</v>
      </c>
      <c r="B165" s="368">
        <v>45475</v>
      </c>
      <c r="C165" s="278" t="s">
        <v>1672</v>
      </c>
      <c r="D165" s="279" t="s">
        <v>682</v>
      </c>
      <c r="E165" s="386" t="s">
        <v>1673</v>
      </c>
      <c r="F165" s="370" t="s">
        <v>1674</v>
      </c>
      <c r="G165" s="280">
        <v>1108.45</v>
      </c>
      <c r="H165" s="387" t="s">
        <v>1403</v>
      </c>
      <c r="I165" s="372">
        <v>45515</v>
      </c>
      <c r="J165" s="269">
        <v>369.48</v>
      </c>
      <c r="K165" s="372">
        <v>45546</v>
      </c>
      <c r="L165" s="374">
        <v>369.48</v>
      </c>
      <c r="M165" s="372">
        <v>45576</v>
      </c>
      <c r="N165" s="374">
        <v>369.49</v>
      </c>
      <c r="O165" s="373"/>
      <c r="P165" s="375"/>
      <c r="Q165" s="373"/>
      <c r="R165" s="375"/>
      <c r="S165" s="96"/>
      <c r="T165" s="388"/>
      <c r="U165" s="89"/>
      <c r="V165" s="160"/>
      <c r="W165" s="89"/>
      <c r="X165" s="161"/>
      <c r="Y165" s="91">
        <f t="shared" si="5"/>
        <v>1108.45</v>
      </c>
      <c r="Z165" s="91">
        <f t="shared" si="6"/>
        <v>0</v>
      </c>
    </row>
    <row r="166" s="6" customFormat="1" customHeight="1" spans="1:1024 1025:16318">
      <c r="A166" s="170">
        <v>45474</v>
      </c>
      <c r="B166" s="368">
        <v>45483</v>
      </c>
      <c r="C166" s="278" t="s">
        <v>1675</v>
      </c>
      <c r="D166" s="279" t="s">
        <v>688</v>
      </c>
      <c r="E166" s="386" t="s">
        <v>1113</v>
      </c>
      <c r="F166" s="370" t="s">
        <v>1676</v>
      </c>
      <c r="G166" s="280">
        <v>2050</v>
      </c>
      <c r="H166" s="387" t="s">
        <v>1403</v>
      </c>
      <c r="I166" s="372">
        <v>45515</v>
      </c>
      <c r="J166" s="269">
        <v>683.33</v>
      </c>
      <c r="K166" s="372">
        <v>45546</v>
      </c>
      <c r="L166" s="374">
        <v>683.33</v>
      </c>
      <c r="M166" s="372">
        <v>45576</v>
      </c>
      <c r="N166" s="374">
        <v>683.34</v>
      </c>
      <c r="O166" s="373"/>
      <c r="P166" s="375"/>
      <c r="Q166" s="373"/>
      <c r="R166" s="375"/>
      <c r="S166" s="96"/>
      <c r="T166" s="388"/>
      <c r="U166" s="89"/>
      <c r="V166" s="160"/>
      <c r="W166" s="89"/>
      <c r="X166" s="161"/>
      <c r="Y166" s="91">
        <f t="shared" si="5"/>
        <v>2050</v>
      </c>
      <c r="Z166" s="91">
        <f t="shared" si="6"/>
        <v>0</v>
      </c>
    </row>
    <row r="167" s="6" customFormat="1" customHeight="1" spans="1:1024 1025:16318">
      <c r="A167" s="170">
        <v>45474</v>
      </c>
      <c r="B167" s="368">
        <v>45483</v>
      </c>
      <c r="C167" s="278" t="s">
        <v>1677</v>
      </c>
      <c r="D167" s="279" t="s">
        <v>694</v>
      </c>
      <c r="E167" s="386" t="s">
        <v>1113</v>
      </c>
      <c r="F167" s="370" t="s">
        <v>1676</v>
      </c>
      <c r="G167" s="280">
        <v>4686</v>
      </c>
      <c r="H167" s="387" t="s">
        <v>1403</v>
      </c>
      <c r="I167" s="372">
        <v>45515</v>
      </c>
      <c r="J167" s="269">
        <v>1562</v>
      </c>
      <c r="K167" s="372">
        <v>45546</v>
      </c>
      <c r="L167" s="374">
        <v>1562</v>
      </c>
      <c r="M167" s="372">
        <v>45576</v>
      </c>
      <c r="N167" s="374">
        <v>1562</v>
      </c>
      <c r="O167" s="373"/>
      <c r="P167" s="375"/>
      <c r="Q167" s="373"/>
      <c r="R167" s="375"/>
      <c r="S167" s="96"/>
      <c r="T167" s="388"/>
      <c r="U167" s="89"/>
      <c r="V167" s="160"/>
      <c r="W167" s="89"/>
      <c r="X167" s="161"/>
      <c r="Y167" s="91">
        <f t="shared" si="5"/>
        <v>4686</v>
      </c>
      <c r="Z167" s="91">
        <f t="shared" si="6"/>
        <v>0</v>
      </c>
    </row>
    <row r="168" s="6" customFormat="1" customHeight="1" spans="1:1024 1025:16318">
      <c r="A168" s="170">
        <v>45474</v>
      </c>
      <c r="B168" s="368">
        <v>45483</v>
      </c>
      <c r="C168" s="278" t="s">
        <v>1678</v>
      </c>
      <c r="D168" s="279" t="s">
        <v>690</v>
      </c>
      <c r="E168" s="386" t="s">
        <v>1673</v>
      </c>
      <c r="F168" s="370" t="s">
        <v>1674</v>
      </c>
      <c r="G168" s="280">
        <v>2623</v>
      </c>
      <c r="H168" s="387" t="s">
        <v>1403</v>
      </c>
      <c r="I168" s="372">
        <v>45515</v>
      </c>
      <c r="J168" s="269">
        <v>874.33</v>
      </c>
      <c r="K168" s="372">
        <v>45546</v>
      </c>
      <c r="L168" s="374">
        <v>874.33</v>
      </c>
      <c r="M168" s="372">
        <v>45576</v>
      </c>
      <c r="N168" s="374">
        <v>874.34</v>
      </c>
      <c r="O168" s="261"/>
      <c r="P168" s="375"/>
      <c r="Q168" s="373"/>
      <c r="R168" s="375"/>
      <c r="S168" s="96"/>
      <c r="T168" s="388"/>
      <c r="U168" s="89"/>
      <c r="V168" s="160"/>
      <c r="W168" s="89"/>
      <c r="X168" s="161"/>
      <c r="Y168" s="91">
        <f t="shared" si="5"/>
        <v>2623</v>
      </c>
      <c r="Z168" s="91">
        <f t="shared" si="6"/>
        <v>0</v>
      </c>
    </row>
    <row r="169" s="6" customFormat="1" customHeight="1" spans="1:1024 1025:16318">
      <c r="A169" s="170">
        <v>45474</v>
      </c>
      <c r="B169" s="368">
        <v>45495</v>
      </c>
      <c r="C169" s="278" t="s">
        <v>1679</v>
      </c>
      <c r="D169" s="381" t="s">
        <v>690</v>
      </c>
      <c r="E169" s="386" t="s">
        <v>1628</v>
      </c>
      <c r="F169" s="370" t="s">
        <v>1680</v>
      </c>
      <c r="G169" s="280">
        <v>565</v>
      </c>
      <c r="H169" s="387" t="s">
        <v>1681</v>
      </c>
      <c r="I169" s="372">
        <v>45558</v>
      </c>
      <c r="J169" s="269">
        <v>282.5</v>
      </c>
      <c r="K169" s="372">
        <v>45588</v>
      </c>
      <c r="L169" s="374">
        <v>282.5</v>
      </c>
      <c r="M169" s="372"/>
      <c r="N169" s="389"/>
      <c r="O169" s="261"/>
      <c r="P169" s="375"/>
      <c r="Q169" s="373"/>
      <c r="R169" s="375"/>
      <c r="S169" s="96"/>
      <c r="T169" s="388"/>
      <c r="U169" s="89"/>
      <c r="V169" s="160"/>
      <c r="W169" s="89"/>
      <c r="X169" s="161"/>
      <c r="Y169" s="91">
        <f t="shared" si="5"/>
        <v>565</v>
      </c>
      <c r="Z169" s="91">
        <f t="shared" si="6"/>
        <v>0</v>
      </c>
    </row>
    <row r="170" s="6" customFormat="1" customHeight="1" spans="1:1024 1025:16318">
      <c r="A170" s="170">
        <v>45474</v>
      </c>
      <c r="B170" s="368">
        <v>45483</v>
      </c>
      <c r="C170" s="278" t="s">
        <v>1682</v>
      </c>
      <c r="D170" s="230" t="s">
        <v>1160</v>
      </c>
      <c r="E170" s="386" t="s">
        <v>1673</v>
      </c>
      <c r="F170" s="370" t="s">
        <v>1674</v>
      </c>
      <c r="G170" s="280">
        <v>550</v>
      </c>
      <c r="H170" s="387" t="s">
        <v>1403</v>
      </c>
      <c r="I170" s="372">
        <v>45515</v>
      </c>
      <c r="J170" s="269">
        <v>183.33</v>
      </c>
      <c r="K170" s="372">
        <v>45546</v>
      </c>
      <c r="L170" s="374">
        <v>183.33</v>
      </c>
      <c r="M170" s="372">
        <v>45576</v>
      </c>
      <c r="N170" s="374">
        <v>183.33</v>
      </c>
      <c r="O170" s="373"/>
      <c r="P170" s="375"/>
      <c r="Q170" s="373"/>
      <c r="R170" s="375"/>
      <c r="S170" s="96"/>
      <c r="T170" s="388"/>
      <c r="U170" s="89"/>
      <c r="V170" s="160"/>
      <c r="W170" s="89"/>
      <c r="X170" s="161"/>
      <c r="Y170" s="91">
        <f t="shared" si="5"/>
        <v>549.99</v>
      </c>
      <c r="Z170" s="91">
        <f t="shared" si="6"/>
        <v>0.00999999999999091</v>
      </c>
    </row>
    <row r="171" s="6" customFormat="1" customHeight="1" spans="1:1024 1025:16318">
      <c r="A171" s="170">
        <v>45474</v>
      </c>
      <c r="B171" s="368">
        <v>45495</v>
      </c>
      <c r="C171" s="278" t="s">
        <v>1683</v>
      </c>
      <c r="D171" s="230" t="s">
        <v>1160</v>
      </c>
      <c r="E171" s="386" t="s">
        <v>1628</v>
      </c>
      <c r="F171" s="370" t="s">
        <v>1680</v>
      </c>
      <c r="G171" s="267">
        <v>622</v>
      </c>
      <c r="H171" s="390" t="s">
        <v>1681</v>
      </c>
      <c r="I171" s="372">
        <v>45558</v>
      </c>
      <c r="J171" s="269">
        <v>311</v>
      </c>
      <c r="K171" s="372">
        <v>45588</v>
      </c>
      <c r="L171" s="374">
        <v>311</v>
      </c>
      <c r="M171" s="372"/>
      <c r="N171" s="389"/>
      <c r="O171" s="373"/>
      <c r="P171" s="375"/>
      <c r="Q171" s="373"/>
      <c r="R171" s="375"/>
      <c r="S171" s="96"/>
      <c r="T171" s="388"/>
      <c r="U171" s="89"/>
      <c r="V171" s="160"/>
      <c r="W171" s="89"/>
      <c r="X171" s="161"/>
      <c r="Y171" s="91">
        <f t="shared" si="5"/>
        <v>622</v>
      </c>
      <c r="Z171" s="91">
        <f t="shared" si="6"/>
        <v>0</v>
      </c>
    </row>
    <row r="172" s="13" customFormat="1" customHeight="1" spans="1:1024 1025:16318">
      <c r="A172" s="170">
        <v>45474</v>
      </c>
      <c r="B172" s="368">
        <v>45503</v>
      </c>
      <c r="C172" s="278" t="s">
        <v>1684</v>
      </c>
      <c r="D172" s="254" t="s">
        <v>694</v>
      </c>
      <c r="E172" s="386" t="s">
        <v>1113</v>
      </c>
      <c r="F172" s="370" t="s">
        <v>1676</v>
      </c>
      <c r="G172" s="280">
        <v>5070</v>
      </c>
      <c r="H172" s="387" t="s">
        <v>1403</v>
      </c>
      <c r="I172" s="372">
        <v>45534</v>
      </c>
      <c r="J172" s="269">
        <v>1690</v>
      </c>
      <c r="K172" s="373">
        <v>45565</v>
      </c>
      <c r="L172" s="374">
        <v>1690</v>
      </c>
      <c r="M172" s="373">
        <v>45595</v>
      </c>
      <c r="N172" s="374">
        <v>1690</v>
      </c>
      <c r="O172" s="373"/>
      <c r="P172" s="375"/>
      <c r="Q172" s="373"/>
      <c r="R172" s="375"/>
      <c r="S172" s="96"/>
      <c r="T172" s="388"/>
      <c r="U172" s="89"/>
      <c r="V172" s="204"/>
      <c r="W172" s="89"/>
      <c r="X172" s="126"/>
      <c r="Y172" s="91">
        <f t="shared" si="5"/>
        <v>5070</v>
      </c>
      <c r="Z172" s="91">
        <f t="shared" si="6"/>
        <v>0</v>
      </c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  <c r="ML172" s="6"/>
      <c r="MM172" s="6"/>
      <c r="MN172" s="6"/>
      <c r="MO172" s="6"/>
      <c r="MP172" s="6"/>
      <c r="MQ172" s="6"/>
      <c r="MR172" s="6"/>
      <c r="MS172" s="6"/>
      <c r="MT172" s="6"/>
      <c r="MU172" s="6"/>
      <c r="MV172" s="6"/>
      <c r="MW172" s="6"/>
      <c r="MX172" s="6"/>
      <c r="MY172" s="6"/>
      <c r="MZ172" s="6"/>
      <c r="NA172" s="6"/>
      <c r="NB172" s="6"/>
      <c r="NC172" s="6"/>
      <c r="ND172" s="6"/>
      <c r="NE172" s="6"/>
      <c r="NF172" s="6"/>
      <c r="NG172" s="6"/>
      <c r="NH172" s="6"/>
      <c r="NI172" s="6"/>
      <c r="NJ172" s="6"/>
      <c r="NK172" s="6"/>
      <c r="NL172" s="6"/>
      <c r="NM172" s="6"/>
      <c r="NN172" s="6"/>
      <c r="NO172" s="6"/>
      <c r="NP172" s="6"/>
      <c r="NQ172" s="6"/>
      <c r="NR172" s="6"/>
      <c r="NS172" s="6"/>
      <c r="NT172" s="6"/>
      <c r="NU172" s="6"/>
      <c r="NV172" s="6"/>
      <c r="NW172" s="6"/>
      <c r="NX172" s="6"/>
      <c r="NY172" s="6"/>
      <c r="NZ172" s="6"/>
      <c r="OA172" s="6"/>
      <c r="OB172" s="6"/>
      <c r="OC172" s="6"/>
      <c r="OD172" s="6"/>
      <c r="OE172" s="6"/>
      <c r="OF172" s="6"/>
      <c r="OG172" s="6"/>
      <c r="OH172" s="6"/>
      <c r="OI172" s="6"/>
      <c r="OJ172" s="6"/>
      <c r="OK172" s="6"/>
      <c r="OL172" s="6"/>
      <c r="OM172" s="6"/>
      <c r="ON172" s="6"/>
      <c r="OO172" s="6"/>
      <c r="OP172" s="6"/>
      <c r="OQ172" s="6"/>
      <c r="OR172" s="6"/>
      <c r="OS172" s="6"/>
      <c r="OT172" s="6"/>
      <c r="OU172" s="6"/>
      <c r="OV172" s="6"/>
      <c r="OW172" s="6"/>
      <c r="OX172" s="6"/>
      <c r="OY172" s="6"/>
      <c r="OZ172" s="6"/>
      <c r="PA172" s="6"/>
      <c r="PB172" s="6"/>
      <c r="PC172" s="6"/>
      <c r="PD172" s="6"/>
      <c r="PE172" s="6"/>
      <c r="PF172" s="6"/>
      <c r="PG172" s="6"/>
      <c r="PH172" s="6"/>
      <c r="PI172" s="6"/>
      <c r="PJ172" s="6"/>
      <c r="PK172" s="6"/>
      <c r="PL172" s="6"/>
      <c r="PM172" s="6"/>
      <c r="PN172" s="6"/>
      <c r="PO172" s="6"/>
      <c r="PP172" s="6"/>
      <c r="PQ172" s="6"/>
      <c r="PR172" s="6"/>
      <c r="PS172" s="6"/>
      <c r="PT172" s="6"/>
      <c r="PU172" s="6"/>
      <c r="PV172" s="6"/>
      <c r="PW172" s="6"/>
      <c r="PX172" s="6"/>
      <c r="PY172" s="6"/>
      <c r="PZ172" s="6"/>
      <c r="QA172" s="6"/>
      <c r="QB172" s="6"/>
      <c r="QC172" s="6"/>
      <c r="QD172" s="6"/>
      <c r="QE172" s="6"/>
      <c r="QF172" s="6"/>
      <c r="QG172" s="6"/>
      <c r="QH172" s="6"/>
      <c r="QI172" s="6"/>
      <c r="QJ172" s="6"/>
      <c r="QK172" s="6"/>
      <c r="QL172" s="6"/>
      <c r="QM172" s="6"/>
      <c r="QN172" s="6"/>
      <c r="QO172" s="6"/>
      <c r="QP172" s="6"/>
      <c r="QQ172" s="6"/>
      <c r="QR172" s="6"/>
      <c r="QS172" s="6"/>
      <c r="QT172" s="6"/>
      <c r="QU172" s="6"/>
      <c r="QV172" s="6"/>
      <c r="QW172" s="6"/>
      <c r="QX172" s="6"/>
      <c r="QY172" s="6"/>
      <c r="QZ172" s="6"/>
      <c r="RA172" s="6"/>
      <c r="RB172" s="6"/>
      <c r="RC172" s="6"/>
      <c r="RD172" s="6"/>
      <c r="RE172" s="6"/>
      <c r="RF172" s="6"/>
      <c r="RG172" s="6"/>
      <c r="RH172" s="6"/>
      <c r="RI172" s="6"/>
      <c r="RJ172" s="6"/>
      <c r="RK172" s="6"/>
      <c r="RL172" s="6"/>
      <c r="RM172" s="6"/>
      <c r="RN172" s="6"/>
      <c r="RO172" s="6"/>
      <c r="RP172" s="6"/>
      <c r="RQ172" s="6"/>
      <c r="RR172" s="6"/>
      <c r="RS172" s="6"/>
      <c r="RT172" s="6"/>
      <c r="RU172" s="6"/>
      <c r="RV172" s="6"/>
      <c r="RW172" s="6"/>
      <c r="RX172" s="6"/>
      <c r="RY172" s="6"/>
      <c r="RZ172" s="6"/>
      <c r="SA172" s="6"/>
      <c r="SB172" s="6"/>
      <c r="SC172" s="6"/>
      <c r="SD172" s="6"/>
      <c r="SE172" s="6"/>
      <c r="SF172" s="6"/>
      <c r="SG172" s="6"/>
      <c r="SH172" s="6"/>
      <c r="SI172" s="6"/>
      <c r="SJ172" s="6"/>
      <c r="SK172" s="6"/>
      <c r="SL172" s="6"/>
      <c r="SM172" s="6"/>
      <c r="SN172" s="6"/>
      <c r="SO172" s="6"/>
      <c r="SP172" s="6"/>
      <c r="SQ172" s="6"/>
      <c r="SR172" s="6"/>
      <c r="SS172" s="6"/>
      <c r="ST172" s="6"/>
      <c r="SU172" s="6"/>
      <c r="SV172" s="6"/>
      <c r="SW172" s="6"/>
      <c r="SX172" s="6"/>
      <c r="SY172" s="6"/>
      <c r="SZ172" s="6"/>
      <c r="TA172" s="6"/>
      <c r="TB172" s="6"/>
      <c r="TC172" s="6"/>
      <c r="TD172" s="6"/>
      <c r="TE172" s="6"/>
      <c r="TF172" s="6"/>
      <c r="TG172" s="6"/>
      <c r="TH172" s="6"/>
      <c r="TI172" s="6"/>
      <c r="TJ172" s="6"/>
      <c r="TK172" s="6"/>
      <c r="TL172" s="6"/>
      <c r="TM172" s="6"/>
      <c r="TN172" s="6"/>
      <c r="TO172" s="6"/>
      <c r="TP172" s="6"/>
      <c r="TQ172" s="6"/>
      <c r="TR172" s="6"/>
      <c r="TS172" s="6"/>
      <c r="TT172" s="6"/>
      <c r="TU172" s="6"/>
      <c r="TV172" s="6"/>
      <c r="TW172" s="6"/>
      <c r="TX172" s="6"/>
      <c r="TY172" s="6"/>
      <c r="TZ172" s="6"/>
      <c r="UA172" s="6"/>
      <c r="UB172" s="6"/>
      <c r="UC172" s="6"/>
      <c r="UD172" s="6"/>
      <c r="UE172" s="6"/>
      <c r="UF172" s="6"/>
      <c r="UG172" s="6"/>
      <c r="UH172" s="6"/>
      <c r="UI172" s="6"/>
      <c r="UJ172" s="6"/>
      <c r="UK172" s="6"/>
      <c r="UL172" s="6"/>
      <c r="UM172" s="6"/>
      <c r="UN172" s="6"/>
      <c r="UO172" s="6"/>
      <c r="UP172" s="6"/>
      <c r="UQ172" s="6"/>
      <c r="UR172" s="6"/>
      <c r="US172" s="6"/>
      <c r="UT172" s="6"/>
      <c r="UU172" s="6"/>
      <c r="UV172" s="6"/>
      <c r="UW172" s="6"/>
      <c r="UX172" s="6"/>
      <c r="UY172" s="6"/>
      <c r="UZ172" s="6"/>
      <c r="VA172" s="6"/>
      <c r="VB172" s="6"/>
      <c r="VC172" s="6"/>
      <c r="VD172" s="6"/>
      <c r="VE172" s="6"/>
      <c r="VF172" s="6"/>
      <c r="VG172" s="6"/>
      <c r="VH172" s="6"/>
      <c r="VI172" s="6"/>
      <c r="VJ172" s="6"/>
      <c r="VK172" s="6"/>
      <c r="VL172" s="6"/>
      <c r="VM172" s="6"/>
      <c r="VN172" s="6"/>
      <c r="VO172" s="6"/>
      <c r="VP172" s="6"/>
      <c r="VQ172" s="6"/>
      <c r="VR172" s="6"/>
      <c r="VS172" s="6"/>
      <c r="VT172" s="6"/>
      <c r="VU172" s="6"/>
      <c r="VV172" s="6"/>
      <c r="VW172" s="6"/>
      <c r="VX172" s="6"/>
      <c r="VY172" s="6"/>
      <c r="VZ172" s="6"/>
      <c r="WA172" s="6"/>
      <c r="WB172" s="6"/>
      <c r="WC172" s="6"/>
      <c r="WD172" s="6"/>
      <c r="WE172" s="6"/>
      <c r="WF172" s="6"/>
      <c r="WG172" s="6"/>
      <c r="WH172" s="6"/>
      <c r="WI172" s="6"/>
      <c r="WJ172" s="6"/>
      <c r="WK172" s="6"/>
      <c r="WL172" s="6"/>
      <c r="WM172" s="6"/>
      <c r="WN172" s="6"/>
      <c r="WO172" s="6"/>
      <c r="WP172" s="6"/>
      <c r="WQ172" s="6"/>
      <c r="WR172" s="6"/>
      <c r="WS172" s="6"/>
      <c r="WT172" s="6"/>
      <c r="WU172" s="6"/>
      <c r="WV172" s="6"/>
      <c r="WW172" s="6"/>
      <c r="WX172" s="6"/>
      <c r="WY172" s="6"/>
      <c r="WZ172" s="6"/>
      <c r="XA172" s="6"/>
      <c r="XB172" s="6"/>
      <c r="XC172" s="6"/>
      <c r="XD172" s="6"/>
      <c r="XE172" s="6"/>
      <c r="XF172" s="6"/>
      <c r="XG172" s="6"/>
      <c r="XH172" s="6"/>
      <c r="XI172" s="6"/>
      <c r="XJ172" s="6"/>
      <c r="XK172" s="6"/>
      <c r="XL172" s="6"/>
      <c r="XM172" s="6"/>
      <c r="XN172" s="6"/>
      <c r="XO172" s="6"/>
      <c r="XP172" s="6"/>
      <c r="XQ172" s="6"/>
      <c r="XR172" s="6"/>
      <c r="XS172" s="6"/>
      <c r="XT172" s="6"/>
      <c r="XU172" s="6"/>
      <c r="XV172" s="6"/>
      <c r="XW172" s="6"/>
      <c r="XX172" s="6"/>
      <c r="XY172" s="6"/>
      <c r="XZ172" s="6"/>
      <c r="YA172" s="6"/>
      <c r="YB172" s="6"/>
      <c r="YC172" s="6"/>
      <c r="YD172" s="6"/>
      <c r="YE172" s="6"/>
      <c r="YF172" s="6"/>
      <c r="YG172" s="6"/>
      <c r="YH172" s="6"/>
      <c r="YI172" s="6"/>
      <c r="YJ172" s="6"/>
      <c r="YK172" s="6"/>
      <c r="YL172" s="6"/>
      <c r="YM172" s="6"/>
      <c r="YN172" s="6"/>
      <c r="YO172" s="6"/>
      <c r="YP172" s="6"/>
      <c r="YQ172" s="6"/>
      <c r="YR172" s="6"/>
      <c r="YS172" s="6"/>
      <c r="YT172" s="6"/>
      <c r="YU172" s="6"/>
      <c r="YV172" s="6"/>
      <c r="YW172" s="6"/>
      <c r="YX172" s="6"/>
      <c r="YY172" s="6"/>
      <c r="YZ172" s="6"/>
      <c r="ZA172" s="6"/>
      <c r="ZB172" s="6"/>
      <c r="ZC172" s="6"/>
      <c r="ZD172" s="6"/>
      <c r="ZE172" s="6"/>
      <c r="ZF172" s="6"/>
      <c r="ZG172" s="6"/>
      <c r="ZH172" s="6"/>
      <c r="ZI172" s="6"/>
      <c r="ZJ172" s="6"/>
      <c r="ZK172" s="6"/>
      <c r="ZL172" s="6"/>
      <c r="ZM172" s="6"/>
      <c r="ZN172" s="6"/>
      <c r="ZO172" s="6"/>
      <c r="ZP172" s="6"/>
      <c r="ZQ172" s="6"/>
      <c r="ZR172" s="6"/>
      <c r="ZS172" s="6"/>
      <c r="ZT172" s="6"/>
      <c r="ZU172" s="6"/>
      <c r="ZV172" s="6"/>
      <c r="ZW172" s="6"/>
      <c r="ZX172" s="6"/>
      <c r="ZY172" s="6"/>
      <c r="ZZ172" s="6"/>
      <c r="AAA172" s="6"/>
      <c r="AAB172" s="6"/>
      <c r="AAC172" s="6"/>
      <c r="AAD172" s="6"/>
      <c r="AAE172" s="6"/>
      <c r="AAF172" s="6"/>
      <c r="AAG172" s="6"/>
      <c r="AAH172" s="6"/>
      <c r="AAI172" s="6"/>
      <c r="AAJ172" s="6"/>
      <c r="AAK172" s="6"/>
      <c r="AAL172" s="6"/>
      <c r="AAM172" s="6"/>
      <c r="AAN172" s="6"/>
      <c r="AAO172" s="6"/>
      <c r="AAP172" s="6"/>
      <c r="AAQ172" s="6"/>
      <c r="AAR172" s="6"/>
      <c r="AAS172" s="6"/>
      <c r="AAT172" s="6"/>
      <c r="AAU172" s="6"/>
      <c r="AAV172" s="6"/>
      <c r="AAW172" s="6"/>
      <c r="AAX172" s="6"/>
      <c r="AAY172" s="6"/>
      <c r="AAZ172" s="6"/>
      <c r="ABA172" s="6"/>
      <c r="ABB172" s="6"/>
      <c r="ABC172" s="6"/>
      <c r="ABD172" s="6"/>
      <c r="ABE172" s="6"/>
      <c r="ABF172" s="6"/>
      <c r="ABG172" s="6"/>
      <c r="ABH172" s="6"/>
      <c r="ABI172" s="6"/>
      <c r="ABJ172" s="6"/>
      <c r="ABK172" s="6"/>
      <c r="ABL172" s="6"/>
      <c r="ABM172" s="6"/>
      <c r="ABN172" s="6"/>
      <c r="ABO172" s="6"/>
      <c r="ABP172" s="6"/>
      <c r="ABQ172" s="6"/>
      <c r="ABR172" s="6"/>
      <c r="ABS172" s="6"/>
      <c r="ABT172" s="6"/>
      <c r="ABU172" s="6"/>
      <c r="ABV172" s="6"/>
      <c r="ABW172" s="6"/>
      <c r="ABX172" s="6"/>
      <c r="ABY172" s="6"/>
      <c r="ABZ172" s="6"/>
      <c r="ACA172" s="6"/>
      <c r="ACB172" s="6"/>
      <c r="ACC172" s="6"/>
      <c r="ACD172" s="6"/>
      <c r="ACE172" s="6"/>
      <c r="ACF172" s="6"/>
      <c r="ACG172" s="6"/>
      <c r="ACH172" s="6"/>
      <c r="ACI172" s="6"/>
      <c r="ACJ172" s="6"/>
      <c r="ACK172" s="6"/>
      <c r="ACL172" s="6"/>
      <c r="ACM172" s="6"/>
      <c r="ACN172" s="6"/>
      <c r="ACO172" s="6"/>
      <c r="ACP172" s="6"/>
      <c r="ACQ172" s="6"/>
      <c r="ACR172" s="6"/>
      <c r="ACS172" s="6"/>
      <c r="ACT172" s="6"/>
      <c r="ACU172" s="6"/>
      <c r="ACV172" s="6"/>
      <c r="ACW172" s="6"/>
      <c r="ACX172" s="6"/>
      <c r="ACY172" s="6"/>
      <c r="ACZ172" s="6"/>
      <c r="ADA172" s="6"/>
      <c r="ADB172" s="6"/>
      <c r="ADC172" s="6"/>
      <c r="ADD172" s="6"/>
      <c r="ADE172" s="6"/>
      <c r="ADF172" s="6"/>
      <c r="ADG172" s="6"/>
      <c r="ADH172" s="6"/>
      <c r="ADI172" s="6"/>
      <c r="ADJ172" s="6"/>
      <c r="ADK172" s="6"/>
      <c r="ADL172" s="6"/>
      <c r="ADM172" s="6"/>
      <c r="ADN172" s="6"/>
      <c r="ADO172" s="6"/>
      <c r="ADP172" s="6"/>
      <c r="ADQ172" s="6"/>
      <c r="ADR172" s="6"/>
      <c r="ADS172" s="6"/>
      <c r="ADT172" s="6"/>
      <c r="ADU172" s="6"/>
      <c r="ADV172" s="6"/>
      <c r="ADW172" s="6"/>
      <c r="ADX172" s="6"/>
      <c r="ADY172" s="6"/>
      <c r="ADZ172" s="6"/>
      <c r="AEA172" s="6"/>
      <c r="AEB172" s="6"/>
      <c r="AEC172" s="6"/>
      <c r="AED172" s="6"/>
      <c r="AEE172" s="6"/>
      <c r="AEF172" s="6"/>
      <c r="AEG172" s="6"/>
      <c r="AEH172" s="6"/>
      <c r="AEI172" s="6"/>
      <c r="AEJ172" s="6"/>
      <c r="AEK172" s="6"/>
      <c r="AEL172" s="6"/>
      <c r="AEM172" s="6"/>
      <c r="AEN172" s="6"/>
      <c r="AEO172" s="6"/>
      <c r="AEP172" s="6"/>
      <c r="AEQ172" s="6"/>
      <c r="AER172" s="6"/>
      <c r="AES172" s="6"/>
      <c r="AET172" s="6"/>
      <c r="AEU172" s="6"/>
      <c r="AEV172" s="6"/>
      <c r="AEW172" s="6"/>
      <c r="AEX172" s="6"/>
      <c r="AEY172" s="6"/>
      <c r="AEZ172" s="6"/>
      <c r="AFA172" s="6"/>
      <c r="AFB172" s="6"/>
      <c r="AFC172" s="6"/>
      <c r="AFD172" s="6"/>
      <c r="AFE172" s="6"/>
      <c r="AFF172" s="6"/>
      <c r="AFG172" s="6"/>
      <c r="AFH172" s="6"/>
      <c r="AFI172" s="6"/>
      <c r="AFJ172" s="6"/>
      <c r="AFK172" s="6"/>
      <c r="AFL172" s="6"/>
      <c r="AFM172" s="6"/>
      <c r="AFN172" s="6"/>
      <c r="AFO172" s="6"/>
      <c r="AFP172" s="6"/>
      <c r="AFQ172" s="6"/>
      <c r="AFR172" s="6"/>
      <c r="AFS172" s="6"/>
      <c r="AFT172" s="6"/>
      <c r="AFU172" s="6"/>
      <c r="AFV172" s="6"/>
      <c r="AFW172" s="6"/>
      <c r="AFX172" s="6"/>
      <c r="AFY172" s="6"/>
      <c r="AFZ172" s="6"/>
      <c r="AGA172" s="6"/>
      <c r="AGB172" s="6"/>
      <c r="AGC172" s="6"/>
      <c r="AGD172" s="6"/>
      <c r="AGE172" s="6"/>
      <c r="AGF172" s="6"/>
      <c r="AGG172" s="6"/>
      <c r="AGH172" s="6"/>
      <c r="AGI172" s="6"/>
      <c r="AGJ172" s="6"/>
      <c r="AGK172" s="6"/>
      <c r="AGL172" s="6"/>
      <c r="AGM172" s="6"/>
      <c r="AGN172" s="6"/>
      <c r="AGO172" s="6"/>
      <c r="AGP172" s="6"/>
      <c r="AGQ172" s="6"/>
      <c r="AGR172" s="6"/>
      <c r="AGS172" s="6"/>
      <c r="AGT172" s="6"/>
      <c r="AGU172" s="6"/>
      <c r="AGV172" s="6"/>
      <c r="AGW172" s="6"/>
      <c r="AGX172" s="6"/>
      <c r="AGY172" s="6"/>
      <c r="AGZ172" s="6"/>
      <c r="AHA172" s="6"/>
      <c r="AHB172" s="6"/>
      <c r="AHC172" s="6"/>
      <c r="AHD172" s="6"/>
      <c r="AHE172" s="6"/>
      <c r="AHF172" s="6"/>
      <c r="AHG172" s="6"/>
      <c r="AHH172" s="6"/>
      <c r="AHI172" s="6"/>
      <c r="AHJ172" s="6"/>
      <c r="AHK172" s="6"/>
      <c r="AHL172" s="6"/>
      <c r="AHM172" s="6"/>
      <c r="AHN172" s="6"/>
      <c r="AHO172" s="6"/>
      <c r="AHP172" s="6"/>
      <c r="AHQ172" s="6"/>
      <c r="AHR172" s="6"/>
      <c r="AHS172" s="6"/>
      <c r="AHT172" s="6"/>
      <c r="AHU172" s="6"/>
      <c r="AHV172" s="6"/>
      <c r="AHW172" s="6"/>
      <c r="AHX172" s="6"/>
      <c r="AHY172" s="6"/>
      <c r="AHZ172" s="6"/>
      <c r="AIA172" s="6"/>
      <c r="AIB172" s="6"/>
      <c r="AIC172" s="6"/>
      <c r="AID172" s="6"/>
      <c r="AIE172" s="6"/>
      <c r="AIF172" s="6"/>
      <c r="AIG172" s="6"/>
      <c r="AIH172" s="6"/>
      <c r="AII172" s="6"/>
      <c r="AIJ172" s="6"/>
      <c r="AIK172" s="6"/>
      <c r="AIL172" s="6"/>
      <c r="AIM172" s="6"/>
      <c r="AIN172" s="6"/>
      <c r="AIO172" s="6"/>
      <c r="AIP172" s="6"/>
      <c r="AIQ172" s="6"/>
      <c r="AIR172" s="6"/>
      <c r="AIS172" s="6"/>
      <c r="AIT172" s="6"/>
      <c r="AIU172" s="6"/>
      <c r="AIV172" s="6"/>
      <c r="AIW172" s="6"/>
      <c r="AIX172" s="6"/>
      <c r="AIY172" s="6"/>
      <c r="AIZ172" s="6"/>
      <c r="AJA172" s="6"/>
      <c r="AJB172" s="6"/>
      <c r="AJC172" s="6"/>
      <c r="AJD172" s="6"/>
      <c r="AJE172" s="6"/>
      <c r="AJF172" s="6"/>
      <c r="AJG172" s="6"/>
      <c r="AJH172" s="6"/>
      <c r="AJI172" s="6"/>
      <c r="AJJ172" s="6"/>
      <c r="AJK172" s="6"/>
      <c r="AJL172" s="6"/>
      <c r="AJM172" s="6"/>
      <c r="AJN172" s="6"/>
      <c r="AJO172" s="6"/>
      <c r="AJP172" s="6"/>
      <c r="AJQ172" s="6"/>
      <c r="AJR172" s="6"/>
      <c r="AJS172" s="6"/>
      <c r="AJT172" s="6"/>
      <c r="AJU172" s="6"/>
      <c r="AJV172" s="6"/>
      <c r="AJW172" s="6"/>
      <c r="AJX172" s="6"/>
      <c r="AJY172" s="6"/>
      <c r="AJZ172" s="6"/>
      <c r="AKA172" s="6"/>
      <c r="AKB172" s="6"/>
      <c r="AKC172" s="6"/>
      <c r="AKD172" s="6"/>
      <c r="AKE172" s="6"/>
      <c r="AKF172" s="6"/>
      <c r="AKG172" s="6"/>
      <c r="AKH172" s="6"/>
      <c r="AKI172" s="6"/>
      <c r="AKJ172" s="6"/>
      <c r="AKK172" s="6"/>
      <c r="AKL172" s="6"/>
      <c r="AKM172" s="6"/>
      <c r="AKN172" s="6"/>
      <c r="AKO172" s="6"/>
      <c r="AKP172" s="6"/>
      <c r="AKQ172" s="6"/>
      <c r="AKR172" s="6"/>
      <c r="AKS172" s="6"/>
      <c r="AKT172" s="6"/>
      <c r="AKU172" s="6"/>
      <c r="AKV172" s="6"/>
      <c r="AKW172" s="6"/>
      <c r="AKX172" s="6"/>
      <c r="AKY172" s="6"/>
      <c r="AKZ172" s="6"/>
      <c r="ALA172" s="6"/>
      <c r="ALB172" s="6"/>
      <c r="ALC172" s="6"/>
      <c r="ALD172" s="6"/>
      <c r="ALE172" s="6"/>
      <c r="ALF172" s="6"/>
      <c r="ALG172" s="6"/>
      <c r="ALH172" s="6"/>
      <c r="ALI172" s="6"/>
      <c r="ALJ172" s="6"/>
      <c r="ALK172" s="6"/>
      <c r="ALL172" s="6"/>
      <c r="ALM172" s="6"/>
      <c r="ALN172" s="6"/>
      <c r="ALO172" s="6"/>
      <c r="ALP172" s="6"/>
      <c r="ALQ172" s="6"/>
      <c r="ALR172" s="6"/>
      <c r="ALS172" s="6"/>
      <c r="ALT172" s="6"/>
      <c r="ALU172" s="6"/>
      <c r="ALV172" s="6"/>
      <c r="ALW172" s="6"/>
      <c r="ALX172" s="6"/>
      <c r="ALY172" s="6"/>
      <c r="ALZ172" s="6"/>
      <c r="AMA172" s="6"/>
      <c r="AMB172" s="6"/>
      <c r="AMC172" s="6"/>
      <c r="AMD172" s="6"/>
      <c r="AME172" s="6"/>
      <c r="AMF172" s="6"/>
      <c r="AMG172" s="6"/>
      <c r="AMH172" s="6"/>
      <c r="AMI172" s="6"/>
      <c r="AMJ172" s="6"/>
      <c r="AMK172" s="6"/>
      <c r="AML172" s="6"/>
      <c r="AMM172" s="6"/>
      <c r="AMN172" s="6"/>
      <c r="AMO172" s="6"/>
      <c r="AMP172" s="6"/>
      <c r="AMQ172" s="6"/>
      <c r="AMR172" s="6"/>
      <c r="AMS172" s="6"/>
      <c r="AMT172" s="6"/>
      <c r="AMU172" s="6"/>
      <c r="AMV172" s="6"/>
      <c r="AMW172" s="6"/>
      <c r="AMX172" s="6"/>
      <c r="AMY172" s="6"/>
      <c r="AMZ172" s="6"/>
      <c r="ANA172" s="6"/>
      <c r="ANB172" s="6"/>
      <c r="ANC172" s="6"/>
      <c r="AND172" s="6"/>
      <c r="ANE172" s="6"/>
      <c r="ANF172" s="6"/>
      <c r="ANG172" s="6"/>
      <c r="ANH172" s="6"/>
      <c r="ANI172" s="6"/>
      <c r="ANJ172" s="6"/>
      <c r="ANK172" s="6"/>
      <c r="ANL172" s="6"/>
      <c r="ANM172" s="6"/>
      <c r="ANN172" s="6"/>
      <c r="ANO172" s="6"/>
      <c r="ANP172" s="6"/>
      <c r="ANQ172" s="6"/>
      <c r="ANR172" s="6"/>
      <c r="ANS172" s="6"/>
      <c r="ANT172" s="6"/>
      <c r="ANU172" s="6"/>
      <c r="ANV172" s="6"/>
      <c r="ANW172" s="6"/>
      <c r="ANX172" s="6"/>
      <c r="ANY172" s="6"/>
      <c r="ANZ172" s="6"/>
      <c r="AOA172" s="6"/>
      <c r="AOB172" s="6"/>
      <c r="AOC172" s="6"/>
      <c r="AOD172" s="6"/>
      <c r="AOE172" s="6"/>
      <c r="AOF172" s="6"/>
      <c r="AOG172" s="6"/>
      <c r="AOH172" s="6"/>
      <c r="AOI172" s="6"/>
      <c r="AOJ172" s="6"/>
      <c r="AOK172" s="6"/>
      <c r="AOL172" s="6"/>
      <c r="AOM172" s="6"/>
      <c r="AON172" s="6"/>
      <c r="AOO172" s="6"/>
      <c r="AOP172" s="6"/>
      <c r="AOQ172" s="6"/>
      <c r="AOR172" s="6"/>
      <c r="AOS172" s="6"/>
      <c r="AOT172" s="6"/>
      <c r="AOU172" s="6"/>
      <c r="AOV172" s="6"/>
      <c r="AOW172" s="6"/>
      <c r="AOX172" s="6"/>
      <c r="AOY172" s="6"/>
      <c r="AOZ172" s="6"/>
      <c r="APA172" s="6"/>
      <c r="APB172" s="6"/>
      <c r="APC172" s="6"/>
      <c r="APD172" s="6"/>
      <c r="APE172" s="6"/>
      <c r="APF172" s="6"/>
      <c r="APG172" s="6"/>
      <c r="APH172" s="6"/>
      <c r="API172" s="6"/>
      <c r="APJ172" s="6"/>
      <c r="APK172" s="6"/>
      <c r="APL172" s="6"/>
      <c r="APM172" s="6"/>
      <c r="APN172" s="6"/>
      <c r="APO172" s="6"/>
      <c r="APP172" s="6"/>
      <c r="APQ172" s="6"/>
      <c r="APR172" s="6"/>
      <c r="APS172" s="6"/>
      <c r="APT172" s="6"/>
      <c r="APU172" s="6"/>
      <c r="APV172" s="6"/>
      <c r="APW172" s="6"/>
      <c r="APX172" s="6"/>
      <c r="APY172" s="6"/>
      <c r="APZ172" s="6"/>
      <c r="AQA172" s="6"/>
      <c r="AQB172" s="6"/>
      <c r="AQC172" s="6"/>
      <c r="AQD172" s="6"/>
      <c r="AQE172" s="6"/>
      <c r="AQF172" s="6"/>
      <c r="AQG172" s="6"/>
      <c r="AQH172" s="6"/>
      <c r="AQI172" s="6"/>
      <c r="AQJ172" s="6"/>
      <c r="AQK172" s="6"/>
      <c r="AQL172" s="6"/>
      <c r="AQM172" s="6"/>
      <c r="AQN172" s="6"/>
      <c r="AQO172" s="6"/>
      <c r="AQP172" s="6"/>
      <c r="AQQ172" s="6"/>
      <c r="AQR172" s="6"/>
      <c r="AQS172" s="6"/>
      <c r="AQT172" s="6"/>
      <c r="AQU172" s="6"/>
      <c r="AQV172" s="6"/>
      <c r="AQW172" s="6"/>
      <c r="AQX172" s="6"/>
      <c r="AQY172" s="6"/>
      <c r="AQZ172" s="6"/>
      <c r="ARA172" s="6"/>
      <c r="ARB172" s="6"/>
      <c r="ARC172" s="6"/>
      <c r="ARD172" s="6"/>
      <c r="ARE172" s="6"/>
      <c r="ARF172" s="6"/>
      <c r="ARG172" s="6"/>
      <c r="ARH172" s="6"/>
      <c r="ARI172" s="6"/>
      <c r="ARJ172" s="6"/>
      <c r="ARK172" s="6"/>
      <c r="ARL172" s="6"/>
      <c r="ARM172" s="6"/>
      <c r="ARN172" s="6"/>
      <c r="ARO172" s="6"/>
      <c r="ARP172" s="6"/>
      <c r="ARQ172" s="6"/>
      <c r="ARR172" s="6"/>
      <c r="ARS172" s="6"/>
      <c r="ART172" s="6"/>
      <c r="ARU172" s="6"/>
      <c r="ARV172" s="6"/>
      <c r="ARW172" s="6"/>
      <c r="ARX172" s="6"/>
      <c r="ARY172" s="6"/>
      <c r="ARZ172" s="6"/>
      <c r="ASA172" s="6"/>
      <c r="ASB172" s="6"/>
      <c r="ASC172" s="6"/>
      <c r="ASD172" s="6"/>
      <c r="ASE172" s="6"/>
      <c r="ASF172" s="6"/>
      <c r="ASG172" s="6"/>
      <c r="ASH172" s="6"/>
      <c r="ASI172" s="6"/>
      <c r="ASJ172" s="6"/>
      <c r="ASK172" s="6"/>
      <c r="ASL172" s="6"/>
      <c r="ASM172" s="6"/>
      <c r="ASN172" s="6"/>
      <c r="ASO172" s="6"/>
      <c r="ASP172" s="6"/>
      <c r="ASQ172" s="6"/>
      <c r="ASR172" s="6"/>
      <c r="ASS172" s="6"/>
      <c r="AST172" s="6"/>
      <c r="ASU172" s="6"/>
      <c r="ASV172" s="6"/>
      <c r="ASW172" s="6"/>
      <c r="ASX172" s="6"/>
      <c r="ASY172" s="6"/>
      <c r="ASZ172" s="6"/>
      <c r="ATA172" s="6"/>
      <c r="ATB172" s="6"/>
      <c r="ATC172" s="6"/>
      <c r="ATD172" s="6"/>
      <c r="ATE172" s="6"/>
      <c r="ATF172" s="6"/>
      <c r="ATG172" s="6"/>
      <c r="ATH172" s="6"/>
      <c r="ATI172" s="6"/>
      <c r="ATJ172" s="6"/>
      <c r="ATK172" s="6"/>
      <c r="ATL172" s="6"/>
      <c r="ATM172" s="6"/>
      <c r="ATN172" s="6"/>
      <c r="ATO172" s="6"/>
      <c r="ATP172" s="6"/>
      <c r="ATQ172" s="6"/>
      <c r="ATR172" s="6"/>
      <c r="ATS172" s="6"/>
      <c r="ATT172" s="6"/>
      <c r="ATU172" s="6"/>
      <c r="ATV172" s="6"/>
      <c r="ATW172" s="6"/>
      <c r="ATX172" s="6"/>
      <c r="ATY172" s="6"/>
      <c r="ATZ172" s="6"/>
      <c r="AUA172" s="6"/>
      <c r="AUB172" s="6"/>
      <c r="AUC172" s="6"/>
      <c r="AUD172" s="6"/>
      <c r="AUE172" s="6"/>
      <c r="AUF172" s="6"/>
      <c r="AUG172" s="6"/>
      <c r="AUH172" s="6"/>
      <c r="AUI172" s="6"/>
      <c r="AUJ172" s="6"/>
      <c r="AUK172" s="6"/>
      <c r="AUL172" s="6"/>
      <c r="AUM172" s="6"/>
      <c r="AUN172" s="6"/>
      <c r="AUO172" s="6"/>
      <c r="AUP172" s="6"/>
      <c r="AUQ172" s="6"/>
      <c r="AUR172" s="6"/>
      <c r="AUS172" s="6"/>
      <c r="AUT172" s="6"/>
      <c r="AUU172" s="6"/>
      <c r="AUV172" s="6"/>
      <c r="AUW172" s="6"/>
      <c r="AUX172" s="6"/>
      <c r="AUY172" s="6"/>
      <c r="AUZ172" s="6"/>
      <c r="AVA172" s="6"/>
      <c r="AVB172" s="6"/>
      <c r="AVC172" s="6"/>
      <c r="AVD172" s="6"/>
      <c r="AVE172" s="6"/>
      <c r="AVF172" s="6"/>
      <c r="AVG172" s="6"/>
      <c r="AVH172" s="6"/>
      <c r="AVI172" s="6"/>
      <c r="AVJ172" s="6"/>
      <c r="AVK172" s="6"/>
      <c r="AVL172" s="6"/>
      <c r="AVM172" s="6"/>
      <c r="AVN172" s="6"/>
      <c r="AVO172" s="6"/>
      <c r="AVP172" s="6"/>
      <c r="AVQ172" s="6"/>
      <c r="AVR172" s="6"/>
      <c r="AVS172" s="6"/>
      <c r="AVT172" s="6"/>
      <c r="AVU172" s="6"/>
      <c r="AVV172" s="6"/>
      <c r="AVW172" s="6"/>
      <c r="AVX172" s="6"/>
      <c r="AVY172" s="6"/>
      <c r="AVZ172" s="6"/>
      <c r="AWA172" s="6"/>
      <c r="AWB172" s="6"/>
      <c r="AWC172" s="6"/>
      <c r="AWD172" s="6"/>
      <c r="AWE172" s="6"/>
      <c r="AWF172" s="6"/>
      <c r="AWG172" s="6"/>
      <c r="AWH172" s="6"/>
      <c r="AWI172" s="6"/>
      <c r="AWJ172" s="6"/>
      <c r="AWK172" s="6"/>
      <c r="AWL172" s="6"/>
      <c r="AWM172" s="6"/>
      <c r="AWN172" s="6"/>
      <c r="AWO172" s="6"/>
      <c r="AWP172" s="6"/>
      <c r="AWQ172" s="6"/>
      <c r="AWR172" s="6"/>
      <c r="AWS172" s="6"/>
      <c r="AWT172" s="6"/>
      <c r="AWU172" s="6"/>
      <c r="AWV172" s="6"/>
      <c r="AWW172" s="6"/>
      <c r="AWX172" s="6"/>
      <c r="AWY172" s="6"/>
      <c r="AWZ172" s="6"/>
      <c r="AXA172" s="6"/>
      <c r="AXB172" s="6"/>
      <c r="AXC172" s="6"/>
      <c r="AXD172" s="6"/>
      <c r="AXE172" s="6"/>
      <c r="AXF172" s="6"/>
      <c r="AXG172" s="6"/>
      <c r="AXH172" s="6"/>
      <c r="AXI172" s="6"/>
      <c r="AXJ172" s="6"/>
      <c r="AXK172" s="6"/>
      <c r="AXL172" s="6"/>
      <c r="AXM172" s="6"/>
      <c r="AXN172" s="6"/>
      <c r="AXO172" s="6"/>
      <c r="AXP172" s="6"/>
      <c r="AXQ172" s="6"/>
      <c r="AXR172" s="6"/>
      <c r="AXS172" s="6"/>
      <c r="AXT172" s="6"/>
      <c r="AXU172" s="6"/>
      <c r="AXV172" s="6"/>
      <c r="AXW172" s="6"/>
      <c r="AXX172" s="6"/>
      <c r="AXY172" s="6"/>
      <c r="AXZ172" s="6"/>
      <c r="AYA172" s="6"/>
      <c r="AYB172" s="6"/>
      <c r="AYC172" s="6"/>
      <c r="AYD172" s="6"/>
      <c r="AYE172" s="6"/>
      <c r="AYF172" s="6"/>
      <c r="AYG172" s="6"/>
      <c r="AYH172" s="6"/>
      <c r="AYI172" s="6"/>
      <c r="AYJ172" s="6"/>
      <c r="AYK172" s="6"/>
      <c r="AYL172" s="6"/>
      <c r="AYM172" s="6"/>
      <c r="AYN172" s="6"/>
      <c r="AYO172" s="6"/>
      <c r="AYP172" s="6"/>
      <c r="AYQ172" s="6"/>
      <c r="AYR172" s="6"/>
      <c r="AYS172" s="6"/>
      <c r="AYT172" s="6"/>
      <c r="AYU172" s="6"/>
      <c r="AYV172" s="6"/>
      <c r="AYW172" s="6"/>
      <c r="AYX172" s="6"/>
      <c r="AYY172" s="6"/>
      <c r="AYZ172" s="6"/>
      <c r="AZA172" s="6"/>
      <c r="AZB172" s="6"/>
      <c r="AZC172" s="6"/>
      <c r="AZD172" s="6"/>
      <c r="AZE172" s="6"/>
      <c r="AZF172" s="6"/>
      <c r="AZG172" s="6"/>
      <c r="AZH172" s="6"/>
      <c r="AZI172" s="6"/>
      <c r="AZJ172" s="6"/>
      <c r="AZK172" s="6"/>
      <c r="AZL172" s="6"/>
      <c r="AZM172" s="6"/>
      <c r="AZN172" s="6"/>
      <c r="AZO172" s="6"/>
      <c r="AZP172" s="6"/>
      <c r="AZQ172" s="6"/>
      <c r="AZR172" s="6"/>
      <c r="AZS172" s="6"/>
      <c r="AZT172" s="6"/>
      <c r="AZU172" s="6"/>
      <c r="AZV172" s="6"/>
      <c r="AZW172" s="6"/>
      <c r="AZX172" s="6"/>
      <c r="AZY172" s="6"/>
      <c r="AZZ172" s="6"/>
      <c r="BAA172" s="6"/>
      <c r="BAB172" s="6"/>
      <c r="BAC172" s="6"/>
      <c r="BAD172" s="6"/>
      <c r="BAE172" s="6"/>
      <c r="BAF172" s="6"/>
      <c r="BAG172" s="6"/>
      <c r="BAH172" s="6"/>
      <c r="BAI172" s="6"/>
      <c r="BAJ172" s="6"/>
      <c r="BAK172" s="6"/>
      <c r="BAL172" s="6"/>
      <c r="BAM172" s="6"/>
      <c r="BAN172" s="6"/>
      <c r="BAO172" s="6"/>
      <c r="BAP172" s="6"/>
      <c r="BAQ172" s="6"/>
      <c r="BAR172" s="6"/>
      <c r="BAS172" s="6"/>
      <c r="BAT172" s="6"/>
      <c r="BAU172" s="6"/>
      <c r="BAV172" s="6"/>
      <c r="BAW172" s="6"/>
      <c r="BAX172" s="6"/>
      <c r="BAY172" s="6"/>
      <c r="BAZ172" s="6"/>
      <c r="BBA172" s="6"/>
      <c r="BBB172" s="6"/>
      <c r="BBC172" s="6"/>
      <c r="BBD172" s="6"/>
      <c r="BBE172" s="6"/>
      <c r="BBF172" s="6"/>
      <c r="BBG172" s="6"/>
      <c r="BBH172" s="6"/>
      <c r="BBI172" s="6"/>
      <c r="BBJ172" s="6"/>
      <c r="BBK172" s="6"/>
      <c r="BBL172" s="6"/>
      <c r="BBM172" s="6"/>
      <c r="BBN172" s="6"/>
      <c r="BBO172" s="6"/>
      <c r="BBP172" s="6"/>
      <c r="BBQ172" s="6"/>
      <c r="BBR172" s="6"/>
      <c r="BBS172" s="6"/>
      <c r="BBT172" s="6"/>
      <c r="BBU172" s="6"/>
      <c r="BBV172" s="6"/>
      <c r="BBW172" s="6"/>
      <c r="BBX172" s="6"/>
      <c r="BBY172" s="6"/>
      <c r="BBZ172" s="6"/>
      <c r="BCA172" s="6"/>
      <c r="BCB172" s="6"/>
      <c r="BCC172" s="6"/>
      <c r="BCD172" s="6"/>
      <c r="BCE172" s="6"/>
      <c r="BCF172" s="6"/>
      <c r="BCG172" s="6"/>
      <c r="BCH172" s="6"/>
      <c r="BCI172" s="6"/>
      <c r="BCJ172" s="6"/>
      <c r="BCK172" s="6"/>
      <c r="BCL172" s="6"/>
      <c r="BCM172" s="6"/>
      <c r="BCN172" s="6"/>
      <c r="BCO172" s="6"/>
      <c r="BCP172" s="6"/>
      <c r="BCQ172" s="6"/>
      <c r="BCR172" s="6"/>
      <c r="BCS172" s="6"/>
      <c r="BCT172" s="6"/>
      <c r="BCU172" s="6"/>
      <c r="BCV172" s="6"/>
      <c r="BCW172" s="6"/>
      <c r="BCX172" s="6"/>
      <c r="BCY172" s="6"/>
      <c r="BCZ172" s="6"/>
      <c r="BDA172" s="6"/>
      <c r="BDB172" s="6"/>
      <c r="BDC172" s="6"/>
      <c r="BDD172" s="6"/>
      <c r="BDE172" s="6"/>
      <c r="BDF172" s="6"/>
      <c r="BDG172" s="6"/>
      <c r="BDH172" s="6"/>
      <c r="BDI172" s="6"/>
      <c r="BDJ172" s="6"/>
      <c r="BDK172" s="6"/>
      <c r="BDL172" s="6"/>
      <c r="BDM172" s="6"/>
      <c r="BDN172" s="6"/>
      <c r="BDO172" s="6"/>
      <c r="BDP172" s="6"/>
      <c r="BDQ172" s="6"/>
      <c r="BDR172" s="6"/>
      <c r="BDS172" s="6"/>
      <c r="BDT172" s="6"/>
      <c r="BDU172" s="6"/>
      <c r="BDV172" s="6"/>
      <c r="BDW172" s="6"/>
      <c r="BDX172" s="6"/>
      <c r="BDY172" s="6"/>
      <c r="BDZ172" s="6"/>
      <c r="BEA172" s="6"/>
      <c r="BEB172" s="6"/>
      <c r="BEC172" s="6"/>
      <c r="BED172" s="6"/>
      <c r="BEE172" s="6"/>
      <c r="BEF172" s="6"/>
      <c r="BEG172" s="6"/>
      <c r="BEH172" s="6"/>
      <c r="BEI172" s="6"/>
      <c r="BEJ172" s="6"/>
      <c r="BEK172" s="6"/>
      <c r="BEL172" s="6"/>
      <c r="BEM172" s="6"/>
      <c r="BEN172" s="6"/>
      <c r="BEO172" s="6"/>
      <c r="BEP172" s="6"/>
      <c r="BEQ172" s="6"/>
      <c r="BER172" s="6"/>
      <c r="BES172" s="6"/>
      <c r="BET172" s="6"/>
      <c r="BEU172" s="6"/>
      <c r="BEV172" s="6"/>
      <c r="BEW172" s="6"/>
      <c r="BEX172" s="6"/>
      <c r="BEY172" s="6"/>
      <c r="BEZ172" s="6"/>
      <c r="BFA172" s="6"/>
      <c r="BFB172" s="6"/>
      <c r="BFC172" s="6"/>
      <c r="BFD172" s="6"/>
      <c r="BFE172" s="6"/>
      <c r="BFF172" s="6"/>
      <c r="BFG172" s="6"/>
      <c r="BFH172" s="6"/>
      <c r="BFI172" s="6"/>
      <c r="BFJ172" s="6"/>
      <c r="BFK172" s="6"/>
      <c r="BFL172" s="6"/>
      <c r="BFM172" s="6"/>
      <c r="BFN172" s="6"/>
      <c r="BFO172" s="6"/>
      <c r="BFP172" s="6"/>
      <c r="BFQ172" s="6"/>
      <c r="BFR172" s="6"/>
      <c r="BFS172" s="6"/>
      <c r="BFT172" s="6"/>
      <c r="BFU172" s="6"/>
      <c r="BFV172" s="6"/>
      <c r="BFW172" s="6"/>
      <c r="BFX172" s="6"/>
      <c r="BFY172" s="6"/>
      <c r="BFZ172" s="6"/>
      <c r="BGA172" s="6"/>
      <c r="BGB172" s="6"/>
      <c r="BGC172" s="6"/>
      <c r="BGD172" s="6"/>
      <c r="BGE172" s="6"/>
      <c r="BGF172" s="6"/>
      <c r="BGG172" s="6"/>
      <c r="BGH172" s="6"/>
      <c r="BGI172" s="6"/>
      <c r="BGJ172" s="6"/>
      <c r="BGK172" s="6"/>
      <c r="BGL172" s="6"/>
      <c r="BGM172" s="6"/>
      <c r="BGN172" s="6"/>
      <c r="BGO172" s="6"/>
      <c r="BGP172" s="6"/>
      <c r="BGQ172" s="6"/>
      <c r="BGR172" s="6"/>
      <c r="BGS172" s="6"/>
      <c r="BGT172" s="6"/>
      <c r="BGU172" s="6"/>
      <c r="BGV172" s="6"/>
      <c r="BGW172" s="6"/>
      <c r="BGX172" s="6"/>
      <c r="BGY172" s="6"/>
      <c r="BGZ172" s="6"/>
      <c r="BHA172" s="6"/>
      <c r="BHB172" s="6"/>
      <c r="BHC172" s="6"/>
      <c r="BHD172" s="6"/>
      <c r="BHE172" s="6"/>
      <c r="BHF172" s="6"/>
      <c r="BHG172" s="6"/>
      <c r="BHH172" s="6"/>
      <c r="BHI172" s="6"/>
      <c r="BHJ172" s="6"/>
      <c r="BHK172" s="6"/>
      <c r="BHL172" s="6"/>
      <c r="BHM172" s="6"/>
      <c r="BHN172" s="6"/>
      <c r="BHO172" s="6"/>
      <c r="BHP172" s="6"/>
      <c r="BHQ172" s="6"/>
      <c r="BHR172" s="6"/>
      <c r="BHS172" s="6"/>
      <c r="BHT172" s="6"/>
      <c r="BHU172" s="6"/>
      <c r="BHV172" s="6"/>
      <c r="BHW172" s="6"/>
      <c r="BHX172" s="6"/>
      <c r="BHY172" s="6"/>
      <c r="BHZ172" s="6"/>
      <c r="BIA172" s="6"/>
      <c r="BIB172" s="6"/>
      <c r="BIC172" s="6"/>
      <c r="BID172" s="6"/>
      <c r="BIE172" s="6"/>
      <c r="BIF172" s="6"/>
      <c r="BIG172" s="6"/>
      <c r="BIH172" s="6"/>
      <c r="BII172" s="6"/>
      <c r="BIJ172" s="6"/>
      <c r="BIK172" s="6"/>
      <c r="BIL172" s="6"/>
      <c r="BIM172" s="6"/>
      <c r="BIN172" s="6"/>
      <c r="BIO172" s="6"/>
      <c r="BIP172" s="6"/>
      <c r="BIQ172" s="6"/>
      <c r="BIR172" s="6"/>
      <c r="BIS172" s="6"/>
      <c r="BIT172" s="6"/>
      <c r="BIU172" s="6"/>
      <c r="BIV172" s="6"/>
      <c r="BIW172" s="6"/>
      <c r="BIX172" s="6"/>
      <c r="BIY172" s="6"/>
      <c r="BIZ172" s="6"/>
      <c r="BJA172" s="6"/>
      <c r="BJB172" s="6"/>
      <c r="BJC172" s="6"/>
      <c r="BJD172" s="6"/>
      <c r="BJE172" s="6"/>
      <c r="BJF172" s="6"/>
      <c r="BJG172" s="6"/>
      <c r="BJH172" s="6"/>
      <c r="BJI172" s="6"/>
      <c r="BJJ172" s="6"/>
      <c r="BJK172" s="6"/>
      <c r="BJL172" s="6"/>
      <c r="BJM172" s="6"/>
      <c r="BJN172" s="6"/>
      <c r="BJO172" s="6"/>
      <c r="BJP172" s="6"/>
      <c r="BJQ172" s="6"/>
      <c r="BJR172" s="6"/>
      <c r="BJS172" s="6"/>
      <c r="BJT172" s="6"/>
      <c r="BJU172" s="6"/>
      <c r="BJV172" s="6"/>
      <c r="BJW172" s="6"/>
      <c r="BJX172" s="6"/>
      <c r="BJY172" s="6"/>
      <c r="BJZ172" s="6"/>
      <c r="BKA172" s="6"/>
      <c r="BKB172" s="6"/>
      <c r="BKC172" s="6"/>
      <c r="BKD172" s="6"/>
      <c r="BKE172" s="6"/>
      <c r="BKF172" s="6"/>
      <c r="BKG172" s="6"/>
      <c r="BKH172" s="6"/>
      <c r="BKI172" s="6"/>
      <c r="BKJ172" s="6"/>
      <c r="BKK172" s="6"/>
      <c r="BKL172" s="6"/>
      <c r="BKM172" s="6"/>
      <c r="BKN172" s="6"/>
      <c r="BKO172" s="6"/>
      <c r="BKP172" s="6"/>
      <c r="BKQ172" s="6"/>
      <c r="BKR172" s="6"/>
      <c r="BKS172" s="6"/>
      <c r="BKT172" s="6"/>
      <c r="BKU172" s="6"/>
      <c r="BKV172" s="6"/>
      <c r="BKW172" s="6"/>
      <c r="BKX172" s="6"/>
      <c r="BKY172" s="6"/>
      <c r="BKZ172" s="6"/>
      <c r="BLA172" s="6"/>
      <c r="BLB172" s="6"/>
      <c r="BLC172" s="6"/>
      <c r="BLD172" s="6"/>
      <c r="BLE172" s="6"/>
      <c r="BLF172" s="6"/>
      <c r="BLG172" s="6"/>
      <c r="BLH172" s="6"/>
      <c r="BLI172" s="6"/>
      <c r="BLJ172" s="6"/>
      <c r="BLK172" s="6"/>
      <c r="BLL172" s="6"/>
      <c r="BLM172" s="6"/>
      <c r="BLN172" s="6"/>
      <c r="BLO172" s="6"/>
      <c r="BLP172" s="6"/>
      <c r="BLQ172" s="6"/>
      <c r="BLR172" s="6"/>
      <c r="BLS172" s="6"/>
      <c r="BLT172" s="6"/>
      <c r="BLU172" s="6"/>
      <c r="BLV172" s="6"/>
      <c r="BLW172" s="6"/>
      <c r="BLX172" s="6"/>
      <c r="BLY172" s="6"/>
      <c r="BLZ172" s="6"/>
      <c r="BMA172" s="6"/>
      <c r="BMB172" s="6"/>
      <c r="BMC172" s="6"/>
      <c r="BMD172" s="6"/>
      <c r="BME172" s="6"/>
      <c r="BMF172" s="6"/>
      <c r="BMG172" s="6"/>
      <c r="BMH172" s="6"/>
      <c r="BMI172" s="6"/>
      <c r="BMJ172" s="6"/>
      <c r="BMK172" s="6"/>
      <c r="BML172" s="6"/>
      <c r="BMM172" s="6"/>
      <c r="BMN172" s="6"/>
      <c r="BMO172" s="6"/>
      <c r="BMP172" s="6"/>
      <c r="BMQ172" s="6"/>
      <c r="BMR172" s="6"/>
      <c r="BMS172" s="6"/>
      <c r="BMT172" s="6"/>
      <c r="BMU172" s="6"/>
      <c r="BMV172" s="6"/>
      <c r="BMW172" s="6"/>
      <c r="BMX172" s="6"/>
      <c r="BMY172" s="6"/>
      <c r="BMZ172" s="6"/>
      <c r="BNA172" s="6"/>
      <c r="BNB172" s="6"/>
      <c r="BNC172" s="6"/>
      <c r="BND172" s="6"/>
      <c r="BNE172" s="6"/>
      <c r="BNF172" s="6"/>
      <c r="BNG172" s="6"/>
      <c r="BNH172" s="6"/>
      <c r="BNI172" s="6"/>
      <c r="BNJ172" s="6"/>
      <c r="BNK172" s="6"/>
      <c r="BNL172" s="6"/>
      <c r="BNM172" s="6"/>
      <c r="BNN172" s="6"/>
      <c r="BNO172" s="6"/>
      <c r="BNP172" s="6"/>
      <c r="BNQ172" s="6"/>
      <c r="BNR172" s="6"/>
      <c r="BNS172" s="6"/>
      <c r="BNT172" s="6"/>
      <c r="BNU172" s="6"/>
      <c r="BNV172" s="6"/>
      <c r="BNW172" s="6"/>
      <c r="BNX172" s="6"/>
      <c r="BNY172" s="6"/>
      <c r="BNZ172" s="6"/>
      <c r="BOA172" s="6"/>
      <c r="BOB172" s="6"/>
      <c r="BOC172" s="6"/>
      <c r="BOD172" s="6"/>
      <c r="BOE172" s="6"/>
      <c r="BOF172" s="6"/>
      <c r="BOG172" s="6"/>
      <c r="BOH172" s="6"/>
      <c r="BOI172" s="6"/>
      <c r="BOJ172" s="6"/>
      <c r="BOK172" s="6"/>
      <c r="BOL172" s="6"/>
      <c r="BOM172" s="6"/>
      <c r="BON172" s="6"/>
      <c r="BOO172" s="6"/>
      <c r="BOP172" s="6"/>
      <c r="BOQ172" s="6"/>
      <c r="BOR172" s="6"/>
      <c r="BOS172" s="6"/>
      <c r="BOT172" s="6"/>
      <c r="BOU172" s="6"/>
      <c r="BOV172" s="6"/>
      <c r="BOW172" s="6"/>
      <c r="BOX172" s="6"/>
      <c r="BOY172" s="6"/>
      <c r="BOZ172" s="6"/>
      <c r="BPA172" s="6"/>
      <c r="BPB172" s="6"/>
      <c r="BPC172" s="6"/>
      <c r="BPD172" s="6"/>
      <c r="BPE172" s="6"/>
      <c r="BPF172" s="6"/>
      <c r="BPG172" s="6"/>
      <c r="BPH172" s="6"/>
      <c r="BPI172" s="6"/>
      <c r="BPJ172" s="6"/>
      <c r="BPK172" s="6"/>
      <c r="BPL172" s="6"/>
      <c r="BPM172" s="6"/>
      <c r="BPN172" s="6"/>
      <c r="BPO172" s="6"/>
      <c r="BPP172" s="6"/>
      <c r="BPQ172" s="6"/>
      <c r="BPR172" s="6"/>
      <c r="BPS172" s="6"/>
      <c r="BPT172" s="6"/>
      <c r="BPU172" s="6"/>
      <c r="BPV172" s="6"/>
      <c r="BPW172" s="6"/>
      <c r="BPX172" s="6"/>
      <c r="BPY172" s="6"/>
      <c r="BPZ172" s="6"/>
      <c r="BQA172" s="6"/>
      <c r="BQB172" s="6"/>
      <c r="BQC172" s="6"/>
      <c r="BQD172" s="6"/>
      <c r="BQE172" s="6"/>
      <c r="BQF172" s="6"/>
      <c r="BQG172" s="6"/>
      <c r="BQH172" s="6"/>
      <c r="BQI172" s="6"/>
      <c r="BQJ172" s="6"/>
      <c r="BQK172" s="6"/>
      <c r="BQL172" s="6"/>
      <c r="BQM172" s="6"/>
      <c r="BQN172" s="6"/>
      <c r="BQO172" s="6"/>
      <c r="BQP172" s="6"/>
      <c r="BQQ172" s="6"/>
      <c r="BQR172" s="6"/>
      <c r="BQS172" s="6"/>
      <c r="BQT172" s="6"/>
      <c r="BQU172" s="6"/>
      <c r="BQV172" s="6"/>
      <c r="BQW172" s="6"/>
      <c r="BQX172" s="6"/>
      <c r="BQY172" s="6"/>
      <c r="BQZ172" s="6"/>
      <c r="BRA172" s="6"/>
      <c r="BRB172" s="6"/>
      <c r="BRC172" s="6"/>
      <c r="BRD172" s="6"/>
      <c r="BRE172" s="6"/>
      <c r="BRF172" s="6"/>
      <c r="BRG172" s="6"/>
      <c r="BRH172" s="6"/>
      <c r="BRI172" s="6"/>
      <c r="BRJ172" s="6"/>
      <c r="BRK172" s="6"/>
      <c r="BRL172" s="6"/>
      <c r="BRM172" s="6"/>
      <c r="BRN172" s="6"/>
      <c r="BRO172" s="6"/>
      <c r="BRP172" s="6"/>
      <c r="BRQ172" s="6"/>
      <c r="BRR172" s="6"/>
      <c r="BRS172" s="6"/>
      <c r="BRT172" s="6"/>
      <c r="BRU172" s="6"/>
      <c r="BRV172" s="6"/>
      <c r="BRW172" s="6"/>
      <c r="BRX172" s="6"/>
      <c r="BRY172" s="6"/>
      <c r="BRZ172" s="6"/>
      <c r="BSA172" s="6"/>
      <c r="BSB172" s="6"/>
      <c r="BSC172" s="6"/>
      <c r="BSD172" s="6"/>
      <c r="BSE172" s="6"/>
      <c r="BSF172" s="6"/>
      <c r="BSG172" s="6"/>
      <c r="BSH172" s="6"/>
      <c r="BSI172" s="6"/>
      <c r="BSJ172" s="6"/>
      <c r="BSK172" s="6"/>
      <c r="BSL172" s="6"/>
      <c r="BSM172" s="6"/>
      <c r="BSN172" s="6"/>
      <c r="BSO172" s="6"/>
      <c r="BSP172" s="6"/>
      <c r="BSQ172" s="6"/>
      <c r="BSR172" s="6"/>
      <c r="BSS172" s="6"/>
      <c r="BST172" s="6"/>
      <c r="BSU172" s="6"/>
      <c r="BSV172" s="6"/>
      <c r="BSW172" s="6"/>
      <c r="BSX172" s="6"/>
      <c r="BSY172" s="6"/>
      <c r="BSZ172" s="6"/>
      <c r="BTA172" s="6"/>
      <c r="BTB172" s="6"/>
      <c r="BTC172" s="6"/>
      <c r="BTD172" s="6"/>
      <c r="BTE172" s="6"/>
      <c r="BTF172" s="6"/>
      <c r="BTG172" s="6"/>
      <c r="BTH172" s="6"/>
      <c r="BTI172" s="6"/>
      <c r="BTJ172" s="6"/>
      <c r="BTK172" s="6"/>
      <c r="BTL172" s="6"/>
      <c r="BTM172" s="6"/>
      <c r="BTN172" s="6"/>
      <c r="BTO172" s="6"/>
      <c r="BTP172" s="6"/>
      <c r="BTQ172" s="6"/>
      <c r="BTR172" s="6"/>
      <c r="BTS172" s="6"/>
      <c r="BTT172" s="6"/>
      <c r="BTU172" s="6"/>
      <c r="BTV172" s="6"/>
      <c r="BTW172" s="6"/>
      <c r="BTX172" s="6"/>
      <c r="BTY172" s="6"/>
      <c r="BTZ172" s="6"/>
      <c r="BUA172" s="6"/>
      <c r="BUB172" s="6"/>
      <c r="BUC172" s="6"/>
      <c r="BUD172" s="6"/>
      <c r="BUE172" s="6"/>
      <c r="BUF172" s="6"/>
      <c r="BUG172" s="6"/>
      <c r="BUH172" s="6"/>
      <c r="BUI172" s="6"/>
      <c r="BUJ172" s="6"/>
      <c r="BUK172" s="6"/>
      <c r="BUL172" s="6"/>
      <c r="BUM172" s="6"/>
      <c r="BUN172" s="6"/>
      <c r="BUO172" s="6"/>
      <c r="BUP172" s="6"/>
      <c r="BUQ172" s="6"/>
      <c r="BUR172" s="6"/>
      <c r="BUS172" s="6"/>
      <c r="BUT172" s="6"/>
      <c r="BUU172" s="6"/>
      <c r="BUV172" s="6"/>
      <c r="BUW172" s="6"/>
      <c r="BUX172" s="6"/>
      <c r="BUY172" s="6"/>
      <c r="BUZ172" s="6"/>
      <c r="BVA172" s="6"/>
      <c r="BVB172" s="6"/>
      <c r="BVC172" s="6"/>
      <c r="BVD172" s="6"/>
      <c r="BVE172" s="6"/>
      <c r="BVF172" s="6"/>
      <c r="BVG172" s="6"/>
      <c r="BVH172" s="6"/>
      <c r="BVI172" s="6"/>
      <c r="BVJ172" s="6"/>
      <c r="BVK172" s="6"/>
      <c r="BVL172" s="6"/>
      <c r="BVM172" s="6"/>
      <c r="BVN172" s="6"/>
      <c r="BVO172" s="6"/>
      <c r="BVP172" s="6"/>
      <c r="BVQ172" s="6"/>
      <c r="BVR172" s="6"/>
      <c r="BVS172" s="6"/>
      <c r="BVT172" s="6"/>
      <c r="BVU172" s="6"/>
      <c r="BVV172" s="6"/>
      <c r="BVW172" s="6"/>
      <c r="BVX172" s="6"/>
      <c r="BVY172" s="6"/>
      <c r="BVZ172" s="6"/>
      <c r="BWA172" s="6"/>
      <c r="BWB172" s="6"/>
      <c r="BWC172" s="6"/>
      <c r="BWD172" s="6"/>
      <c r="BWE172" s="6"/>
      <c r="BWF172" s="6"/>
      <c r="BWG172" s="6"/>
      <c r="BWH172" s="6"/>
      <c r="BWI172" s="6"/>
      <c r="BWJ172" s="6"/>
      <c r="BWK172" s="6"/>
      <c r="BWL172" s="6"/>
      <c r="BWM172" s="6"/>
      <c r="BWN172" s="6"/>
      <c r="BWO172" s="6"/>
      <c r="BWP172" s="6"/>
      <c r="BWQ172" s="6"/>
      <c r="BWR172" s="6"/>
      <c r="BWS172" s="6"/>
      <c r="BWT172" s="6"/>
      <c r="BWU172" s="6"/>
      <c r="BWV172" s="6"/>
      <c r="BWW172" s="6"/>
      <c r="BWX172" s="6"/>
      <c r="BWY172" s="6"/>
      <c r="BWZ172" s="6"/>
      <c r="BXA172" s="6"/>
      <c r="BXB172" s="6"/>
      <c r="BXC172" s="6"/>
      <c r="BXD172" s="6"/>
      <c r="BXE172" s="6"/>
      <c r="BXF172" s="6"/>
      <c r="BXG172" s="6"/>
      <c r="BXH172" s="6"/>
      <c r="BXI172" s="6"/>
      <c r="BXJ172" s="6"/>
      <c r="BXK172" s="6"/>
      <c r="BXL172" s="6"/>
      <c r="BXM172" s="6"/>
      <c r="BXN172" s="6"/>
      <c r="BXO172" s="6"/>
      <c r="BXP172" s="6"/>
      <c r="BXQ172" s="6"/>
      <c r="BXR172" s="6"/>
      <c r="BXS172" s="6"/>
      <c r="BXT172" s="6"/>
      <c r="BXU172" s="6"/>
      <c r="BXV172" s="6"/>
      <c r="BXW172" s="6"/>
      <c r="BXX172" s="6"/>
      <c r="BXY172" s="6"/>
      <c r="BXZ172" s="6"/>
      <c r="BYA172" s="6"/>
      <c r="BYB172" s="6"/>
      <c r="BYC172" s="6"/>
      <c r="BYD172" s="6"/>
      <c r="BYE172" s="6"/>
      <c r="BYF172" s="6"/>
      <c r="BYG172" s="6"/>
      <c r="BYH172" s="6"/>
      <c r="BYI172" s="6"/>
      <c r="BYJ172" s="6"/>
      <c r="BYK172" s="6"/>
      <c r="BYL172" s="6"/>
      <c r="BYM172" s="6"/>
      <c r="BYN172" s="6"/>
      <c r="BYO172" s="6"/>
      <c r="BYP172" s="6"/>
      <c r="BYQ172" s="6"/>
      <c r="BYR172" s="6"/>
      <c r="BYS172" s="6"/>
      <c r="BYT172" s="6"/>
      <c r="BYU172" s="6"/>
      <c r="BYV172" s="6"/>
      <c r="BYW172" s="6"/>
      <c r="BYX172" s="6"/>
      <c r="BYY172" s="6"/>
      <c r="BYZ172" s="6"/>
      <c r="BZA172" s="6"/>
      <c r="BZB172" s="6"/>
      <c r="BZC172" s="6"/>
      <c r="BZD172" s="6"/>
      <c r="BZE172" s="6"/>
      <c r="BZF172" s="6"/>
      <c r="BZG172" s="6"/>
      <c r="BZH172" s="6"/>
      <c r="BZI172" s="6"/>
      <c r="BZJ172" s="6"/>
      <c r="BZK172" s="6"/>
      <c r="BZL172" s="6"/>
      <c r="BZM172" s="6"/>
      <c r="BZN172" s="6"/>
      <c r="BZO172" s="6"/>
      <c r="BZP172" s="6"/>
      <c r="BZQ172" s="6"/>
      <c r="BZR172" s="6"/>
      <c r="BZS172" s="6"/>
      <c r="BZT172" s="6"/>
      <c r="BZU172" s="6"/>
      <c r="BZV172" s="6"/>
      <c r="BZW172" s="6"/>
      <c r="BZX172" s="6"/>
      <c r="BZY172" s="6"/>
      <c r="BZZ172" s="6"/>
      <c r="CAA172" s="6"/>
      <c r="CAB172" s="6"/>
      <c r="CAC172" s="6"/>
      <c r="CAD172" s="6"/>
      <c r="CAE172" s="6"/>
      <c r="CAF172" s="6"/>
      <c r="CAG172" s="6"/>
      <c r="CAH172" s="6"/>
      <c r="CAI172" s="6"/>
      <c r="CAJ172" s="6"/>
      <c r="CAK172" s="6"/>
      <c r="CAL172" s="6"/>
      <c r="CAM172" s="6"/>
      <c r="CAN172" s="6"/>
      <c r="CAO172" s="6"/>
      <c r="CAP172" s="6"/>
      <c r="CAQ172" s="6"/>
      <c r="CAR172" s="6"/>
      <c r="CAS172" s="6"/>
      <c r="CAT172" s="6"/>
      <c r="CAU172" s="6"/>
      <c r="CAV172" s="6"/>
      <c r="CAW172" s="6"/>
      <c r="CAX172" s="6"/>
      <c r="CAY172" s="6"/>
      <c r="CAZ172" s="6"/>
      <c r="CBA172" s="6"/>
      <c r="CBB172" s="6"/>
      <c r="CBC172" s="6"/>
      <c r="CBD172" s="6"/>
      <c r="CBE172" s="6"/>
      <c r="CBF172" s="6"/>
      <c r="CBG172" s="6"/>
      <c r="CBH172" s="6"/>
      <c r="CBI172" s="6"/>
      <c r="CBJ172" s="6"/>
      <c r="CBK172" s="6"/>
      <c r="CBL172" s="6"/>
      <c r="CBM172" s="6"/>
      <c r="CBN172" s="6"/>
      <c r="CBO172" s="6"/>
      <c r="CBP172" s="6"/>
      <c r="CBQ172" s="6"/>
      <c r="CBR172" s="6"/>
      <c r="CBS172" s="6"/>
      <c r="CBT172" s="6"/>
      <c r="CBU172" s="6"/>
      <c r="CBV172" s="6"/>
      <c r="CBW172" s="6"/>
      <c r="CBX172" s="6"/>
      <c r="CBY172" s="6"/>
      <c r="CBZ172" s="6"/>
      <c r="CCA172" s="6"/>
      <c r="CCB172" s="6"/>
      <c r="CCC172" s="6"/>
      <c r="CCD172" s="6"/>
      <c r="CCE172" s="6"/>
      <c r="CCF172" s="6"/>
      <c r="CCG172" s="6"/>
      <c r="CCH172" s="6"/>
      <c r="CCI172" s="6"/>
      <c r="CCJ172" s="6"/>
      <c r="CCK172" s="6"/>
      <c r="CCL172" s="6"/>
      <c r="CCM172" s="6"/>
      <c r="CCN172" s="6"/>
      <c r="CCO172" s="6"/>
      <c r="CCP172" s="6"/>
      <c r="CCQ172" s="6"/>
      <c r="CCR172" s="6"/>
      <c r="CCS172" s="6"/>
      <c r="CCT172" s="6"/>
      <c r="CCU172" s="6"/>
      <c r="CCV172" s="6"/>
      <c r="CCW172" s="6"/>
      <c r="CCX172" s="6"/>
      <c r="CCY172" s="6"/>
      <c r="CCZ172" s="6"/>
      <c r="CDA172" s="6"/>
      <c r="CDB172" s="6"/>
      <c r="CDC172" s="6"/>
      <c r="CDD172" s="6"/>
      <c r="CDE172" s="6"/>
      <c r="CDF172" s="6"/>
      <c r="CDG172" s="6"/>
      <c r="CDH172" s="6"/>
      <c r="CDI172" s="6"/>
      <c r="CDJ172" s="6"/>
      <c r="CDK172" s="6"/>
      <c r="CDL172" s="6"/>
      <c r="CDM172" s="6"/>
      <c r="CDN172" s="6"/>
      <c r="CDO172" s="6"/>
      <c r="CDP172" s="6"/>
      <c r="CDQ172" s="6"/>
      <c r="CDR172" s="6"/>
      <c r="CDS172" s="6"/>
      <c r="CDT172" s="6"/>
      <c r="CDU172" s="6"/>
      <c r="CDV172" s="6"/>
      <c r="CDW172" s="6"/>
      <c r="CDX172" s="6"/>
      <c r="CDY172" s="6"/>
      <c r="CDZ172" s="6"/>
      <c r="CEA172" s="6"/>
      <c r="CEB172" s="6"/>
      <c r="CEC172" s="6"/>
      <c r="CED172" s="6"/>
      <c r="CEE172" s="6"/>
      <c r="CEF172" s="6"/>
      <c r="CEG172" s="6"/>
      <c r="CEH172" s="6"/>
      <c r="CEI172" s="6"/>
      <c r="CEJ172" s="6"/>
      <c r="CEK172" s="6"/>
      <c r="CEL172" s="6"/>
      <c r="CEM172" s="6"/>
      <c r="CEN172" s="6"/>
      <c r="CEO172" s="6"/>
      <c r="CEP172" s="6"/>
      <c r="CEQ172" s="6"/>
      <c r="CER172" s="6"/>
      <c r="CES172" s="6"/>
      <c r="CET172" s="6"/>
      <c r="CEU172" s="6"/>
      <c r="CEV172" s="6"/>
      <c r="CEW172" s="6"/>
      <c r="CEX172" s="6"/>
      <c r="CEY172" s="6"/>
      <c r="CEZ172" s="6"/>
      <c r="CFA172" s="6"/>
      <c r="CFB172" s="6"/>
      <c r="CFC172" s="6"/>
      <c r="CFD172" s="6"/>
      <c r="CFE172" s="6"/>
      <c r="CFF172" s="6"/>
      <c r="CFG172" s="6"/>
      <c r="CFH172" s="6"/>
      <c r="CFI172" s="6"/>
      <c r="CFJ172" s="6"/>
      <c r="CFK172" s="6"/>
      <c r="CFL172" s="6"/>
      <c r="CFM172" s="6"/>
      <c r="CFN172" s="6"/>
      <c r="CFO172" s="6"/>
      <c r="CFP172" s="6"/>
      <c r="CFQ172" s="6"/>
      <c r="CFR172" s="6"/>
      <c r="CFS172" s="6"/>
      <c r="CFT172" s="6"/>
      <c r="CFU172" s="6"/>
      <c r="CFV172" s="6"/>
      <c r="CFW172" s="6"/>
      <c r="CFX172" s="6"/>
      <c r="CFY172" s="6"/>
      <c r="CFZ172" s="6"/>
      <c r="CGA172" s="6"/>
      <c r="CGB172" s="6"/>
      <c r="CGC172" s="6"/>
      <c r="CGD172" s="6"/>
      <c r="CGE172" s="6"/>
      <c r="CGF172" s="6"/>
      <c r="CGG172" s="6"/>
      <c r="CGH172" s="6"/>
      <c r="CGI172" s="6"/>
      <c r="CGJ172" s="6"/>
      <c r="CGK172" s="6"/>
      <c r="CGL172" s="6"/>
      <c r="CGM172" s="6"/>
      <c r="CGN172" s="6"/>
      <c r="CGO172" s="6"/>
      <c r="CGP172" s="6"/>
      <c r="CGQ172" s="6"/>
      <c r="CGR172" s="6"/>
      <c r="CGS172" s="6"/>
      <c r="CGT172" s="6"/>
      <c r="CGU172" s="6"/>
      <c r="CGV172" s="6"/>
      <c r="CGW172" s="6"/>
      <c r="CGX172" s="6"/>
      <c r="CGY172" s="6"/>
      <c r="CGZ172" s="6"/>
      <c r="CHA172" s="6"/>
      <c r="CHB172" s="6"/>
      <c r="CHC172" s="6"/>
      <c r="CHD172" s="6"/>
      <c r="CHE172" s="6"/>
      <c r="CHF172" s="6"/>
      <c r="CHG172" s="6"/>
      <c r="CHH172" s="6"/>
      <c r="CHI172" s="6"/>
      <c r="CHJ172" s="6"/>
      <c r="CHK172" s="6"/>
      <c r="CHL172" s="6"/>
      <c r="CHM172" s="6"/>
      <c r="CHN172" s="6"/>
      <c r="CHO172" s="6"/>
      <c r="CHP172" s="6"/>
      <c r="CHQ172" s="6"/>
      <c r="CHR172" s="6"/>
      <c r="CHS172" s="6"/>
      <c r="CHT172" s="6"/>
      <c r="CHU172" s="6"/>
      <c r="CHV172" s="6"/>
      <c r="CHW172" s="6"/>
      <c r="CHX172" s="6"/>
      <c r="CHY172" s="6"/>
      <c r="CHZ172" s="6"/>
      <c r="CIA172" s="6"/>
      <c r="CIB172" s="6"/>
      <c r="CIC172" s="6"/>
      <c r="CID172" s="6"/>
      <c r="CIE172" s="6"/>
      <c r="CIF172" s="6"/>
      <c r="CIG172" s="6"/>
      <c r="CIH172" s="6"/>
      <c r="CII172" s="6"/>
      <c r="CIJ172" s="6"/>
      <c r="CIK172" s="6"/>
      <c r="CIL172" s="6"/>
      <c r="CIM172" s="6"/>
      <c r="CIN172" s="6"/>
      <c r="CIO172" s="6"/>
      <c r="CIP172" s="6"/>
      <c r="CIQ172" s="6"/>
      <c r="CIR172" s="6"/>
      <c r="CIS172" s="6"/>
      <c r="CIT172" s="6"/>
      <c r="CIU172" s="6"/>
      <c r="CIV172" s="6"/>
      <c r="CIW172" s="6"/>
      <c r="CIX172" s="6"/>
      <c r="CIY172" s="6"/>
      <c r="CIZ172" s="6"/>
      <c r="CJA172" s="6"/>
      <c r="CJB172" s="6"/>
      <c r="CJC172" s="6"/>
      <c r="CJD172" s="6"/>
      <c r="CJE172" s="6"/>
      <c r="CJF172" s="6"/>
      <c r="CJG172" s="6"/>
      <c r="CJH172" s="6"/>
      <c r="CJI172" s="6"/>
      <c r="CJJ172" s="6"/>
      <c r="CJK172" s="6"/>
      <c r="CJL172" s="6"/>
      <c r="CJM172" s="6"/>
      <c r="CJN172" s="6"/>
      <c r="CJO172" s="6"/>
      <c r="CJP172" s="6"/>
      <c r="CJQ172" s="6"/>
      <c r="CJR172" s="6"/>
      <c r="CJS172" s="6"/>
      <c r="CJT172" s="6"/>
      <c r="CJU172" s="6"/>
      <c r="CJV172" s="6"/>
      <c r="CJW172" s="6"/>
      <c r="CJX172" s="6"/>
      <c r="CJY172" s="6"/>
      <c r="CJZ172" s="6"/>
      <c r="CKA172" s="6"/>
      <c r="CKB172" s="6"/>
      <c r="CKC172" s="6"/>
      <c r="CKD172" s="6"/>
      <c r="CKE172" s="6"/>
      <c r="CKF172" s="6"/>
      <c r="CKG172" s="6"/>
      <c r="CKH172" s="6"/>
      <c r="CKI172" s="6"/>
      <c r="CKJ172" s="6"/>
      <c r="CKK172" s="6"/>
      <c r="CKL172" s="6"/>
      <c r="CKM172" s="6"/>
      <c r="CKN172" s="6"/>
      <c r="CKO172" s="6"/>
      <c r="CKP172" s="6"/>
      <c r="CKQ172" s="6"/>
      <c r="CKR172" s="6"/>
      <c r="CKS172" s="6"/>
      <c r="CKT172" s="6"/>
      <c r="CKU172" s="6"/>
      <c r="CKV172" s="6"/>
      <c r="CKW172" s="6"/>
      <c r="CKX172" s="6"/>
      <c r="CKY172" s="6"/>
      <c r="CKZ172" s="6"/>
      <c r="CLA172" s="6"/>
      <c r="CLB172" s="6"/>
      <c r="CLC172" s="6"/>
      <c r="CLD172" s="6"/>
      <c r="CLE172" s="6"/>
      <c r="CLF172" s="6"/>
      <c r="CLG172" s="6"/>
      <c r="CLH172" s="6"/>
      <c r="CLI172" s="6"/>
      <c r="CLJ172" s="6"/>
      <c r="CLK172" s="6"/>
      <c r="CLL172" s="6"/>
      <c r="CLM172" s="6"/>
      <c r="CLN172" s="6"/>
      <c r="CLO172" s="6"/>
      <c r="CLP172" s="6"/>
      <c r="CLQ172" s="6"/>
      <c r="CLR172" s="6"/>
      <c r="CLS172" s="6"/>
      <c r="CLT172" s="6"/>
      <c r="CLU172" s="6"/>
      <c r="CLV172" s="6"/>
      <c r="CLW172" s="6"/>
      <c r="CLX172" s="6"/>
      <c r="CLY172" s="6"/>
      <c r="CLZ172" s="6"/>
      <c r="CMA172" s="6"/>
      <c r="CMB172" s="6"/>
      <c r="CMC172" s="6"/>
      <c r="CMD172" s="6"/>
      <c r="CME172" s="6"/>
      <c r="CMF172" s="6"/>
      <c r="CMG172" s="6"/>
      <c r="CMH172" s="6"/>
      <c r="CMI172" s="6"/>
      <c r="CMJ172" s="6"/>
      <c r="CMK172" s="6"/>
      <c r="CML172" s="6"/>
      <c r="CMM172" s="6"/>
      <c r="CMN172" s="6"/>
      <c r="CMO172" s="6"/>
      <c r="CMP172" s="6"/>
      <c r="CMQ172" s="6"/>
      <c r="CMR172" s="6"/>
      <c r="CMS172" s="6"/>
      <c r="CMT172" s="6"/>
      <c r="CMU172" s="6"/>
      <c r="CMV172" s="6"/>
      <c r="CMW172" s="6"/>
      <c r="CMX172" s="6"/>
      <c r="CMY172" s="6"/>
      <c r="CMZ172" s="6"/>
      <c r="CNA172" s="6"/>
      <c r="CNB172" s="6"/>
      <c r="CNC172" s="6"/>
      <c r="CND172" s="6"/>
      <c r="CNE172" s="6"/>
      <c r="CNF172" s="6"/>
      <c r="CNG172" s="6"/>
      <c r="CNH172" s="6"/>
      <c r="CNI172" s="6"/>
      <c r="CNJ172" s="6"/>
      <c r="CNK172" s="6"/>
      <c r="CNL172" s="6"/>
      <c r="CNM172" s="6"/>
      <c r="CNN172" s="6"/>
      <c r="CNO172" s="6"/>
      <c r="CNP172" s="6"/>
      <c r="CNQ172" s="6"/>
      <c r="CNR172" s="6"/>
      <c r="CNS172" s="6"/>
      <c r="CNT172" s="6"/>
      <c r="CNU172" s="6"/>
      <c r="CNV172" s="6"/>
      <c r="CNW172" s="6"/>
      <c r="CNX172" s="6"/>
      <c r="CNY172" s="6"/>
      <c r="CNZ172" s="6"/>
      <c r="COA172" s="6"/>
      <c r="COB172" s="6"/>
      <c r="COC172" s="6"/>
      <c r="COD172" s="6"/>
      <c r="COE172" s="6"/>
      <c r="COF172" s="6"/>
      <c r="COG172" s="6"/>
      <c r="COH172" s="6"/>
      <c r="COI172" s="6"/>
      <c r="COJ172" s="6"/>
      <c r="COK172" s="6"/>
      <c r="COL172" s="6"/>
      <c r="COM172" s="6"/>
      <c r="CON172" s="6"/>
      <c r="COO172" s="6"/>
      <c r="COP172" s="6"/>
      <c r="COQ172" s="6"/>
      <c r="COR172" s="6"/>
      <c r="COS172" s="6"/>
      <c r="COT172" s="6"/>
      <c r="COU172" s="6"/>
      <c r="COV172" s="6"/>
      <c r="COW172" s="6"/>
      <c r="COX172" s="6"/>
      <c r="COY172" s="6"/>
      <c r="COZ172" s="6"/>
      <c r="CPA172" s="6"/>
      <c r="CPB172" s="6"/>
      <c r="CPC172" s="6"/>
      <c r="CPD172" s="6"/>
      <c r="CPE172" s="6"/>
      <c r="CPF172" s="6"/>
      <c r="CPG172" s="6"/>
      <c r="CPH172" s="6"/>
      <c r="CPI172" s="6"/>
      <c r="CPJ172" s="6"/>
      <c r="CPK172" s="6"/>
      <c r="CPL172" s="6"/>
      <c r="CPM172" s="6"/>
      <c r="CPN172" s="6"/>
      <c r="CPO172" s="6"/>
      <c r="CPP172" s="6"/>
      <c r="CPQ172" s="6"/>
      <c r="CPR172" s="6"/>
      <c r="CPS172" s="6"/>
      <c r="CPT172" s="6"/>
      <c r="CPU172" s="6"/>
      <c r="CPV172" s="6"/>
      <c r="CPW172" s="6"/>
      <c r="CPX172" s="6"/>
      <c r="CPY172" s="6"/>
      <c r="CPZ172" s="6"/>
      <c r="CQA172" s="6"/>
      <c r="CQB172" s="6"/>
      <c r="CQC172" s="6"/>
      <c r="CQD172" s="6"/>
      <c r="CQE172" s="6"/>
      <c r="CQF172" s="6"/>
      <c r="CQG172" s="6"/>
      <c r="CQH172" s="6"/>
      <c r="CQI172" s="6"/>
      <c r="CQJ172" s="6"/>
      <c r="CQK172" s="6"/>
      <c r="CQL172" s="6"/>
      <c r="CQM172" s="6"/>
      <c r="CQN172" s="6"/>
      <c r="CQO172" s="6"/>
      <c r="CQP172" s="6"/>
      <c r="CQQ172" s="6"/>
      <c r="CQR172" s="6"/>
      <c r="CQS172" s="6"/>
      <c r="CQT172" s="6"/>
      <c r="CQU172" s="6"/>
      <c r="CQV172" s="6"/>
      <c r="CQW172" s="6"/>
      <c r="CQX172" s="6"/>
      <c r="CQY172" s="6"/>
      <c r="CQZ172" s="6"/>
      <c r="CRA172" s="6"/>
      <c r="CRB172" s="6"/>
      <c r="CRC172" s="6"/>
      <c r="CRD172" s="6"/>
      <c r="CRE172" s="6"/>
      <c r="CRF172" s="6"/>
      <c r="CRG172" s="6"/>
      <c r="CRH172" s="6"/>
      <c r="CRI172" s="6"/>
      <c r="CRJ172" s="6"/>
      <c r="CRK172" s="6"/>
      <c r="CRL172" s="6"/>
      <c r="CRM172" s="6"/>
      <c r="CRN172" s="6"/>
      <c r="CRO172" s="6"/>
      <c r="CRP172" s="6"/>
      <c r="CRQ172" s="6"/>
      <c r="CRR172" s="6"/>
      <c r="CRS172" s="6"/>
      <c r="CRT172" s="6"/>
      <c r="CRU172" s="6"/>
      <c r="CRV172" s="6"/>
      <c r="CRW172" s="6"/>
      <c r="CRX172" s="6"/>
      <c r="CRY172" s="6"/>
      <c r="CRZ172" s="6"/>
      <c r="CSA172" s="6"/>
      <c r="CSB172" s="6"/>
      <c r="CSC172" s="6"/>
      <c r="CSD172" s="6"/>
      <c r="CSE172" s="6"/>
      <c r="CSF172" s="6"/>
      <c r="CSG172" s="6"/>
      <c r="CSH172" s="6"/>
      <c r="CSI172" s="6"/>
      <c r="CSJ172" s="6"/>
      <c r="CSK172" s="6"/>
      <c r="CSL172" s="6"/>
      <c r="CSM172" s="6"/>
      <c r="CSN172" s="6"/>
      <c r="CSO172" s="6"/>
      <c r="CSP172" s="6"/>
      <c r="CSQ172" s="6"/>
      <c r="CSR172" s="6"/>
      <c r="CSS172" s="6"/>
      <c r="CST172" s="6"/>
      <c r="CSU172" s="6"/>
      <c r="CSV172" s="6"/>
      <c r="CSW172" s="6"/>
      <c r="CSX172" s="6"/>
      <c r="CSY172" s="6"/>
      <c r="CSZ172" s="6"/>
      <c r="CTA172" s="6"/>
      <c r="CTB172" s="6"/>
      <c r="CTC172" s="6"/>
      <c r="CTD172" s="6"/>
      <c r="CTE172" s="6"/>
      <c r="CTF172" s="6"/>
      <c r="CTG172" s="6"/>
      <c r="CTH172" s="6"/>
      <c r="CTI172" s="6"/>
      <c r="CTJ172" s="6"/>
      <c r="CTK172" s="6"/>
      <c r="CTL172" s="6"/>
      <c r="CTM172" s="6"/>
      <c r="CTN172" s="6"/>
      <c r="CTO172" s="6"/>
      <c r="CTP172" s="6"/>
      <c r="CTQ172" s="6"/>
      <c r="CTR172" s="6"/>
      <c r="CTS172" s="6"/>
      <c r="CTT172" s="6"/>
      <c r="CTU172" s="6"/>
      <c r="CTV172" s="6"/>
      <c r="CTW172" s="6"/>
      <c r="CTX172" s="6"/>
      <c r="CTY172" s="6"/>
      <c r="CTZ172" s="6"/>
      <c r="CUA172" s="6"/>
      <c r="CUB172" s="6"/>
      <c r="CUC172" s="6"/>
      <c r="CUD172" s="6"/>
      <c r="CUE172" s="6"/>
      <c r="CUF172" s="6"/>
      <c r="CUG172" s="6"/>
      <c r="CUH172" s="6"/>
      <c r="CUI172" s="6"/>
      <c r="CUJ172" s="6"/>
      <c r="CUK172" s="6"/>
      <c r="CUL172" s="6"/>
      <c r="CUM172" s="6"/>
      <c r="CUN172" s="6"/>
      <c r="CUO172" s="6"/>
      <c r="CUP172" s="6"/>
      <c r="CUQ172" s="6"/>
      <c r="CUR172" s="6"/>
      <c r="CUS172" s="6"/>
      <c r="CUT172" s="6"/>
      <c r="CUU172" s="6"/>
      <c r="CUV172" s="6"/>
      <c r="CUW172" s="6"/>
      <c r="CUX172" s="6"/>
      <c r="CUY172" s="6"/>
      <c r="CUZ172" s="6"/>
      <c r="CVA172" s="6"/>
      <c r="CVB172" s="6"/>
      <c r="CVC172" s="6"/>
      <c r="CVD172" s="6"/>
      <c r="CVE172" s="6"/>
      <c r="CVF172" s="6"/>
      <c r="CVG172" s="6"/>
      <c r="CVH172" s="6"/>
      <c r="CVI172" s="6"/>
      <c r="CVJ172" s="6"/>
      <c r="CVK172" s="6"/>
      <c r="CVL172" s="6"/>
      <c r="CVM172" s="6"/>
      <c r="CVN172" s="6"/>
      <c r="CVO172" s="6"/>
      <c r="CVP172" s="6"/>
      <c r="CVQ172" s="6"/>
      <c r="CVR172" s="6"/>
      <c r="CVS172" s="6"/>
      <c r="CVT172" s="6"/>
      <c r="CVU172" s="6"/>
      <c r="CVV172" s="6"/>
      <c r="CVW172" s="6"/>
      <c r="CVX172" s="6"/>
      <c r="CVY172" s="6"/>
      <c r="CVZ172" s="6"/>
      <c r="CWA172" s="6"/>
      <c r="CWB172" s="6"/>
      <c r="CWC172" s="6"/>
      <c r="CWD172" s="6"/>
      <c r="CWE172" s="6"/>
      <c r="CWF172" s="6"/>
      <c r="CWG172" s="6"/>
      <c r="CWH172" s="6"/>
      <c r="CWI172" s="6"/>
      <c r="CWJ172" s="6"/>
      <c r="CWK172" s="6"/>
      <c r="CWL172" s="6"/>
      <c r="CWM172" s="6"/>
      <c r="CWN172" s="6"/>
      <c r="CWO172" s="6"/>
      <c r="CWP172" s="6"/>
      <c r="CWQ172" s="6"/>
      <c r="CWR172" s="6"/>
      <c r="CWS172" s="6"/>
      <c r="CWT172" s="6"/>
      <c r="CWU172" s="6"/>
      <c r="CWV172" s="6"/>
      <c r="CWW172" s="6"/>
      <c r="CWX172" s="6"/>
      <c r="CWY172" s="6"/>
      <c r="CWZ172" s="6"/>
      <c r="CXA172" s="6"/>
      <c r="CXB172" s="6"/>
      <c r="CXC172" s="6"/>
      <c r="CXD172" s="6"/>
      <c r="CXE172" s="6"/>
      <c r="CXF172" s="6"/>
      <c r="CXG172" s="6"/>
      <c r="CXH172" s="6"/>
      <c r="CXI172" s="6"/>
      <c r="CXJ172" s="6"/>
      <c r="CXK172" s="6"/>
      <c r="CXL172" s="6"/>
      <c r="CXM172" s="6"/>
      <c r="CXN172" s="6"/>
      <c r="CXO172" s="6"/>
      <c r="CXP172" s="6"/>
      <c r="CXQ172" s="6"/>
      <c r="CXR172" s="6"/>
      <c r="CXS172" s="6"/>
      <c r="CXT172" s="6"/>
      <c r="CXU172" s="6"/>
      <c r="CXV172" s="6"/>
      <c r="CXW172" s="6"/>
      <c r="CXX172" s="6"/>
      <c r="CXY172" s="6"/>
      <c r="CXZ172" s="6"/>
      <c r="CYA172" s="6"/>
      <c r="CYB172" s="6"/>
      <c r="CYC172" s="6"/>
      <c r="CYD172" s="6"/>
      <c r="CYE172" s="6"/>
      <c r="CYF172" s="6"/>
      <c r="CYG172" s="6"/>
      <c r="CYH172" s="6"/>
      <c r="CYI172" s="6"/>
      <c r="CYJ172" s="6"/>
      <c r="CYK172" s="6"/>
      <c r="CYL172" s="6"/>
      <c r="CYM172" s="6"/>
      <c r="CYN172" s="6"/>
      <c r="CYO172" s="6"/>
      <c r="CYP172" s="6"/>
      <c r="CYQ172" s="6"/>
      <c r="CYR172" s="6"/>
      <c r="CYS172" s="6"/>
      <c r="CYT172" s="6"/>
      <c r="CYU172" s="6"/>
      <c r="CYV172" s="6"/>
      <c r="CYW172" s="6"/>
      <c r="CYX172" s="6"/>
      <c r="CYY172" s="6"/>
      <c r="CYZ172" s="6"/>
      <c r="CZA172" s="6"/>
      <c r="CZB172" s="6"/>
      <c r="CZC172" s="6"/>
      <c r="CZD172" s="6"/>
      <c r="CZE172" s="6"/>
      <c r="CZF172" s="6"/>
      <c r="CZG172" s="6"/>
      <c r="CZH172" s="6"/>
      <c r="CZI172" s="6"/>
      <c r="CZJ172" s="6"/>
      <c r="CZK172" s="6"/>
      <c r="CZL172" s="6"/>
      <c r="CZM172" s="6"/>
      <c r="CZN172" s="6"/>
      <c r="CZO172" s="6"/>
      <c r="CZP172" s="6"/>
      <c r="CZQ172" s="6"/>
      <c r="CZR172" s="6"/>
      <c r="CZS172" s="6"/>
      <c r="CZT172" s="6"/>
      <c r="CZU172" s="6"/>
      <c r="CZV172" s="6"/>
      <c r="CZW172" s="6"/>
      <c r="CZX172" s="6"/>
      <c r="CZY172" s="6"/>
      <c r="CZZ172" s="6"/>
      <c r="DAA172" s="6"/>
      <c r="DAB172" s="6"/>
      <c r="DAC172" s="6"/>
      <c r="DAD172" s="6"/>
      <c r="DAE172" s="6"/>
      <c r="DAF172" s="6"/>
      <c r="DAG172" s="6"/>
      <c r="DAH172" s="6"/>
      <c r="DAI172" s="6"/>
      <c r="DAJ172" s="6"/>
      <c r="DAK172" s="6"/>
      <c r="DAL172" s="6"/>
      <c r="DAM172" s="6"/>
      <c r="DAN172" s="6"/>
      <c r="DAO172" s="6"/>
      <c r="DAP172" s="6"/>
      <c r="DAQ172" s="6"/>
      <c r="DAR172" s="6"/>
      <c r="DAS172" s="6"/>
      <c r="DAT172" s="6"/>
      <c r="DAU172" s="6"/>
      <c r="DAV172" s="6"/>
      <c r="DAW172" s="6"/>
      <c r="DAX172" s="6"/>
      <c r="DAY172" s="6"/>
      <c r="DAZ172" s="6"/>
      <c r="DBA172" s="6"/>
      <c r="DBB172" s="6"/>
      <c r="DBC172" s="6"/>
      <c r="DBD172" s="6"/>
      <c r="DBE172" s="6"/>
      <c r="DBF172" s="6"/>
      <c r="DBG172" s="6"/>
      <c r="DBH172" s="6"/>
      <c r="DBI172" s="6"/>
      <c r="DBJ172" s="6"/>
      <c r="DBK172" s="6"/>
      <c r="DBL172" s="6"/>
      <c r="DBM172" s="6"/>
      <c r="DBN172" s="6"/>
      <c r="DBO172" s="6"/>
      <c r="DBP172" s="6"/>
      <c r="DBQ172" s="6"/>
      <c r="DBR172" s="6"/>
      <c r="DBS172" s="6"/>
      <c r="DBT172" s="6"/>
      <c r="DBU172" s="6"/>
      <c r="DBV172" s="6"/>
      <c r="DBW172" s="6"/>
      <c r="DBX172" s="6"/>
      <c r="DBY172" s="6"/>
      <c r="DBZ172" s="6"/>
      <c r="DCA172" s="6"/>
      <c r="DCB172" s="6"/>
      <c r="DCC172" s="6"/>
      <c r="DCD172" s="6"/>
      <c r="DCE172" s="6"/>
      <c r="DCF172" s="6"/>
      <c r="DCG172" s="6"/>
      <c r="DCH172" s="6"/>
      <c r="DCI172" s="6"/>
      <c r="DCJ172" s="6"/>
      <c r="DCK172" s="6"/>
      <c r="DCL172" s="6"/>
      <c r="DCM172" s="6"/>
      <c r="DCN172" s="6"/>
      <c r="DCO172" s="6"/>
      <c r="DCP172" s="6"/>
      <c r="DCQ172" s="6"/>
      <c r="DCR172" s="6"/>
      <c r="DCS172" s="6"/>
      <c r="DCT172" s="6"/>
      <c r="DCU172" s="6"/>
      <c r="DCV172" s="6"/>
      <c r="DCW172" s="6"/>
      <c r="DCX172" s="6"/>
      <c r="DCY172" s="6"/>
      <c r="DCZ172" s="6"/>
      <c r="DDA172" s="6"/>
      <c r="DDB172" s="6"/>
      <c r="DDC172" s="6"/>
      <c r="DDD172" s="6"/>
      <c r="DDE172" s="6"/>
      <c r="DDF172" s="6"/>
      <c r="DDG172" s="6"/>
      <c r="DDH172" s="6"/>
      <c r="DDI172" s="6"/>
      <c r="DDJ172" s="6"/>
      <c r="DDK172" s="6"/>
      <c r="DDL172" s="6"/>
      <c r="DDM172" s="6"/>
      <c r="DDN172" s="6"/>
      <c r="DDO172" s="6"/>
      <c r="DDP172" s="6"/>
      <c r="DDQ172" s="6"/>
      <c r="DDR172" s="6"/>
      <c r="DDS172" s="6"/>
      <c r="DDT172" s="6"/>
      <c r="DDU172" s="6"/>
      <c r="DDV172" s="6"/>
      <c r="DDW172" s="6"/>
      <c r="DDX172" s="6"/>
      <c r="DDY172" s="6"/>
      <c r="DDZ172" s="6"/>
      <c r="DEA172" s="6"/>
      <c r="DEB172" s="6"/>
      <c r="DEC172" s="6"/>
      <c r="DED172" s="6"/>
      <c r="DEE172" s="6"/>
      <c r="DEF172" s="6"/>
      <c r="DEG172" s="6"/>
      <c r="DEH172" s="6"/>
      <c r="DEI172" s="6"/>
      <c r="DEJ172" s="6"/>
      <c r="DEK172" s="6"/>
      <c r="DEL172" s="6"/>
      <c r="DEM172" s="6"/>
      <c r="DEN172" s="6"/>
      <c r="DEO172" s="6"/>
      <c r="DEP172" s="6"/>
      <c r="DEQ172" s="6"/>
      <c r="DER172" s="6"/>
      <c r="DES172" s="6"/>
      <c r="DET172" s="6"/>
      <c r="DEU172" s="6"/>
      <c r="DEV172" s="6"/>
      <c r="DEW172" s="6"/>
      <c r="DEX172" s="6"/>
      <c r="DEY172" s="6"/>
      <c r="DEZ172" s="6"/>
      <c r="DFA172" s="6"/>
      <c r="DFB172" s="6"/>
      <c r="DFC172" s="6"/>
      <c r="DFD172" s="6"/>
      <c r="DFE172" s="6"/>
      <c r="DFF172" s="6"/>
      <c r="DFG172" s="6"/>
      <c r="DFH172" s="6"/>
      <c r="DFI172" s="6"/>
      <c r="DFJ172" s="6"/>
      <c r="DFK172" s="6"/>
      <c r="DFL172" s="6"/>
      <c r="DFM172" s="6"/>
      <c r="DFN172" s="6"/>
      <c r="DFO172" s="6"/>
      <c r="DFP172" s="6"/>
      <c r="DFQ172" s="6"/>
      <c r="DFR172" s="6"/>
      <c r="DFS172" s="6"/>
      <c r="DFT172" s="6"/>
      <c r="DFU172" s="6"/>
      <c r="DFV172" s="6"/>
      <c r="DFW172" s="6"/>
      <c r="DFX172" s="6"/>
      <c r="DFY172" s="6"/>
      <c r="DFZ172" s="6"/>
      <c r="DGA172" s="6"/>
      <c r="DGB172" s="6"/>
      <c r="DGC172" s="6"/>
      <c r="DGD172" s="6"/>
      <c r="DGE172" s="6"/>
      <c r="DGF172" s="6"/>
      <c r="DGG172" s="6"/>
      <c r="DGH172" s="6"/>
      <c r="DGI172" s="6"/>
      <c r="DGJ172" s="6"/>
      <c r="DGK172" s="6"/>
      <c r="DGL172" s="6"/>
      <c r="DGM172" s="6"/>
      <c r="DGN172" s="6"/>
      <c r="DGO172" s="6"/>
      <c r="DGP172" s="6"/>
      <c r="DGQ172" s="6"/>
      <c r="DGR172" s="6"/>
      <c r="DGS172" s="6"/>
      <c r="DGT172" s="6"/>
      <c r="DGU172" s="6"/>
      <c r="DGV172" s="6"/>
      <c r="DGW172" s="6"/>
      <c r="DGX172" s="6"/>
      <c r="DGY172" s="6"/>
      <c r="DGZ172" s="6"/>
      <c r="DHA172" s="6"/>
      <c r="DHB172" s="6"/>
      <c r="DHC172" s="6"/>
      <c r="DHD172" s="6"/>
      <c r="DHE172" s="6"/>
      <c r="DHF172" s="6"/>
      <c r="DHG172" s="6"/>
      <c r="DHH172" s="6"/>
      <c r="DHI172" s="6"/>
      <c r="DHJ172" s="6"/>
      <c r="DHK172" s="6"/>
      <c r="DHL172" s="6"/>
      <c r="DHM172" s="6"/>
      <c r="DHN172" s="6"/>
      <c r="DHO172" s="6"/>
      <c r="DHP172" s="6"/>
      <c r="DHQ172" s="6"/>
      <c r="DHR172" s="6"/>
      <c r="DHS172" s="6"/>
      <c r="DHT172" s="6"/>
      <c r="DHU172" s="6"/>
      <c r="DHV172" s="6"/>
      <c r="DHW172" s="6"/>
      <c r="DHX172" s="6"/>
      <c r="DHY172" s="6"/>
      <c r="DHZ172" s="6"/>
      <c r="DIA172" s="6"/>
      <c r="DIB172" s="6"/>
      <c r="DIC172" s="6"/>
      <c r="DID172" s="6"/>
      <c r="DIE172" s="6"/>
      <c r="DIF172" s="6"/>
      <c r="DIG172" s="6"/>
      <c r="DIH172" s="6"/>
      <c r="DII172" s="6"/>
      <c r="DIJ172" s="6"/>
      <c r="DIK172" s="6"/>
      <c r="DIL172" s="6"/>
      <c r="DIM172" s="6"/>
      <c r="DIN172" s="6"/>
      <c r="DIO172" s="6"/>
      <c r="DIP172" s="6"/>
      <c r="DIQ172" s="6"/>
      <c r="DIR172" s="6"/>
      <c r="DIS172" s="6"/>
      <c r="DIT172" s="6"/>
      <c r="DIU172" s="6"/>
      <c r="DIV172" s="6"/>
      <c r="DIW172" s="6"/>
      <c r="DIX172" s="6"/>
      <c r="DIY172" s="6"/>
      <c r="DIZ172" s="6"/>
      <c r="DJA172" s="6"/>
      <c r="DJB172" s="6"/>
      <c r="DJC172" s="6"/>
      <c r="DJD172" s="6"/>
      <c r="DJE172" s="6"/>
      <c r="DJF172" s="6"/>
      <c r="DJG172" s="6"/>
      <c r="DJH172" s="6"/>
      <c r="DJI172" s="6"/>
      <c r="DJJ172" s="6"/>
      <c r="DJK172" s="6"/>
      <c r="DJL172" s="6"/>
      <c r="DJM172" s="6"/>
      <c r="DJN172" s="6"/>
      <c r="DJO172" s="6"/>
      <c r="DJP172" s="6"/>
      <c r="DJQ172" s="6"/>
      <c r="DJR172" s="6"/>
      <c r="DJS172" s="6"/>
      <c r="DJT172" s="6"/>
      <c r="DJU172" s="6"/>
      <c r="DJV172" s="6"/>
      <c r="DJW172" s="6"/>
      <c r="DJX172" s="6"/>
      <c r="DJY172" s="6"/>
      <c r="DJZ172" s="6"/>
      <c r="DKA172" s="6"/>
      <c r="DKB172" s="6"/>
      <c r="DKC172" s="6"/>
      <c r="DKD172" s="6"/>
      <c r="DKE172" s="6"/>
      <c r="DKF172" s="6"/>
      <c r="DKG172" s="6"/>
      <c r="DKH172" s="6"/>
      <c r="DKI172" s="6"/>
      <c r="DKJ172" s="6"/>
      <c r="DKK172" s="6"/>
      <c r="DKL172" s="6"/>
      <c r="DKM172" s="6"/>
      <c r="DKN172" s="6"/>
      <c r="DKO172" s="6"/>
      <c r="DKP172" s="6"/>
      <c r="DKQ172" s="6"/>
      <c r="DKR172" s="6"/>
      <c r="DKS172" s="6"/>
      <c r="DKT172" s="6"/>
      <c r="DKU172" s="6"/>
      <c r="DKV172" s="6"/>
      <c r="DKW172" s="6"/>
      <c r="DKX172" s="6"/>
      <c r="DKY172" s="6"/>
      <c r="DKZ172" s="6"/>
      <c r="DLA172" s="6"/>
      <c r="DLB172" s="6"/>
      <c r="DLC172" s="6"/>
      <c r="DLD172" s="6"/>
      <c r="DLE172" s="6"/>
      <c r="DLF172" s="6"/>
      <c r="DLG172" s="6"/>
      <c r="DLH172" s="6"/>
      <c r="DLI172" s="6"/>
      <c r="DLJ172" s="6"/>
      <c r="DLK172" s="6"/>
      <c r="DLL172" s="6"/>
      <c r="DLM172" s="6"/>
      <c r="DLN172" s="6"/>
      <c r="DLO172" s="6"/>
      <c r="DLP172" s="6"/>
      <c r="DLQ172" s="6"/>
      <c r="DLR172" s="6"/>
      <c r="DLS172" s="6"/>
      <c r="DLT172" s="6"/>
      <c r="DLU172" s="6"/>
      <c r="DLV172" s="6"/>
      <c r="DLW172" s="6"/>
      <c r="DLX172" s="6"/>
      <c r="DLY172" s="6"/>
      <c r="DLZ172" s="6"/>
      <c r="DMA172" s="6"/>
      <c r="DMB172" s="6"/>
      <c r="DMC172" s="6"/>
      <c r="DMD172" s="6"/>
      <c r="DME172" s="6"/>
      <c r="DMF172" s="6"/>
      <c r="DMG172" s="6"/>
      <c r="DMH172" s="6"/>
      <c r="DMI172" s="6"/>
      <c r="DMJ172" s="6"/>
      <c r="DMK172" s="6"/>
      <c r="DML172" s="6"/>
      <c r="DMM172" s="6"/>
      <c r="DMN172" s="6"/>
      <c r="DMO172" s="6"/>
      <c r="DMP172" s="6"/>
      <c r="DMQ172" s="6"/>
      <c r="DMR172" s="6"/>
      <c r="DMS172" s="6"/>
      <c r="DMT172" s="6"/>
      <c r="DMU172" s="6"/>
      <c r="DMV172" s="6"/>
      <c r="DMW172" s="6"/>
      <c r="DMX172" s="6"/>
      <c r="DMY172" s="6"/>
      <c r="DMZ172" s="6"/>
      <c r="DNA172" s="6"/>
      <c r="DNB172" s="6"/>
      <c r="DNC172" s="6"/>
      <c r="DND172" s="6"/>
      <c r="DNE172" s="6"/>
      <c r="DNF172" s="6"/>
      <c r="DNG172" s="6"/>
      <c r="DNH172" s="6"/>
      <c r="DNI172" s="6"/>
      <c r="DNJ172" s="6"/>
      <c r="DNK172" s="6"/>
      <c r="DNL172" s="6"/>
      <c r="DNM172" s="6"/>
      <c r="DNN172" s="6"/>
      <c r="DNO172" s="6"/>
      <c r="DNP172" s="6"/>
      <c r="DNQ172" s="6"/>
      <c r="DNR172" s="6"/>
      <c r="DNS172" s="6"/>
      <c r="DNT172" s="6"/>
      <c r="DNU172" s="6"/>
      <c r="DNV172" s="6"/>
      <c r="DNW172" s="6"/>
      <c r="DNX172" s="6"/>
      <c r="DNY172" s="6"/>
      <c r="DNZ172" s="6"/>
      <c r="DOA172" s="6"/>
      <c r="DOB172" s="6"/>
      <c r="DOC172" s="6"/>
      <c r="DOD172" s="6"/>
      <c r="DOE172" s="6"/>
      <c r="DOF172" s="6"/>
      <c r="DOG172" s="6"/>
      <c r="DOH172" s="6"/>
      <c r="DOI172" s="6"/>
      <c r="DOJ172" s="6"/>
      <c r="DOK172" s="6"/>
      <c r="DOL172" s="6"/>
      <c r="DOM172" s="6"/>
      <c r="DON172" s="6"/>
      <c r="DOO172" s="6"/>
      <c r="DOP172" s="6"/>
      <c r="DOQ172" s="6"/>
      <c r="DOR172" s="6"/>
      <c r="DOS172" s="6"/>
      <c r="DOT172" s="6"/>
      <c r="DOU172" s="6"/>
      <c r="DOV172" s="6"/>
      <c r="DOW172" s="6"/>
      <c r="DOX172" s="6"/>
      <c r="DOY172" s="6"/>
      <c r="DOZ172" s="6"/>
      <c r="DPA172" s="6"/>
      <c r="DPB172" s="6"/>
      <c r="DPC172" s="6"/>
      <c r="DPD172" s="6"/>
      <c r="DPE172" s="6"/>
      <c r="DPF172" s="6"/>
      <c r="DPG172" s="6"/>
      <c r="DPH172" s="6"/>
      <c r="DPI172" s="6"/>
      <c r="DPJ172" s="6"/>
      <c r="DPK172" s="6"/>
      <c r="DPL172" s="6"/>
      <c r="DPM172" s="6"/>
      <c r="DPN172" s="6"/>
      <c r="DPO172" s="6"/>
      <c r="DPP172" s="6"/>
      <c r="DPQ172" s="6"/>
      <c r="DPR172" s="6"/>
      <c r="DPS172" s="6"/>
      <c r="DPT172" s="6"/>
      <c r="DPU172" s="6"/>
      <c r="DPV172" s="6"/>
      <c r="DPW172" s="6"/>
      <c r="DPX172" s="6"/>
      <c r="DPY172" s="6"/>
      <c r="DPZ172" s="6"/>
      <c r="DQA172" s="6"/>
      <c r="DQB172" s="6"/>
      <c r="DQC172" s="6"/>
      <c r="DQD172" s="6"/>
      <c r="DQE172" s="6"/>
      <c r="DQF172" s="6"/>
      <c r="DQG172" s="6"/>
      <c r="DQH172" s="6"/>
      <c r="DQI172" s="6"/>
      <c r="DQJ172" s="6"/>
      <c r="DQK172" s="6"/>
      <c r="DQL172" s="6"/>
      <c r="DQM172" s="6"/>
      <c r="DQN172" s="6"/>
      <c r="DQO172" s="6"/>
      <c r="DQP172" s="6"/>
      <c r="DQQ172" s="6"/>
      <c r="DQR172" s="6"/>
      <c r="DQS172" s="6"/>
      <c r="DQT172" s="6"/>
      <c r="DQU172" s="6"/>
      <c r="DQV172" s="6"/>
      <c r="DQW172" s="6"/>
      <c r="DQX172" s="6"/>
      <c r="DQY172" s="6"/>
      <c r="DQZ172" s="6"/>
      <c r="DRA172" s="6"/>
      <c r="DRB172" s="6"/>
      <c r="DRC172" s="6"/>
      <c r="DRD172" s="6"/>
      <c r="DRE172" s="6"/>
      <c r="DRF172" s="6"/>
      <c r="DRG172" s="6"/>
      <c r="DRH172" s="6"/>
      <c r="DRI172" s="6"/>
      <c r="DRJ172" s="6"/>
      <c r="DRK172" s="6"/>
      <c r="DRL172" s="6"/>
      <c r="DRM172" s="6"/>
      <c r="DRN172" s="6"/>
      <c r="DRO172" s="6"/>
      <c r="DRP172" s="6"/>
      <c r="DRQ172" s="6"/>
      <c r="DRR172" s="6"/>
      <c r="DRS172" s="6"/>
      <c r="DRT172" s="6"/>
      <c r="DRU172" s="6"/>
      <c r="DRV172" s="6"/>
      <c r="DRW172" s="6"/>
      <c r="DRX172" s="6"/>
      <c r="DRY172" s="6"/>
      <c r="DRZ172" s="6"/>
      <c r="DSA172" s="6"/>
      <c r="DSB172" s="6"/>
      <c r="DSC172" s="6"/>
      <c r="DSD172" s="6"/>
      <c r="DSE172" s="6"/>
      <c r="DSF172" s="6"/>
      <c r="DSG172" s="6"/>
      <c r="DSH172" s="6"/>
      <c r="DSI172" s="6"/>
      <c r="DSJ172" s="6"/>
      <c r="DSK172" s="6"/>
      <c r="DSL172" s="6"/>
      <c r="DSM172" s="6"/>
      <c r="DSN172" s="6"/>
      <c r="DSO172" s="6"/>
      <c r="DSP172" s="6"/>
      <c r="DSQ172" s="6"/>
      <c r="DSR172" s="6"/>
      <c r="DSS172" s="6"/>
      <c r="DST172" s="6"/>
      <c r="DSU172" s="6"/>
      <c r="DSV172" s="6"/>
      <c r="DSW172" s="6"/>
      <c r="DSX172" s="6"/>
      <c r="DSY172" s="6"/>
      <c r="DSZ172" s="6"/>
      <c r="DTA172" s="6"/>
      <c r="DTB172" s="6"/>
      <c r="DTC172" s="6"/>
      <c r="DTD172" s="6"/>
      <c r="DTE172" s="6"/>
      <c r="DTF172" s="6"/>
      <c r="DTG172" s="6"/>
      <c r="DTH172" s="6"/>
      <c r="DTI172" s="6"/>
      <c r="DTJ172" s="6"/>
      <c r="DTK172" s="6"/>
      <c r="DTL172" s="6"/>
      <c r="DTM172" s="6"/>
      <c r="DTN172" s="6"/>
      <c r="DTO172" s="6"/>
      <c r="DTP172" s="6"/>
      <c r="DTQ172" s="6"/>
      <c r="DTR172" s="6"/>
      <c r="DTS172" s="6"/>
      <c r="DTT172" s="6"/>
      <c r="DTU172" s="6"/>
      <c r="DTV172" s="6"/>
      <c r="DTW172" s="6"/>
      <c r="DTX172" s="6"/>
      <c r="DTY172" s="6"/>
      <c r="DTZ172" s="6"/>
      <c r="DUA172" s="6"/>
      <c r="DUB172" s="6"/>
      <c r="DUC172" s="6"/>
      <c r="DUD172" s="6"/>
      <c r="DUE172" s="6"/>
      <c r="DUF172" s="6"/>
      <c r="DUG172" s="6"/>
      <c r="DUH172" s="6"/>
      <c r="DUI172" s="6"/>
      <c r="DUJ172" s="6"/>
      <c r="DUK172" s="6"/>
      <c r="DUL172" s="6"/>
      <c r="DUM172" s="6"/>
      <c r="DUN172" s="6"/>
      <c r="DUO172" s="6"/>
      <c r="DUP172" s="6"/>
      <c r="DUQ172" s="6"/>
      <c r="DUR172" s="6"/>
      <c r="DUS172" s="6"/>
      <c r="DUT172" s="6"/>
      <c r="DUU172" s="6"/>
      <c r="DUV172" s="6"/>
      <c r="DUW172" s="6"/>
      <c r="DUX172" s="6"/>
      <c r="DUY172" s="6"/>
      <c r="DUZ172" s="6"/>
      <c r="DVA172" s="6"/>
      <c r="DVB172" s="6"/>
      <c r="DVC172" s="6"/>
      <c r="DVD172" s="6"/>
      <c r="DVE172" s="6"/>
      <c r="DVF172" s="6"/>
      <c r="DVG172" s="6"/>
      <c r="DVH172" s="6"/>
      <c r="DVI172" s="6"/>
      <c r="DVJ172" s="6"/>
      <c r="DVK172" s="6"/>
      <c r="DVL172" s="6"/>
      <c r="DVM172" s="6"/>
      <c r="DVN172" s="6"/>
      <c r="DVO172" s="6"/>
      <c r="DVP172" s="6"/>
      <c r="DVQ172" s="6"/>
      <c r="DVR172" s="6"/>
      <c r="DVS172" s="6"/>
      <c r="DVT172" s="6"/>
      <c r="DVU172" s="6"/>
      <c r="DVV172" s="6"/>
      <c r="DVW172" s="6"/>
      <c r="DVX172" s="6"/>
      <c r="DVY172" s="6"/>
      <c r="DVZ172" s="6"/>
      <c r="DWA172" s="6"/>
      <c r="DWB172" s="6"/>
      <c r="DWC172" s="6"/>
      <c r="DWD172" s="6"/>
      <c r="DWE172" s="6"/>
      <c r="DWF172" s="6"/>
      <c r="DWG172" s="6"/>
      <c r="DWH172" s="6"/>
      <c r="DWI172" s="6"/>
      <c r="DWJ172" s="6"/>
      <c r="DWK172" s="6"/>
      <c r="DWL172" s="6"/>
      <c r="DWM172" s="6"/>
      <c r="DWN172" s="6"/>
      <c r="DWO172" s="6"/>
      <c r="DWP172" s="6"/>
      <c r="DWQ172" s="6"/>
      <c r="DWR172" s="6"/>
      <c r="DWS172" s="6"/>
      <c r="DWT172" s="6"/>
      <c r="DWU172" s="6"/>
      <c r="DWV172" s="6"/>
      <c r="DWW172" s="6"/>
      <c r="DWX172" s="6"/>
      <c r="DWY172" s="6"/>
      <c r="DWZ172" s="6"/>
      <c r="DXA172" s="6"/>
      <c r="DXB172" s="6"/>
      <c r="DXC172" s="6"/>
      <c r="DXD172" s="6"/>
      <c r="DXE172" s="6"/>
      <c r="DXF172" s="6"/>
      <c r="DXG172" s="6"/>
      <c r="DXH172" s="6"/>
      <c r="DXI172" s="6"/>
      <c r="DXJ172" s="6"/>
      <c r="DXK172" s="6"/>
      <c r="DXL172" s="6"/>
      <c r="DXM172" s="6"/>
      <c r="DXN172" s="6"/>
      <c r="DXO172" s="6"/>
      <c r="DXP172" s="6"/>
      <c r="DXQ172" s="6"/>
      <c r="DXR172" s="6"/>
      <c r="DXS172" s="6"/>
      <c r="DXT172" s="6"/>
      <c r="DXU172" s="6"/>
      <c r="DXV172" s="6"/>
      <c r="DXW172" s="6"/>
      <c r="DXX172" s="6"/>
      <c r="DXY172" s="6"/>
      <c r="DXZ172" s="6"/>
      <c r="DYA172" s="6"/>
      <c r="DYB172" s="6"/>
      <c r="DYC172" s="6"/>
      <c r="DYD172" s="6"/>
      <c r="DYE172" s="6"/>
      <c r="DYF172" s="6"/>
      <c r="DYG172" s="6"/>
      <c r="DYH172" s="6"/>
      <c r="DYI172" s="6"/>
      <c r="DYJ172" s="6"/>
      <c r="DYK172" s="6"/>
      <c r="DYL172" s="6"/>
      <c r="DYM172" s="6"/>
      <c r="DYN172" s="6"/>
      <c r="DYO172" s="6"/>
      <c r="DYP172" s="6"/>
      <c r="DYQ172" s="6"/>
      <c r="DYR172" s="6"/>
      <c r="DYS172" s="6"/>
      <c r="DYT172" s="6"/>
      <c r="DYU172" s="6"/>
      <c r="DYV172" s="6"/>
      <c r="DYW172" s="6"/>
      <c r="DYX172" s="6"/>
      <c r="DYY172" s="6"/>
      <c r="DYZ172" s="6"/>
      <c r="DZA172" s="6"/>
      <c r="DZB172" s="6"/>
      <c r="DZC172" s="6"/>
      <c r="DZD172" s="6"/>
      <c r="DZE172" s="6"/>
      <c r="DZF172" s="6"/>
      <c r="DZG172" s="6"/>
      <c r="DZH172" s="6"/>
      <c r="DZI172" s="6"/>
      <c r="DZJ172" s="6"/>
      <c r="DZK172" s="6"/>
      <c r="DZL172" s="6"/>
      <c r="DZM172" s="6"/>
      <c r="DZN172" s="6"/>
      <c r="DZO172" s="6"/>
      <c r="DZP172" s="6"/>
      <c r="DZQ172" s="6"/>
      <c r="DZR172" s="6"/>
      <c r="DZS172" s="6"/>
      <c r="DZT172" s="6"/>
      <c r="DZU172" s="6"/>
      <c r="DZV172" s="6"/>
      <c r="DZW172" s="6"/>
      <c r="DZX172" s="6"/>
      <c r="DZY172" s="6"/>
      <c r="DZZ172" s="6"/>
      <c r="EAA172" s="6"/>
      <c r="EAB172" s="6"/>
      <c r="EAC172" s="6"/>
      <c r="EAD172" s="6"/>
      <c r="EAE172" s="6"/>
      <c r="EAF172" s="6"/>
      <c r="EAG172" s="6"/>
      <c r="EAH172" s="6"/>
      <c r="EAI172" s="6"/>
      <c r="EAJ172" s="6"/>
      <c r="EAK172" s="6"/>
      <c r="EAL172" s="6"/>
      <c r="EAM172" s="6"/>
      <c r="EAN172" s="6"/>
      <c r="EAO172" s="6"/>
      <c r="EAP172" s="6"/>
      <c r="EAQ172" s="6"/>
      <c r="EAR172" s="6"/>
      <c r="EAS172" s="6"/>
      <c r="EAT172" s="6"/>
      <c r="EAU172" s="6"/>
      <c r="EAV172" s="6"/>
      <c r="EAW172" s="6"/>
      <c r="EAX172" s="6"/>
      <c r="EAY172" s="6"/>
      <c r="EAZ172" s="6"/>
      <c r="EBA172" s="6"/>
      <c r="EBB172" s="6"/>
      <c r="EBC172" s="6"/>
      <c r="EBD172" s="6"/>
      <c r="EBE172" s="6"/>
      <c r="EBF172" s="6"/>
      <c r="EBG172" s="6"/>
      <c r="EBH172" s="6"/>
      <c r="EBI172" s="6"/>
      <c r="EBJ172" s="6"/>
      <c r="EBK172" s="6"/>
      <c r="EBL172" s="6"/>
      <c r="EBM172" s="6"/>
      <c r="EBN172" s="6"/>
      <c r="EBO172" s="6"/>
      <c r="EBP172" s="6"/>
      <c r="EBQ172" s="6"/>
      <c r="EBR172" s="6"/>
      <c r="EBS172" s="6"/>
      <c r="EBT172" s="6"/>
      <c r="EBU172" s="6"/>
      <c r="EBV172" s="6"/>
      <c r="EBW172" s="6"/>
      <c r="EBX172" s="6"/>
      <c r="EBY172" s="6"/>
      <c r="EBZ172" s="6"/>
      <c r="ECA172" s="6"/>
      <c r="ECB172" s="6"/>
      <c r="ECC172" s="6"/>
      <c r="ECD172" s="6"/>
      <c r="ECE172" s="6"/>
      <c r="ECF172" s="6"/>
      <c r="ECG172" s="6"/>
      <c r="ECH172" s="6"/>
      <c r="ECI172" s="6"/>
      <c r="ECJ172" s="6"/>
      <c r="ECK172" s="6"/>
      <c r="ECL172" s="6"/>
      <c r="ECM172" s="6"/>
      <c r="ECN172" s="6"/>
      <c r="ECO172" s="6"/>
      <c r="ECP172" s="6"/>
      <c r="ECQ172" s="6"/>
      <c r="ECR172" s="6"/>
      <c r="ECS172" s="6"/>
      <c r="ECT172" s="6"/>
      <c r="ECU172" s="6"/>
      <c r="ECV172" s="6"/>
      <c r="ECW172" s="6"/>
      <c r="ECX172" s="6"/>
      <c r="ECY172" s="6"/>
      <c r="ECZ172" s="6"/>
      <c r="EDA172" s="6"/>
      <c r="EDB172" s="6"/>
      <c r="EDC172" s="6"/>
      <c r="EDD172" s="6"/>
      <c r="EDE172" s="6"/>
      <c r="EDF172" s="6"/>
      <c r="EDG172" s="6"/>
      <c r="EDH172" s="6"/>
      <c r="EDI172" s="6"/>
      <c r="EDJ172" s="6"/>
      <c r="EDK172" s="6"/>
      <c r="EDL172" s="6"/>
      <c r="EDM172" s="6"/>
      <c r="EDN172" s="6"/>
      <c r="EDO172" s="6"/>
      <c r="EDP172" s="6"/>
      <c r="EDQ172" s="6"/>
      <c r="EDR172" s="6"/>
      <c r="EDS172" s="6"/>
      <c r="EDT172" s="6"/>
      <c r="EDU172" s="6"/>
      <c r="EDV172" s="6"/>
      <c r="EDW172" s="6"/>
      <c r="EDX172" s="6"/>
      <c r="EDY172" s="6"/>
      <c r="EDZ172" s="6"/>
      <c r="EEA172" s="6"/>
      <c r="EEB172" s="6"/>
      <c r="EEC172" s="6"/>
      <c r="EED172" s="6"/>
      <c r="EEE172" s="6"/>
      <c r="EEF172" s="6"/>
      <c r="EEG172" s="6"/>
      <c r="EEH172" s="6"/>
      <c r="EEI172" s="6"/>
      <c r="EEJ172" s="6"/>
      <c r="EEK172" s="6"/>
      <c r="EEL172" s="6"/>
      <c r="EEM172" s="6"/>
      <c r="EEN172" s="6"/>
      <c r="EEO172" s="6"/>
      <c r="EEP172" s="6"/>
      <c r="EEQ172" s="6"/>
      <c r="EER172" s="6"/>
      <c r="EES172" s="6"/>
      <c r="EET172" s="6"/>
      <c r="EEU172" s="6"/>
      <c r="EEV172" s="6"/>
      <c r="EEW172" s="6"/>
      <c r="EEX172" s="6"/>
      <c r="EEY172" s="6"/>
      <c r="EEZ172" s="6"/>
      <c r="EFA172" s="6"/>
      <c r="EFB172" s="6"/>
      <c r="EFC172" s="6"/>
      <c r="EFD172" s="6"/>
      <c r="EFE172" s="6"/>
      <c r="EFF172" s="6"/>
      <c r="EFG172" s="6"/>
      <c r="EFH172" s="6"/>
      <c r="EFI172" s="6"/>
      <c r="EFJ172" s="6"/>
      <c r="EFK172" s="6"/>
      <c r="EFL172" s="6"/>
      <c r="EFM172" s="6"/>
      <c r="EFN172" s="6"/>
      <c r="EFO172" s="6"/>
      <c r="EFP172" s="6"/>
      <c r="EFQ172" s="6"/>
      <c r="EFR172" s="6"/>
      <c r="EFS172" s="6"/>
      <c r="EFT172" s="6"/>
      <c r="EFU172" s="6"/>
      <c r="EFV172" s="6"/>
      <c r="EFW172" s="6"/>
      <c r="EFX172" s="6"/>
      <c r="EFY172" s="6"/>
      <c r="EFZ172" s="6"/>
      <c r="EGA172" s="6"/>
      <c r="EGB172" s="6"/>
      <c r="EGC172" s="6"/>
      <c r="EGD172" s="6"/>
      <c r="EGE172" s="6"/>
      <c r="EGF172" s="6"/>
      <c r="EGG172" s="6"/>
      <c r="EGH172" s="6"/>
      <c r="EGI172" s="6"/>
      <c r="EGJ172" s="6"/>
      <c r="EGK172" s="6"/>
      <c r="EGL172" s="6"/>
      <c r="EGM172" s="6"/>
      <c r="EGN172" s="6"/>
      <c r="EGO172" s="6"/>
      <c r="EGP172" s="6"/>
      <c r="EGQ172" s="6"/>
      <c r="EGR172" s="6"/>
      <c r="EGS172" s="6"/>
      <c r="EGT172" s="6"/>
      <c r="EGU172" s="6"/>
      <c r="EGV172" s="6"/>
      <c r="EGW172" s="6"/>
      <c r="EGX172" s="6"/>
      <c r="EGY172" s="6"/>
      <c r="EGZ172" s="6"/>
      <c r="EHA172" s="6"/>
      <c r="EHB172" s="6"/>
      <c r="EHC172" s="6"/>
      <c r="EHD172" s="6"/>
      <c r="EHE172" s="6"/>
      <c r="EHF172" s="6"/>
      <c r="EHG172" s="6"/>
      <c r="EHH172" s="6"/>
      <c r="EHI172" s="6"/>
      <c r="EHJ172" s="6"/>
      <c r="EHK172" s="6"/>
      <c r="EHL172" s="6"/>
      <c r="EHM172" s="6"/>
      <c r="EHN172" s="6"/>
      <c r="EHO172" s="6"/>
      <c r="EHP172" s="6"/>
      <c r="EHQ172" s="6"/>
      <c r="EHR172" s="6"/>
      <c r="EHS172" s="6"/>
      <c r="EHT172" s="6"/>
      <c r="EHU172" s="6"/>
      <c r="EHV172" s="6"/>
      <c r="EHW172" s="6"/>
      <c r="EHX172" s="6"/>
      <c r="EHY172" s="6"/>
      <c r="EHZ172" s="6"/>
      <c r="EIA172" s="6"/>
      <c r="EIB172" s="6"/>
      <c r="EIC172" s="6"/>
      <c r="EID172" s="6"/>
      <c r="EIE172" s="6"/>
      <c r="EIF172" s="6"/>
      <c r="EIG172" s="6"/>
      <c r="EIH172" s="6"/>
      <c r="EII172" s="6"/>
      <c r="EIJ172" s="6"/>
      <c r="EIK172" s="6"/>
      <c r="EIL172" s="6"/>
      <c r="EIM172" s="6"/>
      <c r="EIN172" s="6"/>
      <c r="EIO172" s="6"/>
      <c r="EIP172" s="6"/>
      <c r="EIQ172" s="6"/>
      <c r="EIR172" s="6"/>
      <c r="EIS172" s="6"/>
      <c r="EIT172" s="6"/>
      <c r="EIU172" s="6"/>
      <c r="EIV172" s="6"/>
      <c r="EIW172" s="6"/>
      <c r="EIX172" s="6"/>
      <c r="EIY172" s="6"/>
      <c r="EIZ172" s="6"/>
      <c r="EJA172" s="6"/>
      <c r="EJB172" s="6"/>
      <c r="EJC172" s="6"/>
      <c r="EJD172" s="6"/>
      <c r="EJE172" s="6"/>
      <c r="EJF172" s="6"/>
      <c r="EJG172" s="6"/>
      <c r="EJH172" s="6"/>
      <c r="EJI172" s="6"/>
      <c r="EJJ172" s="6"/>
      <c r="EJK172" s="6"/>
      <c r="EJL172" s="6"/>
      <c r="EJM172" s="6"/>
      <c r="EJN172" s="6"/>
      <c r="EJO172" s="6"/>
      <c r="EJP172" s="6"/>
      <c r="EJQ172" s="6"/>
      <c r="EJR172" s="6"/>
      <c r="EJS172" s="6"/>
      <c r="EJT172" s="6"/>
      <c r="EJU172" s="6"/>
      <c r="EJV172" s="6"/>
      <c r="EJW172" s="6"/>
      <c r="EJX172" s="6"/>
      <c r="EJY172" s="6"/>
      <c r="EJZ172" s="6"/>
      <c r="EKA172" s="6"/>
      <c r="EKB172" s="6"/>
      <c r="EKC172" s="6"/>
      <c r="EKD172" s="6"/>
      <c r="EKE172" s="6"/>
      <c r="EKF172" s="6"/>
      <c r="EKG172" s="6"/>
      <c r="EKH172" s="6"/>
      <c r="EKI172" s="6"/>
      <c r="EKJ172" s="6"/>
      <c r="EKK172" s="6"/>
      <c r="EKL172" s="6"/>
      <c r="EKM172" s="6"/>
      <c r="EKN172" s="6"/>
      <c r="EKO172" s="6"/>
      <c r="EKP172" s="6"/>
      <c r="EKQ172" s="6"/>
      <c r="EKR172" s="6"/>
      <c r="EKS172" s="6"/>
      <c r="EKT172" s="6"/>
      <c r="EKU172" s="6"/>
      <c r="EKV172" s="6"/>
      <c r="EKW172" s="6"/>
      <c r="EKX172" s="6"/>
      <c r="EKY172" s="6"/>
      <c r="EKZ172" s="6"/>
      <c r="ELA172" s="6"/>
      <c r="ELB172" s="6"/>
      <c r="ELC172" s="6"/>
      <c r="ELD172" s="6"/>
      <c r="ELE172" s="6"/>
      <c r="ELF172" s="6"/>
      <c r="ELG172" s="6"/>
      <c r="ELH172" s="6"/>
      <c r="ELI172" s="6"/>
      <c r="ELJ172" s="6"/>
      <c r="ELK172" s="6"/>
      <c r="ELL172" s="6"/>
      <c r="ELM172" s="6"/>
      <c r="ELN172" s="6"/>
      <c r="ELO172" s="6"/>
      <c r="ELP172" s="6"/>
      <c r="ELQ172" s="6"/>
      <c r="ELR172" s="6"/>
      <c r="ELS172" s="6"/>
      <c r="ELT172" s="6"/>
      <c r="ELU172" s="6"/>
      <c r="ELV172" s="6"/>
      <c r="ELW172" s="6"/>
      <c r="ELX172" s="6"/>
      <c r="ELY172" s="6"/>
      <c r="ELZ172" s="6"/>
      <c r="EMA172" s="6"/>
      <c r="EMB172" s="6"/>
      <c r="EMC172" s="6"/>
      <c r="EMD172" s="6"/>
      <c r="EME172" s="6"/>
      <c r="EMF172" s="6"/>
      <c r="EMG172" s="6"/>
      <c r="EMH172" s="6"/>
      <c r="EMI172" s="6"/>
      <c r="EMJ172" s="6"/>
      <c r="EMK172" s="6"/>
      <c r="EML172" s="6"/>
      <c r="EMM172" s="6"/>
      <c r="EMN172" s="6"/>
      <c r="EMO172" s="6"/>
      <c r="EMP172" s="6"/>
      <c r="EMQ172" s="6"/>
      <c r="EMR172" s="6"/>
      <c r="EMS172" s="6"/>
      <c r="EMT172" s="6"/>
      <c r="EMU172" s="6"/>
      <c r="EMV172" s="6"/>
      <c r="EMW172" s="6"/>
      <c r="EMX172" s="6"/>
      <c r="EMY172" s="6"/>
      <c r="EMZ172" s="6"/>
      <c r="ENA172" s="6"/>
      <c r="ENB172" s="6"/>
      <c r="ENC172" s="6"/>
      <c r="END172" s="6"/>
      <c r="ENE172" s="6"/>
      <c r="ENF172" s="6"/>
      <c r="ENG172" s="6"/>
      <c r="ENH172" s="6"/>
      <c r="ENI172" s="6"/>
      <c r="ENJ172" s="6"/>
      <c r="ENK172" s="6"/>
      <c r="ENL172" s="6"/>
      <c r="ENM172" s="6"/>
      <c r="ENN172" s="6"/>
      <c r="ENO172" s="6"/>
      <c r="ENP172" s="6"/>
      <c r="ENQ172" s="6"/>
      <c r="ENR172" s="6"/>
      <c r="ENS172" s="6"/>
      <c r="ENT172" s="6"/>
      <c r="ENU172" s="6"/>
      <c r="ENV172" s="6"/>
      <c r="ENW172" s="6"/>
      <c r="ENX172" s="6"/>
      <c r="ENY172" s="6"/>
      <c r="ENZ172" s="6"/>
      <c r="EOA172" s="6"/>
      <c r="EOB172" s="6"/>
      <c r="EOC172" s="6"/>
      <c r="EOD172" s="6"/>
      <c r="EOE172" s="6"/>
      <c r="EOF172" s="6"/>
      <c r="EOG172" s="6"/>
      <c r="EOH172" s="6"/>
      <c r="EOI172" s="6"/>
      <c r="EOJ172" s="6"/>
      <c r="EOK172" s="6"/>
      <c r="EOL172" s="6"/>
      <c r="EOM172" s="6"/>
      <c r="EON172" s="6"/>
      <c r="EOO172" s="6"/>
      <c r="EOP172" s="6"/>
      <c r="EOQ172" s="6"/>
      <c r="EOR172" s="6"/>
      <c r="EOS172" s="6"/>
      <c r="EOT172" s="6"/>
      <c r="EOU172" s="6"/>
      <c r="EOV172" s="6"/>
      <c r="EOW172" s="6"/>
      <c r="EOX172" s="6"/>
      <c r="EOY172" s="6"/>
      <c r="EOZ172" s="6"/>
      <c r="EPA172" s="6"/>
      <c r="EPB172" s="6"/>
      <c r="EPC172" s="6"/>
      <c r="EPD172" s="6"/>
      <c r="EPE172" s="6"/>
      <c r="EPF172" s="6"/>
      <c r="EPG172" s="6"/>
      <c r="EPH172" s="6"/>
      <c r="EPI172" s="6"/>
      <c r="EPJ172" s="6"/>
      <c r="EPK172" s="6"/>
      <c r="EPL172" s="6"/>
      <c r="EPM172" s="6"/>
      <c r="EPN172" s="6"/>
      <c r="EPO172" s="6"/>
      <c r="EPP172" s="6"/>
      <c r="EPQ172" s="6"/>
      <c r="EPR172" s="6"/>
      <c r="EPS172" s="6"/>
      <c r="EPT172" s="6"/>
      <c r="EPU172" s="6"/>
      <c r="EPV172" s="6"/>
      <c r="EPW172" s="6"/>
      <c r="EPX172" s="6"/>
      <c r="EPY172" s="6"/>
      <c r="EPZ172" s="6"/>
      <c r="EQA172" s="6"/>
      <c r="EQB172" s="6"/>
      <c r="EQC172" s="6"/>
      <c r="EQD172" s="6"/>
      <c r="EQE172" s="6"/>
      <c r="EQF172" s="6"/>
      <c r="EQG172" s="6"/>
      <c r="EQH172" s="6"/>
      <c r="EQI172" s="6"/>
      <c r="EQJ172" s="6"/>
      <c r="EQK172" s="6"/>
      <c r="EQL172" s="6"/>
      <c r="EQM172" s="6"/>
      <c r="EQN172" s="6"/>
      <c r="EQO172" s="6"/>
      <c r="EQP172" s="6"/>
      <c r="EQQ172" s="6"/>
      <c r="EQR172" s="6"/>
      <c r="EQS172" s="6"/>
      <c r="EQT172" s="6"/>
      <c r="EQU172" s="6"/>
      <c r="EQV172" s="6"/>
      <c r="EQW172" s="6"/>
      <c r="EQX172" s="6"/>
      <c r="EQY172" s="6"/>
      <c r="EQZ172" s="6"/>
      <c r="ERA172" s="6"/>
      <c r="ERB172" s="6"/>
      <c r="ERC172" s="6"/>
      <c r="ERD172" s="6"/>
      <c r="ERE172" s="6"/>
      <c r="ERF172" s="6"/>
      <c r="ERG172" s="6"/>
      <c r="ERH172" s="6"/>
      <c r="ERI172" s="6"/>
      <c r="ERJ172" s="6"/>
      <c r="ERK172" s="6"/>
      <c r="ERL172" s="6"/>
      <c r="ERM172" s="6"/>
      <c r="ERN172" s="6"/>
      <c r="ERO172" s="6"/>
      <c r="ERP172" s="6"/>
      <c r="ERQ172" s="6"/>
      <c r="ERR172" s="6"/>
      <c r="ERS172" s="6"/>
      <c r="ERT172" s="6"/>
      <c r="ERU172" s="6"/>
      <c r="ERV172" s="6"/>
      <c r="ERW172" s="6"/>
      <c r="ERX172" s="6"/>
      <c r="ERY172" s="6"/>
      <c r="ERZ172" s="6"/>
      <c r="ESA172" s="6"/>
      <c r="ESB172" s="6"/>
      <c r="ESC172" s="6"/>
      <c r="ESD172" s="6"/>
      <c r="ESE172" s="6"/>
      <c r="ESF172" s="6"/>
      <c r="ESG172" s="6"/>
      <c r="ESH172" s="6"/>
      <c r="ESI172" s="6"/>
      <c r="ESJ172" s="6"/>
      <c r="ESK172" s="6"/>
      <c r="ESL172" s="6"/>
      <c r="ESM172" s="6"/>
      <c r="ESN172" s="6"/>
      <c r="ESO172" s="6"/>
      <c r="ESP172" s="6"/>
      <c r="ESQ172" s="6"/>
      <c r="ESR172" s="6"/>
      <c r="ESS172" s="6"/>
      <c r="EST172" s="6"/>
      <c r="ESU172" s="6"/>
      <c r="ESV172" s="6"/>
      <c r="ESW172" s="6"/>
      <c r="ESX172" s="6"/>
      <c r="ESY172" s="6"/>
      <c r="ESZ172" s="6"/>
      <c r="ETA172" s="6"/>
      <c r="ETB172" s="6"/>
      <c r="ETC172" s="6"/>
      <c r="ETD172" s="6"/>
      <c r="ETE172" s="6"/>
      <c r="ETF172" s="6"/>
      <c r="ETG172" s="6"/>
      <c r="ETH172" s="6"/>
      <c r="ETI172" s="6"/>
      <c r="ETJ172" s="6"/>
      <c r="ETK172" s="6"/>
      <c r="ETL172" s="6"/>
      <c r="ETM172" s="6"/>
      <c r="ETN172" s="6"/>
      <c r="ETO172" s="6"/>
      <c r="ETP172" s="6"/>
      <c r="ETQ172" s="6"/>
      <c r="ETR172" s="6"/>
      <c r="ETS172" s="6"/>
      <c r="ETT172" s="6"/>
      <c r="ETU172" s="6"/>
      <c r="ETV172" s="6"/>
      <c r="ETW172" s="6"/>
      <c r="ETX172" s="6"/>
      <c r="ETY172" s="6"/>
      <c r="ETZ172" s="6"/>
      <c r="EUA172" s="6"/>
      <c r="EUB172" s="6"/>
      <c r="EUC172" s="6"/>
      <c r="EUD172" s="6"/>
      <c r="EUE172" s="6"/>
      <c r="EUF172" s="6"/>
      <c r="EUG172" s="6"/>
      <c r="EUH172" s="6"/>
      <c r="EUI172" s="6"/>
      <c r="EUJ172" s="6"/>
      <c r="EUK172" s="6"/>
      <c r="EUL172" s="6"/>
      <c r="EUM172" s="6"/>
      <c r="EUN172" s="6"/>
      <c r="EUO172" s="6"/>
      <c r="EUP172" s="6"/>
      <c r="EUQ172" s="6"/>
      <c r="EUR172" s="6"/>
      <c r="EUS172" s="6"/>
      <c r="EUT172" s="6"/>
      <c r="EUU172" s="6"/>
      <c r="EUV172" s="6"/>
      <c r="EUW172" s="6"/>
      <c r="EUX172" s="6"/>
      <c r="EUY172" s="6"/>
      <c r="EUZ172" s="6"/>
      <c r="EVA172" s="6"/>
      <c r="EVB172" s="6"/>
      <c r="EVC172" s="6"/>
      <c r="EVD172" s="6"/>
      <c r="EVE172" s="6"/>
      <c r="EVF172" s="6"/>
      <c r="EVG172" s="6"/>
      <c r="EVH172" s="6"/>
      <c r="EVI172" s="6"/>
      <c r="EVJ172" s="6"/>
      <c r="EVK172" s="6"/>
      <c r="EVL172" s="6"/>
      <c r="EVM172" s="6"/>
      <c r="EVN172" s="6"/>
      <c r="EVO172" s="6"/>
      <c r="EVP172" s="6"/>
      <c r="EVQ172" s="6"/>
      <c r="EVR172" s="6"/>
      <c r="EVS172" s="6"/>
      <c r="EVT172" s="6"/>
      <c r="EVU172" s="6"/>
      <c r="EVV172" s="6"/>
      <c r="EVW172" s="6"/>
      <c r="EVX172" s="6"/>
      <c r="EVY172" s="6"/>
      <c r="EVZ172" s="6"/>
      <c r="EWA172" s="6"/>
      <c r="EWB172" s="6"/>
      <c r="EWC172" s="6"/>
      <c r="EWD172" s="6"/>
      <c r="EWE172" s="6"/>
      <c r="EWF172" s="6"/>
      <c r="EWG172" s="6"/>
      <c r="EWH172" s="6"/>
      <c r="EWI172" s="6"/>
      <c r="EWJ172" s="6"/>
      <c r="EWK172" s="6"/>
      <c r="EWL172" s="6"/>
      <c r="EWM172" s="6"/>
      <c r="EWN172" s="6"/>
      <c r="EWO172" s="6"/>
      <c r="EWP172" s="6"/>
      <c r="EWQ172" s="6"/>
      <c r="EWR172" s="6"/>
      <c r="EWS172" s="6"/>
      <c r="EWT172" s="6"/>
      <c r="EWU172" s="6"/>
      <c r="EWV172" s="6"/>
      <c r="EWW172" s="6"/>
      <c r="EWX172" s="6"/>
      <c r="EWY172" s="6"/>
      <c r="EWZ172" s="6"/>
      <c r="EXA172" s="6"/>
      <c r="EXB172" s="6"/>
      <c r="EXC172" s="6"/>
      <c r="EXD172" s="6"/>
      <c r="EXE172" s="6"/>
      <c r="EXF172" s="6"/>
      <c r="EXG172" s="6"/>
      <c r="EXH172" s="6"/>
      <c r="EXI172" s="6"/>
      <c r="EXJ172" s="6"/>
      <c r="EXK172" s="6"/>
      <c r="EXL172" s="6"/>
      <c r="EXM172" s="6"/>
      <c r="EXN172" s="6"/>
      <c r="EXO172" s="6"/>
      <c r="EXP172" s="6"/>
      <c r="EXQ172" s="6"/>
      <c r="EXR172" s="6"/>
      <c r="EXS172" s="6"/>
      <c r="EXT172" s="6"/>
      <c r="EXU172" s="6"/>
      <c r="EXV172" s="6"/>
      <c r="EXW172" s="6"/>
      <c r="EXX172" s="6"/>
      <c r="EXY172" s="6"/>
      <c r="EXZ172" s="6"/>
      <c r="EYA172" s="6"/>
      <c r="EYB172" s="6"/>
      <c r="EYC172" s="6"/>
      <c r="EYD172" s="6"/>
      <c r="EYE172" s="6"/>
      <c r="EYF172" s="6"/>
      <c r="EYG172" s="6"/>
      <c r="EYH172" s="6"/>
      <c r="EYI172" s="6"/>
      <c r="EYJ172" s="6"/>
      <c r="EYK172" s="6"/>
      <c r="EYL172" s="6"/>
      <c r="EYM172" s="6"/>
      <c r="EYN172" s="6"/>
      <c r="EYO172" s="6"/>
      <c r="EYP172" s="6"/>
      <c r="EYQ172" s="6"/>
      <c r="EYR172" s="6"/>
      <c r="EYS172" s="6"/>
      <c r="EYT172" s="6"/>
      <c r="EYU172" s="6"/>
      <c r="EYV172" s="6"/>
      <c r="EYW172" s="6"/>
      <c r="EYX172" s="6"/>
      <c r="EYY172" s="6"/>
      <c r="EYZ172" s="6"/>
      <c r="EZA172" s="6"/>
      <c r="EZB172" s="6"/>
      <c r="EZC172" s="6"/>
      <c r="EZD172" s="6"/>
      <c r="EZE172" s="6"/>
      <c r="EZF172" s="6"/>
      <c r="EZG172" s="6"/>
      <c r="EZH172" s="6"/>
      <c r="EZI172" s="6"/>
      <c r="EZJ172" s="6"/>
      <c r="EZK172" s="6"/>
      <c r="EZL172" s="6"/>
      <c r="EZM172" s="6"/>
      <c r="EZN172" s="6"/>
      <c r="EZO172" s="6"/>
      <c r="EZP172" s="6"/>
      <c r="EZQ172" s="6"/>
      <c r="EZR172" s="6"/>
      <c r="EZS172" s="6"/>
      <c r="EZT172" s="6"/>
      <c r="EZU172" s="6"/>
      <c r="EZV172" s="6"/>
      <c r="EZW172" s="6"/>
      <c r="EZX172" s="6"/>
      <c r="EZY172" s="6"/>
      <c r="EZZ172" s="6"/>
      <c r="FAA172" s="6"/>
      <c r="FAB172" s="6"/>
      <c r="FAC172" s="6"/>
      <c r="FAD172" s="6"/>
      <c r="FAE172" s="6"/>
      <c r="FAF172" s="6"/>
      <c r="FAG172" s="6"/>
      <c r="FAH172" s="6"/>
      <c r="FAI172" s="6"/>
      <c r="FAJ172" s="6"/>
      <c r="FAK172" s="6"/>
      <c r="FAL172" s="6"/>
      <c r="FAM172" s="6"/>
      <c r="FAN172" s="6"/>
      <c r="FAO172" s="6"/>
      <c r="FAP172" s="6"/>
      <c r="FAQ172" s="6"/>
      <c r="FAR172" s="6"/>
      <c r="FAS172" s="6"/>
      <c r="FAT172" s="6"/>
      <c r="FAU172" s="6"/>
      <c r="FAV172" s="6"/>
      <c r="FAW172" s="6"/>
      <c r="FAX172" s="6"/>
      <c r="FAY172" s="6"/>
      <c r="FAZ172" s="6"/>
      <c r="FBA172" s="6"/>
      <c r="FBB172" s="6"/>
      <c r="FBC172" s="6"/>
      <c r="FBD172" s="6"/>
      <c r="FBE172" s="6"/>
      <c r="FBF172" s="6"/>
      <c r="FBG172" s="6"/>
      <c r="FBH172" s="6"/>
      <c r="FBI172" s="6"/>
      <c r="FBJ172" s="6"/>
      <c r="FBK172" s="6"/>
      <c r="FBL172" s="6"/>
      <c r="FBM172" s="6"/>
      <c r="FBN172" s="6"/>
      <c r="FBO172" s="6"/>
      <c r="FBP172" s="6"/>
      <c r="FBQ172" s="6"/>
      <c r="FBR172" s="6"/>
      <c r="FBS172" s="6"/>
      <c r="FBT172" s="6"/>
      <c r="FBU172" s="6"/>
      <c r="FBV172" s="6"/>
      <c r="FBW172" s="6"/>
      <c r="FBX172" s="6"/>
      <c r="FBY172" s="6"/>
      <c r="FBZ172" s="6"/>
      <c r="FCA172" s="6"/>
      <c r="FCB172" s="6"/>
      <c r="FCC172" s="6"/>
      <c r="FCD172" s="6"/>
      <c r="FCE172" s="6"/>
      <c r="FCF172" s="6"/>
      <c r="FCG172" s="6"/>
      <c r="FCH172" s="6"/>
      <c r="FCI172" s="6"/>
      <c r="FCJ172" s="6"/>
      <c r="FCK172" s="6"/>
      <c r="FCL172" s="6"/>
      <c r="FCM172" s="6"/>
      <c r="FCN172" s="6"/>
      <c r="FCO172" s="6"/>
      <c r="FCP172" s="6"/>
      <c r="FCQ172" s="6"/>
      <c r="FCR172" s="6"/>
      <c r="FCS172" s="6"/>
      <c r="FCT172" s="6"/>
      <c r="FCU172" s="6"/>
      <c r="FCV172" s="6"/>
      <c r="FCW172" s="6"/>
      <c r="FCX172" s="6"/>
      <c r="FCY172" s="6"/>
      <c r="FCZ172" s="6"/>
      <c r="FDA172" s="6"/>
      <c r="FDB172" s="6"/>
      <c r="FDC172" s="6"/>
      <c r="FDD172" s="6"/>
      <c r="FDE172" s="6"/>
      <c r="FDF172" s="6"/>
      <c r="FDG172" s="6"/>
      <c r="FDH172" s="6"/>
      <c r="FDI172" s="6"/>
      <c r="FDJ172" s="6"/>
      <c r="FDK172" s="6"/>
      <c r="FDL172" s="6"/>
      <c r="FDM172" s="6"/>
      <c r="FDN172" s="6"/>
      <c r="FDO172" s="6"/>
      <c r="FDP172" s="6"/>
      <c r="FDQ172" s="6"/>
      <c r="FDR172" s="6"/>
      <c r="FDS172" s="6"/>
      <c r="FDT172" s="6"/>
      <c r="FDU172" s="6"/>
      <c r="FDV172" s="6"/>
      <c r="FDW172" s="6"/>
      <c r="FDX172" s="6"/>
      <c r="FDY172" s="6"/>
      <c r="FDZ172" s="6"/>
      <c r="FEA172" s="6"/>
      <c r="FEB172" s="6"/>
      <c r="FEC172" s="6"/>
      <c r="FED172" s="6"/>
      <c r="FEE172" s="6"/>
      <c r="FEF172" s="6"/>
      <c r="FEG172" s="6"/>
      <c r="FEH172" s="6"/>
      <c r="FEI172" s="6"/>
      <c r="FEJ172" s="6"/>
      <c r="FEK172" s="6"/>
      <c r="FEL172" s="6"/>
      <c r="FEM172" s="6"/>
      <c r="FEN172" s="6"/>
      <c r="FEO172" s="6"/>
      <c r="FEP172" s="6"/>
      <c r="FEQ172" s="6"/>
      <c r="FER172" s="6"/>
      <c r="FES172" s="6"/>
      <c r="FET172" s="6"/>
      <c r="FEU172" s="6"/>
      <c r="FEV172" s="6"/>
      <c r="FEW172" s="6"/>
      <c r="FEX172" s="6"/>
      <c r="FEY172" s="6"/>
      <c r="FEZ172" s="6"/>
      <c r="FFA172" s="6"/>
      <c r="FFB172" s="6"/>
      <c r="FFC172" s="6"/>
      <c r="FFD172" s="6"/>
      <c r="FFE172" s="6"/>
      <c r="FFF172" s="6"/>
      <c r="FFG172" s="6"/>
      <c r="FFH172" s="6"/>
      <c r="FFI172" s="6"/>
      <c r="FFJ172" s="6"/>
      <c r="FFK172" s="6"/>
      <c r="FFL172" s="6"/>
      <c r="FFM172" s="6"/>
      <c r="FFN172" s="6"/>
      <c r="FFO172" s="6"/>
      <c r="FFP172" s="6"/>
      <c r="FFQ172" s="6"/>
      <c r="FFR172" s="6"/>
      <c r="FFS172" s="6"/>
      <c r="FFT172" s="6"/>
      <c r="FFU172" s="6"/>
      <c r="FFV172" s="6"/>
      <c r="FFW172" s="6"/>
      <c r="FFX172" s="6"/>
      <c r="FFY172" s="6"/>
      <c r="FFZ172" s="6"/>
      <c r="FGA172" s="6"/>
      <c r="FGB172" s="6"/>
      <c r="FGC172" s="6"/>
      <c r="FGD172" s="6"/>
      <c r="FGE172" s="6"/>
      <c r="FGF172" s="6"/>
      <c r="FGG172" s="6"/>
      <c r="FGH172" s="6"/>
      <c r="FGI172" s="6"/>
      <c r="FGJ172" s="6"/>
      <c r="FGK172" s="6"/>
      <c r="FGL172" s="6"/>
      <c r="FGM172" s="6"/>
      <c r="FGN172" s="6"/>
      <c r="FGO172" s="6"/>
      <c r="FGP172" s="6"/>
      <c r="FGQ172" s="6"/>
      <c r="FGR172" s="6"/>
      <c r="FGS172" s="6"/>
      <c r="FGT172" s="6"/>
      <c r="FGU172" s="6"/>
      <c r="FGV172" s="6"/>
      <c r="FGW172" s="6"/>
      <c r="FGX172" s="6"/>
      <c r="FGY172" s="6"/>
      <c r="FGZ172" s="6"/>
      <c r="FHA172" s="6"/>
      <c r="FHB172" s="6"/>
      <c r="FHC172" s="6"/>
      <c r="FHD172" s="6"/>
      <c r="FHE172" s="6"/>
      <c r="FHF172" s="6"/>
      <c r="FHG172" s="6"/>
      <c r="FHH172" s="6"/>
      <c r="FHI172" s="6"/>
      <c r="FHJ172" s="6"/>
      <c r="FHK172" s="6"/>
      <c r="FHL172" s="6"/>
      <c r="FHM172" s="6"/>
      <c r="FHN172" s="6"/>
      <c r="FHO172" s="6"/>
      <c r="FHP172" s="6"/>
      <c r="FHQ172" s="6"/>
      <c r="FHR172" s="6"/>
      <c r="FHS172" s="6"/>
      <c r="FHT172" s="6"/>
      <c r="FHU172" s="6"/>
      <c r="FHV172" s="6"/>
      <c r="FHW172" s="6"/>
      <c r="FHX172" s="6"/>
      <c r="FHY172" s="6"/>
      <c r="FHZ172" s="6"/>
      <c r="FIA172" s="6"/>
      <c r="FIB172" s="6"/>
      <c r="FIC172" s="6"/>
      <c r="FID172" s="6"/>
      <c r="FIE172" s="6"/>
      <c r="FIF172" s="6"/>
      <c r="FIG172" s="6"/>
      <c r="FIH172" s="6"/>
      <c r="FII172" s="6"/>
      <c r="FIJ172" s="6"/>
      <c r="FIK172" s="6"/>
      <c r="FIL172" s="6"/>
      <c r="FIM172" s="6"/>
      <c r="FIN172" s="6"/>
      <c r="FIO172" s="6"/>
      <c r="FIP172" s="6"/>
      <c r="FIQ172" s="6"/>
      <c r="FIR172" s="6"/>
      <c r="FIS172" s="6"/>
      <c r="FIT172" s="6"/>
      <c r="FIU172" s="6"/>
      <c r="FIV172" s="6"/>
      <c r="FIW172" s="6"/>
      <c r="FIX172" s="6"/>
      <c r="FIY172" s="6"/>
      <c r="FIZ172" s="6"/>
      <c r="FJA172" s="6"/>
      <c r="FJB172" s="6"/>
      <c r="FJC172" s="6"/>
      <c r="FJD172" s="6"/>
      <c r="FJE172" s="6"/>
      <c r="FJF172" s="6"/>
      <c r="FJG172" s="6"/>
      <c r="FJH172" s="6"/>
      <c r="FJI172" s="6"/>
      <c r="FJJ172" s="6"/>
      <c r="FJK172" s="6"/>
      <c r="FJL172" s="6"/>
      <c r="FJM172" s="6"/>
      <c r="FJN172" s="6"/>
      <c r="FJO172" s="6"/>
      <c r="FJP172" s="6"/>
      <c r="FJQ172" s="6"/>
      <c r="FJR172" s="6"/>
      <c r="FJS172" s="6"/>
      <c r="FJT172" s="6"/>
      <c r="FJU172" s="6"/>
      <c r="FJV172" s="6"/>
      <c r="FJW172" s="6"/>
      <c r="FJX172" s="6"/>
      <c r="FJY172" s="6"/>
      <c r="FJZ172" s="6"/>
      <c r="FKA172" s="6"/>
      <c r="FKB172" s="6"/>
      <c r="FKC172" s="6"/>
      <c r="FKD172" s="6"/>
      <c r="FKE172" s="6"/>
      <c r="FKF172" s="6"/>
      <c r="FKG172" s="6"/>
      <c r="FKH172" s="6"/>
      <c r="FKI172" s="6"/>
      <c r="FKJ172" s="6"/>
      <c r="FKK172" s="6"/>
      <c r="FKL172" s="6"/>
      <c r="FKM172" s="6"/>
      <c r="FKN172" s="6"/>
      <c r="FKO172" s="6"/>
      <c r="FKP172" s="6"/>
      <c r="FKQ172" s="6"/>
      <c r="FKR172" s="6"/>
      <c r="FKS172" s="6"/>
      <c r="FKT172" s="6"/>
      <c r="FKU172" s="6"/>
      <c r="FKV172" s="6"/>
      <c r="FKW172" s="6"/>
      <c r="FKX172" s="6"/>
      <c r="FKY172" s="6"/>
      <c r="FKZ172" s="6"/>
      <c r="FLA172" s="6"/>
      <c r="FLB172" s="6"/>
      <c r="FLC172" s="6"/>
      <c r="FLD172" s="6"/>
      <c r="FLE172" s="6"/>
      <c r="FLF172" s="6"/>
      <c r="FLG172" s="6"/>
      <c r="FLH172" s="6"/>
      <c r="FLI172" s="6"/>
      <c r="FLJ172" s="6"/>
      <c r="FLK172" s="6"/>
      <c r="FLL172" s="6"/>
      <c r="FLM172" s="6"/>
      <c r="FLN172" s="6"/>
      <c r="FLO172" s="6"/>
      <c r="FLP172" s="6"/>
      <c r="FLQ172" s="6"/>
      <c r="FLR172" s="6"/>
      <c r="FLS172" s="6"/>
      <c r="FLT172" s="6"/>
      <c r="FLU172" s="6"/>
      <c r="FLV172" s="6"/>
      <c r="FLW172" s="6"/>
      <c r="FLX172" s="6"/>
      <c r="FLY172" s="6"/>
      <c r="FLZ172" s="6"/>
      <c r="FMA172" s="6"/>
      <c r="FMB172" s="6"/>
      <c r="FMC172" s="6"/>
      <c r="FMD172" s="6"/>
      <c r="FME172" s="6"/>
      <c r="FMF172" s="6"/>
      <c r="FMG172" s="6"/>
      <c r="FMH172" s="6"/>
      <c r="FMI172" s="6"/>
      <c r="FMJ172" s="6"/>
      <c r="FMK172" s="6"/>
      <c r="FML172" s="6"/>
      <c r="FMM172" s="6"/>
      <c r="FMN172" s="6"/>
      <c r="FMO172" s="6"/>
      <c r="FMP172" s="6"/>
      <c r="FMQ172" s="6"/>
      <c r="FMR172" s="6"/>
      <c r="FMS172" s="6"/>
      <c r="FMT172" s="6"/>
      <c r="FMU172" s="6"/>
      <c r="FMV172" s="6"/>
      <c r="FMW172" s="6"/>
      <c r="FMX172" s="6"/>
      <c r="FMY172" s="6"/>
      <c r="FMZ172" s="6"/>
      <c r="FNA172" s="6"/>
      <c r="FNB172" s="6"/>
      <c r="FNC172" s="6"/>
      <c r="FND172" s="6"/>
      <c r="FNE172" s="6"/>
      <c r="FNF172" s="6"/>
      <c r="FNG172" s="6"/>
      <c r="FNH172" s="6"/>
      <c r="FNI172" s="6"/>
      <c r="FNJ172" s="6"/>
      <c r="FNK172" s="6"/>
      <c r="FNL172" s="6"/>
      <c r="FNM172" s="6"/>
      <c r="FNN172" s="6"/>
      <c r="FNO172" s="6"/>
      <c r="FNP172" s="6"/>
      <c r="FNQ172" s="6"/>
      <c r="FNR172" s="6"/>
      <c r="FNS172" s="6"/>
      <c r="FNT172" s="6"/>
      <c r="FNU172" s="6"/>
      <c r="FNV172" s="6"/>
      <c r="FNW172" s="6"/>
      <c r="FNX172" s="6"/>
      <c r="FNY172" s="6"/>
      <c r="FNZ172" s="6"/>
      <c r="FOA172" s="6"/>
      <c r="FOB172" s="6"/>
      <c r="FOC172" s="6"/>
      <c r="FOD172" s="6"/>
      <c r="FOE172" s="6"/>
      <c r="FOF172" s="6"/>
      <c r="FOG172" s="6"/>
      <c r="FOH172" s="6"/>
      <c r="FOI172" s="6"/>
      <c r="FOJ172" s="6"/>
      <c r="FOK172" s="6"/>
      <c r="FOL172" s="6"/>
      <c r="FOM172" s="6"/>
      <c r="FON172" s="6"/>
      <c r="FOO172" s="6"/>
      <c r="FOP172" s="6"/>
      <c r="FOQ172" s="6"/>
      <c r="FOR172" s="6"/>
      <c r="FOS172" s="6"/>
      <c r="FOT172" s="6"/>
      <c r="FOU172" s="6"/>
      <c r="FOV172" s="6"/>
      <c r="FOW172" s="6"/>
      <c r="FOX172" s="6"/>
      <c r="FOY172" s="6"/>
      <c r="FOZ172" s="6"/>
      <c r="FPA172" s="6"/>
      <c r="FPB172" s="6"/>
      <c r="FPC172" s="6"/>
      <c r="FPD172" s="6"/>
      <c r="FPE172" s="6"/>
      <c r="FPF172" s="6"/>
      <c r="FPG172" s="6"/>
      <c r="FPH172" s="6"/>
      <c r="FPI172" s="6"/>
      <c r="FPJ172" s="6"/>
      <c r="FPK172" s="6"/>
      <c r="FPL172" s="6"/>
      <c r="FPM172" s="6"/>
      <c r="FPN172" s="6"/>
      <c r="FPO172" s="6"/>
      <c r="FPP172" s="6"/>
      <c r="FPQ172" s="6"/>
      <c r="FPR172" s="6"/>
      <c r="FPS172" s="6"/>
      <c r="FPT172" s="6"/>
      <c r="FPU172" s="6"/>
      <c r="FPV172" s="6"/>
      <c r="FPW172" s="6"/>
      <c r="FPX172" s="6"/>
      <c r="FPY172" s="6"/>
      <c r="FPZ172" s="6"/>
      <c r="FQA172" s="6"/>
      <c r="FQB172" s="6"/>
      <c r="FQC172" s="6"/>
      <c r="FQD172" s="6"/>
      <c r="FQE172" s="6"/>
      <c r="FQF172" s="6"/>
      <c r="FQG172" s="6"/>
      <c r="FQH172" s="6"/>
      <c r="FQI172" s="6"/>
      <c r="FQJ172" s="6"/>
      <c r="FQK172" s="6"/>
      <c r="FQL172" s="6"/>
      <c r="FQM172" s="6"/>
      <c r="FQN172" s="6"/>
      <c r="FQO172" s="6"/>
      <c r="FQP172" s="6"/>
      <c r="FQQ172" s="6"/>
      <c r="FQR172" s="6"/>
      <c r="FQS172" s="6"/>
      <c r="FQT172" s="6"/>
      <c r="FQU172" s="6"/>
      <c r="FQV172" s="6"/>
      <c r="FQW172" s="6"/>
      <c r="FQX172" s="6"/>
      <c r="FQY172" s="6"/>
      <c r="FQZ172" s="6"/>
      <c r="FRA172" s="6"/>
      <c r="FRB172" s="6"/>
      <c r="FRC172" s="6"/>
      <c r="FRD172" s="6"/>
      <c r="FRE172" s="6"/>
      <c r="FRF172" s="6"/>
      <c r="FRG172" s="6"/>
      <c r="FRH172" s="6"/>
      <c r="FRI172" s="6"/>
      <c r="FRJ172" s="6"/>
      <c r="FRK172" s="6"/>
      <c r="FRL172" s="6"/>
      <c r="FRM172" s="6"/>
      <c r="FRN172" s="6"/>
      <c r="FRO172" s="6"/>
      <c r="FRP172" s="6"/>
      <c r="FRQ172" s="6"/>
      <c r="FRR172" s="6"/>
      <c r="FRS172" s="6"/>
      <c r="FRT172" s="6"/>
      <c r="FRU172" s="6"/>
      <c r="FRV172" s="6"/>
      <c r="FRW172" s="6"/>
      <c r="FRX172" s="6"/>
      <c r="FRY172" s="6"/>
      <c r="FRZ172" s="6"/>
      <c r="FSA172" s="6"/>
      <c r="FSB172" s="6"/>
      <c r="FSC172" s="6"/>
      <c r="FSD172" s="6"/>
      <c r="FSE172" s="6"/>
      <c r="FSF172" s="6"/>
      <c r="FSG172" s="6"/>
      <c r="FSH172" s="6"/>
      <c r="FSI172" s="6"/>
      <c r="FSJ172" s="6"/>
      <c r="FSK172" s="6"/>
      <c r="FSL172" s="6"/>
      <c r="FSM172" s="6"/>
      <c r="FSN172" s="6"/>
      <c r="FSO172" s="6"/>
      <c r="FSP172" s="6"/>
      <c r="FSQ172" s="6"/>
      <c r="FSR172" s="6"/>
      <c r="FSS172" s="6"/>
      <c r="FST172" s="6"/>
      <c r="FSU172" s="6"/>
      <c r="FSV172" s="6"/>
      <c r="FSW172" s="6"/>
      <c r="FSX172" s="6"/>
      <c r="FSY172" s="6"/>
      <c r="FSZ172" s="6"/>
      <c r="FTA172" s="6"/>
      <c r="FTB172" s="6"/>
      <c r="FTC172" s="6"/>
      <c r="FTD172" s="6"/>
      <c r="FTE172" s="6"/>
      <c r="FTF172" s="6"/>
      <c r="FTG172" s="6"/>
      <c r="FTH172" s="6"/>
      <c r="FTI172" s="6"/>
      <c r="FTJ172" s="6"/>
      <c r="FTK172" s="6"/>
      <c r="FTL172" s="6"/>
      <c r="FTM172" s="6"/>
      <c r="FTN172" s="6"/>
      <c r="FTO172" s="6"/>
      <c r="FTP172" s="6"/>
      <c r="FTQ172" s="6"/>
      <c r="FTR172" s="6"/>
      <c r="FTS172" s="6"/>
      <c r="FTT172" s="6"/>
      <c r="FTU172" s="6"/>
      <c r="FTV172" s="6"/>
      <c r="FTW172" s="6"/>
      <c r="FTX172" s="6"/>
      <c r="FTY172" s="6"/>
      <c r="FTZ172" s="6"/>
      <c r="FUA172" s="6"/>
      <c r="FUB172" s="6"/>
      <c r="FUC172" s="6"/>
      <c r="FUD172" s="6"/>
      <c r="FUE172" s="6"/>
      <c r="FUF172" s="6"/>
      <c r="FUG172" s="6"/>
      <c r="FUH172" s="6"/>
      <c r="FUI172" s="6"/>
      <c r="FUJ172" s="6"/>
      <c r="FUK172" s="6"/>
      <c r="FUL172" s="6"/>
      <c r="FUM172" s="6"/>
      <c r="FUN172" s="6"/>
      <c r="FUO172" s="6"/>
      <c r="FUP172" s="6"/>
      <c r="FUQ172" s="6"/>
      <c r="FUR172" s="6"/>
      <c r="FUS172" s="6"/>
      <c r="FUT172" s="6"/>
      <c r="FUU172" s="6"/>
      <c r="FUV172" s="6"/>
      <c r="FUW172" s="6"/>
      <c r="FUX172" s="6"/>
      <c r="FUY172" s="6"/>
      <c r="FUZ172" s="6"/>
      <c r="FVA172" s="6"/>
      <c r="FVB172" s="6"/>
      <c r="FVC172" s="6"/>
      <c r="FVD172" s="6"/>
      <c r="FVE172" s="6"/>
      <c r="FVF172" s="6"/>
      <c r="FVG172" s="6"/>
      <c r="FVH172" s="6"/>
      <c r="FVI172" s="6"/>
      <c r="FVJ172" s="6"/>
      <c r="FVK172" s="6"/>
      <c r="FVL172" s="6"/>
      <c r="FVM172" s="6"/>
      <c r="FVN172" s="6"/>
      <c r="FVO172" s="6"/>
      <c r="FVP172" s="6"/>
      <c r="FVQ172" s="6"/>
      <c r="FVR172" s="6"/>
      <c r="FVS172" s="6"/>
      <c r="FVT172" s="6"/>
      <c r="FVU172" s="6"/>
      <c r="FVV172" s="6"/>
      <c r="FVW172" s="6"/>
      <c r="FVX172" s="6"/>
      <c r="FVY172" s="6"/>
      <c r="FVZ172" s="6"/>
      <c r="FWA172" s="6"/>
      <c r="FWB172" s="6"/>
      <c r="FWC172" s="6"/>
      <c r="FWD172" s="6"/>
      <c r="FWE172" s="6"/>
      <c r="FWF172" s="6"/>
      <c r="FWG172" s="6"/>
      <c r="FWH172" s="6"/>
      <c r="FWI172" s="6"/>
      <c r="FWJ172" s="6"/>
      <c r="FWK172" s="6"/>
      <c r="FWL172" s="6"/>
      <c r="FWM172" s="6"/>
      <c r="FWN172" s="6"/>
      <c r="FWO172" s="6"/>
      <c r="FWP172" s="6"/>
      <c r="FWQ172" s="6"/>
      <c r="FWR172" s="6"/>
      <c r="FWS172" s="6"/>
      <c r="FWT172" s="6"/>
      <c r="FWU172" s="6"/>
      <c r="FWV172" s="6"/>
      <c r="FWW172" s="6"/>
      <c r="FWX172" s="6"/>
      <c r="FWY172" s="6"/>
      <c r="FWZ172" s="6"/>
      <c r="FXA172" s="6"/>
      <c r="FXB172" s="6"/>
      <c r="FXC172" s="6"/>
      <c r="FXD172" s="6"/>
      <c r="FXE172" s="6"/>
      <c r="FXF172" s="6"/>
      <c r="FXG172" s="6"/>
      <c r="FXH172" s="6"/>
      <c r="FXI172" s="6"/>
      <c r="FXJ172" s="6"/>
      <c r="FXK172" s="6"/>
      <c r="FXL172" s="6"/>
      <c r="FXM172" s="6"/>
      <c r="FXN172" s="6"/>
      <c r="FXO172" s="6"/>
      <c r="FXP172" s="6"/>
      <c r="FXQ172" s="6"/>
      <c r="FXR172" s="6"/>
      <c r="FXS172" s="6"/>
      <c r="FXT172" s="6"/>
      <c r="FXU172" s="6"/>
      <c r="FXV172" s="6"/>
      <c r="FXW172" s="6"/>
      <c r="FXX172" s="6"/>
      <c r="FXY172" s="6"/>
      <c r="FXZ172" s="6"/>
      <c r="FYA172" s="6"/>
      <c r="FYB172" s="6"/>
      <c r="FYC172" s="6"/>
      <c r="FYD172" s="6"/>
      <c r="FYE172" s="6"/>
      <c r="FYF172" s="6"/>
      <c r="FYG172" s="6"/>
      <c r="FYH172" s="6"/>
      <c r="FYI172" s="6"/>
      <c r="FYJ172" s="6"/>
      <c r="FYK172" s="6"/>
      <c r="FYL172" s="6"/>
      <c r="FYM172" s="6"/>
      <c r="FYN172" s="6"/>
      <c r="FYO172" s="6"/>
      <c r="FYP172" s="6"/>
      <c r="FYQ172" s="6"/>
      <c r="FYR172" s="6"/>
      <c r="FYS172" s="6"/>
      <c r="FYT172" s="6"/>
      <c r="FYU172" s="6"/>
      <c r="FYV172" s="6"/>
      <c r="FYW172" s="6"/>
      <c r="FYX172" s="6"/>
      <c r="FYY172" s="6"/>
      <c r="FYZ172" s="6"/>
      <c r="FZA172" s="6"/>
      <c r="FZB172" s="6"/>
      <c r="FZC172" s="6"/>
      <c r="FZD172" s="6"/>
      <c r="FZE172" s="6"/>
      <c r="FZF172" s="6"/>
      <c r="FZG172" s="6"/>
      <c r="FZH172" s="6"/>
      <c r="FZI172" s="6"/>
      <c r="FZJ172" s="6"/>
      <c r="FZK172" s="6"/>
      <c r="FZL172" s="6"/>
      <c r="FZM172" s="6"/>
      <c r="FZN172" s="6"/>
      <c r="FZO172" s="6"/>
      <c r="FZP172" s="6"/>
      <c r="FZQ172" s="6"/>
      <c r="FZR172" s="6"/>
      <c r="FZS172" s="6"/>
      <c r="FZT172" s="6"/>
      <c r="FZU172" s="6"/>
      <c r="FZV172" s="6"/>
      <c r="FZW172" s="6"/>
      <c r="FZX172" s="6"/>
      <c r="FZY172" s="6"/>
      <c r="FZZ172" s="6"/>
      <c r="GAA172" s="6"/>
      <c r="GAB172" s="6"/>
      <c r="GAC172" s="6"/>
      <c r="GAD172" s="6"/>
      <c r="GAE172" s="6"/>
      <c r="GAF172" s="6"/>
      <c r="GAG172" s="6"/>
      <c r="GAH172" s="6"/>
      <c r="GAI172" s="6"/>
      <c r="GAJ172" s="6"/>
      <c r="GAK172" s="6"/>
      <c r="GAL172" s="6"/>
      <c r="GAM172" s="6"/>
      <c r="GAN172" s="6"/>
      <c r="GAO172" s="6"/>
      <c r="GAP172" s="6"/>
      <c r="GAQ172" s="6"/>
      <c r="GAR172" s="6"/>
      <c r="GAS172" s="6"/>
      <c r="GAT172" s="6"/>
      <c r="GAU172" s="6"/>
      <c r="GAV172" s="6"/>
      <c r="GAW172" s="6"/>
      <c r="GAX172" s="6"/>
      <c r="GAY172" s="6"/>
      <c r="GAZ172" s="6"/>
      <c r="GBA172" s="6"/>
      <c r="GBB172" s="6"/>
      <c r="GBC172" s="6"/>
      <c r="GBD172" s="6"/>
      <c r="GBE172" s="6"/>
      <c r="GBF172" s="6"/>
      <c r="GBG172" s="6"/>
      <c r="GBH172" s="6"/>
      <c r="GBI172" s="6"/>
      <c r="GBJ172" s="6"/>
      <c r="GBK172" s="6"/>
      <c r="GBL172" s="6"/>
      <c r="GBM172" s="6"/>
      <c r="GBN172" s="6"/>
      <c r="GBO172" s="6"/>
      <c r="GBP172" s="6"/>
      <c r="GBQ172" s="6"/>
      <c r="GBR172" s="6"/>
      <c r="GBS172" s="6"/>
      <c r="GBT172" s="6"/>
      <c r="GBU172" s="6"/>
      <c r="GBV172" s="6"/>
      <c r="GBW172" s="6"/>
      <c r="GBX172" s="6"/>
      <c r="GBY172" s="6"/>
      <c r="GBZ172" s="6"/>
      <c r="GCA172" s="6"/>
      <c r="GCB172" s="6"/>
      <c r="GCC172" s="6"/>
      <c r="GCD172" s="6"/>
      <c r="GCE172" s="6"/>
      <c r="GCF172" s="6"/>
      <c r="GCG172" s="6"/>
      <c r="GCH172" s="6"/>
      <c r="GCI172" s="6"/>
      <c r="GCJ172" s="6"/>
      <c r="GCK172" s="6"/>
      <c r="GCL172" s="6"/>
      <c r="GCM172" s="6"/>
      <c r="GCN172" s="6"/>
      <c r="GCO172" s="6"/>
      <c r="GCP172" s="6"/>
      <c r="GCQ172" s="6"/>
      <c r="GCR172" s="6"/>
      <c r="GCS172" s="6"/>
      <c r="GCT172" s="6"/>
      <c r="GCU172" s="6"/>
      <c r="GCV172" s="6"/>
      <c r="GCW172" s="6"/>
      <c r="GCX172" s="6"/>
      <c r="GCY172" s="6"/>
      <c r="GCZ172" s="6"/>
      <c r="GDA172" s="6"/>
      <c r="GDB172" s="6"/>
      <c r="GDC172" s="6"/>
      <c r="GDD172" s="6"/>
      <c r="GDE172" s="6"/>
      <c r="GDF172" s="6"/>
      <c r="GDG172" s="6"/>
      <c r="GDH172" s="6"/>
      <c r="GDI172" s="6"/>
      <c r="GDJ172" s="6"/>
      <c r="GDK172" s="6"/>
      <c r="GDL172" s="6"/>
      <c r="GDM172" s="6"/>
      <c r="GDN172" s="6"/>
      <c r="GDO172" s="6"/>
      <c r="GDP172" s="6"/>
      <c r="GDQ172" s="6"/>
      <c r="GDR172" s="6"/>
      <c r="GDS172" s="6"/>
      <c r="GDT172" s="6"/>
      <c r="GDU172" s="6"/>
      <c r="GDV172" s="6"/>
      <c r="GDW172" s="6"/>
      <c r="GDX172" s="6"/>
      <c r="GDY172" s="6"/>
      <c r="GDZ172" s="6"/>
      <c r="GEA172" s="6"/>
      <c r="GEB172" s="6"/>
      <c r="GEC172" s="6"/>
      <c r="GED172" s="6"/>
      <c r="GEE172" s="6"/>
      <c r="GEF172" s="6"/>
      <c r="GEG172" s="6"/>
      <c r="GEH172" s="6"/>
      <c r="GEI172" s="6"/>
      <c r="GEJ172" s="6"/>
      <c r="GEK172" s="6"/>
      <c r="GEL172" s="6"/>
      <c r="GEM172" s="6"/>
      <c r="GEN172" s="6"/>
      <c r="GEO172" s="6"/>
      <c r="GEP172" s="6"/>
      <c r="GEQ172" s="6"/>
      <c r="GER172" s="6"/>
      <c r="GES172" s="6"/>
      <c r="GET172" s="6"/>
      <c r="GEU172" s="6"/>
      <c r="GEV172" s="6"/>
      <c r="GEW172" s="6"/>
      <c r="GEX172" s="6"/>
      <c r="GEY172" s="6"/>
      <c r="GEZ172" s="6"/>
      <c r="GFA172" s="6"/>
      <c r="GFB172" s="6"/>
      <c r="GFC172" s="6"/>
      <c r="GFD172" s="6"/>
      <c r="GFE172" s="6"/>
      <c r="GFF172" s="6"/>
      <c r="GFG172" s="6"/>
      <c r="GFH172" s="6"/>
      <c r="GFI172" s="6"/>
      <c r="GFJ172" s="6"/>
      <c r="GFK172" s="6"/>
      <c r="GFL172" s="6"/>
      <c r="GFM172" s="6"/>
      <c r="GFN172" s="6"/>
      <c r="GFO172" s="6"/>
      <c r="GFP172" s="6"/>
      <c r="GFQ172" s="6"/>
      <c r="GFR172" s="6"/>
      <c r="GFS172" s="6"/>
      <c r="GFT172" s="6"/>
      <c r="GFU172" s="6"/>
      <c r="GFV172" s="6"/>
      <c r="GFW172" s="6"/>
      <c r="GFX172" s="6"/>
      <c r="GFY172" s="6"/>
      <c r="GFZ172" s="6"/>
      <c r="GGA172" s="6"/>
      <c r="GGB172" s="6"/>
      <c r="GGC172" s="6"/>
      <c r="GGD172" s="6"/>
      <c r="GGE172" s="6"/>
      <c r="GGF172" s="6"/>
      <c r="GGG172" s="6"/>
      <c r="GGH172" s="6"/>
      <c r="GGI172" s="6"/>
      <c r="GGJ172" s="6"/>
      <c r="GGK172" s="6"/>
      <c r="GGL172" s="6"/>
      <c r="GGM172" s="6"/>
      <c r="GGN172" s="6"/>
      <c r="GGO172" s="6"/>
      <c r="GGP172" s="6"/>
      <c r="GGQ172" s="6"/>
      <c r="GGR172" s="6"/>
      <c r="GGS172" s="6"/>
      <c r="GGT172" s="6"/>
      <c r="GGU172" s="6"/>
      <c r="GGV172" s="6"/>
      <c r="GGW172" s="6"/>
      <c r="GGX172" s="6"/>
      <c r="GGY172" s="6"/>
      <c r="GGZ172" s="6"/>
      <c r="GHA172" s="6"/>
      <c r="GHB172" s="6"/>
      <c r="GHC172" s="6"/>
      <c r="GHD172" s="6"/>
      <c r="GHE172" s="6"/>
      <c r="GHF172" s="6"/>
      <c r="GHG172" s="6"/>
      <c r="GHH172" s="6"/>
      <c r="GHI172" s="6"/>
      <c r="GHJ172" s="6"/>
      <c r="GHK172" s="6"/>
      <c r="GHL172" s="6"/>
      <c r="GHM172" s="6"/>
      <c r="GHN172" s="6"/>
      <c r="GHO172" s="6"/>
      <c r="GHP172" s="6"/>
      <c r="GHQ172" s="6"/>
      <c r="GHR172" s="6"/>
      <c r="GHS172" s="6"/>
      <c r="GHT172" s="6"/>
      <c r="GHU172" s="6"/>
      <c r="GHV172" s="6"/>
      <c r="GHW172" s="6"/>
      <c r="GHX172" s="6"/>
      <c r="GHY172" s="6"/>
      <c r="GHZ172" s="6"/>
      <c r="GIA172" s="6"/>
      <c r="GIB172" s="6"/>
      <c r="GIC172" s="6"/>
      <c r="GID172" s="6"/>
      <c r="GIE172" s="6"/>
      <c r="GIF172" s="6"/>
      <c r="GIG172" s="6"/>
      <c r="GIH172" s="6"/>
      <c r="GII172" s="6"/>
      <c r="GIJ172" s="6"/>
      <c r="GIK172" s="6"/>
      <c r="GIL172" s="6"/>
      <c r="GIM172" s="6"/>
      <c r="GIN172" s="6"/>
      <c r="GIO172" s="6"/>
      <c r="GIP172" s="6"/>
      <c r="GIQ172" s="6"/>
      <c r="GIR172" s="6"/>
      <c r="GIS172" s="6"/>
      <c r="GIT172" s="6"/>
      <c r="GIU172" s="6"/>
      <c r="GIV172" s="6"/>
      <c r="GIW172" s="6"/>
      <c r="GIX172" s="6"/>
      <c r="GIY172" s="6"/>
      <c r="GIZ172" s="6"/>
      <c r="GJA172" s="6"/>
      <c r="GJB172" s="6"/>
      <c r="GJC172" s="6"/>
      <c r="GJD172" s="6"/>
      <c r="GJE172" s="6"/>
      <c r="GJF172" s="6"/>
      <c r="GJG172" s="6"/>
      <c r="GJH172" s="6"/>
      <c r="GJI172" s="6"/>
      <c r="GJJ172" s="6"/>
      <c r="GJK172" s="6"/>
      <c r="GJL172" s="6"/>
      <c r="GJM172" s="6"/>
      <c r="GJN172" s="6"/>
      <c r="GJO172" s="6"/>
      <c r="GJP172" s="6"/>
      <c r="GJQ172" s="6"/>
      <c r="GJR172" s="6"/>
      <c r="GJS172" s="6"/>
      <c r="GJT172" s="6"/>
      <c r="GJU172" s="6"/>
      <c r="GJV172" s="6"/>
      <c r="GJW172" s="6"/>
      <c r="GJX172" s="6"/>
      <c r="GJY172" s="6"/>
      <c r="GJZ172" s="6"/>
      <c r="GKA172" s="6"/>
      <c r="GKB172" s="6"/>
      <c r="GKC172" s="6"/>
      <c r="GKD172" s="6"/>
      <c r="GKE172" s="6"/>
      <c r="GKF172" s="6"/>
      <c r="GKG172" s="6"/>
      <c r="GKH172" s="6"/>
      <c r="GKI172" s="6"/>
      <c r="GKJ172" s="6"/>
      <c r="GKK172" s="6"/>
      <c r="GKL172" s="6"/>
      <c r="GKM172" s="6"/>
      <c r="GKN172" s="6"/>
      <c r="GKO172" s="6"/>
      <c r="GKP172" s="6"/>
      <c r="GKQ172" s="6"/>
      <c r="GKR172" s="6"/>
      <c r="GKS172" s="6"/>
      <c r="GKT172" s="6"/>
      <c r="GKU172" s="6"/>
      <c r="GKV172" s="6"/>
      <c r="GKW172" s="6"/>
      <c r="GKX172" s="6"/>
      <c r="GKY172" s="6"/>
      <c r="GKZ172" s="6"/>
      <c r="GLA172" s="6"/>
      <c r="GLB172" s="6"/>
      <c r="GLC172" s="6"/>
      <c r="GLD172" s="6"/>
      <c r="GLE172" s="6"/>
      <c r="GLF172" s="6"/>
      <c r="GLG172" s="6"/>
      <c r="GLH172" s="6"/>
      <c r="GLI172" s="6"/>
      <c r="GLJ172" s="6"/>
      <c r="GLK172" s="6"/>
      <c r="GLL172" s="6"/>
      <c r="GLM172" s="6"/>
      <c r="GLN172" s="6"/>
      <c r="GLO172" s="6"/>
      <c r="GLP172" s="6"/>
      <c r="GLQ172" s="6"/>
      <c r="GLR172" s="6"/>
      <c r="GLS172" s="6"/>
      <c r="GLT172" s="6"/>
      <c r="GLU172" s="6"/>
      <c r="GLV172" s="6"/>
      <c r="GLW172" s="6"/>
      <c r="GLX172" s="6"/>
      <c r="GLY172" s="6"/>
      <c r="GLZ172" s="6"/>
      <c r="GMA172" s="6"/>
      <c r="GMB172" s="6"/>
      <c r="GMC172" s="6"/>
      <c r="GMD172" s="6"/>
      <c r="GME172" s="6"/>
      <c r="GMF172" s="6"/>
      <c r="GMG172" s="6"/>
      <c r="GMH172" s="6"/>
      <c r="GMI172" s="6"/>
      <c r="GMJ172" s="6"/>
      <c r="GMK172" s="6"/>
      <c r="GML172" s="6"/>
      <c r="GMM172" s="6"/>
      <c r="GMN172" s="6"/>
      <c r="GMO172" s="6"/>
      <c r="GMP172" s="6"/>
      <c r="GMQ172" s="6"/>
      <c r="GMR172" s="6"/>
      <c r="GMS172" s="6"/>
      <c r="GMT172" s="6"/>
      <c r="GMU172" s="6"/>
      <c r="GMV172" s="6"/>
      <c r="GMW172" s="6"/>
      <c r="GMX172" s="6"/>
      <c r="GMY172" s="6"/>
      <c r="GMZ172" s="6"/>
      <c r="GNA172" s="6"/>
      <c r="GNB172" s="6"/>
      <c r="GNC172" s="6"/>
      <c r="GND172" s="6"/>
      <c r="GNE172" s="6"/>
      <c r="GNF172" s="6"/>
      <c r="GNG172" s="6"/>
      <c r="GNH172" s="6"/>
      <c r="GNI172" s="6"/>
      <c r="GNJ172" s="6"/>
      <c r="GNK172" s="6"/>
      <c r="GNL172" s="6"/>
      <c r="GNM172" s="6"/>
      <c r="GNN172" s="6"/>
      <c r="GNO172" s="6"/>
      <c r="GNP172" s="6"/>
      <c r="GNQ172" s="6"/>
      <c r="GNR172" s="6"/>
      <c r="GNS172" s="6"/>
      <c r="GNT172" s="6"/>
      <c r="GNU172" s="6"/>
      <c r="GNV172" s="6"/>
      <c r="GNW172" s="6"/>
      <c r="GNX172" s="6"/>
      <c r="GNY172" s="6"/>
      <c r="GNZ172" s="6"/>
      <c r="GOA172" s="6"/>
      <c r="GOB172" s="6"/>
      <c r="GOC172" s="6"/>
      <c r="GOD172" s="6"/>
      <c r="GOE172" s="6"/>
      <c r="GOF172" s="6"/>
      <c r="GOG172" s="6"/>
      <c r="GOH172" s="6"/>
      <c r="GOI172" s="6"/>
      <c r="GOJ172" s="6"/>
      <c r="GOK172" s="6"/>
      <c r="GOL172" s="6"/>
      <c r="GOM172" s="6"/>
      <c r="GON172" s="6"/>
      <c r="GOO172" s="6"/>
      <c r="GOP172" s="6"/>
      <c r="GOQ172" s="6"/>
      <c r="GOR172" s="6"/>
      <c r="GOS172" s="6"/>
      <c r="GOT172" s="6"/>
      <c r="GOU172" s="6"/>
      <c r="GOV172" s="6"/>
      <c r="GOW172" s="6"/>
      <c r="GOX172" s="6"/>
      <c r="GOY172" s="6"/>
      <c r="GOZ172" s="6"/>
      <c r="GPA172" s="6"/>
      <c r="GPB172" s="6"/>
      <c r="GPC172" s="6"/>
      <c r="GPD172" s="6"/>
      <c r="GPE172" s="6"/>
      <c r="GPF172" s="6"/>
      <c r="GPG172" s="6"/>
      <c r="GPH172" s="6"/>
      <c r="GPI172" s="6"/>
      <c r="GPJ172" s="6"/>
      <c r="GPK172" s="6"/>
      <c r="GPL172" s="6"/>
      <c r="GPM172" s="6"/>
      <c r="GPN172" s="6"/>
      <c r="GPO172" s="6"/>
      <c r="GPP172" s="6"/>
      <c r="GPQ172" s="6"/>
      <c r="GPR172" s="6"/>
      <c r="GPS172" s="6"/>
      <c r="GPT172" s="6"/>
      <c r="GPU172" s="6"/>
      <c r="GPV172" s="6"/>
      <c r="GPW172" s="6"/>
      <c r="GPX172" s="6"/>
      <c r="GPY172" s="6"/>
      <c r="GPZ172" s="6"/>
      <c r="GQA172" s="6"/>
      <c r="GQB172" s="6"/>
      <c r="GQC172" s="6"/>
      <c r="GQD172" s="6"/>
      <c r="GQE172" s="6"/>
      <c r="GQF172" s="6"/>
      <c r="GQG172" s="6"/>
      <c r="GQH172" s="6"/>
      <c r="GQI172" s="6"/>
      <c r="GQJ172" s="6"/>
      <c r="GQK172" s="6"/>
      <c r="GQL172" s="6"/>
      <c r="GQM172" s="6"/>
      <c r="GQN172" s="6"/>
      <c r="GQO172" s="6"/>
      <c r="GQP172" s="6"/>
      <c r="GQQ172" s="6"/>
      <c r="GQR172" s="6"/>
      <c r="GQS172" s="6"/>
      <c r="GQT172" s="6"/>
      <c r="GQU172" s="6"/>
      <c r="GQV172" s="6"/>
      <c r="GQW172" s="6"/>
      <c r="GQX172" s="6"/>
      <c r="GQY172" s="6"/>
      <c r="GQZ172" s="6"/>
      <c r="GRA172" s="6"/>
      <c r="GRB172" s="6"/>
      <c r="GRC172" s="6"/>
      <c r="GRD172" s="6"/>
      <c r="GRE172" s="6"/>
      <c r="GRF172" s="6"/>
      <c r="GRG172" s="6"/>
      <c r="GRH172" s="6"/>
      <c r="GRI172" s="6"/>
      <c r="GRJ172" s="6"/>
      <c r="GRK172" s="6"/>
      <c r="GRL172" s="6"/>
      <c r="GRM172" s="6"/>
      <c r="GRN172" s="6"/>
      <c r="GRO172" s="6"/>
      <c r="GRP172" s="6"/>
      <c r="GRQ172" s="6"/>
      <c r="GRR172" s="6"/>
      <c r="GRS172" s="6"/>
      <c r="GRT172" s="6"/>
      <c r="GRU172" s="6"/>
      <c r="GRV172" s="6"/>
      <c r="GRW172" s="6"/>
      <c r="GRX172" s="6"/>
      <c r="GRY172" s="6"/>
      <c r="GRZ172" s="6"/>
      <c r="GSA172" s="6"/>
      <c r="GSB172" s="6"/>
      <c r="GSC172" s="6"/>
      <c r="GSD172" s="6"/>
      <c r="GSE172" s="6"/>
      <c r="GSF172" s="6"/>
      <c r="GSG172" s="6"/>
      <c r="GSH172" s="6"/>
      <c r="GSI172" s="6"/>
      <c r="GSJ172" s="6"/>
      <c r="GSK172" s="6"/>
      <c r="GSL172" s="6"/>
      <c r="GSM172" s="6"/>
      <c r="GSN172" s="6"/>
      <c r="GSO172" s="6"/>
      <c r="GSP172" s="6"/>
      <c r="GSQ172" s="6"/>
      <c r="GSR172" s="6"/>
      <c r="GSS172" s="6"/>
      <c r="GST172" s="6"/>
      <c r="GSU172" s="6"/>
      <c r="GSV172" s="6"/>
      <c r="GSW172" s="6"/>
      <c r="GSX172" s="6"/>
      <c r="GSY172" s="6"/>
      <c r="GSZ172" s="6"/>
      <c r="GTA172" s="6"/>
      <c r="GTB172" s="6"/>
      <c r="GTC172" s="6"/>
      <c r="GTD172" s="6"/>
      <c r="GTE172" s="6"/>
      <c r="GTF172" s="6"/>
      <c r="GTG172" s="6"/>
      <c r="GTH172" s="6"/>
      <c r="GTI172" s="6"/>
      <c r="GTJ172" s="6"/>
      <c r="GTK172" s="6"/>
      <c r="GTL172" s="6"/>
      <c r="GTM172" s="6"/>
      <c r="GTN172" s="6"/>
      <c r="GTO172" s="6"/>
      <c r="GTP172" s="6"/>
      <c r="GTQ172" s="6"/>
      <c r="GTR172" s="6"/>
      <c r="GTS172" s="6"/>
      <c r="GTT172" s="6"/>
      <c r="GTU172" s="6"/>
      <c r="GTV172" s="6"/>
      <c r="GTW172" s="6"/>
      <c r="GTX172" s="6"/>
      <c r="GTY172" s="6"/>
      <c r="GTZ172" s="6"/>
      <c r="GUA172" s="6"/>
      <c r="GUB172" s="6"/>
      <c r="GUC172" s="6"/>
      <c r="GUD172" s="6"/>
      <c r="GUE172" s="6"/>
      <c r="GUF172" s="6"/>
      <c r="GUG172" s="6"/>
      <c r="GUH172" s="6"/>
      <c r="GUI172" s="6"/>
      <c r="GUJ172" s="6"/>
      <c r="GUK172" s="6"/>
      <c r="GUL172" s="6"/>
      <c r="GUM172" s="6"/>
      <c r="GUN172" s="6"/>
      <c r="GUO172" s="6"/>
      <c r="GUP172" s="6"/>
      <c r="GUQ172" s="6"/>
      <c r="GUR172" s="6"/>
      <c r="GUS172" s="6"/>
      <c r="GUT172" s="6"/>
      <c r="GUU172" s="6"/>
      <c r="GUV172" s="6"/>
      <c r="GUW172" s="6"/>
      <c r="GUX172" s="6"/>
      <c r="GUY172" s="6"/>
      <c r="GUZ172" s="6"/>
      <c r="GVA172" s="6"/>
      <c r="GVB172" s="6"/>
      <c r="GVC172" s="6"/>
      <c r="GVD172" s="6"/>
      <c r="GVE172" s="6"/>
      <c r="GVF172" s="6"/>
      <c r="GVG172" s="6"/>
      <c r="GVH172" s="6"/>
      <c r="GVI172" s="6"/>
      <c r="GVJ172" s="6"/>
      <c r="GVK172" s="6"/>
      <c r="GVL172" s="6"/>
      <c r="GVM172" s="6"/>
      <c r="GVN172" s="6"/>
      <c r="GVO172" s="6"/>
      <c r="GVP172" s="6"/>
      <c r="GVQ172" s="6"/>
      <c r="GVR172" s="6"/>
      <c r="GVS172" s="6"/>
      <c r="GVT172" s="6"/>
      <c r="GVU172" s="6"/>
      <c r="GVV172" s="6"/>
      <c r="GVW172" s="6"/>
      <c r="GVX172" s="6"/>
      <c r="GVY172" s="6"/>
      <c r="GVZ172" s="6"/>
      <c r="GWA172" s="6"/>
      <c r="GWB172" s="6"/>
      <c r="GWC172" s="6"/>
      <c r="GWD172" s="6"/>
      <c r="GWE172" s="6"/>
      <c r="GWF172" s="6"/>
      <c r="GWG172" s="6"/>
      <c r="GWH172" s="6"/>
      <c r="GWI172" s="6"/>
      <c r="GWJ172" s="6"/>
      <c r="GWK172" s="6"/>
      <c r="GWL172" s="6"/>
      <c r="GWM172" s="6"/>
      <c r="GWN172" s="6"/>
      <c r="GWO172" s="6"/>
      <c r="GWP172" s="6"/>
      <c r="GWQ172" s="6"/>
      <c r="GWR172" s="6"/>
      <c r="GWS172" s="6"/>
      <c r="GWT172" s="6"/>
      <c r="GWU172" s="6"/>
      <c r="GWV172" s="6"/>
      <c r="GWW172" s="6"/>
      <c r="GWX172" s="6"/>
      <c r="GWY172" s="6"/>
      <c r="GWZ172" s="6"/>
      <c r="GXA172" s="6"/>
      <c r="GXB172" s="6"/>
      <c r="GXC172" s="6"/>
      <c r="GXD172" s="6"/>
      <c r="GXE172" s="6"/>
      <c r="GXF172" s="6"/>
      <c r="GXG172" s="6"/>
      <c r="GXH172" s="6"/>
      <c r="GXI172" s="6"/>
      <c r="GXJ172" s="6"/>
      <c r="GXK172" s="6"/>
      <c r="GXL172" s="6"/>
      <c r="GXM172" s="6"/>
      <c r="GXN172" s="6"/>
      <c r="GXO172" s="6"/>
      <c r="GXP172" s="6"/>
      <c r="GXQ172" s="6"/>
      <c r="GXR172" s="6"/>
      <c r="GXS172" s="6"/>
      <c r="GXT172" s="6"/>
      <c r="GXU172" s="6"/>
      <c r="GXV172" s="6"/>
      <c r="GXW172" s="6"/>
      <c r="GXX172" s="6"/>
      <c r="GXY172" s="6"/>
      <c r="GXZ172" s="6"/>
      <c r="GYA172" s="6"/>
      <c r="GYB172" s="6"/>
      <c r="GYC172" s="6"/>
      <c r="GYD172" s="6"/>
      <c r="GYE172" s="6"/>
      <c r="GYF172" s="6"/>
      <c r="GYG172" s="6"/>
      <c r="GYH172" s="6"/>
      <c r="GYI172" s="6"/>
      <c r="GYJ172" s="6"/>
      <c r="GYK172" s="6"/>
      <c r="GYL172" s="6"/>
      <c r="GYM172" s="6"/>
      <c r="GYN172" s="6"/>
      <c r="GYO172" s="6"/>
      <c r="GYP172" s="6"/>
      <c r="GYQ172" s="6"/>
      <c r="GYR172" s="6"/>
      <c r="GYS172" s="6"/>
      <c r="GYT172" s="6"/>
      <c r="GYU172" s="6"/>
      <c r="GYV172" s="6"/>
      <c r="GYW172" s="6"/>
      <c r="GYX172" s="6"/>
      <c r="GYY172" s="6"/>
      <c r="GYZ172" s="6"/>
      <c r="GZA172" s="6"/>
      <c r="GZB172" s="6"/>
      <c r="GZC172" s="6"/>
      <c r="GZD172" s="6"/>
      <c r="GZE172" s="6"/>
      <c r="GZF172" s="6"/>
      <c r="GZG172" s="6"/>
      <c r="GZH172" s="6"/>
      <c r="GZI172" s="6"/>
      <c r="GZJ172" s="6"/>
      <c r="GZK172" s="6"/>
      <c r="GZL172" s="6"/>
      <c r="GZM172" s="6"/>
      <c r="GZN172" s="6"/>
      <c r="GZO172" s="6"/>
      <c r="GZP172" s="6"/>
      <c r="GZQ172" s="6"/>
      <c r="GZR172" s="6"/>
      <c r="GZS172" s="6"/>
      <c r="GZT172" s="6"/>
      <c r="GZU172" s="6"/>
      <c r="GZV172" s="6"/>
      <c r="GZW172" s="6"/>
      <c r="GZX172" s="6"/>
      <c r="GZY172" s="6"/>
      <c r="GZZ172" s="6"/>
      <c r="HAA172" s="6"/>
      <c r="HAB172" s="6"/>
      <c r="HAC172" s="6"/>
      <c r="HAD172" s="6"/>
      <c r="HAE172" s="6"/>
      <c r="HAF172" s="6"/>
      <c r="HAG172" s="6"/>
      <c r="HAH172" s="6"/>
      <c r="HAI172" s="6"/>
      <c r="HAJ172" s="6"/>
      <c r="HAK172" s="6"/>
      <c r="HAL172" s="6"/>
      <c r="HAM172" s="6"/>
      <c r="HAN172" s="6"/>
      <c r="HAO172" s="6"/>
      <c r="HAP172" s="6"/>
      <c r="HAQ172" s="6"/>
      <c r="HAR172" s="6"/>
      <c r="HAS172" s="6"/>
      <c r="HAT172" s="6"/>
      <c r="HAU172" s="6"/>
      <c r="HAV172" s="6"/>
      <c r="HAW172" s="6"/>
      <c r="HAX172" s="6"/>
      <c r="HAY172" s="6"/>
      <c r="HAZ172" s="6"/>
      <c r="HBA172" s="6"/>
      <c r="HBB172" s="6"/>
      <c r="HBC172" s="6"/>
      <c r="HBD172" s="6"/>
      <c r="HBE172" s="6"/>
      <c r="HBF172" s="6"/>
      <c r="HBG172" s="6"/>
      <c r="HBH172" s="6"/>
      <c r="HBI172" s="6"/>
      <c r="HBJ172" s="6"/>
      <c r="HBK172" s="6"/>
      <c r="HBL172" s="6"/>
      <c r="HBM172" s="6"/>
      <c r="HBN172" s="6"/>
      <c r="HBO172" s="6"/>
      <c r="HBP172" s="6"/>
      <c r="HBQ172" s="6"/>
      <c r="HBR172" s="6"/>
      <c r="HBS172" s="6"/>
      <c r="HBT172" s="6"/>
      <c r="HBU172" s="6"/>
      <c r="HBV172" s="6"/>
      <c r="HBW172" s="6"/>
      <c r="HBX172" s="6"/>
      <c r="HBY172" s="6"/>
      <c r="HBZ172" s="6"/>
      <c r="HCA172" s="6"/>
      <c r="HCB172" s="6"/>
      <c r="HCC172" s="6"/>
      <c r="HCD172" s="6"/>
      <c r="HCE172" s="6"/>
      <c r="HCF172" s="6"/>
      <c r="HCG172" s="6"/>
      <c r="HCH172" s="6"/>
      <c r="HCI172" s="6"/>
      <c r="HCJ172" s="6"/>
      <c r="HCK172" s="6"/>
      <c r="HCL172" s="6"/>
      <c r="HCM172" s="6"/>
      <c r="HCN172" s="6"/>
      <c r="HCO172" s="6"/>
      <c r="HCP172" s="6"/>
      <c r="HCQ172" s="6"/>
      <c r="HCR172" s="6"/>
      <c r="HCS172" s="6"/>
      <c r="HCT172" s="6"/>
      <c r="HCU172" s="6"/>
      <c r="HCV172" s="6"/>
      <c r="HCW172" s="6"/>
      <c r="HCX172" s="6"/>
      <c r="HCY172" s="6"/>
      <c r="HCZ172" s="6"/>
      <c r="HDA172" s="6"/>
      <c r="HDB172" s="6"/>
      <c r="HDC172" s="6"/>
      <c r="HDD172" s="6"/>
      <c r="HDE172" s="6"/>
      <c r="HDF172" s="6"/>
      <c r="HDG172" s="6"/>
      <c r="HDH172" s="6"/>
      <c r="HDI172" s="6"/>
      <c r="HDJ172" s="6"/>
      <c r="HDK172" s="6"/>
      <c r="HDL172" s="6"/>
      <c r="HDM172" s="6"/>
      <c r="HDN172" s="6"/>
      <c r="HDO172" s="6"/>
      <c r="HDP172" s="6"/>
      <c r="HDQ172" s="6"/>
      <c r="HDR172" s="6"/>
      <c r="HDS172" s="6"/>
      <c r="HDT172" s="6"/>
      <c r="HDU172" s="6"/>
      <c r="HDV172" s="6"/>
      <c r="HDW172" s="6"/>
      <c r="HDX172" s="6"/>
      <c r="HDY172" s="6"/>
      <c r="HDZ172" s="6"/>
      <c r="HEA172" s="6"/>
      <c r="HEB172" s="6"/>
      <c r="HEC172" s="6"/>
      <c r="HED172" s="6"/>
      <c r="HEE172" s="6"/>
      <c r="HEF172" s="6"/>
      <c r="HEG172" s="6"/>
      <c r="HEH172" s="6"/>
      <c r="HEI172" s="6"/>
      <c r="HEJ172" s="6"/>
      <c r="HEK172" s="6"/>
      <c r="HEL172" s="6"/>
      <c r="HEM172" s="6"/>
      <c r="HEN172" s="6"/>
      <c r="HEO172" s="6"/>
      <c r="HEP172" s="6"/>
      <c r="HEQ172" s="6"/>
      <c r="HER172" s="6"/>
      <c r="HES172" s="6"/>
      <c r="HET172" s="6"/>
      <c r="HEU172" s="6"/>
      <c r="HEV172" s="6"/>
      <c r="HEW172" s="6"/>
      <c r="HEX172" s="6"/>
      <c r="HEY172" s="6"/>
      <c r="HEZ172" s="6"/>
      <c r="HFA172" s="6"/>
      <c r="HFB172" s="6"/>
      <c r="HFC172" s="6"/>
      <c r="HFD172" s="6"/>
      <c r="HFE172" s="6"/>
      <c r="HFF172" s="6"/>
      <c r="HFG172" s="6"/>
      <c r="HFH172" s="6"/>
      <c r="HFI172" s="6"/>
      <c r="HFJ172" s="6"/>
      <c r="HFK172" s="6"/>
      <c r="HFL172" s="6"/>
      <c r="HFM172" s="6"/>
      <c r="HFN172" s="6"/>
      <c r="HFO172" s="6"/>
      <c r="HFP172" s="6"/>
      <c r="HFQ172" s="6"/>
      <c r="HFR172" s="6"/>
      <c r="HFS172" s="6"/>
      <c r="HFT172" s="6"/>
      <c r="HFU172" s="6"/>
      <c r="HFV172" s="6"/>
      <c r="HFW172" s="6"/>
      <c r="HFX172" s="6"/>
      <c r="HFY172" s="6"/>
      <c r="HFZ172" s="6"/>
      <c r="HGA172" s="6"/>
      <c r="HGB172" s="6"/>
      <c r="HGC172" s="6"/>
      <c r="HGD172" s="6"/>
      <c r="HGE172" s="6"/>
      <c r="HGF172" s="6"/>
      <c r="HGG172" s="6"/>
      <c r="HGH172" s="6"/>
      <c r="HGI172" s="6"/>
      <c r="HGJ172" s="6"/>
      <c r="HGK172" s="6"/>
      <c r="HGL172" s="6"/>
      <c r="HGM172" s="6"/>
      <c r="HGN172" s="6"/>
      <c r="HGO172" s="6"/>
      <c r="HGP172" s="6"/>
      <c r="HGQ172" s="6"/>
      <c r="HGR172" s="6"/>
      <c r="HGS172" s="6"/>
      <c r="HGT172" s="6"/>
      <c r="HGU172" s="6"/>
      <c r="HGV172" s="6"/>
      <c r="HGW172" s="6"/>
      <c r="HGX172" s="6"/>
      <c r="HGY172" s="6"/>
      <c r="HGZ172" s="6"/>
      <c r="HHA172" s="6"/>
      <c r="HHB172" s="6"/>
      <c r="HHC172" s="6"/>
      <c r="HHD172" s="6"/>
      <c r="HHE172" s="6"/>
      <c r="HHF172" s="6"/>
      <c r="HHG172" s="6"/>
      <c r="HHH172" s="6"/>
      <c r="HHI172" s="6"/>
      <c r="HHJ172" s="6"/>
      <c r="HHK172" s="6"/>
      <c r="HHL172" s="6"/>
      <c r="HHM172" s="6"/>
      <c r="HHN172" s="6"/>
      <c r="HHO172" s="6"/>
      <c r="HHP172" s="6"/>
      <c r="HHQ172" s="6"/>
      <c r="HHR172" s="6"/>
      <c r="HHS172" s="6"/>
      <c r="HHT172" s="6"/>
      <c r="HHU172" s="6"/>
      <c r="HHV172" s="6"/>
      <c r="HHW172" s="6"/>
      <c r="HHX172" s="6"/>
      <c r="HHY172" s="6"/>
      <c r="HHZ172" s="6"/>
      <c r="HIA172" s="6"/>
      <c r="HIB172" s="6"/>
      <c r="HIC172" s="6"/>
      <c r="HID172" s="6"/>
      <c r="HIE172" s="6"/>
      <c r="HIF172" s="6"/>
      <c r="HIG172" s="6"/>
      <c r="HIH172" s="6"/>
      <c r="HII172" s="6"/>
      <c r="HIJ172" s="6"/>
      <c r="HIK172" s="6"/>
      <c r="HIL172" s="6"/>
      <c r="HIM172" s="6"/>
      <c r="HIN172" s="6"/>
      <c r="HIO172" s="6"/>
      <c r="HIP172" s="6"/>
      <c r="HIQ172" s="6"/>
      <c r="HIR172" s="6"/>
      <c r="HIS172" s="6"/>
      <c r="HIT172" s="6"/>
      <c r="HIU172" s="6"/>
      <c r="HIV172" s="6"/>
      <c r="HIW172" s="6"/>
      <c r="HIX172" s="6"/>
      <c r="HIY172" s="6"/>
      <c r="HIZ172" s="6"/>
      <c r="HJA172" s="6"/>
      <c r="HJB172" s="6"/>
      <c r="HJC172" s="6"/>
      <c r="HJD172" s="6"/>
      <c r="HJE172" s="6"/>
      <c r="HJF172" s="6"/>
      <c r="HJG172" s="6"/>
      <c r="HJH172" s="6"/>
      <c r="HJI172" s="6"/>
      <c r="HJJ172" s="6"/>
      <c r="HJK172" s="6"/>
      <c r="HJL172" s="6"/>
      <c r="HJM172" s="6"/>
      <c r="HJN172" s="6"/>
      <c r="HJO172" s="6"/>
      <c r="HJP172" s="6"/>
      <c r="HJQ172" s="6"/>
      <c r="HJR172" s="6"/>
      <c r="HJS172" s="6"/>
      <c r="HJT172" s="6"/>
      <c r="HJU172" s="6"/>
      <c r="HJV172" s="6"/>
      <c r="HJW172" s="6"/>
      <c r="HJX172" s="6"/>
      <c r="HJY172" s="6"/>
      <c r="HJZ172" s="6"/>
      <c r="HKA172" s="6"/>
      <c r="HKB172" s="6"/>
      <c r="HKC172" s="6"/>
      <c r="HKD172" s="6"/>
      <c r="HKE172" s="6"/>
      <c r="HKF172" s="6"/>
      <c r="HKG172" s="6"/>
      <c r="HKH172" s="6"/>
      <c r="HKI172" s="6"/>
      <c r="HKJ172" s="6"/>
      <c r="HKK172" s="6"/>
      <c r="HKL172" s="6"/>
      <c r="HKM172" s="6"/>
      <c r="HKN172" s="6"/>
      <c r="HKO172" s="6"/>
      <c r="HKP172" s="6"/>
      <c r="HKQ172" s="6"/>
      <c r="HKR172" s="6"/>
      <c r="HKS172" s="6"/>
      <c r="HKT172" s="6"/>
      <c r="HKU172" s="6"/>
      <c r="HKV172" s="6"/>
      <c r="HKW172" s="6"/>
      <c r="HKX172" s="6"/>
      <c r="HKY172" s="6"/>
      <c r="HKZ172" s="6"/>
      <c r="HLA172" s="6"/>
      <c r="HLB172" s="6"/>
      <c r="HLC172" s="6"/>
      <c r="HLD172" s="6"/>
      <c r="HLE172" s="6"/>
      <c r="HLF172" s="6"/>
      <c r="HLG172" s="6"/>
      <c r="HLH172" s="6"/>
      <c r="HLI172" s="6"/>
      <c r="HLJ172" s="6"/>
      <c r="HLK172" s="6"/>
      <c r="HLL172" s="6"/>
      <c r="HLM172" s="6"/>
      <c r="HLN172" s="6"/>
      <c r="HLO172" s="6"/>
      <c r="HLP172" s="6"/>
      <c r="HLQ172" s="6"/>
      <c r="HLR172" s="6"/>
      <c r="HLS172" s="6"/>
      <c r="HLT172" s="6"/>
      <c r="HLU172" s="6"/>
      <c r="HLV172" s="6"/>
      <c r="HLW172" s="6"/>
      <c r="HLX172" s="6"/>
      <c r="HLY172" s="6"/>
      <c r="HLZ172" s="6"/>
      <c r="HMA172" s="6"/>
      <c r="HMB172" s="6"/>
      <c r="HMC172" s="6"/>
      <c r="HMD172" s="6"/>
      <c r="HME172" s="6"/>
      <c r="HMF172" s="6"/>
      <c r="HMG172" s="6"/>
      <c r="HMH172" s="6"/>
      <c r="HMI172" s="6"/>
      <c r="HMJ172" s="6"/>
      <c r="HMK172" s="6"/>
      <c r="HML172" s="6"/>
      <c r="HMM172" s="6"/>
      <c r="HMN172" s="6"/>
      <c r="HMO172" s="6"/>
      <c r="HMP172" s="6"/>
      <c r="HMQ172" s="6"/>
      <c r="HMR172" s="6"/>
      <c r="HMS172" s="6"/>
      <c r="HMT172" s="6"/>
      <c r="HMU172" s="6"/>
      <c r="HMV172" s="6"/>
      <c r="HMW172" s="6"/>
      <c r="HMX172" s="6"/>
      <c r="HMY172" s="6"/>
      <c r="HMZ172" s="6"/>
      <c r="HNA172" s="6"/>
      <c r="HNB172" s="6"/>
      <c r="HNC172" s="6"/>
      <c r="HND172" s="6"/>
      <c r="HNE172" s="6"/>
      <c r="HNF172" s="6"/>
      <c r="HNG172" s="6"/>
      <c r="HNH172" s="6"/>
      <c r="HNI172" s="6"/>
      <c r="HNJ172" s="6"/>
      <c r="HNK172" s="6"/>
      <c r="HNL172" s="6"/>
      <c r="HNM172" s="6"/>
      <c r="HNN172" s="6"/>
      <c r="HNO172" s="6"/>
      <c r="HNP172" s="6"/>
      <c r="HNQ172" s="6"/>
      <c r="HNR172" s="6"/>
      <c r="HNS172" s="6"/>
      <c r="HNT172" s="6"/>
      <c r="HNU172" s="6"/>
      <c r="HNV172" s="6"/>
      <c r="HNW172" s="6"/>
      <c r="HNX172" s="6"/>
      <c r="HNY172" s="6"/>
      <c r="HNZ172" s="6"/>
      <c r="HOA172" s="6"/>
      <c r="HOB172" s="6"/>
      <c r="HOC172" s="6"/>
      <c r="HOD172" s="6"/>
      <c r="HOE172" s="6"/>
      <c r="HOF172" s="6"/>
      <c r="HOG172" s="6"/>
      <c r="HOH172" s="6"/>
      <c r="HOI172" s="6"/>
      <c r="HOJ172" s="6"/>
      <c r="HOK172" s="6"/>
      <c r="HOL172" s="6"/>
      <c r="HOM172" s="6"/>
      <c r="HON172" s="6"/>
      <c r="HOO172" s="6"/>
      <c r="HOP172" s="6"/>
      <c r="HOQ172" s="6"/>
      <c r="HOR172" s="6"/>
      <c r="HOS172" s="6"/>
      <c r="HOT172" s="6"/>
      <c r="HOU172" s="6"/>
      <c r="HOV172" s="6"/>
      <c r="HOW172" s="6"/>
      <c r="HOX172" s="6"/>
      <c r="HOY172" s="6"/>
      <c r="HOZ172" s="6"/>
      <c r="HPA172" s="6"/>
      <c r="HPB172" s="6"/>
      <c r="HPC172" s="6"/>
      <c r="HPD172" s="6"/>
      <c r="HPE172" s="6"/>
      <c r="HPF172" s="6"/>
      <c r="HPG172" s="6"/>
      <c r="HPH172" s="6"/>
      <c r="HPI172" s="6"/>
      <c r="HPJ172" s="6"/>
      <c r="HPK172" s="6"/>
      <c r="HPL172" s="6"/>
      <c r="HPM172" s="6"/>
      <c r="HPN172" s="6"/>
      <c r="HPO172" s="6"/>
      <c r="HPP172" s="6"/>
      <c r="HPQ172" s="6"/>
      <c r="HPR172" s="6"/>
      <c r="HPS172" s="6"/>
      <c r="HPT172" s="6"/>
      <c r="HPU172" s="6"/>
      <c r="HPV172" s="6"/>
      <c r="HPW172" s="6"/>
      <c r="HPX172" s="6"/>
      <c r="HPY172" s="6"/>
      <c r="HPZ172" s="6"/>
      <c r="HQA172" s="6"/>
      <c r="HQB172" s="6"/>
      <c r="HQC172" s="6"/>
      <c r="HQD172" s="6"/>
      <c r="HQE172" s="6"/>
      <c r="HQF172" s="6"/>
      <c r="HQG172" s="6"/>
      <c r="HQH172" s="6"/>
      <c r="HQI172" s="6"/>
      <c r="HQJ172" s="6"/>
      <c r="HQK172" s="6"/>
      <c r="HQL172" s="6"/>
      <c r="HQM172" s="6"/>
      <c r="HQN172" s="6"/>
      <c r="HQO172" s="6"/>
      <c r="HQP172" s="6"/>
      <c r="HQQ172" s="6"/>
      <c r="HQR172" s="6"/>
      <c r="HQS172" s="6"/>
      <c r="HQT172" s="6"/>
      <c r="HQU172" s="6"/>
      <c r="HQV172" s="6"/>
      <c r="HQW172" s="6"/>
      <c r="HQX172" s="6"/>
      <c r="HQY172" s="6"/>
      <c r="HQZ172" s="6"/>
      <c r="HRA172" s="6"/>
      <c r="HRB172" s="6"/>
      <c r="HRC172" s="6"/>
      <c r="HRD172" s="6"/>
      <c r="HRE172" s="6"/>
      <c r="HRF172" s="6"/>
      <c r="HRG172" s="6"/>
      <c r="HRH172" s="6"/>
      <c r="HRI172" s="6"/>
      <c r="HRJ172" s="6"/>
      <c r="HRK172" s="6"/>
      <c r="HRL172" s="6"/>
      <c r="HRM172" s="6"/>
      <c r="HRN172" s="6"/>
      <c r="HRO172" s="6"/>
      <c r="HRP172" s="6"/>
      <c r="HRQ172" s="6"/>
      <c r="HRR172" s="6"/>
      <c r="HRS172" s="6"/>
      <c r="HRT172" s="6"/>
      <c r="HRU172" s="6"/>
      <c r="HRV172" s="6"/>
      <c r="HRW172" s="6"/>
      <c r="HRX172" s="6"/>
      <c r="HRY172" s="6"/>
      <c r="HRZ172" s="6"/>
      <c r="HSA172" s="6"/>
      <c r="HSB172" s="6"/>
      <c r="HSC172" s="6"/>
      <c r="HSD172" s="6"/>
      <c r="HSE172" s="6"/>
      <c r="HSF172" s="6"/>
      <c r="HSG172" s="6"/>
      <c r="HSH172" s="6"/>
      <c r="HSI172" s="6"/>
      <c r="HSJ172" s="6"/>
      <c r="HSK172" s="6"/>
      <c r="HSL172" s="6"/>
      <c r="HSM172" s="6"/>
      <c r="HSN172" s="6"/>
      <c r="HSO172" s="6"/>
      <c r="HSP172" s="6"/>
      <c r="HSQ172" s="6"/>
      <c r="HSR172" s="6"/>
      <c r="HSS172" s="6"/>
      <c r="HST172" s="6"/>
      <c r="HSU172" s="6"/>
      <c r="HSV172" s="6"/>
      <c r="HSW172" s="6"/>
      <c r="HSX172" s="6"/>
      <c r="HSY172" s="6"/>
      <c r="HSZ172" s="6"/>
      <c r="HTA172" s="6"/>
      <c r="HTB172" s="6"/>
      <c r="HTC172" s="6"/>
      <c r="HTD172" s="6"/>
      <c r="HTE172" s="6"/>
      <c r="HTF172" s="6"/>
      <c r="HTG172" s="6"/>
      <c r="HTH172" s="6"/>
      <c r="HTI172" s="6"/>
      <c r="HTJ172" s="6"/>
      <c r="HTK172" s="6"/>
      <c r="HTL172" s="6"/>
      <c r="HTM172" s="6"/>
      <c r="HTN172" s="6"/>
      <c r="HTO172" s="6"/>
      <c r="HTP172" s="6"/>
      <c r="HTQ172" s="6"/>
      <c r="HTR172" s="6"/>
      <c r="HTS172" s="6"/>
      <c r="HTT172" s="6"/>
      <c r="HTU172" s="6"/>
      <c r="HTV172" s="6"/>
      <c r="HTW172" s="6"/>
      <c r="HTX172" s="6"/>
      <c r="HTY172" s="6"/>
      <c r="HTZ172" s="6"/>
      <c r="HUA172" s="6"/>
      <c r="HUB172" s="6"/>
      <c r="HUC172" s="6"/>
      <c r="HUD172" s="6"/>
      <c r="HUE172" s="6"/>
      <c r="HUF172" s="6"/>
      <c r="HUG172" s="6"/>
      <c r="HUH172" s="6"/>
      <c r="HUI172" s="6"/>
      <c r="HUJ172" s="6"/>
      <c r="HUK172" s="6"/>
      <c r="HUL172" s="6"/>
      <c r="HUM172" s="6"/>
      <c r="HUN172" s="6"/>
      <c r="HUO172" s="6"/>
      <c r="HUP172" s="6"/>
      <c r="HUQ172" s="6"/>
      <c r="HUR172" s="6"/>
      <c r="HUS172" s="6"/>
      <c r="HUT172" s="6"/>
      <c r="HUU172" s="6"/>
      <c r="HUV172" s="6"/>
      <c r="HUW172" s="6"/>
      <c r="HUX172" s="6"/>
      <c r="HUY172" s="6"/>
      <c r="HUZ172" s="6"/>
      <c r="HVA172" s="6"/>
      <c r="HVB172" s="6"/>
      <c r="HVC172" s="6"/>
      <c r="HVD172" s="6"/>
      <c r="HVE172" s="6"/>
      <c r="HVF172" s="6"/>
      <c r="HVG172" s="6"/>
      <c r="HVH172" s="6"/>
      <c r="HVI172" s="6"/>
      <c r="HVJ172" s="6"/>
      <c r="HVK172" s="6"/>
      <c r="HVL172" s="6"/>
      <c r="HVM172" s="6"/>
      <c r="HVN172" s="6"/>
      <c r="HVO172" s="6"/>
      <c r="HVP172" s="6"/>
      <c r="HVQ172" s="6"/>
      <c r="HVR172" s="6"/>
      <c r="HVS172" s="6"/>
      <c r="HVT172" s="6"/>
      <c r="HVU172" s="6"/>
      <c r="HVV172" s="6"/>
      <c r="HVW172" s="6"/>
      <c r="HVX172" s="6"/>
      <c r="HVY172" s="6"/>
      <c r="HVZ172" s="6"/>
      <c r="HWA172" s="6"/>
      <c r="HWB172" s="6"/>
      <c r="HWC172" s="6"/>
      <c r="HWD172" s="6"/>
      <c r="HWE172" s="6"/>
      <c r="HWF172" s="6"/>
      <c r="HWG172" s="6"/>
      <c r="HWH172" s="6"/>
      <c r="HWI172" s="6"/>
      <c r="HWJ172" s="6"/>
      <c r="HWK172" s="6"/>
      <c r="HWL172" s="6"/>
      <c r="HWM172" s="6"/>
      <c r="HWN172" s="6"/>
      <c r="HWO172" s="6"/>
      <c r="HWP172" s="6"/>
      <c r="HWQ172" s="6"/>
      <c r="HWR172" s="6"/>
      <c r="HWS172" s="6"/>
      <c r="HWT172" s="6"/>
      <c r="HWU172" s="6"/>
      <c r="HWV172" s="6"/>
      <c r="HWW172" s="6"/>
      <c r="HWX172" s="6"/>
      <c r="HWY172" s="6"/>
      <c r="HWZ172" s="6"/>
      <c r="HXA172" s="6"/>
      <c r="HXB172" s="6"/>
      <c r="HXC172" s="6"/>
      <c r="HXD172" s="6"/>
      <c r="HXE172" s="6"/>
      <c r="HXF172" s="6"/>
      <c r="HXG172" s="6"/>
      <c r="HXH172" s="6"/>
      <c r="HXI172" s="6"/>
      <c r="HXJ172" s="6"/>
      <c r="HXK172" s="6"/>
      <c r="HXL172" s="6"/>
      <c r="HXM172" s="6"/>
      <c r="HXN172" s="6"/>
      <c r="HXO172" s="6"/>
      <c r="HXP172" s="6"/>
      <c r="HXQ172" s="6"/>
      <c r="HXR172" s="6"/>
      <c r="HXS172" s="6"/>
      <c r="HXT172" s="6"/>
      <c r="HXU172" s="6"/>
      <c r="HXV172" s="6"/>
      <c r="HXW172" s="6"/>
      <c r="HXX172" s="6"/>
      <c r="HXY172" s="6"/>
      <c r="HXZ172" s="6"/>
      <c r="HYA172" s="6"/>
      <c r="HYB172" s="6"/>
      <c r="HYC172" s="6"/>
      <c r="HYD172" s="6"/>
      <c r="HYE172" s="6"/>
      <c r="HYF172" s="6"/>
      <c r="HYG172" s="6"/>
      <c r="HYH172" s="6"/>
      <c r="HYI172" s="6"/>
      <c r="HYJ172" s="6"/>
      <c r="HYK172" s="6"/>
      <c r="HYL172" s="6"/>
      <c r="HYM172" s="6"/>
      <c r="HYN172" s="6"/>
      <c r="HYO172" s="6"/>
      <c r="HYP172" s="6"/>
      <c r="HYQ172" s="6"/>
      <c r="HYR172" s="6"/>
      <c r="HYS172" s="6"/>
      <c r="HYT172" s="6"/>
      <c r="HYU172" s="6"/>
      <c r="HYV172" s="6"/>
      <c r="HYW172" s="6"/>
      <c r="HYX172" s="6"/>
      <c r="HYY172" s="6"/>
      <c r="HYZ172" s="6"/>
      <c r="HZA172" s="6"/>
      <c r="HZB172" s="6"/>
      <c r="HZC172" s="6"/>
      <c r="HZD172" s="6"/>
      <c r="HZE172" s="6"/>
      <c r="HZF172" s="6"/>
      <c r="HZG172" s="6"/>
      <c r="HZH172" s="6"/>
      <c r="HZI172" s="6"/>
      <c r="HZJ172" s="6"/>
      <c r="HZK172" s="6"/>
      <c r="HZL172" s="6"/>
      <c r="HZM172" s="6"/>
      <c r="HZN172" s="6"/>
      <c r="HZO172" s="6"/>
      <c r="HZP172" s="6"/>
      <c r="HZQ172" s="6"/>
      <c r="HZR172" s="6"/>
      <c r="HZS172" s="6"/>
      <c r="HZT172" s="6"/>
      <c r="HZU172" s="6"/>
      <c r="HZV172" s="6"/>
      <c r="HZW172" s="6"/>
      <c r="HZX172" s="6"/>
      <c r="HZY172" s="6"/>
      <c r="HZZ172" s="6"/>
      <c r="IAA172" s="6"/>
      <c r="IAB172" s="6"/>
      <c r="IAC172" s="6"/>
      <c r="IAD172" s="6"/>
      <c r="IAE172" s="6"/>
      <c r="IAF172" s="6"/>
      <c r="IAG172" s="6"/>
      <c r="IAH172" s="6"/>
      <c r="IAI172" s="6"/>
      <c r="IAJ172" s="6"/>
      <c r="IAK172" s="6"/>
      <c r="IAL172" s="6"/>
      <c r="IAM172" s="6"/>
      <c r="IAN172" s="6"/>
      <c r="IAO172" s="6"/>
      <c r="IAP172" s="6"/>
      <c r="IAQ172" s="6"/>
      <c r="IAR172" s="6"/>
      <c r="IAS172" s="6"/>
      <c r="IAT172" s="6"/>
      <c r="IAU172" s="6"/>
      <c r="IAV172" s="6"/>
      <c r="IAW172" s="6"/>
      <c r="IAX172" s="6"/>
      <c r="IAY172" s="6"/>
      <c r="IAZ172" s="6"/>
      <c r="IBA172" s="6"/>
      <c r="IBB172" s="6"/>
      <c r="IBC172" s="6"/>
      <c r="IBD172" s="6"/>
      <c r="IBE172" s="6"/>
      <c r="IBF172" s="6"/>
      <c r="IBG172" s="6"/>
      <c r="IBH172" s="6"/>
      <c r="IBI172" s="6"/>
      <c r="IBJ172" s="6"/>
      <c r="IBK172" s="6"/>
      <c r="IBL172" s="6"/>
      <c r="IBM172" s="6"/>
      <c r="IBN172" s="6"/>
      <c r="IBO172" s="6"/>
      <c r="IBP172" s="6"/>
      <c r="IBQ172" s="6"/>
      <c r="IBR172" s="6"/>
      <c r="IBS172" s="6"/>
      <c r="IBT172" s="6"/>
      <c r="IBU172" s="6"/>
      <c r="IBV172" s="6"/>
      <c r="IBW172" s="6"/>
      <c r="IBX172" s="6"/>
      <c r="IBY172" s="6"/>
      <c r="IBZ172" s="6"/>
      <c r="ICA172" s="6"/>
      <c r="ICB172" s="6"/>
      <c r="ICC172" s="6"/>
      <c r="ICD172" s="6"/>
      <c r="ICE172" s="6"/>
      <c r="ICF172" s="6"/>
      <c r="ICG172" s="6"/>
      <c r="ICH172" s="6"/>
      <c r="ICI172" s="6"/>
      <c r="ICJ172" s="6"/>
      <c r="ICK172" s="6"/>
      <c r="ICL172" s="6"/>
      <c r="ICM172" s="6"/>
      <c r="ICN172" s="6"/>
      <c r="ICO172" s="6"/>
      <c r="ICP172" s="6"/>
      <c r="ICQ172" s="6"/>
      <c r="ICR172" s="6"/>
      <c r="ICS172" s="6"/>
      <c r="ICT172" s="6"/>
      <c r="ICU172" s="6"/>
      <c r="ICV172" s="6"/>
      <c r="ICW172" s="6"/>
      <c r="ICX172" s="6"/>
      <c r="ICY172" s="6"/>
      <c r="ICZ172" s="6"/>
      <c r="IDA172" s="6"/>
      <c r="IDB172" s="6"/>
      <c r="IDC172" s="6"/>
      <c r="IDD172" s="6"/>
      <c r="IDE172" s="6"/>
      <c r="IDF172" s="6"/>
      <c r="IDG172" s="6"/>
      <c r="IDH172" s="6"/>
      <c r="IDI172" s="6"/>
      <c r="IDJ172" s="6"/>
      <c r="IDK172" s="6"/>
      <c r="IDL172" s="6"/>
      <c r="IDM172" s="6"/>
      <c r="IDN172" s="6"/>
      <c r="IDO172" s="6"/>
      <c r="IDP172" s="6"/>
      <c r="IDQ172" s="6"/>
      <c r="IDR172" s="6"/>
      <c r="IDS172" s="6"/>
      <c r="IDT172" s="6"/>
      <c r="IDU172" s="6"/>
      <c r="IDV172" s="6"/>
      <c r="IDW172" s="6"/>
      <c r="IDX172" s="6"/>
      <c r="IDY172" s="6"/>
      <c r="IDZ172" s="6"/>
      <c r="IEA172" s="6"/>
      <c r="IEB172" s="6"/>
      <c r="IEC172" s="6"/>
      <c r="IED172" s="6"/>
      <c r="IEE172" s="6"/>
      <c r="IEF172" s="6"/>
      <c r="IEG172" s="6"/>
      <c r="IEH172" s="6"/>
      <c r="IEI172" s="6"/>
      <c r="IEJ172" s="6"/>
      <c r="IEK172" s="6"/>
      <c r="IEL172" s="6"/>
      <c r="IEM172" s="6"/>
      <c r="IEN172" s="6"/>
      <c r="IEO172" s="6"/>
      <c r="IEP172" s="6"/>
      <c r="IEQ172" s="6"/>
      <c r="IER172" s="6"/>
      <c r="IES172" s="6"/>
      <c r="IET172" s="6"/>
      <c r="IEU172" s="6"/>
      <c r="IEV172" s="6"/>
      <c r="IEW172" s="6"/>
      <c r="IEX172" s="6"/>
      <c r="IEY172" s="6"/>
      <c r="IEZ172" s="6"/>
      <c r="IFA172" s="6"/>
      <c r="IFB172" s="6"/>
      <c r="IFC172" s="6"/>
      <c r="IFD172" s="6"/>
      <c r="IFE172" s="6"/>
      <c r="IFF172" s="6"/>
      <c r="IFG172" s="6"/>
      <c r="IFH172" s="6"/>
      <c r="IFI172" s="6"/>
      <c r="IFJ172" s="6"/>
      <c r="IFK172" s="6"/>
      <c r="IFL172" s="6"/>
      <c r="IFM172" s="6"/>
      <c r="IFN172" s="6"/>
      <c r="IFO172" s="6"/>
      <c r="IFP172" s="6"/>
      <c r="IFQ172" s="6"/>
      <c r="IFR172" s="6"/>
      <c r="IFS172" s="6"/>
      <c r="IFT172" s="6"/>
      <c r="IFU172" s="6"/>
      <c r="IFV172" s="6"/>
      <c r="IFW172" s="6"/>
      <c r="IFX172" s="6"/>
      <c r="IFY172" s="6"/>
      <c r="IFZ172" s="6"/>
      <c r="IGA172" s="6"/>
      <c r="IGB172" s="6"/>
      <c r="IGC172" s="6"/>
      <c r="IGD172" s="6"/>
      <c r="IGE172" s="6"/>
      <c r="IGF172" s="6"/>
      <c r="IGG172" s="6"/>
      <c r="IGH172" s="6"/>
      <c r="IGI172" s="6"/>
      <c r="IGJ172" s="6"/>
      <c r="IGK172" s="6"/>
      <c r="IGL172" s="6"/>
      <c r="IGM172" s="6"/>
      <c r="IGN172" s="6"/>
      <c r="IGO172" s="6"/>
      <c r="IGP172" s="6"/>
      <c r="IGQ172" s="6"/>
      <c r="IGR172" s="6"/>
      <c r="IGS172" s="6"/>
      <c r="IGT172" s="6"/>
      <c r="IGU172" s="6"/>
      <c r="IGV172" s="6"/>
      <c r="IGW172" s="6"/>
      <c r="IGX172" s="6"/>
      <c r="IGY172" s="6"/>
      <c r="IGZ172" s="6"/>
      <c r="IHA172" s="6"/>
      <c r="IHB172" s="6"/>
      <c r="IHC172" s="6"/>
      <c r="IHD172" s="6"/>
      <c r="IHE172" s="6"/>
      <c r="IHF172" s="6"/>
      <c r="IHG172" s="6"/>
      <c r="IHH172" s="6"/>
      <c r="IHI172" s="6"/>
      <c r="IHJ172" s="6"/>
      <c r="IHK172" s="6"/>
      <c r="IHL172" s="6"/>
      <c r="IHM172" s="6"/>
      <c r="IHN172" s="6"/>
      <c r="IHO172" s="6"/>
      <c r="IHP172" s="6"/>
      <c r="IHQ172" s="6"/>
      <c r="IHR172" s="6"/>
      <c r="IHS172" s="6"/>
      <c r="IHT172" s="6"/>
      <c r="IHU172" s="6"/>
      <c r="IHV172" s="6"/>
      <c r="IHW172" s="6"/>
      <c r="IHX172" s="6"/>
      <c r="IHY172" s="6"/>
      <c r="IHZ172" s="6"/>
      <c r="IIA172" s="6"/>
      <c r="IIB172" s="6"/>
      <c r="IIC172" s="6"/>
      <c r="IID172" s="6"/>
      <c r="IIE172" s="6"/>
      <c r="IIF172" s="6"/>
      <c r="IIG172" s="6"/>
      <c r="IIH172" s="6"/>
      <c r="III172" s="6"/>
      <c r="IIJ172" s="6"/>
      <c r="IIK172" s="6"/>
      <c r="IIL172" s="6"/>
      <c r="IIM172" s="6"/>
      <c r="IIN172" s="6"/>
      <c r="IIO172" s="6"/>
      <c r="IIP172" s="6"/>
      <c r="IIQ172" s="6"/>
      <c r="IIR172" s="6"/>
      <c r="IIS172" s="6"/>
      <c r="IIT172" s="6"/>
      <c r="IIU172" s="6"/>
      <c r="IIV172" s="6"/>
      <c r="IIW172" s="6"/>
      <c r="IIX172" s="6"/>
      <c r="IIY172" s="6"/>
      <c r="IIZ172" s="6"/>
      <c r="IJA172" s="6"/>
      <c r="IJB172" s="6"/>
      <c r="IJC172" s="6"/>
      <c r="IJD172" s="6"/>
      <c r="IJE172" s="6"/>
      <c r="IJF172" s="6"/>
      <c r="IJG172" s="6"/>
      <c r="IJH172" s="6"/>
      <c r="IJI172" s="6"/>
      <c r="IJJ172" s="6"/>
      <c r="IJK172" s="6"/>
      <c r="IJL172" s="6"/>
      <c r="IJM172" s="6"/>
      <c r="IJN172" s="6"/>
      <c r="IJO172" s="6"/>
      <c r="IJP172" s="6"/>
      <c r="IJQ172" s="6"/>
      <c r="IJR172" s="6"/>
      <c r="IJS172" s="6"/>
      <c r="IJT172" s="6"/>
      <c r="IJU172" s="6"/>
      <c r="IJV172" s="6"/>
      <c r="IJW172" s="6"/>
      <c r="IJX172" s="6"/>
      <c r="IJY172" s="6"/>
      <c r="IJZ172" s="6"/>
      <c r="IKA172" s="6"/>
      <c r="IKB172" s="6"/>
      <c r="IKC172" s="6"/>
      <c r="IKD172" s="6"/>
      <c r="IKE172" s="6"/>
      <c r="IKF172" s="6"/>
      <c r="IKG172" s="6"/>
      <c r="IKH172" s="6"/>
      <c r="IKI172" s="6"/>
      <c r="IKJ172" s="6"/>
      <c r="IKK172" s="6"/>
      <c r="IKL172" s="6"/>
      <c r="IKM172" s="6"/>
      <c r="IKN172" s="6"/>
      <c r="IKO172" s="6"/>
      <c r="IKP172" s="6"/>
      <c r="IKQ172" s="6"/>
      <c r="IKR172" s="6"/>
      <c r="IKS172" s="6"/>
      <c r="IKT172" s="6"/>
      <c r="IKU172" s="6"/>
      <c r="IKV172" s="6"/>
      <c r="IKW172" s="6"/>
      <c r="IKX172" s="6"/>
      <c r="IKY172" s="6"/>
      <c r="IKZ172" s="6"/>
      <c r="ILA172" s="6"/>
      <c r="ILB172" s="6"/>
      <c r="ILC172" s="6"/>
      <c r="ILD172" s="6"/>
      <c r="ILE172" s="6"/>
      <c r="ILF172" s="6"/>
      <c r="ILG172" s="6"/>
      <c r="ILH172" s="6"/>
      <c r="ILI172" s="6"/>
      <c r="ILJ172" s="6"/>
      <c r="ILK172" s="6"/>
      <c r="ILL172" s="6"/>
      <c r="ILM172" s="6"/>
      <c r="ILN172" s="6"/>
      <c r="ILO172" s="6"/>
      <c r="ILP172" s="6"/>
      <c r="ILQ172" s="6"/>
      <c r="ILR172" s="6"/>
      <c r="ILS172" s="6"/>
      <c r="ILT172" s="6"/>
      <c r="ILU172" s="6"/>
      <c r="ILV172" s="6"/>
      <c r="ILW172" s="6"/>
      <c r="ILX172" s="6"/>
      <c r="ILY172" s="6"/>
      <c r="ILZ172" s="6"/>
      <c r="IMA172" s="6"/>
      <c r="IMB172" s="6"/>
      <c r="IMC172" s="6"/>
      <c r="IMD172" s="6"/>
      <c r="IME172" s="6"/>
      <c r="IMF172" s="6"/>
      <c r="IMG172" s="6"/>
      <c r="IMH172" s="6"/>
      <c r="IMI172" s="6"/>
      <c r="IMJ172" s="6"/>
      <c r="IMK172" s="6"/>
      <c r="IML172" s="6"/>
      <c r="IMM172" s="6"/>
      <c r="IMN172" s="6"/>
      <c r="IMO172" s="6"/>
      <c r="IMP172" s="6"/>
      <c r="IMQ172" s="6"/>
      <c r="IMR172" s="6"/>
      <c r="IMS172" s="6"/>
      <c r="IMT172" s="6"/>
      <c r="IMU172" s="6"/>
      <c r="IMV172" s="6"/>
      <c r="IMW172" s="6"/>
      <c r="IMX172" s="6"/>
      <c r="IMY172" s="6"/>
      <c r="IMZ172" s="6"/>
      <c r="INA172" s="6"/>
      <c r="INB172" s="6"/>
      <c r="INC172" s="6"/>
      <c r="IND172" s="6"/>
      <c r="INE172" s="6"/>
      <c r="INF172" s="6"/>
      <c r="ING172" s="6"/>
      <c r="INH172" s="6"/>
      <c r="INI172" s="6"/>
      <c r="INJ172" s="6"/>
      <c r="INK172" s="6"/>
      <c r="INL172" s="6"/>
      <c r="INM172" s="6"/>
      <c r="INN172" s="6"/>
      <c r="INO172" s="6"/>
      <c r="INP172" s="6"/>
      <c r="INQ172" s="6"/>
      <c r="INR172" s="6"/>
      <c r="INS172" s="6"/>
      <c r="INT172" s="6"/>
      <c r="INU172" s="6"/>
      <c r="INV172" s="6"/>
      <c r="INW172" s="6"/>
      <c r="INX172" s="6"/>
      <c r="INY172" s="6"/>
      <c r="INZ172" s="6"/>
      <c r="IOA172" s="6"/>
      <c r="IOB172" s="6"/>
      <c r="IOC172" s="6"/>
      <c r="IOD172" s="6"/>
      <c r="IOE172" s="6"/>
      <c r="IOF172" s="6"/>
      <c r="IOG172" s="6"/>
      <c r="IOH172" s="6"/>
      <c r="IOI172" s="6"/>
      <c r="IOJ172" s="6"/>
      <c r="IOK172" s="6"/>
      <c r="IOL172" s="6"/>
      <c r="IOM172" s="6"/>
      <c r="ION172" s="6"/>
      <c r="IOO172" s="6"/>
      <c r="IOP172" s="6"/>
      <c r="IOQ172" s="6"/>
      <c r="IOR172" s="6"/>
      <c r="IOS172" s="6"/>
      <c r="IOT172" s="6"/>
      <c r="IOU172" s="6"/>
      <c r="IOV172" s="6"/>
      <c r="IOW172" s="6"/>
      <c r="IOX172" s="6"/>
      <c r="IOY172" s="6"/>
      <c r="IOZ172" s="6"/>
      <c r="IPA172" s="6"/>
      <c r="IPB172" s="6"/>
      <c r="IPC172" s="6"/>
      <c r="IPD172" s="6"/>
      <c r="IPE172" s="6"/>
      <c r="IPF172" s="6"/>
      <c r="IPG172" s="6"/>
      <c r="IPH172" s="6"/>
      <c r="IPI172" s="6"/>
      <c r="IPJ172" s="6"/>
      <c r="IPK172" s="6"/>
      <c r="IPL172" s="6"/>
      <c r="IPM172" s="6"/>
      <c r="IPN172" s="6"/>
      <c r="IPO172" s="6"/>
      <c r="IPP172" s="6"/>
      <c r="IPQ172" s="6"/>
      <c r="IPR172" s="6"/>
      <c r="IPS172" s="6"/>
      <c r="IPT172" s="6"/>
      <c r="IPU172" s="6"/>
      <c r="IPV172" s="6"/>
      <c r="IPW172" s="6"/>
      <c r="IPX172" s="6"/>
      <c r="IPY172" s="6"/>
      <c r="IPZ172" s="6"/>
      <c r="IQA172" s="6"/>
      <c r="IQB172" s="6"/>
      <c r="IQC172" s="6"/>
      <c r="IQD172" s="6"/>
      <c r="IQE172" s="6"/>
      <c r="IQF172" s="6"/>
      <c r="IQG172" s="6"/>
      <c r="IQH172" s="6"/>
      <c r="IQI172" s="6"/>
      <c r="IQJ172" s="6"/>
      <c r="IQK172" s="6"/>
      <c r="IQL172" s="6"/>
      <c r="IQM172" s="6"/>
      <c r="IQN172" s="6"/>
      <c r="IQO172" s="6"/>
      <c r="IQP172" s="6"/>
      <c r="IQQ172" s="6"/>
      <c r="IQR172" s="6"/>
      <c r="IQS172" s="6"/>
      <c r="IQT172" s="6"/>
      <c r="IQU172" s="6"/>
      <c r="IQV172" s="6"/>
      <c r="IQW172" s="6"/>
      <c r="IQX172" s="6"/>
      <c r="IQY172" s="6"/>
      <c r="IQZ172" s="6"/>
      <c r="IRA172" s="6"/>
      <c r="IRB172" s="6"/>
      <c r="IRC172" s="6"/>
      <c r="IRD172" s="6"/>
      <c r="IRE172" s="6"/>
      <c r="IRF172" s="6"/>
      <c r="IRG172" s="6"/>
      <c r="IRH172" s="6"/>
      <c r="IRI172" s="6"/>
      <c r="IRJ172" s="6"/>
      <c r="IRK172" s="6"/>
      <c r="IRL172" s="6"/>
      <c r="IRM172" s="6"/>
      <c r="IRN172" s="6"/>
      <c r="IRO172" s="6"/>
      <c r="IRP172" s="6"/>
      <c r="IRQ172" s="6"/>
      <c r="IRR172" s="6"/>
      <c r="IRS172" s="6"/>
      <c r="IRT172" s="6"/>
      <c r="IRU172" s="6"/>
      <c r="IRV172" s="6"/>
      <c r="IRW172" s="6"/>
      <c r="IRX172" s="6"/>
      <c r="IRY172" s="6"/>
      <c r="IRZ172" s="6"/>
      <c r="ISA172" s="6"/>
      <c r="ISB172" s="6"/>
      <c r="ISC172" s="6"/>
      <c r="ISD172" s="6"/>
      <c r="ISE172" s="6"/>
      <c r="ISF172" s="6"/>
      <c r="ISG172" s="6"/>
      <c r="ISH172" s="6"/>
      <c r="ISI172" s="6"/>
      <c r="ISJ172" s="6"/>
      <c r="ISK172" s="6"/>
      <c r="ISL172" s="6"/>
      <c r="ISM172" s="6"/>
      <c r="ISN172" s="6"/>
      <c r="ISO172" s="6"/>
      <c r="ISP172" s="6"/>
      <c r="ISQ172" s="6"/>
      <c r="ISR172" s="6"/>
      <c r="ISS172" s="6"/>
      <c r="IST172" s="6"/>
      <c r="ISU172" s="6"/>
      <c r="ISV172" s="6"/>
      <c r="ISW172" s="6"/>
      <c r="ISX172" s="6"/>
      <c r="ISY172" s="6"/>
      <c r="ISZ172" s="6"/>
      <c r="ITA172" s="6"/>
      <c r="ITB172" s="6"/>
      <c r="ITC172" s="6"/>
      <c r="ITD172" s="6"/>
      <c r="ITE172" s="6"/>
      <c r="ITF172" s="6"/>
      <c r="ITG172" s="6"/>
      <c r="ITH172" s="6"/>
      <c r="ITI172" s="6"/>
      <c r="ITJ172" s="6"/>
      <c r="ITK172" s="6"/>
      <c r="ITL172" s="6"/>
      <c r="ITM172" s="6"/>
      <c r="ITN172" s="6"/>
      <c r="ITO172" s="6"/>
      <c r="ITP172" s="6"/>
      <c r="ITQ172" s="6"/>
      <c r="ITR172" s="6"/>
      <c r="ITS172" s="6"/>
      <c r="ITT172" s="6"/>
      <c r="ITU172" s="6"/>
      <c r="ITV172" s="6"/>
      <c r="ITW172" s="6"/>
      <c r="ITX172" s="6"/>
      <c r="ITY172" s="6"/>
      <c r="ITZ172" s="6"/>
      <c r="IUA172" s="6"/>
      <c r="IUB172" s="6"/>
      <c r="IUC172" s="6"/>
      <c r="IUD172" s="6"/>
      <c r="IUE172" s="6"/>
      <c r="IUF172" s="6"/>
      <c r="IUG172" s="6"/>
      <c r="IUH172" s="6"/>
      <c r="IUI172" s="6"/>
      <c r="IUJ172" s="6"/>
      <c r="IUK172" s="6"/>
      <c r="IUL172" s="6"/>
      <c r="IUM172" s="6"/>
      <c r="IUN172" s="6"/>
      <c r="IUO172" s="6"/>
      <c r="IUP172" s="6"/>
      <c r="IUQ172" s="6"/>
      <c r="IUR172" s="6"/>
      <c r="IUS172" s="6"/>
      <c r="IUT172" s="6"/>
      <c r="IUU172" s="6"/>
      <c r="IUV172" s="6"/>
      <c r="IUW172" s="6"/>
      <c r="IUX172" s="6"/>
      <c r="IUY172" s="6"/>
      <c r="IUZ172" s="6"/>
      <c r="IVA172" s="6"/>
      <c r="IVB172" s="6"/>
      <c r="IVC172" s="6"/>
      <c r="IVD172" s="6"/>
      <c r="IVE172" s="6"/>
      <c r="IVF172" s="6"/>
      <c r="IVG172" s="6"/>
      <c r="IVH172" s="6"/>
      <c r="IVI172" s="6"/>
      <c r="IVJ172" s="6"/>
      <c r="IVK172" s="6"/>
      <c r="IVL172" s="6"/>
      <c r="IVM172" s="6"/>
      <c r="IVN172" s="6"/>
      <c r="IVO172" s="6"/>
      <c r="IVP172" s="6"/>
      <c r="IVQ172" s="6"/>
      <c r="IVR172" s="6"/>
      <c r="IVS172" s="6"/>
      <c r="IVT172" s="6"/>
      <c r="IVU172" s="6"/>
      <c r="IVV172" s="6"/>
      <c r="IVW172" s="6"/>
      <c r="IVX172" s="6"/>
      <c r="IVY172" s="6"/>
      <c r="IVZ172" s="6"/>
      <c r="IWA172" s="6"/>
      <c r="IWB172" s="6"/>
      <c r="IWC172" s="6"/>
      <c r="IWD172" s="6"/>
      <c r="IWE172" s="6"/>
      <c r="IWF172" s="6"/>
      <c r="IWG172" s="6"/>
      <c r="IWH172" s="6"/>
      <c r="IWI172" s="6"/>
      <c r="IWJ172" s="6"/>
      <c r="IWK172" s="6"/>
      <c r="IWL172" s="6"/>
      <c r="IWM172" s="6"/>
      <c r="IWN172" s="6"/>
      <c r="IWO172" s="6"/>
      <c r="IWP172" s="6"/>
      <c r="IWQ172" s="6"/>
      <c r="IWR172" s="6"/>
      <c r="IWS172" s="6"/>
      <c r="IWT172" s="6"/>
      <c r="IWU172" s="6"/>
      <c r="IWV172" s="6"/>
      <c r="IWW172" s="6"/>
      <c r="IWX172" s="6"/>
      <c r="IWY172" s="6"/>
      <c r="IWZ172" s="6"/>
      <c r="IXA172" s="6"/>
      <c r="IXB172" s="6"/>
      <c r="IXC172" s="6"/>
      <c r="IXD172" s="6"/>
      <c r="IXE172" s="6"/>
      <c r="IXF172" s="6"/>
      <c r="IXG172" s="6"/>
      <c r="IXH172" s="6"/>
      <c r="IXI172" s="6"/>
      <c r="IXJ172" s="6"/>
      <c r="IXK172" s="6"/>
      <c r="IXL172" s="6"/>
      <c r="IXM172" s="6"/>
      <c r="IXN172" s="6"/>
      <c r="IXO172" s="6"/>
      <c r="IXP172" s="6"/>
      <c r="IXQ172" s="6"/>
      <c r="IXR172" s="6"/>
      <c r="IXS172" s="6"/>
      <c r="IXT172" s="6"/>
      <c r="IXU172" s="6"/>
      <c r="IXV172" s="6"/>
      <c r="IXW172" s="6"/>
      <c r="IXX172" s="6"/>
      <c r="IXY172" s="6"/>
      <c r="IXZ172" s="6"/>
      <c r="IYA172" s="6"/>
      <c r="IYB172" s="6"/>
      <c r="IYC172" s="6"/>
      <c r="IYD172" s="6"/>
      <c r="IYE172" s="6"/>
      <c r="IYF172" s="6"/>
      <c r="IYG172" s="6"/>
      <c r="IYH172" s="6"/>
      <c r="IYI172" s="6"/>
      <c r="IYJ172" s="6"/>
      <c r="IYK172" s="6"/>
      <c r="IYL172" s="6"/>
      <c r="IYM172" s="6"/>
      <c r="IYN172" s="6"/>
      <c r="IYO172" s="6"/>
      <c r="IYP172" s="6"/>
      <c r="IYQ172" s="6"/>
      <c r="IYR172" s="6"/>
      <c r="IYS172" s="6"/>
      <c r="IYT172" s="6"/>
      <c r="IYU172" s="6"/>
      <c r="IYV172" s="6"/>
      <c r="IYW172" s="6"/>
      <c r="IYX172" s="6"/>
      <c r="IYY172" s="6"/>
      <c r="IYZ172" s="6"/>
      <c r="IZA172" s="6"/>
      <c r="IZB172" s="6"/>
      <c r="IZC172" s="6"/>
      <c r="IZD172" s="6"/>
      <c r="IZE172" s="6"/>
      <c r="IZF172" s="6"/>
      <c r="IZG172" s="6"/>
      <c r="IZH172" s="6"/>
      <c r="IZI172" s="6"/>
      <c r="IZJ172" s="6"/>
      <c r="IZK172" s="6"/>
      <c r="IZL172" s="6"/>
      <c r="IZM172" s="6"/>
      <c r="IZN172" s="6"/>
      <c r="IZO172" s="6"/>
      <c r="IZP172" s="6"/>
      <c r="IZQ172" s="6"/>
      <c r="IZR172" s="6"/>
      <c r="IZS172" s="6"/>
      <c r="IZT172" s="6"/>
      <c r="IZU172" s="6"/>
      <c r="IZV172" s="6"/>
      <c r="IZW172" s="6"/>
      <c r="IZX172" s="6"/>
      <c r="IZY172" s="6"/>
      <c r="IZZ172" s="6"/>
      <c r="JAA172" s="6"/>
      <c r="JAB172" s="6"/>
      <c r="JAC172" s="6"/>
      <c r="JAD172" s="6"/>
      <c r="JAE172" s="6"/>
      <c r="JAF172" s="6"/>
      <c r="JAG172" s="6"/>
      <c r="JAH172" s="6"/>
      <c r="JAI172" s="6"/>
      <c r="JAJ172" s="6"/>
      <c r="JAK172" s="6"/>
      <c r="JAL172" s="6"/>
      <c r="JAM172" s="6"/>
      <c r="JAN172" s="6"/>
      <c r="JAO172" s="6"/>
      <c r="JAP172" s="6"/>
      <c r="JAQ172" s="6"/>
      <c r="JAR172" s="6"/>
      <c r="JAS172" s="6"/>
      <c r="JAT172" s="6"/>
      <c r="JAU172" s="6"/>
      <c r="JAV172" s="6"/>
      <c r="JAW172" s="6"/>
      <c r="JAX172" s="6"/>
      <c r="JAY172" s="6"/>
      <c r="JAZ172" s="6"/>
      <c r="JBA172" s="6"/>
      <c r="JBB172" s="6"/>
      <c r="JBC172" s="6"/>
      <c r="JBD172" s="6"/>
      <c r="JBE172" s="6"/>
      <c r="JBF172" s="6"/>
      <c r="JBG172" s="6"/>
      <c r="JBH172" s="6"/>
      <c r="JBI172" s="6"/>
      <c r="JBJ172" s="6"/>
      <c r="JBK172" s="6"/>
      <c r="JBL172" s="6"/>
      <c r="JBM172" s="6"/>
      <c r="JBN172" s="6"/>
      <c r="JBO172" s="6"/>
      <c r="JBP172" s="6"/>
      <c r="JBQ172" s="6"/>
      <c r="JBR172" s="6"/>
      <c r="JBS172" s="6"/>
      <c r="JBT172" s="6"/>
      <c r="JBU172" s="6"/>
      <c r="JBV172" s="6"/>
      <c r="JBW172" s="6"/>
      <c r="JBX172" s="6"/>
      <c r="JBY172" s="6"/>
      <c r="JBZ172" s="6"/>
      <c r="JCA172" s="6"/>
      <c r="JCB172" s="6"/>
      <c r="JCC172" s="6"/>
      <c r="JCD172" s="6"/>
      <c r="JCE172" s="6"/>
      <c r="JCF172" s="6"/>
      <c r="JCG172" s="6"/>
      <c r="JCH172" s="6"/>
      <c r="JCI172" s="6"/>
      <c r="JCJ172" s="6"/>
      <c r="JCK172" s="6"/>
      <c r="JCL172" s="6"/>
      <c r="JCM172" s="6"/>
      <c r="JCN172" s="6"/>
      <c r="JCO172" s="6"/>
      <c r="JCP172" s="6"/>
      <c r="JCQ172" s="6"/>
      <c r="JCR172" s="6"/>
      <c r="JCS172" s="6"/>
      <c r="JCT172" s="6"/>
      <c r="JCU172" s="6"/>
      <c r="JCV172" s="6"/>
      <c r="JCW172" s="6"/>
      <c r="JCX172" s="6"/>
      <c r="JCY172" s="6"/>
      <c r="JCZ172" s="6"/>
      <c r="JDA172" s="6"/>
      <c r="JDB172" s="6"/>
      <c r="JDC172" s="6"/>
      <c r="JDD172" s="6"/>
      <c r="JDE172" s="6"/>
      <c r="JDF172" s="6"/>
      <c r="JDG172" s="6"/>
      <c r="JDH172" s="6"/>
      <c r="JDI172" s="6"/>
      <c r="JDJ172" s="6"/>
      <c r="JDK172" s="6"/>
      <c r="JDL172" s="6"/>
      <c r="JDM172" s="6"/>
      <c r="JDN172" s="6"/>
      <c r="JDO172" s="6"/>
      <c r="JDP172" s="6"/>
      <c r="JDQ172" s="6"/>
      <c r="JDR172" s="6"/>
      <c r="JDS172" s="6"/>
      <c r="JDT172" s="6"/>
      <c r="JDU172" s="6"/>
      <c r="JDV172" s="6"/>
      <c r="JDW172" s="6"/>
      <c r="JDX172" s="6"/>
      <c r="JDY172" s="6"/>
      <c r="JDZ172" s="6"/>
      <c r="JEA172" s="6"/>
      <c r="JEB172" s="6"/>
      <c r="JEC172" s="6"/>
      <c r="JED172" s="6"/>
      <c r="JEE172" s="6"/>
      <c r="JEF172" s="6"/>
      <c r="JEG172" s="6"/>
      <c r="JEH172" s="6"/>
      <c r="JEI172" s="6"/>
      <c r="JEJ172" s="6"/>
      <c r="JEK172" s="6"/>
      <c r="JEL172" s="6"/>
      <c r="JEM172" s="6"/>
      <c r="JEN172" s="6"/>
      <c r="JEO172" s="6"/>
      <c r="JEP172" s="6"/>
      <c r="JEQ172" s="6"/>
      <c r="JER172" s="6"/>
      <c r="JES172" s="6"/>
      <c r="JET172" s="6"/>
      <c r="JEU172" s="6"/>
      <c r="JEV172" s="6"/>
      <c r="JEW172" s="6"/>
      <c r="JEX172" s="6"/>
      <c r="JEY172" s="6"/>
      <c r="JEZ172" s="6"/>
      <c r="JFA172" s="6"/>
      <c r="JFB172" s="6"/>
      <c r="JFC172" s="6"/>
      <c r="JFD172" s="6"/>
      <c r="JFE172" s="6"/>
      <c r="JFF172" s="6"/>
      <c r="JFG172" s="6"/>
      <c r="JFH172" s="6"/>
      <c r="JFI172" s="6"/>
      <c r="JFJ172" s="6"/>
      <c r="JFK172" s="6"/>
      <c r="JFL172" s="6"/>
      <c r="JFM172" s="6"/>
      <c r="JFN172" s="6"/>
      <c r="JFO172" s="6"/>
      <c r="JFP172" s="6"/>
      <c r="JFQ172" s="6"/>
      <c r="JFR172" s="6"/>
      <c r="JFS172" s="6"/>
      <c r="JFT172" s="6"/>
      <c r="JFU172" s="6"/>
      <c r="JFV172" s="6"/>
      <c r="JFW172" s="6"/>
      <c r="JFX172" s="6"/>
      <c r="JFY172" s="6"/>
      <c r="JFZ172" s="6"/>
      <c r="JGA172" s="6"/>
      <c r="JGB172" s="6"/>
      <c r="JGC172" s="6"/>
      <c r="JGD172" s="6"/>
      <c r="JGE172" s="6"/>
      <c r="JGF172" s="6"/>
      <c r="JGG172" s="6"/>
      <c r="JGH172" s="6"/>
      <c r="JGI172" s="6"/>
      <c r="JGJ172" s="6"/>
      <c r="JGK172" s="6"/>
      <c r="JGL172" s="6"/>
      <c r="JGM172" s="6"/>
      <c r="JGN172" s="6"/>
      <c r="JGO172" s="6"/>
      <c r="JGP172" s="6"/>
      <c r="JGQ172" s="6"/>
      <c r="JGR172" s="6"/>
      <c r="JGS172" s="6"/>
      <c r="JGT172" s="6"/>
      <c r="JGU172" s="6"/>
      <c r="JGV172" s="6"/>
      <c r="JGW172" s="6"/>
      <c r="JGX172" s="6"/>
      <c r="JGY172" s="6"/>
      <c r="JGZ172" s="6"/>
      <c r="JHA172" s="6"/>
      <c r="JHB172" s="6"/>
      <c r="JHC172" s="6"/>
      <c r="JHD172" s="6"/>
      <c r="JHE172" s="6"/>
      <c r="JHF172" s="6"/>
      <c r="JHG172" s="6"/>
      <c r="JHH172" s="6"/>
      <c r="JHI172" s="6"/>
      <c r="JHJ172" s="6"/>
      <c r="JHK172" s="6"/>
      <c r="JHL172" s="6"/>
      <c r="JHM172" s="6"/>
      <c r="JHN172" s="6"/>
      <c r="JHO172" s="6"/>
      <c r="JHP172" s="6"/>
      <c r="JHQ172" s="6"/>
      <c r="JHR172" s="6"/>
      <c r="JHS172" s="6"/>
      <c r="JHT172" s="6"/>
      <c r="JHU172" s="6"/>
      <c r="JHV172" s="6"/>
      <c r="JHW172" s="6"/>
      <c r="JHX172" s="6"/>
      <c r="JHY172" s="6"/>
      <c r="JHZ172" s="6"/>
      <c r="JIA172" s="6"/>
      <c r="JIB172" s="6"/>
      <c r="JIC172" s="6"/>
      <c r="JID172" s="6"/>
      <c r="JIE172" s="6"/>
      <c r="JIF172" s="6"/>
      <c r="JIG172" s="6"/>
      <c r="JIH172" s="6"/>
      <c r="JII172" s="6"/>
      <c r="JIJ172" s="6"/>
      <c r="JIK172" s="6"/>
      <c r="JIL172" s="6"/>
      <c r="JIM172" s="6"/>
      <c r="JIN172" s="6"/>
      <c r="JIO172" s="6"/>
      <c r="JIP172" s="6"/>
      <c r="JIQ172" s="6"/>
      <c r="JIR172" s="6"/>
      <c r="JIS172" s="6"/>
      <c r="JIT172" s="6"/>
      <c r="JIU172" s="6"/>
      <c r="JIV172" s="6"/>
      <c r="JIW172" s="6"/>
      <c r="JIX172" s="6"/>
      <c r="JIY172" s="6"/>
      <c r="JIZ172" s="6"/>
      <c r="JJA172" s="6"/>
      <c r="JJB172" s="6"/>
      <c r="JJC172" s="6"/>
      <c r="JJD172" s="6"/>
      <c r="JJE172" s="6"/>
      <c r="JJF172" s="6"/>
      <c r="JJG172" s="6"/>
      <c r="JJH172" s="6"/>
      <c r="JJI172" s="6"/>
      <c r="JJJ172" s="6"/>
      <c r="JJK172" s="6"/>
      <c r="JJL172" s="6"/>
      <c r="JJM172" s="6"/>
      <c r="JJN172" s="6"/>
      <c r="JJO172" s="6"/>
      <c r="JJP172" s="6"/>
      <c r="JJQ172" s="6"/>
      <c r="JJR172" s="6"/>
      <c r="JJS172" s="6"/>
      <c r="JJT172" s="6"/>
      <c r="JJU172" s="6"/>
      <c r="JJV172" s="6"/>
      <c r="JJW172" s="6"/>
      <c r="JJX172" s="6"/>
      <c r="JJY172" s="6"/>
      <c r="JJZ172" s="6"/>
      <c r="JKA172" s="6"/>
      <c r="JKB172" s="6"/>
      <c r="JKC172" s="6"/>
      <c r="JKD172" s="6"/>
      <c r="JKE172" s="6"/>
      <c r="JKF172" s="6"/>
      <c r="JKG172" s="6"/>
      <c r="JKH172" s="6"/>
      <c r="JKI172" s="6"/>
      <c r="JKJ172" s="6"/>
      <c r="JKK172" s="6"/>
      <c r="JKL172" s="6"/>
      <c r="JKM172" s="6"/>
      <c r="JKN172" s="6"/>
      <c r="JKO172" s="6"/>
      <c r="JKP172" s="6"/>
      <c r="JKQ172" s="6"/>
      <c r="JKR172" s="6"/>
      <c r="JKS172" s="6"/>
      <c r="JKT172" s="6"/>
      <c r="JKU172" s="6"/>
      <c r="JKV172" s="6"/>
      <c r="JKW172" s="6"/>
      <c r="JKX172" s="6"/>
      <c r="JKY172" s="6"/>
      <c r="JKZ172" s="6"/>
      <c r="JLA172" s="6"/>
      <c r="JLB172" s="6"/>
      <c r="JLC172" s="6"/>
      <c r="JLD172" s="6"/>
      <c r="JLE172" s="6"/>
      <c r="JLF172" s="6"/>
      <c r="JLG172" s="6"/>
      <c r="JLH172" s="6"/>
      <c r="JLI172" s="6"/>
      <c r="JLJ172" s="6"/>
      <c r="JLK172" s="6"/>
      <c r="JLL172" s="6"/>
      <c r="JLM172" s="6"/>
      <c r="JLN172" s="6"/>
      <c r="JLO172" s="6"/>
      <c r="JLP172" s="6"/>
      <c r="JLQ172" s="6"/>
      <c r="JLR172" s="6"/>
      <c r="JLS172" s="6"/>
      <c r="JLT172" s="6"/>
      <c r="JLU172" s="6"/>
      <c r="JLV172" s="6"/>
      <c r="JLW172" s="6"/>
      <c r="JLX172" s="6"/>
      <c r="JLY172" s="6"/>
      <c r="JLZ172" s="6"/>
      <c r="JMA172" s="6"/>
      <c r="JMB172" s="6"/>
      <c r="JMC172" s="6"/>
      <c r="JMD172" s="6"/>
      <c r="JME172" s="6"/>
      <c r="JMF172" s="6"/>
      <c r="JMG172" s="6"/>
      <c r="JMH172" s="6"/>
      <c r="JMI172" s="6"/>
      <c r="JMJ172" s="6"/>
      <c r="JMK172" s="6"/>
      <c r="JML172" s="6"/>
      <c r="JMM172" s="6"/>
      <c r="JMN172" s="6"/>
      <c r="JMO172" s="6"/>
      <c r="JMP172" s="6"/>
      <c r="JMQ172" s="6"/>
      <c r="JMR172" s="6"/>
      <c r="JMS172" s="6"/>
      <c r="JMT172" s="6"/>
      <c r="JMU172" s="6"/>
      <c r="JMV172" s="6"/>
      <c r="JMW172" s="6"/>
      <c r="JMX172" s="6"/>
      <c r="JMY172" s="6"/>
      <c r="JMZ172" s="6"/>
      <c r="JNA172" s="6"/>
      <c r="JNB172" s="6"/>
      <c r="JNC172" s="6"/>
      <c r="JND172" s="6"/>
      <c r="JNE172" s="6"/>
      <c r="JNF172" s="6"/>
      <c r="JNG172" s="6"/>
      <c r="JNH172" s="6"/>
      <c r="JNI172" s="6"/>
      <c r="JNJ172" s="6"/>
      <c r="JNK172" s="6"/>
      <c r="JNL172" s="6"/>
      <c r="JNM172" s="6"/>
      <c r="JNN172" s="6"/>
      <c r="JNO172" s="6"/>
      <c r="JNP172" s="6"/>
      <c r="JNQ172" s="6"/>
      <c r="JNR172" s="6"/>
      <c r="JNS172" s="6"/>
      <c r="JNT172" s="6"/>
      <c r="JNU172" s="6"/>
      <c r="JNV172" s="6"/>
      <c r="JNW172" s="6"/>
      <c r="JNX172" s="6"/>
      <c r="JNY172" s="6"/>
      <c r="JNZ172" s="6"/>
      <c r="JOA172" s="6"/>
      <c r="JOB172" s="6"/>
      <c r="JOC172" s="6"/>
      <c r="JOD172" s="6"/>
      <c r="JOE172" s="6"/>
      <c r="JOF172" s="6"/>
      <c r="JOG172" s="6"/>
      <c r="JOH172" s="6"/>
      <c r="JOI172" s="6"/>
      <c r="JOJ172" s="6"/>
      <c r="JOK172" s="6"/>
      <c r="JOL172" s="6"/>
      <c r="JOM172" s="6"/>
      <c r="JON172" s="6"/>
      <c r="JOO172" s="6"/>
      <c r="JOP172" s="6"/>
      <c r="JOQ172" s="6"/>
      <c r="JOR172" s="6"/>
      <c r="JOS172" s="6"/>
      <c r="JOT172" s="6"/>
      <c r="JOU172" s="6"/>
      <c r="JOV172" s="6"/>
      <c r="JOW172" s="6"/>
      <c r="JOX172" s="6"/>
      <c r="JOY172" s="6"/>
      <c r="JOZ172" s="6"/>
      <c r="JPA172" s="6"/>
      <c r="JPB172" s="6"/>
      <c r="JPC172" s="6"/>
      <c r="JPD172" s="6"/>
      <c r="JPE172" s="6"/>
      <c r="JPF172" s="6"/>
      <c r="JPG172" s="6"/>
      <c r="JPH172" s="6"/>
      <c r="JPI172" s="6"/>
      <c r="JPJ172" s="6"/>
      <c r="JPK172" s="6"/>
      <c r="JPL172" s="6"/>
      <c r="JPM172" s="6"/>
      <c r="JPN172" s="6"/>
      <c r="JPO172" s="6"/>
      <c r="JPP172" s="6"/>
      <c r="JPQ172" s="6"/>
      <c r="JPR172" s="6"/>
      <c r="JPS172" s="6"/>
      <c r="JPT172" s="6"/>
      <c r="JPU172" s="6"/>
      <c r="JPV172" s="6"/>
      <c r="JPW172" s="6"/>
      <c r="JPX172" s="6"/>
      <c r="JPY172" s="6"/>
      <c r="JPZ172" s="6"/>
      <c r="JQA172" s="6"/>
      <c r="JQB172" s="6"/>
      <c r="JQC172" s="6"/>
      <c r="JQD172" s="6"/>
      <c r="JQE172" s="6"/>
      <c r="JQF172" s="6"/>
      <c r="JQG172" s="6"/>
      <c r="JQH172" s="6"/>
      <c r="JQI172" s="6"/>
      <c r="JQJ172" s="6"/>
      <c r="JQK172" s="6"/>
      <c r="JQL172" s="6"/>
      <c r="JQM172" s="6"/>
      <c r="JQN172" s="6"/>
      <c r="JQO172" s="6"/>
      <c r="JQP172" s="6"/>
      <c r="JQQ172" s="6"/>
      <c r="JQR172" s="6"/>
      <c r="JQS172" s="6"/>
      <c r="JQT172" s="6"/>
      <c r="JQU172" s="6"/>
      <c r="JQV172" s="6"/>
      <c r="JQW172" s="6"/>
      <c r="JQX172" s="6"/>
      <c r="JQY172" s="6"/>
      <c r="JQZ172" s="6"/>
      <c r="JRA172" s="6"/>
      <c r="JRB172" s="6"/>
      <c r="JRC172" s="6"/>
      <c r="JRD172" s="6"/>
      <c r="JRE172" s="6"/>
      <c r="JRF172" s="6"/>
      <c r="JRG172" s="6"/>
      <c r="JRH172" s="6"/>
      <c r="JRI172" s="6"/>
      <c r="JRJ172" s="6"/>
      <c r="JRK172" s="6"/>
      <c r="JRL172" s="6"/>
      <c r="JRM172" s="6"/>
      <c r="JRN172" s="6"/>
      <c r="JRO172" s="6"/>
      <c r="JRP172" s="6"/>
      <c r="JRQ172" s="6"/>
      <c r="JRR172" s="6"/>
      <c r="JRS172" s="6"/>
      <c r="JRT172" s="6"/>
      <c r="JRU172" s="6"/>
      <c r="JRV172" s="6"/>
      <c r="JRW172" s="6"/>
      <c r="JRX172" s="6"/>
      <c r="JRY172" s="6"/>
      <c r="JRZ172" s="6"/>
      <c r="JSA172" s="6"/>
      <c r="JSB172" s="6"/>
      <c r="JSC172" s="6"/>
      <c r="JSD172" s="6"/>
      <c r="JSE172" s="6"/>
      <c r="JSF172" s="6"/>
      <c r="JSG172" s="6"/>
      <c r="JSH172" s="6"/>
      <c r="JSI172" s="6"/>
      <c r="JSJ172" s="6"/>
      <c r="JSK172" s="6"/>
      <c r="JSL172" s="6"/>
      <c r="JSM172" s="6"/>
      <c r="JSN172" s="6"/>
      <c r="JSO172" s="6"/>
      <c r="JSP172" s="6"/>
      <c r="JSQ172" s="6"/>
      <c r="JSR172" s="6"/>
      <c r="JSS172" s="6"/>
      <c r="JST172" s="6"/>
      <c r="JSU172" s="6"/>
      <c r="JSV172" s="6"/>
      <c r="JSW172" s="6"/>
      <c r="JSX172" s="6"/>
      <c r="JSY172" s="6"/>
      <c r="JSZ172" s="6"/>
      <c r="JTA172" s="6"/>
      <c r="JTB172" s="6"/>
      <c r="JTC172" s="6"/>
      <c r="JTD172" s="6"/>
      <c r="JTE172" s="6"/>
      <c r="JTF172" s="6"/>
      <c r="JTG172" s="6"/>
      <c r="JTH172" s="6"/>
      <c r="JTI172" s="6"/>
      <c r="JTJ172" s="6"/>
      <c r="JTK172" s="6"/>
      <c r="JTL172" s="6"/>
      <c r="JTM172" s="6"/>
      <c r="JTN172" s="6"/>
      <c r="JTO172" s="6"/>
      <c r="JTP172" s="6"/>
      <c r="JTQ172" s="6"/>
      <c r="JTR172" s="6"/>
      <c r="JTS172" s="6"/>
      <c r="JTT172" s="6"/>
      <c r="JTU172" s="6"/>
      <c r="JTV172" s="6"/>
      <c r="JTW172" s="6"/>
      <c r="JTX172" s="6"/>
      <c r="JTY172" s="6"/>
      <c r="JTZ172" s="6"/>
      <c r="JUA172" s="6"/>
      <c r="JUB172" s="6"/>
      <c r="JUC172" s="6"/>
      <c r="JUD172" s="6"/>
      <c r="JUE172" s="6"/>
      <c r="JUF172" s="6"/>
      <c r="JUG172" s="6"/>
      <c r="JUH172" s="6"/>
      <c r="JUI172" s="6"/>
      <c r="JUJ172" s="6"/>
      <c r="JUK172" s="6"/>
      <c r="JUL172" s="6"/>
      <c r="JUM172" s="6"/>
      <c r="JUN172" s="6"/>
      <c r="JUO172" s="6"/>
      <c r="JUP172" s="6"/>
      <c r="JUQ172" s="6"/>
      <c r="JUR172" s="6"/>
      <c r="JUS172" s="6"/>
      <c r="JUT172" s="6"/>
      <c r="JUU172" s="6"/>
      <c r="JUV172" s="6"/>
      <c r="JUW172" s="6"/>
      <c r="JUX172" s="6"/>
      <c r="JUY172" s="6"/>
      <c r="JUZ172" s="6"/>
      <c r="JVA172" s="6"/>
      <c r="JVB172" s="6"/>
      <c r="JVC172" s="6"/>
      <c r="JVD172" s="6"/>
      <c r="JVE172" s="6"/>
      <c r="JVF172" s="6"/>
      <c r="JVG172" s="6"/>
      <c r="JVH172" s="6"/>
      <c r="JVI172" s="6"/>
      <c r="JVJ172" s="6"/>
      <c r="JVK172" s="6"/>
      <c r="JVL172" s="6"/>
      <c r="JVM172" s="6"/>
      <c r="JVN172" s="6"/>
      <c r="JVO172" s="6"/>
      <c r="JVP172" s="6"/>
      <c r="JVQ172" s="6"/>
      <c r="JVR172" s="6"/>
      <c r="JVS172" s="6"/>
      <c r="JVT172" s="6"/>
      <c r="JVU172" s="6"/>
      <c r="JVV172" s="6"/>
      <c r="JVW172" s="6"/>
      <c r="JVX172" s="6"/>
      <c r="JVY172" s="6"/>
      <c r="JVZ172" s="6"/>
      <c r="JWA172" s="6"/>
      <c r="JWB172" s="6"/>
      <c r="JWC172" s="6"/>
      <c r="JWD172" s="6"/>
      <c r="JWE172" s="6"/>
      <c r="JWF172" s="6"/>
      <c r="JWG172" s="6"/>
      <c r="JWH172" s="6"/>
      <c r="JWI172" s="6"/>
      <c r="JWJ172" s="6"/>
      <c r="JWK172" s="6"/>
      <c r="JWL172" s="6"/>
      <c r="JWM172" s="6"/>
      <c r="JWN172" s="6"/>
      <c r="JWO172" s="6"/>
      <c r="JWP172" s="6"/>
      <c r="JWQ172" s="6"/>
      <c r="JWR172" s="6"/>
      <c r="JWS172" s="6"/>
      <c r="JWT172" s="6"/>
      <c r="JWU172" s="6"/>
      <c r="JWV172" s="6"/>
      <c r="JWW172" s="6"/>
      <c r="JWX172" s="6"/>
      <c r="JWY172" s="6"/>
      <c r="JWZ172" s="6"/>
      <c r="JXA172" s="6"/>
      <c r="JXB172" s="6"/>
      <c r="JXC172" s="6"/>
      <c r="JXD172" s="6"/>
      <c r="JXE172" s="6"/>
      <c r="JXF172" s="6"/>
      <c r="JXG172" s="6"/>
      <c r="JXH172" s="6"/>
      <c r="JXI172" s="6"/>
      <c r="JXJ172" s="6"/>
      <c r="JXK172" s="6"/>
      <c r="JXL172" s="6"/>
      <c r="JXM172" s="6"/>
      <c r="JXN172" s="6"/>
      <c r="JXO172" s="6"/>
      <c r="JXP172" s="6"/>
      <c r="JXQ172" s="6"/>
      <c r="JXR172" s="6"/>
      <c r="JXS172" s="6"/>
      <c r="JXT172" s="6"/>
      <c r="JXU172" s="6"/>
      <c r="JXV172" s="6"/>
      <c r="JXW172" s="6"/>
      <c r="JXX172" s="6"/>
      <c r="JXY172" s="6"/>
      <c r="JXZ172" s="6"/>
      <c r="JYA172" s="6"/>
      <c r="JYB172" s="6"/>
      <c r="JYC172" s="6"/>
      <c r="JYD172" s="6"/>
      <c r="JYE172" s="6"/>
      <c r="JYF172" s="6"/>
      <c r="JYG172" s="6"/>
      <c r="JYH172" s="6"/>
      <c r="JYI172" s="6"/>
      <c r="JYJ172" s="6"/>
      <c r="JYK172" s="6"/>
      <c r="JYL172" s="6"/>
      <c r="JYM172" s="6"/>
      <c r="JYN172" s="6"/>
      <c r="JYO172" s="6"/>
      <c r="JYP172" s="6"/>
      <c r="JYQ172" s="6"/>
      <c r="JYR172" s="6"/>
      <c r="JYS172" s="6"/>
      <c r="JYT172" s="6"/>
      <c r="JYU172" s="6"/>
      <c r="JYV172" s="6"/>
      <c r="JYW172" s="6"/>
      <c r="JYX172" s="6"/>
      <c r="JYY172" s="6"/>
      <c r="JYZ172" s="6"/>
      <c r="JZA172" s="6"/>
      <c r="JZB172" s="6"/>
      <c r="JZC172" s="6"/>
      <c r="JZD172" s="6"/>
      <c r="JZE172" s="6"/>
      <c r="JZF172" s="6"/>
      <c r="JZG172" s="6"/>
      <c r="JZH172" s="6"/>
      <c r="JZI172" s="6"/>
      <c r="JZJ172" s="6"/>
      <c r="JZK172" s="6"/>
      <c r="JZL172" s="6"/>
      <c r="JZM172" s="6"/>
      <c r="JZN172" s="6"/>
      <c r="JZO172" s="6"/>
      <c r="JZP172" s="6"/>
      <c r="JZQ172" s="6"/>
      <c r="JZR172" s="6"/>
      <c r="JZS172" s="6"/>
      <c r="JZT172" s="6"/>
      <c r="JZU172" s="6"/>
      <c r="JZV172" s="6"/>
      <c r="JZW172" s="6"/>
      <c r="JZX172" s="6"/>
      <c r="JZY172" s="6"/>
      <c r="JZZ172" s="6"/>
      <c r="KAA172" s="6"/>
      <c r="KAB172" s="6"/>
      <c r="KAC172" s="6"/>
      <c r="KAD172" s="6"/>
      <c r="KAE172" s="6"/>
      <c r="KAF172" s="6"/>
      <c r="KAG172" s="6"/>
      <c r="KAH172" s="6"/>
      <c r="KAI172" s="6"/>
      <c r="KAJ172" s="6"/>
      <c r="KAK172" s="6"/>
      <c r="KAL172" s="6"/>
      <c r="KAM172" s="6"/>
      <c r="KAN172" s="6"/>
      <c r="KAO172" s="6"/>
      <c r="KAP172" s="6"/>
      <c r="KAQ172" s="6"/>
      <c r="KAR172" s="6"/>
      <c r="KAS172" s="6"/>
      <c r="KAT172" s="6"/>
      <c r="KAU172" s="6"/>
      <c r="KAV172" s="6"/>
      <c r="KAW172" s="6"/>
      <c r="KAX172" s="6"/>
      <c r="KAY172" s="6"/>
      <c r="KAZ172" s="6"/>
      <c r="KBA172" s="6"/>
      <c r="KBB172" s="6"/>
      <c r="KBC172" s="6"/>
      <c r="KBD172" s="6"/>
      <c r="KBE172" s="6"/>
      <c r="KBF172" s="6"/>
      <c r="KBG172" s="6"/>
      <c r="KBH172" s="6"/>
      <c r="KBI172" s="6"/>
      <c r="KBJ172" s="6"/>
      <c r="KBK172" s="6"/>
      <c r="KBL172" s="6"/>
      <c r="KBM172" s="6"/>
      <c r="KBN172" s="6"/>
      <c r="KBO172" s="6"/>
      <c r="KBP172" s="6"/>
      <c r="KBQ172" s="6"/>
      <c r="KBR172" s="6"/>
      <c r="KBS172" s="6"/>
      <c r="KBT172" s="6"/>
      <c r="KBU172" s="6"/>
      <c r="KBV172" s="6"/>
      <c r="KBW172" s="6"/>
      <c r="KBX172" s="6"/>
      <c r="KBY172" s="6"/>
      <c r="KBZ172" s="6"/>
      <c r="KCA172" s="6"/>
      <c r="KCB172" s="6"/>
      <c r="KCC172" s="6"/>
      <c r="KCD172" s="6"/>
      <c r="KCE172" s="6"/>
      <c r="KCF172" s="6"/>
      <c r="KCG172" s="6"/>
      <c r="KCH172" s="6"/>
      <c r="KCI172" s="6"/>
      <c r="KCJ172" s="6"/>
      <c r="KCK172" s="6"/>
      <c r="KCL172" s="6"/>
      <c r="KCM172" s="6"/>
      <c r="KCN172" s="6"/>
      <c r="KCO172" s="6"/>
      <c r="KCP172" s="6"/>
      <c r="KCQ172" s="6"/>
      <c r="KCR172" s="6"/>
      <c r="KCS172" s="6"/>
      <c r="KCT172" s="6"/>
      <c r="KCU172" s="6"/>
      <c r="KCV172" s="6"/>
      <c r="KCW172" s="6"/>
      <c r="KCX172" s="6"/>
      <c r="KCY172" s="6"/>
      <c r="KCZ172" s="6"/>
      <c r="KDA172" s="6"/>
      <c r="KDB172" s="6"/>
      <c r="KDC172" s="6"/>
      <c r="KDD172" s="6"/>
      <c r="KDE172" s="6"/>
      <c r="KDF172" s="6"/>
      <c r="KDG172" s="6"/>
      <c r="KDH172" s="6"/>
      <c r="KDI172" s="6"/>
      <c r="KDJ172" s="6"/>
      <c r="KDK172" s="6"/>
      <c r="KDL172" s="6"/>
      <c r="KDM172" s="6"/>
      <c r="KDN172" s="6"/>
      <c r="KDO172" s="6"/>
      <c r="KDP172" s="6"/>
      <c r="KDQ172" s="6"/>
      <c r="KDR172" s="6"/>
      <c r="KDS172" s="6"/>
      <c r="KDT172" s="6"/>
      <c r="KDU172" s="6"/>
      <c r="KDV172" s="6"/>
      <c r="KDW172" s="6"/>
      <c r="KDX172" s="6"/>
      <c r="KDY172" s="6"/>
      <c r="KDZ172" s="6"/>
      <c r="KEA172" s="6"/>
      <c r="KEB172" s="6"/>
      <c r="KEC172" s="6"/>
      <c r="KED172" s="6"/>
      <c r="KEE172" s="6"/>
      <c r="KEF172" s="6"/>
      <c r="KEG172" s="6"/>
      <c r="KEH172" s="6"/>
      <c r="KEI172" s="6"/>
      <c r="KEJ172" s="6"/>
      <c r="KEK172" s="6"/>
      <c r="KEL172" s="6"/>
      <c r="KEM172" s="6"/>
      <c r="KEN172" s="6"/>
      <c r="KEO172" s="6"/>
      <c r="KEP172" s="6"/>
      <c r="KEQ172" s="6"/>
      <c r="KER172" s="6"/>
      <c r="KES172" s="6"/>
      <c r="KET172" s="6"/>
      <c r="KEU172" s="6"/>
      <c r="KEV172" s="6"/>
      <c r="KEW172" s="6"/>
      <c r="KEX172" s="6"/>
      <c r="KEY172" s="6"/>
      <c r="KEZ172" s="6"/>
      <c r="KFA172" s="6"/>
      <c r="KFB172" s="6"/>
      <c r="KFC172" s="6"/>
      <c r="KFD172" s="6"/>
      <c r="KFE172" s="6"/>
      <c r="KFF172" s="6"/>
      <c r="KFG172" s="6"/>
      <c r="KFH172" s="6"/>
      <c r="KFI172" s="6"/>
      <c r="KFJ172" s="6"/>
      <c r="KFK172" s="6"/>
      <c r="KFL172" s="6"/>
      <c r="KFM172" s="6"/>
      <c r="KFN172" s="6"/>
      <c r="KFO172" s="6"/>
      <c r="KFP172" s="6"/>
      <c r="KFQ172" s="6"/>
      <c r="KFR172" s="6"/>
      <c r="KFS172" s="6"/>
      <c r="KFT172" s="6"/>
      <c r="KFU172" s="6"/>
      <c r="KFV172" s="6"/>
      <c r="KFW172" s="6"/>
      <c r="KFX172" s="6"/>
      <c r="KFY172" s="6"/>
      <c r="KFZ172" s="6"/>
      <c r="KGA172" s="6"/>
      <c r="KGB172" s="6"/>
      <c r="KGC172" s="6"/>
      <c r="KGD172" s="6"/>
      <c r="KGE172" s="6"/>
      <c r="KGF172" s="6"/>
      <c r="KGG172" s="6"/>
      <c r="KGH172" s="6"/>
      <c r="KGI172" s="6"/>
      <c r="KGJ172" s="6"/>
      <c r="KGK172" s="6"/>
      <c r="KGL172" s="6"/>
      <c r="KGM172" s="6"/>
      <c r="KGN172" s="6"/>
      <c r="KGO172" s="6"/>
      <c r="KGP172" s="6"/>
      <c r="KGQ172" s="6"/>
      <c r="KGR172" s="6"/>
      <c r="KGS172" s="6"/>
      <c r="KGT172" s="6"/>
      <c r="KGU172" s="6"/>
      <c r="KGV172" s="6"/>
      <c r="KGW172" s="6"/>
      <c r="KGX172" s="6"/>
      <c r="KGY172" s="6"/>
      <c r="KGZ172" s="6"/>
      <c r="KHA172" s="6"/>
      <c r="KHB172" s="6"/>
      <c r="KHC172" s="6"/>
      <c r="KHD172" s="6"/>
      <c r="KHE172" s="6"/>
      <c r="KHF172" s="6"/>
      <c r="KHG172" s="6"/>
      <c r="KHH172" s="6"/>
      <c r="KHI172" s="6"/>
      <c r="KHJ172" s="6"/>
      <c r="KHK172" s="6"/>
      <c r="KHL172" s="6"/>
      <c r="KHM172" s="6"/>
      <c r="KHN172" s="6"/>
      <c r="KHO172" s="6"/>
      <c r="KHP172" s="6"/>
      <c r="KHQ172" s="6"/>
      <c r="KHR172" s="6"/>
      <c r="KHS172" s="6"/>
      <c r="KHT172" s="6"/>
      <c r="KHU172" s="6"/>
      <c r="KHV172" s="6"/>
      <c r="KHW172" s="6"/>
      <c r="KHX172" s="6"/>
      <c r="KHY172" s="6"/>
      <c r="KHZ172" s="6"/>
      <c r="KIA172" s="6"/>
      <c r="KIB172" s="6"/>
      <c r="KIC172" s="6"/>
      <c r="KID172" s="6"/>
      <c r="KIE172" s="6"/>
      <c r="KIF172" s="6"/>
      <c r="KIG172" s="6"/>
      <c r="KIH172" s="6"/>
      <c r="KII172" s="6"/>
      <c r="KIJ172" s="6"/>
      <c r="KIK172" s="6"/>
      <c r="KIL172" s="6"/>
      <c r="KIM172" s="6"/>
      <c r="KIN172" s="6"/>
      <c r="KIO172" s="6"/>
      <c r="KIP172" s="6"/>
      <c r="KIQ172" s="6"/>
      <c r="KIR172" s="6"/>
      <c r="KIS172" s="6"/>
      <c r="KIT172" s="6"/>
      <c r="KIU172" s="6"/>
      <c r="KIV172" s="6"/>
      <c r="KIW172" s="6"/>
      <c r="KIX172" s="6"/>
      <c r="KIY172" s="6"/>
      <c r="KIZ172" s="6"/>
      <c r="KJA172" s="6"/>
      <c r="KJB172" s="6"/>
      <c r="KJC172" s="6"/>
      <c r="KJD172" s="6"/>
      <c r="KJE172" s="6"/>
      <c r="KJF172" s="6"/>
      <c r="KJG172" s="6"/>
      <c r="KJH172" s="6"/>
      <c r="KJI172" s="6"/>
      <c r="KJJ172" s="6"/>
      <c r="KJK172" s="6"/>
      <c r="KJL172" s="6"/>
      <c r="KJM172" s="6"/>
      <c r="KJN172" s="6"/>
      <c r="KJO172" s="6"/>
      <c r="KJP172" s="6"/>
      <c r="KJQ172" s="6"/>
      <c r="KJR172" s="6"/>
      <c r="KJS172" s="6"/>
      <c r="KJT172" s="6"/>
      <c r="KJU172" s="6"/>
      <c r="KJV172" s="6"/>
      <c r="KJW172" s="6"/>
      <c r="KJX172" s="6"/>
      <c r="KJY172" s="6"/>
      <c r="KJZ172" s="6"/>
      <c r="KKA172" s="6"/>
      <c r="KKB172" s="6"/>
      <c r="KKC172" s="6"/>
      <c r="KKD172" s="6"/>
      <c r="KKE172" s="6"/>
      <c r="KKF172" s="6"/>
      <c r="KKG172" s="6"/>
      <c r="KKH172" s="6"/>
      <c r="KKI172" s="6"/>
      <c r="KKJ172" s="6"/>
      <c r="KKK172" s="6"/>
      <c r="KKL172" s="6"/>
      <c r="KKM172" s="6"/>
      <c r="KKN172" s="6"/>
      <c r="KKO172" s="6"/>
      <c r="KKP172" s="6"/>
      <c r="KKQ172" s="6"/>
      <c r="KKR172" s="6"/>
      <c r="KKS172" s="6"/>
      <c r="KKT172" s="6"/>
      <c r="KKU172" s="6"/>
      <c r="KKV172" s="6"/>
      <c r="KKW172" s="6"/>
      <c r="KKX172" s="6"/>
      <c r="KKY172" s="6"/>
      <c r="KKZ172" s="6"/>
      <c r="KLA172" s="6"/>
      <c r="KLB172" s="6"/>
      <c r="KLC172" s="6"/>
      <c r="KLD172" s="6"/>
      <c r="KLE172" s="6"/>
      <c r="KLF172" s="6"/>
      <c r="KLG172" s="6"/>
      <c r="KLH172" s="6"/>
      <c r="KLI172" s="6"/>
      <c r="KLJ172" s="6"/>
      <c r="KLK172" s="6"/>
      <c r="KLL172" s="6"/>
      <c r="KLM172" s="6"/>
      <c r="KLN172" s="6"/>
      <c r="KLO172" s="6"/>
      <c r="KLP172" s="6"/>
      <c r="KLQ172" s="6"/>
      <c r="KLR172" s="6"/>
      <c r="KLS172" s="6"/>
      <c r="KLT172" s="6"/>
      <c r="KLU172" s="6"/>
      <c r="KLV172" s="6"/>
      <c r="KLW172" s="6"/>
      <c r="KLX172" s="6"/>
      <c r="KLY172" s="6"/>
      <c r="KLZ172" s="6"/>
      <c r="KMA172" s="6"/>
      <c r="KMB172" s="6"/>
      <c r="KMC172" s="6"/>
      <c r="KMD172" s="6"/>
      <c r="KME172" s="6"/>
      <c r="KMF172" s="6"/>
      <c r="KMG172" s="6"/>
      <c r="KMH172" s="6"/>
      <c r="KMI172" s="6"/>
      <c r="KMJ172" s="6"/>
      <c r="KMK172" s="6"/>
      <c r="KML172" s="6"/>
      <c r="KMM172" s="6"/>
      <c r="KMN172" s="6"/>
      <c r="KMO172" s="6"/>
      <c r="KMP172" s="6"/>
      <c r="KMQ172" s="6"/>
      <c r="KMR172" s="6"/>
      <c r="KMS172" s="6"/>
      <c r="KMT172" s="6"/>
      <c r="KMU172" s="6"/>
      <c r="KMV172" s="6"/>
      <c r="KMW172" s="6"/>
      <c r="KMX172" s="6"/>
      <c r="KMY172" s="6"/>
      <c r="KMZ172" s="6"/>
      <c r="KNA172" s="6"/>
      <c r="KNB172" s="6"/>
      <c r="KNC172" s="6"/>
      <c r="KND172" s="6"/>
      <c r="KNE172" s="6"/>
      <c r="KNF172" s="6"/>
      <c r="KNG172" s="6"/>
      <c r="KNH172" s="6"/>
      <c r="KNI172" s="6"/>
      <c r="KNJ172" s="6"/>
      <c r="KNK172" s="6"/>
      <c r="KNL172" s="6"/>
      <c r="KNM172" s="6"/>
      <c r="KNN172" s="6"/>
      <c r="KNO172" s="6"/>
      <c r="KNP172" s="6"/>
      <c r="KNQ172" s="6"/>
      <c r="KNR172" s="6"/>
      <c r="KNS172" s="6"/>
      <c r="KNT172" s="6"/>
      <c r="KNU172" s="6"/>
      <c r="KNV172" s="6"/>
      <c r="KNW172" s="6"/>
      <c r="KNX172" s="6"/>
      <c r="KNY172" s="6"/>
      <c r="KNZ172" s="6"/>
      <c r="KOA172" s="6"/>
      <c r="KOB172" s="6"/>
      <c r="KOC172" s="6"/>
      <c r="KOD172" s="6"/>
      <c r="KOE172" s="6"/>
      <c r="KOF172" s="6"/>
      <c r="KOG172" s="6"/>
      <c r="KOH172" s="6"/>
      <c r="KOI172" s="6"/>
      <c r="KOJ172" s="6"/>
      <c r="KOK172" s="6"/>
      <c r="KOL172" s="6"/>
      <c r="KOM172" s="6"/>
      <c r="KON172" s="6"/>
      <c r="KOO172" s="6"/>
      <c r="KOP172" s="6"/>
      <c r="KOQ172" s="6"/>
      <c r="KOR172" s="6"/>
      <c r="KOS172" s="6"/>
      <c r="KOT172" s="6"/>
      <c r="KOU172" s="6"/>
      <c r="KOV172" s="6"/>
      <c r="KOW172" s="6"/>
      <c r="KOX172" s="6"/>
      <c r="KOY172" s="6"/>
      <c r="KOZ172" s="6"/>
      <c r="KPA172" s="6"/>
      <c r="KPB172" s="6"/>
      <c r="KPC172" s="6"/>
      <c r="KPD172" s="6"/>
      <c r="KPE172" s="6"/>
      <c r="KPF172" s="6"/>
      <c r="KPG172" s="6"/>
      <c r="KPH172" s="6"/>
      <c r="KPI172" s="6"/>
      <c r="KPJ172" s="6"/>
      <c r="KPK172" s="6"/>
      <c r="KPL172" s="6"/>
      <c r="KPM172" s="6"/>
      <c r="KPN172" s="6"/>
      <c r="KPO172" s="6"/>
      <c r="KPP172" s="6"/>
      <c r="KPQ172" s="6"/>
      <c r="KPR172" s="6"/>
      <c r="KPS172" s="6"/>
      <c r="KPT172" s="6"/>
      <c r="KPU172" s="6"/>
      <c r="KPV172" s="6"/>
      <c r="KPW172" s="6"/>
      <c r="KPX172" s="6"/>
      <c r="KPY172" s="6"/>
      <c r="KPZ172" s="6"/>
      <c r="KQA172" s="6"/>
      <c r="KQB172" s="6"/>
      <c r="KQC172" s="6"/>
      <c r="KQD172" s="6"/>
      <c r="KQE172" s="6"/>
      <c r="KQF172" s="6"/>
      <c r="KQG172" s="6"/>
      <c r="KQH172" s="6"/>
      <c r="KQI172" s="6"/>
      <c r="KQJ172" s="6"/>
      <c r="KQK172" s="6"/>
      <c r="KQL172" s="6"/>
      <c r="KQM172" s="6"/>
      <c r="KQN172" s="6"/>
      <c r="KQO172" s="6"/>
      <c r="KQP172" s="6"/>
      <c r="KQQ172" s="6"/>
      <c r="KQR172" s="6"/>
      <c r="KQS172" s="6"/>
      <c r="KQT172" s="6"/>
      <c r="KQU172" s="6"/>
      <c r="KQV172" s="6"/>
      <c r="KQW172" s="6"/>
      <c r="KQX172" s="6"/>
      <c r="KQY172" s="6"/>
      <c r="KQZ172" s="6"/>
      <c r="KRA172" s="6"/>
      <c r="KRB172" s="6"/>
      <c r="KRC172" s="6"/>
      <c r="KRD172" s="6"/>
      <c r="KRE172" s="6"/>
      <c r="KRF172" s="6"/>
      <c r="KRG172" s="6"/>
      <c r="KRH172" s="6"/>
      <c r="KRI172" s="6"/>
      <c r="KRJ172" s="6"/>
      <c r="KRK172" s="6"/>
      <c r="KRL172" s="6"/>
      <c r="KRM172" s="6"/>
      <c r="KRN172" s="6"/>
      <c r="KRO172" s="6"/>
      <c r="KRP172" s="6"/>
      <c r="KRQ172" s="6"/>
      <c r="KRR172" s="6"/>
      <c r="KRS172" s="6"/>
      <c r="KRT172" s="6"/>
      <c r="KRU172" s="6"/>
      <c r="KRV172" s="6"/>
      <c r="KRW172" s="6"/>
      <c r="KRX172" s="6"/>
      <c r="KRY172" s="6"/>
      <c r="KRZ172" s="6"/>
      <c r="KSA172" s="6"/>
      <c r="KSB172" s="6"/>
      <c r="KSC172" s="6"/>
      <c r="KSD172" s="6"/>
      <c r="KSE172" s="6"/>
      <c r="KSF172" s="6"/>
      <c r="KSG172" s="6"/>
      <c r="KSH172" s="6"/>
      <c r="KSI172" s="6"/>
      <c r="KSJ172" s="6"/>
      <c r="KSK172" s="6"/>
      <c r="KSL172" s="6"/>
      <c r="KSM172" s="6"/>
      <c r="KSN172" s="6"/>
      <c r="KSO172" s="6"/>
      <c r="KSP172" s="6"/>
      <c r="KSQ172" s="6"/>
      <c r="KSR172" s="6"/>
      <c r="KSS172" s="6"/>
      <c r="KST172" s="6"/>
      <c r="KSU172" s="6"/>
      <c r="KSV172" s="6"/>
      <c r="KSW172" s="6"/>
      <c r="KSX172" s="6"/>
      <c r="KSY172" s="6"/>
      <c r="KSZ172" s="6"/>
      <c r="KTA172" s="6"/>
      <c r="KTB172" s="6"/>
      <c r="KTC172" s="6"/>
      <c r="KTD172" s="6"/>
      <c r="KTE172" s="6"/>
      <c r="KTF172" s="6"/>
      <c r="KTG172" s="6"/>
      <c r="KTH172" s="6"/>
      <c r="KTI172" s="6"/>
      <c r="KTJ172" s="6"/>
      <c r="KTK172" s="6"/>
      <c r="KTL172" s="6"/>
      <c r="KTM172" s="6"/>
      <c r="KTN172" s="6"/>
      <c r="KTO172" s="6"/>
      <c r="KTP172" s="6"/>
      <c r="KTQ172" s="6"/>
      <c r="KTR172" s="6"/>
      <c r="KTS172" s="6"/>
      <c r="KTT172" s="6"/>
      <c r="KTU172" s="6"/>
      <c r="KTV172" s="6"/>
      <c r="KTW172" s="6"/>
      <c r="KTX172" s="6"/>
      <c r="KTY172" s="6"/>
      <c r="KTZ172" s="6"/>
      <c r="KUA172" s="6"/>
      <c r="KUB172" s="6"/>
      <c r="KUC172" s="6"/>
      <c r="KUD172" s="6"/>
      <c r="KUE172" s="6"/>
      <c r="KUF172" s="6"/>
      <c r="KUG172" s="6"/>
      <c r="KUH172" s="6"/>
      <c r="KUI172" s="6"/>
      <c r="KUJ172" s="6"/>
      <c r="KUK172" s="6"/>
      <c r="KUL172" s="6"/>
      <c r="KUM172" s="6"/>
      <c r="KUN172" s="6"/>
      <c r="KUO172" s="6"/>
      <c r="KUP172" s="6"/>
      <c r="KUQ172" s="6"/>
      <c r="KUR172" s="6"/>
      <c r="KUS172" s="6"/>
      <c r="KUT172" s="6"/>
      <c r="KUU172" s="6"/>
      <c r="KUV172" s="6"/>
      <c r="KUW172" s="6"/>
      <c r="KUX172" s="6"/>
      <c r="KUY172" s="6"/>
      <c r="KUZ172" s="6"/>
      <c r="KVA172" s="6"/>
      <c r="KVB172" s="6"/>
      <c r="KVC172" s="6"/>
      <c r="KVD172" s="6"/>
      <c r="KVE172" s="6"/>
      <c r="KVF172" s="6"/>
      <c r="KVG172" s="6"/>
      <c r="KVH172" s="6"/>
      <c r="KVI172" s="6"/>
      <c r="KVJ172" s="6"/>
      <c r="KVK172" s="6"/>
      <c r="KVL172" s="6"/>
      <c r="KVM172" s="6"/>
      <c r="KVN172" s="6"/>
      <c r="KVO172" s="6"/>
      <c r="KVP172" s="6"/>
      <c r="KVQ172" s="6"/>
      <c r="KVR172" s="6"/>
      <c r="KVS172" s="6"/>
      <c r="KVT172" s="6"/>
      <c r="KVU172" s="6"/>
      <c r="KVV172" s="6"/>
      <c r="KVW172" s="6"/>
      <c r="KVX172" s="6"/>
      <c r="KVY172" s="6"/>
      <c r="KVZ172" s="6"/>
      <c r="KWA172" s="6"/>
      <c r="KWB172" s="6"/>
      <c r="KWC172" s="6"/>
      <c r="KWD172" s="6"/>
      <c r="KWE172" s="6"/>
      <c r="KWF172" s="6"/>
      <c r="KWG172" s="6"/>
      <c r="KWH172" s="6"/>
      <c r="KWI172" s="6"/>
      <c r="KWJ172" s="6"/>
      <c r="KWK172" s="6"/>
      <c r="KWL172" s="6"/>
      <c r="KWM172" s="6"/>
      <c r="KWN172" s="6"/>
      <c r="KWO172" s="6"/>
      <c r="KWP172" s="6"/>
      <c r="KWQ172" s="6"/>
      <c r="KWR172" s="6"/>
      <c r="KWS172" s="6"/>
      <c r="KWT172" s="6"/>
      <c r="KWU172" s="6"/>
      <c r="KWV172" s="6"/>
      <c r="KWW172" s="6"/>
      <c r="KWX172" s="6"/>
      <c r="KWY172" s="6"/>
      <c r="KWZ172" s="6"/>
      <c r="KXA172" s="6"/>
      <c r="KXB172" s="6"/>
      <c r="KXC172" s="6"/>
      <c r="KXD172" s="6"/>
      <c r="KXE172" s="6"/>
      <c r="KXF172" s="6"/>
      <c r="KXG172" s="6"/>
      <c r="KXH172" s="6"/>
      <c r="KXI172" s="6"/>
      <c r="KXJ172" s="6"/>
      <c r="KXK172" s="6"/>
      <c r="KXL172" s="6"/>
      <c r="KXM172" s="6"/>
      <c r="KXN172" s="6"/>
      <c r="KXO172" s="6"/>
      <c r="KXP172" s="6"/>
      <c r="KXQ172" s="6"/>
      <c r="KXR172" s="6"/>
      <c r="KXS172" s="6"/>
      <c r="KXT172" s="6"/>
      <c r="KXU172" s="6"/>
      <c r="KXV172" s="6"/>
      <c r="KXW172" s="6"/>
      <c r="KXX172" s="6"/>
      <c r="KXY172" s="6"/>
      <c r="KXZ172" s="6"/>
      <c r="KYA172" s="6"/>
      <c r="KYB172" s="6"/>
      <c r="KYC172" s="6"/>
      <c r="KYD172" s="6"/>
      <c r="KYE172" s="6"/>
      <c r="KYF172" s="6"/>
      <c r="KYG172" s="6"/>
      <c r="KYH172" s="6"/>
      <c r="KYI172" s="6"/>
      <c r="KYJ172" s="6"/>
      <c r="KYK172" s="6"/>
      <c r="KYL172" s="6"/>
      <c r="KYM172" s="6"/>
      <c r="KYN172" s="6"/>
      <c r="KYO172" s="6"/>
      <c r="KYP172" s="6"/>
      <c r="KYQ172" s="6"/>
      <c r="KYR172" s="6"/>
      <c r="KYS172" s="6"/>
      <c r="KYT172" s="6"/>
      <c r="KYU172" s="6"/>
      <c r="KYV172" s="6"/>
      <c r="KYW172" s="6"/>
      <c r="KYX172" s="6"/>
      <c r="KYY172" s="6"/>
      <c r="KYZ172" s="6"/>
      <c r="KZA172" s="6"/>
      <c r="KZB172" s="6"/>
      <c r="KZC172" s="6"/>
      <c r="KZD172" s="6"/>
      <c r="KZE172" s="6"/>
      <c r="KZF172" s="6"/>
      <c r="KZG172" s="6"/>
      <c r="KZH172" s="6"/>
      <c r="KZI172" s="6"/>
      <c r="KZJ172" s="6"/>
      <c r="KZK172" s="6"/>
      <c r="KZL172" s="6"/>
      <c r="KZM172" s="6"/>
      <c r="KZN172" s="6"/>
      <c r="KZO172" s="6"/>
      <c r="KZP172" s="6"/>
      <c r="KZQ172" s="6"/>
      <c r="KZR172" s="6"/>
      <c r="KZS172" s="6"/>
      <c r="KZT172" s="6"/>
      <c r="KZU172" s="6"/>
      <c r="KZV172" s="6"/>
      <c r="KZW172" s="6"/>
      <c r="KZX172" s="6"/>
      <c r="KZY172" s="6"/>
      <c r="KZZ172" s="6"/>
      <c r="LAA172" s="6"/>
      <c r="LAB172" s="6"/>
      <c r="LAC172" s="6"/>
      <c r="LAD172" s="6"/>
      <c r="LAE172" s="6"/>
      <c r="LAF172" s="6"/>
      <c r="LAG172" s="6"/>
      <c r="LAH172" s="6"/>
      <c r="LAI172" s="6"/>
      <c r="LAJ172" s="6"/>
      <c r="LAK172" s="6"/>
      <c r="LAL172" s="6"/>
      <c r="LAM172" s="6"/>
      <c r="LAN172" s="6"/>
      <c r="LAO172" s="6"/>
      <c r="LAP172" s="6"/>
      <c r="LAQ172" s="6"/>
      <c r="LAR172" s="6"/>
      <c r="LAS172" s="6"/>
      <c r="LAT172" s="6"/>
      <c r="LAU172" s="6"/>
      <c r="LAV172" s="6"/>
      <c r="LAW172" s="6"/>
      <c r="LAX172" s="6"/>
      <c r="LAY172" s="6"/>
      <c r="LAZ172" s="6"/>
      <c r="LBA172" s="6"/>
      <c r="LBB172" s="6"/>
      <c r="LBC172" s="6"/>
      <c r="LBD172" s="6"/>
      <c r="LBE172" s="6"/>
      <c r="LBF172" s="6"/>
      <c r="LBG172" s="6"/>
      <c r="LBH172" s="6"/>
      <c r="LBI172" s="6"/>
      <c r="LBJ172" s="6"/>
      <c r="LBK172" s="6"/>
      <c r="LBL172" s="6"/>
      <c r="LBM172" s="6"/>
      <c r="LBN172" s="6"/>
      <c r="LBO172" s="6"/>
      <c r="LBP172" s="6"/>
      <c r="LBQ172" s="6"/>
      <c r="LBR172" s="6"/>
      <c r="LBS172" s="6"/>
      <c r="LBT172" s="6"/>
      <c r="LBU172" s="6"/>
      <c r="LBV172" s="6"/>
      <c r="LBW172" s="6"/>
      <c r="LBX172" s="6"/>
      <c r="LBY172" s="6"/>
      <c r="LBZ172" s="6"/>
      <c r="LCA172" s="6"/>
      <c r="LCB172" s="6"/>
      <c r="LCC172" s="6"/>
      <c r="LCD172" s="6"/>
      <c r="LCE172" s="6"/>
      <c r="LCF172" s="6"/>
      <c r="LCG172" s="6"/>
      <c r="LCH172" s="6"/>
      <c r="LCI172" s="6"/>
      <c r="LCJ172" s="6"/>
      <c r="LCK172" s="6"/>
      <c r="LCL172" s="6"/>
      <c r="LCM172" s="6"/>
      <c r="LCN172" s="6"/>
      <c r="LCO172" s="6"/>
      <c r="LCP172" s="6"/>
      <c r="LCQ172" s="6"/>
      <c r="LCR172" s="6"/>
      <c r="LCS172" s="6"/>
      <c r="LCT172" s="6"/>
      <c r="LCU172" s="6"/>
      <c r="LCV172" s="6"/>
      <c r="LCW172" s="6"/>
      <c r="LCX172" s="6"/>
      <c r="LCY172" s="6"/>
      <c r="LCZ172" s="6"/>
      <c r="LDA172" s="6"/>
      <c r="LDB172" s="6"/>
      <c r="LDC172" s="6"/>
      <c r="LDD172" s="6"/>
      <c r="LDE172" s="6"/>
      <c r="LDF172" s="6"/>
      <c r="LDG172" s="6"/>
      <c r="LDH172" s="6"/>
      <c r="LDI172" s="6"/>
      <c r="LDJ172" s="6"/>
      <c r="LDK172" s="6"/>
      <c r="LDL172" s="6"/>
      <c r="LDM172" s="6"/>
      <c r="LDN172" s="6"/>
      <c r="LDO172" s="6"/>
      <c r="LDP172" s="6"/>
      <c r="LDQ172" s="6"/>
      <c r="LDR172" s="6"/>
      <c r="LDS172" s="6"/>
      <c r="LDT172" s="6"/>
      <c r="LDU172" s="6"/>
      <c r="LDV172" s="6"/>
      <c r="LDW172" s="6"/>
      <c r="LDX172" s="6"/>
      <c r="LDY172" s="6"/>
      <c r="LDZ172" s="6"/>
      <c r="LEA172" s="6"/>
      <c r="LEB172" s="6"/>
      <c r="LEC172" s="6"/>
      <c r="LED172" s="6"/>
      <c r="LEE172" s="6"/>
      <c r="LEF172" s="6"/>
      <c r="LEG172" s="6"/>
      <c r="LEH172" s="6"/>
      <c r="LEI172" s="6"/>
      <c r="LEJ172" s="6"/>
      <c r="LEK172" s="6"/>
      <c r="LEL172" s="6"/>
      <c r="LEM172" s="6"/>
      <c r="LEN172" s="6"/>
      <c r="LEO172" s="6"/>
      <c r="LEP172" s="6"/>
      <c r="LEQ172" s="6"/>
      <c r="LER172" s="6"/>
      <c r="LES172" s="6"/>
      <c r="LET172" s="6"/>
      <c r="LEU172" s="6"/>
      <c r="LEV172" s="6"/>
      <c r="LEW172" s="6"/>
      <c r="LEX172" s="6"/>
      <c r="LEY172" s="6"/>
      <c r="LEZ172" s="6"/>
      <c r="LFA172" s="6"/>
      <c r="LFB172" s="6"/>
      <c r="LFC172" s="6"/>
      <c r="LFD172" s="6"/>
      <c r="LFE172" s="6"/>
      <c r="LFF172" s="6"/>
      <c r="LFG172" s="6"/>
      <c r="LFH172" s="6"/>
      <c r="LFI172" s="6"/>
      <c r="LFJ172" s="6"/>
      <c r="LFK172" s="6"/>
      <c r="LFL172" s="6"/>
      <c r="LFM172" s="6"/>
      <c r="LFN172" s="6"/>
      <c r="LFO172" s="6"/>
      <c r="LFP172" s="6"/>
      <c r="LFQ172" s="6"/>
      <c r="LFR172" s="6"/>
      <c r="LFS172" s="6"/>
      <c r="LFT172" s="6"/>
      <c r="LFU172" s="6"/>
      <c r="LFV172" s="6"/>
      <c r="LFW172" s="6"/>
      <c r="LFX172" s="6"/>
      <c r="LFY172" s="6"/>
      <c r="LFZ172" s="6"/>
      <c r="LGA172" s="6"/>
      <c r="LGB172" s="6"/>
      <c r="LGC172" s="6"/>
      <c r="LGD172" s="6"/>
      <c r="LGE172" s="6"/>
      <c r="LGF172" s="6"/>
      <c r="LGG172" s="6"/>
      <c r="LGH172" s="6"/>
      <c r="LGI172" s="6"/>
      <c r="LGJ172" s="6"/>
      <c r="LGK172" s="6"/>
      <c r="LGL172" s="6"/>
      <c r="LGM172" s="6"/>
      <c r="LGN172" s="6"/>
      <c r="LGO172" s="6"/>
      <c r="LGP172" s="6"/>
      <c r="LGQ172" s="6"/>
      <c r="LGR172" s="6"/>
      <c r="LGS172" s="6"/>
      <c r="LGT172" s="6"/>
      <c r="LGU172" s="6"/>
      <c r="LGV172" s="6"/>
      <c r="LGW172" s="6"/>
      <c r="LGX172" s="6"/>
      <c r="LGY172" s="6"/>
      <c r="LGZ172" s="6"/>
      <c r="LHA172" s="6"/>
      <c r="LHB172" s="6"/>
      <c r="LHC172" s="6"/>
      <c r="LHD172" s="6"/>
      <c r="LHE172" s="6"/>
      <c r="LHF172" s="6"/>
      <c r="LHG172" s="6"/>
      <c r="LHH172" s="6"/>
      <c r="LHI172" s="6"/>
      <c r="LHJ172" s="6"/>
      <c r="LHK172" s="6"/>
      <c r="LHL172" s="6"/>
      <c r="LHM172" s="6"/>
      <c r="LHN172" s="6"/>
      <c r="LHO172" s="6"/>
      <c r="LHP172" s="6"/>
      <c r="LHQ172" s="6"/>
      <c r="LHR172" s="6"/>
      <c r="LHS172" s="6"/>
      <c r="LHT172" s="6"/>
      <c r="LHU172" s="6"/>
      <c r="LHV172" s="6"/>
      <c r="LHW172" s="6"/>
      <c r="LHX172" s="6"/>
      <c r="LHY172" s="6"/>
      <c r="LHZ172" s="6"/>
      <c r="LIA172" s="6"/>
      <c r="LIB172" s="6"/>
      <c r="LIC172" s="6"/>
      <c r="LID172" s="6"/>
      <c r="LIE172" s="6"/>
      <c r="LIF172" s="6"/>
      <c r="LIG172" s="6"/>
      <c r="LIH172" s="6"/>
      <c r="LII172" s="6"/>
      <c r="LIJ172" s="6"/>
      <c r="LIK172" s="6"/>
      <c r="LIL172" s="6"/>
      <c r="LIM172" s="6"/>
      <c r="LIN172" s="6"/>
      <c r="LIO172" s="6"/>
      <c r="LIP172" s="6"/>
      <c r="LIQ172" s="6"/>
      <c r="LIR172" s="6"/>
      <c r="LIS172" s="6"/>
      <c r="LIT172" s="6"/>
      <c r="LIU172" s="6"/>
      <c r="LIV172" s="6"/>
      <c r="LIW172" s="6"/>
      <c r="LIX172" s="6"/>
      <c r="LIY172" s="6"/>
      <c r="LIZ172" s="6"/>
      <c r="LJA172" s="6"/>
      <c r="LJB172" s="6"/>
      <c r="LJC172" s="6"/>
      <c r="LJD172" s="6"/>
      <c r="LJE172" s="6"/>
      <c r="LJF172" s="6"/>
      <c r="LJG172" s="6"/>
      <c r="LJH172" s="6"/>
      <c r="LJI172" s="6"/>
      <c r="LJJ172" s="6"/>
      <c r="LJK172" s="6"/>
      <c r="LJL172" s="6"/>
      <c r="LJM172" s="6"/>
      <c r="LJN172" s="6"/>
      <c r="LJO172" s="6"/>
      <c r="LJP172" s="6"/>
      <c r="LJQ172" s="6"/>
      <c r="LJR172" s="6"/>
      <c r="LJS172" s="6"/>
      <c r="LJT172" s="6"/>
      <c r="LJU172" s="6"/>
      <c r="LJV172" s="6"/>
      <c r="LJW172" s="6"/>
      <c r="LJX172" s="6"/>
      <c r="LJY172" s="6"/>
      <c r="LJZ172" s="6"/>
      <c r="LKA172" s="6"/>
      <c r="LKB172" s="6"/>
      <c r="LKC172" s="6"/>
      <c r="LKD172" s="6"/>
      <c r="LKE172" s="6"/>
      <c r="LKF172" s="6"/>
      <c r="LKG172" s="6"/>
      <c r="LKH172" s="6"/>
      <c r="LKI172" s="6"/>
      <c r="LKJ172" s="6"/>
      <c r="LKK172" s="6"/>
      <c r="LKL172" s="6"/>
      <c r="LKM172" s="6"/>
      <c r="LKN172" s="6"/>
      <c r="LKO172" s="6"/>
      <c r="LKP172" s="6"/>
      <c r="LKQ172" s="6"/>
      <c r="LKR172" s="6"/>
      <c r="LKS172" s="6"/>
      <c r="LKT172" s="6"/>
      <c r="LKU172" s="6"/>
      <c r="LKV172" s="6"/>
      <c r="LKW172" s="6"/>
      <c r="LKX172" s="6"/>
      <c r="LKY172" s="6"/>
      <c r="LKZ172" s="6"/>
      <c r="LLA172" s="6"/>
      <c r="LLB172" s="6"/>
      <c r="LLC172" s="6"/>
      <c r="LLD172" s="6"/>
      <c r="LLE172" s="6"/>
      <c r="LLF172" s="6"/>
      <c r="LLG172" s="6"/>
      <c r="LLH172" s="6"/>
      <c r="LLI172" s="6"/>
      <c r="LLJ172" s="6"/>
      <c r="LLK172" s="6"/>
      <c r="LLL172" s="6"/>
      <c r="LLM172" s="6"/>
      <c r="LLN172" s="6"/>
      <c r="LLO172" s="6"/>
      <c r="LLP172" s="6"/>
      <c r="LLQ172" s="6"/>
      <c r="LLR172" s="6"/>
      <c r="LLS172" s="6"/>
      <c r="LLT172" s="6"/>
      <c r="LLU172" s="6"/>
      <c r="LLV172" s="6"/>
      <c r="LLW172" s="6"/>
      <c r="LLX172" s="6"/>
      <c r="LLY172" s="6"/>
      <c r="LLZ172" s="6"/>
      <c r="LMA172" s="6"/>
      <c r="LMB172" s="6"/>
      <c r="LMC172" s="6"/>
      <c r="LMD172" s="6"/>
      <c r="LME172" s="6"/>
      <c r="LMF172" s="6"/>
      <c r="LMG172" s="6"/>
      <c r="LMH172" s="6"/>
      <c r="LMI172" s="6"/>
      <c r="LMJ172" s="6"/>
      <c r="LMK172" s="6"/>
      <c r="LML172" s="6"/>
      <c r="LMM172" s="6"/>
      <c r="LMN172" s="6"/>
      <c r="LMO172" s="6"/>
      <c r="LMP172" s="6"/>
      <c r="LMQ172" s="6"/>
      <c r="LMR172" s="6"/>
      <c r="LMS172" s="6"/>
      <c r="LMT172" s="6"/>
      <c r="LMU172" s="6"/>
      <c r="LMV172" s="6"/>
      <c r="LMW172" s="6"/>
      <c r="LMX172" s="6"/>
      <c r="LMY172" s="6"/>
      <c r="LMZ172" s="6"/>
      <c r="LNA172" s="6"/>
      <c r="LNB172" s="6"/>
      <c r="LNC172" s="6"/>
      <c r="LND172" s="6"/>
      <c r="LNE172" s="6"/>
      <c r="LNF172" s="6"/>
      <c r="LNG172" s="6"/>
      <c r="LNH172" s="6"/>
      <c r="LNI172" s="6"/>
      <c r="LNJ172" s="6"/>
      <c r="LNK172" s="6"/>
      <c r="LNL172" s="6"/>
      <c r="LNM172" s="6"/>
      <c r="LNN172" s="6"/>
      <c r="LNO172" s="6"/>
      <c r="LNP172" s="6"/>
      <c r="LNQ172" s="6"/>
      <c r="LNR172" s="6"/>
      <c r="LNS172" s="6"/>
      <c r="LNT172" s="6"/>
      <c r="LNU172" s="6"/>
      <c r="LNV172" s="6"/>
      <c r="LNW172" s="6"/>
      <c r="LNX172" s="6"/>
      <c r="LNY172" s="6"/>
      <c r="LNZ172" s="6"/>
      <c r="LOA172" s="6"/>
      <c r="LOB172" s="6"/>
      <c r="LOC172" s="6"/>
      <c r="LOD172" s="6"/>
      <c r="LOE172" s="6"/>
      <c r="LOF172" s="6"/>
      <c r="LOG172" s="6"/>
      <c r="LOH172" s="6"/>
      <c r="LOI172" s="6"/>
      <c r="LOJ172" s="6"/>
      <c r="LOK172" s="6"/>
      <c r="LOL172" s="6"/>
      <c r="LOM172" s="6"/>
      <c r="LON172" s="6"/>
      <c r="LOO172" s="6"/>
      <c r="LOP172" s="6"/>
      <c r="LOQ172" s="6"/>
      <c r="LOR172" s="6"/>
      <c r="LOS172" s="6"/>
      <c r="LOT172" s="6"/>
      <c r="LOU172" s="6"/>
      <c r="LOV172" s="6"/>
      <c r="LOW172" s="6"/>
      <c r="LOX172" s="6"/>
      <c r="LOY172" s="6"/>
      <c r="LOZ172" s="6"/>
      <c r="LPA172" s="6"/>
      <c r="LPB172" s="6"/>
      <c r="LPC172" s="6"/>
      <c r="LPD172" s="6"/>
      <c r="LPE172" s="6"/>
      <c r="LPF172" s="6"/>
      <c r="LPG172" s="6"/>
      <c r="LPH172" s="6"/>
      <c r="LPI172" s="6"/>
      <c r="LPJ172" s="6"/>
      <c r="LPK172" s="6"/>
      <c r="LPL172" s="6"/>
      <c r="LPM172" s="6"/>
      <c r="LPN172" s="6"/>
      <c r="LPO172" s="6"/>
      <c r="LPP172" s="6"/>
      <c r="LPQ172" s="6"/>
      <c r="LPR172" s="6"/>
      <c r="LPS172" s="6"/>
      <c r="LPT172" s="6"/>
      <c r="LPU172" s="6"/>
      <c r="LPV172" s="6"/>
      <c r="LPW172" s="6"/>
      <c r="LPX172" s="6"/>
      <c r="LPY172" s="6"/>
      <c r="LPZ172" s="6"/>
      <c r="LQA172" s="6"/>
      <c r="LQB172" s="6"/>
      <c r="LQC172" s="6"/>
      <c r="LQD172" s="6"/>
      <c r="LQE172" s="6"/>
      <c r="LQF172" s="6"/>
      <c r="LQG172" s="6"/>
      <c r="LQH172" s="6"/>
      <c r="LQI172" s="6"/>
      <c r="LQJ172" s="6"/>
      <c r="LQK172" s="6"/>
      <c r="LQL172" s="6"/>
      <c r="LQM172" s="6"/>
      <c r="LQN172" s="6"/>
      <c r="LQO172" s="6"/>
      <c r="LQP172" s="6"/>
      <c r="LQQ172" s="6"/>
      <c r="LQR172" s="6"/>
      <c r="LQS172" s="6"/>
      <c r="LQT172" s="6"/>
      <c r="LQU172" s="6"/>
      <c r="LQV172" s="6"/>
      <c r="LQW172" s="6"/>
      <c r="LQX172" s="6"/>
      <c r="LQY172" s="6"/>
      <c r="LQZ172" s="6"/>
      <c r="LRA172" s="6"/>
      <c r="LRB172" s="6"/>
      <c r="LRC172" s="6"/>
      <c r="LRD172" s="6"/>
      <c r="LRE172" s="6"/>
      <c r="LRF172" s="6"/>
      <c r="LRG172" s="6"/>
      <c r="LRH172" s="6"/>
      <c r="LRI172" s="6"/>
      <c r="LRJ172" s="6"/>
      <c r="LRK172" s="6"/>
      <c r="LRL172" s="6"/>
      <c r="LRM172" s="6"/>
      <c r="LRN172" s="6"/>
      <c r="LRO172" s="6"/>
      <c r="LRP172" s="6"/>
      <c r="LRQ172" s="6"/>
      <c r="LRR172" s="6"/>
      <c r="LRS172" s="6"/>
      <c r="LRT172" s="6"/>
      <c r="LRU172" s="6"/>
      <c r="LRV172" s="6"/>
      <c r="LRW172" s="6"/>
      <c r="LRX172" s="6"/>
      <c r="LRY172" s="6"/>
      <c r="LRZ172" s="6"/>
      <c r="LSA172" s="6"/>
      <c r="LSB172" s="6"/>
      <c r="LSC172" s="6"/>
      <c r="LSD172" s="6"/>
      <c r="LSE172" s="6"/>
      <c r="LSF172" s="6"/>
      <c r="LSG172" s="6"/>
      <c r="LSH172" s="6"/>
      <c r="LSI172" s="6"/>
      <c r="LSJ172" s="6"/>
      <c r="LSK172" s="6"/>
      <c r="LSL172" s="6"/>
      <c r="LSM172" s="6"/>
      <c r="LSN172" s="6"/>
      <c r="LSO172" s="6"/>
      <c r="LSP172" s="6"/>
      <c r="LSQ172" s="6"/>
      <c r="LSR172" s="6"/>
      <c r="LSS172" s="6"/>
      <c r="LST172" s="6"/>
      <c r="LSU172" s="6"/>
      <c r="LSV172" s="6"/>
      <c r="LSW172" s="6"/>
      <c r="LSX172" s="6"/>
      <c r="LSY172" s="6"/>
      <c r="LSZ172" s="6"/>
      <c r="LTA172" s="6"/>
      <c r="LTB172" s="6"/>
      <c r="LTC172" s="6"/>
      <c r="LTD172" s="6"/>
      <c r="LTE172" s="6"/>
      <c r="LTF172" s="6"/>
      <c r="LTG172" s="6"/>
      <c r="LTH172" s="6"/>
      <c r="LTI172" s="6"/>
      <c r="LTJ172" s="6"/>
      <c r="LTK172" s="6"/>
      <c r="LTL172" s="6"/>
      <c r="LTM172" s="6"/>
      <c r="LTN172" s="6"/>
      <c r="LTO172" s="6"/>
      <c r="LTP172" s="6"/>
      <c r="LTQ172" s="6"/>
      <c r="LTR172" s="6"/>
      <c r="LTS172" s="6"/>
      <c r="LTT172" s="6"/>
      <c r="LTU172" s="6"/>
      <c r="LTV172" s="6"/>
      <c r="LTW172" s="6"/>
      <c r="LTX172" s="6"/>
      <c r="LTY172" s="6"/>
      <c r="LTZ172" s="6"/>
      <c r="LUA172" s="6"/>
      <c r="LUB172" s="6"/>
      <c r="LUC172" s="6"/>
      <c r="LUD172" s="6"/>
      <c r="LUE172" s="6"/>
      <c r="LUF172" s="6"/>
      <c r="LUG172" s="6"/>
      <c r="LUH172" s="6"/>
      <c r="LUI172" s="6"/>
      <c r="LUJ172" s="6"/>
      <c r="LUK172" s="6"/>
      <c r="LUL172" s="6"/>
      <c r="LUM172" s="6"/>
      <c r="LUN172" s="6"/>
      <c r="LUO172" s="6"/>
      <c r="LUP172" s="6"/>
      <c r="LUQ172" s="6"/>
      <c r="LUR172" s="6"/>
      <c r="LUS172" s="6"/>
      <c r="LUT172" s="6"/>
      <c r="LUU172" s="6"/>
      <c r="LUV172" s="6"/>
      <c r="LUW172" s="6"/>
      <c r="LUX172" s="6"/>
      <c r="LUY172" s="6"/>
      <c r="LUZ172" s="6"/>
      <c r="LVA172" s="6"/>
      <c r="LVB172" s="6"/>
      <c r="LVC172" s="6"/>
      <c r="LVD172" s="6"/>
      <c r="LVE172" s="6"/>
      <c r="LVF172" s="6"/>
      <c r="LVG172" s="6"/>
      <c r="LVH172" s="6"/>
      <c r="LVI172" s="6"/>
      <c r="LVJ172" s="6"/>
      <c r="LVK172" s="6"/>
      <c r="LVL172" s="6"/>
      <c r="LVM172" s="6"/>
      <c r="LVN172" s="6"/>
      <c r="LVO172" s="6"/>
      <c r="LVP172" s="6"/>
      <c r="LVQ172" s="6"/>
      <c r="LVR172" s="6"/>
      <c r="LVS172" s="6"/>
      <c r="LVT172" s="6"/>
      <c r="LVU172" s="6"/>
      <c r="LVV172" s="6"/>
      <c r="LVW172" s="6"/>
      <c r="LVX172" s="6"/>
      <c r="LVY172" s="6"/>
      <c r="LVZ172" s="6"/>
      <c r="LWA172" s="6"/>
      <c r="LWB172" s="6"/>
      <c r="LWC172" s="6"/>
      <c r="LWD172" s="6"/>
      <c r="LWE172" s="6"/>
      <c r="LWF172" s="6"/>
      <c r="LWG172" s="6"/>
      <c r="LWH172" s="6"/>
      <c r="LWI172" s="6"/>
      <c r="LWJ172" s="6"/>
      <c r="LWK172" s="6"/>
      <c r="LWL172" s="6"/>
      <c r="LWM172" s="6"/>
      <c r="LWN172" s="6"/>
      <c r="LWO172" s="6"/>
      <c r="LWP172" s="6"/>
      <c r="LWQ172" s="6"/>
      <c r="LWR172" s="6"/>
      <c r="LWS172" s="6"/>
      <c r="LWT172" s="6"/>
      <c r="LWU172" s="6"/>
      <c r="LWV172" s="6"/>
      <c r="LWW172" s="6"/>
      <c r="LWX172" s="6"/>
      <c r="LWY172" s="6"/>
      <c r="LWZ172" s="6"/>
      <c r="LXA172" s="6"/>
      <c r="LXB172" s="6"/>
      <c r="LXC172" s="6"/>
      <c r="LXD172" s="6"/>
      <c r="LXE172" s="6"/>
      <c r="LXF172" s="6"/>
      <c r="LXG172" s="6"/>
      <c r="LXH172" s="6"/>
      <c r="LXI172" s="6"/>
      <c r="LXJ172" s="6"/>
      <c r="LXK172" s="6"/>
      <c r="LXL172" s="6"/>
      <c r="LXM172" s="6"/>
      <c r="LXN172" s="6"/>
      <c r="LXO172" s="6"/>
      <c r="LXP172" s="6"/>
      <c r="LXQ172" s="6"/>
      <c r="LXR172" s="6"/>
      <c r="LXS172" s="6"/>
      <c r="LXT172" s="6"/>
      <c r="LXU172" s="6"/>
      <c r="LXV172" s="6"/>
      <c r="LXW172" s="6"/>
      <c r="LXX172" s="6"/>
      <c r="LXY172" s="6"/>
      <c r="LXZ172" s="6"/>
      <c r="LYA172" s="6"/>
      <c r="LYB172" s="6"/>
      <c r="LYC172" s="6"/>
      <c r="LYD172" s="6"/>
      <c r="LYE172" s="6"/>
      <c r="LYF172" s="6"/>
      <c r="LYG172" s="6"/>
      <c r="LYH172" s="6"/>
      <c r="LYI172" s="6"/>
      <c r="LYJ172" s="6"/>
      <c r="LYK172" s="6"/>
      <c r="LYL172" s="6"/>
      <c r="LYM172" s="6"/>
      <c r="LYN172" s="6"/>
      <c r="LYO172" s="6"/>
      <c r="LYP172" s="6"/>
      <c r="LYQ172" s="6"/>
      <c r="LYR172" s="6"/>
      <c r="LYS172" s="6"/>
      <c r="LYT172" s="6"/>
      <c r="LYU172" s="6"/>
      <c r="LYV172" s="6"/>
      <c r="LYW172" s="6"/>
      <c r="LYX172" s="6"/>
      <c r="LYY172" s="6"/>
      <c r="LYZ172" s="6"/>
      <c r="LZA172" s="6"/>
      <c r="LZB172" s="6"/>
      <c r="LZC172" s="6"/>
      <c r="LZD172" s="6"/>
      <c r="LZE172" s="6"/>
      <c r="LZF172" s="6"/>
      <c r="LZG172" s="6"/>
      <c r="LZH172" s="6"/>
      <c r="LZI172" s="6"/>
      <c r="LZJ172" s="6"/>
      <c r="LZK172" s="6"/>
      <c r="LZL172" s="6"/>
      <c r="LZM172" s="6"/>
      <c r="LZN172" s="6"/>
      <c r="LZO172" s="6"/>
      <c r="LZP172" s="6"/>
      <c r="LZQ172" s="6"/>
      <c r="LZR172" s="6"/>
      <c r="LZS172" s="6"/>
      <c r="LZT172" s="6"/>
      <c r="LZU172" s="6"/>
      <c r="LZV172" s="6"/>
      <c r="LZW172" s="6"/>
      <c r="LZX172" s="6"/>
      <c r="LZY172" s="6"/>
      <c r="LZZ172" s="6"/>
      <c r="MAA172" s="6"/>
      <c r="MAB172" s="6"/>
      <c r="MAC172" s="6"/>
      <c r="MAD172" s="6"/>
      <c r="MAE172" s="6"/>
      <c r="MAF172" s="6"/>
      <c r="MAG172" s="6"/>
      <c r="MAH172" s="6"/>
      <c r="MAI172" s="6"/>
      <c r="MAJ172" s="6"/>
      <c r="MAK172" s="6"/>
      <c r="MAL172" s="6"/>
      <c r="MAM172" s="6"/>
      <c r="MAN172" s="6"/>
      <c r="MAO172" s="6"/>
      <c r="MAP172" s="6"/>
      <c r="MAQ172" s="6"/>
      <c r="MAR172" s="6"/>
      <c r="MAS172" s="6"/>
      <c r="MAT172" s="6"/>
      <c r="MAU172" s="6"/>
      <c r="MAV172" s="6"/>
      <c r="MAW172" s="6"/>
      <c r="MAX172" s="6"/>
      <c r="MAY172" s="6"/>
      <c r="MAZ172" s="6"/>
      <c r="MBA172" s="6"/>
      <c r="MBB172" s="6"/>
      <c r="MBC172" s="6"/>
      <c r="MBD172" s="6"/>
      <c r="MBE172" s="6"/>
      <c r="MBF172" s="6"/>
      <c r="MBG172" s="6"/>
      <c r="MBH172" s="6"/>
      <c r="MBI172" s="6"/>
      <c r="MBJ172" s="6"/>
      <c r="MBK172" s="6"/>
      <c r="MBL172" s="6"/>
      <c r="MBM172" s="6"/>
      <c r="MBN172" s="6"/>
      <c r="MBO172" s="6"/>
      <c r="MBP172" s="6"/>
      <c r="MBQ172" s="6"/>
      <c r="MBR172" s="6"/>
      <c r="MBS172" s="6"/>
      <c r="MBT172" s="6"/>
      <c r="MBU172" s="6"/>
      <c r="MBV172" s="6"/>
      <c r="MBW172" s="6"/>
      <c r="MBX172" s="6"/>
      <c r="MBY172" s="6"/>
      <c r="MBZ172" s="6"/>
      <c r="MCA172" s="6"/>
      <c r="MCB172" s="6"/>
      <c r="MCC172" s="6"/>
      <c r="MCD172" s="6"/>
      <c r="MCE172" s="6"/>
      <c r="MCF172" s="6"/>
      <c r="MCG172" s="6"/>
      <c r="MCH172" s="6"/>
      <c r="MCI172" s="6"/>
      <c r="MCJ172" s="6"/>
      <c r="MCK172" s="6"/>
      <c r="MCL172" s="6"/>
      <c r="MCM172" s="6"/>
      <c r="MCN172" s="6"/>
      <c r="MCO172" s="6"/>
      <c r="MCP172" s="6"/>
      <c r="MCQ172" s="6"/>
      <c r="MCR172" s="6"/>
      <c r="MCS172" s="6"/>
      <c r="MCT172" s="6"/>
      <c r="MCU172" s="6"/>
      <c r="MCV172" s="6"/>
      <c r="MCW172" s="6"/>
      <c r="MCX172" s="6"/>
      <c r="MCY172" s="6"/>
      <c r="MCZ172" s="6"/>
      <c r="MDA172" s="6"/>
      <c r="MDB172" s="6"/>
      <c r="MDC172" s="6"/>
      <c r="MDD172" s="6"/>
      <c r="MDE172" s="6"/>
      <c r="MDF172" s="6"/>
      <c r="MDG172" s="6"/>
      <c r="MDH172" s="6"/>
      <c r="MDI172" s="6"/>
      <c r="MDJ172" s="6"/>
      <c r="MDK172" s="6"/>
      <c r="MDL172" s="6"/>
      <c r="MDM172" s="6"/>
      <c r="MDN172" s="6"/>
      <c r="MDO172" s="6"/>
      <c r="MDP172" s="6"/>
      <c r="MDQ172" s="6"/>
      <c r="MDR172" s="6"/>
      <c r="MDS172" s="6"/>
      <c r="MDT172" s="6"/>
      <c r="MDU172" s="6"/>
      <c r="MDV172" s="6"/>
      <c r="MDW172" s="6"/>
      <c r="MDX172" s="6"/>
      <c r="MDY172" s="6"/>
      <c r="MDZ172" s="6"/>
      <c r="MEA172" s="6"/>
      <c r="MEB172" s="6"/>
      <c r="MEC172" s="6"/>
      <c r="MED172" s="6"/>
      <c r="MEE172" s="6"/>
      <c r="MEF172" s="6"/>
      <c r="MEG172" s="6"/>
      <c r="MEH172" s="6"/>
      <c r="MEI172" s="6"/>
      <c r="MEJ172" s="6"/>
      <c r="MEK172" s="6"/>
      <c r="MEL172" s="6"/>
      <c r="MEM172" s="6"/>
      <c r="MEN172" s="6"/>
      <c r="MEO172" s="6"/>
      <c r="MEP172" s="6"/>
      <c r="MEQ172" s="6"/>
      <c r="MER172" s="6"/>
      <c r="MES172" s="6"/>
      <c r="MET172" s="6"/>
      <c r="MEU172" s="6"/>
      <c r="MEV172" s="6"/>
      <c r="MEW172" s="6"/>
      <c r="MEX172" s="6"/>
      <c r="MEY172" s="6"/>
      <c r="MEZ172" s="6"/>
      <c r="MFA172" s="6"/>
      <c r="MFB172" s="6"/>
      <c r="MFC172" s="6"/>
      <c r="MFD172" s="6"/>
      <c r="MFE172" s="6"/>
      <c r="MFF172" s="6"/>
      <c r="MFG172" s="6"/>
      <c r="MFH172" s="6"/>
      <c r="MFI172" s="6"/>
      <c r="MFJ172" s="6"/>
      <c r="MFK172" s="6"/>
      <c r="MFL172" s="6"/>
      <c r="MFM172" s="6"/>
      <c r="MFN172" s="6"/>
      <c r="MFO172" s="6"/>
      <c r="MFP172" s="6"/>
      <c r="MFQ172" s="6"/>
      <c r="MFR172" s="6"/>
      <c r="MFS172" s="6"/>
      <c r="MFT172" s="6"/>
      <c r="MFU172" s="6"/>
      <c r="MFV172" s="6"/>
      <c r="MFW172" s="6"/>
      <c r="MFX172" s="6"/>
      <c r="MFY172" s="6"/>
      <c r="MFZ172" s="6"/>
      <c r="MGA172" s="6"/>
      <c r="MGB172" s="6"/>
      <c r="MGC172" s="6"/>
      <c r="MGD172" s="6"/>
      <c r="MGE172" s="6"/>
      <c r="MGF172" s="6"/>
      <c r="MGG172" s="6"/>
      <c r="MGH172" s="6"/>
      <c r="MGI172" s="6"/>
      <c r="MGJ172" s="6"/>
      <c r="MGK172" s="6"/>
      <c r="MGL172" s="6"/>
      <c r="MGM172" s="6"/>
      <c r="MGN172" s="6"/>
      <c r="MGO172" s="6"/>
      <c r="MGP172" s="6"/>
      <c r="MGQ172" s="6"/>
      <c r="MGR172" s="6"/>
      <c r="MGS172" s="6"/>
      <c r="MGT172" s="6"/>
      <c r="MGU172" s="6"/>
      <c r="MGV172" s="6"/>
      <c r="MGW172" s="6"/>
      <c r="MGX172" s="6"/>
      <c r="MGY172" s="6"/>
      <c r="MGZ172" s="6"/>
      <c r="MHA172" s="6"/>
      <c r="MHB172" s="6"/>
      <c r="MHC172" s="6"/>
      <c r="MHD172" s="6"/>
      <c r="MHE172" s="6"/>
      <c r="MHF172" s="6"/>
      <c r="MHG172" s="6"/>
      <c r="MHH172" s="6"/>
      <c r="MHI172" s="6"/>
      <c r="MHJ172" s="6"/>
      <c r="MHK172" s="6"/>
      <c r="MHL172" s="6"/>
      <c r="MHM172" s="6"/>
      <c r="MHN172" s="6"/>
      <c r="MHO172" s="6"/>
      <c r="MHP172" s="6"/>
      <c r="MHQ172" s="6"/>
      <c r="MHR172" s="6"/>
      <c r="MHS172" s="6"/>
      <c r="MHT172" s="6"/>
      <c r="MHU172" s="6"/>
      <c r="MHV172" s="6"/>
      <c r="MHW172" s="6"/>
      <c r="MHX172" s="6"/>
      <c r="MHY172" s="6"/>
      <c r="MHZ172" s="6"/>
      <c r="MIA172" s="6"/>
      <c r="MIB172" s="6"/>
      <c r="MIC172" s="6"/>
      <c r="MID172" s="6"/>
      <c r="MIE172" s="6"/>
      <c r="MIF172" s="6"/>
      <c r="MIG172" s="6"/>
      <c r="MIH172" s="6"/>
      <c r="MII172" s="6"/>
      <c r="MIJ172" s="6"/>
      <c r="MIK172" s="6"/>
      <c r="MIL172" s="6"/>
      <c r="MIM172" s="6"/>
      <c r="MIN172" s="6"/>
      <c r="MIO172" s="6"/>
      <c r="MIP172" s="6"/>
      <c r="MIQ172" s="6"/>
      <c r="MIR172" s="6"/>
      <c r="MIS172" s="6"/>
      <c r="MIT172" s="6"/>
      <c r="MIU172" s="6"/>
      <c r="MIV172" s="6"/>
      <c r="MIW172" s="6"/>
      <c r="MIX172" s="6"/>
      <c r="MIY172" s="6"/>
      <c r="MIZ172" s="6"/>
      <c r="MJA172" s="6"/>
      <c r="MJB172" s="6"/>
      <c r="MJC172" s="6"/>
      <c r="MJD172" s="6"/>
      <c r="MJE172" s="6"/>
      <c r="MJF172" s="6"/>
      <c r="MJG172" s="6"/>
      <c r="MJH172" s="6"/>
      <c r="MJI172" s="6"/>
      <c r="MJJ172" s="6"/>
      <c r="MJK172" s="6"/>
      <c r="MJL172" s="6"/>
      <c r="MJM172" s="6"/>
      <c r="MJN172" s="6"/>
      <c r="MJO172" s="6"/>
      <c r="MJP172" s="6"/>
      <c r="MJQ172" s="6"/>
      <c r="MJR172" s="6"/>
      <c r="MJS172" s="6"/>
      <c r="MJT172" s="6"/>
      <c r="MJU172" s="6"/>
      <c r="MJV172" s="6"/>
      <c r="MJW172" s="6"/>
      <c r="MJX172" s="6"/>
      <c r="MJY172" s="6"/>
      <c r="MJZ172" s="6"/>
      <c r="MKA172" s="6"/>
      <c r="MKB172" s="6"/>
      <c r="MKC172" s="6"/>
      <c r="MKD172" s="6"/>
      <c r="MKE172" s="6"/>
      <c r="MKF172" s="6"/>
      <c r="MKG172" s="6"/>
      <c r="MKH172" s="6"/>
      <c r="MKI172" s="6"/>
      <c r="MKJ172" s="6"/>
      <c r="MKK172" s="6"/>
      <c r="MKL172" s="6"/>
      <c r="MKM172" s="6"/>
      <c r="MKN172" s="6"/>
      <c r="MKO172" s="6"/>
      <c r="MKP172" s="6"/>
      <c r="MKQ172" s="6"/>
      <c r="MKR172" s="6"/>
      <c r="MKS172" s="6"/>
      <c r="MKT172" s="6"/>
      <c r="MKU172" s="6"/>
      <c r="MKV172" s="6"/>
      <c r="MKW172" s="6"/>
      <c r="MKX172" s="6"/>
      <c r="MKY172" s="6"/>
      <c r="MKZ172" s="6"/>
      <c r="MLA172" s="6"/>
      <c r="MLB172" s="6"/>
      <c r="MLC172" s="6"/>
      <c r="MLD172" s="6"/>
      <c r="MLE172" s="6"/>
      <c r="MLF172" s="6"/>
      <c r="MLG172" s="6"/>
      <c r="MLH172" s="6"/>
      <c r="MLI172" s="6"/>
      <c r="MLJ172" s="6"/>
      <c r="MLK172" s="6"/>
      <c r="MLL172" s="6"/>
      <c r="MLM172" s="6"/>
      <c r="MLN172" s="6"/>
      <c r="MLO172" s="6"/>
      <c r="MLP172" s="6"/>
      <c r="MLQ172" s="6"/>
      <c r="MLR172" s="6"/>
      <c r="MLS172" s="6"/>
      <c r="MLT172" s="6"/>
      <c r="MLU172" s="6"/>
      <c r="MLV172" s="6"/>
      <c r="MLW172" s="6"/>
      <c r="MLX172" s="6"/>
      <c r="MLY172" s="6"/>
      <c r="MLZ172" s="6"/>
      <c r="MMA172" s="6"/>
      <c r="MMB172" s="6"/>
      <c r="MMC172" s="6"/>
      <c r="MMD172" s="6"/>
      <c r="MME172" s="6"/>
      <c r="MMF172" s="6"/>
      <c r="MMG172" s="6"/>
      <c r="MMH172" s="6"/>
      <c r="MMI172" s="6"/>
      <c r="MMJ172" s="6"/>
      <c r="MMK172" s="6"/>
      <c r="MML172" s="6"/>
      <c r="MMM172" s="6"/>
      <c r="MMN172" s="6"/>
      <c r="MMO172" s="6"/>
      <c r="MMP172" s="6"/>
      <c r="MMQ172" s="6"/>
      <c r="MMR172" s="6"/>
      <c r="MMS172" s="6"/>
      <c r="MMT172" s="6"/>
      <c r="MMU172" s="6"/>
      <c r="MMV172" s="6"/>
      <c r="MMW172" s="6"/>
      <c r="MMX172" s="6"/>
      <c r="MMY172" s="6"/>
      <c r="MMZ172" s="6"/>
      <c r="MNA172" s="6"/>
      <c r="MNB172" s="6"/>
      <c r="MNC172" s="6"/>
      <c r="MND172" s="6"/>
      <c r="MNE172" s="6"/>
      <c r="MNF172" s="6"/>
      <c r="MNG172" s="6"/>
      <c r="MNH172" s="6"/>
      <c r="MNI172" s="6"/>
      <c r="MNJ172" s="6"/>
      <c r="MNK172" s="6"/>
      <c r="MNL172" s="6"/>
      <c r="MNM172" s="6"/>
      <c r="MNN172" s="6"/>
      <c r="MNO172" s="6"/>
      <c r="MNP172" s="6"/>
      <c r="MNQ172" s="6"/>
      <c r="MNR172" s="6"/>
      <c r="MNS172" s="6"/>
      <c r="MNT172" s="6"/>
      <c r="MNU172" s="6"/>
      <c r="MNV172" s="6"/>
      <c r="MNW172" s="6"/>
      <c r="MNX172" s="6"/>
      <c r="MNY172" s="6"/>
      <c r="MNZ172" s="6"/>
      <c r="MOA172" s="6"/>
      <c r="MOB172" s="6"/>
      <c r="MOC172" s="6"/>
      <c r="MOD172" s="6"/>
      <c r="MOE172" s="6"/>
      <c r="MOF172" s="6"/>
      <c r="MOG172" s="6"/>
      <c r="MOH172" s="6"/>
      <c r="MOI172" s="6"/>
      <c r="MOJ172" s="6"/>
      <c r="MOK172" s="6"/>
      <c r="MOL172" s="6"/>
      <c r="MOM172" s="6"/>
      <c r="MON172" s="6"/>
      <c r="MOO172" s="6"/>
      <c r="MOP172" s="6"/>
      <c r="MOQ172" s="6"/>
      <c r="MOR172" s="6"/>
      <c r="MOS172" s="6"/>
      <c r="MOT172" s="6"/>
      <c r="MOU172" s="6"/>
      <c r="MOV172" s="6"/>
      <c r="MOW172" s="6"/>
      <c r="MOX172" s="6"/>
      <c r="MOY172" s="6"/>
      <c r="MOZ172" s="6"/>
      <c r="MPA172" s="6"/>
      <c r="MPB172" s="6"/>
      <c r="MPC172" s="6"/>
      <c r="MPD172" s="6"/>
      <c r="MPE172" s="6"/>
      <c r="MPF172" s="6"/>
      <c r="MPG172" s="6"/>
      <c r="MPH172" s="6"/>
      <c r="MPI172" s="6"/>
      <c r="MPJ172" s="6"/>
      <c r="MPK172" s="6"/>
      <c r="MPL172" s="6"/>
      <c r="MPM172" s="6"/>
      <c r="MPN172" s="6"/>
      <c r="MPO172" s="6"/>
      <c r="MPP172" s="6"/>
      <c r="MPQ172" s="6"/>
      <c r="MPR172" s="6"/>
      <c r="MPS172" s="6"/>
      <c r="MPT172" s="6"/>
      <c r="MPU172" s="6"/>
      <c r="MPV172" s="6"/>
      <c r="MPW172" s="6"/>
      <c r="MPX172" s="6"/>
      <c r="MPY172" s="6"/>
      <c r="MPZ172" s="6"/>
      <c r="MQA172" s="6"/>
      <c r="MQB172" s="6"/>
      <c r="MQC172" s="6"/>
      <c r="MQD172" s="6"/>
      <c r="MQE172" s="6"/>
      <c r="MQF172" s="6"/>
      <c r="MQG172" s="6"/>
      <c r="MQH172" s="6"/>
      <c r="MQI172" s="6"/>
      <c r="MQJ172" s="6"/>
      <c r="MQK172" s="6"/>
      <c r="MQL172" s="6"/>
      <c r="MQM172" s="6"/>
      <c r="MQN172" s="6"/>
      <c r="MQO172" s="6"/>
      <c r="MQP172" s="6"/>
      <c r="MQQ172" s="6"/>
      <c r="MQR172" s="6"/>
      <c r="MQS172" s="6"/>
      <c r="MQT172" s="6"/>
      <c r="MQU172" s="6"/>
      <c r="MQV172" s="6"/>
      <c r="MQW172" s="6"/>
      <c r="MQX172" s="6"/>
      <c r="MQY172" s="6"/>
      <c r="MQZ172" s="6"/>
      <c r="MRA172" s="6"/>
      <c r="MRB172" s="6"/>
      <c r="MRC172" s="6"/>
      <c r="MRD172" s="6"/>
      <c r="MRE172" s="6"/>
      <c r="MRF172" s="6"/>
      <c r="MRG172" s="6"/>
      <c r="MRH172" s="6"/>
      <c r="MRI172" s="6"/>
      <c r="MRJ172" s="6"/>
      <c r="MRK172" s="6"/>
      <c r="MRL172" s="6"/>
      <c r="MRM172" s="6"/>
      <c r="MRN172" s="6"/>
      <c r="MRO172" s="6"/>
      <c r="MRP172" s="6"/>
      <c r="MRQ172" s="6"/>
      <c r="MRR172" s="6"/>
      <c r="MRS172" s="6"/>
      <c r="MRT172" s="6"/>
      <c r="MRU172" s="6"/>
      <c r="MRV172" s="6"/>
      <c r="MRW172" s="6"/>
      <c r="MRX172" s="6"/>
      <c r="MRY172" s="6"/>
      <c r="MRZ172" s="6"/>
      <c r="MSA172" s="6"/>
      <c r="MSB172" s="6"/>
      <c r="MSC172" s="6"/>
      <c r="MSD172" s="6"/>
      <c r="MSE172" s="6"/>
      <c r="MSF172" s="6"/>
      <c r="MSG172" s="6"/>
      <c r="MSH172" s="6"/>
      <c r="MSI172" s="6"/>
      <c r="MSJ172" s="6"/>
      <c r="MSK172" s="6"/>
      <c r="MSL172" s="6"/>
      <c r="MSM172" s="6"/>
      <c r="MSN172" s="6"/>
      <c r="MSO172" s="6"/>
      <c r="MSP172" s="6"/>
      <c r="MSQ172" s="6"/>
      <c r="MSR172" s="6"/>
      <c r="MSS172" s="6"/>
      <c r="MST172" s="6"/>
      <c r="MSU172" s="6"/>
      <c r="MSV172" s="6"/>
      <c r="MSW172" s="6"/>
      <c r="MSX172" s="6"/>
      <c r="MSY172" s="6"/>
      <c r="MSZ172" s="6"/>
      <c r="MTA172" s="6"/>
      <c r="MTB172" s="6"/>
      <c r="MTC172" s="6"/>
      <c r="MTD172" s="6"/>
      <c r="MTE172" s="6"/>
      <c r="MTF172" s="6"/>
      <c r="MTG172" s="6"/>
      <c r="MTH172" s="6"/>
      <c r="MTI172" s="6"/>
      <c r="MTJ172" s="6"/>
      <c r="MTK172" s="6"/>
      <c r="MTL172" s="6"/>
      <c r="MTM172" s="6"/>
      <c r="MTN172" s="6"/>
      <c r="MTO172" s="6"/>
      <c r="MTP172" s="6"/>
      <c r="MTQ172" s="6"/>
      <c r="MTR172" s="6"/>
      <c r="MTS172" s="6"/>
      <c r="MTT172" s="6"/>
      <c r="MTU172" s="6"/>
      <c r="MTV172" s="6"/>
      <c r="MTW172" s="6"/>
      <c r="MTX172" s="6"/>
      <c r="MTY172" s="6"/>
      <c r="MTZ172" s="6"/>
      <c r="MUA172" s="6"/>
      <c r="MUB172" s="6"/>
      <c r="MUC172" s="6"/>
      <c r="MUD172" s="6"/>
      <c r="MUE172" s="6"/>
      <c r="MUF172" s="6"/>
      <c r="MUG172" s="6"/>
      <c r="MUH172" s="6"/>
      <c r="MUI172" s="6"/>
      <c r="MUJ172" s="6"/>
      <c r="MUK172" s="6"/>
      <c r="MUL172" s="6"/>
      <c r="MUM172" s="6"/>
      <c r="MUN172" s="6"/>
      <c r="MUO172" s="6"/>
      <c r="MUP172" s="6"/>
      <c r="MUQ172" s="6"/>
      <c r="MUR172" s="6"/>
      <c r="MUS172" s="6"/>
      <c r="MUT172" s="6"/>
      <c r="MUU172" s="6"/>
      <c r="MUV172" s="6"/>
      <c r="MUW172" s="6"/>
      <c r="MUX172" s="6"/>
      <c r="MUY172" s="6"/>
      <c r="MUZ172" s="6"/>
      <c r="MVA172" s="6"/>
      <c r="MVB172" s="6"/>
      <c r="MVC172" s="6"/>
      <c r="MVD172" s="6"/>
      <c r="MVE172" s="6"/>
      <c r="MVF172" s="6"/>
      <c r="MVG172" s="6"/>
      <c r="MVH172" s="6"/>
      <c r="MVI172" s="6"/>
      <c r="MVJ172" s="6"/>
      <c r="MVK172" s="6"/>
      <c r="MVL172" s="6"/>
      <c r="MVM172" s="6"/>
      <c r="MVN172" s="6"/>
      <c r="MVO172" s="6"/>
      <c r="MVP172" s="6"/>
      <c r="MVQ172" s="6"/>
      <c r="MVR172" s="6"/>
      <c r="MVS172" s="6"/>
      <c r="MVT172" s="6"/>
      <c r="MVU172" s="6"/>
      <c r="MVV172" s="6"/>
      <c r="MVW172" s="6"/>
      <c r="MVX172" s="6"/>
      <c r="MVY172" s="6"/>
      <c r="MVZ172" s="6"/>
      <c r="MWA172" s="6"/>
      <c r="MWB172" s="6"/>
      <c r="MWC172" s="6"/>
      <c r="MWD172" s="6"/>
      <c r="MWE172" s="6"/>
      <c r="MWF172" s="6"/>
      <c r="MWG172" s="6"/>
      <c r="MWH172" s="6"/>
      <c r="MWI172" s="6"/>
      <c r="MWJ172" s="6"/>
      <c r="MWK172" s="6"/>
      <c r="MWL172" s="6"/>
      <c r="MWM172" s="6"/>
      <c r="MWN172" s="6"/>
      <c r="MWO172" s="6"/>
      <c r="MWP172" s="6"/>
      <c r="MWQ172" s="6"/>
      <c r="MWR172" s="6"/>
      <c r="MWS172" s="6"/>
      <c r="MWT172" s="6"/>
      <c r="MWU172" s="6"/>
      <c r="MWV172" s="6"/>
      <c r="MWW172" s="6"/>
      <c r="MWX172" s="6"/>
      <c r="MWY172" s="6"/>
      <c r="MWZ172" s="6"/>
      <c r="MXA172" s="6"/>
      <c r="MXB172" s="6"/>
      <c r="MXC172" s="6"/>
      <c r="MXD172" s="6"/>
      <c r="MXE172" s="6"/>
      <c r="MXF172" s="6"/>
      <c r="MXG172" s="6"/>
      <c r="MXH172" s="6"/>
      <c r="MXI172" s="6"/>
      <c r="MXJ172" s="6"/>
      <c r="MXK172" s="6"/>
      <c r="MXL172" s="6"/>
      <c r="MXM172" s="6"/>
      <c r="MXN172" s="6"/>
      <c r="MXO172" s="6"/>
      <c r="MXP172" s="6"/>
      <c r="MXQ172" s="6"/>
      <c r="MXR172" s="6"/>
      <c r="MXS172" s="6"/>
      <c r="MXT172" s="6"/>
      <c r="MXU172" s="6"/>
      <c r="MXV172" s="6"/>
      <c r="MXW172" s="6"/>
      <c r="MXX172" s="6"/>
      <c r="MXY172" s="6"/>
      <c r="MXZ172" s="6"/>
      <c r="MYA172" s="6"/>
      <c r="MYB172" s="6"/>
      <c r="MYC172" s="6"/>
      <c r="MYD172" s="6"/>
      <c r="MYE172" s="6"/>
      <c r="MYF172" s="6"/>
      <c r="MYG172" s="6"/>
      <c r="MYH172" s="6"/>
      <c r="MYI172" s="6"/>
      <c r="MYJ172" s="6"/>
      <c r="MYK172" s="6"/>
      <c r="MYL172" s="6"/>
      <c r="MYM172" s="6"/>
      <c r="MYN172" s="6"/>
      <c r="MYO172" s="6"/>
      <c r="MYP172" s="6"/>
      <c r="MYQ172" s="6"/>
      <c r="MYR172" s="6"/>
      <c r="MYS172" s="6"/>
      <c r="MYT172" s="6"/>
      <c r="MYU172" s="6"/>
      <c r="MYV172" s="6"/>
      <c r="MYW172" s="6"/>
      <c r="MYX172" s="6"/>
      <c r="MYY172" s="6"/>
      <c r="MYZ172" s="6"/>
      <c r="MZA172" s="6"/>
      <c r="MZB172" s="6"/>
      <c r="MZC172" s="6"/>
      <c r="MZD172" s="6"/>
      <c r="MZE172" s="6"/>
      <c r="MZF172" s="6"/>
      <c r="MZG172" s="6"/>
      <c r="MZH172" s="6"/>
      <c r="MZI172" s="6"/>
      <c r="MZJ172" s="6"/>
      <c r="MZK172" s="6"/>
      <c r="MZL172" s="6"/>
      <c r="MZM172" s="6"/>
      <c r="MZN172" s="6"/>
      <c r="MZO172" s="6"/>
      <c r="MZP172" s="6"/>
      <c r="MZQ172" s="6"/>
      <c r="MZR172" s="6"/>
      <c r="MZS172" s="6"/>
      <c r="MZT172" s="6"/>
      <c r="MZU172" s="6"/>
      <c r="MZV172" s="6"/>
      <c r="MZW172" s="6"/>
      <c r="MZX172" s="6"/>
      <c r="MZY172" s="6"/>
      <c r="MZZ172" s="6"/>
      <c r="NAA172" s="6"/>
      <c r="NAB172" s="6"/>
      <c r="NAC172" s="6"/>
      <c r="NAD172" s="6"/>
      <c r="NAE172" s="6"/>
      <c r="NAF172" s="6"/>
      <c r="NAG172" s="6"/>
      <c r="NAH172" s="6"/>
      <c r="NAI172" s="6"/>
      <c r="NAJ172" s="6"/>
      <c r="NAK172" s="6"/>
      <c r="NAL172" s="6"/>
      <c r="NAM172" s="6"/>
      <c r="NAN172" s="6"/>
      <c r="NAO172" s="6"/>
      <c r="NAP172" s="6"/>
      <c r="NAQ172" s="6"/>
      <c r="NAR172" s="6"/>
      <c r="NAS172" s="6"/>
      <c r="NAT172" s="6"/>
      <c r="NAU172" s="6"/>
      <c r="NAV172" s="6"/>
      <c r="NAW172" s="6"/>
      <c r="NAX172" s="6"/>
      <c r="NAY172" s="6"/>
      <c r="NAZ172" s="6"/>
      <c r="NBA172" s="6"/>
      <c r="NBB172" s="6"/>
      <c r="NBC172" s="6"/>
      <c r="NBD172" s="6"/>
      <c r="NBE172" s="6"/>
      <c r="NBF172" s="6"/>
      <c r="NBG172" s="6"/>
      <c r="NBH172" s="6"/>
      <c r="NBI172" s="6"/>
      <c r="NBJ172" s="6"/>
      <c r="NBK172" s="6"/>
      <c r="NBL172" s="6"/>
      <c r="NBM172" s="6"/>
      <c r="NBN172" s="6"/>
      <c r="NBO172" s="6"/>
      <c r="NBP172" s="6"/>
      <c r="NBQ172" s="6"/>
      <c r="NBR172" s="6"/>
      <c r="NBS172" s="6"/>
      <c r="NBT172" s="6"/>
      <c r="NBU172" s="6"/>
      <c r="NBV172" s="6"/>
      <c r="NBW172" s="6"/>
      <c r="NBX172" s="6"/>
      <c r="NBY172" s="6"/>
      <c r="NBZ172" s="6"/>
      <c r="NCA172" s="6"/>
      <c r="NCB172" s="6"/>
      <c r="NCC172" s="6"/>
      <c r="NCD172" s="6"/>
      <c r="NCE172" s="6"/>
      <c r="NCF172" s="6"/>
      <c r="NCG172" s="6"/>
      <c r="NCH172" s="6"/>
      <c r="NCI172" s="6"/>
      <c r="NCJ172" s="6"/>
      <c r="NCK172" s="6"/>
      <c r="NCL172" s="6"/>
      <c r="NCM172" s="6"/>
      <c r="NCN172" s="6"/>
      <c r="NCO172" s="6"/>
      <c r="NCP172" s="6"/>
      <c r="NCQ172" s="6"/>
      <c r="NCR172" s="6"/>
      <c r="NCS172" s="6"/>
      <c r="NCT172" s="6"/>
      <c r="NCU172" s="6"/>
      <c r="NCV172" s="6"/>
      <c r="NCW172" s="6"/>
      <c r="NCX172" s="6"/>
      <c r="NCY172" s="6"/>
      <c r="NCZ172" s="6"/>
      <c r="NDA172" s="6"/>
      <c r="NDB172" s="6"/>
      <c r="NDC172" s="6"/>
      <c r="NDD172" s="6"/>
      <c r="NDE172" s="6"/>
      <c r="NDF172" s="6"/>
      <c r="NDG172" s="6"/>
      <c r="NDH172" s="6"/>
      <c r="NDI172" s="6"/>
      <c r="NDJ172" s="6"/>
      <c r="NDK172" s="6"/>
      <c r="NDL172" s="6"/>
      <c r="NDM172" s="6"/>
      <c r="NDN172" s="6"/>
      <c r="NDO172" s="6"/>
      <c r="NDP172" s="6"/>
      <c r="NDQ172" s="6"/>
      <c r="NDR172" s="6"/>
      <c r="NDS172" s="6"/>
      <c r="NDT172" s="6"/>
      <c r="NDU172" s="6"/>
      <c r="NDV172" s="6"/>
      <c r="NDW172" s="6"/>
      <c r="NDX172" s="6"/>
      <c r="NDY172" s="6"/>
      <c r="NDZ172" s="6"/>
      <c r="NEA172" s="6"/>
      <c r="NEB172" s="6"/>
      <c r="NEC172" s="6"/>
      <c r="NED172" s="6"/>
      <c r="NEE172" s="6"/>
      <c r="NEF172" s="6"/>
      <c r="NEG172" s="6"/>
      <c r="NEH172" s="6"/>
      <c r="NEI172" s="6"/>
      <c r="NEJ172" s="6"/>
      <c r="NEK172" s="6"/>
      <c r="NEL172" s="6"/>
      <c r="NEM172" s="6"/>
      <c r="NEN172" s="6"/>
      <c r="NEO172" s="6"/>
      <c r="NEP172" s="6"/>
      <c r="NEQ172" s="6"/>
      <c r="NER172" s="6"/>
      <c r="NES172" s="6"/>
      <c r="NET172" s="6"/>
      <c r="NEU172" s="6"/>
      <c r="NEV172" s="6"/>
      <c r="NEW172" s="6"/>
      <c r="NEX172" s="6"/>
      <c r="NEY172" s="6"/>
      <c r="NEZ172" s="6"/>
      <c r="NFA172" s="6"/>
      <c r="NFB172" s="6"/>
      <c r="NFC172" s="6"/>
      <c r="NFD172" s="6"/>
      <c r="NFE172" s="6"/>
      <c r="NFF172" s="6"/>
      <c r="NFG172" s="6"/>
      <c r="NFH172" s="6"/>
      <c r="NFI172" s="6"/>
      <c r="NFJ172" s="6"/>
      <c r="NFK172" s="6"/>
      <c r="NFL172" s="6"/>
      <c r="NFM172" s="6"/>
      <c r="NFN172" s="6"/>
      <c r="NFO172" s="6"/>
      <c r="NFP172" s="6"/>
      <c r="NFQ172" s="6"/>
      <c r="NFR172" s="6"/>
      <c r="NFS172" s="6"/>
      <c r="NFT172" s="6"/>
      <c r="NFU172" s="6"/>
      <c r="NFV172" s="6"/>
      <c r="NFW172" s="6"/>
      <c r="NFX172" s="6"/>
      <c r="NFY172" s="6"/>
      <c r="NFZ172" s="6"/>
      <c r="NGA172" s="6"/>
      <c r="NGB172" s="6"/>
      <c r="NGC172" s="6"/>
      <c r="NGD172" s="6"/>
      <c r="NGE172" s="6"/>
      <c r="NGF172" s="6"/>
      <c r="NGG172" s="6"/>
      <c r="NGH172" s="6"/>
      <c r="NGI172" s="6"/>
      <c r="NGJ172" s="6"/>
      <c r="NGK172" s="6"/>
      <c r="NGL172" s="6"/>
      <c r="NGM172" s="6"/>
      <c r="NGN172" s="6"/>
      <c r="NGO172" s="6"/>
      <c r="NGP172" s="6"/>
      <c r="NGQ172" s="6"/>
      <c r="NGR172" s="6"/>
      <c r="NGS172" s="6"/>
      <c r="NGT172" s="6"/>
      <c r="NGU172" s="6"/>
      <c r="NGV172" s="6"/>
      <c r="NGW172" s="6"/>
      <c r="NGX172" s="6"/>
      <c r="NGY172" s="6"/>
      <c r="NGZ172" s="6"/>
      <c r="NHA172" s="6"/>
      <c r="NHB172" s="6"/>
      <c r="NHC172" s="6"/>
      <c r="NHD172" s="6"/>
      <c r="NHE172" s="6"/>
      <c r="NHF172" s="6"/>
      <c r="NHG172" s="6"/>
      <c r="NHH172" s="6"/>
      <c r="NHI172" s="6"/>
      <c r="NHJ172" s="6"/>
      <c r="NHK172" s="6"/>
      <c r="NHL172" s="6"/>
      <c r="NHM172" s="6"/>
      <c r="NHN172" s="6"/>
      <c r="NHO172" s="6"/>
      <c r="NHP172" s="6"/>
      <c r="NHQ172" s="6"/>
      <c r="NHR172" s="6"/>
      <c r="NHS172" s="6"/>
      <c r="NHT172" s="6"/>
      <c r="NHU172" s="6"/>
      <c r="NHV172" s="6"/>
      <c r="NHW172" s="6"/>
      <c r="NHX172" s="6"/>
      <c r="NHY172" s="6"/>
      <c r="NHZ172" s="6"/>
      <c r="NIA172" s="6"/>
      <c r="NIB172" s="6"/>
      <c r="NIC172" s="6"/>
      <c r="NID172" s="6"/>
      <c r="NIE172" s="6"/>
      <c r="NIF172" s="6"/>
      <c r="NIG172" s="6"/>
      <c r="NIH172" s="6"/>
      <c r="NII172" s="6"/>
      <c r="NIJ172" s="6"/>
      <c r="NIK172" s="6"/>
      <c r="NIL172" s="6"/>
      <c r="NIM172" s="6"/>
      <c r="NIN172" s="6"/>
      <c r="NIO172" s="6"/>
      <c r="NIP172" s="6"/>
      <c r="NIQ172" s="6"/>
      <c r="NIR172" s="6"/>
      <c r="NIS172" s="6"/>
      <c r="NIT172" s="6"/>
      <c r="NIU172" s="6"/>
      <c r="NIV172" s="6"/>
      <c r="NIW172" s="6"/>
      <c r="NIX172" s="6"/>
      <c r="NIY172" s="6"/>
      <c r="NIZ172" s="6"/>
      <c r="NJA172" s="6"/>
      <c r="NJB172" s="6"/>
      <c r="NJC172" s="6"/>
      <c r="NJD172" s="6"/>
      <c r="NJE172" s="6"/>
      <c r="NJF172" s="6"/>
      <c r="NJG172" s="6"/>
      <c r="NJH172" s="6"/>
      <c r="NJI172" s="6"/>
      <c r="NJJ172" s="6"/>
      <c r="NJK172" s="6"/>
      <c r="NJL172" s="6"/>
      <c r="NJM172" s="6"/>
      <c r="NJN172" s="6"/>
      <c r="NJO172" s="6"/>
      <c r="NJP172" s="6"/>
      <c r="NJQ172" s="6"/>
      <c r="NJR172" s="6"/>
      <c r="NJS172" s="6"/>
      <c r="NJT172" s="6"/>
      <c r="NJU172" s="6"/>
      <c r="NJV172" s="6"/>
      <c r="NJW172" s="6"/>
      <c r="NJX172" s="6"/>
      <c r="NJY172" s="6"/>
      <c r="NJZ172" s="6"/>
      <c r="NKA172" s="6"/>
      <c r="NKB172" s="6"/>
      <c r="NKC172" s="6"/>
      <c r="NKD172" s="6"/>
      <c r="NKE172" s="6"/>
      <c r="NKF172" s="6"/>
      <c r="NKG172" s="6"/>
      <c r="NKH172" s="6"/>
      <c r="NKI172" s="6"/>
      <c r="NKJ172" s="6"/>
      <c r="NKK172" s="6"/>
      <c r="NKL172" s="6"/>
      <c r="NKM172" s="6"/>
      <c r="NKN172" s="6"/>
      <c r="NKO172" s="6"/>
      <c r="NKP172" s="6"/>
      <c r="NKQ172" s="6"/>
      <c r="NKR172" s="6"/>
      <c r="NKS172" s="6"/>
      <c r="NKT172" s="6"/>
      <c r="NKU172" s="6"/>
      <c r="NKV172" s="6"/>
      <c r="NKW172" s="6"/>
      <c r="NKX172" s="6"/>
      <c r="NKY172" s="6"/>
      <c r="NKZ172" s="6"/>
      <c r="NLA172" s="6"/>
      <c r="NLB172" s="6"/>
      <c r="NLC172" s="6"/>
      <c r="NLD172" s="6"/>
      <c r="NLE172" s="6"/>
      <c r="NLF172" s="6"/>
      <c r="NLG172" s="6"/>
      <c r="NLH172" s="6"/>
      <c r="NLI172" s="6"/>
      <c r="NLJ172" s="6"/>
      <c r="NLK172" s="6"/>
      <c r="NLL172" s="6"/>
      <c r="NLM172" s="6"/>
      <c r="NLN172" s="6"/>
      <c r="NLO172" s="6"/>
      <c r="NLP172" s="6"/>
      <c r="NLQ172" s="6"/>
      <c r="NLR172" s="6"/>
      <c r="NLS172" s="6"/>
      <c r="NLT172" s="6"/>
      <c r="NLU172" s="6"/>
      <c r="NLV172" s="6"/>
      <c r="NLW172" s="6"/>
      <c r="NLX172" s="6"/>
      <c r="NLY172" s="6"/>
      <c r="NLZ172" s="6"/>
      <c r="NMA172" s="6"/>
      <c r="NMB172" s="6"/>
      <c r="NMC172" s="6"/>
      <c r="NMD172" s="6"/>
      <c r="NME172" s="6"/>
      <c r="NMF172" s="6"/>
      <c r="NMG172" s="6"/>
      <c r="NMH172" s="6"/>
      <c r="NMI172" s="6"/>
      <c r="NMJ172" s="6"/>
      <c r="NMK172" s="6"/>
      <c r="NML172" s="6"/>
      <c r="NMM172" s="6"/>
      <c r="NMN172" s="6"/>
      <c r="NMO172" s="6"/>
      <c r="NMP172" s="6"/>
      <c r="NMQ172" s="6"/>
      <c r="NMR172" s="6"/>
      <c r="NMS172" s="6"/>
      <c r="NMT172" s="6"/>
      <c r="NMU172" s="6"/>
      <c r="NMV172" s="6"/>
      <c r="NMW172" s="6"/>
      <c r="NMX172" s="6"/>
      <c r="NMY172" s="6"/>
      <c r="NMZ172" s="6"/>
      <c r="NNA172" s="6"/>
      <c r="NNB172" s="6"/>
      <c r="NNC172" s="6"/>
      <c r="NND172" s="6"/>
      <c r="NNE172" s="6"/>
      <c r="NNF172" s="6"/>
      <c r="NNG172" s="6"/>
      <c r="NNH172" s="6"/>
      <c r="NNI172" s="6"/>
      <c r="NNJ172" s="6"/>
      <c r="NNK172" s="6"/>
      <c r="NNL172" s="6"/>
      <c r="NNM172" s="6"/>
      <c r="NNN172" s="6"/>
      <c r="NNO172" s="6"/>
      <c r="NNP172" s="6"/>
      <c r="NNQ172" s="6"/>
      <c r="NNR172" s="6"/>
      <c r="NNS172" s="6"/>
      <c r="NNT172" s="6"/>
      <c r="NNU172" s="6"/>
      <c r="NNV172" s="6"/>
      <c r="NNW172" s="6"/>
      <c r="NNX172" s="6"/>
      <c r="NNY172" s="6"/>
      <c r="NNZ172" s="6"/>
      <c r="NOA172" s="6"/>
      <c r="NOB172" s="6"/>
      <c r="NOC172" s="6"/>
      <c r="NOD172" s="6"/>
      <c r="NOE172" s="6"/>
      <c r="NOF172" s="6"/>
      <c r="NOG172" s="6"/>
      <c r="NOH172" s="6"/>
      <c r="NOI172" s="6"/>
      <c r="NOJ172" s="6"/>
      <c r="NOK172" s="6"/>
      <c r="NOL172" s="6"/>
      <c r="NOM172" s="6"/>
      <c r="NON172" s="6"/>
      <c r="NOO172" s="6"/>
      <c r="NOP172" s="6"/>
      <c r="NOQ172" s="6"/>
      <c r="NOR172" s="6"/>
      <c r="NOS172" s="6"/>
      <c r="NOT172" s="6"/>
      <c r="NOU172" s="6"/>
      <c r="NOV172" s="6"/>
      <c r="NOW172" s="6"/>
      <c r="NOX172" s="6"/>
      <c r="NOY172" s="6"/>
      <c r="NOZ172" s="6"/>
      <c r="NPA172" s="6"/>
      <c r="NPB172" s="6"/>
      <c r="NPC172" s="6"/>
      <c r="NPD172" s="6"/>
      <c r="NPE172" s="6"/>
      <c r="NPF172" s="6"/>
      <c r="NPG172" s="6"/>
      <c r="NPH172" s="6"/>
      <c r="NPI172" s="6"/>
      <c r="NPJ172" s="6"/>
      <c r="NPK172" s="6"/>
      <c r="NPL172" s="6"/>
      <c r="NPM172" s="6"/>
      <c r="NPN172" s="6"/>
      <c r="NPO172" s="6"/>
      <c r="NPP172" s="6"/>
      <c r="NPQ172" s="6"/>
      <c r="NPR172" s="6"/>
      <c r="NPS172" s="6"/>
      <c r="NPT172" s="6"/>
      <c r="NPU172" s="6"/>
      <c r="NPV172" s="6"/>
      <c r="NPW172" s="6"/>
      <c r="NPX172" s="6"/>
      <c r="NPY172" s="6"/>
      <c r="NPZ172" s="6"/>
      <c r="NQA172" s="6"/>
      <c r="NQB172" s="6"/>
      <c r="NQC172" s="6"/>
      <c r="NQD172" s="6"/>
      <c r="NQE172" s="6"/>
      <c r="NQF172" s="6"/>
      <c r="NQG172" s="6"/>
      <c r="NQH172" s="6"/>
      <c r="NQI172" s="6"/>
      <c r="NQJ172" s="6"/>
      <c r="NQK172" s="6"/>
      <c r="NQL172" s="6"/>
      <c r="NQM172" s="6"/>
      <c r="NQN172" s="6"/>
      <c r="NQO172" s="6"/>
      <c r="NQP172" s="6"/>
      <c r="NQQ172" s="6"/>
      <c r="NQR172" s="6"/>
      <c r="NQS172" s="6"/>
      <c r="NQT172" s="6"/>
      <c r="NQU172" s="6"/>
      <c r="NQV172" s="6"/>
      <c r="NQW172" s="6"/>
      <c r="NQX172" s="6"/>
      <c r="NQY172" s="6"/>
      <c r="NQZ172" s="6"/>
      <c r="NRA172" s="6"/>
      <c r="NRB172" s="6"/>
      <c r="NRC172" s="6"/>
      <c r="NRD172" s="6"/>
      <c r="NRE172" s="6"/>
      <c r="NRF172" s="6"/>
      <c r="NRG172" s="6"/>
      <c r="NRH172" s="6"/>
      <c r="NRI172" s="6"/>
      <c r="NRJ172" s="6"/>
      <c r="NRK172" s="6"/>
      <c r="NRL172" s="6"/>
      <c r="NRM172" s="6"/>
      <c r="NRN172" s="6"/>
      <c r="NRO172" s="6"/>
      <c r="NRP172" s="6"/>
      <c r="NRQ172" s="6"/>
      <c r="NRR172" s="6"/>
      <c r="NRS172" s="6"/>
      <c r="NRT172" s="6"/>
      <c r="NRU172" s="6"/>
      <c r="NRV172" s="6"/>
      <c r="NRW172" s="6"/>
      <c r="NRX172" s="6"/>
      <c r="NRY172" s="6"/>
      <c r="NRZ172" s="6"/>
      <c r="NSA172" s="6"/>
      <c r="NSB172" s="6"/>
      <c r="NSC172" s="6"/>
      <c r="NSD172" s="6"/>
      <c r="NSE172" s="6"/>
      <c r="NSF172" s="6"/>
      <c r="NSG172" s="6"/>
      <c r="NSH172" s="6"/>
      <c r="NSI172" s="6"/>
      <c r="NSJ172" s="6"/>
      <c r="NSK172" s="6"/>
      <c r="NSL172" s="6"/>
      <c r="NSM172" s="6"/>
      <c r="NSN172" s="6"/>
      <c r="NSO172" s="6"/>
      <c r="NSP172" s="6"/>
      <c r="NSQ172" s="6"/>
      <c r="NSR172" s="6"/>
      <c r="NSS172" s="6"/>
      <c r="NST172" s="6"/>
      <c r="NSU172" s="6"/>
      <c r="NSV172" s="6"/>
      <c r="NSW172" s="6"/>
      <c r="NSX172" s="6"/>
      <c r="NSY172" s="6"/>
      <c r="NSZ172" s="6"/>
      <c r="NTA172" s="6"/>
      <c r="NTB172" s="6"/>
      <c r="NTC172" s="6"/>
      <c r="NTD172" s="6"/>
      <c r="NTE172" s="6"/>
      <c r="NTF172" s="6"/>
      <c r="NTG172" s="6"/>
      <c r="NTH172" s="6"/>
      <c r="NTI172" s="6"/>
      <c r="NTJ172" s="6"/>
      <c r="NTK172" s="6"/>
      <c r="NTL172" s="6"/>
      <c r="NTM172" s="6"/>
      <c r="NTN172" s="6"/>
      <c r="NTO172" s="6"/>
      <c r="NTP172" s="6"/>
      <c r="NTQ172" s="6"/>
      <c r="NTR172" s="6"/>
      <c r="NTS172" s="6"/>
      <c r="NTT172" s="6"/>
      <c r="NTU172" s="6"/>
      <c r="NTV172" s="6"/>
      <c r="NTW172" s="6"/>
      <c r="NTX172" s="6"/>
      <c r="NTY172" s="6"/>
      <c r="NTZ172" s="6"/>
      <c r="NUA172" s="6"/>
      <c r="NUB172" s="6"/>
      <c r="NUC172" s="6"/>
      <c r="NUD172" s="6"/>
      <c r="NUE172" s="6"/>
      <c r="NUF172" s="6"/>
      <c r="NUG172" s="6"/>
      <c r="NUH172" s="6"/>
      <c r="NUI172" s="6"/>
      <c r="NUJ172" s="6"/>
      <c r="NUK172" s="6"/>
      <c r="NUL172" s="6"/>
      <c r="NUM172" s="6"/>
      <c r="NUN172" s="6"/>
      <c r="NUO172" s="6"/>
      <c r="NUP172" s="6"/>
      <c r="NUQ172" s="6"/>
      <c r="NUR172" s="6"/>
      <c r="NUS172" s="6"/>
      <c r="NUT172" s="6"/>
      <c r="NUU172" s="6"/>
      <c r="NUV172" s="6"/>
      <c r="NUW172" s="6"/>
      <c r="NUX172" s="6"/>
      <c r="NUY172" s="6"/>
      <c r="NUZ172" s="6"/>
      <c r="NVA172" s="6"/>
      <c r="NVB172" s="6"/>
      <c r="NVC172" s="6"/>
      <c r="NVD172" s="6"/>
      <c r="NVE172" s="6"/>
      <c r="NVF172" s="6"/>
      <c r="NVG172" s="6"/>
      <c r="NVH172" s="6"/>
      <c r="NVI172" s="6"/>
      <c r="NVJ172" s="6"/>
      <c r="NVK172" s="6"/>
      <c r="NVL172" s="6"/>
      <c r="NVM172" s="6"/>
      <c r="NVN172" s="6"/>
      <c r="NVO172" s="6"/>
      <c r="NVP172" s="6"/>
      <c r="NVQ172" s="6"/>
      <c r="NVR172" s="6"/>
      <c r="NVS172" s="6"/>
      <c r="NVT172" s="6"/>
      <c r="NVU172" s="6"/>
      <c r="NVV172" s="6"/>
      <c r="NVW172" s="6"/>
      <c r="NVX172" s="6"/>
      <c r="NVY172" s="6"/>
      <c r="NVZ172" s="6"/>
      <c r="NWA172" s="6"/>
      <c r="NWB172" s="6"/>
      <c r="NWC172" s="6"/>
      <c r="NWD172" s="6"/>
      <c r="NWE172" s="6"/>
      <c r="NWF172" s="6"/>
      <c r="NWG172" s="6"/>
      <c r="NWH172" s="6"/>
      <c r="NWI172" s="6"/>
      <c r="NWJ172" s="6"/>
      <c r="NWK172" s="6"/>
      <c r="NWL172" s="6"/>
      <c r="NWM172" s="6"/>
      <c r="NWN172" s="6"/>
      <c r="NWO172" s="6"/>
      <c r="NWP172" s="6"/>
      <c r="NWQ172" s="6"/>
      <c r="NWR172" s="6"/>
      <c r="NWS172" s="6"/>
      <c r="NWT172" s="6"/>
      <c r="NWU172" s="6"/>
      <c r="NWV172" s="6"/>
      <c r="NWW172" s="6"/>
      <c r="NWX172" s="6"/>
      <c r="NWY172" s="6"/>
      <c r="NWZ172" s="6"/>
      <c r="NXA172" s="6"/>
      <c r="NXB172" s="6"/>
      <c r="NXC172" s="6"/>
      <c r="NXD172" s="6"/>
      <c r="NXE172" s="6"/>
      <c r="NXF172" s="6"/>
      <c r="NXG172" s="6"/>
      <c r="NXH172" s="6"/>
      <c r="NXI172" s="6"/>
      <c r="NXJ172" s="6"/>
      <c r="NXK172" s="6"/>
      <c r="NXL172" s="6"/>
      <c r="NXM172" s="6"/>
      <c r="NXN172" s="6"/>
      <c r="NXO172" s="6"/>
      <c r="NXP172" s="6"/>
      <c r="NXQ172" s="6"/>
      <c r="NXR172" s="6"/>
      <c r="NXS172" s="6"/>
      <c r="NXT172" s="6"/>
      <c r="NXU172" s="6"/>
      <c r="NXV172" s="6"/>
      <c r="NXW172" s="6"/>
      <c r="NXX172" s="6"/>
      <c r="NXY172" s="6"/>
      <c r="NXZ172" s="6"/>
      <c r="NYA172" s="6"/>
      <c r="NYB172" s="6"/>
      <c r="NYC172" s="6"/>
      <c r="NYD172" s="6"/>
      <c r="NYE172" s="6"/>
      <c r="NYF172" s="6"/>
      <c r="NYG172" s="6"/>
      <c r="NYH172" s="6"/>
      <c r="NYI172" s="6"/>
      <c r="NYJ172" s="6"/>
      <c r="NYK172" s="6"/>
      <c r="NYL172" s="6"/>
      <c r="NYM172" s="6"/>
      <c r="NYN172" s="6"/>
      <c r="NYO172" s="6"/>
      <c r="NYP172" s="6"/>
      <c r="NYQ172" s="6"/>
      <c r="NYR172" s="6"/>
      <c r="NYS172" s="6"/>
      <c r="NYT172" s="6"/>
      <c r="NYU172" s="6"/>
      <c r="NYV172" s="6"/>
      <c r="NYW172" s="6"/>
      <c r="NYX172" s="6"/>
      <c r="NYY172" s="6"/>
      <c r="NYZ172" s="6"/>
      <c r="NZA172" s="6"/>
      <c r="NZB172" s="6"/>
      <c r="NZC172" s="6"/>
      <c r="NZD172" s="6"/>
      <c r="NZE172" s="6"/>
      <c r="NZF172" s="6"/>
      <c r="NZG172" s="6"/>
      <c r="NZH172" s="6"/>
      <c r="NZI172" s="6"/>
      <c r="NZJ172" s="6"/>
      <c r="NZK172" s="6"/>
      <c r="NZL172" s="6"/>
      <c r="NZM172" s="6"/>
      <c r="NZN172" s="6"/>
      <c r="NZO172" s="6"/>
      <c r="NZP172" s="6"/>
      <c r="NZQ172" s="6"/>
      <c r="NZR172" s="6"/>
      <c r="NZS172" s="6"/>
      <c r="NZT172" s="6"/>
      <c r="NZU172" s="6"/>
      <c r="NZV172" s="6"/>
      <c r="NZW172" s="6"/>
      <c r="NZX172" s="6"/>
      <c r="NZY172" s="6"/>
      <c r="NZZ172" s="6"/>
      <c r="OAA172" s="6"/>
      <c r="OAB172" s="6"/>
      <c r="OAC172" s="6"/>
      <c r="OAD172" s="6"/>
      <c r="OAE172" s="6"/>
      <c r="OAF172" s="6"/>
      <c r="OAG172" s="6"/>
      <c r="OAH172" s="6"/>
      <c r="OAI172" s="6"/>
      <c r="OAJ172" s="6"/>
      <c r="OAK172" s="6"/>
      <c r="OAL172" s="6"/>
      <c r="OAM172" s="6"/>
      <c r="OAN172" s="6"/>
      <c r="OAO172" s="6"/>
      <c r="OAP172" s="6"/>
      <c r="OAQ172" s="6"/>
      <c r="OAR172" s="6"/>
      <c r="OAS172" s="6"/>
      <c r="OAT172" s="6"/>
      <c r="OAU172" s="6"/>
      <c r="OAV172" s="6"/>
      <c r="OAW172" s="6"/>
      <c r="OAX172" s="6"/>
      <c r="OAY172" s="6"/>
      <c r="OAZ172" s="6"/>
      <c r="OBA172" s="6"/>
      <c r="OBB172" s="6"/>
      <c r="OBC172" s="6"/>
      <c r="OBD172" s="6"/>
      <c r="OBE172" s="6"/>
      <c r="OBF172" s="6"/>
      <c r="OBG172" s="6"/>
      <c r="OBH172" s="6"/>
      <c r="OBI172" s="6"/>
      <c r="OBJ172" s="6"/>
      <c r="OBK172" s="6"/>
      <c r="OBL172" s="6"/>
      <c r="OBM172" s="6"/>
      <c r="OBN172" s="6"/>
      <c r="OBO172" s="6"/>
      <c r="OBP172" s="6"/>
      <c r="OBQ172" s="6"/>
      <c r="OBR172" s="6"/>
      <c r="OBS172" s="6"/>
      <c r="OBT172" s="6"/>
      <c r="OBU172" s="6"/>
      <c r="OBV172" s="6"/>
      <c r="OBW172" s="6"/>
      <c r="OBX172" s="6"/>
      <c r="OBY172" s="6"/>
      <c r="OBZ172" s="6"/>
      <c r="OCA172" s="6"/>
      <c r="OCB172" s="6"/>
      <c r="OCC172" s="6"/>
      <c r="OCD172" s="6"/>
      <c r="OCE172" s="6"/>
      <c r="OCF172" s="6"/>
      <c r="OCG172" s="6"/>
      <c r="OCH172" s="6"/>
      <c r="OCI172" s="6"/>
      <c r="OCJ172" s="6"/>
      <c r="OCK172" s="6"/>
      <c r="OCL172" s="6"/>
      <c r="OCM172" s="6"/>
      <c r="OCN172" s="6"/>
      <c r="OCO172" s="6"/>
      <c r="OCP172" s="6"/>
      <c r="OCQ172" s="6"/>
      <c r="OCR172" s="6"/>
      <c r="OCS172" s="6"/>
      <c r="OCT172" s="6"/>
      <c r="OCU172" s="6"/>
      <c r="OCV172" s="6"/>
      <c r="OCW172" s="6"/>
      <c r="OCX172" s="6"/>
      <c r="OCY172" s="6"/>
      <c r="OCZ172" s="6"/>
      <c r="ODA172" s="6"/>
      <c r="ODB172" s="6"/>
      <c r="ODC172" s="6"/>
      <c r="ODD172" s="6"/>
      <c r="ODE172" s="6"/>
      <c r="ODF172" s="6"/>
      <c r="ODG172" s="6"/>
      <c r="ODH172" s="6"/>
      <c r="ODI172" s="6"/>
      <c r="ODJ172" s="6"/>
      <c r="ODK172" s="6"/>
      <c r="ODL172" s="6"/>
      <c r="ODM172" s="6"/>
      <c r="ODN172" s="6"/>
      <c r="ODO172" s="6"/>
      <c r="ODP172" s="6"/>
      <c r="ODQ172" s="6"/>
      <c r="ODR172" s="6"/>
      <c r="ODS172" s="6"/>
      <c r="ODT172" s="6"/>
      <c r="ODU172" s="6"/>
      <c r="ODV172" s="6"/>
      <c r="ODW172" s="6"/>
      <c r="ODX172" s="6"/>
      <c r="ODY172" s="6"/>
      <c r="ODZ172" s="6"/>
      <c r="OEA172" s="6"/>
      <c r="OEB172" s="6"/>
      <c r="OEC172" s="6"/>
      <c r="OED172" s="6"/>
      <c r="OEE172" s="6"/>
      <c r="OEF172" s="6"/>
      <c r="OEG172" s="6"/>
      <c r="OEH172" s="6"/>
      <c r="OEI172" s="6"/>
      <c r="OEJ172" s="6"/>
      <c r="OEK172" s="6"/>
      <c r="OEL172" s="6"/>
      <c r="OEM172" s="6"/>
      <c r="OEN172" s="6"/>
      <c r="OEO172" s="6"/>
      <c r="OEP172" s="6"/>
      <c r="OEQ172" s="6"/>
      <c r="OER172" s="6"/>
      <c r="OES172" s="6"/>
      <c r="OET172" s="6"/>
      <c r="OEU172" s="6"/>
      <c r="OEV172" s="6"/>
      <c r="OEW172" s="6"/>
      <c r="OEX172" s="6"/>
      <c r="OEY172" s="6"/>
      <c r="OEZ172" s="6"/>
      <c r="OFA172" s="6"/>
      <c r="OFB172" s="6"/>
      <c r="OFC172" s="6"/>
      <c r="OFD172" s="6"/>
      <c r="OFE172" s="6"/>
      <c r="OFF172" s="6"/>
      <c r="OFG172" s="6"/>
      <c r="OFH172" s="6"/>
      <c r="OFI172" s="6"/>
      <c r="OFJ172" s="6"/>
      <c r="OFK172" s="6"/>
      <c r="OFL172" s="6"/>
      <c r="OFM172" s="6"/>
      <c r="OFN172" s="6"/>
      <c r="OFO172" s="6"/>
      <c r="OFP172" s="6"/>
      <c r="OFQ172" s="6"/>
      <c r="OFR172" s="6"/>
      <c r="OFS172" s="6"/>
      <c r="OFT172" s="6"/>
      <c r="OFU172" s="6"/>
      <c r="OFV172" s="6"/>
      <c r="OFW172" s="6"/>
      <c r="OFX172" s="6"/>
      <c r="OFY172" s="6"/>
      <c r="OFZ172" s="6"/>
      <c r="OGA172" s="6"/>
      <c r="OGB172" s="6"/>
      <c r="OGC172" s="6"/>
      <c r="OGD172" s="6"/>
      <c r="OGE172" s="6"/>
      <c r="OGF172" s="6"/>
      <c r="OGG172" s="6"/>
      <c r="OGH172" s="6"/>
      <c r="OGI172" s="6"/>
      <c r="OGJ172" s="6"/>
      <c r="OGK172" s="6"/>
      <c r="OGL172" s="6"/>
      <c r="OGM172" s="6"/>
      <c r="OGN172" s="6"/>
      <c r="OGO172" s="6"/>
      <c r="OGP172" s="6"/>
      <c r="OGQ172" s="6"/>
      <c r="OGR172" s="6"/>
      <c r="OGS172" s="6"/>
      <c r="OGT172" s="6"/>
      <c r="OGU172" s="6"/>
      <c r="OGV172" s="6"/>
      <c r="OGW172" s="6"/>
      <c r="OGX172" s="6"/>
      <c r="OGY172" s="6"/>
      <c r="OGZ172" s="6"/>
      <c r="OHA172" s="6"/>
      <c r="OHB172" s="6"/>
      <c r="OHC172" s="6"/>
      <c r="OHD172" s="6"/>
      <c r="OHE172" s="6"/>
      <c r="OHF172" s="6"/>
      <c r="OHG172" s="6"/>
      <c r="OHH172" s="6"/>
      <c r="OHI172" s="6"/>
      <c r="OHJ172" s="6"/>
      <c r="OHK172" s="6"/>
      <c r="OHL172" s="6"/>
      <c r="OHM172" s="6"/>
      <c r="OHN172" s="6"/>
      <c r="OHO172" s="6"/>
      <c r="OHP172" s="6"/>
      <c r="OHQ172" s="6"/>
      <c r="OHR172" s="6"/>
      <c r="OHS172" s="6"/>
      <c r="OHT172" s="6"/>
      <c r="OHU172" s="6"/>
      <c r="OHV172" s="6"/>
      <c r="OHW172" s="6"/>
      <c r="OHX172" s="6"/>
      <c r="OHY172" s="6"/>
      <c r="OHZ172" s="6"/>
      <c r="OIA172" s="6"/>
      <c r="OIB172" s="6"/>
      <c r="OIC172" s="6"/>
      <c r="OID172" s="6"/>
      <c r="OIE172" s="6"/>
      <c r="OIF172" s="6"/>
      <c r="OIG172" s="6"/>
      <c r="OIH172" s="6"/>
      <c r="OII172" s="6"/>
      <c r="OIJ172" s="6"/>
      <c r="OIK172" s="6"/>
      <c r="OIL172" s="6"/>
      <c r="OIM172" s="6"/>
      <c r="OIN172" s="6"/>
      <c r="OIO172" s="6"/>
      <c r="OIP172" s="6"/>
      <c r="OIQ172" s="6"/>
      <c r="OIR172" s="6"/>
      <c r="OIS172" s="6"/>
      <c r="OIT172" s="6"/>
      <c r="OIU172" s="6"/>
      <c r="OIV172" s="6"/>
      <c r="OIW172" s="6"/>
      <c r="OIX172" s="6"/>
      <c r="OIY172" s="6"/>
      <c r="OIZ172" s="6"/>
      <c r="OJA172" s="6"/>
      <c r="OJB172" s="6"/>
      <c r="OJC172" s="6"/>
      <c r="OJD172" s="6"/>
      <c r="OJE172" s="6"/>
      <c r="OJF172" s="6"/>
      <c r="OJG172" s="6"/>
      <c r="OJH172" s="6"/>
      <c r="OJI172" s="6"/>
      <c r="OJJ172" s="6"/>
      <c r="OJK172" s="6"/>
      <c r="OJL172" s="6"/>
      <c r="OJM172" s="6"/>
      <c r="OJN172" s="6"/>
      <c r="OJO172" s="6"/>
      <c r="OJP172" s="6"/>
      <c r="OJQ172" s="6"/>
      <c r="OJR172" s="6"/>
      <c r="OJS172" s="6"/>
      <c r="OJT172" s="6"/>
      <c r="OJU172" s="6"/>
      <c r="OJV172" s="6"/>
      <c r="OJW172" s="6"/>
      <c r="OJX172" s="6"/>
      <c r="OJY172" s="6"/>
      <c r="OJZ172" s="6"/>
      <c r="OKA172" s="6"/>
      <c r="OKB172" s="6"/>
      <c r="OKC172" s="6"/>
      <c r="OKD172" s="6"/>
      <c r="OKE172" s="6"/>
      <c r="OKF172" s="6"/>
      <c r="OKG172" s="6"/>
      <c r="OKH172" s="6"/>
      <c r="OKI172" s="6"/>
      <c r="OKJ172" s="6"/>
      <c r="OKK172" s="6"/>
      <c r="OKL172" s="6"/>
      <c r="OKM172" s="6"/>
      <c r="OKN172" s="6"/>
      <c r="OKO172" s="6"/>
      <c r="OKP172" s="6"/>
      <c r="OKQ172" s="6"/>
      <c r="OKR172" s="6"/>
      <c r="OKS172" s="6"/>
      <c r="OKT172" s="6"/>
      <c r="OKU172" s="6"/>
      <c r="OKV172" s="6"/>
      <c r="OKW172" s="6"/>
      <c r="OKX172" s="6"/>
      <c r="OKY172" s="6"/>
      <c r="OKZ172" s="6"/>
      <c r="OLA172" s="6"/>
      <c r="OLB172" s="6"/>
      <c r="OLC172" s="6"/>
      <c r="OLD172" s="6"/>
      <c r="OLE172" s="6"/>
      <c r="OLF172" s="6"/>
      <c r="OLG172" s="6"/>
      <c r="OLH172" s="6"/>
      <c r="OLI172" s="6"/>
      <c r="OLJ172" s="6"/>
      <c r="OLK172" s="6"/>
      <c r="OLL172" s="6"/>
      <c r="OLM172" s="6"/>
      <c r="OLN172" s="6"/>
      <c r="OLO172" s="6"/>
      <c r="OLP172" s="6"/>
      <c r="OLQ172" s="6"/>
      <c r="OLR172" s="6"/>
      <c r="OLS172" s="6"/>
      <c r="OLT172" s="6"/>
      <c r="OLU172" s="6"/>
      <c r="OLV172" s="6"/>
      <c r="OLW172" s="6"/>
      <c r="OLX172" s="6"/>
      <c r="OLY172" s="6"/>
      <c r="OLZ172" s="6"/>
      <c r="OMA172" s="6"/>
      <c r="OMB172" s="6"/>
      <c r="OMC172" s="6"/>
      <c r="OMD172" s="6"/>
      <c r="OME172" s="6"/>
      <c r="OMF172" s="6"/>
      <c r="OMG172" s="6"/>
      <c r="OMH172" s="6"/>
      <c r="OMI172" s="6"/>
      <c r="OMJ172" s="6"/>
      <c r="OMK172" s="6"/>
      <c r="OML172" s="6"/>
      <c r="OMM172" s="6"/>
      <c r="OMN172" s="6"/>
      <c r="OMO172" s="6"/>
      <c r="OMP172" s="6"/>
      <c r="OMQ172" s="6"/>
      <c r="OMR172" s="6"/>
      <c r="OMS172" s="6"/>
      <c r="OMT172" s="6"/>
      <c r="OMU172" s="6"/>
      <c r="OMV172" s="6"/>
      <c r="OMW172" s="6"/>
      <c r="OMX172" s="6"/>
      <c r="OMY172" s="6"/>
      <c r="OMZ172" s="6"/>
      <c r="ONA172" s="6"/>
      <c r="ONB172" s="6"/>
      <c r="ONC172" s="6"/>
      <c r="OND172" s="6"/>
      <c r="ONE172" s="6"/>
      <c r="ONF172" s="6"/>
      <c r="ONG172" s="6"/>
      <c r="ONH172" s="6"/>
      <c r="ONI172" s="6"/>
      <c r="ONJ172" s="6"/>
      <c r="ONK172" s="6"/>
      <c r="ONL172" s="6"/>
      <c r="ONM172" s="6"/>
      <c r="ONN172" s="6"/>
      <c r="ONO172" s="6"/>
      <c r="ONP172" s="6"/>
      <c r="ONQ172" s="6"/>
      <c r="ONR172" s="6"/>
      <c r="ONS172" s="6"/>
      <c r="ONT172" s="6"/>
      <c r="ONU172" s="6"/>
      <c r="ONV172" s="6"/>
      <c r="ONW172" s="6"/>
      <c r="ONX172" s="6"/>
      <c r="ONY172" s="6"/>
      <c r="ONZ172" s="6"/>
      <c r="OOA172" s="6"/>
      <c r="OOB172" s="6"/>
      <c r="OOC172" s="6"/>
      <c r="OOD172" s="6"/>
      <c r="OOE172" s="6"/>
      <c r="OOF172" s="6"/>
      <c r="OOG172" s="6"/>
      <c r="OOH172" s="6"/>
      <c r="OOI172" s="6"/>
      <c r="OOJ172" s="6"/>
      <c r="OOK172" s="6"/>
      <c r="OOL172" s="6"/>
      <c r="OOM172" s="6"/>
      <c r="OON172" s="6"/>
      <c r="OOO172" s="6"/>
      <c r="OOP172" s="6"/>
      <c r="OOQ172" s="6"/>
      <c r="OOR172" s="6"/>
      <c r="OOS172" s="6"/>
      <c r="OOT172" s="6"/>
      <c r="OOU172" s="6"/>
      <c r="OOV172" s="6"/>
      <c r="OOW172" s="6"/>
      <c r="OOX172" s="6"/>
      <c r="OOY172" s="6"/>
      <c r="OOZ172" s="6"/>
      <c r="OPA172" s="6"/>
      <c r="OPB172" s="6"/>
      <c r="OPC172" s="6"/>
      <c r="OPD172" s="6"/>
      <c r="OPE172" s="6"/>
      <c r="OPF172" s="6"/>
      <c r="OPG172" s="6"/>
      <c r="OPH172" s="6"/>
      <c r="OPI172" s="6"/>
      <c r="OPJ172" s="6"/>
      <c r="OPK172" s="6"/>
      <c r="OPL172" s="6"/>
      <c r="OPM172" s="6"/>
      <c r="OPN172" s="6"/>
      <c r="OPO172" s="6"/>
      <c r="OPP172" s="6"/>
      <c r="OPQ172" s="6"/>
      <c r="OPR172" s="6"/>
      <c r="OPS172" s="6"/>
      <c r="OPT172" s="6"/>
      <c r="OPU172" s="6"/>
      <c r="OPV172" s="6"/>
      <c r="OPW172" s="6"/>
      <c r="OPX172" s="6"/>
      <c r="OPY172" s="6"/>
      <c r="OPZ172" s="6"/>
      <c r="OQA172" s="6"/>
      <c r="OQB172" s="6"/>
      <c r="OQC172" s="6"/>
      <c r="OQD172" s="6"/>
      <c r="OQE172" s="6"/>
      <c r="OQF172" s="6"/>
      <c r="OQG172" s="6"/>
      <c r="OQH172" s="6"/>
      <c r="OQI172" s="6"/>
      <c r="OQJ172" s="6"/>
      <c r="OQK172" s="6"/>
      <c r="OQL172" s="6"/>
      <c r="OQM172" s="6"/>
      <c r="OQN172" s="6"/>
      <c r="OQO172" s="6"/>
      <c r="OQP172" s="6"/>
      <c r="OQQ172" s="6"/>
      <c r="OQR172" s="6"/>
      <c r="OQS172" s="6"/>
      <c r="OQT172" s="6"/>
      <c r="OQU172" s="6"/>
      <c r="OQV172" s="6"/>
      <c r="OQW172" s="6"/>
      <c r="OQX172" s="6"/>
      <c r="OQY172" s="6"/>
      <c r="OQZ172" s="6"/>
      <c r="ORA172" s="6"/>
      <c r="ORB172" s="6"/>
      <c r="ORC172" s="6"/>
      <c r="ORD172" s="6"/>
      <c r="ORE172" s="6"/>
      <c r="ORF172" s="6"/>
      <c r="ORG172" s="6"/>
      <c r="ORH172" s="6"/>
      <c r="ORI172" s="6"/>
      <c r="ORJ172" s="6"/>
      <c r="ORK172" s="6"/>
      <c r="ORL172" s="6"/>
      <c r="ORM172" s="6"/>
      <c r="ORN172" s="6"/>
      <c r="ORO172" s="6"/>
      <c r="ORP172" s="6"/>
      <c r="ORQ172" s="6"/>
      <c r="ORR172" s="6"/>
      <c r="ORS172" s="6"/>
      <c r="ORT172" s="6"/>
      <c r="ORU172" s="6"/>
      <c r="ORV172" s="6"/>
      <c r="ORW172" s="6"/>
      <c r="ORX172" s="6"/>
      <c r="ORY172" s="6"/>
      <c r="ORZ172" s="6"/>
      <c r="OSA172" s="6"/>
      <c r="OSB172" s="6"/>
      <c r="OSC172" s="6"/>
      <c r="OSD172" s="6"/>
      <c r="OSE172" s="6"/>
      <c r="OSF172" s="6"/>
      <c r="OSG172" s="6"/>
      <c r="OSH172" s="6"/>
      <c r="OSI172" s="6"/>
      <c r="OSJ172" s="6"/>
      <c r="OSK172" s="6"/>
      <c r="OSL172" s="6"/>
      <c r="OSM172" s="6"/>
      <c r="OSN172" s="6"/>
      <c r="OSO172" s="6"/>
      <c r="OSP172" s="6"/>
      <c r="OSQ172" s="6"/>
      <c r="OSR172" s="6"/>
      <c r="OSS172" s="6"/>
      <c r="OST172" s="6"/>
      <c r="OSU172" s="6"/>
      <c r="OSV172" s="6"/>
      <c r="OSW172" s="6"/>
      <c r="OSX172" s="6"/>
      <c r="OSY172" s="6"/>
      <c r="OSZ172" s="6"/>
      <c r="OTA172" s="6"/>
      <c r="OTB172" s="6"/>
      <c r="OTC172" s="6"/>
      <c r="OTD172" s="6"/>
      <c r="OTE172" s="6"/>
      <c r="OTF172" s="6"/>
      <c r="OTG172" s="6"/>
      <c r="OTH172" s="6"/>
      <c r="OTI172" s="6"/>
      <c r="OTJ172" s="6"/>
      <c r="OTK172" s="6"/>
      <c r="OTL172" s="6"/>
      <c r="OTM172" s="6"/>
      <c r="OTN172" s="6"/>
      <c r="OTO172" s="6"/>
      <c r="OTP172" s="6"/>
      <c r="OTQ172" s="6"/>
      <c r="OTR172" s="6"/>
      <c r="OTS172" s="6"/>
      <c r="OTT172" s="6"/>
      <c r="OTU172" s="6"/>
      <c r="OTV172" s="6"/>
      <c r="OTW172" s="6"/>
      <c r="OTX172" s="6"/>
      <c r="OTY172" s="6"/>
      <c r="OTZ172" s="6"/>
      <c r="OUA172" s="6"/>
      <c r="OUB172" s="6"/>
      <c r="OUC172" s="6"/>
      <c r="OUD172" s="6"/>
      <c r="OUE172" s="6"/>
      <c r="OUF172" s="6"/>
      <c r="OUG172" s="6"/>
      <c r="OUH172" s="6"/>
      <c r="OUI172" s="6"/>
      <c r="OUJ172" s="6"/>
      <c r="OUK172" s="6"/>
      <c r="OUL172" s="6"/>
      <c r="OUM172" s="6"/>
      <c r="OUN172" s="6"/>
      <c r="OUO172" s="6"/>
      <c r="OUP172" s="6"/>
      <c r="OUQ172" s="6"/>
      <c r="OUR172" s="6"/>
      <c r="OUS172" s="6"/>
      <c r="OUT172" s="6"/>
      <c r="OUU172" s="6"/>
      <c r="OUV172" s="6"/>
      <c r="OUW172" s="6"/>
      <c r="OUX172" s="6"/>
      <c r="OUY172" s="6"/>
      <c r="OUZ172" s="6"/>
      <c r="OVA172" s="6"/>
      <c r="OVB172" s="6"/>
      <c r="OVC172" s="6"/>
      <c r="OVD172" s="6"/>
      <c r="OVE172" s="6"/>
      <c r="OVF172" s="6"/>
      <c r="OVG172" s="6"/>
      <c r="OVH172" s="6"/>
      <c r="OVI172" s="6"/>
      <c r="OVJ172" s="6"/>
      <c r="OVK172" s="6"/>
      <c r="OVL172" s="6"/>
      <c r="OVM172" s="6"/>
      <c r="OVN172" s="6"/>
      <c r="OVO172" s="6"/>
      <c r="OVP172" s="6"/>
      <c r="OVQ172" s="6"/>
      <c r="OVR172" s="6"/>
      <c r="OVS172" s="6"/>
      <c r="OVT172" s="6"/>
      <c r="OVU172" s="6"/>
      <c r="OVV172" s="6"/>
      <c r="OVW172" s="6"/>
      <c r="OVX172" s="6"/>
      <c r="OVY172" s="6"/>
      <c r="OVZ172" s="6"/>
      <c r="OWA172" s="6"/>
      <c r="OWB172" s="6"/>
      <c r="OWC172" s="6"/>
      <c r="OWD172" s="6"/>
      <c r="OWE172" s="6"/>
      <c r="OWF172" s="6"/>
      <c r="OWG172" s="6"/>
      <c r="OWH172" s="6"/>
      <c r="OWI172" s="6"/>
      <c r="OWJ172" s="6"/>
      <c r="OWK172" s="6"/>
      <c r="OWL172" s="6"/>
      <c r="OWM172" s="6"/>
      <c r="OWN172" s="6"/>
      <c r="OWO172" s="6"/>
      <c r="OWP172" s="6"/>
      <c r="OWQ172" s="6"/>
      <c r="OWR172" s="6"/>
      <c r="OWS172" s="6"/>
      <c r="OWT172" s="6"/>
      <c r="OWU172" s="6"/>
      <c r="OWV172" s="6"/>
      <c r="OWW172" s="6"/>
      <c r="OWX172" s="6"/>
      <c r="OWY172" s="6"/>
      <c r="OWZ172" s="6"/>
      <c r="OXA172" s="6"/>
      <c r="OXB172" s="6"/>
      <c r="OXC172" s="6"/>
      <c r="OXD172" s="6"/>
      <c r="OXE172" s="6"/>
      <c r="OXF172" s="6"/>
      <c r="OXG172" s="6"/>
      <c r="OXH172" s="6"/>
      <c r="OXI172" s="6"/>
      <c r="OXJ172" s="6"/>
      <c r="OXK172" s="6"/>
      <c r="OXL172" s="6"/>
      <c r="OXM172" s="6"/>
      <c r="OXN172" s="6"/>
      <c r="OXO172" s="6"/>
      <c r="OXP172" s="6"/>
      <c r="OXQ172" s="6"/>
      <c r="OXR172" s="6"/>
      <c r="OXS172" s="6"/>
      <c r="OXT172" s="6"/>
      <c r="OXU172" s="6"/>
      <c r="OXV172" s="6"/>
      <c r="OXW172" s="6"/>
      <c r="OXX172" s="6"/>
      <c r="OXY172" s="6"/>
      <c r="OXZ172" s="6"/>
      <c r="OYA172" s="6"/>
      <c r="OYB172" s="6"/>
      <c r="OYC172" s="6"/>
      <c r="OYD172" s="6"/>
      <c r="OYE172" s="6"/>
      <c r="OYF172" s="6"/>
      <c r="OYG172" s="6"/>
      <c r="OYH172" s="6"/>
      <c r="OYI172" s="6"/>
      <c r="OYJ172" s="6"/>
      <c r="OYK172" s="6"/>
      <c r="OYL172" s="6"/>
      <c r="OYM172" s="6"/>
      <c r="OYN172" s="6"/>
      <c r="OYO172" s="6"/>
      <c r="OYP172" s="6"/>
      <c r="OYQ172" s="6"/>
      <c r="OYR172" s="6"/>
      <c r="OYS172" s="6"/>
      <c r="OYT172" s="6"/>
      <c r="OYU172" s="6"/>
      <c r="OYV172" s="6"/>
      <c r="OYW172" s="6"/>
      <c r="OYX172" s="6"/>
      <c r="OYY172" s="6"/>
      <c r="OYZ172" s="6"/>
      <c r="OZA172" s="6"/>
      <c r="OZB172" s="6"/>
      <c r="OZC172" s="6"/>
      <c r="OZD172" s="6"/>
      <c r="OZE172" s="6"/>
      <c r="OZF172" s="6"/>
      <c r="OZG172" s="6"/>
      <c r="OZH172" s="6"/>
      <c r="OZI172" s="6"/>
      <c r="OZJ172" s="6"/>
      <c r="OZK172" s="6"/>
      <c r="OZL172" s="6"/>
      <c r="OZM172" s="6"/>
      <c r="OZN172" s="6"/>
      <c r="OZO172" s="6"/>
      <c r="OZP172" s="6"/>
      <c r="OZQ172" s="6"/>
      <c r="OZR172" s="6"/>
      <c r="OZS172" s="6"/>
      <c r="OZT172" s="6"/>
      <c r="OZU172" s="6"/>
      <c r="OZV172" s="6"/>
      <c r="OZW172" s="6"/>
      <c r="OZX172" s="6"/>
      <c r="OZY172" s="6"/>
      <c r="OZZ172" s="6"/>
      <c r="PAA172" s="6"/>
      <c r="PAB172" s="6"/>
      <c r="PAC172" s="6"/>
      <c r="PAD172" s="6"/>
      <c r="PAE172" s="6"/>
      <c r="PAF172" s="6"/>
      <c r="PAG172" s="6"/>
      <c r="PAH172" s="6"/>
      <c r="PAI172" s="6"/>
      <c r="PAJ172" s="6"/>
      <c r="PAK172" s="6"/>
      <c r="PAL172" s="6"/>
      <c r="PAM172" s="6"/>
      <c r="PAN172" s="6"/>
      <c r="PAO172" s="6"/>
      <c r="PAP172" s="6"/>
      <c r="PAQ172" s="6"/>
      <c r="PAR172" s="6"/>
      <c r="PAS172" s="6"/>
      <c r="PAT172" s="6"/>
      <c r="PAU172" s="6"/>
      <c r="PAV172" s="6"/>
      <c r="PAW172" s="6"/>
      <c r="PAX172" s="6"/>
      <c r="PAY172" s="6"/>
      <c r="PAZ172" s="6"/>
      <c r="PBA172" s="6"/>
      <c r="PBB172" s="6"/>
      <c r="PBC172" s="6"/>
      <c r="PBD172" s="6"/>
      <c r="PBE172" s="6"/>
      <c r="PBF172" s="6"/>
      <c r="PBG172" s="6"/>
      <c r="PBH172" s="6"/>
      <c r="PBI172" s="6"/>
      <c r="PBJ172" s="6"/>
      <c r="PBK172" s="6"/>
      <c r="PBL172" s="6"/>
      <c r="PBM172" s="6"/>
      <c r="PBN172" s="6"/>
      <c r="PBO172" s="6"/>
      <c r="PBP172" s="6"/>
      <c r="PBQ172" s="6"/>
      <c r="PBR172" s="6"/>
      <c r="PBS172" s="6"/>
      <c r="PBT172" s="6"/>
      <c r="PBU172" s="6"/>
      <c r="PBV172" s="6"/>
      <c r="PBW172" s="6"/>
      <c r="PBX172" s="6"/>
      <c r="PBY172" s="6"/>
      <c r="PBZ172" s="6"/>
      <c r="PCA172" s="6"/>
      <c r="PCB172" s="6"/>
      <c r="PCC172" s="6"/>
      <c r="PCD172" s="6"/>
      <c r="PCE172" s="6"/>
      <c r="PCF172" s="6"/>
      <c r="PCG172" s="6"/>
      <c r="PCH172" s="6"/>
      <c r="PCI172" s="6"/>
      <c r="PCJ172" s="6"/>
      <c r="PCK172" s="6"/>
      <c r="PCL172" s="6"/>
      <c r="PCM172" s="6"/>
      <c r="PCN172" s="6"/>
      <c r="PCO172" s="6"/>
      <c r="PCP172" s="6"/>
      <c r="PCQ172" s="6"/>
      <c r="PCR172" s="6"/>
      <c r="PCS172" s="6"/>
      <c r="PCT172" s="6"/>
      <c r="PCU172" s="6"/>
      <c r="PCV172" s="6"/>
      <c r="PCW172" s="6"/>
      <c r="PCX172" s="6"/>
      <c r="PCY172" s="6"/>
      <c r="PCZ172" s="6"/>
      <c r="PDA172" s="6"/>
      <c r="PDB172" s="6"/>
      <c r="PDC172" s="6"/>
      <c r="PDD172" s="6"/>
      <c r="PDE172" s="6"/>
      <c r="PDF172" s="6"/>
      <c r="PDG172" s="6"/>
      <c r="PDH172" s="6"/>
      <c r="PDI172" s="6"/>
      <c r="PDJ172" s="6"/>
      <c r="PDK172" s="6"/>
      <c r="PDL172" s="6"/>
      <c r="PDM172" s="6"/>
      <c r="PDN172" s="6"/>
      <c r="PDO172" s="6"/>
      <c r="PDP172" s="6"/>
      <c r="PDQ172" s="6"/>
      <c r="PDR172" s="6"/>
      <c r="PDS172" s="6"/>
      <c r="PDT172" s="6"/>
      <c r="PDU172" s="6"/>
      <c r="PDV172" s="6"/>
      <c r="PDW172" s="6"/>
      <c r="PDX172" s="6"/>
      <c r="PDY172" s="6"/>
      <c r="PDZ172" s="6"/>
      <c r="PEA172" s="6"/>
      <c r="PEB172" s="6"/>
      <c r="PEC172" s="6"/>
      <c r="PED172" s="6"/>
      <c r="PEE172" s="6"/>
      <c r="PEF172" s="6"/>
      <c r="PEG172" s="6"/>
      <c r="PEH172" s="6"/>
      <c r="PEI172" s="6"/>
      <c r="PEJ172" s="6"/>
      <c r="PEK172" s="6"/>
      <c r="PEL172" s="6"/>
      <c r="PEM172" s="6"/>
      <c r="PEN172" s="6"/>
      <c r="PEO172" s="6"/>
      <c r="PEP172" s="6"/>
      <c r="PEQ172" s="6"/>
      <c r="PER172" s="6"/>
      <c r="PES172" s="6"/>
      <c r="PET172" s="6"/>
      <c r="PEU172" s="6"/>
      <c r="PEV172" s="6"/>
      <c r="PEW172" s="6"/>
      <c r="PEX172" s="6"/>
      <c r="PEY172" s="6"/>
      <c r="PEZ172" s="6"/>
      <c r="PFA172" s="6"/>
      <c r="PFB172" s="6"/>
      <c r="PFC172" s="6"/>
      <c r="PFD172" s="6"/>
      <c r="PFE172" s="6"/>
      <c r="PFF172" s="6"/>
      <c r="PFG172" s="6"/>
      <c r="PFH172" s="6"/>
      <c r="PFI172" s="6"/>
      <c r="PFJ172" s="6"/>
      <c r="PFK172" s="6"/>
      <c r="PFL172" s="6"/>
      <c r="PFM172" s="6"/>
      <c r="PFN172" s="6"/>
      <c r="PFO172" s="6"/>
      <c r="PFP172" s="6"/>
      <c r="PFQ172" s="6"/>
      <c r="PFR172" s="6"/>
      <c r="PFS172" s="6"/>
      <c r="PFT172" s="6"/>
      <c r="PFU172" s="6"/>
      <c r="PFV172" s="6"/>
      <c r="PFW172" s="6"/>
      <c r="PFX172" s="6"/>
      <c r="PFY172" s="6"/>
      <c r="PFZ172" s="6"/>
      <c r="PGA172" s="6"/>
      <c r="PGB172" s="6"/>
      <c r="PGC172" s="6"/>
      <c r="PGD172" s="6"/>
      <c r="PGE172" s="6"/>
      <c r="PGF172" s="6"/>
      <c r="PGG172" s="6"/>
      <c r="PGH172" s="6"/>
      <c r="PGI172" s="6"/>
      <c r="PGJ172" s="6"/>
      <c r="PGK172" s="6"/>
      <c r="PGL172" s="6"/>
      <c r="PGM172" s="6"/>
      <c r="PGN172" s="6"/>
      <c r="PGO172" s="6"/>
      <c r="PGP172" s="6"/>
      <c r="PGQ172" s="6"/>
      <c r="PGR172" s="6"/>
      <c r="PGS172" s="6"/>
      <c r="PGT172" s="6"/>
      <c r="PGU172" s="6"/>
      <c r="PGV172" s="6"/>
      <c r="PGW172" s="6"/>
      <c r="PGX172" s="6"/>
      <c r="PGY172" s="6"/>
      <c r="PGZ172" s="6"/>
      <c r="PHA172" s="6"/>
      <c r="PHB172" s="6"/>
      <c r="PHC172" s="6"/>
      <c r="PHD172" s="6"/>
      <c r="PHE172" s="6"/>
      <c r="PHF172" s="6"/>
      <c r="PHG172" s="6"/>
      <c r="PHH172" s="6"/>
      <c r="PHI172" s="6"/>
      <c r="PHJ172" s="6"/>
      <c r="PHK172" s="6"/>
      <c r="PHL172" s="6"/>
      <c r="PHM172" s="6"/>
      <c r="PHN172" s="6"/>
      <c r="PHO172" s="6"/>
      <c r="PHP172" s="6"/>
      <c r="PHQ172" s="6"/>
      <c r="PHR172" s="6"/>
      <c r="PHS172" s="6"/>
      <c r="PHT172" s="6"/>
      <c r="PHU172" s="6"/>
      <c r="PHV172" s="6"/>
      <c r="PHW172" s="6"/>
      <c r="PHX172" s="6"/>
      <c r="PHY172" s="6"/>
      <c r="PHZ172" s="6"/>
      <c r="PIA172" s="6"/>
      <c r="PIB172" s="6"/>
      <c r="PIC172" s="6"/>
      <c r="PID172" s="6"/>
      <c r="PIE172" s="6"/>
      <c r="PIF172" s="6"/>
      <c r="PIG172" s="6"/>
      <c r="PIH172" s="6"/>
      <c r="PII172" s="6"/>
      <c r="PIJ172" s="6"/>
      <c r="PIK172" s="6"/>
      <c r="PIL172" s="6"/>
      <c r="PIM172" s="6"/>
      <c r="PIN172" s="6"/>
      <c r="PIO172" s="6"/>
      <c r="PIP172" s="6"/>
      <c r="PIQ172" s="6"/>
      <c r="PIR172" s="6"/>
      <c r="PIS172" s="6"/>
      <c r="PIT172" s="6"/>
      <c r="PIU172" s="6"/>
      <c r="PIV172" s="6"/>
      <c r="PIW172" s="6"/>
      <c r="PIX172" s="6"/>
      <c r="PIY172" s="6"/>
      <c r="PIZ172" s="6"/>
      <c r="PJA172" s="6"/>
      <c r="PJB172" s="6"/>
      <c r="PJC172" s="6"/>
      <c r="PJD172" s="6"/>
      <c r="PJE172" s="6"/>
      <c r="PJF172" s="6"/>
      <c r="PJG172" s="6"/>
      <c r="PJH172" s="6"/>
      <c r="PJI172" s="6"/>
      <c r="PJJ172" s="6"/>
      <c r="PJK172" s="6"/>
      <c r="PJL172" s="6"/>
      <c r="PJM172" s="6"/>
      <c r="PJN172" s="6"/>
      <c r="PJO172" s="6"/>
      <c r="PJP172" s="6"/>
      <c r="PJQ172" s="6"/>
      <c r="PJR172" s="6"/>
      <c r="PJS172" s="6"/>
      <c r="PJT172" s="6"/>
      <c r="PJU172" s="6"/>
      <c r="PJV172" s="6"/>
      <c r="PJW172" s="6"/>
      <c r="PJX172" s="6"/>
      <c r="PJY172" s="6"/>
      <c r="PJZ172" s="6"/>
      <c r="PKA172" s="6"/>
      <c r="PKB172" s="6"/>
      <c r="PKC172" s="6"/>
      <c r="PKD172" s="6"/>
      <c r="PKE172" s="6"/>
      <c r="PKF172" s="6"/>
      <c r="PKG172" s="6"/>
      <c r="PKH172" s="6"/>
      <c r="PKI172" s="6"/>
      <c r="PKJ172" s="6"/>
      <c r="PKK172" s="6"/>
      <c r="PKL172" s="6"/>
      <c r="PKM172" s="6"/>
      <c r="PKN172" s="6"/>
      <c r="PKO172" s="6"/>
      <c r="PKP172" s="6"/>
      <c r="PKQ172" s="6"/>
      <c r="PKR172" s="6"/>
      <c r="PKS172" s="6"/>
      <c r="PKT172" s="6"/>
      <c r="PKU172" s="6"/>
      <c r="PKV172" s="6"/>
      <c r="PKW172" s="6"/>
      <c r="PKX172" s="6"/>
      <c r="PKY172" s="6"/>
      <c r="PKZ172" s="6"/>
      <c r="PLA172" s="6"/>
      <c r="PLB172" s="6"/>
      <c r="PLC172" s="6"/>
      <c r="PLD172" s="6"/>
      <c r="PLE172" s="6"/>
      <c r="PLF172" s="6"/>
      <c r="PLG172" s="6"/>
      <c r="PLH172" s="6"/>
      <c r="PLI172" s="6"/>
      <c r="PLJ172" s="6"/>
      <c r="PLK172" s="6"/>
      <c r="PLL172" s="6"/>
      <c r="PLM172" s="6"/>
      <c r="PLN172" s="6"/>
      <c r="PLO172" s="6"/>
      <c r="PLP172" s="6"/>
      <c r="PLQ172" s="6"/>
      <c r="PLR172" s="6"/>
      <c r="PLS172" s="6"/>
      <c r="PLT172" s="6"/>
      <c r="PLU172" s="6"/>
      <c r="PLV172" s="6"/>
      <c r="PLW172" s="6"/>
      <c r="PLX172" s="6"/>
      <c r="PLY172" s="6"/>
      <c r="PLZ172" s="6"/>
      <c r="PMA172" s="6"/>
      <c r="PMB172" s="6"/>
      <c r="PMC172" s="6"/>
      <c r="PMD172" s="6"/>
      <c r="PME172" s="6"/>
      <c r="PMF172" s="6"/>
      <c r="PMG172" s="6"/>
      <c r="PMH172" s="6"/>
      <c r="PMI172" s="6"/>
      <c r="PMJ172" s="6"/>
      <c r="PMK172" s="6"/>
      <c r="PML172" s="6"/>
      <c r="PMM172" s="6"/>
      <c r="PMN172" s="6"/>
      <c r="PMO172" s="6"/>
      <c r="PMP172" s="6"/>
      <c r="PMQ172" s="6"/>
      <c r="PMR172" s="6"/>
      <c r="PMS172" s="6"/>
      <c r="PMT172" s="6"/>
      <c r="PMU172" s="6"/>
      <c r="PMV172" s="6"/>
      <c r="PMW172" s="6"/>
      <c r="PMX172" s="6"/>
      <c r="PMY172" s="6"/>
      <c r="PMZ172" s="6"/>
      <c r="PNA172" s="6"/>
      <c r="PNB172" s="6"/>
      <c r="PNC172" s="6"/>
      <c r="PND172" s="6"/>
      <c r="PNE172" s="6"/>
      <c r="PNF172" s="6"/>
      <c r="PNG172" s="6"/>
      <c r="PNH172" s="6"/>
      <c r="PNI172" s="6"/>
      <c r="PNJ172" s="6"/>
      <c r="PNK172" s="6"/>
      <c r="PNL172" s="6"/>
      <c r="PNM172" s="6"/>
      <c r="PNN172" s="6"/>
      <c r="PNO172" s="6"/>
      <c r="PNP172" s="6"/>
      <c r="PNQ172" s="6"/>
      <c r="PNR172" s="6"/>
      <c r="PNS172" s="6"/>
      <c r="PNT172" s="6"/>
      <c r="PNU172" s="6"/>
      <c r="PNV172" s="6"/>
      <c r="PNW172" s="6"/>
      <c r="PNX172" s="6"/>
      <c r="PNY172" s="6"/>
      <c r="PNZ172" s="6"/>
      <c r="POA172" s="6"/>
      <c r="POB172" s="6"/>
      <c r="POC172" s="6"/>
      <c r="POD172" s="6"/>
      <c r="POE172" s="6"/>
      <c r="POF172" s="6"/>
      <c r="POG172" s="6"/>
      <c r="POH172" s="6"/>
      <c r="POI172" s="6"/>
      <c r="POJ172" s="6"/>
      <c r="POK172" s="6"/>
      <c r="POL172" s="6"/>
      <c r="POM172" s="6"/>
      <c r="PON172" s="6"/>
      <c r="POO172" s="6"/>
      <c r="POP172" s="6"/>
      <c r="POQ172" s="6"/>
      <c r="POR172" s="6"/>
      <c r="POS172" s="6"/>
      <c r="POT172" s="6"/>
      <c r="POU172" s="6"/>
      <c r="POV172" s="6"/>
      <c r="POW172" s="6"/>
      <c r="POX172" s="6"/>
      <c r="POY172" s="6"/>
      <c r="POZ172" s="6"/>
      <c r="PPA172" s="6"/>
      <c r="PPB172" s="6"/>
      <c r="PPC172" s="6"/>
      <c r="PPD172" s="6"/>
      <c r="PPE172" s="6"/>
      <c r="PPF172" s="6"/>
      <c r="PPG172" s="6"/>
      <c r="PPH172" s="6"/>
      <c r="PPI172" s="6"/>
      <c r="PPJ172" s="6"/>
      <c r="PPK172" s="6"/>
      <c r="PPL172" s="6"/>
      <c r="PPM172" s="6"/>
      <c r="PPN172" s="6"/>
      <c r="PPO172" s="6"/>
      <c r="PPP172" s="6"/>
      <c r="PPQ172" s="6"/>
      <c r="PPR172" s="6"/>
      <c r="PPS172" s="6"/>
      <c r="PPT172" s="6"/>
      <c r="PPU172" s="6"/>
      <c r="PPV172" s="6"/>
      <c r="PPW172" s="6"/>
      <c r="PPX172" s="6"/>
      <c r="PPY172" s="6"/>
      <c r="PPZ172" s="6"/>
      <c r="PQA172" s="6"/>
      <c r="PQB172" s="6"/>
      <c r="PQC172" s="6"/>
      <c r="PQD172" s="6"/>
      <c r="PQE172" s="6"/>
      <c r="PQF172" s="6"/>
      <c r="PQG172" s="6"/>
      <c r="PQH172" s="6"/>
      <c r="PQI172" s="6"/>
      <c r="PQJ172" s="6"/>
      <c r="PQK172" s="6"/>
      <c r="PQL172" s="6"/>
      <c r="PQM172" s="6"/>
      <c r="PQN172" s="6"/>
      <c r="PQO172" s="6"/>
      <c r="PQP172" s="6"/>
      <c r="PQQ172" s="6"/>
      <c r="PQR172" s="6"/>
      <c r="PQS172" s="6"/>
      <c r="PQT172" s="6"/>
      <c r="PQU172" s="6"/>
      <c r="PQV172" s="6"/>
      <c r="PQW172" s="6"/>
      <c r="PQX172" s="6"/>
      <c r="PQY172" s="6"/>
      <c r="PQZ172" s="6"/>
      <c r="PRA172" s="6"/>
      <c r="PRB172" s="6"/>
      <c r="PRC172" s="6"/>
      <c r="PRD172" s="6"/>
      <c r="PRE172" s="6"/>
      <c r="PRF172" s="6"/>
      <c r="PRG172" s="6"/>
      <c r="PRH172" s="6"/>
      <c r="PRI172" s="6"/>
      <c r="PRJ172" s="6"/>
      <c r="PRK172" s="6"/>
      <c r="PRL172" s="6"/>
      <c r="PRM172" s="6"/>
      <c r="PRN172" s="6"/>
      <c r="PRO172" s="6"/>
      <c r="PRP172" s="6"/>
      <c r="PRQ172" s="6"/>
      <c r="PRR172" s="6"/>
      <c r="PRS172" s="6"/>
      <c r="PRT172" s="6"/>
      <c r="PRU172" s="6"/>
      <c r="PRV172" s="6"/>
      <c r="PRW172" s="6"/>
      <c r="PRX172" s="6"/>
      <c r="PRY172" s="6"/>
      <c r="PRZ172" s="6"/>
      <c r="PSA172" s="6"/>
      <c r="PSB172" s="6"/>
      <c r="PSC172" s="6"/>
      <c r="PSD172" s="6"/>
      <c r="PSE172" s="6"/>
      <c r="PSF172" s="6"/>
      <c r="PSG172" s="6"/>
      <c r="PSH172" s="6"/>
      <c r="PSI172" s="6"/>
      <c r="PSJ172" s="6"/>
      <c r="PSK172" s="6"/>
      <c r="PSL172" s="6"/>
      <c r="PSM172" s="6"/>
      <c r="PSN172" s="6"/>
      <c r="PSO172" s="6"/>
      <c r="PSP172" s="6"/>
      <c r="PSQ172" s="6"/>
      <c r="PSR172" s="6"/>
      <c r="PSS172" s="6"/>
      <c r="PST172" s="6"/>
      <c r="PSU172" s="6"/>
      <c r="PSV172" s="6"/>
      <c r="PSW172" s="6"/>
      <c r="PSX172" s="6"/>
      <c r="PSY172" s="6"/>
      <c r="PSZ172" s="6"/>
      <c r="PTA172" s="6"/>
      <c r="PTB172" s="6"/>
      <c r="PTC172" s="6"/>
      <c r="PTD172" s="6"/>
      <c r="PTE172" s="6"/>
      <c r="PTF172" s="6"/>
      <c r="PTG172" s="6"/>
      <c r="PTH172" s="6"/>
      <c r="PTI172" s="6"/>
      <c r="PTJ172" s="6"/>
      <c r="PTK172" s="6"/>
      <c r="PTL172" s="6"/>
      <c r="PTM172" s="6"/>
      <c r="PTN172" s="6"/>
      <c r="PTO172" s="6"/>
      <c r="PTP172" s="6"/>
      <c r="PTQ172" s="6"/>
      <c r="PTR172" s="6"/>
      <c r="PTS172" s="6"/>
      <c r="PTT172" s="6"/>
      <c r="PTU172" s="6"/>
      <c r="PTV172" s="6"/>
      <c r="PTW172" s="6"/>
      <c r="PTX172" s="6"/>
      <c r="PTY172" s="6"/>
      <c r="PTZ172" s="6"/>
      <c r="PUA172" s="6"/>
      <c r="PUB172" s="6"/>
      <c r="PUC172" s="6"/>
      <c r="PUD172" s="6"/>
      <c r="PUE172" s="6"/>
      <c r="PUF172" s="6"/>
      <c r="PUG172" s="6"/>
      <c r="PUH172" s="6"/>
      <c r="PUI172" s="6"/>
      <c r="PUJ172" s="6"/>
      <c r="PUK172" s="6"/>
      <c r="PUL172" s="6"/>
      <c r="PUM172" s="6"/>
      <c r="PUN172" s="6"/>
      <c r="PUO172" s="6"/>
      <c r="PUP172" s="6"/>
      <c r="PUQ172" s="6"/>
      <c r="PUR172" s="6"/>
      <c r="PUS172" s="6"/>
      <c r="PUT172" s="6"/>
      <c r="PUU172" s="6"/>
      <c r="PUV172" s="6"/>
      <c r="PUW172" s="6"/>
      <c r="PUX172" s="6"/>
      <c r="PUY172" s="6"/>
      <c r="PUZ172" s="6"/>
      <c r="PVA172" s="6"/>
      <c r="PVB172" s="6"/>
      <c r="PVC172" s="6"/>
      <c r="PVD172" s="6"/>
      <c r="PVE172" s="6"/>
      <c r="PVF172" s="6"/>
      <c r="PVG172" s="6"/>
      <c r="PVH172" s="6"/>
      <c r="PVI172" s="6"/>
      <c r="PVJ172" s="6"/>
      <c r="PVK172" s="6"/>
      <c r="PVL172" s="6"/>
      <c r="PVM172" s="6"/>
      <c r="PVN172" s="6"/>
      <c r="PVO172" s="6"/>
      <c r="PVP172" s="6"/>
      <c r="PVQ172" s="6"/>
      <c r="PVR172" s="6"/>
      <c r="PVS172" s="6"/>
      <c r="PVT172" s="6"/>
      <c r="PVU172" s="6"/>
      <c r="PVV172" s="6"/>
      <c r="PVW172" s="6"/>
      <c r="PVX172" s="6"/>
      <c r="PVY172" s="6"/>
      <c r="PVZ172" s="6"/>
      <c r="PWA172" s="6"/>
      <c r="PWB172" s="6"/>
      <c r="PWC172" s="6"/>
      <c r="PWD172" s="6"/>
      <c r="PWE172" s="6"/>
      <c r="PWF172" s="6"/>
      <c r="PWG172" s="6"/>
      <c r="PWH172" s="6"/>
      <c r="PWI172" s="6"/>
      <c r="PWJ172" s="6"/>
      <c r="PWK172" s="6"/>
      <c r="PWL172" s="6"/>
      <c r="PWM172" s="6"/>
      <c r="PWN172" s="6"/>
      <c r="PWO172" s="6"/>
      <c r="PWP172" s="6"/>
      <c r="PWQ172" s="6"/>
      <c r="PWR172" s="6"/>
      <c r="PWS172" s="6"/>
      <c r="PWT172" s="6"/>
      <c r="PWU172" s="6"/>
      <c r="PWV172" s="6"/>
      <c r="PWW172" s="6"/>
      <c r="PWX172" s="6"/>
      <c r="PWY172" s="6"/>
      <c r="PWZ172" s="6"/>
      <c r="PXA172" s="6"/>
      <c r="PXB172" s="6"/>
      <c r="PXC172" s="6"/>
      <c r="PXD172" s="6"/>
      <c r="PXE172" s="6"/>
      <c r="PXF172" s="6"/>
      <c r="PXG172" s="6"/>
      <c r="PXH172" s="6"/>
      <c r="PXI172" s="6"/>
      <c r="PXJ172" s="6"/>
      <c r="PXK172" s="6"/>
      <c r="PXL172" s="6"/>
      <c r="PXM172" s="6"/>
      <c r="PXN172" s="6"/>
      <c r="PXO172" s="6"/>
      <c r="PXP172" s="6"/>
      <c r="PXQ172" s="6"/>
      <c r="PXR172" s="6"/>
      <c r="PXS172" s="6"/>
      <c r="PXT172" s="6"/>
      <c r="PXU172" s="6"/>
      <c r="PXV172" s="6"/>
      <c r="PXW172" s="6"/>
      <c r="PXX172" s="6"/>
      <c r="PXY172" s="6"/>
      <c r="PXZ172" s="6"/>
      <c r="PYA172" s="6"/>
      <c r="PYB172" s="6"/>
      <c r="PYC172" s="6"/>
      <c r="PYD172" s="6"/>
      <c r="PYE172" s="6"/>
      <c r="PYF172" s="6"/>
      <c r="PYG172" s="6"/>
      <c r="PYH172" s="6"/>
      <c r="PYI172" s="6"/>
      <c r="PYJ172" s="6"/>
      <c r="PYK172" s="6"/>
      <c r="PYL172" s="6"/>
      <c r="PYM172" s="6"/>
      <c r="PYN172" s="6"/>
      <c r="PYO172" s="6"/>
      <c r="PYP172" s="6"/>
      <c r="PYQ172" s="6"/>
      <c r="PYR172" s="6"/>
      <c r="PYS172" s="6"/>
      <c r="PYT172" s="6"/>
      <c r="PYU172" s="6"/>
      <c r="PYV172" s="6"/>
      <c r="PYW172" s="6"/>
      <c r="PYX172" s="6"/>
      <c r="PYY172" s="6"/>
      <c r="PYZ172" s="6"/>
      <c r="PZA172" s="6"/>
      <c r="PZB172" s="6"/>
      <c r="PZC172" s="6"/>
      <c r="PZD172" s="6"/>
      <c r="PZE172" s="6"/>
      <c r="PZF172" s="6"/>
      <c r="PZG172" s="6"/>
      <c r="PZH172" s="6"/>
      <c r="PZI172" s="6"/>
      <c r="PZJ172" s="6"/>
      <c r="PZK172" s="6"/>
      <c r="PZL172" s="6"/>
      <c r="PZM172" s="6"/>
      <c r="PZN172" s="6"/>
      <c r="PZO172" s="6"/>
      <c r="PZP172" s="6"/>
      <c r="PZQ172" s="6"/>
      <c r="PZR172" s="6"/>
      <c r="PZS172" s="6"/>
      <c r="PZT172" s="6"/>
      <c r="PZU172" s="6"/>
      <c r="PZV172" s="6"/>
      <c r="PZW172" s="6"/>
      <c r="PZX172" s="6"/>
      <c r="PZY172" s="6"/>
      <c r="PZZ172" s="6"/>
      <c r="QAA172" s="6"/>
      <c r="QAB172" s="6"/>
      <c r="QAC172" s="6"/>
      <c r="QAD172" s="6"/>
      <c r="QAE172" s="6"/>
      <c r="QAF172" s="6"/>
      <c r="QAG172" s="6"/>
      <c r="QAH172" s="6"/>
      <c r="QAI172" s="6"/>
      <c r="QAJ172" s="6"/>
      <c r="QAK172" s="6"/>
      <c r="QAL172" s="6"/>
      <c r="QAM172" s="6"/>
      <c r="QAN172" s="6"/>
      <c r="QAO172" s="6"/>
      <c r="QAP172" s="6"/>
      <c r="QAQ172" s="6"/>
      <c r="QAR172" s="6"/>
      <c r="QAS172" s="6"/>
      <c r="QAT172" s="6"/>
      <c r="QAU172" s="6"/>
      <c r="QAV172" s="6"/>
      <c r="QAW172" s="6"/>
      <c r="QAX172" s="6"/>
      <c r="QAY172" s="6"/>
      <c r="QAZ172" s="6"/>
      <c r="QBA172" s="6"/>
      <c r="QBB172" s="6"/>
      <c r="QBC172" s="6"/>
      <c r="QBD172" s="6"/>
      <c r="QBE172" s="6"/>
      <c r="QBF172" s="6"/>
      <c r="QBG172" s="6"/>
      <c r="QBH172" s="6"/>
      <c r="QBI172" s="6"/>
      <c r="QBJ172" s="6"/>
      <c r="QBK172" s="6"/>
      <c r="QBL172" s="6"/>
      <c r="QBM172" s="6"/>
      <c r="QBN172" s="6"/>
      <c r="QBO172" s="6"/>
      <c r="QBP172" s="6"/>
      <c r="QBQ172" s="6"/>
      <c r="QBR172" s="6"/>
      <c r="QBS172" s="6"/>
      <c r="QBT172" s="6"/>
      <c r="QBU172" s="6"/>
      <c r="QBV172" s="6"/>
      <c r="QBW172" s="6"/>
      <c r="QBX172" s="6"/>
      <c r="QBY172" s="6"/>
      <c r="QBZ172" s="6"/>
      <c r="QCA172" s="6"/>
      <c r="QCB172" s="6"/>
      <c r="QCC172" s="6"/>
      <c r="QCD172" s="6"/>
      <c r="QCE172" s="6"/>
      <c r="QCF172" s="6"/>
      <c r="QCG172" s="6"/>
      <c r="QCH172" s="6"/>
      <c r="QCI172" s="6"/>
      <c r="QCJ172" s="6"/>
      <c r="QCK172" s="6"/>
      <c r="QCL172" s="6"/>
      <c r="QCM172" s="6"/>
      <c r="QCN172" s="6"/>
      <c r="QCO172" s="6"/>
      <c r="QCP172" s="6"/>
      <c r="QCQ172" s="6"/>
      <c r="QCR172" s="6"/>
      <c r="QCS172" s="6"/>
      <c r="QCT172" s="6"/>
      <c r="QCU172" s="6"/>
      <c r="QCV172" s="6"/>
      <c r="QCW172" s="6"/>
      <c r="QCX172" s="6"/>
      <c r="QCY172" s="6"/>
      <c r="QCZ172" s="6"/>
      <c r="QDA172" s="6"/>
      <c r="QDB172" s="6"/>
      <c r="QDC172" s="6"/>
      <c r="QDD172" s="6"/>
      <c r="QDE172" s="6"/>
      <c r="QDF172" s="6"/>
      <c r="QDG172" s="6"/>
      <c r="QDH172" s="6"/>
      <c r="QDI172" s="6"/>
      <c r="QDJ172" s="6"/>
      <c r="QDK172" s="6"/>
      <c r="QDL172" s="6"/>
      <c r="QDM172" s="6"/>
      <c r="QDN172" s="6"/>
      <c r="QDO172" s="6"/>
      <c r="QDP172" s="6"/>
      <c r="QDQ172" s="6"/>
      <c r="QDR172" s="6"/>
      <c r="QDS172" s="6"/>
      <c r="QDT172" s="6"/>
      <c r="QDU172" s="6"/>
      <c r="QDV172" s="6"/>
      <c r="QDW172" s="6"/>
      <c r="QDX172" s="6"/>
      <c r="QDY172" s="6"/>
      <c r="QDZ172" s="6"/>
      <c r="QEA172" s="6"/>
      <c r="QEB172" s="6"/>
      <c r="QEC172" s="6"/>
      <c r="QED172" s="6"/>
      <c r="QEE172" s="6"/>
      <c r="QEF172" s="6"/>
      <c r="QEG172" s="6"/>
      <c r="QEH172" s="6"/>
      <c r="QEI172" s="6"/>
      <c r="QEJ172" s="6"/>
      <c r="QEK172" s="6"/>
      <c r="QEL172" s="6"/>
      <c r="QEM172" s="6"/>
      <c r="QEN172" s="6"/>
      <c r="QEO172" s="6"/>
      <c r="QEP172" s="6"/>
      <c r="QEQ172" s="6"/>
      <c r="QER172" s="6"/>
      <c r="QES172" s="6"/>
      <c r="QET172" s="6"/>
      <c r="QEU172" s="6"/>
      <c r="QEV172" s="6"/>
      <c r="QEW172" s="6"/>
      <c r="QEX172" s="6"/>
      <c r="QEY172" s="6"/>
      <c r="QEZ172" s="6"/>
      <c r="QFA172" s="6"/>
      <c r="QFB172" s="6"/>
      <c r="QFC172" s="6"/>
      <c r="QFD172" s="6"/>
      <c r="QFE172" s="6"/>
      <c r="QFF172" s="6"/>
      <c r="QFG172" s="6"/>
      <c r="QFH172" s="6"/>
      <c r="QFI172" s="6"/>
      <c r="QFJ172" s="6"/>
      <c r="QFK172" s="6"/>
      <c r="QFL172" s="6"/>
      <c r="QFM172" s="6"/>
      <c r="QFN172" s="6"/>
      <c r="QFO172" s="6"/>
      <c r="QFP172" s="6"/>
      <c r="QFQ172" s="6"/>
      <c r="QFR172" s="6"/>
      <c r="QFS172" s="6"/>
      <c r="QFT172" s="6"/>
      <c r="QFU172" s="6"/>
      <c r="QFV172" s="6"/>
      <c r="QFW172" s="6"/>
      <c r="QFX172" s="6"/>
      <c r="QFY172" s="6"/>
      <c r="QFZ172" s="6"/>
      <c r="QGA172" s="6"/>
      <c r="QGB172" s="6"/>
      <c r="QGC172" s="6"/>
      <c r="QGD172" s="6"/>
      <c r="QGE172" s="6"/>
      <c r="QGF172" s="6"/>
      <c r="QGG172" s="6"/>
      <c r="QGH172" s="6"/>
      <c r="QGI172" s="6"/>
      <c r="QGJ172" s="6"/>
      <c r="QGK172" s="6"/>
      <c r="QGL172" s="6"/>
      <c r="QGM172" s="6"/>
      <c r="QGN172" s="6"/>
      <c r="QGO172" s="6"/>
      <c r="QGP172" s="6"/>
      <c r="QGQ172" s="6"/>
      <c r="QGR172" s="6"/>
      <c r="QGS172" s="6"/>
      <c r="QGT172" s="6"/>
      <c r="QGU172" s="6"/>
      <c r="QGV172" s="6"/>
      <c r="QGW172" s="6"/>
      <c r="QGX172" s="6"/>
      <c r="QGY172" s="6"/>
      <c r="QGZ172" s="6"/>
      <c r="QHA172" s="6"/>
      <c r="QHB172" s="6"/>
      <c r="QHC172" s="6"/>
      <c r="QHD172" s="6"/>
      <c r="QHE172" s="6"/>
      <c r="QHF172" s="6"/>
      <c r="QHG172" s="6"/>
      <c r="QHH172" s="6"/>
      <c r="QHI172" s="6"/>
      <c r="QHJ172" s="6"/>
      <c r="QHK172" s="6"/>
      <c r="QHL172" s="6"/>
      <c r="QHM172" s="6"/>
      <c r="QHN172" s="6"/>
      <c r="QHO172" s="6"/>
      <c r="QHP172" s="6"/>
      <c r="QHQ172" s="6"/>
      <c r="QHR172" s="6"/>
      <c r="QHS172" s="6"/>
      <c r="QHT172" s="6"/>
      <c r="QHU172" s="6"/>
      <c r="QHV172" s="6"/>
      <c r="QHW172" s="6"/>
      <c r="QHX172" s="6"/>
      <c r="QHY172" s="6"/>
      <c r="QHZ172" s="6"/>
      <c r="QIA172" s="6"/>
      <c r="QIB172" s="6"/>
      <c r="QIC172" s="6"/>
      <c r="QID172" s="6"/>
      <c r="QIE172" s="6"/>
      <c r="QIF172" s="6"/>
      <c r="QIG172" s="6"/>
      <c r="QIH172" s="6"/>
      <c r="QII172" s="6"/>
      <c r="QIJ172" s="6"/>
      <c r="QIK172" s="6"/>
      <c r="QIL172" s="6"/>
      <c r="QIM172" s="6"/>
      <c r="QIN172" s="6"/>
      <c r="QIO172" s="6"/>
      <c r="QIP172" s="6"/>
      <c r="QIQ172" s="6"/>
      <c r="QIR172" s="6"/>
      <c r="QIS172" s="6"/>
      <c r="QIT172" s="6"/>
      <c r="QIU172" s="6"/>
      <c r="QIV172" s="6"/>
      <c r="QIW172" s="6"/>
      <c r="QIX172" s="6"/>
      <c r="QIY172" s="6"/>
      <c r="QIZ172" s="6"/>
      <c r="QJA172" s="6"/>
      <c r="QJB172" s="6"/>
      <c r="QJC172" s="6"/>
      <c r="QJD172" s="6"/>
      <c r="QJE172" s="6"/>
      <c r="QJF172" s="6"/>
      <c r="QJG172" s="6"/>
      <c r="QJH172" s="6"/>
      <c r="QJI172" s="6"/>
      <c r="QJJ172" s="6"/>
      <c r="QJK172" s="6"/>
      <c r="QJL172" s="6"/>
      <c r="QJM172" s="6"/>
      <c r="QJN172" s="6"/>
      <c r="QJO172" s="6"/>
      <c r="QJP172" s="6"/>
      <c r="QJQ172" s="6"/>
      <c r="QJR172" s="6"/>
      <c r="QJS172" s="6"/>
      <c r="QJT172" s="6"/>
      <c r="QJU172" s="6"/>
      <c r="QJV172" s="6"/>
      <c r="QJW172" s="6"/>
      <c r="QJX172" s="6"/>
      <c r="QJY172" s="6"/>
      <c r="QJZ172" s="6"/>
      <c r="QKA172" s="6"/>
      <c r="QKB172" s="6"/>
      <c r="QKC172" s="6"/>
      <c r="QKD172" s="6"/>
      <c r="QKE172" s="6"/>
      <c r="QKF172" s="6"/>
      <c r="QKG172" s="6"/>
      <c r="QKH172" s="6"/>
      <c r="QKI172" s="6"/>
      <c r="QKJ172" s="6"/>
      <c r="QKK172" s="6"/>
      <c r="QKL172" s="6"/>
      <c r="QKM172" s="6"/>
      <c r="QKN172" s="6"/>
      <c r="QKO172" s="6"/>
      <c r="QKP172" s="6"/>
      <c r="QKQ172" s="6"/>
      <c r="QKR172" s="6"/>
      <c r="QKS172" s="6"/>
      <c r="QKT172" s="6"/>
      <c r="QKU172" s="6"/>
      <c r="QKV172" s="6"/>
      <c r="QKW172" s="6"/>
      <c r="QKX172" s="6"/>
      <c r="QKY172" s="6"/>
      <c r="QKZ172" s="6"/>
      <c r="QLA172" s="6"/>
      <c r="QLB172" s="6"/>
      <c r="QLC172" s="6"/>
      <c r="QLD172" s="6"/>
      <c r="QLE172" s="6"/>
      <c r="QLF172" s="6"/>
      <c r="QLG172" s="6"/>
      <c r="QLH172" s="6"/>
      <c r="QLI172" s="6"/>
      <c r="QLJ172" s="6"/>
      <c r="QLK172" s="6"/>
      <c r="QLL172" s="6"/>
      <c r="QLM172" s="6"/>
      <c r="QLN172" s="6"/>
      <c r="QLO172" s="6"/>
      <c r="QLP172" s="6"/>
      <c r="QLQ172" s="6"/>
      <c r="QLR172" s="6"/>
      <c r="QLS172" s="6"/>
      <c r="QLT172" s="6"/>
      <c r="QLU172" s="6"/>
      <c r="QLV172" s="6"/>
      <c r="QLW172" s="6"/>
      <c r="QLX172" s="6"/>
      <c r="QLY172" s="6"/>
      <c r="QLZ172" s="6"/>
      <c r="QMA172" s="6"/>
      <c r="QMB172" s="6"/>
      <c r="QMC172" s="6"/>
      <c r="QMD172" s="6"/>
      <c r="QME172" s="6"/>
      <c r="QMF172" s="6"/>
      <c r="QMG172" s="6"/>
      <c r="QMH172" s="6"/>
      <c r="QMI172" s="6"/>
      <c r="QMJ172" s="6"/>
      <c r="QMK172" s="6"/>
      <c r="QML172" s="6"/>
      <c r="QMM172" s="6"/>
      <c r="QMN172" s="6"/>
      <c r="QMO172" s="6"/>
      <c r="QMP172" s="6"/>
      <c r="QMQ172" s="6"/>
      <c r="QMR172" s="6"/>
      <c r="QMS172" s="6"/>
      <c r="QMT172" s="6"/>
      <c r="QMU172" s="6"/>
      <c r="QMV172" s="6"/>
      <c r="QMW172" s="6"/>
      <c r="QMX172" s="6"/>
      <c r="QMY172" s="6"/>
      <c r="QMZ172" s="6"/>
      <c r="QNA172" s="6"/>
      <c r="QNB172" s="6"/>
      <c r="QNC172" s="6"/>
      <c r="QND172" s="6"/>
      <c r="QNE172" s="6"/>
      <c r="QNF172" s="6"/>
      <c r="QNG172" s="6"/>
      <c r="QNH172" s="6"/>
      <c r="QNI172" s="6"/>
      <c r="QNJ172" s="6"/>
      <c r="QNK172" s="6"/>
      <c r="QNL172" s="6"/>
      <c r="QNM172" s="6"/>
      <c r="QNN172" s="6"/>
      <c r="QNO172" s="6"/>
      <c r="QNP172" s="6"/>
      <c r="QNQ172" s="6"/>
      <c r="QNR172" s="6"/>
      <c r="QNS172" s="6"/>
      <c r="QNT172" s="6"/>
      <c r="QNU172" s="6"/>
      <c r="QNV172" s="6"/>
      <c r="QNW172" s="6"/>
      <c r="QNX172" s="6"/>
      <c r="QNY172" s="6"/>
      <c r="QNZ172" s="6"/>
      <c r="QOA172" s="6"/>
      <c r="QOB172" s="6"/>
      <c r="QOC172" s="6"/>
      <c r="QOD172" s="6"/>
      <c r="QOE172" s="6"/>
      <c r="QOF172" s="6"/>
      <c r="QOG172" s="6"/>
      <c r="QOH172" s="6"/>
      <c r="QOI172" s="6"/>
      <c r="QOJ172" s="6"/>
      <c r="QOK172" s="6"/>
      <c r="QOL172" s="6"/>
      <c r="QOM172" s="6"/>
      <c r="QON172" s="6"/>
      <c r="QOO172" s="6"/>
      <c r="QOP172" s="6"/>
      <c r="QOQ172" s="6"/>
      <c r="QOR172" s="6"/>
      <c r="QOS172" s="6"/>
      <c r="QOT172" s="6"/>
      <c r="QOU172" s="6"/>
      <c r="QOV172" s="6"/>
      <c r="QOW172" s="6"/>
      <c r="QOX172" s="6"/>
      <c r="QOY172" s="6"/>
      <c r="QOZ172" s="6"/>
      <c r="QPA172" s="6"/>
      <c r="QPB172" s="6"/>
      <c r="QPC172" s="6"/>
      <c r="QPD172" s="6"/>
      <c r="QPE172" s="6"/>
      <c r="QPF172" s="6"/>
      <c r="QPG172" s="6"/>
      <c r="QPH172" s="6"/>
      <c r="QPI172" s="6"/>
      <c r="QPJ172" s="6"/>
      <c r="QPK172" s="6"/>
      <c r="QPL172" s="6"/>
      <c r="QPM172" s="6"/>
      <c r="QPN172" s="6"/>
      <c r="QPO172" s="6"/>
      <c r="QPP172" s="6"/>
      <c r="QPQ172" s="6"/>
      <c r="QPR172" s="6"/>
      <c r="QPS172" s="6"/>
      <c r="QPT172" s="6"/>
      <c r="QPU172" s="6"/>
      <c r="QPV172" s="6"/>
      <c r="QPW172" s="6"/>
      <c r="QPX172" s="6"/>
      <c r="QPY172" s="6"/>
      <c r="QPZ172" s="6"/>
      <c r="QQA172" s="6"/>
      <c r="QQB172" s="6"/>
      <c r="QQC172" s="6"/>
      <c r="QQD172" s="6"/>
      <c r="QQE172" s="6"/>
      <c r="QQF172" s="6"/>
      <c r="QQG172" s="6"/>
      <c r="QQH172" s="6"/>
      <c r="QQI172" s="6"/>
      <c r="QQJ172" s="6"/>
      <c r="QQK172" s="6"/>
      <c r="QQL172" s="6"/>
      <c r="QQM172" s="6"/>
      <c r="QQN172" s="6"/>
      <c r="QQO172" s="6"/>
      <c r="QQP172" s="6"/>
      <c r="QQQ172" s="6"/>
      <c r="QQR172" s="6"/>
      <c r="QQS172" s="6"/>
      <c r="QQT172" s="6"/>
      <c r="QQU172" s="6"/>
      <c r="QQV172" s="6"/>
      <c r="QQW172" s="6"/>
      <c r="QQX172" s="6"/>
      <c r="QQY172" s="6"/>
      <c r="QQZ172" s="6"/>
      <c r="QRA172" s="6"/>
      <c r="QRB172" s="6"/>
      <c r="QRC172" s="6"/>
      <c r="QRD172" s="6"/>
      <c r="QRE172" s="6"/>
      <c r="QRF172" s="6"/>
      <c r="QRG172" s="6"/>
      <c r="QRH172" s="6"/>
      <c r="QRI172" s="6"/>
      <c r="QRJ172" s="6"/>
      <c r="QRK172" s="6"/>
      <c r="QRL172" s="6"/>
      <c r="QRM172" s="6"/>
      <c r="QRN172" s="6"/>
      <c r="QRO172" s="6"/>
      <c r="QRP172" s="6"/>
      <c r="QRQ172" s="6"/>
      <c r="QRR172" s="6"/>
      <c r="QRS172" s="6"/>
      <c r="QRT172" s="6"/>
      <c r="QRU172" s="6"/>
      <c r="QRV172" s="6"/>
      <c r="QRW172" s="6"/>
      <c r="QRX172" s="6"/>
      <c r="QRY172" s="6"/>
      <c r="QRZ172" s="6"/>
      <c r="QSA172" s="6"/>
      <c r="QSB172" s="6"/>
      <c r="QSC172" s="6"/>
      <c r="QSD172" s="6"/>
      <c r="QSE172" s="6"/>
      <c r="QSF172" s="6"/>
      <c r="QSG172" s="6"/>
      <c r="QSH172" s="6"/>
      <c r="QSI172" s="6"/>
      <c r="QSJ172" s="6"/>
      <c r="QSK172" s="6"/>
      <c r="QSL172" s="6"/>
      <c r="QSM172" s="6"/>
      <c r="QSN172" s="6"/>
      <c r="QSO172" s="6"/>
      <c r="QSP172" s="6"/>
      <c r="QSQ172" s="6"/>
      <c r="QSR172" s="6"/>
      <c r="QSS172" s="6"/>
      <c r="QST172" s="6"/>
      <c r="QSU172" s="6"/>
      <c r="QSV172" s="6"/>
      <c r="QSW172" s="6"/>
      <c r="QSX172" s="6"/>
      <c r="QSY172" s="6"/>
      <c r="QSZ172" s="6"/>
      <c r="QTA172" s="6"/>
      <c r="QTB172" s="6"/>
      <c r="QTC172" s="6"/>
      <c r="QTD172" s="6"/>
      <c r="QTE172" s="6"/>
      <c r="QTF172" s="6"/>
      <c r="QTG172" s="6"/>
      <c r="QTH172" s="6"/>
      <c r="QTI172" s="6"/>
      <c r="QTJ172" s="6"/>
      <c r="QTK172" s="6"/>
      <c r="QTL172" s="6"/>
      <c r="QTM172" s="6"/>
      <c r="QTN172" s="6"/>
      <c r="QTO172" s="6"/>
      <c r="QTP172" s="6"/>
      <c r="QTQ172" s="6"/>
      <c r="QTR172" s="6"/>
      <c r="QTS172" s="6"/>
      <c r="QTT172" s="6"/>
      <c r="QTU172" s="6"/>
      <c r="QTV172" s="6"/>
      <c r="QTW172" s="6"/>
      <c r="QTX172" s="6"/>
      <c r="QTY172" s="6"/>
      <c r="QTZ172" s="6"/>
      <c r="QUA172" s="6"/>
      <c r="QUB172" s="6"/>
      <c r="QUC172" s="6"/>
      <c r="QUD172" s="6"/>
      <c r="QUE172" s="6"/>
      <c r="QUF172" s="6"/>
      <c r="QUG172" s="6"/>
      <c r="QUH172" s="6"/>
      <c r="QUI172" s="6"/>
      <c r="QUJ172" s="6"/>
      <c r="QUK172" s="6"/>
      <c r="QUL172" s="6"/>
      <c r="QUM172" s="6"/>
      <c r="QUN172" s="6"/>
      <c r="QUO172" s="6"/>
      <c r="QUP172" s="6"/>
      <c r="QUQ172" s="6"/>
      <c r="QUR172" s="6"/>
      <c r="QUS172" s="6"/>
      <c r="QUT172" s="6"/>
      <c r="QUU172" s="6"/>
      <c r="QUV172" s="6"/>
      <c r="QUW172" s="6"/>
      <c r="QUX172" s="6"/>
      <c r="QUY172" s="6"/>
      <c r="QUZ172" s="6"/>
      <c r="QVA172" s="6"/>
      <c r="QVB172" s="6"/>
      <c r="QVC172" s="6"/>
      <c r="QVD172" s="6"/>
      <c r="QVE172" s="6"/>
      <c r="QVF172" s="6"/>
      <c r="QVG172" s="6"/>
      <c r="QVH172" s="6"/>
      <c r="QVI172" s="6"/>
      <c r="QVJ172" s="6"/>
      <c r="QVK172" s="6"/>
      <c r="QVL172" s="6"/>
      <c r="QVM172" s="6"/>
      <c r="QVN172" s="6"/>
      <c r="QVO172" s="6"/>
      <c r="QVP172" s="6"/>
      <c r="QVQ172" s="6"/>
      <c r="QVR172" s="6"/>
      <c r="QVS172" s="6"/>
      <c r="QVT172" s="6"/>
      <c r="QVU172" s="6"/>
      <c r="QVV172" s="6"/>
      <c r="QVW172" s="6"/>
      <c r="QVX172" s="6"/>
      <c r="QVY172" s="6"/>
      <c r="QVZ172" s="6"/>
      <c r="QWA172" s="6"/>
      <c r="QWB172" s="6"/>
      <c r="QWC172" s="6"/>
      <c r="QWD172" s="6"/>
      <c r="QWE172" s="6"/>
      <c r="QWF172" s="6"/>
      <c r="QWG172" s="6"/>
      <c r="QWH172" s="6"/>
      <c r="QWI172" s="6"/>
      <c r="QWJ172" s="6"/>
      <c r="QWK172" s="6"/>
      <c r="QWL172" s="6"/>
      <c r="QWM172" s="6"/>
      <c r="QWN172" s="6"/>
      <c r="QWO172" s="6"/>
      <c r="QWP172" s="6"/>
      <c r="QWQ172" s="6"/>
      <c r="QWR172" s="6"/>
      <c r="QWS172" s="6"/>
      <c r="QWT172" s="6"/>
      <c r="QWU172" s="6"/>
      <c r="QWV172" s="6"/>
      <c r="QWW172" s="6"/>
      <c r="QWX172" s="6"/>
      <c r="QWY172" s="6"/>
      <c r="QWZ172" s="6"/>
      <c r="QXA172" s="6"/>
      <c r="QXB172" s="6"/>
      <c r="QXC172" s="6"/>
      <c r="QXD172" s="6"/>
      <c r="QXE172" s="6"/>
      <c r="QXF172" s="6"/>
      <c r="QXG172" s="6"/>
      <c r="QXH172" s="6"/>
      <c r="QXI172" s="6"/>
      <c r="QXJ172" s="6"/>
      <c r="QXK172" s="6"/>
      <c r="QXL172" s="6"/>
      <c r="QXM172" s="6"/>
      <c r="QXN172" s="6"/>
      <c r="QXO172" s="6"/>
      <c r="QXP172" s="6"/>
      <c r="QXQ172" s="6"/>
      <c r="QXR172" s="6"/>
      <c r="QXS172" s="6"/>
      <c r="QXT172" s="6"/>
      <c r="QXU172" s="6"/>
      <c r="QXV172" s="6"/>
      <c r="QXW172" s="6"/>
      <c r="QXX172" s="6"/>
      <c r="QXY172" s="6"/>
      <c r="QXZ172" s="6"/>
      <c r="QYA172" s="6"/>
      <c r="QYB172" s="6"/>
      <c r="QYC172" s="6"/>
      <c r="QYD172" s="6"/>
      <c r="QYE172" s="6"/>
      <c r="QYF172" s="6"/>
      <c r="QYG172" s="6"/>
      <c r="QYH172" s="6"/>
      <c r="QYI172" s="6"/>
      <c r="QYJ172" s="6"/>
      <c r="QYK172" s="6"/>
      <c r="QYL172" s="6"/>
      <c r="QYM172" s="6"/>
      <c r="QYN172" s="6"/>
      <c r="QYO172" s="6"/>
      <c r="QYP172" s="6"/>
      <c r="QYQ172" s="6"/>
      <c r="QYR172" s="6"/>
      <c r="QYS172" s="6"/>
      <c r="QYT172" s="6"/>
      <c r="QYU172" s="6"/>
      <c r="QYV172" s="6"/>
      <c r="QYW172" s="6"/>
      <c r="QYX172" s="6"/>
      <c r="QYY172" s="6"/>
      <c r="QYZ172" s="6"/>
      <c r="QZA172" s="6"/>
      <c r="QZB172" s="6"/>
      <c r="QZC172" s="6"/>
      <c r="QZD172" s="6"/>
      <c r="QZE172" s="6"/>
      <c r="QZF172" s="6"/>
      <c r="QZG172" s="6"/>
      <c r="QZH172" s="6"/>
      <c r="QZI172" s="6"/>
      <c r="QZJ172" s="6"/>
      <c r="QZK172" s="6"/>
      <c r="QZL172" s="6"/>
      <c r="QZM172" s="6"/>
      <c r="QZN172" s="6"/>
      <c r="QZO172" s="6"/>
      <c r="QZP172" s="6"/>
      <c r="QZQ172" s="6"/>
      <c r="QZR172" s="6"/>
      <c r="QZS172" s="6"/>
      <c r="QZT172" s="6"/>
      <c r="QZU172" s="6"/>
      <c r="QZV172" s="6"/>
      <c r="QZW172" s="6"/>
      <c r="QZX172" s="6"/>
      <c r="QZY172" s="6"/>
      <c r="QZZ172" s="6"/>
      <c r="RAA172" s="6"/>
      <c r="RAB172" s="6"/>
      <c r="RAC172" s="6"/>
      <c r="RAD172" s="6"/>
      <c r="RAE172" s="6"/>
      <c r="RAF172" s="6"/>
      <c r="RAG172" s="6"/>
      <c r="RAH172" s="6"/>
      <c r="RAI172" s="6"/>
      <c r="RAJ172" s="6"/>
      <c r="RAK172" s="6"/>
      <c r="RAL172" s="6"/>
      <c r="RAM172" s="6"/>
      <c r="RAN172" s="6"/>
      <c r="RAO172" s="6"/>
      <c r="RAP172" s="6"/>
      <c r="RAQ172" s="6"/>
      <c r="RAR172" s="6"/>
      <c r="RAS172" s="6"/>
      <c r="RAT172" s="6"/>
      <c r="RAU172" s="6"/>
      <c r="RAV172" s="6"/>
      <c r="RAW172" s="6"/>
      <c r="RAX172" s="6"/>
      <c r="RAY172" s="6"/>
      <c r="RAZ172" s="6"/>
      <c r="RBA172" s="6"/>
      <c r="RBB172" s="6"/>
      <c r="RBC172" s="6"/>
      <c r="RBD172" s="6"/>
      <c r="RBE172" s="6"/>
      <c r="RBF172" s="6"/>
      <c r="RBG172" s="6"/>
      <c r="RBH172" s="6"/>
      <c r="RBI172" s="6"/>
      <c r="RBJ172" s="6"/>
      <c r="RBK172" s="6"/>
      <c r="RBL172" s="6"/>
      <c r="RBM172" s="6"/>
      <c r="RBN172" s="6"/>
      <c r="RBO172" s="6"/>
      <c r="RBP172" s="6"/>
      <c r="RBQ172" s="6"/>
      <c r="RBR172" s="6"/>
      <c r="RBS172" s="6"/>
      <c r="RBT172" s="6"/>
      <c r="RBU172" s="6"/>
      <c r="RBV172" s="6"/>
      <c r="RBW172" s="6"/>
      <c r="RBX172" s="6"/>
      <c r="RBY172" s="6"/>
      <c r="RBZ172" s="6"/>
      <c r="RCA172" s="6"/>
      <c r="RCB172" s="6"/>
      <c r="RCC172" s="6"/>
      <c r="RCD172" s="6"/>
      <c r="RCE172" s="6"/>
      <c r="RCF172" s="6"/>
      <c r="RCG172" s="6"/>
      <c r="RCH172" s="6"/>
      <c r="RCI172" s="6"/>
      <c r="RCJ172" s="6"/>
      <c r="RCK172" s="6"/>
      <c r="RCL172" s="6"/>
      <c r="RCM172" s="6"/>
      <c r="RCN172" s="6"/>
      <c r="RCO172" s="6"/>
      <c r="RCP172" s="6"/>
      <c r="RCQ172" s="6"/>
      <c r="RCR172" s="6"/>
      <c r="RCS172" s="6"/>
      <c r="RCT172" s="6"/>
      <c r="RCU172" s="6"/>
      <c r="RCV172" s="6"/>
      <c r="RCW172" s="6"/>
      <c r="RCX172" s="6"/>
      <c r="RCY172" s="6"/>
      <c r="RCZ172" s="6"/>
      <c r="RDA172" s="6"/>
      <c r="RDB172" s="6"/>
      <c r="RDC172" s="6"/>
      <c r="RDD172" s="6"/>
      <c r="RDE172" s="6"/>
      <c r="RDF172" s="6"/>
      <c r="RDG172" s="6"/>
      <c r="RDH172" s="6"/>
      <c r="RDI172" s="6"/>
      <c r="RDJ172" s="6"/>
      <c r="RDK172" s="6"/>
      <c r="RDL172" s="6"/>
      <c r="RDM172" s="6"/>
      <c r="RDN172" s="6"/>
      <c r="RDO172" s="6"/>
      <c r="RDP172" s="6"/>
      <c r="RDQ172" s="6"/>
      <c r="RDR172" s="6"/>
      <c r="RDS172" s="6"/>
      <c r="RDT172" s="6"/>
      <c r="RDU172" s="6"/>
      <c r="RDV172" s="6"/>
      <c r="RDW172" s="6"/>
      <c r="RDX172" s="6"/>
      <c r="RDY172" s="6"/>
      <c r="RDZ172" s="6"/>
      <c r="REA172" s="6"/>
      <c r="REB172" s="6"/>
      <c r="REC172" s="6"/>
      <c r="RED172" s="6"/>
      <c r="REE172" s="6"/>
      <c r="REF172" s="6"/>
      <c r="REG172" s="6"/>
      <c r="REH172" s="6"/>
      <c r="REI172" s="6"/>
      <c r="REJ172" s="6"/>
      <c r="REK172" s="6"/>
      <c r="REL172" s="6"/>
      <c r="REM172" s="6"/>
      <c r="REN172" s="6"/>
      <c r="REO172" s="6"/>
      <c r="REP172" s="6"/>
      <c r="REQ172" s="6"/>
      <c r="RER172" s="6"/>
      <c r="RES172" s="6"/>
      <c r="RET172" s="6"/>
      <c r="REU172" s="6"/>
      <c r="REV172" s="6"/>
      <c r="REW172" s="6"/>
      <c r="REX172" s="6"/>
      <c r="REY172" s="6"/>
      <c r="REZ172" s="6"/>
      <c r="RFA172" s="6"/>
      <c r="RFB172" s="6"/>
      <c r="RFC172" s="6"/>
      <c r="RFD172" s="6"/>
      <c r="RFE172" s="6"/>
      <c r="RFF172" s="6"/>
      <c r="RFG172" s="6"/>
      <c r="RFH172" s="6"/>
      <c r="RFI172" s="6"/>
      <c r="RFJ172" s="6"/>
      <c r="RFK172" s="6"/>
      <c r="RFL172" s="6"/>
      <c r="RFM172" s="6"/>
      <c r="RFN172" s="6"/>
      <c r="RFO172" s="6"/>
      <c r="RFP172" s="6"/>
      <c r="RFQ172" s="6"/>
      <c r="RFR172" s="6"/>
      <c r="RFS172" s="6"/>
      <c r="RFT172" s="6"/>
      <c r="RFU172" s="6"/>
      <c r="RFV172" s="6"/>
      <c r="RFW172" s="6"/>
      <c r="RFX172" s="6"/>
      <c r="RFY172" s="6"/>
      <c r="RFZ172" s="6"/>
      <c r="RGA172" s="6"/>
      <c r="RGB172" s="6"/>
      <c r="RGC172" s="6"/>
      <c r="RGD172" s="6"/>
      <c r="RGE172" s="6"/>
      <c r="RGF172" s="6"/>
      <c r="RGG172" s="6"/>
      <c r="RGH172" s="6"/>
      <c r="RGI172" s="6"/>
      <c r="RGJ172" s="6"/>
      <c r="RGK172" s="6"/>
      <c r="RGL172" s="6"/>
      <c r="RGM172" s="6"/>
      <c r="RGN172" s="6"/>
      <c r="RGO172" s="6"/>
      <c r="RGP172" s="6"/>
      <c r="RGQ172" s="6"/>
      <c r="RGR172" s="6"/>
      <c r="RGS172" s="6"/>
      <c r="RGT172" s="6"/>
      <c r="RGU172" s="6"/>
      <c r="RGV172" s="6"/>
      <c r="RGW172" s="6"/>
      <c r="RGX172" s="6"/>
      <c r="RGY172" s="6"/>
      <c r="RGZ172" s="6"/>
      <c r="RHA172" s="6"/>
      <c r="RHB172" s="6"/>
      <c r="RHC172" s="6"/>
      <c r="RHD172" s="6"/>
      <c r="RHE172" s="6"/>
      <c r="RHF172" s="6"/>
      <c r="RHG172" s="6"/>
      <c r="RHH172" s="6"/>
      <c r="RHI172" s="6"/>
      <c r="RHJ172" s="6"/>
      <c r="RHK172" s="6"/>
      <c r="RHL172" s="6"/>
      <c r="RHM172" s="6"/>
      <c r="RHN172" s="6"/>
      <c r="RHO172" s="6"/>
      <c r="RHP172" s="6"/>
      <c r="RHQ172" s="6"/>
      <c r="RHR172" s="6"/>
      <c r="RHS172" s="6"/>
      <c r="RHT172" s="6"/>
      <c r="RHU172" s="6"/>
      <c r="RHV172" s="6"/>
      <c r="RHW172" s="6"/>
      <c r="RHX172" s="6"/>
      <c r="RHY172" s="6"/>
      <c r="RHZ172" s="6"/>
      <c r="RIA172" s="6"/>
      <c r="RIB172" s="6"/>
      <c r="RIC172" s="6"/>
      <c r="RID172" s="6"/>
      <c r="RIE172" s="6"/>
      <c r="RIF172" s="6"/>
      <c r="RIG172" s="6"/>
      <c r="RIH172" s="6"/>
      <c r="RII172" s="6"/>
      <c r="RIJ172" s="6"/>
      <c r="RIK172" s="6"/>
      <c r="RIL172" s="6"/>
      <c r="RIM172" s="6"/>
      <c r="RIN172" s="6"/>
      <c r="RIO172" s="6"/>
      <c r="RIP172" s="6"/>
      <c r="RIQ172" s="6"/>
      <c r="RIR172" s="6"/>
      <c r="RIS172" s="6"/>
      <c r="RIT172" s="6"/>
      <c r="RIU172" s="6"/>
      <c r="RIV172" s="6"/>
      <c r="RIW172" s="6"/>
      <c r="RIX172" s="6"/>
      <c r="RIY172" s="6"/>
      <c r="RIZ172" s="6"/>
      <c r="RJA172" s="6"/>
      <c r="RJB172" s="6"/>
      <c r="RJC172" s="6"/>
      <c r="RJD172" s="6"/>
      <c r="RJE172" s="6"/>
      <c r="RJF172" s="6"/>
      <c r="RJG172" s="6"/>
      <c r="RJH172" s="6"/>
      <c r="RJI172" s="6"/>
      <c r="RJJ172" s="6"/>
      <c r="RJK172" s="6"/>
      <c r="RJL172" s="6"/>
      <c r="RJM172" s="6"/>
      <c r="RJN172" s="6"/>
      <c r="RJO172" s="6"/>
      <c r="RJP172" s="6"/>
      <c r="RJQ172" s="6"/>
      <c r="RJR172" s="6"/>
      <c r="RJS172" s="6"/>
      <c r="RJT172" s="6"/>
      <c r="RJU172" s="6"/>
      <c r="RJV172" s="6"/>
      <c r="RJW172" s="6"/>
      <c r="RJX172" s="6"/>
      <c r="RJY172" s="6"/>
      <c r="RJZ172" s="6"/>
      <c r="RKA172" s="6"/>
      <c r="RKB172" s="6"/>
      <c r="RKC172" s="6"/>
      <c r="RKD172" s="6"/>
      <c r="RKE172" s="6"/>
      <c r="RKF172" s="6"/>
      <c r="RKG172" s="6"/>
      <c r="RKH172" s="6"/>
      <c r="RKI172" s="6"/>
      <c r="RKJ172" s="6"/>
      <c r="RKK172" s="6"/>
      <c r="RKL172" s="6"/>
      <c r="RKM172" s="6"/>
      <c r="RKN172" s="6"/>
      <c r="RKO172" s="6"/>
      <c r="RKP172" s="6"/>
      <c r="RKQ172" s="6"/>
      <c r="RKR172" s="6"/>
      <c r="RKS172" s="6"/>
      <c r="RKT172" s="6"/>
      <c r="RKU172" s="6"/>
      <c r="RKV172" s="6"/>
      <c r="RKW172" s="6"/>
      <c r="RKX172" s="6"/>
      <c r="RKY172" s="6"/>
      <c r="RKZ172" s="6"/>
      <c r="RLA172" s="6"/>
      <c r="RLB172" s="6"/>
      <c r="RLC172" s="6"/>
      <c r="RLD172" s="6"/>
      <c r="RLE172" s="6"/>
      <c r="RLF172" s="6"/>
      <c r="RLG172" s="6"/>
      <c r="RLH172" s="6"/>
      <c r="RLI172" s="6"/>
      <c r="RLJ172" s="6"/>
      <c r="RLK172" s="6"/>
      <c r="RLL172" s="6"/>
      <c r="RLM172" s="6"/>
      <c r="RLN172" s="6"/>
      <c r="RLO172" s="6"/>
      <c r="RLP172" s="6"/>
      <c r="RLQ172" s="6"/>
      <c r="RLR172" s="6"/>
      <c r="RLS172" s="6"/>
      <c r="RLT172" s="6"/>
      <c r="RLU172" s="6"/>
      <c r="RLV172" s="6"/>
      <c r="RLW172" s="6"/>
      <c r="RLX172" s="6"/>
      <c r="RLY172" s="6"/>
      <c r="RLZ172" s="6"/>
      <c r="RMA172" s="6"/>
      <c r="RMB172" s="6"/>
      <c r="RMC172" s="6"/>
      <c r="RMD172" s="6"/>
      <c r="RME172" s="6"/>
      <c r="RMF172" s="6"/>
      <c r="RMG172" s="6"/>
      <c r="RMH172" s="6"/>
      <c r="RMI172" s="6"/>
      <c r="RMJ172" s="6"/>
      <c r="RMK172" s="6"/>
      <c r="RML172" s="6"/>
      <c r="RMM172" s="6"/>
      <c r="RMN172" s="6"/>
      <c r="RMO172" s="6"/>
      <c r="RMP172" s="6"/>
      <c r="RMQ172" s="6"/>
      <c r="RMR172" s="6"/>
      <c r="RMS172" s="6"/>
      <c r="RMT172" s="6"/>
      <c r="RMU172" s="6"/>
      <c r="RMV172" s="6"/>
      <c r="RMW172" s="6"/>
      <c r="RMX172" s="6"/>
      <c r="RMY172" s="6"/>
      <c r="RMZ172" s="6"/>
      <c r="RNA172" s="6"/>
      <c r="RNB172" s="6"/>
      <c r="RNC172" s="6"/>
      <c r="RND172" s="6"/>
      <c r="RNE172" s="6"/>
      <c r="RNF172" s="6"/>
      <c r="RNG172" s="6"/>
      <c r="RNH172" s="6"/>
      <c r="RNI172" s="6"/>
      <c r="RNJ172" s="6"/>
      <c r="RNK172" s="6"/>
      <c r="RNL172" s="6"/>
      <c r="RNM172" s="6"/>
      <c r="RNN172" s="6"/>
      <c r="RNO172" s="6"/>
      <c r="RNP172" s="6"/>
      <c r="RNQ172" s="6"/>
      <c r="RNR172" s="6"/>
      <c r="RNS172" s="6"/>
      <c r="RNT172" s="6"/>
      <c r="RNU172" s="6"/>
      <c r="RNV172" s="6"/>
      <c r="RNW172" s="6"/>
      <c r="RNX172" s="6"/>
      <c r="RNY172" s="6"/>
      <c r="RNZ172" s="6"/>
      <c r="ROA172" s="6"/>
      <c r="ROB172" s="6"/>
      <c r="ROC172" s="6"/>
      <c r="ROD172" s="6"/>
      <c r="ROE172" s="6"/>
      <c r="ROF172" s="6"/>
      <c r="ROG172" s="6"/>
      <c r="ROH172" s="6"/>
      <c r="ROI172" s="6"/>
      <c r="ROJ172" s="6"/>
      <c r="ROK172" s="6"/>
      <c r="ROL172" s="6"/>
      <c r="ROM172" s="6"/>
      <c r="RON172" s="6"/>
      <c r="ROO172" s="6"/>
      <c r="ROP172" s="6"/>
      <c r="ROQ172" s="6"/>
      <c r="ROR172" s="6"/>
      <c r="ROS172" s="6"/>
      <c r="ROT172" s="6"/>
      <c r="ROU172" s="6"/>
      <c r="ROV172" s="6"/>
      <c r="ROW172" s="6"/>
      <c r="ROX172" s="6"/>
      <c r="ROY172" s="6"/>
      <c r="ROZ172" s="6"/>
      <c r="RPA172" s="6"/>
      <c r="RPB172" s="6"/>
      <c r="RPC172" s="6"/>
      <c r="RPD172" s="6"/>
      <c r="RPE172" s="6"/>
      <c r="RPF172" s="6"/>
      <c r="RPG172" s="6"/>
      <c r="RPH172" s="6"/>
      <c r="RPI172" s="6"/>
      <c r="RPJ172" s="6"/>
      <c r="RPK172" s="6"/>
      <c r="RPL172" s="6"/>
      <c r="RPM172" s="6"/>
      <c r="RPN172" s="6"/>
      <c r="RPO172" s="6"/>
      <c r="RPP172" s="6"/>
      <c r="RPQ172" s="6"/>
      <c r="RPR172" s="6"/>
      <c r="RPS172" s="6"/>
      <c r="RPT172" s="6"/>
      <c r="RPU172" s="6"/>
      <c r="RPV172" s="6"/>
      <c r="RPW172" s="6"/>
      <c r="RPX172" s="6"/>
      <c r="RPY172" s="6"/>
      <c r="RPZ172" s="6"/>
      <c r="RQA172" s="6"/>
      <c r="RQB172" s="6"/>
      <c r="RQC172" s="6"/>
      <c r="RQD172" s="6"/>
      <c r="RQE172" s="6"/>
      <c r="RQF172" s="6"/>
      <c r="RQG172" s="6"/>
      <c r="RQH172" s="6"/>
      <c r="RQI172" s="6"/>
      <c r="RQJ172" s="6"/>
      <c r="RQK172" s="6"/>
      <c r="RQL172" s="6"/>
      <c r="RQM172" s="6"/>
      <c r="RQN172" s="6"/>
      <c r="RQO172" s="6"/>
      <c r="RQP172" s="6"/>
      <c r="RQQ172" s="6"/>
      <c r="RQR172" s="6"/>
      <c r="RQS172" s="6"/>
      <c r="RQT172" s="6"/>
      <c r="RQU172" s="6"/>
      <c r="RQV172" s="6"/>
      <c r="RQW172" s="6"/>
      <c r="RQX172" s="6"/>
      <c r="RQY172" s="6"/>
      <c r="RQZ172" s="6"/>
      <c r="RRA172" s="6"/>
      <c r="RRB172" s="6"/>
      <c r="RRC172" s="6"/>
      <c r="RRD172" s="6"/>
      <c r="RRE172" s="6"/>
      <c r="RRF172" s="6"/>
      <c r="RRG172" s="6"/>
      <c r="RRH172" s="6"/>
      <c r="RRI172" s="6"/>
      <c r="RRJ172" s="6"/>
      <c r="RRK172" s="6"/>
      <c r="RRL172" s="6"/>
      <c r="RRM172" s="6"/>
      <c r="RRN172" s="6"/>
      <c r="RRO172" s="6"/>
      <c r="RRP172" s="6"/>
      <c r="RRQ172" s="6"/>
      <c r="RRR172" s="6"/>
      <c r="RRS172" s="6"/>
      <c r="RRT172" s="6"/>
      <c r="RRU172" s="6"/>
      <c r="RRV172" s="6"/>
      <c r="RRW172" s="6"/>
      <c r="RRX172" s="6"/>
      <c r="RRY172" s="6"/>
      <c r="RRZ172" s="6"/>
      <c r="RSA172" s="6"/>
      <c r="RSB172" s="6"/>
      <c r="RSC172" s="6"/>
      <c r="RSD172" s="6"/>
      <c r="RSE172" s="6"/>
      <c r="RSF172" s="6"/>
      <c r="RSG172" s="6"/>
      <c r="RSH172" s="6"/>
      <c r="RSI172" s="6"/>
      <c r="RSJ172" s="6"/>
      <c r="RSK172" s="6"/>
      <c r="RSL172" s="6"/>
      <c r="RSM172" s="6"/>
      <c r="RSN172" s="6"/>
      <c r="RSO172" s="6"/>
      <c r="RSP172" s="6"/>
      <c r="RSQ172" s="6"/>
      <c r="RSR172" s="6"/>
      <c r="RSS172" s="6"/>
      <c r="RST172" s="6"/>
      <c r="RSU172" s="6"/>
      <c r="RSV172" s="6"/>
      <c r="RSW172" s="6"/>
      <c r="RSX172" s="6"/>
      <c r="RSY172" s="6"/>
      <c r="RSZ172" s="6"/>
      <c r="RTA172" s="6"/>
      <c r="RTB172" s="6"/>
      <c r="RTC172" s="6"/>
      <c r="RTD172" s="6"/>
      <c r="RTE172" s="6"/>
      <c r="RTF172" s="6"/>
      <c r="RTG172" s="6"/>
      <c r="RTH172" s="6"/>
      <c r="RTI172" s="6"/>
      <c r="RTJ172" s="6"/>
      <c r="RTK172" s="6"/>
      <c r="RTL172" s="6"/>
      <c r="RTM172" s="6"/>
      <c r="RTN172" s="6"/>
      <c r="RTO172" s="6"/>
      <c r="RTP172" s="6"/>
      <c r="RTQ172" s="6"/>
      <c r="RTR172" s="6"/>
      <c r="RTS172" s="6"/>
      <c r="RTT172" s="6"/>
      <c r="RTU172" s="6"/>
      <c r="RTV172" s="6"/>
      <c r="RTW172" s="6"/>
      <c r="RTX172" s="6"/>
      <c r="RTY172" s="6"/>
      <c r="RTZ172" s="6"/>
      <c r="RUA172" s="6"/>
      <c r="RUB172" s="6"/>
      <c r="RUC172" s="6"/>
      <c r="RUD172" s="6"/>
      <c r="RUE172" s="6"/>
      <c r="RUF172" s="6"/>
      <c r="RUG172" s="6"/>
      <c r="RUH172" s="6"/>
      <c r="RUI172" s="6"/>
      <c r="RUJ172" s="6"/>
      <c r="RUK172" s="6"/>
      <c r="RUL172" s="6"/>
      <c r="RUM172" s="6"/>
      <c r="RUN172" s="6"/>
      <c r="RUO172" s="6"/>
      <c r="RUP172" s="6"/>
      <c r="RUQ172" s="6"/>
      <c r="RUR172" s="6"/>
      <c r="RUS172" s="6"/>
      <c r="RUT172" s="6"/>
      <c r="RUU172" s="6"/>
      <c r="RUV172" s="6"/>
      <c r="RUW172" s="6"/>
      <c r="RUX172" s="6"/>
      <c r="RUY172" s="6"/>
      <c r="RUZ172" s="6"/>
      <c r="RVA172" s="6"/>
      <c r="RVB172" s="6"/>
      <c r="RVC172" s="6"/>
      <c r="RVD172" s="6"/>
      <c r="RVE172" s="6"/>
      <c r="RVF172" s="6"/>
      <c r="RVG172" s="6"/>
      <c r="RVH172" s="6"/>
      <c r="RVI172" s="6"/>
      <c r="RVJ172" s="6"/>
      <c r="RVK172" s="6"/>
      <c r="RVL172" s="6"/>
      <c r="RVM172" s="6"/>
      <c r="RVN172" s="6"/>
      <c r="RVO172" s="6"/>
      <c r="RVP172" s="6"/>
      <c r="RVQ172" s="6"/>
      <c r="RVR172" s="6"/>
      <c r="RVS172" s="6"/>
      <c r="RVT172" s="6"/>
      <c r="RVU172" s="6"/>
      <c r="RVV172" s="6"/>
      <c r="RVW172" s="6"/>
      <c r="RVX172" s="6"/>
      <c r="RVY172" s="6"/>
      <c r="RVZ172" s="6"/>
      <c r="RWA172" s="6"/>
      <c r="RWB172" s="6"/>
      <c r="RWC172" s="6"/>
      <c r="RWD172" s="6"/>
      <c r="RWE172" s="6"/>
      <c r="RWF172" s="6"/>
      <c r="RWG172" s="6"/>
      <c r="RWH172" s="6"/>
      <c r="RWI172" s="6"/>
      <c r="RWJ172" s="6"/>
      <c r="RWK172" s="6"/>
      <c r="RWL172" s="6"/>
      <c r="RWM172" s="6"/>
      <c r="RWN172" s="6"/>
      <c r="RWO172" s="6"/>
      <c r="RWP172" s="6"/>
      <c r="RWQ172" s="6"/>
      <c r="RWR172" s="6"/>
      <c r="RWS172" s="6"/>
      <c r="RWT172" s="6"/>
      <c r="RWU172" s="6"/>
      <c r="RWV172" s="6"/>
      <c r="RWW172" s="6"/>
      <c r="RWX172" s="6"/>
      <c r="RWY172" s="6"/>
      <c r="RWZ172" s="6"/>
      <c r="RXA172" s="6"/>
      <c r="RXB172" s="6"/>
      <c r="RXC172" s="6"/>
      <c r="RXD172" s="6"/>
      <c r="RXE172" s="6"/>
      <c r="RXF172" s="6"/>
      <c r="RXG172" s="6"/>
      <c r="RXH172" s="6"/>
      <c r="RXI172" s="6"/>
      <c r="RXJ172" s="6"/>
      <c r="RXK172" s="6"/>
      <c r="RXL172" s="6"/>
      <c r="RXM172" s="6"/>
      <c r="RXN172" s="6"/>
      <c r="RXO172" s="6"/>
      <c r="RXP172" s="6"/>
      <c r="RXQ172" s="6"/>
      <c r="RXR172" s="6"/>
      <c r="RXS172" s="6"/>
      <c r="RXT172" s="6"/>
      <c r="RXU172" s="6"/>
      <c r="RXV172" s="6"/>
      <c r="RXW172" s="6"/>
      <c r="RXX172" s="6"/>
      <c r="RXY172" s="6"/>
      <c r="RXZ172" s="6"/>
      <c r="RYA172" s="6"/>
      <c r="RYB172" s="6"/>
      <c r="RYC172" s="6"/>
      <c r="RYD172" s="6"/>
      <c r="RYE172" s="6"/>
      <c r="RYF172" s="6"/>
      <c r="RYG172" s="6"/>
      <c r="RYH172" s="6"/>
      <c r="RYI172" s="6"/>
      <c r="RYJ172" s="6"/>
      <c r="RYK172" s="6"/>
      <c r="RYL172" s="6"/>
      <c r="RYM172" s="6"/>
      <c r="RYN172" s="6"/>
      <c r="RYO172" s="6"/>
      <c r="RYP172" s="6"/>
      <c r="RYQ172" s="6"/>
      <c r="RYR172" s="6"/>
      <c r="RYS172" s="6"/>
      <c r="RYT172" s="6"/>
      <c r="RYU172" s="6"/>
      <c r="RYV172" s="6"/>
      <c r="RYW172" s="6"/>
      <c r="RYX172" s="6"/>
      <c r="RYY172" s="6"/>
      <c r="RYZ172" s="6"/>
      <c r="RZA172" s="6"/>
      <c r="RZB172" s="6"/>
      <c r="RZC172" s="6"/>
      <c r="RZD172" s="6"/>
      <c r="RZE172" s="6"/>
      <c r="RZF172" s="6"/>
      <c r="RZG172" s="6"/>
      <c r="RZH172" s="6"/>
      <c r="RZI172" s="6"/>
      <c r="RZJ172" s="6"/>
      <c r="RZK172" s="6"/>
      <c r="RZL172" s="6"/>
      <c r="RZM172" s="6"/>
      <c r="RZN172" s="6"/>
      <c r="RZO172" s="6"/>
      <c r="RZP172" s="6"/>
      <c r="RZQ172" s="6"/>
      <c r="RZR172" s="6"/>
      <c r="RZS172" s="6"/>
      <c r="RZT172" s="6"/>
      <c r="RZU172" s="6"/>
      <c r="RZV172" s="6"/>
      <c r="RZW172" s="6"/>
      <c r="RZX172" s="6"/>
      <c r="RZY172" s="6"/>
      <c r="RZZ172" s="6"/>
      <c r="SAA172" s="6"/>
      <c r="SAB172" s="6"/>
      <c r="SAC172" s="6"/>
      <c r="SAD172" s="6"/>
      <c r="SAE172" s="6"/>
      <c r="SAF172" s="6"/>
      <c r="SAG172" s="6"/>
      <c r="SAH172" s="6"/>
      <c r="SAI172" s="6"/>
      <c r="SAJ172" s="6"/>
      <c r="SAK172" s="6"/>
      <c r="SAL172" s="6"/>
      <c r="SAM172" s="6"/>
      <c r="SAN172" s="6"/>
      <c r="SAO172" s="6"/>
      <c r="SAP172" s="6"/>
      <c r="SAQ172" s="6"/>
      <c r="SAR172" s="6"/>
      <c r="SAS172" s="6"/>
      <c r="SAT172" s="6"/>
      <c r="SAU172" s="6"/>
      <c r="SAV172" s="6"/>
      <c r="SAW172" s="6"/>
      <c r="SAX172" s="6"/>
      <c r="SAY172" s="6"/>
      <c r="SAZ172" s="6"/>
      <c r="SBA172" s="6"/>
      <c r="SBB172" s="6"/>
      <c r="SBC172" s="6"/>
      <c r="SBD172" s="6"/>
      <c r="SBE172" s="6"/>
      <c r="SBF172" s="6"/>
      <c r="SBG172" s="6"/>
      <c r="SBH172" s="6"/>
      <c r="SBI172" s="6"/>
      <c r="SBJ172" s="6"/>
      <c r="SBK172" s="6"/>
      <c r="SBL172" s="6"/>
      <c r="SBM172" s="6"/>
      <c r="SBN172" s="6"/>
      <c r="SBO172" s="6"/>
      <c r="SBP172" s="6"/>
      <c r="SBQ172" s="6"/>
      <c r="SBR172" s="6"/>
      <c r="SBS172" s="6"/>
      <c r="SBT172" s="6"/>
      <c r="SBU172" s="6"/>
      <c r="SBV172" s="6"/>
      <c r="SBW172" s="6"/>
      <c r="SBX172" s="6"/>
      <c r="SBY172" s="6"/>
      <c r="SBZ172" s="6"/>
      <c r="SCA172" s="6"/>
      <c r="SCB172" s="6"/>
      <c r="SCC172" s="6"/>
      <c r="SCD172" s="6"/>
      <c r="SCE172" s="6"/>
      <c r="SCF172" s="6"/>
      <c r="SCG172" s="6"/>
      <c r="SCH172" s="6"/>
      <c r="SCI172" s="6"/>
      <c r="SCJ172" s="6"/>
      <c r="SCK172" s="6"/>
      <c r="SCL172" s="6"/>
      <c r="SCM172" s="6"/>
      <c r="SCN172" s="6"/>
      <c r="SCO172" s="6"/>
      <c r="SCP172" s="6"/>
      <c r="SCQ172" s="6"/>
      <c r="SCR172" s="6"/>
      <c r="SCS172" s="6"/>
      <c r="SCT172" s="6"/>
      <c r="SCU172" s="6"/>
      <c r="SCV172" s="6"/>
      <c r="SCW172" s="6"/>
      <c r="SCX172" s="6"/>
      <c r="SCY172" s="6"/>
      <c r="SCZ172" s="6"/>
      <c r="SDA172" s="6"/>
      <c r="SDB172" s="6"/>
      <c r="SDC172" s="6"/>
      <c r="SDD172" s="6"/>
      <c r="SDE172" s="6"/>
      <c r="SDF172" s="6"/>
      <c r="SDG172" s="6"/>
      <c r="SDH172" s="6"/>
      <c r="SDI172" s="6"/>
      <c r="SDJ172" s="6"/>
      <c r="SDK172" s="6"/>
      <c r="SDL172" s="6"/>
      <c r="SDM172" s="6"/>
      <c r="SDN172" s="6"/>
      <c r="SDO172" s="6"/>
      <c r="SDP172" s="6"/>
      <c r="SDQ172" s="6"/>
      <c r="SDR172" s="6"/>
      <c r="SDS172" s="6"/>
      <c r="SDT172" s="6"/>
      <c r="SDU172" s="6"/>
      <c r="SDV172" s="6"/>
      <c r="SDW172" s="6"/>
      <c r="SDX172" s="6"/>
      <c r="SDY172" s="6"/>
      <c r="SDZ172" s="6"/>
      <c r="SEA172" s="6"/>
      <c r="SEB172" s="6"/>
      <c r="SEC172" s="6"/>
      <c r="SED172" s="6"/>
      <c r="SEE172" s="6"/>
      <c r="SEF172" s="6"/>
      <c r="SEG172" s="6"/>
      <c r="SEH172" s="6"/>
      <c r="SEI172" s="6"/>
      <c r="SEJ172" s="6"/>
      <c r="SEK172" s="6"/>
      <c r="SEL172" s="6"/>
      <c r="SEM172" s="6"/>
      <c r="SEN172" s="6"/>
      <c r="SEO172" s="6"/>
      <c r="SEP172" s="6"/>
      <c r="SEQ172" s="6"/>
      <c r="SER172" s="6"/>
      <c r="SES172" s="6"/>
      <c r="SET172" s="6"/>
      <c r="SEU172" s="6"/>
      <c r="SEV172" s="6"/>
      <c r="SEW172" s="6"/>
      <c r="SEX172" s="6"/>
      <c r="SEY172" s="6"/>
      <c r="SEZ172" s="6"/>
      <c r="SFA172" s="6"/>
      <c r="SFB172" s="6"/>
      <c r="SFC172" s="6"/>
      <c r="SFD172" s="6"/>
      <c r="SFE172" s="6"/>
      <c r="SFF172" s="6"/>
      <c r="SFG172" s="6"/>
      <c r="SFH172" s="6"/>
      <c r="SFI172" s="6"/>
      <c r="SFJ172" s="6"/>
      <c r="SFK172" s="6"/>
      <c r="SFL172" s="6"/>
      <c r="SFM172" s="6"/>
      <c r="SFN172" s="6"/>
      <c r="SFO172" s="6"/>
      <c r="SFP172" s="6"/>
      <c r="SFQ172" s="6"/>
      <c r="SFR172" s="6"/>
      <c r="SFS172" s="6"/>
      <c r="SFT172" s="6"/>
      <c r="SFU172" s="6"/>
      <c r="SFV172" s="6"/>
      <c r="SFW172" s="6"/>
      <c r="SFX172" s="6"/>
      <c r="SFY172" s="6"/>
      <c r="SFZ172" s="6"/>
      <c r="SGA172" s="6"/>
      <c r="SGB172" s="6"/>
      <c r="SGC172" s="6"/>
      <c r="SGD172" s="6"/>
      <c r="SGE172" s="6"/>
      <c r="SGF172" s="6"/>
      <c r="SGG172" s="6"/>
      <c r="SGH172" s="6"/>
      <c r="SGI172" s="6"/>
      <c r="SGJ172" s="6"/>
      <c r="SGK172" s="6"/>
      <c r="SGL172" s="6"/>
      <c r="SGM172" s="6"/>
      <c r="SGN172" s="6"/>
      <c r="SGO172" s="6"/>
      <c r="SGP172" s="6"/>
      <c r="SGQ172" s="6"/>
      <c r="SGR172" s="6"/>
      <c r="SGS172" s="6"/>
      <c r="SGT172" s="6"/>
      <c r="SGU172" s="6"/>
      <c r="SGV172" s="6"/>
      <c r="SGW172" s="6"/>
      <c r="SGX172" s="6"/>
      <c r="SGY172" s="6"/>
      <c r="SGZ172" s="6"/>
      <c r="SHA172" s="6"/>
      <c r="SHB172" s="6"/>
      <c r="SHC172" s="6"/>
      <c r="SHD172" s="6"/>
      <c r="SHE172" s="6"/>
      <c r="SHF172" s="6"/>
      <c r="SHG172" s="6"/>
      <c r="SHH172" s="6"/>
      <c r="SHI172" s="6"/>
      <c r="SHJ172" s="6"/>
      <c r="SHK172" s="6"/>
      <c r="SHL172" s="6"/>
      <c r="SHM172" s="6"/>
      <c r="SHN172" s="6"/>
      <c r="SHO172" s="6"/>
      <c r="SHP172" s="6"/>
      <c r="SHQ172" s="6"/>
      <c r="SHR172" s="6"/>
      <c r="SHS172" s="6"/>
      <c r="SHT172" s="6"/>
      <c r="SHU172" s="6"/>
      <c r="SHV172" s="6"/>
      <c r="SHW172" s="6"/>
      <c r="SHX172" s="6"/>
      <c r="SHY172" s="6"/>
      <c r="SHZ172" s="6"/>
      <c r="SIA172" s="6"/>
      <c r="SIB172" s="6"/>
      <c r="SIC172" s="6"/>
      <c r="SID172" s="6"/>
      <c r="SIE172" s="6"/>
      <c r="SIF172" s="6"/>
      <c r="SIG172" s="6"/>
      <c r="SIH172" s="6"/>
      <c r="SII172" s="6"/>
      <c r="SIJ172" s="6"/>
      <c r="SIK172" s="6"/>
      <c r="SIL172" s="6"/>
      <c r="SIM172" s="6"/>
      <c r="SIN172" s="6"/>
      <c r="SIO172" s="6"/>
      <c r="SIP172" s="6"/>
      <c r="SIQ172" s="6"/>
      <c r="SIR172" s="6"/>
      <c r="SIS172" s="6"/>
      <c r="SIT172" s="6"/>
      <c r="SIU172" s="6"/>
      <c r="SIV172" s="6"/>
      <c r="SIW172" s="6"/>
      <c r="SIX172" s="6"/>
      <c r="SIY172" s="6"/>
      <c r="SIZ172" s="6"/>
      <c r="SJA172" s="6"/>
      <c r="SJB172" s="6"/>
      <c r="SJC172" s="6"/>
      <c r="SJD172" s="6"/>
      <c r="SJE172" s="6"/>
      <c r="SJF172" s="6"/>
      <c r="SJG172" s="6"/>
      <c r="SJH172" s="6"/>
      <c r="SJI172" s="6"/>
      <c r="SJJ172" s="6"/>
      <c r="SJK172" s="6"/>
      <c r="SJL172" s="6"/>
      <c r="SJM172" s="6"/>
      <c r="SJN172" s="6"/>
      <c r="SJO172" s="6"/>
      <c r="SJP172" s="6"/>
      <c r="SJQ172" s="6"/>
      <c r="SJR172" s="6"/>
      <c r="SJS172" s="6"/>
      <c r="SJT172" s="6"/>
      <c r="SJU172" s="6"/>
      <c r="SJV172" s="6"/>
      <c r="SJW172" s="6"/>
      <c r="SJX172" s="6"/>
      <c r="SJY172" s="6"/>
      <c r="SJZ172" s="6"/>
      <c r="SKA172" s="6"/>
      <c r="SKB172" s="6"/>
      <c r="SKC172" s="6"/>
      <c r="SKD172" s="6"/>
      <c r="SKE172" s="6"/>
      <c r="SKF172" s="6"/>
      <c r="SKG172" s="6"/>
      <c r="SKH172" s="6"/>
      <c r="SKI172" s="6"/>
      <c r="SKJ172" s="6"/>
      <c r="SKK172" s="6"/>
      <c r="SKL172" s="6"/>
      <c r="SKM172" s="6"/>
      <c r="SKN172" s="6"/>
      <c r="SKO172" s="6"/>
      <c r="SKP172" s="6"/>
      <c r="SKQ172" s="6"/>
      <c r="SKR172" s="6"/>
      <c r="SKS172" s="6"/>
      <c r="SKT172" s="6"/>
      <c r="SKU172" s="6"/>
      <c r="SKV172" s="6"/>
      <c r="SKW172" s="6"/>
      <c r="SKX172" s="6"/>
      <c r="SKY172" s="6"/>
      <c r="SKZ172" s="6"/>
      <c r="SLA172" s="6"/>
      <c r="SLB172" s="6"/>
      <c r="SLC172" s="6"/>
      <c r="SLD172" s="6"/>
      <c r="SLE172" s="6"/>
      <c r="SLF172" s="6"/>
      <c r="SLG172" s="6"/>
      <c r="SLH172" s="6"/>
      <c r="SLI172" s="6"/>
      <c r="SLJ172" s="6"/>
      <c r="SLK172" s="6"/>
      <c r="SLL172" s="6"/>
      <c r="SLM172" s="6"/>
      <c r="SLN172" s="6"/>
      <c r="SLO172" s="6"/>
      <c r="SLP172" s="6"/>
      <c r="SLQ172" s="6"/>
      <c r="SLR172" s="6"/>
      <c r="SLS172" s="6"/>
      <c r="SLT172" s="6"/>
      <c r="SLU172" s="6"/>
      <c r="SLV172" s="6"/>
      <c r="SLW172" s="6"/>
      <c r="SLX172" s="6"/>
      <c r="SLY172" s="6"/>
      <c r="SLZ172" s="6"/>
      <c r="SMA172" s="6"/>
      <c r="SMB172" s="6"/>
      <c r="SMC172" s="6"/>
      <c r="SMD172" s="6"/>
      <c r="SME172" s="6"/>
      <c r="SMF172" s="6"/>
      <c r="SMG172" s="6"/>
      <c r="SMH172" s="6"/>
      <c r="SMI172" s="6"/>
      <c r="SMJ172" s="6"/>
      <c r="SMK172" s="6"/>
      <c r="SML172" s="6"/>
      <c r="SMM172" s="6"/>
      <c r="SMN172" s="6"/>
      <c r="SMO172" s="6"/>
      <c r="SMP172" s="6"/>
      <c r="SMQ172" s="6"/>
      <c r="SMR172" s="6"/>
      <c r="SMS172" s="6"/>
      <c r="SMT172" s="6"/>
      <c r="SMU172" s="6"/>
      <c r="SMV172" s="6"/>
      <c r="SMW172" s="6"/>
      <c r="SMX172" s="6"/>
      <c r="SMY172" s="6"/>
      <c r="SMZ172" s="6"/>
      <c r="SNA172" s="6"/>
      <c r="SNB172" s="6"/>
      <c r="SNC172" s="6"/>
      <c r="SND172" s="6"/>
      <c r="SNE172" s="6"/>
      <c r="SNF172" s="6"/>
      <c r="SNG172" s="6"/>
      <c r="SNH172" s="6"/>
      <c r="SNI172" s="6"/>
      <c r="SNJ172" s="6"/>
      <c r="SNK172" s="6"/>
      <c r="SNL172" s="6"/>
      <c r="SNM172" s="6"/>
      <c r="SNN172" s="6"/>
      <c r="SNO172" s="6"/>
      <c r="SNP172" s="6"/>
      <c r="SNQ172" s="6"/>
      <c r="SNR172" s="6"/>
      <c r="SNS172" s="6"/>
      <c r="SNT172" s="6"/>
      <c r="SNU172" s="6"/>
      <c r="SNV172" s="6"/>
      <c r="SNW172" s="6"/>
      <c r="SNX172" s="6"/>
      <c r="SNY172" s="6"/>
      <c r="SNZ172" s="6"/>
      <c r="SOA172" s="6"/>
      <c r="SOB172" s="6"/>
      <c r="SOC172" s="6"/>
      <c r="SOD172" s="6"/>
      <c r="SOE172" s="6"/>
      <c r="SOF172" s="6"/>
      <c r="SOG172" s="6"/>
      <c r="SOH172" s="6"/>
      <c r="SOI172" s="6"/>
      <c r="SOJ172" s="6"/>
      <c r="SOK172" s="6"/>
      <c r="SOL172" s="6"/>
      <c r="SOM172" s="6"/>
      <c r="SON172" s="6"/>
      <c r="SOO172" s="6"/>
      <c r="SOP172" s="6"/>
      <c r="SOQ172" s="6"/>
      <c r="SOR172" s="6"/>
      <c r="SOS172" s="6"/>
      <c r="SOT172" s="6"/>
      <c r="SOU172" s="6"/>
      <c r="SOV172" s="6"/>
      <c r="SOW172" s="6"/>
      <c r="SOX172" s="6"/>
      <c r="SOY172" s="6"/>
      <c r="SOZ172" s="6"/>
      <c r="SPA172" s="6"/>
      <c r="SPB172" s="6"/>
      <c r="SPC172" s="6"/>
      <c r="SPD172" s="6"/>
      <c r="SPE172" s="6"/>
      <c r="SPF172" s="6"/>
      <c r="SPG172" s="6"/>
      <c r="SPH172" s="6"/>
      <c r="SPI172" s="6"/>
      <c r="SPJ172" s="6"/>
      <c r="SPK172" s="6"/>
      <c r="SPL172" s="6"/>
      <c r="SPM172" s="6"/>
      <c r="SPN172" s="6"/>
      <c r="SPO172" s="6"/>
      <c r="SPP172" s="6"/>
      <c r="SPQ172" s="6"/>
      <c r="SPR172" s="6"/>
      <c r="SPS172" s="6"/>
      <c r="SPT172" s="6"/>
      <c r="SPU172" s="6"/>
      <c r="SPV172" s="6"/>
      <c r="SPW172" s="6"/>
      <c r="SPX172" s="6"/>
      <c r="SPY172" s="6"/>
      <c r="SPZ172" s="6"/>
      <c r="SQA172" s="6"/>
      <c r="SQB172" s="6"/>
      <c r="SQC172" s="6"/>
      <c r="SQD172" s="6"/>
      <c r="SQE172" s="6"/>
      <c r="SQF172" s="6"/>
      <c r="SQG172" s="6"/>
      <c r="SQH172" s="6"/>
      <c r="SQI172" s="6"/>
      <c r="SQJ172" s="6"/>
      <c r="SQK172" s="6"/>
      <c r="SQL172" s="6"/>
      <c r="SQM172" s="6"/>
      <c r="SQN172" s="6"/>
      <c r="SQO172" s="6"/>
      <c r="SQP172" s="6"/>
      <c r="SQQ172" s="6"/>
      <c r="SQR172" s="6"/>
      <c r="SQS172" s="6"/>
      <c r="SQT172" s="6"/>
      <c r="SQU172" s="6"/>
      <c r="SQV172" s="6"/>
      <c r="SQW172" s="6"/>
      <c r="SQX172" s="6"/>
      <c r="SQY172" s="6"/>
      <c r="SQZ172" s="6"/>
      <c r="SRA172" s="6"/>
      <c r="SRB172" s="6"/>
      <c r="SRC172" s="6"/>
      <c r="SRD172" s="6"/>
      <c r="SRE172" s="6"/>
      <c r="SRF172" s="6"/>
      <c r="SRG172" s="6"/>
      <c r="SRH172" s="6"/>
      <c r="SRI172" s="6"/>
      <c r="SRJ172" s="6"/>
      <c r="SRK172" s="6"/>
      <c r="SRL172" s="6"/>
      <c r="SRM172" s="6"/>
      <c r="SRN172" s="6"/>
      <c r="SRO172" s="6"/>
      <c r="SRP172" s="6"/>
      <c r="SRQ172" s="6"/>
      <c r="SRR172" s="6"/>
      <c r="SRS172" s="6"/>
      <c r="SRT172" s="6"/>
      <c r="SRU172" s="6"/>
      <c r="SRV172" s="6"/>
      <c r="SRW172" s="6"/>
      <c r="SRX172" s="6"/>
      <c r="SRY172" s="6"/>
      <c r="SRZ172" s="6"/>
      <c r="SSA172" s="6"/>
      <c r="SSB172" s="6"/>
      <c r="SSC172" s="6"/>
      <c r="SSD172" s="6"/>
      <c r="SSE172" s="6"/>
      <c r="SSF172" s="6"/>
      <c r="SSG172" s="6"/>
      <c r="SSH172" s="6"/>
      <c r="SSI172" s="6"/>
      <c r="SSJ172" s="6"/>
      <c r="SSK172" s="6"/>
      <c r="SSL172" s="6"/>
      <c r="SSM172" s="6"/>
      <c r="SSN172" s="6"/>
      <c r="SSO172" s="6"/>
      <c r="SSP172" s="6"/>
      <c r="SSQ172" s="6"/>
      <c r="SSR172" s="6"/>
      <c r="SSS172" s="6"/>
      <c r="SST172" s="6"/>
      <c r="SSU172" s="6"/>
      <c r="SSV172" s="6"/>
      <c r="SSW172" s="6"/>
      <c r="SSX172" s="6"/>
      <c r="SSY172" s="6"/>
      <c r="SSZ172" s="6"/>
      <c r="STA172" s="6"/>
      <c r="STB172" s="6"/>
      <c r="STC172" s="6"/>
      <c r="STD172" s="6"/>
      <c r="STE172" s="6"/>
      <c r="STF172" s="6"/>
      <c r="STG172" s="6"/>
      <c r="STH172" s="6"/>
      <c r="STI172" s="6"/>
      <c r="STJ172" s="6"/>
      <c r="STK172" s="6"/>
      <c r="STL172" s="6"/>
      <c r="STM172" s="6"/>
      <c r="STN172" s="6"/>
      <c r="STO172" s="6"/>
      <c r="STP172" s="6"/>
      <c r="STQ172" s="6"/>
      <c r="STR172" s="6"/>
      <c r="STS172" s="6"/>
      <c r="STT172" s="6"/>
      <c r="STU172" s="6"/>
      <c r="STV172" s="6"/>
      <c r="STW172" s="6"/>
      <c r="STX172" s="6"/>
      <c r="STY172" s="6"/>
      <c r="STZ172" s="6"/>
      <c r="SUA172" s="6"/>
      <c r="SUB172" s="6"/>
      <c r="SUC172" s="6"/>
      <c r="SUD172" s="6"/>
      <c r="SUE172" s="6"/>
      <c r="SUF172" s="6"/>
      <c r="SUG172" s="6"/>
      <c r="SUH172" s="6"/>
      <c r="SUI172" s="6"/>
      <c r="SUJ172" s="6"/>
      <c r="SUK172" s="6"/>
      <c r="SUL172" s="6"/>
      <c r="SUM172" s="6"/>
      <c r="SUN172" s="6"/>
      <c r="SUO172" s="6"/>
      <c r="SUP172" s="6"/>
      <c r="SUQ172" s="6"/>
      <c r="SUR172" s="6"/>
      <c r="SUS172" s="6"/>
      <c r="SUT172" s="6"/>
      <c r="SUU172" s="6"/>
      <c r="SUV172" s="6"/>
      <c r="SUW172" s="6"/>
      <c r="SUX172" s="6"/>
      <c r="SUY172" s="6"/>
      <c r="SUZ172" s="6"/>
      <c r="SVA172" s="6"/>
      <c r="SVB172" s="6"/>
      <c r="SVC172" s="6"/>
      <c r="SVD172" s="6"/>
      <c r="SVE172" s="6"/>
      <c r="SVF172" s="6"/>
      <c r="SVG172" s="6"/>
      <c r="SVH172" s="6"/>
      <c r="SVI172" s="6"/>
      <c r="SVJ172" s="6"/>
      <c r="SVK172" s="6"/>
      <c r="SVL172" s="6"/>
      <c r="SVM172" s="6"/>
      <c r="SVN172" s="6"/>
      <c r="SVO172" s="6"/>
      <c r="SVP172" s="6"/>
      <c r="SVQ172" s="6"/>
      <c r="SVR172" s="6"/>
      <c r="SVS172" s="6"/>
      <c r="SVT172" s="6"/>
      <c r="SVU172" s="6"/>
      <c r="SVV172" s="6"/>
      <c r="SVW172" s="6"/>
      <c r="SVX172" s="6"/>
      <c r="SVY172" s="6"/>
      <c r="SVZ172" s="6"/>
      <c r="SWA172" s="6"/>
      <c r="SWB172" s="6"/>
      <c r="SWC172" s="6"/>
      <c r="SWD172" s="6"/>
      <c r="SWE172" s="6"/>
      <c r="SWF172" s="6"/>
      <c r="SWG172" s="6"/>
      <c r="SWH172" s="6"/>
      <c r="SWI172" s="6"/>
      <c r="SWJ172" s="6"/>
      <c r="SWK172" s="6"/>
      <c r="SWL172" s="6"/>
      <c r="SWM172" s="6"/>
      <c r="SWN172" s="6"/>
      <c r="SWO172" s="6"/>
      <c r="SWP172" s="6"/>
      <c r="SWQ172" s="6"/>
      <c r="SWR172" s="6"/>
      <c r="SWS172" s="6"/>
      <c r="SWT172" s="6"/>
      <c r="SWU172" s="6"/>
      <c r="SWV172" s="6"/>
      <c r="SWW172" s="6"/>
      <c r="SWX172" s="6"/>
      <c r="SWY172" s="6"/>
      <c r="SWZ172" s="6"/>
      <c r="SXA172" s="6"/>
      <c r="SXB172" s="6"/>
      <c r="SXC172" s="6"/>
      <c r="SXD172" s="6"/>
      <c r="SXE172" s="6"/>
      <c r="SXF172" s="6"/>
      <c r="SXG172" s="6"/>
      <c r="SXH172" s="6"/>
      <c r="SXI172" s="6"/>
      <c r="SXJ172" s="6"/>
      <c r="SXK172" s="6"/>
      <c r="SXL172" s="6"/>
      <c r="SXM172" s="6"/>
      <c r="SXN172" s="6"/>
      <c r="SXO172" s="6"/>
      <c r="SXP172" s="6"/>
      <c r="SXQ172" s="6"/>
      <c r="SXR172" s="6"/>
      <c r="SXS172" s="6"/>
      <c r="SXT172" s="6"/>
      <c r="SXU172" s="6"/>
      <c r="SXV172" s="6"/>
      <c r="SXW172" s="6"/>
      <c r="SXX172" s="6"/>
      <c r="SXY172" s="6"/>
      <c r="SXZ172" s="6"/>
      <c r="SYA172" s="6"/>
      <c r="SYB172" s="6"/>
      <c r="SYC172" s="6"/>
      <c r="SYD172" s="6"/>
      <c r="SYE172" s="6"/>
      <c r="SYF172" s="6"/>
      <c r="SYG172" s="6"/>
      <c r="SYH172" s="6"/>
      <c r="SYI172" s="6"/>
      <c r="SYJ172" s="6"/>
      <c r="SYK172" s="6"/>
      <c r="SYL172" s="6"/>
      <c r="SYM172" s="6"/>
      <c r="SYN172" s="6"/>
      <c r="SYO172" s="6"/>
      <c r="SYP172" s="6"/>
      <c r="SYQ172" s="6"/>
      <c r="SYR172" s="6"/>
      <c r="SYS172" s="6"/>
      <c r="SYT172" s="6"/>
      <c r="SYU172" s="6"/>
      <c r="SYV172" s="6"/>
      <c r="SYW172" s="6"/>
      <c r="SYX172" s="6"/>
      <c r="SYY172" s="6"/>
      <c r="SYZ172" s="6"/>
      <c r="SZA172" s="6"/>
      <c r="SZB172" s="6"/>
      <c r="SZC172" s="6"/>
      <c r="SZD172" s="6"/>
      <c r="SZE172" s="6"/>
      <c r="SZF172" s="6"/>
      <c r="SZG172" s="6"/>
      <c r="SZH172" s="6"/>
      <c r="SZI172" s="6"/>
      <c r="SZJ172" s="6"/>
      <c r="SZK172" s="6"/>
      <c r="SZL172" s="6"/>
      <c r="SZM172" s="6"/>
      <c r="SZN172" s="6"/>
      <c r="SZO172" s="6"/>
      <c r="SZP172" s="6"/>
      <c r="SZQ172" s="6"/>
      <c r="SZR172" s="6"/>
      <c r="SZS172" s="6"/>
      <c r="SZT172" s="6"/>
      <c r="SZU172" s="6"/>
      <c r="SZV172" s="6"/>
      <c r="SZW172" s="6"/>
      <c r="SZX172" s="6"/>
      <c r="SZY172" s="6"/>
      <c r="SZZ172" s="6"/>
      <c r="TAA172" s="6"/>
      <c r="TAB172" s="6"/>
      <c r="TAC172" s="6"/>
      <c r="TAD172" s="6"/>
      <c r="TAE172" s="6"/>
      <c r="TAF172" s="6"/>
      <c r="TAG172" s="6"/>
      <c r="TAH172" s="6"/>
      <c r="TAI172" s="6"/>
      <c r="TAJ172" s="6"/>
      <c r="TAK172" s="6"/>
      <c r="TAL172" s="6"/>
      <c r="TAM172" s="6"/>
      <c r="TAN172" s="6"/>
      <c r="TAO172" s="6"/>
      <c r="TAP172" s="6"/>
      <c r="TAQ172" s="6"/>
      <c r="TAR172" s="6"/>
      <c r="TAS172" s="6"/>
      <c r="TAT172" s="6"/>
      <c r="TAU172" s="6"/>
      <c r="TAV172" s="6"/>
      <c r="TAW172" s="6"/>
      <c r="TAX172" s="6"/>
      <c r="TAY172" s="6"/>
      <c r="TAZ172" s="6"/>
      <c r="TBA172" s="6"/>
      <c r="TBB172" s="6"/>
      <c r="TBC172" s="6"/>
      <c r="TBD172" s="6"/>
      <c r="TBE172" s="6"/>
      <c r="TBF172" s="6"/>
      <c r="TBG172" s="6"/>
      <c r="TBH172" s="6"/>
      <c r="TBI172" s="6"/>
      <c r="TBJ172" s="6"/>
      <c r="TBK172" s="6"/>
      <c r="TBL172" s="6"/>
      <c r="TBM172" s="6"/>
      <c r="TBN172" s="6"/>
      <c r="TBO172" s="6"/>
      <c r="TBP172" s="6"/>
      <c r="TBQ172" s="6"/>
      <c r="TBR172" s="6"/>
      <c r="TBS172" s="6"/>
      <c r="TBT172" s="6"/>
      <c r="TBU172" s="6"/>
      <c r="TBV172" s="6"/>
      <c r="TBW172" s="6"/>
      <c r="TBX172" s="6"/>
      <c r="TBY172" s="6"/>
      <c r="TBZ172" s="6"/>
      <c r="TCA172" s="6"/>
      <c r="TCB172" s="6"/>
      <c r="TCC172" s="6"/>
      <c r="TCD172" s="6"/>
      <c r="TCE172" s="6"/>
      <c r="TCF172" s="6"/>
      <c r="TCG172" s="6"/>
      <c r="TCH172" s="6"/>
      <c r="TCI172" s="6"/>
      <c r="TCJ172" s="6"/>
      <c r="TCK172" s="6"/>
      <c r="TCL172" s="6"/>
      <c r="TCM172" s="6"/>
      <c r="TCN172" s="6"/>
      <c r="TCO172" s="6"/>
      <c r="TCP172" s="6"/>
      <c r="TCQ172" s="6"/>
      <c r="TCR172" s="6"/>
      <c r="TCS172" s="6"/>
      <c r="TCT172" s="6"/>
      <c r="TCU172" s="6"/>
      <c r="TCV172" s="6"/>
      <c r="TCW172" s="6"/>
      <c r="TCX172" s="6"/>
      <c r="TCY172" s="6"/>
      <c r="TCZ172" s="6"/>
      <c r="TDA172" s="6"/>
      <c r="TDB172" s="6"/>
      <c r="TDC172" s="6"/>
      <c r="TDD172" s="6"/>
      <c r="TDE172" s="6"/>
      <c r="TDF172" s="6"/>
      <c r="TDG172" s="6"/>
      <c r="TDH172" s="6"/>
      <c r="TDI172" s="6"/>
      <c r="TDJ172" s="6"/>
      <c r="TDK172" s="6"/>
      <c r="TDL172" s="6"/>
      <c r="TDM172" s="6"/>
      <c r="TDN172" s="6"/>
      <c r="TDO172" s="6"/>
      <c r="TDP172" s="6"/>
      <c r="TDQ172" s="6"/>
      <c r="TDR172" s="6"/>
      <c r="TDS172" s="6"/>
      <c r="TDT172" s="6"/>
      <c r="TDU172" s="6"/>
      <c r="TDV172" s="6"/>
      <c r="TDW172" s="6"/>
      <c r="TDX172" s="6"/>
      <c r="TDY172" s="6"/>
      <c r="TDZ172" s="6"/>
      <c r="TEA172" s="6"/>
      <c r="TEB172" s="6"/>
      <c r="TEC172" s="6"/>
      <c r="TED172" s="6"/>
      <c r="TEE172" s="6"/>
      <c r="TEF172" s="6"/>
      <c r="TEG172" s="6"/>
      <c r="TEH172" s="6"/>
      <c r="TEI172" s="6"/>
      <c r="TEJ172" s="6"/>
      <c r="TEK172" s="6"/>
      <c r="TEL172" s="6"/>
      <c r="TEM172" s="6"/>
      <c r="TEN172" s="6"/>
      <c r="TEO172" s="6"/>
      <c r="TEP172" s="6"/>
      <c r="TEQ172" s="6"/>
      <c r="TER172" s="6"/>
      <c r="TES172" s="6"/>
      <c r="TET172" s="6"/>
      <c r="TEU172" s="6"/>
      <c r="TEV172" s="6"/>
      <c r="TEW172" s="6"/>
      <c r="TEX172" s="6"/>
      <c r="TEY172" s="6"/>
      <c r="TEZ172" s="6"/>
      <c r="TFA172" s="6"/>
      <c r="TFB172" s="6"/>
      <c r="TFC172" s="6"/>
      <c r="TFD172" s="6"/>
      <c r="TFE172" s="6"/>
      <c r="TFF172" s="6"/>
      <c r="TFG172" s="6"/>
      <c r="TFH172" s="6"/>
      <c r="TFI172" s="6"/>
      <c r="TFJ172" s="6"/>
      <c r="TFK172" s="6"/>
      <c r="TFL172" s="6"/>
      <c r="TFM172" s="6"/>
      <c r="TFN172" s="6"/>
      <c r="TFO172" s="6"/>
      <c r="TFP172" s="6"/>
      <c r="TFQ172" s="6"/>
      <c r="TFR172" s="6"/>
      <c r="TFS172" s="6"/>
      <c r="TFT172" s="6"/>
      <c r="TFU172" s="6"/>
      <c r="TFV172" s="6"/>
      <c r="TFW172" s="6"/>
      <c r="TFX172" s="6"/>
      <c r="TFY172" s="6"/>
      <c r="TFZ172" s="6"/>
      <c r="TGA172" s="6"/>
      <c r="TGB172" s="6"/>
      <c r="TGC172" s="6"/>
      <c r="TGD172" s="6"/>
      <c r="TGE172" s="6"/>
      <c r="TGF172" s="6"/>
      <c r="TGG172" s="6"/>
      <c r="TGH172" s="6"/>
      <c r="TGI172" s="6"/>
      <c r="TGJ172" s="6"/>
      <c r="TGK172" s="6"/>
      <c r="TGL172" s="6"/>
      <c r="TGM172" s="6"/>
      <c r="TGN172" s="6"/>
      <c r="TGO172" s="6"/>
      <c r="TGP172" s="6"/>
      <c r="TGQ172" s="6"/>
      <c r="TGR172" s="6"/>
      <c r="TGS172" s="6"/>
      <c r="TGT172" s="6"/>
      <c r="TGU172" s="6"/>
      <c r="TGV172" s="6"/>
      <c r="TGW172" s="6"/>
      <c r="TGX172" s="6"/>
      <c r="TGY172" s="6"/>
      <c r="TGZ172" s="6"/>
      <c r="THA172" s="6"/>
      <c r="THB172" s="6"/>
      <c r="THC172" s="6"/>
      <c r="THD172" s="6"/>
      <c r="THE172" s="6"/>
      <c r="THF172" s="6"/>
      <c r="THG172" s="6"/>
      <c r="THH172" s="6"/>
      <c r="THI172" s="6"/>
      <c r="THJ172" s="6"/>
      <c r="THK172" s="6"/>
      <c r="THL172" s="6"/>
      <c r="THM172" s="6"/>
      <c r="THN172" s="6"/>
      <c r="THO172" s="6"/>
      <c r="THP172" s="6"/>
      <c r="THQ172" s="6"/>
      <c r="THR172" s="6"/>
      <c r="THS172" s="6"/>
      <c r="THT172" s="6"/>
      <c r="THU172" s="6"/>
      <c r="THV172" s="6"/>
      <c r="THW172" s="6"/>
      <c r="THX172" s="6"/>
      <c r="THY172" s="6"/>
      <c r="THZ172" s="6"/>
      <c r="TIA172" s="6"/>
      <c r="TIB172" s="6"/>
      <c r="TIC172" s="6"/>
      <c r="TID172" s="6"/>
      <c r="TIE172" s="6"/>
      <c r="TIF172" s="6"/>
      <c r="TIG172" s="6"/>
      <c r="TIH172" s="6"/>
      <c r="TII172" s="6"/>
      <c r="TIJ172" s="6"/>
      <c r="TIK172" s="6"/>
      <c r="TIL172" s="6"/>
      <c r="TIM172" s="6"/>
      <c r="TIN172" s="6"/>
      <c r="TIO172" s="6"/>
      <c r="TIP172" s="6"/>
      <c r="TIQ172" s="6"/>
      <c r="TIR172" s="6"/>
      <c r="TIS172" s="6"/>
      <c r="TIT172" s="6"/>
      <c r="TIU172" s="6"/>
      <c r="TIV172" s="6"/>
      <c r="TIW172" s="6"/>
      <c r="TIX172" s="6"/>
      <c r="TIY172" s="6"/>
      <c r="TIZ172" s="6"/>
      <c r="TJA172" s="6"/>
      <c r="TJB172" s="6"/>
      <c r="TJC172" s="6"/>
      <c r="TJD172" s="6"/>
      <c r="TJE172" s="6"/>
      <c r="TJF172" s="6"/>
      <c r="TJG172" s="6"/>
      <c r="TJH172" s="6"/>
      <c r="TJI172" s="6"/>
      <c r="TJJ172" s="6"/>
      <c r="TJK172" s="6"/>
      <c r="TJL172" s="6"/>
      <c r="TJM172" s="6"/>
      <c r="TJN172" s="6"/>
      <c r="TJO172" s="6"/>
      <c r="TJP172" s="6"/>
      <c r="TJQ172" s="6"/>
      <c r="TJR172" s="6"/>
      <c r="TJS172" s="6"/>
      <c r="TJT172" s="6"/>
      <c r="TJU172" s="6"/>
      <c r="TJV172" s="6"/>
      <c r="TJW172" s="6"/>
      <c r="TJX172" s="6"/>
      <c r="TJY172" s="6"/>
      <c r="TJZ172" s="6"/>
      <c r="TKA172" s="6"/>
      <c r="TKB172" s="6"/>
      <c r="TKC172" s="6"/>
      <c r="TKD172" s="6"/>
      <c r="TKE172" s="6"/>
      <c r="TKF172" s="6"/>
      <c r="TKG172" s="6"/>
      <c r="TKH172" s="6"/>
      <c r="TKI172" s="6"/>
      <c r="TKJ172" s="6"/>
      <c r="TKK172" s="6"/>
      <c r="TKL172" s="6"/>
      <c r="TKM172" s="6"/>
      <c r="TKN172" s="6"/>
      <c r="TKO172" s="6"/>
      <c r="TKP172" s="6"/>
      <c r="TKQ172" s="6"/>
      <c r="TKR172" s="6"/>
      <c r="TKS172" s="6"/>
      <c r="TKT172" s="6"/>
      <c r="TKU172" s="6"/>
      <c r="TKV172" s="6"/>
      <c r="TKW172" s="6"/>
      <c r="TKX172" s="6"/>
      <c r="TKY172" s="6"/>
      <c r="TKZ172" s="6"/>
      <c r="TLA172" s="6"/>
      <c r="TLB172" s="6"/>
      <c r="TLC172" s="6"/>
      <c r="TLD172" s="6"/>
      <c r="TLE172" s="6"/>
      <c r="TLF172" s="6"/>
      <c r="TLG172" s="6"/>
      <c r="TLH172" s="6"/>
      <c r="TLI172" s="6"/>
      <c r="TLJ172" s="6"/>
      <c r="TLK172" s="6"/>
      <c r="TLL172" s="6"/>
      <c r="TLM172" s="6"/>
      <c r="TLN172" s="6"/>
      <c r="TLO172" s="6"/>
      <c r="TLP172" s="6"/>
      <c r="TLQ172" s="6"/>
      <c r="TLR172" s="6"/>
      <c r="TLS172" s="6"/>
      <c r="TLT172" s="6"/>
      <c r="TLU172" s="6"/>
      <c r="TLV172" s="6"/>
      <c r="TLW172" s="6"/>
      <c r="TLX172" s="6"/>
      <c r="TLY172" s="6"/>
      <c r="TLZ172" s="6"/>
      <c r="TMA172" s="6"/>
      <c r="TMB172" s="6"/>
      <c r="TMC172" s="6"/>
      <c r="TMD172" s="6"/>
      <c r="TME172" s="6"/>
      <c r="TMF172" s="6"/>
      <c r="TMG172" s="6"/>
      <c r="TMH172" s="6"/>
      <c r="TMI172" s="6"/>
      <c r="TMJ172" s="6"/>
      <c r="TMK172" s="6"/>
      <c r="TML172" s="6"/>
      <c r="TMM172" s="6"/>
      <c r="TMN172" s="6"/>
      <c r="TMO172" s="6"/>
      <c r="TMP172" s="6"/>
      <c r="TMQ172" s="6"/>
      <c r="TMR172" s="6"/>
      <c r="TMS172" s="6"/>
      <c r="TMT172" s="6"/>
      <c r="TMU172" s="6"/>
      <c r="TMV172" s="6"/>
      <c r="TMW172" s="6"/>
      <c r="TMX172" s="6"/>
      <c r="TMY172" s="6"/>
      <c r="TMZ172" s="6"/>
      <c r="TNA172" s="6"/>
      <c r="TNB172" s="6"/>
      <c r="TNC172" s="6"/>
      <c r="TND172" s="6"/>
      <c r="TNE172" s="6"/>
      <c r="TNF172" s="6"/>
      <c r="TNG172" s="6"/>
      <c r="TNH172" s="6"/>
      <c r="TNI172" s="6"/>
      <c r="TNJ172" s="6"/>
      <c r="TNK172" s="6"/>
      <c r="TNL172" s="6"/>
      <c r="TNM172" s="6"/>
      <c r="TNN172" s="6"/>
      <c r="TNO172" s="6"/>
      <c r="TNP172" s="6"/>
      <c r="TNQ172" s="6"/>
      <c r="TNR172" s="6"/>
      <c r="TNS172" s="6"/>
      <c r="TNT172" s="6"/>
      <c r="TNU172" s="6"/>
      <c r="TNV172" s="6"/>
      <c r="TNW172" s="6"/>
      <c r="TNX172" s="6"/>
      <c r="TNY172" s="6"/>
      <c r="TNZ172" s="6"/>
      <c r="TOA172" s="6"/>
      <c r="TOB172" s="6"/>
      <c r="TOC172" s="6"/>
      <c r="TOD172" s="6"/>
      <c r="TOE172" s="6"/>
      <c r="TOF172" s="6"/>
      <c r="TOG172" s="6"/>
      <c r="TOH172" s="6"/>
      <c r="TOI172" s="6"/>
      <c r="TOJ172" s="6"/>
      <c r="TOK172" s="6"/>
      <c r="TOL172" s="6"/>
      <c r="TOM172" s="6"/>
      <c r="TON172" s="6"/>
      <c r="TOO172" s="6"/>
      <c r="TOP172" s="6"/>
      <c r="TOQ172" s="6"/>
      <c r="TOR172" s="6"/>
      <c r="TOS172" s="6"/>
      <c r="TOT172" s="6"/>
      <c r="TOU172" s="6"/>
      <c r="TOV172" s="6"/>
      <c r="TOW172" s="6"/>
      <c r="TOX172" s="6"/>
      <c r="TOY172" s="6"/>
      <c r="TOZ172" s="6"/>
      <c r="TPA172" s="6"/>
      <c r="TPB172" s="6"/>
      <c r="TPC172" s="6"/>
      <c r="TPD172" s="6"/>
      <c r="TPE172" s="6"/>
      <c r="TPF172" s="6"/>
      <c r="TPG172" s="6"/>
      <c r="TPH172" s="6"/>
      <c r="TPI172" s="6"/>
      <c r="TPJ172" s="6"/>
      <c r="TPK172" s="6"/>
      <c r="TPL172" s="6"/>
      <c r="TPM172" s="6"/>
      <c r="TPN172" s="6"/>
      <c r="TPO172" s="6"/>
      <c r="TPP172" s="6"/>
      <c r="TPQ172" s="6"/>
      <c r="TPR172" s="6"/>
      <c r="TPS172" s="6"/>
      <c r="TPT172" s="6"/>
      <c r="TPU172" s="6"/>
      <c r="TPV172" s="6"/>
      <c r="TPW172" s="6"/>
      <c r="TPX172" s="6"/>
      <c r="TPY172" s="6"/>
      <c r="TPZ172" s="6"/>
      <c r="TQA172" s="6"/>
      <c r="TQB172" s="6"/>
      <c r="TQC172" s="6"/>
      <c r="TQD172" s="6"/>
      <c r="TQE172" s="6"/>
      <c r="TQF172" s="6"/>
      <c r="TQG172" s="6"/>
      <c r="TQH172" s="6"/>
      <c r="TQI172" s="6"/>
      <c r="TQJ172" s="6"/>
      <c r="TQK172" s="6"/>
      <c r="TQL172" s="6"/>
      <c r="TQM172" s="6"/>
      <c r="TQN172" s="6"/>
      <c r="TQO172" s="6"/>
      <c r="TQP172" s="6"/>
      <c r="TQQ172" s="6"/>
      <c r="TQR172" s="6"/>
      <c r="TQS172" s="6"/>
      <c r="TQT172" s="6"/>
      <c r="TQU172" s="6"/>
      <c r="TQV172" s="6"/>
      <c r="TQW172" s="6"/>
      <c r="TQX172" s="6"/>
      <c r="TQY172" s="6"/>
      <c r="TQZ172" s="6"/>
      <c r="TRA172" s="6"/>
      <c r="TRB172" s="6"/>
      <c r="TRC172" s="6"/>
      <c r="TRD172" s="6"/>
      <c r="TRE172" s="6"/>
      <c r="TRF172" s="6"/>
      <c r="TRG172" s="6"/>
      <c r="TRH172" s="6"/>
      <c r="TRI172" s="6"/>
      <c r="TRJ172" s="6"/>
      <c r="TRK172" s="6"/>
      <c r="TRL172" s="6"/>
      <c r="TRM172" s="6"/>
      <c r="TRN172" s="6"/>
      <c r="TRO172" s="6"/>
      <c r="TRP172" s="6"/>
      <c r="TRQ172" s="6"/>
      <c r="TRR172" s="6"/>
      <c r="TRS172" s="6"/>
      <c r="TRT172" s="6"/>
      <c r="TRU172" s="6"/>
      <c r="TRV172" s="6"/>
      <c r="TRW172" s="6"/>
      <c r="TRX172" s="6"/>
      <c r="TRY172" s="6"/>
      <c r="TRZ172" s="6"/>
      <c r="TSA172" s="6"/>
      <c r="TSB172" s="6"/>
      <c r="TSC172" s="6"/>
      <c r="TSD172" s="6"/>
      <c r="TSE172" s="6"/>
      <c r="TSF172" s="6"/>
      <c r="TSG172" s="6"/>
      <c r="TSH172" s="6"/>
      <c r="TSI172" s="6"/>
      <c r="TSJ172" s="6"/>
      <c r="TSK172" s="6"/>
      <c r="TSL172" s="6"/>
      <c r="TSM172" s="6"/>
      <c r="TSN172" s="6"/>
      <c r="TSO172" s="6"/>
      <c r="TSP172" s="6"/>
      <c r="TSQ172" s="6"/>
      <c r="TSR172" s="6"/>
      <c r="TSS172" s="6"/>
      <c r="TST172" s="6"/>
      <c r="TSU172" s="6"/>
      <c r="TSV172" s="6"/>
      <c r="TSW172" s="6"/>
      <c r="TSX172" s="6"/>
      <c r="TSY172" s="6"/>
      <c r="TSZ172" s="6"/>
      <c r="TTA172" s="6"/>
      <c r="TTB172" s="6"/>
      <c r="TTC172" s="6"/>
      <c r="TTD172" s="6"/>
      <c r="TTE172" s="6"/>
      <c r="TTF172" s="6"/>
      <c r="TTG172" s="6"/>
      <c r="TTH172" s="6"/>
      <c r="TTI172" s="6"/>
      <c r="TTJ172" s="6"/>
      <c r="TTK172" s="6"/>
      <c r="TTL172" s="6"/>
      <c r="TTM172" s="6"/>
      <c r="TTN172" s="6"/>
      <c r="TTO172" s="6"/>
      <c r="TTP172" s="6"/>
      <c r="TTQ172" s="6"/>
      <c r="TTR172" s="6"/>
      <c r="TTS172" s="6"/>
      <c r="TTT172" s="6"/>
      <c r="TTU172" s="6"/>
      <c r="TTV172" s="6"/>
      <c r="TTW172" s="6"/>
      <c r="TTX172" s="6"/>
      <c r="TTY172" s="6"/>
      <c r="TTZ172" s="6"/>
      <c r="TUA172" s="6"/>
      <c r="TUB172" s="6"/>
      <c r="TUC172" s="6"/>
      <c r="TUD172" s="6"/>
      <c r="TUE172" s="6"/>
      <c r="TUF172" s="6"/>
      <c r="TUG172" s="6"/>
      <c r="TUH172" s="6"/>
      <c r="TUI172" s="6"/>
      <c r="TUJ172" s="6"/>
      <c r="TUK172" s="6"/>
      <c r="TUL172" s="6"/>
      <c r="TUM172" s="6"/>
      <c r="TUN172" s="6"/>
      <c r="TUO172" s="6"/>
      <c r="TUP172" s="6"/>
      <c r="TUQ172" s="6"/>
      <c r="TUR172" s="6"/>
      <c r="TUS172" s="6"/>
      <c r="TUT172" s="6"/>
      <c r="TUU172" s="6"/>
      <c r="TUV172" s="6"/>
      <c r="TUW172" s="6"/>
      <c r="TUX172" s="6"/>
      <c r="TUY172" s="6"/>
      <c r="TUZ172" s="6"/>
      <c r="TVA172" s="6"/>
      <c r="TVB172" s="6"/>
      <c r="TVC172" s="6"/>
      <c r="TVD172" s="6"/>
      <c r="TVE172" s="6"/>
      <c r="TVF172" s="6"/>
      <c r="TVG172" s="6"/>
      <c r="TVH172" s="6"/>
      <c r="TVI172" s="6"/>
      <c r="TVJ172" s="6"/>
      <c r="TVK172" s="6"/>
      <c r="TVL172" s="6"/>
      <c r="TVM172" s="6"/>
      <c r="TVN172" s="6"/>
      <c r="TVO172" s="6"/>
      <c r="TVP172" s="6"/>
      <c r="TVQ172" s="6"/>
      <c r="TVR172" s="6"/>
      <c r="TVS172" s="6"/>
      <c r="TVT172" s="6"/>
      <c r="TVU172" s="6"/>
      <c r="TVV172" s="6"/>
      <c r="TVW172" s="6"/>
      <c r="TVX172" s="6"/>
      <c r="TVY172" s="6"/>
      <c r="TVZ172" s="6"/>
      <c r="TWA172" s="6"/>
      <c r="TWB172" s="6"/>
      <c r="TWC172" s="6"/>
      <c r="TWD172" s="6"/>
      <c r="TWE172" s="6"/>
      <c r="TWF172" s="6"/>
      <c r="TWG172" s="6"/>
      <c r="TWH172" s="6"/>
      <c r="TWI172" s="6"/>
      <c r="TWJ172" s="6"/>
      <c r="TWK172" s="6"/>
      <c r="TWL172" s="6"/>
      <c r="TWM172" s="6"/>
      <c r="TWN172" s="6"/>
      <c r="TWO172" s="6"/>
      <c r="TWP172" s="6"/>
      <c r="TWQ172" s="6"/>
      <c r="TWR172" s="6"/>
      <c r="TWS172" s="6"/>
      <c r="TWT172" s="6"/>
      <c r="TWU172" s="6"/>
      <c r="TWV172" s="6"/>
      <c r="TWW172" s="6"/>
      <c r="TWX172" s="6"/>
      <c r="TWY172" s="6"/>
      <c r="TWZ172" s="6"/>
      <c r="TXA172" s="6"/>
      <c r="TXB172" s="6"/>
      <c r="TXC172" s="6"/>
      <c r="TXD172" s="6"/>
      <c r="TXE172" s="6"/>
      <c r="TXF172" s="6"/>
      <c r="TXG172" s="6"/>
      <c r="TXH172" s="6"/>
      <c r="TXI172" s="6"/>
      <c r="TXJ172" s="6"/>
      <c r="TXK172" s="6"/>
      <c r="TXL172" s="6"/>
      <c r="TXM172" s="6"/>
      <c r="TXN172" s="6"/>
      <c r="TXO172" s="6"/>
      <c r="TXP172" s="6"/>
      <c r="TXQ172" s="6"/>
      <c r="TXR172" s="6"/>
      <c r="TXS172" s="6"/>
      <c r="TXT172" s="6"/>
      <c r="TXU172" s="6"/>
      <c r="TXV172" s="6"/>
      <c r="TXW172" s="6"/>
      <c r="TXX172" s="6"/>
      <c r="TXY172" s="6"/>
      <c r="TXZ172" s="6"/>
      <c r="TYA172" s="6"/>
      <c r="TYB172" s="6"/>
      <c r="TYC172" s="6"/>
      <c r="TYD172" s="6"/>
      <c r="TYE172" s="6"/>
      <c r="TYF172" s="6"/>
      <c r="TYG172" s="6"/>
      <c r="TYH172" s="6"/>
      <c r="TYI172" s="6"/>
      <c r="TYJ172" s="6"/>
      <c r="TYK172" s="6"/>
      <c r="TYL172" s="6"/>
      <c r="TYM172" s="6"/>
      <c r="TYN172" s="6"/>
      <c r="TYO172" s="6"/>
      <c r="TYP172" s="6"/>
      <c r="TYQ172" s="6"/>
      <c r="TYR172" s="6"/>
      <c r="TYS172" s="6"/>
      <c r="TYT172" s="6"/>
      <c r="TYU172" s="6"/>
      <c r="TYV172" s="6"/>
      <c r="TYW172" s="6"/>
      <c r="TYX172" s="6"/>
      <c r="TYY172" s="6"/>
      <c r="TYZ172" s="6"/>
      <c r="TZA172" s="6"/>
      <c r="TZB172" s="6"/>
      <c r="TZC172" s="6"/>
      <c r="TZD172" s="6"/>
      <c r="TZE172" s="6"/>
      <c r="TZF172" s="6"/>
      <c r="TZG172" s="6"/>
      <c r="TZH172" s="6"/>
      <c r="TZI172" s="6"/>
      <c r="TZJ172" s="6"/>
      <c r="TZK172" s="6"/>
      <c r="TZL172" s="6"/>
      <c r="TZM172" s="6"/>
      <c r="TZN172" s="6"/>
      <c r="TZO172" s="6"/>
      <c r="TZP172" s="6"/>
      <c r="TZQ172" s="6"/>
      <c r="TZR172" s="6"/>
      <c r="TZS172" s="6"/>
      <c r="TZT172" s="6"/>
      <c r="TZU172" s="6"/>
      <c r="TZV172" s="6"/>
      <c r="TZW172" s="6"/>
      <c r="TZX172" s="6"/>
      <c r="TZY172" s="6"/>
      <c r="TZZ172" s="6"/>
      <c r="UAA172" s="6"/>
      <c r="UAB172" s="6"/>
      <c r="UAC172" s="6"/>
      <c r="UAD172" s="6"/>
      <c r="UAE172" s="6"/>
      <c r="UAF172" s="6"/>
      <c r="UAG172" s="6"/>
      <c r="UAH172" s="6"/>
      <c r="UAI172" s="6"/>
      <c r="UAJ172" s="6"/>
      <c r="UAK172" s="6"/>
      <c r="UAL172" s="6"/>
      <c r="UAM172" s="6"/>
      <c r="UAN172" s="6"/>
      <c r="UAO172" s="6"/>
      <c r="UAP172" s="6"/>
      <c r="UAQ172" s="6"/>
      <c r="UAR172" s="6"/>
      <c r="UAS172" s="6"/>
      <c r="UAT172" s="6"/>
      <c r="UAU172" s="6"/>
      <c r="UAV172" s="6"/>
      <c r="UAW172" s="6"/>
      <c r="UAX172" s="6"/>
      <c r="UAY172" s="6"/>
      <c r="UAZ172" s="6"/>
      <c r="UBA172" s="6"/>
      <c r="UBB172" s="6"/>
      <c r="UBC172" s="6"/>
      <c r="UBD172" s="6"/>
      <c r="UBE172" s="6"/>
      <c r="UBF172" s="6"/>
      <c r="UBG172" s="6"/>
      <c r="UBH172" s="6"/>
      <c r="UBI172" s="6"/>
      <c r="UBJ172" s="6"/>
      <c r="UBK172" s="6"/>
      <c r="UBL172" s="6"/>
      <c r="UBM172" s="6"/>
      <c r="UBN172" s="6"/>
      <c r="UBO172" s="6"/>
      <c r="UBP172" s="6"/>
      <c r="UBQ172" s="6"/>
      <c r="UBR172" s="6"/>
      <c r="UBS172" s="6"/>
      <c r="UBT172" s="6"/>
      <c r="UBU172" s="6"/>
      <c r="UBV172" s="6"/>
      <c r="UBW172" s="6"/>
      <c r="UBX172" s="6"/>
      <c r="UBY172" s="6"/>
      <c r="UBZ172" s="6"/>
      <c r="UCA172" s="6"/>
      <c r="UCB172" s="6"/>
      <c r="UCC172" s="6"/>
      <c r="UCD172" s="6"/>
      <c r="UCE172" s="6"/>
      <c r="UCF172" s="6"/>
      <c r="UCG172" s="6"/>
      <c r="UCH172" s="6"/>
      <c r="UCI172" s="6"/>
      <c r="UCJ172" s="6"/>
      <c r="UCK172" s="6"/>
      <c r="UCL172" s="6"/>
      <c r="UCM172" s="6"/>
      <c r="UCN172" s="6"/>
      <c r="UCO172" s="6"/>
      <c r="UCP172" s="6"/>
      <c r="UCQ172" s="6"/>
      <c r="UCR172" s="6"/>
      <c r="UCS172" s="6"/>
      <c r="UCT172" s="6"/>
      <c r="UCU172" s="6"/>
      <c r="UCV172" s="6"/>
      <c r="UCW172" s="6"/>
      <c r="UCX172" s="6"/>
      <c r="UCY172" s="6"/>
      <c r="UCZ172" s="6"/>
      <c r="UDA172" s="6"/>
      <c r="UDB172" s="6"/>
      <c r="UDC172" s="6"/>
      <c r="UDD172" s="6"/>
      <c r="UDE172" s="6"/>
      <c r="UDF172" s="6"/>
      <c r="UDG172" s="6"/>
      <c r="UDH172" s="6"/>
      <c r="UDI172" s="6"/>
      <c r="UDJ172" s="6"/>
      <c r="UDK172" s="6"/>
      <c r="UDL172" s="6"/>
      <c r="UDM172" s="6"/>
      <c r="UDN172" s="6"/>
      <c r="UDO172" s="6"/>
      <c r="UDP172" s="6"/>
      <c r="UDQ172" s="6"/>
      <c r="UDR172" s="6"/>
      <c r="UDS172" s="6"/>
      <c r="UDT172" s="6"/>
      <c r="UDU172" s="6"/>
      <c r="UDV172" s="6"/>
      <c r="UDW172" s="6"/>
      <c r="UDX172" s="6"/>
      <c r="UDY172" s="6"/>
      <c r="UDZ172" s="6"/>
      <c r="UEA172" s="6"/>
      <c r="UEB172" s="6"/>
      <c r="UEC172" s="6"/>
      <c r="UED172" s="6"/>
      <c r="UEE172" s="6"/>
      <c r="UEF172" s="6"/>
      <c r="UEG172" s="6"/>
      <c r="UEH172" s="6"/>
      <c r="UEI172" s="6"/>
      <c r="UEJ172" s="6"/>
      <c r="UEK172" s="6"/>
      <c r="UEL172" s="6"/>
      <c r="UEM172" s="6"/>
      <c r="UEN172" s="6"/>
      <c r="UEO172" s="6"/>
      <c r="UEP172" s="6"/>
      <c r="UEQ172" s="6"/>
      <c r="UER172" s="6"/>
      <c r="UES172" s="6"/>
      <c r="UET172" s="6"/>
      <c r="UEU172" s="6"/>
      <c r="UEV172" s="6"/>
      <c r="UEW172" s="6"/>
      <c r="UEX172" s="6"/>
      <c r="UEY172" s="6"/>
      <c r="UEZ172" s="6"/>
      <c r="UFA172" s="6"/>
      <c r="UFB172" s="6"/>
      <c r="UFC172" s="6"/>
      <c r="UFD172" s="6"/>
      <c r="UFE172" s="6"/>
      <c r="UFF172" s="6"/>
      <c r="UFG172" s="6"/>
      <c r="UFH172" s="6"/>
      <c r="UFI172" s="6"/>
      <c r="UFJ172" s="6"/>
      <c r="UFK172" s="6"/>
      <c r="UFL172" s="6"/>
      <c r="UFM172" s="6"/>
      <c r="UFN172" s="6"/>
      <c r="UFO172" s="6"/>
      <c r="UFP172" s="6"/>
      <c r="UFQ172" s="6"/>
      <c r="UFR172" s="6"/>
      <c r="UFS172" s="6"/>
      <c r="UFT172" s="6"/>
      <c r="UFU172" s="6"/>
      <c r="UFV172" s="6"/>
      <c r="UFW172" s="6"/>
      <c r="UFX172" s="6"/>
      <c r="UFY172" s="6"/>
      <c r="UFZ172" s="6"/>
      <c r="UGA172" s="6"/>
      <c r="UGB172" s="6"/>
      <c r="UGC172" s="6"/>
      <c r="UGD172" s="6"/>
      <c r="UGE172" s="6"/>
      <c r="UGF172" s="6"/>
      <c r="UGG172" s="6"/>
      <c r="UGH172" s="6"/>
      <c r="UGI172" s="6"/>
      <c r="UGJ172" s="6"/>
      <c r="UGK172" s="6"/>
      <c r="UGL172" s="6"/>
      <c r="UGM172" s="6"/>
      <c r="UGN172" s="6"/>
      <c r="UGO172" s="6"/>
      <c r="UGP172" s="6"/>
      <c r="UGQ172" s="6"/>
      <c r="UGR172" s="6"/>
      <c r="UGS172" s="6"/>
      <c r="UGT172" s="6"/>
      <c r="UGU172" s="6"/>
      <c r="UGV172" s="6"/>
      <c r="UGW172" s="6"/>
      <c r="UGX172" s="6"/>
      <c r="UGY172" s="6"/>
      <c r="UGZ172" s="6"/>
      <c r="UHA172" s="6"/>
      <c r="UHB172" s="6"/>
      <c r="UHC172" s="6"/>
      <c r="UHD172" s="6"/>
      <c r="UHE172" s="6"/>
      <c r="UHF172" s="6"/>
      <c r="UHG172" s="6"/>
      <c r="UHH172" s="6"/>
      <c r="UHI172" s="6"/>
      <c r="UHJ172" s="6"/>
      <c r="UHK172" s="6"/>
      <c r="UHL172" s="6"/>
      <c r="UHM172" s="6"/>
      <c r="UHN172" s="6"/>
      <c r="UHO172" s="6"/>
      <c r="UHP172" s="6"/>
      <c r="UHQ172" s="6"/>
      <c r="UHR172" s="6"/>
      <c r="UHS172" s="6"/>
      <c r="UHT172" s="6"/>
      <c r="UHU172" s="6"/>
      <c r="UHV172" s="6"/>
      <c r="UHW172" s="6"/>
      <c r="UHX172" s="6"/>
      <c r="UHY172" s="6"/>
      <c r="UHZ172" s="6"/>
      <c r="UIA172" s="6"/>
      <c r="UIB172" s="6"/>
      <c r="UIC172" s="6"/>
      <c r="UID172" s="6"/>
      <c r="UIE172" s="6"/>
      <c r="UIF172" s="6"/>
      <c r="UIG172" s="6"/>
      <c r="UIH172" s="6"/>
      <c r="UII172" s="6"/>
      <c r="UIJ172" s="6"/>
      <c r="UIK172" s="6"/>
      <c r="UIL172" s="6"/>
      <c r="UIM172" s="6"/>
      <c r="UIN172" s="6"/>
      <c r="UIO172" s="6"/>
      <c r="UIP172" s="6"/>
      <c r="UIQ172" s="6"/>
      <c r="UIR172" s="6"/>
      <c r="UIS172" s="6"/>
      <c r="UIT172" s="6"/>
      <c r="UIU172" s="6"/>
      <c r="UIV172" s="6"/>
      <c r="UIW172" s="6"/>
      <c r="UIX172" s="6"/>
      <c r="UIY172" s="6"/>
      <c r="UIZ172" s="6"/>
      <c r="UJA172" s="6"/>
      <c r="UJB172" s="6"/>
      <c r="UJC172" s="6"/>
      <c r="UJD172" s="6"/>
      <c r="UJE172" s="6"/>
      <c r="UJF172" s="6"/>
      <c r="UJG172" s="6"/>
      <c r="UJH172" s="6"/>
      <c r="UJI172" s="6"/>
      <c r="UJJ172" s="6"/>
      <c r="UJK172" s="6"/>
      <c r="UJL172" s="6"/>
      <c r="UJM172" s="6"/>
      <c r="UJN172" s="6"/>
      <c r="UJO172" s="6"/>
      <c r="UJP172" s="6"/>
      <c r="UJQ172" s="6"/>
      <c r="UJR172" s="6"/>
      <c r="UJS172" s="6"/>
      <c r="UJT172" s="6"/>
      <c r="UJU172" s="6"/>
      <c r="UJV172" s="6"/>
      <c r="UJW172" s="6"/>
      <c r="UJX172" s="6"/>
      <c r="UJY172" s="6"/>
      <c r="UJZ172" s="6"/>
      <c r="UKA172" s="6"/>
      <c r="UKB172" s="6"/>
      <c r="UKC172" s="6"/>
      <c r="UKD172" s="6"/>
      <c r="UKE172" s="6"/>
      <c r="UKF172" s="6"/>
      <c r="UKG172" s="6"/>
      <c r="UKH172" s="6"/>
      <c r="UKI172" s="6"/>
      <c r="UKJ172" s="6"/>
      <c r="UKK172" s="6"/>
      <c r="UKL172" s="6"/>
      <c r="UKM172" s="6"/>
      <c r="UKN172" s="6"/>
      <c r="UKO172" s="6"/>
      <c r="UKP172" s="6"/>
      <c r="UKQ172" s="6"/>
      <c r="UKR172" s="6"/>
      <c r="UKS172" s="6"/>
      <c r="UKT172" s="6"/>
      <c r="UKU172" s="6"/>
      <c r="UKV172" s="6"/>
      <c r="UKW172" s="6"/>
      <c r="UKX172" s="6"/>
      <c r="UKY172" s="6"/>
      <c r="UKZ172" s="6"/>
      <c r="ULA172" s="6"/>
      <c r="ULB172" s="6"/>
      <c r="ULC172" s="6"/>
      <c r="ULD172" s="6"/>
      <c r="ULE172" s="6"/>
      <c r="ULF172" s="6"/>
      <c r="ULG172" s="6"/>
      <c r="ULH172" s="6"/>
      <c r="ULI172" s="6"/>
      <c r="ULJ172" s="6"/>
      <c r="ULK172" s="6"/>
      <c r="ULL172" s="6"/>
      <c r="ULM172" s="6"/>
      <c r="ULN172" s="6"/>
      <c r="ULO172" s="6"/>
      <c r="ULP172" s="6"/>
      <c r="ULQ172" s="6"/>
      <c r="ULR172" s="6"/>
      <c r="ULS172" s="6"/>
      <c r="ULT172" s="6"/>
      <c r="ULU172" s="6"/>
      <c r="ULV172" s="6"/>
      <c r="ULW172" s="6"/>
      <c r="ULX172" s="6"/>
      <c r="ULY172" s="6"/>
      <c r="ULZ172" s="6"/>
      <c r="UMA172" s="6"/>
      <c r="UMB172" s="6"/>
      <c r="UMC172" s="6"/>
      <c r="UMD172" s="6"/>
      <c r="UME172" s="6"/>
      <c r="UMF172" s="6"/>
      <c r="UMG172" s="6"/>
      <c r="UMH172" s="6"/>
      <c r="UMI172" s="6"/>
      <c r="UMJ172" s="6"/>
      <c r="UMK172" s="6"/>
      <c r="UML172" s="6"/>
      <c r="UMM172" s="6"/>
      <c r="UMN172" s="6"/>
      <c r="UMO172" s="6"/>
      <c r="UMP172" s="6"/>
      <c r="UMQ172" s="6"/>
      <c r="UMR172" s="6"/>
      <c r="UMS172" s="6"/>
      <c r="UMT172" s="6"/>
      <c r="UMU172" s="6"/>
      <c r="UMV172" s="6"/>
      <c r="UMW172" s="6"/>
      <c r="UMX172" s="6"/>
      <c r="UMY172" s="6"/>
      <c r="UMZ172" s="6"/>
      <c r="UNA172" s="6"/>
      <c r="UNB172" s="6"/>
      <c r="UNC172" s="6"/>
      <c r="UND172" s="6"/>
      <c r="UNE172" s="6"/>
      <c r="UNF172" s="6"/>
      <c r="UNG172" s="6"/>
      <c r="UNH172" s="6"/>
      <c r="UNI172" s="6"/>
      <c r="UNJ172" s="6"/>
      <c r="UNK172" s="6"/>
      <c r="UNL172" s="6"/>
      <c r="UNM172" s="6"/>
      <c r="UNN172" s="6"/>
      <c r="UNO172" s="6"/>
      <c r="UNP172" s="6"/>
      <c r="UNQ172" s="6"/>
      <c r="UNR172" s="6"/>
      <c r="UNS172" s="6"/>
      <c r="UNT172" s="6"/>
      <c r="UNU172" s="6"/>
      <c r="UNV172" s="6"/>
      <c r="UNW172" s="6"/>
      <c r="UNX172" s="6"/>
      <c r="UNY172" s="6"/>
      <c r="UNZ172" s="6"/>
      <c r="UOA172" s="6"/>
      <c r="UOB172" s="6"/>
      <c r="UOC172" s="6"/>
      <c r="UOD172" s="6"/>
      <c r="UOE172" s="6"/>
      <c r="UOF172" s="6"/>
      <c r="UOG172" s="6"/>
      <c r="UOH172" s="6"/>
      <c r="UOI172" s="6"/>
      <c r="UOJ172" s="6"/>
      <c r="UOK172" s="6"/>
      <c r="UOL172" s="6"/>
      <c r="UOM172" s="6"/>
      <c r="UON172" s="6"/>
      <c r="UOO172" s="6"/>
      <c r="UOP172" s="6"/>
      <c r="UOQ172" s="6"/>
      <c r="UOR172" s="6"/>
      <c r="UOS172" s="6"/>
      <c r="UOT172" s="6"/>
      <c r="UOU172" s="6"/>
      <c r="UOV172" s="6"/>
      <c r="UOW172" s="6"/>
      <c r="UOX172" s="6"/>
      <c r="UOY172" s="6"/>
      <c r="UOZ172" s="6"/>
      <c r="UPA172" s="6"/>
      <c r="UPB172" s="6"/>
      <c r="UPC172" s="6"/>
      <c r="UPD172" s="6"/>
      <c r="UPE172" s="6"/>
      <c r="UPF172" s="6"/>
      <c r="UPG172" s="6"/>
      <c r="UPH172" s="6"/>
      <c r="UPI172" s="6"/>
      <c r="UPJ172" s="6"/>
      <c r="UPK172" s="6"/>
      <c r="UPL172" s="6"/>
      <c r="UPM172" s="6"/>
      <c r="UPN172" s="6"/>
      <c r="UPO172" s="6"/>
      <c r="UPP172" s="6"/>
      <c r="UPQ172" s="6"/>
      <c r="UPR172" s="6"/>
      <c r="UPS172" s="6"/>
      <c r="UPT172" s="6"/>
      <c r="UPU172" s="6"/>
      <c r="UPV172" s="6"/>
      <c r="UPW172" s="6"/>
      <c r="UPX172" s="6"/>
      <c r="UPY172" s="6"/>
      <c r="UPZ172" s="6"/>
      <c r="UQA172" s="6"/>
      <c r="UQB172" s="6"/>
      <c r="UQC172" s="6"/>
      <c r="UQD172" s="6"/>
      <c r="UQE172" s="6"/>
      <c r="UQF172" s="6"/>
      <c r="UQG172" s="6"/>
      <c r="UQH172" s="6"/>
      <c r="UQI172" s="6"/>
      <c r="UQJ172" s="6"/>
      <c r="UQK172" s="6"/>
      <c r="UQL172" s="6"/>
      <c r="UQM172" s="6"/>
      <c r="UQN172" s="6"/>
      <c r="UQO172" s="6"/>
      <c r="UQP172" s="6"/>
      <c r="UQQ172" s="6"/>
      <c r="UQR172" s="6"/>
      <c r="UQS172" s="6"/>
      <c r="UQT172" s="6"/>
      <c r="UQU172" s="6"/>
      <c r="UQV172" s="6"/>
      <c r="UQW172" s="6"/>
      <c r="UQX172" s="6"/>
      <c r="UQY172" s="6"/>
      <c r="UQZ172" s="6"/>
      <c r="URA172" s="6"/>
      <c r="URB172" s="6"/>
      <c r="URC172" s="6"/>
      <c r="URD172" s="6"/>
      <c r="URE172" s="6"/>
      <c r="URF172" s="6"/>
      <c r="URG172" s="6"/>
      <c r="URH172" s="6"/>
      <c r="URI172" s="6"/>
      <c r="URJ172" s="6"/>
      <c r="URK172" s="6"/>
      <c r="URL172" s="6"/>
      <c r="URM172" s="6"/>
      <c r="URN172" s="6"/>
      <c r="URO172" s="6"/>
      <c r="URP172" s="6"/>
      <c r="URQ172" s="6"/>
      <c r="URR172" s="6"/>
      <c r="URS172" s="6"/>
      <c r="URT172" s="6"/>
      <c r="URU172" s="6"/>
      <c r="URV172" s="6"/>
      <c r="URW172" s="6"/>
      <c r="URX172" s="6"/>
      <c r="URY172" s="6"/>
      <c r="URZ172" s="6"/>
      <c r="USA172" s="6"/>
      <c r="USB172" s="6"/>
      <c r="USC172" s="6"/>
      <c r="USD172" s="6"/>
      <c r="USE172" s="6"/>
      <c r="USF172" s="6"/>
      <c r="USG172" s="6"/>
      <c r="USH172" s="6"/>
      <c r="USI172" s="6"/>
      <c r="USJ172" s="6"/>
      <c r="USK172" s="6"/>
      <c r="USL172" s="6"/>
      <c r="USM172" s="6"/>
      <c r="USN172" s="6"/>
      <c r="USO172" s="6"/>
      <c r="USP172" s="6"/>
      <c r="USQ172" s="6"/>
      <c r="USR172" s="6"/>
      <c r="USS172" s="6"/>
      <c r="UST172" s="6"/>
      <c r="USU172" s="6"/>
      <c r="USV172" s="6"/>
      <c r="USW172" s="6"/>
      <c r="USX172" s="6"/>
      <c r="USY172" s="6"/>
      <c r="USZ172" s="6"/>
      <c r="UTA172" s="6"/>
      <c r="UTB172" s="6"/>
      <c r="UTC172" s="6"/>
      <c r="UTD172" s="6"/>
      <c r="UTE172" s="6"/>
      <c r="UTF172" s="6"/>
      <c r="UTG172" s="6"/>
      <c r="UTH172" s="6"/>
      <c r="UTI172" s="6"/>
      <c r="UTJ172" s="6"/>
      <c r="UTK172" s="6"/>
      <c r="UTL172" s="6"/>
      <c r="UTM172" s="6"/>
      <c r="UTN172" s="6"/>
      <c r="UTO172" s="6"/>
      <c r="UTP172" s="6"/>
      <c r="UTQ172" s="6"/>
      <c r="UTR172" s="6"/>
      <c r="UTS172" s="6"/>
      <c r="UTT172" s="6"/>
      <c r="UTU172" s="6"/>
      <c r="UTV172" s="6"/>
      <c r="UTW172" s="6"/>
      <c r="UTX172" s="6"/>
      <c r="UTY172" s="6"/>
      <c r="UTZ172" s="6"/>
      <c r="UUA172" s="6"/>
      <c r="UUB172" s="6"/>
      <c r="UUC172" s="6"/>
      <c r="UUD172" s="6"/>
      <c r="UUE172" s="6"/>
      <c r="UUF172" s="6"/>
      <c r="UUG172" s="6"/>
      <c r="UUH172" s="6"/>
      <c r="UUI172" s="6"/>
      <c r="UUJ172" s="6"/>
      <c r="UUK172" s="6"/>
      <c r="UUL172" s="6"/>
      <c r="UUM172" s="6"/>
      <c r="UUN172" s="6"/>
      <c r="UUO172" s="6"/>
      <c r="UUP172" s="6"/>
      <c r="UUQ172" s="6"/>
      <c r="UUR172" s="6"/>
      <c r="UUS172" s="6"/>
      <c r="UUT172" s="6"/>
      <c r="UUU172" s="6"/>
      <c r="UUV172" s="6"/>
      <c r="UUW172" s="6"/>
      <c r="UUX172" s="6"/>
      <c r="UUY172" s="6"/>
      <c r="UUZ172" s="6"/>
      <c r="UVA172" s="6"/>
      <c r="UVB172" s="6"/>
      <c r="UVC172" s="6"/>
      <c r="UVD172" s="6"/>
      <c r="UVE172" s="6"/>
      <c r="UVF172" s="6"/>
      <c r="UVG172" s="6"/>
      <c r="UVH172" s="6"/>
      <c r="UVI172" s="6"/>
      <c r="UVJ172" s="6"/>
      <c r="UVK172" s="6"/>
      <c r="UVL172" s="6"/>
      <c r="UVM172" s="6"/>
      <c r="UVN172" s="6"/>
      <c r="UVO172" s="6"/>
      <c r="UVP172" s="6"/>
      <c r="UVQ172" s="6"/>
      <c r="UVR172" s="6"/>
      <c r="UVS172" s="6"/>
      <c r="UVT172" s="6"/>
      <c r="UVU172" s="6"/>
      <c r="UVV172" s="6"/>
      <c r="UVW172" s="6"/>
      <c r="UVX172" s="6"/>
      <c r="UVY172" s="6"/>
      <c r="UVZ172" s="6"/>
      <c r="UWA172" s="6"/>
      <c r="UWB172" s="6"/>
      <c r="UWC172" s="6"/>
      <c r="UWD172" s="6"/>
      <c r="UWE172" s="6"/>
      <c r="UWF172" s="6"/>
      <c r="UWG172" s="6"/>
      <c r="UWH172" s="6"/>
      <c r="UWI172" s="6"/>
      <c r="UWJ172" s="6"/>
      <c r="UWK172" s="6"/>
      <c r="UWL172" s="6"/>
      <c r="UWM172" s="6"/>
      <c r="UWN172" s="6"/>
      <c r="UWO172" s="6"/>
      <c r="UWP172" s="6"/>
      <c r="UWQ172" s="6"/>
      <c r="UWR172" s="6"/>
      <c r="UWS172" s="6"/>
      <c r="UWT172" s="6"/>
      <c r="UWU172" s="6"/>
      <c r="UWV172" s="6"/>
      <c r="UWW172" s="6"/>
      <c r="UWX172" s="6"/>
      <c r="UWY172" s="6"/>
      <c r="UWZ172" s="6"/>
      <c r="UXA172" s="6"/>
      <c r="UXB172" s="6"/>
      <c r="UXC172" s="6"/>
      <c r="UXD172" s="6"/>
      <c r="UXE172" s="6"/>
      <c r="UXF172" s="6"/>
      <c r="UXG172" s="6"/>
      <c r="UXH172" s="6"/>
      <c r="UXI172" s="6"/>
      <c r="UXJ172" s="6"/>
      <c r="UXK172" s="6"/>
      <c r="UXL172" s="6"/>
      <c r="UXM172" s="6"/>
      <c r="UXN172" s="6"/>
      <c r="UXO172" s="6"/>
      <c r="UXP172" s="6"/>
      <c r="UXQ172" s="6"/>
      <c r="UXR172" s="6"/>
      <c r="UXS172" s="6"/>
      <c r="UXT172" s="6"/>
      <c r="UXU172" s="6"/>
      <c r="UXV172" s="6"/>
      <c r="UXW172" s="6"/>
      <c r="UXX172" s="6"/>
      <c r="UXY172" s="6"/>
      <c r="UXZ172" s="6"/>
      <c r="UYA172" s="6"/>
      <c r="UYB172" s="6"/>
      <c r="UYC172" s="6"/>
      <c r="UYD172" s="6"/>
      <c r="UYE172" s="6"/>
      <c r="UYF172" s="6"/>
      <c r="UYG172" s="6"/>
      <c r="UYH172" s="6"/>
      <c r="UYI172" s="6"/>
      <c r="UYJ172" s="6"/>
      <c r="UYK172" s="6"/>
      <c r="UYL172" s="6"/>
      <c r="UYM172" s="6"/>
      <c r="UYN172" s="6"/>
      <c r="UYO172" s="6"/>
      <c r="UYP172" s="6"/>
      <c r="UYQ172" s="6"/>
      <c r="UYR172" s="6"/>
      <c r="UYS172" s="6"/>
      <c r="UYT172" s="6"/>
      <c r="UYU172" s="6"/>
      <c r="UYV172" s="6"/>
      <c r="UYW172" s="6"/>
      <c r="UYX172" s="6"/>
      <c r="UYY172" s="6"/>
      <c r="UYZ172" s="6"/>
      <c r="UZA172" s="6"/>
      <c r="UZB172" s="6"/>
      <c r="UZC172" s="6"/>
      <c r="UZD172" s="6"/>
      <c r="UZE172" s="6"/>
      <c r="UZF172" s="6"/>
      <c r="UZG172" s="6"/>
      <c r="UZH172" s="6"/>
      <c r="UZI172" s="6"/>
      <c r="UZJ172" s="6"/>
      <c r="UZK172" s="6"/>
      <c r="UZL172" s="6"/>
      <c r="UZM172" s="6"/>
      <c r="UZN172" s="6"/>
      <c r="UZO172" s="6"/>
      <c r="UZP172" s="6"/>
      <c r="UZQ172" s="6"/>
      <c r="UZR172" s="6"/>
      <c r="UZS172" s="6"/>
      <c r="UZT172" s="6"/>
      <c r="UZU172" s="6"/>
      <c r="UZV172" s="6"/>
      <c r="UZW172" s="6"/>
      <c r="UZX172" s="6"/>
      <c r="UZY172" s="6"/>
      <c r="UZZ172" s="6"/>
      <c r="VAA172" s="6"/>
      <c r="VAB172" s="6"/>
      <c r="VAC172" s="6"/>
      <c r="VAD172" s="6"/>
      <c r="VAE172" s="6"/>
      <c r="VAF172" s="6"/>
      <c r="VAG172" s="6"/>
      <c r="VAH172" s="6"/>
      <c r="VAI172" s="6"/>
      <c r="VAJ172" s="6"/>
      <c r="VAK172" s="6"/>
      <c r="VAL172" s="6"/>
      <c r="VAM172" s="6"/>
      <c r="VAN172" s="6"/>
      <c r="VAO172" s="6"/>
      <c r="VAP172" s="6"/>
      <c r="VAQ172" s="6"/>
      <c r="VAR172" s="6"/>
      <c r="VAS172" s="6"/>
      <c r="VAT172" s="6"/>
      <c r="VAU172" s="6"/>
      <c r="VAV172" s="6"/>
      <c r="VAW172" s="6"/>
      <c r="VAX172" s="6"/>
      <c r="VAY172" s="6"/>
      <c r="VAZ172" s="6"/>
      <c r="VBA172" s="6"/>
      <c r="VBB172" s="6"/>
      <c r="VBC172" s="6"/>
      <c r="VBD172" s="6"/>
      <c r="VBE172" s="6"/>
      <c r="VBF172" s="6"/>
      <c r="VBG172" s="6"/>
      <c r="VBH172" s="6"/>
      <c r="VBI172" s="6"/>
      <c r="VBJ172" s="6"/>
      <c r="VBK172" s="6"/>
      <c r="VBL172" s="6"/>
      <c r="VBM172" s="6"/>
      <c r="VBN172" s="6"/>
      <c r="VBO172" s="6"/>
      <c r="VBP172" s="6"/>
      <c r="VBQ172" s="6"/>
      <c r="VBR172" s="6"/>
      <c r="VBS172" s="6"/>
      <c r="VBT172" s="6"/>
      <c r="VBU172" s="6"/>
      <c r="VBV172" s="6"/>
      <c r="VBW172" s="6"/>
      <c r="VBX172" s="6"/>
      <c r="VBY172" s="6"/>
      <c r="VBZ172" s="6"/>
      <c r="VCA172" s="6"/>
      <c r="VCB172" s="6"/>
      <c r="VCC172" s="6"/>
      <c r="VCD172" s="6"/>
      <c r="VCE172" s="6"/>
      <c r="VCF172" s="6"/>
      <c r="VCG172" s="6"/>
      <c r="VCH172" s="6"/>
      <c r="VCI172" s="6"/>
      <c r="VCJ172" s="6"/>
      <c r="VCK172" s="6"/>
      <c r="VCL172" s="6"/>
      <c r="VCM172" s="6"/>
      <c r="VCN172" s="6"/>
      <c r="VCO172" s="6"/>
      <c r="VCP172" s="6"/>
      <c r="VCQ172" s="6"/>
      <c r="VCR172" s="6"/>
      <c r="VCS172" s="6"/>
      <c r="VCT172" s="6"/>
      <c r="VCU172" s="6"/>
      <c r="VCV172" s="6"/>
      <c r="VCW172" s="6"/>
      <c r="VCX172" s="6"/>
      <c r="VCY172" s="6"/>
      <c r="VCZ172" s="6"/>
      <c r="VDA172" s="6"/>
      <c r="VDB172" s="6"/>
      <c r="VDC172" s="6"/>
      <c r="VDD172" s="6"/>
      <c r="VDE172" s="6"/>
      <c r="VDF172" s="6"/>
      <c r="VDG172" s="6"/>
      <c r="VDH172" s="6"/>
      <c r="VDI172" s="6"/>
      <c r="VDJ172" s="6"/>
      <c r="VDK172" s="6"/>
      <c r="VDL172" s="6"/>
      <c r="VDM172" s="6"/>
      <c r="VDN172" s="6"/>
      <c r="VDO172" s="6"/>
      <c r="VDP172" s="6"/>
      <c r="VDQ172" s="6"/>
      <c r="VDR172" s="6"/>
      <c r="VDS172" s="6"/>
      <c r="VDT172" s="6"/>
      <c r="VDU172" s="6"/>
      <c r="VDV172" s="6"/>
      <c r="VDW172" s="6"/>
      <c r="VDX172" s="6"/>
      <c r="VDY172" s="6"/>
      <c r="VDZ172" s="6"/>
      <c r="VEA172" s="6"/>
      <c r="VEB172" s="6"/>
      <c r="VEC172" s="6"/>
      <c r="VED172" s="6"/>
      <c r="VEE172" s="6"/>
      <c r="VEF172" s="6"/>
      <c r="VEG172" s="6"/>
      <c r="VEH172" s="6"/>
      <c r="VEI172" s="6"/>
      <c r="VEJ172" s="6"/>
      <c r="VEK172" s="6"/>
      <c r="VEL172" s="6"/>
      <c r="VEM172" s="6"/>
      <c r="VEN172" s="6"/>
      <c r="VEO172" s="6"/>
      <c r="VEP172" s="6"/>
      <c r="VEQ172" s="6"/>
      <c r="VER172" s="6"/>
      <c r="VES172" s="6"/>
      <c r="VET172" s="6"/>
      <c r="VEU172" s="6"/>
      <c r="VEV172" s="6"/>
      <c r="VEW172" s="6"/>
      <c r="VEX172" s="6"/>
      <c r="VEY172" s="6"/>
      <c r="VEZ172" s="6"/>
      <c r="VFA172" s="6"/>
      <c r="VFB172" s="6"/>
      <c r="VFC172" s="6"/>
      <c r="VFD172" s="6"/>
      <c r="VFE172" s="6"/>
      <c r="VFF172" s="6"/>
      <c r="VFG172" s="6"/>
      <c r="VFH172" s="6"/>
      <c r="VFI172" s="6"/>
      <c r="VFJ172" s="6"/>
      <c r="VFK172" s="6"/>
      <c r="VFL172" s="6"/>
      <c r="VFM172" s="6"/>
      <c r="VFN172" s="6"/>
      <c r="VFO172" s="6"/>
      <c r="VFP172" s="6"/>
      <c r="VFQ172" s="6"/>
      <c r="VFR172" s="6"/>
      <c r="VFS172" s="6"/>
      <c r="VFT172" s="6"/>
      <c r="VFU172" s="6"/>
      <c r="VFV172" s="6"/>
      <c r="VFW172" s="6"/>
      <c r="VFX172" s="6"/>
      <c r="VFY172" s="6"/>
      <c r="VFZ172" s="6"/>
      <c r="VGA172" s="6"/>
      <c r="VGB172" s="6"/>
      <c r="VGC172" s="6"/>
      <c r="VGD172" s="6"/>
      <c r="VGE172" s="6"/>
      <c r="VGF172" s="6"/>
      <c r="VGG172" s="6"/>
      <c r="VGH172" s="6"/>
      <c r="VGI172" s="6"/>
      <c r="VGJ172" s="6"/>
      <c r="VGK172" s="6"/>
      <c r="VGL172" s="6"/>
      <c r="VGM172" s="6"/>
      <c r="VGN172" s="6"/>
      <c r="VGO172" s="6"/>
      <c r="VGP172" s="6"/>
      <c r="VGQ172" s="6"/>
      <c r="VGR172" s="6"/>
      <c r="VGS172" s="6"/>
      <c r="VGT172" s="6"/>
      <c r="VGU172" s="6"/>
      <c r="VGV172" s="6"/>
      <c r="VGW172" s="6"/>
      <c r="VGX172" s="6"/>
      <c r="VGY172" s="6"/>
      <c r="VGZ172" s="6"/>
      <c r="VHA172" s="6"/>
      <c r="VHB172" s="6"/>
      <c r="VHC172" s="6"/>
      <c r="VHD172" s="6"/>
      <c r="VHE172" s="6"/>
      <c r="VHF172" s="6"/>
      <c r="VHG172" s="6"/>
      <c r="VHH172" s="6"/>
      <c r="VHI172" s="6"/>
      <c r="VHJ172" s="6"/>
      <c r="VHK172" s="6"/>
      <c r="VHL172" s="6"/>
      <c r="VHM172" s="6"/>
      <c r="VHN172" s="6"/>
      <c r="VHO172" s="6"/>
      <c r="VHP172" s="6"/>
      <c r="VHQ172" s="6"/>
      <c r="VHR172" s="6"/>
      <c r="VHS172" s="6"/>
      <c r="VHT172" s="6"/>
      <c r="VHU172" s="6"/>
      <c r="VHV172" s="6"/>
      <c r="VHW172" s="6"/>
      <c r="VHX172" s="6"/>
      <c r="VHY172" s="6"/>
      <c r="VHZ172" s="6"/>
      <c r="VIA172" s="6"/>
      <c r="VIB172" s="6"/>
      <c r="VIC172" s="6"/>
      <c r="VID172" s="6"/>
      <c r="VIE172" s="6"/>
      <c r="VIF172" s="6"/>
      <c r="VIG172" s="6"/>
      <c r="VIH172" s="6"/>
      <c r="VII172" s="6"/>
      <c r="VIJ172" s="6"/>
      <c r="VIK172" s="6"/>
      <c r="VIL172" s="6"/>
      <c r="VIM172" s="6"/>
      <c r="VIN172" s="6"/>
      <c r="VIO172" s="6"/>
      <c r="VIP172" s="6"/>
      <c r="VIQ172" s="6"/>
      <c r="VIR172" s="6"/>
      <c r="VIS172" s="6"/>
      <c r="VIT172" s="6"/>
      <c r="VIU172" s="6"/>
      <c r="VIV172" s="6"/>
      <c r="VIW172" s="6"/>
      <c r="VIX172" s="6"/>
      <c r="VIY172" s="6"/>
      <c r="VIZ172" s="6"/>
      <c r="VJA172" s="6"/>
      <c r="VJB172" s="6"/>
      <c r="VJC172" s="6"/>
      <c r="VJD172" s="6"/>
      <c r="VJE172" s="6"/>
      <c r="VJF172" s="6"/>
      <c r="VJG172" s="6"/>
      <c r="VJH172" s="6"/>
      <c r="VJI172" s="6"/>
      <c r="VJJ172" s="6"/>
      <c r="VJK172" s="6"/>
      <c r="VJL172" s="6"/>
      <c r="VJM172" s="6"/>
      <c r="VJN172" s="6"/>
      <c r="VJO172" s="6"/>
      <c r="VJP172" s="6"/>
      <c r="VJQ172" s="6"/>
      <c r="VJR172" s="6"/>
      <c r="VJS172" s="6"/>
      <c r="VJT172" s="6"/>
      <c r="VJU172" s="6"/>
      <c r="VJV172" s="6"/>
      <c r="VJW172" s="6"/>
      <c r="VJX172" s="6"/>
      <c r="VJY172" s="6"/>
      <c r="VJZ172" s="6"/>
      <c r="VKA172" s="6"/>
      <c r="VKB172" s="6"/>
      <c r="VKC172" s="6"/>
      <c r="VKD172" s="6"/>
      <c r="VKE172" s="6"/>
      <c r="VKF172" s="6"/>
      <c r="VKG172" s="6"/>
      <c r="VKH172" s="6"/>
      <c r="VKI172" s="6"/>
      <c r="VKJ172" s="6"/>
      <c r="VKK172" s="6"/>
      <c r="VKL172" s="6"/>
      <c r="VKM172" s="6"/>
      <c r="VKN172" s="6"/>
      <c r="VKO172" s="6"/>
      <c r="VKP172" s="6"/>
      <c r="VKQ172" s="6"/>
      <c r="VKR172" s="6"/>
      <c r="VKS172" s="6"/>
      <c r="VKT172" s="6"/>
      <c r="VKU172" s="6"/>
      <c r="VKV172" s="6"/>
      <c r="VKW172" s="6"/>
      <c r="VKX172" s="6"/>
      <c r="VKY172" s="6"/>
      <c r="VKZ172" s="6"/>
      <c r="VLA172" s="6"/>
      <c r="VLB172" s="6"/>
      <c r="VLC172" s="6"/>
      <c r="VLD172" s="6"/>
      <c r="VLE172" s="6"/>
      <c r="VLF172" s="6"/>
      <c r="VLG172" s="6"/>
      <c r="VLH172" s="6"/>
      <c r="VLI172" s="6"/>
      <c r="VLJ172" s="6"/>
      <c r="VLK172" s="6"/>
      <c r="VLL172" s="6"/>
      <c r="VLM172" s="6"/>
      <c r="VLN172" s="6"/>
      <c r="VLO172" s="6"/>
      <c r="VLP172" s="6"/>
      <c r="VLQ172" s="6"/>
      <c r="VLR172" s="6"/>
      <c r="VLS172" s="6"/>
      <c r="VLT172" s="6"/>
      <c r="VLU172" s="6"/>
      <c r="VLV172" s="6"/>
      <c r="VLW172" s="6"/>
      <c r="VLX172" s="6"/>
      <c r="VLY172" s="6"/>
      <c r="VLZ172" s="6"/>
      <c r="VMA172" s="6"/>
      <c r="VMB172" s="6"/>
      <c r="VMC172" s="6"/>
      <c r="VMD172" s="6"/>
      <c r="VME172" s="6"/>
      <c r="VMF172" s="6"/>
      <c r="VMG172" s="6"/>
      <c r="VMH172" s="6"/>
      <c r="VMI172" s="6"/>
      <c r="VMJ172" s="6"/>
      <c r="VMK172" s="6"/>
      <c r="VML172" s="6"/>
      <c r="VMM172" s="6"/>
      <c r="VMN172" s="6"/>
      <c r="VMO172" s="6"/>
      <c r="VMP172" s="6"/>
      <c r="VMQ172" s="6"/>
      <c r="VMR172" s="6"/>
      <c r="VMS172" s="6"/>
      <c r="VMT172" s="6"/>
      <c r="VMU172" s="6"/>
      <c r="VMV172" s="6"/>
      <c r="VMW172" s="6"/>
      <c r="VMX172" s="6"/>
      <c r="VMY172" s="6"/>
      <c r="VMZ172" s="6"/>
      <c r="VNA172" s="6"/>
      <c r="VNB172" s="6"/>
      <c r="VNC172" s="6"/>
      <c r="VND172" s="6"/>
      <c r="VNE172" s="6"/>
      <c r="VNF172" s="6"/>
      <c r="VNG172" s="6"/>
      <c r="VNH172" s="6"/>
      <c r="VNI172" s="6"/>
      <c r="VNJ172" s="6"/>
      <c r="VNK172" s="6"/>
      <c r="VNL172" s="6"/>
      <c r="VNM172" s="6"/>
      <c r="VNN172" s="6"/>
      <c r="VNO172" s="6"/>
      <c r="VNP172" s="6"/>
      <c r="VNQ172" s="6"/>
      <c r="VNR172" s="6"/>
      <c r="VNS172" s="6"/>
      <c r="VNT172" s="6"/>
      <c r="VNU172" s="6"/>
      <c r="VNV172" s="6"/>
      <c r="VNW172" s="6"/>
      <c r="VNX172" s="6"/>
      <c r="VNY172" s="6"/>
      <c r="VNZ172" s="6"/>
      <c r="VOA172" s="6"/>
      <c r="VOB172" s="6"/>
      <c r="VOC172" s="6"/>
      <c r="VOD172" s="6"/>
      <c r="VOE172" s="6"/>
      <c r="VOF172" s="6"/>
      <c r="VOG172" s="6"/>
      <c r="VOH172" s="6"/>
      <c r="VOI172" s="6"/>
      <c r="VOJ172" s="6"/>
      <c r="VOK172" s="6"/>
      <c r="VOL172" s="6"/>
      <c r="VOM172" s="6"/>
      <c r="VON172" s="6"/>
      <c r="VOO172" s="6"/>
      <c r="VOP172" s="6"/>
      <c r="VOQ172" s="6"/>
      <c r="VOR172" s="6"/>
      <c r="VOS172" s="6"/>
      <c r="VOT172" s="6"/>
      <c r="VOU172" s="6"/>
      <c r="VOV172" s="6"/>
      <c r="VOW172" s="6"/>
      <c r="VOX172" s="6"/>
      <c r="VOY172" s="6"/>
      <c r="VOZ172" s="6"/>
      <c r="VPA172" s="6"/>
      <c r="VPB172" s="6"/>
      <c r="VPC172" s="6"/>
      <c r="VPD172" s="6"/>
      <c r="VPE172" s="6"/>
      <c r="VPF172" s="6"/>
      <c r="VPG172" s="6"/>
      <c r="VPH172" s="6"/>
      <c r="VPI172" s="6"/>
      <c r="VPJ172" s="6"/>
      <c r="VPK172" s="6"/>
      <c r="VPL172" s="6"/>
      <c r="VPM172" s="6"/>
      <c r="VPN172" s="6"/>
      <c r="VPO172" s="6"/>
      <c r="VPP172" s="6"/>
      <c r="VPQ172" s="6"/>
      <c r="VPR172" s="6"/>
      <c r="VPS172" s="6"/>
      <c r="VPT172" s="6"/>
      <c r="VPU172" s="6"/>
      <c r="VPV172" s="6"/>
      <c r="VPW172" s="6"/>
      <c r="VPX172" s="6"/>
      <c r="VPY172" s="6"/>
      <c r="VPZ172" s="6"/>
      <c r="VQA172" s="6"/>
      <c r="VQB172" s="6"/>
      <c r="VQC172" s="6"/>
      <c r="VQD172" s="6"/>
      <c r="VQE172" s="6"/>
      <c r="VQF172" s="6"/>
      <c r="VQG172" s="6"/>
      <c r="VQH172" s="6"/>
      <c r="VQI172" s="6"/>
      <c r="VQJ172" s="6"/>
      <c r="VQK172" s="6"/>
      <c r="VQL172" s="6"/>
      <c r="VQM172" s="6"/>
      <c r="VQN172" s="6"/>
      <c r="VQO172" s="6"/>
      <c r="VQP172" s="6"/>
      <c r="VQQ172" s="6"/>
      <c r="VQR172" s="6"/>
      <c r="VQS172" s="6"/>
      <c r="VQT172" s="6"/>
      <c r="VQU172" s="6"/>
      <c r="VQV172" s="6"/>
      <c r="VQW172" s="6"/>
      <c r="VQX172" s="6"/>
      <c r="VQY172" s="6"/>
      <c r="VQZ172" s="6"/>
      <c r="VRA172" s="6"/>
      <c r="VRB172" s="6"/>
      <c r="VRC172" s="6"/>
      <c r="VRD172" s="6"/>
      <c r="VRE172" s="6"/>
      <c r="VRF172" s="6"/>
      <c r="VRG172" s="6"/>
      <c r="VRH172" s="6"/>
      <c r="VRI172" s="6"/>
      <c r="VRJ172" s="6"/>
      <c r="VRK172" s="6"/>
      <c r="VRL172" s="6"/>
      <c r="VRM172" s="6"/>
      <c r="VRN172" s="6"/>
      <c r="VRO172" s="6"/>
      <c r="VRP172" s="6"/>
      <c r="VRQ172" s="6"/>
      <c r="VRR172" s="6"/>
      <c r="VRS172" s="6"/>
      <c r="VRT172" s="6"/>
      <c r="VRU172" s="6"/>
      <c r="VRV172" s="6"/>
      <c r="VRW172" s="6"/>
      <c r="VRX172" s="6"/>
      <c r="VRY172" s="6"/>
      <c r="VRZ172" s="6"/>
      <c r="VSA172" s="6"/>
      <c r="VSB172" s="6"/>
      <c r="VSC172" s="6"/>
      <c r="VSD172" s="6"/>
      <c r="VSE172" s="6"/>
      <c r="VSF172" s="6"/>
      <c r="VSG172" s="6"/>
      <c r="VSH172" s="6"/>
      <c r="VSI172" s="6"/>
      <c r="VSJ172" s="6"/>
      <c r="VSK172" s="6"/>
      <c r="VSL172" s="6"/>
      <c r="VSM172" s="6"/>
      <c r="VSN172" s="6"/>
      <c r="VSO172" s="6"/>
      <c r="VSP172" s="6"/>
      <c r="VSQ172" s="6"/>
      <c r="VSR172" s="6"/>
      <c r="VSS172" s="6"/>
      <c r="VST172" s="6"/>
      <c r="VSU172" s="6"/>
      <c r="VSV172" s="6"/>
      <c r="VSW172" s="6"/>
      <c r="VSX172" s="6"/>
      <c r="VSY172" s="6"/>
      <c r="VSZ172" s="6"/>
      <c r="VTA172" s="6"/>
      <c r="VTB172" s="6"/>
      <c r="VTC172" s="6"/>
      <c r="VTD172" s="6"/>
      <c r="VTE172" s="6"/>
      <c r="VTF172" s="6"/>
      <c r="VTG172" s="6"/>
      <c r="VTH172" s="6"/>
      <c r="VTI172" s="6"/>
      <c r="VTJ172" s="6"/>
      <c r="VTK172" s="6"/>
      <c r="VTL172" s="6"/>
      <c r="VTM172" s="6"/>
      <c r="VTN172" s="6"/>
      <c r="VTO172" s="6"/>
      <c r="VTP172" s="6"/>
      <c r="VTQ172" s="6"/>
      <c r="VTR172" s="6"/>
      <c r="VTS172" s="6"/>
      <c r="VTT172" s="6"/>
      <c r="VTU172" s="6"/>
      <c r="VTV172" s="6"/>
      <c r="VTW172" s="6"/>
      <c r="VTX172" s="6"/>
      <c r="VTY172" s="6"/>
      <c r="VTZ172" s="6"/>
      <c r="VUA172" s="6"/>
      <c r="VUB172" s="6"/>
      <c r="VUC172" s="6"/>
      <c r="VUD172" s="6"/>
      <c r="VUE172" s="6"/>
      <c r="VUF172" s="6"/>
      <c r="VUG172" s="6"/>
      <c r="VUH172" s="6"/>
      <c r="VUI172" s="6"/>
      <c r="VUJ172" s="6"/>
      <c r="VUK172" s="6"/>
      <c r="VUL172" s="6"/>
      <c r="VUM172" s="6"/>
      <c r="VUN172" s="6"/>
      <c r="VUO172" s="6"/>
      <c r="VUP172" s="6"/>
      <c r="VUQ172" s="6"/>
      <c r="VUR172" s="6"/>
      <c r="VUS172" s="6"/>
      <c r="VUT172" s="6"/>
      <c r="VUU172" s="6"/>
      <c r="VUV172" s="6"/>
      <c r="VUW172" s="6"/>
      <c r="VUX172" s="6"/>
      <c r="VUY172" s="6"/>
      <c r="VUZ172" s="6"/>
      <c r="VVA172" s="6"/>
      <c r="VVB172" s="6"/>
      <c r="VVC172" s="6"/>
      <c r="VVD172" s="6"/>
      <c r="VVE172" s="6"/>
      <c r="VVF172" s="6"/>
      <c r="VVG172" s="6"/>
      <c r="VVH172" s="6"/>
      <c r="VVI172" s="6"/>
      <c r="VVJ172" s="6"/>
      <c r="VVK172" s="6"/>
      <c r="VVL172" s="6"/>
      <c r="VVM172" s="6"/>
      <c r="VVN172" s="6"/>
      <c r="VVO172" s="6"/>
      <c r="VVP172" s="6"/>
      <c r="VVQ172" s="6"/>
      <c r="VVR172" s="6"/>
      <c r="VVS172" s="6"/>
      <c r="VVT172" s="6"/>
      <c r="VVU172" s="6"/>
      <c r="VVV172" s="6"/>
      <c r="VVW172" s="6"/>
      <c r="VVX172" s="6"/>
      <c r="VVY172" s="6"/>
      <c r="VVZ172" s="6"/>
      <c r="VWA172" s="6"/>
      <c r="VWB172" s="6"/>
      <c r="VWC172" s="6"/>
      <c r="VWD172" s="6"/>
      <c r="VWE172" s="6"/>
      <c r="VWF172" s="6"/>
      <c r="VWG172" s="6"/>
      <c r="VWH172" s="6"/>
      <c r="VWI172" s="6"/>
      <c r="VWJ172" s="6"/>
      <c r="VWK172" s="6"/>
      <c r="VWL172" s="6"/>
      <c r="VWM172" s="6"/>
      <c r="VWN172" s="6"/>
      <c r="VWO172" s="6"/>
      <c r="VWP172" s="6"/>
      <c r="VWQ172" s="6"/>
      <c r="VWR172" s="6"/>
      <c r="VWS172" s="6"/>
      <c r="VWT172" s="6"/>
      <c r="VWU172" s="6"/>
      <c r="VWV172" s="6"/>
      <c r="VWW172" s="6"/>
      <c r="VWX172" s="6"/>
      <c r="VWY172" s="6"/>
      <c r="VWZ172" s="6"/>
      <c r="VXA172" s="6"/>
      <c r="VXB172" s="6"/>
      <c r="VXC172" s="6"/>
      <c r="VXD172" s="6"/>
      <c r="VXE172" s="6"/>
      <c r="VXF172" s="6"/>
      <c r="VXG172" s="6"/>
      <c r="VXH172" s="6"/>
      <c r="VXI172" s="6"/>
      <c r="VXJ172" s="6"/>
      <c r="VXK172" s="6"/>
      <c r="VXL172" s="6"/>
      <c r="VXM172" s="6"/>
      <c r="VXN172" s="6"/>
      <c r="VXO172" s="6"/>
      <c r="VXP172" s="6"/>
      <c r="VXQ172" s="6"/>
      <c r="VXR172" s="6"/>
      <c r="VXS172" s="6"/>
      <c r="VXT172" s="6"/>
      <c r="VXU172" s="6"/>
      <c r="VXV172" s="6"/>
      <c r="VXW172" s="6"/>
      <c r="VXX172" s="6"/>
      <c r="VXY172" s="6"/>
      <c r="VXZ172" s="6"/>
      <c r="VYA172" s="6"/>
      <c r="VYB172" s="6"/>
      <c r="VYC172" s="6"/>
      <c r="VYD172" s="6"/>
      <c r="VYE172" s="6"/>
      <c r="VYF172" s="6"/>
      <c r="VYG172" s="6"/>
      <c r="VYH172" s="6"/>
      <c r="VYI172" s="6"/>
      <c r="VYJ172" s="6"/>
      <c r="VYK172" s="6"/>
      <c r="VYL172" s="6"/>
      <c r="VYM172" s="6"/>
      <c r="VYN172" s="6"/>
      <c r="VYO172" s="6"/>
      <c r="VYP172" s="6"/>
      <c r="VYQ172" s="6"/>
      <c r="VYR172" s="6"/>
      <c r="VYS172" s="6"/>
      <c r="VYT172" s="6"/>
      <c r="VYU172" s="6"/>
      <c r="VYV172" s="6"/>
      <c r="VYW172" s="6"/>
      <c r="VYX172" s="6"/>
      <c r="VYY172" s="6"/>
      <c r="VYZ172" s="6"/>
      <c r="VZA172" s="6"/>
      <c r="VZB172" s="6"/>
      <c r="VZC172" s="6"/>
      <c r="VZD172" s="6"/>
      <c r="VZE172" s="6"/>
      <c r="VZF172" s="6"/>
      <c r="VZG172" s="6"/>
      <c r="VZH172" s="6"/>
      <c r="VZI172" s="6"/>
      <c r="VZJ172" s="6"/>
      <c r="VZK172" s="6"/>
      <c r="VZL172" s="6"/>
      <c r="VZM172" s="6"/>
      <c r="VZN172" s="6"/>
      <c r="VZO172" s="6"/>
      <c r="VZP172" s="6"/>
      <c r="VZQ172" s="6"/>
      <c r="VZR172" s="6"/>
      <c r="VZS172" s="6"/>
      <c r="VZT172" s="6"/>
      <c r="VZU172" s="6"/>
      <c r="VZV172" s="6"/>
      <c r="VZW172" s="6"/>
      <c r="VZX172" s="6"/>
      <c r="VZY172" s="6"/>
      <c r="VZZ172" s="6"/>
      <c r="WAA172" s="6"/>
      <c r="WAB172" s="6"/>
      <c r="WAC172" s="6"/>
      <c r="WAD172" s="6"/>
      <c r="WAE172" s="6"/>
      <c r="WAF172" s="6"/>
      <c r="WAG172" s="6"/>
      <c r="WAH172" s="6"/>
      <c r="WAI172" s="6"/>
      <c r="WAJ172" s="6"/>
      <c r="WAK172" s="6"/>
      <c r="WAL172" s="6"/>
      <c r="WAM172" s="6"/>
      <c r="WAN172" s="6"/>
      <c r="WAO172" s="6"/>
      <c r="WAP172" s="6"/>
      <c r="WAQ172" s="6"/>
      <c r="WAR172" s="6"/>
      <c r="WAS172" s="6"/>
      <c r="WAT172" s="6"/>
      <c r="WAU172" s="6"/>
      <c r="WAV172" s="6"/>
      <c r="WAW172" s="6"/>
      <c r="WAX172" s="6"/>
      <c r="WAY172" s="6"/>
      <c r="WAZ172" s="6"/>
      <c r="WBA172" s="6"/>
      <c r="WBB172" s="6"/>
      <c r="WBC172" s="6"/>
      <c r="WBD172" s="6"/>
      <c r="WBE172" s="6"/>
      <c r="WBF172" s="6"/>
      <c r="WBG172" s="6"/>
      <c r="WBH172" s="6"/>
      <c r="WBI172" s="6"/>
      <c r="WBJ172" s="6"/>
      <c r="WBK172" s="6"/>
      <c r="WBL172" s="6"/>
      <c r="WBM172" s="6"/>
      <c r="WBN172" s="6"/>
      <c r="WBO172" s="6"/>
      <c r="WBP172" s="6"/>
      <c r="WBQ172" s="6"/>
      <c r="WBR172" s="6"/>
      <c r="WBS172" s="6"/>
      <c r="WBT172" s="6"/>
      <c r="WBU172" s="6"/>
      <c r="WBV172" s="6"/>
      <c r="WBW172" s="6"/>
      <c r="WBX172" s="6"/>
      <c r="WBY172" s="6"/>
      <c r="WBZ172" s="6"/>
      <c r="WCA172" s="6"/>
      <c r="WCB172" s="6"/>
      <c r="WCC172" s="6"/>
      <c r="WCD172" s="6"/>
      <c r="WCE172" s="6"/>
      <c r="WCF172" s="6"/>
      <c r="WCG172" s="6"/>
      <c r="WCH172" s="6"/>
      <c r="WCI172" s="6"/>
      <c r="WCJ172" s="6"/>
      <c r="WCK172" s="6"/>
      <c r="WCL172" s="6"/>
      <c r="WCM172" s="6"/>
      <c r="WCN172" s="6"/>
      <c r="WCO172" s="6"/>
      <c r="WCP172" s="6"/>
      <c r="WCQ172" s="6"/>
      <c r="WCR172" s="6"/>
      <c r="WCS172" s="6"/>
      <c r="WCT172" s="6"/>
      <c r="WCU172" s="6"/>
      <c r="WCV172" s="6"/>
      <c r="WCW172" s="6"/>
      <c r="WCX172" s="6"/>
      <c r="WCY172" s="6"/>
      <c r="WCZ172" s="6"/>
      <c r="WDA172" s="6"/>
      <c r="WDB172" s="6"/>
      <c r="WDC172" s="6"/>
      <c r="WDD172" s="6"/>
      <c r="WDE172" s="6"/>
      <c r="WDF172" s="6"/>
      <c r="WDG172" s="6"/>
      <c r="WDH172" s="6"/>
      <c r="WDI172" s="6"/>
      <c r="WDJ172" s="6"/>
      <c r="WDK172" s="6"/>
      <c r="WDL172" s="6"/>
      <c r="WDM172" s="6"/>
      <c r="WDN172" s="6"/>
      <c r="WDO172" s="6"/>
      <c r="WDP172" s="6"/>
      <c r="WDQ172" s="6"/>
      <c r="WDR172" s="6"/>
      <c r="WDS172" s="6"/>
      <c r="WDT172" s="6"/>
      <c r="WDU172" s="6"/>
      <c r="WDV172" s="6"/>
      <c r="WDW172" s="6"/>
      <c r="WDX172" s="6"/>
      <c r="WDY172" s="6"/>
      <c r="WDZ172" s="6"/>
      <c r="WEA172" s="6"/>
      <c r="WEB172" s="6"/>
      <c r="WEC172" s="6"/>
      <c r="WED172" s="6"/>
      <c r="WEE172" s="6"/>
      <c r="WEF172" s="6"/>
      <c r="WEG172" s="6"/>
      <c r="WEH172" s="6"/>
      <c r="WEI172" s="6"/>
      <c r="WEJ172" s="6"/>
      <c r="WEK172" s="6"/>
      <c r="WEL172" s="6"/>
      <c r="WEM172" s="6"/>
      <c r="WEN172" s="6"/>
      <c r="WEO172" s="6"/>
      <c r="WEP172" s="6"/>
      <c r="WEQ172" s="6"/>
      <c r="WER172" s="6"/>
      <c r="WES172" s="6"/>
      <c r="WET172" s="6"/>
      <c r="WEU172" s="6"/>
      <c r="WEV172" s="6"/>
      <c r="WEW172" s="6"/>
      <c r="WEX172" s="6"/>
      <c r="WEY172" s="6"/>
      <c r="WEZ172" s="6"/>
      <c r="WFA172" s="6"/>
      <c r="WFB172" s="6"/>
      <c r="WFC172" s="6"/>
      <c r="WFD172" s="6"/>
      <c r="WFE172" s="6"/>
      <c r="WFF172" s="6"/>
      <c r="WFG172" s="6"/>
      <c r="WFH172" s="6"/>
      <c r="WFI172" s="6"/>
      <c r="WFJ172" s="6"/>
      <c r="WFK172" s="6"/>
      <c r="WFL172" s="6"/>
      <c r="WFM172" s="6"/>
      <c r="WFN172" s="6"/>
      <c r="WFO172" s="6"/>
      <c r="WFP172" s="6"/>
      <c r="WFQ172" s="6"/>
      <c r="WFR172" s="6"/>
      <c r="WFS172" s="6"/>
      <c r="WFT172" s="6"/>
      <c r="WFU172" s="6"/>
      <c r="WFV172" s="6"/>
      <c r="WFW172" s="6"/>
      <c r="WFX172" s="6"/>
      <c r="WFY172" s="6"/>
      <c r="WFZ172" s="6"/>
      <c r="WGA172" s="6"/>
      <c r="WGB172" s="6"/>
      <c r="WGC172" s="6"/>
      <c r="WGD172" s="6"/>
      <c r="WGE172" s="6"/>
      <c r="WGF172" s="6"/>
      <c r="WGG172" s="6"/>
      <c r="WGH172" s="6"/>
      <c r="WGI172" s="6"/>
      <c r="WGJ172" s="6"/>
      <c r="WGK172" s="6"/>
      <c r="WGL172" s="6"/>
      <c r="WGM172" s="6"/>
      <c r="WGN172" s="6"/>
      <c r="WGO172" s="6"/>
      <c r="WGP172" s="6"/>
      <c r="WGQ172" s="6"/>
      <c r="WGR172" s="6"/>
      <c r="WGS172" s="6"/>
      <c r="WGT172" s="6"/>
      <c r="WGU172" s="6"/>
      <c r="WGV172" s="6"/>
      <c r="WGW172" s="6"/>
      <c r="WGX172" s="6"/>
      <c r="WGY172" s="6"/>
      <c r="WGZ172" s="6"/>
      <c r="WHA172" s="6"/>
      <c r="WHB172" s="6"/>
      <c r="WHC172" s="6"/>
      <c r="WHD172" s="6"/>
      <c r="WHE172" s="6"/>
      <c r="WHF172" s="6"/>
      <c r="WHG172" s="6"/>
      <c r="WHH172" s="6"/>
      <c r="WHI172" s="6"/>
      <c r="WHJ172" s="6"/>
      <c r="WHK172" s="6"/>
      <c r="WHL172" s="6"/>
      <c r="WHM172" s="6"/>
      <c r="WHN172" s="6"/>
      <c r="WHO172" s="6"/>
      <c r="WHP172" s="6"/>
      <c r="WHQ172" s="6"/>
      <c r="WHR172" s="6"/>
      <c r="WHS172" s="6"/>
      <c r="WHT172" s="6"/>
      <c r="WHU172" s="6"/>
      <c r="WHV172" s="6"/>
      <c r="WHW172" s="6"/>
      <c r="WHX172" s="6"/>
      <c r="WHY172" s="6"/>
      <c r="WHZ172" s="6"/>
      <c r="WIA172" s="6"/>
      <c r="WIB172" s="6"/>
      <c r="WIC172" s="6"/>
      <c r="WID172" s="6"/>
      <c r="WIE172" s="6"/>
      <c r="WIF172" s="6"/>
      <c r="WIG172" s="6"/>
      <c r="WIH172" s="6"/>
      <c r="WII172" s="6"/>
      <c r="WIJ172" s="6"/>
      <c r="WIK172" s="6"/>
      <c r="WIL172" s="6"/>
      <c r="WIM172" s="6"/>
      <c r="WIN172" s="6"/>
      <c r="WIO172" s="6"/>
      <c r="WIP172" s="6"/>
      <c r="WIQ172" s="6"/>
      <c r="WIR172" s="6"/>
      <c r="WIS172" s="6"/>
      <c r="WIT172" s="6"/>
      <c r="WIU172" s="6"/>
      <c r="WIV172" s="6"/>
      <c r="WIW172" s="6"/>
      <c r="WIX172" s="6"/>
      <c r="WIY172" s="6"/>
      <c r="WIZ172" s="6"/>
      <c r="WJA172" s="6"/>
      <c r="WJB172" s="6"/>
      <c r="WJC172" s="6"/>
      <c r="WJD172" s="6"/>
      <c r="WJE172" s="6"/>
      <c r="WJF172" s="6"/>
      <c r="WJG172" s="6"/>
      <c r="WJH172" s="6"/>
      <c r="WJI172" s="6"/>
      <c r="WJJ172" s="6"/>
      <c r="WJK172" s="6"/>
      <c r="WJL172" s="6"/>
      <c r="WJM172" s="6"/>
      <c r="WJN172" s="6"/>
      <c r="WJO172" s="6"/>
      <c r="WJP172" s="6"/>
      <c r="WJQ172" s="6"/>
      <c r="WJR172" s="6"/>
      <c r="WJS172" s="6"/>
      <c r="WJT172" s="6"/>
      <c r="WJU172" s="6"/>
      <c r="WJV172" s="6"/>
      <c r="WJW172" s="6"/>
      <c r="WJX172" s="6"/>
      <c r="WJY172" s="6"/>
      <c r="WJZ172" s="6"/>
      <c r="WKA172" s="6"/>
      <c r="WKB172" s="6"/>
      <c r="WKC172" s="6"/>
      <c r="WKD172" s="6"/>
      <c r="WKE172" s="6"/>
      <c r="WKF172" s="6"/>
      <c r="WKG172" s="6"/>
      <c r="WKH172" s="6"/>
      <c r="WKI172" s="6"/>
      <c r="WKJ172" s="6"/>
      <c r="WKK172" s="6"/>
      <c r="WKL172" s="6"/>
      <c r="WKM172" s="6"/>
      <c r="WKN172" s="6"/>
      <c r="WKO172" s="6"/>
      <c r="WKP172" s="6"/>
      <c r="WKQ172" s="6"/>
      <c r="WKR172" s="6"/>
      <c r="WKS172" s="6"/>
      <c r="WKT172" s="6"/>
      <c r="WKU172" s="6"/>
      <c r="WKV172" s="6"/>
      <c r="WKW172" s="6"/>
      <c r="WKX172" s="6"/>
      <c r="WKY172" s="6"/>
      <c r="WKZ172" s="6"/>
      <c r="WLA172" s="6"/>
      <c r="WLB172" s="6"/>
      <c r="WLC172" s="6"/>
      <c r="WLD172" s="6"/>
      <c r="WLE172" s="6"/>
      <c r="WLF172" s="6"/>
      <c r="WLG172" s="6"/>
      <c r="WLH172" s="6"/>
      <c r="WLI172" s="6"/>
      <c r="WLJ172" s="6"/>
      <c r="WLK172" s="6"/>
      <c r="WLL172" s="6"/>
      <c r="WLM172" s="6"/>
      <c r="WLN172" s="6"/>
      <c r="WLO172" s="6"/>
      <c r="WLP172" s="6"/>
      <c r="WLQ172" s="6"/>
      <c r="WLR172" s="6"/>
      <c r="WLS172" s="6"/>
      <c r="WLT172" s="6"/>
      <c r="WLU172" s="6"/>
      <c r="WLV172" s="6"/>
      <c r="WLW172" s="6"/>
      <c r="WLX172" s="6"/>
      <c r="WLY172" s="6"/>
      <c r="WLZ172" s="6"/>
      <c r="WMA172" s="6"/>
      <c r="WMB172" s="6"/>
      <c r="WMC172" s="6"/>
      <c r="WMD172" s="6"/>
      <c r="WME172" s="6"/>
      <c r="WMF172" s="6"/>
      <c r="WMG172" s="6"/>
      <c r="WMH172" s="6"/>
      <c r="WMI172" s="6"/>
      <c r="WMJ172" s="6"/>
      <c r="WMK172" s="6"/>
      <c r="WML172" s="6"/>
      <c r="WMM172" s="6"/>
      <c r="WMN172" s="6"/>
      <c r="WMO172" s="6"/>
      <c r="WMP172" s="6"/>
      <c r="WMQ172" s="6"/>
      <c r="WMR172" s="6"/>
      <c r="WMS172" s="6"/>
      <c r="WMT172" s="6"/>
      <c r="WMU172" s="6"/>
      <c r="WMV172" s="6"/>
      <c r="WMW172" s="6"/>
      <c r="WMX172" s="6"/>
      <c r="WMY172" s="6"/>
      <c r="WMZ172" s="6"/>
      <c r="WNA172" s="6"/>
      <c r="WNB172" s="6"/>
      <c r="WNC172" s="6"/>
      <c r="WND172" s="6"/>
      <c r="WNE172" s="6"/>
      <c r="WNF172" s="6"/>
      <c r="WNG172" s="6"/>
      <c r="WNH172" s="6"/>
      <c r="WNI172" s="6"/>
      <c r="WNJ172" s="6"/>
      <c r="WNK172" s="6"/>
      <c r="WNL172" s="6"/>
      <c r="WNM172" s="6"/>
      <c r="WNN172" s="6"/>
      <c r="WNO172" s="6"/>
      <c r="WNP172" s="6"/>
      <c r="WNQ172" s="6"/>
      <c r="WNR172" s="6"/>
      <c r="WNS172" s="6"/>
      <c r="WNT172" s="6"/>
      <c r="WNU172" s="6"/>
      <c r="WNV172" s="6"/>
      <c r="WNW172" s="6"/>
      <c r="WNX172" s="6"/>
      <c r="WNY172" s="6"/>
      <c r="WNZ172" s="6"/>
      <c r="WOA172" s="6"/>
      <c r="WOB172" s="6"/>
      <c r="WOC172" s="6"/>
      <c r="WOD172" s="6"/>
      <c r="WOE172" s="6"/>
      <c r="WOF172" s="6"/>
      <c r="WOG172" s="6"/>
      <c r="WOH172" s="6"/>
      <c r="WOI172" s="6"/>
      <c r="WOJ172" s="6"/>
      <c r="WOK172" s="6"/>
      <c r="WOL172" s="6"/>
      <c r="WOM172" s="6"/>
      <c r="WON172" s="6"/>
      <c r="WOO172" s="6"/>
      <c r="WOP172" s="6"/>
      <c r="WOQ172" s="6"/>
      <c r="WOR172" s="6"/>
      <c r="WOS172" s="6"/>
      <c r="WOT172" s="6"/>
      <c r="WOU172" s="6"/>
      <c r="WOV172" s="6"/>
      <c r="WOW172" s="6"/>
      <c r="WOX172" s="6"/>
      <c r="WOY172" s="6"/>
      <c r="WOZ172" s="6"/>
      <c r="WPA172" s="6"/>
      <c r="WPB172" s="6"/>
      <c r="WPC172" s="6"/>
      <c r="WPD172" s="6"/>
      <c r="WPE172" s="6"/>
      <c r="WPF172" s="6"/>
      <c r="WPG172" s="6"/>
      <c r="WPH172" s="6"/>
      <c r="WPI172" s="6"/>
      <c r="WPJ172" s="6"/>
      <c r="WPK172" s="6"/>
      <c r="WPL172" s="6"/>
      <c r="WPM172" s="6"/>
      <c r="WPN172" s="6"/>
      <c r="WPO172" s="6"/>
      <c r="WPP172" s="6"/>
      <c r="WPQ172" s="6"/>
      <c r="WPR172" s="6"/>
      <c r="WPS172" s="6"/>
      <c r="WPT172" s="6"/>
      <c r="WPU172" s="6"/>
      <c r="WPV172" s="6"/>
      <c r="WPW172" s="6"/>
      <c r="WPX172" s="6"/>
      <c r="WPY172" s="6"/>
      <c r="WPZ172" s="6"/>
      <c r="WQA172" s="6"/>
      <c r="WQB172" s="6"/>
      <c r="WQC172" s="6"/>
      <c r="WQD172" s="6"/>
      <c r="WQE172" s="6"/>
      <c r="WQF172" s="6"/>
      <c r="WQG172" s="6"/>
      <c r="WQH172" s="6"/>
      <c r="WQI172" s="6"/>
      <c r="WQJ172" s="6"/>
      <c r="WQK172" s="6"/>
      <c r="WQL172" s="6"/>
      <c r="WQM172" s="6"/>
      <c r="WQN172" s="6"/>
      <c r="WQO172" s="6"/>
      <c r="WQP172" s="6"/>
      <c r="WQQ172" s="6"/>
      <c r="WQR172" s="6"/>
      <c r="WQS172" s="6"/>
      <c r="WQT172" s="6"/>
      <c r="WQU172" s="6"/>
      <c r="WQV172" s="6"/>
      <c r="WQW172" s="6"/>
      <c r="WQX172" s="6"/>
      <c r="WQY172" s="6"/>
      <c r="WQZ172" s="6"/>
      <c r="WRA172" s="6"/>
      <c r="WRB172" s="6"/>
      <c r="WRC172" s="6"/>
      <c r="WRD172" s="6"/>
      <c r="WRE172" s="6"/>
      <c r="WRF172" s="6"/>
      <c r="WRG172" s="6"/>
      <c r="WRH172" s="6"/>
      <c r="WRI172" s="6"/>
      <c r="WRJ172" s="6"/>
      <c r="WRK172" s="6"/>
      <c r="WRL172" s="6"/>
      <c r="WRM172" s="6"/>
      <c r="WRN172" s="6"/>
      <c r="WRO172" s="6"/>
      <c r="WRP172" s="6"/>
      <c r="WRQ172" s="6"/>
      <c r="WRR172" s="6"/>
      <c r="WRS172" s="6"/>
      <c r="WRT172" s="6"/>
      <c r="WRU172" s="6"/>
      <c r="WRV172" s="6"/>
      <c r="WRW172" s="6"/>
      <c r="WRX172" s="6"/>
      <c r="WRY172" s="6"/>
      <c r="WRZ172" s="6"/>
      <c r="WSA172" s="6"/>
      <c r="WSB172" s="6"/>
      <c r="WSC172" s="6"/>
      <c r="WSD172" s="6"/>
      <c r="WSE172" s="6"/>
      <c r="WSF172" s="6"/>
      <c r="WSG172" s="6"/>
      <c r="WSH172" s="6"/>
      <c r="WSI172" s="6"/>
      <c r="WSJ172" s="6"/>
      <c r="WSK172" s="6"/>
      <c r="WSL172" s="6"/>
      <c r="WSM172" s="6"/>
      <c r="WSN172" s="6"/>
      <c r="WSO172" s="6"/>
      <c r="WSP172" s="6"/>
      <c r="WSQ172" s="6"/>
      <c r="WSR172" s="6"/>
      <c r="WSS172" s="6"/>
      <c r="WST172" s="6"/>
      <c r="WSU172" s="6"/>
      <c r="WSV172" s="6"/>
      <c r="WSW172" s="6"/>
      <c r="WSX172" s="6"/>
      <c r="WSY172" s="6"/>
      <c r="WSZ172" s="6"/>
      <c r="WTA172" s="6"/>
      <c r="WTB172" s="6"/>
      <c r="WTC172" s="6"/>
      <c r="WTD172" s="6"/>
      <c r="WTE172" s="6"/>
      <c r="WTF172" s="6"/>
      <c r="WTG172" s="6"/>
      <c r="WTH172" s="6"/>
      <c r="WTI172" s="6"/>
      <c r="WTJ172" s="6"/>
      <c r="WTK172" s="6"/>
      <c r="WTL172" s="6"/>
      <c r="WTM172" s="6"/>
      <c r="WTN172" s="6"/>
      <c r="WTO172" s="6"/>
      <c r="WTP172" s="6"/>
      <c r="WTQ172" s="6"/>
      <c r="WTR172" s="6"/>
      <c r="WTS172" s="6"/>
      <c r="WTT172" s="6"/>
      <c r="WTU172" s="6"/>
      <c r="WTV172" s="6"/>
      <c r="WTW172" s="6"/>
      <c r="WTX172" s="6"/>
      <c r="WTY172" s="6"/>
      <c r="WTZ172" s="6"/>
      <c r="WUA172" s="6"/>
      <c r="WUB172" s="6"/>
      <c r="WUC172" s="6"/>
      <c r="WUD172" s="6"/>
      <c r="WUE172" s="6"/>
      <c r="WUF172" s="6"/>
      <c r="WUG172" s="6"/>
      <c r="WUH172" s="6"/>
      <c r="WUI172" s="6"/>
      <c r="WUJ172" s="6"/>
      <c r="WUK172" s="6"/>
      <c r="WUL172" s="6"/>
      <c r="WUM172" s="6"/>
      <c r="WUN172" s="6"/>
      <c r="WUO172" s="6"/>
      <c r="WUP172" s="6"/>
      <c r="WUQ172" s="6"/>
      <c r="WUR172" s="6"/>
      <c r="WUS172" s="6"/>
      <c r="WUT172" s="6"/>
      <c r="WUU172" s="6"/>
      <c r="WUV172" s="6"/>
      <c r="WUW172" s="6"/>
      <c r="WUX172" s="6"/>
      <c r="WUY172" s="6"/>
      <c r="WUZ172" s="6"/>
      <c r="WVA172" s="6"/>
      <c r="WVB172" s="6"/>
      <c r="WVC172" s="6"/>
      <c r="WVD172" s="6"/>
      <c r="WVE172" s="6"/>
      <c r="WVF172" s="6"/>
      <c r="WVG172" s="6"/>
      <c r="WVH172" s="6"/>
      <c r="WVI172" s="6"/>
      <c r="WVJ172" s="6"/>
      <c r="WVK172" s="6"/>
      <c r="WVL172" s="6"/>
      <c r="WVM172" s="6"/>
      <c r="WVN172" s="6"/>
      <c r="WVO172" s="6"/>
      <c r="WVP172" s="6"/>
      <c r="WVQ172" s="6"/>
      <c r="WVR172" s="6"/>
      <c r="WVS172" s="6"/>
      <c r="WVT172" s="6"/>
      <c r="WVU172" s="6"/>
      <c r="WVV172" s="6"/>
      <c r="WVW172" s="6"/>
      <c r="WVX172" s="6"/>
      <c r="WVY172" s="6"/>
      <c r="WVZ172" s="6"/>
      <c r="WWA172" s="6"/>
      <c r="WWB172" s="6"/>
      <c r="WWC172" s="6"/>
      <c r="WWD172" s="6"/>
      <c r="WWE172" s="6"/>
      <c r="WWF172" s="6"/>
      <c r="WWG172" s="6"/>
      <c r="WWH172" s="6"/>
      <c r="WWI172" s="6"/>
      <c r="WWJ172" s="6"/>
      <c r="WWK172" s="6"/>
      <c r="WWL172" s="6"/>
      <c r="WWM172" s="6"/>
      <c r="WWN172" s="6"/>
      <c r="WWO172" s="6"/>
      <c r="WWP172" s="6"/>
      <c r="WWQ172" s="6"/>
      <c r="WWR172" s="6"/>
      <c r="WWS172" s="6"/>
      <c r="WWT172" s="6"/>
      <c r="WWU172" s="6"/>
      <c r="WWV172" s="6"/>
      <c r="WWW172" s="6"/>
      <c r="WWX172" s="6"/>
      <c r="WWY172" s="6"/>
      <c r="WWZ172" s="6"/>
      <c r="WXA172" s="6"/>
      <c r="WXB172" s="6"/>
      <c r="WXC172" s="6"/>
      <c r="WXD172" s="6"/>
      <c r="WXE172" s="6"/>
      <c r="WXF172" s="6"/>
      <c r="WXG172" s="6"/>
      <c r="WXH172" s="6"/>
      <c r="WXI172" s="6"/>
      <c r="WXJ172" s="6"/>
      <c r="WXK172" s="6"/>
      <c r="WXL172" s="6"/>
      <c r="WXM172" s="6"/>
      <c r="WXN172" s="6"/>
      <c r="WXO172" s="6"/>
      <c r="WXP172" s="6"/>
      <c r="WXQ172" s="6"/>
      <c r="WXR172" s="6"/>
      <c r="WXS172" s="6"/>
      <c r="WXT172" s="6"/>
      <c r="WXU172" s="6"/>
      <c r="WXV172" s="6"/>
      <c r="WXW172" s="6"/>
      <c r="WXX172" s="6"/>
      <c r="WXY172" s="6"/>
      <c r="WXZ172" s="6"/>
      <c r="WYA172" s="6"/>
      <c r="WYB172" s="6"/>
      <c r="WYC172" s="6"/>
      <c r="WYD172" s="6"/>
      <c r="WYE172" s="6"/>
      <c r="WYF172" s="6"/>
      <c r="WYG172" s="6"/>
      <c r="WYH172" s="6"/>
      <c r="WYI172" s="6"/>
      <c r="WYJ172" s="6"/>
      <c r="WYK172" s="6"/>
      <c r="WYL172" s="6"/>
      <c r="WYM172" s="6"/>
      <c r="WYN172" s="6"/>
      <c r="WYO172" s="6"/>
      <c r="WYP172" s="6"/>
      <c r="WYQ172" s="6"/>
      <c r="WYR172" s="6"/>
      <c r="WYS172" s="6"/>
      <c r="WYT172" s="6"/>
      <c r="WYU172" s="6"/>
      <c r="WYV172" s="6"/>
      <c r="WYW172" s="6"/>
      <c r="WYX172" s="6"/>
      <c r="WYY172" s="6"/>
      <c r="WYZ172" s="6"/>
      <c r="WZA172" s="6"/>
      <c r="WZB172" s="6"/>
      <c r="WZC172" s="6"/>
      <c r="WZD172" s="6"/>
      <c r="WZE172" s="6"/>
      <c r="WZF172" s="6"/>
      <c r="WZG172" s="6"/>
      <c r="WZH172" s="6"/>
      <c r="WZI172" s="6"/>
      <c r="WZJ172" s="6"/>
      <c r="WZK172" s="6"/>
      <c r="WZL172" s="6"/>
      <c r="WZM172" s="6"/>
      <c r="WZN172" s="6"/>
      <c r="WZO172" s="6"/>
      <c r="WZP172" s="6"/>
      <c r="WZQ172" s="6"/>
      <c r="WZR172" s="6"/>
      <c r="WZS172" s="6"/>
      <c r="WZT172" s="6"/>
      <c r="WZU172" s="6"/>
      <c r="WZV172" s="6"/>
      <c r="WZW172" s="6"/>
      <c r="WZX172" s="6"/>
      <c r="WZY172" s="6"/>
      <c r="WZZ172" s="6"/>
      <c r="XAA172" s="6"/>
      <c r="XAB172" s="6"/>
      <c r="XAC172" s="6"/>
      <c r="XAD172" s="6"/>
      <c r="XAE172" s="6"/>
      <c r="XAF172" s="6"/>
      <c r="XAG172" s="6"/>
      <c r="XAH172" s="6"/>
      <c r="XAI172" s="6"/>
      <c r="XAJ172" s="6"/>
      <c r="XAK172" s="6"/>
      <c r="XAL172" s="6"/>
      <c r="XAM172" s="6"/>
      <c r="XAN172" s="6"/>
      <c r="XAO172" s="6"/>
      <c r="XAP172" s="6"/>
      <c r="XAQ172" s="6"/>
      <c r="XAR172" s="6"/>
      <c r="XAS172" s="6"/>
      <c r="XAT172" s="6"/>
      <c r="XAU172" s="6"/>
      <c r="XAV172" s="6"/>
      <c r="XAW172" s="6"/>
      <c r="XAX172" s="6"/>
      <c r="XAY172" s="6"/>
      <c r="XAZ172" s="6"/>
      <c r="XBA172" s="6"/>
      <c r="XBB172" s="6"/>
      <c r="XBC172" s="6"/>
      <c r="XBD172" s="6"/>
      <c r="XBE172" s="6"/>
      <c r="XBF172" s="6"/>
      <c r="XBG172" s="6"/>
      <c r="XBH172" s="6"/>
      <c r="XBI172" s="6"/>
      <c r="XBJ172" s="6"/>
      <c r="XBK172" s="6"/>
      <c r="XBL172" s="6"/>
      <c r="XBM172" s="6"/>
      <c r="XBN172" s="6"/>
      <c r="XBO172" s="6"/>
      <c r="XBP172" s="6"/>
      <c r="XBQ172" s="6"/>
      <c r="XBR172" s="6"/>
      <c r="XBS172" s="6"/>
      <c r="XBT172" s="6"/>
      <c r="XBU172" s="6"/>
      <c r="XBV172" s="6"/>
      <c r="XBW172" s="6"/>
      <c r="XBX172" s="6"/>
      <c r="XBY172" s="6"/>
      <c r="XBZ172" s="6"/>
      <c r="XCA172" s="6"/>
      <c r="XCB172" s="6"/>
      <c r="XCC172" s="6"/>
      <c r="XCD172" s="6"/>
      <c r="XCE172" s="6"/>
      <c r="XCF172" s="6"/>
      <c r="XCG172" s="6"/>
      <c r="XCH172" s="6"/>
      <c r="XCI172" s="6"/>
      <c r="XCJ172" s="6"/>
      <c r="XCK172" s="6"/>
      <c r="XCL172" s="6"/>
      <c r="XCM172" s="6"/>
      <c r="XCN172" s="6"/>
      <c r="XCO172" s="6"/>
      <c r="XCP172" s="6"/>
    </row>
    <row r="173" s="13" customFormat="1" customHeight="1" spans="1:1024 1025:16318">
      <c r="A173" s="170">
        <v>45535</v>
      </c>
      <c r="B173" s="391">
        <v>45518</v>
      </c>
      <c r="C173" s="213" t="s">
        <v>1685</v>
      </c>
      <c r="D173" s="230" t="s">
        <v>1160</v>
      </c>
      <c r="E173" s="392" t="s">
        <v>1686</v>
      </c>
      <c r="F173" s="393" t="s">
        <v>1687</v>
      </c>
      <c r="G173" s="280">
        <v>4520.9</v>
      </c>
      <c r="H173" s="394" t="s">
        <v>1407</v>
      </c>
      <c r="I173" s="395">
        <v>45549</v>
      </c>
      <c r="J173" s="269">
        <v>2260.45</v>
      </c>
      <c r="K173" s="395">
        <v>45579</v>
      </c>
      <c r="L173" s="374">
        <v>2260.45</v>
      </c>
      <c r="M173" s="395"/>
      <c r="N173" s="389"/>
      <c r="O173" s="395"/>
      <c r="P173" s="396"/>
      <c r="Q173" s="395"/>
      <c r="R173" s="397"/>
      <c r="S173" s="398"/>
      <c r="T173" s="398"/>
      <c r="U173" s="399"/>
      <c r="V173" s="400"/>
      <c r="W173" s="399"/>
      <c r="X173" s="399"/>
      <c r="Y173" s="91">
        <f t="shared" si="5"/>
        <v>4520.9</v>
      </c>
      <c r="Z173" s="91">
        <f t="shared" si="6"/>
        <v>0</v>
      </c>
    </row>
    <row r="174" s="13" customFormat="1" customHeight="1" spans="1:1024 1025:16318">
      <c r="A174" s="170">
        <v>45565</v>
      </c>
      <c r="B174" s="391">
        <v>45537</v>
      </c>
      <c r="C174" s="213" t="s">
        <v>1688</v>
      </c>
      <c r="D174" s="401" t="s">
        <v>1160</v>
      </c>
      <c r="E174" s="402" t="s">
        <v>1686</v>
      </c>
      <c r="F174" s="403" t="s">
        <v>1687</v>
      </c>
      <c r="G174" s="225">
        <v>7500</v>
      </c>
      <c r="H174" s="359" t="s">
        <v>1407</v>
      </c>
      <c r="I174" s="395">
        <v>45568</v>
      </c>
      <c r="J174" s="224">
        <v>3750</v>
      </c>
      <c r="K174" s="395">
        <v>45599</v>
      </c>
      <c r="L174" s="404">
        <v>3750</v>
      </c>
      <c r="M174" s="395"/>
      <c r="N174" s="405"/>
      <c r="O174" s="395"/>
      <c r="P174" s="396"/>
      <c r="Q174" s="395"/>
      <c r="R174" s="397"/>
      <c r="S174" s="398"/>
      <c r="T174" s="398"/>
      <c r="U174" s="406"/>
      <c r="V174" s="399"/>
      <c r="W174" s="399"/>
      <c r="X174" s="399"/>
      <c r="Y174" s="91">
        <f t="shared" si="5"/>
        <v>7500</v>
      </c>
      <c r="Z174" s="91">
        <f t="shared" si="6"/>
        <v>0</v>
      </c>
    </row>
    <row r="175" s="13" customFormat="1" customHeight="1" spans="1:1024 1025:16318">
      <c r="A175" s="379">
        <v>45566</v>
      </c>
      <c r="B175" s="391">
        <v>45565</v>
      </c>
      <c r="C175" s="213" t="s">
        <v>1689</v>
      </c>
      <c r="D175" s="407" t="s">
        <v>686</v>
      </c>
      <c r="E175" s="359" t="s">
        <v>1113</v>
      </c>
      <c r="F175" s="359" t="s">
        <v>1690</v>
      </c>
      <c r="G175" s="225">
        <v>2434</v>
      </c>
      <c r="H175" s="359" t="s">
        <v>1403</v>
      </c>
      <c r="I175" s="395">
        <v>45597</v>
      </c>
      <c r="J175" s="223">
        <v>811.33</v>
      </c>
      <c r="K175" s="395">
        <v>45627</v>
      </c>
      <c r="L175" s="405">
        <v>811.33</v>
      </c>
      <c r="M175" s="395">
        <v>45658</v>
      </c>
      <c r="N175" s="405">
        <v>811.34</v>
      </c>
      <c r="O175" s="395"/>
      <c r="P175" s="397"/>
      <c r="Q175" s="395"/>
      <c r="R175" s="397"/>
      <c r="S175" s="398"/>
      <c r="T175" s="398"/>
      <c r="U175" s="397"/>
      <c r="V175" s="399"/>
      <c r="W175" s="399"/>
      <c r="X175" s="399"/>
      <c r="Y175" s="91">
        <f t="shared" si="5"/>
        <v>2434</v>
      </c>
      <c r="Z175" s="91">
        <f t="shared" si="6"/>
        <v>0</v>
      </c>
    </row>
    <row r="176" s="13" customFormat="1" customHeight="1" spans="1:1024 1025:16318">
      <c r="A176" s="379">
        <v>45566</v>
      </c>
      <c r="B176" s="391">
        <v>45569</v>
      </c>
      <c r="C176" s="213" t="s">
        <v>1691</v>
      </c>
      <c r="D176" s="407" t="s">
        <v>690</v>
      </c>
      <c r="E176" s="359" t="s">
        <v>1576</v>
      </c>
      <c r="F176" s="359" t="s">
        <v>1692</v>
      </c>
      <c r="G176" s="225">
        <v>2197.6</v>
      </c>
      <c r="H176" s="359" t="s">
        <v>1403</v>
      </c>
      <c r="I176" s="395">
        <v>45603</v>
      </c>
      <c r="J176" s="223">
        <v>732.53</v>
      </c>
      <c r="K176" s="395">
        <v>45633</v>
      </c>
      <c r="L176" s="405">
        <v>732.53</v>
      </c>
      <c r="M176" s="395">
        <v>45664</v>
      </c>
      <c r="N176" s="405">
        <v>732.54</v>
      </c>
      <c r="O176" s="226"/>
      <c r="P176" s="397"/>
      <c r="Q176" s="395"/>
      <c r="R176" s="397"/>
      <c r="S176" s="398"/>
      <c r="T176" s="398"/>
      <c r="U176" s="397"/>
      <c r="V176" s="399"/>
      <c r="W176" s="399"/>
      <c r="X176" s="399"/>
      <c r="Y176" s="91">
        <f t="shared" si="5"/>
        <v>2197.6</v>
      </c>
      <c r="Z176" s="91">
        <f t="shared" si="6"/>
        <v>0</v>
      </c>
    </row>
    <row r="177" s="13" customFormat="1" customHeight="1" spans="1:1024 1025:16318">
      <c r="A177" s="379">
        <v>45566</v>
      </c>
      <c r="B177" s="391">
        <v>45572</v>
      </c>
      <c r="C177" s="213" t="s">
        <v>1693</v>
      </c>
      <c r="D177" s="401" t="s">
        <v>690</v>
      </c>
      <c r="E177" s="402" t="s">
        <v>1653</v>
      </c>
      <c r="F177" s="403" t="s">
        <v>1694</v>
      </c>
      <c r="G177" s="225">
        <v>2832.9</v>
      </c>
      <c r="H177" s="359" t="s">
        <v>1403</v>
      </c>
      <c r="I177" s="395">
        <v>45614</v>
      </c>
      <c r="J177" s="224">
        <v>944.3</v>
      </c>
      <c r="K177" s="395">
        <v>45644</v>
      </c>
      <c r="L177" s="404">
        <v>944.3</v>
      </c>
      <c r="M177" s="395">
        <v>45675</v>
      </c>
      <c r="N177" s="404">
        <v>944.3</v>
      </c>
      <c r="O177" s="226"/>
      <c r="P177" s="397"/>
      <c r="Q177" s="395"/>
      <c r="R177" s="397"/>
      <c r="S177" s="398"/>
      <c r="T177" s="398"/>
      <c r="U177" s="397"/>
      <c r="V177" s="399"/>
      <c r="W177" s="399"/>
      <c r="X177" s="399"/>
      <c r="Y177" s="91">
        <f t="shared" si="5"/>
        <v>2832.9</v>
      </c>
      <c r="Z177" s="91">
        <f t="shared" si="6"/>
        <v>0</v>
      </c>
    </row>
    <row r="178" s="13" customFormat="1" customHeight="1" spans="1:1024 1025:16318">
      <c r="A178" s="379">
        <v>45566</v>
      </c>
      <c r="B178" s="391">
        <v>45574</v>
      </c>
      <c r="C178" s="213" t="s">
        <v>1695</v>
      </c>
      <c r="D178" s="407" t="s">
        <v>690</v>
      </c>
      <c r="E178" s="359" t="s">
        <v>1653</v>
      </c>
      <c r="F178" s="359" t="s">
        <v>1696</v>
      </c>
      <c r="G178" s="225">
        <v>730.8</v>
      </c>
      <c r="H178" s="359" t="s">
        <v>1403</v>
      </c>
      <c r="I178" s="395">
        <v>45606</v>
      </c>
      <c r="J178" s="223">
        <v>243.6</v>
      </c>
      <c r="K178" s="395">
        <v>45636</v>
      </c>
      <c r="L178" s="405">
        <v>243.6</v>
      </c>
      <c r="M178" s="395">
        <v>45667</v>
      </c>
      <c r="N178" s="405">
        <v>243.6</v>
      </c>
      <c r="O178" s="226"/>
      <c r="P178" s="397"/>
      <c r="Q178" s="395"/>
      <c r="R178" s="397"/>
      <c r="S178" s="398"/>
      <c r="T178" s="398"/>
      <c r="U178" s="397"/>
      <c r="V178" s="399"/>
      <c r="W178" s="399"/>
      <c r="X178" s="399"/>
      <c r="Y178" s="91">
        <f t="shared" si="5"/>
        <v>730.8</v>
      </c>
      <c r="Z178" s="91">
        <f t="shared" si="6"/>
        <v>0</v>
      </c>
    </row>
    <row r="179" s="13" customFormat="1" customHeight="1" spans="1:1024 1025:16318">
      <c r="A179" s="379">
        <v>45566</v>
      </c>
      <c r="B179" s="391">
        <v>45574</v>
      </c>
      <c r="C179" s="213" t="s">
        <v>1697</v>
      </c>
      <c r="D179" s="407" t="s">
        <v>686</v>
      </c>
      <c r="E179" s="359" t="s">
        <v>1653</v>
      </c>
      <c r="F179" s="359" t="s">
        <v>1696</v>
      </c>
      <c r="G179" s="225">
        <v>963.09</v>
      </c>
      <c r="H179" s="359" t="s">
        <v>1403</v>
      </c>
      <c r="I179" s="395">
        <v>45606</v>
      </c>
      <c r="J179" s="223">
        <v>321.03</v>
      </c>
      <c r="K179" s="395">
        <v>45636</v>
      </c>
      <c r="L179" s="405">
        <v>321.03</v>
      </c>
      <c r="M179" s="395">
        <v>45667</v>
      </c>
      <c r="N179" s="405">
        <v>321.03</v>
      </c>
      <c r="O179" s="395"/>
      <c r="P179" s="397"/>
      <c r="Q179" s="395"/>
      <c r="R179" s="397"/>
      <c r="S179" s="398"/>
      <c r="T179" s="398"/>
      <c r="U179" s="397"/>
      <c r="V179" s="399"/>
      <c r="W179" s="399"/>
      <c r="X179" s="399"/>
      <c r="Y179" s="91">
        <f t="shared" si="5"/>
        <v>963.09</v>
      </c>
      <c r="Z179" s="91">
        <f t="shared" si="6"/>
        <v>0</v>
      </c>
    </row>
    <row r="180" s="13" customFormat="1" customHeight="1" spans="1:1024 1025:16318">
      <c r="A180" s="379">
        <v>45566</v>
      </c>
      <c r="B180" s="391">
        <v>45575</v>
      </c>
      <c r="C180" s="213" t="s">
        <v>1698</v>
      </c>
      <c r="D180" s="407" t="s">
        <v>682</v>
      </c>
      <c r="E180" s="359" t="s">
        <v>1113</v>
      </c>
      <c r="F180" s="359" t="s">
        <v>1699</v>
      </c>
      <c r="G180" s="225">
        <v>29940.35</v>
      </c>
      <c r="H180" s="359" t="s">
        <v>1403</v>
      </c>
      <c r="I180" s="395">
        <v>45606</v>
      </c>
      <c r="J180" s="223">
        <v>9980.12</v>
      </c>
      <c r="K180" s="395">
        <v>45636</v>
      </c>
      <c r="L180" s="405">
        <v>9980.12</v>
      </c>
      <c r="M180" s="395">
        <v>45667</v>
      </c>
      <c r="N180" s="405">
        <v>9980.11</v>
      </c>
      <c r="O180" s="395"/>
      <c r="P180" s="397"/>
      <c r="Q180" s="395"/>
      <c r="R180" s="397"/>
      <c r="S180" s="398"/>
      <c r="T180" s="398"/>
      <c r="U180" s="397"/>
      <c r="V180" s="399"/>
      <c r="W180" s="399"/>
      <c r="X180" s="399"/>
      <c r="Y180" s="91">
        <f t="shared" si="5"/>
        <v>29940.35</v>
      </c>
      <c r="Z180" s="91">
        <f t="shared" si="6"/>
        <v>0</v>
      </c>
    </row>
    <row r="181" s="13" customFormat="1" customHeight="1" spans="1:1024 1025:16318">
      <c r="A181" s="379">
        <v>45566</v>
      </c>
      <c r="B181" s="391">
        <v>45587</v>
      </c>
      <c r="C181" s="213" t="s">
        <v>1700</v>
      </c>
      <c r="D181" s="407" t="s">
        <v>690</v>
      </c>
      <c r="E181" s="359" t="s">
        <v>1113</v>
      </c>
      <c r="F181" s="359" t="s">
        <v>1701</v>
      </c>
      <c r="G181" s="225">
        <v>3290.18</v>
      </c>
      <c r="H181" s="359" t="s">
        <v>1403</v>
      </c>
      <c r="I181" s="395">
        <v>45618</v>
      </c>
      <c r="J181" s="223">
        <v>1096.73</v>
      </c>
      <c r="K181" s="395">
        <v>45648</v>
      </c>
      <c r="L181" s="405">
        <v>1096.73</v>
      </c>
      <c r="M181" s="395">
        <v>45679</v>
      </c>
      <c r="N181" s="405">
        <v>1096.72</v>
      </c>
      <c r="O181" s="226"/>
      <c r="P181" s="397"/>
      <c r="Q181" s="395"/>
      <c r="R181" s="397"/>
      <c r="S181" s="398"/>
      <c r="T181" s="398"/>
      <c r="U181" s="397"/>
      <c r="V181" s="399"/>
      <c r="W181" s="399"/>
      <c r="X181" s="399"/>
      <c r="Y181" s="91">
        <f t="shared" si="5"/>
        <v>3290.18</v>
      </c>
      <c r="Z181" s="91">
        <f t="shared" si="6"/>
        <v>0</v>
      </c>
    </row>
    <row r="182" s="13" customFormat="1" customHeight="1" spans="1:1024 1025:16318">
      <c r="A182" s="379">
        <v>45566</v>
      </c>
      <c r="B182" s="391">
        <v>45589</v>
      </c>
      <c r="C182" s="213" t="s">
        <v>1702</v>
      </c>
      <c r="D182" s="407" t="s">
        <v>690</v>
      </c>
      <c r="E182" s="359" t="s">
        <v>1703</v>
      </c>
      <c r="F182" s="359" t="s">
        <v>1704</v>
      </c>
      <c r="G182" s="225">
        <v>3149.9</v>
      </c>
      <c r="H182" s="359" t="s">
        <v>1403</v>
      </c>
      <c r="I182" s="395">
        <v>45620</v>
      </c>
      <c r="J182" s="223">
        <v>1049.97</v>
      </c>
      <c r="K182" s="395">
        <v>45650</v>
      </c>
      <c r="L182" s="405">
        <v>1049.97</v>
      </c>
      <c r="M182" s="395">
        <v>45681</v>
      </c>
      <c r="N182" s="405">
        <v>1049.96</v>
      </c>
      <c r="O182" s="226"/>
      <c r="P182" s="397"/>
      <c r="Q182" s="395"/>
      <c r="R182" s="397"/>
      <c r="S182" s="398"/>
      <c r="T182" s="398"/>
      <c r="U182" s="397"/>
      <c r="V182" s="399"/>
      <c r="W182" s="399"/>
      <c r="X182" s="399"/>
      <c r="Y182" s="91">
        <f t="shared" si="5"/>
        <v>3149.9</v>
      </c>
      <c r="Z182" s="91">
        <f t="shared" si="6"/>
        <v>0</v>
      </c>
    </row>
    <row r="183" s="13" customFormat="1" customHeight="1" spans="1:1024 1025:16318">
      <c r="A183" s="379">
        <v>45566</v>
      </c>
      <c r="B183" s="391">
        <v>45583</v>
      </c>
      <c r="C183" s="213" t="s">
        <v>1705</v>
      </c>
      <c r="D183" s="407" t="s">
        <v>690</v>
      </c>
      <c r="E183" s="359" t="s">
        <v>1673</v>
      </c>
      <c r="F183" s="359" t="s">
        <v>1706</v>
      </c>
      <c r="G183" s="225">
        <v>1634.85</v>
      </c>
      <c r="H183" s="359" t="s">
        <v>1403</v>
      </c>
      <c r="I183" s="395">
        <v>45624</v>
      </c>
      <c r="J183" s="223">
        <v>544.95</v>
      </c>
      <c r="K183" s="395">
        <v>45654</v>
      </c>
      <c r="L183" s="405">
        <v>544.95</v>
      </c>
      <c r="M183" s="395">
        <v>45685</v>
      </c>
      <c r="N183" s="405">
        <v>544.95</v>
      </c>
      <c r="O183" s="226"/>
      <c r="P183" s="397"/>
      <c r="Q183" s="395"/>
      <c r="R183" s="397"/>
      <c r="S183" s="398"/>
      <c r="T183" s="398"/>
      <c r="U183" s="397"/>
      <c r="V183" s="399"/>
      <c r="W183" s="399"/>
      <c r="X183" s="399"/>
      <c r="Y183" s="91">
        <f t="shared" si="5"/>
        <v>1634.85</v>
      </c>
      <c r="Z183" s="91">
        <f t="shared" si="6"/>
        <v>0</v>
      </c>
    </row>
    <row r="184" s="13" customFormat="1" customHeight="1" spans="1:1024 1025:16318">
      <c r="A184" s="379">
        <v>45566</v>
      </c>
      <c r="B184" s="391">
        <v>45579</v>
      </c>
      <c r="C184" s="213" t="s">
        <v>1707</v>
      </c>
      <c r="D184" s="407" t="s">
        <v>688</v>
      </c>
      <c r="E184" s="359" t="s">
        <v>1673</v>
      </c>
      <c r="F184" s="359" t="s">
        <v>1708</v>
      </c>
      <c r="G184" s="225">
        <v>4206.93</v>
      </c>
      <c r="H184" s="359" t="s">
        <v>1403</v>
      </c>
      <c r="I184" s="395">
        <v>45610</v>
      </c>
      <c r="J184" s="223">
        <v>1402.31</v>
      </c>
      <c r="K184" s="395">
        <v>45640</v>
      </c>
      <c r="L184" s="405">
        <v>1402.31</v>
      </c>
      <c r="M184" s="395">
        <v>45671</v>
      </c>
      <c r="N184" s="405">
        <v>1402.31</v>
      </c>
      <c r="O184" s="395"/>
      <c r="P184" s="397"/>
      <c r="Q184" s="395"/>
      <c r="R184" s="397"/>
      <c r="S184" s="398"/>
      <c r="T184" s="398"/>
      <c r="U184" s="397"/>
      <c r="V184" s="399"/>
      <c r="W184" s="399"/>
      <c r="X184" s="399"/>
      <c r="Y184" s="91">
        <f t="shared" si="5"/>
        <v>4206.93</v>
      </c>
      <c r="Z184" s="91">
        <f t="shared" si="6"/>
        <v>0</v>
      </c>
    </row>
    <row r="185" s="13" customFormat="1" customHeight="1" spans="1:1024 1025:16318">
      <c r="A185" s="379">
        <v>45566</v>
      </c>
      <c r="B185" s="391">
        <v>45581</v>
      </c>
      <c r="C185" s="213" t="s">
        <v>1709</v>
      </c>
      <c r="D185" s="407" t="s">
        <v>688</v>
      </c>
      <c r="E185" s="359" t="s">
        <v>1673</v>
      </c>
      <c r="F185" s="359" t="s">
        <v>1710</v>
      </c>
      <c r="G185" s="225">
        <v>4206.93</v>
      </c>
      <c r="H185" s="359" t="s">
        <v>1403</v>
      </c>
      <c r="I185" s="395">
        <v>45612</v>
      </c>
      <c r="J185" s="223">
        <v>1402.31</v>
      </c>
      <c r="K185" s="395">
        <v>45642</v>
      </c>
      <c r="L185" s="405">
        <v>1402.31</v>
      </c>
      <c r="M185" s="395">
        <v>45673</v>
      </c>
      <c r="N185" s="405">
        <v>1402.31</v>
      </c>
      <c r="O185" s="395"/>
      <c r="P185" s="397"/>
      <c r="Q185" s="395"/>
      <c r="R185" s="397"/>
      <c r="S185" s="398"/>
      <c r="T185" s="398"/>
      <c r="U185" s="397"/>
      <c r="V185" s="399"/>
      <c r="W185" s="399"/>
      <c r="X185" s="399"/>
      <c r="Y185" s="91">
        <f t="shared" si="5"/>
        <v>4206.93</v>
      </c>
      <c r="Z185" s="91">
        <f t="shared" si="6"/>
        <v>0</v>
      </c>
    </row>
    <row r="186" s="13" customFormat="1" customHeight="1" spans="1:1024 1025:16318">
      <c r="A186" s="379">
        <v>45566</v>
      </c>
      <c r="B186" s="391">
        <v>45579</v>
      </c>
      <c r="C186" s="213" t="s">
        <v>1711</v>
      </c>
      <c r="D186" s="407" t="s">
        <v>684</v>
      </c>
      <c r="E186" s="359" t="s">
        <v>1673</v>
      </c>
      <c r="F186" s="359" t="s">
        <v>1708</v>
      </c>
      <c r="G186" s="225">
        <v>1065.86</v>
      </c>
      <c r="H186" s="359" t="s">
        <v>1403</v>
      </c>
      <c r="I186" s="395">
        <v>45610</v>
      </c>
      <c r="J186" s="223">
        <v>355.29</v>
      </c>
      <c r="K186" s="395">
        <v>45640</v>
      </c>
      <c r="L186" s="405">
        <v>355.29</v>
      </c>
      <c r="M186" s="395">
        <v>45671</v>
      </c>
      <c r="N186" s="405">
        <v>355.28</v>
      </c>
      <c r="O186" s="395"/>
      <c r="P186" s="397"/>
      <c r="Q186" s="395"/>
      <c r="R186" s="397"/>
      <c r="S186" s="398"/>
      <c r="T186" s="398"/>
      <c r="U186" s="397"/>
      <c r="V186" s="399"/>
      <c r="W186" s="399"/>
      <c r="X186" s="399"/>
      <c r="Y186" s="91">
        <f t="shared" si="5"/>
        <v>1065.86</v>
      </c>
      <c r="Z186" s="91">
        <f t="shared" si="6"/>
        <v>0</v>
      </c>
    </row>
    <row r="187" s="13" customFormat="1" customHeight="1" spans="1:1024 1025:16318">
      <c r="A187" s="379">
        <v>45566</v>
      </c>
      <c r="B187" s="391">
        <v>45548</v>
      </c>
      <c r="C187" s="213" t="s">
        <v>1712</v>
      </c>
      <c r="D187" s="401" t="s">
        <v>1160</v>
      </c>
      <c r="E187" s="402" t="s">
        <v>1653</v>
      </c>
      <c r="F187" s="403" t="s">
        <v>1694</v>
      </c>
      <c r="G187" s="225">
        <v>682.5</v>
      </c>
      <c r="H187" s="359" t="s">
        <v>1403</v>
      </c>
      <c r="I187" s="395">
        <v>45627</v>
      </c>
      <c r="J187" s="224">
        <v>227.5</v>
      </c>
      <c r="K187" s="395">
        <v>45658</v>
      </c>
      <c r="L187" s="404">
        <v>227.5</v>
      </c>
      <c r="M187" s="395">
        <v>45689</v>
      </c>
      <c r="N187" s="404">
        <v>227.5</v>
      </c>
      <c r="O187" s="395"/>
      <c r="P187" s="397"/>
      <c r="Q187" s="395"/>
      <c r="R187" s="397"/>
      <c r="S187" s="398"/>
      <c r="T187" s="398"/>
      <c r="U187" s="397"/>
      <c r="V187" s="399"/>
      <c r="W187" s="399"/>
      <c r="X187" s="399"/>
      <c r="Y187" s="91">
        <f t="shared" si="5"/>
        <v>682.5</v>
      </c>
      <c r="Z187" s="91">
        <f t="shared" si="6"/>
        <v>0</v>
      </c>
    </row>
    <row r="188" s="13" customFormat="1" customHeight="1" spans="1:1024 1025:16318">
      <c r="A188" s="379">
        <v>45566</v>
      </c>
      <c r="B188" s="391">
        <v>45596</v>
      </c>
      <c r="C188" s="213" t="s">
        <v>1713</v>
      </c>
      <c r="D188" s="407" t="s">
        <v>686</v>
      </c>
      <c r="E188" s="359" t="s">
        <v>1113</v>
      </c>
      <c r="F188" s="359" t="s">
        <v>1701</v>
      </c>
      <c r="G188" s="225">
        <v>3705.35</v>
      </c>
      <c r="H188" s="359" t="s">
        <v>1403</v>
      </c>
      <c r="I188" s="395">
        <v>45626</v>
      </c>
      <c r="J188" s="223">
        <v>1235.12</v>
      </c>
      <c r="K188" s="395">
        <v>45656</v>
      </c>
      <c r="L188" s="405">
        <v>1235.12</v>
      </c>
      <c r="M188" s="395">
        <v>45687</v>
      </c>
      <c r="N188" s="405">
        <v>1235.11</v>
      </c>
      <c r="O188" s="395"/>
      <c r="P188" s="397"/>
      <c r="Q188" s="395"/>
      <c r="R188" s="397"/>
      <c r="S188" s="398"/>
      <c r="T188" s="398"/>
      <c r="U188" s="397"/>
      <c r="V188" s="399"/>
      <c r="W188" s="399"/>
      <c r="X188" s="399"/>
      <c r="Y188" s="91">
        <f t="shared" si="5"/>
        <v>3705.35</v>
      </c>
      <c r="Z188" s="91">
        <f t="shared" si="6"/>
        <v>0</v>
      </c>
    </row>
    <row r="189" s="13" customFormat="1" customHeight="1" spans="1:1024 1025:16318">
      <c r="A189" s="379">
        <v>45566</v>
      </c>
      <c r="B189" s="391">
        <v>45583</v>
      </c>
      <c r="C189" s="213" t="s">
        <v>1714</v>
      </c>
      <c r="D189" s="407" t="s">
        <v>684</v>
      </c>
      <c r="E189" s="359" t="s">
        <v>1673</v>
      </c>
      <c r="F189" s="359" t="s">
        <v>1706</v>
      </c>
      <c r="G189" s="225">
        <v>998.55</v>
      </c>
      <c r="H189" s="359" t="s">
        <v>1403</v>
      </c>
      <c r="I189" s="395">
        <v>45979</v>
      </c>
      <c r="J189" s="223">
        <v>332.85</v>
      </c>
      <c r="K189" s="395">
        <v>45654</v>
      </c>
      <c r="L189" s="405">
        <v>332.85</v>
      </c>
      <c r="M189" s="395">
        <v>45685</v>
      </c>
      <c r="N189" s="405">
        <v>332.85</v>
      </c>
      <c r="O189" s="395"/>
      <c r="P189" s="397"/>
      <c r="Q189" s="395"/>
      <c r="R189" s="397"/>
      <c r="S189" s="398"/>
      <c r="T189" s="398"/>
      <c r="U189" s="397"/>
      <c r="V189" s="399"/>
      <c r="W189" s="399"/>
      <c r="X189" s="399"/>
      <c r="Y189" s="91">
        <f t="shared" si="5"/>
        <v>998.55</v>
      </c>
      <c r="Z189" s="91">
        <f t="shared" si="6"/>
        <v>0</v>
      </c>
    </row>
    <row r="190" s="14" customFormat="1" customHeight="1" spans="1:1024 1025:16318">
      <c r="A190" s="379">
        <v>45566</v>
      </c>
      <c r="B190" s="391">
        <v>45594</v>
      </c>
      <c r="C190" s="213" t="s">
        <v>1715</v>
      </c>
      <c r="D190" s="407" t="s">
        <v>684</v>
      </c>
      <c r="E190" s="359" t="s">
        <v>1673</v>
      </c>
      <c r="F190" s="359" t="s">
        <v>1716</v>
      </c>
      <c r="G190" s="225">
        <v>2183.48</v>
      </c>
      <c r="H190" s="359" t="s">
        <v>1403</v>
      </c>
      <c r="I190" s="395">
        <v>45626</v>
      </c>
      <c r="J190" s="223">
        <v>727.83</v>
      </c>
      <c r="K190" s="395">
        <v>45656</v>
      </c>
      <c r="L190" s="405">
        <v>727.83</v>
      </c>
      <c r="M190" s="395">
        <v>45687</v>
      </c>
      <c r="N190" s="405">
        <v>727.83</v>
      </c>
      <c r="O190" s="395"/>
      <c r="P190" s="397"/>
      <c r="Q190" s="395"/>
      <c r="R190" s="397"/>
      <c r="S190" s="398"/>
      <c r="T190" s="398"/>
      <c r="U190" s="397"/>
      <c r="V190" s="399"/>
      <c r="W190" s="399"/>
      <c r="X190" s="399"/>
      <c r="Y190" s="91">
        <f t="shared" si="5"/>
        <v>2183.49</v>
      </c>
      <c r="Z190" s="91">
        <f t="shared" si="6"/>
        <v>-0.0100000000002183</v>
      </c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  <c r="AYS190" s="13"/>
      <c r="AYT190" s="13"/>
      <c r="AYU190" s="13"/>
      <c r="AYV190" s="13"/>
      <c r="AYW190" s="13"/>
      <c r="AYX190" s="13"/>
      <c r="AYY190" s="13"/>
      <c r="AYZ190" s="13"/>
      <c r="AZA190" s="13"/>
      <c r="AZB190" s="13"/>
      <c r="AZC190" s="13"/>
      <c r="AZD190" s="13"/>
      <c r="AZE190" s="13"/>
      <c r="AZF190" s="13"/>
      <c r="AZG190" s="13"/>
      <c r="AZH190" s="13"/>
      <c r="AZI190" s="13"/>
      <c r="AZJ190" s="13"/>
      <c r="AZK190" s="13"/>
      <c r="AZL190" s="13"/>
      <c r="AZM190" s="13"/>
      <c r="AZN190" s="13"/>
      <c r="AZO190" s="13"/>
      <c r="AZP190" s="13"/>
      <c r="AZQ190" s="13"/>
      <c r="AZR190" s="13"/>
      <c r="AZS190" s="13"/>
      <c r="AZT190" s="13"/>
      <c r="AZU190" s="13"/>
      <c r="AZV190" s="13"/>
      <c r="AZW190" s="13"/>
      <c r="AZX190" s="13"/>
      <c r="AZY190" s="13"/>
      <c r="AZZ190" s="13"/>
      <c r="BAA190" s="13"/>
      <c r="BAB190" s="13"/>
      <c r="BAC190" s="13"/>
      <c r="BAD190" s="13"/>
      <c r="BAE190" s="13"/>
      <c r="BAF190" s="13"/>
      <c r="BAG190" s="13"/>
      <c r="BAH190" s="13"/>
      <c r="BAI190" s="13"/>
      <c r="BAJ190" s="13"/>
      <c r="BAK190" s="13"/>
      <c r="BAL190" s="13"/>
      <c r="BAM190" s="13"/>
      <c r="BAN190" s="13"/>
      <c r="BAO190" s="13"/>
      <c r="BAP190" s="13"/>
      <c r="BAQ190" s="13"/>
      <c r="BAR190" s="13"/>
      <c r="BAS190" s="13"/>
      <c r="BAT190" s="13"/>
      <c r="BAU190" s="13"/>
      <c r="BAV190" s="13"/>
      <c r="BAW190" s="13"/>
      <c r="BAX190" s="13"/>
      <c r="BAY190" s="13"/>
      <c r="BAZ190" s="13"/>
      <c r="BBA190" s="13"/>
      <c r="BBB190" s="13"/>
      <c r="BBC190" s="13"/>
      <c r="BBD190" s="13"/>
      <c r="BBE190" s="13"/>
      <c r="BBF190" s="13"/>
      <c r="BBG190" s="13"/>
      <c r="BBH190" s="13"/>
      <c r="BBI190" s="13"/>
      <c r="BBJ190" s="13"/>
      <c r="BBK190" s="13"/>
      <c r="BBL190" s="13"/>
      <c r="BBM190" s="13"/>
      <c r="BBN190" s="13"/>
      <c r="BBO190" s="13"/>
      <c r="BBP190" s="13"/>
      <c r="BBQ190" s="13"/>
      <c r="BBR190" s="13"/>
      <c r="BBS190" s="13"/>
      <c r="BBT190" s="13"/>
      <c r="BBU190" s="13"/>
      <c r="BBV190" s="13"/>
      <c r="BBW190" s="13"/>
      <c r="BBX190" s="13"/>
      <c r="BBY190" s="13"/>
      <c r="BBZ190" s="13"/>
      <c r="BCA190" s="13"/>
      <c r="BCB190" s="13"/>
      <c r="BCC190" s="13"/>
      <c r="BCD190" s="13"/>
      <c r="BCE190" s="13"/>
      <c r="BCF190" s="13"/>
      <c r="BCG190" s="13"/>
      <c r="BCH190" s="13"/>
      <c r="BCI190" s="13"/>
      <c r="BCJ190" s="13"/>
      <c r="BCK190" s="13"/>
      <c r="BCL190" s="13"/>
      <c r="BCM190" s="13"/>
      <c r="BCN190" s="13"/>
      <c r="BCO190" s="13"/>
      <c r="BCP190" s="13"/>
      <c r="BCQ190" s="13"/>
      <c r="BCR190" s="13"/>
      <c r="BCS190" s="13"/>
      <c r="BCT190" s="13"/>
      <c r="BCU190" s="13"/>
      <c r="BCV190" s="13"/>
      <c r="BCW190" s="13"/>
      <c r="BCX190" s="13"/>
      <c r="BCY190" s="13"/>
      <c r="BCZ190" s="13"/>
      <c r="BDA190" s="13"/>
      <c r="BDB190" s="13"/>
      <c r="BDC190" s="13"/>
      <c r="BDD190" s="13"/>
      <c r="BDE190" s="13"/>
      <c r="BDF190" s="13"/>
      <c r="BDG190" s="13"/>
      <c r="BDH190" s="13"/>
      <c r="BDI190" s="13"/>
      <c r="BDJ190" s="13"/>
      <c r="BDK190" s="13"/>
      <c r="BDL190" s="13"/>
      <c r="BDM190" s="13"/>
      <c r="BDN190" s="13"/>
      <c r="BDO190" s="13"/>
      <c r="BDP190" s="13"/>
      <c r="BDQ190" s="13"/>
      <c r="BDR190" s="13"/>
      <c r="BDS190" s="13"/>
      <c r="BDT190" s="13"/>
      <c r="BDU190" s="13"/>
      <c r="BDV190" s="13"/>
      <c r="BDW190" s="13"/>
      <c r="BDX190" s="13"/>
      <c r="BDY190" s="13"/>
      <c r="BDZ190" s="13"/>
      <c r="BEA190" s="13"/>
      <c r="BEB190" s="13"/>
      <c r="BEC190" s="13"/>
      <c r="BED190" s="13"/>
      <c r="BEE190" s="13"/>
      <c r="BEF190" s="13"/>
      <c r="BEG190" s="13"/>
      <c r="BEH190" s="13"/>
      <c r="BEI190" s="13"/>
      <c r="BEJ190" s="13"/>
      <c r="BEK190" s="13"/>
      <c r="BEL190" s="13"/>
      <c r="BEM190" s="13"/>
      <c r="BEN190" s="13"/>
      <c r="BEO190" s="13"/>
      <c r="BEP190" s="13"/>
      <c r="BEQ190" s="13"/>
      <c r="BER190" s="13"/>
      <c r="BES190" s="13"/>
      <c r="BET190" s="13"/>
      <c r="BEU190" s="13"/>
      <c r="BEV190" s="13"/>
      <c r="BEW190" s="13"/>
      <c r="BEX190" s="13"/>
      <c r="BEY190" s="13"/>
      <c r="BEZ190" s="13"/>
      <c r="BFA190" s="13"/>
      <c r="BFB190" s="13"/>
      <c r="BFC190" s="13"/>
      <c r="BFD190" s="13"/>
      <c r="BFE190" s="13"/>
      <c r="BFF190" s="13"/>
      <c r="BFG190" s="13"/>
      <c r="BFH190" s="13"/>
      <c r="BFI190" s="13"/>
      <c r="BFJ190" s="13"/>
      <c r="BFK190" s="13"/>
      <c r="BFL190" s="13"/>
      <c r="BFM190" s="13"/>
      <c r="BFN190" s="13"/>
      <c r="BFO190" s="13"/>
      <c r="BFP190" s="13"/>
      <c r="BFQ190" s="13"/>
      <c r="BFR190" s="13"/>
      <c r="BFS190" s="13"/>
      <c r="BFT190" s="13"/>
      <c r="BFU190" s="13"/>
      <c r="BFV190" s="13"/>
      <c r="BFW190" s="13"/>
      <c r="BFX190" s="13"/>
      <c r="BFY190" s="13"/>
      <c r="BFZ190" s="13"/>
      <c r="BGA190" s="13"/>
      <c r="BGB190" s="13"/>
      <c r="BGC190" s="13"/>
      <c r="BGD190" s="13"/>
      <c r="BGE190" s="13"/>
      <c r="BGF190" s="13"/>
      <c r="BGG190" s="13"/>
      <c r="BGH190" s="13"/>
      <c r="BGI190" s="13"/>
      <c r="BGJ190" s="13"/>
      <c r="BGK190" s="13"/>
      <c r="BGL190" s="13"/>
      <c r="BGM190" s="13"/>
      <c r="BGN190" s="13"/>
      <c r="BGO190" s="13"/>
      <c r="BGP190" s="13"/>
      <c r="BGQ190" s="13"/>
      <c r="BGR190" s="13"/>
      <c r="BGS190" s="13"/>
      <c r="BGT190" s="13"/>
      <c r="BGU190" s="13"/>
      <c r="BGV190" s="13"/>
      <c r="BGW190" s="13"/>
      <c r="BGX190" s="13"/>
      <c r="BGY190" s="13"/>
      <c r="BGZ190" s="13"/>
      <c r="BHA190" s="13"/>
      <c r="BHB190" s="13"/>
      <c r="BHC190" s="13"/>
      <c r="BHD190" s="13"/>
      <c r="BHE190" s="13"/>
      <c r="BHF190" s="13"/>
      <c r="BHG190" s="13"/>
      <c r="BHH190" s="13"/>
      <c r="BHI190" s="13"/>
      <c r="BHJ190" s="13"/>
      <c r="BHK190" s="13"/>
      <c r="BHL190" s="13"/>
      <c r="BHM190" s="13"/>
      <c r="BHN190" s="13"/>
      <c r="BHO190" s="13"/>
      <c r="BHP190" s="13"/>
      <c r="BHQ190" s="13"/>
      <c r="BHR190" s="13"/>
      <c r="BHS190" s="13"/>
      <c r="BHT190" s="13"/>
      <c r="BHU190" s="13"/>
      <c r="BHV190" s="13"/>
      <c r="BHW190" s="13"/>
      <c r="BHX190" s="13"/>
      <c r="BHY190" s="13"/>
      <c r="BHZ190" s="13"/>
      <c r="BIA190" s="13"/>
      <c r="BIB190" s="13"/>
      <c r="BIC190" s="13"/>
      <c r="BID190" s="13"/>
      <c r="BIE190" s="13"/>
      <c r="BIF190" s="13"/>
      <c r="BIG190" s="13"/>
      <c r="BIH190" s="13"/>
      <c r="BII190" s="13"/>
      <c r="BIJ190" s="13"/>
      <c r="BIK190" s="13"/>
      <c r="BIL190" s="13"/>
      <c r="BIM190" s="13"/>
      <c r="BIN190" s="13"/>
      <c r="BIO190" s="13"/>
      <c r="BIP190" s="13"/>
      <c r="BIQ190" s="13"/>
      <c r="BIR190" s="13"/>
      <c r="BIS190" s="13"/>
      <c r="BIT190" s="13"/>
      <c r="BIU190" s="13"/>
      <c r="BIV190" s="13"/>
      <c r="BIW190" s="13"/>
      <c r="BIX190" s="13"/>
      <c r="BIY190" s="13"/>
      <c r="BIZ190" s="13"/>
      <c r="BJA190" s="13"/>
      <c r="BJB190" s="13"/>
      <c r="BJC190" s="13"/>
      <c r="BJD190" s="13"/>
      <c r="BJE190" s="13"/>
      <c r="BJF190" s="13"/>
      <c r="BJG190" s="13"/>
      <c r="BJH190" s="13"/>
      <c r="BJI190" s="13"/>
      <c r="BJJ190" s="13"/>
      <c r="BJK190" s="13"/>
      <c r="BJL190" s="13"/>
      <c r="BJM190" s="13"/>
      <c r="BJN190" s="13"/>
      <c r="BJO190" s="13"/>
      <c r="BJP190" s="13"/>
      <c r="BJQ190" s="13"/>
      <c r="BJR190" s="13"/>
      <c r="BJS190" s="13"/>
      <c r="BJT190" s="13"/>
      <c r="BJU190" s="13"/>
      <c r="BJV190" s="13"/>
      <c r="BJW190" s="13"/>
      <c r="BJX190" s="13"/>
      <c r="BJY190" s="13"/>
      <c r="BJZ190" s="13"/>
      <c r="BKA190" s="13"/>
      <c r="BKB190" s="13"/>
      <c r="BKC190" s="13"/>
      <c r="BKD190" s="13"/>
      <c r="BKE190" s="13"/>
      <c r="BKF190" s="13"/>
      <c r="BKG190" s="13"/>
      <c r="BKH190" s="13"/>
      <c r="BKI190" s="13"/>
      <c r="BKJ190" s="13"/>
      <c r="BKK190" s="13"/>
      <c r="BKL190" s="13"/>
      <c r="BKM190" s="13"/>
      <c r="BKN190" s="13"/>
      <c r="BKO190" s="13"/>
      <c r="BKP190" s="13"/>
      <c r="BKQ190" s="13"/>
      <c r="BKR190" s="13"/>
      <c r="BKS190" s="13"/>
      <c r="BKT190" s="13"/>
      <c r="BKU190" s="13"/>
      <c r="BKV190" s="13"/>
      <c r="BKW190" s="13"/>
      <c r="BKX190" s="13"/>
      <c r="BKY190" s="13"/>
      <c r="BKZ190" s="13"/>
      <c r="BLA190" s="13"/>
      <c r="BLB190" s="13"/>
      <c r="BLC190" s="13"/>
      <c r="BLD190" s="13"/>
      <c r="BLE190" s="13"/>
      <c r="BLF190" s="13"/>
      <c r="BLG190" s="13"/>
      <c r="BLH190" s="13"/>
      <c r="BLI190" s="13"/>
      <c r="BLJ190" s="13"/>
      <c r="BLK190" s="13"/>
      <c r="BLL190" s="13"/>
      <c r="BLM190" s="13"/>
      <c r="BLN190" s="13"/>
      <c r="BLO190" s="13"/>
      <c r="BLP190" s="13"/>
      <c r="BLQ190" s="13"/>
      <c r="BLR190" s="13"/>
      <c r="BLS190" s="13"/>
      <c r="BLT190" s="13"/>
      <c r="BLU190" s="13"/>
      <c r="BLV190" s="13"/>
      <c r="BLW190" s="13"/>
      <c r="BLX190" s="13"/>
      <c r="BLY190" s="13"/>
      <c r="BLZ190" s="13"/>
      <c r="BMA190" s="13"/>
      <c r="BMB190" s="13"/>
      <c r="BMC190" s="13"/>
      <c r="BMD190" s="13"/>
      <c r="BME190" s="13"/>
      <c r="BMF190" s="13"/>
      <c r="BMG190" s="13"/>
      <c r="BMH190" s="13"/>
      <c r="BMI190" s="13"/>
      <c r="BMJ190" s="13"/>
      <c r="BMK190" s="13"/>
      <c r="BML190" s="13"/>
      <c r="BMM190" s="13"/>
      <c r="BMN190" s="13"/>
      <c r="BMO190" s="13"/>
      <c r="BMP190" s="13"/>
      <c r="BMQ190" s="13"/>
      <c r="BMR190" s="13"/>
      <c r="BMS190" s="13"/>
      <c r="BMT190" s="13"/>
      <c r="BMU190" s="13"/>
      <c r="BMV190" s="13"/>
      <c r="BMW190" s="13"/>
      <c r="BMX190" s="13"/>
      <c r="BMY190" s="13"/>
      <c r="BMZ190" s="13"/>
      <c r="BNA190" s="13"/>
      <c r="BNB190" s="13"/>
      <c r="BNC190" s="13"/>
      <c r="BND190" s="13"/>
      <c r="BNE190" s="13"/>
      <c r="BNF190" s="13"/>
      <c r="BNG190" s="13"/>
      <c r="BNH190" s="13"/>
      <c r="BNI190" s="13"/>
      <c r="BNJ190" s="13"/>
      <c r="BNK190" s="13"/>
      <c r="BNL190" s="13"/>
      <c r="BNM190" s="13"/>
      <c r="BNN190" s="13"/>
      <c r="BNO190" s="13"/>
      <c r="BNP190" s="13"/>
      <c r="BNQ190" s="13"/>
      <c r="BNR190" s="13"/>
      <c r="BNS190" s="13"/>
      <c r="BNT190" s="13"/>
      <c r="BNU190" s="13"/>
      <c r="BNV190" s="13"/>
      <c r="BNW190" s="13"/>
      <c r="BNX190" s="13"/>
      <c r="BNY190" s="13"/>
      <c r="BNZ190" s="13"/>
      <c r="BOA190" s="13"/>
      <c r="BOB190" s="13"/>
      <c r="BOC190" s="13"/>
      <c r="BOD190" s="13"/>
      <c r="BOE190" s="13"/>
      <c r="BOF190" s="13"/>
      <c r="BOG190" s="13"/>
      <c r="BOH190" s="13"/>
      <c r="BOI190" s="13"/>
      <c r="BOJ190" s="13"/>
      <c r="BOK190" s="13"/>
      <c r="BOL190" s="13"/>
      <c r="BOM190" s="13"/>
      <c r="BON190" s="13"/>
      <c r="BOO190" s="13"/>
      <c r="BOP190" s="13"/>
      <c r="BOQ190" s="13"/>
      <c r="BOR190" s="13"/>
      <c r="BOS190" s="13"/>
      <c r="BOT190" s="13"/>
      <c r="BOU190" s="13"/>
      <c r="BOV190" s="13"/>
      <c r="BOW190" s="13"/>
      <c r="BOX190" s="13"/>
      <c r="BOY190" s="13"/>
      <c r="BOZ190" s="13"/>
      <c r="BPA190" s="13"/>
      <c r="BPB190" s="13"/>
      <c r="BPC190" s="13"/>
      <c r="BPD190" s="13"/>
      <c r="BPE190" s="13"/>
      <c r="BPF190" s="13"/>
      <c r="BPG190" s="13"/>
      <c r="BPH190" s="13"/>
      <c r="BPI190" s="13"/>
      <c r="BPJ190" s="13"/>
      <c r="BPK190" s="13"/>
      <c r="BPL190" s="13"/>
      <c r="BPM190" s="13"/>
      <c r="BPN190" s="13"/>
      <c r="BPO190" s="13"/>
      <c r="BPP190" s="13"/>
      <c r="BPQ190" s="13"/>
      <c r="BPR190" s="13"/>
      <c r="BPS190" s="13"/>
      <c r="BPT190" s="13"/>
      <c r="BPU190" s="13"/>
      <c r="BPV190" s="13"/>
      <c r="BPW190" s="13"/>
      <c r="BPX190" s="13"/>
      <c r="BPY190" s="13"/>
      <c r="BPZ190" s="13"/>
      <c r="BQA190" s="13"/>
      <c r="BQB190" s="13"/>
      <c r="BQC190" s="13"/>
      <c r="BQD190" s="13"/>
      <c r="BQE190" s="13"/>
      <c r="BQF190" s="13"/>
      <c r="BQG190" s="13"/>
      <c r="BQH190" s="13"/>
      <c r="BQI190" s="13"/>
      <c r="BQJ190" s="13"/>
      <c r="BQK190" s="13"/>
      <c r="BQL190" s="13"/>
      <c r="BQM190" s="13"/>
      <c r="BQN190" s="13"/>
      <c r="BQO190" s="13"/>
      <c r="BQP190" s="13"/>
      <c r="BQQ190" s="13"/>
      <c r="BQR190" s="13"/>
      <c r="BQS190" s="13"/>
      <c r="BQT190" s="13"/>
      <c r="BQU190" s="13"/>
      <c r="BQV190" s="13"/>
      <c r="BQW190" s="13"/>
      <c r="BQX190" s="13"/>
      <c r="BQY190" s="13"/>
      <c r="BQZ190" s="13"/>
      <c r="BRA190" s="13"/>
      <c r="BRB190" s="13"/>
      <c r="BRC190" s="13"/>
      <c r="BRD190" s="13"/>
      <c r="BRE190" s="13"/>
      <c r="BRF190" s="13"/>
      <c r="BRG190" s="13"/>
      <c r="BRH190" s="13"/>
      <c r="BRI190" s="13"/>
      <c r="BRJ190" s="13"/>
      <c r="BRK190" s="13"/>
      <c r="BRL190" s="13"/>
      <c r="BRM190" s="13"/>
      <c r="BRN190" s="13"/>
      <c r="BRO190" s="13"/>
      <c r="BRP190" s="13"/>
      <c r="BRQ190" s="13"/>
      <c r="BRR190" s="13"/>
      <c r="BRS190" s="13"/>
      <c r="BRT190" s="13"/>
      <c r="BRU190" s="13"/>
      <c r="BRV190" s="13"/>
      <c r="BRW190" s="13"/>
      <c r="BRX190" s="13"/>
      <c r="BRY190" s="13"/>
      <c r="BRZ190" s="13"/>
      <c r="BSA190" s="13"/>
      <c r="BSB190" s="13"/>
      <c r="BSC190" s="13"/>
      <c r="BSD190" s="13"/>
      <c r="BSE190" s="13"/>
      <c r="BSF190" s="13"/>
      <c r="BSG190" s="13"/>
      <c r="BSH190" s="13"/>
      <c r="BSI190" s="13"/>
      <c r="BSJ190" s="13"/>
      <c r="BSK190" s="13"/>
      <c r="BSL190" s="13"/>
      <c r="BSM190" s="13"/>
      <c r="BSN190" s="13"/>
      <c r="BSO190" s="13"/>
      <c r="BSP190" s="13"/>
      <c r="BSQ190" s="13"/>
      <c r="BSR190" s="13"/>
      <c r="BSS190" s="13"/>
      <c r="BST190" s="13"/>
      <c r="BSU190" s="13"/>
      <c r="BSV190" s="13"/>
      <c r="BSW190" s="13"/>
      <c r="BSX190" s="13"/>
      <c r="BSY190" s="13"/>
      <c r="BSZ190" s="13"/>
      <c r="BTA190" s="13"/>
      <c r="BTB190" s="13"/>
      <c r="BTC190" s="13"/>
      <c r="BTD190" s="13"/>
      <c r="BTE190" s="13"/>
      <c r="BTF190" s="13"/>
      <c r="BTG190" s="13"/>
      <c r="BTH190" s="13"/>
      <c r="BTI190" s="13"/>
      <c r="BTJ190" s="13"/>
      <c r="BTK190" s="13"/>
      <c r="BTL190" s="13"/>
      <c r="BTM190" s="13"/>
      <c r="BTN190" s="13"/>
      <c r="BTO190" s="13"/>
      <c r="BTP190" s="13"/>
      <c r="BTQ190" s="13"/>
      <c r="BTR190" s="13"/>
      <c r="BTS190" s="13"/>
      <c r="BTT190" s="13"/>
      <c r="BTU190" s="13"/>
      <c r="BTV190" s="13"/>
      <c r="BTW190" s="13"/>
      <c r="BTX190" s="13"/>
      <c r="BTY190" s="13"/>
      <c r="BTZ190" s="13"/>
      <c r="BUA190" s="13"/>
      <c r="BUB190" s="13"/>
      <c r="BUC190" s="13"/>
      <c r="BUD190" s="13"/>
      <c r="BUE190" s="13"/>
      <c r="BUF190" s="13"/>
      <c r="BUG190" s="13"/>
      <c r="BUH190" s="13"/>
      <c r="BUI190" s="13"/>
      <c r="BUJ190" s="13"/>
      <c r="BUK190" s="13"/>
      <c r="BUL190" s="13"/>
      <c r="BUM190" s="13"/>
      <c r="BUN190" s="13"/>
      <c r="BUO190" s="13"/>
      <c r="BUP190" s="13"/>
      <c r="BUQ190" s="13"/>
      <c r="BUR190" s="13"/>
      <c r="BUS190" s="13"/>
      <c r="BUT190" s="13"/>
      <c r="BUU190" s="13"/>
      <c r="BUV190" s="13"/>
      <c r="BUW190" s="13"/>
      <c r="BUX190" s="13"/>
      <c r="BUY190" s="13"/>
      <c r="BUZ190" s="13"/>
      <c r="BVA190" s="13"/>
      <c r="BVB190" s="13"/>
      <c r="BVC190" s="13"/>
      <c r="BVD190" s="13"/>
      <c r="BVE190" s="13"/>
      <c r="BVF190" s="13"/>
      <c r="BVG190" s="13"/>
      <c r="BVH190" s="13"/>
      <c r="BVI190" s="13"/>
      <c r="BVJ190" s="13"/>
      <c r="BVK190" s="13"/>
      <c r="BVL190" s="13"/>
      <c r="BVM190" s="13"/>
      <c r="BVN190" s="13"/>
      <c r="BVO190" s="13"/>
      <c r="BVP190" s="13"/>
      <c r="BVQ190" s="13"/>
      <c r="BVR190" s="13"/>
      <c r="BVS190" s="13"/>
      <c r="BVT190" s="13"/>
      <c r="BVU190" s="13"/>
      <c r="BVV190" s="13"/>
      <c r="BVW190" s="13"/>
      <c r="BVX190" s="13"/>
      <c r="BVY190" s="13"/>
      <c r="BVZ190" s="13"/>
      <c r="BWA190" s="13"/>
      <c r="BWB190" s="13"/>
      <c r="BWC190" s="13"/>
      <c r="BWD190" s="13"/>
      <c r="BWE190" s="13"/>
      <c r="BWF190" s="13"/>
      <c r="BWG190" s="13"/>
      <c r="BWH190" s="13"/>
      <c r="BWI190" s="13"/>
      <c r="BWJ190" s="13"/>
      <c r="BWK190" s="13"/>
      <c r="BWL190" s="13"/>
      <c r="BWM190" s="13"/>
      <c r="BWN190" s="13"/>
      <c r="BWO190" s="13"/>
      <c r="BWP190" s="13"/>
      <c r="BWQ190" s="13"/>
      <c r="BWR190" s="13"/>
      <c r="BWS190" s="13"/>
      <c r="BWT190" s="13"/>
      <c r="BWU190" s="13"/>
      <c r="BWV190" s="13"/>
      <c r="BWW190" s="13"/>
      <c r="BWX190" s="13"/>
      <c r="BWY190" s="13"/>
      <c r="BWZ190" s="13"/>
      <c r="BXA190" s="13"/>
      <c r="BXB190" s="13"/>
      <c r="BXC190" s="13"/>
      <c r="BXD190" s="13"/>
      <c r="BXE190" s="13"/>
      <c r="BXF190" s="13"/>
      <c r="BXG190" s="13"/>
      <c r="BXH190" s="13"/>
      <c r="BXI190" s="13"/>
      <c r="BXJ190" s="13"/>
      <c r="BXK190" s="13"/>
      <c r="BXL190" s="13"/>
      <c r="BXM190" s="13"/>
      <c r="BXN190" s="13"/>
      <c r="BXO190" s="13"/>
      <c r="BXP190" s="13"/>
      <c r="BXQ190" s="13"/>
      <c r="BXR190" s="13"/>
      <c r="BXS190" s="13"/>
      <c r="BXT190" s="13"/>
      <c r="BXU190" s="13"/>
      <c r="BXV190" s="13"/>
      <c r="BXW190" s="13"/>
      <c r="BXX190" s="13"/>
      <c r="BXY190" s="13"/>
      <c r="BXZ190" s="13"/>
      <c r="BYA190" s="13"/>
      <c r="BYB190" s="13"/>
      <c r="BYC190" s="13"/>
      <c r="BYD190" s="13"/>
      <c r="BYE190" s="13"/>
      <c r="BYF190" s="13"/>
      <c r="BYG190" s="13"/>
      <c r="BYH190" s="13"/>
      <c r="BYI190" s="13"/>
      <c r="BYJ190" s="13"/>
      <c r="BYK190" s="13"/>
      <c r="BYL190" s="13"/>
      <c r="BYM190" s="13"/>
      <c r="BYN190" s="13"/>
      <c r="BYO190" s="13"/>
      <c r="BYP190" s="13"/>
      <c r="BYQ190" s="13"/>
      <c r="BYR190" s="13"/>
      <c r="BYS190" s="13"/>
      <c r="BYT190" s="13"/>
      <c r="BYU190" s="13"/>
      <c r="BYV190" s="13"/>
      <c r="BYW190" s="13"/>
      <c r="BYX190" s="13"/>
      <c r="BYY190" s="13"/>
      <c r="BYZ190" s="13"/>
      <c r="BZA190" s="13"/>
      <c r="BZB190" s="13"/>
      <c r="BZC190" s="13"/>
      <c r="BZD190" s="13"/>
      <c r="BZE190" s="13"/>
      <c r="BZF190" s="13"/>
      <c r="BZG190" s="13"/>
      <c r="BZH190" s="13"/>
      <c r="BZI190" s="13"/>
      <c r="BZJ190" s="13"/>
      <c r="BZK190" s="13"/>
      <c r="BZL190" s="13"/>
      <c r="BZM190" s="13"/>
      <c r="BZN190" s="13"/>
      <c r="BZO190" s="13"/>
      <c r="BZP190" s="13"/>
      <c r="BZQ190" s="13"/>
      <c r="BZR190" s="13"/>
      <c r="BZS190" s="13"/>
      <c r="BZT190" s="13"/>
      <c r="BZU190" s="13"/>
      <c r="BZV190" s="13"/>
      <c r="BZW190" s="13"/>
      <c r="BZX190" s="13"/>
      <c r="BZY190" s="13"/>
      <c r="BZZ190" s="13"/>
      <c r="CAA190" s="13"/>
      <c r="CAB190" s="13"/>
      <c r="CAC190" s="13"/>
      <c r="CAD190" s="13"/>
      <c r="CAE190" s="13"/>
      <c r="CAF190" s="13"/>
      <c r="CAG190" s="13"/>
      <c r="CAH190" s="13"/>
      <c r="CAI190" s="13"/>
      <c r="CAJ190" s="13"/>
      <c r="CAK190" s="13"/>
      <c r="CAL190" s="13"/>
      <c r="CAM190" s="13"/>
      <c r="CAN190" s="13"/>
      <c r="CAO190" s="13"/>
      <c r="CAP190" s="13"/>
      <c r="CAQ190" s="13"/>
      <c r="CAR190" s="13"/>
      <c r="CAS190" s="13"/>
      <c r="CAT190" s="13"/>
      <c r="CAU190" s="13"/>
      <c r="CAV190" s="13"/>
      <c r="CAW190" s="13"/>
      <c r="CAX190" s="13"/>
      <c r="CAY190" s="13"/>
      <c r="CAZ190" s="13"/>
      <c r="CBA190" s="13"/>
      <c r="CBB190" s="13"/>
      <c r="CBC190" s="13"/>
      <c r="CBD190" s="13"/>
      <c r="CBE190" s="13"/>
      <c r="CBF190" s="13"/>
      <c r="CBG190" s="13"/>
      <c r="CBH190" s="13"/>
      <c r="CBI190" s="13"/>
      <c r="CBJ190" s="13"/>
      <c r="CBK190" s="13"/>
      <c r="CBL190" s="13"/>
      <c r="CBM190" s="13"/>
      <c r="CBN190" s="13"/>
      <c r="CBO190" s="13"/>
      <c r="CBP190" s="13"/>
      <c r="CBQ190" s="13"/>
      <c r="CBR190" s="13"/>
      <c r="CBS190" s="13"/>
      <c r="CBT190" s="13"/>
      <c r="CBU190" s="13"/>
      <c r="CBV190" s="13"/>
      <c r="CBW190" s="13"/>
      <c r="CBX190" s="13"/>
      <c r="CBY190" s="13"/>
      <c r="CBZ190" s="13"/>
      <c r="CCA190" s="13"/>
      <c r="CCB190" s="13"/>
      <c r="CCC190" s="13"/>
      <c r="CCD190" s="13"/>
      <c r="CCE190" s="13"/>
      <c r="CCF190" s="13"/>
      <c r="CCG190" s="13"/>
      <c r="CCH190" s="13"/>
      <c r="CCI190" s="13"/>
      <c r="CCJ190" s="13"/>
      <c r="CCK190" s="13"/>
      <c r="CCL190" s="13"/>
      <c r="CCM190" s="13"/>
      <c r="CCN190" s="13"/>
      <c r="CCO190" s="13"/>
      <c r="CCP190" s="13"/>
      <c r="CCQ190" s="13"/>
      <c r="CCR190" s="13"/>
      <c r="CCS190" s="13"/>
      <c r="CCT190" s="13"/>
      <c r="CCU190" s="13"/>
      <c r="CCV190" s="13"/>
      <c r="CCW190" s="13"/>
      <c r="CCX190" s="13"/>
      <c r="CCY190" s="13"/>
      <c r="CCZ190" s="13"/>
      <c r="CDA190" s="13"/>
      <c r="CDB190" s="13"/>
      <c r="CDC190" s="13"/>
      <c r="CDD190" s="13"/>
      <c r="CDE190" s="13"/>
      <c r="CDF190" s="13"/>
      <c r="CDG190" s="13"/>
      <c r="CDH190" s="13"/>
      <c r="CDI190" s="13"/>
      <c r="CDJ190" s="13"/>
      <c r="CDK190" s="13"/>
      <c r="CDL190" s="13"/>
      <c r="CDM190" s="13"/>
      <c r="CDN190" s="13"/>
      <c r="CDO190" s="13"/>
      <c r="CDP190" s="13"/>
      <c r="CDQ190" s="13"/>
      <c r="CDR190" s="13"/>
      <c r="CDS190" s="13"/>
      <c r="CDT190" s="13"/>
      <c r="CDU190" s="13"/>
      <c r="CDV190" s="13"/>
      <c r="CDW190" s="13"/>
      <c r="CDX190" s="13"/>
      <c r="CDY190" s="13"/>
      <c r="CDZ190" s="13"/>
      <c r="CEA190" s="13"/>
      <c r="CEB190" s="13"/>
      <c r="CEC190" s="13"/>
      <c r="CED190" s="13"/>
      <c r="CEE190" s="13"/>
      <c r="CEF190" s="13"/>
      <c r="CEG190" s="13"/>
      <c r="CEH190" s="13"/>
      <c r="CEI190" s="13"/>
      <c r="CEJ190" s="13"/>
      <c r="CEK190" s="13"/>
      <c r="CEL190" s="13"/>
      <c r="CEM190" s="13"/>
      <c r="CEN190" s="13"/>
      <c r="CEO190" s="13"/>
      <c r="CEP190" s="13"/>
      <c r="CEQ190" s="13"/>
      <c r="CER190" s="13"/>
      <c r="CES190" s="13"/>
      <c r="CET190" s="13"/>
      <c r="CEU190" s="13"/>
      <c r="CEV190" s="13"/>
      <c r="CEW190" s="13"/>
      <c r="CEX190" s="13"/>
      <c r="CEY190" s="13"/>
      <c r="CEZ190" s="13"/>
      <c r="CFA190" s="13"/>
      <c r="CFB190" s="13"/>
      <c r="CFC190" s="13"/>
      <c r="CFD190" s="13"/>
      <c r="CFE190" s="13"/>
      <c r="CFF190" s="13"/>
      <c r="CFG190" s="13"/>
      <c r="CFH190" s="13"/>
      <c r="CFI190" s="13"/>
      <c r="CFJ190" s="13"/>
      <c r="CFK190" s="13"/>
      <c r="CFL190" s="13"/>
      <c r="CFM190" s="13"/>
      <c r="CFN190" s="13"/>
      <c r="CFO190" s="13"/>
      <c r="CFP190" s="13"/>
      <c r="CFQ190" s="13"/>
      <c r="CFR190" s="13"/>
      <c r="CFS190" s="13"/>
      <c r="CFT190" s="13"/>
      <c r="CFU190" s="13"/>
      <c r="CFV190" s="13"/>
      <c r="CFW190" s="13"/>
      <c r="CFX190" s="13"/>
      <c r="CFY190" s="13"/>
      <c r="CFZ190" s="13"/>
      <c r="CGA190" s="13"/>
      <c r="CGB190" s="13"/>
      <c r="CGC190" s="13"/>
      <c r="CGD190" s="13"/>
      <c r="CGE190" s="13"/>
      <c r="CGF190" s="13"/>
      <c r="CGG190" s="13"/>
      <c r="CGH190" s="13"/>
      <c r="CGI190" s="13"/>
      <c r="CGJ190" s="13"/>
      <c r="CGK190" s="13"/>
      <c r="CGL190" s="13"/>
      <c r="CGM190" s="13"/>
      <c r="CGN190" s="13"/>
      <c r="CGO190" s="13"/>
      <c r="CGP190" s="13"/>
      <c r="CGQ190" s="13"/>
      <c r="CGR190" s="13"/>
      <c r="CGS190" s="13"/>
      <c r="CGT190" s="13"/>
      <c r="CGU190" s="13"/>
      <c r="CGV190" s="13"/>
      <c r="CGW190" s="13"/>
      <c r="CGX190" s="13"/>
      <c r="CGY190" s="13"/>
      <c r="CGZ190" s="13"/>
      <c r="CHA190" s="13"/>
      <c r="CHB190" s="13"/>
      <c r="CHC190" s="13"/>
      <c r="CHD190" s="13"/>
      <c r="CHE190" s="13"/>
      <c r="CHF190" s="13"/>
      <c r="CHG190" s="13"/>
      <c r="CHH190" s="13"/>
      <c r="CHI190" s="13"/>
      <c r="CHJ190" s="13"/>
      <c r="CHK190" s="13"/>
      <c r="CHL190" s="13"/>
      <c r="CHM190" s="13"/>
      <c r="CHN190" s="13"/>
      <c r="CHO190" s="13"/>
      <c r="CHP190" s="13"/>
      <c r="CHQ190" s="13"/>
      <c r="CHR190" s="13"/>
      <c r="CHS190" s="13"/>
      <c r="CHT190" s="13"/>
      <c r="CHU190" s="13"/>
      <c r="CHV190" s="13"/>
      <c r="CHW190" s="13"/>
      <c r="CHX190" s="13"/>
      <c r="CHY190" s="13"/>
      <c r="CHZ190" s="13"/>
      <c r="CIA190" s="13"/>
      <c r="CIB190" s="13"/>
      <c r="CIC190" s="13"/>
      <c r="CID190" s="13"/>
      <c r="CIE190" s="13"/>
      <c r="CIF190" s="13"/>
      <c r="CIG190" s="13"/>
      <c r="CIH190" s="13"/>
      <c r="CII190" s="13"/>
      <c r="CIJ190" s="13"/>
      <c r="CIK190" s="13"/>
      <c r="CIL190" s="13"/>
      <c r="CIM190" s="13"/>
      <c r="CIN190" s="13"/>
      <c r="CIO190" s="13"/>
      <c r="CIP190" s="13"/>
      <c r="CIQ190" s="13"/>
      <c r="CIR190" s="13"/>
      <c r="CIS190" s="13"/>
      <c r="CIT190" s="13"/>
      <c r="CIU190" s="13"/>
      <c r="CIV190" s="13"/>
      <c r="CIW190" s="13"/>
      <c r="CIX190" s="13"/>
      <c r="CIY190" s="13"/>
      <c r="CIZ190" s="13"/>
      <c r="CJA190" s="13"/>
      <c r="CJB190" s="13"/>
      <c r="CJC190" s="13"/>
      <c r="CJD190" s="13"/>
      <c r="CJE190" s="13"/>
      <c r="CJF190" s="13"/>
      <c r="CJG190" s="13"/>
      <c r="CJH190" s="13"/>
      <c r="CJI190" s="13"/>
      <c r="CJJ190" s="13"/>
      <c r="CJK190" s="13"/>
      <c r="CJL190" s="13"/>
      <c r="CJM190" s="13"/>
      <c r="CJN190" s="13"/>
      <c r="CJO190" s="13"/>
      <c r="CJP190" s="13"/>
      <c r="CJQ190" s="13"/>
      <c r="CJR190" s="13"/>
      <c r="CJS190" s="13"/>
      <c r="CJT190" s="13"/>
      <c r="CJU190" s="13"/>
      <c r="CJV190" s="13"/>
      <c r="CJW190" s="13"/>
      <c r="CJX190" s="13"/>
      <c r="CJY190" s="13"/>
      <c r="CJZ190" s="13"/>
      <c r="CKA190" s="13"/>
      <c r="CKB190" s="13"/>
      <c r="CKC190" s="13"/>
      <c r="CKD190" s="13"/>
      <c r="CKE190" s="13"/>
      <c r="CKF190" s="13"/>
      <c r="CKG190" s="13"/>
      <c r="CKH190" s="13"/>
      <c r="CKI190" s="13"/>
      <c r="CKJ190" s="13"/>
      <c r="CKK190" s="13"/>
      <c r="CKL190" s="13"/>
      <c r="CKM190" s="13"/>
      <c r="CKN190" s="13"/>
      <c r="CKO190" s="13"/>
      <c r="CKP190" s="13"/>
      <c r="CKQ190" s="13"/>
      <c r="CKR190" s="13"/>
      <c r="CKS190" s="13"/>
      <c r="CKT190" s="13"/>
      <c r="CKU190" s="13"/>
      <c r="CKV190" s="13"/>
      <c r="CKW190" s="13"/>
      <c r="CKX190" s="13"/>
      <c r="CKY190" s="13"/>
      <c r="CKZ190" s="13"/>
      <c r="CLA190" s="13"/>
      <c r="CLB190" s="13"/>
      <c r="CLC190" s="13"/>
      <c r="CLD190" s="13"/>
      <c r="CLE190" s="13"/>
      <c r="CLF190" s="13"/>
      <c r="CLG190" s="13"/>
      <c r="CLH190" s="13"/>
      <c r="CLI190" s="13"/>
      <c r="CLJ190" s="13"/>
      <c r="CLK190" s="13"/>
      <c r="CLL190" s="13"/>
      <c r="CLM190" s="13"/>
      <c r="CLN190" s="13"/>
      <c r="CLO190" s="13"/>
      <c r="CLP190" s="13"/>
      <c r="CLQ190" s="13"/>
      <c r="CLR190" s="13"/>
      <c r="CLS190" s="13"/>
      <c r="CLT190" s="13"/>
      <c r="CLU190" s="13"/>
      <c r="CLV190" s="13"/>
      <c r="CLW190" s="13"/>
      <c r="CLX190" s="13"/>
      <c r="CLY190" s="13"/>
      <c r="CLZ190" s="13"/>
      <c r="CMA190" s="13"/>
      <c r="CMB190" s="13"/>
      <c r="CMC190" s="13"/>
      <c r="CMD190" s="13"/>
      <c r="CME190" s="13"/>
      <c r="CMF190" s="13"/>
      <c r="CMG190" s="13"/>
      <c r="CMH190" s="13"/>
      <c r="CMI190" s="13"/>
      <c r="CMJ190" s="13"/>
      <c r="CMK190" s="13"/>
      <c r="CML190" s="13"/>
      <c r="CMM190" s="13"/>
      <c r="CMN190" s="13"/>
      <c r="CMO190" s="13"/>
      <c r="CMP190" s="13"/>
      <c r="CMQ190" s="13"/>
      <c r="CMR190" s="13"/>
      <c r="CMS190" s="13"/>
      <c r="CMT190" s="13"/>
      <c r="CMU190" s="13"/>
      <c r="CMV190" s="13"/>
      <c r="CMW190" s="13"/>
      <c r="CMX190" s="13"/>
      <c r="CMY190" s="13"/>
      <c r="CMZ190" s="13"/>
      <c r="CNA190" s="13"/>
      <c r="CNB190" s="13"/>
      <c r="CNC190" s="13"/>
      <c r="CND190" s="13"/>
      <c r="CNE190" s="13"/>
      <c r="CNF190" s="13"/>
      <c r="CNG190" s="13"/>
      <c r="CNH190" s="13"/>
      <c r="CNI190" s="13"/>
      <c r="CNJ190" s="13"/>
      <c r="CNK190" s="13"/>
      <c r="CNL190" s="13"/>
      <c r="CNM190" s="13"/>
      <c r="CNN190" s="13"/>
      <c r="CNO190" s="13"/>
      <c r="CNP190" s="13"/>
      <c r="CNQ190" s="13"/>
      <c r="CNR190" s="13"/>
      <c r="CNS190" s="13"/>
      <c r="CNT190" s="13"/>
      <c r="CNU190" s="13"/>
      <c r="CNV190" s="13"/>
      <c r="CNW190" s="13"/>
      <c r="CNX190" s="13"/>
      <c r="CNY190" s="13"/>
      <c r="CNZ190" s="13"/>
      <c r="COA190" s="13"/>
      <c r="COB190" s="13"/>
      <c r="COC190" s="13"/>
      <c r="COD190" s="13"/>
      <c r="COE190" s="13"/>
      <c r="COF190" s="13"/>
      <c r="COG190" s="13"/>
      <c r="COH190" s="13"/>
      <c r="COI190" s="13"/>
      <c r="COJ190" s="13"/>
      <c r="COK190" s="13"/>
      <c r="COL190" s="13"/>
      <c r="COM190" s="13"/>
      <c r="CON190" s="13"/>
      <c r="COO190" s="13"/>
      <c r="COP190" s="13"/>
      <c r="COQ190" s="13"/>
      <c r="COR190" s="13"/>
      <c r="COS190" s="13"/>
      <c r="COT190" s="13"/>
      <c r="COU190" s="13"/>
      <c r="COV190" s="13"/>
      <c r="COW190" s="13"/>
      <c r="COX190" s="13"/>
      <c r="COY190" s="13"/>
      <c r="COZ190" s="13"/>
      <c r="CPA190" s="13"/>
      <c r="CPB190" s="13"/>
      <c r="CPC190" s="13"/>
      <c r="CPD190" s="13"/>
      <c r="CPE190" s="13"/>
      <c r="CPF190" s="13"/>
      <c r="CPG190" s="13"/>
      <c r="CPH190" s="13"/>
      <c r="CPI190" s="13"/>
      <c r="CPJ190" s="13"/>
      <c r="CPK190" s="13"/>
      <c r="CPL190" s="13"/>
      <c r="CPM190" s="13"/>
      <c r="CPN190" s="13"/>
      <c r="CPO190" s="13"/>
      <c r="CPP190" s="13"/>
      <c r="CPQ190" s="13"/>
      <c r="CPR190" s="13"/>
      <c r="CPS190" s="13"/>
      <c r="CPT190" s="13"/>
      <c r="CPU190" s="13"/>
      <c r="CPV190" s="13"/>
      <c r="CPW190" s="13"/>
      <c r="CPX190" s="13"/>
      <c r="CPY190" s="13"/>
      <c r="CPZ190" s="13"/>
      <c r="CQA190" s="13"/>
      <c r="CQB190" s="13"/>
      <c r="CQC190" s="13"/>
      <c r="CQD190" s="13"/>
      <c r="CQE190" s="13"/>
      <c r="CQF190" s="13"/>
      <c r="CQG190" s="13"/>
      <c r="CQH190" s="13"/>
      <c r="CQI190" s="13"/>
      <c r="CQJ190" s="13"/>
      <c r="CQK190" s="13"/>
      <c r="CQL190" s="13"/>
      <c r="CQM190" s="13"/>
      <c r="CQN190" s="13"/>
      <c r="CQO190" s="13"/>
      <c r="CQP190" s="13"/>
      <c r="CQQ190" s="13"/>
      <c r="CQR190" s="13"/>
      <c r="CQS190" s="13"/>
      <c r="CQT190" s="13"/>
      <c r="CQU190" s="13"/>
      <c r="CQV190" s="13"/>
      <c r="CQW190" s="13"/>
      <c r="CQX190" s="13"/>
      <c r="CQY190" s="13"/>
      <c r="CQZ190" s="13"/>
      <c r="CRA190" s="13"/>
      <c r="CRB190" s="13"/>
      <c r="CRC190" s="13"/>
      <c r="CRD190" s="13"/>
      <c r="CRE190" s="13"/>
      <c r="CRF190" s="13"/>
      <c r="CRG190" s="13"/>
      <c r="CRH190" s="13"/>
      <c r="CRI190" s="13"/>
      <c r="CRJ190" s="13"/>
      <c r="CRK190" s="13"/>
      <c r="CRL190" s="13"/>
      <c r="CRM190" s="13"/>
      <c r="CRN190" s="13"/>
      <c r="CRO190" s="13"/>
      <c r="CRP190" s="13"/>
      <c r="CRQ190" s="13"/>
      <c r="CRR190" s="13"/>
      <c r="CRS190" s="13"/>
      <c r="CRT190" s="13"/>
      <c r="CRU190" s="13"/>
      <c r="CRV190" s="13"/>
      <c r="CRW190" s="13"/>
      <c r="CRX190" s="13"/>
      <c r="CRY190" s="13"/>
      <c r="CRZ190" s="13"/>
      <c r="CSA190" s="13"/>
      <c r="CSB190" s="13"/>
      <c r="CSC190" s="13"/>
      <c r="CSD190" s="13"/>
      <c r="CSE190" s="13"/>
      <c r="CSF190" s="13"/>
      <c r="CSG190" s="13"/>
      <c r="CSH190" s="13"/>
      <c r="CSI190" s="13"/>
      <c r="CSJ190" s="13"/>
      <c r="CSK190" s="13"/>
      <c r="CSL190" s="13"/>
      <c r="CSM190" s="13"/>
      <c r="CSN190" s="13"/>
      <c r="CSO190" s="13"/>
      <c r="CSP190" s="13"/>
      <c r="CSQ190" s="13"/>
      <c r="CSR190" s="13"/>
      <c r="CSS190" s="13"/>
      <c r="CST190" s="13"/>
      <c r="CSU190" s="13"/>
      <c r="CSV190" s="13"/>
      <c r="CSW190" s="13"/>
      <c r="CSX190" s="13"/>
      <c r="CSY190" s="13"/>
      <c r="CSZ190" s="13"/>
      <c r="CTA190" s="13"/>
      <c r="CTB190" s="13"/>
      <c r="CTC190" s="13"/>
      <c r="CTD190" s="13"/>
      <c r="CTE190" s="13"/>
      <c r="CTF190" s="13"/>
      <c r="CTG190" s="13"/>
      <c r="CTH190" s="13"/>
      <c r="CTI190" s="13"/>
      <c r="CTJ190" s="13"/>
      <c r="CTK190" s="13"/>
      <c r="CTL190" s="13"/>
      <c r="CTM190" s="13"/>
      <c r="CTN190" s="13"/>
      <c r="CTO190" s="13"/>
      <c r="CTP190" s="13"/>
      <c r="CTQ190" s="13"/>
      <c r="CTR190" s="13"/>
      <c r="CTS190" s="13"/>
      <c r="CTT190" s="13"/>
      <c r="CTU190" s="13"/>
      <c r="CTV190" s="13"/>
      <c r="CTW190" s="13"/>
      <c r="CTX190" s="13"/>
      <c r="CTY190" s="13"/>
      <c r="CTZ190" s="13"/>
      <c r="CUA190" s="13"/>
      <c r="CUB190" s="13"/>
      <c r="CUC190" s="13"/>
      <c r="CUD190" s="13"/>
      <c r="CUE190" s="13"/>
      <c r="CUF190" s="13"/>
      <c r="CUG190" s="13"/>
      <c r="CUH190" s="13"/>
      <c r="CUI190" s="13"/>
      <c r="CUJ190" s="13"/>
      <c r="CUK190" s="13"/>
      <c r="CUL190" s="13"/>
      <c r="CUM190" s="13"/>
      <c r="CUN190" s="13"/>
      <c r="CUO190" s="13"/>
      <c r="CUP190" s="13"/>
      <c r="CUQ190" s="13"/>
      <c r="CUR190" s="13"/>
      <c r="CUS190" s="13"/>
      <c r="CUT190" s="13"/>
      <c r="CUU190" s="13"/>
      <c r="CUV190" s="13"/>
      <c r="CUW190" s="13"/>
      <c r="CUX190" s="13"/>
      <c r="CUY190" s="13"/>
      <c r="CUZ190" s="13"/>
      <c r="CVA190" s="13"/>
      <c r="CVB190" s="13"/>
      <c r="CVC190" s="13"/>
      <c r="CVD190" s="13"/>
      <c r="CVE190" s="13"/>
      <c r="CVF190" s="13"/>
      <c r="CVG190" s="13"/>
      <c r="CVH190" s="13"/>
      <c r="CVI190" s="13"/>
      <c r="CVJ190" s="13"/>
      <c r="CVK190" s="13"/>
      <c r="CVL190" s="13"/>
      <c r="CVM190" s="13"/>
      <c r="CVN190" s="13"/>
      <c r="CVO190" s="13"/>
      <c r="CVP190" s="13"/>
      <c r="CVQ190" s="13"/>
      <c r="CVR190" s="13"/>
      <c r="CVS190" s="13"/>
      <c r="CVT190" s="13"/>
      <c r="CVU190" s="13"/>
      <c r="CVV190" s="13"/>
      <c r="CVW190" s="13"/>
      <c r="CVX190" s="13"/>
      <c r="CVY190" s="13"/>
      <c r="CVZ190" s="13"/>
      <c r="CWA190" s="13"/>
      <c r="CWB190" s="13"/>
      <c r="CWC190" s="13"/>
      <c r="CWD190" s="13"/>
      <c r="CWE190" s="13"/>
      <c r="CWF190" s="13"/>
      <c r="CWG190" s="13"/>
      <c r="CWH190" s="13"/>
      <c r="CWI190" s="13"/>
      <c r="CWJ190" s="13"/>
      <c r="CWK190" s="13"/>
      <c r="CWL190" s="13"/>
      <c r="CWM190" s="13"/>
      <c r="CWN190" s="13"/>
      <c r="CWO190" s="13"/>
      <c r="CWP190" s="13"/>
      <c r="CWQ190" s="13"/>
      <c r="CWR190" s="13"/>
      <c r="CWS190" s="13"/>
      <c r="CWT190" s="13"/>
      <c r="CWU190" s="13"/>
      <c r="CWV190" s="13"/>
      <c r="CWW190" s="13"/>
      <c r="CWX190" s="13"/>
      <c r="CWY190" s="13"/>
      <c r="CWZ190" s="13"/>
      <c r="CXA190" s="13"/>
      <c r="CXB190" s="13"/>
      <c r="CXC190" s="13"/>
      <c r="CXD190" s="13"/>
      <c r="CXE190" s="13"/>
      <c r="CXF190" s="13"/>
      <c r="CXG190" s="13"/>
      <c r="CXH190" s="13"/>
      <c r="CXI190" s="13"/>
      <c r="CXJ190" s="13"/>
      <c r="CXK190" s="13"/>
      <c r="CXL190" s="13"/>
      <c r="CXM190" s="13"/>
      <c r="CXN190" s="13"/>
      <c r="CXO190" s="13"/>
      <c r="CXP190" s="13"/>
      <c r="CXQ190" s="13"/>
      <c r="CXR190" s="13"/>
      <c r="CXS190" s="13"/>
      <c r="CXT190" s="13"/>
      <c r="CXU190" s="13"/>
      <c r="CXV190" s="13"/>
      <c r="CXW190" s="13"/>
      <c r="CXX190" s="13"/>
      <c r="CXY190" s="13"/>
      <c r="CXZ190" s="13"/>
      <c r="CYA190" s="13"/>
      <c r="CYB190" s="13"/>
      <c r="CYC190" s="13"/>
      <c r="CYD190" s="13"/>
      <c r="CYE190" s="13"/>
      <c r="CYF190" s="13"/>
      <c r="CYG190" s="13"/>
      <c r="CYH190" s="13"/>
      <c r="CYI190" s="13"/>
      <c r="CYJ190" s="13"/>
      <c r="CYK190" s="13"/>
      <c r="CYL190" s="13"/>
      <c r="CYM190" s="13"/>
      <c r="CYN190" s="13"/>
      <c r="CYO190" s="13"/>
      <c r="CYP190" s="13"/>
      <c r="CYQ190" s="13"/>
      <c r="CYR190" s="13"/>
      <c r="CYS190" s="13"/>
      <c r="CYT190" s="13"/>
      <c r="CYU190" s="13"/>
      <c r="CYV190" s="13"/>
      <c r="CYW190" s="13"/>
      <c r="CYX190" s="13"/>
      <c r="CYY190" s="13"/>
      <c r="CYZ190" s="13"/>
      <c r="CZA190" s="13"/>
      <c r="CZB190" s="13"/>
      <c r="CZC190" s="13"/>
      <c r="CZD190" s="13"/>
      <c r="CZE190" s="13"/>
      <c r="CZF190" s="13"/>
      <c r="CZG190" s="13"/>
      <c r="CZH190" s="13"/>
      <c r="CZI190" s="13"/>
      <c r="CZJ190" s="13"/>
      <c r="CZK190" s="13"/>
      <c r="CZL190" s="13"/>
      <c r="CZM190" s="13"/>
      <c r="CZN190" s="13"/>
      <c r="CZO190" s="13"/>
      <c r="CZP190" s="13"/>
      <c r="CZQ190" s="13"/>
      <c r="CZR190" s="13"/>
      <c r="CZS190" s="13"/>
      <c r="CZT190" s="13"/>
      <c r="CZU190" s="13"/>
      <c r="CZV190" s="13"/>
      <c r="CZW190" s="13"/>
      <c r="CZX190" s="13"/>
      <c r="CZY190" s="13"/>
      <c r="CZZ190" s="13"/>
      <c r="DAA190" s="13"/>
      <c r="DAB190" s="13"/>
      <c r="DAC190" s="13"/>
      <c r="DAD190" s="13"/>
      <c r="DAE190" s="13"/>
      <c r="DAF190" s="13"/>
      <c r="DAG190" s="13"/>
      <c r="DAH190" s="13"/>
      <c r="DAI190" s="13"/>
      <c r="DAJ190" s="13"/>
      <c r="DAK190" s="13"/>
      <c r="DAL190" s="13"/>
      <c r="DAM190" s="13"/>
      <c r="DAN190" s="13"/>
      <c r="DAO190" s="13"/>
      <c r="DAP190" s="13"/>
      <c r="DAQ190" s="13"/>
      <c r="DAR190" s="13"/>
      <c r="DAS190" s="13"/>
      <c r="DAT190" s="13"/>
      <c r="DAU190" s="13"/>
      <c r="DAV190" s="13"/>
      <c r="DAW190" s="13"/>
      <c r="DAX190" s="13"/>
      <c r="DAY190" s="13"/>
      <c r="DAZ190" s="13"/>
      <c r="DBA190" s="13"/>
      <c r="DBB190" s="13"/>
      <c r="DBC190" s="13"/>
      <c r="DBD190" s="13"/>
      <c r="DBE190" s="13"/>
      <c r="DBF190" s="13"/>
      <c r="DBG190" s="13"/>
      <c r="DBH190" s="13"/>
      <c r="DBI190" s="13"/>
      <c r="DBJ190" s="13"/>
      <c r="DBK190" s="13"/>
      <c r="DBL190" s="13"/>
      <c r="DBM190" s="13"/>
      <c r="DBN190" s="13"/>
      <c r="DBO190" s="13"/>
      <c r="DBP190" s="13"/>
      <c r="DBQ190" s="13"/>
      <c r="DBR190" s="13"/>
      <c r="DBS190" s="13"/>
      <c r="DBT190" s="13"/>
      <c r="DBU190" s="13"/>
      <c r="DBV190" s="13"/>
      <c r="DBW190" s="13"/>
      <c r="DBX190" s="13"/>
      <c r="DBY190" s="13"/>
      <c r="DBZ190" s="13"/>
      <c r="DCA190" s="13"/>
      <c r="DCB190" s="13"/>
      <c r="DCC190" s="13"/>
      <c r="DCD190" s="13"/>
      <c r="DCE190" s="13"/>
      <c r="DCF190" s="13"/>
      <c r="DCG190" s="13"/>
      <c r="DCH190" s="13"/>
      <c r="DCI190" s="13"/>
      <c r="DCJ190" s="13"/>
      <c r="DCK190" s="13"/>
      <c r="DCL190" s="13"/>
      <c r="DCM190" s="13"/>
      <c r="DCN190" s="13"/>
      <c r="DCO190" s="13"/>
      <c r="DCP190" s="13"/>
      <c r="DCQ190" s="13"/>
      <c r="DCR190" s="13"/>
      <c r="DCS190" s="13"/>
      <c r="DCT190" s="13"/>
      <c r="DCU190" s="13"/>
      <c r="DCV190" s="13"/>
      <c r="DCW190" s="13"/>
      <c r="DCX190" s="13"/>
      <c r="DCY190" s="13"/>
      <c r="DCZ190" s="13"/>
      <c r="DDA190" s="13"/>
      <c r="DDB190" s="13"/>
      <c r="DDC190" s="13"/>
      <c r="DDD190" s="13"/>
      <c r="DDE190" s="13"/>
      <c r="DDF190" s="13"/>
      <c r="DDG190" s="13"/>
      <c r="DDH190" s="13"/>
      <c r="DDI190" s="13"/>
      <c r="DDJ190" s="13"/>
      <c r="DDK190" s="13"/>
      <c r="DDL190" s="13"/>
      <c r="DDM190" s="13"/>
      <c r="DDN190" s="13"/>
      <c r="DDO190" s="13"/>
      <c r="DDP190" s="13"/>
      <c r="DDQ190" s="13"/>
      <c r="DDR190" s="13"/>
      <c r="DDS190" s="13"/>
      <c r="DDT190" s="13"/>
      <c r="DDU190" s="13"/>
      <c r="DDV190" s="13"/>
      <c r="DDW190" s="13"/>
      <c r="DDX190" s="13"/>
      <c r="DDY190" s="13"/>
      <c r="DDZ190" s="13"/>
      <c r="DEA190" s="13"/>
      <c r="DEB190" s="13"/>
      <c r="DEC190" s="13"/>
      <c r="DED190" s="13"/>
      <c r="DEE190" s="13"/>
      <c r="DEF190" s="13"/>
      <c r="DEG190" s="13"/>
      <c r="DEH190" s="13"/>
      <c r="DEI190" s="13"/>
      <c r="DEJ190" s="13"/>
      <c r="DEK190" s="13"/>
      <c r="DEL190" s="13"/>
      <c r="DEM190" s="13"/>
      <c r="DEN190" s="13"/>
      <c r="DEO190" s="13"/>
      <c r="DEP190" s="13"/>
      <c r="DEQ190" s="13"/>
      <c r="DER190" s="13"/>
      <c r="DES190" s="13"/>
      <c r="DET190" s="13"/>
      <c r="DEU190" s="13"/>
      <c r="DEV190" s="13"/>
      <c r="DEW190" s="13"/>
      <c r="DEX190" s="13"/>
      <c r="DEY190" s="13"/>
      <c r="DEZ190" s="13"/>
      <c r="DFA190" s="13"/>
      <c r="DFB190" s="13"/>
      <c r="DFC190" s="13"/>
      <c r="DFD190" s="13"/>
      <c r="DFE190" s="13"/>
      <c r="DFF190" s="13"/>
      <c r="DFG190" s="13"/>
      <c r="DFH190" s="13"/>
      <c r="DFI190" s="13"/>
      <c r="DFJ190" s="13"/>
      <c r="DFK190" s="13"/>
      <c r="DFL190" s="13"/>
      <c r="DFM190" s="13"/>
      <c r="DFN190" s="13"/>
      <c r="DFO190" s="13"/>
      <c r="DFP190" s="13"/>
      <c r="DFQ190" s="13"/>
      <c r="DFR190" s="13"/>
      <c r="DFS190" s="13"/>
      <c r="DFT190" s="13"/>
      <c r="DFU190" s="13"/>
      <c r="DFV190" s="13"/>
      <c r="DFW190" s="13"/>
      <c r="DFX190" s="13"/>
      <c r="DFY190" s="13"/>
      <c r="DFZ190" s="13"/>
      <c r="DGA190" s="13"/>
      <c r="DGB190" s="13"/>
      <c r="DGC190" s="13"/>
      <c r="DGD190" s="13"/>
      <c r="DGE190" s="13"/>
      <c r="DGF190" s="13"/>
      <c r="DGG190" s="13"/>
      <c r="DGH190" s="13"/>
      <c r="DGI190" s="13"/>
      <c r="DGJ190" s="13"/>
      <c r="DGK190" s="13"/>
      <c r="DGL190" s="13"/>
      <c r="DGM190" s="13"/>
      <c r="DGN190" s="13"/>
      <c r="DGO190" s="13"/>
      <c r="DGP190" s="13"/>
      <c r="DGQ190" s="13"/>
      <c r="DGR190" s="13"/>
      <c r="DGS190" s="13"/>
      <c r="DGT190" s="13"/>
      <c r="DGU190" s="13"/>
      <c r="DGV190" s="13"/>
      <c r="DGW190" s="13"/>
      <c r="DGX190" s="13"/>
      <c r="DGY190" s="13"/>
      <c r="DGZ190" s="13"/>
      <c r="DHA190" s="13"/>
      <c r="DHB190" s="13"/>
      <c r="DHC190" s="13"/>
      <c r="DHD190" s="13"/>
      <c r="DHE190" s="13"/>
      <c r="DHF190" s="13"/>
      <c r="DHG190" s="13"/>
      <c r="DHH190" s="13"/>
      <c r="DHI190" s="13"/>
      <c r="DHJ190" s="13"/>
      <c r="DHK190" s="13"/>
      <c r="DHL190" s="13"/>
      <c r="DHM190" s="13"/>
      <c r="DHN190" s="13"/>
      <c r="DHO190" s="13"/>
      <c r="DHP190" s="13"/>
      <c r="DHQ190" s="13"/>
      <c r="DHR190" s="13"/>
      <c r="DHS190" s="13"/>
      <c r="DHT190" s="13"/>
      <c r="DHU190" s="13"/>
      <c r="DHV190" s="13"/>
      <c r="DHW190" s="13"/>
      <c r="DHX190" s="13"/>
      <c r="DHY190" s="13"/>
      <c r="DHZ190" s="13"/>
      <c r="DIA190" s="13"/>
      <c r="DIB190" s="13"/>
      <c r="DIC190" s="13"/>
      <c r="DID190" s="13"/>
      <c r="DIE190" s="13"/>
      <c r="DIF190" s="13"/>
      <c r="DIG190" s="13"/>
      <c r="DIH190" s="13"/>
      <c r="DII190" s="13"/>
      <c r="DIJ190" s="13"/>
      <c r="DIK190" s="13"/>
      <c r="DIL190" s="13"/>
      <c r="DIM190" s="13"/>
      <c r="DIN190" s="13"/>
      <c r="DIO190" s="13"/>
      <c r="DIP190" s="13"/>
      <c r="DIQ190" s="13"/>
      <c r="DIR190" s="13"/>
      <c r="DIS190" s="13"/>
      <c r="DIT190" s="13"/>
      <c r="DIU190" s="13"/>
      <c r="DIV190" s="13"/>
      <c r="DIW190" s="13"/>
      <c r="DIX190" s="13"/>
      <c r="DIY190" s="13"/>
      <c r="DIZ190" s="13"/>
      <c r="DJA190" s="13"/>
      <c r="DJB190" s="13"/>
      <c r="DJC190" s="13"/>
      <c r="DJD190" s="13"/>
      <c r="DJE190" s="13"/>
      <c r="DJF190" s="13"/>
      <c r="DJG190" s="13"/>
      <c r="DJH190" s="13"/>
      <c r="DJI190" s="13"/>
      <c r="DJJ190" s="13"/>
      <c r="DJK190" s="13"/>
      <c r="DJL190" s="13"/>
      <c r="DJM190" s="13"/>
      <c r="DJN190" s="13"/>
      <c r="DJO190" s="13"/>
      <c r="DJP190" s="13"/>
      <c r="DJQ190" s="13"/>
      <c r="DJR190" s="13"/>
      <c r="DJS190" s="13"/>
      <c r="DJT190" s="13"/>
      <c r="DJU190" s="13"/>
      <c r="DJV190" s="13"/>
      <c r="DJW190" s="13"/>
      <c r="DJX190" s="13"/>
      <c r="DJY190" s="13"/>
      <c r="DJZ190" s="13"/>
      <c r="DKA190" s="13"/>
      <c r="DKB190" s="13"/>
      <c r="DKC190" s="13"/>
      <c r="DKD190" s="13"/>
      <c r="DKE190" s="13"/>
      <c r="DKF190" s="13"/>
      <c r="DKG190" s="13"/>
      <c r="DKH190" s="13"/>
      <c r="DKI190" s="13"/>
      <c r="DKJ190" s="13"/>
      <c r="DKK190" s="13"/>
      <c r="DKL190" s="13"/>
      <c r="DKM190" s="13"/>
      <c r="DKN190" s="13"/>
      <c r="DKO190" s="13"/>
      <c r="DKP190" s="13"/>
      <c r="DKQ190" s="13"/>
      <c r="DKR190" s="13"/>
      <c r="DKS190" s="13"/>
      <c r="DKT190" s="13"/>
      <c r="DKU190" s="13"/>
      <c r="DKV190" s="13"/>
      <c r="DKW190" s="13"/>
      <c r="DKX190" s="13"/>
      <c r="DKY190" s="13"/>
      <c r="DKZ190" s="13"/>
      <c r="DLA190" s="13"/>
      <c r="DLB190" s="13"/>
      <c r="DLC190" s="13"/>
      <c r="DLD190" s="13"/>
      <c r="DLE190" s="13"/>
      <c r="DLF190" s="13"/>
      <c r="DLG190" s="13"/>
      <c r="DLH190" s="13"/>
      <c r="DLI190" s="13"/>
      <c r="DLJ190" s="13"/>
      <c r="DLK190" s="13"/>
      <c r="DLL190" s="13"/>
      <c r="DLM190" s="13"/>
      <c r="DLN190" s="13"/>
      <c r="DLO190" s="13"/>
      <c r="DLP190" s="13"/>
      <c r="DLQ190" s="13"/>
      <c r="DLR190" s="13"/>
      <c r="DLS190" s="13"/>
      <c r="DLT190" s="13"/>
      <c r="DLU190" s="13"/>
      <c r="DLV190" s="13"/>
      <c r="DLW190" s="13"/>
      <c r="DLX190" s="13"/>
      <c r="DLY190" s="13"/>
      <c r="DLZ190" s="13"/>
      <c r="DMA190" s="13"/>
      <c r="DMB190" s="13"/>
      <c r="DMC190" s="13"/>
      <c r="DMD190" s="13"/>
      <c r="DME190" s="13"/>
      <c r="DMF190" s="13"/>
      <c r="DMG190" s="13"/>
      <c r="DMH190" s="13"/>
      <c r="DMI190" s="13"/>
      <c r="DMJ190" s="13"/>
      <c r="DMK190" s="13"/>
      <c r="DML190" s="13"/>
      <c r="DMM190" s="13"/>
      <c r="DMN190" s="13"/>
      <c r="DMO190" s="13"/>
      <c r="DMP190" s="13"/>
      <c r="DMQ190" s="13"/>
      <c r="DMR190" s="13"/>
      <c r="DMS190" s="13"/>
      <c r="DMT190" s="13"/>
      <c r="DMU190" s="13"/>
      <c r="DMV190" s="13"/>
      <c r="DMW190" s="13"/>
      <c r="DMX190" s="13"/>
      <c r="DMY190" s="13"/>
      <c r="DMZ190" s="13"/>
      <c r="DNA190" s="13"/>
      <c r="DNB190" s="13"/>
      <c r="DNC190" s="13"/>
      <c r="DND190" s="13"/>
      <c r="DNE190" s="13"/>
      <c r="DNF190" s="13"/>
      <c r="DNG190" s="13"/>
      <c r="DNH190" s="13"/>
      <c r="DNI190" s="13"/>
      <c r="DNJ190" s="13"/>
      <c r="DNK190" s="13"/>
      <c r="DNL190" s="13"/>
      <c r="DNM190" s="13"/>
      <c r="DNN190" s="13"/>
      <c r="DNO190" s="13"/>
      <c r="DNP190" s="13"/>
      <c r="DNQ190" s="13"/>
      <c r="DNR190" s="13"/>
      <c r="DNS190" s="13"/>
      <c r="DNT190" s="13"/>
      <c r="DNU190" s="13"/>
      <c r="DNV190" s="13"/>
      <c r="DNW190" s="13"/>
      <c r="DNX190" s="13"/>
      <c r="DNY190" s="13"/>
      <c r="DNZ190" s="13"/>
      <c r="DOA190" s="13"/>
      <c r="DOB190" s="13"/>
      <c r="DOC190" s="13"/>
      <c r="DOD190" s="13"/>
      <c r="DOE190" s="13"/>
      <c r="DOF190" s="13"/>
      <c r="DOG190" s="13"/>
      <c r="DOH190" s="13"/>
      <c r="DOI190" s="13"/>
      <c r="DOJ190" s="13"/>
      <c r="DOK190" s="13"/>
      <c r="DOL190" s="13"/>
      <c r="DOM190" s="13"/>
      <c r="DON190" s="13"/>
      <c r="DOO190" s="13"/>
      <c r="DOP190" s="13"/>
      <c r="DOQ190" s="13"/>
      <c r="DOR190" s="13"/>
      <c r="DOS190" s="13"/>
      <c r="DOT190" s="13"/>
      <c r="DOU190" s="13"/>
      <c r="DOV190" s="13"/>
      <c r="DOW190" s="13"/>
      <c r="DOX190" s="13"/>
      <c r="DOY190" s="13"/>
      <c r="DOZ190" s="13"/>
      <c r="DPA190" s="13"/>
      <c r="DPB190" s="13"/>
      <c r="DPC190" s="13"/>
      <c r="DPD190" s="13"/>
      <c r="DPE190" s="13"/>
      <c r="DPF190" s="13"/>
      <c r="DPG190" s="13"/>
      <c r="DPH190" s="13"/>
      <c r="DPI190" s="13"/>
      <c r="DPJ190" s="13"/>
      <c r="DPK190" s="13"/>
      <c r="DPL190" s="13"/>
      <c r="DPM190" s="13"/>
      <c r="DPN190" s="13"/>
      <c r="DPO190" s="13"/>
      <c r="DPP190" s="13"/>
      <c r="DPQ190" s="13"/>
      <c r="DPR190" s="13"/>
      <c r="DPS190" s="13"/>
      <c r="DPT190" s="13"/>
      <c r="DPU190" s="13"/>
      <c r="DPV190" s="13"/>
      <c r="DPW190" s="13"/>
      <c r="DPX190" s="13"/>
      <c r="DPY190" s="13"/>
      <c r="DPZ190" s="13"/>
      <c r="DQA190" s="13"/>
      <c r="DQB190" s="13"/>
      <c r="DQC190" s="13"/>
      <c r="DQD190" s="13"/>
      <c r="DQE190" s="13"/>
      <c r="DQF190" s="13"/>
      <c r="DQG190" s="13"/>
      <c r="DQH190" s="13"/>
      <c r="DQI190" s="13"/>
      <c r="DQJ190" s="13"/>
      <c r="DQK190" s="13"/>
      <c r="DQL190" s="13"/>
      <c r="DQM190" s="13"/>
      <c r="DQN190" s="13"/>
      <c r="DQO190" s="13"/>
      <c r="DQP190" s="13"/>
      <c r="DQQ190" s="13"/>
      <c r="DQR190" s="13"/>
      <c r="DQS190" s="13"/>
      <c r="DQT190" s="13"/>
      <c r="DQU190" s="13"/>
      <c r="DQV190" s="13"/>
      <c r="DQW190" s="13"/>
      <c r="DQX190" s="13"/>
      <c r="DQY190" s="13"/>
      <c r="DQZ190" s="13"/>
      <c r="DRA190" s="13"/>
      <c r="DRB190" s="13"/>
      <c r="DRC190" s="13"/>
      <c r="DRD190" s="13"/>
      <c r="DRE190" s="13"/>
      <c r="DRF190" s="13"/>
      <c r="DRG190" s="13"/>
      <c r="DRH190" s="13"/>
      <c r="DRI190" s="13"/>
      <c r="DRJ190" s="13"/>
      <c r="DRK190" s="13"/>
      <c r="DRL190" s="13"/>
      <c r="DRM190" s="13"/>
      <c r="DRN190" s="13"/>
      <c r="DRO190" s="13"/>
      <c r="DRP190" s="13"/>
      <c r="DRQ190" s="13"/>
      <c r="DRR190" s="13"/>
      <c r="DRS190" s="13"/>
      <c r="DRT190" s="13"/>
      <c r="DRU190" s="13"/>
      <c r="DRV190" s="13"/>
      <c r="DRW190" s="13"/>
      <c r="DRX190" s="13"/>
      <c r="DRY190" s="13"/>
      <c r="DRZ190" s="13"/>
      <c r="DSA190" s="13"/>
      <c r="DSB190" s="13"/>
      <c r="DSC190" s="13"/>
      <c r="DSD190" s="13"/>
      <c r="DSE190" s="13"/>
      <c r="DSF190" s="13"/>
      <c r="DSG190" s="13"/>
      <c r="DSH190" s="13"/>
      <c r="DSI190" s="13"/>
      <c r="DSJ190" s="13"/>
      <c r="DSK190" s="13"/>
      <c r="DSL190" s="13"/>
      <c r="DSM190" s="13"/>
      <c r="DSN190" s="13"/>
      <c r="DSO190" s="13"/>
      <c r="DSP190" s="13"/>
      <c r="DSQ190" s="13"/>
      <c r="DSR190" s="13"/>
      <c r="DSS190" s="13"/>
      <c r="DST190" s="13"/>
      <c r="DSU190" s="13"/>
      <c r="DSV190" s="13"/>
      <c r="DSW190" s="13"/>
      <c r="DSX190" s="13"/>
      <c r="DSY190" s="13"/>
      <c r="DSZ190" s="13"/>
      <c r="DTA190" s="13"/>
      <c r="DTB190" s="13"/>
      <c r="DTC190" s="13"/>
      <c r="DTD190" s="13"/>
      <c r="DTE190" s="13"/>
      <c r="DTF190" s="13"/>
      <c r="DTG190" s="13"/>
      <c r="DTH190" s="13"/>
      <c r="DTI190" s="13"/>
      <c r="DTJ190" s="13"/>
      <c r="DTK190" s="13"/>
      <c r="DTL190" s="13"/>
      <c r="DTM190" s="13"/>
      <c r="DTN190" s="13"/>
      <c r="DTO190" s="13"/>
      <c r="DTP190" s="13"/>
      <c r="DTQ190" s="13"/>
      <c r="DTR190" s="13"/>
      <c r="DTS190" s="13"/>
      <c r="DTT190" s="13"/>
      <c r="DTU190" s="13"/>
      <c r="DTV190" s="13"/>
      <c r="DTW190" s="13"/>
      <c r="DTX190" s="13"/>
      <c r="DTY190" s="13"/>
      <c r="DTZ190" s="13"/>
      <c r="DUA190" s="13"/>
      <c r="DUB190" s="13"/>
      <c r="DUC190" s="13"/>
      <c r="DUD190" s="13"/>
      <c r="DUE190" s="13"/>
      <c r="DUF190" s="13"/>
      <c r="DUG190" s="13"/>
      <c r="DUH190" s="13"/>
      <c r="DUI190" s="13"/>
      <c r="DUJ190" s="13"/>
      <c r="DUK190" s="13"/>
      <c r="DUL190" s="13"/>
      <c r="DUM190" s="13"/>
      <c r="DUN190" s="13"/>
      <c r="DUO190" s="13"/>
      <c r="DUP190" s="13"/>
      <c r="DUQ190" s="13"/>
      <c r="DUR190" s="13"/>
      <c r="DUS190" s="13"/>
      <c r="DUT190" s="13"/>
      <c r="DUU190" s="13"/>
      <c r="DUV190" s="13"/>
      <c r="DUW190" s="13"/>
      <c r="DUX190" s="13"/>
      <c r="DUY190" s="13"/>
      <c r="DUZ190" s="13"/>
      <c r="DVA190" s="13"/>
      <c r="DVB190" s="13"/>
      <c r="DVC190" s="13"/>
      <c r="DVD190" s="13"/>
      <c r="DVE190" s="13"/>
      <c r="DVF190" s="13"/>
      <c r="DVG190" s="13"/>
      <c r="DVH190" s="13"/>
      <c r="DVI190" s="13"/>
      <c r="DVJ190" s="13"/>
      <c r="DVK190" s="13"/>
      <c r="DVL190" s="13"/>
      <c r="DVM190" s="13"/>
      <c r="DVN190" s="13"/>
      <c r="DVO190" s="13"/>
      <c r="DVP190" s="13"/>
      <c r="DVQ190" s="13"/>
      <c r="DVR190" s="13"/>
      <c r="DVS190" s="13"/>
      <c r="DVT190" s="13"/>
      <c r="DVU190" s="13"/>
      <c r="DVV190" s="13"/>
      <c r="DVW190" s="13"/>
      <c r="DVX190" s="13"/>
      <c r="DVY190" s="13"/>
      <c r="DVZ190" s="13"/>
      <c r="DWA190" s="13"/>
      <c r="DWB190" s="13"/>
      <c r="DWC190" s="13"/>
      <c r="DWD190" s="13"/>
      <c r="DWE190" s="13"/>
      <c r="DWF190" s="13"/>
      <c r="DWG190" s="13"/>
      <c r="DWH190" s="13"/>
      <c r="DWI190" s="13"/>
      <c r="DWJ190" s="13"/>
      <c r="DWK190" s="13"/>
      <c r="DWL190" s="13"/>
      <c r="DWM190" s="13"/>
      <c r="DWN190" s="13"/>
      <c r="DWO190" s="13"/>
      <c r="DWP190" s="13"/>
      <c r="DWQ190" s="13"/>
      <c r="DWR190" s="13"/>
      <c r="DWS190" s="13"/>
      <c r="DWT190" s="13"/>
      <c r="DWU190" s="13"/>
      <c r="DWV190" s="13"/>
      <c r="DWW190" s="13"/>
      <c r="DWX190" s="13"/>
      <c r="DWY190" s="13"/>
      <c r="DWZ190" s="13"/>
      <c r="DXA190" s="13"/>
      <c r="DXB190" s="13"/>
      <c r="DXC190" s="13"/>
      <c r="DXD190" s="13"/>
      <c r="DXE190" s="13"/>
      <c r="DXF190" s="13"/>
      <c r="DXG190" s="13"/>
      <c r="DXH190" s="13"/>
      <c r="DXI190" s="13"/>
      <c r="DXJ190" s="13"/>
      <c r="DXK190" s="13"/>
      <c r="DXL190" s="13"/>
      <c r="DXM190" s="13"/>
      <c r="DXN190" s="13"/>
      <c r="DXO190" s="13"/>
      <c r="DXP190" s="13"/>
      <c r="DXQ190" s="13"/>
      <c r="DXR190" s="13"/>
      <c r="DXS190" s="13"/>
      <c r="DXT190" s="13"/>
      <c r="DXU190" s="13"/>
      <c r="DXV190" s="13"/>
      <c r="DXW190" s="13"/>
      <c r="DXX190" s="13"/>
      <c r="DXY190" s="13"/>
      <c r="DXZ190" s="13"/>
      <c r="DYA190" s="13"/>
      <c r="DYB190" s="13"/>
      <c r="DYC190" s="13"/>
      <c r="DYD190" s="13"/>
      <c r="DYE190" s="13"/>
      <c r="DYF190" s="13"/>
      <c r="DYG190" s="13"/>
      <c r="DYH190" s="13"/>
      <c r="DYI190" s="13"/>
      <c r="DYJ190" s="13"/>
      <c r="DYK190" s="13"/>
      <c r="DYL190" s="13"/>
      <c r="DYM190" s="13"/>
      <c r="DYN190" s="13"/>
      <c r="DYO190" s="13"/>
      <c r="DYP190" s="13"/>
      <c r="DYQ190" s="13"/>
      <c r="DYR190" s="13"/>
      <c r="DYS190" s="13"/>
      <c r="DYT190" s="13"/>
      <c r="DYU190" s="13"/>
      <c r="DYV190" s="13"/>
      <c r="DYW190" s="13"/>
      <c r="DYX190" s="13"/>
      <c r="DYY190" s="13"/>
      <c r="DYZ190" s="13"/>
      <c r="DZA190" s="13"/>
      <c r="DZB190" s="13"/>
      <c r="DZC190" s="13"/>
      <c r="DZD190" s="13"/>
      <c r="DZE190" s="13"/>
      <c r="DZF190" s="13"/>
      <c r="DZG190" s="13"/>
      <c r="DZH190" s="13"/>
      <c r="DZI190" s="13"/>
      <c r="DZJ190" s="13"/>
      <c r="DZK190" s="13"/>
      <c r="DZL190" s="13"/>
      <c r="DZM190" s="13"/>
      <c r="DZN190" s="13"/>
      <c r="DZO190" s="13"/>
      <c r="DZP190" s="13"/>
      <c r="DZQ190" s="13"/>
      <c r="DZR190" s="13"/>
      <c r="DZS190" s="13"/>
      <c r="DZT190" s="13"/>
      <c r="DZU190" s="13"/>
      <c r="DZV190" s="13"/>
      <c r="DZW190" s="13"/>
      <c r="DZX190" s="13"/>
      <c r="DZY190" s="13"/>
      <c r="DZZ190" s="13"/>
      <c r="EAA190" s="13"/>
      <c r="EAB190" s="13"/>
      <c r="EAC190" s="13"/>
      <c r="EAD190" s="13"/>
      <c r="EAE190" s="13"/>
      <c r="EAF190" s="13"/>
      <c r="EAG190" s="13"/>
      <c r="EAH190" s="13"/>
      <c r="EAI190" s="13"/>
      <c r="EAJ190" s="13"/>
      <c r="EAK190" s="13"/>
      <c r="EAL190" s="13"/>
      <c r="EAM190" s="13"/>
      <c r="EAN190" s="13"/>
      <c r="EAO190" s="13"/>
      <c r="EAP190" s="13"/>
      <c r="EAQ190" s="13"/>
      <c r="EAR190" s="13"/>
      <c r="EAS190" s="13"/>
      <c r="EAT190" s="13"/>
      <c r="EAU190" s="13"/>
      <c r="EAV190" s="13"/>
      <c r="EAW190" s="13"/>
      <c r="EAX190" s="13"/>
      <c r="EAY190" s="13"/>
      <c r="EAZ190" s="13"/>
      <c r="EBA190" s="13"/>
      <c r="EBB190" s="13"/>
      <c r="EBC190" s="13"/>
      <c r="EBD190" s="13"/>
      <c r="EBE190" s="13"/>
      <c r="EBF190" s="13"/>
      <c r="EBG190" s="13"/>
      <c r="EBH190" s="13"/>
      <c r="EBI190" s="13"/>
      <c r="EBJ190" s="13"/>
      <c r="EBK190" s="13"/>
      <c r="EBL190" s="13"/>
      <c r="EBM190" s="13"/>
      <c r="EBN190" s="13"/>
      <c r="EBO190" s="13"/>
      <c r="EBP190" s="13"/>
      <c r="EBQ190" s="13"/>
      <c r="EBR190" s="13"/>
      <c r="EBS190" s="13"/>
      <c r="EBT190" s="13"/>
      <c r="EBU190" s="13"/>
      <c r="EBV190" s="13"/>
      <c r="EBW190" s="13"/>
      <c r="EBX190" s="13"/>
      <c r="EBY190" s="13"/>
      <c r="EBZ190" s="13"/>
      <c r="ECA190" s="13"/>
      <c r="ECB190" s="13"/>
      <c r="ECC190" s="13"/>
      <c r="ECD190" s="13"/>
      <c r="ECE190" s="13"/>
      <c r="ECF190" s="13"/>
      <c r="ECG190" s="13"/>
      <c r="ECH190" s="13"/>
      <c r="ECI190" s="13"/>
      <c r="ECJ190" s="13"/>
      <c r="ECK190" s="13"/>
      <c r="ECL190" s="13"/>
      <c r="ECM190" s="13"/>
      <c r="ECN190" s="13"/>
      <c r="ECO190" s="13"/>
      <c r="ECP190" s="13"/>
      <c r="ECQ190" s="13"/>
      <c r="ECR190" s="13"/>
      <c r="ECS190" s="13"/>
      <c r="ECT190" s="13"/>
      <c r="ECU190" s="13"/>
      <c r="ECV190" s="13"/>
      <c r="ECW190" s="13"/>
      <c r="ECX190" s="13"/>
      <c r="ECY190" s="13"/>
      <c r="ECZ190" s="13"/>
      <c r="EDA190" s="13"/>
      <c r="EDB190" s="13"/>
      <c r="EDC190" s="13"/>
      <c r="EDD190" s="13"/>
      <c r="EDE190" s="13"/>
      <c r="EDF190" s="13"/>
      <c r="EDG190" s="13"/>
      <c r="EDH190" s="13"/>
      <c r="EDI190" s="13"/>
      <c r="EDJ190" s="13"/>
      <c r="EDK190" s="13"/>
      <c r="EDL190" s="13"/>
      <c r="EDM190" s="13"/>
      <c r="EDN190" s="13"/>
      <c r="EDO190" s="13"/>
      <c r="EDP190" s="13"/>
      <c r="EDQ190" s="13"/>
      <c r="EDR190" s="13"/>
      <c r="EDS190" s="13"/>
      <c r="EDT190" s="13"/>
      <c r="EDU190" s="13"/>
      <c r="EDV190" s="13"/>
      <c r="EDW190" s="13"/>
      <c r="EDX190" s="13"/>
      <c r="EDY190" s="13"/>
      <c r="EDZ190" s="13"/>
      <c r="EEA190" s="13"/>
      <c r="EEB190" s="13"/>
      <c r="EEC190" s="13"/>
      <c r="EED190" s="13"/>
      <c r="EEE190" s="13"/>
      <c r="EEF190" s="13"/>
      <c r="EEG190" s="13"/>
      <c r="EEH190" s="13"/>
      <c r="EEI190" s="13"/>
      <c r="EEJ190" s="13"/>
      <c r="EEK190" s="13"/>
      <c r="EEL190" s="13"/>
      <c r="EEM190" s="13"/>
      <c r="EEN190" s="13"/>
      <c r="EEO190" s="13"/>
      <c r="EEP190" s="13"/>
      <c r="EEQ190" s="13"/>
      <c r="EER190" s="13"/>
      <c r="EES190" s="13"/>
      <c r="EET190" s="13"/>
      <c r="EEU190" s="13"/>
      <c r="EEV190" s="13"/>
      <c r="EEW190" s="13"/>
      <c r="EEX190" s="13"/>
      <c r="EEY190" s="13"/>
      <c r="EEZ190" s="13"/>
      <c r="EFA190" s="13"/>
      <c r="EFB190" s="13"/>
      <c r="EFC190" s="13"/>
      <c r="EFD190" s="13"/>
      <c r="EFE190" s="13"/>
      <c r="EFF190" s="13"/>
      <c r="EFG190" s="13"/>
      <c r="EFH190" s="13"/>
      <c r="EFI190" s="13"/>
      <c r="EFJ190" s="13"/>
      <c r="EFK190" s="13"/>
      <c r="EFL190" s="13"/>
      <c r="EFM190" s="13"/>
      <c r="EFN190" s="13"/>
      <c r="EFO190" s="13"/>
      <c r="EFP190" s="13"/>
      <c r="EFQ190" s="13"/>
      <c r="EFR190" s="13"/>
      <c r="EFS190" s="13"/>
      <c r="EFT190" s="13"/>
      <c r="EFU190" s="13"/>
      <c r="EFV190" s="13"/>
      <c r="EFW190" s="13"/>
      <c r="EFX190" s="13"/>
      <c r="EFY190" s="13"/>
      <c r="EFZ190" s="13"/>
      <c r="EGA190" s="13"/>
      <c r="EGB190" s="13"/>
      <c r="EGC190" s="13"/>
      <c r="EGD190" s="13"/>
      <c r="EGE190" s="13"/>
      <c r="EGF190" s="13"/>
      <c r="EGG190" s="13"/>
      <c r="EGH190" s="13"/>
      <c r="EGI190" s="13"/>
      <c r="EGJ190" s="13"/>
      <c r="EGK190" s="13"/>
      <c r="EGL190" s="13"/>
      <c r="EGM190" s="13"/>
      <c r="EGN190" s="13"/>
      <c r="EGO190" s="13"/>
      <c r="EGP190" s="13"/>
      <c r="EGQ190" s="13"/>
      <c r="EGR190" s="13"/>
      <c r="EGS190" s="13"/>
      <c r="EGT190" s="13"/>
      <c r="EGU190" s="13"/>
      <c r="EGV190" s="13"/>
      <c r="EGW190" s="13"/>
      <c r="EGX190" s="13"/>
      <c r="EGY190" s="13"/>
      <c r="EGZ190" s="13"/>
      <c r="EHA190" s="13"/>
      <c r="EHB190" s="13"/>
      <c r="EHC190" s="13"/>
      <c r="EHD190" s="13"/>
      <c r="EHE190" s="13"/>
      <c r="EHF190" s="13"/>
      <c r="EHG190" s="13"/>
      <c r="EHH190" s="13"/>
      <c r="EHI190" s="13"/>
      <c r="EHJ190" s="13"/>
      <c r="EHK190" s="13"/>
      <c r="EHL190" s="13"/>
      <c r="EHM190" s="13"/>
      <c r="EHN190" s="13"/>
      <c r="EHO190" s="13"/>
      <c r="EHP190" s="13"/>
      <c r="EHQ190" s="13"/>
      <c r="EHR190" s="13"/>
      <c r="EHS190" s="13"/>
      <c r="EHT190" s="13"/>
      <c r="EHU190" s="13"/>
      <c r="EHV190" s="13"/>
      <c r="EHW190" s="13"/>
      <c r="EHX190" s="13"/>
      <c r="EHY190" s="13"/>
      <c r="EHZ190" s="13"/>
      <c r="EIA190" s="13"/>
      <c r="EIB190" s="13"/>
      <c r="EIC190" s="13"/>
      <c r="EID190" s="13"/>
      <c r="EIE190" s="13"/>
      <c r="EIF190" s="13"/>
      <c r="EIG190" s="13"/>
      <c r="EIH190" s="13"/>
      <c r="EII190" s="13"/>
      <c r="EIJ190" s="13"/>
      <c r="EIK190" s="13"/>
      <c r="EIL190" s="13"/>
      <c r="EIM190" s="13"/>
      <c r="EIN190" s="13"/>
      <c r="EIO190" s="13"/>
      <c r="EIP190" s="13"/>
      <c r="EIQ190" s="13"/>
      <c r="EIR190" s="13"/>
      <c r="EIS190" s="13"/>
      <c r="EIT190" s="13"/>
      <c r="EIU190" s="13"/>
      <c r="EIV190" s="13"/>
      <c r="EIW190" s="13"/>
      <c r="EIX190" s="13"/>
      <c r="EIY190" s="13"/>
      <c r="EIZ190" s="13"/>
      <c r="EJA190" s="13"/>
      <c r="EJB190" s="13"/>
      <c r="EJC190" s="13"/>
      <c r="EJD190" s="13"/>
      <c r="EJE190" s="13"/>
      <c r="EJF190" s="13"/>
      <c r="EJG190" s="13"/>
      <c r="EJH190" s="13"/>
      <c r="EJI190" s="13"/>
      <c r="EJJ190" s="13"/>
      <c r="EJK190" s="13"/>
      <c r="EJL190" s="13"/>
      <c r="EJM190" s="13"/>
      <c r="EJN190" s="13"/>
      <c r="EJO190" s="13"/>
      <c r="EJP190" s="13"/>
      <c r="EJQ190" s="13"/>
      <c r="EJR190" s="13"/>
      <c r="EJS190" s="13"/>
      <c r="EJT190" s="13"/>
      <c r="EJU190" s="13"/>
      <c r="EJV190" s="13"/>
      <c r="EJW190" s="13"/>
      <c r="EJX190" s="13"/>
      <c r="EJY190" s="13"/>
      <c r="EJZ190" s="13"/>
      <c r="EKA190" s="13"/>
      <c r="EKB190" s="13"/>
      <c r="EKC190" s="13"/>
      <c r="EKD190" s="13"/>
      <c r="EKE190" s="13"/>
      <c r="EKF190" s="13"/>
      <c r="EKG190" s="13"/>
      <c r="EKH190" s="13"/>
      <c r="EKI190" s="13"/>
      <c r="EKJ190" s="13"/>
      <c r="EKK190" s="13"/>
      <c r="EKL190" s="13"/>
      <c r="EKM190" s="13"/>
      <c r="EKN190" s="13"/>
      <c r="EKO190" s="13"/>
      <c r="EKP190" s="13"/>
      <c r="EKQ190" s="13"/>
      <c r="EKR190" s="13"/>
      <c r="EKS190" s="13"/>
      <c r="EKT190" s="13"/>
      <c r="EKU190" s="13"/>
      <c r="EKV190" s="13"/>
      <c r="EKW190" s="13"/>
      <c r="EKX190" s="13"/>
      <c r="EKY190" s="13"/>
      <c r="EKZ190" s="13"/>
      <c r="ELA190" s="13"/>
      <c r="ELB190" s="13"/>
      <c r="ELC190" s="13"/>
      <c r="ELD190" s="13"/>
      <c r="ELE190" s="13"/>
      <c r="ELF190" s="13"/>
      <c r="ELG190" s="13"/>
      <c r="ELH190" s="13"/>
      <c r="ELI190" s="13"/>
      <c r="ELJ190" s="13"/>
      <c r="ELK190" s="13"/>
      <c r="ELL190" s="13"/>
      <c r="ELM190" s="13"/>
      <c r="ELN190" s="13"/>
      <c r="ELO190" s="13"/>
      <c r="ELP190" s="13"/>
      <c r="ELQ190" s="13"/>
      <c r="ELR190" s="13"/>
      <c r="ELS190" s="13"/>
      <c r="ELT190" s="13"/>
      <c r="ELU190" s="13"/>
      <c r="ELV190" s="13"/>
      <c r="ELW190" s="13"/>
      <c r="ELX190" s="13"/>
      <c r="ELY190" s="13"/>
      <c r="ELZ190" s="13"/>
      <c r="EMA190" s="13"/>
      <c r="EMB190" s="13"/>
      <c r="EMC190" s="13"/>
      <c r="EMD190" s="13"/>
      <c r="EME190" s="13"/>
      <c r="EMF190" s="13"/>
      <c r="EMG190" s="13"/>
      <c r="EMH190" s="13"/>
      <c r="EMI190" s="13"/>
      <c r="EMJ190" s="13"/>
      <c r="EMK190" s="13"/>
      <c r="EML190" s="13"/>
      <c r="EMM190" s="13"/>
      <c r="EMN190" s="13"/>
      <c r="EMO190" s="13"/>
      <c r="EMP190" s="13"/>
      <c r="EMQ190" s="13"/>
      <c r="EMR190" s="13"/>
      <c r="EMS190" s="13"/>
      <c r="EMT190" s="13"/>
      <c r="EMU190" s="13"/>
      <c r="EMV190" s="13"/>
      <c r="EMW190" s="13"/>
      <c r="EMX190" s="13"/>
      <c r="EMY190" s="13"/>
      <c r="EMZ190" s="13"/>
      <c r="ENA190" s="13"/>
      <c r="ENB190" s="13"/>
      <c r="ENC190" s="13"/>
      <c r="END190" s="13"/>
      <c r="ENE190" s="13"/>
      <c r="ENF190" s="13"/>
      <c r="ENG190" s="13"/>
      <c r="ENH190" s="13"/>
      <c r="ENI190" s="13"/>
      <c r="ENJ190" s="13"/>
      <c r="ENK190" s="13"/>
      <c r="ENL190" s="13"/>
      <c r="ENM190" s="13"/>
      <c r="ENN190" s="13"/>
      <c r="ENO190" s="13"/>
      <c r="ENP190" s="13"/>
      <c r="ENQ190" s="13"/>
      <c r="ENR190" s="13"/>
      <c r="ENS190" s="13"/>
      <c r="ENT190" s="13"/>
      <c r="ENU190" s="13"/>
      <c r="ENV190" s="13"/>
      <c r="ENW190" s="13"/>
      <c r="ENX190" s="13"/>
      <c r="ENY190" s="13"/>
      <c r="ENZ190" s="13"/>
      <c r="EOA190" s="13"/>
      <c r="EOB190" s="13"/>
      <c r="EOC190" s="13"/>
      <c r="EOD190" s="13"/>
      <c r="EOE190" s="13"/>
      <c r="EOF190" s="13"/>
      <c r="EOG190" s="13"/>
      <c r="EOH190" s="13"/>
      <c r="EOI190" s="13"/>
      <c r="EOJ190" s="13"/>
      <c r="EOK190" s="13"/>
      <c r="EOL190" s="13"/>
      <c r="EOM190" s="13"/>
      <c r="EON190" s="13"/>
      <c r="EOO190" s="13"/>
      <c r="EOP190" s="13"/>
      <c r="EOQ190" s="13"/>
      <c r="EOR190" s="13"/>
      <c r="EOS190" s="13"/>
      <c r="EOT190" s="13"/>
      <c r="EOU190" s="13"/>
      <c r="EOV190" s="13"/>
      <c r="EOW190" s="13"/>
      <c r="EOX190" s="13"/>
      <c r="EOY190" s="13"/>
      <c r="EOZ190" s="13"/>
      <c r="EPA190" s="13"/>
      <c r="EPB190" s="13"/>
      <c r="EPC190" s="13"/>
      <c r="EPD190" s="13"/>
      <c r="EPE190" s="13"/>
      <c r="EPF190" s="13"/>
      <c r="EPG190" s="13"/>
      <c r="EPH190" s="13"/>
      <c r="EPI190" s="13"/>
      <c r="EPJ190" s="13"/>
      <c r="EPK190" s="13"/>
      <c r="EPL190" s="13"/>
      <c r="EPM190" s="13"/>
      <c r="EPN190" s="13"/>
      <c r="EPO190" s="13"/>
      <c r="EPP190" s="13"/>
      <c r="EPQ190" s="13"/>
      <c r="EPR190" s="13"/>
      <c r="EPS190" s="13"/>
      <c r="EPT190" s="13"/>
      <c r="EPU190" s="13"/>
      <c r="EPV190" s="13"/>
      <c r="EPW190" s="13"/>
      <c r="EPX190" s="13"/>
      <c r="EPY190" s="13"/>
      <c r="EPZ190" s="13"/>
      <c r="EQA190" s="13"/>
      <c r="EQB190" s="13"/>
      <c r="EQC190" s="13"/>
      <c r="EQD190" s="13"/>
      <c r="EQE190" s="13"/>
      <c r="EQF190" s="13"/>
      <c r="EQG190" s="13"/>
      <c r="EQH190" s="13"/>
      <c r="EQI190" s="13"/>
      <c r="EQJ190" s="13"/>
      <c r="EQK190" s="13"/>
      <c r="EQL190" s="13"/>
      <c r="EQM190" s="13"/>
      <c r="EQN190" s="13"/>
      <c r="EQO190" s="13"/>
      <c r="EQP190" s="13"/>
      <c r="EQQ190" s="13"/>
      <c r="EQR190" s="13"/>
      <c r="EQS190" s="13"/>
      <c r="EQT190" s="13"/>
      <c r="EQU190" s="13"/>
      <c r="EQV190" s="13"/>
      <c r="EQW190" s="13"/>
      <c r="EQX190" s="13"/>
      <c r="EQY190" s="13"/>
      <c r="EQZ190" s="13"/>
      <c r="ERA190" s="13"/>
      <c r="ERB190" s="13"/>
      <c r="ERC190" s="13"/>
      <c r="ERD190" s="13"/>
      <c r="ERE190" s="13"/>
      <c r="ERF190" s="13"/>
      <c r="ERG190" s="13"/>
      <c r="ERH190" s="13"/>
      <c r="ERI190" s="13"/>
      <c r="ERJ190" s="13"/>
      <c r="ERK190" s="13"/>
      <c r="ERL190" s="13"/>
      <c r="ERM190" s="13"/>
      <c r="ERN190" s="13"/>
      <c r="ERO190" s="13"/>
      <c r="ERP190" s="13"/>
      <c r="ERQ190" s="13"/>
      <c r="ERR190" s="13"/>
      <c r="ERS190" s="13"/>
      <c r="ERT190" s="13"/>
      <c r="ERU190" s="13"/>
      <c r="ERV190" s="13"/>
      <c r="ERW190" s="13"/>
      <c r="ERX190" s="13"/>
      <c r="ERY190" s="13"/>
      <c r="ERZ190" s="13"/>
      <c r="ESA190" s="13"/>
      <c r="ESB190" s="13"/>
      <c r="ESC190" s="13"/>
      <c r="ESD190" s="13"/>
      <c r="ESE190" s="13"/>
      <c r="ESF190" s="13"/>
      <c r="ESG190" s="13"/>
      <c r="ESH190" s="13"/>
      <c r="ESI190" s="13"/>
      <c r="ESJ190" s="13"/>
      <c r="ESK190" s="13"/>
      <c r="ESL190" s="13"/>
      <c r="ESM190" s="13"/>
      <c r="ESN190" s="13"/>
      <c r="ESO190" s="13"/>
      <c r="ESP190" s="13"/>
      <c r="ESQ190" s="13"/>
      <c r="ESR190" s="13"/>
      <c r="ESS190" s="13"/>
      <c r="EST190" s="13"/>
      <c r="ESU190" s="13"/>
      <c r="ESV190" s="13"/>
      <c r="ESW190" s="13"/>
      <c r="ESX190" s="13"/>
      <c r="ESY190" s="13"/>
      <c r="ESZ190" s="13"/>
      <c r="ETA190" s="13"/>
      <c r="ETB190" s="13"/>
      <c r="ETC190" s="13"/>
      <c r="ETD190" s="13"/>
      <c r="ETE190" s="13"/>
      <c r="ETF190" s="13"/>
      <c r="ETG190" s="13"/>
      <c r="ETH190" s="13"/>
      <c r="ETI190" s="13"/>
      <c r="ETJ190" s="13"/>
      <c r="ETK190" s="13"/>
      <c r="ETL190" s="13"/>
      <c r="ETM190" s="13"/>
      <c r="ETN190" s="13"/>
      <c r="ETO190" s="13"/>
      <c r="ETP190" s="13"/>
      <c r="ETQ190" s="13"/>
      <c r="ETR190" s="13"/>
      <c r="ETS190" s="13"/>
      <c r="ETT190" s="13"/>
      <c r="ETU190" s="13"/>
      <c r="ETV190" s="13"/>
      <c r="ETW190" s="13"/>
      <c r="ETX190" s="13"/>
      <c r="ETY190" s="13"/>
      <c r="ETZ190" s="13"/>
      <c r="EUA190" s="13"/>
      <c r="EUB190" s="13"/>
      <c r="EUC190" s="13"/>
      <c r="EUD190" s="13"/>
      <c r="EUE190" s="13"/>
      <c r="EUF190" s="13"/>
      <c r="EUG190" s="13"/>
      <c r="EUH190" s="13"/>
      <c r="EUI190" s="13"/>
      <c r="EUJ190" s="13"/>
      <c r="EUK190" s="13"/>
      <c r="EUL190" s="13"/>
      <c r="EUM190" s="13"/>
      <c r="EUN190" s="13"/>
      <c r="EUO190" s="13"/>
      <c r="EUP190" s="13"/>
      <c r="EUQ190" s="13"/>
      <c r="EUR190" s="13"/>
      <c r="EUS190" s="13"/>
      <c r="EUT190" s="13"/>
      <c r="EUU190" s="13"/>
      <c r="EUV190" s="13"/>
      <c r="EUW190" s="13"/>
      <c r="EUX190" s="13"/>
      <c r="EUY190" s="13"/>
      <c r="EUZ190" s="13"/>
      <c r="EVA190" s="13"/>
      <c r="EVB190" s="13"/>
      <c r="EVC190" s="13"/>
      <c r="EVD190" s="13"/>
      <c r="EVE190" s="13"/>
      <c r="EVF190" s="13"/>
      <c r="EVG190" s="13"/>
      <c r="EVH190" s="13"/>
      <c r="EVI190" s="13"/>
      <c r="EVJ190" s="13"/>
      <c r="EVK190" s="13"/>
      <c r="EVL190" s="13"/>
      <c r="EVM190" s="13"/>
      <c r="EVN190" s="13"/>
      <c r="EVO190" s="13"/>
      <c r="EVP190" s="13"/>
      <c r="EVQ190" s="13"/>
      <c r="EVR190" s="13"/>
      <c r="EVS190" s="13"/>
      <c r="EVT190" s="13"/>
      <c r="EVU190" s="13"/>
      <c r="EVV190" s="13"/>
      <c r="EVW190" s="13"/>
      <c r="EVX190" s="13"/>
      <c r="EVY190" s="13"/>
      <c r="EVZ190" s="13"/>
      <c r="EWA190" s="13"/>
      <c r="EWB190" s="13"/>
      <c r="EWC190" s="13"/>
      <c r="EWD190" s="13"/>
      <c r="EWE190" s="13"/>
      <c r="EWF190" s="13"/>
      <c r="EWG190" s="13"/>
      <c r="EWH190" s="13"/>
      <c r="EWI190" s="13"/>
      <c r="EWJ190" s="13"/>
      <c r="EWK190" s="13"/>
      <c r="EWL190" s="13"/>
      <c r="EWM190" s="13"/>
      <c r="EWN190" s="13"/>
      <c r="EWO190" s="13"/>
      <c r="EWP190" s="13"/>
      <c r="EWQ190" s="13"/>
      <c r="EWR190" s="13"/>
      <c r="EWS190" s="13"/>
      <c r="EWT190" s="13"/>
      <c r="EWU190" s="13"/>
      <c r="EWV190" s="13"/>
      <c r="EWW190" s="13"/>
      <c r="EWX190" s="13"/>
      <c r="EWY190" s="13"/>
      <c r="EWZ190" s="13"/>
      <c r="EXA190" s="13"/>
      <c r="EXB190" s="13"/>
      <c r="EXC190" s="13"/>
      <c r="EXD190" s="13"/>
      <c r="EXE190" s="13"/>
      <c r="EXF190" s="13"/>
      <c r="EXG190" s="13"/>
      <c r="EXH190" s="13"/>
      <c r="EXI190" s="13"/>
      <c r="EXJ190" s="13"/>
      <c r="EXK190" s="13"/>
      <c r="EXL190" s="13"/>
      <c r="EXM190" s="13"/>
      <c r="EXN190" s="13"/>
      <c r="EXO190" s="13"/>
      <c r="EXP190" s="13"/>
      <c r="EXQ190" s="13"/>
      <c r="EXR190" s="13"/>
      <c r="EXS190" s="13"/>
      <c r="EXT190" s="13"/>
      <c r="EXU190" s="13"/>
      <c r="EXV190" s="13"/>
      <c r="EXW190" s="13"/>
      <c r="EXX190" s="13"/>
      <c r="EXY190" s="13"/>
      <c r="EXZ190" s="13"/>
      <c r="EYA190" s="13"/>
      <c r="EYB190" s="13"/>
      <c r="EYC190" s="13"/>
      <c r="EYD190" s="13"/>
      <c r="EYE190" s="13"/>
      <c r="EYF190" s="13"/>
      <c r="EYG190" s="13"/>
      <c r="EYH190" s="13"/>
      <c r="EYI190" s="13"/>
      <c r="EYJ190" s="13"/>
      <c r="EYK190" s="13"/>
      <c r="EYL190" s="13"/>
      <c r="EYM190" s="13"/>
      <c r="EYN190" s="13"/>
      <c r="EYO190" s="13"/>
      <c r="EYP190" s="13"/>
      <c r="EYQ190" s="13"/>
      <c r="EYR190" s="13"/>
      <c r="EYS190" s="13"/>
      <c r="EYT190" s="13"/>
      <c r="EYU190" s="13"/>
      <c r="EYV190" s="13"/>
      <c r="EYW190" s="13"/>
      <c r="EYX190" s="13"/>
      <c r="EYY190" s="13"/>
      <c r="EYZ190" s="13"/>
      <c r="EZA190" s="13"/>
      <c r="EZB190" s="13"/>
      <c r="EZC190" s="13"/>
      <c r="EZD190" s="13"/>
      <c r="EZE190" s="13"/>
      <c r="EZF190" s="13"/>
      <c r="EZG190" s="13"/>
      <c r="EZH190" s="13"/>
      <c r="EZI190" s="13"/>
      <c r="EZJ190" s="13"/>
      <c r="EZK190" s="13"/>
      <c r="EZL190" s="13"/>
      <c r="EZM190" s="13"/>
      <c r="EZN190" s="13"/>
      <c r="EZO190" s="13"/>
      <c r="EZP190" s="13"/>
      <c r="EZQ190" s="13"/>
      <c r="EZR190" s="13"/>
      <c r="EZS190" s="13"/>
      <c r="EZT190" s="13"/>
      <c r="EZU190" s="13"/>
      <c r="EZV190" s="13"/>
      <c r="EZW190" s="13"/>
      <c r="EZX190" s="13"/>
      <c r="EZY190" s="13"/>
      <c r="EZZ190" s="13"/>
      <c r="FAA190" s="13"/>
      <c r="FAB190" s="13"/>
      <c r="FAC190" s="13"/>
      <c r="FAD190" s="13"/>
      <c r="FAE190" s="13"/>
      <c r="FAF190" s="13"/>
      <c r="FAG190" s="13"/>
      <c r="FAH190" s="13"/>
      <c r="FAI190" s="13"/>
      <c r="FAJ190" s="13"/>
      <c r="FAK190" s="13"/>
      <c r="FAL190" s="13"/>
      <c r="FAM190" s="13"/>
      <c r="FAN190" s="13"/>
      <c r="FAO190" s="13"/>
      <c r="FAP190" s="13"/>
      <c r="FAQ190" s="13"/>
      <c r="FAR190" s="13"/>
      <c r="FAS190" s="13"/>
      <c r="FAT190" s="13"/>
      <c r="FAU190" s="13"/>
      <c r="FAV190" s="13"/>
      <c r="FAW190" s="13"/>
      <c r="FAX190" s="13"/>
      <c r="FAY190" s="13"/>
      <c r="FAZ190" s="13"/>
      <c r="FBA190" s="13"/>
      <c r="FBB190" s="13"/>
      <c r="FBC190" s="13"/>
      <c r="FBD190" s="13"/>
      <c r="FBE190" s="13"/>
      <c r="FBF190" s="13"/>
      <c r="FBG190" s="13"/>
      <c r="FBH190" s="13"/>
      <c r="FBI190" s="13"/>
      <c r="FBJ190" s="13"/>
      <c r="FBK190" s="13"/>
      <c r="FBL190" s="13"/>
      <c r="FBM190" s="13"/>
      <c r="FBN190" s="13"/>
      <c r="FBO190" s="13"/>
      <c r="FBP190" s="13"/>
      <c r="FBQ190" s="13"/>
      <c r="FBR190" s="13"/>
      <c r="FBS190" s="13"/>
      <c r="FBT190" s="13"/>
      <c r="FBU190" s="13"/>
      <c r="FBV190" s="13"/>
      <c r="FBW190" s="13"/>
      <c r="FBX190" s="13"/>
      <c r="FBY190" s="13"/>
      <c r="FBZ190" s="13"/>
      <c r="FCA190" s="13"/>
      <c r="FCB190" s="13"/>
      <c r="FCC190" s="13"/>
      <c r="FCD190" s="13"/>
      <c r="FCE190" s="13"/>
      <c r="FCF190" s="13"/>
      <c r="FCG190" s="13"/>
      <c r="FCH190" s="13"/>
      <c r="FCI190" s="13"/>
      <c r="FCJ190" s="13"/>
      <c r="FCK190" s="13"/>
      <c r="FCL190" s="13"/>
      <c r="FCM190" s="13"/>
      <c r="FCN190" s="13"/>
      <c r="FCO190" s="13"/>
      <c r="FCP190" s="13"/>
      <c r="FCQ190" s="13"/>
      <c r="FCR190" s="13"/>
      <c r="FCS190" s="13"/>
      <c r="FCT190" s="13"/>
      <c r="FCU190" s="13"/>
      <c r="FCV190" s="13"/>
      <c r="FCW190" s="13"/>
      <c r="FCX190" s="13"/>
      <c r="FCY190" s="13"/>
      <c r="FCZ190" s="13"/>
      <c r="FDA190" s="13"/>
      <c r="FDB190" s="13"/>
      <c r="FDC190" s="13"/>
      <c r="FDD190" s="13"/>
      <c r="FDE190" s="13"/>
      <c r="FDF190" s="13"/>
      <c r="FDG190" s="13"/>
      <c r="FDH190" s="13"/>
      <c r="FDI190" s="13"/>
      <c r="FDJ190" s="13"/>
      <c r="FDK190" s="13"/>
      <c r="FDL190" s="13"/>
      <c r="FDM190" s="13"/>
      <c r="FDN190" s="13"/>
      <c r="FDO190" s="13"/>
      <c r="FDP190" s="13"/>
      <c r="FDQ190" s="13"/>
      <c r="FDR190" s="13"/>
      <c r="FDS190" s="13"/>
      <c r="FDT190" s="13"/>
      <c r="FDU190" s="13"/>
      <c r="FDV190" s="13"/>
      <c r="FDW190" s="13"/>
      <c r="FDX190" s="13"/>
      <c r="FDY190" s="13"/>
      <c r="FDZ190" s="13"/>
      <c r="FEA190" s="13"/>
      <c r="FEB190" s="13"/>
      <c r="FEC190" s="13"/>
      <c r="FED190" s="13"/>
      <c r="FEE190" s="13"/>
      <c r="FEF190" s="13"/>
      <c r="FEG190" s="13"/>
      <c r="FEH190" s="13"/>
      <c r="FEI190" s="13"/>
      <c r="FEJ190" s="13"/>
      <c r="FEK190" s="13"/>
      <c r="FEL190" s="13"/>
      <c r="FEM190" s="13"/>
      <c r="FEN190" s="13"/>
      <c r="FEO190" s="13"/>
      <c r="FEP190" s="13"/>
      <c r="FEQ190" s="13"/>
      <c r="FER190" s="13"/>
      <c r="FES190" s="13"/>
      <c r="FET190" s="13"/>
      <c r="FEU190" s="13"/>
      <c r="FEV190" s="13"/>
      <c r="FEW190" s="13"/>
      <c r="FEX190" s="13"/>
      <c r="FEY190" s="13"/>
      <c r="FEZ190" s="13"/>
      <c r="FFA190" s="13"/>
      <c r="FFB190" s="13"/>
      <c r="FFC190" s="13"/>
      <c r="FFD190" s="13"/>
      <c r="FFE190" s="13"/>
      <c r="FFF190" s="13"/>
      <c r="FFG190" s="13"/>
      <c r="FFH190" s="13"/>
      <c r="FFI190" s="13"/>
      <c r="FFJ190" s="13"/>
      <c r="FFK190" s="13"/>
      <c r="FFL190" s="13"/>
      <c r="FFM190" s="13"/>
      <c r="FFN190" s="13"/>
      <c r="FFO190" s="13"/>
      <c r="FFP190" s="13"/>
      <c r="FFQ190" s="13"/>
      <c r="FFR190" s="13"/>
      <c r="FFS190" s="13"/>
      <c r="FFT190" s="13"/>
      <c r="FFU190" s="13"/>
      <c r="FFV190" s="13"/>
      <c r="FFW190" s="13"/>
      <c r="FFX190" s="13"/>
      <c r="FFY190" s="13"/>
      <c r="FFZ190" s="13"/>
      <c r="FGA190" s="13"/>
      <c r="FGB190" s="13"/>
      <c r="FGC190" s="13"/>
      <c r="FGD190" s="13"/>
      <c r="FGE190" s="13"/>
      <c r="FGF190" s="13"/>
      <c r="FGG190" s="13"/>
      <c r="FGH190" s="13"/>
      <c r="FGI190" s="13"/>
      <c r="FGJ190" s="13"/>
      <c r="FGK190" s="13"/>
      <c r="FGL190" s="13"/>
      <c r="FGM190" s="13"/>
      <c r="FGN190" s="13"/>
      <c r="FGO190" s="13"/>
      <c r="FGP190" s="13"/>
      <c r="FGQ190" s="13"/>
      <c r="FGR190" s="13"/>
      <c r="FGS190" s="13"/>
      <c r="FGT190" s="13"/>
      <c r="FGU190" s="13"/>
      <c r="FGV190" s="13"/>
      <c r="FGW190" s="13"/>
      <c r="FGX190" s="13"/>
      <c r="FGY190" s="13"/>
      <c r="FGZ190" s="13"/>
      <c r="FHA190" s="13"/>
      <c r="FHB190" s="13"/>
      <c r="FHC190" s="13"/>
      <c r="FHD190" s="13"/>
      <c r="FHE190" s="13"/>
      <c r="FHF190" s="13"/>
      <c r="FHG190" s="13"/>
      <c r="FHH190" s="13"/>
      <c r="FHI190" s="13"/>
      <c r="FHJ190" s="13"/>
      <c r="FHK190" s="13"/>
      <c r="FHL190" s="13"/>
      <c r="FHM190" s="13"/>
      <c r="FHN190" s="13"/>
      <c r="FHO190" s="13"/>
      <c r="FHP190" s="13"/>
      <c r="FHQ190" s="13"/>
      <c r="FHR190" s="13"/>
      <c r="FHS190" s="13"/>
      <c r="FHT190" s="13"/>
      <c r="FHU190" s="13"/>
      <c r="FHV190" s="13"/>
      <c r="FHW190" s="13"/>
      <c r="FHX190" s="13"/>
      <c r="FHY190" s="13"/>
      <c r="FHZ190" s="13"/>
      <c r="FIA190" s="13"/>
      <c r="FIB190" s="13"/>
      <c r="FIC190" s="13"/>
      <c r="FID190" s="13"/>
      <c r="FIE190" s="13"/>
      <c r="FIF190" s="13"/>
      <c r="FIG190" s="13"/>
      <c r="FIH190" s="13"/>
      <c r="FII190" s="13"/>
      <c r="FIJ190" s="13"/>
      <c r="FIK190" s="13"/>
      <c r="FIL190" s="13"/>
      <c r="FIM190" s="13"/>
      <c r="FIN190" s="13"/>
      <c r="FIO190" s="13"/>
      <c r="FIP190" s="13"/>
      <c r="FIQ190" s="13"/>
      <c r="FIR190" s="13"/>
      <c r="FIS190" s="13"/>
      <c r="FIT190" s="13"/>
      <c r="FIU190" s="13"/>
      <c r="FIV190" s="13"/>
      <c r="FIW190" s="13"/>
      <c r="FIX190" s="13"/>
      <c r="FIY190" s="13"/>
      <c r="FIZ190" s="13"/>
      <c r="FJA190" s="13"/>
      <c r="FJB190" s="13"/>
      <c r="FJC190" s="13"/>
      <c r="FJD190" s="13"/>
      <c r="FJE190" s="13"/>
      <c r="FJF190" s="13"/>
      <c r="FJG190" s="13"/>
      <c r="FJH190" s="13"/>
      <c r="FJI190" s="13"/>
      <c r="FJJ190" s="13"/>
      <c r="FJK190" s="13"/>
      <c r="FJL190" s="13"/>
      <c r="FJM190" s="13"/>
      <c r="FJN190" s="13"/>
      <c r="FJO190" s="13"/>
      <c r="FJP190" s="13"/>
      <c r="FJQ190" s="13"/>
      <c r="FJR190" s="13"/>
      <c r="FJS190" s="13"/>
      <c r="FJT190" s="13"/>
      <c r="FJU190" s="13"/>
      <c r="FJV190" s="13"/>
      <c r="FJW190" s="13"/>
      <c r="FJX190" s="13"/>
      <c r="FJY190" s="13"/>
      <c r="FJZ190" s="13"/>
      <c r="FKA190" s="13"/>
      <c r="FKB190" s="13"/>
      <c r="FKC190" s="13"/>
      <c r="FKD190" s="13"/>
      <c r="FKE190" s="13"/>
      <c r="FKF190" s="13"/>
      <c r="FKG190" s="13"/>
      <c r="FKH190" s="13"/>
      <c r="FKI190" s="13"/>
      <c r="FKJ190" s="13"/>
      <c r="FKK190" s="13"/>
      <c r="FKL190" s="13"/>
      <c r="FKM190" s="13"/>
      <c r="FKN190" s="13"/>
      <c r="FKO190" s="13"/>
      <c r="FKP190" s="13"/>
      <c r="FKQ190" s="13"/>
      <c r="FKR190" s="13"/>
      <c r="FKS190" s="13"/>
      <c r="FKT190" s="13"/>
      <c r="FKU190" s="13"/>
      <c r="FKV190" s="13"/>
      <c r="FKW190" s="13"/>
      <c r="FKX190" s="13"/>
      <c r="FKY190" s="13"/>
      <c r="FKZ190" s="13"/>
      <c r="FLA190" s="13"/>
      <c r="FLB190" s="13"/>
      <c r="FLC190" s="13"/>
      <c r="FLD190" s="13"/>
      <c r="FLE190" s="13"/>
      <c r="FLF190" s="13"/>
      <c r="FLG190" s="13"/>
      <c r="FLH190" s="13"/>
      <c r="FLI190" s="13"/>
      <c r="FLJ190" s="13"/>
      <c r="FLK190" s="13"/>
      <c r="FLL190" s="13"/>
      <c r="FLM190" s="13"/>
      <c r="FLN190" s="13"/>
      <c r="FLO190" s="13"/>
      <c r="FLP190" s="13"/>
      <c r="FLQ190" s="13"/>
      <c r="FLR190" s="13"/>
      <c r="FLS190" s="13"/>
      <c r="FLT190" s="13"/>
      <c r="FLU190" s="13"/>
      <c r="FLV190" s="13"/>
      <c r="FLW190" s="13"/>
      <c r="FLX190" s="13"/>
      <c r="FLY190" s="13"/>
      <c r="FLZ190" s="13"/>
      <c r="FMA190" s="13"/>
      <c r="FMB190" s="13"/>
      <c r="FMC190" s="13"/>
      <c r="FMD190" s="13"/>
      <c r="FME190" s="13"/>
      <c r="FMF190" s="13"/>
      <c r="FMG190" s="13"/>
      <c r="FMH190" s="13"/>
      <c r="FMI190" s="13"/>
      <c r="FMJ190" s="13"/>
      <c r="FMK190" s="13"/>
      <c r="FML190" s="13"/>
      <c r="FMM190" s="13"/>
      <c r="FMN190" s="13"/>
      <c r="FMO190" s="13"/>
      <c r="FMP190" s="13"/>
      <c r="FMQ190" s="13"/>
      <c r="FMR190" s="13"/>
      <c r="FMS190" s="13"/>
      <c r="FMT190" s="13"/>
      <c r="FMU190" s="13"/>
      <c r="FMV190" s="13"/>
      <c r="FMW190" s="13"/>
      <c r="FMX190" s="13"/>
      <c r="FMY190" s="13"/>
      <c r="FMZ190" s="13"/>
      <c r="FNA190" s="13"/>
      <c r="FNB190" s="13"/>
      <c r="FNC190" s="13"/>
      <c r="FND190" s="13"/>
      <c r="FNE190" s="13"/>
      <c r="FNF190" s="13"/>
      <c r="FNG190" s="13"/>
      <c r="FNH190" s="13"/>
      <c r="FNI190" s="13"/>
      <c r="FNJ190" s="13"/>
      <c r="FNK190" s="13"/>
      <c r="FNL190" s="13"/>
      <c r="FNM190" s="13"/>
      <c r="FNN190" s="13"/>
      <c r="FNO190" s="13"/>
      <c r="FNP190" s="13"/>
      <c r="FNQ190" s="13"/>
      <c r="FNR190" s="13"/>
      <c r="FNS190" s="13"/>
      <c r="FNT190" s="13"/>
      <c r="FNU190" s="13"/>
      <c r="FNV190" s="13"/>
      <c r="FNW190" s="13"/>
      <c r="FNX190" s="13"/>
      <c r="FNY190" s="13"/>
      <c r="FNZ190" s="13"/>
      <c r="FOA190" s="13"/>
      <c r="FOB190" s="13"/>
      <c r="FOC190" s="13"/>
      <c r="FOD190" s="13"/>
      <c r="FOE190" s="13"/>
      <c r="FOF190" s="13"/>
      <c r="FOG190" s="13"/>
      <c r="FOH190" s="13"/>
      <c r="FOI190" s="13"/>
      <c r="FOJ190" s="13"/>
      <c r="FOK190" s="13"/>
      <c r="FOL190" s="13"/>
      <c r="FOM190" s="13"/>
      <c r="FON190" s="13"/>
      <c r="FOO190" s="13"/>
      <c r="FOP190" s="13"/>
      <c r="FOQ190" s="13"/>
      <c r="FOR190" s="13"/>
      <c r="FOS190" s="13"/>
      <c r="FOT190" s="13"/>
      <c r="FOU190" s="13"/>
      <c r="FOV190" s="13"/>
      <c r="FOW190" s="13"/>
      <c r="FOX190" s="13"/>
      <c r="FOY190" s="13"/>
      <c r="FOZ190" s="13"/>
      <c r="FPA190" s="13"/>
      <c r="FPB190" s="13"/>
      <c r="FPC190" s="13"/>
      <c r="FPD190" s="13"/>
      <c r="FPE190" s="13"/>
      <c r="FPF190" s="13"/>
      <c r="FPG190" s="13"/>
      <c r="FPH190" s="13"/>
      <c r="FPI190" s="13"/>
      <c r="FPJ190" s="13"/>
      <c r="FPK190" s="13"/>
      <c r="FPL190" s="13"/>
      <c r="FPM190" s="13"/>
      <c r="FPN190" s="13"/>
      <c r="FPO190" s="13"/>
      <c r="FPP190" s="13"/>
      <c r="FPQ190" s="13"/>
      <c r="FPR190" s="13"/>
      <c r="FPS190" s="13"/>
      <c r="FPT190" s="13"/>
      <c r="FPU190" s="13"/>
      <c r="FPV190" s="13"/>
      <c r="FPW190" s="13"/>
      <c r="FPX190" s="13"/>
      <c r="FPY190" s="13"/>
      <c r="FPZ190" s="13"/>
      <c r="FQA190" s="13"/>
      <c r="FQB190" s="13"/>
      <c r="FQC190" s="13"/>
      <c r="FQD190" s="13"/>
      <c r="FQE190" s="13"/>
      <c r="FQF190" s="13"/>
      <c r="FQG190" s="13"/>
      <c r="FQH190" s="13"/>
      <c r="FQI190" s="13"/>
      <c r="FQJ190" s="13"/>
      <c r="FQK190" s="13"/>
      <c r="FQL190" s="13"/>
      <c r="FQM190" s="13"/>
      <c r="FQN190" s="13"/>
      <c r="FQO190" s="13"/>
      <c r="FQP190" s="13"/>
      <c r="FQQ190" s="13"/>
      <c r="FQR190" s="13"/>
      <c r="FQS190" s="13"/>
      <c r="FQT190" s="13"/>
      <c r="FQU190" s="13"/>
      <c r="FQV190" s="13"/>
      <c r="FQW190" s="13"/>
      <c r="FQX190" s="13"/>
      <c r="FQY190" s="13"/>
      <c r="FQZ190" s="13"/>
      <c r="FRA190" s="13"/>
      <c r="FRB190" s="13"/>
      <c r="FRC190" s="13"/>
      <c r="FRD190" s="13"/>
      <c r="FRE190" s="13"/>
      <c r="FRF190" s="13"/>
      <c r="FRG190" s="13"/>
      <c r="FRH190" s="13"/>
      <c r="FRI190" s="13"/>
      <c r="FRJ190" s="13"/>
      <c r="FRK190" s="13"/>
      <c r="FRL190" s="13"/>
      <c r="FRM190" s="13"/>
      <c r="FRN190" s="13"/>
      <c r="FRO190" s="13"/>
      <c r="FRP190" s="13"/>
      <c r="FRQ190" s="13"/>
      <c r="FRR190" s="13"/>
      <c r="FRS190" s="13"/>
      <c r="FRT190" s="13"/>
      <c r="FRU190" s="13"/>
      <c r="FRV190" s="13"/>
      <c r="FRW190" s="13"/>
      <c r="FRX190" s="13"/>
      <c r="FRY190" s="13"/>
      <c r="FRZ190" s="13"/>
      <c r="FSA190" s="13"/>
      <c r="FSB190" s="13"/>
      <c r="FSC190" s="13"/>
      <c r="FSD190" s="13"/>
      <c r="FSE190" s="13"/>
      <c r="FSF190" s="13"/>
      <c r="FSG190" s="13"/>
      <c r="FSH190" s="13"/>
      <c r="FSI190" s="13"/>
      <c r="FSJ190" s="13"/>
      <c r="FSK190" s="13"/>
      <c r="FSL190" s="13"/>
      <c r="FSM190" s="13"/>
      <c r="FSN190" s="13"/>
      <c r="FSO190" s="13"/>
      <c r="FSP190" s="13"/>
      <c r="FSQ190" s="13"/>
      <c r="FSR190" s="13"/>
      <c r="FSS190" s="13"/>
      <c r="FST190" s="13"/>
      <c r="FSU190" s="13"/>
      <c r="FSV190" s="13"/>
      <c r="FSW190" s="13"/>
      <c r="FSX190" s="13"/>
      <c r="FSY190" s="13"/>
      <c r="FSZ190" s="13"/>
      <c r="FTA190" s="13"/>
      <c r="FTB190" s="13"/>
      <c r="FTC190" s="13"/>
      <c r="FTD190" s="13"/>
      <c r="FTE190" s="13"/>
      <c r="FTF190" s="13"/>
      <c r="FTG190" s="13"/>
      <c r="FTH190" s="13"/>
      <c r="FTI190" s="13"/>
      <c r="FTJ190" s="13"/>
      <c r="FTK190" s="13"/>
      <c r="FTL190" s="13"/>
      <c r="FTM190" s="13"/>
      <c r="FTN190" s="13"/>
      <c r="FTO190" s="13"/>
      <c r="FTP190" s="13"/>
      <c r="FTQ190" s="13"/>
      <c r="FTR190" s="13"/>
      <c r="FTS190" s="13"/>
      <c r="FTT190" s="13"/>
      <c r="FTU190" s="13"/>
      <c r="FTV190" s="13"/>
      <c r="FTW190" s="13"/>
      <c r="FTX190" s="13"/>
      <c r="FTY190" s="13"/>
      <c r="FTZ190" s="13"/>
      <c r="FUA190" s="13"/>
      <c r="FUB190" s="13"/>
      <c r="FUC190" s="13"/>
      <c r="FUD190" s="13"/>
      <c r="FUE190" s="13"/>
      <c r="FUF190" s="13"/>
      <c r="FUG190" s="13"/>
      <c r="FUH190" s="13"/>
      <c r="FUI190" s="13"/>
      <c r="FUJ190" s="13"/>
      <c r="FUK190" s="13"/>
      <c r="FUL190" s="13"/>
      <c r="FUM190" s="13"/>
      <c r="FUN190" s="13"/>
      <c r="FUO190" s="13"/>
      <c r="FUP190" s="13"/>
      <c r="FUQ190" s="13"/>
      <c r="FUR190" s="13"/>
      <c r="FUS190" s="13"/>
      <c r="FUT190" s="13"/>
      <c r="FUU190" s="13"/>
      <c r="FUV190" s="13"/>
      <c r="FUW190" s="13"/>
      <c r="FUX190" s="13"/>
      <c r="FUY190" s="13"/>
      <c r="FUZ190" s="13"/>
      <c r="FVA190" s="13"/>
      <c r="FVB190" s="13"/>
      <c r="FVC190" s="13"/>
      <c r="FVD190" s="13"/>
      <c r="FVE190" s="13"/>
      <c r="FVF190" s="13"/>
      <c r="FVG190" s="13"/>
      <c r="FVH190" s="13"/>
      <c r="FVI190" s="13"/>
      <c r="FVJ190" s="13"/>
      <c r="FVK190" s="13"/>
      <c r="FVL190" s="13"/>
      <c r="FVM190" s="13"/>
      <c r="FVN190" s="13"/>
      <c r="FVO190" s="13"/>
      <c r="FVP190" s="13"/>
      <c r="FVQ190" s="13"/>
      <c r="FVR190" s="13"/>
      <c r="FVS190" s="13"/>
      <c r="FVT190" s="13"/>
      <c r="FVU190" s="13"/>
      <c r="FVV190" s="13"/>
      <c r="FVW190" s="13"/>
      <c r="FVX190" s="13"/>
      <c r="FVY190" s="13"/>
      <c r="FVZ190" s="13"/>
      <c r="FWA190" s="13"/>
      <c r="FWB190" s="13"/>
      <c r="FWC190" s="13"/>
      <c r="FWD190" s="13"/>
      <c r="FWE190" s="13"/>
      <c r="FWF190" s="13"/>
      <c r="FWG190" s="13"/>
      <c r="FWH190" s="13"/>
      <c r="FWI190" s="13"/>
      <c r="FWJ190" s="13"/>
      <c r="FWK190" s="13"/>
      <c r="FWL190" s="13"/>
      <c r="FWM190" s="13"/>
      <c r="FWN190" s="13"/>
      <c r="FWO190" s="13"/>
      <c r="FWP190" s="13"/>
      <c r="FWQ190" s="13"/>
      <c r="FWR190" s="13"/>
      <c r="FWS190" s="13"/>
      <c r="FWT190" s="13"/>
      <c r="FWU190" s="13"/>
      <c r="FWV190" s="13"/>
      <c r="FWW190" s="13"/>
      <c r="FWX190" s="13"/>
      <c r="FWY190" s="13"/>
      <c r="FWZ190" s="13"/>
      <c r="FXA190" s="13"/>
      <c r="FXB190" s="13"/>
      <c r="FXC190" s="13"/>
      <c r="FXD190" s="13"/>
      <c r="FXE190" s="13"/>
      <c r="FXF190" s="13"/>
      <c r="FXG190" s="13"/>
      <c r="FXH190" s="13"/>
      <c r="FXI190" s="13"/>
      <c r="FXJ190" s="13"/>
      <c r="FXK190" s="13"/>
      <c r="FXL190" s="13"/>
      <c r="FXM190" s="13"/>
      <c r="FXN190" s="13"/>
      <c r="FXO190" s="13"/>
      <c r="FXP190" s="13"/>
      <c r="FXQ190" s="13"/>
      <c r="FXR190" s="13"/>
      <c r="FXS190" s="13"/>
      <c r="FXT190" s="13"/>
      <c r="FXU190" s="13"/>
      <c r="FXV190" s="13"/>
      <c r="FXW190" s="13"/>
      <c r="FXX190" s="13"/>
      <c r="FXY190" s="13"/>
      <c r="FXZ190" s="13"/>
      <c r="FYA190" s="13"/>
      <c r="FYB190" s="13"/>
      <c r="FYC190" s="13"/>
      <c r="FYD190" s="13"/>
      <c r="FYE190" s="13"/>
      <c r="FYF190" s="13"/>
      <c r="FYG190" s="13"/>
      <c r="FYH190" s="13"/>
      <c r="FYI190" s="13"/>
      <c r="FYJ190" s="13"/>
      <c r="FYK190" s="13"/>
      <c r="FYL190" s="13"/>
      <c r="FYM190" s="13"/>
      <c r="FYN190" s="13"/>
      <c r="FYO190" s="13"/>
      <c r="FYP190" s="13"/>
      <c r="FYQ190" s="13"/>
      <c r="FYR190" s="13"/>
      <c r="FYS190" s="13"/>
      <c r="FYT190" s="13"/>
      <c r="FYU190" s="13"/>
      <c r="FYV190" s="13"/>
      <c r="FYW190" s="13"/>
      <c r="FYX190" s="13"/>
      <c r="FYY190" s="13"/>
      <c r="FYZ190" s="13"/>
      <c r="FZA190" s="13"/>
      <c r="FZB190" s="13"/>
      <c r="FZC190" s="13"/>
      <c r="FZD190" s="13"/>
      <c r="FZE190" s="13"/>
      <c r="FZF190" s="13"/>
      <c r="FZG190" s="13"/>
      <c r="FZH190" s="13"/>
      <c r="FZI190" s="13"/>
      <c r="FZJ190" s="13"/>
      <c r="FZK190" s="13"/>
      <c r="FZL190" s="13"/>
      <c r="FZM190" s="13"/>
      <c r="FZN190" s="13"/>
      <c r="FZO190" s="13"/>
      <c r="FZP190" s="13"/>
      <c r="FZQ190" s="13"/>
      <c r="FZR190" s="13"/>
      <c r="FZS190" s="13"/>
      <c r="FZT190" s="13"/>
      <c r="FZU190" s="13"/>
      <c r="FZV190" s="13"/>
      <c r="FZW190" s="13"/>
      <c r="FZX190" s="13"/>
      <c r="FZY190" s="13"/>
      <c r="FZZ190" s="13"/>
      <c r="GAA190" s="13"/>
      <c r="GAB190" s="13"/>
      <c r="GAC190" s="13"/>
      <c r="GAD190" s="13"/>
      <c r="GAE190" s="13"/>
      <c r="GAF190" s="13"/>
      <c r="GAG190" s="13"/>
      <c r="GAH190" s="13"/>
      <c r="GAI190" s="13"/>
      <c r="GAJ190" s="13"/>
      <c r="GAK190" s="13"/>
      <c r="GAL190" s="13"/>
      <c r="GAM190" s="13"/>
      <c r="GAN190" s="13"/>
      <c r="GAO190" s="13"/>
      <c r="GAP190" s="13"/>
      <c r="GAQ190" s="13"/>
      <c r="GAR190" s="13"/>
      <c r="GAS190" s="13"/>
      <c r="GAT190" s="13"/>
      <c r="GAU190" s="13"/>
      <c r="GAV190" s="13"/>
      <c r="GAW190" s="13"/>
      <c r="GAX190" s="13"/>
      <c r="GAY190" s="13"/>
      <c r="GAZ190" s="13"/>
      <c r="GBA190" s="13"/>
      <c r="GBB190" s="13"/>
      <c r="GBC190" s="13"/>
      <c r="GBD190" s="13"/>
      <c r="GBE190" s="13"/>
      <c r="GBF190" s="13"/>
      <c r="GBG190" s="13"/>
      <c r="GBH190" s="13"/>
      <c r="GBI190" s="13"/>
      <c r="GBJ190" s="13"/>
      <c r="GBK190" s="13"/>
      <c r="GBL190" s="13"/>
      <c r="GBM190" s="13"/>
      <c r="GBN190" s="13"/>
      <c r="GBO190" s="13"/>
      <c r="GBP190" s="13"/>
      <c r="GBQ190" s="13"/>
      <c r="GBR190" s="13"/>
      <c r="GBS190" s="13"/>
      <c r="GBT190" s="13"/>
      <c r="GBU190" s="13"/>
      <c r="GBV190" s="13"/>
      <c r="GBW190" s="13"/>
      <c r="GBX190" s="13"/>
      <c r="GBY190" s="13"/>
      <c r="GBZ190" s="13"/>
      <c r="GCA190" s="13"/>
      <c r="GCB190" s="13"/>
      <c r="GCC190" s="13"/>
      <c r="GCD190" s="13"/>
      <c r="GCE190" s="13"/>
      <c r="GCF190" s="13"/>
      <c r="GCG190" s="13"/>
      <c r="GCH190" s="13"/>
      <c r="GCI190" s="13"/>
      <c r="GCJ190" s="13"/>
      <c r="GCK190" s="13"/>
      <c r="GCL190" s="13"/>
      <c r="GCM190" s="13"/>
      <c r="GCN190" s="13"/>
      <c r="GCO190" s="13"/>
      <c r="GCP190" s="13"/>
      <c r="GCQ190" s="13"/>
      <c r="GCR190" s="13"/>
      <c r="GCS190" s="13"/>
      <c r="GCT190" s="13"/>
      <c r="GCU190" s="13"/>
      <c r="GCV190" s="13"/>
      <c r="GCW190" s="13"/>
      <c r="GCX190" s="13"/>
      <c r="GCY190" s="13"/>
      <c r="GCZ190" s="13"/>
      <c r="GDA190" s="13"/>
      <c r="GDB190" s="13"/>
      <c r="GDC190" s="13"/>
      <c r="GDD190" s="13"/>
      <c r="GDE190" s="13"/>
      <c r="GDF190" s="13"/>
      <c r="GDG190" s="13"/>
      <c r="GDH190" s="13"/>
      <c r="GDI190" s="13"/>
      <c r="GDJ190" s="13"/>
      <c r="GDK190" s="13"/>
      <c r="GDL190" s="13"/>
      <c r="GDM190" s="13"/>
      <c r="GDN190" s="13"/>
      <c r="GDO190" s="13"/>
      <c r="GDP190" s="13"/>
      <c r="GDQ190" s="13"/>
      <c r="GDR190" s="13"/>
      <c r="GDS190" s="13"/>
      <c r="GDT190" s="13"/>
      <c r="GDU190" s="13"/>
      <c r="GDV190" s="13"/>
      <c r="GDW190" s="13"/>
      <c r="GDX190" s="13"/>
      <c r="GDY190" s="13"/>
      <c r="GDZ190" s="13"/>
      <c r="GEA190" s="13"/>
      <c r="GEB190" s="13"/>
      <c r="GEC190" s="13"/>
      <c r="GED190" s="13"/>
      <c r="GEE190" s="13"/>
      <c r="GEF190" s="13"/>
      <c r="GEG190" s="13"/>
      <c r="GEH190" s="13"/>
      <c r="GEI190" s="13"/>
      <c r="GEJ190" s="13"/>
      <c r="GEK190" s="13"/>
      <c r="GEL190" s="13"/>
      <c r="GEM190" s="13"/>
      <c r="GEN190" s="13"/>
      <c r="GEO190" s="13"/>
      <c r="GEP190" s="13"/>
      <c r="GEQ190" s="13"/>
      <c r="GER190" s="13"/>
      <c r="GES190" s="13"/>
      <c r="GET190" s="13"/>
      <c r="GEU190" s="13"/>
      <c r="GEV190" s="13"/>
      <c r="GEW190" s="13"/>
      <c r="GEX190" s="13"/>
      <c r="GEY190" s="13"/>
      <c r="GEZ190" s="13"/>
      <c r="GFA190" s="13"/>
      <c r="GFB190" s="13"/>
      <c r="GFC190" s="13"/>
      <c r="GFD190" s="13"/>
      <c r="GFE190" s="13"/>
      <c r="GFF190" s="13"/>
      <c r="GFG190" s="13"/>
      <c r="GFH190" s="13"/>
      <c r="GFI190" s="13"/>
      <c r="GFJ190" s="13"/>
      <c r="GFK190" s="13"/>
      <c r="GFL190" s="13"/>
      <c r="GFM190" s="13"/>
      <c r="GFN190" s="13"/>
      <c r="GFO190" s="13"/>
      <c r="GFP190" s="13"/>
      <c r="GFQ190" s="13"/>
      <c r="GFR190" s="13"/>
      <c r="GFS190" s="13"/>
      <c r="GFT190" s="13"/>
      <c r="GFU190" s="13"/>
      <c r="GFV190" s="13"/>
      <c r="GFW190" s="13"/>
      <c r="GFX190" s="13"/>
      <c r="GFY190" s="13"/>
      <c r="GFZ190" s="13"/>
      <c r="GGA190" s="13"/>
      <c r="GGB190" s="13"/>
      <c r="GGC190" s="13"/>
      <c r="GGD190" s="13"/>
      <c r="GGE190" s="13"/>
      <c r="GGF190" s="13"/>
      <c r="GGG190" s="13"/>
      <c r="GGH190" s="13"/>
      <c r="GGI190" s="13"/>
      <c r="GGJ190" s="13"/>
      <c r="GGK190" s="13"/>
      <c r="GGL190" s="13"/>
      <c r="GGM190" s="13"/>
      <c r="GGN190" s="13"/>
      <c r="GGO190" s="13"/>
      <c r="GGP190" s="13"/>
      <c r="GGQ190" s="13"/>
      <c r="GGR190" s="13"/>
      <c r="GGS190" s="13"/>
      <c r="GGT190" s="13"/>
      <c r="GGU190" s="13"/>
      <c r="GGV190" s="13"/>
      <c r="GGW190" s="13"/>
      <c r="GGX190" s="13"/>
      <c r="GGY190" s="13"/>
      <c r="GGZ190" s="13"/>
      <c r="GHA190" s="13"/>
      <c r="GHB190" s="13"/>
      <c r="GHC190" s="13"/>
      <c r="GHD190" s="13"/>
      <c r="GHE190" s="13"/>
      <c r="GHF190" s="13"/>
      <c r="GHG190" s="13"/>
      <c r="GHH190" s="13"/>
      <c r="GHI190" s="13"/>
      <c r="GHJ190" s="13"/>
      <c r="GHK190" s="13"/>
      <c r="GHL190" s="13"/>
      <c r="GHM190" s="13"/>
      <c r="GHN190" s="13"/>
      <c r="GHO190" s="13"/>
      <c r="GHP190" s="13"/>
      <c r="GHQ190" s="13"/>
      <c r="GHR190" s="13"/>
      <c r="GHS190" s="13"/>
      <c r="GHT190" s="13"/>
      <c r="GHU190" s="13"/>
      <c r="GHV190" s="13"/>
      <c r="GHW190" s="13"/>
      <c r="GHX190" s="13"/>
      <c r="GHY190" s="13"/>
      <c r="GHZ190" s="13"/>
      <c r="GIA190" s="13"/>
      <c r="GIB190" s="13"/>
      <c r="GIC190" s="13"/>
      <c r="GID190" s="13"/>
      <c r="GIE190" s="13"/>
      <c r="GIF190" s="13"/>
      <c r="GIG190" s="13"/>
      <c r="GIH190" s="13"/>
      <c r="GII190" s="13"/>
      <c r="GIJ190" s="13"/>
      <c r="GIK190" s="13"/>
      <c r="GIL190" s="13"/>
      <c r="GIM190" s="13"/>
      <c r="GIN190" s="13"/>
      <c r="GIO190" s="13"/>
      <c r="GIP190" s="13"/>
      <c r="GIQ190" s="13"/>
      <c r="GIR190" s="13"/>
      <c r="GIS190" s="13"/>
      <c r="GIT190" s="13"/>
      <c r="GIU190" s="13"/>
      <c r="GIV190" s="13"/>
      <c r="GIW190" s="13"/>
      <c r="GIX190" s="13"/>
      <c r="GIY190" s="13"/>
      <c r="GIZ190" s="13"/>
      <c r="GJA190" s="13"/>
      <c r="GJB190" s="13"/>
      <c r="GJC190" s="13"/>
      <c r="GJD190" s="13"/>
      <c r="GJE190" s="13"/>
      <c r="GJF190" s="13"/>
      <c r="GJG190" s="13"/>
      <c r="GJH190" s="13"/>
      <c r="GJI190" s="13"/>
      <c r="GJJ190" s="13"/>
      <c r="GJK190" s="13"/>
      <c r="GJL190" s="13"/>
      <c r="GJM190" s="13"/>
      <c r="GJN190" s="13"/>
      <c r="GJO190" s="13"/>
      <c r="GJP190" s="13"/>
      <c r="GJQ190" s="13"/>
      <c r="GJR190" s="13"/>
      <c r="GJS190" s="13"/>
      <c r="GJT190" s="13"/>
      <c r="GJU190" s="13"/>
      <c r="GJV190" s="13"/>
      <c r="GJW190" s="13"/>
      <c r="GJX190" s="13"/>
      <c r="GJY190" s="13"/>
      <c r="GJZ190" s="13"/>
      <c r="GKA190" s="13"/>
      <c r="GKB190" s="13"/>
      <c r="GKC190" s="13"/>
      <c r="GKD190" s="13"/>
      <c r="GKE190" s="13"/>
      <c r="GKF190" s="13"/>
      <c r="GKG190" s="13"/>
      <c r="GKH190" s="13"/>
      <c r="GKI190" s="13"/>
      <c r="GKJ190" s="13"/>
      <c r="GKK190" s="13"/>
      <c r="GKL190" s="13"/>
      <c r="GKM190" s="13"/>
      <c r="GKN190" s="13"/>
      <c r="GKO190" s="13"/>
      <c r="GKP190" s="13"/>
      <c r="GKQ190" s="13"/>
      <c r="GKR190" s="13"/>
      <c r="GKS190" s="13"/>
      <c r="GKT190" s="13"/>
      <c r="GKU190" s="13"/>
      <c r="GKV190" s="13"/>
      <c r="GKW190" s="13"/>
      <c r="GKX190" s="13"/>
      <c r="GKY190" s="13"/>
      <c r="GKZ190" s="13"/>
      <c r="GLA190" s="13"/>
      <c r="GLB190" s="13"/>
      <c r="GLC190" s="13"/>
      <c r="GLD190" s="13"/>
      <c r="GLE190" s="13"/>
      <c r="GLF190" s="13"/>
      <c r="GLG190" s="13"/>
      <c r="GLH190" s="13"/>
      <c r="GLI190" s="13"/>
      <c r="GLJ190" s="13"/>
      <c r="GLK190" s="13"/>
      <c r="GLL190" s="13"/>
      <c r="GLM190" s="13"/>
      <c r="GLN190" s="13"/>
      <c r="GLO190" s="13"/>
      <c r="GLP190" s="13"/>
      <c r="GLQ190" s="13"/>
      <c r="GLR190" s="13"/>
      <c r="GLS190" s="13"/>
      <c r="GLT190" s="13"/>
      <c r="GLU190" s="13"/>
      <c r="GLV190" s="13"/>
      <c r="GLW190" s="13"/>
      <c r="GLX190" s="13"/>
      <c r="GLY190" s="13"/>
      <c r="GLZ190" s="13"/>
      <c r="GMA190" s="13"/>
      <c r="GMB190" s="13"/>
      <c r="GMC190" s="13"/>
      <c r="GMD190" s="13"/>
      <c r="GME190" s="13"/>
      <c r="GMF190" s="13"/>
      <c r="GMG190" s="13"/>
      <c r="GMH190" s="13"/>
      <c r="GMI190" s="13"/>
      <c r="GMJ190" s="13"/>
      <c r="GMK190" s="13"/>
      <c r="GML190" s="13"/>
      <c r="GMM190" s="13"/>
      <c r="GMN190" s="13"/>
      <c r="GMO190" s="13"/>
      <c r="GMP190" s="13"/>
      <c r="GMQ190" s="13"/>
      <c r="GMR190" s="13"/>
      <c r="GMS190" s="13"/>
      <c r="GMT190" s="13"/>
      <c r="GMU190" s="13"/>
      <c r="GMV190" s="13"/>
      <c r="GMW190" s="13"/>
      <c r="GMX190" s="13"/>
      <c r="GMY190" s="13"/>
      <c r="GMZ190" s="13"/>
      <c r="GNA190" s="13"/>
      <c r="GNB190" s="13"/>
      <c r="GNC190" s="13"/>
      <c r="GND190" s="13"/>
      <c r="GNE190" s="13"/>
      <c r="GNF190" s="13"/>
      <c r="GNG190" s="13"/>
      <c r="GNH190" s="13"/>
      <c r="GNI190" s="13"/>
      <c r="GNJ190" s="13"/>
      <c r="GNK190" s="13"/>
      <c r="GNL190" s="13"/>
      <c r="GNM190" s="13"/>
      <c r="GNN190" s="13"/>
      <c r="GNO190" s="13"/>
      <c r="GNP190" s="13"/>
      <c r="GNQ190" s="13"/>
      <c r="GNR190" s="13"/>
      <c r="GNS190" s="13"/>
      <c r="GNT190" s="13"/>
      <c r="GNU190" s="13"/>
      <c r="GNV190" s="13"/>
      <c r="GNW190" s="13"/>
      <c r="GNX190" s="13"/>
      <c r="GNY190" s="13"/>
      <c r="GNZ190" s="13"/>
      <c r="GOA190" s="13"/>
      <c r="GOB190" s="13"/>
      <c r="GOC190" s="13"/>
      <c r="GOD190" s="13"/>
      <c r="GOE190" s="13"/>
      <c r="GOF190" s="13"/>
      <c r="GOG190" s="13"/>
      <c r="GOH190" s="13"/>
      <c r="GOI190" s="13"/>
      <c r="GOJ190" s="13"/>
      <c r="GOK190" s="13"/>
      <c r="GOL190" s="13"/>
      <c r="GOM190" s="13"/>
      <c r="GON190" s="13"/>
      <c r="GOO190" s="13"/>
      <c r="GOP190" s="13"/>
      <c r="GOQ190" s="13"/>
      <c r="GOR190" s="13"/>
      <c r="GOS190" s="13"/>
      <c r="GOT190" s="13"/>
      <c r="GOU190" s="13"/>
      <c r="GOV190" s="13"/>
      <c r="GOW190" s="13"/>
      <c r="GOX190" s="13"/>
      <c r="GOY190" s="13"/>
      <c r="GOZ190" s="13"/>
      <c r="GPA190" s="13"/>
      <c r="GPB190" s="13"/>
      <c r="GPC190" s="13"/>
      <c r="GPD190" s="13"/>
      <c r="GPE190" s="13"/>
      <c r="GPF190" s="13"/>
      <c r="GPG190" s="13"/>
      <c r="GPH190" s="13"/>
      <c r="GPI190" s="13"/>
      <c r="GPJ190" s="13"/>
      <c r="GPK190" s="13"/>
      <c r="GPL190" s="13"/>
      <c r="GPM190" s="13"/>
      <c r="GPN190" s="13"/>
      <c r="GPO190" s="13"/>
      <c r="GPP190" s="13"/>
      <c r="GPQ190" s="13"/>
      <c r="GPR190" s="13"/>
      <c r="GPS190" s="13"/>
      <c r="GPT190" s="13"/>
      <c r="GPU190" s="13"/>
      <c r="GPV190" s="13"/>
      <c r="GPW190" s="13"/>
      <c r="GPX190" s="13"/>
      <c r="GPY190" s="13"/>
      <c r="GPZ190" s="13"/>
      <c r="GQA190" s="13"/>
      <c r="GQB190" s="13"/>
      <c r="GQC190" s="13"/>
      <c r="GQD190" s="13"/>
      <c r="GQE190" s="13"/>
      <c r="GQF190" s="13"/>
      <c r="GQG190" s="13"/>
      <c r="GQH190" s="13"/>
      <c r="GQI190" s="13"/>
      <c r="GQJ190" s="13"/>
      <c r="GQK190" s="13"/>
      <c r="GQL190" s="13"/>
      <c r="GQM190" s="13"/>
      <c r="GQN190" s="13"/>
      <c r="GQO190" s="13"/>
      <c r="GQP190" s="13"/>
      <c r="GQQ190" s="13"/>
      <c r="GQR190" s="13"/>
      <c r="GQS190" s="13"/>
      <c r="GQT190" s="13"/>
      <c r="GQU190" s="13"/>
      <c r="GQV190" s="13"/>
      <c r="GQW190" s="13"/>
      <c r="GQX190" s="13"/>
      <c r="GQY190" s="13"/>
      <c r="GQZ190" s="13"/>
      <c r="GRA190" s="13"/>
      <c r="GRB190" s="13"/>
      <c r="GRC190" s="13"/>
      <c r="GRD190" s="13"/>
      <c r="GRE190" s="13"/>
      <c r="GRF190" s="13"/>
      <c r="GRG190" s="13"/>
      <c r="GRH190" s="13"/>
      <c r="GRI190" s="13"/>
      <c r="GRJ190" s="13"/>
      <c r="GRK190" s="13"/>
      <c r="GRL190" s="13"/>
      <c r="GRM190" s="13"/>
      <c r="GRN190" s="13"/>
      <c r="GRO190" s="13"/>
      <c r="GRP190" s="13"/>
      <c r="GRQ190" s="13"/>
      <c r="GRR190" s="13"/>
      <c r="GRS190" s="13"/>
      <c r="GRT190" s="13"/>
      <c r="GRU190" s="13"/>
      <c r="GRV190" s="13"/>
      <c r="GRW190" s="13"/>
      <c r="GRX190" s="13"/>
      <c r="GRY190" s="13"/>
      <c r="GRZ190" s="13"/>
      <c r="GSA190" s="13"/>
      <c r="GSB190" s="13"/>
      <c r="GSC190" s="13"/>
      <c r="GSD190" s="13"/>
      <c r="GSE190" s="13"/>
      <c r="GSF190" s="13"/>
      <c r="GSG190" s="13"/>
      <c r="GSH190" s="13"/>
      <c r="GSI190" s="13"/>
      <c r="GSJ190" s="13"/>
      <c r="GSK190" s="13"/>
      <c r="GSL190" s="13"/>
      <c r="GSM190" s="13"/>
      <c r="GSN190" s="13"/>
      <c r="GSO190" s="13"/>
      <c r="GSP190" s="13"/>
      <c r="GSQ190" s="13"/>
      <c r="GSR190" s="13"/>
      <c r="GSS190" s="13"/>
      <c r="GST190" s="13"/>
      <c r="GSU190" s="13"/>
      <c r="GSV190" s="13"/>
      <c r="GSW190" s="13"/>
      <c r="GSX190" s="13"/>
      <c r="GSY190" s="13"/>
      <c r="GSZ190" s="13"/>
      <c r="GTA190" s="13"/>
      <c r="GTB190" s="13"/>
      <c r="GTC190" s="13"/>
      <c r="GTD190" s="13"/>
      <c r="GTE190" s="13"/>
      <c r="GTF190" s="13"/>
      <c r="GTG190" s="13"/>
      <c r="GTH190" s="13"/>
      <c r="GTI190" s="13"/>
      <c r="GTJ190" s="13"/>
      <c r="GTK190" s="13"/>
      <c r="GTL190" s="13"/>
      <c r="GTM190" s="13"/>
      <c r="GTN190" s="13"/>
      <c r="GTO190" s="13"/>
      <c r="GTP190" s="13"/>
      <c r="GTQ190" s="13"/>
      <c r="GTR190" s="13"/>
      <c r="GTS190" s="13"/>
      <c r="GTT190" s="13"/>
      <c r="GTU190" s="13"/>
      <c r="GTV190" s="13"/>
      <c r="GTW190" s="13"/>
      <c r="GTX190" s="13"/>
      <c r="GTY190" s="13"/>
      <c r="GTZ190" s="13"/>
      <c r="GUA190" s="13"/>
      <c r="GUB190" s="13"/>
      <c r="GUC190" s="13"/>
      <c r="GUD190" s="13"/>
      <c r="GUE190" s="13"/>
      <c r="GUF190" s="13"/>
      <c r="GUG190" s="13"/>
      <c r="GUH190" s="13"/>
      <c r="GUI190" s="13"/>
      <c r="GUJ190" s="13"/>
      <c r="GUK190" s="13"/>
      <c r="GUL190" s="13"/>
      <c r="GUM190" s="13"/>
      <c r="GUN190" s="13"/>
      <c r="GUO190" s="13"/>
      <c r="GUP190" s="13"/>
      <c r="GUQ190" s="13"/>
      <c r="GUR190" s="13"/>
      <c r="GUS190" s="13"/>
      <c r="GUT190" s="13"/>
      <c r="GUU190" s="13"/>
      <c r="GUV190" s="13"/>
      <c r="GUW190" s="13"/>
      <c r="GUX190" s="13"/>
      <c r="GUY190" s="13"/>
      <c r="GUZ190" s="13"/>
      <c r="GVA190" s="13"/>
      <c r="GVB190" s="13"/>
      <c r="GVC190" s="13"/>
      <c r="GVD190" s="13"/>
      <c r="GVE190" s="13"/>
      <c r="GVF190" s="13"/>
      <c r="GVG190" s="13"/>
      <c r="GVH190" s="13"/>
      <c r="GVI190" s="13"/>
      <c r="GVJ190" s="13"/>
      <c r="GVK190" s="13"/>
      <c r="GVL190" s="13"/>
      <c r="GVM190" s="13"/>
      <c r="GVN190" s="13"/>
      <c r="GVO190" s="13"/>
      <c r="GVP190" s="13"/>
      <c r="GVQ190" s="13"/>
      <c r="GVR190" s="13"/>
      <c r="GVS190" s="13"/>
      <c r="GVT190" s="13"/>
      <c r="GVU190" s="13"/>
      <c r="GVV190" s="13"/>
      <c r="GVW190" s="13"/>
      <c r="GVX190" s="13"/>
      <c r="GVY190" s="13"/>
      <c r="GVZ190" s="13"/>
      <c r="GWA190" s="13"/>
      <c r="GWB190" s="13"/>
      <c r="GWC190" s="13"/>
      <c r="GWD190" s="13"/>
      <c r="GWE190" s="13"/>
      <c r="GWF190" s="13"/>
      <c r="GWG190" s="13"/>
      <c r="GWH190" s="13"/>
      <c r="GWI190" s="13"/>
      <c r="GWJ190" s="13"/>
      <c r="GWK190" s="13"/>
      <c r="GWL190" s="13"/>
      <c r="GWM190" s="13"/>
      <c r="GWN190" s="13"/>
      <c r="GWO190" s="13"/>
      <c r="GWP190" s="13"/>
      <c r="GWQ190" s="13"/>
      <c r="GWR190" s="13"/>
      <c r="GWS190" s="13"/>
      <c r="GWT190" s="13"/>
      <c r="GWU190" s="13"/>
      <c r="GWV190" s="13"/>
      <c r="GWW190" s="13"/>
      <c r="GWX190" s="13"/>
      <c r="GWY190" s="13"/>
      <c r="GWZ190" s="13"/>
      <c r="GXA190" s="13"/>
      <c r="GXB190" s="13"/>
      <c r="GXC190" s="13"/>
      <c r="GXD190" s="13"/>
      <c r="GXE190" s="13"/>
      <c r="GXF190" s="13"/>
      <c r="GXG190" s="13"/>
      <c r="GXH190" s="13"/>
      <c r="GXI190" s="13"/>
      <c r="GXJ190" s="13"/>
      <c r="GXK190" s="13"/>
      <c r="GXL190" s="13"/>
      <c r="GXM190" s="13"/>
      <c r="GXN190" s="13"/>
      <c r="GXO190" s="13"/>
      <c r="GXP190" s="13"/>
      <c r="GXQ190" s="13"/>
      <c r="GXR190" s="13"/>
      <c r="GXS190" s="13"/>
      <c r="GXT190" s="13"/>
      <c r="GXU190" s="13"/>
      <c r="GXV190" s="13"/>
      <c r="GXW190" s="13"/>
      <c r="GXX190" s="13"/>
      <c r="GXY190" s="13"/>
      <c r="GXZ190" s="13"/>
      <c r="GYA190" s="13"/>
      <c r="GYB190" s="13"/>
      <c r="GYC190" s="13"/>
      <c r="GYD190" s="13"/>
      <c r="GYE190" s="13"/>
      <c r="GYF190" s="13"/>
      <c r="GYG190" s="13"/>
      <c r="GYH190" s="13"/>
      <c r="GYI190" s="13"/>
      <c r="GYJ190" s="13"/>
      <c r="GYK190" s="13"/>
      <c r="GYL190" s="13"/>
      <c r="GYM190" s="13"/>
      <c r="GYN190" s="13"/>
      <c r="GYO190" s="13"/>
      <c r="GYP190" s="13"/>
      <c r="GYQ190" s="13"/>
      <c r="GYR190" s="13"/>
      <c r="GYS190" s="13"/>
      <c r="GYT190" s="13"/>
      <c r="GYU190" s="13"/>
      <c r="GYV190" s="13"/>
      <c r="GYW190" s="13"/>
      <c r="GYX190" s="13"/>
      <c r="GYY190" s="13"/>
      <c r="GYZ190" s="13"/>
      <c r="GZA190" s="13"/>
      <c r="GZB190" s="13"/>
      <c r="GZC190" s="13"/>
      <c r="GZD190" s="13"/>
      <c r="GZE190" s="13"/>
      <c r="GZF190" s="13"/>
      <c r="GZG190" s="13"/>
      <c r="GZH190" s="13"/>
      <c r="GZI190" s="13"/>
      <c r="GZJ190" s="13"/>
      <c r="GZK190" s="13"/>
      <c r="GZL190" s="13"/>
      <c r="GZM190" s="13"/>
      <c r="GZN190" s="13"/>
      <c r="GZO190" s="13"/>
      <c r="GZP190" s="13"/>
      <c r="GZQ190" s="13"/>
      <c r="GZR190" s="13"/>
      <c r="GZS190" s="13"/>
      <c r="GZT190" s="13"/>
      <c r="GZU190" s="13"/>
      <c r="GZV190" s="13"/>
      <c r="GZW190" s="13"/>
      <c r="GZX190" s="13"/>
      <c r="GZY190" s="13"/>
      <c r="GZZ190" s="13"/>
      <c r="HAA190" s="13"/>
      <c r="HAB190" s="13"/>
      <c r="HAC190" s="13"/>
      <c r="HAD190" s="13"/>
      <c r="HAE190" s="13"/>
      <c r="HAF190" s="13"/>
      <c r="HAG190" s="13"/>
      <c r="HAH190" s="13"/>
      <c r="HAI190" s="13"/>
      <c r="HAJ190" s="13"/>
      <c r="HAK190" s="13"/>
      <c r="HAL190" s="13"/>
      <c r="HAM190" s="13"/>
      <c r="HAN190" s="13"/>
      <c r="HAO190" s="13"/>
      <c r="HAP190" s="13"/>
      <c r="HAQ190" s="13"/>
      <c r="HAR190" s="13"/>
      <c r="HAS190" s="13"/>
      <c r="HAT190" s="13"/>
      <c r="HAU190" s="13"/>
      <c r="HAV190" s="13"/>
      <c r="HAW190" s="13"/>
      <c r="HAX190" s="13"/>
      <c r="HAY190" s="13"/>
      <c r="HAZ190" s="13"/>
      <c r="HBA190" s="13"/>
      <c r="HBB190" s="13"/>
      <c r="HBC190" s="13"/>
      <c r="HBD190" s="13"/>
      <c r="HBE190" s="13"/>
      <c r="HBF190" s="13"/>
      <c r="HBG190" s="13"/>
      <c r="HBH190" s="13"/>
      <c r="HBI190" s="13"/>
      <c r="HBJ190" s="13"/>
      <c r="HBK190" s="13"/>
      <c r="HBL190" s="13"/>
      <c r="HBM190" s="13"/>
      <c r="HBN190" s="13"/>
      <c r="HBO190" s="13"/>
      <c r="HBP190" s="13"/>
      <c r="HBQ190" s="13"/>
      <c r="HBR190" s="13"/>
      <c r="HBS190" s="13"/>
      <c r="HBT190" s="13"/>
      <c r="HBU190" s="13"/>
      <c r="HBV190" s="13"/>
      <c r="HBW190" s="13"/>
      <c r="HBX190" s="13"/>
      <c r="HBY190" s="13"/>
      <c r="HBZ190" s="13"/>
      <c r="HCA190" s="13"/>
      <c r="HCB190" s="13"/>
      <c r="HCC190" s="13"/>
      <c r="HCD190" s="13"/>
      <c r="HCE190" s="13"/>
      <c r="HCF190" s="13"/>
      <c r="HCG190" s="13"/>
      <c r="HCH190" s="13"/>
      <c r="HCI190" s="13"/>
      <c r="HCJ190" s="13"/>
      <c r="HCK190" s="13"/>
      <c r="HCL190" s="13"/>
      <c r="HCM190" s="13"/>
      <c r="HCN190" s="13"/>
      <c r="HCO190" s="13"/>
      <c r="HCP190" s="13"/>
      <c r="HCQ190" s="13"/>
      <c r="HCR190" s="13"/>
      <c r="HCS190" s="13"/>
      <c r="HCT190" s="13"/>
      <c r="HCU190" s="13"/>
      <c r="HCV190" s="13"/>
      <c r="HCW190" s="13"/>
      <c r="HCX190" s="13"/>
      <c r="HCY190" s="13"/>
      <c r="HCZ190" s="13"/>
      <c r="HDA190" s="13"/>
      <c r="HDB190" s="13"/>
      <c r="HDC190" s="13"/>
      <c r="HDD190" s="13"/>
      <c r="HDE190" s="13"/>
      <c r="HDF190" s="13"/>
      <c r="HDG190" s="13"/>
      <c r="HDH190" s="13"/>
      <c r="HDI190" s="13"/>
      <c r="HDJ190" s="13"/>
      <c r="HDK190" s="13"/>
      <c r="HDL190" s="13"/>
      <c r="HDM190" s="13"/>
      <c r="HDN190" s="13"/>
      <c r="HDO190" s="13"/>
      <c r="HDP190" s="13"/>
      <c r="HDQ190" s="13"/>
      <c r="HDR190" s="13"/>
      <c r="HDS190" s="13"/>
      <c r="HDT190" s="13"/>
      <c r="HDU190" s="13"/>
      <c r="HDV190" s="13"/>
      <c r="HDW190" s="13"/>
      <c r="HDX190" s="13"/>
      <c r="HDY190" s="13"/>
      <c r="HDZ190" s="13"/>
      <c r="HEA190" s="13"/>
      <c r="HEB190" s="13"/>
      <c r="HEC190" s="13"/>
      <c r="HED190" s="13"/>
      <c r="HEE190" s="13"/>
      <c r="HEF190" s="13"/>
      <c r="HEG190" s="13"/>
      <c r="HEH190" s="13"/>
      <c r="HEI190" s="13"/>
      <c r="HEJ190" s="13"/>
      <c r="HEK190" s="13"/>
      <c r="HEL190" s="13"/>
      <c r="HEM190" s="13"/>
      <c r="HEN190" s="13"/>
      <c r="HEO190" s="13"/>
      <c r="HEP190" s="13"/>
      <c r="HEQ190" s="13"/>
      <c r="HER190" s="13"/>
      <c r="HES190" s="13"/>
      <c r="HET190" s="13"/>
      <c r="HEU190" s="13"/>
      <c r="HEV190" s="13"/>
      <c r="HEW190" s="13"/>
      <c r="HEX190" s="13"/>
      <c r="HEY190" s="13"/>
      <c r="HEZ190" s="13"/>
      <c r="HFA190" s="13"/>
      <c r="HFB190" s="13"/>
      <c r="HFC190" s="13"/>
      <c r="HFD190" s="13"/>
      <c r="HFE190" s="13"/>
      <c r="HFF190" s="13"/>
      <c r="HFG190" s="13"/>
      <c r="HFH190" s="13"/>
      <c r="HFI190" s="13"/>
      <c r="HFJ190" s="13"/>
      <c r="HFK190" s="13"/>
      <c r="HFL190" s="13"/>
      <c r="HFM190" s="13"/>
      <c r="HFN190" s="13"/>
      <c r="HFO190" s="13"/>
      <c r="HFP190" s="13"/>
      <c r="HFQ190" s="13"/>
      <c r="HFR190" s="13"/>
      <c r="HFS190" s="13"/>
      <c r="HFT190" s="13"/>
      <c r="HFU190" s="13"/>
      <c r="HFV190" s="13"/>
      <c r="HFW190" s="13"/>
      <c r="HFX190" s="13"/>
      <c r="HFY190" s="13"/>
      <c r="HFZ190" s="13"/>
      <c r="HGA190" s="13"/>
      <c r="HGB190" s="13"/>
      <c r="HGC190" s="13"/>
      <c r="HGD190" s="13"/>
      <c r="HGE190" s="13"/>
      <c r="HGF190" s="13"/>
      <c r="HGG190" s="13"/>
      <c r="HGH190" s="13"/>
      <c r="HGI190" s="13"/>
      <c r="HGJ190" s="13"/>
      <c r="HGK190" s="13"/>
      <c r="HGL190" s="13"/>
      <c r="HGM190" s="13"/>
      <c r="HGN190" s="13"/>
      <c r="HGO190" s="13"/>
      <c r="HGP190" s="13"/>
      <c r="HGQ190" s="13"/>
      <c r="HGR190" s="13"/>
      <c r="HGS190" s="13"/>
      <c r="HGT190" s="13"/>
      <c r="HGU190" s="13"/>
      <c r="HGV190" s="13"/>
      <c r="HGW190" s="13"/>
      <c r="HGX190" s="13"/>
      <c r="HGY190" s="13"/>
      <c r="HGZ190" s="13"/>
      <c r="HHA190" s="13"/>
      <c r="HHB190" s="13"/>
      <c r="HHC190" s="13"/>
      <c r="HHD190" s="13"/>
      <c r="HHE190" s="13"/>
      <c r="HHF190" s="13"/>
      <c r="HHG190" s="13"/>
      <c r="HHH190" s="13"/>
      <c r="HHI190" s="13"/>
      <c r="HHJ190" s="13"/>
      <c r="HHK190" s="13"/>
      <c r="HHL190" s="13"/>
      <c r="HHM190" s="13"/>
      <c r="HHN190" s="13"/>
      <c r="HHO190" s="13"/>
      <c r="HHP190" s="13"/>
      <c r="HHQ190" s="13"/>
      <c r="HHR190" s="13"/>
      <c r="HHS190" s="13"/>
      <c r="HHT190" s="13"/>
      <c r="HHU190" s="13"/>
      <c r="HHV190" s="13"/>
      <c r="HHW190" s="13"/>
      <c r="HHX190" s="13"/>
      <c r="HHY190" s="13"/>
      <c r="HHZ190" s="13"/>
      <c r="HIA190" s="13"/>
      <c r="HIB190" s="13"/>
      <c r="HIC190" s="13"/>
      <c r="HID190" s="13"/>
      <c r="HIE190" s="13"/>
      <c r="HIF190" s="13"/>
      <c r="HIG190" s="13"/>
      <c r="HIH190" s="13"/>
      <c r="HII190" s="13"/>
      <c r="HIJ190" s="13"/>
      <c r="HIK190" s="13"/>
      <c r="HIL190" s="13"/>
      <c r="HIM190" s="13"/>
      <c r="HIN190" s="13"/>
      <c r="HIO190" s="13"/>
      <c r="HIP190" s="13"/>
      <c r="HIQ190" s="13"/>
      <c r="HIR190" s="13"/>
      <c r="HIS190" s="13"/>
      <c r="HIT190" s="13"/>
      <c r="HIU190" s="13"/>
      <c r="HIV190" s="13"/>
      <c r="HIW190" s="13"/>
      <c r="HIX190" s="13"/>
      <c r="HIY190" s="13"/>
      <c r="HIZ190" s="13"/>
      <c r="HJA190" s="13"/>
      <c r="HJB190" s="13"/>
      <c r="HJC190" s="13"/>
      <c r="HJD190" s="13"/>
      <c r="HJE190" s="13"/>
      <c r="HJF190" s="13"/>
      <c r="HJG190" s="13"/>
      <c r="HJH190" s="13"/>
      <c r="HJI190" s="13"/>
      <c r="HJJ190" s="13"/>
      <c r="HJK190" s="13"/>
      <c r="HJL190" s="13"/>
      <c r="HJM190" s="13"/>
      <c r="HJN190" s="13"/>
      <c r="HJO190" s="13"/>
      <c r="HJP190" s="13"/>
      <c r="HJQ190" s="13"/>
      <c r="HJR190" s="13"/>
      <c r="HJS190" s="13"/>
      <c r="HJT190" s="13"/>
      <c r="HJU190" s="13"/>
      <c r="HJV190" s="13"/>
      <c r="HJW190" s="13"/>
      <c r="HJX190" s="13"/>
      <c r="HJY190" s="13"/>
      <c r="HJZ190" s="13"/>
      <c r="HKA190" s="13"/>
      <c r="HKB190" s="13"/>
      <c r="HKC190" s="13"/>
      <c r="HKD190" s="13"/>
      <c r="HKE190" s="13"/>
      <c r="HKF190" s="13"/>
      <c r="HKG190" s="13"/>
      <c r="HKH190" s="13"/>
      <c r="HKI190" s="13"/>
      <c r="HKJ190" s="13"/>
      <c r="HKK190" s="13"/>
      <c r="HKL190" s="13"/>
      <c r="HKM190" s="13"/>
      <c r="HKN190" s="13"/>
      <c r="HKO190" s="13"/>
      <c r="HKP190" s="13"/>
      <c r="HKQ190" s="13"/>
      <c r="HKR190" s="13"/>
      <c r="HKS190" s="13"/>
      <c r="HKT190" s="13"/>
      <c r="HKU190" s="13"/>
      <c r="HKV190" s="13"/>
      <c r="HKW190" s="13"/>
      <c r="HKX190" s="13"/>
      <c r="HKY190" s="13"/>
      <c r="HKZ190" s="13"/>
      <c r="HLA190" s="13"/>
      <c r="HLB190" s="13"/>
      <c r="HLC190" s="13"/>
      <c r="HLD190" s="13"/>
      <c r="HLE190" s="13"/>
      <c r="HLF190" s="13"/>
      <c r="HLG190" s="13"/>
      <c r="HLH190" s="13"/>
      <c r="HLI190" s="13"/>
      <c r="HLJ190" s="13"/>
      <c r="HLK190" s="13"/>
      <c r="HLL190" s="13"/>
      <c r="HLM190" s="13"/>
      <c r="HLN190" s="13"/>
      <c r="HLO190" s="13"/>
      <c r="HLP190" s="13"/>
      <c r="HLQ190" s="13"/>
      <c r="HLR190" s="13"/>
      <c r="HLS190" s="13"/>
      <c r="HLT190" s="13"/>
      <c r="HLU190" s="13"/>
      <c r="HLV190" s="13"/>
      <c r="HLW190" s="13"/>
      <c r="HLX190" s="13"/>
      <c r="HLY190" s="13"/>
      <c r="HLZ190" s="13"/>
      <c r="HMA190" s="13"/>
      <c r="HMB190" s="13"/>
      <c r="HMC190" s="13"/>
      <c r="HMD190" s="13"/>
      <c r="HME190" s="13"/>
      <c r="HMF190" s="13"/>
      <c r="HMG190" s="13"/>
      <c r="HMH190" s="13"/>
      <c r="HMI190" s="13"/>
      <c r="HMJ190" s="13"/>
      <c r="HMK190" s="13"/>
      <c r="HML190" s="13"/>
      <c r="HMM190" s="13"/>
      <c r="HMN190" s="13"/>
      <c r="HMO190" s="13"/>
      <c r="HMP190" s="13"/>
      <c r="HMQ190" s="13"/>
      <c r="HMR190" s="13"/>
      <c r="HMS190" s="13"/>
      <c r="HMT190" s="13"/>
      <c r="HMU190" s="13"/>
      <c r="HMV190" s="13"/>
      <c r="HMW190" s="13"/>
      <c r="HMX190" s="13"/>
      <c r="HMY190" s="13"/>
      <c r="HMZ190" s="13"/>
      <c r="HNA190" s="13"/>
      <c r="HNB190" s="13"/>
      <c r="HNC190" s="13"/>
      <c r="HND190" s="13"/>
      <c r="HNE190" s="13"/>
      <c r="HNF190" s="13"/>
      <c r="HNG190" s="13"/>
      <c r="HNH190" s="13"/>
      <c r="HNI190" s="13"/>
      <c r="HNJ190" s="13"/>
      <c r="HNK190" s="13"/>
      <c r="HNL190" s="13"/>
      <c r="HNM190" s="13"/>
      <c r="HNN190" s="13"/>
      <c r="HNO190" s="13"/>
      <c r="HNP190" s="13"/>
      <c r="HNQ190" s="13"/>
      <c r="HNR190" s="13"/>
      <c r="HNS190" s="13"/>
      <c r="HNT190" s="13"/>
      <c r="HNU190" s="13"/>
      <c r="HNV190" s="13"/>
      <c r="HNW190" s="13"/>
      <c r="HNX190" s="13"/>
      <c r="HNY190" s="13"/>
      <c r="HNZ190" s="13"/>
      <c r="HOA190" s="13"/>
      <c r="HOB190" s="13"/>
      <c r="HOC190" s="13"/>
      <c r="HOD190" s="13"/>
      <c r="HOE190" s="13"/>
      <c r="HOF190" s="13"/>
      <c r="HOG190" s="13"/>
      <c r="HOH190" s="13"/>
      <c r="HOI190" s="13"/>
      <c r="HOJ190" s="13"/>
      <c r="HOK190" s="13"/>
      <c r="HOL190" s="13"/>
      <c r="HOM190" s="13"/>
      <c r="HON190" s="13"/>
      <c r="HOO190" s="13"/>
      <c r="HOP190" s="13"/>
      <c r="HOQ190" s="13"/>
      <c r="HOR190" s="13"/>
      <c r="HOS190" s="13"/>
      <c r="HOT190" s="13"/>
      <c r="HOU190" s="13"/>
      <c r="HOV190" s="13"/>
      <c r="HOW190" s="13"/>
      <c r="HOX190" s="13"/>
      <c r="HOY190" s="13"/>
      <c r="HOZ190" s="13"/>
      <c r="HPA190" s="13"/>
      <c r="HPB190" s="13"/>
      <c r="HPC190" s="13"/>
      <c r="HPD190" s="13"/>
      <c r="HPE190" s="13"/>
      <c r="HPF190" s="13"/>
      <c r="HPG190" s="13"/>
      <c r="HPH190" s="13"/>
      <c r="HPI190" s="13"/>
      <c r="HPJ190" s="13"/>
      <c r="HPK190" s="13"/>
      <c r="HPL190" s="13"/>
      <c r="HPM190" s="13"/>
      <c r="HPN190" s="13"/>
      <c r="HPO190" s="13"/>
      <c r="HPP190" s="13"/>
      <c r="HPQ190" s="13"/>
      <c r="HPR190" s="13"/>
      <c r="HPS190" s="13"/>
      <c r="HPT190" s="13"/>
      <c r="HPU190" s="13"/>
      <c r="HPV190" s="13"/>
      <c r="HPW190" s="13"/>
      <c r="HPX190" s="13"/>
      <c r="HPY190" s="13"/>
      <c r="HPZ190" s="13"/>
      <c r="HQA190" s="13"/>
      <c r="HQB190" s="13"/>
      <c r="HQC190" s="13"/>
      <c r="HQD190" s="13"/>
      <c r="HQE190" s="13"/>
      <c r="HQF190" s="13"/>
      <c r="HQG190" s="13"/>
      <c r="HQH190" s="13"/>
      <c r="HQI190" s="13"/>
      <c r="HQJ190" s="13"/>
      <c r="HQK190" s="13"/>
      <c r="HQL190" s="13"/>
      <c r="HQM190" s="13"/>
      <c r="HQN190" s="13"/>
      <c r="HQO190" s="13"/>
      <c r="HQP190" s="13"/>
      <c r="HQQ190" s="13"/>
      <c r="HQR190" s="13"/>
      <c r="HQS190" s="13"/>
      <c r="HQT190" s="13"/>
      <c r="HQU190" s="13"/>
      <c r="HQV190" s="13"/>
      <c r="HQW190" s="13"/>
      <c r="HQX190" s="13"/>
      <c r="HQY190" s="13"/>
      <c r="HQZ190" s="13"/>
      <c r="HRA190" s="13"/>
      <c r="HRB190" s="13"/>
      <c r="HRC190" s="13"/>
      <c r="HRD190" s="13"/>
      <c r="HRE190" s="13"/>
      <c r="HRF190" s="13"/>
      <c r="HRG190" s="13"/>
      <c r="HRH190" s="13"/>
      <c r="HRI190" s="13"/>
      <c r="HRJ190" s="13"/>
      <c r="HRK190" s="13"/>
      <c r="HRL190" s="13"/>
      <c r="HRM190" s="13"/>
      <c r="HRN190" s="13"/>
      <c r="HRO190" s="13"/>
      <c r="HRP190" s="13"/>
      <c r="HRQ190" s="13"/>
      <c r="HRR190" s="13"/>
      <c r="HRS190" s="13"/>
      <c r="HRT190" s="13"/>
      <c r="HRU190" s="13"/>
      <c r="HRV190" s="13"/>
      <c r="HRW190" s="13"/>
      <c r="HRX190" s="13"/>
      <c r="HRY190" s="13"/>
      <c r="HRZ190" s="13"/>
      <c r="HSA190" s="13"/>
      <c r="HSB190" s="13"/>
      <c r="HSC190" s="13"/>
      <c r="HSD190" s="13"/>
      <c r="HSE190" s="13"/>
      <c r="HSF190" s="13"/>
      <c r="HSG190" s="13"/>
      <c r="HSH190" s="13"/>
      <c r="HSI190" s="13"/>
      <c r="HSJ190" s="13"/>
      <c r="HSK190" s="13"/>
      <c r="HSL190" s="13"/>
      <c r="HSM190" s="13"/>
      <c r="HSN190" s="13"/>
      <c r="HSO190" s="13"/>
      <c r="HSP190" s="13"/>
      <c r="HSQ190" s="13"/>
      <c r="HSR190" s="13"/>
      <c r="HSS190" s="13"/>
      <c r="HST190" s="13"/>
      <c r="HSU190" s="13"/>
      <c r="HSV190" s="13"/>
      <c r="HSW190" s="13"/>
      <c r="HSX190" s="13"/>
      <c r="HSY190" s="13"/>
      <c r="HSZ190" s="13"/>
      <c r="HTA190" s="13"/>
      <c r="HTB190" s="13"/>
      <c r="HTC190" s="13"/>
      <c r="HTD190" s="13"/>
      <c r="HTE190" s="13"/>
      <c r="HTF190" s="13"/>
      <c r="HTG190" s="13"/>
      <c r="HTH190" s="13"/>
      <c r="HTI190" s="13"/>
      <c r="HTJ190" s="13"/>
      <c r="HTK190" s="13"/>
      <c r="HTL190" s="13"/>
      <c r="HTM190" s="13"/>
      <c r="HTN190" s="13"/>
      <c r="HTO190" s="13"/>
      <c r="HTP190" s="13"/>
      <c r="HTQ190" s="13"/>
      <c r="HTR190" s="13"/>
      <c r="HTS190" s="13"/>
      <c r="HTT190" s="13"/>
      <c r="HTU190" s="13"/>
      <c r="HTV190" s="13"/>
      <c r="HTW190" s="13"/>
      <c r="HTX190" s="13"/>
      <c r="HTY190" s="13"/>
      <c r="HTZ190" s="13"/>
      <c r="HUA190" s="13"/>
      <c r="HUB190" s="13"/>
      <c r="HUC190" s="13"/>
      <c r="HUD190" s="13"/>
      <c r="HUE190" s="13"/>
      <c r="HUF190" s="13"/>
      <c r="HUG190" s="13"/>
      <c r="HUH190" s="13"/>
      <c r="HUI190" s="13"/>
      <c r="HUJ190" s="13"/>
      <c r="HUK190" s="13"/>
      <c r="HUL190" s="13"/>
      <c r="HUM190" s="13"/>
      <c r="HUN190" s="13"/>
      <c r="HUO190" s="13"/>
      <c r="HUP190" s="13"/>
      <c r="HUQ190" s="13"/>
      <c r="HUR190" s="13"/>
      <c r="HUS190" s="13"/>
      <c r="HUT190" s="13"/>
      <c r="HUU190" s="13"/>
      <c r="HUV190" s="13"/>
      <c r="HUW190" s="13"/>
      <c r="HUX190" s="13"/>
      <c r="HUY190" s="13"/>
      <c r="HUZ190" s="13"/>
      <c r="HVA190" s="13"/>
      <c r="HVB190" s="13"/>
      <c r="HVC190" s="13"/>
      <c r="HVD190" s="13"/>
      <c r="HVE190" s="13"/>
      <c r="HVF190" s="13"/>
      <c r="HVG190" s="13"/>
      <c r="HVH190" s="13"/>
      <c r="HVI190" s="13"/>
      <c r="HVJ190" s="13"/>
      <c r="HVK190" s="13"/>
      <c r="HVL190" s="13"/>
      <c r="HVM190" s="13"/>
      <c r="HVN190" s="13"/>
      <c r="HVO190" s="13"/>
      <c r="HVP190" s="13"/>
      <c r="HVQ190" s="13"/>
      <c r="HVR190" s="13"/>
      <c r="HVS190" s="13"/>
      <c r="HVT190" s="13"/>
      <c r="HVU190" s="13"/>
      <c r="HVV190" s="13"/>
      <c r="HVW190" s="13"/>
      <c r="HVX190" s="13"/>
      <c r="HVY190" s="13"/>
      <c r="HVZ190" s="13"/>
      <c r="HWA190" s="13"/>
      <c r="HWB190" s="13"/>
      <c r="HWC190" s="13"/>
      <c r="HWD190" s="13"/>
      <c r="HWE190" s="13"/>
      <c r="HWF190" s="13"/>
      <c r="HWG190" s="13"/>
      <c r="HWH190" s="13"/>
      <c r="HWI190" s="13"/>
      <c r="HWJ190" s="13"/>
      <c r="HWK190" s="13"/>
      <c r="HWL190" s="13"/>
      <c r="HWM190" s="13"/>
      <c r="HWN190" s="13"/>
      <c r="HWO190" s="13"/>
      <c r="HWP190" s="13"/>
      <c r="HWQ190" s="13"/>
      <c r="HWR190" s="13"/>
      <c r="HWS190" s="13"/>
      <c r="HWT190" s="13"/>
      <c r="HWU190" s="13"/>
      <c r="HWV190" s="13"/>
      <c r="HWW190" s="13"/>
      <c r="HWX190" s="13"/>
      <c r="HWY190" s="13"/>
      <c r="HWZ190" s="13"/>
      <c r="HXA190" s="13"/>
      <c r="HXB190" s="13"/>
      <c r="HXC190" s="13"/>
      <c r="HXD190" s="13"/>
      <c r="HXE190" s="13"/>
      <c r="HXF190" s="13"/>
      <c r="HXG190" s="13"/>
      <c r="HXH190" s="13"/>
      <c r="HXI190" s="13"/>
      <c r="HXJ190" s="13"/>
      <c r="HXK190" s="13"/>
      <c r="HXL190" s="13"/>
      <c r="HXM190" s="13"/>
      <c r="HXN190" s="13"/>
      <c r="HXO190" s="13"/>
      <c r="HXP190" s="13"/>
      <c r="HXQ190" s="13"/>
      <c r="HXR190" s="13"/>
      <c r="HXS190" s="13"/>
      <c r="HXT190" s="13"/>
      <c r="HXU190" s="13"/>
      <c r="HXV190" s="13"/>
      <c r="HXW190" s="13"/>
      <c r="HXX190" s="13"/>
      <c r="HXY190" s="13"/>
      <c r="HXZ190" s="13"/>
      <c r="HYA190" s="13"/>
      <c r="HYB190" s="13"/>
      <c r="HYC190" s="13"/>
      <c r="HYD190" s="13"/>
      <c r="HYE190" s="13"/>
      <c r="HYF190" s="13"/>
      <c r="HYG190" s="13"/>
      <c r="HYH190" s="13"/>
      <c r="HYI190" s="13"/>
      <c r="HYJ190" s="13"/>
      <c r="HYK190" s="13"/>
      <c r="HYL190" s="13"/>
      <c r="HYM190" s="13"/>
      <c r="HYN190" s="13"/>
      <c r="HYO190" s="13"/>
      <c r="HYP190" s="13"/>
      <c r="HYQ190" s="13"/>
      <c r="HYR190" s="13"/>
      <c r="HYS190" s="13"/>
      <c r="HYT190" s="13"/>
      <c r="HYU190" s="13"/>
      <c r="HYV190" s="13"/>
      <c r="HYW190" s="13"/>
      <c r="HYX190" s="13"/>
      <c r="HYY190" s="13"/>
      <c r="HYZ190" s="13"/>
      <c r="HZA190" s="13"/>
      <c r="HZB190" s="13"/>
      <c r="HZC190" s="13"/>
      <c r="HZD190" s="13"/>
      <c r="HZE190" s="13"/>
      <c r="HZF190" s="13"/>
      <c r="HZG190" s="13"/>
      <c r="HZH190" s="13"/>
      <c r="HZI190" s="13"/>
      <c r="HZJ190" s="13"/>
      <c r="HZK190" s="13"/>
      <c r="HZL190" s="13"/>
      <c r="HZM190" s="13"/>
      <c r="HZN190" s="13"/>
      <c r="HZO190" s="13"/>
      <c r="HZP190" s="13"/>
      <c r="HZQ190" s="13"/>
      <c r="HZR190" s="13"/>
      <c r="HZS190" s="13"/>
      <c r="HZT190" s="13"/>
      <c r="HZU190" s="13"/>
      <c r="HZV190" s="13"/>
      <c r="HZW190" s="13"/>
      <c r="HZX190" s="13"/>
      <c r="HZY190" s="13"/>
      <c r="HZZ190" s="13"/>
      <c r="IAA190" s="13"/>
      <c r="IAB190" s="13"/>
      <c r="IAC190" s="13"/>
      <c r="IAD190" s="13"/>
      <c r="IAE190" s="13"/>
      <c r="IAF190" s="13"/>
      <c r="IAG190" s="13"/>
      <c r="IAH190" s="13"/>
      <c r="IAI190" s="13"/>
      <c r="IAJ190" s="13"/>
      <c r="IAK190" s="13"/>
      <c r="IAL190" s="13"/>
      <c r="IAM190" s="13"/>
      <c r="IAN190" s="13"/>
      <c r="IAO190" s="13"/>
      <c r="IAP190" s="13"/>
      <c r="IAQ190" s="13"/>
      <c r="IAR190" s="13"/>
      <c r="IAS190" s="13"/>
      <c r="IAT190" s="13"/>
      <c r="IAU190" s="13"/>
      <c r="IAV190" s="13"/>
      <c r="IAW190" s="13"/>
      <c r="IAX190" s="13"/>
      <c r="IAY190" s="13"/>
      <c r="IAZ190" s="13"/>
      <c r="IBA190" s="13"/>
      <c r="IBB190" s="13"/>
      <c r="IBC190" s="13"/>
      <c r="IBD190" s="13"/>
      <c r="IBE190" s="13"/>
      <c r="IBF190" s="13"/>
      <c r="IBG190" s="13"/>
      <c r="IBH190" s="13"/>
      <c r="IBI190" s="13"/>
      <c r="IBJ190" s="13"/>
      <c r="IBK190" s="13"/>
      <c r="IBL190" s="13"/>
      <c r="IBM190" s="13"/>
      <c r="IBN190" s="13"/>
      <c r="IBO190" s="13"/>
      <c r="IBP190" s="13"/>
      <c r="IBQ190" s="13"/>
      <c r="IBR190" s="13"/>
      <c r="IBS190" s="13"/>
      <c r="IBT190" s="13"/>
      <c r="IBU190" s="13"/>
      <c r="IBV190" s="13"/>
      <c r="IBW190" s="13"/>
      <c r="IBX190" s="13"/>
      <c r="IBY190" s="13"/>
      <c r="IBZ190" s="13"/>
      <c r="ICA190" s="13"/>
      <c r="ICB190" s="13"/>
      <c r="ICC190" s="13"/>
      <c r="ICD190" s="13"/>
      <c r="ICE190" s="13"/>
      <c r="ICF190" s="13"/>
      <c r="ICG190" s="13"/>
      <c r="ICH190" s="13"/>
      <c r="ICI190" s="13"/>
      <c r="ICJ190" s="13"/>
      <c r="ICK190" s="13"/>
      <c r="ICL190" s="13"/>
      <c r="ICM190" s="13"/>
      <c r="ICN190" s="13"/>
      <c r="ICO190" s="13"/>
      <c r="ICP190" s="13"/>
      <c r="ICQ190" s="13"/>
      <c r="ICR190" s="13"/>
      <c r="ICS190" s="13"/>
      <c r="ICT190" s="13"/>
      <c r="ICU190" s="13"/>
      <c r="ICV190" s="13"/>
      <c r="ICW190" s="13"/>
      <c r="ICX190" s="13"/>
      <c r="ICY190" s="13"/>
      <c r="ICZ190" s="13"/>
      <c r="IDA190" s="13"/>
      <c r="IDB190" s="13"/>
      <c r="IDC190" s="13"/>
      <c r="IDD190" s="13"/>
      <c r="IDE190" s="13"/>
      <c r="IDF190" s="13"/>
      <c r="IDG190" s="13"/>
      <c r="IDH190" s="13"/>
      <c r="IDI190" s="13"/>
      <c r="IDJ190" s="13"/>
      <c r="IDK190" s="13"/>
      <c r="IDL190" s="13"/>
      <c r="IDM190" s="13"/>
      <c r="IDN190" s="13"/>
      <c r="IDO190" s="13"/>
      <c r="IDP190" s="13"/>
      <c r="IDQ190" s="13"/>
      <c r="IDR190" s="13"/>
      <c r="IDS190" s="13"/>
      <c r="IDT190" s="13"/>
      <c r="IDU190" s="13"/>
      <c r="IDV190" s="13"/>
      <c r="IDW190" s="13"/>
      <c r="IDX190" s="13"/>
      <c r="IDY190" s="13"/>
      <c r="IDZ190" s="13"/>
      <c r="IEA190" s="13"/>
      <c r="IEB190" s="13"/>
      <c r="IEC190" s="13"/>
      <c r="IED190" s="13"/>
      <c r="IEE190" s="13"/>
      <c r="IEF190" s="13"/>
      <c r="IEG190" s="13"/>
      <c r="IEH190" s="13"/>
      <c r="IEI190" s="13"/>
      <c r="IEJ190" s="13"/>
      <c r="IEK190" s="13"/>
      <c r="IEL190" s="13"/>
      <c r="IEM190" s="13"/>
      <c r="IEN190" s="13"/>
      <c r="IEO190" s="13"/>
      <c r="IEP190" s="13"/>
      <c r="IEQ190" s="13"/>
      <c r="IER190" s="13"/>
      <c r="IES190" s="13"/>
      <c r="IET190" s="13"/>
      <c r="IEU190" s="13"/>
      <c r="IEV190" s="13"/>
      <c r="IEW190" s="13"/>
      <c r="IEX190" s="13"/>
      <c r="IEY190" s="13"/>
      <c r="IEZ190" s="13"/>
      <c r="IFA190" s="13"/>
      <c r="IFB190" s="13"/>
      <c r="IFC190" s="13"/>
      <c r="IFD190" s="13"/>
      <c r="IFE190" s="13"/>
      <c r="IFF190" s="13"/>
      <c r="IFG190" s="13"/>
      <c r="IFH190" s="13"/>
      <c r="IFI190" s="13"/>
      <c r="IFJ190" s="13"/>
      <c r="IFK190" s="13"/>
      <c r="IFL190" s="13"/>
      <c r="IFM190" s="13"/>
      <c r="IFN190" s="13"/>
      <c r="IFO190" s="13"/>
      <c r="IFP190" s="13"/>
      <c r="IFQ190" s="13"/>
      <c r="IFR190" s="13"/>
      <c r="IFS190" s="13"/>
      <c r="IFT190" s="13"/>
      <c r="IFU190" s="13"/>
      <c r="IFV190" s="13"/>
      <c r="IFW190" s="13"/>
      <c r="IFX190" s="13"/>
      <c r="IFY190" s="13"/>
      <c r="IFZ190" s="13"/>
      <c r="IGA190" s="13"/>
      <c r="IGB190" s="13"/>
      <c r="IGC190" s="13"/>
      <c r="IGD190" s="13"/>
      <c r="IGE190" s="13"/>
      <c r="IGF190" s="13"/>
      <c r="IGG190" s="13"/>
      <c r="IGH190" s="13"/>
      <c r="IGI190" s="13"/>
      <c r="IGJ190" s="13"/>
      <c r="IGK190" s="13"/>
      <c r="IGL190" s="13"/>
      <c r="IGM190" s="13"/>
      <c r="IGN190" s="13"/>
      <c r="IGO190" s="13"/>
      <c r="IGP190" s="13"/>
      <c r="IGQ190" s="13"/>
      <c r="IGR190" s="13"/>
      <c r="IGS190" s="13"/>
      <c r="IGT190" s="13"/>
      <c r="IGU190" s="13"/>
      <c r="IGV190" s="13"/>
      <c r="IGW190" s="13"/>
      <c r="IGX190" s="13"/>
      <c r="IGY190" s="13"/>
      <c r="IGZ190" s="13"/>
      <c r="IHA190" s="13"/>
      <c r="IHB190" s="13"/>
      <c r="IHC190" s="13"/>
      <c r="IHD190" s="13"/>
      <c r="IHE190" s="13"/>
      <c r="IHF190" s="13"/>
      <c r="IHG190" s="13"/>
      <c r="IHH190" s="13"/>
      <c r="IHI190" s="13"/>
      <c r="IHJ190" s="13"/>
      <c r="IHK190" s="13"/>
      <c r="IHL190" s="13"/>
      <c r="IHM190" s="13"/>
      <c r="IHN190" s="13"/>
      <c r="IHO190" s="13"/>
      <c r="IHP190" s="13"/>
      <c r="IHQ190" s="13"/>
      <c r="IHR190" s="13"/>
      <c r="IHS190" s="13"/>
      <c r="IHT190" s="13"/>
      <c r="IHU190" s="13"/>
      <c r="IHV190" s="13"/>
      <c r="IHW190" s="13"/>
      <c r="IHX190" s="13"/>
      <c r="IHY190" s="13"/>
      <c r="IHZ190" s="13"/>
      <c r="IIA190" s="13"/>
      <c r="IIB190" s="13"/>
      <c r="IIC190" s="13"/>
      <c r="IID190" s="13"/>
      <c r="IIE190" s="13"/>
      <c r="IIF190" s="13"/>
      <c r="IIG190" s="13"/>
      <c r="IIH190" s="13"/>
      <c r="III190" s="13"/>
      <c r="IIJ190" s="13"/>
      <c r="IIK190" s="13"/>
      <c r="IIL190" s="13"/>
      <c r="IIM190" s="13"/>
      <c r="IIN190" s="13"/>
      <c r="IIO190" s="13"/>
      <c r="IIP190" s="13"/>
      <c r="IIQ190" s="13"/>
      <c r="IIR190" s="13"/>
      <c r="IIS190" s="13"/>
      <c r="IIT190" s="13"/>
      <c r="IIU190" s="13"/>
      <c r="IIV190" s="13"/>
      <c r="IIW190" s="13"/>
      <c r="IIX190" s="13"/>
      <c r="IIY190" s="13"/>
      <c r="IIZ190" s="13"/>
      <c r="IJA190" s="13"/>
      <c r="IJB190" s="13"/>
      <c r="IJC190" s="13"/>
      <c r="IJD190" s="13"/>
      <c r="IJE190" s="13"/>
      <c r="IJF190" s="13"/>
      <c r="IJG190" s="13"/>
      <c r="IJH190" s="13"/>
      <c r="IJI190" s="13"/>
      <c r="IJJ190" s="13"/>
      <c r="IJK190" s="13"/>
      <c r="IJL190" s="13"/>
      <c r="IJM190" s="13"/>
      <c r="IJN190" s="13"/>
      <c r="IJO190" s="13"/>
      <c r="IJP190" s="13"/>
      <c r="IJQ190" s="13"/>
      <c r="IJR190" s="13"/>
      <c r="IJS190" s="13"/>
      <c r="IJT190" s="13"/>
      <c r="IJU190" s="13"/>
      <c r="IJV190" s="13"/>
      <c r="IJW190" s="13"/>
      <c r="IJX190" s="13"/>
      <c r="IJY190" s="13"/>
      <c r="IJZ190" s="13"/>
      <c r="IKA190" s="13"/>
      <c r="IKB190" s="13"/>
      <c r="IKC190" s="13"/>
      <c r="IKD190" s="13"/>
      <c r="IKE190" s="13"/>
      <c r="IKF190" s="13"/>
      <c r="IKG190" s="13"/>
      <c r="IKH190" s="13"/>
      <c r="IKI190" s="13"/>
      <c r="IKJ190" s="13"/>
      <c r="IKK190" s="13"/>
      <c r="IKL190" s="13"/>
      <c r="IKM190" s="13"/>
      <c r="IKN190" s="13"/>
      <c r="IKO190" s="13"/>
      <c r="IKP190" s="13"/>
      <c r="IKQ190" s="13"/>
      <c r="IKR190" s="13"/>
      <c r="IKS190" s="13"/>
      <c r="IKT190" s="13"/>
      <c r="IKU190" s="13"/>
      <c r="IKV190" s="13"/>
      <c r="IKW190" s="13"/>
      <c r="IKX190" s="13"/>
      <c r="IKY190" s="13"/>
      <c r="IKZ190" s="13"/>
      <c r="ILA190" s="13"/>
      <c r="ILB190" s="13"/>
      <c r="ILC190" s="13"/>
      <c r="ILD190" s="13"/>
      <c r="ILE190" s="13"/>
      <c r="ILF190" s="13"/>
      <c r="ILG190" s="13"/>
      <c r="ILH190" s="13"/>
      <c r="ILI190" s="13"/>
      <c r="ILJ190" s="13"/>
      <c r="ILK190" s="13"/>
      <c r="ILL190" s="13"/>
      <c r="ILM190" s="13"/>
      <c r="ILN190" s="13"/>
      <c r="ILO190" s="13"/>
      <c r="ILP190" s="13"/>
      <c r="ILQ190" s="13"/>
      <c r="ILR190" s="13"/>
      <c r="ILS190" s="13"/>
      <c r="ILT190" s="13"/>
      <c r="ILU190" s="13"/>
      <c r="ILV190" s="13"/>
      <c r="ILW190" s="13"/>
      <c r="ILX190" s="13"/>
      <c r="ILY190" s="13"/>
      <c r="ILZ190" s="13"/>
      <c r="IMA190" s="13"/>
      <c r="IMB190" s="13"/>
      <c r="IMC190" s="13"/>
      <c r="IMD190" s="13"/>
      <c r="IME190" s="13"/>
      <c r="IMF190" s="13"/>
      <c r="IMG190" s="13"/>
      <c r="IMH190" s="13"/>
      <c r="IMI190" s="13"/>
      <c r="IMJ190" s="13"/>
      <c r="IMK190" s="13"/>
      <c r="IML190" s="13"/>
      <c r="IMM190" s="13"/>
      <c r="IMN190" s="13"/>
      <c r="IMO190" s="13"/>
      <c r="IMP190" s="13"/>
      <c r="IMQ190" s="13"/>
      <c r="IMR190" s="13"/>
      <c r="IMS190" s="13"/>
      <c r="IMT190" s="13"/>
      <c r="IMU190" s="13"/>
      <c r="IMV190" s="13"/>
      <c r="IMW190" s="13"/>
      <c r="IMX190" s="13"/>
      <c r="IMY190" s="13"/>
      <c r="IMZ190" s="13"/>
      <c r="INA190" s="13"/>
      <c r="INB190" s="13"/>
      <c r="INC190" s="13"/>
      <c r="IND190" s="13"/>
      <c r="INE190" s="13"/>
      <c r="INF190" s="13"/>
      <c r="ING190" s="13"/>
      <c r="INH190" s="13"/>
      <c r="INI190" s="13"/>
      <c r="INJ190" s="13"/>
      <c r="INK190" s="13"/>
      <c r="INL190" s="13"/>
      <c r="INM190" s="13"/>
      <c r="INN190" s="13"/>
      <c r="INO190" s="13"/>
      <c r="INP190" s="13"/>
      <c r="INQ190" s="13"/>
      <c r="INR190" s="13"/>
      <c r="INS190" s="13"/>
      <c r="INT190" s="13"/>
      <c r="INU190" s="13"/>
      <c r="INV190" s="13"/>
      <c r="INW190" s="13"/>
      <c r="INX190" s="13"/>
      <c r="INY190" s="13"/>
      <c r="INZ190" s="13"/>
      <c r="IOA190" s="13"/>
      <c r="IOB190" s="13"/>
      <c r="IOC190" s="13"/>
      <c r="IOD190" s="13"/>
      <c r="IOE190" s="13"/>
      <c r="IOF190" s="13"/>
      <c r="IOG190" s="13"/>
      <c r="IOH190" s="13"/>
      <c r="IOI190" s="13"/>
      <c r="IOJ190" s="13"/>
      <c r="IOK190" s="13"/>
      <c r="IOL190" s="13"/>
      <c r="IOM190" s="13"/>
      <c r="ION190" s="13"/>
      <c r="IOO190" s="13"/>
      <c r="IOP190" s="13"/>
      <c r="IOQ190" s="13"/>
      <c r="IOR190" s="13"/>
      <c r="IOS190" s="13"/>
      <c r="IOT190" s="13"/>
      <c r="IOU190" s="13"/>
      <c r="IOV190" s="13"/>
      <c r="IOW190" s="13"/>
      <c r="IOX190" s="13"/>
      <c r="IOY190" s="13"/>
      <c r="IOZ190" s="13"/>
      <c r="IPA190" s="13"/>
      <c r="IPB190" s="13"/>
      <c r="IPC190" s="13"/>
      <c r="IPD190" s="13"/>
      <c r="IPE190" s="13"/>
      <c r="IPF190" s="13"/>
      <c r="IPG190" s="13"/>
      <c r="IPH190" s="13"/>
      <c r="IPI190" s="13"/>
      <c r="IPJ190" s="13"/>
      <c r="IPK190" s="13"/>
      <c r="IPL190" s="13"/>
      <c r="IPM190" s="13"/>
      <c r="IPN190" s="13"/>
      <c r="IPO190" s="13"/>
      <c r="IPP190" s="13"/>
      <c r="IPQ190" s="13"/>
      <c r="IPR190" s="13"/>
      <c r="IPS190" s="13"/>
      <c r="IPT190" s="13"/>
      <c r="IPU190" s="13"/>
      <c r="IPV190" s="13"/>
      <c r="IPW190" s="13"/>
      <c r="IPX190" s="13"/>
      <c r="IPY190" s="13"/>
      <c r="IPZ190" s="13"/>
      <c r="IQA190" s="13"/>
      <c r="IQB190" s="13"/>
      <c r="IQC190" s="13"/>
      <c r="IQD190" s="13"/>
      <c r="IQE190" s="13"/>
      <c r="IQF190" s="13"/>
      <c r="IQG190" s="13"/>
      <c r="IQH190" s="13"/>
      <c r="IQI190" s="13"/>
      <c r="IQJ190" s="13"/>
      <c r="IQK190" s="13"/>
      <c r="IQL190" s="13"/>
      <c r="IQM190" s="13"/>
      <c r="IQN190" s="13"/>
      <c r="IQO190" s="13"/>
      <c r="IQP190" s="13"/>
      <c r="IQQ190" s="13"/>
      <c r="IQR190" s="13"/>
      <c r="IQS190" s="13"/>
      <c r="IQT190" s="13"/>
      <c r="IQU190" s="13"/>
      <c r="IQV190" s="13"/>
      <c r="IQW190" s="13"/>
      <c r="IQX190" s="13"/>
      <c r="IQY190" s="13"/>
      <c r="IQZ190" s="13"/>
      <c r="IRA190" s="13"/>
      <c r="IRB190" s="13"/>
      <c r="IRC190" s="13"/>
      <c r="IRD190" s="13"/>
      <c r="IRE190" s="13"/>
      <c r="IRF190" s="13"/>
      <c r="IRG190" s="13"/>
      <c r="IRH190" s="13"/>
      <c r="IRI190" s="13"/>
      <c r="IRJ190" s="13"/>
      <c r="IRK190" s="13"/>
      <c r="IRL190" s="13"/>
      <c r="IRM190" s="13"/>
      <c r="IRN190" s="13"/>
      <c r="IRO190" s="13"/>
      <c r="IRP190" s="13"/>
      <c r="IRQ190" s="13"/>
      <c r="IRR190" s="13"/>
      <c r="IRS190" s="13"/>
      <c r="IRT190" s="13"/>
      <c r="IRU190" s="13"/>
      <c r="IRV190" s="13"/>
      <c r="IRW190" s="13"/>
      <c r="IRX190" s="13"/>
      <c r="IRY190" s="13"/>
      <c r="IRZ190" s="13"/>
      <c r="ISA190" s="13"/>
      <c r="ISB190" s="13"/>
      <c r="ISC190" s="13"/>
      <c r="ISD190" s="13"/>
      <c r="ISE190" s="13"/>
      <c r="ISF190" s="13"/>
      <c r="ISG190" s="13"/>
      <c r="ISH190" s="13"/>
      <c r="ISI190" s="13"/>
      <c r="ISJ190" s="13"/>
      <c r="ISK190" s="13"/>
      <c r="ISL190" s="13"/>
      <c r="ISM190" s="13"/>
      <c r="ISN190" s="13"/>
      <c r="ISO190" s="13"/>
      <c r="ISP190" s="13"/>
      <c r="ISQ190" s="13"/>
      <c r="ISR190" s="13"/>
      <c r="ISS190" s="13"/>
      <c r="IST190" s="13"/>
      <c r="ISU190" s="13"/>
      <c r="ISV190" s="13"/>
      <c r="ISW190" s="13"/>
      <c r="ISX190" s="13"/>
      <c r="ISY190" s="13"/>
      <c r="ISZ190" s="13"/>
      <c r="ITA190" s="13"/>
      <c r="ITB190" s="13"/>
      <c r="ITC190" s="13"/>
      <c r="ITD190" s="13"/>
      <c r="ITE190" s="13"/>
      <c r="ITF190" s="13"/>
      <c r="ITG190" s="13"/>
      <c r="ITH190" s="13"/>
      <c r="ITI190" s="13"/>
      <c r="ITJ190" s="13"/>
      <c r="ITK190" s="13"/>
      <c r="ITL190" s="13"/>
      <c r="ITM190" s="13"/>
      <c r="ITN190" s="13"/>
      <c r="ITO190" s="13"/>
      <c r="ITP190" s="13"/>
      <c r="ITQ190" s="13"/>
      <c r="ITR190" s="13"/>
      <c r="ITS190" s="13"/>
      <c r="ITT190" s="13"/>
      <c r="ITU190" s="13"/>
      <c r="ITV190" s="13"/>
      <c r="ITW190" s="13"/>
      <c r="ITX190" s="13"/>
      <c r="ITY190" s="13"/>
      <c r="ITZ190" s="13"/>
      <c r="IUA190" s="13"/>
      <c r="IUB190" s="13"/>
      <c r="IUC190" s="13"/>
      <c r="IUD190" s="13"/>
      <c r="IUE190" s="13"/>
      <c r="IUF190" s="13"/>
      <c r="IUG190" s="13"/>
      <c r="IUH190" s="13"/>
      <c r="IUI190" s="13"/>
      <c r="IUJ190" s="13"/>
      <c r="IUK190" s="13"/>
      <c r="IUL190" s="13"/>
      <c r="IUM190" s="13"/>
      <c r="IUN190" s="13"/>
      <c r="IUO190" s="13"/>
      <c r="IUP190" s="13"/>
      <c r="IUQ190" s="13"/>
      <c r="IUR190" s="13"/>
      <c r="IUS190" s="13"/>
      <c r="IUT190" s="13"/>
      <c r="IUU190" s="13"/>
      <c r="IUV190" s="13"/>
      <c r="IUW190" s="13"/>
      <c r="IUX190" s="13"/>
      <c r="IUY190" s="13"/>
      <c r="IUZ190" s="13"/>
      <c r="IVA190" s="13"/>
      <c r="IVB190" s="13"/>
      <c r="IVC190" s="13"/>
      <c r="IVD190" s="13"/>
      <c r="IVE190" s="13"/>
      <c r="IVF190" s="13"/>
      <c r="IVG190" s="13"/>
      <c r="IVH190" s="13"/>
      <c r="IVI190" s="13"/>
      <c r="IVJ190" s="13"/>
      <c r="IVK190" s="13"/>
      <c r="IVL190" s="13"/>
      <c r="IVM190" s="13"/>
      <c r="IVN190" s="13"/>
      <c r="IVO190" s="13"/>
      <c r="IVP190" s="13"/>
      <c r="IVQ190" s="13"/>
      <c r="IVR190" s="13"/>
      <c r="IVS190" s="13"/>
      <c r="IVT190" s="13"/>
      <c r="IVU190" s="13"/>
      <c r="IVV190" s="13"/>
      <c r="IVW190" s="13"/>
      <c r="IVX190" s="13"/>
      <c r="IVY190" s="13"/>
      <c r="IVZ190" s="13"/>
      <c r="IWA190" s="13"/>
      <c r="IWB190" s="13"/>
      <c r="IWC190" s="13"/>
      <c r="IWD190" s="13"/>
      <c r="IWE190" s="13"/>
      <c r="IWF190" s="13"/>
      <c r="IWG190" s="13"/>
      <c r="IWH190" s="13"/>
      <c r="IWI190" s="13"/>
      <c r="IWJ190" s="13"/>
      <c r="IWK190" s="13"/>
      <c r="IWL190" s="13"/>
      <c r="IWM190" s="13"/>
      <c r="IWN190" s="13"/>
      <c r="IWO190" s="13"/>
      <c r="IWP190" s="13"/>
      <c r="IWQ190" s="13"/>
      <c r="IWR190" s="13"/>
      <c r="IWS190" s="13"/>
      <c r="IWT190" s="13"/>
      <c r="IWU190" s="13"/>
      <c r="IWV190" s="13"/>
      <c r="IWW190" s="13"/>
      <c r="IWX190" s="13"/>
      <c r="IWY190" s="13"/>
      <c r="IWZ190" s="13"/>
      <c r="IXA190" s="13"/>
      <c r="IXB190" s="13"/>
      <c r="IXC190" s="13"/>
      <c r="IXD190" s="13"/>
      <c r="IXE190" s="13"/>
      <c r="IXF190" s="13"/>
      <c r="IXG190" s="13"/>
      <c r="IXH190" s="13"/>
      <c r="IXI190" s="13"/>
      <c r="IXJ190" s="13"/>
      <c r="IXK190" s="13"/>
      <c r="IXL190" s="13"/>
      <c r="IXM190" s="13"/>
      <c r="IXN190" s="13"/>
      <c r="IXO190" s="13"/>
      <c r="IXP190" s="13"/>
      <c r="IXQ190" s="13"/>
      <c r="IXR190" s="13"/>
      <c r="IXS190" s="13"/>
      <c r="IXT190" s="13"/>
      <c r="IXU190" s="13"/>
      <c r="IXV190" s="13"/>
      <c r="IXW190" s="13"/>
      <c r="IXX190" s="13"/>
      <c r="IXY190" s="13"/>
      <c r="IXZ190" s="13"/>
      <c r="IYA190" s="13"/>
      <c r="IYB190" s="13"/>
      <c r="IYC190" s="13"/>
      <c r="IYD190" s="13"/>
      <c r="IYE190" s="13"/>
      <c r="IYF190" s="13"/>
      <c r="IYG190" s="13"/>
      <c r="IYH190" s="13"/>
      <c r="IYI190" s="13"/>
      <c r="IYJ190" s="13"/>
      <c r="IYK190" s="13"/>
      <c r="IYL190" s="13"/>
      <c r="IYM190" s="13"/>
      <c r="IYN190" s="13"/>
      <c r="IYO190" s="13"/>
      <c r="IYP190" s="13"/>
      <c r="IYQ190" s="13"/>
      <c r="IYR190" s="13"/>
      <c r="IYS190" s="13"/>
      <c r="IYT190" s="13"/>
      <c r="IYU190" s="13"/>
      <c r="IYV190" s="13"/>
      <c r="IYW190" s="13"/>
      <c r="IYX190" s="13"/>
      <c r="IYY190" s="13"/>
      <c r="IYZ190" s="13"/>
      <c r="IZA190" s="13"/>
      <c r="IZB190" s="13"/>
      <c r="IZC190" s="13"/>
      <c r="IZD190" s="13"/>
      <c r="IZE190" s="13"/>
      <c r="IZF190" s="13"/>
      <c r="IZG190" s="13"/>
      <c r="IZH190" s="13"/>
      <c r="IZI190" s="13"/>
      <c r="IZJ190" s="13"/>
      <c r="IZK190" s="13"/>
      <c r="IZL190" s="13"/>
      <c r="IZM190" s="13"/>
      <c r="IZN190" s="13"/>
      <c r="IZO190" s="13"/>
      <c r="IZP190" s="13"/>
      <c r="IZQ190" s="13"/>
      <c r="IZR190" s="13"/>
      <c r="IZS190" s="13"/>
      <c r="IZT190" s="13"/>
      <c r="IZU190" s="13"/>
      <c r="IZV190" s="13"/>
      <c r="IZW190" s="13"/>
      <c r="IZX190" s="13"/>
      <c r="IZY190" s="13"/>
      <c r="IZZ190" s="13"/>
      <c r="JAA190" s="13"/>
      <c r="JAB190" s="13"/>
      <c r="JAC190" s="13"/>
      <c r="JAD190" s="13"/>
      <c r="JAE190" s="13"/>
      <c r="JAF190" s="13"/>
      <c r="JAG190" s="13"/>
      <c r="JAH190" s="13"/>
      <c r="JAI190" s="13"/>
      <c r="JAJ190" s="13"/>
      <c r="JAK190" s="13"/>
      <c r="JAL190" s="13"/>
      <c r="JAM190" s="13"/>
      <c r="JAN190" s="13"/>
      <c r="JAO190" s="13"/>
      <c r="JAP190" s="13"/>
      <c r="JAQ190" s="13"/>
      <c r="JAR190" s="13"/>
      <c r="JAS190" s="13"/>
      <c r="JAT190" s="13"/>
      <c r="JAU190" s="13"/>
      <c r="JAV190" s="13"/>
      <c r="JAW190" s="13"/>
      <c r="JAX190" s="13"/>
      <c r="JAY190" s="13"/>
      <c r="JAZ190" s="13"/>
      <c r="JBA190" s="13"/>
      <c r="JBB190" s="13"/>
      <c r="JBC190" s="13"/>
      <c r="JBD190" s="13"/>
      <c r="JBE190" s="13"/>
      <c r="JBF190" s="13"/>
      <c r="JBG190" s="13"/>
      <c r="JBH190" s="13"/>
      <c r="JBI190" s="13"/>
      <c r="JBJ190" s="13"/>
      <c r="JBK190" s="13"/>
      <c r="JBL190" s="13"/>
      <c r="JBM190" s="13"/>
      <c r="JBN190" s="13"/>
      <c r="JBO190" s="13"/>
      <c r="JBP190" s="13"/>
      <c r="JBQ190" s="13"/>
      <c r="JBR190" s="13"/>
      <c r="JBS190" s="13"/>
      <c r="JBT190" s="13"/>
      <c r="JBU190" s="13"/>
      <c r="JBV190" s="13"/>
      <c r="JBW190" s="13"/>
      <c r="JBX190" s="13"/>
      <c r="JBY190" s="13"/>
      <c r="JBZ190" s="13"/>
      <c r="JCA190" s="13"/>
      <c r="JCB190" s="13"/>
      <c r="JCC190" s="13"/>
      <c r="JCD190" s="13"/>
      <c r="JCE190" s="13"/>
      <c r="JCF190" s="13"/>
      <c r="JCG190" s="13"/>
      <c r="JCH190" s="13"/>
      <c r="JCI190" s="13"/>
      <c r="JCJ190" s="13"/>
      <c r="JCK190" s="13"/>
      <c r="JCL190" s="13"/>
      <c r="JCM190" s="13"/>
      <c r="JCN190" s="13"/>
      <c r="JCO190" s="13"/>
      <c r="JCP190" s="13"/>
      <c r="JCQ190" s="13"/>
      <c r="JCR190" s="13"/>
      <c r="JCS190" s="13"/>
      <c r="JCT190" s="13"/>
      <c r="JCU190" s="13"/>
      <c r="JCV190" s="13"/>
      <c r="JCW190" s="13"/>
      <c r="JCX190" s="13"/>
      <c r="JCY190" s="13"/>
      <c r="JCZ190" s="13"/>
      <c r="JDA190" s="13"/>
      <c r="JDB190" s="13"/>
      <c r="JDC190" s="13"/>
      <c r="JDD190" s="13"/>
      <c r="JDE190" s="13"/>
      <c r="JDF190" s="13"/>
      <c r="JDG190" s="13"/>
      <c r="JDH190" s="13"/>
      <c r="JDI190" s="13"/>
      <c r="JDJ190" s="13"/>
      <c r="JDK190" s="13"/>
      <c r="JDL190" s="13"/>
      <c r="JDM190" s="13"/>
      <c r="JDN190" s="13"/>
      <c r="JDO190" s="13"/>
      <c r="JDP190" s="13"/>
      <c r="JDQ190" s="13"/>
      <c r="JDR190" s="13"/>
      <c r="JDS190" s="13"/>
      <c r="JDT190" s="13"/>
      <c r="JDU190" s="13"/>
      <c r="JDV190" s="13"/>
      <c r="JDW190" s="13"/>
      <c r="JDX190" s="13"/>
      <c r="JDY190" s="13"/>
      <c r="JDZ190" s="13"/>
      <c r="JEA190" s="13"/>
      <c r="JEB190" s="13"/>
      <c r="JEC190" s="13"/>
      <c r="JED190" s="13"/>
      <c r="JEE190" s="13"/>
      <c r="JEF190" s="13"/>
      <c r="JEG190" s="13"/>
      <c r="JEH190" s="13"/>
      <c r="JEI190" s="13"/>
      <c r="JEJ190" s="13"/>
      <c r="JEK190" s="13"/>
      <c r="JEL190" s="13"/>
      <c r="JEM190" s="13"/>
      <c r="JEN190" s="13"/>
      <c r="JEO190" s="13"/>
      <c r="JEP190" s="13"/>
      <c r="JEQ190" s="13"/>
      <c r="JER190" s="13"/>
      <c r="JES190" s="13"/>
      <c r="JET190" s="13"/>
      <c r="JEU190" s="13"/>
      <c r="JEV190" s="13"/>
      <c r="JEW190" s="13"/>
      <c r="JEX190" s="13"/>
      <c r="JEY190" s="13"/>
      <c r="JEZ190" s="13"/>
      <c r="JFA190" s="13"/>
      <c r="JFB190" s="13"/>
      <c r="JFC190" s="13"/>
      <c r="JFD190" s="13"/>
      <c r="JFE190" s="13"/>
      <c r="JFF190" s="13"/>
      <c r="JFG190" s="13"/>
      <c r="JFH190" s="13"/>
      <c r="JFI190" s="13"/>
      <c r="JFJ190" s="13"/>
      <c r="JFK190" s="13"/>
      <c r="JFL190" s="13"/>
      <c r="JFM190" s="13"/>
      <c r="JFN190" s="13"/>
      <c r="JFO190" s="13"/>
      <c r="JFP190" s="13"/>
      <c r="JFQ190" s="13"/>
      <c r="JFR190" s="13"/>
      <c r="JFS190" s="13"/>
      <c r="JFT190" s="13"/>
      <c r="JFU190" s="13"/>
      <c r="JFV190" s="13"/>
      <c r="JFW190" s="13"/>
      <c r="JFX190" s="13"/>
      <c r="JFY190" s="13"/>
      <c r="JFZ190" s="13"/>
      <c r="JGA190" s="13"/>
      <c r="JGB190" s="13"/>
      <c r="JGC190" s="13"/>
      <c r="JGD190" s="13"/>
      <c r="JGE190" s="13"/>
      <c r="JGF190" s="13"/>
      <c r="JGG190" s="13"/>
      <c r="JGH190" s="13"/>
      <c r="JGI190" s="13"/>
      <c r="JGJ190" s="13"/>
      <c r="JGK190" s="13"/>
      <c r="JGL190" s="13"/>
      <c r="JGM190" s="13"/>
      <c r="JGN190" s="13"/>
      <c r="JGO190" s="13"/>
      <c r="JGP190" s="13"/>
      <c r="JGQ190" s="13"/>
      <c r="JGR190" s="13"/>
      <c r="JGS190" s="13"/>
      <c r="JGT190" s="13"/>
      <c r="JGU190" s="13"/>
      <c r="JGV190" s="13"/>
      <c r="JGW190" s="13"/>
      <c r="JGX190" s="13"/>
      <c r="JGY190" s="13"/>
      <c r="JGZ190" s="13"/>
      <c r="JHA190" s="13"/>
      <c r="JHB190" s="13"/>
      <c r="JHC190" s="13"/>
      <c r="JHD190" s="13"/>
      <c r="JHE190" s="13"/>
      <c r="JHF190" s="13"/>
      <c r="JHG190" s="13"/>
      <c r="JHH190" s="13"/>
      <c r="JHI190" s="13"/>
      <c r="JHJ190" s="13"/>
      <c r="JHK190" s="13"/>
      <c r="JHL190" s="13"/>
      <c r="JHM190" s="13"/>
      <c r="JHN190" s="13"/>
      <c r="JHO190" s="13"/>
      <c r="JHP190" s="13"/>
      <c r="JHQ190" s="13"/>
      <c r="JHR190" s="13"/>
      <c r="JHS190" s="13"/>
      <c r="JHT190" s="13"/>
      <c r="JHU190" s="13"/>
      <c r="JHV190" s="13"/>
      <c r="JHW190" s="13"/>
      <c r="JHX190" s="13"/>
      <c r="JHY190" s="13"/>
      <c r="JHZ190" s="13"/>
      <c r="JIA190" s="13"/>
      <c r="JIB190" s="13"/>
      <c r="JIC190" s="13"/>
      <c r="JID190" s="13"/>
      <c r="JIE190" s="13"/>
      <c r="JIF190" s="13"/>
      <c r="JIG190" s="13"/>
      <c r="JIH190" s="13"/>
      <c r="JII190" s="13"/>
      <c r="JIJ190" s="13"/>
      <c r="JIK190" s="13"/>
      <c r="JIL190" s="13"/>
      <c r="JIM190" s="13"/>
      <c r="JIN190" s="13"/>
      <c r="JIO190" s="13"/>
      <c r="JIP190" s="13"/>
      <c r="JIQ190" s="13"/>
      <c r="JIR190" s="13"/>
      <c r="JIS190" s="13"/>
      <c r="JIT190" s="13"/>
      <c r="JIU190" s="13"/>
      <c r="JIV190" s="13"/>
      <c r="JIW190" s="13"/>
      <c r="JIX190" s="13"/>
      <c r="JIY190" s="13"/>
      <c r="JIZ190" s="13"/>
      <c r="JJA190" s="13"/>
      <c r="JJB190" s="13"/>
      <c r="JJC190" s="13"/>
      <c r="JJD190" s="13"/>
      <c r="JJE190" s="13"/>
      <c r="JJF190" s="13"/>
      <c r="JJG190" s="13"/>
      <c r="JJH190" s="13"/>
      <c r="JJI190" s="13"/>
      <c r="JJJ190" s="13"/>
      <c r="JJK190" s="13"/>
      <c r="JJL190" s="13"/>
      <c r="JJM190" s="13"/>
      <c r="JJN190" s="13"/>
      <c r="JJO190" s="13"/>
      <c r="JJP190" s="13"/>
      <c r="JJQ190" s="13"/>
      <c r="JJR190" s="13"/>
      <c r="JJS190" s="13"/>
      <c r="JJT190" s="13"/>
      <c r="JJU190" s="13"/>
      <c r="JJV190" s="13"/>
      <c r="JJW190" s="13"/>
      <c r="JJX190" s="13"/>
      <c r="JJY190" s="13"/>
      <c r="JJZ190" s="13"/>
      <c r="JKA190" s="13"/>
      <c r="JKB190" s="13"/>
      <c r="JKC190" s="13"/>
      <c r="JKD190" s="13"/>
      <c r="JKE190" s="13"/>
      <c r="JKF190" s="13"/>
      <c r="JKG190" s="13"/>
      <c r="JKH190" s="13"/>
      <c r="JKI190" s="13"/>
      <c r="JKJ190" s="13"/>
      <c r="JKK190" s="13"/>
      <c r="JKL190" s="13"/>
      <c r="JKM190" s="13"/>
      <c r="JKN190" s="13"/>
      <c r="JKO190" s="13"/>
      <c r="JKP190" s="13"/>
      <c r="JKQ190" s="13"/>
      <c r="JKR190" s="13"/>
      <c r="JKS190" s="13"/>
      <c r="JKT190" s="13"/>
      <c r="JKU190" s="13"/>
      <c r="JKV190" s="13"/>
      <c r="JKW190" s="13"/>
      <c r="JKX190" s="13"/>
      <c r="JKY190" s="13"/>
      <c r="JKZ190" s="13"/>
      <c r="JLA190" s="13"/>
      <c r="JLB190" s="13"/>
      <c r="JLC190" s="13"/>
      <c r="JLD190" s="13"/>
      <c r="JLE190" s="13"/>
      <c r="JLF190" s="13"/>
      <c r="JLG190" s="13"/>
      <c r="JLH190" s="13"/>
      <c r="JLI190" s="13"/>
      <c r="JLJ190" s="13"/>
      <c r="JLK190" s="13"/>
      <c r="JLL190" s="13"/>
      <c r="JLM190" s="13"/>
      <c r="JLN190" s="13"/>
      <c r="JLO190" s="13"/>
      <c r="JLP190" s="13"/>
      <c r="JLQ190" s="13"/>
      <c r="JLR190" s="13"/>
      <c r="JLS190" s="13"/>
      <c r="JLT190" s="13"/>
      <c r="JLU190" s="13"/>
      <c r="JLV190" s="13"/>
      <c r="JLW190" s="13"/>
      <c r="JLX190" s="13"/>
      <c r="JLY190" s="13"/>
      <c r="JLZ190" s="13"/>
      <c r="JMA190" s="13"/>
      <c r="JMB190" s="13"/>
      <c r="JMC190" s="13"/>
      <c r="JMD190" s="13"/>
      <c r="JME190" s="13"/>
      <c r="JMF190" s="13"/>
      <c r="JMG190" s="13"/>
      <c r="JMH190" s="13"/>
      <c r="JMI190" s="13"/>
      <c r="JMJ190" s="13"/>
      <c r="JMK190" s="13"/>
      <c r="JML190" s="13"/>
      <c r="JMM190" s="13"/>
      <c r="JMN190" s="13"/>
      <c r="JMO190" s="13"/>
      <c r="JMP190" s="13"/>
      <c r="JMQ190" s="13"/>
      <c r="JMR190" s="13"/>
      <c r="JMS190" s="13"/>
      <c r="JMT190" s="13"/>
      <c r="JMU190" s="13"/>
      <c r="JMV190" s="13"/>
      <c r="JMW190" s="13"/>
      <c r="JMX190" s="13"/>
      <c r="JMY190" s="13"/>
      <c r="JMZ190" s="13"/>
      <c r="JNA190" s="13"/>
      <c r="JNB190" s="13"/>
      <c r="JNC190" s="13"/>
      <c r="JND190" s="13"/>
      <c r="JNE190" s="13"/>
      <c r="JNF190" s="13"/>
      <c r="JNG190" s="13"/>
      <c r="JNH190" s="13"/>
      <c r="JNI190" s="13"/>
      <c r="JNJ190" s="13"/>
      <c r="JNK190" s="13"/>
      <c r="JNL190" s="13"/>
      <c r="JNM190" s="13"/>
      <c r="JNN190" s="13"/>
      <c r="JNO190" s="13"/>
      <c r="JNP190" s="13"/>
      <c r="JNQ190" s="13"/>
      <c r="JNR190" s="13"/>
      <c r="JNS190" s="13"/>
      <c r="JNT190" s="13"/>
      <c r="JNU190" s="13"/>
      <c r="JNV190" s="13"/>
      <c r="JNW190" s="13"/>
      <c r="JNX190" s="13"/>
      <c r="JNY190" s="13"/>
      <c r="JNZ190" s="13"/>
      <c r="JOA190" s="13"/>
      <c r="JOB190" s="13"/>
      <c r="JOC190" s="13"/>
      <c r="JOD190" s="13"/>
      <c r="JOE190" s="13"/>
      <c r="JOF190" s="13"/>
      <c r="JOG190" s="13"/>
      <c r="JOH190" s="13"/>
      <c r="JOI190" s="13"/>
      <c r="JOJ190" s="13"/>
      <c r="JOK190" s="13"/>
      <c r="JOL190" s="13"/>
      <c r="JOM190" s="13"/>
      <c r="JON190" s="13"/>
      <c r="JOO190" s="13"/>
      <c r="JOP190" s="13"/>
      <c r="JOQ190" s="13"/>
      <c r="JOR190" s="13"/>
      <c r="JOS190" s="13"/>
      <c r="JOT190" s="13"/>
      <c r="JOU190" s="13"/>
      <c r="JOV190" s="13"/>
      <c r="JOW190" s="13"/>
      <c r="JOX190" s="13"/>
      <c r="JOY190" s="13"/>
      <c r="JOZ190" s="13"/>
      <c r="JPA190" s="13"/>
      <c r="JPB190" s="13"/>
      <c r="JPC190" s="13"/>
      <c r="JPD190" s="13"/>
      <c r="JPE190" s="13"/>
      <c r="JPF190" s="13"/>
      <c r="JPG190" s="13"/>
      <c r="JPH190" s="13"/>
      <c r="JPI190" s="13"/>
      <c r="JPJ190" s="13"/>
      <c r="JPK190" s="13"/>
      <c r="JPL190" s="13"/>
      <c r="JPM190" s="13"/>
      <c r="JPN190" s="13"/>
      <c r="JPO190" s="13"/>
      <c r="JPP190" s="13"/>
      <c r="JPQ190" s="13"/>
      <c r="JPR190" s="13"/>
      <c r="JPS190" s="13"/>
      <c r="JPT190" s="13"/>
      <c r="JPU190" s="13"/>
      <c r="JPV190" s="13"/>
      <c r="JPW190" s="13"/>
      <c r="JPX190" s="13"/>
      <c r="JPY190" s="13"/>
      <c r="JPZ190" s="13"/>
      <c r="JQA190" s="13"/>
      <c r="JQB190" s="13"/>
      <c r="JQC190" s="13"/>
      <c r="JQD190" s="13"/>
      <c r="JQE190" s="13"/>
      <c r="JQF190" s="13"/>
      <c r="JQG190" s="13"/>
      <c r="JQH190" s="13"/>
      <c r="JQI190" s="13"/>
      <c r="JQJ190" s="13"/>
      <c r="JQK190" s="13"/>
      <c r="JQL190" s="13"/>
      <c r="JQM190" s="13"/>
      <c r="JQN190" s="13"/>
      <c r="JQO190" s="13"/>
      <c r="JQP190" s="13"/>
      <c r="JQQ190" s="13"/>
      <c r="JQR190" s="13"/>
      <c r="JQS190" s="13"/>
      <c r="JQT190" s="13"/>
      <c r="JQU190" s="13"/>
      <c r="JQV190" s="13"/>
      <c r="JQW190" s="13"/>
      <c r="JQX190" s="13"/>
      <c r="JQY190" s="13"/>
      <c r="JQZ190" s="13"/>
      <c r="JRA190" s="13"/>
      <c r="JRB190" s="13"/>
      <c r="JRC190" s="13"/>
      <c r="JRD190" s="13"/>
      <c r="JRE190" s="13"/>
      <c r="JRF190" s="13"/>
      <c r="JRG190" s="13"/>
      <c r="JRH190" s="13"/>
      <c r="JRI190" s="13"/>
      <c r="JRJ190" s="13"/>
      <c r="JRK190" s="13"/>
      <c r="JRL190" s="13"/>
      <c r="JRM190" s="13"/>
      <c r="JRN190" s="13"/>
      <c r="JRO190" s="13"/>
      <c r="JRP190" s="13"/>
      <c r="JRQ190" s="13"/>
      <c r="JRR190" s="13"/>
      <c r="JRS190" s="13"/>
      <c r="JRT190" s="13"/>
      <c r="JRU190" s="13"/>
      <c r="JRV190" s="13"/>
      <c r="JRW190" s="13"/>
      <c r="JRX190" s="13"/>
      <c r="JRY190" s="13"/>
      <c r="JRZ190" s="13"/>
      <c r="JSA190" s="13"/>
      <c r="JSB190" s="13"/>
      <c r="JSC190" s="13"/>
      <c r="JSD190" s="13"/>
      <c r="JSE190" s="13"/>
      <c r="JSF190" s="13"/>
      <c r="JSG190" s="13"/>
      <c r="JSH190" s="13"/>
      <c r="JSI190" s="13"/>
      <c r="JSJ190" s="13"/>
      <c r="JSK190" s="13"/>
      <c r="JSL190" s="13"/>
      <c r="JSM190" s="13"/>
      <c r="JSN190" s="13"/>
      <c r="JSO190" s="13"/>
      <c r="JSP190" s="13"/>
      <c r="JSQ190" s="13"/>
      <c r="JSR190" s="13"/>
      <c r="JSS190" s="13"/>
      <c r="JST190" s="13"/>
      <c r="JSU190" s="13"/>
      <c r="JSV190" s="13"/>
      <c r="JSW190" s="13"/>
      <c r="JSX190" s="13"/>
      <c r="JSY190" s="13"/>
      <c r="JSZ190" s="13"/>
      <c r="JTA190" s="13"/>
      <c r="JTB190" s="13"/>
      <c r="JTC190" s="13"/>
      <c r="JTD190" s="13"/>
      <c r="JTE190" s="13"/>
      <c r="JTF190" s="13"/>
      <c r="JTG190" s="13"/>
      <c r="JTH190" s="13"/>
      <c r="JTI190" s="13"/>
      <c r="JTJ190" s="13"/>
      <c r="JTK190" s="13"/>
      <c r="JTL190" s="13"/>
      <c r="JTM190" s="13"/>
      <c r="JTN190" s="13"/>
      <c r="JTO190" s="13"/>
      <c r="JTP190" s="13"/>
      <c r="JTQ190" s="13"/>
      <c r="JTR190" s="13"/>
      <c r="JTS190" s="13"/>
      <c r="JTT190" s="13"/>
      <c r="JTU190" s="13"/>
      <c r="JTV190" s="13"/>
      <c r="JTW190" s="13"/>
      <c r="JTX190" s="13"/>
      <c r="JTY190" s="13"/>
      <c r="JTZ190" s="13"/>
      <c r="JUA190" s="13"/>
      <c r="JUB190" s="13"/>
      <c r="JUC190" s="13"/>
      <c r="JUD190" s="13"/>
      <c r="JUE190" s="13"/>
      <c r="JUF190" s="13"/>
      <c r="JUG190" s="13"/>
      <c r="JUH190" s="13"/>
      <c r="JUI190" s="13"/>
      <c r="JUJ190" s="13"/>
      <c r="JUK190" s="13"/>
      <c r="JUL190" s="13"/>
      <c r="JUM190" s="13"/>
      <c r="JUN190" s="13"/>
      <c r="JUO190" s="13"/>
      <c r="JUP190" s="13"/>
      <c r="JUQ190" s="13"/>
      <c r="JUR190" s="13"/>
      <c r="JUS190" s="13"/>
      <c r="JUT190" s="13"/>
      <c r="JUU190" s="13"/>
      <c r="JUV190" s="13"/>
      <c r="JUW190" s="13"/>
      <c r="JUX190" s="13"/>
      <c r="JUY190" s="13"/>
      <c r="JUZ190" s="13"/>
      <c r="JVA190" s="13"/>
      <c r="JVB190" s="13"/>
      <c r="JVC190" s="13"/>
      <c r="JVD190" s="13"/>
      <c r="JVE190" s="13"/>
      <c r="JVF190" s="13"/>
      <c r="JVG190" s="13"/>
      <c r="JVH190" s="13"/>
      <c r="JVI190" s="13"/>
      <c r="JVJ190" s="13"/>
      <c r="JVK190" s="13"/>
      <c r="JVL190" s="13"/>
      <c r="JVM190" s="13"/>
      <c r="JVN190" s="13"/>
      <c r="JVO190" s="13"/>
      <c r="JVP190" s="13"/>
      <c r="JVQ190" s="13"/>
      <c r="JVR190" s="13"/>
      <c r="JVS190" s="13"/>
      <c r="JVT190" s="13"/>
      <c r="JVU190" s="13"/>
      <c r="JVV190" s="13"/>
      <c r="JVW190" s="13"/>
      <c r="JVX190" s="13"/>
      <c r="JVY190" s="13"/>
      <c r="JVZ190" s="13"/>
      <c r="JWA190" s="13"/>
      <c r="JWB190" s="13"/>
      <c r="JWC190" s="13"/>
      <c r="JWD190" s="13"/>
      <c r="JWE190" s="13"/>
      <c r="JWF190" s="13"/>
      <c r="JWG190" s="13"/>
      <c r="JWH190" s="13"/>
      <c r="JWI190" s="13"/>
      <c r="JWJ190" s="13"/>
      <c r="JWK190" s="13"/>
      <c r="JWL190" s="13"/>
      <c r="JWM190" s="13"/>
      <c r="JWN190" s="13"/>
      <c r="JWO190" s="13"/>
      <c r="JWP190" s="13"/>
      <c r="JWQ190" s="13"/>
      <c r="JWR190" s="13"/>
      <c r="JWS190" s="13"/>
      <c r="JWT190" s="13"/>
      <c r="JWU190" s="13"/>
      <c r="JWV190" s="13"/>
      <c r="JWW190" s="13"/>
      <c r="JWX190" s="13"/>
      <c r="JWY190" s="13"/>
      <c r="JWZ190" s="13"/>
      <c r="JXA190" s="13"/>
      <c r="JXB190" s="13"/>
      <c r="JXC190" s="13"/>
      <c r="JXD190" s="13"/>
      <c r="JXE190" s="13"/>
      <c r="JXF190" s="13"/>
      <c r="JXG190" s="13"/>
      <c r="JXH190" s="13"/>
      <c r="JXI190" s="13"/>
      <c r="JXJ190" s="13"/>
      <c r="JXK190" s="13"/>
      <c r="JXL190" s="13"/>
      <c r="JXM190" s="13"/>
      <c r="JXN190" s="13"/>
      <c r="JXO190" s="13"/>
      <c r="JXP190" s="13"/>
      <c r="JXQ190" s="13"/>
      <c r="JXR190" s="13"/>
      <c r="JXS190" s="13"/>
      <c r="JXT190" s="13"/>
      <c r="JXU190" s="13"/>
      <c r="JXV190" s="13"/>
      <c r="JXW190" s="13"/>
      <c r="JXX190" s="13"/>
      <c r="JXY190" s="13"/>
      <c r="JXZ190" s="13"/>
      <c r="JYA190" s="13"/>
      <c r="JYB190" s="13"/>
      <c r="JYC190" s="13"/>
      <c r="JYD190" s="13"/>
      <c r="JYE190" s="13"/>
      <c r="JYF190" s="13"/>
      <c r="JYG190" s="13"/>
      <c r="JYH190" s="13"/>
      <c r="JYI190" s="13"/>
      <c r="JYJ190" s="13"/>
      <c r="JYK190" s="13"/>
      <c r="JYL190" s="13"/>
      <c r="JYM190" s="13"/>
      <c r="JYN190" s="13"/>
      <c r="JYO190" s="13"/>
      <c r="JYP190" s="13"/>
      <c r="JYQ190" s="13"/>
      <c r="JYR190" s="13"/>
      <c r="JYS190" s="13"/>
      <c r="JYT190" s="13"/>
      <c r="JYU190" s="13"/>
      <c r="JYV190" s="13"/>
      <c r="JYW190" s="13"/>
      <c r="JYX190" s="13"/>
      <c r="JYY190" s="13"/>
      <c r="JYZ190" s="13"/>
      <c r="JZA190" s="13"/>
      <c r="JZB190" s="13"/>
      <c r="JZC190" s="13"/>
      <c r="JZD190" s="13"/>
      <c r="JZE190" s="13"/>
      <c r="JZF190" s="13"/>
      <c r="JZG190" s="13"/>
      <c r="JZH190" s="13"/>
      <c r="JZI190" s="13"/>
      <c r="JZJ190" s="13"/>
      <c r="JZK190" s="13"/>
      <c r="JZL190" s="13"/>
      <c r="JZM190" s="13"/>
      <c r="JZN190" s="13"/>
      <c r="JZO190" s="13"/>
      <c r="JZP190" s="13"/>
      <c r="JZQ190" s="13"/>
      <c r="JZR190" s="13"/>
      <c r="JZS190" s="13"/>
      <c r="JZT190" s="13"/>
      <c r="JZU190" s="13"/>
      <c r="JZV190" s="13"/>
      <c r="JZW190" s="13"/>
      <c r="JZX190" s="13"/>
      <c r="JZY190" s="13"/>
      <c r="JZZ190" s="13"/>
      <c r="KAA190" s="13"/>
      <c r="KAB190" s="13"/>
      <c r="KAC190" s="13"/>
      <c r="KAD190" s="13"/>
      <c r="KAE190" s="13"/>
      <c r="KAF190" s="13"/>
      <c r="KAG190" s="13"/>
      <c r="KAH190" s="13"/>
      <c r="KAI190" s="13"/>
      <c r="KAJ190" s="13"/>
      <c r="KAK190" s="13"/>
      <c r="KAL190" s="13"/>
      <c r="KAM190" s="13"/>
      <c r="KAN190" s="13"/>
      <c r="KAO190" s="13"/>
      <c r="KAP190" s="13"/>
      <c r="KAQ190" s="13"/>
      <c r="KAR190" s="13"/>
      <c r="KAS190" s="13"/>
      <c r="KAT190" s="13"/>
      <c r="KAU190" s="13"/>
      <c r="KAV190" s="13"/>
      <c r="KAW190" s="13"/>
      <c r="KAX190" s="13"/>
      <c r="KAY190" s="13"/>
      <c r="KAZ190" s="13"/>
      <c r="KBA190" s="13"/>
      <c r="KBB190" s="13"/>
      <c r="KBC190" s="13"/>
      <c r="KBD190" s="13"/>
      <c r="KBE190" s="13"/>
      <c r="KBF190" s="13"/>
      <c r="KBG190" s="13"/>
      <c r="KBH190" s="13"/>
      <c r="KBI190" s="13"/>
      <c r="KBJ190" s="13"/>
      <c r="KBK190" s="13"/>
      <c r="KBL190" s="13"/>
      <c r="KBM190" s="13"/>
      <c r="KBN190" s="13"/>
      <c r="KBO190" s="13"/>
      <c r="KBP190" s="13"/>
      <c r="KBQ190" s="13"/>
      <c r="KBR190" s="13"/>
      <c r="KBS190" s="13"/>
      <c r="KBT190" s="13"/>
      <c r="KBU190" s="13"/>
      <c r="KBV190" s="13"/>
      <c r="KBW190" s="13"/>
      <c r="KBX190" s="13"/>
      <c r="KBY190" s="13"/>
      <c r="KBZ190" s="13"/>
      <c r="KCA190" s="13"/>
      <c r="KCB190" s="13"/>
      <c r="KCC190" s="13"/>
      <c r="KCD190" s="13"/>
      <c r="KCE190" s="13"/>
      <c r="KCF190" s="13"/>
      <c r="KCG190" s="13"/>
      <c r="KCH190" s="13"/>
      <c r="KCI190" s="13"/>
      <c r="KCJ190" s="13"/>
      <c r="KCK190" s="13"/>
      <c r="KCL190" s="13"/>
      <c r="KCM190" s="13"/>
      <c r="KCN190" s="13"/>
      <c r="KCO190" s="13"/>
      <c r="KCP190" s="13"/>
      <c r="KCQ190" s="13"/>
      <c r="KCR190" s="13"/>
      <c r="KCS190" s="13"/>
      <c r="KCT190" s="13"/>
      <c r="KCU190" s="13"/>
      <c r="KCV190" s="13"/>
      <c r="KCW190" s="13"/>
      <c r="KCX190" s="13"/>
      <c r="KCY190" s="13"/>
      <c r="KCZ190" s="13"/>
      <c r="KDA190" s="13"/>
      <c r="KDB190" s="13"/>
      <c r="KDC190" s="13"/>
      <c r="KDD190" s="13"/>
      <c r="KDE190" s="13"/>
      <c r="KDF190" s="13"/>
      <c r="KDG190" s="13"/>
      <c r="KDH190" s="13"/>
      <c r="KDI190" s="13"/>
      <c r="KDJ190" s="13"/>
      <c r="KDK190" s="13"/>
      <c r="KDL190" s="13"/>
      <c r="KDM190" s="13"/>
      <c r="KDN190" s="13"/>
      <c r="KDO190" s="13"/>
      <c r="KDP190" s="13"/>
      <c r="KDQ190" s="13"/>
      <c r="KDR190" s="13"/>
      <c r="KDS190" s="13"/>
      <c r="KDT190" s="13"/>
      <c r="KDU190" s="13"/>
      <c r="KDV190" s="13"/>
      <c r="KDW190" s="13"/>
      <c r="KDX190" s="13"/>
      <c r="KDY190" s="13"/>
      <c r="KDZ190" s="13"/>
      <c r="KEA190" s="13"/>
      <c r="KEB190" s="13"/>
      <c r="KEC190" s="13"/>
      <c r="KED190" s="13"/>
      <c r="KEE190" s="13"/>
      <c r="KEF190" s="13"/>
      <c r="KEG190" s="13"/>
      <c r="KEH190" s="13"/>
      <c r="KEI190" s="13"/>
      <c r="KEJ190" s="13"/>
      <c r="KEK190" s="13"/>
      <c r="KEL190" s="13"/>
      <c r="KEM190" s="13"/>
      <c r="KEN190" s="13"/>
      <c r="KEO190" s="13"/>
      <c r="KEP190" s="13"/>
      <c r="KEQ190" s="13"/>
      <c r="KER190" s="13"/>
      <c r="KES190" s="13"/>
      <c r="KET190" s="13"/>
      <c r="KEU190" s="13"/>
      <c r="KEV190" s="13"/>
      <c r="KEW190" s="13"/>
      <c r="KEX190" s="13"/>
      <c r="KEY190" s="13"/>
      <c r="KEZ190" s="13"/>
      <c r="KFA190" s="13"/>
      <c r="KFB190" s="13"/>
      <c r="KFC190" s="13"/>
      <c r="KFD190" s="13"/>
      <c r="KFE190" s="13"/>
      <c r="KFF190" s="13"/>
      <c r="KFG190" s="13"/>
      <c r="KFH190" s="13"/>
      <c r="KFI190" s="13"/>
      <c r="KFJ190" s="13"/>
      <c r="KFK190" s="13"/>
      <c r="KFL190" s="13"/>
      <c r="KFM190" s="13"/>
      <c r="KFN190" s="13"/>
      <c r="KFO190" s="13"/>
      <c r="KFP190" s="13"/>
      <c r="KFQ190" s="13"/>
      <c r="KFR190" s="13"/>
      <c r="KFS190" s="13"/>
      <c r="KFT190" s="13"/>
      <c r="KFU190" s="13"/>
      <c r="KFV190" s="13"/>
      <c r="KFW190" s="13"/>
      <c r="KFX190" s="13"/>
      <c r="KFY190" s="13"/>
      <c r="KFZ190" s="13"/>
      <c r="KGA190" s="13"/>
      <c r="KGB190" s="13"/>
      <c r="KGC190" s="13"/>
      <c r="KGD190" s="13"/>
      <c r="KGE190" s="13"/>
      <c r="KGF190" s="13"/>
      <c r="KGG190" s="13"/>
      <c r="KGH190" s="13"/>
      <c r="KGI190" s="13"/>
      <c r="KGJ190" s="13"/>
      <c r="KGK190" s="13"/>
      <c r="KGL190" s="13"/>
      <c r="KGM190" s="13"/>
      <c r="KGN190" s="13"/>
      <c r="KGO190" s="13"/>
      <c r="KGP190" s="13"/>
      <c r="KGQ190" s="13"/>
      <c r="KGR190" s="13"/>
      <c r="KGS190" s="13"/>
      <c r="KGT190" s="13"/>
      <c r="KGU190" s="13"/>
      <c r="KGV190" s="13"/>
      <c r="KGW190" s="13"/>
      <c r="KGX190" s="13"/>
      <c r="KGY190" s="13"/>
      <c r="KGZ190" s="13"/>
      <c r="KHA190" s="13"/>
      <c r="KHB190" s="13"/>
      <c r="KHC190" s="13"/>
      <c r="KHD190" s="13"/>
      <c r="KHE190" s="13"/>
      <c r="KHF190" s="13"/>
      <c r="KHG190" s="13"/>
      <c r="KHH190" s="13"/>
      <c r="KHI190" s="13"/>
      <c r="KHJ190" s="13"/>
      <c r="KHK190" s="13"/>
      <c r="KHL190" s="13"/>
      <c r="KHM190" s="13"/>
      <c r="KHN190" s="13"/>
      <c r="KHO190" s="13"/>
      <c r="KHP190" s="13"/>
      <c r="KHQ190" s="13"/>
      <c r="KHR190" s="13"/>
      <c r="KHS190" s="13"/>
      <c r="KHT190" s="13"/>
      <c r="KHU190" s="13"/>
      <c r="KHV190" s="13"/>
      <c r="KHW190" s="13"/>
      <c r="KHX190" s="13"/>
      <c r="KHY190" s="13"/>
      <c r="KHZ190" s="13"/>
      <c r="KIA190" s="13"/>
      <c r="KIB190" s="13"/>
      <c r="KIC190" s="13"/>
      <c r="KID190" s="13"/>
      <c r="KIE190" s="13"/>
      <c r="KIF190" s="13"/>
      <c r="KIG190" s="13"/>
      <c r="KIH190" s="13"/>
      <c r="KII190" s="13"/>
      <c r="KIJ190" s="13"/>
      <c r="KIK190" s="13"/>
      <c r="KIL190" s="13"/>
      <c r="KIM190" s="13"/>
      <c r="KIN190" s="13"/>
      <c r="KIO190" s="13"/>
      <c r="KIP190" s="13"/>
      <c r="KIQ190" s="13"/>
      <c r="KIR190" s="13"/>
      <c r="KIS190" s="13"/>
      <c r="KIT190" s="13"/>
      <c r="KIU190" s="13"/>
      <c r="KIV190" s="13"/>
      <c r="KIW190" s="13"/>
      <c r="KIX190" s="13"/>
      <c r="KIY190" s="13"/>
      <c r="KIZ190" s="13"/>
      <c r="KJA190" s="13"/>
      <c r="KJB190" s="13"/>
      <c r="KJC190" s="13"/>
      <c r="KJD190" s="13"/>
      <c r="KJE190" s="13"/>
      <c r="KJF190" s="13"/>
      <c r="KJG190" s="13"/>
      <c r="KJH190" s="13"/>
      <c r="KJI190" s="13"/>
      <c r="KJJ190" s="13"/>
      <c r="KJK190" s="13"/>
      <c r="KJL190" s="13"/>
      <c r="KJM190" s="13"/>
      <c r="KJN190" s="13"/>
      <c r="KJO190" s="13"/>
      <c r="KJP190" s="13"/>
      <c r="KJQ190" s="13"/>
      <c r="KJR190" s="13"/>
      <c r="KJS190" s="13"/>
      <c r="KJT190" s="13"/>
      <c r="KJU190" s="13"/>
      <c r="KJV190" s="13"/>
      <c r="KJW190" s="13"/>
      <c r="KJX190" s="13"/>
      <c r="KJY190" s="13"/>
      <c r="KJZ190" s="13"/>
      <c r="KKA190" s="13"/>
      <c r="KKB190" s="13"/>
      <c r="KKC190" s="13"/>
      <c r="KKD190" s="13"/>
      <c r="KKE190" s="13"/>
      <c r="KKF190" s="13"/>
      <c r="KKG190" s="13"/>
      <c r="KKH190" s="13"/>
      <c r="KKI190" s="13"/>
      <c r="KKJ190" s="13"/>
      <c r="KKK190" s="13"/>
      <c r="KKL190" s="13"/>
      <c r="KKM190" s="13"/>
      <c r="KKN190" s="13"/>
      <c r="KKO190" s="13"/>
      <c r="KKP190" s="13"/>
      <c r="KKQ190" s="13"/>
      <c r="KKR190" s="13"/>
      <c r="KKS190" s="13"/>
      <c r="KKT190" s="13"/>
      <c r="KKU190" s="13"/>
      <c r="KKV190" s="13"/>
      <c r="KKW190" s="13"/>
      <c r="KKX190" s="13"/>
      <c r="KKY190" s="13"/>
      <c r="KKZ190" s="13"/>
      <c r="KLA190" s="13"/>
      <c r="KLB190" s="13"/>
      <c r="KLC190" s="13"/>
      <c r="KLD190" s="13"/>
      <c r="KLE190" s="13"/>
      <c r="KLF190" s="13"/>
      <c r="KLG190" s="13"/>
      <c r="KLH190" s="13"/>
      <c r="KLI190" s="13"/>
      <c r="KLJ190" s="13"/>
      <c r="KLK190" s="13"/>
      <c r="KLL190" s="13"/>
      <c r="KLM190" s="13"/>
      <c r="KLN190" s="13"/>
      <c r="KLO190" s="13"/>
      <c r="KLP190" s="13"/>
      <c r="KLQ190" s="13"/>
      <c r="KLR190" s="13"/>
      <c r="KLS190" s="13"/>
      <c r="KLT190" s="13"/>
      <c r="KLU190" s="13"/>
      <c r="KLV190" s="13"/>
      <c r="KLW190" s="13"/>
      <c r="KLX190" s="13"/>
      <c r="KLY190" s="13"/>
      <c r="KLZ190" s="13"/>
      <c r="KMA190" s="13"/>
      <c r="KMB190" s="13"/>
      <c r="KMC190" s="13"/>
      <c r="KMD190" s="13"/>
      <c r="KME190" s="13"/>
      <c r="KMF190" s="13"/>
      <c r="KMG190" s="13"/>
      <c r="KMH190" s="13"/>
      <c r="KMI190" s="13"/>
      <c r="KMJ190" s="13"/>
      <c r="KMK190" s="13"/>
      <c r="KML190" s="13"/>
      <c r="KMM190" s="13"/>
      <c r="KMN190" s="13"/>
      <c r="KMO190" s="13"/>
      <c r="KMP190" s="13"/>
      <c r="KMQ190" s="13"/>
      <c r="KMR190" s="13"/>
      <c r="KMS190" s="13"/>
      <c r="KMT190" s="13"/>
      <c r="KMU190" s="13"/>
      <c r="KMV190" s="13"/>
      <c r="KMW190" s="13"/>
      <c r="KMX190" s="13"/>
      <c r="KMY190" s="13"/>
      <c r="KMZ190" s="13"/>
      <c r="KNA190" s="13"/>
      <c r="KNB190" s="13"/>
      <c r="KNC190" s="13"/>
      <c r="KND190" s="13"/>
      <c r="KNE190" s="13"/>
      <c r="KNF190" s="13"/>
      <c r="KNG190" s="13"/>
      <c r="KNH190" s="13"/>
      <c r="KNI190" s="13"/>
      <c r="KNJ190" s="13"/>
      <c r="KNK190" s="13"/>
      <c r="KNL190" s="13"/>
      <c r="KNM190" s="13"/>
      <c r="KNN190" s="13"/>
      <c r="KNO190" s="13"/>
      <c r="KNP190" s="13"/>
      <c r="KNQ190" s="13"/>
      <c r="KNR190" s="13"/>
      <c r="KNS190" s="13"/>
      <c r="KNT190" s="13"/>
      <c r="KNU190" s="13"/>
      <c r="KNV190" s="13"/>
      <c r="KNW190" s="13"/>
      <c r="KNX190" s="13"/>
      <c r="KNY190" s="13"/>
      <c r="KNZ190" s="13"/>
      <c r="KOA190" s="13"/>
      <c r="KOB190" s="13"/>
      <c r="KOC190" s="13"/>
      <c r="KOD190" s="13"/>
      <c r="KOE190" s="13"/>
      <c r="KOF190" s="13"/>
      <c r="KOG190" s="13"/>
      <c r="KOH190" s="13"/>
      <c r="KOI190" s="13"/>
      <c r="KOJ190" s="13"/>
      <c r="KOK190" s="13"/>
      <c r="KOL190" s="13"/>
      <c r="KOM190" s="13"/>
      <c r="KON190" s="13"/>
      <c r="KOO190" s="13"/>
      <c r="KOP190" s="13"/>
      <c r="KOQ190" s="13"/>
      <c r="KOR190" s="13"/>
      <c r="KOS190" s="13"/>
      <c r="KOT190" s="13"/>
      <c r="KOU190" s="13"/>
      <c r="KOV190" s="13"/>
      <c r="KOW190" s="13"/>
      <c r="KOX190" s="13"/>
      <c r="KOY190" s="13"/>
      <c r="KOZ190" s="13"/>
      <c r="KPA190" s="13"/>
      <c r="KPB190" s="13"/>
      <c r="KPC190" s="13"/>
      <c r="KPD190" s="13"/>
      <c r="KPE190" s="13"/>
      <c r="KPF190" s="13"/>
      <c r="KPG190" s="13"/>
      <c r="KPH190" s="13"/>
      <c r="KPI190" s="13"/>
      <c r="KPJ190" s="13"/>
      <c r="KPK190" s="13"/>
      <c r="KPL190" s="13"/>
      <c r="KPM190" s="13"/>
      <c r="KPN190" s="13"/>
      <c r="KPO190" s="13"/>
      <c r="KPP190" s="13"/>
      <c r="KPQ190" s="13"/>
      <c r="KPR190" s="13"/>
      <c r="KPS190" s="13"/>
      <c r="KPT190" s="13"/>
      <c r="KPU190" s="13"/>
      <c r="KPV190" s="13"/>
      <c r="KPW190" s="13"/>
      <c r="KPX190" s="13"/>
      <c r="KPY190" s="13"/>
      <c r="KPZ190" s="13"/>
      <c r="KQA190" s="13"/>
      <c r="KQB190" s="13"/>
      <c r="KQC190" s="13"/>
      <c r="KQD190" s="13"/>
      <c r="KQE190" s="13"/>
      <c r="KQF190" s="13"/>
      <c r="KQG190" s="13"/>
      <c r="KQH190" s="13"/>
      <c r="KQI190" s="13"/>
      <c r="KQJ190" s="13"/>
      <c r="KQK190" s="13"/>
      <c r="KQL190" s="13"/>
      <c r="KQM190" s="13"/>
      <c r="KQN190" s="13"/>
      <c r="KQO190" s="13"/>
      <c r="KQP190" s="13"/>
      <c r="KQQ190" s="13"/>
      <c r="KQR190" s="13"/>
      <c r="KQS190" s="13"/>
      <c r="KQT190" s="13"/>
      <c r="KQU190" s="13"/>
      <c r="KQV190" s="13"/>
      <c r="KQW190" s="13"/>
      <c r="KQX190" s="13"/>
      <c r="KQY190" s="13"/>
      <c r="KQZ190" s="13"/>
      <c r="KRA190" s="13"/>
      <c r="KRB190" s="13"/>
      <c r="KRC190" s="13"/>
      <c r="KRD190" s="13"/>
      <c r="KRE190" s="13"/>
      <c r="KRF190" s="13"/>
      <c r="KRG190" s="13"/>
      <c r="KRH190" s="13"/>
      <c r="KRI190" s="13"/>
      <c r="KRJ190" s="13"/>
      <c r="KRK190" s="13"/>
      <c r="KRL190" s="13"/>
      <c r="KRM190" s="13"/>
      <c r="KRN190" s="13"/>
      <c r="KRO190" s="13"/>
      <c r="KRP190" s="13"/>
      <c r="KRQ190" s="13"/>
      <c r="KRR190" s="13"/>
      <c r="KRS190" s="13"/>
      <c r="KRT190" s="13"/>
      <c r="KRU190" s="13"/>
      <c r="KRV190" s="13"/>
      <c r="KRW190" s="13"/>
      <c r="KRX190" s="13"/>
      <c r="KRY190" s="13"/>
      <c r="KRZ190" s="13"/>
      <c r="KSA190" s="13"/>
      <c r="KSB190" s="13"/>
      <c r="KSC190" s="13"/>
      <c r="KSD190" s="13"/>
      <c r="KSE190" s="13"/>
      <c r="KSF190" s="13"/>
      <c r="KSG190" s="13"/>
      <c r="KSH190" s="13"/>
      <c r="KSI190" s="13"/>
      <c r="KSJ190" s="13"/>
      <c r="KSK190" s="13"/>
      <c r="KSL190" s="13"/>
      <c r="KSM190" s="13"/>
      <c r="KSN190" s="13"/>
      <c r="KSO190" s="13"/>
      <c r="KSP190" s="13"/>
      <c r="KSQ190" s="13"/>
      <c r="KSR190" s="13"/>
      <c r="KSS190" s="13"/>
      <c r="KST190" s="13"/>
      <c r="KSU190" s="13"/>
      <c r="KSV190" s="13"/>
      <c r="KSW190" s="13"/>
      <c r="KSX190" s="13"/>
      <c r="KSY190" s="13"/>
      <c r="KSZ190" s="13"/>
      <c r="KTA190" s="13"/>
      <c r="KTB190" s="13"/>
      <c r="KTC190" s="13"/>
      <c r="KTD190" s="13"/>
      <c r="KTE190" s="13"/>
      <c r="KTF190" s="13"/>
      <c r="KTG190" s="13"/>
      <c r="KTH190" s="13"/>
      <c r="KTI190" s="13"/>
      <c r="KTJ190" s="13"/>
      <c r="KTK190" s="13"/>
      <c r="KTL190" s="13"/>
      <c r="KTM190" s="13"/>
      <c r="KTN190" s="13"/>
      <c r="KTO190" s="13"/>
      <c r="KTP190" s="13"/>
      <c r="KTQ190" s="13"/>
      <c r="KTR190" s="13"/>
      <c r="KTS190" s="13"/>
      <c r="KTT190" s="13"/>
      <c r="KTU190" s="13"/>
      <c r="KTV190" s="13"/>
      <c r="KTW190" s="13"/>
      <c r="KTX190" s="13"/>
      <c r="KTY190" s="13"/>
      <c r="KTZ190" s="13"/>
      <c r="KUA190" s="13"/>
      <c r="KUB190" s="13"/>
      <c r="KUC190" s="13"/>
      <c r="KUD190" s="13"/>
      <c r="KUE190" s="13"/>
      <c r="KUF190" s="13"/>
      <c r="KUG190" s="13"/>
      <c r="KUH190" s="13"/>
      <c r="KUI190" s="13"/>
      <c r="KUJ190" s="13"/>
      <c r="KUK190" s="13"/>
      <c r="KUL190" s="13"/>
      <c r="KUM190" s="13"/>
      <c r="KUN190" s="13"/>
      <c r="KUO190" s="13"/>
      <c r="KUP190" s="13"/>
      <c r="KUQ190" s="13"/>
      <c r="KUR190" s="13"/>
      <c r="KUS190" s="13"/>
      <c r="KUT190" s="13"/>
      <c r="KUU190" s="13"/>
      <c r="KUV190" s="13"/>
      <c r="KUW190" s="13"/>
      <c r="KUX190" s="13"/>
      <c r="KUY190" s="13"/>
      <c r="KUZ190" s="13"/>
      <c r="KVA190" s="13"/>
      <c r="KVB190" s="13"/>
      <c r="KVC190" s="13"/>
      <c r="KVD190" s="13"/>
      <c r="KVE190" s="13"/>
      <c r="KVF190" s="13"/>
      <c r="KVG190" s="13"/>
      <c r="KVH190" s="13"/>
      <c r="KVI190" s="13"/>
      <c r="KVJ190" s="13"/>
      <c r="KVK190" s="13"/>
      <c r="KVL190" s="13"/>
      <c r="KVM190" s="13"/>
      <c r="KVN190" s="13"/>
      <c r="KVO190" s="13"/>
      <c r="KVP190" s="13"/>
      <c r="KVQ190" s="13"/>
      <c r="KVR190" s="13"/>
      <c r="KVS190" s="13"/>
      <c r="KVT190" s="13"/>
      <c r="KVU190" s="13"/>
      <c r="KVV190" s="13"/>
      <c r="KVW190" s="13"/>
      <c r="KVX190" s="13"/>
      <c r="KVY190" s="13"/>
      <c r="KVZ190" s="13"/>
      <c r="KWA190" s="13"/>
      <c r="KWB190" s="13"/>
      <c r="KWC190" s="13"/>
      <c r="KWD190" s="13"/>
      <c r="KWE190" s="13"/>
      <c r="KWF190" s="13"/>
      <c r="KWG190" s="13"/>
      <c r="KWH190" s="13"/>
      <c r="KWI190" s="13"/>
      <c r="KWJ190" s="13"/>
      <c r="KWK190" s="13"/>
      <c r="KWL190" s="13"/>
      <c r="KWM190" s="13"/>
      <c r="KWN190" s="13"/>
      <c r="KWO190" s="13"/>
      <c r="KWP190" s="13"/>
      <c r="KWQ190" s="13"/>
      <c r="KWR190" s="13"/>
      <c r="KWS190" s="13"/>
      <c r="KWT190" s="13"/>
      <c r="KWU190" s="13"/>
      <c r="KWV190" s="13"/>
      <c r="KWW190" s="13"/>
      <c r="KWX190" s="13"/>
      <c r="KWY190" s="13"/>
      <c r="KWZ190" s="13"/>
      <c r="KXA190" s="13"/>
      <c r="KXB190" s="13"/>
      <c r="KXC190" s="13"/>
      <c r="KXD190" s="13"/>
      <c r="KXE190" s="13"/>
      <c r="KXF190" s="13"/>
      <c r="KXG190" s="13"/>
      <c r="KXH190" s="13"/>
      <c r="KXI190" s="13"/>
      <c r="KXJ190" s="13"/>
      <c r="KXK190" s="13"/>
      <c r="KXL190" s="13"/>
      <c r="KXM190" s="13"/>
      <c r="KXN190" s="13"/>
      <c r="KXO190" s="13"/>
      <c r="KXP190" s="13"/>
      <c r="KXQ190" s="13"/>
      <c r="KXR190" s="13"/>
      <c r="KXS190" s="13"/>
      <c r="KXT190" s="13"/>
      <c r="KXU190" s="13"/>
      <c r="KXV190" s="13"/>
      <c r="KXW190" s="13"/>
      <c r="KXX190" s="13"/>
      <c r="KXY190" s="13"/>
      <c r="KXZ190" s="13"/>
      <c r="KYA190" s="13"/>
      <c r="KYB190" s="13"/>
      <c r="KYC190" s="13"/>
      <c r="KYD190" s="13"/>
      <c r="KYE190" s="13"/>
      <c r="KYF190" s="13"/>
      <c r="KYG190" s="13"/>
      <c r="KYH190" s="13"/>
      <c r="KYI190" s="13"/>
      <c r="KYJ190" s="13"/>
      <c r="KYK190" s="13"/>
      <c r="KYL190" s="13"/>
      <c r="KYM190" s="13"/>
      <c r="KYN190" s="13"/>
      <c r="KYO190" s="13"/>
      <c r="KYP190" s="13"/>
      <c r="KYQ190" s="13"/>
      <c r="KYR190" s="13"/>
      <c r="KYS190" s="13"/>
      <c r="KYT190" s="13"/>
      <c r="KYU190" s="13"/>
      <c r="KYV190" s="13"/>
      <c r="KYW190" s="13"/>
      <c r="KYX190" s="13"/>
      <c r="KYY190" s="13"/>
      <c r="KYZ190" s="13"/>
      <c r="KZA190" s="13"/>
      <c r="KZB190" s="13"/>
      <c r="KZC190" s="13"/>
      <c r="KZD190" s="13"/>
      <c r="KZE190" s="13"/>
      <c r="KZF190" s="13"/>
      <c r="KZG190" s="13"/>
      <c r="KZH190" s="13"/>
      <c r="KZI190" s="13"/>
      <c r="KZJ190" s="13"/>
      <c r="KZK190" s="13"/>
      <c r="KZL190" s="13"/>
      <c r="KZM190" s="13"/>
      <c r="KZN190" s="13"/>
      <c r="KZO190" s="13"/>
      <c r="KZP190" s="13"/>
      <c r="KZQ190" s="13"/>
      <c r="KZR190" s="13"/>
      <c r="KZS190" s="13"/>
      <c r="KZT190" s="13"/>
      <c r="KZU190" s="13"/>
      <c r="KZV190" s="13"/>
      <c r="KZW190" s="13"/>
      <c r="KZX190" s="13"/>
      <c r="KZY190" s="13"/>
      <c r="KZZ190" s="13"/>
      <c r="LAA190" s="13"/>
      <c r="LAB190" s="13"/>
      <c r="LAC190" s="13"/>
      <c r="LAD190" s="13"/>
      <c r="LAE190" s="13"/>
      <c r="LAF190" s="13"/>
      <c r="LAG190" s="13"/>
      <c r="LAH190" s="13"/>
      <c r="LAI190" s="13"/>
      <c r="LAJ190" s="13"/>
      <c r="LAK190" s="13"/>
      <c r="LAL190" s="13"/>
      <c r="LAM190" s="13"/>
      <c r="LAN190" s="13"/>
      <c r="LAO190" s="13"/>
      <c r="LAP190" s="13"/>
      <c r="LAQ190" s="13"/>
      <c r="LAR190" s="13"/>
      <c r="LAS190" s="13"/>
      <c r="LAT190" s="13"/>
      <c r="LAU190" s="13"/>
      <c r="LAV190" s="13"/>
      <c r="LAW190" s="13"/>
      <c r="LAX190" s="13"/>
      <c r="LAY190" s="13"/>
      <c r="LAZ190" s="13"/>
      <c r="LBA190" s="13"/>
      <c r="LBB190" s="13"/>
      <c r="LBC190" s="13"/>
      <c r="LBD190" s="13"/>
      <c r="LBE190" s="13"/>
      <c r="LBF190" s="13"/>
      <c r="LBG190" s="13"/>
      <c r="LBH190" s="13"/>
      <c r="LBI190" s="13"/>
      <c r="LBJ190" s="13"/>
      <c r="LBK190" s="13"/>
      <c r="LBL190" s="13"/>
      <c r="LBM190" s="13"/>
      <c r="LBN190" s="13"/>
      <c r="LBO190" s="13"/>
      <c r="LBP190" s="13"/>
      <c r="LBQ190" s="13"/>
      <c r="LBR190" s="13"/>
      <c r="LBS190" s="13"/>
      <c r="LBT190" s="13"/>
      <c r="LBU190" s="13"/>
      <c r="LBV190" s="13"/>
      <c r="LBW190" s="13"/>
      <c r="LBX190" s="13"/>
      <c r="LBY190" s="13"/>
      <c r="LBZ190" s="13"/>
      <c r="LCA190" s="13"/>
      <c r="LCB190" s="13"/>
      <c r="LCC190" s="13"/>
      <c r="LCD190" s="13"/>
      <c r="LCE190" s="13"/>
      <c r="LCF190" s="13"/>
      <c r="LCG190" s="13"/>
      <c r="LCH190" s="13"/>
      <c r="LCI190" s="13"/>
      <c r="LCJ190" s="13"/>
      <c r="LCK190" s="13"/>
      <c r="LCL190" s="13"/>
      <c r="LCM190" s="13"/>
      <c r="LCN190" s="13"/>
      <c r="LCO190" s="13"/>
      <c r="LCP190" s="13"/>
      <c r="LCQ190" s="13"/>
      <c r="LCR190" s="13"/>
      <c r="LCS190" s="13"/>
      <c r="LCT190" s="13"/>
      <c r="LCU190" s="13"/>
      <c r="LCV190" s="13"/>
      <c r="LCW190" s="13"/>
      <c r="LCX190" s="13"/>
      <c r="LCY190" s="13"/>
      <c r="LCZ190" s="13"/>
      <c r="LDA190" s="13"/>
      <c r="LDB190" s="13"/>
      <c r="LDC190" s="13"/>
      <c r="LDD190" s="13"/>
      <c r="LDE190" s="13"/>
      <c r="LDF190" s="13"/>
      <c r="LDG190" s="13"/>
      <c r="LDH190" s="13"/>
      <c r="LDI190" s="13"/>
      <c r="LDJ190" s="13"/>
      <c r="LDK190" s="13"/>
      <c r="LDL190" s="13"/>
      <c r="LDM190" s="13"/>
      <c r="LDN190" s="13"/>
      <c r="LDO190" s="13"/>
      <c r="LDP190" s="13"/>
      <c r="LDQ190" s="13"/>
      <c r="LDR190" s="13"/>
      <c r="LDS190" s="13"/>
      <c r="LDT190" s="13"/>
      <c r="LDU190" s="13"/>
      <c r="LDV190" s="13"/>
      <c r="LDW190" s="13"/>
      <c r="LDX190" s="13"/>
      <c r="LDY190" s="13"/>
      <c r="LDZ190" s="13"/>
      <c r="LEA190" s="13"/>
      <c r="LEB190" s="13"/>
      <c r="LEC190" s="13"/>
      <c r="LED190" s="13"/>
      <c r="LEE190" s="13"/>
      <c r="LEF190" s="13"/>
      <c r="LEG190" s="13"/>
      <c r="LEH190" s="13"/>
      <c r="LEI190" s="13"/>
      <c r="LEJ190" s="13"/>
      <c r="LEK190" s="13"/>
      <c r="LEL190" s="13"/>
      <c r="LEM190" s="13"/>
      <c r="LEN190" s="13"/>
      <c r="LEO190" s="13"/>
      <c r="LEP190" s="13"/>
      <c r="LEQ190" s="13"/>
      <c r="LER190" s="13"/>
      <c r="LES190" s="13"/>
      <c r="LET190" s="13"/>
      <c r="LEU190" s="13"/>
      <c r="LEV190" s="13"/>
      <c r="LEW190" s="13"/>
      <c r="LEX190" s="13"/>
      <c r="LEY190" s="13"/>
      <c r="LEZ190" s="13"/>
      <c r="LFA190" s="13"/>
      <c r="LFB190" s="13"/>
      <c r="LFC190" s="13"/>
      <c r="LFD190" s="13"/>
      <c r="LFE190" s="13"/>
      <c r="LFF190" s="13"/>
      <c r="LFG190" s="13"/>
      <c r="LFH190" s="13"/>
      <c r="LFI190" s="13"/>
      <c r="LFJ190" s="13"/>
      <c r="LFK190" s="13"/>
      <c r="LFL190" s="13"/>
      <c r="LFM190" s="13"/>
      <c r="LFN190" s="13"/>
      <c r="LFO190" s="13"/>
      <c r="LFP190" s="13"/>
      <c r="LFQ190" s="13"/>
      <c r="LFR190" s="13"/>
      <c r="LFS190" s="13"/>
      <c r="LFT190" s="13"/>
      <c r="LFU190" s="13"/>
      <c r="LFV190" s="13"/>
      <c r="LFW190" s="13"/>
      <c r="LFX190" s="13"/>
      <c r="LFY190" s="13"/>
      <c r="LFZ190" s="13"/>
      <c r="LGA190" s="13"/>
      <c r="LGB190" s="13"/>
      <c r="LGC190" s="13"/>
      <c r="LGD190" s="13"/>
      <c r="LGE190" s="13"/>
      <c r="LGF190" s="13"/>
      <c r="LGG190" s="13"/>
      <c r="LGH190" s="13"/>
      <c r="LGI190" s="13"/>
      <c r="LGJ190" s="13"/>
      <c r="LGK190" s="13"/>
      <c r="LGL190" s="13"/>
      <c r="LGM190" s="13"/>
      <c r="LGN190" s="13"/>
      <c r="LGO190" s="13"/>
      <c r="LGP190" s="13"/>
      <c r="LGQ190" s="13"/>
      <c r="LGR190" s="13"/>
      <c r="LGS190" s="13"/>
      <c r="LGT190" s="13"/>
      <c r="LGU190" s="13"/>
      <c r="LGV190" s="13"/>
      <c r="LGW190" s="13"/>
      <c r="LGX190" s="13"/>
      <c r="LGY190" s="13"/>
      <c r="LGZ190" s="13"/>
      <c r="LHA190" s="13"/>
      <c r="LHB190" s="13"/>
      <c r="LHC190" s="13"/>
      <c r="LHD190" s="13"/>
      <c r="LHE190" s="13"/>
      <c r="LHF190" s="13"/>
      <c r="LHG190" s="13"/>
      <c r="LHH190" s="13"/>
      <c r="LHI190" s="13"/>
      <c r="LHJ190" s="13"/>
      <c r="LHK190" s="13"/>
      <c r="LHL190" s="13"/>
      <c r="LHM190" s="13"/>
      <c r="LHN190" s="13"/>
      <c r="LHO190" s="13"/>
      <c r="LHP190" s="13"/>
      <c r="LHQ190" s="13"/>
      <c r="LHR190" s="13"/>
      <c r="LHS190" s="13"/>
      <c r="LHT190" s="13"/>
      <c r="LHU190" s="13"/>
      <c r="LHV190" s="13"/>
      <c r="LHW190" s="13"/>
      <c r="LHX190" s="13"/>
      <c r="LHY190" s="13"/>
      <c r="LHZ190" s="13"/>
      <c r="LIA190" s="13"/>
      <c r="LIB190" s="13"/>
      <c r="LIC190" s="13"/>
      <c r="LID190" s="13"/>
      <c r="LIE190" s="13"/>
      <c r="LIF190" s="13"/>
      <c r="LIG190" s="13"/>
      <c r="LIH190" s="13"/>
      <c r="LII190" s="13"/>
      <c r="LIJ190" s="13"/>
      <c r="LIK190" s="13"/>
      <c r="LIL190" s="13"/>
      <c r="LIM190" s="13"/>
      <c r="LIN190" s="13"/>
      <c r="LIO190" s="13"/>
      <c r="LIP190" s="13"/>
      <c r="LIQ190" s="13"/>
      <c r="LIR190" s="13"/>
      <c r="LIS190" s="13"/>
      <c r="LIT190" s="13"/>
      <c r="LIU190" s="13"/>
      <c r="LIV190" s="13"/>
      <c r="LIW190" s="13"/>
      <c r="LIX190" s="13"/>
      <c r="LIY190" s="13"/>
      <c r="LIZ190" s="13"/>
      <c r="LJA190" s="13"/>
      <c r="LJB190" s="13"/>
      <c r="LJC190" s="13"/>
      <c r="LJD190" s="13"/>
      <c r="LJE190" s="13"/>
      <c r="LJF190" s="13"/>
      <c r="LJG190" s="13"/>
      <c r="LJH190" s="13"/>
      <c r="LJI190" s="13"/>
      <c r="LJJ190" s="13"/>
      <c r="LJK190" s="13"/>
      <c r="LJL190" s="13"/>
      <c r="LJM190" s="13"/>
      <c r="LJN190" s="13"/>
      <c r="LJO190" s="13"/>
      <c r="LJP190" s="13"/>
      <c r="LJQ190" s="13"/>
      <c r="LJR190" s="13"/>
      <c r="LJS190" s="13"/>
      <c r="LJT190" s="13"/>
      <c r="LJU190" s="13"/>
      <c r="LJV190" s="13"/>
      <c r="LJW190" s="13"/>
      <c r="LJX190" s="13"/>
      <c r="LJY190" s="13"/>
      <c r="LJZ190" s="13"/>
      <c r="LKA190" s="13"/>
      <c r="LKB190" s="13"/>
      <c r="LKC190" s="13"/>
      <c r="LKD190" s="13"/>
      <c r="LKE190" s="13"/>
      <c r="LKF190" s="13"/>
      <c r="LKG190" s="13"/>
      <c r="LKH190" s="13"/>
      <c r="LKI190" s="13"/>
      <c r="LKJ190" s="13"/>
      <c r="LKK190" s="13"/>
      <c r="LKL190" s="13"/>
      <c r="LKM190" s="13"/>
      <c r="LKN190" s="13"/>
      <c r="LKO190" s="13"/>
      <c r="LKP190" s="13"/>
      <c r="LKQ190" s="13"/>
      <c r="LKR190" s="13"/>
      <c r="LKS190" s="13"/>
      <c r="LKT190" s="13"/>
      <c r="LKU190" s="13"/>
      <c r="LKV190" s="13"/>
      <c r="LKW190" s="13"/>
      <c r="LKX190" s="13"/>
      <c r="LKY190" s="13"/>
      <c r="LKZ190" s="13"/>
      <c r="LLA190" s="13"/>
      <c r="LLB190" s="13"/>
      <c r="LLC190" s="13"/>
      <c r="LLD190" s="13"/>
      <c r="LLE190" s="13"/>
      <c r="LLF190" s="13"/>
      <c r="LLG190" s="13"/>
      <c r="LLH190" s="13"/>
      <c r="LLI190" s="13"/>
      <c r="LLJ190" s="13"/>
      <c r="LLK190" s="13"/>
      <c r="LLL190" s="13"/>
      <c r="LLM190" s="13"/>
      <c r="LLN190" s="13"/>
      <c r="LLO190" s="13"/>
      <c r="LLP190" s="13"/>
      <c r="LLQ190" s="13"/>
      <c r="LLR190" s="13"/>
      <c r="LLS190" s="13"/>
      <c r="LLT190" s="13"/>
      <c r="LLU190" s="13"/>
      <c r="LLV190" s="13"/>
      <c r="LLW190" s="13"/>
      <c r="LLX190" s="13"/>
      <c r="LLY190" s="13"/>
      <c r="LLZ190" s="13"/>
      <c r="LMA190" s="13"/>
      <c r="LMB190" s="13"/>
      <c r="LMC190" s="13"/>
      <c r="LMD190" s="13"/>
      <c r="LME190" s="13"/>
      <c r="LMF190" s="13"/>
      <c r="LMG190" s="13"/>
      <c r="LMH190" s="13"/>
      <c r="LMI190" s="13"/>
      <c r="LMJ190" s="13"/>
      <c r="LMK190" s="13"/>
      <c r="LML190" s="13"/>
      <c r="LMM190" s="13"/>
      <c r="LMN190" s="13"/>
      <c r="LMO190" s="13"/>
      <c r="LMP190" s="13"/>
      <c r="LMQ190" s="13"/>
      <c r="LMR190" s="13"/>
      <c r="LMS190" s="13"/>
      <c r="LMT190" s="13"/>
      <c r="LMU190" s="13"/>
      <c r="LMV190" s="13"/>
      <c r="LMW190" s="13"/>
      <c r="LMX190" s="13"/>
      <c r="LMY190" s="13"/>
      <c r="LMZ190" s="13"/>
      <c r="LNA190" s="13"/>
      <c r="LNB190" s="13"/>
      <c r="LNC190" s="13"/>
      <c r="LND190" s="13"/>
      <c r="LNE190" s="13"/>
      <c r="LNF190" s="13"/>
      <c r="LNG190" s="13"/>
      <c r="LNH190" s="13"/>
      <c r="LNI190" s="13"/>
      <c r="LNJ190" s="13"/>
      <c r="LNK190" s="13"/>
      <c r="LNL190" s="13"/>
      <c r="LNM190" s="13"/>
      <c r="LNN190" s="13"/>
      <c r="LNO190" s="13"/>
      <c r="LNP190" s="13"/>
      <c r="LNQ190" s="13"/>
      <c r="LNR190" s="13"/>
      <c r="LNS190" s="13"/>
      <c r="LNT190" s="13"/>
      <c r="LNU190" s="13"/>
      <c r="LNV190" s="13"/>
      <c r="LNW190" s="13"/>
      <c r="LNX190" s="13"/>
      <c r="LNY190" s="13"/>
      <c r="LNZ190" s="13"/>
      <c r="LOA190" s="13"/>
      <c r="LOB190" s="13"/>
      <c r="LOC190" s="13"/>
      <c r="LOD190" s="13"/>
      <c r="LOE190" s="13"/>
      <c r="LOF190" s="13"/>
      <c r="LOG190" s="13"/>
      <c r="LOH190" s="13"/>
      <c r="LOI190" s="13"/>
      <c r="LOJ190" s="13"/>
      <c r="LOK190" s="13"/>
      <c r="LOL190" s="13"/>
      <c r="LOM190" s="13"/>
      <c r="LON190" s="13"/>
      <c r="LOO190" s="13"/>
      <c r="LOP190" s="13"/>
      <c r="LOQ190" s="13"/>
      <c r="LOR190" s="13"/>
      <c r="LOS190" s="13"/>
      <c r="LOT190" s="13"/>
      <c r="LOU190" s="13"/>
      <c r="LOV190" s="13"/>
      <c r="LOW190" s="13"/>
      <c r="LOX190" s="13"/>
      <c r="LOY190" s="13"/>
      <c r="LOZ190" s="13"/>
      <c r="LPA190" s="13"/>
      <c r="LPB190" s="13"/>
      <c r="LPC190" s="13"/>
      <c r="LPD190" s="13"/>
      <c r="LPE190" s="13"/>
      <c r="LPF190" s="13"/>
      <c r="LPG190" s="13"/>
      <c r="LPH190" s="13"/>
      <c r="LPI190" s="13"/>
      <c r="LPJ190" s="13"/>
      <c r="LPK190" s="13"/>
      <c r="LPL190" s="13"/>
      <c r="LPM190" s="13"/>
      <c r="LPN190" s="13"/>
      <c r="LPO190" s="13"/>
      <c r="LPP190" s="13"/>
      <c r="LPQ190" s="13"/>
      <c r="LPR190" s="13"/>
      <c r="LPS190" s="13"/>
      <c r="LPT190" s="13"/>
      <c r="LPU190" s="13"/>
      <c r="LPV190" s="13"/>
      <c r="LPW190" s="13"/>
      <c r="LPX190" s="13"/>
      <c r="LPY190" s="13"/>
      <c r="LPZ190" s="13"/>
      <c r="LQA190" s="13"/>
      <c r="LQB190" s="13"/>
      <c r="LQC190" s="13"/>
      <c r="LQD190" s="13"/>
      <c r="LQE190" s="13"/>
      <c r="LQF190" s="13"/>
      <c r="LQG190" s="13"/>
      <c r="LQH190" s="13"/>
      <c r="LQI190" s="13"/>
      <c r="LQJ190" s="13"/>
      <c r="LQK190" s="13"/>
      <c r="LQL190" s="13"/>
      <c r="LQM190" s="13"/>
      <c r="LQN190" s="13"/>
      <c r="LQO190" s="13"/>
      <c r="LQP190" s="13"/>
      <c r="LQQ190" s="13"/>
      <c r="LQR190" s="13"/>
      <c r="LQS190" s="13"/>
      <c r="LQT190" s="13"/>
      <c r="LQU190" s="13"/>
      <c r="LQV190" s="13"/>
      <c r="LQW190" s="13"/>
      <c r="LQX190" s="13"/>
      <c r="LQY190" s="13"/>
      <c r="LQZ190" s="13"/>
      <c r="LRA190" s="13"/>
      <c r="LRB190" s="13"/>
      <c r="LRC190" s="13"/>
      <c r="LRD190" s="13"/>
      <c r="LRE190" s="13"/>
      <c r="LRF190" s="13"/>
      <c r="LRG190" s="13"/>
      <c r="LRH190" s="13"/>
      <c r="LRI190" s="13"/>
      <c r="LRJ190" s="13"/>
      <c r="LRK190" s="13"/>
      <c r="LRL190" s="13"/>
      <c r="LRM190" s="13"/>
      <c r="LRN190" s="13"/>
      <c r="LRO190" s="13"/>
      <c r="LRP190" s="13"/>
      <c r="LRQ190" s="13"/>
      <c r="LRR190" s="13"/>
      <c r="LRS190" s="13"/>
      <c r="LRT190" s="13"/>
      <c r="LRU190" s="13"/>
      <c r="LRV190" s="13"/>
      <c r="LRW190" s="13"/>
      <c r="LRX190" s="13"/>
      <c r="LRY190" s="13"/>
      <c r="LRZ190" s="13"/>
      <c r="LSA190" s="13"/>
      <c r="LSB190" s="13"/>
      <c r="LSC190" s="13"/>
      <c r="LSD190" s="13"/>
      <c r="LSE190" s="13"/>
      <c r="LSF190" s="13"/>
      <c r="LSG190" s="13"/>
      <c r="LSH190" s="13"/>
      <c r="LSI190" s="13"/>
      <c r="LSJ190" s="13"/>
      <c r="LSK190" s="13"/>
      <c r="LSL190" s="13"/>
      <c r="LSM190" s="13"/>
      <c r="LSN190" s="13"/>
      <c r="LSO190" s="13"/>
      <c r="LSP190" s="13"/>
      <c r="LSQ190" s="13"/>
      <c r="LSR190" s="13"/>
      <c r="LSS190" s="13"/>
      <c r="LST190" s="13"/>
      <c r="LSU190" s="13"/>
      <c r="LSV190" s="13"/>
      <c r="LSW190" s="13"/>
      <c r="LSX190" s="13"/>
      <c r="LSY190" s="13"/>
      <c r="LSZ190" s="13"/>
      <c r="LTA190" s="13"/>
      <c r="LTB190" s="13"/>
      <c r="LTC190" s="13"/>
      <c r="LTD190" s="13"/>
      <c r="LTE190" s="13"/>
      <c r="LTF190" s="13"/>
      <c r="LTG190" s="13"/>
      <c r="LTH190" s="13"/>
      <c r="LTI190" s="13"/>
      <c r="LTJ190" s="13"/>
      <c r="LTK190" s="13"/>
      <c r="LTL190" s="13"/>
      <c r="LTM190" s="13"/>
      <c r="LTN190" s="13"/>
      <c r="LTO190" s="13"/>
      <c r="LTP190" s="13"/>
      <c r="LTQ190" s="13"/>
      <c r="LTR190" s="13"/>
      <c r="LTS190" s="13"/>
      <c r="LTT190" s="13"/>
      <c r="LTU190" s="13"/>
      <c r="LTV190" s="13"/>
      <c r="LTW190" s="13"/>
      <c r="LTX190" s="13"/>
      <c r="LTY190" s="13"/>
      <c r="LTZ190" s="13"/>
      <c r="LUA190" s="13"/>
      <c r="LUB190" s="13"/>
      <c r="LUC190" s="13"/>
      <c r="LUD190" s="13"/>
      <c r="LUE190" s="13"/>
      <c r="LUF190" s="13"/>
      <c r="LUG190" s="13"/>
      <c r="LUH190" s="13"/>
      <c r="LUI190" s="13"/>
      <c r="LUJ190" s="13"/>
      <c r="LUK190" s="13"/>
      <c r="LUL190" s="13"/>
      <c r="LUM190" s="13"/>
      <c r="LUN190" s="13"/>
      <c r="LUO190" s="13"/>
      <c r="LUP190" s="13"/>
      <c r="LUQ190" s="13"/>
      <c r="LUR190" s="13"/>
      <c r="LUS190" s="13"/>
      <c r="LUT190" s="13"/>
      <c r="LUU190" s="13"/>
      <c r="LUV190" s="13"/>
      <c r="LUW190" s="13"/>
      <c r="LUX190" s="13"/>
      <c r="LUY190" s="13"/>
      <c r="LUZ190" s="13"/>
      <c r="LVA190" s="13"/>
      <c r="LVB190" s="13"/>
      <c r="LVC190" s="13"/>
      <c r="LVD190" s="13"/>
      <c r="LVE190" s="13"/>
      <c r="LVF190" s="13"/>
      <c r="LVG190" s="13"/>
      <c r="LVH190" s="13"/>
      <c r="LVI190" s="13"/>
      <c r="LVJ190" s="13"/>
      <c r="LVK190" s="13"/>
      <c r="LVL190" s="13"/>
      <c r="LVM190" s="13"/>
      <c r="LVN190" s="13"/>
      <c r="LVO190" s="13"/>
      <c r="LVP190" s="13"/>
      <c r="LVQ190" s="13"/>
      <c r="LVR190" s="13"/>
      <c r="LVS190" s="13"/>
      <c r="LVT190" s="13"/>
      <c r="LVU190" s="13"/>
      <c r="LVV190" s="13"/>
      <c r="LVW190" s="13"/>
      <c r="LVX190" s="13"/>
      <c r="LVY190" s="13"/>
      <c r="LVZ190" s="13"/>
      <c r="LWA190" s="13"/>
      <c r="LWB190" s="13"/>
      <c r="LWC190" s="13"/>
      <c r="LWD190" s="13"/>
      <c r="LWE190" s="13"/>
      <c r="LWF190" s="13"/>
      <c r="LWG190" s="13"/>
      <c r="LWH190" s="13"/>
      <c r="LWI190" s="13"/>
      <c r="LWJ190" s="13"/>
      <c r="LWK190" s="13"/>
      <c r="LWL190" s="13"/>
      <c r="LWM190" s="13"/>
      <c r="LWN190" s="13"/>
      <c r="LWO190" s="13"/>
      <c r="LWP190" s="13"/>
      <c r="LWQ190" s="13"/>
      <c r="LWR190" s="13"/>
      <c r="LWS190" s="13"/>
      <c r="LWT190" s="13"/>
      <c r="LWU190" s="13"/>
      <c r="LWV190" s="13"/>
      <c r="LWW190" s="13"/>
      <c r="LWX190" s="13"/>
      <c r="LWY190" s="13"/>
      <c r="LWZ190" s="13"/>
      <c r="LXA190" s="13"/>
      <c r="LXB190" s="13"/>
      <c r="LXC190" s="13"/>
      <c r="LXD190" s="13"/>
      <c r="LXE190" s="13"/>
      <c r="LXF190" s="13"/>
      <c r="LXG190" s="13"/>
      <c r="LXH190" s="13"/>
      <c r="LXI190" s="13"/>
      <c r="LXJ190" s="13"/>
      <c r="LXK190" s="13"/>
      <c r="LXL190" s="13"/>
      <c r="LXM190" s="13"/>
      <c r="LXN190" s="13"/>
      <c r="LXO190" s="13"/>
      <c r="LXP190" s="13"/>
      <c r="LXQ190" s="13"/>
      <c r="LXR190" s="13"/>
      <c r="LXS190" s="13"/>
      <c r="LXT190" s="13"/>
      <c r="LXU190" s="13"/>
      <c r="LXV190" s="13"/>
      <c r="LXW190" s="13"/>
      <c r="LXX190" s="13"/>
      <c r="LXY190" s="13"/>
      <c r="LXZ190" s="13"/>
      <c r="LYA190" s="13"/>
      <c r="LYB190" s="13"/>
      <c r="LYC190" s="13"/>
      <c r="LYD190" s="13"/>
      <c r="LYE190" s="13"/>
      <c r="LYF190" s="13"/>
      <c r="LYG190" s="13"/>
      <c r="LYH190" s="13"/>
      <c r="LYI190" s="13"/>
      <c r="LYJ190" s="13"/>
      <c r="LYK190" s="13"/>
      <c r="LYL190" s="13"/>
      <c r="LYM190" s="13"/>
      <c r="LYN190" s="13"/>
      <c r="LYO190" s="13"/>
      <c r="LYP190" s="13"/>
      <c r="LYQ190" s="13"/>
      <c r="LYR190" s="13"/>
      <c r="LYS190" s="13"/>
      <c r="LYT190" s="13"/>
      <c r="LYU190" s="13"/>
      <c r="LYV190" s="13"/>
      <c r="LYW190" s="13"/>
      <c r="LYX190" s="13"/>
      <c r="LYY190" s="13"/>
      <c r="LYZ190" s="13"/>
      <c r="LZA190" s="13"/>
      <c r="LZB190" s="13"/>
      <c r="LZC190" s="13"/>
      <c r="LZD190" s="13"/>
      <c r="LZE190" s="13"/>
      <c r="LZF190" s="13"/>
      <c r="LZG190" s="13"/>
      <c r="LZH190" s="13"/>
      <c r="LZI190" s="13"/>
      <c r="LZJ190" s="13"/>
      <c r="LZK190" s="13"/>
      <c r="LZL190" s="13"/>
      <c r="LZM190" s="13"/>
      <c r="LZN190" s="13"/>
      <c r="LZO190" s="13"/>
      <c r="LZP190" s="13"/>
      <c r="LZQ190" s="13"/>
      <c r="LZR190" s="13"/>
      <c r="LZS190" s="13"/>
      <c r="LZT190" s="13"/>
      <c r="LZU190" s="13"/>
      <c r="LZV190" s="13"/>
      <c r="LZW190" s="13"/>
      <c r="LZX190" s="13"/>
      <c r="LZY190" s="13"/>
      <c r="LZZ190" s="13"/>
      <c r="MAA190" s="13"/>
      <c r="MAB190" s="13"/>
      <c r="MAC190" s="13"/>
      <c r="MAD190" s="13"/>
      <c r="MAE190" s="13"/>
      <c r="MAF190" s="13"/>
      <c r="MAG190" s="13"/>
      <c r="MAH190" s="13"/>
      <c r="MAI190" s="13"/>
      <c r="MAJ190" s="13"/>
      <c r="MAK190" s="13"/>
      <c r="MAL190" s="13"/>
      <c r="MAM190" s="13"/>
      <c r="MAN190" s="13"/>
      <c r="MAO190" s="13"/>
      <c r="MAP190" s="13"/>
      <c r="MAQ190" s="13"/>
      <c r="MAR190" s="13"/>
      <c r="MAS190" s="13"/>
      <c r="MAT190" s="13"/>
      <c r="MAU190" s="13"/>
      <c r="MAV190" s="13"/>
      <c r="MAW190" s="13"/>
      <c r="MAX190" s="13"/>
      <c r="MAY190" s="13"/>
      <c r="MAZ190" s="13"/>
      <c r="MBA190" s="13"/>
      <c r="MBB190" s="13"/>
      <c r="MBC190" s="13"/>
      <c r="MBD190" s="13"/>
      <c r="MBE190" s="13"/>
      <c r="MBF190" s="13"/>
      <c r="MBG190" s="13"/>
      <c r="MBH190" s="13"/>
      <c r="MBI190" s="13"/>
      <c r="MBJ190" s="13"/>
      <c r="MBK190" s="13"/>
      <c r="MBL190" s="13"/>
      <c r="MBM190" s="13"/>
      <c r="MBN190" s="13"/>
      <c r="MBO190" s="13"/>
      <c r="MBP190" s="13"/>
      <c r="MBQ190" s="13"/>
      <c r="MBR190" s="13"/>
      <c r="MBS190" s="13"/>
      <c r="MBT190" s="13"/>
      <c r="MBU190" s="13"/>
      <c r="MBV190" s="13"/>
      <c r="MBW190" s="13"/>
      <c r="MBX190" s="13"/>
      <c r="MBY190" s="13"/>
      <c r="MBZ190" s="13"/>
      <c r="MCA190" s="13"/>
      <c r="MCB190" s="13"/>
      <c r="MCC190" s="13"/>
      <c r="MCD190" s="13"/>
      <c r="MCE190" s="13"/>
      <c r="MCF190" s="13"/>
      <c r="MCG190" s="13"/>
      <c r="MCH190" s="13"/>
      <c r="MCI190" s="13"/>
      <c r="MCJ190" s="13"/>
      <c r="MCK190" s="13"/>
      <c r="MCL190" s="13"/>
      <c r="MCM190" s="13"/>
      <c r="MCN190" s="13"/>
      <c r="MCO190" s="13"/>
      <c r="MCP190" s="13"/>
      <c r="MCQ190" s="13"/>
      <c r="MCR190" s="13"/>
      <c r="MCS190" s="13"/>
      <c r="MCT190" s="13"/>
      <c r="MCU190" s="13"/>
      <c r="MCV190" s="13"/>
      <c r="MCW190" s="13"/>
      <c r="MCX190" s="13"/>
      <c r="MCY190" s="13"/>
      <c r="MCZ190" s="13"/>
      <c r="MDA190" s="13"/>
      <c r="MDB190" s="13"/>
      <c r="MDC190" s="13"/>
      <c r="MDD190" s="13"/>
      <c r="MDE190" s="13"/>
      <c r="MDF190" s="13"/>
      <c r="MDG190" s="13"/>
      <c r="MDH190" s="13"/>
      <c r="MDI190" s="13"/>
      <c r="MDJ190" s="13"/>
      <c r="MDK190" s="13"/>
      <c r="MDL190" s="13"/>
      <c r="MDM190" s="13"/>
      <c r="MDN190" s="13"/>
      <c r="MDO190" s="13"/>
      <c r="MDP190" s="13"/>
      <c r="MDQ190" s="13"/>
      <c r="MDR190" s="13"/>
      <c r="MDS190" s="13"/>
      <c r="MDT190" s="13"/>
      <c r="MDU190" s="13"/>
      <c r="MDV190" s="13"/>
      <c r="MDW190" s="13"/>
      <c r="MDX190" s="13"/>
      <c r="MDY190" s="13"/>
      <c r="MDZ190" s="13"/>
      <c r="MEA190" s="13"/>
      <c r="MEB190" s="13"/>
      <c r="MEC190" s="13"/>
      <c r="MED190" s="13"/>
      <c r="MEE190" s="13"/>
      <c r="MEF190" s="13"/>
      <c r="MEG190" s="13"/>
      <c r="MEH190" s="13"/>
      <c r="MEI190" s="13"/>
      <c r="MEJ190" s="13"/>
      <c r="MEK190" s="13"/>
      <c r="MEL190" s="13"/>
      <c r="MEM190" s="13"/>
      <c r="MEN190" s="13"/>
      <c r="MEO190" s="13"/>
      <c r="MEP190" s="13"/>
      <c r="MEQ190" s="13"/>
      <c r="MER190" s="13"/>
      <c r="MES190" s="13"/>
      <c r="MET190" s="13"/>
      <c r="MEU190" s="13"/>
      <c r="MEV190" s="13"/>
      <c r="MEW190" s="13"/>
      <c r="MEX190" s="13"/>
      <c r="MEY190" s="13"/>
      <c r="MEZ190" s="13"/>
      <c r="MFA190" s="13"/>
      <c r="MFB190" s="13"/>
      <c r="MFC190" s="13"/>
      <c r="MFD190" s="13"/>
      <c r="MFE190" s="13"/>
      <c r="MFF190" s="13"/>
      <c r="MFG190" s="13"/>
      <c r="MFH190" s="13"/>
      <c r="MFI190" s="13"/>
      <c r="MFJ190" s="13"/>
      <c r="MFK190" s="13"/>
      <c r="MFL190" s="13"/>
      <c r="MFM190" s="13"/>
      <c r="MFN190" s="13"/>
      <c r="MFO190" s="13"/>
      <c r="MFP190" s="13"/>
      <c r="MFQ190" s="13"/>
      <c r="MFR190" s="13"/>
      <c r="MFS190" s="13"/>
      <c r="MFT190" s="13"/>
      <c r="MFU190" s="13"/>
      <c r="MFV190" s="13"/>
      <c r="MFW190" s="13"/>
      <c r="MFX190" s="13"/>
      <c r="MFY190" s="13"/>
      <c r="MFZ190" s="13"/>
      <c r="MGA190" s="13"/>
      <c r="MGB190" s="13"/>
      <c r="MGC190" s="13"/>
      <c r="MGD190" s="13"/>
      <c r="MGE190" s="13"/>
      <c r="MGF190" s="13"/>
      <c r="MGG190" s="13"/>
      <c r="MGH190" s="13"/>
      <c r="MGI190" s="13"/>
      <c r="MGJ190" s="13"/>
      <c r="MGK190" s="13"/>
      <c r="MGL190" s="13"/>
      <c r="MGM190" s="13"/>
      <c r="MGN190" s="13"/>
      <c r="MGO190" s="13"/>
      <c r="MGP190" s="13"/>
      <c r="MGQ190" s="13"/>
      <c r="MGR190" s="13"/>
      <c r="MGS190" s="13"/>
      <c r="MGT190" s="13"/>
      <c r="MGU190" s="13"/>
      <c r="MGV190" s="13"/>
      <c r="MGW190" s="13"/>
      <c r="MGX190" s="13"/>
      <c r="MGY190" s="13"/>
      <c r="MGZ190" s="13"/>
      <c r="MHA190" s="13"/>
      <c r="MHB190" s="13"/>
      <c r="MHC190" s="13"/>
      <c r="MHD190" s="13"/>
      <c r="MHE190" s="13"/>
      <c r="MHF190" s="13"/>
      <c r="MHG190" s="13"/>
      <c r="MHH190" s="13"/>
      <c r="MHI190" s="13"/>
      <c r="MHJ190" s="13"/>
      <c r="MHK190" s="13"/>
      <c r="MHL190" s="13"/>
      <c r="MHM190" s="13"/>
      <c r="MHN190" s="13"/>
      <c r="MHO190" s="13"/>
      <c r="MHP190" s="13"/>
      <c r="MHQ190" s="13"/>
      <c r="MHR190" s="13"/>
      <c r="MHS190" s="13"/>
      <c r="MHT190" s="13"/>
      <c r="MHU190" s="13"/>
      <c r="MHV190" s="13"/>
      <c r="MHW190" s="13"/>
      <c r="MHX190" s="13"/>
      <c r="MHY190" s="13"/>
      <c r="MHZ190" s="13"/>
      <c r="MIA190" s="13"/>
      <c r="MIB190" s="13"/>
      <c r="MIC190" s="13"/>
      <c r="MID190" s="13"/>
      <c r="MIE190" s="13"/>
      <c r="MIF190" s="13"/>
      <c r="MIG190" s="13"/>
      <c r="MIH190" s="13"/>
      <c r="MII190" s="13"/>
      <c r="MIJ190" s="13"/>
      <c r="MIK190" s="13"/>
      <c r="MIL190" s="13"/>
      <c r="MIM190" s="13"/>
      <c r="MIN190" s="13"/>
      <c r="MIO190" s="13"/>
      <c r="MIP190" s="13"/>
      <c r="MIQ190" s="13"/>
      <c r="MIR190" s="13"/>
      <c r="MIS190" s="13"/>
      <c r="MIT190" s="13"/>
      <c r="MIU190" s="13"/>
      <c r="MIV190" s="13"/>
      <c r="MIW190" s="13"/>
      <c r="MIX190" s="13"/>
      <c r="MIY190" s="13"/>
      <c r="MIZ190" s="13"/>
      <c r="MJA190" s="13"/>
      <c r="MJB190" s="13"/>
      <c r="MJC190" s="13"/>
      <c r="MJD190" s="13"/>
      <c r="MJE190" s="13"/>
      <c r="MJF190" s="13"/>
      <c r="MJG190" s="13"/>
      <c r="MJH190" s="13"/>
      <c r="MJI190" s="13"/>
      <c r="MJJ190" s="13"/>
      <c r="MJK190" s="13"/>
      <c r="MJL190" s="13"/>
      <c r="MJM190" s="13"/>
      <c r="MJN190" s="13"/>
      <c r="MJO190" s="13"/>
      <c r="MJP190" s="13"/>
      <c r="MJQ190" s="13"/>
      <c r="MJR190" s="13"/>
      <c r="MJS190" s="13"/>
      <c r="MJT190" s="13"/>
      <c r="MJU190" s="13"/>
      <c r="MJV190" s="13"/>
      <c r="MJW190" s="13"/>
      <c r="MJX190" s="13"/>
      <c r="MJY190" s="13"/>
      <c r="MJZ190" s="13"/>
      <c r="MKA190" s="13"/>
      <c r="MKB190" s="13"/>
      <c r="MKC190" s="13"/>
      <c r="MKD190" s="13"/>
      <c r="MKE190" s="13"/>
      <c r="MKF190" s="13"/>
      <c r="MKG190" s="13"/>
      <c r="MKH190" s="13"/>
      <c r="MKI190" s="13"/>
      <c r="MKJ190" s="13"/>
      <c r="MKK190" s="13"/>
      <c r="MKL190" s="13"/>
      <c r="MKM190" s="13"/>
      <c r="MKN190" s="13"/>
      <c r="MKO190" s="13"/>
      <c r="MKP190" s="13"/>
      <c r="MKQ190" s="13"/>
      <c r="MKR190" s="13"/>
      <c r="MKS190" s="13"/>
      <c r="MKT190" s="13"/>
      <c r="MKU190" s="13"/>
      <c r="MKV190" s="13"/>
      <c r="MKW190" s="13"/>
      <c r="MKX190" s="13"/>
      <c r="MKY190" s="13"/>
      <c r="MKZ190" s="13"/>
      <c r="MLA190" s="13"/>
      <c r="MLB190" s="13"/>
      <c r="MLC190" s="13"/>
      <c r="MLD190" s="13"/>
      <c r="MLE190" s="13"/>
      <c r="MLF190" s="13"/>
      <c r="MLG190" s="13"/>
      <c r="MLH190" s="13"/>
      <c r="MLI190" s="13"/>
      <c r="MLJ190" s="13"/>
      <c r="MLK190" s="13"/>
      <c r="MLL190" s="13"/>
      <c r="MLM190" s="13"/>
      <c r="MLN190" s="13"/>
      <c r="MLO190" s="13"/>
      <c r="MLP190" s="13"/>
      <c r="MLQ190" s="13"/>
      <c r="MLR190" s="13"/>
      <c r="MLS190" s="13"/>
      <c r="MLT190" s="13"/>
      <c r="MLU190" s="13"/>
      <c r="MLV190" s="13"/>
      <c r="MLW190" s="13"/>
      <c r="MLX190" s="13"/>
      <c r="MLY190" s="13"/>
      <c r="MLZ190" s="13"/>
      <c r="MMA190" s="13"/>
      <c r="MMB190" s="13"/>
      <c r="MMC190" s="13"/>
      <c r="MMD190" s="13"/>
      <c r="MME190" s="13"/>
      <c r="MMF190" s="13"/>
      <c r="MMG190" s="13"/>
      <c r="MMH190" s="13"/>
      <c r="MMI190" s="13"/>
      <c r="MMJ190" s="13"/>
      <c r="MMK190" s="13"/>
      <c r="MML190" s="13"/>
      <c r="MMM190" s="13"/>
      <c r="MMN190" s="13"/>
      <c r="MMO190" s="13"/>
      <c r="MMP190" s="13"/>
      <c r="MMQ190" s="13"/>
      <c r="MMR190" s="13"/>
      <c r="MMS190" s="13"/>
      <c r="MMT190" s="13"/>
      <c r="MMU190" s="13"/>
      <c r="MMV190" s="13"/>
      <c r="MMW190" s="13"/>
      <c r="MMX190" s="13"/>
      <c r="MMY190" s="13"/>
      <c r="MMZ190" s="13"/>
      <c r="MNA190" s="13"/>
      <c r="MNB190" s="13"/>
      <c r="MNC190" s="13"/>
      <c r="MND190" s="13"/>
      <c r="MNE190" s="13"/>
      <c r="MNF190" s="13"/>
      <c r="MNG190" s="13"/>
      <c r="MNH190" s="13"/>
      <c r="MNI190" s="13"/>
      <c r="MNJ190" s="13"/>
      <c r="MNK190" s="13"/>
      <c r="MNL190" s="13"/>
      <c r="MNM190" s="13"/>
      <c r="MNN190" s="13"/>
      <c r="MNO190" s="13"/>
      <c r="MNP190" s="13"/>
      <c r="MNQ190" s="13"/>
      <c r="MNR190" s="13"/>
      <c r="MNS190" s="13"/>
      <c r="MNT190" s="13"/>
      <c r="MNU190" s="13"/>
      <c r="MNV190" s="13"/>
      <c r="MNW190" s="13"/>
      <c r="MNX190" s="13"/>
      <c r="MNY190" s="13"/>
      <c r="MNZ190" s="13"/>
      <c r="MOA190" s="13"/>
      <c r="MOB190" s="13"/>
      <c r="MOC190" s="13"/>
      <c r="MOD190" s="13"/>
      <c r="MOE190" s="13"/>
      <c r="MOF190" s="13"/>
      <c r="MOG190" s="13"/>
      <c r="MOH190" s="13"/>
      <c r="MOI190" s="13"/>
      <c r="MOJ190" s="13"/>
      <c r="MOK190" s="13"/>
      <c r="MOL190" s="13"/>
      <c r="MOM190" s="13"/>
      <c r="MON190" s="13"/>
      <c r="MOO190" s="13"/>
      <c r="MOP190" s="13"/>
      <c r="MOQ190" s="13"/>
      <c r="MOR190" s="13"/>
      <c r="MOS190" s="13"/>
      <c r="MOT190" s="13"/>
      <c r="MOU190" s="13"/>
      <c r="MOV190" s="13"/>
      <c r="MOW190" s="13"/>
      <c r="MOX190" s="13"/>
      <c r="MOY190" s="13"/>
      <c r="MOZ190" s="13"/>
      <c r="MPA190" s="13"/>
      <c r="MPB190" s="13"/>
      <c r="MPC190" s="13"/>
      <c r="MPD190" s="13"/>
      <c r="MPE190" s="13"/>
      <c r="MPF190" s="13"/>
      <c r="MPG190" s="13"/>
      <c r="MPH190" s="13"/>
      <c r="MPI190" s="13"/>
      <c r="MPJ190" s="13"/>
      <c r="MPK190" s="13"/>
      <c r="MPL190" s="13"/>
      <c r="MPM190" s="13"/>
      <c r="MPN190" s="13"/>
      <c r="MPO190" s="13"/>
      <c r="MPP190" s="13"/>
      <c r="MPQ190" s="13"/>
      <c r="MPR190" s="13"/>
      <c r="MPS190" s="13"/>
      <c r="MPT190" s="13"/>
      <c r="MPU190" s="13"/>
      <c r="MPV190" s="13"/>
      <c r="MPW190" s="13"/>
      <c r="MPX190" s="13"/>
      <c r="MPY190" s="13"/>
      <c r="MPZ190" s="13"/>
      <c r="MQA190" s="13"/>
      <c r="MQB190" s="13"/>
      <c r="MQC190" s="13"/>
      <c r="MQD190" s="13"/>
      <c r="MQE190" s="13"/>
      <c r="MQF190" s="13"/>
      <c r="MQG190" s="13"/>
      <c r="MQH190" s="13"/>
      <c r="MQI190" s="13"/>
      <c r="MQJ190" s="13"/>
      <c r="MQK190" s="13"/>
      <c r="MQL190" s="13"/>
      <c r="MQM190" s="13"/>
      <c r="MQN190" s="13"/>
      <c r="MQO190" s="13"/>
      <c r="MQP190" s="13"/>
      <c r="MQQ190" s="13"/>
      <c r="MQR190" s="13"/>
      <c r="MQS190" s="13"/>
      <c r="MQT190" s="13"/>
      <c r="MQU190" s="13"/>
      <c r="MQV190" s="13"/>
      <c r="MQW190" s="13"/>
      <c r="MQX190" s="13"/>
      <c r="MQY190" s="13"/>
      <c r="MQZ190" s="13"/>
      <c r="MRA190" s="13"/>
      <c r="MRB190" s="13"/>
      <c r="MRC190" s="13"/>
      <c r="MRD190" s="13"/>
      <c r="MRE190" s="13"/>
      <c r="MRF190" s="13"/>
      <c r="MRG190" s="13"/>
      <c r="MRH190" s="13"/>
      <c r="MRI190" s="13"/>
      <c r="MRJ190" s="13"/>
      <c r="MRK190" s="13"/>
      <c r="MRL190" s="13"/>
      <c r="MRM190" s="13"/>
      <c r="MRN190" s="13"/>
      <c r="MRO190" s="13"/>
      <c r="MRP190" s="13"/>
      <c r="MRQ190" s="13"/>
      <c r="MRR190" s="13"/>
      <c r="MRS190" s="13"/>
      <c r="MRT190" s="13"/>
      <c r="MRU190" s="13"/>
      <c r="MRV190" s="13"/>
      <c r="MRW190" s="13"/>
      <c r="MRX190" s="13"/>
      <c r="MRY190" s="13"/>
      <c r="MRZ190" s="13"/>
      <c r="MSA190" s="13"/>
      <c r="MSB190" s="13"/>
      <c r="MSC190" s="13"/>
      <c r="MSD190" s="13"/>
      <c r="MSE190" s="13"/>
      <c r="MSF190" s="13"/>
      <c r="MSG190" s="13"/>
      <c r="MSH190" s="13"/>
      <c r="MSI190" s="13"/>
      <c r="MSJ190" s="13"/>
      <c r="MSK190" s="13"/>
      <c r="MSL190" s="13"/>
      <c r="MSM190" s="13"/>
      <c r="MSN190" s="13"/>
      <c r="MSO190" s="13"/>
      <c r="MSP190" s="13"/>
      <c r="MSQ190" s="13"/>
      <c r="MSR190" s="13"/>
      <c r="MSS190" s="13"/>
      <c r="MST190" s="13"/>
      <c r="MSU190" s="13"/>
      <c r="MSV190" s="13"/>
      <c r="MSW190" s="13"/>
      <c r="MSX190" s="13"/>
      <c r="MSY190" s="13"/>
      <c r="MSZ190" s="13"/>
      <c r="MTA190" s="13"/>
      <c r="MTB190" s="13"/>
      <c r="MTC190" s="13"/>
      <c r="MTD190" s="13"/>
      <c r="MTE190" s="13"/>
      <c r="MTF190" s="13"/>
      <c r="MTG190" s="13"/>
      <c r="MTH190" s="13"/>
      <c r="MTI190" s="13"/>
      <c r="MTJ190" s="13"/>
      <c r="MTK190" s="13"/>
      <c r="MTL190" s="13"/>
      <c r="MTM190" s="13"/>
      <c r="MTN190" s="13"/>
      <c r="MTO190" s="13"/>
      <c r="MTP190" s="13"/>
      <c r="MTQ190" s="13"/>
      <c r="MTR190" s="13"/>
      <c r="MTS190" s="13"/>
      <c r="MTT190" s="13"/>
      <c r="MTU190" s="13"/>
      <c r="MTV190" s="13"/>
      <c r="MTW190" s="13"/>
      <c r="MTX190" s="13"/>
      <c r="MTY190" s="13"/>
      <c r="MTZ190" s="13"/>
      <c r="MUA190" s="13"/>
      <c r="MUB190" s="13"/>
      <c r="MUC190" s="13"/>
      <c r="MUD190" s="13"/>
      <c r="MUE190" s="13"/>
      <c r="MUF190" s="13"/>
      <c r="MUG190" s="13"/>
      <c r="MUH190" s="13"/>
      <c r="MUI190" s="13"/>
      <c r="MUJ190" s="13"/>
      <c r="MUK190" s="13"/>
      <c r="MUL190" s="13"/>
      <c r="MUM190" s="13"/>
      <c r="MUN190" s="13"/>
      <c r="MUO190" s="13"/>
      <c r="MUP190" s="13"/>
      <c r="MUQ190" s="13"/>
      <c r="MUR190" s="13"/>
      <c r="MUS190" s="13"/>
      <c r="MUT190" s="13"/>
      <c r="MUU190" s="13"/>
      <c r="MUV190" s="13"/>
      <c r="MUW190" s="13"/>
      <c r="MUX190" s="13"/>
      <c r="MUY190" s="13"/>
      <c r="MUZ190" s="13"/>
      <c r="MVA190" s="13"/>
      <c r="MVB190" s="13"/>
      <c r="MVC190" s="13"/>
      <c r="MVD190" s="13"/>
      <c r="MVE190" s="13"/>
      <c r="MVF190" s="13"/>
      <c r="MVG190" s="13"/>
      <c r="MVH190" s="13"/>
      <c r="MVI190" s="13"/>
      <c r="MVJ190" s="13"/>
      <c r="MVK190" s="13"/>
      <c r="MVL190" s="13"/>
      <c r="MVM190" s="13"/>
      <c r="MVN190" s="13"/>
      <c r="MVO190" s="13"/>
      <c r="MVP190" s="13"/>
      <c r="MVQ190" s="13"/>
      <c r="MVR190" s="13"/>
      <c r="MVS190" s="13"/>
      <c r="MVT190" s="13"/>
      <c r="MVU190" s="13"/>
      <c r="MVV190" s="13"/>
      <c r="MVW190" s="13"/>
      <c r="MVX190" s="13"/>
      <c r="MVY190" s="13"/>
      <c r="MVZ190" s="13"/>
      <c r="MWA190" s="13"/>
      <c r="MWB190" s="13"/>
      <c r="MWC190" s="13"/>
      <c r="MWD190" s="13"/>
      <c r="MWE190" s="13"/>
      <c r="MWF190" s="13"/>
      <c r="MWG190" s="13"/>
      <c r="MWH190" s="13"/>
      <c r="MWI190" s="13"/>
      <c r="MWJ190" s="13"/>
      <c r="MWK190" s="13"/>
      <c r="MWL190" s="13"/>
      <c r="MWM190" s="13"/>
      <c r="MWN190" s="13"/>
      <c r="MWO190" s="13"/>
      <c r="MWP190" s="13"/>
      <c r="MWQ190" s="13"/>
      <c r="MWR190" s="13"/>
      <c r="MWS190" s="13"/>
      <c r="MWT190" s="13"/>
      <c r="MWU190" s="13"/>
      <c r="MWV190" s="13"/>
      <c r="MWW190" s="13"/>
      <c r="MWX190" s="13"/>
      <c r="MWY190" s="13"/>
      <c r="MWZ190" s="13"/>
      <c r="MXA190" s="13"/>
      <c r="MXB190" s="13"/>
      <c r="MXC190" s="13"/>
      <c r="MXD190" s="13"/>
      <c r="MXE190" s="13"/>
      <c r="MXF190" s="13"/>
      <c r="MXG190" s="13"/>
      <c r="MXH190" s="13"/>
      <c r="MXI190" s="13"/>
      <c r="MXJ190" s="13"/>
      <c r="MXK190" s="13"/>
      <c r="MXL190" s="13"/>
      <c r="MXM190" s="13"/>
      <c r="MXN190" s="13"/>
      <c r="MXO190" s="13"/>
      <c r="MXP190" s="13"/>
      <c r="MXQ190" s="13"/>
      <c r="MXR190" s="13"/>
      <c r="MXS190" s="13"/>
      <c r="MXT190" s="13"/>
      <c r="MXU190" s="13"/>
      <c r="MXV190" s="13"/>
      <c r="MXW190" s="13"/>
      <c r="MXX190" s="13"/>
      <c r="MXY190" s="13"/>
      <c r="MXZ190" s="13"/>
      <c r="MYA190" s="13"/>
      <c r="MYB190" s="13"/>
      <c r="MYC190" s="13"/>
      <c r="MYD190" s="13"/>
      <c r="MYE190" s="13"/>
      <c r="MYF190" s="13"/>
      <c r="MYG190" s="13"/>
      <c r="MYH190" s="13"/>
      <c r="MYI190" s="13"/>
      <c r="MYJ190" s="13"/>
      <c r="MYK190" s="13"/>
      <c r="MYL190" s="13"/>
      <c r="MYM190" s="13"/>
      <c r="MYN190" s="13"/>
      <c r="MYO190" s="13"/>
      <c r="MYP190" s="13"/>
      <c r="MYQ190" s="13"/>
      <c r="MYR190" s="13"/>
      <c r="MYS190" s="13"/>
      <c r="MYT190" s="13"/>
      <c r="MYU190" s="13"/>
      <c r="MYV190" s="13"/>
      <c r="MYW190" s="13"/>
      <c r="MYX190" s="13"/>
      <c r="MYY190" s="13"/>
      <c r="MYZ190" s="13"/>
      <c r="MZA190" s="13"/>
      <c r="MZB190" s="13"/>
      <c r="MZC190" s="13"/>
      <c r="MZD190" s="13"/>
      <c r="MZE190" s="13"/>
      <c r="MZF190" s="13"/>
      <c r="MZG190" s="13"/>
      <c r="MZH190" s="13"/>
      <c r="MZI190" s="13"/>
      <c r="MZJ190" s="13"/>
      <c r="MZK190" s="13"/>
      <c r="MZL190" s="13"/>
      <c r="MZM190" s="13"/>
      <c r="MZN190" s="13"/>
      <c r="MZO190" s="13"/>
      <c r="MZP190" s="13"/>
      <c r="MZQ190" s="13"/>
      <c r="MZR190" s="13"/>
      <c r="MZS190" s="13"/>
      <c r="MZT190" s="13"/>
      <c r="MZU190" s="13"/>
      <c r="MZV190" s="13"/>
      <c r="MZW190" s="13"/>
      <c r="MZX190" s="13"/>
      <c r="MZY190" s="13"/>
      <c r="MZZ190" s="13"/>
      <c r="NAA190" s="13"/>
      <c r="NAB190" s="13"/>
      <c r="NAC190" s="13"/>
      <c r="NAD190" s="13"/>
      <c r="NAE190" s="13"/>
      <c r="NAF190" s="13"/>
      <c r="NAG190" s="13"/>
      <c r="NAH190" s="13"/>
      <c r="NAI190" s="13"/>
      <c r="NAJ190" s="13"/>
      <c r="NAK190" s="13"/>
      <c r="NAL190" s="13"/>
      <c r="NAM190" s="13"/>
      <c r="NAN190" s="13"/>
      <c r="NAO190" s="13"/>
      <c r="NAP190" s="13"/>
      <c r="NAQ190" s="13"/>
      <c r="NAR190" s="13"/>
      <c r="NAS190" s="13"/>
      <c r="NAT190" s="13"/>
      <c r="NAU190" s="13"/>
      <c r="NAV190" s="13"/>
      <c r="NAW190" s="13"/>
      <c r="NAX190" s="13"/>
      <c r="NAY190" s="13"/>
      <c r="NAZ190" s="13"/>
      <c r="NBA190" s="13"/>
      <c r="NBB190" s="13"/>
      <c r="NBC190" s="13"/>
      <c r="NBD190" s="13"/>
      <c r="NBE190" s="13"/>
      <c r="NBF190" s="13"/>
      <c r="NBG190" s="13"/>
      <c r="NBH190" s="13"/>
      <c r="NBI190" s="13"/>
      <c r="NBJ190" s="13"/>
      <c r="NBK190" s="13"/>
      <c r="NBL190" s="13"/>
      <c r="NBM190" s="13"/>
      <c r="NBN190" s="13"/>
      <c r="NBO190" s="13"/>
      <c r="NBP190" s="13"/>
      <c r="NBQ190" s="13"/>
      <c r="NBR190" s="13"/>
      <c r="NBS190" s="13"/>
      <c r="NBT190" s="13"/>
      <c r="NBU190" s="13"/>
      <c r="NBV190" s="13"/>
      <c r="NBW190" s="13"/>
      <c r="NBX190" s="13"/>
      <c r="NBY190" s="13"/>
      <c r="NBZ190" s="13"/>
      <c r="NCA190" s="13"/>
      <c r="NCB190" s="13"/>
      <c r="NCC190" s="13"/>
      <c r="NCD190" s="13"/>
      <c r="NCE190" s="13"/>
      <c r="NCF190" s="13"/>
      <c r="NCG190" s="13"/>
      <c r="NCH190" s="13"/>
      <c r="NCI190" s="13"/>
      <c r="NCJ190" s="13"/>
      <c r="NCK190" s="13"/>
      <c r="NCL190" s="13"/>
      <c r="NCM190" s="13"/>
      <c r="NCN190" s="13"/>
      <c r="NCO190" s="13"/>
      <c r="NCP190" s="13"/>
      <c r="NCQ190" s="13"/>
      <c r="NCR190" s="13"/>
      <c r="NCS190" s="13"/>
      <c r="NCT190" s="13"/>
      <c r="NCU190" s="13"/>
      <c r="NCV190" s="13"/>
      <c r="NCW190" s="13"/>
      <c r="NCX190" s="13"/>
      <c r="NCY190" s="13"/>
      <c r="NCZ190" s="13"/>
      <c r="NDA190" s="13"/>
      <c r="NDB190" s="13"/>
      <c r="NDC190" s="13"/>
      <c r="NDD190" s="13"/>
      <c r="NDE190" s="13"/>
      <c r="NDF190" s="13"/>
      <c r="NDG190" s="13"/>
      <c r="NDH190" s="13"/>
      <c r="NDI190" s="13"/>
      <c r="NDJ190" s="13"/>
      <c r="NDK190" s="13"/>
      <c r="NDL190" s="13"/>
      <c r="NDM190" s="13"/>
      <c r="NDN190" s="13"/>
      <c r="NDO190" s="13"/>
      <c r="NDP190" s="13"/>
      <c r="NDQ190" s="13"/>
      <c r="NDR190" s="13"/>
      <c r="NDS190" s="13"/>
      <c r="NDT190" s="13"/>
      <c r="NDU190" s="13"/>
      <c r="NDV190" s="13"/>
      <c r="NDW190" s="13"/>
      <c r="NDX190" s="13"/>
      <c r="NDY190" s="13"/>
      <c r="NDZ190" s="13"/>
      <c r="NEA190" s="13"/>
      <c r="NEB190" s="13"/>
      <c r="NEC190" s="13"/>
      <c r="NED190" s="13"/>
      <c r="NEE190" s="13"/>
      <c r="NEF190" s="13"/>
      <c r="NEG190" s="13"/>
      <c r="NEH190" s="13"/>
      <c r="NEI190" s="13"/>
      <c r="NEJ190" s="13"/>
      <c r="NEK190" s="13"/>
      <c r="NEL190" s="13"/>
      <c r="NEM190" s="13"/>
      <c r="NEN190" s="13"/>
      <c r="NEO190" s="13"/>
      <c r="NEP190" s="13"/>
      <c r="NEQ190" s="13"/>
      <c r="NER190" s="13"/>
      <c r="NES190" s="13"/>
      <c r="NET190" s="13"/>
      <c r="NEU190" s="13"/>
      <c r="NEV190" s="13"/>
      <c r="NEW190" s="13"/>
      <c r="NEX190" s="13"/>
      <c r="NEY190" s="13"/>
      <c r="NEZ190" s="13"/>
      <c r="NFA190" s="13"/>
      <c r="NFB190" s="13"/>
      <c r="NFC190" s="13"/>
      <c r="NFD190" s="13"/>
      <c r="NFE190" s="13"/>
      <c r="NFF190" s="13"/>
      <c r="NFG190" s="13"/>
      <c r="NFH190" s="13"/>
      <c r="NFI190" s="13"/>
      <c r="NFJ190" s="13"/>
      <c r="NFK190" s="13"/>
      <c r="NFL190" s="13"/>
      <c r="NFM190" s="13"/>
      <c r="NFN190" s="13"/>
      <c r="NFO190" s="13"/>
      <c r="NFP190" s="13"/>
      <c r="NFQ190" s="13"/>
      <c r="NFR190" s="13"/>
      <c r="NFS190" s="13"/>
      <c r="NFT190" s="13"/>
      <c r="NFU190" s="13"/>
      <c r="NFV190" s="13"/>
      <c r="NFW190" s="13"/>
      <c r="NFX190" s="13"/>
      <c r="NFY190" s="13"/>
      <c r="NFZ190" s="13"/>
      <c r="NGA190" s="13"/>
      <c r="NGB190" s="13"/>
      <c r="NGC190" s="13"/>
      <c r="NGD190" s="13"/>
      <c r="NGE190" s="13"/>
      <c r="NGF190" s="13"/>
      <c r="NGG190" s="13"/>
      <c r="NGH190" s="13"/>
      <c r="NGI190" s="13"/>
      <c r="NGJ190" s="13"/>
      <c r="NGK190" s="13"/>
      <c r="NGL190" s="13"/>
      <c r="NGM190" s="13"/>
      <c r="NGN190" s="13"/>
      <c r="NGO190" s="13"/>
      <c r="NGP190" s="13"/>
      <c r="NGQ190" s="13"/>
      <c r="NGR190" s="13"/>
      <c r="NGS190" s="13"/>
      <c r="NGT190" s="13"/>
      <c r="NGU190" s="13"/>
      <c r="NGV190" s="13"/>
      <c r="NGW190" s="13"/>
      <c r="NGX190" s="13"/>
      <c r="NGY190" s="13"/>
      <c r="NGZ190" s="13"/>
      <c r="NHA190" s="13"/>
      <c r="NHB190" s="13"/>
      <c r="NHC190" s="13"/>
      <c r="NHD190" s="13"/>
      <c r="NHE190" s="13"/>
      <c r="NHF190" s="13"/>
      <c r="NHG190" s="13"/>
      <c r="NHH190" s="13"/>
      <c r="NHI190" s="13"/>
      <c r="NHJ190" s="13"/>
      <c r="NHK190" s="13"/>
      <c r="NHL190" s="13"/>
      <c r="NHM190" s="13"/>
      <c r="NHN190" s="13"/>
      <c r="NHO190" s="13"/>
      <c r="NHP190" s="13"/>
      <c r="NHQ190" s="13"/>
      <c r="NHR190" s="13"/>
      <c r="NHS190" s="13"/>
      <c r="NHT190" s="13"/>
      <c r="NHU190" s="13"/>
      <c r="NHV190" s="13"/>
      <c r="NHW190" s="13"/>
      <c r="NHX190" s="13"/>
      <c r="NHY190" s="13"/>
      <c r="NHZ190" s="13"/>
      <c r="NIA190" s="13"/>
      <c r="NIB190" s="13"/>
      <c r="NIC190" s="13"/>
      <c r="NID190" s="13"/>
      <c r="NIE190" s="13"/>
      <c r="NIF190" s="13"/>
      <c r="NIG190" s="13"/>
      <c r="NIH190" s="13"/>
      <c r="NII190" s="13"/>
      <c r="NIJ190" s="13"/>
      <c r="NIK190" s="13"/>
      <c r="NIL190" s="13"/>
      <c r="NIM190" s="13"/>
      <c r="NIN190" s="13"/>
      <c r="NIO190" s="13"/>
      <c r="NIP190" s="13"/>
      <c r="NIQ190" s="13"/>
      <c r="NIR190" s="13"/>
      <c r="NIS190" s="13"/>
      <c r="NIT190" s="13"/>
      <c r="NIU190" s="13"/>
      <c r="NIV190" s="13"/>
      <c r="NIW190" s="13"/>
      <c r="NIX190" s="13"/>
      <c r="NIY190" s="13"/>
      <c r="NIZ190" s="13"/>
      <c r="NJA190" s="13"/>
      <c r="NJB190" s="13"/>
      <c r="NJC190" s="13"/>
      <c r="NJD190" s="13"/>
      <c r="NJE190" s="13"/>
      <c r="NJF190" s="13"/>
      <c r="NJG190" s="13"/>
      <c r="NJH190" s="13"/>
      <c r="NJI190" s="13"/>
      <c r="NJJ190" s="13"/>
      <c r="NJK190" s="13"/>
      <c r="NJL190" s="13"/>
      <c r="NJM190" s="13"/>
      <c r="NJN190" s="13"/>
      <c r="NJO190" s="13"/>
      <c r="NJP190" s="13"/>
      <c r="NJQ190" s="13"/>
      <c r="NJR190" s="13"/>
      <c r="NJS190" s="13"/>
      <c r="NJT190" s="13"/>
      <c r="NJU190" s="13"/>
      <c r="NJV190" s="13"/>
      <c r="NJW190" s="13"/>
      <c r="NJX190" s="13"/>
      <c r="NJY190" s="13"/>
      <c r="NJZ190" s="13"/>
      <c r="NKA190" s="13"/>
      <c r="NKB190" s="13"/>
      <c r="NKC190" s="13"/>
      <c r="NKD190" s="13"/>
      <c r="NKE190" s="13"/>
      <c r="NKF190" s="13"/>
      <c r="NKG190" s="13"/>
      <c r="NKH190" s="13"/>
      <c r="NKI190" s="13"/>
      <c r="NKJ190" s="13"/>
      <c r="NKK190" s="13"/>
      <c r="NKL190" s="13"/>
      <c r="NKM190" s="13"/>
      <c r="NKN190" s="13"/>
      <c r="NKO190" s="13"/>
      <c r="NKP190" s="13"/>
      <c r="NKQ190" s="13"/>
      <c r="NKR190" s="13"/>
      <c r="NKS190" s="13"/>
      <c r="NKT190" s="13"/>
      <c r="NKU190" s="13"/>
      <c r="NKV190" s="13"/>
      <c r="NKW190" s="13"/>
      <c r="NKX190" s="13"/>
      <c r="NKY190" s="13"/>
      <c r="NKZ190" s="13"/>
      <c r="NLA190" s="13"/>
      <c r="NLB190" s="13"/>
      <c r="NLC190" s="13"/>
      <c r="NLD190" s="13"/>
      <c r="NLE190" s="13"/>
      <c r="NLF190" s="13"/>
      <c r="NLG190" s="13"/>
      <c r="NLH190" s="13"/>
      <c r="NLI190" s="13"/>
      <c r="NLJ190" s="13"/>
      <c r="NLK190" s="13"/>
      <c r="NLL190" s="13"/>
      <c r="NLM190" s="13"/>
      <c r="NLN190" s="13"/>
      <c r="NLO190" s="13"/>
      <c r="NLP190" s="13"/>
      <c r="NLQ190" s="13"/>
      <c r="NLR190" s="13"/>
      <c r="NLS190" s="13"/>
      <c r="NLT190" s="13"/>
      <c r="NLU190" s="13"/>
      <c r="NLV190" s="13"/>
      <c r="NLW190" s="13"/>
      <c r="NLX190" s="13"/>
      <c r="NLY190" s="13"/>
      <c r="NLZ190" s="13"/>
      <c r="NMA190" s="13"/>
      <c r="NMB190" s="13"/>
      <c r="NMC190" s="13"/>
      <c r="NMD190" s="13"/>
      <c r="NME190" s="13"/>
      <c r="NMF190" s="13"/>
      <c r="NMG190" s="13"/>
      <c r="NMH190" s="13"/>
      <c r="NMI190" s="13"/>
      <c r="NMJ190" s="13"/>
      <c r="NMK190" s="13"/>
      <c r="NML190" s="13"/>
      <c r="NMM190" s="13"/>
      <c r="NMN190" s="13"/>
      <c r="NMO190" s="13"/>
      <c r="NMP190" s="13"/>
      <c r="NMQ190" s="13"/>
      <c r="NMR190" s="13"/>
      <c r="NMS190" s="13"/>
      <c r="NMT190" s="13"/>
      <c r="NMU190" s="13"/>
      <c r="NMV190" s="13"/>
      <c r="NMW190" s="13"/>
      <c r="NMX190" s="13"/>
      <c r="NMY190" s="13"/>
      <c r="NMZ190" s="13"/>
      <c r="NNA190" s="13"/>
      <c r="NNB190" s="13"/>
      <c r="NNC190" s="13"/>
      <c r="NND190" s="13"/>
      <c r="NNE190" s="13"/>
      <c r="NNF190" s="13"/>
      <c r="NNG190" s="13"/>
      <c r="NNH190" s="13"/>
      <c r="NNI190" s="13"/>
      <c r="NNJ190" s="13"/>
      <c r="NNK190" s="13"/>
      <c r="NNL190" s="13"/>
      <c r="NNM190" s="13"/>
      <c r="NNN190" s="13"/>
      <c r="NNO190" s="13"/>
      <c r="NNP190" s="13"/>
      <c r="NNQ190" s="13"/>
      <c r="NNR190" s="13"/>
      <c r="NNS190" s="13"/>
      <c r="NNT190" s="13"/>
      <c r="NNU190" s="13"/>
      <c r="NNV190" s="13"/>
      <c r="NNW190" s="13"/>
      <c r="NNX190" s="13"/>
      <c r="NNY190" s="13"/>
      <c r="NNZ190" s="13"/>
      <c r="NOA190" s="13"/>
      <c r="NOB190" s="13"/>
      <c r="NOC190" s="13"/>
      <c r="NOD190" s="13"/>
      <c r="NOE190" s="13"/>
      <c r="NOF190" s="13"/>
      <c r="NOG190" s="13"/>
      <c r="NOH190" s="13"/>
      <c r="NOI190" s="13"/>
      <c r="NOJ190" s="13"/>
      <c r="NOK190" s="13"/>
      <c r="NOL190" s="13"/>
      <c r="NOM190" s="13"/>
      <c r="NON190" s="13"/>
      <c r="NOO190" s="13"/>
      <c r="NOP190" s="13"/>
      <c r="NOQ190" s="13"/>
      <c r="NOR190" s="13"/>
      <c r="NOS190" s="13"/>
      <c r="NOT190" s="13"/>
      <c r="NOU190" s="13"/>
      <c r="NOV190" s="13"/>
      <c r="NOW190" s="13"/>
      <c r="NOX190" s="13"/>
      <c r="NOY190" s="13"/>
      <c r="NOZ190" s="13"/>
      <c r="NPA190" s="13"/>
      <c r="NPB190" s="13"/>
      <c r="NPC190" s="13"/>
      <c r="NPD190" s="13"/>
      <c r="NPE190" s="13"/>
      <c r="NPF190" s="13"/>
      <c r="NPG190" s="13"/>
      <c r="NPH190" s="13"/>
      <c r="NPI190" s="13"/>
      <c r="NPJ190" s="13"/>
      <c r="NPK190" s="13"/>
      <c r="NPL190" s="13"/>
      <c r="NPM190" s="13"/>
      <c r="NPN190" s="13"/>
      <c r="NPO190" s="13"/>
      <c r="NPP190" s="13"/>
      <c r="NPQ190" s="13"/>
      <c r="NPR190" s="13"/>
      <c r="NPS190" s="13"/>
      <c r="NPT190" s="13"/>
      <c r="NPU190" s="13"/>
      <c r="NPV190" s="13"/>
      <c r="NPW190" s="13"/>
      <c r="NPX190" s="13"/>
      <c r="NPY190" s="13"/>
      <c r="NPZ190" s="13"/>
      <c r="NQA190" s="13"/>
      <c r="NQB190" s="13"/>
      <c r="NQC190" s="13"/>
      <c r="NQD190" s="13"/>
      <c r="NQE190" s="13"/>
      <c r="NQF190" s="13"/>
      <c r="NQG190" s="13"/>
      <c r="NQH190" s="13"/>
      <c r="NQI190" s="13"/>
      <c r="NQJ190" s="13"/>
      <c r="NQK190" s="13"/>
      <c r="NQL190" s="13"/>
      <c r="NQM190" s="13"/>
      <c r="NQN190" s="13"/>
      <c r="NQO190" s="13"/>
      <c r="NQP190" s="13"/>
      <c r="NQQ190" s="13"/>
      <c r="NQR190" s="13"/>
      <c r="NQS190" s="13"/>
      <c r="NQT190" s="13"/>
      <c r="NQU190" s="13"/>
      <c r="NQV190" s="13"/>
      <c r="NQW190" s="13"/>
      <c r="NQX190" s="13"/>
      <c r="NQY190" s="13"/>
      <c r="NQZ190" s="13"/>
      <c r="NRA190" s="13"/>
      <c r="NRB190" s="13"/>
      <c r="NRC190" s="13"/>
      <c r="NRD190" s="13"/>
      <c r="NRE190" s="13"/>
      <c r="NRF190" s="13"/>
      <c r="NRG190" s="13"/>
      <c r="NRH190" s="13"/>
      <c r="NRI190" s="13"/>
      <c r="NRJ190" s="13"/>
      <c r="NRK190" s="13"/>
      <c r="NRL190" s="13"/>
      <c r="NRM190" s="13"/>
      <c r="NRN190" s="13"/>
      <c r="NRO190" s="13"/>
      <c r="NRP190" s="13"/>
      <c r="NRQ190" s="13"/>
      <c r="NRR190" s="13"/>
      <c r="NRS190" s="13"/>
      <c r="NRT190" s="13"/>
      <c r="NRU190" s="13"/>
      <c r="NRV190" s="13"/>
      <c r="NRW190" s="13"/>
      <c r="NRX190" s="13"/>
      <c r="NRY190" s="13"/>
      <c r="NRZ190" s="13"/>
      <c r="NSA190" s="13"/>
      <c r="NSB190" s="13"/>
      <c r="NSC190" s="13"/>
      <c r="NSD190" s="13"/>
      <c r="NSE190" s="13"/>
      <c r="NSF190" s="13"/>
      <c r="NSG190" s="13"/>
      <c r="NSH190" s="13"/>
      <c r="NSI190" s="13"/>
      <c r="NSJ190" s="13"/>
      <c r="NSK190" s="13"/>
      <c r="NSL190" s="13"/>
      <c r="NSM190" s="13"/>
      <c r="NSN190" s="13"/>
      <c r="NSO190" s="13"/>
      <c r="NSP190" s="13"/>
      <c r="NSQ190" s="13"/>
      <c r="NSR190" s="13"/>
      <c r="NSS190" s="13"/>
      <c r="NST190" s="13"/>
      <c r="NSU190" s="13"/>
      <c r="NSV190" s="13"/>
      <c r="NSW190" s="13"/>
      <c r="NSX190" s="13"/>
      <c r="NSY190" s="13"/>
      <c r="NSZ190" s="13"/>
      <c r="NTA190" s="13"/>
      <c r="NTB190" s="13"/>
      <c r="NTC190" s="13"/>
      <c r="NTD190" s="13"/>
      <c r="NTE190" s="13"/>
      <c r="NTF190" s="13"/>
      <c r="NTG190" s="13"/>
      <c r="NTH190" s="13"/>
      <c r="NTI190" s="13"/>
      <c r="NTJ190" s="13"/>
      <c r="NTK190" s="13"/>
      <c r="NTL190" s="13"/>
      <c r="NTM190" s="13"/>
      <c r="NTN190" s="13"/>
      <c r="NTO190" s="13"/>
      <c r="NTP190" s="13"/>
      <c r="NTQ190" s="13"/>
      <c r="NTR190" s="13"/>
      <c r="NTS190" s="13"/>
      <c r="NTT190" s="13"/>
      <c r="NTU190" s="13"/>
      <c r="NTV190" s="13"/>
      <c r="NTW190" s="13"/>
      <c r="NTX190" s="13"/>
      <c r="NTY190" s="13"/>
      <c r="NTZ190" s="13"/>
      <c r="NUA190" s="13"/>
      <c r="NUB190" s="13"/>
      <c r="NUC190" s="13"/>
      <c r="NUD190" s="13"/>
      <c r="NUE190" s="13"/>
      <c r="NUF190" s="13"/>
      <c r="NUG190" s="13"/>
      <c r="NUH190" s="13"/>
      <c r="NUI190" s="13"/>
      <c r="NUJ190" s="13"/>
      <c r="NUK190" s="13"/>
      <c r="NUL190" s="13"/>
      <c r="NUM190" s="13"/>
      <c r="NUN190" s="13"/>
      <c r="NUO190" s="13"/>
      <c r="NUP190" s="13"/>
      <c r="NUQ190" s="13"/>
      <c r="NUR190" s="13"/>
      <c r="NUS190" s="13"/>
      <c r="NUT190" s="13"/>
      <c r="NUU190" s="13"/>
      <c r="NUV190" s="13"/>
      <c r="NUW190" s="13"/>
      <c r="NUX190" s="13"/>
      <c r="NUY190" s="13"/>
      <c r="NUZ190" s="13"/>
      <c r="NVA190" s="13"/>
      <c r="NVB190" s="13"/>
      <c r="NVC190" s="13"/>
      <c r="NVD190" s="13"/>
      <c r="NVE190" s="13"/>
      <c r="NVF190" s="13"/>
      <c r="NVG190" s="13"/>
      <c r="NVH190" s="13"/>
      <c r="NVI190" s="13"/>
      <c r="NVJ190" s="13"/>
      <c r="NVK190" s="13"/>
      <c r="NVL190" s="13"/>
      <c r="NVM190" s="13"/>
      <c r="NVN190" s="13"/>
      <c r="NVO190" s="13"/>
      <c r="NVP190" s="13"/>
      <c r="NVQ190" s="13"/>
      <c r="NVR190" s="13"/>
      <c r="NVS190" s="13"/>
      <c r="NVT190" s="13"/>
      <c r="NVU190" s="13"/>
      <c r="NVV190" s="13"/>
      <c r="NVW190" s="13"/>
      <c r="NVX190" s="13"/>
      <c r="NVY190" s="13"/>
      <c r="NVZ190" s="13"/>
      <c r="NWA190" s="13"/>
      <c r="NWB190" s="13"/>
      <c r="NWC190" s="13"/>
      <c r="NWD190" s="13"/>
      <c r="NWE190" s="13"/>
      <c r="NWF190" s="13"/>
      <c r="NWG190" s="13"/>
      <c r="NWH190" s="13"/>
      <c r="NWI190" s="13"/>
      <c r="NWJ190" s="13"/>
      <c r="NWK190" s="13"/>
      <c r="NWL190" s="13"/>
      <c r="NWM190" s="13"/>
      <c r="NWN190" s="13"/>
      <c r="NWO190" s="13"/>
      <c r="NWP190" s="13"/>
      <c r="NWQ190" s="13"/>
      <c r="NWR190" s="13"/>
      <c r="NWS190" s="13"/>
      <c r="NWT190" s="13"/>
      <c r="NWU190" s="13"/>
      <c r="NWV190" s="13"/>
      <c r="NWW190" s="13"/>
      <c r="NWX190" s="13"/>
      <c r="NWY190" s="13"/>
      <c r="NWZ190" s="13"/>
      <c r="NXA190" s="13"/>
      <c r="NXB190" s="13"/>
      <c r="NXC190" s="13"/>
      <c r="NXD190" s="13"/>
      <c r="NXE190" s="13"/>
      <c r="NXF190" s="13"/>
      <c r="NXG190" s="13"/>
      <c r="NXH190" s="13"/>
      <c r="NXI190" s="13"/>
      <c r="NXJ190" s="13"/>
      <c r="NXK190" s="13"/>
      <c r="NXL190" s="13"/>
      <c r="NXM190" s="13"/>
      <c r="NXN190" s="13"/>
      <c r="NXO190" s="13"/>
      <c r="NXP190" s="13"/>
      <c r="NXQ190" s="13"/>
      <c r="NXR190" s="13"/>
      <c r="NXS190" s="13"/>
      <c r="NXT190" s="13"/>
      <c r="NXU190" s="13"/>
      <c r="NXV190" s="13"/>
      <c r="NXW190" s="13"/>
      <c r="NXX190" s="13"/>
      <c r="NXY190" s="13"/>
      <c r="NXZ190" s="13"/>
      <c r="NYA190" s="13"/>
      <c r="NYB190" s="13"/>
      <c r="NYC190" s="13"/>
      <c r="NYD190" s="13"/>
      <c r="NYE190" s="13"/>
      <c r="NYF190" s="13"/>
      <c r="NYG190" s="13"/>
      <c r="NYH190" s="13"/>
      <c r="NYI190" s="13"/>
      <c r="NYJ190" s="13"/>
      <c r="NYK190" s="13"/>
      <c r="NYL190" s="13"/>
      <c r="NYM190" s="13"/>
      <c r="NYN190" s="13"/>
      <c r="NYO190" s="13"/>
      <c r="NYP190" s="13"/>
      <c r="NYQ190" s="13"/>
      <c r="NYR190" s="13"/>
      <c r="NYS190" s="13"/>
      <c r="NYT190" s="13"/>
      <c r="NYU190" s="13"/>
      <c r="NYV190" s="13"/>
      <c r="NYW190" s="13"/>
      <c r="NYX190" s="13"/>
      <c r="NYY190" s="13"/>
      <c r="NYZ190" s="13"/>
      <c r="NZA190" s="13"/>
      <c r="NZB190" s="13"/>
      <c r="NZC190" s="13"/>
      <c r="NZD190" s="13"/>
      <c r="NZE190" s="13"/>
      <c r="NZF190" s="13"/>
      <c r="NZG190" s="13"/>
      <c r="NZH190" s="13"/>
      <c r="NZI190" s="13"/>
      <c r="NZJ190" s="13"/>
      <c r="NZK190" s="13"/>
      <c r="NZL190" s="13"/>
      <c r="NZM190" s="13"/>
      <c r="NZN190" s="13"/>
      <c r="NZO190" s="13"/>
      <c r="NZP190" s="13"/>
      <c r="NZQ190" s="13"/>
      <c r="NZR190" s="13"/>
      <c r="NZS190" s="13"/>
      <c r="NZT190" s="13"/>
      <c r="NZU190" s="13"/>
      <c r="NZV190" s="13"/>
      <c r="NZW190" s="13"/>
      <c r="NZX190" s="13"/>
      <c r="NZY190" s="13"/>
      <c r="NZZ190" s="13"/>
      <c r="OAA190" s="13"/>
      <c r="OAB190" s="13"/>
      <c r="OAC190" s="13"/>
      <c r="OAD190" s="13"/>
      <c r="OAE190" s="13"/>
      <c r="OAF190" s="13"/>
      <c r="OAG190" s="13"/>
      <c r="OAH190" s="13"/>
      <c r="OAI190" s="13"/>
      <c r="OAJ190" s="13"/>
      <c r="OAK190" s="13"/>
      <c r="OAL190" s="13"/>
      <c r="OAM190" s="13"/>
      <c r="OAN190" s="13"/>
      <c r="OAO190" s="13"/>
      <c r="OAP190" s="13"/>
      <c r="OAQ190" s="13"/>
      <c r="OAR190" s="13"/>
      <c r="OAS190" s="13"/>
      <c r="OAT190" s="13"/>
      <c r="OAU190" s="13"/>
      <c r="OAV190" s="13"/>
      <c r="OAW190" s="13"/>
      <c r="OAX190" s="13"/>
      <c r="OAY190" s="13"/>
      <c r="OAZ190" s="13"/>
      <c r="OBA190" s="13"/>
      <c r="OBB190" s="13"/>
      <c r="OBC190" s="13"/>
      <c r="OBD190" s="13"/>
      <c r="OBE190" s="13"/>
      <c r="OBF190" s="13"/>
      <c r="OBG190" s="13"/>
      <c r="OBH190" s="13"/>
      <c r="OBI190" s="13"/>
      <c r="OBJ190" s="13"/>
      <c r="OBK190" s="13"/>
      <c r="OBL190" s="13"/>
      <c r="OBM190" s="13"/>
      <c r="OBN190" s="13"/>
      <c r="OBO190" s="13"/>
      <c r="OBP190" s="13"/>
      <c r="OBQ190" s="13"/>
      <c r="OBR190" s="13"/>
      <c r="OBS190" s="13"/>
      <c r="OBT190" s="13"/>
      <c r="OBU190" s="13"/>
      <c r="OBV190" s="13"/>
      <c r="OBW190" s="13"/>
      <c r="OBX190" s="13"/>
      <c r="OBY190" s="13"/>
      <c r="OBZ190" s="13"/>
      <c r="OCA190" s="13"/>
      <c r="OCB190" s="13"/>
      <c r="OCC190" s="13"/>
      <c r="OCD190" s="13"/>
      <c r="OCE190" s="13"/>
      <c r="OCF190" s="13"/>
      <c r="OCG190" s="13"/>
      <c r="OCH190" s="13"/>
      <c r="OCI190" s="13"/>
      <c r="OCJ190" s="13"/>
      <c r="OCK190" s="13"/>
      <c r="OCL190" s="13"/>
      <c r="OCM190" s="13"/>
      <c r="OCN190" s="13"/>
      <c r="OCO190" s="13"/>
      <c r="OCP190" s="13"/>
      <c r="OCQ190" s="13"/>
      <c r="OCR190" s="13"/>
      <c r="OCS190" s="13"/>
      <c r="OCT190" s="13"/>
      <c r="OCU190" s="13"/>
      <c r="OCV190" s="13"/>
      <c r="OCW190" s="13"/>
      <c r="OCX190" s="13"/>
      <c r="OCY190" s="13"/>
      <c r="OCZ190" s="13"/>
      <c r="ODA190" s="13"/>
      <c r="ODB190" s="13"/>
      <c r="ODC190" s="13"/>
      <c r="ODD190" s="13"/>
      <c r="ODE190" s="13"/>
      <c r="ODF190" s="13"/>
      <c r="ODG190" s="13"/>
      <c r="ODH190" s="13"/>
      <c r="ODI190" s="13"/>
      <c r="ODJ190" s="13"/>
      <c r="ODK190" s="13"/>
      <c r="ODL190" s="13"/>
      <c r="ODM190" s="13"/>
      <c r="ODN190" s="13"/>
      <c r="ODO190" s="13"/>
      <c r="ODP190" s="13"/>
      <c r="ODQ190" s="13"/>
      <c r="ODR190" s="13"/>
      <c r="ODS190" s="13"/>
      <c r="ODT190" s="13"/>
      <c r="ODU190" s="13"/>
      <c r="ODV190" s="13"/>
      <c r="ODW190" s="13"/>
      <c r="ODX190" s="13"/>
      <c r="ODY190" s="13"/>
      <c r="ODZ190" s="13"/>
      <c r="OEA190" s="13"/>
      <c r="OEB190" s="13"/>
      <c r="OEC190" s="13"/>
      <c r="OED190" s="13"/>
      <c r="OEE190" s="13"/>
      <c r="OEF190" s="13"/>
      <c r="OEG190" s="13"/>
      <c r="OEH190" s="13"/>
      <c r="OEI190" s="13"/>
      <c r="OEJ190" s="13"/>
      <c r="OEK190" s="13"/>
      <c r="OEL190" s="13"/>
      <c r="OEM190" s="13"/>
      <c r="OEN190" s="13"/>
      <c r="OEO190" s="13"/>
      <c r="OEP190" s="13"/>
      <c r="OEQ190" s="13"/>
      <c r="OER190" s="13"/>
      <c r="OES190" s="13"/>
      <c r="OET190" s="13"/>
      <c r="OEU190" s="13"/>
      <c r="OEV190" s="13"/>
      <c r="OEW190" s="13"/>
      <c r="OEX190" s="13"/>
      <c r="OEY190" s="13"/>
      <c r="OEZ190" s="13"/>
      <c r="OFA190" s="13"/>
      <c r="OFB190" s="13"/>
      <c r="OFC190" s="13"/>
      <c r="OFD190" s="13"/>
      <c r="OFE190" s="13"/>
      <c r="OFF190" s="13"/>
      <c r="OFG190" s="13"/>
      <c r="OFH190" s="13"/>
      <c r="OFI190" s="13"/>
      <c r="OFJ190" s="13"/>
      <c r="OFK190" s="13"/>
      <c r="OFL190" s="13"/>
      <c r="OFM190" s="13"/>
      <c r="OFN190" s="13"/>
      <c r="OFO190" s="13"/>
      <c r="OFP190" s="13"/>
      <c r="OFQ190" s="13"/>
      <c r="OFR190" s="13"/>
      <c r="OFS190" s="13"/>
      <c r="OFT190" s="13"/>
      <c r="OFU190" s="13"/>
      <c r="OFV190" s="13"/>
      <c r="OFW190" s="13"/>
      <c r="OFX190" s="13"/>
      <c r="OFY190" s="13"/>
      <c r="OFZ190" s="13"/>
      <c r="OGA190" s="13"/>
      <c r="OGB190" s="13"/>
      <c r="OGC190" s="13"/>
      <c r="OGD190" s="13"/>
      <c r="OGE190" s="13"/>
      <c r="OGF190" s="13"/>
      <c r="OGG190" s="13"/>
      <c r="OGH190" s="13"/>
      <c r="OGI190" s="13"/>
      <c r="OGJ190" s="13"/>
      <c r="OGK190" s="13"/>
      <c r="OGL190" s="13"/>
      <c r="OGM190" s="13"/>
      <c r="OGN190" s="13"/>
      <c r="OGO190" s="13"/>
      <c r="OGP190" s="13"/>
      <c r="OGQ190" s="13"/>
      <c r="OGR190" s="13"/>
      <c r="OGS190" s="13"/>
      <c r="OGT190" s="13"/>
      <c r="OGU190" s="13"/>
      <c r="OGV190" s="13"/>
      <c r="OGW190" s="13"/>
      <c r="OGX190" s="13"/>
      <c r="OGY190" s="13"/>
      <c r="OGZ190" s="13"/>
      <c r="OHA190" s="13"/>
      <c r="OHB190" s="13"/>
      <c r="OHC190" s="13"/>
      <c r="OHD190" s="13"/>
      <c r="OHE190" s="13"/>
      <c r="OHF190" s="13"/>
      <c r="OHG190" s="13"/>
      <c r="OHH190" s="13"/>
      <c r="OHI190" s="13"/>
      <c r="OHJ190" s="13"/>
      <c r="OHK190" s="13"/>
      <c r="OHL190" s="13"/>
      <c r="OHM190" s="13"/>
      <c r="OHN190" s="13"/>
      <c r="OHO190" s="13"/>
      <c r="OHP190" s="13"/>
      <c r="OHQ190" s="13"/>
      <c r="OHR190" s="13"/>
      <c r="OHS190" s="13"/>
      <c r="OHT190" s="13"/>
      <c r="OHU190" s="13"/>
      <c r="OHV190" s="13"/>
      <c r="OHW190" s="13"/>
      <c r="OHX190" s="13"/>
      <c r="OHY190" s="13"/>
      <c r="OHZ190" s="13"/>
      <c r="OIA190" s="13"/>
      <c r="OIB190" s="13"/>
      <c r="OIC190" s="13"/>
      <c r="OID190" s="13"/>
      <c r="OIE190" s="13"/>
      <c r="OIF190" s="13"/>
      <c r="OIG190" s="13"/>
      <c r="OIH190" s="13"/>
      <c r="OII190" s="13"/>
      <c r="OIJ190" s="13"/>
      <c r="OIK190" s="13"/>
      <c r="OIL190" s="13"/>
      <c r="OIM190" s="13"/>
      <c r="OIN190" s="13"/>
      <c r="OIO190" s="13"/>
      <c r="OIP190" s="13"/>
      <c r="OIQ190" s="13"/>
      <c r="OIR190" s="13"/>
      <c r="OIS190" s="13"/>
      <c r="OIT190" s="13"/>
      <c r="OIU190" s="13"/>
      <c r="OIV190" s="13"/>
      <c r="OIW190" s="13"/>
      <c r="OIX190" s="13"/>
      <c r="OIY190" s="13"/>
      <c r="OIZ190" s="13"/>
      <c r="OJA190" s="13"/>
      <c r="OJB190" s="13"/>
      <c r="OJC190" s="13"/>
      <c r="OJD190" s="13"/>
      <c r="OJE190" s="13"/>
      <c r="OJF190" s="13"/>
      <c r="OJG190" s="13"/>
      <c r="OJH190" s="13"/>
      <c r="OJI190" s="13"/>
      <c r="OJJ190" s="13"/>
      <c r="OJK190" s="13"/>
      <c r="OJL190" s="13"/>
      <c r="OJM190" s="13"/>
      <c r="OJN190" s="13"/>
      <c r="OJO190" s="13"/>
      <c r="OJP190" s="13"/>
      <c r="OJQ190" s="13"/>
      <c r="OJR190" s="13"/>
      <c r="OJS190" s="13"/>
      <c r="OJT190" s="13"/>
      <c r="OJU190" s="13"/>
      <c r="OJV190" s="13"/>
      <c r="OJW190" s="13"/>
      <c r="OJX190" s="13"/>
      <c r="OJY190" s="13"/>
      <c r="OJZ190" s="13"/>
      <c r="OKA190" s="13"/>
      <c r="OKB190" s="13"/>
      <c r="OKC190" s="13"/>
      <c r="OKD190" s="13"/>
      <c r="OKE190" s="13"/>
      <c r="OKF190" s="13"/>
      <c r="OKG190" s="13"/>
      <c r="OKH190" s="13"/>
      <c r="OKI190" s="13"/>
      <c r="OKJ190" s="13"/>
      <c r="OKK190" s="13"/>
      <c r="OKL190" s="13"/>
      <c r="OKM190" s="13"/>
      <c r="OKN190" s="13"/>
      <c r="OKO190" s="13"/>
      <c r="OKP190" s="13"/>
      <c r="OKQ190" s="13"/>
      <c r="OKR190" s="13"/>
      <c r="OKS190" s="13"/>
      <c r="OKT190" s="13"/>
      <c r="OKU190" s="13"/>
      <c r="OKV190" s="13"/>
      <c r="OKW190" s="13"/>
      <c r="OKX190" s="13"/>
      <c r="OKY190" s="13"/>
      <c r="OKZ190" s="13"/>
      <c r="OLA190" s="13"/>
      <c r="OLB190" s="13"/>
      <c r="OLC190" s="13"/>
      <c r="OLD190" s="13"/>
      <c r="OLE190" s="13"/>
      <c r="OLF190" s="13"/>
      <c r="OLG190" s="13"/>
      <c r="OLH190" s="13"/>
      <c r="OLI190" s="13"/>
      <c r="OLJ190" s="13"/>
      <c r="OLK190" s="13"/>
      <c r="OLL190" s="13"/>
      <c r="OLM190" s="13"/>
      <c r="OLN190" s="13"/>
      <c r="OLO190" s="13"/>
      <c r="OLP190" s="13"/>
      <c r="OLQ190" s="13"/>
      <c r="OLR190" s="13"/>
      <c r="OLS190" s="13"/>
      <c r="OLT190" s="13"/>
      <c r="OLU190" s="13"/>
      <c r="OLV190" s="13"/>
      <c r="OLW190" s="13"/>
      <c r="OLX190" s="13"/>
      <c r="OLY190" s="13"/>
      <c r="OLZ190" s="13"/>
      <c r="OMA190" s="13"/>
      <c r="OMB190" s="13"/>
      <c r="OMC190" s="13"/>
      <c r="OMD190" s="13"/>
      <c r="OME190" s="13"/>
      <c r="OMF190" s="13"/>
      <c r="OMG190" s="13"/>
      <c r="OMH190" s="13"/>
      <c r="OMI190" s="13"/>
      <c r="OMJ190" s="13"/>
      <c r="OMK190" s="13"/>
      <c r="OML190" s="13"/>
      <c r="OMM190" s="13"/>
      <c r="OMN190" s="13"/>
      <c r="OMO190" s="13"/>
      <c r="OMP190" s="13"/>
      <c r="OMQ190" s="13"/>
      <c r="OMR190" s="13"/>
      <c r="OMS190" s="13"/>
      <c r="OMT190" s="13"/>
      <c r="OMU190" s="13"/>
      <c r="OMV190" s="13"/>
      <c r="OMW190" s="13"/>
      <c r="OMX190" s="13"/>
      <c r="OMY190" s="13"/>
      <c r="OMZ190" s="13"/>
      <c r="ONA190" s="13"/>
      <c r="ONB190" s="13"/>
      <c r="ONC190" s="13"/>
      <c r="OND190" s="13"/>
      <c r="ONE190" s="13"/>
      <c r="ONF190" s="13"/>
      <c r="ONG190" s="13"/>
      <c r="ONH190" s="13"/>
      <c r="ONI190" s="13"/>
      <c r="ONJ190" s="13"/>
      <c r="ONK190" s="13"/>
      <c r="ONL190" s="13"/>
      <c r="ONM190" s="13"/>
      <c r="ONN190" s="13"/>
      <c r="ONO190" s="13"/>
      <c r="ONP190" s="13"/>
      <c r="ONQ190" s="13"/>
      <c r="ONR190" s="13"/>
      <c r="ONS190" s="13"/>
      <c r="ONT190" s="13"/>
      <c r="ONU190" s="13"/>
      <c r="ONV190" s="13"/>
      <c r="ONW190" s="13"/>
      <c r="ONX190" s="13"/>
      <c r="ONY190" s="13"/>
      <c r="ONZ190" s="13"/>
      <c r="OOA190" s="13"/>
      <c r="OOB190" s="13"/>
      <c r="OOC190" s="13"/>
      <c r="OOD190" s="13"/>
      <c r="OOE190" s="13"/>
      <c r="OOF190" s="13"/>
      <c r="OOG190" s="13"/>
      <c r="OOH190" s="13"/>
      <c r="OOI190" s="13"/>
      <c r="OOJ190" s="13"/>
      <c r="OOK190" s="13"/>
      <c r="OOL190" s="13"/>
      <c r="OOM190" s="13"/>
      <c r="OON190" s="13"/>
      <c r="OOO190" s="13"/>
      <c r="OOP190" s="13"/>
      <c r="OOQ190" s="13"/>
      <c r="OOR190" s="13"/>
      <c r="OOS190" s="13"/>
      <c r="OOT190" s="13"/>
      <c r="OOU190" s="13"/>
      <c r="OOV190" s="13"/>
      <c r="OOW190" s="13"/>
      <c r="OOX190" s="13"/>
      <c r="OOY190" s="13"/>
      <c r="OOZ190" s="13"/>
      <c r="OPA190" s="13"/>
      <c r="OPB190" s="13"/>
      <c r="OPC190" s="13"/>
      <c r="OPD190" s="13"/>
      <c r="OPE190" s="13"/>
      <c r="OPF190" s="13"/>
      <c r="OPG190" s="13"/>
      <c r="OPH190" s="13"/>
      <c r="OPI190" s="13"/>
      <c r="OPJ190" s="13"/>
      <c r="OPK190" s="13"/>
      <c r="OPL190" s="13"/>
      <c r="OPM190" s="13"/>
      <c r="OPN190" s="13"/>
      <c r="OPO190" s="13"/>
      <c r="OPP190" s="13"/>
      <c r="OPQ190" s="13"/>
      <c r="OPR190" s="13"/>
      <c r="OPS190" s="13"/>
      <c r="OPT190" s="13"/>
      <c r="OPU190" s="13"/>
      <c r="OPV190" s="13"/>
      <c r="OPW190" s="13"/>
      <c r="OPX190" s="13"/>
      <c r="OPY190" s="13"/>
      <c r="OPZ190" s="13"/>
      <c r="OQA190" s="13"/>
      <c r="OQB190" s="13"/>
      <c r="OQC190" s="13"/>
      <c r="OQD190" s="13"/>
      <c r="OQE190" s="13"/>
      <c r="OQF190" s="13"/>
      <c r="OQG190" s="13"/>
      <c r="OQH190" s="13"/>
      <c r="OQI190" s="13"/>
      <c r="OQJ190" s="13"/>
      <c r="OQK190" s="13"/>
      <c r="OQL190" s="13"/>
      <c r="OQM190" s="13"/>
      <c r="OQN190" s="13"/>
      <c r="OQO190" s="13"/>
      <c r="OQP190" s="13"/>
      <c r="OQQ190" s="13"/>
      <c r="OQR190" s="13"/>
      <c r="OQS190" s="13"/>
      <c r="OQT190" s="13"/>
      <c r="OQU190" s="13"/>
      <c r="OQV190" s="13"/>
      <c r="OQW190" s="13"/>
      <c r="OQX190" s="13"/>
      <c r="OQY190" s="13"/>
      <c r="OQZ190" s="13"/>
      <c r="ORA190" s="13"/>
      <c r="ORB190" s="13"/>
      <c r="ORC190" s="13"/>
      <c r="ORD190" s="13"/>
      <c r="ORE190" s="13"/>
      <c r="ORF190" s="13"/>
      <c r="ORG190" s="13"/>
      <c r="ORH190" s="13"/>
      <c r="ORI190" s="13"/>
      <c r="ORJ190" s="13"/>
      <c r="ORK190" s="13"/>
      <c r="ORL190" s="13"/>
      <c r="ORM190" s="13"/>
      <c r="ORN190" s="13"/>
      <c r="ORO190" s="13"/>
      <c r="ORP190" s="13"/>
      <c r="ORQ190" s="13"/>
      <c r="ORR190" s="13"/>
      <c r="ORS190" s="13"/>
      <c r="ORT190" s="13"/>
      <c r="ORU190" s="13"/>
      <c r="ORV190" s="13"/>
      <c r="ORW190" s="13"/>
      <c r="ORX190" s="13"/>
      <c r="ORY190" s="13"/>
      <c r="ORZ190" s="13"/>
      <c r="OSA190" s="13"/>
      <c r="OSB190" s="13"/>
      <c r="OSC190" s="13"/>
      <c r="OSD190" s="13"/>
      <c r="OSE190" s="13"/>
      <c r="OSF190" s="13"/>
      <c r="OSG190" s="13"/>
      <c r="OSH190" s="13"/>
      <c r="OSI190" s="13"/>
      <c r="OSJ190" s="13"/>
      <c r="OSK190" s="13"/>
      <c r="OSL190" s="13"/>
      <c r="OSM190" s="13"/>
      <c r="OSN190" s="13"/>
      <c r="OSO190" s="13"/>
      <c r="OSP190" s="13"/>
      <c r="OSQ190" s="13"/>
      <c r="OSR190" s="13"/>
      <c r="OSS190" s="13"/>
      <c r="OST190" s="13"/>
      <c r="OSU190" s="13"/>
      <c r="OSV190" s="13"/>
      <c r="OSW190" s="13"/>
      <c r="OSX190" s="13"/>
      <c r="OSY190" s="13"/>
      <c r="OSZ190" s="13"/>
      <c r="OTA190" s="13"/>
      <c r="OTB190" s="13"/>
      <c r="OTC190" s="13"/>
      <c r="OTD190" s="13"/>
      <c r="OTE190" s="13"/>
      <c r="OTF190" s="13"/>
      <c r="OTG190" s="13"/>
      <c r="OTH190" s="13"/>
      <c r="OTI190" s="13"/>
      <c r="OTJ190" s="13"/>
      <c r="OTK190" s="13"/>
      <c r="OTL190" s="13"/>
      <c r="OTM190" s="13"/>
      <c r="OTN190" s="13"/>
      <c r="OTO190" s="13"/>
      <c r="OTP190" s="13"/>
      <c r="OTQ190" s="13"/>
      <c r="OTR190" s="13"/>
      <c r="OTS190" s="13"/>
      <c r="OTT190" s="13"/>
      <c r="OTU190" s="13"/>
      <c r="OTV190" s="13"/>
      <c r="OTW190" s="13"/>
      <c r="OTX190" s="13"/>
      <c r="OTY190" s="13"/>
      <c r="OTZ190" s="13"/>
      <c r="OUA190" s="13"/>
      <c r="OUB190" s="13"/>
      <c r="OUC190" s="13"/>
      <c r="OUD190" s="13"/>
      <c r="OUE190" s="13"/>
      <c r="OUF190" s="13"/>
      <c r="OUG190" s="13"/>
      <c r="OUH190" s="13"/>
      <c r="OUI190" s="13"/>
      <c r="OUJ190" s="13"/>
      <c r="OUK190" s="13"/>
      <c r="OUL190" s="13"/>
      <c r="OUM190" s="13"/>
      <c r="OUN190" s="13"/>
      <c r="OUO190" s="13"/>
      <c r="OUP190" s="13"/>
      <c r="OUQ190" s="13"/>
      <c r="OUR190" s="13"/>
      <c r="OUS190" s="13"/>
      <c r="OUT190" s="13"/>
      <c r="OUU190" s="13"/>
      <c r="OUV190" s="13"/>
      <c r="OUW190" s="13"/>
      <c r="OUX190" s="13"/>
      <c r="OUY190" s="13"/>
      <c r="OUZ190" s="13"/>
      <c r="OVA190" s="13"/>
      <c r="OVB190" s="13"/>
      <c r="OVC190" s="13"/>
      <c r="OVD190" s="13"/>
      <c r="OVE190" s="13"/>
      <c r="OVF190" s="13"/>
      <c r="OVG190" s="13"/>
      <c r="OVH190" s="13"/>
      <c r="OVI190" s="13"/>
      <c r="OVJ190" s="13"/>
      <c r="OVK190" s="13"/>
      <c r="OVL190" s="13"/>
      <c r="OVM190" s="13"/>
      <c r="OVN190" s="13"/>
      <c r="OVO190" s="13"/>
      <c r="OVP190" s="13"/>
      <c r="OVQ190" s="13"/>
      <c r="OVR190" s="13"/>
      <c r="OVS190" s="13"/>
      <c r="OVT190" s="13"/>
      <c r="OVU190" s="13"/>
      <c r="OVV190" s="13"/>
      <c r="OVW190" s="13"/>
      <c r="OVX190" s="13"/>
      <c r="OVY190" s="13"/>
      <c r="OVZ190" s="13"/>
      <c r="OWA190" s="13"/>
      <c r="OWB190" s="13"/>
      <c r="OWC190" s="13"/>
      <c r="OWD190" s="13"/>
      <c r="OWE190" s="13"/>
      <c r="OWF190" s="13"/>
      <c r="OWG190" s="13"/>
      <c r="OWH190" s="13"/>
      <c r="OWI190" s="13"/>
      <c r="OWJ190" s="13"/>
      <c r="OWK190" s="13"/>
      <c r="OWL190" s="13"/>
      <c r="OWM190" s="13"/>
      <c r="OWN190" s="13"/>
      <c r="OWO190" s="13"/>
      <c r="OWP190" s="13"/>
      <c r="OWQ190" s="13"/>
      <c r="OWR190" s="13"/>
      <c r="OWS190" s="13"/>
      <c r="OWT190" s="13"/>
      <c r="OWU190" s="13"/>
      <c r="OWV190" s="13"/>
      <c r="OWW190" s="13"/>
      <c r="OWX190" s="13"/>
      <c r="OWY190" s="13"/>
      <c r="OWZ190" s="13"/>
      <c r="OXA190" s="13"/>
      <c r="OXB190" s="13"/>
      <c r="OXC190" s="13"/>
      <c r="OXD190" s="13"/>
      <c r="OXE190" s="13"/>
      <c r="OXF190" s="13"/>
      <c r="OXG190" s="13"/>
      <c r="OXH190" s="13"/>
      <c r="OXI190" s="13"/>
      <c r="OXJ190" s="13"/>
      <c r="OXK190" s="13"/>
      <c r="OXL190" s="13"/>
      <c r="OXM190" s="13"/>
      <c r="OXN190" s="13"/>
      <c r="OXO190" s="13"/>
      <c r="OXP190" s="13"/>
      <c r="OXQ190" s="13"/>
      <c r="OXR190" s="13"/>
      <c r="OXS190" s="13"/>
      <c r="OXT190" s="13"/>
      <c r="OXU190" s="13"/>
      <c r="OXV190" s="13"/>
      <c r="OXW190" s="13"/>
      <c r="OXX190" s="13"/>
      <c r="OXY190" s="13"/>
      <c r="OXZ190" s="13"/>
      <c r="OYA190" s="13"/>
      <c r="OYB190" s="13"/>
      <c r="OYC190" s="13"/>
      <c r="OYD190" s="13"/>
      <c r="OYE190" s="13"/>
      <c r="OYF190" s="13"/>
      <c r="OYG190" s="13"/>
      <c r="OYH190" s="13"/>
      <c r="OYI190" s="13"/>
      <c r="OYJ190" s="13"/>
      <c r="OYK190" s="13"/>
      <c r="OYL190" s="13"/>
      <c r="OYM190" s="13"/>
      <c r="OYN190" s="13"/>
      <c r="OYO190" s="13"/>
      <c r="OYP190" s="13"/>
      <c r="OYQ190" s="13"/>
      <c r="OYR190" s="13"/>
      <c r="OYS190" s="13"/>
      <c r="OYT190" s="13"/>
      <c r="OYU190" s="13"/>
      <c r="OYV190" s="13"/>
      <c r="OYW190" s="13"/>
      <c r="OYX190" s="13"/>
      <c r="OYY190" s="13"/>
      <c r="OYZ190" s="13"/>
      <c r="OZA190" s="13"/>
      <c r="OZB190" s="13"/>
      <c r="OZC190" s="13"/>
      <c r="OZD190" s="13"/>
      <c r="OZE190" s="13"/>
      <c r="OZF190" s="13"/>
      <c r="OZG190" s="13"/>
      <c r="OZH190" s="13"/>
      <c r="OZI190" s="13"/>
      <c r="OZJ190" s="13"/>
      <c r="OZK190" s="13"/>
      <c r="OZL190" s="13"/>
      <c r="OZM190" s="13"/>
      <c r="OZN190" s="13"/>
      <c r="OZO190" s="13"/>
      <c r="OZP190" s="13"/>
      <c r="OZQ190" s="13"/>
      <c r="OZR190" s="13"/>
      <c r="OZS190" s="13"/>
      <c r="OZT190" s="13"/>
      <c r="OZU190" s="13"/>
      <c r="OZV190" s="13"/>
      <c r="OZW190" s="13"/>
      <c r="OZX190" s="13"/>
      <c r="OZY190" s="13"/>
      <c r="OZZ190" s="13"/>
      <c r="PAA190" s="13"/>
      <c r="PAB190" s="13"/>
      <c r="PAC190" s="13"/>
      <c r="PAD190" s="13"/>
      <c r="PAE190" s="13"/>
      <c r="PAF190" s="13"/>
      <c r="PAG190" s="13"/>
      <c r="PAH190" s="13"/>
      <c r="PAI190" s="13"/>
      <c r="PAJ190" s="13"/>
      <c r="PAK190" s="13"/>
      <c r="PAL190" s="13"/>
      <c r="PAM190" s="13"/>
      <c r="PAN190" s="13"/>
      <c r="PAO190" s="13"/>
      <c r="PAP190" s="13"/>
      <c r="PAQ190" s="13"/>
      <c r="PAR190" s="13"/>
      <c r="PAS190" s="13"/>
      <c r="PAT190" s="13"/>
      <c r="PAU190" s="13"/>
      <c r="PAV190" s="13"/>
      <c r="PAW190" s="13"/>
      <c r="PAX190" s="13"/>
      <c r="PAY190" s="13"/>
      <c r="PAZ190" s="13"/>
      <c r="PBA190" s="13"/>
      <c r="PBB190" s="13"/>
      <c r="PBC190" s="13"/>
      <c r="PBD190" s="13"/>
      <c r="PBE190" s="13"/>
      <c r="PBF190" s="13"/>
      <c r="PBG190" s="13"/>
      <c r="PBH190" s="13"/>
      <c r="PBI190" s="13"/>
      <c r="PBJ190" s="13"/>
      <c r="PBK190" s="13"/>
      <c r="PBL190" s="13"/>
      <c r="PBM190" s="13"/>
      <c r="PBN190" s="13"/>
      <c r="PBO190" s="13"/>
      <c r="PBP190" s="13"/>
      <c r="PBQ190" s="13"/>
      <c r="PBR190" s="13"/>
      <c r="PBS190" s="13"/>
      <c r="PBT190" s="13"/>
      <c r="PBU190" s="13"/>
      <c r="PBV190" s="13"/>
      <c r="PBW190" s="13"/>
      <c r="PBX190" s="13"/>
      <c r="PBY190" s="13"/>
      <c r="PBZ190" s="13"/>
      <c r="PCA190" s="13"/>
      <c r="PCB190" s="13"/>
      <c r="PCC190" s="13"/>
      <c r="PCD190" s="13"/>
      <c r="PCE190" s="13"/>
      <c r="PCF190" s="13"/>
      <c r="PCG190" s="13"/>
      <c r="PCH190" s="13"/>
      <c r="PCI190" s="13"/>
      <c r="PCJ190" s="13"/>
      <c r="PCK190" s="13"/>
      <c r="PCL190" s="13"/>
      <c r="PCM190" s="13"/>
      <c r="PCN190" s="13"/>
      <c r="PCO190" s="13"/>
      <c r="PCP190" s="13"/>
      <c r="PCQ190" s="13"/>
      <c r="PCR190" s="13"/>
      <c r="PCS190" s="13"/>
      <c r="PCT190" s="13"/>
      <c r="PCU190" s="13"/>
      <c r="PCV190" s="13"/>
      <c r="PCW190" s="13"/>
      <c r="PCX190" s="13"/>
      <c r="PCY190" s="13"/>
      <c r="PCZ190" s="13"/>
      <c r="PDA190" s="13"/>
      <c r="PDB190" s="13"/>
      <c r="PDC190" s="13"/>
      <c r="PDD190" s="13"/>
      <c r="PDE190" s="13"/>
      <c r="PDF190" s="13"/>
      <c r="PDG190" s="13"/>
      <c r="PDH190" s="13"/>
      <c r="PDI190" s="13"/>
      <c r="PDJ190" s="13"/>
      <c r="PDK190" s="13"/>
      <c r="PDL190" s="13"/>
      <c r="PDM190" s="13"/>
      <c r="PDN190" s="13"/>
      <c r="PDO190" s="13"/>
      <c r="PDP190" s="13"/>
      <c r="PDQ190" s="13"/>
      <c r="PDR190" s="13"/>
      <c r="PDS190" s="13"/>
      <c r="PDT190" s="13"/>
      <c r="PDU190" s="13"/>
      <c r="PDV190" s="13"/>
      <c r="PDW190" s="13"/>
      <c r="PDX190" s="13"/>
      <c r="PDY190" s="13"/>
      <c r="PDZ190" s="13"/>
      <c r="PEA190" s="13"/>
      <c r="PEB190" s="13"/>
      <c r="PEC190" s="13"/>
      <c r="PED190" s="13"/>
      <c r="PEE190" s="13"/>
      <c r="PEF190" s="13"/>
      <c r="PEG190" s="13"/>
      <c r="PEH190" s="13"/>
      <c r="PEI190" s="13"/>
      <c r="PEJ190" s="13"/>
      <c r="PEK190" s="13"/>
      <c r="PEL190" s="13"/>
      <c r="PEM190" s="13"/>
      <c r="PEN190" s="13"/>
      <c r="PEO190" s="13"/>
      <c r="PEP190" s="13"/>
      <c r="PEQ190" s="13"/>
      <c r="PER190" s="13"/>
      <c r="PES190" s="13"/>
      <c r="PET190" s="13"/>
      <c r="PEU190" s="13"/>
      <c r="PEV190" s="13"/>
      <c r="PEW190" s="13"/>
      <c r="PEX190" s="13"/>
      <c r="PEY190" s="13"/>
      <c r="PEZ190" s="13"/>
      <c r="PFA190" s="13"/>
      <c r="PFB190" s="13"/>
      <c r="PFC190" s="13"/>
      <c r="PFD190" s="13"/>
      <c r="PFE190" s="13"/>
      <c r="PFF190" s="13"/>
      <c r="PFG190" s="13"/>
      <c r="PFH190" s="13"/>
      <c r="PFI190" s="13"/>
      <c r="PFJ190" s="13"/>
      <c r="PFK190" s="13"/>
      <c r="PFL190" s="13"/>
      <c r="PFM190" s="13"/>
      <c r="PFN190" s="13"/>
      <c r="PFO190" s="13"/>
      <c r="PFP190" s="13"/>
      <c r="PFQ190" s="13"/>
      <c r="PFR190" s="13"/>
      <c r="PFS190" s="13"/>
      <c r="PFT190" s="13"/>
      <c r="PFU190" s="13"/>
      <c r="PFV190" s="13"/>
      <c r="PFW190" s="13"/>
      <c r="PFX190" s="13"/>
      <c r="PFY190" s="13"/>
      <c r="PFZ190" s="13"/>
      <c r="PGA190" s="13"/>
      <c r="PGB190" s="13"/>
      <c r="PGC190" s="13"/>
      <c r="PGD190" s="13"/>
      <c r="PGE190" s="13"/>
      <c r="PGF190" s="13"/>
      <c r="PGG190" s="13"/>
      <c r="PGH190" s="13"/>
      <c r="PGI190" s="13"/>
      <c r="PGJ190" s="13"/>
      <c r="PGK190" s="13"/>
      <c r="PGL190" s="13"/>
      <c r="PGM190" s="13"/>
      <c r="PGN190" s="13"/>
      <c r="PGO190" s="13"/>
      <c r="PGP190" s="13"/>
      <c r="PGQ190" s="13"/>
      <c r="PGR190" s="13"/>
      <c r="PGS190" s="13"/>
      <c r="PGT190" s="13"/>
      <c r="PGU190" s="13"/>
      <c r="PGV190" s="13"/>
      <c r="PGW190" s="13"/>
      <c r="PGX190" s="13"/>
      <c r="PGY190" s="13"/>
      <c r="PGZ190" s="13"/>
      <c r="PHA190" s="13"/>
      <c r="PHB190" s="13"/>
      <c r="PHC190" s="13"/>
      <c r="PHD190" s="13"/>
      <c r="PHE190" s="13"/>
      <c r="PHF190" s="13"/>
      <c r="PHG190" s="13"/>
      <c r="PHH190" s="13"/>
      <c r="PHI190" s="13"/>
      <c r="PHJ190" s="13"/>
      <c r="PHK190" s="13"/>
      <c r="PHL190" s="13"/>
      <c r="PHM190" s="13"/>
      <c r="PHN190" s="13"/>
      <c r="PHO190" s="13"/>
      <c r="PHP190" s="13"/>
      <c r="PHQ190" s="13"/>
      <c r="PHR190" s="13"/>
      <c r="PHS190" s="13"/>
      <c r="PHT190" s="13"/>
      <c r="PHU190" s="13"/>
      <c r="PHV190" s="13"/>
      <c r="PHW190" s="13"/>
      <c r="PHX190" s="13"/>
      <c r="PHY190" s="13"/>
      <c r="PHZ190" s="13"/>
      <c r="PIA190" s="13"/>
      <c r="PIB190" s="13"/>
      <c r="PIC190" s="13"/>
      <c r="PID190" s="13"/>
      <c r="PIE190" s="13"/>
      <c r="PIF190" s="13"/>
      <c r="PIG190" s="13"/>
      <c r="PIH190" s="13"/>
      <c r="PII190" s="13"/>
      <c r="PIJ190" s="13"/>
      <c r="PIK190" s="13"/>
      <c r="PIL190" s="13"/>
      <c r="PIM190" s="13"/>
      <c r="PIN190" s="13"/>
      <c r="PIO190" s="13"/>
      <c r="PIP190" s="13"/>
      <c r="PIQ190" s="13"/>
      <c r="PIR190" s="13"/>
      <c r="PIS190" s="13"/>
      <c r="PIT190" s="13"/>
      <c r="PIU190" s="13"/>
      <c r="PIV190" s="13"/>
      <c r="PIW190" s="13"/>
      <c r="PIX190" s="13"/>
      <c r="PIY190" s="13"/>
      <c r="PIZ190" s="13"/>
      <c r="PJA190" s="13"/>
      <c r="PJB190" s="13"/>
      <c r="PJC190" s="13"/>
      <c r="PJD190" s="13"/>
      <c r="PJE190" s="13"/>
      <c r="PJF190" s="13"/>
      <c r="PJG190" s="13"/>
      <c r="PJH190" s="13"/>
      <c r="PJI190" s="13"/>
      <c r="PJJ190" s="13"/>
      <c r="PJK190" s="13"/>
      <c r="PJL190" s="13"/>
      <c r="PJM190" s="13"/>
      <c r="PJN190" s="13"/>
      <c r="PJO190" s="13"/>
      <c r="PJP190" s="13"/>
      <c r="PJQ190" s="13"/>
      <c r="PJR190" s="13"/>
      <c r="PJS190" s="13"/>
      <c r="PJT190" s="13"/>
      <c r="PJU190" s="13"/>
      <c r="PJV190" s="13"/>
      <c r="PJW190" s="13"/>
      <c r="PJX190" s="13"/>
      <c r="PJY190" s="13"/>
      <c r="PJZ190" s="13"/>
      <c r="PKA190" s="13"/>
      <c r="PKB190" s="13"/>
      <c r="PKC190" s="13"/>
      <c r="PKD190" s="13"/>
      <c r="PKE190" s="13"/>
      <c r="PKF190" s="13"/>
      <c r="PKG190" s="13"/>
      <c r="PKH190" s="13"/>
      <c r="PKI190" s="13"/>
      <c r="PKJ190" s="13"/>
      <c r="PKK190" s="13"/>
      <c r="PKL190" s="13"/>
      <c r="PKM190" s="13"/>
      <c r="PKN190" s="13"/>
      <c r="PKO190" s="13"/>
      <c r="PKP190" s="13"/>
      <c r="PKQ190" s="13"/>
      <c r="PKR190" s="13"/>
      <c r="PKS190" s="13"/>
      <c r="PKT190" s="13"/>
      <c r="PKU190" s="13"/>
      <c r="PKV190" s="13"/>
      <c r="PKW190" s="13"/>
      <c r="PKX190" s="13"/>
      <c r="PKY190" s="13"/>
      <c r="PKZ190" s="13"/>
      <c r="PLA190" s="13"/>
      <c r="PLB190" s="13"/>
      <c r="PLC190" s="13"/>
      <c r="PLD190" s="13"/>
      <c r="PLE190" s="13"/>
      <c r="PLF190" s="13"/>
      <c r="PLG190" s="13"/>
      <c r="PLH190" s="13"/>
      <c r="PLI190" s="13"/>
      <c r="PLJ190" s="13"/>
      <c r="PLK190" s="13"/>
      <c r="PLL190" s="13"/>
      <c r="PLM190" s="13"/>
      <c r="PLN190" s="13"/>
      <c r="PLO190" s="13"/>
      <c r="PLP190" s="13"/>
      <c r="PLQ190" s="13"/>
      <c r="PLR190" s="13"/>
      <c r="PLS190" s="13"/>
      <c r="PLT190" s="13"/>
      <c r="PLU190" s="13"/>
      <c r="PLV190" s="13"/>
      <c r="PLW190" s="13"/>
      <c r="PLX190" s="13"/>
      <c r="PLY190" s="13"/>
      <c r="PLZ190" s="13"/>
      <c r="PMA190" s="13"/>
      <c r="PMB190" s="13"/>
      <c r="PMC190" s="13"/>
      <c r="PMD190" s="13"/>
      <c r="PME190" s="13"/>
      <c r="PMF190" s="13"/>
      <c r="PMG190" s="13"/>
      <c r="PMH190" s="13"/>
      <c r="PMI190" s="13"/>
      <c r="PMJ190" s="13"/>
      <c r="PMK190" s="13"/>
      <c r="PML190" s="13"/>
      <c r="PMM190" s="13"/>
      <c r="PMN190" s="13"/>
      <c r="PMO190" s="13"/>
      <c r="PMP190" s="13"/>
      <c r="PMQ190" s="13"/>
      <c r="PMR190" s="13"/>
      <c r="PMS190" s="13"/>
      <c r="PMT190" s="13"/>
      <c r="PMU190" s="13"/>
      <c r="PMV190" s="13"/>
      <c r="PMW190" s="13"/>
      <c r="PMX190" s="13"/>
      <c r="PMY190" s="13"/>
      <c r="PMZ190" s="13"/>
      <c r="PNA190" s="13"/>
      <c r="PNB190" s="13"/>
      <c r="PNC190" s="13"/>
      <c r="PND190" s="13"/>
      <c r="PNE190" s="13"/>
      <c r="PNF190" s="13"/>
      <c r="PNG190" s="13"/>
      <c r="PNH190" s="13"/>
      <c r="PNI190" s="13"/>
      <c r="PNJ190" s="13"/>
      <c r="PNK190" s="13"/>
      <c r="PNL190" s="13"/>
      <c r="PNM190" s="13"/>
      <c r="PNN190" s="13"/>
      <c r="PNO190" s="13"/>
      <c r="PNP190" s="13"/>
      <c r="PNQ190" s="13"/>
      <c r="PNR190" s="13"/>
      <c r="PNS190" s="13"/>
      <c r="PNT190" s="13"/>
      <c r="PNU190" s="13"/>
      <c r="PNV190" s="13"/>
      <c r="PNW190" s="13"/>
      <c r="PNX190" s="13"/>
      <c r="PNY190" s="13"/>
      <c r="PNZ190" s="13"/>
      <c r="POA190" s="13"/>
      <c r="POB190" s="13"/>
      <c r="POC190" s="13"/>
      <c r="POD190" s="13"/>
      <c r="POE190" s="13"/>
      <c r="POF190" s="13"/>
      <c r="POG190" s="13"/>
      <c r="POH190" s="13"/>
      <c r="POI190" s="13"/>
      <c r="POJ190" s="13"/>
      <c r="POK190" s="13"/>
      <c r="POL190" s="13"/>
      <c r="POM190" s="13"/>
      <c r="PON190" s="13"/>
      <c r="POO190" s="13"/>
      <c r="POP190" s="13"/>
      <c r="POQ190" s="13"/>
      <c r="POR190" s="13"/>
      <c r="POS190" s="13"/>
      <c r="POT190" s="13"/>
      <c r="POU190" s="13"/>
      <c r="POV190" s="13"/>
      <c r="POW190" s="13"/>
      <c r="POX190" s="13"/>
      <c r="POY190" s="13"/>
      <c r="POZ190" s="13"/>
      <c r="PPA190" s="13"/>
      <c r="PPB190" s="13"/>
      <c r="PPC190" s="13"/>
      <c r="PPD190" s="13"/>
      <c r="PPE190" s="13"/>
      <c r="PPF190" s="13"/>
      <c r="PPG190" s="13"/>
      <c r="PPH190" s="13"/>
      <c r="PPI190" s="13"/>
      <c r="PPJ190" s="13"/>
      <c r="PPK190" s="13"/>
      <c r="PPL190" s="13"/>
      <c r="PPM190" s="13"/>
      <c r="PPN190" s="13"/>
      <c r="PPO190" s="13"/>
      <c r="PPP190" s="13"/>
      <c r="PPQ190" s="13"/>
      <c r="PPR190" s="13"/>
      <c r="PPS190" s="13"/>
      <c r="PPT190" s="13"/>
      <c r="PPU190" s="13"/>
      <c r="PPV190" s="13"/>
      <c r="PPW190" s="13"/>
      <c r="PPX190" s="13"/>
      <c r="PPY190" s="13"/>
      <c r="PPZ190" s="13"/>
      <c r="PQA190" s="13"/>
      <c r="PQB190" s="13"/>
      <c r="PQC190" s="13"/>
      <c r="PQD190" s="13"/>
      <c r="PQE190" s="13"/>
      <c r="PQF190" s="13"/>
      <c r="PQG190" s="13"/>
      <c r="PQH190" s="13"/>
      <c r="PQI190" s="13"/>
      <c r="PQJ190" s="13"/>
      <c r="PQK190" s="13"/>
      <c r="PQL190" s="13"/>
      <c r="PQM190" s="13"/>
      <c r="PQN190" s="13"/>
      <c r="PQO190" s="13"/>
      <c r="PQP190" s="13"/>
      <c r="PQQ190" s="13"/>
      <c r="PQR190" s="13"/>
      <c r="PQS190" s="13"/>
      <c r="PQT190" s="13"/>
      <c r="PQU190" s="13"/>
      <c r="PQV190" s="13"/>
      <c r="PQW190" s="13"/>
      <c r="PQX190" s="13"/>
      <c r="PQY190" s="13"/>
      <c r="PQZ190" s="13"/>
      <c r="PRA190" s="13"/>
      <c r="PRB190" s="13"/>
      <c r="PRC190" s="13"/>
      <c r="PRD190" s="13"/>
      <c r="PRE190" s="13"/>
      <c r="PRF190" s="13"/>
      <c r="PRG190" s="13"/>
      <c r="PRH190" s="13"/>
      <c r="PRI190" s="13"/>
      <c r="PRJ190" s="13"/>
      <c r="PRK190" s="13"/>
      <c r="PRL190" s="13"/>
      <c r="PRM190" s="13"/>
      <c r="PRN190" s="13"/>
      <c r="PRO190" s="13"/>
      <c r="PRP190" s="13"/>
      <c r="PRQ190" s="13"/>
      <c r="PRR190" s="13"/>
      <c r="PRS190" s="13"/>
      <c r="PRT190" s="13"/>
      <c r="PRU190" s="13"/>
      <c r="PRV190" s="13"/>
      <c r="PRW190" s="13"/>
      <c r="PRX190" s="13"/>
      <c r="PRY190" s="13"/>
      <c r="PRZ190" s="13"/>
      <c r="PSA190" s="13"/>
      <c r="PSB190" s="13"/>
      <c r="PSC190" s="13"/>
      <c r="PSD190" s="13"/>
      <c r="PSE190" s="13"/>
      <c r="PSF190" s="13"/>
      <c r="PSG190" s="13"/>
      <c r="PSH190" s="13"/>
      <c r="PSI190" s="13"/>
      <c r="PSJ190" s="13"/>
      <c r="PSK190" s="13"/>
      <c r="PSL190" s="13"/>
      <c r="PSM190" s="13"/>
      <c r="PSN190" s="13"/>
      <c r="PSO190" s="13"/>
      <c r="PSP190" s="13"/>
      <c r="PSQ190" s="13"/>
      <c r="PSR190" s="13"/>
      <c r="PSS190" s="13"/>
      <c r="PST190" s="13"/>
      <c r="PSU190" s="13"/>
      <c r="PSV190" s="13"/>
      <c r="PSW190" s="13"/>
      <c r="PSX190" s="13"/>
      <c r="PSY190" s="13"/>
      <c r="PSZ190" s="13"/>
      <c r="PTA190" s="13"/>
      <c r="PTB190" s="13"/>
      <c r="PTC190" s="13"/>
      <c r="PTD190" s="13"/>
      <c r="PTE190" s="13"/>
      <c r="PTF190" s="13"/>
      <c r="PTG190" s="13"/>
      <c r="PTH190" s="13"/>
      <c r="PTI190" s="13"/>
      <c r="PTJ190" s="13"/>
      <c r="PTK190" s="13"/>
      <c r="PTL190" s="13"/>
      <c r="PTM190" s="13"/>
      <c r="PTN190" s="13"/>
      <c r="PTO190" s="13"/>
      <c r="PTP190" s="13"/>
      <c r="PTQ190" s="13"/>
      <c r="PTR190" s="13"/>
      <c r="PTS190" s="13"/>
      <c r="PTT190" s="13"/>
      <c r="PTU190" s="13"/>
      <c r="PTV190" s="13"/>
      <c r="PTW190" s="13"/>
      <c r="PTX190" s="13"/>
      <c r="PTY190" s="13"/>
      <c r="PTZ190" s="13"/>
      <c r="PUA190" s="13"/>
      <c r="PUB190" s="13"/>
      <c r="PUC190" s="13"/>
      <c r="PUD190" s="13"/>
      <c r="PUE190" s="13"/>
      <c r="PUF190" s="13"/>
      <c r="PUG190" s="13"/>
      <c r="PUH190" s="13"/>
      <c r="PUI190" s="13"/>
      <c r="PUJ190" s="13"/>
      <c r="PUK190" s="13"/>
      <c r="PUL190" s="13"/>
      <c r="PUM190" s="13"/>
      <c r="PUN190" s="13"/>
      <c r="PUO190" s="13"/>
      <c r="PUP190" s="13"/>
      <c r="PUQ190" s="13"/>
      <c r="PUR190" s="13"/>
      <c r="PUS190" s="13"/>
      <c r="PUT190" s="13"/>
      <c r="PUU190" s="13"/>
      <c r="PUV190" s="13"/>
      <c r="PUW190" s="13"/>
      <c r="PUX190" s="13"/>
      <c r="PUY190" s="13"/>
      <c r="PUZ190" s="13"/>
      <c r="PVA190" s="13"/>
      <c r="PVB190" s="13"/>
      <c r="PVC190" s="13"/>
      <c r="PVD190" s="13"/>
      <c r="PVE190" s="13"/>
      <c r="PVF190" s="13"/>
      <c r="PVG190" s="13"/>
      <c r="PVH190" s="13"/>
      <c r="PVI190" s="13"/>
      <c r="PVJ190" s="13"/>
      <c r="PVK190" s="13"/>
      <c r="PVL190" s="13"/>
      <c r="PVM190" s="13"/>
      <c r="PVN190" s="13"/>
      <c r="PVO190" s="13"/>
      <c r="PVP190" s="13"/>
      <c r="PVQ190" s="13"/>
      <c r="PVR190" s="13"/>
      <c r="PVS190" s="13"/>
      <c r="PVT190" s="13"/>
      <c r="PVU190" s="13"/>
      <c r="PVV190" s="13"/>
      <c r="PVW190" s="13"/>
      <c r="PVX190" s="13"/>
      <c r="PVY190" s="13"/>
      <c r="PVZ190" s="13"/>
      <c r="PWA190" s="13"/>
      <c r="PWB190" s="13"/>
      <c r="PWC190" s="13"/>
      <c r="PWD190" s="13"/>
      <c r="PWE190" s="13"/>
      <c r="PWF190" s="13"/>
      <c r="PWG190" s="13"/>
      <c r="PWH190" s="13"/>
      <c r="PWI190" s="13"/>
      <c r="PWJ190" s="13"/>
      <c r="PWK190" s="13"/>
      <c r="PWL190" s="13"/>
      <c r="PWM190" s="13"/>
      <c r="PWN190" s="13"/>
      <c r="PWO190" s="13"/>
      <c r="PWP190" s="13"/>
      <c r="PWQ190" s="13"/>
      <c r="PWR190" s="13"/>
      <c r="PWS190" s="13"/>
      <c r="PWT190" s="13"/>
      <c r="PWU190" s="13"/>
      <c r="PWV190" s="13"/>
      <c r="PWW190" s="13"/>
      <c r="PWX190" s="13"/>
      <c r="PWY190" s="13"/>
      <c r="PWZ190" s="13"/>
      <c r="PXA190" s="13"/>
      <c r="PXB190" s="13"/>
      <c r="PXC190" s="13"/>
      <c r="PXD190" s="13"/>
      <c r="PXE190" s="13"/>
      <c r="PXF190" s="13"/>
      <c r="PXG190" s="13"/>
      <c r="PXH190" s="13"/>
      <c r="PXI190" s="13"/>
      <c r="PXJ190" s="13"/>
      <c r="PXK190" s="13"/>
      <c r="PXL190" s="13"/>
      <c r="PXM190" s="13"/>
      <c r="PXN190" s="13"/>
      <c r="PXO190" s="13"/>
      <c r="PXP190" s="13"/>
      <c r="PXQ190" s="13"/>
      <c r="PXR190" s="13"/>
      <c r="PXS190" s="13"/>
      <c r="PXT190" s="13"/>
      <c r="PXU190" s="13"/>
      <c r="PXV190" s="13"/>
      <c r="PXW190" s="13"/>
      <c r="PXX190" s="13"/>
      <c r="PXY190" s="13"/>
      <c r="PXZ190" s="13"/>
      <c r="PYA190" s="13"/>
      <c r="PYB190" s="13"/>
      <c r="PYC190" s="13"/>
      <c r="PYD190" s="13"/>
      <c r="PYE190" s="13"/>
      <c r="PYF190" s="13"/>
      <c r="PYG190" s="13"/>
      <c r="PYH190" s="13"/>
      <c r="PYI190" s="13"/>
      <c r="PYJ190" s="13"/>
      <c r="PYK190" s="13"/>
      <c r="PYL190" s="13"/>
      <c r="PYM190" s="13"/>
      <c r="PYN190" s="13"/>
      <c r="PYO190" s="13"/>
      <c r="PYP190" s="13"/>
      <c r="PYQ190" s="13"/>
      <c r="PYR190" s="13"/>
      <c r="PYS190" s="13"/>
      <c r="PYT190" s="13"/>
      <c r="PYU190" s="13"/>
      <c r="PYV190" s="13"/>
      <c r="PYW190" s="13"/>
      <c r="PYX190" s="13"/>
      <c r="PYY190" s="13"/>
      <c r="PYZ190" s="13"/>
      <c r="PZA190" s="13"/>
      <c r="PZB190" s="13"/>
      <c r="PZC190" s="13"/>
      <c r="PZD190" s="13"/>
      <c r="PZE190" s="13"/>
      <c r="PZF190" s="13"/>
      <c r="PZG190" s="13"/>
      <c r="PZH190" s="13"/>
      <c r="PZI190" s="13"/>
      <c r="PZJ190" s="13"/>
      <c r="PZK190" s="13"/>
      <c r="PZL190" s="13"/>
      <c r="PZM190" s="13"/>
      <c r="PZN190" s="13"/>
      <c r="PZO190" s="13"/>
      <c r="PZP190" s="13"/>
      <c r="PZQ190" s="13"/>
      <c r="PZR190" s="13"/>
      <c r="PZS190" s="13"/>
      <c r="PZT190" s="13"/>
      <c r="PZU190" s="13"/>
      <c r="PZV190" s="13"/>
      <c r="PZW190" s="13"/>
      <c r="PZX190" s="13"/>
      <c r="PZY190" s="13"/>
      <c r="PZZ190" s="13"/>
      <c r="QAA190" s="13"/>
      <c r="QAB190" s="13"/>
      <c r="QAC190" s="13"/>
      <c r="QAD190" s="13"/>
      <c r="QAE190" s="13"/>
      <c r="QAF190" s="13"/>
      <c r="QAG190" s="13"/>
      <c r="QAH190" s="13"/>
      <c r="QAI190" s="13"/>
      <c r="QAJ190" s="13"/>
      <c r="QAK190" s="13"/>
      <c r="QAL190" s="13"/>
      <c r="QAM190" s="13"/>
      <c r="QAN190" s="13"/>
      <c r="QAO190" s="13"/>
      <c r="QAP190" s="13"/>
      <c r="QAQ190" s="13"/>
      <c r="QAR190" s="13"/>
      <c r="QAS190" s="13"/>
      <c r="QAT190" s="13"/>
      <c r="QAU190" s="13"/>
      <c r="QAV190" s="13"/>
      <c r="QAW190" s="13"/>
      <c r="QAX190" s="13"/>
      <c r="QAY190" s="13"/>
      <c r="QAZ190" s="13"/>
      <c r="QBA190" s="13"/>
      <c r="QBB190" s="13"/>
      <c r="QBC190" s="13"/>
      <c r="QBD190" s="13"/>
      <c r="QBE190" s="13"/>
      <c r="QBF190" s="13"/>
      <c r="QBG190" s="13"/>
      <c r="QBH190" s="13"/>
      <c r="QBI190" s="13"/>
      <c r="QBJ190" s="13"/>
      <c r="QBK190" s="13"/>
      <c r="QBL190" s="13"/>
      <c r="QBM190" s="13"/>
      <c r="QBN190" s="13"/>
      <c r="QBO190" s="13"/>
      <c r="QBP190" s="13"/>
      <c r="QBQ190" s="13"/>
      <c r="QBR190" s="13"/>
      <c r="QBS190" s="13"/>
      <c r="QBT190" s="13"/>
      <c r="QBU190" s="13"/>
      <c r="QBV190" s="13"/>
      <c r="QBW190" s="13"/>
      <c r="QBX190" s="13"/>
      <c r="QBY190" s="13"/>
      <c r="QBZ190" s="13"/>
      <c r="QCA190" s="13"/>
      <c r="QCB190" s="13"/>
      <c r="QCC190" s="13"/>
      <c r="QCD190" s="13"/>
      <c r="QCE190" s="13"/>
      <c r="QCF190" s="13"/>
      <c r="QCG190" s="13"/>
      <c r="QCH190" s="13"/>
      <c r="QCI190" s="13"/>
      <c r="QCJ190" s="13"/>
      <c r="QCK190" s="13"/>
      <c r="QCL190" s="13"/>
      <c r="QCM190" s="13"/>
      <c r="QCN190" s="13"/>
      <c r="QCO190" s="13"/>
      <c r="QCP190" s="13"/>
      <c r="QCQ190" s="13"/>
      <c r="QCR190" s="13"/>
      <c r="QCS190" s="13"/>
      <c r="QCT190" s="13"/>
      <c r="QCU190" s="13"/>
      <c r="QCV190" s="13"/>
      <c r="QCW190" s="13"/>
      <c r="QCX190" s="13"/>
      <c r="QCY190" s="13"/>
      <c r="QCZ190" s="13"/>
      <c r="QDA190" s="13"/>
      <c r="QDB190" s="13"/>
      <c r="QDC190" s="13"/>
      <c r="QDD190" s="13"/>
      <c r="QDE190" s="13"/>
      <c r="QDF190" s="13"/>
      <c r="QDG190" s="13"/>
      <c r="QDH190" s="13"/>
      <c r="QDI190" s="13"/>
      <c r="QDJ190" s="13"/>
      <c r="QDK190" s="13"/>
      <c r="QDL190" s="13"/>
      <c r="QDM190" s="13"/>
      <c r="QDN190" s="13"/>
      <c r="QDO190" s="13"/>
      <c r="QDP190" s="13"/>
      <c r="QDQ190" s="13"/>
      <c r="QDR190" s="13"/>
      <c r="QDS190" s="13"/>
      <c r="QDT190" s="13"/>
      <c r="QDU190" s="13"/>
      <c r="QDV190" s="13"/>
      <c r="QDW190" s="13"/>
      <c r="QDX190" s="13"/>
      <c r="QDY190" s="13"/>
      <c r="QDZ190" s="13"/>
      <c r="QEA190" s="13"/>
      <c r="QEB190" s="13"/>
      <c r="QEC190" s="13"/>
      <c r="QED190" s="13"/>
      <c r="QEE190" s="13"/>
      <c r="QEF190" s="13"/>
      <c r="QEG190" s="13"/>
      <c r="QEH190" s="13"/>
      <c r="QEI190" s="13"/>
      <c r="QEJ190" s="13"/>
      <c r="QEK190" s="13"/>
      <c r="QEL190" s="13"/>
      <c r="QEM190" s="13"/>
      <c r="QEN190" s="13"/>
      <c r="QEO190" s="13"/>
      <c r="QEP190" s="13"/>
      <c r="QEQ190" s="13"/>
      <c r="QER190" s="13"/>
      <c r="QES190" s="13"/>
      <c r="QET190" s="13"/>
      <c r="QEU190" s="13"/>
      <c r="QEV190" s="13"/>
      <c r="QEW190" s="13"/>
      <c r="QEX190" s="13"/>
      <c r="QEY190" s="13"/>
      <c r="QEZ190" s="13"/>
      <c r="QFA190" s="13"/>
      <c r="QFB190" s="13"/>
      <c r="QFC190" s="13"/>
      <c r="QFD190" s="13"/>
      <c r="QFE190" s="13"/>
      <c r="QFF190" s="13"/>
      <c r="QFG190" s="13"/>
      <c r="QFH190" s="13"/>
      <c r="QFI190" s="13"/>
      <c r="QFJ190" s="13"/>
      <c r="QFK190" s="13"/>
      <c r="QFL190" s="13"/>
      <c r="QFM190" s="13"/>
      <c r="QFN190" s="13"/>
      <c r="QFO190" s="13"/>
      <c r="QFP190" s="13"/>
      <c r="QFQ190" s="13"/>
      <c r="QFR190" s="13"/>
      <c r="QFS190" s="13"/>
      <c r="QFT190" s="13"/>
      <c r="QFU190" s="13"/>
      <c r="QFV190" s="13"/>
      <c r="QFW190" s="13"/>
      <c r="QFX190" s="13"/>
      <c r="QFY190" s="13"/>
      <c r="QFZ190" s="13"/>
      <c r="QGA190" s="13"/>
      <c r="QGB190" s="13"/>
      <c r="QGC190" s="13"/>
      <c r="QGD190" s="13"/>
      <c r="QGE190" s="13"/>
      <c r="QGF190" s="13"/>
      <c r="QGG190" s="13"/>
      <c r="QGH190" s="13"/>
      <c r="QGI190" s="13"/>
      <c r="QGJ190" s="13"/>
      <c r="QGK190" s="13"/>
      <c r="QGL190" s="13"/>
      <c r="QGM190" s="13"/>
      <c r="QGN190" s="13"/>
      <c r="QGO190" s="13"/>
      <c r="QGP190" s="13"/>
      <c r="QGQ190" s="13"/>
      <c r="QGR190" s="13"/>
      <c r="QGS190" s="13"/>
      <c r="QGT190" s="13"/>
      <c r="QGU190" s="13"/>
      <c r="QGV190" s="13"/>
      <c r="QGW190" s="13"/>
      <c r="QGX190" s="13"/>
      <c r="QGY190" s="13"/>
      <c r="QGZ190" s="13"/>
      <c r="QHA190" s="13"/>
      <c r="QHB190" s="13"/>
      <c r="QHC190" s="13"/>
      <c r="QHD190" s="13"/>
      <c r="QHE190" s="13"/>
      <c r="QHF190" s="13"/>
      <c r="QHG190" s="13"/>
      <c r="QHH190" s="13"/>
      <c r="QHI190" s="13"/>
      <c r="QHJ190" s="13"/>
      <c r="QHK190" s="13"/>
      <c r="QHL190" s="13"/>
      <c r="QHM190" s="13"/>
      <c r="QHN190" s="13"/>
      <c r="QHO190" s="13"/>
      <c r="QHP190" s="13"/>
      <c r="QHQ190" s="13"/>
      <c r="QHR190" s="13"/>
      <c r="QHS190" s="13"/>
      <c r="QHT190" s="13"/>
      <c r="QHU190" s="13"/>
      <c r="QHV190" s="13"/>
      <c r="QHW190" s="13"/>
      <c r="QHX190" s="13"/>
      <c r="QHY190" s="13"/>
      <c r="QHZ190" s="13"/>
      <c r="QIA190" s="13"/>
      <c r="QIB190" s="13"/>
      <c r="QIC190" s="13"/>
      <c r="QID190" s="13"/>
      <c r="QIE190" s="13"/>
      <c r="QIF190" s="13"/>
      <c r="QIG190" s="13"/>
      <c r="QIH190" s="13"/>
      <c r="QII190" s="13"/>
      <c r="QIJ190" s="13"/>
      <c r="QIK190" s="13"/>
      <c r="QIL190" s="13"/>
      <c r="QIM190" s="13"/>
      <c r="QIN190" s="13"/>
      <c r="QIO190" s="13"/>
      <c r="QIP190" s="13"/>
      <c r="QIQ190" s="13"/>
      <c r="QIR190" s="13"/>
      <c r="QIS190" s="13"/>
      <c r="QIT190" s="13"/>
      <c r="QIU190" s="13"/>
      <c r="QIV190" s="13"/>
      <c r="QIW190" s="13"/>
      <c r="QIX190" s="13"/>
      <c r="QIY190" s="13"/>
      <c r="QIZ190" s="13"/>
      <c r="QJA190" s="13"/>
      <c r="QJB190" s="13"/>
      <c r="QJC190" s="13"/>
      <c r="QJD190" s="13"/>
      <c r="QJE190" s="13"/>
      <c r="QJF190" s="13"/>
      <c r="QJG190" s="13"/>
      <c r="QJH190" s="13"/>
      <c r="QJI190" s="13"/>
      <c r="QJJ190" s="13"/>
      <c r="QJK190" s="13"/>
      <c r="QJL190" s="13"/>
      <c r="QJM190" s="13"/>
      <c r="QJN190" s="13"/>
      <c r="QJO190" s="13"/>
      <c r="QJP190" s="13"/>
      <c r="QJQ190" s="13"/>
      <c r="QJR190" s="13"/>
      <c r="QJS190" s="13"/>
      <c r="QJT190" s="13"/>
      <c r="QJU190" s="13"/>
      <c r="QJV190" s="13"/>
      <c r="QJW190" s="13"/>
      <c r="QJX190" s="13"/>
      <c r="QJY190" s="13"/>
      <c r="QJZ190" s="13"/>
      <c r="QKA190" s="13"/>
      <c r="QKB190" s="13"/>
      <c r="QKC190" s="13"/>
      <c r="QKD190" s="13"/>
      <c r="QKE190" s="13"/>
      <c r="QKF190" s="13"/>
      <c r="QKG190" s="13"/>
      <c r="QKH190" s="13"/>
      <c r="QKI190" s="13"/>
      <c r="QKJ190" s="13"/>
      <c r="QKK190" s="13"/>
      <c r="QKL190" s="13"/>
      <c r="QKM190" s="13"/>
      <c r="QKN190" s="13"/>
      <c r="QKO190" s="13"/>
      <c r="QKP190" s="13"/>
      <c r="QKQ190" s="13"/>
      <c r="QKR190" s="13"/>
      <c r="QKS190" s="13"/>
      <c r="QKT190" s="13"/>
      <c r="QKU190" s="13"/>
      <c r="QKV190" s="13"/>
      <c r="QKW190" s="13"/>
      <c r="QKX190" s="13"/>
      <c r="QKY190" s="13"/>
      <c r="QKZ190" s="13"/>
      <c r="QLA190" s="13"/>
      <c r="QLB190" s="13"/>
      <c r="QLC190" s="13"/>
      <c r="QLD190" s="13"/>
      <c r="QLE190" s="13"/>
      <c r="QLF190" s="13"/>
      <c r="QLG190" s="13"/>
      <c r="QLH190" s="13"/>
      <c r="QLI190" s="13"/>
      <c r="QLJ190" s="13"/>
      <c r="QLK190" s="13"/>
      <c r="QLL190" s="13"/>
      <c r="QLM190" s="13"/>
      <c r="QLN190" s="13"/>
      <c r="QLO190" s="13"/>
      <c r="QLP190" s="13"/>
      <c r="QLQ190" s="13"/>
      <c r="QLR190" s="13"/>
      <c r="QLS190" s="13"/>
      <c r="QLT190" s="13"/>
      <c r="QLU190" s="13"/>
      <c r="QLV190" s="13"/>
      <c r="QLW190" s="13"/>
      <c r="QLX190" s="13"/>
      <c r="QLY190" s="13"/>
      <c r="QLZ190" s="13"/>
      <c r="QMA190" s="13"/>
      <c r="QMB190" s="13"/>
      <c r="QMC190" s="13"/>
      <c r="QMD190" s="13"/>
      <c r="QME190" s="13"/>
      <c r="QMF190" s="13"/>
      <c r="QMG190" s="13"/>
      <c r="QMH190" s="13"/>
      <c r="QMI190" s="13"/>
      <c r="QMJ190" s="13"/>
      <c r="QMK190" s="13"/>
      <c r="QML190" s="13"/>
      <c r="QMM190" s="13"/>
      <c r="QMN190" s="13"/>
      <c r="QMO190" s="13"/>
      <c r="QMP190" s="13"/>
      <c r="QMQ190" s="13"/>
      <c r="QMR190" s="13"/>
      <c r="QMS190" s="13"/>
      <c r="QMT190" s="13"/>
      <c r="QMU190" s="13"/>
      <c r="QMV190" s="13"/>
      <c r="QMW190" s="13"/>
      <c r="QMX190" s="13"/>
      <c r="QMY190" s="13"/>
      <c r="QMZ190" s="13"/>
      <c r="QNA190" s="13"/>
      <c r="QNB190" s="13"/>
      <c r="QNC190" s="13"/>
      <c r="QND190" s="13"/>
      <c r="QNE190" s="13"/>
      <c r="QNF190" s="13"/>
      <c r="QNG190" s="13"/>
      <c r="QNH190" s="13"/>
      <c r="QNI190" s="13"/>
      <c r="QNJ190" s="13"/>
      <c r="QNK190" s="13"/>
      <c r="QNL190" s="13"/>
      <c r="QNM190" s="13"/>
      <c r="QNN190" s="13"/>
      <c r="QNO190" s="13"/>
      <c r="QNP190" s="13"/>
      <c r="QNQ190" s="13"/>
      <c r="QNR190" s="13"/>
      <c r="QNS190" s="13"/>
      <c r="QNT190" s="13"/>
      <c r="QNU190" s="13"/>
      <c r="QNV190" s="13"/>
      <c r="QNW190" s="13"/>
      <c r="QNX190" s="13"/>
      <c r="QNY190" s="13"/>
      <c r="QNZ190" s="13"/>
      <c r="QOA190" s="13"/>
      <c r="QOB190" s="13"/>
      <c r="QOC190" s="13"/>
      <c r="QOD190" s="13"/>
      <c r="QOE190" s="13"/>
      <c r="QOF190" s="13"/>
      <c r="QOG190" s="13"/>
      <c r="QOH190" s="13"/>
      <c r="QOI190" s="13"/>
      <c r="QOJ190" s="13"/>
      <c r="QOK190" s="13"/>
      <c r="QOL190" s="13"/>
      <c r="QOM190" s="13"/>
      <c r="QON190" s="13"/>
      <c r="QOO190" s="13"/>
      <c r="QOP190" s="13"/>
      <c r="QOQ190" s="13"/>
      <c r="QOR190" s="13"/>
      <c r="QOS190" s="13"/>
      <c r="QOT190" s="13"/>
      <c r="QOU190" s="13"/>
      <c r="QOV190" s="13"/>
      <c r="QOW190" s="13"/>
      <c r="QOX190" s="13"/>
      <c r="QOY190" s="13"/>
      <c r="QOZ190" s="13"/>
      <c r="QPA190" s="13"/>
      <c r="QPB190" s="13"/>
      <c r="QPC190" s="13"/>
      <c r="QPD190" s="13"/>
      <c r="QPE190" s="13"/>
      <c r="QPF190" s="13"/>
      <c r="QPG190" s="13"/>
      <c r="QPH190" s="13"/>
      <c r="QPI190" s="13"/>
      <c r="QPJ190" s="13"/>
      <c r="QPK190" s="13"/>
      <c r="QPL190" s="13"/>
      <c r="QPM190" s="13"/>
      <c r="QPN190" s="13"/>
      <c r="QPO190" s="13"/>
      <c r="QPP190" s="13"/>
      <c r="QPQ190" s="13"/>
      <c r="QPR190" s="13"/>
      <c r="QPS190" s="13"/>
      <c r="QPT190" s="13"/>
      <c r="QPU190" s="13"/>
      <c r="QPV190" s="13"/>
      <c r="QPW190" s="13"/>
      <c r="QPX190" s="13"/>
      <c r="QPY190" s="13"/>
      <c r="QPZ190" s="13"/>
      <c r="QQA190" s="13"/>
      <c r="QQB190" s="13"/>
      <c r="QQC190" s="13"/>
      <c r="QQD190" s="13"/>
      <c r="QQE190" s="13"/>
      <c r="QQF190" s="13"/>
      <c r="QQG190" s="13"/>
      <c r="QQH190" s="13"/>
      <c r="QQI190" s="13"/>
      <c r="QQJ190" s="13"/>
      <c r="QQK190" s="13"/>
      <c r="QQL190" s="13"/>
      <c r="QQM190" s="13"/>
      <c r="QQN190" s="13"/>
      <c r="QQO190" s="13"/>
      <c r="QQP190" s="13"/>
      <c r="QQQ190" s="13"/>
      <c r="QQR190" s="13"/>
      <c r="QQS190" s="13"/>
      <c r="QQT190" s="13"/>
      <c r="QQU190" s="13"/>
      <c r="QQV190" s="13"/>
      <c r="QQW190" s="13"/>
      <c r="QQX190" s="13"/>
      <c r="QQY190" s="13"/>
      <c r="QQZ190" s="13"/>
      <c r="QRA190" s="13"/>
      <c r="QRB190" s="13"/>
      <c r="QRC190" s="13"/>
      <c r="QRD190" s="13"/>
      <c r="QRE190" s="13"/>
      <c r="QRF190" s="13"/>
      <c r="QRG190" s="13"/>
      <c r="QRH190" s="13"/>
      <c r="QRI190" s="13"/>
      <c r="QRJ190" s="13"/>
      <c r="QRK190" s="13"/>
      <c r="QRL190" s="13"/>
      <c r="QRM190" s="13"/>
      <c r="QRN190" s="13"/>
      <c r="QRO190" s="13"/>
      <c r="QRP190" s="13"/>
      <c r="QRQ190" s="13"/>
      <c r="QRR190" s="13"/>
      <c r="QRS190" s="13"/>
      <c r="QRT190" s="13"/>
      <c r="QRU190" s="13"/>
      <c r="QRV190" s="13"/>
      <c r="QRW190" s="13"/>
      <c r="QRX190" s="13"/>
      <c r="QRY190" s="13"/>
      <c r="QRZ190" s="13"/>
      <c r="QSA190" s="13"/>
      <c r="QSB190" s="13"/>
      <c r="QSC190" s="13"/>
      <c r="QSD190" s="13"/>
      <c r="QSE190" s="13"/>
      <c r="QSF190" s="13"/>
      <c r="QSG190" s="13"/>
      <c r="QSH190" s="13"/>
      <c r="QSI190" s="13"/>
      <c r="QSJ190" s="13"/>
      <c r="QSK190" s="13"/>
      <c r="QSL190" s="13"/>
      <c r="QSM190" s="13"/>
      <c r="QSN190" s="13"/>
      <c r="QSO190" s="13"/>
      <c r="QSP190" s="13"/>
      <c r="QSQ190" s="13"/>
      <c r="QSR190" s="13"/>
      <c r="QSS190" s="13"/>
      <c r="QST190" s="13"/>
      <c r="QSU190" s="13"/>
      <c r="QSV190" s="13"/>
      <c r="QSW190" s="13"/>
      <c r="QSX190" s="13"/>
      <c r="QSY190" s="13"/>
      <c r="QSZ190" s="13"/>
      <c r="QTA190" s="13"/>
      <c r="QTB190" s="13"/>
      <c r="QTC190" s="13"/>
      <c r="QTD190" s="13"/>
      <c r="QTE190" s="13"/>
      <c r="QTF190" s="13"/>
      <c r="QTG190" s="13"/>
      <c r="QTH190" s="13"/>
      <c r="QTI190" s="13"/>
      <c r="QTJ190" s="13"/>
      <c r="QTK190" s="13"/>
      <c r="QTL190" s="13"/>
      <c r="QTM190" s="13"/>
      <c r="QTN190" s="13"/>
      <c r="QTO190" s="13"/>
      <c r="QTP190" s="13"/>
      <c r="QTQ190" s="13"/>
      <c r="QTR190" s="13"/>
      <c r="QTS190" s="13"/>
      <c r="QTT190" s="13"/>
      <c r="QTU190" s="13"/>
      <c r="QTV190" s="13"/>
      <c r="QTW190" s="13"/>
      <c r="QTX190" s="13"/>
      <c r="QTY190" s="13"/>
      <c r="QTZ190" s="13"/>
      <c r="QUA190" s="13"/>
      <c r="QUB190" s="13"/>
      <c r="QUC190" s="13"/>
      <c r="QUD190" s="13"/>
      <c r="QUE190" s="13"/>
      <c r="QUF190" s="13"/>
      <c r="QUG190" s="13"/>
      <c r="QUH190" s="13"/>
      <c r="QUI190" s="13"/>
      <c r="QUJ190" s="13"/>
      <c r="QUK190" s="13"/>
      <c r="QUL190" s="13"/>
      <c r="QUM190" s="13"/>
      <c r="QUN190" s="13"/>
      <c r="QUO190" s="13"/>
      <c r="QUP190" s="13"/>
      <c r="QUQ190" s="13"/>
      <c r="QUR190" s="13"/>
      <c r="QUS190" s="13"/>
      <c r="QUT190" s="13"/>
      <c r="QUU190" s="13"/>
      <c r="QUV190" s="13"/>
      <c r="QUW190" s="13"/>
      <c r="QUX190" s="13"/>
      <c r="QUY190" s="13"/>
      <c r="QUZ190" s="13"/>
      <c r="QVA190" s="13"/>
      <c r="QVB190" s="13"/>
      <c r="QVC190" s="13"/>
      <c r="QVD190" s="13"/>
      <c r="QVE190" s="13"/>
      <c r="QVF190" s="13"/>
      <c r="QVG190" s="13"/>
      <c r="QVH190" s="13"/>
      <c r="QVI190" s="13"/>
      <c r="QVJ190" s="13"/>
      <c r="QVK190" s="13"/>
      <c r="QVL190" s="13"/>
      <c r="QVM190" s="13"/>
      <c r="QVN190" s="13"/>
      <c r="QVO190" s="13"/>
      <c r="QVP190" s="13"/>
      <c r="QVQ190" s="13"/>
      <c r="QVR190" s="13"/>
      <c r="QVS190" s="13"/>
      <c r="QVT190" s="13"/>
      <c r="QVU190" s="13"/>
      <c r="QVV190" s="13"/>
      <c r="QVW190" s="13"/>
      <c r="QVX190" s="13"/>
      <c r="QVY190" s="13"/>
      <c r="QVZ190" s="13"/>
      <c r="QWA190" s="13"/>
      <c r="QWB190" s="13"/>
      <c r="QWC190" s="13"/>
      <c r="QWD190" s="13"/>
      <c r="QWE190" s="13"/>
      <c r="QWF190" s="13"/>
      <c r="QWG190" s="13"/>
      <c r="QWH190" s="13"/>
      <c r="QWI190" s="13"/>
      <c r="QWJ190" s="13"/>
      <c r="QWK190" s="13"/>
      <c r="QWL190" s="13"/>
      <c r="QWM190" s="13"/>
      <c r="QWN190" s="13"/>
      <c r="QWO190" s="13"/>
      <c r="QWP190" s="13"/>
      <c r="QWQ190" s="13"/>
      <c r="QWR190" s="13"/>
      <c r="QWS190" s="13"/>
      <c r="QWT190" s="13"/>
      <c r="QWU190" s="13"/>
      <c r="QWV190" s="13"/>
      <c r="QWW190" s="13"/>
      <c r="QWX190" s="13"/>
      <c r="QWY190" s="13"/>
      <c r="QWZ190" s="13"/>
      <c r="QXA190" s="13"/>
      <c r="QXB190" s="13"/>
      <c r="QXC190" s="13"/>
      <c r="QXD190" s="13"/>
      <c r="QXE190" s="13"/>
      <c r="QXF190" s="13"/>
      <c r="QXG190" s="13"/>
      <c r="QXH190" s="13"/>
      <c r="QXI190" s="13"/>
      <c r="QXJ190" s="13"/>
      <c r="QXK190" s="13"/>
      <c r="QXL190" s="13"/>
      <c r="QXM190" s="13"/>
      <c r="QXN190" s="13"/>
      <c r="QXO190" s="13"/>
      <c r="QXP190" s="13"/>
      <c r="QXQ190" s="13"/>
      <c r="QXR190" s="13"/>
      <c r="QXS190" s="13"/>
      <c r="QXT190" s="13"/>
      <c r="QXU190" s="13"/>
      <c r="QXV190" s="13"/>
      <c r="QXW190" s="13"/>
      <c r="QXX190" s="13"/>
      <c r="QXY190" s="13"/>
      <c r="QXZ190" s="13"/>
      <c r="QYA190" s="13"/>
      <c r="QYB190" s="13"/>
      <c r="QYC190" s="13"/>
      <c r="QYD190" s="13"/>
      <c r="QYE190" s="13"/>
      <c r="QYF190" s="13"/>
      <c r="QYG190" s="13"/>
      <c r="QYH190" s="13"/>
      <c r="QYI190" s="13"/>
      <c r="QYJ190" s="13"/>
      <c r="QYK190" s="13"/>
      <c r="QYL190" s="13"/>
      <c r="QYM190" s="13"/>
      <c r="QYN190" s="13"/>
      <c r="QYO190" s="13"/>
      <c r="QYP190" s="13"/>
      <c r="QYQ190" s="13"/>
      <c r="QYR190" s="13"/>
      <c r="QYS190" s="13"/>
      <c r="QYT190" s="13"/>
      <c r="QYU190" s="13"/>
      <c r="QYV190" s="13"/>
      <c r="QYW190" s="13"/>
      <c r="QYX190" s="13"/>
      <c r="QYY190" s="13"/>
      <c r="QYZ190" s="13"/>
      <c r="QZA190" s="13"/>
      <c r="QZB190" s="13"/>
      <c r="QZC190" s="13"/>
      <c r="QZD190" s="13"/>
      <c r="QZE190" s="13"/>
      <c r="QZF190" s="13"/>
      <c r="QZG190" s="13"/>
      <c r="QZH190" s="13"/>
      <c r="QZI190" s="13"/>
      <c r="QZJ190" s="13"/>
      <c r="QZK190" s="13"/>
      <c r="QZL190" s="13"/>
      <c r="QZM190" s="13"/>
      <c r="QZN190" s="13"/>
      <c r="QZO190" s="13"/>
      <c r="QZP190" s="13"/>
      <c r="QZQ190" s="13"/>
      <c r="QZR190" s="13"/>
      <c r="QZS190" s="13"/>
      <c r="QZT190" s="13"/>
      <c r="QZU190" s="13"/>
      <c r="QZV190" s="13"/>
      <c r="QZW190" s="13"/>
      <c r="QZX190" s="13"/>
      <c r="QZY190" s="13"/>
      <c r="QZZ190" s="13"/>
      <c r="RAA190" s="13"/>
      <c r="RAB190" s="13"/>
      <c r="RAC190" s="13"/>
      <c r="RAD190" s="13"/>
      <c r="RAE190" s="13"/>
      <c r="RAF190" s="13"/>
      <c r="RAG190" s="13"/>
      <c r="RAH190" s="13"/>
      <c r="RAI190" s="13"/>
      <c r="RAJ190" s="13"/>
      <c r="RAK190" s="13"/>
      <c r="RAL190" s="13"/>
      <c r="RAM190" s="13"/>
      <c r="RAN190" s="13"/>
      <c r="RAO190" s="13"/>
      <c r="RAP190" s="13"/>
      <c r="RAQ190" s="13"/>
      <c r="RAR190" s="13"/>
      <c r="RAS190" s="13"/>
      <c r="RAT190" s="13"/>
      <c r="RAU190" s="13"/>
      <c r="RAV190" s="13"/>
      <c r="RAW190" s="13"/>
      <c r="RAX190" s="13"/>
      <c r="RAY190" s="13"/>
      <c r="RAZ190" s="13"/>
      <c r="RBA190" s="13"/>
      <c r="RBB190" s="13"/>
      <c r="RBC190" s="13"/>
      <c r="RBD190" s="13"/>
      <c r="RBE190" s="13"/>
      <c r="RBF190" s="13"/>
      <c r="RBG190" s="13"/>
      <c r="RBH190" s="13"/>
      <c r="RBI190" s="13"/>
      <c r="RBJ190" s="13"/>
      <c r="RBK190" s="13"/>
      <c r="RBL190" s="13"/>
      <c r="RBM190" s="13"/>
      <c r="RBN190" s="13"/>
      <c r="RBO190" s="13"/>
      <c r="RBP190" s="13"/>
      <c r="RBQ190" s="13"/>
      <c r="RBR190" s="13"/>
      <c r="RBS190" s="13"/>
      <c r="RBT190" s="13"/>
      <c r="RBU190" s="13"/>
      <c r="RBV190" s="13"/>
      <c r="RBW190" s="13"/>
      <c r="RBX190" s="13"/>
      <c r="RBY190" s="13"/>
      <c r="RBZ190" s="13"/>
      <c r="RCA190" s="13"/>
      <c r="RCB190" s="13"/>
      <c r="RCC190" s="13"/>
      <c r="RCD190" s="13"/>
      <c r="RCE190" s="13"/>
      <c r="RCF190" s="13"/>
      <c r="RCG190" s="13"/>
      <c r="RCH190" s="13"/>
      <c r="RCI190" s="13"/>
      <c r="RCJ190" s="13"/>
      <c r="RCK190" s="13"/>
      <c r="RCL190" s="13"/>
      <c r="RCM190" s="13"/>
      <c r="RCN190" s="13"/>
      <c r="RCO190" s="13"/>
      <c r="RCP190" s="13"/>
      <c r="RCQ190" s="13"/>
      <c r="RCR190" s="13"/>
      <c r="RCS190" s="13"/>
      <c r="RCT190" s="13"/>
      <c r="RCU190" s="13"/>
      <c r="RCV190" s="13"/>
      <c r="RCW190" s="13"/>
      <c r="RCX190" s="13"/>
      <c r="RCY190" s="13"/>
      <c r="RCZ190" s="13"/>
      <c r="RDA190" s="13"/>
      <c r="RDB190" s="13"/>
      <c r="RDC190" s="13"/>
      <c r="RDD190" s="13"/>
      <c r="RDE190" s="13"/>
      <c r="RDF190" s="13"/>
      <c r="RDG190" s="13"/>
      <c r="RDH190" s="13"/>
      <c r="RDI190" s="13"/>
      <c r="RDJ190" s="13"/>
      <c r="RDK190" s="13"/>
      <c r="RDL190" s="13"/>
      <c r="RDM190" s="13"/>
      <c r="RDN190" s="13"/>
      <c r="RDO190" s="13"/>
      <c r="RDP190" s="13"/>
      <c r="RDQ190" s="13"/>
      <c r="RDR190" s="13"/>
      <c r="RDS190" s="13"/>
      <c r="RDT190" s="13"/>
      <c r="RDU190" s="13"/>
      <c r="RDV190" s="13"/>
      <c r="RDW190" s="13"/>
      <c r="RDX190" s="13"/>
      <c r="RDY190" s="13"/>
      <c r="RDZ190" s="13"/>
      <c r="REA190" s="13"/>
      <c r="REB190" s="13"/>
      <c r="REC190" s="13"/>
      <c r="RED190" s="13"/>
      <c r="REE190" s="13"/>
      <c r="REF190" s="13"/>
      <c r="REG190" s="13"/>
      <c r="REH190" s="13"/>
      <c r="REI190" s="13"/>
      <c r="REJ190" s="13"/>
      <c r="REK190" s="13"/>
      <c r="REL190" s="13"/>
      <c r="REM190" s="13"/>
      <c r="REN190" s="13"/>
      <c r="REO190" s="13"/>
      <c r="REP190" s="13"/>
      <c r="REQ190" s="13"/>
      <c r="RER190" s="13"/>
      <c r="RES190" s="13"/>
      <c r="RET190" s="13"/>
      <c r="REU190" s="13"/>
      <c r="REV190" s="13"/>
      <c r="REW190" s="13"/>
      <c r="REX190" s="13"/>
      <c r="REY190" s="13"/>
      <c r="REZ190" s="13"/>
      <c r="RFA190" s="13"/>
      <c r="RFB190" s="13"/>
      <c r="RFC190" s="13"/>
      <c r="RFD190" s="13"/>
      <c r="RFE190" s="13"/>
      <c r="RFF190" s="13"/>
      <c r="RFG190" s="13"/>
      <c r="RFH190" s="13"/>
      <c r="RFI190" s="13"/>
      <c r="RFJ190" s="13"/>
      <c r="RFK190" s="13"/>
      <c r="RFL190" s="13"/>
      <c r="RFM190" s="13"/>
      <c r="RFN190" s="13"/>
      <c r="RFO190" s="13"/>
      <c r="RFP190" s="13"/>
      <c r="RFQ190" s="13"/>
      <c r="RFR190" s="13"/>
      <c r="RFS190" s="13"/>
      <c r="RFT190" s="13"/>
      <c r="RFU190" s="13"/>
      <c r="RFV190" s="13"/>
      <c r="RFW190" s="13"/>
      <c r="RFX190" s="13"/>
      <c r="RFY190" s="13"/>
      <c r="RFZ190" s="13"/>
      <c r="RGA190" s="13"/>
      <c r="RGB190" s="13"/>
      <c r="RGC190" s="13"/>
      <c r="RGD190" s="13"/>
      <c r="RGE190" s="13"/>
      <c r="RGF190" s="13"/>
      <c r="RGG190" s="13"/>
      <c r="RGH190" s="13"/>
      <c r="RGI190" s="13"/>
      <c r="RGJ190" s="13"/>
      <c r="RGK190" s="13"/>
      <c r="RGL190" s="13"/>
      <c r="RGM190" s="13"/>
      <c r="RGN190" s="13"/>
      <c r="RGO190" s="13"/>
      <c r="RGP190" s="13"/>
      <c r="RGQ190" s="13"/>
      <c r="RGR190" s="13"/>
      <c r="RGS190" s="13"/>
      <c r="RGT190" s="13"/>
      <c r="RGU190" s="13"/>
      <c r="RGV190" s="13"/>
      <c r="RGW190" s="13"/>
      <c r="RGX190" s="13"/>
      <c r="RGY190" s="13"/>
      <c r="RGZ190" s="13"/>
      <c r="RHA190" s="13"/>
      <c r="RHB190" s="13"/>
      <c r="RHC190" s="13"/>
      <c r="RHD190" s="13"/>
      <c r="RHE190" s="13"/>
      <c r="RHF190" s="13"/>
      <c r="RHG190" s="13"/>
      <c r="RHH190" s="13"/>
      <c r="RHI190" s="13"/>
      <c r="RHJ190" s="13"/>
      <c r="RHK190" s="13"/>
      <c r="RHL190" s="13"/>
      <c r="RHM190" s="13"/>
      <c r="RHN190" s="13"/>
      <c r="RHO190" s="13"/>
      <c r="RHP190" s="13"/>
      <c r="RHQ190" s="13"/>
      <c r="RHR190" s="13"/>
      <c r="RHS190" s="13"/>
      <c r="RHT190" s="13"/>
      <c r="RHU190" s="13"/>
      <c r="RHV190" s="13"/>
      <c r="RHW190" s="13"/>
      <c r="RHX190" s="13"/>
      <c r="RHY190" s="13"/>
      <c r="RHZ190" s="13"/>
      <c r="RIA190" s="13"/>
      <c r="RIB190" s="13"/>
      <c r="RIC190" s="13"/>
      <c r="RID190" s="13"/>
      <c r="RIE190" s="13"/>
      <c r="RIF190" s="13"/>
      <c r="RIG190" s="13"/>
      <c r="RIH190" s="13"/>
      <c r="RII190" s="13"/>
      <c r="RIJ190" s="13"/>
      <c r="RIK190" s="13"/>
      <c r="RIL190" s="13"/>
      <c r="RIM190" s="13"/>
      <c r="RIN190" s="13"/>
      <c r="RIO190" s="13"/>
      <c r="RIP190" s="13"/>
      <c r="RIQ190" s="13"/>
      <c r="RIR190" s="13"/>
      <c r="RIS190" s="13"/>
      <c r="RIT190" s="13"/>
      <c r="RIU190" s="13"/>
      <c r="RIV190" s="13"/>
      <c r="RIW190" s="13"/>
      <c r="RIX190" s="13"/>
      <c r="RIY190" s="13"/>
      <c r="RIZ190" s="13"/>
      <c r="RJA190" s="13"/>
      <c r="RJB190" s="13"/>
      <c r="RJC190" s="13"/>
      <c r="RJD190" s="13"/>
      <c r="RJE190" s="13"/>
      <c r="RJF190" s="13"/>
      <c r="RJG190" s="13"/>
      <c r="RJH190" s="13"/>
      <c r="RJI190" s="13"/>
      <c r="RJJ190" s="13"/>
      <c r="RJK190" s="13"/>
      <c r="RJL190" s="13"/>
      <c r="RJM190" s="13"/>
      <c r="RJN190" s="13"/>
      <c r="RJO190" s="13"/>
      <c r="RJP190" s="13"/>
      <c r="RJQ190" s="13"/>
      <c r="RJR190" s="13"/>
      <c r="RJS190" s="13"/>
      <c r="RJT190" s="13"/>
      <c r="RJU190" s="13"/>
      <c r="RJV190" s="13"/>
      <c r="RJW190" s="13"/>
      <c r="RJX190" s="13"/>
      <c r="RJY190" s="13"/>
      <c r="RJZ190" s="13"/>
      <c r="RKA190" s="13"/>
      <c r="RKB190" s="13"/>
      <c r="RKC190" s="13"/>
      <c r="RKD190" s="13"/>
      <c r="RKE190" s="13"/>
      <c r="RKF190" s="13"/>
      <c r="RKG190" s="13"/>
      <c r="RKH190" s="13"/>
      <c r="RKI190" s="13"/>
      <c r="RKJ190" s="13"/>
      <c r="RKK190" s="13"/>
      <c r="RKL190" s="13"/>
      <c r="RKM190" s="13"/>
      <c r="RKN190" s="13"/>
      <c r="RKO190" s="13"/>
      <c r="RKP190" s="13"/>
      <c r="RKQ190" s="13"/>
      <c r="RKR190" s="13"/>
      <c r="RKS190" s="13"/>
      <c r="RKT190" s="13"/>
      <c r="RKU190" s="13"/>
      <c r="RKV190" s="13"/>
      <c r="RKW190" s="13"/>
      <c r="RKX190" s="13"/>
      <c r="RKY190" s="13"/>
      <c r="RKZ190" s="13"/>
      <c r="RLA190" s="13"/>
      <c r="RLB190" s="13"/>
      <c r="RLC190" s="13"/>
      <c r="RLD190" s="13"/>
      <c r="RLE190" s="13"/>
      <c r="RLF190" s="13"/>
      <c r="RLG190" s="13"/>
      <c r="RLH190" s="13"/>
      <c r="RLI190" s="13"/>
      <c r="RLJ190" s="13"/>
      <c r="RLK190" s="13"/>
      <c r="RLL190" s="13"/>
      <c r="RLM190" s="13"/>
      <c r="RLN190" s="13"/>
      <c r="RLO190" s="13"/>
      <c r="RLP190" s="13"/>
      <c r="RLQ190" s="13"/>
      <c r="RLR190" s="13"/>
      <c r="RLS190" s="13"/>
      <c r="RLT190" s="13"/>
      <c r="RLU190" s="13"/>
      <c r="RLV190" s="13"/>
      <c r="RLW190" s="13"/>
      <c r="RLX190" s="13"/>
      <c r="RLY190" s="13"/>
      <c r="RLZ190" s="13"/>
      <c r="RMA190" s="13"/>
      <c r="RMB190" s="13"/>
      <c r="RMC190" s="13"/>
      <c r="RMD190" s="13"/>
      <c r="RME190" s="13"/>
      <c r="RMF190" s="13"/>
      <c r="RMG190" s="13"/>
      <c r="RMH190" s="13"/>
      <c r="RMI190" s="13"/>
      <c r="RMJ190" s="13"/>
      <c r="RMK190" s="13"/>
      <c r="RML190" s="13"/>
      <c r="RMM190" s="13"/>
      <c r="RMN190" s="13"/>
      <c r="RMO190" s="13"/>
      <c r="RMP190" s="13"/>
      <c r="RMQ190" s="13"/>
      <c r="RMR190" s="13"/>
      <c r="RMS190" s="13"/>
      <c r="RMT190" s="13"/>
      <c r="RMU190" s="13"/>
      <c r="RMV190" s="13"/>
      <c r="RMW190" s="13"/>
      <c r="RMX190" s="13"/>
      <c r="RMY190" s="13"/>
      <c r="RMZ190" s="13"/>
      <c r="RNA190" s="13"/>
      <c r="RNB190" s="13"/>
      <c r="RNC190" s="13"/>
      <c r="RND190" s="13"/>
      <c r="RNE190" s="13"/>
      <c r="RNF190" s="13"/>
      <c r="RNG190" s="13"/>
      <c r="RNH190" s="13"/>
      <c r="RNI190" s="13"/>
      <c r="RNJ190" s="13"/>
      <c r="RNK190" s="13"/>
      <c r="RNL190" s="13"/>
      <c r="RNM190" s="13"/>
      <c r="RNN190" s="13"/>
      <c r="RNO190" s="13"/>
      <c r="RNP190" s="13"/>
      <c r="RNQ190" s="13"/>
      <c r="RNR190" s="13"/>
      <c r="RNS190" s="13"/>
      <c r="RNT190" s="13"/>
      <c r="RNU190" s="13"/>
      <c r="RNV190" s="13"/>
      <c r="RNW190" s="13"/>
      <c r="RNX190" s="13"/>
      <c r="RNY190" s="13"/>
      <c r="RNZ190" s="13"/>
      <c r="ROA190" s="13"/>
      <c r="ROB190" s="13"/>
      <c r="ROC190" s="13"/>
      <c r="ROD190" s="13"/>
      <c r="ROE190" s="13"/>
      <c r="ROF190" s="13"/>
      <c r="ROG190" s="13"/>
      <c r="ROH190" s="13"/>
      <c r="ROI190" s="13"/>
      <c r="ROJ190" s="13"/>
      <c r="ROK190" s="13"/>
      <c r="ROL190" s="13"/>
      <c r="ROM190" s="13"/>
      <c r="RON190" s="13"/>
      <c r="ROO190" s="13"/>
      <c r="ROP190" s="13"/>
      <c r="ROQ190" s="13"/>
      <c r="ROR190" s="13"/>
      <c r="ROS190" s="13"/>
      <c r="ROT190" s="13"/>
      <c r="ROU190" s="13"/>
      <c r="ROV190" s="13"/>
      <c r="ROW190" s="13"/>
      <c r="ROX190" s="13"/>
      <c r="ROY190" s="13"/>
      <c r="ROZ190" s="13"/>
      <c r="RPA190" s="13"/>
      <c r="RPB190" s="13"/>
      <c r="RPC190" s="13"/>
      <c r="RPD190" s="13"/>
      <c r="RPE190" s="13"/>
      <c r="RPF190" s="13"/>
      <c r="RPG190" s="13"/>
      <c r="RPH190" s="13"/>
      <c r="RPI190" s="13"/>
      <c r="RPJ190" s="13"/>
      <c r="RPK190" s="13"/>
      <c r="RPL190" s="13"/>
      <c r="RPM190" s="13"/>
      <c r="RPN190" s="13"/>
      <c r="RPO190" s="13"/>
      <c r="RPP190" s="13"/>
      <c r="RPQ190" s="13"/>
      <c r="RPR190" s="13"/>
      <c r="RPS190" s="13"/>
      <c r="RPT190" s="13"/>
      <c r="RPU190" s="13"/>
      <c r="RPV190" s="13"/>
      <c r="RPW190" s="13"/>
      <c r="RPX190" s="13"/>
      <c r="RPY190" s="13"/>
      <c r="RPZ190" s="13"/>
      <c r="RQA190" s="13"/>
      <c r="RQB190" s="13"/>
      <c r="RQC190" s="13"/>
      <c r="RQD190" s="13"/>
      <c r="RQE190" s="13"/>
      <c r="RQF190" s="13"/>
      <c r="RQG190" s="13"/>
      <c r="RQH190" s="13"/>
      <c r="RQI190" s="13"/>
      <c r="RQJ190" s="13"/>
      <c r="RQK190" s="13"/>
      <c r="RQL190" s="13"/>
      <c r="RQM190" s="13"/>
      <c r="RQN190" s="13"/>
      <c r="RQO190" s="13"/>
      <c r="RQP190" s="13"/>
      <c r="RQQ190" s="13"/>
      <c r="RQR190" s="13"/>
      <c r="RQS190" s="13"/>
      <c r="RQT190" s="13"/>
      <c r="RQU190" s="13"/>
      <c r="RQV190" s="13"/>
      <c r="RQW190" s="13"/>
      <c r="RQX190" s="13"/>
      <c r="RQY190" s="13"/>
      <c r="RQZ190" s="13"/>
      <c r="RRA190" s="13"/>
      <c r="RRB190" s="13"/>
      <c r="RRC190" s="13"/>
      <c r="RRD190" s="13"/>
      <c r="RRE190" s="13"/>
      <c r="RRF190" s="13"/>
      <c r="RRG190" s="13"/>
      <c r="RRH190" s="13"/>
      <c r="RRI190" s="13"/>
      <c r="RRJ190" s="13"/>
      <c r="RRK190" s="13"/>
      <c r="RRL190" s="13"/>
      <c r="RRM190" s="13"/>
      <c r="RRN190" s="13"/>
      <c r="RRO190" s="13"/>
      <c r="RRP190" s="13"/>
      <c r="RRQ190" s="13"/>
      <c r="RRR190" s="13"/>
      <c r="RRS190" s="13"/>
      <c r="RRT190" s="13"/>
      <c r="RRU190" s="13"/>
      <c r="RRV190" s="13"/>
      <c r="RRW190" s="13"/>
      <c r="RRX190" s="13"/>
      <c r="RRY190" s="13"/>
      <c r="RRZ190" s="13"/>
      <c r="RSA190" s="13"/>
      <c r="RSB190" s="13"/>
      <c r="RSC190" s="13"/>
      <c r="RSD190" s="13"/>
      <c r="RSE190" s="13"/>
      <c r="RSF190" s="13"/>
      <c r="RSG190" s="13"/>
      <c r="RSH190" s="13"/>
      <c r="RSI190" s="13"/>
      <c r="RSJ190" s="13"/>
      <c r="RSK190" s="13"/>
      <c r="RSL190" s="13"/>
      <c r="RSM190" s="13"/>
      <c r="RSN190" s="13"/>
      <c r="RSO190" s="13"/>
      <c r="RSP190" s="13"/>
      <c r="RSQ190" s="13"/>
      <c r="RSR190" s="13"/>
      <c r="RSS190" s="13"/>
      <c r="RST190" s="13"/>
      <c r="RSU190" s="13"/>
      <c r="RSV190" s="13"/>
      <c r="RSW190" s="13"/>
      <c r="RSX190" s="13"/>
      <c r="RSY190" s="13"/>
      <c r="RSZ190" s="13"/>
      <c r="RTA190" s="13"/>
      <c r="RTB190" s="13"/>
      <c r="RTC190" s="13"/>
      <c r="RTD190" s="13"/>
      <c r="RTE190" s="13"/>
      <c r="RTF190" s="13"/>
      <c r="RTG190" s="13"/>
      <c r="RTH190" s="13"/>
      <c r="RTI190" s="13"/>
      <c r="RTJ190" s="13"/>
      <c r="RTK190" s="13"/>
      <c r="RTL190" s="13"/>
      <c r="RTM190" s="13"/>
      <c r="RTN190" s="13"/>
      <c r="RTO190" s="13"/>
      <c r="RTP190" s="13"/>
      <c r="RTQ190" s="13"/>
      <c r="RTR190" s="13"/>
      <c r="RTS190" s="13"/>
      <c r="RTT190" s="13"/>
      <c r="RTU190" s="13"/>
      <c r="RTV190" s="13"/>
      <c r="RTW190" s="13"/>
      <c r="RTX190" s="13"/>
      <c r="RTY190" s="13"/>
      <c r="RTZ190" s="13"/>
      <c r="RUA190" s="13"/>
      <c r="RUB190" s="13"/>
      <c r="RUC190" s="13"/>
      <c r="RUD190" s="13"/>
      <c r="RUE190" s="13"/>
      <c r="RUF190" s="13"/>
      <c r="RUG190" s="13"/>
      <c r="RUH190" s="13"/>
      <c r="RUI190" s="13"/>
      <c r="RUJ190" s="13"/>
      <c r="RUK190" s="13"/>
      <c r="RUL190" s="13"/>
      <c r="RUM190" s="13"/>
      <c r="RUN190" s="13"/>
      <c r="RUO190" s="13"/>
      <c r="RUP190" s="13"/>
      <c r="RUQ190" s="13"/>
      <c r="RUR190" s="13"/>
      <c r="RUS190" s="13"/>
      <c r="RUT190" s="13"/>
      <c r="RUU190" s="13"/>
      <c r="RUV190" s="13"/>
      <c r="RUW190" s="13"/>
      <c r="RUX190" s="13"/>
      <c r="RUY190" s="13"/>
      <c r="RUZ190" s="13"/>
      <c r="RVA190" s="13"/>
      <c r="RVB190" s="13"/>
      <c r="RVC190" s="13"/>
      <c r="RVD190" s="13"/>
      <c r="RVE190" s="13"/>
      <c r="RVF190" s="13"/>
      <c r="RVG190" s="13"/>
      <c r="RVH190" s="13"/>
      <c r="RVI190" s="13"/>
      <c r="RVJ190" s="13"/>
      <c r="RVK190" s="13"/>
      <c r="RVL190" s="13"/>
      <c r="RVM190" s="13"/>
      <c r="RVN190" s="13"/>
      <c r="RVO190" s="13"/>
      <c r="RVP190" s="13"/>
      <c r="RVQ190" s="13"/>
      <c r="RVR190" s="13"/>
      <c r="RVS190" s="13"/>
      <c r="RVT190" s="13"/>
      <c r="RVU190" s="13"/>
      <c r="RVV190" s="13"/>
      <c r="RVW190" s="13"/>
      <c r="RVX190" s="13"/>
      <c r="RVY190" s="13"/>
      <c r="RVZ190" s="13"/>
      <c r="RWA190" s="13"/>
      <c r="RWB190" s="13"/>
      <c r="RWC190" s="13"/>
      <c r="RWD190" s="13"/>
      <c r="RWE190" s="13"/>
      <c r="RWF190" s="13"/>
      <c r="RWG190" s="13"/>
      <c r="RWH190" s="13"/>
      <c r="RWI190" s="13"/>
      <c r="RWJ190" s="13"/>
      <c r="RWK190" s="13"/>
      <c r="RWL190" s="13"/>
      <c r="RWM190" s="13"/>
      <c r="RWN190" s="13"/>
      <c r="RWO190" s="13"/>
      <c r="RWP190" s="13"/>
      <c r="RWQ190" s="13"/>
      <c r="RWR190" s="13"/>
      <c r="RWS190" s="13"/>
      <c r="RWT190" s="13"/>
      <c r="RWU190" s="13"/>
      <c r="RWV190" s="13"/>
      <c r="RWW190" s="13"/>
      <c r="RWX190" s="13"/>
      <c r="RWY190" s="13"/>
      <c r="RWZ190" s="13"/>
      <c r="RXA190" s="13"/>
      <c r="RXB190" s="13"/>
      <c r="RXC190" s="13"/>
      <c r="RXD190" s="13"/>
      <c r="RXE190" s="13"/>
      <c r="RXF190" s="13"/>
      <c r="RXG190" s="13"/>
      <c r="RXH190" s="13"/>
      <c r="RXI190" s="13"/>
      <c r="RXJ190" s="13"/>
      <c r="RXK190" s="13"/>
      <c r="RXL190" s="13"/>
      <c r="RXM190" s="13"/>
      <c r="RXN190" s="13"/>
      <c r="RXO190" s="13"/>
      <c r="RXP190" s="13"/>
      <c r="RXQ190" s="13"/>
      <c r="RXR190" s="13"/>
      <c r="RXS190" s="13"/>
      <c r="RXT190" s="13"/>
      <c r="RXU190" s="13"/>
      <c r="RXV190" s="13"/>
      <c r="RXW190" s="13"/>
      <c r="RXX190" s="13"/>
      <c r="RXY190" s="13"/>
      <c r="RXZ190" s="13"/>
      <c r="RYA190" s="13"/>
      <c r="RYB190" s="13"/>
      <c r="RYC190" s="13"/>
      <c r="RYD190" s="13"/>
      <c r="RYE190" s="13"/>
      <c r="RYF190" s="13"/>
      <c r="RYG190" s="13"/>
      <c r="RYH190" s="13"/>
      <c r="RYI190" s="13"/>
      <c r="RYJ190" s="13"/>
      <c r="RYK190" s="13"/>
      <c r="RYL190" s="13"/>
      <c r="RYM190" s="13"/>
      <c r="RYN190" s="13"/>
      <c r="RYO190" s="13"/>
      <c r="RYP190" s="13"/>
      <c r="RYQ190" s="13"/>
      <c r="RYR190" s="13"/>
      <c r="RYS190" s="13"/>
      <c r="RYT190" s="13"/>
      <c r="RYU190" s="13"/>
      <c r="RYV190" s="13"/>
      <c r="RYW190" s="13"/>
      <c r="RYX190" s="13"/>
      <c r="RYY190" s="13"/>
      <c r="RYZ190" s="13"/>
      <c r="RZA190" s="13"/>
      <c r="RZB190" s="13"/>
      <c r="RZC190" s="13"/>
      <c r="RZD190" s="13"/>
      <c r="RZE190" s="13"/>
      <c r="RZF190" s="13"/>
      <c r="RZG190" s="13"/>
      <c r="RZH190" s="13"/>
      <c r="RZI190" s="13"/>
      <c r="RZJ190" s="13"/>
      <c r="RZK190" s="13"/>
      <c r="RZL190" s="13"/>
      <c r="RZM190" s="13"/>
      <c r="RZN190" s="13"/>
      <c r="RZO190" s="13"/>
      <c r="RZP190" s="13"/>
      <c r="RZQ190" s="13"/>
      <c r="RZR190" s="13"/>
      <c r="RZS190" s="13"/>
      <c r="RZT190" s="13"/>
      <c r="RZU190" s="13"/>
      <c r="RZV190" s="13"/>
      <c r="RZW190" s="13"/>
      <c r="RZX190" s="13"/>
      <c r="RZY190" s="13"/>
      <c r="RZZ190" s="13"/>
      <c r="SAA190" s="13"/>
      <c r="SAB190" s="13"/>
      <c r="SAC190" s="13"/>
      <c r="SAD190" s="13"/>
      <c r="SAE190" s="13"/>
      <c r="SAF190" s="13"/>
      <c r="SAG190" s="13"/>
      <c r="SAH190" s="13"/>
      <c r="SAI190" s="13"/>
      <c r="SAJ190" s="13"/>
      <c r="SAK190" s="13"/>
      <c r="SAL190" s="13"/>
      <c r="SAM190" s="13"/>
      <c r="SAN190" s="13"/>
      <c r="SAO190" s="13"/>
      <c r="SAP190" s="13"/>
      <c r="SAQ190" s="13"/>
      <c r="SAR190" s="13"/>
      <c r="SAS190" s="13"/>
      <c r="SAT190" s="13"/>
      <c r="SAU190" s="13"/>
      <c r="SAV190" s="13"/>
      <c r="SAW190" s="13"/>
      <c r="SAX190" s="13"/>
      <c r="SAY190" s="13"/>
      <c r="SAZ190" s="13"/>
      <c r="SBA190" s="13"/>
      <c r="SBB190" s="13"/>
      <c r="SBC190" s="13"/>
      <c r="SBD190" s="13"/>
      <c r="SBE190" s="13"/>
      <c r="SBF190" s="13"/>
      <c r="SBG190" s="13"/>
      <c r="SBH190" s="13"/>
      <c r="SBI190" s="13"/>
      <c r="SBJ190" s="13"/>
      <c r="SBK190" s="13"/>
      <c r="SBL190" s="13"/>
      <c r="SBM190" s="13"/>
      <c r="SBN190" s="13"/>
      <c r="SBO190" s="13"/>
      <c r="SBP190" s="13"/>
      <c r="SBQ190" s="13"/>
      <c r="SBR190" s="13"/>
      <c r="SBS190" s="13"/>
      <c r="SBT190" s="13"/>
      <c r="SBU190" s="13"/>
      <c r="SBV190" s="13"/>
      <c r="SBW190" s="13"/>
      <c r="SBX190" s="13"/>
      <c r="SBY190" s="13"/>
      <c r="SBZ190" s="13"/>
      <c r="SCA190" s="13"/>
      <c r="SCB190" s="13"/>
      <c r="SCC190" s="13"/>
      <c r="SCD190" s="13"/>
      <c r="SCE190" s="13"/>
      <c r="SCF190" s="13"/>
      <c r="SCG190" s="13"/>
      <c r="SCH190" s="13"/>
      <c r="SCI190" s="13"/>
      <c r="SCJ190" s="13"/>
      <c r="SCK190" s="13"/>
      <c r="SCL190" s="13"/>
      <c r="SCM190" s="13"/>
      <c r="SCN190" s="13"/>
      <c r="SCO190" s="13"/>
      <c r="SCP190" s="13"/>
      <c r="SCQ190" s="13"/>
      <c r="SCR190" s="13"/>
      <c r="SCS190" s="13"/>
      <c r="SCT190" s="13"/>
      <c r="SCU190" s="13"/>
      <c r="SCV190" s="13"/>
      <c r="SCW190" s="13"/>
      <c r="SCX190" s="13"/>
      <c r="SCY190" s="13"/>
      <c r="SCZ190" s="13"/>
      <c r="SDA190" s="13"/>
      <c r="SDB190" s="13"/>
      <c r="SDC190" s="13"/>
      <c r="SDD190" s="13"/>
      <c r="SDE190" s="13"/>
      <c r="SDF190" s="13"/>
      <c r="SDG190" s="13"/>
      <c r="SDH190" s="13"/>
      <c r="SDI190" s="13"/>
      <c r="SDJ190" s="13"/>
      <c r="SDK190" s="13"/>
      <c r="SDL190" s="13"/>
      <c r="SDM190" s="13"/>
      <c r="SDN190" s="13"/>
      <c r="SDO190" s="13"/>
      <c r="SDP190" s="13"/>
      <c r="SDQ190" s="13"/>
      <c r="SDR190" s="13"/>
      <c r="SDS190" s="13"/>
      <c r="SDT190" s="13"/>
      <c r="SDU190" s="13"/>
      <c r="SDV190" s="13"/>
      <c r="SDW190" s="13"/>
      <c r="SDX190" s="13"/>
      <c r="SDY190" s="13"/>
      <c r="SDZ190" s="13"/>
      <c r="SEA190" s="13"/>
      <c r="SEB190" s="13"/>
      <c r="SEC190" s="13"/>
      <c r="SED190" s="13"/>
      <c r="SEE190" s="13"/>
      <c r="SEF190" s="13"/>
      <c r="SEG190" s="13"/>
      <c r="SEH190" s="13"/>
      <c r="SEI190" s="13"/>
      <c r="SEJ190" s="13"/>
      <c r="SEK190" s="13"/>
      <c r="SEL190" s="13"/>
      <c r="SEM190" s="13"/>
      <c r="SEN190" s="13"/>
      <c r="SEO190" s="13"/>
      <c r="SEP190" s="13"/>
      <c r="SEQ190" s="13"/>
      <c r="SER190" s="13"/>
      <c r="SES190" s="13"/>
      <c r="SET190" s="13"/>
      <c r="SEU190" s="13"/>
      <c r="SEV190" s="13"/>
      <c r="SEW190" s="13"/>
      <c r="SEX190" s="13"/>
      <c r="SEY190" s="13"/>
      <c r="SEZ190" s="13"/>
      <c r="SFA190" s="13"/>
      <c r="SFB190" s="13"/>
      <c r="SFC190" s="13"/>
      <c r="SFD190" s="13"/>
      <c r="SFE190" s="13"/>
      <c r="SFF190" s="13"/>
      <c r="SFG190" s="13"/>
      <c r="SFH190" s="13"/>
      <c r="SFI190" s="13"/>
      <c r="SFJ190" s="13"/>
      <c r="SFK190" s="13"/>
      <c r="SFL190" s="13"/>
      <c r="SFM190" s="13"/>
      <c r="SFN190" s="13"/>
      <c r="SFO190" s="13"/>
      <c r="SFP190" s="13"/>
      <c r="SFQ190" s="13"/>
      <c r="SFR190" s="13"/>
      <c r="SFS190" s="13"/>
      <c r="SFT190" s="13"/>
      <c r="SFU190" s="13"/>
      <c r="SFV190" s="13"/>
      <c r="SFW190" s="13"/>
      <c r="SFX190" s="13"/>
      <c r="SFY190" s="13"/>
      <c r="SFZ190" s="13"/>
      <c r="SGA190" s="13"/>
      <c r="SGB190" s="13"/>
      <c r="SGC190" s="13"/>
      <c r="SGD190" s="13"/>
      <c r="SGE190" s="13"/>
      <c r="SGF190" s="13"/>
      <c r="SGG190" s="13"/>
      <c r="SGH190" s="13"/>
      <c r="SGI190" s="13"/>
      <c r="SGJ190" s="13"/>
      <c r="SGK190" s="13"/>
      <c r="SGL190" s="13"/>
      <c r="SGM190" s="13"/>
      <c r="SGN190" s="13"/>
      <c r="SGO190" s="13"/>
      <c r="SGP190" s="13"/>
      <c r="SGQ190" s="13"/>
      <c r="SGR190" s="13"/>
      <c r="SGS190" s="13"/>
      <c r="SGT190" s="13"/>
      <c r="SGU190" s="13"/>
      <c r="SGV190" s="13"/>
      <c r="SGW190" s="13"/>
      <c r="SGX190" s="13"/>
      <c r="SGY190" s="13"/>
      <c r="SGZ190" s="13"/>
      <c r="SHA190" s="13"/>
      <c r="SHB190" s="13"/>
      <c r="SHC190" s="13"/>
      <c r="SHD190" s="13"/>
      <c r="SHE190" s="13"/>
      <c r="SHF190" s="13"/>
      <c r="SHG190" s="13"/>
      <c r="SHH190" s="13"/>
      <c r="SHI190" s="13"/>
      <c r="SHJ190" s="13"/>
      <c r="SHK190" s="13"/>
      <c r="SHL190" s="13"/>
      <c r="SHM190" s="13"/>
      <c r="SHN190" s="13"/>
      <c r="SHO190" s="13"/>
      <c r="SHP190" s="13"/>
      <c r="SHQ190" s="13"/>
      <c r="SHR190" s="13"/>
      <c r="SHS190" s="13"/>
      <c r="SHT190" s="13"/>
      <c r="SHU190" s="13"/>
      <c r="SHV190" s="13"/>
      <c r="SHW190" s="13"/>
      <c r="SHX190" s="13"/>
      <c r="SHY190" s="13"/>
      <c r="SHZ190" s="13"/>
      <c r="SIA190" s="13"/>
      <c r="SIB190" s="13"/>
      <c r="SIC190" s="13"/>
      <c r="SID190" s="13"/>
      <c r="SIE190" s="13"/>
      <c r="SIF190" s="13"/>
      <c r="SIG190" s="13"/>
      <c r="SIH190" s="13"/>
      <c r="SII190" s="13"/>
      <c r="SIJ190" s="13"/>
      <c r="SIK190" s="13"/>
      <c r="SIL190" s="13"/>
      <c r="SIM190" s="13"/>
      <c r="SIN190" s="13"/>
      <c r="SIO190" s="13"/>
      <c r="SIP190" s="13"/>
      <c r="SIQ190" s="13"/>
      <c r="SIR190" s="13"/>
      <c r="SIS190" s="13"/>
      <c r="SIT190" s="13"/>
      <c r="SIU190" s="13"/>
      <c r="SIV190" s="13"/>
      <c r="SIW190" s="13"/>
      <c r="SIX190" s="13"/>
      <c r="SIY190" s="13"/>
      <c r="SIZ190" s="13"/>
      <c r="SJA190" s="13"/>
      <c r="SJB190" s="13"/>
      <c r="SJC190" s="13"/>
      <c r="SJD190" s="13"/>
      <c r="SJE190" s="13"/>
      <c r="SJF190" s="13"/>
      <c r="SJG190" s="13"/>
      <c r="SJH190" s="13"/>
      <c r="SJI190" s="13"/>
      <c r="SJJ190" s="13"/>
      <c r="SJK190" s="13"/>
      <c r="SJL190" s="13"/>
      <c r="SJM190" s="13"/>
      <c r="SJN190" s="13"/>
      <c r="SJO190" s="13"/>
      <c r="SJP190" s="13"/>
      <c r="SJQ190" s="13"/>
      <c r="SJR190" s="13"/>
      <c r="SJS190" s="13"/>
      <c r="SJT190" s="13"/>
      <c r="SJU190" s="13"/>
      <c r="SJV190" s="13"/>
      <c r="SJW190" s="13"/>
      <c r="SJX190" s="13"/>
      <c r="SJY190" s="13"/>
      <c r="SJZ190" s="13"/>
      <c r="SKA190" s="13"/>
      <c r="SKB190" s="13"/>
      <c r="SKC190" s="13"/>
      <c r="SKD190" s="13"/>
      <c r="SKE190" s="13"/>
      <c r="SKF190" s="13"/>
      <c r="SKG190" s="13"/>
      <c r="SKH190" s="13"/>
      <c r="SKI190" s="13"/>
      <c r="SKJ190" s="13"/>
      <c r="SKK190" s="13"/>
      <c r="SKL190" s="13"/>
      <c r="SKM190" s="13"/>
      <c r="SKN190" s="13"/>
      <c r="SKO190" s="13"/>
      <c r="SKP190" s="13"/>
      <c r="SKQ190" s="13"/>
      <c r="SKR190" s="13"/>
      <c r="SKS190" s="13"/>
      <c r="SKT190" s="13"/>
      <c r="SKU190" s="13"/>
      <c r="SKV190" s="13"/>
      <c r="SKW190" s="13"/>
      <c r="SKX190" s="13"/>
      <c r="SKY190" s="13"/>
      <c r="SKZ190" s="13"/>
      <c r="SLA190" s="13"/>
      <c r="SLB190" s="13"/>
      <c r="SLC190" s="13"/>
      <c r="SLD190" s="13"/>
      <c r="SLE190" s="13"/>
      <c r="SLF190" s="13"/>
      <c r="SLG190" s="13"/>
      <c r="SLH190" s="13"/>
      <c r="SLI190" s="13"/>
      <c r="SLJ190" s="13"/>
      <c r="SLK190" s="13"/>
      <c r="SLL190" s="13"/>
      <c r="SLM190" s="13"/>
      <c r="SLN190" s="13"/>
      <c r="SLO190" s="13"/>
      <c r="SLP190" s="13"/>
      <c r="SLQ190" s="13"/>
      <c r="SLR190" s="13"/>
      <c r="SLS190" s="13"/>
      <c r="SLT190" s="13"/>
      <c r="SLU190" s="13"/>
      <c r="SLV190" s="13"/>
      <c r="SLW190" s="13"/>
      <c r="SLX190" s="13"/>
      <c r="SLY190" s="13"/>
      <c r="SLZ190" s="13"/>
      <c r="SMA190" s="13"/>
      <c r="SMB190" s="13"/>
      <c r="SMC190" s="13"/>
      <c r="SMD190" s="13"/>
      <c r="SME190" s="13"/>
      <c r="SMF190" s="13"/>
      <c r="SMG190" s="13"/>
      <c r="SMH190" s="13"/>
      <c r="SMI190" s="13"/>
      <c r="SMJ190" s="13"/>
      <c r="SMK190" s="13"/>
      <c r="SML190" s="13"/>
      <c r="SMM190" s="13"/>
      <c r="SMN190" s="13"/>
      <c r="SMO190" s="13"/>
      <c r="SMP190" s="13"/>
      <c r="SMQ190" s="13"/>
      <c r="SMR190" s="13"/>
      <c r="SMS190" s="13"/>
      <c r="SMT190" s="13"/>
      <c r="SMU190" s="13"/>
      <c r="SMV190" s="13"/>
      <c r="SMW190" s="13"/>
      <c r="SMX190" s="13"/>
      <c r="SMY190" s="13"/>
      <c r="SMZ190" s="13"/>
      <c r="SNA190" s="13"/>
      <c r="SNB190" s="13"/>
      <c r="SNC190" s="13"/>
      <c r="SND190" s="13"/>
      <c r="SNE190" s="13"/>
      <c r="SNF190" s="13"/>
      <c r="SNG190" s="13"/>
      <c r="SNH190" s="13"/>
      <c r="SNI190" s="13"/>
      <c r="SNJ190" s="13"/>
      <c r="SNK190" s="13"/>
      <c r="SNL190" s="13"/>
      <c r="SNM190" s="13"/>
      <c r="SNN190" s="13"/>
      <c r="SNO190" s="13"/>
      <c r="SNP190" s="13"/>
      <c r="SNQ190" s="13"/>
      <c r="SNR190" s="13"/>
      <c r="SNS190" s="13"/>
      <c r="SNT190" s="13"/>
      <c r="SNU190" s="13"/>
      <c r="SNV190" s="13"/>
      <c r="SNW190" s="13"/>
      <c r="SNX190" s="13"/>
      <c r="SNY190" s="13"/>
      <c r="SNZ190" s="13"/>
      <c r="SOA190" s="13"/>
      <c r="SOB190" s="13"/>
      <c r="SOC190" s="13"/>
      <c r="SOD190" s="13"/>
      <c r="SOE190" s="13"/>
      <c r="SOF190" s="13"/>
      <c r="SOG190" s="13"/>
      <c r="SOH190" s="13"/>
      <c r="SOI190" s="13"/>
      <c r="SOJ190" s="13"/>
      <c r="SOK190" s="13"/>
      <c r="SOL190" s="13"/>
      <c r="SOM190" s="13"/>
      <c r="SON190" s="13"/>
      <c r="SOO190" s="13"/>
      <c r="SOP190" s="13"/>
      <c r="SOQ190" s="13"/>
      <c r="SOR190" s="13"/>
      <c r="SOS190" s="13"/>
      <c r="SOT190" s="13"/>
      <c r="SOU190" s="13"/>
      <c r="SOV190" s="13"/>
      <c r="SOW190" s="13"/>
      <c r="SOX190" s="13"/>
      <c r="SOY190" s="13"/>
      <c r="SOZ190" s="13"/>
      <c r="SPA190" s="13"/>
      <c r="SPB190" s="13"/>
      <c r="SPC190" s="13"/>
      <c r="SPD190" s="13"/>
      <c r="SPE190" s="13"/>
      <c r="SPF190" s="13"/>
      <c r="SPG190" s="13"/>
      <c r="SPH190" s="13"/>
      <c r="SPI190" s="13"/>
      <c r="SPJ190" s="13"/>
      <c r="SPK190" s="13"/>
      <c r="SPL190" s="13"/>
      <c r="SPM190" s="13"/>
      <c r="SPN190" s="13"/>
      <c r="SPO190" s="13"/>
      <c r="SPP190" s="13"/>
      <c r="SPQ190" s="13"/>
      <c r="SPR190" s="13"/>
      <c r="SPS190" s="13"/>
      <c r="SPT190" s="13"/>
      <c r="SPU190" s="13"/>
      <c r="SPV190" s="13"/>
      <c r="SPW190" s="13"/>
      <c r="SPX190" s="13"/>
      <c r="SPY190" s="13"/>
      <c r="SPZ190" s="13"/>
      <c r="SQA190" s="13"/>
      <c r="SQB190" s="13"/>
      <c r="SQC190" s="13"/>
      <c r="SQD190" s="13"/>
      <c r="SQE190" s="13"/>
      <c r="SQF190" s="13"/>
      <c r="SQG190" s="13"/>
      <c r="SQH190" s="13"/>
      <c r="SQI190" s="13"/>
      <c r="SQJ190" s="13"/>
      <c r="SQK190" s="13"/>
      <c r="SQL190" s="13"/>
      <c r="SQM190" s="13"/>
      <c r="SQN190" s="13"/>
      <c r="SQO190" s="13"/>
      <c r="SQP190" s="13"/>
      <c r="SQQ190" s="13"/>
      <c r="SQR190" s="13"/>
      <c r="SQS190" s="13"/>
      <c r="SQT190" s="13"/>
      <c r="SQU190" s="13"/>
      <c r="SQV190" s="13"/>
      <c r="SQW190" s="13"/>
      <c r="SQX190" s="13"/>
      <c r="SQY190" s="13"/>
      <c r="SQZ190" s="13"/>
      <c r="SRA190" s="13"/>
      <c r="SRB190" s="13"/>
      <c r="SRC190" s="13"/>
      <c r="SRD190" s="13"/>
      <c r="SRE190" s="13"/>
      <c r="SRF190" s="13"/>
      <c r="SRG190" s="13"/>
      <c r="SRH190" s="13"/>
      <c r="SRI190" s="13"/>
      <c r="SRJ190" s="13"/>
      <c r="SRK190" s="13"/>
      <c r="SRL190" s="13"/>
      <c r="SRM190" s="13"/>
      <c r="SRN190" s="13"/>
      <c r="SRO190" s="13"/>
      <c r="SRP190" s="13"/>
      <c r="SRQ190" s="13"/>
      <c r="SRR190" s="13"/>
      <c r="SRS190" s="13"/>
      <c r="SRT190" s="13"/>
      <c r="SRU190" s="13"/>
      <c r="SRV190" s="13"/>
      <c r="SRW190" s="13"/>
      <c r="SRX190" s="13"/>
      <c r="SRY190" s="13"/>
      <c r="SRZ190" s="13"/>
      <c r="SSA190" s="13"/>
      <c r="SSB190" s="13"/>
      <c r="SSC190" s="13"/>
      <c r="SSD190" s="13"/>
      <c r="SSE190" s="13"/>
      <c r="SSF190" s="13"/>
      <c r="SSG190" s="13"/>
      <c r="SSH190" s="13"/>
      <c r="SSI190" s="13"/>
      <c r="SSJ190" s="13"/>
      <c r="SSK190" s="13"/>
      <c r="SSL190" s="13"/>
      <c r="SSM190" s="13"/>
      <c r="SSN190" s="13"/>
      <c r="SSO190" s="13"/>
      <c r="SSP190" s="13"/>
      <c r="SSQ190" s="13"/>
      <c r="SSR190" s="13"/>
      <c r="SSS190" s="13"/>
      <c r="SST190" s="13"/>
      <c r="SSU190" s="13"/>
      <c r="SSV190" s="13"/>
      <c r="SSW190" s="13"/>
      <c r="SSX190" s="13"/>
      <c r="SSY190" s="13"/>
      <c r="SSZ190" s="13"/>
      <c r="STA190" s="13"/>
      <c r="STB190" s="13"/>
      <c r="STC190" s="13"/>
      <c r="STD190" s="13"/>
      <c r="STE190" s="13"/>
      <c r="STF190" s="13"/>
      <c r="STG190" s="13"/>
      <c r="STH190" s="13"/>
      <c r="STI190" s="13"/>
      <c r="STJ190" s="13"/>
      <c r="STK190" s="13"/>
      <c r="STL190" s="13"/>
      <c r="STM190" s="13"/>
      <c r="STN190" s="13"/>
      <c r="STO190" s="13"/>
      <c r="STP190" s="13"/>
      <c r="STQ190" s="13"/>
      <c r="STR190" s="13"/>
      <c r="STS190" s="13"/>
      <c r="STT190" s="13"/>
      <c r="STU190" s="13"/>
      <c r="STV190" s="13"/>
      <c r="STW190" s="13"/>
      <c r="STX190" s="13"/>
      <c r="STY190" s="13"/>
      <c r="STZ190" s="13"/>
      <c r="SUA190" s="13"/>
      <c r="SUB190" s="13"/>
      <c r="SUC190" s="13"/>
      <c r="SUD190" s="13"/>
      <c r="SUE190" s="13"/>
      <c r="SUF190" s="13"/>
      <c r="SUG190" s="13"/>
      <c r="SUH190" s="13"/>
      <c r="SUI190" s="13"/>
      <c r="SUJ190" s="13"/>
      <c r="SUK190" s="13"/>
      <c r="SUL190" s="13"/>
      <c r="SUM190" s="13"/>
      <c r="SUN190" s="13"/>
      <c r="SUO190" s="13"/>
      <c r="SUP190" s="13"/>
      <c r="SUQ190" s="13"/>
      <c r="SUR190" s="13"/>
      <c r="SUS190" s="13"/>
      <c r="SUT190" s="13"/>
      <c r="SUU190" s="13"/>
      <c r="SUV190" s="13"/>
      <c r="SUW190" s="13"/>
      <c r="SUX190" s="13"/>
      <c r="SUY190" s="13"/>
      <c r="SUZ190" s="13"/>
      <c r="SVA190" s="13"/>
      <c r="SVB190" s="13"/>
      <c r="SVC190" s="13"/>
      <c r="SVD190" s="13"/>
      <c r="SVE190" s="13"/>
      <c r="SVF190" s="13"/>
      <c r="SVG190" s="13"/>
      <c r="SVH190" s="13"/>
      <c r="SVI190" s="13"/>
      <c r="SVJ190" s="13"/>
      <c r="SVK190" s="13"/>
      <c r="SVL190" s="13"/>
      <c r="SVM190" s="13"/>
      <c r="SVN190" s="13"/>
      <c r="SVO190" s="13"/>
      <c r="SVP190" s="13"/>
      <c r="SVQ190" s="13"/>
      <c r="SVR190" s="13"/>
      <c r="SVS190" s="13"/>
      <c r="SVT190" s="13"/>
      <c r="SVU190" s="13"/>
      <c r="SVV190" s="13"/>
      <c r="SVW190" s="13"/>
      <c r="SVX190" s="13"/>
      <c r="SVY190" s="13"/>
      <c r="SVZ190" s="13"/>
      <c r="SWA190" s="13"/>
      <c r="SWB190" s="13"/>
      <c r="SWC190" s="13"/>
      <c r="SWD190" s="13"/>
      <c r="SWE190" s="13"/>
      <c r="SWF190" s="13"/>
      <c r="SWG190" s="13"/>
      <c r="SWH190" s="13"/>
      <c r="SWI190" s="13"/>
      <c r="SWJ190" s="13"/>
      <c r="SWK190" s="13"/>
      <c r="SWL190" s="13"/>
      <c r="SWM190" s="13"/>
      <c r="SWN190" s="13"/>
      <c r="SWO190" s="13"/>
      <c r="SWP190" s="13"/>
      <c r="SWQ190" s="13"/>
      <c r="SWR190" s="13"/>
      <c r="SWS190" s="13"/>
      <c r="SWT190" s="13"/>
      <c r="SWU190" s="13"/>
      <c r="SWV190" s="13"/>
      <c r="SWW190" s="13"/>
      <c r="SWX190" s="13"/>
      <c r="SWY190" s="13"/>
      <c r="SWZ190" s="13"/>
      <c r="SXA190" s="13"/>
      <c r="SXB190" s="13"/>
      <c r="SXC190" s="13"/>
      <c r="SXD190" s="13"/>
      <c r="SXE190" s="13"/>
      <c r="SXF190" s="13"/>
      <c r="SXG190" s="13"/>
      <c r="SXH190" s="13"/>
      <c r="SXI190" s="13"/>
      <c r="SXJ190" s="13"/>
      <c r="SXK190" s="13"/>
      <c r="SXL190" s="13"/>
      <c r="SXM190" s="13"/>
      <c r="SXN190" s="13"/>
      <c r="SXO190" s="13"/>
      <c r="SXP190" s="13"/>
      <c r="SXQ190" s="13"/>
      <c r="SXR190" s="13"/>
      <c r="SXS190" s="13"/>
      <c r="SXT190" s="13"/>
      <c r="SXU190" s="13"/>
      <c r="SXV190" s="13"/>
      <c r="SXW190" s="13"/>
      <c r="SXX190" s="13"/>
      <c r="SXY190" s="13"/>
      <c r="SXZ190" s="13"/>
      <c r="SYA190" s="13"/>
      <c r="SYB190" s="13"/>
      <c r="SYC190" s="13"/>
      <c r="SYD190" s="13"/>
      <c r="SYE190" s="13"/>
      <c r="SYF190" s="13"/>
      <c r="SYG190" s="13"/>
      <c r="SYH190" s="13"/>
      <c r="SYI190" s="13"/>
      <c r="SYJ190" s="13"/>
      <c r="SYK190" s="13"/>
      <c r="SYL190" s="13"/>
      <c r="SYM190" s="13"/>
      <c r="SYN190" s="13"/>
      <c r="SYO190" s="13"/>
      <c r="SYP190" s="13"/>
      <c r="SYQ190" s="13"/>
      <c r="SYR190" s="13"/>
      <c r="SYS190" s="13"/>
      <c r="SYT190" s="13"/>
      <c r="SYU190" s="13"/>
      <c r="SYV190" s="13"/>
      <c r="SYW190" s="13"/>
      <c r="SYX190" s="13"/>
      <c r="SYY190" s="13"/>
      <c r="SYZ190" s="13"/>
      <c r="SZA190" s="13"/>
      <c r="SZB190" s="13"/>
      <c r="SZC190" s="13"/>
      <c r="SZD190" s="13"/>
      <c r="SZE190" s="13"/>
      <c r="SZF190" s="13"/>
      <c r="SZG190" s="13"/>
      <c r="SZH190" s="13"/>
      <c r="SZI190" s="13"/>
      <c r="SZJ190" s="13"/>
      <c r="SZK190" s="13"/>
      <c r="SZL190" s="13"/>
      <c r="SZM190" s="13"/>
      <c r="SZN190" s="13"/>
      <c r="SZO190" s="13"/>
      <c r="SZP190" s="13"/>
      <c r="SZQ190" s="13"/>
      <c r="SZR190" s="13"/>
      <c r="SZS190" s="13"/>
      <c r="SZT190" s="13"/>
      <c r="SZU190" s="13"/>
      <c r="SZV190" s="13"/>
      <c r="SZW190" s="13"/>
      <c r="SZX190" s="13"/>
      <c r="SZY190" s="13"/>
      <c r="SZZ190" s="13"/>
      <c r="TAA190" s="13"/>
      <c r="TAB190" s="13"/>
      <c r="TAC190" s="13"/>
      <c r="TAD190" s="13"/>
      <c r="TAE190" s="13"/>
      <c r="TAF190" s="13"/>
      <c r="TAG190" s="13"/>
      <c r="TAH190" s="13"/>
      <c r="TAI190" s="13"/>
      <c r="TAJ190" s="13"/>
      <c r="TAK190" s="13"/>
      <c r="TAL190" s="13"/>
      <c r="TAM190" s="13"/>
      <c r="TAN190" s="13"/>
      <c r="TAO190" s="13"/>
      <c r="TAP190" s="13"/>
      <c r="TAQ190" s="13"/>
      <c r="TAR190" s="13"/>
      <c r="TAS190" s="13"/>
      <c r="TAT190" s="13"/>
      <c r="TAU190" s="13"/>
      <c r="TAV190" s="13"/>
      <c r="TAW190" s="13"/>
      <c r="TAX190" s="13"/>
      <c r="TAY190" s="13"/>
      <c r="TAZ190" s="13"/>
      <c r="TBA190" s="13"/>
      <c r="TBB190" s="13"/>
      <c r="TBC190" s="13"/>
      <c r="TBD190" s="13"/>
      <c r="TBE190" s="13"/>
      <c r="TBF190" s="13"/>
      <c r="TBG190" s="13"/>
      <c r="TBH190" s="13"/>
      <c r="TBI190" s="13"/>
      <c r="TBJ190" s="13"/>
      <c r="TBK190" s="13"/>
      <c r="TBL190" s="13"/>
      <c r="TBM190" s="13"/>
      <c r="TBN190" s="13"/>
      <c r="TBO190" s="13"/>
      <c r="TBP190" s="13"/>
      <c r="TBQ190" s="13"/>
      <c r="TBR190" s="13"/>
      <c r="TBS190" s="13"/>
      <c r="TBT190" s="13"/>
      <c r="TBU190" s="13"/>
      <c r="TBV190" s="13"/>
      <c r="TBW190" s="13"/>
      <c r="TBX190" s="13"/>
      <c r="TBY190" s="13"/>
      <c r="TBZ190" s="13"/>
      <c r="TCA190" s="13"/>
      <c r="TCB190" s="13"/>
      <c r="TCC190" s="13"/>
      <c r="TCD190" s="13"/>
      <c r="TCE190" s="13"/>
      <c r="TCF190" s="13"/>
      <c r="TCG190" s="13"/>
      <c r="TCH190" s="13"/>
      <c r="TCI190" s="13"/>
      <c r="TCJ190" s="13"/>
      <c r="TCK190" s="13"/>
      <c r="TCL190" s="13"/>
      <c r="TCM190" s="13"/>
      <c r="TCN190" s="13"/>
      <c r="TCO190" s="13"/>
      <c r="TCP190" s="13"/>
      <c r="TCQ190" s="13"/>
      <c r="TCR190" s="13"/>
      <c r="TCS190" s="13"/>
      <c r="TCT190" s="13"/>
      <c r="TCU190" s="13"/>
      <c r="TCV190" s="13"/>
      <c r="TCW190" s="13"/>
      <c r="TCX190" s="13"/>
      <c r="TCY190" s="13"/>
      <c r="TCZ190" s="13"/>
      <c r="TDA190" s="13"/>
      <c r="TDB190" s="13"/>
      <c r="TDC190" s="13"/>
      <c r="TDD190" s="13"/>
      <c r="TDE190" s="13"/>
      <c r="TDF190" s="13"/>
      <c r="TDG190" s="13"/>
      <c r="TDH190" s="13"/>
      <c r="TDI190" s="13"/>
      <c r="TDJ190" s="13"/>
      <c r="TDK190" s="13"/>
      <c r="TDL190" s="13"/>
      <c r="TDM190" s="13"/>
      <c r="TDN190" s="13"/>
      <c r="TDO190" s="13"/>
      <c r="TDP190" s="13"/>
      <c r="TDQ190" s="13"/>
      <c r="TDR190" s="13"/>
      <c r="TDS190" s="13"/>
      <c r="TDT190" s="13"/>
      <c r="TDU190" s="13"/>
      <c r="TDV190" s="13"/>
      <c r="TDW190" s="13"/>
      <c r="TDX190" s="13"/>
      <c r="TDY190" s="13"/>
      <c r="TDZ190" s="13"/>
      <c r="TEA190" s="13"/>
      <c r="TEB190" s="13"/>
      <c r="TEC190" s="13"/>
      <c r="TED190" s="13"/>
      <c r="TEE190" s="13"/>
      <c r="TEF190" s="13"/>
      <c r="TEG190" s="13"/>
      <c r="TEH190" s="13"/>
      <c r="TEI190" s="13"/>
      <c r="TEJ190" s="13"/>
      <c r="TEK190" s="13"/>
      <c r="TEL190" s="13"/>
      <c r="TEM190" s="13"/>
      <c r="TEN190" s="13"/>
      <c r="TEO190" s="13"/>
      <c r="TEP190" s="13"/>
      <c r="TEQ190" s="13"/>
      <c r="TER190" s="13"/>
      <c r="TES190" s="13"/>
      <c r="TET190" s="13"/>
      <c r="TEU190" s="13"/>
      <c r="TEV190" s="13"/>
      <c r="TEW190" s="13"/>
      <c r="TEX190" s="13"/>
      <c r="TEY190" s="13"/>
      <c r="TEZ190" s="13"/>
      <c r="TFA190" s="13"/>
      <c r="TFB190" s="13"/>
      <c r="TFC190" s="13"/>
      <c r="TFD190" s="13"/>
      <c r="TFE190" s="13"/>
      <c r="TFF190" s="13"/>
      <c r="TFG190" s="13"/>
      <c r="TFH190" s="13"/>
      <c r="TFI190" s="13"/>
      <c r="TFJ190" s="13"/>
      <c r="TFK190" s="13"/>
      <c r="TFL190" s="13"/>
      <c r="TFM190" s="13"/>
      <c r="TFN190" s="13"/>
      <c r="TFO190" s="13"/>
      <c r="TFP190" s="13"/>
      <c r="TFQ190" s="13"/>
      <c r="TFR190" s="13"/>
      <c r="TFS190" s="13"/>
      <c r="TFT190" s="13"/>
      <c r="TFU190" s="13"/>
      <c r="TFV190" s="13"/>
      <c r="TFW190" s="13"/>
      <c r="TFX190" s="13"/>
      <c r="TFY190" s="13"/>
      <c r="TFZ190" s="13"/>
      <c r="TGA190" s="13"/>
      <c r="TGB190" s="13"/>
      <c r="TGC190" s="13"/>
      <c r="TGD190" s="13"/>
      <c r="TGE190" s="13"/>
      <c r="TGF190" s="13"/>
      <c r="TGG190" s="13"/>
      <c r="TGH190" s="13"/>
      <c r="TGI190" s="13"/>
      <c r="TGJ190" s="13"/>
      <c r="TGK190" s="13"/>
      <c r="TGL190" s="13"/>
      <c r="TGM190" s="13"/>
      <c r="TGN190" s="13"/>
      <c r="TGO190" s="13"/>
      <c r="TGP190" s="13"/>
      <c r="TGQ190" s="13"/>
      <c r="TGR190" s="13"/>
      <c r="TGS190" s="13"/>
      <c r="TGT190" s="13"/>
      <c r="TGU190" s="13"/>
      <c r="TGV190" s="13"/>
      <c r="TGW190" s="13"/>
      <c r="TGX190" s="13"/>
      <c r="TGY190" s="13"/>
      <c r="TGZ190" s="13"/>
      <c r="THA190" s="13"/>
      <c r="THB190" s="13"/>
      <c r="THC190" s="13"/>
      <c r="THD190" s="13"/>
      <c r="THE190" s="13"/>
      <c r="THF190" s="13"/>
      <c r="THG190" s="13"/>
      <c r="THH190" s="13"/>
      <c r="THI190" s="13"/>
      <c r="THJ190" s="13"/>
      <c r="THK190" s="13"/>
      <c r="THL190" s="13"/>
      <c r="THM190" s="13"/>
      <c r="THN190" s="13"/>
      <c r="THO190" s="13"/>
      <c r="THP190" s="13"/>
      <c r="THQ190" s="13"/>
      <c r="THR190" s="13"/>
      <c r="THS190" s="13"/>
      <c r="THT190" s="13"/>
      <c r="THU190" s="13"/>
      <c r="THV190" s="13"/>
      <c r="THW190" s="13"/>
      <c r="THX190" s="13"/>
      <c r="THY190" s="13"/>
      <c r="THZ190" s="13"/>
      <c r="TIA190" s="13"/>
      <c r="TIB190" s="13"/>
      <c r="TIC190" s="13"/>
      <c r="TID190" s="13"/>
      <c r="TIE190" s="13"/>
      <c r="TIF190" s="13"/>
      <c r="TIG190" s="13"/>
      <c r="TIH190" s="13"/>
      <c r="TII190" s="13"/>
      <c r="TIJ190" s="13"/>
      <c r="TIK190" s="13"/>
      <c r="TIL190" s="13"/>
      <c r="TIM190" s="13"/>
      <c r="TIN190" s="13"/>
      <c r="TIO190" s="13"/>
      <c r="TIP190" s="13"/>
      <c r="TIQ190" s="13"/>
      <c r="TIR190" s="13"/>
      <c r="TIS190" s="13"/>
      <c r="TIT190" s="13"/>
      <c r="TIU190" s="13"/>
      <c r="TIV190" s="13"/>
      <c r="TIW190" s="13"/>
      <c r="TIX190" s="13"/>
      <c r="TIY190" s="13"/>
      <c r="TIZ190" s="13"/>
      <c r="TJA190" s="13"/>
      <c r="TJB190" s="13"/>
      <c r="TJC190" s="13"/>
      <c r="TJD190" s="13"/>
      <c r="TJE190" s="13"/>
      <c r="TJF190" s="13"/>
      <c r="TJG190" s="13"/>
      <c r="TJH190" s="13"/>
      <c r="TJI190" s="13"/>
      <c r="TJJ190" s="13"/>
      <c r="TJK190" s="13"/>
      <c r="TJL190" s="13"/>
      <c r="TJM190" s="13"/>
      <c r="TJN190" s="13"/>
      <c r="TJO190" s="13"/>
      <c r="TJP190" s="13"/>
      <c r="TJQ190" s="13"/>
      <c r="TJR190" s="13"/>
      <c r="TJS190" s="13"/>
      <c r="TJT190" s="13"/>
      <c r="TJU190" s="13"/>
      <c r="TJV190" s="13"/>
      <c r="TJW190" s="13"/>
      <c r="TJX190" s="13"/>
      <c r="TJY190" s="13"/>
      <c r="TJZ190" s="13"/>
      <c r="TKA190" s="13"/>
      <c r="TKB190" s="13"/>
      <c r="TKC190" s="13"/>
      <c r="TKD190" s="13"/>
      <c r="TKE190" s="13"/>
      <c r="TKF190" s="13"/>
      <c r="TKG190" s="13"/>
      <c r="TKH190" s="13"/>
      <c r="TKI190" s="13"/>
      <c r="TKJ190" s="13"/>
      <c r="TKK190" s="13"/>
      <c r="TKL190" s="13"/>
      <c r="TKM190" s="13"/>
      <c r="TKN190" s="13"/>
      <c r="TKO190" s="13"/>
      <c r="TKP190" s="13"/>
      <c r="TKQ190" s="13"/>
      <c r="TKR190" s="13"/>
      <c r="TKS190" s="13"/>
      <c r="TKT190" s="13"/>
      <c r="TKU190" s="13"/>
      <c r="TKV190" s="13"/>
      <c r="TKW190" s="13"/>
      <c r="TKX190" s="13"/>
      <c r="TKY190" s="13"/>
      <c r="TKZ190" s="13"/>
      <c r="TLA190" s="13"/>
      <c r="TLB190" s="13"/>
      <c r="TLC190" s="13"/>
      <c r="TLD190" s="13"/>
      <c r="TLE190" s="13"/>
      <c r="TLF190" s="13"/>
      <c r="TLG190" s="13"/>
      <c r="TLH190" s="13"/>
      <c r="TLI190" s="13"/>
      <c r="TLJ190" s="13"/>
      <c r="TLK190" s="13"/>
      <c r="TLL190" s="13"/>
      <c r="TLM190" s="13"/>
      <c r="TLN190" s="13"/>
      <c r="TLO190" s="13"/>
      <c r="TLP190" s="13"/>
      <c r="TLQ190" s="13"/>
      <c r="TLR190" s="13"/>
      <c r="TLS190" s="13"/>
      <c r="TLT190" s="13"/>
      <c r="TLU190" s="13"/>
      <c r="TLV190" s="13"/>
      <c r="TLW190" s="13"/>
      <c r="TLX190" s="13"/>
      <c r="TLY190" s="13"/>
      <c r="TLZ190" s="13"/>
      <c r="TMA190" s="13"/>
      <c r="TMB190" s="13"/>
      <c r="TMC190" s="13"/>
      <c r="TMD190" s="13"/>
      <c r="TME190" s="13"/>
      <c r="TMF190" s="13"/>
      <c r="TMG190" s="13"/>
      <c r="TMH190" s="13"/>
      <c r="TMI190" s="13"/>
      <c r="TMJ190" s="13"/>
      <c r="TMK190" s="13"/>
      <c r="TML190" s="13"/>
      <c r="TMM190" s="13"/>
      <c r="TMN190" s="13"/>
      <c r="TMO190" s="13"/>
      <c r="TMP190" s="13"/>
      <c r="TMQ190" s="13"/>
      <c r="TMR190" s="13"/>
      <c r="TMS190" s="13"/>
      <c r="TMT190" s="13"/>
      <c r="TMU190" s="13"/>
      <c r="TMV190" s="13"/>
      <c r="TMW190" s="13"/>
      <c r="TMX190" s="13"/>
      <c r="TMY190" s="13"/>
      <c r="TMZ190" s="13"/>
      <c r="TNA190" s="13"/>
      <c r="TNB190" s="13"/>
      <c r="TNC190" s="13"/>
      <c r="TND190" s="13"/>
      <c r="TNE190" s="13"/>
      <c r="TNF190" s="13"/>
      <c r="TNG190" s="13"/>
      <c r="TNH190" s="13"/>
      <c r="TNI190" s="13"/>
      <c r="TNJ190" s="13"/>
      <c r="TNK190" s="13"/>
      <c r="TNL190" s="13"/>
      <c r="TNM190" s="13"/>
      <c r="TNN190" s="13"/>
      <c r="TNO190" s="13"/>
      <c r="TNP190" s="13"/>
      <c r="TNQ190" s="13"/>
      <c r="TNR190" s="13"/>
      <c r="TNS190" s="13"/>
      <c r="TNT190" s="13"/>
      <c r="TNU190" s="13"/>
      <c r="TNV190" s="13"/>
      <c r="TNW190" s="13"/>
      <c r="TNX190" s="13"/>
      <c r="TNY190" s="13"/>
      <c r="TNZ190" s="13"/>
      <c r="TOA190" s="13"/>
      <c r="TOB190" s="13"/>
      <c r="TOC190" s="13"/>
      <c r="TOD190" s="13"/>
      <c r="TOE190" s="13"/>
      <c r="TOF190" s="13"/>
      <c r="TOG190" s="13"/>
      <c r="TOH190" s="13"/>
      <c r="TOI190" s="13"/>
      <c r="TOJ190" s="13"/>
      <c r="TOK190" s="13"/>
      <c r="TOL190" s="13"/>
      <c r="TOM190" s="13"/>
      <c r="TON190" s="13"/>
      <c r="TOO190" s="13"/>
      <c r="TOP190" s="13"/>
      <c r="TOQ190" s="13"/>
      <c r="TOR190" s="13"/>
      <c r="TOS190" s="13"/>
      <c r="TOT190" s="13"/>
      <c r="TOU190" s="13"/>
      <c r="TOV190" s="13"/>
      <c r="TOW190" s="13"/>
      <c r="TOX190" s="13"/>
      <c r="TOY190" s="13"/>
      <c r="TOZ190" s="13"/>
      <c r="TPA190" s="13"/>
      <c r="TPB190" s="13"/>
      <c r="TPC190" s="13"/>
      <c r="TPD190" s="13"/>
      <c r="TPE190" s="13"/>
      <c r="TPF190" s="13"/>
      <c r="TPG190" s="13"/>
      <c r="TPH190" s="13"/>
      <c r="TPI190" s="13"/>
      <c r="TPJ190" s="13"/>
      <c r="TPK190" s="13"/>
      <c r="TPL190" s="13"/>
      <c r="TPM190" s="13"/>
      <c r="TPN190" s="13"/>
      <c r="TPO190" s="13"/>
      <c r="TPP190" s="13"/>
      <c r="TPQ190" s="13"/>
      <c r="TPR190" s="13"/>
      <c r="TPS190" s="13"/>
      <c r="TPT190" s="13"/>
      <c r="TPU190" s="13"/>
      <c r="TPV190" s="13"/>
      <c r="TPW190" s="13"/>
      <c r="TPX190" s="13"/>
      <c r="TPY190" s="13"/>
      <c r="TPZ190" s="13"/>
      <c r="TQA190" s="13"/>
      <c r="TQB190" s="13"/>
      <c r="TQC190" s="13"/>
      <c r="TQD190" s="13"/>
      <c r="TQE190" s="13"/>
      <c r="TQF190" s="13"/>
      <c r="TQG190" s="13"/>
      <c r="TQH190" s="13"/>
      <c r="TQI190" s="13"/>
      <c r="TQJ190" s="13"/>
      <c r="TQK190" s="13"/>
      <c r="TQL190" s="13"/>
      <c r="TQM190" s="13"/>
      <c r="TQN190" s="13"/>
      <c r="TQO190" s="13"/>
      <c r="TQP190" s="13"/>
      <c r="TQQ190" s="13"/>
      <c r="TQR190" s="13"/>
      <c r="TQS190" s="13"/>
      <c r="TQT190" s="13"/>
      <c r="TQU190" s="13"/>
      <c r="TQV190" s="13"/>
      <c r="TQW190" s="13"/>
      <c r="TQX190" s="13"/>
      <c r="TQY190" s="13"/>
      <c r="TQZ190" s="13"/>
      <c r="TRA190" s="13"/>
      <c r="TRB190" s="13"/>
      <c r="TRC190" s="13"/>
      <c r="TRD190" s="13"/>
      <c r="TRE190" s="13"/>
      <c r="TRF190" s="13"/>
      <c r="TRG190" s="13"/>
      <c r="TRH190" s="13"/>
      <c r="TRI190" s="13"/>
      <c r="TRJ190" s="13"/>
      <c r="TRK190" s="13"/>
      <c r="TRL190" s="13"/>
      <c r="TRM190" s="13"/>
      <c r="TRN190" s="13"/>
      <c r="TRO190" s="13"/>
      <c r="TRP190" s="13"/>
      <c r="TRQ190" s="13"/>
      <c r="TRR190" s="13"/>
      <c r="TRS190" s="13"/>
      <c r="TRT190" s="13"/>
      <c r="TRU190" s="13"/>
      <c r="TRV190" s="13"/>
      <c r="TRW190" s="13"/>
      <c r="TRX190" s="13"/>
      <c r="TRY190" s="13"/>
      <c r="TRZ190" s="13"/>
      <c r="TSA190" s="13"/>
      <c r="TSB190" s="13"/>
      <c r="TSC190" s="13"/>
      <c r="TSD190" s="13"/>
      <c r="TSE190" s="13"/>
      <c r="TSF190" s="13"/>
      <c r="TSG190" s="13"/>
      <c r="TSH190" s="13"/>
      <c r="TSI190" s="13"/>
      <c r="TSJ190" s="13"/>
      <c r="TSK190" s="13"/>
      <c r="TSL190" s="13"/>
      <c r="TSM190" s="13"/>
      <c r="TSN190" s="13"/>
      <c r="TSO190" s="13"/>
      <c r="TSP190" s="13"/>
      <c r="TSQ190" s="13"/>
      <c r="TSR190" s="13"/>
      <c r="TSS190" s="13"/>
      <c r="TST190" s="13"/>
      <c r="TSU190" s="13"/>
      <c r="TSV190" s="13"/>
      <c r="TSW190" s="13"/>
      <c r="TSX190" s="13"/>
      <c r="TSY190" s="13"/>
      <c r="TSZ190" s="13"/>
      <c r="TTA190" s="13"/>
      <c r="TTB190" s="13"/>
      <c r="TTC190" s="13"/>
      <c r="TTD190" s="13"/>
      <c r="TTE190" s="13"/>
      <c r="TTF190" s="13"/>
      <c r="TTG190" s="13"/>
      <c r="TTH190" s="13"/>
      <c r="TTI190" s="13"/>
      <c r="TTJ190" s="13"/>
      <c r="TTK190" s="13"/>
      <c r="TTL190" s="13"/>
      <c r="TTM190" s="13"/>
      <c r="TTN190" s="13"/>
      <c r="TTO190" s="13"/>
      <c r="TTP190" s="13"/>
      <c r="TTQ190" s="13"/>
      <c r="TTR190" s="13"/>
      <c r="TTS190" s="13"/>
      <c r="TTT190" s="13"/>
      <c r="TTU190" s="13"/>
      <c r="TTV190" s="13"/>
      <c r="TTW190" s="13"/>
      <c r="TTX190" s="13"/>
      <c r="TTY190" s="13"/>
      <c r="TTZ190" s="13"/>
      <c r="TUA190" s="13"/>
      <c r="TUB190" s="13"/>
      <c r="TUC190" s="13"/>
      <c r="TUD190" s="13"/>
      <c r="TUE190" s="13"/>
      <c r="TUF190" s="13"/>
      <c r="TUG190" s="13"/>
      <c r="TUH190" s="13"/>
      <c r="TUI190" s="13"/>
      <c r="TUJ190" s="13"/>
      <c r="TUK190" s="13"/>
      <c r="TUL190" s="13"/>
      <c r="TUM190" s="13"/>
      <c r="TUN190" s="13"/>
      <c r="TUO190" s="13"/>
      <c r="TUP190" s="13"/>
      <c r="TUQ190" s="13"/>
      <c r="TUR190" s="13"/>
      <c r="TUS190" s="13"/>
      <c r="TUT190" s="13"/>
      <c r="TUU190" s="13"/>
      <c r="TUV190" s="13"/>
      <c r="TUW190" s="13"/>
      <c r="TUX190" s="13"/>
      <c r="TUY190" s="13"/>
      <c r="TUZ190" s="13"/>
      <c r="TVA190" s="13"/>
      <c r="TVB190" s="13"/>
      <c r="TVC190" s="13"/>
      <c r="TVD190" s="13"/>
      <c r="TVE190" s="13"/>
      <c r="TVF190" s="13"/>
      <c r="TVG190" s="13"/>
      <c r="TVH190" s="13"/>
      <c r="TVI190" s="13"/>
      <c r="TVJ190" s="13"/>
      <c r="TVK190" s="13"/>
      <c r="TVL190" s="13"/>
      <c r="TVM190" s="13"/>
      <c r="TVN190" s="13"/>
      <c r="TVO190" s="13"/>
      <c r="TVP190" s="13"/>
      <c r="TVQ190" s="13"/>
      <c r="TVR190" s="13"/>
      <c r="TVS190" s="13"/>
      <c r="TVT190" s="13"/>
      <c r="TVU190" s="13"/>
      <c r="TVV190" s="13"/>
      <c r="TVW190" s="13"/>
      <c r="TVX190" s="13"/>
      <c r="TVY190" s="13"/>
      <c r="TVZ190" s="13"/>
      <c r="TWA190" s="13"/>
      <c r="TWB190" s="13"/>
      <c r="TWC190" s="13"/>
      <c r="TWD190" s="13"/>
      <c r="TWE190" s="13"/>
      <c r="TWF190" s="13"/>
      <c r="TWG190" s="13"/>
      <c r="TWH190" s="13"/>
      <c r="TWI190" s="13"/>
      <c r="TWJ190" s="13"/>
      <c r="TWK190" s="13"/>
      <c r="TWL190" s="13"/>
      <c r="TWM190" s="13"/>
      <c r="TWN190" s="13"/>
      <c r="TWO190" s="13"/>
      <c r="TWP190" s="13"/>
      <c r="TWQ190" s="13"/>
      <c r="TWR190" s="13"/>
      <c r="TWS190" s="13"/>
      <c r="TWT190" s="13"/>
      <c r="TWU190" s="13"/>
      <c r="TWV190" s="13"/>
      <c r="TWW190" s="13"/>
      <c r="TWX190" s="13"/>
      <c r="TWY190" s="13"/>
      <c r="TWZ190" s="13"/>
      <c r="TXA190" s="13"/>
      <c r="TXB190" s="13"/>
      <c r="TXC190" s="13"/>
      <c r="TXD190" s="13"/>
      <c r="TXE190" s="13"/>
      <c r="TXF190" s="13"/>
      <c r="TXG190" s="13"/>
      <c r="TXH190" s="13"/>
      <c r="TXI190" s="13"/>
      <c r="TXJ190" s="13"/>
      <c r="TXK190" s="13"/>
      <c r="TXL190" s="13"/>
      <c r="TXM190" s="13"/>
      <c r="TXN190" s="13"/>
      <c r="TXO190" s="13"/>
      <c r="TXP190" s="13"/>
      <c r="TXQ190" s="13"/>
      <c r="TXR190" s="13"/>
      <c r="TXS190" s="13"/>
      <c r="TXT190" s="13"/>
      <c r="TXU190" s="13"/>
      <c r="TXV190" s="13"/>
      <c r="TXW190" s="13"/>
      <c r="TXX190" s="13"/>
      <c r="TXY190" s="13"/>
      <c r="TXZ190" s="13"/>
      <c r="TYA190" s="13"/>
      <c r="TYB190" s="13"/>
      <c r="TYC190" s="13"/>
      <c r="TYD190" s="13"/>
      <c r="TYE190" s="13"/>
      <c r="TYF190" s="13"/>
      <c r="TYG190" s="13"/>
      <c r="TYH190" s="13"/>
      <c r="TYI190" s="13"/>
      <c r="TYJ190" s="13"/>
      <c r="TYK190" s="13"/>
      <c r="TYL190" s="13"/>
      <c r="TYM190" s="13"/>
      <c r="TYN190" s="13"/>
      <c r="TYO190" s="13"/>
      <c r="TYP190" s="13"/>
      <c r="TYQ190" s="13"/>
      <c r="TYR190" s="13"/>
      <c r="TYS190" s="13"/>
      <c r="TYT190" s="13"/>
      <c r="TYU190" s="13"/>
      <c r="TYV190" s="13"/>
      <c r="TYW190" s="13"/>
      <c r="TYX190" s="13"/>
      <c r="TYY190" s="13"/>
      <c r="TYZ190" s="13"/>
      <c r="TZA190" s="13"/>
      <c r="TZB190" s="13"/>
      <c r="TZC190" s="13"/>
      <c r="TZD190" s="13"/>
      <c r="TZE190" s="13"/>
      <c r="TZF190" s="13"/>
      <c r="TZG190" s="13"/>
      <c r="TZH190" s="13"/>
      <c r="TZI190" s="13"/>
      <c r="TZJ190" s="13"/>
      <c r="TZK190" s="13"/>
      <c r="TZL190" s="13"/>
      <c r="TZM190" s="13"/>
      <c r="TZN190" s="13"/>
      <c r="TZO190" s="13"/>
      <c r="TZP190" s="13"/>
      <c r="TZQ190" s="13"/>
      <c r="TZR190" s="13"/>
      <c r="TZS190" s="13"/>
      <c r="TZT190" s="13"/>
      <c r="TZU190" s="13"/>
      <c r="TZV190" s="13"/>
      <c r="TZW190" s="13"/>
      <c r="TZX190" s="13"/>
      <c r="TZY190" s="13"/>
      <c r="TZZ190" s="13"/>
      <c r="UAA190" s="13"/>
      <c r="UAB190" s="13"/>
      <c r="UAC190" s="13"/>
      <c r="UAD190" s="13"/>
      <c r="UAE190" s="13"/>
      <c r="UAF190" s="13"/>
      <c r="UAG190" s="13"/>
      <c r="UAH190" s="13"/>
      <c r="UAI190" s="13"/>
      <c r="UAJ190" s="13"/>
      <c r="UAK190" s="13"/>
      <c r="UAL190" s="13"/>
      <c r="UAM190" s="13"/>
      <c r="UAN190" s="13"/>
      <c r="UAO190" s="13"/>
      <c r="UAP190" s="13"/>
      <c r="UAQ190" s="13"/>
      <c r="UAR190" s="13"/>
      <c r="UAS190" s="13"/>
      <c r="UAT190" s="13"/>
      <c r="UAU190" s="13"/>
      <c r="UAV190" s="13"/>
      <c r="UAW190" s="13"/>
      <c r="UAX190" s="13"/>
      <c r="UAY190" s="13"/>
      <c r="UAZ190" s="13"/>
      <c r="UBA190" s="13"/>
      <c r="UBB190" s="13"/>
      <c r="UBC190" s="13"/>
      <c r="UBD190" s="13"/>
      <c r="UBE190" s="13"/>
      <c r="UBF190" s="13"/>
      <c r="UBG190" s="13"/>
      <c r="UBH190" s="13"/>
      <c r="UBI190" s="13"/>
      <c r="UBJ190" s="13"/>
      <c r="UBK190" s="13"/>
      <c r="UBL190" s="13"/>
      <c r="UBM190" s="13"/>
      <c r="UBN190" s="13"/>
      <c r="UBO190" s="13"/>
      <c r="UBP190" s="13"/>
      <c r="UBQ190" s="13"/>
      <c r="UBR190" s="13"/>
      <c r="UBS190" s="13"/>
      <c r="UBT190" s="13"/>
      <c r="UBU190" s="13"/>
      <c r="UBV190" s="13"/>
      <c r="UBW190" s="13"/>
      <c r="UBX190" s="13"/>
      <c r="UBY190" s="13"/>
      <c r="UBZ190" s="13"/>
      <c r="UCA190" s="13"/>
      <c r="UCB190" s="13"/>
      <c r="UCC190" s="13"/>
      <c r="UCD190" s="13"/>
      <c r="UCE190" s="13"/>
      <c r="UCF190" s="13"/>
      <c r="UCG190" s="13"/>
      <c r="UCH190" s="13"/>
      <c r="UCI190" s="13"/>
      <c r="UCJ190" s="13"/>
      <c r="UCK190" s="13"/>
      <c r="UCL190" s="13"/>
      <c r="UCM190" s="13"/>
      <c r="UCN190" s="13"/>
      <c r="UCO190" s="13"/>
      <c r="UCP190" s="13"/>
      <c r="UCQ190" s="13"/>
      <c r="UCR190" s="13"/>
      <c r="UCS190" s="13"/>
      <c r="UCT190" s="13"/>
      <c r="UCU190" s="13"/>
      <c r="UCV190" s="13"/>
      <c r="UCW190" s="13"/>
      <c r="UCX190" s="13"/>
      <c r="UCY190" s="13"/>
      <c r="UCZ190" s="13"/>
      <c r="UDA190" s="13"/>
      <c r="UDB190" s="13"/>
      <c r="UDC190" s="13"/>
      <c r="UDD190" s="13"/>
      <c r="UDE190" s="13"/>
      <c r="UDF190" s="13"/>
      <c r="UDG190" s="13"/>
      <c r="UDH190" s="13"/>
      <c r="UDI190" s="13"/>
      <c r="UDJ190" s="13"/>
      <c r="UDK190" s="13"/>
      <c r="UDL190" s="13"/>
      <c r="UDM190" s="13"/>
      <c r="UDN190" s="13"/>
      <c r="UDO190" s="13"/>
      <c r="UDP190" s="13"/>
      <c r="UDQ190" s="13"/>
      <c r="UDR190" s="13"/>
      <c r="UDS190" s="13"/>
      <c r="UDT190" s="13"/>
      <c r="UDU190" s="13"/>
      <c r="UDV190" s="13"/>
      <c r="UDW190" s="13"/>
      <c r="UDX190" s="13"/>
      <c r="UDY190" s="13"/>
      <c r="UDZ190" s="13"/>
      <c r="UEA190" s="13"/>
      <c r="UEB190" s="13"/>
      <c r="UEC190" s="13"/>
      <c r="UED190" s="13"/>
      <c r="UEE190" s="13"/>
      <c r="UEF190" s="13"/>
      <c r="UEG190" s="13"/>
      <c r="UEH190" s="13"/>
      <c r="UEI190" s="13"/>
      <c r="UEJ190" s="13"/>
      <c r="UEK190" s="13"/>
      <c r="UEL190" s="13"/>
      <c r="UEM190" s="13"/>
      <c r="UEN190" s="13"/>
      <c r="UEO190" s="13"/>
      <c r="UEP190" s="13"/>
      <c r="UEQ190" s="13"/>
      <c r="UER190" s="13"/>
      <c r="UES190" s="13"/>
      <c r="UET190" s="13"/>
      <c r="UEU190" s="13"/>
      <c r="UEV190" s="13"/>
      <c r="UEW190" s="13"/>
      <c r="UEX190" s="13"/>
      <c r="UEY190" s="13"/>
      <c r="UEZ190" s="13"/>
      <c r="UFA190" s="13"/>
      <c r="UFB190" s="13"/>
      <c r="UFC190" s="13"/>
      <c r="UFD190" s="13"/>
      <c r="UFE190" s="13"/>
      <c r="UFF190" s="13"/>
      <c r="UFG190" s="13"/>
      <c r="UFH190" s="13"/>
      <c r="UFI190" s="13"/>
      <c r="UFJ190" s="13"/>
      <c r="UFK190" s="13"/>
      <c r="UFL190" s="13"/>
      <c r="UFM190" s="13"/>
      <c r="UFN190" s="13"/>
      <c r="UFO190" s="13"/>
      <c r="UFP190" s="13"/>
      <c r="UFQ190" s="13"/>
      <c r="UFR190" s="13"/>
      <c r="UFS190" s="13"/>
      <c r="UFT190" s="13"/>
      <c r="UFU190" s="13"/>
      <c r="UFV190" s="13"/>
      <c r="UFW190" s="13"/>
      <c r="UFX190" s="13"/>
      <c r="UFY190" s="13"/>
      <c r="UFZ190" s="13"/>
      <c r="UGA190" s="13"/>
      <c r="UGB190" s="13"/>
      <c r="UGC190" s="13"/>
      <c r="UGD190" s="13"/>
      <c r="UGE190" s="13"/>
      <c r="UGF190" s="13"/>
      <c r="UGG190" s="13"/>
      <c r="UGH190" s="13"/>
      <c r="UGI190" s="13"/>
      <c r="UGJ190" s="13"/>
      <c r="UGK190" s="13"/>
      <c r="UGL190" s="13"/>
      <c r="UGM190" s="13"/>
      <c r="UGN190" s="13"/>
      <c r="UGO190" s="13"/>
      <c r="UGP190" s="13"/>
      <c r="UGQ190" s="13"/>
      <c r="UGR190" s="13"/>
      <c r="UGS190" s="13"/>
      <c r="UGT190" s="13"/>
      <c r="UGU190" s="13"/>
      <c r="UGV190" s="13"/>
      <c r="UGW190" s="13"/>
      <c r="UGX190" s="13"/>
      <c r="UGY190" s="13"/>
      <c r="UGZ190" s="13"/>
      <c r="UHA190" s="13"/>
      <c r="UHB190" s="13"/>
      <c r="UHC190" s="13"/>
      <c r="UHD190" s="13"/>
      <c r="UHE190" s="13"/>
      <c r="UHF190" s="13"/>
      <c r="UHG190" s="13"/>
      <c r="UHH190" s="13"/>
      <c r="UHI190" s="13"/>
      <c r="UHJ190" s="13"/>
      <c r="UHK190" s="13"/>
      <c r="UHL190" s="13"/>
      <c r="UHM190" s="13"/>
      <c r="UHN190" s="13"/>
      <c r="UHO190" s="13"/>
      <c r="UHP190" s="13"/>
      <c r="UHQ190" s="13"/>
      <c r="UHR190" s="13"/>
      <c r="UHS190" s="13"/>
      <c r="UHT190" s="13"/>
      <c r="UHU190" s="13"/>
      <c r="UHV190" s="13"/>
      <c r="UHW190" s="13"/>
      <c r="UHX190" s="13"/>
      <c r="UHY190" s="13"/>
      <c r="UHZ190" s="13"/>
      <c r="UIA190" s="13"/>
      <c r="UIB190" s="13"/>
      <c r="UIC190" s="13"/>
      <c r="UID190" s="13"/>
      <c r="UIE190" s="13"/>
      <c r="UIF190" s="13"/>
      <c r="UIG190" s="13"/>
      <c r="UIH190" s="13"/>
      <c r="UII190" s="13"/>
      <c r="UIJ190" s="13"/>
      <c r="UIK190" s="13"/>
      <c r="UIL190" s="13"/>
      <c r="UIM190" s="13"/>
      <c r="UIN190" s="13"/>
      <c r="UIO190" s="13"/>
      <c r="UIP190" s="13"/>
      <c r="UIQ190" s="13"/>
      <c r="UIR190" s="13"/>
      <c r="UIS190" s="13"/>
      <c r="UIT190" s="13"/>
      <c r="UIU190" s="13"/>
      <c r="UIV190" s="13"/>
      <c r="UIW190" s="13"/>
      <c r="UIX190" s="13"/>
      <c r="UIY190" s="13"/>
      <c r="UIZ190" s="13"/>
      <c r="UJA190" s="13"/>
      <c r="UJB190" s="13"/>
      <c r="UJC190" s="13"/>
      <c r="UJD190" s="13"/>
      <c r="UJE190" s="13"/>
      <c r="UJF190" s="13"/>
      <c r="UJG190" s="13"/>
      <c r="UJH190" s="13"/>
      <c r="UJI190" s="13"/>
      <c r="UJJ190" s="13"/>
      <c r="UJK190" s="13"/>
      <c r="UJL190" s="13"/>
      <c r="UJM190" s="13"/>
      <c r="UJN190" s="13"/>
      <c r="UJO190" s="13"/>
      <c r="UJP190" s="13"/>
      <c r="UJQ190" s="13"/>
      <c r="UJR190" s="13"/>
      <c r="UJS190" s="13"/>
      <c r="UJT190" s="13"/>
      <c r="UJU190" s="13"/>
      <c r="UJV190" s="13"/>
      <c r="UJW190" s="13"/>
      <c r="UJX190" s="13"/>
      <c r="UJY190" s="13"/>
      <c r="UJZ190" s="13"/>
      <c r="UKA190" s="13"/>
      <c r="UKB190" s="13"/>
      <c r="UKC190" s="13"/>
      <c r="UKD190" s="13"/>
      <c r="UKE190" s="13"/>
      <c r="UKF190" s="13"/>
      <c r="UKG190" s="13"/>
      <c r="UKH190" s="13"/>
      <c r="UKI190" s="13"/>
      <c r="UKJ190" s="13"/>
      <c r="UKK190" s="13"/>
      <c r="UKL190" s="13"/>
      <c r="UKM190" s="13"/>
      <c r="UKN190" s="13"/>
      <c r="UKO190" s="13"/>
      <c r="UKP190" s="13"/>
      <c r="UKQ190" s="13"/>
      <c r="UKR190" s="13"/>
      <c r="UKS190" s="13"/>
      <c r="UKT190" s="13"/>
      <c r="UKU190" s="13"/>
      <c r="UKV190" s="13"/>
      <c r="UKW190" s="13"/>
      <c r="UKX190" s="13"/>
      <c r="UKY190" s="13"/>
      <c r="UKZ190" s="13"/>
      <c r="ULA190" s="13"/>
      <c r="ULB190" s="13"/>
      <c r="ULC190" s="13"/>
      <c r="ULD190" s="13"/>
      <c r="ULE190" s="13"/>
      <c r="ULF190" s="13"/>
      <c r="ULG190" s="13"/>
      <c r="ULH190" s="13"/>
      <c r="ULI190" s="13"/>
      <c r="ULJ190" s="13"/>
      <c r="ULK190" s="13"/>
      <c r="ULL190" s="13"/>
      <c r="ULM190" s="13"/>
      <c r="ULN190" s="13"/>
      <c r="ULO190" s="13"/>
      <c r="ULP190" s="13"/>
      <c r="ULQ190" s="13"/>
      <c r="ULR190" s="13"/>
      <c r="ULS190" s="13"/>
      <c r="ULT190" s="13"/>
      <c r="ULU190" s="13"/>
      <c r="ULV190" s="13"/>
      <c r="ULW190" s="13"/>
      <c r="ULX190" s="13"/>
      <c r="ULY190" s="13"/>
      <c r="ULZ190" s="13"/>
      <c r="UMA190" s="13"/>
      <c r="UMB190" s="13"/>
      <c r="UMC190" s="13"/>
      <c r="UMD190" s="13"/>
      <c r="UME190" s="13"/>
      <c r="UMF190" s="13"/>
      <c r="UMG190" s="13"/>
      <c r="UMH190" s="13"/>
      <c r="UMI190" s="13"/>
      <c r="UMJ190" s="13"/>
      <c r="UMK190" s="13"/>
      <c r="UML190" s="13"/>
      <c r="UMM190" s="13"/>
      <c r="UMN190" s="13"/>
      <c r="UMO190" s="13"/>
      <c r="UMP190" s="13"/>
      <c r="UMQ190" s="13"/>
      <c r="UMR190" s="13"/>
      <c r="UMS190" s="13"/>
      <c r="UMT190" s="13"/>
      <c r="UMU190" s="13"/>
      <c r="UMV190" s="13"/>
      <c r="UMW190" s="13"/>
      <c r="UMX190" s="13"/>
      <c r="UMY190" s="13"/>
      <c r="UMZ190" s="13"/>
      <c r="UNA190" s="13"/>
      <c r="UNB190" s="13"/>
      <c r="UNC190" s="13"/>
      <c r="UND190" s="13"/>
      <c r="UNE190" s="13"/>
      <c r="UNF190" s="13"/>
      <c r="UNG190" s="13"/>
      <c r="UNH190" s="13"/>
      <c r="UNI190" s="13"/>
      <c r="UNJ190" s="13"/>
      <c r="UNK190" s="13"/>
      <c r="UNL190" s="13"/>
      <c r="UNM190" s="13"/>
      <c r="UNN190" s="13"/>
      <c r="UNO190" s="13"/>
      <c r="UNP190" s="13"/>
      <c r="UNQ190" s="13"/>
      <c r="UNR190" s="13"/>
      <c r="UNS190" s="13"/>
      <c r="UNT190" s="13"/>
      <c r="UNU190" s="13"/>
      <c r="UNV190" s="13"/>
      <c r="UNW190" s="13"/>
      <c r="UNX190" s="13"/>
      <c r="UNY190" s="13"/>
      <c r="UNZ190" s="13"/>
      <c r="UOA190" s="13"/>
      <c r="UOB190" s="13"/>
      <c r="UOC190" s="13"/>
      <c r="UOD190" s="13"/>
      <c r="UOE190" s="13"/>
      <c r="UOF190" s="13"/>
      <c r="UOG190" s="13"/>
      <c r="UOH190" s="13"/>
      <c r="UOI190" s="13"/>
      <c r="UOJ190" s="13"/>
      <c r="UOK190" s="13"/>
      <c r="UOL190" s="13"/>
      <c r="UOM190" s="13"/>
      <c r="UON190" s="13"/>
      <c r="UOO190" s="13"/>
      <c r="UOP190" s="13"/>
      <c r="UOQ190" s="13"/>
      <c r="UOR190" s="13"/>
      <c r="UOS190" s="13"/>
      <c r="UOT190" s="13"/>
      <c r="UOU190" s="13"/>
      <c r="UOV190" s="13"/>
      <c r="UOW190" s="13"/>
      <c r="UOX190" s="13"/>
      <c r="UOY190" s="13"/>
      <c r="UOZ190" s="13"/>
      <c r="UPA190" s="13"/>
      <c r="UPB190" s="13"/>
      <c r="UPC190" s="13"/>
      <c r="UPD190" s="13"/>
      <c r="UPE190" s="13"/>
      <c r="UPF190" s="13"/>
      <c r="UPG190" s="13"/>
      <c r="UPH190" s="13"/>
      <c r="UPI190" s="13"/>
      <c r="UPJ190" s="13"/>
      <c r="UPK190" s="13"/>
      <c r="UPL190" s="13"/>
      <c r="UPM190" s="13"/>
      <c r="UPN190" s="13"/>
      <c r="UPO190" s="13"/>
      <c r="UPP190" s="13"/>
      <c r="UPQ190" s="13"/>
      <c r="UPR190" s="13"/>
      <c r="UPS190" s="13"/>
      <c r="UPT190" s="13"/>
      <c r="UPU190" s="13"/>
      <c r="UPV190" s="13"/>
      <c r="UPW190" s="13"/>
      <c r="UPX190" s="13"/>
      <c r="UPY190" s="13"/>
      <c r="UPZ190" s="13"/>
      <c r="UQA190" s="13"/>
      <c r="UQB190" s="13"/>
      <c r="UQC190" s="13"/>
      <c r="UQD190" s="13"/>
      <c r="UQE190" s="13"/>
      <c r="UQF190" s="13"/>
      <c r="UQG190" s="13"/>
      <c r="UQH190" s="13"/>
      <c r="UQI190" s="13"/>
      <c r="UQJ190" s="13"/>
      <c r="UQK190" s="13"/>
      <c r="UQL190" s="13"/>
      <c r="UQM190" s="13"/>
      <c r="UQN190" s="13"/>
      <c r="UQO190" s="13"/>
      <c r="UQP190" s="13"/>
      <c r="UQQ190" s="13"/>
      <c r="UQR190" s="13"/>
      <c r="UQS190" s="13"/>
      <c r="UQT190" s="13"/>
      <c r="UQU190" s="13"/>
      <c r="UQV190" s="13"/>
      <c r="UQW190" s="13"/>
      <c r="UQX190" s="13"/>
      <c r="UQY190" s="13"/>
      <c r="UQZ190" s="13"/>
      <c r="URA190" s="13"/>
      <c r="URB190" s="13"/>
      <c r="URC190" s="13"/>
      <c r="URD190" s="13"/>
      <c r="URE190" s="13"/>
      <c r="URF190" s="13"/>
      <c r="URG190" s="13"/>
      <c r="URH190" s="13"/>
      <c r="URI190" s="13"/>
      <c r="URJ190" s="13"/>
      <c r="URK190" s="13"/>
      <c r="URL190" s="13"/>
      <c r="URM190" s="13"/>
      <c r="URN190" s="13"/>
      <c r="URO190" s="13"/>
      <c r="URP190" s="13"/>
      <c r="URQ190" s="13"/>
      <c r="URR190" s="13"/>
      <c r="URS190" s="13"/>
      <c r="URT190" s="13"/>
      <c r="URU190" s="13"/>
      <c r="URV190" s="13"/>
      <c r="URW190" s="13"/>
      <c r="URX190" s="13"/>
      <c r="URY190" s="13"/>
      <c r="URZ190" s="13"/>
      <c r="USA190" s="13"/>
      <c r="USB190" s="13"/>
      <c r="USC190" s="13"/>
      <c r="USD190" s="13"/>
      <c r="USE190" s="13"/>
      <c r="USF190" s="13"/>
      <c r="USG190" s="13"/>
      <c r="USH190" s="13"/>
      <c r="USI190" s="13"/>
      <c r="USJ190" s="13"/>
      <c r="USK190" s="13"/>
      <c r="USL190" s="13"/>
      <c r="USM190" s="13"/>
      <c r="USN190" s="13"/>
      <c r="USO190" s="13"/>
      <c r="USP190" s="13"/>
      <c r="USQ190" s="13"/>
      <c r="USR190" s="13"/>
      <c r="USS190" s="13"/>
      <c r="UST190" s="13"/>
      <c r="USU190" s="13"/>
      <c r="USV190" s="13"/>
      <c r="USW190" s="13"/>
      <c r="USX190" s="13"/>
      <c r="USY190" s="13"/>
      <c r="USZ190" s="13"/>
      <c r="UTA190" s="13"/>
      <c r="UTB190" s="13"/>
      <c r="UTC190" s="13"/>
      <c r="UTD190" s="13"/>
      <c r="UTE190" s="13"/>
      <c r="UTF190" s="13"/>
      <c r="UTG190" s="13"/>
      <c r="UTH190" s="13"/>
      <c r="UTI190" s="13"/>
      <c r="UTJ190" s="13"/>
      <c r="UTK190" s="13"/>
      <c r="UTL190" s="13"/>
      <c r="UTM190" s="13"/>
      <c r="UTN190" s="13"/>
      <c r="UTO190" s="13"/>
      <c r="UTP190" s="13"/>
      <c r="UTQ190" s="13"/>
      <c r="UTR190" s="13"/>
      <c r="UTS190" s="13"/>
      <c r="UTT190" s="13"/>
      <c r="UTU190" s="13"/>
      <c r="UTV190" s="13"/>
      <c r="UTW190" s="13"/>
      <c r="UTX190" s="13"/>
      <c r="UTY190" s="13"/>
      <c r="UTZ190" s="13"/>
      <c r="UUA190" s="13"/>
      <c r="UUB190" s="13"/>
      <c r="UUC190" s="13"/>
      <c r="UUD190" s="13"/>
      <c r="UUE190" s="13"/>
      <c r="UUF190" s="13"/>
      <c r="UUG190" s="13"/>
      <c r="UUH190" s="13"/>
      <c r="UUI190" s="13"/>
      <c r="UUJ190" s="13"/>
      <c r="UUK190" s="13"/>
      <c r="UUL190" s="13"/>
      <c r="UUM190" s="13"/>
      <c r="UUN190" s="13"/>
      <c r="UUO190" s="13"/>
      <c r="UUP190" s="13"/>
      <c r="UUQ190" s="13"/>
      <c r="UUR190" s="13"/>
      <c r="UUS190" s="13"/>
      <c r="UUT190" s="13"/>
      <c r="UUU190" s="13"/>
      <c r="UUV190" s="13"/>
      <c r="UUW190" s="13"/>
      <c r="UUX190" s="13"/>
      <c r="UUY190" s="13"/>
      <c r="UUZ190" s="13"/>
      <c r="UVA190" s="13"/>
      <c r="UVB190" s="13"/>
      <c r="UVC190" s="13"/>
      <c r="UVD190" s="13"/>
      <c r="UVE190" s="13"/>
      <c r="UVF190" s="13"/>
      <c r="UVG190" s="13"/>
      <c r="UVH190" s="13"/>
      <c r="UVI190" s="13"/>
      <c r="UVJ190" s="13"/>
      <c r="UVK190" s="13"/>
      <c r="UVL190" s="13"/>
      <c r="UVM190" s="13"/>
      <c r="UVN190" s="13"/>
      <c r="UVO190" s="13"/>
      <c r="UVP190" s="13"/>
      <c r="UVQ190" s="13"/>
      <c r="UVR190" s="13"/>
      <c r="UVS190" s="13"/>
      <c r="UVT190" s="13"/>
      <c r="UVU190" s="13"/>
      <c r="UVV190" s="13"/>
      <c r="UVW190" s="13"/>
      <c r="UVX190" s="13"/>
      <c r="UVY190" s="13"/>
      <c r="UVZ190" s="13"/>
      <c r="UWA190" s="13"/>
      <c r="UWB190" s="13"/>
      <c r="UWC190" s="13"/>
      <c r="UWD190" s="13"/>
      <c r="UWE190" s="13"/>
      <c r="UWF190" s="13"/>
      <c r="UWG190" s="13"/>
      <c r="UWH190" s="13"/>
      <c r="UWI190" s="13"/>
      <c r="UWJ190" s="13"/>
      <c r="UWK190" s="13"/>
      <c r="UWL190" s="13"/>
      <c r="UWM190" s="13"/>
      <c r="UWN190" s="13"/>
      <c r="UWO190" s="13"/>
      <c r="UWP190" s="13"/>
      <c r="UWQ190" s="13"/>
      <c r="UWR190" s="13"/>
      <c r="UWS190" s="13"/>
      <c r="UWT190" s="13"/>
      <c r="UWU190" s="13"/>
      <c r="UWV190" s="13"/>
      <c r="UWW190" s="13"/>
      <c r="UWX190" s="13"/>
      <c r="UWY190" s="13"/>
      <c r="UWZ190" s="13"/>
      <c r="UXA190" s="13"/>
      <c r="UXB190" s="13"/>
      <c r="UXC190" s="13"/>
      <c r="UXD190" s="13"/>
      <c r="UXE190" s="13"/>
      <c r="UXF190" s="13"/>
      <c r="UXG190" s="13"/>
      <c r="UXH190" s="13"/>
      <c r="UXI190" s="13"/>
      <c r="UXJ190" s="13"/>
      <c r="UXK190" s="13"/>
      <c r="UXL190" s="13"/>
      <c r="UXM190" s="13"/>
      <c r="UXN190" s="13"/>
      <c r="UXO190" s="13"/>
      <c r="UXP190" s="13"/>
      <c r="UXQ190" s="13"/>
      <c r="UXR190" s="13"/>
      <c r="UXS190" s="13"/>
      <c r="UXT190" s="13"/>
      <c r="UXU190" s="13"/>
      <c r="UXV190" s="13"/>
      <c r="UXW190" s="13"/>
      <c r="UXX190" s="13"/>
      <c r="UXY190" s="13"/>
      <c r="UXZ190" s="13"/>
      <c r="UYA190" s="13"/>
      <c r="UYB190" s="13"/>
      <c r="UYC190" s="13"/>
      <c r="UYD190" s="13"/>
      <c r="UYE190" s="13"/>
      <c r="UYF190" s="13"/>
      <c r="UYG190" s="13"/>
      <c r="UYH190" s="13"/>
      <c r="UYI190" s="13"/>
      <c r="UYJ190" s="13"/>
      <c r="UYK190" s="13"/>
      <c r="UYL190" s="13"/>
      <c r="UYM190" s="13"/>
      <c r="UYN190" s="13"/>
      <c r="UYO190" s="13"/>
      <c r="UYP190" s="13"/>
      <c r="UYQ190" s="13"/>
      <c r="UYR190" s="13"/>
      <c r="UYS190" s="13"/>
      <c r="UYT190" s="13"/>
      <c r="UYU190" s="13"/>
      <c r="UYV190" s="13"/>
      <c r="UYW190" s="13"/>
      <c r="UYX190" s="13"/>
      <c r="UYY190" s="13"/>
      <c r="UYZ190" s="13"/>
      <c r="UZA190" s="13"/>
      <c r="UZB190" s="13"/>
      <c r="UZC190" s="13"/>
      <c r="UZD190" s="13"/>
      <c r="UZE190" s="13"/>
      <c r="UZF190" s="13"/>
      <c r="UZG190" s="13"/>
      <c r="UZH190" s="13"/>
      <c r="UZI190" s="13"/>
      <c r="UZJ190" s="13"/>
      <c r="UZK190" s="13"/>
      <c r="UZL190" s="13"/>
      <c r="UZM190" s="13"/>
      <c r="UZN190" s="13"/>
      <c r="UZO190" s="13"/>
      <c r="UZP190" s="13"/>
      <c r="UZQ190" s="13"/>
      <c r="UZR190" s="13"/>
      <c r="UZS190" s="13"/>
      <c r="UZT190" s="13"/>
      <c r="UZU190" s="13"/>
      <c r="UZV190" s="13"/>
      <c r="UZW190" s="13"/>
      <c r="UZX190" s="13"/>
      <c r="UZY190" s="13"/>
      <c r="UZZ190" s="13"/>
      <c r="VAA190" s="13"/>
      <c r="VAB190" s="13"/>
      <c r="VAC190" s="13"/>
      <c r="VAD190" s="13"/>
      <c r="VAE190" s="13"/>
      <c r="VAF190" s="13"/>
      <c r="VAG190" s="13"/>
      <c r="VAH190" s="13"/>
      <c r="VAI190" s="13"/>
      <c r="VAJ190" s="13"/>
      <c r="VAK190" s="13"/>
      <c r="VAL190" s="13"/>
      <c r="VAM190" s="13"/>
      <c r="VAN190" s="13"/>
      <c r="VAO190" s="13"/>
      <c r="VAP190" s="13"/>
      <c r="VAQ190" s="13"/>
      <c r="VAR190" s="13"/>
      <c r="VAS190" s="13"/>
      <c r="VAT190" s="13"/>
      <c r="VAU190" s="13"/>
      <c r="VAV190" s="13"/>
      <c r="VAW190" s="13"/>
      <c r="VAX190" s="13"/>
      <c r="VAY190" s="13"/>
      <c r="VAZ190" s="13"/>
      <c r="VBA190" s="13"/>
      <c r="VBB190" s="13"/>
      <c r="VBC190" s="13"/>
      <c r="VBD190" s="13"/>
      <c r="VBE190" s="13"/>
      <c r="VBF190" s="13"/>
      <c r="VBG190" s="13"/>
      <c r="VBH190" s="13"/>
      <c r="VBI190" s="13"/>
      <c r="VBJ190" s="13"/>
      <c r="VBK190" s="13"/>
      <c r="VBL190" s="13"/>
      <c r="VBM190" s="13"/>
      <c r="VBN190" s="13"/>
      <c r="VBO190" s="13"/>
      <c r="VBP190" s="13"/>
      <c r="VBQ190" s="13"/>
      <c r="VBR190" s="13"/>
      <c r="VBS190" s="13"/>
      <c r="VBT190" s="13"/>
      <c r="VBU190" s="13"/>
      <c r="VBV190" s="13"/>
      <c r="VBW190" s="13"/>
      <c r="VBX190" s="13"/>
      <c r="VBY190" s="13"/>
      <c r="VBZ190" s="13"/>
      <c r="VCA190" s="13"/>
      <c r="VCB190" s="13"/>
      <c r="VCC190" s="13"/>
      <c r="VCD190" s="13"/>
      <c r="VCE190" s="13"/>
      <c r="VCF190" s="13"/>
      <c r="VCG190" s="13"/>
      <c r="VCH190" s="13"/>
      <c r="VCI190" s="13"/>
      <c r="VCJ190" s="13"/>
      <c r="VCK190" s="13"/>
      <c r="VCL190" s="13"/>
      <c r="VCM190" s="13"/>
      <c r="VCN190" s="13"/>
      <c r="VCO190" s="13"/>
      <c r="VCP190" s="13"/>
      <c r="VCQ190" s="13"/>
      <c r="VCR190" s="13"/>
      <c r="VCS190" s="13"/>
      <c r="VCT190" s="13"/>
      <c r="VCU190" s="13"/>
      <c r="VCV190" s="13"/>
      <c r="VCW190" s="13"/>
      <c r="VCX190" s="13"/>
      <c r="VCY190" s="13"/>
      <c r="VCZ190" s="13"/>
      <c r="VDA190" s="13"/>
      <c r="VDB190" s="13"/>
      <c r="VDC190" s="13"/>
      <c r="VDD190" s="13"/>
      <c r="VDE190" s="13"/>
      <c r="VDF190" s="13"/>
      <c r="VDG190" s="13"/>
      <c r="VDH190" s="13"/>
      <c r="VDI190" s="13"/>
      <c r="VDJ190" s="13"/>
      <c r="VDK190" s="13"/>
      <c r="VDL190" s="13"/>
      <c r="VDM190" s="13"/>
      <c r="VDN190" s="13"/>
      <c r="VDO190" s="13"/>
      <c r="VDP190" s="13"/>
      <c r="VDQ190" s="13"/>
      <c r="VDR190" s="13"/>
      <c r="VDS190" s="13"/>
      <c r="VDT190" s="13"/>
      <c r="VDU190" s="13"/>
      <c r="VDV190" s="13"/>
      <c r="VDW190" s="13"/>
      <c r="VDX190" s="13"/>
      <c r="VDY190" s="13"/>
      <c r="VDZ190" s="13"/>
      <c r="VEA190" s="13"/>
      <c r="VEB190" s="13"/>
      <c r="VEC190" s="13"/>
      <c r="VED190" s="13"/>
      <c r="VEE190" s="13"/>
      <c r="VEF190" s="13"/>
      <c r="VEG190" s="13"/>
      <c r="VEH190" s="13"/>
      <c r="VEI190" s="13"/>
      <c r="VEJ190" s="13"/>
      <c r="VEK190" s="13"/>
      <c r="VEL190" s="13"/>
      <c r="VEM190" s="13"/>
      <c r="VEN190" s="13"/>
      <c r="VEO190" s="13"/>
      <c r="VEP190" s="13"/>
      <c r="VEQ190" s="13"/>
      <c r="VER190" s="13"/>
      <c r="VES190" s="13"/>
      <c r="VET190" s="13"/>
      <c r="VEU190" s="13"/>
      <c r="VEV190" s="13"/>
      <c r="VEW190" s="13"/>
      <c r="VEX190" s="13"/>
      <c r="VEY190" s="13"/>
      <c r="VEZ190" s="13"/>
      <c r="VFA190" s="13"/>
      <c r="VFB190" s="13"/>
      <c r="VFC190" s="13"/>
      <c r="VFD190" s="13"/>
      <c r="VFE190" s="13"/>
      <c r="VFF190" s="13"/>
      <c r="VFG190" s="13"/>
      <c r="VFH190" s="13"/>
      <c r="VFI190" s="13"/>
      <c r="VFJ190" s="13"/>
      <c r="VFK190" s="13"/>
      <c r="VFL190" s="13"/>
      <c r="VFM190" s="13"/>
      <c r="VFN190" s="13"/>
      <c r="VFO190" s="13"/>
      <c r="VFP190" s="13"/>
      <c r="VFQ190" s="13"/>
      <c r="VFR190" s="13"/>
      <c r="VFS190" s="13"/>
      <c r="VFT190" s="13"/>
      <c r="VFU190" s="13"/>
      <c r="VFV190" s="13"/>
      <c r="VFW190" s="13"/>
      <c r="VFX190" s="13"/>
      <c r="VFY190" s="13"/>
      <c r="VFZ190" s="13"/>
      <c r="VGA190" s="13"/>
      <c r="VGB190" s="13"/>
      <c r="VGC190" s="13"/>
      <c r="VGD190" s="13"/>
      <c r="VGE190" s="13"/>
      <c r="VGF190" s="13"/>
      <c r="VGG190" s="13"/>
      <c r="VGH190" s="13"/>
      <c r="VGI190" s="13"/>
      <c r="VGJ190" s="13"/>
      <c r="VGK190" s="13"/>
      <c r="VGL190" s="13"/>
      <c r="VGM190" s="13"/>
      <c r="VGN190" s="13"/>
      <c r="VGO190" s="13"/>
      <c r="VGP190" s="13"/>
      <c r="VGQ190" s="13"/>
      <c r="VGR190" s="13"/>
      <c r="VGS190" s="13"/>
      <c r="VGT190" s="13"/>
      <c r="VGU190" s="13"/>
      <c r="VGV190" s="13"/>
      <c r="VGW190" s="13"/>
      <c r="VGX190" s="13"/>
      <c r="VGY190" s="13"/>
      <c r="VGZ190" s="13"/>
      <c r="VHA190" s="13"/>
      <c r="VHB190" s="13"/>
      <c r="VHC190" s="13"/>
      <c r="VHD190" s="13"/>
      <c r="VHE190" s="13"/>
      <c r="VHF190" s="13"/>
      <c r="VHG190" s="13"/>
      <c r="VHH190" s="13"/>
      <c r="VHI190" s="13"/>
      <c r="VHJ190" s="13"/>
      <c r="VHK190" s="13"/>
      <c r="VHL190" s="13"/>
      <c r="VHM190" s="13"/>
      <c r="VHN190" s="13"/>
      <c r="VHO190" s="13"/>
      <c r="VHP190" s="13"/>
      <c r="VHQ190" s="13"/>
      <c r="VHR190" s="13"/>
      <c r="VHS190" s="13"/>
      <c r="VHT190" s="13"/>
      <c r="VHU190" s="13"/>
      <c r="VHV190" s="13"/>
      <c r="VHW190" s="13"/>
      <c r="VHX190" s="13"/>
      <c r="VHY190" s="13"/>
      <c r="VHZ190" s="13"/>
      <c r="VIA190" s="13"/>
      <c r="VIB190" s="13"/>
      <c r="VIC190" s="13"/>
      <c r="VID190" s="13"/>
      <c r="VIE190" s="13"/>
      <c r="VIF190" s="13"/>
      <c r="VIG190" s="13"/>
      <c r="VIH190" s="13"/>
      <c r="VII190" s="13"/>
      <c r="VIJ190" s="13"/>
      <c r="VIK190" s="13"/>
      <c r="VIL190" s="13"/>
      <c r="VIM190" s="13"/>
      <c r="VIN190" s="13"/>
      <c r="VIO190" s="13"/>
      <c r="VIP190" s="13"/>
      <c r="VIQ190" s="13"/>
      <c r="VIR190" s="13"/>
      <c r="VIS190" s="13"/>
      <c r="VIT190" s="13"/>
      <c r="VIU190" s="13"/>
      <c r="VIV190" s="13"/>
      <c r="VIW190" s="13"/>
      <c r="VIX190" s="13"/>
      <c r="VIY190" s="13"/>
      <c r="VIZ190" s="13"/>
      <c r="VJA190" s="13"/>
      <c r="VJB190" s="13"/>
      <c r="VJC190" s="13"/>
      <c r="VJD190" s="13"/>
      <c r="VJE190" s="13"/>
      <c r="VJF190" s="13"/>
      <c r="VJG190" s="13"/>
      <c r="VJH190" s="13"/>
      <c r="VJI190" s="13"/>
      <c r="VJJ190" s="13"/>
      <c r="VJK190" s="13"/>
      <c r="VJL190" s="13"/>
      <c r="VJM190" s="13"/>
      <c r="VJN190" s="13"/>
      <c r="VJO190" s="13"/>
      <c r="VJP190" s="13"/>
      <c r="VJQ190" s="13"/>
      <c r="VJR190" s="13"/>
      <c r="VJS190" s="13"/>
      <c r="VJT190" s="13"/>
      <c r="VJU190" s="13"/>
      <c r="VJV190" s="13"/>
      <c r="VJW190" s="13"/>
      <c r="VJX190" s="13"/>
      <c r="VJY190" s="13"/>
      <c r="VJZ190" s="13"/>
      <c r="VKA190" s="13"/>
      <c r="VKB190" s="13"/>
      <c r="VKC190" s="13"/>
      <c r="VKD190" s="13"/>
      <c r="VKE190" s="13"/>
      <c r="VKF190" s="13"/>
      <c r="VKG190" s="13"/>
      <c r="VKH190" s="13"/>
      <c r="VKI190" s="13"/>
      <c r="VKJ190" s="13"/>
      <c r="VKK190" s="13"/>
      <c r="VKL190" s="13"/>
      <c r="VKM190" s="13"/>
      <c r="VKN190" s="13"/>
      <c r="VKO190" s="13"/>
      <c r="VKP190" s="13"/>
      <c r="VKQ190" s="13"/>
      <c r="VKR190" s="13"/>
      <c r="VKS190" s="13"/>
      <c r="VKT190" s="13"/>
      <c r="VKU190" s="13"/>
      <c r="VKV190" s="13"/>
      <c r="VKW190" s="13"/>
      <c r="VKX190" s="13"/>
      <c r="VKY190" s="13"/>
      <c r="VKZ190" s="13"/>
      <c r="VLA190" s="13"/>
      <c r="VLB190" s="13"/>
      <c r="VLC190" s="13"/>
      <c r="VLD190" s="13"/>
      <c r="VLE190" s="13"/>
      <c r="VLF190" s="13"/>
      <c r="VLG190" s="13"/>
      <c r="VLH190" s="13"/>
      <c r="VLI190" s="13"/>
      <c r="VLJ190" s="13"/>
      <c r="VLK190" s="13"/>
      <c r="VLL190" s="13"/>
      <c r="VLM190" s="13"/>
      <c r="VLN190" s="13"/>
      <c r="VLO190" s="13"/>
      <c r="VLP190" s="13"/>
      <c r="VLQ190" s="13"/>
      <c r="VLR190" s="13"/>
      <c r="VLS190" s="13"/>
      <c r="VLT190" s="13"/>
      <c r="VLU190" s="13"/>
      <c r="VLV190" s="13"/>
      <c r="VLW190" s="13"/>
      <c r="VLX190" s="13"/>
      <c r="VLY190" s="13"/>
      <c r="VLZ190" s="13"/>
      <c r="VMA190" s="13"/>
      <c r="VMB190" s="13"/>
      <c r="VMC190" s="13"/>
      <c r="VMD190" s="13"/>
      <c r="VME190" s="13"/>
      <c r="VMF190" s="13"/>
      <c r="VMG190" s="13"/>
      <c r="VMH190" s="13"/>
      <c r="VMI190" s="13"/>
      <c r="VMJ190" s="13"/>
      <c r="VMK190" s="13"/>
      <c r="VML190" s="13"/>
      <c r="VMM190" s="13"/>
      <c r="VMN190" s="13"/>
      <c r="VMO190" s="13"/>
      <c r="VMP190" s="13"/>
      <c r="VMQ190" s="13"/>
      <c r="VMR190" s="13"/>
      <c r="VMS190" s="13"/>
      <c r="VMT190" s="13"/>
      <c r="VMU190" s="13"/>
      <c r="VMV190" s="13"/>
      <c r="VMW190" s="13"/>
      <c r="VMX190" s="13"/>
      <c r="VMY190" s="13"/>
      <c r="VMZ190" s="13"/>
      <c r="VNA190" s="13"/>
      <c r="VNB190" s="13"/>
      <c r="VNC190" s="13"/>
      <c r="VND190" s="13"/>
      <c r="VNE190" s="13"/>
      <c r="VNF190" s="13"/>
      <c r="VNG190" s="13"/>
      <c r="VNH190" s="13"/>
      <c r="VNI190" s="13"/>
      <c r="VNJ190" s="13"/>
      <c r="VNK190" s="13"/>
      <c r="VNL190" s="13"/>
      <c r="VNM190" s="13"/>
      <c r="VNN190" s="13"/>
      <c r="VNO190" s="13"/>
      <c r="VNP190" s="13"/>
      <c r="VNQ190" s="13"/>
      <c r="VNR190" s="13"/>
      <c r="VNS190" s="13"/>
      <c r="VNT190" s="13"/>
      <c r="VNU190" s="13"/>
      <c r="VNV190" s="13"/>
      <c r="VNW190" s="13"/>
      <c r="VNX190" s="13"/>
      <c r="VNY190" s="13"/>
      <c r="VNZ190" s="13"/>
      <c r="VOA190" s="13"/>
      <c r="VOB190" s="13"/>
      <c r="VOC190" s="13"/>
      <c r="VOD190" s="13"/>
      <c r="VOE190" s="13"/>
      <c r="VOF190" s="13"/>
      <c r="VOG190" s="13"/>
      <c r="VOH190" s="13"/>
      <c r="VOI190" s="13"/>
      <c r="VOJ190" s="13"/>
      <c r="VOK190" s="13"/>
      <c r="VOL190" s="13"/>
      <c r="VOM190" s="13"/>
      <c r="VON190" s="13"/>
      <c r="VOO190" s="13"/>
      <c r="VOP190" s="13"/>
      <c r="VOQ190" s="13"/>
      <c r="VOR190" s="13"/>
      <c r="VOS190" s="13"/>
      <c r="VOT190" s="13"/>
      <c r="VOU190" s="13"/>
      <c r="VOV190" s="13"/>
      <c r="VOW190" s="13"/>
      <c r="VOX190" s="13"/>
      <c r="VOY190" s="13"/>
      <c r="VOZ190" s="13"/>
      <c r="VPA190" s="13"/>
      <c r="VPB190" s="13"/>
      <c r="VPC190" s="13"/>
      <c r="VPD190" s="13"/>
      <c r="VPE190" s="13"/>
      <c r="VPF190" s="13"/>
      <c r="VPG190" s="13"/>
      <c r="VPH190" s="13"/>
      <c r="VPI190" s="13"/>
      <c r="VPJ190" s="13"/>
      <c r="VPK190" s="13"/>
      <c r="VPL190" s="13"/>
      <c r="VPM190" s="13"/>
      <c r="VPN190" s="13"/>
      <c r="VPO190" s="13"/>
      <c r="VPP190" s="13"/>
      <c r="VPQ190" s="13"/>
      <c r="VPR190" s="13"/>
      <c r="VPS190" s="13"/>
      <c r="VPT190" s="13"/>
      <c r="VPU190" s="13"/>
      <c r="VPV190" s="13"/>
      <c r="VPW190" s="13"/>
      <c r="VPX190" s="13"/>
      <c r="VPY190" s="13"/>
      <c r="VPZ190" s="13"/>
      <c r="VQA190" s="13"/>
      <c r="VQB190" s="13"/>
      <c r="VQC190" s="13"/>
      <c r="VQD190" s="13"/>
      <c r="VQE190" s="13"/>
      <c r="VQF190" s="13"/>
      <c r="VQG190" s="13"/>
      <c r="VQH190" s="13"/>
      <c r="VQI190" s="13"/>
      <c r="VQJ190" s="13"/>
      <c r="VQK190" s="13"/>
      <c r="VQL190" s="13"/>
      <c r="VQM190" s="13"/>
      <c r="VQN190" s="13"/>
      <c r="VQO190" s="13"/>
      <c r="VQP190" s="13"/>
      <c r="VQQ190" s="13"/>
      <c r="VQR190" s="13"/>
      <c r="VQS190" s="13"/>
      <c r="VQT190" s="13"/>
      <c r="VQU190" s="13"/>
      <c r="VQV190" s="13"/>
      <c r="VQW190" s="13"/>
      <c r="VQX190" s="13"/>
      <c r="VQY190" s="13"/>
      <c r="VQZ190" s="13"/>
      <c r="VRA190" s="13"/>
      <c r="VRB190" s="13"/>
      <c r="VRC190" s="13"/>
      <c r="VRD190" s="13"/>
      <c r="VRE190" s="13"/>
      <c r="VRF190" s="13"/>
      <c r="VRG190" s="13"/>
      <c r="VRH190" s="13"/>
      <c r="VRI190" s="13"/>
      <c r="VRJ190" s="13"/>
      <c r="VRK190" s="13"/>
      <c r="VRL190" s="13"/>
      <c r="VRM190" s="13"/>
      <c r="VRN190" s="13"/>
      <c r="VRO190" s="13"/>
      <c r="VRP190" s="13"/>
      <c r="VRQ190" s="13"/>
      <c r="VRR190" s="13"/>
      <c r="VRS190" s="13"/>
      <c r="VRT190" s="13"/>
      <c r="VRU190" s="13"/>
      <c r="VRV190" s="13"/>
      <c r="VRW190" s="13"/>
      <c r="VRX190" s="13"/>
      <c r="VRY190" s="13"/>
      <c r="VRZ190" s="13"/>
      <c r="VSA190" s="13"/>
      <c r="VSB190" s="13"/>
      <c r="VSC190" s="13"/>
      <c r="VSD190" s="13"/>
      <c r="VSE190" s="13"/>
      <c r="VSF190" s="13"/>
      <c r="VSG190" s="13"/>
      <c r="VSH190" s="13"/>
      <c r="VSI190" s="13"/>
      <c r="VSJ190" s="13"/>
      <c r="VSK190" s="13"/>
      <c r="VSL190" s="13"/>
      <c r="VSM190" s="13"/>
      <c r="VSN190" s="13"/>
      <c r="VSO190" s="13"/>
      <c r="VSP190" s="13"/>
      <c r="VSQ190" s="13"/>
      <c r="VSR190" s="13"/>
      <c r="VSS190" s="13"/>
      <c r="VST190" s="13"/>
      <c r="VSU190" s="13"/>
      <c r="VSV190" s="13"/>
      <c r="VSW190" s="13"/>
      <c r="VSX190" s="13"/>
      <c r="VSY190" s="13"/>
      <c r="VSZ190" s="13"/>
      <c r="VTA190" s="13"/>
      <c r="VTB190" s="13"/>
      <c r="VTC190" s="13"/>
      <c r="VTD190" s="13"/>
      <c r="VTE190" s="13"/>
      <c r="VTF190" s="13"/>
      <c r="VTG190" s="13"/>
      <c r="VTH190" s="13"/>
      <c r="VTI190" s="13"/>
      <c r="VTJ190" s="13"/>
      <c r="VTK190" s="13"/>
      <c r="VTL190" s="13"/>
      <c r="VTM190" s="13"/>
      <c r="VTN190" s="13"/>
      <c r="VTO190" s="13"/>
      <c r="VTP190" s="13"/>
      <c r="VTQ190" s="13"/>
      <c r="VTR190" s="13"/>
      <c r="VTS190" s="13"/>
      <c r="VTT190" s="13"/>
      <c r="VTU190" s="13"/>
      <c r="VTV190" s="13"/>
      <c r="VTW190" s="13"/>
      <c r="VTX190" s="13"/>
      <c r="VTY190" s="13"/>
      <c r="VTZ190" s="13"/>
      <c r="VUA190" s="13"/>
      <c r="VUB190" s="13"/>
      <c r="VUC190" s="13"/>
      <c r="VUD190" s="13"/>
      <c r="VUE190" s="13"/>
      <c r="VUF190" s="13"/>
      <c r="VUG190" s="13"/>
      <c r="VUH190" s="13"/>
      <c r="VUI190" s="13"/>
      <c r="VUJ190" s="13"/>
      <c r="VUK190" s="13"/>
      <c r="VUL190" s="13"/>
      <c r="VUM190" s="13"/>
      <c r="VUN190" s="13"/>
      <c r="VUO190" s="13"/>
      <c r="VUP190" s="13"/>
      <c r="VUQ190" s="13"/>
      <c r="VUR190" s="13"/>
      <c r="VUS190" s="13"/>
      <c r="VUT190" s="13"/>
      <c r="VUU190" s="13"/>
      <c r="VUV190" s="13"/>
      <c r="VUW190" s="13"/>
      <c r="VUX190" s="13"/>
      <c r="VUY190" s="13"/>
      <c r="VUZ190" s="13"/>
      <c r="VVA190" s="13"/>
      <c r="VVB190" s="13"/>
      <c r="VVC190" s="13"/>
      <c r="VVD190" s="13"/>
      <c r="VVE190" s="13"/>
      <c r="VVF190" s="13"/>
      <c r="VVG190" s="13"/>
      <c r="VVH190" s="13"/>
      <c r="VVI190" s="13"/>
      <c r="VVJ190" s="13"/>
      <c r="VVK190" s="13"/>
      <c r="VVL190" s="13"/>
      <c r="VVM190" s="13"/>
      <c r="VVN190" s="13"/>
      <c r="VVO190" s="13"/>
      <c r="VVP190" s="13"/>
      <c r="VVQ190" s="13"/>
      <c r="VVR190" s="13"/>
      <c r="VVS190" s="13"/>
      <c r="VVT190" s="13"/>
      <c r="VVU190" s="13"/>
      <c r="VVV190" s="13"/>
      <c r="VVW190" s="13"/>
      <c r="VVX190" s="13"/>
      <c r="VVY190" s="13"/>
      <c r="VVZ190" s="13"/>
      <c r="VWA190" s="13"/>
      <c r="VWB190" s="13"/>
      <c r="VWC190" s="13"/>
      <c r="VWD190" s="13"/>
      <c r="VWE190" s="13"/>
      <c r="VWF190" s="13"/>
      <c r="VWG190" s="13"/>
      <c r="VWH190" s="13"/>
      <c r="VWI190" s="13"/>
      <c r="VWJ190" s="13"/>
      <c r="VWK190" s="13"/>
      <c r="VWL190" s="13"/>
      <c r="VWM190" s="13"/>
      <c r="VWN190" s="13"/>
      <c r="VWO190" s="13"/>
      <c r="VWP190" s="13"/>
      <c r="VWQ190" s="13"/>
      <c r="VWR190" s="13"/>
      <c r="VWS190" s="13"/>
      <c r="VWT190" s="13"/>
      <c r="VWU190" s="13"/>
      <c r="VWV190" s="13"/>
      <c r="VWW190" s="13"/>
      <c r="VWX190" s="13"/>
      <c r="VWY190" s="13"/>
      <c r="VWZ190" s="13"/>
      <c r="VXA190" s="13"/>
      <c r="VXB190" s="13"/>
      <c r="VXC190" s="13"/>
      <c r="VXD190" s="13"/>
      <c r="VXE190" s="13"/>
      <c r="VXF190" s="13"/>
      <c r="VXG190" s="13"/>
      <c r="VXH190" s="13"/>
      <c r="VXI190" s="13"/>
      <c r="VXJ190" s="13"/>
      <c r="VXK190" s="13"/>
      <c r="VXL190" s="13"/>
      <c r="VXM190" s="13"/>
      <c r="VXN190" s="13"/>
      <c r="VXO190" s="13"/>
      <c r="VXP190" s="13"/>
      <c r="VXQ190" s="13"/>
      <c r="VXR190" s="13"/>
      <c r="VXS190" s="13"/>
      <c r="VXT190" s="13"/>
      <c r="VXU190" s="13"/>
      <c r="VXV190" s="13"/>
      <c r="VXW190" s="13"/>
      <c r="VXX190" s="13"/>
      <c r="VXY190" s="13"/>
      <c r="VXZ190" s="13"/>
      <c r="VYA190" s="13"/>
      <c r="VYB190" s="13"/>
      <c r="VYC190" s="13"/>
      <c r="VYD190" s="13"/>
      <c r="VYE190" s="13"/>
      <c r="VYF190" s="13"/>
      <c r="VYG190" s="13"/>
      <c r="VYH190" s="13"/>
      <c r="VYI190" s="13"/>
      <c r="VYJ190" s="13"/>
      <c r="VYK190" s="13"/>
      <c r="VYL190" s="13"/>
      <c r="VYM190" s="13"/>
      <c r="VYN190" s="13"/>
      <c r="VYO190" s="13"/>
      <c r="VYP190" s="13"/>
      <c r="VYQ190" s="13"/>
      <c r="VYR190" s="13"/>
      <c r="VYS190" s="13"/>
      <c r="VYT190" s="13"/>
      <c r="VYU190" s="13"/>
      <c r="VYV190" s="13"/>
      <c r="VYW190" s="13"/>
      <c r="VYX190" s="13"/>
      <c r="VYY190" s="13"/>
      <c r="VYZ190" s="13"/>
      <c r="VZA190" s="13"/>
      <c r="VZB190" s="13"/>
      <c r="VZC190" s="13"/>
      <c r="VZD190" s="13"/>
      <c r="VZE190" s="13"/>
      <c r="VZF190" s="13"/>
      <c r="VZG190" s="13"/>
      <c r="VZH190" s="13"/>
      <c r="VZI190" s="13"/>
      <c r="VZJ190" s="13"/>
      <c r="VZK190" s="13"/>
      <c r="VZL190" s="13"/>
      <c r="VZM190" s="13"/>
      <c r="VZN190" s="13"/>
      <c r="VZO190" s="13"/>
      <c r="VZP190" s="13"/>
      <c r="VZQ190" s="13"/>
      <c r="VZR190" s="13"/>
      <c r="VZS190" s="13"/>
      <c r="VZT190" s="13"/>
      <c r="VZU190" s="13"/>
      <c r="VZV190" s="13"/>
      <c r="VZW190" s="13"/>
      <c r="VZX190" s="13"/>
      <c r="VZY190" s="13"/>
      <c r="VZZ190" s="13"/>
      <c r="WAA190" s="13"/>
      <c r="WAB190" s="13"/>
      <c r="WAC190" s="13"/>
      <c r="WAD190" s="13"/>
      <c r="WAE190" s="13"/>
      <c r="WAF190" s="13"/>
      <c r="WAG190" s="13"/>
      <c r="WAH190" s="13"/>
      <c r="WAI190" s="13"/>
      <c r="WAJ190" s="13"/>
      <c r="WAK190" s="13"/>
      <c r="WAL190" s="13"/>
      <c r="WAM190" s="13"/>
      <c r="WAN190" s="13"/>
      <c r="WAO190" s="13"/>
      <c r="WAP190" s="13"/>
      <c r="WAQ190" s="13"/>
      <c r="WAR190" s="13"/>
      <c r="WAS190" s="13"/>
      <c r="WAT190" s="13"/>
      <c r="WAU190" s="13"/>
      <c r="WAV190" s="13"/>
      <c r="WAW190" s="13"/>
      <c r="WAX190" s="13"/>
      <c r="WAY190" s="13"/>
      <c r="WAZ190" s="13"/>
      <c r="WBA190" s="13"/>
      <c r="WBB190" s="13"/>
      <c r="WBC190" s="13"/>
      <c r="WBD190" s="13"/>
      <c r="WBE190" s="13"/>
      <c r="WBF190" s="13"/>
      <c r="WBG190" s="13"/>
      <c r="WBH190" s="13"/>
      <c r="WBI190" s="13"/>
      <c r="WBJ190" s="13"/>
      <c r="WBK190" s="13"/>
      <c r="WBL190" s="13"/>
      <c r="WBM190" s="13"/>
      <c r="WBN190" s="13"/>
      <c r="WBO190" s="13"/>
      <c r="WBP190" s="13"/>
      <c r="WBQ190" s="13"/>
      <c r="WBR190" s="13"/>
      <c r="WBS190" s="13"/>
      <c r="WBT190" s="13"/>
      <c r="WBU190" s="13"/>
      <c r="WBV190" s="13"/>
      <c r="WBW190" s="13"/>
      <c r="WBX190" s="13"/>
      <c r="WBY190" s="13"/>
      <c r="WBZ190" s="13"/>
      <c r="WCA190" s="13"/>
      <c r="WCB190" s="13"/>
      <c r="WCC190" s="13"/>
      <c r="WCD190" s="13"/>
      <c r="WCE190" s="13"/>
      <c r="WCF190" s="13"/>
      <c r="WCG190" s="13"/>
      <c r="WCH190" s="13"/>
      <c r="WCI190" s="13"/>
      <c r="WCJ190" s="13"/>
      <c r="WCK190" s="13"/>
      <c r="WCL190" s="13"/>
      <c r="WCM190" s="13"/>
      <c r="WCN190" s="13"/>
      <c r="WCO190" s="13"/>
      <c r="WCP190" s="13"/>
      <c r="WCQ190" s="13"/>
      <c r="WCR190" s="13"/>
      <c r="WCS190" s="13"/>
      <c r="WCT190" s="13"/>
      <c r="WCU190" s="13"/>
      <c r="WCV190" s="13"/>
      <c r="WCW190" s="13"/>
      <c r="WCX190" s="13"/>
      <c r="WCY190" s="13"/>
      <c r="WCZ190" s="13"/>
      <c r="WDA190" s="13"/>
      <c r="WDB190" s="13"/>
      <c r="WDC190" s="13"/>
      <c r="WDD190" s="13"/>
      <c r="WDE190" s="13"/>
      <c r="WDF190" s="13"/>
      <c r="WDG190" s="13"/>
      <c r="WDH190" s="13"/>
      <c r="WDI190" s="13"/>
      <c r="WDJ190" s="13"/>
      <c r="WDK190" s="13"/>
      <c r="WDL190" s="13"/>
      <c r="WDM190" s="13"/>
      <c r="WDN190" s="13"/>
      <c r="WDO190" s="13"/>
      <c r="WDP190" s="13"/>
      <c r="WDQ190" s="13"/>
      <c r="WDR190" s="13"/>
      <c r="WDS190" s="13"/>
      <c r="WDT190" s="13"/>
      <c r="WDU190" s="13"/>
      <c r="WDV190" s="13"/>
      <c r="WDW190" s="13"/>
      <c r="WDX190" s="13"/>
      <c r="WDY190" s="13"/>
      <c r="WDZ190" s="13"/>
      <c r="WEA190" s="13"/>
      <c r="WEB190" s="13"/>
      <c r="WEC190" s="13"/>
      <c r="WED190" s="13"/>
      <c r="WEE190" s="13"/>
      <c r="WEF190" s="13"/>
      <c r="WEG190" s="13"/>
      <c r="WEH190" s="13"/>
      <c r="WEI190" s="13"/>
      <c r="WEJ190" s="13"/>
      <c r="WEK190" s="13"/>
      <c r="WEL190" s="13"/>
      <c r="WEM190" s="13"/>
      <c r="WEN190" s="13"/>
      <c r="WEO190" s="13"/>
      <c r="WEP190" s="13"/>
      <c r="WEQ190" s="13"/>
      <c r="WER190" s="13"/>
      <c r="WES190" s="13"/>
      <c r="WET190" s="13"/>
      <c r="WEU190" s="13"/>
      <c r="WEV190" s="13"/>
      <c r="WEW190" s="13"/>
      <c r="WEX190" s="13"/>
      <c r="WEY190" s="13"/>
      <c r="WEZ190" s="13"/>
      <c r="WFA190" s="13"/>
      <c r="WFB190" s="13"/>
      <c r="WFC190" s="13"/>
      <c r="WFD190" s="13"/>
      <c r="WFE190" s="13"/>
      <c r="WFF190" s="13"/>
      <c r="WFG190" s="13"/>
      <c r="WFH190" s="13"/>
      <c r="WFI190" s="13"/>
      <c r="WFJ190" s="13"/>
      <c r="WFK190" s="13"/>
      <c r="WFL190" s="13"/>
      <c r="WFM190" s="13"/>
      <c r="WFN190" s="13"/>
      <c r="WFO190" s="13"/>
      <c r="WFP190" s="13"/>
      <c r="WFQ190" s="13"/>
      <c r="WFR190" s="13"/>
      <c r="WFS190" s="13"/>
      <c r="WFT190" s="13"/>
      <c r="WFU190" s="13"/>
      <c r="WFV190" s="13"/>
      <c r="WFW190" s="13"/>
      <c r="WFX190" s="13"/>
      <c r="WFY190" s="13"/>
      <c r="WFZ190" s="13"/>
      <c r="WGA190" s="13"/>
      <c r="WGB190" s="13"/>
      <c r="WGC190" s="13"/>
      <c r="WGD190" s="13"/>
      <c r="WGE190" s="13"/>
      <c r="WGF190" s="13"/>
      <c r="WGG190" s="13"/>
      <c r="WGH190" s="13"/>
      <c r="WGI190" s="13"/>
      <c r="WGJ190" s="13"/>
      <c r="WGK190" s="13"/>
      <c r="WGL190" s="13"/>
      <c r="WGM190" s="13"/>
      <c r="WGN190" s="13"/>
      <c r="WGO190" s="13"/>
      <c r="WGP190" s="13"/>
      <c r="WGQ190" s="13"/>
      <c r="WGR190" s="13"/>
      <c r="WGS190" s="13"/>
      <c r="WGT190" s="13"/>
      <c r="WGU190" s="13"/>
      <c r="WGV190" s="13"/>
      <c r="WGW190" s="13"/>
      <c r="WGX190" s="13"/>
      <c r="WGY190" s="13"/>
      <c r="WGZ190" s="13"/>
      <c r="WHA190" s="13"/>
      <c r="WHB190" s="13"/>
      <c r="WHC190" s="13"/>
      <c r="WHD190" s="13"/>
      <c r="WHE190" s="13"/>
      <c r="WHF190" s="13"/>
      <c r="WHG190" s="13"/>
      <c r="WHH190" s="13"/>
      <c r="WHI190" s="13"/>
      <c r="WHJ190" s="13"/>
      <c r="WHK190" s="13"/>
      <c r="WHL190" s="13"/>
      <c r="WHM190" s="13"/>
      <c r="WHN190" s="13"/>
      <c r="WHO190" s="13"/>
      <c r="WHP190" s="13"/>
      <c r="WHQ190" s="13"/>
      <c r="WHR190" s="13"/>
      <c r="WHS190" s="13"/>
      <c r="WHT190" s="13"/>
      <c r="WHU190" s="13"/>
      <c r="WHV190" s="13"/>
      <c r="WHW190" s="13"/>
      <c r="WHX190" s="13"/>
      <c r="WHY190" s="13"/>
      <c r="WHZ190" s="13"/>
      <c r="WIA190" s="13"/>
      <c r="WIB190" s="13"/>
      <c r="WIC190" s="13"/>
      <c r="WID190" s="13"/>
      <c r="WIE190" s="13"/>
      <c r="WIF190" s="13"/>
      <c r="WIG190" s="13"/>
      <c r="WIH190" s="13"/>
      <c r="WII190" s="13"/>
      <c r="WIJ190" s="13"/>
      <c r="WIK190" s="13"/>
      <c r="WIL190" s="13"/>
      <c r="WIM190" s="13"/>
      <c r="WIN190" s="13"/>
      <c r="WIO190" s="13"/>
      <c r="WIP190" s="13"/>
      <c r="WIQ190" s="13"/>
      <c r="WIR190" s="13"/>
      <c r="WIS190" s="13"/>
      <c r="WIT190" s="13"/>
      <c r="WIU190" s="13"/>
      <c r="WIV190" s="13"/>
      <c r="WIW190" s="13"/>
      <c r="WIX190" s="13"/>
      <c r="WIY190" s="13"/>
      <c r="WIZ190" s="13"/>
      <c r="WJA190" s="13"/>
      <c r="WJB190" s="13"/>
      <c r="WJC190" s="13"/>
      <c r="WJD190" s="13"/>
      <c r="WJE190" s="13"/>
      <c r="WJF190" s="13"/>
      <c r="WJG190" s="13"/>
      <c r="WJH190" s="13"/>
      <c r="WJI190" s="13"/>
      <c r="WJJ190" s="13"/>
      <c r="WJK190" s="13"/>
      <c r="WJL190" s="13"/>
      <c r="WJM190" s="13"/>
      <c r="WJN190" s="13"/>
      <c r="WJO190" s="13"/>
      <c r="WJP190" s="13"/>
      <c r="WJQ190" s="13"/>
      <c r="WJR190" s="13"/>
      <c r="WJS190" s="13"/>
      <c r="WJT190" s="13"/>
      <c r="WJU190" s="13"/>
      <c r="WJV190" s="13"/>
      <c r="WJW190" s="13"/>
      <c r="WJX190" s="13"/>
      <c r="WJY190" s="13"/>
      <c r="WJZ190" s="13"/>
      <c r="WKA190" s="13"/>
      <c r="WKB190" s="13"/>
      <c r="WKC190" s="13"/>
      <c r="WKD190" s="13"/>
      <c r="WKE190" s="13"/>
      <c r="WKF190" s="13"/>
      <c r="WKG190" s="13"/>
      <c r="WKH190" s="13"/>
      <c r="WKI190" s="13"/>
      <c r="WKJ190" s="13"/>
      <c r="WKK190" s="13"/>
      <c r="WKL190" s="13"/>
      <c r="WKM190" s="13"/>
      <c r="WKN190" s="13"/>
      <c r="WKO190" s="13"/>
      <c r="WKP190" s="13"/>
      <c r="WKQ190" s="13"/>
      <c r="WKR190" s="13"/>
      <c r="WKS190" s="13"/>
      <c r="WKT190" s="13"/>
      <c r="WKU190" s="13"/>
      <c r="WKV190" s="13"/>
      <c r="WKW190" s="13"/>
      <c r="WKX190" s="13"/>
      <c r="WKY190" s="13"/>
      <c r="WKZ190" s="13"/>
      <c r="WLA190" s="13"/>
      <c r="WLB190" s="13"/>
      <c r="WLC190" s="13"/>
      <c r="WLD190" s="13"/>
      <c r="WLE190" s="13"/>
      <c r="WLF190" s="13"/>
      <c r="WLG190" s="13"/>
      <c r="WLH190" s="13"/>
      <c r="WLI190" s="13"/>
      <c r="WLJ190" s="13"/>
      <c r="WLK190" s="13"/>
      <c r="WLL190" s="13"/>
      <c r="WLM190" s="13"/>
      <c r="WLN190" s="13"/>
      <c r="WLO190" s="13"/>
      <c r="WLP190" s="13"/>
      <c r="WLQ190" s="13"/>
      <c r="WLR190" s="13"/>
      <c r="WLS190" s="13"/>
      <c r="WLT190" s="13"/>
      <c r="WLU190" s="13"/>
      <c r="WLV190" s="13"/>
      <c r="WLW190" s="13"/>
      <c r="WLX190" s="13"/>
      <c r="WLY190" s="13"/>
      <c r="WLZ190" s="13"/>
      <c r="WMA190" s="13"/>
      <c r="WMB190" s="13"/>
      <c r="WMC190" s="13"/>
      <c r="WMD190" s="13"/>
      <c r="WME190" s="13"/>
      <c r="WMF190" s="13"/>
      <c r="WMG190" s="13"/>
      <c r="WMH190" s="13"/>
      <c r="WMI190" s="13"/>
      <c r="WMJ190" s="13"/>
      <c r="WMK190" s="13"/>
      <c r="WML190" s="13"/>
      <c r="WMM190" s="13"/>
      <c r="WMN190" s="13"/>
      <c r="WMO190" s="13"/>
      <c r="WMP190" s="13"/>
      <c r="WMQ190" s="13"/>
      <c r="WMR190" s="13"/>
      <c r="WMS190" s="13"/>
      <c r="WMT190" s="13"/>
      <c r="WMU190" s="13"/>
      <c r="WMV190" s="13"/>
      <c r="WMW190" s="13"/>
      <c r="WMX190" s="13"/>
      <c r="WMY190" s="13"/>
      <c r="WMZ190" s="13"/>
      <c r="WNA190" s="13"/>
      <c r="WNB190" s="13"/>
      <c r="WNC190" s="13"/>
      <c r="WND190" s="13"/>
      <c r="WNE190" s="13"/>
      <c r="WNF190" s="13"/>
      <c r="WNG190" s="13"/>
      <c r="WNH190" s="13"/>
      <c r="WNI190" s="13"/>
      <c r="WNJ190" s="13"/>
      <c r="WNK190" s="13"/>
      <c r="WNL190" s="13"/>
      <c r="WNM190" s="13"/>
      <c r="WNN190" s="13"/>
      <c r="WNO190" s="13"/>
      <c r="WNP190" s="13"/>
      <c r="WNQ190" s="13"/>
      <c r="WNR190" s="13"/>
      <c r="WNS190" s="13"/>
      <c r="WNT190" s="13"/>
      <c r="WNU190" s="13"/>
      <c r="WNV190" s="13"/>
      <c r="WNW190" s="13"/>
      <c r="WNX190" s="13"/>
      <c r="WNY190" s="13"/>
      <c r="WNZ190" s="13"/>
      <c r="WOA190" s="13"/>
      <c r="WOB190" s="13"/>
      <c r="WOC190" s="13"/>
      <c r="WOD190" s="13"/>
      <c r="WOE190" s="13"/>
      <c r="WOF190" s="13"/>
      <c r="WOG190" s="13"/>
      <c r="WOH190" s="13"/>
      <c r="WOI190" s="13"/>
      <c r="WOJ190" s="13"/>
      <c r="WOK190" s="13"/>
      <c r="WOL190" s="13"/>
      <c r="WOM190" s="13"/>
      <c r="WON190" s="13"/>
      <c r="WOO190" s="13"/>
      <c r="WOP190" s="13"/>
      <c r="WOQ190" s="13"/>
      <c r="WOR190" s="13"/>
      <c r="WOS190" s="13"/>
      <c r="WOT190" s="13"/>
      <c r="WOU190" s="13"/>
      <c r="WOV190" s="13"/>
      <c r="WOW190" s="13"/>
      <c r="WOX190" s="13"/>
      <c r="WOY190" s="13"/>
      <c r="WOZ190" s="13"/>
      <c r="WPA190" s="13"/>
      <c r="WPB190" s="13"/>
      <c r="WPC190" s="13"/>
      <c r="WPD190" s="13"/>
      <c r="WPE190" s="13"/>
      <c r="WPF190" s="13"/>
      <c r="WPG190" s="13"/>
      <c r="WPH190" s="13"/>
      <c r="WPI190" s="13"/>
      <c r="WPJ190" s="13"/>
      <c r="WPK190" s="13"/>
      <c r="WPL190" s="13"/>
      <c r="WPM190" s="13"/>
      <c r="WPN190" s="13"/>
      <c r="WPO190" s="13"/>
      <c r="WPP190" s="13"/>
      <c r="WPQ190" s="13"/>
      <c r="WPR190" s="13"/>
      <c r="WPS190" s="13"/>
      <c r="WPT190" s="13"/>
      <c r="WPU190" s="13"/>
      <c r="WPV190" s="13"/>
      <c r="WPW190" s="13"/>
      <c r="WPX190" s="13"/>
      <c r="WPY190" s="13"/>
      <c r="WPZ190" s="13"/>
      <c r="WQA190" s="13"/>
      <c r="WQB190" s="13"/>
      <c r="WQC190" s="13"/>
      <c r="WQD190" s="13"/>
      <c r="WQE190" s="13"/>
      <c r="WQF190" s="13"/>
      <c r="WQG190" s="13"/>
      <c r="WQH190" s="13"/>
      <c r="WQI190" s="13"/>
      <c r="WQJ190" s="13"/>
      <c r="WQK190" s="13"/>
      <c r="WQL190" s="13"/>
      <c r="WQM190" s="13"/>
      <c r="WQN190" s="13"/>
      <c r="WQO190" s="13"/>
      <c r="WQP190" s="13"/>
      <c r="WQQ190" s="13"/>
      <c r="WQR190" s="13"/>
      <c r="WQS190" s="13"/>
      <c r="WQT190" s="13"/>
      <c r="WQU190" s="13"/>
      <c r="WQV190" s="13"/>
      <c r="WQW190" s="13"/>
      <c r="WQX190" s="13"/>
      <c r="WQY190" s="13"/>
      <c r="WQZ190" s="13"/>
      <c r="WRA190" s="13"/>
      <c r="WRB190" s="13"/>
      <c r="WRC190" s="13"/>
      <c r="WRD190" s="13"/>
      <c r="WRE190" s="13"/>
      <c r="WRF190" s="13"/>
      <c r="WRG190" s="13"/>
      <c r="WRH190" s="13"/>
      <c r="WRI190" s="13"/>
      <c r="WRJ190" s="13"/>
      <c r="WRK190" s="13"/>
      <c r="WRL190" s="13"/>
      <c r="WRM190" s="13"/>
      <c r="WRN190" s="13"/>
      <c r="WRO190" s="13"/>
      <c r="WRP190" s="13"/>
      <c r="WRQ190" s="13"/>
      <c r="WRR190" s="13"/>
      <c r="WRS190" s="13"/>
      <c r="WRT190" s="13"/>
      <c r="WRU190" s="13"/>
      <c r="WRV190" s="13"/>
      <c r="WRW190" s="13"/>
      <c r="WRX190" s="13"/>
      <c r="WRY190" s="13"/>
      <c r="WRZ190" s="13"/>
      <c r="WSA190" s="13"/>
      <c r="WSB190" s="13"/>
      <c r="WSC190" s="13"/>
      <c r="WSD190" s="13"/>
      <c r="WSE190" s="13"/>
      <c r="WSF190" s="13"/>
      <c r="WSG190" s="13"/>
      <c r="WSH190" s="13"/>
      <c r="WSI190" s="13"/>
      <c r="WSJ190" s="13"/>
      <c r="WSK190" s="13"/>
      <c r="WSL190" s="13"/>
      <c r="WSM190" s="13"/>
      <c r="WSN190" s="13"/>
      <c r="WSO190" s="13"/>
      <c r="WSP190" s="13"/>
      <c r="WSQ190" s="13"/>
      <c r="WSR190" s="13"/>
      <c r="WSS190" s="13"/>
      <c r="WST190" s="13"/>
      <c r="WSU190" s="13"/>
      <c r="WSV190" s="13"/>
      <c r="WSW190" s="13"/>
      <c r="WSX190" s="13"/>
      <c r="WSY190" s="13"/>
      <c r="WSZ190" s="13"/>
      <c r="WTA190" s="13"/>
      <c r="WTB190" s="13"/>
      <c r="WTC190" s="13"/>
      <c r="WTD190" s="13"/>
      <c r="WTE190" s="13"/>
      <c r="WTF190" s="13"/>
      <c r="WTG190" s="13"/>
      <c r="WTH190" s="13"/>
      <c r="WTI190" s="13"/>
      <c r="WTJ190" s="13"/>
      <c r="WTK190" s="13"/>
      <c r="WTL190" s="13"/>
      <c r="WTM190" s="13"/>
      <c r="WTN190" s="13"/>
      <c r="WTO190" s="13"/>
      <c r="WTP190" s="13"/>
      <c r="WTQ190" s="13"/>
      <c r="WTR190" s="13"/>
      <c r="WTS190" s="13"/>
      <c r="WTT190" s="13"/>
      <c r="WTU190" s="13"/>
      <c r="WTV190" s="13"/>
      <c r="WTW190" s="13"/>
      <c r="WTX190" s="13"/>
      <c r="WTY190" s="13"/>
      <c r="WTZ190" s="13"/>
      <c r="WUA190" s="13"/>
      <c r="WUB190" s="13"/>
      <c r="WUC190" s="13"/>
      <c r="WUD190" s="13"/>
      <c r="WUE190" s="13"/>
      <c r="WUF190" s="13"/>
      <c r="WUG190" s="13"/>
      <c r="WUH190" s="13"/>
      <c r="WUI190" s="13"/>
      <c r="WUJ190" s="13"/>
      <c r="WUK190" s="13"/>
      <c r="WUL190" s="13"/>
      <c r="WUM190" s="13"/>
      <c r="WUN190" s="13"/>
      <c r="WUO190" s="13"/>
      <c r="WUP190" s="13"/>
      <c r="WUQ190" s="13"/>
      <c r="WUR190" s="13"/>
      <c r="WUS190" s="13"/>
      <c r="WUT190" s="13"/>
      <c r="WUU190" s="13"/>
      <c r="WUV190" s="13"/>
      <c r="WUW190" s="13"/>
      <c r="WUX190" s="13"/>
      <c r="WUY190" s="13"/>
      <c r="WUZ190" s="13"/>
      <c r="WVA190" s="13"/>
      <c r="WVB190" s="13"/>
      <c r="WVC190" s="13"/>
      <c r="WVD190" s="13"/>
      <c r="WVE190" s="13"/>
      <c r="WVF190" s="13"/>
      <c r="WVG190" s="13"/>
      <c r="WVH190" s="13"/>
      <c r="WVI190" s="13"/>
      <c r="WVJ190" s="13"/>
      <c r="WVK190" s="13"/>
      <c r="WVL190" s="13"/>
      <c r="WVM190" s="13"/>
      <c r="WVN190" s="13"/>
      <c r="WVO190" s="13"/>
      <c r="WVP190" s="13"/>
      <c r="WVQ190" s="13"/>
      <c r="WVR190" s="13"/>
      <c r="WVS190" s="13"/>
      <c r="WVT190" s="13"/>
      <c r="WVU190" s="13"/>
      <c r="WVV190" s="13"/>
      <c r="WVW190" s="13"/>
      <c r="WVX190" s="13"/>
      <c r="WVY190" s="13"/>
      <c r="WVZ190" s="13"/>
      <c r="WWA190" s="13"/>
      <c r="WWB190" s="13"/>
      <c r="WWC190" s="13"/>
      <c r="WWD190" s="13"/>
      <c r="WWE190" s="13"/>
      <c r="WWF190" s="13"/>
      <c r="WWG190" s="13"/>
      <c r="WWH190" s="13"/>
      <c r="WWI190" s="13"/>
      <c r="WWJ190" s="13"/>
      <c r="WWK190" s="13"/>
      <c r="WWL190" s="13"/>
      <c r="WWM190" s="13"/>
      <c r="WWN190" s="13"/>
      <c r="WWO190" s="13"/>
      <c r="WWP190" s="13"/>
      <c r="WWQ190" s="13"/>
      <c r="WWR190" s="13"/>
      <c r="WWS190" s="13"/>
      <c r="WWT190" s="13"/>
      <c r="WWU190" s="13"/>
      <c r="WWV190" s="13"/>
      <c r="WWW190" s="13"/>
      <c r="WWX190" s="13"/>
      <c r="WWY190" s="13"/>
      <c r="WWZ190" s="13"/>
      <c r="WXA190" s="13"/>
      <c r="WXB190" s="13"/>
      <c r="WXC190" s="13"/>
      <c r="WXD190" s="13"/>
      <c r="WXE190" s="13"/>
      <c r="WXF190" s="13"/>
      <c r="WXG190" s="13"/>
      <c r="WXH190" s="13"/>
      <c r="WXI190" s="13"/>
      <c r="WXJ190" s="13"/>
      <c r="WXK190" s="13"/>
      <c r="WXL190" s="13"/>
      <c r="WXM190" s="13"/>
      <c r="WXN190" s="13"/>
      <c r="WXO190" s="13"/>
      <c r="WXP190" s="13"/>
      <c r="WXQ190" s="13"/>
      <c r="WXR190" s="13"/>
      <c r="WXS190" s="13"/>
      <c r="WXT190" s="13"/>
      <c r="WXU190" s="13"/>
      <c r="WXV190" s="13"/>
      <c r="WXW190" s="13"/>
      <c r="WXX190" s="13"/>
      <c r="WXY190" s="13"/>
      <c r="WXZ190" s="13"/>
      <c r="WYA190" s="13"/>
      <c r="WYB190" s="13"/>
      <c r="WYC190" s="13"/>
      <c r="WYD190" s="13"/>
      <c r="WYE190" s="13"/>
      <c r="WYF190" s="13"/>
      <c r="WYG190" s="13"/>
      <c r="WYH190" s="13"/>
      <c r="WYI190" s="13"/>
      <c r="WYJ190" s="13"/>
      <c r="WYK190" s="13"/>
      <c r="WYL190" s="13"/>
      <c r="WYM190" s="13"/>
      <c r="WYN190" s="13"/>
      <c r="WYO190" s="13"/>
      <c r="WYP190" s="13"/>
      <c r="WYQ190" s="13"/>
      <c r="WYR190" s="13"/>
      <c r="WYS190" s="13"/>
      <c r="WYT190" s="13"/>
      <c r="WYU190" s="13"/>
      <c r="WYV190" s="13"/>
      <c r="WYW190" s="13"/>
      <c r="WYX190" s="13"/>
      <c r="WYY190" s="13"/>
      <c r="WYZ190" s="13"/>
      <c r="WZA190" s="13"/>
      <c r="WZB190" s="13"/>
      <c r="WZC190" s="13"/>
      <c r="WZD190" s="13"/>
      <c r="WZE190" s="13"/>
      <c r="WZF190" s="13"/>
      <c r="WZG190" s="13"/>
      <c r="WZH190" s="13"/>
      <c r="WZI190" s="13"/>
      <c r="WZJ190" s="13"/>
      <c r="WZK190" s="13"/>
      <c r="WZL190" s="13"/>
      <c r="WZM190" s="13"/>
      <c r="WZN190" s="13"/>
      <c r="WZO190" s="13"/>
      <c r="WZP190" s="13"/>
      <c r="WZQ190" s="13"/>
      <c r="WZR190" s="13"/>
      <c r="WZS190" s="13"/>
      <c r="WZT190" s="13"/>
      <c r="WZU190" s="13"/>
      <c r="WZV190" s="13"/>
      <c r="WZW190" s="13"/>
      <c r="WZX190" s="13"/>
      <c r="WZY190" s="13"/>
      <c r="WZZ190" s="13"/>
      <c r="XAA190" s="13"/>
      <c r="XAB190" s="13"/>
      <c r="XAC190" s="13"/>
      <c r="XAD190" s="13"/>
      <c r="XAE190" s="13"/>
      <c r="XAF190" s="13"/>
      <c r="XAG190" s="13"/>
      <c r="XAH190" s="13"/>
      <c r="XAI190" s="13"/>
      <c r="XAJ190" s="13"/>
      <c r="XAK190" s="13"/>
      <c r="XAL190" s="13"/>
      <c r="XAM190" s="13"/>
      <c r="XAN190" s="13"/>
      <c r="XAO190" s="13"/>
      <c r="XAP190" s="13"/>
      <c r="XAQ190" s="13"/>
      <c r="XAR190" s="13"/>
      <c r="XAS190" s="13"/>
      <c r="XAT190" s="13"/>
      <c r="XAU190" s="13"/>
      <c r="XAV190" s="13"/>
      <c r="XAW190" s="13"/>
      <c r="XAX190" s="13"/>
      <c r="XAY190" s="13"/>
      <c r="XAZ190" s="13"/>
      <c r="XBA190" s="13"/>
      <c r="XBB190" s="13"/>
      <c r="XBC190" s="13"/>
      <c r="XBD190" s="13"/>
      <c r="XBE190" s="13"/>
      <c r="XBF190" s="13"/>
      <c r="XBG190" s="13"/>
      <c r="XBH190" s="13"/>
      <c r="XBI190" s="13"/>
      <c r="XBJ190" s="13"/>
      <c r="XBK190" s="13"/>
      <c r="XBL190" s="13"/>
      <c r="XBM190" s="13"/>
      <c r="XBN190" s="13"/>
      <c r="XBO190" s="13"/>
      <c r="XBP190" s="13"/>
      <c r="XBQ190" s="13"/>
      <c r="XBR190" s="13"/>
      <c r="XBS190" s="13"/>
      <c r="XBT190" s="13"/>
      <c r="XBU190" s="13"/>
      <c r="XBV190" s="13"/>
      <c r="XBW190" s="13"/>
      <c r="XBX190" s="13"/>
      <c r="XBY190" s="13"/>
      <c r="XBZ190" s="13"/>
      <c r="XCA190" s="13"/>
      <c r="XCB190" s="13"/>
      <c r="XCC190" s="13"/>
      <c r="XCD190" s="13"/>
      <c r="XCE190" s="13"/>
      <c r="XCF190" s="13"/>
      <c r="XCG190" s="13"/>
      <c r="XCH190" s="13"/>
      <c r="XCI190" s="13"/>
      <c r="XCJ190" s="13"/>
      <c r="XCK190" s="13"/>
      <c r="XCL190" s="13"/>
      <c r="XCM190" s="13"/>
      <c r="XCN190" s="13"/>
      <c r="XCO190" s="13"/>
      <c r="XCP190" s="13"/>
    </row>
    <row r="191" s="14" customFormat="1" customHeight="1" spans="1:1024 1025:16318">
      <c r="A191" s="379">
        <v>45597</v>
      </c>
      <c r="B191" s="391">
        <v>45614</v>
      </c>
      <c r="C191" s="213" t="s">
        <v>1717</v>
      </c>
      <c r="D191" s="407" t="s">
        <v>1160</v>
      </c>
      <c r="E191" s="359" t="s">
        <v>1653</v>
      </c>
      <c r="F191" s="359" t="s">
        <v>1718</v>
      </c>
      <c r="G191" s="225">
        <v>682.5</v>
      </c>
      <c r="H191" s="359" t="s">
        <v>1403</v>
      </c>
      <c r="I191" s="395">
        <v>45648</v>
      </c>
      <c r="J191" s="225">
        <v>227.5</v>
      </c>
      <c r="K191" s="395">
        <v>45679</v>
      </c>
      <c r="L191" s="396">
        <v>227.5</v>
      </c>
      <c r="M191" s="395">
        <v>45710</v>
      </c>
      <c r="N191" s="396">
        <v>227.5</v>
      </c>
      <c r="O191" s="395"/>
      <c r="P191" s="397"/>
      <c r="Q191" s="395"/>
      <c r="R191" s="397"/>
      <c r="S191" s="398"/>
      <c r="T191" s="398"/>
      <c r="U191" s="397"/>
      <c r="V191" s="408"/>
      <c r="W191" s="408"/>
      <c r="X191" s="408"/>
      <c r="Y191" s="91">
        <f t="shared" si="5"/>
        <v>682.5</v>
      </c>
      <c r="Z191" s="91">
        <f t="shared" si="6"/>
        <v>0</v>
      </c>
    </row>
    <row r="192" s="14" customFormat="1" customHeight="1" spans="1:1024 1025:16318">
      <c r="A192" s="379">
        <v>45597</v>
      </c>
      <c r="B192" s="319">
        <v>45614</v>
      </c>
      <c r="C192" s="213" t="s">
        <v>1719</v>
      </c>
      <c r="D192" s="407" t="s">
        <v>684</v>
      </c>
      <c r="E192" s="359" t="s">
        <v>1653</v>
      </c>
      <c r="F192" s="359" t="s">
        <v>1720</v>
      </c>
      <c r="G192" s="217">
        <v>606.54</v>
      </c>
      <c r="H192" s="359" t="s">
        <v>1403</v>
      </c>
      <c r="I192" s="395">
        <v>45648</v>
      </c>
      <c r="J192" s="225">
        <v>202.18</v>
      </c>
      <c r="K192" s="395">
        <v>45679</v>
      </c>
      <c r="L192" s="396">
        <v>202.18</v>
      </c>
      <c r="M192" s="395">
        <v>45710</v>
      </c>
      <c r="N192" s="396">
        <v>202.18</v>
      </c>
      <c r="O192" s="395"/>
      <c r="P192" s="397"/>
      <c r="Q192" s="395"/>
      <c r="R192" s="397"/>
      <c r="S192" s="398"/>
      <c r="T192" s="398"/>
      <c r="U192" s="397"/>
      <c r="V192" s="408"/>
      <c r="W192" s="408"/>
      <c r="X192" s="408"/>
      <c r="Y192" s="91">
        <f t="shared" si="5"/>
        <v>606.54</v>
      </c>
      <c r="Z192" s="91">
        <f t="shared" si="6"/>
        <v>0</v>
      </c>
    </row>
    <row r="193" s="14" customFormat="1" customHeight="1" spans="1:1024 1025:16318">
      <c r="A193" s="379">
        <v>45597</v>
      </c>
      <c r="B193" s="391">
        <v>45590</v>
      </c>
      <c r="C193" s="213" t="s">
        <v>1721</v>
      </c>
      <c r="D193" s="407" t="s">
        <v>684</v>
      </c>
      <c r="E193" s="359"/>
      <c r="F193" s="409" t="s">
        <v>1722</v>
      </c>
      <c r="G193" s="225">
        <v>23820</v>
      </c>
      <c r="H193" s="359" t="s">
        <v>1723</v>
      </c>
      <c r="I193" s="395">
        <v>45687</v>
      </c>
      <c r="J193" s="223">
        <v>7940</v>
      </c>
      <c r="K193" s="395">
        <v>45689</v>
      </c>
      <c r="L193" s="225">
        <v>7940</v>
      </c>
      <c r="M193" s="395">
        <v>45698</v>
      </c>
      <c r="N193" s="223">
        <v>7940</v>
      </c>
      <c r="O193" s="395"/>
      <c r="P193" s="397"/>
      <c r="Q193" s="395"/>
      <c r="R193" s="397"/>
      <c r="S193" s="398"/>
      <c r="T193" s="398"/>
      <c r="U193" s="397"/>
      <c r="V193" s="408"/>
      <c r="W193" s="408"/>
      <c r="X193" s="408"/>
      <c r="Y193" s="91">
        <f t="shared" si="5"/>
        <v>23820</v>
      </c>
      <c r="Z193" s="91">
        <f t="shared" si="6"/>
        <v>0</v>
      </c>
    </row>
    <row r="194" s="14" customFormat="1" customHeight="1" spans="1:1024 1025:16318">
      <c r="A194" s="379">
        <v>45597</v>
      </c>
      <c r="B194" s="391">
        <v>45609</v>
      </c>
      <c r="C194" s="213" t="s">
        <v>1724</v>
      </c>
      <c r="D194" s="407" t="s">
        <v>690</v>
      </c>
      <c r="E194" s="359" t="s">
        <v>1648</v>
      </c>
      <c r="F194" s="359" t="s">
        <v>1725</v>
      </c>
      <c r="G194" s="225">
        <v>3166.8</v>
      </c>
      <c r="H194" s="359" t="s">
        <v>1403</v>
      </c>
      <c r="I194" s="395">
        <v>45643</v>
      </c>
      <c r="J194" s="225">
        <v>1055.6</v>
      </c>
      <c r="K194" s="395">
        <v>45674</v>
      </c>
      <c r="L194" s="396">
        <v>1055.6</v>
      </c>
      <c r="M194" s="395">
        <v>45705</v>
      </c>
      <c r="N194" s="396">
        <v>1055.6</v>
      </c>
      <c r="O194" s="226"/>
      <c r="P194" s="397"/>
      <c r="Q194" s="395"/>
      <c r="R194" s="397"/>
      <c r="S194" s="398"/>
      <c r="T194" s="398"/>
      <c r="U194" s="397"/>
      <c r="V194" s="408"/>
      <c r="W194" s="408"/>
      <c r="X194" s="408"/>
      <c r="Y194" s="91">
        <f t="shared" si="5"/>
        <v>3166.8</v>
      </c>
      <c r="Z194" s="91">
        <f t="shared" si="6"/>
        <v>0</v>
      </c>
    </row>
    <row r="195" s="14" customFormat="1" customHeight="1" spans="1:1024 1025:16318">
      <c r="A195" s="379">
        <v>45597</v>
      </c>
      <c r="B195" s="391">
        <v>45615</v>
      </c>
      <c r="C195" s="213" t="s">
        <v>1726</v>
      </c>
      <c r="D195" s="407" t="s">
        <v>690</v>
      </c>
      <c r="E195" s="359" t="s">
        <v>1113</v>
      </c>
      <c r="F195" s="359" t="s">
        <v>1727</v>
      </c>
      <c r="G195" s="225">
        <v>822.55</v>
      </c>
      <c r="H195" s="359" t="s">
        <v>1403</v>
      </c>
      <c r="I195" s="395">
        <v>45648</v>
      </c>
      <c r="J195" s="225">
        <v>274.18</v>
      </c>
      <c r="K195" s="395">
        <v>45679</v>
      </c>
      <c r="L195" s="396">
        <v>274.18</v>
      </c>
      <c r="M195" s="395">
        <v>45710</v>
      </c>
      <c r="N195" s="396">
        <v>274.19</v>
      </c>
      <c r="O195" s="226"/>
      <c r="P195" s="397"/>
      <c r="Q195" s="395"/>
      <c r="R195" s="397"/>
      <c r="S195" s="398"/>
      <c r="T195" s="398"/>
      <c r="U195" s="397"/>
      <c r="V195" s="408"/>
      <c r="W195" s="408"/>
      <c r="X195" s="408"/>
      <c r="Y195" s="91">
        <f t="shared" si="5"/>
        <v>822.55</v>
      </c>
      <c r="Z195" s="91">
        <f t="shared" si="6"/>
        <v>0</v>
      </c>
    </row>
    <row r="196" s="14" customFormat="1" customHeight="1" spans="1:1024 1025:16318">
      <c r="A196" s="379">
        <v>45597</v>
      </c>
      <c r="B196" s="391">
        <v>45607</v>
      </c>
      <c r="C196" s="213" t="s">
        <v>1728</v>
      </c>
      <c r="D196" s="407" t="s">
        <v>690</v>
      </c>
      <c r="E196" s="359" t="s">
        <v>1653</v>
      </c>
      <c r="F196" s="359" t="s">
        <v>1720</v>
      </c>
      <c r="G196" s="225">
        <v>2266.98</v>
      </c>
      <c r="H196" s="359" t="s">
        <v>1403</v>
      </c>
      <c r="I196" s="395">
        <v>45648</v>
      </c>
      <c r="J196" s="225">
        <v>755.66</v>
      </c>
      <c r="K196" s="395">
        <v>45679</v>
      </c>
      <c r="L196" s="396">
        <v>755.66</v>
      </c>
      <c r="M196" s="395">
        <v>45710</v>
      </c>
      <c r="N196" s="396">
        <v>755.66</v>
      </c>
      <c r="O196" s="226"/>
      <c r="P196" s="397"/>
      <c r="Q196" s="395"/>
      <c r="R196" s="397"/>
      <c r="S196" s="398"/>
      <c r="T196" s="398"/>
      <c r="U196" s="397"/>
      <c r="V196" s="408"/>
      <c r="W196" s="408"/>
      <c r="X196" s="408"/>
      <c r="Y196" s="91">
        <f t="shared" si="5"/>
        <v>2266.98</v>
      </c>
      <c r="Z196" s="91">
        <f t="shared" si="6"/>
        <v>0</v>
      </c>
    </row>
    <row r="197" s="14" customFormat="1" customHeight="1" spans="1:1024 1025:16318">
      <c r="A197" s="379">
        <v>45597</v>
      </c>
      <c r="B197" s="391">
        <v>45597</v>
      </c>
      <c r="C197" s="213" t="s">
        <v>1729</v>
      </c>
      <c r="D197" s="407" t="s">
        <v>686</v>
      </c>
      <c r="E197" s="359" t="s">
        <v>1113</v>
      </c>
      <c r="F197" s="359" t="s">
        <v>1730</v>
      </c>
      <c r="G197" s="225">
        <v>6378.15</v>
      </c>
      <c r="H197" s="359" t="s">
        <v>1403</v>
      </c>
      <c r="I197" s="395">
        <v>45630</v>
      </c>
      <c r="J197" s="225">
        <v>2126.05</v>
      </c>
      <c r="K197" s="395">
        <v>45661</v>
      </c>
      <c r="L197" s="396">
        <v>2126.05</v>
      </c>
      <c r="M197" s="395">
        <v>45692</v>
      </c>
      <c r="N197" s="396">
        <v>2126.05</v>
      </c>
      <c r="O197" s="395"/>
      <c r="P197" s="397"/>
      <c r="Q197" s="395"/>
      <c r="R197" s="397"/>
      <c r="S197" s="398"/>
      <c r="T197" s="398"/>
      <c r="U197" s="397"/>
      <c r="V197" s="408"/>
      <c r="W197" s="408"/>
      <c r="X197" s="408"/>
      <c r="Y197" s="91">
        <f t="shared" si="5"/>
        <v>6378.15</v>
      </c>
      <c r="Z197" s="91">
        <f t="shared" si="6"/>
        <v>0</v>
      </c>
    </row>
    <row r="198" s="14" customFormat="1" customHeight="1" spans="1:1024 1025:16318">
      <c r="A198" s="379">
        <v>45597</v>
      </c>
      <c r="B198" s="391">
        <v>45603</v>
      </c>
      <c r="C198" s="213" t="s">
        <v>1731</v>
      </c>
      <c r="D198" s="407" t="s">
        <v>686</v>
      </c>
      <c r="E198" s="359" t="s">
        <v>1113</v>
      </c>
      <c r="F198" s="359" t="s">
        <v>1732</v>
      </c>
      <c r="G198" s="225">
        <v>4252.1</v>
      </c>
      <c r="H198" s="359" t="s">
        <v>1403</v>
      </c>
      <c r="I198" s="395">
        <v>45634</v>
      </c>
      <c r="J198" s="225">
        <v>1417.37</v>
      </c>
      <c r="K198" s="395">
        <v>45665</v>
      </c>
      <c r="L198" s="396">
        <v>1417.37</v>
      </c>
      <c r="M198" s="395">
        <v>45696</v>
      </c>
      <c r="N198" s="396">
        <v>1417.36</v>
      </c>
      <c r="O198" s="395"/>
      <c r="P198" s="397"/>
      <c r="Q198" s="395"/>
      <c r="R198" s="397"/>
      <c r="S198" s="398"/>
      <c r="T198" s="398"/>
      <c r="U198" s="397"/>
      <c r="V198" s="408"/>
      <c r="W198" s="408"/>
      <c r="X198" s="408"/>
      <c r="Y198" s="91">
        <f t="shared" si="5"/>
        <v>4252.1</v>
      </c>
      <c r="Z198" s="91">
        <f t="shared" si="6"/>
        <v>0</v>
      </c>
    </row>
    <row r="199" s="14" customFormat="1" customHeight="1" spans="1:1024 1025:16318">
      <c r="A199" s="379">
        <v>45597</v>
      </c>
      <c r="B199" s="391">
        <v>45600</v>
      </c>
      <c r="C199" s="213" t="s">
        <v>1733</v>
      </c>
      <c r="D199" s="407" t="s">
        <v>686</v>
      </c>
      <c r="E199" s="359" t="s">
        <v>1113</v>
      </c>
      <c r="F199" s="359" t="s">
        <v>1734</v>
      </c>
      <c r="G199" s="225">
        <v>879.07</v>
      </c>
      <c r="H199" s="359" t="s">
        <v>1407</v>
      </c>
      <c r="I199" s="395">
        <v>45638</v>
      </c>
      <c r="J199" s="225">
        <v>439.54</v>
      </c>
      <c r="K199" s="395">
        <v>45669</v>
      </c>
      <c r="L199" s="396">
        <v>439.53</v>
      </c>
      <c r="M199" s="395"/>
      <c r="N199" s="396"/>
      <c r="O199" s="395"/>
      <c r="P199" s="397"/>
      <c r="Q199" s="395"/>
      <c r="R199" s="397"/>
      <c r="S199" s="398"/>
      <c r="T199" s="398"/>
      <c r="U199" s="397"/>
      <c r="V199" s="408"/>
      <c r="W199" s="408"/>
      <c r="X199" s="408"/>
      <c r="Y199" s="91">
        <f t="shared" si="5"/>
        <v>879.07</v>
      </c>
      <c r="Z199" s="91">
        <f t="shared" si="6"/>
        <v>0</v>
      </c>
    </row>
    <row r="200" s="14" customFormat="1" customHeight="1" spans="1:1024 1025:16318">
      <c r="A200" s="379">
        <v>45597</v>
      </c>
      <c r="B200" s="391">
        <v>45609</v>
      </c>
      <c r="C200" s="213" t="s">
        <v>1735</v>
      </c>
      <c r="D200" s="407" t="s">
        <v>686</v>
      </c>
      <c r="E200" s="359" t="s">
        <v>1113</v>
      </c>
      <c r="F200" s="359" t="s">
        <v>1736</v>
      </c>
      <c r="G200" s="225">
        <v>3758.82</v>
      </c>
      <c r="H200" s="359" t="s">
        <v>1403</v>
      </c>
      <c r="I200" s="395">
        <v>45644</v>
      </c>
      <c r="J200" s="225">
        <v>1252.94</v>
      </c>
      <c r="K200" s="395">
        <v>45675</v>
      </c>
      <c r="L200" s="396">
        <v>1252.94</v>
      </c>
      <c r="M200" s="395">
        <v>45706</v>
      </c>
      <c r="N200" s="396">
        <v>1252.94</v>
      </c>
      <c r="O200" s="395"/>
      <c r="P200" s="397"/>
      <c r="Q200" s="395"/>
      <c r="R200" s="397"/>
      <c r="S200" s="398"/>
      <c r="T200" s="398"/>
      <c r="U200" s="397"/>
      <c r="V200" s="408"/>
      <c r="W200" s="408"/>
      <c r="X200" s="408"/>
      <c r="Y200" s="91">
        <f t="shared" si="5"/>
        <v>3758.82</v>
      </c>
      <c r="Z200" s="91">
        <f t="shared" si="6"/>
        <v>0</v>
      </c>
    </row>
    <row r="201" s="14" customFormat="1" customHeight="1" spans="1:1024 1025:16318">
      <c r="A201" s="379">
        <v>45597</v>
      </c>
      <c r="B201" s="391">
        <v>45614</v>
      </c>
      <c r="C201" s="213" t="s">
        <v>1737</v>
      </c>
      <c r="D201" s="407" t="s">
        <v>686</v>
      </c>
      <c r="E201" s="359" t="s">
        <v>1113</v>
      </c>
      <c r="F201" s="359" t="s">
        <v>1738</v>
      </c>
      <c r="G201" s="225">
        <v>1456</v>
      </c>
      <c r="H201" s="359" t="s">
        <v>1403</v>
      </c>
      <c r="I201" s="395">
        <v>45644</v>
      </c>
      <c r="J201" s="225">
        <v>485.33</v>
      </c>
      <c r="K201" s="395">
        <v>45675</v>
      </c>
      <c r="L201" s="396">
        <v>485.33</v>
      </c>
      <c r="M201" s="395">
        <v>45706</v>
      </c>
      <c r="N201" s="396">
        <v>485.34</v>
      </c>
      <c r="O201" s="395"/>
      <c r="P201" s="397"/>
      <c r="Q201" s="395"/>
      <c r="R201" s="397"/>
      <c r="S201" s="398"/>
      <c r="T201" s="398"/>
      <c r="U201" s="397"/>
      <c r="V201" s="408"/>
      <c r="W201" s="408"/>
      <c r="X201" s="408"/>
      <c r="Y201" s="91">
        <f t="shared" si="5"/>
        <v>1456</v>
      </c>
      <c r="Z201" s="91">
        <f t="shared" si="6"/>
        <v>0</v>
      </c>
    </row>
    <row r="202" s="14" customFormat="1" customHeight="1" spans="1:1024 1025:16318">
      <c r="A202" s="379">
        <v>45597</v>
      </c>
      <c r="B202" s="391">
        <v>45615</v>
      </c>
      <c r="C202" s="213" t="s">
        <v>1739</v>
      </c>
      <c r="D202" s="407" t="s">
        <v>686</v>
      </c>
      <c r="E202" s="359" t="s">
        <v>1113</v>
      </c>
      <c r="F202" s="359" t="s">
        <v>1740</v>
      </c>
      <c r="G202" s="225">
        <v>1800.6</v>
      </c>
      <c r="H202" s="359" t="s">
        <v>1403</v>
      </c>
      <c r="I202" s="395">
        <v>45653</v>
      </c>
      <c r="J202" s="225">
        <v>600.2</v>
      </c>
      <c r="K202" s="395">
        <v>45684</v>
      </c>
      <c r="L202" s="396">
        <v>600.2</v>
      </c>
      <c r="M202" s="395">
        <v>45715</v>
      </c>
      <c r="N202" s="396">
        <v>600.2</v>
      </c>
      <c r="O202" s="395"/>
      <c r="P202" s="397"/>
      <c r="Q202" s="395"/>
      <c r="R202" s="397"/>
      <c r="S202" s="398"/>
      <c r="T202" s="398"/>
      <c r="U202" s="397"/>
      <c r="V202" s="408"/>
      <c r="W202" s="408"/>
      <c r="X202" s="408"/>
      <c r="Y202" s="91">
        <f t="shared" si="5"/>
        <v>1800.6</v>
      </c>
      <c r="Z202" s="91">
        <f t="shared" si="6"/>
        <v>0</v>
      </c>
    </row>
    <row r="203" s="14" customFormat="1" customHeight="1" spans="1:1024 1025:16318">
      <c r="A203" s="379">
        <v>45597</v>
      </c>
      <c r="B203" s="391">
        <v>45593</v>
      </c>
      <c r="C203" s="213" t="s">
        <v>1741</v>
      </c>
      <c r="D203" s="407" t="s">
        <v>682</v>
      </c>
      <c r="E203" s="359" t="s">
        <v>1648</v>
      </c>
      <c r="F203" s="359" t="s">
        <v>1742</v>
      </c>
      <c r="G203" s="225">
        <v>4155.43</v>
      </c>
      <c r="H203" s="359" t="s">
        <v>1403</v>
      </c>
      <c r="I203" s="395">
        <v>45633</v>
      </c>
      <c r="J203" s="225">
        <v>1385.14</v>
      </c>
      <c r="K203" s="395">
        <v>45664</v>
      </c>
      <c r="L203" s="396">
        <v>1385.14</v>
      </c>
      <c r="M203" s="395">
        <v>45695</v>
      </c>
      <c r="N203" s="396">
        <v>1385.15</v>
      </c>
      <c r="O203" s="395"/>
      <c r="P203" s="397"/>
      <c r="Q203" s="395"/>
      <c r="R203" s="397"/>
      <c r="S203" s="398"/>
      <c r="T203" s="398"/>
      <c r="U203" s="397"/>
      <c r="V203" s="408"/>
      <c r="W203" s="408"/>
      <c r="X203" s="408"/>
      <c r="Y203" s="91">
        <f t="shared" si="5"/>
        <v>4155.43</v>
      </c>
      <c r="Z203" s="91">
        <f t="shared" si="6"/>
        <v>0</v>
      </c>
    </row>
    <row r="204" s="14" customFormat="1" customHeight="1" spans="1:1024 1025:16318">
      <c r="A204" s="379">
        <v>45597</v>
      </c>
      <c r="B204" s="391">
        <v>45621</v>
      </c>
      <c r="C204" s="213" t="s">
        <v>1743</v>
      </c>
      <c r="D204" s="407" t="s">
        <v>682</v>
      </c>
      <c r="E204" s="359" t="s">
        <v>1648</v>
      </c>
      <c r="F204" s="359" t="s">
        <v>1744</v>
      </c>
      <c r="G204" s="225">
        <v>3547.55</v>
      </c>
      <c r="H204" s="359" t="s">
        <v>1403</v>
      </c>
      <c r="I204" s="395">
        <v>45651</v>
      </c>
      <c r="J204" s="225">
        <v>1182.52</v>
      </c>
      <c r="K204" s="395">
        <v>45682</v>
      </c>
      <c r="L204" s="396">
        <v>1182.52</v>
      </c>
      <c r="M204" s="395">
        <v>45713</v>
      </c>
      <c r="N204" s="396">
        <v>1182.52</v>
      </c>
      <c r="O204" s="395"/>
      <c r="P204" s="397"/>
      <c r="Q204" s="395"/>
      <c r="R204" s="397"/>
      <c r="S204" s="398"/>
      <c r="T204" s="398"/>
      <c r="U204" s="397"/>
      <c r="V204" s="408"/>
      <c r="W204" s="408"/>
      <c r="X204" s="408"/>
      <c r="Y204" s="91">
        <f t="shared" si="5"/>
        <v>3547.56</v>
      </c>
      <c r="Z204" s="91">
        <f t="shared" si="6"/>
        <v>-0.00999999999976353</v>
      </c>
    </row>
    <row r="205" s="6" customFormat="1" customHeight="1" spans="1:1024 1025:16318">
      <c r="A205" s="379">
        <v>45597</v>
      </c>
      <c r="B205" s="319">
        <v>45609</v>
      </c>
      <c r="C205" s="213" t="s">
        <v>1745</v>
      </c>
      <c r="D205" s="407" t="s">
        <v>682</v>
      </c>
      <c r="E205" s="359" t="s">
        <v>1648</v>
      </c>
      <c r="F205" s="359" t="s">
        <v>1746</v>
      </c>
      <c r="G205" s="217">
        <v>1649.55</v>
      </c>
      <c r="H205" s="359" t="s">
        <v>1661</v>
      </c>
      <c r="I205" s="395">
        <v>45640</v>
      </c>
      <c r="J205" s="215">
        <v>549.85</v>
      </c>
      <c r="K205" s="410">
        <v>45671</v>
      </c>
      <c r="L205" s="217">
        <v>549.85</v>
      </c>
      <c r="M205" s="410">
        <v>45702</v>
      </c>
      <c r="N205" s="215">
        <v>549.85</v>
      </c>
      <c r="O205" s="410"/>
      <c r="P205" s="411"/>
      <c r="Q205" s="410"/>
      <c r="R205" s="411"/>
      <c r="S205" s="291"/>
      <c r="T205" s="291"/>
      <c r="U205" s="411"/>
      <c r="V205" s="412"/>
      <c r="W205" s="408"/>
      <c r="X205" s="413"/>
      <c r="Y205" s="91">
        <f t="shared" si="5"/>
        <v>1649.55</v>
      </c>
      <c r="Z205" s="91">
        <f t="shared" si="6"/>
        <v>0</v>
      </c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  <c r="IS205" s="14"/>
      <c r="IT205" s="14"/>
      <c r="IU205" s="14"/>
      <c r="IV205" s="14"/>
      <c r="IW205" s="14"/>
      <c r="IX205" s="14"/>
      <c r="IY205" s="14"/>
      <c r="IZ205" s="14"/>
      <c r="JA205" s="14"/>
      <c r="JB205" s="14"/>
      <c r="JC205" s="14"/>
      <c r="JD205" s="14"/>
      <c r="JE205" s="14"/>
      <c r="JF205" s="14"/>
      <c r="JG205" s="14"/>
      <c r="JH205" s="14"/>
      <c r="JI205" s="14"/>
      <c r="JJ205" s="14"/>
      <c r="JK205" s="14"/>
      <c r="JL205" s="14"/>
      <c r="JM205" s="14"/>
      <c r="JN205" s="14"/>
      <c r="JO205" s="14"/>
      <c r="JP205" s="14"/>
      <c r="JQ205" s="14"/>
      <c r="JR205" s="14"/>
      <c r="JS205" s="14"/>
      <c r="JT205" s="14"/>
      <c r="JU205" s="14"/>
      <c r="JV205" s="14"/>
      <c r="JW205" s="14"/>
      <c r="JX205" s="14"/>
      <c r="JY205" s="14"/>
      <c r="JZ205" s="14"/>
      <c r="KA205" s="14"/>
      <c r="KB205" s="14"/>
      <c r="KC205" s="14"/>
      <c r="KD205" s="14"/>
      <c r="KE205" s="14"/>
      <c r="KF205" s="14"/>
      <c r="KG205" s="14"/>
      <c r="KH205" s="14"/>
      <c r="KI205" s="14"/>
      <c r="KJ205" s="14"/>
      <c r="KK205" s="14"/>
      <c r="KL205" s="14"/>
      <c r="KM205" s="14"/>
      <c r="KN205" s="14"/>
      <c r="KO205" s="14"/>
      <c r="KP205" s="14"/>
      <c r="KQ205" s="14"/>
      <c r="KR205" s="14"/>
      <c r="KS205" s="14"/>
      <c r="KT205" s="14"/>
      <c r="KU205" s="14"/>
      <c r="KV205" s="14"/>
      <c r="KW205" s="14"/>
      <c r="KX205" s="14"/>
      <c r="KY205" s="14"/>
      <c r="KZ205" s="14"/>
      <c r="LA205" s="14"/>
      <c r="LB205" s="14"/>
      <c r="LC205" s="14"/>
      <c r="LD205" s="14"/>
      <c r="LE205" s="14"/>
      <c r="LF205" s="14"/>
      <c r="LG205" s="14"/>
      <c r="LH205" s="14"/>
      <c r="LI205" s="14"/>
      <c r="LJ205" s="14"/>
      <c r="LK205" s="14"/>
      <c r="LL205" s="14"/>
      <c r="LM205" s="14"/>
      <c r="LN205" s="14"/>
      <c r="LO205" s="14"/>
      <c r="LP205" s="14"/>
      <c r="LQ205" s="14"/>
      <c r="LR205" s="14"/>
      <c r="LS205" s="14"/>
      <c r="LT205" s="14"/>
      <c r="LU205" s="14"/>
      <c r="LV205" s="14"/>
      <c r="LW205" s="14"/>
      <c r="LX205" s="14"/>
      <c r="LY205" s="14"/>
      <c r="LZ205" s="14"/>
      <c r="MA205" s="14"/>
      <c r="MB205" s="14"/>
      <c r="MC205" s="14"/>
      <c r="MD205" s="14"/>
      <c r="ME205" s="14"/>
      <c r="MF205" s="14"/>
      <c r="MG205" s="14"/>
      <c r="MH205" s="14"/>
      <c r="MI205" s="14"/>
      <c r="MJ205" s="14"/>
      <c r="MK205" s="14"/>
      <c r="ML205" s="14"/>
      <c r="MM205" s="14"/>
      <c r="MN205" s="14"/>
      <c r="MO205" s="14"/>
      <c r="MP205" s="14"/>
      <c r="MQ205" s="14"/>
      <c r="MR205" s="14"/>
      <c r="MS205" s="14"/>
      <c r="MT205" s="14"/>
      <c r="MU205" s="14"/>
      <c r="MV205" s="14"/>
      <c r="MW205" s="14"/>
      <c r="MX205" s="14"/>
      <c r="MY205" s="14"/>
      <c r="MZ205" s="14"/>
      <c r="NA205" s="14"/>
      <c r="NB205" s="14"/>
      <c r="NC205" s="14"/>
      <c r="ND205" s="14"/>
      <c r="NE205" s="14"/>
      <c r="NF205" s="14"/>
      <c r="NG205" s="14"/>
      <c r="NH205" s="14"/>
      <c r="NI205" s="14"/>
      <c r="NJ205" s="14"/>
      <c r="NK205" s="14"/>
      <c r="NL205" s="14"/>
      <c r="NM205" s="14"/>
      <c r="NN205" s="14"/>
      <c r="NO205" s="14"/>
      <c r="NP205" s="14"/>
      <c r="NQ205" s="14"/>
      <c r="NR205" s="14"/>
      <c r="NS205" s="14"/>
      <c r="NT205" s="14"/>
      <c r="NU205" s="14"/>
      <c r="NV205" s="14"/>
      <c r="NW205" s="14"/>
      <c r="NX205" s="14"/>
      <c r="NY205" s="14"/>
      <c r="NZ205" s="14"/>
      <c r="OA205" s="14"/>
      <c r="OB205" s="14"/>
      <c r="OC205" s="14"/>
      <c r="OD205" s="14"/>
      <c r="OE205" s="14"/>
      <c r="OF205" s="14"/>
      <c r="OG205" s="14"/>
      <c r="OH205" s="14"/>
      <c r="OI205" s="14"/>
      <c r="OJ205" s="14"/>
      <c r="OK205" s="14"/>
      <c r="OL205" s="14"/>
      <c r="OM205" s="14"/>
      <c r="ON205" s="14"/>
      <c r="OO205" s="14"/>
      <c r="OP205" s="14"/>
      <c r="OQ205" s="14"/>
      <c r="OR205" s="14"/>
      <c r="OS205" s="14"/>
      <c r="OT205" s="14"/>
      <c r="OU205" s="14"/>
      <c r="OV205" s="14"/>
      <c r="OW205" s="14"/>
      <c r="OX205" s="14"/>
      <c r="OY205" s="14"/>
      <c r="OZ205" s="14"/>
      <c r="PA205" s="14"/>
      <c r="PB205" s="14"/>
      <c r="PC205" s="14"/>
      <c r="PD205" s="14"/>
      <c r="PE205" s="14"/>
      <c r="PF205" s="14"/>
      <c r="PG205" s="14"/>
      <c r="PH205" s="14"/>
      <c r="PI205" s="14"/>
      <c r="PJ205" s="14"/>
      <c r="PK205" s="14"/>
      <c r="PL205" s="14"/>
      <c r="PM205" s="14"/>
      <c r="PN205" s="14"/>
      <c r="PO205" s="14"/>
      <c r="PP205" s="14"/>
      <c r="PQ205" s="14"/>
      <c r="PR205" s="14"/>
      <c r="PS205" s="14"/>
      <c r="PT205" s="14"/>
      <c r="PU205" s="14"/>
      <c r="PV205" s="14"/>
      <c r="PW205" s="14"/>
      <c r="PX205" s="14"/>
      <c r="PY205" s="14"/>
      <c r="PZ205" s="14"/>
      <c r="QA205" s="14"/>
      <c r="QB205" s="14"/>
      <c r="QC205" s="14"/>
      <c r="QD205" s="14"/>
      <c r="QE205" s="14"/>
      <c r="QF205" s="14"/>
      <c r="QG205" s="14"/>
      <c r="QH205" s="14"/>
      <c r="QI205" s="14"/>
      <c r="QJ205" s="14"/>
      <c r="QK205" s="14"/>
      <c r="QL205" s="14"/>
      <c r="QM205" s="14"/>
      <c r="QN205" s="14"/>
      <c r="QO205" s="14"/>
      <c r="QP205" s="14"/>
      <c r="QQ205" s="14"/>
      <c r="QR205" s="14"/>
      <c r="QS205" s="14"/>
      <c r="QT205" s="14"/>
      <c r="QU205" s="14"/>
      <c r="QV205" s="14"/>
      <c r="QW205" s="14"/>
      <c r="QX205" s="14"/>
      <c r="QY205" s="14"/>
      <c r="QZ205" s="14"/>
      <c r="RA205" s="14"/>
      <c r="RB205" s="14"/>
      <c r="RC205" s="14"/>
      <c r="RD205" s="14"/>
      <c r="RE205" s="14"/>
      <c r="RF205" s="14"/>
      <c r="RG205" s="14"/>
      <c r="RH205" s="14"/>
      <c r="RI205" s="14"/>
      <c r="RJ205" s="14"/>
      <c r="RK205" s="14"/>
      <c r="RL205" s="14"/>
      <c r="RM205" s="14"/>
      <c r="RN205" s="14"/>
      <c r="RO205" s="14"/>
      <c r="RP205" s="14"/>
      <c r="RQ205" s="14"/>
      <c r="RR205" s="14"/>
      <c r="RS205" s="14"/>
      <c r="RT205" s="14"/>
      <c r="RU205" s="14"/>
      <c r="RV205" s="14"/>
      <c r="RW205" s="14"/>
      <c r="RX205" s="14"/>
      <c r="RY205" s="14"/>
      <c r="RZ205" s="14"/>
      <c r="SA205" s="14"/>
      <c r="SB205" s="14"/>
      <c r="SC205" s="14"/>
      <c r="SD205" s="14"/>
      <c r="SE205" s="14"/>
      <c r="SF205" s="14"/>
      <c r="SG205" s="14"/>
      <c r="SH205" s="14"/>
      <c r="SI205" s="14"/>
      <c r="SJ205" s="14"/>
      <c r="SK205" s="14"/>
      <c r="SL205" s="14"/>
      <c r="SM205" s="14"/>
      <c r="SN205" s="14"/>
      <c r="SO205" s="14"/>
      <c r="SP205" s="14"/>
      <c r="SQ205" s="14"/>
      <c r="SR205" s="14"/>
      <c r="SS205" s="14"/>
      <c r="ST205" s="14"/>
      <c r="SU205" s="14"/>
      <c r="SV205" s="14"/>
      <c r="SW205" s="14"/>
      <c r="SX205" s="14"/>
      <c r="SY205" s="14"/>
      <c r="SZ205" s="14"/>
      <c r="TA205" s="14"/>
      <c r="TB205" s="14"/>
      <c r="TC205" s="14"/>
      <c r="TD205" s="14"/>
      <c r="TE205" s="14"/>
      <c r="TF205" s="14"/>
      <c r="TG205" s="14"/>
      <c r="TH205" s="14"/>
      <c r="TI205" s="14"/>
      <c r="TJ205" s="14"/>
      <c r="TK205" s="14"/>
      <c r="TL205" s="14"/>
      <c r="TM205" s="14"/>
      <c r="TN205" s="14"/>
      <c r="TO205" s="14"/>
      <c r="TP205" s="14"/>
      <c r="TQ205" s="14"/>
      <c r="TR205" s="14"/>
      <c r="TS205" s="14"/>
      <c r="TT205" s="14"/>
      <c r="TU205" s="14"/>
      <c r="TV205" s="14"/>
      <c r="TW205" s="14"/>
      <c r="TX205" s="14"/>
      <c r="TY205" s="14"/>
      <c r="TZ205" s="14"/>
      <c r="UA205" s="14"/>
      <c r="UB205" s="14"/>
      <c r="UC205" s="14"/>
      <c r="UD205" s="14"/>
      <c r="UE205" s="14"/>
      <c r="UF205" s="14"/>
      <c r="UG205" s="14"/>
      <c r="UH205" s="14"/>
      <c r="UI205" s="14"/>
      <c r="UJ205" s="14"/>
      <c r="UK205" s="14"/>
      <c r="UL205" s="14"/>
      <c r="UM205" s="14"/>
      <c r="UN205" s="14"/>
      <c r="UO205" s="14"/>
      <c r="UP205" s="14"/>
      <c r="UQ205" s="14"/>
      <c r="UR205" s="14"/>
      <c r="US205" s="14"/>
      <c r="UT205" s="14"/>
      <c r="UU205" s="14"/>
      <c r="UV205" s="14"/>
      <c r="UW205" s="14"/>
      <c r="UX205" s="14"/>
      <c r="UY205" s="14"/>
      <c r="UZ205" s="14"/>
      <c r="VA205" s="14"/>
      <c r="VB205" s="14"/>
      <c r="VC205" s="14"/>
      <c r="VD205" s="14"/>
      <c r="VE205" s="14"/>
      <c r="VF205" s="14"/>
      <c r="VG205" s="14"/>
      <c r="VH205" s="14"/>
      <c r="VI205" s="14"/>
      <c r="VJ205" s="14"/>
      <c r="VK205" s="14"/>
      <c r="VL205" s="14"/>
      <c r="VM205" s="14"/>
      <c r="VN205" s="14"/>
      <c r="VO205" s="14"/>
      <c r="VP205" s="14"/>
      <c r="VQ205" s="14"/>
      <c r="VR205" s="14"/>
      <c r="VS205" s="14"/>
      <c r="VT205" s="14"/>
      <c r="VU205" s="14"/>
      <c r="VV205" s="14"/>
      <c r="VW205" s="14"/>
      <c r="VX205" s="14"/>
      <c r="VY205" s="14"/>
      <c r="VZ205" s="14"/>
      <c r="WA205" s="14"/>
      <c r="WB205" s="14"/>
      <c r="WC205" s="14"/>
      <c r="WD205" s="14"/>
      <c r="WE205" s="14"/>
      <c r="WF205" s="14"/>
      <c r="WG205" s="14"/>
      <c r="WH205" s="14"/>
      <c r="WI205" s="14"/>
      <c r="WJ205" s="14"/>
      <c r="WK205" s="14"/>
      <c r="WL205" s="14"/>
      <c r="WM205" s="14"/>
      <c r="WN205" s="14"/>
      <c r="WO205" s="14"/>
      <c r="WP205" s="14"/>
      <c r="WQ205" s="14"/>
      <c r="WR205" s="14"/>
      <c r="WS205" s="14"/>
      <c r="WT205" s="14"/>
      <c r="WU205" s="14"/>
      <c r="WV205" s="14"/>
      <c r="WW205" s="14"/>
      <c r="WX205" s="14"/>
      <c r="WY205" s="14"/>
      <c r="WZ205" s="14"/>
      <c r="XA205" s="14"/>
      <c r="XB205" s="14"/>
      <c r="XC205" s="14"/>
      <c r="XD205" s="14"/>
      <c r="XE205" s="14"/>
      <c r="XF205" s="14"/>
      <c r="XG205" s="14"/>
      <c r="XH205" s="14"/>
      <c r="XI205" s="14"/>
      <c r="XJ205" s="14"/>
      <c r="XK205" s="14"/>
      <c r="XL205" s="14"/>
      <c r="XM205" s="14"/>
      <c r="XN205" s="14"/>
      <c r="XO205" s="14"/>
      <c r="XP205" s="14"/>
      <c r="XQ205" s="14"/>
      <c r="XR205" s="14"/>
      <c r="XS205" s="14"/>
      <c r="XT205" s="14"/>
      <c r="XU205" s="14"/>
      <c r="XV205" s="14"/>
      <c r="XW205" s="14"/>
      <c r="XX205" s="14"/>
      <c r="XY205" s="14"/>
      <c r="XZ205" s="14"/>
      <c r="YA205" s="14"/>
      <c r="YB205" s="14"/>
      <c r="YC205" s="14"/>
      <c r="YD205" s="14"/>
      <c r="YE205" s="14"/>
      <c r="YF205" s="14"/>
      <c r="YG205" s="14"/>
      <c r="YH205" s="14"/>
      <c r="YI205" s="14"/>
      <c r="YJ205" s="14"/>
      <c r="YK205" s="14"/>
      <c r="YL205" s="14"/>
      <c r="YM205" s="14"/>
      <c r="YN205" s="14"/>
      <c r="YO205" s="14"/>
      <c r="YP205" s="14"/>
      <c r="YQ205" s="14"/>
      <c r="YR205" s="14"/>
      <c r="YS205" s="14"/>
      <c r="YT205" s="14"/>
      <c r="YU205" s="14"/>
      <c r="YV205" s="14"/>
      <c r="YW205" s="14"/>
      <c r="YX205" s="14"/>
      <c r="YY205" s="14"/>
      <c r="YZ205" s="14"/>
      <c r="ZA205" s="14"/>
      <c r="ZB205" s="14"/>
      <c r="ZC205" s="14"/>
      <c r="ZD205" s="14"/>
      <c r="ZE205" s="14"/>
      <c r="ZF205" s="14"/>
      <c r="ZG205" s="14"/>
      <c r="ZH205" s="14"/>
      <c r="ZI205" s="14"/>
      <c r="ZJ205" s="14"/>
      <c r="ZK205" s="14"/>
      <c r="ZL205" s="14"/>
      <c r="ZM205" s="14"/>
      <c r="ZN205" s="14"/>
      <c r="ZO205" s="14"/>
      <c r="ZP205" s="14"/>
      <c r="ZQ205" s="14"/>
      <c r="ZR205" s="14"/>
      <c r="ZS205" s="14"/>
      <c r="ZT205" s="14"/>
      <c r="ZU205" s="14"/>
      <c r="ZV205" s="14"/>
      <c r="ZW205" s="14"/>
      <c r="ZX205" s="14"/>
      <c r="ZY205" s="14"/>
      <c r="ZZ205" s="14"/>
      <c r="AAA205" s="14"/>
      <c r="AAB205" s="14"/>
      <c r="AAC205" s="14"/>
      <c r="AAD205" s="14"/>
      <c r="AAE205" s="14"/>
      <c r="AAF205" s="14"/>
      <c r="AAG205" s="14"/>
      <c r="AAH205" s="14"/>
      <c r="AAI205" s="14"/>
      <c r="AAJ205" s="14"/>
      <c r="AAK205" s="14"/>
      <c r="AAL205" s="14"/>
      <c r="AAM205" s="14"/>
      <c r="AAN205" s="14"/>
      <c r="AAO205" s="14"/>
      <c r="AAP205" s="14"/>
      <c r="AAQ205" s="14"/>
      <c r="AAR205" s="14"/>
      <c r="AAS205" s="14"/>
      <c r="AAT205" s="14"/>
      <c r="AAU205" s="14"/>
      <c r="AAV205" s="14"/>
      <c r="AAW205" s="14"/>
      <c r="AAX205" s="14"/>
      <c r="AAY205" s="14"/>
      <c r="AAZ205" s="14"/>
      <c r="ABA205" s="14"/>
      <c r="ABB205" s="14"/>
      <c r="ABC205" s="14"/>
      <c r="ABD205" s="14"/>
      <c r="ABE205" s="14"/>
      <c r="ABF205" s="14"/>
      <c r="ABG205" s="14"/>
      <c r="ABH205" s="14"/>
      <c r="ABI205" s="14"/>
      <c r="ABJ205" s="14"/>
      <c r="ABK205" s="14"/>
      <c r="ABL205" s="14"/>
      <c r="ABM205" s="14"/>
      <c r="ABN205" s="14"/>
      <c r="ABO205" s="14"/>
      <c r="ABP205" s="14"/>
      <c r="ABQ205" s="14"/>
      <c r="ABR205" s="14"/>
      <c r="ABS205" s="14"/>
      <c r="ABT205" s="14"/>
      <c r="ABU205" s="14"/>
      <c r="ABV205" s="14"/>
      <c r="ABW205" s="14"/>
      <c r="ABX205" s="14"/>
      <c r="ABY205" s="14"/>
      <c r="ABZ205" s="14"/>
      <c r="ACA205" s="14"/>
      <c r="ACB205" s="14"/>
      <c r="ACC205" s="14"/>
      <c r="ACD205" s="14"/>
      <c r="ACE205" s="14"/>
      <c r="ACF205" s="14"/>
      <c r="ACG205" s="14"/>
      <c r="ACH205" s="14"/>
      <c r="ACI205" s="14"/>
      <c r="ACJ205" s="14"/>
      <c r="ACK205" s="14"/>
      <c r="ACL205" s="14"/>
      <c r="ACM205" s="14"/>
      <c r="ACN205" s="14"/>
      <c r="ACO205" s="14"/>
      <c r="ACP205" s="14"/>
      <c r="ACQ205" s="14"/>
      <c r="ACR205" s="14"/>
      <c r="ACS205" s="14"/>
      <c r="ACT205" s="14"/>
      <c r="ACU205" s="14"/>
      <c r="ACV205" s="14"/>
      <c r="ACW205" s="14"/>
      <c r="ACX205" s="14"/>
      <c r="ACY205" s="14"/>
      <c r="ACZ205" s="14"/>
      <c r="ADA205" s="14"/>
      <c r="ADB205" s="14"/>
      <c r="ADC205" s="14"/>
      <c r="ADD205" s="14"/>
      <c r="ADE205" s="14"/>
      <c r="ADF205" s="14"/>
      <c r="ADG205" s="14"/>
      <c r="ADH205" s="14"/>
      <c r="ADI205" s="14"/>
      <c r="ADJ205" s="14"/>
      <c r="ADK205" s="14"/>
      <c r="ADL205" s="14"/>
      <c r="ADM205" s="14"/>
      <c r="ADN205" s="14"/>
      <c r="ADO205" s="14"/>
      <c r="ADP205" s="14"/>
      <c r="ADQ205" s="14"/>
      <c r="ADR205" s="14"/>
      <c r="ADS205" s="14"/>
      <c r="ADT205" s="14"/>
      <c r="ADU205" s="14"/>
      <c r="ADV205" s="14"/>
      <c r="ADW205" s="14"/>
      <c r="ADX205" s="14"/>
      <c r="ADY205" s="14"/>
      <c r="ADZ205" s="14"/>
      <c r="AEA205" s="14"/>
      <c r="AEB205" s="14"/>
      <c r="AEC205" s="14"/>
      <c r="AED205" s="14"/>
      <c r="AEE205" s="14"/>
      <c r="AEF205" s="14"/>
      <c r="AEG205" s="14"/>
      <c r="AEH205" s="14"/>
      <c r="AEI205" s="14"/>
      <c r="AEJ205" s="14"/>
      <c r="AEK205" s="14"/>
      <c r="AEL205" s="14"/>
      <c r="AEM205" s="14"/>
      <c r="AEN205" s="14"/>
      <c r="AEO205" s="14"/>
      <c r="AEP205" s="14"/>
      <c r="AEQ205" s="14"/>
      <c r="AER205" s="14"/>
      <c r="AES205" s="14"/>
      <c r="AET205" s="14"/>
      <c r="AEU205" s="14"/>
      <c r="AEV205" s="14"/>
      <c r="AEW205" s="14"/>
      <c r="AEX205" s="14"/>
      <c r="AEY205" s="14"/>
      <c r="AEZ205" s="14"/>
      <c r="AFA205" s="14"/>
      <c r="AFB205" s="14"/>
      <c r="AFC205" s="14"/>
      <c r="AFD205" s="14"/>
      <c r="AFE205" s="14"/>
      <c r="AFF205" s="14"/>
      <c r="AFG205" s="14"/>
      <c r="AFH205" s="14"/>
      <c r="AFI205" s="14"/>
      <c r="AFJ205" s="14"/>
      <c r="AFK205" s="14"/>
      <c r="AFL205" s="14"/>
      <c r="AFM205" s="14"/>
      <c r="AFN205" s="14"/>
      <c r="AFO205" s="14"/>
      <c r="AFP205" s="14"/>
      <c r="AFQ205" s="14"/>
      <c r="AFR205" s="14"/>
      <c r="AFS205" s="14"/>
      <c r="AFT205" s="14"/>
      <c r="AFU205" s="14"/>
      <c r="AFV205" s="14"/>
      <c r="AFW205" s="14"/>
      <c r="AFX205" s="14"/>
      <c r="AFY205" s="14"/>
      <c r="AFZ205" s="14"/>
      <c r="AGA205" s="14"/>
      <c r="AGB205" s="14"/>
      <c r="AGC205" s="14"/>
      <c r="AGD205" s="14"/>
      <c r="AGE205" s="14"/>
      <c r="AGF205" s="14"/>
      <c r="AGG205" s="14"/>
      <c r="AGH205" s="14"/>
      <c r="AGI205" s="14"/>
      <c r="AGJ205" s="14"/>
      <c r="AGK205" s="14"/>
      <c r="AGL205" s="14"/>
      <c r="AGM205" s="14"/>
      <c r="AGN205" s="14"/>
      <c r="AGO205" s="14"/>
      <c r="AGP205" s="14"/>
      <c r="AGQ205" s="14"/>
      <c r="AGR205" s="14"/>
      <c r="AGS205" s="14"/>
      <c r="AGT205" s="14"/>
      <c r="AGU205" s="14"/>
      <c r="AGV205" s="14"/>
      <c r="AGW205" s="14"/>
      <c r="AGX205" s="14"/>
      <c r="AGY205" s="14"/>
      <c r="AGZ205" s="14"/>
      <c r="AHA205" s="14"/>
      <c r="AHB205" s="14"/>
      <c r="AHC205" s="14"/>
      <c r="AHD205" s="14"/>
      <c r="AHE205" s="14"/>
      <c r="AHF205" s="14"/>
      <c r="AHG205" s="14"/>
      <c r="AHH205" s="14"/>
      <c r="AHI205" s="14"/>
      <c r="AHJ205" s="14"/>
      <c r="AHK205" s="14"/>
      <c r="AHL205" s="14"/>
      <c r="AHM205" s="14"/>
      <c r="AHN205" s="14"/>
      <c r="AHO205" s="14"/>
      <c r="AHP205" s="14"/>
      <c r="AHQ205" s="14"/>
      <c r="AHR205" s="14"/>
      <c r="AHS205" s="14"/>
      <c r="AHT205" s="14"/>
      <c r="AHU205" s="14"/>
      <c r="AHV205" s="14"/>
      <c r="AHW205" s="14"/>
      <c r="AHX205" s="14"/>
      <c r="AHY205" s="14"/>
      <c r="AHZ205" s="14"/>
      <c r="AIA205" s="14"/>
      <c r="AIB205" s="14"/>
      <c r="AIC205" s="14"/>
      <c r="AID205" s="14"/>
      <c r="AIE205" s="14"/>
      <c r="AIF205" s="14"/>
      <c r="AIG205" s="14"/>
      <c r="AIH205" s="14"/>
      <c r="AII205" s="14"/>
      <c r="AIJ205" s="14"/>
      <c r="AIK205" s="14"/>
      <c r="AIL205" s="14"/>
      <c r="AIM205" s="14"/>
      <c r="AIN205" s="14"/>
      <c r="AIO205" s="14"/>
      <c r="AIP205" s="14"/>
      <c r="AIQ205" s="14"/>
      <c r="AIR205" s="14"/>
      <c r="AIS205" s="14"/>
      <c r="AIT205" s="14"/>
      <c r="AIU205" s="14"/>
      <c r="AIV205" s="14"/>
      <c r="AIW205" s="14"/>
      <c r="AIX205" s="14"/>
      <c r="AIY205" s="14"/>
      <c r="AIZ205" s="14"/>
      <c r="AJA205" s="14"/>
      <c r="AJB205" s="14"/>
      <c r="AJC205" s="14"/>
      <c r="AJD205" s="14"/>
      <c r="AJE205" s="14"/>
      <c r="AJF205" s="14"/>
      <c r="AJG205" s="14"/>
      <c r="AJH205" s="14"/>
      <c r="AJI205" s="14"/>
      <c r="AJJ205" s="14"/>
      <c r="AJK205" s="14"/>
      <c r="AJL205" s="14"/>
      <c r="AJM205" s="14"/>
      <c r="AJN205" s="14"/>
      <c r="AJO205" s="14"/>
      <c r="AJP205" s="14"/>
      <c r="AJQ205" s="14"/>
      <c r="AJR205" s="14"/>
      <c r="AJS205" s="14"/>
      <c r="AJT205" s="14"/>
      <c r="AJU205" s="14"/>
      <c r="AJV205" s="14"/>
      <c r="AJW205" s="14"/>
      <c r="AJX205" s="14"/>
      <c r="AJY205" s="14"/>
      <c r="AJZ205" s="14"/>
      <c r="AKA205" s="14"/>
      <c r="AKB205" s="14"/>
      <c r="AKC205" s="14"/>
      <c r="AKD205" s="14"/>
      <c r="AKE205" s="14"/>
      <c r="AKF205" s="14"/>
      <c r="AKG205" s="14"/>
      <c r="AKH205" s="14"/>
      <c r="AKI205" s="14"/>
      <c r="AKJ205" s="14"/>
      <c r="AKK205" s="14"/>
      <c r="AKL205" s="14"/>
      <c r="AKM205" s="14"/>
      <c r="AKN205" s="14"/>
      <c r="AKO205" s="14"/>
      <c r="AKP205" s="14"/>
      <c r="AKQ205" s="14"/>
      <c r="AKR205" s="14"/>
      <c r="AKS205" s="14"/>
      <c r="AKT205" s="14"/>
      <c r="AKU205" s="14"/>
      <c r="AKV205" s="14"/>
      <c r="AKW205" s="14"/>
      <c r="AKX205" s="14"/>
      <c r="AKY205" s="14"/>
      <c r="AKZ205" s="14"/>
      <c r="ALA205" s="14"/>
      <c r="ALB205" s="14"/>
      <c r="ALC205" s="14"/>
      <c r="ALD205" s="14"/>
      <c r="ALE205" s="14"/>
      <c r="ALF205" s="14"/>
      <c r="ALG205" s="14"/>
      <c r="ALH205" s="14"/>
      <c r="ALI205" s="14"/>
      <c r="ALJ205" s="14"/>
      <c r="ALK205" s="14"/>
      <c r="ALL205" s="14"/>
      <c r="ALM205" s="14"/>
      <c r="ALN205" s="14"/>
      <c r="ALO205" s="14"/>
      <c r="ALP205" s="14"/>
      <c r="ALQ205" s="14"/>
      <c r="ALR205" s="14"/>
      <c r="ALS205" s="14"/>
      <c r="ALT205" s="14"/>
      <c r="ALU205" s="14"/>
      <c r="ALV205" s="14"/>
      <c r="ALW205" s="14"/>
      <c r="ALX205" s="14"/>
      <c r="ALY205" s="14"/>
      <c r="ALZ205" s="14"/>
      <c r="AMA205" s="14"/>
      <c r="AMB205" s="14"/>
      <c r="AMC205" s="14"/>
      <c r="AMD205" s="14"/>
      <c r="AME205" s="14"/>
      <c r="AMF205" s="14"/>
      <c r="AMG205" s="14"/>
      <c r="AMH205" s="14"/>
      <c r="AMI205" s="14"/>
      <c r="AMJ205" s="14"/>
      <c r="AMK205" s="14"/>
      <c r="AML205" s="14"/>
      <c r="AMM205" s="14"/>
      <c r="AMN205" s="14"/>
      <c r="AMO205" s="14"/>
      <c r="AMP205" s="14"/>
      <c r="AMQ205" s="14"/>
      <c r="AMR205" s="14"/>
      <c r="AMS205" s="14"/>
      <c r="AMT205" s="14"/>
      <c r="AMU205" s="14"/>
      <c r="AMV205" s="14"/>
      <c r="AMW205" s="14"/>
      <c r="AMX205" s="14"/>
      <c r="AMY205" s="14"/>
      <c r="AMZ205" s="14"/>
      <c r="ANA205" s="14"/>
      <c r="ANB205" s="14"/>
      <c r="ANC205" s="14"/>
      <c r="AND205" s="14"/>
      <c r="ANE205" s="14"/>
      <c r="ANF205" s="14"/>
      <c r="ANG205" s="14"/>
      <c r="ANH205" s="14"/>
      <c r="ANI205" s="14"/>
      <c r="ANJ205" s="14"/>
      <c r="ANK205" s="14"/>
      <c r="ANL205" s="14"/>
      <c r="ANM205" s="14"/>
      <c r="ANN205" s="14"/>
      <c r="ANO205" s="14"/>
      <c r="ANP205" s="14"/>
      <c r="ANQ205" s="14"/>
      <c r="ANR205" s="14"/>
      <c r="ANS205" s="14"/>
      <c r="ANT205" s="14"/>
      <c r="ANU205" s="14"/>
      <c r="ANV205" s="14"/>
      <c r="ANW205" s="14"/>
      <c r="ANX205" s="14"/>
      <c r="ANY205" s="14"/>
      <c r="ANZ205" s="14"/>
      <c r="AOA205" s="14"/>
      <c r="AOB205" s="14"/>
      <c r="AOC205" s="14"/>
      <c r="AOD205" s="14"/>
      <c r="AOE205" s="14"/>
      <c r="AOF205" s="14"/>
      <c r="AOG205" s="14"/>
      <c r="AOH205" s="14"/>
      <c r="AOI205" s="14"/>
      <c r="AOJ205" s="14"/>
      <c r="AOK205" s="14"/>
      <c r="AOL205" s="14"/>
      <c r="AOM205" s="14"/>
      <c r="AON205" s="14"/>
      <c r="AOO205" s="14"/>
      <c r="AOP205" s="14"/>
      <c r="AOQ205" s="14"/>
      <c r="AOR205" s="14"/>
      <c r="AOS205" s="14"/>
      <c r="AOT205" s="14"/>
      <c r="AOU205" s="14"/>
      <c r="AOV205" s="14"/>
      <c r="AOW205" s="14"/>
      <c r="AOX205" s="14"/>
      <c r="AOY205" s="14"/>
      <c r="AOZ205" s="14"/>
      <c r="APA205" s="14"/>
      <c r="APB205" s="14"/>
      <c r="APC205" s="14"/>
      <c r="APD205" s="14"/>
      <c r="APE205" s="14"/>
      <c r="APF205" s="14"/>
      <c r="APG205" s="14"/>
      <c r="APH205" s="14"/>
      <c r="API205" s="14"/>
      <c r="APJ205" s="14"/>
      <c r="APK205" s="14"/>
      <c r="APL205" s="14"/>
      <c r="APM205" s="14"/>
      <c r="APN205" s="14"/>
      <c r="APO205" s="14"/>
      <c r="APP205" s="14"/>
      <c r="APQ205" s="14"/>
      <c r="APR205" s="14"/>
      <c r="APS205" s="14"/>
      <c r="APT205" s="14"/>
      <c r="APU205" s="14"/>
      <c r="APV205" s="14"/>
      <c r="APW205" s="14"/>
      <c r="APX205" s="14"/>
      <c r="APY205" s="14"/>
      <c r="APZ205" s="14"/>
      <c r="AQA205" s="14"/>
      <c r="AQB205" s="14"/>
      <c r="AQC205" s="14"/>
      <c r="AQD205" s="14"/>
      <c r="AQE205" s="14"/>
      <c r="AQF205" s="14"/>
      <c r="AQG205" s="14"/>
      <c r="AQH205" s="14"/>
      <c r="AQI205" s="14"/>
      <c r="AQJ205" s="14"/>
      <c r="AQK205" s="14"/>
      <c r="AQL205" s="14"/>
      <c r="AQM205" s="14"/>
      <c r="AQN205" s="14"/>
      <c r="AQO205" s="14"/>
      <c r="AQP205" s="14"/>
      <c r="AQQ205" s="14"/>
      <c r="AQR205" s="14"/>
      <c r="AQS205" s="14"/>
      <c r="AQT205" s="14"/>
      <c r="AQU205" s="14"/>
      <c r="AQV205" s="14"/>
      <c r="AQW205" s="14"/>
      <c r="AQX205" s="14"/>
      <c r="AQY205" s="14"/>
      <c r="AQZ205" s="14"/>
      <c r="ARA205" s="14"/>
      <c r="ARB205" s="14"/>
      <c r="ARC205" s="14"/>
      <c r="ARD205" s="14"/>
      <c r="ARE205" s="14"/>
      <c r="ARF205" s="14"/>
      <c r="ARG205" s="14"/>
      <c r="ARH205" s="14"/>
      <c r="ARI205" s="14"/>
      <c r="ARJ205" s="14"/>
      <c r="ARK205" s="14"/>
      <c r="ARL205" s="14"/>
      <c r="ARM205" s="14"/>
      <c r="ARN205" s="14"/>
      <c r="ARO205" s="14"/>
      <c r="ARP205" s="14"/>
      <c r="ARQ205" s="14"/>
      <c r="ARR205" s="14"/>
      <c r="ARS205" s="14"/>
      <c r="ART205" s="14"/>
      <c r="ARU205" s="14"/>
      <c r="ARV205" s="14"/>
      <c r="ARW205" s="14"/>
      <c r="ARX205" s="14"/>
      <c r="ARY205" s="14"/>
      <c r="ARZ205" s="14"/>
      <c r="ASA205" s="14"/>
      <c r="ASB205" s="14"/>
      <c r="ASC205" s="14"/>
      <c r="ASD205" s="14"/>
      <c r="ASE205" s="14"/>
      <c r="ASF205" s="14"/>
      <c r="ASG205" s="14"/>
      <c r="ASH205" s="14"/>
      <c r="ASI205" s="14"/>
      <c r="ASJ205" s="14"/>
      <c r="ASK205" s="14"/>
      <c r="ASL205" s="14"/>
      <c r="ASM205" s="14"/>
      <c r="ASN205" s="14"/>
      <c r="ASO205" s="14"/>
      <c r="ASP205" s="14"/>
      <c r="ASQ205" s="14"/>
      <c r="ASR205" s="14"/>
      <c r="ASS205" s="14"/>
      <c r="AST205" s="14"/>
      <c r="ASU205" s="14"/>
      <c r="ASV205" s="14"/>
      <c r="ASW205" s="14"/>
      <c r="ASX205" s="14"/>
      <c r="ASY205" s="14"/>
      <c r="ASZ205" s="14"/>
      <c r="ATA205" s="14"/>
      <c r="ATB205" s="14"/>
      <c r="ATC205" s="14"/>
      <c r="ATD205" s="14"/>
      <c r="ATE205" s="14"/>
      <c r="ATF205" s="14"/>
      <c r="ATG205" s="14"/>
      <c r="ATH205" s="14"/>
      <c r="ATI205" s="14"/>
      <c r="ATJ205" s="14"/>
      <c r="ATK205" s="14"/>
      <c r="ATL205" s="14"/>
      <c r="ATM205" s="14"/>
      <c r="ATN205" s="14"/>
      <c r="ATO205" s="14"/>
      <c r="ATP205" s="14"/>
      <c r="ATQ205" s="14"/>
      <c r="ATR205" s="14"/>
      <c r="ATS205" s="14"/>
      <c r="ATT205" s="14"/>
      <c r="ATU205" s="14"/>
      <c r="ATV205" s="14"/>
      <c r="ATW205" s="14"/>
      <c r="ATX205" s="14"/>
      <c r="ATY205" s="14"/>
      <c r="ATZ205" s="14"/>
      <c r="AUA205" s="14"/>
      <c r="AUB205" s="14"/>
      <c r="AUC205" s="14"/>
      <c r="AUD205" s="14"/>
      <c r="AUE205" s="14"/>
      <c r="AUF205" s="14"/>
      <c r="AUG205" s="14"/>
      <c r="AUH205" s="14"/>
      <c r="AUI205" s="14"/>
      <c r="AUJ205" s="14"/>
      <c r="AUK205" s="14"/>
      <c r="AUL205" s="14"/>
      <c r="AUM205" s="14"/>
      <c r="AUN205" s="14"/>
      <c r="AUO205" s="14"/>
      <c r="AUP205" s="14"/>
      <c r="AUQ205" s="14"/>
      <c r="AUR205" s="14"/>
      <c r="AUS205" s="14"/>
      <c r="AUT205" s="14"/>
      <c r="AUU205" s="14"/>
      <c r="AUV205" s="14"/>
      <c r="AUW205" s="14"/>
      <c r="AUX205" s="14"/>
      <c r="AUY205" s="14"/>
      <c r="AUZ205" s="14"/>
      <c r="AVA205" s="14"/>
      <c r="AVB205" s="14"/>
      <c r="AVC205" s="14"/>
      <c r="AVD205" s="14"/>
      <c r="AVE205" s="14"/>
      <c r="AVF205" s="14"/>
      <c r="AVG205" s="14"/>
      <c r="AVH205" s="14"/>
      <c r="AVI205" s="14"/>
      <c r="AVJ205" s="14"/>
      <c r="AVK205" s="14"/>
      <c r="AVL205" s="14"/>
      <c r="AVM205" s="14"/>
      <c r="AVN205" s="14"/>
      <c r="AVO205" s="14"/>
      <c r="AVP205" s="14"/>
      <c r="AVQ205" s="14"/>
      <c r="AVR205" s="14"/>
      <c r="AVS205" s="14"/>
      <c r="AVT205" s="14"/>
      <c r="AVU205" s="14"/>
      <c r="AVV205" s="14"/>
      <c r="AVW205" s="14"/>
      <c r="AVX205" s="14"/>
      <c r="AVY205" s="14"/>
      <c r="AVZ205" s="14"/>
      <c r="AWA205" s="14"/>
      <c r="AWB205" s="14"/>
      <c r="AWC205" s="14"/>
      <c r="AWD205" s="14"/>
      <c r="AWE205" s="14"/>
      <c r="AWF205" s="14"/>
      <c r="AWG205" s="14"/>
      <c r="AWH205" s="14"/>
      <c r="AWI205" s="14"/>
      <c r="AWJ205" s="14"/>
      <c r="AWK205" s="14"/>
      <c r="AWL205" s="14"/>
      <c r="AWM205" s="14"/>
      <c r="AWN205" s="14"/>
      <c r="AWO205" s="14"/>
      <c r="AWP205" s="14"/>
      <c r="AWQ205" s="14"/>
      <c r="AWR205" s="14"/>
      <c r="AWS205" s="14"/>
      <c r="AWT205" s="14"/>
      <c r="AWU205" s="14"/>
      <c r="AWV205" s="14"/>
      <c r="AWW205" s="14"/>
      <c r="AWX205" s="14"/>
      <c r="AWY205" s="14"/>
      <c r="AWZ205" s="14"/>
      <c r="AXA205" s="14"/>
      <c r="AXB205" s="14"/>
      <c r="AXC205" s="14"/>
      <c r="AXD205" s="14"/>
      <c r="AXE205" s="14"/>
      <c r="AXF205" s="14"/>
      <c r="AXG205" s="14"/>
      <c r="AXH205" s="14"/>
      <c r="AXI205" s="14"/>
      <c r="AXJ205" s="14"/>
      <c r="AXK205" s="14"/>
      <c r="AXL205" s="14"/>
      <c r="AXM205" s="14"/>
      <c r="AXN205" s="14"/>
      <c r="AXO205" s="14"/>
      <c r="AXP205" s="14"/>
      <c r="AXQ205" s="14"/>
      <c r="AXR205" s="14"/>
      <c r="AXS205" s="14"/>
      <c r="AXT205" s="14"/>
      <c r="AXU205" s="14"/>
      <c r="AXV205" s="14"/>
      <c r="AXW205" s="14"/>
      <c r="AXX205" s="14"/>
      <c r="AXY205" s="14"/>
      <c r="AXZ205" s="14"/>
      <c r="AYA205" s="14"/>
      <c r="AYB205" s="14"/>
      <c r="AYC205" s="14"/>
      <c r="AYD205" s="14"/>
      <c r="AYE205" s="14"/>
      <c r="AYF205" s="14"/>
      <c r="AYG205" s="14"/>
      <c r="AYH205" s="14"/>
      <c r="AYI205" s="14"/>
      <c r="AYJ205" s="14"/>
      <c r="AYK205" s="14"/>
      <c r="AYL205" s="14"/>
      <c r="AYM205" s="14"/>
      <c r="AYN205" s="14"/>
      <c r="AYO205" s="14"/>
      <c r="AYP205" s="14"/>
      <c r="AYQ205" s="14"/>
      <c r="AYR205" s="14"/>
      <c r="AYS205" s="14"/>
      <c r="AYT205" s="14"/>
      <c r="AYU205" s="14"/>
      <c r="AYV205" s="14"/>
      <c r="AYW205" s="14"/>
      <c r="AYX205" s="14"/>
      <c r="AYY205" s="14"/>
      <c r="AYZ205" s="14"/>
      <c r="AZA205" s="14"/>
      <c r="AZB205" s="14"/>
      <c r="AZC205" s="14"/>
      <c r="AZD205" s="14"/>
      <c r="AZE205" s="14"/>
      <c r="AZF205" s="14"/>
      <c r="AZG205" s="14"/>
      <c r="AZH205" s="14"/>
      <c r="AZI205" s="14"/>
      <c r="AZJ205" s="14"/>
      <c r="AZK205" s="14"/>
      <c r="AZL205" s="14"/>
      <c r="AZM205" s="14"/>
      <c r="AZN205" s="14"/>
      <c r="AZO205" s="14"/>
      <c r="AZP205" s="14"/>
      <c r="AZQ205" s="14"/>
      <c r="AZR205" s="14"/>
      <c r="AZS205" s="14"/>
      <c r="AZT205" s="14"/>
      <c r="AZU205" s="14"/>
      <c r="AZV205" s="14"/>
      <c r="AZW205" s="14"/>
      <c r="AZX205" s="14"/>
      <c r="AZY205" s="14"/>
      <c r="AZZ205" s="14"/>
      <c r="BAA205" s="14"/>
      <c r="BAB205" s="14"/>
      <c r="BAC205" s="14"/>
      <c r="BAD205" s="14"/>
      <c r="BAE205" s="14"/>
      <c r="BAF205" s="14"/>
      <c r="BAG205" s="14"/>
      <c r="BAH205" s="14"/>
      <c r="BAI205" s="14"/>
      <c r="BAJ205" s="14"/>
      <c r="BAK205" s="14"/>
      <c r="BAL205" s="14"/>
      <c r="BAM205" s="14"/>
      <c r="BAN205" s="14"/>
      <c r="BAO205" s="14"/>
      <c r="BAP205" s="14"/>
      <c r="BAQ205" s="14"/>
      <c r="BAR205" s="14"/>
      <c r="BAS205" s="14"/>
      <c r="BAT205" s="14"/>
      <c r="BAU205" s="14"/>
      <c r="BAV205" s="14"/>
      <c r="BAW205" s="14"/>
      <c r="BAX205" s="14"/>
      <c r="BAY205" s="14"/>
      <c r="BAZ205" s="14"/>
      <c r="BBA205" s="14"/>
      <c r="BBB205" s="14"/>
      <c r="BBC205" s="14"/>
      <c r="BBD205" s="14"/>
      <c r="BBE205" s="14"/>
      <c r="BBF205" s="14"/>
      <c r="BBG205" s="14"/>
      <c r="BBH205" s="14"/>
      <c r="BBI205" s="14"/>
      <c r="BBJ205" s="14"/>
      <c r="BBK205" s="14"/>
      <c r="BBL205" s="14"/>
      <c r="BBM205" s="14"/>
      <c r="BBN205" s="14"/>
      <c r="BBO205" s="14"/>
      <c r="BBP205" s="14"/>
      <c r="BBQ205" s="14"/>
      <c r="BBR205" s="14"/>
      <c r="BBS205" s="14"/>
      <c r="BBT205" s="14"/>
      <c r="BBU205" s="14"/>
      <c r="BBV205" s="14"/>
      <c r="BBW205" s="14"/>
      <c r="BBX205" s="14"/>
      <c r="BBY205" s="14"/>
      <c r="BBZ205" s="14"/>
      <c r="BCA205" s="14"/>
      <c r="BCB205" s="14"/>
      <c r="BCC205" s="14"/>
      <c r="BCD205" s="14"/>
      <c r="BCE205" s="14"/>
      <c r="BCF205" s="14"/>
      <c r="BCG205" s="14"/>
      <c r="BCH205" s="14"/>
      <c r="BCI205" s="14"/>
      <c r="BCJ205" s="14"/>
      <c r="BCK205" s="14"/>
      <c r="BCL205" s="14"/>
      <c r="BCM205" s="14"/>
      <c r="BCN205" s="14"/>
      <c r="BCO205" s="14"/>
      <c r="BCP205" s="14"/>
      <c r="BCQ205" s="14"/>
      <c r="BCR205" s="14"/>
      <c r="BCS205" s="14"/>
      <c r="BCT205" s="14"/>
      <c r="BCU205" s="14"/>
      <c r="BCV205" s="14"/>
      <c r="BCW205" s="14"/>
      <c r="BCX205" s="14"/>
      <c r="BCY205" s="14"/>
      <c r="BCZ205" s="14"/>
      <c r="BDA205" s="14"/>
      <c r="BDB205" s="14"/>
      <c r="BDC205" s="14"/>
      <c r="BDD205" s="14"/>
      <c r="BDE205" s="14"/>
      <c r="BDF205" s="14"/>
      <c r="BDG205" s="14"/>
      <c r="BDH205" s="14"/>
      <c r="BDI205" s="14"/>
      <c r="BDJ205" s="14"/>
      <c r="BDK205" s="14"/>
      <c r="BDL205" s="14"/>
      <c r="BDM205" s="14"/>
      <c r="BDN205" s="14"/>
      <c r="BDO205" s="14"/>
      <c r="BDP205" s="14"/>
      <c r="BDQ205" s="14"/>
      <c r="BDR205" s="14"/>
      <c r="BDS205" s="14"/>
      <c r="BDT205" s="14"/>
      <c r="BDU205" s="14"/>
      <c r="BDV205" s="14"/>
      <c r="BDW205" s="14"/>
      <c r="BDX205" s="14"/>
      <c r="BDY205" s="14"/>
      <c r="BDZ205" s="14"/>
      <c r="BEA205" s="14"/>
      <c r="BEB205" s="14"/>
      <c r="BEC205" s="14"/>
      <c r="BED205" s="14"/>
      <c r="BEE205" s="14"/>
      <c r="BEF205" s="14"/>
      <c r="BEG205" s="14"/>
      <c r="BEH205" s="14"/>
      <c r="BEI205" s="14"/>
      <c r="BEJ205" s="14"/>
      <c r="BEK205" s="14"/>
      <c r="BEL205" s="14"/>
      <c r="BEM205" s="14"/>
      <c r="BEN205" s="14"/>
      <c r="BEO205" s="14"/>
      <c r="BEP205" s="14"/>
      <c r="BEQ205" s="14"/>
      <c r="BER205" s="14"/>
      <c r="BES205" s="14"/>
      <c r="BET205" s="14"/>
      <c r="BEU205" s="14"/>
      <c r="BEV205" s="14"/>
      <c r="BEW205" s="14"/>
      <c r="BEX205" s="14"/>
      <c r="BEY205" s="14"/>
      <c r="BEZ205" s="14"/>
      <c r="BFA205" s="14"/>
      <c r="BFB205" s="14"/>
      <c r="BFC205" s="14"/>
      <c r="BFD205" s="14"/>
      <c r="BFE205" s="14"/>
      <c r="BFF205" s="14"/>
      <c r="BFG205" s="14"/>
      <c r="BFH205" s="14"/>
      <c r="BFI205" s="14"/>
      <c r="BFJ205" s="14"/>
      <c r="BFK205" s="14"/>
      <c r="BFL205" s="14"/>
      <c r="BFM205" s="14"/>
      <c r="BFN205" s="14"/>
      <c r="BFO205" s="14"/>
      <c r="BFP205" s="14"/>
      <c r="BFQ205" s="14"/>
      <c r="BFR205" s="14"/>
      <c r="BFS205" s="14"/>
      <c r="BFT205" s="14"/>
      <c r="BFU205" s="14"/>
      <c r="BFV205" s="14"/>
      <c r="BFW205" s="14"/>
      <c r="BFX205" s="14"/>
      <c r="BFY205" s="14"/>
      <c r="BFZ205" s="14"/>
      <c r="BGA205" s="14"/>
      <c r="BGB205" s="14"/>
      <c r="BGC205" s="14"/>
      <c r="BGD205" s="14"/>
      <c r="BGE205" s="14"/>
      <c r="BGF205" s="14"/>
      <c r="BGG205" s="14"/>
      <c r="BGH205" s="14"/>
      <c r="BGI205" s="14"/>
      <c r="BGJ205" s="14"/>
      <c r="BGK205" s="14"/>
      <c r="BGL205" s="14"/>
      <c r="BGM205" s="14"/>
      <c r="BGN205" s="14"/>
      <c r="BGO205" s="14"/>
      <c r="BGP205" s="14"/>
      <c r="BGQ205" s="14"/>
      <c r="BGR205" s="14"/>
      <c r="BGS205" s="14"/>
      <c r="BGT205" s="14"/>
      <c r="BGU205" s="14"/>
      <c r="BGV205" s="14"/>
      <c r="BGW205" s="14"/>
      <c r="BGX205" s="14"/>
      <c r="BGY205" s="14"/>
      <c r="BGZ205" s="14"/>
      <c r="BHA205" s="14"/>
      <c r="BHB205" s="14"/>
      <c r="BHC205" s="14"/>
      <c r="BHD205" s="14"/>
      <c r="BHE205" s="14"/>
      <c r="BHF205" s="14"/>
      <c r="BHG205" s="14"/>
      <c r="BHH205" s="14"/>
      <c r="BHI205" s="14"/>
      <c r="BHJ205" s="14"/>
      <c r="BHK205" s="14"/>
      <c r="BHL205" s="14"/>
      <c r="BHM205" s="14"/>
      <c r="BHN205" s="14"/>
      <c r="BHO205" s="14"/>
      <c r="BHP205" s="14"/>
      <c r="BHQ205" s="14"/>
      <c r="BHR205" s="14"/>
      <c r="BHS205" s="14"/>
      <c r="BHT205" s="14"/>
      <c r="BHU205" s="14"/>
      <c r="BHV205" s="14"/>
      <c r="BHW205" s="14"/>
      <c r="BHX205" s="14"/>
      <c r="BHY205" s="14"/>
      <c r="BHZ205" s="14"/>
      <c r="BIA205" s="14"/>
      <c r="BIB205" s="14"/>
      <c r="BIC205" s="14"/>
      <c r="BID205" s="14"/>
      <c r="BIE205" s="14"/>
      <c r="BIF205" s="14"/>
      <c r="BIG205" s="14"/>
      <c r="BIH205" s="14"/>
      <c r="BII205" s="14"/>
      <c r="BIJ205" s="14"/>
      <c r="BIK205" s="14"/>
      <c r="BIL205" s="14"/>
      <c r="BIM205" s="14"/>
      <c r="BIN205" s="14"/>
      <c r="BIO205" s="14"/>
      <c r="BIP205" s="14"/>
      <c r="BIQ205" s="14"/>
      <c r="BIR205" s="14"/>
      <c r="BIS205" s="14"/>
      <c r="BIT205" s="14"/>
      <c r="BIU205" s="14"/>
      <c r="BIV205" s="14"/>
      <c r="BIW205" s="14"/>
      <c r="BIX205" s="14"/>
      <c r="BIY205" s="14"/>
      <c r="BIZ205" s="14"/>
      <c r="BJA205" s="14"/>
      <c r="BJB205" s="14"/>
      <c r="BJC205" s="14"/>
      <c r="BJD205" s="14"/>
      <c r="BJE205" s="14"/>
      <c r="BJF205" s="14"/>
      <c r="BJG205" s="14"/>
      <c r="BJH205" s="14"/>
      <c r="BJI205" s="14"/>
      <c r="BJJ205" s="14"/>
      <c r="BJK205" s="14"/>
      <c r="BJL205" s="14"/>
      <c r="BJM205" s="14"/>
      <c r="BJN205" s="14"/>
      <c r="BJO205" s="14"/>
      <c r="BJP205" s="14"/>
      <c r="BJQ205" s="14"/>
      <c r="BJR205" s="14"/>
      <c r="BJS205" s="14"/>
      <c r="BJT205" s="14"/>
      <c r="BJU205" s="14"/>
      <c r="BJV205" s="14"/>
      <c r="BJW205" s="14"/>
      <c r="BJX205" s="14"/>
      <c r="BJY205" s="14"/>
      <c r="BJZ205" s="14"/>
      <c r="BKA205" s="14"/>
      <c r="BKB205" s="14"/>
      <c r="BKC205" s="14"/>
      <c r="BKD205" s="14"/>
      <c r="BKE205" s="14"/>
      <c r="BKF205" s="14"/>
      <c r="BKG205" s="14"/>
      <c r="BKH205" s="14"/>
      <c r="BKI205" s="14"/>
      <c r="BKJ205" s="14"/>
      <c r="BKK205" s="14"/>
      <c r="BKL205" s="14"/>
      <c r="BKM205" s="14"/>
      <c r="BKN205" s="14"/>
      <c r="BKO205" s="14"/>
      <c r="BKP205" s="14"/>
      <c r="BKQ205" s="14"/>
      <c r="BKR205" s="14"/>
      <c r="BKS205" s="14"/>
      <c r="BKT205" s="14"/>
      <c r="BKU205" s="14"/>
      <c r="BKV205" s="14"/>
      <c r="BKW205" s="14"/>
      <c r="BKX205" s="14"/>
      <c r="BKY205" s="14"/>
      <c r="BKZ205" s="14"/>
      <c r="BLA205" s="14"/>
      <c r="BLB205" s="14"/>
      <c r="BLC205" s="14"/>
      <c r="BLD205" s="14"/>
      <c r="BLE205" s="14"/>
      <c r="BLF205" s="14"/>
      <c r="BLG205" s="14"/>
      <c r="BLH205" s="14"/>
      <c r="BLI205" s="14"/>
      <c r="BLJ205" s="14"/>
      <c r="BLK205" s="14"/>
      <c r="BLL205" s="14"/>
      <c r="BLM205" s="14"/>
      <c r="BLN205" s="14"/>
      <c r="BLO205" s="14"/>
      <c r="BLP205" s="14"/>
      <c r="BLQ205" s="14"/>
      <c r="BLR205" s="14"/>
      <c r="BLS205" s="14"/>
      <c r="BLT205" s="14"/>
      <c r="BLU205" s="14"/>
      <c r="BLV205" s="14"/>
      <c r="BLW205" s="14"/>
      <c r="BLX205" s="14"/>
      <c r="BLY205" s="14"/>
      <c r="BLZ205" s="14"/>
      <c r="BMA205" s="14"/>
      <c r="BMB205" s="14"/>
      <c r="BMC205" s="14"/>
      <c r="BMD205" s="14"/>
      <c r="BME205" s="14"/>
      <c r="BMF205" s="14"/>
      <c r="BMG205" s="14"/>
      <c r="BMH205" s="14"/>
      <c r="BMI205" s="14"/>
      <c r="BMJ205" s="14"/>
      <c r="BMK205" s="14"/>
      <c r="BML205" s="14"/>
      <c r="BMM205" s="14"/>
      <c r="BMN205" s="14"/>
      <c r="BMO205" s="14"/>
      <c r="BMP205" s="14"/>
      <c r="BMQ205" s="14"/>
      <c r="BMR205" s="14"/>
      <c r="BMS205" s="14"/>
      <c r="BMT205" s="14"/>
      <c r="BMU205" s="14"/>
      <c r="BMV205" s="14"/>
      <c r="BMW205" s="14"/>
      <c r="BMX205" s="14"/>
      <c r="BMY205" s="14"/>
      <c r="BMZ205" s="14"/>
      <c r="BNA205" s="14"/>
      <c r="BNB205" s="14"/>
      <c r="BNC205" s="14"/>
      <c r="BND205" s="14"/>
      <c r="BNE205" s="14"/>
      <c r="BNF205" s="14"/>
      <c r="BNG205" s="14"/>
      <c r="BNH205" s="14"/>
      <c r="BNI205" s="14"/>
      <c r="BNJ205" s="14"/>
      <c r="BNK205" s="14"/>
      <c r="BNL205" s="14"/>
      <c r="BNM205" s="14"/>
      <c r="BNN205" s="14"/>
      <c r="BNO205" s="14"/>
      <c r="BNP205" s="14"/>
      <c r="BNQ205" s="14"/>
      <c r="BNR205" s="14"/>
      <c r="BNS205" s="14"/>
      <c r="BNT205" s="14"/>
      <c r="BNU205" s="14"/>
      <c r="BNV205" s="14"/>
      <c r="BNW205" s="14"/>
      <c r="BNX205" s="14"/>
      <c r="BNY205" s="14"/>
      <c r="BNZ205" s="14"/>
      <c r="BOA205" s="14"/>
      <c r="BOB205" s="14"/>
      <c r="BOC205" s="14"/>
      <c r="BOD205" s="14"/>
      <c r="BOE205" s="14"/>
      <c r="BOF205" s="14"/>
      <c r="BOG205" s="14"/>
      <c r="BOH205" s="14"/>
      <c r="BOI205" s="14"/>
      <c r="BOJ205" s="14"/>
      <c r="BOK205" s="14"/>
      <c r="BOL205" s="14"/>
      <c r="BOM205" s="14"/>
      <c r="BON205" s="14"/>
      <c r="BOO205" s="14"/>
      <c r="BOP205" s="14"/>
      <c r="BOQ205" s="14"/>
      <c r="BOR205" s="14"/>
      <c r="BOS205" s="14"/>
      <c r="BOT205" s="14"/>
      <c r="BOU205" s="14"/>
      <c r="BOV205" s="14"/>
      <c r="BOW205" s="14"/>
      <c r="BOX205" s="14"/>
      <c r="BOY205" s="14"/>
      <c r="BOZ205" s="14"/>
      <c r="BPA205" s="14"/>
      <c r="BPB205" s="14"/>
      <c r="BPC205" s="14"/>
      <c r="BPD205" s="14"/>
      <c r="BPE205" s="14"/>
      <c r="BPF205" s="14"/>
      <c r="BPG205" s="14"/>
      <c r="BPH205" s="14"/>
      <c r="BPI205" s="14"/>
      <c r="BPJ205" s="14"/>
      <c r="BPK205" s="14"/>
      <c r="BPL205" s="14"/>
      <c r="BPM205" s="14"/>
      <c r="BPN205" s="14"/>
      <c r="BPO205" s="14"/>
      <c r="BPP205" s="14"/>
      <c r="BPQ205" s="14"/>
      <c r="BPR205" s="14"/>
      <c r="BPS205" s="14"/>
      <c r="BPT205" s="14"/>
      <c r="BPU205" s="14"/>
      <c r="BPV205" s="14"/>
      <c r="BPW205" s="14"/>
      <c r="BPX205" s="14"/>
      <c r="BPY205" s="14"/>
      <c r="BPZ205" s="14"/>
      <c r="BQA205" s="14"/>
      <c r="BQB205" s="14"/>
      <c r="BQC205" s="14"/>
      <c r="BQD205" s="14"/>
      <c r="BQE205" s="14"/>
      <c r="BQF205" s="14"/>
      <c r="BQG205" s="14"/>
      <c r="BQH205" s="14"/>
      <c r="BQI205" s="14"/>
      <c r="BQJ205" s="14"/>
      <c r="BQK205" s="14"/>
      <c r="BQL205" s="14"/>
      <c r="BQM205" s="14"/>
      <c r="BQN205" s="14"/>
      <c r="BQO205" s="14"/>
      <c r="BQP205" s="14"/>
      <c r="BQQ205" s="14"/>
      <c r="BQR205" s="14"/>
      <c r="BQS205" s="14"/>
      <c r="BQT205" s="14"/>
      <c r="BQU205" s="14"/>
      <c r="BQV205" s="14"/>
      <c r="BQW205" s="14"/>
      <c r="BQX205" s="14"/>
      <c r="BQY205" s="14"/>
      <c r="BQZ205" s="14"/>
      <c r="BRA205" s="14"/>
      <c r="BRB205" s="14"/>
      <c r="BRC205" s="14"/>
      <c r="BRD205" s="14"/>
      <c r="BRE205" s="14"/>
      <c r="BRF205" s="14"/>
      <c r="BRG205" s="14"/>
      <c r="BRH205" s="14"/>
      <c r="BRI205" s="14"/>
      <c r="BRJ205" s="14"/>
      <c r="BRK205" s="14"/>
      <c r="BRL205" s="14"/>
      <c r="BRM205" s="14"/>
      <c r="BRN205" s="14"/>
      <c r="BRO205" s="14"/>
      <c r="BRP205" s="14"/>
      <c r="BRQ205" s="14"/>
      <c r="BRR205" s="14"/>
      <c r="BRS205" s="14"/>
      <c r="BRT205" s="14"/>
      <c r="BRU205" s="14"/>
      <c r="BRV205" s="14"/>
      <c r="BRW205" s="14"/>
      <c r="BRX205" s="14"/>
      <c r="BRY205" s="14"/>
      <c r="BRZ205" s="14"/>
      <c r="BSA205" s="14"/>
      <c r="BSB205" s="14"/>
      <c r="BSC205" s="14"/>
      <c r="BSD205" s="14"/>
      <c r="BSE205" s="14"/>
      <c r="BSF205" s="14"/>
      <c r="BSG205" s="14"/>
      <c r="BSH205" s="14"/>
      <c r="BSI205" s="14"/>
      <c r="BSJ205" s="14"/>
      <c r="BSK205" s="14"/>
      <c r="BSL205" s="14"/>
      <c r="BSM205" s="14"/>
      <c r="BSN205" s="14"/>
      <c r="BSO205" s="14"/>
      <c r="BSP205" s="14"/>
      <c r="BSQ205" s="14"/>
      <c r="BSR205" s="14"/>
      <c r="BSS205" s="14"/>
      <c r="BST205" s="14"/>
      <c r="BSU205" s="14"/>
      <c r="BSV205" s="14"/>
      <c r="BSW205" s="14"/>
      <c r="BSX205" s="14"/>
      <c r="BSY205" s="14"/>
      <c r="BSZ205" s="14"/>
      <c r="BTA205" s="14"/>
      <c r="BTB205" s="14"/>
      <c r="BTC205" s="14"/>
      <c r="BTD205" s="14"/>
      <c r="BTE205" s="14"/>
      <c r="BTF205" s="14"/>
      <c r="BTG205" s="14"/>
      <c r="BTH205" s="14"/>
      <c r="BTI205" s="14"/>
      <c r="BTJ205" s="14"/>
      <c r="BTK205" s="14"/>
      <c r="BTL205" s="14"/>
      <c r="BTM205" s="14"/>
      <c r="BTN205" s="14"/>
      <c r="BTO205" s="14"/>
      <c r="BTP205" s="14"/>
      <c r="BTQ205" s="14"/>
      <c r="BTR205" s="14"/>
      <c r="BTS205" s="14"/>
      <c r="BTT205" s="14"/>
      <c r="BTU205" s="14"/>
      <c r="BTV205" s="14"/>
      <c r="BTW205" s="14"/>
      <c r="BTX205" s="14"/>
      <c r="BTY205" s="14"/>
      <c r="BTZ205" s="14"/>
      <c r="BUA205" s="14"/>
      <c r="BUB205" s="14"/>
      <c r="BUC205" s="14"/>
      <c r="BUD205" s="14"/>
      <c r="BUE205" s="14"/>
      <c r="BUF205" s="14"/>
      <c r="BUG205" s="14"/>
      <c r="BUH205" s="14"/>
      <c r="BUI205" s="14"/>
      <c r="BUJ205" s="14"/>
      <c r="BUK205" s="14"/>
      <c r="BUL205" s="14"/>
      <c r="BUM205" s="14"/>
      <c r="BUN205" s="14"/>
      <c r="BUO205" s="14"/>
      <c r="BUP205" s="14"/>
      <c r="BUQ205" s="14"/>
      <c r="BUR205" s="14"/>
      <c r="BUS205" s="14"/>
      <c r="BUT205" s="14"/>
      <c r="BUU205" s="14"/>
      <c r="BUV205" s="14"/>
      <c r="BUW205" s="14"/>
      <c r="BUX205" s="14"/>
      <c r="BUY205" s="14"/>
      <c r="BUZ205" s="14"/>
      <c r="BVA205" s="14"/>
      <c r="BVB205" s="14"/>
      <c r="BVC205" s="14"/>
      <c r="BVD205" s="14"/>
      <c r="BVE205" s="14"/>
      <c r="BVF205" s="14"/>
      <c r="BVG205" s="14"/>
      <c r="BVH205" s="14"/>
      <c r="BVI205" s="14"/>
      <c r="BVJ205" s="14"/>
      <c r="BVK205" s="14"/>
      <c r="BVL205" s="14"/>
      <c r="BVM205" s="14"/>
      <c r="BVN205" s="14"/>
      <c r="BVO205" s="14"/>
      <c r="BVP205" s="14"/>
      <c r="BVQ205" s="14"/>
      <c r="BVR205" s="14"/>
      <c r="BVS205" s="14"/>
      <c r="BVT205" s="14"/>
      <c r="BVU205" s="14"/>
      <c r="BVV205" s="14"/>
      <c r="BVW205" s="14"/>
      <c r="BVX205" s="14"/>
      <c r="BVY205" s="14"/>
      <c r="BVZ205" s="14"/>
      <c r="BWA205" s="14"/>
      <c r="BWB205" s="14"/>
      <c r="BWC205" s="14"/>
      <c r="BWD205" s="14"/>
      <c r="BWE205" s="14"/>
      <c r="BWF205" s="14"/>
      <c r="BWG205" s="14"/>
      <c r="BWH205" s="14"/>
      <c r="BWI205" s="14"/>
      <c r="BWJ205" s="14"/>
      <c r="BWK205" s="14"/>
      <c r="BWL205" s="14"/>
      <c r="BWM205" s="14"/>
      <c r="BWN205" s="14"/>
      <c r="BWO205" s="14"/>
      <c r="BWP205" s="14"/>
      <c r="BWQ205" s="14"/>
      <c r="BWR205" s="14"/>
      <c r="BWS205" s="14"/>
      <c r="BWT205" s="14"/>
      <c r="BWU205" s="14"/>
      <c r="BWV205" s="14"/>
      <c r="BWW205" s="14"/>
      <c r="BWX205" s="14"/>
      <c r="BWY205" s="14"/>
      <c r="BWZ205" s="14"/>
      <c r="BXA205" s="14"/>
      <c r="BXB205" s="14"/>
      <c r="BXC205" s="14"/>
      <c r="BXD205" s="14"/>
      <c r="BXE205" s="14"/>
      <c r="BXF205" s="14"/>
      <c r="BXG205" s="14"/>
      <c r="BXH205" s="14"/>
      <c r="BXI205" s="14"/>
      <c r="BXJ205" s="14"/>
      <c r="BXK205" s="14"/>
      <c r="BXL205" s="14"/>
      <c r="BXM205" s="14"/>
      <c r="BXN205" s="14"/>
      <c r="BXO205" s="14"/>
      <c r="BXP205" s="14"/>
      <c r="BXQ205" s="14"/>
      <c r="BXR205" s="14"/>
      <c r="BXS205" s="14"/>
      <c r="BXT205" s="14"/>
      <c r="BXU205" s="14"/>
      <c r="BXV205" s="14"/>
      <c r="BXW205" s="14"/>
      <c r="BXX205" s="14"/>
      <c r="BXY205" s="14"/>
      <c r="BXZ205" s="14"/>
      <c r="BYA205" s="14"/>
      <c r="BYB205" s="14"/>
      <c r="BYC205" s="14"/>
      <c r="BYD205" s="14"/>
      <c r="BYE205" s="14"/>
      <c r="BYF205" s="14"/>
      <c r="BYG205" s="14"/>
      <c r="BYH205" s="14"/>
      <c r="BYI205" s="14"/>
      <c r="BYJ205" s="14"/>
      <c r="BYK205" s="14"/>
      <c r="BYL205" s="14"/>
      <c r="BYM205" s="14"/>
      <c r="BYN205" s="14"/>
      <c r="BYO205" s="14"/>
      <c r="BYP205" s="14"/>
      <c r="BYQ205" s="14"/>
      <c r="BYR205" s="14"/>
      <c r="BYS205" s="14"/>
      <c r="BYT205" s="14"/>
      <c r="BYU205" s="14"/>
      <c r="BYV205" s="14"/>
      <c r="BYW205" s="14"/>
      <c r="BYX205" s="14"/>
      <c r="BYY205" s="14"/>
      <c r="BYZ205" s="14"/>
      <c r="BZA205" s="14"/>
      <c r="BZB205" s="14"/>
      <c r="BZC205" s="14"/>
      <c r="BZD205" s="14"/>
      <c r="BZE205" s="14"/>
      <c r="BZF205" s="14"/>
      <c r="BZG205" s="14"/>
      <c r="BZH205" s="14"/>
      <c r="BZI205" s="14"/>
      <c r="BZJ205" s="14"/>
      <c r="BZK205" s="14"/>
      <c r="BZL205" s="14"/>
      <c r="BZM205" s="14"/>
      <c r="BZN205" s="14"/>
      <c r="BZO205" s="14"/>
      <c r="BZP205" s="14"/>
      <c r="BZQ205" s="14"/>
      <c r="BZR205" s="14"/>
      <c r="BZS205" s="14"/>
      <c r="BZT205" s="14"/>
      <c r="BZU205" s="14"/>
      <c r="BZV205" s="14"/>
      <c r="BZW205" s="14"/>
      <c r="BZX205" s="14"/>
      <c r="BZY205" s="14"/>
      <c r="BZZ205" s="14"/>
      <c r="CAA205" s="14"/>
      <c r="CAB205" s="14"/>
      <c r="CAC205" s="14"/>
      <c r="CAD205" s="14"/>
      <c r="CAE205" s="14"/>
      <c r="CAF205" s="14"/>
      <c r="CAG205" s="14"/>
      <c r="CAH205" s="14"/>
      <c r="CAI205" s="14"/>
      <c r="CAJ205" s="14"/>
      <c r="CAK205" s="14"/>
      <c r="CAL205" s="14"/>
      <c r="CAM205" s="14"/>
      <c r="CAN205" s="14"/>
      <c r="CAO205" s="14"/>
      <c r="CAP205" s="14"/>
      <c r="CAQ205" s="14"/>
      <c r="CAR205" s="14"/>
      <c r="CAS205" s="14"/>
      <c r="CAT205" s="14"/>
      <c r="CAU205" s="14"/>
      <c r="CAV205" s="14"/>
      <c r="CAW205" s="14"/>
      <c r="CAX205" s="14"/>
      <c r="CAY205" s="14"/>
      <c r="CAZ205" s="14"/>
      <c r="CBA205" s="14"/>
      <c r="CBB205" s="14"/>
      <c r="CBC205" s="14"/>
      <c r="CBD205" s="14"/>
      <c r="CBE205" s="14"/>
      <c r="CBF205" s="14"/>
      <c r="CBG205" s="14"/>
      <c r="CBH205" s="14"/>
      <c r="CBI205" s="14"/>
      <c r="CBJ205" s="14"/>
      <c r="CBK205" s="14"/>
      <c r="CBL205" s="14"/>
      <c r="CBM205" s="14"/>
      <c r="CBN205" s="14"/>
      <c r="CBO205" s="14"/>
      <c r="CBP205" s="14"/>
      <c r="CBQ205" s="14"/>
      <c r="CBR205" s="14"/>
      <c r="CBS205" s="14"/>
      <c r="CBT205" s="14"/>
      <c r="CBU205" s="14"/>
      <c r="CBV205" s="14"/>
      <c r="CBW205" s="14"/>
      <c r="CBX205" s="14"/>
      <c r="CBY205" s="14"/>
      <c r="CBZ205" s="14"/>
      <c r="CCA205" s="14"/>
      <c r="CCB205" s="14"/>
      <c r="CCC205" s="14"/>
      <c r="CCD205" s="14"/>
      <c r="CCE205" s="14"/>
      <c r="CCF205" s="14"/>
      <c r="CCG205" s="14"/>
      <c r="CCH205" s="14"/>
      <c r="CCI205" s="14"/>
      <c r="CCJ205" s="14"/>
      <c r="CCK205" s="14"/>
      <c r="CCL205" s="14"/>
      <c r="CCM205" s="14"/>
      <c r="CCN205" s="14"/>
      <c r="CCO205" s="14"/>
      <c r="CCP205" s="14"/>
      <c r="CCQ205" s="14"/>
      <c r="CCR205" s="14"/>
      <c r="CCS205" s="14"/>
      <c r="CCT205" s="14"/>
      <c r="CCU205" s="14"/>
      <c r="CCV205" s="14"/>
      <c r="CCW205" s="14"/>
      <c r="CCX205" s="14"/>
      <c r="CCY205" s="14"/>
      <c r="CCZ205" s="14"/>
      <c r="CDA205" s="14"/>
      <c r="CDB205" s="14"/>
      <c r="CDC205" s="14"/>
      <c r="CDD205" s="14"/>
      <c r="CDE205" s="14"/>
      <c r="CDF205" s="14"/>
      <c r="CDG205" s="14"/>
      <c r="CDH205" s="14"/>
      <c r="CDI205" s="14"/>
      <c r="CDJ205" s="14"/>
      <c r="CDK205" s="14"/>
      <c r="CDL205" s="14"/>
      <c r="CDM205" s="14"/>
      <c r="CDN205" s="14"/>
      <c r="CDO205" s="14"/>
      <c r="CDP205" s="14"/>
      <c r="CDQ205" s="14"/>
      <c r="CDR205" s="14"/>
      <c r="CDS205" s="14"/>
      <c r="CDT205" s="14"/>
      <c r="CDU205" s="14"/>
      <c r="CDV205" s="14"/>
      <c r="CDW205" s="14"/>
      <c r="CDX205" s="14"/>
      <c r="CDY205" s="14"/>
      <c r="CDZ205" s="14"/>
      <c r="CEA205" s="14"/>
      <c r="CEB205" s="14"/>
      <c r="CEC205" s="14"/>
      <c r="CED205" s="14"/>
      <c r="CEE205" s="14"/>
      <c r="CEF205" s="14"/>
      <c r="CEG205" s="14"/>
      <c r="CEH205" s="14"/>
      <c r="CEI205" s="14"/>
      <c r="CEJ205" s="14"/>
      <c r="CEK205" s="14"/>
      <c r="CEL205" s="14"/>
      <c r="CEM205" s="14"/>
      <c r="CEN205" s="14"/>
      <c r="CEO205" s="14"/>
      <c r="CEP205" s="14"/>
      <c r="CEQ205" s="14"/>
      <c r="CER205" s="14"/>
      <c r="CES205" s="14"/>
      <c r="CET205" s="14"/>
      <c r="CEU205" s="14"/>
      <c r="CEV205" s="14"/>
      <c r="CEW205" s="14"/>
      <c r="CEX205" s="14"/>
      <c r="CEY205" s="14"/>
      <c r="CEZ205" s="14"/>
      <c r="CFA205" s="14"/>
      <c r="CFB205" s="14"/>
      <c r="CFC205" s="14"/>
      <c r="CFD205" s="14"/>
      <c r="CFE205" s="14"/>
      <c r="CFF205" s="14"/>
      <c r="CFG205" s="14"/>
      <c r="CFH205" s="14"/>
      <c r="CFI205" s="14"/>
      <c r="CFJ205" s="14"/>
      <c r="CFK205" s="14"/>
      <c r="CFL205" s="14"/>
      <c r="CFM205" s="14"/>
      <c r="CFN205" s="14"/>
      <c r="CFO205" s="14"/>
      <c r="CFP205" s="14"/>
      <c r="CFQ205" s="14"/>
      <c r="CFR205" s="14"/>
      <c r="CFS205" s="14"/>
      <c r="CFT205" s="14"/>
      <c r="CFU205" s="14"/>
      <c r="CFV205" s="14"/>
      <c r="CFW205" s="14"/>
      <c r="CFX205" s="14"/>
      <c r="CFY205" s="14"/>
      <c r="CFZ205" s="14"/>
      <c r="CGA205" s="14"/>
      <c r="CGB205" s="14"/>
      <c r="CGC205" s="14"/>
      <c r="CGD205" s="14"/>
      <c r="CGE205" s="14"/>
      <c r="CGF205" s="14"/>
      <c r="CGG205" s="14"/>
      <c r="CGH205" s="14"/>
      <c r="CGI205" s="14"/>
      <c r="CGJ205" s="14"/>
      <c r="CGK205" s="14"/>
      <c r="CGL205" s="14"/>
      <c r="CGM205" s="14"/>
      <c r="CGN205" s="14"/>
      <c r="CGO205" s="14"/>
      <c r="CGP205" s="14"/>
      <c r="CGQ205" s="14"/>
      <c r="CGR205" s="14"/>
      <c r="CGS205" s="14"/>
      <c r="CGT205" s="14"/>
      <c r="CGU205" s="14"/>
      <c r="CGV205" s="14"/>
      <c r="CGW205" s="14"/>
      <c r="CGX205" s="14"/>
      <c r="CGY205" s="14"/>
      <c r="CGZ205" s="14"/>
      <c r="CHA205" s="14"/>
      <c r="CHB205" s="14"/>
      <c r="CHC205" s="14"/>
      <c r="CHD205" s="14"/>
      <c r="CHE205" s="14"/>
      <c r="CHF205" s="14"/>
      <c r="CHG205" s="14"/>
      <c r="CHH205" s="14"/>
      <c r="CHI205" s="14"/>
      <c r="CHJ205" s="14"/>
      <c r="CHK205" s="14"/>
      <c r="CHL205" s="14"/>
      <c r="CHM205" s="14"/>
      <c r="CHN205" s="14"/>
      <c r="CHO205" s="14"/>
      <c r="CHP205" s="14"/>
      <c r="CHQ205" s="14"/>
      <c r="CHR205" s="14"/>
      <c r="CHS205" s="14"/>
      <c r="CHT205" s="14"/>
      <c r="CHU205" s="14"/>
      <c r="CHV205" s="14"/>
      <c r="CHW205" s="14"/>
      <c r="CHX205" s="14"/>
      <c r="CHY205" s="14"/>
      <c r="CHZ205" s="14"/>
      <c r="CIA205" s="14"/>
      <c r="CIB205" s="14"/>
      <c r="CIC205" s="14"/>
      <c r="CID205" s="14"/>
      <c r="CIE205" s="14"/>
      <c r="CIF205" s="14"/>
      <c r="CIG205" s="14"/>
      <c r="CIH205" s="14"/>
      <c r="CII205" s="14"/>
      <c r="CIJ205" s="14"/>
      <c r="CIK205" s="14"/>
      <c r="CIL205" s="14"/>
      <c r="CIM205" s="14"/>
      <c r="CIN205" s="14"/>
      <c r="CIO205" s="14"/>
      <c r="CIP205" s="14"/>
      <c r="CIQ205" s="14"/>
      <c r="CIR205" s="14"/>
      <c r="CIS205" s="14"/>
      <c r="CIT205" s="14"/>
      <c r="CIU205" s="14"/>
      <c r="CIV205" s="14"/>
      <c r="CIW205" s="14"/>
      <c r="CIX205" s="14"/>
      <c r="CIY205" s="14"/>
      <c r="CIZ205" s="14"/>
      <c r="CJA205" s="14"/>
      <c r="CJB205" s="14"/>
      <c r="CJC205" s="14"/>
      <c r="CJD205" s="14"/>
      <c r="CJE205" s="14"/>
      <c r="CJF205" s="14"/>
      <c r="CJG205" s="14"/>
      <c r="CJH205" s="14"/>
      <c r="CJI205" s="14"/>
      <c r="CJJ205" s="14"/>
      <c r="CJK205" s="14"/>
      <c r="CJL205" s="14"/>
      <c r="CJM205" s="14"/>
      <c r="CJN205" s="14"/>
      <c r="CJO205" s="14"/>
      <c r="CJP205" s="14"/>
      <c r="CJQ205" s="14"/>
      <c r="CJR205" s="14"/>
      <c r="CJS205" s="14"/>
      <c r="CJT205" s="14"/>
      <c r="CJU205" s="14"/>
      <c r="CJV205" s="14"/>
      <c r="CJW205" s="14"/>
      <c r="CJX205" s="14"/>
      <c r="CJY205" s="14"/>
      <c r="CJZ205" s="14"/>
      <c r="CKA205" s="14"/>
      <c r="CKB205" s="14"/>
      <c r="CKC205" s="14"/>
      <c r="CKD205" s="14"/>
      <c r="CKE205" s="14"/>
      <c r="CKF205" s="14"/>
      <c r="CKG205" s="14"/>
      <c r="CKH205" s="14"/>
      <c r="CKI205" s="14"/>
      <c r="CKJ205" s="14"/>
      <c r="CKK205" s="14"/>
      <c r="CKL205" s="14"/>
      <c r="CKM205" s="14"/>
      <c r="CKN205" s="14"/>
      <c r="CKO205" s="14"/>
      <c r="CKP205" s="14"/>
      <c r="CKQ205" s="14"/>
      <c r="CKR205" s="14"/>
      <c r="CKS205" s="14"/>
      <c r="CKT205" s="14"/>
      <c r="CKU205" s="14"/>
      <c r="CKV205" s="14"/>
      <c r="CKW205" s="14"/>
      <c r="CKX205" s="14"/>
      <c r="CKY205" s="14"/>
      <c r="CKZ205" s="14"/>
      <c r="CLA205" s="14"/>
      <c r="CLB205" s="14"/>
      <c r="CLC205" s="14"/>
      <c r="CLD205" s="14"/>
      <c r="CLE205" s="14"/>
      <c r="CLF205" s="14"/>
      <c r="CLG205" s="14"/>
      <c r="CLH205" s="14"/>
      <c r="CLI205" s="14"/>
      <c r="CLJ205" s="14"/>
      <c r="CLK205" s="14"/>
      <c r="CLL205" s="14"/>
      <c r="CLM205" s="14"/>
      <c r="CLN205" s="14"/>
      <c r="CLO205" s="14"/>
      <c r="CLP205" s="14"/>
      <c r="CLQ205" s="14"/>
      <c r="CLR205" s="14"/>
      <c r="CLS205" s="14"/>
      <c r="CLT205" s="14"/>
      <c r="CLU205" s="14"/>
      <c r="CLV205" s="14"/>
      <c r="CLW205" s="14"/>
      <c r="CLX205" s="14"/>
      <c r="CLY205" s="14"/>
      <c r="CLZ205" s="14"/>
      <c r="CMA205" s="14"/>
      <c r="CMB205" s="14"/>
      <c r="CMC205" s="14"/>
      <c r="CMD205" s="14"/>
      <c r="CME205" s="14"/>
      <c r="CMF205" s="14"/>
      <c r="CMG205" s="14"/>
      <c r="CMH205" s="14"/>
      <c r="CMI205" s="14"/>
      <c r="CMJ205" s="14"/>
      <c r="CMK205" s="14"/>
      <c r="CML205" s="14"/>
      <c r="CMM205" s="14"/>
      <c r="CMN205" s="14"/>
      <c r="CMO205" s="14"/>
      <c r="CMP205" s="14"/>
      <c r="CMQ205" s="14"/>
      <c r="CMR205" s="14"/>
      <c r="CMS205" s="14"/>
      <c r="CMT205" s="14"/>
      <c r="CMU205" s="14"/>
      <c r="CMV205" s="14"/>
      <c r="CMW205" s="14"/>
      <c r="CMX205" s="14"/>
      <c r="CMY205" s="14"/>
      <c r="CMZ205" s="14"/>
      <c r="CNA205" s="14"/>
      <c r="CNB205" s="14"/>
      <c r="CNC205" s="14"/>
      <c r="CND205" s="14"/>
      <c r="CNE205" s="14"/>
      <c r="CNF205" s="14"/>
      <c r="CNG205" s="14"/>
      <c r="CNH205" s="14"/>
      <c r="CNI205" s="14"/>
      <c r="CNJ205" s="14"/>
      <c r="CNK205" s="14"/>
      <c r="CNL205" s="14"/>
      <c r="CNM205" s="14"/>
      <c r="CNN205" s="14"/>
      <c r="CNO205" s="14"/>
      <c r="CNP205" s="14"/>
      <c r="CNQ205" s="14"/>
      <c r="CNR205" s="14"/>
      <c r="CNS205" s="14"/>
      <c r="CNT205" s="14"/>
      <c r="CNU205" s="14"/>
      <c r="CNV205" s="14"/>
      <c r="CNW205" s="14"/>
      <c r="CNX205" s="14"/>
      <c r="CNY205" s="14"/>
      <c r="CNZ205" s="14"/>
      <c r="COA205" s="14"/>
      <c r="COB205" s="14"/>
      <c r="COC205" s="14"/>
      <c r="COD205" s="14"/>
      <c r="COE205" s="14"/>
      <c r="COF205" s="14"/>
      <c r="COG205" s="14"/>
      <c r="COH205" s="14"/>
      <c r="COI205" s="14"/>
      <c r="COJ205" s="14"/>
      <c r="COK205" s="14"/>
      <c r="COL205" s="14"/>
      <c r="COM205" s="14"/>
      <c r="CON205" s="14"/>
      <c r="COO205" s="14"/>
      <c r="COP205" s="14"/>
      <c r="COQ205" s="14"/>
      <c r="COR205" s="14"/>
      <c r="COS205" s="14"/>
      <c r="COT205" s="14"/>
      <c r="COU205" s="14"/>
      <c r="COV205" s="14"/>
      <c r="COW205" s="14"/>
      <c r="COX205" s="14"/>
      <c r="COY205" s="14"/>
      <c r="COZ205" s="14"/>
      <c r="CPA205" s="14"/>
      <c r="CPB205" s="14"/>
      <c r="CPC205" s="14"/>
      <c r="CPD205" s="14"/>
      <c r="CPE205" s="14"/>
      <c r="CPF205" s="14"/>
      <c r="CPG205" s="14"/>
      <c r="CPH205" s="14"/>
      <c r="CPI205" s="14"/>
      <c r="CPJ205" s="14"/>
      <c r="CPK205" s="14"/>
      <c r="CPL205" s="14"/>
      <c r="CPM205" s="14"/>
      <c r="CPN205" s="14"/>
      <c r="CPO205" s="14"/>
      <c r="CPP205" s="14"/>
      <c r="CPQ205" s="14"/>
      <c r="CPR205" s="14"/>
      <c r="CPS205" s="14"/>
      <c r="CPT205" s="14"/>
      <c r="CPU205" s="14"/>
      <c r="CPV205" s="14"/>
      <c r="CPW205" s="14"/>
      <c r="CPX205" s="14"/>
      <c r="CPY205" s="14"/>
      <c r="CPZ205" s="14"/>
      <c r="CQA205" s="14"/>
      <c r="CQB205" s="14"/>
      <c r="CQC205" s="14"/>
      <c r="CQD205" s="14"/>
      <c r="CQE205" s="14"/>
      <c r="CQF205" s="14"/>
      <c r="CQG205" s="14"/>
      <c r="CQH205" s="14"/>
      <c r="CQI205" s="14"/>
      <c r="CQJ205" s="14"/>
      <c r="CQK205" s="14"/>
      <c r="CQL205" s="14"/>
      <c r="CQM205" s="14"/>
      <c r="CQN205" s="14"/>
      <c r="CQO205" s="14"/>
      <c r="CQP205" s="14"/>
      <c r="CQQ205" s="14"/>
      <c r="CQR205" s="14"/>
      <c r="CQS205" s="14"/>
      <c r="CQT205" s="14"/>
      <c r="CQU205" s="14"/>
      <c r="CQV205" s="14"/>
      <c r="CQW205" s="14"/>
      <c r="CQX205" s="14"/>
      <c r="CQY205" s="14"/>
      <c r="CQZ205" s="14"/>
      <c r="CRA205" s="14"/>
      <c r="CRB205" s="14"/>
      <c r="CRC205" s="14"/>
      <c r="CRD205" s="14"/>
      <c r="CRE205" s="14"/>
      <c r="CRF205" s="14"/>
      <c r="CRG205" s="14"/>
      <c r="CRH205" s="14"/>
      <c r="CRI205" s="14"/>
      <c r="CRJ205" s="14"/>
      <c r="CRK205" s="14"/>
      <c r="CRL205" s="14"/>
      <c r="CRM205" s="14"/>
      <c r="CRN205" s="14"/>
      <c r="CRO205" s="14"/>
      <c r="CRP205" s="14"/>
      <c r="CRQ205" s="14"/>
      <c r="CRR205" s="14"/>
      <c r="CRS205" s="14"/>
      <c r="CRT205" s="14"/>
      <c r="CRU205" s="14"/>
      <c r="CRV205" s="14"/>
      <c r="CRW205" s="14"/>
      <c r="CRX205" s="14"/>
      <c r="CRY205" s="14"/>
      <c r="CRZ205" s="14"/>
      <c r="CSA205" s="14"/>
      <c r="CSB205" s="14"/>
      <c r="CSC205" s="14"/>
      <c r="CSD205" s="14"/>
      <c r="CSE205" s="14"/>
      <c r="CSF205" s="14"/>
      <c r="CSG205" s="14"/>
      <c r="CSH205" s="14"/>
      <c r="CSI205" s="14"/>
      <c r="CSJ205" s="14"/>
      <c r="CSK205" s="14"/>
      <c r="CSL205" s="14"/>
      <c r="CSM205" s="14"/>
      <c r="CSN205" s="14"/>
      <c r="CSO205" s="14"/>
      <c r="CSP205" s="14"/>
      <c r="CSQ205" s="14"/>
      <c r="CSR205" s="14"/>
      <c r="CSS205" s="14"/>
      <c r="CST205" s="14"/>
      <c r="CSU205" s="14"/>
      <c r="CSV205" s="14"/>
      <c r="CSW205" s="14"/>
      <c r="CSX205" s="14"/>
      <c r="CSY205" s="14"/>
      <c r="CSZ205" s="14"/>
      <c r="CTA205" s="14"/>
      <c r="CTB205" s="14"/>
      <c r="CTC205" s="14"/>
      <c r="CTD205" s="14"/>
      <c r="CTE205" s="14"/>
      <c r="CTF205" s="14"/>
      <c r="CTG205" s="14"/>
      <c r="CTH205" s="14"/>
      <c r="CTI205" s="14"/>
      <c r="CTJ205" s="14"/>
      <c r="CTK205" s="14"/>
      <c r="CTL205" s="14"/>
      <c r="CTM205" s="14"/>
      <c r="CTN205" s="14"/>
      <c r="CTO205" s="14"/>
      <c r="CTP205" s="14"/>
      <c r="CTQ205" s="14"/>
      <c r="CTR205" s="14"/>
      <c r="CTS205" s="14"/>
      <c r="CTT205" s="14"/>
      <c r="CTU205" s="14"/>
      <c r="CTV205" s="14"/>
      <c r="CTW205" s="14"/>
      <c r="CTX205" s="14"/>
      <c r="CTY205" s="14"/>
      <c r="CTZ205" s="14"/>
      <c r="CUA205" s="14"/>
      <c r="CUB205" s="14"/>
      <c r="CUC205" s="14"/>
      <c r="CUD205" s="14"/>
      <c r="CUE205" s="14"/>
      <c r="CUF205" s="14"/>
      <c r="CUG205" s="14"/>
      <c r="CUH205" s="14"/>
      <c r="CUI205" s="14"/>
      <c r="CUJ205" s="14"/>
      <c r="CUK205" s="14"/>
      <c r="CUL205" s="14"/>
      <c r="CUM205" s="14"/>
      <c r="CUN205" s="14"/>
      <c r="CUO205" s="14"/>
      <c r="CUP205" s="14"/>
      <c r="CUQ205" s="14"/>
      <c r="CUR205" s="14"/>
      <c r="CUS205" s="14"/>
      <c r="CUT205" s="14"/>
      <c r="CUU205" s="14"/>
      <c r="CUV205" s="14"/>
      <c r="CUW205" s="14"/>
      <c r="CUX205" s="14"/>
      <c r="CUY205" s="14"/>
      <c r="CUZ205" s="14"/>
      <c r="CVA205" s="14"/>
      <c r="CVB205" s="14"/>
      <c r="CVC205" s="14"/>
      <c r="CVD205" s="14"/>
      <c r="CVE205" s="14"/>
      <c r="CVF205" s="14"/>
      <c r="CVG205" s="14"/>
      <c r="CVH205" s="14"/>
      <c r="CVI205" s="14"/>
      <c r="CVJ205" s="14"/>
      <c r="CVK205" s="14"/>
      <c r="CVL205" s="14"/>
      <c r="CVM205" s="14"/>
      <c r="CVN205" s="14"/>
      <c r="CVO205" s="14"/>
      <c r="CVP205" s="14"/>
      <c r="CVQ205" s="14"/>
      <c r="CVR205" s="14"/>
      <c r="CVS205" s="14"/>
      <c r="CVT205" s="14"/>
      <c r="CVU205" s="14"/>
      <c r="CVV205" s="14"/>
      <c r="CVW205" s="14"/>
      <c r="CVX205" s="14"/>
      <c r="CVY205" s="14"/>
      <c r="CVZ205" s="14"/>
      <c r="CWA205" s="14"/>
      <c r="CWB205" s="14"/>
      <c r="CWC205" s="14"/>
      <c r="CWD205" s="14"/>
      <c r="CWE205" s="14"/>
      <c r="CWF205" s="14"/>
      <c r="CWG205" s="14"/>
      <c r="CWH205" s="14"/>
      <c r="CWI205" s="14"/>
      <c r="CWJ205" s="14"/>
      <c r="CWK205" s="14"/>
      <c r="CWL205" s="14"/>
      <c r="CWM205" s="14"/>
      <c r="CWN205" s="14"/>
      <c r="CWO205" s="14"/>
      <c r="CWP205" s="14"/>
      <c r="CWQ205" s="14"/>
      <c r="CWR205" s="14"/>
      <c r="CWS205" s="14"/>
      <c r="CWT205" s="14"/>
      <c r="CWU205" s="14"/>
      <c r="CWV205" s="14"/>
      <c r="CWW205" s="14"/>
      <c r="CWX205" s="14"/>
      <c r="CWY205" s="14"/>
      <c r="CWZ205" s="14"/>
      <c r="CXA205" s="14"/>
      <c r="CXB205" s="14"/>
      <c r="CXC205" s="14"/>
      <c r="CXD205" s="14"/>
      <c r="CXE205" s="14"/>
      <c r="CXF205" s="14"/>
      <c r="CXG205" s="14"/>
      <c r="CXH205" s="14"/>
      <c r="CXI205" s="14"/>
      <c r="CXJ205" s="14"/>
      <c r="CXK205" s="14"/>
      <c r="CXL205" s="14"/>
      <c r="CXM205" s="14"/>
      <c r="CXN205" s="14"/>
      <c r="CXO205" s="14"/>
      <c r="CXP205" s="14"/>
      <c r="CXQ205" s="14"/>
      <c r="CXR205" s="14"/>
      <c r="CXS205" s="14"/>
      <c r="CXT205" s="14"/>
      <c r="CXU205" s="14"/>
      <c r="CXV205" s="14"/>
      <c r="CXW205" s="14"/>
      <c r="CXX205" s="14"/>
      <c r="CXY205" s="14"/>
      <c r="CXZ205" s="14"/>
      <c r="CYA205" s="14"/>
      <c r="CYB205" s="14"/>
      <c r="CYC205" s="14"/>
      <c r="CYD205" s="14"/>
      <c r="CYE205" s="14"/>
      <c r="CYF205" s="14"/>
      <c r="CYG205" s="14"/>
      <c r="CYH205" s="14"/>
      <c r="CYI205" s="14"/>
      <c r="CYJ205" s="14"/>
      <c r="CYK205" s="14"/>
      <c r="CYL205" s="14"/>
      <c r="CYM205" s="14"/>
      <c r="CYN205" s="14"/>
      <c r="CYO205" s="14"/>
      <c r="CYP205" s="14"/>
      <c r="CYQ205" s="14"/>
      <c r="CYR205" s="14"/>
      <c r="CYS205" s="14"/>
      <c r="CYT205" s="14"/>
      <c r="CYU205" s="14"/>
      <c r="CYV205" s="14"/>
      <c r="CYW205" s="14"/>
      <c r="CYX205" s="14"/>
      <c r="CYY205" s="14"/>
      <c r="CYZ205" s="14"/>
      <c r="CZA205" s="14"/>
      <c r="CZB205" s="14"/>
      <c r="CZC205" s="14"/>
      <c r="CZD205" s="14"/>
      <c r="CZE205" s="14"/>
      <c r="CZF205" s="14"/>
      <c r="CZG205" s="14"/>
      <c r="CZH205" s="14"/>
      <c r="CZI205" s="14"/>
      <c r="CZJ205" s="14"/>
      <c r="CZK205" s="14"/>
      <c r="CZL205" s="14"/>
      <c r="CZM205" s="14"/>
      <c r="CZN205" s="14"/>
      <c r="CZO205" s="14"/>
      <c r="CZP205" s="14"/>
      <c r="CZQ205" s="14"/>
      <c r="CZR205" s="14"/>
      <c r="CZS205" s="14"/>
      <c r="CZT205" s="14"/>
      <c r="CZU205" s="14"/>
      <c r="CZV205" s="14"/>
      <c r="CZW205" s="14"/>
      <c r="CZX205" s="14"/>
      <c r="CZY205" s="14"/>
      <c r="CZZ205" s="14"/>
      <c r="DAA205" s="14"/>
      <c r="DAB205" s="14"/>
      <c r="DAC205" s="14"/>
      <c r="DAD205" s="14"/>
      <c r="DAE205" s="14"/>
      <c r="DAF205" s="14"/>
      <c r="DAG205" s="14"/>
      <c r="DAH205" s="14"/>
      <c r="DAI205" s="14"/>
      <c r="DAJ205" s="14"/>
      <c r="DAK205" s="14"/>
      <c r="DAL205" s="14"/>
      <c r="DAM205" s="14"/>
      <c r="DAN205" s="14"/>
      <c r="DAO205" s="14"/>
      <c r="DAP205" s="14"/>
      <c r="DAQ205" s="14"/>
      <c r="DAR205" s="14"/>
      <c r="DAS205" s="14"/>
      <c r="DAT205" s="14"/>
      <c r="DAU205" s="14"/>
      <c r="DAV205" s="14"/>
      <c r="DAW205" s="14"/>
      <c r="DAX205" s="14"/>
      <c r="DAY205" s="14"/>
      <c r="DAZ205" s="14"/>
      <c r="DBA205" s="14"/>
      <c r="DBB205" s="14"/>
      <c r="DBC205" s="14"/>
      <c r="DBD205" s="14"/>
      <c r="DBE205" s="14"/>
      <c r="DBF205" s="14"/>
      <c r="DBG205" s="14"/>
      <c r="DBH205" s="14"/>
      <c r="DBI205" s="14"/>
      <c r="DBJ205" s="14"/>
      <c r="DBK205" s="14"/>
      <c r="DBL205" s="14"/>
      <c r="DBM205" s="14"/>
      <c r="DBN205" s="14"/>
      <c r="DBO205" s="14"/>
      <c r="DBP205" s="14"/>
      <c r="DBQ205" s="14"/>
      <c r="DBR205" s="14"/>
      <c r="DBS205" s="14"/>
      <c r="DBT205" s="14"/>
      <c r="DBU205" s="14"/>
      <c r="DBV205" s="14"/>
      <c r="DBW205" s="14"/>
      <c r="DBX205" s="14"/>
      <c r="DBY205" s="14"/>
      <c r="DBZ205" s="14"/>
      <c r="DCA205" s="14"/>
      <c r="DCB205" s="14"/>
      <c r="DCC205" s="14"/>
      <c r="DCD205" s="14"/>
      <c r="DCE205" s="14"/>
      <c r="DCF205" s="14"/>
      <c r="DCG205" s="14"/>
      <c r="DCH205" s="14"/>
      <c r="DCI205" s="14"/>
      <c r="DCJ205" s="14"/>
      <c r="DCK205" s="14"/>
      <c r="DCL205" s="14"/>
      <c r="DCM205" s="14"/>
      <c r="DCN205" s="14"/>
      <c r="DCO205" s="14"/>
      <c r="DCP205" s="14"/>
      <c r="DCQ205" s="14"/>
      <c r="DCR205" s="14"/>
      <c r="DCS205" s="14"/>
      <c r="DCT205" s="14"/>
      <c r="DCU205" s="14"/>
      <c r="DCV205" s="14"/>
      <c r="DCW205" s="14"/>
      <c r="DCX205" s="14"/>
      <c r="DCY205" s="14"/>
      <c r="DCZ205" s="14"/>
      <c r="DDA205" s="14"/>
      <c r="DDB205" s="14"/>
      <c r="DDC205" s="14"/>
      <c r="DDD205" s="14"/>
      <c r="DDE205" s="14"/>
      <c r="DDF205" s="14"/>
      <c r="DDG205" s="14"/>
      <c r="DDH205" s="14"/>
      <c r="DDI205" s="14"/>
      <c r="DDJ205" s="14"/>
      <c r="DDK205" s="14"/>
      <c r="DDL205" s="14"/>
      <c r="DDM205" s="14"/>
      <c r="DDN205" s="14"/>
      <c r="DDO205" s="14"/>
      <c r="DDP205" s="14"/>
      <c r="DDQ205" s="14"/>
      <c r="DDR205" s="14"/>
      <c r="DDS205" s="14"/>
      <c r="DDT205" s="14"/>
      <c r="DDU205" s="14"/>
      <c r="DDV205" s="14"/>
      <c r="DDW205" s="14"/>
      <c r="DDX205" s="14"/>
      <c r="DDY205" s="14"/>
      <c r="DDZ205" s="14"/>
      <c r="DEA205" s="14"/>
      <c r="DEB205" s="14"/>
      <c r="DEC205" s="14"/>
      <c r="DED205" s="14"/>
      <c r="DEE205" s="14"/>
      <c r="DEF205" s="14"/>
      <c r="DEG205" s="14"/>
      <c r="DEH205" s="14"/>
      <c r="DEI205" s="14"/>
      <c r="DEJ205" s="14"/>
      <c r="DEK205" s="14"/>
      <c r="DEL205" s="14"/>
      <c r="DEM205" s="14"/>
      <c r="DEN205" s="14"/>
      <c r="DEO205" s="14"/>
      <c r="DEP205" s="14"/>
      <c r="DEQ205" s="14"/>
      <c r="DER205" s="14"/>
      <c r="DES205" s="14"/>
      <c r="DET205" s="14"/>
      <c r="DEU205" s="14"/>
      <c r="DEV205" s="14"/>
      <c r="DEW205" s="14"/>
      <c r="DEX205" s="14"/>
      <c r="DEY205" s="14"/>
      <c r="DEZ205" s="14"/>
      <c r="DFA205" s="14"/>
      <c r="DFB205" s="14"/>
      <c r="DFC205" s="14"/>
      <c r="DFD205" s="14"/>
      <c r="DFE205" s="14"/>
      <c r="DFF205" s="14"/>
      <c r="DFG205" s="14"/>
      <c r="DFH205" s="14"/>
      <c r="DFI205" s="14"/>
      <c r="DFJ205" s="14"/>
      <c r="DFK205" s="14"/>
      <c r="DFL205" s="14"/>
      <c r="DFM205" s="14"/>
      <c r="DFN205" s="14"/>
      <c r="DFO205" s="14"/>
      <c r="DFP205" s="14"/>
      <c r="DFQ205" s="14"/>
      <c r="DFR205" s="14"/>
      <c r="DFS205" s="14"/>
      <c r="DFT205" s="14"/>
      <c r="DFU205" s="14"/>
      <c r="DFV205" s="14"/>
      <c r="DFW205" s="14"/>
      <c r="DFX205" s="14"/>
      <c r="DFY205" s="14"/>
      <c r="DFZ205" s="14"/>
      <c r="DGA205" s="14"/>
      <c r="DGB205" s="14"/>
      <c r="DGC205" s="14"/>
      <c r="DGD205" s="14"/>
      <c r="DGE205" s="14"/>
      <c r="DGF205" s="14"/>
      <c r="DGG205" s="14"/>
      <c r="DGH205" s="14"/>
      <c r="DGI205" s="14"/>
      <c r="DGJ205" s="14"/>
      <c r="DGK205" s="14"/>
      <c r="DGL205" s="14"/>
      <c r="DGM205" s="14"/>
      <c r="DGN205" s="14"/>
      <c r="DGO205" s="14"/>
      <c r="DGP205" s="14"/>
      <c r="DGQ205" s="14"/>
      <c r="DGR205" s="14"/>
      <c r="DGS205" s="14"/>
      <c r="DGT205" s="14"/>
      <c r="DGU205" s="14"/>
      <c r="DGV205" s="14"/>
      <c r="DGW205" s="14"/>
      <c r="DGX205" s="14"/>
      <c r="DGY205" s="14"/>
      <c r="DGZ205" s="14"/>
      <c r="DHA205" s="14"/>
      <c r="DHB205" s="14"/>
      <c r="DHC205" s="14"/>
      <c r="DHD205" s="14"/>
      <c r="DHE205" s="14"/>
      <c r="DHF205" s="14"/>
      <c r="DHG205" s="14"/>
      <c r="DHH205" s="14"/>
      <c r="DHI205" s="14"/>
      <c r="DHJ205" s="14"/>
      <c r="DHK205" s="14"/>
      <c r="DHL205" s="14"/>
      <c r="DHM205" s="14"/>
      <c r="DHN205" s="14"/>
      <c r="DHO205" s="14"/>
      <c r="DHP205" s="14"/>
      <c r="DHQ205" s="14"/>
      <c r="DHR205" s="14"/>
      <c r="DHS205" s="14"/>
      <c r="DHT205" s="14"/>
      <c r="DHU205" s="14"/>
      <c r="DHV205" s="14"/>
      <c r="DHW205" s="14"/>
      <c r="DHX205" s="14"/>
      <c r="DHY205" s="14"/>
      <c r="DHZ205" s="14"/>
      <c r="DIA205" s="14"/>
      <c r="DIB205" s="14"/>
      <c r="DIC205" s="14"/>
      <c r="DID205" s="14"/>
      <c r="DIE205" s="14"/>
      <c r="DIF205" s="14"/>
      <c r="DIG205" s="14"/>
      <c r="DIH205" s="14"/>
      <c r="DII205" s="14"/>
      <c r="DIJ205" s="14"/>
      <c r="DIK205" s="14"/>
      <c r="DIL205" s="14"/>
      <c r="DIM205" s="14"/>
      <c r="DIN205" s="14"/>
      <c r="DIO205" s="14"/>
      <c r="DIP205" s="14"/>
      <c r="DIQ205" s="14"/>
      <c r="DIR205" s="14"/>
      <c r="DIS205" s="14"/>
      <c r="DIT205" s="14"/>
      <c r="DIU205" s="14"/>
      <c r="DIV205" s="14"/>
      <c r="DIW205" s="14"/>
      <c r="DIX205" s="14"/>
      <c r="DIY205" s="14"/>
      <c r="DIZ205" s="14"/>
      <c r="DJA205" s="14"/>
      <c r="DJB205" s="14"/>
      <c r="DJC205" s="14"/>
      <c r="DJD205" s="14"/>
      <c r="DJE205" s="14"/>
      <c r="DJF205" s="14"/>
      <c r="DJG205" s="14"/>
      <c r="DJH205" s="14"/>
      <c r="DJI205" s="14"/>
      <c r="DJJ205" s="14"/>
      <c r="DJK205" s="14"/>
      <c r="DJL205" s="14"/>
      <c r="DJM205" s="14"/>
      <c r="DJN205" s="14"/>
      <c r="DJO205" s="14"/>
      <c r="DJP205" s="14"/>
      <c r="DJQ205" s="14"/>
      <c r="DJR205" s="14"/>
      <c r="DJS205" s="14"/>
      <c r="DJT205" s="14"/>
      <c r="DJU205" s="14"/>
      <c r="DJV205" s="14"/>
      <c r="DJW205" s="14"/>
      <c r="DJX205" s="14"/>
      <c r="DJY205" s="14"/>
      <c r="DJZ205" s="14"/>
      <c r="DKA205" s="14"/>
      <c r="DKB205" s="14"/>
      <c r="DKC205" s="14"/>
      <c r="DKD205" s="14"/>
      <c r="DKE205" s="14"/>
      <c r="DKF205" s="14"/>
      <c r="DKG205" s="14"/>
      <c r="DKH205" s="14"/>
      <c r="DKI205" s="14"/>
      <c r="DKJ205" s="14"/>
      <c r="DKK205" s="14"/>
      <c r="DKL205" s="14"/>
      <c r="DKM205" s="14"/>
      <c r="DKN205" s="14"/>
      <c r="DKO205" s="14"/>
      <c r="DKP205" s="14"/>
      <c r="DKQ205" s="14"/>
      <c r="DKR205" s="14"/>
      <c r="DKS205" s="14"/>
      <c r="DKT205" s="14"/>
      <c r="DKU205" s="14"/>
      <c r="DKV205" s="14"/>
      <c r="DKW205" s="14"/>
      <c r="DKX205" s="14"/>
      <c r="DKY205" s="14"/>
      <c r="DKZ205" s="14"/>
      <c r="DLA205" s="14"/>
      <c r="DLB205" s="14"/>
      <c r="DLC205" s="14"/>
      <c r="DLD205" s="14"/>
      <c r="DLE205" s="14"/>
      <c r="DLF205" s="14"/>
      <c r="DLG205" s="14"/>
      <c r="DLH205" s="14"/>
      <c r="DLI205" s="14"/>
      <c r="DLJ205" s="14"/>
      <c r="DLK205" s="14"/>
      <c r="DLL205" s="14"/>
      <c r="DLM205" s="14"/>
      <c r="DLN205" s="14"/>
      <c r="DLO205" s="14"/>
      <c r="DLP205" s="14"/>
      <c r="DLQ205" s="14"/>
      <c r="DLR205" s="14"/>
      <c r="DLS205" s="14"/>
      <c r="DLT205" s="14"/>
      <c r="DLU205" s="14"/>
      <c r="DLV205" s="14"/>
      <c r="DLW205" s="14"/>
      <c r="DLX205" s="14"/>
      <c r="DLY205" s="14"/>
      <c r="DLZ205" s="14"/>
      <c r="DMA205" s="14"/>
      <c r="DMB205" s="14"/>
      <c r="DMC205" s="14"/>
      <c r="DMD205" s="14"/>
      <c r="DME205" s="14"/>
      <c r="DMF205" s="14"/>
      <c r="DMG205" s="14"/>
      <c r="DMH205" s="14"/>
      <c r="DMI205" s="14"/>
      <c r="DMJ205" s="14"/>
      <c r="DMK205" s="14"/>
      <c r="DML205" s="14"/>
      <c r="DMM205" s="14"/>
      <c r="DMN205" s="14"/>
      <c r="DMO205" s="14"/>
      <c r="DMP205" s="14"/>
      <c r="DMQ205" s="14"/>
      <c r="DMR205" s="14"/>
      <c r="DMS205" s="14"/>
      <c r="DMT205" s="14"/>
      <c r="DMU205" s="14"/>
      <c r="DMV205" s="14"/>
      <c r="DMW205" s="14"/>
      <c r="DMX205" s="14"/>
      <c r="DMY205" s="14"/>
      <c r="DMZ205" s="14"/>
      <c r="DNA205" s="14"/>
      <c r="DNB205" s="14"/>
      <c r="DNC205" s="14"/>
      <c r="DND205" s="14"/>
      <c r="DNE205" s="14"/>
      <c r="DNF205" s="14"/>
      <c r="DNG205" s="14"/>
      <c r="DNH205" s="14"/>
      <c r="DNI205" s="14"/>
      <c r="DNJ205" s="14"/>
      <c r="DNK205" s="14"/>
      <c r="DNL205" s="14"/>
      <c r="DNM205" s="14"/>
      <c r="DNN205" s="14"/>
      <c r="DNO205" s="14"/>
      <c r="DNP205" s="14"/>
      <c r="DNQ205" s="14"/>
      <c r="DNR205" s="14"/>
      <c r="DNS205" s="14"/>
      <c r="DNT205" s="14"/>
      <c r="DNU205" s="14"/>
      <c r="DNV205" s="14"/>
      <c r="DNW205" s="14"/>
      <c r="DNX205" s="14"/>
      <c r="DNY205" s="14"/>
      <c r="DNZ205" s="14"/>
      <c r="DOA205" s="14"/>
      <c r="DOB205" s="14"/>
      <c r="DOC205" s="14"/>
      <c r="DOD205" s="14"/>
      <c r="DOE205" s="14"/>
      <c r="DOF205" s="14"/>
      <c r="DOG205" s="14"/>
      <c r="DOH205" s="14"/>
      <c r="DOI205" s="14"/>
      <c r="DOJ205" s="14"/>
      <c r="DOK205" s="14"/>
      <c r="DOL205" s="14"/>
      <c r="DOM205" s="14"/>
      <c r="DON205" s="14"/>
      <c r="DOO205" s="14"/>
      <c r="DOP205" s="14"/>
      <c r="DOQ205" s="14"/>
      <c r="DOR205" s="14"/>
      <c r="DOS205" s="14"/>
      <c r="DOT205" s="14"/>
      <c r="DOU205" s="14"/>
      <c r="DOV205" s="14"/>
      <c r="DOW205" s="14"/>
      <c r="DOX205" s="14"/>
      <c r="DOY205" s="14"/>
      <c r="DOZ205" s="14"/>
      <c r="DPA205" s="14"/>
      <c r="DPB205" s="14"/>
      <c r="DPC205" s="14"/>
      <c r="DPD205" s="14"/>
      <c r="DPE205" s="14"/>
      <c r="DPF205" s="14"/>
      <c r="DPG205" s="14"/>
      <c r="DPH205" s="14"/>
      <c r="DPI205" s="14"/>
      <c r="DPJ205" s="14"/>
      <c r="DPK205" s="14"/>
      <c r="DPL205" s="14"/>
      <c r="DPM205" s="14"/>
      <c r="DPN205" s="14"/>
      <c r="DPO205" s="14"/>
      <c r="DPP205" s="14"/>
      <c r="DPQ205" s="14"/>
      <c r="DPR205" s="14"/>
      <c r="DPS205" s="14"/>
      <c r="DPT205" s="14"/>
      <c r="DPU205" s="14"/>
      <c r="DPV205" s="14"/>
      <c r="DPW205" s="14"/>
      <c r="DPX205" s="14"/>
      <c r="DPY205" s="14"/>
      <c r="DPZ205" s="14"/>
      <c r="DQA205" s="14"/>
      <c r="DQB205" s="14"/>
      <c r="DQC205" s="14"/>
      <c r="DQD205" s="14"/>
      <c r="DQE205" s="14"/>
      <c r="DQF205" s="14"/>
      <c r="DQG205" s="14"/>
      <c r="DQH205" s="14"/>
      <c r="DQI205" s="14"/>
      <c r="DQJ205" s="14"/>
      <c r="DQK205" s="14"/>
      <c r="DQL205" s="14"/>
      <c r="DQM205" s="14"/>
      <c r="DQN205" s="14"/>
      <c r="DQO205" s="14"/>
      <c r="DQP205" s="14"/>
      <c r="DQQ205" s="14"/>
      <c r="DQR205" s="14"/>
      <c r="DQS205" s="14"/>
      <c r="DQT205" s="14"/>
      <c r="DQU205" s="14"/>
      <c r="DQV205" s="14"/>
      <c r="DQW205" s="14"/>
      <c r="DQX205" s="14"/>
      <c r="DQY205" s="14"/>
      <c r="DQZ205" s="14"/>
      <c r="DRA205" s="14"/>
      <c r="DRB205" s="14"/>
      <c r="DRC205" s="14"/>
      <c r="DRD205" s="14"/>
      <c r="DRE205" s="14"/>
      <c r="DRF205" s="14"/>
      <c r="DRG205" s="14"/>
      <c r="DRH205" s="14"/>
      <c r="DRI205" s="14"/>
      <c r="DRJ205" s="14"/>
      <c r="DRK205" s="14"/>
      <c r="DRL205" s="14"/>
      <c r="DRM205" s="14"/>
      <c r="DRN205" s="14"/>
      <c r="DRO205" s="14"/>
      <c r="DRP205" s="14"/>
      <c r="DRQ205" s="14"/>
      <c r="DRR205" s="14"/>
      <c r="DRS205" s="14"/>
      <c r="DRT205" s="14"/>
      <c r="DRU205" s="14"/>
      <c r="DRV205" s="14"/>
      <c r="DRW205" s="14"/>
      <c r="DRX205" s="14"/>
      <c r="DRY205" s="14"/>
      <c r="DRZ205" s="14"/>
      <c r="DSA205" s="14"/>
      <c r="DSB205" s="14"/>
      <c r="DSC205" s="14"/>
      <c r="DSD205" s="14"/>
      <c r="DSE205" s="14"/>
      <c r="DSF205" s="14"/>
      <c r="DSG205" s="14"/>
      <c r="DSH205" s="14"/>
      <c r="DSI205" s="14"/>
      <c r="DSJ205" s="14"/>
      <c r="DSK205" s="14"/>
      <c r="DSL205" s="14"/>
      <c r="DSM205" s="14"/>
      <c r="DSN205" s="14"/>
      <c r="DSO205" s="14"/>
      <c r="DSP205" s="14"/>
      <c r="DSQ205" s="14"/>
      <c r="DSR205" s="14"/>
      <c r="DSS205" s="14"/>
      <c r="DST205" s="14"/>
      <c r="DSU205" s="14"/>
      <c r="DSV205" s="14"/>
      <c r="DSW205" s="14"/>
      <c r="DSX205" s="14"/>
      <c r="DSY205" s="14"/>
      <c r="DSZ205" s="14"/>
      <c r="DTA205" s="14"/>
      <c r="DTB205" s="14"/>
      <c r="DTC205" s="14"/>
      <c r="DTD205" s="14"/>
      <c r="DTE205" s="14"/>
      <c r="DTF205" s="14"/>
      <c r="DTG205" s="14"/>
      <c r="DTH205" s="14"/>
      <c r="DTI205" s="14"/>
      <c r="DTJ205" s="14"/>
      <c r="DTK205" s="14"/>
      <c r="DTL205" s="14"/>
      <c r="DTM205" s="14"/>
      <c r="DTN205" s="14"/>
      <c r="DTO205" s="14"/>
      <c r="DTP205" s="14"/>
      <c r="DTQ205" s="14"/>
      <c r="DTR205" s="14"/>
      <c r="DTS205" s="14"/>
      <c r="DTT205" s="14"/>
      <c r="DTU205" s="14"/>
      <c r="DTV205" s="14"/>
      <c r="DTW205" s="14"/>
      <c r="DTX205" s="14"/>
      <c r="DTY205" s="14"/>
      <c r="DTZ205" s="14"/>
      <c r="DUA205" s="14"/>
      <c r="DUB205" s="14"/>
      <c r="DUC205" s="14"/>
      <c r="DUD205" s="14"/>
      <c r="DUE205" s="14"/>
      <c r="DUF205" s="14"/>
      <c r="DUG205" s="14"/>
      <c r="DUH205" s="14"/>
      <c r="DUI205" s="14"/>
      <c r="DUJ205" s="14"/>
      <c r="DUK205" s="14"/>
      <c r="DUL205" s="14"/>
      <c r="DUM205" s="14"/>
      <c r="DUN205" s="14"/>
      <c r="DUO205" s="14"/>
      <c r="DUP205" s="14"/>
      <c r="DUQ205" s="14"/>
      <c r="DUR205" s="14"/>
      <c r="DUS205" s="14"/>
      <c r="DUT205" s="14"/>
      <c r="DUU205" s="14"/>
      <c r="DUV205" s="14"/>
      <c r="DUW205" s="14"/>
      <c r="DUX205" s="14"/>
      <c r="DUY205" s="14"/>
      <c r="DUZ205" s="14"/>
      <c r="DVA205" s="14"/>
      <c r="DVB205" s="14"/>
      <c r="DVC205" s="14"/>
      <c r="DVD205" s="14"/>
      <c r="DVE205" s="14"/>
      <c r="DVF205" s="14"/>
      <c r="DVG205" s="14"/>
      <c r="DVH205" s="14"/>
      <c r="DVI205" s="14"/>
      <c r="DVJ205" s="14"/>
      <c r="DVK205" s="14"/>
      <c r="DVL205" s="14"/>
      <c r="DVM205" s="14"/>
      <c r="DVN205" s="14"/>
      <c r="DVO205" s="14"/>
      <c r="DVP205" s="14"/>
      <c r="DVQ205" s="14"/>
      <c r="DVR205" s="14"/>
      <c r="DVS205" s="14"/>
      <c r="DVT205" s="14"/>
      <c r="DVU205" s="14"/>
      <c r="DVV205" s="14"/>
      <c r="DVW205" s="14"/>
      <c r="DVX205" s="14"/>
      <c r="DVY205" s="14"/>
      <c r="DVZ205" s="14"/>
      <c r="DWA205" s="14"/>
      <c r="DWB205" s="14"/>
      <c r="DWC205" s="14"/>
      <c r="DWD205" s="14"/>
      <c r="DWE205" s="14"/>
      <c r="DWF205" s="14"/>
      <c r="DWG205" s="14"/>
      <c r="DWH205" s="14"/>
      <c r="DWI205" s="14"/>
      <c r="DWJ205" s="14"/>
      <c r="DWK205" s="14"/>
      <c r="DWL205" s="14"/>
      <c r="DWM205" s="14"/>
      <c r="DWN205" s="14"/>
      <c r="DWO205" s="14"/>
      <c r="DWP205" s="14"/>
      <c r="DWQ205" s="14"/>
      <c r="DWR205" s="14"/>
      <c r="DWS205" s="14"/>
      <c r="DWT205" s="14"/>
      <c r="DWU205" s="14"/>
      <c r="DWV205" s="14"/>
      <c r="DWW205" s="14"/>
      <c r="DWX205" s="14"/>
      <c r="DWY205" s="14"/>
      <c r="DWZ205" s="14"/>
      <c r="DXA205" s="14"/>
      <c r="DXB205" s="14"/>
      <c r="DXC205" s="14"/>
      <c r="DXD205" s="14"/>
      <c r="DXE205" s="14"/>
      <c r="DXF205" s="14"/>
      <c r="DXG205" s="14"/>
      <c r="DXH205" s="14"/>
      <c r="DXI205" s="14"/>
      <c r="DXJ205" s="14"/>
      <c r="DXK205" s="14"/>
      <c r="DXL205" s="14"/>
      <c r="DXM205" s="14"/>
      <c r="DXN205" s="14"/>
      <c r="DXO205" s="14"/>
      <c r="DXP205" s="14"/>
      <c r="DXQ205" s="14"/>
      <c r="DXR205" s="14"/>
      <c r="DXS205" s="14"/>
      <c r="DXT205" s="14"/>
      <c r="DXU205" s="14"/>
      <c r="DXV205" s="14"/>
      <c r="DXW205" s="14"/>
      <c r="DXX205" s="14"/>
      <c r="DXY205" s="14"/>
      <c r="DXZ205" s="14"/>
      <c r="DYA205" s="14"/>
      <c r="DYB205" s="14"/>
      <c r="DYC205" s="14"/>
      <c r="DYD205" s="14"/>
      <c r="DYE205" s="14"/>
      <c r="DYF205" s="14"/>
      <c r="DYG205" s="14"/>
      <c r="DYH205" s="14"/>
      <c r="DYI205" s="14"/>
      <c r="DYJ205" s="14"/>
      <c r="DYK205" s="14"/>
      <c r="DYL205" s="14"/>
      <c r="DYM205" s="14"/>
      <c r="DYN205" s="14"/>
      <c r="DYO205" s="14"/>
      <c r="DYP205" s="14"/>
      <c r="DYQ205" s="14"/>
      <c r="DYR205" s="14"/>
      <c r="DYS205" s="14"/>
      <c r="DYT205" s="14"/>
      <c r="DYU205" s="14"/>
      <c r="DYV205" s="14"/>
      <c r="DYW205" s="14"/>
      <c r="DYX205" s="14"/>
      <c r="DYY205" s="14"/>
      <c r="DYZ205" s="14"/>
      <c r="DZA205" s="14"/>
      <c r="DZB205" s="14"/>
      <c r="DZC205" s="14"/>
      <c r="DZD205" s="14"/>
      <c r="DZE205" s="14"/>
      <c r="DZF205" s="14"/>
      <c r="DZG205" s="14"/>
      <c r="DZH205" s="14"/>
      <c r="DZI205" s="14"/>
      <c r="DZJ205" s="14"/>
      <c r="DZK205" s="14"/>
      <c r="DZL205" s="14"/>
      <c r="DZM205" s="14"/>
      <c r="DZN205" s="14"/>
      <c r="DZO205" s="14"/>
      <c r="DZP205" s="14"/>
      <c r="DZQ205" s="14"/>
      <c r="DZR205" s="14"/>
      <c r="DZS205" s="14"/>
      <c r="DZT205" s="14"/>
      <c r="DZU205" s="14"/>
      <c r="DZV205" s="14"/>
      <c r="DZW205" s="14"/>
      <c r="DZX205" s="14"/>
      <c r="DZY205" s="14"/>
      <c r="DZZ205" s="14"/>
      <c r="EAA205" s="14"/>
      <c r="EAB205" s="14"/>
      <c r="EAC205" s="14"/>
      <c r="EAD205" s="14"/>
      <c r="EAE205" s="14"/>
      <c r="EAF205" s="14"/>
      <c r="EAG205" s="14"/>
      <c r="EAH205" s="14"/>
      <c r="EAI205" s="14"/>
      <c r="EAJ205" s="14"/>
      <c r="EAK205" s="14"/>
      <c r="EAL205" s="14"/>
      <c r="EAM205" s="14"/>
      <c r="EAN205" s="14"/>
      <c r="EAO205" s="14"/>
      <c r="EAP205" s="14"/>
      <c r="EAQ205" s="14"/>
      <c r="EAR205" s="14"/>
      <c r="EAS205" s="14"/>
      <c r="EAT205" s="14"/>
      <c r="EAU205" s="14"/>
      <c r="EAV205" s="14"/>
      <c r="EAW205" s="14"/>
      <c r="EAX205" s="14"/>
      <c r="EAY205" s="14"/>
      <c r="EAZ205" s="14"/>
      <c r="EBA205" s="14"/>
      <c r="EBB205" s="14"/>
      <c r="EBC205" s="14"/>
      <c r="EBD205" s="14"/>
      <c r="EBE205" s="14"/>
      <c r="EBF205" s="14"/>
      <c r="EBG205" s="14"/>
      <c r="EBH205" s="14"/>
      <c r="EBI205" s="14"/>
      <c r="EBJ205" s="14"/>
      <c r="EBK205" s="14"/>
      <c r="EBL205" s="14"/>
      <c r="EBM205" s="14"/>
      <c r="EBN205" s="14"/>
      <c r="EBO205" s="14"/>
      <c r="EBP205" s="14"/>
      <c r="EBQ205" s="14"/>
      <c r="EBR205" s="14"/>
      <c r="EBS205" s="14"/>
      <c r="EBT205" s="14"/>
      <c r="EBU205" s="14"/>
      <c r="EBV205" s="14"/>
      <c r="EBW205" s="14"/>
      <c r="EBX205" s="14"/>
      <c r="EBY205" s="14"/>
      <c r="EBZ205" s="14"/>
      <c r="ECA205" s="14"/>
      <c r="ECB205" s="14"/>
      <c r="ECC205" s="14"/>
      <c r="ECD205" s="14"/>
      <c r="ECE205" s="14"/>
      <c r="ECF205" s="14"/>
      <c r="ECG205" s="14"/>
      <c r="ECH205" s="14"/>
      <c r="ECI205" s="14"/>
      <c r="ECJ205" s="14"/>
      <c r="ECK205" s="14"/>
      <c r="ECL205" s="14"/>
      <c r="ECM205" s="14"/>
      <c r="ECN205" s="14"/>
      <c r="ECO205" s="14"/>
      <c r="ECP205" s="14"/>
      <c r="ECQ205" s="14"/>
      <c r="ECR205" s="14"/>
      <c r="ECS205" s="14"/>
      <c r="ECT205" s="14"/>
      <c r="ECU205" s="14"/>
      <c r="ECV205" s="14"/>
      <c r="ECW205" s="14"/>
      <c r="ECX205" s="14"/>
      <c r="ECY205" s="14"/>
      <c r="ECZ205" s="14"/>
      <c r="EDA205" s="14"/>
      <c r="EDB205" s="14"/>
      <c r="EDC205" s="14"/>
      <c r="EDD205" s="14"/>
      <c r="EDE205" s="14"/>
      <c r="EDF205" s="14"/>
      <c r="EDG205" s="14"/>
      <c r="EDH205" s="14"/>
      <c r="EDI205" s="14"/>
      <c r="EDJ205" s="14"/>
      <c r="EDK205" s="14"/>
      <c r="EDL205" s="14"/>
      <c r="EDM205" s="14"/>
      <c r="EDN205" s="14"/>
      <c r="EDO205" s="14"/>
      <c r="EDP205" s="14"/>
      <c r="EDQ205" s="14"/>
      <c r="EDR205" s="14"/>
      <c r="EDS205" s="14"/>
      <c r="EDT205" s="14"/>
      <c r="EDU205" s="14"/>
      <c r="EDV205" s="14"/>
      <c r="EDW205" s="14"/>
      <c r="EDX205" s="14"/>
      <c r="EDY205" s="14"/>
      <c r="EDZ205" s="14"/>
      <c r="EEA205" s="14"/>
      <c r="EEB205" s="14"/>
      <c r="EEC205" s="14"/>
      <c r="EED205" s="14"/>
      <c r="EEE205" s="14"/>
      <c r="EEF205" s="14"/>
      <c r="EEG205" s="14"/>
      <c r="EEH205" s="14"/>
      <c r="EEI205" s="14"/>
      <c r="EEJ205" s="14"/>
      <c r="EEK205" s="14"/>
      <c r="EEL205" s="14"/>
      <c r="EEM205" s="14"/>
      <c r="EEN205" s="14"/>
      <c r="EEO205" s="14"/>
      <c r="EEP205" s="14"/>
      <c r="EEQ205" s="14"/>
      <c r="EER205" s="14"/>
      <c r="EES205" s="14"/>
      <c r="EET205" s="14"/>
      <c r="EEU205" s="14"/>
      <c r="EEV205" s="14"/>
      <c r="EEW205" s="14"/>
      <c r="EEX205" s="14"/>
      <c r="EEY205" s="14"/>
      <c r="EEZ205" s="14"/>
      <c r="EFA205" s="14"/>
      <c r="EFB205" s="14"/>
      <c r="EFC205" s="14"/>
      <c r="EFD205" s="14"/>
      <c r="EFE205" s="14"/>
      <c r="EFF205" s="14"/>
      <c r="EFG205" s="14"/>
      <c r="EFH205" s="14"/>
      <c r="EFI205" s="14"/>
      <c r="EFJ205" s="14"/>
      <c r="EFK205" s="14"/>
      <c r="EFL205" s="14"/>
      <c r="EFM205" s="14"/>
      <c r="EFN205" s="14"/>
      <c r="EFO205" s="14"/>
      <c r="EFP205" s="14"/>
      <c r="EFQ205" s="14"/>
      <c r="EFR205" s="14"/>
      <c r="EFS205" s="14"/>
      <c r="EFT205" s="14"/>
      <c r="EFU205" s="14"/>
      <c r="EFV205" s="14"/>
      <c r="EFW205" s="14"/>
      <c r="EFX205" s="14"/>
      <c r="EFY205" s="14"/>
      <c r="EFZ205" s="14"/>
      <c r="EGA205" s="14"/>
      <c r="EGB205" s="14"/>
      <c r="EGC205" s="14"/>
      <c r="EGD205" s="14"/>
      <c r="EGE205" s="14"/>
      <c r="EGF205" s="14"/>
      <c r="EGG205" s="14"/>
      <c r="EGH205" s="14"/>
      <c r="EGI205" s="14"/>
      <c r="EGJ205" s="14"/>
      <c r="EGK205" s="14"/>
      <c r="EGL205" s="14"/>
      <c r="EGM205" s="14"/>
      <c r="EGN205" s="14"/>
      <c r="EGO205" s="14"/>
      <c r="EGP205" s="14"/>
      <c r="EGQ205" s="14"/>
      <c r="EGR205" s="14"/>
      <c r="EGS205" s="14"/>
      <c r="EGT205" s="14"/>
      <c r="EGU205" s="14"/>
      <c r="EGV205" s="14"/>
      <c r="EGW205" s="14"/>
      <c r="EGX205" s="14"/>
      <c r="EGY205" s="14"/>
      <c r="EGZ205" s="14"/>
      <c r="EHA205" s="14"/>
      <c r="EHB205" s="14"/>
      <c r="EHC205" s="14"/>
      <c r="EHD205" s="14"/>
      <c r="EHE205" s="14"/>
      <c r="EHF205" s="14"/>
      <c r="EHG205" s="14"/>
      <c r="EHH205" s="14"/>
      <c r="EHI205" s="14"/>
      <c r="EHJ205" s="14"/>
      <c r="EHK205" s="14"/>
      <c r="EHL205" s="14"/>
      <c r="EHM205" s="14"/>
      <c r="EHN205" s="14"/>
      <c r="EHO205" s="14"/>
      <c r="EHP205" s="14"/>
      <c r="EHQ205" s="14"/>
      <c r="EHR205" s="14"/>
      <c r="EHS205" s="14"/>
      <c r="EHT205" s="14"/>
      <c r="EHU205" s="14"/>
      <c r="EHV205" s="14"/>
      <c r="EHW205" s="14"/>
      <c r="EHX205" s="14"/>
      <c r="EHY205" s="14"/>
      <c r="EHZ205" s="14"/>
      <c r="EIA205" s="14"/>
      <c r="EIB205" s="14"/>
      <c r="EIC205" s="14"/>
      <c r="EID205" s="14"/>
      <c r="EIE205" s="14"/>
      <c r="EIF205" s="14"/>
      <c r="EIG205" s="14"/>
      <c r="EIH205" s="14"/>
      <c r="EII205" s="14"/>
      <c r="EIJ205" s="14"/>
      <c r="EIK205" s="14"/>
      <c r="EIL205" s="14"/>
      <c r="EIM205" s="14"/>
      <c r="EIN205" s="14"/>
      <c r="EIO205" s="14"/>
      <c r="EIP205" s="14"/>
      <c r="EIQ205" s="14"/>
      <c r="EIR205" s="14"/>
      <c r="EIS205" s="14"/>
      <c r="EIT205" s="14"/>
      <c r="EIU205" s="14"/>
      <c r="EIV205" s="14"/>
      <c r="EIW205" s="14"/>
      <c r="EIX205" s="14"/>
      <c r="EIY205" s="14"/>
      <c r="EIZ205" s="14"/>
      <c r="EJA205" s="14"/>
      <c r="EJB205" s="14"/>
      <c r="EJC205" s="14"/>
      <c r="EJD205" s="14"/>
      <c r="EJE205" s="14"/>
      <c r="EJF205" s="14"/>
      <c r="EJG205" s="14"/>
      <c r="EJH205" s="14"/>
      <c r="EJI205" s="14"/>
      <c r="EJJ205" s="14"/>
      <c r="EJK205" s="14"/>
      <c r="EJL205" s="14"/>
      <c r="EJM205" s="14"/>
      <c r="EJN205" s="14"/>
      <c r="EJO205" s="14"/>
      <c r="EJP205" s="14"/>
      <c r="EJQ205" s="14"/>
      <c r="EJR205" s="14"/>
      <c r="EJS205" s="14"/>
      <c r="EJT205" s="14"/>
      <c r="EJU205" s="14"/>
      <c r="EJV205" s="14"/>
      <c r="EJW205" s="14"/>
      <c r="EJX205" s="14"/>
      <c r="EJY205" s="14"/>
      <c r="EJZ205" s="14"/>
      <c r="EKA205" s="14"/>
      <c r="EKB205" s="14"/>
      <c r="EKC205" s="14"/>
      <c r="EKD205" s="14"/>
      <c r="EKE205" s="14"/>
      <c r="EKF205" s="14"/>
      <c r="EKG205" s="14"/>
      <c r="EKH205" s="14"/>
      <c r="EKI205" s="14"/>
      <c r="EKJ205" s="14"/>
      <c r="EKK205" s="14"/>
      <c r="EKL205" s="14"/>
      <c r="EKM205" s="14"/>
      <c r="EKN205" s="14"/>
      <c r="EKO205" s="14"/>
      <c r="EKP205" s="14"/>
      <c r="EKQ205" s="14"/>
      <c r="EKR205" s="14"/>
      <c r="EKS205" s="14"/>
      <c r="EKT205" s="14"/>
      <c r="EKU205" s="14"/>
      <c r="EKV205" s="14"/>
      <c r="EKW205" s="14"/>
      <c r="EKX205" s="14"/>
      <c r="EKY205" s="14"/>
      <c r="EKZ205" s="14"/>
      <c r="ELA205" s="14"/>
      <c r="ELB205" s="14"/>
      <c r="ELC205" s="14"/>
      <c r="ELD205" s="14"/>
      <c r="ELE205" s="14"/>
      <c r="ELF205" s="14"/>
      <c r="ELG205" s="14"/>
      <c r="ELH205" s="14"/>
      <c r="ELI205" s="14"/>
      <c r="ELJ205" s="14"/>
      <c r="ELK205" s="14"/>
      <c r="ELL205" s="14"/>
      <c r="ELM205" s="14"/>
      <c r="ELN205" s="14"/>
      <c r="ELO205" s="14"/>
      <c r="ELP205" s="14"/>
      <c r="ELQ205" s="14"/>
      <c r="ELR205" s="14"/>
      <c r="ELS205" s="14"/>
      <c r="ELT205" s="14"/>
      <c r="ELU205" s="14"/>
      <c r="ELV205" s="14"/>
      <c r="ELW205" s="14"/>
      <c r="ELX205" s="14"/>
      <c r="ELY205" s="14"/>
      <c r="ELZ205" s="14"/>
      <c r="EMA205" s="14"/>
      <c r="EMB205" s="14"/>
      <c r="EMC205" s="14"/>
      <c r="EMD205" s="14"/>
      <c r="EME205" s="14"/>
      <c r="EMF205" s="14"/>
      <c r="EMG205" s="14"/>
      <c r="EMH205" s="14"/>
      <c r="EMI205" s="14"/>
      <c r="EMJ205" s="14"/>
      <c r="EMK205" s="14"/>
      <c r="EML205" s="14"/>
      <c r="EMM205" s="14"/>
      <c r="EMN205" s="14"/>
      <c r="EMO205" s="14"/>
      <c r="EMP205" s="14"/>
      <c r="EMQ205" s="14"/>
      <c r="EMR205" s="14"/>
      <c r="EMS205" s="14"/>
      <c r="EMT205" s="14"/>
      <c r="EMU205" s="14"/>
      <c r="EMV205" s="14"/>
      <c r="EMW205" s="14"/>
      <c r="EMX205" s="14"/>
      <c r="EMY205" s="14"/>
      <c r="EMZ205" s="14"/>
      <c r="ENA205" s="14"/>
      <c r="ENB205" s="14"/>
      <c r="ENC205" s="14"/>
      <c r="END205" s="14"/>
      <c r="ENE205" s="14"/>
      <c r="ENF205" s="14"/>
      <c r="ENG205" s="14"/>
      <c r="ENH205" s="14"/>
      <c r="ENI205" s="14"/>
      <c r="ENJ205" s="14"/>
      <c r="ENK205" s="14"/>
      <c r="ENL205" s="14"/>
      <c r="ENM205" s="14"/>
      <c r="ENN205" s="14"/>
      <c r="ENO205" s="14"/>
      <c r="ENP205" s="14"/>
      <c r="ENQ205" s="14"/>
      <c r="ENR205" s="14"/>
      <c r="ENS205" s="14"/>
      <c r="ENT205" s="14"/>
      <c r="ENU205" s="14"/>
      <c r="ENV205" s="14"/>
      <c r="ENW205" s="14"/>
      <c r="ENX205" s="14"/>
      <c r="ENY205" s="14"/>
      <c r="ENZ205" s="14"/>
      <c r="EOA205" s="14"/>
      <c r="EOB205" s="14"/>
      <c r="EOC205" s="14"/>
      <c r="EOD205" s="14"/>
      <c r="EOE205" s="14"/>
      <c r="EOF205" s="14"/>
      <c r="EOG205" s="14"/>
      <c r="EOH205" s="14"/>
      <c r="EOI205" s="14"/>
      <c r="EOJ205" s="14"/>
      <c r="EOK205" s="14"/>
      <c r="EOL205" s="14"/>
      <c r="EOM205" s="14"/>
      <c r="EON205" s="14"/>
      <c r="EOO205" s="14"/>
      <c r="EOP205" s="14"/>
      <c r="EOQ205" s="14"/>
      <c r="EOR205" s="14"/>
      <c r="EOS205" s="14"/>
      <c r="EOT205" s="14"/>
      <c r="EOU205" s="14"/>
      <c r="EOV205" s="14"/>
      <c r="EOW205" s="14"/>
      <c r="EOX205" s="14"/>
      <c r="EOY205" s="14"/>
      <c r="EOZ205" s="14"/>
      <c r="EPA205" s="14"/>
      <c r="EPB205" s="14"/>
      <c r="EPC205" s="14"/>
      <c r="EPD205" s="14"/>
      <c r="EPE205" s="14"/>
      <c r="EPF205" s="14"/>
      <c r="EPG205" s="14"/>
      <c r="EPH205" s="14"/>
      <c r="EPI205" s="14"/>
      <c r="EPJ205" s="14"/>
      <c r="EPK205" s="14"/>
      <c r="EPL205" s="14"/>
      <c r="EPM205" s="14"/>
      <c r="EPN205" s="14"/>
      <c r="EPO205" s="14"/>
      <c r="EPP205" s="14"/>
      <c r="EPQ205" s="14"/>
      <c r="EPR205" s="14"/>
      <c r="EPS205" s="14"/>
      <c r="EPT205" s="14"/>
      <c r="EPU205" s="14"/>
      <c r="EPV205" s="14"/>
      <c r="EPW205" s="14"/>
      <c r="EPX205" s="14"/>
      <c r="EPY205" s="14"/>
      <c r="EPZ205" s="14"/>
      <c r="EQA205" s="14"/>
      <c r="EQB205" s="14"/>
      <c r="EQC205" s="14"/>
      <c r="EQD205" s="14"/>
      <c r="EQE205" s="14"/>
      <c r="EQF205" s="14"/>
      <c r="EQG205" s="14"/>
      <c r="EQH205" s="14"/>
      <c r="EQI205" s="14"/>
      <c r="EQJ205" s="14"/>
      <c r="EQK205" s="14"/>
      <c r="EQL205" s="14"/>
      <c r="EQM205" s="14"/>
      <c r="EQN205" s="14"/>
      <c r="EQO205" s="14"/>
      <c r="EQP205" s="14"/>
      <c r="EQQ205" s="14"/>
      <c r="EQR205" s="14"/>
      <c r="EQS205" s="14"/>
      <c r="EQT205" s="14"/>
      <c r="EQU205" s="14"/>
      <c r="EQV205" s="14"/>
      <c r="EQW205" s="14"/>
      <c r="EQX205" s="14"/>
      <c r="EQY205" s="14"/>
      <c r="EQZ205" s="14"/>
      <c r="ERA205" s="14"/>
      <c r="ERB205" s="14"/>
      <c r="ERC205" s="14"/>
      <c r="ERD205" s="14"/>
      <c r="ERE205" s="14"/>
      <c r="ERF205" s="14"/>
      <c r="ERG205" s="14"/>
      <c r="ERH205" s="14"/>
      <c r="ERI205" s="14"/>
      <c r="ERJ205" s="14"/>
      <c r="ERK205" s="14"/>
      <c r="ERL205" s="14"/>
      <c r="ERM205" s="14"/>
      <c r="ERN205" s="14"/>
      <c r="ERO205" s="14"/>
      <c r="ERP205" s="14"/>
      <c r="ERQ205" s="14"/>
      <c r="ERR205" s="14"/>
      <c r="ERS205" s="14"/>
      <c r="ERT205" s="14"/>
      <c r="ERU205" s="14"/>
      <c r="ERV205" s="14"/>
      <c r="ERW205" s="14"/>
      <c r="ERX205" s="14"/>
      <c r="ERY205" s="14"/>
      <c r="ERZ205" s="14"/>
      <c r="ESA205" s="14"/>
      <c r="ESB205" s="14"/>
      <c r="ESC205" s="14"/>
      <c r="ESD205" s="14"/>
      <c r="ESE205" s="14"/>
      <c r="ESF205" s="14"/>
      <c r="ESG205" s="14"/>
      <c r="ESH205" s="14"/>
      <c r="ESI205" s="14"/>
      <c r="ESJ205" s="14"/>
      <c r="ESK205" s="14"/>
      <c r="ESL205" s="14"/>
      <c r="ESM205" s="14"/>
      <c r="ESN205" s="14"/>
      <c r="ESO205" s="14"/>
      <c r="ESP205" s="14"/>
      <c r="ESQ205" s="14"/>
      <c r="ESR205" s="14"/>
      <c r="ESS205" s="14"/>
      <c r="EST205" s="14"/>
      <c r="ESU205" s="14"/>
      <c r="ESV205" s="14"/>
      <c r="ESW205" s="14"/>
      <c r="ESX205" s="14"/>
      <c r="ESY205" s="14"/>
      <c r="ESZ205" s="14"/>
      <c r="ETA205" s="14"/>
      <c r="ETB205" s="14"/>
      <c r="ETC205" s="14"/>
      <c r="ETD205" s="14"/>
      <c r="ETE205" s="14"/>
      <c r="ETF205" s="14"/>
      <c r="ETG205" s="14"/>
      <c r="ETH205" s="14"/>
      <c r="ETI205" s="14"/>
      <c r="ETJ205" s="14"/>
      <c r="ETK205" s="14"/>
      <c r="ETL205" s="14"/>
      <c r="ETM205" s="14"/>
      <c r="ETN205" s="14"/>
      <c r="ETO205" s="14"/>
      <c r="ETP205" s="14"/>
      <c r="ETQ205" s="14"/>
      <c r="ETR205" s="14"/>
      <c r="ETS205" s="14"/>
      <c r="ETT205" s="14"/>
      <c r="ETU205" s="14"/>
      <c r="ETV205" s="14"/>
      <c r="ETW205" s="14"/>
      <c r="ETX205" s="14"/>
      <c r="ETY205" s="14"/>
      <c r="ETZ205" s="14"/>
      <c r="EUA205" s="14"/>
      <c r="EUB205" s="14"/>
      <c r="EUC205" s="14"/>
      <c r="EUD205" s="14"/>
      <c r="EUE205" s="14"/>
      <c r="EUF205" s="14"/>
      <c r="EUG205" s="14"/>
      <c r="EUH205" s="14"/>
      <c r="EUI205" s="14"/>
      <c r="EUJ205" s="14"/>
      <c r="EUK205" s="14"/>
      <c r="EUL205" s="14"/>
      <c r="EUM205" s="14"/>
      <c r="EUN205" s="14"/>
      <c r="EUO205" s="14"/>
      <c r="EUP205" s="14"/>
      <c r="EUQ205" s="14"/>
      <c r="EUR205" s="14"/>
      <c r="EUS205" s="14"/>
      <c r="EUT205" s="14"/>
      <c r="EUU205" s="14"/>
      <c r="EUV205" s="14"/>
      <c r="EUW205" s="14"/>
      <c r="EUX205" s="14"/>
      <c r="EUY205" s="14"/>
      <c r="EUZ205" s="14"/>
      <c r="EVA205" s="14"/>
      <c r="EVB205" s="14"/>
      <c r="EVC205" s="14"/>
      <c r="EVD205" s="14"/>
      <c r="EVE205" s="14"/>
      <c r="EVF205" s="14"/>
      <c r="EVG205" s="14"/>
      <c r="EVH205" s="14"/>
      <c r="EVI205" s="14"/>
      <c r="EVJ205" s="14"/>
      <c r="EVK205" s="14"/>
      <c r="EVL205" s="14"/>
      <c r="EVM205" s="14"/>
      <c r="EVN205" s="14"/>
      <c r="EVO205" s="14"/>
      <c r="EVP205" s="14"/>
      <c r="EVQ205" s="14"/>
      <c r="EVR205" s="14"/>
      <c r="EVS205" s="14"/>
      <c r="EVT205" s="14"/>
      <c r="EVU205" s="14"/>
      <c r="EVV205" s="14"/>
      <c r="EVW205" s="14"/>
      <c r="EVX205" s="14"/>
      <c r="EVY205" s="14"/>
      <c r="EVZ205" s="14"/>
      <c r="EWA205" s="14"/>
      <c r="EWB205" s="14"/>
      <c r="EWC205" s="14"/>
      <c r="EWD205" s="14"/>
      <c r="EWE205" s="14"/>
      <c r="EWF205" s="14"/>
      <c r="EWG205" s="14"/>
      <c r="EWH205" s="14"/>
      <c r="EWI205" s="14"/>
      <c r="EWJ205" s="14"/>
      <c r="EWK205" s="14"/>
      <c r="EWL205" s="14"/>
      <c r="EWM205" s="14"/>
      <c r="EWN205" s="14"/>
      <c r="EWO205" s="14"/>
      <c r="EWP205" s="14"/>
      <c r="EWQ205" s="14"/>
      <c r="EWR205" s="14"/>
      <c r="EWS205" s="14"/>
      <c r="EWT205" s="14"/>
      <c r="EWU205" s="14"/>
      <c r="EWV205" s="14"/>
      <c r="EWW205" s="14"/>
      <c r="EWX205" s="14"/>
      <c r="EWY205" s="14"/>
      <c r="EWZ205" s="14"/>
      <c r="EXA205" s="14"/>
      <c r="EXB205" s="14"/>
      <c r="EXC205" s="14"/>
      <c r="EXD205" s="14"/>
      <c r="EXE205" s="14"/>
      <c r="EXF205" s="14"/>
      <c r="EXG205" s="14"/>
      <c r="EXH205" s="14"/>
      <c r="EXI205" s="14"/>
      <c r="EXJ205" s="14"/>
      <c r="EXK205" s="14"/>
      <c r="EXL205" s="14"/>
      <c r="EXM205" s="14"/>
      <c r="EXN205" s="14"/>
      <c r="EXO205" s="14"/>
      <c r="EXP205" s="14"/>
      <c r="EXQ205" s="14"/>
      <c r="EXR205" s="14"/>
      <c r="EXS205" s="14"/>
      <c r="EXT205" s="14"/>
      <c r="EXU205" s="14"/>
      <c r="EXV205" s="14"/>
      <c r="EXW205" s="14"/>
      <c r="EXX205" s="14"/>
      <c r="EXY205" s="14"/>
      <c r="EXZ205" s="14"/>
      <c r="EYA205" s="14"/>
      <c r="EYB205" s="14"/>
      <c r="EYC205" s="14"/>
      <c r="EYD205" s="14"/>
      <c r="EYE205" s="14"/>
      <c r="EYF205" s="14"/>
      <c r="EYG205" s="14"/>
      <c r="EYH205" s="14"/>
      <c r="EYI205" s="14"/>
      <c r="EYJ205" s="14"/>
      <c r="EYK205" s="14"/>
      <c r="EYL205" s="14"/>
      <c r="EYM205" s="14"/>
      <c r="EYN205" s="14"/>
      <c r="EYO205" s="14"/>
      <c r="EYP205" s="14"/>
      <c r="EYQ205" s="14"/>
      <c r="EYR205" s="14"/>
      <c r="EYS205" s="14"/>
      <c r="EYT205" s="14"/>
      <c r="EYU205" s="14"/>
      <c r="EYV205" s="14"/>
      <c r="EYW205" s="14"/>
      <c r="EYX205" s="14"/>
      <c r="EYY205" s="14"/>
      <c r="EYZ205" s="14"/>
      <c r="EZA205" s="14"/>
      <c r="EZB205" s="14"/>
      <c r="EZC205" s="14"/>
      <c r="EZD205" s="14"/>
      <c r="EZE205" s="14"/>
      <c r="EZF205" s="14"/>
      <c r="EZG205" s="14"/>
      <c r="EZH205" s="14"/>
      <c r="EZI205" s="14"/>
      <c r="EZJ205" s="14"/>
      <c r="EZK205" s="14"/>
      <c r="EZL205" s="14"/>
      <c r="EZM205" s="14"/>
      <c r="EZN205" s="14"/>
      <c r="EZO205" s="14"/>
      <c r="EZP205" s="14"/>
      <c r="EZQ205" s="14"/>
      <c r="EZR205" s="14"/>
      <c r="EZS205" s="14"/>
      <c r="EZT205" s="14"/>
      <c r="EZU205" s="14"/>
      <c r="EZV205" s="14"/>
      <c r="EZW205" s="14"/>
      <c r="EZX205" s="14"/>
      <c r="EZY205" s="14"/>
      <c r="EZZ205" s="14"/>
      <c r="FAA205" s="14"/>
      <c r="FAB205" s="14"/>
      <c r="FAC205" s="14"/>
      <c r="FAD205" s="14"/>
      <c r="FAE205" s="14"/>
      <c r="FAF205" s="14"/>
      <c r="FAG205" s="14"/>
      <c r="FAH205" s="14"/>
      <c r="FAI205" s="14"/>
      <c r="FAJ205" s="14"/>
      <c r="FAK205" s="14"/>
      <c r="FAL205" s="14"/>
      <c r="FAM205" s="14"/>
      <c r="FAN205" s="14"/>
      <c r="FAO205" s="14"/>
      <c r="FAP205" s="14"/>
      <c r="FAQ205" s="14"/>
      <c r="FAR205" s="14"/>
      <c r="FAS205" s="14"/>
      <c r="FAT205" s="14"/>
      <c r="FAU205" s="14"/>
      <c r="FAV205" s="14"/>
      <c r="FAW205" s="14"/>
      <c r="FAX205" s="14"/>
      <c r="FAY205" s="14"/>
      <c r="FAZ205" s="14"/>
      <c r="FBA205" s="14"/>
      <c r="FBB205" s="14"/>
      <c r="FBC205" s="14"/>
      <c r="FBD205" s="14"/>
      <c r="FBE205" s="14"/>
      <c r="FBF205" s="14"/>
      <c r="FBG205" s="14"/>
      <c r="FBH205" s="14"/>
      <c r="FBI205" s="14"/>
      <c r="FBJ205" s="14"/>
      <c r="FBK205" s="14"/>
      <c r="FBL205" s="14"/>
      <c r="FBM205" s="14"/>
      <c r="FBN205" s="14"/>
      <c r="FBO205" s="14"/>
      <c r="FBP205" s="14"/>
      <c r="FBQ205" s="14"/>
      <c r="FBR205" s="14"/>
      <c r="FBS205" s="14"/>
      <c r="FBT205" s="14"/>
      <c r="FBU205" s="14"/>
      <c r="FBV205" s="14"/>
      <c r="FBW205" s="14"/>
      <c r="FBX205" s="14"/>
      <c r="FBY205" s="14"/>
      <c r="FBZ205" s="14"/>
      <c r="FCA205" s="14"/>
      <c r="FCB205" s="14"/>
      <c r="FCC205" s="14"/>
      <c r="FCD205" s="14"/>
      <c r="FCE205" s="14"/>
      <c r="FCF205" s="14"/>
      <c r="FCG205" s="14"/>
      <c r="FCH205" s="14"/>
      <c r="FCI205" s="14"/>
      <c r="FCJ205" s="14"/>
      <c r="FCK205" s="14"/>
      <c r="FCL205" s="14"/>
      <c r="FCM205" s="14"/>
      <c r="FCN205" s="14"/>
      <c r="FCO205" s="14"/>
      <c r="FCP205" s="14"/>
      <c r="FCQ205" s="14"/>
      <c r="FCR205" s="14"/>
      <c r="FCS205" s="14"/>
      <c r="FCT205" s="14"/>
      <c r="FCU205" s="14"/>
      <c r="FCV205" s="14"/>
      <c r="FCW205" s="14"/>
      <c r="FCX205" s="14"/>
      <c r="FCY205" s="14"/>
      <c r="FCZ205" s="14"/>
      <c r="FDA205" s="14"/>
      <c r="FDB205" s="14"/>
      <c r="FDC205" s="14"/>
      <c r="FDD205" s="14"/>
      <c r="FDE205" s="14"/>
      <c r="FDF205" s="14"/>
      <c r="FDG205" s="14"/>
      <c r="FDH205" s="14"/>
      <c r="FDI205" s="14"/>
      <c r="FDJ205" s="14"/>
      <c r="FDK205" s="14"/>
      <c r="FDL205" s="14"/>
      <c r="FDM205" s="14"/>
      <c r="FDN205" s="14"/>
      <c r="FDO205" s="14"/>
      <c r="FDP205" s="14"/>
      <c r="FDQ205" s="14"/>
      <c r="FDR205" s="14"/>
      <c r="FDS205" s="14"/>
      <c r="FDT205" s="14"/>
      <c r="FDU205" s="14"/>
      <c r="FDV205" s="14"/>
      <c r="FDW205" s="14"/>
      <c r="FDX205" s="14"/>
      <c r="FDY205" s="14"/>
      <c r="FDZ205" s="14"/>
      <c r="FEA205" s="14"/>
      <c r="FEB205" s="14"/>
      <c r="FEC205" s="14"/>
      <c r="FED205" s="14"/>
      <c r="FEE205" s="14"/>
      <c r="FEF205" s="14"/>
      <c r="FEG205" s="14"/>
      <c r="FEH205" s="14"/>
      <c r="FEI205" s="14"/>
      <c r="FEJ205" s="14"/>
      <c r="FEK205" s="14"/>
      <c r="FEL205" s="14"/>
      <c r="FEM205" s="14"/>
      <c r="FEN205" s="14"/>
      <c r="FEO205" s="14"/>
      <c r="FEP205" s="14"/>
      <c r="FEQ205" s="14"/>
      <c r="FER205" s="14"/>
      <c r="FES205" s="14"/>
      <c r="FET205" s="14"/>
      <c r="FEU205" s="14"/>
      <c r="FEV205" s="14"/>
      <c r="FEW205" s="14"/>
      <c r="FEX205" s="14"/>
      <c r="FEY205" s="14"/>
      <c r="FEZ205" s="14"/>
      <c r="FFA205" s="14"/>
      <c r="FFB205" s="14"/>
      <c r="FFC205" s="14"/>
      <c r="FFD205" s="14"/>
      <c r="FFE205" s="14"/>
      <c r="FFF205" s="14"/>
      <c r="FFG205" s="14"/>
      <c r="FFH205" s="14"/>
      <c r="FFI205" s="14"/>
      <c r="FFJ205" s="14"/>
      <c r="FFK205" s="14"/>
      <c r="FFL205" s="14"/>
      <c r="FFM205" s="14"/>
      <c r="FFN205" s="14"/>
      <c r="FFO205" s="14"/>
      <c r="FFP205" s="14"/>
      <c r="FFQ205" s="14"/>
      <c r="FFR205" s="14"/>
      <c r="FFS205" s="14"/>
      <c r="FFT205" s="14"/>
      <c r="FFU205" s="14"/>
      <c r="FFV205" s="14"/>
      <c r="FFW205" s="14"/>
      <c r="FFX205" s="14"/>
      <c r="FFY205" s="14"/>
      <c r="FFZ205" s="14"/>
      <c r="FGA205" s="14"/>
      <c r="FGB205" s="14"/>
      <c r="FGC205" s="14"/>
      <c r="FGD205" s="14"/>
      <c r="FGE205" s="14"/>
      <c r="FGF205" s="14"/>
      <c r="FGG205" s="14"/>
      <c r="FGH205" s="14"/>
      <c r="FGI205" s="14"/>
      <c r="FGJ205" s="14"/>
      <c r="FGK205" s="14"/>
      <c r="FGL205" s="14"/>
      <c r="FGM205" s="14"/>
      <c r="FGN205" s="14"/>
      <c r="FGO205" s="14"/>
      <c r="FGP205" s="14"/>
      <c r="FGQ205" s="14"/>
      <c r="FGR205" s="14"/>
      <c r="FGS205" s="14"/>
      <c r="FGT205" s="14"/>
      <c r="FGU205" s="14"/>
      <c r="FGV205" s="14"/>
      <c r="FGW205" s="14"/>
      <c r="FGX205" s="14"/>
      <c r="FGY205" s="14"/>
      <c r="FGZ205" s="14"/>
      <c r="FHA205" s="14"/>
      <c r="FHB205" s="14"/>
      <c r="FHC205" s="14"/>
      <c r="FHD205" s="14"/>
      <c r="FHE205" s="14"/>
      <c r="FHF205" s="14"/>
      <c r="FHG205" s="14"/>
      <c r="FHH205" s="14"/>
      <c r="FHI205" s="14"/>
      <c r="FHJ205" s="14"/>
      <c r="FHK205" s="14"/>
      <c r="FHL205" s="14"/>
      <c r="FHM205" s="14"/>
      <c r="FHN205" s="14"/>
      <c r="FHO205" s="14"/>
      <c r="FHP205" s="14"/>
      <c r="FHQ205" s="14"/>
      <c r="FHR205" s="14"/>
      <c r="FHS205" s="14"/>
      <c r="FHT205" s="14"/>
      <c r="FHU205" s="14"/>
      <c r="FHV205" s="14"/>
      <c r="FHW205" s="14"/>
      <c r="FHX205" s="14"/>
      <c r="FHY205" s="14"/>
      <c r="FHZ205" s="14"/>
      <c r="FIA205" s="14"/>
      <c r="FIB205" s="14"/>
      <c r="FIC205" s="14"/>
      <c r="FID205" s="14"/>
      <c r="FIE205" s="14"/>
      <c r="FIF205" s="14"/>
      <c r="FIG205" s="14"/>
      <c r="FIH205" s="14"/>
      <c r="FII205" s="14"/>
      <c r="FIJ205" s="14"/>
      <c r="FIK205" s="14"/>
      <c r="FIL205" s="14"/>
      <c r="FIM205" s="14"/>
      <c r="FIN205" s="14"/>
      <c r="FIO205" s="14"/>
      <c r="FIP205" s="14"/>
      <c r="FIQ205" s="14"/>
      <c r="FIR205" s="14"/>
      <c r="FIS205" s="14"/>
      <c r="FIT205" s="14"/>
      <c r="FIU205" s="14"/>
      <c r="FIV205" s="14"/>
      <c r="FIW205" s="14"/>
      <c r="FIX205" s="14"/>
      <c r="FIY205" s="14"/>
      <c r="FIZ205" s="14"/>
      <c r="FJA205" s="14"/>
      <c r="FJB205" s="14"/>
      <c r="FJC205" s="14"/>
      <c r="FJD205" s="14"/>
      <c r="FJE205" s="14"/>
      <c r="FJF205" s="14"/>
      <c r="FJG205" s="14"/>
      <c r="FJH205" s="14"/>
      <c r="FJI205" s="14"/>
      <c r="FJJ205" s="14"/>
      <c r="FJK205" s="14"/>
      <c r="FJL205" s="14"/>
      <c r="FJM205" s="14"/>
      <c r="FJN205" s="14"/>
      <c r="FJO205" s="14"/>
      <c r="FJP205" s="14"/>
      <c r="FJQ205" s="14"/>
      <c r="FJR205" s="14"/>
      <c r="FJS205" s="14"/>
      <c r="FJT205" s="14"/>
      <c r="FJU205" s="14"/>
      <c r="FJV205" s="14"/>
      <c r="FJW205" s="14"/>
      <c r="FJX205" s="14"/>
      <c r="FJY205" s="14"/>
      <c r="FJZ205" s="14"/>
      <c r="FKA205" s="14"/>
      <c r="FKB205" s="14"/>
      <c r="FKC205" s="14"/>
      <c r="FKD205" s="14"/>
      <c r="FKE205" s="14"/>
      <c r="FKF205" s="14"/>
      <c r="FKG205" s="14"/>
      <c r="FKH205" s="14"/>
      <c r="FKI205" s="14"/>
      <c r="FKJ205" s="14"/>
      <c r="FKK205" s="14"/>
      <c r="FKL205" s="14"/>
      <c r="FKM205" s="14"/>
      <c r="FKN205" s="14"/>
      <c r="FKO205" s="14"/>
      <c r="FKP205" s="14"/>
      <c r="FKQ205" s="14"/>
      <c r="FKR205" s="14"/>
      <c r="FKS205" s="14"/>
      <c r="FKT205" s="14"/>
      <c r="FKU205" s="14"/>
      <c r="FKV205" s="14"/>
      <c r="FKW205" s="14"/>
      <c r="FKX205" s="14"/>
      <c r="FKY205" s="14"/>
      <c r="FKZ205" s="14"/>
      <c r="FLA205" s="14"/>
      <c r="FLB205" s="14"/>
      <c r="FLC205" s="14"/>
      <c r="FLD205" s="14"/>
      <c r="FLE205" s="14"/>
      <c r="FLF205" s="14"/>
      <c r="FLG205" s="14"/>
      <c r="FLH205" s="14"/>
      <c r="FLI205" s="14"/>
      <c r="FLJ205" s="14"/>
      <c r="FLK205" s="14"/>
      <c r="FLL205" s="14"/>
      <c r="FLM205" s="14"/>
      <c r="FLN205" s="14"/>
      <c r="FLO205" s="14"/>
      <c r="FLP205" s="14"/>
      <c r="FLQ205" s="14"/>
      <c r="FLR205" s="14"/>
      <c r="FLS205" s="14"/>
      <c r="FLT205" s="14"/>
      <c r="FLU205" s="14"/>
      <c r="FLV205" s="14"/>
      <c r="FLW205" s="14"/>
      <c r="FLX205" s="14"/>
      <c r="FLY205" s="14"/>
      <c r="FLZ205" s="14"/>
      <c r="FMA205" s="14"/>
      <c r="FMB205" s="14"/>
      <c r="FMC205" s="14"/>
      <c r="FMD205" s="14"/>
      <c r="FME205" s="14"/>
      <c r="FMF205" s="14"/>
      <c r="FMG205" s="14"/>
      <c r="FMH205" s="14"/>
      <c r="FMI205" s="14"/>
      <c r="FMJ205" s="14"/>
      <c r="FMK205" s="14"/>
      <c r="FML205" s="14"/>
      <c r="FMM205" s="14"/>
      <c r="FMN205" s="14"/>
      <c r="FMO205" s="14"/>
      <c r="FMP205" s="14"/>
      <c r="FMQ205" s="14"/>
      <c r="FMR205" s="14"/>
      <c r="FMS205" s="14"/>
      <c r="FMT205" s="14"/>
      <c r="FMU205" s="14"/>
      <c r="FMV205" s="14"/>
      <c r="FMW205" s="14"/>
      <c r="FMX205" s="14"/>
      <c r="FMY205" s="14"/>
      <c r="FMZ205" s="14"/>
      <c r="FNA205" s="14"/>
      <c r="FNB205" s="14"/>
      <c r="FNC205" s="14"/>
      <c r="FND205" s="14"/>
      <c r="FNE205" s="14"/>
      <c r="FNF205" s="14"/>
      <c r="FNG205" s="14"/>
      <c r="FNH205" s="14"/>
      <c r="FNI205" s="14"/>
      <c r="FNJ205" s="14"/>
      <c r="FNK205" s="14"/>
      <c r="FNL205" s="14"/>
      <c r="FNM205" s="14"/>
      <c r="FNN205" s="14"/>
      <c r="FNO205" s="14"/>
      <c r="FNP205" s="14"/>
      <c r="FNQ205" s="14"/>
      <c r="FNR205" s="14"/>
      <c r="FNS205" s="14"/>
      <c r="FNT205" s="14"/>
      <c r="FNU205" s="14"/>
      <c r="FNV205" s="14"/>
      <c r="FNW205" s="14"/>
      <c r="FNX205" s="14"/>
      <c r="FNY205" s="14"/>
      <c r="FNZ205" s="14"/>
      <c r="FOA205" s="14"/>
      <c r="FOB205" s="14"/>
      <c r="FOC205" s="14"/>
      <c r="FOD205" s="14"/>
      <c r="FOE205" s="14"/>
      <c r="FOF205" s="14"/>
      <c r="FOG205" s="14"/>
      <c r="FOH205" s="14"/>
      <c r="FOI205" s="14"/>
      <c r="FOJ205" s="14"/>
      <c r="FOK205" s="14"/>
      <c r="FOL205" s="14"/>
      <c r="FOM205" s="14"/>
      <c r="FON205" s="14"/>
      <c r="FOO205" s="14"/>
      <c r="FOP205" s="14"/>
      <c r="FOQ205" s="14"/>
      <c r="FOR205" s="14"/>
      <c r="FOS205" s="14"/>
      <c r="FOT205" s="14"/>
      <c r="FOU205" s="14"/>
      <c r="FOV205" s="14"/>
      <c r="FOW205" s="14"/>
      <c r="FOX205" s="14"/>
      <c r="FOY205" s="14"/>
      <c r="FOZ205" s="14"/>
      <c r="FPA205" s="14"/>
      <c r="FPB205" s="14"/>
      <c r="FPC205" s="14"/>
      <c r="FPD205" s="14"/>
      <c r="FPE205" s="14"/>
      <c r="FPF205" s="14"/>
      <c r="FPG205" s="14"/>
      <c r="FPH205" s="14"/>
      <c r="FPI205" s="14"/>
      <c r="FPJ205" s="14"/>
      <c r="FPK205" s="14"/>
      <c r="FPL205" s="14"/>
      <c r="FPM205" s="14"/>
      <c r="FPN205" s="14"/>
      <c r="FPO205" s="14"/>
      <c r="FPP205" s="14"/>
      <c r="FPQ205" s="14"/>
      <c r="FPR205" s="14"/>
      <c r="FPS205" s="14"/>
      <c r="FPT205" s="14"/>
      <c r="FPU205" s="14"/>
      <c r="FPV205" s="14"/>
      <c r="FPW205" s="14"/>
      <c r="FPX205" s="14"/>
      <c r="FPY205" s="14"/>
      <c r="FPZ205" s="14"/>
      <c r="FQA205" s="14"/>
      <c r="FQB205" s="14"/>
      <c r="FQC205" s="14"/>
      <c r="FQD205" s="14"/>
      <c r="FQE205" s="14"/>
      <c r="FQF205" s="14"/>
      <c r="FQG205" s="14"/>
      <c r="FQH205" s="14"/>
      <c r="FQI205" s="14"/>
      <c r="FQJ205" s="14"/>
      <c r="FQK205" s="14"/>
      <c r="FQL205" s="14"/>
      <c r="FQM205" s="14"/>
      <c r="FQN205" s="14"/>
      <c r="FQO205" s="14"/>
      <c r="FQP205" s="14"/>
      <c r="FQQ205" s="14"/>
      <c r="FQR205" s="14"/>
      <c r="FQS205" s="14"/>
      <c r="FQT205" s="14"/>
      <c r="FQU205" s="14"/>
      <c r="FQV205" s="14"/>
      <c r="FQW205" s="14"/>
      <c r="FQX205" s="14"/>
      <c r="FQY205" s="14"/>
      <c r="FQZ205" s="14"/>
      <c r="FRA205" s="14"/>
      <c r="FRB205" s="14"/>
      <c r="FRC205" s="14"/>
      <c r="FRD205" s="14"/>
      <c r="FRE205" s="14"/>
      <c r="FRF205" s="14"/>
      <c r="FRG205" s="14"/>
      <c r="FRH205" s="14"/>
      <c r="FRI205" s="14"/>
      <c r="FRJ205" s="14"/>
      <c r="FRK205" s="14"/>
      <c r="FRL205" s="14"/>
      <c r="FRM205" s="14"/>
      <c r="FRN205" s="14"/>
      <c r="FRO205" s="14"/>
      <c r="FRP205" s="14"/>
      <c r="FRQ205" s="14"/>
      <c r="FRR205" s="14"/>
      <c r="FRS205" s="14"/>
      <c r="FRT205" s="14"/>
      <c r="FRU205" s="14"/>
      <c r="FRV205" s="14"/>
      <c r="FRW205" s="14"/>
      <c r="FRX205" s="14"/>
      <c r="FRY205" s="14"/>
      <c r="FRZ205" s="14"/>
      <c r="FSA205" s="14"/>
      <c r="FSB205" s="14"/>
      <c r="FSC205" s="14"/>
      <c r="FSD205" s="14"/>
      <c r="FSE205" s="14"/>
      <c r="FSF205" s="14"/>
      <c r="FSG205" s="14"/>
      <c r="FSH205" s="14"/>
      <c r="FSI205" s="14"/>
      <c r="FSJ205" s="14"/>
      <c r="FSK205" s="14"/>
      <c r="FSL205" s="14"/>
      <c r="FSM205" s="14"/>
      <c r="FSN205" s="14"/>
      <c r="FSO205" s="14"/>
      <c r="FSP205" s="14"/>
      <c r="FSQ205" s="14"/>
      <c r="FSR205" s="14"/>
      <c r="FSS205" s="14"/>
      <c r="FST205" s="14"/>
      <c r="FSU205" s="14"/>
      <c r="FSV205" s="14"/>
      <c r="FSW205" s="14"/>
      <c r="FSX205" s="14"/>
      <c r="FSY205" s="14"/>
      <c r="FSZ205" s="14"/>
      <c r="FTA205" s="14"/>
      <c r="FTB205" s="14"/>
      <c r="FTC205" s="14"/>
      <c r="FTD205" s="14"/>
      <c r="FTE205" s="14"/>
      <c r="FTF205" s="14"/>
      <c r="FTG205" s="14"/>
      <c r="FTH205" s="14"/>
      <c r="FTI205" s="14"/>
      <c r="FTJ205" s="14"/>
      <c r="FTK205" s="14"/>
      <c r="FTL205" s="14"/>
      <c r="FTM205" s="14"/>
      <c r="FTN205" s="14"/>
      <c r="FTO205" s="14"/>
      <c r="FTP205" s="14"/>
      <c r="FTQ205" s="14"/>
      <c r="FTR205" s="14"/>
      <c r="FTS205" s="14"/>
      <c r="FTT205" s="14"/>
      <c r="FTU205" s="14"/>
      <c r="FTV205" s="14"/>
      <c r="FTW205" s="14"/>
      <c r="FTX205" s="14"/>
      <c r="FTY205" s="14"/>
      <c r="FTZ205" s="14"/>
      <c r="FUA205" s="14"/>
      <c r="FUB205" s="14"/>
      <c r="FUC205" s="14"/>
      <c r="FUD205" s="14"/>
      <c r="FUE205" s="14"/>
      <c r="FUF205" s="14"/>
      <c r="FUG205" s="14"/>
      <c r="FUH205" s="14"/>
      <c r="FUI205" s="14"/>
      <c r="FUJ205" s="14"/>
      <c r="FUK205" s="14"/>
      <c r="FUL205" s="14"/>
      <c r="FUM205" s="14"/>
      <c r="FUN205" s="14"/>
      <c r="FUO205" s="14"/>
      <c r="FUP205" s="14"/>
      <c r="FUQ205" s="14"/>
      <c r="FUR205" s="14"/>
      <c r="FUS205" s="14"/>
      <c r="FUT205" s="14"/>
      <c r="FUU205" s="14"/>
      <c r="FUV205" s="14"/>
      <c r="FUW205" s="14"/>
      <c r="FUX205" s="14"/>
      <c r="FUY205" s="14"/>
      <c r="FUZ205" s="14"/>
      <c r="FVA205" s="14"/>
      <c r="FVB205" s="14"/>
      <c r="FVC205" s="14"/>
      <c r="FVD205" s="14"/>
      <c r="FVE205" s="14"/>
      <c r="FVF205" s="14"/>
      <c r="FVG205" s="14"/>
      <c r="FVH205" s="14"/>
      <c r="FVI205" s="14"/>
      <c r="FVJ205" s="14"/>
      <c r="FVK205" s="14"/>
      <c r="FVL205" s="14"/>
      <c r="FVM205" s="14"/>
      <c r="FVN205" s="14"/>
      <c r="FVO205" s="14"/>
      <c r="FVP205" s="14"/>
      <c r="FVQ205" s="14"/>
      <c r="FVR205" s="14"/>
      <c r="FVS205" s="14"/>
      <c r="FVT205" s="14"/>
      <c r="FVU205" s="14"/>
      <c r="FVV205" s="14"/>
      <c r="FVW205" s="14"/>
      <c r="FVX205" s="14"/>
      <c r="FVY205" s="14"/>
      <c r="FVZ205" s="14"/>
      <c r="FWA205" s="14"/>
      <c r="FWB205" s="14"/>
      <c r="FWC205" s="14"/>
      <c r="FWD205" s="14"/>
      <c r="FWE205" s="14"/>
      <c r="FWF205" s="14"/>
      <c r="FWG205" s="14"/>
      <c r="FWH205" s="14"/>
      <c r="FWI205" s="14"/>
      <c r="FWJ205" s="14"/>
      <c r="FWK205" s="14"/>
      <c r="FWL205" s="14"/>
      <c r="FWM205" s="14"/>
      <c r="FWN205" s="14"/>
      <c r="FWO205" s="14"/>
      <c r="FWP205" s="14"/>
      <c r="FWQ205" s="14"/>
      <c r="FWR205" s="14"/>
      <c r="FWS205" s="14"/>
      <c r="FWT205" s="14"/>
      <c r="FWU205" s="14"/>
      <c r="FWV205" s="14"/>
      <c r="FWW205" s="14"/>
      <c r="FWX205" s="14"/>
      <c r="FWY205" s="14"/>
      <c r="FWZ205" s="14"/>
      <c r="FXA205" s="14"/>
      <c r="FXB205" s="14"/>
      <c r="FXC205" s="14"/>
      <c r="FXD205" s="14"/>
      <c r="FXE205" s="14"/>
      <c r="FXF205" s="14"/>
      <c r="FXG205" s="14"/>
      <c r="FXH205" s="14"/>
      <c r="FXI205" s="14"/>
      <c r="FXJ205" s="14"/>
      <c r="FXK205" s="14"/>
      <c r="FXL205" s="14"/>
      <c r="FXM205" s="14"/>
      <c r="FXN205" s="14"/>
      <c r="FXO205" s="14"/>
      <c r="FXP205" s="14"/>
      <c r="FXQ205" s="14"/>
      <c r="FXR205" s="14"/>
      <c r="FXS205" s="14"/>
      <c r="FXT205" s="14"/>
      <c r="FXU205" s="14"/>
      <c r="FXV205" s="14"/>
      <c r="FXW205" s="14"/>
      <c r="FXX205" s="14"/>
      <c r="FXY205" s="14"/>
      <c r="FXZ205" s="14"/>
      <c r="FYA205" s="14"/>
      <c r="FYB205" s="14"/>
      <c r="FYC205" s="14"/>
      <c r="FYD205" s="14"/>
      <c r="FYE205" s="14"/>
      <c r="FYF205" s="14"/>
      <c r="FYG205" s="14"/>
      <c r="FYH205" s="14"/>
      <c r="FYI205" s="14"/>
      <c r="FYJ205" s="14"/>
      <c r="FYK205" s="14"/>
      <c r="FYL205" s="14"/>
      <c r="FYM205" s="14"/>
      <c r="FYN205" s="14"/>
      <c r="FYO205" s="14"/>
      <c r="FYP205" s="14"/>
      <c r="FYQ205" s="14"/>
      <c r="FYR205" s="14"/>
      <c r="FYS205" s="14"/>
      <c r="FYT205" s="14"/>
      <c r="FYU205" s="14"/>
      <c r="FYV205" s="14"/>
      <c r="FYW205" s="14"/>
      <c r="FYX205" s="14"/>
      <c r="FYY205" s="14"/>
      <c r="FYZ205" s="14"/>
      <c r="FZA205" s="14"/>
      <c r="FZB205" s="14"/>
      <c r="FZC205" s="14"/>
      <c r="FZD205" s="14"/>
      <c r="FZE205" s="14"/>
      <c r="FZF205" s="14"/>
      <c r="FZG205" s="14"/>
      <c r="FZH205" s="14"/>
      <c r="FZI205" s="14"/>
      <c r="FZJ205" s="14"/>
      <c r="FZK205" s="14"/>
      <c r="FZL205" s="14"/>
      <c r="FZM205" s="14"/>
      <c r="FZN205" s="14"/>
      <c r="FZO205" s="14"/>
      <c r="FZP205" s="14"/>
      <c r="FZQ205" s="14"/>
      <c r="FZR205" s="14"/>
      <c r="FZS205" s="14"/>
      <c r="FZT205" s="14"/>
      <c r="FZU205" s="14"/>
      <c r="FZV205" s="14"/>
      <c r="FZW205" s="14"/>
      <c r="FZX205" s="14"/>
      <c r="FZY205" s="14"/>
      <c r="FZZ205" s="14"/>
      <c r="GAA205" s="14"/>
      <c r="GAB205" s="14"/>
      <c r="GAC205" s="14"/>
      <c r="GAD205" s="14"/>
      <c r="GAE205" s="14"/>
      <c r="GAF205" s="14"/>
      <c r="GAG205" s="14"/>
      <c r="GAH205" s="14"/>
      <c r="GAI205" s="14"/>
      <c r="GAJ205" s="14"/>
      <c r="GAK205" s="14"/>
      <c r="GAL205" s="14"/>
      <c r="GAM205" s="14"/>
      <c r="GAN205" s="14"/>
      <c r="GAO205" s="14"/>
      <c r="GAP205" s="14"/>
      <c r="GAQ205" s="14"/>
      <c r="GAR205" s="14"/>
      <c r="GAS205" s="14"/>
      <c r="GAT205" s="14"/>
      <c r="GAU205" s="14"/>
      <c r="GAV205" s="14"/>
      <c r="GAW205" s="14"/>
      <c r="GAX205" s="14"/>
      <c r="GAY205" s="14"/>
      <c r="GAZ205" s="14"/>
      <c r="GBA205" s="14"/>
      <c r="GBB205" s="14"/>
      <c r="GBC205" s="14"/>
      <c r="GBD205" s="14"/>
      <c r="GBE205" s="14"/>
      <c r="GBF205" s="14"/>
      <c r="GBG205" s="14"/>
      <c r="GBH205" s="14"/>
      <c r="GBI205" s="14"/>
      <c r="GBJ205" s="14"/>
      <c r="GBK205" s="14"/>
      <c r="GBL205" s="14"/>
      <c r="GBM205" s="14"/>
      <c r="GBN205" s="14"/>
      <c r="GBO205" s="14"/>
      <c r="GBP205" s="14"/>
      <c r="GBQ205" s="14"/>
      <c r="GBR205" s="14"/>
      <c r="GBS205" s="14"/>
      <c r="GBT205" s="14"/>
      <c r="GBU205" s="14"/>
      <c r="GBV205" s="14"/>
      <c r="GBW205" s="14"/>
      <c r="GBX205" s="14"/>
      <c r="GBY205" s="14"/>
      <c r="GBZ205" s="14"/>
      <c r="GCA205" s="14"/>
      <c r="GCB205" s="14"/>
      <c r="GCC205" s="14"/>
      <c r="GCD205" s="14"/>
      <c r="GCE205" s="14"/>
      <c r="GCF205" s="14"/>
      <c r="GCG205" s="14"/>
      <c r="GCH205" s="14"/>
      <c r="GCI205" s="14"/>
      <c r="GCJ205" s="14"/>
      <c r="GCK205" s="14"/>
      <c r="GCL205" s="14"/>
      <c r="GCM205" s="14"/>
      <c r="GCN205" s="14"/>
      <c r="GCO205" s="14"/>
      <c r="GCP205" s="14"/>
      <c r="GCQ205" s="14"/>
      <c r="GCR205" s="14"/>
      <c r="GCS205" s="14"/>
      <c r="GCT205" s="14"/>
      <c r="GCU205" s="14"/>
      <c r="GCV205" s="14"/>
      <c r="GCW205" s="14"/>
      <c r="GCX205" s="14"/>
      <c r="GCY205" s="14"/>
      <c r="GCZ205" s="14"/>
      <c r="GDA205" s="14"/>
      <c r="GDB205" s="14"/>
      <c r="GDC205" s="14"/>
      <c r="GDD205" s="14"/>
      <c r="GDE205" s="14"/>
      <c r="GDF205" s="14"/>
      <c r="GDG205" s="14"/>
      <c r="GDH205" s="14"/>
      <c r="GDI205" s="14"/>
      <c r="GDJ205" s="14"/>
      <c r="GDK205" s="14"/>
      <c r="GDL205" s="14"/>
      <c r="GDM205" s="14"/>
      <c r="GDN205" s="14"/>
      <c r="GDO205" s="14"/>
      <c r="GDP205" s="14"/>
      <c r="GDQ205" s="14"/>
      <c r="GDR205" s="14"/>
      <c r="GDS205" s="14"/>
      <c r="GDT205" s="14"/>
      <c r="GDU205" s="14"/>
      <c r="GDV205" s="14"/>
      <c r="GDW205" s="14"/>
      <c r="GDX205" s="14"/>
      <c r="GDY205" s="14"/>
      <c r="GDZ205" s="14"/>
      <c r="GEA205" s="14"/>
      <c r="GEB205" s="14"/>
      <c r="GEC205" s="14"/>
      <c r="GED205" s="14"/>
      <c r="GEE205" s="14"/>
      <c r="GEF205" s="14"/>
      <c r="GEG205" s="14"/>
      <c r="GEH205" s="14"/>
      <c r="GEI205" s="14"/>
      <c r="GEJ205" s="14"/>
      <c r="GEK205" s="14"/>
      <c r="GEL205" s="14"/>
      <c r="GEM205" s="14"/>
      <c r="GEN205" s="14"/>
      <c r="GEO205" s="14"/>
      <c r="GEP205" s="14"/>
      <c r="GEQ205" s="14"/>
      <c r="GER205" s="14"/>
      <c r="GES205" s="14"/>
      <c r="GET205" s="14"/>
      <c r="GEU205" s="14"/>
      <c r="GEV205" s="14"/>
      <c r="GEW205" s="14"/>
      <c r="GEX205" s="14"/>
      <c r="GEY205" s="14"/>
      <c r="GEZ205" s="14"/>
      <c r="GFA205" s="14"/>
      <c r="GFB205" s="14"/>
      <c r="GFC205" s="14"/>
      <c r="GFD205" s="14"/>
      <c r="GFE205" s="14"/>
      <c r="GFF205" s="14"/>
      <c r="GFG205" s="14"/>
      <c r="GFH205" s="14"/>
      <c r="GFI205" s="14"/>
      <c r="GFJ205" s="14"/>
      <c r="GFK205" s="14"/>
      <c r="GFL205" s="14"/>
      <c r="GFM205" s="14"/>
      <c r="GFN205" s="14"/>
      <c r="GFO205" s="14"/>
      <c r="GFP205" s="14"/>
      <c r="GFQ205" s="14"/>
      <c r="GFR205" s="14"/>
      <c r="GFS205" s="14"/>
      <c r="GFT205" s="14"/>
      <c r="GFU205" s="14"/>
      <c r="GFV205" s="14"/>
      <c r="GFW205" s="14"/>
      <c r="GFX205" s="14"/>
      <c r="GFY205" s="14"/>
      <c r="GFZ205" s="14"/>
      <c r="GGA205" s="14"/>
      <c r="GGB205" s="14"/>
      <c r="GGC205" s="14"/>
      <c r="GGD205" s="14"/>
      <c r="GGE205" s="14"/>
      <c r="GGF205" s="14"/>
      <c r="GGG205" s="14"/>
      <c r="GGH205" s="14"/>
      <c r="GGI205" s="14"/>
      <c r="GGJ205" s="14"/>
      <c r="GGK205" s="14"/>
      <c r="GGL205" s="14"/>
      <c r="GGM205" s="14"/>
      <c r="GGN205" s="14"/>
      <c r="GGO205" s="14"/>
      <c r="GGP205" s="14"/>
      <c r="GGQ205" s="14"/>
      <c r="GGR205" s="14"/>
      <c r="GGS205" s="14"/>
      <c r="GGT205" s="14"/>
      <c r="GGU205" s="14"/>
      <c r="GGV205" s="14"/>
      <c r="GGW205" s="14"/>
      <c r="GGX205" s="14"/>
      <c r="GGY205" s="14"/>
      <c r="GGZ205" s="14"/>
      <c r="GHA205" s="14"/>
      <c r="GHB205" s="14"/>
      <c r="GHC205" s="14"/>
      <c r="GHD205" s="14"/>
      <c r="GHE205" s="14"/>
      <c r="GHF205" s="14"/>
      <c r="GHG205" s="14"/>
      <c r="GHH205" s="14"/>
      <c r="GHI205" s="14"/>
      <c r="GHJ205" s="14"/>
      <c r="GHK205" s="14"/>
      <c r="GHL205" s="14"/>
      <c r="GHM205" s="14"/>
      <c r="GHN205" s="14"/>
      <c r="GHO205" s="14"/>
      <c r="GHP205" s="14"/>
      <c r="GHQ205" s="14"/>
      <c r="GHR205" s="14"/>
      <c r="GHS205" s="14"/>
      <c r="GHT205" s="14"/>
      <c r="GHU205" s="14"/>
      <c r="GHV205" s="14"/>
      <c r="GHW205" s="14"/>
      <c r="GHX205" s="14"/>
      <c r="GHY205" s="14"/>
      <c r="GHZ205" s="14"/>
      <c r="GIA205" s="14"/>
      <c r="GIB205" s="14"/>
      <c r="GIC205" s="14"/>
      <c r="GID205" s="14"/>
      <c r="GIE205" s="14"/>
      <c r="GIF205" s="14"/>
      <c r="GIG205" s="14"/>
      <c r="GIH205" s="14"/>
      <c r="GII205" s="14"/>
      <c r="GIJ205" s="14"/>
      <c r="GIK205" s="14"/>
      <c r="GIL205" s="14"/>
      <c r="GIM205" s="14"/>
      <c r="GIN205" s="14"/>
      <c r="GIO205" s="14"/>
      <c r="GIP205" s="14"/>
      <c r="GIQ205" s="14"/>
      <c r="GIR205" s="14"/>
      <c r="GIS205" s="14"/>
      <c r="GIT205" s="14"/>
      <c r="GIU205" s="14"/>
      <c r="GIV205" s="14"/>
      <c r="GIW205" s="14"/>
      <c r="GIX205" s="14"/>
      <c r="GIY205" s="14"/>
      <c r="GIZ205" s="14"/>
      <c r="GJA205" s="14"/>
      <c r="GJB205" s="14"/>
      <c r="GJC205" s="14"/>
      <c r="GJD205" s="14"/>
      <c r="GJE205" s="14"/>
      <c r="GJF205" s="14"/>
      <c r="GJG205" s="14"/>
      <c r="GJH205" s="14"/>
      <c r="GJI205" s="14"/>
      <c r="GJJ205" s="14"/>
      <c r="GJK205" s="14"/>
      <c r="GJL205" s="14"/>
      <c r="GJM205" s="14"/>
      <c r="GJN205" s="14"/>
      <c r="GJO205" s="14"/>
      <c r="GJP205" s="14"/>
      <c r="GJQ205" s="14"/>
      <c r="GJR205" s="14"/>
      <c r="GJS205" s="14"/>
      <c r="GJT205" s="14"/>
      <c r="GJU205" s="14"/>
      <c r="GJV205" s="14"/>
      <c r="GJW205" s="14"/>
      <c r="GJX205" s="14"/>
      <c r="GJY205" s="14"/>
      <c r="GJZ205" s="14"/>
      <c r="GKA205" s="14"/>
      <c r="GKB205" s="14"/>
      <c r="GKC205" s="14"/>
      <c r="GKD205" s="14"/>
      <c r="GKE205" s="14"/>
      <c r="GKF205" s="14"/>
      <c r="GKG205" s="14"/>
      <c r="GKH205" s="14"/>
      <c r="GKI205" s="14"/>
      <c r="GKJ205" s="14"/>
      <c r="GKK205" s="14"/>
      <c r="GKL205" s="14"/>
      <c r="GKM205" s="14"/>
      <c r="GKN205" s="14"/>
      <c r="GKO205" s="14"/>
      <c r="GKP205" s="14"/>
      <c r="GKQ205" s="14"/>
      <c r="GKR205" s="14"/>
      <c r="GKS205" s="14"/>
      <c r="GKT205" s="14"/>
      <c r="GKU205" s="14"/>
      <c r="GKV205" s="14"/>
      <c r="GKW205" s="14"/>
      <c r="GKX205" s="14"/>
      <c r="GKY205" s="14"/>
      <c r="GKZ205" s="14"/>
      <c r="GLA205" s="14"/>
      <c r="GLB205" s="14"/>
      <c r="GLC205" s="14"/>
      <c r="GLD205" s="14"/>
      <c r="GLE205" s="14"/>
      <c r="GLF205" s="14"/>
      <c r="GLG205" s="14"/>
      <c r="GLH205" s="14"/>
      <c r="GLI205" s="14"/>
      <c r="GLJ205" s="14"/>
      <c r="GLK205" s="14"/>
      <c r="GLL205" s="14"/>
      <c r="GLM205" s="14"/>
      <c r="GLN205" s="14"/>
      <c r="GLO205" s="14"/>
      <c r="GLP205" s="14"/>
      <c r="GLQ205" s="14"/>
      <c r="GLR205" s="14"/>
      <c r="GLS205" s="14"/>
      <c r="GLT205" s="14"/>
      <c r="GLU205" s="14"/>
      <c r="GLV205" s="14"/>
      <c r="GLW205" s="14"/>
      <c r="GLX205" s="14"/>
      <c r="GLY205" s="14"/>
      <c r="GLZ205" s="14"/>
      <c r="GMA205" s="14"/>
      <c r="GMB205" s="14"/>
      <c r="GMC205" s="14"/>
      <c r="GMD205" s="14"/>
      <c r="GME205" s="14"/>
      <c r="GMF205" s="14"/>
      <c r="GMG205" s="14"/>
      <c r="GMH205" s="14"/>
      <c r="GMI205" s="14"/>
      <c r="GMJ205" s="14"/>
      <c r="GMK205" s="14"/>
      <c r="GML205" s="14"/>
      <c r="GMM205" s="14"/>
      <c r="GMN205" s="14"/>
      <c r="GMO205" s="14"/>
      <c r="GMP205" s="14"/>
      <c r="GMQ205" s="14"/>
      <c r="GMR205" s="14"/>
      <c r="GMS205" s="14"/>
      <c r="GMT205" s="14"/>
      <c r="GMU205" s="14"/>
      <c r="GMV205" s="14"/>
      <c r="GMW205" s="14"/>
      <c r="GMX205" s="14"/>
      <c r="GMY205" s="14"/>
      <c r="GMZ205" s="14"/>
      <c r="GNA205" s="14"/>
      <c r="GNB205" s="14"/>
      <c r="GNC205" s="14"/>
      <c r="GND205" s="14"/>
      <c r="GNE205" s="14"/>
      <c r="GNF205" s="14"/>
      <c r="GNG205" s="14"/>
      <c r="GNH205" s="14"/>
      <c r="GNI205" s="14"/>
      <c r="GNJ205" s="14"/>
      <c r="GNK205" s="14"/>
      <c r="GNL205" s="14"/>
      <c r="GNM205" s="14"/>
      <c r="GNN205" s="14"/>
      <c r="GNO205" s="14"/>
      <c r="GNP205" s="14"/>
      <c r="GNQ205" s="14"/>
      <c r="GNR205" s="14"/>
      <c r="GNS205" s="14"/>
      <c r="GNT205" s="14"/>
      <c r="GNU205" s="14"/>
      <c r="GNV205" s="14"/>
      <c r="GNW205" s="14"/>
      <c r="GNX205" s="14"/>
      <c r="GNY205" s="14"/>
      <c r="GNZ205" s="14"/>
      <c r="GOA205" s="14"/>
      <c r="GOB205" s="14"/>
      <c r="GOC205" s="14"/>
      <c r="GOD205" s="14"/>
      <c r="GOE205" s="14"/>
      <c r="GOF205" s="14"/>
      <c r="GOG205" s="14"/>
      <c r="GOH205" s="14"/>
      <c r="GOI205" s="14"/>
      <c r="GOJ205" s="14"/>
      <c r="GOK205" s="14"/>
      <c r="GOL205" s="14"/>
      <c r="GOM205" s="14"/>
      <c r="GON205" s="14"/>
      <c r="GOO205" s="14"/>
      <c r="GOP205" s="14"/>
      <c r="GOQ205" s="14"/>
      <c r="GOR205" s="14"/>
      <c r="GOS205" s="14"/>
      <c r="GOT205" s="14"/>
      <c r="GOU205" s="14"/>
      <c r="GOV205" s="14"/>
      <c r="GOW205" s="14"/>
      <c r="GOX205" s="14"/>
      <c r="GOY205" s="14"/>
      <c r="GOZ205" s="14"/>
      <c r="GPA205" s="14"/>
      <c r="GPB205" s="14"/>
      <c r="GPC205" s="14"/>
      <c r="GPD205" s="14"/>
      <c r="GPE205" s="14"/>
      <c r="GPF205" s="14"/>
      <c r="GPG205" s="14"/>
      <c r="GPH205" s="14"/>
      <c r="GPI205" s="14"/>
      <c r="GPJ205" s="14"/>
      <c r="GPK205" s="14"/>
      <c r="GPL205" s="14"/>
      <c r="GPM205" s="14"/>
      <c r="GPN205" s="14"/>
      <c r="GPO205" s="14"/>
      <c r="GPP205" s="14"/>
      <c r="GPQ205" s="14"/>
      <c r="GPR205" s="14"/>
      <c r="GPS205" s="14"/>
      <c r="GPT205" s="14"/>
      <c r="GPU205" s="14"/>
      <c r="GPV205" s="14"/>
      <c r="GPW205" s="14"/>
      <c r="GPX205" s="14"/>
      <c r="GPY205" s="14"/>
      <c r="GPZ205" s="14"/>
      <c r="GQA205" s="14"/>
      <c r="GQB205" s="14"/>
      <c r="GQC205" s="14"/>
      <c r="GQD205" s="14"/>
      <c r="GQE205" s="14"/>
      <c r="GQF205" s="14"/>
      <c r="GQG205" s="14"/>
      <c r="GQH205" s="14"/>
      <c r="GQI205" s="14"/>
      <c r="GQJ205" s="14"/>
      <c r="GQK205" s="14"/>
      <c r="GQL205" s="14"/>
      <c r="GQM205" s="14"/>
      <c r="GQN205" s="14"/>
      <c r="GQO205" s="14"/>
      <c r="GQP205" s="14"/>
      <c r="GQQ205" s="14"/>
      <c r="GQR205" s="14"/>
      <c r="GQS205" s="14"/>
      <c r="GQT205" s="14"/>
      <c r="GQU205" s="14"/>
      <c r="GQV205" s="14"/>
      <c r="GQW205" s="14"/>
      <c r="GQX205" s="14"/>
      <c r="GQY205" s="14"/>
      <c r="GQZ205" s="14"/>
      <c r="GRA205" s="14"/>
      <c r="GRB205" s="14"/>
      <c r="GRC205" s="14"/>
      <c r="GRD205" s="14"/>
      <c r="GRE205" s="14"/>
      <c r="GRF205" s="14"/>
      <c r="GRG205" s="14"/>
      <c r="GRH205" s="14"/>
      <c r="GRI205" s="14"/>
      <c r="GRJ205" s="14"/>
      <c r="GRK205" s="14"/>
      <c r="GRL205" s="14"/>
      <c r="GRM205" s="14"/>
      <c r="GRN205" s="14"/>
      <c r="GRO205" s="14"/>
      <c r="GRP205" s="14"/>
      <c r="GRQ205" s="14"/>
      <c r="GRR205" s="14"/>
      <c r="GRS205" s="14"/>
      <c r="GRT205" s="14"/>
      <c r="GRU205" s="14"/>
      <c r="GRV205" s="14"/>
      <c r="GRW205" s="14"/>
      <c r="GRX205" s="14"/>
      <c r="GRY205" s="14"/>
      <c r="GRZ205" s="14"/>
      <c r="GSA205" s="14"/>
      <c r="GSB205" s="14"/>
      <c r="GSC205" s="14"/>
      <c r="GSD205" s="14"/>
      <c r="GSE205" s="14"/>
      <c r="GSF205" s="14"/>
      <c r="GSG205" s="14"/>
      <c r="GSH205" s="14"/>
      <c r="GSI205" s="14"/>
      <c r="GSJ205" s="14"/>
      <c r="GSK205" s="14"/>
      <c r="GSL205" s="14"/>
      <c r="GSM205" s="14"/>
      <c r="GSN205" s="14"/>
      <c r="GSO205" s="14"/>
      <c r="GSP205" s="14"/>
      <c r="GSQ205" s="14"/>
      <c r="GSR205" s="14"/>
      <c r="GSS205" s="14"/>
      <c r="GST205" s="14"/>
      <c r="GSU205" s="14"/>
      <c r="GSV205" s="14"/>
      <c r="GSW205" s="14"/>
      <c r="GSX205" s="14"/>
      <c r="GSY205" s="14"/>
      <c r="GSZ205" s="14"/>
      <c r="GTA205" s="14"/>
      <c r="GTB205" s="14"/>
      <c r="GTC205" s="14"/>
      <c r="GTD205" s="14"/>
      <c r="GTE205" s="14"/>
      <c r="GTF205" s="14"/>
      <c r="GTG205" s="14"/>
      <c r="GTH205" s="14"/>
      <c r="GTI205" s="14"/>
      <c r="GTJ205" s="14"/>
      <c r="GTK205" s="14"/>
      <c r="GTL205" s="14"/>
      <c r="GTM205" s="14"/>
      <c r="GTN205" s="14"/>
      <c r="GTO205" s="14"/>
      <c r="GTP205" s="14"/>
      <c r="GTQ205" s="14"/>
      <c r="GTR205" s="14"/>
      <c r="GTS205" s="14"/>
      <c r="GTT205" s="14"/>
      <c r="GTU205" s="14"/>
      <c r="GTV205" s="14"/>
      <c r="GTW205" s="14"/>
      <c r="GTX205" s="14"/>
      <c r="GTY205" s="14"/>
      <c r="GTZ205" s="14"/>
      <c r="GUA205" s="14"/>
      <c r="GUB205" s="14"/>
      <c r="GUC205" s="14"/>
      <c r="GUD205" s="14"/>
      <c r="GUE205" s="14"/>
      <c r="GUF205" s="14"/>
      <c r="GUG205" s="14"/>
      <c r="GUH205" s="14"/>
      <c r="GUI205" s="14"/>
      <c r="GUJ205" s="14"/>
      <c r="GUK205" s="14"/>
      <c r="GUL205" s="14"/>
      <c r="GUM205" s="14"/>
      <c r="GUN205" s="14"/>
      <c r="GUO205" s="14"/>
      <c r="GUP205" s="14"/>
      <c r="GUQ205" s="14"/>
      <c r="GUR205" s="14"/>
      <c r="GUS205" s="14"/>
      <c r="GUT205" s="14"/>
      <c r="GUU205" s="14"/>
      <c r="GUV205" s="14"/>
      <c r="GUW205" s="14"/>
      <c r="GUX205" s="14"/>
      <c r="GUY205" s="14"/>
      <c r="GUZ205" s="14"/>
      <c r="GVA205" s="14"/>
      <c r="GVB205" s="14"/>
      <c r="GVC205" s="14"/>
      <c r="GVD205" s="14"/>
      <c r="GVE205" s="14"/>
      <c r="GVF205" s="14"/>
      <c r="GVG205" s="14"/>
      <c r="GVH205" s="14"/>
      <c r="GVI205" s="14"/>
      <c r="GVJ205" s="14"/>
      <c r="GVK205" s="14"/>
      <c r="GVL205" s="14"/>
      <c r="GVM205" s="14"/>
      <c r="GVN205" s="14"/>
      <c r="GVO205" s="14"/>
      <c r="GVP205" s="14"/>
      <c r="GVQ205" s="14"/>
      <c r="GVR205" s="14"/>
      <c r="GVS205" s="14"/>
      <c r="GVT205" s="14"/>
      <c r="GVU205" s="14"/>
      <c r="GVV205" s="14"/>
      <c r="GVW205" s="14"/>
      <c r="GVX205" s="14"/>
      <c r="GVY205" s="14"/>
      <c r="GVZ205" s="14"/>
      <c r="GWA205" s="14"/>
      <c r="GWB205" s="14"/>
      <c r="GWC205" s="14"/>
      <c r="GWD205" s="14"/>
      <c r="GWE205" s="14"/>
      <c r="GWF205" s="14"/>
      <c r="GWG205" s="14"/>
      <c r="GWH205" s="14"/>
      <c r="GWI205" s="14"/>
      <c r="GWJ205" s="14"/>
      <c r="GWK205" s="14"/>
      <c r="GWL205" s="14"/>
      <c r="GWM205" s="14"/>
      <c r="GWN205" s="14"/>
      <c r="GWO205" s="14"/>
      <c r="GWP205" s="14"/>
      <c r="GWQ205" s="14"/>
      <c r="GWR205" s="14"/>
      <c r="GWS205" s="14"/>
      <c r="GWT205" s="14"/>
      <c r="GWU205" s="14"/>
      <c r="GWV205" s="14"/>
      <c r="GWW205" s="14"/>
      <c r="GWX205" s="14"/>
      <c r="GWY205" s="14"/>
      <c r="GWZ205" s="14"/>
      <c r="GXA205" s="14"/>
      <c r="GXB205" s="14"/>
      <c r="GXC205" s="14"/>
      <c r="GXD205" s="14"/>
      <c r="GXE205" s="14"/>
      <c r="GXF205" s="14"/>
      <c r="GXG205" s="14"/>
      <c r="GXH205" s="14"/>
      <c r="GXI205" s="14"/>
      <c r="GXJ205" s="14"/>
      <c r="GXK205" s="14"/>
      <c r="GXL205" s="14"/>
      <c r="GXM205" s="14"/>
      <c r="GXN205" s="14"/>
      <c r="GXO205" s="14"/>
      <c r="GXP205" s="14"/>
      <c r="GXQ205" s="14"/>
      <c r="GXR205" s="14"/>
      <c r="GXS205" s="14"/>
      <c r="GXT205" s="14"/>
      <c r="GXU205" s="14"/>
      <c r="GXV205" s="14"/>
      <c r="GXW205" s="14"/>
      <c r="GXX205" s="14"/>
      <c r="GXY205" s="14"/>
      <c r="GXZ205" s="14"/>
      <c r="GYA205" s="14"/>
      <c r="GYB205" s="14"/>
      <c r="GYC205" s="14"/>
      <c r="GYD205" s="14"/>
      <c r="GYE205" s="14"/>
      <c r="GYF205" s="14"/>
      <c r="GYG205" s="14"/>
      <c r="GYH205" s="14"/>
      <c r="GYI205" s="14"/>
      <c r="GYJ205" s="14"/>
      <c r="GYK205" s="14"/>
      <c r="GYL205" s="14"/>
      <c r="GYM205" s="14"/>
      <c r="GYN205" s="14"/>
      <c r="GYO205" s="14"/>
      <c r="GYP205" s="14"/>
      <c r="GYQ205" s="14"/>
      <c r="GYR205" s="14"/>
      <c r="GYS205" s="14"/>
      <c r="GYT205" s="14"/>
      <c r="GYU205" s="14"/>
      <c r="GYV205" s="14"/>
      <c r="GYW205" s="14"/>
      <c r="GYX205" s="14"/>
      <c r="GYY205" s="14"/>
      <c r="GYZ205" s="14"/>
      <c r="GZA205" s="14"/>
      <c r="GZB205" s="14"/>
      <c r="GZC205" s="14"/>
      <c r="GZD205" s="14"/>
      <c r="GZE205" s="14"/>
      <c r="GZF205" s="14"/>
      <c r="GZG205" s="14"/>
      <c r="GZH205" s="14"/>
      <c r="GZI205" s="14"/>
      <c r="GZJ205" s="14"/>
      <c r="GZK205" s="14"/>
      <c r="GZL205" s="14"/>
      <c r="GZM205" s="14"/>
      <c r="GZN205" s="14"/>
      <c r="GZO205" s="14"/>
      <c r="GZP205" s="14"/>
      <c r="GZQ205" s="14"/>
      <c r="GZR205" s="14"/>
      <c r="GZS205" s="14"/>
      <c r="GZT205" s="14"/>
      <c r="GZU205" s="14"/>
      <c r="GZV205" s="14"/>
      <c r="GZW205" s="14"/>
      <c r="GZX205" s="14"/>
      <c r="GZY205" s="14"/>
      <c r="GZZ205" s="14"/>
      <c r="HAA205" s="14"/>
      <c r="HAB205" s="14"/>
      <c r="HAC205" s="14"/>
      <c r="HAD205" s="14"/>
      <c r="HAE205" s="14"/>
      <c r="HAF205" s="14"/>
      <c r="HAG205" s="14"/>
      <c r="HAH205" s="14"/>
      <c r="HAI205" s="14"/>
      <c r="HAJ205" s="14"/>
      <c r="HAK205" s="14"/>
      <c r="HAL205" s="14"/>
      <c r="HAM205" s="14"/>
      <c r="HAN205" s="14"/>
      <c r="HAO205" s="14"/>
      <c r="HAP205" s="14"/>
      <c r="HAQ205" s="14"/>
      <c r="HAR205" s="14"/>
      <c r="HAS205" s="14"/>
      <c r="HAT205" s="14"/>
      <c r="HAU205" s="14"/>
      <c r="HAV205" s="14"/>
      <c r="HAW205" s="14"/>
      <c r="HAX205" s="14"/>
      <c r="HAY205" s="14"/>
      <c r="HAZ205" s="14"/>
      <c r="HBA205" s="14"/>
      <c r="HBB205" s="14"/>
      <c r="HBC205" s="14"/>
      <c r="HBD205" s="14"/>
      <c r="HBE205" s="14"/>
      <c r="HBF205" s="14"/>
      <c r="HBG205" s="14"/>
      <c r="HBH205" s="14"/>
      <c r="HBI205" s="14"/>
      <c r="HBJ205" s="14"/>
      <c r="HBK205" s="14"/>
      <c r="HBL205" s="14"/>
      <c r="HBM205" s="14"/>
      <c r="HBN205" s="14"/>
      <c r="HBO205" s="14"/>
      <c r="HBP205" s="14"/>
      <c r="HBQ205" s="14"/>
      <c r="HBR205" s="14"/>
      <c r="HBS205" s="14"/>
      <c r="HBT205" s="14"/>
      <c r="HBU205" s="14"/>
      <c r="HBV205" s="14"/>
      <c r="HBW205" s="14"/>
      <c r="HBX205" s="14"/>
      <c r="HBY205" s="14"/>
      <c r="HBZ205" s="14"/>
      <c r="HCA205" s="14"/>
      <c r="HCB205" s="14"/>
      <c r="HCC205" s="14"/>
      <c r="HCD205" s="14"/>
      <c r="HCE205" s="14"/>
      <c r="HCF205" s="14"/>
      <c r="HCG205" s="14"/>
      <c r="HCH205" s="14"/>
      <c r="HCI205" s="14"/>
      <c r="HCJ205" s="14"/>
      <c r="HCK205" s="14"/>
      <c r="HCL205" s="14"/>
      <c r="HCM205" s="14"/>
      <c r="HCN205" s="14"/>
      <c r="HCO205" s="14"/>
      <c r="HCP205" s="14"/>
      <c r="HCQ205" s="14"/>
      <c r="HCR205" s="14"/>
      <c r="HCS205" s="14"/>
      <c r="HCT205" s="14"/>
      <c r="HCU205" s="14"/>
      <c r="HCV205" s="14"/>
      <c r="HCW205" s="14"/>
      <c r="HCX205" s="14"/>
      <c r="HCY205" s="14"/>
      <c r="HCZ205" s="14"/>
      <c r="HDA205" s="14"/>
      <c r="HDB205" s="14"/>
      <c r="HDC205" s="14"/>
      <c r="HDD205" s="14"/>
      <c r="HDE205" s="14"/>
      <c r="HDF205" s="14"/>
      <c r="HDG205" s="14"/>
      <c r="HDH205" s="14"/>
      <c r="HDI205" s="14"/>
      <c r="HDJ205" s="14"/>
      <c r="HDK205" s="14"/>
      <c r="HDL205" s="14"/>
      <c r="HDM205" s="14"/>
      <c r="HDN205" s="14"/>
      <c r="HDO205" s="14"/>
      <c r="HDP205" s="14"/>
      <c r="HDQ205" s="14"/>
      <c r="HDR205" s="14"/>
      <c r="HDS205" s="14"/>
      <c r="HDT205" s="14"/>
      <c r="HDU205" s="14"/>
      <c r="HDV205" s="14"/>
      <c r="HDW205" s="14"/>
      <c r="HDX205" s="14"/>
      <c r="HDY205" s="14"/>
      <c r="HDZ205" s="14"/>
      <c r="HEA205" s="14"/>
      <c r="HEB205" s="14"/>
      <c r="HEC205" s="14"/>
      <c r="HED205" s="14"/>
      <c r="HEE205" s="14"/>
      <c r="HEF205" s="14"/>
      <c r="HEG205" s="14"/>
      <c r="HEH205" s="14"/>
      <c r="HEI205" s="14"/>
      <c r="HEJ205" s="14"/>
      <c r="HEK205" s="14"/>
      <c r="HEL205" s="14"/>
      <c r="HEM205" s="14"/>
      <c r="HEN205" s="14"/>
      <c r="HEO205" s="14"/>
      <c r="HEP205" s="14"/>
      <c r="HEQ205" s="14"/>
      <c r="HER205" s="14"/>
      <c r="HES205" s="14"/>
      <c r="HET205" s="14"/>
      <c r="HEU205" s="14"/>
      <c r="HEV205" s="14"/>
      <c r="HEW205" s="14"/>
      <c r="HEX205" s="14"/>
      <c r="HEY205" s="14"/>
      <c r="HEZ205" s="14"/>
      <c r="HFA205" s="14"/>
      <c r="HFB205" s="14"/>
      <c r="HFC205" s="14"/>
      <c r="HFD205" s="14"/>
      <c r="HFE205" s="14"/>
      <c r="HFF205" s="14"/>
      <c r="HFG205" s="14"/>
      <c r="HFH205" s="14"/>
      <c r="HFI205" s="14"/>
      <c r="HFJ205" s="14"/>
      <c r="HFK205" s="14"/>
      <c r="HFL205" s="14"/>
      <c r="HFM205" s="14"/>
      <c r="HFN205" s="14"/>
      <c r="HFO205" s="14"/>
      <c r="HFP205" s="14"/>
      <c r="HFQ205" s="14"/>
      <c r="HFR205" s="14"/>
      <c r="HFS205" s="14"/>
      <c r="HFT205" s="14"/>
      <c r="HFU205" s="14"/>
      <c r="HFV205" s="14"/>
      <c r="HFW205" s="14"/>
      <c r="HFX205" s="14"/>
      <c r="HFY205" s="14"/>
      <c r="HFZ205" s="14"/>
      <c r="HGA205" s="14"/>
      <c r="HGB205" s="14"/>
      <c r="HGC205" s="14"/>
      <c r="HGD205" s="14"/>
      <c r="HGE205" s="14"/>
      <c r="HGF205" s="14"/>
      <c r="HGG205" s="14"/>
      <c r="HGH205" s="14"/>
      <c r="HGI205" s="14"/>
      <c r="HGJ205" s="14"/>
      <c r="HGK205" s="14"/>
      <c r="HGL205" s="14"/>
      <c r="HGM205" s="14"/>
      <c r="HGN205" s="14"/>
      <c r="HGO205" s="14"/>
      <c r="HGP205" s="14"/>
      <c r="HGQ205" s="14"/>
      <c r="HGR205" s="14"/>
      <c r="HGS205" s="14"/>
      <c r="HGT205" s="14"/>
      <c r="HGU205" s="14"/>
      <c r="HGV205" s="14"/>
      <c r="HGW205" s="14"/>
      <c r="HGX205" s="14"/>
      <c r="HGY205" s="14"/>
      <c r="HGZ205" s="14"/>
      <c r="HHA205" s="14"/>
      <c r="HHB205" s="14"/>
      <c r="HHC205" s="14"/>
      <c r="HHD205" s="14"/>
      <c r="HHE205" s="14"/>
      <c r="HHF205" s="14"/>
      <c r="HHG205" s="14"/>
      <c r="HHH205" s="14"/>
      <c r="HHI205" s="14"/>
      <c r="HHJ205" s="14"/>
      <c r="HHK205" s="14"/>
      <c r="HHL205" s="14"/>
      <c r="HHM205" s="14"/>
      <c r="HHN205" s="14"/>
      <c r="HHO205" s="14"/>
      <c r="HHP205" s="14"/>
      <c r="HHQ205" s="14"/>
      <c r="HHR205" s="14"/>
      <c r="HHS205" s="14"/>
      <c r="HHT205" s="14"/>
      <c r="HHU205" s="14"/>
      <c r="HHV205" s="14"/>
      <c r="HHW205" s="14"/>
      <c r="HHX205" s="14"/>
      <c r="HHY205" s="14"/>
      <c r="HHZ205" s="14"/>
      <c r="HIA205" s="14"/>
      <c r="HIB205" s="14"/>
      <c r="HIC205" s="14"/>
      <c r="HID205" s="14"/>
      <c r="HIE205" s="14"/>
      <c r="HIF205" s="14"/>
      <c r="HIG205" s="14"/>
      <c r="HIH205" s="14"/>
      <c r="HII205" s="14"/>
      <c r="HIJ205" s="14"/>
      <c r="HIK205" s="14"/>
      <c r="HIL205" s="14"/>
      <c r="HIM205" s="14"/>
      <c r="HIN205" s="14"/>
      <c r="HIO205" s="14"/>
      <c r="HIP205" s="14"/>
      <c r="HIQ205" s="14"/>
      <c r="HIR205" s="14"/>
      <c r="HIS205" s="14"/>
      <c r="HIT205" s="14"/>
      <c r="HIU205" s="14"/>
      <c r="HIV205" s="14"/>
      <c r="HIW205" s="14"/>
      <c r="HIX205" s="14"/>
      <c r="HIY205" s="14"/>
      <c r="HIZ205" s="14"/>
      <c r="HJA205" s="14"/>
      <c r="HJB205" s="14"/>
      <c r="HJC205" s="14"/>
      <c r="HJD205" s="14"/>
      <c r="HJE205" s="14"/>
      <c r="HJF205" s="14"/>
      <c r="HJG205" s="14"/>
      <c r="HJH205" s="14"/>
      <c r="HJI205" s="14"/>
      <c r="HJJ205" s="14"/>
      <c r="HJK205" s="14"/>
      <c r="HJL205" s="14"/>
      <c r="HJM205" s="14"/>
      <c r="HJN205" s="14"/>
      <c r="HJO205" s="14"/>
      <c r="HJP205" s="14"/>
      <c r="HJQ205" s="14"/>
      <c r="HJR205" s="14"/>
      <c r="HJS205" s="14"/>
      <c r="HJT205" s="14"/>
      <c r="HJU205" s="14"/>
      <c r="HJV205" s="14"/>
      <c r="HJW205" s="14"/>
      <c r="HJX205" s="14"/>
      <c r="HJY205" s="14"/>
      <c r="HJZ205" s="14"/>
      <c r="HKA205" s="14"/>
      <c r="HKB205" s="14"/>
      <c r="HKC205" s="14"/>
      <c r="HKD205" s="14"/>
      <c r="HKE205" s="14"/>
      <c r="HKF205" s="14"/>
      <c r="HKG205" s="14"/>
      <c r="HKH205" s="14"/>
      <c r="HKI205" s="14"/>
      <c r="HKJ205" s="14"/>
      <c r="HKK205" s="14"/>
      <c r="HKL205" s="14"/>
      <c r="HKM205" s="14"/>
      <c r="HKN205" s="14"/>
      <c r="HKO205" s="14"/>
      <c r="HKP205" s="14"/>
      <c r="HKQ205" s="14"/>
      <c r="HKR205" s="14"/>
      <c r="HKS205" s="14"/>
      <c r="HKT205" s="14"/>
      <c r="HKU205" s="14"/>
      <c r="HKV205" s="14"/>
      <c r="HKW205" s="14"/>
      <c r="HKX205" s="14"/>
      <c r="HKY205" s="14"/>
      <c r="HKZ205" s="14"/>
      <c r="HLA205" s="14"/>
      <c r="HLB205" s="14"/>
      <c r="HLC205" s="14"/>
      <c r="HLD205" s="14"/>
      <c r="HLE205" s="14"/>
      <c r="HLF205" s="14"/>
      <c r="HLG205" s="14"/>
      <c r="HLH205" s="14"/>
      <c r="HLI205" s="14"/>
      <c r="HLJ205" s="14"/>
      <c r="HLK205" s="14"/>
      <c r="HLL205" s="14"/>
      <c r="HLM205" s="14"/>
      <c r="HLN205" s="14"/>
      <c r="HLO205" s="14"/>
      <c r="HLP205" s="14"/>
      <c r="HLQ205" s="14"/>
      <c r="HLR205" s="14"/>
      <c r="HLS205" s="14"/>
      <c r="HLT205" s="14"/>
      <c r="HLU205" s="14"/>
      <c r="HLV205" s="14"/>
      <c r="HLW205" s="14"/>
      <c r="HLX205" s="14"/>
      <c r="HLY205" s="14"/>
      <c r="HLZ205" s="14"/>
      <c r="HMA205" s="14"/>
      <c r="HMB205" s="14"/>
      <c r="HMC205" s="14"/>
      <c r="HMD205" s="14"/>
      <c r="HME205" s="14"/>
      <c r="HMF205" s="14"/>
      <c r="HMG205" s="14"/>
      <c r="HMH205" s="14"/>
      <c r="HMI205" s="14"/>
      <c r="HMJ205" s="14"/>
      <c r="HMK205" s="14"/>
      <c r="HML205" s="14"/>
      <c r="HMM205" s="14"/>
      <c r="HMN205" s="14"/>
      <c r="HMO205" s="14"/>
      <c r="HMP205" s="14"/>
      <c r="HMQ205" s="14"/>
      <c r="HMR205" s="14"/>
      <c r="HMS205" s="14"/>
      <c r="HMT205" s="14"/>
      <c r="HMU205" s="14"/>
      <c r="HMV205" s="14"/>
      <c r="HMW205" s="14"/>
      <c r="HMX205" s="14"/>
      <c r="HMY205" s="14"/>
      <c r="HMZ205" s="14"/>
      <c r="HNA205" s="14"/>
      <c r="HNB205" s="14"/>
      <c r="HNC205" s="14"/>
      <c r="HND205" s="14"/>
      <c r="HNE205" s="14"/>
      <c r="HNF205" s="14"/>
      <c r="HNG205" s="14"/>
      <c r="HNH205" s="14"/>
      <c r="HNI205" s="14"/>
      <c r="HNJ205" s="14"/>
      <c r="HNK205" s="14"/>
      <c r="HNL205" s="14"/>
      <c r="HNM205" s="14"/>
      <c r="HNN205" s="14"/>
      <c r="HNO205" s="14"/>
      <c r="HNP205" s="14"/>
      <c r="HNQ205" s="14"/>
      <c r="HNR205" s="14"/>
      <c r="HNS205" s="14"/>
      <c r="HNT205" s="14"/>
      <c r="HNU205" s="14"/>
      <c r="HNV205" s="14"/>
      <c r="HNW205" s="14"/>
      <c r="HNX205" s="14"/>
      <c r="HNY205" s="14"/>
      <c r="HNZ205" s="14"/>
      <c r="HOA205" s="14"/>
      <c r="HOB205" s="14"/>
      <c r="HOC205" s="14"/>
      <c r="HOD205" s="14"/>
      <c r="HOE205" s="14"/>
      <c r="HOF205" s="14"/>
      <c r="HOG205" s="14"/>
      <c r="HOH205" s="14"/>
      <c r="HOI205" s="14"/>
      <c r="HOJ205" s="14"/>
      <c r="HOK205" s="14"/>
      <c r="HOL205" s="14"/>
      <c r="HOM205" s="14"/>
      <c r="HON205" s="14"/>
      <c r="HOO205" s="14"/>
      <c r="HOP205" s="14"/>
      <c r="HOQ205" s="14"/>
      <c r="HOR205" s="14"/>
      <c r="HOS205" s="14"/>
      <c r="HOT205" s="14"/>
      <c r="HOU205" s="14"/>
      <c r="HOV205" s="14"/>
      <c r="HOW205" s="14"/>
      <c r="HOX205" s="14"/>
      <c r="HOY205" s="14"/>
      <c r="HOZ205" s="14"/>
      <c r="HPA205" s="14"/>
      <c r="HPB205" s="14"/>
      <c r="HPC205" s="14"/>
      <c r="HPD205" s="14"/>
      <c r="HPE205" s="14"/>
      <c r="HPF205" s="14"/>
      <c r="HPG205" s="14"/>
      <c r="HPH205" s="14"/>
      <c r="HPI205" s="14"/>
      <c r="HPJ205" s="14"/>
      <c r="HPK205" s="14"/>
      <c r="HPL205" s="14"/>
      <c r="HPM205" s="14"/>
      <c r="HPN205" s="14"/>
      <c r="HPO205" s="14"/>
      <c r="HPP205" s="14"/>
      <c r="HPQ205" s="14"/>
      <c r="HPR205" s="14"/>
      <c r="HPS205" s="14"/>
      <c r="HPT205" s="14"/>
      <c r="HPU205" s="14"/>
      <c r="HPV205" s="14"/>
      <c r="HPW205" s="14"/>
      <c r="HPX205" s="14"/>
      <c r="HPY205" s="14"/>
      <c r="HPZ205" s="14"/>
      <c r="HQA205" s="14"/>
      <c r="HQB205" s="14"/>
      <c r="HQC205" s="14"/>
      <c r="HQD205" s="14"/>
      <c r="HQE205" s="14"/>
      <c r="HQF205" s="14"/>
      <c r="HQG205" s="14"/>
      <c r="HQH205" s="14"/>
      <c r="HQI205" s="14"/>
      <c r="HQJ205" s="14"/>
      <c r="HQK205" s="14"/>
      <c r="HQL205" s="14"/>
      <c r="HQM205" s="14"/>
      <c r="HQN205" s="14"/>
      <c r="HQO205" s="14"/>
      <c r="HQP205" s="14"/>
      <c r="HQQ205" s="14"/>
      <c r="HQR205" s="14"/>
      <c r="HQS205" s="14"/>
      <c r="HQT205" s="14"/>
      <c r="HQU205" s="14"/>
      <c r="HQV205" s="14"/>
      <c r="HQW205" s="14"/>
      <c r="HQX205" s="14"/>
      <c r="HQY205" s="14"/>
      <c r="HQZ205" s="14"/>
      <c r="HRA205" s="14"/>
      <c r="HRB205" s="14"/>
      <c r="HRC205" s="14"/>
      <c r="HRD205" s="14"/>
      <c r="HRE205" s="14"/>
      <c r="HRF205" s="14"/>
      <c r="HRG205" s="14"/>
      <c r="HRH205" s="14"/>
      <c r="HRI205" s="14"/>
      <c r="HRJ205" s="14"/>
      <c r="HRK205" s="14"/>
      <c r="HRL205" s="14"/>
      <c r="HRM205" s="14"/>
      <c r="HRN205" s="14"/>
      <c r="HRO205" s="14"/>
      <c r="HRP205" s="14"/>
      <c r="HRQ205" s="14"/>
      <c r="HRR205" s="14"/>
      <c r="HRS205" s="14"/>
      <c r="HRT205" s="14"/>
      <c r="HRU205" s="14"/>
      <c r="HRV205" s="14"/>
      <c r="HRW205" s="14"/>
      <c r="HRX205" s="14"/>
      <c r="HRY205" s="14"/>
      <c r="HRZ205" s="14"/>
      <c r="HSA205" s="14"/>
      <c r="HSB205" s="14"/>
      <c r="HSC205" s="14"/>
      <c r="HSD205" s="14"/>
      <c r="HSE205" s="14"/>
      <c r="HSF205" s="14"/>
      <c r="HSG205" s="14"/>
      <c r="HSH205" s="14"/>
      <c r="HSI205" s="14"/>
      <c r="HSJ205" s="14"/>
      <c r="HSK205" s="14"/>
      <c r="HSL205" s="14"/>
      <c r="HSM205" s="14"/>
      <c r="HSN205" s="14"/>
      <c r="HSO205" s="14"/>
      <c r="HSP205" s="14"/>
      <c r="HSQ205" s="14"/>
      <c r="HSR205" s="14"/>
      <c r="HSS205" s="14"/>
      <c r="HST205" s="14"/>
      <c r="HSU205" s="14"/>
      <c r="HSV205" s="14"/>
      <c r="HSW205" s="14"/>
      <c r="HSX205" s="14"/>
      <c r="HSY205" s="14"/>
      <c r="HSZ205" s="14"/>
      <c r="HTA205" s="14"/>
      <c r="HTB205" s="14"/>
      <c r="HTC205" s="14"/>
      <c r="HTD205" s="14"/>
      <c r="HTE205" s="14"/>
      <c r="HTF205" s="14"/>
      <c r="HTG205" s="14"/>
      <c r="HTH205" s="14"/>
      <c r="HTI205" s="14"/>
      <c r="HTJ205" s="14"/>
      <c r="HTK205" s="14"/>
      <c r="HTL205" s="14"/>
      <c r="HTM205" s="14"/>
      <c r="HTN205" s="14"/>
      <c r="HTO205" s="14"/>
      <c r="HTP205" s="14"/>
      <c r="HTQ205" s="14"/>
      <c r="HTR205" s="14"/>
      <c r="HTS205" s="14"/>
      <c r="HTT205" s="14"/>
      <c r="HTU205" s="14"/>
      <c r="HTV205" s="14"/>
      <c r="HTW205" s="14"/>
      <c r="HTX205" s="14"/>
      <c r="HTY205" s="14"/>
      <c r="HTZ205" s="14"/>
      <c r="HUA205" s="14"/>
      <c r="HUB205" s="14"/>
      <c r="HUC205" s="14"/>
      <c r="HUD205" s="14"/>
      <c r="HUE205" s="14"/>
      <c r="HUF205" s="14"/>
      <c r="HUG205" s="14"/>
      <c r="HUH205" s="14"/>
      <c r="HUI205" s="14"/>
      <c r="HUJ205" s="14"/>
      <c r="HUK205" s="14"/>
      <c r="HUL205" s="14"/>
      <c r="HUM205" s="14"/>
      <c r="HUN205" s="14"/>
      <c r="HUO205" s="14"/>
      <c r="HUP205" s="14"/>
      <c r="HUQ205" s="14"/>
      <c r="HUR205" s="14"/>
      <c r="HUS205" s="14"/>
      <c r="HUT205" s="14"/>
      <c r="HUU205" s="14"/>
      <c r="HUV205" s="14"/>
      <c r="HUW205" s="14"/>
      <c r="HUX205" s="14"/>
      <c r="HUY205" s="14"/>
      <c r="HUZ205" s="14"/>
      <c r="HVA205" s="14"/>
      <c r="HVB205" s="14"/>
      <c r="HVC205" s="14"/>
      <c r="HVD205" s="14"/>
      <c r="HVE205" s="14"/>
      <c r="HVF205" s="14"/>
      <c r="HVG205" s="14"/>
      <c r="HVH205" s="14"/>
      <c r="HVI205" s="14"/>
      <c r="HVJ205" s="14"/>
      <c r="HVK205" s="14"/>
      <c r="HVL205" s="14"/>
      <c r="HVM205" s="14"/>
      <c r="HVN205" s="14"/>
      <c r="HVO205" s="14"/>
      <c r="HVP205" s="14"/>
      <c r="HVQ205" s="14"/>
      <c r="HVR205" s="14"/>
      <c r="HVS205" s="14"/>
      <c r="HVT205" s="14"/>
      <c r="HVU205" s="14"/>
      <c r="HVV205" s="14"/>
      <c r="HVW205" s="14"/>
      <c r="HVX205" s="14"/>
      <c r="HVY205" s="14"/>
      <c r="HVZ205" s="14"/>
      <c r="HWA205" s="14"/>
      <c r="HWB205" s="14"/>
      <c r="HWC205" s="14"/>
      <c r="HWD205" s="14"/>
      <c r="HWE205" s="14"/>
      <c r="HWF205" s="14"/>
      <c r="HWG205" s="14"/>
      <c r="HWH205" s="14"/>
      <c r="HWI205" s="14"/>
      <c r="HWJ205" s="14"/>
      <c r="HWK205" s="14"/>
      <c r="HWL205" s="14"/>
      <c r="HWM205" s="14"/>
      <c r="HWN205" s="14"/>
      <c r="HWO205" s="14"/>
      <c r="HWP205" s="14"/>
      <c r="HWQ205" s="14"/>
      <c r="HWR205" s="14"/>
      <c r="HWS205" s="14"/>
      <c r="HWT205" s="14"/>
      <c r="HWU205" s="14"/>
      <c r="HWV205" s="14"/>
      <c r="HWW205" s="14"/>
      <c r="HWX205" s="14"/>
      <c r="HWY205" s="14"/>
      <c r="HWZ205" s="14"/>
      <c r="HXA205" s="14"/>
      <c r="HXB205" s="14"/>
      <c r="HXC205" s="14"/>
      <c r="HXD205" s="14"/>
      <c r="HXE205" s="14"/>
      <c r="HXF205" s="14"/>
      <c r="HXG205" s="14"/>
      <c r="HXH205" s="14"/>
      <c r="HXI205" s="14"/>
      <c r="HXJ205" s="14"/>
      <c r="HXK205" s="14"/>
      <c r="HXL205" s="14"/>
      <c r="HXM205" s="14"/>
      <c r="HXN205" s="14"/>
      <c r="HXO205" s="14"/>
      <c r="HXP205" s="14"/>
      <c r="HXQ205" s="14"/>
      <c r="HXR205" s="14"/>
      <c r="HXS205" s="14"/>
      <c r="HXT205" s="14"/>
      <c r="HXU205" s="14"/>
      <c r="HXV205" s="14"/>
      <c r="HXW205" s="14"/>
      <c r="HXX205" s="14"/>
      <c r="HXY205" s="14"/>
      <c r="HXZ205" s="14"/>
      <c r="HYA205" s="14"/>
      <c r="HYB205" s="14"/>
      <c r="HYC205" s="14"/>
      <c r="HYD205" s="14"/>
      <c r="HYE205" s="14"/>
      <c r="HYF205" s="14"/>
      <c r="HYG205" s="14"/>
      <c r="HYH205" s="14"/>
      <c r="HYI205" s="14"/>
      <c r="HYJ205" s="14"/>
      <c r="HYK205" s="14"/>
      <c r="HYL205" s="14"/>
      <c r="HYM205" s="14"/>
      <c r="HYN205" s="14"/>
      <c r="HYO205" s="14"/>
      <c r="HYP205" s="14"/>
      <c r="HYQ205" s="14"/>
      <c r="HYR205" s="14"/>
      <c r="HYS205" s="14"/>
      <c r="HYT205" s="14"/>
      <c r="HYU205" s="14"/>
      <c r="HYV205" s="14"/>
      <c r="HYW205" s="14"/>
      <c r="HYX205" s="14"/>
      <c r="HYY205" s="14"/>
      <c r="HYZ205" s="14"/>
      <c r="HZA205" s="14"/>
      <c r="HZB205" s="14"/>
      <c r="HZC205" s="14"/>
      <c r="HZD205" s="14"/>
      <c r="HZE205" s="14"/>
      <c r="HZF205" s="14"/>
      <c r="HZG205" s="14"/>
      <c r="HZH205" s="14"/>
      <c r="HZI205" s="14"/>
      <c r="HZJ205" s="14"/>
      <c r="HZK205" s="14"/>
      <c r="HZL205" s="14"/>
      <c r="HZM205" s="14"/>
      <c r="HZN205" s="14"/>
      <c r="HZO205" s="14"/>
      <c r="HZP205" s="14"/>
      <c r="HZQ205" s="14"/>
      <c r="HZR205" s="14"/>
      <c r="HZS205" s="14"/>
      <c r="HZT205" s="14"/>
      <c r="HZU205" s="14"/>
      <c r="HZV205" s="14"/>
      <c r="HZW205" s="14"/>
      <c r="HZX205" s="14"/>
      <c r="HZY205" s="14"/>
      <c r="HZZ205" s="14"/>
      <c r="IAA205" s="14"/>
      <c r="IAB205" s="14"/>
      <c r="IAC205" s="14"/>
      <c r="IAD205" s="14"/>
      <c r="IAE205" s="14"/>
      <c r="IAF205" s="14"/>
      <c r="IAG205" s="14"/>
      <c r="IAH205" s="14"/>
      <c r="IAI205" s="14"/>
      <c r="IAJ205" s="14"/>
      <c r="IAK205" s="14"/>
      <c r="IAL205" s="14"/>
      <c r="IAM205" s="14"/>
      <c r="IAN205" s="14"/>
      <c r="IAO205" s="14"/>
      <c r="IAP205" s="14"/>
      <c r="IAQ205" s="14"/>
      <c r="IAR205" s="14"/>
      <c r="IAS205" s="14"/>
      <c r="IAT205" s="14"/>
      <c r="IAU205" s="14"/>
      <c r="IAV205" s="14"/>
      <c r="IAW205" s="14"/>
      <c r="IAX205" s="14"/>
      <c r="IAY205" s="14"/>
      <c r="IAZ205" s="14"/>
      <c r="IBA205" s="14"/>
      <c r="IBB205" s="14"/>
      <c r="IBC205" s="14"/>
      <c r="IBD205" s="14"/>
      <c r="IBE205" s="14"/>
      <c r="IBF205" s="14"/>
      <c r="IBG205" s="14"/>
      <c r="IBH205" s="14"/>
      <c r="IBI205" s="14"/>
      <c r="IBJ205" s="14"/>
      <c r="IBK205" s="14"/>
      <c r="IBL205" s="14"/>
      <c r="IBM205" s="14"/>
      <c r="IBN205" s="14"/>
      <c r="IBO205" s="14"/>
      <c r="IBP205" s="14"/>
      <c r="IBQ205" s="14"/>
      <c r="IBR205" s="14"/>
      <c r="IBS205" s="14"/>
      <c r="IBT205" s="14"/>
      <c r="IBU205" s="14"/>
      <c r="IBV205" s="14"/>
      <c r="IBW205" s="14"/>
      <c r="IBX205" s="14"/>
      <c r="IBY205" s="14"/>
      <c r="IBZ205" s="14"/>
      <c r="ICA205" s="14"/>
      <c r="ICB205" s="14"/>
      <c r="ICC205" s="14"/>
      <c r="ICD205" s="14"/>
      <c r="ICE205" s="14"/>
      <c r="ICF205" s="14"/>
      <c r="ICG205" s="14"/>
      <c r="ICH205" s="14"/>
      <c r="ICI205" s="14"/>
      <c r="ICJ205" s="14"/>
      <c r="ICK205" s="14"/>
      <c r="ICL205" s="14"/>
      <c r="ICM205" s="14"/>
      <c r="ICN205" s="14"/>
      <c r="ICO205" s="14"/>
      <c r="ICP205" s="14"/>
      <c r="ICQ205" s="14"/>
      <c r="ICR205" s="14"/>
      <c r="ICS205" s="14"/>
      <c r="ICT205" s="14"/>
      <c r="ICU205" s="14"/>
      <c r="ICV205" s="14"/>
      <c r="ICW205" s="14"/>
      <c r="ICX205" s="14"/>
      <c r="ICY205" s="14"/>
      <c r="ICZ205" s="14"/>
      <c r="IDA205" s="14"/>
      <c r="IDB205" s="14"/>
      <c r="IDC205" s="14"/>
      <c r="IDD205" s="14"/>
      <c r="IDE205" s="14"/>
      <c r="IDF205" s="14"/>
      <c r="IDG205" s="14"/>
      <c r="IDH205" s="14"/>
      <c r="IDI205" s="14"/>
      <c r="IDJ205" s="14"/>
      <c r="IDK205" s="14"/>
      <c r="IDL205" s="14"/>
      <c r="IDM205" s="14"/>
      <c r="IDN205" s="14"/>
      <c r="IDO205" s="14"/>
      <c r="IDP205" s="14"/>
      <c r="IDQ205" s="14"/>
      <c r="IDR205" s="14"/>
      <c r="IDS205" s="14"/>
      <c r="IDT205" s="14"/>
      <c r="IDU205" s="14"/>
      <c r="IDV205" s="14"/>
      <c r="IDW205" s="14"/>
      <c r="IDX205" s="14"/>
      <c r="IDY205" s="14"/>
      <c r="IDZ205" s="14"/>
      <c r="IEA205" s="14"/>
      <c r="IEB205" s="14"/>
      <c r="IEC205" s="14"/>
      <c r="IED205" s="14"/>
      <c r="IEE205" s="14"/>
      <c r="IEF205" s="14"/>
      <c r="IEG205" s="14"/>
      <c r="IEH205" s="14"/>
      <c r="IEI205" s="14"/>
      <c r="IEJ205" s="14"/>
      <c r="IEK205" s="14"/>
      <c r="IEL205" s="14"/>
      <c r="IEM205" s="14"/>
      <c r="IEN205" s="14"/>
      <c r="IEO205" s="14"/>
      <c r="IEP205" s="14"/>
      <c r="IEQ205" s="14"/>
      <c r="IER205" s="14"/>
      <c r="IES205" s="14"/>
      <c r="IET205" s="14"/>
      <c r="IEU205" s="14"/>
      <c r="IEV205" s="14"/>
      <c r="IEW205" s="14"/>
      <c r="IEX205" s="14"/>
      <c r="IEY205" s="14"/>
      <c r="IEZ205" s="14"/>
      <c r="IFA205" s="14"/>
      <c r="IFB205" s="14"/>
      <c r="IFC205" s="14"/>
      <c r="IFD205" s="14"/>
      <c r="IFE205" s="14"/>
      <c r="IFF205" s="14"/>
      <c r="IFG205" s="14"/>
      <c r="IFH205" s="14"/>
      <c r="IFI205" s="14"/>
      <c r="IFJ205" s="14"/>
      <c r="IFK205" s="14"/>
      <c r="IFL205" s="14"/>
      <c r="IFM205" s="14"/>
      <c r="IFN205" s="14"/>
      <c r="IFO205" s="14"/>
      <c r="IFP205" s="14"/>
      <c r="IFQ205" s="14"/>
      <c r="IFR205" s="14"/>
      <c r="IFS205" s="14"/>
      <c r="IFT205" s="14"/>
      <c r="IFU205" s="14"/>
      <c r="IFV205" s="14"/>
      <c r="IFW205" s="14"/>
      <c r="IFX205" s="14"/>
      <c r="IFY205" s="14"/>
      <c r="IFZ205" s="14"/>
      <c r="IGA205" s="14"/>
      <c r="IGB205" s="14"/>
      <c r="IGC205" s="14"/>
      <c r="IGD205" s="14"/>
      <c r="IGE205" s="14"/>
      <c r="IGF205" s="14"/>
      <c r="IGG205" s="14"/>
      <c r="IGH205" s="14"/>
      <c r="IGI205" s="14"/>
      <c r="IGJ205" s="14"/>
      <c r="IGK205" s="14"/>
      <c r="IGL205" s="14"/>
      <c r="IGM205" s="14"/>
      <c r="IGN205" s="14"/>
      <c r="IGO205" s="14"/>
      <c r="IGP205" s="14"/>
      <c r="IGQ205" s="14"/>
      <c r="IGR205" s="14"/>
      <c r="IGS205" s="14"/>
      <c r="IGT205" s="14"/>
      <c r="IGU205" s="14"/>
      <c r="IGV205" s="14"/>
      <c r="IGW205" s="14"/>
      <c r="IGX205" s="14"/>
      <c r="IGY205" s="14"/>
      <c r="IGZ205" s="14"/>
      <c r="IHA205" s="14"/>
      <c r="IHB205" s="14"/>
      <c r="IHC205" s="14"/>
      <c r="IHD205" s="14"/>
      <c r="IHE205" s="14"/>
      <c r="IHF205" s="14"/>
      <c r="IHG205" s="14"/>
      <c r="IHH205" s="14"/>
      <c r="IHI205" s="14"/>
      <c r="IHJ205" s="14"/>
      <c r="IHK205" s="14"/>
      <c r="IHL205" s="14"/>
      <c r="IHM205" s="14"/>
      <c r="IHN205" s="14"/>
      <c r="IHO205" s="14"/>
      <c r="IHP205" s="14"/>
      <c r="IHQ205" s="14"/>
      <c r="IHR205" s="14"/>
      <c r="IHS205" s="14"/>
      <c r="IHT205" s="14"/>
      <c r="IHU205" s="14"/>
      <c r="IHV205" s="14"/>
      <c r="IHW205" s="14"/>
      <c r="IHX205" s="14"/>
      <c r="IHY205" s="14"/>
      <c r="IHZ205" s="14"/>
      <c r="IIA205" s="14"/>
      <c r="IIB205" s="14"/>
      <c r="IIC205" s="14"/>
      <c r="IID205" s="14"/>
      <c r="IIE205" s="14"/>
      <c r="IIF205" s="14"/>
      <c r="IIG205" s="14"/>
      <c r="IIH205" s="14"/>
      <c r="III205" s="14"/>
      <c r="IIJ205" s="14"/>
      <c r="IIK205" s="14"/>
      <c r="IIL205" s="14"/>
      <c r="IIM205" s="14"/>
      <c r="IIN205" s="14"/>
      <c r="IIO205" s="14"/>
      <c r="IIP205" s="14"/>
      <c r="IIQ205" s="14"/>
      <c r="IIR205" s="14"/>
      <c r="IIS205" s="14"/>
      <c r="IIT205" s="14"/>
      <c r="IIU205" s="14"/>
      <c r="IIV205" s="14"/>
      <c r="IIW205" s="14"/>
      <c r="IIX205" s="14"/>
      <c r="IIY205" s="14"/>
      <c r="IIZ205" s="14"/>
      <c r="IJA205" s="14"/>
      <c r="IJB205" s="14"/>
      <c r="IJC205" s="14"/>
      <c r="IJD205" s="14"/>
      <c r="IJE205" s="14"/>
      <c r="IJF205" s="14"/>
      <c r="IJG205" s="14"/>
      <c r="IJH205" s="14"/>
      <c r="IJI205" s="14"/>
      <c r="IJJ205" s="14"/>
      <c r="IJK205" s="14"/>
      <c r="IJL205" s="14"/>
      <c r="IJM205" s="14"/>
      <c r="IJN205" s="14"/>
      <c r="IJO205" s="14"/>
      <c r="IJP205" s="14"/>
      <c r="IJQ205" s="14"/>
      <c r="IJR205" s="14"/>
      <c r="IJS205" s="14"/>
      <c r="IJT205" s="14"/>
      <c r="IJU205" s="14"/>
      <c r="IJV205" s="14"/>
      <c r="IJW205" s="14"/>
      <c r="IJX205" s="14"/>
      <c r="IJY205" s="14"/>
      <c r="IJZ205" s="14"/>
      <c r="IKA205" s="14"/>
      <c r="IKB205" s="14"/>
      <c r="IKC205" s="14"/>
      <c r="IKD205" s="14"/>
      <c r="IKE205" s="14"/>
      <c r="IKF205" s="14"/>
      <c r="IKG205" s="14"/>
      <c r="IKH205" s="14"/>
      <c r="IKI205" s="14"/>
      <c r="IKJ205" s="14"/>
      <c r="IKK205" s="14"/>
      <c r="IKL205" s="14"/>
      <c r="IKM205" s="14"/>
      <c r="IKN205" s="14"/>
      <c r="IKO205" s="14"/>
      <c r="IKP205" s="14"/>
      <c r="IKQ205" s="14"/>
      <c r="IKR205" s="14"/>
      <c r="IKS205" s="14"/>
      <c r="IKT205" s="14"/>
      <c r="IKU205" s="14"/>
      <c r="IKV205" s="14"/>
      <c r="IKW205" s="14"/>
      <c r="IKX205" s="14"/>
      <c r="IKY205" s="14"/>
      <c r="IKZ205" s="14"/>
      <c r="ILA205" s="14"/>
      <c r="ILB205" s="14"/>
      <c r="ILC205" s="14"/>
      <c r="ILD205" s="14"/>
      <c r="ILE205" s="14"/>
      <c r="ILF205" s="14"/>
      <c r="ILG205" s="14"/>
      <c r="ILH205" s="14"/>
      <c r="ILI205" s="14"/>
      <c r="ILJ205" s="14"/>
      <c r="ILK205" s="14"/>
      <c r="ILL205" s="14"/>
      <c r="ILM205" s="14"/>
      <c r="ILN205" s="14"/>
      <c r="ILO205" s="14"/>
      <c r="ILP205" s="14"/>
      <c r="ILQ205" s="14"/>
      <c r="ILR205" s="14"/>
      <c r="ILS205" s="14"/>
      <c r="ILT205" s="14"/>
      <c r="ILU205" s="14"/>
      <c r="ILV205" s="14"/>
      <c r="ILW205" s="14"/>
      <c r="ILX205" s="14"/>
      <c r="ILY205" s="14"/>
      <c r="ILZ205" s="14"/>
      <c r="IMA205" s="14"/>
      <c r="IMB205" s="14"/>
      <c r="IMC205" s="14"/>
      <c r="IMD205" s="14"/>
      <c r="IME205" s="14"/>
      <c r="IMF205" s="14"/>
      <c r="IMG205" s="14"/>
      <c r="IMH205" s="14"/>
      <c r="IMI205" s="14"/>
      <c r="IMJ205" s="14"/>
      <c r="IMK205" s="14"/>
      <c r="IML205" s="14"/>
      <c r="IMM205" s="14"/>
      <c r="IMN205" s="14"/>
      <c r="IMO205" s="14"/>
      <c r="IMP205" s="14"/>
      <c r="IMQ205" s="14"/>
      <c r="IMR205" s="14"/>
      <c r="IMS205" s="14"/>
      <c r="IMT205" s="14"/>
      <c r="IMU205" s="14"/>
      <c r="IMV205" s="14"/>
      <c r="IMW205" s="14"/>
      <c r="IMX205" s="14"/>
      <c r="IMY205" s="14"/>
      <c r="IMZ205" s="14"/>
      <c r="INA205" s="14"/>
      <c r="INB205" s="14"/>
      <c r="INC205" s="14"/>
      <c r="IND205" s="14"/>
      <c r="INE205" s="14"/>
      <c r="INF205" s="14"/>
      <c r="ING205" s="14"/>
      <c r="INH205" s="14"/>
      <c r="INI205" s="14"/>
      <c r="INJ205" s="14"/>
      <c r="INK205" s="14"/>
      <c r="INL205" s="14"/>
      <c r="INM205" s="14"/>
      <c r="INN205" s="14"/>
      <c r="INO205" s="14"/>
      <c r="INP205" s="14"/>
      <c r="INQ205" s="14"/>
      <c r="INR205" s="14"/>
      <c r="INS205" s="14"/>
      <c r="INT205" s="14"/>
      <c r="INU205" s="14"/>
      <c r="INV205" s="14"/>
      <c r="INW205" s="14"/>
      <c r="INX205" s="14"/>
      <c r="INY205" s="14"/>
      <c r="INZ205" s="14"/>
      <c r="IOA205" s="14"/>
      <c r="IOB205" s="14"/>
      <c r="IOC205" s="14"/>
      <c r="IOD205" s="14"/>
      <c r="IOE205" s="14"/>
      <c r="IOF205" s="14"/>
      <c r="IOG205" s="14"/>
      <c r="IOH205" s="14"/>
      <c r="IOI205" s="14"/>
      <c r="IOJ205" s="14"/>
      <c r="IOK205" s="14"/>
      <c r="IOL205" s="14"/>
      <c r="IOM205" s="14"/>
      <c r="ION205" s="14"/>
      <c r="IOO205" s="14"/>
      <c r="IOP205" s="14"/>
      <c r="IOQ205" s="14"/>
      <c r="IOR205" s="14"/>
      <c r="IOS205" s="14"/>
      <c r="IOT205" s="14"/>
      <c r="IOU205" s="14"/>
      <c r="IOV205" s="14"/>
      <c r="IOW205" s="14"/>
      <c r="IOX205" s="14"/>
      <c r="IOY205" s="14"/>
      <c r="IOZ205" s="14"/>
      <c r="IPA205" s="14"/>
      <c r="IPB205" s="14"/>
      <c r="IPC205" s="14"/>
      <c r="IPD205" s="14"/>
      <c r="IPE205" s="14"/>
      <c r="IPF205" s="14"/>
      <c r="IPG205" s="14"/>
      <c r="IPH205" s="14"/>
      <c r="IPI205" s="14"/>
      <c r="IPJ205" s="14"/>
      <c r="IPK205" s="14"/>
      <c r="IPL205" s="14"/>
      <c r="IPM205" s="14"/>
      <c r="IPN205" s="14"/>
      <c r="IPO205" s="14"/>
      <c r="IPP205" s="14"/>
      <c r="IPQ205" s="14"/>
      <c r="IPR205" s="14"/>
      <c r="IPS205" s="14"/>
      <c r="IPT205" s="14"/>
      <c r="IPU205" s="14"/>
      <c r="IPV205" s="14"/>
      <c r="IPW205" s="14"/>
      <c r="IPX205" s="14"/>
      <c r="IPY205" s="14"/>
      <c r="IPZ205" s="14"/>
      <c r="IQA205" s="14"/>
      <c r="IQB205" s="14"/>
      <c r="IQC205" s="14"/>
      <c r="IQD205" s="14"/>
      <c r="IQE205" s="14"/>
      <c r="IQF205" s="14"/>
      <c r="IQG205" s="14"/>
      <c r="IQH205" s="14"/>
      <c r="IQI205" s="14"/>
      <c r="IQJ205" s="14"/>
      <c r="IQK205" s="14"/>
      <c r="IQL205" s="14"/>
      <c r="IQM205" s="14"/>
      <c r="IQN205" s="14"/>
      <c r="IQO205" s="14"/>
      <c r="IQP205" s="14"/>
      <c r="IQQ205" s="14"/>
      <c r="IQR205" s="14"/>
      <c r="IQS205" s="14"/>
      <c r="IQT205" s="14"/>
      <c r="IQU205" s="14"/>
      <c r="IQV205" s="14"/>
      <c r="IQW205" s="14"/>
      <c r="IQX205" s="14"/>
      <c r="IQY205" s="14"/>
      <c r="IQZ205" s="14"/>
      <c r="IRA205" s="14"/>
      <c r="IRB205" s="14"/>
      <c r="IRC205" s="14"/>
      <c r="IRD205" s="14"/>
      <c r="IRE205" s="14"/>
      <c r="IRF205" s="14"/>
      <c r="IRG205" s="14"/>
      <c r="IRH205" s="14"/>
      <c r="IRI205" s="14"/>
      <c r="IRJ205" s="14"/>
      <c r="IRK205" s="14"/>
      <c r="IRL205" s="14"/>
      <c r="IRM205" s="14"/>
      <c r="IRN205" s="14"/>
      <c r="IRO205" s="14"/>
      <c r="IRP205" s="14"/>
      <c r="IRQ205" s="14"/>
      <c r="IRR205" s="14"/>
      <c r="IRS205" s="14"/>
      <c r="IRT205" s="14"/>
      <c r="IRU205" s="14"/>
      <c r="IRV205" s="14"/>
      <c r="IRW205" s="14"/>
      <c r="IRX205" s="14"/>
      <c r="IRY205" s="14"/>
      <c r="IRZ205" s="14"/>
      <c r="ISA205" s="14"/>
      <c r="ISB205" s="14"/>
      <c r="ISC205" s="14"/>
      <c r="ISD205" s="14"/>
      <c r="ISE205" s="14"/>
      <c r="ISF205" s="14"/>
      <c r="ISG205" s="14"/>
      <c r="ISH205" s="14"/>
      <c r="ISI205" s="14"/>
      <c r="ISJ205" s="14"/>
      <c r="ISK205" s="14"/>
      <c r="ISL205" s="14"/>
      <c r="ISM205" s="14"/>
      <c r="ISN205" s="14"/>
      <c r="ISO205" s="14"/>
      <c r="ISP205" s="14"/>
      <c r="ISQ205" s="14"/>
      <c r="ISR205" s="14"/>
      <c r="ISS205" s="14"/>
      <c r="IST205" s="14"/>
      <c r="ISU205" s="14"/>
      <c r="ISV205" s="14"/>
      <c r="ISW205" s="14"/>
      <c r="ISX205" s="14"/>
      <c r="ISY205" s="14"/>
      <c r="ISZ205" s="14"/>
      <c r="ITA205" s="14"/>
      <c r="ITB205" s="14"/>
      <c r="ITC205" s="14"/>
      <c r="ITD205" s="14"/>
      <c r="ITE205" s="14"/>
      <c r="ITF205" s="14"/>
      <c r="ITG205" s="14"/>
      <c r="ITH205" s="14"/>
      <c r="ITI205" s="14"/>
      <c r="ITJ205" s="14"/>
      <c r="ITK205" s="14"/>
      <c r="ITL205" s="14"/>
      <c r="ITM205" s="14"/>
      <c r="ITN205" s="14"/>
      <c r="ITO205" s="14"/>
      <c r="ITP205" s="14"/>
      <c r="ITQ205" s="14"/>
      <c r="ITR205" s="14"/>
      <c r="ITS205" s="14"/>
      <c r="ITT205" s="14"/>
      <c r="ITU205" s="14"/>
      <c r="ITV205" s="14"/>
      <c r="ITW205" s="14"/>
      <c r="ITX205" s="14"/>
      <c r="ITY205" s="14"/>
      <c r="ITZ205" s="14"/>
      <c r="IUA205" s="14"/>
      <c r="IUB205" s="14"/>
      <c r="IUC205" s="14"/>
      <c r="IUD205" s="14"/>
      <c r="IUE205" s="14"/>
      <c r="IUF205" s="14"/>
      <c r="IUG205" s="14"/>
      <c r="IUH205" s="14"/>
      <c r="IUI205" s="14"/>
      <c r="IUJ205" s="14"/>
      <c r="IUK205" s="14"/>
      <c r="IUL205" s="14"/>
      <c r="IUM205" s="14"/>
      <c r="IUN205" s="14"/>
      <c r="IUO205" s="14"/>
      <c r="IUP205" s="14"/>
      <c r="IUQ205" s="14"/>
      <c r="IUR205" s="14"/>
      <c r="IUS205" s="14"/>
      <c r="IUT205" s="14"/>
      <c r="IUU205" s="14"/>
      <c r="IUV205" s="14"/>
      <c r="IUW205" s="14"/>
      <c r="IUX205" s="14"/>
      <c r="IUY205" s="14"/>
      <c r="IUZ205" s="14"/>
      <c r="IVA205" s="14"/>
      <c r="IVB205" s="14"/>
      <c r="IVC205" s="14"/>
      <c r="IVD205" s="14"/>
      <c r="IVE205" s="14"/>
      <c r="IVF205" s="14"/>
      <c r="IVG205" s="14"/>
      <c r="IVH205" s="14"/>
      <c r="IVI205" s="14"/>
      <c r="IVJ205" s="14"/>
      <c r="IVK205" s="14"/>
      <c r="IVL205" s="14"/>
      <c r="IVM205" s="14"/>
      <c r="IVN205" s="14"/>
      <c r="IVO205" s="14"/>
      <c r="IVP205" s="14"/>
      <c r="IVQ205" s="14"/>
      <c r="IVR205" s="14"/>
      <c r="IVS205" s="14"/>
      <c r="IVT205" s="14"/>
      <c r="IVU205" s="14"/>
      <c r="IVV205" s="14"/>
      <c r="IVW205" s="14"/>
      <c r="IVX205" s="14"/>
      <c r="IVY205" s="14"/>
      <c r="IVZ205" s="14"/>
      <c r="IWA205" s="14"/>
      <c r="IWB205" s="14"/>
      <c r="IWC205" s="14"/>
      <c r="IWD205" s="14"/>
      <c r="IWE205" s="14"/>
      <c r="IWF205" s="14"/>
      <c r="IWG205" s="14"/>
      <c r="IWH205" s="14"/>
      <c r="IWI205" s="14"/>
      <c r="IWJ205" s="14"/>
      <c r="IWK205" s="14"/>
      <c r="IWL205" s="14"/>
      <c r="IWM205" s="14"/>
      <c r="IWN205" s="14"/>
      <c r="IWO205" s="14"/>
      <c r="IWP205" s="14"/>
      <c r="IWQ205" s="14"/>
      <c r="IWR205" s="14"/>
      <c r="IWS205" s="14"/>
      <c r="IWT205" s="14"/>
      <c r="IWU205" s="14"/>
      <c r="IWV205" s="14"/>
      <c r="IWW205" s="14"/>
      <c r="IWX205" s="14"/>
      <c r="IWY205" s="14"/>
      <c r="IWZ205" s="14"/>
      <c r="IXA205" s="14"/>
      <c r="IXB205" s="14"/>
      <c r="IXC205" s="14"/>
      <c r="IXD205" s="14"/>
      <c r="IXE205" s="14"/>
      <c r="IXF205" s="14"/>
      <c r="IXG205" s="14"/>
      <c r="IXH205" s="14"/>
      <c r="IXI205" s="14"/>
      <c r="IXJ205" s="14"/>
      <c r="IXK205" s="14"/>
      <c r="IXL205" s="14"/>
      <c r="IXM205" s="14"/>
      <c r="IXN205" s="14"/>
      <c r="IXO205" s="14"/>
      <c r="IXP205" s="14"/>
      <c r="IXQ205" s="14"/>
      <c r="IXR205" s="14"/>
      <c r="IXS205" s="14"/>
      <c r="IXT205" s="14"/>
      <c r="IXU205" s="14"/>
      <c r="IXV205" s="14"/>
      <c r="IXW205" s="14"/>
      <c r="IXX205" s="14"/>
      <c r="IXY205" s="14"/>
      <c r="IXZ205" s="14"/>
      <c r="IYA205" s="14"/>
      <c r="IYB205" s="14"/>
      <c r="IYC205" s="14"/>
      <c r="IYD205" s="14"/>
      <c r="IYE205" s="14"/>
      <c r="IYF205" s="14"/>
      <c r="IYG205" s="14"/>
      <c r="IYH205" s="14"/>
      <c r="IYI205" s="14"/>
      <c r="IYJ205" s="14"/>
      <c r="IYK205" s="14"/>
      <c r="IYL205" s="14"/>
      <c r="IYM205" s="14"/>
      <c r="IYN205" s="14"/>
      <c r="IYO205" s="14"/>
      <c r="IYP205" s="14"/>
      <c r="IYQ205" s="14"/>
      <c r="IYR205" s="14"/>
      <c r="IYS205" s="14"/>
      <c r="IYT205" s="14"/>
      <c r="IYU205" s="14"/>
      <c r="IYV205" s="14"/>
      <c r="IYW205" s="14"/>
      <c r="IYX205" s="14"/>
      <c r="IYY205" s="14"/>
      <c r="IYZ205" s="14"/>
      <c r="IZA205" s="14"/>
      <c r="IZB205" s="14"/>
      <c r="IZC205" s="14"/>
      <c r="IZD205" s="14"/>
      <c r="IZE205" s="14"/>
      <c r="IZF205" s="14"/>
      <c r="IZG205" s="14"/>
      <c r="IZH205" s="14"/>
      <c r="IZI205" s="14"/>
      <c r="IZJ205" s="14"/>
      <c r="IZK205" s="14"/>
      <c r="IZL205" s="14"/>
      <c r="IZM205" s="14"/>
      <c r="IZN205" s="14"/>
      <c r="IZO205" s="14"/>
      <c r="IZP205" s="14"/>
      <c r="IZQ205" s="14"/>
      <c r="IZR205" s="14"/>
      <c r="IZS205" s="14"/>
      <c r="IZT205" s="14"/>
      <c r="IZU205" s="14"/>
      <c r="IZV205" s="14"/>
      <c r="IZW205" s="14"/>
      <c r="IZX205" s="14"/>
      <c r="IZY205" s="14"/>
      <c r="IZZ205" s="14"/>
      <c r="JAA205" s="14"/>
      <c r="JAB205" s="14"/>
      <c r="JAC205" s="14"/>
      <c r="JAD205" s="14"/>
      <c r="JAE205" s="14"/>
      <c r="JAF205" s="14"/>
      <c r="JAG205" s="14"/>
      <c r="JAH205" s="14"/>
      <c r="JAI205" s="14"/>
      <c r="JAJ205" s="14"/>
      <c r="JAK205" s="14"/>
      <c r="JAL205" s="14"/>
      <c r="JAM205" s="14"/>
      <c r="JAN205" s="14"/>
      <c r="JAO205" s="14"/>
      <c r="JAP205" s="14"/>
      <c r="JAQ205" s="14"/>
      <c r="JAR205" s="14"/>
      <c r="JAS205" s="14"/>
      <c r="JAT205" s="14"/>
      <c r="JAU205" s="14"/>
      <c r="JAV205" s="14"/>
      <c r="JAW205" s="14"/>
      <c r="JAX205" s="14"/>
      <c r="JAY205" s="14"/>
      <c r="JAZ205" s="14"/>
      <c r="JBA205" s="14"/>
      <c r="JBB205" s="14"/>
      <c r="JBC205" s="14"/>
      <c r="JBD205" s="14"/>
      <c r="JBE205" s="14"/>
      <c r="JBF205" s="14"/>
      <c r="JBG205" s="14"/>
      <c r="JBH205" s="14"/>
      <c r="JBI205" s="14"/>
      <c r="JBJ205" s="14"/>
      <c r="JBK205" s="14"/>
      <c r="JBL205" s="14"/>
      <c r="JBM205" s="14"/>
      <c r="JBN205" s="14"/>
      <c r="JBO205" s="14"/>
      <c r="JBP205" s="14"/>
      <c r="JBQ205" s="14"/>
      <c r="JBR205" s="14"/>
      <c r="JBS205" s="14"/>
      <c r="JBT205" s="14"/>
      <c r="JBU205" s="14"/>
      <c r="JBV205" s="14"/>
      <c r="JBW205" s="14"/>
      <c r="JBX205" s="14"/>
      <c r="JBY205" s="14"/>
      <c r="JBZ205" s="14"/>
      <c r="JCA205" s="14"/>
      <c r="JCB205" s="14"/>
      <c r="JCC205" s="14"/>
      <c r="JCD205" s="14"/>
      <c r="JCE205" s="14"/>
      <c r="JCF205" s="14"/>
      <c r="JCG205" s="14"/>
      <c r="JCH205" s="14"/>
      <c r="JCI205" s="14"/>
      <c r="JCJ205" s="14"/>
      <c r="JCK205" s="14"/>
      <c r="JCL205" s="14"/>
      <c r="JCM205" s="14"/>
      <c r="JCN205" s="14"/>
      <c r="JCO205" s="14"/>
      <c r="JCP205" s="14"/>
      <c r="JCQ205" s="14"/>
      <c r="JCR205" s="14"/>
      <c r="JCS205" s="14"/>
      <c r="JCT205" s="14"/>
      <c r="JCU205" s="14"/>
      <c r="JCV205" s="14"/>
      <c r="JCW205" s="14"/>
      <c r="JCX205" s="14"/>
      <c r="JCY205" s="14"/>
      <c r="JCZ205" s="14"/>
      <c r="JDA205" s="14"/>
      <c r="JDB205" s="14"/>
      <c r="JDC205" s="14"/>
      <c r="JDD205" s="14"/>
      <c r="JDE205" s="14"/>
      <c r="JDF205" s="14"/>
      <c r="JDG205" s="14"/>
      <c r="JDH205" s="14"/>
      <c r="JDI205" s="14"/>
      <c r="JDJ205" s="14"/>
      <c r="JDK205" s="14"/>
      <c r="JDL205" s="14"/>
      <c r="JDM205" s="14"/>
      <c r="JDN205" s="14"/>
      <c r="JDO205" s="14"/>
      <c r="JDP205" s="14"/>
      <c r="JDQ205" s="14"/>
      <c r="JDR205" s="14"/>
      <c r="JDS205" s="14"/>
      <c r="JDT205" s="14"/>
      <c r="JDU205" s="14"/>
      <c r="JDV205" s="14"/>
      <c r="JDW205" s="14"/>
      <c r="JDX205" s="14"/>
      <c r="JDY205" s="14"/>
      <c r="JDZ205" s="14"/>
      <c r="JEA205" s="14"/>
      <c r="JEB205" s="14"/>
      <c r="JEC205" s="14"/>
      <c r="JED205" s="14"/>
      <c r="JEE205" s="14"/>
      <c r="JEF205" s="14"/>
      <c r="JEG205" s="14"/>
      <c r="JEH205" s="14"/>
      <c r="JEI205" s="14"/>
      <c r="JEJ205" s="14"/>
      <c r="JEK205" s="14"/>
      <c r="JEL205" s="14"/>
      <c r="JEM205" s="14"/>
      <c r="JEN205" s="14"/>
      <c r="JEO205" s="14"/>
      <c r="JEP205" s="14"/>
      <c r="JEQ205" s="14"/>
      <c r="JER205" s="14"/>
      <c r="JES205" s="14"/>
      <c r="JET205" s="14"/>
      <c r="JEU205" s="14"/>
      <c r="JEV205" s="14"/>
      <c r="JEW205" s="14"/>
      <c r="JEX205" s="14"/>
      <c r="JEY205" s="14"/>
      <c r="JEZ205" s="14"/>
      <c r="JFA205" s="14"/>
      <c r="JFB205" s="14"/>
      <c r="JFC205" s="14"/>
      <c r="JFD205" s="14"/>
      <c r="JFE205" s="14"/>
      <c r="JFF205" s="14"/>
      <c r="JFG205" s="14"/>
      <c r="JFH205" s="14"/>
      <c r="JFI205" s="14"/>
      <c r="JFJ205" s="14"/>
      <c r="JFK205" s="14"/>
      <c r="JFL205" s="14"/>
      <c r="JFM205" s="14"/>
      <c r="JFN205" s="14"/>
      <c r="JFO205" s="14"/>
      <c r="JFP205" s="14"/>
      <c r="JFQ205" s="14"/>
      <c r="JFR205" s="14"/>
      <c r="JFS205" s="14"/>
      <c r="JFT205" s="14"/>
      <c r="JFU205" s="14"/>
      <c r="JFV205" s="14"/>
      <c r="JFW205" s="14"/>
      <c r="JFX205" s="14"/>
      <c r="JFY205" s="14"/>
      <c r="JFZ205" s="14"/>
      <c r="JGA205" s="14"/>
      <c r="JGB205" s="14"/>
      <c r="JGC205" s="14"/>
      <c r="JGD205" s="14"/>
      <c r="JGE205" s="14"/>
      <c r="JGF205" s="14"/>
      <c r="JGG205" s="14"/>
      <c r="JGH205" s="14"/>
      <c r="JGI205" s="14"/>
      <c r="JGJ205" s="14"/>
      <c r="JGK205" s="14"/>
      <c r="JGL205" s="14"/>
      <c r="JGM205" s="14"/>
      <c r="JGN205" s="14"/>
      <c r="JGO205" s="14"/>
      <c r="JGP205" s="14"/>
      <c r="JGQ205" s="14"/>
      <c r="JGR205" s="14"/>
      <c r="JGS205" s="14"/>
      <c r="JGT205" s="14"/>
      <c r="JGU205" s="14"/>
      <c r="JGV205" s="14"/>
      <c r="JGW205" s="14"/>
      <c r="JGX205" s="14"/>
      <c r="JGY205" s="14"/>
      <c r="JGZ205" s="14"/>
      <c r="JHA205" s="14"/>
      <c r="JHB205" s="14"/>
      <c r="JHC205" s="14"/>
      <c r="JHD205" s="14"/>
      <c r="JHE205" s="14"/>
      <c r="JHF205" s="14"/>
      <c r="JHG205" s="14"/>
      <c r="JHH205" s="14"/>
      <c r="JHI205" s="14"/>
      <c r="JHJ205" s="14"/>
      <c r="JHK205" s="14"/>
      <c r="JHL205" s="14"/>
      <c r="JHM205" s="14"/>
      <c r="JHN205" s="14"/>
      <c r="JHO205" s="14"/>
      <c r="JHP205" s="14"/>
      <c r="JHQ205" s="14"/>
      <c r="JHR205" s="14"/>
      <c r="JHS205" s="14"/>
      <c r="JHT205" s="14"/>
      <c r="JHU205" s="14"/>
      <c r="JHV205" s="14"/>
      <c r="JHW205" s="14"/>
      <c r="JHX205" s="14"/>
      <c r="JHY205" s="14"/>
      <c r="JHZ205" s="14"/>
      <c r="JIA205" s="14"/>
      <c r="JIB205" s="14"/>
      <c r="JIC205" s="14"/>
      <c r="JID205" s="14"/>
      <c r="JIE205" s="14"/>
      <c r="JIF205" s="14"/>
      <c r="JIG205" s="14"/>
      <c r="JIH205" s="14"/>
      <c r="JII205" s="14"/>
      <c r="JIJ205" s="14"/>
      <c r="JIK205" s="14"/>
      <c r="JIL205" s="14"/>
      <c r="JIM205" s="14"/>
      <c r="JIN205" s="14"/>
      <c r="JIO205" s="14"/>
      <c r="JIP205" s="14"/>
      <c r="JIQ205" s="14"/>
      <c r="JIR205" s="14"/>
      <c r="JIS205" s="14"/>
      <c r="JIT205" s="14"/>
      <c r="JIU205" s="14"/>
      <c r="JIV205" s="14"/>
      <c r="JIW205" s="14"/>
      <c r="JIX205" s="14"/>
      <c r="JIY205" s="14"/>
      <c r="JIZ205" s="14"/>
      <c r="JJA205" s="14"/>
      <c r="JJB205" s="14"/>
      <c r="JJC205" s="14"/>
      <c r="JJD205" s="14"/>
      <c r="JJE205" s="14"/>
      <c r="JJF205" s="14"/>
      <c r="JJG205" s="14"/>
      <c r="JJH205" s="14"/>
      <c r="JJI205" s="14"/>
      <c r="JJJ205" s="14"/>
      <c r="JJK205" s="14"/>
      <c r="JJL205" s="14"/>
      <c r="JJM205" s="14"/>
      <c r="JJN205" s="14"/>
      <c r="JJO205" s="14"/>
      <c r="JJP205" s="14"/>
      <c r="JJQ205" s="14"/>
      <c r="JJR205" s="14"/>
      <c r="JJS205" s="14"/>
      <c r="JJT205" s="14"/>
      <c r="JJU205" s="14"/>
      <c r="JJV205" s="14"/>
      <c r="JJW205" s="14"/>
      <c r="JJX205" s="14"/>
      <c r="JJY205" s="14"/>
      <c r="JJZ205" s="14"/>
      <c r="JKA205" s="14"/>
      <c r="JKB205" s="14"/>
      <c r="JKC205" s="14"/>
      <c r="JKD205" s="14"/>
      <c r="JKE205" s="14"/>
      <c r="JKF205" s="14"/>
      <c r="JKG205" s="14"/>
      <c r="JKH205" s="14"/>
      <c r="JKI205" s="14"/>
      <c r="JKJ205" s="14"/>
      <c r="JKK205" s="14"/>
      <c r="JKL205" s="14"/>
      <c r="JKM205" s="14"/>
      <c r="JKN205" s="14"/>
      <c r="JKO205" s="14"/>
      <c r="JKP205" s="14"/>
      <c r="JKQ205" s="14"/>
      <c r="JKR205" s="14"/>
      <c r="JKS205" s="14"/>
      <c r="JKT205" s="14"/>
      <c r="JKU205" s="14"/>
      <c r="JKV205" s="14"/>
      <c r="JKW205" s="14"/>
      <c r="JKX205" s="14"/>
      <c r="JKY205" s="14"/>
      <c r="JKZ205" s="14"/>
      <c r="JLA205" s="14"/>
      <c r="JLB205" s="14"/>
      <c r="JLC205" s="14"/>
      <c r="JLD205" s="14"/>
      <c r="JLE205" s="14"/>
      <c r="JLF205" s="14"/>
      <c r="JLG205" s="14"/>
      <c r="JLH205" s="14"/>
      <c r="JLI205" s="14"/>
      <c r="JLJ205" s="14"/>
      <c r="JLK205" s="14"/>
      <c r="JLL205" s="14"/>
      <c r="JLM205" s="14"/>
      <c r="JLN205" s="14"/>
      <c r="JLO205" s="14"/>
      <c r="JLP205" s="14"/>
      <c r="JLQ205" s="14"/>
      <c r="JLR205" s="14"/>
      <c r="JLS205" s="14"/>
      <c r="JLT205" s="14"/>
      <c r="JLU205" s="14"/>
      <c r="JLV205" s="14"/>
      <c r="JLW205" s="14"/>
      <c r="JLX205" s="14"/>
      <c r="JLY205" s="14"/>
      <c r="JLZ205" s="14"/>
      <c r="JMA205" s="14"/>
      <c r="JMB205" s="14"/>
      <c r="JMC205" s="14"/>
      <c r="JMD205" s="14"/>
      <c r="JME205" s="14"/>
      <c r="JMF205" s="14"/>
      <c r="JMG205" s="14"/>
      <c r="JMH205" s="14"/>
      <c r="JMI205" s="14"/>
      <c r="JMJ205" s="14"/>
      <c r="JMK205" s="14"/>
      <c r="JML205" s="14"/>
      <c r="JMM205" s="14"/>
      <c r="JMN205" s="14"/>
      <c r="JMO205" s="14"/>
      <c r="JMP205" s="14"/>
      <c r="JMQ205" s="14"/>
      <c r="JMR205" s="14"/>
      <c r="JMS205" s="14"/>
      <c r="JMT205" s="14"/>
      <c r="JMU205" s="14"/>
      <c r="JMV205" s="14"/>
      <c r="JMW205" s="14"/>
      <c r="JMX205" s="14"/>
      <c r="JMY205" s="14"/>
      <c r="JMZ205" s="14"/>
      <c r="JNA205" s="14"/>
      <c r="JNB205" s="14"/>
      <c r="JNC205" s="14"/>
      <c r="JND205" s="14"/>
      <c r="JNE205" s="14"/>
      <c r="JNF205" s="14"/>
      <c r="JNG205" s="14"/>
      <c r="JNH205" s="14"/>
      <c r="JNI205" s="14"/>
      <c r="JNJ205" s="14"/>
      <c r="JNK205" s="14"/>
      <c r="JNL205" s="14"/>
      <c r="JNM205" s="14"/>
      <c r="JNN205" s="14"/>
      <c r="JNO205" s="14"/>
      <c r="JNP205" s="14"/>
      <c r="JNQ205" s="14"/>
      <c r="JNR205" s="14"/>
      <c r="JNS205" s="14"/>
      <c r="JNT205" s="14"/>
      <c r="JNU205" s="14"/>
      <c r="JNV205" s="14"/>
      <c r="JNW205" s="14"/>
      <c r="JNX205" s="14"/>
      <c r="JNY205" s="14"/>
      <c r="JNZ205" s="14"/>
      <c r="JOA205" s="14"/>
      <c r="JOB205" s="14"/>
      <c r="JOC205" s="14"/>
      <c r="JOD205" s="14"/>
      <c r="JOE205" s="14"/>
      <c r="JOF205" s="14"/>
      <c r="JOG205" s="14"/>
      <c r="JOH205" s="14"/>
      <c r="JOI205" s="14"/>
      <c r="JOJ205" s="14"/>
      <c r="JOK205" s="14"/>
      <c r="JOL205" s="14"/>
      <c r="JOM205" s="14"/>
      <c r="JON205" s="14"/>
      <c r="JOO205" s="14"/>
      <c r="JOP205" s="14"/>
      <c r="JOQ205" s="14"/>
      <c r="JOR205" s="14"/>
      <c r="JOS205" s="14"/>
      <c r="JOT205" s="14"/>
      <c r="JOU205" s="14"/>
      <c r="JOV205" s="14"/>
      <c r="JOW205" s="14"/>
      <c r="JOX205" s="14"/>
      <c r="JOY205" s="14"/>
      <c r="JOZ205" s="14"/>
      <c r="JPA205" s="14"/>
      <c r="JPB205" s="14"/>
      <c r="JPC205" s="14"/>
      <c r="JPD205" s="14"/>
      <c r="JPE205" s="14"/>
      <c r="JPF205" s="14"/>
      <c r="JPG205" s="14"/>
      <c r="JPH205" s="14"/>
      <c r="JPI205" s="14"/>
      <c r="JPJ205" s="14"/>
      <c r="JPK205" s="14"/>
      <c r="JPL205" s="14"/>
      <c r="JPM205" s="14"/>
      <c r="JPN205" s="14"/>
      <c r="JPO205" s="14"/>
      <c r="JPP205" s="14"/>
      <c r="JPQ205" s="14"/>
      <c r="JPR205" s="14"/>
      <c r="JPS205" s="14"/>
      <c r="JPT205" s="14"/>
      <c r="JPU205" s="14"/>
      <c r="JPV205" s="14"/>
      <c r="JPW205" s="14"/>
      <c r="JPX205" s="14"/>
      <c r="JPY205" s="14"/>
      <c r="JPZ205" s="14"/>
      <c r="JQA205" s="14"/>
      <c r="JQB205" s="14"/>
      <c r="JQC205" s="14"/>
      <c r="JQD205" s="14"/>
      <c r="JQE205" s="14"/>
      <c r="JQF205" s="14"/>
      <c r="JQG205" s="14"/>
      <c r="JQH205" s="14"/>
      <c r="JQI205" s="14"/>
      <c r="JQJ205" s="14"/>
      <c r="JQK205" s="14"/>
      <c r="JQL205" s="14"/>
      <c r="JQM205" s="14"/>
      <c r="JQN205" s="14"/>
      <c r="JQO205" s="14"/>
      <c r="JQP205" s="14"/>
      <c r="JQQ205" s="14"/>
      <c r="JQR205" s="14"/>
      <c r="JQS205" s="14"/>
      <c r="JQT205" s="14"/>
      <c r="JQU205" s="14"/>
      <c r="JQV205" s="14"/>
      <c r="JQW205" s="14"/>
      <c r="JQX205" s="14"/>
      <c r="JQY205" s="14"/>
      <c r="JQZ205" s="14"/>
      <c r="JRA205" s="14"/>
      <c r="JRB205" s="14"/>
      <c r="JRC205" s="14"/>
      <c r="JRD205" s="14"/>
      <c r="JRE205" s="14"/>
      <c r="JRF205" s="14"/>
      <c r="JRG205" s="14"/>
      <c r="JRH205" s="14"/>
      <c r="JRI205" s="14"/>
      <c r="JRJ205" s="14"/>
      <c r="JRK205" s="14"/>
      <c r="JRL205" s="14"/>
      <c r="JRM205" s="14"/>
      <c r="JRN205" s="14"/>
      <c r="JRO205" s="14"/>
      <c r="JRP205" s="14"/>
      <c r="JRQ205" s="14"/>
      <c r="JRR205" s="14"/>
      <c r="JRS205" s="14"/>
      <c r="JRT205" s="14"/>
      <c r="JRU205" s="14"/>
      <c r="JRV205" s="14"/>
      <c r="JRW205" s="14"/>
      <c r="JRX205" s="14"/>
      <c r="JRY205" s="14"/>
      <c r="JRZ205" s="14"/>
      <c r="JSA205" s="14"/>
      <c r="JSB205" s="14"/>
      <c r="JSC205" s="14"/>
      <c r="JSD205" s="14"/>
      <c r="JSE205" s="14"/>
      <c r="JSF205" s="14"/>
      <c r="JSG205" s="14"/>
      <c r="JSH205" s="14"/>
      <c r="JSI205" s="14"/>
      <c r="JSJ205" s="14"/>
      <c r="JSK205" s="14"/>
      <c r="JSL205" s="14"/>
      <c r="JSM205" s="14"/>
      <c r="JSN205" s="14"/>
      <c r="JSO205" s="14"/>
      <c r="JSP205" s="14"/>
      <c r="JSQ205" s="14"/>
      <c r="JSR205" s="14"/>
      <c r="JSS205" s="14"/>
      <c r="JST205" s="14"/>
      <c r="JSU205" s="14"/>
      <c r="JSV205" s="14"/>
      <c r="JSW205" s="14"/>
      <c r="JSX205" s="14"/>
      <c r="JSY205" s="14"/>
      <c r="JSZ205" s="14"/>
      <c r="JTA205" s="14"/>
      <c r="JTB205" s="14"/>
      <c r="JTC205" s="14"/>
      <c r="JTD205" s="14"/>
      <c r="JTE205" s="14"/>
      <c r="JTF205" s="14"/>
      <c r="JTG205" s="14"/>
      <c r="JTH205" s="14"/>
      <c r="JTI205" s="14"/>
      <c r="JTJ205" s="14"/>
      <c r="JTK205" s="14"/>
      <c r="JTL205" s="14"/>
      <c r="JTM205" s="14"/>
      <c r="JTN205" s="14"/>
      <c r="JTO205" s="14"/>
      <c r="JTP205" s="14"/>
      <c r="JTQ205" s="14"/>
      <c r="JTR205" s="14"/>
      <c r="JTS205" s="14"/>
      <c r="JTT205" s="14"/>
      <c r="JTU205" s="14"/>
      <c r="JTV205" s="14"/>
      <c r="JTW205" s="14"/>
      <c r="JTX205" s="14"/>
      <c r="JTY205" s="14"/>
      <c r="JTZ205" s="14"/>
      <c r="JUA205" s="14"/>
      <c r="JUB205" s="14"/>
      <c r="JUC205" s="14"/>
      <c r="JUD205" s="14"/>
      <c r="JUE205" s="14"/>
      <c r="JUF205" s="14"/>
      <c r="JUG205" s="14"/>
      <c r="JUH205" s="14"/>
      <c r="JUI205" s="14"/>
      <c r="JUJ205" s="14"/>
      <c r="JUK205" s="14"/>
      <c r="JUL205" s="14"/>
      <c r="JUM205" s="14"/>
      <c r="JUN205" s="14"/>
      <c r="JUO205" s="14"/>
      <c r="JUP205" s="14"/>
      <c r="JUQ205" s="14"/>
      <c r="JUR205" s="14"/>
      <c r="JUS205" s="14"/>
      <c r="JUT205" s="14"/>
      <c r="JUU205" s="14"/>
      <c r="JUV205" s="14"/>
      <c r="JUW205" s="14"/>
      <c r="JUX205" s="14"/>
      <c r="JUY205" s="14"/>
      <c r="JUZ205" s="14"/>
      <c r="JVA205" s="14"/>
      <c r="JVB205" s="14"/>
      <c r="JVC205" s="14"/>
      <c r="JVD205" s="14"/>
      <c r="JVE205" s="14"/>
      <c r="JVF205" s="14"/>
      <c r="JVG205" s="14"/>
      <c r="JVH205" s="14"/>
      <c r="JVI205" s="14"/>
      <c r="JVJ205" s="14"/>
      <c r="JVK205" s="14"/>
      <c r="JVL205" s="14"/>
      <c r="JVM205" s="14"/>
      <c r="JVN205" s="14"/>
      <c r="JVO205" s="14"/>
      <c r="JVP205" s="14"/>
      <c r="JVQ205" s="14"/>
      <c r="JVR205" s="14"/>
      <c r="JVS205" s="14"/>
      <c r="JVT205" s="14"/>
      <c r="JVU205" s="14"/>
      <c r="JVV205" s="14"/>
      <c r="JVW205" s="14"/>
      <c r="JVX205" s="14"/>
      <c r="JVY205" s="14"/>
      <c r="JVZ205" s="14"/>
      <c r="JWA205" s="14"/>
      <c r="JWB205" s="14"/>
      <c r="JWC205" s="14"/>
      <c r="JWD205" s="14"/>
      <c r="JWE205" s="14"/>
      <c r="JWF205" s="14"/>
      <c r="JWG205" s="14"/>
      <c r="JWH205" s="14"/>
      <c r="JWI205" s="14"/>
      <c r="JWJ205" s="14"/>
      <c r="JWK205" s="14"/>
      <c r="JWL205" s="14"/>
      <c r="JWM205" s="14"/>
      <c r="JWN205" s="14"/>
      <c r="JWO205" s="14"/>
      <c r="JWP205" s="14"/>
      <c r="JWQ205" s="14"/>
      <c r="JWR205" s="14"/>
      <c r="JWS205" s="14"/>
      <c r="JWT205" s="14"/>
      <c r="JWU205" s="14"/>
      <c r="JWV205" s="14"/>
      <c r="JWW205" s="14"/>
      <c r="JWX205" s="14"/>
      <c r="JWY205" s="14"/>
      <c r="JWZ205" s="14"/>
      <c r="JXA205" s="14"/>
      <c r="JXB205" s="14"/>
      <c r="JXC205" s="14"/>
      <c r="JXD205" s="14"/>
      <c r="JXE205" s="14"/>
      <c r="JXF205" s="14"/>
      <c r="JXG205" s="14"/>
      <c r="JXH205" s="14"/>
      <c r="JXI205" s="14"/>
      <c r="JXJ205" s="14"/>
      <c r="JXK205" s="14"/>
      <c r="JXL205" s="14"/>
      <c r="JXM205" s="14"/>
      <c r="JXN205" s="14"/>
      <c r="JXO205" s="14"/>
      <c r="JXP205" s="14"/>
      <c r="JXQ205" s="14"/>
      <c r="JXR205" s="14"/>
      <c r="JXS205" s="14"/>
      <c r="JXT205" s="14"/>
      <c r="JXU205" s="14"/>
      <c r="JXV205" s="14"/>
      <c r="JXW205" s="14"/>
      <c r="JXX205" s="14"/>
      <c r="JXY205" s="14"/>
      <c r="JXZ205" s="14"/>
      <c r="JYA205" s="14"/>
      <c r="JYB205" s="14"/>
      <c r="JYC205" s="14"/>
      <c r="JYD205" s="14"/>
      <c r="JYE205" s="14"/>
      <c r="JYF205" s="14"/>
      <c r="JYG205" s="14"/>
      <c r="JYH205" s="14"/>
      <c r="JYI205" s="14"/>
      <c r="JYJ205" s="14"/>
      <c r="JYK205" s="14"/>
      <c r="JYL205" s="14"/>
      <c r="JYM205" s="14"/>
      <c r="JYN205" s="14"/>
      <c r="JYO205" s="14"/>
      <c r="JYP205" s="14"/>
      <c r="JYQ205" s="14"/>
      <c r="JYR205" s="14"/>
      <c r="JYS205" s="14"/>
      <c r="JYT205" s="14"/>
      <c r="JYU205" s="14"/>
      <c r="JYV205" s="14"/>
      <c r="JYW205" s="14"/>
      <c r="JYX205" s="14"/>
      <c r="JYY205" s="14"/>
      <c r="JYZ205" s="14"/>
      <c r="JZA205" s="14"/>
      <c r="JZB205" s="14"/>
      <c r="JZC205" s="14"/>
      <c r="JZD205" s="14"/>
      <c r="JZE205" s="14"/>
      <c r="JZF205" s="14"/>
      <c r="JZG205" s="14"/>
      <c r="JZH205" s="14"/>
      <c r="JZI205" s="14"/>
      <c r="JZJ205" s="14"/>
      <c r="JZK205" s="14"/>
      <c r="JZL205" s="14"/>
      <c r="JZM205" s="14"/>
      <c r="JZN205" s="14"/>
      <c r="JZO205" s="14"/>
      <c r="JZP205" s="14"/>
      <c r="JZQ205" s="14"/>
      <c r="JZR205" s="14"/>
      <c r="JZS205" s="14"/>
      <c r="JZT205" s="14"/>
      <c r="JZU205" s="14"/>
      <c r="JZV205" s="14"/>
      <c r="JZW205" s="14"/>
      <c r="JZX205" s="14"/>
      <c r="JZY205" s="14"/>
      <c r="JZZ205" s="14"/>
      <c r="KAA205" s="14"/>
      <c r="KAB205" s="14"/>
      <c r="KAC205" s="14"/>
      <c r="KAD205" s="14"/>
      <c r="KAE205" s="14"/>
      <c r="KAF205" s="14"/>
      <c r="KAG205" s="14"/>
      <c r="KAH205" s="14"/>
      <c r="KAI205" s="14"/>
      <c r="KAJ205" s="14"/>
      <c r="KAK205" s="14"/>
      <c r="KAL205" s="14"/>
      <c r="KAM205" s="14"/>
      <c r="KAN205" s="14"/>
      <c r="KAO205" s="14"/>
      <c r="KAP205" s="14"/>
      <c r="KAQ205" s="14"/>
      <c r="KAR205" s="14"/>
      <c r="KAS205" s="14"/>
      <c r="KAT205" s="14"/>
      <c r="KAU205" s="14"/>
      <c r="KAV205" s="14"/>
      <c r="KAW205" s="14"/>
      <c r="KAX205" s="14"/>
      <c r="KAY205" s="14"/>
      <c r="KAZ205" s="14"/>
      <c r="KBA205" s="14"/>
      <c r="KBB205" s="14"/>
      <c r="KBC205" s="14"/>
      <c r="KBD205" s="14"/>
      <c r="KBE205" s="14"/>
      <c r="KBF205" s="14"/>
      <c r="KBG205" s="14"/>
      <c r="KBH205" s="14"/>
      <c r="KBI205" s="14"/>
      <c r="KBJ205" s="14"/>
      <c r="KBK205" s="14"/>
      <c r="KBL205" s="14"/>
      <c r="KBM205" s="14"/>
      <c r="KBN205" s="14"/>
      <c r="KBO205" s="14"/>
      <c r="KBP205" s="14"/>
      <c r="KBQ205" s="14"/>
      <c r="KBR205" s="14"/>
      <c r="KBS205" s="14"/>
      <c r="KBT205" s="14"/>
      <c r="KBU205" s="14"/>
      <c r="KBV205" s="14"/>
      <c r="KBW205" s="14"/>
      <c r="KBX205" s="14"/>
      <c r="KBY205" s="14"/>
      <c r="KBZ205" s="14"/>
      <c r="KCA205" s="14"/>
      <c r="KCB205" s="14"/>
      <c r="KCC205" s="14"/>
      <c r="KCD205" s="14"/>
      <c r="KCE205" s="14"/>
      <c r="KCF205" s="14"/>
      <c r="KCG205" s="14"/>
      <c r="KCH205" s="14"/>
      <c r="KCI205" s="14"/>
      <c r="KCJ205" s="14"/>
      <c r="KCK205" s="14"/>
      <c r="KCL205" s="14"/>
      <c r="KCM205" s="14"/>
      <c r="KCN205" s="14"/>
      <c r="KCO205" s="14"/>
      <c r="KCP205" s="14"/>
      <c r="KCQ205" s="14"/>
      <c r="KCR205" s="14"/>
      <c r="KCS205" s="14"/>
      <c r="KCT205" s="14"/>
      <c r="KCU205" s="14"/>
      <c r="KCV205" s="14"/>
      <c r="KCW205" s="14"/>
      <c r="KCX205" s="14"/>
      <c r="KCY205" s="14"/>
      <c r="KCZ205" s="14"/>
      <c r="KDA205" s="14"/>
      <c r="KDB205" s="14"/>
      <c r="KDC205" s="14"/>
      <c r="KDD205" s="14"/>
      <c r="KDE205" s="14"/>
      <c r="KDF205" s="14"/>
      <c r="KDG205" s="14"/>
      <c r="KDH205" s="14"/>
      <c r="KDI205" s="14"/>
      <c r="KDJ205" s="14"/>
      <c r="KDK205" s="14"/>
      <c r="KDL205" s="14"/>
      <c r="KDM205" s="14"/>
      <c r="KDN205" s="14"/>
      <c r="KDO205" s="14"/>
      <c r="KDP205" s="14"/>
      <c r="KDQ205" s="14"/>
      <c r="KDR205" s="14"/>
      <c r="KDS205" s="14"/>
      <c r="KDT205" s="14"/>
      <c r="KDU205" s="14"/>
      <c r="KDV205" s="14"/>
      <c r="KDW205" s="14"/>
      <c r="KDX205" s="14"/>
      <c r="KDY205" s="14"/>
      <c r="KDZ205" s="14"/>
      <c r="KEA205" s="14"/>
      <c r="KEB205" s="14"/>
      <c r="KEC205" s="14"/>
      <c r="KED205" s="14"/>
      <c r="KEE205" s="14"/>
      <c r="KEF205" s="14"/>
      <c r="KEG205" s="14"/>
      <c r="KEH205" s="14"/>
      <c r="KEI205" s="14"/>
      <c r="KEJ205" s="14"/>
      <c r="KEK205" s="14"/>
      <c r="KEL205" s="14"/>
      <c r="KEM205" s="14"/>
      <c r="KEN205" s="14"/>
      <c r="KEO205" s="14"/>
      <c r="KEP205" s="14"/>
      <c r="KEQ205" s="14"/>
      <c r="KER205" s="14"/>
      <c r="KES205" s="14"/>
      <c r="KET205" s="14"/>
      <c r="KEU205" s="14"/>
      <c r="KEV205" s="14"/>
      <c r="KEW205" s="14"/>
      <c r="KEX205" s="14"/>
      <c r="KEY205" s="14"/>
      <c r="KEZ205" s="14"/>
      <c r="KFA205" s="14"/>
      <c r="KFB205" s="14"/>
      <c r="KFC205" s="14"/>
      <c r="KFD205" s="14"/>
      <c r="KFE205" s="14"/>
      <c r="KFF205" s="14"/>
      <c r="KFG205" s="14"/>
      <c r="KFH205" s="14"/>
      <c r="KFI205" s="14"/>
      <c r="KFJ205" s="14"/>
      <c r="KFK205" s="14"/>
      <c r="KFL205" s="14"/>
      <c r="KFM205" s="14"/>
      <c r="KFN205" s="14"/>
      <c r="KFO205" s="14"/>
      <c r="KFP205" s="14"/>
      <c r="KFQ205" s="14"/>
      <c r="KFR205" s="14"/>
      <c r="KFS205" s="14"/>
      <c r="KFT205" s="14"/>
      <c r="KFU205" s="14"/>
      <c r="KFV205" s="14"/>
      <c r="KFW205" s="14"/>
      <c r="KFX205" s="14"/>
      <c r="KFY205" s="14"/>
      <c r="KFZ205" s="14"/>
      <c r="KGA205" s="14"/>
      <c r="KGB205" s="14"/>
      <c r="KGC205" s="14"/>
      <c r="KGD205" s="14"/>
      <c r="KGE205" s="14"/>
      <c r="KGF205" s="14"/>
      <c r="KGG205" s="14"/>
      <c r="KGH205" s="14"/>
      <c r="KGI205" s="14"/>
      <c r="KGJ205" s="14"/>
      <c r="KGK205" s="14"/>
      <c r="KGL205" s="14"/>
      <c r="KGM205" s="14"/>
      <c r="KGN205" s="14"/>
      <c r="KGO205" s="14"/>
      <c r="KGP205" s="14"/>
      <c r="KGQ205" s="14"/>
      <c r="KGR205" s="14"/>
      <c r="KGS205" s="14"/>
      <c r="KGT205" s="14"/>
      <c r="KGU205" s="14"/>
      <c r="KGV205" s="14"/>
      <c r="KGW205" s="14"/>
      <c r="KGX205" s="14"/>
      <c r="KGY205" s="14"/>
      <c r="KGZ205" s="14"/>
      <c r="KHA205" s="14"/>
      <c r="KHB205" s="14"/>
      <c r="KHC205" s="14"/>
      <c r="KHD205" s="14"/>
      <c r="KHE205" s="14"/>
      <c r="KHF205" s="14"/>
      <c r="KHG205" s="14"/>
      <c r="KHH205" s="14"/>
      <c r="KHI205" s="14"/>
      <c r="KHJ205" s="14"/>
      <c r="KHK205" s="14"/>
      <c r="KHL205" s="14"/>
      <c r="KHM205" s="14"/>
      <c r="KHN205" s="14"/>
      <c r="KHO205" s="14"/>
      <c r="KHP205" s="14"/>
      <c r="KHQ205" s="14"/>
      <c r="KHR205" s="14"/>
      <c r="KHS205" s="14"/>
      <c r="KHT205" s="14"/>
      <c r="KHU205" s="14"/>
      <c r="KHV205" s="14"/>
      <c r="KHW205" s="14"/>
      <c r="KHX205" s="14"/>
      <c r="KHY205" s="14"/>
      <c r="KHZ205" s="14"/>
      <c r="KIA205" s="14"/>
      <c r="KIB205" s="14"/>
      <c r="KIC205" s="14"/>
      <c r="KID205" s="14"/>
      <c r="KIE205" s="14"/>
      <c r="KIF205" s="14"/>
      <c r="KIG205" s="14"/>
      <c r="KIH205" s="14"/>
      <c r="KII205" s="14"/>
      <c r="KIJ205" s="14"/>
      <c r="KIK205" s="14"/>
      <c r="KIL205" s="14"/>
      <c r="KIM205" s="14"/>
      <c r="KIN205" s="14"/>
      <c r="KIO205" s="14"/>
      <c r="KIP205" s="14"/>
      <c r="KIQ205" s="14"/>
      <c r="KIR205" s="14"/>
      <c r="KIS205" s="14"/>
      <c r="KIT205" s="14"/>
      <c r="KIU205" s="14"/>
      <c r="KIV205" s="14"/>
      <c r="KIW205" s="14"/>
      <c r="KIX205" s="14"/>
      <c r="KIY205" s="14"/>
      <c r="KIZ205" s="14"/>
      <c r="KJA205" s="14"/>
      <c r="KJB205" s="14"/>
      <c r="KJC205" s="14"/>
      <c r="KJD205" s="14"/>
      <c r="KJE205" s="14"/>
      <c r="KJF205" s="14"/>
      <c r="KJG205" s="14"/>
      <c r="KJH205" s="14"/>
      <c r="KJI205" s="14"/>
      <c r="KJJ205" s="14"/>
      <c r="KJK205" s="14"/>
      <c r="KJL205" s="14"/>
      <c r="KJM205" s="14"/>
      <c r="KJN205" s="14"/>
      <c r="KJO205" s="14"/>
      <c r="KJP205" s="14"/>
      <c r="KJQ205" s="14"/>
      <c r="KJR205" s="14"/>
      <c r="KJS205" s="14"/>
      <c r="KJT205" s="14"/>
      <c r="KJU205" s="14"/>
      <c r="KJV205" s="14"/>
      <c r="KJW205" s="14"/>
      <c r="KJX205" s="14"/>
      <c r="KJY205" s="14"/>
      <c r="KJZ205" s="14"/>
      <c r="KKA205" s="14"/>
      <c r="KKB205" s="14"/>
      <c r="KKC205" s="14"/>
      <c r="KKD205" s="14"/>
      <c r="KKE205" s="14"/>
      <c r="KKF205" s="14"/>
      <c r="KKG205" s="14"/>
      <c r="KKH205" s="14"/>
      <c r="KKI205" s="14"/>
      <c r="KKJ205" s="14"/>
      <c r="KKK205" s="14"/>
      <c r="KKL205" s="14"/>
      <c r="KKM205" s="14"/>
      <c r="KKN205" s="14"/>
      <c r="KKO205" s="14"/>
      <c r="KKP205" s="14"/>
      <c r="KKQ205" s="14"/>
      <c r="KKR205" s="14"/>
      <c r="KKS205" s="14"/>
      <c r="KKT205" s="14"/>
      <c r="KKU205" s="14"/>
      <c r="KKV205" s="14"/>
      <c r="KKW205" s="14"/>
      <c r="KKX205" s="14"/>
      <c r="KKY205" s="14"/>
      <c r="KKZ205" s="14"/>
      <c r="KLA205" s="14"/>
      <c r="KLB205" s="14"/>
      <c r="KLC205" s="14"/>
      <c r="KLD205" s="14"/>
      <c r="KLE205" s="14"/>
      <c r="KLF205" s="14"/>
      <c r="KLG205" s="14"/>
      <c r="KLH205" s="14"/>
      <c r="KLI205" s="14"/>
      <c r="KLJ205" s="14"/>
      <c r="KLK205" s="14"/>
      <c r="KLL205" s="14"/>
      <c r="KLM205" s="14"/>
      <c r="KLN205" s="14"/>
      <c r="KLO205" s="14"/>
      <c r="KLP205" s="14"/>
      <c r="KLQ205" s="14"/>
      <c r="KLR205" s="14"/>
      <c r="KLS205" s="14"/>
      <c r="KLT205" s="14"/>
      <c r="KLU205" s="14"/>
      <c r="KLV205" s="14"/>
      <c r="KLW205" s="14"/>
      <c r="KLX205" s="14"/>
      <c r="KLY205" s="14"/>
      <c r="KLZ205" s="14"/>
      <c r="KMA205" s="14"/>
      <c r="KMB205" s="14"/>
      <c r="KMC205" s="14"/>
      <c r="KMD205" s="14"/>
      <c r="KME205" s="14"/>
      <c r="KMF205" s="14"/>
      <c r="KMG205" s="14"/>
      <c r="KMH205" s="14"/>
      <c r="KMI205" s="14"/>
      <c r="KMJ205" s="14"/>
      <c r="KMK205" s="14"/>
      <c r="KML205" s="14"/>
      <c r="KMM205" s="14"/>
      <c r="KMN205" s="14"/>
      <c r="KMO205" s="14"/>
      <c r="KMP205" s="14"/>
      <c r="KMQ205" s="14"/>
      <c r="KMR205" s="14"/>
      <c r="KMS205" s="14"/>
      <c r="KMT205" s="14"/>
      <c r="KMU205" s="14"/>
      <c r="KMV205" s="14"/>
      <c r="KMW205" s="14"/>
      <c r="KMX205" s="14"/>
      <c r="KMY205" s="14"/>
      <c r="KMZ205" s="14"/>
      <c r="KNA205" s="14"/>
      <c r="KNB205" s="14"/>
      <c r="KNC205" s="14"/>
      <c r="KND205" s="14"/>
      <c r="KNE205" s="14"/>
      <c r="KNF205" s="14"/>
      <c r="KNG205" s="14"/>
      <c r="KNH205" s="14"/>
      <c r="KNI205" s="14"/>
      <c r="KNJ205" s="14"/>
      <c r="KNK205" s="14"/>
      <c r="KNL205" s="14"/>
      <c r="KNM205" s="14"/>
      <c r="KNN205" s="14"/>
      <c r="KNO205" s="14"/>
      <c r="KNP205" s="14"/>
      <c r="KNQ205" s="14"/>
      <c r="KNR205" s="14"/>
      <c r="KNS205" s="14"/>
      <c r="KNT205" s="14"/>
      <c r="KNU205" s="14"/>
      <c r="KNV205" s="14"/>
      <c r="KNW205" s="14"/>
      <c r="KNX205" s="14"/>
      <c r="KNY205" s="14"/>
      <c r="KNZ205" s="14"/>
      <c r="KOA205" s="14"/>
      <c r="KOB205" s="14"/>
      <c r="KOC205" s="14"/>
      <c r="KOD205" s="14"/>
      <c r="KOE205" s="14"/>
      <c r="KOF205" s="14"/>
      <c r="KOG205" s="14"/>
      <c r="KOH205" s="14"/>
      <c r="KOI205" s="14"/>
      <c r="KOJ205" s="14"/>
      <c r="KOK205" s="14"/>
      <c r="KOL205" s="14"/>
      <c r="KOM205" s="14"/>
      <c r="KON205" s="14"/>
      <c r="KOO205" s="14"/>
      <c r="KOP205" s="14"/>
      <c r="KOQ205" s="14"/>
      <c r="KOR205" s="14"/>
      <c r="KOS205" s="14"/>
      <c r="KOT205" s="14"/>
      <c r="KOU205" s="14"/>
      <c r="KOV205" s="14"/>
      <c r="KOW205" s="14"/>
      <c r="KOX205" s="14"/>
      <c r="KOY205" s="14"/>
      <c r="KOZ205" s="14"/>
      <c r="KPA205" s="14"/>
      <c r="KPB205" s="14"/>
      <c r="KPC205" s="14"/>
      <c r="KPD205" s="14"/>
      <c r="KPE205" s="14"/>
      <c r="KPF205" s="14"/>
      <c r="KPG205" s="14"/>
      <c r="KPH205" s="14"/>
      <c r="KPI205" s="14"/>
      <c r="KPJ205" s="14"/>
      <c r="KPK205" s="14"/>
      <c r="KPL205" s="14"/>
      <c r="KPM205" s="14"/>
      <c r="KPN205" s="14"/>
      <c r="KPO205" s="14"/>
      <c r="KPP205" s="14"/>
      <c r="KPQ205" s="14"/>
      <c r="KPR205" s="14"/>
      <c r="KPS205" s="14"/>
      <c r="KPT205" s="14"/>
      <c r="KPU205" s="14"/>
      <c r="KPV205" s="14"/>
      <c r="KPW205" s="14"/>
      <c r="KPX205" s="14"/>
      <c r="KPY205" s="14"/>
      <c r="KPZ205" s="14"/>
      <c r="KQA205" s="14"/>
      <c r="KQB205" s="14"/>
      <c r="KQC205" s="14"/>
      <c r="KQD205" s="14"/>
      <c r="KQE205" s="14"/>
      <c r="KQF205" s="14"/>
      <c r="KQG205" s="14"/>
      <c r="KQH205" s="14"/>
      <c r="KQI205" s="14"/>
      <c r="KQJ205" s="14"/>
      <c r="KQK205" s="14"/>
      <c r="KQL205" s="14"/>
      <c r="KQM205" s="14"/>
      <c r="KQN205" s="14"/>
      <c r="KQO205" s="14"/>
      <c r="KQP205" s="14"/>
      <c r="KQQ205" s="14"/>
      <c r="KQR205" s="14"/>
      <c r="KQS205" s="14"/>
      <c r="KQT205" s="14"/>
      <c r="KQU205" s="14"/>
      <c r="KQV205" s="14"/>
      <c r="KQW205" s="14"/>
      <c r="KQX205" s="14"/>
      <c r="KQY205" s="14"/>
      <c r="KQZ205" s="14"/>
      <c r="KRA205" s="14"/>
      <c r="KRB205" s="14"/>
      <c r="KRC205" s="14"/>
      <c r="KRD205" s="14"/>
      <c r="KRE205" s="14"/>
      <c r="KRF205" s="14"/>
      <c r="KRG205" s="14"/>
      <c r="KRH205" s="14"/>
      <c r="KRI205" s="14"/>
      <c r="KRJ205" s="14"/>
      <c r="KRK205" s="14"/>
      <c r="KRL205" s="14"/>
      <c r="KRM205" s="14"/>
      <c r="KRN205" s="14"/>
      <c r="KRO205" s="14"/>
      <c r="KRP205" s="14"/>
      <c r="KRQ205" s="14"/>
      <c r="KRR205" s="14"/>
      <c r="KRS205" s="14"/>
      <c r="KRT205" s="14"/>
      <c r="KRU205" s="14"/>
      <c r="KRV205" s="14"/>
      <c r="KRW205" s="14"/>
      <c r="KRX205" s="14"/>
      <c r="KRY205" s="14"/>
      <c r="KRZ205" s="14"/>
      <c r="KSA205" s="14"/>
      <c r="KSB205" s="14"/>
      <c r="KSC205" s="14"/>
      <c r="KSD205" s="14"/>
      <c r="KSE205" s="14"/>
      <c r="KSF205" s="14"/>
      <c r="KSG205" s="14"/>
      <c r="KSH205" s="14"/>
      <c r="KSI205" s="14"/>
      <c r="KSJ205" s="14"/>
      <c r="KSK205" s="14"/>
      <c r="KSL205" s="14"/>
      <c r="KSM205" s="14"/>
      <c r="KSN205" s="14"/>
      <c r="KSO205" s="14"/>
      <c r="KSP205" s="14"/>
      <c r="KSQ205" s="14"/>
      <c r="KSR205" s="14"/>
      <c r="KSS205" s="14"/>
      <c r="KST205" s="14"/>
      <c r="KSU205" s="14"/>
      <c r="KSV205" s="14"/>
      <c r="KSW205" s="14"/>
      <c r="KSX205" s="14"/>
      <c r="KSY205" s="14"/>
      <c r="KSZ205" s="14"/>
      <c r="KTA205" s="14"/>
      <c r="KTB205" s="14"/>
      <c r="KTC205" s="14"/>
      <c r="KTD205" s="14"/>
      <c r="KTE205" s="14"/>
      <c r="KTF205" s="14"/>
      <c r="KTG205" s="14"/>
      <c r="KTH205" s="14"/>
      <c r="KTI205" s="14"/>
      <c r="KTJ205" s="14"/>
      <c r="KTK205" s="14"/>
      <c r="KTL205" s="14"/>
      <c r="KTM205" s="14"/>
      <c r="KTN205" s="14"/>
      <c r="KTO205" s="14"/>
      <c r="KTP205" s="14"/>
      <c r="KTQ205" s="14"/>
      <c r="KTR205" s="14"/>
      <c r="KTS205" s="14"/>
      <c r="KTT205" s="14"/>
      <c r="KTU205" s="14"/>
      <c r="KTV205" s="14"/>
      <c r="KTW205" s="14"/>
      <c r="KTX205" s="14"/>
      <c r="KTY205" s="14"/>
      <c r="KTZ205" s="14"/>
      <c r="KUA205" s="14"/>
      <c r="KUB205" s="14"/>
      <c r="KUC205" s="14"/>
      <c r="KUD205" s="14"/>
      <c r="KUE205" s="14"/>
      <c r="KUF205" s="14"/>
      <c r="KUG205" s="14"/>
      <c r="KUH205" s="14"/>
      <c r="KUI205" s="14"/>
      <c r="KUJ205" s="14"/>
      <c r="KUK205" s="14"/>
      <c r="KUL205" s="14"/>
      <c r="KUM205" s="14"/>
      <c r="KUN205" s="14"/>
      <c r="KUO205" s="14"/>
      <c r="KUP205" s="14"/>
      <c r="KUQ205" s="14"/>
      <c r="KUR205" s="14"/>
      <c r="KUS205" s="14"/>
      <c r="KUT205" s="14"/>
      <c r="KUU205" s="14"/>
      <c r="KUV205" s="14"/>
      <c r="KUW205" s="14"/>
      <c r="KUX205" s="14"/>
      <c r="KUY205" s="14"/>
      <c r="KUZ205" s="14"/>
      <c r="KVA205" s="14"/>
      <c r="KVB205" s="14"/>
      <c r="KVC205" s="14"/>
      <c r="KVD205" s="14"/>
      <c r="KVE205" s="14"/>
      <c r="KVF205" s="14"/>
      <c r="KVG205" s="14"/>
      <c r="KVH205" s="14"/>
      <c r="KVI205" s="14"/>
      <c r="KVJ205" s="14"/>
      <c r="KVK205" s="14"/>
      <c r="KVL205" s="14"/>
      <c r="KVM205" s="14"/>
      <c r="KVN205" s="14"/>
      <c r="KVO205" s="14"/>
      <c r="KVP205" s="14"/>
      <c r="KVQ205" s="14"/>
      <c r="KVR205" s="14"/>
      <c r="KVS205" s="14"/>
      <c r="KVT205" s="14"/>
      <c r="KVU205" s="14"/>
      <c r="KVV205" s="14"/>
      <c r="KVW205" s="14"/>
      <c r="KVX205" s="14"/>
      <c r="KVY205" s="14"/>
      <c r="KVZ205" s="14"/>
      <c r="KWA205" s="14"/>
      <c r="KWB205" s="14"/>
      <c r="KWC205" s="14"/>
      <c r="KWD205" s="14"/>
      <c r="KWE205" s="14"/>
      <c r="KWF205" s="14"/>
      <c r="KWG205" s="14"/>
      <c r="KWH205" s="14"/>
      <c r="KWI205" s="14"/>
      <c r="KWJ205" s="14"/>
      <c r="KWK205" s="14"/>
      <c r="KWL205" s="14"/>
      <c r="KWM205" s="14"/>
      <c r="KWN205" s="14"/>
      <c r="KWO205" s="14"/>
      <c r="KWP205" s="14"/>
      <c r="KWQ205" s="14"/>
      <c r="KWR205" s="14"/>
      <c r="KWS205" s="14"/>
      <c r="KWT205" s="14"/>
      <c r="KWU205" s="14"/>
      <c r="KWV205" s="14"/>
      <c r="KWW205" s="14"/>
      <c r="KWX205" s="14"/>
      <c r="KWY205" s="14"/>
      <c r="KWZ205" s="14"/>
      <c r="KXA205" s="14"/>
      <c r="KXB205" s="14"/>
      <c r="KXC205" s="14"/>
      <c r="KXD205" s="14"/>
      <c r="KXE205" s="14"/>
      <c r="KXF205" s="14"/>
      <c r="KXG205" s="14"/>
      <c r="KXH205" s="14"/>
      <c r="KXI205" s="14"/>
      <c r="KXJ205" s="14"/>
      <c r="KXK205" s="14"/>
      <c r="KXL205" s="14"/>
      <c r="KXM205" s="14"/>
      <c r="KXN205" s="14"/>
      <c r="KXO205" s="14"/>
      <c r="KXP205" s="14"/>
      <c r="KXQ205" s="14"/>
      <c r="KXR205" s="14"/>
      <c r="KXS205" s="14"/>
      <c r="KXT205" s="14"/>
      <c r="KXU205" s="14"/>
      <c r="KXV205" s="14"/>
      <c r="KXW205" s="14"/>
      <c r="KXX205" s="14"/>
      <c r="KXY205" s="14"/>
      <c r="KXZ205" s="14"/>
      <c r="KYA205" s="14"/>
      <c r="KYB205" s="14"/>
      <c r="KYC205" s="14"/>
      <c r="KYD205" s="14"/>
      <c r="KYE205" s="14"/>
      <c r="KYF205" s="14"/>
      <c r="KYG205" s="14"/>
      <c r="KYH205" s="14"/>
      <c r="KYI205" s="14"/>
      <c r="KYJ205" s="14"/>
      <c r="KYK205" s="14"/>
      <c r="KYL205" s="14"/>
      <c r="KYM205" s="14"/>
      <c r="KYN205" s="14"/>
      <c r="KYO205" s="14"/>
      <c r="KYP205" s="14"/>
      <c r="KYQ205" s="14"/>
      <c r="KYR205" s="14"/>
      <c r="KYS205" s="14"/>
      <c r="KYT205" s="14"/>
      <c r="KYU205" s="14"/>
      <c r="KYV205" s="14"/>
      <c r="KYW205" s="14"/>
      <c r="KYX205" s="14"/>
      <c r="KYY205" s="14"/>
      <c r="KYZ205" s="14"/>
      <c r="KZA205" s="14"/>
      <c r="KZB205" s="14"/>
      <c r="KZC205" s="14"/>
      <c r="KZD205" s="14"/>
      <c r="KZE205" s="14"/>
      <c r="KZF205" s="14"/>
      <c r="KZG205" s="14"/>
      <c r="KZH205" s="14"/>
      <c r="KZI205" s="14"/>
      <c r="KZJ205" s="14"/>
      <c r="KZK205" s="14"/>
      <c r="KZL205" s="14"/>
      <c r="KZM205" s="14"/>
      <c r="KZN205" s="14"/>
      <c r="KZO205" s="14"/>
      <c r="KZP205" s="14"/>
      <c r="KZQ205" s="14"/>
      <c r="KZR205" s="14"/>
      <c r="KZS205" s="14"/>
      <c r="KZT205" s="14"/>
      <c r="KZU205" s="14"/>
      <c r="KZV205" s="14"/>
      <c r="KZW205" s="14"/>
      <c r="KZX205" s="14"/>
      <c r="KZY205" s="14"/>
      <c r="KZZ205" s="14"/>
      <c r="LAA205" s="14"/>
      <c r="LAB205" s="14"/>
      <c r="LAC205" s="14"/>
      <c r="LAD205" s="14"/>
      <c r="LAE205" s="14"/>
      <c r="LAF205" s="14"/>
      <c r="LAG205" s="14"/>
      <c r="LAH205" s="14"/>
      <c r="LAI205" s="14"/>
      <c r="LAJ205" s="14"/>
      <c r="LAK205" s="14"/>
      <c r="LAL205" s="14"/>
      <c r="LAM205" s="14"/>
      <c r="LAN205" s="14"/>
      <c r="LAO205" s="14"/>
      <c r="LAP205" s="14"/>
      <c r="LAQ205" s="14"/>
      <c r="LAR205" s="14"/>
      <c r="LAS205" s="14"/>
      <c r="LAT205" s="14"/>
      <c r="LAU205" s="14"/>
      <c r="LAV205" s="14"/>
      <c r="LAW205" s="14"/>
      <c r="LAX205" s="14"/>
      <c r="LAY205" s="14"/>
      <c r="LAZ205" s="14"/>
      <c r="LBA205" s="14"/>
      <c r="LBB205" s="14"/>
      <c r="LBC205" s="14"/>
      <c r="LBD205" s="14"/>
      <c r="LBE205" s="14"/>
      <c r="LBF205" s="14"/>
      <c r="LBG205" s="14"/>
      <c r="LBH205" s="14"/>
      <c r="LBI205" s="14"/>
      <c r="LBJ205" s="14"/>
      <c r="LBK205" s="14"/>
      <c r="LBL205" s="14"/>
      <c r="LBM205" s="14"/>
      <c r="LBN205" s="14"/>
      <c r="LBO205" s="14"/>
      <c r="LBP205" s="14"/>
      <c r="LBQ205" s="14"/>
      <c r="LBR205" s="14"/>
      <c r="LBS205" s="14"/>
      <c r="LBT205" s="14"/>
      <c r="LBU205" s="14"/>
      <c r="LBV205" s="14"/>
      <c r="LBW205" s="14"/>
      <c r="LBX205" s="14"/>
      <c r="LBY205" s="14"/>
      <c r="LBZ205" s="14"/>
      <c r="LCA205" s="14"/>
      <c r="LCB205" s="14"/>
      <c r="LCC205" s="14"/>
      <c r="LCD205" s="14"/>
      <c r="LCE205" s="14"/>
      <c r="LCF205" s="14"/>
      <c r="LCG205" s="14"/>
      <c r="LCH205" s="14"/>
      <c r="LCI205" s="14"/>
      <c r="LCJ205" s="14"/>
      <c r="LCK205" s="14"/>
      <c r="LCL205" s="14"/>
      <c r="LCM205" s="14"/>
      <c r="LCN205" s="14"/>
      <c r="LCO205" s="14"/>
      <c r="LCP205" s="14"/>
      <c r="LCQ205" s="14"/>
      <c r="LCR205" s="14"/>
      <c r="LCS205" s="14"/>
      <c r="LCT205" s="14"/>
      <c r="LCU205" s="14"/>
      <c r="LCV205" s="14"/>
      <c r="LCW205" s="14"/>
      <c r="LCX205" s="14"/>
      <c r="LCY205" s="14"/>
      <c r="LCZ205" s="14"/>
      <c r="LDA205" s="14"/>
      <c r="LDB205" s="14"/>
      <c r="LDC205" s="14"/>
      <c r="LDD205" s="14"/>
      <c r="LDE205" s="14"/>
      <c r="LDF205" s="14"/>
      <c r="LDG205" s="14"/>
      <c r="LDH205" s="14"/>
      <c r="LDI205" s="14"/>
      <c r="LDJ205" s="14"/>
      <c r="LDK205" s="14"/>
      <c r="LDL205" s="14"/>
      <c r="LDM205" s="14"/>
      <c r="LDN205" s="14"/>
      <c r="LDO205" s="14"/>
      <c r="LDP205" s="14"/>
      <c r="LDQ205" s="14"/>
      <c r="LDR205" s="14"/>
      <c r="LDS205" s="14"/>
      <c r="LDT205" s="14"/>
      <c r="LDU205" s="14"/>
      <c r="LDV205" s="14"/>
      <c r="LDW205" s="14"/>
      <c r="LDX205" s="14"/>
      <c r="LDY205" s="14"/>
      <c r="LDZ205" s="14"/>
      <c r="LEA205" s="14"/>
      <c r="LEB205" s="14"/>
      <c r="LEC205" s="14"/>
      <c r="LED205" s="14"/>
      <c r="LEE205" s="14"/>
      <c r="LEF205" s="14"/>
      <c r="LEG205" s="14"/>
      <c r="LEH205" s="14"/>
      <c r="LEI205" s="14"/>
      <c r="LEJ205" s="14"/>
      <c r="LEK205" s="14"/>
      <c r="LEL205" s="14"/>
      <c r="LEM205" s="14"/>
      <c r="LEN205" s="14"/>
      <c r="LEO205" s="14"/>
      <c r="LEP205" s="14"/>
      <c r="LEQ205" s="14"/>
      <c r="LER205" s="14"/>
      <c r="LES205" s="14"/>
      <c r="LET205" s="14"/>
      <c r="LEU205" s="14"/>
      <c r="LEV205" s="14"/>
      <c r="LEW205" s="14"/>
      <c r="LEX205" s="14"/>
      <c r="LEY205" s="14"/>
      <c r="LEZ205" s="14"/>
      <c r="LFA205" s="14"/>
      <c r="LFB205" s="14"/>
      <c r="LFC205" s="14"/>
      <c r="LFD205" s="14"/>
      <c r="LFE205" s="14"/>
      <c r="LFF205" s="14"/>
      <c r="LFG205" s="14"/>
      <c r="LFH205" s="14"/>
      <c r="LFI205" s="14"/>
      <c r="LFJ205" s="14"/>
      <c r="LFK205" s="14"/>
      <c r="LFL205" s="14"/>
      <c r="LFM205" s="14"/>
      <c r="LFN205" s="14"/>
      <c r="LFO205" s="14"/>
      <c r="LFP205" s="14"/>
      <c r="LFQ205" s="14"/>
      <c r="LFR205" s="14"/>
      <c r="LFS205" s="14"/>
      <c r="LFT205" s="14"/>
      <c r="LFU205" s="14"/>
      <c r="LFV205" s="14"/>
      <c r="LFW205" s="14"/>
      <c r="LFX205" s="14"/>
      <c r="LFY205" s="14"/>
      <c r="LFZ205" s="14"/>
      <c r="LGA205" s="14"/>
      <c r="LGB205" s="14"/>
      <c r="LGC205" s="14"/>
      <c r="LGD205" s="14"/>
      <c r="LGE205" s="14"/>
      <c r="LGF205" s="14"/>
      <c r="LGG205" s="14"/>
      <c r="LGH205" s="14"/>
      <c r="LGI205" s="14"/>
      <c r="LGJ205" s="14"/>
      <c r="LGK205" s="14"/>
      <c r="LGL205" s="14"/>
      <c r="LGM205" s="14"/>
      <c r="LGN205" s="14"/>
      <c r="LGO205" s="14"/>
      <c r="LGP205" s="14"/>
      <c r="LGQ205" s="14"/>
      <c r="LGR205" s="14"/>
      <c r="LGS205" s="14"/>
      <c r="LGT205" s="14"/>
      <c r="LGU205" s="14"/>
      <c r="LGV205" s="14"/>
      <c r="LGW205" s="14"/>
      <c r="LGX205" s="14"/>
      <c r="LGY205" s="14"/>
      <c r="LGZ205" s="14"/>
      <c r="LHA205" s="14"/>
      <c r="LHB205" s="14"/>
      <c r="LHC205" s="14"/>
      <c r="LHD205" s="14"/>
      <c r="LHE205" s="14"/>
      <c r="LHF205" s="14"/>
      <c r="LHG205" s="14"/>
      <c r="LHH205" s="14"/>
      <c r="LHI205" s="14"/>
      <c r="LHJ205" s="14"/>
      <c r="LHK205" s="14"/>
      <c r="LHL205" s="14"/>
      <c r="LHM205" s="14"/>
      <c r="LHN205" s="14"/>
      <c r="LHO205" s="14"/>
      <c r="LHP205" s="14"/>
      <c r="LHQ205" s="14"/>
      <c r="LHR205" s="14"/>
      <c r="LHS205" s="14"/>
      <c r="LHT205" s="14"/>
      <c r="LHU205" s="14"/>
      <c r="LHV205" s="14"/>
      <c r="LHW205" s="14"/>
      <c r="LHX205" s="14"/>
      <c r="LHY205" s="14"/>
      <c r="LHZ205" s="14"/>
      <c r="LIA205" s="14"/>
      <c r="LIB205" s="14"/>
      <c r="LIC205" s="14"/>
      <c r="LID205" s="14"/>
      <c r="LIE205" s="14"/>
      <c r="LIF205" s="14"/>
      <c r="LIG205" s="14"/>
      <c r="LIH205" s="14"/>
      <c r="LII205" s="14"/>
      <c r="LIJ205" s="14"/>
      <c r="LIK205" s="14"/>
      <c r="LIL205" s="14"/>
      <c r="LIM205" s="14"/>
      <c r="LIN205" s="14"/>
      <c r="LIO205" s="14"/>
      <c r="LIP205" s="14"/>
      <c r="LIQ205" s="14"/>
      <c r="LIR205" s="14"/>
      <c r="LIS205" s="14"/>
      <c r="LIT205" s="14"/>
      <c r="LIU205" s="14"/>
      <c r="LIV205" s="14"/>
      <c r="LIW205" s="14"/>
      <c r="LIX205" s="14"/>
      <c r="LIY205" s="14"/>
      <c r="LIZ205" s="14"/>
      <c r="LJA205" s="14"/>
      <c r="LJB205" s="14"/>
      <c r="LJC205" s="14"/>
      <c r="LJD205" s="14"/>
      <c r="LJE205" s="14"/>
      <c r="LJF205" s="14"/>
      <c r="LJG205" s="14"/>
      <c r="LJH205" s="14"/>
      <c r="LJI205" s="14"/>
      <c r="LJJ205" s="14"/>
      <c r="LJK205" s="14"/>
      <c r="LJL205" s="14"/>
      <c r="LJM205" s="14"/>
      <c r="LJN205" s="14"/>
      <c r="LJO205" s="14"/>
      <c r="LJP205" s="14"/>
      <c r="LJQ205" s="14"/>
      <c r="LJR205" s="14"/>
      <c r="LJS205" s="14"/>
      <c r="LJT205" s="14"/>
      <c r="LJU205" s="14"/>
      <c r="LJV205" s="14"/>
      <c r="LJW205" s="14"/>
      <c r="LJX205" s="14"/>
      <c r="LJY205" s="14"/>
      <c r="LJZ205" s="14"/>
      <c r="LKA205" s="14"/>
      <c r="LKB205" s="14"/>
      <c r="LKC205" s="14"/>
      <c r="LKD205" s="14"/>
      <c r="LKE205" s="14"/>
      <c r="LKF205" s="14"/>
      <c r="LKG205" s="14"/>
      <c r="LKH205" s="14"/>
      <c r="LKI205" s="14"/>
      <c r="LKJ205" s="14"/>
      <c r="LKK205" s="14"/>
      <c r="LKL205" s="14"/>
      <c r="LKM205" s="14"/>
      <c r="LKN205" s="14"/>
      <c r="LKO205" s="14"/>
      <c r="LKP205" s="14"/>
      <c r="LKQ205" s="14"/>
      <c r="LKR205" s="14"/>
      <c r="LKS205" s="14"/>
      <c r="LKT205" s="14"/>
      <c r="LKU205" s="14"/>
      <c r="LKV205" s="14"/>
      <c r="LKW205" s="14"/>
      <c r="LKX205" s="14"/>
      <c r="LKY205" s="14"/>
      <c r="LKZ205" s="14"/>
      <c r="LLA205" s="14"/>
      <c r="LLB205" s="14"/>
      <c r="LLC205" s="14"/>
      <c r="LLD205" s="14"/>
      <c r="LLE205" s="14"/>
      <c r="LLF205" s="14"/>
      <c r="LLG205" s="14"/>
      <c r="LLH205" s="14"/>
      <c r="LLI205" s="14"/>
      <c r="LLJ205" s="14"/>
      <c r="LLK205" s="14"/>
      <c r="LLL205" s="14"/>
      <c r="LLM205" s="14"/>
      <c r="LLN205" s="14"/>
      <c r="LLO205" s="14"/>
      <c r="LLP205" s="14"/>
      <c r="LLQ205" s="14"/>
      <c r="LLR205" s="14"/>
      <c r="LLS205" s="14"/>
      <c r="LLT205" s="14"/>
      <c r="LLU205" s="14"/>
      <c r="LLV205" s="14"/>
      <c r="LLW205" s="14"/>
      <c r="LLX205" s="14"/>
      <c r="LLY205" s="14"/>
      <c r="LLZ205" s="14"/>
      <c r="LMA205" s="14"/>
      <c r="LMB205" s="14"/>
      <c r="LMC205" s="14"/>
      <c r="LMD205" s="14"/>
      <c r="LME205" s="14"/>
      <c r="LMF205" s="14"/>
      <c r="LMG205" s="14"/>
      <c r="LMH205" s="14"/>
      <c r="LMI205" s="14"/>
      <c r="LMJ205" s="14"/>
      <c r="LMK205" s="14"/>
      <c r="LML205" s="14"/>
      <c r="LMM205" s="14"/>
      <c r="LMN205" s="14"/>
      <c r="LMO205" s="14"/>
      <c r="LMP205" s="14"/>
      <c r="LMQ205" s="14"/>
      <c r="LMR205" s="14"/>
      <c r="LMS205" s="14"/>
      <c r="LMT205" s="14"/>
      <c r="LMU205" s="14"/>
      <c r="LMV205" s="14"/>
      <c r="LMW205" s="14"/>
      <c r="LMX205" s="14"/>
      <c r="LMY205" s="14"/>
      <c r="LMZ205" s="14"/>
      <c r="LNA205" s="14"/>
      <c r="LNB205" s="14"/>
      <c r="LNC205" s="14"/>
      <c r="LND205" s="14"/>
      <c r="LNE205" s="14"/>
      <c r="LNF205" s="14"/>
      <c r="LNG205" s="14"/>
      <c r="LNH205" s="14"/>
      <c r="LNI205" s="14"/>
      <c r="LNJ205" s="14"/>
      <c r="LNK205" s="14"/>
      <c r="LNL205" s="14"/>
      <c r="LNM205" s="14"/>
      <c r="LNN205" s="14"/>
      <c r="LNO205" s="14"/>
      <c r="LNP205" s="14"/>
      <c r="LNQ205" s="14"/>
      <c r="LNR205" s="14"/>
      <c r="LNS205" s="14"/>
      <c r="LNT205" s="14"/>
      <c r="LNU205" s="14"/>
      <c r="LNV205" s="14"/>
      <c r="LNW205" s="14"/>
      <c r="LNX205" s="14"/>
      <c r="LNY205" s="14"/>
      <c r="LNZ205" s="14"/>
      <c r="LOA205" s="14"/>
      <c r="LOB205" s="14"/>
      <c r="LOC205" s="14"/>
      <c r="LOD205" s="14"/>
      <c r="LOE205" s="14"/>
      <c r="LOF205" s="14"/>
      <c r="LOG205" s="14"/>
      <c r="LOH205" s="14"/>
      <c r="LOI205" s="14"/>
      <c r="LOJ205" s="14"/>
      <c r="LOK205" s="14"/>
      <c r="LOL205" s="14"/>
      <c r="LOM205" s="14"/>
      <c r="LON205" s="14"/>
      <c r="LOO205" s="14"/>
      <c r="LOP205" s="14"/>
      <c r="LOQ205" s="14"/>
      <c r="LOR205" s="14"/>
      <c r="LOS205" s="14"/>
      <c r="LOT205" s="14"/>
      <c r="LOU205" s="14"/>
      <c r="LOV205" s="14"/>
      <c r="LOW205" s="14"/>
      <c r="LOX205" s="14"/>
      <c r="LOY205" s="14"/>
      <c r="LOZ205" s="14"/>
      <c r="LPA205" s="14"/>
      <c r="LPB205" s="14"/>
      <c r="LPC205" s="14"/>
      <c r="LPD205" s="14"/>
      <c r="LPE205" s="14"/>
      <c r="LPF205" s="14"/>
      <c r="LPG205" s="14"/>
      <c r="LPH205" s="14"/>
      <c r="LPI205" s="14"/>
      <c r="LPJ205" s="14"/>
      <c r="LPK205" s="14"/>
      <c r="LPL205" s="14"/>
      <c r="LPM205" s="14"/>
      <c r="LPN205" s="14"/>
      <c r="LPO205" s="14"/>
      <c r="LPP205" s="14"/>
      <c r="LPQ205" s="14"/>
      <c r="LPR205" s="14"/>
      <c r="LPS205" s="14"/>
      <c r="LPT205" s="14"/>
      <c r="LPU205" s="14"/>
      <c r="LPV205" s="14"/>
      <c r="LPW205" s="14"/>
      <c r="LPX205" s="14"/>
      <c r="LPY205" s="14"/>
      <c r="LPZ205" s="14"/>
      <c r="LQA205" s="14"/>
      <c r="LQB205" s="14"/>
      <c r="LQC205" s="14"/>
      <c r="LQD205" s="14"/>
      <c r="LQE205" s="14"/>
      <c r="LQF205" s="14"/>
      <c r="LQG205" s="14"/>
      <c r="LQH205" s="14"/>
      <c r="LQI205" s="14"/>
      <c r="LQJ205" s="14"/>
      <c r="LQK205" s="14"/>
      <c r="LQL205" s="14"/>
      <c r="LQM205" s="14"/>
      <c r="LQN205" s="14"/>
      <c r="LQO205" s="14"/>
      <c r="LQP205" s="14"/>
      <c r="LQQ205" s="14"/>
      <c r="LQR205" s="14"/>
      <c r="LQS205" s="14"/>
      <c r="LQT205" s="14"/>
      <c r="LQU205" s="14"/>
      <c r="LQV205" s="14"/>
      <c r="LQW205" s="14"/>
      <c r="LQX205" s="14"/>
      <c r="LQY205" s="14"/>
      <c r="LQZ205" s="14"/>
      <c r="LRA205" s="14"/>
      <c r="LRB205" s="14"/>
      <c r="LRC205" s="14"/>
      <c r="LRD205" s="14"/>
      <c r="LRE205" s="14"/>
      <c r="LRF205" s="14"/>
      <c r="LRG205" s="14"/>
      <c r="LRH205" s="14"/>
      <c r="LRI205" s="14"/>
      <c r="LRJ205" s="14"/>
      <c r="LRK205" s="14"/>
      <c r="LRL205" s="14"/>
      <c r="LRM205" s="14"/>
      <c r="LRN205" s="14"/>
      <c r="LRO205" s="14"/>
      <c r="LRP205" s="14"/>
      <c r="LRQ205" s="14"/>
      <c r="LRR205" s="14"/>
      <c r="LRS205" s="14"/>
      <c r="LRT205" s="14"/>
      <c r="LRU205" s="14"/>
      <c r="LRV205" s="14"/>
      <c r="LRW205" s="14"/>
      <c r="LRX205" s="14"/>
      <c r="LRY205" s="14"/>
      <c r="LRZ205" s="14"/>
      <c r="LSA205" s="14"/>
      <c r="LSB205" s="14"/>
      <c r="LSC205" s="14"/>
      <c r="LSD205" s="14"/>
      <c r="LSE205" s="14"/>
      <c r="LSF205" s="14"/>
      <c r="LSG205" s="14"/>
      <c r="LSH205" s="14"/>
      <c r="LSI205" s="14"/>
      <c r="LSJ205" s="14"/>
      <c r="LSK205" s="14"/>
      <c r="LSL205" s="14"/>
      <c r="LSM205" s="14"/>
      <c r="LSN205" s="14"/>
      <c r="LSO205" s="14"/>
      <c r="LSP205" s="14"/>
      <c r="LSQ205" s="14"/>
      <c r="LSR205" s="14"/>
      <c r="LSS205" s="14"/>
      <c r="LST205" s="14"/>
      <c r="LSU205" s="14"/>
      <c r="LSV205" s="14"/>
      <c r="LSW205" s="14"/>
      <c r="LSX205" s="14"/>
      <c r="LSY205" s="14"/>
      <c r="LSZ205" s="14"/>
      <c r="LTA205" s="14"/>
      <c r="LTB205" s="14"/>
      <c r="LTC205" s="14"/>
      <c r="LTD205" s="14"/>
      <c r="LTE205" s="14"/>
      <c r="LTF205" s="14"/>
      <c r="LTG205" s="14"/>
      <c r="LTH205" s="14"/>
      <c r="LTI205" s="14"/>
      <c r="LTJ205" s="14"/>
      <c r="LTK205" s="14"/>
      <c r="LTL205" s="14"/>
      <c r="LTM205" s="14"/>
      <c r="LTN205" s="14"/>
      <c r="LTO205" s="14"/>
      <c r="LTP205" s="14"/>
      <c r="LTQ205" s="14"/>
      <c r="LTR205" s="14"/>
      <c r="LTS205" s="14"/>
      <c r="LTT205" s="14"/>
      <c r="LTU205" s="14"/>
      <c r="LTV205" s="14"/>
      <c r="LTW205" s="14"/>
      <c r="LTX205" s="14"/>
      <c r="LTY205" s="14"/>
      <c r="LTZ205" s="14"/>
      <c r="LUA205" s="14"/>
      <c r="LUB205" s="14"/>
      <c r="LUC205" s="14"/>
      <c r="LUD205" s="14"/>
      <c r="LUE205" s="14"/>
      <c r="LUF205" s="14"/>
      <c r="LUG205" s="14"/>
      <c r="LUH205" s="14"/>
      <c r="LUI205" s="14"/>
      <c r="LUJ205" s="14"/>
      <c r="LUK205" s="14"/>
      <c r="LUL205" s="14"/>
      <c r="LUM205" s="14"/>
      <c r="LUN205" s="14"/>
      <c r="LUO205" s="14"/>
      <c r="LUP205" s="14"/>
      <c r="LUQ205" s="14"/>
      <c r="LUR205" s="14"/>
      <c r="LUS205" s="14"/>
      <c r="LUT205" s="14"/>
      <c r="LUU205" s="14"/>
      <c r="LUV205" s="14"/>
      <c r="LUW205" s="14"/>
      <c r="LUX205" s="14"/>
      <c r="LUY205" s="14"/>
      <c r="LUZ205" s="14"/>
      <c r="LVA205" s="14"/>
      <c r="LVB205" s="14"/>
      <c r="LVC205" s="14"/>
      <c r="LVD205" s="14"/>
      <c r="LVE205" s="14"/>
      <c r="LVF205" s="14"/>
      <c r="LVG205" s="14"/>
      <c r="LVH205" s="14"/>
      <c r="LVI205" s="14"/>
      <c r="LVJ205" s="14"/>
      <c r="LVK205" s="14"/>
      <c r="LVL205" s="14"/>
      <c r="LVM205" s="14"/>
      <c r="LVN205" s="14"/>
      <c r="LVO205" s="14"/>
      <c r="LVP205" s="14"/>
      <c r="LVQ205" s="14"/>
      <c r="LVR205" s="14"/>
      <c r="LVS205" s="14"/>
      <c r="LVT205" s="14"/>
      <c r="LVU205" s="14"/>
      <c r="LVV205" s="14"/>
      <c r="LVW205" s="14"/>
      <c r="LVX205" s="14"/>
      <c r="LVY205" s="14"/>
      <c r="LVZ205" s="14"/>
      <c r="LWA205" s="14"/>
      <c r="LWB205" s="14"/>
      <c r="LWC205" s="14"/>
      <c r="LWD205" s="14"/>
      <c r="LWE205" s="14"/>
      <c r="LWF205" s="14"/>
      <c r="LWG205" s="14"/>
      <c r="LWH205" s="14"/>
      <c r="LWI205" s="14"/>
      <c r="LWJ205" s="14"/>
      <c r="LWK205" s="14"/>
      <c r="LWL205" s="14"/>
      <c r="LWM205" s="14"/>
      <c r="LWN205" s="14"/>
      <c r="LWO205" s="14"/>
      <c r="LWP205" s="14"/>
      <c r="LWQ205" s="14"/>
      <c r="LWR205" s="14"/>
      <c r="LWS205" s="14"/>
      <c r="LWT205" s="14"/>
      <c r="LWU205" s="14"/>
      <c r="LWV205" s="14"/>
      <c r="LWW205" s="14"/>
      <c r="LWX205" s="14"/>
      <c r="LWY205" s="14"/>
      <c r="LWZ205" s="14"/>
      <c r="LXA205" s="14"/>
      <c r="LXB205" s="14"/>
      <c r="LXC205" s="14"/>
      <c r="LXD205" s="14"/>
      <c r="LXE205" s="14"/>
      <c r="LXF205" s="14"/>
      <c r="LXG205" s="14"/>
      <c r="LXH205" s="14"/>
      <c r="LXI205" s="14"/>
      <c r="LXJ205" s="14"/>
      <c r="LXK205" s="14"/>
      <c r="LXL205" s="14"/>
      <c r="LXM205" s="14"/>
      <c r="LXN205" s="14"/>
      <c r="LXO205" s="14"/>
      <c r="LXP205" s="14"/>
      <c r="LXQ205" s="14"/>
      <c r="LXR205" s="14"/>
      <c r="LXS205" s="14"/>
      <c r="LXT205" s="14"/>
      <c r="LXU205" s="14"/>
      <c r="LXV205" s="14"/>
      <c r="LXW205" s="14"/>
      <c r="LXX205" s="14"/>
      <c r="LXY205" s="14"/>
      <c r="LXZ205" s="14"/>
      <c r="LYA205" s="14"/>
      <c r="LYB205" s="14"/>
      <c r="LYC205" s="14"/>
      <c r="LYD205" s="14"/>
      <c r="LYE205" s="14"/>
      <c r="LYF205" s="14"/>
      <c r="LYG205" s="14"/>
      <c r="LYH205" s="14"/>
      <c r="LYI205" s="14"/>
      <c r="LYJ205" s="14"/>
      <c r="LYK205" s="14"/>
      <c r="LYL205" s="14"/>
      <c r="LYM205" s="14"/>
      <c r="LYN205" s="14"/>
      <c r="LYO205" s="14"/>
      <c r="LYP205" s="14"/>
      <c r="LYQ205" s="14"/>
      <c r="LYR205" s="14"/>
      <c r="LYS205" s="14"/>
      <c r="LYT205" s="14"/>
      <c r="LYU205" s="14"/>
      <c r="LYV205" s="14"/>
      <c r="LYW205" s="14"/>
      <c r="LYX205" s="14"/>
      <c r="LYY205" s="14"/>
      <c r="LYZ205" s="14"/>
      <c r="LZA205" s="14"/>
      <c r="LZB205" s="14"/>
      <c r="LZC205" s="14"/>
      <c r="LZD205" s="14"/>
      <c r="LZE205" s="14"/>
      <c r="LZF205" s="14"/>
      <c r="LZG205" s="14"/>
      <c r="LZH205" s="14"/>
      <c r="LZI205" s="14"/>
      <c r="LZJ205" s="14"/>
      <c r="LZK205" s="14"/>
      <c r="LZL205" s="14"/>
      <c r="LZM205" s="14"/>
      <c r="LZN205" s="14"/>
      <c r="LZO205" s="14"/>
      <c r="LZP205" s="14"/>
      <c r="LZQ205" s="14"/>
      <c r="LZR205" s="14"/>
      <c r="LZS205" s="14"/>
      <c r="LZT205" s="14"/>
      <c r="LZU205" s="14"/>
      <c r="LZV205" s="14"/>
      <c r="LZW205" s="14"/>
      <c r="LZX205" s="14"/>
      <c r="LZY205" s="14"/>
      <c r="LZZ205" s="14"/>
      <c r="MAA205" s="14"/>
      <c r="MAB205" s="14"/>
      <c r="MAC205" s="14"/>
      <c r="MAD205" s="14"/>
      <c r="MAE205" s="14"/>
      <c r="MAF205" s="14"/>
      <c r="MAG205" s="14"/>
      <c r="MAH205" s="14"/>
      <c r="MAI205" s="14"/>
      <c r="MAJ205" s="14"/>
      <c r="MAK205" s="14"/>
      <c r="MAL205" s="14"/>
      <c r="MAM205" s="14"/>
      <c r="MAN205" s="14"/>
      <c r="MAO205" s="14"/>
      <c r="MAP205" s="14"/>
      <c r="MAQ205" s="14"/>
      <c r="MAR205" s="14"/>
      <c r="MAS205" s="14"/>
      <c r="MAT205" s="14"/>
      <c r="MAU205" s="14"/>
      <c r="MAV205" s="14"/>
      <c r="MAW205" s="14"/>
      <c r="MAX205" s="14"/>
      <c r="MAY205" s="14"/>
      <c r="MAZ205" s="14"/>
      <c r="MBA205" s="14"/>
      <c r="MBB205" s="14"/>
      <c r="MBC205" s="14"/>
      <c r="MBD205" s="14"/>
      <c r="MBE205" s="14"/>
      <c r="MBF205" s="14"/>
      <c r="MBG205" s="14"/>
      <c r="MBH205" s="14"/>
      <c r="MBI205" s="14"/>
      <c r="MBJ205" s="14"/>
      <c r="MBK205" s="14"/>
      <c r="MBL205" s="14"/>
      <c r="MBM205" s="14"/>
      <c r="MBN205" s="14"/>
      <c r="MBO205" s="14"/>
      <c r="MBP205" s="14"/>
      <c r="MBQ205" s="14"/>
      <c r="MBR205" s="14"/>
      <c r="MBS205" s="14"/>
      <c r="MBT205" s="14"/>
      <c r="MBU205" s="14"/>
      <c r="MBV205" s="14"/>
      <c r="MBW205" s="14"/>
      <c r="MBX205" s="14"/>
      <c r="MBY205" s="14"/>
      <c r="MBZ205" s="14"/>
      <c r="MCA205" s="14"/>
      <c r="MCB205" s="14"/>
      <c r="MCC205" s="14"/>
      <c r="MCD205" s="14"/>
      <c r="MCE205" s="14"/>
      <c r="MCF205" s="14"/>
      <c r="MCG205" s="14"/>
      <c r="MCH205" s="14"/>
      <c r="MCI205" s="14"/>
      <c r="MCJ205" s="14"/>
      <c r="MCK205" s="14"/>
      <c r="MCL205" s="14"/>
      <c r="MCM205" s="14"/>
      <c r="MCN205" s="14"/>
      <c r="MCO205" s="14"/>
      <c r="MCP205" s="14"/>
      <c r="MCQ205" s="14"/>
      <c r="MCR205" s="14"/>
      <c r="MCS205" s="14"/>
      <c r="MCT205" s="14"/>
      <c r="MCU205" s="14"/>
      <c r="MCV205" s="14"/>
      <c r="MCW205" s="14"/>
      <c r="MCX205" s="14"/>
      <c r="MCY205" s="14"/>
      <c r="MCZ205" s="14"/>
      <c r="MDA205" s="14"/>
      <c r="MDB205" s="14"/>
      <c r="MDC205" s="14"/>
      <c r="MDD205" s="14"/>
      <c r="MDE205" s="14"/>
      <c r="MDF205" s="14"/>
      <c r="MDG205" s="14"/>
      <c r="MDH205" s="14"/>
      <c r="MDI205" s="14"/>
      <c r="MDJ205" s="14"/>
      <c r="MDK205" s="14"/>
      <c r="MDL205" s="14"/>
      <c r="MDM205" s="14"/>
      <c r="MDN205" s="14"/>
      <c r="MDO205" s="14"/>
      <c r="MDP205" s="14"/>
      <c r="MDQ205" s="14"/>
      <c r="MDR205" s="14"/>
      <c r="MDS205" s="14"/>
      <c r="MDT205" s="14"/>
      <c r="MDU205" s="14"/>
      <c r="MDV205" s="14"/>
      <c r="MDW205" s="14"/>
      <c r="MDX205" s="14"/>
      <c r="MDY205" s="14"/>
      <c r="MDZ205" s="14"/>
      <c r="MEA205" s="14"/>
      <c r="MEB205" s="14"/>
      <c r="MEC205" s="14"/>
      <c r="MED205" s="14"/>
      <c r="MEE205" s="14"/>
      <c r="MEF205" s="14"/>
      <c r="MEG205" s="14"/>
      <c r="MEH205" s="14"/>
      <c r="MEI205" s="14"/>
      <c r="MEJ205" s="14"/>
      <c r="MEK205" s="14"/>
      <c r="MEL205" s="14"/>
      <c r="MEM205" s="14"/>
      <c r="MEN205" s="14"/>
      <c r="MEO205" s="14"/>
      <c r="MEP205" s="14"/>
      <c r="MEQ205" s="14"/>
      <c r="MER205" s="14"/>
      <c r="MES205" s="14"/>
      <c r="MET205" s="14"/>
      <c r="MEU205" s="14"/>
      <c r="MEV205" s="14"/>
      <c r="MEW205" s="14"/>
      <c r="MEX205" s="14"/>
      <c r="MEY205" s="14"/>
      <c r="MEZ205" s="14"/>
      <c r="MFA205" s="14"/>
      <c r="MFB205" s="14"/>
      <c r="MFC205" s="14"/>
      <c r="MFD205" s="14"/>
      <c r="MFE205" s="14"/>
      <c r="MFF205" s="14"/>
      <c r="MFG205" s="14"/>
      <c r="MFH205" s="14"/>
      <c r="MFI205" s="14"/>
      <c r="MFJ205" s="14"/>
      <c r="MFK205" s="14"/>
      <c r="MFL205" s="14"/>
      <c r="MFM205" s="14"/>
      <c r="MFN205" s="14"/>
      <c r="MFO205" s="14"/>
      <c r="MFP205" s="14"/>
      <c r="MFQ205" s="14"/>
      <c r="MFR205" s="14"/>
      <c r="MFS205" s="14"/>
      <c r="MFT205" s="14"/>
      <c r="MFU205" s="14"/>
      <c r="MFV205" s="14"/>
      <c r="MFW205" s="14"/>
      <c r="MFX205" s="14"/>
      <c r="MFY205" s="14"/>
      <c r="MFZ205" s="14"/>
      <c r="MGA205" s="14"/>
      <c r="MGB205" s="14"/>
      <c r="MGC205" s="14"/>
      <c r="MGD205" s="14"/>
      <c r="MGE205" s="14"/>
      <c r="MGF205" s="14"/>
      <c r="MGG205" s="14"/>
      <c r="MGH205" s="14"/>
      <c r="MGI205" s="14"/>
      <c r="MGJ205" s="14"/>
      <c r="MGK205" s="14"/>
      <c r="MGL205" s="14"/>
      <c r="MGM205" s="14"/>
      <c r="MGN205" s="14"/>
      <c r="MGO205" s="14"/>
      <c r="MGP205" s="14"/>
      <c r="MGQ205" s="14"/>
      <c r="MGR205" s="14"/>
      <c r="MGS205" s="14"/>
      <c r="MGT205" s="14"/>
      <c r="MGU205" s="14"/>
      <c r="MGV205" s="14"/>
      <c r="MGW205" s="14"/>
      <c r="MGX205" s="14"/>
      <c r="MGY205" s="14"/>
      <c r="MGZ205" s="14"/>
      <c r="MHA205" s="14"/>
      <c r="MHB205" s="14"/>
      <c r="MHC205" s="14"/>
      <c r="MHD205" s="14"/>
      <c r="MHE205" s="14"/>
      <c r="MHF205" s="14"/>
      <c r="MHG205" s="14"/>
      <c r="MHH205" s="14"/>
      <c r="MHI205" s="14"/>
      <c r="MHJ205" s="14"/>
      <c r="MHK205" s="14"/>
      <c r="MHL205" s="14"/>
      <c r="MHM205" s="14"/>
      <c r="MHN205" s="14"/>
      <c r="MHO205" s="14"/>
      <c r="MHP205" s="14"/>
      <c r="MHQ205" s="14"/>
      <c r="MHR205" s="14"/>
      <c r="MHS205" s="14"/>
      <c r="MHT205" s="14"/>
      <c r="MHU205" s="14"/>
      <c r="MHV205" s="14"/>
      <c r="MHW205" s="14"/>
      <c r="MHX205" s="14"/>
      <c r="MHY205" s="14"/>
      <c r="MHZ205" s="14"/>
      <c r="MIA205" s="14"/>
      <c r="MIB205" s="14"/>
      <c r="MIC205" s="14"/>
      <c r="MID205" s="14"/>
      <c r="MIE205" s="14"/>
      <c r="MIF205" s="14"/>
      <c r="MIG205" s="14"/>
      <c r="MIH205" s="14"/>
      <c r="MII205" s="14"/>
      <c r="MIJ205" s="14"/>
      <c r="MIK205" s="14"/>
      <c r="MIL205" s="14"/>
      <c r="MIM205" s="14"/>
      <c r="MIN205" s="14"/>
      <c r="MIO205" s="14"/>
      <c r="MIP205" s="14"/>
      <c r="MIQ205" s="14"/>
      <c r="MIR205" s="14"/>
      <c r="MIS205" s="14"/>
      <c r="MIT205" s="14"/>
      <c r="MIU205" s="14"/>
      <c r="MIV205" s="14"/>
      <c r="MIW205" s="14"/>
      <c r="MIX205" s="14"/>
      <c r="MIY205" s="14"/>
      <c r="MIZ205" s="14"/>
      <c r="MJA205" s="14"/>
      <c r="MJB205" s="14"/>
      <c r="MJC205" s="14"/>
      <c r="MJD205" s="14"/>
      <c r="MJE205" s="14"/>
      <c r="MJF205" s="14"/>
      <c r="MJG205" s="14"/>
      <c r="MJH205" s="14"/>
      <c r="MJI205" s="14"/>
      <c r="MJJ205" s="14"/>
      <c r="MJK205" s="14"/>
      <c r="MJL205" s="14"/>
      <c r="MJM205" s="14"/>
      <c r="MJN205" s="14"/>
      <c r="MJO205" s="14"/>
      <c r="MJP205" s="14"/>
      <c r="MJQ205" s="14"/>
      <c r="MJR205" s="14"/>
      <c r="MJS205" s="14"/>
      <c r="MJT205" s="14"/>
      <c r="MJU205" s="14"/>
      <c r="MJV205" s="14"/>
      <c r="MJW205" s="14"/>
      <c r="MJX205" s="14"/>
      <c r="MJY205" s="14"/>
      <c r="MJZ205" s="14"/>
      <c r="MKA205" s="14"/>
      <c r="MKB205" s="14"/>
      <c r="MKC205" s="14"/>
      <c r="MKD205" s="14"/>
      <c r="MKE205" s="14"/>
      <c r="MKF205" s="14"/>
      <c r="MKG205" s="14"/>
      <c r="MKH205" s="14"/>
      <c r="MKI205" s="14"/>
      <c r="MKJ205" s="14"/>
      <c r="MKK205" s="14"/>
      <c r="MKL205" s="14"/>
      <c r="MKM205" s="14"/>
      <c r="MKN205" s="14"/>
      <c r="MKO205" s="14"/>
      <c r="MKP205" s="14"/>
      <c r="MKQ205" s="14"/>
      <c r="MKR205" s="14"/>
      <c r="MKS205" s="14"/>
      <c r="MKT205" s="14"/>
      <c r="MKU205" s="14"/>
      <c r="MKV205" s="14"/>
      <c r="MKW205" s="14"/>
      <c r="MKX205" s="14"/>
      <c r="MKY205" s="14"/>
      <c r="MKZ205" s="14"/>
      <c r="MLA205" s="14"/>
      <c r="MLB205" s="14"/>
      <c r="MLC205" s="14"/>
      <c r="MLD205" s="14"/>
      <c r="MLE205" s="14"/>
      <c r="MLF205" s="14"/>
      <c r="MLG205" s="14"/>
      <c r="MLH205" s="14"/>
      <c r="MLI205" s="14"/>
      <c r="MLJ205" s="14"/>
      <c r="MLK205" s="14"/>
      <c r="MLL205" s="14"/>
      <c r="MLM205" s="14"/>
      <c r="MLN205" s="14"/>
      <c r="MLO205" s="14"/>
      <c r="MLP205" s="14"/>
      <c r="MLQ205" s="14"/>
      <c r="MLR205" s="14"/>
      <c r="MLS205" s="14"/>
      <c r="MLT205" s="14"/>
      <c r="MLU205" s="14"/>
      <c r="MLV205" s="14"/>
      <c r="MLW205" s="14"/>
      <c r="MLX205" s="14"/>
      <c r="MLY205" s="14"/>
      <c r="MLZ205" s="14"/>
      <c r="MMA205" s="14"/>
      <c r="MMB205" s="14"/>
      <c r="MMC205" s="14"/>
      <c r="MMD205" s="14"/>
      <c r="MME205" s="14"/>
      <c r="MMF205" s="14"/>
      <c r="MMG205" s="14"/>
      <c r="MMH205" s="14"/>
      <c r="MMI205" s="14"/>
      <c r="MMJ205" s="14"/>
      <c r="MMK205" s="14"/>
      <c r="MML205" s="14"/>
      <c r="MMM205" s="14"/>
      <c r="MMN205" s="14"/>
      <c r="MMO205" s="14"/>
      <c r="MMP205" s="14"/>
      <c r="MMQ205" s="14"/>
      <c r="MMR205" s="14"/>
      <c r="MMS205" s="14"/>
      <c r="MMT205" s="14"/>
      <c r="MMU205" s="14"/>
      <c r="MMV205" s="14"/>
      <c r="MMW205" s="14"/>
      <c r="MMX205" s="14"/>
      <c r="MMY205" s="14"/>
      <c r="MMZ205" s="14"/>
      <c r="MNA205" s="14"/>
      <c r="MNB205" s="14"/>
      <c r="MNC205" s="14"/>
      <c r="MND205" s="14"/>
      <c r="MNE205" s="14"/>
      <c r="MNF205" s="14"/>
      <c r="MNG205" s="14"/>
      <c r="MNH205" s="14"/>
      <c r="MNI205" s="14"/>
      <c r="MNJ205" s="14"/>
      <c r="MNK205" s="14"/>
      <c r="MNL205" s="14"/>
      <c r="MNM205" s="14"/>
      <c r="MNN205" s="14"/>
      <c r="MNO205" s="14"/>
      <c r="MNP205" s="14"/>
      <c r="MNQ205" s="14"/>
      <c r="MNR205" s="14"/>
      <c r="MNS205" s="14"/>
      <c r="MNT205" s="14"/>
      <c r="MNU205" s="14"/>
      <c r="MNV205" s="14"/>
      <c r="MNW205" s="14"/>
      <c r="MNX205" s="14"/>
      <c r="MNY205" s="14"/>
      <c r="MNZ205" s="14"/>
      <c r="MOA205" s="14"/>
      <c r="MOB205" s="14"/>
      <c r="MOC205" s="14"/>
      <c r="MOD205" s="14"/>
      <c r="MOE205" s="14"/>
      <c r="MOF205" s="14"/>
      <c r="MOG205" s="14"/>
      <c r="MOH205" s="14"/>
      <c r="MOI205" s="14"/>
      <c r="MOJ205" s="14"/>
      <c r="MOK205" s="14"/>
      <c r="MOL205" s="14"/>
      <c r="MOM205" s="14"/>
      <c r="MON205" s="14"/>
      <c r="MOO205" s="14"/>
      <c r="MOP205" s="14"/>
      <c r="MOQ205" s="14"/>
      <c r="MOR205" s="14"/>
      <c r="MOS205" s="14"/>
      <c r="MOT205" s="14"/>
      <c r="MOU205" s="14"/>
      <c r="MOV205" s="14"/>
      <c r="MOW205" s="14"/>
      <c r="MOX205" s="14"/>
      <c r="MOY205" s="14"/>
      <c r="MOZ205" s="14"/>
      <c r="MPA205" s="14"/>
      <c r="MPB205" s="14"/>
      <c r="MPC205" s="14"/>
      <c r="MPD205" s="14"/>
      <c r="MPE205" s="14"/>
      <c r="MPF205" s="14"/>
      <c r="MPG205" s="14"/>
      <c r="MPH205" s="14"/>
      <c r="MPI205" s="14"/>
      <c r="MPJ205" s="14"/>
      <c r="MPK205" s="14"/>
      <c r="MPL205" s="14"/>
      <c r="MPM205" s="14"/>
      <c r="MPN205" s="14"/>
      <c r="MPO205" s="14"/>
      <c r="MPP205" s="14"/>
      <c r="MPQ205" s="14"/>
      <c r="MPR205" s="14"/>
      <c r="MPS205" s="14"/>
      <c r="MPT205" s="14"/>
      <c r="MPU205" s="14"/>
      <c r="MPV205" s="14"/>
      <c r="MPW205" s="14"/>
      <c r="MPX205" s="14"/>
      <c r="MPY205" s="14"/>
      <c r="MPZ205" s="14"/>
      <c r="MQA205" s="14"/>
      <c r="MQB205" s="14"/>
      <c r="MQC205" s="14"/>
      <c r="MQD205" s="14"/>
      <c r="MQE205" s="14"/>
      <c r="MQF205" s="14"/>
      <c r="MQG205" s="14"/>
      <c r="MQH205" s="14"/>
      <c r="MQI205" s="14"/>
      <c r="MQJ205" s="14"/>
      <c r="MQK205" s="14"/>
      <c r="MQL205" s="14"/>
      <c r="MQM205" s="14"/>
      <c r="MQN205" s="14"/>
      <c r="MQO205" s="14"/>
      <c r="MQP205" s="14"/>
      <c r="MQQ205" s="14"/>
      <c r="MQR205" s="14"/>
      <c r="MQS205" s="14"/>
      <c r="MQT205" s="14"/>
      <c r="MQU205" s="14"/>
      <c r="MQV205" s="14"/>
      <c r="MQW205" s="14"/>
      <c r="MQX205" s="14"/>
      <c r="MQY205" s="14"/>
      <c r="MQZ205" s="14"/>
      <c r="MRA205" s="14"/>
      <c r="MRB205" s="14"/>
      <c r="MRC205" s="14"/>
      <c r="MRD205" s="14"/>
      <c r="MRE205" s="14"/>
      <c r="MRF205" s="14"/>
      <c r="MRG205" s="14"/>
      <c r="MRH205" s="14"/>
      <c r="MRI205" s="14"/>
      <c r="MRJ205" s="14"/>
      <c r="MRK205" s="14"/>
      <c r="MRL205" s="14"/>
      <c r="MRM205" s="14"/>
      <c r="MRN205" s="14"/>
      <c r="MRO205" s="14"/>
      <c r="MRP205" s="14"/>
      <c r="MRQ205" s="14"/>
      <c r="MRR205" s="14"/>
      <c r="MRS205" s="14"/>
      <c r="MRT205" s="14"/>
      <c r="MRU205" s="14"/>
      <c r="MRV205" s="14"/>
      <c r="MRW205" s="14"/>
      <c r="MRX205" s="14"/>
      <c r="MRY205" s="14"/>
      <c r="MRZ205" s="14"/>
      <c r="MSA205" s="14"/>
      <c r="MSB205" s="14"/>
      <c r="MSC205" s="14"/>
      <c r="MSD205" s="14"/>
      <c r="MSE205" s="14"/>
      <c r="MSF205" s="14"/>
      <c r="MSG205" s="14"/>
      <c r="MSH205" s="14"/>
      <c r="MSI205" s="14"/>
      <c r="MSJ205" s="14"/>
      <c r="MSK205" s="14"/>
      <c r="MSL205" s="14"/>
      <c r="MSM205" s="14"/>
      <c r="MSN205" s="14"/>
      <c r="MSO205" s="14"/>
      <c r="MSP205" s="14"/>
      <c r="MSQ205" s="14"/>
      <c r="MSR205" s="14"/>
      <c r="MSS205" s="14"/>
      <c r="MST205" s="14"/>
      <c r="MSU205" s="14"/>
      <c r="MSV205" s="14"/>
      <c r="MSW205" s="14"/>
      <c r="MSX205" s="14"/>
      <c r="MSY205" s="14"/>
      <c r="MSZ205" s="14"/>
      <c r="MTA205" s="14"/>
      <c r="MTB205" s="14"/>
      <c r="MTC205" s="14"/>
      <c r="MTD205" s="14"/>
      <c r="MTE205" s="14"/>
      <c r="MTF205" s="14"/>
      <c r="MTG205" s="14"/>
      <c r="MTH205" s="14"/>
      <c r="MTI205" s="14"/>
      <c r="MTJ205" s="14"/>
      <c r="MTK205" s="14"/>
      <c r="MTL205" s="14"/>
      <c r="MTM205" s="14"/>
      <c r="MTN205" s="14"/>
      <c r="MTO205" s="14"/>
      <c r="MTP205" s="14"/>
      <c r="MTQ205" s="14"/>
      <c r="MTR205" s="14"/>
      <c r="MTS205" s="14"/>
      <c r="MTT205" s="14"/>
      <c r="MTU205" s="14"/>
      <c r="MTV205" s="14"/>
      <c r="MTW205" s="14"/>
      <c r="MTX205" s="14"/>
      <c r="MTY205" s="14"/>
      <c r="MTZ205" s="14"/>
      <c r="MUA205" s="14"/>
      <c r="MUB205" s="14"/>
      <c r="MUC205" s="14"/>
      <c r="MUD205" s="14"/>
      <c r="MUE205" s="14"/>
      <c r="MUF205" s="14"/>
      <c r="MUG205" s="14"/>
      <c r="MUH205" s="14"/>
      <c r="MUI205" s="14"/>
      <c r="MUJ205" s="14"/>
      <c r="MUK205" s="14"/>
      <c r="MUL205" s="14"/>
      <c r="MUM205" s="14"/>
      <c r="MUN205" s="14"/>
      <c r="MUO205" s="14"/>
      <c r="MUP205" s="14"/>
      <c r="MUQ205" s="14"/>
      <c r="MUR205" s="14"/>
      <c r="MUS205" s="14"/>
      <c r="MUT205" s="14"/>
      <c r="MUU205" s="14"/>
      <c r="MUV205" s="14"/>
      <c r="MUW205" s="14"/>
      <c r="MUX205" s="14"/>
      <c r="MUY205" s="14"/>
      <c r="MUZ205" s="14"/>
      <c r="MVA205" s="14"/>
      <c r="MVB205" s="14"/>
      <c r="MVC205" s="14"/>
      <c r="MVD205" s="14"/>
      <c r="MVE205" s="14"/>
      <c r="MVF205" s="14"/>
      <c r="MVG205" s="14"/>
      <c r="MVH205" s="14"/>
      <c r="MVI205" s="14"/>
      <c r="MVJ205" s="14"/>
      <c r="MVK205" s="14"/>
      <c r="MVL205" s="14"/>
      <c r="MVM205" s="14"/>
      <c r="MVN205" s="14"/>
      <c r="MVO205" s="14"/>
      <c r="MVP205" s="14"/>
      <c r="MVQ205" s="14"/>
      <c r="MVR205" s="14"/>
      <c r="MVS205" s="14"/>
      <c r="MVT205" s="14"/>
      <c r="MVU205" s="14"/>
      <c r="MVV205" s="14"/>
      <c r="MVW205" s="14"/>
      <c r="MVX205" s="14"/>
      <c r="MVY205" s="14"/>
      <c r="MVZ205" s="14"/>
      <c r="MWA205" s="14"/>
      <c r="MWB205" s="14"/>
      <c r="MWC205" s="14"/>
      <c r="MWD205" s="14"/>
      <c r="MWE205" s="14"/>
      <c r="MWF205" s="14"/>
      <c r="MWG205" s="14"/>
      <c r="MWH205" s="14"/>
      <c r="MWI205" s="14"/>
      <c r="MWJ205" s="14"/>
      <c r="MWK205" s="14"/>
      <c r="MWL205" s="14"/>
      <c r="MWM205" s="14"/>
      <c r="MWN205" s="14"/>
      <c r="MWO205" s="14"/>
      <c r="MWP205" s="14"/>
      <c r="MWQ205" s="14"/>
      <c r="MWR205" s="14"/>
      <c r="MWS205" s="14"/>
      <c r="MWT205" s="14"/>
      <c r="MWU205" s="14"/>
      <c r="MWV205" s="14"/>
      <c r="MWW205" s="14"/>
      <c r="MWX205" s="14"/>
      <c r="MWY205" s="14"/>
      <c r="MWZ205" s="14"/>
      <c r="MXA205" s="14"/>
      <c r="MXB205" s="14"/>
      <c r="MXC205" s="14"/>
      <c r="MXD205" s="14"/>
      <c r="MXE205" s="14"/>
      <c r="MXF205" s="14"/>
      <c r="MXG205" s="14"/>
      <c r="MXH205" s="14"/>
      <c r="MXI205" s="14"/>
      <c r="MXJ205" s="14"/>
      <c r="MXK205" s="14"/>
      <c r="MXL205" s="14"/>
      <c r="MXM205" s="14"/>
      <c r="MXN205" s="14"/>
      <c r="MXO205" s="14"/>
      <c r="MXP205" s="14"/>
      <c r="MXQ205" s="14"/>
      <c r="MXR205" s="14"/>
      <c r="MXS205" s="14"/>
      <c r="MXT205" s="14"/>
      <c r="MXU205" s="14"/>
      <c r="MXV205" s="14"/>
      <c r="MXW205" s="14"/>
      <c r="MXX205" s="14"/>
      <c r="MXY205" s="14"/>
      <c r="MXZ205" s="14"/>
      <c r="MYA205" s="14"/>
      <c r="MYB205" s="14"/>
      <c r="MYC205" s="14"/>
      <c r="MYD205" s="14"/>
      <c r="MYE205" s="14"/>
      <c r="MYF205" s="14"/>
      <c r="MYG205" s="14"/>
      <c r="MYH205" s="14"/>
      <c r="MYI205" s="14"/>
      <c r="MYJ205" s="14"/>
      <c r="MYK205" s="14"/>
      <c r="MYL205" s="14"/>
      <c r="MYM205" s="14"/>
      <c r="MYN205" s="14"/>
      <c r="MYO205" s="14"/>
      <c r="MYP205" s="14"/>
      <c r="MYQ205" s="14"/>
      <c r="MYR205" s="14"/>
      <c r="MYS205" s="14"/>
      <c r="MYT205" s="14"/>
      <c r="MYU205" s="14"/>
      <c r="MYV205" s="14"/>
      <c r="MYW205" s="14"/>
      <c r="MYX205" s="14"/>
      <c r="MYY205" s="14"/>
      <c r="MYZ205" s="14"/>
      <c r="MZA205" s="14"/>
      <c r="MZB205" s="14"/>
      <c r="MZC205" s="14"/>
      <c r="MZD205" s="14"/>
      <c r="MZE205" s="14"/>
      <c r="MZF205" s="14"/>
      <c r="MZG205" s="14"/>
      <c r="MZH205" s="14"/>
      <c r="MZI205" s="14"/>
      <c r="MZJ205" s="14"/>
      <c r="MZK205" s="14"/>
      <c r="MZL205" s="14"/>
      <c r="MZM205" s="14"/>
      <c r="MZN205" s="14"/>
      <c r="MZO205" s="14"/>
      <c r="MZP205" s="14"/>
      <c r="MZQ205" s="14"/>
      <c r="MZR205" s="14"/>
      <c r="MZS205" s="14"/>
      <c r="MZT205" s="14"/>
      <c r="MZU205" s="14"/>
      <c r="MZV205" s="14"/>
      <c r="MZW205" s="14"/>
      <c r="MZX205" s="14"/>
      <c r="MZY205" s="14"/>
      <c r="MZZ205" s="14"/>
      <c r="NAA205" s="14"/>
      <c r="NAB205" s="14"/>
      <c r="NAC205" s="14"/>
      <c r="NAD205" s="14"/>
      <c r="NAE205" s="14"/>
      <c r="NAF205" s="14"/>
      <c r="NAG205" s="14"/>
      <c r="NAH205" s="14"/>
      <c r="NAI205" s="14"/>
      <c r="NAJ205" s="14"/>
      <c r="NAK205" s="14"/>
      <c r="NAL205" s="14"/>
      <c r="NAM205" s="14"/>
      <c r="NAN205" s="14"/>
      <c r="NAO205" s="14"/>
      <c r="NAP205" s="14"/>
      <c r="NAQ205" s="14"/>
      <c r="NAR205" s="14"/>
      <c r="NAS205" s="14"/>
      <c r="NAT205" s="14"/>
      <c r="NAU205" s="14"/>
      <c r="NAV205" s="14"/>
      <c r="NAW205" s="14"/>
      <c r="NAX205" s="14"/>
      <c r="NAY205" s="14"/>
      <c r="NAZ205" s="14"/>
      <c r="NBA205" s="14"/>
      <c r="NBB205" s="14"/>
      <c r="NBC205" s="14"/>
      <c r="NBD205" s="14"/>
      <c r="NBE205" s="14"/>
      <c r="NBF205" s="14"/>
      <c r="NBG205" s="14"/>
      <c r="NBH205" s="14"/>
      <c r="NBI205" s="14"/>
      <c r="NBJ205" s="14"/>
      <c r="NBK205" s="14"/>
      <c r="NBL205" s="14"/>
      <c r="NBM205" s="14"/>
      <c r="NBN205" s="14"/>
      <c r="NBO205" s="14"/>
      <c r="NBP205" s="14"/>
      <c r="NBQ205" s="14"/>
      <c r="NBR205" s="14"/>
      <c r="NBS205" s="14"/>
      <c r="NBT205" s="14"/>
      <c r="NBU205" s="14"/>
      <c r="NBV205" s="14"/>
      <c r="NBW205" s="14"/>
      <c r="NBX205" s="14"/>
      <c r="NBY205" s="14"/>
      <c r="NBZ205" s="14"/>
      <c r="NCA205" s="14"/>
      <c r="NCB205" s="14"/>
      <c r="NCC205" s="14"/>
      <c r="NCD205" s="14"/>
      <c r="NCE205" s="14"/>
      <c r="NCF205" s="14"/>
      <c r="NCG205" s="14"/>
      <c r="NCH205" s="14"/>
      <c r="NCI205" s="14"/>
      <c r="NCJ205" s="14"/>
      <c r="NCK205" s="14"/>
      <c r="NCL205" s="14"/>
      <c r="NCM205" s="14"/>
      <c r="NCN205" s="14"/>
      <c r="NCO205" s="14"/>
      <c r="NCP205" s="14"/>
      <c r="NCQ205" s="14"/>
      <c r="NCR205" s="14"/>
      <c r="NCS205" s="14"/>
      <c r="NCT205" s="14"/>
      <c r="NCU205" s="14"/>
      <c r="NCV205" s="14"/>
      <c r="NCW205" s="14"/>
      <c r="NCX205" s="14"/>
      <c r="NCY205" s="14"/>
      <c r="NCZ205" s="14"/>
      <c r="NDA205" s="14"/>
      <c r="NDB205" s="14"/>
      <c r="NDC205" s="14"/>
      <c r="NDD205" s="14"/>
      <c r="NDE205" s="14"/>
      <c r="NDF205" s="14"/>
      <c r="NDG205" s="14"/>
      <c r="NDH205" s="14"/>
      <c r="NDI205" s="14"/>
      <c r="NDJ205" s="14"/>
      <c r="NDK205" s="14"/>
      <c r="NDL205" s="14"/>
      <c r="NDM205" s="14"/>
      <c r="NDN205" s="14"/>
      <c r="NDO205" s="14"/>
      <c r="NDP205" s="14"/>
      <c r="NDQ205" s="14"/>
      <c r="NDR205" s="14"/>
      <c r="NDS205" s="14"/>
      <c r="NDT205" s="14"/>
      <c r="NDU205" s="14"/>
      <c r="NDV205" s="14"/>
      <c r="NDW205" s="14"/>
      <c r="NDX205" s="14"/>
      <c r="NDY205" s="14"/>
      <c r="NDZ205" s="14"/>
      <c r="NEA205" s="14"/>
      <c r="NEB205" s="14"/>
      <c r="NEC205" s="14"/>
      <c r="NED205" s="14"/>
      <c r="NEE205" s="14"/>
      <c r="NEF205" s="14"/>
      <c r="NEG205" s="14"/>
      <c r="NEH205" s="14"/>
      <c r="NEI205" s="14"/>
      <c r="NEJ205" s="14"/>
      <c r="NEK205" s="14"/>
      <c r="NEL205" s="14"/>
      <c r="NEM205" s="14"/>
      <c r="NEN205" s="14"/>
      <c r="NEO205" s="14"/>
      <c r="NEP205" s="14"/>
      <c r="NEQ205" s="14"/>
      <c r="NER205" s="14"/>
      <c r="NES205" s="14"/>
      <c r="NET205" s="14"/>
      <c r="NEU205" s="14"/>
      <c r="NEV205" s="14"/>
      <c r="NEW205" s="14"/>
      <c r="NEX205" s="14"/>
      <c r="NEY205" s="14"/>
      <c r="NEZ205" s="14"/>
      <c r="NFA205" s="14"/>
      <c r="NFB205" s="14"/>
      <c r="NFC205" s="14"/>
      <c r="NFD205" s="14"/>
      <c r="NFE205" s="14"/>
      <c r="NFF205" s="14"/>
      <c r="NFG205" s="14"/>
      <c r="NFH205" s="14"/>
      <c r="NFI205" s="14"/>
      <c r="NFJ205" s="14"/>
      <c r="NFK205" s="14"/>
      <c r="NFL205" s="14"/>
      <c r="NFM205" s="14"/>
      <c r="NFN205" s="14"/>
      <c r="NFO205" s="14"/>
      <c r="NFP205" s="14"/>
      <c r="NFQ205" s="14"/>
      <c r="NFR205" s="14"/>
      <c r="NFS205" s="14"/>
      <c r="NFT205" s="14"/>
      <c r="NFU205" s="14"/>
      <c r="NFV205" s="14"/>
      <c r="NFW205" s="14"/>
      <c r="NFX205" s="14"/>
      <c r="NFY205" s="14"/>
      <c r="NFZ205" s="14"/>
      <c r="NGA205" s="14"/>
      <c r="NGB205" s="14"/>
      <c r="NGC205" s="14"/>
      <c r="NGD205" s="14"/>
      <c r="NGE205" s="14"/>
      <c r="NGF205" s="14"/>
      <c r="NGG205" s="14"/>
      <c r="NGH205" s="14"/>
      <c r="NGI205" s="14"/>
      <c r="NGJ205" s="14"/>
      <c r="NGK205" s="14"/>
      <c r="NGL205" s="14"/>
      <c r="NGM205" s="14"/>
      <c r="NGN205" s="14"/>
      <c r="NGO205" s="14"/>
      <c r="NGP205" s="14"/>
      <c r="NGQ205" s="14"/>
      <c r="NGR205" s="14"/>
      <c r="NGS205" s="14"/>
      <c r="NGT205" s="14"/>
      <c r="NGU205" s="14"/>
      <c r="NGV205" s="14"/>
      <c r="NGW205" s="14"/>
      <c r="NGX205" s="14"/>
      <c r="NGY205" s="14"/>
      <c r="NGZ205" s="14"/>
      <c r="NHA205" s="14"/>
      <c r="NHB205" s="14"/>
      <c r="NHC205" s="14"/>
      <c r="NHD205" s="14"/>
      <c r="NHE205" s="14"/>
      <c r="NHF205" s="14"/>
      <c r="NHG205" s="14"/>
      <c r="NHH205" s="14"/>
      <c r="NHI205" s="14"/>
      <c r="NHJ205" s="14"/>
      <c r="NHK205" s="14"/>
      <c r="NHL205" s="14"/>
      <c r="NHM205" s="14"/>
      <c r="NHN205" s="14"/>
      <c r="NHO205" s="14"/>
      <c r="NHP205" s="14"/>
      <c r="NHQ205" s="14"/>
      <c r="NHR205" s="14"/>
      <c r="NHS205" s="14"/>
      <c r="NHT205" s="14"/>
      <c r="NHU205" s="14"/>
      <c r="NHV205" s="14"/>
      <c r="NHW205" s="14"/>
      <c r="NHX205" s="14"/>
      <c r="NHY205" s="14"/>
      <c r="NHZ205" s="14"/>
      <c r="NIA205" s="14"/>
      <c r="NIB205" s="14"/>
      <c r="NIC205" s="14"/>
      <c r="NID205" s="14"/>
      <c r="NIE205" s="14"/>
      <c r="NIF205" s="14"/>
      <c r="NIG205" s="14"/>
      <c r="NIH205" s="14"/>
      <c r="NII205" s="14"/>
      <c r="NIJ205" s="14"/>
      <c r="NIK205" s="14"/>
      <c r="NIL205" s="14"/>
      <c r="NIM205" s="14"/>
      <c r="NIN205" s="14"/>
      <c r="NIO205" s="14"/>
      <c r="NIP205" s="14"/>
      <c r="NIQ205" s="14"/>
      <c r="NIR205" s="14"/>
      <c r="NIS205" s="14"/>
      <c r="NIT205" s="14"/>
      <c r="NIU205" s="14"/>
      <c r="NIV205" s="14"/>
      <c r="NIW205" s="14"/>
      <c r="NIX205" s="14"/>
      <c r="NIY205" s="14"/>
      <c r="NIZ205" s="14"/>
      <c r="NJA205" s="14"/>
      <c r="NJB205" s="14"/>
      <c r="NJC205" s="14"/>
      <c r="NJD205" s="14"/>
      <c r="NJE205" s="14"/>
      <c r="NJF205" s="14"/>
      <c r="NJG205" s="14"/>
      <c r="NJH205" s="14"/>
      <c r="NJI205" s="14"/>
      <c r="NJJ205" s="14"/>
      <c r="NJK205" s="14"/>
      <c r="NJL205" s="14"/>
      <c r="NJM205" s="14"/>
      <c r="NJN205" s="14"/>
      <c r="NJO205" s="14"/>
      <c r="NJP205" s="14"/>
      <c r="NJQ205" s="14"/>
      <c r="NJR205" s="14"/>
      <c r="NJS205" s="14"/>
      <c r="NJT205" s="14"/>
      <c r="NJU205" s="14"/>
      <c r="NJV205" s="14"/>
      <c r="NJW205" s="14"/>
      <c r="NJX205" s="14"/>
      <c r="NJY205" s="14"/>
      <c r="NJZ205" s="14"/>
      <c r="NKA205" s="14"/>
      <c r="NKB205" s="14"/>
      <c r="NKC205" s="14"/>
      <c r="NKD205" s="14"/>
      <c r="NKE205" s="14"/>
      <c r="NKF205" s="14"/>
      <c r="NKG205" s="14"/>
      <c r="NKH205" s="14"/>
      <c r="NKI205" s="14"/>
      <c r="NKJ205" s="14"/>
      <c r="NKK205" s="14"/>
      <c r="NKL205" s="14"/>
      <c r="NKM205" s="14"/>
      <c r="NKN205" s="14"/>
      <c r="NKO205" s="14"/>
      <c r="NKP205" s="14"/>
      <c r="NKQ205" s="14"/>
      <c r="NKR205" s="14"/>
      <c r="NKS205" s="14"/>
      <c r="NKT205" s="14"/>
      <c r="NKU205" s="14"/>
      <c r="NKV205" s="14"/>
      <c r="NKW205" s="14"/>
      <c r="NKX205" s="14"/>
      <c r="NKY205" s="14"/>
      <c r="NKZ205" s="14"/>
      <c r="NLA205" s="14"/>
      <c r="NLB205" s="14"/>
      <c r="NLC205" s="14"/>
      <c r="NLD205" s="14"/>
      <c r="NLE205" s="14"/>
      <c r="NLF205" s="14"/>
      <c r="NLG205" s="14"/>
      <c r="NLH205" s="14"/>
      <c r="NLI205" s="14"/>
      <c r="NLJ205" s="14"/>
      <c r="NLK205" s="14"/>
      <c r="NLL205" s="14"/>
      <c r="NLM205" s="14"/>
      <c r="NLN205" s="14"/>
      <c r="NLO205" s="14"/>
      <c r="NLP205" s="14"/>
      <c r="NLQ205" s="14"/>
      <c r="NLR205" s="14"/>
      <c r="NLS205" s="14"/>
      <c r="NLT205" s="14"/>
      <c r="NLU205" s="14"/>
      <c r="NLV205" s="14"/>
      <c r="NLW205" s="14"/>
      <c r="NLX205" s="14"/>
      <c r="NLY205" s="14"/>
      <c r="NLZ205" s="14"/>
      <c r="NMA205" s="14"/>
      <c r="NMB205" s="14"/>
      <c r="NMC205" s="14"/>
      <c r="NMD205" s="14"/>
      <c r="NME205" s="14"/>
      <c r="NMF205" s="14"/>
      <c r="NMG205" s="14"/>
      <c r="NMH205" s="14"/>
      <c r="NMI205" s="14"/>
      <c r="NMJ205" s="14"/>
      <c r="NMK205" s="14"/>
      <c r="NML205" s="14"/>
      <c r="NMM205" s="14"/>
      <c r="NMN205" s="14"/>
      <c r="NMO205" s="14"/>
      <c r="NMP205" s="14"/>
      <c r="NMQ205" s="14"/>
      <c r="NMR205" s="14"/>
      <c r="NMS205" s="14"/>
      <c r="NMT205" s="14"/>
      <c r="NMU205" s="14"/>
      <c r="NMV205" s="14"/>
      <c r="NMW205" s="14"/>
      <c r="NMX205" s="14"/>
      <c r="NMY205" s="14"/>
      <c r="NMZ205" s="14"/>
      <c r="NNA205" s="14"/>
      <c r="NNB205" s="14"/>
      <c r="NNC205" s="14"/>
      <c r="NND205" s="14"/>
      <c r="NNE205" s="14"/>
      <c r="NNF205" s="14"/>
      <c r="NNG205" s="14"/>
      <c r="NNH205" s="14"/>
      <c r="NNI205" s="14"/>
      <c r="NNJ205" s="14"/>
      <c r="NNK205" s="14"/>
      <c r="NNL205" s="14"/>
      <c r="NNM205" s="14"/>
      <c r="NNN205" s="14"/>
      <c r="NNO205" s="14"/>
      <c r="NNP205" s="14"/>
      <c r="NNQ205" s="14"/>
      <c r="NNR205" s="14"/>
      <c r="NNS205" s="14"/>
      <c r="NNT205" s="14"/>
      <c r="NNU205" s="14"/>
      <c r="NNV205" s="14"/>
      <c r="NNW205" s="14"/>
      <c r="NNX205" s="14"/>
      <c r="NNY205" s="14"/>
      <c r="NNZ205" s="14"/>
      <c r="NOA205" s="14"/>
      <c r="NOB205" s="14"/>
      <c r="NOC205" s="14"/>
      <c r="NOD205" s="14"/>
      <c r="NOE205" s="14"/>
      <c r="NOF205" s="14"/>
      <c r="NOG205" s="14"/>
      <c r="NOH205" s="14"/>
      <c r="NOI205" s="14"/>
      <c r="NOJ205" s="14"/>
      <c r="NOK205" s="14"/>
      <c r="NOL205" s="14"/>
      <c r="NOM205" s="14"/>
      <c r="NON205" s="14"/>
      <c r="NOO205" s="14"/>
      <c r="NOP205" s="14"/>
      <c r="NOQ205" s="14"/>
      <c r="NOR205" s="14"/>
      <c r="NOS205" s="14"/>
      <c r="NOT205" s="14"/>
      <c r="NOU205" s="14"/>
      <c r="NOV205" s="14"/>
      <c r="NOW205" s="14"/>
      <c r="NOX205" s="14"/>
      <c r="NOY205" s="14"/>
      <c r="NOZ205" s="14"/>
      <c r="NPA205" s="14"/>
      <c r="NPB205" s="14"/>
      <c r="NPC205" s="14"/>
      <c r="NPD205" s="14"/>
      <c r="NPE205" s="14"/>
      <c r="NPF205" s="14"/>
      <c r="NPG205" s="14"/>
      <c r="NPH205" s="14"/>
      <c r="NPI205" s="14"/>
      <c r="NPJ205" s="14"/>
      <c r="NPK205" s="14"/>
      <c r="NPL205" s="14"/>
      <c r="NPM205" s="14"/>
      <c r="NPN205" s="14"/>
      <c r="NPO205" s="14"/>
      <c r="NPP205" s="14"/>
      <c r="NPQ205" s="14"/>
      <c r="NPR205" s="14"/>
      <c r="NPS205" s="14"/>
      <c r="NPT205" s="14"/>
      <c r="NPU205" s="14"/>
      <c r="NPV205" s="14"/>
      <c r="NPW205" s="14"/>
      <c r="NPX205" s="14"/>
      <c r="NPY205" s="14"/>
      <c r="NPZ205" s="14"/>
      <c r="NQA205" s="14"/>
      <c r="NQB205" s="14"/>
      <c r="NQC205" s="14"/>
      <c r="NQD205" s="14"/>
      <c r="NQE205" s="14"/>
      <c r="NQF205" s="14"/>
      <c r="NQG205" s="14"/>
      <c r="NQH205" s="14"/>
      <c r="NQI205" s="14"/>
      <c r="NQJ205" s="14"/>
      <c r="NQK205" s="14"/>
      <c r="NQL205" s="14"/>
      <c r="NQM205" s="14"/>
      <c r="NQN205" s="14"/>
      <c r="NQO205" s="14"/>
      <c r="NQP205" s="14"/>
      <c r="NQQ205" s="14"/>
      <c r="NQR205" s="14"/>
      <c r="NQS205" s="14"/>
      <c r="NQT205" s="14"/>
      <c r="NQU205" s="14"/>
      <c r="NQV205" s="14"/>
      <c r="NQW205" s="14"/>
      <c r="NQX205" s="14"/>
      <c r="NQY205" s="14"/>
      <c r="NQZ205" s="14"/>
      <c r="NRA205" s="14"/>
      <c r="NRB205" s="14"/>
      <c r="NRC205" s="14"/>
      <c r="NRD205" s="14"/>
      <c r="NRE205" s="14"/>
      <c r="NRF205" s="14"/>
      <c r="NRG205" s="14"/>
      <c r="NRH205" s="14"/>
      <c r="NRI205" s="14"/>
      <c r="NRJ205" s="14"/>
      <c r="NRK205" s="14"/>
      <c r="NRL205" s="14"/>
      <c r="NRM205" s="14"/>
      <c r="NRN205" s="14"/>
      <c r="NRO205" s="14"/>
      <c r="NRP205" s="14"/>
      <c r="NRQ205" s="14"/>
      <c r="NRR205" s="14"/>
      <c r="NRS205" s="14"/>
      <c r="NRT205" s="14"/>
      <c r="NRU205" s="14"/>
      <c r="NRV205" s="14"/>
      <c r="NRW205" s="14"/>
      <c r="NRX205" s="14"/>
      <c r="NRY205" s="14"/>
      <c r="NRZ205" s="14"/>
      <c r="NSA205" s="14"/>
      <c r="NSB205" s="14"/>
      <c r="NSC205" s="14"/>
      <c r="NSD205" s="14"/>
      <c r="NSE205" s="14"/>
      <c r="NSF205" s="14"/>
      <c r="NSG205" s="14"/>
      <c r="NSH205" s="14"/>
      <c r="NSI205" s="14"/>
      <c r="NSJ205" s="14"/>
      <c r="NSK205" s="14"/>
      <c r="NSL205" s="14"/>
      <c r="NSM205" s="14"/>
      <c r="NSN205" s="14"/>
      <c r="NSO205" s="14"/>
      <c r="NSP205" s="14"/>
      <c r="NSQ205" s="14"/>
      <c r="NSR205" s="14"/>
      <c r="NSS205" s="14"/>
      <c r="NST205" s="14"/>
      <c r="NSU205" s="14"/>
      <c r="NSV205" s="14"/>
      <c r="NSW205" s="14"/>
      <c r="NSX205" s="14"/>
      <c r="NSY205" s="14"/>
      <c r="NSZ205" s="14"/>
      <c r="NTA205" s="14"/>
      <c r="NTB205" s="14"/>
      <c r="NTC205" s="14"/>
      <c r="NTD205" s="14"/>
      <c r="NTE205" s="14"/>
      <c r="NTF205" s="14"/>
      <c r="NTG205" s="14"/>
      <c r="NTH205" s="14"/>
      <c r="NTI205" s="14"/>
      <c r="NTJ205" s="14"/>
      <c r="NTK205" s="14"/>
      <c r="NTL205" s="14"/>
      <c r="NTM205" s="14"/>
      <c r="NTN205" s="14"/>
      <c r="NTO205" s="14"/>
      <c r="NTP205" s="14"/>
      <c r="NTQ205" s="14"/>
      <c r="NTR205" s="14"/>
      <c r="NTS205" s="14"/>
      <c r="NTT205" s="14"/>
      <c r="NTU205" s="14"/>
      <c r="NTV205" s="14"/>
      <c r="NTW205" s="14"/>
      <c r="NTX205" s="14"/>
      <c r="NTY205" s="14"/>
      <c r="NTZ205" s="14"/>
      <c r="NUA205" s="14"/>
      <c r="NUB205" s="14"/>
      <c r="NUC205" s="14"/>
      <c r="NUD205" s="14"/>
      <c r="NUE205" s="14"/>
      <c r="NUF205" s="14"/>
      <c r="NUG205" s="14"/>
      <c r="NUH205" s="14"/>
      <c r="NUI205" s="14"/>
      <c r="NUJ205" s="14"/>
      <c r="NUK205" s="14"/>
      <c r="NUL205" s="14"/>
      <c r="NUM205" s="14"/>
      <c r="NUN205" s="14"/>
      <c r="NUO205" s="14"/>
      <c r="NUP205" s="14"/>
      <c r="NUQ205" s="14"/>
      <c r="NUR205" s="14"/>
      <c r="NUS205" s="14"/>
      <c r="NUT205" s="14"/>
      <c r="NUU205" s="14"/>
      <c r="NUV205" s="14"/>
      <c r="NUW205" s="14"/>
      <c r="NUX205" s="14"/>
      <c r="NUY205" s="14"/>
      <c r="NUZ205" s="14"/>
      <c r="NVA205" s="14"/>
      <c r="NVB205" s="14"/>
      <c r="NVC205" s="14"/>
      <c r="NVD205" s="14"/>
      <c r="NVE205" s="14"/>
      <c r="NVF205" s="14"/>
      <c r="NVG205" s="14"/>
      <c r="NVH205" s="14"/>
      <c r="NVI205" s="14"/>
      <c r="NVJ205" s="14"/>
      <c r="NVK205" s="14"/>
      <c r="NVL205" s="14"/>
      <c r="NVM205" s="14"/>
      <c r="NVN205" s="14"/>
      <c r="NVO205" s="14"/>
      <c r="NVP205" s="14"/>
      <c r="NVQ205" s="14"/>
      <c r="NVR205" s="14"/>
      <c r="NVS205" s="14"/>
      <c r="NVT205" s="14"/>
      <c r="NVU205" s="14"/>
      <c r="NVV205" s="14"/>
      <c r="NVW205" s="14"/>
      <c r="NVX205" s="14"/>
      <c r="NVY205" s="14"/>
      <c r="NVZ205" s="14"/>
      <c r="NWA205" s="14"/>
      <c r="NWB205" s="14"/>
      <c r="NWC205" s="14"/>
      <c r="NWD205" s="14"/>
      <c r="NWE205" s="14"/>
      <c r="NWF205" s="14"/>
      <c r="NWG205" s="14"/>
      <c r="NWH205" s="14"/>
      <c r="NWI205" s="14"/>
      <c r="NWJ205" s="14"/>
      <c r="NWK205" s="14"/>
      <c r="NWL205" s="14"/>
      <c r="NWM205" s="14"/>
      <c r="NWN205" s="14"/>
      <c r="NWO205" s="14"/>
      <c r="NWP205" s="14"/>
      <c r="NWQ205" s="14"/>
      <c r="NWR205" s="14"/>
      <c r="NWS205" s="14"/>
      <c r="NWT205" s="14"/>
      <c r="NWU205" s="14"/>
      <c r="NWV205" s="14"/>
      <c r="NWW205" s="14"/>
      <c r="NWX205" s="14"/>
      <c r="NWY205" s="14"/>
      <c r="NWZ205" s="14"/>
      <c r="NXA205" s="14"/>
      <c r="NXB205" s="14"/>
      <c r="NXC205" s="14"/>
      <c r="NXD205" s="14"/>
      <c r="NXE205" s="14"/>
      <c r="NXF205" s="14"/>
      <c r="NXG205" s="14"/>
      <c r="NXH205" s="14"/>
      <c r="NXI205" s="14"/>
      <c r="NXJ205" s="14"/>
      <c r="NXK205" s="14"/>
      <c r="NXL205" s="14"/>
      <c r="NXM205" s="14"/>
      <c r="NXN205" s="14"/>
      <c r="NXO205" s="14"/>
      <c r="NXP205" s="14"/>
      <c r="NXQ205" s="14"/>
      <c r="NXR205" s="14"/>
      <c r="NXS205" s="14"/>
      <c r="NXT205" s="14"/>
      <c r="NXU205" s="14"/>
      <c r="NXV205" s="14"/>
      <c r="NXW205" s="14"/>
      <c r="NXX205" s="14"/>
      <c r="NXY205" s="14"/>
      <c r="NXZ205" s="14"/>
      <c r="NYA205" s="14"/>
      <c r="NYB205" s="14"/>
      <c r="NYC205" s="14"/>
      <c r="NYD205" s="14"/>
      <c r="NYE205" s="14"/>
      <c r="NYF205" s="14"/>
      <c r="NYG205" s="14"/>
      <c r="NYH205" s="14"/>
      <c r="NYI205" s="14"/>
      <c r="NYJ205" s="14"/>
      <c r="NYK205" s="14"/>
      <c r="NYL205" s="14"/>
      <c r="NYM205" s="14"/>
      <c r="NYN205" s="14"/>
      <c r="NYO205" s="14"/>
      <c r="NYP205" s="14"/>
      <c r="NYQ205" s="14"/>
      <c r="NYR205" s="14"/>
      <c r="NYS205" s="14"/>
      <c r="NYT205" s="14"/>
      <c r="NYU205" s="14"/>
      <c r="NYV205" s="14"/>
      <c r="NYW205" s="14"/>
      <c r="NYX205" s="14"/>
      <c r="NYY205" s="14"/>
      <c r="NYZ205" s="14"/>
      <c r="NZA205" s="14"/>
      <c r="NZB205" s="14"/>
      <c r="NZC205" s="14"/>
      <c r="NZD205" s="14"/>
      <c r="NZE205" s="14"/>
      <c r="NZF205" s="14"/>
      <c r="NZG205" s="14"/>
      <c r="NZH205" s="14"/>
      <c r="NZI205" s="14"/>
      <c r="NZJ205" s="14"/>
      <c r="NZK205" s="14"/>
      <c r="NZL205" s="14"/>
      <c r="NZM205" s="14"/>
      <c r="NZN205" s="14"/>
      <c r="NZO205" s="14"/>
      <c r="NZP205" s="14"/>
      <c r="NZQ205" s="14"/>
      <c r="NZR205" s="14"/>
      <c r="NZS205" s="14"/>
      <c r="NZT205" s="14"/>
      <c r="NZU205" s="14"/>
      <c r="NZV205" s="14"/>
      <c r="NZW205" s="14"/>
      <c r="NZX205" s="14"/>
      <c r="NZY205" s="14"/>
      <c r="NZZ205" s="14"/>
      <c r="OAA205" s="14"/>
      <c r="OAB205" s="14"/>
      <c r="OAC205" s="14"/>
      <c r="OAD205" s="14"/>
      <c r="OAE205" s="14"/>
      <c r="OAF205" s="14"/>
      <c r="OAG205" s="14"/>
      <c r="OAH205" s="14"/>
      <c r="OAI205" s="14"/>
      <c r="OAJ205" s="14"/>
      <c r="OAK205" s="14"/>
      <c r="OAL205" s="14"/>
      <c r="OAM205" s="14"/>
      <c r="OAN205" s="14"/>
      <c r="OAO205" s="14"/>
      <c r="OAP205" s="14"/>
      <c r="OAQ205" s="14"/>
      <c r="OAR205" s="14"/>
      <c r="OAS205" s="14"/>
      <c r="OAT205" s="14"/>
      <c r="OAU205" s="14"/>
      <c r="OAV205" s="14"/>
      <c r="OAW205" s="14"/>
      <c r="OAX205" s="14"/>
      <c r="OAY205" s="14"/>
      <c r="OAZ205" s="14"/>
      <c r="OBA205" s="14"/>
      <c r="OBB205" s="14"/>
      <c r="OBC205" s="14"/>
      <c r="OBD205" s="14"/>
      <c r="OBE205" s="14"/>
      <c r="OBF205" s="14"/>
      <c r="OBG205" s="14"/>
      <c r="OBH205" s="14"/>
      <c r="OBI205" s="14"/>
      <c r="OBJ205" s="14"/>
      <c r="OBK205" s="14"/>
      <c r="OBL205" s="14"/>
      <c r="OBM205" s="14"/>
      <c r="OBN205" s="14"/>
      <c r="OBO205" s="14"/>
      <c r="OBP205" s="14"/>
      <c r="OBQ205" s="14"/>
      <c r="OBR205" s="14"/>
      <c r="OBS205" s="14"/>
      <c r="OBT205" s="14"/>
      <c r="OBU205" s="14"/>
      <c r="OBV205" s="14"/>
      <c r="OBW205" s="14"/>
      <c r="OBX205" s="14"/>
      <c r="OBY205" s="14"/>
      <c r="OBZ205" s="14"/>
      <c r="OCA205" s="14"/>
      <c r="OCB205" s="14"/>
      <c r="OCC205" s="14"/>
      <c r="OCD205" s="14"/>
      <c r="OCE205" s="14"/>
      <c r="OCF205" s="14"/>
      <c r="OCG205" s="14"/>
      <c r="OCH205" s="14"/>
      <c r="OCI205" s="14"/>
      <c r="OCJ205" s="14"/>
      <c r="OCK205" s="14"/>
      <c r="OCL205" s="14"/>
      <c r="OCM205" s="14"/>
      <c r="OCN205" s="14"/>
      <c r="OCO205" s="14"/>
      <c r="OCP205" s="14"/>
      <c r="OCQ205" s="14"/>
      <c r="OCR205" s="14"/>
      <c r="OCS205" s="14"/>
      <c r="OCT205" s="14"/>
      <c r="OCU205" s="14"/>
      <c r="OCV205" s="14"/>
      <c r="OCW205" s="14"/>
      <c r="OCX205" s="14"/>
      <c r="OCY205" s="14"/>
      <c r="OCZ205" s="14"/>
      <c r="ODA205" s="14"/>
      <c r="ODB205" s="14"/>
      <c r="ODC205" s="14"/>
      <c r="ODD205" s="14"/>
      <c r="ODE205" s="14"/>
      <c r="ODF205" s="14"/>
      <c r="ODG205" s="14"/>
      <c r="ODH205" s="14"/>
      <c r="ODI205" s="14"/>
      <c r="ODJ205" s="14"/>
      <c r="ODK205" s="14"/>
      <c r="ODL205" s="14"/>
      <c r="ODM205" s="14"/>
      <c r="ODN205" s="14"/>
      <c r="ODO205" s="14"/>
      <c r="ODP205" s="14"/>
      <c r="ODQ205" s="14"/>
      <c r="ODR205" s="14"/>
      <c r="ODS205" s="14"/>
      <c r="ODT205" s="14"/>
      <c r="ODU205" s="14"/>
      <c r="ODV205" s="14"/>
      <c r="ODW205" s="14"/>
      <c r="ODX205" s="14"/>
      <c r="ODY205" s="14"/>
      <c r="ODZ205" s="14"/>
      <c r="OEA205" s="14"/>
      <c r="OEB205" s="14"/>
      <c r="OEC205" s="14"/>
      <c r="OED205" s="14"/>
      <c r="OEE205" s="14"/>
      <c r="OEF205" s="14"/>
      <c r="OEG205" s="14"/>
      <c r="OEH205" s="14"/>
      <c r="OEI205" s="14"/>
      <c r="OEJ205" s="14"/>
      <c r="OEK205" s="14"/>
      <c r="OEL205" s="14"/>
      <c r="OEM205" s="14"/>
      <c r="OEN205" s="14"/>
      <c r="OEO205" s="14"/>
      <c r="OEP205" s="14"/>
      <c r="OEQ205" s="14"/>
      <c r="OER205" s="14"/>
      <c r="OES205" s="14"/>
      <c r="OET205" s="14"/>
      <c r="OEU205" s="14"/>
      <c r="OEV205" s="14"/>
      <c r="OEW205" s="14"/>
      <c r="OEX205" s="14"/>
      <c r="OEY205" s="14"/>
      <c r="OEZ205" s="14"/>
      <c r="OFA205" s="14"/>
      <c r="OFB205" s="14"/>
      <c r="OFC205" s="14"/>
      <c r="OFD205" s="14"/>
      <c r="OFE205" s="14"/>
      <c r="OFF205" s="14"/>
      <c r="OFG205" s="14"/>
      <c r="OFH205" s="14"/>
      <c r="OFI205" s="14"/>
      <c r="OFJ205" s="14"/>
      <c r="OFK205" s="14"/>
      <c r="OFL205" s="14"/>
      <c r="OFM205" s="14"/>
      <c r="OFN205" s="14"/>
      <c r="OFO205" s="14"/>
      <c r="OFP205" s="14"/>
      <c r="OFQ205" s="14"/>
      <c r="OFR205" s="14"/>
      <c r="OFS205" s="14"/>
      <c r="OFT205" s="14"/>
      <c r="OFU205" s="14"/>
      <c r="OFV205" s="14"/>
      <c r="OFW205" s="14"/>
      <c r="OFX205" s="14"/>
      <c r="OFY205" s="14"/>
      <c r="OFZ205" s="14"/>
      <c r="OGA205" s="14"/>
      <c r="OGB205" s="14"/>
      <c r="OGC205" s="14"/>
      <c r="OGD205" s="14"/>
      <c r="OGE205" s="14"/>
      <c r="OGF205" s="14"/>
      <c r="OGG205" s="14"/>
      <c r="OGH205" s="14"/>
      <c r="OGI205" s="14"/>
      <c r="OGJ205" s="14"/>
      <c r="OGK205" s="14"/>
      <c r="OGL205" s="14"/>
      <c r="OGM205" s="14"/>
      <c r="OGN205" s="14"/>
      <c r="OGO205" s="14"/>
      <c r="OGP205" s="14"/>
      <c r="OGQ205" s="14"/>
      <c r="OGR205" s="14"/>
      <c r="OGS205" s="14"/>
      <c r="OGT205" s="14"/>
      <c r="OGU205" s="14"/>
      <c r="OGV205" s="14"/>
      <c r="OGW205" s="14"/>
      <c r="OGX205" s="14"/>
      <c r="OGY205" s="14"/>
      <c r="OGZ205" s="14"/>
      <c r="OHA205" s="14"/>
      <c r="OHB205" s="14"/>
      <c r="OHC205" s="14"/>
      <c r="OHD205" s="14"/>
      <c r="OHE205" s="14"/>
      <c r="OHF205" s="14"/>
      <c r="OHG205" s="14"/>
      <c r="OHH205" s="14"/>
      <c r="OHI205" s="14"/>
      <c r="OHJ205" s="14"/>
      <c r="OHK205" s="14"/>
      <c r="OHL205" s="14"/>
      <c r="OHM205" s="14"/>
      <c r="OHN205" s="14"/>
      <c r="OHO205" s="14"/>
      <c r="OHP205" s="14"/>
      <c r="OHQ205" s="14"/>
      <c r="OHR205" s="14"/>
      <c r="OHS205" s="14"/>
      <c r="OHT205" s="14"/>
      <c r="OHU205" s="14"/>
      <c r="OHV205" s="14"/>
      <c r="OHW205" s="14"/>
      <c r="OHX205" s="14"/>
      <c r="OHY205" s="14"/>
      <c r="OHZ205" s="14"/>
      <c r="OIA205" s="14"/>
      <c r="OIB205" s="14"/>
      <c r="OIC205" s="14"/>
      <c r="OID205" s="14"/>
      <c r="OIE205" s="14"/>
      <c r="OIF205" s="14"/>
      <c r="OIG205" s="14"/>
      <c r="OIH205" s="14"/>
      <c r="OII205" s="14"/>
      <c r="OIJ205" s="14"/>
      <c r="OIK205" s="14"/>
      <c r="OIL205" s="14"/>
      <c r="OIM205" s="14"/>
      <c r="OIN205" s="14"/>
      <c r="OIO205" s="14"/>
      <c r="OIP205" s="14"/>
      <c r="OIQ205" s="14"/>
      <c r="OIR205" s="14"/>
      <c r="OIS205" s="14"/>
      <c r="OIT205" s="14"/>
      <c r="OIU205" s="14"/>
      <c r="OIV205" s="14"/>
      <c r="OIW205" s="14"/>
      <c r="OIX205" s="14"/>
      <c r="OIY205" s="14"/>
      <c r="OIZ205" s="14"/>
      <c r="OJA205" s="14"/>
      <c r="OJB205" s="14"/>
      <c r="OJC205" s="14"/>
      <c r="OJD205" s="14"/>
      <c r="OJE205" s="14"/>
      <c r="OJF205" s="14"/>
      <c r="OJG205" s="14"/>
      <c r="OJH205" s="14"/>
      <c r="OJI205" s="14"/>
      <c r="OJJ205" s="14"/>
      <c r="OJK205" s="14"/>
      <c r="OJL205" s="14"/>
      <c r="OJM205" s="14"/>
      <c r="OJN205" s="14"/>
      <c r="OJO205" s="14"/>
      <c r="OJP205" s="14"/>
      <c r="OJQ205" s="14"/>
      <c r="OJR205" s="14"/>
      <c r="OJS205" s="14"/>
      <c r="OJT205" s="14"/>
      <c r="OJU205" s="14"/>
      <c r="OJV205" s="14"/>
      <c r="OJW205" s="14"/>
      <c r="OJX205" s="14"/>
      <c r="OJY205" s="14"/>
      <c r="OJZ205" s="14"/>
      <c r="OKA205" s="14"/>
      <c r="OKB205" s="14"/>
      <c r="OKC205" s="14"/>
      <c r="OKD205" s="14"/>
      <c r="OKE205" s="14"/>
      <c r="OKF205" s="14"/>
      <c r="OKG205" s="14"/>
      <c r="OKH205" s="14"/>
      <c r="OKI205" s="14"/>
      <c r="OKJ205" s="14"/>
      <c r="OKK205" s="14"/>
      <c r="OKL205" s="14"/>
      <c r="OKM205" s="14"/>
      <c r="OKN205" s="14"/>
      <c r="OKO205" s="14"/>
      <c r="OKP205" s="14"/>
      <c r="OKQ205" s="14"/>
      <c r="OKR205" s="14"/>
      <c r="OKS205" s="14"/>
      <c r="OKT205" s="14"/>
      <c r="OKU205" s="14"/>
      <c r="OKV205" s="14"/>
      <c r="OKW205" s="14"/>
      <c r="OKX205" s="14"/>
      <c r="OKY205" s="14"/>
      <c r="OKZ205" s="14"/>
      <c r="OLA205" s="14"/>
      <c r="OLB205" s="14"/>
      <c r="OLC205" s="14"/>
      <c r="OLD205" s="14"/>
      <c r="OLE205" s="14"/>
      <c r="OLF205" s="14"/>
      <c r="OLG205" s="14"/>
      <c r="OLH205" s="14"/>
      <c r="OLI205" s="14"/>
      <c r="OLJ205" s="14"/>
      <c r="OLK205" s="14"/>
      <c r="OLL205" s="14"/>
      <c r="OLM205" s="14"/>
      <c r="OLN205" s="14"/>
      <c r="OLO205" s="14"/>
      <c r="OLP205" s="14"/>
      <c r="OLQ205" s="14"/>
      <c r="OLR205" s="14"/>
      <c r="OLS205" s="14"/>
      <c r="OLT205" s="14"/>
      <c r="OLU205" s="14"/>
      <c r="OLV205" s="14"/>
      <c r="OLW205" s="14"/>
      <c r="OLX205" s="14"/>
      <c r="OLY205" s="14"/>
      <c r="OLZ205" s="14"/>
      <c r="OMA205" s="14"/>
      <c r="OMB205" s="14"/>
      <c r="OMC205" s="14"/>
      <c r="OMD205" s="14"/>
      <c r="OME205" s="14"/>
      <c r="OMF205" s="14"/>
      <c r="OMG205" s="14"/>
      <c r="OMH205" s="14"/>
      <c r="OMI205" s="14"/>
      <c r="OMJ205" s="14"/>
      <c r="OMK205" s="14"/>
      <c r="OML205" s="14"/>
      <c r="OMM205" s="14"/>
      <c r="OMN205" s="14"/>
      <c r="OMO205" s="14"/>
      <c r="OMP205" s="14"/>
      <c r="OMQ205" s="14"/>
      <c r="OMR205" s="14"/>
      <c r="OMS205" s="14"/>
      <c r="OMT205" s="14"/>
      <c r="OMU205" s="14"/>
      <c r="OMV205" s="14"/>
      <c r="OMW205" s="14"/>
      <c r="OMX205" s="14"/>
      <c r="OMY205" s="14"/>
      <c r="OMZ205" s="14"/>
      <c r="ONA205" s="14"/>
      <c r="ONB205" s="14"/>
      <c r="ONC205" s="14"/>
      <c r="OND205" s="14"/>
      <c r="ONE205" s="14"/>
      <c r="ONF205" s="14"/>
      <c r="ONG205" s="14"/>
      <c r="ONH205" s="14"/>
      <c r="ONI205" s="14"/>
      <c r="ONJ205" s="14"/>
      <c r="ONK205" s="14"/>
      <c r="ONL205" s="14"/>
      <c r="ONM205" s="14"/>
      <c r="ONN205" s="14"/>
      <c r="ONO205" s="14"/>
      <c r="ONP205" s="14"/>
      <c r="ONQ205" s="14"/>
      <c r="ONR205" s="14"/>
      <c r="ONS205" s="14"/>
      <c r="ONT205" s="14"/>
      <c r="ONU205" s="14"/>
      <c r="ONV205" s="14"/>
      <c r="ONW205" s="14"/>
      <c r="ONX205" s="14"/>
      <c r="ONY205" s="14"/>
      <c r="ONZ205" s="14"/>
      <c r="OOA205" s="14"/>
      <c r="OOB205" s="14"/>
      <c r="OOC205" s="14"/>
      <c r="OOD205" s="14"/>
      <c r="OOE205" s="14"/>
      <c r="OOF205" s="14"/>
      <c r="OOG205" s="14"/>
      <c r="OOH205" s="14"/>
      <c r="OOI205" s="14"/>
      <c r="OOJ205" s="14"/>
      <c r="OOK205" s="14"/>
      <c r="OOL205" s="14"/>
      <c r="OOM205" s="14"/>
      <c r="OON205" s="14"/>
      <c r="OOO205" s="14"/>
      <c r="OOP205" s="14"/>
      <c r="OOQ205" s="14"/>
      <c r="OOR205" s="14"/>
      <c r="OOS205" s="14"/>
      <c r="OOT205" s="14"/>
      <c r="OOU205" s="14"/>
      <c r="OOV205" s="14"/>
      <c r="OOW205" s="14"/>
      <c r="OOX205" s="14"/>
      <c r="OOY205" s="14"/>
      <c r="OOZ205" s="14"/>
      <c r="OPA205" s="14"/>
      <c r="OPB205" s="14"/>
      <c r="OPC205" s="14"/>
      <c r="OPD205" s="14"/>
      <c r="OPE205" s="14"/>
      <c r="OPF205" s="14"/>
      <c r="OPG205" s="14"/>
      <c r="OPH205" s="14"/>
      <c r="OPI205" s="14"/>
      <c r="OPJ205" s="14"/>
      <c r="OPK205" s="14"/>
      <c r="OPL205" s="14"/>
      <c r="OPM205" s="14"/>
      <c r="OPN205" s="14"/>
      <c r="OPO205" s="14"/>
      <c r="OPP205" s="14"/>
      <c r="OPQ205" s="14"/>
      <c r="OPR205" s="14"/>
      <c r="OPS205" s="14"/>
      <c r="OPT205" s="14"/>
      <c r="OPU205" s="14"/>
      <c r="OPV205" s="14"/>
      <c r="OPW205" s="14"/>
      <c r="OPX205" s="14"/>
      <c r="OPY205" s="14"/>
      <c r="OPZ205" s="14"/>
      <c r="OQA205" s="14"/>
      <c r="OQB205" s="14"/>
      <c r="OQC205" s="14"/>
      <c r="OQD205" s="14"/>
      <c r="OQE205" s="14"/>
      <c r="OQF205" s="14"/>
      <c r="OQG205" s="14"/>
      <c r="OQH205" s="14"/>
      <c r="OQI205" s="14"/>
      <c r="OQJ205" s="14"/>
      <c r="OQK205" s="14"/>
      <c r="OQL205" s="14"/>
      <c r="OQM205" s="14"/>
      <c r="OQN205" s="14"/>
      <c r="OQO205" s="14"/>
      <c r="OQP205" s="14"/>
      <c r="OQQ205" s="14"/>
      <c r="OQR205" s="14"/>
      <c r="OQS205" s="14"/>
      <c r="OQT205" s="14"/>
      <c r="OQU205" s="14"/>
      <c r="OQV205" s="14"/>
      <c r="OQW205" s="14"/>
      <c r="OQX205" s="14"/>
      <c r="OQY205" s="14"/>
      <c r="OQZ205" s="14"/>
      <c r="ORA205" s="14"/>
      <c r="ORB205" s="14"/>
      <c r="ORC205" s="14"/>
      <c r="ORD205" s="14"/>
      <c r="ORE205" s="14"/>
      <c r="ORF205" s="14"/>
      <c r="ORG205" s="14"/>
      <c r="ORH205" s="14"/>
      <c r="ORI205" s="14"/>
      <c r="ORJ205" s="14"/>
      <c r="ORK205" s="14"/>
      <c r="ORL205" s="14"/>
      <c r="ORM205" s="14"/>
      <c r="ORN205" s="14"/>
      <c r="ORO205" s="14"/>
      <c r="ORP205" s="14"/>
      <c r="ORQ205" s="14"/>
      <c r="ORR205" s="14"/>
      <c r="ORS205" s="14"/>
      <c r="ORT205" s="14"/>
      <c r="ORU205" s="14"/>
      <c r="ORV205" s="14"/>
      <c r="ORW205" s="14"/>
      <c r="ORX205" s="14"/>
      <c r="ORY205" s="14"/>
      <c r="ORZ205" s="14"/>
      <c r="OSA205" s="14"/>
      <c r="OSB205" s="14"/>
      <c r="OSC205" s="14"/>
      <c r="OSD205" s="14"/>
      <c r="OSE205" s="14"/>
      <c r="OSF205" s="14"/>
      <c r="OSG205" s="14"/>
      <c r="OSH205" s="14"/>
      <c r="OSI205" s="14"/>
      <c r="OSJ205" s="14"/>
      <c r="OSK205" s="14"/>
      <c r="OSL205" s="14"/>
      <c r="OSM205" s="14"/>
      <c r="OSN205" s="14"/>
      <c r="OSO205" s="14"/>
      <c r="OSP205" s="14"/>
      <c r="OSQ205" s="14"/>
      <c r="OSR205" s="14"/>
      <c r="OSS205" s="14"/>
      <c r="OST205" s="14"/>
      <c r="OSU205" s="14"/>
      <c r="OSV205" s="14"/>
      <c r="OSW205" s="14"/>
      <c r="OSX205" s="14"/>
      <c r="OSY205" s="14"/>
      <c r="OSZ205" s="14"/>
      <c r="OTA205" s="14"/>
      <c r="OTB205" s="14"/>
      <c r="OTC205" s="14"/>
      <c r="OTD205" s="14"/>
      <c r="OTE205" s="14"/>
      <c r="OTF205" s="14"/>
      <c r="OTG205" s="14"/>
      <c r="OTH205" s="14"/>
      <c r="OTI205" s="14"/>
      <c r="OTJ205" s="14"/>
      <c r="OTK205" s="14"/>
      <c r="OTL205" s="14"/>
      <c r="OTM205" s="14"/>
      <c r="OTN205" s="14"/>
      <c r="OTO205" s="14"/>
      <c r="OTP205" s="14"/>
      <c r="OTQ205" s="14"/>
      <c r="OTR205" s="14"/>
      <c r="OTS205" s="14"/>
      <c r="OTT205" s="14"/>
      <c r="OTU205" s="14"/>
      <c r="OTV205" s="14"/>
      <c r="OTW205" s="14"/>
      <c r="OTX205" s="14"/>
      <c r="OTY205" s="14"/>
      <c r="OTZ205" s="14"/>
      <c r="OUA205" s="14"/>
      <c r="OUB205" s="14"/>
      <c r="OUC205" s="14"/>
      <c r="OUD205" s="14"/>
      <c r="OUE205" s="14"/>
      <c r="OUF205" s="14"/>
      <c r="OUG205" s="14"/>
      <c r="OUH205" s="14"/>
      <c r="OUI205" s="14"/>
      <c r="OUJ205" s="14"/>
      <c r="OUK205" s="14"/>
      <c r="OUL205" s="14"/>
      <c r="OUM205" s="14"/>
      <c r="OUN205" s="14"/>
      <c r="OUO205" s="14"/>
      <c r="OUP205" s="14"/>
      <c r="OUQ205" s="14"/>
      <c r="OUR205" s="14"/>
      <c r="OUS205" s="14"/>
      <c r="OUT205" s="14"/>
      <c r="OUU205" s="14"/>
      <c r="OUV205" s="14"/>
      <c r="OUW205" s="14"/>
      <c r="OUX205" s="14"/>
      <c r="OUY205" s="14"/>
      <c r="OUZ205" s="14"/>
      <c r="OVA205" s="14"/>
      <c r="OVB205" s="14"/>
      <c r="OVC205" s="14"/>
      <c r="OVD205" s="14"/>
      <c r="OVE205" s="14"/>
      <c r="OVF205" s="14"/>
      <c r="OVG205" s="14"/>
      <c r="OVH205" s="14"/>
      <c r="OVI205" s="14"/>
      <c r="OVJ205" s="14"/>
      <c r="OVK205" s="14"/>
      <c r="OVL205" s="14"/>
      <c r="OVM205" s="14"/>
      <c r="OVN205" s="14"/>
      <c r="OVO205" s="14"/>
      <c r="OVP205" s="14"/>
      <c r="OVQ205" s="14"/>
      <c r="OVR205" s="14"/>
      <c r="OVS205" s="14"/>
      <c r="OVT205" s="14"/>
      <c r="OVU205" s="14"/>
      <c r="OVV205" s="14"/>
      <c r="OVW205" s="14"/>
      <c r="OVX205" s="14"/>
      <c r="OVY205" s="14"/>
      <c r="OVZ205" s="14"/>
      <c r="OWA205" s="14"/>
      <c r="OWB205" s="14"/>
      <c r="OWC205" s="14"/>
      <c r="OWD205" s="14"/>
      <c r="OWE205" s="14"/>
      <c r="OWF205" s="14"/>
      <c r="OWG205" s="14"/>
      <c r="OWH205" s="14"/>
      <c r="OWI205" s="14"/>
      <c r="OWJ205" s="14"/>
      <c r="OWK205" s="14"/>
      <c r="OWL205" s="14"/>
      <c r="OWM205" s="14"/>
      <c r="OWN205" s="14"/>
      <c r="OWO205" s="14"/>
      <c r="OWP205" s="14"/>
      <c r="OWQ205" s="14"/>
      <c r="OWR205" s="14"/>
      <c r="OWS205" s="14"/>
      <c r="OWT205" s="14"/>
      <c r="OWU205" s="14"/>
      <c r="OWV205" s="14"/>
      <c r="OWW205" s="14"/>
      <c r="OWX205" s="14"/>
      <c r="OWY205" s="14"/>
      <c r="OWZ205" s="14"/>
      <c r="OXA205" s="14"/>
      <c r="OXB205" s="14"/>
      <c r="OXC205" s="14"/>
      <c r="OXD205" s="14"/>
      <c r="OXE205" s="14"/>
      <c r="OXF205" s="14"/>
      <c r="OXG205" s="14"/>
      <c r="OXH205" s="14"/>
      <c r="OXI205" s="14"/>
      <c r="OXJ205" s="14"/>
      <c r="OXK205" s="14"/>
      <c r="OXL205" s="14"/>
      <c r="OXM205" s="14"/>
      <c r="OXN205" s="14"/>
      <c r="OXO205" s="14"/>
      <c r="OXP205" s="14"/>
      <c r="OXQ205" s="14"/>
      <c r="OXR205" s="14"/>
      <c r="OXS205" s="14"/>
      <c r="OXT205" s="14"/>
      <c r="OXU205" s="14"/>
      <c r="OXV205" s="14"/>
      <c r="OXW205" s="14"/>
      <c r="OXX205" s="14"/>
      <c r="OXY205" s="14"/>
      <c r="OXZ205" s="14"/>
      <c r="OYA205" s="14"/>
      <c r="OYB205" s="14"/>
      <c r="OYC205" s="14"/>
      <c r="OYD205" s="14"/>
      <c r="OYE205" s="14"/>
      <c r="OYF205" s="14"/>
      <c r="OYG205" s="14"/>
      <c r="OYH205" s="14"/>
      <c r="OYI205" s="14"/>
      <c r="OYJ205" s="14"/>
      <c r="OYK205" s="14"/>
      <c r="OYL205" s="14"/>
      <c r="OYM205" s="14"/>
      <c r="OYN205" s="14"/>
      <c r="OYO205" s="14"/>
      <c r="OYP205" s="14"/>
      <c r="OYQ205" s="14"/>
      <c r="OYR205" s="14"/>
      <c r="OYS205" s="14"/>
      <c r="OYT205" s="14"/>
      <c r="OYU205" s="14"/>
      <c r="OYV205" s="14"/>
      <c r="OYW205" s="14"/>
      <c r="OYX205" s="14"/>
      <c r="OYY205" s="14"/>
      <c r="OYZ205" s="14"/>
      <c r="OZA205" s="14"/>
      <c r="OZB205" s="14"/>
      <c r="OZC205" s="14"/>
      <c r="OZD205" s="14"/>
      <c r="OZE205" s="14"/>
      <c r="OZF205" s="14"/>
      <c r="OZG205" s="14"/>
      <c r="OZH205" s="14"/>
      <c r="OZI205" s="14"/>
      <c r="OZJ205" s="14"/>
      <c r="OZK205" s="14"/>
      <c r="OZL205" s="14"/>
      <c r="OZM205" s="14"/>
      <c r="OZN205" s="14"/>
      <c r="OZO205" s="14"/>
      <c r="OZP205" s="14"/>
      <c r="OZQ205" s="14"/>
      <c r="OZR205" s="14"/>
      <c r="OZS205" s="14"/>
      <c r="OZT205" s="14"/>
      <c r="OZU205" s="14"/>
      <c r="OZV205" s="14"/>
      <c r="OZW205" s="14"/>
      <c r="OZX205" s="14"/>
      <c r="OZY205" s="14"/>
      <c r="OZZ205" s="14"/>
      <c r="PAA205" s="14"/>
      <c r="PAB205" s="14"/>
      <c r="PAC205" s="14"/>
      <c r="PAD205" s="14"/>
      <c r="PAE205" s="14"/>
      <c r="PAF205" s="14"/>
      <c r="PAG205" s="14"/>
      <c r="PAH205" s="14"/>
      <c r="PAI205" s="14"/>
      <c r="PAJ205" s="14"/>
      <c r="PAK205" s="14"/>
      <c r="PAL205" s="14"/>
      <c r="PAM205" s="14"/>
      <c r="PAN205" s="14"/>
      <c r="PAO205" s="14"/>
      <c r="PAP205" s="14"/>
      <c r="PAQ205" s="14"/>
      <c r="PAR205" s="14"/>
      <c r="PAS205" s="14"/>
      <c r="PAT205" s="14"/>
      <c r="PAU205" s="14"/>
      <c r="PAV205" s="14"/>
      <c r="PAW205" s="14"/>
      <c r="PAX205" s="14"/>
      <c r="PAY205" s="14"/>
      <c r="PAZ205" s="14"/>
      <c r="PBA205" s="14"/>
      <c r="PBB205" s="14"/>
      <c r="PBC205" s="14"/>
      <c r="PBD205" s="14"/>
      <c r="PBE205" s="14"/>
      <c r="PBF205" s="14"/>
      <c r="PBG205" s="14"/>
      <c r="PBH205" s="14"/>
      <c r="PBI205" s="14"/>
      <c r="PBJ205" s="14"/>
      <c r="PBK205" s="14"/>
      <c r="PBL205" s="14"/>
      <c r="PBM205" s="14"/>
      <c r="PBN205" s="14"/>
      <c r="PBO205" s="14"/>
      <c r="PBP205" s="14"/>
      <c r="PBQ205" s="14"/>
      <c r="PBR205" s="14"/>
      <c r="PBS205" s="14"/>
      <c r="PBT205" s="14"/>
      <c r="PBU205" s="14"/>
      <c r="PBV205" s="14"/>
      <c r="PBW205" s="14"/>
      <c r="PBX205" s="14"/>
      <c r="PBY205" s="14"/>
      <c r="PBZ205" s="14"/>
      <c r="PCA205" s="14"/>
      <c r="PCB205" s="14"/>
      <c r="PCC205" s="14"/>
      <c r="PCD205" s="14"/>
      <c r="PCE205" s="14"/>
      <c r="PCF205" s="14"/>
      <c r="PCG205" s="14"/>
      <c r="PCH205" s="14"/>
      <c r="PCI205" s="14"/>
      <c r="PCJ205" s="14"/>
      <c r="PCK205" s="14"/>
      <c r="PCL205" s="14"/>
      <c r="PCM205" s="14"/>
      <c r="PCN205" s="14"/>
      <c r="PCO205" s="14"/>
      <c r="PCP205" s="14"/>
      <c r="PCQ205" s="14"/>
      <c r="PCR205" s="14"/>
      <c r="PCS205" s="14"/>
      <c r="PCT205" s="14"/>
      <c r="PCU205" s="14"/>
      <c r="PCV205" s="14"/>
      <c r="PCW205" s="14"/>
      <c r="PCX205" s="14"/>
      <c r="PCY205" s="14"/>
      <c r="PCZ205" s="14"/>
      <c r="PDA205" s="14"/>
      <c r="PDB205" s="14"/>
      <c r="PDC205" s="14"/>
      <c r="PDD205" s="14"/>
      <c r="PDE205" s="14"/>
      <c r="PDF205" s="14"/>
      <c r="PDG205" s="14"/>
      <c r="PDH205" s="14"/>
      <c r="PDI205" s="14"/>
      <c r="PDJ205" s="14"/>
      <c r="PDK205" s="14"/>
      <c r="PDL205" s="14"/>
      <c r="PDM205" s="14"/>
      <c r="PDN205" s="14"/>
      <c r="PDO205" s="14"/>
      <c r="PDP205" s="14"/>
      <c r="PDQ205" s="14"/>
      <c r="PDR205" s="14"/>
      <c r="PDS205" s="14"/>
      <c r="PDT205" s="14"/>
      <c r="PDU205" s="14"/>
      <c r="PDV205" s="14"/>
      <c r="PDW205" s="14"/>
      <c r="PDX205" s="14"/>
      <c r="PDY205" s="14"/>
      <c r="PDZ205" s="14"/>
      <c r="PEA205" s="14"/>
      <c r="PEB205" s="14"/>
      <c r="PEC205" s="14"/>
      <c r="PED205" s="14"/>
      <c r="PEE205" s="14"/>
      <c r="PEF205" s="14"/>
      <c r="PEG205" s="14"/>
      <c r="PEH205" s="14"/>
      <c r="PEI205" s="14"/>
      <c r="PEJ205" s="14"/>
      <c r="PEK205" s="14"/>
      <c r="PEL205" s="14"/>
      <c r="PEM205" s="14"/>
      <c r="PEN205" s="14"/>
      <c r="PEO205" s="14"/>
      <c r="PEP205" s="14"/>
      <c r="PEQ205" s="14"/>
      <c r="PER205" s="14"/>
      <c r="PES205" s="14"/>
      <c r="PET205" s="14"/>
      <c r="PEU205" s="14"/>
      <c r="PEV205" s="14"/>
      <c r="PEW205" s="14"/>
      <c r="PEX205" s="14"/>
      <c r="PEY205" s="14"/>
      <c r="PEZ205" s="14"/>
      <c r="PFA205" s="14"/>
      <c r="PFB205" s="14"/>
      <c r="PFC205" s="14"/>
      <c r="PFD205" s="14"/>
      <c r="PFE205" s="14"/>
      <c r="PFF205" s="14"/>
      <c r="PFG205" s="14"/>
      <c r="PFH205" s="14"/>
      <c r="PFI205" s="14"/>
      <c r="PFJ205" s="14"/>
      <c r="PFK205" s="14"/>
      <c r="PFL205" s="14"/>
      <c r="PFM205" s="14"/>
      <c r="PFN205" s="14"/>
      <c r="PFO205" s="14"/>
      <c r="PFP205" s="14"/>
      <c r="PFQ205" s="14"/>
      <c r="PFR205" s="14"/>
      <c r="PFS205" s="14"/>
      <c r="PFT205" s="14"/>
      <c r="PFU205" s="14"/>
      <c r="PFV205" s="14"/>
      <c r="PFW205" s="14"/>
      <c r="PFX205" s="14"/>
      <c r="PFY205" s="14"/>
      <c r="PFZ205" s="14"/>
      <c r="PGA205" s="14"/>
      <c r="PGB205" s="14"/>
      <c r="PGC205" s="14"/>
      <c r="PGD205" s="14"/>
      <c r="PGE205" s="14"/>
      <c r="PGF205" s="14"/>
      <c r="PGG205" s="14"/>
      <c r="PGH205" s="14"/>
      <c r="PGI205" s="14"/>
      <c r="PGJ205" s="14"/>
      <c r="PGK205" s="14"/>
      <c r="PGL205" s="14"/>
      <c r="PGM205" s="14"/>
      <c r="PGN205" s="14"/>
      <c r="PGO205" s="14"/>
      <c r="PGP205" s="14"/>
      <c r="PGQ205" s="14"/>
      <c r="PGR205" s="14"/>
      <c r="PGS205" s="14"/>
      <c r="PGT205" s="14"/>
      <c r="PGU205" s="14"/>
      <c r="PGV205" s="14"/>
      <c r="PGW205" s="14"/>
      <c r="PGX205" s="14"/>
      <c r="PGY205" s="14"/>
      <c r="PGZ205" s="14"/>
      <c r="PHA205" s="14"/>
      <c r="PHB205" s="14"/>
      <c r="PHC205" s="14"/>
      <c r="PHD205" s="14"/>
      <c r="PHE205" s="14"/>
      <c r="PHF205" s="14"/>
      <c r="PHG205" s="14"/>
      <c r="PHH205" s="14"/>
      <c r="PHI205" s="14"/>
      <c r="PHJ205" s="14"/>
      <c r="PHK205" s="14"/>
      <c r="PHL205" s="14"/>
      <c r="PHM205" s="14"/>
      <c r="PHN205" s="14"/>
      <c r="PHO205" s="14"/>
      <c r="PHP205" s="14"/>
      <c r="PHQ205" s="14"/>
      <c r="PHR205" s="14"/>
      <c r="PHS205" s="14"/>
      <c r="PHT205" s="14"/>
      <c r="PHU205" s="14"/>
      <c r="PHV205" s="14"/>
      <c r="PHW205" s="14"/>
      <c r="PHX205" s="14"/>
      <c r="PHY205" s="14"/>
      <c r="PHZ205" s="14"/>
      <c r="PIA205" s="14"/>
      <c r="PIB205" s="14"/>
      <c r="PIC205" s="14"/>
      <c r="PID205" s="14"/>
      <c r="PIE205" s="14"/>
      <c r="PIF205" s="14"/>
      <c r="PIG205" s="14"/>
      <c r="PIH205" s="14"/>
      <c r="PII205" s="14"/>
      <c r="PIJ205" s="14"/>
      <c r="PIK205" s="14"/>
      <c r="PIL205" s="14"/>
      <c r="PIM205" s="14"/>
      <c r="PIN205" s="14"/>
      <c r="PIO205" s="14"/>
      <c r="PIP205" s="14"/>
      <c r="PIQ205" s="14"/>
      <c r="PIR205" s="14"/>
      <c r="PIS205" s="14"/>
      <c r="PIT205" s="14"/>
      <c r="PIU205" s="14"/>
      <c r="PIV205" s="14"/>
      <c r="PIW205" s="14"/>
      <c r="PIX205" s="14"/>
      <c r="PIY205" s="14"/>
      <c r="PIZ205" s="14"/>
      <c r="PJA205" s="14"/>
      <c r="PJB205" s="14"/>
      <c r="PJC205" s="14"/>
      <c r="PJD205" s="14"/>
      <c r="PJE205" s="14"/>
      <c r="PJF205" s="14"/>
      <c r="PJG205" s="14"/>
      <c r="PJH205" s="14"/>
      <c r="PJI205" s="14"/>
      <c r="PJJ205" s="14"/>
      <c r="PJK205" s="14"/>
      <c r="PJL205" s="14"/>
      <c r="PJM205" s="14"/>
      <c r="PJN205" s="14"/>
      <c r="PJO205" s="14"/>
      <c r="PJP205" s="14"/>
      <c r="PJQ205" s="14"/>
      <c r="PJR205" s="14"/>
      <c r="PJS205" s="14"/>
      <c r="PJT205" s="14"/>
      <c r="PJU205" s="14"/>
      <c r="PJV205" s="14"/>
      <c r="PJW205" s="14"/>
      <c r="PJX205" s="14"/>
      <c r="PJY205" s="14"/>
      <c r="PJZ205" s="14"/>
      <c r="PKA205" s="14"/>
      <c r="PKB205" s="14"/>
      <c r="PKC205" s="14"/>
      <c r="PKD205" s="14"/>
      <c r="PKE205" s="14"/>
      <c r="PKF205" s="14"/>
      <c r="PKG205" s="14"/>
      <c r="PKH205" s="14"/>
      <c r="PKI205" s="14"/>
      <c r="PKJ205" s="14"/>
      <c r="PKK205" s="14"/>
      <c r="PKL205" s="14"/>
      <c r="PKM205" s="14"/>
      <c r="PKN205" s="14"/>
      <c r="PKO205" s="14"/>
      <c r="PKP205" s="14"/>
      <c r="PKQ205" s="14"/>
      <c r="PKR205" s="14"/>
      <c r="PKS205" s="14"/>
      <c r="PKT205" s="14"/>
      <c r="PKU205" s="14"/>
      <c r="PKV205" s="14"/>
      <c r="PKW205" s="14"/>
      <c r="PKX205" s="14"/>
      <c r="PKY205" s="14"/>
      <c r="PKZ205" s="14"/>
      <c r="PLA205" s="14"/>
      <c r="PLB205" s="14"/>
      <c r="PLC205" s="14"/>
      <c r="PLD205" s="14"/>
      <c r="PLE205" s="14"/>
      <c r="PLF205" s="14"/>
      <c r="PLG205" s="14"/>
      <c r="PLH205" s="14"/>
      <c r="PLI205" s="14"/>
      <c r="PLJ205" s="14"/>
      <c r="PLK205" s="14"/>
      <c r="PLL205" s="14"/>
      <c r="PLM205" s="14"/>
      <c r="PLN205" s="14"/>
      <c r="PLO205" s="14"/>
      <c r="PLP205" s="14"/>
      <c r="PLQ205" s="14"/>
      <c r="PLR205" s="14"/>
      <c r="PLS205" s="14"/>
      <c r="PLT205" s="14"/>
      <c r="PLU205" s="14"/>
      <c r="PLV205" s="14"/>
      <c r="PLW205" s="14"/>
      <c r="PLX205" s="14"/>
      <c r="PLY205" s="14"/>
      <c r="PLZ205" s="14"/>
      <c r="PMA205" s="14"/>
      <c r="PMB205" s="14"/>
      <c r="PMC205" s="14"/>
      <c r="PMD205" s="14"/>
      <c r="PME205" s="14"/>
      <c r="PMF205" s="14"/>
      <c r="PMG205" s="14"/>
      <c r="PMH205" s="14"/>
      <c r="PMI205" s="14"/>
      <c r="PMJ205" s="14"/>
      <c r="PMK205" s="14"/>
      <c r="PML205" s="14"/>
      <c r="PMM205" s="14"/>
      <c r="PMN205" s="14"/>
      <c r="PMO205" s="14"/>
      <c r="PMP205" s="14"/>
      <c r="PMQ205" s="14"/>
      <c r="PMR205" s="14"/>
      <c r="PMS205" s="14"/>
      <c r="PMT205" s="14"/>
      <c r="PMU205" s="14"/>
      <c r="PMV205" s="14"/>
      <c r="PMW205" s="14"/>
      <c r="PMX205" s="14"/>
      <c r="PMY205" s="14"/>
      <c r="PMZ205" s="14"/>
      <c r="PNA205" s="14"/>
      <c r="PNB205" s="14"/>
      <c r="PNC205" s="14"/>
      <c r="PND205" s="14"/>
      <c r="PNE205" s="14"/>
      <c r="PNF205" s="14"/>
      <c r="PNG205" s="14"/>
      <c r="PNH205" s="14"/>
      <c r="PNI205" s="14"/>
      <c r="PNJ205" s="14"/>
      <c r="PNK205" s="14"/>
      <c r="PNL205" s="14"/>
      <c r="PNM205" s="14"/>
      <c r="PNN205" s="14"/>
      <c r="PNO205" s="14"/>
      <c r="PNP205" s="14"/>
      <c r="PNQ205" s="14"/>
      <c r="PNR205" s="14"/>
      <c r="PNS205" s="14"/>
      <c r="PNT205" s="14"/>
      <c r="PNU205" s="14"/>
      <c r="PNV205" s="14"/>
      <c r="PNW205" s="14"/>
      <c r="PNX205" s="14"/>
      <c r="PNY205" s="14"/>
      <c r="PNZ205" s="14"/>
      <c r="POA205" s="14"/>
      <c r="POB205" s="14"/>
      <c r="POC205" s="14"/>
      <c r="POD205" s="14"/>
      <c r="POE205" s="14"/>
      <c r="POF205" s="14"/>
      <c r="POG205" s="14"/>
      <c r="POH205" s="14"/>
      <c r="POI205" s="14"/>
      <c r="POJ205" s="14"/>
      <c r="POK205" s="14"/>
      <c r="POL205" s="14"/>
      <c r="POM205" s="14"/>
      <c r="PON205" s="14"/>
      <c r="POO205" s="14"/>
      <c r="POP205" s="14"/>
      <c r="POQ205" s="14"/>
      <c r="POR205" s="14"/>
      <c r="POS205" s="14"/>
      <c r="POT205" s="14"/>
      <c r="POU205" s="14"/>
      <c r="POV205" s="14"/>
      <c r="POW205" s="14"/>
      <c r="POX205" s="14"/>
      <c r="POY205" s="14"/>
      <c r="POZ205" s="14"/>
      <c r="PPA205" s="14"/>
      <c r="PPB205" s="14"/>
      <c r="PPC205" s="14"/>
      <c r="PPD205" s="14"/>
      <c r="PPE205" s="14"/>
      <c r="PPF205" s="14"/>
      <c r="PPG205" s="14"/>
      <c r="PPH205" s="14"/>
      <c r="PPI205" s="14"/>
      <c r="PPJ205" s="14"/>
      <c r="PPK205" s="14"/>
      <c r="PPL205" s="14"/>
      <c r="PPM205" s="14"/>
      <c r="PPN205" s="14"/>
      <c r="PPO205" s="14"/>
      <c r="PPP205" s="14"/>
      <c r="PPQ205" s="14"/>
      <c r="PPR205" s="14"/>
      <c r="PPS205" s="14"/>
      <c r="PPT205" s="14"/>
      <c r="PPU205" s="14"/>
      <c r="PPV205" s="14"/>
      <c r="PPW205" s="14"/>
      <c r="PPX205" s="14"/>
      <c r="PPY205" s="14"/>
      <c r="PPZ205" s="14"/>
      <c r="PQA205" s="14"/>
      <c r="PQB205" s="14"/>
      <c r="PQC205" s="14"/>
      <c r="PQD205" s="14"/>
      <c r="PQE205" s="14"/>
      <c r="PQF205" s="14"/>
      <c r="PQG205" s="14"/>
      <c r="PQH205" s="14"/>
      <c r="PQI205" s="14"/>
      <c r="PQJ205" s="14"/>
      <c r="PQK205" s="14"/>
      <c r="PQL205" s="14"/>
      <c r="PQM205" s="14"/>
      <c r="PQN205" s="14"/>
      <c r="PQO205" s="14"/>
      <c r="PQP205" s="14"/>
      <c r="PQQ205" s="14"/>
      <c r="PQR205" s="14"/>
      <c r="PQS205" s="14"/>
      <c r="PQT205" s="14"/>
      <c r="PQU205" s="14"/>
      <c r="PQV205" s="14"/>
      <c r="PQW205" s="14"/>
      <c r="PQX205" s="14"/>
      <c r="PQY205" s="14"/>
      <c r="PQZ205" s="14"/>
      <c r="PRA205" s="14"/>
      <c r="PRB205" s="14"/>
      <c r="PRC205" s="14"/>
      <c r="PRD205" s="14"/>
      <c r="PRE205" s="14"/>
      <c r="PRF205" s="14"/>
      <c r="PRG205" s="14"/>
      <c r="PRH205" s="14"/>
      <c r="PRI205" s="14"/>
      <c r="PRJ205" s="14"/>
      <c r="PRK205" s="14"/>
      <c r="PRL205" s="14"/>
      <c r="PRM205" s="14"/>
      <c r="PRN205" s="14"/>
      <c r="PRO205" s="14"/>
      <c r="PRP205" s="14"/>
      <c r="PRQ205" s="14"/>
      <c r="PRR205" s="14"/>
      <c r="PRS205" s="14"/>
      <c r="PRT205" s="14"/>
      <c r="PRU205" s="14"/>
      <c r="PRV205" s="14"/>
      <c r="PRW205" s="14"/>
      <c r="PRX205" s="14"/>
      <c r="PRY205" s="14"/>
      <c r="PRZ205" s="14"/>
      <c r="PSA205" s="14"/>
      <c r="PSB205" s="14"/>
      <c r="PSC205" s="14"/>
      <c r="PSD205" s="14"/>
      <c r="PSE205" s="14"/>
      <c r="PSF205" s="14"/>
      <c r="PSG205" s="14"/>
      <c r="PSH205" s="14"/>
      <c r="PSI205" s="14"/>
      <c r="PSJ205" s="14"/>
      <c r="PSK205" s="14"/>
      <c r="PSL205" s="14"/>
      <c r="PSM205" s="14"/>
      <c r="PSN205" s="14"/>
      <c r="PSO205" s="14"/>
      <c r="PSP205" s="14"/>
      <c r="PSQ205" s="14"/>
      <c r="PSR205" s="14"/>
      <c r="PSS205" s="14"/>
      <c r="PST205" s="14"/>
      <c r="PSU205" s="14"/>
      <c r="PSV205" s="14"/>
      <c r="PSW205" s="14"/>
      <c r="PSX205" s="14"/>
      <c r="PSY205" s="14"/>
      <c r="PSZ205" s="14"/>
      <c r="PTA205" s="14"/>
      <c r="PTB205" s="14"/>
      <c r="PTC205" s="14"/>
      <c r="PTD205" s="14"/>
      <c r="PTE205" s="14"/>
      <c r="PTF205" s="14"/>
      <c r="PTG205" s="14"/>
      <c r="PTH205" s="14"/>
      <c r="PTI205" s="14"/>
      <c r="PTJ205" s="14"/>
      <c r="PTK205" s="14"/>
      <c r="PTL205" s="14"/>
      <c r="PTM205" s="14"/>
      <c r="PTN205" s="14"/>
      <c r="PTO205" s="14"/>
      <c r="PTP205" s="14"/>
      <c r="PTQ205" s="14"/>
      <c r="PTR205" s="14"/>
      <c r="PTS205" s="14"/>
      <c r="PTT205" s="14"/>
      <c r="PTU205" s="14"/>
      <c r="PTV205" s="14"/>
      <c r="PTW205" s="14"/>
      <c r="PTX205" s="14"/>
      <c r="PTY205" s="14"/>
      <c r="PTZ205" s="14"/>
      <c r="PUA205" s="14"/>
      <c r="PUB205" s="14"/>
      <c r="PUC205" s="14"/>
      <c r="PUD205" s="14"/>
      <c r="PUE205" s="14"/>
      <c r="PUF205" s="14"/>
      <c r="PUG205" s="14"/>
      <c r="PUH205" s="14"/>
      <c r="PUI205" s="14"/>
      <c r="PUJ205" s="14"/>
      <c r="PUK205" s="14"/>
      <c r="PUL205" s="14"/>
      <c r="PUM205" s="14"/>
      <c r="PUN205" s="14"/>
      <c r="PUO205" s="14"/>
      <c r="PUP205" s="14"/>
      <c r="PUQ205" s="14"/>
      <c r="PUR205" s="14"/>
      <c r="PUS205" s="14"/>
      <c r="PUT205" s="14"/>
      <c r="PUU205" s="14"/>
      <c r="PUV205" s="14"/>
      <c r="PUW205" s="14"/>
      <c r="PUX205" s="14"/>
      <c r="PUY205" s="14"/>
      <c r="PUZ205" s="14"/>
      <c r="PVA205" s="14"/>
      <c r="PVB205" s="14"/>
      <c r="PVC205" s="14"/>
      <c r="PVD205" s="14"/>
      <c r="PVE205" s="14"/>
      <c r="PVF205" s="14"/>
      <c r="PVG205" s="14"/>
      <c r="PVH205" s="14"/>
      <c r="PVI205" s="14"/>
      <c r="PVJ205" s="14"/>
      <c r="PVK205" s="14"/>
      <c r="PVL205" s="14"/>
      <c r="PVM205" s="14"/>
      <c r="PVN205" s="14"/>
      <c r="PVO205" s="14"/>
      <c r="PVP205" s="14"/>
      <c r="PVQ205" s="14"/>
      <c r="PVR205" s="14"/>
      <c r="PVS205" s="14"/>
      <c r="PVT205" s="14"/>
      <c r="PVU205" s="14"/>
      <c r="PVV205" s="14"/>
      <c r="PVW205" s="14"/>
      <c r="PVX205" s="14"/>
      <c r="PVY205" s="14"/>
      <c r="PVZ205" s="14"/>
      <c r="PWA205" s="14"/>
      <c r="PWB205" s="14"/>
      <c r="PWC205" s="14"/>
      <c r="PWD205" s="14"/>
      <c r="PWE205" s="14"/>
      <c r="PWF205" s="14"/>
      <c r="PWG205" s="14"/>
      <c r="PWH205" s="14"/>
      <c r="PWI205" s="14"/>
      <c r="PWJ205" s="14"/>
      <c r="PWK205" s="14"/>
      <c r="PWL205" s="14"/>
      <c r="PWM205" s="14"/>
      <c r="PWN205" s="14"/>
      <c r="PWO205" s="14"/>
      <c r="PWP205" s="14"/>
      <c r="PWQ205" s="14"/>
      <c r="PWR205" s="14"/>
      <c r="PWS205" s="14"/>
      <c r="PWT205" s="14"/>
      <c r="PWU205" s="14"/>
      <c r="PWV205" s="14"/>
      <c r="PWW205" s="14"/>
      <c r="PWX205" s="14"/>
      <c r="PWY205" s="14"/>
      <c r="PWZ205" s="14"/>
      <c r="PXA205" s="14"/>
      <c r="PXB205" s="14"/>
      <c r="PXC205" s="14"/>
      <c r="PXD205" s="14"/>
      <c r="PXE205" s="14"/>
      <c r="PXF205" s="14"/>
      <c r="PXG205" s="14"/>
      <c r="PXH205" s="14"/>
      <c r="PXI205" s="14"/>
      <c r="PXJ205" s="14"/>
      <c r="PXK205" s="14"/>
      <c r="PXL205" s="14"/>
      <c r="PXM205" s="14"/>
      <c r="PXN205" s="14"/>
      <c r="PXO205" s="14"/>
      <c r="PXP205" s="14"/>
      <c r="PXQ205" s="14"/>
      <c r="PXR205" s="14"/>
      <c r="PXS205" s="14"/>
      <c r="PXT205" s="14"/>
      <c r="PXU205" s="14"/>
      <c r="PXV205" s="14"/>
      <c r="PXW205" s="14"/>
      <c r="PXX205" s="14"/>
      <c r="PXY205" s="14"/>
      <c r="PXZ205" s="14"/>
      <c r="PYA205" s="14"/>
      <c r="PYB205" s="14"/>
      <c r="PYC205" s="14"/>
      <c r="PYD205" s="14"/>
      <c r="PYE205" s="14"/>
      <c r="PYF205" s="14"/>
      <c r="PYG205" s="14"/>
      <c r="PYH205" s="14"/>
      <c r="PYI205" s="14"/>
      <c r="PYJ205" s="14"/>
      <c r="PYK205" s="14"/>
      <c r="PYL205" s="14"/>
      <c r="PYM205" s="14"/>
      <c r="PYN205" s="14"/>
      <c r="PYO205" s="14"/>
      <c r="PYP205" s="14"/>
      <c r="PYQ205" s="14"/>
      <c r="PYR205" s="14"/>
      <c r="PYS205" s="14"/>
      <c r="PYT205" s="14"/>
      <c r="PYU205" s="14"/>
      <c r="PYV205" s="14"/>
      <c r="PYW205" s="14"/>
      <c r="PYX205" s="14"/>
      <c r="PYY205" s="14"/>
      <c r="PYZ205" s="14"/>
      <c r="PZA205" s="14"/>
      <c r="PZB205" s="14"/>
      <c r="PZC205" s="14"/>
      <c r="PZD205" s="14"/>
      <c r="PZE205" s="14"/>
      <c r="PZF205" s="14"/>
      <c r="PZG205" s="14"/>
      <c r="PZH205" s="14"/>
      <c r="PZI205" s="14"/>
      <c r="PZJ205" s="14"/>
      <c r="PZK205" s="14"/>
      <c r="PZL205" s="14"/>
      <c r="PZM205" s="14"/>
      <c r="PZN205" s="14"/>
      <c r="PZO205" s="14"/>
      <c r="PZP205" s="14"/>
      <c r="PZQ205" s="14"/>
      <c r="PZR205" s="14"/>
      <c r="PZS205" s="14"/>
      <c r="PZT205" s="14"/>
      <c r="PZU205" s="14"/>
      <c r="PZV205" s="14"/>
      <c r="PZW205" s="14"/>
      <c r="PZX205" s="14"/>
      <c r="PZY205" s="14"/>
      <c r="PZZ205" s="14"/>
      <c r="QAA205" s="14"/>
      <c r="QAB205" s="14"/>
      <c r="QAC205" s="14"/>
      <c r="QAD205" s="14"/>
      <c r="QAE205" s="14"/>
      <c r="QAF205" s="14"/>
      <c r="QAG205" s="14"/>
      <c r="QAH205" s="14"/>
      <c r="QAI205" s="14"/>
      <c r="QAJ205" s="14"/>
      <c r="QAK205" s="14"/>
      <c r="QAL205" s="14"/>
      <c r="QAM205" s="14"/>
      <c r="QAN205" s="14"/>
      <c r="QAO205" s="14"/>
      <c r="QAP205" s="14"/>
      <c r="QAQ205" s="14"/>
      <c r="QAR205" s="14"/>
      <c r="QAS205" s="14"/>
      <c r="QAT205" s="14"/>
      <c r="QAU205" s="14"/>
      <c r="QAV205" s="14"/>
      <c r="QAW205" s="14"/>
      <c r="QAX205" s="14"/>
      <c r="QAY205" s="14"/>
      <c r="QAZ205" s="14"/>
      <c r="QBA205" s="14"/>
      <c r="QBB205" s="14"/>
      <c r="QBC205" s="14"/>
      <c r="QBD205" s="14"/>
      <c r="QBE205" s="14"/>
      <c r="QBF205" s="14"/>
      <c r="QBG205" s="14"/>
      <c r="QBH205" s="14"/>
      <c r="QBI205" s="14"/>
      <c r="QBJ205" s="14"/>
      <c r="QBK205" s="14"/>
      <c r="QBL205" s="14"/>
      <c r="QBM205" s="14"/>
      <c r="QBN205" s="14"/>
      <c r="QBO205" s="14"/>
      <c r="QBP205" s="14"/>
      <c r="QBQ205" s="14"/>
      <c r="QBR205" s="14"/>
      <c r="QBS205" s="14"/>
      <c r="QBT205" s="14"/>
      <c r="QBU205" s="14"/>
      <c r="QBV205" s="14"/>
      <c r="QBW205" s="14"/>
      <c r="QBX205" s="14"/>
      <c r="QBY205" s="14"/>
      <c r="QBZ205" s="14"/>
      <c r="QCA205" s="14"/>
      <c r="QCB205" s="14"/>
      <c r="QCC205" s="14"/>
      <c r="QCD205" s="14"/>
      <c r="QCE205" s="14"/>
      <c r="QCF205" s="14"/>
      <c r="QCG205" s="14"/>
      <c r="QCH205" s="14"/>
      <c r="QCI205" s="14"/>
      <c r="QCJ205" s="14"/>
      <c r="QCK205" s="14"/>
      <c r="QCL205" s="14"/>
      <c r="QCM205" s="14"/>
      <c r="QCN205" s="14"/>
      <c r="QCO205" s="14"/>
      <c r="QCP205" s="14"/>
      <c r="QCQ205" s="14"/>
      <c r="QCR205" s="14"/>
      <c r="QCS205" s="14"/>
      <c r="QCT205" s="14"/>
      <c r="QCU205" s="14"/>
      <c r="QCV205" s="14"/>
      <c r="QCW205" s="14"/>
      <c r="QCX205" s="14"/>
      <c r="QCY205" s="14"/>
      <c r="QCZ205" s="14"/>
      <c r="QDA205" s="14"/>
      <c r="QDB205" s="14"/>
      <c r="QDC205" s="14"/>
      <c r="QDD205" s="14"/>
      <c r="QDE205" s="14"/>
      <c r="QDF205" s="14"/>
      <c r="QDG205" s="14"/>
      <c r="QDH205" s="14"/>
      <c r="QDI205" s="14"/>
      <c r="QDJ205" s="14"/>
      <c r="QDK205" s="14"/>
      <c r="QDL205" s="14"/>
      <c r="QDM205" s="14"/>
      <c r="QDN205" s="14"/>
      <c r="QDO205" s="14"/>
      <c r="QDP205" s="14"/>
      <c r="QDQ205" s="14"/>
      <c r="QDR205" s="14"/>
      <c r="QDS205" s="14"/>
      <c r="QDT205" s="14"/>
      <c r="QDU205" s="14"/>
      <c r="QDV205" s="14"/>
      <c r="QDW205" s="14"/>
      <c r="QDX205" s="14"/>
      <c r="QDY205" s="14"/>
      <c r="QDZ205" s="14"/>
      <c r="QEA205" s="14"/>
      <c r="QEB205" s="14"/>
      <c r="QEC205" s="14"/>
      <c r="QED205" s="14"/>
      <c r="QEE205" s="14"/>
      <c r="QEF205" s="14"/>
      <c r="QEG205" s="14"/>
      <c r="QEH205" s="14"/>
      <c r="QEI205" s="14"/>
      <c r="QEJ205" s="14"/>
      <c r="QEK205" s="14"/>
      <c r="QEL205" s="14"/>
      <c r="QEM205" s="14"/>
      <c r="QEN205" s="14"/>
      <c r="QEO205" s="14"/>
      <c r="QEP205" s="14"/>
      <c r="QEQ205" s="14"/>
      <c r="QER205" s="14"/>
      <c r="QES205" s="14"/>
      <c r="QET205" s="14"/>
      <c r="QEU205" s="14"/>
      <c r="QEV205" s="14"/>
      <c r="QEW205" s="14"/>
      <c r="QEX205" s="14"/>
      <c r="QEY205" s="14"/>
      <c r="QEZ205" s="14"/>
      <c r="QFA205" s="14"/>
      <c r="QFB205" s="14"/>
      <c r="QFC205" s="14"/>
      <c r="QFD205" s="14"/>
      <c r="QFE205" s="14"/>
      <c r="QFF205" s="14"/>
      <c r="QFG205" s="14"/>
      <c r="QFH205" s="14"/>
      <c r="QFI205" s="14"/>
      <c r="QFJ205" s="14"/>
      <c r="QFK205" s="14"/>
      <c r="QFL205" s="14"/>
      <c r="QFM205" s="14"/>
      <c r="QFN205" s="14"/>
      <c r="QFO205" s="14"/>
      <c r="QFP205" s="14"/>
      <c r="QFQ205" s="14"/>
      <c r="QFR205" s="14"/>
      <c r="QFS205" s="14"/>
      <c r="QFT205" s="14"/>
      <c r="QFU205" s="14"/>
      <c r="QFV205" s="14"/>
      <c r="QFW205" s="14"/>
      <c r="QFX205" s="14"/>
      <c r="QFY205" s="14"/>
      <c r="QFZ205" s="14"/>
      <c r="QGA205" s="14"/>
      <c r="QGB205" s="14"/>
      <c r="QGC205" s="14"/>
      <c r="QGD205" s="14"/>
      <c r="QGE205" s="14"/>
      <c r="QGF205" s="14"/>
      <c r="QGG205" s="14"/>
      <c r="QGH205" s="14"/>
      <c r="QGI205" s="14"/>
      <c r="QGJ205" s="14"/>
      <c r="QGK205" s="14"/>
      <c r="QGL205" s="14"/>
      <c r="QGM205" s="14"/>
      <c r="QGN205" s="14"/>
      <c r="QGO205" s="14"/>
      <c r="QGP205" s="14"/>
      <c r="QGQ205" s="14"/>
      <c r="QGR205" s="14"/>
      <c r="QGS205" s="14"/>
      <c r="QGT205" s="14"/>
      <c r="QGU205" s="14"/>
      <c r="QGV205" s="14"/>
      <c r="QGW205" s="14"/>
      <c r="QGX205" s="14"/>
      <c r="QGY205" s="14"/>
      <c r="QGZ205" s="14"/>
      <c r="QHA205" s="14"/>
      <c r="QHB205" s="14"/>
      <c r="QHC205" s="14"/>
      <c r="QHD205" s="14"/>
      <c r="QHE205" s="14"/>
      <c r="QHF205" s="14"/>
      <c r="QHG205" s="14"/>
      <c r="QHH205" s="14"/>
      <c r="QHI205" s="14"/>
      <c r="QHJ205" s="14"/>
      <c r="QHK205" s="14"/>
      <c r="QHL205" s="14"/>
      <c r="QHM205" s="14"/>
      <c r="QHN205" s="14"/>
      <c r="QHO205" s="14"/>
      <c r="QHP205" s="14"/>
      <c r="QHQ205" s="14"/>
      <c r="QHR205" s="14"/>
      <c r="QHS205" s="14"/>
      <c r="QHT205" s="14"/>
      <c r="QHU205" s="14"/>
      <c r="QHV205" s="14"/>
      <c r="QHW205" s="14"/>
      <c r="QHX205" s="14"/>
      <c r="QHY205" s="14"/>
      <c r="QHZ205" s="14"/>
      <c r="QIA205" s="14"/>
      <c r="QIB205" s="14"/>
      <c r="QIC205" s="14"/>
      <c r="QID205" s="14"/>
      <c r="QIE205" s="14"/>
      <c r="QIF205" s="14"/>
      <c r="QIG205" s="14"/>
      <c r="QIH205" s="14"/>
      <c r="QII205" s="14"/>
      <c r="QIJ205" s="14"/>
      <c r="QIK205" s="14"/>
      <c r="QIL205" s="14"/>
      <c r="QIM205" s="14"/>
      <c r="QIN205" s="14"/>
      <c r="QIO205" s="14"/>
      <c r="QIP205" s="14"/>
      <c r="QIQ205" s="14"/>
      <c r="QIR205" s="14"/>
      <c r="QIS205" s="14"/>
      <c r="QIT205" s="14"/>
      <c r="QIU205" s="14"/>
      <c r="QIV205" s="14"/>
      <c r="QIW205" s="14"/>
      <c r="QIX205" s="14"/>
      <c r="QIY205" s="14"/>
      <c r="QIZ205" s="14"/>
      <c r="QJA205" s="14"/>
      <c r="QJB205" s="14"/>
      <c r="QJC205" s="14"/>
      <c r="QJD205" s="14"/>
      <c r="QJE205" s="14"/>
      <c r="QJF205" s="14"/>
      <c r="QJG205" s="14"/>
      <c r="QJH205" s="14"/>
      <c r="QJI205" s="14"/>
      <c r="QJJ205" s="14"/>
      <c r="QJK205" s="14"/>
      <c r="QJL205" s="14"/>
      <c r="QJM205" s="14"/>
      <c r="QJN205" s="14"/>
      <c r="QJO205" s="14"/>
      <c r="QJP205" s="14"/>
      <c r="QJQ205" s="14"/>
      <c r="QJR205" s="14"/>
      <c r="QJS205" s="14"/>
      <c r="QJT205" s="14"/>
      <c r="QJU205" s="14"/>
      <c r="QJV205" s="14"/>
      <c r="QJW205" s="14"/>
      <c r="QJX205" s="14"/>
      <c r="QJY205" s="14"/>
      <c r="QJZ205" s="14"/>
      <c r="QKA205" s="14"/>
      <c r="QKB205" s="14"/>
      <c r="QKC205" s="14"/>
      <c r="QKD205" s="14"/>
      <c r="QKE205" s="14"/>
      <c r="QKF205" s="14"/>
      <c r="QKG205" s="14"/>
      <c r="QKH205" s="14"/>
      <c r="QKI205" s="14"/>
      <c r="QKJ205" s="14"/>
      <c r="QKK205" s="14"/>
      <c r="QKL205" s="14"/>
      <c r="QKM205" s="14"/>
      <c r="QKN205" s="14"/>
      <c r="QKO205" s="14"/>
      <c r="QKP205" s="14"/>
      <c r="QKQ205" s="14"/>
      <c r="QKR205" s="14"/>
      <c r="QKS205" s="14"/>
      <c r="QKT205" s="14"/>
      <c r="QKU205" s="14"/>
      <c r="QKV205" s="14"/>
      <c r="QKW205" s="14"/>
      <c r="QKX205" s="14"/>
      <c r="QKY205" s="14"/>
      <c r="QKZ205" s="14"/>
      <c r="QLA205" s="14"/>
      <c r="QLB205" s="14"/>
      <c r="QLC205" s="14"/>
      <c r="QLD205" s="14"/>
      <c r="QLE205" s="14"/>
      <c r="QLF205" s="14"/>
      <c r="QLG205" s="14"/>
      <c r="QLH205" s="14"/>
      <c r="QLI205" s="14"/>
      <c r="QLJ205" s="14"/>
      <c r="QLK205" s="14"/>
      <c r="QLL205" s="14"/>
      <c r="QLM205" s="14"/>
      <c r="QLN205" s="14"/>
      <c r="QLO205" s="14"/>
      <c r="QLP205" s="14"/>
      <c r="QLQ205" s="14"/>
      <c r="QLR205" s="14"/>
      <c r="QLS205" s="14"/>
      <c r="QLT205" s="14"/>
      <c r="QLU205" s="14"/>
      <c r="QLV205" s="14"/>
      <c r="QLW205" s="14"/>
      <c r="QLX205" s="14"/>
      <c r="QLY205" s="14"/>
      <c r="QLZ205" s="14"/>
      <c r="QMA205" s="14"/>
      <c r="QMB205" s="14"/>
      <c r="QMC205" s="14"/>
      <c r="QMD205" s="14"/>
      <c r="QME205" s="14"/>
      <c r="QMF205" s="14"/>
      <c r="QMG205" s="14"/>
      <c r="QMH205" s="14"/>
      <c r="QMI205" s="14"/>
      <c r="QMJ205" s="14"/>
      <c r="QMK205" s="14"/>
      <c r="QML205" s="14"/>
      <c r="QMM205" s="14"/>
      <c r="QMN205" s="14"/>
      <c r="QMO205" s="14"/>
      <c r="QMP205" s="14"/>
      <c r="QMQ205" s="14"/>
      <c r="QMR205" s="14"/>
      <c r="QMS205" s="14"/>
      <c r="QMT205" s="14"/>
      <c r="QMU205" s="14"/>
      <c r="QMV205" s="14"/>
      <c r="QMW205" s="14"/>
      <c r="QMX205" s="14"/>
      <c r="QMY205" s="14"/>
      <c r="QMZ205" s="14"/>
      <c r="QNA205" s="14"/>
      <c r="QNB205" s="14"/>
      <c r="QNC205" s="14"/>
      <c r="QND205" s="14"/>
      <c r="QNE205" s="14"/>
      <c r="QNF205" s="14"/>
      <c r="QNG205" s="14"/>
      <c r="QNH205" s="14"/>
      <c r="QNI205" s="14"/>
      <c r="QNJ205" s="14"/>
      <c r="QNK205" s="14"/>
      <c r="QNL205" s="14"/>
      <c r="QNM205" s="14"/>
      <c r="QNN205" s="14"/>
      <c r="QNO205" s="14"/>
      <c r="QNP205" s="14"/>
      <c r="QNQ205" s="14"/>
      <c r="QNR205" s="14"/>
      <c r="QNS205" s="14"/>
      <c r="QNT205" s="14"/>
      <c r="QNU205" s="14"/>
      <c r="QNV205" s="14"/>
      <c r="QNW205" s="14"/>
      <c r="QNX205" s="14"/>
      <c r="QNY205" s="14"/>
      <c r="QNZ205" s="14"/>
      <c r="QOA205" s="14"/>
      <c r="QOB205" s="14"/>
      <c r="QOC205" s="14"/>
      <c r="QOD205" s="14"/>
      <c r="QOE205" s="14"/>
      <c r="QOF205" s="14"/>
      <c r="QOG205" s="14"/>
      <c r="QOH205" s="14"/>
      <c r="QOI205" s="14"/>
      <c r="QOJ205" s="14"/>
      <c r="QOK205" s="14"/>
      <c r="QOL205" s="14"/>
      <c r="QOM205" s="14"/>
      <c r="QON205" s="14"/>
      <c r="QOO205" s="14"/>
      <c r="QOP205" s="14"/>
      <c r="QOQ205" s="14"/>
      <c r="QOR205" s="14"/>
      <c r="QOS205" s="14"/>
      <c r="QOT205" s="14"/>
      <c r="QOU205" s="14"/>
      <c r="QOV205" s="14"/>
      <c r="QOW205" s="14"/>
      <c r="QOX205" s="14"/>
      <c r="QOY205" s="14"/>
      <c r="QOZ205" s="14"/>
      <c r="QPA205" s="14"/>
      <c r="QPB205" s="14"/>
      <c r="QPC205" s="14"/>
      <c r="QPD205" s="14"/>
      <c r="QPE205" s="14"/>
      <c r="QPF205" s="14"/>
      <c r="QPG205" s="14"/>
      <c r="QPH205" s="14"/>
      <c r="QPI205" s="14"/>
      <c r="QPJ205" s="14"/>
      <c r="QPK205" s="14"/>
      <c r="QPL205" s="14"/>
      <c r="QPM205" s="14"/>
      <c r="QPN205" s="14"/>
      <c r="QPO205" s="14"/>
      <c r="QPP205" s="14"/>
      <c r="QPQ205" s="14"/>
      <c r="QPR205" s="14"/>
      <c r="QPS205" s="14"/>
      <c r="QPT205" s="14"/>
      <c r="QPU205" s="14"/>
      <c r="QPV205" s="14"/>
      <c r="QPW205" s="14"/>
      <c r="QPX205" s="14"/>
      <c r="QPY205" s="14"/>
      <c r="QPZ205" s="14"/>
      <c r="QQA205" s="14"/>
      <c r="QQB205" s="14"/>
      <c r="QQC205" s="14"/>
      <c r="QQD205" s="14"/>
      <c r="QQE205" s="14"/>
      <c r="QQF205" s="14"/>
      <c r="QQG205" s="14"/>
      <c r="QQH205" s="14"/>
      <c r="QQI205" s="14"/>
      <c r="QQJ205" s="14"/>
      <c r="QQK205" s="14"/>
      <c r="QQL205" s="14"/>
      <c r="QQM205" s="14"/>
      <c r="QQN205" s="14"/>
      <c r="QQO205" s="14"/>
      <c r="QQP205" s="14"/>
      <c r="QQQ205" s="14"/>
      <c r="QQR205" s="14"/>
      <c r="QQS205" s="14"/>
      <c r="QQT205" s="14"/>
      <c r="QQU205" s="14"/>
      <c r="QQV205" s="14"/>
      <c r="QQW205" s="14"/>
      <c r="QQX205" s="14"/>
      <c r="QQY205" s="14"/>
      <c r="QQZ205" s="14"/>
      <c r="QRA205" s="14"/>
      <c r="QRB205" s="14"/>
      <c r="QRC205" s="14"/>
      <c r="QRD205" s="14"/>
      <c r="QRE205" s="14"/>
      <c r="QRF205" s="14"/>
      <c r="QRG205" s="14"/>
      <c r="QRH205" s="14"/>
      <c r="QRI205" s="14"/>
      <c r="QRJ205" s="14"/>
      <c r="QRK205" s="14"/>
      <c r="QRL205" s="14"/>
      <c r="QRM205" s="14"/>
      <c r="QRN205" s="14"/>
      <c r="QRO205" s="14"/>
      <c r="QRP205" s="14"/>
      <c r="QRQ205" s="14"/>
      <c r="QRR205" s="14"/>
      <c r="QRS205" s="14"/>
      <c r="QRT205" s="14"/>
      <c r="QRU205" s="14"/>
      <c r="QRV205" s="14"/>
      <c r="QRW205" s="14"/>
      <c r="QRX205" s="14"/>
      <c r="QRY205" s="14"/>
      <c r="QRZ205" s="14"/>
      <c r="QSA205" s="14"/>
      <c r="QSB205" s="14"/>
      <c r="QSC205" s="14"/>
      <c r="QSD205" s="14"/>
      <c r="QSE205" s="14"/>
      <c r="QSF205" s="14"/>
      <c r="QSG205" s="14"/>
      <c r="QSH205" s="14"/>
      <c r="QSI205" s="14"/>
      <c r="QSJ205" s="14"/>
      <c r="QSK205" s="14"/>
      <c r="QSL205" s="14"/>
      <c r="QSM205" s="14"/>
      <c r="QSN205" s="14"/>
      <c r="QSO205" s="14"/>
      <c r="QSP205" s="14"/>
      <c r="QSQ205" s="14"/>
      <c r="QSR205" s="14"/>
      <c r="QSS205" s="14"/>
      <c r="QST205" s="14"/>
      <c r="QSU205" s="14"/>
      <c r="QSV205" s="14"/>
      <c r="QSW205" s="14"/>
      <c r="QSX205" s="14"/>
      <c r="QSY205" s="14"/>
      <c r="QSZ205" s="14"/>
      <c r="QTA205" s="14"/>
      <c r="QTB205" s="14"/>
      <c r="QTC205" s="14"/>
      <c r="QTD205" s="14"/>
      <c r="QTE205" s="14"/>
      <c r="QTF205" s="14"/>
      <c r="QTG205" s="14"/>
      <c r="QTH205" s="14"/>
      <c r="QTI205" s="14"/>
      <c r="QTJ205" s="14"/>
      <c r="QTK205" s="14"/>
      <c r="QTL205" s="14"/>
      <c r="QTM205" s="14"/>
      <c r="QTN205" s="14"/>
      <c r="QTO205" s="14"/>
      <c r="QTP205" s="14"/>
      <c r="QTQ205" s="14"/>
      <c r="QTR205" s="14"/>
      <c r="QTS205" s="14"/>
      <c r="QTT205" s="14"/>
      <c r="QTU205" s="14"/>
      <c r="QTV205" s="14"/>
      <c r="QTW205" s="14"/>
      <c r="QTX205" s="14"/>
      <c r="QTY205" s="14"/>
      <c r="QTZ205" s="14"/>
      <c r="QUA205" s="14"/>
      <c r="QUB205" s="14"/>
      <c r="QUC205" s="14"/>
      <c r="QUD205" s="14"/>
      <c r="QUE205" s="14"/>
      <c r="QUF205" s="14"/>
      <c r="QUG205" s="14"/>
      <c r="QUH205" s="14"/>
      <c r="QUI205" s="14"/>
      <c r="QUJ205" s="14"/>
      <c r="QUK205" s="14"/>
      <c r="QUL205" s="14"/>
      <c r="QUM205" s="14"/>
      <c r="QUN205" s="14"/>
      <c r="QUO205" s="14"/>
      <c r="QUP205" s="14"/>
      <c r="QUQ205" s="14"/>
      <c r="QUR205" s="14"/>
      <c r="QUS205" s="14"/>
      <c r="QUT205" s="14"/>
      <c r="QUU205" s="14"/>
      <c r="QUV205" s="14"/>
      <c r="QUW205" s="14"/>
      <c r="QUX205" s="14"/>
      <c r="QUY205" s="14"/>
      <c r="QUZ205" s="14"/>
      <c r="QVA205" s="14"/>
      <c r="QVB205" s="14"/>
      <c r="QVC205" s="14"/>
      <c r="QVD205" s="14"/>
      <c r="QVE205" s="14"/>
      <c r="QVF205" s="14"/>
      <c r="QVG205" s="14"/>
      <c r="QVH205" s="14"/>
      <c r="QVI205" s="14"/>
      <c r="QVJ205" s="14"/>
      <c r="QVK205" s="14"/>
      <c r="QVL205" s="14"/>
      <c r="QVM205" s="14"/>
      <c r="QVN205" s="14"/>
      <c r="QVO205" s="14"/>
      <c r="QVP205" s="14"/>
      <c r="QVQ205" s="14"/>
      <c r="QVR205" s="14"/>
      <c r="QVS205" s="14"/>
      <c r="QVT205" s="14"/>
      <c r="QVU205" s="14"/>
      <c r="QVV205" s="14"/>
      <c r="QVW205" s="14"/>
      <c r="QVX205" s="14"/>
      <c r="QVY205" s="14"/>
      <c r="QVZ205" s="14"/>
      <c r="QWA205" s="14"/>
      <c r="QWB205" s="14"/>
      <c r="QWC205" s="14"/>
      <c r="QWD205" s="14"/>
      <c r="QWE205" s="14"/>
      <c r="QWF205" s="14"/>
      <c r="QWG205" s="14"/>
      <c r="QWH205" s="14"/>
      <c r="QWI205" s="14"/>
      <c r="QWJ205" s="14"/>
      <c r="QWK205" s="14"/>
      <c r="QWL205" s="14"/>
      <c r="QWM205" s="14"/>
      <c r="QWN205" s="14"/>
      <c r="QWO205" s="14"/>
      <c r="QWP205" s="14"/>
      <c r="QWQ205" s="14"/>
      <c r="QWR205" s="14"/>
      <c r="QWS205" s="14"/>
      <c r="QWT205" s="14"/>
      <c r="QWU205" s="14"/>
      <c r="QWV205" s="14"/>
      <c r="QWW205" s="14"/>
      <c r="QWX205" s="14"/>
      <c r="QWY205" s="14"/>
      <c r="QWZ205" s="14"/>
      <c r="QXA205" s="14"/>
      <c r="QXB205" s="14"/>
      <c r="QXC205" s="14"/>
      <c r="QXD205" s="14"/>
      <c r="QXE205" s="14"/>
      <c r="QXF205" s="14"/>
      <c r="QXG205" s="14"/>
      <c r="QXH205" s="14"/>
      <c r="QXI205" s="14"/>
      <c r="QXJ205" s="14"/>
      <c r="QXK205" s="14"/>
      <c r="QXL205" s="14"/>
      <c r="QXM205" s="14"/>
      <c r="QXN205" s="14"/>
      <c r="QXO205" s="14"/>
      <c r="QXP205" s="14"/>
      <c r="QXQ205" s="14"/>
      <c r="QXR205" s="14"/>
      <c r="QXS205" s="14"/>
      <c r="QXT205" s="14"/>
      <c r="QXU205" s="14"/>
      <c r="QXV205" s="14"/>
      <c r="QXW205" s="14"/>
      <c r="QXX205" s="14"/>
      <c r="QXY205" s="14"/>
      <c r="QXZ205" s="14"/>
      <c r="QYA205" s="14"/>
      <c r="QYB205" s="14"/>
      <c r="QYC205" s="14"/>
      <c r="QYD205" s="14"/>
      <c r="QYE205" s="14"/>
      <c r="QYF205" s="14"/>
      <c r="QYG205" s="14"/>
      <c r="QYH205" s="14"/>
      <c r="QYI205" s="14"/>
      <c r="QYJ205" s="14"/>
      <c r="QYK205" s="14"/>
      <c r="QYL205" s="14"/>
      <c r="QYM205" s="14"/>
      <c r="QYN205" s="14"/>
      <c r="QYO205" s="14"/>
      <c r="QYP205" s="14"/>
      <c r="QYQ205" s="14"/>
      <c r="QYR205" s="14"/>
      <c r="QYS205" s="14"/>
      <c r="QYT205" s="14"/>
      <c r="QYU205" s="14"/>
      <c r="QYV205" s="14"/>
      <c r="QYW205" s="14"/>
      <c r="QYX205" s="14"/>
      <c r="QYY205" s="14"/>
      <c r="QYZ205" s="14"/>
      <c r="QZA205" s="14"/>
      <c r="QZB205" s="14"/>
      <c r="QZC205" s="14"/>
      <c r="QZD205" s="14"/>
      <c r="QZE205" s="14"/>
      <c r="QZF205" s="14"/>
      <c r="QZG205" s="14"/>
      <c r="QZH205" s="14"/>
      <c r="QZI205" s="14"/>
      <c r="QZJ205" s="14"/>
      <c r="QZK205" s="14"/>
      <c r="QZL205" s="14"/>
      <c r="QZM205" s="14"/>
      <c r="QZN205" s="14"/>
      <c r="QZO205" s="14"/>
      <c r="QZP205" s="14"/>
      <c r="QZQ205" s="14"/>
      <c r="QZR205" s="14"/>
      <c r="QZS205" s="14"/>
      <c r="QZT205" s="14"/>
      <c r="QZU205" s="14"/>
      <c r="QZV205" s="14"/>
      <c r="QZW205" s="14"/>
      <c r="QZX205" s="14"/>
      <c r="QZY205" s="14"/>
      <c r="QZZ205" s="14"/>
      <c r="RAA205" s="14"/>
      <c r="RAB205" s="14"/>
      <c r="RAC205" s="14"/>
      <c r="RAD205" s="14"/>
      <c r="RAE205" s="14"/>
      <c r="RAF205" s="14"/>
      <c r="RAG205" s="14"/>
      <c r="RAH205" s="14"/>
      <c r="RAI205" s="14"/>
      <c r="RAJ205" s="14"/>
      <c r="RAK205" s="14"/>
      <c r="RAL205" s="14"/>
      <c r="RAM205" s="14"/>
      <c r="RAN205" s="14"/>
      <c r="RAO205" s="14"/>
      <c r="RAP205" s="14"/>
      <c r="RAQ205" s="14"/>
      <c r="RAR205" s="14"/>
      <c r="RAS205" s="14"/>
      <c r="RAT205" s="14"/>
      <c r="RAU205" s="14"/>
      <c r="RAV205" s="14"/>
      <c r="RAW205" s="14"/>
      <c r="RAX205" s="14"/>
      <c r="RAY205" s="14"/>
      <c r="RAZ205" s="14"/>
      <c r="RBA205" s="14"/>
      <c r="RBB205" s="14"/>
      <c r="RBC205" s="14"/>
      <c r="RBD205" s="14"/>
      <c r="RBE205" s="14"/>
      <c r="RBF205" s="14"/>
      <c r="RBG205" s="14"/>
      <c r="RBH205" s="14"/>
      <c r="RBI205" s="14"/>
      <c r="RBJ205" s="14"/>
      <c r="RBK205" s="14"/>
      <c r="RBL205" s="14"/>
      <c r="RBM205" s="14"/>
      <c r="RBN205" s="14"/>
      <c r="RBO205" s="14"/>
      <c r="RBP205" s="14"/>
      <c r="RBQ205" s="14"/>
      <c r="RBR205" s="14"/>
      <c r="RBS205" s="14"/>
      <c r="RBT205" s="14"/>
      <c r="RBU205" s="14"/>
      <c r="RBV205" s="14"/>
      <c r="RBW205" s="14"/>
      <c r="RBX205" s="14"/>
      <c r="RBY205" s="14"/>
      <c r="RBZ205" s="14"/>
      <c r="RCA205" s="14"/>
      <c r="RCB205" s="14"/>
      <c r="RCC205" s="14"/>
      <c r="RCD205" s="14"/>
      <c r="RCE205" s="14"/>
      <c r="RCF205" s="14"/>
      <c r="RCG205" s="14"/>
      <c r="RCH205" s="14"/>
      <c r="RCI205" s="14"/>
      <c r="RCJ205" s="14"/>
      <c r="RCK205" s="14"/>
      <c r="RCL205" s="14"/>
      <c r="RCM205" s="14"/>
      <c r="RCN205" s="14"/>
      <c r="RCO205" s="14"/>
      <c r="RCP205" s="14"/>
      <c r="RCQ205" s="14"/>
      <c r="RCR205" s="14"/>
      <c r="RCS205" s="14"/>
      <c r="RCT205" s="14"/>
      <c r="RCU205" s="14"/>
      <c r="RCV205" s="14"/>
      <c r="RCW205" s="14"/>
      <c r="RCX205" s="14"/>
      <c r="RCY205" s="14"/>
      <c r="RCZ205" s="14"/>
      <c r="RDA205" s="14"/>
      <c r="RDB205" s="14"/>
      <c r="RDC205" s="14"/>
      <c r="RDD205" s="14"/>
      <c r="RDE205" s="14"/>
      <c r="RDF205" s="14"/>
      <c r="RDG205" s="14"/>
      <c r="RDH205" s="14"/>
      <c r="RDI205" s="14"/>
      <c r="RDJ205" s="14"/>
      <c r="RDK205" s="14"/>
      <c r="RDL205" s="14"/>
      <c r="RDM205" s="14"/>
      <c r="RDN205" s="14"/>
      <c r="RDO205" s="14"/>
      <c r="RDP205" s="14"/>
      <c r="RDQ205" s="14"/>
      <c r="RDR205" s="14"/>
      <c r="RDS205" s="14"/>
      <c r="RDT205" s="14"/>
      <c r="RDU205" s="14"/>
      <c r="RDV205" s="14"/>
      <c r="RDW205" s="14"/>
      <c r="RDX205" s="14"/>
      <c r="RDY205" s="14"/>
      <c r="RDZ205" s="14"/>
      <c r="REA205" s="14"/>
      <c r="REB205" s="14"/>
      <c r="REC205" s="14"/>
      <c r="RED205" s="14"/>
      <c r="REE205" s="14"/>
      <c r="REF205" s="14"/>
      <c r="REG205" s="14"/>
      <c r="REH205" s="14"/>
      <c r="REI205" s="14"/>
      <c r="REJ205" s="14"/>
      <c r="REK205" s="14"/>
      <c r="REL205" s="14"/>
      <c r="REM205" s="14"/>
      <c r="REN205" s="14"/>
      <c r="REO205" s="14"/>
      <c r="REP205" s="14"/>
      <c r="REQ205" s="14"/>
      <c r="RER205" s="14"/>
      <c r="RES205" s="14"/>
      <c r="RET205" s="14"/>
      <c r="REU205" s="14"/>
      <c r="REV205" s="14"/>
      <c r="REW205" s="14"/>
      <c r="REX205" s="14"/>
      <c r="REY205" s="14"/>
      <c r="REZ205" s="14"/>
      <c r="RFA205" s="14"/>
      <c r="RFB205" s="14"/>
      <c r="RFC205" s="14"/>
      <c r="RFD205" s="14"/>
      <c r="RFE205" s="14"/>
      <c r="RFF205" s="14"/>
      <c r="RFG205" s="14"/>
      <c r="RFH205" s="14"/>
      <c r="RFI205" s="14"/>
      <c r="RFJ205" s="14"/>
      <c r="RFK205" s="14"/>
      <c r="RFL205" s="14"/>
      <c r="RFM205" s="14"/>
      <c r="RFN205" s="14"/>
      <c r="RFO205" s="14"/>
      <c r="RFP205" s="14"/>
      <c r="RFQ205" s="14"/>
      <c r="RFR205" s="14"/>
      <c r="RFS205" s="14"/>
      <c r="RFT205" s="14"/>
      <c r="RFU205" s="14"/>
      <c r="RFV205" s="14"/>
      <c r="RFW205" s="14"/>
      <c r="RFX205" s="14"/>
      <c r="RFY205" s="14"/>
      <c r="RFZ205" s="14"/>
      <c r="RGA205" s="14"/>
      <c r="RGB205" s="14"/>
      <c r="RGC205" s="14"/>
      <c r="RGD205" s="14"/>
      <c r="RGE205" s="14"/>
      <c r="RGF205" s="14"/>
      <c r="RGG205" s="14"/>
      <c r="RGH205" s="14"/>
      <c r="RGI205" s="14"/>
      <c r="RGJ205" s="14"/>
      <c r="RGK205" s="14"/>
      <c r="RGL205" s="14"/>
      <c r="RGM205" s="14"/>
      <c r="RGN205" s="14"/>
      <c r="RGO205" s="14"/>
      <c r="RGP205" s="14"/>
      <c r="RGQ205" s="14"/>
      <c r="RGR205" s="14"/>
      <c r="RGS205" s="14"/>
      <c r="RGT205" s="14"/>
      <c r="RGU205" s="14"/>
      <c r="RGV205" s="14"/>
      <c r="RGW205" s="14"/>
      <c r="RGX205" s="14"/>
      <c r="RGY205" s="14"/>
      <c r="RGZ205" s="14"/>
      <c r="RHA205" s="14"/>
      <c r="RHB205" s="14"/>
      <c r="RHC205" s="14"/>
      <c r="RHD205" s="14"/>
      <c r="RHE205" s="14"/>
      <c r="RHF205" s="14"/>
      <c r="RHG205" s="14"/>
      <c r="RHH205" s="14"/>
      <c r="RHI205" s="14"/>
      <c r="RHJ205" s="14"/>
      <c r="RHK205" s="14"/>
      <c r="RHL205" s="14"/>
      <c r="RHM205" s="14"/>
      <c r="RHN205" s="14"/>
      <c r="RHO205" s="14"/>
      <c r="RHP205" s="14"/>
      <c r="RHQ205" s="14"/>
      <c r="RHR205" s="14"/>
      <c r="RHS205" s="14"/>
      <c r="RHT205" s="14"/>
      <c r="RHU205" s="14"/>
      <c r="RHV205" s="14"/>
      <c r="RHW205" s="14"/>
      <c r="RHX205" s="14"/>
      <c r="RHY205" s="14"/>
      <c r="RHZ205" s="14"/>
      <c r="RIA205" s="14"/>
      <c r="RIB205" s="14"/>
      <c r="RIC205" s="14"/>
      <c r="RID205" s="14"/>
      <c r="RIE205" s="14"/>
      <c r="RIF205" s="14"/>
      <c r="RIG205" s="14"/>
      <c r="RIH205" s="14"/>
      <c r="RII205" s="14"/>
      <c r="RIJ205" s="14"/>
      <c r="RIK205" s="14"/>
      <c r="RIL205" s="14"/>
      <c r="RIM205" s="14"/>
      <c r="RIN205" s="14"/>
      <c r="RIO205" s="14"/>
      <c r="RIP205" s="14"/>
      <c r="RIQ205" s="14"/>
      <c r="RIR205" s="14"/>
      <c r="RIS205" s="14"/>
      <c r="RIT205" s="14"/>
      <c r="RIU205" s="14"/>
      <c r="RIV205" s="14"/>
      <c r="RIW205" s="14"/>
      <c r="RIX205" s="14"/>
      <c r="RIY205" s="14"/>
      <c r="RIZ205" s="14"/>
      <c r="RJA205" s="14"/>
      <c r="RJB205" s="14"/>
      <c r="RJC205" s="14"/>
      <c r="RJD205" s="14"/>
      <c r="RJE205" s="14"/>
      <c r="RJF205" s="14"/>
      <c r="RJG205" s="14"/>
      <c r="RJH205" s="14"/>
      <c r="RJI205" s="14"/>
      <c r="RJJ205" s="14"/>
      <c r="RJK205" s="14"/>
      <c r="RJL205" s="14"/>
      <c r="RJM205" s="14"/>
      <c r="RJN205" s="14"/>
      <c r="RJO205" s="14"/>
      <c r="RJP205" s="14"/>
      <c r="RJQ205" s="14"/>
      <c r="RJR205" s="14"/>
      <c r="RJS205" s="14"/>
      <c r="RJT205" s="14"/>
      <c r="RJU205" s="14"/>
      <c r="RJV205" s="14"/>
      <c r="RJW205" s="14"/>
      <c r="RJX205" s="14"/>
      <c r="RJY205" s="14"/>
      <c r="RJZ205" s="14"/>
      <c r="RKA205" s="14"/>
      <c r="RKB205" s="14"/>
      <c r="RKC205" s="14"/>
      <c r="RKD205" s="14"/>
      <c r="RKE205" s="14"/>
      <c r="RKF205" s="14"/>
      <c r="RKG205" s="14"/>
      <c r="RKH205" s="14"/>
      <c r="RKI205" s="14"/>
      <c r="RKJ205" s="14"/>
      <c r="RKK205" s="14"/>
      <c r="RKL205" s="14"/>
      <c r="RKM205" s="14"/>
      <c r="RKN205" s="14"/>
      <c r="RKO205" s="14"/>
      <c r="RKP205" s="14"/>
      <c r="RKQ205" s="14"/>
      <c r="RKR205" s="14"/>
      <c r="RKS205" s="14"/>
      <c r="RKT205" s="14"/>
      <c r="RKU205" s="14"/>
      <c r="RKV205" s="14"/>
      <c r="RKW205" s="14"/>
      <c r="RKX205" s="14"/>
      <c r="RKY205" s="14"/>
      <c r="RKZ205" s="14"/>
      <c r="RLA205" s="14"/>
      <c r="RLB205" s="14"/>
      <c r="RLC205" s="14"/>
      <c r="RLD205" s="14"/>
      <c r="RLE205" s="14"/>
      <c r="RLF205" s="14"/>
      <c r="RLG205" s="14"/>
      <c r="RLH205" s="14"/>
      <c r="RLI205" s="14"/>
      <c r="RLJ205" s="14"/>
      <c r="RLK205" s="14"/>
      <c r="RLL205" s="14"/>
      <c r="RLM205" s="14"/>
      <c r="RLN205" s="14"/>
      <c r="RLO205" s="14"/>
      <c r="RLP205" s="14"/>
      <c r="RLQ205" s="14"/>
      <c r="RLR205" s="14"/>
      <c r="RLS205" s="14"/>
      <c r="RLT205" s="14"/>
      <c r="RLU205" s="14"/>
      <c r="RLV205" s="14"/>
      <c r="RLW205" s="14"/>
      <c r="RLX205" s="14"/>
      <c r="RLY205" s="14"/>
      <c r="RLZ205" s="14"/>
      <c r="RMA205" s="14"/>
      <c r="RMB205" s="14"/>
      <c r="RMC205" s="14"/>
      <c r="RMD205" s="14"/>
      <c r="RME205" s="14"/>
      <c r="RMF205" s="14"/>
      <c r="RMG205" s="14"/>
      <c r="RMH205" s="14"/>
      <c r="RMI205" s="14"/>
      <c r="RMJ205" s="14"/>
      <c r="RMK205" s="14"/>
      <c r="RML205" s="14"/>
      <c r="RMM205" s="14"/>
      <c r="RMN205" s="14"/>
      <c r="RMO205" s="14"/>
      <c r="RMP205" s="14"/>
      <c r="RMQ205" s="14"/>
      <c r="RMR205" s="14"/>
      <c r="RMS205" s="14"/>
      <c r="RMT205" s="14"/>
      <c r="RMU205" s="14"/>
      <c r="RMV205" s="14"/>
      <c r="RMW205" s="14"/>
      <c r="RMX205" s="14"/>
      <c r="RMY205" s="14"/>
      <c r="RMZ205" s="14"/>
      <c r="RNA205" s="14"/>
      <c r="RNB205" s="14"/>
      <c r="RNC205" s="14"/>
      <c r="RND205" s="14"/>
      <c r="RNE205" s="14"/>
      <c r="RNF205" s="14"/>
      <c r="RNG205" s="14"/>
      <c r="RNH205" s="14"/>
      <c r="RNI205" s="14"/>
      <c r="RNJ205" s="14"/>
      <c r="RNK205" s="14"/>
      <c r="RNL205" s="14"/>
      <c r="RNM205" s="14"/>
      <c r="RNN205" s="14"/>
      <c r="RNO205" s="14"/>
      <c r="RNP205" s="14"/>
      <c r="RNQ205" s="14"/>
      <c r="RNR205" s="14"/>
      <c r="RNS205" s="14"/>
      <c r="RNT205" s="14"/>
      <c r="RNU205" s="14"/>
      <c r="RNV205" s="14"/>
      <c r="RNW205" s="14"/>
      <c r="RNX205" s="14"/>
      <c r="RNY205" s="14"/>
      <c r="RNZ205" s="14"/>
      <c r="ROA205" s="14"/>
      <c r="ROB205" s="14"/>
      <c r="ROC205" s="14"/>
      <c r="ROD205" s="14"/>
      <c r="ROE205" s="14"/>
      <c r="ROF205" s="14"/>
      <c r="ROG205" s="14"/>
      <c r="ROH205" s="14"/>
      <c r="ROI205" s="14"/>
      <c r="ROJ205" s="14"/>
      <c r="ROK205" s="14"/>
      <c r="ROL205" s="14"/>
      <c r="ROM205" s="14"/>
      <c r="RON205" s="14"/>
      <c r="ROO205" s="14"/>
      <c r="ROP205" s="14"/>
      <c r="ROQ205" s="14"/>
      <c r="ROR205" s="14"/>
      <c r="ROS205" s="14"/>
      <c r="ROT205" s="14"/>
      <c r="ROU205" s="14"/>
      <c r="ROV205" s="14"/>
      <c r="ROW205" s="14"/>
      <c r="ROX205" s="14"/>
      <c r="ROY205" s="14"/>
      <c r="ROZ205" s="14"/>
      <c r="RPA205" s="14"/>
      <c r="RPB205" s="14"/>
      <c r="RPC205" s="14"/>
      <c r="RPD205" s="14"/>
      <c r="RPE205" s="14"/>
      <c r="RPF205" s="14"/>
      <c r="RPG205" s="14"/>
      <c r="RPH205" s="14"/>
      <c r="RPI205" s="14"/>
      <c r="RPJ205" s="14"/>
      <c r="RPK205" s="14"/>
      <c r="RPL205" s="14"/>
      <c r="RPM205" s="14"/>
      <c r="RPN205" s="14"/>
      <c r="RPO205" s="14"/>
      <c r="RPP205" s="14"/>
      <c r="RPQ205" s="14"/>
      <c r="RPR205" s="14"/>
      <c r="RPS205" s="14"/>
      <c r="RPT205" s="14"/>
      <c r="RPU205" s="14"/>
      <c r="RPV205" s="14"/>
      <c r="RPW205" s="14"/>
      <c r="RPX205" s="14"/>
      <c r="RPY205" s="14"/>
      <c r="RPZ205" s="14"/>
      <c r="RQA205" s="14"/>
      <c r="RQB205" s="14"/>
      <c r="RQC205" s="14"/>
      <c r="RQD205" s="14"/>
      <c r="RQE205" s="14"/>
      <c r="RQF205" s="14"/>
      <c r="RQG205" s="14"/>
      <c r="RQH205" s="14"/>
      <c r="RQI205" s="14"/>
      <c r="RQJ205" s="14"/>
      <c r="RQK205" s="14"/>
      <c r="RQL205" s="14"/>
      <c r="RQM205" s="14"/>
      <c r="RQN205" s="14"/>
      <c r="RQO205" s="14"/>
      <c r="RQP205" s="14"/>
      <c r="RQQ205" s="14"/>
      <c r="RQR205" s="14"/>
      <c r="RQS205" s="14"/>
      <c r="RQT205" s="14"/>
      <c r="RQU205" s="14"/>
      <c r="RQV205" s="14"/>
      <c r="RQW205" s="14"/>
      <c r="RQX205" s="14"/>
      <c r="RQY205" s="14"/>
      <c r="RQZ205" s="14"/>
      <c r="RRA205" s="14"/>
      <c r="RRB205" s="14"/>
      <c r="RRC205" s="14"/>
      <c r="RRD205" s="14"/>
      <c r="RRE205" s="14"/>
      <c r="RRF205" s="14"/>
      <c r="RRG205" s="14"/>
      <c r="RRH205" s="14"/>
      <c r="RRI205" s="14"/>
      <c r="RRJ205" s="14"/>
      <c r="RRK205" s="14"/>
      <c r="RRL205" s="14"/>
      <c r="RRM205" s="14"/>
      <c r="RRN205" s="14"/>
      <c r="RRO205" s="14"/>
      <c r="RRP205" s="14"/>
      <c r="RRQ205" s="14"/>
      <c r="RRR205" s="14"/>
      <c r="RRS205" s="14"/>
      <c r="RRT205" s="14"/>
      <c r="RRU205" s="14"/>
      <c r="RRV205" s="14"/>
      <c r="RRW205" s="14"/>
      <c r="RRX205" s="14"/>
      <c r="RRY205" s="14"/>
      <c r="RRZ205" s="14"/>
      <c r="RSA205" s="14"/>
      <c r="RSB205" s="14"/>
      <c r="RSC205" s="14"/>
      <c r="RSD205" s="14"/>
      <c r="RSE205" s="14"/>
      <c r="RSF205" s="14"/>
      <c r="RSG205" s="14"/>
      <c r="RSH205" s="14"/>
      <c r="RSI205" s="14"/>
      <c r="RSJ205" s="14"/>
      <c r="RSK205" s="14"/>
      <c r="RSL205" s="14"/>
      <c r="RSM205" s="14"/>
      <c r="RSN205" s="14"/>
      <c r="RSO205" s="14"/>
      <c r="RSP205" s="14"/>
      <c r="RSQ205" s="14"/>
      <c r="RSR205" s="14"/>
      <c r="RSS205" s="14"/>
      <c r="RST205" s="14"/>
      <c r="RSU205" s="14"/>
      <c r="RSV205" s="14"/>
      <c r="RSW205" s="14"/>
      <c r="RSX205" s="14"/>
      <c r="RSY205" s="14"/>
      <c r="RSZ205" s="14"/>
      <c r="RTA205" s="14"/>
      <c r="RTB205" s="14"/>
      <c r="RTC205" s="14"/>
      <c r="RTD205" s="14"/>
      <c r="RTE205" s="14"/>
      <c r="RTF205" s="14"/>
      <c r="RTG205" s="14"/>
      <c r="RTH205" s="14"/>
      <c r="RTI205" s="14"/>
      <c r="RTJ205" s="14"/>
      <c r="RTK205" s="14"/>
      <c r="RTL205" s="14"/>
      <c r="RTM205" s="14"/>
      <c r="RTN205" s="14"/>
      <c r="RTO205" s="14"/>
      <c r="RTP205" s="14"/>
      <c r="RTQ205" s="14"/>
      <c r="RTR205" s="14"/>
      <c r="RTS205" s="14"/>
      <c r="RTT205" s="14"/>
      <c r="RTU205" s="14"/>
      <c r="RTV205" s="14"/>
      <c r="RTW205" s="14"/>
      <c r="RTX205" s="14"/>
      <c r="RTY205" s="14"/>
      <c r="RTZ205" s="14"/>
      <c r="RUA205" s="14"/>
      <c r="RUB205" s="14"/>
      <c r="RUC205" s="14"/>
      <c r="RUD205" s="14"/>
      <c r="RUE205" s="14"/>
      <c r="RUF205" s="14"/>
      <c r="RUG205" s="14"/>
      <c r="RUH205" s="14"/>
      <c r="RUI205" s="14"/>
      <c r="RUJ205" s="14"/>
      <c r="RUK205" s="14"/>
      <c r="RUL205" s="14"/>
      <c r="RUM205" s="14"/>
      <c r="RUN205" s="14"/>
      <c r="RUO205" s="14"/>
      <c r="RUP205" s="14"/>
      <c r="RUQ205" s="14"/>
      <c r="RUR205" s="14"/>
      <c r="RUS205" s="14"/>
      <c r="RUT205" s="14"/>
      <c r="RUU205" s="14"/>
      <c r="RUV205" s="14"/>
      <c r="RUW205" s="14"/>
      <c r="RUX205" s="14"/>
      <c r="RUY205" s="14"/>
      <c r="RUZ205" s="14"/>
      <c r="RVA205" s="14"/>
      <c r="RVB205" s="14"/>
      <c r="RVC205" s="14"/>
      <c r="RVD205" s="14"/>
      <c r="RVE205" s="14"/>
      <c r="RVF205" s="14"/>
      <c r="RVG205" s="14"/>
      <c r="RVH205" s="14"/>
      <c r="RVI205" s="14"/>
      <c r="RVJ205" s="14"/>
      <c r="RVK205" s="14"/>
      <c r="RVL205" s="14"/>
      <c r="RVM205" s="14"/>
      <c r="RVN205" s="14"/>
      <c r="RVO205" s="14"/>
      <c r="RVP205" s="14"/>
      <c r="RVQ205" s="14"/>
      <c r="RVR205" s="14"/>
      <c r="RVS205" s="14"/>
      <c r="RVT205" s="14"/>
      <c r="RVU205" s="14"/>
      <c r="RVV205" s="14"/>
      <c r="RVW205" s="14"/>
      <c r="RVX205" s="14"/>
      <c r="RVY205" s="14"/>
      <c r="RVZ205" s="14"/>
      <c r="RWA205" s="14"/>
      <c r="RWB205" s="14"/>
      <c r="RWC205" s="14"/>
      <c r="RWD205" s="14"/>
      <c r="RWE205" s="14"/>
      <c r="RWF205" s="14"/>
      <c r="RWG205" s="14"/>
      <c r="RWH205" s="14"/>
      <c r="RWI205" s="14"/>
      <c r="RWJ205" s="14"/>
      <c r="RWK205" s="14"/>
      <c r="RWL205" s="14"/>
      <c r="RWM205" s="14"/>
      <c r="RWN205" s="14"/>
      <c r="RWO205" s="14"/>
      <c r="RWP205" s="14"/>
      <c r="RWQ205" s="14"/>
      <c r="RWR205" s="14"/>
      <c r="RWS205" s="14"/>
      <c r="RWT205" s="14"/>
      <c r="RWU205" s="14"/>
      <c r="RWV205" s="14"/>
      <c r="RWW205" s="14"/>
      <c r="RWX205" s="14"/>
      <c r="RWY205" s="14"/>
      <c r="RWZ205" s="14"/>
      <c r="RXA205" s="14"/>
      <c r="RXB205" s="14"/>
      <c r="RXC205" s="14"/>
      <c r="RXD205" s="14"/>
      <c r="RXE205" s="14"/>
      <c r="RXF205" s="14"/>
      <c r="RXG205" s="14"/>
      <c r="RXH205" s="14"/>
      <c r="RXI205" s="14"/>
      <c r="RXJ205" s="14"/>
      <c r="RXK205" s="14"/>
      <c r="RXL205" s="14"/>
      <c r="RXM205" s="14"/>
      <c r="RXN205" s="14"/>
      <c r="RXO205" s="14"/>
      <c r="RXP205" s="14"/>
      <c r="RXQ205" s="14"/>
      <c r="RXR205" s="14"/>
      <c r="RXS205" s="14"/>
      <c r="RXT205" s="14"/>
      <c r="RXU205" s="14"/>
      <c r="RXV205" s="14"/>
      <c r="RXW205" s="14"/>
      <c r="RXX205" s="14"/>
      <c r="RXY205" s="14"/>
      <c r="RXZ205" s="14"/>
      <c r="RYA205" s="14"/>
      <c r="RYB205" s="14"/>
      <c r="RYC205" s="14"/>
      <c r="RYD205" s="14"/>
      <c r="RYE205" s="14"/>
      <c r="RYF205" s="14"/>
      <c r="RYG205" s="14"/>
      <c r="RYH205" s="14"/>
      <c r="RYI205" s="14"/>
      <c r="RYJ205" s="14"/>
      <c r="RYK205" s="14"/>
      <c r="RYL205" s="14"/>
      <c r="RYM205" s="14"/>
      <c r="RYN205" s="14"/>
      <c r="RYO205" s="14"/>
      <c r="RYP205" s="14"/>
      <c r="RYQ205" s="14"/>
      <c r="RYR205" s="14"/>
      <c r="RYS205" s="14"/>
      <c r="RYT205" s="14"/>
      <c r="RYU205" s="14"/>
      <c r="RYV205" s="14"/>
      <c r="RYW205" s="14"/>
      <c r="RYX205" s="14"/>
      <c r="RYY205" s="14"/>
      <c r="RYZ205" s="14"/>
      <c r="RZA205" s="14"/>
      <c r="RZB205" s="14"/>
      <c r="RZC205" s="14"/>
      <c r="RZD205" s="14"/>
      <c r="RZE205" s="14"/>
      <c r="RZF205" s="14"/>
      <c r="RZG205" s="14"/>
      <c r="RZH205" s="14"/>
      <c r="RZI205" s="14"/>
      <c r="RZJ205" s="14"/>
      <c r="RZK205" s="14"/>
      <c r="RZL205" s="14"/>
      <c r="RZM205" s="14"/>
      <c r="RZN205" s="14"/>
      <c r="RZO205" s="14"/>
      <c r="RZP205" s="14"/>
      <c r="RZQ205" s="14"/>
      <c r="RZR205" s="14"/>
      <c r="RZS205" s="14"/>
      <c r="RZT205" s="14"/>
      <c r="RZU205" s="14"/>
      <c r="RZV205" s="14"/>
      <c r="RZW205" s="14"/>
      <c r="RZX205" s="14"/>
      <c r="RZY205" s="14"/>
      <c r="RZZ205" s="14"/>
      <c r="SAA205" s="14"/>
      <c r="SAB205" s="14"/>
      <c r="SAC205" s="14"/>
      <c r="SAD205" s="14"/>
      <c r="SAE205" s="14"/>
      <c r="SAF205" s="14"/>
      <c r="SAG205" s="14"/>
      <c r="SAH205" s="14"/>
      <c r="SAI205" s="14"/>
      <c r="SAJ205" s="14"/>
      <c r="SAK205" s="14"/>
      <c r="SAL205" s="14"/>
      <c r="SAM205" s="14"/>
      <c r="SAN205" s="14"/>
      <c r="SAO205" s="14"/>
      <c r="SAP205" s="14"/>
      <c r="SAQ205" s="14"/>
      <c r="SAR205" s="14"/>
      <c r="SAS205" s="14"/>
      <c r="SAT205" s="14"/>
      <c r="SAU205" s="14"/>
      <c r="SAV205" s="14"/>
      <c r="SAW205" s="14"/>
      <c r="SAX205" s="14"/>
      <c r="SAY205" s="14"/>
      <c r="SAZ205" s="14"/>
      <c r="SBA205" s="14"/>
      <c r="SBB205" s="14"/>
      <c r="SBC205" s="14"/>
      <c r="SBD205" s="14"/>
      <c r="SBE205" s="14"/>
      <c r="SBF205" s="14"/>
      <c r="SBG205" s="14"/>
      <c r="SBH205" s="14"/>
      <c r="SBI205" s="14"/>
      <c r="SBJ205" s="14"/>
      <c r="SBK205" s="14"/>
      <c r="SBL205" s="14"/>
      <c r="SBM205" s="14"/>
      <c r="SBN205" s="14"/>
      <c r="SBO205" s="14"/>
      <c r="SBP205" s="14"/>
      <c r="SBQ205" s="14"/>
      <c r="SBR205" s="14"/>
      <c r="SBS205" s="14"/>
      <c r="SBT205" s="14"/>
      <c r="SBU205" s="14"/>
      <c r="SBV205" s="14"/>
      <c r="SBW205" s="14"/>
      <c r="SBX205" s="14"/>
      <c r="SBY205" s="14"/>
      <c r="SBZ205" s="14"/>
      <c r="SCA205" s="14"/>
      <c r="SCB205" s="14"/>
      <c r="SCC205" s="14"/>
      <c r="SCD205" s="14"/>
      <c r="SCE205" s="14"/>
      <c r="SCF205" s="14"/>
      <c r="SCG205" s="14"/>
      <c r="SCH205" s="14"/>
      <c r="SCI205" s="14"/>
      <c r="SCJ205" s="14"/>
      <c r="SCK205" s="14"/>
      <c r="SCL205" s="14"/>
      <c r="SCM205" s="14"/>
      <c r="SCN205" s="14"/>
      <c r="SCO205" s="14"/>
      <c r="SCP205" s="14"/>
      <c r="SCQ205" s="14"/>
      <c r="SCR205" s="14"/>
      <c r="SCS205" s="14"/>
      <c r="SCT205" s="14"/>
      <c r="SCU205" s="14"/>
      <c r="SCV205" s="14"/>
      <c r="SCW205" s="14"/>
      <c r="SCX205" s="14"/>
      <c r="SCY205" s="14"/>
      <c r="SCZ205" s="14"/>
      <c r="SDA205" s="14"/>
      <c r="SDB205" s="14"/>
      <c r="SDC205" s="14"/>
      <c r="SDD205" s="14"/>
      <c r="SDE205" s="14"/>
      <c r="SDF205" s="14"/>
      <c r="SDG205" s="14"/>
      <c r="SDH205" s="14"/>
      <c r="SDI205" s="14"/>
      <c r="SDJ205" s="14"/>
      <c r="SDK205" s="14"/>
      <c r="SDL205" s="14"/>
      <c r="SDM205" s="14"/>
      <c r="SDN205" s="14"/>
      <c r="SDO205" s="14"/>
      <c r="SDP205" s="14"/>
      <c r="SDQ205" s="14"/>
      <c r="SDR205" s="14"/>
      <c r="SDS205" s="14"/>
      <c r="SDT205" s="14"/>
      <c r="SDU205" s="14"/>
      <c r="SDV205" s="14"/>
      <c r="SDW205" s="14"/>
      <c r="SDX205" s="14"/>
      <c r="SDY205" s="14"/>
      <c r="SDZ205" s="14"/>
      <c r="SEA205" s="14"/>
      <c r="SEB205" s="14"/>
      <c r="SEC205" s="14"/>
      <c r="SED205" s="14"/>
      <c r="SEE205" s="14"/>
      <c r="SEF205" s="14"/>
      <c r="SEG205" s="14"/>
      <c r="SEH205" s="14"/>
      <c r="SEI205" s="14"/>
      <c r="SEJ205" s="14"/>
      <c r="SEK205" s="14"/>
      <c r="SEL205" s="14"/>
      <c r="SEM205" s="14"/>
      <c r="SEN205" s="14"/>
      <c r="SEO205" s="14"/>
      <c r="SEP205" s="14"/>
      <c r="SEQ205" s="14"/>
      <c r="SER205" s="14"/>
      <c r="SES205" s="14"/>
      <c r="SET205" s="14"/>
      <c r="SEU205" s="14"/>
      <c r="SEV205" s="14"/>
      <c r="SEW205" s="14"/>
      <c r="SEX205" s="14"/>
      <c r="SEY205" s="14"/>
      <c r="SEZ205" s="14"/>
      <c r="SFA205" s="14"/>
      <c r="SFB205" s="14"/>
      <c r="SFC205" s="14"/>
      <c r="SFD205" s="14"/>
      <c r="SFE205" s="14"/>
      <c r="SFF205" s="14"/>
      <c r="SFG205" s="14"/>
      <c r="SFH205" s="14"/>
      <c r="SFI205" s="14"/>
      <c r="SFJ205" s="14"/>
      <c r="SFK205" s="14"/>
      <c r="SFL205" s="14"/>
      <c r="SFM205" s="14"/>
      <c r="SFN205" s="14"/>
      <c r="SFO205" s="14"/>
      <c r="SFP205" s="14"/>
      <c r="SFQ205" s="14"/>
      <c r="SFR205" s="14"/>
      <c r="SFS205" s="14"/>
      <c r="SFT205" s="14"/>
      <c r="SFU205" s="14"/>
      <c r="SFV205" s="14"/>
      <c r="SFW205" s="14"/>
      <c r="SFX205" s="14"/>
      <c r="SFY205" s="14"/>
      <c r="SFZ205" s="14"/>
      <c r="SGA205" s="14"/>
      <c r="SGB205" s="14"/>
      <c r="SGC205" s="14"/>
      <c r="SGD205" s="14"/>
      <c r="SGE205" s="14"/>
      <c r="SGF205" s="14"/>
      <c r="SGG205" s="14"/>
      <c r="SGH205" s="14"/>
      <c r="SGI205" s="14"/>
      <c r="SGJ205" s="14"/>
      <c r="SGK205" s="14"/>
      <c r="SGL205" s="14"/>
      <c r="SGM205" s="14"/>
      <c r="SGN205" s="14"/>
      <c r="SGO205" s="14"/>
      <c r="SGP205" s="14"/>
      <c r="SGQ205" s="14"/>
      <c r="SGR205" s="14"/>
      <c r="SGS205" s="14"/>
      <c r="SGT205" s="14"/>
      <c r="SGU205" s="14"/>
      <c r="SGV205" s="14"/>
      <c r="SGW205" s="14"/>
      <c r="SGX205" s="14"/>
      <c r="SGY205" s="14"/>
      <c r="SGZ205" s="14"/>
      <c r="SHA205" s="14"/>
      <c r="SHB205" s="14"/>
      <c r="SHC205" s="14"/>
      <c r="SHD205" s="14"/>
      <c r="SHE205" s="14"/>
      <c r="SHF205" s="14"/>
      <c r="SHG205" s="14"/>
      <c r="SHH205" s="14"/>
      <c r="SHI205" s="14"/>
      <c r="SHJ205" s="14"/>
      <c r="SHK205" s="14"/>
      <c r="SHL205" s="14"/>
      <c r="SHM205" s="14"/>
      <c r="SHN205" s="14"/>
      <c r="SHO205" s="14"/>
      <c r="SHP205" s="14"/>
      <c r="SHQ205" s="14"/>
      <c r="SHR205" s="14"/>
      <c r="SHS205" s="14"/>
      <c r="SHT205" s="14"/>
      <c r="SHU205" s="14"/>
      <c r="SHV205" s="14"/>
      <c r="SHW205" s="14"/>
      <c r="SHX205" s="14"/>
      <c r="SHY205" s="14"/>
      <c r="SHZ205" s="14"/>
      <c r="SIA205" s="14"/>
      <c r="SIB205" s="14"/>
      <c r="SIC205" s="14"/>
      <c r="SID205" s="14"/>
      <c r="SIE205" s="14"/>
      <c r="SIF205" s="14"/>
      <c r="SIG205" s="14"/>
      <c r="SIH205" s="14"/>
      <c r="SII205" s="14"/>
      <c r="SIJ205" s="14"/>
      <c r="SIK205" s="14"/>
      <c r="SIL205" s="14"/>
      <c r="SIM205" s="14"/>
      <c r="SIN205" s="14"/>
      <c r="SIO205" s="14"/>
      <c r="SIP205" s="14"/>
      <c r="SIQ205" s="14"/>
      <c r="SIR205" s="14"/>
      <c r="SIS205" s="14"/>
      <c r="SIT205" s="14"/>
      <c r="SIU205" s="14"/>
      <c r="SIV205" s="14"/>
      <c r="SIW205" s="14"/>
      <c r="SIX205" s="14"/>
      <c r="SIY205" s="14"/>
      <c r="SIZ205" s="14"/>
      <c r="SJA205" s="14"/>
      <c r="SJB205" s="14"/>
      <c r="SJC205" s="14"/>
      <c r="SJD205" s="14"/>
      <c r="SJE205" s="14"/>
      <c r="SJF205" s="14"/>
      <c r="SJG205" s="14"/>
      <c r="SJH205" s="14"/>
      <c r="SJI205" s="14"/>
      <c r="SJJ205" s="14"/>
      <c r="SJK205" s="14"/>
      <c r="SJL205" s="14"/>
      <c r="SJM205" s="14"/>
      <c r="SJN205" s="14"/>
      <c r="SJO205" s="14"/>
      <c r="SJP205" s="14"/>
      <c r="SJQ205" s="14"/>
      <c r="SJR205" s="14"/>
      <c r="SJS205" s="14"/>
      <c r="SJT205" s="14"/>
      <c r="SJU205" s="14"/>
      <c r="SJV205" s="14"/>
      <c r="SJW205" s="14"/>
      <c r="SJX205" s="14"/>
      <c r="SJY205" s="14"/>
      <c r="SJZ205" s="14"/>
      <c r="SKA205" s="14"/>
      <c r="SKB205" s="14"/>
      <c r="SKC205" s="14"/>
      <c r="SKD205" s="14"/>
      <c r="SKE205" s="14"/>
      <c r="SKF205" s="14"/>
      <c r="SKG205" s="14"/>
      <c r="SKH205" s="14"/>
      <c r="SKI205" s="14"/>
      <c r="SKJ205" s="14"/>
      <c r="SKK205" s="14"/>
      <c r="SKL205" s="14"/>
      <c r="SKM205" s="14"/>
      <c r="SKN205" s="14"/>
      <c r="SKO205" s="14"/>
      <c r="SKP205" s="14"/>
      <c r="SKQ205" s="14"/>
      <c r="SKR205" s="14"/>
      <c r="SKS205" s="14"/>
      <c r="SKT205" s="14"/>
      <c r="SKU205" s="14"/>
      <c r="SKV205" s="14"/>
      <c r="SKW205" s="14"/>
      <c r="SKX205" s="14"/>
      <c r="SKY205" s="14"/>
      <c r="SKZ205" s="14"/>
      <c r="SLA205" s="14"/>
      <c r="SLB205" s="14"/>
      <c r="SLC205" s="14"/>
      <c r="SLD205" s="14"/>
      <c r="SLE205" s="14"/>
      <c r="SLF205" s="14"/>
      <c r="SLG205" s="14"/>
      <c r="SLH205" s="14"/>
      <c r="SLI205" s="14"/>
      <c r="SLJ205" s="14"/>
      <c r="SLK205" s="14"/>
      <c r="SLL205" s="14"/>
      <c r="SLM205" s="14"/>
      <c r="SLN205" s="14"/>
      <c r="SLO205" s="14"/>
      <c r="SLP205" s="14"/>
      <c r="SLQ205" s="14"/>
      <c r="SLR205" s="14"/>
      <c r="SLS205" s="14"/>
      <c r="SLT205" s="14"/>
      <c r="SLU205" s="14"/>
      <c r="SLV205" s="14"/>
      <c r="SLW205" s="14"/>
      <c r="SLX205" s="14"/>
      <c r="SLY205" s="14"/>
      <c r="SLZ205" s="14"/>
      <c r="SMA205" s="14"/>
      <c r="SMB205" s="14"/>
      <c r="SMC205" s="14"/>
      <c r="SMD205" s="14"/>
      <c r="SME205" s="14"/>
      <c r="SMF205" s="14"/>
      <c r="SMG205" s="14"/>
      <c r="SMH205" s="14"/>
      <c r="SMI205" s="14"/>
      <c r="SMJ205" s="14"/>
      <c r="SMK205" s="14"/>
      <c r="SML205" s="14"/>
      <c r="SMM205" s="14"/>
      <c r="SMN205" s="14"/>
      <c r="SMO205" s="14"/>
      <c r="SMP205" s="14"/>
      <c r="SMQ205" s="14"/>
      <c r="SMR205" s="14"/>
      <c r="SMS205" s="14"/>
      <c r="SMT205" s="14"/>
      <c r="SMU205" s="14"/>
      <c r="SMV205" s="14"/>
      <c r="SMW205" s="14"/>
      <c r="SMX205" s="14"/>
      <c r="SMY205" s="14"/>
      <c r="SMZ205" s="14"/>
      <c r="SNA205" s="14"/>
      <c r="SNB205" s="14"/>
      <c r="SNC205" s="14"/>
      <c r="SND205" s="14"/>
      <c r="SNE205" s="14"/>
      <c r="SNF205" s="14"/>
      <c r="SNG205" s="14"/>
      <c r="SNH205" s="14"/>
      <c r="SNI205" s="14"/>
      <c r="SNJ205" s="14"/>
      <c r="SNK205" s="14"/>
      <c r="SNL205" s="14"/>
      <c r="SNM205" s="14"/>
      <c r="SNN205" s="14"/>
      <c r="SNO205" s="14"/>
      <c r="SNP205" s="14"/>
      <c r="SNQ205" s="14"/>
      <c r="SNR205" s="14"/>
      <c r="SNS205" s="14"/>
      <c r="SNT205" s="14"/>
      <c r="SNU205" s="14"/>
      <c r="SNV205" s="14"/>
      <c r="SNW205" s="14"/>
      <c r="SNX205" s="14"/>
      <c r="SNY205" s="14"/>
      <c r="SNZ205" s="14"/>
      <c r="SOA205" s="14"/>
      <c r="SOB205" s="14"/>
      <c r="SOC205" s="14"/>
      <c r="SOD205" s="14"/>
      <c r="SOE205" s="14"/>
      <c r="SOF205" s="14"/>
      <c r="SOG205" s="14"/>
      <c r="SOH205" s="14"/>
      <c r="SOI205" s="14"/>
      <c r="SOJ205" s="14"/>
      <c r="SOK205" s="14"/>
      <c r="SOL205" s="14"/>
      <c r="SOM205" s="14"/>
      <c r="SON205" s="14"/>
      <c r="SOO205" s="14"/>
      <c r="SOP205" s="14"/>
      <c r="SOQ205" s="14"/>
      <c r="SOR205" s="14"/>
      <c r="SOS205" s="14"/>
      <c r="SOT205" s="14"/>
      <c r="SOU205" s="14"/>
      <c r="SOV205" s="14"/>
      <c r="SOW205" s="14"/>
      <c r="SOX205" s="14"/>
      <c r="SOY205" s="14"/>
      <c r="SOZ205" s="14"/>
      <c r="SPA205" s="14"/>
      <c r="SPB205" s="14"/>
      <c r="SPC205" s="14"/>
      <c r="SPD205" s="14"/>
      <c r="SPE205" s="14"/>
      <c r="SPF205" s="14"/>
      <c r="SPG205" s="14"/>
      <c r="SPH205" s="14"/>
      <c r="SPI205" s="14"/>
      <c r="SPJ205" s="14"/>
      <c r="SPK205" s="14"/>
      <c r="SPL205" s="14"/>
      <c r="SPM205" s="14"/>
      <c r="SPN205" s="14"/>
      <c r="SPO205" s="14"/>
      <c r="SPP205" s="14"/>
      <c r="SPQ205" s="14"/>
      <c r="SPR205" s="14"/>
      <c r="SPS205" s="14"/>
      <c r="SPT205" s="14"/>
      <c r="SPU205" s="14"/>
      <c r="SPV205" s="14"/>
      <c r="SPW205" s="14"/>
      <c r="SPX205" s="14"/>
      <c r="SPY205" s="14"/>
      <c r="SPZ205" s="14"/>
      <c r="SQA205" s="14"/>
      <c r="SQB205" s="14"/>
      <c r="SQC205" s="14"/>
      <c r="SQD205" s="14"/>
      <c r="SQE205" s="14"/>
      <c r="SQF205" s="14"/>
      <c r="SQG205" s="14"/>
      <c r="SQH205" s="14"/>
      <c r="SQI205" s="14"/>
      <c r="SQJ205" s="14"/>
      <c r="SQK205" s="14"/>
      <c r="SQL205" s="14"/>
      <c r="SQM205" s="14"/>
      <c r="SQN205" s="14"/>
      <c r="SQO205" s="14"/>
      <c r="SQP205" s="14"/>
      <c r="SQQ205" s="14"/>
      <c r="SQR205" s="14"/>
      <c r="SQS205" s="14"/>
      <c r="SQT205" s="14"/>
      <c r="SQU205" s="14"/>
      <c r="SQV205" s="14"/>
      <c r="SQW205" s="14"/>
      <c r="SQX205" s="14"/>
      <c r="SQY205" s="14"/>
      <c r="SQZ205" s="14"/>
      <c r="SRA205" s="14"/>
      <c r="SRB205" s="14"/>
      <c r="SRC205" s="14"/>
      <c r="SRD205" s="14"/>
      <c r="SRE205" s="14"/>
      <c r="SRF205" s="14"/>
      <c r="SRG205" s="14"/>
      <c r="SRH205" s="14"/>
      <c r="SRI205" s="14"/>
      <c r="SRJ205" s="14"/>
      <c r="SRK205" s="14"/>
      <c r="SRL205" s="14"/>
      <c r="SRM205" s="14"/>
      <c r="SRN205" s="14"/>
      <c r="SRO205" s="14"/>
      <c r="SRP205" s="14"/>
      <c r="SRQ205" s="14"/>
      <c r="SRR205" s="14"/>
      <c r="SRS205" s="14"/>
      <c r="SRT205" s="14"/>
      <c r="SRU205" s="14"/>
      <c r="SRV205" s="14"/>
      <c r="SRW205" s="14"/>
      <c r="SRX205" s="14"/>
      <c r="SRY205" s="14"/>
      <c r="SRZ205" s="14"/>
      <c r="SSA205" s="14"/>
      <c r="SSB205" s="14"/>
      <c r="SSC205" s="14"/>
      <c r="SSD205" s="14"/>
      <c r="SSE205" s="14"/>
      <c r="SSF205" s="14"/>
      <c r="SSG205" s="14"/>
      <c r="SSH205" s="14"/>
      <c r="SSI205" s="14"/>
      <c r="SSJ205" s="14"/>
      <c r="SSK205" s="14"/>
      <c r="SSL205" s="14"/>
      <c r="SSM205" s="14"/>
      <c r="SSN205" s="14"/>
      <c r="SSO205" s="14"/>
      <c r="SSP205" s="14"/>
      <c r="SSQ205" s="14"/>
      <c r="SSR205" s="14"/>
      <c r="SSS205" s="14"/>
      <c r="SST205" s="14"/>
      <c r="SSU205" s="14"/>
      <c r="SSV205" s="14"/>
      <c r="SSW205" s="14"/>
      <c r="SSX205" s="14"/>
      <c r="SSY205" s="14"/>
      <c r="SSZ205" s="14"/>
      <c r="STA205" s="14"/>
      <c r="STB205" s="14"/>
      <c r="STC205" s="14"/>
      <c r="STD205" s="14"/>
      <c r="STE205" s="14"/>
      <c r="STF205" s="14"/>
      <c r="STG205" s="14"/>
      <c r="STH205" s="14"/>
      <c r="STI205" s="14"/>
      <c r="STJ205" s="14"/>
      <c r="STK205" s="14"/>
      <c r="STL205" s="14"/>
      <c r="STM205" s="14"/>
      <c r="STN205" s="14"/>
      <c r="STO205" s="14"/>
      <c r="STP205" s="14"/>
      <c r="STQ205" s="14"/>
      <c r="STR205" s="14"/>
      <c r="STS205" s="14"/>
      <c r="STT205" s="14"/>
      <c r="STU205" s="14"/>
      <c r="STV205" s="14"/>
      <c r="STW205" s="14"/>
      <c r="STX205" s="14"/>
      <c r="STY205" s="14"/>
      <c r="STZ205" s="14"/>
      <c r="SUA205" s="14"/>
      <c r="SUB205" s="14"/>
      <c r="SUC205" s="14"/>
      <c r="SUD205" s="14"/>
      <c r="SUE205" s="14"/>
      <c r="SUF205" s="14"/>
      <c r="SUG205" s="14"/>
      <c r="SUH205" s="14"/>
      <c r="SUI205" s="14"/>
      <c r="SUJ205" s="14"/>
      <c r="SUK205" s="14"/>
      <c r="SUL205" s="14"/>
      <c r="SUM205" s="14"/>
      <c r="SUN205" s="14"/>
      <c r="SUO205" s="14"/>
      <c r="SUP205" s="14"/>
      <c r="SUQ205" s="14"/>
      <c r="SUR205" s="14"/>
      <c r="SUS205" s="14"/>
      <c r="SUT205" s="14"/>
      <c r="SUU205" s="14"/>
      <c r="SUV205" s="14"/>
      <c r="SUW205" s="14"/>
      <c r="SUX205" s="14"/>
      <c r="SUY205" s="14"/>
      <c r="SUZ205" s="14"/>
      <c r="SVA205" s="14"/>
      <c r="SVB205" s="14"/>
      <c r="SVC205" s="14"/>
      <c r="SVD205" s="14"/>
      <c r="SVE205" s="14"/>
      <c r="SVF205" s="14"/>
      <c r="SVG205" s="14"/>
      <c r="SVH205" s="14"/>
      <c r="SVI205" s="14"/>
      <c r="SVJ205" s="14"/>
      <c r="SVK205" s="14"/>
      <c r="SVL205" s="14"/>
      <c r="SVM205" s="14"/>
      <c r="SVN205" s="14"/>
      <c r="SVO205" s="14"/>
      <c r="SVP205" s="14"/>
      <c r="SVQ205" s="14"/>
      <c r="SVR205" s="14"/>
      <c r="SVS205" s="14"/>
      <c r="SVT205" s="14"/>
      <c r="SVU205" s="14"/>
      <c r="SVV205" s="14"/>
      <c r="SVW205" s="14"/>
      <c r="SVX205" s="14"/>
      <c r="SVY205" s="14"/>
      <c r="SVZ205" s="14"/>
      <c r="SWA205" s="14"/>
      <c r="SWB205" s="14"/>
      <c r="SWC205" s="14"/>
      <c r="SWD205" s="14"/>
      <c r="SWE205" s="14"/>
      <c r="SWF205" s="14"/>
      <c r="SWG205" s="14"/>
      <c r="SWH205" s="14"/>
      <c r="SWI205" s="14"/>
      <c r="SWJ205" s="14"/>
      <c r="SWK205" s="14"/>
      <c r="SWL205" s="14"/>
      <c r="SWM205" s="14"/>
      <c r="SWN205" s="14"/>
      <c r="SWO205" s="14"/>
      <c r="SWP205" s="14"/>
      <c r="SWQ205" s="14"/>
      <c r="SWR205" s="14"/>
      <c r="SWS205" s="14"/>
      <c r="SWT205" s="14"/>
      <c r="SWU205" s="14"/>
      <c r="SWV205" s="14"/>
      <c r="SWW205" s="14"/>
      <c r="SWX205" s="14"/>
      <c r="SWY205" s="14"/>
      <c r="SWZ205" s="14"/>
      <c r="SXA205" s="14"/>
      <c r="SXB205" s="14"/>
      <c r="SXC205" s="14"/>
      <c r="SXD205" s="14"/>
      <c r="SXE205" s="14"/>
      <c r="SXF205" s="14"/>
      <c r="SXG205" s="14"/>
      <c r="SXH205" s="14"/>
      <c r="SXI205" s="14"/>
      <c r="SXJ205" s="14"/>
      <c r="SXK205" s="14"/>
      <c r="SXL205" s="14"/>
      <c r="SXM205" s="14"/>
      <c r="SXN205" s="14"/>
      <c r="SXO205" s="14"/>
      <c r="SXP205" s="14"/>
      <c r="SXQ205" s="14"/>
      <c r="SXR205" s="14"/>
      <c r="SXS205" s="14"/>
      <c r="SXT205" s="14"/>
      <c r="SXU205" s="14"/>
      <c r="SXV205" s="14"/>
      <c r="SXW205" s="14"/>
      <c r="SXX205" s="14"/>
      <c r="SXY205" s="14"/>
      <c r="SXZ205" s="14"/>
      <c r="SYA205" s="14"/>
      <c r="SYB205" s="14"/>
      <c r="SYC205" s="14"/>
      <c r="SYD205" s="14"/>
      <c r="SYE205" s="14"/>
      <c r="SYF205" s="14"/>
      <c r="SYG205" s="14"/>
      <c r="SYH205" s="14"/>
      <c r="SYI205" s="14"/>
      <c r="SYJ205" s="14"/>
      <c r="SYK205" s="14"/>
      <c r="SYL205" s="14"/>
      <c r="SYM205" s="14"/>
      <c r="SYN205" s="14"/>
      <c r="SYO205" s="14"/>
      <c r="SYP205" s="14"/>
      <c r="SYQ205" s="14"/>
      <c r="SYR205" s="14"/>
      <c r="SYS205" s="14"/>
      <c r="SYT205" s="14"/>
      <c r="SYU205" s="14"/>
      <c r="SYV205" s="14"/>
      <c r="SYW205" s="14"/>
      <c r="SYX205" s="14"/>
      <c r="SYY205" s="14"/>
      <c r="SYZ205" s="14"/>
      <c r="SZA205" s="14"/>
      <c r="SZB205" s="14"/>
      <c r="SZC205" s="14"/>
      <c r="SZD205" s="14"/>
      <c r="SZE205" s="14"/>
      <c r="SZF205" s="14"/>
      <c r="SZG205" s="14"/>
      <c r="SZH205" s="14"/>
      <c r="SZI205" s="14"/>
      <c r="SZJ205" s="14"/>
      <c r="SZK205" s="14"/>
      <c r="SZL205" s="14"/>
      <c r="SZM205" s="14"/>
      <c r="SZN205" s="14"/>
      <c r="SZO205" s="14"/>
      <c r="SZP205" s="14"/>
      <c r="SZQ205" s="14"/>
      <c r="SZR205" s="14"/>
      <c r="SZS205" s="14"/>
      <c r="SZT205" s="14"/>
      <c r="SZU205" s="14"/>
      <c r="SZV205" s="14"/>
      <c r="SZW205" s="14"/>
      <c r="SZX205" s="14"/>
      <c r="SZY205" s="14"/>
      <c r="SZZ205" s="14"/>
      <c r="TAA205" s="14"/>
      <c r="TAB205" s="14"/>
      <c r="TAC205" s="14"/>
      <c r="TAD205" s="14"/>
      <c r="TAE205" s="14"/>
      <c r="TAF205" s="14"/>
      <c r="TAG205" s="14"/>
      <c r="TAH205" s="14"/>
      <c r="TAI205" s="14"/>
      <c r="TAJ205" s="14"/>
      <c r="TAK205" s="14"/>
      <c r="TAL205" s="14"/>
      <c r="TAM205" s="14"/>
      <c r="TAN205" s="14"/>
      <c r="TAO205" s="14"/>
      <c r="TAP205" s="14"/>
      <c r="TAQ205" s="14"/>
      <c r="TAR205" s="14"/>
      <c r="TAS205" s="14"/>
      <c r="TAT205" s="14"/>
      <c r="TAU205" s="14"/>
      <c r="TAV205" s="14"/>
      <c r="TAW205" s="14"/>
      <c r="TAX205" s="14"/>
      <c r="TAY205" s="14"/>
      <c r="TAZ205" s="14"/>
      <c r="TBA205" s="14"/>
      <c r="TBB205" s="14"/>
      <c r="TBC205" s="14"/>
      <c r="TBD205" s="14"/>
      <c r="TBE205" s="14"/>
      <c r="TBF205" s="14"/>
      <c r="TBG205" s="14"/>
      <c r="TBH205" s="14"/>
      <c r="TBI205" s="14"/>
      <c r="TBJ205" s="14"/>
      <c r="TBK205" s="14"/>
      <c r="TBL205" s="14"/>
      <c r="TBM205" s="14"/>
      <c r="TBN205" s="14"/>
      <c r="TBO205" s="14"/>
      <c r="TBP205" s="14"/>
      <c r="TBQ205" s="14"/>
      <c r="TBR205" s="14"/>
      <c r="TBS205" s="14"/>
      <c r="TBT205" s="14"/>
      <c r="TBU205" s="14"/>
      <c r="TBV205" s="14"/>
      <c r="TBW205" s="14"/>
      <c r="TBX205" s="14"/>
      <c r="TBY205" s="14"/>
      <c r="TBZ205" s="14"/>
      <c r="TCA205" s="14"/>
      <c r="TCB205" s="14"/>
      <c r="TCC205" s="14"/>
      <c r="TCD205" s="14"/>
      <c r="TCE205" s="14"/>
      <c r="TCF205" s="14"/>
      <c r="TCG205" s="14"/>
      <c r="TCH205" s="14"/>
      <c r="TCI205" s="14"/>
      <c r="TCJ205" s="14"/>
      <c r="TCK205" s="14"/>
      <c r="TCL205" s="14"/>
      <c r="TCM205" s="14"/>
      <c r="TCN205" s="14"/>
      <c r="TCO205" s="14"/>
      <c r="TCP205" s="14"/>
      <c r="TCQ205" s="14"/>
      <c r="TCR205" s="14"/>
      <c r="TCS205" s="14"/>
      <c r="TCT205" s="14"/>
      <c r="TCU205" s="14"/>
      <c r="TCV205" s="14"/>
      <c r="TCW205" s="14"/>
      <c r="TCX205" s="14"/>
      <c r="TCY205" s="14"/>
      <c r="TCZ205" s="14"/>
      <c r="TDA205" s="14"/>
      <c r="TDB205" s="14"/>
      <c r="TDC205" s="14"/>
      <c r="TDD205" s="14"/>
      <c r="TDE205" s="14"/>
      <c r="TDF205" s="14"/>
      <c r="TDG205" s="14"/>
      <c r="TDH205" s="14"/>
      <c r="TDI205" s="14"/>
      <c r="TDJ205" s="14"/>
      <c r="TDK205" s="14"/>
      <c r="TDL205" s="14"/>
      <c r="TDM205" s="14"/>
      <c r="TDN205" s="14"/>
      <c r="TDO205" s="14"/>
      <c r="TDP205" s="14"/>
      <c r="TDQ205" s="14"/>
      <c r="TDR205" s="14"/>
      <c r="TDS205" s="14"/>
      <c r="TDT205" s="14"/>
      <c r="TDU205" s="14"/>
      <c r="TDV205" s="14"/>
      <c r="TDW205" s="14"/>
      <c r="TDX205" s="14"/>
      <c r="TDY205" s="14"/>
      <c r="TDZ205" s="14"/>
      <c r="TEA205" s="14"/>
      <c r="TEB205" s="14"/>
      <c r="TEC205" s="14"/>
      <c r="TED205" s="14"/>
      <c r="TEE205" s="14"/>
      <c r="TEF205" s="14"/>
      <c r="TEG205" s="14"/>
      <c r="TEH205" s="14"/>
      <c r="TEI205" s="14"/>
      <c r="TEJ205" s="14"/>
      <c r="TEK205" s="14"/>
      <c r="TEL205" s="14"/>
      <c r="TEM205" s="14"/>
      <c r="TEN205" s="14"/>
      <c r="TEO205" s="14"/>
      <c r="TEP205" s="14"/>
      <c r="TEQ205" s="14"/>
      <c r="TER205" s="14"/>
      <c r="TES205" s="14"/>
      <c r="TET205" s="14"/>
      <c r="TEU205" s="14"/>
      <c r="TEV205" s="14"/>
      <c r="TEW205" s="14"/>
      <c r="TEX205" s="14"/>
      <c r="TEY205" s="14"/>
      <c r="TEZ205" s="14"/>
      <c r="TFA205" s="14"/>
      <c r="TFB205" s="14"/>
      <c r="TFC205" s="14"/>
      <c r="TFD205" s="14"/>
      <c r="TFE205" s="14"/>
      <c r="TFF205" s="14"/>
      <c r="TFG205" s="14"/>
      <c r="TFH205" s="14"/>
      <c r="TFI205" s="14"/>
      <c r="TFJ205" s="14"/>
      <c r="TFK205" s="14"/>
      <c r="TFL205" s="14"/>
      <c r="TFM205" s="14"/>
      <c r="TFN205" s="14"/>
      <c r="TFO205" s="14"/>
      <c r="TFP205" s="14"/>
      <c r="TFQ205" s="14"/>
      <c r="TFR205" s="14"/>
      <c r="TFS205" s="14"/>
      <c r="TFT205" s="14"/>
      <c r="TFU205" s="14"/>
      <c r="TFV205" s="14"/>
      <c r="TFW205" s="14"/>
      <c r="TFX205" s="14"/>
      <c r="TFY205" s="14"/>
      <c r="TFZ205" s="14"/>
      <c r="TGA205" s="14"/>
      <c r="TGB205" s="14"/>
      <c r="TGC205" s="14"/>
      <c r="TGD205" s="14"/>
      <c r="TGE205" s="14"/>
      <c r="TGF205" s="14"/>
      <c r="TGG205" s="14"/>
      <c r="TGH205" s="14"/>
      <c r="TGI205" s="14"/>
      <c r="TGJ205" s="14"/>
      <c r="TGK205" s="14"/>
      <c r="TGL205" s="14"/>
      <c r="TGM205" s="14"/>
      <c r="TGN205" s="14"/>
      <c r="TGO205" s="14"/>
      <c r="TGP205" s="14"/>
      <c r="TGQ205" s="14"/>
      <c r="TGR205" s="14"/>
      <c r="TGS205" s="14"/>
      <c r="TGT205" s="14"/>
      <c r="TGU205" s="14"/>
      <c r="TGV205" s="14"/>
      <c r="TGW205" s="14"/>
      <c r="TGX205" s="14"/>
      <c r="TGY205" s="14"/>
      <c r="TGZ205" s="14"/>
      <c r="THA205" s="14"/>
      <c r="THB205" s="14"/>
      <c r="THC205" s="14"/>
      <c r="THD205" s="14"/>
      <c r="THE205" s="14"/>
      <c r="THF205" s="14"/>
      <c r="THG205" s="14"/>
      <c r="THH205" s="14"/>
      <c r="THI205" s="14"/>
      <c r="THJ205" s="14"/>
      <c r="THK205" s="14"/>
      <c r="THL205" s="14"/>
      <c r="THM205" s="14"/>
      <c r="THN205" s="14"/>
      <c r="THO205" s="14"/>
      <c r="THP205" s="14"/>
      <c r="THQ205" s="14"/>
      <c r="THR205" s="14"/>
      <c r="THS205" s="14"/>
      <c r="THT205" s="14"/>
      <c r="THU205" s="14"/>
      <c r="THV205" s="14"/>
      <c r="THW205" s="14"/>
      <c r="THX205" s="14"/>
      <c r="THY205" s="14"/>
      <c r="THZ205" s="14"/>
      <c r="TIA205" s="14"/>
      <c r="TIB205" s="14"/>
      <c r="TIC205" s="14"/>
      <c r="TID205" s="14"/>
      <c r="TIE205" s="14"/>
      <c r="TIF205" s="14"/>
      <c r="TIG205" s="14"/>
      <c r="TIH205" s="14"/>
      <c r="TII205" s="14"/>
      <c r="TIJ205" s="14"/>
      <c r="TIK205" s="14"/>
      <c r="TIL205" s="14"/>
      <c r="TIM205" s="14"/>
      <c r="TIN205" s="14"/>
      <c r="TIO205" s="14"/>
      <c r="TIP205" s="14"/>
      <c r="TIQ205" s="14"/>
      <c r="TIR205" s="14"/>
      <c r="TIS205" s="14"/>
      <c r="TIT205" s="14"/>
      <c r="TIU205" s="14"/>
      <c r="TIV205" s="14"/>
      <c r="TIW205" s="14"/>
      <c r="TIX205" s="14"/>
      <c r="TIY205" s="14"/>
      <c r="TIZ205" s="14"/>
      <c r="TJA205" s="14"/>
      <c r="TJB205" s="14"/>
      <c r="TJC205" s="14"/>
      <c r="TJD205" s="14"/>
      <c r="TJE205" s="14"/>
      <c r="TJF205" s="14"/>
      <c r="TJG205" s="14"/>
      <c r="TJH205" s="14"/>
      <c r="TJI205" s="14"/>
      <c r="TJJ205" s="14"/>
      <c r="TJK205" s="14"/>
      <c r="TJL205" s="14"/>
      <c r="TJM205" s="14"/>
      <c r="TJN205" s="14"/>
      <c r="TJO205" s="14"/>
      <c r="TJP205" s="14"/>
      <c r="TJQ205" s="14"/>
      <c r="TJR205" s="14"/>
      <c r="TJS205" s="14"/>
      <c r="TJT205" s="14"/>
      <c r="TJU205" s="14"/>
      <c r="TJV205" s="14"/>
      <c r="TJW205" s="14"/>
      <c r="TJX205" s="14"/>
      <c r="TJY205" s="14"/>
      <c r="TJZ205" s="14"/>
      <c r="TKA205" s="14"/>
      <c r="TKB205" s="14"/>
      <c r="TKC205" s="14"/>
      <c r="TKD205" s="14"/>
      <c r="TKE205" s="14"/>
      <c r="TKF205" s="14"/>
      <c r="TKG205" s="14"/>
      <c r="TKH205" s="14"/>
      <c r="TKI205" s="14"/>
      <c r="TKJ205" s="14"/>
      <c r="TKK205" s="14"/>
      <c r="TKL205" s="14"/>
      <c r="TKM205" s="14"/>
      <c r="TKN205" s="14"/>
      <c r="TKO205" s="14"/>
      <c r="TKP205" s="14"/>
      <c r="TKQ205" s="14"/>
      <c r="TKR205" s="14"/>
      <c r="TKS205" s="14"/>
      <c r="TKT205" s="14"/>
      <c r="TKU205" s="14"/>
      <c r="TKV205" s="14"/>
      <c r="TKW205" s="14"/>
      <c r="TKX205" s="14"/>
      <c r="TKY205" s="14"/>
      <c r="TKZ205" s="14"/>
      <c r="TLA205" s="14"/>
      <c r="TLB205" s="14"/>
      <c r="TLC205" s="14"/>
      <c r="TLD205" s="14"/>
      <c r="TLE205" s="14"/>
      <c r="TLF205" s="14"/>
      <c r="TLG205" s="14"/>
      <c r="TLH205" s="14"/>
      <c r="TLI205" s="14"/>
      <c r="TLJ205" s="14"/>
      <c r="TLK205" s="14"/>
      <c r="TLL205" s="14"/>
      <c r="TLM205" s="14"/>
      <c r="TLN205" s="14"/>
      <c r="TLO205" s="14"/>
      <c r="TLP205" s="14"/>
      <c r="TLQ205" s="14"/>
      <c r="TLR205" s="14"/>
      <c r="TLS205" s="14"/>
      <c r="TLT205" s="14"/>
      <c r="TLU205" s="14"/>
      <c r="TLV205" s="14"/>
      <c r="TLW205" s="14"/>
      <c r="TLX205" s="14"/>
      <c r="TLY205" s="14"/>
      <c r="TLZ205" s="14"/>
      <c r="TMA205" s="14"/>
      <c r="TMB205" s="14"/>
      <c r="TMC205" s="14"/>
      <c r="TMD205" s="14"/>
      <c r="TME205" s="14"/>
      <c r="TMF205" s="14"/>
      <c r="TMG205" s="14"/>
      <c r="TMH205" s="14"/>
      <c r="TMI205" s="14"/>
      <c r="TMJ205" s="14"/>
      <c r="TMK205" s="14"/>
      <c r="TML205" s="14"/>
      <c r="TMM205" s="14"/>
      <c r="TMN205" s="14"/>
      <c r="TMO205" s="14"/>
      <c r="TMP205" s="14"/>
      <c r="TMQ205" s="14"/>
      <c r="TMR205" s="14"/>
      <c r="TMS205" s="14"/>
      <c r="TMT205" s="14"/>
      <c r="TMU205" s="14"/>
      <c r="TMV205" s="14"/>
      <c r="TMW205" s="14"/>
      <c r="TMX205" s="14"/>
      <c r="TMY205" s="14"/>
      <c r="TMZ205" s="14"/>
      <c r="TNA205" s="14"/>
      <c r="TNB205" s="14"/>
      <c r="TNC205" s="14"/>
      <c r="TND205" s="14"/>
      <c r="TNE205" s="14"/>
      <c r="TNF205" s="14"/>
      <c r="TNG205" s="14"/>
      <c r="TNH205" s="14"/>
      <c r="TNI205" s="14"/>
      <c r="TNJ205" s="14"/>
      <c r="TNK205" s="14"/>
      <c r="TNL205" s="14"/>
      <c r="TNM205" s="14"/>
      <c r="TNN205" s="14"/>
      <c r="TNO205" s="14"/>
      <c r="TNP205" s="14"/>
      <c r="TNQ205" s="14"/>
      <c r="TNR205" s="14"/>
      <c r="TNS205" s="14"/>
      <c r="TNT205" s="14"/>
      <c r="TNU205" s="14"/>
      <c r="TNV205" s="14"/>
      <c r="TNW205" s="14"/>
      <c r="TNX205" s="14"/>
      <c r="TNY205" s="14"/>
      <c r="TNZ205" s="14"/>
      <c r="TOA205" s="14"/>
      <c r="TOB205" s="14"/>
      <c r="TOC205" s="14"/>
      <c r="TOD205" s="14"/>
      <c r="TOE205" s="14"/>
      <c r="TOF205" s="14"/>
      <c r="TOG205" s="14"/>
      <c r="TOH205" s="14"/>
      <c r="TOI205" s="14"/>
      <c r="TOJ205" s="14"/>
      <c r="TOK205" s="14"/>
      <c r="TOL205" s="14"/>
      <c r="TOM205" s="14"/>
      <c r="TON205" s="14"/>
      <c r="TOO205" s="14"/>
      <c r="TOP205" s="14"/>
      <c r="TOQ205" s="14"/>
      <c r="TOR205" s="14"/>
      <c r="TOS205" s="14"/>
      <c r="TOT205" s="14"/>
      <c r="TOU205" s="14"/>
      <c r="TOV205" s="14"/>
      <c r="TOW205" s="14"/>
      <c r="TOX205" s="14"/>
      <c r="TOY205" s="14"/>
      <c r="TOZ205" s="14"/>
      <c r="TPA205" s="14"/>
      <c r="TPB205" s="14"/>
      <c r="TPC205" s="14"/>
      <c r="TPD205" s="14"/>
      <c r="TPE205" s="14"/>
      <c r="TPF205" s="14"/>
      <c r="TPG205" s="14"/>
      <c r="TPH205" s="14"/>
      <c r="TPI205" s="14"/>
      <c r="TPJ205" s="14"/>
      <c r="TPK205" s="14"/>
      <c r="TPL205" s="14"/>
      <c r="TPM205" s="14"/>
      <c r="TPN205" s="14"/>
      <c r="TPO205" s="14"/>
      <c r="TPP205" s="14"/>
      <c r="TPQ205" s="14"/>
      <c r="TPR205" s="14"/>
      <c r="TPS205" s="14"/>
      <c r="TPT205" s="14"/>
      <c r="TPU205" s="14"/>
      <c r="TPV205" s="14"/>
      <c r="TPW205" s="14"/>
      <c r="TPX205" s="14"/>
      <c r="TPY205" s="14"/>
      <c r="TPZ205" s="14"/>
      <c r="TQA205" s="14"/>
      <c r="TQB205" s="14"/>
      <c r="TQC205" s="14"/>
      <c r="TQD205" s="14"/>
      <c r="TQE205" s="14"/>
      <c r="TQF205" s="14"/>
      <c r="TQG205" s="14"/>
      <c r="TQH205" s="14"/>
      <c r="TQI205" s="14"/>
      <c r="TQJ205" s="14"/>
      <c r="TQK205" s="14"/>
      <c r="TQL205" s="14"/>
      <c r="TQM205" s="14"/>
      <c r="TQN205" s="14"/>
      <c r="TQO205" s="14"/>
      <c r="TQP205" s="14"/>
      <c r="TQQ205" s="14"/>
      <c r="TQR205" s="14"/>
      <c r="TQS205" s="14"/>
      <c r="TQT205" s="14"/>
      <c r="TQU205" s="14"/>
      <c r="TQV205" s="14"/>
      <c r="TQW205" s="14"/>
      <c r="TQX205" s="14"/>
      <c r="TQY205" s="14"/>
      <c r="TQZ205" s="14"/>
      <c r="TRA205" s="14"/>
      <c r="TRB205" s="14"/>
      <c r="TRC205" s="14"/>
      <c r="TRD205" s="14"/>
      <c r="TRE205" s="14"/>
      <c r="TRF205" s="14"/>
      <c r="TRG205" s="14"/>
      <c r="TRH205" s="14"/>
      <c r="TRI205" s="14"/>
      <c r="TRJ205" s="14"/>
      <c r="TRK205" s="14"/>
      <c r="TRL205" s="14"/>
      <c r="TRM205" s="14"/>
      <c r="TRN205" s="14"/>
      <c r="TRO205" s="14"/>
      <c r="TRP205" s="14"/>
      <c r="TRQ205" s="14"/>
      <c r="TRR205" s="14"/>
      <c r="TRS205" s="14"/>
      <c r="TRT205" s="14"/>
      <c r="TRU205" s="14"/>
      <c r="TRV205" s="14"/>
      <c r="TRW205" s="14"/>
      <c r="TRX205" s="14"/>
      <c r="TRY205" s="14"/>
      <c r="TRZ205" s="14"/>
      <c r="TSA205" s="14"/>
      <c r="TSB205" s="14"/>
      <c r="TSC205" s="14"/>
      <c r="TSD205" s="14"/>
      <c r="TSE205" s="14"/>
      <c r="TSF205" s="14"/>
      <c r="TSG205" s="14"/>
      <c r="TSH205" s="14"/>
      <c r="TSI205" s="14"/>
      <c r="TSJ205" s="14"/>
      <c r="TSK205" s="14"/>
      <c r="TSL205" s="14"/>
      <c r="TSM205" s="14"/>
      <c r="TSN205" s="14"/>
      <c r="TSO205" s="14"/>
      <c r="TSP205" s="14"/>
      <c r="TSQ205" s="14"/>
      <c r="TSR205" s="14"/>
      <c r="TSS205" s="14"/>
      <c r="TST205" s="14"/>
      <c r="TSU205" s="14"/>
      <c r="TSV205" s="14"/>
      <c r="TSW205" s="14"/>
      <c r="TSX205" s="14"/>
      <c r="TSY205" s="14"/>
      <c r="TSZ205" s="14"/>
      <c r="TTA205" s="14"/>
      <c r="TTB205" s="14"/>
      <c r="TTC205" s="14"/>
      <c r="TTD205" s="14"/>
      <c r="TTE205" s="14"/>
      <c r="TTF205" s="14"/>
      <c r="TTG205" s="14"/>
      <c r="TTH205" s="14"/>
      <c r="TTI205" s="14"/>
      <c r="TTJ205" s="14"/>
      <c r="TTK205" s="14"/>
      <c r="TTL205" s="14"/>
      <c r="TTM205" s="14"/>
      <c r="TTN205" s="14"/>
      <c r="TTO205" s="14"/>
      <c r="TTP205" s="14"/>
      <c r="TTQ205" s="14"/>
      <c r="TTR205" s="14"/>
      <c r="TTS205" s="14"/>
      <c r="TTT205" s="14"/>
      <c r="TTU205" s="14"/>
      <c r="TTV205" s="14"/>
      <c r="TTW205" s="14"/>
      <c r="TTX205" s="14"/>
      <c r="TTY205" s="14"/>
      <c r="TTZ205" s="14"/>
      <c r="TUA205" s="14"/>
      <c r="TUB205" s="14"/>
      <c r="TUC205" s="14"/>
      <c r="TUD205" s="14"/>
      <c r="TUE205" s="14"/>
      <c r="TUF205" s="14"/>
      <c r="TUG205" s="14"/>
      <c r="TUH205" s="14"/>
      <c r="TUI205" s="14"/>
      <c r="TUJ205" s="14"/>
      <c r="TUK205" s="14"/>
      <c r="TUL205" s="14"/>
      <c r="TUM205" s="14"/>
      <c r="TUN205" s="14"/>
      <c r="TUO205" s="14"/>
      <c r="TUP205" s="14"/>
      <c r="TUQ205" s="14"/>
      <c r="TUR205" s="14"/>
      <c r="TUS205" s="14"/>
      <c r="TUT205" s="14"/>
      <c r="TUU205" s="14"/>
      <c r="TUV205" s="14"/>
      <c r="TUW205" s="14"/>
      <c r="TUX205" s="14"/>
      <c r="TUY205" s="14"/>
      <c r="TUZ205" s="14"/>
      <c r="TVA205" s="14"/>
      <c r="TVB205" s="14"/>
      <c r="TVC205" s="14"/>
      <c r="TVD205" s="14"/>
      <c r="TVE205" s="14"/>
      <c r="TVF205" s="14"/>
      <c r="TVG205" s="14"/>
      <c r="TVH205" s="14"/>
      <c r="TVI205" s="14"/>
      <c r="TVJ205" s="14"/>
      <c r="TVK205" s="14"/>
      <c r="TVL205" s="14"/>
      <c r="TVM205" s="14"/>
      <c r="TVN205" s="14"/>
      <c r="TVO205" s="14"/>
      <c r="TVP205" s="14"/>
      <c r="TVQ205" s="14"/>
      <c r="TVR205" s="14"/>
      <c r="TVS205" s="14"/>
      <c r="TVT205" s="14"/>
      <c r="TVU205" s="14"/>
      <c r="TVV205" s="14"/>
      <c r="TVW205" s="14"/>
      <c r="TVX205" s="14"/>
      <c r="TVY205" s="14"/>
      <c r="TVZ205" s="14"/>
      <c r="TWA205" s="14"/>
      <c r="TWB205" s="14"/>
      <c r="TWC205" s="14"/>
      <c r="TWD205" s="14"/>
      <c r="TWE205" s="14"/>
      <c r="TWF205" s="14"/>
      <c r="TWG205" s="14"/>
      <c r="TWH205" s="14"/>
      <c r="TWI205" s="14"/>
      <c r="TWJ205" s="14"/>
      <c r="TWK205" s="14"/>
      <c r="TWL205" s="14"/>
      <c r="TWM205" s="14"/>
      <c r="TWN205" s="14"/>
      <c r="TWO205" s="14"/>
      <c r="TWP205" s="14"/>
      <c r="TWQ205" s="14"/>
      <c r="TWR205" s="14"/>
      <c r="TWS205" s="14"/>
      <c r="TWT205" s="14"/>
      <c r="TWU205" s="14"/>
      <c r="TWV205" s="14"/>
      <c r="TWW205" s="14"/>
      <c r="TWX205" s="14"/>
      <c r="TWY205" s="14"/>
      <c r="TWZ205" s="14"/>
      <c r="TXA205" s="14"/>
      <c r="TXB205" s="14"/>
      <c r="TXC205" s="14"/>
      <c r="TXD205" s="14"/>
      <c r="TXE205" s="14"/>
      <c r="TXF205" s="14"/>
      <c r="TXG205" s="14"/>
      <c r="TXH205" s="14"/>
      <c r="TXI205" s="14"/>
      <c r="TXJ205" s="14"/>
      <c r="TXK205" s="14"/>
      <c r="TXL205" s="14"/>
      <c r="TXM205" s="14"/>
      <c r="TXN205" s="14"/>
      <c r="TXO205" s="14"/>
      <c r="TXP205" s="14"/>
      <c r="TXQ205" s="14"/>
      <c r="TXR205" s="14"/>
      <c r="TXS205" s="14"/>
      <c r="TXT205" s="14"/>
      <c r="TXU205" s="14"/>
      <c r="TXV205" s="14"/>
      <c r="TXW205" s="14"/>
      <c r="TXX205" s="14"/>
      <c r="TXY205" s="14"/>
      <c r="TXZ205" s="14"/>
      <c r="TYA205" s="14"/>
      <c r="TYB205" s="14"/>
      <c r="TYC205" s="14"/>
      <c r="TYD205" s="14"/>
      <c r="TYE205" s="14"/>
      <c r="TYF205" s="14"/>
      <c r="TYG205" s="14"/>
      <c r="TYH205" s="14"/>
      <c r="TYI205" s="14"/>
      <c r="TYJ205" s="14"/>
      <c r="TYK205" s="14"/>
      <c r="TYL205" s="14"/>
      <c r="TYM205" s="14"/>
      <c r="TYN205" s="14"/>
      <c r="TYO205" s="14"/>
      <c r="TYP205" s="14"/>
      <c r="TYQ205" s="14"/>
      <c r="TYR205" s="14"/>
      <c r="TYS205" s="14"/>
      <c r="TYT205" s="14"/>
      <c r="TYU205" s="14"/>
      <c r="TYV205" s="14"/>
      <c r="TYW205" s="14"/>
      <c r="TYX205" s="14"/>
      <c r="TYY205" s="14"/>
      <c r="TYZ205" s="14"/>
      <c r="TZA205" s="14"/>
      <c r="TZB205" s="14"/>
      <c r="TZC205" s="14"/>
      <c r="TZD205" s="14"/>
      <c r="TZE205" s="14"/>
      <c r="TZF205" s="14"/>
      <c r="TZG205" s="14"/>
      <c r="TZH205" s="14"/>
      <c r="TZI205" s="14"/>
      <c r="TZJ205" s="14"/>
      <c r="TZK205" s="14"/>
      <c r="TZL205" s="14"/>
      <c r="TZM205" s="14"/>
      <c r="TZN205" s="14"/>
      <c r="TZO205" s="14"/>
      <c r="TZP205" s="14"/>
      <c r="TZQ205" s="14"/>
      <c r="TZR205" s="14"/>
      <c r="TZS205" s="14"/>
      <c r="TZT205" s="14"/>
      <c r="TZU205" s="14"/>
      <c r="TZV205" s="14"/>
      <c r="TZW205" s="14"/>
      <c r="TZX205" s="14"/>
      <c r="TZY205" s="14"/>
      <c r="TZZ205" s="14"/>
      <c r="UAA205" s="14"/>
      <c r="UAB205" s="14"/>
      <c r="UAC205" s="14"/>
      <c r="UAD205" s="14"/>
      <c r="UAE205" s="14"/>
      <c r="UAF205" s="14"/>
      <c r="UAG205" s="14"/>
      <c r="UAH205" s="14"/>
      <c r="UAI205" s="14"/>
      <c r="UAJ205" s="14"/>
      <c r="UAK205" s="14"/>
      <c r="UAL205" s="14"/>
      <c r="UAM205" s="14"/>
      <c r="UAN205" s="14"/>
      <c r="UAO205" s="14"/>
      <c r="UAP205" s="14"/>
      <c r="UAQ205" s="14"/>
      <c r="UAR205" s="14"/>
      <c r="UAS205" s="14"/>
      <c r="UAT205" s="14"/>
      <c r="UAU205" s="14"/>
      <c r="UAV205" s="14"/>
      <c r="UAW205" s="14"/>
      <c r="UAX205" s="14"/>
      <c r="UAY205" s="14"/>
      <c r="UAZ205" s="14"/>
      <c r="UBA205" s="14"/>
      <c r="UBB205" s="14"/>
      <c r="UBC205" s="14"/>
      <c r="UBD205" s="14"/>
      <c r="UBE205" s="14"/>
      <c r="UBF205" s="14"/>
      <c r="UBG205" s="14"/>
      <c r="UBH205" s="14"/>
      <c r="UBI205" s="14"/>
      <c r="UBJ205" s="14"/>
      <c r="UBK205" s="14"/>
      <c r="UBL205" s="14"/>
      <c r="UBM205" s="14"/>
      <c r="UBN205" s="14"/>
      <c r="UBO205" s="14"/>
      <c r="UBP205" s="14"/>
      <c r="UBQ205" s="14"/>
      <c r="UBR205" s="14"/>
      <c r="UBS205" s="14"/>
      <c r="UBT205" s="14"/>
      <c r="UBU205" s="14"/>
      <c r="UBV205" s="14"/>
      <c r="UBW205" s="14"/>
      <c r="UBX205" s="14"/>
      <c r="UBY205" s="14"/>
      <c r="UBZ205" s="14"/>
      <c r="UCA205" s="14"/>
      <c r="UCB205" s="14"/>
      <c r="UCC205" s="14"/>
      <c r="UCD205" s="14"/>
      <c r="UCE205" s="14"/>
      <c r="UCF205" s="14"/>
      <c r="UCG205" s="14"/>
      <c r="UCH205" s="14"/>
      <c r="UCI205" s="14"/>
      <c r="UCJ205" s="14"/>
      <c r="UCK205" s="14"/>
      <c r="UCL205" s="14"/>
      <c r="UCM205" s="14"/>
      <c r="UCN205" s="14"/>
      <c r="UCO205" s="14"/>
      <c r="UCP205" s="14"/>
      <c r="UCQ205" s="14"/>
      <c r="UCR205" s="14"/>
      <c r="UCS205" s="14"/>
      <c r="UCT205" s="14"/>
      <c r="UCU205" s="14"/>
      <c r="UCV205" s="14"/>
      <c r="UCW205" s="14"/>
      <c r="UCX205" s="14"/>
      <c r="UCY205" s="14"/>
      <c r="UCZ205" s="14"/>
      <c r="UDA205" s="14"/>
      <c r="UDB205" s="14"/>
      <c r="UDC205" s="14"/>
      <c r="UDD205" s="14"/>
      <c r="UDE205" s="14"/>
      <c r="UDF205" s="14"/>
      <c r="UDG205" s="14"/>
      <c r="UDH205" s="14"/>
      <c r="UDI205" s="14"/>
      <c r="UDJ205" s="14"/>
      <c r="UDK205" s="14"/>
      <c r="UDL205" s="14"/>
      <c r="UDM205" s="14"/>
      <c r="UDN205" s="14"/>
      <c r="UDO205" s="14"/>
      <c r="UDP205" s="14"/>
      <c r="UDQ205" s="14"/>
      <c r="UDR205" s="14"/>
      <c r="UDS205" s="14"/>
      <c r="UDT205" s="14"/>
      <c r="UDU205" s="14"/>
      <c r="UDV205" s="14"/>
      <c r="UDW205" s="14"/>
      <c r="UDX205" s="14"/>
      <c r="UDY205" s="14"/>
      <c r="UDZ205" s="14"/>
      <c r="UEA205" s="14"/>
      <c r="UEB205" s="14"/>
      <c r="UEC205" s="14"/>
      <c r="UED205" s="14"/>
      <c r="UEE205" s="14"/>
      <c r="UEF205" s="14"/>
      <c r="UEG205" s="14"/>
      <c r="UEH205" s="14"/>
      <c r="UEI205" s="14"/>
      <c r="UEJ205" s="14"/>
      <c r="UEK205" s="14"/>
      <c r="UEL205" s="14"/>
      <c r="UEM205" s="14"/>
      <c r="UEN205" s="14"/>
      <c r="UEO205" s="14"/>
      <c r="UEP205" s="14"/>
      <c r="UEQ205" s="14"/>
      <c r="UER205" s="14"/>
      <c r="UES205" s="14"/>
      <c r="UET205" s="14"/>
      <c r="UEU205" s="14"/>
      <c r="UEV205" s="14"/>
      <c r="UEW205" s="14"/>
      <c r="UEX205" s="14"/>
      <c r="UEY205" s="14"/>
      <c r="UEZ205" s="14"/>
      <c r="UFA205" s="14"/>
      <c r="UFB205" s="14"/>
      <c r="UFC205" s="14"/>
      <c r="UFD205" s="14"/>
      <c r="UFE205" s="14"/>
      <c r="UFF205" s="14"/>
      <c r="UFG205" s="14"/>
      <c r="UFH205" s="14"/>
      <c r="UFI205" s="14"/>
      <c r="UFJ205" s="14"/>
      <c r="UFK205" s="14"/>
      <c r="UFL205" s="14"/>
      <c r="UFM205" s="14"/>
      <c r="UFN205" s="14"/>
      <c r="UFO205" s="14"/>
      <c r="UFP205" s="14"/>
      <c r="UFQ205" s="14"/>
      <c r="UFR205" s="14"/>
      <c r="UFS205" s="14"/>
      <c r="UFT205" s="14"/>
      <c r="UFU205" s="14"/>
      <c r="UFV205" s="14"/>
      <c r="UFW205" s="14"/>
      <c r="UFX205" s="14"/>
      <c r="UFY205" s="14"/>
      <c r="UFZ205" s="14"/>
      <c r="UGA205" s="14"/>
      <c r="UGB205" s="14"/>
      <c r="UGC205" s="14"/>
      <c r="UGD205" s="14"/>
      <c r="UGE205" s="14"/>
      <c r="UGF205" s="14"/>
      <c r="UGG205" s="14"/>
      <c r="UGH205" s="14"/>
      <c r="UGI205" s="14"/>
      <c r="UGJ205" s="14"/>
      <c r="UGK205" s="14"/>
      <c r="UGL205" s="14"/>
      <c r="UGM205" s="14"/>
      <c r="UGN205" s="14"/>
      <c r="UGO205" s="14"/>
      <c r="UGP205" s="14"/>
      <c r="UGQ205" s="14"/>
      <c r="UGR205" s="14"/>
      <c r="UGS205" s="14"/>
      <c r="UGT205" s="14"/>
      <c r="UGU205" s="14"/>
      <c r="UGV205" s="14"/>
      <c r="UGW205" s="14"/>
      <c r="UGX205" s="14"/>
      <c r="UGY205" s="14"/>
      <c r="UGZ205" s="14"/>
      <c r="UHA205" s="14"/>
      <c r="UHB205" s="14"/>
      <c r="UHC205" s="14"/>
      <c r="UHD205" s="14"/>
      <c r="UHE205" s="14"/>
      <c r="UHF205" s="14"/>
      <c r="UHG205" s="14"/>
      <c r="UHH205" s="14"/>
      <c r="UHI205" s="14"/>
      <c r="UHJ205" s="14"/>
      <c r="UHK205" s="14"/>
      <c r="UHL205" s="14"/>
      <c r="UHM205" s="14"/>
      <c r="UHN205" s="14"/>
      <c r="UHO205" s="14"/>
      <c r="UHP205" s="14"/>
      <c r="UHQ205" s="14"/>
      <c r="UHR205" s="14"/>
      <c r="UHS205" s="14"/>
      <c r="UHT205" s="14"/>
      <c r="UHU205" s="14"/>
      <c r="UHV205" s="14"/>
      <c r="UHW205" s="14"/>
      <c r="UHX205" s="14"/>
      <c r="UHY205" s="14"/>
      <c r="UHZ205" s="14"/>
      <c r="UIA205" s="14"/>
      <c r="UIB205" s="14"/>
      <c r="UIC205" s="14"/>
      <c r="UID205" s="14"/>
      <c r="UIE205" s="14"/>
      <c r="UIF205" s="14"/>
      <c r="UIG205" s="14"/>
      <c r="UIH205" s="14"/>
      <c r="UII205" s="14"/>
      <c r="UIJ205" s="14"/>
      <c r="UIK205" s="14"/>
      <c r="UIL205" s="14"/>
      <c r="UIM205" s="14"/>
      <c r="UIN205" s="14"/>
      <c r="UIO205" s="14"/>
      <c r="UIP205" s="14"/>
      <c r="UIQ205" s="14"/>
      <c r="UIR205" s="14"/>
      <c r="UIS205" s="14"/>
      <c r="UIT205" s="14"/>
      <c r="UIU205" s="14"/>
      <c r="UIV205" s="14"/>
      <c r="UIW205" s="14"/>
      <c r="UIX205" s="14"/>
      <c r="UIY205" s="14"/>
      <c r="UIZ205" s="14"/>
      <c r="UJA205" s="14"/>
      <c r="UJB205" s="14"/>
      <c r="UJC205" s="14"/>
      <c r="UJD205" s="14"/>
      <c r="UJE205" s="14"/>
      <c r="UJF205" s="14"/>
      <c r="UJG205" s="14"/>
      <c r="UJH205" s="14"/>
      <c r="UJI205" s="14"/>
      <c r="UJJ205" s="14"/>
      <c r="UJK205" s="14"/>
      <c r="UJL205" s="14"/>
      <c r="UJM205" s="14"/>
      <c r="UJN205" s="14"/>
      <c r="UJO205" s="14"/>
      <c r="UJP205" s="14"/>
      <c r="UJQ205" s="14"/>
      <c r="UJR205" s="14"/>
      <c r="UJS205" s="14"/>
      <c r="UJT205" s="14"/>
      <c r="UJU205" s="14"/>
      <c r="UJV205" s="14"/>
      <c r="UJW205" s="14"/>
      <c r="UJX205" s="14"/>
      <c r="UJY205" s="14"/>
      <c r="UJZ205" s="14"/>
      <c r="UKA205" s="14"/>
      <c r="UKB205" s="14"/>
      <c r="UKC205" s="14"/>
      <c r="UKD205" s="14"/>
      <c r="UKE205" s="14"/>
      <c r="UKF205" s="14"/>
      <c r="UKG205" s="14"/>
      <c r="UKH205" s="14"/>
      <c r="UKI205" s="14"/>
      <c r="UKJ205" s="14"/>
      <c r="UKK205" s="14"/>
      <c r="UKL205" s="14"/>
      <c r="UKM205" s="14"/>
      <c r="UKN205" s="14"/>
      <c r="UKO205" s="14"/>
      <c r="UKP205" s="14"/>
      <c r="UKQ205" s="14"/>
      <c r="UKR205" s="14"/>
      <c r="UKS205" s="14"/>
      <c r="UKT205" s="14"/>
      <c r="UKU205" s="14"/>
      <c r="UKV205" s="14"/>
      <c r="UKW205" s="14"/>
      <c r="UKX205" s="14"/>
      <c r="UKY205" s="14"/>
      <c r="UKZ205" s="14"/>
      <c r="ULA205" s="14"/>
      <c r="ULB205" s="14"/>
      <c r="ULC205" s="14"/>
      <c r="ULD205" s="14"/>
      <c r="ULE205" s="14"/>
      <c r="ULF205" s="14"/>
      <c r="ULG205" s="14"/>
      <c r="ULH205" s="14"/>
      <c r="ULI205" s="14"/>
      <c r="ULJ205" s="14"/>
      <c r="ULK205" s="14"/>
      <c r="ULL205" s="14"/>
      <c r="ULM205" s="14"/>
      <c r="ULN205" s="14"/>
      <c r="ULO205" s="14"/>
      <c r="ULP205" s="14"/>
      <c r="ULQ205" s="14"/>
      <c r="ULR205" s="14"/>
      <c r="ULS205" s="14"/>
      <c r="ULT205" s="14"/>
      <c r="ULU205" s="14"/>
      <c r="ULV205" s="14"/>
      <c r="ULW205" s="14"/>
      <c r="ULX205" s="14"/>
      <c r="ULY205" s="14"/>
      <c r="ULZ205" s="14"/>
      <c r="UMA205" s="14"/>
      <c r="UMB205" s="14"/>
      <c r="UMC205" s="14"/>
      <c r="UMD205" s="14"/>
      <c r="UME205" s="14"/>
      <c r="UMF205" s="14"/>
      <c r="UMG205" s="14"/>
      <c r="UMH205" s="14"/>
      <c r="UMI205" s="14"/>
      <c r="UMJ205" s="14"/>
      <c r="UMK205" s="14"/>
      <c r="UML205" s="14"/>
      <c r="UMM205" s="14"/>
      <c r="UMN205" s="14"/>
      <c r="UMO205" s="14"/>
      <c r="UMP205" s="14"/>
      <c r="UMQ205" s="14"/>
      <c r="UMR205" s="14"/>
      <c r="UMS205" s="14"/>
      <c r="UMT205" s="14"/>
      <c r="UMU205" s="14"/>
      <c r="UMV205" s="14"/>
      <c r="UMW205" s="14"/>
      <c r="UMX205" s="14"/>
      <c r="UMY205" s="14"/>
      <c r="UMZ205" s="14"/>
      <c r="UNA205" s="14"/>
      <c r="UNB205" s="14"/>
      <c r="UNC205" s="14"/>
      <c r="UND205" s="14"/>
      <c r="UNE205" s="14"/>
      <c r="UNF205" s="14"/>
      <c r="UNG205" s="14"/>
      <c r="UNH205" s="14"/>
      <c r="UNI205" s="14"/>
      <c r="UNJ205" s="14"/>
      <c r="UNK205" s="14"/>
      <c r="UNL205" s="14"/>
      <c r="UNM205" s="14"/>
      <c r="UNN205" s="14"/>
      <c r="UNO205" s="14"/>
      <c r="UNP205" s="14"/>
      <c r="UNQ205" s="14"/>
      <c r="UNR205" s="14"/>
      <c r="UNS205" s="14"/>
      <c r="UNT205" s="14"/>
      <c r="UNU205" s="14"/>
      <c r="UNV205" s="14"/>
      <c r="UNW205" s="14"/>
      <c r="UNX205" s="14"/>
      <c r="UNY205" s="14"/>
      <c r="UNZ205" s="14"/>
      <c r="UOA205" s="14"/>
      <c r="UOB205" s="14"/>
      <c r="UOC205" s="14"/>
      <c r="UOD205" s="14"/>
      <c r="UOE205" s="14"/>
      <c r="UOF205" s="14"/>
      <c r="UOG205" s="14"/>
      <c r="UOH205" s="14"/>
      <c r="UOI205" s="14"/>
      <c r="UOJ205" s="14"/>
      <c r="UOK205" s="14"/>
      <c r="UOL205" s="14"/>
      <c r="UOM205" s="14"/>
      <c r="UON205" s="14"/>
      <c r="UOO205" s="14"/>
      <c r="UOP205" s="14"/>
      <c r="UOQ205" s="14"/>
      <c r="UOR205" s="14"/>
      <c r="UOS205" s="14"/>
      <c r="UOT205" s="14"/>
      <c r="UOU205" s="14"/>
      <c r="UOV205" s="14"/>
      <c r="UOW205" s="14"/>
      <c r="UOX205" s="14"/>
      <c r="UOY205" s="14"/>
      <c r="UOZ205" s="14"/>
      <c r="UPA205" s="14"/>
      <c r="UPB205" s="14"/>
      <c r="UPC205" s="14"/>
      <c r="UPD205" s="14"/>
      <c r="UPE205" s="14"/>
      <c r="UPF205" s="14"/>
      <c r="UPG205" s="14"/>
      <c r="UPH205" s="14"/>
      <c r="UPI205" s="14"/>
      <c r="UPJ205" s="14"/>
      <c r="UPK205" s="14"/>
      <c r="UPL205" s="14"/>
      <c r="UPM205" s="14"/>
      <c r="UPN205" s="14"/>
      <c r="UPO205" s="14"/>
      <c r="UPP205" s="14"/>
      <c r="UPQ205" s="14"/>
      <c r="UPR205" s="14"/>
      <c r="UPS205" s="14"/>
      <c r="UPT205" s="14"/>
      <c r="UPU205" s="14"/>
      <c r="UPV205" s="14"/>
      <c r="UPW205" s="14"/>
      <c r="UPX205" s="14"/>
      <c r="UPY205" s="14"/>
      <c r="UPZ205" s="14"/>
      <c r="UQA205" s="14"/>
      <c r="UQB205" s="14"/>
      <c r="UQC205" s="14"/>
      <c r="UQD205" s="14"/>
      <c r="UQE205" s="14"/>
      <c r="UQF205" s="14"/>
      <c r="UQG205" s="14"/>
      <c r="UQH205" s="14"/>
      <c r="UQI205" s="14"/>
      <c r="UQJ205" s="14"/>
      <c r="UQK205" s="14"/>
      <c r="UQL205" s="14"/>
      <c r="UQM205" s="14"/>
      <c r="UQN205" s="14"/>
      <c r="UQO205" s="14"/>
      <c r="UQP205" s="14"/>
      <c r="UQQ205" s="14"/>
      <c r="UQR205" s="14"/>
      <c r="UQS205" s="14"/>
      <c r="UQT205" s="14"/>
      <c r="UQU205" s="14"/>
      <c r="UQV205" s="14"/>
      <c r="UQW205" s="14"/>
      <c r="UQX205" s="14"/>
      <c r="UQY205" s="14"/>
      <c r="UQZ205" s="14"/>
      <c r="URA205" s="14"/>
      <c r="URB205" s="14"/>
      <c r="URC205" s="14"/>
      <c r="URD205" s="14"/>
      <c r="URE205" s="14"/>
      <c r="URF205" s="14"/>
      <c r="URG205" s="14"/>
      <c r="URH205" s="14"/>
      <c r="URI205" s="14"/>
      <c r="URJ205" s="14"/>
      <c r="URK205" s="14"/>
      <c r="URL205" s="14"/>
      <c r="URM205" s="14"/>
      <c r="URN205" s="14"/>
      <c r="URO205" s="14"/>
      <c r="URP205" s="14"/>
      <c r="URQ205" s="14"/>
      <c r="URR205" s="14"/>
      <c r="URS205" s="14"/>
      <c r="URT205" s="14"/>
      <c r="URU205" s="14"/>
      <c r="URV205" s="14"/>
      <c r="URW205" s="14"/>
      <c r="URX205" s="14"/>
      <c r="URY205" s="14"/>
      <c r="URZ205" s="14"/>
      <c r="USA205" s="14"/>
      <c r="USB205" s="14"/>
      <c r="USC205" s="14"/>
      <c r="USD205" s="14"/>
      <c r="USE205" s="14"/>
      <c r="USF205" s="14"/>
      <c r="USG205" s="14"/>
      <c r="USH205" s="14"/>
      <c r="USI205" s="14"/>
      <c r="USJ205" s="14"/>
      <c r="USK205" s="14"/>
      <c r="USL205" s="14"/>
      <c r="USM205" s="14"/>
      <c r="USN205" s="14"/>
      <c r="USO205" s="14"/>
      <c r="USP205" s="14"/>
      <c r="USQ205" s="14"/>
      <c r="USR205" s="14"/>
      <c r="USS205" s="14"/>
      <c r="UST205" s="14"/>
      <c r="USU205" s="14"/>
      <c r="USV205" s="14"/>
      <c r="USW205" s="14"/>
      <c r="USX205" s="14"/>
      <c r="USY205" s="14"/>
      <c r="USZ205" s="14"/>
      <c r="UTA205" s="14"/>
      <c r="UTB205" s="14"/>
      <c r="UTC205" s="14"/>
      <c r="UTD205" s="14"/>
      <c r="UTE205" s="14"/>
      <c r="UTF205" s="14"/>
      <c r="UTG205" s="14"/>
      <c r="UTH205" s="14"/>
      <c r="UTI205" s="14"/>
      <c r="UTJ205" s="14"/>
      <c r="UTK205" s="14"/>
      <c r="UTL205" s="14"/>
      <c r="UTM205" s="14"/>
      <c r="UTN205" s="14"/>
      <c r="UTO205" s="14"/>
      <c r="UTP205" s="14"/>
      <c r="UTQ205" s="14"/>
      <c r="UTR205" s="14"/>
      <c r="UTS205" s="14"/>
      <c r="UTT205" s="14"/>
      <c r="UTU205" s="14"/>
      <c r="UTV205" s="14"/>
      <c r="UTW205" s="14"/>
      <c r="UTX205" s="14"/>
      <c r="UTY205" s="14"/>
      <c r="UTZ205" s="14"/>
      <c r="UUA205" s="14"/>
      <c r="UUB205" s="14"/>
      <c r="UUC205" s="14"/>
      <c r="UUD205" s="14"/>
      <c r="UUE205" s="14"/>
      <c r="UUF205" s="14"/>
      <c r="UUG205" s="14"/>
      <c r="UUH205" s="14"/>
      <c r="UUI205" s="14"/>
      <c r="UUJ205" s="14"/>
      <c r="UUK205" s="14"/>
      <c r="UUL205" s="14"/>
      <c r="UUM205" s="14"/>
      <c r="UUN205" s="14"/>
      <c r="UUO205" s="14"/>
      <c r="UUP205" s="14"/>
      <c r="UUQ205" s="14"/>
      <c r="UUR205" s="14"/>
      <c r="UUS205" s="14"/>
      <c r="UUT205" s="14"/>
      <c r="UUU205" s="14"/>
      <c r="UUV205" s="14"/>
      <c r="UUW205" s="14"/>
      <c r="UUX205" s="14"/>
      <c r="UUY205" s="14"/>
      <c r="UUZ205" s="14"/>
      <c r="UVA205" s="14"/>
      <c r="UVB205" s="14"/>
      <c r="UVC205" s="14"/>
      <c r="UVD205" s="14"/>
      <c r="UVE205" s="14"/>
      <c r="UVF205" s="14"/>
      <c r="UVG205" s="14"/>
      <c r="UVH205" s="14"/>
      <c r="UVI205" s="14"/>
      <c r="UVJ205" s="14"/>
      <c r="UVK205" s="14"/>
      <c r="UVL205" s="14"/>
      <c r="UVM205" s="14"/>
      <c r="UVN205" s="14"/>
      <c r="UVO205" s="14"/>
      <c r="UVP205" s="14"/>
      <c r="UVQ205" s="14"/>
      <c r="UVR205" s="14"/>
      <c r="UVS205" s="14"/>
      <c r="UVT205" s="14"/>
      <c r="UVU205" s="14"/>
      <c r="UVV205" s="14"/>
      <c r="UVW205" s="14"/>
      <c r="UVX205" s="14"/>
      <c r="UVY205" s="14"/>
      <c r="UVZ205" s="14"/>
      <c r="UWA205" s="14"/>
      <c r="UWB205" s="14"/>
      <c r="UWC205" s="14"/>
      <c r="UWD205" s="14"/>
      <c r="UWE205" s="14"/>
      <c r="UWF205" s="14"/>
      <c r="UWG205" s="14"/>
      <c r="UWH205" s="14"/>
      <c r="UWI205" s="14"/>
      <c r="UWJ205" s="14"/>
      <c r="UWK205" s="14"/>
      <c r="UWL205" s="14"/>
      <c r="UWM205" s="14"/>
      <c r="UWN205" s="14"/>
      <c r="UWO205" s="14"/>
      <c r="UWP205" s="14"/>
      <c r="UWQ205" s="14"/>
      <c r="UWR205" s="14"/>
      <c r="UWS205" s="14"/>
      <c r="UWT205" s="14"/>
      <c r="UWU205" s="14"/>
      <c r="UWV205" s="14"/>
      <c r="UWW205" s="14"/>
      <c r="UWX205" s="14"/>
      <c r="UWY205" s="14"/>
      <c r="UWZ205" s="14"/>
      <c r="UXA205" s="14"/>
      <c r="UXB205" s="14"/>
      <c r="UXC205" s="14"/>
      <c r="UXD205" s="14"/>
      <c r="UXE205" s="14"/>
      <c r="UXF205" s="14"/>
      <c r="UXG205" s="14"/>
      <c r="UXH205" s="14"/>
      <c r="UXI205" s="14"/>
      <c r="UXJ205" s="14"/>
      <c r="UXK205" s="14"/>
      <c r="UXL205" s="14"/>
      <c r="UXM205" s="14"/>
      <c r="UXN205" s="14"/>
      <c r="UXO205" s="14"/>
      <c r="UXP205" s="14"/>
      <c r="UXQ205" s="14"/>
      <c r="UXR205" s="14"/>
      <c r="UXS205" s="14"/>
      <c r="UXT205" s="14"/>
      <c r="UXU205" s="14"/>
      <c r="UXV205" s="14"/>
      <c r="UXW205" s="14"/>
      <c r="UXX205" s="14"/>
      <c r="UXY205" s="14"/>
      <c r="UXZ205" s="14"/>
      <c r="UYA205" s="14"/>
      <c r="UYB205" s="14"/>
      <c r="UYC205" s="14"/>
      <c r="UYD205" s="14"/>
      <c r="UYE205" s="14"/>
      <c r="UYF205" s="14"/>
      <c r="UYG205" s="14"/>
      <c r="UYH205" s="14"/>
      <c r="UYI205" s="14"/>
      <c r="UYJ205" s="14"/>
      <c r="UYK205" s="14"/>
      <c r="UYL205" s="14"/>
      <c r="UYM205" s="14"/>
      <c r="UYN205" s="14"/>
      <c r="UYO205" s="14"/>
      <c r="UYP205" s="14"/>
      <c r="UYQ205" s="14"/>
      <c r="UYR205" s="14"/>
      <c r="UYS205" s="14"/>
      <c r="UYT205" s="14"/>
      <c r="UYU205" s="14"/>
      <c r="UYV205" s="14"/>
      <c r="UYW205" s="14"/>
      <c r="UYX205" s="14"/>
      <c r="UYY205" s="14"/>
      <c r="UYZ205" s="14"/>
      <c r="UZA205" s="14"/>
      <c r="UZB205" s="14"/>
      <c r="UZC205" s="14"/>
      <c r="UZD205" s="14"/>
      <c r="UZE205" s="14"/>
      <c r="UZF205" s="14"/>
      <c r="UZG205" s="14"/>
      <c r="UZH205" s="14"/>
      <c r="UZI205" s="14"/>
      <c r="UZJ205" s="14"/>
      <c r="UZK205" s="14"/>
      <c r="UZL205" s="14"/>
      <c r="UZM205" s="14"/>
      <c r="UZN205" s="14"/>
      <c r="UZO205" s="14"/>
      <c r="UZP205" s="14"/>
      <c r="UZQ205" s="14"/>
      <c r="UZR205" s="14"/>
      <c r="UZS205" s="14"/>
      <c r="UZT205" s="14"/>
      <c r="UZU205" s="14"/>
      <c r="UZV205" s="14"/>
      <c r="UZW205" s="14"/>
      <c r="UZX205" s="14"/>
      <c r="UZY205" s="14"/>
      <c r="UZZ205" s="14"/>
      <c r="VAA205" s="14"/>
      <c r="VAB205" s="14"/>
      <c r="VAC205" s="14"/>
      <c r="VAD205" s="14"/>
      <c r="VAE205" s="14"/>
      <c r="VAF205" s="14"/>
      <c r="VAG205" s="14"/>
      <c r="VAH205" s="14"/>
      <c r="VAI205" s="14"/>
      <c r="VAJ205" s="14"/>
      <c r="VAK205" s="14"/>
      <c r="VAL205" s="14"/>
      <c r="VAM205" s="14"/>
      <c r="VAN205" s="14"/>
      <c r="VAO205" s="14"/>
      <c r="VAP205" s="14"/>
      <c r="VAQ205" s="14"/>
      <c r="VAR205" s="14"/>
      <c r="VAS205" s="14"/>
      <c r="VAT205" s="14"/>
      <c r="VAU205" s="14"/>
      <c r="VAV205" s="14"/>
      <c r="VAW205" s="14"/>
      <c r="VAX205" s="14"/>
      <c r="VAY205" s="14"/>
      <c r="VAZ205" s="14"/>
      <c r="VBA205" s="14"/>
      <c r="VBB205" s="14"/>
      <c r="VBC205" s="14"/>
      <c r="VBD205" s="14"/>
      <c r="VBE205" s="14"/>
      <c r="VBF205" s="14"/>
      <c r="VBG205" s="14"/>
      <c r="VBH205" s="14"/>
      <c r="VBI205" s="14"/>
      <c r="VBJ205" s="14"/>
      <c r="VBK205" s="14"/>
      <c r="VBL205" s="14"/>
      <c r="VBM205" s="14"/>
      <c r="VBN205" s="14"/>
      <c r="VBO205" s="14"/>
      <c r="VBP205" s="14"/>
      <c r="VBQ205" s="14"/>
      <c r="VBR205" s="14"/>
      <c r="VBS205" s="14"/>
      <c r="VBT205" s="14"/>
      <c r="VBU205" s="14"/>
      <c r="VBV205" s="14"/>
      <c r="VBW205" s="14"/>
      <c r="VBX205" s="14"/>
      <c r="VBY205" s="14"/>
      <c r="VBZ205" s="14"/>
      <c r="VCA205" s="14"/>
      <c r="VCB205" s="14"/>
      <c r="VCC205" s="14"/>
      <c r="VCD205" s="14"/>
      <c r="VCE205" s="14"/>
      <c r="VCF205" s="14"/>
      <c r="VCG205" s="14"/>
      <c r="VCH205" s="14"/>
      <c r="VCI205" s="14"/>
      <c r="VCJ205" s="14"/>
      <c r="VCK205" s="14"/>
      <c r="VCL205" s="14"/>
      <c r="VCM205" s="14"/>
      <c r="VCN205" s="14"/>
      <c r="VCO205" s="14"/>
      <c r="VCP205" s="14"/>
      <c r="VCQ205" s="14"/>
      <c r="VCR205" s="14"/>
      <c r="VCS205" s="14"/>
      <c r="VCT205" s="14"/>
      <c r="VCU205" s="14"/>
      <c r="VCV205" s="14"/>
      <c r="VCW205" s="14"/>
      <c r="VCX205" s="14"/>
      <c r="VCY205" s="14"/>
      <c r="VCZ205" s="14"/>
      <c r="VDA205" s="14"/>
      <c r="VDB205" s="14"/>
      <c r="VDC205" s="14"/>
      <c r="VDD205" s="14"/>
      <c r="VDE205" s="14"/>
      <c r="VDF205" s="14"/>
      <c r="VDG205" s="14"/>
      <c r="VDH205" s="14"/>
      <c r="VDI205" s="14"/>
      <c r="VDJ205" s="14"/>
      <c r="VDK205" s="14"/>
      <c r="VDL205" s="14"/>
      <c r="VDM205" s="14"/>
      <c r="VDN205" s="14"/>
      <c r="VDO205" s="14"/>
      <c r="VDP205" s="14"/>
      <c r="VDQ205" s="14"/>
      <c r="VDR205" s="14"/>
      <c r="VDS205" s="14"/>
      <c r="VDT205" s="14"/>
      <c r="VDU205" s="14"/>
      <c r="VDV205" s="14"/>
      <c r="VDW205" s="14"/>
      <c r="VDX205" s="14"/>
      <c r="VDY205" s="14"/>
      <c r="VDZ205" s="14"/>
      <c r="VEA205" s="14"/>
      <c r="VEB205" s="14"/>
      <c r="VEC205" s="14"/>
      <c r="VED205" s="14"/>
      <c r="VEE205" s="14"/>
      <c r="VEF205" s="14"/>
      <c r="VEG205" s="14"/>
      <c r="VEH205" s="14"/>
      <c r="VEI205" s="14"/>
      <c r="VEJ205" s="14"/>
      <c r="VEK205" s="14"/>
      <c r="VEL205" s="14"/>
      <c r="VEM205" s="14"/>
      <c r="VEN205" s="14"/>
      <c r="VEO205" s="14"/>
      <c r="VEP205" s="14"/>
      <c r="VEQ205" s="14"/>
      <c r="VER205" s="14"/>
      <c r="VES205" s="14"/>
      <c r="VET205" s="14"/>
      <c r="VEU205" s="14"/>
      <c r="VEV205" s="14"/>
      <c r="VEW205" s="14"/>
      <c r="VEX205" s="14"/>
      <c r="VEY205" s="14"/>
      <c r="VEZ205" s="14"/>
      <c r="VFA205" s="14"/>
      <c r="VFB205" s="14"/>
      <c r="VFC205" s="14"/>
      <c r="VFD205" s="14"/>
      <c r="VFE205" s="14"/>
      <c r="VFF205" s="14"/>
      <c r="VFG205" s="14"/>
      <c r="VFH205" s="14"/>
      <c r="VFI205" s="14"/>
      <c r="VFJ205" s="14"/>
      <c r="VFK205" s="14"/>
      <c r="VFL205" s="14"/>
      <c r="VFM205" s="14"/>
      <c r="VFN205" s="14"/>
      <c r="VFO205" s="14"/>
      <c r="VFP205" s="14"/>
      <c r="VFQ205" s="14"/>
      <c r="VFR205" s="14"/>
      <c r="VFS205" s="14"/>
      <c r="VFT205" s="14"/>
      <c r="VFU205" s="14"/>
      <c r="VFV205" s="14"/>
      <c r="VFW205" s="14"/>
      <c r="VFX205" s="14"/>
      <c r="VFY205" s="14"/>
      <c r="VFZ205" s="14"/>
      <c r="VGA205" s="14"/>
      <c r="VGB205" s="14"/>
      <c r="VGC205" s="14"/>
      <c r="VGD205" s="14"/>
      <c r="VGE205" s="14"/>
      <c r="VGF205" s="14"/>
      <c r="VGG205" s="14"/>
      <c r="VGH205" s="14"/>
      <c r="VGI205" s="14"/>
      <c r="VGJ205" s="14"/>
      <c r="VGK205" s="14"/>
      <c r="VGL205" s="14"/>
      <c r="VGM205" s="14"/>
      <c r="VGN205" s="14"/>
      <c r="VGO205" s="14"/>
      <c r="VGP205" s="14"/>
      <c r="VGQ205" s="14"/>
      <c r="VGR205" s="14"/>
      <c r="VGS205" s="14"/>
      <c r="VGT205" s="14"/>
      <c r="VGU205" s="14"/>
      <c r="VGV205" s="14"/>
      <c r="VGW205" s="14"/>
      <c r="VGX205" s="14"/>
      <c r="VGY205" s="14"/>
      <c r="VGZ205" s="14"/>
      <c r="VHA205" s="14"/>
      <c r="VHB205" s="14"/>
      <c r="VHC205" s="14"/>
      <c r="VHD205" s="14"/>
      <c r="VHE205" s="14"/>
      <c r="VHF205" s="14"/>
      <c r="VHG205" s="14"/>
      <c r="VHH205" s="14"/>
      <c r="VHI205" s="14"/>
      <c r="VHJ205" s="14"/>
      <c r="VHK205" s="14"/>
      <c r="VHL205" s="14"/>
      <c r="VHM205" s="14"/>
      <c r="VHN205" s="14"/>
      <c r="VHO205" s="14"/>
      <c r="VHP205" s="14"/>
      <c r="VHQ205" s="14"/>
      <c r="VHR205" s="14"/>
      <c r="VHS205" s="14"/>
      <c r="VHT205" s="14"/>
      <c r="VHU205" s="14"/>
      <c r="VHV205" s="14"/>
      <c r="VHW205" s="14"/>
      <c r="VHX205" s="14"/>
      <c r="VHY205" s="14"/>
      <c r="VHZ205" s="14"/>
      <c r="VIA205" s="14"/>
      <c r="VIB205" s="14"/>
      <c r="VIC205" s="14"/>
      <c r="VID205" s="14"/>
      <c r="VIE205" s="14"/>
      <c r="VIF205" s="14"/>
      <c r="VIG205" s="14"/>
      <c r="VIH205" s="14"/>
      <c r="VII205" s="14"/>
      <c r="VIJ205" s="14"/>
      <c r="VIK205" s="14"/>
      <c r="VIL205" s="14"/>
      <c r="VIM205" s="14"/>
      <c r="VIN205" s="14"/>
      <c r="VIO205" s="14"/>
      <c r="VIP205" s="14"/>
      <c r="VIQ205" s="14"/>
      <c r="VIR205" s="14"/>
      <c r="VIS205" s="14"/>
      <c r="VIT205" s="14"/>
      <c r="VIU205" s="14"/>
      <c r="VIV205" s="14"/>
      <c r="VIW205" s="14"/>
      <c r="VIX205" s="14"/>
      <c r="VIY205" s="14"/>
      <c r="VIZ205" s="14"/>
      <c r="VJA205" s="14"/>
      <c r="VJB205" s="14"/>
      <c r="VJC205" s="14"/>
      <c r="VJD205" s="14"/>
      <c r="VJE205" s="14"/>
      <c r="VJF205" s="14"/>
      <c r="VJG205" s="14"/>
      <c r="VJH205" s="14"/>
      <c r="VJI205" s="14"/>
      <c r="VJJ205" s="14"/>
      <c r="VJK205" s="14"/>
      <c r="VJL205" s="14"/>
      <c r="VJM205" s="14"/>
      <c r="VJN205" s="14"/>
      <c r="VJO205" s="14"/>
      <c r="VJP205" s="14"/>
      <c r="VJQ205" s="14"/>
      <c r="VJR205" s="14"/>
      <c r="VJS205" s="14"/>
      <c r="VJT205" s="14"/>
      <c r="VJU205" s="14"/>
      <c r="VJV205" s="14"/>
      <c r="VJW205" s="14"/>
      <c r="VJX205" s="14"/>
      <c r="VJY205" s="14"/>
      <c r="VJZ205" s="14"/>
      <c r="VKA205" s="14"/>
      <c r="VKB205" s="14"/>
      <c r="VKC205" s="14"/>
      <c r="VKD205" s="14"/>
      <c r="VKE205" s="14"/>
      <c r="VKF205" s="14"/>
      <c r="VKG205" s="14"/>
      <c r="VKH205" s="14"/>
      <c r="VKI205" s="14"/>
      <c r="VKJ205" s="14"/>
      <c r="VKK205" s="14"/>
      <c r="VKL205" s="14"/>
      <c r="VKM205" s="14"/>
      <c r="VKN205" s="14"/>
      <c r="VKO205" s="14"/>
      <c r="VKP205" s="14"/>
      <c r="VKQ205" s="14"/>
      <c r="VKR205" s="14"/>
      <c r="VKS205" s="14"/>
      <c r="VKT205" s="14"/>
      <c r="VKU205" s="14"/>
      <c r="VKV205" s="14"/>
      <c r="VKW205" s="14"/>
      <c r="VKX205" s="14"/>
      <c r="VKY205" s="14"/>
      <c r="VKZ205" s="14"/>
      <c r="VLA205" s="14"/>
      <c r="VLB205" s="14"/>
      <c r="VLC205" s="14"/>
      <c r="VLD205" s="14"/>
      <c r="VLE205" s="14"/>
      <c r="VLF205" s="14"/>
      <c r="VLG205" s="14"/>
      <c r="VLH205" s="14"/>
      <c r="VLI205" s="14"/>
      <c r="VLJ205" s="14"/>
      <c r="VLK205" s="14"/>
      <c r="VLL205" s="14"/>
      <c r="VLM205" s="14"/>
      <c r="VLN205" s="14"/>
      <c r="VLO205" s="14"/>
      <c r="VLP205" s="14"/>
      <c r="VLQ205" s="14"/>
      <c r="VLR205" s="14"/>
      <c r="VLS205" s="14"/>
      <c r="VLT205" s="14"/>
      <c r="VLU205" s="14"/>
      <c r="VLV205" s="14"/>
      <c r="VLW205" s="14"/>
      <c r="VLX205" s="14"/>
      <c r="VLY205" s="14"/>
      <c r="VLZ205" s="14"/>
      <c r="VMA205" s="14"/>
      <c r="VMB205" s="14"/>
      <c r="VMC205" s="14"/>
      <c r="VMD205" s="14"/>
      <c r="VME205" s="14"/>
      <c r="VMF205" s="14"/>
      <c r="VMG205" s="14"/>
      <c r="VMH205" s="14"/>
      <c r="VMI205" s="14"/>
      <c r="VMJ205" s="14"/>
      <c r="VMK205" s="14"/>
      <c r="VML205" s="14"/>
      <c r="VMM205" s="14"/>
      <c r="VMN205" s="14"/>
      <c r="VMO205" s="14"/>
      <c r="VMP205" s="14"/>
      <c r="VMQ205" s="14"/>
      <c r="VMR205" s="14"/>
      <c r="VMS205" s="14"/>
      <c r="VMT205" s="14"/>
      <c r="VMU205" s="14"/>
      <c r="VMV205" s="14"/>
      <c r="VMW205" s="14"/>
      <c r="VMX205" s="14"/>
      <c r="VMY205" s="14"/>
      <c r="VMZ205" s="14"/>
      <c r="VNA205" s="14"/>
      <c r="VNB205" s="14"/>
      <c r="VNC205" s="14"/>
      <c r="VND205" s="14"/>
      <c r="VNE205" s="14"/>
      <c r="VNF205" s="14"/>
      <c r="VNG205" s="14"/>
      <c r="VNH205" s="14"/>
      <c r="VNI205" s="14"/>
      <c r="VNJ205" s="14"/>
      <c r="VNK205" s="14"/>
      <c r="VNL205" s="14"/>
      <c r="VNM205" s="14"/>
      <c r="VNN205" s="14"/>
      <c r="VNO205" s="14"/>
      <c r="VNP205" s="14"/>
      <c r="VNQ205" s="14"/>
      <c r="VNR205" s="14"/>
      <c r="VNS205" s="14"/>
      <c r="VNT205" s="14"/>
      <c r="VNU205" s="14"/>
      <c r="VNV205" s="14"/>
      <c r="VNW205" s="14"/>
      <c r="VNX205" s="14"/>
      <c r="VNY205" s="14"/>
      <c r="VNZ205" s="14"/>
      <c r="VOA205" s="14"/>
      <c r="VOB205" s="14"/>
      <c r="VOC205" s="14"/>
      <c r="VOD205" s="14"/>
      <c r="VOE205" s="14"/>
      <c r="VOF205" s="14"/>
      <c r="VOG205" s="14"/>
      <c r="VOH205" s="14"/>
      <c r="VOI205" s="14"/>
      <c r="VOJ205" s="14"/>
      <c r="VOK205" s="14"/>
      <c r="VOL205" s="14"/>
      <c r="VOM205" s="14"/>
      <c r="VON205" s="14"/>
      <c r="VOO205" s="14"/>
      <c r="VOP205" s="14"/>
      <c r="VOQ205" s="14"/>
      <c r="VOR205" s="14"/>
      <c r="VOS205" s="14"/>
      <c r="VOT205" s="14"/>
      <c r="VOU205" s="14"/>
      <c r="VOV205" s="14"/>
      <c r="VOW205" s="14"/>
      <c r="VOX205" s="14"/>
      <c r="VOY205" s="14"/>
      <c r="VOZ205" s="14"/>
      <c r="VPA205" s="14"/>
      <c r="VPB205" s="14"/>
      <c r="VPC205" s="14"/>
      <c r="VPD205" s="14"/>
      <c r="VPE205" s="14"/>
      <c r="VPF205" s="14"/>
      <c r="VPG205" s="14"/>
      <c r="VPH205" s="14"/>
      <c r="VPI205" s="14"/>
      <c r="VPJ205" s="14"/>
      <c r="VPK205" s="14"/>
      <c r="VPL205" s="14"/>
      <c r="VPM205" s="14"/>
      <c r="VPN205" s="14"/>
      <c r="VPO205" s="14"/>
      <c r="VPP205" s="14"/>
      <c r="VPQ205" s="14"/>
      <c r="VPR205" s="14"/>
      <c r="VPS205" s="14"/>
      <c r="VPT205" s="14"/>
      <c r="VPU205" s="14"/>
      <c r="VPV205" s="14"/>
      <c r="VPW205" s="14"/>
      <c r="VPX205" s="14"/>
      <c r="VPY205" s="14"/>
      <c r="VPZ205" s="14"/>
      <c r="VQA205" s="14"/>
      <c r="VQB205" s="14"/>
      <c r="VQC205" s="14"/>
      <c r="VQD205" s="14"/>
      <c r="VQE205" s="14"/>
      <c r="VQF205" s="14"/>
      <c r="VQG205" s="14"/>
      <c r="VQH205" s="14"/>
      <c r="VQI205" s="14"/>
      <c r="VQJ205" s="14"/>
      <c r="VQK205" s="14"/>
      <c r="VQL205" s="14"/>
      <c r="VQM205" s="14"/>
      <c r="VQN205" s="14"/>
      <c r="VQO205" s="14"/>
      <c r="VQP205" s="14"/>
      <c r="VQQ205" s="14"/>
      <c r="VQR205" s="14"/>
      <c r="VQS205" s="14"/>
      <c r="VQT205" s="14"/>
      <c r="VQU205" s="14"/>
      <c r="VQV205" s="14"/>
      <c r="VQW205" s="14"/>
      <c r="VQX205" s="14"/>
      <c r="VQY205" s="14"/>
      <c r="VQZ205" s="14"/>
      <c r="VRA205" s="14"/>
      <c r="VRB205" s="14"/>
      <c r="VRC205" s="14"/>
      <c r="VRD205" s="14"/>
      <c r="VRE205" s="14"/>
      <c r="VRF205" s="14"/>
      <c r="VRG205" s="14"/>
      <c r="VRH205" s="14"/>
      <c r="VRI205" s="14"/>
      <c r="VRJ205" s="14"/>
      <c r="VRK205" s="14"/>
      <c r="VRL205" s="14"/>
      <c r="VRM205" s="14"/>
      <c r="VRN205" s="14"/>
      <c r="VRO205" s="14"/>
      <c r="VRP205" s="14"/>
      <c r="VRQ205" s="14"/>
      <c r="VRR205" s="14"/>
      <c r="VRS205" s="14"/>
      <c r="VRT205" s="14"/>
      <c r="VRU205" s="14"/>
      <c r="VRV205" s="14"/>
      <c r="VRW205" s="14"/>
      <c r="VRX205" s="14"/>
      <c r="VRY205" s="14"/>
      <c r="VRZ205" s="14"/>
      <c r="VSA205" s="14"/>
      <c r="VSB205" s="14"/>
      <c r="VSC205" s="14"/>
      <c r="VSD205" s="14"/>
      <c r="VSE205" s="14"/>
      <c r="VSF205" s="14"/>
      <c r="VSG205" s="14"/>
      <c r="VSH205" s="14"/>
      <c r="VSI205" s="14"/>
      <c r="VSJ205" s="14"/>
      <c r="VSK205" s="14"/>
      <c r="VSL205" s="14"/>
      <c r="VSM205" s="14"/>
      <c r="VSN205" s="14"/>
      <c r="VSO205" s="14"/>
      <c r="VSP205" s="14"/>
      <c r="VSQ205" s="14"/>
      <c r="VSR205" s="14"/>
      <c r="VSS205" s="14"/>
      <c r="VST205" s="14"/>
      <c r="VSU205" s="14"/>
      <c r="VSV205" s="14"/>
      <c r="VSW205" s="14"/>
      <c r="VSX205" s="14"/>
      <c r="VSY205" s="14"/>
      <c r="VSZ205" s="14"/>
      <c r="VTA205" s="14"/>
      <c r="VTB205" s="14"/>
      <c r="VTC205" s="14"/>
      <c r="VTD205" s="14"/>
      <c r="VTE205" s="14"/>
      <c r="VTF205" s="14"/>
      <c r="VTG205" s="14"/>
      <c r="VTH205" s="14"/>
      <c r="VTI205" s="14"/>
      <c r="VTJ205" s="14"/>
      <c r="VTK205" s="14"/>
      <c r="VTL205" s="14"/>
      <c r="VTM205" s="14"/>
      <c r="VTN205" s="14"/>
      <c r="VTO205" s="14"/>
      <c r="VTP205" s="14"/>
      <c r="VTQ205" s="14"/>
      <c r="VTR205" s="14"/>
      <c r="VTS205" s="14"/>
      <c r="VTT205" s="14"/>
      <c r="VTU205" s="14"/>
      <c r="VTV205" s="14"/>
      <c r="VTW205" s="14"/>
      <c r="VTX205" s="14"/>
      <c r="VTY205" s="14"/>
      <c r="VTZ205" s="14"/>
      <c r="VUA205" s="14"/>
      <c r="VUB205" s="14"/>
      <c r="VUC205" s="14"/>
      <c r="VUD205" s="14"/>
      <c r="VUE205" s="14"/>
      <c r="VUF205" s="14"/>
      <c r="VUG205" s="14"/>
      <c r="VUH205" s="14"/>
      <c r="VUI205" s="14"/>
      <c r="VUJ205" s="14"/>
      <c r="VUK205" s="14"/>
      <c r="VUL205" s="14"/>
      <c r="VUM205" s="14"/>
      <c r="VUN205" s="14"/>
      <c r="VUO205" s="14"/>
      <c r="VUP205" s="14"/>
      <c r="VUQ205" s="14"/>
      <c r="VUR205" s="14"/>
      <c r="VUS205" s="14"/>
      <c r="VUT205" s="14"/>
      <c r="VUU205" s="14"/>
      <c r="VUV205" s="14"/>
      <c r="VUW205" s="14"/>
      <c r="VUX205" s="14"/>
      <c r="VUY205" s="14"/>
      <c r="VUZ205" s="14"/>
      <c r="VVA205" s="14"/>
      <c r="VVB205" s="14"/>
      <c r="VVC205" s="14"/>
      <c r="VVD205" s="14"/>
      <c r="VVE205" s="14"/>
      <c r="VVF205" s="14"/>
      <c r="VVG205" s="14"/>
      <c r="VVH205" s="14"/>
      <c r="VVI205" s="14"/>
      <c r="VVJ205" s="14"/>
      <c r="VVK205" s="14"/>
      <c r="VVL205" s="14"/>
      <c r="VVM205" s="14"/>
      <c r="VVN205" s="14"/>
      <c r="VVO205" s="14"/>
      <c r="VVP205" s="14"/>
      <c r="VVQ205" s="14"/>
      <c r="VVR205" s="14"/>
      <c r="VVS205" s="14"/>
      <c r="VVT205" s="14"/>
      <c r="VVU205" s="14"/>
      <c r="VVV205" s="14"/>
      <c r="VVW205" s="14"/>
      <c r="VVX205" s="14"/>
      <c r="VVY205" s="14"/>
      <c r="VVZ205" s="14"/>
      <c r="VWA205" s="14"/>
      <c r="VWB205" s="14"/>
      <c r="VWC205" s="14"/>
      <c r="VWD205" s="14"/>
      <c r="VWE205" s="14"/>
      <c r="VWF205" s="14"/>
      <c r="VWG205" s="14"/>
      <c r="VWH205" s="14"/>
      <c r="VWI205" s="14"/>
      <c r="VWJ205" s="14"/>
      <c r="VWK205" s="14"/>
      <c r="VWL205" s="14"/>
      <c r="VWM205" s="14"/>
      <c r="VWN205" s="14"/>
      <c r="VWO205" s="14"/>
      <c r="VWP205" s="14"/>
      <c r="VWQ205" s="14"/>
      <c r="VWR205" s="14"/>
      <c r="VWS205" s="14"/>
      <c r="VWT205" s="14"/>
      <c r="VWU205" s="14"/>
      <c r="VWV205" s="14"/>
      <c r="VWW205" s="14"/>
      <c r="VWX205" s="14"/>
      <c r="VWY205" s="14"/>
      <c r="VWZ205" s="14"/>
      <c r="VXA205" s="14"/>
      <c r="VXB205" s="14"/>
      <c r="VXC205" s="14"/>
      <c r="VXD205" s="14"/>
      <c r="VXE205" s="14"/>
      <c r="VXF205" s="14"/>
      <c r="VXG205" s="14"/>
      <c r="VXH205" s="14"/>
      <c r="VXI205" s="14"/>
      <c r="VXJ205" s="14"/>
      <c r="VXK205" s="14"/>
      <c r="VXL205" s="14"/>
      <c r="VXM205" s="14"/>
      <c r="VXN205" s="14"/>
      <c r="VXO205" s="14"/>
      <c r="VXP205" s="14"/>
      <c r="VXQ205" s="14"/>
      <c r="VXR205" s="14"/>
      <c r="VXS205" s="14"/>
      <c r="VXT205" s="14"/>
      <c r="VXU205" s="14"/>
      <c r="VXV205" s="14"/>
      <c r="VXW205" s="14"/>
      <c r="VXX205" s="14"/>
      <c r="VXY205" s="14"/>
      <c r="VXZ205" s="14"/>
      <c r="VYA205" s="14"/>
      <c r="VYB205" s="14"/>
      <c r="VYC205" s="14"/>
      <c r="VYD205" s="14"/>
      <c r="VYE205" s="14"/>
      <c r="VYF205" s="14"/>
      <c r="VYG205" s="14"/>
      <c r="VYH205" s="14"/>
      <c r="VYI205" s="14"/>
      <c r="VYJ205" s="14"/>
      <c r="VYK205" s="14"/>
      <c r="VYL205" s="14"/>
      <c r="VYM205" s="14"/>
      <c r="VYN205" s="14"/>
      <c r="VYO205" s="14"/>
      <c r="VYP205" s="14"/>
      <c r="VYQ205" s="14"/>
      <c r="VYR205" s="14"/>
      <c r="VYS205" s="14"/>
      <c r="VYT205" s="14"/>
      <c r="VYU205" s="14"/>
      <c r="VYV205" s="14"/>
      <c r="VYW205" s="14"/>
      <c r="VYX205" s="14"/>
      <c r="VYY205" s="14"/>
      <c r="VYZ205" s="14"/>
      <c r="VZA205" s="14"/>
      <c r="VZB205" s="14"/>
      <c r="VZC205" s="14"/>
      <c r="VZD205" s="14"/>
      <c r="VZE205" s="14"/>
      <c r="VZF205" s="14"/>
      <c r="VZG205" s="14"/>
      <c r="VZH205" s="14"/>
      <c r="VZI205" s="14"/>
      <c r="VZJ205" s="14"/>
      <c r="VZK205" s="14"/>
      <c r="VZL205" s="14"/>
      <c r="VZM205" s="14"/>
      <c r="VZN205" s="14"/>
      <c r="VZO205" s="14"/>
      <c r="VZP205" s="14"/>
      <c r="VZQ205" s="14"/>
      <c r="VZR205" s="14"/>
      <c r="VZS205" s="14"/>
      <c r="VZT205" s="14"/>
      <c r="VZU205" s="14"/>
      <c r="VZV205" s="14"/>
      <c r="VZW205" s="14"/>
      <c r="VZX205" s="14"/>
      <c r="VZY205" s="14"/>
      <c r="VZZ205" s="14"/>
      <c r="WAA205" s="14"/>
      <c r="WAB205" s="14"/>
      <c r="WAC205" s="14"/>
      <c r="WAD205" s="14"/>
      <c r="WAE205" s="14"/>
      <c r="WAF205" s="14"/>
      <c r="WAG205" s="14"/>
      <c r="WAH205" s="14"/>
      <c r="WAI205" s="14"/>
      <c r="WAJ205" s="14"/>
      <c r="WAK205" s="14"/>
      <c r="WAL205" s="14"/>
      <c r="WAM205" s="14"/>
      <c r="WAN205" s="14"/>
      <c r="WAO205" s="14"/>
      <c r="WAP205" s="14"/>
      <c r="WAQ205" s="14"/>
      <c r="WAR205" s="14"/>
      <c r="WAS205" s="14"/>
      <c r="WAT205" s="14"/>
      <c r="WAU205" s="14"/>
      <c r="WAV205" s="14"/>
      <c r="WAW205" s="14"/>
      <c r="WAX205" s="14"/>
      <c r="WAY205" s="14"/>
      <c r="WAZ205" s="14"/>
      <c r="WBA205" s="14"/>
      <c r="WBB205" s="14"/>
      <c r="WBC205" s="14"/>
      <c r="WBD205" s="14"/>
      <c r="WBE205" s="14"/>
      <c r="WBF205" s="14"/>
      <c r="WBG205" s="14"/>
      <c r="WBH205" s="14"/>
      <c r="WBI205" s="14"/>
      <c r="WBJ205" s="14"/>
      <c r="WBK205" s="14"/>
      <c r="WBL205" s="14"/>
      <c r="WBM205" s="14"/>
      <c r="WBN205" s="14"/>
      <c r="WBO205" s="14"/>
      <c r="WBP205" s="14"/>
      <c r="WBQ205" s="14"/>
      <c r="WBR205" s="14"/>
      <c r="WBS205" s="14"/>
      <c r="WBT205" s="14"/>
      <c r="WBU205" s="14"/>
      <c r="WBV205" s="14"/>
      <c r="WBW205" s="14"/>
      <c r="WBX205" s="14"/>
      <c r="WBY205" s="14"/>
      <c r="WBZ205" s="14"/>
      <c r="WCA205" s="14"/>
      <c r="WCB205" s="14"/>
      <c r="WCC205" s="14"/>
      <c r="WCD205" s="14"/>
      <c r="WCE205" s="14"/>
      <c r="WCF205" s="14"/>
      <c r="WCG205" s="14"/>
      <c r="WCH205" s="14"/>
      <c r="WCI205" s="14"/>
      <c r="WCJ205" s="14"/>
      <c r="WCK205" s="14"/>
      <c r="WCL205" s="14"/>
      <c r="WCM205" s="14"/>
      <c r="WCN205" s="14"/>
      <c r="WCO205" s="14"/>
      <c r="WCP205" s="14"/>
      <c r="WCQ205" s="14"/>
      <c r="WCR205" s="14"/>
      <c r="WCS205" s="14"/>
      <c r="WCT205" s="14"/>
      <c r="WCU205" s="14"/>
      <c r="WCV205" s="14"/>
      <c r="WCW205" s="14"/>
      <c r="WCX205" s="14"/>
      <c r="WCY205" s="14"/>
      <c r="WCZ205" s="14"/>
      <c r="WDA205" s="14"/>
      <c r="WDB205" s="14"/>
      <c r="WDC205" s="14"/>
      <c r="WDD205" s="14"/>
      <c r="WDE205" s="14"/>
      <c r="WDF205" s="14"/>
      <c r="WDG205" s="14"/>
      <c r="WDH205" s="14"/>
      <c r="WDI205" s="14"/>
      <c r="WDJ205" s="14"/>
      <c r="WDK205" s="14"/>
      <c r="WDL205" s="14"/>
      <c r="WDM205" s="14"/>
      <c r="WDN205" s="14"/>
      <c r="WDO205" s="14"/>
      <c r="WDP205" s="14"/>
      <c r="WDQ205" s="14"/>
      <c r="WDR205" s="14"/>
      <c r="WDS205" s="14"/>
      <c r="WDT205" s="14"/>
      <c r="WDU205" s="14"/>
      <c r="WDV205" s="14"/>
      <c r="WDW205" s="14"/>
      <c r="WDX205" s="14"/>
      <c r="WDY205" s="14"/>
      <c r="WDZ205" s="14"/>
      <c r="WEA205" s="14"/>
      <c r="WEB205" s="14"/>
      <c r="WEC205" s="14"/>
      <c r="WED205" s="14"/>
      <c r="WEE205" s="14"/>
      <c r="WEF205" s="14"/>
      <c r="WEG205" s="14"/>
      <c r="WEH205" s="14"/>
      <c r="WEI205" s="14"/>
      <c r="WEJ205" s="14"/>
      <c r="WEK205" s="14"/>
      <c r="WEL205" s="14"/>
      <c r="WEM205" s="14"/>
      <c r="WEN205" s="14"/>
      <c r="WEO205" s="14"/>
      <c r="WEP205" s="14"/>
      <c r="WEQ205" s="14"/>
      <c r="WER205" s="14"/>
      <c r="WES205" s="14"/>
      <c r="WET205" s="14"/>
      <c r="WEU205" s="14"/>
      <c r="WEV205" s="14"/>
      <c r="WEW205" s="14"/>
      <c r="WEX205" s="14"/>
      <c r="WEY205" s="14"/>
      <c r="WEZ205" s="14"/>
      <c r="WFA205" s="14"/>
      <c r="WFB205" s="14"/>
      <c r="WFC205" s="14"/>
      <c r="WFD205" s="14"/>
      <c r="WFE205" s="14"/>
      <c r="WFF205" s="14"/>
      <c r="WFG205" s="14"/>
      <c r="WFH205" s="14"/>
      <c r="WFI205" s="14"/>
      <c r="WFJ205" s="14"/>
      <c r="WFK205" s="14"/>
      <c r="WFL205" s="14"/>
      <c r="WFM205" s="14"/>
      <c r="WFN205" s="14"/>
      <c r="WFO205" s="14"/>
      <c r="WFP205" s="14"/>
      <c r="WFQ205" s="14"/>
      <c r="WFR205" s="14"/>
      <c r="WFS205" s="14"/>
      <c r="WFT205" s="14"/>
      <c r="WFU205" s="14"/>
      <c r="WFV205" s="14"/>
      <c r="WFW205" s="14"/>
      <c r="WFX205" s="14"/>
      <c r="WFY205" s="14"/>
      <c r="WFZ205" s="14"/>
      <c r="WGA205" s="14"/>
      <c r="WGB205" s="14"/>
      <c r="WGC205" s="14"/>
      <c r="WGD205" s="14"/>
      <c r="WGE205" s="14"/>
      <c r="WGF205" s="14"/>
      <c r="WGG205" s="14"/>
      <c r="WGH205" s="14"/>
      <c r="WGI205" s="14"/>
      <c r="WGJ205" s="14"/>
      <c r="WGK205" s="14"/>
      <c r="WGL205" s="14"/>
      <c r="WGM205" s="14"/>
      <c r="WGN205" s="14"/>
      <c r="WGO205" s="14"/>
      <c r="WGP205" s="14"/>
      <c r="WGQ205" s="14"/>
      <c r="WGR205" s="14"/>
      <c r="WGS205" s="14"/>
      <c r="WGT205" s="14"/>
      <c r="WGU205" s="14"/>
      <c r="WGV205" s="14"/>
      <c r="WGW205" s="14"/>
      <c r="WGX205" s="14"/>
      <c r="WGY205" s="14"/>
      <c r="WGZ205" s="14"/>
      <c r="WHA205" s="14"/>
      <c r="WHB205" s="14"/>
      <c r="WHC205" s="14"/>
      <c r="WHD205" s="14"/>
      <c r="WHE205" s="14"/>
      <c r="WHF205" s="14"/>
      <c r="WHG205" s="14"/>
      <c r="WHH205" s="14"/>
      <c r="WHI205" s="14"/>
      <c r="WHJ205" s="14"/>
      <c r="WHK205" s="14"/>
      <c r="WHL205" s="14"/>
      <c r="WHM205" s="14"/>
      <c r="WHN205" s="14"/>
      <c r="WHO205" s="14"/>
      <c r="WHP205" s="14"/>
      <c r="WHQ205" s="14"/>
      <c r="WHR205" s="14"/>
      <c r="WHS205" s="14"/>
      <c r="WHT205" s="14"/>
      <c r="WHU205" s="14"/>
      <c r="WHV205" s="14"/>
      <c r="WHW205" s="14"/>
      <c r="WHX205" s="14"/>
      <c r="WHY205" s="14"/>
      <c r="WHZ205" s="14"/>
      <c r="WIA205" s="14"/>
      <c r="WIB205" s="14"/>
      <c r="WIC205" s="14"/>
      <c r="WID205" s="14"/>
      <c r="WIE205" s="14"/>
      <c r="WIF205" s="14"/>
      <c r="WIG205" s="14"/>
      <c r="WIH205" s="14"/>
      <c r="WII205" s="14"/>
      <c r="WIJ205" s="14"/>
      <c r="WIK205" s="14"/>
      <c r="WIL205" s="14"/>
      <c r="WIM205" s="14"/>
      <c r="WIN205" s="14"/>
      <c r="WIO205" s="14"/>
      <c r="WIP205" s="14"/>
      <c r="WIQ205" s="14"/>
      <c r="WIR205" s="14"/>
      <c r="WIS205" s="14"/>
      <c r="WIT205" s="14"/>
      <c r="WIU205" s="14"/>
      <c r="WIV205" s="14"/>
      <c r="WIW205" s="14"/>
      <c r="WIX205" s="14"/>
      <c r="WIY205" s="14"/>
      <c r="WIZ205" s="14"/>
      <c r="WJA205" s="14"/>
      <c r="WJB205" s="14"/>
      <c r="WJC205" s="14"/>
      <c r="WJD205" s="14"/>
      <c r="WJE205" s="14"/>
      <c r="WJF205" s="14"/>
      <c r="WJG205" s="14"/>
      <c r="WJH205" s="14"/>
      <c r="WJI205" s="14"/>
      <c r="WJJ205" s="14"/>
      <c r="WJK205" s="14"/>
      <c r="WJL205" s="14"/>
      <c r="WJM205" s="14"/>
      <c r="WJN205" s="14"/>
      <c r="WJO205" s="14"/>
      <c r="WJP205" s="14"/>
      <c r="WJQ205" s="14"/>
      <c r="WJR205" s="14"/>
      <c r="WJS205" s="14"/>
      <c r="WJT205" s="14"/>
      <c r="WJU205" s="14"/>
      <c r="WJV205" s="14"/>
      <c r="WJW205" s="14"/>
      <c r="WJX205" s="14"/>
      <c r="WJY205" s="14"/>
      <c r="WJZ205" s="14"/>
      <c r="WKA205" s="14"/>
      <c r="WKB205" s="14"/>
      <c r="WKC205" s="14"/>
      <c r="WKD205" s="14"/>
      <c r="WKE205" s="14"/>
      <c r="WKF205" s="14"/>
      <c r="WKG205" s="14"/>
      <c r="WKH205" s="14"/>
      <c r="WKI205" s="14"/>
      <c r="WKJ205" s="14"/>
      <c r="WKK205" s="14"/>
      <c r="WKL205" s="14"/>
      <c r="WKM205" s="14"/>
      <c r="WKN205" s="14"/>
      <c r="WKO205" s="14"/>
      <c r="WKP205" s="14"/>
      <c r="WKQ205" s="14"/>
      <c r="WKR205" s="14"/>
      <c r="WKS205" s="14"/>
      <c r="WKT205" s="14"/>
      <c r="WKU205" s="14"/>
      <c r="WKV205" s="14"/>
      <c r="WKW205" s="14"/>
      <c r="WKX205" s="14"/>
      <c r="WKY205" s="14"/>
      <c r="WKZ205" s="14"/>
      <c r="WLA205" s="14"/>
      <c r="WLB205" s="14"/>
      <c r="WLC205" s="14"/>
      <c r="WLD205" s="14"/>
      <c r="WLE205" s="14"/>
      <c r="WLF205" s="14"/>
      <c r="WLG205" s="14"/>
      <c r="WLH205" s="14"/>
      <c r="WLI205" s="14"/>
      <c r="WLJ205" s="14"/>
      <c r="WLK205" s="14"/>
      <c r="WLL205" s="14"/>
      <c r="WLM205" s="14"/>
      <c r="WLN205" s="14"/>
      <c r="WLO205" s="14"/>
      <c r="WLP205" s="14"/>
      <c r="WLQ205" s="14"/>
      <c r="WLR205" s="14"/>
      <c r="WLS205" s="14"/>
      <c r="WLT205" s="14"/>
      <c r="WLU205" s="14"/>
      <c r="WLV205" s="14"/>
      <c r="WLW205" s="14"/>
      <c r="WLX205" s="14"/>
      <c r="WLY205" s="14"/>
      <c r="WLZ205" s="14"/>
      <c r="WMA205" s="14"/>
      <c r="WMB205" s="14"/>
      <c r="WMC205" s="14"/>
      <c r="WMD205" s="14"/>
      <c r="WME205" s="14"/>
      <c r="WMF205" s="14"/>
      <c r="WMG205" s="14"/>
      <c r="WMH205" s="14"/>
      <c r="WMI205" s="14"/>
      <c r="WMJ205" s="14"/>
      <c r="WMK205" s="14"/>
      <c r="WML205" s="14"/>
      <c r="WMM205" s="14"/>
      <c r="WMN205" s="14"/>
      <c r="WMO205" s="14"/>
      <c r="WMP205" s="14"/>
      <c r="WMQ205" s="14"/>
      <c r="WMR205" s="14"/>
      <c r="WMS205" s="14"/>
      <c r="WMT205" s="14"/>
      <c r="WMU205" s="14"/>
      <c r="WMV205" s="14"/>
      <c r="WMW205" s="14"/>
      <c r="WMX205" s="14"/>
      <c r="WMY205" s="14"/>
      <c r="WMZ205" s="14"/>
      <c r="WNA205" s="14"/>
      <c r="WNB205" s="14"/>
      <c r="WNC205" s="14"/>
      <c r="WND205" s="14"/>
      <c r="WNE205" s="14"/>
      <c r="WNF205" s="14"/>
      <c r="WNG205" s="14"/>
      <c r="WNH205" s="14"/>
      <c r="WNI205" s="14"/>
      <c r="WNJ205" s="14"/>
      <c r="WNK205" s="14"/>
      <c r="WNL205" s="14"/>
      <c r="WNM205" s="14"/>
      <c r="WNN205" s="14"/>
      <c r="WNO205" s="14"/>
      <c r="WNP205" s="14"/>
      <c r="WNQ205" s="14"/>
      <c r="WNR205" s="14"/>
      <c r="WNS205" s="14"/>
      <c r="WNT205" s="14"/>
      <c r="WNU205" s="14"/>
      <c r="WNV205" s="14"/>
      <c r="WNW205" s="14"/>
      <c r="WNX205" s="14"/>
      <c r="WNY205" s="14"/>
      <c r="WNZ205" s="14"/>
      <c r="WOA205" s="14"/>
      <c r="WOB205" s="14"/>
      <c r="WOC205" s="14"/>
      <c r="WOD205" s="14"/>
      <c r="WOE205" s="14"/>
      <c r="WOF205" s="14"/>
      <c r="WOG205" s="14"/>
      <c r="WOH205" s="14"/>
      <c r="WOI205" s="14"/>
      <c r="WOJ205" s="14"/>
      <c r="WOK205" s="14"/>
      <c r="WOL205" s="14"/>
      <c r="WOM205" s="14"/>
      <c r="WON205" s="14"/>
      <c r="WOO205" s="14"/>
      <c r="WOP205" s="14"/>
      <c r="WOQ205" s="14"/>
      <c r="WOR205" s="14"/>
      <c r="WOS205" s="14"/>
      <c r="WOT205" s="14"/>
      <c r="WOU205" s="14"/>
      <c r="WOV205" s="14"/>
      <c r="WOW205" s="14"/>
      <c r="WOX205" s="14"/>
      <c r="WOY205" s="14"/>
      <c r="WOZ205" s="14"/>
      <c r="WPA205" s="14"/>
      <c r="WPB205" s="14"/>
      <c r="WPC205" s="14"/>
      <c r="WPD205" s="14"/>
      <c r="WPE205" s="14"/>
      <c r="WPF205" s="14"/>
      <c r="WPG205" s="14"/>
      <c r="WPH205" s="14"/>
      <c r="WPI205" s="14"/>
      <c r="WPJ205" s="14"/>
      <c r="WPK205" s="14"/>
      <c r="WPL205" s="14"/>
      <c r="WPM205" s="14"/>
      <c r="WPN205" s="14"/>
      <c r="WPO205" s="14"/>
      <c r="WPP205" s="14"/>
      <c r="WPQ205" s="14"/>
      <c r="WPR205" s="14"/>
      <c r="WPS205" s="14"/>
      <c r="WPT205" s="14"/>
      <c r="WPU205" s="14"/>
      <c r="WPV205" s="14"/>
      <c r="WPW205" s="14"/>
      <c r="WPX205" s="14"/>
      <c r="WPY205" s="14"/>
      <c r="WPZ205" s="14"/>
      <c r="WQA205" s="14"/>
      <c r="WQB205" s="14"/>
      <c r="WQC205" s="14"/>
      <c r="WQD205" s="14"/>
      <c r="WQE205" s="14"/>
      <c r="WQF205" s="14"/>
      <c r="WQG205" s="14"/>
      <c r="WQH205" s="14"/>
      <c r="WQI205" s="14"/>
      <c r="WQJ205" s="14"/>
      <c r="WQK205" s="14"/>
      <c r="WQL205" s="14"/>
      <c r="WQM205" s="14"/>
      <c r="WQN205" s="14"/>
      <c r="WQO205" s="14"/>
      <c r="WQP205" s="14"/>
      <c r="WQQ205" s="14"/>
      <c r="WQR205" s="14"/>
      <c r="WQS205" s="14"/>
      <c r="WQT205" s="14"/>
      <c r="WQU205" s="14"/>
      <c r="WQV205" s="14"/>
      <c r="WQW205" s="14"/>
      <c r="WQX205" s="14"/>
      <c r="WQY205" s="14"/>
      <c r="WQZ205" s="14"/>
      <c r="WRA205" s="14"/>
      <c r="WRB205" s="14"/>
      <c r="WRC205" s="14"/>
      <c r="WRD205" s="14"/>
      <c r="WRE205" s="14"/>
      <c r="WRF205" s="14"/>
      <c r="WRG205" s="14"/>
      <c r="WRH205" s="14"/>
      <c r="WRI205" s="14"/>
      <c r="WRJ205" s="14"/>
      <c r="WRK205" s="14"/>
      <c r="WRL205" s="14"/>
      <c r="WRM205" s="14"/>
      <c r="WRN205" s="14"/>
      <c r="WRO205" s="14"/>
      <c r="WRP205" s="14"/>
      <c r="WRQ205" s="14"/>
      <c r="WRR205" s="14"/>
      <c r="WRS205" s="14"/>
      <c r="WRT205" s="14"/>
      <c r="WRU205" s="14"/>
      <c r="WRV205" s="14"/>
      <c r="WRW205" s="14"/>
      <c r="WRX205" s="14"/>
      <c r="WRY205" s="14"/>
      <c r="WRZ205" s="14"/>
      <c r="WSA205" s="14"/>
      <c r="WSB205" s="14"/>
      <c r="WSC205" s="14"/>
      <c r="WSD205" s="14"/>
      <c r="WSE205" s="14"/>
      <c r="WSF205" s="14"/>
      <c r="WSG205" s="14"/>
      <c r="WSH205" s="14"/>
      <c r="WSI205" s="14"/>
      <c r="WSJ205" s="14"/>
      <c r="WSK205" s="14"/>
      <c r="WSL205" s="14"/>
      <c r="WSM205" s="14"/>
      <c r="WSN205" s="14"/>
      <c r="WSO205" s="14"/>
      <c r="WSP205" s="14"/>
      <c r="WSQ205" s="14"/>
      <c r="WSR205" s="14"/>
      <c r="WSS205" s="14"/>
      <c r="WST205" s="14"/>
      <c r="WSU205" s="14"/>
      <c r="WSV205" s="14"/>
      <c r="WSW205" s="14"/>
      <c r="WSX205" s="14"/>
      <c r="WSY205" s="14"/>
      <c r="WSZ205" s="14"/>
      <c r="WTA205" s="14"/>
      <c r="WTB205" s="14"/>
      <c r="WTC205" s="14"/>
      <c r="WTD205" s="14"/>
      <c r="WTE205" s="14"/>
      <c r="WTF205" s="14"/>
      <c r="WTG205" s="14"/>
      <c r="WTH205" s="14"/>
      <c r="WTI205" s="14"/>
      <c r="WTJ205" s="14"/>
      <c r="WTK205" s="14"/>
      <c r="WTL205" s="14"/>
      <c r="WTM205" s="14"/>
      <c r="WTN205" s="14"/>
      <c r="WTO205" s="14"/>
      <c r="WTP205" s="14"/>
      <c r="WTQ205" s="14"/>
      <c r="WTR205" s="14"/>
      <c r="WTS205" s="14"/>
      <c r="WTT205" s="14"/>
      <c r="WTU205" s="14"/>
      <c r="WTV205" s="14"/>
      <c r="WTW205" s="14"/>
      <c r="WTX205" s="14"/>
      <c r="WTY205" s="14"/>
      <c r="WTZ205" s="14"/>
      <c r="WUA205" s="14"/>
      <c r="WUB205" s="14"/>
      <c r="WUC205" s="14"/>
      <c r="WUD205" s="14"/>
      <c r="WUE205" s="14"/>
      <c r="WUF205" s="14"/>
      <c r="WUG205" s="14"/>
      <c r="WUH205" s="14"/>
      <c r="WUI205" s="14"/>
      <c r="WUJ205" s="14"/>
      <c r="WUK205" s="14"/>
      <c r="WUL205" s="14"/>
      <c r="WUM205" s="14"/>
      <c r="WUN205" s="14"/>
      <c r="WUO205" s="14"/>
      <c r="WUP205" s="14"/>
      <c r="WUQ205" s="14"/>
      <c r="WUR205" s="14"/>
      <c r="WUS205" s="14"/>
      <c r="WUT205" s="14"/>
      <c r="WUU205" s="14"/>
      <c r="WUV205" s="14"/>
      <c r="WUW205" s="14"/>
      <c r="WUX205" s="14"/>
      <c r="WUY205" s="14"/>
      <c r="WUZ205" s="14"/>
      <c r="WVA205" s="14"/>
      <c r="WVB205" s="14"/>
      <c r="WVC205" s="14"/>
      <c r="WVD205" s="14"/>
      <c r="WVE205" s="14"/>
      <c r="WVF205" s="14"/>
      <c r="WVG205" s="14"/>
      <c r="WVH205" s="14"/>
      <c r="WVI205" s="14"/>
      <c r="WVJ205" s="14"/>
      <c r="WVK205" s="14"/>
      <c r="WVL205" s="14"/>
      <c r="WVM205" s="14"/>
      <c r="WVN205" s="14"/>
      <c r="WVO205" s="14"/>
      <c r="WVP205" s="14"/>
      <c r="WVQ205" s="14"/>
      <c r="WVR205" s="14"/>
      <c r="WVS205" s="14"/>
      <c r="WVT205" s="14"/>
      <c r="WVU205" s="14"/>
      <c r="WVV205" s="14"/>
      <c r="WVW205" s="14"/>
      <c r="WVX205" s="14"/>
      <c r="WVY205" s="14"/>
      <c r="WVZ205" s="14"/>
      <c r="WWA205" s="14"/>
      <c r="WWB205" s="14"/>
      <c r="WWC205" s="14"/>
      <c r="WWD205" s="14"/>
      <c r="WWE205" s="14"/>
      <c r="WWF205" s="14"/>
      <c r="WWG205" s="14"/>
      <c r="WWH205" s="14"/>
      <c r="WWI205" s="14"/>
      <c r="WWJ205" s="14"/>
      <c r="WWK205" s="14"/>
      <c r="WWL205" s="14"/>
      <c r="WWM205" s="14"/>
      <c r="WWN205" s="14"/>
      <c r="WWO205" s="14"/>
      <c r="WWP205" s="14"/>
      <c r="WWQ205" s="14"/>
      <c r="WWR205" s="14"/>
      <c r="WWS205" s="14"/>
      <c r="WWT205" s="14"/>
      <c r="WWU205" s="14"/>
      <c r="WWV205" s="14"/>
      <c r="WWW205" s="14"/>
      <c r="WWX205" s="14"/>
      <c r="WWY205" s="14"/>
      <c r="WWZ205" s="14"/>
      <c r="WXA205" s="14"/>
      <c r="WXB205" s="14"/>
      <c r="WXC205" s="14"/>
      <c r="WXD205" s="14"/>
      <c r="WXE205" s="14"/>
      <c r="WXF205" s="14"/>
      <c r="WXG205" s="14"/>
      <c r="WXH205" s="14"/>
      <c r="WXI205" s="14"/>
      <c r="WXJ205" s="14"/>
      <c r="WXK205" s="14"/>
      <c r="WXL205" s="14"/>
      <c r="WXM205" s="14"/>
      <c r="WXN205" s="14"/>
      <c r="WXO205" s="14"/>
      <c r="WXP205" s="14"/>
      <c r="WXQ205" s="14"/>
      <c r="WXR205" s="14"/>
      <c r="WXS205" s="14"/>
      <c r="WXT205" s="14"/>
      <c r="WXU205" s="14"/>
      <c r="WXV205" s="14"/>
      <c r="WXW205" s="14"/>
      <c r="WXX205" s="14"/>
      <c r="WXY205" s="14"/>
      <c r="WXZ205" s="14"/>
      <c r="WYA205" s="14"/>
      <c r="WYB205" s="14"/>
      <c r="WYC205" s="14"/>
      <c r="WYD205" s="14"/>
      <c r="WYE205" s="14"/>
      <c r="WYF205" s="14"/>
      <c r="WYG205" s="14"/>
      <c r="WYH205" s="14"/>
      <c r="WYI205" s="14"/>
      <c r="WYJ205" s="14"/>
      <c r="WYK205" s="14"/>
      <c r="WYL205" s="14"/>
      <c r="WYM205" s="14"/>
      <c r="WYN205" s="14"/>
      <c r="WYO205" s="14"/>
      <c r="WYP205" s="14"/>
      <c r="WYQ205" s="14"/>
      <c r="WYR205" s="14"/>
      <c r="WYS205" s="14"/>
      <c r="WYT205" s="14"/>
      <c r="WYU205" s="14"/>
      <c r="WYV205" s="14"/>
      <c r="WYW205" s="14"/>
      <c r="WYX205" s="14"/>
      <c r="WYY205" s="14"/>
      <c r="WYZ205" s="14"/>
      <c r="WZA205" s="14"/>
      <c r="WZB205" s="14"/>
      <c r="WZC205" s="14"/>
      <c r="WZD205" s="14"/>
      <c r="WZE205" s="14"/>
      <c r="WZF205" s="14"/>
      <c r="WZG205" s="14"/>
      <c r="WZH205" s="14"/>
      <c r="WZI205" s="14"/>
      <c r="WZJ205" s="14"/>
      <c r="WZK205" s="14"/>
      <c r="WZL205" s="14"/>
      <c r="WZM205" s="14"/>
      <c r="WZN205" s="14"/>
      <c r="WZO205" s="14"/>
      <c r="WZP205" s="14"/>
      <c r="WZQ205" s="14"/>
      <c r="WZR205" s="14"/>
      <c r="WZS205" s="14"/>
      <c r="WZT205" s="14"/>
      <c r="WZU205" s="14"/>
      <c r="WZV205" s="14"/>
      <c r="WZW205" s="14"/>
      <c r="WZX205" s="14"/>
      <c r="WZY205" s="14"/>
      <c r="WZZ205" s="14"/>
      <c r="XAA205" s="14"/>
      <c r="XAB205" s="14"/>
      <c r="XAC205" s="14"/>
      <c r="XAD205" s="14"/>
      <c r="XAE205" s="14"/>
      <c r="XAF205" s="14"/>
      <c r="XAG205" s="14"/>
      <c r="XAH205" s="14"/>
      <c r="XAI205" s="14"/>
      <c r="XAJ205" s="14"/>
      <c r="XAK205" s="14"/>
      <c r="XAL205" s="14"/>
      <c r="XAM205" s="14"/>
      <c r="XAN205" s="14"/>
      <c r="XAO205" s="14"/>
      <c r="XAP205" s="14"/>
      <c r="XAQ205" s="14"/>
      <c r="XAR205" s="14"/>
      <c r="XAS205" s="14"/>
      <c r="XAT205" s="14"/>
      <c r="XAU205" s="14"/>
      <c r="XAV205" s="14"/>
      <c r="XAW205" s="14"/>
      <c r="XAX205" s="14"/>
      <c r="XAY205" s="14"/>
      <c r="XAZ205" s="14"/>
      <c r="XBA205" s="14"/>
      <c r="XBB205" s="14"/>
      <c r="XBC205" s="14"/>
      <c r="XBD205" s="14"/>
      <c r="XBE205" s="14"/>
      <c r="XBF205" s="14"/>
      <c r="XBG205" s="14"/>
      <c r="XBH205" s="14"/>
      <c r="XBI205" s="14"/>
      <c r="XBJ205" s="14"/>
      <c r="XBK205" s="14"/>
      <c r="XBL205" s="14"/>
      <c r="XBM205" s="14"/>
      <c r="XBN205" s="14"/>
      <c r="XBO205" s="14"/>
      <c r="XBP205" s="14"/>
      <c r="XBQ205" s="14"/>
      <c r="XBR205" s="14"/>
      <c r="XBS205" s="14"/>
      <c r="XBT205" s="14"/>
      <c r="XBU205" s="14"/>
      <c r="XBV205" s="14"/>
      <c r="XBW205" s="14"/>
      <c r="XBX205" s="14"/>
      <c r="XBY205" s="14"/>
      <c r="XBZ205" s="14"/>
      <c r="XCA205" s="14"/>
      <c r="XCB205" s="14"/>
      <c r="XCC205" s="14"/>
      <c r="XCD205" s="14"/>
      <c r="XCE205" s="14"/>
      <c r="XCF205" s="14"/>
      <c r="XCG205" s="14"/>
      <c r="XCH205" s="14"/>
      <c r="XCI205" s="14"/>
      <c r="XCJ205" s="14"/>
      <c r="XCK205" s="14"/>
      <c r="XCL205" s="14"/>
      <c r="XCM205" s="14"/>
      <c r="XCN205" s="14"/>
      <c r="XCO205" s="14"/>
      <c r="XCP205" s="14"/>
    </row>
    <row r="206" s="6" customFormat="1" customHeight="1" spans="1:1024 1025:16318">
      <c r="A206" s="379">
        <v>45597</v>
      </c>
      <c r="B206" s="319">
        <v>45590</v>
      </c>
      <c r="C206" s="213" t="s">
        <v>1747</v>
      </c>
      <c r="D206" s="407" t="s">
        <v>682</v>
      </c>
      <c r="E206" s="206"/>
      <c r="F206" s="359" t="s">
        <v>1660</v>
      </c>
      <c r="G206" s="217">
        <v>71602.2</v>
      </c>
      <c r="H206" s="359" t="s">
        <v>1661</v>
      </c>
      <c r="I206" s="395">
        <v>45646</v>
      </c>
      <c r="J206" s="217">
        <v>23867.4</v>
      </c>
      <c r="K206" s="96">
        <v>45677</v>
      </c>
      <c r="L206" s="295">
        <v>23867.4</v>
      </c>
      <c r="M206" s="96">
        <v>45708</v>
      </c>
      <c r="N206" s="295">
        <v>23867.4</v>
      </c>
      <c r="O206" s="96"/>
      <c r="P206" s="126"/>
      <c r="Q206" s="96"/>
      <c r="R206" s="126"/>
      <c r="S206" s="96"/>
      <c r="T206" s="388"/>
      <c r="U206" s="89"/>
      <c r="V206" s="160"/>
      <c r="W206" s="89"/>
      <c r="X206" s="161"/>
      <c r="Y206" s="91">
        <f t="shared" si="5"/>
        <v>71602.2</v>
      </c>
      <c r="Z206" s="91">
        <f t="shared" si="6"/>
        <v>0</v>
      </c>
    </row>
    <row r="207" s="6" customFormat="1" customHeight="1" spans="1:1024 1025:16318">
      <c r="A207" s="379">
        <v>45597</v>
      </c>
      <c r="B207" s="391">
        <v>45590</v>
      </c>
      <c r="C207" s="213" t="s">
        <v>1748</v>
      </c>
      <c r="D207" s="407" t="s">
        <v>690</v>
      </c>
      <c r="E207" s="206"/>
      <c r="F207" s="359" t="s">
        <v>1660</v>
      </c>
      <c r="G207" s="225">
        <v>72642</v>
      </c>
      <c r="H207" s="414" t="s">
        <v>1661</v>
      </c>
      <c r="I207" s="395">
        <v>45646</v>
      </c>
      <c r="J207" s="217">
        <v>24214</v>
      </c>
      <c r="K207" s="96">
        <v>45677</v>
      </c>
      <c r="L207" s="295">
        <v>24214</v>
      </c>
      <c r="M207" s="96">
        <v>45708</v>
      </c>
      <c r="N207" s="295">
        <v>24214</v>
      </c>
      <c r="O207" s="96"/>
      <c r="P207" s="126"/>
      <c r="Q207" s="96"/>
      <c r="R207" s="126"/>
      <c r="S207" s="96"/>
      <c r="T207" s="388"/>
      <c r="U207" s="89"/>
      <c r="V207" s="160"/>
      <c r="W207" s="89"/>
      <c r="X207" s="161"/>
      <c r="Y207" s="91">
        <f t="shared" si="5"/>
        <v>72642</v>
      </c>
      <c r="Z207" s="91">
        <f t="shared" si="6"/>
        <v>0</v>
      </c>
    </row>
    <row r="208" s="6" customFormat="1" customHeight="1" spans="1:1024 1025:16318">
      <c r="A208" s="170">
        <v>45627</v>
      </c>
      <c r="B208" s="391">
        <v>45628</v>
      </c>
      <c r="C208" s="213" t="s">
        <v>1749</v>
      </c>
      <c r="D208" s="407" t="s">
        <v>682</v>
      </c>
      <c r="E208" s="359" t="s">
        <v>1386</v>
      </c>
      <c r="F208" s="359" t="s">
        <v>1660</v>
      </c>
      <c r="G208" s="225">
        <v>24056.1</v>
      </c>
      <c r="H208" s="411" t="s">
        <v>1661</v>
      </c>
      <c r="I208" s="395">
        <v>45716</v>
      </c>
      <c r="J208" s="415">
        <v>8018.7</v>
      </c>
      <c r="K208" s="210">
        <v>45744</v>
      </c>
      <c r="L208" s="415">
        <v>8018.7</v>
      </c>
      <c r="M208" s="210">
        <v>45775</v>
      </c>
      <c r="N208" s="415">
        <v>8018.7</v>
      </c>
      <c r="O208" s="96"/>
      <c r="P208" s="126"/>
      <c r="Q208" s="96"/>
      <c r="R208" s="126"/>
      <c r="S208" s="96"/>
      <c r="T208" s="388"/>
      <c r="U208" s="89"/>
      <c r="V208" s="160"/>
      <c r="W208" s="89"/>
      <c r="X208" s="161"/>
      <c r="Y208" s="91">
        <f t="shared" si="5"/>
        <v>24056.1</v>
      </c>
      <c r="Z208" s="91">
        <f t="shared" si="6"/>
        <v>0</v>
      </c>
    </row>
    <row r="209" s="6" customFormat="1" customHeight="1" spans="1:1024 1025:16377">
      <c r="A209" s="170">
        <v>45627</v>
      </c>
      <c r="B209" s="391">
        <v>45624</v>
      </c>
      <c r="C209" s="213" t="s">
        <v>1750</v>
      </c>
      <c r="D209" s="407" t="s">
        <v>682</v>
      </c>
      <c r="E209" s="359" t="s">
        <v>1113</v>
      </c>
      <c r="F209" s="359" t="s">
        <v>1699</v>
      </c>
      <c r="G209" s="225">
        <v>49486.5</v>
      </c>
      <c r="H209" s="414" t="s">
        <v>1403</v>
      </c>
      <c r="I209" s="395">
        <v>45660</v>
      </c>
      <c r="J209" s="217">
        <v>16495.5</v>
      </c>
      <c r="K209" s="410">
        <v>45691</v>
      </c>
      <c r="L209" s="416">
        <v>16495.5</v>
      </c>
      <c r="M209" s="410">
        <v>45719</v>
      </c>
      <c r="N209" s="416">
        <v>16495.5</v>
      </c>
      <c r="O209" s="96"/>
      <c r="P209" s="126"/>
      <c r="Q209" s="96"/>
      <c r="R209" s="126"/>
      <c r="S209" s="96"/>
      <c r="T209" s="388"/>
      <c r="U209" s="89"/>
      <c r="V209" s="160"/>
      <c r="W209" s="89"/>
      <c r="X209" s="161"/>
      <c r="Y209" s="91">
        <f t="shared" si="5"/>
        <v>49486.5</v>
      </c>
      <c r="Z209" s="91">
        <f t="shared" si="6"/>
        <v>0</v>
      </c>
    </row>
    <row r="210" s="6" customFormat="1" customHeight="1" spans="1:1024 1025:16377">
      <c r="A210" s="170">
        <v>45627</v>
      </c>
      <c r="B210" s="391">
        <v>45628</v>
      </c>
      <c r="C210" s="213" t="s">
        <v>1751</v>
      </c>
      <c r="D210" s="407" t="s">
        <v>690</v>
      </c>
      <c r="E210" s="359" t="s">
        <v>1386</v>
      </c>
      <c r="F210" s="359" t="s">
        <v>1660</v>
      </c>
      <c r="G210" s="225">
        <v>60703.5</v>
      </c>
      <c r="H210" s="411" t="s">
        <v>1661</v>
      </c>
      <c r="I210" s="395">
        <v>45726</v>
      </c>
      <c r="J210" s="417">
        <v>20234.5</v>
      </c>
      <c r="K210" s="210">
        <v>45757</v>
      </c>
      <c r="L210" s="417">
        <v>20234.5</v>
      </c>
      <c r="M210" s="96">
        <v>45787</v>
      </c>
      <c r="N210" s="388">
        <v>20234.5</v>
      </c>
      <c r="O210" s="96"/>
      <c r="P210" s="126"/>
      <c r="Q210" s="96"/>
      <c r="R210" s="126"/>
      <c r="S210" s="96"/>
      <c r="T210" s="388"/>
      <c r="U210" s="89"/>
      <c r="V210" s="160"/>
      <c r="W210" s="89"/>
      <c r="X210" s="161"/>
      <c r="Y210" s="91">
        <f t="shared" si="5"/>
        <v>60703.5</v>
      </c>
      <c r="Z210" s="91">
        <f t="shared" si="6"/>
        <v>0</v>
      </c>
    </row>
    <row r="211" s="6" customFormat="1" customHeight="1" spans="1:1024 1025:16377">
      <c r="A211" s="170">
        <v>45627</v>
      </c>
      <c r="B211" s="391">
        <v>45632</v>
      </c>
      <c r="C211" s="213" t="s">
        <v>1752</v>
      </c>
      <c r="D211" s="407" t="s">
        <v>690</v>
      </c>
      <c r="E211" s="359" t="s">
        <v>1470</v>
      </c>
      <c r="F211" s="359" t="s">
        <v>386</v>
      </c>
      <c r="G211" s="225">
        <v>64323</v>
      </c>
      <c r="H211" s="359" t="s">
        <v>1753</v>
      </c>
      <c r="I211" s="395">
        <v>45666</v>
      </c>
      <c r="J211" s="225">
        <v>32161.5</v>
      </c>
      <c r="K211" s="395">
        <v>45683</v>
      </c>
      <c r="L211" s="396">
        <v>32161.5</v>
      </c>
      <c r="M211" s="96"/>
      <c r="N211" s="204"/>
      <c r="O211" s="96"/>
      <c r="P211" s="126"/>
      <c r="Q211" s="96"/>
      <c r="R211" s="126"/>
      <c r="S211" s="96"/>
      <c r="T211" s="388"/>
      <c r="U211" s="89"/>
      <c r="V211" s="160"/>
      <c r="W211" s="89"/>
      <c r="X211" s="161"/>
      <c r="Y211" s="91">
        <f t="shared" si="5"/>
        <v>64323</v>
      </c>
      <c r="Z211" s="91">
        <f t="shared" si="6"/>
        <v>0</v>
      </c>
    </row>
    <row r="212" s="6" customFormat="1" customHeight="1" spans="1:1024 1025:16377">
      <c r="A212" s="170">
        <v>45627</v>
      </c>
      <c r="B212" s="391">
        <v>45583</v>
      </c>
      <c r="C212" s="213" t="s">
        <v>1754</v>
      </c>
      <c r="D212" s="407" t="s">
        <v>690</v>
      </c>
      <c r="E212" s="359" t="s">
        <v>1113</v>
      </c>
      <c r="F212" s="359" t="s">
        <v>1755</v>
      </c>
      <c r="G212" s="225">
        <v>643.21</v>
      </c>
      <c r="H212" s="359" t="s">
        <v>1407</v>
      </c>
      <c r="I212" s="395">
        <v>45667</v>
      </c>
      <c r="J212" s="225">
        <v>321.61</v>
      </c>
      <c r="K212" s="395">
        <v>45698</v>
      </c>
      <c r="L212" s="396">
        <v>321.6</v>
      </c>
      <c r="M212" s="96"/>
      <c r="N212" s="204"/>
      <c r="O212" s="96"/>
      <c r="P212" s="126"/>
      <c r="Q212" s="96"/>
      <c r="R212" s="126"/>
      <c r="S212" s="96"/>
      <c r="T212" s="388"/>
      <c r="U212" s="89"/>
      <c r="V212" s="160"/>
      <c r="W212" s="89"/>
      <c r="X212" s="161"/>
      <c r="Y212" s="91">
        <f t="shared" si="5"/>
        <v>643.21</v>
      </c>
      <c r="Z212" s="91">
        <f t="shared" si="6"/>
        <v>0</v>
      </c>
    </row>
    <row r="213" s="6" customFormat="1" customHeight="1" spans="1:1024 1025:16377">
      <c r="A213" s="170">
        <v>45627</v>
      </c>
      <c r="B213" s="391">
        <v>45631</v>
      </c>
      <c r="C213" s="213" t="s">
        <v>1756</v>
      </c>
      <c r="D213" s="407" t="s">
        <v>684</v>
      </c>
      <c r="E213" s="359" t="s">
        <v>1113</v>
      </c>
      <c r="F213" s="359" t="s">
        <v>1755</v>
      </c>
      <c r="G213" s="225">
        <v>2176.84</v>
      </c>
      <c r="H213" s="359" t="s">
        <v>1407</v>
      </c>
      <c r="I213" s="395">
        <v>45663</v>
      </c>
      <c r="J213" s="225">
        <v>1088.42</v>
      </c>
      <c r="K213" s="395">
        <v>45694</v>
      </c>
      <c r="L213" s="396">
        <v>1088.42</v>
      </c>
      <c r="M213" s="96"/>
      <c r="N213" s="204"/>
      <c r="O213" s="96"/>
      <c r="P213" s="126"/>
      <c r="Q213" s="96"/>
      <c r="R213" s="126"/>
      <c r="S213" s="96"/>
      <c r="T213" s="388"/>
      <c r="U213" s="89"/>
      <c r="V213" s="160"/>
      <c r="W213" s="89"/>
      <c r="X213" s="161"/>
      <c r="Y213" s="91">
        <f t="shared" si="5"/>
        <v>2176.84</v>
      </c>
      <c r="Z213" s="91">
        <f t="shared" si="6"/>
        <v>0</v>
      </c>
    </row>
    <row r="214" s="6" customFormat="1" customHeight="1" spans="1:1024 1025:16377">
      <c r="A214" s="170">
        <v>45627</v>
      </c>
      <c r="B214" s="391">
        <v>45632</v>
      </c>
      <c r="C214" s="213" t="s">
        <v>1757</v>
      </c>
      <c r="D214" s="407" t="s">
        <v>684</v>
      </c>
      <c r="E214" s="359" t="s">
        <v>1113</v>
      </c>
      <c r="F214" s="359" t="s">
        <v>1755</v>
      </c>
      <c r="G214" s="225">
        <v>1088.42</v>
      </c>
      <c r="H214" s="359" t="s">
        <v>1407</v>
      </c>
      <c r="I214" s="395">
        <v>45663</v>
      </c>
      <c r="J214" s="225">
        <v>544.21</v>
      </c>
      <c r="K214" s="395">
        <v>45694</v>
      </c>
      <c r="L214" s="396">
        <v>544.21</v>
      </c>
      <c r="M214" s="96"/>
      <c r="N214" s="204"/>
      <c r="O214" s="96"/>
      <c r="P214" s="126"/>
      <c r="Q214" s="96"/>
      <c r="R214" s="126"/>
      <c r="S214" s="96"/>
      <c r="T214" s="388"/>
      <c r="U214" s="89"/>
      <c r="V214" s="160"/>
      <c r="W214" s="89"/>
      <c r="X214" s="161"/>
      <c r="Y214" s="91">
        <f t="shared" si="5"/>
        <v>1088.42</v>
      </c>
      <c r="Z214" s="91">
        <f t="shared" si="6"/>
        <v>0</v>
      </c>
    </row>
    <row r="215" s="6" customFormat="1" customHeight="1" spans="1:1024 1025:16377">
      <c r="A215" s="170">
        <v>45627</v>
      </c>
      <c r="B215" s="391">
        <v>45636</v>
      </c>
      <c r="C215" s="213" t="s">
        <v>1758</v>
      </c>
      <c r="D215" s="407" t="s">
        <v>684</v>
      </c>
      <c r="E215" s="359" t="s">
        <v>1113</v>
      </c>
      <c r="F215" s="359" t="s">
        <v>1755</v>
      </c>
      <c r="G215" s="225">
        <v>1088.42</v>
      </c>
      <c r="H215" s="414" t="s">
        <v>1407</v>
      </c>
      <c r="I215" s="395">
        <v>45667</v>
      </c>
      <c r="J215" s="225">
        <v>544.21</v>
      </c>
      <c r="K215" s="410">
        <v>45698</v>
      </c>
      <c r="L215" s="416">
        <v>544.21</v>
      </c>
      <c r="M215" s="96"/>
      <c r="N215" s="204"/>
      <c r="O215" s="96"/>
      <c r="P215" s="126"/>
      <c r="Q215" s="96"/>
      <c r="R215" s="126"/>
      <c r="S215" s="96"/>
      <c r="T215" s="388"/>
      <c r="U215" s="89"/>
      <c r="V215" s="160"/>
      <c r="W215" s="89"/>
      <c r="X215" s="161"/>
      <c r="Y215" s="91">
        <f t="shared" si="5"/>
        <v>1088.42</v>
      </c>
      <c r="Z215" s="91">
        <f t="shared" si="6"/>
        <v>0</v>
      </c>
    </row>
    <row r="216" s="6" customFormat="1" customHeight="1" spans="1:1024 1025:16377">
      <c r="A216" s="418">
        <v>45627</v>
      </c>
      <c r="B216" s="419">
        <v>45628</v>
      </c>
      <c r="C216" s="420" t="s">
        <v>1759</v>
      </c>
      <c r="D216" s="421" t="s">
        <v>684</v>
      </c>
      <c r="E216" s="422" t="s">
        <v>1386</v>
      </c>
      <c r="F216" s="422" t="s">
        <v>1660</v>
      </c>
      <c r="G216" s="423">
        <v>6800</v>
      </c>
      <c r="H216" s="424" t="s">
        <v>1661</v>
      </c>
      <c r="I216" s="425">
        <v>45660</v>
      </c>
      <c r="J216" s="423">
        <v>6800</v>
      </c>
      <c r="K216" s="426" t="s">
        <v>1760</v>
      </c>
      <c r="L216" s="295"/>
      <c r="M216" s="96"/>
      <c r="N216" s="204"/>
      <c r="O216" s="96"/>
      <c r="P216" s="126"/>
      <c r="Q216" s="96"/>
      <c r="R216" s="126"/>
      <c r="S216" s="96"/>
      <c r="T216" s="388"/>
      <c r="U216" s="89"/>
      <c r="V216" s="160"/>
      <c r="W216" s="89"/>
      <c r="X216" s="161"/>
      <c r="Y216" s="91">
        <f t="shared" si="5"/>
        <v>6800</v>
      </c>
      <c r="Z216" s="91">
        <f t="shared" si="6"/>
        <v>0</v>
      </c>
    </row>
    <row r="217" s="6" customFormat="1" customHeight="1" spans="1:1024 1025:16377">
      <c r="A217" s="418">
        <v>45627</v>
      </c>
      <c r="B217" s="427">
        <v>45628</v>
      </c>
      <c r="C217" s="420" t="s">
        <v>1761</v>
      </c>
      <c r="D217" s="428" t="s">
        <v>684</v>
      </c>
      <c r="E217" s="422" t="s">
        <v>1386</v>
      </c>
      <c r="F217" s="422" t="s">
        <v>1660</v>
      </c>
      <c r="G217" s="429">
        <v>5955</v>
      </c>
      <c r="H217" s="430" t="s">
        <v>1661</v>
      </c>
      <c r="I217" s="431">
        <v>45660</v>
      </c>
      <c r="J217" s="429">
        <v>5955</v>
      </c>
      <c r="K217" s="426" t="s">
        <v>1760</v>
      </c>
      <c r="L217" s="295"/>
      <c r="M217" s="96"/>
      <c r="N217" s="204"/>
      <c r="O217" s="96"/>
      <c r="P217" s="126"/>
      <c r="Q217" s="96"/>
      <c r="R217" s="126"/>
      <c r="S217" s="96"/>
      <c r="T217" s="388"/>
      <c r="U217" s="89"/>
      <c r="V217" s="204"/>
      <c r="W217" s="89"/>
      <c r="X217" s="126"/>
      <c r="Y217" s="91">
        <f>J217+L217+N217+P217+R217+T217+V217+X217</f>
        <v>5955</v>
      </c>
      <c r="Z217" s="91">
        <f>G217-Y217</f>
        <v>0</v>
      </c>
    </row>
    <row r="218" s="15" customFormat="1" customHeight="1" spans="1:1024 1025:16377">
      <c r="A218" s="240" t="s">
        <v>1762</v>
      </c>
      <c r="B218" s="432"/>
      <c r="C218" s="326"/>
      <c r="D218" s="327"/>
      <c r="E218" s="244"/>
      <c r="F218" s="328"/>
      <c r="G218" s="135">
        <f>SUBTOTAL(9,G153:G217)</f>
        <v>553742.64</v>
      </c>
      <c r="H218" s="245"/>
      <c r="I218" s="325"/>
      <c r="J218" s="135">
        <f>SUBTOTAL(9,J153:J217)</f>
        <v>206940.98</v>
      </c>
      <c r="K218" s="329"/>
      <c r="L218" s="135">
        <f>SUBTOTAL(9,L153:L217)</f>
        <v>190912.2</v>
      </c>
      <c r="M218" s="329"/>
      <c r="N218" s="135">
        <f>SUBTOTAL(9,N153:N217)</f>
        <v>149208.78</v>
      </c>
      <c r="O218" s="329"/>
      <c r="P218" s="135">
        <f>SUBTOTAL(9,P153:P217)</f>
        <v>3607.87</v>
      </c>
      <c r="Q218" s="329"/>
      <c r="R218" s="135">
        <f>SUBTOTAL(9,R153:R217)</f>
        <v>3072.82</v>
      </c>
      <c r="S218" s="433"/>
      <c r="T218" s="143">
        <f>SUBTOTAL(9,T153:T217)</f>
        <v>0</v>
      </c>
      <c r="U218" s="434"/>
      <c r="V218" s="135">
        <f>SUBTOTAL(9,V153:V217)</f>
        <v>0</v>
      </c>
      <c r="W218" s="330"/>
      <c r="X218" s="143">
        <f>SUBTOTAL(9,X153:X217)</f>
        <v>0</v>
      </c>
      <c r="Y218" s="143">
        <f>SUBTOTAL(9,Y153:Y217)</f>
        <v>553742.65</v>
      </c>
      <c r="Z218" s="143">
        <f>SUBTOTAL(9,Z153:Z217)</f>
        <v>-0.00999999999999092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/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/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/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/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/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6"/>
      <c r="QO218" s="6"/>
      <c r="QP218" s="6"/>
      <c r="QQ218" s="6"/>
      <c r="QR218" s="6"/>
      <c r="QS218" s="6"/>
      <c r="QT218" s="6"/>
      <c r="QU218" s="6"/>
      <c r="QV218" s="6"/>
      <c r="QW218" s="6"/>
      <c r="QX218" s="6"/>
      <c r="QY218" s="6"/>
      <c r="QZ218" s="6"/>
      <c r="RA218" s="6"/>
      <c r="RB218" s="6"/>
      <c r="RC218" s="6"/>
      <c r="RD218" s="6"/>
      <c r="RE218" s="6"/>
      <c r="RF218" s="6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/>
      <c r="SD218" s="6"/>
      <c r="SE218" s="6"/>
      <c r="SF218" s="6"/>
      <c r="SG218" s="6"/>
      <c r="SH218" s="6"/>
      <c r="SI218" s="6"/>
      <c r="SJ218" s="6"/>
      <c r="SK218" s="6"/>
      <c r="SL218" s="6"/>
      <c r="SM218" s="6"/>
      <c r="SN218" s="6"/>
      <c r="SO218" s="6"/>
      <c r="SP218" s="6"/>
      <c r="SQ218" s="6"/>
      <c r="SR218" s="6"/>
      <c r="SS218" s="6"/>
      <c r="ST218" s="6"/>
      <c r="SU218" s="6"/>
      <c r="SV218" s="6"/>
      <c r="SW218" s="6"/>
      <c r="SX218" s="6"/>
      <c r="SY218" s="6"/>
      <c r="SZ218" s="6"/>
      <c r="TA218" s="6"/>
      <c r="TB218" s="6"/>
      <c r="TC218" s="6"/>
      <c r="TD218" s="6"/>
      <c r="TE218" s="6"/>
      <c r="TF218" s="6"/>
      <c r="TG218" s="6"/>
      <c r="TH218" s="6"/>
      <c r="TI218" s="6"/>
      <c r="TJ218" s="6"/>
      <c r="TK218" s="6"/>
      <c r="TL218" s="6"/>
      <c r="TM218" s="6"/>
      <c r="TN218" s="6"/>
      <c r="TO218" s="6"/>
      <c r="TP218" s="6"/>
      <c r="TQ218" s="6"/>
      <c r="TR218" s="6"/>
      <c r="TS218" s="6"/>
      <c r="TT218" s="6"/>
      <c r="TU218" s="6"/>
      <c r="TV218" s="6"/>
      <c r="TW218" s="6"/>
      <c r="TX218" s="6"/>
      <c r="TY218" s="6"/>
      <c r="TZ218" s="6"/>
      <c r="UA218" s="6"/>
      <c r="UB218" s="6"/>
      <c r="UC218" s="6"/>
      <c r="UD218" s="6"/>
      <c r="UE218" s="6"/>
      <c r="UF218" s="6"/>
      <c r="UG218" s="6"/>
      <c r="UH218" s="6"/>
      <c r="UI218" s="6"/>
      <c r="UJ218" s="6"/>
      <c r="UK218" s="6"/>
      <c r="UL218" s="6"/>
      <c r="UM218" s="6"/>
      <c r="UN218" s="6"/>
      <c r="UO218" s="6"/>
      <c r="UP218" s="6"/>
      <c r="UQ218" s="6"/>
      <c r="UR218" s="6"/>
      <c r="US218" s="6"/>
      <c r="UT218" s="6"/>
      <c r="UU218" s="6"/>
      <c r="UV218" s="6"/>
      <c r="UW218" s="6"/>
      <c r="UX218" s="6"/>
      <c r="UY218" s="6"/>
      <c r="UZ218" s="6"/>
      <c r="VA218" s="6"/>
      <c r="VB218" s="6"/>
      <c r="VC218" s="6"/>
      <c r="VD218" s="6"/>
      <c r="VE218" s="6"/>
      <c r="VF218" s="6"/>
      <c r="VG218" s="6"/>
      <c r="VH218" s="6"/>
      <c r="VI218" s="6"/>
      <c r="VJ218" s="6"/>
      <c r="VK218" s="6"/>
      <c r="VL218" s="6"/>
      <c r="VM218" s="6"/>
      <c r="VN218" s="6"/>
      <c r="VO218" s="6"/>
      <c r="VP218" s="6"/>
      <c r="VQ218" s="6"/>
      <c r="VR218" s="6"/>
      <c r="VS218" s="6"/>
      <c r="VT218" s="6"/>
      <c r="VU218" s="6"/>
      <c r="VV218" s="6"/>
      <c r="VW218" s="6"/>
      <c r="VX218" s="6"/>
      <c r="VY218" s="6"/>
      <c r="VZ218" s="6"/>
      <c r="WA218" s="6"/>
      <c r="WB218" s="6"/>
      <c r="WC218" s="6"/>
      <c r="WD218" s="6"/>
      <c r="WE218" s="6"/>
      <c r="WF218" s="6"/>
      <c r="WG218" s="6"/>
      <c r="WH218" s="6"/>
      <c r="WI218" s="6"/>
      <c r="WJ218" s="6"/>
      <c r="WK218" s="6"/>
      <c r="WL218" s="6"/>
      <c r="WM218" s="6"/>
      <c r="WN218" s="6"/>
      <c r="WO218" s="6"/>
      <c r="WP218" s="6"/>
      <c r="WQ218" s="6"/>
      <c r="WR218" s="6"/>
      <c r="WS218" s="6"/>
      <c r="WT218" s="6"/>
      <c r="WU218" s="6"/>
      <c r="WV218" s="6"/>
      <c r="WW218" s="6"/>
      <c r="WX218" s="6"/>
      <c r="WY218" s="6"/>
      <c r="WZ218" s="6"/>
      <c r="XA218" s="6"/>
      <c r="XB218" s="6"/>
      <c r="XC218" s="6"/>
      <c r="XD218" s="6"/>
      <c r="XE218" s="6"/>
      <c r="XF218" s="6"/>
      <c r="XG218" s="6"/>
      <c r="XH218" s="6"/>
      <c r="XI218" s="6"/>
      <c r="XJ218" s="6"/>
      <c r="XK218" s="6"/>
      <c r="XL218" s="6"/>
      <c r="XM218" s="6"/>
      <c r="XN218" s="6"/>
      <c r="XO218" s="6"/>
      <c r="XP218" s="6"/>
      <c r="XQ218" s="6"/>
      <c r="XR218" s="6"/>
      <c r="XS218" s="6"/>
      <c r="XT218" s="6"/>
      <c r="XU218" s="6"/>
      <c r="XV218" s="6"/>
      <c r="XW218" s="6"/>
      <c r="XX218" s="6"/>
      <c r="XY218" s="6"/>
      <c r="XZ218" s="6"/>
      <c r="YA218" s="6"/>
      <c r="YB218" s="6"/>
      <c r="YC218" s="6"/>
      <c r="YD218" s="6"/>
      <c r="YE218" s="6"/>
      <c r="YF218" s="6"/>
      <c r="YG218" s="6"/>
      <c r="YH218" s="6"/>
      <c r="YI218" s="6"/>
      <c r="YJ218" s="6"/>
      <c r="YK218" s="6"/>
      <c r="YL218" s="6"/>
      <c r="YM218" s="6"/>
      <c r="YN218" s="6"/>
      <c r="YO218" s="6"/>
      <c r="YP218" s="6"/>
      <c r="YQ218" s="6"/>
      <c r="YR218" s="6"/>
      <c r="YS218" s="6"/>
      <c r="YT218" s="6"/>
      <c r="YU218" s="6"/>
      <c r="YV218" s="6"/>
      <c r="YW218" s="6"/>
      <c r="YX218" s="6"/>
      <c r="YY218" s="6"/>
      <c r="YZ218" s="6"/>
      <c r="ZA218" s="6"/>
      <c r="ZB218" s="6"/>
      <c r="ZC218" s="6"/>
      <c r="ZD218" s="6"/>
      <c r="ZE218" s="6"/>
      <c r="ZF218" s="6"/>
      <c r="ZG218" s="6"/>
      <c r="ZH218" s="6"/>
      <c r="ZI218" s="6"/>
      <c r="ZJ218" s="6"/>
      <c r="ZK218" s="6"/>
      <c r="ZL218" s="6"/>
      <c r="ZM218" s="6"/>
      <c r="ZN218" s="6"/>
      <c r="ZO218" s="6"/>
      <c r="ZP218" s="6"/>
      <c r="ZQ218" s="6"/>
      <c r="ZR218" s="6"/>
      <c r="ZS218" s="6"/>
      <c r="ZT218" s="6"/>
      <c r="ZU218" s="6"/>
      <c r="ZV218" s="6"/>
      <c r="ZW218" s="6"/>
      <c r="ZX218" s="6"/>
      <c r="ZY218" s="6"/>
      <c r="ZZ218" s="6"/>
      <c r="AAA218" s="6"/>
      <c r="AAB218" s="6"/>
      <c r="AAC218" s="6"/>
      <c r="AAD218" s="6"/>
      <c r="AAE218" s="6"/>
      <c r="AAF218" s="6"/>
      <c r="AAG218" s="6"/>
      <c r="AAH218" s="6"/>
      <c r="AAI218" s="6"/>
      <c r="AAJ218" s="6"/>
      <c r="AAK218" s="6"/>
      <c r="AAL218" s="6"/>
      <c r="AAM218" s="6"/>
      <c r="AAN218" s="6"/>
      <c r="AAO218" s="6"/>
      <c r="AAP218" s="6"/>
      <c r="AAQ218" s="6"/>
      <c r="AAR218" s="6"/>
      <c r="AAS218" s="6"/>
      <c r="AAT218" s="6"/>
      <c r="AAU218" s="6"/>
      <c r="AAV218" s="6"/>
      <c r="AAW218" s="6"/>
      <c r="AAX218" s="6"/>
      <c r="AAY218" s="6"/>
      <c r="AAZ218" s="6"/>
      <c r="ABA218" s="6"/>
      <c r="ABB218" s="6"/>
      <c r="ABC218" s="6"/>
      <c r="ABD218" s="6"/>
      <c r="ABE218" s="6"/>
      <c r="ABF218" s="6"/>
      <c r="ABG218" s="6"/>
      <c r="ABH218" s="6"/>
      <c r="ABI218" s="6"/>
      <c r="ABJ218" s="6"/>
      <c r="ABK218" s="6"/>
      <c r="ABL218" s="6"/>
      <c r="ABM218" s="6"/>
      <c r="ABN218" s="6"/>
      <c r="ABO218" s="6"/>
      <c r="ABP218" s="6"/>
      <c r="ABQ218" s="6"/>
      <c r="ABR218" s="6"/>
      <c r="ABS218" s="6"/>
      <c r="ABT218" s="6"/>
      <c r="ABU218" s="6"/>
      <c r="ABV218" s="6"/>
      <c r="ABW218" s="6"/>
      <c r="ABX218" s="6"/>
      <c r="ABY218" s="6"/>
      <c r="ABZ218" s="6"/>
      <c r="ACA218" s="6"/>
      <c r="ACB218" s="6"/>
      <c r="ACC218" s="6"/>
      <c r="ACD218" s="6"/>
      <c r="ACE218" s="6"/>
      <c r="ACF218" s="6"/>
      <c r="ACG218" s="6"/>
      <c r="ACH218" s="6"/>
      <c r="ACI218" s="6"/>
      <c r="ACJ218" s="6"/>
      <c r="ACK218" s="6"/>
      <c r="ACL218" s="6"/>
      <c r="ACM218" s="6"/>
      <c r="ACN218" s="6"/>
      <c r="ACO218" s="6"/>
      <c r="ACP218" s="6"/>
      <c r="ACQ218" s="6"/>
      <c r="ACR218" s="6"/>
      <c r="ACS218" s="6"/>
      <c r="ACT218" s="6"/>
      <c r="ACU218" s="6"/>
      <c r="ACV218" s="6"/>
      <c r="ACW218" s="6"/>
      <c r="ACX218" s="6"/>
      <c r="ACY218" s="6"/>
      <c r="ACZ218" s="6"/>
      <c r="ADA218" s="6"/>
      <c r="ADB218" s="6"/>
      <c r="ADC218" s="6"/>
      <c r="ADD218" s="6"/>
      <c r="ADE218" s="6"/>
      <c r="ADF218" s="6"/>
      <c r="ADG218" s="6"/>
      <c r="ADH218" s="6"/>
      <c r="ADI218" s="6"/>
      <c r="ADJ218" s="6"/>
      <c r="ADK218" s="6"/>
      <c r="ADL218" s="6"/>
      <c r="ADM218" s="6"/>
      <c r="ADN218" s="6"/>
      <c r="ADO218" s="6"/>
      <c r="ADP218" s="6"/>
      <c r="ADQ218" s="6"/>
      <c r="ADR218" s="6"/>
      <c r="ADS218" s="6"/>
      <c r="ADT218" s="6"/>
      <c r="ADU218" s="6"/>
      <c r="ADV218" s="6"/>
      <c r="ADW218" s="6"/>
      <c r="ADX218" s="6"/>
      <c r="ADY218" s="6"/>
      <c r="ADZ218" s="6"/>
      <c r="AEA218" s="6"/>
      <c r="AEB218" s="6"/>
      <c r="AEC218" s="6"/>
      <c r="AED218" s="6"/>
      <c r="AEE218" s="6"/>
      <c r="AEF218" s="6"/>
      <c r="AEG218" s="6"/>
      <c r="AEH218" s="6"/>
      <c r="AEI218" s="6"/>
      <c r="AEJ218" s="6"/>
      <c r="AEK218" s="6"/>
      <c r="AEL218" s="6"/>
      <c r="AEM218" s="6"/>
      <c r="AEN218" s="6"/>
      <c r="AEO218" s="6"/>
      <c r="AEP218" s="6"/>
      <c r="AEQ218" s="6"/>
      <c r="AER218" s="6"/>
      <c r="AES218" s="6"/>
      <c r="AET218" s="6"/>
      <c r="AEU218" s="6"/>
      <c r="AEV218" s="6"/>
      <c r="AEW218" s="6"/>
      <c r="AEX218" s="6"/>
      <c r="AEY218" s="6"/>
      <c r="AEZ218" s="6"/>
      <c r="AFA218" s="6"/>
      <c r="AFB218" s="6"/>
      <c r="AFC218" s="6"/>
      <c r="AFD218" s="6"/>
      <c r="AFE218" s="6"/>
      <c r="AFF218" s="6"/>
      <c r="AFG218" s="6"/>
      <c r="AFH218" s="6"/>
      <c r="AFI218" s="6"/>
      <c r="AFJ218" s="6"/>
      <c r="AFK218" s="6"/>
      <c r="AFL218" s="6"/>
      <c r="AFM218" s="6"/>
      <c r="AFN218" s="6"/>
      <c r="AFO218" s="6"/>
      <c r="AFP218" s="6"/>
      <c r="AFQ218" s="6"/>
      <c r="AFR218" s="6"/>
      <c r="AFS218" s="6"/>
      <c r="AFT218" s="6"/>
      <c r="AFU218" s="6"/>
      <c r="AFV218" s="6"/>
      <c r="AFW218" s="6"/>
      <c r="AFX218" s="6"/>
      <c r="AFY218" s="6"/>
      <c r="AFZ218" s="6"/>
      <c r="AGA218" s="6"/>
      <c r="AGB218" s="6"/>
      <c r="AGC218" s="6"/>
      <c r="AGD218" s="6"/>
      <c r="AGE218" s="6"/>
      <c r="AGF218" s="6"/>
      <c r="AGG218" s="6"/>
      <c r="AGH218" s="6"/>
      <c r="AGI218" s="6"/>
      <c r="AGJ218" s="6"/>
      <c r="AGK218" s="6"/>
      <c r="AGL218" s="6"/>
      <c r="AGM218" s="6"/>
      <c r="AGN218" s="6"/>
      <c r="AGO218" s="6"/>
      <c r="AGP218" s="6"/>
      <c r="AGQ218" s="6"/>
      <c r="AGR218" s="6"/>
      <c r="AGS218" s="6"/>
      <c r="AGT218" s="6"/>
      <c r="AGU218" s="6"/>
      <c r="AGV218" s="6"/>
      <c r="AGW218" s="6"/>
      <c r="AGX218" s="6"/>
      <c r="AGY218" s="6"/>
      <c r="AGZ218" s="6"/>
      <c r="AHA218" s="6"/>
      <c r="AHB218" s="6"/>
      <c r="AHC218" s="6"/>
      <c r="AHD218" s="6"/>
      <c r="AHE218" s="6"/>
      <c r="AHF218" s="6"/>
      <c r="AHG218" s="6"/>
      <c r="AHH218" s="6"/>
      <c r="AHI218" s="6"/>
      <c r="AHJ218" s="6"/>
      <c r="AHK218" s="6"/>
      <c r="AHL218" s="6"/>
      <c r="AHM218" s="6"/>
      <c r="AHN218" s="6"/>
      <c r="AHO218" s="6"/>
      <c r="AHP218" s="6"/>
      <c r="AHQ218" s="6"/>
      <c r="AHR218" s="6"/>
      <c r="AHS218" s="6"/>
      <c r="AHT218" s="6"/>
      <c r="AHU218" s="6"/>
      <c r="AHV218" s="6"/>
      <c r="AHW218" s="6"/>
      <c r="AHX218" s="6"/>
      <c r="AHY218" s="6"/>
      <c r="AHZ218" s="6"/>
      <c r="AIA218" s="6"/>
      <c r="AIB218" s="6"/>
      <c r="AIC218" s="6"/>
      <c r="AID218" s="6"/>
      <c r="AIE218" s="6"/>
      <c r="AIF218" s="6"/>
      <c r="AIG218" s="6"/>
      <c r="AIH218" s="6"/>
      <c r="AII218" s="6"/>
      <c r="AIJ218" s="6"/>
      <c r="AIK218" s="6"/>
      <c r="AIL218" s="6"/>
      <c r="AIM218" s="6"/>
      <c r="AIN218" s="6"/>
      <c r="AIO218" s="6"/>
      <c r="AIP218" s="6"/>
      <c r="AIQ218" s="6"/>
      <c r="AIR218" s="6"/>
      <c r="AIS218" s="6"/>
      <c r="AIT218" s="6"/>
      <c r="AIU218" s="6"/>
      <c r="AIV218" s="6"/>
      <c r="AIW218" s="6"/>
      <c r="AIX218" s="6"/>
      <c r="AIY218" s="6"/>
      <c r="AIZ218" s="6"/>
      <c r="AJA218" s="6"/>
      <c r="AJB218" s="6"/>
      <c r="AJC218" s="6"/>
      <c r="AJD218" s="6"/>
      <c r="AJE218" s="6"/>
      <c r="AJF218" s="6"/>
      <c r="AJG218" s="6"/>
      <c r="AJH218" s="6"/>
      <c r="AJI218" s="6"/>
      <c r="AJJ218" s="6"/>
      <c r="AJK218" s="6"/>
      <c r="AJL218" s="6"/>
      <c r="AJM218" s="6"/>
      <c r="AJN218" s="6"/>
      <c r="AJO218" s="6"/>
      <c r="AJP218" s="6"/>
      <c r="AJQ218" s="6"/>
      <c r="AJR218" s="6"/>
      <c r="AJS218" s="6"/>
      <c r="AJT218" s="6"/>
      <c r="AJU218" s="6"/>
      <c r="AJV218" s="6"/>
      <c r="AJW218" s="6"/>
      <c r="AJX218" s="6"/>
      <c r="AJY218" s="6"/>
      <c r="AJZ218" s="6"/>
      <c r="AKA218" s="6"/>
      <c r="AKB218" s="6"/>
      <c r="AKC218" s="6"/>
      <c r="AKD218" s="6"/>
      <c r="AKE218" s="6"/>
      <c r="AKF218" s="6"/>
      <c r="AKG218" s="6"/>
      <c r="AKH218" s="6"/>
      <c r="AKI218" s="6"/>
      <c r="AKJ218" s="6"/>
      <c r="AKK218" s="6"/>
      <c r="AKL218" s="6"/>
      <c r="AKM218" s="6"/>
      <c r="AKN218" s="6"/>
      <c r="AKO218" s="6"/>
      <c r="AKP218" s="6"/>
      <c r="AKQ218" s="6"/>
      <c r="AKR218" s="6"/>
      <c r="AKS218" s="6"/>
      <c r="AKT218" s="6"/>
      <c r="AKU218" s="6"/>
      <c r="AKV218" s="6"/>
      <c r="AKW218" s="6"/>
      <c r="AKX218" s="6"/>
      <c r="AKY218" s="6"/>
      <c r="AKZ218" s="6"/>
      <c r="ALA218" s="6"/>
      <c r="ALB218" s="6"/>
      <c r="ALC218" s="6"/>
      <c r="ALD218" s="6"/>
      <c r="ALE218" s="6"/>
      <c r="ALF218" s="6"/>
      <c r="ALG218" s="6"/>
      <c r="ALH218" s="6"/>
      <c r="ALI218" s="6"/>
      <c r="ALJ218" s="6"/>
      <c r="ALK218" s="6"/>
      <c r="ALL218" s="6"/>
      <c r="ALM218" s="6"/>
      <c r="ALN218" s="6"/>
      <c r="ALO218" s="6"/>
      <c r="ALP218" s="6"/>
      <c r="ALQ218" s="6"/>
      <c r="ALR218" s="6"/>
      <c r="ALS218" s="6"/>
      <c r="ALT218" s="6"/>
      <c r="ALU218" s="6"/>
      <c r="ALV218" s="6"/>
      <c r="ALW218" s="6"/>
      <c r="ALX218" s="6"/>
      <c r="ALY218" s="6"/>
      <c r="ALZ218" s="6"/>
      <c r="AMA218" s="6"/>
      <c r="AMB218" s="6"/>
      <c r="AMC218" s="6"/>
      <c r="AMD218" s="6"/>
      <c r="AME218" s="6"/>
      <c r="AMF218" s="6"/>
      <c r="AMG218" s="6"/>
      <c r="AMH218" s="6"/>
      <c r="AMI218" s="6"/>
      <c r="AMJ218" s="6"/>
      <c r="AMK218" s="6"/>
      <c r="AML218" s="6"/>
      <c r="AMM218" s="6"/>
      <c r="AMN218" s="6"/>
      <c r="AMO218" s="6"/>
      <c r="AMP218" s="6"/>
      <c r="AMQ218" s="6"/>
      <c r="AMR218" s="6"/>
      <c r="AMS218" s="6"/>
      <c r="AMT218" s="6"/>
      <c r="AMU218" s="6"/>
      <c r="AMV218" s="6"/>
      <c r="AMW218" s="6"/>
      <c r="AMX218" s="6"/>
      <c r="AMY218" s="6"/>
      <c r="AMZ218" s="6"/>
      <c r="ANA218" s="6"/>
      <c r="ANB218" s="6"/>
      <c r="ANC218" s="6"/>
      <c r="AND218" s="6"/>
      <c r="ANE218" s="6"/>
      <c r="ANF218" s="6"/>
      <c r="ANG218" s="6"/>
      <c r="ANH218" s="6"/>
      <c r="ANI218" s="6"/>
      <c r="ANJ218" s="6"/>
      <c r="ANK218" s="6"/>
      <c r="ANL218" s="6"/>
      <c r="ANM218" s="6"/>
      <c r="ANN218" s="6"/>
      <c r="ANO218" s="6"/>
      <c r="ANP218" s="6"/>
      <c r="ANQ218" s="6"/>
      <c r="ANR218" s="6"/>
      <c r="ANS218" s="6"/>
      <c r="ANT218" s="6"/>
      <c r="ANU218" s="6"/>
      <c r="ANV218" s="6"/>
      <c r="ANW218" s="6"/>
      <c r="ANX218" s="6"/>
      <c r="ANY218" s="6"/>
      <c r="ANZ218" s="6"/>
      <c r="AOA218" s="6"/>
      <c r="AOB218" s="6"/>
      <c r="AOC218" s="6"/>
      <c r="AOD218" s="6"/>
      <c r="AOE218" s="6"/>
      <c r="AOF218" s="6"/>
      <c r="AOG218" s="6"/>
      <c r="AOH218" s="6"/>
      <c r="AOI218" s="6"/>
      <c r="AOJ218" s="6"/>
      <c r="AOK218" s="6"/>
      <c r="AOL218" s="6"/>
      <c r="AOM218" s="6"/>
      <c r="AON218" s="6"/>
      <c r="AOO218" s="6"/>
      <c r="AOP218" s="6"/>
      <c r="AOQ218" s="6"/>
      <c r="AOR218" s="6"/>
      <c r="AOS218" s="6"/>
      <c r="AOT218" s="6"/>
      <c r="AOU218" s="6"/>
      <c r="AOV218" s="6"/>
      <c r="AOW218" s="6"/>
      <c r="AOX218" s="6"/>
      <c r="AOY218" s="6"/>
      <c r="AOZ218" s="6"/>
      <c r="APA218" s="6"/>
      <c r="APB218" s="6"/>
      <c r="APC218" s="6"/>
      <c r="APD218" s="6"/>
      <c r="APE218" s="6"/>
      <c r="APF218" s="6"/>
      <c r="APG218" s="6"/>
      <c r="APH218" s="6"/>
      <c r="API218" s="6"/>
      <c r="APJ218" s="6"/>
      <c r="APK218" s="6"/>
      <c r="APL218" s="6"/>
      <c r="APM218" s="6"/>
      <c r="APN218" s="6"/>
      <c r="APO218" s="6"/>
      <c r="APP218" s="6"/>
      <c r="APQ218" s="6"/>
      <c r="APR218" s="6"/>
      <c r="APS218" s="6"/>
      <c r="APT218" s="6"/>
      <c r="APU218" s="6"/>
      <c r="APV218" s="6"/>
      <c r="APW218" s="6"/>
      <c r="APX218" s="6"/>
      <c r="APY218" s="6"/>
      <c r="APZ218" s="6"/>
      <c r="AQA218" s="6"/>
      <c r="AQB218" s="6"/>
      <c r="AQC218" s="6"/>
      <c r="AQD218" s="6"/>
      <c r="AQE218" s="6"/>
      <c r="AQF218" s="6"/>
      <c r="AQG218" s="6"/>
      <c r="AQH218" s="6"/>
      <c r="AQI218" s="6"/>
      <c r="AQJ218" s="6"/>
      <c r="AQK218" s="6"/>
      <c r="AQL218" s="6"/>
      <c r="AQM218" s="6"/>
      <c r="AQN218" s="6"/>
      <c r="AQO218" s="6"/>
      <c r="AQP218" s="6"/>
      <c r="AQQ218" s="6"/>
      <c r="AQR218" s="6"/>
      <c r="AQS218" s="6"/>
      <c r="AQT218" s="6"/>
      <c r="AQU218" s="6"/>
      <c r="AQV218" s="6"/>
      <c r="AQW218" s="6"/>
      <c r="AQX218" s="6"/>
      <c r="AQY218" s="6"/>
      <c r="AQZ218" s="6"/>
      <c r="ARA218" s="6"/>
      <c r="ARB218" s="6"/>
      <c r="ARC218" s="6"/>
      <c r="ARD218" s="6"/>
      <c r="ARE218" s="6"/>
      <c r="ARF218" s="6"/>
      <c r="ARG218" s="6"/>
      <c r="ARH218" s="6"/>
      <c r="ARI218" s="6"/>
      <c r="ARJ218" s="6"/>
      <c r="ARK218" s="6"/>
      <c r="ARL218" s="6"/>
      <c r="ARM218" s="6"/>
      <c r="ARN218" s="6"/>
      <c r="ARO218" s="6"/>
      <c r="ARP218" s="6"/>
      <c r="ARQ218" s="6"/>
      <c r="ARR218" s="6"/>
      <c r="ARS218" s="6"/>
      <c r="ART218" s="6"/>
      <c r="ARU218" s="6"/>
      <c r="ARV218" s="6"/>
      <c r="ARW218" s="6"/>
      <c r="ARX218" s="6"/>
      <c r="ARY218" s="6"/>
      <c r="ARZ218" s="6"/>
      <c r="ASA218" s="6"/>
      <c r="ASB218" s="6"/>
      <c r="ASC218" s="6"/>
      <c r="ASD218" s="6"/>
      <c r="ASE218" s="6"/>
      <c r="ASF218" s="6"/>
      <c r="ASG218" s="6"/>
      <c r="ASH218" s="6"/>
      <c r="ASI218" s="6"/>
      <c r="ASJ218" s="6"/>
      <c r="ASK218" s="6"/>
      <c r="ASL218" s="6"/>
      <c r="ASM218" s="6"/>
      <c r="ASN218" s="6"/>
      <c r="ASO218" s="6"/>
      <c r="ASP218" s="6"/>
      <c r="ASQ218" s="6"/>
      <c r="ASR218" s="6"/>
      <c r="ASS218" s="6"/>
      <c r="AST218" s="6"/>
      <c r="ASU218" s="6"/>
      <c r="ASV218" s="6"/>
      <c r="ASW218" s="6"/>
      <c r="ASX218" s="6"/>
      <c r="ASY218" s="6"/>
      <c r="ASZ218" s="6"/>
      <c r="ATA218" s="6"/>
      <c r="ATB218" s="6"/>
      <c r="ATC218" s="6"/>
      <c r="ATD218" s="6"/>
      <c r="ATE218" s="6"/>
      <c r="ATF218" s="6"/>
      <c r="ATG218" s="6"/>
      <c r="ATH218" s="6"/>
      <c r="ATI218" s="6"/>
      <c r="ATJ218" s="6"/>
      <c r="ATK218" s="6"/>
      <c r="ATL218" s="6"/>
      <c r="ATM218" s="6"/>
      <c r="ATN218" s="6"/>
      <c r="ATO218" s="6"/>
      <c r="ATP218" s="6"/>
      <c r="ATQ218" s="6"/>
      <c r="ATR218" s="6"/>
      <c r="ATS218" s="6"/>
      <c r="ATT218" s="6"/>
      <c r="ATU218" s="6"/>
      <c r="ATV218" s="6"/>
      <c r="ATW218" s="6"/>
      <c r="ATX218" s="6"/>
      <c r="ATY218" s="6"/>
      <c r="ATZ218" s="6"/>
      <c r="AUA218" s="6"/>
      <c r="AUB218" s="6"/>
      <c r="AUC218" s="6"/>
      <c r="AUD218" s="6"/>
      <c r="AUE218" s="6"/>
      <c r="AUF218" s="6"/>
      <c r="AUG218" s="6"/>
      <c r="AUH218" s="6"/>
      <c r="AUI218" s="6"/>
      <c r="AUJ218" s="6"/>
      <c r="AUK218" s="6"/>
      <c r="AUL218" s="6"/>
      <c r="AUM218" s="6"/>
      <c r="AUN218" s="6"/>
      <c r="AUO218" s="6"/>
      <c r="AUP218" s="6"/>
      <c r="AUQ218" s="6"/>
      <c r="AUR218" s="6"/>
      <c r="AUS218" s="6"/>
      <c r="AUT218" s="6"/>
      <c r="AUU218" s="6"/>
      <c r="AUV218" s="6"/>
      <c r="AUW218" s="6"/>
      <c r="AUX218" s="6"/>
      <c r="AUY218" s="6"/>
      <c r="AUZ218" s="6"/>
      <c r="AVA218" s="6"/>
      <c r="AVB218" s="6"/>
      <c r="AVC218" s="6"/>
      <c r="AVD218" s="6"/>
      <c r="AVE218" s="6"/>
      <c r="AVF218" s="6"/>
      <c r="AVG218" s="6"/>
      <c r="AVH218" s="6"/>
      <c r="AVI218" s="6"/>
      <c r="AVJ218" s="6"/>
      <c r="AVK218" s="6"/>
      <c r="AVL218" s="6"/>
      <c r="AVM218" s="6"/>
      <c r="AVN218" s="6"/>
      <c r="AVO218" s="6"/>
      <c r="AVP218" s="6"/>
      <c r="AVQ218" s="6"/>
      <c r="AVR218" s="6"/>
      <c r="AVS218" s="6"/>
      <c r="AVT218" s="6"/>
      <c r="AVU218" s="6"/>
      <c r="AVV218" s="6"/>
      <c r="AVW218" s="6"/>
      <c r="AVX218" s="6"/>
      <c r="AVY218" s="6"/>
      <c r="AVZ218" s="6"/>
      <c r="AWA218" s="6"/>
      <c r="AWB218" s="6"/>
      <c r="AWC218" s="6"/>
      <c r="AWD218" s="6"/>
      <c r="AWE218" s="6"/>
      <c r="AWF218" s="6"/>
      <c r="AWG218" s="6"/>
      <c r="AWH218" s="6"/>
      <c r="AWI218" s="6"/>
      <c r="AWJ218" s="6"/>
      <c r="AWK218" s="6"/>
      <c r="AWL218" s="6"/>
      <c r="AWM218" s="6"/>
      <c r="AWN218" s="6"/>
      <c r="AWO218" s="6"/>
      <c r="AWP218" s="6"/>
      <c r="AWQ218" s="6"/>
      <c r="AWR218" s="6"/>
      <c r="AWS218" s="6"/>
      <c r="AWT218" s="6"/>
      <c r="AWU218" s="6"/>
      <c r="AWV218" s="6"/>
      <c r="AWW218" s="6"/>
      <c r="AWX218" s="6"/>
      <c r="AWY218" s="6"/>
      <c r="AWZ218" s="6"/>
      <c r="AXA218" s="6"/>
      <c r="AXB218" s="6"/>
      <c r="AXC218" s="6"/>
      <c r="AXD218" s="6"/>
      <c r="AXE218" s="6"/>
      <c r="AXF218" s="6"/>
      <c r="AXG218" s="6"/>
      <c r="AXH218" s="6"/>
      <c r="AXI218" s="6"/>
      <c r="AXJ218" s="6"/>
      <c r="AXK218" s="6"/>
      <c r="AXL218" s="6"/>
      <c r="AXM218" s="6"/>
      <c r="AXN218" s="6"/>
      <c r="AXO218" s="6"/>
      <c r="AXP218" s="6"/>
      <c r="AXQ218" s="6"/>
      <c r="AXR218" s="6"/>
      <c r="AXS218" s="6"/>
      <c r="AXT218" s="6"/>
      <c r="AXU218" s="6"/>
      <c r="AXV218" s="6"/>
      <c r="AXW218" s="6"/>
      <c r="AXX218" s="6"/>
      <c r="AXY218" s="6"/>
      <c r="AXZ218" s="6"/>
      <c r="AYA218" s="6"/>
      <c r="AYB218" s="6"/>
      <c r="AYC218" s="6"/>
      <c r="AYD218" s="6"/>
      <c r="AYE218" s="6"/>
      <c r="AYF218" s="6"/>
      <c r="AYG218" s="6"/>
      <c r="AYH218" s="6"/>
      <c r="AYI218" s="6"/>
      <c r="AYJ218" s="6"/>
      <c r="AYK218" s="6"/>
      <c r="AYL218" s="6"/>
      <c r="AYM218" s="6"/>
      <c r="AYN218" s="6"/>
      <c r="AYO218" s="6"/>
      <c r="AYP218" s="6"/>
      <c r="AYQ218" s="6"/>
      <c r="AYR218" s="6"/>
      <c r="AYS218" s="6"/>
      <c r="AYT218" s="6"/>
      <c r="AYU218" s="6"/>
      <c r="AYV218" s="6"/>
      <c r="AYW218" s="6"/>
      <c r="AYX218" s="6"/>
      <c r="AYY218" s="6"/>
      <c r="AYZ218" s="6"/>
      <c r="AZA218" s="6"/>
      <c r="AZB218" s="6"/>
      <c r="AZC218" s="6"/>
      <c r="AZD218" s="6"/>
      <c r="AZE218" s="6"/>
      <c r="AZF218" s="6"/>
      <c r="AZG218" s="6"/>
      <c r="AZH218" s="6"/>
      <c r="AZI218" s="6"/>
      <c r="AZJ218" s="6"/>
      <c r="AZK218" s="6"/>
      <c r="AZL218" s="6"/>
      <c r="AZM218" s="6"/>
      <c r="AZN218" s="6"/>
      <c r="AZO218" s="6"/>
      <c r="AZP218" s="6"/>
      <c r="AZQ218" s="6"/>
      <c r="AZR218" s="6"/>
      <c r="AZS218" s="6"/>
      <c r="AZT218" s="6"/>
      <c r="AZU218" s="6"/>
      <c r="AZV218" s="6"/>
      <c r="AZW218" s="6"/>
      <c r="AZX218" s="6"/>
      <c r="AZY218" s="6"/>
      <c r="AZZ218" s="6"/>
      <c r="BAA218" s="6"/>
      <c r="BAB218" s="6"/>
      <c r="BAC218" s="6"/>
      <c r="BAD218" s="6"/>
      <c r="BAE218" s="6"/>
      <c r="BAF218" s="6"/>
      <c r="BAG218" s="6"/>
      <c r="BAH218" s="6"/>
      <c r="BAI218" s="6"/>
      <c r="BAJ218" s="6"/>
      <c r="BAK218" s="6"/>
      <c r="BAL218" s="6"/>
      <c r="BAM218" s="6"/>
      <c r="BAN218" s="6"/>
      <c r="BAO218" s="6"/>
      <c r="BAP218" s="6"/>
      <c r="BAQ218" s="6"/>
      <c r="BAR218" s="6"/>
      <c r="BAS218" s="6"/>
      <c r="BAT218" s="6"/>
      <c r="BAU218" s="6"/>
      <c r="BAV218" s="6"/>
      <c r="BAW218" s="6"/>
      <c r="BAX218" s="6"/>
      <c r="BAY218" s="6"/>
      <c r="BAZ218" s="6"/>
      <c r="BBA218" s="6"/>
      <c r="BBB218" s="6"/>
      <c r="BBC218" s="6"/>
      <c r="BBD218" s="6"/>
      <c r="BBE218" s="6"/>
      <c r="BBF218" s="6"/>
      <c r="BBG218" s="6"/>
      <c r="BBH218" s="6"/>
      <c r="BBI218" s="6"/>
      <c r="BBJ218" s="6"/>
      <c r="BBK218" s="6"/>
      <c r="BBL218" s="6"/>
      <c r="BBM218" s="6"/>
      <c r="BBN218" s="6"/>
      <c r="BBO218" s="6"/>
      <c r="BBP218" s="6"/>
      <c r="BBQ218" s="6"/>
      <c r="BBR218" s="6"/>
      <c r="BBS218" s="6"/>
      <c r="BBT218" s="6"/>
      <c r="BBU218" s="6"/>
      <c r="BBV218" s="6"/>
      <c r="BBW218" s="6"/>
      <c r="BBX218" s="6"/>
      <c r="BBY218" s="6"/>
      <c r="BBZ218" s="6"/>
      <c r="BCA218" s="6"/>
      <c r="BCB218" s="6"/>
      <c r="BCC218" s="6"/>
      <c r="BCD218" s="6"/>
      <c r="BCE218" s="6"/>
      <c r="BCF218" s="6"/>
      <c r="BCG218" s="6"/>
      <c r="BCH218" s="6"/>
      <c r="BCI218" s="6"/>
      <c r="BCJ218" s="6"/>
      <c r="BCK218" s="6"/>
      <c r="BCL218" s="6"/>
      <c r="BCM218" s="6"/>
      <c r="BCN218" s="6"/>
      <c r="BCO218" s="6"/>
      <c r="BCP218" s="6"/>
      <c r="BCQ218" s="6"/>
      <c r="BCR218" s="6"/>
      <c r="BCS218" s="6"/>
      <c r="BCT218" s="6"/>
      <c r="BCU218" s="6"/>
      <c r="BCV218" s="6"/>
      <c r="BCW218" s="6"/>
      <c r="BCX218" s="6"/>
      <c r="BCY218" s="6"/>
      <c r="BCZ218" s="6"/>
      <c r="BDA218" s="6"/>
      <c r="BDB218" s="6"/>
      <c r="BDC218" s="6"/>
      <c r="BDD218" s="6"/>
      <c r="BDE218" s="6"/>
      <c r="BDF218" s="6"/>
      <c r="BDG218" s="6"/>
      <c r="BDH218" s="6"/>
      <c r="BDI218" s="6"/>
      <c r="BDJ218" s="6"/>
      <c r="BDK218" s="6"/>
      <c r="BDL218" s="6"/>
      <c r="BDM218" s="6"/>
      <c r="BDN218" s="6"/>
      <c r="BDO218" s="6"/>
      <c r="BDP218" s="6"/>
      <c r="BDQ218" s="6"/>
      <c r="BDR218" s="6"/>
      <c r="BDS218" s="6"/>
      <c r="BDT218" s="6"/>
      <c r="BDU218" s="6"/>
      <c r="BDV218" s="6"/>
      <c r="BDW218" s="6"/>
      <c r="BDX218" s="6"/>
      <c r="BDY218" s="6"/>
      <c r="BDZ218" s="6"/>
      <c r="BEA218" s="6"/>
      <c r="BEB218" s="6"/>
      <c r="BEC218" s="6"/>
      <c r="BED218" s="6"/>
      <c r="BEE218" s="6"/>
      <c r="BEF218" s="6"/>
      <c r="BEG218" s="6"/>
      <c r="BEH218" s="6"/>
      <c r="BEI218" s="6"/>
      <c r="BEJ218" s="6"/>
      <c r="BEK218" s="6"/>
      <c r="BEL218" s="6"/>
      <c r="BEM218" s="6"/>
      <c r="BEN218" s="6"/>
      <c r="BEO218" s="6"/>
      <c r="BEP218" s="6"/>
      <c r="BEQ218" s="6"/>
      <c r="BER218" s="6"/>
      <c r="BES218" s="6"/>
      <c r="BET218" s="6"/>
      <c r="BEU218" s="6"/>
      <c r="BEV218" s="6"/>
      <c r="BEW218" s="6"/>
      <c r="BEX218" s="6"/>
      <c r="BEY218" s="6"/>
      <c r="BEZ218" s="6"/>
      <c r="BFA218" s="6"/>
      <c r="BFB218" s="6"/>
      <c r="BFC218" s="6"/>
      <c r="BFD218" s="6"/>
      <c r="BFE218" s="6"/>
      <c r="BFF218" s="6"/>
      <c r="BFG218" s="6"/>
      <c r="BFH218" s="6"/>
      <c r="BFI218" s="6"/>
      <c r="BFJ218" s="6"/>
      <c r="BFK218" s="6"/>
      <c r="BFL218" s="6"/>
      <c r="BFM218" s="6"/>
      <c r="BFN218" s="6"/>
      <c r="BFO218" s="6"/>
      <c r="BFP218" s="6"/>
      <c r="BFQ218" s="6"/>
      <c r="BFR218" s="6"/>
      <c r="BFS218" s="6"/>
      <c r="BFT218" s="6"/>
      <c r="BFU218" s="6"/>
      <c r="BFV218" s="6"/>
      <c r="BFW218" s="6"/>
      <c r="BFX218" s="6"/>
      <c r="BFY218" s="6"/>
      <c r="BFZ218" s="6"/>
      <c r="BGA218" s="6"/>
      <c r="BGB218" s="6"/>
      <c r="BGC218" s="6"/>
      <c r="BGD218" s="6"/>
      <c r="BGE218" s="6"/>
      <c r="BGF218" s="6"/>
      <c r="BGG218" s="6"/>
      <c r="BGH218" s="6"/>
      <c r="BGI218" s="6"/>
      <c r="BGJ218" s="6"/>
      <c r="BGK218" s="6"/>
      <c r="BGL218" s="6"/>
      <c r="BGM218" s="6"/>
      <c r="BGN218" s="6"/>
      <c r="BGO218" s="6"/>
      <c r="BGP218" s="6"/>
      <c r="BGQ218" s="6"/>
      <c r="BGR218" s="6"/>
      <c r="BGS218" s="6"/>
      <c r="BGT218" s="6"/>
      <c r="BGU218" s="6"/>
      <c r="BGV218" s="6"/>
      <c r="BGW218" s="6"/>
      <c r="BGX218" s="6"/>
      <c r="BGY218" s="6"/>
      <c r="BGZ218" s="6"/>
      <c r="BHA218" s="6"/>
      <c r="BHB218" s="6"/>
      <c r="BHC218" s="6"/>
      <c r="BHD218" s="6"/>
      <c r="BHE218" s="6"/>
      <c r="BHF218" s="6"/>
      <c r="BHG218" s="6"/>
      <c r="BHH218" s="6"/>
      <c r="BHI218" s="6"/>
      <c r="BHJ218" s="6"/>
      <c r="BHK218" s="6"/>
      <c r="BHL218" s="6"/>
      <c r="BHM218" s="6"/>
      <c r="BHN218" s="6"/>
      <c r="BHO218" s="6"/>
      <c r="BHP218" s="6"/>
      <c r="BHQ218" s="6"/>
      <c r="BHR218" s="6"/>
      <c r="BHS218" s="6"/>
      <c r="BHT218" s="6"/>
      <c r="BHU218" s="6"/>
      <c r="BHV218" s="6"/>
      <c r="BHW218" s="6"/>
      <c r="BHX218" s="6"/>
      <c r="BHY218" s="6"/>
      <c r="BHZ218" s="6"/>
      <c r="BIA218" s="6"/>
      <c r="BIB218" s="6"/>
      <c r="BIC218" s="6"/>
      <c r="BID218" s="6"/>
      <c r="BIE218" s="6"/>
      <c r="BIF218" s="6"/>
      <c r="BIG218" s="6"/>
      <c r="BIH218" s="6"/>
      <c r="BII218" s="6"/>
      <c r="BIJ218" s="6"/>
      <c r="BIK218" s="6"/>
      <c r="BIL218" s="6"/>
      <c r="BIM218" s="6"/>
      <c r="BIN218" s="6"/>
      <c r="BIO218" s="6"/>
      <c r="BIP218" s="6"/>
      <c r="BIQ218" s="6"/>
      <c r="BIR218" s="6"/>
      <c r="BIS218" s="6"/>
      <c r="BIT218" s="6"/>
      <c r="BIU218" s="6"/>
      <c r="BIV218" s="6"/>
      <c r="BIW218" s="6"/>
      <c r="BIX218" s="6"/>
      <c r="BIY218" s="6"/>
      <c r="BIZ218" s="6"/>
      <c r="BJA218" s="6"/>
      <c r="BJB218" s="6"/>
      <c r="BJC218" s="6"/>
      <c r="BJD218" s="6"/>
      <c r="BJE218" s="6"/>
      <c r="BJF218" s="6"/>
      <c r="BJG218" s="6"/>
      <c r="BJH218" s="6"/>
      <c r="BJI218" s="6"/>
      <c r="BJJ218" s="6"/>
      <c r="BJK218" s="6"/>
      <c r="BJL218" s="6"/>
      <c r="BJM218" s="6"/>
      <c r="BJN218" s="6"/>
      <c r="BJO218" s="6"/>
      <c r="BJP218" s="6"/>
      <c r="BJQ218" s="6"/>
      <c r="BJR218" s="6"/>
      <c r="BJS218" s="6"/>
      <c r="BJT218" s="6"/>
      <c r="BJU218" s="6"/>
      <c r="BJV218" s="6"/>
      <c r="BJW218" s="6"/>
      <c r="BJX218" s="6"/>
      <c r="BJY218" s="6"/>
      <c r="BJZ218" s="6"/>
      <c r="BKA218" s="6"/>
      <c r="BKB218" s="6"/>
      <c r="BKC218" s="6"/>
      <c r="BKD218" s="6"/>
      <c r="BKE218" s="6"/>
      <c r="BKF218" s="6"/>
      <c r="BKG218" s="6"/>
      <c r="BKH218" s="6"/>
      <c r="BKI218" s="6"/>
      <c r="BKJ218" s="6"/>
      <c r="BKK218" s="6"/>
      <c r="BKL218" s="6"/>
      <c r="BKM218" s="6"/>
      <c r="BKN218" s="6"/>
      <c r="BKO218" s="6"/>
      <c r="BKP218" s="6"/>
      <c r="BKQ218" s="6"/>
      <c r="BKR218" s="6"/>
      <c r="BKS218" s="6"/>
      <c r="BKT218" s="6"/>
      <c r="BKU218" s="6"/>
      <c r="BKV218" s="6"/>
      <c r="BKW218" s="6"/>
      <c r="BKX218" s="6"/>
      <c r="BKY218" s="6"/>
      <c r="BKZ218" s="6"/>
      <c r="BLA218" s="6"/>
      <c r="BLB218" s="6"/>
      <c r="BLC218" s="6"/>
      <c r="BLD218" s="6"/>
      <c r="BLE218" s="6"/>
      <c r="BLF218" s="6"/>
      <c r="BLG218" s="6"/>
      <c r="BLH218" s="6"/>
      <c r="BLI218" s="6"/>
      <c r="BLJ218" s="6"/>
      <c r="BLK218" s="6"/>
      <c r="BLL218" s="6"/>
      <c r="BLM218" s="6"/>
      <c r="BLN218" s="6"/>
      <c r="BLO218" s="6"/>
      <c r="BLP218" s="6"/>
      <c r="BLQ218" s="6"/>
      <c r="BLR218" s="6"/>
      <c r="BLS218" s="6"/>
      <c r="BLT218" s="6"/>
      <c r="BLU218" s="6"/>
      <c r="BLV218" s="6"/>
      <c r="BLW218" s="6"/>
      <c r="BLX218" s="6"/>
      <c r="BLY218" s="6"/>
      <c r="BLZ218" s="6"/>
      <c r="BMA218" s="6"/>
      <c r="BMB218" s="6"/>
      <c r="BMC218" s="6"/>
      <c r="BMD218" s="6"/>
      <c r="BME218" s="6"/>
      <c r="BMF218" s="6"/>
      <c r="BMG218" s="6"/>
      <c r="BMH218" s="6"/>
      <c r="BMI218" s="6"/>
      <c r="BMJ218" s="6"/>
      <c r="BMK218" s="6"/>
      <c r="BML218" s="6"/>
      <c r="BMM218" s="6"/>
      <c r="BMN218" s="6"/>
      <c r="BMO218" s="6"/>
      <c r="BMP218" s="6"/>
      <c r="BMQ218" s="6"/>
      <c r="BMR218" s="6"/>
      <c r="BMS218" s="6"/>
      <c r="BMT218" s="6"/>
      <c r="BMU218" s="6"/>
      <c r="BMV218" s="6"/>
      <c r="BMW218" s="6"/>
      <c r="BMX218" s="6"/>
      <c r="BMY218" s="6"/>
      <c r="BMZ218" s="6"/>
      <c r="BNA218" s="6"/>
      <c r="BNB218" s="6"/>
      <c r="BNC218" s="6"/>
      <c r="BND218" s="6"/>
      <c r="BNE218" s="6"/>
      <c r="BNF218" s="6"/>
      <c r="BNG218" s="6"/>
      <c r="BNH218" s="6"/>
      <c r="BNI218" s="6"/>
      <c r="BNJ218" s="6"/>
      <c r="BNK218" s="6"/>
      <c r="BNL218" s="6"/>
      <c r="BNM218" s="6"/>
      <c r="BNN218" s="6"/>
      <c r="BNO218" s="6"/>
      <c r="BNP218" s="6"/>
      <c r="BNQ218" s="6"/>
      <c r="BNR218" s="6"/>
      <c r="BNS218" s="6"/>
      <c r="BNT218" s="6"/>
      <c r="BNU218" s="6"/>
      <c r="BNV218" s="6"/>
      <c r="BNW218" s="6"/>
      <c r="BNX218" s="6"/>
      <c r="BNY218" s="6"/>
      <c r="BNZ218" s="6"/>
      <c r="BOA218" s="6"/>
      <c r="BOB218" s="6"/>
      <c r="BOC218" s="6"/>
      <c r="BOD218" s="6"/>
      <c r="BOE218" s="6"/>
      <c r="BOF218" s="6"/>
      <c r="BOG218" s="6"/>
      <c r="BOH218" s="6"/>
      <c r="BOI218" s="6"/>
      <c r="BOJ218" s="6"/>
      <c r="BOK218" s="6"/>
      <c r="BOL218" s="6"/>
      <c r="BOM218" s="6"/>
      <c r="BON218" s="6"/>
      <c r="BOO218" s="6"/>
      <c r="BOP218" s="6"/>
      <c r="BOQ218" s="6"/>
      <c r="BOR218" s="6"/>
      <c r="BOS218" s="6"/>
      <c r="BOT218" s="6"/>
      <c r="BOU218" s="6"/>
      <c r="BOV218" s="6"/>
      <c r="BOW218" s="6"/>
      <c r="BOX218" s="6"/>
      <c r="BOY218" s="6"/>
      <c r="BOZ218" s="6"/>
      <c r="BPA218" s="6"/>
      <c r="BPB218" s="6"/>
      <c r="BPC218" s="6"/>
      <c r="BPD218" s="6"/>
      <c r="BPE218" s="6"/>
      <c r="BPF218" s="6"/>
      <c r="BPG218" s="6"/>
      <c r="BPH218" s="6"/>
      <c r="BPI218" s="6"/>
      <c r="BPJ218" s="6"/>
      <c r="BPK218" s="6"/>
      <c r="BPL218" s="6"/>
      <c r="BPM218" s="6"/>
      <c r="BPN218" s="6"/>
      <c r="BPO218" s="6"/>
      <c r="BPP218" s="6"/>
      <c r="BPQ218" s="6"/>
      <c r="BPR218" s="6"/>
      <c r="BPS218" s="6"/>
      <c r="BPT218" s="6"/>
      <c r="BPU218" s="6"/>
      <c r="BPV218" s="6"/>
      <c r="BPW218" s="6"/>
      <c r="BPX218" s="6"/>
      <c r="BPY218" s="6"/>
      <c r="BPZ218" s="6"/>
      <c r="BQA218" s="6"/>
      <c r="BQB218" s="6"/>
      <c r="BQC218" s="6"/>
      <c r="BQD218" s="6"/>
      <c r="BQE218" s="6"/>
      <c r="BQF218" s="6"/>
      <c r="BQG218" s="6"/>
      <c r="BQH218" s="6"/>
      <c r="BQI218" s="6"/>
      <c r="BQJ218" s="6"/>
      <c r="BQK218" s="6"/>
      <c r="BQL218" s="6"/>
      <c r="BQM218" s="6"/>
      <c r="BQN218" s="6"/>
      <c r="BQO218" s="6"/>
      <c r="BQP218" s="6"/>
      <c r="BQQ218" s="6"/>
      <c r="BQR218" s="6"/>
      <c r="BQS218" s="6"/>
      <c r="BQT218" s="6"/>
      <c r="BQU218" s="6"/>
      <c r="BQV218" s="6"/>
      <c r="BQW218" s="6"/>
      <c r="BQX218" s="6"/>
      <c r="BQY218" s="6"/>
      <c r="BQZ218" s="6"/>
      <c r="BRA218" s="6"/>
      <c r="BRB218" s="6"/>
      <c r="BRC218" s="6"/>
      <c r="BRD218" s="6"/>
      <c r="BRE218" s="6"/>
      <c r="BRF218" s="6"/>
      <c r="BRG218" s="6"/>
      <c r="BRH218" s="6"/>
      <c r="BRI218" s="6"/>
      <c r="BRJ218" s="6"/>
      <c r="BRK218" s="6"/>
      <c r="BRL218" s="6"/>
      <c r="BRM218" s="6"/>
      <c r="BRN218" s="6"/>
      <c r="BRO218" s="6"/>
      <c r="BRP218" s="6"/>
      <c r="BRQ218" s="6"/>
      <c r="BRR218" s="6"/>
      <c r="BRS218" s="6"/>
      <c r="BRT218" s="6"/>
      <c r="BRU218" s="6"/>
      <c r="BRV218" s="6"/>
      <c r="BRW218" s="6"/>
      <c r="BRX218" s="6"/>
      <c r="BRY218" s="6"/>
      <c r="BRZ218" s="6"/>
      <c r="BSA218" s="6"/>
      <c r="BSB218" s="6"/>
      <c r="BSC218" s="6"/>
      <c r="BSD218" s="6"/>
      <c r="BSE218" s="6"/>
      <c r="BSF218" s="6"/>
      <c r="BSG218" s="6"/>
      <c r="BSH218" s="6"/>
      <c r="BSI218" s="6"/>
      <c r="BSJ218" s="6"/>
      <c r="BSK218" s="6"/>
      <c r="BSL218" s="6"/>
      <c r="BSM218" s="6"/>
      <c r="BSN218" s="6"/>
      <c r="BSO218" s="6"/>
      <c r="BSP218" s="6"/>
      <c r="BSQ218" s="6"/>
      <c r="BSR218" s="6"/>
      <c r="BSS218" s="6"/>
      <c r="BST218" s="6"/>
      <c r="BSU218" s="6"/>
      <c r="BSV218" s="6"/>
      <c r="BSW218" s="6"/>
      <c r="BSX218" s="6"/>
      <c r="BSY218" s="6"/>
      <c r="BSZ218" s="6"/>
      <c r="BTA218" s="6"/>
      <c r="BTB218" s="6"/>
      <c r="BTC218" s="6"/>
      <c r="BTD218" s="6"/>
      <c r="BTE218" s="6"/>
      <c r="BTF218" s="6"/>
      <c r="BTG218" s="6"/>
      <c r="BTH218" s="6"/>
      <c r="BTI218" s="6"/>
      <c r="BTJ218" s="6"/>
      <c r="BTK218" s="6"/>
      <c r="BTL218" s="6"/>
      <c r="BTM218" s="6"/>
      <c r="BTN218" s="6"/>
      <c r="BTO218" s="6"/>
      <c r="BTP218" s="6"/>
      <c r="BTQ218" s="6"/>
      <c r="BTR218" s="6"/>
      <c r="BTS218" s="6"/>
      <c r="BTT218" s="6"/>
      <c r="BTU218" s="6"/>
      <c r="BTV218" s="6"/>
      <c r="BTW218" s="6"/>
      <c r="BTX218" s="6"/>
      <c r="BTY218" s="6"/>
      <c r="BTZ218" s="6"/>
      <c r="BUA218" s="6"/>
      <c r="BUB218" s="6"/>
      <c r="BUC218" s="6"/>
      <c r="BUD218" s="6"/>
      <c r="BUE218" s="6"/>
      <c r="BUF218" s="6"/>
      <c r="BUG218" s="6"/>
      <c r="BUH218" s="6"/>
      <c r="BUI218" s="6"/>
      <c r="BUJ218" s="6"/>
      <c r="BUK218" s="6"/>
      <c r="BUL218" s="6"/>
      <c r="BUM218" s="6"/>
      <c r="BUN218" s="6"/>
      <c r="BUO218" s="6"/>
      <c r="BUP218" s="6"/>
      <c r="BUQ218" s="6"/>
      <c r="BUR218" s="6"/>
      <c r="BUS218" s="6"/>
      <c r="BUT218" s="6"/>
      <c r="BUU218" s="6"/>
      <c r="BUV218" s="6"/>
      <c r="BUW218" s="6"/>
      <c r="BUX218" s="6"/>
      <c r="BUY218" s="6"/>
      <c r="BUZ218" s="6"/>
      <c r="BVA218" s="6"/>
      <c r="BVB218" s="6"/>
      <c r="BVC218" s="6"/>
      <c r="BVD218" s="6"/>
      <c r="BVE218" s="6"/>
      <c r="BVF218" s="6"/>
      <c r="BVG218" s="6"/>
      <c r="BVH218" s="6"/>
      <c r="BVI218" s="6"/>
      <c r="BVJ218" s="6"/>
      <c r="BVK218" s="6"/>
      <c r="BVL218" s="6"/>
      <c r="BVM218" s="6"/>
      <c r="BVN218" s="6"/>
      <c r="BVO218" s="6"/>
      <c r="BVP218" s="6"/>
      <c r="BVQ218" s="6"/>
      <c r="BVR218" s="6"/>
      <c r="BVS218" s="6"/>
      <c r="BVT218" s="6"/>
      <c r="BVU218" s="6"/>
      <c r="BVV218" s="6"/>
      <c r="BVW218" s="6"/>
      <c r="BVX218" s="6"/>
      <c r="BVY218" s="6"/>
      <c r="BVZ218" s="6"/>
      <c r="BWA218" s="6"/>
      <c r="BWB218" s="6"/>
      <c r="BWC218" s="6"/>
      <c r="BWD218" s="6"/>
      <c r="BWE218" s="6"/>
      <c r="BWF218" s="6"/>
      <c r="BWG218" s="6"/>
      <c r="BWH218" s="6"/>
      <c r="BWI218" s="6"/>
      <c r="BWJ218" s="6"/>
      <c r="BWK218" s="6"/>
      <c r="BWL218" s="6"/>
      <c r="BWM218" s="6"/>
      <c r="BWN218" s="6"/>
      <c r="BWO218" s="6"/>
      <c r="BWP218" s="6"/>
      <c r="BWQ218" s="6"/>
      <c r="BWR218" s="6"/>
      <c r="BWS218" s="6"/>
      <c r="BWT218" s="6"/>
      <c r="BWU218" s="6"/>
      <c r="BWV218" s="6"/>
      <c r="BWW218" s="6"/>
      <c r="BWX218" s="6"/>
      <c r="BWY218" s="6"/>
      <c r="BWZ218" s="6"/>
      <c r="BXA218" s="6"/>
      <c r="BXB218" s="6"/>
      <c r="BXC218" s="6"/>
      <c r="BXD218" s="6"/>
      <c r="BXE218" s="6"/>
      <c r="BXF218" s="6"/>
      <c r="BXG218" s="6"/>
      <c r="BXH218" s="6"/>
      <c r="BXI218" s="6"/>
      <c r="BXJ218" s="6"/>
      <c r="BXK218" s="6"/>
      <c r="BXL218" s="6"/>
      <c r="BXM218" s="6"/>
      <c r="BXN218" s="6"/>
      <c r="BXO218" s="6"/>
      <c r="BXP218" s="6"/>
      <c r="BXQ218" s="6"/>
      <c r="BXR218" s="6"/>
      <c r="BXS218" s="6"/>
      <c r="BXT218" s="6"/>
      <c r="BXU218" s="6"/>
      <c r="BXV218" s="6"/>
      <c r="BXW218" s="6"/>
      <c r="BXX218" s="6"/>
      <c r="BXY218" s="6"/>
      <c r="BXZ218" s="6"/>
      <c r="BYA218" s="6"/>
      <c r="BYB218" s="6"/>
      <c r="BYC218" s="6"/>
      <c r="BYD218" s="6"/>
      <c r="BYE218" s="6"/>
      <c r="BYF218" s="6"/>
      <c r="BYG218" s="6"/>
      <c r="BYH218" s="6"/>
      <c r="BYI218" s="6"/>
      <c r="BYJ218" s="6"/>
      <c r="BYK218" s="6"/>
      <c r="BYL218" s="6"/>
      <c r="BYM218" s="6"/>
      <c r="BYN218" s="6"/>
      <c r="BYO218" s="6"/>
      <c r="BYP218" s="6"/>
      <c r="BYQ218" s="6"/>
      <c r="BYR218" s="6"/>
      <c r="BYS218" s="6"/>
      <c r="BYT218" s="6"/>
      <c r="BYU218" s="6"/>
      <c r="BYV218" s="6"/>
      <c r="BYW218" s="6"/>
      <c r="BYX218" s="6"/>
      <c r="BYY218" s="6"/>
      <c r="BYZ218" s="6"/>
      <c r="BZA218" s="6"/>
      <c r="BZB218" s="6"/>
      <c r="BZC218" s="6"/>
      <c r="BZD218" s="6"/>
      <c r="BZE218" s="6"/>
      <c r="BZF218" s="6"/>
      <c r="BZG218" s="6"/>
      <c r="BZH218" s="6"/>
      <c r="BZI218" s="6"/>
      <c r="BZJ218" s="6"/>
      <c r="BZK218" s="6"/>
      <c r="BZL218" s="6"/>
      <c r="BZM218" s="6"/>
      <c r="BZN218" s="6"/>
      <c r="BZO218" s="6"/>
      <c r="BZP218" s="6"/>
      <c r="BZQ218" s="6"/>
      <c r="BZR218" s="6"/>
      <c r="BZS218" s="6"/>
      <c r="BZT218" s="6"/>
      <c r="BZU218" s="6"/>
      <c r="BZV218" s="6"/>
      <c r="BZW218" s="6"/>
      <c r="BZX218" s="6"/>
      <c r="BZY218" s="6"/>
      <c r="BZZ218" s="6"/>
      <c r="CAA218" s="6"/>
      <c r="CAB218" s="6"/>
      <c r="CAC218" s="6"/>
      <c r="CAD218" s="6"/>
      <c r="CAE218" s="6"/>
      <c r="CAF218" s="6"/>
      <c r="CAG218" s="6"/>
      <c r="CAH218" s="6"/>
      <c r="CAI218" s="6"/>
      <c r="CAJ218" s="6"/>
      <c r="CAK218" s="6"/>
      <c r="CAL218" s="6"/>
      <c r="CAM218" s="6"/>
      <c r="CAN218" s="6"/>
      <c r="CAO218" s="6"/>
      <c r="CAP218" s="6"/>
      <c r="CAQ218" s="6"/>
      <c r="CAR218" s="6"/>
      <c r="CAS218" s="6"/>
      <c r="CAT218" s="6"/>
      <c r="CAU218" s="6"/>
      <c r="CAV218" s="6"/>
      <c r="CAW218" s="6"/>
      <c r="CAX218" s="6"/>
      <c r="CAY218" s="6"/>
      <c r="CAZ218" s="6"/>
      <c r="CBA218" s="6"/>
      <c r="CBB218" s="6"/>
      <c r="CBC218" s="6"/>
      <c r="CBD218" s="6"/>
      <c r="CBE218" s="6"/>
      <c r="CBF218" s="6"/>
      <c r="CBG218" s="6"/>
      <c r="CBH218" s="6"/>
      <c r="CBI218" s="6"/>
      <c r="CBJ218" s="6"/>
      <c r="CBK218" s="6"/>
      <c r="CBL218" s="6"/>
      <c r="CBM218" s="6"/>
      <c r="CBN218" s="6"/>
      <c r="CBO218" s="6"/>
      <c r="CBP218" s="6"/>
      <c r="CBQ218" s="6"/>
      <c r="CBR218" s="6"/>
      <c r="CBS218" s="6"/>
      <c r="CBT218" s="6"/>
      <c r="CBU218" s="6"/>
      <c r="CBV218" s="6"/>
      <c r="CBW218" s="6"/>
      <c r="CBX218" s="6"/>
      <c r="CBY218" s="6"/>
      <c r="CBZ218" s="6"/>
      <c r="CCA218" s="6"/>
      <c r="CCB218" s="6"/>
      <c r="CCC218" s="6"/>
      <c r="CCD218" s="6"/>
      <c r="CCE218" s="6"/>
      <c r="CCF218" s="6"/>
      <c r="CCG218" s="6"/>
      <c r="CCH218" s="6"/>
      <c r="CCI218" s="6"/>
      <c r="CCJ218" s="6"/>
      <c r="CCK218" s="6"/>
      <c r="CCL218" s="6"/>
      <c r="CCM218" s="6"/>
      <c r="CCN218" s="6"/>
      <c r="CCO218" s="6"/>
      <c r="CCP218" s="6"/>
      <c r="CCQ218" s="6"/>
      <c r="CCR218" s="6"/>
      <c r="CCS218" s="6"/>
      <c r="CCT218" s="6"/>
      <c r="CCU218" s="6"/>
      <c r="CCV218" s="6"/>
      <c r="CCW218" s="6"/>
      <c r="CCX218" s="6"/>
      <c r="CCY218" s="6"/>
      <c r="CCZ218" s="6"/>
      <c r="CDA218" s="6"/>
      <c r="CDB218" s="6"/>
      <c r="CDC218" s="6"/>
      <c r="CDD218" s="6"/>
      <c r="CDE218" s="6"/>
      <c r="CDF218" s="6"/>
      <c r="CDG218" s="6"/>
      <c r="CDH218" s="6"/>
      <c r="CDI218" s="6"/>
      <c r="CDJ218" s="6"/>
      <c r="CDK218" s="6"/>
      <c r="CDL218" s="6"/>
      <c r="CDM218" s="6"/>
      <c r="CDN218" s="6"/>
      <c r="CDO218" s="6"/>
      <c r="CDP218" s="6"/>
      <c r="CDQ218" s="6"/>
      <c r="CDR218" s="6"/>
      <c r="CDS218" s="6"/>
      <c r="CDT218" s="6"/>
      <c r="CDU218" s="6"/>
      <c r="CDV218" s="6"/>
      <c r="CDW218" s="6"/>
      <c r="CDX218" s="6"/>
      <c r="CDY218" s="6"/>
      <c r="CDZ218" s="6"/>
      <c r="CEA218" s="6"/>
      <c r="CEB218" s="6"/>
      <c r="CEC218" s="6"/>
      <c r="CED218" s="6"/>
      <c r="CEE218" s="6"/>
      <c r="CEF218" s="6"/>
      <c r="CEG218" s="6"/>
      <c r="CEH218" s="6"/>
      <c r="CEI218" s="6"/>
      <c r="CEJ218" s="6"/>
      <c r="CEK218" s="6"/>
      <c r="CEL218" s="6"/>
      <c r="CEM218" s="6"/>
      <c r="CEN218" s="6"/>
      <c r="CEO218" s="6"/>
      <c r="CEP218" s="6"/>
      <c r="CEQ218" s="6"/>
      <c r="CER218" s="6"/>
      <c r="CES218" s="6"/>
      <c r="CET218" s="6"/>
      <c r="CEU218" s="6"/>
      <c r="CEV218" s="6"/>
      <c r="CEW218" s="6"/>
      <c r="CEX218" s="6"/>
      <c r="CEY218" s="6"/>
      <c r="CEZ218" s="6"/>
      <c r="CFA218" s="6"/>
      <c r="CFB218" s="6"/>
      <c r="CFC218" s="6"/>
      <c r="CFD218" s="6"/>
      <c r="CFE218" s="6"/>
      <c r="CFF218" s="6"/>
      <c r="CFG218" s="6"/>
      <c r="CFH218" s="6"/>
      <c r="CFI218" s="6"/>
      <c r="CFJ218" s="6"/>
      <c r="CFK218" s="6"/>
      <c r="CFL218" s="6"/>
      <c r="CFM218" s="6"/>
      <c r="CFN218" s="6"/>
      <c r="CFO218" s="6"/>
      <c r="CFP218" s="6"/>
      <c r="CFQ218" s="6"/>
      <c r="CFR218" s="6"/>
      <c r="CFS218" s="6"/>
      <c r="CFT218" s="6"/>
      <c r="CFU218" s="6"/>
      <c r="CFV218" s="6"/>
      <c r="CFW218" s="6"/>
      <c r="CFX218" s="6"/>
      <c r="CFY218" s="6"/>
      <c r="CFZ218" s="6"/>
      <c r="CGA218" s="6"/>
      <c r="CGB218" s="6"/>
      <c r="CGC218" s="6"/>
      <c r="CGD218" s="6"/>
      <c r="CGE218" s="6"/>
      <c r="CGF218" s="6"/>
      <c r="CGG218" s="6"/>
      <c r="CGH218" s="6"/>
      <c r="CGI218" s="6"/>
      <c r="CGJ218" s="6"/>
      <c r="CGK218" s="6"/>
      <c r="CGL218" s="6"/>
      <c r="CGM218" s="6"/>
      <c r="CGN218" s="6"/>
      <c r="CGO218" s="6"/>
      <c r="CGP218" s="6"/>
      <c r="CGQ218" s="6"/>
      <c r="CGR218" s="6"/>
      <c r="CGS218" s="6"/>
      <c r="CGT218" s="6"/>
      <c r="CGU218" s="6"/>
      <c r="CGV218" s="6"/>
      <c r="CGW218" s="6"/>
      <c r="CGX218" s="6"/>
      <c r="CGY218" s="6"/>
      <c r="CGZ218" s="6"/>
      <c r="CHA218" s="6"/>
      <c r="CHB218" s="6"/>
      <c r="CHC218" s="6"/>
      <c r="CHD218" s="6"/>
      <c r="CHE218" s="6"/>
      <c r="CHF218" s="6"/>
      <c r="CHG218" s="6"/>
      <c r="CHH218" s="6"/>
      <c r="CHI218" s="6"/>
      <c r="CHJ218" s="6"/>
      <c r="CHK218" s="6"/>
      <c r="CHL218" s="6"/>
      <c r="CHM218" s="6"/>
      <c r="CHN218" s="6"/>
      <c r="CHO218" s="6"/>
      <c r="CHP218" s="6"/>
      <c r="CHQ218" s="6"/>
      <c r="CHR218" s="6"/>
      <c r="CHS218" s="6"/>
      <c r="CHT218" s="6"/>
      <c r="CHU218" s="6"/>
      <c r="CHV218" s="6"/>
      <c r="CHW218" s="6"/>
      <c r="CHX218" s="6"/>
      <c r="CHY218" s="6"/>
      <c r="CHZ218" s="6"/>
      <c r="CIA218" s="6"/>
      <c r="CIB218" s="6"/>
      <c r="CIC218" s="6"/>
      <c r="CID218" s="6"/>
      <c r="CIE218" s="6"/>
      <c r="CIF218" s="6"/>
      <c r="CIG218" s="6"/>
      <c r="CIH218" s="6"/>
      <c r="CII218" s="6"/>
      <c r="CIJ218" s="6"/>
      <c r="CIK218" s="6"/>
      <c r="CIL218" s="6"/>
      <c r="CIM218" s="6"/>
      <c r="CIN218" s="6"/>
      <c r="CIO218" s="6"/>
      <c r="CIP218" s="6"/>
      <c r="CIQ218" s="6"/>
      <c r="CIR218" s="6"/>
      <c r="CIS218" s="6"/>
      <c r="CIT218" s="6"/>
      <c r="CIU218" s="6"/>
      <c r="CIV218" s="6"/>
      <c r="CIW218" s="6"/>
      <c r="CIX218" s="6"/>
      <c r="CIY218" s="6"/>
      <c r="CIZ218" s="6"/>
      <c r="CJA218" s="6"/>
      <c r="CJB218" s="6"/>
      <c r="CJC218" s="6"/>
      <c r="CJD218" s="6"/>
      <c r="CJE218" s="6"/>
      <c r="CJF218" s="6"/>
      <c r="CJG218" s="6"/>
      <c r="CJH218" s="6"/>
      <c r="CJI218" s="6"/>
      <c r="CJJ218" s="6"/>
      <c r="CJK218" s="6"/>
      <c r="CJL218" s="6"/>
      <c r="CJM218" s="6"/>
      <c r="CJN218" s="6"/>
      <c r="CJO218" s="6"/>
      <c r="CJP218" s="6"/>
      <c r="CJQ218" s="6"/>
      <c r="CJR218" s="6"/>
      <c r="CJS218" s="6"/>
      <c r="CJT218" s="6"/>
      <c r="CJU218" s="6"/>
      <c r="CJV218" s="6"/>
      <c r="CJW218" s="6"/>
      <c r="CJX218" s="6"/>
      <c r="CJY218" s="6"/>
      <c r="CJZ218" s="6"/>
      <c r="CKA218" s="6"/>
      <c r="CKB218" s="6"/>
      <c r="CKC218" s="6"/>
      <c r="CKD218" s="6"/>
      <c r="CKE218" s="6"/>
      <c r="CKF218" s="6"/>
      <c r="CKG218" s="6"/>
      <c r="CKH218" s="6"/>
      <c r="CKI218" s="6"/>
      <c r="CKJ218" s="6"/>
      <c r="CKK218" s="6"/>
      <c r="CKL218" s="6"/>
      <c r="CKM218" s="6"/>
      <c r="CKN218" s="6"/>
      <c r="CKO218" s="6"/>
      <c r="CKP218" s="6"/>
      <c r="CKQ218" s="6"/>
      <c r="CKR218" s="6"/>
      <c r="CKS218" s="6"/>
      <c r="CKT218" s="6"/>
      <c r="CKU218" s="6"/>
      <c r="CKV218" s="6"/>
      <c r="CKW218" s="6"/>
      <c r="CKX218" s="6"/>
      <c r="CKY218" s="6"/>
      <c r="CKZ218" s="6"/>
      <c r="CLA218" s="6"/>
      <c r="CLB218" s="6"/>
      <c r="CLC218" s="6"/>
      <c r="CLD218" s="6"/>
      <c r="CLE218" s="6"/>
      <c r="CLF218" s="6"/>
      <c r="CLG218" s="6"/>
      <c r="CLH218" s="6"/>
      <c r="CLI218" s="6"/>
      <c r="CLJ218" s="6"/>
      <c r="CLK218" s="6"/>
      <c r="CLL218" s="6"/>
      <c r="CLM218" s="6"/>
      <c r="CLN218" s="6"/>
      <c r="CLO218" s="6"/>
      <c r="CLP218" s="6"/>
      <c r="CLQ218" s="6"/>
      <c r="CLR218" s="6"/>
      <c r="CLS218" s="6"/>
      <c r="CLT218" s="6"/>
      <c r="CLU218" s="6"/>
      <c r="CLV218" s="6"/>
      <c r="CLW218" s="6"/>
      <c r="CLX218" s="6"/>
      <c r="CLY218" s="6"/>
      <c r="CLZ218" s="6"/>
      <c r="CMA218" s="6"/>
      <c r="CMB218" s="6"/>
      <c r="CMC218" s="6"/>
      <c r="CMD218" s="6"/>
      <c r="CME218" s="6"/>
      <c r="CMF218" s="6"/>
      <c r="CMG218" s="6"/>
      <c r="CMH218" s="6"/>
      <c r="CMI218" s="6"/>
      <c r="CMJ218" s="6"/>
      <c r="CMK218" s="6"/>
      <c r="CML218" s="6"/>
      <c r="CMM218" s="6"/>
      <c r="CMN218" s="6"/>
      <c r="CMO218" s="6"/>
      <c r="CMP218" s="6"/>
      <c r="CMQ218" s="6"/>
      <c r="CMR218" s="6"/>
      <c r="CMS218" s="6"/>
      <c r="CMT218" s="6"/>
      <c r="CMU218" s="6"/>
      <c r="CMV218" s="6"/>
      <c r="CMW218" s="6"/>
      <c r="CMX218" s="6"/>
      <c r="CMY218" s="6"/>
      <c r="CMZ218" s="6"/>
      <c r="CNA218" s="6"/>
      <c r="CNB218" s="6"/>
      <c r="CNC218" s="6"/>
      <c r="CND218" s="6"/>
      <c r="CNE218" s="6"/>
      <c r="CNF218" s="6"/>
      <c r="CNG218" s="6"/>
      <c r="CNH218" s="6"/>
      <c r="CNI218" s="6"/>
      <c r="CNJ218" s="6"/>
      <c r="CNK218" s="6"/>
      <c r="CNL218" s="6"/>
      <c r="CNM218" s="6"/>
      <c r="CNN218" s="6"/>
      <c r="CNO218" s="6"/>
      <c r="CNP218" s="6"/>
      <c r="CNQ218" s="6"/>
      <c r="CNR218" s="6"/>
      <c r="CNS218" s="6"/>
      <c r="CNT218" s="6"/>
      <c r="CNU218" s="6"/>
      <c r="CNV218" s="6"/>
      <c r="CNW218" s="6"/>
      <c r="CNX218" s="6"/>
      <c r="CNY218" s="6"/>
      <c r="CNZ218" s="6"/>
      <c r="COA218" s="6"/>
      <c r="COB218" s="6"/>
      <c r="COC218" s="6"/>
      <c r="COD218" s="6"/>
      <c r="COE218" s="6"/>
      <c r="COF218" s="6"/>
      <c r="COG218" s="6"/>
      <c r="COH218" s="6"/>
      <c r="COI218" s="6"/>
      <c r="COJ218" s="6"/>
      <c r="COK218" s="6"/>
      <c r="COL218" s="6"/>
      <c r="COM218" s="6"/>
      <c r="CON218" s="6"/>
      <c r="COO218" s="6"/>
      <c r="COP218" s="6"/>
      <c r="COQ218" s="6"/>
      <c r="COR218" s="6"/>
      <c r="COS218" s="6"/>
      <c r="COT218" s="6"/>
      <c r="COU218" s="6"/>
      <c r="COV218" s="6"/>
      <c r="COW218" s="6"/>
      <c r="COX218" s="6"/>
      <c r="COY218" s="6"/>
      <c r="COZ218" s="6"/>
      <c r="CPA218" s="6"/>
      <c r="CPB218" s="6"/>
      <c r="CPC218" s="6"/>
      <c r="CPD218" s="6"/>
      <c r="CPE218" s="6"/>
      <c r="CPF218" s="6"/>
      <c r="CPG218" s="6"/>
      <c r="CPH218" s="6"/>
      <c r="CPI218" s="6"/>
      <c r="CPJ218" s="6"/>
      <c r="CPK218" s="6"/>
      <c r="CPL218" s="6"/>
      <c r="CPM218" s="6"/>
      <c r="CPN218" s="6"/>
      <c r="CPO218" s="6"/>
      <c r="CPP218" s="6"/>
      <c r="CPQ218" s="6"/>
      <c r="CPR218" s="6"/>
      <c r="CPS218" s="6"/>
      <c r="CPT218" s="6"/>
      <c r="CPU218" s="6"/>
      <c r="CPV218" s="6"/>
      <c r="CPW218" s="6"/>
      <c r="CPX218" s="6"/>
      <c r="CPY218" s="6"/>
      <c r="CPZ218" s="6"/>
      <c r="CQA218" s="6"/>
      <c r="CQB218" s="6"/>
      <c r="CQC218" s="6"/>
      <c r="CQD218" s="6"/>
      <c r="CQE218" s="6"/>
      <c r="CQF218" s="6"/>
      <c r="CQG218" s="6"/>
      <c r="CQH218" s="6"/>
      <c r="CQI218" s="6"/>
      <c r="CQJ218" s="6"/>
      <c r="CQK218" s="6"/>
      <c r="CQL218" s="6"/>
      <c r="CQM218" s="6"/>
      <c r="CQN218" s="6"/>
      <c r="CQO218" s="6"/>
      <c r="CQP218" s="6"/>
      <c r="CQQ218" s="6"/>
      <c r="CQR218" s="6"/>
      <c r="CQS218" s="6"/>
      <c r="CQT218" s="6"/>
      <c r="CQU218" s="6"/>
      <c r="CQV218" s="6"/>
      <c r="CQW218" s="6"/>
      <c r="CQX218" s="6"/>
      <c r="CQY218" s="6"/>
      <c r="CQZ218" s="6"/>
      <c r="CRA218" s="6"/>
      <c r="CRB218" s="6"/>
      <c r="CRC218" s="6"/>
      <c r="CRD218" s="6"/>
      <c r="CRE218" s="6"/>
      <c r="CRF218" s="6"/>
      <c r="CRG218" s="6"/>
      <c r="CRH218" s="6"/>
      <c r="CRI218" s="6"/>
      <c r="CRJ218" s="6"/>
      <c r="CRK218" s="6"/>
      <c r="CRL218" s="6"/>
      <c r="CRM218" s="6"/>
      <c r="CRN218" s="6"/>
      <c r="CRO218" s="6"/>
      <c r="CRP218" s="6"/>
      <c r="CRQ218" s="6"/>
      <c r="CRR218" s="6"/>
      <c r="CRS218" s="6"/>
      <c r="CRT218" s="6"/>
      <c r="CRU218" s="6"/>
      <c r="CRV218" s="6"/>
      <c r="CRW218" s="6"/>
      <c r="CRX218" s="6"/>
      <c r="CRY218" s="6"/>
      <c r="CRZ218" s="6"/>
      <c r="CSA218" s="6"/>
      <c r="CSB218" s="6"/>
      <c r="CSC218" s="6"/>
      <c r="CSD218" s="6"/>
      <c r="CSE218" s="6"/>
      <c r="CSF218" s="6"/>
      <c r="CSG218" s="6"/>
      <c r="CSH218" s="6"/>
      <c r="CSI218" s="6"/>
      <c r="CSJ218" s="6"/>
      <c r="CSK218" s="6"/>
      <c r="CSL218" s="6"/>
      <c r="CSM218" s="6"/>
      <c r="CSN218" s="6"/>
      <c r="CSO218" s="6"/>
      <c r="CSP218" s="6"/>
      <c r="CSQ218" s="6"/>
      <c r="CSR218" s="6"/>
      <c r="CSS218" s="6"/>
      <c r="CST218" s="6"/>
      <c r="CSU218" s="6"/>
      <c r="CSV218" s="6"/>
      <c r="CSW218" s="6"/>
      <c r="CSX218" s="6"/>
      <c r="CSY218" s="6"/>
      <c r="CSZ218" s="6"/>
      <c r="CTA218" s="6"/>
      <c r="CTB218" s="6"/>
      <c r="CTC218" s="6"/>
      <c r="CTD218" s="6"/>
      <c r="CTE218" s="6"/>
      <c r="CTF218" s="6"/>
      <c r="CTG218" s="6"/>
      <c r="CTH218" s="6"/>
      <c r="CTI218" s="6"/>
      <c r="CTJ218" s="6"/>
      <c r="CTK218" s="6"/>
      <c r="CTL218" s="6"/>
      <c r="CTM218" s="6"/>
      <c r="CTN218" s="6"/>
      <c r="CTO218" s="6"/>
      <c r="CTP218" s="6"/>
      <c r="CTQ218" s="6"/>
      <c r="CTR218" s="6"/>
      <c r="CTS218" s="6"/>
      <c r="CTT218" s="6"/>
      <c r="CTU218" s="6"/>
      <c r="CTV218" s="6"/>
      <c r="CTW218" s="6"/>
      <c r="CTX218" s="6"/>
      <c r="CTY218" s="6"/>
      <c r="CTZ218" s="6"/>
      <c r="CUA218" s="6"/>
      <c r="CUB218" s="6"/>
      <c r="CUC218" s="6"/>
      <c r="CUD218" s="6"/>
      <c r="CUE218" s="6"/>
      <c r="CUF218" s="6"/>
      <c r="CUG218" s="6"/>
      <c r="CUH218" s="6"/>
      <c r="CUI218" s="6"/>
      <c r="CUJ218" s="6"/>
      <c r="CUK218" s="6"/>
      <c r="CUL218" s="6"/>
      <c r="CUM218" s="6"/>
      <c r="CUN218" s="6"/>
      <c r="CUO218" s="6"/>
      <c r="CUP218" s="6"/>
      <c r="CUQ218" s="6"/>
      <c r="CUR218" s="6"/>
      <c r="CUS218" s="6"/>
      <c r="CUT218" s="6"/>
      <c r="CUU218" s="6"/>
      <c r="CUV218" s="6"/>
      <c r="CUW218" s="6"/>
      <c r="CUX218" s="6"/>
      <c r="CUY218" s="6"/>
      <c r="CUZ218" s="6"/>
      <c r="CVA218" s="6"/>
      <c r="CVB218" s="6"/>
      <c r="CVC218" s="6"/>
      <c r="CVD218" s="6"/>
      <c r="CVE218" s="6"/>
      <c r="CVF218" s="6"/>
      <c r="CVG218" s="6"/>
      <c r="CVH218" s="6"/>
      <c r="CVI218" s="6"/>
      <c r="CVJ218" s="6"/>
      <c r="CVK218" s="6"/>
      <c r="CVL218" s="6"/>
      <c r="CVM218" s="6"/>
      <c r="CVN218" s="6"/>
      <c r="CVO218" s="6"/>
      <c r="CVP218" s="6"/>
      <c r="CVQ218" s="6"/>
      <c r="CVR218" s="6"/>
      <c r="CVS218" s="6"/>
      <c r="CVT218" s="6"/>
      <c r="CVU218" s="6"/>
      <c r="CVV218" s="6"/>
      <c r="CVW218" s="6"/>
      <c r="CVX218" s="6"/>
      <c r="CVY218" s="6"/>
      <c r="CVZ218" s="6"/>
      <c r="CWA218" s="6"/>
      <c r="CWB218" s="6"/>
      <c r="CWC218" s="6"/>
      <c r="CWD218" s="6"/>
      <c r="CWE218" s="6"/>
      <c r="CWF218" s="6"/>
      <c r="CWG218" s="6"/>
      <c r="CWH218" s="6"/>
      <c r="CWI218" s="6"/>
      <c r="CWJ218" s="6"/>
      <c r="CWK218" s="6"/>
      <c r="CWL218" s="6"/>
      <c r="CWM218" s="6"/>
      <c r="CWN218" s="6"/>
      <c r="CWO218" s="6"/>
      <c r="CWP218" s="6"/>
      <c r="CWQ218" s="6"/>
      <c r="CWR218" s="6"/>
      <c r="CWS218" s="6"/>
      <c r="CWT218" s="6"/>
      <c r="CWU218" s="6"/>
      <c r="CWV218" s="6"/>
      <c r="CWW218" s="6"/>
      <c r="CWX218" s="6"/>
      <c r="CWY218" s="6"/>
      <c r="CWZ218" s="6"/>
      <c r="CXA218" s="6"/>
      <c r="CXB218" s="6"/>
      <c r="CXC218" s="6"/>
      <c r="CXD218" s="6"/>
      <c r="CXE218" s="6"/>
      <c r="CXF218" s="6"/>
      <c r="CXG218" s="6"/>
      <c r="CXH218" s="6"/>
      <c r="CXI218" s="6"/>
      <c r="CXJ218" s="6"/>
      <c r="CXK218" s="6"/>
      <c r="CXL218" s="6"/>
      <c r="CXM218" s="6"/>
      <c r="CXN218" s="6"/>
      <c r="CXO218" s="6"/>
      <c r="CXP218" s="6"/>
      <c r="CXQ218" s="6"/>
      <c r="CXR218" s="6"/>
      <c r="CXS218" s="6"/>
      <c r="CXT218" s="6"/>
      <c r="CXU218" s="6"/>
      <c r="CXV218" s="6"/>
      <c r="CXW218" s="6"/>
      <c r="CXX218" s="6"/>
      <c r="CXY218" s="6"/>
      <c r="CXZ218" s="6"/>
      <c r="CYA218" s="6"/>
      <c r="CYB218" s="6"/>
      <c r="CYC218" s="6"/>
      <c r="CYD218" s="6"/>
      <c r="CYE218" s="6"/>
      <c r="CYF218" s="6"/>
      <c r="CYG218" s="6"/>
      <c r="CYH218" s="6"/>
      <c r="CYI218" s="6"/>
      <c r="CYJ218" s="6"/>
      <c r="CYK218" s="6"/>
      <c r="CYL218" s="6"/>
      <c r="CYM218" s="6"/>
      <c r="CYN218" s="6"/>
      <c r="CYO218" s="6"/>
      <c r="CYP218" s="6"/>
      <c r="CYQ218" s="6"/>
      <c r="CYR218" s="6"/>
      <c r="CYS218" s="6"/>
      <c r="CYT218" s="6"/>
      <c r="CYU218" s="6"/>
      <c r="CYV218" s="6"/>
      <c r="CYW218" s="6"/>
      <c r="CYX218" s="6"/>
      <c r="CYY218" s="6"/>
      <c r="CYZ218" s="6"/>
      <c r="CZA218" s="6"/>
      <c r="CZB218" s="6"/>
      <c r="CZC218" s="6"/>
      <c r="CZD218" s="6"/>
      <c r="CZE218" s="6"/>
      <c r="CZF218" s="6"/>
      <c r="CZG218" s="6"/>
      <c r="CZH218" s="6"/>
      <c r="CZI218" s="6"/>
      <c r="CZJ218" s="6"/>
      <c r="CZK218" s="6"/>
      <c r="CZL218" s="6"/>
      <c r="CZM218" s="6"/>
      <c r="CZN218" s="6"/>
      <c r="CZO218" s="6"/>
      <c r="CZP218" s="6"/>
      <c r="CZQ218" s="6"/>
      <c r="CZR218" s="6"/>
      <c r="CZS218" s="6"/>
      <c r="CZT218" s="6"/>
      <c r="CZU218" s="6"/>
      <c r="CZV218" s="6"/>
      <c r="CZW218" s="6"/>
      <c r="CZX218" s="6"/>
      <c r="CZY218" s="6"/>
      <c r="CZZ218" s="6"/>
      <c r="DAA218" s="6"/>
      <c r="DAB218" s="6"/>
      <c r="DAC218" s="6"/>
      <c r="DAD218" s="6"/>
      <c r="DAE218" s="6"/>
      <c r="DAF218" s="6"/>
      <c r="DAG218" s="6"/>
      <c r="DAH218" s="6"/>
      <c r="DAI218" s="6"/>
      <c r="DAJ218" s="6"/>
      <c r="DAK218" s="6"/>
      <c r="DAL218" s="6"/>
      <c r="DAM218" s="6"/>
      <c r="DAN218" s="6"/>
      <c r="DAO218" s="6"/>
      <c r="DAP218" s="6"/>
      <c r="DAQ218" s="6"/>
      <c r="DAR218" s="6"/>
      <c r="DAS218" s="6"/>
      <c r="DAT218" s="6"/>
      <c r="DAU218" s="6"/>
      <c r="DAV218" s="6"/>
      <c r="DAW218" s="6"/>
      <c r="DAX218" s="6"/>
      <c r="DAY218" s="6"/>
      <c r="DAZ218" s="6"/>
      <c r="DBA218" s="6"/>
      <c r="DBB218" s="6"/>
      <c r="DBC218" s="6"/>
      <c r="DBD218" s="6"/>
      <c r="DBE218" s="6"/>
      <c r="DBF218" s="6"/>
      <c r="DBG218" s="6"/>
      <c r="DBH218" s="6"/>
      <c r="DBI218" s="6"/>
      <c r="DBJ218" s="6"/>
      <c r="DBK218" s="6"/>
      <c r="DBL218" s="6"/>
      <c r="DBM218" s="6"/>
      <c r="DBN218" s="6"/>
      <c r="DBO218" s="6"/>
      <c r="DBP218" s="6"/>
      <c r="DBQ218" s="6"/>
      <c r="DBR218" s="6"/>
      <c r="DBS218" s="6"/>
      <c r="DBT218" s="6"/>
      <c r="DBU218" s="6"/>
      <c r="DBV218" s="6"/>
      <c r="DBW218" s="6"/>
      <c r="DBX218" s="6"/>
      <c r="DBY218" s="6"/>
      <c r="DBZ218" s="6"/>
      <c r="DCA218" s="6"/>
      <c r="DCB218" s="6"/>
      <c r="DCC218" s="6"/>
      <c r="DCD218" s="6"/>
      <c r="DCE218" s="6"/>
      <c r="DCF218" s="6"/>
      <c r="DCG218" s="6"/>
      <c r="DCH218" s="6"/>
      <c r="DCI218" s="6"/>
      <c r="DCJ218" s="6"/>
      <c r="DCK218" s="6"/>
      <c r="DCL218" s="6"/>
      <c r="DCM218" s="6"/>
      <c r="DCN218" s="6"/>
      <c r="DCO218" s="6"/>
      <c r="DCP218" s="6"/>
      <c r="DCQ218" s="6"/>
      <c r="DCR218" s="6"/>
      <c r="DCS218" s="6"/>
      <c r="DCT218" s="6"/>
      <c r="DCU218" s="6"/>
      <c r="DCV218" s="6"/>
      <c r="DCW218" s="6"/>
      <c r="DCX218" s="6"/>
      <c r="DCY218" s="6"/>
      <c r="DCZ218" s="6"/>
      <c r="DDA218" s="6"/>
      <c r="DDB218" s="6"/>
      <c r="DDC218" s="6"/>
      <c r="DDD218" s="6"/>
      <c r="DDE218" s="6"/>
      <c r="DDF218" s="6"/>
      <c r="DDG218" s="6"/>
      <c r="DDH218" s="6"/>
      <c r="DDI218" s="6"/>
      <c r="DDJ218" s="6"/>
      <c r="DDK218" s="6"/>
      <c r="DDL218" s="6"/>
      <c r="DDM218" s="6"/>
      <c r="DDN218" s="6"/>
      <c r="DDO218" s="6"/>
      <c r="DDP218" s="6"/>
      <c r="DDQ218" s="6"/>
      <c r="DDR218" s="6"/>
      <c r="DDS218" s="6"/>
      <c r="DDT218" s="6"/>
      <c r="DDU218" s="6"/>
      <c r="DDV218" s="6"/>
      <c r="DDW218" s="6"/>
      <c r="DDX218" s="6"/>
      <c r="DDY218" s="6"/>
      <c r="DDZ218" s="6"/>
      <c r="DEA218" s="6"/>
      <c r="DEB218" s="6"/>
      <c r="DEC218" s="6"/>
      <c r="DED218" s="6"/>
      <c r="DEE218" s="6"/>
      <c r="DEF218" s="6"/>
      <c r="DEG218" s="6"/>
      <c r="DEH218" s="6"/>
      <c r="DEI218" s="6"/>
      <c r="DEJ218" s="6"/>
      <c r="DEK218" s="6"/>
      <c r="DEL218" s="6"/>
      <c r="DEM218" s="6"/>
      <c r="DEN218" s="6"/>
      <c r="DEO218" s="6"/>
      <c r="DEP218" s="6"/>
      <c r="DEQ218" s="6"/>
      <c r="DER218" s="6"/>
      <c r="DES218" s="6"/>
      <c r="DET218" s="6"/>
      <c r="DEU218" s="6"/>
      <c r="DEV218" s="6"/>
      <c r="DEW218" s="6"/>
      <c r="DEX218" s="6"/>
      <c r="DEY218" s="6"/>
      <c r="DEZ218" s="6"/>
      <c r="DFA218" s="6"/>
      <c r="DFB218" s="6"/>
      <c r="DFC218" s="6"/>
      <c r="DFD218" s="6"/>
      <c r="DFE218" s="6"/>
      <c r="DFF218" s="6"/>
      <c r="DFG218" s="6"/>
      <c r="DFH218" s="6"/>
      <c r="DFI218" s="6"/>
      <c r="DFJ218" s="6"/>
      <c r="DFK218" s="6"/>
      <c r="DFL218" s="6"/>
      <c r="DFM218" s="6"/>
      <c r="DFN218" s="6"/>
      <c r="DFO218" s="6"/>
      <c r="DFP218" s="6"/>
      <c r="DFQ218" s="6"/>
      <c r="DFR218" s="6"/>
      <c r="DFS218" s="6"/>
      <c r="DFT218" s="6"/>
      <c r="DFU218" s="6"/>
      <c r="DFV218" s="6"/>
      <c r="DFW218" s="6"/>
      <c r="DFX218" s="6"/>
      <c r="DFY218" s="6"/>
      <c r="DFZ218" s="6"/>
      <c r="DGA218" s="6"/>
      <c r="DGB218" s="6"/>
      <c r="DGC218" s="6"/>
      <c r="DGD218" s="6"/>
      <c r="DGE218" s="6"/>
      <c r="DGF218" s="6"/>
      <c r="DGG218" s="6"/>
      <c r="DGH218" s="6"/>
      <c r="DGI218" s="6"/>
      <c r="DGJ218" s="6"/>
      <c r="DGK218" s="6"/>
      <c r="DGL218" s="6"/>
      <c r="DGM218" s="6"/>
      <c r="DGN218" s="6"/>
      <c r="DGO218" s="6"/>
      <c r="DGP218" s="6"/>
      <c r="DGQ218" s="6"/>
      <c r="DGR218" s="6"/>
      <c r="DGS218" s="6"/>
      <c r="DGT218" s="6"/>
      <c r="DGU218" s="6"/>
      <c r="DGV218" s="6"/>
      <c r="DGW218" s="6"/>
      <c r="DGX218" s="6"/>
      <c r="DGY218" s="6"/>
      <c r="DGZ218" s="6"/>
      <c r="DHA218" s="6"/>
      <c r="DHB218" s="6"/>
      <c r="DHC218" s="6"/>
      <c r="DHD218" s="6"/>
      <c r="DHE218" s="6"/>
      <c r="DHF218" s="6"/>
      <c r="DHG218" s="6"/>
      <c r="DHH218" s="6"/>
      <c r="DHI218" s="6"/>
      <c r="DHJ218" s="6"/>
      <c r="DHK218" s="6"/>
      <c r="DHL218" s="6"/>
      <c r="DHM218" s="6"/>
      <c r="DHN218" s="6"/>
      <c r="DHO218" s="6"/>
      <c r="DHP218" s="6"/>
      <c r="DHQ218" s="6"/>
      <c r="DHR218" s="6"/>
      <c r="DHS218" s="6"/>
      <c r="DHT218" s="6"/>
      <c r="DHU218" s="6"/>
      <c r="DHV218" s="6"/>
      <c r="DHW218" s="6"/>
      <c r="DHX218" s="6"/>
      <c r="DHY218" s="6"/>
      <c r="DHZ218" s="6"/>
      <c r="DIA218" s="6"/>
      <c r="DIB218" s="6"/>
      <c r="DIC218" s="6"/>
      <c r="DID218" s="6"/>
      <c r="DIE218" s="6"/>
      <c r="DIF218" s="6"/>
      <c r="DIG218" s="6"/>
      <c r="DIH218" s="6"/>
      <c r="DII218" s="6"/>
      <c r="DIJ218" s="6"/>
      <c r="DIK218" s="6"/>
      <c r="DIL218" s="6"/>
      <c r="DIM218" s="6"/>
      <c r="DIN218" s="6"/>
      <c r="DIO218" s="6"/>
      <c r="DIP218" s="6"/>
      <c r="DIQ218" s="6"/>
      <c r="DIR218" s="6"/>
      <c r="DIS218" s="6"/>
      <c r="DIT218" s="6"/>
      <c r="DIU218" s="6"/>
      <c r="DIV218" s="6"/>
      <c r="DIW218" s="6"/>
      <c r="DIX218" s="6"/>
      <c r="DIY218" s="6"/>
      <c r="DIZ218" s="6"/>
      <c r="DJA218" s="6"/>
      <c r="DJB218" s="6"/>
      <c r="DJC218" s="6"/>
      <c r="DJD218" s="6"/>
      <c r="DJE218" s="6"/>
      <c r="DJF218" s="6"/>
      <c r="DJG218" s="6"/>
      <c r="DJH218" s="6"/>
      <c r="DJI218" s="6"/>
      <c r="DJJ218" s="6"/>
      <c r="DJK218" s="6"/>
      <c r="DJL218" s="6"/>
      <c r="DJM218" s="6"/>
      <c r="DJN218" s="6"/>
      <c r="DJO218" s="6"/>
      <c r="DJP218" s="6"/>
      <c r="DJQ218" s="6"/>
      <c r="DJR218" s="6"/>
      <c r="DJS218" s="6"/>
      <c r="DJT218" s="6"/>
      <c r="DJU218" s="6"/>
      <c r="DJV218" s="6"/>
      <c r="DJW218" s="6"/>
      <c r="DJX218" s="6"/>
      <c r="DJY218" s="6"/>
      <c r="DJZ218" s="6"/>
      <c r="DKA218" s="6"/>
      <c r="DKB218" s="6"/>
      <c r="DKC218" s="6"/>
      <c r="DKD218" s="6"/>
      <c r="DKE218" s="6"/>
      <c r="DKF218" s="6"/>
      <c r="DKG218" s="6"/>
      <c r="DKH218" s="6"/>
      <c r="DKI218" s="6"/>
      <c r="DKJ218" s="6"/>
      <c r="DKK218" s="6"/>
      <c r="DKL218" s="6"/>
      <c r="DKM218" s="6"/>
      <c r="DKN218" s="6"/>
      <c r="DKO218" s="6"/>
      <c r="DKP218" s="6"/>
      <c r="DKQ218" s="6"/>
      <c r="DKR218" s="6"/>
      <c r="DKS218" s="6"/>
      <c r="DKT218" s="6"/>
      <c r="DKU218" s="6"/>
      <c r="DKV218" s="6"/>
      <c r="DKW218" s="6"/>
      <c r="DKX218" s="6"/>
      <c r="DKY218" s="6"/>
      <c r="DKZ218" s="6"/>
      <c r="DLA218" s="6"/>
      <c r="DLB218" s="6"/>
      <c r="DLC218" s="6"/>
      <c r="DLD218" s="6"/>
      <c r="DLE218" s="6"/>
      <c r="DLF218" s="6"/>
      <c r="DLG218" s="6"/>
      <c r="DLH218" s="6"/>
      <c r="DLI218" s="6"/>
      <c r="DLJ218" s="6"/>
      <c r="DLK218" s="6"/>
      <c r="DLL218" s="6"/>
      <c r="DLM218" s="6"/>
      <c r="DLN218" s="6"/>
      <c r="DLO218" s="6"/>
      <c r="DLP218" s="6"/>
      <c r="DLQ218" s="6"/>
      <c r="DLR218" s="6"/>
      <c r="DLS218" s="6"/>
      <c r="DLT218" s="6"/>
      <c r="DLU218" s="6"/>
      <c r="DLV218" s="6"/>
      <c r="DLW218" s="6"/>
      <c r="DLX218" s="6"/>
      <c r="DLY218" s="6"/>
      <c r="DLZ218" s="6"/>
      <c r="DMA218" s="6"/>
      <c r="DMB218" s="6"/>
      <c r="DMC218" s="6"/>
      <c r="DMD218" s="6"/>
      <c r="DME218" s="6"/>
      <c r="DMF218" s="6"/>
      <c r="DMG218" s="6"/>
      <c r="DMH218" s="6"/>
      <c r="DMI218" s="6"/>
      <c r="DMJ218" s="6"/>
      <c r="DMK218" s="6"/>
      <c r="DML218" s="6"/>
      <c r="DMM218" s="6"/>
      <c r="DMN218" s="6"/>
      <c r="DMO218" s="6"/>
      <c r="DMP218" s="6"/>
      <c r="DMQ218" s="6"/>
      <c r="DMR218" s="6"/>
      <c r="DMS218" s="6"/>
      <c r="DMT218" s="6"/>
      <c r="DMU218" s="6"/>
      <c r="DMV218" s="6"/>
      <c r="DMW218" s="6"/>
      <c r="DMX218" s="6"/>
      <c r="DMY218" s="6"/>
      <c r="DMZ218" s="6"/>
      <c r="DNA218" s="6"/>
      <c r="DNB218" s="6"/>
      <c r="DNC218" s="6"/>
      <c r="DND218" s="6"/>
      <c r="DNE218" s="6"/>
      <c r="DNF218" s="6"/>
      <c r="DNG218" s="6"/>
      <c r="DNH218" s="6"/>
      <c r="DNI218" s="6"/>
      <c r="DNJ218" s="6"/>
      <c r="DNK218" s="6"/>
      <c r="DNL218" s="6"/>
      <c r="DNM218" s="6"/>
      <c r="DNN218" s="6"/>
      <c r="DNO218" s="6"/>
      <c r="DNP218" s="6"/>
      <c r="DNQ218" s="6"/>
      <c r="DNR218" s="6"/>
      <c r="DNS218" s="6"/>
      <c r="DNT218" s="6"/>
      <c r="DNU218" s="6"/>
      <c r="DNV218" s="6"/>
      <c r="DNW218" s="6"/>
      <c r="DNX218" s="6"/>
      <c r="DNY218" s="6"/>
      <c r="DNZ218" s="6"/>
      <c r="DOA218" s="6"/>
      <c r="DOB218" s="6"/>
      <c r="DOC218" s="6"/>
      <c r="DOD218" s="6"/>
      <c r="DOE218" s="6"/>
      <c r="DOF218" s="6"/>
      <c r="DOG218" s="6"/>
      <c r="DOH218" s="6"/>
      <c r="DOI218" s="6"/>
      <c r="DOJ218" s="6"/>
      <c r="DOK218" s="6"/>
      <c r="DOL218" s="6"/>
      <c r="DOM218" s="6"/>
      <c r="DON218" s="6"/>
      <c r="DOO218" s="6"/>
      <c r="DOP218" s="6"/>
      <c r="DOQ218" s="6"/>
      <c r="DOR218" s="6"/>
      <c r="DOS218" s="6"/>
      <c r="DOT218" s="6"/>
      <c r="DOU218" s="6"/>
      <c r="DOV218" s="6"/>
      <c r="DOW218" s="6"/>
      <c r="DOX218" s="6"/>
      <c r="DOY218" s="6"/>
      <c r="DOZ218" s="6"/>
      <c r="DPA218" s="6"/>
      <c r="DPB218" s="6"/>
      <c r="DPC218" s="6"/>
      <c r="DPD218" s="6"/>
      <c r="DPE218" s="6"/>
      <c r="DPF218" s="6"/>
      <c r="DPG218" s="6"/>
      <c r="DPH218" s="6"/>
      <c r="DPI218" s="6"/>
      <c r="DPJ218" s="6"/>
      <c r="DPK218" s="6"/>
      <c r="DPL218" s="6"/>
      <c r="DPM218" s="6"/>
      <c r="DPN218" s="6"/>
      <c r="DPO218" s="6"/>
      <c r="DPP218" s="6"/>
      <c r="DPQ218" s="6"/>
      <c r="DPR218" s="6"/>
      <c r="DPS218" s="6"/>
      <c r="DPT218" s="6"/>
      <c r="DPU218" s="6"/>
      <c r="DPV218" s="6"/>
      <c r="DPW218" s="6"/>
      <c r="DPX218" s="6"/>
      <c r="DPY218" s="6"/>
      <c r="DPZ218" s="6"/>
      <c r="DQA218" s="6"/>
      <c r="DQB218" s="6"/>
      <c r="DQC218" s="6"/>
      <c r="DQD218" s="6"/>
      <c r="DQE218" s="6"/>
      <c r="DQF218" s="6"/>
      <c r="DQG218" s="6"/>
      <c r="DQH218" s="6"/>
      <c r="DQI218" s="6"/>
      <c r="DQJ218" s="6"/>
      <c r="DQK218" s="6"/>
      <c r="DQL218" s="6"/>
      <c r="DQM218" s="6"/>
      <c r="DQN218" s="6"/>
      <c r="DQO218" s="6"/>
      <c r="DQP218" s="6"/>
      <c r="DQQ218" s="6"/>
      <c r="DQR218" s="6"/>
      <c r="DQS218" s="6"/>
      <c r="DQT218" s="6"/>
      <c r="DQU218" s="6"/>
      <c r="DQV218" s="6"/>
      <c r="DQW218" s="6"/>
      <c r="DQX218" s="6"/>
      <c r="DQY218" s="6"/>
      <c r="DQZ218" s="6"/>
      <c r="DRA218" s="6"/>
      <c r="DRB218" s="6"/>
      <c r="DRC218" s="6"/>
      <c r="DRD218" s="6"/>
      <c r="DRE218" s="6"/>
      <c r="DRF218" s="6"/>
      <c r="DRG218" s="6"/>
      <c r="DRH218" s="6"/>
      <c r="DRI218" s="6"/>
      <c r="DRJ218" s="6"/>
      <c r="DRK218" s="6"/>
      <c r="DRL218" s="6"/>
      <c r="DRM218" s="6"/>
      <c r="DRN218" s="6"/>
      <c r="DRO218" s="6"/>
      <c r="DRP218" s="6"/>
      <c r="DRQ218" s="6"/>
      <c r="DRR218" s="6"/>
      <c r="DRS218" s="6"/>
      <c r="DRT218" s="6"/>
      <c r="DRU218" s="6"/>
      <c r="DRV218" s="6"/>
      <c r="DRW218" s="6"/>
      <c r="DRX218" s="6"/>
      <c r="DRY218" s="6"/>
      <c r="DRZ218" s="6"/>
      <c r="DSA218" s="6"/>
      <c r="DSB218" s="6"/>
      <c r="DSC218" s="6"/>
      <c r="DSD218" s="6"/>
      <c r="DSE218" s="6"/>
      <c r="DSF218" s="6"/>
      <c r="DSG218" s="6"/>
      <c r="DSH218" s="6"/>
      <c r="DSI218" s="6"/>
      <c r="DSJ218" s="6"/>
      <c r="DSK218" s="6"/>
      <c r="DSL218" s="6"/>
      <c r="DSM218" s="6"/>
      <c r="DSN218" s="6"/>
      <c r="DSO218" s="6"/>
      <c r="DSP218" s="6"/>
      <c r="DSQ218" s="6"/>
      <c r="DSR218" s="6"/>
      <c r="DSS218" s="6"/>
      <c r="DST218" s="6"/>
      <c r="DSU218" s="6"/>
      <c r="DSV218" s="6"/>
      <c r="DSW218" s="6"/>
      <c r="DSX218" s="6"/>
      <c r="DSY218" s="6"/>
      <c r="DSZ218" s="6"/>
      <c r="DTA218" s="6"/>
      <c r="DTB218" s="6"/>
      <c r="DTC218" s="6"/>
      <c r="DTD218" s="6"/>
      <c r="DTE218" s="6"/>
      <c r="DTF218" s="6"/>
      <c r="DTG218" s="6"/>
      <c r="DTH218" s="6"/>
      <c r="DTI218" s="6"/>
      <c r="DTJ218" s="6"/>
      <c r="DTK218" s="6"/>
      <c r="DTL218" s="6"/>
      <c r="DTM218" s="6"/>
      <c r="DTN218" s="6"/>
      <c r="DTO218" s="6"/>
      <c r="DTP218" s="6"/>
      <c r="DTQ218" s="6"/>
      <c r="DTR218" s="6"/>
      <c r="DTS218" s="6"/>
      <c r="DTT218" s="6"/>
      <c r="DTU218" s="6"/>
      <c r="DTV218" s="6"/>
      <c r="DTW218" s="6"/>
      <c r="DTX218" s="6"/>
      <c r="DTY218" s="6"/>
      <c r="DTZ218" s="6"/>
      <c r="DUA218" s="6"/>
      <c r="DUB218" s="6"/>
      <c r="DUC218" s="6"/>
      <c r="DUD218" s="6"/>
      <c r="DUE218" s="6"/>
      <c r="DUF218" s="6"/>
      <c r="DUG218" s="6"/>
      <c r="DUH218" s="6"/>
      <c r="DUI218" s="6"/>
      <c r="DUJ218" s="6"/>
      <c r="DUK218" s="6"/>
      <c r="DUL218" s="6"/>
      <c r="DUM218" s="6"/>
      <c r="DUN218" s="6"/>
      <c r="DUO218" s="6"/>
      <c r="DUP218" s="6"/>
      <c r="DUQ218" s="6"/>
      <c r="DUR218" s="6"/>
      <c r="DUS218" s="6"/>
      <c r="DUT218" s="6"/>
      <c r="DUU218" s="6"/>
      <c r="DUV218" s="6"/>
      <c r="DUW218" s="6"/>
      <c r="DUX218" s="6"/>
      <c r="DUY218" s="6"/>
      <c r="DUZ218" s="6"/>
      <c r="DVA218" s="6"/>
      <c r="DVB218" s="6"/>
      <c r="DVC218" s="6"/>
      <c r="DVD218" s="6"/>
      <c r="DVE218" s="6"/>
      <c r="DVF218" s="6"/>
      <c r="DVG218" s="6"/>
      <c r="DVH218" s="6"/>
      <c r="DVI218" s="6"/>
      <c r="DVJ218" s="6"/>
      <c r="DVK218" s="6"/>
      <c r="DVL218" s="6"/>
      <c r="DVM218" s="6"/>
      <c r="DVN218" s="6"/>
      <c r="DVO218" s="6"/>
      <c r="DVP218" s="6"/>
      <c r="DVQ218" s="6"/>
      <c r="DVR218" s="6"/>
      <c r="DVS218" s="6"/>
      <c r="DVT218" s="6"/>
      <c r="DVU218" s="6"/>
      <c r="DVV218" s="6"/>
      <c r="DVW218" s="6"/>
      <c r="DVX218" s="6"/>
      <c r="DVY218" s="6"/>
      <c r="DVZ218" s="6"/>
      <c r="DWA218" s="6"/>
      <c r="DWB218" s="6"/>
      <c r="DWC218" s="6"/>
      <c r="DWD218" s="6"/>
      <c r="DWE218" s="6"/>
      <c r="DWF218" s="6"/>
      <c r="DWG218" s="6"/>
      <c r="DWH218" s="6"/>
      <c r="DWI218" s="6"/>
      <c r="DWJ218" s="6"/>
      <c r="DWK218" s="6"/>
      <c r="DWL218" s="6"/>
      <c r="DWM218" s="6"/>
      <c r="DWN218" s="6"/>
      <c r="DWO218" s="6"/>
      <c r="DWP218" s="6"/>
      <c r="DWQ218" s="6"/>
      <c r="DWR218" s="6"/>
      <c r="DWS218" s="6"/>
      <c r="DWT218" s="6"/>
      <c r="DWU218" s="6"/>
      <c r="DWV218" s="6"/>
      <c r="DWW218" s="6"/>
      <c r="DWX218" s="6"/>
      <c r="DWY218" s="6"/>
      <c r="DWZ218" s="6"/>
      <c r="DXA218" s="6"/>
      <c r="DXB218" s="6"/>
      <c r="DXC218" s="6"/>
      <c r="DXD218" s="6"/>
      <c r="DXE218" s="6"/>
      <c r="DXF218" s="6"/>
      <c r="DXG218" s="6"/>
      <c r="DXH218" s="6"/>
      <c r="DXI218" s="6"/>
      <c r="DXJ218" s="6"/>
      <c r="DXK218" s="6"/>
      <c r="DXL218" s="6"/>
      <c r="DXM218" s="6"/>
      <c r="DXN218" s="6"/>
      <c r="DXO218" s="6"/>
      <c r="DXP218" s="6"/>
      <c r="DXQ218" s="6"/>
      <c r="DXR218" s="6"/>
      <c r="DXS218" s="6"/>
      <c r="DXT218" s="6"/>
      <c r="DXU218" s="6"/>
      <c r="DXV218" s="6"/>
      <c r="DXW218" s="6"/>
      <c r="DXX218" s="6"/>
      <c r="DXY218" s="6"/>
      <c r="DXZ218" s="6"/>
      <c r="DYA218" s="6"/>
      <c r="DYB218" s="6"/>
      <c r="DYC218" s="6"/>
      <c r="DYD218" s="6"/>
      <c r="DYE218" s="6"/>
      <c r="DYF218" s="6"/>
      <c r="DYG218" s="6"/>
      <c r="DYH218" s="6"/>
      <c r="DYI218" s="6"/>
      <c r="DYJ218" s="6"/>
      <c r="DYK218" s="6"/>
      <c r="DYL218" s="6"/>
      <c r="DYM218" s="6"/>
      <c r="DYN218" s="6"/>
      <c r="DYO218" s="6"/>
      <c r="DYP218" s="6"/>
      <c r="DYQ218" s="6"/>
      <c r="DYR218" s="6"/>
      <c r="DYS218" s="6"/>
      <c r="DYT218" s="6"/>
      <c r="DYU218" s="6"/>
      <c r="DYV218" s="6"/>
      <c r="DYW218" s="6"/>
      <c r="DYX218" s="6"/>
      <c r="DYY218" s="6"/>
      <c r="DYZ218" s="6"/>
      <c r="DZA218" s="6"/>
      <c r="DZB218" s="6"/>
      <c r="DZC218" s="6"/>
      <c r="DZD218" s="6"/>
      <c r="DZE218" s="6"/>
      <c r="DZF218" s="6"/>
      <c r="DZG218" s="6"/>
      <c r="DZH218" s="6"/>
      <c r="DZI218" s="6"/>
      <c r="DZJ218" s="6"/>
      <c r="DZK218" s="6"/>
      <c r="DZL218" s="6"/>
      <c r="DZM218" s="6"/>
      <c r="DZN218" s="6"/>
      <c r="DZO218" s="6"/>
      <c r="DZP218" s="6"/>
      <c r="DZQ218" s="6"/>
      <c r="DZR218" s="6"/>
      <c r="DZS218" s="6"/>
      <c r="DZT218" s="6"/>
      <c r="DZU218" s="6"/>
      <c r="DZV218" s="6"/>
      <c r="DZW218" s="6"/>
      <c r="DZX218" s="6"/>
      <c r="DZY218" s="6"/>
      <c r="DZZ218" s="6"/>
      <c r="EAA218" s="6"/>
      <c r="EAB218" s="6"/>
      <c r="EAC218" s="6"/>
      <c r="EAD218" s="6"/>
      <c r="EAE218" s="6"/>
      <c r="EAF218" s="6"/>
      <c r="EAG218" s="6"/>
      <c r="EAH218" s="6"/>
      <c r="EAI218" s="6"/>
      <c r="EAJ218" s="6"/>
      <c r="EAK218" s="6"/>
      <c r="EAL218" s="6"/>
      <c r="EAM218" s="6"/>
      <c r="EAN218" s="6"/>
      <c r="EAO218" s="6"/>
      <c r="EAP218" s="6"/>
      <c r="EAQ218" s="6"/>
      <c r="EAR218" s="6"/>
      <c r="EAS218" s="6"/>
      <c r="EAT218" s="6"/>
      <c r="EAU218" s="6"/>
      <c r="EAV218" s="6"/>
      <c r="EAW218" s="6"/>
      <c r="EAX218" s="6"/>
      <c r="EAY218" s="6"/>
      <c r="EAZ218" s="6"/>
      <c r="EBA218" s="6"/>
      <c r="EBB218" s="6"/>
      <c r="EBC218" s="6"/>
      <c r="EBD218" s="6"/>
      <c r="EBE218" s="6"/>
      <c r="EBF218" s="6"/>
      <c r="EBG218" s="6"/>
      <c r="EBH218" s="6"/>
      <c r="EBI218" s="6"/>
      <c r="EBJ218" s="6"/>
      <c r="EBK218" s="6"/>
      <c r="EBL218" s="6"/>
      <c r="EBM218" s="6"/>
      <c r="EBN218" s="6"/>
      <c r="EBO218" s="6"/>
      <c r="EBP218" s="6"/>
      <c r="EBQ218" s="6"/>
      <c r="EBR218" s="6"/>
      <c r="EBS218" s="6"/>
      <c r="EBT218" s="6"/>
      <c r="EBU218" s="6"/>
      <c r="EBV218" s="6"/>
      <c r="EBW218" s="6"/>
      <c r="EBX218" s="6"/>
      <c r="EBY218" s="6"/>
      <c r="EBZ218" s="6"/>
      <c r="ECA218" s="6"/>
      <c r="ECB218" s="6"/>
      <c r="ECC218" s="6"/>
      <c r="ECD218" s="6"/>
      <c r="ECE218" s="6"/>
      <c r="ECF218" s="6"/>
      <c r="ECG218" s="6"/>
      <c r="ECH218" s="6"/>
      <c r="ECI218" s="6"/>
      <c r="ECJ218" s="6"/>
      <c r="ECK218" s="6"/>
      <c r="ECL218" s="6"/>
      <c r="ECM218" s="6"/>
      <c r="ECN218" s="6"/>
      <c r="ECO218" s="6"/>
      <c r="ECP218" s="6"/>
      <c r="ECQ218" s="6"/>
      <c r="ECR218" s="6"/>
      <c r="ECS218" s="6"/>
      <c r="ECT218" s="6"/>
      <c r="ECU218" s="6"/>
      <c r="ECV218" s="6"/>
      <c r="ECW218" s="6"/>
      <c r="ECX218" s="6"/>
      <c r="ECY218" s="6"/>
      <c r="ECZ218" s="6"/>
      <c r="EDA218" s="6"/>
      <c r="EDB218" s="6"/>
      <c r="EDC218" s="6"/>
      <c r="EDD218" s="6"/>
      <c r="EDE218" s="6"/>
      <c r="EDF218" s="6"/>
      <c r="EDG218" s="6"/>
      <c r="EDH218" s="6"/>
      <c r="EDI218" s="6"/>
      <c r="EDJ218" s="6"/>
      <c r="EDK218" s="6"/>
      <c r="EDL218" s="6"/>
      <c r="EDM218" s="6"/>
      <c r="EDN218" s="6"/>
      <c r="EDO218" s="6"/>
      <c r="EDP218" s="6"/>
      <c r="EDQ218" s="6"/>
      <c r="EDR218" s="6"/>
      <c r="EDS218" s="6"/>
      <c r="EDT218" s="6"/>
      <c r="EDU218" s="6"/>
      <c r="EDV218" s="6"/>
      <c r="EDW218" s="6"/>
      <c r="EDX218" s="6"/>
      <c r="EDY218" s="6"/>
      <c r="EDZ218" s="6"/>
      <c r="EEA218" s="6"/>
      <c r="EEB218" s="6"/>
      <c r="EEC218" s="6"/>
      <c r="EED218" s="6"/>
      <c r="EEE218" s="6"/>
      <c r="EEF218" s="6"/>
      <c r="EEG218" s="6"/>
      <c r="EEH218" s="6"/>
      <c r="EEI218" s="6"/>
      <c r="EEJ218" s="6"/>
      <c r="EEK218" s="6"/>
      <c r="EEL218" s="6"/>
      <c r="EEM218" s="6"/>
      <c r="EEN218" s="6"/>
      <c r="EEO218" s="6"/>
      <c r="EEP218" s="6"/>
      <c r="EEQ218" s="6"/>
      <c r="EER218" s="6"/>
      <c r="EES218" s="6"/>
      <c r="EET218" s="6"/>
      <c r="EEU218" s="6"/>
      <c r="EEV218" s="6"/>
      <c r="EEW218" s="6"/>
      <c r="EEX218" s="6"/>
      <c r="EEY218" s="6"/>
      <c r="EEZ218" s="6"/>
      <c r="EFA218" s="6"/>
      <c r="EFB218" s="6"/>
      <c r="EFC218" s="6"/>
      <c r="EFD218" s="6"/>
      <c r="EFE218" s="6"/>
      <c r="EFF218" s="6"/>
      <c r="EFG218" s="6"/>
      <c r="EFH218" s="6"/>
      <c r="EFI218" s="6"/>
      <c r="EFJ218" s="6"/>
      <c r="EFK218" s="6"/>
      <c r="EFL218" s="6"/>
      <c r="EFM218" s="6"/>
      <c r="EFN218" s="6"/>
      <c r="EFO218" s="6"/>
      <c r="EFP218" s="6"/>
      <c r="EFQ218" s="6"/>
      <c r="EFR218" s="6"/>
      <c r="EFS218" s="6"/>
      <c r="EFT218" s="6"/>
      <c r="EFU218" s="6"/>
      <c r="EFV218" s="6"/>
      <c r="EFW218" s="6"/>
      <c r="EFX218" s="6"/>
      <c r="EFY218" s="6"/>
      <c r="EFZ218" s="6"/>
      <c r="EGA218" s="6"/>
      <c r="EGB218" s="6"/>
      <c r="EGC218" s="6"/>
      <c r="EGD218" s="6"/>
      <c r="EGE218" s="6"/>
      <c r="EGF218" s="6"/>
      <c r="EGG218" s="6"/>
      <c r="EGH218" s="6"/>
      <c r="EGI218" s="6"/>
      <c r="EGJ218" s="6"/>
      <c r="EGK218" s="6"/>
      <c r="EGL218" s="6"/>
      <c r="EGM218" s="6"/>
      <c r="EGN218" s="6"/>
      <c r="EGO218" s="6"/>
      <c r="EGP218" s="6"/>
      <c r="EGQ218" s="6"/>
      <c r="EGR218" s="6"/>
      <c r="EGS218" s="6"/>
      <c r="EGT218" s="6"/>
      <c r="EGU218" s="6"/>
      <c r="EGV218" s="6"/>
      <c r="EGW218" s="6"/>
      <c r="EGX218" s="6"/>
      <c r="EGY218" s="6"/>
      <c r="EGZ218" s="6"/>
      <c r="EHA218" s="6"/>
      <c r="EHB218" s="6"/>
      <c r="EHC218" s="6"/>
      <c r="EHD218" s="6"/>
      <c r="EHE218" s="6"/>
      <c r="EHF218" s="6"/>
      <c r="EHG218" s="6"/>
      <c r="EHH218" s="6"/>
      <c r="EHI218" s="6"/>
      <c r="EHJ218" s="6"/>
      <c r="EHK218" s="6"/>
      <c r="EHL218" s="6"/>
      <c r="EHM218" s="6"/>
      <c r="EHN218" s="6"/>
      <c r="EHO218" s="6"/>
      <c r="EHP218" s="6"/>
      <c r="EHQ218" s="6"/>
      <c r="EHR218" s="6"/>
      <c r="EHS218" s="6"/>
      <c r="EHT218" s="6"/>
      <c r="EHU218" s="6"/>
      <c r="EHV218" s="6"/>
      <c r="EHW218" s="6"/>
      <c r="EHX218" s="6"/>
      <c r="EHY218" s="6"/>
      <c r="EHZ218" s="6"/>
      <c r="EIA218" s="6"/>
      <c r="EIB218" s="6"/>
      <c r="EIC218" s="6"/>
      <c r="EID218" s="6"/>
      <c r="EIE218" s="6"/>
      <c r="EIF218" s="6"/>
      <c r="EIG218" s="6"/>
      <c r="EIH218" s="6"/>
      <c r="EII218" s="6"/>
      <c r="EIJ218" s="6"/>
      <c r="EIK218" s="6"/>
      <c r="EIL218" s="6"/>
      <c r="EIM218" s="6"/>
      <c r="EIN218" s="6"/>
      <c r="EIO218" s="6"/>
      <c r="EIP218" s="6"/>
      <c r="EIQ218" s="6"/>
      <c r="EIR218" s="6"/>
      <c r="EIS218" s="6"/>
      <c r="EIT218" s="6"/>
      <c r="EIU218" s="6"/>
      <c r="EIV218" s="6"/>
      <c r="EIW218" s="6"/>
      <c r="EIX218" s="6"/>
      <c r="EIY218" s="6"/>
      <c r="EIZ218" s="6"/>
      <c r="EJA218" s="6"/>
      <c r="EJB218" s="6"/>
      <c r="EJC218" s="6"/>
      <c r="EJD218" s="6"/>
      <c r="EJE218" s="6"/>
      <c r="EJF218" s="6"/>
      <c r="EJG218" s="6"/>
      <c r="EJH218" s="6"/>
      <c r="EJI218" s="6"/>
      <c r="EJJ218" s="6"/>
      <c r="EJK218" s="6"/>
      <c r="EJL218" s="6"/>
      <c r="EJM218" s="6"/>
      <c r="EJN218" s="6"/>
      <c r="EJO218" s="6"/>
      <c r="EJP218" s="6"/>
      <c r="EJQ218" s="6"/>
      <c r="EJR218" s="6"/>
      <c r="EJS218" s="6"/>
      <c r="EJT218" s="6"/>
      <c r="EJU218" s="6"/>
      <c r="EJV218" s="6"/>
      <c r="EJW218" s="6"/>
      <c r="EJX218" s="6"/>
      <c r="EJY218" s="6"/>
      <c r="EJZ218" s="6"/>
      <c r="EKA218" s="6"/>
      <c r="EKB218" s="6"/>
      <c r="EKC218" s="6"/>
      <c r="EKD218" s="6"/>
      <c r="EKE218" s="6"/>
      <c r="EKF218" s="6"/>
      <c r="EKG218" s="6"/>
      <c r="EKH218" s="6"/>
      <c r="EKI218" s="6"/>
      <c r="EKJ218" s="6"/>
      <c r="EKK218" s="6"/>
      <c r="EKL218" s="6"/>
      <c r="EKM218" s="6"/>
      <c r="EKN218" s="6"/>
      <c r="EKO218" s="6"/>
      <c r="EKP218" s="6"/>
      <c r="EKQ218" s="6"/>
      <c r="EKR218" s="6"/>
      <c r="EKS218" s="6"/>
      <c r="EKT218" s="6"/>
      <c r="EKU218" s="6"/>
      <c r="EKV218" s="6"/>
      <c r="EKW218" s="6"/>
      <c r="EKX218" s="6"/>
      <c r="EKY218" s="6"/>
      <c r="EKZ218" s="6"/>
      <c r="ELA218" s="6"/>
      <c r="ELB218" s="6"/>
      <c r="ELC218" s="6"/>
      <c r="ELD218" s="6"/>
      <c r="ELE218" s="6"/>
      <c r="ELF218" s="6"/>
      <c r="ELG218" s="6"/>
      <c r="ELH218" s="6"/>
      <c r="ELI218" s="6"/>
      <c r="ELJ218" s="6"/>
      <c r="ELK218" s="6"/>
      <c r="ELL218" s="6"/>
      <c r="ELM218" s="6"/>
      <c r="ELN218" s="6"/>
      <c r="ELO218" s="6"/>
      <c r="ELP218" s="6"/>
      <c r="ELQ218" s="6"/>
      <c r="ELR218" s="6"/>
      <c r="ELS218" s="6"/>
      <c r="ELT218" s="6"/>
      <c r="ELU218" s="6"/>
      <c r="ELV218" s="6"/>
      <c r="ELW218" s="6"/>
      <c r="ELX218" s="6"/>
      <c r="ELY218" s="6"/>
      <c r="ELZ218" s="6"/>
      <c r="EMA218" s="6"/>
      <c r="EMB218" s="6"/>
      <c r="EMC218" s="6"/>
      <c r="EMD218" s="6"/>
      <c r="EME218" s="6"/>
      <c r="EMF218" s="6"/>
      <c r="EMG218" s="6"/>
      <c r="EMH218" s="6"/>
      <c r="EMI218" s="6"/>
      <c r="EMJ218" s="6"/>
      <c r="EMK218" s="6"/>
      <c r="EML218" s="6"/>
      <c r="EMM218" s="6"/>
      <c r="EMN218" s="6"/>
      <c r="EMO218" s="6"/>
      <c r="EMP218" s="6"/>
      <c r="EMQ218" s="6"/>
      <c r="EMR218" s="6"/>
      <c r="EMS218" s="6"/>
      <c r="EMT218" s="6"/>
      <c r="EMU218" s="6"/>
      <c r="EMV218" s="6"/>
      <c r="EMW218" s="6"/>
      <c r="EMX218" s="6"/>
      <c r="EMY218" s="6"/>
      <c r="EMZ218" s="6"/>
      <c r="ENA218" s="6"/>
      <c r="ENB218" s="6"/>
      <c r="ENC218" s="6"/>
      <c r="END218" s="6"/>
      <c r="ENE218" s="6"/>
      <c r="ENF218" s="6"/>
      <c r="ENG218" s="6"/>
      <c r="ENH218" s="6"/>
      <c r="ENI218" s="6"/>
      <c r="ENJ218" s="6"/>
      <c r="ENK218" s="6"/>
      <c r="ENL218" s="6"/>
      <c r="ENM218" s="6"/>
      <c r="ENN218" s="6"/>
      <c r="ENO218" s="6"/>
      <c r="ENP218" s="6"/>
      <c r="ENQ218" s="6"/>
      <c r="ENR218" s="6"/>
      <c r="ENS218" s="6"/>
      <c r="ENT218" s="6"/>
      <c r="ENU218" s="6"/>
      <c r="ENV218" s="6"/>
      <c r="ENW218" s="6"/>
      <c r="ENX218" s="6"/>
      <c r="ENY218" s="6"/>
      <c r="ENZ218" s="6"/>
      <c r="EOA218" s="6"/>
      <c r="EOB218" s="6"/>
      <c r="EOC218" s="6"/>
      <c r="EOD218" s="6"/>
      <c r="EOE218" s="6"/>
      <c r="EOF218" s="6"/>
      <c r="EOG218" s="6"/>
      <c r="EOH218" s="6"/>
      <c r="EOI218" s="6"/>
      <c r="EOJ218" s="6"/>
      <c r="EOK218" s="6"/>
      <c r="EOL218" s="6"/>
      <c r="EOM218" s="6"/>
      <c r="EON218" s="6"/>
      <c r="EOO218" s="6"/>
      <c r="EOP218" s="6"/>
      <c r="EOQ218" s="6"/>
      <c r="EOR218" s="6"/>
      <c r="EOS218" s="6"/>
      <c r="EOT218" s="6"/>
      <c r="EOU218" s="6"/>
      <c r="EOV218" s="6"/>
      <c r="EOW218" s="6"/>
      <c r="EOX218" s="6"/>
      <c r="EOY218" s="6"/>
      <c r="EOZ218" s="6"/>
      <c r="EPA218" s="6"/>
      <c r="EPB218" s="6"/>
      <c r="EPC218" s="6"/>
      <c r="EPD218" s="6"/>
      <c r="EPE218" s="6"/>
      <c r="EPF218" s="6"/>
      <c r="EPG218" s="6"/>
      <c r="EPH218" s="6"/>
      <c r="EPI218" s="6"/>
      <c r="EPJ218" s="6"/>
      <c r="EPK218" s="6"/>
      <c r="EPL218" s="6"/>
      <c r="EPM218" s="6"/>
      <c r="EPN218" s="6"/>
      <c r="EPO218" s="6"/>
      <c r="EPP218" s="6"/>
      <c r="EPQ218" s="6"/>
      <c r="EPR218" s="6"/>
      <c r="EPS218" s="6"/>
      <c r="EPT218" s="6"/>
      <c r="EPU218" s="6"/>
      <c r="EPV218" s="6"/>
      <c r="EPW218" s="6"/>
      <c r="EPX218" s="6"/>
      <c r="EPY218" s="6"/>
      <c r="EPZ218" s="6"/>
      <c r="EQA218" s="6"/>
      <c r="EQB218" s="6"/>
      <c r="EQC218" s="6"/>
      <c r="EQD218" s="6"/>
      <c r="EQE218" s="6"/>
      <c r="EQF218" s="6"/>
      <c r="EQG218" s="6"/>
      <c r="EQH218" s="6"/>
      <c r="EQI218" s="6"/>
      <c r="EQJ218" s="6"/>
      <c r="EQK218" s="6"/>
      <c r="EQL218" s="6"/>
      <c r="EQM218" s="6"/>
      <c r="EQN218" s="6"/>
      <c r="EQO218" s="6"/>
      <c r="EQP218" s="6"/>
      <c r="EQQ218" s="6"/>
      <c r="EQR218" s="6"/>
      <c r="EQS218" s="6"/>
      <c r="EQT218" s="6"/>
      <c r="EQU218" s="6"/>
      <c r="EQV218" s="6"/>
      <c r="EQW218" s="6"/>
      <c r="EQX218" s="6"/>
      <c r="EQY218" s="6"/>
      <c r="EQZ218" s="6"/>
      <c r="ERA218" s="6"/>
      <c r="ERB218" s="6"/>
      <c r="ERC218" s="6"/>
      <c r="ERD218" s="6"/>
      <c r="ERE218" s="6"/>
      <c r="ERF218" s="6"/>
      <c r="ERG218" s="6"/>
      <c r="ERH218" s="6"/>
      <c r="ERI218" s="6"/>
      <c r="ERJ218" s="6"/>
      <c r="ERK218" s="6"/>
      <c r="ERL218" s="6"/>
      <c r="ERM218" s="6"/>
      <c r="ERN218" s="6"/>
      <c r="ERO218" s="6"/>
      <c r="ERP218" s="6"/>
      <c r="ERQ218" s="6"/>
      <c r="ERR218" s="6"/>
      <c r="ERS218" s="6"/>
      <c r="ERT218" s="6"/>
      <c r="ERU218" s="6"/>
      <c r="ERV218" s="6"/>
      <c r="ERW218" s="6"/>
      <c r="ERX218" s="6"/>
      <c r="ERY218" s="6"/>
      <c r="ERZ218" s="6"/>
      <c r="ESA218" s="6"/>
      <c r="ESB218" s="6"/>
      <c r="ESC218" s="6"/>
      <c r="ESD218" s="6"/>
      <c r="ESE218" s="6"/>
      <c r="ESF218" s="6"/>
      <c r="ESG218" s="6"/>
      <c r="ESH218" s="6"/>
      <c r="ESI218" s="6"/>
      <c r="ESJ218" s="6"/>
      <c r="ESK218" s="6"/>
      <c r="ESL218" s="6"/>
      <c r="ESM218" s="6"/>
      <c r="ESN218" s="6"/>
      <c r="ESO218" s="6"/>
      <c r="ESP218" s="6"/>
      <c r="ESQ218" s="6"/>
      <c r="ESR218" s="6"/>
      <c r="ESS218" s="6"/>
      <c r="EST218" s="6"/>
      <c r="ESU218" s="6"/>
      <c r="ESV218" s="6"/>
      <c r="ESW218" s="6"/>
      <c r="ESX218" s="6"/>
      <c r="ESY218" s="6"/>
      <c r="ESZ218" s="6"/>
      <c r="ETA218" s="6"/>
      <c r="ETB218" s="6"/>
      <c r="ETC218" s="6"/>
      <c r="ETD218" s="6"/>
      <c r="ETE218" s="6"/>
      <c r="ETF218" s="6"/>
      <c r="ETG218" s="6"/>
      <c r="ETH218" s="6"/>
      <c r="ETI218" s="6"/>
      <c r="ETJ218" s="6"/>
      <c r="ETK218" s="6"/>
      <c r="ETL218" s="6"/>
      <c r="ETM218" s="6"/>
      <c r="ETN218" s="6"/>
      <c r="ETO218" s="6"/>
      <c r="ETP218" s="6"/>
      <c r="ETQ218" s="6"/>
      <c r="ETR218" s="6"/>
      <c r="ETS218" s="6"/>
      <c r="ETT218" s="6"/>
      <c r="ETU218" s="6"/>
      <c r="ETV218" s="6"/>
      <c r="ETW218" s="6"/>
      <c r="ETX218" s="6"/>
      <c r="ETY218" s="6"/>
      <c r="ETZ218" s="6"/>
      <c r="EUA218" s="6"/>
      <c r="EUB218" s="6"/>
      <c r="EUC218" s="6"/>
      <c r="EUD218" s="6"/>
      <c r="EUE218" s="6"/>
      <c r="EUF218" s="6"/>
      <c r="EUG218" s="6"/>
      <c r="EUH218" s="6"/>
      <c r="EUI218" s="6"/>
      <c r="EUJ218" s="6"/>
      <c r="EUK218" s="6"/>
      <c r="EUL218" s="6"/>
      <c r="EUM218" s="6"/>
      <c r="EUN218" s="6"/>
      <c r="EUO218" s="6"/>
      <c r="EUP218" s="6"/>
      <c r="EUQ218" s="6"/>
      <c r="EUR218" s="6"/>
      <c r="EUS218" s="6"/>
      <c r="EUT218" s="6"/>
      <c r="EUU218" s="6"/>
      <c r="EUV218" s="6"/>
      <c r="EUW218" s="6"/>
      <c r="EUX218" s="6"/>
      <c r="EUY218" s="6"/>
      <c r="EUZ218" s="6"/>
      <c r="EVA218" s="6"/>
      <c r="EVB218" s="6"/>
      <c r="EVC218" s="6"/>
      <c r="EVD218" s="6"/>
      <c r="EVE218" s="6"/>
      <c r="EVF218" s="6"/>
      <c r="EVG218" s="6"/>
      <c r="EVH218" s="6"/>
      <c r="EVI218" s="6"/>
      <c r="EVJ218" s="6"/>
      <c r="EVK218" s="6"/>
      <c r="EVL218" s="6"/>
      <c r="EVM218" s="6"/>
      <c r="EVN218" s="6"/>
      <c r="EVO218" s="6"/>
      <c r="EVP218" s="6"/>
      <c r="EVQ218" s="6"/>
      <c r="EVR218" s="6"/>
      <c r="EVS218" s="6"/>
      <c r="EVT218" s="6"/>
      <c r="EVU218" s="6"/>
      <c r="EVV218" s="6"/>
      <c r="EVW218" s="6"/>
      <c r="EVX218" s="6"/>
      <c r="EVY218" s="6"/>
      <c r="EVZ218" s="6"/>
      <c r="EWA218" s="6"/>
      <c r="EWB218" s="6"/>
      <c r="EWC218" s="6"/>
      <c r="EWD218" s="6"/>
      <c r="EWE218" s="6"/>
      <c r="EWF218" s="6"/>
      <c r="EWG218" s="6"/>
      <c r="EWH218" s="6"/>
      <c r="EWI218" s="6"/>
      <c r="EWJ218" s="6"/>
      <c r="EWK218" s="6"/>
      <c r="EWL218" s="6"/>
      <c r="EWM218" s="6"/>
      <c r="EWN218" s="6"/>
      <c r="EWO218" s="6"/>
      <c r="EWP218" s="6"/>
      <c r="EWQ218" s="6"/>
      <c r="EWR218" s="6"/>
      <c r="EWS218" s="6"/>
      <c r="EWT218" s="6"/>
      <c r="EWU218" s="6"/>
      <c r="EWV218" s="6"/>
      <c r="EWW218" s="6"/>
      <c r="EWX218" s="6"/>
      <c r="EWY218" s="6"/>
      <c r="EWZ218" s="6"/>
      <c r="EXA218" s="6"/>
      <c r="EXB218" s="6"/>
      <c r="EXC218" s="6"/>
      <c r="EXD218" s="6"/>
      <c r="EXE218" s="6"/>
      <c r="EXF218" s="6"/>
      <c r="EXG218" s="6"/>
      <c r="EXH218" s="6"/>
      <c r="EXI218" s="6"/>
      <c r="EXJ218" s="6"/>
      <c r="EXK218" s="6"/>
      <c r="EXL218" s="6"/>
      <c r="EXM218" s="6"/>
      <c r="EXN218" s="6"/>
      <c r="EXO218" s="6"/>
      <c r="EXP218" s="6"/>
      <c r="EXQ218" s="6"/>
      <c r="EXR218" s="6"/>
      <c r="EXS218" s="6"/>
      <c r="EXT218" s="6"/>
      <c r="EXU218" s="6"/>
      <c r="EXV218" s="6"/>
      <c r="EXW218" s="6"/>
      <c r="EXX218" s="6"/>
      <c r="EXY218" s="6"/>
      <c r="EXZ218" s="6"/>
      <c r="EYA218" s="6"/>
      <c r="EYB218" s="6"/>
      <c r="EYC218" s="6"/>
      <c r="EYD218" s="6"/>
      <c r="EYE218" s="6"/>
      <c r="EYF218" s="6"/>
      <c r="EYG218" s="6"/>
      <c r="EYH218" s="6"/>
      <c r="EYI218" s="6"/>
      <c r="EYJ218" s="6"/>
      <c r="EYK218" s="6"/>
      <c r="EYL218" s="6"/>
      <c r="EYM218" s="6"/>
      <c r="EYN218" s="6"/>
      <c r="EYO218" s="6"/>
      <c r="EYP218" s="6"/>
      <c r="EYQ218" s="6"/>
      <c r="EYR218" s="6"/>
      <c r="EYS218" s="6"/>
      <c r="EYT218" s="6"/>
      <c r="EYU218" s="6"/>
      <c r="EYV218" s="6"/>
      <c r="EYW218" s="6"/>
      <c r="EYX218" s="6"/>
      <c r="EYY218" s="6"/>
      <c r="EYZ218" s="6"/>
      <c r="EZA218" s="6"/>
      <c r="EZB218" s="6"/>
      <c r="EZC218" s="6"/>
      <c r="EZD218" s="6"/>
      <c r="EZE218" s="6"/>
      <c r="EZF218" s="6"/>
      <c r="EZG218" s="6"/>
      <c r="EZH218" s="6"/>
      <c r="EZI218" s="6"/>
      <c r="EZJ218" s="6"/>
      <c r="EZK218" s="6"/>
      <c r="EZL218" s="6"/>
      <c r="EZM218" s="6"/>
      <c r="EZN218" s="6"/>
      <c r="EZO218" s="6"/>
      <c r="EZP218" s="6"/>
      <c r="EZQ218" s="6"/>
      <c r="EZR218" s="6"/>
      <c r="EZS218" s="6"/>
      <c r="EZT218" s="6"/>
      <c r="EZU218" s="6"/>
      <c r="EZV218" s="6"/>
      <c r="EZW218" s="6"/>
      <c r="EZX218" s="6"/>
      <c r="EZY218" s="6"/>
      <c r="EZZ218" s="6"/>
      <c r="FAA218" s="6"/>
      <c r="FAB218" s="6"/>
      <c r="FAC218" s="6"/>
      <c r="FAD218" s="6"/>
      <c r="FAE218" s="6"/>
      <c r="FAF218" s="6"/>
      <c r="FAG218" s="6"/>
      <c r="FAH218" s="6"/>
      <c r="FAI218" s="6"/>
      <c r="FAJ218" s="6"/>
      <c r="FAK218" s="6"/>
      <c r="FAL218" s="6"/>
      <c r="FAM218" s="6"/>
      <c r="FAN218" s="6"/>
      <c r="FAO218" s="6"/>
      <c r="FAP218" s="6"/>
      <c r="FAQ218" s="6"/>
      <c r="FAR218" s="6"/>
      <c r="FAS218" s="6"/>
      <c r="FAT218" s="6"/>
      <c r="FAU218" s="6"/>
      <c r="FAV218" s="6"/>
      <c r="FAW218" s="6"/>
      <c r="FAX218" s="6"/>
      <c r="FAY218" s="6"/>
      <c r="FAZ218" s="6"/>
      <c r="FBA218" s="6"/>
      <c r="FBB218" s="6"/>
      <c r="FBC218" s="6"/>
      <c r="FBD218" s="6"/>
      <c r="FBE218" s="6"/>
      <c r="FBF218" s="6"/>
      <c r="FBG218" s="6"/>
      <c r="FBH218" s="6"/>
      <c r="FBI218" s="6"/>
      <c r="FBJ218" s="6"/>
      <c r="FBK218" s="6"/>
      <c r="FBL218" s="6"/>
      <c r="FBM218" s="6"/>
      <c r="FBN218" s="6"/>
      <c r="FBO218" s="6"/>
      <c r="FBP218" s="6"/>
      <c r="FBQ218" s="6"/>
      <c r="FBR218" s="6"/>
      <c r="FBS218" s="6"/>
      <c r="FBT218" s="6"/>
      <c r="FBU218" s="6"/>
      <c r="FBV218" s="6"/>
      <c r="FBW218" s="6"/>
      <c r="FBX218" s="6"/>
      <c r="FBY218" s="6"/>
      <c r="FBZ218" s="6"/>
      <c r="FCA218" s="6"/>
      <c r="FCB218" s="6"/>
      <c r="FCC218" s="6"/>
      <c r="FCD218" s="6"/>
      <c r="FCE218" s="6"/>
      <c r="FCF218" s="6"/>
      <c r="FCG218" s="6"/>
      <c r="FCH218" s="6"/>
      <c r="FCI218" s="6"/>
      <c r="FCJ218" s="6"/>
      <c r="FCK218" s="6"/>
      <c r="FCL218" s="6"/>
      <c r="FCM218" s="6"/>
      <c r="FCN218" s="6"/>
      <c r="FCO218" s="6"/>
      <c r="FCP218" s="6"/>
      <c r="FCQ218" s="6"/>
      <c r="FCR218" s="6"/>
      <c r="FCS218" s="6"/>
      <c r="FCT218" s="6"/>
      <c r="FCU218" s="6"/>
      <c r="FCV218" s="6"/>
      <c r="FCW218" s="6"/>
      <c r="FCX218" s="6"/>
      <c r="FCY218" s="6"/>
      <c r="FCZ218" s="6"/>
      <c r="FDA218" s="6"/>
      <c r="FDB218" s="6"/>
      <c r="FDC218" s="6"/>
      <c r="FDD218" s="6"/>
      <c r="FDE218" s="6"/>
      <c r="FDF218" s="6"/>
      <c r="FDG218" s="6"/>
      <c r="FDH218" s="6"/>
      <c r="FDI218" s="6"/>
      <c r="FDJ218" s="6"/>
      <c r="FDK218" s="6"/>
      <c r="FDL218" s="6"/>
      <c r="FDM218" s="6"/>
      <c r="FDN218" s="6"/>
      <c r="FDO218" s="6"/>
      <c r="FDP218" s="6"/>
      <c r="FDQ218" s="6"/>
      <c r="FDR218" s="6"/>
      <c r="FDS218" s="6"/>
      <c r="FDT218" s="6"/>
      <c r="FDU218" s="6"/>
      <c r="FDV218" s="6"/>
      <c r="FDW218" s="6"/>
      <c r="FDX218" s="6"/>
      <c r="FDY218" s="6"/>
      <c r="FDZ218" s="6"/>
      <c r="FEA218" s="6"/>
      <c r="FEB218" s="6"/>
      <c r="FEC218" s="6"/>
      <c r="FED218" s="6"/>
      <c r="FEE218" s="6"/>
      <c r="FEF218" s="6"/>
      <c r="FEG218" s="6"/>
      <c r="FEH218" s="6"/>
      <c r="FEI218" s="6"/>
      <c r="FEJ218" s="6"/>
      <c r="FEK218" s="6"/>
      <c r="FEL218" s="6"/>
      <c r="FEM218" s="6"/>
      <c r="FEN218" s="6"/>
      <c r="FEO218" s="6"/>
      <c r="FEP218" s="6"/>
      <c r="FEQ218" s="6"/>
      <c r="FER218" s="6"/>
      <c r="FES218" s="6"/>
      <c r="FET218" s="6"/>
      <c r="FEU218" s="6"/>
      <c r="FEV218" s="6"/>
      <c r="FEW218" s="6"/>
      <c r="FEX218" s="6"/>
      <c r="FEY218" s="6"/>
      <c r="FEZ218" s="6"/>
      <c r="FFA218" s="6"/>
      <c r="FFB218" s="6"/>
      <c r="FFC218" s="6"/>
      <c r="FFD218" s="6"/>
      <c r="FFE218" s="6"/>
      <c r="FFF218" s="6"/>
      <c r="FFG218" s="6"/>
      <c r="FFH218" s="6"/>
      <c r="FFI218" s="6"/>
      <c r="FFJ218" s="6"/>
      <c r="FFK218" s="6"/>
      <c r="FFL218" s="6"/>
      <c r="FFM218" s="6"/>
      <c r="FFN218" s="6"/>
      <c r="FFO218" s="6"/>
      <c r="FFP218" s="6"/>
      <c r="FFQ218" s="6"/>
      <c r="FFR218" s="6"/>
      <c r="FFS218" s="6"/>
      <c r="FFT218" s="6"/>
      <c r="FFU218" s="6"/>
      <c r="FFV218" s="6"/>
      <c r="FFW218" s="6"/>
      <c r="FFX218" s="6"/>
      <c r="FFY218" s="6"/>
      <c r="FFZ218" s="6"/>
      <c r="FGA218" s="6"/>
      <c r="FGB218" s="6"/>
      <c r="FGC218" s="6"/>
      <c r="FGD218" s="6"/>
      <c r="FGE218" s="6"/>
      <c r="FGF218" s="6"/>
      <c r="FGG218" s="6"/>
      <c r="FGH218" s="6"/>
      <c r="FGI218" s="6"/>
      <c r="FGJ218" s="6"/>
      <c r="FGK218" s="6"/>
      <c r="FGL218" s="6"/>
      <c r="FGM218" s="6"/>
      <c r="FGN218" s="6"/>
      <c r="FGO218" s="6"/>
      <c r="FGP218" s="6"/>
      <c r="FGQ218" s="6"/>
      <c r="FGR218" s="6"/>
      <c r="FGS218" s="6"/>
      <c r="FGT218" s="6"/>
      <c r="FGU218" s="6"/>
      <c r="FGV218" s="6"/>
      <c r="FGW218" s="6"/>
      <c r="FGX218" s="6"/>
      <c r="FGY218" s="6"/>
      <c r="FGZ218" s="6"/>
      <c r="FHA218" s="6"/>
      <c r="FHB218" s="6"/>
      <c r="FHC218" s="6"/>
      <c r="FHD218" s="6"/>
      <c r="FHE218" s="6"/>
      <c r="FHF218" s="6"/>
      <c r="FHG218" s="6"/>
      <c r="FHH218" s="6"/>
      <c r="FHI218" s="6"/>
      <c r="FHJ218" s="6"/>
      <c r="FHK218" s="6"/>
      <c r="FHL218" s="6"/>
      <c r="FHM218" s="6"/>
      <c r="FHN218" s="6"/>
      <c r="FHO218" s="6"/>
      <c r="FHP218" s="6"/>
      <c r="FHQ218" s="6"/>
      <c r="FHR218" s="6"/>
      <c r="FHS218" s="6"/>
      <c r="FHT218" s="6"/>
      <c r="FHU218" s="6"/>
      <c r="FHV218" s="6"/>
      <c r="FHW218" s="6"/>
      <c r="FHX218" s="6"/>
      <c r="FHY218" s="6"/>
      <c r="FHZ218" s="6"/>
      <c r="FIA218" s="6"/>
      <c r="FIB218" s="6"/>
      <c r="FIC218" s="6"/>
      <c r="FID218" s="6"/>
      <c r="FIE218" s="6"/>
      <c r="FIF218" s="6"/>
      <c r="FIG218" s="6"/>
      <c r="FIH218" s="6"/>
      <c r="FII218" s="6"/>
      <c r="FIJ218" s="6"/>
      <c r="FIK218" s="6"/>
      <c r="FIL218" s="6"/>
      <c r="FIM218" s="6"/>
      <c r="FIN218" s="6"/>
      <c r="FIO218" s="6"/>
      <c r="FIP218" s="6"/>
      <c r="FIQ218" s="6"/>
      <c r="FIR218" s="6"/>
      <c r="FIS218" s="6"/>
      <c r="FIT218" s="6"/>
      <c r="FIU218" s="6"/>
      <c r="FIV218" s="6"/>
      <c r="FIW218" s="6"/>
      <c r="FIX218" s="6"/>
      <c r="FIY218" s="6"/>
      <c r="FIZ218" s="6"/>
      <c r="FJA218" s="6"/>
      <c r="FJB218" s="6"/>
      <c r="FJC218" s="6"/>
      <c r="FJD218" s="6"/>
      <c r="FJE218" s="6"/>
      <c r="FJF218" s="6"/>
      <c r="FJG218" s="6"/>
      <c r="FJH218" s="6"/>
      <c r="FJI218" s="6"/>
      <c r="FJJ218" s="6"/>
      <c r="FJK218" s="6"/>
      <c r="FJL218" s="6"/>
      <c r="FJM218" s="6"/>
      <c r="FJN218" s="6"/>
      <c r="FJO218" s="6"/>
      <c r="FJP218" s="6"/>
      <c r="FJQ218" s="6"/>
      <c r="FJR218" s="6"/>
      <c r="FJS218" s="6"/>
      <c r="FJT218" s="6"/>
      <c r="FJU218" s="6"/>
      <c r="FJV218" s="6"/>
      <c r="FJW218" s="6"/>
      <c r="FJX218" s="6"/>
      <c r="FJY218" s="6"/>
      <c r="FJZ218" s="6"/>
      <c r="FKA218" s="6"/>
      <c r="FKB218" s="6"/>
      <c r="FKC218" s="6"/>
      <c r="FKD218" s="6"/>
      <c r="FKE218" s="6"/>
      <c r="FKF218" s="6"/>
      <c r="FKG218" s="6"/>
      <c r="FKH218" s="6"/>
      <c r="FKI218" s="6"/>
      <c r="FKJ218" s="6"/>
      <c r="FKK218" s="6"/>
      <c r="FKL218" s="6"/>
      <c r="FKM218" s="6"/>
      <c r="FKN218" s="6"/>
      <c r="FKO218" s="6"/>
      <c r="FKP218" s="6"/>
      <c r="FKQ218" s="6"/>
      <c r="FKR218" s="6"/>
      <c r="FKS218" s="6"/>
      <c r="FKT218" s="6"/>
      <c r="FKU218" s="6"/>
      <c r="FKV218" s="6"/>
      <c r="FKW218" s="6"/>
      <c r="FKX218" s="6"/>
      <c r="FKY218" s="6"/>
      <c r="FKZ218" s="6"/>
      <c r="FLA218" s="6"/>
      <c r="FLB218" s="6"/>
      <c r="FLC218" s="6"/>
      <c r="FLD218" s="6"/>
      <c r="FLE218" s="6"/>
      <c r="FLF218" s="6"/>
      <c r="FLG218" s="6"/>
      <c r="FLH218" s="6"/>
      <c r="FLI218" s="6"/>
      <c r="FLJ218" s="6"/>
      <c r="FLK218" s="6"/>
      <c r="FLL218" s="6"/>
      <c r="FLM218" s="6"/>
      <c r="FLN218" s="6"/>
      <c r="FLO218" s="6"/>
      <c r="FLP218" s="6"/>
      <c r="FLQ218" s="6"/>
      <c r="FLR218" s="6"/>
      <c r="FLS218" s="6"/>
      <c r="FLT218" s="6"/>
      <c r="FLU218" s="6"/>
      <c r="FLV218" s="6"/>
      <c r="FLW218" s="6"/>
      <c r="FLX218" s="6"/>
      <c r="FLY218" s="6"/>
      <c r="FLZ218" s="6"/>
      <c r="FMA218" s="6"/>
      <c r="FMB218" s="6"/>
      <c r="FMC218" s="6"/>
      <c r="FMD218" s="6"/>
      <c r="FME218" s="6"/>
      <c r="FMF218" s="6"/>
      <c r="FMG218" s="6"/>
      <c r="FMH218" s="6"/>
      <c r="FMI218" s="6"/>
      <c r="FMJ218" s="6"/>
      <c r="FMK218" s="6"/>
      <c r="FML218" s="6"/>
      <c r="FMM218" s="6"/>
      <c r="FMN218" s="6"/>
      <c r="FMO218" s="6"/>
      <c r="FMP218" s="6"/>
      <c r="FMQ218" s="6"/>
      <c r="FMR218" s="6"/>
      <c r="FMS218" s="6"/>
      <c r="FMT218" s="6"/>
      <c r="FMU218" s="6"/>
      <c r="FMV218" s="6"/>
      <c r="FMW218" s="6"/>
      <c r="FMX218" s="6"/>
      <c r="FMY218" s="6"/>
      <c r="FMZ218" s="6"/>
      <c r="FNA218" s="6"/>
      <c r="FNB218" s="6"/>
      <c r="FNC218" s="6"/>
      <c r="FND218" s="6"/>
      <c r="FNE218" s="6"/>
      <c r="FNF218" s="6"/>
      <c r="FNG218" s="6"/>
      <c r="FNH218" s="6"/>
      <c r="FNI218" s="6"/>
      <c r="FNJ218" s="6"/>
      <c r="FNK218" s="6"/>
      <c r="FNL218" s="6"/>
      <c r="FNM218" s="6"/>
      <c r="FNN218" s="6"/>
      <c r="FNO218" s="6"/>
      <c r="FNP218" s="6"/>
      <c r="FNQ218" s="6"/>
      <c r="FNR218" s="6"/>
      <c r="FNS218" s="6"/>
      <c r="FNT218" s="6"/>
      <c r="FNU218" s="6"/>
      <c r="FNV218" s="6"/>
      <c r="FNW218" s="6"/>
      <c r="FNX218" s="6"/>
      <c r="FNY218" s="6"/>
      <c r="FNZ218" s="6"/>
      <c r="FOA218" s="6"/>
      <c r="FOB218" s="6"/>
      <c r="FOC218" s="6"/>
      <c r="FOD218" s="6"/>
      <c r="FOE218" s="6"/>
      <c r="FOF218" s="6"/>
      <c r="FOG218" s="6"/>
      <c r="FOH218" s="6"/>
      <c r="FOI218" s="6"/>
      <c r="FOJ218" s="6"/>
      <c r="FOK218" s="6"/>
      <c r="FOL218" s="6"/>
      <c r="FOM218" s="6"/>
      <c r="FON218" s="6"/>
      <c r="FOO218" s="6"/>
      <c r="FOP218" s="6"/>
      <c r="FOQ218" s="6"/>
      <c r="FOR218" s="6"/>
      <c r="FOS218" s="6"/>
      <c r="FOT218" s="6"/>
      <c r="FOU218" s="6"/>
      <c r="FOV218" s="6"/>
      <c r="FOW218" s="6"/>
      <c r="FOX218" s="6"/>
      <c r="FOY218" s="6"/>
      <c r="FOZ218" s="6"/>
      <c r="FPA218" s="6"/>
      <c r="FPB218" s="6"/>
      <c r="FPC218" s="6"/>
      <c r="FPD218" s="6"/>
      <c r="FPE218" s="6"/>
      <c r="FPF218" s="6"/>
      <c r="FPG218" s="6"/>
      <c r="FPH218" s="6"/>
      <c r="FPI218" s="6"/>
      <c r="FPJ218" s="6"/>
      <c r="FPK218" s="6"/>
      <c r="FPL218" s="6"/>
      <c r="FPM218" s="6"/>
      <c r="FPN218" s="6"/>
      <c r="FPO218" s="6"/>
      <c r="FPP218" s="6"/>
      <c r="FPQ218" s="6"/>
      <c r="FPR218" s="6"/>
      <c r="FPS218" s="6"/>
      <c r="FPT218" s="6"/>
      <c r="FPU218" s="6"/>
      <c r="FPV218" s="6"/>
      <c r="FPW218" s="6"/>
      <c r="FPX218" s="6"/>
      <c r="FPY218" s="6"/>
      <c r="FPZ218" s="6"/>
      <c r="FQA218" s="6"/>
      <c r="FQB218" s="6"/>
      <c r="FQC218" s="6"/>
      <c r="FQD218" s="6"/>
      <c r="FQE218" s="6"/>
      <c r="FQF218" s="6"/>
      <c r="FQG218" s="6"/>
      <c r="FQH218" s="6"/>
      <c r="FQI218" s="6"/>
      <c r="FQJ218" s="6"/>
      <c r="FQK218" s="6"/>
      <c r="FQL218" s="6"/>
      <c r="FQM218" s="6"/>
      <c r="FQN218" s="6"/>
      <c r="FQO218" s="6"/>
      <c r="FQP218" s="6"/>
      <c r="FQQ218" s="6"/>
      <c r="FQR218" s="6"/>
      <c r="FQS218" s="6"/>
      <c r="FQT218" s="6"/>
      <c r="FQU218" s="6"/>
      <c r="FQV218" s="6"/>
      <c r="FQW218" s="6"/>
      <c r="FQX218" s="6"/>
      <c r="FQY218" s="6"/>
      <c r="FQZ218" s="6"/>
      <c r="FRA218" s="6"/>
      <c r="FRB218" s="6"/>
      <c r="FRC218" s="6"/>
      <c r="FRD218" s="6"/>
      <c r="FRE218" s="6"/>
      <c r="FRF218" s="6"/>
      <c r="FRG218" s="6"/>
      <c r="FRH218" s="6"/>
      <c r="FRI218" s="6"/>
      <c r="FRJ218" s="6"/>
      <c r="FRK218" s="6"/>
      <c r="FRL218" s="6"/>
      <c r="FRM218" s="6"/>
      <c r="FRN218" s="6"/>
      <c r="FRO218" s="6"/>
      <c r="FRP218" s="6"/>
      <c r="FRQ218" s="6"/>
      <c r="FRR218" s="6"/>
      <c r="FRS218" s="6"/>
      <c r="FRT218" s="6"/>
      <c r="FRU218" s="6"/>
      <c r="FRV218" s="6"/>
      <c r="FRW218" s="6"/>
      <c r="FRX218" s="6"/>
      <c r="FRY218" s="6"/>
      <c r="FRZ218" s="6"/>
      <c r="FSA218" s="6"/>
      <c r="FSB218" s="6"/>
      <c r="FSC218" s="6"/>
      <c r="FSD218" s="6"/>
      <c r="FSE218" s="6"/>
      <c r="FSF218" s="6"/>
      <c r="FSG218" s="6"/>
      <c r="FSH218" s="6"/>
      <c r="FSI218" s="6"/>
      <c r="FSJ218" s="6"/>
      <c r="FSK218" s="6"/>
      <c r="FSL218" s="6"/>
      <c r="FSM218" s="6"/>
      <c r="FSN218" s="6"/>
      <c r="FSO218" s="6"/>
      <c r="FSP218" s="6"/>
      <c r="FSQ218" s="6"/>
      <c r="FSR218" s="6"/>
      <c r="FSS218" s="6"/>
      <c r="FST218" s="6"/>
      <c r="FSU218" s="6"/>
      <c r="FSV218" s="6"/>
      <c r="FSW218" s="6"/>
      <c r="FSX218" s="6"/>
      <c r="FSY218" s="6"/>
      <c r="FSZ218" s="6"/>
      <c r="FTA218" s="6"/>
      <c r="FTB218" s="6"/>
      <c r="FTC218" s="6"/>
      <c r="FTD218" s="6"/>
      <c r="FTE218" s="6"/>
      <c r="FTF218" s="6"/>
      <c r="FTG218" s="6"/>
      <c r="FTH218" s="6"/>
      <c r="FTI218" s="6"/>
      <c r="FTJ218" s="6"/>
      <c r="FTK218" s="6"/>
      <c r="FTL218" s="6"/>
      <c r="FTM218" s="6"/>
      <c r="FTN218" s="6"/>
      <c r="FTO218" s="6"/>
      <c r="FTP218" s="6"/>
      <c r="FTQ218" s="6"/>
      <c r="FTR218" s="6"/>
      <c r="FTS218" s="6"/>
      <c r="FTT218" s="6"/>
      <c r="FTU218" s="6"/>
      <c r="FTV218" s="6"/>
      <c r="FTW218" s="6"/>
      <c r="FTX218" s="6"/>
      <c r="FTY218" s="6"/>
      <c r="FTZ218" s="6"/>
      <c r="FUA218" s="6"/>
      <c r="FUB218" s="6"/>
      <c r="FUC218" s="6"/>
      <c r="FUD218" s="6"/>
      <c r="FUE218" s="6"/>
      <c r="FUF218" s="6"/>
      <c r="FUG218" s="6"/>
      <c r="FUH218" s="6"/>
      <c r="FUI218" s="6"/>
      <c r="FUJ218" s="6"/>
      <c r="FUK218" s="6"/>
      <c r="FUL218" s="6"/>
      <c r="FUM218" s="6"/>
      <c r="FUN218" s="6"/>
      <c r="FUO218" s="6"/>
      <c r="FUP218" s="6"/>
      <c r="FUQ218" s="6"/>
      <c r="FUR218" s="6"/>
      <c r="FUS218" s="6"/>
      <c r="FUT218" s="6"/>
      <c r="FUU218" s="6"/>
      <c r="FUV218" s="6"/>
      <c r="FUW218" s="6"/>
      <c r="FUX218" s="6"/>
      <c r="FUY218" s="6"/>
      <c r="FUZ218" s="6"/>
      <c r="FVA218" s="6"/>
      <c r="FVB218" s="6"/>
      <c r="FVC218" s="6"/>
      <c r="FVD218" s="6"/>
      <c r="FVE218" s="6"/>
      <c r="FVF218" s="6"/>
      <c r="FVG218" s="6"/>
      <c r="FVH218" s="6"/>
      <c r="FVI218" s="6"/>
      <c r="FVJ218" s="6"/>
      <c r="FVK218" s="6"/>
      <c r="FVL218" s="6"/>
      <c r="FVM218" s="6"/>
      <c r="FVN218" s="6"/>
      <c r="FVO218" s="6"/>
      <c r="FVP218" s="6"/>
      <c r="FVQ218" s="6"/>
      <c r="FVR218" s="6"/>
      <c r="FVS218" s="6"/>
      <c r="FVT218" s="6"/>
      <c r="FVU218" s="6"/>
      <c r="FVV218" s="6"/>
      <c r="FVW218" s="6"/>
      <c r="FVX218" s="6"/>
      <c r="FVY218" s="6"/>
      <c r="FVZ218" s="6"/>
      <c r="FWA218" s="6"/>
      <c r="FWB218" s="6"/>
      <c r="FWC218" s="6"/>
      <c r="FWD218" s="6"/>
      <c r="FWE218" s="6"/>
      <c r="FWF218" s="6"/>
      <c r="FWG218" s="6"/>
      <c r="FWH218" s="6"/>
      <c r="FWI218" s="6"/>
      <c r="FWJ218" s="6"/>
      <c r="FWK218" s="6"/>
      <c r="FWL218" s="6"/>
      <c r="FWM218" s="6"/>
      <c r="FWN218" s="6"/>
      <c r="FWO218" s="6"/>
      <c r="FWP218" s="6"/>
      <c r="FWQ218" s="6"/>
      <c r="FWR218" s="6"/>
      <c r="FWS218" s="6"/>
      <c r="FWT218" s="6"/>
      <c r="FWU218" s="6"/>
      <c r="FWV218" s="6"/>
      <c r="FWW218" s="6"/>
      <c r="FWX218" s="6"/>
      <c r="FWY218" s="6"/>
      <c r="FWZ218" s="6"/>
      <c r="FXA218" s="6"/>
      <c r="FXB218" s="6"/>
      <c r="FXC218" s="6"/>
      <c r="FXD218" s="6"/>
      <c r="FXE218" s="6"/>
      <c r="FXF218" s="6"/>
      <c r="FXG218" s="6"/>
      <c r="FXH218" s="6"/>
      <c r="FXI218" s="6"/>
      <c r="FXJ218" s="6"/>
      <c r="FXK218" s="6"/>
      <c r="FXL218" s="6"/>
      <c r="FXM218" s="6"/>
      <c r="FXN218" s="6"/>
      <c r="FXO218" s="6"/>
      <c r="FXP218" s="6"/>
      <c r="FXQ218" s="6"/>
      <c r="FXR218" s="6"/>
      <c r="FXS218" s="6"/>
      <c r="FXT218" s="6"/>
      <c r="FXU218" s="6"/>
      <c r="FXV218" s="6"/>
      <c r="FXW218" s="6"/>
      <c r="FXX218" s="6"/>
      <c r="FXY218" s="6"/>
      <c r="FXZ218" s="6"/>
      <c r="FYA218" s="6"/>
      <c r="FYB218" s="6"/>
      <c r="FYC218" s="6"/>
      <c r="FYD218" s="6"/>
      <c r="FYE218" s="6"/>
      <c r="FYF218" s="6"/>
      <c r="FYG218" s="6"/>
      <c r="FYH218" s="6"/>
      <c r="FYI218" s="6"/>
      <c r="FYJ218" s="6"/>
      <c r="FYK218" s="6"/>
      <c r="FYL218" s="6"/>
      <c r="FYM218" s="6"/>
      <c r="FYN218" s="6"/>
      <c r="FYO218" s="6"/>
      <c r="FYP218" s="6"/>
      <c r="FYQ218" s="6"/>
      <c r="FYR218" s="6"/>
      <c r="FYS218" s="6"/>
      <c r="FYT218" s="6"/>
      <c r="FYU218" s="6"/>
      <c r="FYV218" s="6"/>
      <c r="FYW218" s="6"/>
      <c r="FYX218" s="6"/>
      <c r="FYY218" s="6"/>
      <c r="FYZ218" s="6"/>
      <c r="FZA218" s="6"/>
      <c r="FZB218" s="6"/>
      <c r="FZC218" s="6"/>
      <c r="FZD218" s="6"/>
      <c r="FZE218" s="6"/>
      <c r="FZF218" s="6"/>
      <c r="FZG218" s="6"/>
      <c r="FZH218" s="6"/>
      <c r="FZI218" s="6"/>
      <c r="FZJ218" s="6"/>
      <c r="FZK218" s="6"/>
      <c r="FZL218" s="6"/>
      <c r="FZM218" s="6"/>
      <c r="FZN218" s="6"/>
      <c r="FZO218" s="6"/>
      <c r="FZP218" s="6"/>
      <c r="FZQ218" s="6"/>
      <c r="FZR218" s="6"/>
      <c r="FZS218" s="6"/>
      <c r="FZT218" s="6"/>
      <c r="FZU218" s="6"/>
      <c r="FZV218" s="6"/>
      <c r="FZW218" s="6"/>
      <c r="FZX218" s="6"/>
      <c r="FZY218" s="6"/>
      <c r="FZZ218" s="6"/>
      <c r="GAA218" s="6"/>
      <c r="GAB218" s="6"/>
      <c r="GAC218" s="6"/>
      <c r="GAD218" s="6"/>
      <c r="GAE218" s="6"/>
      <c r="GAF218" s="6"/>
      <c r="GAG218" s="6"/>
      <c r="GAH218" s="6"/>
      <c r="GAI218" s="6"/>
      <c r="GAJ218" s="6"/>
      <c r="GAK218" s="6"/>
      <c r="GAL218" s="6"/>
      <c r="GAM218" s="6"/>
      <c r="GAN218" s="6"/>
      <c r="GAO218" s="6"/>
      <c r="GAP218" s="6"/>
      <c r="GAQ218" s="6"/>
      <c r="GAR218" s="6"/>
      <c r="GAS218" s="6"/>
      <c r="GAT218" s="6"/>
      <c r="GAU218" s="6"/>
      <c r="GAV218" s="6"/>
      <c r="GAW218" s="6"/>
      <c r="GAX218" s="6"/>
      <c r="GAY218" s="6"/>
      <c r="GAZ218" s="6"/>
      <c r="GBA218" s="6"/>
      <c r="GBB218" s="6"/>
      <c r="GBC218" s="6"/>
      <c r="GBD218" s="6"/>
      <c r="GBE218" s="6"/>
      <c r="GBF218" s="6"/>
      <c r="GBG218" s="6"/>
      <c r="GBH218" s="6"/>
      <c r="GBI218" s="6"/>
      <c r="GBJ218" s="6"/>
      <c r="GBK218" s="6"/>
      <c r="GBL218" s="6"/>
      <c r="GBM218" s="6"/>
      <c r="GBN218" s="6"/>
      <c r="GBO218" s="6"/>
      <c r="GBP218" s="6"/>
      <c r="GBQ218" s="6"/>
      <c r="GBR218" s="6"/>
      <c r="GBS218" s="6"/>
      <c r="GBT218" s="6"/>
      <c r="GBU218" s="6"/>
      <c r="GBV218" s="6"/>
      <c r="GBW218" s="6"/>
      <c r="GBX218" s="6"/>
      <c r="GBY218" s="6"/>
      <c r="GBZ218" s="6"/>
      <c r="GCA218" s="6"/>
      <c r="GCB218" s="6"/>
      <c r="GCC218" s="6"/>
      <c r="GCD218" s="6"/>
      <c r="GCE218" s="6"/>
      <c r="GCF218" s="6"/>
      <c r="GCG218" s="6"/>
      <c r="GCH218" s="6"/>
      <c r="GCI218" s="6"/>
      <c r="GCJ218" s="6"/>
      <c r="GCK218" s="6"/>
      <c r="GCL218" s="6"/>
      <c r="GCM218" s="6"/>
      <c r="GCN218" s="6"/>
      <c r="GCO218" s="6"/>
      <c r="GCP218" s="6"/>
      <c r="GCQ218" s="6"/>
      <c r="GCR218" s="6"/>
      <c r="GCS218" s="6"/>
      <c r="GCT218" s="6"/>
      <c r="GCU218" s="6"/>
      <c r="GCV218" s="6"/>
      <c r="GCW218" s="6"/>
      <c r="GCX218" s="6"/>
      <c r="GCY218" s="6"/>
      <c r="GCZ218" s="6"/>
      <c r="GDA218" s="6"/>
      <c r="GDB218" s="6"/>
      <c r="GDC218" s="6"/>
      <c r="GDD218" s="6"/>
      <c r="GDE218" s="6"/>
      <c r="GDF218" s="6"/>
      <c r="GDG218" s="6"/>
      <c r="GDH218" s="6"/>
      <c r="GDI218" s="6"/>
      <c r="GDJ218" s="6"/>
      <c r="GDK218" s="6"/>
      <c r="GDL218" s="6"/>
      <c r="GDM218" s="6"/>
      <c r="GDN218" s="6"/>
      <c r="GDO218" s="6"/>
      <c r="GDP218" s="6"/>
      <c r="GDQ218" s="6"/>
      <c r="GDR218" s="6"/>
      <c r="GDS218" s="6"/>
      <c r="GDT218" s="6"/>
      <c r="GDU218" s="6"/>
      <c r="GDV218" s="6"/>
      <c r="GDW218" s="6"/>
      <c r="GDX218" s="6"/>
      <c r="GDY218" s="6"/>
      <c r="GDZ218" s="6"/>
      <c r="GEA218" s="6"/>
      <c r="GEB218" s="6"/>
      <c r="GEC218" s="6"/>
      <c r="GED218" s="6"/>
      <c r="GEE218" s="6"/>
      <c r="GEF218" s="6"/>
      <c r="GEG218" s="6"/>
      <c r="GEH218" s="6"/>
      <c r="GEI218" s="6"/>
      <c r="GEJ218" s="6"/>
      <c r="GEK218" s="6"/>
      <c r="GEL218" s="6"/>
      <c r="GEM218" s="6"/>
      <c r="GEN218" s="6"/>
      <c r="GEO218" s="6"/>
      <c r="GEP218" s="6"/>
      <c r="GEQ218" s="6"/>
      <c r="GER218" s="6"/>
      <c r="GES218" s="6"/>
      <c r="GET218" s="6"/>
      <c r="GEU218" s="6"/>
      <c r="GEV218" s="6"/>
      <c r="GEW218" s="6"/>
      <c r="GEX218" s="6"/>
      <c r="GEY218" s="6"/>
      <c r="GEZ218" s="6"/>
      <c r="GFA218" s="6"/>
      <c r="GFB218" s="6"/>
      <c r="GFC218" s="6"/>
      <c r="GFD218" s="6"/>
      <c r="GFE218" s="6"/>
      <c r="GFF218" s="6"/>
      <c r="GFG218" s="6"/>
      <c r="GFH218" s="6"/>
      <c r="GFI218" s="6"/>
      <c r="GFJ218" s="6"/>
      <c r="GFK218" s="6"/>
      <c r="GFL218" s="6"/>
      <c r="GFM218" s="6"/>
      <c r="GFN218" s="6"/>
      <c r="GFO218" s="6"/>
      <c r="GFP218" s="6"/>
      <c r="GFQ218" s="6"/>
      <c r="GFR218" s="6"/>
      <c r="GFS218" s="6"/>
      <c r="GFT218" s="6"/>
      <c r="GFU218" s="6"/>
      <c r="GFV218" s="6"/>
      <c r="GFW218" s="6"/>
      <c r="GFX218" s="6"/>
      <c r="GFY218" s="6"/>
      <c r="GFZ218" s="6"/>
      <c r="GGA218" s="6"/>
      <c r="GGB218" s="6"/>
      <c r="GGC218" s="6"/>
      <c r="GGD218" s="6"/>
      <c r="GGE218" s="6"/>
      <c r="GGF218" s="6"/>
      <c r="GGG218" s="6"/>
      <c r="GGH218" s="6"/>
      <c r="GGI218" s="6"/>
      <c r="GGJ218" s="6"/>
      <c r="GGK218" s="6"/>
      <c r="GGL218" s="6"/>
      <c r="GGM218" s="6"/>
      <c r="GGN218" s="6"/>
      <c r="GGO218" s="6"/>
      <c r="GGP218" s="6"/>
      <c r="GGQ218" s="6"/>
      <c r="GGR218" s="6"/>
      <c r="GGS218" s="6"/>
      <c r="GGT218" s="6"/>
      <c r="GGU218" s="6"/>
      <c r="GGV218" s="6"/>
      <c r="GGW218" s="6"/>
      <c r="GGX218" s="6"/>
      <c r="GGY218" s="6"/>
      <c r="GGZ218" s="6"/>
      <c r="GHA218" s="6"/>
      <c r="GHB218" s="6"/>
      <c r="GHC218" s="6"/>
      <c r="GHD218" s="6"/>
      <c r="GHE218" s="6"/>
      <c r="GHF218" s="6"/>
      <c r="GHG218" s="6"/>
      <c r="GHH218" s="6"/>
      <c r="GHI218" s="6"/>
      <c r="GHJ218" s="6"/>
      <c r="GHK218" s="6"/>
      <c r="GHL218" s="6"/>
      <c r="GHM218" s="6"/>
      <c r="GHN218" s="6"/>
      <c r="GHO218" s="6"/>
      <c r="GHP218" s="6"/>
      <c r="GHQ218" s="6"/>
      <c r="GHR218" s="6"/>
      <c r="GHS218" s="6"/>
      <c r="GHT218" s="6"/>
      <c r="GHU218" s="6"/>
      <c r="GHV218" s="6"/>
      <c r="GHW218" s="6"/>
      <c r="GHX218" s="6"/>
      <c r="GHY218" s="6"/>
      <c r="GHZ218" s="6"/>
      <c r="GIA218" s="6"/>
      <c r="GIB218" s="6"/>
      <c r="GIC218" s="6"/>
      <c r="GID218" s="6"/>
      <c r="GIE218" s="6"/>
      <c r="GIF218" s="6"/>
      <c r="GIG218" s="6"/>
      <c r="GIH218" s="6"/>
      <c r="GII218" s="6"/>
      <c r="GIJ218" s="6"/>
      <c r="GIK218" s="6"/>
      <c r="GIL218" s="6"/>
      <c r="GIM218" s="6"/>
      <c r="GIN218" s="6"/>
      <c r="GIO218" s="6"/>
      <c r="GIP218" s="6"/>
      <c r="GIQ218" s="6"/>
      <c r="GIR218" s="6"/>
      <c r="GIS218" s="6"/>
      <c r="GIT218" s="6"/>
      <c r="GIU218" s="6"/>
      <c r="GIV218" s="6"/>
      <c r="GIW218" s="6"/>
      <c r="GIX218" s="6"/>
      <c r="GIY218" s="6"/>
      <c r="GIZ218" s="6"/>
      <c r="GJA218" s="6"/>
      <c r="GJB218" s="6"/>
      <c r="GJC218" s="6"/>
      <c r="GJD218" s="6"/>
      <c r="GJE218" s="6"/>
      <c r="GJF218" s="6"/>
      <c r="GJG218" s="6"/>
      <c r="GJH218" s="6"/>
      <c r="GJI218" s="6"/>
      <c r="GJJ218" s="6"/>
      <c r="GJK218" s="6"/>
      <c r="GJL218" s="6"/>
      <c r="GJM218" s="6"/>
      <c r="GJN218" s="6"/>
      <c r="GJO218" s="6"/>
      <c r="GJP218" s="6"/>
      <c r="GJQ218" s="6"/>
      <c r="GJR218" s="6"/>
      <c r="GJS218" s="6"/>
      <c r="GJT218" s="6"/>
      <c r="GJU218" s="6"/>
      <c r="GJV218" s="6"/>
      <c r="GJW218" s="6"/>
      <c r="GJX218" s="6"/>
      <c r="GJY218" s="6"/>
      <c r="GJZ218" s="6"/>
      <c r="GKA218" s="6"/>
      <c r="GKB218" s="6"/>
      <c r="GKC218" s="6"/>
      <c r="GKD218" s="6"/>
      <c r="GKE218" s="6"/>
      <c r="GKF218" s="6"/>
      <c r="GKG218" s="6"/>
      <c r="GKH218" s="6"/>
      <c r="GKI218" s="6"/>
      <c r="GKJ218" s="6"/>
      <c r="GKK218" s="6"/>
      <c r="GKL218" s="6"/>
      <c r="GKM218" s="6"/>
      <c r="GKN218" s="6"/>
      <c r="GKO218" s="6"/>
      <c r="GKP218" s="6"/>
      <c r="GKQ218" s="6"/>
      <c r="GKR218" s="6"/>
      <c r="GKS218" s="6"/>
      <c r="GKT218" s="6"/>
      <c r="GKU218" s="6"/>
      <c r="GKV218" s="6"/>
      <c r="GKW218" s="6"/>
      <c r="GKX218" s="6"/>
      <c r="GKY218" s="6"/>
      <c r="GKZ218" s="6"/>
      <c r="GLA218" s="6"/>
      <c r="GLB218" s="6"/>
      <c r="GLC218" s="6"/>
      <c r="GLD218" s="6"/>
      <c r="GLE218" s="6"/>
      <c r="GLF218" s="6"/>
      <c r="GLG218" s="6"/>
      <c r="GLH218" s="6"/>
      <c r="GLI218" s="6"/>
      <c r="GLJ218" s="6"/>
      <c r="GLK218" s="6"/>
      <c r="GLL218" s="6"/>
      <c r="GLM218" s="6"/>
      <c r="GLN218" s="6"/>
      <c r="GLO218" s="6"/>
      <c r="GLP218" s="6"/>
      <c r="GLQ218" s="6"/>
      <c r="GLR218" s="6"/>
      <c r="GLS218" s="6"/>
      <c r="GLT218" s="6"/>
      <c r="GLU218" s="6"/>
      <c r="GLV218" s="6"/>
      <c r="GLW218" s="6"/>
      <c r="GLX218" s="6"/>
      <c r="GLY218" s="6"/>
      <c r="GLZ218" s="6"/>
      <c r="GMA218" s="6"/>
      <c r="GMB218" s="6"/>
      <c r="GMC218" s="6"/>
      <c r="GMD218" s="6"/>
      <c r="GME218" s="6"/>
      <c r="GMF218" s="6"/>
      <c r="GMG218" s="6"/>
      <c r="GMH218" s="6"/>
      <c r="GMI218" s="6"/>
      <c r="GMJ218" s="6"/>
      <c r="GMK218" s="6"/>
      <c r="GML218" s="6"/>
      <c r="GMM218" s="6"/>
      <c r="GMN218" s="6"/>
      <c r="GMO218" s="6"/>
      <c r="GMP218" s="6"/>
      <c r="GMQ218" s="6"/>
      <c r="GMR218" s="6"/>
      <c r="GMS218" s="6"/>
      <c r="GMT218" s="6"/>
      <c r="GMU218" s="6"/>
      <c r="GMV218" s="6"/>
      <c r="GMW218" s="6"/>
      <c r="GMX218" s="6"/>
      <c r="GMY218" s="6"/>
      <c r="GMZ218" s="6"/>
      <c r="GNA218" s="6"/>
      <c r="GNB218" s="6"/>
      <c r="GNC218" s="6"/>
      <c r="GND218" s="6"/>
      <c r="GNE218" s="6"/>
      <c r="GNF218" s="6"/>
      <c r="GNG218" s="6"/>
      <c r="GNH218" s="6"/>
      <c r="GNI218" s="6"/>
      <c r="GNJ218" s="6"/>
      <c r="GNK218" s="6"/>
      <c r="GNL218" s="6"/>
      <c r="GNM218" s="6"/>
      <c r="GNN218" s="6"/>
      <c r="GNO218" s="6"/>
      <c r="GNP218" s="6"/>
      <c r="GNQ218" s="6"/>
      <c r="GNR218" s="6"/>
      <c r="GNS218" s="6"/>
      <c r="GNT218" s="6"/>
      <c r="GNU218" s="6"/>
      <c r="GNV218" s="6"/>
      <c r="GNW218" s="6"/>
      <c r="GNX218" s="6"/>
      <c r="GNY218" s="6"/>
      <c r="GNZ218" s="6"/>
      <c r="GOA218" s="6"/>
      <c r="GOB218" s="6"/>
      <c r="GOC218" s="6"/>
      <c r="GOD218" s="6"/>
      <c r="GOE218" s="6"/>
      <c r="GOF218" s="6"/>
      <c r="GOG218" s="6"/>
      <c r="GOH218" s="6"/>
      <c r="GOI218" s="6"/>
      <c r="GOJ218" s="6"/>
      <c r="GOK218" s="6"/>
      <c r="GOL218" s="6"/>
      <c r="GOM218" s="6"/>
      <c r="GON218" s="6"/>
      <c r="GOO218" s="6"/>
      <c r="GOP218" s="6"/>
      <c r="GOQ218" s="6"/>
      <c r="GOR218" s="6"/>
      <c r="GOS218" s="6"/>
      <c r="GOT218" s="6"/>
      <c r="GOU218" s="6"/>
      <c r="GOV218" s="6"/>
      <c r="GOW218" s="6"/>
      <c r="GOX218" s="6"/>
      <c r="GOY218" s="6"/>
      <c r="GOZ218" s="6"/>
      <c r="GPA218" s="6"/>
      <c r="GPB218" s="6"/>
      <c r="GPC218" s="6"/>
      <c r="GPD218" s="6"/>
      <c r="GPE218" s="6"/>
      <c r="GPF218" s="6"/>
      <c r="GPG218" s="6"/>
      <c r="GPH218" s="6"/>
      <c r="GPI218" s="6"/>
      <c r="GPJ218" s="6"/>
      <c r="GPK218" s="6"/>
      <c r="GPL218" s="6"/>
      <c r="GPM218" s="6"/>
      <c r="GPN218" s="6"/>
      <c r="GPO218" s="6"/>
      <c r="GPP218" s="6"/>
      <c r="GPQ218" s="6"/>
      <c r="GPR218" s="6"/>
      <c r="GPS218" s="6"/>
      <c r="GPT218" s="6"/>
      <c r="GPU218" s="6"/>
      <c r="GPV218" s="6"/>
      <c r="GPW218" s="6"/>
      <c r="GPX218" s="6"/>
      <c r="GPY218" s="6"/>
      <c r="GPZ218" s="6"/>
      <c r="GQA218" s="6"/>
      <c r="GQB218" s="6"/>
      <c r="GQC218" s="6"/>
      <c r="GQD218" s="6"/>
      <c r="GQE218" s="6"/>
      <c r="GQF218" s="6"/>
      <c r="GQG218" s="6"/>
      <c r="GQH218" s="6"/>
      <c r="GQI218" s="6"/>
      <c r="GQJ218" s="6"/>
      <c r="GQK218" s="6"/>
      <c r="GQL218" s="6"/>
      <c r="GQM218" s="6"/>
      <c r="GQN218" s="6"/>
      <c r="GQO218" s="6"/>
      <c r="GQP218" s="6"/>
      <c r="GQQ218" s="6"/>
      <c r="GQR218" s="6"/>
      <c r="GQS218" s="6"/>
      <c r="GQT218" s="6"/>
      <c r="GQU218" s="6"/>
      <c r="GQV218" s="6"/>
      <c r="GQW218" s="6"/>
      <c r="GQX218" s="6"/>
      <c r="GQY218" s="6"/>
      <c r="GQZ218" s="6"/>
      <c r="GRA218" s="6"/>
      <c r="GRB218" s="6"/>
      <c r="GRC218" s="6"/>
      <c r="GRD218" s="6"/>
      <c r="GRE218" s="6"/>
      <c r="GRF218" s="6"/>
      <c r="GRG218" s="6"/>
      <c r="GRH218" s="6"/>
      <c r="GRI218" s="6"/>
      <c r="GRJ218" s="6"/>
      <c r="GRK218" s="6"/>
      <c r="GRL218" s="6"/>
      <c r="GRM218" s="6"/>
      <c r="GRN218" s="6"/>
      <c r="GRO218" s="6"/>
      <c r="GRP218" s="6"/>
      <c r="GRQ218" s="6"/>
      <c r="GRR218" s="6"/>
      <c r="GRS218" s="6"/>
      <c r="GRT218" s="6"/>
      <c r="GRU218" s="6"/>
      <c r="GRV218" s="6"/>
      <c r="GRW218" s="6"/>
      <c r="GRX218" s="6"/>
      <c r="GRY218" s="6"/>
      <c r="GRZ218" s="6"/>
      <c r="GSA218" s="6"/>
      <c r="GSB218" s="6"/>
      <c r="GSC218" s="6"/>
      <c r="GSD218" s="6"/>
      <c r="GSE218" s="6"/>
      <c r="GSF218" s="6"/>
      <c r="GSG218" s="6"/>
      <c r="GSH218" s="6"/>
      <c r="GSI218" s="6"/>
      <c r="GSJ218" s="6"/>
      <c r="GSK218" s="6"/>
      <c r="GSL218" s="6"/>
      <c r="GSM218" s="6"/>
      <c r="GSN218" s="6"/>
      <c r="GSO218" s="6"/>
      <c r="GSP218" s="6"/>
      <c r="GSQ218" s="6"/>
      <c r="GSR218" s="6"/>
      <c r="GSS218" s="6"/>
      <c r="GST218" s="6"/>
      <c r="GSU218" s="6"/>
      <c r="GSV218" s="6"/>
      <c r="GSW218" s="6"/>
      <c r="GSX218" s="6"/>
      <c r="GSY218" s="6"/>
      <c r="GSZ218" s="6"/>
      <c r="GTA218" s="6"/>
      <c r="GTB218" s="6"/>
      <c r="GTC218" s="6"/>
      <c r="GTD218" s="6"/>
      <c r="GTE218" s="6"/>
      <c r="GTF218" s="6"/>
      <c r="GTG218" s="6"/>
      <c r="GTH218" s="6"/>
      <c r="GTI218" s="6"/>
      <c r="GTJ218" s="6"/>
      <c r="GTK218" s="6"/>
      <c r="GTL218" s="6"/>
      <c r="GTM218" s="6"/>
      <c r="GTN218" s="6"/>
      <c r="GTO218" s="6"/>
      <c r="GTP218" s="6"/>
      <c r="GTQ218" s="6"/>
      <c r="GTR218" s="6"/>
      <c r="GTS218" s="6"/>
      <c r="GTT218" s="6"/>
      <c r="GTU218" s="6"/>
      <c r="GTV218" s="6"/>
      <c r="GTW218" s="6"/>
      <c r="GTX218" s="6"/>
      <c r="GTY218" s="6"/>
      <c r="GTZ218" s="6"/>
      <c r="GUA218" s="6"/>
      <c r="GUB218" s="6"/>
      <c r="GUC218" s="6"/>
      <c r="GUD218" s="6"/>
      <c r="GUE218" s="6"/>
      <c r="GUF218" s="6"/>
      <c r="GUG218" s="6"/>
      <c r="GUH218" s="6"/>
      <c r="GUI218" s="6"/>
      <c r="GUJ218" s="6"/>
      <c r="GUK218" s="6"/>
      <c r="GUL218" s="6"/>
      <c r="GUM218" s="6"/>
      <c r="GUN218" s="6"/>
      <c r="GUO218" s="6"/>
      <c r="GUP218" s="6"/>
      <c r="GUQ218" s="6"/>
      <c r="GUR218" s="6"/>
      <c r="GUS218" s="6"/>
      <c r="GUT218" s="6"/>
      <c r="GUU218" s="6"/>
      <c r="GUV218" s="6"/>
      <c r="GUW218" s="6"/>
      <c r="GUX218" s="6"/>
      <c r="GUY218" s="6"/>
      <c r="GUZ218" s="6"/>
      <c r="GVA218" s="6"/>
      <c r="GVB218" s="6"/>
      <c r="GVC218" s="6"/>
      <c r="GVD218" s="6"/>
      <c r="GVE218" s="6"/>
      <c r="GVF218" s="6"/>
      <c r="GVG218" s="6"/>
      <c r="GVH218" s="6"/>
      <c r="GVI218" s="6"/>
      <c r="GVJ218" s="6"/>
      <c r="GVK218" s="6"/>
      <c r="GVL218" s="6"/>
      <c r="GVM218" s="6"/>
      <c r="GVN218" s="6"/>
      <c r="GVO218" s="6"/>
      <c r="GVP218" s="6"/>
      <c r="GVQ218" s="6"/>
      <c r="GVR218" s="6"/>
      <c r="GVS218" s="6"/>
      <c r="GVT218" s="6"/>
      <c r="GVU218" s="6"/>
      <c r="GVV218" s="6"/>
      <c r="GVW218" s="6"/>
      <c r="GVX218" s="6"/>
      <c r="GVY218" s="6"/>
      <c r="GVZ218" s="6"/>
      <c r="GWA218" s="6"/>
      <c r="GWB218" s="6"/>
      <c r="GWC218" s="6"/>
      <c r="GWD218" s="6"/>
      <c r="GWE218" s="6"/>
      <c r="GWF218" s="6"/>
      <c r="GWG218" s="6"/>
      <c r="GWH218" s="6"/>
      <c r="GWI218" s="6"/>
      <c r="GWJ218" s="6"/>
      <c r="GWK218" s="6"/>
      <c r="GWL218" s="6"/>
      <c r="GWM218" s="6"/>
      <c r="GWN218" s="6"/>
      <c r="GWO218" s="6"/>
      <c r="GWP218" s="6"/>
      <c r="GWQ218" s="6"/>
      <c r="GWR218" s="6"/>
      <c r="GWS218" s="6"/>
      <c r="GWT218" s="6"/>
      <c r="GWU218" s="6"/>
      <c r="GWV218" s="6"/>
      <c r="GWW218" s="6"/>
      <c r="GWX218" s="6"/>
      <c r="GWY218" s="6"/>
      <c r="GWZ218" s="6"/>
      <c r="GXA218" s="6"/>
      <c r="GXB218" s="6"/>
      <c r="GXC218" s="6"/>
      <c r="GXD218" s="6"/>
      <c r="GXE218" s="6"/>
      <c r="GXF218" s="6"/>
      <c r="GXG218" s="6"/>
      <c r="GXH218" s="6"/>
      <c r="GXI218" s="6"/>
      <c r="GXJ218" s="6"/>
      <c r="GXK218" s="6"/>
      <c r="GXL218" s="6"/>
      <c r="GXM218" s="6"/>
      <c r="GXN218" s="6"/>
      <c r="GXO218" s="6"/>
      <c r="GXP218" s="6"/>
      <c r="GXQ218" s="6"/>
      <c r="GXR218" s="6"/>
      <c r="GXS218" s="6"/>
      <c r="GXT218" s="6"/>
      <c r="GXU218" s="6"/>
      <c r="GXV218" s="6"/>
      <c r="GXW218" s="6"/>
      <c r="GXX218" s="6"/>
      <c r="GXY218" s="6"/>
      <c r="GXZ218" s="6"/>
      <c r="GYA218" s="6"/>
      <c r="GYB218" s="6"/>
      <c r="GYC218" s="6"/>
      <c r="GYD218" s="6"/>
      <c r="GYE218" s="6"/>
      <c r="GYF218" s="6"/>
      <c r="GYG218" s="6"/>
      <c r="GYH218" s="6"/>
      <c r="GYI218" s="6"/>
      <c r="GYJ218" s="6"/>
      <c r="GYK218" s="6"/>
      <c r="GYL218" s="6"/>
      <c r="GYM218" s="6"/>
      <c r="GYN218" s="6"/>
      <c r="GYO218" s="6"/>
      <c r="GYP218" s="6"/>
      <c r="GYQ218" s="6"/>
      <c r="GYR218" s="6"/>
      <c r="GYS218" s="6"/>
      <c r="GYT218" s="6"/>
      <c r="GYU218" s="6"/>
      <c r="GYV218" s="6"/>
      <c r="GYW218" s="6"/>
      <c r="GYX218" s="6"/>
      <c r="GYY218" s="6"/>
      <c r="GYZ218" s="6"/>
      <c r="GZA218" s="6"/>
      <c r="GZB218" s="6"/>
      <c r="GZC218" s="6"/>
      <c r="GZD218" s="6"/>
      <c r="GZE218" s="6"/>
      <c r="GZF218" s="6"/>
      <c r="GZG218" s="6"/>
      <c r="GZH218" s="6"/>
      <c r="GZI218" s="6"/>
      <c r="GZJ218" s="6"/>
      <c r="GZK218" s="6"/>
      <c r="GZL218" s="6"/>
      <c r="GZM218" s="6"/>
      <c r="GZN218" s="6"/>
      <c r="GZO218" s="6"/>
      <c r="GZP218" s="6"/>
      <c r="GZQ218" s="6"/>
      <c r="GZR218" s="6"/>
      <c r="GZS218" s="6"/>
      <c r="GZT218" s="6"/>
      <c r="GZU218" s="6"/>
      <c r="GZV218" s="6"/>
      <c r="GZW218" s="6"/>
      <c r="GZX218" s="6"/>
      <c r="GZY218" s="6"/>
      <c r="GZZ218" s="6"/>
      <c r="HAA218" s="6"/>
      <c r="HAB218" s="6"/>
      <c r="HAC218" s="6"/>
      <c r="HAD218" s="6"/>
      <c r="HAE218" s="6"/>
      <c r="HAF218" s="6"/>
      <c r="HAG218" s="6"/>
      <c r="HAH218" s="6"/>
      <c r="HAI218" s="6"/>
      <c r="HAJ218" s="6"/>
      <c r="HAK218" s="6"/>
      <c r="HAL218" s="6"/>
      <c r="HAM218" s="6"/>
      <c r="HAN218" s="6"/>
      <c r="HAO218" s="6"/>
      <c r="HAP218" s="6"/>
      <c r="HAQ218" s="6"/>
      <c r="HAR218" s="6"/>
      <c r="HAS218" s="6"/>
      <c r="HAT218" s="6"/>
      <c r="HAU218" s="6"/>
      <c r="HAV218" s="6"/>
      <c r="HAW218" s="6"/>
      <c r="HAX218" s="6"/>
      <c r="HAY218" s="6"/>
      <c r="HAZ218" s="6"/>
      <c r="HBA218" s="6"/>
      <c r="HBB218" s="6"/>
      <c r="HBC218" s="6"/>
      <c r="HBD218" s="6"/>
      <c r="HBE218" s="6"/>
      <c r="HBF218" s="6"/>
      <c r="HBG218" s="6"/>
      <c r="HBH218" s="6"/>
      <c r="HBI218" s="6"/>
      <c r="HBJ218" s="6"/>
      <c r="HBK218" s="6"/>
      <c r="HBL218" s="6"/>
      <c r="HBM218" s="6"/>
      <c r="HBN218" s="6"/>
      <c r="HBO218" s="6"/>
      <c r="HBP218" s="6"/>
      <c r="HBQ218" s="6"/>
      <c r="HBR218" s="6"/>
      <c r="HBS218" s="6"/>
      <c r="HBT218" s="6"/>
      <c r="HBU218" s="6"/>
      <c r="HBV218" s="6"/>
      <c r="HBW218" s="6"/>
      <c r="HBX218" s="6"/>
      <c r="HBY218" s="6"/>
      <c r="HBZ218" s="6"/>
      <c r="HCA218" s="6"/>
      <c r="HCB218" s="6"/>
      <c r="HCC218" s="6"/>
      <c r="HCD218" s="6"/>
      <c r="HCE218" s="6"/>
      <c r="HCF218" s="6"/>
      <c r="HCG218" s="6"/>
      <c r="HCH218" s="6"/>
      <c r="HCI218" s="6"/>
      <c r="HCJ218" s="6"/>
      <c r="HCK218" s="6"/>
      <c r="HCL218" s="6"/>
      <c r="HCM218" s="6"/>
      <c r="HCN218" s="6"/>
      <c r="HCO218" s="6"/>
      <c r="HCP218" s="6"/>
      <c r="HCQ218" s="6"/>
      <c r="HCR218" s="6"/>
      <c r="HCS218" s="6"/>
      <c r="HCT218" s="6"/>
      <c r="HCU218" s="6"/>
      <c r="HCV218" s="6"/>
      <c r="HCW218" s="6"/>
      <c r="HCX218" s="6"/>
      <c r="HCY218" s="6"/>
      <c r="HCZ218" s="6"/>
      <c r="HDA218" s="6"/>
      <c r="HDB218" s="6"/>
      <c r="HDC218" s="6"/>
      <c r="HDD218" s="6"/>
      <c r="HDE218" s="6"/>
      <c r="HDF218" s="6"/>
      <c r="HDG218" s="6"/>
      <c r="HDH218" s="6"/>
      <c r="HDI218" s="6"/>
      <c r="HDJ218" s="6"/>
      <c r="HDK218" s="6"/>
      <c r="HDL218" s="6"/>
      <c r="HDM218" s="6"/>
      <c r="HDN218" s="6"/>
      <c r="HDO218" s="6"/>
      <c r="HDP218" s="6"/>
      <c r="HDQ218" s="6"/>
      <c r="HDR218" s="6"/>
      <c r="HDS218" s="6"/>
      <c r="HDT218" s="6"/>
      <c r="HDU218" s="6"/>
      <c r="HDV218" s="6"/>
      <c r="HDW218" s="6"/>
      <c r="HDX218" s="6"/>
      <c r="HDY218" s="6"/>
      <c r="HDZ218" s="6"/>
      <c r="HEA218" s="6"/>
      <c r="HEB218" s="6"/>
      <c r="HEC218" s="6"/>
      <c r="HED218" s="6"/>
      <c r="HEE218" s="6"/>
      <c r="HEF218" s="6"/>
      <c r="HEG218" s="6"/>
      <c r="HEH218" s="6"/>
      <c r="HEI218" s="6"/>
      <c r="HEJ218" s="6"/>
      <c r="HEK218" s="6"/>
      <c r="HEL218" s="6"/>
      <c r="HEM218" s="6"/>
      <c r="HEN218" s="6"/>
      <c r="HEO218" s="6"/>
      <c r="HEP218" s="6"/>
      <c r="HEQ218" s="6"/>
      <c r="HER218" s="6"/>
      <c r="HES218" s="6"/>
      <c r="HET218" s="6"/>
      <c r="HEU218" s="6"/>
      <c r="HEV218" s="6"/>
      <c r="HEW218" s="6"/>
      <c r="HEX218" s="6"/>
      <c r="HEY218" s="6"/>
      <c r="HEZ218" s="6"/>
      <c r="HFA218" s="6"/>
      <c r="HFB218" s="6"/>
      <c r="HFC218" s="6"/>
      <c r="HFD218" s="6"/>
      <c r="HFE218" s="6"/>
      <c r="HFF218" s="6"/>
      <c r="HFG218" s="6"/>
      <c r="HFH218" s="6"/>
      <c r="HFI218" s="6"/>
      <c r="HFJ218" s="6"/>
      <c r="HFK218" s="6"/>
      <c r="HFL218" s="6"/>
      <c r="HFM218" s="6"/>
      <c r="HFN218" s="6"/>
      <c r="HFO218" s="6"/>
      <c r="HFP218" s="6"/>
      <c r="HFQ218" s="6"/>
      <c r="HFR218" s="6"/>
      <c r="HFS218" s="6"/>
      <c r="HFT218" s="6"/>
      <c r="HFU218" s="6"/>
      <c r="HFV218" s="6"/>
      <c r="HFW218" s="6"/>
      <c r="HFX218" s="6"/>
      <c r="HFY218" s="6"/>
      <c r="HFZ218" s="6"/>
      <c r="HGA218" s="6"/>
      <c r="HGB218" s="6"/>
      <c r="HGC218" s="6"/>
      <c r="HGD218" s="6"/>
      <c r="HGE218" s="6"/>
      <c r="HGF218" s="6"/>
      <c r="HGG218" s="6"/>
      <c r="HGH218" s="6"/>
      <c r="HGI218" s="6"/>
      <c r="HGJ218" s="6"/>
      <c r="HGK218" s="6"/>
      <c r="HGL218" s="6"/>
      <c r="HGM218" s="6"/>
      <c r="HGN218" s="6"/>
      <c r="HGO218" s="6"/>
      <c r="HGP218" s="6"/>
      <c r="HGQ218" s="6"/>
      <c r="HGR218" s="6"/>
      <c r="HGS218" s="6"/>
      <c r="HGT218" s="6"/>
      <c r="HGU218" s="6"/>
      <c r="HGV218" s="6"/>
      <c r="HGW218" s="6"/>
      <c r="HGX218" s="6"/>
      <c r="HGY218" s="6"/>
      <c r="HGZ218" s="6"/>
      <c r="HHA218" s="6"/>
      <c r="HHB218" s="6"/>
      <c r="HHC218" s="6"/>
      <c r="HHD218" s="6"/>
      <c r="HHE218" s="6"/>
      <c r="HHF218" s="6"/>
      <c r="HHG218" s="6"/>
      <c r="HHH218" s="6"/>
      <c r="HHI218" s="6"/>
      <c r="HHJ218" s="6"/>
      <c r="HHK218" s="6"/>
      <c r="HHL218" s="6"/>
      <c r="HHM218" s="6"/>
      <c r="HHN218" s="6"/>
      <c r="HHO218" s="6"/>
      <c r="HHP218" s="6"/>
      <c r="HHQ218" s="6"/>
      <c r="HHR218" s="6"/>
      <c r="HHS218" s="6"/>
      <c r="HHT218" s="6"/>
      <c r="HHU218" s="6"/>
      <c r="HHV218" s="6"/>
      <c r="HHW218" s="6"/>
      <c r="HHX218" s="6"/>
      <c r="HHY218" s="6"/>
      <c r="HHZ218" s="6"/>
      <c r="HIA218" s="6"/>
      <c r="HIB218" s="6"/>
      <c r="HIC218" s="6"/>
      <c r="HID218" s="6"/>
      <c r="HIE218" s="6"/>
      <c r="HIF218" s="6"/>
      <c r="HIG218" s="6"/>
      <c r="HIH218" s="6"/>
      <c r="HII218" s="6"/>
      <c r="HIJ218" s="6"/>
      <c r="HIK218" s="6"/>
      <c r="HIL218" s="6"/>
      <c r="HIM218" s="6"/>
      <c r="HIN218" s="6"/>
      <c r="HIO218" s="6"/>
      <c r="HIP218" s="6"/>
      <c r="HIQ218" s="6"/>
      <c r="HIR218" s="6"/>
      <c r="HIS218" s="6"/>
      <c r="HIT218" s="6"/>
      <c r="HIU218" s="6"/>
      <c r="HIV218" s="6"/>
      <c r="HIW218" s="6"/>
      <c r="HIX218" s="6"/>
      <c r="HIY218" s="6"/>
      <c r="HIZ218" s="6"/>
      <c r="HJA218" s="6"/>
      <c r="HJB218" s="6"/>
      <c r="HJC218" s="6"/>
      <c r="HJD218" s="6"/>
      <c r="HJE218" s="6"/>
      <c r="HJF218" s="6"/>
      <c r="HJG218" s="6"/>
      <c r="HJH218" s="6"/>
      <c r="HJI218" s="6"/>
      <c r="HJJ218" s="6"/>
      <c r="HJK218" s="6"/>
      <c r="HJL218" s="6"/>
      <c r="HJM218" s="6"/>
      <c r="HJN218" s="6"/>
      <c r="HJO218" s="6"/>
      <c r="HJP218" s="6"/>
      <c r="HJQ218" s="6"/>
      <c r="HJR218" s="6"/>
      <c r="HJS218" s="6"/>
      <c r="HJT218" s="6"/>
      <c r="HJU218" s="6"/>
      <c r="HJV218" s="6"/>
      <c r="HJW218" s="6"/>
      <c r="HJX218" s="6"/>
      <c r="HJY218" s="6"/>
      <c r="HJZ218" s="6"/>
      <c r="HKA218" s="6"/>
      <c r="HKB218" s="6"/>
      <c r="HKC218" s="6"/>
      <c r="HKD218" s="6"/>
      <c r="HKE218" s="6"/>
      <c r="HKF218" s="6"/>
      <c r="HKG218" s="6"/>
      <c r="HKH218" s="6"/>
      <c r="HKI218" s="6"/>
      <c r="HKJ218" s="6"/>
      <c r="HKK218" s="6"/>
      <c r="HKL218" s="6"/>
      <c r="HKM218" s="6"/>
      <c r="HKN218" s="6"/>
      <c r="HKO218" s="6"/>
      <c r="HKP218" s="6"/>
      <c r="HKQ218" s="6"/>
      <c r="HKR218" s="6"/>
      <c r="HKS218" s="6"/>
      <c r="HKT218" s="6"/>
      <c r="HKU218" s="6"/>
      <c r="HKV218" s="6"/>
      <c r="HKW218" s="6"/>
      <c r="HKX218" s="6"/>
      <c r="HKY218" s="6"/>
      <c r="HKZ218" s="6"/>
      <c r="HLA218" s="6"/>
      <c r="HLB218" s="6"/>
      <c r="HLC218" s="6"/>
      <c r="HLD218" s="6"/>
      <c r="HLE218" s="6"/>
      <c r="HLF218" s="6"/>
      <c r="HLG218" s="6"/>
      <c r="HLH218" s="6"/>
      <c r="HLI218" s="6"/>
      <c r="HLJ218" s="6"/>
      <c r="HLK218" s="6"/>
      <c r="HLL218" s="6"/>
      <c r="HLM218" s="6"/>
      <c r="HLN218" s="6"/>
      <c r="HLO218" s="6"/>
      <c r="HLP218" s="6"/>
      <c r="HLQ218" s="6"/>
      <c r="HLR218" s="6"/>
      <c r="HLS218" s="6"/>
      <c r="HLT218" s="6"/>
      <c r="HLU218" s="6"/>
      <c r="HLV218" s="6"/>
      <c r="HLW218" s="6"/>
      <c r="HLX218" s="6"/>
      <c r="HLY218" s="6"/>
      <c r="HLZ218" s="6"/>
      <c r="HMA218" s="6"/>
      <c r="HMB218" s="6"/>
      <c r="HMC218" s="6"/>
      <c r="HMD218" s="6"/>
      <c r="HME218" s="6"/>
      <c r="HMF218" s="6"/>
      <c r="HMG218" s="6"/>
      <c r="HMH218" s="6"/>
      <c r="HMI218" s="6"/>
      <c r="HMJ218" s="6"/>
      <c r="HMK218" s="6"/>
      <c r="HML218" s="6"/>
      <c r="HMM218" s="6"/>
      <c r="HMN218" s="6"/>
      <c r="HMO218" s="6"/>
      <c r="HMP218" s="6"/>
      <c r="HMQ218" s="6"/>
      <c r="HMR218" s="6"/>
      <c r="HMS218" s="6"/>
      <c r="HMT218" s="6"/>
      <c r="HMU218" s="6"/>
      <c r="HMV218" s="6"/>
      <c r="HMW218" s="6"/>
      <c r="HMX218" s="6"/>
      <c r="HMY218" s="6"/>
      <c r="HMZ218" s="6"/>
      <c r="HNA218" s="6"/>
      <c r="HNB218" s="6"/>
      <c r="HNC218" s="6"/>
      <c r="HND218" s="6"/>
      <c r="HNE218" s="6"/>
      <c r="HNF218" s="6"/>
      <c r="HNG218" s="6"/>
      <c r="HNH218" s="6"/>
      <c r="HNI218" s="6"/>
      <c r="HNJ218" s="6"/>
      <c r="HNK218" s="6"/>
      <c r="HNL218" s="6"/>
      <c r="HNM218" s="6"/>
      <c r="HNN218" s="6"/>
      <c r="HNO218" s="6"/>
      <c r="HNP218" s="6"/>
      <c r="HNQ218" s="6"/>
      <c r="HNR218" s="6"/>
      <c r="HNS218" s="6"/>
      <c r="HNT218" s="6"/>
      <c r="HNU218" s="6"/>
      <c r="HNV218" s="6"/>
      <c r="HNW218" s="6"/>
      <c r="HNX218" s="6"/>
      <c r="HNY218" s="6"/>
      <c r="HNZ218" s="6"/>
      <c r="HOA218" s="6"/>
      <c r="HOB218" s="6"/>
      <c r="HOC218" s="6"/>
      <c r="HOD218" s="6"/>
      <c r="HOE218" s="6"/>
      <c r="HOF218" s="6"/>
      <c r="HOG218" s="6"/>
      <c r="HOH218" s="6"/>
      <c r="HOI218" s="6"/>
      <c r="HOJ218" s="6"/>
      <c r="HOK218" s="6"/>
      <c r="HOL218" s="6"/>
      <c r="HOM218" s="6"/>
      <c r="HON218" s="6"/>
      <c r="HOO218" s="6"/>
      <c r="HOP218" s="6"/>
      <c r="HOQ218" s="6"/>
      <c r="HOR218" s="6"/>
      <c r="HOS218" s="6"/>
      <c r="HOT218" s="6"/>
      <c r="HOU218" s="6"/>
      <c r="HOV218" s="6"/>
      <c r="HOW218" s="6"/>
      <c r="HOX218" s="6"/>
      <c r="HOY218" s="6"/>
      <c r="HOZ218" s="6"/>
      <c r="HPA218" s="6"/>
      <c r="HPB218" s="6"/>
      <c r="HPC218" s="6"/>
      <c r="HPD218" s="6"/>
      <c r="HPE218" s="6"/>
      <c r="HPF218" s="6"/>
      <c r="HPG218" s="6"/>
      <c r="HPH218" s="6"/>
      <c r="HPI218" s="6"/>
      <c r="HPJ218" s="6"/>
      <c r="HPK218" s="6"/>
      <c r="HPL218" s="6"/>
      <c r="HPM218" s="6"/>
      <c r="HPN218" s="6"/>
      <c r="HPO218" s="6"/>
      <c r="HPP218" s="6"/>
      <c r="HPQ218" s="6"/>
      <c r="HPR218" s="6"/>
      <c r="HPS218" s="6"/>
      <c r="HPT218" s="6"/>
      <c r="HPU218" s="6"/>
      <c r="HPV218" s="6"/>
      <c r="HPW218" s="6"/>
      <c r="HPX218" s="6"/>
      <c r="HPY218" s="6"/>
      <c r="HPZ218" s="6"/>
      <c r="HQA218" s="6"/>
      <c r="HQB218" s="6"/>
      <c r="HQC218" s="6"/>
      <c r="HQD218" s="6"/>
      <c r="HQE218" s="6"/>
      <c r="HQF218" s="6"/>
      <c r="HQG218" s="6"/>
      <c r="HQH218" s="6"/>
      <c r="HQI218" s="6"/>
      <c r="HQJ218" s="6"/>
      <c r="HQK218" s="6"/>
      <c r="HQL218" s="6"/>
      <c r="HQM218" s="6"/>
      <c r="HQN218" s="6"/>
      <c r="HQO218" s="6"/>
      <c r="HQP218" s="6"/>
      <c r="HQQ218" s="6"/>
      <c r="HQR218" s="6"/>
      <c r="HQS218" s="6"/>
      <c r="HQT218" s="6"/>
      <c r="HQU218" s="6"/>
      <c r="HQV218" s="6"/>
      <c r="HQW218" s="6"/>
      <c r="HQX218" s="6"/>
      <c r="HQY218" s="6"/>
      <c r="HQZ218" s="6"/>
      <c r="HRA218" s="6"/>
      <c r="HRB218" s="6"/>
      <c r="HRC218" s="6"/>
      <c r="HRD218" s="6"/>
      <c r="HRE218" s="6"/>
      <c r="HRF218" s="6"/>
      <c r="HRG218" s="6"/>
      <c r="HRH218" s="6"/>
      <c r="HRI218" s="6"/>
      <c r="HRJ218" s="6"/>
      <c r="HRK218" s="6"/>
      <c r="HRL218" s="6"/>
      <c r="HRM218" s="6"/>
      <c r="HRN218" s="6"/>
      <c r="HRO218" s="6"/>
      <c r="HRP218" s="6"/>
      <c r="HRQ218" s="6"/>
      <c r="HRR218" s="6"/>
      <c r="HRS218" s="6"/>
      <c r="HRT218" s="6"/>
      <c r="HRU218" s="6"/>
      <c r="HRV218" s="6"/>
      <c r="HRW218" s="6"/>
      <c r="HRX218" s="6"/>
      <c r="HRY218" s="6"/>
      <c r="HRZ218" s="6"/>
      <c r="HSA218" s="6"/>
      <c r="HSB218" s="6"/>
      <c r="HSC218" s="6"/>
      <c r="HSD218" s="6"/>
      <c r="HSE218" s="6"/>
      <c r="HSF218" s="6"/>
      <c r="HSG218" s="6"/>
      <c r="HSH218" s="6"/>
      <c r="HSI218" s="6"/>
      <c r="HSJ218" s="6"/>
      <c r="HSK218" s="6"/>
      <c r="HSL218" s="6"/>
      <c r="HSM218" s="6"/>
      <c r="HSN218" s="6"/>
      <c r="HSO218" s="6"/>
      <c r="HSP218" s="6"/>
      <c r="HSQ218" s="6"/>
      <c r="HSR218" s="6"/>
      <c r="HSS218" s="6"/>
      <c r="HST218" s="6"/>
      <c r="HSU218" s="6"/>
      <c r="HSV218" s="6"/>
      <c r="HSW218" s="6"/>
      <c r="HSX218" s="6"/>
      <c r="HSY218" s="6"/>
      <c r="HSZ218" s="6"/>
      <c r="HTA218" s="6"/>
      <c r="HTB218" s="6"/>
      <c r="HTC218" s="6"/>
      <c r="HTD218" s="6"/>
      <c r="HTE218" s="6"/>
      <c r="HTF218" s="6"/>
      <c r="HTG218" s="6"/>
      <c r="HTH218" s="6"/>
      <c r="HTI218" s="6"/>
      <c r="HTJ218" s="6"/>
      <c r="HTK218" s="6"/>
      <c r="HTL218" s="6"/>
      <c r="HTM218" s="6"/>
      <c r="HTN218" s="6"/>
      <c r="HTO218" s="6"/>
      <c r="HTP218" s="6"/>
      <c r="HTQ218" s="6"/>
      <c r="HTR218" s="6"/>
      <c r="HTS218" s="6"/>
      <c r="HTT218" s="6"/>
      <c r="HTU218" s="6"/>
      <c r="HTV218" s="6"/>
      <c r="HTW218" s="6"/>
      <c r="HTX218" s="6"/>
      <c r="HTY218" s="6"/>
      <c r="HTZ218" s="6"/>
      <c r="HUA218" s="6"/>
      <c r="HUB218" s="6"/>
      <c r="HUC218" s="6"/>
      <c r="HUD218" s="6"/>
      <c r="HUE218" s="6"/>
      <c r="HUF218" s="6"/>
      <c r="HUG218" s="6"/>
      <c r="HUH218" s="6"/>
      <c r="HUI218" s="6"/>
      <c r="HUJ218" s="6"/>
      <c r="HUK218" s="6"/>
      <c r="HUL218" s="6"/>
      <c r="HUM218" s="6"/>
      <c r="HUN218" s="6"/>
      <c r="HUO218" s="6"/>
      <c r="HUP218" s="6"/>
      <c r="HUQ218" s="6"/>
      <c r="HUR218" s="6"/>
      <c r="HUS218" s="6"/>
      <c r="HUT218" s="6"/>
      <c r="HUU218" s="6"/>
      <c r="HUV218" s="6"/>
      <c r="HUW218" s="6"/>
      <c r="HUX218" s="6"/>
      <c r="HUY218" s="6"/>
      <c r="HUZ218" s="6"/>
      <c r="HVA218" s="6"/>
      <c r="HVB218" s="6"/>
      <c r="HVC218" s="6"/>
      <c r="HVD218" s="6"/>
      <c r="HVE218" s="6"/>
      <c r="HVF218" s="6"/>
      <c r="HVG218" s="6"/>
      <c r="HVH218" s="6"/>
      <c r="HVI218" s="6"/>
      <c r="HVJ218" s="6"/>
      <c r="HVK218" s="6"/>
      <c r="HVL218" s="6"/>
      <c r="HVM218" s="6"/>
      <c r="HVN218" s="6"/>
      <c r="HVO218" s="6"/>
      <c r="HVP218" s="6"/>
      <c r="HVQ218" s="6"/>
      <c r="HVR218" s="6"/>
      <c r="HVS218" s="6"/>
      <c r="HVT218" s="6"/>
      <c r="HVU218" s="6"/>
      <c r="HVV218" s="6"/>
      <c r="HVW218" s="6"/>
      <c r="HVX218" s="6"/>
      <c r="HVY218" s="6"/>
      <c r="HVZ218" s="6"/>
      <c r="HWA218" s="6"/>
      <c r="HWB218" s="6"/>
      <c r="HWC218" s="6"/>
      <c r="HWD218" s="6"/>
      <c r="HWE218" s="6"/>
      <c r="HWF218" s="6"/>
      <c r="HWG218" s="6"/>
      <c r="HWH218" s="6"/>
      <c r="HWI218" s="6"/>
      <c r="HWJ218" s="6"/>
      <c r="HWK218" s="6"/>
      <c r="HWL218" s="6"/>
      <c r="HWM218" s="6"/>
      <c r="HWN218" s="6"/>
      <c r="HWO218" s="6"/>
      <c r="HWP218" s="6"/>
      <c r="HWQ218" s="6"/>
      <c r="HWR218" s="6"/>
      <c r="HWS218" s="6"/>
      <c r="HWT218" s="6"/>
      <c r="HWU218" s="6"/>
      <c r="HWV218" s="6"/>
      <c r="HWW218" s="6"/>
      <c r="HWX218" s="6"/>
      <c r="HWY218" s="6"/>
      <c r="HWZ218" s="6"/>
      <c r="HXA218" s="6"/>
      <c r="HXB218" s="6"/>
      <c r="HXC218" s="6"/>
      <c r="HXD218" s="6"/>
      <c r="HXE218" s="6"/>
      <c r="HXF218" s="6"/>
      <c r="HXG218" s="6"/>
      <c r="HXH218" s="6"/>
      <c r="HXI218" s="6"/>
      <c r="HXJ218" s="6"/>
      <c r="HXK218" s="6"/>
      <c r="HXL218" s="6"/>
      <c r="HXM218" s="6"/>
      <c r="HXN218" s="6"/>
      <c r="HXO218" s="6"/>
      <c r="HXP218" s="6"/>
      <c r="HXQ218" s="6"/>
      <c r="HXR218" s="6"/>
      <c r="HXS218" s="6"/>
      <c r="HXT218" s="6"/>
      <c r="HXU218" s="6"/>
      <c r="HXV218" s="6"/>
      <c r="HXW218" s="6"/>
      <c r="HXX218" s="6"/>
      <c r="HXY218" s="6"/>
      <c r="HXZ218" s="6"/>
      <c r="HYA218" s="6"/>
      <c r="HYB218" s="6"/>
      <c r="HYC218" s="6"/>
      <c r="HYD218" s="6"/>
      <c r="HYE218" s="6"/>
      <c r="HYF218" s="6"/>
      <c r="HYG218" s="6"/>
      <c r="HYH218" s="6"/>
      <c r="HYI218" s="6"/>
      <c r="HYJ218" s="6"/>
      <c r="HYK218" s="6"/>
      <c r="HYL218" s="6"/>
      <c r="HYM218" s="6"/>
      <c r="HYN218" s="6"/>
      <c r="HYO218" s="6"/>
      <c r="HYP218" s="6"/>
      <c r="HYQ218" s="6"/>
      <c r="HYR218" s="6"/>
      <c r="HYS218" s="6"/>
      <c r="HYT218" s="6"/>
      <c r="HYU218" s="6"/>
      <c r="HYV218" s="6"/>
      <c r="HYW218" s="6"/>
      <c r="HYX218" s="6"/>
      <c r="HYY218" s="6"/>
      <c r="HYZ218" s="6"/>
      <c r="HZA218" s="6"/>
      <c r="HZB218" s="6"/>
      <c r="HZC218" s="6"/>
      <c r="HZD218" s="6"/>
      <c r="HZE218" s="6"/>
      <c r="HZF218" s="6"/>
      <c r="HZG218" s="6"/>
      <c r="HZH218" s="6"/>
      <c r="HZI218" s="6"/>
      <c r="HZJ218" s="6"/>
      <c r="HZK218" s="6"/>
      <c r="HZL218" s="6"/>
      <c r="HZM218" s="6"/>
      <c r="HZN218" s="6"/>
      <c r="HZO218" s="6"/>
      <c r="HZP218" s="6"/>
      <c r="HZQ218" s="6"/>
      <c r="HZR218" s="6"/>
      <c r="HZS218" s="6"/>
      <c r="HZT218" s="6"/>
      <c r="HZU218" s="6"/>
      <c r="HZV218" s="6"/>
      <c r="HZW218" s="6"/>
      <c r="HZX218" s="6"/>
      <c r="HZY218" s="6"/>
      <c r="HZZ218" s="6"/>
      <c r="IAA218" s="6"/>
      <c r="IAB218" s="6"/>
      <c r="IAC218" s="6"/>
      <c r="IAD218" s="6"/>
      <c r="IAE218" s="6"/>
      <c r="IAF218" s="6"/>
      <c r="IAG218" s="6"/>
      <c r="IAH218" s="6"/>
      <c r="IAI218" s="6"/>
      <c r="IAJ218" s="6"/>
      <c r="IAK218" s="6"/>
      <c r="IAL218" s="6"/>
      <c r="IAM218" s="6"/>
      <c r="IAN218" s="6"/>
      <c r="IAO218" s="6"/>
      <c r="IAP218" s="6"/>
      <c r="IAQ218" s="6"/>
      <c r="IAR218" s="6"/>
      <c r="IAS218" s="6"/>
      <c r="IAT218" s="6"/>
      <c r="IAU218" s="6"/>
      <c r="IAV218" s="6"/>
      <c r="IAW218" s="6"/>
      <c r="IAX218" s="6"/>
      <c r="IAY218" s="6"/>
      <c r="IAZ218" s="6"/>
      <c r="IBA218" s="6"/>
      <c r="IBB218" s="6"/>
      <c r="IBC218" s="6"/>
      <c r="IBD218" s="6"/>
      <c r="IBE218" s="6"/>
      <c r="IBF218" s="6"/>
      <c r="IBG218" s="6"/>
      <c r="IBH218" s="6"/>
      <c r="IBI218" s="6"/>
      <c r="IBJ218" s="6"/>
      <c r="IBK218" s="6"/>
      <c r="IBL218" s="6"/>
      <c r="IBM218" s="6"/>
      <c r="IBN218" s="6"/>
      <c r="IBO218" s="6"/>
      <c r="IBP218" s="6"/>
      <c r="IBQ218" s="6"/>
      <c r="IBR218" s="6"/>
      <c r="IBS218" s="6"/>
      <c r="IBT218" s="6"/>
      <c r="IBU218" s="6"/>
      <c r="IBV218" s="6"/>
      <c r="IBW218" s="6"/>
      <c r="IBX218" s="6"/>
      <c r="IBY218" s="6"/>
      <c r="IBZ218" s="6"/>
      <c r="ICA218" s="6"/>
      <c r="ICB218" s="6"/>
      <c r="ICC218" s="6"/>
      <c r="ICD218" s="6"/>
      <c r="ICE218" s="6"/>
      <c r="ICF218" s="6"/>
      <c r="ICG218" s="6"/>
      <c r="ICH218" s="6"/>
      <c r="ICI218" s="6"/>
      <c r="ICJ218" s="6"/>
      <c r="ICK218" s="6"/>
      <c r="ICL218" s="6"/>
      <c r="ICM218" s="6"/>
      <c r="ICN218" s="6"/>
      <c r="ICO218" s="6"/>
      <c r="ICP218" s="6"/>
      <c r="ICQ218" s="6"/>
      <c r="ICR218" s="6"/>
      <c r="ICS218" s="6"/>
      <c r="ICT218" s="6"/>
      <c r="ICU218" s="6"/>
      <c r="ICV218" s="6"/>
      <c r="ICW218" s="6"/>
      <c r="ICX218" s="6"/>
      <c r="ICY218" s="6"/>
      <c r="ICZ218" s="6"/>
      <c r="IDA218" s="6"/>
      <c r="IDB218" s="6"/>
      <c r="IDC218" s="6"/>
      <c r="IDD218" s="6"/>
      <c r="IDE218" s="6"/>
      <c r="IDF218" s="6"/>
      <c r="IDG218" s="6"/>
      <c r="IDH218" s="6"/>
      <c r="IDI218" s="6"/>
      <c r="IDJ218" s="6"/>
      <c r="IDK218" s="6"/>
      <c r="IDL218" s="6"/>
      <c r="IDM218" s="6"/>
      <c r="IDN218" s="6"/>
      <c r="IDO218" s="6"/>
      <c r="IDP218" s="6"/>
      <c r="IDQ218" s="6"/>
      <c r="IDR218" s="6"/>
      <c r="IDS218" s="6"/>
      <c r="IDT218" s="6"/>
      <c r="IDU218" s="6"/>
      <c r="IDV218" s="6"/>
      <c r="IDW218" s="6"/>
      <c r="IDX218" s="6"/>
      <c r="IDY218" s="6"/>
      <c r="IDZ218" s="6"/>
      <c r="IEA218" s="6"/>
      <c r="IEB218" s="6"/>
      <c r="IEC218" s="6"/>
      <c r="IED218" s="6"/>
      <c r="IEE218" s="6"/>
      <c r="IEF218" s="6"/>
      <c r="IEG218" s="6"/>
      <c r="IEH218" s="6"/>
      <c r="IEI218" s="6"/>
      <c r="IEJ218" s="6"/>
      <c r="IEK218" s="6"/>
      <c r="IEL218" s="6"/>
      <c r="IEM218" s="6"/>
      <c r="IEN218" s="6"/>
      <c r="IEO218" s="6"/>
      <c r="IEP218" s="6"/>
      <c r="IEQ218" s="6"/>
      <c r="IER218" s="6"/>
      <c r="IES218" s="6"/>
      <c r="IET218" s="6"/>
      <c r="IEU218" s="6"/>
      <c r="IEV218" s="6"/>
      <c r="IEW218" s="6"/>
      <c r="IEX218" s="6"/>
      <c r="IEY218" s="6"/>
      <c r="IEZ218" s="6"/>
      <c r="IFA218" s="6"/>
      <c r="IFB218" s="6"/>
      <c r="IFC218" s="6"/>
      <c r="IFD218" s="6"/>
      <c r="IFE218" s="6"/>
      <c r="IFF218" s="6"/>
      <c r="IFG218" s="6"/>
      <c r="IFH218" s="6"/>
      <c r="IFI218" s="6"/>
      <c r="IFJ218" s="6"/>
      <c r="IFK218" s="6"/>
      <c r="IFL218" s="6"/>
      <c r="IFM218" s="6"/>
      <c r="IFN218" s="6"/>
      <c r="IFO218" s="6"/>
      <c r="IFP218" s="6"/>
      <c r="IFQ218" s="6"/>
      <c r="IFR218" s="6"/>
      <c r="IFS218" s="6"/>
      <c r="IFT218" s="6"/>
      <c r="IFU218" s="6"/>
      <c r="IFV218" s="6"/>
      <c r="IFW218" s="6"/>
      <c r="IFX218" s="6"/>
      <c r="IFY218" s="6"/>
      <c r="IFZ218" s="6"/>
      <c r="IGA218" s="6"/>
      <c r="IGB218" s="6"/>
      <c r="IGC218" s="6"/>
      <c r="IGD218" s="6"/>
      <c r="IGE218" s="6"/>
      <c r="IGF218" s="6"/>
      <c r="IGG218" s="6"/>
      <c r="IGH218" s="6"/>
      <c r="IGI218" s="6"/>
      <c r="IGJ218" s="6"/>
      <c r="IGK218" s="6"/>
      <c r="IGL218" s="6"/>
      <c r="IGM218" s="6"/>
      <c r="IGN218" s="6"/>
      <c r="IGO218" s="6"/>
      <c r="IGP218" s="6"/>
      <c r="IGQ218" s="6"/>
      <c r="IGR218" s="6"/>
      <c r="IGS218" s="6"/>
      <c r="IGT218" s="6"/>
      <c r="IGU218" s="6"/>
      <c r="IGV218" s="6"/>
      <c r="IGW218" s="6"/>
      <c r="IGX218" s="6"/>
      <c r="IGY218" s="6"/>
      <c r="IGZ218" s="6"/>
      <c r="IHA218" s="6"/>
      <c r="IHB218" s="6"/>
      <c r="IHC218" s="6"/>
      <c r="IHD218" s="6"/>
      <c r="IHE218" s="6"/>
      <c r="IHF218" s="6"/>
      <c r="IHG218" s="6"/>
      <c r="IHH218" s="6"/>
      <c r="IHI218" s="6"/>
      <c r="IHJ218" s="6"/>
      <c r="IHK218" s="6"/>
      <c r="IHL218" s="6"/>
      <c r="IHM218" s="6"/>
      <c r="IHN218" s="6"/>
      <c r="IHO218" s="6"/>
      <c r="IHP218" s="6"/>
      <c r="IHQ218" s="6"/>
      <c r="IHR218" s="6"/>
      <c r="IHS218" s="6"/>
      <c r="IHT218" s="6"/>
      <c r="IHU218" s="6"/>
      <c r="IHV218" s="6"/>
      <c r="IHW218" s="6"/>
      <c r="IHX218" s="6"/>
      <c r="IHY218" s="6"/>
      <c r="IHZ218" s="6"/>
      <c r="IIA218" s="6"/>
      <c r="IIB218" s="6"/>
      <c r="IIC218" s="6"/>
      <c r="IID218" s="6"/>
      <c r="IIE218" s="6"/>
      <c r="IIF218" s="6"/>
      <c r="IIG218" s="6"/>
      <c r="IIH218" s="6"/>
      <c r="III218" s="6"/>
      <c r="IIJ218" s="6"/>
      <c r="IIK218" s="6"/>
      <c r="IIL218" s="6"/>
      <c r="IIM218" s="6"/>
      <c r="IIN218" s="6"/>
      <c r="IIO218" s="6"/>
      <c r="IIP218" s="6"/>
      <c r="IIQ218" s="6"/>
      <c r="IIR218" s="6"/>
      <c r="IIS218" s="6"/>
      <c r="IIT218" s="6"/>
      <c r="IIU218" s="6"/>
      <c r="IIV218" s="6"/>
      <c r="IIW218" s="6"/>
      <c r="IIX218" s="6"/>
      <c r="IIY218" s="6"/>
      <c r="IIZ218" s="6"/>
      <c r="IJA218" s="6"/>
      <c r="IJB218" s="6"/>
      <c r="IJC218" s="6"/>
      <c r="IJD218" s="6"/>
      <c r="IJE218" s="6"/>
      <c r="IJF218" s="6"/>
      <c r="IJG218" s="6"/>
      <c r="IJH218" s="6"/>
      <c r="IJI218" s="6"/>
      <c r="IJJ218" s="6"/>
      <c r="IJK218" s="6"/>
      <c r="IJL218" s="6"/>
      <c r="IJM218" s="6"/>
      <c r="IJN218" s="6"/>
      <c r="IJO218" s="6"/>
      <c r="IJP218" s="6"/>
      <c r="IJQ218" s="6"/>
      <c r="IJR218" s="6"/>
      <c r="IJS218" s="6"/>
      <c r="IJT218" s="6"/>
      <c r="IJU218" s="6"/>
      <c r="IJV218" s="6"/>
      <c r="IJW218" s="6"/>
      <c r="IJX218" s="6"/>
      <c r="IJY218" s="6"/>
      <c r="IJZ218" s="6"/>
      <c r="IKA218" s="6"/>
      <c r="IKB218" s="6"/>
      <c r="IKC218" s="6"/>
      <c r="IKD218" s="6"/>
      <c r="IKE218" s="6"/>
      <c r="IKF218" s="6"/>
      <c r="IKG218" s="6"/>
      <c r="IKH218" s="6"/>
      <c r="IKI218" s="6"/>
      <c r="IKJ218" s="6"/>
      <c r="IKK218" s="6"/>
      <c r="IKL218" s="6"/>
      <c r="IKM218" s="6"/>
      <c r="IKN218" s="6"/>
      <c r="IKO218" s="6"/>
      <c r="IKP218" s="6"/>
      <c r="IKQ218" s="6"/>
      <c r="IKR218" s="6"/>
      <c r="IKS218" s="6"/>
      <c r="IKT218" s="6"/>
      <c r="IKU218" s="6"/>
      <c r="IKV218" s="6"/>
      <c r="IKW218" s="6"/>
      <c r="IKX218" s="6"/>
      <c r="IKY218" s="6"/>
      <c r="IKZ218" s="6"/>
      <c r="ILA218" s="6"/>
      <c r="ILB218" s="6"/>
      <c r="ILC218" s="6"/>
      <c r="ILD218" s="6"/>
      <c r="ILE218" s="6"/>
      <c r="ILF218" s="6"/>
      <c r="ILG218" s="6"/>
      <c r="ILH218" s="6"/>
      <c r="ILI218" s="6"/>
      <c r="ILJ218" s="6"/>
      <c r="ILK218" s="6"/>
      <c r="ILL218" s="6"/>
      <c r="ILM218" s="6"/>
      <c r="ILN218" s="6"/>
      <c r="ILO218" s="6"/>
      <c r="ILP218" s="6"/>
      <c r="ILQ218" s="6"/>
      <c r="ILR218" s="6"/>
      <c r="ILS218" s="6"/>
      <c r="ILT218" s="6"/>
      <c r="ILU218" s="6"/>
      <c r="ILV218" s="6"/>
      <c r="ILW218" s="6"/>
      <c r="ILX218" s="6"/>
      <c r="ILY218" s="6"/>
      <c r="ILZ218" s="6"/>
      <c r="IMA218" s="6"/>
      <c r="IMB218" s="6"/>
      <c r="IMC218" s="6"/>
      <c r="IMD218" s="6"/>
      <c r="IME218" s="6"/>
      <c r="IMF218" s="6"/>
      <c r="IMG218" s="6"/>
      <c r="IMH218" s="6"/>
      <c r="IMI218" s="6"/>
      <c r="IMJ218" s="6"/>
      <c r="IMK218" s="6"/>
      <c r="IML218" s="6"/>
      <c r="IMM218" s="6"/>
      <c r="IMN218" s="6"/>
      <c r="IMO218" s="6"/>
      <c r="IMP218" s="6"/>
      <c r="IMQ218" s="6"/>
      <c r="IMR218" s="6"/>
      <c r="IMS218" s="6"/>
      <c r="IMT218" s="6"/>
      <c r="IMU218" s="6"/>
      <c r="IMV218" s="6"/>
      <c r="IMW218" s="6"/>
      <c r="IMX218" s="6"/>
      <c r="IMY218" s="6"/>
      <c r="IMZ218" s="6"/>
      <c r="INA218" s="6"/>
      <c r="INB218" s="6"/>
      <c r="INC218" s="6"/>
      <c r="IND218" s="6"/>
      <c r="INE218" s="6"/>
      <c r="INF218" s="6"/>
      <c r="ING218" s="6"/>
      <c r="INH218" s="6"/>
      <c r="INI218" s="6"/>
      <c r="INJ218" s="6"/>
      <c r="INK218" s="6"/>
      <c r="INL218" s="6"/>
      <c r="INM218" s="6"/>
      <c r="INN218" s="6"/>
      <c r="INO218" s="6"/>
      <c r="INP218" s="6"/>
      <c r="INQ218" s="6"/>
      <c r="INR218" s="6"/>
      <c r="INS218" s="6"/>
      <c r="INT218" s="6"/>
      <c r="INU218" s="6"/>
      <c r="INV218" s="6"/>
      <c r="INW218" s="6"/>
      <c r="INX218" s="6"/>
      <c r="INY218" s="6"/>
      <c r="INZ218" s="6"/>
      <c r="IOA218" s="6"/>
      <c r="IOB218" s="6"/>
      <c r="IOC218" s="6"/>
      <c r="IOD218" s="6"/>
      <c r="IOE218" s="6"/>
      <c r="IOF218" s="6"/>
      <c r="IOG218" s="6"/>
      <c r="IOH218" s="6"/>
      <c r="IOI218" s="6"/>
      <c r="IOJ218" s="6"/>
      <c r="IOK218" s="6"/>
      <c r="IOL218" s="6"/>
      <c r="IOM218" s="6"/>
      <c r="ION218" s="6"/>
      <c r="IOO218" s="6"/>
      <c r="IOP218" s="6"/>
      <c r="IOQ218" s="6"/>
      <c r="IOR218" s="6"/>
      <c r="IOS218" s="6"/>
      <c r="IOT218" s="6"/>
      <c r="IOU218" s="6"/>
      <c r="IOV218" s="6"/>
      <c r="IOW218" s="6"/>
      <c r="IOX218" s="6"/>
      <c r="IOY218" s="6"/>
      <c r="IOZ218" s="6"/>
      <c r="IPA218" s="6"/>
      <c r="IPB218" s="6"/>
      <c r="IPC218" s="6"/>
      <c r="IPD218" s="6"/>
      <c r="IPE218" s="6"/>
      <c r="IPF218" s="6"/>
      <c r="IPG218" s="6"/>
      <c r="IPH218" s="6"/>
      <c r="IPI218" s="6"/>
      <c r="IPJ218" s="6"/>
      <c r="IPK218" s="6"/>
      <c r="IPL218" s="6"/>
      <c r="IPM218" s="6"/>
      <c r="IPN218" s="6"/>
      <c r="IPO218" s="6"/>
      <c r="IPP218" s="6"/>
      <c r="IPQ218" s="6"/>
      <c r="IPR218" s="6"/>
      <c r="IPS218" s="6"/>
      <c r="IPT218" s="6"/>
      <c r="IPU218" s="6"/>
      <c r="IPV218" s="6"/>
      <c r="IPW218" s="6"/>
      <c r="IPX218" s="6"/>
      <c r="IPY218" s="6"/>
      <c r="IPZ218" s="6"/>
      <c r="IQA218" s="6"/>
      <c r="IQB218" s="6"/>
      <c r="IQC218" s="6"/>
      <c r="IQD218" s="6"/>
      <c r="IQE218" s="6"/>
      <c r="IQF218" s="6"/>
      <c r="IQG218" s="6"/>
      <c r="IQH218" s="6"/>
      <c r="IQI218" s="6"/>
      <c r="IQJ218" s="6"/>
      <c r="IQK218" s="6"/>
      <c r="IQL218" s="6"/>
      <c r="IQM218" s="6"/>
      <c r="IQN218" s="6"/>
      <c r="IQO218" s="6"/>
      <c r="IQP218" s="6"/>
      <c r="IQQ218" s="6"/>
      <c r="IQR218" s="6"/>
      <c r="IQS218" s="6"/>
      <c r="IQT218" s="6"/>
      <c r="IQU218" s="6"/>
      <c r="IQV218" s="6"/>
      <c r="IQW218" s="6"/>
      <c r="IQX218" s="6"/>
      <c r="IQY218" s="6"/>
      <c r="IQZ218" s="6"/>
      <c r="IRA218" s="6"/>
      <c r="IRB218" s="6"/>
      <c r="IRC218" s="6"/>
      <c r="IRD218" s="6"/>
      <c r="IRE218" s="6"/>
      <c r="IRF218" s="6"/>
      <c r="IRG218" s="6"/>
      <c r="IRH218" s="6"/>
      <c r="IRI218" s="6"/>
      <c r="IRJ218" s="6"/>
      <c r="IRK218" s="6"/>
      <c r="IRL218" s="6"/>
      <c r="IRM218" s="6"/>
      <c r="IRN218" s="6"/>
      <c r="IRO218" s="6"/>
      <c r="IRP218" s="6"/>
      <c r="IRQ218" s="6"/>
      <c r="IRR218" s="6"/>
      <c r="IRS218" s="6"/>
      <c r="IRT218" s="6"/>
      <c r="IRU218" s="6"/>
      <c r="IRV218" s="6"/>
      <c r="IRW218" s="6"/>
      <c r="IRX218" s="6"/>
      <c r="IRY218" s="6"/>
      <c r="IRZ218" s="6"/>
      <c r="ISA218" s="6"/>
      <c r="ISB218" s="6"/>
      <c r="ISC218" s="6"/>
      <c r="ISD218" s="6"/>
      <c r="ISE218" s="6"/>
      <c r="ISF218" s="6"/>
      <c r="ISG218" s="6"/>
      <c r="ISH218" s="6"/>
      <c r="ISI218" s="6"/>
      <c r="ISJ218" s="6"/>
      <c r="ISK218" s="6"/>
      <c r="ISL218" s="6"/>
      <c r="ISM218" s="6"/>
      <c r="ISN218" s="6"/>
      <c r="ISO218" s="6"/>
      <c r="ISP218" s="6"/>
      <c r="ISQ218" s="6"/>
      <c r="ISR218" s="6"/>
      <c r="ISS218" s="6"/>
      <c r="IST218" s="6"/>
      <c r="ISU218" s="6"/>
      <c r="ISV218" s="6"/>
      <c r="ISW218" s="6"/>
      <c r="ISX218" s="6"/>
      <c r="ISY218" s="6"/>
      <c r="ISZ218" s="6"/>
      <c r="ITA218" s="6"/>
      <c r="ITB218" s="6"/>
      <c r="ITC218" s="6"/>
      <c r="ITD218" s="6"/>
      <c r="ITE218" s="6"/>
      <c r="ITF218" s="6"/>
      <c r="ITG218" s="6"/>
      <c r="ITH218" s="6"/>
      <c r="ITI218" s="6"/>
      <c r="ITJ218" s="6"/>
      <c r="ITK218" s="6"/>
      <c r="ITL218" s="6"/>
      <c r="ITM218" s="6"/>
      <c r="ITN218" s="6"/>
      <c r="ITO218" s="6"/>
      <c r="ITP218" s="6"/>
      <c r="ITQ218" s="6"/>
      <c r="ITR218" s="6"/>
      <c r="ITS218" s="6"/>
      <c r="ITT218" s="6"/>
      <c r="ITU218" s="6"/>
      <c r="ITV218" s="6"/>
      <c r="ITW218" s="6"/>
      <c r="ITX218" s="6"/>
      <c r="ITY218" s="6"/>
      <c r="ITZ218" s="6"/>
      <c r="IUA218" s="6"/>
      <c r="IUB218" s="6"/>
      <c r="IUC218" s="6"/>
      <c r="IUD218" s="6"/>
      <c r="IUE218" s="6"/>
      <c r="IUF218" s="6"/>
      <c r="IUG218" s="6"/>
      <c r="IUH218" s="6"/>
      <c r="IUI218" s="6"/>
      <c r="IUJ218" s="6"/>
      <c r="IUK218" s="6"/>
      <c r="IUL218" s="6"/>
      <c r="IUM218" s="6"/>
      <c r="IUN218" s="6"/>
      <c r="IUO218" s="6"/>
      <c r="IUP218" s="6"/>
      <c r="IUQ218" s="6"/>
      <c r="IUR218" s="6"/>
      <c r="IUS218" s="6"/>
      <c r="IUT218" s="6"/>
      <c r="IUU218" s="6"/>
      <c r="IUV218" s="6"/>
      <c r="IUW218" s="6"/>
      <c r="IUX218" s="6"/>
      <c r="IUY218" s="6"/>
      <c r="IUZ218" s="6"/>
      <c r="IVA218" s="6"/>
      <c r="IVB218" s="6"/>
      <c r="IVC218" s="6"/>
      <c r="IVD218" s="6"/>
      <c r="IVE218" s="6"/>
      <c r="IVF218" s="6"/>
      <c r="IVG218" s="6"/>
      <c r="IVH218" s="6"/>
      <c r="IVI218" s="6"/>
      <c r="IVJ218" s="6"/>
      <c r="IVK218" s="6"/>
      <c r="IVL218" s="6"/>
      <c r="IVM218" s="6"/>
      <c r="IVN218" s="6"/>
      <c r="IVO218" s="6"/>
      <c r="IVP218" s="6"/>
      <c r="IVQ218" s="6"/>
      <c r="IVR218" s="6"/>
      <c r="IVS218" s="6"/>
      <c r="IVT218" s="6"/>
      <c r="IVU218" s="6"/>
      <c r="IVV218" s="6"/>
      <c r="IVW218" s="6"/>
      <c r="IVX218" s="6"/>
      <c r="IVY218" s="6"/>
      <c r="IVZ218" s="6"/>
      <c r="IWA218" s="6"/>
      <c r="IWB218" s="6"/>
      <c r="IWC218" s="6"/>
      <c r="IWD218" s="6"/>
      <c r="IWE218" s="6"/>
      <c r="IWF218" s="6"/>
      <c r="IWG218" s="6"/>
      <c r="IWH218" s="6"/>
      <c r="IWI218" s="6"/>
      <c r="IWJ218" s="6"/>
      <c r="IWK218" s="6"/>
      <c r="IWL218" s="6"/>
      <c r="IWM218" s="6"/>
      <c r="IWN218" s="6"/>
      <c r="IWO218" s="6"/>
      <c r="IWP218" s="6"/>
      <c r="IWQ218" s="6"/>
      <c r="IWR218" s="6"/>
      <c r="IWS218" s="6"/>
      <c r="IWT218" s="6"/>
      <c r="IWU218" s="6"/>
      <c r="IWV218" s="6"/>
      <c r="IWW218" s="6"/>
      <c r="IWX218" s="6"/>
      <c r="IWY218" s="6"/>
      <c r="IWZ218" s="6"/>
      <c r="IXA218" s="6"/>
      <c r="IXB218" s="6"/>
      <c r="IXC218" s="6"/>
      <c r="IXD218" s="6"/>
      <c r="IXE218" s="6"/>
      <c r="IXF218" s="6"/>
      <c r="IXG218" s="6"/>
      <c r="IXH218" s="6"/>
      <c r="IXI218" s="6"/>
      <c r="IXJ218" s="6"/>
      <c r="IXK218" s="6"/>
      <c r="IXL218" s="6"/>
      <c r="IXM218" s="6"/>
      <c r="IXN218" s="6"/>
      <c r="IXO218" s="6"/>
      <c r="IXP218" s="6"/>
      <c r="IXQ218" s="6"/>
      <c r="IXR218" s="6"/>
      <c r="IXS218" s="6"/>
      <c r="IXT218" s="6"/>
      <c r="IXU218" s="6"/>
      <c r="IXV218" s="6"/>
      <c r="IXW218" s="6"/>
      <c r="IXX218" s="6"/>
      <c r="IXY218" s="6"/>
      <c r="IXZ218" s="6"/>
      <c r="IYA218" s="6"/>
      <c r="IYB218" s="6"/>
      <c r="IYC218" s="6"/>
      <c r="IYD218" s="6"/>
      <c r="IYE218" s="6"/>
      <c r="IYF218" s="6"/>
      <c r="IYG218" s="6"/>
      <c r="IYH218" s="6"/>
      <c r="IYI218" s="6"/>
      <c r="IYJ218" s="6"/>
      <c r="IYK218" s="6"/>
      <c r="IYL218" s="6"/>
      <c r="IYM218" s="6"/>
      <c r="IYN218" s="6"/>
      <c r="IYO218" s="6"/>
      <c r="IYP218" s="6"/>
      <c r="IYQ218" s="6"/>
      <c r="IYR218" s="6"/>
      <c r="IYS218" s="6"/>
      <c r="IYT218" s="6"/>
      <c r="IYU218" s="6"/>
      <c r="IYV218" s="6"/>
      <c r="IYW218" s="6"/>
      <c r="IYX218" s="6"/>
      <c r="IYY218" s="6"/>
      <c r="IYZ218" s="6"/>
      <c r="IZA218" s="6"/>
      <c r="IZB218" s="6"/>
      <c r="IZC218" s="6"/>
      <c r="IZD218" s="6"/>
      <c r="IZE218" s="6"/>
      <c r="IZF218" s="6"/>
      <c r="IZG218" s="6"/>
      <c r="IZH218" s="6"/>
      <c r="IZI218" s="6"/>
      <c r="IZJ218" s="6"/>
      <c r="IZK218" s="6"/>
      <c r="IZL218" s="6"/>
      <c r="IZM218" s="6"/>
      <c r="IZN218" s="6"/>
      <c r="IZO218" s="6"/>
      <c r="IZP218" s="6"/>
      <c r="IZQ218" s="6"/>
      <c r="IZR218" s="6"/>
      <c r="IZS218" s="6"/>
      <c r="IZT218" s="6"/>
      <c r="IZU218" s="6"/>
      <c r="IZV218" s="6"/>
      <c r="IZW218" s="6"/>
      <c r="IZX218" s="6"/>
      <c r="IZY218" s="6"/>
      <c r="IZZ218" s="6"/>
      <c r="JAA218" s="6"/>
      <c r="JAB218" s="6"/>
      <c r="JAC218" s="6"/>
      <c r="JAD218" s="6"/>
      <c r="JAE218" s="6"/>
      <c r="JAF218" s="6"/>
      <c r="JAG218" s="6"/>
      <c r="JAH218" s="6"/>
      <c r="JAI218" s="6"/>
      <c r="JAJ218" s="6"/>
      <c r="JAK218" s="6"/>
      <c r="JAL218" s="6"/>
      <c r="JAM218" s="6"/>
      <c r="JAN218" s="6"/>
      <c r="JAO218" s="6"/>
      <c r="JAP218" s="6"/>
      <c r="JAQ218" s="6"/>
      <c r="JAR218" s="6"/>
      <c r="JAS218" s="6"/>
      <c r="JAT218" s="6"/>
      <c r="JAU218" s="6"/>
      <c r="JAV218" s="6"/>
      <c r="JAW218" s="6"/>
      <c r="JAX218" s="6"/>
      <c r="JAY218" s="6"/>
      <c r="JAZ218" s="6"/>
      <c r="JBA218" s="6"/>
      <c r="JBB218" s="6"/>
      <c r="JBC218" s="6"/>
      <c r="JBD218" s="6"/>
      <c r="JBE218" s="6"/>
      <c r="JBF218" s="6"/>
      <c r="JBG218" s="6"/>
      <c r="JBH218" s="6"/>
      <c r="JBI218" s="6"/>
      <c r="JBJ218" s="6"/>
      <c r="JBK218" s="6"/>
      <c r="JBL218" s="6"/>
      <c r="JBM218" s="6"/>
      <c r="JBN218" s="6"/>
      <c r="JBO218" s="6"/>
      <c r="JBP218" s="6"/>
      <c r="JBQ218" s="6"/>
      <c r="JBR218" s="6"/>
      <c r="JBS218" s="6"/>
      <c r="JBT218" s="6"/>
      <c r="JBU218" s="6"/>
      <c r="JBV218" s="6"/>
      <c r="JBW218" s="6"/>
      <c r="JBX218" s="6"/>
      <c r="JBY218" s="6"/>
      <c r="JBZ218" s="6"/>
      <c r="JCA218" s="6"/>
      <c r="JCB218" s="6"/>
      <c r="JCC218" s="6"/>
      <c r="JCD218" s="6"/>
      <c r="JCE218" s="6"/>
      <c r="JCF218" s="6"/>
      <c r="JCG218" s="6"/>
      <c r="JCH218" s="6"/>
      <c r="JCI218" s="6"/>
      <c r="JCJ218" s="6"/>
      <c r="JCK218" s="6"/>
      <c r="JCL218" s="6"/>
      <c r="JCM218" s="6"/>
      <c r="JCN218" s="6"/>
      <c r="JCO218" s="6"/>
      <c r="JCP218" s="6"/>
      <c r="JCQ218" s="6"/>
      <c r="JCR218" s="6"/>
      <c r="JCS218" s="6"/>
      <c r="JCT218" s="6"/>
      <c r="JCU218" s="6"/>
      <c r="JCV218" s="6"/>
      <c r="JCW218" s="6"/>
      <c r="JCX218" s="6"/>
      <c r="JCY218" s="6"/>
      <c r="JCZ218" s="6"/>
      <c r="JDA218" s="6"/>
      <c r="JDB218" s="6"/>
      <c r="JDC218" s="6"/>
      <c r="JDD218" s="6"/>
      <c r="JDE218" s="6"/>
      <c r="JDF218" s="6"/>
      <c r="JDG218" s="6"/>
      <c r="JDH218" s="6"/>
      <c r="JDI218" s="6"/>
      <c r="JDJ218" s="6"/>
      <c r="JDK218" s="6"/>
      <c r="JDL218" s="6"/>
      <c r="JDM218" s="6"/>
      <c r="JDN218" s="6"/>
      <c r="JDO218" s="6"/>
      <c r="JDP218" s="6"/>
      <c r="JDQ218" s="6"/>
      <c r="JDR218" s="6"/>
      <c r="JDS218" s="6"/>
      <c r="JDT218" s="6"/>
      <c r="JDU218" s="6"/>
      <c r="JDV218" s="6"/>
      <c r="JDW218" s="6"/>
      <c r="JDX218" s="6"/>
      <c r="JDY218" s="6"/>
      <c r="JDZ218" s="6"/>
      <c r="JEA218" s="6"/>
      <c r="JEB218" s="6"/>
      <c r="JEC218" s="6"/>
      <c r="JED218" s="6"/>
      <c r="JEE218" s="6"/>
      <c r="JEF218" s="6"/>
      <c r="JEG218" s="6"/>
      <c r="JEH218" s="6"/>
      <c r="JEI218" s="6"/>
      <c r="JEJ218" s="6"/>
      <c r="JEK218" s="6"/>
      <c r="JEL218" s="6"/>
      <c r="JEM218" s="6"/>
      <c r="JEN218" s="6"/>
      <c r="JEO218" s="6"/>
      <c r="JEP218" s="6"/>
      <c r="JEQ218" s="6"/>
      <c r="JER218" s="6"/>
      <c r="JES218" s="6"/>
      <c r="JET218" s="6"/>
      <c r="JEU218" s="6"/>
      <c r="JEV218" s="6"/>
      <c r="JEW218" s="6"/>
      <c r="JEX218" s="6"/>
      <c r="JEY218" s="6"/>
      <c r="JEZ218" s="6"/>
      <c r="JFA218" s="6"/>
      <c r="JFB218" s="6"/>
      <c r="JFC218" s="6"/>
      <c r="JFD218" s="6"/>
      <c r="JFE218" s="6"/>
      <c r="JFF218" s="6"/>
      <c r="JFG218" s="6"/>
      <c r="JFH218" s="6"/>
      <c r="JFI218" s="6"/>
      <c r="JFJ218" s="6"/>
      <c r="JFK218" s="6"/>
      <c r="JFL218" s="6"/>
      <c r="JFM218" s="6"/>
      <c r="JFN218" s="6"/>
      <c r="JFO218" s="6"/>
      <c r="JFP218" s="6"/>
      <c r="JFQ218" s="6"/>
      <c r="JFR218" s="6"/>
      <c r="JFS218" s="6"/>
      <c r="JFT218" s="6"/>
      <c r="JFU218" s="6"/>
      <c r="JFV218" s="6"/>
      <c r="JFW218" s="6"/>
      <c r="JFX218" s="6"/>
      <c r="JFY218" s="6"/>
      <c r="JFZ218" s="6"/>
      <c r="JGA218" s="6"/>
      <c r="JGB218" s="6"/>
      <c r="JGC218" s="6"/>
      <c r="JGD218" s="6"/>
      <c r="JGE218" s="6"/>
      <c r="JGF218" s="6"/>
      <c r="JGG218" s="6"/>
      <c r="JGH218" s="6"/>
      <c r="JGI218" s="6"/>
      <c r="JGJ218" s="6"/>
      <c r="JGK218" s="6"/>
      <c r="JGL218" s="6"/>
      <c r="JGM218" s="6"/>
      <c r="JGN218" s="6"/>
      <c r="JGO218" s="6"/>
      <c r="JGP218" s="6"/>
      <c r="JGQ218" s="6"/>
      <c r="JGR218" s="6"/>
      <c r="JGS218" s="6"/>
      <c r="JGT218" s="6"/>
      <c r="JGU218" s="6"/>
      <c r="JGV218" s="6"/>
      <c r="JGW218" s="6"/>
      <c r="JGX218" s="6"/>
      <c r="JGY218" s="6"/>
      <c r="JGZ218" s="6"/>
      <c r="JHA218" s="6"/>
      <c r="JHB218" s="6"/>
      <c r="JHC218" s="6"/>
      <c r="JHD218" s="6"/>
      <c r="JHE218" s="6"/>
      <c r="JHF218" s="6"/>
      <c r="JHG218" s="6"/>
      <c r="JHH218" s="6"/>
      <c r="JHI218" s="6"/>
      <c r="JHJ218" s="6"/>
      <c r="JHK218" s="6"/>
      <c r="JHL218" s="6"/>
      <c r="JHM218" s="6"/>
      <c r="JHN218" s="6"/>
      <c r="JHO218" s="6"/>
      <c r="JHP218" s="6"/>
      <c r="JHQ218" s="6"/>
      <c r="JHR218" s="6"/>
      <c r="JHS218" s="6"/>
      <c r="JHT218" s="6"/>
      <c r="JHU218" s="6"/>
      <c r="JHV218" s="6"/>
      <c r="JHW218" s="6"/>
      <c r="JHX218" s="6"/>
      <c r="JHY218" s="6"/>
      <c r="JHZ218" s="6"/>
      <c r="JIA218" s="6"/>
      <c r="JIB218" s="6"/>
      <c r="JIC218" s="6"/>
      <c r="JID218" s="6"/>
      <c r="JIE218" s="6"/>
      <c r="JIF218" s="6"/>
      <c r="JIG218" s="6"/>
      <c r="JIH218" s="6"/>
      <c r="JII218" s="6"/>
      <c r="JIJ218" s="6"/>
      <c r="JIK218" s="6"/>
      <c r="JIL218" s="6"/>
      <c r="JIM218" s="6"/>
      <c r="JIN218" s="6"/>
      <c r="JIO218" s="6"/>
      <c r="JIP218" s="6"/>
      <c r="JIQ218" s="6"/>
      <c r="JIR218" s="6"/>
      <c r="JIS218" s="6"/>
      <c r="JIT218" s="6"/>
      <c r="JIU218" s="6"/>
      <c r="JIV218" s="6"/>
      <c r="JIW218" s="6"/>
      <c r="JIX218" s="6"/>
      <c r="JIY218" s="6"/>
      <c r="JIZ218" s="6"/>
      <c r="JJA218" s="6"/>
      <c r="JJB218" s="6"/>
      <c r="JJC218" s="6"/>
      <c r="JJD218" s="6"/>
      <c r="JJE218" s="6"/>
      <c r="JJF218" s="6"/>
      <c r="JJG218" s="6"/>
      <c r="JJH218" s="6"/>
      <c r="JJI218" s="6"/>
      <c r="JJJ218" s="6"/>
      <c r="JJK218" s="6"/>
      <c r="JJL218" s="6"/>
      <c r="JJM218" s="6"/>
      <c r="JJN218" s="6"/>
      <c r="JJO218" s="6"/>
      <c r="JJP218" s="6"/>
      <c r="JJQ218" s="6"/>
      <c r="JJR218" s="6"/>
      <c r="JJS218" s="6"/>
      <c r="JJT218" s="6"/>
      <c r="JJU218" s="6"/>
      <c r="JJV218" s="6"/>
      <c r="JJW218" s="6"/>
      <c r="JJX218" s="6"/>
      <c r="JJY218" s="6"/>
      <c r="JJZ218" s="6"/>
      <c r="JKA218" s="6"/>
      <c r="JKB218" s="6"/>
      <c r="JKC218" s="6"/>
      <c r="JKD218" s="6"/>
      <c r="JKE218" s="6"/>
      <c r="JKF218" s="6"/>
      <c r="JKG218" s="6"/>
      <c r="JKH218" s="6"/>
      <c r="JKI218" s="6"/>
      <c r="JKJ218" s="6"/>
      <c r="JKK218" s="6"/>
      <c r="JKL218" s="6"/>
      <c r="JKM218" s="6"/>
      <c r="JKN218" s="6"/>
      <c r="JKO218" s="6"/>
      <c r="JKP218" s="6"/>
      <c r="JKQ218" s="6"/>
      <c r="JKR218" s="6"/>
      <c r="JKS218" s="6"/>
      <c r="JKT218" s="6"/>
      <c r="JKU218" s="6"/>
      <c r="JKV218" s="6"/>
      <c r="JKW218" s="6"/>
      <c r="JKX218" s="6"/>
      <c r="JKY218" s="6"/>
      <c r="JKZ218" s="6"/>
      <c r="JLA218" s="6"/>
      <c r="JLB218" s="6"/>
      <c r="JLC218" s="6"/>
      <c r="JLD218" s="6"/>
      <c r="JLE218" s="6"/>
      <c r="JLF218" s="6"/>
      <c r="JLG218" s="6"/>
      <c r="JLH218" s="6"/>
      <c r="JLI218" s="6"/>
      <c r="JLJ218" s="6"/>
      <c r="JLK218" s="6"/>
      <c r="JLL218" s="6"/>
      <c r="JLM218" s="6"/>
      <c r="JLN218" s="6"/>
      <c r="JLO218" s="6"/>
      <c r="JLP218" s="6"/>
      <c r="JLQ218" s="6"/>
      <c r="JLR218" s="6"/>
      <c r="JLS218" s="6"/>
      <c r="JLT218" s="6"/>
      <c r="JLU218" s="6"/>
      <c r="JLV218" s="6"/>
      <c r="JLW218" s="6"/>
      <c r="JLX218" s="6"/>
      <c r="JLY218" s="6"/>
      <c r="JLZ218" s="6"/>
      <c r="JMA218" s="6"/>
      <c r="JMB218" s="6"/>
      <c r="JMC218" s="6"/>
      <c r="JMD218" s="6"/>
      <c r="JME218" s="6"/>
      <c r="JMF218" s="6"/>
      <c r="JMG218" s="6"/>
      <c r="JMH218" s="6"/>
      <c r="JMI218" s="6"/>
      <c r="JMJ218" s="6"/>
      <c r="JMK218" s="6"/>
      <c r="JML218" s="6"/>
      <c r="JMM218" s="6"/>
      <c r="JMN218" s="6"/>
      <c r="JMO218" s="6"/>
      <c r="JMP218" s="6"/>
      <c r="JMQ218" s="6"/>
      <c r="JMR218" s="6"/>
      <c r="JMS218" s="6"/>
      <c r="JMT218" s="6"/>
      <c r="JMU218" s="6"/>
      <c r="JMV218" s="6"/>
      <c r="JMW218" s="6"/>
      <c r="JMX218" s="6"/>
      <c r="JMY218" s="6"/>
      <c r="JMZ218" s="6"/>
      <c r="JNA218" s="6"/>
      <c r="JNB218" s="6"/>
      <c r="JNC218" s="6"/>
      <c r="JND218" s="6"/>
      <c r="JNE218" s="6"/>
      <c r="JNF218" s="6"/>
      <c r="JNG218" s="6"/>
      <c r="JNH218" s="6"/>
      <c r="JNI218" s="6"/>
      <c r="JNJ218" s="6"/>
      <c r="JNK218" s="6"/>
      <c r="JNL218" s="6"/>
      <c r="JNM218" s="6"/>
      <c r="JNN218" s="6"/>
      <c r="JNO218" s="6"/>
      <c r="JNP218" s="6"/>
      <c r="JNQ218" s="6"/>
      <c r="JNR218" s="6"/>
      <c r="JNS218" s="6"/>
      <c r="JNT218" s="6"/>
      <c r="JNU218" s="6"/>
      <c r="JNV218" s="6"/>
      <c r="JNW218" s="6"/>
      <c r="JNX218" s="6"/>
      <c r="JNY218" s="6"/>
      <c r="JNZ218" s="6"/>
      <c r="JOA218" s="6"/>
      <c r="JOB218" s="6"/>
      <c r="JOC218" s="6"/>
      <c r="JOD218" s="6"/>
      <c r="JOE218" s="6"/>
      <c r="JOF218" s="6"/>
      <c r="JOG218" s="6"/>
      <c r="JOH218" s="6"/>
      <c r="JOI218" s="6"/>
      <c r="JOJ218" s="6"/>
      <c r="JOK218" s="6"/>
      <c r="JOL218" s="6"/>
      <c r="JOM218" s="6"/>
      <c r="JON218" s="6"/>
      <c r="JOO218" s="6"/>
      <c r="JOP218" s="6"/>
      <c r="JOQ218" s="6"/>
      <c r="JOR218" s="6"/>
      <c r="JOS218" s="6"/>
      <c r="JOT218" s="6"/>
      <c r="JOU218" s="6"/>
      <c r="JOV218" s="6"/>
      <c r="JOW218" s="6"/>
      <c r="JOX218" s="6"/>
      <c r="JOY218" s="6"/>
      <c r="JOZ218" s="6"/>
      <c r="JPA218" s="6"/>
      <c r="JPB218" s="6"/>
      <c r="JPC218" s="6"/>
      <c r="JPD218" s="6"/>
      <c r="JPE218" s="6"/>
      <c r="JPF218" s="6"/>
      <c r="JPG218" s="6"/>
      <c r="JPH218" s="6"/>
      <c r="JPI218" s="6"/>
      <c r="JPJ218" s="6"/>
      <c r="JPK218" s="6"/>
      <c r="JPL218" s="6"/>
      <c r="JPM218" s="6"/>
      <c r="JPN218" s="6"/>
      <c r="JPO218" s="6"/>
      <c r="JPP218" s="6"/>
      <c r="JPQ218" s="6"/>
      <c r="JPR218" s="6"/>
      <c r="JPS218" s="6"/>
      <c r="JPT218" s="6"/>
      <c r="JPU218" s="6"/>
      <c r="JPV218" s="6"/>
      <c r="JPW218" s="6"/>
      <c r="JPX218" s="6"/>
      <c r="JPY218" s="6"/>
      <c r="JPZ218" s="6"/>
      <c r="JQA218" s="6"/>
      <c r="JQB218" s="6"/>
      <c r="JQC218" s="6"/>
      <c r="JQD218" s="6"/>
      <c r="JQE218" s="6"/>
      <c r="JQF218" s="6"/>
      <c r="JQG218" s="6"/>
      <c r="JQH218" s="6"/>
      <c r="JQI218" s="6"/>
      <c r="JQJ218" s="6"/>
      <c r="JQK218" s="6"/>
      <c r="JQL218" s="6"/>
      <c r="JQM218" s="6"/>
      <c r="JQN218" s="6"/>
      <c r="JQO218" s="6"/>
      <c r="JQP218" s="6"/>
      <c r="JQQ218" s="6"/>
      <c r="JQR218" s="6"/>
      <c r="JQS218" s="6"/>
      <c r="JQT218" s="6"/>
      <c r="JQU218" s="6"/>
      <c r="JQV218" s="6"/>
      <c r="JQW218" s="6"/>
      <c r="JQX218" s="6"/>
      <c r="JQY218" s="6"/>
      <c r="JQZ218" s="6"/>
      <c r="JRA218" s="6"/>
      <c r="JRB218" s="6"/>
      <c r="JRC218" s="6"/>
      <c r="JRD218" s="6"/>
      <c r="JRE218" s="6"/>
      <c r="JRF218" s="6"/>
      <c r="JRG218" s="6"/>
      <c r="JRH218" s="6"/>
      <c r="JRI218" s="6"/>
      <c r="JRJ218" s="6"/>
      <c r="JRK218" s="6"/>
      <c r="JRL218" s="6"/>
      <c r="JRM218" s="6"/>
      <c r="JRN218" s="6"/>
      <c r="JRO218" s="6"/>
      <c r="JRP218" s="6"/>
      <c r="JRQ218" s="6"/>
      <c r="JRR218" s="6"/>
      <c r="JRS218" s="6"/>
      <c r="JRT218" s="6"/>
      <c r="JRU218" s="6"/>
      <c r="JRV218" s="6"/>
      <c r="JRW218" s="6"/>
      <c r="JRX218" s="6"/>
      <c r="JRY218" s="6"/>
      <c r="JRZ218" s="6"/>
      <c r="JSA218" s="6"/>
      <c r="JSB218" s="6"/>
      <c r="JSC218" s="6"/>
      <c r="JSD218" s="6"/>
      <c r="JSE218" s="6"/>
      <c r="JSF218" s="6"/>
      <c r="JSG218" s="6"/>
      <c r="JSH218" s="6"/>
      <c r="JSI218" s="6"/>
      <c r="JSJ218" s="6"/>
      <c r="JSK218" s="6"/>
      <c r="JSL218" s="6"/>
      <c r="JSM218" s="6"/>
      <c r="JSN218" s="6"/>
      <c r="JSO218" s="6"/>
      <c r="JSP218" s="6"/>
      <c r="JSQ218" s="6"/>
      <c r="JSR218" s="6"/>
      <c r="JSS218" s="6"/>
      <c r="JST218" s="6"/>
      <c r="JSU218" s="6"/>
      <c r="JSV218" s="6"/>
      <c r="JSW218" s="6"/>
      <c r="JSX218" s="6"/>
      <c r="JSY218" s="6"/>
      <c r="JSZ218" s="6"/>
      <c r="JTA218" s="6"/>
      <c r="JTB218" s="6"/>
      <c r="JTC218" s="6"/>
      <c r="JTD218" s="6"/>
      <c r="JTE218" s="6"/>
      <c r="JTF218" s="6"/>
      <c r="JTG218" s="6"/>
      <c r="JTH218" s="6"/>
      <c r="JTI218" s="6"/>
      <c r="JTJ218" s="6"/>
      <c r="JTK218" s="6"/>
      <c r="JTL218" s="6"/>
      <c r="JTM218" s="6"/>
      <c r="JTN218" s="6"/>
      <c r="JTO218" s="6"/>
      <c r="JTP218" s="6"/>
      <c r="JTQ218" s="6"/>
      <c r="JTR218" s="6"/>
      <c r="JTS218" s="6"/>
      <c r="JTT218" s="6"/>
      <c r="JTU218" s="6"/>
      <c r="JTV218" s="6"/>
      <c r="JTW218" s="6"/>
      <c r="JTX218" s="6"/>
      <c r="JTY218" s="6"/>
      <c r="JTZ218" s="6"/>
      <c r="JUA218" s="6"/>
      <c r="JUB218" s="6"/>
      <c r="JUC218" s="6"/>
      <c r="JUD218" s="6"/>
      <c r="JUE218" s="6"/>
      <c r="JUF218" s="6"/>
      <c r="JUG218" s="6"/>
      <c r="JUH218" s="6"/>
      <c r="JUI218" s="6"/>
      <c r="JUJ218" s="6"/>
      <c r="JUK218" s="6"/>
      <c r="JUL218" s="6"/>
      <c r="JUM218" s="6"/>
      <c r="JUN218" s="6"/>
      <c r="JUO218" s="6"/>
      <c r="JUP218" s="6"/>
      <c r="JUQ218" s="6"/>
      <c r="JUR218" s="6"/>
      <c r="JUS218" s="6"/>
      <c r="JUT218" s="6"/>
      <c r="JUU218" s="6"/>
      <c r="JUV218" s="6"/>
      <c r="JUW218" s="6"/>
      <c r="JUX218" s="6"/>
      <c r="JUY218" s="6"/>
      <c r="JUZ218" s="6"/>
      <c r="JVA218" s="6"/>
      <c r="JVB218" s="6"/>
      <c r="JVC218" s="6"/>
      <c r="JVD218" s="6"/>
      <c r="JVE218" s="6"/>
      <c r="JVF218" s="6"/>
      <c r="JVG218" s="6"/>
      <c r="JVH218" s="6"/>
      <c r="JVI218" s="6"/>
      <c r="JVJ218" s="6"/>
      <c r="JVK218" s="6"/>
      <c r="JVL218" s="6"/>
      <c r="JVM218" s="6"/>
      <c r="JVN218" s="6"/>
      <c r="JVO218" s="6"/>
      <c r="JVP218" s="6"/>
      <c r="JVQ218" s="6"/>
      <c r="JVR218" s="6"/>
      <c r="JVS218" s="6"/>
      <c r="JVT218" s="6"/>
      <c r="JVU218" s="6"/>
      <c r="JVV218" s="6"/>
      <c r="JVW218" s="6"/>
      <c r="JVX218" s="6"/>
      <c r="JVY218" s="6"/>
      <c r="JVZ218" s="6"/>
      <c r="JWA218" s="6"/>
      <c r="JWB218" s="6"/>
      <c r="JWC218" s="6"/>
      <c r="JWD218" s="6"/>
      <c r="JWE218" s="6"/>
      <c r="JWF218" s="6"/>
      <c r="JWG218" s="6"/>
      <c r="JWH218" s="6"/>
      <c r="JWI218" s="6"/>
      <c r="JWJ218" s="6"/>
      <c r="JWK218" s="6"/>
      <c r="JWL218" s="6"/>
      <c r="JWM218" s="6"/>
      <c r="JWN218" s="6"/>
      <c r="JWO218" s="6"/>
      <c r="JWP218" s="6"/>
      <c r="JWQ218" s="6"/>
      <c r="JWR218" s="6"/>
      <c r="JWS218" s="6"/>
      <c r="JWT218" s="6"/>
      <c r="JWU218" s="6"/>
      <c r="JWV218" s="6"/>
      <c r="JWW218" s="6"/>
      <c r="JWX218" s="6"/>
      <c r="JWY218" s="6"/>
      <c r="JWZ218" s="6"/>
      <c r="JXA218" s="6"/>
      <c r="JXB218" s="6"/>
      <c r="JXC218" s="6"/>
      <c r="JXD218" s="6"/>
      <c r="JXE218" s="6"/>
      <c r="JXF218" s="6"/>
      <c r="JXG218" s="6"/>
      <c r="JXH218" s="6"/>
      <c r="JXI218" s="6"/>
      <c r="JXJ218" s="6"/>
      <c r="JXK218" s="6"/>
      <c r="JXL218" s="6"/>
      <c r="JXM218" s="6"/>
      <c r="JXN218" s="6"/>
      <c r="JXO218" s="6"/>
      <c r="JXP218" s="6"/>
      <c r="JXQ218" s="6"/>
      <c r="JXR218" s="6"/>
      <c r="JXS218" s="6"/>
      <c r="JXT218" s="6"/>
      <c r="JXU218" s="6"/>
      <c r="JXV218" s="6"/>
      <c r="JXW218" s="6"/>
      <c r="JXX218" s="6"/>
      <c r="JXY218" s="6"/>
      <c r="JXZ218" s="6"/>
      <c r="JYA218" s="6"/>
      <c r="JYB218" s="6"/>
      <c r="JYC218" s="6"/>
      <c r="JYD218" s="6"/>
      <c r="JYE218" s="6"/>
      <c r="JYF218" s="6"/>
      <c r="JYG218" s="6"/>
      <c r="JYH218" s="6"/>
      <c r="JYI218" s="6"/>
      <c r="JYJ218" s="6"/>
      <c r="JYK218" s="6"/>
      <c r="JYL218" s="6"/>
      <c r="JYM218" s="6"/>
      <c r="JYN218" s="6"/>
      <c r="JYO218" s="6"/>
      <c r="JYP218" s="6"/>
      <c r="JYQ218" s="6"/>
      <c r="JYR218" s="6"/>
      <c r="JYS218" s="6"/>
      <c r="JYT218" s="6"/>
      <c r="JYU218" s="6"/>
      <c r="JYV218" s="6"/>
      <c r="JYW218" s="6"/>
      <c r="JYX218" s="6"/>
      <c r="JYY218" s="6"/>
      <c r="JYZ218" s="6"/>
      <c r="JZA218" s="6"/>
      <c r="JZB218" s="6"/>
      <c r="JZC218" s="6"/>
      <c r="JZD218" s="6"/>
      <c r="JZE218" s="6"/>
      <c r="JZF218" s="6"/>
      <c r="JZG218" s="6"/>
      <c r="JZH218" s="6"/>
      <c r="JZI218" s="6"/>
      <c r="JZJ218" s="6"/>
      <c r="JZK218" s="6"/>
      <c r="JZL218" s="6"/>
      <c r="JZM218" s="6"/>
      <c r="JZN218" s="6"/>
      <c r="JZO218" s="6"/>
      <c r="JZP218" s="6"/>
      <c r="JZQ218" s="6"/>
      <c r="JZR218" s="6"/>
      <c r="JZS218" s="6"/>
      <c r="JZT218" s="6"/>
      <c r="JZU218" s="6"/>
      <c r="JZV218" s="6"/>
      <c r="JZW218" s="6"/>
      <c r="JZX218" s="6"/>
      <c r="JZY218" s="6"/>
      <c r="JZZ218" s="6"/>
      <c r="KAA218" s="6"/>
      <c r="KAB218" s="6"/>
      <c r="KAC218" s="6"/>
      <c r="KAD218" s="6"/>
      <c r="KAE218" s="6"/>
      <c r="KAF218" s="6"/>
      <c r="KAG218" s="6"/>
      <c r="KAH218" s="6"/>
      <c r="KAI218" s="6"/>
      <c r="KAJ218" s="6"/>
      <c r="KAK218" s="6"/>
      <c r="KAL218" s="6"/>
      <c r="KAM218" s="6"/>
      <c r="KAN218" s="6"/>
      <c r="KAO218" s="6"/>
      <c r="KAP218" s="6"/>
      <c r="KAQ218" s="6"/>
      <c r="KAR218" s="6"/>
      <c r="KAS218" s="6"/>
      <c r="KAT218" s="6"/>
      <c r="KAU218" s="6"/>
      <c r="KAV218" s="6"/>
      <c r="KAW218" s="6"/>
      <c r="KAX218" s="6"/>
      <c r="KAY218" s="6"/>
      <c r="KAZ218" s="6"/>
      <c r="KBA218" s="6"/>
      <c r="KBB218" s="6"/>
      <c r="KBC218" s="6"/>
      <c r="KBD218" s="6"/>
      <c r="KBE218" s="6"/>
      <c r="KBF218" s="6"/>
      <c r="KBG218" s="6"/>
      <c r="KBH218" s="6"/>
      <c r="KBI218" s="6"/>
      <c r="KBJ218" s="6"/>
      <c r="KBK218" s="6"/>
      <c r="KBL218" s="6"/>
      <c r="KBM218" s="6"/>
      <c r="KBN218" s="6"/>
      <c r="KBO218" s="6"/>
      <c r="KBP218" s="6"/>
      <c r="KBQ218" s="6"/>
      <c r="KBR218" s="6"/>
      <c r="KBS218" s="6"/>
      <c r="KBT218" s="6"/>
      <c r="KBU218" s="6"/>
      <c r="KBV218" s="6"/>
      <c r="KBW218" s="6"/>
      <c r="KBX218" s="6"/>
      <c r="KBY218" s="6"/>
      <c r="KBZ218" s="6"/>
      <c r="KCA218" s="6"/>
      <c r="KCB218" s="6"/>
      <c r="KCC218" s="6"/>
      <c r="KCD218" s="6"/>
      <c r="KCE218" s="6"/>
      <c r="KCF218" s="6"/>
      <c r="KCG218" s="6"/>
      <c r="KCH218" s="6"/>
      <c r="KCI218" s="6"/>
      <c r="KCJ218" s="6"/>
      <c r="KCK218" s="6"/>
      <c r="KCL218" s="6"/>
      <c r="KCM218" s="6"/>
      <c r="KCN218" s="6"/>
      <c r="KCO218" s="6"/>
      <c r="KCP218" s="6"/>
      <c r="KCQ218" s="6"/>
      <c r="KCR218" s="6"/>
      <c r="KCS218" s="6"/>
      <c r="KCT218" s="6"/>
      <c r="KCU218" s="6"/>
      <c r="KCV218" s="6"/>
      <c r="KCW218" s="6"/>
      <c r="KCX218" s="6"/>
      <c r="KCY218" s="6"/>
      <c r="KCZ218" s="6"/>
      <c r="KDA218" s="6"/>
      <c r="KDB218" s="6"/>
      <c r="KDC218" s="6"/>
      <c r="KDD218" s="6"/>
      <c r="KDE218" s="6"/>
      <c r="KDF218" s="6"/>
      <c r="KDG218" s="6"/>
      <c r="KDH218" s="6"/>
      <c r="KDI218" s="6"/>
      <c r="KDJ218" s="6"/>
      <c r="KDK218" s="6"/>
      <c r="KDL218" s="6"/>
      <c r="KDM218" s="6"/>
      <c r="KDN218" s="6"/>
      <c r="KDO218" s="6"/>
      <c r="KDP218" s="6"/>
      <c r="KDQ218" s="6"/>
      <c r="KDR218" s="6"/>
      <c r="KDS218" s="6"/>
      <c r="KDT218" s="6"/>
      <c r="KDU218" s="6"/>
      <c r="KDV218" s="6"/>
      <c r="KDW218" s="6"/>
      <c r="KDX218" s="6"/>
      <c r="KDY218" s="6"/>
      <c r="KDZ218" s="6"/>
      <c r="KEA218" s="6"/>
      <c r="KEB218" s="6"/>
      <c r="KEC218" s="6"/>
      <c r="KED218" s="6"/>
      <c r="KEE218" s="6"/>
      <c r="KEF218" s="6"/>
      <c r="KEG218" s="6"/>
      <c r="KEH218" s="6"/>
      <c r="KEI218" s="6"/>
      <c r="KEJ218" s="6"/>
      <c r="KEK218" s="6"/>
      <c r="KEL218" s="6"/>
      <c r="KEM218" s="6"/>
      <c r="KEN218" s="6"/>
      <c r="KEO218" s="6"/>
      <c r="KEP218" s="6"/>
      <c r="KEQ218" s="6"/>
      <c r="KER218" s="6"/>
      <c r="KES218" s="6"/>
      <c r="KET218" s="6"/>
      <c r="KEU218" s="6"/>
      <c r="KEV218" s="6"/>
      <c r="KEW218" s="6"/>
      <c r="KEX218" s="6"/>
      <c r="KEY218" s="6"/>
      <c r="KEZ218" s="6"/>
      <c r="KFA218" s="6"/>
      <c r="KFB218" s="6"/>
      <c r="KFC218" s="6"/>
      <c r="KFD218" s="6"/>
      <c r="KFE218" s="6"/>
      <c r="KFF218" s="6"/>
      <c r="KFG218" s="6"/>
      <c r="KFH218" s="6"/>
      <c r="KFI218" s="6"/>
      <c r="KFJ218" s="6"/>
      <c r="KFK218" s="6"/>
      <c r="KFL218" s="6"/>
      <c r="KFM218" s="6"/>
      <c r="KFN218" s="6"/>
      <c r="KFO218" s="6"/>
      <c r="KFP218" s="6"/>
      <c r="KFQ218" s="6"/>
      <c r="KFR218" s="6"/>
      <c r="KFS218" s="6"/>
      <c r="KFT218" s="6"/>
      <c r="KFU218" s="6"/>
      <c r="KFV218" s="6"/>
      <c r="KFW218" s="6"/>
      <c r="KFX218" s="6"/>
      <c r="KFY218" s="6"/>
      <c r="KFZ218" s="6"/>
      <c r="KGA218" s="6"/>
      <c r="KGB218" s="6"/>
      <c r="KGC218" s="6"/>
      <c r="KGD218" s="6"/>
      <c r="KGE218" s="6"/>
      <c r="KGF218" s="6"/>
      <c r="KGG218" s="6"/>
      <c r="KGH218" s="6"/>
      <c r="KGI218" s="6"/>
      <c r="KGJ218" s="6"/>
      <c r="KGK218" s="6"/>
      <c r="KGL218" s="6"/>
      <c r="KGM218" s="6"/>
      <c r="KGN218" s="6"/>
      <c r="KGO218" s="6"/>
      <c r="KGP218" s="6"/>
      <c r="KGQ218" s="6"/>
      <c r="KGR218" s="6"/>
      <c r="KGS218" s="6"/>
      <c r="KGT218" s="6"/>
      <c r="KGU218" s="6"/>
      <c r="KGV218" s="6"/>
      <c r="KGW218" s="6"/>
      <c r="KGX218" s="6"/>
      <c r="KGY218" s="6"/>
      <c r="KGZ218" s="6"/>
      <c r="KHA218" s="6"/>
      <c r="KHB218" s="6"/>
      <c r="KHC218" s="6"/>
      <c r="KHD218" s="6"/>
      <c r="KHE218" s="6"/>
      <c r="KHF218" s="6"/>
      <c r="KHG218" s="6"/>
      <c r="KHH218" s="6"/>
      <c r="KHI218" s="6"/>
      <c r="KHJ218" s="6"/>
      <c r="KHK218" s="6"/>
      <c r="KHL218" s="6"/>
      <c r="KHM218" s="6"/>
      <c r="KHN218" s="6"/>
      <c r="KHO218" s="6"/>
      <c r="KHP218" s="6"/>
      <c r="KHQ218" s="6"/>
      <c r="KHR218" s="6"/>
      <c r="KHS218" s="6"/>
      <c r="KHT218" s="6"/>
      <c r="KHU218" s="6"/>
      <c r="KHV218" s="6"/>
      <c r="KHW218" s="6"/>
      <c r="KHX218" s="6"/>
      <c r="KHY218" s="6"/>
      <c r="KHZ218" s="6"/>
      <c r="KIA218" s="6"/>
      <c r="KIB218" s="6"/>
      <c r="KIC218" s="6"/>
      <c r="KID218" s="6"/>
      <c r="KIE218" s="6"/>
      <c r="KIF218" s="6"/>
      <c r="KIG218" s="6"/>
      <c r="KIH218" s="6"/>
      <c r="KII218" s="6"/>
      <c r="KIJ218" s="6"/>
      <c r="KIK218" s="6"/>
      <c r="KIL218" s="6"/>
      <c r="KIM218" s="6"/>
      <c r="KIN218" s="6"/>
      <c r="KIO218" s="6"/>
      <c r="KIP218" s="6"/>
      <c r="KIQ218" s="6"/>
      <c r="KIR218" s="6"/>
      <c r="KIS218" s="6"/>
      <c r="KIT218" s="6"/>
      <c r="KIU218" s="6"/>
      <c r="KIV218" s="6"/>
      <c r="KIW218" s="6"/>
      <c r="KIX218" s="6"/>
      <c r="KIY218" s="6"/>
      <c r="KIZ218" s="6"/>
      <c r="KJA218" s="6"/>
      <c r="KJB218" s="6"/>
      <c r="KJC218" s="6"/>
      <c r="KJD218" s="6"/>
      <c r="KJE218" s="6"/>
      <c r="KJF218" s="6"/>
      <c r="KJG218" s="6"/>
      <c r="KJH218" s="6"/>
      <c r="KJI218" s="6"/>
      <c r="KJJ218" s="6"/>
      <c r="KJK218" s="6"/>
      <c r="KJL218" s="6"/>
      <c r="KJM218" s="6"/>
      <c r="KJN218" s="6"/>
      <c r="KJO218" s="6"/>
      <c r="KJP218" s="6"/>
      <c r="KJQ218" s="6"/>
      <c r="KJR218" s="6"/>
      <c r="KJS218" s="6"/>
      <c r="KJT218" s="6"/>
      <c r="KJU218" s="6"/>
      <c r="KJV218" s="6"/>
      <c r="KJW218" s="6"/>
      <c r="KJX218" s="6"/>
      <c r="KJY218" s="6"/>
      <c r="KJZ218" s="6"/>
      <c r="KKA218" s="6"/>
      <c r="KKB218" s="6"/>
      <c r="KKC218" s="6"/>
      <c r="KKD218" s="6"/>
      <c r="KKE218" s="6"/>
      <c r="KKF218" s="6"/>
      <c r="KKG218" s="6"/>
      <c r="KKH218" s="6"/>
      <c r="KKI218" s="6"/>
      <c r="KKJ218" s="6"/>
      <c r="KKK218" s="6"/>
      <c r="KKL218" s="6"/>
      <c r="KKM218" s="6"/>
      <c r="KKN218" s="6"/>
      <c r="KKO218" s="6"/>
      <c r="KKP218" s="6"/>
      <c r="KKQ218" s="6"/>
      <c r="KKR218" s="6"/>
      <c r="KKS218" s="6"/>
      <c r="KKT218" s="6"/>
      <c r="KKU218" s="6"/>
      <c r="KKV218" s="6"/>
      <c r="KKW218" s="6"/>
      <c r="KKX218" s="6"/>
      <c r="KKY218" s="6"/>
      <c r="KKZ218" s="6"/>
      <c r="KLA218" s="6"/>
      <c r="KLB218" s="6"/>
      <c r="KLC218" s="6"/>
      <c r="KLD218" s="6"/>
      <c r="KLE218" s="6"/>
      <c r="KLF218" s="6"/>
      <c r="KLG218" s="6"/>
      <c r="KLH218" s="6"/>
      <c r="KLI218" s="6"/>
      <c r="KLJ218" s="6"/>
      <c r="KLK218" s="6"/>
      <c r="KLL218" s="6"/>
      <c r="KLM218" s="6"/>
      <c r="KLN218" s="6"/>
      <c r="KLO218" s="6"/>
      <c r="KLP218" s="6"/>
      <c r="KLQ218" s="6"/>
      <c r="KLR218" s="6"/>
      <c r="KLS218" s="6"/>
      <c r="KLT218" s="6"/>
      <c r="KLU218" s="6"/>
      <c r="KLV218" s="6"/>
      <c r="KLW218" s="6"/>
      <c r="KLX218" s="6"/>
      <c r="KLY218" s="6"/>
      <c r="KLZ218" s="6"/>
      <c r="KMA218" s="6"/>
      <c r="KMB218" s="6"/>
      <c r="KMC218" s="6"/>
      <c r="KMD218" s="6"/>
      <c r="KME218" s="6"/>
      <c r="KMF218" s="6"/>
      <c r="KMG218" s="6"/>
      <c r="KMH218" s="6"/>
      <c r="KMI218" s="6"/>
      <c r="KMJ218" s="6"/>
      <c r="KMK218" s="6"/>
      <c r="KML218" s="6"/>
      <c r="KMM218" s="6"/>
      <c r="KMN218" s="6"/>
      <c r="KMO218" s="6"/>
      <c r="KMP218" s="6"/>
      <c r="KMQ218" s="6"/>
      <c r="KMR218" s="6"/>
      <c r="KMS218" s="6"/>
      <c r="KMT218" s="6"/>
      <c r="KMU218" s="6"/>
      <c r="KMV218" s="6"/>
      <c r="KMW218" s="6"/>
      <c r="KMX218" s="6"/>
      <c r="KMY218" s="6"/>
      <c r="KMZ218" s="6"/>
      <c r="KNA218" s="6"/>
      <c r="KNB218" s="6"/>
      <c r="KNC218" s="6"/>
      <c r="KND218" s="6"/>
      <c r="KNE218" s="6"/>
      <c r="KNF218" s="6"/>
      <c r="KNG218" s="6"/>
      <c r="KNH218" s="6"/>
      <c r="KNI218" s="6"/>
      <c r="KNJ218" s="6"/>
      <c r="KNK218" s="6"/>
      <c r="KNL218" s="6"/>
      <c r="KNM218" s="6"/>
      <c r="KNN218" s="6"/>
      <c r="KNO218" s="6"/>
      <c r="KNP218" s="6"/>
      <c r="KNQ218" s="6"/>
      <c r="KNR218" s="6"/>
      <c r="KNS218" s="6"/>
      <c r="KNT218" s="6"/>
      <c r="KNU218" s="6"/>
      <c r="KNV218" s="6"/>
      <c r="KNW218" s="6"/>
      <c r="KNX218" s="6"/>
      <c r="KNY218" s="6"/>
      <c r="KNZ218" s="6"/>
      <c r="KOA218" s="6"/>
      <c r="KOB218" s="6"/>
      <c r="KOC218" s="6"/>
      <c r="KOD218" s="6"/>
      <c r="KOE218" s="6"/>
      <c r="KOF218" s="6"/>
      <c r="KOG218" s="6"/>
      <c r="KOH218" s="6"/>
      <c r="KOI218" s="6"/>
      <c r="KOJ218" s="6"/>
      <c r="KOK218" s="6"/>
      <c r="KOL218" s="6"/>
      <c r="KOM218" s="6"/>
      <c r="KON218" s="6"/>
      <c r="KOO218" s="6"/>
      <c r="KOP218" s="6"/>
      <c r="KOQ218" s="6"/>
      <c r="KOR218" s="6"/>
      <c r="KOS218" s="6"/>
      <c r="KOT218" s="6"/>
      <c r="KOU218" s="6"/>
      <c r="KOV218" s="6"/>
      <c r="KOW218" s="6"/>
      <c r="KOX218" s="6"/>
      <c r="KOY218" s="6"/>
      <c r="KOZ218" s="6"/>
      <c r="KPA218" s="6"/>
      <c r="KPB218" s="6"/>
      <c r="KPC218" s="6"/>
      <c r="KPD218" s="6"/>
      <c r="KPE218" s="6"/>
      <c r="KPF218" s="6"/>
      <c r="KPG218" s="6"/>
      <c r="KPH218" s="6"/>
      <c r="KPI218" s="6"/>
      <c r="KPJ218" s="6"/>
      <c r="KPK218" s="6"/>
      <c r="KPL218" s="6"/>
      <c r="KPM218" s="6"/>
      <c r="KPN218" s="6"/>
      <c r="KPO218" s="6"/>
      <c r="KPP218" s="6"/>
      <c r="KPQ218" s="6"/>
      <c r="KPR218" s="6"/>
      <c r="KPS218" s="6"/>
      <c r="KPT218" s="6"/>
      <c r="KPU218" s="6"/>
      <c r="KPV218" s="6"/>
      <c r="KPW218" s="6"/>
      <c r="KPX218" s="6"/>
      <c r="KPY218" s="6"/>
      <c r="KPZ218" s="6"/>
      <c r="KQA218" s="6"/>
      <c r="KQB218" s="6"/>
      <c r="KQC218" s="6"/>
      <c r="KQD218" s="6"/>
      <c r="KQE218" s="6"/>
      <c r="KQF218" s="6"/>
      <c r="KQG218" s="6"/>
      <c r="KQH218" s="6"/>
      <c r="KQI218" s="6"/>
      <c r="KQJ218" s="6"/>
      <c r="KQK218" s="6"/>
      <c r="KQL218" s="6"/>
      <c r="KQM218" s="6"/>
      <c r="KQN218" s="6"/>
      <c r="KQO218" s="6"/>
      <c r="KQP218" s="6"/>
      <c r="KQQ218" s="6"/>
      <c r="KQR218" s="6"/>
      <c r="KQS218" s="6"/>
      <c r="KQT218" s="6"/>
      <c r="KQU218" s="6"/>
      <c r="KQV218" s="6"/>
      <c r="KQW218" s="6"/>
      <c r="KQX218" s="6"/>
      <c r="KQY218" s="6"/>
      <c r="KQZ218" s="6"/>
      <c r="KRA218" s="6"/>
      <c r="KRB218" s="6"/>
      <c r="KRC218" s="6"/>
      <c r="KRD218" s="6"/>
      <c r="KRE218" s="6"/>
      <c r="KRF218" s="6"/>
      <c r="KRG218" s="6"/>
      <c r="KRH218" s="6"/>
      <c r="KRI218" s="6"/>
      <c r="KRJ218" s="6"/>
      <c r="KRK218" s="6"/>
      <c r="KRL218" s="6"/>
      <c r="KRM218" s="6"/>
      <c r="KRN218" s="6"/>
      <c r="KRO218" s="6"/>
      <c r="KRP218" s="6"/>
      <c r="KRQ218" s="6"/>
      <c r="KRR218" s="6"/>
      <c r="KRS218" s="6"/>
      <c r="KRT218" s="6"/>
      <c r="KRU218" s="6"/>
      <c r="KRV218" s="6"/>
      <c r="KRW218" s="6"/>
      <c r="KRX218" s="6"/>
      <c r="KRY218" s="6"/>
      <c r="KRZ218" s="6"/>
      <c r="KSA218" s="6"/>
      <c r="KSB218" s="6"/>
      <c r="KSC218" s="6"/>
      <c r="KSD218" s="6"/>
      <c r="KSE218" s="6"/>
      <c r="KSF218" s="6"/>
      <c r="KSG218" s="6"/>
      <c r="KSH218" s="6"/>
      <c r="KSI218" s="6"/>
      <c r="KSJ218" s="6"/>
      <c r="KSK218" s="6"/>
      <c r="KSL218" s="6"/>
      <c r="KSM218" s="6"/>
      <c r="KSN218" s="6"/>
      <c r="KSO218" s="6"/>
      <c r="KSP218" s="6"/>
      <c r="KSQ218" s="6"/>
      <c r="KSR218" s="6"/>
      <c r="KSS218" s="6"/>
      <c r="KST218" s="6"/>
      <c r="KSU218" s="6"/>
      <c r="KSV218" s="6"/>
      <c r="KSW218" s="6"/>
      <c r="KSX218" s="6"/>
      <c r="KSY218" s="6"/>
      <c r="KSZ218" s="6"/>
      <c r="KTA218" s="6"/>
      <c r="KTB218" s="6"/>
      <c r="KTC218" s="6"/>
      <c r="KTD218" s="6"/>
      <c r="KTE218" s="6"/>
      <c r="KTF218" s="6"/>
      <c r="KTG218" s="6"/>
      <c r="KTH218" s="6"/>
      <c r="KTI218" s="6"/>
      <c r="KTJ218" s="6"/>
      <c r="KTK218" s="6"/>
      <c r="KTL218" s="6"/>
      <c r="KTM218" s="6"/>
      <c r="KTN218" s="6"/>
      <c r="KTO218" s="6"/>
      <c r="KTP218" s="6"/>
      <c r="KTQ218" s="6"/>
      <c r="KTR218" s="6"/>
      <c r="KTS218" s="6"/>
      <c r="KTT218" s="6"/>
      <c r="KTU218" s="6"/>
      <c r="KTV218" s="6"/>
      <c r="KTW218" s="6"/>
      <c r="KTX218" s="6"/>
      <c r="KTY218" s="6"/>
      <c r="KTZ218" s="6"/>
      <c r="KUA218" s="6"/>
      <c r="KUB218" s="6"/>
      <c r="KUC218" s="6"/>
      <c r="KUD218" s="6"/>
      <c r="KUE218" s="6"/>
      <c r="KUF218" s="6"/>
      <c r="KUG218" s="6"/>
      <c r="KUH218" s="6"/>
      <c r="KUI218" s="6"/>
      <c r="KUJ218" s="6"/>
      <c r="KUK218" s="6"/>
      <c r="KUL218" s="6"/>
      <c r="KUM218" s="6"/>
      <c r="KUN218" s="6"/>
      <c r="KUO218" s="6"/>
      <c r="KUP218" s="6"/>
      <c r="KUQ218" s="6"/>
      <c r="KUR218" s="6"/>
      <c r="KUS218" s="6"/>
      <c r="KUT218" s="6"/>
      <c r="KUU218" s="6"/>
      <c r="KUV218" s="6"/>
      <c r="KUW218" s="6"/>
      <c r="KUX218" s="6"/>
      <c r="KUY218" s="6"/>
      <c r="KUZ218" s="6"/>
      <c r="KVA218" s="6"/>
      <c r="KVB218" s="6"/>
      <c r="KVC218" s="6"/>
      <c r="KVD218" s="6"/>
      <c r="KVE218" s="6"/>
      <c r="KVF218" s="6"/>
      <c r="KVG218" s="6"/>
      <c r="KVH218" s="6"/>
      <c r="KVI218" s="6"/>
      <c r="KVJ218" s="6"/>
      <c r="KVK218" s="6"/>
      <c r="KVL218" s="6"/>
      <c r="KVM218" s="6"/>
      <c r="KVN218" s="6"/>
      <c r="KVO218" s="6"/>
      <c r="KVP218" s="6"/>
      <c r="KVQ218" s="6"/>
      <c r="KVR218" s="6"/>
      <c r="KVS218" s="6"/>
      <c r="KVT218" s="6"/>
      <c r="KVU218" s="6"/>
      <c r="KVV218" s="6"/>
      <c r="KVW218" s="6"/>
      <c r="KVX218" s="6"/>
      <c r="KVY218" s="6"/>
      <c r="KVZ218" s="6"/>
      <c r="KWA218" s="6"/>
      <c r="KWB218" s="6"/>
      <c r="KWC218" s="6"/>
      <c r="KWD218" s="6"/>
      <c r="KWE218" s="6"/>
      <c r="KWF218" s="6"/>
      <c r="KWG218" s="6"/>
      <c r="KWH218" s="6"/>
      <c r="KWI218" s="6"/>
      <c r="KWJ218" s="6"/>
      <c r="KWK218" s="6"/>
      <c r="KWL218" s="6"/>
      <c r="KWM218" s="6"/>
      <c r="KWN218" s="6"/>
      <c r="KWO218" s="6"/>
      <c r="KWP218" s="6"/>
      <c r="KWQ218" s="6"/>
      <c r="KWR218" s="6"/>
      <c r="KWS218" s="6"/>
      <c r="KWT218" s="6"/>
      <c r="KWU218" s="6"/>
      <c r="KWV218" s="6"/>
      <c r="KWW218" s="6"/>
      <c r="KWX218" s="6"/>
      <c r="KWY218" s="6"/>
      <c r="KWZ218" s="6"/>
      <c r="KXA218" s="6"/>
      <c r="KXB218" s="6"/>
      <c r="KXC218" s="6"/>
      <c r="KXD218" s="6"/>
      <c r="KXE218" s="6"/>
      <c r="KXF218" s="6"/>
      <c r="KXG218" s="6"/>
      <c r="KXH218" s="6"/>
      <c r="KXI218" s="6"/>
      <c r="KXJ218" s="6"/>
      <c r="KXK218" s="6"/>
      <c r="KXL218" s="6"/>
      <c r="KXM218" s="6"/>
      <c r="KXN218" s="6"/>
      <c r="KXO218" s="6"/>
      <c r="KXP218" s="6"/>
      <c r="KXQ218" s="6"/>
      <c r="KXR218" s="6"/>
      <c r="KXS218" s="6"/>
      <c r="KXT218" s="6"/>
      <c r="KXU218" s="6"/>
      <c r="KXV218" s="6"/>
      <c r="KXW218" s="6"/>
      <c r="KXX218" s="6"/>
      <c r="KXY218" s="6"/>
      <c r="KXZ218" s="6"/>
      <c r="KYA218" s="6"/>
      <c r="KYB218" s="6"/>
      <c r="KYC218" s="6"/>
      <c r="KYD218" s="6"/>
      <c r="KYE218" s="6"/>
      <c r="KYF218" s="6"/>
      <c r="KYG218" s="6"/>
      <c r="KYH218" s="6"/>
      <c r="KYI218" s="6"/>
      <c r="KYJ218" s="6"/>
      <c r="KYK218" s="6"/>
      <c r="KYL218" s="6"/>
      <c r="KYM218" s="6"/>
      <c r="KYN218" s="6"/>
      <c r="KYO218" s="6"/>
      <c r="KYP218" s="6"/>
      <c r="KYQ218" s="6"/>
      <c r="KYR218" s="6"/>
      <c r="KYS218" s="6"/>
      <c r="KYT218" s="6"/>
      <c r="KYU218" s="6"/>
      <c r="KYV218" s="6"/>
      <c r="KYW218" s="6"/>
      <c r="KYX218" s="6"/>
      <c r="KYY218" s="6"/>
      <c r="KYZ218" s="6"/>
      <c r="KZA218" s="6"/>
      <c r="KZB218" s="6"/>
      <c r="KZC218" s="6"/>
      <c r="KZD218" s="6"/>
      <c r="KZE218" s="6"/>
      <c r="KZF218" s="6"/>
      <c r="KZG218" s="6"/>
      <c r="KZH218" s="6"/>
      <c r="KZI218" s="6"/>
      <c r="KZJ218" s="6"/>
      <c r="KZK218" s="6"/>
      <c r="KZL218" s="6"/>
      <c r="KZM218" s="6"/>
      <c r="KZN218" s="6"/>
      <c r="KZO218" s="6"/>
      <c r="KZP218" s="6"/>
      <c r="KZQ218" s="6"/>
      <c r="KZR218" s="6"/>
      <c r="KZS218" s="6"/>
      <c r="KZT218" s="6"/>
      <c r="KZU218" s="6"/>
      <c r="KZV218" s="6"/>
      <c r="KZW218" s="6"/>
      <c r="KZX218" s="6"/>
      <c r="KZY218" s="6"/>
      <c r="KZZ218" s="6"/>
      <c r="LAA218" s="6"/>
      <c r="LAB218" s="6"/>
      <c r="LAC218" s="6"/>
      <c r="LAD218" s="6"/>
      <c r="LAE218" s="6"/>
      <c r="LAF218" s="6"/>
      <c r="LAG218" s="6"/>
      <c r="LAH218" s="6"/>
      <c r="LAI218" s="6"/>
      <c r="LAJ218" s="6"/>
      <c r="LAK218" s="6"/>
      <c r="LAL218" s="6"/>
      <c r="LAM218" s="6"/>
      <c r="LAN218" s="6"/>
      <c r="LAO218" s="6"/>
      <c r="LAP218" s="6"/>
      <c r="LAQ218" s="6"/>
      <c r="LAR218" s="6"/>
      <c r="LAS218" s="6"/>
      <c r="LAT218" s="6"/>
      <c r="LAU218" s="6"/>
      <c r="LAV218" s="6"/>
      <c r="LAW218" s="6"/>
      <c r="LAX218" s="6"/>
      <c r="LAY218" s="6"/>
      <c r="LAZ218" s="6"/>
      <c r="LBA218" s="6"/>
      <c r="LBB218" s="6"/>
      <c r="LBC218" s="6"/>
      <c r="LBD218" s="6"/>
      <c r="LBE218" s="6"/>
      <c r="LBF218" s="6"/>
      <c r="LBG218" s="6"/>
      <c r="LBH218" s="6"/>
      <c r="LBI218" s="6"/>
      <c r="LBJ218" s="6"/>
      <c r="LBK218" s="6"/>
      <c r="LBL218" s="6"/>
      <c r="LBM218" s="6"/>
      <c r="LBN218" s="6"/>
      <c r="LBO218" s="6"/>
      <c r="LBP218" s="6"/>
      <c r="LBQ218" s="6"/>
      <c r="LBR218" s="6"/>
      <c r="LBS218" s="6"/>
      <c r="LBT218" s="6"/>
      <c r="LBU218" s="6"/>
      <c r="LBV218" s="6"/>
      <c r="LBW218" s="6"/>
      <c r="LBX218" s="6"/>
      <c r="LBY218" s="6"/>
      <c r="LBZ218" s="6"/>
      <c r="LCA218" s="6"/>
      <c r="LCB218" s="6"/>
      <c r="LCC218" s="6"/>
      <c r="LCD218" s="6"/>
      <c r="LCE218" s="6"/>
      <c r="LCF218" s="6"/>
      <c r="LCG218" s="6"/>
      <c r="LCH218" s="6"/>
      <c r="LCI218" s="6"/>
      <c r="LCJ218" s="6"/>
      <c r="LCK218" s="6"/>
      <c r="LCL218" s="6"/>
      <c r="LCM218" s="6"/>
      <c r="LCN218" s="6"/>
      <c r="LCO218" s="6"/>
      <c r="LCP218" s="6"/>
      <c r="LCQ218" s="6"/>
      <c r="LCR218" s="6"/>
      <c r="LCS218" s="6"/>
      <c r="LCT218" s="6"/>
      <c r="LCU218" s="6"/>
      <c r="LCV218" s="6"/>
      <c r="LCW218" s="6"/>
      <c r="LCX218" s="6"/>
      <c r="LCY218" s="6"/>
      <c r="LCZ218" s="6"/>
      <c r="LDA218" s="6"/>
      <c r="LDB218" s="6"/>
      <c r="LDC218" s="6"/>
      <c r="LDD218" s="6"/>
      <c r="LDE218" s="6"/>
      <c r="LDF218" s="6"/>
      <c r="LDG218" s="6"/>
      <c r="LDH218" s="6"/>
      <c r="LDI218" s="6"/>
      <c r="LDJ218" s="6"/>
      <c r="LDK218" s="6"/>
      <c r="LDL218" s="6"/>
      <c r="LDM218" s="6"/>
      <c r="LDN218" s="6"/>
      <c r="LDO218" s="6"/>
      <c r="LDP218" s="6"/>
      <c r="LDQ218" s="6"/>
      <c r="LDR218" s="6"/>
      <c r="LDS218" s="6"/>
      <c r="LDT218" s="6"/>
      <c r="LDU218" s="6"/>
      <c r="LDV218" s="6"/>
      <c r="LDW218" s="6"/>
      <c r="LDX218" s="6"/>
      <c r="LDY218" s="6"/>
      <c r="LDZ218" s="6"/>
      <c r="LEA218" s="6"/>
      <c r="LEB218" s="6"/>
      <c r="LEC218" s="6"/>
      <c r="LED218" s="6"/>
      <c r="LEE218" s="6"/>
      <c r="LEF218" s="6"/>
      <c r="LEG218" s="6"/>
      <c r="LEH218" s="6"/>
      <c r="LEI218" s="6"/>
      <c r="LEJ218" s="6"/>
      <c r="LEK218" s="6"/>
      <c r="LEL218" s="6"/>
      <c r="LEM218" s="6"/>
      <c r="LEN218" s="6"/>
      <c r="LEO218" s="6"/>
      <c r="LEP218" s="6"/>
      <c r="LEQ218" s="6"/>
      <c r="LER218" s="6"/>
      <c r="LES218" s="6"/>
      <c r="LET218" s="6"/>
      <c r="LEU218" s="6"/>
      <c r="LEV218" s="6"/>
      <c r="LEW218" s="6"/>
      <c r="LEX218" s="6"/>
      <c r="LEY218" s="6"/>
      <c r="LEZ218" s="6"/>
      <c r="LFA218" s="6"/>
      <c r="LFB218" s="6"/>
      <c r="LFC218" s="6"/>
      <c r="LFD218" s="6"/>
      <c r="LFE218" s="6"/>
      <c r="LFF218" s="6"/>
      <c r="LFG218" s="6"/>
      <c r="LFH218" s="6"/>
      <c r="LFI218" s="6"/>
      <c r="LFJ218" s="6"/>
      <c r="LFK218" s="6"/>
      <c r="LFL218" s="6"/>
      <c r="LFM218" s="6"/>
      <c r="LFN218" s="6"/>
      <c r="LFO218" s="6"/>
      <c r="LFP218" s="6"/>
      <c r="LFQ218" s="6"/>
      <c r="LFR218" s="6"/>
      <c r="LFS218" s="6"/>
      <c r="LFT218" s="6"/>
      <c r="LFU218" s="6"/>
      <c r="LFV218" s="6"/>
      <c r="LFW218" s="6"/>
      <c r="LFX218" s="6"/>
      <c r="LFY218" s="6"/>
      <c r="LFZ218" s="6"/>
      <c r="LGA218" s="6"/>
      <c r="LGB218" s="6"/>
      <c r="LGC218" s="6"/>
      <c r="LGD218" s="6"/>
      <c r="LGE218" s="6"/>
      <c r="LGF218" s="6"/>
      <c r="LGG218" s="6"/>
      <c r="LGH218" s="6"/>
      <c r="LGI218" s="6"/>
      <c r="LGJ218" s="6"/>
      <c r="LGK218" s="6"/>
      <c r="LGL218" s="6"/>
      <c r="LGM218" s="6"/>
      <c r="LGN218" s="6"/>
      <c r="LGO218" s="6"/>
      <c r="LGP218" s="6"/>
      <c r="LGQ218" s="6"/>
      <c r="LGR218" s="6"/>
      <c r="LGS218" s="6"/>
      <c r="LGT218" s="6"/>
      <c r="LGU218" s="6"/>
      <c r="LGV218" s="6"/>
      <c r="LGW218" s="6"/>
      <c r="LGX218" s="6"/>
      <c r="LGY218" s="6"/>
      <c r="LGZ218" s="6"/>
      <c r="LHA218" s="6"/>
      <c r="LHB218" s="6"/>
      <c r="LHC218" s="6"/>
      <c r="LHD218" s="6"/>
      <c r="LHE218" s="6"/>
      <c r="LHF218" s="6"/>
      <c r="LHG218" s="6"/>
      <c r="LHH218" s="6"/>
      <c r="LHI218" s="6"/>
      <c r="LHJ218" s="6"/>
      <c r="LHK218" s="6"/>
      <c r="LHL218" s="6"/>
      <c r="LHM218" s="6"/>
      <c r="LHN218" s="6"/>
      <c r="LHO218" s="6"/>
      <c r="LHP218" s="6"/>
      <c r="LHQ218" s="6"/>
      <c r="LHR218" s="6"/>
      <c r="LHS218" s="6"/>
      <c r="LHT218" s="6"/>
      <c r="LHU218" s="6"/>
      <c r="LHV218" s="6"/>
      <c r="LHW218" s="6"/>
      <c r="LHX218" s="6"/>
      <c r="LHY218" s="6"/>
      <c r="LHZ218" s="6"/>
      <c r="LIA218" s="6"/>
      <c r="LIB218" s="6"/>
      <c r="LIC218" s="6"/>
      <c r="LID218" s="6"/>
      <c r="LIE218" s="6"/>
      <c r="LIF218" s="6"/>
      <c r="LIG218" s="6"/>
      <c r="LIH218" s="6"/>
      <c r="LII218" s="6"/>
      <c r="LIJ218" s="6"/>
      <c r="LIK218" s="6"/>
      <c r="LIL218" s="6"/>
      <c r="LIM218" s="6"/>
      <c r="LIN218" s="6"/>
      <c r="LIO218" s="6"/>
      <c r="LIP218" s="6"/>
      <c r="LIQ218" s="6"/>
      <c r="LIR218" s="6"/>
      <c r="LIS218" s="6"/>
      <c r="LIT218" s="6"/>
      <c r="LIU218" s="6"/>
      <c r="LIV218" s="6"/>
      <c r="LIW218" s="6"/>
      <c r="LIX218" s="6"/>
      <c r="LIY218" s="6"/>
      <c r="LIZ218" s="6"/>
      <c r="LJA218" s="6"/>
      <c r="LJB218" s="6"/>
      <c r="LJC218" s="6"/>
      <c r="LJD218" s="6"/>
      <c r="LJE218" s="6"/>
      <c r="LJF218" s="6"/>
      <c r="LJG218" s="6"/>
      <c r="LJH218" s="6"/>
      <c r="LJI218" s="6"/>
      <c r="LJJ218" s="6"/>
      <c r="LJK218" s="6"/>
      <c r="LJL218" s="6"/>
      <c r="LJM218" s="6"/>
      <c r="LJN218" s="6"/>
      <c r="LJO218" s="6"/>
      <c r="LJP218" s="6"/>
      <c r="LJQ218" s="6"/>
      <c r="LJR218" s="6"/>
      <c r="LJS218" s="6"/>
      <c r="LJT218" s="6"/>
      <c r="LJU218" s="6"/>
      <c r="LJV218" s="6"/>
      <c r="LJW218" s="6"/>
      <c r="LJX218" s="6"/>
      <c r="LJY218" s="6"/>
      <c r="LJZ218" s="6"/>
      <c r="LKA218" s="6"/>
      <c r="LKB218" s="6"/>
      <c r="LKC218" s="6"/>
      <c r="LKD218" s="6"/>
      <c r="LKE218" s="6"/>
      <c r="LKF218" s="6"/>
      <c r="LKG218" s="6"/>
      <c r="LKH218" s="6"/>
      <c r="LKI218" s="6"/>
      <c r="LKJ218" s="6"/>
      <c r="LKK218" s="6"/>
      <c r="LKL218" s="6"/>
      <c r="LKM218" s="6"/>
      <c r="LKN218" s="6"/>
      <c r="LKO218" s="6"/>
      <c r="LKP218" s="6"/>
      <c r="LKQ218" s="6"/>
      <c r="LKR218" s="6"/>
      <c r="LKS218" s="6"/>
      <c r="LKT218" s="6"/>
      <c r="LKU218" s="6"/>
      <c r="LKV218" s="6"/>
      <c r="LKW218" s="6"/>
      <c r="LKX218" s="6"/>
      <c r="LKY218" s="6"/>
      <c r="LKZ218" s="6"/>
      <c r="LLA218" s="6"/>
      <c r="LLB218" s="6"/>
      <c r="LLC218" s="6"/>
      <c r="LLD218" s="6"/>
      <c r="LLE218" s="6"/>
      <c r="LLF218" s="6"/>
      <c r="LLG218" s="6"/>
      <c r="LLH218" s="6"/>
      <c r="LLI218" s="6"/>
      <c r="LLJ218" s="6"/>
      <c r="LLK218" s="6"/>
      <c r="LLL218" s="6"/>
      <c r="LLM218" s="6"/>
      <c r="LLN218" s="6"/>
      <c r="LLO218" s="6"/>
      <c r="LLP218" s="6"/>
      <c r="LLQ218" s="6"/>
      <c r="LLR218" s="6"/>
      <c r="LLS218" s="6"/>
      <c r="LLT218" s="6"/>
      <c r="LLU218" s="6"/>
      <c r="LLV218" s="6"/>
      <c r="LLW218" s="6"/>
      <c r="LLX218" s="6"/>
      <c r="LLY218" s="6"/>
      <c r="LLZ218" s="6"/>
      <c r="LMA218" s="6"/>
      <c r="LMB218" s="6"/>
      <c r="LMC218" s="6"/>
      <c r="LMD218" s="6"/>
      <c r="LME218" s="6"/>
      <c r="LMF218" s="6"/>
      <c r="LMG218" s="6"/>
      <c r="LMH218" s="6"/>
      <c r="LMI218" s="6"/>
      <c r="LMJ218" s="6"/>
      <c r="LMK218" s="6"/>
      <c r="LML218" s="6"/>
      <c r="LMM218" s="6"/>
      <c r="LMN218" s="6"/>
      <c r="LMO218" s="6"/>
      <c r="LMP218" s="6"/>
      <c r="LMQ218" s="6"/>
      <c r="LMR218" s="6"/>
      <c r="LMS218" s="6"/>
      <c r="LMT218" s="6"/>
      <c r="LMU218" s="6"/>
      <c r="LMV218" s="6"/>
      <c r="LMW218" s="6"/>
      <c r="LMX218" s="6"/>
      <c r="LMY218" s="6"/>
      <c r="LMZ218" s="6"/>
      <c r="LNA218" s="6"/>
      <c r="LNB218" s="6"/>
      <c r="LNC218" s="6"/>
      <c r="LND218" s="6"/>
      <c r="LNE218" s="6"/>
      <c r="LNF218" s="6"/>
      <c r="LNG218" s="6"/>
      <c r="LNH218" s="6"/>
      <c r="LNI218" s="6"/>
      <c r="LNJ218" s="6"/>
      <c r="LNK218" s="6"/>
      <c r="LNL218" s="6"/>
      <c r="LNM218" s="6"/>
      <c r="LNN218" s="6"/>
      <c r="LNO218" s="6"/>
      <c r="LNP218" s="6"/>
      <c r="LNQ218" s="6"/>
      <c r="LNR218" s="6"/>
      <c r="LNS218" s="6"/>
      <c r="LNT218" s="6"/>
      <c r="LNU218" s="6"/>
      <c r="LNV218" s="6"/>
      <c r="LNW218" s="6"/>
      <c r="LNX218" s="6"/>
      <c r="LNY218" s="6"/>
      <c r="LNZ218" s="6"/>
      <c r="LOA218" s="6"/>
      <c r="LOB218" s="6"/>
      <c r="LOC218" s="6"/>
      <c r="LOD218" s="6"/>
      <c r="LOE218" s="6"/>
      <c r="LOF218" s="6"/>
      <c r="LOG218" s="6"/>
      <c r="LOH218" s="6"/>
      <c r="LOI218" s="6"/>
      <c r="LOJ218" s="6"/>
      <c r="LOK218" s="6"/>
      <c r="LOL218" s="6"/>
      <c r="LOM218" s="6"/>
      <c r="LON218" s="6"/>
      <c r="LOO218" s="6"/>
      <c r="LOP218" s="6"/>
      <c r="LOQ218" s="6"/>
      <c r="LOR218" s="6"/>
      <c r="LOS218" s="6"/>
      <c r="LOT218" s="6"/>
      <c r="LOU218" s="6"/>
      <c r="LOV218" s="6"/>
      <c r="LOW218" s="6"/>
      <c r="LOX218" s="6"/>
      <c r="LOY218" s="6"/>
      <c r="LOZ218" s="6"/>
      <c r="LPA218" s="6"/>
      <c r="LPB218" s="6"/>
      <c r="LPC218" s="6"/>
      <c r="LPD218" s="6"/>
      <c r="LPE218" s="6"/>
      <c r="LPF218" s="6"/>
      <c r="LPG218" s="6"/>
      <c r="LPH218" s="6"/>
      <c r="LPI218" s="6"/>
      <c r="LPJ218" s="6"/>
      <c r="LPK218" s="6"/>
      <c r="LPL218" s="6"/>
      <c r="LPM218" s="6"/>
      <c r="LPN218" s="6"/>
      <c r="LPO218" s="6"/>
      <c r="LPP218" s="6"/>
      <c r="LPQ218" s="6"/>
      <c r="LPR218" s="6"/>
      <c r="LPS218" s="6"/>
      <c r="LPT218" s="6"/>
      <c r="LPU218" s="6"/>
      <c r="LPV218" s="6"/>
      <c r="LPW218" s="6"/>
      <c r="LPX218" s="6"/>
      <c r="LPY218" s="6"/>
      <c r="LPZ218" s="6"/>
      <c r="LQA218" s="6"/>
      <c r="LQB218" s="6"/>
      <c r="LQC218" s="6"/>
      <c r="LQD218" s="6"/>
      <c r="LQE218" s="6"/>
      <c r="LQF218" s="6"/>
      <c r="LQG218" s="6"/>
      <c r="LQH218" s="6"/>
      <c r="LQI218" s="6"/>
      <c r="LQJ218" s="6"/>
      <c r="LQK218" s="6"/>
      <c r="LQL218" s="6"/>
      <c r="LQM218" s="6"/>
      <c r="LQN218" s="6"/>
      <c r="LQO218" s="6"/>
      <c r="LQP218" s="6"/>
      <c r="LQQ218" s="6"/>
      <c r="LQR218" s="6"/>
      <c r="LQS218" s="6"/>
      <c r="LQT218" s="6"/>
      <c r="LQU218" s="6"/>
      <c r="LQV218" s="6"/>
      <c r="LQW218" s="6"/>
      <c r="LQX218" s="6"/>
      <c r="LQY218" s="6"/>
      <c r="LQZ218" s="6"/>
      <c r="LRA218" s="6"/>
      <c r="LRB218" s="6"/>
      <c r="LRC218" s="6"/>
      <c r="LRD218" s="6"/>
      <c r="LRE218" s="6"/>
      <c r="LRF218" s="6"/>
      <c r="LRG218" s="6"/>
      <c r="LRH218" s="6"/>
      <c r="LRI218" s="6"/>
      <c r="LRJ218" s="6"/>
      <c r="LRK218" s="6"/>
      <c r="LRL218" s="6"/>
      <c r="LRM218" s="6"/>
      <c r="LRN218" s="6"/>
      <c r="LRO218" s="6"/>
      <c r="LRP218" s="6"/>
      <c r="LRQ218" s="6"/>
      <c r="LRR218" s="6"/>
      <c r="LRS218" s="6"/>
      <c r="LRT218" s="6"/>
      <c r="LRU218" s="6"/>
      <c r="LRV218" s="6"/>
      <c r="LRW218" s="6"/>
      <c r="LRX218" s="6"/>
      <c r="LRY218" s="6"/>
      <c r="LRZ218" s="6"/>
      <c r="LSA218" s="6"/>
      <c r="LSB218" s="6"/>
      <c r="LSC218" s="6"/>
      <c r="LSD218" s="6"/>
      <c r="LSE218" s="6"/>
      <c r="LSF218" s="6"/>
      <c r="LSG218" s="6"/>
      <c r="LSH218" s="6"/>
      <c r="LSI218" s="6"/>
      <c r="LSJ218" s="6"/>
      <c r="LSK218" s="6"/>
      <c r="LSL218" s="6"/>
      <c r="LSM218" s="6"/>
      <c r="LSN218" s="6"/>
      <c r="LSO218" s="6"/>
      <c r="LSP218" s="6"/>
      <c r="LSQ218" s="6"/>
      <c r="LSR218" s="6"/>
      <c r="LSS218" s="6"/>
      <c r="LST218" s="6"/>
      <c r="LSU218" s="6"/>
      <c r="LSV218" s="6"/>
      <c r="LSW218" s="6"/>
      <c r="LSX218" s="6"/>
      <c r="LSY218" s="6"/>
      <c r="LSZ218" s="6"/>
      <c r="LTA218" s="6"/>
      <c r="LTB218" s="6"/>
      <c r="LTC218" s="6"/>
      <c r="LTD218" s="6"/>
      <c r="LTE218" s="6"/>
      <c r="LTF218" s="6"/>
      <c r="LTG218" s="6"/>
      <c r="LTH218" s="6"/>
      <c r="LTI218" s="6"/>
      <c r="LTJ218" s="6"/>
      <c r="LTK218" s="6"/>
      <c r="LTL218" s="6"/>
      <c r="LTM218" s="6"/>
      <c r="LTN218" s="6"/>
      <c r="LTO218" s="6"/>
      <c r="LTP218" s="6"/>
      <c r="LTQ218" s="6"/>
      <c r="LTR218" s="6"/>
      <c r="LTS218" s="6"/>
      <c r="LTT218" s="6"/>
      <c r="LTU218" s="6"/>
      <c r="LTV218" s="6"/>
      <c r="LTW218" s="6"/>
      <c r="LTX218" s="6"/>
      <c r="LTY218" s="6"/>
      <c r="LTZ218" s="6"/>
      <c r="LUA218" s="6"/>
      <c r="LUB218" s="6"/>
      <c r="LUC218" s="6"/>
      <c r="LUD218" s="6"/>
      <c r="LUE218" s="6"/>
      <c r="LUF218" s="6"/>
      <c r="LUG218" s="6"/>
      <c r="LUH218" s="6"/>
      <c r="LUI218" s="6"/>
      <c r="LUJ218" s="6"/>
      <c r="LUK218" s="6"/>
      <c r="LUL218" s="6"/>
      <c r="LUM218" s="6"/>
      <c r="LUN218" s="6"/>
      <c r="LUO218" s="6"/>
      <c r="LUP218" s="6"/>
      <c r="LUQ218" s="6"/>
      <c r="LUR218" s="6"/>
      <c r="LUS218" s="6"/>
      <c r="LUT218" s="6"/>
      <c r="LUU218" s="6"/>
      <c r="LUV218" s="6"/>
      <c r="LUW218" s="6"/>
      <c r="LUX218" s="6"/>
      <c r="LUY218" s="6"/>
      <c r="LUZ218" s="6"/>
      <c r="LVA218" s="6"/>
      <c r="LVB218" s="6"/>
      <c r="LVC218" s="6"/>
      <c r="LVD218" s="6"/>
      <c r="LVE218" s="6"/>
      <c r="LVF218" s="6"/>
      <c r="LVG218" s="6"/>
      <c r="LVH218" s="6"/>
      <c r="LVI218" s="6"/>
      <c r="LVJ218" s="6"/>
      <c r="LVK218" s="6"/>
      <c r="LVL218" s="6"/>
      <c r="LVM218" s="6"/>
      <c r="LVN218" s="6"/>
      <c r="LVO218" s="6"/>
      <c r="LVP218" s="6"/>
      <c r="LVQ218" s="6"/>
      <c r="LVR218" s="6"/>
      <c r="LVS218" s="6"/>
      <c r="LVT218" s="6"/>
      <c r="LVU218" s="6"/>
      <c r="LVV218" s="6"/>
      <c r="LVW218" s="6"/>
      <c r="LVX218" s="6"/>
      <c r="LVY218" s="6"/>
      <c r="LVZ218" s="6"/>
      <c r="LWA218" s="6"/>
      <c r="LWB218" s="6"/>
      <c r="LWC218" s="6"/>
      <c r="LWD218" s="6"/>
      <c r="LWE218" s="6"/>
      <c r="LWF218" s="6"/>
      <c r="LWG218" s="6"/>
      <c r="LWH218" s="6"/>
      <c r="LWI218" s="6"/>
      <c r="LWJ218" s="6"/>
      <c r="LWK218" s="6"/>
      <c r="LWL218" s="6"/>
      <c r="LWM218" s="6"/>
      <c r="LWN218" s="6"/>
      <c r="LWO218" s="6"/>
      <c r="LWP218" s="6"/>
      <c r="LWQ218" s="6"/>
      <c r="LWR218" s="6"/>
      <c r="LWS218" s="6"/>
      <c r="LWT218" s="6"/>
      <c r="LWU218" s="6"/>
      <c r="LWV218" s="6"/>
      <c r="LWW218" s="6"/>
      <c r="LWX218" s="6"/>
      <c r="LWY218" s="6"/>
      <c r="LWZ218" s="6"/>
      <c r="LXA218" s="6"/>
      <c r="LXB218" s="6"/>
      <c r="LXC218" s="6"/>
      <c r="LXD218" s="6"/>
      <c r="LXE218" s="6"/>
      <c r="LXF218" s="6"/>
      <c r="LXG218" s="6"/>
      <c r="LXH218" s="6"/>
      <c r="LXI218" s="6"/>
      <c r="LXJ218" s="6"/>
      <c r="LXK218" s="6"/>
      <c r="LXL218" s="6"/>
      <c r="LXM218" s="6"/>
      <c r="LXN218" s="6"/>
      <c r="LXO218" s="6"/>
      <c r="LXP218" s="6"/>
      <c r="LXQ218" s="6"/>
      <c r="LXR218" s="6"/>
      <c r="LXS218" s="6"/>
      <c r="LXT218" s="6"/>
      <c r="LXU218" s="6"/>
      <c r="LXV218" s="6"/>
      <c r="LXW218" s="6"/>
      <c r="LXX218" s="6"/>
      <c r="LXY218" s="6"/>
      <c r="LXZ218" s="6"/>
      <c r="LYA218" s="6"/>
      <c r="LYB218" s="6"/>
      <c r="LYC218" s="6"/>
      <c r="LYD218" s="6"/>
      <c r="LYE218" s="6"/>
      <c r="LYF218" s="6"/>
      <c r="LYG218" s="6"/>
      <c r="LYH218" s="6"/>
      <c r="LYI218" s="6"/>
      <c r="LYJ218" s="6"/>
      <c r="LYK218" s="6"/>
      <c r="LYL218" s="6"/>
      <c r="LYM218" s="6"/>
      <c r="LYN218" s="6"/>
      <c r="LYO218" s="6"/>
      <c r="LYP218" s="6"/>
      <c r="LYQ218" s="6"/>
      <c r="LYR218" s="6"/>
      <c r="LYS218" s="6"/>
      <c r="LYT218" s="6"/>
      <c r="LYU218" s="6"/>
      <c r="LYV218" s="6"/>
      <c r="LYW218" s="6"/>
      <c r="LYX218" s="6"/>
      <c r="LYY218" s="6"/>
      <c r="LYZ218" s="6"/>
      <c r="LZA218" s="6"/>
      <c r="LZB218" s="6"/>
      <c r="LZC218" s="6"/>
      <c r="LZD218" s="6"/>
      <c r="LZE218" s="6"/>
      <c r="LZF218" s="6"/>
      <c r="LZG218" s="6"/>
      <c r="LZH218" s="6"/>
      <c r="LZI218" s="6"/>
      <c r="LZJ218" s="6"/>
      <c r="LZK218" s="6"/>
      <c r="LZL218" s="6"/>
      <c r="LZM218" s="6"/>
      <c r="LZN218" s="6"/>
      <c r="LZO218" s="6"/>
      <c r="LZP218" s="6"/>
      <c r="LZQ218" s="6"/>
      <c r="LZR218" s="6"/>
      <c r="LZS218" s="6"/>
      <c r="LZT218" s="6"/>
      <c r="LZU218" s="6"/>
      <c r="LZV218" s="6"/>
      <c r="LZW218" s="6"/>
      <c r="LZX218" s="6"/>
      <c r="LZY218" s="6"/>
      <c r="LZZ218" s="6"/>
      <c r="MAA218" s="6"/>
      <c r="MAB218" s="6"/>
      <c r="MAC218" s="6"/>
      <c r="MAD218" s="6"/>
      <c r="MAE218" s="6"/>
      <c r="MAF218" s="6"/>
      <c r="MAG218" s="6"/>
      <c r="MAH218" s="6"/>
      <c r="MAI218" s="6"/>
      <c r="MAJ218" s="6"/>
      <c r="MAK218" s="6"/>
      <c r="MAL218" s="6"/>
      <c r="MAM218" s="6"/>
      <c r="MAN218" s="6"/>
      <c r="MAO218" s="6"/>
      <c r="MAP218" s="6"/>
      <c r="MAQ218" s="6"/>
      <c r="MAR218" s="6"/>
      <c r="MAS218" s="6"/>
      <c r="MAT218" s="6"/>
      <c r="MAU218" s="6"/>
      <c r="MAV218" s="6"/>
      <c r="MAW218" s="6"/>
      <c r="MAX218" s="6"/>
      <c r="MAY218" s="6"/>
      <c r="MAZ218" s="6"/>
      <c r="MBA218" s="6"/>
      <c r="MBB218" s="6"/>
      <c r="MBC218" s="6"/>
      <c r="MBD218" s="6"/>
      <c r="MBE218" s="6"/>
      <c r="MBF218" s="6"/>
      <c r="MBG218" s="6"/>
      <c r="MBH218" s="6"/>
      <c r="MBI218" s="6"/>
      <c r="MBJ218" s="6"/>
      <c r="MBK218" s="6"/>
      <c r="MBL218" s="6"/>
      <c r="MBM218" s="6"/>
      <c r="MBN218" s="6"/>
      <c r="MBO218" s="6"/>
      <c r="MBP218" s="6"/>
      <c r="MBQ218" s="6"/>
      <c r="MBR218" s="6"/>
      <c r="MBS218" s="6"/>
      <c r="MBT218" s="6"/>
      <c r="MBU218" s="6"/>
      <c r="MBV218" s="6"/>
      <c r="MBW218" s="6"/>
      <c r="MBX218" s="6"/>
      <c r="MBY218" s="6"/>
      <c r="MBZ218" s="6"/>
      <c r="MCA218" s="6"/>
      <c r="MCB218" s="6"/>
      <c r="MCC218" s="6"/>
      <c r="MCD218" s="6"/>
      <c r="MCE218" s="6"/>
      <c r="MCF218" s="6"/>
      <c r="MCG218" s="6"/>
      <c r="MCH218" s="6"/>
      <c r="MCI218" s="6"/>
      <c r="MCJ218" s="6"/>
      <c r="MCK218" s="6"/>
      <c r="MCL218" s="6"/>
      <c r="MCM218" s="6"/>
      <c r="MCN218" s="6"/>
      <c r="MCO218" s="6"/>
      <c r="MCP218" s="6"/>
      <c r="MCQ218" s="6"/>
      <c r="MCR218" s="6"/>
      <c r="MCS218" s="6"/>
      <c r="MCT218" s="6"/>
      <c r="MCU218" s="6"/>
      <c r="MCV218" s="6"/>
      <c r="MCW218" s="6"/>
      <c r="MCX218" s="6"/>
      <c r="MCY218" s="6"/>
      <c r="MCZ218" s="6"/>
      <c r="MDA218" s="6"/>
      <c r="MDB218" s="6"/>
      <c r="MDC218" s="6"/>
      <c r="MDD218" s="6"/>
      <c r="MDE218" s="6"/>
      <c r="MDF218" s="6"/>
      <c r="MDG218" s="6"/>
      <c r="MDH218" s="6"/>
      <c r="MDI218" s="6"/>
      <c r="MDJ218" s="6"/>
      <c r="MDK218" s="6"/>
      <c r="MDL218" s="6"/>
      <c r="MDM218" s="6"/>
      <c r="MDN218" s="6"/>
      <c r="MDO218" s="6"/>
      <c r="MDP218" s="6"/>
      <c r="MDQ218" s="6"/>
      <c r="MDR218" s="6"/>
      <c r="MDS218" s="6"/>
      <c r="MDT218" s="6"/>
      <c r="MDU218" s="6"/>
      <c r="MDV218" s="6"/>
      <c r="MDW218" s="6"/>
      <c r="MDX218" s="6"/>
      <c r="MDY218" s="6"/>
      <c r="MDZ218" s="6"/>
      <c r="MEA218" s="6"/>
      <c r="MEB218" s="6"/>
      <c r="MEC218" s="6"/>
      <c r="MED218" s="6"/>
      <c r="MEE218" s="6"/>
      <c r="MEF218" s="6"/>
      <c r="MEG218" s="6"/>
      <c r="MEH218" s="6"/>
      <c r="MEI218" s="6"/>
      <c r="MEJ218" s="6"/>
      <c r="MEK218" s="6"/>
      <c r="MEL218" s="6"/>
      <c r="MEM218" s="6"/>
      <c r="MEN218" s="6"/>
      <c r="MEO218" s="6"/>
      <c r="MEP218" s="6"/>
      <c r="MEQ218" s="6"/>
      <c r="MER218" s="6"/>
      <c r="MES218" s="6"/>
      <c r="MET218" s="6"/>
      <c r="MEU218" s="6"/>
      <c r="MEV218" s="6"/>
      <c r="MEW218" s="6"/>
      <c r="MEX218" s="6"/>
      <c r="MEY218" s="6"/>
      <c r="MEZ218" s="6"/>
      <c r="MFA218" s="6"/>
      <c r="MFB218" s="6"/>
      <c r="MFC218" s="6"/>
      <c r="MFD218" s="6"/>
      <c r="MFE218" s="6"/>
      <c r="MFF218" s="6"/>
      <c r="MFG218" s="6"/>
      <c r="MFH218" s="6"/>
      <c r="MFI218" s="6"/>
      <c r="MFJ218" s="6"/>
      <c r="MFK218" s="6"/>
      <c r="MFL218" s="6"/>
      <c r="MFM218" s="6"/>
      <c r="MFN218" s="6"/>
      <c r="MFO218" s="6"/>
      <c r="MFP218" s="6"/>
      <c r="MFQ218" s="6"/>
      <c r="MFR218" s="6"/>
      <c r="MFS218" s="6"/>
      <c r="MFT218" s="6"/>
      <c r="MFU218" s="6"/>
      <c r="MFV218" s="6"/>
      <c r="MFW218" s="6"/>
      <c r="MFX218" s="6"/>
      <c r="MFY218" s="6"/>
      <c r="MFZ218" s="6"/>
      <c r="MGA218" s="6"/>
      <c r="MGB218" s="6"/>
      <c r="MGC218" s="6"/>
      <c r="MGD218" s="6"/>
      <c r="MGE218" s="6"/>
      <c r="MGF218" s="6"/>
      <c r="MGG218" s="6"/>
      <c r="MGH218" s="6"/>
      <c r="MGI218" s="6"/>
      <c r="MGJ218" s="6"/>
      <c r="MGK218" s="6"/>
      <c r="MGL218" s="6"/>
      <c r="MGM218" s="6"/>
      <c r="MGN218" s="6"/>
      <c r="MGO218" s="6"/>
      <c r="MGP218" s="6"/>
      <c r="MGQ218" s="6"/>
      <c r="MGR218" s="6"/>
      <c r="MGS218" s="6"/>
      <c r="MGT218" s="6"/>
      <c r="MGU218" s="6"/>
      <c r="MGV218" s="6"/>
      <c r="MGW218" s="6"/>
      <c r="MGX218" s="6"/>
      <c r="MGY218" s="6"/>
      <c r="MGZ218" s="6"/>
      <c r="MHA218" s="6"/>
      <c r="MHB218" s="6"/>
      <c r="MHC218" s="6"/>
      <c r="MHD218" s="6"/>
      <c r="MHE218" s="6"/>
      <c r="MHF218" s="6"/>
      <c r="MHG218" s="6"/>
      <c r="MHH218" s="6"/>
      <c r="MHI218" s="6"/>
      <c r="MHJ218" s="6"/>
      <c r="MHK218" s="6"/>
      <c r="MHL218" s="6"/>
      <c r="MHM218" s="6"/>
      <c r="MHN218" s="6"/>
      <c r="MHO218" s="6"/>
      <c r="MHP218" s="6"/>
      <c r="MHQ218" s="6"/>
      <c r="MHR218" s="6"/>
      <c r="MHS218" s="6"/>
      <c r="MHT218" s="6"/>
      <c r="MHU218" s="6"/>
      <c r="MHV218" s="6"/>
      <c r="MHW218" s="6"/>
      <c r="MHX218" s="6"/>
      <c r="MHY218" s="6"/>
      <c r="MHZ218" s="6"/>
      <c r="MIA218" s="6"/>
      <c r="MIB218" s="6"/>
      <c r="MIC218" s="6"/>
      <c r="MID218" s="6"/>
      <c r="MIE218" s="6"/>
      <c r="MIF218" s="6"/>
      <c r="MIG218" s="6"/>
      <c r="MIH218" s="6"/>
      <c r="MII218" s="6"/>
      <c r="MIJ218" s="6"/>
      <c r="MIK218" s="6"/>
      <c r="MIL218" s="6"/>
      <c r="MIM218" s="6"/>
      <c r="MIN218" s="6"/>
      <c r="MIO218" s="6"/>
      <c r="MIP218" s="6"/>
      <c r="MIQ218" s="6"/>
      <c r="MIR218" s="6"/>
      <c r="MIS218" s="6"/>
      <c r="MIT218" s="6"/>
      <c r="MIU218" s="6"/>
      <c r="MIV218" s="6"/>
      <c r="MIW218" s="6"/>
      <c r="MIX218" s="6"/>
      <c r="MIY218" s="6"/>
      <c r="MIZ218" s="6"/>
      <c r="MJA218" s="6"/>
      <c r="MJB218" s="6"/>
      <c r="MJC218" s="6"/>
      <c r="MJD218" s="6"/>
      <c r="MJE218" s="6"/>
      <c r="MJF218" s="6"/>
      <c r="MJG218" s="6"/>
      <c r="MJH218" s="6"/>
      <c r="MJI218" s="6"/>
      <c r="MJJ218" s="6"/>
      <c r="MJK218" s="6"/>
      <c r="MJL218" s="6"/>
      <c r="MJM218" s="6"/>
      <c r="MJN218" s="6"/>
      <c r="MJO218" s="6"/>
      <c r="MJP218" s="6"/>
      <c r="MJQ218" s="6"/>
      <c r="MJR218" s="6"/>
      <c r="MJS218" s="6"/>
      <c r="MJT218" s="6"/>
      <c r="MJU218" s="6"/>
      <c r="MJV218" s="6"/>
      <c r="MJW218" s="6"/>
      <c r="MJX218" s="6"/>
      <c r="MJY218" s="6"/>
      <c r="MJZ218" s="6"/>
      <c r="MKA218" s="6"/>
      <c r="MKB218" s="6"/>
      <c r="MKC218" s="6"/>
      <c r="MKD218" s="6"/>
      <c r="MKE218" s="6"/>
      <c r="MKF218" s="6"/>
      <c r="MKG218" s="6"/>
      <c r="MKH218" s="6"/>
      <c r="MKI218" s="6"/>
      <c r="MKJ218" s="6"/>
      <c r="MKK218" s="6"/>
      <c r="MKL218" s="6"/>
      <c r="MKM218" s="6"/>
      <c r="MKN218" s="6"/>
      <c r="MKO218" s="6"/>
      <c r="MKP218" s="6"/>
      <c r="MKQ218" s="6"/>
      <c r="MKR218" s="6"/>
      <c r="MKS218" s="6"/>
      <c r="MKT218" s="6"/>
      <c r="MKU218" s="6"/>
      <c r="MKV218" s="6"/>
      <c r="MKW218" s="6"/>
      <c r="MKX218" s="6"/>
      <c r="MKY218" s="6"/>
      <c r="MKZ218" s="6"/>
      <c r="MLA218" s="6"/>
      <c r="MLB218" s="6"/>
      <c r="MLC218" s="6"/>
      <c r="MLD218" s="6"/>
      <c r="MLE218" s="6"/>
      <c r="MLF218" s="6"/>
      <c r="MLG218" s="6"/>
      <c r="MLH218" s="6"/>
      <c r="MLI218" s="6"/>
      <c r="MLJ218" s="6"/>
      <c r="MLK218" s="6"/>
      <c r="MLL218" s="6"/>
      <c r="MLM218" s="6"/>
      <c r="MLN218" s="6"/>
      <c r="MLO218" s="6"/>
      <c r="MLP218" s="6"/>
      <c r="MLQ218" s="6"/>
      <c r="MLR218" s="6"/>
      <c r="MLS218" s="6"/>
      <c r="MLT218" s="6"/>
      <c r="MLU218" s="6"/>
      <c r="MLV218" s="6"/>
      <c r="MLW218" s="6"/>
      <c r="MLX218" s="6"/>
      <c r="MLY218" s="6"/>
      <c r="MLZ218" s="6"/>
      <c r="MMA218" s="6"/>
      <c r="MMB218" s="6"/>
      <c r="MMC218" s="6"/>
      <c r="MMD218" s="6"/>
      <c r="MME218" s="6"/>
      <c r="MMF218" s="6"/>
      <c r="MMG218" s="6"/>
      <c r="MMH218" s="6"/>
      <c r="MMI218" s="6"/>
      <c r="MMJ218" s="6"/>
      <c r="MMK218" s="6"/>
      <c r="MML218" s="6"/>
      <c r="MMM218" s="6"/>
      <c r="MMN218" s="6"/>
      <c r="MMO218" s="6"/>
      <c r="MMP218" s="6"/>
      <c r="MMQ218" s="6"/>
      <c r="MMR218" s="6"/>
      <c r="MMS218" s="6"/>
      <c r="MMT218" s="6"/>
      <c r="MMU218" s="6"/>
      <c r="MMV218" s="6"/>
      <c r="MMW218" s="6"/>
      <c r="MMX218" s="6"/>
      <c r="MMY218" s="6"/>
      <c r="MMZ218" s="6"/>
      <c r="MNA218" s="6"/>
      <c r="MNB218" s="6"/>
      <c r="MNC218" s="6"/>
      <c r="MND218" s="6"/>
      <c r="MNE218" s="6"/>
      <c r="MNF218" s="6"/>
      <c r="MNG218" s="6"/>
      <c r="MNH218" s="6"/>
      <c r="MNI218" s="6"/>
      <c r="MNJ218" s="6"/>
      <c r="MNK218" s="6"/>
      <c r="MNL218" s="6"/>
      <c r="MNM218" s="6"/>
      <c r="MNN218" s="6"/>
      <c r="MNO218" s="6"/>
      <c r="MNP218" s="6"/>
      <c r="MNQ218" s="6"/>
      <c r="MNR218" s="6"/>
      <c r="MNS218" s="6"/>
      <c r="MNT218" s="6"/>
      <c r="MNU218" s="6"/>
      <c r="MNV218" s="6"/>
      <c r="MNW218" s="6"/>
      <c r="MNX218" s="6"/>
      <c r="MNY218" s="6"/>
      <c r="MNZ218" s="6"/>
      <c r="MOA218" s="6"/>
      <c r="MOB218" s="6"/>
      <c r="MOC218" s="6"/>
      <c r="MOD218" s="6"/>
      <c r="MOE218" s="6"/>
      <c r="MOF218" s="6"/>
      <c r="MOG218" s="6"/>
      <c r="MOH218" s="6"/>
      <c r="MOI218" s="6"/>
      <c r="MOJ218" s="6"/>
      <c r="MOK218" s="6"/>
      <c r="MOL218" s="6"/>
      <c r="MOM218" s="6"/>
      <c r="MON218" s="6"/>
      <c r="MOO218" s="6"/>
      <c r="MOP218" s="6"/>
      <c r="MOQ218" s="6"/>
      <c r="MOR218" s="6"/>
      <c r="MOS218" s="6"/>
      <c r="MOT218" s="6"/>
      <c r="MOU218" s="6"/>
      <c r="MOV218" s="6"/>
      <c r="MOW218" s="6"/>
      <c r="MOX218" s="6"/>
      <c r="MOY218" s="6"/>
      <c r="MOZ218" s="6"/>
      <c r="MPA218" s="6"/>
      <c r="MPB218" s="6"/>
      <c r="MPC218" s="6"/>
      <c r="MPD218" s="6"/>
      <c r="MPE218" s="6"/>
      <c r="MPF218" s="6"/>
      <c r="MPG218" s="6"/>
      <c r="MPH218" s="6"/>
      <c r="MPI218" s="6"/>
      <c r="MPJ218" s="6"/>
      <c r="MPK218" s="6"/>
      <c r="MPL218" s="6"/>
      <c r="MPM218" s="6"/>
      <c r="MPN218" s="6"/>
      <c r="MPO218" s="6"/>
      <c r="MPP218" s="6"/>
      <c r="MPQ218" s="6"/>
      <c r="MPR218" s="6"/>
      <c r="MPS218" s="6"/>
      <c r="MPT218" s="6"/>
      <c r="MPU218" s="6"/>
      <c r="MPV218" s="6"/>
      <c r="MPW218" s="6"/>
      <c r="MPX218" s="6"/>
      <c r="MPY218" s="6"/>
      <c r="MPZ218" s="6"/>
      <c r="MQA218" s="6"/>
      <c r="MQB218" s="6"/>
      <c r="MQC218" s="6"/>
      <c r="MQD218" s="6"/>
      <c r="MQE218" s="6"/>
      <c r="MQF218" s="6"/>
      <c r="MQG218" s="6"/>
      <c r="MQH218" s="6"/>
      <c r="MQI218" s="6"/>
      <c r="MQJ218" s="6"/>
      <c r="MQK218" s="6"/>
      <c r="MQL218" s="6"/>
      <c r="MQM218" s="6"/>
      <c r="MQN218" s="6"/>
      <c r="MQO218" s="6"/>
      <c r="MQP218" s="6"/>
      <c r="MQQ218" s="6"/>
      <c r="MQR218" s="6"/>
      <c r="MQS218" s="6"/>
      <c r="MQT218" s="6"/>
      <c r="MQU218" s="6"/>
      <c r="MQV218" s="6"/>
      <c r="MQW218" s="6"/>
      <c r="MQX218" s="6"/>
      <c r="MQY218" s="6"/>
      <c r="MQZ218" s="6"/>
      <c r="MRA218" s="6"/>
      <c r="MRB218" s="6"/>
      <c r="MRC218" s="6"/>
      <c r="MRD218" s="6"/>
      <c r="MRE218" s="6"/>
      <c r="MRF218" s="6"/>
      <c r="MRG218" s="6"/>
      <c r="MRH218" s="6"/>
      <c r="MRI218" s="6"/>
      <c r="MRJ218" s="6"/>
      <c r="MRK218" s="6"/>
      <c r="MRL218" s="6"/>
      <c r="MRM218" s="6"/>
      <c r="MRN218" s="6"/>
      <c r="MRO218" s="6"/>
      <c r="MRP218" s="6"/>
      <c r="MRQ218" s="6"/>
      <c r="MRR218" s="6"/>
      <c r="MRS218" s="6"/>
      <c r="MRT218" s="6"/>
      <c r="MRU218" s="6"/>
      <c r="MRV218" s="6"/>
      <c r="MRW218" s="6"/>
      <c r="MRX218" s="6"/>
      <c r="MRY218" s="6"/>
      <c r="MRZ218" s="6"/>
      <c r="MSA218" s="6"/>
      <c r="MSB218" s="6"/>
      <c r="MSC218" s="6"/>
      <c r="MSD218" s="6"/>
      <c r="MSE218" s="6"/>
      <c r="MSF218" s="6"/>
      <c r="MSG218" s="6"/>
      <c r="MSH218" s="6"/>
      <c r="MSI218" s="6"/>
      <c r="MSJ218" s="6"/>
      <c r="MSK218" s="6"/>
      <c r="MSL218" s="6"/>
      <c r="MSM218" s="6"/>
      <c r="MSN218" s="6"/>
      <c r="MSO218" s="6"/>
      <c r="MSP218" s="6"/>
      <c r="MSQ218" s="6"/>
      <c r="MSR218" s="6"/>
      <c r="MSS218" s="6"/>
      <c r="MST218" s="6"/>
      <c r="MSU218" s="6"/>
      <c r="MSV218" s="6"/>
      <c r="MSW218" s="6"/>
      <c r="MSX218" s="6"/>
      <c r="MSY218" s="6"/>
      <c r="MSZ218" s="6"/>
      <c r="MTA218" s="6"/>
      <c r="MTB218" s="6"/>
      <c r="MTC218" s="6"/>
      <c r="MTD218" s="6"/>
      <c r="MTE218" s="6"/>
      <c r="MTF218" s="6"/>
      <c r="MTG218" s="6"/>
      <c r="MTH218" s="6"/>
      <c r="MTI218" s="6"/>
      <c r="MTJ218" s="6"/>
      <c r="MTK218" s="6"/>
      <c r="MTL218" s="6"/>
      <c r="MTM218" s="6"/>
      <c r="MTN218" s="6"/>
      <c r="MTO218" s="6"/>
      <c r="MTP218" s="6"/>
      <c r="MTQ218" s="6"/>
      <c r="MTR218" s="6"/>
      <c r="MTS218" s="6"/>
      <c r="MTT218" s="6"/>
      <c r="MTU218" s="6"/>
      <c r="MTV218" s="6"/>
      <c r="MTW218" s="6"/>
      <c r="MTX218" s="6"/>
      <c r="MTY218" s="6"/>
      <c r="MTZ218" s="6"/>
      <c r="MUA218" s="6"/>
      <c r="MUB218" s="6"/>
      <c r="MUC218" s="6"/>
      <c r="MUD218" s="6"/>
      <c r="MUE218" s="6"/>
      <c r="MUF218" s="6"/>
      <c r="MUG218" s="6"/>
      <c r="MUH218" s="6"/>
      <c r="MUI218" s="6"/>
      <c r="MUJ218" s="6"/>
      <c r="MUK218" s="6"/>
      <c r="MUL218" s="6"/>
      <c r="MUM218" s="6"/>
      <c r="MUN218" s="6"/>
      <c r="MUO218" s="6"/>
      <c r="MUP218" s="6"/>
      <c r="MUQ218" s="6"/>
      <c r="MUR218" s="6"/>
      <c r="MUS218" s="6"/>
      <c r="MUT218" s="6"/>
      <c r="MUU218" s="6"/>
      <c r="MUV218" s="6"/>
      <c r="MUW218" s="6"/>
      <c r="MUX218" s="6"/>
      <c r="MUY218" s="6"/>
      <c r="MUZ218" s="6"/>
      <c r="MVA218" s="6"/>
      <c r="MVB218" s="6"/>
      <c r="MVC218" s="6"/>
      <c r="MVD218" s="6"/>
      <c r="MVE218" s="6"/>
      <c r="MVF218" s="6"/>
      <c r="MVG218" s="6"/>
      <c r="MVH218" s="6"/>
      <c r="MVI218" s="6"/>
      <c r="MVJ218" s="6"/>
      <c r="MVK218" s="6"/>
      <c r="MVL218" s="6"/>
      <c r="MVM218" s="6"/>
      <c r="MVN218" s="6"/>
      <c r="MVO218" s="6"/>
      <c r="MVP218" s="6"/>
      <c r="MVQ218" s="6"/>
      <c r="MVR218" s="6"/>
      <c r="MVS218" s="6"/>
      <c r="MVT218" s="6"/>
      <c r="MVU218" s="6"/>
      <c r="MVV218" s="6"/>
      <c r="MVW218" s="6"/>
      <c r="MVX218" s="6"/>
      <c r="MVY218" s="6"/>
      <c r="MVZ218" s="6"/>
      <c r="MWA218" s="6"/>
      <c r="MWB218" s="6"/>
      <c r="MWC218" s="6"/>
      <c r="MWD218" s="6"/>
      <c r="MWE218" s="6"/>
      <c r="MWF218" s="6"/>
      <c r="MWG218" s="6"/>
      <c r="MWH218" s="6"/>
      <c r="MWI218" s="6"/>
      <c r="MWJ218" s="6"/>
      <c r="MWK218" s="6"/>
      <c r="MWL218" s="6"/>
      <c r="MWM218" s="6"/>
      <c r="MWN218" s="6"/>
      <c r="MWO218" s="6"/>
      <c r="MWP218" s="6"/>
      <c r="MWQ218" s="6"/>
      <c r="MWR218" s="6"/>
      <c r="MWS218" s="6"/>
      <c r="MWT218" s="6"/>
      <c r="MWU218" s="6"/>
      <c r="MWV218" s="6"/>
      <c r="MWW218" s="6"/>
      <c r="MWX218" s="6"/>
      <c r="MWY218" s="6"/>
      <c r="MWZ218" s="6"/>
      <c r="MXA218" s="6"/>
      <c r="MXB218" s="6"/>
      <c r="MXC218" s="6"/>
      <c r="MXD218" s="6"/>
      <c r="MXE218" s="6"/>
      <c r="MXF218" s="6"/>
      <c r="MXG218" s="6"/>
      <c r="MXH218" s="6"/>
      <c r="MXI218" s="6"/>
      <c r="MXJ218" s="6"/>
      <c r="MXK218" s="6"/>
      <c r="MXL218" s="6"/>
      <c r="MXM218" s="6"/>
      <c r="MXN218" s="6"/>
      <c r="MXO218" s="6"/>
      <c r="MXP218" s="6"/>
      <c r="MXQ218" s="6"/>
      <c r="MXR218" s="6"/>
      <c r="MXS218" s="6"/>
      <c r="MXT218" s="6"/>
      <c r="MXU218" s="6"/>
      <c r="MXV218" s="6"/>
      <c r="MXW218" s="6"/>
      <c r="MXX218" s="6"/>
      <c r="MXY218" s="6"/>
      <c r="MXZ218" s="6"/>
      <c r="MYA218" s="6"/>
      <c r="MYB218" s="6"/>
      <c r="MYC218" s="6"/>
      <c r="MYD218" s="6"/>
      <c r="MYE218" s="6"/>
      <c r="MYF218" s="6"/>
      <c r="MYG218" s="6"/>
      <c r="MYH218" s="6"/>
      <c r="MYI218" s="6"/>
      <c r="MYJ218" s="6"/>
      <c r="MYK218" s="6"/>
      <c r="MYL218" s="6"/>
      <c r="MYM218" s="6"/>
      <c r="MYN218" s="6"/>
      <c r="MYO218" s="6"/>
      <c r="MYP218" s="6"/>
      <c r="MYQ218" s="6"/>
      <c r="MYR218" s="6"/>
      <c r="MYS218" s="6"/>
      <c r="MYT218" s="6"/>
      <c r="MYU218" s="6"/>
      <c r="MYV218" s="6"/>
      <c r="MYW218" s="6"/>
      <c r="MYX218" s="6"/>
      <c r="MYY218" s="6"/>
      <c r="MYZ218" s="6"/>
      <c r="MZA218" s="6"/>
      <c r="MZB218" s="6"/>
      <c r="MZC218" s="6"/>
      <c r="MZD218" s="6"/>
      <c r="MZE218" s="6"/>
      <c r="MZF218" s="6"/>
      <c r="MZG218" s="6"/>
      <c r="MZH218" s="6"/>
      <c r="MZI218" s="6"/>
      <c r="MZJ218" s="6"/>
      <c r="MZK218" s="6"/>
      <c r="MZL218" s="6"/>
      <c r="MZM218" s="6"/>
      <c r="MZN218" s="6"/>
      <c r="MZO218" s="6"/>
      <c r="MZP218" s="6"/>
      <c r="MZQ218" s="6"/>
      <c r="MZR218" s="6"/>
      <c r="MZS218" s="6"/>
      <c r="MZT218" s="6"/>
      <c r="MZU218" s="6"/>
      <c r="MZV218" s="6"/>
      <c r="MZW218" s="6"/>
      <c r="MZX218" s="6"/>
      <c r="MZY218" s="6"/>
      <c r="MZZ218" s="6"/>
      <c r="NAA218" s="6"/>
      <c r="NAB218" s="6"/>
      <c r="NAC218" s="6"/>
      <c r="NAD218" s="6"/>
      <c r="NAE218" s="6"/>
      <c r="NAF218" s="6"/>
      <c r="NAG218" s="6"/>
      <c r="NAH218" s="6"/>
      <c r="NAI218" s="6"/>
      <c r="NAJ218" s="6"/>
      <c r="NAK218" s="6"/>
      <c r="NAL218" s="6"/>
      <c r="NAM218" s="6"/>
      <c r="NAN218" s="6"/>
      <c r="NAO218" s="6"/>
      <c r="NAP218" s="6"/>
      <c r="NAQ218" s="6"/>
      <c r="NAR218" s="6"/>
      <c r="NAS218" s="6"/>
      <c r="NAT218" s="6"/>
      <c r="NAU218" s="6"/>
      <c r="NAV218" s="6"/>
      <c r="NAW218" s="6"/>
      <c r="NAX218" s="6"/>
      <c r="NAY218" s="6"/>
      <c r="NAZ218" s="6"/>
      <c r="NBA218" s="6"/>
      <c r="NBB218" s="6"/>
      <c r="NBC218" s="6"/>
      <c r="NBD218" s="6"/>
      <c r="NBE218" s="6"/>
      <c r="NBF218" s="6"/>
      <c r="NBG218" s="6"/>
      <c r="NBH218" s="6"/>
      <c r="NBI218" s="6"/>
      <c r="NBJ218" s="6"/>
      <c r="NBK218" s="6"/>
      <c r="NBL218" s="6"/>
      <c r="NBM218" s="6"/>
      <c r="NBN218" s="6"/>
      <c r="NBO218" s="6"/>
      <c r="NBP218" s="6"/>
      <c r="NBQ218" s="6"/>
      <c r="NBR218" s="6"/>
      <c r="NBS218" s="6"/>
      <c r="NBT218" s="6"/>
      <c r="NBU218" s="6"/>
      <c r="NBV218" s="6"/>
      <c r="NBW218" s="6"/>
      <c r="NBX218" s="6"/>
      <c r="NBY218" s="6"/>
      <c r="NBZ218" s="6"/>
      <c r="NCA218" s="6"/>
      <c r="NCB218" s="6"/>
      <c r="NCC218" s="6"/>
      <c r="NCD218" s="6"/>
      <c r="NCE218" s="6"/>
      <c r="NCF218" s="6"/>
      <c r="NCG218" s="6"/>
      <c r="NCH218" s="6"/>
      <c r="NCI218" s="6"/>
      <c r="NCJ218" s="6"/>
      <c r="NCK218" s="6"/>
      <c r="NCL218" s="6"/>
      <c r="NCM218" s="6"/>
      <c r="NCN218" s="6"/>
      <c r="NCO218" s="6"/>
      <c r="NCP218" s="6"/>
      <c r="NCQ218" s="6"/>
      <c r="NCR218" s="6"/>
      <c r="NCS218" s="6"/>
      <c r="NCT218" s="6"/>
      <c r="NCU218" s="6"/>
      <c r="NCV218" s="6"/>
      <c r="NCW218" s="6"/>
      <c r="NCX218" s="6"/>
      <c r="NCY218" s="6"/>
      <c r="NCZ218" s="6"/>
      <c r="NDA218" s="6"/>
      <c r="NDB218" s="6"/>
      <c r="NDC218" s="6"/>
      <c r="NDD218" s="6"/>
      <c r="NDE218" s="6"/>
      <c r="NDF218" s="6"/>
      <c r="NDG218" s="6"/>
      <c r="NDH218" s="6"/>
      <c r="NDI218" s="6"/>
      <c r="NDJ218" s="6"/>
      <c r="NDK218" s="6"/>
      <c r="NDL218" s="6"/>
      <c r="NDM218" s="6"/>
      <c r="NDN218" s="6"/>
      <c r="NDO218" s="6"/>
      <c r="NDP218" s="6"/>
      <c r="NDQ218" s="6"/>
      <c r="NDR218" s="6"/>
      <c r="NDS218" s="6"/>
      <c r="NDT218" s="6"/>
      <c r="NDU218" s="6"/>
      <c r="NDV218" s="6"/>
      <c r="NDW218" s="6"/>
      <c r="NDX218" s="6"/>
      <c r="NDY218" s="6"/>
      <c r="NDZ218" s="6"/>
      <c r="NEA218" s="6"/>
      <c r="NEB218" s="6"/>
      <c r="NEC218" s="6"/>
      <c r="NED218" s="6"/>
      <c r="NEE218" s="6"/>
      <c r="NEF218" s="6"/>
      <c r="NEG218" s="6"/>
      <c r="NEH218" s="6"/>
      <c r="NEI218" s="6"/>
      <c r="NEJ218" s="6"/>
      <c r="NEK218" s="6"/>
      <c r="NEL218" s="6"/>
      <c r="NEM218" s="6"/>
      <c r="NEN218" s="6"/>
      <c r="NEO218" s="6"/>
      <c r="NEP218" s="6"/>
      <c r="NEQ218" s="6"/>
      <c r="NER218" s="6"/>
      <c r="NES218" s="6"/>
      <c r="NET218" s="6"/>
      <c r="NEU218" s="6"/>
      <c r="NEV218" s="6"/>
      <c r="NEW218" s="6"/>
      <c r="NEX218" s="6"/>
      <c r="NEY218" s="6"/>
      <c r="NEZ218" s="6"/>
      <c r="NFA218" s="6"/>
      <c r="NFB218" s="6"/>
      <c r="NFC218" s="6"/>
      <c r="NFD218" s="6"/>
      <c r="NFE218" s="6"/>
      <c r="NFF218" s="6"/>
      <c r="NFG218" s="6"/>
      <c r="NFH218" s="6"/>
      <c r="NFI218" s="6"/>
      <c r="NFJ218" s="6"/>
      <c r="NFK218" s="6"/>
      <c r="NFL218" s="6"/>
      <c r="NFM218" s="6"/>
      <c r="NFN218" s="6"/>
      <c r="NFO218" s="6"/>
      <c r="NFP218" s="6"/>
      <c r="NFQ218" s="6"/>
      <c r="NFR218" s="6"/>
      <c r="NFS218" s="6"/>
      <c r="NFT218" s="6"/>
      <c r="NFU218" s="6"/>
      <c r="NFV218" s="6"/>
      <c r="NFW218" s="6"/>
      <c r="NFX218" s="6"/>
      <c r="NFY218" s="6"/>
      <c r="NFZ218" s="6"/>
      <c r="NGA218" s="6"/>
      <c r="NGB218" s="6"/>
      <c r="NGC218" s="6"/>
      <c r="NGD218" s="6"/>
      <c r="NGE218" s="6"/>
      <c r="NGF218" s="6"/>
      <c r="NGG218" s="6"/>
      <c r="NGH218" s="6"/>
      <c r="NGI218" s="6"/>
      <c r="NGJ218" s="6"/>
      <c r="NGK218" s="6"/>
      <c r="NGL218" s="6"/>
      <c r="NGM218" s="6"/>
      <c r="NGN218" s="6"/>
      <c r="NGO218" s="6"/>
      <c r="NGP218" s="6"/>
      <c r="NGQ218" s="6"/>
      <c r="NGR218" s="6"/>
      <c r="NGS218" s="6"/>
      <c r="NGT218" s="6"/>
      <c r="NGU218" s="6"/>
      <c r="NGV218" s="6"/>
      <c r="NGW218" s="6"/>
      <c r="NGX218" s="6"/>
      <c r="NGY218" s="6"/>
      <c r="NGZ218" s="6"/>
      <c r="NHA218" s="6"/>
      <c r="NHB218" s="6"/>
      <c r="NHC218" s="6"/>
      <c r="NHD218" s="6"/>
      <c r="NHE218" s="6"/>
      <c r="NHF218" s="6"/>
      <c r="NHG218" s="6"/>
      <c r="NHH218" s="6"/>
      <c r="NHI218" s="6"/>
      <c r="NHJ218" s="6"/>
      <c r="NHK218" s="6"/>
      <c r="NHL218" s="6"/>
      <c r="NHM218" s="6"/>
      <c r="NHN218" s="6"/>
      <c r="NHO218" s="6"/>
      <c r="NHP218" s="6"/>
      <c r="NHQ218" s="6"/>
      <c r="NHR218" s="6"/>
      <c r="NHS218" s="6"/>
      <c r="NHT218" s="6"/>
      <c r="NHU218" s="6"/>
      <c r="NHV218" s="6"/>
      <c r="NHW218" s="6"/>
      <c r="NHX218" s="6"/>
      <c r="NHY218" s="6"/>
      <c r="NHZ218" s="6"/>
      <c r="NIA218" s="6"/>
      <c r="NIB218" s="6"/>
      <c r="NIC218" s="6"/>
      <c r="NID218" s="6"/>
      <c r="NIE218" s="6"/>
      <c r="NIF218" s="6"/>
      <c r="NIG218" s="6"/>
      <c r="NIH218" s="6"/>
      <c r="NII218" s="6"/>
      <c r="NIJ218" s="6"/>
      <c r="NIK218" s="6"/>
      <c r="NIL218" s="6"/>
      <c r="NIM218" s="6"/>
      <c r="NIN218" s="6"/>
      <c r="NIO218" s="6"/>
      <c r="NIP218" s="6"/>
      <c r="NIQ218" s="6"/>
      <c r="NIR218" s="6"/>
      <c r="NIS218" s="6"/>
      <c r="NIT218" s="6"/>
      <c r="NIU218" s="6"/>
      <c r="NIV218" s="6"/>
      <c r="NIW218" s="6"/>
      <c r="NIX218" s="6"/>
      <c r="NIY218" s="6"/>
      <c r="NIZ218" s="6"/>
      <c r="NJA218" s="6"/>
      <c r="NJB218" s="6"/>
      <c r="NJC218" s="6"/>
      <c r="NJD218" s="6"/>
      <c r="NJE218" s="6"/>
      <c r="NJF218" s="6"/>
      <c r="NJG218" s="6"/>
      <c r="NJH218" s="6"/>
      <c r="NJI218" s="6"/>
      <c r="NJJ218" s="6"/>
      <c r="NJK218" s="6"/>
      <c r="NJL218" s="6"/>
      <c r="NJM218" s="6"/>
      <c r="NJN218" s="6"/>
      <c r="NJO218" s="6"/>
      <c r="NJP218" s="6"/>
      <c r="NJQ218" s="6"/>
      <c r="NJR218" s="6"/>
      <c r="NJS218" s="6"/>
      <c r="NJT218" s="6"/>
      <c r="NJU218" s="6"/>
      <c r="NJV218" s="6"/>
      <c r="NJW218" s="6"/>
      <c r="NJX218" s="6"/>
      <c r="NJY218" s="6"/>
      <c r="NJZ218" s="6"/>
      <c r="NKA218" s="6"/>
      <c r="NKB218" s="6"/>
      <c r="NKC218" s="6"/>
      <c r="NKD218" s="6"/>
      <c r="NKE218" s="6"/>
      <c r="NKF218" s="6"/>
      <c r="NKG218" s="6"/>
      <c r="NKH218" s="6"/>
      <c r="NKI218" s="6"/>
      <c r="NKJ218" s="6"/>
      <c r="NKK218" s="6"/>
      <c r="NKL218" s="6"/>
      <c r="NKM218" s="6"/>
      <c r="NKN218" s="6"/>
      <c r="NKO218" s="6"/>
      <c r="NKP218" s="6"/>
      <c r="NKQ218" s="6"/>
      <c r="NKR218" s="6"/>
      <c r="NKS218" s="6"/>
      <c r="NKT218" s="6"/>
      <c r="NKU218" s="6"/>
      <c r="NKV218" s="6"/>
      <c r="NKW218" s="6"/>
      <c r="NKX218" s="6"/>
      <c r="NKY218" s="6"/>
      <c r="NKZ218" s="6"/>
      <c r="NLA218" s="6"/>
      <c r="NLB218" s="6"/>
      <c r="NLC218" s="6"/>
      <c r="NLD218" s="6"/>
      <c r="NLE218" s="6"/>
      <c r="NLF218" s="6"/>
      <c r="NLG218" s="6"/>
      <c r="NLH218" s="6"/>
      <c r="NLI218" s="6"/>
      <c r="NLJ218" s="6"/>
      <c r="NLK218" s="6"/>
      <c r="NLL218" s="6"/>
      <c r="NLM218" s="6"/>
      <c r="NLN218" s="6"/>
      <c r="NLO218" s="6"/>
      <c r="NLP218" s="6"/>
      <c r="NLQ218" s="6"/>
      <c r="NLR218" s="6"/>
      <c r="NLS218" s="6"/>
      <c r="NLT218" s="6"/>
      <c r="NLU218" s="6"/>
      <c r="NLV218" s="6"/>
      <c r="NLW218" s="6"/>
      <c r="NLX218" s="6"/>
      <c r="NLY218" s="6"/>
      <c r="NLZ218" s="6"/>
      <c r="NMA218" s="6"/>
      <c r="NMB218" s="6"/>
      <c r="NMC218" s="6"/>
      <c r="NMD218" s="6"/>
      <c r="NME218" s="6"/>
      <c r="NMF218" s="6"/>
      <c r="NMG218" s="6"/>
      <c r="NMH218" s="6"/>
      <c r="NMI218" s="6"/>
      <c r="NMJ218" s="6"/>
      <c r="NMK218" s="6"/>
      <c r="NML218" s="6"/>
      <c r="NMM218" s="6"/>
      <c r="NMN218" s="6"/>
      <c r="NMO218" s="6"/>
      <c r="NMP218" s="6"/>
      <c r="NMQ218" s="6"/>
      <c r="NMR218" s="6"/>
      <c r="NMS218" s="6"/>
      <c r="NMT218" s="6"/>
      <c r="NMU218" s="6"/>
      <c r="NMV218" s="6"/>
      <c r="NMW218" s="6"/>
      <c r="NMX218" s="6"/>
      <c r="NMY218" s="6"/>
      <c r="NMZ218" s="6"/>
      <c r="NNA218" s="6"/>
      <c r="NNB218" s="6"/>
      <c r="NNC218" s="6"/>
      <c r="NND218" s="6"/>
      <c r="NNE218" s="6"/>
      <c r="NNF218" s="6"/>
      <c r="NNG218" s="6"/>
      <c r="NNH218" s="6"/>
      <c r="NNI218" s="6"/>
      <c r="NNJ218" s="6"/>
      <c r="NNK218" s="6"/>
      <c r="NNL218" s="6"/>
      <c r="NNM218" s="6"/>
      <c r="NNN218" s="6"/>
      <c r="NNO218" s="6"/>
      <c r="NNP218" s="6"/>
      <c r="NNQ218" s="6"/>
      <c r="NNR218" s="6"/>
      <c r="NNS218" s="6"/>
      <c r="NNT218" s="6"/>
      <c r="NNU218" s="6"/>
      <c r="NNV218" s="6"/>
      <c r="NNW218" s="6"/>
      <c r="NNX218" s="6"/>
      <c r="NNY218" s="6"/>
      <c r="NNZ218" s="6"/>
      <c r="NOA218" s="6"/>
      <c r="NOB218" s="6"/>
      <c r="NOC218" s="6"/>
      <c r="NOD218" s="6"/>
      <c r="NOE218" s="6"/>
      <c r="NOF218" s="6"/>
      <c r="NOG218" s="6"/>
      <c r="NOH218" s="6"/>
      <c r="NOI218" s="6"/>
      <c r="NOJ218" s="6"/>
      <c r="NOK218" s="6"/>
      <c r="NOL218" s="6"/>
      <c r="NOM218" s="6"/>
      <c r="NON218" s="6"/>
      <c r="NOO218" s="6"/>
      <c r="NOP218" s="6"/>
      <c r="NOQ218" s="6"/>
      <c r="NOR218" s="6"/>
      <c r="NOS218" s="6"/>
      <c r="NOT218" s="6"/>
      <c r="NOU218" s="6"/>
      <c r="NOV218" s="6"/>
      <c r="NOW218" s="6"/>
      <c r="NOX218" s="6"/>
      <c r="NOY218" s="6"/>
      <c r="NOZ218" s="6"/>
      <c r="NPA218" s="6"/>
      <c r="NPB218" s="6"/>
      <c r="NPC218" s="6"/>
      <c r="NPD218" s="6"/>
      <c r="NPE218" s="6"/>
      <c r="NPF218" s="6"/>
      <c r="NPG218" s="6"/>
      <c r="NPH218" s="6"/>
      <c r="NPI218" s="6"/>
      <c r="NPJ218" s="6"/>
      <c r="NPK218" s="6"/>
      <c r="NPL218" s="6"/>
      <c r="NPM218" s="6"/>
      <c r="NPN218" s="6"/>
      <c r="NPO218" s="6"/>
      <c r="NPP218" s="6"/>
      <c r="NPQ218" s="6"/>
      <c r="NPR218" s="6"/>
      <c r="NPS218" s="6"/>
      <c r="NPT218" s="6"/>
      <c r="NPU218" s="6"/>
      <c r="NPV218" s="6"/>
      <c r="NPW218" s="6"/>
      <c r="NPX218" s="6"/>
      <c r="NPY218" s="6"/>
      <c r="NPZ218" s="6"/>
      <c r="NQA218" s="6"/>
      <c r="NQB218" s="6"/>
      <c r="NQC218" s="6"/>
      <c r="NQD218" s="6"/>
      <c r="NQE218" s="6"/>
      <c r="NQF218" s="6"/>
      <c r="NQG218" s="6"/>
      <c r="NQH218" s="6"/>
      <c r="NQI218" s="6"/>
      <c r="NQJ218" s="6"/>
      <c r="NQK218" s="6"/>
      <c r="NQL218" s="6"/>
      <c r="NQM218" s="6"/>
      <c r="NQN218" s="6"/>
      <c r="NQO218" s="6"/>
      <c r="NQP218" s="6"/>
      <c r="NQQ218" s="6"/>
      <c r="NQR218" s="6"/>
      <c r="NQS218" s="6"/>
      <c r="NQT218" s="6"/>
      <c r="NQU218" s="6"/>
      <c r="NQV218" s="6"/>
      <c r="NQW218" s="6"/>
      <c r="NQX218" s="6"/>
      <c r="NQY218" s="6"/>
      <c r="NQZ218" s="6"/>
      <c r="NRA218" s="6"/>
      <c r="NRB218" s="6"/>
      <c r="NRC218" s="6"/>
      <c r="NRD218" s="6"/>
      <c r="NRE218" s="6"/>
      <c r="NRF218" s="6"/>
      <c r="NRG218" s="6"/>
      <c r="NRH218" s="6"/>
      <c r="NRI218" s="6"/>
      <c r="NRJ218" s="6"/>
      <c r="NRK218" s="6"/>
      <c r="NRL218" s="6"/>
      <c r="NRM218" s="6"/>
      <c r="NRN218" s="6"/>
      <c r="NRO218" s="6"/>
      <c r="NRP218" s="6"/>
      <c r="NRQ218" s="6"/>
      <c r="NRR218" s="6"/>
      <c r="NRS218" s="6"/>
      <c r="NRT218" s="6"/>
      <c r="NRU218" s="6"/>
      <c r="NRV218" s="6"/>
      <c r="NRW218" s="6"/>
      <c r="NRX218" s="6"/>
      <c r="NRY218" s="6"/>
      <c r="NRZ218" s="6"/>
      <c r="NSA218" s="6"/>
      <c r="NSB218" s="6"/>
      <c r="NSC218" s="6"/>
      <c r="NSD218" s="6"/>
      <c r="NSE218" s="6"/>
      <c r="NSF218" s="6"/>
      <c r="NSG218" s="6"/>
      <c r="NSH218" s="6"/>
      <c r="NSI218" s="6"/>
      <c r="NSJ218" s="6"/>
      <c r="NSK218" s="6"/>
      <c r="NSL218" s="6"/>
      <c r="NSM218" s="6"/>
      <c r="NSN218" s="6"/>
      <c r="NSO218" s="6"/>
      <c r="NSP218" s="6"/>
      <c r="NSQ218" s="6"/>
      <c r="NSR218" s="6"/>
      <c r="NSS218" s="6"/>
      <c r="NST218" s="6"/>
      <c r="NSU218" s="6"/>
      <c r="NSV218" s="6"/>
      <c r="NSW218" s="6"/>
      <c r="NSX218" s="6"/>
      <c r="NSY218" s="6"/>
      <c r="NSZ218" s="6"/>
      <c r="NTA218" s="6"/>
      <c r="NTB218" s="6"/>
      <c r="NTC218" s="6"/>
      <c r="NTD218" s="6"/>
      <c r="NTE218" s="6"/>
      <c r="NTF218" s="6"/>
      <c r="NTG218" s="6"/>
      <c r="NTH218" s="6"/>
      <c r="NTI218" s="6"/>
      <c r="NTJ218" s="6"/>
      <c r="NTK218" s="6"/>
      <c r="NTL218" s="6"/>
      <c r="NTM218" s="6"/>
      <c r="NTN218" s="6"/>
      <c r="NTO218" s="6"/>
      <c r="NTP218" s="6"/>
      <c r="NTQ218" s="6"/>
      <c r="NTR218" s="6"/>
      <c r="NTS218" s="6"/>
      <c r="NTT218" s="6"/>
      <c r="NTU218" s="6"/>
      <c r="NTV218" s="6"/>
      <c r="NTW218" s="6"/>
      <c r="NTX218" s="6"/>
      <c r="NTY218" s="6"/>
      <c r="NTZ218" s="6"/>
      <c r="NUA218" s="6"/>
      <c r="NUB218" s="6"/>
      <c r="NUC218" s="6"/>
      <c r="NUD218" s="6"/>
      <c r="NUE218" s="6"/>
      <c r="NUF218" s="6"/>
      <c r="NUG218" s="6"/>
      <c r="NUH218" s="6"/>
      <c r="NUI218" s="6"/>
      <c r="NUJ218" s="6"/>
      <c r="NUK218" s="6"/>
      <c r="NUL218" s="6"/>
      <c r="NUM218" s="6"/>
      <c r="NUN218" s="6"/>
      <c r="NUO218" s="6"/>
      <c r="NUP218" s="6"/>
      <c r="NUQ218" s="6"/>
      <c r="NUR218" s="6"/>
      <c r="NUS218" s="6"/>
      <c r="NUT218" s="6"/>
      <c r="NUU218" s="6"/>
      <c r="NUV218" s="6"/>
      <c r="NUW218" s="6"/>
      <c r="NUX218" s="6"/>
      <c r="NUY218" s="6"/>
      <c r="NUZ218" s="6"/>
      <c r="NVA218" s="6"/>
      <c r="NVB218" s="6"/>
      <c r="NVC218" s="6"/>
      <c r="NVD218" s="6"/>
      <c r="NVE218" s="6"/>
      <c r="NVF218" s="6"/>
      <c r="NVG218" s="6"/>
      <c r="NVH218" s="6"/>
      <c r="NVI218" s="6"/>
      <c r="NVJ218" s="6"/>
      <c r="NVK218" s="6"/>
      <c r="NVL218" s="6"/>
      <c r="NVM218" s="6"/>
      <c r="NVN218" s="6"/>
      <c r="NVO218" s="6"/>
      <c r="NVP218" s="6"/>
      <c r="NVQ218" s="6"/>
      <c r="NVR218" s="6"/>
      <c r="NVS218" s="6"/>
      <c r="NVT218" s="6"/>
      <c r="NVU218" s="6"/>
      <c r="NVV218" s="6"/>
      <c r="NVW218" s="6"/>
      <c r="NVX218" s="6"/>
      <c r="NVY218" s="6"/>
      <c r="NVZ218" s="6"/>
      <c r="NWA218" s="6"/>
      <c r="NWB218" s="6"/>
      <c r="NWC218" s="6"/>
      <c r="NWD218" s="6"/>
      <c r="NWE218" s="6"/>
      <c r="NWF218" s="6"/>
      <c r="NWG218" s="6"/>
      <c r="NWH218" s="6"/>
      <c r="NWI218" s="6"/>
      <c r="NWJ218" s="6"/>
      <c r="NWK218" s="6"/>
      <c r="NWL218" s="6"/>
      <c r="NWM218" s="6"/>
      <c r="NWN218" s="6"/>
      <c r="NWO218" s="6"/>
      <c r="NWP218" s="6"/>
      <c r="NWQ218" s="6"/>
      <c r="NWR218" s="6"/>
      <c r="NWS218" s="6"/>
      <c r="NWT218" s="6"/>
      <c r="NWU218" s="6"/>
      <c r="NWV218" s="6"/>
      <c r="NWW218" s="6"/>
      <c r="NWX218" s="6"/>
      <c r="NWY218" s="6"/>
      <c r="NWZ218" s="6"/>
      <c r="NXA218" s="6"/>
      <c r="NXB218" s="6"/>
      <c r="NXC218" s="6"/>
      <c r="NXD218" s="6"/>
      <c r="NXE218" s="6"/>
      <c r="NXF218" s="6"/>
      <c r="NXG218" s="6"/>
      <c r="NXH218" s="6"/>
      <c r="NXI218" s="6"/>
      <c r="NXJ218" s="6"/>
      <c r="NXK218" s="6"/>
      <c r="NXL218" s="6"/>
      <c r="NXM218" s="6"/>
      <c r="NXN218" s="6"/>
      <c r="NXO218" s="6"/>
      <c r="NXP218" s="6"/>
      <c r="NXQ218" s="6"/>
      <c r="NXR218" s="6"/>
      <c r="NXS218" s="6"/>
      <c r="NXT218" s="6"/>
      <c r="NXU218" s="6"/>
      <c r="NXV218" s="6"/>
      <c r="NXW218" s="6"/>
      <c r="NXX218" s="6"/>
      <c r="NXY218" s="6"/>
      <c r="NXZ218" s="6"/>
      <c r="NYA218" s="6"/>
      <c r="NYB218" s="6"/>
      <c r="NYC218" s="6"/>
      <c r="NYD218" s="6"/>
      <c r="NYE218" s="6"/>
      <c r="NYF218" s="6"/>
      <c r="NYG218" s="6"/>
      <c r="NYH218" s="6"/>
      <c r="NYI218" s="6"/>
      <c r="NYJ218" s="6"/>
      <c r="NYK218" s="6"/>
      <c r="NYL218" s="6"/>
      <c r="NYM218" s="6"/>
      <c r="NYN218" s="6"/>
      <c r="NYO218" s="6"/>
      <c r="NYP218" s="6"/>
      <c r="NYQ218" s="6"/>
      <c r="NYR218" s="6"/>
      <c r="NYS218" s="6"/>
      <c r="NYT218" s="6"/>
      <c r="NYU218" s="6"/>
      <c r="NYV218" s="6"/>
      <c r="NYW218" s="6"/>
      <c r="NYX218" s="6"/>
      <c r="NYY218" s="6"/>
      <c r="NYZ218" s="6"/>
      <c r="NZA218" s="6"/>
      <c r="NZB218" s="6"/>
      <c r="NZC218" s="6"/>
      <c r="NZD218" s="6"/>
      <c r="NZE218" s="6"/>
      <c r="NZF218" s="6"/>
      <c r="NZG218" s="6"/>
      <c r="NZH218" s="6"/>
      <c r="NZI218" s="6"/>
      <c r="NZJ218" s="6"/>
      <c r="NZK218" s="6"/>
      <c r="NZL218" s="6"/>
      <c r="NZM218" s="6"/>
      <c r="NZN218" s="6"/>
      <c r="NZO218" s="6"/>
      <c r="NZP218" s="6"/>
      <c r="NZQ218" s="6"/>
      <c r="NZR218" s="6"/>
      <c r="NZS218" s="6"/>
      <c r="NZT218" s="6"/>
      <c r="NZU218" s="6"/>
      <c r="NZV218" s="6"/>
      <c r="NZW218" s="6"/>
      <c r="NZX218" s="6"/>
      <c r="NZY218" s="6"/>
      <c r="NZZ218" s="6"/>
      <c r="OAA218" s="6"/>
      <c r="OAB218" s="6"/>
      <c r="OAC218" s="6"/>
      <c r="OAD218" s="6"/>
      <c r="OAE218" s="6"/>
      <c r="OAF218" s="6"/>
      <c r="OAG218" s="6"/>
      <c r="OAH218" s="6"/>
      <c r="OAI218" s="6"/>
      <c r="OAJ218" s="6"/>
      <c r="OAK218" s="6"/>
      <c r="OAL218" s="6"/>
      <c r="OAM218" s="6"/>
      <c r="OAN218" s="6"/>
      <c r="OAO218" s="6"/>
      <c r="OAP218" s="6"/>
      <c r="OAQ218" s="6"/>
      <c r="OAR218" s="6"/>
      <c r="OAS218" s="6"/>
      <c r="OAT218" s="6"/>
      <c r="OAU218" s="6"/>
      <c r="OAV218" s="6"/>
      <c r="OAW218" s="6"/>
      <c r="OAX218" s="6"/>
      <c r="OAY218" s="6"/>
      <c r="OAZ218" s="6"/>
      <c r="OBA218" s="6"/>
      <c r="OBB218" s="6"/>
      <c r="OBC218" s="6"/>
      <c r="OBD218" s="6"/>
      <c r="OBE218" s="6"/>
      <c r="OBF218" s="6"/>
      <c r="OBG218" s="6"/>
      <c r="OBH218" s="6"/>
      <c r="OBI218" s="6"/>
      <c r="OBJ218" s="6"/>
      <c r="OBK218" s="6"/>
      <c r="OBL218" s="6"/>
      <c r="OBM218" s="6"/>
      <c r="OBN218" s="6"/>
      <c r="OBO218" s="6"/>
      <c r="OBP218" s="6"/>
      <c r="OBQ218" s="6"/>
      <c r="OBR218" s="6"/>
      <c r="OBS218" s="6"/>
      <c r="OBT218" s="6"/>
      <c r="OBU218" s="6"/>
      <c r="OBV218" s="6"/>
      <c r="OBW218" s="6"/>
      <c r="OBX218" s="6"/>
      <c r="OBY218" s="6"/>
      <c r="OBZ218" s="6"/>
      <c r="OCA218" s="6"/>
      <c r="OCB218" s="6"/>
      <c r="OCC218" s="6"/>
      <c r="OCD218" s="6"/>
      <c r="OCE218" s="6"/>
      <c r="OCF218" s="6"/>
      <c r="OCG218" s="6"/>
      <c r="OCH218" s="6"/>
      <c r="OCI218" s="6"/>
      <c r="OCJ218" s="6"/>
      <c r="OCK218" s="6"/>
      <c r="OCL218" s="6"/>
      <c r="OCM218" s="6"/>
      <c r="OCN218" s="6"/>
      <c r="OCO218" s="6"/>
      <c r="OCP218" s="6"/>
      <c r="OCQ218" s="6"/>
      <c r="OCR218" s="6"/>
      <c r="OCS218" s="6"/>
      <c r="OCT218" s="6"/>
      <c r="OCU218" s="6"/>
      <c r="OCV218" s="6"/>
      <c r="OCW218" s="6"/>
      <c r="OCX218" s="6"/>
      <c r="OCY218" s="6"/>
      <c r="OCZ218" s="6"/>
      <c r="ODA218" s="6"/>
      <c r="ODB218" s="6"/>
      <c r="ODC218" s="6"/>
      <c r="ODD218" s="6"/>
      <c r="ODE218" s="6"/>
      <c r="ODF218" s="6"/>
      <c r="ODG218" s="6"/>
      <c r="ODH218" s="6"/>
      <c r="ODI218" s="6"/>
      <c r="ODJ218" s="6"/>
      <c r="ODK218" s="6"/>
      <c r="ODL218" s="6"/>
      <c r="ODM218" s="6"/>
      <c r="ODN218" s="6"/>
      <c r="ODO218" s="6"/>
      <c r="ODP218" s="6"/>
      <c r="ODQ218" s="6"/>
      <c r="ODR218" s="6"/>
      <c r="ODS218" s="6"/>
      <c r="ODT218" s="6"/>
      <c r="ODU218" s="6"/>
      <c r="ODV218" s="6"/>
      <c r="ODW218" s="6"/>
      <c r="ODX218" s="6"/>
      <c r="ODY218" s="6"/>
      <c r="ODZ218" s="6"/>
      <c r="OEA218" s="6"/>
      <c r="OEB218" s="6"/>
      <c r="OEC218" s="6"/>
      <c r="OED218" s="6"/>
      <c r="OEE218" s="6"/>
      <c r="OEF218" s="6"/>
      <c r="OEG218" s="6"/>
      <c r="OEH218" s="6"/>
      <c r="OEI218" s="6"/>
      <c r="OEJ218" s="6"/>
      <c r="OEK218" s="6"/>
      <c r="OEL218" s="6"/>
      <c r="OEM218" s="6"/>
      <c r="OEN218" s="6"/>
      <c r="OEO218" s="6"/>
      <c r="OEP218" s="6"/>
      <c r="OEQ218" s="6"/>
      <c r="OER218" s="6"/>
      <c r="OES218" s="6"/>
      <c r="OET218" s="6"/>
      <c r="OEU218" s="6"/>
      <c r="OEV218" s="6"/>
      <c r="OEW218" s="6"/>
      <c r="OEX218" s="6"/>
      <c r="OEY218" s="6"/>
      <c r="OEZ218" s="6"/>
      <c r="OFA218" s="6"/>
      <c r="OFB218" s="6"/>
      <c r="OFC218" s="6"/>
      <c r="OFD218" s="6"/>
      <c r="OFE218" s="6"/>
      <c r="OFF218" s="6"/>
      <c r="OFG218" s="6"/>
      <c r="OFH218" s="6"/>
      <c r="OFI218" s="6"/>
      <c r="OFJ218" s="6"/>
      <c r="OFK218" s="6"/>
      <c r="OFL218" s="6"/>
      <c r="OFM218" s="6"/>
      <c r="OFN218" s="6"/>
      <c r="OFO218" s="6"/>
      <c r="OFP218" s="6"/>
      <c r="OFQ218" s="6"/>
      <c r="OFR218" s="6"/>
      <c r="OFS218" s="6"/>
      <c r="OFT218" s="6"/>
      <c r="OFU218" s="6"/>
      <c r="OFV218" s="6"/>
      <c r="OFW218" s="6"/>
      <c r="OFX218" s="6"/>
      <c r="OFY218" s="6"/>
      <c r="OFZ218" s="6"/>
      <c r="OGA218" s="6"/>
      <c r="OGB218" s="6"/>
      <c r="OGC218" s="6"/>
      <c r="OGD218" s="6"/>
      <c r="OGE218" s="6"/>
      <c r="OGF218" s="6"/>
      <c r="OGG218" s="6"/>
      <c r="OGH218" s="6"/>
      <c r="OGI218" s="6"/>
      <c r="OGJ218" s="6"/>
      <c r="OGK218" s="6"/>
      <c r="OGL218" s="6"/>
      <c r="OGM218" s="6"/>
      <c r="OGN218" s="6"/>
      <c r="OGO218" s="6"/>
      <c r="OGP218" s="6"/>
      <c r="OGQ218" s="6"/>
      <c r="OGR218" s="6"/>
      <c r="OGS218" s="6"/>
      <c r="OGT218" s="6"/>
      <c r="OGU218" s="6"/>
      <c r="OGV218" s="6"/>
      <c r="OGW218" s="6"/>
      <c r="OGX218" s="6"/>
      <c r="OGY218" s="6"/>
      <c r="OGZ218" s="6"/>
      <c r="OHA218" s="6"/>
      <c r="OHB218" s="6"/>
      <c r="OHC218" s="6"/>
      <c r="OHD218" s="6"/>
      <c r="OHE218" s="6"/>
      <c r="OHF218" s="6"/>
      <c r="OHG218" s="6"/>
      <c r="OHH218" s="6"/>
      <c r="OHI218" s="6"/>
      <c r="OHJ218" s="6"/>
      <c r="OHK218" s="6"/>
      <c r="OHL218" s="6"/>
      <c r="OHM218" s="6"/>
      <c r="OHN218" s="6"/>
      <c r="OHO218" s="6"/>
      <c r="OHP218" s="6"/>
      <c r="OHQ218" s="6"/>
      <c r="OHR218" s="6"/>
      <c r="OHS218" s="6"/>
      <c r="OHT218" s="6"/>
      <c r="OHU218" s="6"/>
      <c r="OHV218" s="6"/>
      <c r="OHW218" s="6"/>
      <c r="OHX218" s="6"/>
      <c r="OHY218" s="6"/>
      <c r="OHZ218" s="6"/>
      <c r="OIA218" s="6"/>
      <c r="OIB218" s="6"/>
      <c r="OIC218" s="6"/>
      <c r="OID218" s="6"/>
      <c r="OIE218" s="6"/>
      <c r="OIF218" s="6"/>
      <c r="OIG218" s="6"/>
      <c r="OIH218" s="6"/>
      <c r="OII218" s="6"/>
      <c r="OIJ218" s="6"/>
      <c r="OIK218" s="6"/>
      <c r="OIL218" s="6"/>
      <c r="OIM218" s="6"/>
      <c r="OIN218" s="6"/>
      <c r="OIO218" s="6"/>
      <c r="OIP218" s="6"/>
      <c r="OIQ218" s="6"/>
      <c r="OIR218" s="6"/>
      <c r="OIS218" s="6"/>
      <c r="OIT218" s="6"/>
      <c r="OIU218" s="6"/>
      <c r="OIV218" s="6"/>
      <c r="OIW218" s="6"/>
      <c r="OIX218" s="6"/>
      <c r="OIY218" s="6"/>
      <c r="OIZ218" s="6"/>
      <c r="OJA218" s="6"/>
      <c r="OJB218" s="6"/>
      <c r="OJC218" s="6"/>
      <c r="OJD218" s="6"/>
      <c r="OJE218" s="6"/>
      <c r="OJF218" s="6"/>
      <c r="OJG218" s="6"/>
      <c r="OJH218" s="6"/>
      <c r="OJI218" s="6"/>
      <c r="OJJ218" s="6"/>
      <c r="OJK218" s="6"/>
      <c r="OJL218" s="6"/>
      <c r="OJM218" s="6"/>
      <c r="OJN218" s="6"/>
      <c r="OJO218" s="6"/>
      <c r="OJP218" s="6"/>
      <c r="OJQ218" s="6"/>
      <c r="OJR218" s="6"/>
      <c r="OJS218" s="6"/>
      <c r="OJT218" s="6"/>
      <c r="OJU218" s="6"/>
      <c r="OJV218" s="6"/>
      <c r="OJW218" s="6"/>
      <c r="OJX218" s="6"/>
      <c r="OJY218" s="6"/>
      <c r="OJZ218" s="6"/>
      <c r="OKA218" s="6"/>
      <c r="OKB218" s="6"/>
      <c r="OKC218" s="6"/>
      <c r="OKD218" s="6"/>
      <c r="OKE218" s="6"/>
      <c r="OKF218" s="6"/>
      <c r="OKG218" s="6"/>
      <c r="OKH218" s="6"/>
      <c r="OKI218" s="6"/>
      <c r="OKJ218" s="6"/>
      <c r="OKK218" s="6"/>
      <c r="OKL218" s="6"/>
      <c r="OKM218" s="6"/>
      <c r="OKN218" s="6"/>
      <c r="OKO218" s="6"/>
      <c r="OKP218" s="6"/>
      <c r="OKQ218" s="6"/>
      <c r="OKR218" s="6"/>
      <c r="OKS218" s="6"/>
      <c r="OKT218" s="6"/>
      <c r="OKU218" s="6"/>
      <c r="OKV218" s="6"/>
      <c r="OKW218" s="6"/>
      <c r="OKX218" s="6"/>
      <c r="OKY218" s="6"/>
      <c r="OKZ218" s="6"/>
      <c r="OLA218" s="6"/>
      <c r="OLB218" s="6"/>
      <c r="OLC218" s="6"/>
      <c r="OLD218" s="6"/>
      <c r="OLE218" s="6"/>
      <c r="OLF218" s="6"/>
      <c r="OLG218" s="6"/>
      <c r="OLH218" s="6"/>
      <c r="OLI218" s="6"/>
      <c r="OLJ218" s="6"/>
      <c r="OLK218" s="6"/>
      <c r="OLL218" s="6"/>
      <c r="OLM218" s="6"/>
      <c r="OLN218" s="6"/>
      <c r="OLO218" s="6"/>
      <c r="OLP218" s="6"/>
      <c r="OLQ218" s="6"/>
      <c r="OLR218" s="6"/>
      <c r="OLS218" s="6"/>
      <c r="OLT218" s="6"/>
      <c r="OLU218" s="6"/>
      <c r="OLV218" s="6"/>
      <c r="OLW218" s="6"/>
      <c r="OLX218" s="6"/>
      <c r="OLY218" s="6"/>
      <c r="OLZ218" s="6"/>
      <c r="OMA218" s="6"/>
      <c r="OMB218" s="6"/>
      <c r="OMC218" s="6"/>
      <c r="OMD218" s="6"/>
      <c r="OME218" s="6"/>
      <c r="OMF218" s="6"/>
      <c r="OMG218" s="6"/>
      <c r="OMH218" s="6"/>
      <c r="OMI218" s="6"/>
      <c r="OMJ218" s="6"/>
      <c r="OMK218" s="6"/>
      <c r="OML218" s="6"/>
      <c r="OMM218" s="6"/>
      <c r="OMN218" s="6"/>
      <c r="OMO218" s="6"/>
      <c r="OMP218" s="6"/>
      <c r="OMQ218" s="6"/>
      <c r="OMR218" s="6"/>
      <c r="OMS218" s="6"/>
      <c r="OMT218" s="6"/>
      <c r="OMU218" s="6"/>
      <c r="OMV218" s="6"/>
      <c r="OMW218" s="6"/>
      <c r="OMX218" s="6"/>
      <c r="OMY218" s="6"/>
      <c r="OMZ218" s="6"/>
      <c r="ONA218" s="6"/>
      <c r="ONB218" s="6"/>
      <c r="ONC218" s="6"/>
      <c r="OND218" s="6"/>
      <c r="ONE218" s="6"/>
      <c r="ONF218" s="6"/>
      <c r="ONG218" s="6"/>
      <c r="ONH218" s="6"/>
      <c r="ONI218" s="6"/>
      <c r="ONJ218" s="6"/>
      <c r="ONK218" s="6"/>
      <c r="ONL218" s="6"/>
      <c r="ONM218" s="6"/>
      <c r="ONN218" s="6"/>
      <c r="ONO218" s="6"/>
      <c r="ONP218" s="6"/>
      <c r="ONQ218" s="6"/>
      <c r="ONR218" s="6"/>
      <c r="ONS218" s="6"/>
      <c r="ONT218" s="6"/>
      <c r="ONU218" s="6"/>
      <c r="ONV218" s="6"/>
      <c r="ONW218" s="6"/>
      <c r="ONX218" s="6"/>
      <c r="ONY218" s="6"/>
      <c r="ONZ218" s="6"/>
      <c r="OOA218" s="6"/>
      <c r="OOB218" s="6"/>
      <c r="OOC218" s="6"/>
      <c r="OOD218" s="6"/>
      <c r="OOE218" s="6"/>
      <c r="OOF218" s="6"/>
      <c r="OOG218" s="6"/>
      <c r="OOH218" s="6"/>
      <c r="OOI218" s="6"/>
      <c r="OOJ218" s="6"/>
      <c r="OOK218" s="6"/>
      <c r="OOL218" s="6"/>
      <c r="OOM218" s="6"/>
      <c r="OON218" s="6"/>
      <c r="OOO218" s="6"/>
      <c r="OOP218" s="6"/>
      <c r="OOQ218" s="6"/>
      <c r="OOR218" s="6"/>
      <c r="OOS218" s="6"/>
      <c r="OOT218" s="6"/>
      <c r="OOU218" s="6"/>
      <c r="OOV218" s="6"/>
      <c r="OOW218" s="6"/>
      <c r="OOX218" s="6"/>
      <c r="OOY218" s="6"/>
      <c r="OOZ218" s="6"/>
      <c r="OPA218" s="6"/>
      <c r="OPB218" s="6"/>
      <c r="OPC218" s="6"/>
      <c r="OPD218" s="6"/>
      <c r="OPE218" s="6"/>
      <c r="OPF218" s="6"/>
      <c r="OPG218" s="6"/>
      <c r="OPH218" s="6"/>
      <c r="OPI218" s="6"/>
      <c r="OPJ218" s="6"/>
      <c r="OPK218" s="6"/>
      <c r="OPL218" s="6"/>
      <c r="OPM218" s="6"/>
      <c r="OPN218" s="6"/>
      <c r="OPO218" s="6"/>
      <c r="OPP218" s="6"/>
      <c r="OPQ218" s="6"/>
      <c r="OPR218" s="6"/>
      <c r="OPS218" s="6"/>
      <c r="OPT218" s="6"/>
      <c r="OPU218" s="6"/>
      <c r="OPV218" s="6"/>
      <c r="OPW218" s="6"/>
      <c r="OPX218" s="6"/>
      <c r="OPY218" s="6"/>
      <c r="OPZ218" s="6"/>
      <c r="OQA218" s="6"/>
      <c r="OQB218" s="6"/>
      <c r="OQC218" s="6"/>
      <c r="OQD218" s="6"/>
      <c r="OQE218" s="6"/>
      <c r="OQF218" s="6"/>
      <c r="OQG218" s="6"/>
      <c r="OQH218" s="6"/>
      <c r="OQI218" s="6"/>
      <c r="OQJ218" s="6"/>
      <c r="OQK218" s="6"/>
      <c r="OQL218" s="6"/>
      <c r="OQM218" s="6"/>
      <c r="OQN218" s="6"/>
      <c r="OQO218" s="6"/>
      <c r="OQP218" s="6"/>
      <c r="OQQ218" s="6"/>
      <c r="OQR218" s="6"/>
      <c r="OQS218" s="6"/>
      <c r="OQT218" s="6"/>
      <c r="OQU218" s="6"/>
      <c r="OQV218" s="6"/>
      <c r="OQW218" s="6"/>
      <c r="OQX218" s="6"/>
      <c r="OQY218" s="6"/>
      <c r="OQZ218" s="6"/>
      <c r="ORA218" s="6"/>
      <c r="ORB218" s="6"/>
      <c r="ORC218" s="6"/>
      <c r="ORD218" s="6"/>
      <c r="ORE218" s="6"/>
      <c r="ORF218" s="6"/>
      <c r="ORG218" s="6"/>
      <c r="ORH218" s="6"/>
      <c r="ORI218" s="6"/>
      <c r="ORJ218" s="6"/>
      <c r="ORK218" s="6"/>
      <c r="ORL218" s="6"/>
      <c r="ORM218" s="6"/>
      <c r="ORN218" s="6"/>
      <c r="ORO218" s="6"/>
      <c r="ORP218" s="6"/>
      <c r="ORQ218" s="6"/>
      <c r="ORR218" s="6"/>
      <c r="ORS218" s="6"/>
      <c r="ORT218" s="6"/>
      <c r="ORU218" s="6"/>
      <c r="ORV218" s="6"/>
      <c r="ORW218" s="6"/>
      <c r="ORX218" s="6"/>
      <c r="ORY218" s="6"/>
      <c r="ORZ218" s="6"/>
      <c r="OSA218" s="6"/>
      <c r="OSB218" s="6"/>
      <c r="OSC218" s="6"/>
      <c r="OSD218" s="6"/>
      <c r="OSE218" s="6"/>
      <c r="OSF218" s="6"/>
      <c r="OSG218" s="6"/>
      <c r="OSH218" s="6"/>
      <c r="OSI218" s="6"/>
      <c r="OSJ218" s="6"/>
      <c r="OSK218" s="6"/>
      <c r="OSL218" s="6"/>
      <c r="OSM218" s="6"/>
      <c r="OSN218" s="6"/>
      <c r="OSO218" s="6"/>
      <c r="OSP218" s="6"/>
      <c r="OSQ218" s="6"/>
      <c r="OSR218" s="6"/>
      <c r="OSS218" s="6"/>
      <c r="OST218" s="6"/>
      <c r="OSU218" s="6"/>
      <c r="OSV218" s="6"/>
      <c r="OSW218" s="6"/>
      <c r="OSX218" s="6"/>
      <c r="OSY218" s="6"/>
      <c r="OSZ218" s="6"/>
      <c r="OTA218" s="6"/>
      <c r="OTB218" s="6"/>
      <c r="OTC218" s="6"/>
      <c r="OTD218" s="6"/>
      <c r="OTE218" s="6"/>
      <c r="OTF218" s="6"/>
      <c r="OTG218" s="6"/>
      <c r="OTH218" s="6"/>
      <c r="OTI218" s="6"/>
      <c r="OTJ218" s="6"/>
      <c r="OTK218" s="6"/>
      <c r="OTL218" s="6"/>
      <c r="OTM218" s="6"/>
      <c r="OTN218" s="6"/>
      <c r="OTO218" s="6"/>
      <c r="OTP218" s="6"/>
      <c r="OTQ218" s="6"/>
      <c r="OTR218" s="6"/>
      <c r="OTS218" s="6"/>
      <c r="OTT218" s="6"/>
      <c r="OTU218" s="6"/>
      <c r="OTV218" s="6"/>
      <c r="OTW218" s="6"/>
      <c r="OTX218" s="6"/>
      <c r="OTY218" s="6"/>
      <c r="OTZ218" s="6"/>
      <c r="OUA218" s="6"/>
      <c r="OUB218" s="6"/>
      <c r="OUC218" s="6"/>
      <c r="OUD218" s="6"/>
      <c r="OUE218" s="6"/>
      <c r="OUF218" s="6"/>
      <c r="OUG218" s="6"/>
      <c r="OUH218" s="6"/>
      <c r="OUI218" s="6"/>
      <c r="OUJ218" s="6"/>
      <c r="OUK218" s="6"/>
      <c r="OUL218" s="6"/>
      <c r="OUM218" s="6"/>
      <c r="OUN218" s="6"/>
      <c r="OUO218" s="6"/>
      <c r="OUP218" s="6"/>
      <c r="OUQ218" s="6"/>
      <c r="OUR218" s="6"/>
      <c r="OUS218" s="6"/>
      <c r="OUT218" s="6"/>
      <c r="OUU218" s="6"/>
      <c r="OUV218" s="6"/>
      <c r="OUW218" s="6"/>
      <c r="OUX218" s="6"/>
      <c r="OUY218" s="6"/>
      <c r="OUZ218" s="6"/>
      <c r="OVA218" s="6"/>
      <c r="OVB218" s="6"/>
      <c r="OVC218" s="6"/>
      <c r="OVD218" s="6"/>
      <c r="OVE218" s="6"/>
      <c r="OVF218" s="6"/>
      <c r="OVG218" s="6"/>
      <c r="OVH218" s="6"/>
      <c r="OVI218" s="6"/>
      <c r="OVJ218" s="6"/>
      <c r="OVK218" s="6"/>
      <c r="OVL218" s="6"/>
      <c r="OVM218" s="6"/>
      <c r="OVN218" s="6"/>
      <c r="OVO218" s="6"/>
      <c r="OVP218" s="6"/>
      <c r="OVQ218" s="6"/>
      <c r="OVR218" s="6"/>
      <c r="OVS218" s="6"/>
      <c r="OVT218" s="6"/>
      <c r="OVU218" s="6"/>
      <c r="OVV218" s="6"/>
      <c r="OVW218" s="6"/>
      <c r="OVX218" s="6"/>
      <c r="OVY218" s="6"/>
      <c r="OVZ218" s="6"/>
      <c r="OWA218" s="6"/>
      <c r="OWB218" s="6"/>
      <c r="OWC218" s="6"/>
      <c r="OWD218" s="6"/>
      <c r="OWE218" s="6"/>
      <c r="OWF218" s="6"/>
      <c r="OWG218" s="6"/>
      <c r="OWH218" s="6"/>
      <c r="OWI218" s="6"/>
      <c r="OWJ218" s="6"/>
      <c r="OWK218" s="6"/>
      <c r="OWL218" s="6"/>
      <c r="OWM218" s="6"/>
      <c r="OWN218" s="6"/>
      <c r="OWO218" s="6"/>
      <c r="OWP218" s="6"/>
      <c r="OWQ218" s="6"/>
      <c r="OWR218" s="6"/>
      <c r="OWS218" s="6"/>
      <c r="OWT218" s="6"/>
      <c r="OWU218" s="6"/>
      <c r="OWV218" s="6"/>
      <c r="OWW218" s="6"/>
      <c r="OWX218" s="6"/>
      <c r="OWY218" s="6"/>
      <c r="OWZ218" s="6"/>
      <c r="OXA218" s="6"/>
      <c r="OXB218" s="6"/>
      <c r="OXC218" s="6"/>
      <c r="OXD218" s="6"/>
      <c r="OXE218" s="6"/>
      <c r="OXF218" s="6"/>
      <c r="OXG218" s="6"/>
      <c r="OXH218" s="6"/>
      <c r="OXI218" s="6"/>
      <c r="OXJ218" s="6"/>
      <c r="OXK218" s="6"/>
      <c r="OXL218" s="6"/>
      <c r="OXM218" s="6"/>
      <c r="OXN218" s="6"/>
      <c r="OXO218" s="6"/>
      <c r="OXP218" s="6"/>
      <c r="OXQ218" s="6"/>
      <c r="OXR218" s="6"/>
      <c r="OXS218" s="6"/>
      <c r="OXT218" s="6"/>
      <c r="OXU218" s="6"/>
      <c r="OXV218" s="6"/>
      <c r="OXW218" s="6"/>
      <c r="OXX218" s="6"/>
      <c r="OXY218" s="6"/>
      <c r="OXZ218" s="6"/>
      <c r="OYA218" s="6"/>
      <c r="OYB218" s="6"/>
      <c r="OYC218" s="6"/>
      <c r="OYD218" s="6"/>
      <c r="OYE218" s="6"/>
      <c r="OYF218" s="6"/>
      <c r="OYG218" s="6"/>
      <c r="OYH218" s="6"/>
      <c r="OYI218" s="6"/>
      <c r="OYJ218" s="6"/>
      <c r="OYK218" s="6"/>
      <c r="OYL218" s="6"/>
      <c r="OYM218" s="6"/>
      <c r="OYN218" s="6"/>
      <c r="OYO218" s="6"/>
      <c r="OYP218" s="6"/>
      <c r="OYQ218" s="6"/>
      <c r="OYR218" s="6"/>
      <c r="OYS218" s="6"/>
      <c r="OYT218" s="6"/>
      <c r="OYU218" s="6"/>
      <c r="OYV218" s="6"/>
      <c r="OYW218" s="6"/>
      <c r="OYX218" s="6"/>
      <c r="OYY218" s="6"/>
      <c r="OYZ218" s="6"/>
      <c r="OZA218" s="6"/>
      <c r="OZB218" s="6"/>
      <c r="OZC218" s="6"/>
      <c r="OZD218" s="6"/>
      <c r="OZE218" s="6"/>
      <c r="OZF218" s="6"/>
      <c r="OZG218" s="6"/>
      <c r="OZH218" s="6"/>
      <c r="OZI218" s="6"/>
      <c r="OZJ218" s="6"/>
      <c r="OZK218" s="6"/>
      <c r="OZL218" s="6"/>
      <c r="OZM218" s="6"/>
      <c r="OZN218" s="6"/>
      <c r="OZO218" s="6"/>
      <c r="OZP218" s="6"/>
      <c r="OZQ218" s="6"/>
      <c r="OZR218" s="6"/>
      <c r="OZS218" s="6"/>
      <c r="OZT218" s="6"/>
      <c r="OZU218" s="6"/>
      <c r="OZV218" s="6"/>
      <c r="OZW218" s="6"/>
      <c r="OZX218" s="6"/>
      <c r="OZY218" s="6"/>
      <c r="OZZ218" s="6"/>
      <c r="PAA218" s="6"/>
      <c r="PAB218" s="6"/>
      <c r="PAC218" s="6"/>
      <c r="PAD218" s="6"/>
      <c r="PAE218" s="6"/>
      <c r="PAF218" s="6"/>
      <c r="PAG218" s="6"/>
      <c r="PAH218" s="6"/>
      <c r="PAI218" s="6"/>
      <c r="PAJ218" s="6"/>
      <c r="PAK218" s="6"/>
      <c r="PAL218" s="6"/>
      <c r="PAM218" s="6"/>
      <c r="PAN218" s="6"/>
      <c r="PAO218" s="6"/>
      <c r="PAP218" s="6"/>
      <c r="PAQ218" s="6"/>
      <c r="PAR218" s="6"/>
      <c r="PAS218" s="6"/>
      <c r="PAT218" s="6"/>
      <c r="PAU218" s="6"/>
      <c r="PAV218" s="6"/>
      <c r="PAW218" s="6"/>
      <c r="PAX218" s="6"/>
      <c r="PAY218" s="6"/>
      <c r="PAZ218" s="6"/>
      <c r="PBA218" s="6"/>
      <c r="PBB218" s="6"/>
      <c r="PBC218" s="6"/>
      <c r="PBD218" s="6"/>
      <c r="PBE218" s="6"/>
      <c r="PBF218" s="6"/>
      <c r="PBG218" s="6"/>
      <c r="PBH218" s="6"/>
      <c r="PBI218" s="6"/>
      <c r="PBJ218" s="6"/>
      <c r="PBK218" s="6"/>
      <c r="PBL218" s="6"/>
      <c r="PBM218" s="6"/>
      <c r="PBN218" s="6"/>
      <c r="PBO218" s="6"/>
      <c r="PBP218" s="6"/>
      <c r="PBQ218" s="6"/>
      <c r="PBR218" s="6"/>
      <c r="PBS218" s="6"/>
      <c r="PBT218" s="6"/>
      <c r="PBU218" s="6"/>
      <c r="PBV218" s="6"/>
      <c r="PBW218" s="6"/>
      <c r="PBX218" s="6"/>
      <c r="PBY218" s="6"/>
      <c r="PBZ218" s="6"/>
      <c r="PCA218" s="6"/>
      <c r="PCB218" s="6"/>
      <c r="PCC218" s="6"/>
      <c r="PCD218" s="6"/>
      <c r="PCE218" s="6"/>
      <c r="PCF218" s="6"/>
      <c r="PCG218" s="6"/>
      <c r="PCH218" s="6"/>
      <c r="PCI218" s="6"/>
      <c r="PCJ218" s="6"/>
      <c r="PCK218" s="6"/>
      <c r="PCL218" s="6"/>
      <c r="PCM218" s="6"/>
      <c r="PCN218" s="6"/>
      <c r="PCO218" s="6"/>
      <c r="PCP218" s="6"/>
      <c r="PCQ218" s="6"/>
      <c r="PCR218" s="6"/>
      <c r="PCS218" s="6"/>
      <c r="PCT218" s="6"/>
      <c r="PCU218" s="6"/>
      <c r="PCV218" s="6"/>
      <c r="PCW218" s="6"/>
      <c r="PCX218" s="6"/>
      <c r="PCY218" s="6"/>
      <c r="PCZ218" s="6"/>
      <c r="PDA218" s="6"/>
      <c r="PDB218" s="6"/>
      <c r="PDC218" s="6"/>
      <c r="PDD218" s="6"/>
      <c r="PDE218" s="6"/>
      <c r="PDF218" s="6"/>
      <c r="PDG218" s="6"/>
      <c r="PDH218" s="6"/>
      <c r="PDI218" s="6"/>
      <c r="PDJ218" s="6"/>
      <c r="PDK218" s="6"/>
      <c r="PDL218" s="6"/>
      <c r="PDM218" s="6"/>
      <c r="PDN218" s="6"/>
      <c r="PDO218" s="6"/>
      <c r="PDP218" s="6"/>
      <c r="PDQ218" s="6"/>
      <c r="PDR218" s="6"/>
      <c r="PDS218" s="6"/>
      <c r="PDT218" s="6"/>
      <c r="PDU218" s="6"/>
      <c r="PDV218" s="6"/>
      <c r="PDW218" s="6"/>
      <c r="PDX218" s="6"/>
      <c r="PDY218" s="6"/>
      <c r="PDZ218" s="6"/>
      <c r="PEA218" s="6"/>
      <c r="PEB218" s="6"/>
      <c r="PEC218" s="6"/>
      <c r="PED218" s="6"/>
      <c r="PEE218" s="6"/>
      <c r="PEF218" s="6"/>
      <c r="PEG218" s="6"/>
      <c r="PEH218" s="6"/>
      <c r="PEI218" s="6"/>
      <c r="PEJ218" s="6"/>
      <c r="PEK218" s="6"/>
      <c r="PEL218" s="6"/>
      <c r="PEM218" s="6"/>
      <c r="PEN218" s="6"/>
      <c r="PEO218" s="6"/>
      <c r="PEP218" s="6"/>
      <c r="PEQ218" s="6"/>
      <c r="PER218" s="6"/>
      <c r="PES218" s="6"/>
      <c r="PET218" s="6"/>
      <c r="PEU218" s="6"/>
      <c r="PEV218" s="6"/>
      <c r="PEW218" s="6"/>
      <c r="PEX218" s="6"/>
      <c r="PEY218" s="6"/>
      <c r="PEZ218" s="6"/>
      <c r="PFA218" s="6"/>
      <c r="PFB218" s="6"/>
      <c r="PFC218" s="6"/>
      <c r="PFD218" s="6"/>
      <c r="PFE218" s="6"/>
      <c r="PFF218" s="6"/>
      <c r="PFG218" s="6"/>
      <c r="PFH218" s="6"/>
      <c r="PFI218" s="6"/>
      <c r="PFJ218" s="6"/>
      <c r="PFK218" s="6"/>
      <c r="PFL218" s="6"/>
      <c r="PFM218" s="6"/>
      <c r="PFN218" s="6"/>
      <c r="PFO218" s="6"/>
      <c r="PFP218" s="6"/>
      <c r="PFQ218" s="6"/>
      <c r="PFR218" s="6"/>
      <c r="PFS218" s="6"/>
      <c r="PFT218" s="6"/>
      <c r="PFU218" s="6"/>
      <c r="PFV218" s="6"/>
      <c r="PFW218" s="6"/>
      <c r="PFX218" s="6"/>
      <c r="PFY218" s="6"/>
      <c r="PFZ218" s="6"/>
      <c r="PGA218" s="6"/>
      <c r="PGB218" s="6"/>
      <c r="PGC218" s="6"/>
      <c r="PGD218" s="6"/>
      <c r="PGE218" s="6"/>
      <c r="PGF218" s="6"/>
      <c r="PGG218" s="6"/>
      <c r="PGH218" s="6"/>
      <c r="PGI218" s="6"/>
      <c r="PGJ218" s="6"/>
      <c r="PGK218" s="6"/>
      <c r="PGL218" s="6"/>
      <c r="PGM218" s="6"/>
      <c r="PGN218" s="6"/>
      <c r="PGO218" s="6"/>
      <c r="PGP218" s="6"/>
      <c r="PGQ218" s="6"/>
      <c r="PGR218" s="6"/>
      <c r="PGS218" s="6"/>
      <c r="PGT218" s="6"/>
      <c r="PGU218" s="6"/>
      <c r="PGV218" s="6"/>
      <c r="PGW218" s="6"/>
      <c r="PGX218" s="6"/>
      <c r="PGY218" s="6"/>
      <c r="PGZ218" s="6"/>
      <c r="PHA218" s="6"/>
      <c r="PHB218" s="6"/>
      <c r="PHC218" s="6"/>
      <c r="PHD218" s="6"/>
      <c r="PHE218" s="6"/>
      <c r="PHF218" s="6"/>
      <c r="PHG218" s="6"/>
      <c r="PHH218" s="6"/>
      <c r="PHI218" s="6"/>
      <c r="PHJ218" s="6"/>
      <c r="PHK218" s="6"/>
      <c r="PHL218" s="6"/>
      <c r="PHM218" s="6"/>
      <c r="PHN218" s="6"/>
      <c r="PHO218" s="6"/>
      <c r="PHP218" s="6"/>
      <c r="PHQ218" s="6"/>
      <c r="PHR218" s="6"/>
      <c r="PHS218" s="6"/>
      <c r="PHT218" s="6"/>
      <c r="PHU218" s="6"/>
      <c r="PHV218" s="6"/>
      <c r="PHW218" s="6"/>
      <c r="PHX218" s="6"/>
      <c r="PHY218" s="6"/>
      <c r="PHZ218" s="6"/>
      <c r="PIA218" s="6"/>
      <c r="PIB218" s="6"/>
      <c r="PIC218" s="6"/>
      <c r="PID218" s="6"/>
      <c r="PIE218" s="6"/>
      <c r="PIF218" s="6"/>
      <c r="PIG218" s="6"/>
      <c r="PIH218" s="6"/>
      <c r="PII218" s="6"/>
      <c r="PIJ218" s="6"/>
      <c r="PIK218" s="6"/>
      <c r="PIL218" s="6"/>
      <c r="PIM218" s="6"/>
      <c r="PIN218" s="6"/>
      <c r="PIO218" s="6"/>
      <c r="PIP218" s="6"/>
      <c r="PIQ218" s="6"/>
      <c r="PIR218" s="6"/>
      <c r="PIS218" s="6"/>
      <c r="PIT218" s="6"/>
      <c r="PIU218" s="6"/>
      <c r="PIV218" s="6"/>
      <c r="PIW218" s="6"/>
      <c r="PIX218" s="6"/>
      <c r="PIY218" s="6"/>
      <c r="PIZ218" s="6"/>
      <c r="PJA218" s="6"/>
      <c r="PJB218" s="6"/>
      <c r="PJC218" s="6"/>
      <c r="PJD218" s="6"/>
      <c r="PJE218" s="6"/>
      <c r="PJF218" s="6"/>
      <c r="PJG218" s="6"/>
      <c r="PJH218" s="6"/>
      <c r="PJI218" s="6"/>
      <c r="PJJ218" s="6"/>
      <c r="PJK218" s="6"/>
      <c r="PJL218" s="6"/>
      <c r="PJM218" s="6"/>
      <c r="PJN218" s="6"/>
      <c r="PJO218" s="6"/>
      <c r="PJP218" s="6"/>
      <c r="PJQ218" s="6"/>
      <c r="PJR218" s="6"/>
      <c r="PJS218" s="6"/>
      <c r="PJT218" s="6"/>
      <c r="PJU218" s="6"/>
      <c r="PJV218" s="6"/>
      <c r="PJW218" s="6"/>
      <c r="PJX218" s="6"/>
      <c r="PJY218" s="6"/>
      <c r="PJZ218" s="6"/>
      <c r="PKA218" s="6"/>
      <c r="PKB218" s="6"/>
      <c r="PKC218" s="6"/>
      <c r="PKD218" s="6"/>
      <c r="PKE218" s="6"/>
      <c r="PKF218" s="6"/>
      <c r="PKG218" s="6"/>
      <c r="PKH218" s="6"/>
      <c r="PKI218" s="6"/>
      <c r="PKJ218" s="6"/>
      <c r="PKK218" s="6"/>
      <c r="PKL218" s="6"/>
      <c r="PKM218" s="6"/>
      <c r="PKN218" s="6"/>
      <c r="PKO218" s="6"/>
      <c r="PKP218" s="6"/>
      <c r="PKQ218" s="6"/>
      <c r="PKR218" s="6"/>
      <c r="PKS218" s="6"/>
      <c r="PKT218" s="6"/>
      <c r="PKU218" s="6"/>
      <c r="PKV218" s="6"/>
      <c r="PKW218" s="6"/>
      <c r="PKX218" s="6"/>
      <c r="PKY218" s="6"/>
      <c r="PKZ218" s="6"/>
      <c r="PLA218" s="6"/>
      <c r="PLB218" s="6"/>
      <c r="PLC218" s="6"/>
      <c r="PLD218" s="6"/>
      <c r="PLE218" s="6"/>
      <c r="PLF218" s="6"/>
      <c r="PLG218" s="6"/>
      <c r="PLH218" s="6"/>
      <c r="PLI218" s="6"/>
      <c r="PLJ218" s="6"/>
      <c r="PLK218" s="6"/>
      <c r="PLL218" s="6"/>
      <c r="PLM218" s="6"/>
      <c r="PLN218" s="6"/>
      <c r="PLO218" s="6"/>
      <c r="PLP218" s="6"/>
      <c r="PLQ218" s="6"/>
      <c r="PLR218" s="6"/>
      <c r="PLS218" s="6"/>
      <c r="PLT218" s="6"/>
      <c r="PLU218" s="6"/>
      <c r="PLV218" s="6"/>
      <c r="PLW218" s="6"/>
      <c r="PLX218" s="6"/>
      <c r="PLY218" s="6"/>
      <c r="PLZ218" s="6"/>
      <c r="PMA218" s="6"/>
      <c r="PMB218" s="6"/>
      <c r="PMC218" s="6"/>
      <c r="PMD218" s="6"/>
      <c r="PME218" s="6"/>
      <c r="PMF218" s="6"/>
      <c r="PMG218" s="6"/>
      <c r="PMH218" s="6"/>
      <c r="PMI218" s="6"/>
      <c r="PMJ218" s="6"/>
      <c r="PMK218" s="6"/>
      <c r="PML218" s="6"/>
      <c r="PMM218" s="6"/>
      <c r="PMN218" s="6"/>
      <c r="PMO218" s="6"/>
      <c r="PMP218" s="6"/>
      <c r="PMQ218" s="6"/>
      <c r="PMR218" s="6"/>
      <c r="PMS218" s="6"/>
      <c r="PMT218" s="6"/>
      <c r="PMU218" s="6"/>
      <c r="PMV218" s="6"/>
      <c r="PMW218" s="6"/>
      <c r="PMX218" s="6"/>
      <c r="PMY218" s="6"/>
      <c r="PMZ218" s="6"/>
      <c r="PNA218" s="6"/>
      <c r="PNB218" s="6"/>
      <c r="PNC218" s="6"/>
      <c r="PND218" s="6"/>
      <c r="PNE218" s="6"/>
      <c r="PNF218" s="6"/>
      <c r="PNG218" s="6"/>
      <c r="PNH218" s="6"/>
      <c r="PNI218" s="6"/>
      <c r="PNJ218" s="6"/>
      <c r="PNK218" s="6"/>
      <c r="PNL218" s="6"/>
      <c r="PNM218" s="6"/>
      <c r="PNN218" s="6"/>
      <c r="PNO218" s="6"/>
      <c r="PNP218" s="6"/>
      <c r="PNQ218" s="6"/>
      <c r="PNR218" s="6"/>
      <c r="PNS218" s="6"/>
      <c r="PNT218" s="6"/>
      <c r="PNU218" s="6"/>
      <c r="PNV218" s="6"/>
      <c r="PNW218" s="6"/>
      <c r="PNX218" s="6"/>
      <c r="PNY218" s="6"/>
      <c r="PNZ218" s="6"/>
      <c r="POA218" s="6"/>
      <c r="POB218" s="6"/>
      <c r="POC218" s="6"/>
      <c r="POD218" s="6"/>
      <c r="POE218" s="6"/>
      <c r="POF218" s="6"/>
      <c r="POG218" s="6"/>
      <c r="POH218" s="6"/>
      <c r="POI218" s="6"/>
      <c r="POJ218" s="6"/>
      <c r="POK218" s="6"/>
      <c r="POL218" s="6"/>
      <c r="POM218" s="6"/>
      <c r="PON218" s="6"/>
      <c r="POO218" s="6"/>
      <c r="POP218" s="6"/>
      <c r="POQ218" s="6"/>
      <c r="POR218" s="6"/>
      <c r="POS218" s="6"/>
      <c r="POT218" s="6"/>
      <c r="POU218" s="6"/>
      <c r="POV218" s="6"/>
      <c r="POW218" s="6"/>
      <c r="POX218" s="6"/>
      <c r="POY218" s="6"/>
      <c r="POZ218" s="6"/>
      <c r="PPA218" s="6"/>
      <c r="PPB218" s="6"/>
      <c r="PPC218" s="6"/>
      <c r="PPD218" s="6"/>
      <c r="PPE218" s="6"/>
      <c r="PPF218" s="6"/>
      <c r="PPG218" s="6"/>
      <c r="PPH218" s="6"/>
      <c r="PPI218" s="6"/>
      <c r="PPJ218" s="6"/>
      <c r="PPK218" s="6"/>
      <c r="PPL218" s="6"/>
      <c r="PPM218" s="6"/>
      <c r="PPN218" s="6"/>
      <c r="PPO218" s="6"/>
      <c r="PPP218" s="6"/>
      <c r="PPQ218" s="6"/>
      <c r="PPR218" s="6"/>
      <c r="PPS218" s="6"/>
      <c r="PPT218" s="6"/>
      <c r="PPU218" s="6"/>
      <c r="PPV218" s="6"/>
      <c r="PPW218" s="6"/>
      <c r="PPX218" s="6"/>
      <c r="PPY218" s="6"/>
      <c r="PPZ218" s="6"/>
      <c r="PQA218" s="6"/>
      <c r="PQB218" s="6"/>
      <c r="PQC218" s="6"/>
      <c r="PQD218" s="6"/>
      <c r="PQE218" s="6"/>
      <c r="PQF218" s="6"/>
      <c r="PQG218" s="6"/>
      <c r="PQH218" s="6"/>
      <c r="PQI218" s="6"/>
      <c r="PQJ218" s="6"/>
      <c r="PQK218" s="6"/>
      <c r="PQL218" s="6"/>
      <c r="PQM218" s="6"/>
      <c r="PQN218" s="6"/>
      <c r="PQO218" s="6"/>
      <c r="PQP218" s="6"/>
      <c r="PQQ218" s="6"/>
      <c r="PQR218" s="6"/>
      <c r="PQS218" s="6"/>
      <c r="PQT218" s="6"/>
      <c r="PQU218" s="6"/>
      <c r="PQV218" s="6"/>
      <c r="PQW218" s="6"/>
      <c r="PQX218" s="6"/>
      <c r="PQY218" s="6"/>
      <c r="PQZ218" s="6"/>
      <c r="PRA218" s="6"/>
      <c r="PRB218" s="6"/>
      <c r="PRC218" s="6"/>
      <c r="PRD218" s="6"/>
      <c r="PRE218" s="6"/>
      <c r="PRF218" s="6"/>
      <c r="PRG218" s="6"/>
      <c r="PRH218" s="6"/>
      <c r="PRI218" s="6"/>
      <c r="PRJ218" s="6"/>
      <c r="PRK218" s="6"/>
      <c r="PRL218" s="6"/>
      <c r="PRM218" s="6"/>
      <c r="PRN218" s="6"/>
      <c r="PRO218" s="6"/>
      <c r="PRP218" s="6"/>
      <c r="PRQ218" s="6"/>
      <c r="PRR218" s="6"/>
      <c r="PRS218" s="6"/>
      <c r="PRT218" s="6"/>
      <c r="PRU218" s="6"/>
      <c r="PRV218" s="6"/>
      <c r="PRW218" s="6"/>
      <c r="PRX218" s="6"/>
      <c r="PRY218" s="6"/>
      <c r="PRZ218" s="6"/>
      <c r="PSA218" s="6"/>
      <c r="PSB218" s="6"/>
      <c r="PSC218" s="6"/>
      <c r="PSD218" s="6"/>
      <c r="PSE218" s="6"/>
      <c r="PSF218" s="6"/>
      <c r="PSG218" s="6"/>
      <c r="PSH218" s="6"/>
      <c r="PSI218" s="6"/>
      <c r="PSJ218" s="6"/>
      <c r="PSK218" s="6"/>
      <c r="PSL218" s="6"/>
      <c r="PSM218" s="6"/>
      <c r="PSN218" s="6"/>
      <c r="PSO218" s="6"/>
      <c r="PSP218" s="6"/>
      <c r="PSQ218" s="6"/>
      <c r="PSR218" s="6"/>
      <c r="PSS218" s="6"/>
      <c r="PST218" s="6"/>
      <c r="PSU218" s="6"/>
      <c r="PSV218" s="6"/>
      <c r="PSW218" s="6"/>
      <c r="PSX218" s="6"/>
      <c r="PSY218" s="6"/>
      <c r="PSZ218" s="6"/>
      <c r="PTA218" s="6"/>
      <c r="PTB218" s="6"/>
      <c r="PTC218" s="6"/>
      <c r="PTD218" s="6"/>
      <c r="PTE218" s="6"/>
      <c r="PTF218" s="6"/>
      <c r="PTG218" s="6"/>
      <c r="PTH218" s="6"/>
      <c r="PTI218" s="6"/>
      <c r="PTJ218" s="6"/>
      <c r="PTK218" s="6"/>
      <c r="PTL218" s="6"/>
      <c r="PTM218" s="6"/>
      <c r="PTN218" s="6"/>
      <c r="PTO218" s="6"/>
      <c r="PTP218" s="6"/>
      <c r="PTQ218" s="6"/>
      <c r="PTR218" s="6"/>
      <c r="PTS218" s="6"/>
      <c r="PTT218" s="6"/>
      <c r="PTU218" s="6"/>
      <c r="PTV218" s="6"/>
      <c r="PTW218" s="6"/>
      <c r="PTX218" s="6"/>
      <c r="PTY218" s="6"/>
      <c r="PTZ218" s="6"/>
      <c r="PUA218" s="6"/>
      <c r="PUB218" s="6"/>
      <c r="PUC218" s="6"/>
      <c r="PUD218" s="6"/>
      <c r="PUE218" s="6"/>
      <c r="PUF218" s="6"/>
      <c r="PUG218" s="6"/>
      <c r="PUH218" s="6"/>
      <c r="PUI218" s="6"/>
      <c r="PUJ218" s="6"/>
      <c r="PUK218" s="6"/>
      <c r="PUL218" s="6"/>
      <c r="PUM218" s="6"/>
      <c r="PUN218" s="6"/>
      <c r="PUO218" s="6"/>
      <c r="PUP218" s="6"/>
      <c r="PUQ218" s="6"/>
      <c r="PUR218" s="6"/>
      <c r="PUS218" s="6"/>
      <c r="PUT218" s="6"/>
      <c r="PUU218" s="6"/>
      <c r="PUV218" s="6"/>
      <c r="PUW218" s="6"/>
      <c r="PUX218" s="6"/>
      <c r="PUY218" s="6"/>
      <c r="PUZ218" s="6"/>
      <c r="PVA218" s="6"/>
      <c r="PVB218" s="6"/>
      <c r="PVC218" s="6"/>
      <c r="PVD218" s="6"/>
      <c r="PVE218" s="6"/>
      <c r="PVF218" s="6"/>
      <c r="PVG218" s="6"/>
      <c r="PVH218" s="6"/>
      <c r="PVI218" s="6"/>
      <c r="PVJ218" s="6"/>
      <c r="PVK218" s="6"/>
      <c r="PVL218" s="6"/>
      <c r="PVM218" s="6"/>
      <c r="PVN218" s="6"/>
      <c r="PVO218" s="6"/>
      <c r="PVP218" s="6"/>
      <c r="PVQ218" s="6"/>
      <c r="PVR218" s="6"/>
      <c r="PVS218" s="6"/>
      <c r="PVT218" s="6"/>
      <c r="PVU218" s="6"/>
      <c r="PVV218" s="6"/>
      <c r="PVW218" s="6"/>
      <c r="PVX218" s="6"/>
      <c r="PVY218" s="6"/>
      <c r="PVZ218" s="6"/>
      <c r="PWA218" s="6"/>
      <c r="PWB218" s="6"/>
      <c r="PWC218" s="6"/>
      <c r="PWD218" s="6"/>
      <c r="PWE218" s="6"/>
      <c r="PWF218" s="6"/>
      <c r="PWG218" s="6"/>
      <c r="PWH218" s="6"/>
      <c r="PWI218" s="6"/>
      <c r="PWJ218" s="6"/>
      <c r="PWK218" s="6"/>
      <c r="PWL218" s="6"/>
      <c r="PWM218" s="6"/>
      <c r="PWN218" s="6"/>
      <c r="PWO218" s="6"/>
      <c r="PWP218" s="6"/>
      <c r="PWQ218" s="6"/>
      <c r="PWR218" s="6"/>
      <c r="PWS218" s="6"/>
      <c r="PWT218" s="6"/>
      <c r="PWU218" s="6"/>
      <c r="PWV218" s="6"/>
      <c r="PWW218" s="6"/>
      <c r="PWX218" s="6"/>
      <c r="PWY218" s="6"/>
      <c r="PWZ218" s="6"/>
      <c r="PXA218" s="6"/>
      <c r="PXB218" s="6"/>
      <c r="PXC218" s="6"/>
      <c r="PXD218" s="6"/>
      <c r="PXE218" s="6"/>
      <c r="PXF218" s="6"/>
      <c r="PXG218" s="6"/>
      <c r="PXH218" s="6"/>
      <c r="PXI218" s="6"/>
      <c r="PXJ218" s="6"/>
      <c r="PXK218" s="6"/>
      <c r="PXL218" s="6"/>
      <c r="PXM218" s="6"/>
      <c r="PXN218" s="6"/>
      <c r="PXO218" s="6"/>
      <c r="PXP218" s="6"/>
      <c r="PXQ218" s="6"/>
      <c r="PXR218" s="6"/>
      <c r="PXS218" s="6"/>
      <c r="PXT218" s="6"/>
      <c r="PXU218" s="6"/>
      <c r="PXV218" s="6"/>
      <c r="PXW218" s="6"/>
      <c r="PXX218" s="6"/>
      <c r="PXY218" s="6"/>
      <c r="PXZ218" s="6"/>
      <c r="PYA218" s="6"/>
      <c r="PYB218" s="6"/>
      <c r="PYC218" s="6"/>
      <c r="PYD218" s="6"/>
      <c r="PYE218" s="6"/>
      <c r="PYF218" s="6"/>
      <c r="PYG218" s="6"/>
      <c r="PYH218" s="6"/>
      <c r="PYI218" s="6"/>
      <c r="PYJ218" s="6"/>
      <c r="PYK218" s="6"/>
      <c r="PYL218" s="6"/>
      <c r="PYM218" s="6"/>
      <c r="PYN218" s="6"/>
      <c r="PYO218" s="6"/>
      <c r="PYP218" s="6"/>
      <c r="PYQ218" s="6"/>
      <c r="PYR218" s="6"/>
      <c r="PYS218" s="6"/>
      <c r="PYT218" s="6"/>
      <c r="PYU218" s="6"/>
      <c r="PYV218" s="6"/>
      <c r="PYW218" s="6"/>
      <c r="PYX218" s="6"/>
      <c r="PYY218" s="6"/>
      <c r="PYZ218" s="6"/>
      <c r="PZA218" s="6"/>
      <c r="PZB218" s="6"/>
      <c r="PZC218" s="6"/>
      <c r="PZD218" s="6"/>
      <c r="PZE218" s="6"/>
      <c r="PZF218" s="6"/>
      <c r="PZG218" s="6"/>
      <c r="PZH218" s="6"/>
      <c r="PZI218" s="6"/>
      <c r="PZJ218" s="6"/>
      <c r="PZK218" s="6"/>
      <c r="PZL218" s="6"/>
      <c r="PZM218" s="6"/>
      <c r="PZN218" s="6"/>
      <c r="PZO218" s="6"/>
      <c r="PZP218" s="6"/>
      <c r="PZQ218" s="6"/>
      <c r="PZR218" s="6"/>
      <c r="PZS218" s="6"/>
      <c r="PZT218" s="6"/>
      <c r="PZU218" s="6"/>
      <c r="PZV218" s="6"/>
      <c r="PZW218" s="6"/>
      <c r="PZX218" s="6"/>
      <c r="PZY218" s="6"/>
      <c r="PZZ218" s="6"/>
      <c r="QAA218" s="6"/>
      <c r="QAB218" s="6"/>
      <c r="QAC218" s="6"/>
      <c r="QAD218" s="6"/>
      <c r="QAE218" s="6"/>
      <c r="QAF218" s="6"/>
      <c r="QAG218" s="6"/>
      <c r="QAH218" s="6"/>
      <c r="QAI218" s="6"/>
      <c r="QAJ218" s="6"/>
      <c r="QAK218" s="6"/>
      <c r="QAL218" s="6"/>
      <c r="QAM218" s="6"/>
      <c r="QAN218" s="6"/>
      <c r="QAO218" s="6"/>
      <c r="QAP218" s="6"/>
      <c r="QAQ218" s="6"/>
      <c r="QAR218" s="6"/>
      <c r="QAS218" s="6"/>
      <c r="QAT218" s="6"/>
      <c r="QAU218" s="6"/>
      <c r="QAV218" s="6"/>
      <c r="QAW218" s="6"/>
      <c r="QAX218" s="6"/>
      <c r="QAY218" s="6"/>
      <c r="QAZ218" s="6"/>
      <c r="QBA218" s="6"/>
      <c r="QBB218" s="6"/>
      <c r="QBC218" s="6"/>
      <c r="QBD218" s="6"/>
      <c r="QBE218" s="6"/>
      <c r="QBF218" s="6"/>
      <c r="QBG218" s="6"/>
      <c r="QBH218" s="6"/>
      <c r="QBI218" s="6"/>
      <c r="QBJ218" s="6"/>
      <c r="QBK218" s="6"/>
      <c r="QBL218" s="6"/>
      <c r="QBM218" s="6"/>
      <c r="QBN218" s="6"/>
      <c r="QBO218" s="6"/>
      <c r="QBP218" s="6"/>
      <c r="QBQ218" s="6"/>
      <c r="QBR218" s="6"/>
      <c r="QBS218" s="6"/>
      <c r="QBT218" s="6"/>
      <c r="QBU218" s="6"/>
      <c r="QBV218" s="6"/>
      <c r="QBW218" s="6"/>
      <c r="QBX218" s="6"/>
      <c r="QBY218" s="6"/>
      <c r="QBZ218" s="6"/>
      <c r="QCA218" s="6"/>
      <c r="QCB218" s="6"/>
      <c r="QCC218" s="6"/>
      <c r="QCD218" s="6"/>
      <c r="QCE218" s="6"/>
      <c r="QCF218" s="6"/>
      <c r="QCG218" s="6"/>
      <c r="QCH218" s="6"/>
      <c r="QCI218" s="6"/>
      <c r="QCJ218" s="6"/>
      <c r="QCK218" s="6"/>
      <c r="QCL218" s="6"/>
      <c r="QCM218" s="6"/>
      <c r="QCN218" s="6"/>
      <c r="QCO218" s="6"/>
      <c r="QCP218" s="6"/>
      <c r="QCQ218" s="6"/>
      <c r="QCR218" s="6"/>
      <c r="QCS218" s="6"/>
      <c r="QCT218" s="6"/>
      <c r="QCU218" s="6"/>
      <c r="QCV218" s="6"/>
      <c r="QCW218" s="6"/>
      <c r="QCX218" s="6"/>
      <c r="QCY218" s="6"/>
      <c r="QCZ218" s="6"/>
      <c r="QDA218" s="6"/>
      <c r="QDB218" s="6"/>
      <c r="QDC218" s="6"/>
      <c r="QDD218" s="6"/>
      <c r="QDE218" s="6"/>
      <c r="QDF218" s="6"/>
      <c r="QDG218" s="6"/>
      <c r="QDH218" s="6"/>
      <c r="QDI218" s="6"/>
      <c r="QDJ218" s="6"/>
      <c r="QDK218" s="6"/>
      <c r="QDL218" s="6"/>
      <c r="QDM218" s="6"/>
      <c r="QDN218" s="6"/>
      <c r="QDO218" s="6"/>
      <c r="QDP218" s="6"/>
      <c r="QDQ218" s="6"/>
      <c r="QDR218" s="6"/>
      <c r="QDS218" s="6"/>
      <c r="QDT218" s="6"/>
      <c r="QDU218" s="6"/>
      <c r="QDV218" s="6"/>
      <c r="QDW218" s="6"/>
      <c r="QDX218" s="6"/>
      <c r="QDY218" s="6"/>
      <c r="QDZ218" s="6"/>
      <c r="QEA218" s="6"/>
      <c r="QEB218" s="6"/>
      <c r="QEC218" s="6"/>
      <c r="QED218" s="6"/>
      <c r="QEE218" s="6"/>
      <c r="QEF218" s="6"/>
      <c r="QEG218" s="6"/>
      <c r="QEH218" s="6"/>
      <c r="QEI218" s="6"/>
      <c r="QEJ218" s="6"/>
      <c r="QEK218" s="6"/>
      <c r="QEL218" s="6"/>
      <c r="QEM218" s="6"/>
      <c r="QEN218" s="6"/>
      <c r="QEO218" s="6"/>
      <c r="QEP218" s="6"/>
      <c r="QEQ218" s="6"/>
      <c r="QER218" s="6"/>
      <c r="QES218" s="6"/>
      <c r="QET218" s="6"/>
      <c r="QEU218" s="6"/>
      <c r="QEV218" s="6"/>
      <c r="QEW218" s="6"/>
      <c r="QEX218" s="6"/>
      <c r="QEY218" s="6"/>
      <c r="QEZ218" s="6"/>
      <c r="QFA218" s="6"/>
      <c r="QFB218" s="6"/>
      <c r="QFC218" s="6"/>
      <c r="QFD218" s="6"/>
      <c r="QFE218" s="6"/>
      <c r="QFF218" s="6"/>
      <c r="QFG218" s="6"/>
      <c r="QFH218" s="6"/>
      <c r="QFI218" s="6"/>
      <c r="QFJ218" s="6"/>
      <c r="QFK218" s="6"/>
      <c r="QFL218" s="6"/>
      <c r="QFM218" s="6"/>
      <c r="QFN218" s="6"/>
      <c r="QFO218" s="6"/>
      <c r="QFP218" s="6"/>
      <c r="QFQ218" s="6"/>
      <c r="QFR218" s="6"/>
      <c r="QFS218" s="6"/>
      <c r="QFT218" s="6"/>
      <c r="QFU218" s="6"/>
      <c r="QFV218" s="6"/>
      <c r="QFW218" s="6"/>
      <c r="QFX218" s="6"/>
      <c r="QFY218" s="6"/>
      <c r="QFZ218" s="6"/>
      <c r="QGA218" s="6"/>
      <c r="QGB218" s="6"/>
      <c r="QGC218" s="6"/>
      <c r="QGD218" s="6"/>
      <c r="QGE218" s="6"/>
      <c r="QGF218" s="6"/>
      <c r="QGG218" s="6"/>
      <c r="QGH218" s="6"/>
      <c r="QGI218" s="6"/>
      <c r="QGJ218" s="6"/>
      <c r="QGK218" s="6"/>
      <c r="QGL218" s="6"/>
      <c r="QGM218" s="6"/>
      <c r="QGN218" s="6"/>
      <c r="QGO218" s="6"/>
      <c r="QGP218" s="6"/>
      <c r="QGQ218" s="6"/>
      <c r="QGR218" s="6"/>
      <c r="QGS218" s="6"/>
      <c r="QGT218" s="6"/>
      <c r="QGU218" s="6"/>
      <c r="QGV218" s="6"/>
      <c r="QGW218" s="6"/>
      <c r="QGX218" s="6"/>
      <c r="QGY218" s="6"/>
      <c r="QGZ218" s="6"/>
      <c r="QHA218" s="6"/>
      <c r="QHB218" s="6"/>
      <c r="QHC218" s="6"/>
      <c r="QHD218" s="6"/>
      <c r="QHE218" s="6"/>
      <c r="QHF218" s="6"/>
      <c r="QHG218" s="6"/>
      <c r="QHH218" s="6"/>
      <c r="QHI218" s="6"/>
      <c r="QHJ218" s="6"/>
      <c r="QHK218" s="6"/>
      <c r="QHL218" s="6"/>
      <c r="QHM218" s="6"/>
      <c r="QHN218" s="6"/>
      <c r="QHO218" s="6"/>
      <c r="QHP218" s="6"/>
      <c r="QHQ218" s="6"/>
      <c r="QHR218" s="6"/>
      <c r="QHS218" s="6"/>
      <c r="QHT218" s="6"/>
      <c r="QHU218" s="6"/>
      <c r="QHV218" s="6"/>
      <c r="QHW218" s="6"/>
      <c r="QHX218" s="6"/>
      <c r="QHY218" s="6"/>
      <c r="QHZ218" s="6"/>
      <c r="QIA218" s="6"/>
      <c r="QIB218" s="6"/>
      <c r="QIC218" s="6"/>
      <c r="QID218" s="6"/>
      <c r="QIE218" s="6"/>
      <c r="QIF218" s="6"/>
      <c r="QIG218" s="6"/>
      <c r="QIH218" s="6"/>
      <c r="QII218" s="6"/>
      <c r="QIJ218" s="6"/>
      <c r="QIK218" s="6"/>
      <c r="QIL218" s="6"/>
      <c r="QIM218" s="6"/>
      <c r="QIN218" s="6"/>
      <c r="QIO218" s="6"/>
      <c r="QIP218" s="6"/>
      <c r="QIQ218" s="6"/>
      <c r="QIR218" s="6"/>
      <c r="QIS218" s="6"/>
      <c r="QIT218" s="6"/>
      <c r="QIU218" s="6"/>
      <c r="QIV218" s="6"/>
      <c r="QIW218" s="6"/>
      <c r="QIX218" s="6"/>
      <c r="QIY218" s="6"/>
      <c r="QIZ218" s="6"/>
      <c r="QJA218" s="6"/>
      <c r="QJB218" s="6"/>
      <c r="QJC218" s="6"/>
      <c r="QJD218" s="6"/>
      <c r="QJE218" s="6"/>
      <c r="QJF218" s="6"/>
      <c r="QJG218" s="6"/>
      <c r="QJH218" s="6"/>
      <c r="QJI218" s="6"/>
      <c r="QJJ218" s="6"/>
      <c r="QJK218" s="6"/>
      <c r="QJL218" s="6"/>
      <c r="QJM218" s="6"/>
      <c r="QJN218" s="6"/>
      <c r="QJO218" s="6"/>
      <c r="QJP218" s="6"/>
      <c r="QJQ218" s="6"/>
      <c r="QJR218" s="6"/>
      <c r="QJS218" s="6"/>
      <c r="QJT218" s="6"/>
      <c r="QJU218" s="6"/>
      <c r="QJV218" s="6"/>
      <c r="QJW218" s="6"/>
      <c r="QJX218" s="6"/>
      <c r="QJY218" s="6"/>
      <c r="QJZ218" s="6"/>
      <c r="QKA218" s="6"/>
      <c r="QKB218" s="6"/>
      <c r="QKC218" s="6"/>
      <c r="QKD218" s="6"/>
      <c r="QKE218" s="6"/>
      <c r="QKF218" s="6"/>
      <c r="QKG218" s="6"/>
      <c r="QKH218" s="6"/>
      <c r="QKI218" s="6"/>
      <c r="QKJ218" s="6"/>
      <c r="QKK218" s="6"/>
      <c r="QKL218" s="6"/>
      <c r="QKM218" s="6"/>
      <c r="QKN218" s="6"/>
      <c r="QKO218" s="6"/>
      <c r="QKP218" s="6"/>
      <c r="QKQ218" s="6"/>
      <c r="QKR218" s="6"/>
      <c r="QKS218" s="6"/>
      <c r="QKT218" s="6"/>
      <c r="QKU218" s="6"/>
      <c r="QKV218" s="6"/>
      <c r="QKW218" s="6"/>
      <c r="QKX218" s="6"/>
      <c r="QKY218" s="6"/>
      <c r="QKZ218" s="6"/>
      <c r="QLA218" s="6"/>
      <c r="QLB218" s="6"/>
      <c r="QLC218" s="6"/>
      <c r="QLD218" s="6"/>
      <c r="QLE218" s="6"/>
      <c r="QLF218" s="6"/>
      <c r="QLG218" s="6"/>
      <c r="QLH218" s="6"/>
      <c r="QLI218" s="6"/>
      <c r="QLJ218" s="6"/>
      <c r="QLK218" s="6"/>
      <c r="QLL218" s="6"/>
      <c r="QLM218" s="6"/>
      <c r="QLN218" s="6"/>
      <c r="QLO218" s="6"/>
      <c r="QLP218" s="6"/>
      <c r="QLQ218" s="6"/>
      <c r="QLR218" s="6"/>
      <c r="QLS218" s="6"/>
      <c r="QLT218" s="6"/>
      <c r="QLU218" s="6"/>
      <c r="QLV218" s="6"/>
      <c r="QLW218" s="6"/>
      <c r="QLX218" s="6"/>
      <c r="QLY218" s="6"/>
      <c r="QLZ218" s="6"/>
      <c r="QMA218" s="6"/>
      <c r="QMB218" s="6"/>
      <c r="QMC218" s="6"/>
      <c r="QMD218" s="6"/>
      <c r="QME218" s="6"/>
      <c r="QMF218" s="6"/>
      <c r="QMG218" s="6"/>
      <c r="QMH218" s="6"/>
      <c r="QMI218" s="6"/>
      <c r="QMJ218" s="6"/>
      <c r="QMK218" s="6"/>
      <c r="QML218" s="6"/>
      <c r="QMM218" s="6"/>
      <c r="QMN218" s="6"/>
      <c r="QMO218" s="6"/>
      <c r="QMP218" s="6"/>
      <c r="QMQ218" s="6"/>
      <c r="QMR218" s="6"/>
      <c r="QMS218" s="6"/>
      <c r="QMT218" s="6"/>
      <c r="QMU218" s="6"/>
      <c r="QMV218" s="6"/>
      <c r="QMW218" s="6"/>
      <c r="QMX218" s="6"/>
      <c r="QMY218" s="6"/>
      <c r="QMZ218" s="6"/>
      <c r="QNA218" s="6"/>
      <c r="QNB218" s="6"/>
      <c r="QNC218" s="6"/>
      <c r="QND218" s="6"/>
      <c r="QNE218" s="6"/>
      <c r="QNF218" s="6"/>
      <c r="QNG218" s="6"/>
      <c r="QNH218" s="6"/>
      <c r="QNI218" s="6"/>
      <c r="QNJ218" s="6"/>
      <c r="QNK218" s="6"/>
      <c r="QNL218" s="6"/>
      <c r="QNM218" s="6"/>
      <c r="QNN218" s="6"/>
      <c r="QNO218" s="6"/>
      <c r="QNP218" s="6"/>
      <c r="QNQ218" s="6"/>
      <c r="QNR218" s="6"/>
      <c r="QNS218" s="6"/>
      <c r="QNT218" s="6"/>
      <c r="QNU218" s="6"/>
      <c r="QNV218" s="6"/>
      <c r="QNW218" s="6"/>
      <c r="QNX218" s="6"/>
      <c r="QNY218" s="6"/>
      <c r="QNZ218" s="6"/>
      <c r="QOA218" s="6"/>
      <c r="QOB218" s="6"/>
      <c r="QOC218" s="6"/>
      <c r="QOD218" s="6"/>
      <c r="QOE218" s="6"/>
      <c r="QOF218" s="6"/>
      <c r="QOG218" s="6"/>
      <c r="QOH218" s="6"/>
      <c r="QOI218" s="6"/>
      <c r="QOJ218" s="6"/>
      <c r="QOK218" s="6"/>
      <c r="QOL218" s="6"/>
      <c r="QOM218" s="6"/>
      <c r="QON218" s="6"/>
      <c r="QOO218" s="6"/>
      <c r="QOP218" s="6"/>
      <c r="QOQ218" s="6"/>
      <c r="QOR218" s="6"/>
      <c r="QOS218" s="6"/>
      <c r="QOT218" s="6"/>
      <c r="QOU218" s="6"/>
      <c r="QOV218" s="6"/>
      <c r="QOW218" s="6"/>
      <c r="QOX218" s="6"/>
      <c r="QOY218" s="6"/>
      <c r="QOZ218" s="6"/>
      <c r="QPA218" s="6"/>
      <c r="QPB218" s="6"/>
      <c r="QPC218" s="6"/>
      <c r="QPD218" s="6"/>
      <c r="QPE218" s="6"/>
      <c r="QPF218" s="6"/>
      <c r="QPG218" s="6"/>
      <c r="QPH218" s="6"/>
      <c r="QPI218" s="6"/>
      <c r="QPJ218" s="6"/>
      <c r="QPK218" s="6"/>
      <c r="QPL218" s="6"/>
      <c r="QPM218" s="6"/>
      <c r="QPN218" s="6"/>
      <c r="QPO218" s="6"/>
      <c r="QPP218" s="6"/>
      <c r="QPQ218" s="6"/>
      <c r="QPR218" s="6"/>
      <c r="QPS218" s="6"/>
      <c r="QPT218" s="6"/>
      <c r="QPU218" s="6"/>
      <c r="QPV218" s="6"/>
      <c r="QPW218" s="6"/>
      <c r="QPX218" s="6"/>
      <c r="QPY218" s="6"/>
      <c r="QPZ218" s="6"/>
      <c r="QQA218" s="6"/>
      <c r="QQB218" s="6"/>
      <c r="QQC218" s="6"/>
      <c r="QQD218" s="6"/>
      <c r="QQE218" s="6"/>
      <c r="QQF218" s="6"/>
      <c r="QQG218" s="6"/>
      <c r="QQH218" s="6"/>
      <c r="QQI218" s="6"/>
      <c r="QQJ218" s="6"/>
      <c r="QQK218" s="6"/>
      <c r="QQL218" s="6"/>
      <c r="QQM218" s="6"/>
      <c r="QQN218" s="6"/>
      <c r="QQO218" s="6"/>
      <c r="QQP218" s="6"/>
      <c r="QQQ218" s="6"/>
      <c r="QQR218" s="6"/>
      <c r="QQS218" s="6"/>
      <c r="QQT218" s="6"/>
      <c r="QQU218" s="6"/>
      <c r="QQV218" s="6"/>
      <c r="QQW218" s="6"/>
      <c r="QQX218" s="6"/>
      <c r="QQY218" s="6"/>
      <c r="QQZ218" s="6"/>
      <c r="QRA218" s="6"/>
      <c r="QRB218" s="6"/>
      <c r="QRC218" s="6"/>
      <c r="QRD218" s="6"/>
      <c r="QRE218" s="6"/>
      <c r="QRF218" s="6"/>
      <c r="QRG218" s="6"/>
      <c r="QRH218" s="6"/>
      <c r="QRI218" s="6"/>
      <c r="QRJ218" s="6"/>
      <c r="QRK218" s="6"/>
      <c r="QRL218" s="6"/>
      <c r="QRM218" s="6"/>
      <c r="QRN218" s="6"/>
      <c r="QRO218" s="6"/>
      <c r="QRP218" s="6"/>
      <c r="QRQ218" s="6"/>
      <c r="QRR218" s="6"/>
      <c r="QRS218" s="6"/>
      <c r="QRT218" s="6"/>
      <c r="QRU218" s="6"/>
      <c r="QRV218" s="6"/>
      <c r="QRW218" s="6"/>
      <c r="QRX218" s="6"/>
      <c r="QRY218" s="6"/>
      <c r="QRZ218" s="6"/>
      <c r="QSA218" s="6"/>
      <c r="QSB218" s="6"/>
      <c r="QSC218" s="6"/>
      <c r="QSD218" s="6"/>
      <c r="QSE218" s="6"/>
      <c r="QSF218" s="6"/>
      <c r="QSG218" s="6"/>
      <c r="QSH218" s="6"/>
      <c r="QSI218" s="6"/>
      <c r="QSJ218" s="6"/>
      <c r="QSK218" s="6"/>
      <c r="QSL218" s="6"/>
      <c r="QSM218" s="6"/>
      <c r="QSN218" s="6"/>
      <c r="QSO218" s="6"/>
      <c r="QSP218" s="6"/>
      <c r="QSQ218" s="6"/>
      <c r="QSR218" s="6"/>
      <c r="QSS218" s="6"/>
      <c r="QST218" s="6"/>
      <c r="QSU218" s="6"/>
      <c r="QSV218" s="6"/>
      <c r="QSW218" s="6"/>
      <c r="QSX218" s="6"/>
      <c r="QSY218" s="6"/>
      <c r="QSZ218" s="6"/>
      <c r="QTA218" s="6"/>
      <c r="QTB218" s="6"/>
      <c r="QTC218" s="6"/>
      <c r="QTD218" s="6"/>
      <c r="QTE218" s="6"/>
      <c r="QTF218" s="6"/>
      <c r="QTG218" s="6"/>
      <c r="QTH218" s="6"/>
      <c r="QTI218" s="6"/>
      <c r="QTJ218" s="6"/>
      <c r="QTK218" s="6"/>
      <c r="QTL218" s="6"/>
      <c r="QTM218" s="6"/>
      <c r="QTN218" s="6"/>
      <c r="QTO218" s="6"/>
      <c r="QTP218" s="6"/>
      <c r="QTQ218" s="6"/>
      <c r="QTR218" s="6"/>
      <c r="QTS218" s="6"/>
      <c r="QTT218" s="6"/>
      <c r="QTU218" s="6"/>
      <c r="QTV218" s="6"/>
      <c r="QTW218" s="6"/>
      <c r="QTX218" s="6"/>
      <c r="QTY218" s="6"/>
      <c r="QTZ218" s="6"/>
      <c r="QUA218" s="6"/>
      <c r="QUB218" s="6"/>
      <c r="QUC218" s="6"/>
      <c r="QUD218" s="6"/>
      <c r="QUE218" s="6"/>
      <c r="QUF218" s="6"/>
      <c r="QUG218" s="6"/>
      <c r="QUH218" s="6"/>
      <c r="QUI218" s="6"/>
      <c r="QUJ218" s="6"/>
      <c r="QUK218" s="6"/>
      <c r="QUL218" s="6"/>
      <c r="QUM218" s="6"/>
      <c r="QUN218" s="6"/>
      <c r="QUO218" s="6"/>
      <c r="QUP218" s="6"/>
      <c r="QUQ218" s="6"/>
      <c r="QUR218" s="6"/>
      <c r="QUS218" s="6"/>
      <c r="QUT218" s="6"/>
      <c r="QUU218" s="6"/>
      <c r="QUV218" s="6"/>
      <c r="QUW218" s="6"/>
      <c r="QUX218" s="6"/>
      <c r="QUY218" s="6"/>
      <c r="QUZ218" s="6"/>
      <c r="QVA218" s="6"/>
      <c r="QVB218" s="6"/>
      <c r="QVC218" s="6"/>
      <c r="QVD218" s="6"/>
      <c r="QVE218" s="6"/>
      <c r="QVF218" s="6"/>
      <c r="QVG218" s="6"/>
      <c r="QVH218" s="6"/>
      <c r="QVI218" s="6"/>
      <c r="QVJ218" s="6"/>
      <c r="QVK218" s="6"/>
      <c r="QVL218" s="6"/>
      <c r="QVM218" s="6"/>
      <c r="QVN218" s="6"/>
      <c r="QVO218" s="6"/>
      <c r="QVP218" s="6"/>
      <c r="QVQ218" s="6"/>
      <c r="QVR218" s="6"/>
      <c r="QVS218" s="6"/>
      <c r="QVT218" s="6"/>
      <c r="QVU218" s="6"/>
      <c r="QVV218" s="6"/>
      <c r="QVW218" s="6"/>
      <c r="QVX218" s="6"/>
      <c r="QVY218" s="6"/>
      <c r="QVZ218" s="6"/>
      <c r="QWA218" s="6"/>
      <c r="QWB218" s="6"/>
      <c r="QWC218" s="6"/>
      <c r="QWD218" s="6"/>
      <c r="QWE218" s="6"/>
      <c r="QWF218" s="6"/>
      <c r="QWG218" s="6"/>
      <c r="QWH218" s="6"/>
      <c r="QWI218" s="6"/>
      <c r="QWJ218" s="6"/>
      <c r="QWK218" s="6"/>
      <c r="QWL218" s="6"/>
      <c r="QWM218" s="6"/>
      <c r="QWN218" s="6"/>
      <c r="QWO218" s="6"/>
      <c r="QWP218" s="6"/>
      <c r="QWQ218" s="6"/>
      <c r="QWR218" s="6"/>
      <c r="QWS218" s="6"/>
      <c r="QWT218" s="6"/>
      <c r="QWU218" s="6"/>
      <c r="QWV218" s="6"/>
      <c r="QWW218" s="6"/>
      <c r="QWX218" s="6"/>
      <c r="QWY218" s="6"/>
      <c r="QWZ218" s="6"/>
      <c r="QXA218" s="6"/>
      <c r="QXB218" s="6"/>
      <c r="QXC218" s="6"/>
      <c r="QXD218" s="6"/>
      <c r="QXE218" s="6"/>
      <c r="QXF218" s="6"/>
      <c r="QXG218" s="6"/>
      <c r="QXH218" s="6"/>
      <c r="QXI218" s="6"/>
      <c r="QXJ218" s="6"/>
      <c r="QXK218" s="6"/>
      <c r="QXL218" s="6"/>
      <c r="QXM218" s="6"/>
      <c r="QXN218" s="6"/>
      <c r="QXO218" s="6"/>
      <c r="QXP218" s="6"/>
      <c r="QXQ218" s="6"/>
      <c r="QXR218" s="6"/>
      <c r="QXS218" s="6"/>
      <c r="QXT218" s="6"/>
      <c r="QXU218" s="6"/>
      <c r="QXV218" s="6"/>
      <c r="QXW218" s="6"/>
      <c r="QXX218" s="6"/>
      <c r="QXY218" s="6"/>
      <c r="QXZ218" s="6"/>
      <c r="QYA218" s="6"/>
      <c r="QYB218" s="6"/>
      <c r="QYC218" s="6"/>
      <c r="QYD218" s="6"/>
      <c r="QYE218" s="6"/>
      <c r="QYF218" s="6"/>
      <c r="QYG218" s="6"/>
      <c r="QYH218" s="6"/>
      <c r="QYI218" s="6"/>
      <c r="QYJ218" s="6"/>
      <c r="QYK218" s="6"/>
      <c r="QYL218" s="6"/>
      <c r="QYM218" s="6"/>
      <c r="QYN218" s="6"/>
      <c r="QYO218" s="6"/>
      <c r="QYP218" s="6"/>
      <c r="QYQ218" s="6"/>
      <c r="QYR218" s="6"/>
      <c r="QYS218" s="6"/>
      <c r="QYT218" s="6"/>
      <c r="QYU218" s="6"/>
      <c r="QYV218" s="6"/>
      <c r="QYW218" s="6"/>
      <c r="QYX218" s="6"/>
      <c r="QYY218" s="6"/>
      <c r="QYZ218" s="6"/>
      <c r="QZA218" s="6"/>
      <c r="QZB218" s="6"/>
      <c r="QZC218" s="6"/>
      <c r="QZD218" s="6"/>
      <c r="QZE218" s="6"/>
      <c r="QZF218" s="6"/>
      <c r="QZG218" s="6"/>
      <c r="QZH218" s="6"/>
      <c r="QZI218" s="6"/>
      <c r="QZJ218" s="6"/>
      <c r="QZK218" s="6"/>
      <c r="QZL218" s="6"/>
      <c r="QZM218" s="6"/>
      <c r="QZN218" s="6"/>
      <c r="QZO218" s="6"/>
      <c r="QZP218" s="6"/>
      <c r="QZQ218" s="6"/>
      <c r="QZR218" s="6"/>
      <c r="QZS218" s="6"/>
      <c r="QZT218" s="6"/>
      <c r="QZU218" s="6"/>
      <c r="QZV218" s="6"/>
      <c r="QZW218" s="6"/>
      <c r="QZX218" s="6"/>
      <c r="QZY218" s="6"/>
      <c r="QZZ218" s="6"/>
      <c r="RAA218" s="6"/>
      <c r="RAB218" s="6"/>
      <c r="RAC218" s="6"/>
      <c r="RAD218" s="6"/>
      <c r="RAE218" s="6"/>
      <c r="RAF218" s="6"/>
      <c r="RAG218" s="6"/>
      <c r="RAH218" s="6"/>
      <c r="RAI218" s="6"/>
      <c r="RAJ218" s="6"/>
      <c r="RAK218" s="6"/>
      <c r="RAL218" s="6"/>
      <c r="RAM218" s="6"/>
      <c r="RAN218" s="6"/>
      <c r="RAO218" s="6"/>
      <c r="RAP218" s="6"/>
      <c r="RAQ218" s="6"/>
      <c r="RAR218" s="6"/>
      <c r="RAS218" s="6"/>
      <c r="RAT218" s="6"/>
      <c r="RAU218" s="6"/>
      <c r="RAV218" s="6"/>
      <c r="RAW218" s="6"/>
      <c r="RAX218" s="6"/>
      <c r="RAY218" s="6"/>
      <c r="RAZ218" s="6"/>
      <c r="RBA218" s="6"/>
      <c r="RBB218" s="6"/>
      <c r="RBC218" s="6"/>
      <c r="RBD218" s="6"/>
      <c r="RBE218" s="6"/>
      <c r="RBF218" s="6"/>
      <c r="RBG218" s="6"/>
      <c r="RBH218" s="6"/>
      <c r="RBI218" s="6"/>
      <c r="RBJ218" s="6"/>
      <c r="RBK218" s="6"/>
      <c r="RBL218" s="6"/>
      <c r="RBM218" s="6"/>
      <c r="RBN218" s="6"/>
      <c r="RBO218" s="6"/>
      <c r="RBP218" s="6"/>
      <c r="RBQ218" s="6"/>
      <c r="RBR218" s="6"/>
      <c r="RBS218" s="6"/>
      <c r="RBT218" s="6"/>
      <c r="RBU218" s="6"/>
      <c r="RBV218" s="6"/>
      <c r="RBW218" s="6"/>
      <c r="RBX218" s="6"/>
      <c r="RBY218" s="6"/>
      <c r="RBZ218" s="6"/>
      <c r="RCA218" s="6"/>
      <c r="RCB218" s="6"/>
      <c r="RCC218" s="6"/>
      <c r="RCD218" s="6"/>
      <c r="RCE218" s="6"/>
      <c r="RCF218" s="6"/>
      <c r="RCG218" s="6"/>
      <c r="RCH218" s="6"/>
      <c r="RCI218" s="6"/>
      <c r="RCJ218" s="6"/>
      <c r="RCK218" s="6"/>
      <c r="RCL218" s="6"/>
      <c r="RCM218" s="6"/>
      <c r="RCN218" s="6"/>
      <c r="RCO218" s="6"/>
      <c r="RCP218" s="6"/>
      <c r="RCQ218" s="6"/>
      <c r="RCR218" s="6"/>
      <c r="RCS218" s="6"/>
      <c r="RCT218" s="6"/>
      <c r="RCU218" s="6"/>
      <c r="RCV218" s="6"/>
      <c r="RCW218" s="6"/>
      <c r="RCX218" s="6"/>
      <c r="RCY218" s="6"/>
      <c r="RCZ218" s="6"/>
      <c r="RDA218" s="6"/>
      <c r="RDB218" s="6"/>
      <c r="RDC218" s="6"/>
      <c r="RDD218" s="6"/>
      <c r="RDE218" s="6"/>
      <c r="RDF218" s="6"/>
      <c r="RDG218" s="6"/>
      <c r="RDH218" s="6"/>
      <c r="RDI218" s="6"/>
      <c r="RDJ218" s="6"/>
      <c r="RDK218" s="6"/>
      <c r="RDL218" s="6"/>
      <c r="RDM218" s="6"/>
      <c r="RDN218" s="6"/>
      <c r="RDO218" s="6"/>
      <c r="RDP218" s="6"/>
      <c r="RDQ218" s="6"/>
      <c r="RDR218" s="6"/>
      <c r="RDS218" s="6"/>
      <c r="RDT218" s="6"/>
      <c r="RDU218" s="6"/>
      <c r="RDV218" s="6"/>
      <c r="RDW218" s="6"/>
      <c r="RDX218" s="6"/>
      <c r="RDY218" s="6"/>
      <c r="RDZ218" s="6"/>
      <c r="REA218" s="6"/>
      <c r="REB218" s="6"/>
      <c r="REC218" s="6"/>
      <c r="RED218" s="6"/>
      <c r="REE218" s="6"/>
      <c r="REF218" s="6"/>
      <c r="REG218" s="6"/>
      <c r="REH218" s="6"/>
      <c r="REI218" s="6"/>
      <c r="REJ218" s="6"/>
      <c r="REK218" s="6"/>
      <c r="REL218" s="6"/>
      <c r="REM218" s="6"/>
      <c r="REN218" s="6"/>
      <c r="REO218" s="6"/>
      <c r="REP218" s="6"/>
      <c r="REQ218" s="6"/>
      <c r="RER218" s="6"/>
      <c r="RES218" s="6"/>
      <c r="RET218" s="6"/>
      <c r="REU218" s="6"/>
      <c r="REV218" s="6"/>
      <c r="REW218" s="6"/>
      <c r="REX218" s="6"/>
      <c r="REY218" s="6"/>
      <c r="REZ218" s="6"/>
      <c r="RFA218" s="6"/>
      <c r="RFB218" s="6"/>
      <c r="RFC218" s="6"/>
      <c r="RFD218" s="6"/>
      <c r="RFE218" s="6"/>
      <c r="RFF218" s="6"/>
      <c r="RFG218" s="6"/>
      <c r="RFH218" s="6"/>
      <c r="RFI218" s="6"/>
      <c r="RFJ218" s="6"/>
      <c r="RFK218" s="6"/>
      <c r="RFL218" s="6"/>
      <c r="RFM218" s="6"/>
      <c r="RFN218" s="6"/>
      <c r="RFO218" s="6"/>
      <c r="RFP218" s="6"/>
      <c r="RFQ218" s="6"/>
      <c r="RFR218" s="6"/>
      <c r="RFS218" s="6"/>
      <c r="RFT218" s="6"/>
      <c r="RFU218" s="6"/>
      <c r="RFV218" s="6"/>
      <c r="RFW218" s="6"/>
      <c r="RFX218" s="6"/>
      <c r="RFY218" s="6"/>
      <c r="RFZ218" s="6"/>
      <c r="RGA218" s="6"/>
      <c r="RGB218" s="6"/>
      <c r="RGC218" s="6"/>
      <c r="RGD218" s="6"/>
      <c r="RGE218" s="6"/>
      <c r="RGF218" s="6"/>
      <c r="RGG218" s="6"/>
      <c r="RGH218" s="6"/>
      <c r="RGI218" s="6"/>
      <c r="RGJ218" s="6"/>
      <c r="RGK218" s="6"/>
      <c r="RGL218" s="6"/>
      <c r="RGM218" s="6"/>
      <c r="RGN218" s="6"/>
      <c r="RGO218" s="6"/>
      <c r="RGP218" s="6"/>
      <c r="RGQ218" s="6"/>
      <c r="RGR218" s="6"/>
      <c r="RGS218" s="6"/>
      <c r="RGT218" s="6"/>
      <c r="RGU218" s="6"/>
      <c r="RGV218" s="6"/>
      <c r="RGW218" s="6"/>
      <c r="RGX218" s="6"/>
      <c r="RGY218" s="6"/>
      <c r="RGZ218" s="6"/>
      <c r="RHA218" s="6"/>
      <c r="RHB218" s="6"/>
      <c r="RHC218" s="6"/>
      <c r="RHD218" s="6"/>
      <c r="RHE218" s="6"/>
      <c r="RHF218" s="6"/>
      <c r="RHG218" s="6"/>
      <c r="RHH218" s="6"/>
      <c r="RHI218" s="6"/>
      <c r="RHJ218" s="6"/>
      <c r="RHK218" s="6"/>
      <c r="RHL218" s="6"/>
      <c r="RHM218" s="6"/>
      <c r="RHN218" s="6"/>
      <c r="RHO218" s="6"/>
      <c r="RHP218" s="6"/>
      <c r="RHQ218" s="6"/>
      <c r="RHR218" s="6"/>
      <c r="RHS218" s="6"/>
      <c r="RHT218" s="6"/>
      <c r="RHU218" s="6"/>
      <c r="RHV218" s="6"/>
      <c r="RHW218" s="6"/>
      <c r="RHX218" s="6"/>
      <c r="RHY218" s="6"/>
      <c r="RHZ218" s="6"/>
      <c r="RIA218" s="6"/>
      <c r="RIB218" s="6"/>
      <c r="RIC218" s="6"/>
      <c r="RID218" s="6"/>
      <c r="RIE218" s="6"/>
      <c r="RIF218" s="6"/>
      <c r="RIG218" s="6"/>
      <c r="RIH218" s="6"/>
      <c r="RII218" s="6"/>
      <c r="RIJ218" s="6"/>
      <c r="RIK218" s="6"/>
      <c r="RIL218" s="6"/>
      <c r="RIM218" s="6"/>
      <c r="RIN218" s="6"/>
      <c r="RIO218" s="6"/>
      <c r="RIP218" s="6"/>
      <c r="RIQ218" s="6"/>
      <c r="RIR218" s="6"/>
      <c r="RIS218" s="6"/>
      <c r="RIT218" s="6"/>
      <c r="RIU218" s="6"/>
      <c r="RIV218" s="6"/>
      <c r="RIW218" s="6"/>
      <c r="RIX218" s="6"/>
      <c r="RIY218" s="6"/>
      <c r="RIZ218" s="6"/>
      <c r="RJA218" s="6"/>
      <c r="RJB218" s="6"/>
      <c r="RJC218" s="6"/>
      <c r="RJD218" s="6"/>
      <c r="RJE218" s="6"/>
      <c r="RJF218" s="6"/>
      <c r="RJG218" s="6"/>
      <c r="RJH218" s="6"/>
      <c r="RJI218" s="6"/>
      <c r="RJJ218" s="6"/>
      <c r="RJK218" s="6"/>
      <c r="RJL218" s="6"/>
      <c r="RJM218" s="6"/>
      <c r="RJN218" s="6"/>
      <c r="RJO218" s="6"/>
      <c r="RJP218" s="6"/>
      <c r="RJQ218" s="6"/>
      <c r="RJR218" s="6"/>
      <c r="RJS218" s="6"/>
      <c r="RJT218" s="6"/>
      <c r="RJU218" s="6"/>
      <c r="RJV218" s="6"/>
      <c r="RJW218" s="6"/>
      <c r="RJX218" s="6"/>
      <c r="RJY218" s="6"/>
      <c r="RJZ218" s="6"/>
      <c r="RKA218" s="6"/>
      <c r="RKB218" s="6"/>
      <c r="RKC218" s="6"/>
      <c r="RKD218" s="6"/>
      <c r="RKE218" s="6"/>
      <c r="RKF218" s="6"/>
      <c r="RKG218" s="6"/>
      <c r="RKH218" s="6"/>
      <c r="RKI218" s="6"/>
      <c r="RKJ218" s="6"/>
      <c r="RKK218" s="6"/>
      <c r="RKL218" s="6"/>
      <c r="RKM218" s="6"/>
      <c r="RKN218" s="6"/>
      <c r="RKO218" s="6"/>
      <c r="RKP218" s="6"/>
      <c r="RKQ218" s="6"/>
      <c r="RKR218" s="6"/>
      <c r="RKS218" s="6"/>
      <c r="RKT218" s="6"/>
      <c r="RKU218" s="6"/>
      <c r="RKV218" s="6"/>
      <c r="RKW218" s="6"/>
      <c r="RKX218" s="6"/>
      <c r="RKY218" s="6"/>
      <c r="RKZ218" s="6"/>
      <c r="RLA218" s="6"/>
      <c r="RLB218" s="6"/>
      <c r="RLC218" s="6"/>
      <c r="RLD218" s="6"/>
      <c r="RLE218" s="6"/>
      <c r="RLF218" s="6"/>
      <c r="RLG218" s="6"/>
      <c r="RLH218" s="6"/>
      <c r="RLI218" s="6"/>
      <c r="RLJ218" s="6"/>
      <c r="RLK218" s="6"/>
      <c r="RLL218" s="6"/>
      <c r="RLM218" s="6"/>
      <c r="RLN218" s="6"/>
      <c r="RLO218" s="6"/>
      <c r="RLP218" s="6"/>
      <c r="RLQ218" s="6"/>
      <c r="RLR218" s="6"/>
      <c r="RLS218" s="6"/>
      <c r="RLT218" s="6"/>
      <c r="RLU218" s="6"/>
      <c r="RLV218" s="6"/>
      <c r="RLW218" s="6"/>
      <c r="RLX218" s="6"/>
      <c r="RLY218" s="6"/>
      <c r="RLZ218" s="6"/>
      <c r="RMA218" s="6"/>
      <c r="RMB218" s="6"/>
      <c r="RMC218" s="6"/>
      <c r="RMD218" s="6"/>
      <c r="RME218" s="6"/>
      <c r="RMF218" s="6"/>
      <c r="RMG218" s="6"/>
      <c r="RMH218" s="6"/>
      <c r="RMI218" s="6"/>
      <c r="RMJ218" s="6"/>
      <c r="RMK218" s="6"/>
      <c r="RML218" s="6"/>
      <c r="RMM218" s="6"/>
      <c r="RMN218" s="6"/>
      <c r="RMO218" s="6"/>
      <c r="RMP218" s="6"/>
      <c r="RMQ218" s="6"/>
      <c r="RMR218" s="6"/>
      <c r="RMS218" s="6"/>
      <c r="RMT218" s="6"/>
      <c r="RMU218" s="6"/>
      <c r="RMV218" s="6"/>
      <c r="RMW218" s="6"/>
      <c r="RMX218" s="6"/>
      <c r="RMY218" s="6"/>
      <c r="RMZ218" s="6"/>
      <c r="RNA218" s="6"/>
      <c r="RNB218" s="6"/>
      <c r="RNC218" s="6"/>
      <c r="RND218" s="6"/>
      <c r="RNE218" s="6"/>
      <c r="RNF218" s="6"/>
      <c r="RNG218" s="6"/>
      <c r="RNH218" s="6"/>
      <c r="RNI218" s="6"/>
      <c r="RNJ218" s="6"/>
      <c r="RNK218" s="6"/>
      <c r="RNL218" s="6"/>
      <c r="RNM218" s="6"/>
      <c r="RNN218" s="6"/>
      <c r="RNO218" s="6"/>
      <c r="RNP218" s="6"/>
      <c r="RNQ218" s="6"/>
      <c r="RNR218" s="6"/>
      <c r="RNS218" s="6"/>
      <c r="RNT218" s="6"/>
      <c r="RNU218" s="6"/>
      <c r="RNV218" s="6"/>
      <c r="RNW218" s="6"/>
      <c r="RNX218" s="6"/>
      <c r="RNY218" s="6"/>
      <c r="RNZ218" s="6"/>
      <c r="ROA218" s="6"/>
      <c r="ROB218" s="6"/>
      <c r="ROC218" s="6"/>
      <c r="ROD218" s="6"/>
      <c r="ROE218" s="6"/>
      <c r="ROF218" s="6"/>
      <c r="ROG218" s="6"/>
      <c r="ROH218" s="6"/>
      <c r="ROI218" s="6"/>
      <c r="ROJ218" s="6"/>
      <c r="ROK218" s="6"/>
      <c r="ROL218" s="6"/>
      <c r="ROM218" s="6"/>
      <c r="RON218" s="6"/>
      <c r="ROO218" s="6"/>
      <c r="ROP218" s="6"/>
      <c r="ROQ218" s="6"/>
      <c r="ROR218" s="6"/>
      <c r="ROS218" s="6"/>
      <c r="ROT218" s="6"/>
      <c r="ROU218" s="6"/>
      <c r="ROV218" s="6"/>
      <c r="ROW218" s="6"/>
      <c r="ROX218" s="6"/>
      <c r="ROY218" s="6"/>
      <c r="ROZ218" s="6"/>
      <c r="RPA218" s="6"/>
      <c r="RPB218" s="6"/>
      <c r="RPC218" s="6"/>
      <c r="RPD218" s="6"/>
      <c r="RPE218" s="6"/>
      <c r="RPF218" s="6"/>
      <c r="RPG218" s="6"/>
      <c r="RPH218" s="6"/>
      <c r="RPI218" s="6"/>
      <c r="RPJ218" s="6"/>
      <c r="RPK218" s="6"/>
      <c r="RPL218" s="6"/>
      <c r="RPM218" s="6"/>
      <c r="RPN218" s="6"/>
      <c r="RPO218" s="6"/>
      <c r="RPP218" s="6"/>
      <c r="RPQ218" s="6"/>
      <c r="RPR218" s="6"/>
      <c r="RPS218" s="6"/>
      <c r="RPT218" s="6"/>
      <c r="RPU218" s="6"/>
      <c r="RPV218" s="6"/>
      <c r="RPW218" s="6"/>
      <c r="RPX218" s="6"/>
      <c r="RPY218" s="6"/>
      <c r="RPZ218" s="6"/>
      <c r="RQA218" s="6"/>
      <c r="RQB218" s="6"/>
      <c r="RQC218" s="6"/>
      <c r="RQD218" s="6"/>
      <c r="RQE218" s="6"/>
      <c r="RQF218" s="6"/>
      <c r="RQG218" s="6"/>
      <c r="RQH218" s="6"/>
      <c r="RQI218" s="6"/>
      <c r="RQJ218" s="6"/>
      <c r="RQK218" s="6"/>
      <c r="RQL218" s="6"/>
      <c r="RQM218" s="6"/>
      <c r="RQN218" s="6"/>
      <c r="RQO218" s="6"/>
      <c r="RQP218" s="6"/>
      <c r="RQQ218" s="6"/>
      <c r="RQR218" s="6"/>
      <c r="RQS218" s="6"/>
      <c r="RQT218" s="6"/>
      <c r="RQU218" s="6"/>
      <c r="RQV218" s="6"/>
      <c r="RQW218" s="6"/>
      <c r="RQX218" s="6"/>
      <c r="RQY218" s="6"/>
      <c r="RQZ218" s="6"/>
      <c r="RRA218" s="6"/>
      <c r="RRB218" s="6"/>
      <c r="RRC218" s="6"/>
      <c r="RRD218" s="6"/>
      <c r="RRE218" s="6"/>
      <c r="RRF218" s="6"/>
      <c r="RRG218" s="6"/>
      <c r="RRH218" s="6"/>
      <c r="RRI218" s="6"/>
      <c r="RRJ218" s="6"/>
      <c r="RRK218" s="6"/>
      <c r="RRL218" s="6"/>
      <c r="RRM218" s="6"/>
      <c r="RRN218" s="6"/>
      <c r="RRO218" s="6"/>
      <c r="RRP218" s="6"/>
      <c r="RRQ218" s="6"/>
      <c r="RRR218" s="6"/>
      <c r="RRS218" s="6"/>
      <c r="RRT218" s="6"/>
      <c r="RRU218" s="6"/>
      <c r="RRV218" s="6"/>
      <c r="RRW218" s="6"/>
      <c r="RRX218" s="6"/>
      <c r="RRY218" s="6"/>
      <c r="RRZ218" s="6"/>
      <c r="RSA218" s="6"/>
      <c r="RSB218" s="6"/>
      <c r="RSC218" s="6"/>
      <c r="RSD218" s="6"/>
      <c r="RSE218" s="6"/>
      <c r="RSF218" s="6"/>
      <c r="RSG218" s="6"/>
      <c r="RSH218" s="6"/>
      <c r="RSI218" s="6"/>
      <c r="RSJ218" s="6"/>
      <c r="RSK218" s="6"/>
      <c r="RSL218" s="6"/>
      <c r="RSM218" s="6"/>
      <c r="RSN218" s="6"/>
      <c r="RSO218" s="6"/>
      <c r="RSP218" s="6"/>
      <c r="RSQ218" s="6"/>
      <c r="RSR218" s="6"/>
      <c r="RSS218" s="6"/>
      <c r="RST218" s="6"/>
      <c r="RSU218" s="6"/>
      <c r="RSV218" s="6"/>
      <c r="RSW218" s="6"/>
      <c r="RSX218" s="6"/>
      <c r="RSY218" s="6"/>
      <c r="RSZ218" s="6"/>
      <c r="RTA218" s="6"/>
      <c r="RTB218" s="6"/>
      <c r="RTC218" s="6"/>
      <c r="RTD218" s="6"/>
      <c r="RTE218" s="6"/>
      <c r="RTF218" s="6"/>
      <c r="RTG218" s="6"/>
      <c r="RTH218" s="6"/>
      <c r="RTI218" s="6"/>
      <c r="RTJ218" s="6"/>
      <c r="RTK218" s="6"/>
      <c r="RTL218" s="6"/>
      <c r="RTM218" s="6"/>
      <c r="RTN218" s="6"/>
      <c r="RTO218" s="6"/>
      <c r="RTP218" s="6"/>
      <c r="RTQ218" s="6"/>
      <c r="RTR218" s="6"/>
      <c r="RTS218" s="6"/>
      <c r="RTT218" s="6"/>
      <c r="RTU218" s="6"/>
      <c r="RTV218" s="6"/>
      <c r="RTW218" s="6"/>
      <c r="RTX218" s="6"/>
      <c r="RTY218" s="6"/>
      <c r="RTZ218" s="6"/>
      <c r="RUA218" s="6"/>
      <c r="RUB218" s="6"/>
      <c r="RUC218" s="6"/>
      <c r="RUD218" s="6"/>
      <c r="RUE218" s="6"/>
      <c r="RUF218" s="6"/>
      <c r="RUG218" s="6"/>
      <c r="RUH218" s="6"/>
      <c r="RUI218" s="6"/>
      <c r="RUJ218" s="6"/>
      <c r="RUK218" s="6"/>
      <c r="RUL218" s="6"/>
      <c r="RUM218" s="6"/>
      <c r="RUN218" s="6"/>
      <c r="RUO218" s="6"/>
      <c r="RUP218" s="6"/>
      <c r="RUQ218" s="6"/>
      <c r="RUR218" s="6"/>
      <c r="RUS218" s="6"/>
      <c r="RUT218" s="6"/>
      <c r="RUU218" s="6"/>
      <c r="RUV218" s="6"/>
      <c r="RUW218" s="6"/>
      <c r="RUX218" s="6"/>
      <c r="RUY218" s="6"/>
      <c r="RUZ218" s="6"/>
      <c r="RVA218" s="6"/>
      <c r="RVB218" s="6"/>
      <c r="RVC218" s="6"/>
      <c r="RVD218" s="6"/>
      <c r="RVE218" s="6"/>
      <c r="RVF218" s="6"/>
      <c r="RVG218" s="6"/>
      <c r="RVH218" s="6"/>
      <c r="RVI218" s="6"/>
      <c r="RVJ218" s="6"/>
      <c r="RVK218" s="6"/>
      <c r="RVL218" s="6"/>
      <c r="RVM218" s="6"/>
      <c r="RVN218" s="6"/>
      <c r="RVO218" s="6"/>
      <c r="RVP218" s="6"/>
      <c r="RVQ218" s="6"/>
      <c r="RVR218" s="6"/>
      <c r="RVS218" s="6"/>
      <c r="RVT218" s="6"/>
      <c r="RVU218" s="6"/>
      <c r="RVV218" s="6"/>
      <c r="RVW218" s="6"/>
      <c r="RVX218" s="6"/>
      <c r="RVY218" s="6"/>
      <c r="RVZ218" s="6"/>
      <c r="RWA218" s="6"/>
      <c r="RWB218" s="6"/>
      <c r="RWC218" s="6"/>
      <c r="RWD218" s="6"/>
      <c r="RWE218" s="6"/>
      <c r="RWF218" s="6"/>
      <c r="RWG218" s="6"/>
      <c r="RWH218" s="6"/>
      <c r="RWI218" s="6"/>
      <c r="RWJ218" s="6"/>
      <c r="RWK218" s="6"/>
      <c r="RWL218" s="6"/>
      <c r="RWM218" s="6"/>
      <c r="RWN218" s="6"/>
      <c r="RWO218" s="6"/>
      <c r="RWP218" s="6"/>
      <c r="RWQ218" s="6"/>
      <c r="RWR218" s="6"/>
      <c r="RWS218" s="6"/>
      <c r="RWT218" s="6"/>
      <c r="RWU218" s="6"/>
      <c r="RWV218" s="6"/>
      <c r="RWW218" s="6"/>
      <c r="RWX218" s="6"/>
      <c r="RWY218" s="6"/>
      <c r="RWZ218" s="6"/>
      <c r="RXA218" s="6"/>
      <c r="RXB218" s="6"/>
      <c r="RXC218" s="6"/>
      <c r="RXD218" s="6"/>
      <c r="RXE218" s="6"/>
      <c r="RXF218" s="6"/>
      <c r="RXG218" s="6"/>
      <c r="RXH218" s="6"/>
      <c r="RXI218" s="6"/>
      <c r="RXJ218" s="6"/>
      <c r="RXK218" s="6"/>
      <c r="RXL218" s="6"/>
      <c r="RXM218" s="6"/>
      <c r="RXN218" s="6"/>
      <c r="RXO218" s="6"/>
      <c r="RXP218" s="6"/>
      <c r="RXQ218" s="6"/>
      <c r="RXR218" s="6"/>
      <c r="RXS218" s="6"/>
      <c r="RXT218" s="6"/>
      <c r="RXU218" s="6"/>
      <c r="RXV218" s="6"/>
      <c r="RXW218" s="6"/>
      <c r="RXX218" s="6"/>
      <c r="RXY218" s="6"/>
      <c r="RXZ218" s="6"/>
      <c r="RYA218" s="6"/>
      <c r="RYB218" s="6"/>
      <c r="RYC218" s="6"/>
      <c r="RYD218" s="6"/>
      <c r="RYE218" s="6"/>
      <c r="RYF218" s="6"/>
      <c r="RYG218" s="6"/>
      <c r="RYH218" s="6"/>
      <c r="RYI218" s="6"/>
      <c r="RYJ218" s="6"/>
      <c r="RYK218" s="6"/>
      <c r="RYL218" s="6"/>
      <c r="RYM218" s="6"/>
      <c r="RYN218" s="6"/>
      <c r="RYO218" s="6"/>
      <c r="RYP218" s="6"/>
      <c r="RYQ218" s="6"/>
      <c r="RYR218" s="6"/>
      <c r="RYS218" s="6"/>
      <c r="RYT218" s="6"/>
      <c r="RYU218" s="6"/>
      <c r="RYV218" s="6"/>
      <c r="RYW218" s="6"/>
      <c r="RYX218" s="6"/>
      <c r="RYY218" s="6"/>
      <c r="RYZ218" s="6"/>
      <c r="RZA218" s="6"/>
      <c r="RZB218" s="6"/>
      <c r="RZC218" s="6"/>
      <c r="RZD218" s="6"/>
      <c r="RZE218" s="6"/>
      <c r="RZF218" s="6"/>
      <c r="RZG218" s="6"/>
      <c r="RZH218" s="6"/>
      <c r="RZI218" s="6"/>
      <c r="RZJ218" s="6"/>
      <c r="RZK218" s="6"/>
      <c r="RZL218" s="6"/>
      <c r="RZM218" s="6"/>
      <c r="RZN218" s="6"/>
      <c r="RZO218" s="6"/>
      <c r="RZP218" s="6"/>
      <c r="RZQ218" s="6"/>
      <c r="RZR218" s="6"/>
      <c r="RZS218" s="6"/>
      <c r="RZT218" s="6"/>
      <c r="RZU218" s="6"/>
      <c r="RZV218" s="6"/>
      <c r="RZW218" s="6"/>
      <c r="RZX218" s="6"/>
      <c r="RZY218" s="6"/>
      <c r="RZZ218" s="6"/>
      <c r="SAA218" s="6"/>
      <c r="SAB218" s="6"/>
      <c r="SAC218" s="6"/>
      <c r="SAD218" s="6"/>
      <c r="SAE218" s="6"/>
      <c r="SAF218" s="6"/>
      <c r="SAG218" s="6"/>
      <c r="SAH218" s="6"/>
      <c r="SAI218" s="6"/>
      <c r="SAJ218" s="6"/>
      <c r="SAK218" s="6"/>
      <c r="SAL218" s="6"/>
      <c r="SAM218" s="6"/>
      <c r="SAN218" s="6"/>
      <c r="SAO218" s="6"/>
      <c r="SAP218" s="6"/>
      <c r="SAQ218" s="6"/>
      <c r="SAR218" s="6"/>
      <c r="SAS218" s="6"/>
      <c r="SAT218" s="6"/>
      <c r="SAU218" s="6"/>
      <c r="SAV218" s="6"/>
      <c r="SAW218" s="6"/>
      <c r="SAX218" s="6"/>
      <c r="SAY218" s="6"/>
      <c r="SAZ218" s="6"/>
      <c r="SBA218" s="6"/>
      <c r="SBB218" s="6"/>
      <c r="SBC218" s="6"/>
      <c r="SBD218" s="6"/>
      <c r="SBE218" s="6"/>
      <c r="SBF218" s="6"/>
      <c r="SBG218" s="6"/>
      <c r="SBH218" s="6"/>
      <c r="SBI218" s="6"/>
      <c r="SBJ218" s="6"/>
      <c r="SBK218" s="6"/>
      <c r="SBL218" s="6"/>
      <c r="SBM218" s="6"/>
      <c r="SBN218" s="6"/>
      <c r="SBO218" s="6"/>
      <c r="SBP218" s="6"/>
      <c r="SBQ218" s="6"/>
      <c r="SBR218" s="6"/>
      <c r="SBS218" s="6"/>
      <c r="SBT218" s="6"/>
      <c r="SBU218" s="6"/>
      <c r="SBV218" s="6"/>
      <c r="SBW218" s="6"/>
      <c r="SBX218" s="6"/>
      <c r="SBY218" s="6"/>
      <c r="SBZ218" s="6"/>
      <c r="SCA218" s="6"/>
      <c r="SCB218" s="6"/>
      <c r="SCC218" s="6"/>
      <c r="SCD218" s="6"/>
      <c r="SCE218" s="6"/>
      <c r="SCF218" s="6"/>
      <c r="SCG218" s="6"/>
      <c r="SCH218" s="6"/>
      <c r="SCI218" s="6"/>
      <c r="SCJ218" s="6"/>
      <c r="SCK218" s="6"/>
      <c r="SCL218" s="6"/>
      <c r="SCM218" s="6"/>
      <c r="SCN218" s="6"/>
      <c r="SCO218" s="6"/>
      <c r="SCP218" s="6"/>
      <c r="SCQ218" s="6"/>
      <c r="SCR218" s="6"/>
      <c r="SCS218" s="6"/>
      <c r="SCT218" s="6"/>
      <c r="SCU218" s="6"/>
      <c r="SCV218" s="6"/>
      <c r="SCW218" s="6"/>
      <c r="SCX218" s="6"/>
      <c r="SCY218" s="6"/>
      <c r="SCZ218" s="6"/>
      <c r="SDA218" s="6"/>
      <c r="SDB218" s="6"/>
      <c r="SDC218" s="6"/>
      <c r="SDD218" s="6"/>
      <c r="SDE218" s="6"/>
      <c r="SDF218" s="6"/>
      <c r="SDG218" s="6"/>
      <c r="SDH218" s="6"/>
      <c r="SDI218" s="6"/>
      <c r="SDJ218" s="6"/>
      <c r="SDK218" s="6"/>
      <c r="SDL218" s="6"/>
      <c r="SDM218" s="6"/>
      <c r="SDN218" s="6"/>
      <c r="SDO218" s="6"/>
      <c r="SDP218" s="6"/>
      <c r="SDQ218" s="6"/>
      <c r="SDR218" s="6"/>
      <c r="SDS218" s="6"/>
      <c r="SDT218" s="6"/>
      <c r="SDU218" s="6"/>
      <c r="SDV218" s="6"/>
      <c r="SDW218" s="6"/>
      <c r="SDX218" s="6"/>
      <c r="SDY218" s="6"/>
      <c r="SDZ218" s="6"/>
      <c r="SEA218" s="6"/>
      <c r="SEB218" s="6"/>
      <c r="SEC218" s="6"/>
      <c r="SED218" s="6"/>
      <c r="SEE218" s="6"/>
      <c r="SEF218" s="6"/>
      <c r="SEG218" s="6"/>
      <c r="SEH218" s="6"/>
      <c r="SEI218" s="6"/>
      <c r="SEJ218" s="6"/>
      <c r="SEK218" s="6"/>
      <c r="SEL218" s="6"/>
      <c r="SEM218" s="6"/>
      <c r="SEN218" s="6"/>
      <c r="SEO218" s="6"/>
      <c r="SEP218" s="6"/>
      <c r="SEQ218" s="6"/>
      <c r="SER218" s="6"/>
      <c r="SES218" s="6"/>
      <c r="SET218" s="6"/>
      <c r="SEU218" s="6"/>
      <c r="SEV218" s="6"/>
      <c r="SEW218" s="6"/>
      <c r="SEX218" s="6"/>
      <c r="SEY218" s="6"/>
      <c r="SEZ218" s="6"/>
      <c r="SFA218" s="6"/>
      <c r="SFB218" s="6"/>
      <c r="SFC218" s="6"/>
      <c r="SFD218" s="6"/>
      <c r="SFE218" s="6"/>
      <c r="SFF218" s="6"/>
      <c r="SFG218" s="6"/>
      <c r="SFH218" s="6"/>
      <c r="SFI218" s="6"/>
      <c r="SFJ218" s="6"/>
      <c r="SFK218" s="6"/>
      <c r="SFL218" s="6"/>
      <c r="SFM218" s="6"/>
      <c r="SFN218" s="6"/>
      <c r="SFO218" s="6"/>
      <c r="SFP218" s="6"/>
      <c r="SFQ218" s="6"/>
      <c r="SFR218" s="6"/>
      <c r="SFS218" s="6"/>
      <c r="SFT218" s="6"/>
      <c r="SFU218" s="6"/>
      <c r="SFV218" s="6"/>
      <c r="SFW218" s="6"/>
      <c r="SFX218" s="6"/>
      <c r="SFY218" s="6"/>
      <c r="SFZ218" s="6"/>
      <c r="SGA218" s="6"/>
      <c r="SGB218" s="6"/>
      <c r="SGC218" s="6"/>
      <c r="SGD218" s="6"/>
      <c r="SGE218" s="6"/>
      <c r="SGF218" s="6"/>
      <c r="SGG218" s="6"/>
      <c r="SGH218" s="6"/>
      <c r="SGI218" s="6"/>
      <c r="SGJ218" s="6"/>
      <c r="SGK218" s="6"/>
      <c r="SGL218" s="6"/>
      <c r="SGM218" s="6"/>
      <c r="SGN218" s="6"/>
      <c r="SGO218" s="6"/>
      <c r="SGP218" s="6"/>
      <c r="SGQ218" s="6"/>
      <c r="SGR218" s="6"/>
      <c r="SGS218" s="6"/>
      <c r="SGT218" s="6"/>
      <c r="SGU218" s="6"/>
      <c r="SGV218" s="6"/>
      <c r="SGW218" s="6"/>
      <c r="SGX218" s="6"/>
      <c r="SGY218" s="6"/>
      <c r="SGZ218" s="6"/>
      <c r="SHA218" s="6"/>
      <c r="SHB218" s="6"/>
      <c r="SHC218" s="6"/>
      <c r="SHD218" s="6"/>
      <c r="SHE218" s="6"/>
      <c r="SHF218" s="6"/>
      <c r="SHG218" s="6"/>
      <c r="SHH218" s="6"/>
      <c r="SHI218" s="6"/>
      <c r="SHJ218" s="6"/>
      <c r="SHK218" s="6"/>
      <c r="SHL218" s="6"/>
      <c r="SHM218" s="6"/>
      <c r="SHN218" s="6"/>
      <c r="SHO218" s="6"/>
      <c r="SHP218" s="6"/>
      <c r="SHQ218" s="6"/>
      <c r="SHR218" s="6"/>
      <c r="SHS218" s="6"/>
      <c r="SHT218" s="6"/>
      <c r="SHU218" s="6"/>
      <c r="SHV218" s="6"/>
      <c r="SHW218" s="6"/>
      <c r="SHX218" s="6"/>
      <c r="SHY218" s="6"/>
      <c r="SHZ218" s="6"/>
      <c r="SIA218" s="6"/>
      <c r="SIB218" s="6"/>
      <c r="SIC218" s="6"/>
      <c r="SID218" s="6"/>
      <c r="SIE218" s="6"/>
      <c r="SIF218" s="6"/>
      <c r="SIG218" s="6"/>
      <c r="SIH218" s="6"/>
      <c r="SII218" s="6"/>
      <c r="SIJ218" s="6"/>
      <c r="SIK218" s="6"/>
      <c r="SIL218" s="6"/>
      <c r="SIM218" s="6"/>
      <c r="SIN218" s="6"/>
      <c r="SIO218" s="6"/>
      <c r="SIP218" s="6"/>
      <c r="SIQ218" s="6"/>
      <c r="SIR218" s="6"/>
      <c r="SIS218" s="6"/>
      <c r="SIT218" s="6"/>
      <c r="SIU218" s="6"/>
      <c r="SIV218" s="6"/>
      <c r="SIW218" s="6"/>
      <c r="SIX218" s="6"/>
      <c r="SIY218" s="6"/>
      <c r="SIZ218" s="6"/>
      <c r="SJA218" s="6"/>
      <c r="SJB218" s="6"/>
      <c r="SJC218" s="6"/>
      <c r="SJD218" s="6"/>
      <c r="SJE218" s="6"/>
      <c r="SJF218" s="6"/>
      <c r="SJG218" s="6"/>
      <c r="SJH218" s="6"/>
      <c r="SJI218" s="6"/>
      <c r="SJJ218" s="6"/>
      <c r="SJK218" s="6"/>
      <c r="SJL218" s="6"/>
      <c r="SJM218" s="6"/>
      <c r="SJN218" s="6"/>
      <c r="SJO218" s="6"/>
      <c r="SJP218" s="6"/>
      <c r="SJQ218" s="6"/>
      <c r="SJR218" s="6"/>
      <c r="SJS218" s="6"/>
      <c r="SJT218" s="6"/>
      <c r="SJU218" s="6"/>
      <c r="SJV218" s="6"/>
      <c r="SJW218" s="6"/>
      <c r="SJX218" s="6"/>
      <c r="SJY218" s="6"/>
      <c r="SJZ218" s="6"/>
      <c r="SKA218" s="6"/>
      <c r="SKB218" s="6"/>
      <c r="SKC218" s="6"/>
      <c r="SKD218" s="6"/>
      <c r="SKE218" s="6"/>
      <c r="SKF218" s="6"/>
      <c r="SKG218" s="6"/>
      <c r="SKH218" s="6"/>
      <c r="SKI218" s="6"/>
      <c r="SKJ218" s="6"/>
      <c r="SKK218" s="6"/>
      <c r="SKL218" s="6"/>
      <c r="SKM218" s="6"/>
      <c r="SKN218" s="6"/>
      <c r="SKO218" s="6"/>
      <c r="SKP218" s="6"/>
      <c r="SKQ218" s="6"/>
      <c r="SKR218" s="6"/>
      <c r="SKS218" s="6"/>
      <c r="SKT218" s="6"/>
      <c r="SKU218" s="6"/>
      <c r="SKV218" s="6"/>
      <c r="SKW218" s="6"/>
      <c r="SKX218" s="6"/>
      <c r="SKY218" s="6"/>
      <c r="SKZ218" s="6"/>
      <c r="SLA218" s="6"/>
      <c r="SLB218" s="6"/>
      <c r="SLC218" s="6"/>
      <c r="SLD218" s="6"/>
      <c r="SLE218" s="6"/>
      <c r="SLF218" s="6"/>
      <c r="SLG218" s="6"/>
      <c r="SLH218" s="6"/>
      <c r="SLI218" s="6"/>
      <c r="SLJ218" s="6"/>
      <c r="SLK218" s="6"/>
      <c r="SLL218" s="6"/>
      <c r="SLM218" s="6"/>
      <c r="SLN218" s="6"/>
      <c r="SLO218" s="6"/>
      <c r="SLP218" s="6"/>
      <c r="SLQ218" s="6"/>
      <c r="SLR218" s="6"/>
      <c r="SLS218" s="6"/>
      <c r="SLT218" s="6"/>
      <c r="SLU218" s="6"/>
      <c r="SLV218" s="6"/>
      <c r="SLW218" s="6"/>
      <c r="SLX218" s="6"/>
      <c r="SLY218" s="6"/>
      <c r="SLZ218" s="6"/>
      <c r="SMA218" s="6"/>
      <c r="SMB218" s="6"/>
      <c r="SMC218" s="6"/>
      <c r="SMD218" s="6"/>
      <c r="SME218" s="6"/>
      <c r="SMF218" s="6"/>
      <c r="SMG218" s="6"/>
      <c r="SMH218" s="6"/>
      <c r="SMI218" s="6"/>
      <c r="SMJ218" s="6"/>
      <c r="SMK218" s="6"/>
      <c r="SML218" s="6"/>
      <c r="SMM218" s="6"/>
      <c r="SMN218" s="6"/>
      <c r="SMO218" s="6"/>
      <c r="SMP218" s="6"/>
      <c r="SMQ218" s="6"/>
      <c r="SMR218" s="6"/>
      <c r="SMS218" s="6"/>
      <c r="SMT218" s="6"/>
      <c r="SMU218" s="6"/>
      <c r="SMV218" s="6"/>
      <c r="SMW218" s="6"/>
      <c r="SMX218" s="6"/>
      <c r="SMY218" s="6"/>
      <c r="SMZ218" s="6"/>
      <c r="SNA218" s="6"/>
      <c r="SNB218" s="6"/>
      <c r="SNC218" s="6"/>
      <c r="SND218" s="6"/>
      <c r="SNE218" s="6"/>
      <c r="SNF218" s="6"/>
      <c r="SNG218" s="6"/>
      <c r="SNH218" s="6"/>
      <c r="SNI218" s="6"/>
      <c r="SNJ218" s="6"/>
      <c r="SNK218" s="6"/>
      <c r="SNL218" s="6"/>
      <c r="SNM218" s="6"/>
      <c r="SNN218" s="6"/>
      <c r="SNO218" s="6"/>
      <c r="SNP218" s="6"/>
      <c r="SNQ218" s="6"/>
      <c r="SNR218" s="6"/>
      <c r="SNS218" s="6"/>
      <c r="SNT218" s="6"/>
      <c r="SNU218" s="6"/>
      <c r="SNV218" s="6"/>
      <c r="SNW218" s="6"/>
      <c r="SNX218" s="6"/>
      <c r="SNY218" s="6"/>
      <c r="SNZ218" s="6"/>
      <c r="SOA218" s="6"/>
      <c r="SOB218" s="6"/>
      <c r="SOC218" s="6"/>
      <c r="SOD218" s="6"/>
      <c r="SOE218" s="6"/>
      <c r="SOF218" s="6"/>
      <c r="SOG218" s="6"/>
      <c r="SOH218" s="6"/>
      <c r="SOI218" s="6"/>
      <c r="SOJ218" s="6"/>
      <c r="SOK218" s="6"/>
      <c r="SOL218" s="6"/>
      <c r="SOM218" s="6"/>
      <c r="SON218" s="6"/>
      <c r="SOO218" s="6"/>
      <c r="SOP218" s="6"/>
      <c r="SOQ218" s="6"/>
      <c r="SOR218" s="6"/>
      <c r="SOS218" s="6"/>
      <c r="SOT218" s="6"/>
      <c r="SOU218" s="6"/>
      <c r="SOV218" s="6"/>
      <c r="SOW218" s="6"/>
      <c r="SOX218" s="6"/>
      <c r="SOY218" s="6"/>
      <c r="SOZ218" s="6"/>
      <c r="SPA218" s="6"/>
      <c r="SPB218" s="6"/>
      <c r="SPC218" s="6"/>
      <c r="SPD218" s="6"/>
      <c r="SPE218" s="6"/>
      <c r="SPF218" s="6"/>
      <c r="SPG218" s="6"/>
      <c r="SPH218" s="6"/>
      <c r="SPI218" s="6"/>
      <c r="SPJ218" s="6"/>
      <c r="SPK218" s="6"/>
      <c r="SPL218" s="6"/>
      <c r="SPM218" s="6"/>
      <c r="SPN218" s="6"/>
      <c r="SPO218" s="6"/>
      <c r="SPP218" s="6"/>
      <c r="SPQ218" s="6"/>
      <c r="SPR218" s="6"/>
      <c r="SPS218" s="6"/>
      <c r="SPT218" s="6"/>
      <c r="SPU218" s="6"/>
      <c r="SPV218" s="6"/>
      <c r="SPW218" s="6"/>
      <c r="SPX218" s="6"/>
      <c r="SPY218" s="6"/>
      <c r="SPZ218" s="6"/>
      <c r="SQA218" s="6"/>
      <c r="SQB218" s="6"/>
      <c r="SQC218" s="6"/>
      <c r="SQD218" s="6"/>
      <c r="SQE218" s="6"/>
      <c r="SQF218" s="6"/>
      <c r="SQG218" s="6"/>
      <c r="SQH218" s="6"/>
      <c r="SQI218" s="6"/>
      <c r="SQJ218" s="6"/>
      <c r="SQK218" s="6"/>
      <c r="SQL218" s="6"/>
      <c r="SQM218" s="6"/>
      <c r="SQN218" s="6"/>
      <c r="SQO218" s="6"/>
      <c r="SQP218" s="6"/>
      <c r="SQQ218" s="6"/>
      <c r="SQR218" s="6"/>
      <c r="SQS218" s="6"/>
      <c r="SQT218" s="6"/>
      <c r="SQU218" s="6"/>
      <c r="SQV218" s="6"/>
      <c r="SQW218" s="6"/>
      <c r="SQX218" s="6"/>
      <c r="SQY218" s="6"/>
      <c r="SQZ218" s="6"/>
      <c r="SRA218" s="6"/>
      <c r="SRB218" s="6"/>
      <c r="SRC218" s="6"/>
      <c r="SRD218" s="6"/>
      <c r="SRE218" s="6"/>
      <c r="SRF218" s="6"/>
      <c r="SRG218" s="6"/>
      <c r="SRH218" s="6"/>
      <c r="SRI218" s="6"/>
      <c r="SRJ218" s="6"/>
      <c r="SRK218" s="6"/>
      <c r="SRL218" s="6"/>
      <c r="SRM218" s="6"/>
      <c r="SRN218" s="6"/>
      <c r="SRO218" s="6"/>
      <c r="SRP218" s="6"/>
      <c r="SRQ218" s="6"/>
      <c r="SRR218" s="6"/>
      <c r="SRS218" s="6"/>
      <c r="SRT218" s="6"/>
      <c r="SRU218" s="6"/>
      <c r="SRV218" s="6"/>
      <c r="SRW218" s="6"/>
      <c r="SRX218" s="6"/>
      <c r="SRY218" s="6"/>
      <c r="SRZ218" s="6"/>
      <c r="SSA218" s="6"/>
      <c r="SSB218" s="6"/>
      <c r="SSC218" s="6"/>
      <c r="SSD218" s="6"/>
      <c r="SSE218" s="6"/>
      <c r="SSF218" s="6"/>
      <c r="SSG218" s="6"/>
      <c r="SSH218" s="6"/>
      <c r="SSI218" s="6"/>
      <c r="SSJ218" s="6"/>
      <c r="SSK218" s="6"/>
      <c r="SSL218" s="6"/>
      <c r="SSM218" s="6"/>
      <c r="SSN218" s="6"/>
      <c r="SSO218" s="6"/>
      <c r="SSP218" s="6"/>
      <c r="SSQ218" s="6"/>
      <c r="SSR218" s="6"/>
      <c r="SSS218" s="6"/>
      <c r="SST218" s="6"/>
      <c r="SSU218" s="6"/>
      <c r="SSV218" s="6"/>
      <c r="SSW218" s="6"/>
      <c r="SSX218" s="6"/>
      <c r="SSY218" s="6"/>
      <c r="SSZ218" s="6"/>
      <c r="STA218" s="6"/>
      <c r="STB218" s="6"/>
      <c r="STC218" s="6"/>
      <c r="STD218" s="6"/>
      <c r="STE218" s="6"/>
      <c r="STF218" s="6"/>
      <c r="STG218" s="6"/>
      <c r="STH218" s="6"/>
      <c r="STI218" s="6"/>
      <c r="STJ218" s="6"/>
      <c r="STK218" s="6"/>
      <c r="STL218" s="6"/>
      <c r="STM218" s="6"/>
      <c r="STN218" s="6"/>
      <c r="STO218" s="6"/>
      <c r="STP218" s="6"/>
      <c r="STQ218" s="6"/>
      <c r="STR218" s="6"/>
      <c r="STS218" s="6"/>
      <c r="STT218" s="6"/>
      <c r="STU218" s="6"/>
      <c r="STV218" s="6"/>
      <c r="STW218" s="6"/>
      <c r="STX218" s="6"/>
      <c r="STY218" s="6"/>
      <c r="STZ218" s="6"/>
      <c r="SUA218" s="6"/>
      <c r="SUB218" s="6"/>
      <c r="SUC218" s="6"/>
      <c r="SUD218" s="6"/>
      <c r="SUE218" s="6"/>
      <c r="SUF218" s="6"/>
      <c r="SUG218" s="6"/>
      <c r="SUH218" s="6"/>
      <c r="SUI218" s="6"/>
      <c r="SUJ218" s="6"/>
      <c r="SUK218" s="6"/>
      <c r="SUL218" s="6"/>
      <c r="SUM218" s="6"/>
      <c r="SUN218" s="6"/>
      <c r="SUO218" s="6"/>
      <c r="SUP218" s="6"/>
      <c r="SUQ218" s="6"/>
      <c r="SUR218" s="6"/>
      <c r="SUS218" s="6"/>
      <c r="SUT218" s="6"/>
      <c r="SUU218" s="6"/>
      <c r="SUV218" s="6"/>
      <c r="SUW218" s="6"/>
      <c r="SUX218" s="6"/>
      <c r="SUY218" s="6"/>
      <c r="SUZ218" s="6"/>
      <c r="SVA218" s="6"/>
      <c r="SVB218" s="6"/>
      <c r="SVC218" s="6"/>
      <c r="SVD218" s="6"/>
      <c r="SVE218" s="6"/>
      <c r="SVF218" s="6"/>
      <c r="SVG218" s="6"/>
      <c r="SVH218" s="6"/>
      <c r="SVI218" s="6"/>
      <c r="SVJ218" s="6"/>
      <c r="SVK218" s="6"/>
      <c r="SVL218" s="6"/>
      <c r="SVM218" s="6"/>
      <c r="SVN218" s="6"/>
      <c r="SVO218" s="6"/>
      <c r="SVP218" s="6"/>
      <c r="SVQ218" s="6"/>
      <c r="SVR218" s="6"/>
      <c r="SVS218" s="6"/>
      <c r="SVT218" s="6"/>
      <c r="SVU218" s="6"/>
      <c r="SVV218" s="6"/>
      <c r="SVW218" s="6"/>
      <c r="SVX218" s="6"/>
      <c r="SVY218" s="6"/>
      <c r="SVZ218" s="6"/>
      <c r="SWA218" s="6"/>
      <c r="SWB218" s="6"/>
      <c r="SWC218" s="6"/>
      <c r="SWD218" s="6"/>
      <c r="SWE218" s="6"/>
      <c r="SWF218" s="6"/>
      <c r="SWG218" s="6"/>
      <c r="SWH218" s="6"/>
      <c r="SWI218" s="6"/>
      <c r="SWJ218" s="6"/>
      <c r="SWK218" s="6"/>
      <c r="SWL218" s="6"/>
      <c r="SWM218" s="6"/>
      <c r="SWN218" s="6"/>
      <c r="SWO218" s="6"/>
      <c r="SWP218" s="6"/>
      <c r="SWQ218" s="6"/>
      <c r="SWR218" s="6"/>
      <c r="SWS218" s="6"/>
      <c r="SWT218" s="6"/>
      <c r="SWU218" s="6"/>
      <c r="SWV218" s="6"/>
      <c r="SWW218" s="6"/>
      <c r="SWX218" s="6"/>
      <c r="SWY218" s="6"/>
      <c r="SWZ218" s="6"/>
      <c r="SXA218" s="6"/>
      <c r="SXB218" s="6"/>
      <c r="SXC218" s="6"/>
      <c r="SXD218" s="6"/>
      <c r="SXE218" s="6"/>
      <c r="SXF218" s="6"/>
      <c r="SXG218" s="6"/>
      <c r="SXH218" s="6"/>
      <c r="SXI218" s="6"/>
      <c r="SXJ218" s="6"/>
      <c r="SXK218" s="6"/>
      <c r="SXL218" s="6"/>
      <c r="SXM218" s="6"/>
      <c r="SXN218" s="6"/>
      <c r="SXO218" s="6"/>
      <c r="SXP218" s="6"/>
      <c r="SXQ218" s="6"/>
      <c r="SXR218" s="6"/>
      <c r="SXS218" s="6"/>
      <c r="SXT218" s="6"/>
      <c r="SXU218" s="6"/>
      <c r="SXV218" s="6"/>
      <c r="SXW218" s="6"/>
      <c r="SXX218" s="6"/>
      <c r="SXY218" s="6"/>
      <c r="SXZ218" s="6"/>
      <c r="SYA218" s="6"/>
      <c r="SYB218" s="6"/>
      <c r="SYC218" s="6"/>
      <c r="SYD218" s="6"/>
      <c r="SYE218" s="6"/>
      <c r="SYF218" s="6"/>
      <c r="SYG218" s="6"/>
      <c r="SYH218" s="6"/>
      <c r="SYI218" s="6"/>
      <c r="SYJ218" s="6"/>
      <c r="SYK218" s="6"/>
      <c r="SYL218" s="6"/>
      <c r="SYM218" s="6"/>
      <c r="SYN218" s="6"/>
      <c r="SYO218" s="6"/>
      <c r="SYP218" s="6"/>
      <c r="SYQ218" s="6"/>
      <c r="SYR218" s="6"/>
      <c r="SYS218" s="6"/>
      <c r="SYT218" s="6"/>
      <c r="SYU218" s="6"/>
      <c r="SYV218" s="6"/>
      <c r="SYW218" s="6"/>
      <c r="SYX218" s="6"/>
      <c r="SYY218" s="6"/>
      <c r="SYZ218" s="6"/>
      <c r="SZA218" s="6"/>
      <c r="SZB218" s="6"/>
      <c r="SZC218" s="6"/>
      <c r="SZD218" s="6"/>
      <c r="SZE218" s="6"/>
      <c r="SZF218" s="6"/>
      <c r="SZG218" s="6"/>
      <c r="SZH218" s="6"/>
      <c r="SZI218" s="6"/>
      <c r="SZJ218" s="6"/>
      <c r="SZK218" s="6"/>
      <c r="SZL218" s="6"/>
      <c r="SZM218" s="6"/>
      <c r="SZN218" s="6"/>
      <c r="SZO218" s="6"/>
      <c r="SZP218" s="6"/>
      <c r="SZQ218" s="6"/>
      <c r="SZR218" s="6"/>
      <c r="SZS218" s="6"/>
      <c r="SZT218" s="6"/>
      <c r="SZU218" s="6"/>
      <c r="SZV218" s="6"/>
      <c r="SZW218" s="6"/>
      <c r="SZX218" s="6"/>
      <c r="SZY218" s="6"/>
      <c r="SZZ218" s="6"/>
      <c r="TAA218" s="6"/>
      <c r="TAB218" s="6"/>
      <c r="TAC218" s="6"/>
      <c r="TAD218" s="6"/>
      <c r="TAE218" s="6"/>
      <c r="TAF218" s="6"/>
      <c r="TAG218" s="6"/>
      <c r="TAH218" s="6"/>
      <c r="TAI218" s="6"/>
      <c r="TAJ218" s="6"/>
      <c r="TAK218" s="6"/>
      <c r="TAL218" s="6"/>
      <c r="TAM218" s="6"/>
      <c r="TAN218" s="6"/>
      <c r="TAO218" s="6"/>
      <c r="TAP218" s="6"/>
      <c r="TAQ218" s="6"/>
      <c r="TAR218" s="6"/>
      <c r="TAS218" s="6"/>
      <c r="TAT218" s="6"/>
      <c r="TAU218" s="6"/>
      <c r="TAV218" s="6"/>
      <c r="TAW218" s="6"/>
      <c r="TAX218" s="6"/>
      <c r="TAY218" s="6"/>
      <c r="TAZ218" s="6"/>
      <c r="TBA218" s="6"/>
      <c r="TBB218" s="6"/>
      <c r="TBC218" s="6"/>
      <c r="TBD218" s="6"/>
      <c r="TBE218" s="6"/>
      <c r="TBF218" s="6"/>
      <c r="TBG218" s="6"/>
      <c r="TBH218" s="6"/>
      <c r="TBI218" s="6"/>
      <c r="TBJ218" s="6"/>
      <c r="TBK218" s="6"/>
      <c r="TBL218" s="6"/>
      <c r="TBM218" s="6"/>
      <c r="TBN218" s="6"/>
      <c r="TBO218" s="6"/>
      <c r="TBP218" s="6"/>
      <c r="TBQ218" s="6"/>
      <c r="TBR218" s="6"/>
      <c r="TBS218" s="6"/>
      <c r="TBT218" s="6"/>
      <c r="TBU218" s="6"/>
      <c r="TBV218" s="6"/>
      <c r="TBW218" s="6"/>
      <c r="TBX218" s="6"/>
      <c r="TBY218" s="6"/>
      <c r="TBZ218" s="6"/>
      <c r="TCA218" s="6"/>
      <c r="TCB218" s="6"/>
      <c r="TCC218" s="6"/>
      <c r="TCD218" s="6"/>
      <c r="TCE218" s="6"/>
      <c r="TCF218" s="6"/>
      <c r="TCG218" s="6"/>
      <c r="TCH218" s="6"/>
      <c r="TCI218" s="6"/>
      <c r="TCJ218" s="6"/>
      <c r="TCK218" s="6"/>
      <c r="TCL218" s="6"/>
      <c r="TCM218" s="6"/>
      <c r="TCN218" s="6"/>
      <c r="TCO218" s="6"/>
      <c r="TCP218" s="6"/>
      <c r="TCQ218" s="6"/>
      <c r="TCR218" s="6"/>
      <c r="TCS218" s="6"/>
      <c r="TCT218" s="6"/>
      <c r="TCU218" s="6"/>
      <c r="TCV218" s="6"/>
      <c r="TCW218" s="6"/>
      <c r="TCX218" s="6"/>
      <c r="TCY218" s="6"/>
      <c r="TCZ218" s="6"/>
      <c r="TDA218" s="6"/>
      <c r="TDB218" s="6"/>
      <c r="TDC218" s="6"/>
      <c r="TDD218" s="6"/>
      <c r="TDE218" s="6"/>
      <c r="TDF218" s="6"/>
      <c r="TDG218" s="6"/>
      <c r="TDH218" s="6"/>
      <c r="TDI218" s="6"/>
      <c r="TDJ218" s="6"/>
      <c r="TDK218" s="6"/>
      <c r="TDL218" s="6"/>
      <c r="TDM218" s="6"/>
      <c r="TDN218" s="6"/>
      <c r="TDO218" s="6"/>
      <c r="TDP218" s="6"/>
      <c r="TDQ218" s="6"/>
      <c r="TDR218" s="6"/>
      <c r="TDS218" s="6"/>
      <c r="TDT218" s="6"/>
      <c r="TDU218" s="6"/>
      <c r="TDV218" s="6"/>
      <c r="TDW218" s="6"/>
      <c r="TDX218" s="6"/>
      <c r="TDY218" s="6"/>
      <c r="TDZ218" s="6"/>
      <c r="TEA218" s="6"/>
      <c r="TEB218" s="6"/>
      <c r="TEC218" s="6"/>
      <c r="TED218" s="6"/>
      <c r="TEE218" s="6"/>
      <c r="TEF218" s="6"/>
      <c r="TEG218" s="6"/>
      <c r="TEH218" s="6"/>
      <c r="TEI218" s="6"/>
      <c r="TEJ218" s="6"/>
      <c r="TEK218" s="6"/>
      <c r="TEL218" s="6"/>
      <c r="TEM218" s="6"/>
      <c r="TEN218" s="6"/>
      <c r="TEO218" s="6"/>
      <c r="TEP218" s="6"/>
      <c r="TEQ218" s="6"/>
      <c r="TER218" s="6"/>
      <c r="TES218" s="6"/>
      <c r="TET218" s="6"/>
      <c r="TEU218" s="6"/>
      <c r="TEV218" s="6"/>
      <c r="TEW218" s="6"/>
      <c r="TEX218" s="6"/>
      <c r="TEY218" s="6"/>
      <c r="TEZ218" s="6"/>
      <c r="TFA218" s="6"/>
      <c r="TFB218" s="6"/>
      <c r="TFC218" s="6"/>
      <c r="TFD218" s="6"/>
      <c r="TFE218" s="6"/>
      <c r="TFF218" s="6"/>
      <c r="TFG218" s="6"/>
      <c r="TFH218" s="6"/>
      <c r="TFI218" s="6"/>
      <c r="TFJ218" s="6"/>
      <c r="TFK218" s="6"/>
      <c r="TFL218" s="6"/>
      <c r="TFM218" s="6"/>
      <c r="TFN218" s="6"/>
      <c r="TFO218" s="6"/>
      <c r="TFP218" s="6"/>
      <c r="TFQ218" s="6"/>
      <c r="TFR218" s="6"/>
      <c r="TFS218" s="6"/>
      <c r="TFT218" s="6"/>
      <c r="TFU218" s="6"/>
      <c r="TFV218" s="6"/>
      <c r="TFW218" s="6"/>
      <c r="TFX218" s="6"/>
      <c r="TFY218" s="6"/>
      <c r="TFZ218" s="6"/>
      <c r="TGA218" s="6"/>
      <c r="TGB218" s="6"/>
      <c r="TGC218" s="6"/>
      <c r="TGD218" s="6"/>
      <c r="TGE218" s="6"/>
      <c r="TGF218" s="6"/>
      <c r="TGG218" s="6"/>
      <c r="TGH218" s="6"/>
      <c r="TGI218" s="6"/>
      <c r="TGJ218" s="6"/>
      <c r="TGK218" s="6"/>
      <c r="TGL218" s="6"/>
      <c r="TGM218" s="6"/>
      <c r="TGN218" s="6"/>
      <c r="TGO218" s="6"/>
      <c r="TGP218" s="6"/>
      <c r="TGQ218" s="6"/>
      <c r="TGR218" s="6"/>
      <c r="TGS218" s="6"/>
      <c r="TGT218" s="6"/>
      <c r="TGU218" s="6"/>
      <c r="TGV218" s="6"/>
      <c r="TGW218" s="6"/>
      <c r="TGX218" s="6"/>
      <c r="TGY218" s="6"/>
      <c r="TGZ218" s="6"/>
      <c r="THA218" s="6"/>
      <c r="THB218" s="6"/>
      <c r="THC218" s="6"/>
      <c r="THD218" s="6"/>
      <c r="THE218" s="6"/>
      <c r="THF218" s="6"/>
      <c r="THG218" s="6"/>
      <c r="THH218" s="6"/>
      <c r="THI218" s="6"/>
      <c r="THJ218" s="6"/>
      <c r="THK218" s="6"/>
      <c r="THL218" s="6"/>
      <c r="THM218" s="6"/>
      <c r="THN218" s="6"/>
      <c r="THO218" s="6"/>
      <c r="THP218" s="6"/>
      <c r="THQ218" s="6"/>
      <c r="THR218" s="6"/>
      <c r="THS218" s="6"/>
      <c r="THT218" s="6"/>
      <c r="THU218" s="6"/>
      <c r="THV218" s="6"/>
      <c r="THW218" s="6"/>
      <c r="THX218" s="6"/>
      <c r="THY218" s="6"/>
      <c r="THZ218" s="6"/>
      <c r="TIA218" s="6"/>
      <c r="TIB218" s="6"/>
      <c r="TIC218" s="6"/>
      <c r="TID218" s="6"/>
      <c r="TIE218" s="6"/>
      <c r="TIF218" s="6"/>
      <c r="TIG218" s="6"/>
      <c r="TIH218" s="6"/>
      <c r="TII218" s="6"/>
      <c r="TIJ218" s="6"/>
      <c r="TIK218" s="6"/>
      <c r="TIL218" s="6"/>
      <c r="TIM218" s="6"/>
      <c r="TIN218" s="6"/>
      <c r="TIO218" s="6"/>
      <c r="TIP218" s="6"/>
      <c r="TIQ218" s="6"/>
      <c r="TIR218" s="6"/>
      <c r="TIS218" s="6"/>
      <c r="TIT218" s="6"/>
      <c r="TIU218" s="6"/>
      <c r="TIV218" s="6"/>
      <c r="TIW218" s="6"/>
      <c r="TIX218" s="6"/>
      <c r="TIY218" s="6"/>
      <c r="TIZ218" s="6"/>
      <c r="TJA218" s="6"/>
      <c r="TJB218" s="6"/>
      <c r="TJC218" s="6"/>
      <c r="TJD218" s="6"/>
      <c r="TJE218" s="6"/>
      <c r="TJF218" s="6"/>
      <c r="TJG218" s="6"/>
      <c r="TJH218" s="6"/>
      <c r="TJI218" s="6"/>
      <c r="TJJ218" s="6"/>
      <c r="TJK218" s="6"/>
      <c r="TJL218" s="6"/>
      <c r="TJM218" s="6"/>
      <c r="TJN218" s="6"/>
      <c r="TJO218" s="6"/>
      <c r="TJP218" s="6"/>
      <c r="TJQ218" s="6"/>
      <c r="TJR218" s="6"/>
      <c r="TJS218" s="6"/>
      <c r="TJT218" s="6"/>
      <c r="TJU218" s="6"/>
      <c r="TJV218" s="6"/>
      <c r="TJW218" s="6"/>
      <c r="TJX218" s="6"/>
      <c r="TJY218" s="6"/>
      <c r="TJZ218" s="6"/>
      <c r="TKA218" s="6"/>
      <c r="TKB218" s="6"/>
      <c r="TKC218" s="6"/>
      <c r="TKD218" s="6"/>
      <c r="TKE218" s="6"/>
      <c r="TKF218" s="6"/>
      <c r="TKG218" s="6"/>
      <c r="TKH218" s="6"/>
      <c r="TKI218" s="6"/>
      <c r="TKJ218" s="6"/>
      <c r="TKK218" s="6"/>
      <c r="TKL218" s="6"/>
      <c r="TKM218" s="6"/>
      <c r="TKN218" s="6"/>
      <c r="TKO218" s="6"/>
      <c r="TKP218" s="6"/>
      <c r="TKQ218" s="6"/>
      <c r="TKR218" s="6"/>
      <c r="TKS218" s="6"/>
      <c r="TKT218" s="6"/>
      <c r="TKU218" s="6"/>
      <c r="TKV218" s="6"/>
      <c r="TKW218" s="6"/>
      <c r="TKX218" s="6"/>
      <c r="TKY218" s="6"/>
      <c r="TKZ218" s="6"/>
      <c r="TLA218" s="6"/>
      <c r="TLB218" s="6"/>
      <c r="TLC218" s="6"/>
      <c r="TLD218" s="6"/>
      <c r="TLE218" s="6"/>
      <c r="TLF218" s="6"/>
      <c r="TLG218" s="6"/>
      <c r="TLH218" s="6"/>
      <c r="TLI218" s="6"/>
      <c r="TLJ218" s="6"/>
      <c r="TLK218" s="6"/>
      <c r="TLL218" s="6"/>
      <c r="TLM218" s="6"/>
      <c r="TLN218" s="6"/>
      <c r="TLO218" s="6"/>
      <c r="TLP218" s="6"/>
      <c r="TLQ218" s="6"/>
      <c r="TLR218" s="6"/>
      <c r="TLS218" s="6"/>
      <c r="TLT218" s="6"/>
      <c r="TLU218" s="6"/>
      <c r="TLV218" s="6"/>
      <c r="TLW218" s="6"/>
      <c r="TLX218" s="6"/>
      <c r="TLY218" s="6"/>
      <c r="TLZ218" s="6"/>
      <c r="TMA218" s="6"/>
      <c r="TMB218" s="6"/>
      <c r="TMC218" s="6"/>
      <c r="TMD218" s="6"/>
      <c r="TME218" s="6"/>
      <c r="TMF218" s="6"/>
      <c r="TMG218" s="6"/>
      <c r="TMH218" s="6"/>
      <c r="TMI218" s="6"/>
      <c r="TMJ218" s="6"/>
      <c r="TMK218" s="6"/>
      <c r="TML218" s="6"/>
      <c r="TMM218" s="6"/>
      <c r="TMN218" s="6"/>
      <c r="TMO218" s="6"/>
      <c r="TMP218" s="6"/>
      <c r="TMQ218" s="6"/>
      <c r="TMR218" s="6"/>
      <c r="TMS218" s="6"/>
      <c r="TMT218" s="6"/>
      <c r="TMU218" s="6"/>
      <c r="TMV218" s="6"/>
      <c r="TMW218" s="6"/>
      <c r="TMX218" s="6"/>
      <c r="TMY218" s="6"/>
      <c r="TMZ218" s="6"/>
      <c r="TNA218" s="6"/>
      <c r="TNB218" s="6"/>
      <c r="TNC218" s="6"/>
      <c r="TND218" s="6"/>
      <c r="TNE218" s="6"/>
      <c r="TNF218" s="6"/>
      <c r="TNG218" s="6"/>
      <c r="TNH218" s="6"/>
      <c r="TNI218" s="6"/>
      <c r="TNJ218" s="6"/>
      <c r="TNK218" s="6"/>
      <c r="TNL218" s="6"/>
      <c r="TNM218" s="6"/>
      <c r="TNN218" s="6"/>
      <c r="TNO218" s="6"/>
      <c r="TNP218" s="6"/>
      <c r="TNQ218" s="6"/>
      <c r="TNR218" s="6"/>
      <c r="TNS218" s="6"/>
      <c r="TNT218" s="6"/>
      <c r="TNU218" s="6"/>
      <c r="TNV218" s="6"/>
      <c r="TNW218" s="6"/>
      <c r="TNX218" s="6"/>
      <c r="TNY218" s="6"/>
      <c r="TNZ218" s="6"/>
      <c r="TOA218" s="6"/>
      <c r="TOB218" s="6"/>
      <c r="TOC218" s="6"/>
      <c r="TOD218" s="6"/>
      <c r="TOE218" s="6"/>
      <c r="TOF218" s="6"/>
      <c r="TOG218" s="6"/>
      <c r="TOH218" s="6"/>
      <c r="TOI218" s="6"/>
      <c r="TOJ218" s="6"/>
      <c r="TOK218" s="6"/>
      <c r="TOL218" s="6"/>
      <c r="TOM218" s="6"/>
      <c r="TON218" s="6"/>
      <c r="TOO218" s="6"/>
      <c r="TOP218" s="6"/>
      <c r="TOQ218" s="6"/>
      <c r="TOR218" s="6"/>
      <c r="TOS218" s="6"/>
      <c r="TOT218" s="6"/>
      <c r="TOU218" s="6"/>
      <c r="TOV218" s="6"/>
      <c r="TOW218" s="6"/>
      <c r="TOX218" s="6"/>
      <c r="TOY218" s="6"/>
      <c r="TOZ218" s="6"/>
      <c r="TPA218" s="6"/>
      <c r="TPB218" s="6"/>
      <c r="TPC218" s="6"/>
      <c r="TPD218" s="6"/>
      <c r="TPE218" s="6"/>
      <c r="TPF218" s="6"/>
      <c r="TPG218" s="6"/>
      <c r="TPH218" s="6"/>
      <c r="TPI218" s="6"/>
      <c r="TPJ218" s="6"/>
      <c r="TPK218" s="6"/>
      <c r="TPL218" s="6"/>
      <c r="TPM218" s="6"/>
      <c r="TPN218" s="6"/>
      <c r="TPO218" s="6"/>
      <c r="TPP218" s="6"/>
      <c r="TPQ218" s="6"/>
      <c r="TPR218" s="6"/>
      <c r="TPS218" s="6"/>
      <c r="TPT218" s="6"/>
      <c r="TPU218" s="6"/>
      <c r="TPV218" s="6"/>
      <c r="TPW218" s="6"/>
      <c r="TPX218" s="6"/>
      <c r="TPY218" s="6"/>
      <c r="TPZ218" s="6"/>
      <c r="TQA218" s="6"/>
      <c r="TQB218" s="6"/>
      <c r="TQC218" s="6"/>
      <c r="TQD218" s="6"/>
      <c r="TQE218" s="6"/>
      <c r="TQF218" s="6"/>
      <c r="TQG218" s="6"/>
      <c r="TQH218" s="6"/>
      <c r="TQI218" s="6"/>
      <c r="TQJ218" s="6"/>
      <c r="TQK218" s="6"/>
      <c r="TQL218" s="6"/>
      <c r="TQM218" s="6"/>
      <c r="TQN218" s="6"/>
      <c r="TQO218" s="6"/>
      <c r="TQP218" s="6"/>
      <c r="TQQ218" s="6"/>
      <c r="TQR218" s="6"/>
      <c r="TQS218" s="6"/>
      <c r="TQT218" s="6"/>
      <c r="TQU218" s="6"/>
      <c r="TQV218" s="6"/>
      <c r="TQW218" s="6"/>
      <c r="TQX218" s="6"/>
      <c r="TQY218" s="6"/>
      <c r="TQZ218" s="6"/>
      <c r="TRA218" s="6"/>
      <c r="TRB218" s="6"/>
      <c r="TRC218" s="6"/>
      <c r="TRD218" s="6"/>
      <c r="TRE218" s="6"/>
      <c r="TRF218" s="6"/>
      <c r="TRG218" s="6"/>
      <c r="TRH218" s="6"/>
      <c r="TRI218" s="6"/>
      <c r="TRJ218" s="6"/>
      <c r="TRK218" s="6"/>
      <c r="TRL218" s="6"/>
      <c r="TRM218" s="6"/>
      <c r="TRN218" s="6"/>
      <c r="TRO218" s="6"/>
      <c r="TRP218" s="6"/>
      <c r="TRQ218" s="6"/>
      <c r="TRR218" s="6"/>
      <c r="TRS218" s="6"/>
      <c r="TRT218" s="6"/>
      <c r="TRU218" s="6"/>
      <c r="TRV218" s="6"/>
      <c r="TRW218" s="6"/>
      <c r="TRX218" s="6"/>
      <c r="TRY218" s="6"/>
      <c r="TRZ218" s="6"/>
      <c r="TSA218" s="6"/>
      <c r="TSB218" s="6"/>
      <c r="TSC218" s="6"/>
      <c r="TSD218" s="6"/>
      <c r="TSE218" s="6"/>
      <c r="TSF218" s="6"/>
      <c r="TSG218" s="6"/>
      <c r="TSH218" s="6"/>
      <c r="TSI218" s="6"/>
      <c r="TSJ218" s="6"/>
      <c r="TSK218" s="6"/>
      <c r="TSL218" s="6"/>
      <c r="TSM218" s="6"/>
      <c r="TSN218" s="6"/>
      <c r="TSO218" s="6"/>
      <c r="TSP218" s="6"/>
      <c r="TSQ218" s="6"/>
      <c r="TSR218" s="6"/>
      <c r="TSS218" s="6"/>
      <c r="TST218" s="6"/>
      <c r="TSU218" s="6"/>
      <c r="TSV218" s="6"/>
      <c r="TSW218" s="6"/>
      <c r="TSX218" s="6"/>
      <c r="TSY218" s="6"/>
      <c r="TSZ218" s="6"/>
      <c r="TTA218" s="6"/>
      <c r="TTB218" s="6"/>
      <c r="TTC218" s="6"/>
      <c r="TTD218" s="6"/>
      <c r="TTE218" s="6"/>
      <c r="TTF218" s="6"/>
      <c r="TTG218" s="6"/>
      <c r="TTH218" s="6"/>
      <c r="TTI218" s="6"/>
      <c r="TTJ218" s="6"/>
      <c r="TTK218" s="6"/>
      <c r="TTL218" s="6"/>
      <c r="TTM218" s="6"/>
      <c r="TTN218" s="6"/>
      <c r="TTO218" s="6"/>
      <c r="TTP218" s="6"/>
      <c r="TTQ218" s="6"/>
      <c r="TTR218" s="6"/>
      <c r="TTS218" s="6"/>
      <c r="TTT218" s="6"/>
      <c r="TTU218" s="6"/>
      <c r="TTV218" s="6"/>
      <c r="TTW218" s="6"/>
      <c r="TTX218" s="6"/>
      <c r="TTY218" s="6"/>
      <c r="TTZ218" s="6"/>
      <c r="TUA218" s="6"/>
      <c r="TUB218" s="6"/>
      <c r="TUC218" s="6"/>
      <c r="TUD218" s="6"/>
      <c r="TUE218" s="6"/>
      <c r="TUF218" s="6"/>
      <c r="TUG218" s="6"/>
      <c r="TUH218" s="6"/>
      <c r="TUI218" s="6"/>
      <c r="TUJ218" s="6"/>
      <c r="TUK218" s="6"/>
      <c r="TUL218" s="6"/>
      <c r="TUM218" s="6"/>
      <c r="TUN218" s="6"/>
      <c r="TUO218" s="6"/>
      <c r="TUP218" s="6"/>
      <c r="TUQ218" s="6"/>
      <c r="TUR218" s="6"/>
      <c r="TUS218" s="6"/>
      <c r="TUT218" s="6"/>
      <c r="TUU218" s="6"/>
      <c r="TUV218" s="6"/>
      <c r="TUW218" s="6"/>
      <c r="TUX218" s="6"/>
      <c r="TUY218" s="6"/>
      <c r="TUZ218" s="6"/>
      <c r="TVA218" s="6"/>
      <c r="TVB218" s="6"/>
      <c r="TVC218" s="6"/>
      <c r="TVD218" s="6"/>
      <c r="TVE218" s="6"/>
      <c r="TVF218" s="6"/>
      <c r="TVG218" s="6"/>
      <c r="TVH218" s="6"/>
      <c r="TVI218" s="6"/>
      <c r="TVJ218" s="6"/>
      <c r="TVK218" s="6"/>
      <c r="TVL218" s="6"/>
      <c r="TVM218" s="6"/>
      <c r="TVN218" s="6"/>
      <c r="TVO218" s="6"/>
      <c r="TVP218" s="6"/>
      <c r="TVQ218" s="6"/>
      <c r="TVR218" s="6"/>
      <c r="TVS218" s="6"/>
      <c r="TVT218" s="6"/>
      <c r="TVU218" s="6"/>
      <c r="TVV218" s="6"/>
      <c r="TVW218" s="6"/>
      <c r="TVX218" s="6"/>
      <c r="TVY218" s="6"/>
      <c r="TVZ218" s="6"/>
      <c r="TWA218" s="6"/>
      <c r="TWB218" s="6"/>
      <c r="TWC218" s="6"/>
      <c r="TWD218" s="6"/>
      <c r="TWE218" s="6"/>
      <c r="TWF218" s="6"/>
      <c r="TWG218" s="6"/>
      <c r="TWH218" s="6"/>
      <c r="TWI218" s="6"/>
      <c r="TWJ218" s="6"/>
      <c r="TWK218" s="6"/>
      <c r="TWL218" s="6"/>
      <c r="TWM218" s="6"/>
      <c r="TWN218" s="6"/>
      <c r="TWO218" s="6"/>
      <c r="TWP218" s="6"/>
      <c r="TWQ218" s="6"/>
      <c r="TWR218" s="6"/>
      <c r="TWS218" s="6"/>
      <c r="TWT218" s="6"/>
      <c r="TWU218" s="6"/>
      <c r="TWV218" s="6"/>
      <c r="TWW218" s="6"/>
      <c r="TWX218" s="6"/>
      <c r="TWY218" s="6"/>
      <c r="TWZ218" s="6"/>
      <c r="TXA218" s="6"/>
      <c r="TXB218" s="6"/>
      <c r="TXC218" s="6"/>
      <c r="TXD218" s="6"/>
      <c r="TXE218" s="6"/>
      <c r="TXF218" s="6"/>
      <c r="TXG218" s="6"/>
      <c r="TXH218" s="6"/>
      <c r="TXI218" s="6"/>
      <c r="TXJ218" s="6"/>
      <c r="TXK218" s="6"/>
      <c r="TXL218" s="6"/>
      <c r="TXM218" s="6"/>
      <c r="TXN218" s="6"/>
      <c r="TXO218" s="6"/>
      <c r="TXP218" s="6"/>
      <c r="TXQ218" s="6"/>
      <c r="TXR218" s="6"/>
      <c r="TXS218" s="6"/>
      <c r="TXT218" s="6"/>
      <c r="TXU218" s="6"/>
      <c r="TXV218" s="6"/>
      <c r="TXW218" s="6"/>
      <c r="TXX218" s="6"/>
      <c r="TXY218" s="6"/>
      <c r="TXZ218" s="6"/>
      <c r="TYA218" s="6"/>
      <c r="TYB218" s="6"/>
      <c r="TYC218" s="6"/>
      <c r="TYD218" s="6"/>
      <c r="TYE218" s="6"/>
      <c r="TYF218" s="6"/>
      <c r="TYG218" s="6"/>
      <c r="TYH218" s="6"/>
      <c r="TYI218" s="6"/>
      <c r="TYJ218" s="6"/>
      <c r="TYK218" s="6"/>
      <c r="TYL218" s="6"/>
      <c r="TYM218" s="6"/>
      <c r="TYN218" s="6"/>
      <c r="TYO218" s="6"/>
      <c r="TYP218" s="6"/>
      <c r="TYQ218" s="6"/>
      <c r="TYR218" s="6"/>
      <c r="TYS218" s="6"/>
      <c r="TYT218" s="6"/>
      <c r="TYU218" s="6"/>
      <c r="TYV218" s="6"/>
      <c r="TYW218" s="6"/>
      <c r="TYX218" s="6"/>
      <c r="TYY218" s="6"/>
      <c r="TYZ218" s="6"/>
      <c r="TZA218" s="6"/>
      <c r="TZB218" s="6"/>
      <c r="TZC218" s="6"/>
      <c r="TZD218" s="6"/>
      <c r="TZE218" s="6"/>
      <c r="TZF218" s="6"/>
      <c r="TZG218" s="6"/>
      <c r="TZH218" s="6"/>
      <c r="TZI218" s="6"/>
      <c r="TZJ218" s="6"/>
      <c r="TZK218" s="6"/>
      <c r="TZL218" s="6"/>
      <c r="TZM218" s="6"/>
      <c r="TZN218" s="6"/>
      <c r="TZO218" s="6"/>
      <c r="TZP218" s="6"/>
      <c r="TZQ218" s="6"/>
      <c r="TZR218" s="6"/>
      <c r="TZS218" s="6"/>
      <c r="TZT218" s="6"/>
      <c r="TZU218" s="6"/>
      <c r="TZV218" s="6"/>
      <c r="TZW218" s="6"/>
      <c r="TZX218" s="6"/>
      <c r="TZY218" s="6"/>
      <c r="TZZ218" s="6"/>
      <c r="UAA218" s="6"/>
      <c r="UAB218" s="6"/>
      <c r="UAC218" s="6"/>
      <c r="UAD218" s="6"/>
      <c r="UAE218" s="6"/>
      <c r="UAF218" s="6"/>
      <c r="UAG218" s="6"/>
      <c r="UAH218" s="6"/>
      <c r="UAI218" s="6"/>
      <c r="UAJ218" s="6"/>
      <c r="UAK218" s="6"/>
      <c r="UAL218" s="6"/>
      <c r="UAM218" s="6"/>
      <c r="UAN218" s="6"/>
      <c r="UAO218" s="6"/>
      <c r="UAP218" s="6"/>
      <c r="UAQ218" s="6"/>
      <c r="UAR218" s="6"/>
      <c r="UAS218" s="6"/>
      <c r="UAT218" s="6"/>
      <c r="UAU218" s="6"/>
      <c r="UAV218" s="6"/>
      <c r="UAW218" s="6"/>
      <c r="UAX218" s="6"/>
      <c r="UAY218" s="6"/>
      <c r="UAZ218" s="6"/>
      <c r="UBA218" s="6"/>
      <c r="UBB218" s="6"/>
      <c r="UBC218" s="6"/>
      <c r="UBD218" s="6"/>
      <c r="UBE218" s="6"/>
      <c r="UBF218" s="6"/>
      <c r="UBG218" s="6"/>
      <c r="UBH218" s="6"/>
      <c r="UBI218" s="6"/>
      <c r="UBJ218" s="6"/>
      <c r="UBK218" s="6"/>
      <c r="UBL218" s="6"/>
      <c r="UBM218" s="6"/>
      <c r="UBN218" s="6"/>
      <c r="UBO218" s="6"/>
      <c r="UBP218" s="6"/>
      <c r="UBQ218" s="6"/>
      <c r="UBR218" s="6"/>
      <c r="UBS218" s="6"/>
      <c r="UBT218" s="6"/>
      <c r="UBU218" s="6"/>
      <c r="UBV218" s="6"/>
      <c r="UBW218" s="6"/>
      <c r="UBX218" s="6"/>
      <c r="UBY218" s="6"/>
      <c r="UBZ218" s="6"/>
      <c r="UCA218" s="6"/>
      <c r="UCB218" s="6"/>
      <c r="UCC218" s="6"/>
      <c r="UCD218" s="6"/>
      <c r="UCE218" s="6"/>
      <c r="UCF218" s="6"/>
      <c r="UCG218" s="6"/>
      <c r="UCH218" s="6"/>
      <c r="UCI218" s="6"/>
      <c r="UCJ218" s="6"/>
      <c r="UCK218" s="6"/>
      <c r="UCL218" s="6"/>
      <c r="UCM218" s="6"/>
      <c r="UCN218" s="6"/>
      <c r="UCO218" s="6"/>
      <c r="UCP218" s="6"/>
      <c r="UCQ218" s="6"/>
      <c r="UCR218" s="6"/>
      <c r="UCS218" s="6"/>
      <c r="UCT218" s="6"/>
      <c r="UCU218" s="6"/>
      <c r="UCV218" s="6"/>
      <c r="UCW218" s="6"/>
      <c r="UCX218" s="6"/>
      <c r="UCY218" s="6"/>
      <c r="UCZ218" s="6"/>
      <c r="UDA218" s="6"/>
      <c r="UDB218" s="6"/>
      <c r="UDC218" s="6"/>
      <c r="UDD218" s="6"/>
      <c r="UDE218" s="6"/>
      <c r="UDF218" s="6"/>
      <c r="UDG218" s="6"/>
      <c r="UDH218" s="6"/>
      <c r="UDI218" s="6"/>
      <c r="UDJ218" s="6"/>
      <c r="UDK218" s="6"/>
      <c r="UDL218" s="6"/>
      <c r="UDM218" s="6"/>
      <c r="UDN218" s="6"/>
      <c r="UDO218" s="6"/>
      <c r="UDP218" s="6"/>
      <c r="UDQ218" s="6"/>
      <c r="UDR218" s="6"/>
      <c r="UDS218" s="6"/>
      <c r="UDT218" s="6"/>
      <c r="UDU218" s="6"/>
      <c r="UDV218" s="6"/>
      <c r="UDW218" s="6"/>
      <c r="UDX218" s="6"/>
      <c r="UDY218" s="6"/>
      <c r="UDZ218" s="6"/>
      <c r="UEA218" s="6"/>
      <c r="UEB218" s="6"/>
      <c r="UEC218" s="6"/>
      <c r="UED218" s="6"/>
      <c r="UEE218" s="6"/>
      <c r="UEF218" s="6"/>
      <c r="UEG218" s="6"/>
      <c r="UEH218" s="6"/>
      <c r="UEI218" s="6"/>
      <c r="UEJ218" s="6"/>
      <c r="UEK218" s="6"/>
      <c r="UEL218" s="6"/>
      <c r="UEM218" s="6"/>
      <c r="UEN218" s="6"/>
      <c r="UEO218" s="6"/>
      <c r="UEP218" s="6"/>
      <c r="UEQ218" s="6"/>
      <c r="UER218" s="6"/>
      <c r="UES218" s="6"/>
      <c r="UET218" s="6"/>
      <c r="UEU218" s="6"/>
      <c r="UEV218" s="6"/>
      <c r="UEW218" s="6"/>
      <c r="UEX218" s="6"/>
      <c r="UEY218" s="6"/>
      <c r="UEZ218" s="6"/>
      <c r="UFA218" s="6"/>
      <c r="UFB218" s="6"/>
      <c r="UFC218" s="6"/>
      <c r="UFD218" s="6"/>
      <c r="UFE218" s="6"/>
      <c r="UFF218" s="6"/>
      <c r="UFG218" s="6"/>
      <c r="UFH218" s="6"/>
      <c r="UFI218" s="6"/>
      <c r="UFJ218" s="6"/>
      <c r="UFK218" s="6"/>
      <c r="UFL218" s="6"/>
      <c r="UFM218" s="6"/>
      <c r="UFN218" s="6"/>
      <c r="UFO218" s="6"/>
      <c r="UFP218" s="6"/>
      <c r="UFQ218" s="6"/>
      <c r="UFR218" s="6"/>
      <c r="UFS218" s="6"/>
      <c r="UFT218" s="6"/>
      <c r="UFU218" s="6"/>
      <c r="UFV218" s="6"/>
      <c r="UFW218" s="6"/>
      <c r="UFX218" s="6"/>
      <c r="UFY218" s="6"/>
      <c r="UFZ218" s="6"/>
      <c r="UGA218" s="6"/>
      <c r="UGB218" s="6"/>
      <c r="UGC218" s="6"/>
      <c r="UGD218" s="6"/>
      <c r="UGE218" s="6"/>
      <c r="UGF218" s="6"/>
      <c r="UGG218" s="6"/>
      <c r="UGH218" s="6"/>
      <c r="UGI218" s="6"/>
      <c r="UGJ218" s="6"/>
      <c r="UGK218" s="6"/>
      <c r="UGL218" s="6"/>
      <c r="UGM218" s="6"/>
      <c r="UGN218" s="6"/>
      <c r="UGO218" s="6"/>
      <c r="UGP218" s="6"/>
      <c r="UGQ218" s="6"/>
      <c r="UGR218" s="6"/>
      <c r="UGS218" s="6"/>
      <c r="UGT218" s="6"/>
      <c r="UGU218" s="6"/>
      <c r="UGV218" s="6"/>
      <c r="UGW218" s="6"/>
      <c r="UGX218" s="6"/>
      <c r="UGY218" s="6"/>
      <c r="UGZ218" s="6"/>
      <c r="UHA218" s="6"/>
      <c r="UHB218" s="6"/>
      <c r="UHC218" s="6"/>
      <c r="UHD218" s="6"/>
      <c r="UHE218" s="6"/>
      <c r="UHF218" s="6"/>
      <c r="UHG218" s="6"/>
      <c r="UHH218" s="6"/>
      <c r="UHI218" s="6"/>
      <c r="UHJ218" s="6"/>
      <c r="UHK218" s="6"/>
      <c r="UHL218" s="6"/>
      <c r="UHM218" s="6"/>
      <c r="UHN218" s="6"/>
      <c r="UHO218" s="6"/>
      <c r="UHP218" s="6"/>
      <c r="UHQ218" s="6"/>
      <c r="UHR218" s="6"/>
      <c r="UHS218" s="6"/>
      <c r="UHT218" s="6"/>
      <c r="UHU218" s="6"/>
      <c r="UHV218" s="6"/>
      <c r="UHW218" s="6"/>
      <c r="UHX218" s="6"/>
      <c r="UHY218" s="6"/>
      <c r="UHZ218" s="6"/>
      <c r="UIA218" s="6"/>
      <c r="UIB218" s="6"/>
      <c r="UIC218" s="6"/>
      <c r="UID218" s="6"/>
      <c r="UIE218" s="6"/>
      <c r="UIF218" s="6"/>
      <c r="UIG218" s="6"/>
      <c r="UIH218" s="6"/>
      <c r="UII218" s="6"/>
      <c r="UIJ218" s="6"/>
      <c r="UIK218" s="6"/>
      <c r="UIL218" s="6"/>
      <c r="UIM218" s="6"/>
      <c r="UIN218" s="6"/>
      <c r="UIO218" s="6"/>
      <c r="UIP218" s="6"/>
      <c r="UIQ218" s="6"/>
      <c r="UIR218" s="6"/>
      <c r="UIS218" s="6"/>
      <c r="UIT218" s="6"/>
      <c r="UIU218" s="6"/>
      <c r="UIV218" s="6"/>
      <c r="UIW218" s="6"/>
      <c r="UIX218" s="6"/>
      <c r="UIY218" s="6"/>
      <c r="UIZ218" s="6"/>
      <c r="UJA218" s="6"/>
      <c r="UJB218" s="6"/>
      <c r="UJC218" s="6"/>
      <c r="UJD218" s="6"/>
      <c r="UJE218" s="6"/>
      <c r="UJF218" s="6"/>
      <c r="UJG218" s="6"/>
      <c r="UJH218" s="6"/>
      <c r="UJI218" s="6"/>
      <c r="UJJ218" s="6"/>
      <c r="UJK218" s="6"/>
      <c r="UJL218" s="6"/>
      <c r="UJM218" s="6"/>
      <c r="UJN218" s="6"/>
      <c r="UJO218" s="6"/>
      <c r="UJP218" s="6"/>
      <c r="UJQ218" s="6"/>
      <c r="UJR218" s="6"/>
      <c r="UJS218" s="6"/>
      <c r="UJT218" s="6"/>
      <c r="UJU218" s="6"/>
      <c r="UJV218" s="6"/>
      <c r="UJW218" s="6"/>
      <c r="UJX218" s="6"/>
      <c r="UJY218" s="6"/>
      <c r="UJZ218" s="6"/>
      <c r="UKA218" s="6"/>
      <c r="UKB218" s="6"/>
      <c r="UKC218" s="6"/>
      <c r="UKD218" s="6"/>
      <c r="UKE218" s="6"/>
      <c r="UKF218" s="6"/>
      <c r="UKG218" s="6"/>
      <c r="UKH218" s="6"/>
      <c r="UKI218" s="6"/>
      <c r="UKJ218" s="6"/>
      <c r="UKK218" s="6"/>
      <c r="UKL218" s="6"/>
      <c r="UKM218" s="6"/>
      <c r="UKN218" s="6"/>
      <c r="UKO218" s="6"/>
      <c r="UKP218" s="6"/>
      <c r="UKQ218" s="6"/>
      <c r="UKR218" s="6"/>
      <c r="UKS218" s="6"/>
      <c r="UKT218" s="6"/>
      <c r="UKU218" s="6"/>
      <c r="UKV218" s="6"/>
      <c r="UKW218" s="6"/>
      <c r="UKX218" s="6"/>
      <c r="UKY218" s="6"/>
      <c r="UKZ218" s="6"/>
      <c r="ULA218" s="6"/>
      <c r="ULB218" s="6"/>
      <c r="ULC218" s="6"/>
      <c r="ULD218" s="6"/>
      <c r="ULE218" s="6"/>
      <c r="ULF218" s="6"/>
      <c r="ULG218" s="6"/>
      <c r="ULH218" s="6"/>
      <c r="ULI218" s="6"/>
      <c r="ULJ218" s="6"/>
      <c r="ULK218" s="6"/>
      <c r="ULL218" s="6"/>
      <c r="ULM218" s="6"/>
      <c r="ULN218" s="6"/>
      <c r="ULO218" s="6"/>
      <c r="ULP218" s="6"/>
      <c r="ULQ218" s="6"/>
      <c r="ULR218" s="6"/>
      <c r="ULS218" s="6"/>
      <c r="ULT218" s="6"/>
      <c r="ULU218" s="6"/>
      <c r="ULV218" s="6"/>
      <c r="ULW218" s="6"/>
      <c r="ULX218" s="6"/>
      <c r="ULY218" s="6"/>
      <c r="ULZ218" s="6"/>
      <c r="UMA218" s="6"/>
      <c r="UMB218" s="6"/>
      <c r="UMC218" s="6"/>
      <c r="UMD218" s="6"/>
      <c r="UME218" s="6"/>
      <c r="UMF218" s="6"/>
      <c r="UMG218" s="6"/>
      <c r="UMH218" s="6"/>
      <c r="UMI218" s="6"/>
      <c r="UMJ218" s="6"/>
      <c r="UMK218" s="6"/>
      <c r="UML218" s="6"/>
      <c r="UMM218" s="6"/>
      <c r="UMN218" s="6"/>
      <c r="UMO218" s="6"/>
      <c r="UMP218" s="6"/>
      <c r="UMQ218" s="6"/>
      <c r="UMR218" s="6"/>
      <c r="UMS218" s="6"/>
      <c r="UMT218" s="6"/>
      <c r="UMU218" s="6"/>
      <c r="UMV218" s="6"/>
      <c r="UMW218" s="6"/>
      <c r="UMX218" s="6"/>
      <c r="UMY218" s="6"/>
      <c r="UMZ218" s="6"/>
      <c r="UNA218" s="6"/>
      <c r="UNB218" s="6"/>
      <c r="UNC218" s="6"/>
      <c r="UND218" s="6"/>
      <c r="UNE218" s="6"/>
      <c r="UNF218" s="6"/>
      <c r="UNG218" s="6"/>
      <c r="UNH218" s="6"/>
      <c r="UNI218" s="6"/>
      <c r="UNJ218" s="6"/>
      <c r="UNK218" s="6"/>
      <c r="UNL218" s="6"/>
      <c r="UNM218" s="6"/>
      <c r="UNN218" s="6"/>
      <c r="UNO218" s="6"/>
      <c r="UNP218" s="6"/>
      <c r="UNQ218" s="6"/>
      <c r="UNR218" s="6"/>
      <c r="UNS218" s="6"/>
      <c r="UNT218" s="6"/>
      <c r="UNU218" s="6"/>
      <c r="UNV218" s="6"/>
      <c r="UNW218" s="6"/>
      <c r="UNX218" s="6"/>
      <c r="UNY218" s="6"/>
      <c r="UNZ218" s="6"/>
      <c r="UOA218" s="6"/>
      <c r="UOB218" s="6"/>
      <c r="UOC218" s="6"/>
      <c r="UOD218" s="6"/>
      <c r="UOE218" s="6"/>
      <c r="UOF218" s="6"/>
      <c r="UOG218" s="6"/>
      <c r="UOH218" s="6"/>
      <c r="UOI218" s="6"/>
      <c r="UOJ218" s="6"/>
      <c r="UOK218" s="6"/>
      <c r="UOL218" s="6"/>
      <c r="UOM218" s="6"/>
      <c r="UON218" s="6"/>
      <c r="UOO218" s="6"/>
      <c r="UOP218" s="6"/>
      <c r="UOQ218" s="6"/>
      <c r="UOR218" s="6"/>
      <c r="UOS218" s="6"/>
      <c r="UOT218" s="6"/>
      <c r="UOU218" s="6"/>
      <c r="UOV218" s="6"/>
      <c r="UOW218" s="6"/>
      <c r="UOX218" s="6"/>
      <c r="UOY218" s="6"/>
      <c r="UOZ218" s="6"/>
      <c r="UPA218" s="6"/>
      <c r="UPB218" s="6"/>
      <c r="UPC218" s="6"/>
      <c r="UPD218" s="6"/>
      <c r="UPE218" s="6"/>
      <c r="UPF218" s="6"/>
      <c r="UPG218" s="6"/>
      <c r="UPH218" s="6"/>
      <c r="UPI218" s="6"/>
      <c r="UPJ218" s="6"/>
      <c r="UPK218" s="6"/>
      <c r="UPL218" s="6"/>
      <c r="UPM218" s="6"/>
      <c r="UPN218" s="6"/>
      <c r="UPO218" s="6"/>
      <c r="UPP218" s="6"/>
      <c r="UPQ218" s="6"/>
      <c r="UPR218" s="6"/>
      <c r="UPS218" s="6"/>
      <c r="UPT218" s="6"/>
      <c r="UPU218" s="6"/>
      <c r="UPV218" s="6"/>
      <c r="UPW218" s="6"/>
      <c r="UPX218" s="6"/>
      <c r="UPY218" s="6"/>
      <c r="UPZ218" s="6"/>
      <c r="UQA218" s="6"/>
      <c r="UQB218" s="6"/>
      <c r="UQC218" s="6"/>
      <c r="UQD218" s="6"/>
      <c r="UQE218" s="6"/>
      <c r="UQF218" s="6"/>
      <c r="UQG218" s="6"/>
      <c r="UQH218" s="6"/>
      <c r="UQI218" s="6"/>
      <c r="UQJ218" s="6"/>
      <c r="UQK218" s="6"/>
      <c r="UQL218" s="6"/>
      <c r="UQM218" s="6"/>
      <c r="UQN218" s="6"/>
      <c r="UQO218" s="6"/>
      <c r="UQP218" s="6"/>
      <c r="UQQ218" s="6"/>
      <c r="UQR218" s="6"/>
      <c r="UQS218" s="6"/>
      <c r="UQT218" s="6"/>
      <c r="UQU218" s="6"/>
      <c r="UQV218" s="6"/>
      <c r="UQW218" s="6"/>
      <c r="UQX218" s="6"/>
      <c r="UQY218" s="6"/>
      <c r="UQZ218" s="6"/>
      <c r="URA218" s="6"/>
      <c r="URB218" s="6"/>
      <c r="URC218" s="6"/>
      <c r="URD218" s="6"/>
      <c r="URE218" s="6"/>
      <c r="URF218" s="6"/>
      <c r="URG218" s="6"/>
      <c r="URH218" s="6"/>
      <c r="URI218" s="6"/>
      <c r="URJ218" s="6"/>
      <c r="URK218" s="6"/>
      <c r="URL218" s="6"/>
      <c r="URM218" s="6"/>
      <c r="URN218" s="6"/>
      <c r="URO218" s="6"/>
      <c r="URP218" s="6"/>
      <c r="URQ218" s="6"/>
      <c r="URR218" s="6"/>
      <c r="URS218" s="6"/>
      <c r="URT218" s="6"/>
      <c r="URU218" s="6"/>
      <c r="URV218" s="6"/>
      <c r="URW218" s="6"/>
      <c r="URX218" s="6"/>
      <c r="URY218" s="6"/>
      <c r="URZ218" s="6"/>
      <c r="USA218" s="6"/>
      <c r="USB218" s="6"/>
      <c r="USC218" s="6"/>
      <c r="USD218" s="6"/>
      <c r="USE218" s="6"/>
      <c r="USF218" s="6"/>
      <c r="USG218" s="6"/>
      <c r="USH218" s="6"/>
      <c r="USI218" s="6"/>
      <c r="USJ218" s="6"/>
      <c r="USK218" s="6"/>
      <c r="USL218" s="6"/>
      <c r="USM218" s="6"/>
      <c r="USN218" s="6"/>
      <c r="USO218" s="6"/>
      <c r="USP218" s="6"/>
      <c r="USQ218" s="6"/>
      <c r="USR218" s="6"/>
      <c r="USS218" s="6"/>
      <c r="UST218" s="6"/>
      <c r="USU218" s="6"/>
      <c r="USV218" s="6"/>
      <c r="USW218" s="6"/>
      <c r="USX218" s="6"/>
      <c r="USY218" s="6"/>
      <c r="USZ218" s="6"/>
      <c r="UTA218" s="6"/>
      <c r="UTB218" s="6"/>
      <c r="UTC218" s="6"/>
      <c r="UTD218" s="6"/>
      <c r="UTE218" s="6"/>
      <c r="UTF218" s="6"/>
      <c r="UTG218" s="6"/>
      <c r="UTH218" s="6"/>
      <c r="UTI218" s="6"/>
      <c r="UTJ218" s="6"/>
      <c r="UTK218" s="6"/>
      <c r="UTL218" s="6"/>
      <c r="UTM218" s="6"/>
      <c r="UTN218" s="6"/>
      <c r="UTO218" s="6"/>
      <c r="UTP218" s="6"/>
      <c r="UTQ218" s="6"/>
      <c r="UTR218" s="6"/>
      <c r="UTS218" s="6"/>
      <c r="UTT218" s="6"/>
      <c r="UTU218" s="6"/>
      <c r="UTV218" s="6"/>
      <c r="UTW218" s="6"/>
      <c r="UTX218" s="6"/>
      <c r="UTY218" s="6"/>
      <c r="UTZ218" s="6"/>
      <c r="UUA218" s="6"/>
      <c r="UUB218" s="6"/>
      <c r="UUC218" s="6"/>
      <c r="UUD218" s="6"/>
      <c r="UUE218" s="6"/>
      <c r="UUF218" s="6"/>
      <c r="UUG218" s="6"/>
      <c r="UUH218" s="6"/>
      <c r="UUI218" s="6"/>
      <c r="UUJ218" s="6"/>
      <c r="UUK218" s="6"/>
      <c r="UUL218" s="6"/>
      <c r="UUM218" s="6"/>
      <c r="UUN218" s="6"/>
      <c r="UUO218" s="6"/>
      <c r="UUP218" s="6"/>
      <c r="UUQ218" s="6"/>
      <c r="UUR218" s="6"/>
      <c r="UUS218" s="6"/>
      <c r="UUT218" s="6"/>
      <c r="UUU218" s="6"/>
      <c r="UUV218" s="6"/>
      <c r="UUW218" s="6"/>
      <c r="UUX218" s="6"/>
      <c r="UUY218" s="6"/>
      <c r="UUZ218" s="6"/>
      <c r="UVA218" s="6"/>
      <c r="UVB218" s="6"/>
      <c r="UVC218" s="6"/>
      <c r="UVD218" s="6"/>
      <c r="UVE218" s="6"/>
      <c r="UVF218" s="6"/>
      <c r="UVG218" s="6"/>
      <c r="UVH218" s="6"/>
      <c r="UVI218" s="6"/>
      <c r="UVJ218" s="6"/>
      <c r="UVK218" s="6"/>
      <c r="UVL218" s="6"/>
      <c r="UVM218" s="6"/>
      <c r="UVN218" s="6"/>
      <c r="UVO218" s="6"/>
      <c r="UVP218" s="6"/>
      <c r="UVQ218" s="6"/>
      <c r="UVR218" s="6"/>
      <c r="UVS218" s="6"/>
      <c r="UVT218" s="6"/>
      <c r="UVU218" s="6"/>
      <c r="UVV218" s="6"/>
      <c r="UVW218" s="6"/>
      <c r="UVX218" s="6"/>
      <c r="UVY218" s="6"/>
      <c r="UVZ218" s="6"/>
      <c r="UWA218" s="6"/>
      <c r="UWB218" s="6"/>
      <c r="UWC218" s="6"/>
      <c r="UWD218" s="6"/>
      <c r="UWE218" s="6"/>
      <c r="UWF218" s="6"/>
      <c r="UWG218" s="6"/>
      <c r="UWH218" s="6"/>
      <c r="UWI218" s="6"/>
      <c r="UWJ218" s="6"/>
      <c r="UWK218" s="6"/>
      <c r="UWL218" s="6"/>
      <c r="UWM218" s="6"/>
      <c r="UWN218" s="6"/>
      <c r="UWO218" s="6"/>
      <c r="UWP218" s="6"/>
      <c r="UWQ218" s="6"/>
      <c r="UWR218" s="6"/>
      <c r="UWS218" s="6"/>
      <c r="UWT218" s="6"/>
      <c r="UWU218" s="6"/>
      <c r="UWV218" s="6"/>
      <c r="UWW218" s="6"/>
      <c r="UWX218" s="6"/>
      <c r="UWY218" s="6"/>
      <c r="UWZ218" s="6"/>
      <c r="UXA218" s="6"/>
      <c r="UXB218" s="6"/>
      <c r="UXC218" s="6"/>
      <c r="UXD218" s="6"/>
      <c r="UXE218" s="6"/>
      <c r="UXF218" s="6"/>
      <c r="UXG218" s="6"/>
      <c r="UXH218" s="6"/>
      <c r="UXI218" s="6"/>
      <c r="UXJ218" s="6"/>
      <c r="UXK218" s="6"/>
      <c r="UXL218" s="6"/>
      <c r="UXM218" s="6"/>
      <c r="UXN218" s="6"/>
      <c r="UXO218" s="6"/>
      <c r="UXP218" s="6"/>
      <c r="UXQ218" s="6"/>
      <c r="UXR218" s="6"/>
      <c r="UXS218" s="6"/>
      <c r="UXT218" s="6"/>
      <c r="UXU218" s="6"/>
      <c r="UXV218" s="6"/>
      <c r="UXW218" s="6"/>
      <c r="UXX218" s="6"/>
      <c r="UXY218" s="6"/>
      <c r="UXZ218" s="6"/>
      <c r="UYA218" s="6"/>
      <c r="UYB218" s="6"/>
      <c r="UYC218" s="6"/>
      <c r="UYD218" s="6"/>
      <c r="UYE218" s="6"/>
      <c r="UYF218" s="6"/>
      <c r="UYG218" s="6"/>
      <c r="UYH218" s="6"/>
      <c r="UYI218" s="6"/>
      <c r="UYJ218" s="6"/>
      <c r="UYK218" s="6"/>
      <c r="UYL218" s="6"/>
      <c r="UYM218" s="6"/>
      <c r="UYN218" s="6"/>
      <c r="UYO218" s="6"/>
      <c r="UYP218" s="6"/>
      <c r="UYQ218" s="6"/>
      <c r="UYR218" s="6"/>
      <c r="UYS218" s="6"/>
      <c r="UYT218" s="6"/>
      <c r="UYU218" s="6"/>
      <c r="UYV218" s="6"/>
      <c r="UYW218" s="6"/>
      <c r="UYX218" s="6"/>
      <c r="UYY218" s="6"/>
      <c r="UYZ218" s="6"/>
      <c r="UZA218" s="6"/>
      <c r="UZB218" s="6"/>
      <c r="UZC218" s="6"/>
      <c r="UZD218" s="6"/>
      <c r="UZE218" s="6"/>
      <c r="UZF218" s="6"/>
      <c r="UZG218" s="6"/>
      <c r="UZH218" s="6"/>
      <c r="UZI218" s="6"/>
      <c r="UZJ218" s="6"/>
      <c r="UZK218" s="6"/>
      <c r="UZL218" s="6"/>
      <c r="UZM218" s="6"/>
      <c r="UZN218" s="6"/>
      <c r="UZO218" s="6"/>
      <c r="UZP218" s="6"/>
      <c r="UZQ218" s="6"/>
      <c r="UZR218" s="6"/>
      <c r="UZS218" s="6"/>
      <c r="UZT218" s="6"/>
      <c r="UZU218" s="6"/>
      <c r="UZV218" s="6"/>
      <c r="UZW218" s="6"/>
      <c r="UZX218" s="6"/>
      <c r="UZY218" s="6"/>
      <c r="UZZ218" s="6"/>
      <c r="VAA218" s="6"/>
      <c r="VAB218" s="6"/>
      <c r="VAC218" s="6"/>
      <c r="VAD218" s="6"/>
      <c r="VAE218" s="6"/>
      <c r="VAF218" s="6"/>
      <c r="VAG218" s="6"/>
      <c r="VAH218" s="6"/>
      <c r="VAI218" s="6"/>
      <c r="VAJ218" s="6"/>
      <c r="VAK218" s="6"/>
      <c r="VAL218" s="6"/>
      <c r="VAM218" s="6"/>
      <c r="VAN218" s="6"/>
      <c r="VAO218" s="6"/>
      <c r="VAP218" s="6"/>
      <c r="VAQ218" s="6"/>
      <c r="VAR218" s="6"/>
      <c r="VAS218" s="6"/>
      <c r="VAT218" s="6"/>
      <c r="VAU218" s="6"/>
      <c r="VAV218" s="6"/>
      <c r="VAW218" s="6"/>
      <c r="VAX218" s="6"/>
      <c r="VAY218" s="6"/>
      <c r="VAZ218" s="6"/>
      <c r="VBA218" s="6"/>
      <c r="VBB218" s="6"/>
      <c r="VBC218" s="6"/>
      <c r="VBD218" s="6"/>
      <c r="VBE218" s="6"/>
      <c r="VBF218" s="6"/>
      <c r="VBG218" s="6"/>
      <c r="VBH218" s="6"/>
      <c r="VBI218" s="6"/>
      <c r="VBJ218" s="6"/>
      <c r="VBK218" s="6"/>
      <c r="VBL218" s="6"/>
      <c r="VBM218" s="6"/>
      <c r="VBN218" s="6"/>
      <c r="VBO218" s="6"/>
      <c r="VBP218" s="6"/>
      <c r="VBQ218" s="6"/>
      <c r="VBR218" s="6"/>
      <c r="VBS218" s="6"/>
      <c r="VBT218" s="6"/>
      <c r="VBU218" s="6"/>
      <c r="VBV218" s="6"/>
      <c r="VBW218" s="6"/>
      <c r="VBX218" s="6"/>
      <c r="VBY218" s="6"/>
      <c r="VBZ218" s="6"/>
      <c r="VCA218" s="6"/>
      <c r="VCB218" s="6"/>
      <c r="VCC218" s="6"/>
      <c r="VCD218" s="6"/>
      <c r="VCE218" s="6"/>
      <c r="VCF218" s="6"/>
      <c r="VCG218" s="6"/>
      <c r="VCH218" s="6"/>
      <c r="VCI218" s="6"/>
      <c r="VCJ218" s="6"/>
      <c r="VCK218" s="6"/>
      <c r="VCL218" s="6"/>
      <c r="VCM218" s="6"/>
      <c r="VCN218" s="6"/>
      <c r="VCO218" s="6"/>
      <c r="VCP218" s="6"/>
      <c r="VCQ218" s="6"/>
      <c r="VCR218" s="6"/>
      <c r="VCS218" s="6"/>
      <c r="VCT218" s="6"/>
      <c r="VCU218" s="6"/>
      <c r="VCV218" s="6"/>
      <c r="VCW218" s="6"/>
      <c r="VCX218" s="6"/>
      <c r="VCY218" s="6"/>
      <c r="VCZ218" s="6"/>
      <c r="VDA218" s="6"/>
      <c r="VDB218" s="6"/>
      <c r="VDC218" s="6"/>
      <c r="VDD218" s="6"/>
      <c r="VDE218" s="6"/>
      <c r="VDF218" s="6"/>
      <c r="VDG218" s="6"/>
      <c r="VDH218" s="6"/>
      <c r="VDI218" s="6"/>
      <c r="VDJ218" s="6"/>
      <c r="VDK218" s="6"/>
      <c r="VDL218" s="6"/>
      <c r="VDM218" s="6"/>
      <c r="VDN218" s="6"/>
      <c r="VDO218" s="6"/>
      <c r="VDP218" s="6"/>
      <c r="VDQ218" s="6"/>
      <c r="VDR218" s="6"/>
      <c r="VDS218" s="6"/>
      <c r="VDT218" s="6"/>
      <c r="VDU218" s="6"/>
      <c r="VDV218" s="6"/>
      <c r="VDW218" s="6"/>
      <c r="VDX218" s="6"/>
      <c r="VDY218" s="6"/>
      <c r="VDZ218" s="6"/>
      <c r="VEA218" s="6"/>
      <c r="VEB218" s="6"/>
      <c r="VEC218" s="6"/>
      <c r="VED218" s="6"/>
      <c r="VEE218" s="6"/>
      <c r="VEF218" s="6"/>
      <c r="VEG218" s="6"/>
      <c r="VEH218" s="6"/>
      <c r="VEI218" s="6"/>
      <c r="VEJ218" s="6"/>
      <c r="VEK218" s="6"/>
      <c r="VEL218" s="6"/>
      <c r="VEM218" s="6"/>
      <c r="VEN218" s="6"/>
      <c r="VEO218" s="6"/>
      <c r="VEP218" s="6"/>
      <c r="VEQ218" s="6"/>
      <c r="VER218" s="6"/>
      <c r="VES218" s="6"/>
      <c r="VET218" s="6"/>
      <c r="VEU218" s="6"/>
      <c r="VEV218" s="6"/>
      <c r="VEW218" s="6"/>
      <c r="VEX218" s="6"/>
      <c r="VEY218" s="6"/>
      <c r="VEZ218" s="6"/>
      <c r="VFA218" s="6"/>
      <c r="VFB218" s="6"/>
      <c r="VFC218" s="6"/>
      <c r="VFD218" s="6"/>
      <c r="VFE218" s="6"/>
      <c r="VFF218" s="6"/>
      <c r="VFG218" s="6"/>
      <c r="VFH218" s="6"/>
      <c r="VFI218" s="6"/>
      <c r="VFJ218" s="6"/>
      <c r="VFK218" s="6"/>
      <c r="VFL218" s="6"/>
      <c r="VFM218" s="6"/>
      <c r="VFN218" s="6"/>
      <c r="VFO218" s="6"/>
      <c r="VFP218" s="6"/>
      <c r="VFQ218" s="6"/>
      <c r="VFR218" s="6"/>
      <c r="VFS218" s="6"/>
      <c r="VFT218" s="6"/>
      <c r="VFU218" s="6"/>
      <c r="VFV218" s="6"/>
      <c r="VFW218" s="6"/>
      <c r="VFX218" s="6"/>
      <c r="VFY218" s="6"/>
      <c r="VFZ218" s="6"/>
      <c r="VGA218" s="6"/>
      <c r="VGB218" s="6"/>
      <c r="VGC218" s="6"/>
      <c r="VGD218" s="6"/>
      <c r="VGE218" s="6"/>
      <c r="VGF218" s="6"/>
      <c r="VGG218" s="6"/>
      <c r="VGH218" s="6"/>
      <c r="VGI218" s="6"/>
      <c r="VGJ218" s="6"/>
      <c r="VGK218" s="6"/>
      <c r="VGL218" s="6"/>
      <c r="VGM218" s="6"/>
      <c r="VGN218" s="6"/>
      <c r="VGO218" s="6"/>
      <c r="VGP218" s="6"/>
      <c r="VGQ218" s="6"/>
      <c r="VGR218" s="6"/>
      <c r="VGS218" s="6"/>
      <c r="VGT218" s="6"/>
      <c r="VGU218" s="6"/>
      <c r="VGV218" s="6"/>
      <c r="VGW218" s="6"/>
      <c r="VGX218" s="6"/>
      <c r="VGY218" s="6"/>
      <c r="VGZ218" s="6"/>
      <c r="VHA218" s="6"/>
      <c r="VHB218" s="6"/>
      <c r="VHC218" s="6"/>
      <c r="VHD218" s="6"/>
      <c r="VHE218" s="6"/>
      <c r="VHF218" s="6"/>
      <c r="VHG218" s="6"/>
      <c r="VHH218" s="6"/>
      <c r="VHI218" s="6"/>
      <c r="VHJ218" s="6"/>
      <c r="VHK218" s="6"/>
      <c r="VHL218" s="6"/>
      <c r="VHM218" s="6"/>
      <c r="VHN218" s="6"/>
      <c r="VHO218" s="6"/>
      <c r="VHP218" s="6"/>
      <c r="VHQ218" s="6"/>
      <c r="VHR218" s="6"/>
      <c r="VHS218" s="6"/>
      <c r="VHT218" s="6"/>
      <c r="VHU218" s="6"/>
      <c r="VHV218" s="6"/>
      <c r="VHW218" s="6"/>
      <c r="VHX218" s="6"/>
      <c r="VHY218" s="6"/>
      <c r="VHZ218" s="6"/>
      <c r="VIA218" s="6"/>
      <c r="VIB218" s="6"/>
      <c r="VIC218" s="6"/>
      <c r="VID218" s="6"/>
      <c r="VIE218" s="6"/>
      <c r="VIF218" s="6"/>
      <c r="VIG218" s="6"/>
      <c r="VIH218" s="6"/>
      <c r="VII218" s="6"/>
      <c r="VIJ218" s="6"/>
      <c r="VIK218" s="6"/>
      <c r="VIL218" s="6"/>
      <c r="VIM218" s="6"/>
      <c r="VIN218" s="6"/>
      <c r="VIO218" s="6"/>
      <c r="VIP218" s="6"/>
      <c r="VIQ218" s="6"/>
      <c r="VIR218" s="6"/>
      <c r="VIS218" s="6"/>
      <c r="VIT218" s="6"/>
      <c r="VIU218" s="6"/>
      <c r="VIV218" s="6"/>
      <c r="VIW218" s="6"/>
      <c r="VIX218" s="6"/>
      <c r="VIY218" s="6"/>
      <c r="VIZ218" s="6"/>
      <c r="VJA218" s="6"/>
      <c r="VJB218" s="6"/>
      <c r="VJC218" s="6"/>
      <c r="VJD218" s="6"/>
      <c r="VJE218" s="6"/>
      <c r="VJF218" s="6"/>
      <c r="VJG218" s="6"/>
      <c r="VJH218" s="6"/>
      <c r="VJI218" s="6"/>
      <c r="VJJ218" s="6"/>
      <c r="VJK218" s="6"/>
      <c r="VJL218" s="6"/>
      <c r="VJM218" s="6"/>
      <c r="VJN218" s="6"/>
      <c r="VJO218" s="6"/>
      <c r="VJP218" s="6"/>
      <c r="VJQ218" s="6"/>
      <c r="VJR218" s="6"/>
      <c r="VJS218" s="6"/>
      <c r="VJT218" s="6"/>
      <c r="VJU218" s="6"/>
      <c r="VJV218" s="6"/>
      <c r="VJW218" s="6"/>
      <c r="VJX218" s="6"/>
      <c r="VJY218" s="6"/>
      <c r="VJZ218" s="6"/>
      <c r="VKA218" s="6"/>
      <c r="VKB218" s="6"/>
      <c r="VKC218" s="6"/>
      <c r="VKD218" s="6"/>
      <c r="VKE218" s="6"/>
      <c r="VKF218" s="6"/>
      <c r="VKG218" s="6"/>
      <c r="VKH218" s="6"/>
      <c r="VKI218" s="6"/>
      <c r="VKJ218" s="6"/>
      <c r="VKK218" s="6"/>
      <c r="VKL218" s="6"/>
      <c r="VKM218" s="6"/>
      <c r="VKN218" s="6"/>
      <c r="VKO218" s="6"/>
      <c r="VKP218" s="6"/>
      <c r="VKQ218" s="6"/>
      <c r="VKR218" s="6"/>
      <c r="VKS218" s="6"/>
      <c r="VKT218" s="6"/>
      <c r="VKU218" s="6"/>
      <c r="VKV218" s="6"/>
      <c r="VKW218" s="6"/>
      <c r="VKX218" s="6"/>
      <c r="VKY218" s="6"/>
      <c r="VKZ218" s="6"/>
      <c r="VLA218" s="6"/>
      <c r="VLB218" s="6"/>
      <c r="VLC218" s="6"/>
      <c r="VLD218" s="6"/>
      <c r="VLE218" s="6"/>
      <c r="VLF218" s="6"/>
      <c r="VLG218" s="6"/>
      <c r="VLH218" s="6"/>
      <c r="VLI218" s="6"/>
      <c r="VLJ218" s="6"/>
      <c r="VLK218" s="6"/>
      <c r="VLL218" s="6"/>
      <c r="VLM218" s="6"/>
      <c r="VLN218" s="6"/>
      <c r="VLO218" s="6"/>
      <c r="VLP218" s="6"/>
      <c r="VLQ218" s="6"/>
      <c r="VLR218" s="6"/>
      <c r="VLS218" s="6"/>
      <c r="VLT218" s="6"/>
      <c r="VLU218" s="6"/>
      <c r="VLV218" s="6"/>
      <c r="VLW218" s="6"/>
      <c r="VLX218" s="6"/>
      <c r="VLY218" s="6"/>
      <c r="VLZ218" s="6"/>
      <c r="VMA218" s="6"/>
      <c r="VMB218" s="6"/>
      <c r="VMC218" s="6"/>
      <c r="VMD218" s="6"/>
      <c r="VME218" s="6"/>
      <c r="VMF218" s="6"/>
      <c r="VMG218" s="6"/>
      <c r="VMH218" s="6"/>
      <c r="VMI218" s="6"/>
      <c r="VMJ218" s="6"/>
      <c r="VMK218" s="6"/>
      <c r="VML218" s="6"/>
      <c r="VMM218" s="6"/>
      <c r="VMN218" s="6"/>
      <c r="VMO218" s="6"/>
      <c r="VMP218" s="6"/>
      <c r="VMQ218" s="6"/>
      <c r="VMR218" s="6"/>
      <c r="VMS218" s="6"/>
      <c r="VMT218" s="6"/>
      <c r="VMU218" s="6"/>
      <c r="VMV218" s="6"/>
      <c r="VMW218" s="6"/>
      <c r="VMX218" s="6"/>
      <c r="VMY218" s="6"/>
      <c r="VMZ218" s="6"/>
      <c r="VNA218" s="6"/>
      <c r="VNB218" s="6"/>
      <c r="VNC218" s="6"/>
      <c r="VND218" s="6"/>
      <c r="VNE218" s="6"/>
      <c r="VNF218" s="6"/>
      <c r="VNG218" s="6"/>
      <c r="VNH218" s="6"/>
      <c r="VNI218" s="6"/>
      <c r="VNJ218" s="6"/>
      <c r="VNK218" s="6"/>
      <c r="VNL218" s="6"/>
      <c r="VNM218" s="6"/>
      <c r="VNN218" s="6"/>
      <c r="VNO218" s="6"/>
      <c r="VNP218" s="6"/>
      <c r="VNQ218" s="6"/>
      <c r="VNR218" s="6"/>
      <c r="VNS218" s="6"/>
      <c r="VNT218" s="6"/>
      <c r="VNU218" s="6"/>
      <c r="VNV218" s="6"/>
      <c r="VNW218" s="6"/>
      <c r="VNX218" s="6"/>
      <c r="VNY218" s="6"/>
      <c r="VNZ218" s="6"/>
      <c r="VOA218" s="6"/>
      <c r="VOB218" s="6"/>
      <c r="VOC218" s="6"/>
      <c r="VOD218" s="6"/>
      <c r="VOE218" s="6"/>
      <c r="VOF218" s="6"/>
      <c r="VOG218" s="6"/>
      <c r="VOH218" s="6"/>
      <c r="VOI218" s="6"/>
      <c r="VOJ218" s="6"/>
      <c r="VOK218" s="6"/>
      <c r="VOL218" s="6"/>
      <c r="VOM218" s="6"/>
      <c r="VON218" s="6"/>
      <c r="VOO218" s="6"/>
      <c r="VOP218" s="6"/>
      <c r="VOQ218" s="6"/>
      <c r="VOR218" s="6"/>
      <c r="VOS218" s="6"/>
      <c r="VOT218" s="6"/>
      <c r="VOU218" s="6"/>
      <c r="VOV218" s="6"/>
      <c r="VOW218" s="6"/>
      <c r="VOX218" s="6"/>
      <c r="VOY218" s="6"/>
      <c r="VOZ218" s="6"/>
      <c r="VPA218" s="6"/>
      <c r="VPB218" s="6"/>
      <c r="VPC218" s="6"/>
      <c r="VPD218" s="6"/>
      <c r="VPE218" s="6"/>
      <c r="VPF218" s="6"/>
      <c r="VPG218" s="6"/>
      <c r="VPH218" s="6"/>
      <c r="VPI218" s="6"/>
      <c r="VPJ218" s="6"/>
      <c r="VPK218" s="6"/>
      <c r="VPL218" s="6"/>
      <c r="VPM218" s="6"/>
      <c r="VPN218" s="6"/>
      <c r="VPO218" s="6"/>
      <c r="VPP218" s="6"/>
      <c r="VPQ218" s="6"/>
      <c r="VPR218" s="6"/>
      <c r="VPS218" s="6"/>
      <c r="VPT218" s="6"/>
      <c r="VPU218" s="6"/>
      <c r="VPV218" s="6"/>
      <c r="VPW218" s="6"/>
      <c r="VPX218" s="6"/>
      <c r="VPY218" s="6"/>
      <c r="VPZ218" s="6"/>
      <c r="VQA218" s="6"/>
      <c r="VQB218" s="6"/>
      <c r="VQC218" s="6"/>
      <c r="VQD218" s="6"/>
      <c r="VQE218" s="6"/>
      <c r="VQF218" s="6"/>
      <c r="VQG218" s="6"/>
      <c r="VQH218" s="6"/>
      <c r="VQI218" s="6"/>
      <c r="VQJ218" s="6"/>
      <c r="VQK218" s="6"/>
      <c r="VQL218" s="6"/>
      <c r="VQM218" s="6"/>
      <c r="VQN218" s="6"/>
      <c r="VQO218" s="6"/>
      <c r="VQP218" s="6"/>
      <c r="VQQ218" s="6"/>
      <c r="VQR218" s="6"/>
      <c r="VQS218" s="6"/>
      <c r="VQT218" s="6"/>
      <c r="VQU218" s="6"/>
      <c r="VQV218" s="6"/>
      <c r="VQW218" s="6"/>
      <c r="VQX218" s="6"/>
      <c r="VQY218" s="6"/>
      <c r="VQZ218" s="6"/>
      <c r="VRA218" s="6"/>
      <c r="VRB218" s="6"/>
      <c r="VRC218" s="6"/>
      <c r="VRD218" s="6"/>
      <c r="VRE218" s="6"/>
      <c r="VRF218" s="6"/>
      <c r="VRG218" s="6"/>
      <c r="VRH218" s="6"/>
      <c r="VRI218" s="6"/>
      <c r="VRJ218" s="6"/>
      <c r="VRK218" s="6"/>
      <c r="VRL218" s="6"/>
      <c r="VRM218" s="6"/>
      <c r="VRN218" s="6"/>
      <c r="VRO218" s="6"/>
      <c r="VRP218" s="6"/>
      <c r="VRQ218" s="6"/>
      <c r="VRR218" s="6"/>
      <c r="VRS218" s="6"/>
      <c r="VRT218" s="6"/>
      <c r="VRU218" s="6"/>
      <c r="VRV218" s="6"/>
      <c r="VRW218" s="6"/>
      <c r="VRX218" s="6"/>
      <c r="VRY218" s="6"/>
      <c r="VRZ218" s="6"/>
      <c r="VSA218" s="6"/>
      <c r="VSB218" s="6"/>
      <c r="VSC218" s="6"/>
      <c r="VSD218" s="6"/>
      <c r="VSE218" s="6"/>
      <c r="VSF218" s="6"/>
      <c r="VSG218" s="6"/>
      <c r="VSH218" s="6"/>
      <c r="VSI218" s="6"/>
      <c r="VSJ218" s="6"/>
      <c r="VSK218" s="6"/>
      <c r="VSL218" s="6"/>
      <c r="VSM218" s="6"/>
      <c r="VSN218" s="6"/>
      <c r="VSO218" s="6"/>
      <c r="VSP218" s="6"/>
      <c r="VSQ218" s="6"/>
      <c r="VSR218" s="6"/>
      <c r="VSS218" s="6"/>
      <c r="VST218" s="6"/>
      <c r="VSU218" s="6"/>
      <c r="VSV218" s="6"/>
      <c r="VSW218" s="6"/>
      <c r="VSX218" s="6"/>
      <c r="VSY218" s="6"/>
      <c r="VSZ218" s="6"/>
      <c r="VTA218" s="6"/>
      <c r="VTB218" s="6"/>
      <c r="VTC218" s="6"/>
      <c r="VTD218" s="6"/>
      <c r="VTE218" s="6"/>
      <c r="VTF218" s="6"/>
      <c r="VTG218" s="6"/>
      <c r="VTH218" s="6"/>
      <c r="VTI218" s="6"/>
      <c r="VTJ218" s="6"/>
      <c r="VTK218" s="6"/>
      <c r="VTL218" s="6"/>
      <c r="VTM218" s="6"/>
      <c r="VTN218" s="6"/>
      <c r="VTO218" s="6"/>
      <c r="VTP218" s="6"/>
      <c r="VTQ218" s="6"/>
      <c r="VTR218" s="6"/>
      <c r="VTS218" s="6"/>
      <c r="VTT218" s="6"/>
      <c r="VTU218" s="6"/>
      <c r="VTV218" s="6"/>
      <c r="VTW218" s="6"/>
      <c r="VTX218" s="6"/>
      <c r="VTY218" s="6"/>
      <c r="VTZ218" s="6"/>
      <c r="VUA218" s="6"/>
      <c r="VUB218" s="6"/>
      <c r="VUC218" s="6"/>
      <c r="VUD218" s="6"/>
      <c r="VUE218" s="6"/>
      <c r="VUF218" s="6"/>
      <c r="VUG218" s="6"/>
      <c r="VUH218" s="6"/>
      <c r="VUI218" s="6"/>
      <c r="VUJ218" s="6"/>
      <c r="VUK218" s="6"/>
      <c r="VUL218" s="6"/>
      <c r="VUM218" s="6"/>
      <c r="VUN218" s="6"/>
      <c r="VUO218" s="6"/>
      <c r="VUP218" s="6"/>
      <c r="VUQ218" s="6"/>
      <c r="VUR218" s="6"/>
      <c r="VUS218" s="6"/>
      <c r="VUT218" s="6"/>
      <c r="VUU218" s="6"/>
      <c r="VUV218" s="6"/>
      <c r="VUW218" s="6"/>
      <c r="VUX218" s="6"/>
      <c r="VUY218" s="6"/>
      <c r="VUZ218" s="6"/>
      <c r="VVA218" s="6"/>
      <c r="VVB218" s="6"/>
      <c r="VVC218" s="6"/>
      <c r="VVD218" s="6"/>
      <c r="VVE218" s="6"/>
      <c r="VVF218" s="6"/>
      <c r="VVG218" s="6"/>
      <c r="VVH218" s="6"/>
      <c r="VVI218" s="6"/>
      <c r="VVJ218" s="6"/>
      <c r="VVK218" s="6"/>
      <c r="VVL218" s="6"/>
      <c r="VVM218" s="6"/>
      <c r="VVN218" s="6"/>
      <c r="VVO218" s="6"/>
      <c r="VVP218" s="6"/>
      <c r="VVQ218" s="6"/>
      <c r="VVR218" s="6"/>
      <c r="VVS218" s="6"/>
      <c r="VVT218" s="6"/>
      <c r="VVU218" s="6"/>
      <c r="VVV218" s="6"/>
      <c r="VVW218" s="6"/>
      <c r="VVX218" s="6"/>
      <c r="VVY218" s="6"/>
      <c r="VVZ218" s="6"/>
      <c r="VWA218" s="6"/>
      <c r="VWB218" s="6"/>
      <c r="VWC218" s="6"/>
      <c r="VWD218" s="6"/>
      <c r="VWE218" s="6"/>
      <c r="VWF218" s="6"/>
      <c r="VWG218" s="6"/>
      <c r="VWH218" s="6"/>
      <c r="VWI218" s="6"/>
      <c r="VWJ218" s="6"/>
      <c r="VWK218" s="6"/>
      <c r="VWL218" s="6"/>
      <c r="VWM218" s="6"/>
      <c r="VWN218" s="6"/>
      <c r="VWO218" s="6"/>
      <c r="VWP218" s="6"/>
      <c r="VWQ218" s="6"/>
      <c r="VWR218" s="6"/>
      <c r="VWS218" s="6"/>
      <c r="VWT218" s="6"/>
      <c r="VWU218" s="6"/>
      <c r="VWV218" s="6"/>
      <c r="VWW218" s="6"/>
      <c r="VWX218" s="6"/>
      <c r="VWY218" s="6"/>
      <c r="VWZ218" s="6"/>
      <c r="VXA218" s="6"/>
      <c r="VXB218" s="6"/>
      <c r="VXC218" s="6"/>
      <c r="VXD218" s="6"/>
      <c r="VXE218" s="6"/>
      <c r="VXF218" s="6"/>
      <c r="VXG218" s="6"/>
      <c r="VXH218" s="6"/>
      <c r="VXI218" s="6"/>
      <c r="VXJ218" s="6"/>
      <c r="VXK218" s="6"/>
      <c r="VXL218" s="6"/>
      <c r="VXM218" s="6"/>
      <c r="VXN218" s="6"/>
      <c r="VXO218" s="6"/>
      <c r="VXP218" s="6"/>
      <c r="VXQ218" s="6"/>
      <c r="VXR218" s="6"/>
      <c r="VXS218" s="6"/>
      <c r="VXT218" s="6"/>
      <c r="VXU218" s="6"/>
      <c r="VXV218" s="6"/>
      <c r="VXW218" s="6"/>
      <c r="VXX218" s="6"/>
      <c r="VXY218" s="6"/>
      <c r="VXZ218" s="6"/>
      <c r="VYA218" s="6"/>
      <c r="VYB218" s="6"/>
      <c r="VYC218" s="6"/>
      <c r="VYD218" s="6"/>
      <c r="VYE218" s="6"/>
      <c r="VYF218" s="6"/>
      <c r="VYG218" s="6"/>
      <c r="VYH218" s="6"/>
      <c r="VYI218" s="6"/>
      <c r="VYJ218" s="6"/>
      <c r="VYK218" s="6"/>
      <c r="VYL218" s="6"/>
      <c r="VYM218" s="6"/>
      <c r="VYN218" s="6"/>
      <c r="VYO218" s="6"/>
      <c r="VYP218" s="6"/>
      <c r="VYQ218" s="6"/>
      <c r="VYR218" s="6"/>
      <c r="VYS218" s="6"/>
      <c r="VYT218" s="6"/>
      <c r="VYU218" s="6"/>
      <c r="VYV218" s="6"/>
      <c r="VYW218" s="6"/>
      <c r="VYX218" s="6"/>
      <c r="VYY218" s="6"/>
      <c r="VYZ218" s="6"/>
      <c r="VZA218" s="6"/>
      <c r="VZB218" s="6"/>
      <c r="VZC218" s="6"/>
      <c r="VZD218" s="6"/>
      <c r="VZE218" s="6"/>
      <c r="VZF218" s="6"/>
      <c r="VZG218" s="6"/>
      <c r="VZH218" s="6"/>
      <c r="VZI218" s="6"/>
      <c r="VZJ218" s="6"/>
      <c r="VZK218" s="6"/>
      <c r="VZL218" s="6"/>
      <c r="VZM218" s="6"/>
      <c r="VZN218" s="6"/>
      <c r="VZO218" s="6"/>
      <c r="VZP218" s="6"/>
      <c r="VZQ218" s="6"/>
      <c r="VZR218" s="6"/>
      <c r="VZS218" s="6"/>
      <c r="VZT218" s="6"/>
      <c r="VZU218" s="6"/>
      <c r="VZV218" s="6"/>
      <c r="VZW218" s="6"/>
      <c r="VZX218" s="6"/>
      <c r="VZY218" s="6"/>
      <c r="VZZ218" s="6"/>
      <c r="WAA218" s="6"/>
      <c r="WAB218" s="6"/>
      <c r="WAC218" s="6"/>
      <c r="WAD218" s="6"/>
      <c r="WAE218" s="6"/>
      <c r="WAF218" s="6"/>
      <c r="WAG218" s="6"/>
      <c r="WAH218" s="6"/>
      <c r="WAI218" s="6"/>
      <c r="WAJ218" s="6"/>
      <c r="WAK218" s="6"/>
      <c r="WAL218" s="6"/>
      <c r="WAM218" s="6"/>
      <c r="WAN218" s="6"/>
      <c r="WAO218" s="6"/>
      <c r="WAP218" s="6"/>
      <c r="WAQ218" s="6"/>
      <c r="WAR218" s="6"/>
      <c r="WAS218" s="6"/>
      <c r="WAT218" s="6"/>
      <c r="WAU218" s="6"/>
      <c r="WAV218" s="6"/>
      <c r="WAW218" s="6"/>
      <c r="WAX218" s="6"/>
      <c r="WAY218" s="6"/>
      <c r="WAZ218" s="6"/>
      <c r="WBA218" s="6"/>
      <c r="WBB218" s="6"/>
      <c r="WBC218" s="6"/>
      <c r="WBD218" s="6"/>
      <c r="WBE218" s="6"/>
      <c r="WBF218" s="6"/>
      <c r="WBG218" s="6"/>
      <c r="WBH218" s="6"/>
      <c r="WBI218" s="6"/>
      <c r="WBJ218" s="6"/>
      <c r="WBK218" s="6"/>
      <c r="WBL218" s="6"/>
      <c r="WBM218" s="6"/>
      <c r="WBN218" s="6"/>
      <c r="WBO218" s="6"/>
      <c r="WBP218" s="6"/>
      <c r="WBQ218" s="6"/>
      <c r="WBR218" s="6"/>
      <c r="WBS218" s="6"/>
      <c r="WBT218" s="6"/>
      <c r="WBU218" s="6"/>
      <c r="WBV218" s="6"/>
      <c r="WBW218" s="6"/>
      <c r="WBX218" s="6"/>
      <c r="WBY218" s="6"/>
      <c r="WBZ218" s="6"/>
      <c r="WCA218" s="6"/>
      <c r="WCB218" s="6"/>
      <c r="WCC218" s="6"/>
      <c r="WCD218" s="6"/>
      <c r="WCE218" s="6"/>
      <c r="WCF218" s="6"/>
      <c r="WCG218" s="6"/>
      <c r="WCH218" s="6"/>
      <c r="WCI218" s="6"/>
      <c r="WCJ218" s="6"/>
      <c r="WCK218" s="6"/>
      <c r="WCL218" s="6"/>
      <c r="WCM218" s="6"/>
      <c r="WCN218" s="6"/>
      <c r="WCO218" s="6"/>
      <c r="WCP218" s="6"/>
      <c r="WCQ218" s="6"/>
      <c r="WCR218" s="6"/>
      <c r="WCS218" s="6"/>
      <c r="WCT218" s="6"/>
      <c r="WCU218" s="6"/>
      <c r="WCV218" s="6"/>
      <c r="WCW218" s="6"/>
      <c r="WCX218" s="6"/>
      <c r="WCY218" s="6"/>
      <c r="WCZ218" s="6"/>
      <c r="WDA218" s="6"/>
      <c r="WDB218" s="6"/>
      <c r="WDC218" s="6"/>
      <c r="WDD218" s="6"/>
      <c r="WDE218" s="6"/>
      <c r="WDF218" s="6"/>
      <c r="WDG218" s="6"/>
      <c r="WDH218" s="6"/>
      <c r="WDI218" s="6"/>
      <c r="WDJ218" s="6"/>
      <c r="WDK218" s="6"/>
      <c r="WDL218" s="6"/>
      <c r="WDM218" s="6"/>
      <c r="WDN218" s="6"/>
      <c r="WDO218" s="6"/>
      <c r="WDP218" s="6"/>
      <c r="WDQ218" s="6"/>
      <c r="WDR218" s="6"/>
      <c r="WDS218" s="6"/>
      <c r="WDT218" s="6"/>
      <c r="WDU218" s="6"/>
      <c r="WDV218" s="6"/>
      <c r="WDW218" s="6"/>
      <c r="WDX218" s="6"/>
      <c r="WDY218" s="6"/>
      <c r="WDZ218" s="6"/>
      <c r="WEA218" s="6"/>
      <c r="WEB218" s="6"/>
      <c r="WEC218" s="6"/>
      <c r="WED218" s="6"/>
      <c r="WEE218" s="6"/>
      <c r="WEF218" s="6"/>
      <c r="WEG218" s="6"/>
      <c r="WEH218" s="6"/>
      <c r="WEI218" s="6"/>
      <c r="WEJ218" s="6"/>
      <c r="WEK218" s="6"/>
      <c r="WEL218" s="6"/>
      <c r="WEM218" s="6"/>
      <c r="WEN218" s="6"/>
      <c r="WEO218" s="6"/>
      <c r="WEP218" s="6"/>
      <c r="WEQ218" s="6"/>
      <c r="WER218" s="6"/>
      <c r="WES218" s="6"/>
      <c r="WET218" s="6"/>
      <c r="WEU218" s="6"/>
      <c r="WEV218" s="6"/>
      <c r="WEW218" s="6"/>
      <c r="WEX218" s="6"/>
      <c r="WEY218" s="6"/>
      <c r="WEZ218" s="6"/>
      <c r="WFA218" s="6"/>
      <c r="WFB218" s="6"/>
      <c r="WFC218" s="6"/>
      <c r="WFD218" s="6"/>
      <c r="WFE218" s="6"/>
      <c r="WFF218" s="6"/>
      <c r="WFG218" s="6"/>
      <c r="WFH218" s="6"/>
      <c r="WFI218" s="6"/>
      <c r="WFJ218" s="6"/>
      <c r="WFK218" s="6"/>
      <c r="WFL218" s="6"/>
      <c r="WFM218" s="6"/>
      <c r="WFN218" s="6"/>
      <c r="WFO218" s="6"/>
      <c r="WFP218" s="6"/>
      <c r="WFQ218" s="6"/>
      <c r="WFR218" s="6"/>
      <c r="WFS218" s="6"/>
      <c r="WFT218" s="6"/>
      <c r="WFU218" s="6"/>
      <c r="WFV218" s="6"/>
      <c r="WFW218" s="6"/>
      <c r="WFX218" s="6"/>
      <c r="WFY218" s="6"/>
      <c r="WFZ218" s="6"/>
      <c r="WGA218" s="6"/>
      <c r="WGB218" s="6"/>
      <c r="WGC218" s="6"/>
      <c r="WGD218" s="6"/>
      <c r="WGE218" s="6"/>
      <c r="WGF218" s="6"/>
      <c r="WGG218" s="6"/>
      <c r="WGH218" s="6"/>
      <c r="WGI218" s="6"/>
      <c r="WGJ218" s="6"/>
      <c r="WGK218" s="6"/>
      <c r="WGL218" s="6"/>
      <c r="WGM218" s="6"/>
      <c r="WGN218" s="6"/>
      <c r="WGO218" s="6"/>
      <c r="WGP218" s="6"/>
      <c r="WGQ218" s="6"/>
      <c r="WGR218" s="6"/>
      <c r="WGS218" s="6"/>
      <c r="WGT218" s="6"/>
      <c r="WGU218" s="6"/>
      <c r="WGV218" s="6"/>
      <c r="WGW218" s="6"/>
      <c r="WGX218" s="6"/>
      <c r="WGY218" s="6"/>
      <c r="WGZ218" s="6"/>
      <c r="WHA218" s="6"/>
      <c r="WHB218" s="6"/>
      <c r="WHC218" s="6"/>
      <c r="WHD218" s="6"/>
      <c r="WHE218" s="6"/>
      <c r="WHF218" s="6"/>
      <c r="WHG218" s="6"/>
      <c r="WHH218" s="6"/>
      <c r="WHI218" s="6"/>
      <c r="WHJ218" s="6"/>
      <c r="WHK218" s="6"/>
      <c r="WHL218" s="6"/>
      <c r="WHM218" s="6"/>
      <c r="WHN218" s="6"/>
      <c r="WHO218" s="6"/>
      <c r="WHP218" s="6"/>
      <c r="WHQ218" s="6"/>
      <c r="WHR218" s="6"/>
      <c r="WHS218" s="6"/>
      <c r="WHT218" s="6"/>
      <c r="WHU218" s="6"/>
      <c r="WHV218" s="6"/>
      <c r="WHW218" s="6"/>
      <c r="WHX218" s="6"/>
      <c r="WHY218" s="6"/>
      <c r="WHZ218" s="6"/>
      <c r="WIA218" s="6"/>
      <c r="WIB218" s="6"/>
      <c r="WIC218" s="6"/>
      <c r="WID218" s="6"/>
      <c r="WIE218" s="6"/>
      <c r="WIF218" s="6"/>
      <c r="WIG218" s="6"/>
      <c r="WIH218" s="6"/>
      <c r="WII218" s="6"/>
      <c r="WIJ218" s="6"/>
      <c r="WIK218" s="6"/>
      <c r="WIL218" s="6"/>
      <c r="WIM218" s="6"/>
      <c r="WIN218" s="6"/>
      <c r="WIO218" s="6"/>
      <c r="WIP218" s="6"/>
      <c r="WIQ218" s="6"/>
      <c r="WIR218" s="6"/>
      <c r="WIS218" s="6"/>
      <c r="WIT218" s="6"/>
      <c r="WIU218" s="6"/>
      <c r="WIV218" s="6"/>
      <c r="WIW218" s="6"/>
      <c r="WIX218" s="6"/>
      <c r="WIY218" s="6"/>
      <c r="WIZ218" s="6"/>
      <c r="WJA218" s="6"/>
      <c r="WJB218" s="6"/>
      <c r="WJC218" s="6"/>
      <c r="WJD218" s="6"/>
      <c r="WJE218" s="6"/>
      <c r="WJF218" s="6"/>
      <c r="WJG218" s="6"/>
      <c r="WJH218" s="6"/>
      <c r="WJI218" s="6"/>
      <c r="WJJ218" s="6"/>
      <c r="WJK218" s="6"/>
      <c r="WJL218" s="6"/>
      <c r="WJM218" s="6"/>
      <c r="WJN218" s="6"/>
      <c r="WJO218" s="6"/>
      <c r="WJP218" s="6"/>
      <c r="WJQ218" s="6"/>
      <c r="WJR218" s="6"/>
      <c r="WJS218" s="6"/>
      <c r="WJT218" s="6"/>
      <c r="WJU218" s="6"/>
      <c r="WJV218" s="6"/>
      <c r="WJW218" s="6"/>
      <c r="WJX218" s="6"/>
      <c r="WJY218" s="6"/>
      <c r="WJZ218" s="6"/>
      <c r="WKA218" s="6"/>
      <c r="WKB218" s="6"/>
      <c r="WKC218" s="6"/>
      <c r="WKD218" s="6"/>
      <c r="WKE218" s="6"/>
      <c r="WKF218" s="6"/>
      <c r="WKG218" s="6"/>
      <c r="WKH218" s="6"/>
      <c r="WKI218" s="6"/>
      <c r="WKJ218" s="6"/>
      <c r="WKK218" s="6"/>
      <c r="WKL218" s="6"/>
      <c r="WKM218" s="6"/>
      <c r="WKN218" s="6"/>
      <c r="WKO218" s="6"/>
      <c r="WKP218" s="6"/>
      <c r="WKQ218" s="6"/>
      <c r="WKR218" s="6"/>
      <c r="WKS218" s="6"/>
      <c r="WKT218" s="6"/>
      <c r="WKU218" s="6"/>
      <c r="WKV218" s="6"/>
      <c r="WKW218" s="6"/>
      <c r="WKX218" s="6"/>
      <c r="WKY218" s="6"/>
      <c r="WKZ218" s="6"/>
      <c r="WLA218" s="6"/>
      <c r="WLB218" s="6"/>
      <c r="WLC218" s="6"/>
      <c r="WLD218" s="6"/>
      <c r="WLE218" s="6"/>
      <c r="WLF218" s="6"/>
      <c r="WLG218" s="6"/>
      <c r="WLH218" s="6"/>
      <c r="WLI218" s="6"/>
      <c r="WLJ218" s="6"/>
      <c r="WLK218" s="6"/>
      <c r="WLL218" s="6"/>
      <c r="WLM218" s="6"/>
      <c r="WLN218" s="6"/>
      <c r="WLO218" s="6"/>
      <c r="WLP218" s="6"/>
      <c r="WLQ218" s="6"/>
      <c r="WLR218" s="6"/>
      <c r="WLS218" s="6"/>
      <c r="WLT218" s="6"/>
      <c r="WLU218" s="6"/>
      <c r="WLV218" s="6"/>
      <c r="WLW218" s="6"/>
      <c r="WLX218" s="6"/>
      <c r="WLY218" s="6"/>
      <c r="WLZ218" s="6"/>
      <c r="WMA218" s="6"/>
      <c r="WMB218" s="6"/>
      <c r="WMC218" s="6"/>
      <c r="WMD218" s="6"/>
      <c r="WME218" s="6"/>
      <c r="WMF218" s="6"/>
      <c r="WMG218" s="6"/>
      <c r="WMH218" s="6"/>
      <c r="WMI218" s="6"/>
      <c r="WMJ218" s="6"/>
      <c r="WMK218" s="6"/>
      <c r="WML218" s="6"/>
      <c r="WMM218" s="6"/>
      <c r="WMN218" s="6"/>
      <c r="WMO218" s="6"/>
      <c r="WMP218" s="6"/>
      <c r="WMQ218" s="6"/>
      <c r="WMR218" s="6"/>
      <c r="WMS218" s="6"/>
      <c r="WMT218" s="6"/>
      <c r="WMU218" s="6"/>
      <c r="WMV218" s="6"/>
      <c r="WMW218" s="6"/>
      <c r="WMX218" s="6"/>
      <c r="WMY218" s="6"/>
      <c r="WMZ218" s="6"/>
      <c r="WNA218" s="6"/>
      <c r="WNB218" s="6"/>
      <c r="WNC218" s="6"/>
      <c r="WND218" s="6"/>
      <c r="WNE218" s="6"/>
      <c r="WNF218" s="6"/>
      <c r="WNG218" s="6"/>
      <c r="WNH218" s="6"/>
      <c r="WNI218" s="6"/>
      <c r="WNJ218" s="6"/>
      <c r="WNK218" s="6"/>
      <c r="WNL218" s="6"/>
      <c r="WNM218" s="6"/>
      <c r="WNN218" s="6"/>
      <c r="WNO218" s="6"/>
      <c r="WNP218" s="6"/>
      <c r="WNQ218" s="6"/>
      <c r="WNR218" s="6"/>
      <c r="WNS218" s="6"/>
      <c r="WNT218" s="6"/>
      <c r="WNU218" s="6"/>
      <c r="WNV218" s="6"/>
      <c r="WNW218" s="6"/>
      <c r="WNX218" s="6"/>
      <c r="WNY218" s="6"/>
      <c r="WNZ218" s="6"/>
      <c r="WOA218" s="6"/>
      <c r="WOB218" s="6"/>
      <c r="WOC218" s="6"/>
      <c r="WOD218" s="6"/>
      <c r="WOE218" s="6"/>
      <c r="WOF218" s="6"/>
      <c r="WOG218" s="6"/>
      <c r="WOH218" s="6"/>
      <c r="WOI218" s="6"/>
      <c r="WOJ218" s="6"/>
      <c r="WOK218" s="6"/>
      <c r="WOL218" s="6"/>
      <c r="WOM218" s="6"/>
      <c r="WON218" s="6"/>
      <c r="WOO218" s="6"/>
      <c r="WOP218" s="6"/>
      <c r="WOQ218" s="6"/>
      <c r="WOR218" s="6"/>
      <c r="WOS218" s="6"/>
      <c r="WOT218" s="6"/>
      <c r="WOU218" s="6"/>
      <c r="WOV218" s="6"/>
      <c r="WOW218" s="6"/>
      <c r="WOX218" s="6"/>
      <c r="WOY218" s="6"/>
      <c r="WOZ218" s="6"/>
      <c r="WPA218" s="6"/>
      <c r="WPB218" s="6"/>
      <c r="WPC218" s="6"/>
      <c r="WPD218" s="6"/>
      <c r="WPE218" s="6"/>
      <c r="WPF218" s="6"/>
      <c r="WPG218" s="6"/>
      <c r="WPH218" s="6"/>
      <c r="WPI218" s="6"/>
      <c r="WPJ218" s="6"/>
      <c r="WPK218" s="6"/>
      <c r="WPL218" s="6"/>
      <c r="WPM218" s="6"/>
      <c r="WPN218" s="6"/>
      <c r="WPO218" s="6"/>
      <c r="WPP218" s="6"/>
      <c r="WPQ218" s="6"/>
      <c r="WPR218" s="6"/>
      <c r="WPS218" s="6"/>
      <c r="WPT218" s="6"/>
      <c r="WPU218" s="6"/>
      <c r="WPV218" s="6"/>
      <c r="WPW218" s="6"/>
      <c r="WPX218" s="6"/>
      <c r="WPY218" s="6"/>
      <c r="WPZ218" s="6"/>
      <c r="WQA218" s="6"/>
      <c r="WQB218" s="6"/>
      <c r="WQC218" s="6"/>
      <c r="WQD218" s="6"/>
      <c r="WQE218" s="6"/>
      <c r="WQF218" s="6"/>
      <c r="WQG218" s="6"/>
      <c r="WQH218" s="6"/>
      <c r="WQI218" s="6"/>
      <c r="WQJ218" s="6"/>
      <c r="WQK218" s="6"/>
      <c r="WQL218" s="6"/>
      <c r="WQM218" s="6"/>
      <c r="WQN218" s="6"/>
      <c r="WQO218" s="6"/>
      <c r="WQP218" s="6"/>
      <c r="WQQ218" s="6"/>
      <c r="WQR218" s="6"/>
      <c r="WQS218" s="6"/>
      <c r="WQT218" s="6"/>
      <c r="WQU218" s="6"/>
      <c r="WQV218" s="6"/>
      <c r="WQW218" s="6"/>
      <c r="WQX218" s="6"/>
      <c r="WQY218" s="6"/>
      <c r="WQZ218" s="6"/>
      <c r="WRA218" s="6"/>
      <c r="WRB218" s="6"/>
      <c r="WRC218" s="6"/>
      <c r="WRD218" s="6"/>
      <c r="WRE218" s="6"/>
      <c r="WRF218" s="6"/>
      <c r="WRG218" s="6"/>
      <c r="WRH218" s="6"/>
      <c r="WRI218" s="6"/>
      <c r="WRJ218" s="6"/>
      <c r="WRK218" s="6"/>
      <c r="WRL218" s="6"/>
      <c r="WRM218" s="6"/>
      <c r="WRN218" s="6"/>
      <c r="WRO218" s="6"/>
      <c r="WRP218" s="6"/>
      <c r="WRQ218" s="6"/>
      <c r="WRR218" s="6"/>
      <c r="WRS218" s="6"/>
      <c r="WRT218" s="6"/>
      <c r="WRU218" s="6"/>
      <c r="WRV218" s="6"/>
      <c r="WRW218" s="6"/>
      <c r="WRX218" s="6"/>
      <c r="WRY218" s="6"/>
      <c r="WRZ218" s="6"/>
      <c r="WSA218" s="6"/>
      <c r="WSB218" s="6"/>
      <c r="WSC218" s="6"/>
      <c r="WSD218" s="6"/>
      <c r="WSE218" s="6"/>
      <c r="WSF218" s="6"/>
      <c r="WSG218" s="6"/>
      <c r="WSH218" s="6"/>
      <c r="WSI218" s="6"/>
      <c r="WSJ218" s="6"/>
      <c r="WSK218" s="6"/>
      <c r="WSL218" s="6"/>
      <c r="WSM218" s="6"/>
      <c r="WSN218" s="6"/>
      <c r="WSO218" s="6"/>
      <c r="WSP218" s="6"/>
      <c r="WSQ218" s="6"/>
      <c r="WSR218" s="6"/>
      <c r="WSS218" s="6"/>
      <c r="WST218" s="6"/>
      <c r="WSU218" s="6"/>
      <c r="WSV218" s="6"/>
      <c r="WSW218" s="6"/>
      <c r="WSX218" s="6"/>
      <c r="WSY218" s="6"/>
      <c r="WSZ218" s="6"/>
      <c r="WTA218" s="6"/>
      <c r="WTB218" s="6"/>
      <c r="WTC218" s="6"/>
      <c r="WTD218" s="6"/>
      <c r="WTE218" s="6"/>
      <c r="WTF218" s="6"/>
      <c r="WTG218" s="6"/>
      <c r="WTH218" s="6"/>
      <c r="WTI218" s="6"/>
      <c r="WTJ218" s="6"/>
      <c r="WTK218" s="6"/>
      <c r="WTL218" s="6"/>
      <c r="WTM218" s="6"/>
      <c r="WTN218" s="6"/>
      <c r="WTO218" s="6"/>
      <c r="WTP218" s="6"/>
      <c r="WTQ218" s="6"/>
      <c r="WTR218" s="6"/>
      <c r="WTS218" s="6"/>
      <c r="WTT218" s="6"/>
      <c r="WTU218" s="6"/>
      <c r="WTV218" s="6"/>
      <c r="WTW218" s="6"/>
      <c r="WTX218" s="6"/>
      <c r="WTY218" s="6"/>
      <c r="WTZ218" s="6"/>
      <c r="WUA218" s="6"/>
      <c r="WUB218" s="6"/>
      <c r="WUC218" s="6"/>
      <c r="WUD218" s="6"/>
      <c r="WUE218" s="6"/>
      <c r="WUF218" s="6"/>
      <c r="WUG218" s="6"/>
      <c r="WUH218" s="6"/>
      <c r="WUI218" s="6"/>
      <c r="WUJ218" s="6"/>
      <c r="WUK218" s="6"/>
      <c r="WUL218" s="6"/>
      <c r="WUM218" s="6"/>
      <c r="WUN218" s="6"/>
      <c r="WUO218" s="6"/>
      <c r="WUP218" s="6"/>
      <c r="WUQ218" s="6"/>
      <c r="WUR218" s="6"/>
      <c r="WUS218" s="6"/>
      <c r="WUT218" s="6"/>
      <c r="WUU218" s="6"/>
      <c r="WUV218" s="6"/>
      <c r="WUW218" s="6"/>
      <c r="WUX218" s="6"/>
      <c r="WUY218" s="6"/>
      <c r="WUZ218" s="6"/>
      <c r="WVA218" s="6"/>
      <c r="WVB218" s="6"/>
      <c r="WVC218" s="6"/>
      <c r="WVD218" s="6"/>
      <c r="WVE218" s="6"/>
      <c r="WVF218" s="6"/>
      <c r="WVG218" s="6"/>
      <c r="WVH218" s="6"/>
      <c r="WVI218" s="6"/>
      <c r="WVJ218" s="6"/>
      <c r="WVK218" s="6"/>
      <c r="WVL218" s="6"/>
      <c r="WVM218" s="6"/>
      <c r="WVN218" s="6"/>
      <c r="WVO218" s="6"/>
      <c r="WVP218" s="6"/>
      <c r="WVQ218" s="6"/>
      <c r="WVR218" s="6"/>
      <c r="WVS218" s="6"/>
      <c r="WVT218" s="6"/>
      <c r="WVU218" s="6"/>
      <c r="WVV218" s="6"/>
      <c r="WVW218" s="6"/>
      <c r="WVX218" s="6"/>
      <c r="WVY218" s="6"/>
      <c r="WVZ218" s="6"/>
      <c r="WWA218" s="6"/>
      <c r="WWB218" s="6"/>
      <c r="WWC218" s="6"/>
      <c r="WWD218" s="6"/>
      <c r="WWE218" s="6"/>
      <c r="WWF218" s="6"/>
      <c r="WWG218" s="6"/>
      <c r="WWH218" s="6"/>
      <c r="WWI218" s="6"/>
      <c r="WWJ218" s="6"/>
      <c r="WWK218" s="6"/>
      <c r="WWL218" s="6"/>
      <c r="WWM218" s="6"/>
      <c r="WWN218" s="6"/>
      <c r="WWO218" s="6"/>
      <c r="WWP218" s="6"/>
      <c r="WWQ218" s="6"/>
      <c r="WWR218" s="6"/>
      <c r="WWS218" s="6"/>
      <c r="WWT218" s="6"/>
      <c r="WWU218" s="6"/>
      <c r="WWV218" s="6"/>
      <c r="WWW218" s="6"/>
      <c r="WWX218" s="6"/>
      <c r="WWY218" s="6"/>
      <c r="WWZ218" s="6"/>
      <c r="WXA218" s="6"/>
      <c r="WXB218" s="6"/>
      <c r="WXC218" s="6"/>
      <c r="WXD218" s="6"/>
      <c r="WXE218" s="6"/>
      <c r="WXF218" s="6"/>
      <c r="WXG218" s="6"/>
      <c r="WXH218" s="6"/>
      <c r="WXI218" s="6"/>
      <c r="WXJ218" s="6"/>
      <c r="WXK218" s="6"/>
      <c r="WXL218" s="6"/>
      <c r="WXM218" s="6"/>
      <c r="WXN218" s="6"/>
      <c r="WXO218" s="6"/>
      <c r="WXP218" s="6"/>
      <c r="WXQ218" s="6"/>
      <c r="WXR218" s="6"/>
      <c r="WXS218" s="6"/>
      <c r="WXT218" s="6"/>
      <c r="WXU218" s="6"/>
      <c r="WXV218" s="6"/>
      <c r="WXW218" s="6"/>
      <c r="WXX218" s="6"/>
      <c r="WXY218" s="6"/>
      <c r="WXZ218" s="6"/>
      <c r="WYA218" s="6"/>
      <c r="WYB218" s="6"/>
      <c r="WYC218" s="6"/>
      <c r="WYD218" s="6"/>
      <c r="WYE218" s="6"/>
      <c r="WYF218" s="6"/>
      <c r="WYG218" s="6"/>
      <c r="WYH218" s="6"/>
      <c r="WYI218" s="6"/>
      <c r="WYJ218" s="6"/>
      <c r="WYK218" s="6"/>
      <c r="WYL218" s="6"/>
      <c r="WYM218" s="6"/>
      <c r="WYN218" s="6"/>
      <c r="WYO218" s="6"/>
      <c r="WYP218" s="6"/>
      <c r="WYQ218" s="6"/>
      <c r="WYR218" s="6"/>
      <c r="WYS218" s="6"/>
      <c r="WYT218" s="6"/>
      <c r="WYU218" s="6"/>
      <c r="WYV218" s="6"/>
      <c r="WYW218" s="6"/>
      <c r="WYX218" s="6"/>
      <c r="WYY218" s="6"/>
      <c r="WYZ218" s="6"/>
      <c r="WZA218" s="6"/>
      <c r="WZB218" s="6"/>
      <c r="WZC218" s="6"/>
      <c r="WZD218" s="6"/>
      <c r="WZE218" s="6"/>
      <c r="WZF218" s="6"/>
      <c r="WZG218" s="6"/>
      <c r="WZH218" s="6"/>
      <c r="WZI218" s="6"/>
      <c r="WZJ218" s="6"/>
      <c r="WZK218" s="6"/>
      <c r="WZL218" s="6"/>
      <c r="WZM218" s="6"/>
      <c r="WZN218" s="6"/>
      <c r="WZO218" s="6"/>
      <c r="WZP218" s="6"/>
      <c r="WZQ218" s="6"/>
      <c r="WZR218" s="6"/>
      <c r="WZS218" s="6"/>
      <c r="WZT218" s="6"/>
      <c r="WZU218" s="6"/>
      <c r="WZV218" s="6"/>
      <c r="WZW218" s="6"/>
      <c r="WZX218" s="6"/>
      <c r="WZY218" s="6"/>
      <c r="WZZ218" s="6"/>
      <c r="XAA218" s="6"/>
      <c r="XAB218" s="6"/>
      <c r="XAC218" s="6"/>
      <c r="XAD218" s="6"/>
      <c r="XAE218" s="6"/>
      <c r="XAF218" s="6"/>
      <c r="XAG218" s="6"/>
      <c r="XAH218" s="6"/>
      <c r="XAI218" s="6"/>
      <c r="XAJ218" s="6"/>
      <c r="XAK218" s="6"/>
      <c r="XAL218" s="6"/>
      <c r="XAM218" s="6"/>
      <c r="XAN218" s="6"/>
      <c r="XAO218" s="6"/>
      <c r="XAP218" s="6"/>
      <c r="XAQ218" s="6"/>
      <c r="XAR218" s="6"/>
      <c r="XAS218" s="6"/>
      <c r="XAT218" s="6"/>
      <c r="XAU218" s="6"/>
      <c r="XAV218" s="6"/>
      <c r="XAW218" s="6"/>
      <c r="XAX218" s="6"/>
      <c r="XAY218" s="6"/>
      <c r="XAZ218" s="6"/>
      <c r="XBA218" s="6"/>
      <c r="XBB218" s="6"/>
      <c r="XBC218" s="6"/>
      <c r="XBD218" s="6"/>
      <c r="XBE218" s="6"/>
      <c r="XBF218" s="6"/>
      <c r="XBG218" s="6"/>
      <c r="XBH218" s="6"/>
      <c r="XBI218" s="6"/>
      <c r="XBJ218" s="6"/>
      <c r="XBK218" s="6"/>
      <c r="XBL218" s="6"/>
      <c r="XBM218" s="6"/>
      <c r="XBN218" s="6"/>
      <c r="XBO218" s="6"/>
      <c r="XBP218" s="6"/>
      <c r="XBQ218" s="6"/>
      <c r="XBR218" s="6"/>
      <c r="XBS218" s="6"/>
      <c r="XBT218" s="6"/>
      <c r="XBU218" s="6"/>
      <c r="XBV218" s="6"/>
      <c r="XBW218" s="6"/>
      <c r="XBX218" s="6"/>
      <c r="XBY218" s="6"/>
      <c r="XBZ218" s="6"/>
      <c r="XCA218" s="6"/>
      <c r="XCB218" s="6"/>
      <c r="XCC218" s="6"/>
      <c r="XCD218" s="6"/>
      <c r="XCE218" s="6"/>
      <c r="XCF218" s="6"/>
      <c r="XCG218" s="6"/>
      <c r="XCH218" s="6"/>
      <c r="XCI218" s="6"/>
      <c r="XCJ218" s="6"/>
      <c r="XCK218" s="6"/>
      <c r="XCL218" s="6"/>
      <c r="XCM218" s="6"/>
      <c r="XCN218" s="6"/>
      <c r="XCO218" s="6"/>
      <c r="XCP218" s="6"/>
    </row>
    <row r="219" s="15" customFormat="1" customHeight="1" spans="1:1024 1025:16377">
      <c r="A219" s="180">
        <v>45688</v>
      </c>
      <c r="B219" s="435">
        <v>45672</v>
      </c>
      <c r="C219" s="300" t="s">
        <v>1763</v>
      </c>
      <c r="D219" s="436" t="s">
        <v>690</v>
      </c>
      <c r="E219" s="437" t="s">
        <v>1764</v>
      </c>
      <c r="F219" s="438" t="s">
        <v>1765</v>
      </c>
      <c r="G219" s="439">
        <v>4776</v>
      </c>
      <c r="H219" s="437" t="s">
        <v>1766</v>
      </c>
      <c r="I219" s="395">
        <v>45687</v>
      </c>
      <c r="J219" s="223">
        <v>4776</v>
      </c>
      <c r="K219" s="395"/>
      <c r="L219" s="225"/>
      <c r="M219" s="395"/>
      <c r="N219" s="223"/>
      <c r="O219" s="226"/>
      <c r="P219" s="223"/>
      <c r="Q219" s="395"/>
      <c r="R219" s="223"/>
      <c r="S219" s="440"/>
      <c r="T219" s="441"/>
      <c r="U219" s="398"/>
      <c r="V219" s="398"/>
      <c r="W219" s="442"/>
      <c r="X219" s="442"/>
      <c r="Y219" s="91">
        <f t="shared" ref="Y219:Y238" si="7">J219+L219+N219+P219+R219+T219+V219+X219</f>
        <v>4776</v>
      </c>
      <c r="Z219" s="91">
        <f t="shared" ref="Z219:Z238" si="8">G219-Y219</f>
        <v>0</v>
      </c>
    </row>
    <row r="220" s="15" customFormat="1" customHeight="1" spans="1:1024 1025:16377">
      <c r="A220" s="180">
        <v>45688</v>
      </c>
      <c r="B220" s="435">
        <v>45672</v>
      </c>
      <c r="C220" s="300" t="s">
        <v>1767</v>
      </c>
      <c r="D220" s="436" t="s">
        <v>682</v>
      </c>
      <c r="E220" s="437" t="s">
        <v>1392</v>
      </c>
      <c r="F220" s="438" t="s">
        <v>1768</v>
      </c>
      <c r="G220" s="439">
        <v>2640</v>
      </c>
      <c r="H220" s="438" t="s">
        <v>1766</v>
      </c>
      <c r="I220" s="395">
        <v>45679</v>
      </c>
      <c r="J220" s="223">
        <v>2640</v>
      </c>
      <c r="K220" s="395"/>
      <c r="L220" s="225"/>
      <c r="M220" s="395"/>
      <c r="N220" s="223"/>
      <c r="O220" s="395"/>
      <c r="P220" s="223"/>
      <c r="Q220" s="395"/>
      <c r="R220" s="223"/>
      <c r="S220" s="440"/>
      <c r="T220" s="441"/>
      <c r="U220" s="398"/>
      <c r="V220" s="398"/>
      <c r="W220" s="442"/>
      <c r="X220" s="442"/>
      <c r="Y220" s="91">
        <f t="shared" si="7"/>
        <v>2640</v>
      </c>
      <c r="Z220" s="91">
        <f t="shared" si="8"/>
        <v>0</v>
      </c>
    </row>
    <row r="221" s="15" customFormat="1" customHeight="1" spans="1:1024 1025:16377">
      <c r="A221" s="180">
        <v>45688</v>
      </c>
      <c r="B221" s="435">
        <v>45663</v>
      </c>
      <c r="C221" s="300" t="s">
        <v>1769</v>
      </c>
      <c r="D221" s="443" t="s">
        <v>1160</v>
      </c>
      <c r="E221" s="437" t="s">
        <v>1653</v>
      </c>
      <c r="F221" s="438" t="s">
        <v>1770</v>
      </c>
      <c r="G221" s="439">
        <v>3291.65</v>
      </c>
      <c r="H221" s="444" t="s">
        <v>1771</v>
      </c>
      <c r="I221" s="410">
        <v>45685</v>
      </c>
      <c r="J221" s="223">
        <v>3291.65</v>
      </c>
      <c r="K221" s="410"/>
      <c r="L221" s="225"/>
      <c r="M221" s="410"/>
      <c r="N221" s="223"/>
      <c r="O221" s="410"/>
      <c r="P221" s="223"/>
      <c r="Q221" s="410"/>
      <c r="R221" s="223"/>
      <c r="S221" s="445"/>
      <c r="T221" s="441"/>
      <c r="U221" s="398"/>
      <c r="V221" s="398"/>
      <c r="W221" s="442"/>
      <c r="X221" s="442"/>
      <c r="Y221" s="91">
        <f t="shared" si="7"/>
        <v>3291.65</v>
      </c>
      <c r="Z221" s="91">
        <f t="shared" si="8"/>
        <v>0</v>
      </c>
      <c r="XEW221" s="446">
        <v>1422.61</v>
      </c>
    </row>
    <row r="222" s="15" customFormat="1" customHeight="1" spans="1:1024 1025:16377">
      <c r="A222" s="180">
        <v>45688</v>
      </c>
      <c r="B222" s="435">
        <v>45668</v>
      </c>
      <c r="C222" s="300" t="s">
        <v>1772</v>
      </c>
      <c r="D222" s="443" t="s">
        <v>1160</v>
      </c>
      <c r="E222" s="437" t="s">
        <v>1653</v>
      </c>
      <c r="F222" s="438" t="s">
        <v>1773</v>
      </c>
      <c r="G222" s="439">
        <v>1414.1</v>
      </c>
      <c r="H222" s="438" t="s">
        <v>1766</v>
      </c>
      <c r="I222" s="410">
        <v>45700</v>
      </c>
      <c r="J222" s="223">
        <v>1414.1</v>
      </c>
      <c r="K222" s="410"/>
      <c r="L222" s="225"/>
      <c r="M222" s="410"/>
      <c r="N222" s="223"/>
      <c r="O222" s="410"/>
      <c r="P222" s="223"/>
      <c r="Q222" s="410"/>
      <c r="R222" s="215"/>
      <c r="S222" s="445"/>
      <c r="T222" s="441"/>
      <c r="U222" s="398"/>
      <c r="V222" s="398"/>
      <c r="W222" s="442"/>
      <c r="X222" s="442"/>
      <c r="Y222" s="91">
        <f t="shared" si="7"/>
        <v>1414.1</v>
      </c>
      <c r="Z222" s="91">
        <f t="shared" si="8"/>
        <v>0</v>
      </c>
      <c r="XEW222" s="447"/>
    </row>
    <row r="223" s="15" customFormat="1" customHeight="1" spans="1:1024 1025:16377">
      <c r="A223" s="180">
        <v>45688</v>
      </c>
      <c r="B223" s="435">
        <v>45685</v>
      </c>
      <c r="C223" s="297" t="s">
        <v>1774</v>
      </c>
      <c r="D223" s="436" t="s">
        <v>690</v>
      </c>
      <c r="E223" s="437" t="s">
        <v>1653</v>
      </c>
      <c r="F223" s="438" t="s">
        <v>1773</v>
      </c>
      <c r="G223" s="439">
        <v>1012.16</v>
      </c>
      <c r="H223" s="437" t="s">
        <v>1766</v>
      </c>
      <c r="I223" s="410">
        <v>45700</v>
      </c>
      <c r="J223" s="223">
        <v>1012.16</v>
      </c>
      <c r="K223" s="410"/>
      <c r="L223" s="225"/>
      <c r="M223" s="410"/>
      <c r="N223" s="223"/>
      <c r="O223" s="218"/>
      <c r="P223" s="223"/>
      <c r="Q223" s="410"/>
      <c r="R223" s="223"/>
      <c r="S223" s="445"/>
      <c r="T223" s="441"/>
      <c r="U223" s="398"/>
      <c r="V223" s="398"/>
      <c r="W223" s="442"/>
      <c r="X223" s="442"/>
      <c r="Y223" s="91">
        <f t="shared" si="7"/>
        <v>1012.16</v>
      </c>
      <c r="Z223" s="91">
        <f t="shared" si="8"/>
        <v>0</v>
      </c>
    </row>
    <row r="224" s="15" customFormat="1" customHeight="1" spans="1:1024 1025:16377">
      <c r="A224" s="180">
        <v>45688</v>
      </c>
      <c r="B224" s="435">
        <v>45663</v>
      </c>
      <c r="C224" s="300" t="s">
        <v>1775</v>
      </c>
      <c r="D224" s="436" t="s">
        <v>690</v>
      </c>
      <c r="E224" s="437" t="s">
        <v>1648</v>
      </c>
      <c r="F224" s="438" t="s">
        <v>1776</v>
      </c>
      <c r="G224" s="439">
        <v>3166.8</v>
      </c>
      <c r="H224" s="437" t="s">
        <v>1403</v>
      </c>
      <c r="I224" s="395">
        <v>45723</v>
      </c>
      <c r="J224" s="223">
        <v>1055.6</v>
      </c>
      <c r="K224" s="395">
        <v>45754</v>
      </c>
      <c r="L224" s="225">
        <v>1055.6</v>
      </c>
      <c r="M224" s="395">
        <v>45784</v>
      </c>
      <c r="N224" s="223">
        <v>1055.6</v>
      </c>
      <c r="O224" s="226"/>
      <c r="P224" s="223"/>
      <c r="Q224" s="395"/>
      <c r="R224" s="223"/>
      <c r="S224" s="440"/>
      <c r="T224" s="441"/>
      <c r="U224" s="398"/>
      <c r="V224" s="398"/>
      <c r="W224" s="442"/>
      <c r="X224" s="442"/>
      <c r="Y224" s="91">
        <f t="shared" si="7"/>
        <v>3166.8</v>
      </c>
      <c r="Z224" s="91">
        <f t="shared" si="8"/>
        <v>0</v>
      </c>
    </row>
    <row r="225" s="15" customFormat="1" customHeight="1" spans="1:1024 1025:16381">
      <c r="A225" s="180">
        <v>45688</v>
      </c>
      <c r="B225" s="435">
        <v>45663</v>
      </c>
      <c r="C225" s="297" t="s">
        <v>1777</v>
      </c>
      <c r="D225" s="436" t="s">
        <v>690</v>
      </c>
      <c r="E225" s="437" t="s">
        <v>1113</v>
      </c>
      <c r="F225" s="448" t="s">
        <v>1701</v>
      </c>
      <c r="G225" s="439">
        <v>3290.18</v>
      </c>
      <c r="H225" s="437" t="s">
        <v>1403</v>
      </c>
      <c r="I225" s="395">
        <v>45697</v>
      </c>
      <c r="J225" s="223">
        <v>1096.73</v>
      </c>
      <c r="K225" s="395">
        <v>45725</v>
      </c>
      <c r="L225" s="225">
        <v>1096.73</v>
      </c>
      <c r="M225" s="395">
        <v>45756</v>
      </c>
      <c r="N225" s="223">
        <v>1096.72</v>
      </c>
      <c r="O225" s="226"/>
      <c r="P225" s="223"/>
      <c r="Q225" s="395"/>
      <c r="R225" s="223"/>
      <c r="S225" s="440"/>
      <c r="T225" s="441"/>
      <c r="U225" s="398"/>
      <c r="V225" s="398"/>
      <c r="W225" s="442"/>
      <c r="X225" s="442"/>
      <c r="Y225" s="91">
        <f t="shared" si="7"/>
        <v>3290.18</v>
      </c>
      <c r="Z225" s="91">
        <f t="shared" si="8"/>
        <v>0</v>
      </c>
    </row>
    <row r="226" s="15" customFormat="1" customHeight="1" spans="1:1024 1025:16381">
      <c r="A226" s="180">
        <v>45688</v>
      </c>
      <c r="B226" s="435">
        <v>45665</v>
      </c>
      <c r="C226" s="300" t="s">
        <v>1778</v>
      </c>
      <c r="D226" s="436" t="s">
        <v>690</v>
      </c>
      <c r="E226" s="437" t="s">
        <v>1779</v>
      </c>
      <c r="F226" s="438" t="s">
        <v>1780</v>
      </c>
      <c r="G226" s="439">
        <v>5526.84</v>
      </c>
      <c r="H226" s="437" t="s">
        <v>1403</v>
      </c>
      <c r="I226" s="395">
        <v>45697</v>
      </c>
      <c r="J226" s="223">
        <v>1842.28</v>
      </c>
      <c r="K226" s="395">
        <v>45725</v>
      </c>
      <c r="L226" s="225">
        <v>1842.28</v>
      </c>
      <c r="M226" s="395">
        <v>45756</v>
      </c>
      <c r="N226" s="223">
        <v>1842.28</v>
      </c>
      <c r="O226" s="218"/>
      <c r="P226" s="223"/>
      <c r="Q226" s="410"/>
      <c r="R226" s="223"/>
      <c r="S226" s="445"/>
      <c r="T226" s="441"/>
      <c r="U226" s="398"/>
      <c r="V226" s="398"/>
      <c r="W226" s="442"/>
      <c r="X226" s="442"/>
      <c r="Y226" s="91">
        <f t="shared" si="7"/>
        <v>5526.84</v>
      </c>
      <c r="Z226" s="91">
        <f t="shared" si="8"/>
        <v>0</v>
      </c>
    </row>
    <row r="227" s="15" customFormat="1" customHeight="1" spans="1:1024 1025:16381">
      <c r="A227" s="180">
        <v>45688</v>
      </c>
      <c r="B227" s="435">
        <v>45672</v>
      </c>
      <c r="C227" s="300" t="s">
        <v>1781</v>
      </c>
      <c r="D227" s="436" t="s">
        <v>690</v>
      </c>
      <c r="E227" s="437" t="s">
        <v>1764</v>
      </c>
      <c r="F227" s="438" t="s">
        <v>1782</v>
      </c>
      <c r="G227" s="439">
        <v>3868.41</v>
      </c>
      <c r="H227" s="438" t="s">
        <v>1403</v>
      </c>
      <c r="I227" s="395">
        <v>45704</v>
      </c>
      <c r="J227" s="223">
        <v>1289.47</v>
      </c>
      <c r="K227" s="410">
        <v>45732</v>
      </c>
      <c r="L227" s="225">
        <v>1289.47</v>
      </c>
      <c r="M227" s="410">
        <v>45763</v>
      </c>
      <c r="N227" s="223">
        <v>1289.47</v>
      </c>
      <c r="O227" s="218"/>
      <c r="P227" s="223"/>
      <c r="Q227" s="410"/>
      <c r="R227" s="223"/>
      <c r="S227" s="445"/>
      <c r="T227" s="405"/>
      <c r="U227" s="398"/>
      <c r="V227" s="398"/>
      <c r="W227" s="442"/>
      <c r="X227" s="442"/>
      <c r="Y227" s="91">
        <f t="shared" si="7"/>
        <v>3868.41</v>
      </c>
      <c r="Z227" s="91">
        <f t="shared" si="8"/>
        <v>0</v>
      </c>
    </row>
    <row r="228" s="15" customFormat="1" customHeight="1" spans="1:1024 1025:16381">
      <c r="A228" s="180">
        <v>45688</v>
      </c>
      <c r="B228" s="435">
        <v>45673</v>
      </c>
      <c r="C228" s="300" t="s">
        <v>1783</v>
      </c>
      <c r="D228" s="407" t="s">
        <v>690</v>
      </c>
      <c r="E228" s="359" t="s">
        <v>1648</v>
      </c>
      <c r="F228" s="394" t="s">
        <v>1744</v>
      </c>
      <c r="G228" s="439">
        <v>11204</v>
      </c>
      <c r="H228" s="438" t="s">
        <v>1449</v>
      </c>
      <c r="I228" s="410">
        <v>45705</v>
      </c>
      <c r="J228" s="223">
        <v>1867.33</v>
      </c>
      <c r="K228" s="395">
        <v>45720</v>
      </c>
      <c r="L228" s="225">
        <v>1867.33</v>
      </c>
      <c r="M228" s="395">
        <v>45733</v>
      </c>
      <c r="N228" s="223">
        <v>1867.33</v>
      </c>
      <c r="O228" s="226">
        <v>45748</v>
      </c>
      <c r="P228" s="223">
        <v>1867.33</v>
      </c>
      <c r="Q228" s="395">
        <v>45764</v>
      </c>
      <c r="R228" s="223">
        <v>1867.34</v>
      </c>
      <c r="S228" s="440">
        <v>45779</v>
      </c>
      <c r="T228" s="223">
        <v>1867.34</v>
      </c>
      <c r="U228" s="398"/>
      <c r="V228" s="398"/>
      <c r="W228" s="442"/>
      <c r="X228" s="442"/>
      <c r="Y228" s="91">
        <f t="shared" si="7"/>
        <v>11204</v>
      </c>
      <c r="Z228" s="91">
        <f t="shared" si="8"/>
        <v>0</v>
      </c>
    </row>
    <row r="229" s="15" customFormat="1" customHeight="1" spans="1:1024 1025:16381">
      <c r="A229" s="180">
        <v>45688</v>
      </c>
      <c r="B229" s="435">
        <v>45670</v>
      </c>
      <c r="C229" s="300" t="s">
        <v>1784</v>
      </c>
      <c r="D229" s="436" t="s">
        <v>682</v>
      </c>
      <c r="E229" s="437" t="s">
        <v>1648</v>
      </c>
      <c r="F229" s="438" t="s">
        <v>1785</v>
      </c>
      <c r="G229" s="439">
        <v>3716.6</v>
      </c>
      <c r="H229" s="438" t="s">
        <v>1403</v>
      </c>
      <c r="I229" s="395">
        <v>45702</v>
      </c>
      <c r="J229" s="223">
        <v>1238.87</v>
      </c>
      <c r="K229" s="395">
        <v>45730</v>
      </c>
      <c r="L229" s="225">
        <v>1238.87</v>
      </c>
      <c r="M229" s="395">
        <v>45761</v>
      </c>
      <c r="N229" s="223">
        <v>1238.86</v>
      </c>
      <c r="O229" s="395"/>
      <c r="P229" s="223"/>
      <c r="Q229" s="395"/>
      <c r="R229" s="223"/>
      <c r="S229" s="440"/>
      <c r="T229" s="441"/>
      <c r="U229" s="398"/>
      <c r="V229" s="398"/>
      <c r="W229" s="442"/>
      <c r="X229" s="442"/>
      <c r="Y229" s="91">
        <f t="shared" si="7"/>
        <v>3716.6</v>
      </c>
      <c r="Z229" s="91">
        <f t="shared" si="8"/>
        <v>0</v>
      </c>
    </row>
    <row r="230" s="15" customFormat="1" customHeight="1" spans="1:1024 1025:16381">
      <c r="A230" s="180">
        <v>45688</v>
      </c>
      <c r="B230" s="435">
        <v>45674</v>
      </c>
      <c r="C230" s="297" t="s">
        <v>1786</v>
      </c>
      <c r="D230" s="443" t="s">
        <v>682</v>
      </c>
      <c r="E230" s="437" t="s">
        <v>1586</v>
      </c>
      <c r="F230" s="438" t="s">
        <v>1787</v>
      </c>
      <c r="G230" s="439">
        <v>1023</v>
      </c>
      <c r="H230" s="449" t="s">
        <v>1407</v>
      </c>
      <c r="I230" s="410">
        <v>45705</v>
      </c>
      <c r="J230" s="223">
        <v>511.5</v>
      </c>
      <c r="K230" s="410">
        <v>45733</v>
      </c>
      <c r="L230" s="225">
        <v>511.5</v>
      </c>
      <c r="M230" s="410"/>
      <c r="N230" s="223"/>
      <c r="O230" s="410"/>
      <c r="P230" s="223"/>
      <c r="Q230" s="410"/>
      <c r="R230" s="223"/>
      <c r="S230" s="445"/>
      <c r="T230" s="441"/>
      <c r="U230" s="398"/>
      <c r="V230" s="398"/>
      <c r="W230" s="442"/>
      <c r="X230" s="442"/>
      <c r="Y230" s="91">
        <f t="shared" si="7"/>
        <v>1023</v>
      </c>
      <c r="Z230" s="91">
        <f t="shared" si="8"/>
        <v>0</v>
      </c>
    </row>
    <row r="231" s="15" customFormat="1" customHeight="1" spans="1:1024 1025:16381">
      <c r="A231" s="180">
        <v>45688</v>
      </c>
      <c r="B231" s="435">
        <v>45663</v>
      </c>
      <c r="C231" s="300" t="s">
        <v>1788</v>
      </c>
      <c r="D231" s="443" t="s">
        <v>686</v>
      </c>
      <c r="E231" s="437" t="s">
        <v>1113</v>
      </c>
      <c r="F231" s="438" t="s">
        <v>1789</v>
      </c>
      <c r="G231" s="439">
        <v>6378.15</v>
      </c>
      <c r="H231" s="438" t="s">
        <v>1403</v>
      </c>
      <c r="I231" s="410">
        <v>45696</v>
      </c>
      <c r="J231" s="223">
        <v>2126.05</v>
      </c>
      <c r="K231" s="410">
        <v>45724</v>
      </c>
      <c r="L231" s="225">
        <v>2126.05</v>
      </c>
      <c r="M231" s="410">
        <v>45755</v>
      </c>
      <c r="N231" s="223">
        <v>2126.05</v>
      </c>
      <c r="O231" s="410"/>
      <c r="P231" s="223"/>
      <c r="Q231" s="410"/>
      <c r="R231" s="223"/>
      <c r="S231" s="445"/>
      <c r="T231" s="441"/>
      <c r="U231" s="398"/>
      <c r="V231" s="398"/>
      <c r="W231" s="442"/>
      <c r="X231" s="442"/>
      <c r="Y231" s="91">
        <f t="shared" si="7"/>
        <v>6378.15</v>
      </c>
      <c r="Z231" s="91">
        <f t="shared" si="8"/>
        <v>0</v>
      </c>
    </row>
    <row r="232" s="15" customFormat="1" customHeight="1" spans="1:1024 1025:16381">
      <c r="A232" s="180">
        <v>45688</v>
      </c>
      <c r="B232" s="435">
        <v>45674</v>
      </c>
      <c r="C232" s="297" t="s">
        <v>1790</v>
      </c>
      <c r="D232" s="436" t="s">
        <v>686</v>
      </c>
      <c r="E232" s="437" t="s">
        <v>1113</v>
      </c>
      <c r="F232" s="438" t="s">
        <v>1791</v>
      </c>
      <c r="G232" s="439">
        <v>1649.55</v>
      </c>
      <c r="H232" s="437" t="s">
        <v>1403</v>
      </c>
      <c r="I232" s="395">
        <v>45708</v>
      </c>
      <c r="J232" s="223">
        <v>549.85</v>
      </c>
      <c r="K232" s="395">
        <v>45736</v>
      </c>
      <c r="L232" s="225">
        <v>549.85</v>
      </c>
      <c r="M232" s="395">
        <v>45767</v>
      </c>
      <c r="N232" s="223">
        <v>549.85</v>
      </c>
      <c r="O232" s="395"/>
      <c r="P232" s="223"/>
      <c r="Q232" s="395"/>
      <c r="R232" s="223"/>
      <c r="S232" s="440"/>
      <c r="T232" s="441"/>
      <c r="U232" s="398"/>
      <c r="V232" s="398"/>
      <c r="W232" s="442"/>
      <c r="X232" s="442"/>
      <c r="Y232" s="91">
        <f t="shared" si="7"/>
        <v>1649.55</v>
      </c>
      <c r="Z232" s="91">
        <f t="shared" si="8"/>
        <v>0</v>
      </c>
    </row>
    <row r="233" s="15" customFormat="1" customHeight="1" spans="1:1024 1025:16381">
      <c r="A233" s="180">
        <v>45688</v>
      </c>
      <c r="B233" s="435">
        <v>45990</v>
      </c>
      <c r="C233" s="300" t="s">
        <v>1792</v>
      </c>
      <c r="D233" s="436" t="s">
        <v>690</v>
      </c>
      <c r="E233" s="437" t="s">
        <v>1113</v>
      </c>
      <c r="F233" s="438" t="s">
        <v>1791</v>
      </c>
      <c r="G233" s="439">
        <v>1375.05</v>
      </c>
      <c r="H233" s="437" t="s">
        <v>1403</v>
      </c>
      <c r="I233" s="410">
        <v>45708</v>
      </c>
      <c r="J233" s="223">
        <v>458.35</v>
      </c>
      <c r="K233" s="410">
        <v>45736</v>
      </c>
      <c r="L233" s="225">
        <v>458.35</v>
      </c>
      <c r="M233" s="410">
        <v>45767</v>
      </c>
      <c r="N233" s="223">
        <v>458.35</v>
      </c>
      <c r="O233" s="218"/>
      <c r="P233" s="223"/>
      <c r="Q233" s="410"/>
      <c r="R233" s="223"/>
      <c r="S233" s="445"/>
      <c r="T233" s="441"/>
      <c r="U233" s="398"/>
      <c r="V233" s="398"/>
      <c r="W233" s="442"/>
      <c r="X233" s="442"/>
      <c r="Y233" s="91">
        <f t="shared" si="7"/>
        <v>1375.05</v>
      </c>
      <c r="Z233" s="91">
        <f t="shared" si="8"/>
        <v>0</v>
      </c>
    </row>
    <row r="234" s="15" customFormat="1" customHeight="1" spans="1:1024 1025:16381">
      <c r="A234" s="180">
        <v>45688</v>
      </c>
      <c r="B234" s="435">
        <v>45679</v>
      </c>
      <c r="C234" s="300" t="s">
        <v>1793</v>
      </c>
      <c r="D234" s="443" t="s">
        <v>690</v>
      </c>
      <c r="E234" s="437" t="s">
        <v>1764</v>
      </c>
      <c r="F234" s="438" t="s">
        <v>1794</v>
      </c>
      <c r="G234" s="439">
        <v>13500</v>
      </c>
      <c r="H234" s="438" t="s">
        <v>1795</v>
      </c>
      <c r="I234" s="410">
        <v>45693</v>
      </c>
      <c r="J234" s="223">
        <v>4500</v>
      </c>
      <c r="K234" s="410">
        <v>45700</v>
      </c>
      <c r="L234" s="225">
        <v>4500</v>
      </c>
      <c r="M234" s="410">
        <v>45707</v>
      </c>
      <c r="N234" s="223">
        <v>4500</v>
      </c>
      <c r="O234" s="218"/>
      <c r="P234" s="223"/>
      <c r="Q234" s="410"/>
      <c r="R234" s="223"/>
      <c r="S234" s="445"/>
      <c r="T234" s="441"/>
      <c r="U234" s="398"/>
      <c r="V234" s="398"/>
      <c r="W234" s="442"/>
      <c r="X234" s="442"/>
      <c r="Y234" s="91">
        <f t="shared" si="7"/>
        <v>13500</v>
      </c>
      <c r="Z234" s="91">
        <f t="shared" si="8"/>
        <v>0</v>
      </c>
    </row>
    <row r="235" s="15" customFormat="1" customHeight="1" spans="1:1024 1025:16381">
      <c r="A235" s="180">
        <v>45688</v>
      </c>
      <c r="B235" s="435">
        <v>45685</v>
      </c>
      <c r="C235" s="300" t="s">
        <v>1796</v>
      </c>
      <c r="D235" s="436" t="s">
        <v>690</v>
      </c>
      <c r="E235" s="437" t="s">
        <v>1764</v>
      </c>
      <c r="F235" s="438" t="s">
        <v>1794</v>
      </c>
      <c r="G235" s="439">
        <v>13500</v>
      </c>
      <c r="H235" s="438" t="s">
        <v>1795</v>
      </c>
      <c r="I235" s="395">
        <v>45700</v>
      </c>
      <c r="J235" s="223">
        <v>4500</v>
      </c>
      <c r="K235" s="395">
        <v>45707</v>
      </c>
      <c r="L235" s="225">
        <v>4500</v>
      </c>
      <c r="M235" s="395">
        <v>45715</v>
      </c>
      <c r="N235" s="223">
        <v>4500</v>
      </c>
      <c r="O235" s="226"/>
      <c r="P235" s="223"/>
      <c r="Q235" s="395"/>
      <c r="R235" s="223"/>
      <c r="S235" s="440"/>
      <c r="T235" s="441"/>
      <c r="U235" s="398"/>
      <c r="V235" s="398"/>
      <c r="W235" s="442"/>
      <c r="X235" s="442"/>
      <c r="Y235" s="91">
        <f t="shared" si="7"/>
        <v>13500</v>
      </c>
      <c r="Z235" s="91">
        <f t="shared" si="8"/>
        <v>0</v>
      </c>
    </row>
    <row r="236" s="15" customFormat="1" customHeight="1" spans="1:1024 1025:16381">
      <c r="A236" s="180">
        <v>45688</v>
      </c>
      <c r="B236" s="435">
        <v>45680</v>
      </c>
      <c r="C236" s="300" t="s">
        <v>1797</v>
      </c>
      <c r="D236" s="443" t="s">
        <v>688</v>
      </c>
      <c r="E236" s="437" t="s">
        <v>1648</v>
      </c>
      <c r="F236" s="438" t="s">
        <v>1798</v>
      </c>
      <c r="G236" s="439">
        <v>1245.3</v>
      </c>
      <c r="H236" s="444" t="s">
        <v>1407</v>
      </c>
      <c r="I236" s="410">
        <v>45711</v>
      </c>
      <c r="J236" s="223">
        <v>622.65</v>
      </c>
      <c r="K236" s="410">
        <v>45739</v>
      </c>
      <c r="L236" s="225">
        <v>622.65</v>
      </c>
      <c r="M236" s="410"/>
      <c r="N236" s="223"/>
      <c r="O236" s="410"/>
      <c r="P236" s="223"/>
      <c r="Q236" s="410"/>
      <c r="R236" s="223"/>
      <c r="S236" s="445"/>
      <c r="T236" s="441"/>
      <c r="U236" s="398"/>
      <c r="V236" s="398"/>
      <c r="W236" s="442"/>
      <c r="X236" s="442"/>
      <c r="Y236" s="91">
        <f t="shared" si="7"/>
        <v>1245.3</v>
      </c>
      <c r="Z236" s="91">
        <f t="shared" si="8"/>
        <v>0</v>
      </c>
      <c r="XFA236" s="450">
        <v>1422.61</v>
      </c>
    </row>
    <row r="237" s="15" customFormat="1" customHeight="1" spans="1:1024 1025:16381">
      <c r="A237" s="180">
        <v>45688</v>
      </c>
      <c r="B237" s="435">
        <v>45684</v>
      </c>
      <c r="C237" s="300" t="s">
        <v>1799</v>
      </c>
      <c r="D237" s="443" t="s">
        <v>688</v>
      </c>
      <c r="E237" s="437" t="s">
        <v>1648</v>
      </c>
      <c r="F237" s="438" t="s">
        <v>1800</v>
      </c>
      <c r="G237" s="439">
        <v>4267.83</v>
      </c>
      <c r="H237" s="438" t="s">
        <v>1403</v>
      </c>
      <c r="I237" s="410">
        <v>45716</v>
      </c>
      <c r="J237" s="223">
        <v>1422.61</v>
      </c>
      <c r="K237" s="410">
        <v>45744</v>
      </c>
      <c r="L237" s="225">
        <v>1422.61</v>
      </c>
      <c r="M237" s="410">
        <v>45775</v>
      </c>
      <c r="N237" s="223">
        <v>1422.61</v>
      </c>
      <c r="O237" s="410"/>
      <c r="P237" s="223"/>
      <c r="Q237" s="410"/>
      <c r="R237" s="215"/>
      <c r="S237" s="445"/>
      <c r="T237" s="441"/>
      <c r="U237" s="398"/>
      <c r="V237" s="398"/>
      <c r="W237" s="442"/>
      <c r="X237" s="442"/>
      <c r="Y237" s="91">
        <f t="shared" si="7"/>
        <v>4267.83</v>
      </c>
      <c r="Z237" s="91">
        <f t="shared" si="8"/>
        <v>0</v>
      </c>
      <c r="XFA237" s="447"/>
    </row>
    <row r="238" s="16" customFormat="1" customHeight="1" spans="1:1024 1025:16381">
      <c r="A238" s="180">
        <v>45688</v>
      </c>
      <c r="B238" s="451">
        <v>45677</v>
      </c>
      <c r="C238" s="300" t="s">
        <v>1801</v>
      </c>
      <c r="D238" s="409" t="s">
        <v>684</v>
      </c>
      <c r="E238" s="359" t="s">
        <v>1648</v>
      </c>
      <c r="F238" s="394" t="s">
        <v>1744</v>
      </c>
      <c r="G238" s="439">
        <v>2450.7</v>
      </c>
      <c r="H238" s="438" t="s">
        <v>1403</v>
      </c>
      <c r="I238" s="410">
        <v>45709</v>
      </c>
      <c r="J238" s="223">
        <v>816.9</v>
      </c>
      <c r="K238" s="410">
        <v>45737</v>
      </c>
      <c r="L238" s="225">
        <v>816.9</v>
      </c>
      <c r="M238" s="410">
        <v>45768</v>
      </c>
      <c r="N238" s="223">
        <v>816.9</v>
      </c>
      <c r="O238" s="410"/>
      <c r="P238" s="223"/>
      <c r="Q238" s="410"/>
      <c r="R238" s="223"/>
      <c r="S238" s="410"/>
      <c r="T238" s="405"/>
      <c r="U238" s="398"/>
      <c r="V238" s="398"/>
      <c r="W238" s="447"/>
      <c r="X238" s="447"/>
      <c r="Y238" s="129">
        <f t="shared" si="7"/>
        <v>2450.7</v>
      </c>
      <c r="Z238" s="129">
        <f t="shared" si="8"/>
        <v>0</v>
      </c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  <c r="FY238" s="15"/>
      <c r="FZ238" s="15"/>
      <c r="GA238" s="15"/>
      <c r="GB238" s="15"/>
      <c r="GC238" s="15"/>
      <c r="GD238" s="15"/>
      <c r="GE238" s="15"/>
      <c r="GF238" s="15"/>
      <c r="GG238" s="15"/>
      <c r="GH238" s="15"/>
      <c r="GI238" s="15"/>
      <c r="GJ238" s="15"/>
      <c r="GK238" s="15"/>
      <c r="GL238" s="15"/>
      <c r="GM238" s="15"/>
      <c r="GN238" s="15"/>
      <c r="GO238" s="15"/>
      <c r="GP238" s="15"/>
      <c r="GQ238" s="15"/>
      <c r="GR238" s="15"/>
      <c r="GS238" s="15"/>
      <c r="GT238" s="15"/>
      <c r="GU238" s="15"/>
      <c r="GV238" s="15"/>
      <c r="GW238" s="15"/>
      <c r="GX238" s="15"/>
      <c r="GY238" s="15"/>
      <c r="GZ238" s="15"/>
      <c r="HA238" s="15"/>
      <c r="HB238" s="15"/>
      <c r="HC238" s="15"/>
      <c r="HD238" s="15"/>
      <c r="HE238" s="15"/>
      <c r="HF238" s="15"/>
      <c r="HG238" s="15"/>
      <c r="HH238" s="15"/>
      <c r="HI238" s="15"/>
      <c r="HJ238" s="15"/>
      <c r="HK238" s="15"/>
      <c r="HL238" s="15"/>
      <c r="HM238" s="15"/>
      <c r="HN238" s="15"/>
      <c r="HO238" s="15"/>
      <c r="HP238" s="15"/>
      <c r="HQ238" s="15"/>
      <c r="HR238" s="15"/>
      <c r="HS238" s="15"/>
      <c r="HT238" s="15"/>
      <c r="HU238" s="15"/>
      <c r="HV238" s="15"/>
      <c r="HW238" s="15"/>
      <c r="HX238" s="15"/>
      <c r="HY238" s="15"/>
      <c r="HZ238" s="15"/>
      <c r="IA238" s="15"/>
      <c r="IB238" s="15"/>
      <c r="IC238" s="15"/>
      <c r="ID238" s="15"/>
      <c r="IE238" s="15"/>
      <c r="IF238" s="15"/>
      <c r="IG238" s="15"/>
      <c r="IH238" s="15"/>
      <c r="II238" s="15"/>
      <c r="IJ238" s="15"/>
      <c r="IK238" s="15"/>
      <c r="IL238" s="15"/>
      <c r="IM238" s="15"/>
      <c r="IN238" s="15"/>
      <c r="IO238" s="15"/>
      <c r="IP238" s="15"/>
      <c r="IQ238" s="15"/>
      <c r="IR238" s="15"/>
      <c r="IS238" s="15"/>
      <c r="IT238" s="15"/>
      <c r="IU238" s="15"/>
      <c r="IV238" s="15"/>
      <c r="IW238" s="15"/>
      <c r="IX238" s="15"/>
      <c r="IY238" s="15"/>
      <c r="IZ238" s="15"/>
      <c r="JA238" s="15"/>
      <c r="JB238" s="15"/>
      <c r="JC238" s="15"/>
      <c r="JD238" s="15"/>
      <c r="JE238" s="15"/>
      <c r="JF238" s="15"/>
      <c r="JG238" s="15"/>
      <c r="JH238" s="15"/>
      <c r="JI238" s="15"/>
      <c r="JJ238" s="15"/>
      <c r="JK238" s="15"/>
      <c r="JL238" s="15"/>
      <c r="JM238" s="15"/>
      <c r="JN238" s="15"/>
      <c r="JO238" s="15"/>
      <c r="JP238" s="15"/>
      <c r="JQ238" s="15"/>
      <c r="JR238" s="15"/>
      <c r="JS238" s="15"/>
      <c r="JT238" s="15"/>
      <c r="JU238" s="15"/>
      <c r="JV238" s="15"/>
      <c r="JW238" s="15"/>
      <c r="JX238" s="15"/>
      <c r="JY238" s="15"/>
      <c r="JZ238" s="15"/>
      <c r="KA238" s="15"/>
      <c r="KB238" s="15"/>
      <c r="KC238" s="15"/>
      <c r="KD238" s="15"/>
      <c r="KE238" s="15"/>
      <c r="KF238" s="15"/>
      <c r="KG238" s="15"/>
      <c r="KH238" s="15"/>
      <c r="KI238" s="15"/>
      <c r="KJ238" s="15"/>
      <c r="KK238" s="15"/>
      <c r="KL238" s="15"/>
      <c r="KM238" s="15"/>
      <c r="KN238" s="15"/>
      <c r="KO238" s="15"/>
      <c r="KP238" s="15"/>
      <c r="KQ238" s="15"/>
      <c r="KR238" s="15"/>
      <c r="KS238" s="15"/>
      <c r="KT238" s="15"/>
      <c r="KU238" s="15"/>
      <c r="KV238" s="15"/>
      <c r="KW238" s="15"/>
      <c r="KX238" s="15"/>
      <c r="KY238" s="15"/>
      <c r="KZ238" s="15"/>
      <c r="LA238" s="15"/>
      <c r="LB238" s="15"/>
      <c r="LC238" s="15"/>
      <c r="LD238" s="15"/>
      <c r="LE238" s="15"/>
      <c r="LF238" s="15"/>
      <c r="LG238" s="15"/>
      <c r="LH238" s="15"/>
      <c r="LI238" s="15"/>
      <c r="LJ238" s="15"/>
      <c r="LK238" s="15"/>
      <c r="LL238" s="15"/>
      <c r="LM238" s="15"/>
      <c r="LN238" s="15"/>
      <c r="LO238" s="15"/>
      <c r="LP238" s="15"/>
      <c r="LQ238" s="15"/>
      <c r="LR238" s="15"/>
      <c r="LS238" s="15"/>
      <c r="LT238" s="15"/>
      <c r="LU238" s="15"/>
      <c r="LV238" s="15"/>
      <c r="LW238" s="15"/>
      <c r="LX238" s="15"/>
      <c r="LY238" s="15"/>
      <c r="LZ238" s="15"/>
      <c r="MA238" s="15"/>
      <c r="MB238" s="15"/>
      <c r="MC238" s="15"/>
      <c r="MD238" s="15"/>
      <c r="ME238" s="15"/>
      <c r="MF238" s="15"/>
      <c r="MG238" s="15"/>
      <c r="MH238" s="15"/>
      <c r="MI238" s="15"/>
      <c r="MJ238" s="15"/>
      <c r="MK238" s="15"/>
      <c r="ML238" s="15"/>
      <c r="MM238" s="15"/>
      <c r="MN238" s="15"/>
      <c r="MO238" s="15"/>
      <c r="MP238" s="15"/>
      <c r="MQ238" s="15"/>
      <c r="MR238" s="15"/>
      <c r="MS238" s="15"/>
      <c r="MT238" s="15"/>
      <c r="MU238" s="15"/>
      <c r="MV238" s="15"/>
      <c r="MW238" s="15"/>
      <c r="MX238" s="15"/>
      <c r="MY238" s="15"/>
      <c r="MZ238" s="15"/>
      <c r="NA238" s="15"/>
      <c r="NB238" s="15"/>
      <c r="NC238" s="15"/>
      <c r="ND238" s="15"/>
      <c r="NE238" s="15"/>
      <c r="NF238" s="15"/>
      <c r="NG238" s="15"/>
      <c r="NH238" s="15"/>
      <c r="NI238" s="15"/>
      <c r="NJ238" s="15"/>
      <c r="NK238" s="15"/>
      <c r="NL238" s="15"/>
      <c r="NM238" s="15"/>
      <c r="NN238" s="15"/>
      <c r="NO238" s="15"/>
      <c r="NP238" s="15"/>
      <c r="NQ238" s="15"/>
      <c r="NR238" s="15"/>
      <c r="NS238" s="15"/>
      <c r="NT238" s="15"/>
      <c r="NU238" s="15"/>
      <c r="NV238" s="15"/>
      <c r="NW238" s="15"/>
      <c r="NX238" s="15"/>
      <c r="NY238" s="15"/>
      <c r="NZ238" s="15"/>
      <c r="OA238" s="15"/>
      <c r="OB238" s="15"/>
      <c r="OC238" s="15"/>
      <c r="OD238" s="15"/>
      <c r="OE238" s="15"/>
      <c r="OF238" s="15"/>
      <c r="OG238" s="15"/>
      <c r="OH238" s="15"/>
      <c r="OI238" s="15"/>
      <c r="OJ238" s="15"/>
      <c r="OK238" s="15"/>
      <c r="OL238" s="15"/>
      <c r="OM238" s="15"/>
      <c r="ON238" s="15"/>
      <c r="OO238" s="15"/>
      <c r="OP238" s="15"/>
      <c r="OQ238" s="15"/>
      <c r="OR238" s="15"/>
      <c r="OS238" s="15"/>
      <c r="OT238" s="15"/>
      <c r="OU238" s="15"/>
      <c r="OV238" s="15"/>
      <c r="OW238" s="15"/>
      <c r="OX238" s="15"/>
      <c r="OY238" s="15"/>
      <c r="OZ238" s="15"/>
      <c r="PA238" s="15"/>
      <c r="PB238" s="15"/>
      <c r="PC238" s="15"/>
      <c r="PD238" s="15"/>
      <c r="PE238" s="15"/>
      <c r="PF238" s="15"/>
      <c r="PG238" s="15"/>
      <c r="PH238" s="15"/>
      <c r="PI238" s="15"/>
      <c r="PJ238" s="15"/>
      <c r="PK238" s="15"/>
      <c r="PL238" s="15"/>
      <c r="PM238" s="15"/>
      <c r="PN238" s="15"/>
      <c r="PO238" s="15"/>
      <c r="PP238" s="15"/>
      <c r="PQ238" s="15"/>
      <c r="PR238" s="15"/>
      <c r="PS238" s="15"/>
      <c r="PT238" s="15"/>
      <c r="PU238" s="15"/>
      <c r="PV238" s="15"/>
      <c r="PW238" s="15"/>
      <c r="PX238" s="15"/>
      <c r="PY238" s="15"/>
      <c r="PZ238" s="15"/>
      <c r="QA238" s="15"/>
      <c r="QB238" s="15"/>
      <c r="QC238" s="15"/>
      <c r="QD238" s="15"/>
      <c r="QE238" s="15"/>
      <c r="QF238" s="15"/>
      <c r="QG238" s="15"/>
      <c r="QH238" s="15"/>
      <c r="QI238" s="15"/>
      <c r="QJ238" s="15"/>
      <c r="QK238" s="15"/>
      <c r="QL238" s="15"/>
      <c r="QM238" s="15"/>
      <c r="QN238" s="15"/>
      <c r="QO238" s="15"/>
      <c r="QP238" s="15"/>
      <c r="QQ238" s="15"/>
      <c r="QR238" s="15"/>
      <c r="QS238" s="15"/>
      <c r="QT238" s="15"/>
      <c r="QU238" s="15"/>
      <c r="QV238" s="15"/>
      <c r="QW238" s="15"/>
      <c r="QX238" s="15"/>
      <c r="QY238" s="15"/>
      <c r="QZ238" s="15"/>
      <c r="RA238" s="15"/>
      <c r="RB238" s="15"/>
      <c r="RC238" s="15"/>
      <c r="RD238" s="15"/>
      <c r="RE238" s="15"/>
      <c r="RF238" s="15"/>
      <c r="RG238" s="15"/>
      <c r="RH238" s="15"/>
      <c r="RI238" s="15"/>
      <c r="RJ238" s="15"/>
      <c r="RK238" s="15"/>
      <c r="RL238" s="15"/>
      <c r="RM238" s="15"/>
      <c r="RN238" s="15"/>
      <c r="RO238" s="15"/>
      <c r="RP238" s="15"/>
      <c r="RQ238" s="15"/>
      <c r="RR238" s="15"/>
      <c r="RS238" s="15"/>
      <c r="RT238" s="15"/>
      <c r="RU238" s="15"/>
      <c r="RV238" s="15"/>
      <c r="RW238" s="15"/>
      <c r="RX238" s="15"/>
      <c r="RY238" s="15"/>
      <c r="RZ238" s="15"/>
      <c r="SA238" s="15"/>
      <c r="SB238" s="15"/>
      <c r="SC238" s="15"/>
      <c r="SD238" s="15"/>
      <c r="SE238" s="15"/>
      <c r="SF238" s="15"/>
      <c r="SG238" s="15"/>
      <c r="SH238" s="15"/>
      <c r="SI238" s="15"/>
      <c r="SJ238" s="15"/>
      <c r="SK238" s="15"/>
      <c r="SL238" s="15"/>
      <c r="SM238" s="15"/>
      <c r="SN238" s="15"/>
      <c r="SO238" s="15"/>
      <c r="SP238" s="15"/>
      <c r="SQ238" s="15"/>
      <c r="SR238" s="15"/>
      <c r="SS238" s="15"/>
      <c r="ST238" s="15"/>
      <c r="SU238" s="15"/>
      <c r="SV238" s="15"/>
      <c r="SW238" s="15"/>
      <c r="SX238" s="15"/>
      <c r="SY238" s="15"/>
      <c r="SZ238" s="15"/>
      <c r="TA238" s="15"/>
      <c r="TB238" s="15"/>
      <c r="TC238" s="15"/>
      <c r="TD238" s="15"/>
      <c r="TE238" s="15"/>
      <c r="TF238" s="15"/>
      <c r="TG238" s="15"/>
      <c r="TH238" s="15"/>
      <c r="TI238" s="15"/>
      <c r="TJ238" s="15"/>
      <c r="TK238" s="15"/>
      <c r="TL238" s="15"/>
      <c r="TM238" s="15"/>
      <c r="TN238" s="15"/>
      <c r="TO238" s="15"/>
      <c r="TP238" s="15"/>
      <c r="TQ238" s="15"/>
      <c r="TR238" s="15"/>
      <c r="TS238" s="15"/>
      <c r="TT238" s="15"/>
      <c r="TU238" s="15"/>
      <c r="TV238" s="15"/>
      <c r="TW238" s="15"/>
      <c r="TX238" s="15"/>
      <c r="TY238" s="15"/>
      <c r="TZ238" s="15"/>
      <c r="UA238" s="15"/>
      <c r="UB238" s="15"/>
      <c r="UC238" s="15"/>
      <c r="UD238" s="15"/>
      <c r="UE238" s="15"/>
      <c r="UF238" s="15"/>
      <c r="UG238" s="15"/>
      <c r="UH238" s="15"/>
      <c r="UI238" s="15"/>
      <c r="UJ238" s="15"/>
      <c r="UK238" s="15"/>
      <c r="UL238" s="15"/>
      <c r="UM238" s="15"/>
      <c r="UN238" s="15"/>
      <c r="UO238" s="15"/>
      <c r="UP238" s="15"/>
      <c r="UQ238" s="15"/>
      <c r="UR238" s="15"/>
      <c r="US238" s="15"/>
      <c r="UT238" s="15"/>
      <c r="UU238" s="15"/>
      <c r="UV238" s="15"/>
      <c r="UW238" s="15"/>
      <c r="UX238" s="15"/>
      <c r="UY238" s="15"/>
      <c r="UZ238" s="15"/>
      <c r="VA238" s="15"/>
      <c r="VB238" s="15"/>
      <c r="VC238" s="15"/>
      <c r="VD238" s="15"/>
      <c r="VE238" s="15"/>
      <c r="VF238" s="15"/>
      <c r="VG238" s="15"/>
      <c r="VH238" s="15"/>
      <c r="VI238" s="15"/>
      <c r="VJ238" s="15"/>
      <c r="VK238" s="15"/>
      <c r="VL238" s="15"/>
      <c r="VM238" s="15"/>
      <c r="VN238" s="15"/>
      <c r="VO238" s="15"/>
      <c r="VP238" s="15"/>
      <c r="VQ238" s="15"/>
      <c r="VR238" s="15"/>
      <c r="VS238" s="15"/>
      <c r="VT238" s="15"/>
      <c r="VU238" s="15"/>
      <c r="VV238" s="15"/>
      <c r="VW238" s="15"/>
      <c r="VX238" s="15"/>
      <c r="VY238" s="15"/>
      <c r="VZ238" s="15"/>
      <c r="WA238" s="15"/>
      <c r="WB238" s="15"/>
      <c r="WC238" s="15"/>
      <c r="WD238" s="15"/>
      <c r="WE238" s="15"/>
      <c r="WF238" s="15"/>
      <c r="WG238" s="15"/>
      <c r="WH238" s="15"/>
      <c r="WI238" s="15"/>
      <c r="WJ238" s="15"/>
      <c r="WK238" s="15"/>
      <c r="WL238" s="15"/>
      <c r="WM238" s="15"/>
      <c r="WN238" s="15"/>
      <c r="WO238" s="15"/>
      <c r="WP238" s="15"/>
      <c r="WQ238" s="15"/>
      <c r="WR238" s="15"/>
      <c r="WS238" s="15"/>
      <c r="WT238" s="15"/>
      <c r="WU238" s="15"/>
      <c r="WV238" s="15"/>
      <c r="WW238" s="15"/>
      <c r="WX238" s="15"/>
      <c r="WY238" s="15"/>
      <c r="WZ238" s="15"/>
      <c r="XA238" s="15"/>
      <c r="XB238" s="15"/>
      <c r="XC238" s="15"/>
      <c r="XD238" s="15"/>
      <c r="XE238" s="15"/>
      <c r="XF238" s="15"/>
      <c r="XG238" s="15"/>
      <c r="XH238" s="15"/>
      <c r="XI238" s="15"/>
      <c r="XJ238" s="15"/>
      <c r="XK238" s="15"/>
      <c r="XL238" s="15"/>
      <c r="XM238" s="15"/>
      <c r="XN238" s="15"/>
      <c r="XO238" s="15"/>
      <c r="XP238" s="15"/>
      <c r="XQ238" s="15"/>
      <c r="XR238" s="15"/>
      <c r="XS238" s="15"/>
      <c r="XT238" s="15"/>
      <c r="XU238" s="15"/>
      <c r="XV238" s="15"/>
      <c r="XW238" s="15"/>
      <c r="XX238" s="15"/>
      <c r="XY238" s="15"/>
      <c r="XZ238" s="15"/>
      <c r="YA238" s="15"/>
      <c r="YB238" s="15"/>
      <c r="YC238" s="15"/>
      <c r="YD238" s="15"/>
      <c r="YE238" s="15"/>
      <c r="YF238" s="15"/>
      <c r="YG238" s="15"/>
      <c r="YH238" s="15"/>
      <c r="YI238" s="15"/>
      <c r="YJ238" s="15"/>
      <c r="YK238" s="15"/>
      <c r="YL238" s="15"/>
      <c r="YM238" s="15"/>
      <c r="YN238" s="15"/>
      <c r="YO238" s="15"/>
      <c r="YP238" s="15"/>
      <c r="YQ238" s="15"/>
      <c r="YR238" s="15"/>
      <c r="YS238" s="15"/>
      <c r="YT238" s="15"/>
      <c r="YU238" s="15"/>
      <c r="YV238" s="15"/>
      <c r="YW238" s="15"/>
      <c r="YX238" s="15"/>
      <c r="YY238" s="15"/>
      <c r="YZ238" s="15"/>
      <c r="ZA238" s="15"/>
      <c r="ZB238" s="15"/>
      <c r="ZC238" s="15"/>
      <c r="ZD238" s="15"/>
      <c r="ZE238" s="15"/>
      <c r="ZF238" s="15"/>
      <c r="ZG238" s="15"/>
      <c r="ZH238" s="15"/>
      <c r="ZI238" s="15"/>
      <c r="ZJ238" s="15"/>
      <c r="ZK238" s="15"/>
      <c r="ZL238" s="15"/>
      <c r="ZM238" s="15"/>
      <c r="ZN238" s="15"/>
      <c r="ZO238" s="15"/>
      <c r="ZP238" s="15"/>
      <c r="ZQ238" s="15"/>
      <c r="ZR238" s="15"/>
      <c r="ZS238" s="15"/>
      <c r="ZT238" s="15"/>
      <c r="ZU238" s="15"/>
      <c r="ZV238" s="15"/>
      <c r="ZW238" s="15"/>
      <c r="ZX238" s="15"/>
      <c r="ZY238" s="15"/>
      <c r="ZZ238" s="15"/>
      <c r="AAA238" s="15"/>
      <c r="AAB238" s="15"/>
      <c r="AAC238" s="15"/>
      <c r="AAD238" s="15"/>
      <c r="AAE238" s="15"/>
      <c r="AAF238" s="15"/>
      <c r="AAG238" s="15"/>
      <c r="AAH238" s="15"/>
      <c r="AAI238" s="15"/>
      <c r="AAJ238" s="15"/>
      <c r="AAK238" s="15"/>
      <c r="AAL238" s="15"/>
      <c r="AAM238" s="15"/>
      <c r="AAN238" s="15"/>
      <c r="AAO238" s="15"/>
      <c r="AAP238" s="15"/>
      <c r="AAQ238" s="15"/>
      <c r="AAR238" s="15"/>
      <c r="AAS238" s="15"/>
      <c r="AAT238" s="15"/>
      <c r="AAU238" s="15"/>
      <c r="AAV238" s="15"/>
      <c r="AAW238" s="15"/>
      <c r="AAX238" s="15"/>
      <c r="AAY238" s="15"/>
      <c r="AAZ238" s="15"/>
      <c r="ABA238" s="15"/>
      <c r="ABB238" s="15"/>
      <c r="ABC238" s="15"/>
      <c r="ABD238" s="15"/>
      <c r="ABE238" s="15"/>
      <c r="ABF238" s="15"/>
      <c r="ABG238" s="15"/>
      <c r="ABH238" s="15"/>
      <c r="ABI238" s="15"/>
      <c r="ABJ238" s="15"/>
      <c r="ABK238" s="15"/>
      <c r="ABL238" s="15"/>
      <c r="ABM238" s="15"/>
      <c r="ABN238" s="15"/>
      <c r="ABO238" s="15"/>
      <c r="ABP238" s="15"/>
      <c r="ABQ238" s="15"/>
      <c r="ABR238" s="15"/>
      <c r="ABS238" s="15"/>
      <c r="ABT238" s="15"/>
      <c r="ABU238" s="15"/>
      <c r="ABV238" s="15"/>
      <c r="ABW238" s="15"/>
      <c r="ABX238" s="15"/>
      <c r="ABY238" s="15"/>
      <c r="ABZ238" s="15"/>
      <c r="ACA238" s="15"/>
      <c r="ACB238" s="15"/>
      <c r="ACC238" s="15"/>
      <c r="ACD238" s="15"/>
      <c r="ACE238" s="15"/>
      <c r="ACF238" s="15"/>
      <c r="ACG238" s="15"/>
      <c r="ACH238" s="15"/>
      <c r="ACI238" s="15"/>
      <c r="ACJ238" s="15"/>
      <c r="ACK238" s="15"/>
      <c r="ACL238" s="15"/>
      <c r="ACM238" s="15"/>
      <c r="ACN238" s="15"/>
      <c r="ACO238" s="15"/>
      <c r="ACP238" s="15"/>
      <c r="ACQ238" s="15"/>
      <c r="ACR238" s="15"/>
      <c r="ACS238" s="15"/>
      <c r="ACT238" s="15"/>
      <c r="ACU238" s="15"/>
      <c r="ACV238" s="15"/>
      <c r="ACW238" s="15"/>
      <c r="ACX238" s="15"/>
      <c r="ACY238" s="15"/>
      <c r="ACZ238" s="15"/>
      <c r="ADA238" s="15"/>
      <c r="ADB238" s="15"/>
      <c r="ADC238" s="15"/>
      <c r="ADD238" s="15"/>
      <c r="ADE238" s="15"/>
      <c r="ADF238" s="15"/>
      <c r="ADG238" s="15"/>
      <c r="ADH238" s="15"/>
      <c r="ADI238" s="15"/>
      <c r="ADJ238" s="15"/>
      <c r="ADK238" s="15"/>
      <c r="ADL238" s="15"/>
      <c r="ADM238" s="15"/>
      <c r="ADN238" s="15"/>
      <c r="ADO238" s="15"/>
      <c r="ADP238" s="15"/>
      <c r="ADQ238" s="15"/>
      <c r="ADR238" s="15"/>
      <c r="ADS238" s="15"/>
      <c r="ADT238" s="15"/>
      <c r="ADU238" s="15"/>
      <c r="ADV238" s="15"/>
      <c r="ADW238" s="15"/>
      <c r="ADX238" s="15"/>
      <c r="ADY238" s="15"/>
      <c r="ADZ238" s="15"/>
      <c r="AEA238" s="15"/>
      <c r="AEB238" s="15"/>
      <c r="AEC238" s="15"/>
      <c r="AED238" s="15"/>
      <c r="AEE238" s="15"/>
      <c r="AEF238" s="15"/>
      <c r="AEG238" s="15"/>
      <c r="AEH238" s="15"/>
      <c r="AEI238" s="15"/>
      <c r="AEJ238" s="15"/>
      <c r="AEK238" s="15"/>
      <c r="AEL238" s="15"/>
      <c r="AEM238" s="15"/>
      <c r="AEN238" s="15"/>
      <c r="AEO238" s="15"/>
      <c r="AEP238" s="15"/>
      <c r="AEQ238" s="15"/>
      <c r="AER238" s="15"/>
      <c r="AES238" s="15"/>
      <c r="AET238" s="15"/>
      <c r="AEU238" s="15"/>
      <c r="AEV238" s="15"/>
      <c r="AEW238" s="15"/>
      <c r="AEX238" s="15"/>
      <c r="AEY238" s="15"/>
      <c r="AEZ238" s="15"/>
      <c r="AFA238" s="15"/>
      <c r="AFB238" s="15"/>
      <c r="AFC238" s="15"/>
      <c r="AFD238" s="15"/>
      <c r="AFE238" s="15"/>
      <c r="AFF238" s="15"/>
      <c r="AFG238" s="15"/>
      <c r="AFH238" s="15"/>
      <c r="AFI238" s="15"/>
      <c r="AFJ238" s="15"/>
      <c r="AFK238" s="15"/>
      <c r="AFL238" s="15"/>
      <c r="AFM238" s="15"/>
      <c r="AFN238" s="15"/>
      <c r="AFO238" s="15"/>
      <c r="AFP238" s="15"/>
      <c r="AFQ238" s="15"/>
      <c r="AFR238" s="15"/>
      <c r="AFS238" s="15"/>
      <c r="AFT238" s="15"/>
      <c r="AFU238" s="15"/>
      <c r="AFV238" s="15"/>
      <c r="AFW238" s="15"/>
      <c r="AFX238" s="15"/>
      <c r="AFY238" s="15"/>
      <c r="AFZ238" s="15"/>
      <c r="AGA238" s="15"/>
      <c r="AGB238" s="15"/>
      <c r="AGC238" s="15"/>
      <c r="AGD238" s="15"/>
      <c r="AGE238" s="15"/>
      <c r="AGF238" s="15"/>
      <c r="AGG238" s="15"/>
      <c r="AGH238" s="15"/>
      <c r="AGI238" s="15"/>
      <c r="AGJ238" s="15"/>
      <c r="AGK238" s="15"/>
      <c r="AGL238" s="15"/>
      <c r="AGM238" s="15"/>
      <c r="AGN238" s="15"/>
      <c r="AGO238" s="15"/>
      <c r="AGP238" s="15"/>
      <c r="AGQ238" s="15"/>
      <c r="AGR238" s="15"/>
      <c r="AGS238" s="15"/>
      <c r="AGT238" s="15"/>
      <c r="AGU238" s="15"/>
      <c r="AGV238" s="15"/>
      <c r="AGW238" s="15"/>
      <c r="AGX238" s="15"/>
      <c r="AGY238" s="15"/>
      <c r="AGZ238" s="15"/>
      <c r="AHA238" s="15"/>
      <c r="AHB238" s="15"/>
      <c r="AHC238" s="15"/>
      <c r="AHD238" s="15"/>
      <c r="AHE238" s="15"/>
      <c r="AHF238" s="15"/>
      <c r="AHG238" s="15"/>
      <c r="AHH238" s="15"/>
      <c r="AHI238" s="15"/>
      <c r="AHJ238" s="15"/>
      <c r="AHK238" s="15"/>
      <c r="AHL238" s="15"/>
      <c r="AHM238" s="15"/>
      <c r="AHN238" s="15"/>
      <c r="AHO238" s="15"/>
      <c r="AHP238" s="15"/>
      <c r="AHQ238" s="15"/>
      <c r="AHR238" s="15"/>
      <c r="AHS238" s="15"/>
      <c r="AHT238" s="15"/>
      <c r="AHU238" s="15"/>
      <c r="AHV238" s="15"/>
      <c r="AHW238" s="15"/>
      <c r="AHX238" s="15"/>
      <c r="AHY238" s="15"/>
      <c r="AHZ238" s="15"/>
      <c r="AIA238" s="15"/>
      <c r="AIB238" s="15"/>
      <c r="AIC238" s="15"/>
      <c r="AID238" s="15"/>
      <c r="AIE238" s="15"/>
      <c r="AIF238" s="15"/>
      <c r="AIG238" s="15"/>
      <c r="AIH238" s="15"/>
      <c r="AII238" s="15"/>
      <c r="AIJ238" s="15"/>
      <c r="AIK238" s="15"/>
      <c r="AIL238" s="15"/>
      <c r="AIM238" s="15"/>
      <c r="AIN238" s="15"/>
      <c r="AIO238" s="15"/>
      <c r="AIP238" s="15"/>
      <c r="AIQ238" s="15"/>
      <c r="AIR238" s="15"/>
      <c r="AIS238" s="15"/>
      <c r="AIT238" s="15"/>
      <c r="AIU238" s="15"/>
      <c r="AIV238" s="15"/>
      <c r="AIW238" s="15"/>
      <c r="AIX238" s="15"/>
      <c r="AIY238" s="15"/>
      <c r="AIZ238" s="15"/>
      <c r="AJA238" s="15"/>
      <c r="AJB238" s="15"/>
      <c r="AJC238" s="15"/>
      <c r="AJD238" s="15"/>
      <c r="AJE238" s="15"/>
      <c r="AJF238" s="15"/>
      <c r="AJG238" s="15"/>
      <c r="AJH238" s="15"/>
      <c r="AJI238" s="15"/>
      <c r="AJJ238" s="15"/>
      <c r="AJK238" s="15"/>
      <c r="AJL238" s="15"/>
      <c r="AJM238" s="15"/>
      <c r="AJN238" s="15"/>
      <c r="AJO238" s="15"/>
      <c r="AJP238" s="15"/>
      <c r="AJQ238" s="15"/>
      <c r="AJR238" s="15"/>
      <c r="AJS238" s="15"/>
      <c r="AJT238" s="15"/>
      <c r="AJU238" s="15"/>
      <c r="AJV238" s="15"/>
      <c r="AJW238" s="15"/>
      <c r="AJX238" s="15"/>
      <c r="AJY238" s="15"/>
      <c r="AJZ238" s="15"/>
      <c r="AKA238" s="15"/>
      <c r="AKB238" s="15"/>
      <c r="AKC238" s="15"/>
      <c r="AKD238" s="15"/>
      <c r="AKE238" s="15"/>
      <c r="AKF238" s="15"/>
      <c r="AKG238" s="15"/>
      <c r="AKH238" s="15"/>
      <c r="AKI238" s="15"/>
      <c r="AKJ238" s="15"/>
      <c r="AKK238" s="15"/>
      <c r="AKL238" s="15"/>
      <c r="AKM238" s="15"/>
      <c r="AKN238" s="15"/>
      <c r="AKO238" s="15"/>
      <c r="AKP238" s="15"/>
      <c r="AKQ238" s="15"/>
      <c r="AKR238" s="15"/>
      <c r="AKS238" s="15"/>
      <c r="AKT238" s="15"/>
      <c r="AKU238" s="15"/>
      <c r="AKV238" s="15"/>
      <c r="AKW238" s="15"/>
      <c r="AKX238" s="15"/>
      <c r="AKY238" s="15"/>
      <c r="AKZ238" s="15"/>
      <c r="ALA238" s="15"/>
      <c r="ALB238" s="15"/>
      <c r="ALC238" s="15"/>
      <c r="ALD238" s="15"/>
      <c r="ALE238" s="15"/>
      <c r="ALF238" s="15"/>
      <c r="ALG238" s="15"/>
      <c r="ALH238" s="15"/>
      <c r="ALI238" s="15"/>
      <c r="ALJ238" s="15"/>
      <c r="ALK238" s="15"/>
      <c r="ALL238" s="15"/>
      <c r="ALM238" s="15"/>
      <c r="ALN238" s="15"/>
      <c r="ALO238" s="15"/>
      <c r="ALP238" s="15"/>
      <c r="ALQ238" s="15"/>
      <c r="ALR238" s="15"/>
      <c r="ALS238" s="15"/>
      <c r="ALT238" s="15"/>
      <c r="ALU238" s="15"/>
      <c r="ALV238" s="15"/>
      <c r="ALW238" s="15"/>
      <c r="ALX238" s="15"/>
      <c r="ALY238" s="15"/>
      <c r="ALZ238" s="15"/>
      <c r="AMA238" s="15"/>
      <c r="AMB238" s="15"/>
      <c r="AMC238" s="15"/>
      <c r="AMD238" s="15"/>
      <c r="AME238" s="15"/>
      <c r="AMF238" s="15"/>
      <c r="AMG238" s="15"/>
      <c r="AMH238" s="15"/>
      <c r="AMI238" s="15"/>
      <c r="AMJ238" s="15"/>
      <c r="AMK238" s="15"/>
      <c r="AML238" s="15"/>
      <c r="AMM238" s="15"/>
      <c r="AMN238" s="15"/>
      <c r="AMO238" s="15"/>
      <c r="AMP238" s="15"/>
      <c r="AMQ238" s="15"/>
      <c r="AMR238" s="15"/>
      <c r="AMS238" s="15"/>
      <c r="AMT238" s="15"/>
      <c r="AMU238" s="15"/>
      <c r="AMV238" s="15"/>
      <c r="AMW238" s="15"/>
      <c r="AMX238" s="15"/>
      <c r="AMY238" s="15"/>
      <c r="AMZ238" s="15"/>
      <c r="ANA238" s="15"/>
      <c r="ANB238" s="15"/>
      <c r="ANC238" s="15"/>
      <c r="AND238" s="15"/>
      <c r="ANE238" s="15"/>
      <c r="ANF238" s="15"/>
      <c r="ANG238" s="15"/>
      <c r="ANH238" s="15"/>
      <c r="ANI238" s="15"/>
      <c r="ANJ238" s="15"/>
      <c r="ANK238" s="15"/>
      <c r="ANL238" s="15"/>
      <c r="ANM238" s="15"/>
      <c r="ANN238" s="15"/>
      <c r="ANO238" s="15"/>
      <c r="ANP238" s="15"/>
      <c r="ANQ238" s="15"/>
      <c r="ANR238" s="15"/>
      <c r="ANS238" s="15"/>
      <c r="ANT238" s="15"/>
      <c r="ANU238" s="15"/>
      <c r="ANV238" s="15"/>
      <c r="ANW238" s="15"/>
      <c r="ANX238" s="15"/>
      <c r="ANY238" s="15"/>
      <c r="ANZ238" s="15"/>
      <c r="AOA238" s="15"/>
      <c r="AOB238" s="15"/>
      <c r="AOC238" s="15"/>
      <c r="AOD238" s="15"/>
      <c r="AOE238" s="15"/>
      <c r="AOF238" s="15"/>
      <c r="AOG238" s="15"/>
      <c r="AOH238" s="15"/>
      <c r="AOI238" s="15"/>
      <c r="AOJ238" s="15"/>
      <c r="AOK238" s="15"/>
      <c r="AOL238" s="15"/>
      <c r="AOM238" s="15"/>
      <c r="AON238" s="15"/>
      <c r="AOO238" s="15"/>
      <c r="AOP238" s="15"/>
      <c r="AOQ238" s="15"/>
      <c r="AOR238" s="15"/>
      <c r="AOS238" s="15"/>
      <c r="AOT238" s="15"/>
      <c r="AOU238" s="15"/>
      <c r="AOV238" s="15"/>
      <c r="AOW238" s="15"/>
      <c r="AOX238" s="15"/>
      <c r="AOY238" s="15"/>
      <c r="AOZ238" s="15"/>
      <c r="APA238" s="15"/>
      <c r="APB238" s="15"/>
      <c r="APC238" s="15"/>
      <c r="APD238" s="15"/>
      <c r="APE238" s="15"/>
      <c r="APF238" s="15"/>
      <c r="APG238" s="15"/>
      <c r="APH238" s="15"/>
      <c r="API238" s="15"/>
      <c r="APJ238" s="15"/>
      <c r="APK238" s="15"/>
      <c r="APL238" s="15"/>
      <c r="APM238" s="15"/>
      <c r="APN238" s="15"/>
      <c r="APO238" s="15"/>
      <c r="APP238" s="15"/>
      <c r="APQ238" s="15"/>
      <c r="APR238" s="15"/>
      <c r="APS238" s="15"/>
      <c r="APT238" s="15"/>
      <c r="APU238" s="15"/>
      <c r="APV238" s="15"/>
      <c r="APW238" s="15"/>
      <c r="APX238" s="15"/>
      <c r="APY238" s="15"/>
      <c r="APZ238" s="15"/>
      <c r="AQA238" s="15"/>
      <c r="AQB238" s="15"/>
      <c r="AQC238" s="15"/>
      <c r="AQD238" s="15"/>
      <c r="AQE238" s="15"/>
      <c r="AQF238" s="15"/>
      <c r="AQG238" s="15"/>
      <c r="AQH238" s="15"/>
      <c r="AQI238" s="15"/>
      <c r="AQJ238" s="15"/>
      <c r="AQK238" s="15"/>
      <c r="AQL238" s="15"/>
      <c r="AQM238" s="15"/>
      <c r="AQN238" s="15"/>
      <c r="AQO238" s="15"/>
      <c r="AQP238" s="15"/>
      <c r="AQQ238" s="15"/>
      <c r="AQR238" s="15"/>
      <c r="AQS238" s="15"/>
      <c r="AQT238" s="15"/>
      <c r="AQU238" s="15"/>
      <c r="AQV238" s="15"/>
      <c r="AQW238" s="15"/>
      <c r="AQX238" s="15"/>
      <c r="AQY238" s="15"/>
      <c r="AQZ238" s="15"/>
      <c r="ARA238" s="15"/>
      <c r="ARB238" s="15"/>
      <c r="ARC238" s="15"/>
      <c r="ARD238" s="15"/>
      <c r="ARE238" s="15"/>
      <c r="ARF238" s="15"/>
      <c r="ARG238" s="15"/>
      <c r="ARH238" s="15"/>
      <c r="ARI238" s="15"/>
      <c r="ARJ238" s="15"/>
      <c r="ARK238" s="15"/>
      <c r="ARL238" s="15"/>
      <c r="ARM238" s="15"/>
      <c r="ARN238" s="15"/>
      <c r="ARO238" s="15"/>
      <c r="ARP238" s="15"/>
      <c r="ARQ238" s="15"/>
      <c r="ARR238" s="15"/>
      <c r="ARS238" s="15"/>
      <c r="ART238" s="15"/>
      <c r="ARU238" s="15"/>
      <c r="ARV238" s="15"/>
      <c r="ARW238" s="15"/>
      <c r="ARX238" s="15"/>
      <c r="ARY238" s="15"/>
      <c r="ARZ238" s="15"/>
      <c r="ASA238" s="15"/>
      <c r="ASB238" s="15"/>
      <c r="ASC238" s="15"/>
      <c r="ASD238" s="15"/>
      <c r="ASE238" s="15"/>
      <c r="ASF238" s="15"/>
      <c r="ASG238" s="15"/>
      <c r="ASH238" s="15"/>
      <c r="ASI238" s="15"/>
      <c r="ASJ238" s="15"/>
      <c r="ASK238" s="15"/>
      <c r="ASL238" s="15"/>
      <c r="ASM238" s="15"/>
      <c r="ASN238" s="15"/>
      <c r="ASO238" s="15"/>
      <c r="ASP238" s="15"/>
      <c r="ASQ238" s="15"/>
      <c r="ASR238" s="15"/>
      <c r="ASS238" s="15"/>
      <c r="AST238" s="15"/>
      <c r="ASU238" s="15"/>
      <c r="ASV238" s="15"/>
      <c r="ASW238" s="15"/>
      <c r="ASX238" s="15"/>
      <c r="ASY238" s="15"/>
      <c r="ASZ238" s="15"/>
      <c r="ATA238" s="15"/>
      <c r="ATB238" s="15"/>
      <c r="ATC238" s="15"/>
      <c r="ATD238" s="15"/>
      <c r="ATE238" s="15"/>
      <c r="ATF238" s="15"/>
      <c r="ATG238" s="15"/>
      <c r="ATH238" s="15"/>
      <c r="ATI238" s="15"/>
      <c r="ATJ238" s="15"/>
      <c r="ATK238" s="15"/>
      <c r="ATL238" s="15"/>
      <c r="ATM238" s="15"/>
      <c r="ATN238" s="15"/>
      <c r="ATO238" s="15"/>
      <c r="ATP238" s="15"/>
      <c r="ATQ238" s="15"/>
      <c r="ATR238" s="15"/>
      <c r="ATS238" s="15"/>
      <c r="ATT238" s="15"/>
      <c r="ATU238" s="15"/>
      <c r="ATV238" s="15"/>
      <c r="ATW238" s="15"/>
      <c r="ATX238" s="15"/>
      <c r="ATY238" s="15"/>
      <c r="ATZ238" s="15"/>
      <c r="AUA238" s="15"/>
      <c r="AUB238" s="15"/>
      <c r="AUC238" s="15"/>
      <c r="AUD238" s="15"/>
      <c r="AUE238" s="15"/>
      <c r="AUF238" s="15"/>
      <c r="AUG238" s="15"/>
      <c r="AUH238" s="15"/>
      <c r="AUI238" s="15"/>
      <c r="AUJ238" s="15"/>
      <c r="AUK238" s="15"/>
      <c r="AUL238" s="15"/>
      <c r="AUM238" s="15"/>
      <c r="AUN238" s="15"/>
      <c r="AUO238" s="15"/>
      <c r="AUP238" s="15"/>
      <c r="AUQ238" s="15"/>
      <c r="AUR238" s="15"/>
      <c r="AUS238" s="15"/>
      <c r="AUT238" s="15"/>
      <c r="AUU238" s="15"/>
      <c r="AUV238" s="15"/>
      <c r="AUW238" s="15"/>
      <c r="AUX238" s="15"/>
      <c r="AUY238" s="15"/>
      <c r="AUZ238" s="15"/>
      <c r="AVA238" s="15"/>
      <c r="AVB238" s="15"/>
      <c r="AVC238" s="15"/>
      <c r="AVD238" s="15"/>
      <c r="AVE238" s="15"/>
      <c r="AVF238" s="15"/>
      <c r="AVG238" s="15"/>
      <c r="AVH238" s="15"/>
      <c r="AVI238" s="15"/>
      <c r="AVJ238" s="15"/>
      <c r="AVK238" s="15"/>
      <c r="AVL238" s="15"/>
      <c r="AVM238" s="15"/>
      <c r="AVN238" s="15"/>
      <c r="AVO238" s="15"/>
      <c r="AVP238" s="15"/>
      <c r="AVQ238" s="15"/>
      <c r="AVR238" s="15"/>
      <c r="AVS238" s="15"/>
      <c r="AVT238" s="15"/>
      <c r="AVU238" s="15"/>
      <c r="AVV238" s="15"/>
      <c r="AVW238" s="15"/>
      <c r="AVX238" s="15"/>
      <c r="AVY238" s="15"/>
      <c r="AVZ238" s="15"/>
      <c r="AWA238" s="15"/>
      <c r="AWB238" s="15"/>
      <c r="AWC238" s="15"/>
      <c r="AWD238" s="15"/>
      <c r="AWE238" s="15"/>
      <c r="AWF238" s="15"/>
      <c r="AWG238" s="15"/>
      <c r="AWH238" s="15"/>
      <c r="AWI238" s="15"/>
      <c r="AWJ238" s="15"/>
      <c r="AWK238" s="15"/>
      <c r="AWL238" s="15"/>
      <c r="AWM238" s="15"/>
      <c r="AWN238" s="15"/>
      <c r="AWO238" s="15"/>
      <c r="AWP238" s="15"/>
      <c r="AWQ238" s="15"/>
      <c r="AWR238" s="15"/>
      <c r="AWS238" s="15"/>
      <c r="AWT238" s="15"/>
      <c r="AWU238" s="15"/>
      <c r="AWV238" s="15"/>
      <c r="AWW238" s="15"/>
      <c r="AWX238" s="15"/>
      <c r="AWY238" s="15"/>
      <c r="AWZ238" s="15"/>
      <c r="AXA238" s="15"/>
      <c r="AXB238" s="15"/>
      <c r="AXC238" s="15"/>
      <c r="AXD238" s="15"/>
      <c r="AXE238" s="15"/>
      <c r="AXF238" s="15"/>
      <c r="AXG238" s="15"/>
      <c r="AXH238" s="15"/>
      <c r="AXI238" s="15"/>
      <c r="AXJ238" s="15"/>
      <c r="AXK238" s="15"/>
      <c r="AXL238" s="15"/>
      <c r="AXM238" s="15"/>
      <c r="AXN238" s="15"/>
      <c r="AXO238" s="15"/>
      <c r="AXP238" s="15"/>
      <c r="AXQ238" s="15"/>
      <c r="AXR238" s="15"/>
      <c r="AXS238" s="15"/>
      <c r="AXT238" s="15"/>
      <c r="AXU238" s="15"/>
      <c r="AXV238" s="15"/>
      <c r="AXW238" s="15"/>
      <c r="AXX238" s="15"/>
      <c r="AXY238" s="15"/>
      <c r="AXZ238" s="15"/>
      <c r="AYA238" s="15"/>
      <c r="AYB238" s="15"/>
      <c r="AYC238" s="15"/>
      <c r="AYD238" s="15"/>
      <c r="AYE238" s="15"/>
      <c r="AYF238" s="15"/>
      <c r="AYG238" s="15"/>
      <c r="AYH238" s="15"/>
      <c r="AYI238" s="15"/>
      <c r="AYJ238" s="15"/>
      <c r="AYK238" s="15"/>
      <c r="AYL238" s="15"/>
      <c r="AYM238" s="15"/>
      <c r="AYN238" s="15"/>
      <c r="AYO238" s="15"/>
      <c r="AYP238" s="15"/>
      <c r="AYQ238" s="15"/>
      <c r="AYR238" s="15"/>
      <c r="AYS238" s="15"/>
      <c r="AYT238" s="15"/>
      <c r="AYU238" s="15"/>
      <c r="AYV238" s="15"/>
      <c r="AYW238" s="15"/>
      <c r="AYX238" s="15"/>
      <c r="AYY238" s="15"/>
      <c r="AYZ238" s="15"/>
      <c r="AZA238" s="15"/>
      <c r="AZB238" s="15"/>
      <c r="AZC238" s="15"/>
      <c r="AZD238" s="15"/>
      <c r="AZE238" s="15"/>
      <c r="AZF238" s="15"/>
      <c r="AZG238" s="15"/>
      <c r="AZH238" s="15"/>
      <c r="AZI238" s="15"/>
      <c r="AZJ238" s="15"/>
      <c r="AZK238" s="15"/>
      <c r="AZL238" s="15"/>
      <c r="AZM238" s="15"/>
      <c r="AZN238" s="15"/>
      <c r="AZO238" s="15"/>
      <c r="AZP238" s="15"/>
      <c r="AZQ238" s="15"/>
      <c r="AZR238" s="15"/>
      <c r="AZS238" s="15"/>
      <c r="AZT238" s="15"/>
      <c r="AZU238" s="15"/>
      <c r="AZV238" s="15"/>
      <c r="AZW238" s="15"/>
      <c r="AZX238" s="15"/>
      <c r="AZY238" s="15"/>
      <c r="AZZ238" s="15"/>
      <c r="BAA238" s="15"/>
      <c r="BAB238" s="15"/>
      <c r="BAC238" s="15"/>
      <c r="BAD238" s="15"/>
      <c r="BAE238" s="15"/>
      <c r="BAF238" s="15"/>
      <c r="BAG238" s="15"/>
      <c r="BAH238" s="15"/>
      <c r="BAI238" s="15"/>
      <c r="BAJ238" s="15"/>
      <c r="BAK238" s="15"/>
      <c r="BAL238" s="15"/>
      <c r="BAM238" s="15"/>
      <c r="BAN238" s="15"/>
      <c r="BAO238" s="15"/>
      <c r="BAP238" s="15"/>
      <c r="BAQ238" s="15"/>
      <c r="BAR238" s="15"/>
      <c r="BAS238" s="15"/>
      <c r="BAT238" s="15"/>
      <c r="BAU238" s="15"/>
      <c r="BAV238" s="15"/>
      <c r="BAW238" s="15"/>
      <c r="BAX238" s="15"/>
      <c r="BAY238" s="15"/>
      <c r="BAZ238" s="15"/>
      <c r="BBA238" s="15"/>
      <c r="BBB238" s="15"/>
      <c r="BBC238" s="15"/>
      <c r="BBD238" s="15"/>
      <c r="BBE238" s="15"/>
      <c r="BBF238" s="15"/>
      <c r="BBG238" s="15"/>
      <c r="BBH238" s="15"/>
      <c r="BBI238" s="15"/>
      <c r="BBJ238" s="15"/>
      <c r="BBK238" s="15"/>
      <c r="BBL238" s="15"/>
      <c r="BBM238" s="15"/>
      <c r="BBN238" s="15"/>
      <c r="BBO238" s="15"/>
      <c r="BBP238" s="15"/>
      <c r="BBQ238" s="15"/>
      <c r="BBR238" s="15"/>
      <c r="BBS238" s="15"/>
      <c r="BBT238" s="15"/>
      <c r="BBU238" s="15"/>
      <c r="BBV238" s="15"/>
      <c r="BBW238" s="15"/>
      <c r="BBX238" s="15"/>
      <c r="BBY238" s="15"/>
      <c r="BBZ238" s="15"/>
      <c r="BCA238" s="15"/>
      <c r="BCB238" s="15"/>
      <c r="BCC238" s="15"/>
      <c r="BCD238" s="15"/>
      <c r="BCE238" s="15"/>
      <c r="BCF238" s="15"/>
      <c r="BCG238" s="15"/>
      <c r="BCH238" s="15"/>
      <c r="BCI238" s="15"/>
      <c r="BCJ238" s="15"/>
      <c r="BCK238" s="15"/>
      <c r="BCL238" s="15"/>
      <c r="BCM238" s="15"/>
      <c r="BCN238" s="15"/>
      <c r="BCO238" s="15"/>
      <c r="BCP238" s="15"/>
      <c r="BCQ238" s="15"/>
      <c r="BCR238" s="15"/>
      <c r="BCS238" s="15"/>
      <c r="BCT238" s="15"/>
      <c r="BCU238" s="15"/>
      <c r="BCV238" s="15"/>
      <c r="BCW238" s="15"/>
      <c r="BCX238" s="15"/>
      <c r="BCY238" s="15"/>
      <c r="BCZ238" s="15"/>
      <c r="BDA238" s="15"/>
      <c r="BDB238" s="15"/>
      <c r="BDC238" s="15"/>
      <c r="BDD238" s="15"/>
      <c r="BDE238" s="15"/>
      <c r="BDF238" s="15"/>
      <c r="BDG238" s="15"/>
      <c r="BDH238" s="15"/>
      <c r="BDI238" s="15"/>
      <c r="BDJ238" s="15"/>
      <c r="BDK238" s="15"/>
      <c r="BDL238" s="15"/>
      <c r="BDM238" s="15"/>
      <c r="BDN238" s="15"/>
      <c r="BDO238" s="15"/>
      <c r="BDP238" s="15"/>
      <c r="BDQ238" s="15"/>
      <c r="BDR238" s="15"/>
      <c r="BDS238" s="15"/>
      <c r="BDT238" s="15"/>
      <c r="BDU238" s="15"/>
      <c r="BDV238" s="15"/>
      <c r="BDW238" s="15"/>
      <c r="BDX238" s="15"/>
      <c r="BDY238" s="15"/>
      <c r="BDZ238" s="15"/>
      <c r="BEA238" s="15"/>
      <c r="BEB238" s="15"/>
      <c r="BEC238" s="15"/>
      <c r="BED238" s="15"/>
      <c r="BEE238" s="15"/>
      <c r="BEF238" s="15"/>
      <c r="BEG238" s="15"/>
      <c r="BEH238" s="15"/>
      <c r="BEI238" s="15"/>
      <c r="BEJ238" s="15"/>
      <c r="BEK238" s="15"/>
      <c r="BEL238" s="15"/>
      <c r="BEM238" s="15"/>
      <c r="BEN238" s="15"/>
      <c r="BEO238" s="15"/>
      <c r="BEP238" s="15"/>
      <c r="BEQ238" s="15"/>
      <c r="BER238" s="15"/>
      <c r="BES238" s="15"/>
      <c r="BET238" s="15"/>
      <c r="BEU238" s="15"/>
      <c r="BEV238" s="15"/>
      <c r="BEW238" s="15"/>
      <c r="BEX238" s="15"/>
      <c r="BEY238" s="15"/>
      <c r="BEZ238" s="15"/>
      <c r="BFA238" s="15"/>
      <c r="BFB238" s="15"/>
      <c r="BFC238" s="15"/>
      <c r="BFD238" s="15"/>
      <c r="BFE238" s="15"/>
      <c r="BFF238" s="15"/>
      <c r="BFG238" s="15"/>
      <c r="BFH238" s="15"/>
      <c r="BFI238" s="15"/>
      <c r="BFJ238" s="15"/>
      <c r="BFK238" s="15"/>
      <c r="BFL238" s="15"/>
      <c r="BFM238" s="15"/>
      <c r="BFN238" s="15"/>
      <c r="BFO238" s="15"/>
      <c r="BFP238" s="15"/>
      <c r="BFQ238" s="15"/>
      <c r="BFR238" s="15"/>
      <c r="BFS238" s="15"/>
      <c r="BFT238" s="15"/>
      <c r="BFU238" s="15"/>
      <c r="BFV238" s="15"/>
      <c r="BFW238" s="15"/>
      <c r="BFX238" s="15"/>
      <c r="BFY238" s="15"/>
      <c r="BFZ238" s="15"/>
      <c r="BGA238" s="15"/>
      <c r="BGB238" s="15"/>
      <c r="BGC238" s="15"/>
      <c r="BGD238" s="15"/>
      <c r="BGE238" s="15"/>
      <c r="BGF238" s="15"/>
      <c r="BGG238" s="15"/>
      <c r="BGH238" s="15"/>
      <c r="BGI238" s="15"/>
      <c r="BGJ238" s="15"/>
      <c r="BGK238" s="15"/>
      <c r="BGL238" s="15"/>
      <c r="BGM238" s="15"/>
      <c r="BGN238" s="15"/>
      <c r="BGO238" s="15"/>
      <c r="BGP238" s="15"/>
      <c r="BGQ238" s="15"/>
      <c r="BGR238" s="15"/>
      <c r="BGS238" s="15"/>
      <c r="BGT238" s="15"/>
      <c r="BGU238" s="15"/>
      <c r="BGV238" s="15"/>
      <c r="BGW238" s="15"/>
      <c r="BGX238" s="15"/>
      <c r="BGY238" s="15"/>
      <c r="BGZ238" s="15"/>
      <c r="BHA238" s="15"/>
      <c r="BHB238" s="15"/>
      <c r="BHC238" s="15"/>
      <c r="BHD238" s="15"/>
      <c r="BHE238" s="15"/>
      <c r="BHF238" s="15"/>
      <c r="BHG238" s="15"/>
      <c r="BHH238" s="15"/>
      <c r="BHI238" s="15"/>
      <c r="BHJ238" s="15"/>
      <c r="BHK238" s="15"/>
      <c r="BHL238" s="15"/>
      <c r="BHM238" s="15"/>
      <c r="BHN238" s="15"/>
      <c r="BHO238" s="15"/>
      <c r="BHP238" s="15"/>
      <c r="BHQ238" s="15"/>
      <c r="BHR238" s="15"/>
      <c r="BHS238" s="15"/>
      <c r="BHT238" s="15"/>
      <c r="BHU238" s="15"/>
      <c r="BHV238" s="15"/>
      <c r="BHW238" s="15"/>
      <c r="BHX238" s="15"/>
      <c r="BHY238" s="15"/>
      <c r="BHZ238" s="15"/>
      <c r="BIA238" s="15"/>
      <c r="BIB238" s="15"/>
      <c r="BIC238" s="15"/>
      <c r="BID238" s="15"/>
      <c r="BIE238" s="15"/>
      <c r="BIF238" s="15"/>
      <c r="BIG238" s="15"/>
      <c r="BIH238" s="15"/>
      <c r="BII238" s="15"/>
      <c r="BIJ238" s="15"/>
      <c r="BIK238" s="15"/>
      <c r="BIL238" s="15"/>
      <c r="BIM238" s="15"/>
      <c r="BIN238" s="15"/>
      <c r="BIO238" s="15"/>
      <c r="BIP238" s="15"/>
      <c r="BIQ238" s="15"/>
      <c r="BIR238" s="15"/>
      <c r="BIS238" s="15"/>
      <c r="BIT238" s="15"/>
      <c r="BIU238" s="15"/>
      <c r="BIV238" s="15"/>
      <c r="BIW238" s="15"/>
      <c r="BIX238" s="15"/>
      <c r="BIY238" s="15"/>
      <c r="BIZ238" s="15"/>
      <c r="BJA238" s="15"/>
      <c r="BJB238" s="15"/>
      <c r="BJC238" s="15"/>
      <c r="BJD238" s="15"/>
      <c r="BJE238" s="15"/>
      <c r="BJF238" s="15"/>
      <c r="BJG238" s="15"/>
      <c r="BJH238" s="15"/>
      <c r="BJI238" s="15"/>
      <c r="BJJ238" s="15"/>
      <c r="BJK238" s="15"/>
      <c r="BJL238" s="15"/>
      <c r="BJM238" s="15"/>
      <c r="BJN238" s="15"/>
      <c r="BJO238" s="15"/>
      <c r="BJP238" s="15"/>
      <c r="BJQ238" s="15"/>
      <c r="BJR238" s="15"/>
      <c r="BJS238" s="15"/>
      <c r="BJT238" s="15"/>
      <c r="BJU238" s="15"/>
      <c r="BJV238" s="15"/>
      <c r="BJW238" s="15"/>
      <c r="BJX238" s="15"/>
      <c r="BJY238" s="15"/>
      <c r="BJZ238" s="15"/>
      <c r="BKA238" s="15"/>
      <c r="BKB238" s="15"/>
      <c r="BKC238" s="15"/>
      <c r="BKD238" s="15"/>
      <c r="BKE238" s="15"/>
      <c r="BKF238" s="15"/>
      <c r="BKG238" s="15"/>
      <c r="BKH238" s="15"/>
      <c r="BKI238" s="15"/>
      <c r="BKJ238" s="15"/>
      <c r="BKK238" s="15"/>
      <c r="BKL238" s="15"/>
      <c r="BKM238" s="15"/>
      <c r="BKN238" s="15"/>
      <c r="BKO238" s="15"/>
      <c r="BKP238" s="15"/>
      <c r="BKQ238" s="15"/>
      <c r="BKR238" s="15"/>
      <c r="BKS238" s="15"/>
      <c r="BKT238" s="15"/>
      <c r="BKU238" s="15"/>
      <c r="BKV238" s="15"/>
      <c r="BKW238" s="15"/>
      <c r="BKX238" s="15"/>
      <c r="BKY238" s="15"/>
      <c r="BKZ238" s="15"/>
      <c r="BLA238" s="15"/>
      <c r="BLB238" s="15"/>
      <c r="BLC238" s="15"/>
      <c r="BLD238" s="15"/>
      <c r="BLE238" s="15"/>
      <c r="BLF238" s="15"/>
      <c r="BLG238" s="15"/>
      <c r="BLH238" s="15"/>
      <c r="BLI238" s="15"/>
      <c r="BLJ238" s="15"/>
      <c r="BLK238" s="15"/>
      <c r="BLL238" s="15"/>
      <c r="BLM238" s="15"/>
      <c r="BLN238" s="15"/>
      <c r="BLO238" s="15"/>
      <c r="BLP238" s="15"/>
      <c r="BLQ238" s="15"/>
      <c r="BLR238" s="15"/>
      <c r="BLS238" s="15"/>
      <c r="BLT238" s="15"/>
      <c r="BLU238" s="15"/>
      <c r="BLV238" s="15"/>
      <c r="BLW238" s="15"/>
      <c r="BLX238" s="15"/>
      <c r="BLY238" s="15"/>
      <c r="BLZ238" s="15"/>
      <c r="BMA238" s="15"/>
      <c r="BMB238" s="15"/>
      <c r="BMC238" s="15"/>
      <c r="BMD238" s="15"/>
      <c r="BME238" s="15"/>
      <c r="BMF238" s="15"/>
      <c r="BMG238" s="15"/>
      <c r="BMH238" s="15"/>
      <c r="BMI238" s="15"/>
      <c r="BMJ238" s="15"/>
      <c r="BMK238" s="15"/>
      <c r="BML238" s="15"/>
      <c r="BMM238" s="15"/>
      <c r="BMN238" s="15"/>
      <c r="BMO238" s="15"/>
      <c r="BMP238" s="15"/>
      <c r="BMQ238" s="15"/>
      <c r="BMR238" s="15"/>
      <c r="BMS238" s="15"/>
      <c r="BMT238" s="15"/>
      <c r="BMU238" s="15"/>
      <c r="BMV238" s="15"/>
      <c r="BMW238" s="15"/>
      <c r="BMX238" s="15"/>
      <c r="BMY238" s="15"/>
      <c r="BMZ238" s="15"/>
      <c r="BNA238" s="15"/>
      <c r="BNB238" s="15"/>
      <c r="BNC238" s="15"/>
      <c r="BND238" s="15"/>
      <c r="BNE238" s="15"/>
      <c r="BNF238" s="15"/>
      <c r="BNG238" s="15"/>
      <c r="BNH238" s="15"/>
      <c r="BNI238" s="15"/>
      <c r="BNJ238" s="15"/>
      <c r="BNK238" s="15"/>
      <c r="BNL238" s="15"/>
      <c r="BNM238" s="15"/>
      <c r="BNN238" s="15"/>
      <c r="BNO238" s="15"/>
      <c r="BNP238" s="15"/>
      <c r="BNQ238" s="15"/>
      <c r="BNR238" s="15"/>
      <c r="BNS238" s="15"/>
      <c r="BNT238" s="15"/>
      <c r="BNU238" s="15"/>
      <c r="BNV238" s="15"/>
      <c r="BNW238" s="15"/>
      <c r="BNX238" s="15"/>
      <c r="BNY238" s="15"/>
      <c r="BNZ238" s="15"/>
      <c r="BOA238" s="15"/>
      <c r="BOB238" s="15"/>
      <c r="BOC238" s="15"/>
      <c r="BOD238" s="15"/>
      <c r="BOE238" s="15"/>
      <c r="BOF238" s="15"/>
      <c r="BOG238" s="15"/>
      <c r="BOH238" s="15"/>
      <c r="BOI238" s="15"/>
      <c r="BOJ238" s="15"/>
      <c r="BOK238" s="15"/>
      <c r="BOL238" s="15"/>
      <c r="BOM238" s="15"/>
      <c r="BON238" s="15"/>
      <c r="BOO238" s="15"/>
      <c r="BOP238" s="15"/>
      <c r="BOQ238" s="15"/>
      <c r="BOR238" s="15"/>
      <c r="BOS238" s="15"/>
      <c r="BOT238" s="15"/>
      <c r="BOU238" s="15"/>
      <c r="BOV238" s="15"/>
      <c r="BOW238" s="15"/>
      <c r="BOX238" s="15"/>
      <c r="BOY238" s="15"/>
      <c r="BOZ238" s="15"/>
      <c r="BPA238" s="15"/>
      <c r="BPB238" s="15"/>
      <c r="BPC238" s="15"/>
      <c r="BPD238" s="15"/>
      <c r="BPE238" s="15"/>
      <c r="BPF238" s="15"/>
      <c r="BPG238" s="15"/>
      <c r="BPH238" s="15"/>
      <c r="BPI238" s="15"/>
      <c r="BPJ238" s="15"/>
      <c r="BPK238" s="15"/>
      <c r="BPL238" s="15"/>
      <c r="BPM238" s="15"/>
      <c r="BPN238" s="15"/>
      <c r="BPO238" s="15"/>
      <c r="BPP238" s="15"/>
      <c r="BPQ238" s="15"/>
      <c r="BPR238" s="15"/>
      <c r="BPS238" s="15"/>
      <c r="BPT238" s="15"/>
      <c r="BPU238" s="15"/>
      <c r="BPV238" s="15"/>
      <c r="BPW238" s="15"/>
      <c r="BPX238" s="15"/>
      <c r="BPY238" s="15"/>
      <c r="BPZ238" s="15"/>
      <c r="BQA238" s="15"/>
      <c r="BQB238" s="15"/>
      <c r="BQC238" s="15"/>
      <c r="BQD238" s="15"/>
      <c r="BQE238" s="15"/>
      <c r="BQF238" s="15"/>
      <c r="BQG238" s="15"/>
      <c r="BQH238" s="15"/>
      <c r="BQI238" s="15"/>
      <c r="BQJ238" s="15"/>
      <c r="BQK238" s="15"/>
      <c r="BQL238" s="15"/>
      <c r="BQM238" s="15"/>
      <c r="BQN238" s="15"/>
      <c r="BQO238" s="15"/>
      <c r="BQP238" s="15"/>
      <c r="BQQ238" s="15"/>
      <c r="BQR238" s="15"/>
      <c r="BQS238" s="15"/>
      <c r="BQT238" s="15"/>
      <c r="BQU238" s="15"/>
      <c r="BQV238" s="15"/>
      <c r="BQW238" s="15"/>
      <c r="BQX238" s="15"/>
      <c r="BQY238" s="15"/>
      <c r="BQZ238" s="15"/>
      <c r="BRA238" s="15"/>
      <c r="BRB238" s="15"/>
      <c r="BRC238" s="15"/>
      <c r="BRD238" s="15"/>
      <c r="BRE238" s="15"/>
      <c r="BRF238" s="15"/>
      <c r="BRG238" s="15"/>
      <c r="BRH238" s="15"/>
      <c r="BRI238" s="15"/>
      <c r="BRJ238" s="15"/>
      <c r="BRK238" s="15"/>
      <c r="BRL238" s="15"/>
      <c r="BRM238" s="15"/>
      <c r="BRN238" s="15"/>
      <c r="BRO238" s="15"/>
      <c r="BRP238" s="15"/>
      <c r="BRQ238" s="15"/>
      <c r="BRR238" s="15"/>
      <c r="BRS238" s="15"/>
      <c r="BRT238" s="15"/>
      <c r="BRU238" s="15"/>
      <c r="BRV238" s="15"/>
      <c r="BRW238" s="15"/>
      <c r="BRX238" s="15"/>
      <c r="BRY238" s="15"/>
      <c r="BRZ238" s="15"/>
      <c r="BSA238" s="15"/>
      <c r="BSB238" s="15"/>
      <c r="BSC238" s="15"/>
      <c r="BSD238" s="15"/>
      <c r="BSE238" s="15"/>
      <c r="BSF238" s="15"/>
      <c r="BSG238" s="15"/>
      <c r="BSH238" s="15"/>
      <c r="BSI238" s="15"/>
      <c r="BSJ238" s="15"/>
      <c r="BSK238" s="15"/>
      <c r="BSL238" s="15"/>
      <c r="BSM238" s="15"/>
      <c r="BSN238" s="15"/>
      <c r="BSO238" s="15"/>
      <c r="BSP238" s="15"/>
      <c r="BSQ238" s="15"/>
      <c r="BSR238" s="15"/>
      <c r="BSS238" s="15"/>
      <c r="BST238" s="15"/>
      <c r="BSU238" s="15"/>
      <c r="BSV238" s="15"/>
      <c r="BSW238" s="15"/>
      <c r="BSX238" s="15"/>
      <c r="BSY238" s="15"/>
      <c r="BSZ238" s="15"/>
      <c r="BTA238" s="15"/>
      <c r="BTB238" s="15"/>
      <c r="BTC238" s="15"/>
      <c r="BTD238" s="15"/>
      <c r="BTE238" s="15"/>
      <c r="BTF238" s="15"/>
      <c r="BTG238" s="15"/>
      <c r="BTH238" s="15"/>
      <c r="BTI238" s="15"/>
      <c r="BTJ238" s="15"/>
      <c r="BTK238" s="15"/>
      <c r="BTL238" s="15"/>
      <c r="BTM238" s="15"/>
      <c r="BTN238" s="15"/>
      <c r="BTO238" s="15"/>
      <c r="BTP238" s="15"/>
      <c r="BTQ238" s="15"/>
      <c r="BTR238" s="15"/>
      <c r="BTS238" s="15"/>
      <c r="BTT238" s="15"/>
      <c r="BTU238" s="15"/>
      <c r="BTV238" s="15"/>
      <c r="BTW238" s="15"/>
      <c r="BTX238" s="15"/>
      <c r="BTY238" s="15"/>
      <c r="BTZ238" s="15"/>
      <c r="BUA238" s="15"/>
      <c r="BUB238" s="15"/>
      <c r="BUC238" s="15"/>
      <c r="BUD238" s="15"/>
      <c r="BUE238" s="15"/>
      <c r="BUF238" s="15"/>
      <c r="BUG238" s="15"/>
      <c r="BUH238" s="15"/>
      <c r="BUI238" s="15"/>
      <c r="BUJ238" s="15"/>
      <c r="BUK238" s="15"/>
      <c r="BUL238" s="15"/>
      <c r="BUM238" s="15"/>
      <c r="BUN238" s="15"/>
      <c r="BUO238" s="15"/>
      <c r="BUP238" s="15"/>
      <c r="BUQ238" s="15"/>
      <c r="BUR238" s="15"/>
      <c r="BUS238" s="15"/>
      <c r="BUT238" s="15"/>
      <c r="BUU238" s="15"/>
      <c r="BUV238" s="15"/>
      <c r="BUW238" s="15"/>
      <c r="BUX238" s="15"/>
      <c r="BUY238" s="15"/>
      <c r="BUZ238" s="15"/>
      <c r="BVA238" s="15"/>
      <c r="BVB238" s="15"/>
      <c r="BVC238" s="15"/>
      <c r="BVD238" s="15"/>
      <c r="BVE238" s="15"/>
      <c r="BVF238" s="15"/>
      <c r="BVG238" s="15"/>
      <c r="BVH238" s="15"/>
      <c r="BVI238" s="15"/>
      <c r="BVJ238" s="15"/>
      <c r="BVK238" s="15"/>
      <c r="BVL238" s="15"/>
      <c r="BVM238" s="15"/>
      <c r="BVN238" s="15"/>
      <c r="BVO238" s="15"/>
      <c r="BVP238" s="15"/>
      <c r="BVQ238" s="15"/>
      <c r="BVR238" s="15"/>
      <c r="BVS238" s="15"/>
      <c r="BVT238" s="15"/>
      <c r="BVU238" s="15"/>
      <c r="BVV238" s="15"/>
      <c r="BVW238" s="15"/>
      <c r="BVX238" s="15"/>
      <c r="BVY238" s="15"/>
      <c r="BVZ238" s="15"/>
      <c r="BWA238" s="15"/>
      <c r="BWB238" s="15"/>
      <c r="BWC238" s="15"/>
      <c r="BWD238" s="15"/>
      <c r="BWE238" s="15"/>
      <c r="BWF238" s="15"/>
      <c r="BWG238" s="15"/>
      <c r="BWH238" s="15"/>
      <c r="BWI238" s="15"/>
      <c r="BWJ238" s="15"/>
      <c r="BWK238" s="15"/>
      <c r="BWL238" s="15"/>
      <c r="BWM238" s="15"/>
      <c r="BWN238" s="15"/>
      <c r="BWO238" s="15"/>
      <c r="BWP238" s="15"/>
      <c r="BWQ238" s="15"/>
      <c r="BWR238" s="15"/>
      <c r="BWS238" s="15"/>
      <c r="BWT238" s="15"/>
      <c r="BWU238" s="15"/>
      <c r="BWV238" s="15"/>
      <c r="BWW238" s="15"/>
      <c r="BWX238" s="15"/>
      <c r="BWY238" s="15"/>
      <c r="BWZ238" s="15"/>
      <c r="BXA238" s="15"/>
      <c r="BXB238" s="15"/>
      <c r="BXC238" s="15"/>
      <c r="BXD238" s="15"/>
      <c r="BXE238" s="15"/>
      <c r="BXF238" s="15"/>
      <c r="BXG238" s="15"/>
      <c r="BXH238" s="15"/>
      <c r="BXI238" s="15"/>
      <c r="BXJ238" s="15"/>
      <c r="BXK238" s="15"/>
      <c r="BXL238" s="15"/>
      <c r="BXM238" s="15"/>
      <c r="BXN238" s="15"/>
      <c r="BXO238" s="15"/>
      <c r="BXP238" s="15"/>
      <c r="BXQ238" s="15"/>
      <c r="BXR238" s="15"/>
      <c r="BXS238" s="15"/>
      <c r="BXT238" s="15"/>
      <c r="BXU238" s="15"/>
      <c r="BXV238" s="15"/>
      <c r="BXW238" s="15"/>
      <c r="BXX238" s="15"/>
      <c r="BXY238" s="15"/>
      <c r="BXZ238" s="15"/>
      <c r="BYA238" s="15"/>
      <c r="BYB238" s="15"/>
      <c r="BYC238" s="15"/>
      <c r="BYD238" s="15"/>
      <c r="BYE238" s="15"/>
      <c r="BYF238" s="15"/>
      <c r="BYG238" s="15"/>
      <c r="BYH238" s="15"/>
      <c r="BYI238" s="15"/>
      <c r="BYJ238" s="15"/>
      <c r="BYK238" s="15"/>
      <c r="BYL238" s="15"/>
      <c r="BYM238" s="15"/>
      <c r="BYN238" s="15"/>
      <c r="BYO238" s="15"/>
      <c r="BYP238" s="15"/>
      <c r="BYQ238" s="15"/>
      <c r="BYR238" s="15"/>
      <c r="BYS238" s="15"/>
      <c r="BYT238" s="15"/>
      <c r="BYU238" s="15"/>
      <c r="BYV238" s="15"/>
      <c r="BYW238" s="15"/>
      <c r="BYX238" s="15"/>
      <c r="BYY238" s="15"/>
      <c r="BYZ238" s="15"/>
      <c r="BZA238" s="15"/>
      <c r="BZB238" s="15"/>
      <c r="BZC238" s="15"/>
      <c r="BZD238" s="15"/>
      <c r="BZE238" s="15"/>
      <c r="BZF238" s="15"/>
      <c r="BZG238" s="15"/>
      <c r="BZH238" s="15"/>
      <c r="BZI238" s="15"/>
      <c r="BZJ238" s="15"/>
      <c r="BZK238" s="15"/>
      <c r="BZL238" s="15"/>
      <c r="BZM238" s="15"/>
      <c r="BZN238" s="15"/>
      <c r="BZO238" s="15"/>
      <c r="BZP238" s="15"/>
      <c r="BZQ238" s="15"/>
      <c r="BZR238" s="15"/>
      <c r="BZS238" s="15"/>
      <c r="BZT238" s="15"/>
      <c r="BZU238" s="15"/>
      <c r="BZV238" s="15"/>
      <c r="BZW238" s="15"/>
      <c r="BZX238" s="15"/>
      <c r="BZY238" s="15"/>
      <c r="BZZ238" s="15"/>
      <c r="CAA238" s="15"/>
      <c r="CAB238" s="15"/>
      <c r="CAC238" s="15"/>
      <c r="CAD238" s="15"/>
      <c r="CAE238" s="15"/>
      <c r="CAF238" s="15"/>
      <c r="CAG238" s="15"/>
      <c r="CAH238" s="15"/>
      <c r="CAI238" s="15"/>
      <c r="CAJ238" s="15"/>
      <c r="CAK238" s="15"/>
      <c r="CAL238" s="15"/>
      <c r="CAM238" s="15"/>
      <c r="CAN238" s="15"/>
      <c r="CAO238" s="15"/>
      <c r="CAP238" s="15"/>
      <c r="CAQ238" s="15"/>
      <c r="CAR238" s="15"/>
      <c r="CAS238" s="15"/>
      <c r="CAT238" s="15"/>
      <c r="CAU238" s="15"/>
      <c r="CAV238" s="15"/>
      <c r="CAW238" s="15"/>
      <c r="CAX238" s="15"/>
      <c r="CAY238" s="15"/>
      <c r="CAZ238" s="15"/>
      <c r="CBA238" s="15"/>
      <c r="CBB238" s="15"/>
      <c r="CBC238" s="15"/>
      <c r="CBD238" s="15"/>
      <c r="CBE238" s="15"/>
      <c r="CBF238" s="15"/>
      <c r="CBG238" s="15"/>
      <c r="CBH238" s="15"/>
      <c r="CBI238" s="15"/>
      <c r="CBJ238" s="15"/>
      <c r="CBK238" s="15"/>
      <c r="CBL238" s="15"/>
      <c r="CBM238" s="15"/>
      <c r="CBN238" s="15"/>
      <c r="CBO238" s="15"/>
      <c r="CBP238" s="15"/>
      <c r="CBQ238" s="15"/>
      <c r="CBR238" s="15"/>
      <c r="CBS238" s="15"/>
      <c r="CBT238" s="15"/>
      <c r="CBU238" s="15"/>
      <c r="CBV238" s="15"/>
      <c r="CBW238" s="15"/>
      <c r="CBX238" s="15"/>
      <c r="CBY238" s="15"/>
      <c r="CBZ238" s="15"/>
      <c r="CCA238" s="15"/>
      <c r="CCB238" s="15"/>
      <c r="CCC238" s="15"/>
      <c r="CCD238" s="15"/>
      <c r="CCE238" s="15"/>
      <c r="CCF238" s="15"/>
      <c r="CCG238" s="15"/>
      <c r="CCH238" s="15"/>
      <c r="CCI238" s="15"/>
      <c r="CCJ238" s="15"/>
      <c r="CCK238" s="15"/>
      <c r="CCL238" s="15"/>
      <c r="CCM238" s="15"/>
      <c r="CCN238" s="15"/>
      <c r="CCO238" s="15"/>
      <c r="CCP238" s="15"/>
      <c r="CCQ238" s="15"/>
      <c r="CCR238" s="15"/>
      <c r="CCS238" s="15"/>
      <c r="CCT238" s="15"/>
      <c r="CCU238" s="15"/>
      <c r="CCV238" s="15"/>
      <c r="CCW238" s="15"/>
      <c r="CCX238" s="15"/>
      <c r="CCY238" s="15"/>
      <c r="CCZ238" s="15"/>
      <c r="CDA238" s="15"/>
      <c r="CDB238" s="15"/>
      <c r="CDC238" s="15"/>
      <c r="CDD238" s="15"/>
      <c r="CDE238" s="15"/>
      <c r="CDF238" s="15"/>
      <c r="CDG238" s="15"/>
      <c r="CDH238" s="15"/>
      <c r="CDI238" s="15"/>
      <c r="CDJ238" s="15"/>
      <c r="CDK238" s="15"/>
      <c r="CDL238" s="15"/>
      <c r="CDM238" s="15"/>
      <c r="CDN238" s="15"/>
      <c r="CDO238" s="15"/>
      <c r="CDP238" s="15"/>
      <c r="CDQ238" s="15"/>
      <c r="CDR238" s="15"/>
      <c r="CDS238" s="15"/>
      <c r="CDT238" s="15"/>
      <c r="CDU238" s="15"/>
      <c r="CDV238" s="15"/>
      <c r="CDW238" s="15"/>
      <c r="CDX238" s="15"/>
      <c r="CDY238" s="15"/>
      <c r="CDZ238" s="15"/>
      <c r="CEA238" s="15"/>
      <c r="CEB238" s="15"/>
      <c r="CEC238" s="15"/>
      <c r="CED238" s="15"/>
      <c r="CEE238" s="15"/>
      <c r="CEF238" s="15"/>
      <c r="CEG238" s="15"/>
      <c r="CEH238" s="15"/>
      <c r="CEI238" s="15"/>
      <c r="CEJ238" s="15"/>
      <c r="CEK238" s="15"/>
      <c r="CEL238" s="15"/>
      <c r="CEM238" s="15"/>
      <c r="CEN238" s="15"/>
      <c r="CEO238" s="15"/>
      <c r="CEP238" s="15"/>
      <c r="CEQ238" s="15"/>
      <c r="CER238" s="15"/>
      <c r="CES238" s="15"/>
      <c r="CET238" s="15"/>
      <c r="CEU238" s="15"/>
      <c r="CEV238" s="15"/>
      <c r="CEW238" s="15"/>
      <c r="CEX238" s="15"/>
      <c r="CEY238" s="15"/>
      <c r="CEZ238" s="15"/>
      <c r="CFA238" s="15"/>
      <c r="CFB238" s="15"/>
      <c r="CFC238" s="15"/>
      <c r="CFD238" s="15"/>
      <c r="CFE238" s="15"/>
      <c r="CFF238" s="15"/>
      <c r="CFG238" s="15"/>
      <c r="CFH238" s="15"/>
      <c r="CFI238" s="15"/>
      <c r="CFJ238" s="15"/>
      <c r="CFK238" s="15"/>
      <c r="CFL238" s="15"/>
      <c r="CFM238" s="15"/>
      <c r="CFN238" s="15"/>
      <c r="CFO238" s="15"/>
      <c r="CFP238" s="15"/>
      <c r="CFQ238" s="15"/>
      <c r="CFR238" s="15"/>
      <c r="CFS238" s="15"/>
      <c r="CFT238" s="15"/>
      <c r="CFU238" s="15"/>
      <c r="CFV238" s="15"/>
      <c r="CFW238" s="15"/>
      <c r="CFX238" s="15"/>
      <c r="CFY238" s="15"/>
      <c r="CFZ238" s="15"/>
      <c r="CGA238" s="15"/>
      <c r="CGB238" s="15"/>
      <c r="CGC238" s="15"/>
      <c r="CGD238" s="15"/>
      <c r="CGE238" s="15"/>
      <c r="CGF238" s="15"/>
      <c r="CGG238" s="15"/>
      <c r="CGH238" s="15"/>
      <c r="CGI238" s="15"/>
      <c r="CGJ238" s="15"/>
      <c r="CGK238" s="15"/>
      <c r="CGL238" s="15"/>
      <c r="CGM238" s="15"/>
      <c r="CGN238" s="15"/>
      <c r="CGO238" s="15"/>
      <c r="CGP238" s="15"/>
      <c r="CGQ238" s="15"/>
      <c r="CGR238" s="15"/>
      <c r="CGS238" s="15"/>
      <c r="CGT238" s="15"/>
      <c r="CGU238" s="15"/>
      <c r="CGV238" s="15"/>
      <c r="CGW238" s="15"/>
      <c r="CGX238" s="15"/>
      <c r="CGY238" s="15"/>
      <c r="CGZ238" s="15"/>
      <c r="CHA238" s="15"/>
      <c r="CHB238" s="15"/>
      <c r="CHC238" s="15"/>
      <c r="CHD238" s="15"/>
      <c r="CHE238" s="15"/>
      <c r="CHF238" s="15"/>
      <c r="CHG238" s="15"/>
      <c r="CHH238" s="15"/>
      <c r="CHI238" s="15"/>
      <c r="CHJ238" s="15"/>
      <c r="CHK238" s="15"/>
      <c r="CHL238" s="15"/>
      <c r="CHM238" s="15"/>
      <c r="CHN238" s="15"/>
      <c r="CHO238" s="15"/>
      <c r="CHP238" s="15"/>
      <c r="CHQ238" s="15"/>
      <c r="CHR238" s="15"/>
      <c r="CHS238" s="15"/>
      <c r="CHT238" s="15"/>
      <c r="CHU238" s="15"/>
      <c r="CHV238" s="15"/>
      <c r="CHW238" s="15"/>
      <c r="CHX238" s="15"/>
      <c r="CHY238" s="15"/>
      <c r="CHZ238" s="15"/>
      <c r="CIA238" s="15"/>
      <c r="CIB238" s="15"/>
      <c r="CIC238" s="15"/>
      <c r="CID238" s="15"/>
      <c r="CIE238" s="15"/>
      <c r="CIF238" s="15"/>
      <c r="CIG238" s="15"/>
      <c r="CIH238" s="15"/>
      <c r="CII238" s="15"/>
      <c r="CIJ238" s="15"/>
      <c r="CIK238" s="15"/>
      <c r="CIL238" s="15"/>
      <c r="CIM238" s="15"/>
      <c r="CIN238" s="15"/>
      <c r="CIO238" s="15"/>
      <c r="CIP238" s="15"/>
      <c r="CIQ238" s="15"/>
      <c r="CIR238" s="15"/>
      <c r="CIS238" s="15"/>
      <c r="CIT238" s="15"/>
      <c r="CIU238" s="15"/>
      <c r="CIV238" s="15"/>
      <c r="CIW238" s="15"/>
      <c r="CIX238" s="15"/>
      <c r="CIY238" s="15"/>
      <c r="CIZ238" s="15"/>
      <c r="CJA238" s="15"/>
      <c r="CJB238" s="15"/>
      <c r="CJC238" s="15"/>
      <c r="CJD238" s="15"/>
      <c r="CJE238" s="15"/>
      <c r="CJF238" s="15"/>
      <c r="CJG238" s="15"/>
      <c r="CJH238" s="15"/>
      <c r="CJI238" s="15"/>
      <c r="CJJ238" s="15"/>
      <c r="CJK238" s="15"/>
      <c r="CJL238" s="15"/>
      <c r="CJM238" s="15"/>
      <c r="CJN238" s="15"/>
      <c r="CJO238" s="15"/>
      <c r="CJP238" s="15"/>
      <c r="CJQ238" s="15"/>
      <c r="CJR238" s="15"/>
      <c r="CJS238" s="15"/>
      <c r="CJT238" s="15"/>
      <c r="CJU238" s="15"/>
      <c r="CJV238" s="15"/>
      <c r="CJW238" s="15"/>
      <c r="CJX238" s="15"/>
      <c r="CJY238" s="15"/>
      <c r="CJZ238" s="15"/>
      <c r="CKA238" s="15"/>
      <c r="CKB238" s="15"/>
      <c r="CKC238" s="15"/>
      <c r="CKD238" s="15"/>
      <c r="CKE238" s="15"/>
      <c r="CKF238" s="15"/>
      <c r="CKG238" s="15"/>
      <c r="CKH238" s="15"/>
      <c r="CKI238" s="15"/>
      <c r="CKJ238" s="15"/>
      <c r="CKK238" s="15"/>
      <c r="CKL238" s="15"/>
      <c r="CKM238" s="15"/>
      <c r="CKN238" s="15"/>
      <c r="CKO238" s="15"/>
      <c r="CKP238" s="15"/>
      <c r="CKQ238" s="15"/>
      <c r="CKR238" s="15"/>
      <c r="CKS238" s="15"/>
      <c r="CKT238" s="15"/>
      <c r="CKU238" s="15"/>
      <c r="CKV238" s="15"/>
      <c r="CKW238" s="15"/>
      <c r="CKX238" s="15"/>
      <c r="CKY238" s="15"/>
      <c r="CKZ238" s="15"/>
      <c r="CLA238" s="15"/>
      <c r="CLB238" s="15"/>
      <c r="CLC238" s="15"/>
      <c r="CLD238" s="15"/>
      <c r="CLE238" s="15"/>
      <c r="CLF238" s="15"/>
      <c r="CLG238" s="15"/>
      <c r="CLH238" s="15"/>
      <c r="CLI238" s="15"/>
      <c r="CLJ238" s="15"/>
      <c r="CLK238" s="15"/>
      <c r="CLL238" s="15"/>
      <c r="CLM238" s="15"/>
      <c r="CLN238" s="15"/>
      <c r="CLO238" s="15"/>
      <c r="CLP238" s="15"/>
      <c r="CLQ238" s="15"/>
      <c r="CLR238" s="15"/>
      <c r="CLS238" s="15"/>
      <c r="CLT238" s="15"/>
      <c r="CLU238" s="15"/>
      <c r="CLV238" s="15"/>
      <c r="CLW238" s="15"/>
      <c r="CLX238" s="15"/>
      <c r="CLY238" s="15"/>
      <c r="CLZ238" s="15"/>
      <c r="CMA238" s="15"/>
      <c r="CMB238" s="15"/>
      <c r="CMC238" s="15"/>
      <c r="CMD238" s="15"/>
      <c r="CME238" s="15"/>
      <c r="CMF238" s="15"/>
      <c r="CMG238" s="15"/>
      <c r="CMH238" s="15"/>
      <c r="CMI238" s="15"/>
      <c r="CMJ238" s="15"/>
      <c r="CMK238" s="15"/>
      <c r="CML238" s="15"/>
      <c r="CMM238" s="15"/>
      <c r="CMN238" s="15"/>
      <c r="CMO238" s="15"/>
      <c r="CMP238" s="15"/>
      <c r="CMQ238" s="15"/>
      <c r="CMR238" s="15"/>
      <c r="CMS238" s="15"/>
      <c r="CMT238" s="15"/>
      <c r="CMU238" s="15"/>
      <c r="CMV238" s="15"/>
      <c r="CMW238" s="15"/>
      <c r="CMX238" s="15"/>
      <c r="CMY238" s="15"/>
      <c r="CMZ238" s="15"/>
      <c r="CNA238" s="15"/>
      <c r="CNB238" s="15"/>
      <c r="CNC238" s="15"/>
      <c r="CND238" s="15"/>
      <c r="CNE238" s="15"/>
      <c r="CNF238" s="15"/>
      <c r="CNG238" s="15"/>
      <c r="CNH238" s="15"/>
      <c r="CNI238" s="15"/>
      <c r="CNJ238" s="15"/>
      <c r="CNK238" s="15"/>
      <c r="CNL238" s="15"/>
      <c r="CNM238" s="15"/>
      <c r="CNN238" s="15"/>
      <c r="CNO238" s="15"/>
      <c r="CNP238" s="15"/>
      <c r="CNQ238" s="15"/>
      <c r="CNR238" s="15"/>
      <c r="CNS238" s="15"/>
      <c r="CNT238" s="15"/>
      <c r="CNU238" s="15"/>
      <c r="CNV238" s="15"/>
      <c r="CNW238" s="15"/>
      <c r="CNX238" s="15"/>
      <c r="CNY238" s="15"/>
      <c r="CNZ238" s="15"/>
      <c r="COA238" s="15"/>
      <c r="COB238" s="15"/>
      <c r="COC238" s="15"/>
      <c r="COD238" s="15"/>
      <c r="COE238" s="15"/>
      <c r="COF238" s="15"/>
      <c r="COG238" s="15"/>
      <c r="COH238" s="15"/>
      <c r="COI238" s="15"/>
      <c r="COJ238" s="15"/>
      <c r="COK238" s="15"/>
      <c r="COL238" s="15"/>
      <c r="COM238" s="15"/>
      <c r="CON238" s="15"/>
      <c r="COO238" s="15"/>
      <c r="COP238" s="15"/>
      <c r="COQ238" s="15"/>
      <c r="COR238" s="15"/>
      <c r="COS238" s="15"/>
      <c r="COT238" s="15"/>
      <c r="COU238" s="15"/>
      <c r="COV238" s="15"/>
      <c r="COW238" s="15"/>
      <c r="COX238" s="15"/>
      <c r="COY238" s="15"/>
      <c r="COZ238" s="15"/>
      <c r="CPA238" s="15"/>
      <c r="CPB238" s="15"/>
      <c r="CPC238" s="15"/>
      <c r="CPD238" s="15"/>
      <c r="CPE238" s="15"/>
      <c r="CPF238" s="15"/>
      <c r="CPG238" s="15"/>
      <c r="CPH238" s="15"/>
      <c r="CPI238" s="15"/>
      <c r="CPJ238" s="15"/>
      <c r="CPK238" s="15"/>
      <c r="CPL238" s="15"/>
      <c r="CPM238" s="15"/>
      <c r="CPN238" s="15"/>
      <c r="CPO238" s="15"/>
      <c r="CPP238" s="15"/>
      <c r="CPQ238" s="15"/>
      <c r="CPR238" s="15"/>
      <c r="CPS238" s="15"/>
      <c r="CPT238" s="15"/>
      <c r="CPU238" s="15"/>
      <c r="CPV238" s="15"/>
      <c r="CPW238" s="15"/>
      <c r="CPX238" s="15"/>
      <c r="CPY238" s="15"/>
      <c r="CPZ238" s="15"/>
      <c r="CQA238" s="15"/>
      <c r="CQB238" s="15"/>
      <c r="CQC238" s="15"/>
      <c r="CQD238" s="15"/>
      <c r="CQE238" s="15"/>
      <c r="CQF238" s="15"/>
      <c r="CQG238" s="15"/>
      <c r="CQH238" s="15"/>
      <c r="CQI238" s="15"/>
      <c r="CQJ238" s="15"/>
      <c r="CQK238" s="15"/>
      <c r="CQL238" s="15"/>
      <c r="CQM238" s="15"/>
      <c r="CQN238" s="15"/>
      <c r="CQO238" s="15"/>
      <c r="CQP238" s="15"/>
      <c r="CQQ238" s="15"/>
      <c r="CQR238" s="15"/>
      <c r="CQS238" s="15"/>
      <c r="CQT238" s="15"/>
      <c r="CQU238" s="15"/>
      <c r="CQV238" s="15"/>
      <c r="CQW238" s="15"/>
      <c r="CQX238" s="15"/>
      <c r="CQY238" s="15"/>
      <c r="CQZ238" s="15"/>
      <c r="CRA238" s="15"/>
      <c r="CRB238" s="15"/>
      <c r="CRC238" s="15"/>
      <c r="CRD238" s="15"/>
      <c r="CRE238" s="15"/>
      <c r="CRF238" s="15"/>
      <c r="CRG238" s="15"/>
      <c r="CRH238" s="15"/>
      <c r="CRI238" s="15"/>
      <c r="CRJ238" s="15"/>
      <c r="CRK238" s="15"/>
      <c r="CRL238" s="15"/>
      <c r="CRM238" s="15"/>
      <c r="CRN238" s="15"/>
      <c r="CRO238" s="15"/>
      <c r="CRP238" s="15"/>
      <c r="CRQ238" s="15"/>
      <c r="CRR238" s="15"/>
      <c r="CRS238" s="15"/>
      <c r="CRT238" s="15"/>
      <c r="CRU238" s="15"/>
      <c r="CRV238" s="15"/>
      <c r="CRW238" s="15"/>
      <c r="CRX238" s="15"/>
      <c r="CRY238" s="15"/>
      <c r="CRZ238" s="15"/>
      <c r="CSA238" s="15"/>
      <c r="CSB238" s="15"/>
      <c r="CSC238" s="15"/>
      <c r="CSD238" s="15"/>
      <c r="CSE238" s="15"/>
      <c r="CSF238" s="15"/>
      <c r="CSG238" s="15"/>
      <c r="CSH238" s="15"/>
      <c r="CSI238" s="15"/>
      <c r="CSJ238" s="15"/>
      <c r="CSK238" s="15"/>
      <c r="CSL238" s="15"/>
      <c r="CSM238" s="15"/>
      <c r="CSN238" s="15"/>
      <c r="CSO238" s="15"/>
      <c r="CSP238" s="15"/>
      <c r="CSQ238" s="15"/>
      <c r="CSR238" s="15"/>
      <c r="CSS238" s="15"/>
      <c r="CST238" s="15"/>
      <c r="CSU238" s="15"/>
      <c r="CSV238" s="15"/>
      <c r="CSW238" s="15"/>
      <c r="CSX238" s="15"/>
      <c r="CSY238" s="15"/>
      <c r="CSZ238" s="15"/>
      <c r="CTA238" s="15"/>
      <c r="CTB238" s="15"/>
      <c r="CTC238" s="15"/>
      <c r="CTD238" s="15"/>
      <c r="CTE238" s="15"/>
      <c r="CTF238" s="15"/>
      <c r="CTG238" s="15"/>
      <c r="CTH238" s="15"/>
      <c r="CTI238" s="15"/>
      <c r="CTJ238" s="15"/>
      <c r="CTK238" s="15"/>
      <c r="CTL238" s="15"/>
      <c r="CTM238" s="15"/>
      <c r="CTN238" s="15"/>
      <c r="CTO238" s="15"/>
      <c r="CTP238" s="15"/>
      <c r="CTQ238" s="15"/>
      <c r="CTR238" s="15"/>
      <c r="CTS238" s="15"/>
      <c r="CTT238" s="15"/>
      <c r="CTU238" s="15"/>
      <c r="CTV238" s="15"/>
      <c r="CTW238" s="15"/>
      <c r="CTX238" s="15"/>
      <c r="CTY238" s="15"/>
      <c r="CTZ238" s="15"/>
      <c r="CUA238" s="15"/>
      <c r="CUB238" s="15"/>
      <c r="CUC238" s="15"/>
      <c r="CUD238" s="15"/>
      <c r="CUE238" s="15"/>
      <c r="CUF238" s="15"/>
      <c r="CUG238" s="15"/>
      <c r="CUH238" s="15"/>
      <c r="CUI238" s="15"/>
      <c r="CUJ238" s="15"/>
      <c r="CUK238" s="15"/>
      <c r="CUL238" s="15"/>
      <c r="CUM238" s="15"/>
      <c r="CUN238" s="15"/>
      <c r="CUO238" s="15"/>
      <c r="CUP238" s="15"/>
      <c r="CUQ238" s="15"/>
      <c r="CUR238" s="15"/>
      <c r="CUS238" s="15"/>
      <c r="CUT238" s="15"/>
      <c r="CUU238" s="15"/>
      <c r="CUV238" s="15"/>
      <c r="CUW238" s="15"/>
      <c r="CUX238" s="15"/>
      <c r="CUY238" s="15"/>
      <c r="CUZ238" s="15"/>
      <c r="CVA238" s="15"/>
      <c r="CVB238" s="15"/>
      <c r="CVC238" s="15"/>
      <c r="CVD238" s="15"/>
      <c r="CVE238" s="15"/>
      <c r="CVF238" s="15"/>
      <c r="CVG238" s="15"/>
      <c r="CVH238" s="15"/>
      <c r="CVI238" s="15"/>
      <c r="CVJ238" s="15"/>
      <c r="CVK238" s="15"/>
      <c r="CVL238" s="15"/>
      <c r="CVM238" s="15"/>
      <c r="CVN238" s="15"/>
      <c r="CVO238" s="15"/>
      <c r="CVP238" s="15"/>
      <c r="CVQ238" s="15"/>
      <c r="CVR238" s="15"/>
      <c r="CVS238" s="15"/>
      <c r="CVT238" s="15"/>
      <c r="CVU238" s="15"/>
      <c r="CVV238" s="15"/>
      <c r="CVW238" s="15"/>
      <c r="CVX238" s="15"/>
      <c r="CVY238" s="15"/>
      <c r="CVZ238" s="15"/>
      <c r="CWA238" s="15"/>
      <c r="CWB238" s="15"/>
      <c r="CWC238" s="15"/>
      <c r="CWD238" s="15"/>
      <c r="CWE238" s="15"/>
      <c r="CWF238" s="15"/>
      <c r="CWG238" s="15"/>
      <c r="CWH238" s="15"/>
      <c r="CWI238" s="15"/>
      <c r="CWJ238" s="15"/>
      <c r="CWK238" s="15"/>
      <c r="CWL238" s="15"/>
      <c r="CWM238" s="15"/>
      <c r="CWN238" s="15"/>
      <c r="CWO238" s="15"/>
      <c r="CWP238" s="15"/>
      <c r="CWQ238" s="15"/>
      <c r="CWR238" s="15"/>
      <c r="CWS238" s="15"/>
      <c r="CWT238" s="15"/>
      <c r="CWU238" s="15"/>
      <c r="CWV238" s="15"/>
      <c r="CWW238" s="15"/>
      <c r="CWX238" s="15"/>
      <c r="CWY238" s="15"/>
      <c r="CWZ238" s="15"/>
      <c r="CXA238" s="15"/>
      <c r="CXB238" s="15"/>
      <c r="CXC238" s="15"/>
      <c r="CXD238" s="15"/>
      <c r="CXE238" s="15"/>
      <c r="CXF238" s="15"/>
      <c r="CXG238" s="15"/>
      <c r="CXH238" s="15"/>
      <c r="CXI238" s="15"/>
      <c r="CXJ238" s="15"/>
      <c r="CXK238" s="15"/>
      <c r="CXL238" s="15"/>
      <c r="CXM238" s="15"/>
      <c r="CXN238" s="15"/>
      <c r="CXO238" s="15"/>
      <c r="CXP238" s="15"/>
      <c r="CXQ238" s="15"/>
      <c r="CXR238" s="15"/>
      <c r="CXS238" s="15"/>
      <c r="CXT238" s="15"/>
      <c r="CXU238" s="15"/>
      <c r="CXV238" s="15"/>
      <c r="CXW238" s="15"/>
      <c r="CXX238" s="15"/>
      <c r="CXY238" s="15"/>
      <c r="CXZ238" s="15"/>
      <c r="CYA238" s="15"/>
      <c r="CYB238" s="15"/>
      <c r="CYC238" s="15"/>
      <c r="CYD238" s="15"/>
      <c r="CYE238" s="15"/>
      <c r="CYF238" s="15"/>
      <c r="CYG238" s="15"/>
      <c r="CYH238" s="15"/>
      <c r="CYI238" s="15"/>
      <c r="CYJ238" s="15"/>
      <c r="CYK238" s="15"/>
      <c r="CYL238" s="15"/>
      <c r="CYM238" s="15"/>
      <c r="CYN238" s="15"/>
      <c r="CYO238" s="15"/>
      <c r="CYP238" s="15"/>
      <c r="CYQ238" s="15"/>
      <c r="CYR238" s="15"/>
      <c r="CYS238" s="15"/>
      <c r="CYT238" s="15"/>
      <c r="CYU238" s="15"/>
      <c r="CYV238" s="15"/>
      <c r="CYW238" s="15"/>
      <c r="CYX238" s="15"/>
      <c r="CYY238" s="15"/>
      <c r="CYZ238" s="15"/>
      <c r="CZA238" s="15"/>
      <c r="CZB238" s="15"/>
      <c r="CZC238" s="15"/>
      <c r="CZD238" s="15"/>
      <c r="CZE238" s="15"/>
      <c r="CZF238" s="15"/>
      <c r="CZG238" s="15"/>
      <c r="CZH238" s="15"/>
      <c r="CZI238" s="15"/>
      <c r="CZJ238" s="15"/>
      <c r="CZK238" s="15"/>
      <c r="CZL238" s="15"/>
      <c r="CZM238" s="15"/>
      <c r="CZN238" s="15"/>
      <c r="CZO238" s="15"/>
      <c r="CZP238" s="15"/>
      <c r="CZQ238" s="15"/>
      <c r="CZR238" s="15"/>
      <c r="CZS238" s="15"/>
      <c r="CZT238" s="15"/>
      <c r="CZU238" s="15"/>
      <c r="CZV238" s="15"/>
      <c r="CZW238" s="15"/>
      <c r="CZX238" s="15"/>
      <c r="CZY238" s="15"/>
      <c r="CZZ238" s="15"/>
      <c r="DAA238" s="15"/>
      <c r="DAB238" s="15"/>
      <c r="DAC238" s="15"/>
      <c r="DAD238" s="15"/>
      <c r="DAE238" s="15"/>
      <c r="DAF238" s="15"/>
      <c r="DAG238" s="15"/>
      <c r="DAH238" s="15"/>
      <c r="DAI238" s="15"/>
      <c r="DAJ238" s="15"/>
      <c r="DAK238" s="15"/>
      <c r="DAL238" s="15"/>
      <c r="DAM238" s="15"/>
      <c r="DAN238" s="15"/>
      <c r="DAO238" s="15"/>
      <c r="DAP238" s="15"/>
      <c r="DAQ238" s="15"/>
      <c r="DAR238" s="15"/>
      <c r="DAS238" s="15"/>
      <c r="DAT238" s="15"/>
      <c r="DAU238" s="15"/>
      <c r="DAV238" s="15"/>
      <c r="DAW238" s="15"/>
      <c r="DAX238" s="15"/>
      <c r="DAY238" s="15"/>
      <c r="DAZ238" s="15"/>
      <c r="DBA238" s="15"/>
      <c r="DBB238" s="15"/>
      <c r="DBC238" s="15"/>
      <c r="DBD238" s="15"/>
      <c r="DBE238" s="15"/>
      <c r="DBF238" s="15"/>
      <c r="DBG238" s="15"/>
      <c r="DBH238" s="15"/>
      <c r="DBI238" s="15"/>
      <c r="DBJ238" s="15"/>
      <c r="DBK238" s="15"/>
      <c r="DBL238" s="15"/>
      <c r="DBM238" s="15"/>
      <c r="DBN238" s="15"/>
      <c r="DBO238" s="15"/>
      <c r="DBP238" s="15"/>
      <c r="DBQ238" s="15"/>
      <c r="DBR238" s="15"/>
      <c r="DBS238" s="15"/>
      <c r="DBT238" s="15"/>
      <c r="DBU238" s="15"/>
      <c r="DBV238" s="15"/>
      <c r="DBW238" s="15"/>
      <c r="DBX238" s="15"/>
      <c r="DBY238" s="15"/>
      <c r="DBZ238" s="15"/>
      <c r="DCA238" s="15"/>
      <c r="DCB238" s="15"/>
      <c r="DCC238" s="15"/>
      <c r="DCD238" s="15"/>
      <c r="DCE238" s="15"/>
      <c r="DCF238" s="15"/>
      <c r="DCG238" s="15"/>
      <c r="DCH238" s="15"/>
      <c r="DCI238" s="15"/>
      <c r="DCJ238" s="15"/>
      <c r="DCK238" s="15"/>
      <c r="DCL238" s="15"/>
      <c r="DCM238" s="15"/>
      <c r="DCN238" s="15"/>
      <c r="DCO238" s="15"/>
      <c r="DCP238" s="15"/>
      <c r="DCQ238" s="15"/>
      <c r="DCR238" s="15"/>
      <c r="DCS238" s="15"/>
      <c r="DCT238" s="15"/>
      <c r="DCU238" s="15"/>
      <c r="DCV238" s="15"/>
      <c r="DCW238" s="15"/>
      <c r="DCX238" s="15"/>
      <c r="DCY238" s="15"/>
      <c r="DCZ238" s="15"/>
      <c r="DDA238" s="15"/>
      <c r="DDB238" s="15"/>
      <c r="DDC238" s="15"/>
      <c r="DDD238" s="15"/>
      <c r="DDE238" s="15"/>
      <c r="DDF238" s="15"/>
      <c r="DDG238" s="15"/>
      <c r="DDH238" s="15"/>
      <c r="DDI238" s="15"/>
      <c r="DDJ238" s="15"/>
      <c r="DDK238" s="15"/>
      <c r="DDL238" s="15"/>
      <c r="DDM238" s="15"/>
      <c r="DDN238" s="15"/>
      <c r="DDO238" s="15"/>
      <c r="DDP238" s="15"/>
      <c r="DDQ238" s="15"/>
      <c r="DDR238" s="15"/>
      <c r="DDS238" s="15"/>
      <c r="DDT238" s="15"/>
      <c r="DDU238" s="15"/>
      <c r="DDV238" s="15"/>
      <c r="DDW238" s="15"/>
      <c r="DDX238" s="15"/>
      <c r="DDY238" s="15"/>
      <c r="DDZ238" s="15"/>
      <c r="DEA238" s="15"/>
      <c r="DEB238" s="15"/>
      <c r="DEC238" s="15"/>
      <c r="DED238" s="15"/>
      <c r="DEE238" s="15"/>
      <c r="DEF238" s="15"/>
      <c r="DEG238" s="15"/>
      <c r="DEH238" s="15"/>
      <c r="DEI238" s="15"/>
      <c r="DEJ238" s="15"/>
      <c r="DEK238" s="15"/>
      <c r="DEL238" s="15"/>
      <c r="DEM238" s="15"/>
      <c r="DEN238" s="15"/>
      <c r="DEO238" s="15"/>
      <c r="DEP238" s="15"/>
      <c r="DEQ238" s="15"/>
      <c r="DER238" s="15"/>
      <c r="DES238" s="15"/>
      <c r="DET238" s="15"/>
      <c r="DEU238" s="15"/>
      <c r="DEV238" s="15"/>
      <c r="DEW238" s="15"/>
      <c r="DEX238" s="15"/>
      <c r="DEY238" s="15"/>
      <c r="DEZ238" s="15"/>
      <c r="DFA238" s="15"/>
      <c r="DFB238" s="15"/>
      <c r="DFC238" s="15"/>
      <c r="DFD238" s="15"/>
      <c r="DFE238" s="15"/>
      <c r="DFF238" s="15"/>
      <c r="DFG238" s="15"/>
      <c r="DFH238" s="15"/>
      <c r="DFI238" s="15"/>
      <c r="DFJ238" s="15"/>
      <c r="DFK238" s="15"/>
      <c r="DFL238" s="15"/>
      <c r="DFM238" s="15"/>
      <c r="DFN238" s="15"/>
      <c r="DFO238" s="15"/>
      <c r="DFP238" s="15"/>
      <c r="DFQ238" s="15"/>
      <c r="DFR238" s="15"/>
      <c r="DFS238" s="15"/>
      <c r="DFT238" s="15"/>
      <c r="DFU238" s="15"/>
      <c r="DFV238" s="15"/>
      <c r="DFW238" s="15"/>
      <c r="DFX238" s="15"/>
      <c r="DFY238" s="15"/>
      <c r="DFZ238" s="15"/>
      <c r="DGA238" s="15"/>
      <c r="DGB238" s="15"/>
      <c r="DGC238" s="15"/>
      <c r="DGD238" s="15"/>
      <c r="DGE238" s="15"/>
      <c r="DGF238" s="15"/>
      <c r="DGG238" s="15"/>
      <c r="DGH238" s="15"/>
      <c r="DGI238" s="15"/>
      <c r="DGJ238" s="15"/>
      <c r="DGK238" s="15"/>
      <c r="DGL238" s="15"/>
      <c r="DGM238" s="15"/>
      <c r="DGN238" s="15"/>
      <c r="DGO238" s="15"/>
      <c r="DGP238" s="15"/>
      <c r="DGQ238" s="15"/>
      <c r="DGR238" s="15"/>
      <c r="DGS238" s="15"/>
      <c r="DGT238" s="15"/>
      <c r="DGU238" s="15"/>
      <c r="DGV238" s="15"/>
      <c r="DGW238" s="15"/>
      <c r="DGX238" s="15"/>
      <c r="DGY238" s="15"/>
      <c r="DGZ238" s="15"/>
      <c r="DHA238" s="15"/>
      <c r="DHB238" s="15"/>
      <c r="DHC238" s="15"/>
      <c r="DHD238" s="15"/>
      <c r="DHE238" s="15"/>
      <c r="DHF238" s="15"/>
      <c r="DHG238" s="15"/>
      <c r="DHH238" s="15"/>
      <c r="DHI238" s="15"/>
      <c r="DHJ238" s="15"/>
      <c r="DHK238" s="15"/>
      <c r="DHL238" s="15"/>
      <c r="DHM238" s="15"/>
      <c r="DHN238" s="15"/>
      <c r="DHO238" s="15"/>
      <c r="DHP238" s="15"/>
      <c r="DHQ238" s="15"/>
      <c r="DHR238" s="15"/>
      <c r="DHS238" s="15"/>
      <c r="DHT238" s="15"/>
      <c r="DHU238" s="15"/>
      <c r="DHV238" s="15"/>
      <c r="DHW238" s="15"/>
      <c r="DHX238" s="15"/>
      <c r="DHY238" s="15"/>
      <c r="DHZ238" s="15"/>
      <c r="DIA238" s="15"/>
      <c r="DIB238" s="15"/>
      <c r="DIC238" s="15"/>
      <c r="DID238" s="15"/>
      <c r="DIE238" s="15"/>
      <c r="DIF238" s="15"/>
      <c r="DIG238" s="15"/>
      <c r="DIH238" s="15"/>
      <c r="DII238" s="15"/>
      <c r="DIJ238" s="15"/>
      <c r="DIK238" s="15"/>
      <c r="DIL238" s="15"/>
      <c r="DIM238" s="15"/>
      <c r="DIN238" s="15"/>
      <c r="DIO238" s="15"/>
      <c r="DIP238" s="15"/>
      <c r="DIQ238" s="15"/>
      <c r="DIR238" s="15"/>
      <c r="DIS238" s="15"/>
      <c r="DIT238" s="15"/>
      <c r="DIU238" s="15"/>
      <c r="DIV238" s="15"/>
      <c r="DIW238" s="15"/>
      <c r="DIX238" s="15"/>
      <c r="DIY238" s="15"/>
      <c r="DIZ238" s="15"/>
      <c r="DJA238" s="15"/>
      <c r="DJB238" s="15"/>
      <c r="DJC238" s="15"/>
      <c r="DJD238" s="15"/>
      <c r="DJE238" s="15"/>
      <c r="DJF238" s="15"/>
      <c r="DJG238" s="15"/>
      <c r="DJH238" s="15"/>
      <c r="DJI238" s="15"/>
      <c r="DJJ238" s="15"/>
      <c r="DJK238" s="15"/>
      <c r="DJL238" s="15"/>
      <c r="DJM238" s="15"/>
      <c r="DJN238" s="15"/>
      <c r="DJO238" s="15"/>
      <c r="DJP238" s="15"/>
      <c r="DJQ238" s="15"/>
      <c r="DJR238" s="15"/>
      <c r="DJS238" s="15"/>
      <c r="DJT238" s="15"/>
      <c r="DJU238" s="15"/>
      <c r="DJV238" s="15"/>
      <c r="DJW238" s="15"/>
      <c r="DJX238" s="15"/>
      <c r="DJY238" s="15"/>
      <c r="DJZ238" s="15"/>
      <c r="DKA238" s="15"/>
      <c r="DKB238" s="15"/>
      <c r="DKC238" s="15"/>
      <c r="DKD238" s="15"/>
      <c r="DKE238" s="15"/>
      <c r="DKF238" s="15"/>
      <c r="DKG238" s="15"/>
      <c r="DKH238" s="15"/>
      <c r="DKI238" s="15"/>
      <c r="DKJ238" s="15"/>
      <c r="DKK238" s="15"/>
      <c r="DKL238" s="15"/>
      <c r="DKM238" s="15"/>
      <c r="DKN238" s="15"/>
      <c r="DKO238" s="15"/>
      <c r="DKP238" s="15"/>
      <c r="DKQ238" s="15"/>
      <c r="DKR238" s="15"/>
      <c r="DKS238" s="15"/>
      <c r="DKT238" s="15"/>
      <c r="DKU238" s="15"/>
      <c r="DKV238" s="15"/>
      <c r="DKW238" s="15"/>
      <c r="DKX238" s="15"/>
      <c r="DKY238" s="15"/>
      <c r="DKZ238" s="15"/>
      <c r="DLA238" s="15"/>
      <c r="DLB238" s="15"/>
      <c r="DLC238" s="15"/>
      <c r="DLD238" s="15"/>
      <c r="DLE238" s="15"/>
      <c r="DLF238" s="15"/>
      <c r="DLG238" s="15"/>
      <c r="DLH238" s="15"/>
      <c r="DLI238" s="15"/>
      <c r="DLJ238" s="15"/>
      <c r="DLK238" s="15"/>
      <c r="DLL238" s="15"/>
      <c r="DLM238" s="15"/>
      <c r="DLN238" s="15"/>
      <c r="DLO238" s="15"/>
      <c r="DLP238" s="15"/>
      <c r="DLQ238" s="15"/>
      <c r="DLR238" s="15"/>
      <c r="DLS238" s="15"/>
      <c r="DLT238" s="15"/>
      <c r="DLU238" s="15"/>
      <c r="DLV238" s="15"/>
      <c r="DLW238" s="15"/>
      <c r="DLX238" s="15"/>
      <c r="DLY238" s="15"/>
      <c r="DLZ238" s="15"/>
      <c r="DMA238" s="15"/>
      <c r="DMB238" s="15"/>
      <c r="DMC238" s="15"/>
      <c r="DMD238" s="15"/>
      <c r="DME238" s="15"/>
      <c r="DMF238" s="15"/>
      <c r="DMG238" s="15"/>
      <c r="DMH238" s="15"/>
      <c r="DMI238" s="15"/>
      <c r="DMJ238" s="15"/>
      <c r="DMK238" s="15"/>
      <c r="DML238" s="15"/>
      <c r="DMM238" s="15"/>
      <c r="DMN238" s="15"/>
      <c r="DMO238" s="15"/>
      <c r="DMP238" s="15"/>
      <c r="DMQ238" s="15"/>
      <c r="DMR238" s="15"/>
      <c r="DMS238" s="15"/>
      <c r="DMT238" s="15"/>
      <c r="DMU238" s="15"/>
      <c r="DMV238" s="15"/>
      <c r="DMW238" s="15"/>
      <c r="DMX238" s="15"/>
      <c r="DMY238" s="15"/>
      <c r="DMZ238" s="15"/>
      <c r="DNA238" s="15"/>
      <c r="DNB238" s="15"/>
      <c r="DNC238" s="15"/>
      <c r="DND238" s="15"/>
      <c r="DNE238" s="15"/>
      <c r="DNF238" s="15"/>
      <c r="DNG238" s="15"/>
      <c r="DNH238" s="15"/>
      <c r="DNI238" s="15"/>
      <c r="DNJ238" s="15"/>
      <c r="DNK238" s="15"/>
      <c r="DNL238" s="15"/>
      <c r="DNM238" s="15"/>
      <c r="DNN238" s="15"/>
      <c r="DNO238" s="15"/>
      <c r="DNP238" s="15"/>
      <c r="DNQ238" s="15"/>
      <c r="DNR238" s="15"/>
      <c r="DNS238" s="15"/>
      <c r="DNT238" s="15"/>
      <c r="DNU238" s="15"/>
      <c r="DNV238" s="15"/>
      <c r="DNW238" s="15"/>
      <c r="DNX238" s="15"/>
      <c r="DNY238" s="15"/>
      <c r="DNZ238" s="15"/>
      <c r="DOA238" s="15"/>
      <c r="DOB238" s="15"/>
      <c r="DOC238" s="15"/>
      <c r="DOD238" s="15"/>
      <c r="DOE238" s="15"/>
      <c r="DOF238" s="15"/>
      <c r="DOG238" s="15"/>
      <c r="DOH238" s="15"/>
      <c r="DOI238" s="15"/>
      <c r="DOJ238" s="15"/>
      <c r="DOK238" s="15"/>
      <c r="DOL238" s="15"/>
      <c r="DOM238" s="15"/>
      <c r="DON238" s="15"/>
      <c r="DOO238" s="15"/>
      <c r="DOP238" s="15"/>
      <c r="DOQ238" s="15"/>
      <c r="DOR238" s="15"/>
      <c r="DOS238" s="15"/>
      <c r="DOT238" s="15"/>
      <c r="DOU238" s="15"/>
      <c r="DOV238" s="15"/>
      <c r="DOW238" s="15"/>
      <c r="DOX238" s="15"/>
      <c r="DOY238" s="15"/>
      <c r="DOZ238" s="15"/>
      <c r="DPA238" s="15"/>
      <c r="DPB238" s="15"/>
      <c r="DPC238" s="15"/>
      <c r="DPD238" s="15"/>
      <c r="DPE238" s="15"/>
      <c r="DPF238" s="15"/>
      <c r="DPG238" s="15"/>
      <c r="DPH238" s="15"/>
      <c r="DPI238" s="15"/>
      <c r="DPJ238" s="15"/>
      <c r="DPK238" s="15"/>
      <c r="DPL238" s="15"/>
      <c r="DPM238" s="15"/>
      <c r="DPN238" s="15"/>
      <c r="DPO238" s="15"/>
      <c r="DPP238" s="15"/>
      <c r="DPQ238" s="15"/>
      <c r="DPR238" s="15"/>
      <c r="DPS238" s="15"/>
      <c r="DPT238" s="15"/>
      <c r="DPU238" s="15"/>
      <c r="DPV238" s="15"/>
      <c r="DPW238" s="15"/>
      <c r="DPX238" s="15"/>
      <c r="DPY238" s="15"/>
      <c r="DPZ238" s="15"/>
      <c r="DQA238" s="15"/>
      <c r="DQB238" s="15"/>
      <c r="DQC238" s="15"/>
      <c r="DQD238" s="15"/>
      <c r="DQE238" s="15"/>
      <c r="DQF238" s="15"/>
      <c r="DQG238" s="15"/>
      <c r="DQH238" s="15"/>
      <c r="DQI238" s="15"/>
      <c r="DQJ238" s="15"/>
      <c r="DQK238" s="15"/>
      <c r="DQL238" s="15"/>
      <c r="DQM238" s="15"/>
      <c r="DQN238" s="15"/>
      <c r="DQO238" s="15"/>
      <c r="DQP238" s="15"/>
      <c r="DQQ238" s="15"/>
      <c r="DQR238" s="15"/>
      <c r="DQS238" s="15"/>
      <c r="DQT238" s="15"/>
      <c r="DQU238" s="15"/>
      <c r="DQV238" s="15"/>
      <c r="DQW238" s="15"/>
      <c r="DQX238" s="15"/>
      <c r="DQY238" s="15"/>
      <c r="DQZ238" s="15"/>
      <c r="DRA238" s="15"/>
      <c r="DRB238" s="15"/>
      <c r="DRC238" s="15"/>
      <c r="DRD238" s="15"/>
      <c r="DRE238" s="15"/>
      <c r="DRF238" s="15"/>
      <c r="DRG238" s="15"/>
      <c r="DRH238" s="15"/>
      <c r="DRI238" s="15"/>
      <c r="DRJ238" s="15"/>
      <c r="DRK238" s="15"/>
      <c r="DRL238" s="15"/>
      <c r="DRM238" s="15"/>
      <c r="DRN238" s="15"/>
      <c r="DRO238" s="15"/>
      <c r="DRP238" s="15"/>
      <c r="DRQ238" s="15"/>
      <c r="DRR238" s="15"/>
      <c r="DRS238" s="15"/>
      <c r="DRT238" s="15"/>
      <c r="DRU238" s="15"/>
      <c r="DRV238" s="15"/>
      <c r="DRW238" s="15"/>
      <c r="DRX238" s="15"/>
      <c r="DRY238" s="15"/>
      <c r="DRZ238" s="15"/>
      <c r="DSA238" s="15"/>
      <c r="DSB238" s="15"/>
      <c r="DSC238" s="15"/>
      <c r="DSD238" s="15"/>
      <c r="DSE238" s="15"/>
      <c r="DSF238" s="15"/>
      <c r="DSG238" s="15"/>
      <c r="DSH238" s="15"/>
      <c r="DSI238" s="15"/>
      <c r="DSJ238" s="15"/>
      <c r="DSK238" s="15"/>
      <c r="DSL238" s="15"/>
      <c r="DSM238" s="15"/>
      <c r="DSN238" s="15"/>
      <c r="DSO238" s="15"/>
      <c r="DSP238" s="15"/>
      <c r="DSQ238" s="15"/>
      <c r="DSR238" s="15"/>
      <c r="DSS238" s="15"/>
      <c r="DST238" s="15"/>
      <c r="DSU238" s="15"/>
      <c r="DSV238" s="15"/>
      <c r="DSW238" s="15"/>
      <c r="DSX238" s="15"/>
      <c r="DSY238" s="15"/>
      <c r="DSZ238" s="15"/>
      <c r="DTA238" s="15"/>
      <c r="DTB238" s="15"/>
      <c r="DTC238" s="15"/>
      <c r="DTD238" s="15"/>
      <c r="DTE238" s="15"/>
      <c r="DTF238" s="15"/>
      <c r="DTG238" s="15"/>
      <c r="DTH238" s="15"/>
      <c r="DTI238" s="15"/>
      <c r="DTJ238" s="15"/>
      <c r="DTK238" s="15"/>
      <c r="DTL238" s="15"/>
      <c r="DTM238" s="15"/>
      <c r="DTN238" s="15"/>
      <c r="DTO238" s="15"/>
      <c r="DTP238" s="15"/>
      <c r="DTQ238" s="15"/>
      <c r="DTR238" s="15"/>
      <c r="DTS238" s="15"/>
      <c r="DTT238" s="15"/>
      <c r="DTU238" s="15"/>
      <c r="DTV238" s="15"/>
      <c r="DTW238" s="15"/>
      <c r="DTX238" s="15"/>
      <c r="DTY238" s="15"/>
      <c r="DTZ238" s="15"/>
      <c r="DUA238" s="15"/>
      <c r="DUB238" s="15"/>
      <c r="DUC238" s="15"/>
      <c r="DUD238" s="15"/>
      <c r="DUE238" s="15"/>
      <c r="DUF238" s="15"/>
      <c r="DUG238" s="15"/>
      <c r="DUH238" s="15"/>
      <c r="DUI238" s="15"/>
      <c r="DUJ238" s="15"/>
      <c r="DUK238" s="15"/>
      <c r="DUL238" s="15"/>
      <c r="DUM238" s="15"/>
      <c r="DUN238" s="15"/>
      <c r="DUO238" s="15"/>
      <c r="DUP238" s="15"/>
      <c r="DUQ238" s="15"/>
      <c r="DUR238" s="15"/>
      <c r="DUS238" s="15"/>
      <c r="DUT238" s="15"/>
      <c r="DUU238" s="15"/>
      <c r="DUV238" s="15"/>
      <c r="DUW238" s="15"/>
      <c r="DUX238" s="15"/>
      <c r="DUY238" s="15"/>
      <c r="DUZ238" s="15"/>
      <c r="DVA238" s="15"/>
      <c r="DVB238" s="15"/>
      <c r="DVC238" s="15"/>
      <c r="DVD238" s="15"/>
      <c r="DVE238" s="15"/>
      <c r="DVF238" s="15"/>
      <c r="DVG238" s="15"/>
      <c r="DVH238" s="15"/>
      <c r="DVI238" s="15"/>
      <c r="DVJ238" s="15"/>
      <c r="DVK238" s="15"/>
      <c r="DVL238" s="15"/>
      <c r="DVM238" s="15"/>
      <c r="DVN238" s="15"/>
      <c r="DVO238" s="15"/>
      <c r="DVP238" s="15"/>
      <c r="DVQ238" s="15"/>
      <c r="DVR238" s="15"/>
      <c r="DVS238" s="15"/>
      <c r="DVT238" s="15"/>
      <c r="DVU238" s="15"/>
      <c r="DVV238" s="15"/>
      <c r="DVW238" s="15"/>
      <c r="DVX238" s="15"/>
      <c r="DVY238" s="15"/>
      <c r="DVZ238" s="15"/>
      <c r="DWA238" s="15"/>
      <c r="DWB238" s="15"/>
      <c r="DWC238" s="15"/>
      <c r="DWD238" s="15"/>
      <c r="DWE238" s="15"/>
      <c r="DWF238" s="15"/>
      <c r="DWG238" s="15"/>
      <c r="DWH238" s="15"/>
      <c r="DWI238" s="15"/>
      <c r="DWJ238" s="15"/>
      <c r="DWK238" s="15"/>
      <c r="DWL238" s="15"/>
      <c r="DWM238" s="15"/>
      <c r="DWN238" s="15"/>
      <c r="DWO238" s="15"/>
      <c r="DWP238" s="15"/>
      <c r="DWQ238" s="15"/>
      <c r="DWR238" s="15"/>
      <c r="DWS238" s="15"/>
      <c r="DWT238" s="15"/>
      <c r="DWU238" s="15"/>
      <c r="DWV238" s="15"/>
      <c r="DWW238" s="15"/>
      <c r="DWX238" s="15"/>
      <c r="DWY238" s="15"/>
      <c r="DWZ238" s="15"/>
      <c r="DXA238" s="15"/>
      <c r="DXB238" s="15"/>
      <c r="DXC238" s="15"/>
      <c r="DXD238" s="15"/>
      <c r="DXE238" s="15"/>
      <c r="DXF238" s="15"/>
      <c r="DXG238" s="15"/>
      <c r="DXH238" s="15"/>
      <c r="DXI238" s="15"/>
      <c r="DXJ238" s="15"/>
      <c r="DXK238" s="15"/>
      <c r="DXL238" s="15"/>
      <c r="DXM238" s="15"/>
      <c r="DXN238" s="15"/>
      <c r="DXO238" s="15"/>
      <c r="DXP238" s="15"/>
      <c r="DXQ238" s="15"/>
      <c r="DXR238" s="15"/>
      <c r="DXS238" s="15"/>
      <c r="DXT238" s="15"/>
      <c r="DXU238" s="15"/>
      <c r="DXV238" s="15"/>
      <c r="DXW238" s="15"/>
      <c r="DXX238" s="15"/>
      <c r="DXY238" s="15"/>
      <c r="DXZ238" s="15"/>
      <c r="DYA238" s="15"/>
      <c r="DYB238" s="15"/>
      <c r="DYC238" s="15"/>
      <c r="DYD238" s="15"/>
      <c r="DYE238" s="15"/>
      <c r="DYF238" s="15"/>
      <c r="DYG238" s="15"/>
      <c r="DYH238" s="15"/>
      <c r="DYI238" s="15"/>
      <c r="DYJ238" s="15"/>
      <c r="DYK238" s="15"/>
      <c r="DYL238" s="15"/>
      <c r="DYM238" s="15"/>
      <c r="DYN238" s="15"/>
      <c r="DYO238" s="15"/>
      <c r="DYP238" s="15"/>
      <c r="DYQ238" s="15"/>
      <c r="DYR238" s="15"/>
      <c r="DYS238" s="15"/>
      <c r="DYT238" s="15"/>
      <c r="DYU238" s="15"/>
      <c r="DYV238" s="15"/>
      <c r="DYW238" s="15"/>
      <c r="DYX238" s="15"/>
      <c r="DYY238" s="15"/>
      <c r="DYZ238" s="15"/>
      <c r="DZA238" s="15"/>
      <c r="DZB238" s="15"/>
      <c r="DZC238" s="15"/>
      <c r="DZD238" s="15"/>
      <c r="DZE238" s="15"/>
      <c r="DZF238" s="15"/>
      <c r="DZG238" s="15"/>
      <c r="DZH238" s="15"/>
      <c r="DZI238" s="15"/>
      <c r="DZJ238" s="15"/>
      <c r="DZK238" s="15"/>
      <c r="DZL238" s="15"/>
      <c r="DZM238" s="15"/>
      <c r="DZN238" s="15"/>
      <c r="DZO238" s="15"/>
      <c r="DZP238" s="15"/>
      <c r="DZQ238" s="15"/>
      <c r="DZR238" s="15"/>
      <c r="DZS238" s="15"/>
      <c r="DZT238" s="15"/>
      <c r="DZU238" s="15"/>
      <c r="DZV238" s="15"/>
      <c r="DZW238" s="15"/>
      <c r="DZX238" s="15"/>
      <c r="DZY238" s="15"/>
      <c r="DZZ238" s="15"/>
      <c r="EAA238" s="15"/>
      <c r="EAB238" s="15"/>
      <c r="EAC238" s="15"/>
      <c r="EAD238" s="15"/>
      <c r="EAE238" s="15"/>
      <c r="EAF238" s="15"/>
      <c r="EAG238" s="15"/>
      <c r="EAH238" s="15"/>
      <c r="EAI238" s="15"/>
      <c r="EAJ238" s="15"/>
      <c r="EAK238" s="15"/>
      <c r="EAL238" s="15"/>
      <c r="EAM238" s="15"/>
      <c r="EAN238" s="15"/>
      <c r="EAO238" s="15"/>
      <c r="EAP238" s="15"/>
      <c r="EAQ238" s="15"/>
      <c r="EAR238" s="15"/>
      <c r="EAS238" s="15"/>
      <c r="EAT238" s="15"/>
      <c r="EAU238" s="15"/>
      <c r="EAV238" s="15"/>
      <c r="EAW238" s="15"/>
      <c r="EAX238" s="15"/>
      <c r="EAY238" s="15"/>
      <c r="EAZ238" s="15"/>
      <c r="EBA238" s="15"/>
      <c r="EBB238" s="15"/>
      <c r="EBC238" s="15"/>
      <c r="EBD238" s="15"/>
      <c r="EBE238" s="15"/>
      <c r="EBF238" s="15"/>
      <c r="EBG238" s="15"/>
      <c r="EBH238" s="15"/>
      <c r="EBI238" s="15"/>
      <c r="EBJ238" s="15"/>
      <c r="EBK238" s="15"/>
      <c r="EBL238" s="15"/>
      <c r="EBM238" s="15"/>
      <c r="EBN238" s="15"/>
      <c r="EBO238" s="15"/>
      <c r="EBP238" s="15"/>
      <c r="EBQ238" s="15"/>
      <c r="EBR238" s="15"/>
      <c r="EBS238" s="15"/>
      <c r="EBT238" s="15"/>
      <c r="EBU238" s="15"/>
      <c r="EBV238" s="15"/>
      <c r="EBW238" s="15"/>
      <c r="EBX238" s="15"/>
      <c r="EBY238" s="15"/>
      <c r="EBZ238" s="15"/>
      <c r="ECA238" s="15"/>
      <c r="ECB238" s="15"/>
      <c r="ECC238" s="15"/>
      <c r="ECD238" s="15"/>
      <c r="ECE238" s="15"/>
      <c r="ECF238" s="15"/>
      <c r="ECG238" s="15"/>
      <c r="ECH238" s="15"/>
      <c r="ECI238" s="15"/>
      <c r="ECJ238" s="15"/>
      <c r="ECK238" s="15"/>
      <c r="ECL238" s="15"/>
      <c r="ECM238" s="15"/>
      <c r="ECN238" s="15"/>
      <c r="ECO238" s="15"/>
      <c r="ECP238" s="15"/>
      <c r="ECQ238" s="15"/>
      <c r="ECR238" s="15"/>
      <c r="ECS238" s="15"/>
      <c r="ECT238" s="15"/>
      <c r="ECU238" s="15"/>
      <c r="ECV238" s="15"/>
      <c r="ECW238" s="15"/>
      <c r="ECX238" s="15"/>
      <c r="ECY238" s="15"/>
      <c r="ECZ238" s="15"/>
      <c r="EDA238" s="15"/>
      <c r="EDB238" s="15"/>
      <c r="EDC238" s="15"/>
      <c r="EDD238" s="15"/>
      <c r="EDE238" s="15"/>
      <c r="EDF238" s="15"/>
      <c r="EDG238" s="15"/>
      <c r="EDH238" s="15"/>
      <c r="EDI238" s="15"/>
      <c r="EDJ238" s="15"/>
      <c r="EDK238" s="15"/>
      <c r="EDL238" s="15"/>
      <c r="EDM238" s="15"/>
      <c r="EDN238" s="15"/>
      <c r="EDO238" s="15"/>
      <c r="EDP238" s="15"/>
      <c r="EDQ238" s="15"/>
      <c r="EDR238" s="15"/>
      <c r="EDS238" s="15"/>
      <c r="EDT238" s="15"/>
      <c r="EDU238" s="15"/>
      <c r="EDV238" s="15"/>
      <c r="EDW238" s="15"/>
      <c r="EDX238" s="15"/>
      <c r="EDY238" s="15"/>
      <c r="EDZ238" s="15"/>
      <c r="EEA238" s="15"/>
      <c r="EEB238" s="15"/>
      <c r="EEC238" s="15"/>
      <c r="EED238" s="15"/>
      <c r="EEE238" s="15"/>
      <c r="EEF238" s="15"/>
      <c r="EEG238" s="15"/>
      <c r="EEH238" s="15"/>
      <c r="EEI238" s="15"/>
      <c r="EEJ238" s="15"/>
      <c r="EEK238" s="15"/>
      <c r="EEL238" s="15"/>
      <c r="EEM238" s="15"/>
      <c r="EEN238" s="15"/>
      <c r="EEO238" s="15"/>
      <c r="EEP238" s="15"/>
      <c r="EEQ238" s="15"/>
      <c r="EER238" s="15"/>
      <c r="EES238" s="15"/>
      <c r="EET238" s="15"/>
      <c r="EEU238" s="15"/>
      <c r="EEV238" s="15"/>
      <c r="EEW238" s="15"/>
      <c r="EEX238" s="15"/>
      <c r="EEY238" s="15"/>
      <c r="EEZ238" s="15"/>
      <c r="EFA238" s="15"/>
      <c r="EFB238" s="15"/>
      <c r="EFC238" s="15"/>
      <c r="EFD238" s="15"/>
      <c r="EFE238" s="15"/>
      <c r="EFF238" s="15"/>
      <c r="EFG238" s="15"/>
      <c r="EFH238" s="15"/>
      <c r="EFI238" s="15"/>
      <c r="EFJ238" s="15"/>
      <c r="EFK238" s="15"/>
      <c r="EFL238" s="15"/>
      <c r="EFM238" s="15"/>
      <c r="EFN238" s="15"/>
      <c r="EFO238" s="15"/>
      <c r="EFP238" s="15"/>
      <c r="EFQ238" s="15"/>
      <c r="EFR238" s="15"/>
      <c r="EFS238" s="15"/>
      <c r="EFT238" s="15"/>
      <c r="EFU238" s="15"/>
      <c r="EFV238" s="15"/>
      <c r="EFW238" s="15"/>
      <c r="EFX238" s="15"/>
      <c r="EFY238" s="15"/>
      <c r="EFZ238" s="15"/>
      <c r="EGA238" s="15"/>
      <c r="EGB238" s="15"/>
      <c r="EGC238" s="15"/>
      <c r="EGD238" s="15"/>
      <c r="EGE238" s="15"/>
      <c r="EGF238" s="15"/>
      <c r="EGG238" s="15"/>
      <c r="EGH238" s="15"/>
      <c r="EGI238" s="15"/>
      <c r="EGJ238" s="15"/>
      <c r="EGK238" s="15"/>
      <c r="EGL238" s="15"/>
      <c r="EGM238" s="15"/>
      <c r="EGN238" s="15"/>
      <c r="EGO238" s="15"/>
      <c r="EGP238" s="15"/>
      <c r="EGQ238" s="15"/>
      <c r="EGR238" s="15"/>
      <c r="EGS238" s="15"/>
      <c r="EGT238" s="15"/>
      <c r="EGU238" s="15"/>
      <c r="EGV238" s="15"/>
      <c r="EGW238" s="15"/>
      <c r="EGX238" s="15"/>
      <c r="EGY238" s="15"/>
      <c r="EGZ238" s="15"/>
      <c r="EHA238" s="15"/>
      <c r="EHB238" s="15"/>
      <c r="EHC238" s="15"/>
      <c r="EHD238" s="15"/>
      <c r="EHE238" s="15"/>
      <c r="EHF238" s="15"/>
      <c r="EHG238" s="15"/>
      <c r="EHH238" s="15"/>
      <c r="EHI238" s="15"/>
      <c r="EHJ238" s="15"/>
      <c r="EHK238" s="15"/>
      <c r="EHL238" s="15"/>
      <c r="EHM238" s="15"/>
      <c r="EHN238" s="15"/>
      <c r="EHO238" s="15"/>
      <c r="EHP238" s="15"/>
      <c r="EHQ238" s="15"/>
      <c r="EHR238" s="15"/>
      <c r="EHS238" s="15"/>
      <c r="EHT238" s="15"/>
      <c r="EHU238" s="15"/>
      <c r="EHV238" s="15"/>
      <c r="EHW238" s="15"/>
      <c r="EHX238" s="15"/>
      <c r="EHY238" s="15"/>
      <c r="EHZ238" s="15"/>
      <c r="EIA238" s="15"/>
      <c r="EIB238" s="15"/>
      <c r="EIC238" s="15"/>
      <c r="EID238" s="15"/>
      <c r="EIE238" s="15"/>
      <c r="EIF238" s="15"/>
      <c r="EIG238" s="15"/>
      <c r="EIH238" s="15"/>
      <c r="EII238" s="15"/>
      <c r="EIJ238" s="15"/>
      <c r="EIK238" s="15"/>
      <c r="EIL238" s="15"/>
      <c r="EIM238" s="15"/>
      <c r="EIN238" s="15"/>
      <c r="EIO238" s="15"/>
      <c r="EIP238" s="15"/>
      <c r="EIQ238" s="15"/>
      <c r="EIR238" s="15"/>
      <c r="EIS238" s="15"/>
      <c r="EIT238" s="15"/>
      <c r="EIU238" s="15"/>
      <c r="EIV238" s="15"/>
      <c r="EIW238" s="15"/>
      <c r="EIX238" s="15"/>
      <c r="EIY238" s="15"/>
      <c r="EIZ238" s="15"/>
      <c r="EJA238" s="15"/>
      <c r="EJB238" s="15"/>
      <c r="EJC238" s="15"/>
      <c r="EJD238" s="15"/>
      <c r="EJE238" s="15"/>
      <c r="EJF238" s="15"/>
      <c r="EJG238" s="15"/>
      <c r="EJH238" s="15"/>
      <c r="EJI238" s="15"/>
      <c r="EJJ238" s="15"/>
      <c r="EJK238" s="15"/>
      <c r="EJL238" s="15"/>
      <c r="EJM238" s="15"/>
      <c r="EJN238" s="15"/>
      <c r="EJO238" s="15"/>
      <c r="EJP238" s="15"/>
      <c r="EJQ238" s="15"/>
      <c r="EJR238" s="15"/>
      <c r="EJS238" s="15"/>
      <c r="EJT238" s="15"/>
      <c r="EJU238" s="15"/>
      <c r="EJV238" s="15"/>
      <c r="EJW238" s="15"/>
      <c r="EJX238" s="15"/>
      <c r="EJY238" s="15"/>
      <c r="EJZ238" s="15"/>
      <c r="EKA238" s="15"/>
      <c r="EKB238" s="15"/>
      <c r="EKC238" s="15"/>
      <c r="EKD238" s="15"/>
      <c r="EKE238" s="15"/>
      <c r="EKF238" s="15"/>
      <c r="EKG238" s="15"/>
      <c r="EKH238" s="15"/>
      <c r="EKI238" s="15"/>
      <c r="EKJ238" s="15"/>
      <c r="EKK238" s="15"/>
      <c r="EKL238" s="15"/>
      <c r="EKM238" s="15"/>
      <c r="EKN238" s="15"/>
      <c r="EKO238" s="15"/>
      <c r="EKP238" s="15"/>
      <c r="EKQ238" s="15"/>
      <c r="EKR238" s="15"/>
      <c r="EKS238" s="15"/>
      <c r="EKT238" s="15"/>
      <c r="EKU238" s="15"/>
      <c r="EKV238" s="15"/>
      <c r="EKW238" s="15"/>
      <c r="EKX238" s="15"/>
      <c r="EKY238" s="15"/>
      <c r="EKZ238" s="15"/>
      <c r="ELA238" s="15"/>
      <c r="ELB238" s="15"/>
      <c r="ELC238" s="15"/>
      <c r="ELD238" s="15"/>
      <c r="ELE238" s="15"/>
      <c r="ELF238" s="15"/>
      <c r="ELG238" s="15"/>
      <c r="ELH238" s="15"/>
      <c r="ELI238" s="15"/>
      <c r="ELJ238" s="15"/>
      <c r="ELK238" s="15"/>
      <c r="ELL238" s="15"/>
      <c r="ELM238" s="15"/>
      <c r="ELN238" s="15"/>
      <c r="ELO238" s="15"/>
      <c r="ELP238" s="15"/>
      <c r="ELQ238" s="15"/>
      <c r="ELR238" s="15"/>
      <c r="ELS238" s="15"/>
      <c r="ELT238" s="15"/>
      <c r="ELU238" s="15"/>
      <c r="ELV238" s="15"/>
      <c r="ELW238" s="15"/>
      <c r="ELX238" s="15"/>
      <c r="ELY238" s="15"/>
      <c r="ELZ238" s="15"/>
      <c r="EMA238" s="15"/>
      <c r="EMB238" s="15"/>
      <c r="EMC238" s="15"/>
      <c r="EMD238" s="15"/>
      <c r="EME238" s="15"/>
      <c r="EMF238" s="15"/>
      <c r="EMG238" s="15"/>
      <c r="EMH238" s="15"/>
      <c r="EMI238" s="15"/>
      <c r="EMJ238" s="15"/>
      <c r="EMK238" s="15"/>
      <c r="EML238" s="15"/>
      <c r="EMM238" s="15"/>
      <c r="EMN238" s="15"/>
      <c r="EMO238" s="15"/>
      <c r="EMP238" s="15"/>
      <c r="EMQ238" s="15"/>
      <c r="EMR238" s="15"/>
      <c r="EMS238" s="15"/>
      <c r="EMT238" s="15"/>
      <c r="EMU238" s="15"/>
      <c r="EMV238" s="15"/>
      <c r="EMW238" s="15"/>
      <c r="EMX238" s="15"/>
      <c r="EMY238" s="15"/>
      <c r="EMZ238" s="15"/>
      <c r="ENA238" s="15"/>
      <c r="ENB238" s="15"/>
      <c r="ENC238" s="15"/>
      <c r="END238" s="15"/>
      <c r="ENE238" s="15"/>
      <c r="ENF238" s="15"/>
      <c r="ENG238" s="15"/>
      <c r="ENH238" s="15"/>
      <c r="ENI238" s="15"/>
      <c r="ENJ238" s="15"/>
      <c r="ENK238" s="15"/>
      <c r="ENL238" s="15"/>
      <c r="ENM238" s="15"/>
      <c r="ENN238" s="15"/>
      <c r="ENO238" s="15"/>
      <c r="ENP238" s="15"/>
      <c r="ENQ238" s="15"/>
      <c r="ENR238" s="15"/>
      <c r="ENS238" s="15"/>
      <c r="ENT238" s="15"/>
      <c r="ENU238" s="15"/>
      <c r="ENV238" s="15"/>
      <c r="ENW238" s="15"/>
      <c r="ENX238" s="15"/>
      <c r="ENY238" s="15"/>
      <c r="ENZ238" s="15"/>
      <c r="EOA238" s="15"/>
      <c r="EOB238" s="15"/>
      <c r="EOC238" s="15"/>
      <c r="EOD238" s="15"/>
      <c r="EOE238" s="15"/>
      <c r="EOF238" s="15"/>
      <c r="EOG238" s="15"/>
      <c r="EOH238" s="15"/>
      <c r="EOI238" s="15"/>
      <c r="EOJ238" s="15"/>
      <c r="EOK238" s="15"/>
      <c r="EOL238" s="15"/>
      <c r="EOM238" s="15"/>
      <c r="EON238" s="15"/>
      <c r="EOO238" s="15"/>
      <c r="EOP238" s="15"/>
      <c r="EOQ238" s="15"/>
      <c r="EOR238" s="15"/>
      <c r="EOS238" s="15"/>
      <c r="EOT238" s="15"/>
      <c r="EOU238" s="15"/>
      <c r="EOV238" s="15"/>
      <c r="EOW238" s="15"/>
      <c r="EOX238" s="15"/>
      <c r="EOY238" s="15"/>
      <c r="EOZ238" s="15"/>
      <c r="EPA238" s="15"/>
      <c r="EPB238" s="15"/>
      <c r="EPC238" s="15"/>
      <c r="EPD238" s="15"/>
      <c r="EPE238" s="15"/>
      <c r="EPF238" s="15"/>
      <c r="EPG238" s="15"/>
      <c r="EPH238" s="15"/>
      <c r="EPI238" s="15"/>
      <c r="EPJ238" s="15"/>
      <c r="EPK238" s="15"/>
      <c r="EPL238" s="15"/>
      <c r="EPM238" s="15"/>
      <c r="EPN238" s="15"/>
      <c r="EPO238" s="15"/>
      <c r="EPP238" s="15"/>
      <c r="EPQ238" s="15"/>
      <c r="EPR238" s="15"/>
      <c r="EPS238" s="15"/>
      <c r="EPT238" s="15"/>
      <c r="EPU238" s="15"/>
      <c r="EPV238" s="15"/>
      <c r="EPW238" s="15"/>
      <c r="EPX238" s="15"/>
      <c r="EPY238" s="15"/>
      <c r="EPZ238" s="15"/>
      <c r="EQA238" s="15"/>
      <c r="EQB238" s="15"/>
      <c r="EQC238" s="15"/>
      <c r="EQD238" s="15"/>
      <c r="EQE238" s="15"/>
      <c r="EQF238" s="15"/>
      <c r="EQG238" s="15"/>
      <c r="EQH238" s="15"/>
      <c r="EQI238" s="15"/>
      <c r="EQJ238" s="15"/>
      <c r="EQK238" s="15"/>
      <c r="EQL238" s="15"/>
      <c r="EQM238" s="15"/>
      <c r="EQN238" s="15"/>
      <c r="EQO238" s="15"/>
      <c r="EQP238" s="15"/>
      <c r="EQQ238" s="15"/>
      <c r="EQR238" s="15"/>
      <c r="EQS238" s="15"/>
      <c r="EQT238" s="15"/>
      <c r="EQU238" s="15"/>
      <c r="EQV238" s="15"/>
      <c r="EQW238" s="15"/>
      <c r="EQX238" s="15"/>
      <c r="EQY238" s="15"/>
      <c r="EQZ238" s="15"/>
      <c r="ERA238" s="15"/>
      <c r="ERB238" s="15"/>
      <c r="ERC238" s="15"/>
      <c r="ERD238" s="15"/>
      <c r="ERE238" s="15"/>
      <c r="ERF238" s="15"/>
      <c r="ERG238" s="15"/>
      <c r="ERH238" s="15"/>
      <c r="ERI238" s="15"/>
      <c r="ERJ238" s="15"/>
      <c r="ERK238" s="15"/>
      <c r="ERL238" s="15"/>
      <c r="ERM238" s="15"/>
      <c r="ERN238" s="15"/>
      <c r="ERO238" s="15"/>
      <c r="ERP238" s="15"/>
      <c r="ERQ238" s="15"/>
      <c r="ERR238" s="15"/>
      <c r="ERS238" s="15"/>
      <c r="ERT238" s="15"/>
      <c r="ERU238" s="15"/>
      <c r="ERV238" s="15"/>
      <c r="ERW238" s="15"/>
      <c r="ERX238" s="15"/>
      <c r="ERY238" s="15"/>
      <c r="ERZ238" s="15"/>
      <c r="ESA238" s="15"/>
      <c r="ESB238" s="15"/>
      <c r="ESC238" s="15"/>
      <c r="ESD238" s="15"/>
      <c r="ESE238" s="15"/>
      <c r="ESF238" s="15"/>
      <c r="ESG238" s="15"/>
      <c r="ESH238" s="15"/>
      <c r="ESI238" s="15"/>
      <c r="ESJ238" s="15"/>
      <c r="ESK238" s="15"/>
      <c r="ESL238" s="15"/>
      <c r="ESM238" s="15"/>
      <c r="ESN238" s="15"/>
      <c r="ESO238" s="15"/>
      <c r="ESP238" s="15"/>
      <c r="ESQ238" s="15"/>
      <c r="ESR238" s="15"/>
      <c r="ESS238" s="15"/>
      <c r="EST238" s="15"/>
      <c r="ESU238" s="15"/>
      <c r="ESV238" s="15"/>
      <c r="ESW238" s="15"/>
      <c r="ESX238" s="15"/>
      <c r="ESY238" s="15"/>
      <c r="ESZ238" s="15"/>
      <c r="ETA238" s="15"/>
      <c r="ETB238" s="15"/>
      <c r="ETC238" s="15"/>
      <c r="ETD238" s="15"/>
      <c r="ETE238" s="15"/>
      <c r="ETF238" s="15"/>
      <c r="ETG238" s="15"/>
      <c r="ETH238" s="15"/>
      <c r="ETI238" s="15"/>
      <c r="ETJ238" s="15"/>
      <c r="ETK238" s="15"/>
      <c r="ETL238" s="15"/>
      <c r="ETM238" s="15"/>
      <c r="ETN238" s="15"/>
      <c r="ETO238" s="15"/>
      <c r="ETP238" s="15"/>
      <c r="ETQ238" s="15"/>
      <c r="ETR238" s="15"/>
      <c r="ETS238" s="15"/>
      <c r="ETT238" s="15"/>
      <c r="ETU238" s="15"/>
      <c r="ETV238" s="15"/>
      <c r="ETW238" s="15"/>
      <c r="ETX238" s="15"/>
      <c r="ETY238" s="15"/>
      <c r="ETZ238" s="15"/>
      <c r="EUA238" s="15"/>
      <c r="EUB238" s="15"/>
      <c r="EUC238" s="15"/>
      <c r="EUD238" s="15"/>
      <c r="EUE238" s="15"/>
      <c r="EUF238" s="15"/>
      <c r="EUG238" s="15"/>
      <c r="EUH238" s="15"/>
      <c r="EUI238" s="15"/>
      <c r="EUJ238" s="15"/>
      <c r="EUK238" s="15"/>
      <c r="EUL238" s="15"/>
      <c r="EUM238" s="15"/>
      <c r="EUN238" s="15"/>
      <c r="EUO238" s="15"/>
      <c r="EUP238" s="15"/>
      <c r="EUQ238" s="15"/>
      <c r="EUR238" s="15"/>
      <c r="EUS238" s="15"/>
      <c r="EUT238" s="15"/>
      <c r="EUU238" s="15"/>
      <c r="EUV238" s="15"/>
      <c r="EUW238" s="15"/>
      <c r="EUX238" s="15"/>
      <c r="EUY238" s="15"/>
      <c r="EUZ238" s="15"/>
      <c r="EVA238" s="15"/>
      <c r="EVB238" s="15"/>
      <c r="EVC238" s="15"/>
      <c r="EVD238" s="15"/>
      <c r="EVE238" s="15"/>
      <c r="EVF238" s="15"/>
      <c r="EVG238" s="15"/>
      <c r="EVH238" s="15"/>
      <c r="EVI238" s="15"/>
      <c r="EVJ238" s="15"/>
      <c r="EVK238" s="15"/>
      <c r="EVL238" s="15"/>
      <c r="EVM238" s="15"/>
      <c r="EVN238" s="15"/>
      <c r="EVO238" s="15"/>
      <c r="EVP238" s="15"/>
      <c r="EVQ238" s="15"/>
      <c r="EVR238" s="15"/>
      <c r="EVS238" s="15"/>
      <c r="EVT238" s="15"/>
      <c r="EVU238" s="15"/>
      <c r="EVV238" s="15"/>
      <c r="EVW238" s="15"/>
      <c r="EVX238" s="15"/>
      <c r="EVY238" s="15"/>
      <c r="EVZ238" s="15"/>
      <c r="EWA238" s="15"/>
      <c r="EWB238" s="15"/>
      <c r="EWC238" s="15"/>
      <c r="EWD238" s="15"/>
      <c r="EWE238" s="15"/>
      <c r="EWF238" s="15"/>
      <c r="EWG238" s="15"/>
      <c r="EWH238" s="15"/>
      <c r="EWI238" s="15"/>
      <c r="EWJ238" s="15"/>
      <c r="EWK238" s="15"/>
      <c r="EWL238" s="15"/>
      <c r="EWM238" s="15"/>
      <c r="EWN238" s="15"/>
      <c r="EWO238" s="15"/>
      <c r="EWP238" s="15"/>
      <c r="EWQ238" s="15"/>
      <c r="EWR238" s="15"/>
      <c r="EWS238" s="15"/>
      <c r="EWT238" s="15"/>
      <c r="EWU238" s="15"/>
      <c r="EWV238" s="15"/>
      <c r="EWW238" s="15"/>
      <c r="EWX238" s="15"/>
      <c r="EWY238" s="15"/>
      <c r="EWZ238" s="15"/>
      <c r="EXA238" s="15"/>
      <c r="EXB238" s="15"/>
      <c r="EXC238" s="15"/>
      <c r="EXD238" s="15"/>
      <c r="EXE238" s="15"/>
      <c r="EXF238" s="15"/>
      <c r="EXG238" s="15"/>
      <c r="EXH238" s="15"/>
      <c r="EXI238" s="15"/>
      <c r="EXJ238" s="15"/>
      <c r="EXK238" s="15"/>
      <c r="EXL238" s="15"/>
      <c r="EXM238" s="15"/>
      <c r="EXN238" s="15"/>
      <c r="EXO238" s="15"/>
      <c r="EXP238" s="15"/>
      <c r="EXQ238" s="15"/>
      <c r="EXR238" s="15"/>
      <c r="EXS238" s="15"/>
      <c r="EXT238" s="15"/>
      <c r="EXU238" s="15"/>
      <c r="EXV238" s="15"/>
      <c r="EXW238" s="15"/>
      <c r="EXX238" s="15"/>
      <c r="EXY238" s="15"/>
      <c r="EXZ238" s="15"/>
      <c r="EYA238" s="15"/>
      <c r="EYB238" s="15"/>
      <c r="EYC238" s="15"/>
      <c r="EYD238" s="15"/>
      <c r="EYE238" s="15"/>
      <c r="EYF238" s="15"/>
      <c r="EYG238" s="15"/>
      <c r="EYH238" s="15"/>
      <c r="EYI238" s="15"/>
      <c r="EYJ238" s="15"/>
      <c r="EYK238" s="15"/>
      <c r="EYL238" s="15"/>
      <c r="EYM238" s="15"/>
      <c r="EYN238" s="15"/>
      <c r="EYO238" s="15"/>
      <c r="EYP238" s="15"/>
      <c r="EYQ238" s="15"/>
      <c r="EYR238" s="15"/>
      <c r="EYS238" s="15"/>
      <c r="EYT238" s="15"/>
      <c r="EYU238" s="15"/>
      <c r="EYV238" s="15"/>
      <c r="EYW238" s="15"/>
      <c r="EYX238" s="15"/>
      <c r="EYY238" s="15"/>
      <c r="EYZ238" s="15"/>
      <c r="EZA238" s="15"/>
      <c r="EZB238" s="15"/>
      <c r="EZC238" s="15"/>
      <c r="EZD238" s="15"/>
      <c r="EZE238" s="15"/>
      <c r="EZF238" s="15"/>
      <c r="EZG238" s="15"/>
      <c r="EZH238" s="15"/>
      <c r="EZI238" s="15"/>
      <c r="EZJ238" s="15"/>
      <c r="EZK238" s="15"/>
      <c r="EZL238" s="15"/>
      <c r="EZM238" s="15"/>
      <c r="EZN238" s="15"/>
      <c r="EZO238" s="15"/>
      <c r="EZP238" s="15"/>
      <c r="EZQ238" s="15"/>
      <c r="EZR238" s="15"/>
      <c r="EZS238" s="15"/>
      <c r="EZT238" s="15"/>
      <c r="EZU238" s="15"/>
      <c r="EZV238" s="15"/>
      <c r="EZW238" s="15"/>
      <c r="EZX238" s="15"/>
      <c r="EZY238" s="15"/>
      <c r="EZZ238" s="15"/>
      <c r="FAA238" s="15"/>
      <c r="FAB238" s="15"/>
      <c r="FAC238" s="15"/>
      <c r="FAD238" s="15"/>
      <c r="FAE238" s="15"/>
      <c r="FAF238" s="15"/>
      <c r="FAG238" s="15"/>
      <c r="FAH238" s="15"/>
      <c r="FAI238" s="15"/>
      <c r="FAJ238" s="15"/>
      <c r="FAK238" s="15"/>
      <c r="FAL238" s="15"/>
      <c r="FAM238" s="15"/>
      <c r="FAN238" s="15"/>
      <c r="FAO238" s="15"/>
      <c r="FAP238" s="15"/>
      <c r="FAQ238" s="15"/>
      <c r="FAR238" s="15"/>
      <c r="FAS238" s="15"/>
      <c r="FAT238" s="15"/>
      <c r="FAU238" s="15"/>
      <c r="FAV238" s="15"/>
      <c r="FAW238" s="15"/>
      <c r="FAX238" s="15"/>
      <c r="FAY238" s="15"/>
      <c r="FAZ238" s="15"/>
      <c r="FBA238" s="15"/>
      <c r="FBB238" s="15"/>
      <c r="FBC238" s="15"/>
      <c r="FBD238" s="15"/>
      <c r="FBE238" s="15"/>
      <c r="FBF238" s="15"/>
      <c r="FBG238" s="15"/>
      <c r="FBH238" s="15"/>
      <c r="FBI238" s="15"/>
      <c r="FBJ238" s="15"/>
      <c r="FBK238" s="15"/>
      <c r="FBL238" s="15"/>
      <c r="FBM238" s="15"/>
      <c r="FBN238" s="15"/>
      <c r="FBO238" s="15"/>
      <c r="FBP238" s="15"/>
      <c r="FBQ238" s="15"/>
      <c r="FBR238" s="15"/>
      <c r="FBS238" s="15"/>
      <c r="FBT238" s="15"/>
      <c r="FBU238" s="15"/>
      <c r="FBV238" s="15"/>
      <c r="FBW238" s="15"/>
      <c r="FBX238" s="15"/>
      <c r="FBY238" s="15"/>
      <c r="FBZ238" s="15"/>
      <c r="FCA238" s="15"/>
      <c r="FCB238" s="15"/>
      <c r="FCC238" s="15"/>
      <c r="FCD238" s="15"/>
      <c r="FCE238" s="15"/>
      <c r="FCF238" s="15"/>
      <c r="FCG238" s="15"/>
      <c r="FCH238" s="15"/>
      <c r="FCI238" s="15"/>
      <c r="FCJ238" s="15"/>
      <c r="FCK238" s="15"/>
      <c r="FCL238" s="15"/>
      <c r="FCM238" s="15"/>
      <c r="FCN238" s="15"/>
      <c r="FCO238" s="15"/>
      <c r="FCP238" s="15"/>
      <c r="FCQ238" s="15"/>
      <c r="FCR238" s="15"/>
      <c r="FCS238" s="15"/>
      <c r="FCT238" s="15"/>
      <c r="FCU238" s="15"/>
      <c r="FCV238" s="15"/>
      <c r="FCW238" s="15"/>
      <c r="FCX238" s="15"/>
      <c r="FCY238" s="15"/>
      <c r="FCZ238" s="15"/>
      <c r="FDA238" s="15"/>
      <c r="FDB238" s="15"/>
      <c r="FDC238" s="15"/>
      <c r="FDD238" s="15"/>
      <c r="FDE238" s="15"/>
      <c r="FDF238" s="15"/>
      <c r="FDG238" s="15"/>
      <c r="FDH238" s="15"/>
      <c r="FDI238" s="15"/>
      <c r="FDJ238" s="15"/>
      <c r="FDK238" s="15"/>
      <c r="FDL238" s="15"/>
      <c r="FDM238" s="15"/>
      <c r="FDN238" s="15"/>
      <c r="FDO238" s="15"/>
      <c r="FDP238" s="15"/>
      <c r="FDQ238" s="15"/>
      <c r="FDR238" s="15"/>
      <c r="FDS238" s="15"/>
      <c r="FDT238" s="15"/>
      <c r="FDU238" s="15"/>
      <c r="FDV238" s="15"/>
      <c r="FDW238" s="15"/>
      <c r="FDX238" s="15"/>
      <c r="FDY238" s="15"/>
      <c r="FDZ238" s="15"/>
      <c r="FEA238" s="15"/>
      <c r="FEB238" s="15"/>
      <c r="FEC238" s="15"/>
      <c r="FED238" s="15"/>
      <c r="FEE238" s="15"/>
      <c r="FEF238" s="15"/>
      <c r="FEG238" s="15"/>
      <c r="FEH238" s="15"/>
      <c r="FEI238" s="15"/>
      <c r="FEJ238" s="15"/>
      <c r="FEK238" s="15"/>
      <c r="FEL238" s="15"/>
      <c r="FEM238" s="15"/>
      <c r="FEN238" s="15"/>
      <c r="FEO238" s="15"/>
      <c r="FEP238" s="15"/>
      <c r="FEQ238" s="15"/>
      <c r="FER238" s="15"/>
      <c r="FES238" s="15"/>
      <c r="FET238" s="15"/>
      <c r="FEU238" s="15"/>
      <c r="FEV238" s="15"/>
      <c r="FEW238" s="15"/>
      <c r="FEX238" s="15"/>
      <c r="FEY238" s="15"/>
      <c r="FEZ238" s="15"/>
      <c r="FFA238" s="15"/>
      <c r="FFB238" s="15"/>
      <c r="FFC238" s="15"/>
      <c r="FFD238" s="15"/>
      <c r="FFE238" s="15"/>
      <c r="FFF238" s="15"/>
      <c r="FFG238" s="15"/>
      <c r="FFH238" s="15"/>
      <c r="FFI238" s="15"/>
      <c r="FFJ238" s="15"/>
      <c r="FFK238" s="15"/>
      <c r="FFL238" s="15"/>
      <c r="FFM238" s="15"/>
      <c r="FFN238" s="15"/>
      <c r="FFO238" s="15"/>
      <c r="FFP238" s="15"/>
      <c r="FFQ238" s="15"/>
      <c r="FFR238" s="15"/>
      <c r="FFS238" s="15"/>
      <c r="FFT238" s="15"/>
      <c r="FFU238" s="15"/>
      <c r="FFV238" s="15"/>
      <c r="FFW238" s="15"/>
      <c r="FFX238" s="15"/>
      <c r="FFY238" s="15"/>
      <c r="FFZ238" s="15"/>
      <c r="FGA238" s="15"/>
      <c r="FGB238" s="15"/>
      <c r="FGC238" s="15"/>
      <c r="FGD238" s="15"/>
      <c r="FGE238" s="15"/>
      <c r="FGF238" s="15"/>
      <c r="FGG238" s="15"/>
      <c r="FGH238" s="15"/>
      <c r="FGI238" s="15"/>
      <c r="FGJ238" s="15"/>
      <c r="FGK238" s="15"/>
      <c r="FGL238" s="15"/>
      <c r="FGM238" s="15"/>
      <c r="FGN238" s="15"/>
      <c r="FGO238" s="15"/>
      <c r="FGP238" s="15"/>
      <c r="FGQ238" s="15"/>
      <c r="FGR238" s="15"/>
      <c r="FGS238" s="15"/>
      <c r="FGT238" s="15"/>
      <c r="FGU238" s="15"/>
      <c r="FGV238" s="15"/>
      <c r="FGW238" s="15"/>
      <c r="FGX238" s="15"/>
      <c r="FGY238" s="15"/>
      <c r="FGZ238" s="15"/>
      <c r="FHA238" s="15"/>
      <c r="FHB238" s="15"/>
      <c r="FHC238" s="15"/>
      <c r="FHD238" s="15"/>
      <c r="FHE238" s="15"/>
      <c r="FHF238" s="15"/>
      <c r="FHG238" s="15"/>
      <c r="FHH238" s="15"/>
      <c r="FHI238" s="15"/>
      <c r="FHJ238" s="15"/>
      <c r="FHK238" s="15"/>
      <c r="FHL238" s="15"/>
      <c r="FHM238" s="15"/>
      <c r="FHN238" s="15"/>
      <c r="FHO238" s="15"/>
      <c r="FHP238" s="15"/>
      <c r="FHQ238" s="15"/>
      <c r="FHR238" s="15"/>
      <c r="FHS238" s="15"/>
      <c r="FHT238" s="15"/>
      <c r="FHU238" s="15"/>
      <c r="FHV238" s="15"/>
      <c r="FHW238" s="15"/>
      <c r="FHX238" s="15"/>
      <c r="FHY238" s="15"/>
      <c r="FHZ238" s="15"/>
      <c r="FIA238" s="15"/>
      <c r="FIB238" s="15"/>
      <c r="FIC238" s="15"/>
      <c r="FID238" s="15"/>
      <c r="FIE238" s="15"/>
      <c r="FIF238" s="15"/>
      <c r="FIG238" s="15"/>
      <c r="FIH238" s="15"/>
      <c r="FII238" s="15"/>
      <c r="FIJ238" s="15"/>
      <c r="FIK238" s="15"/>
      <c r="FIL238" s="15"/>
      <c r="FIM238" s="15"/>
      <c r="FIN238" s="15"/>
      <c r="FIO238" s="15"/>
      <c r="FIP238" s="15"/>
      <c r="FIQ238" s="15"/>
      <c r="FIR238" s="15"/>
      <c r="FIS238" s="15"/>
      <c r="FIT238" s="15"/>
      <c r="FIU238" s="15"/>
      <c r="FIV238" s="15"/>
      <c r="FIW238" s="15"/>
      <c r="FIX238" s="15"/>
      <c r="FIY238" s="15"/>
      <c r="FIZ238" s="15"/>
      <c r="FJA238" s="15"/>
      <c r="FJB238" s="15"/>
      <c r="FJC238" s="15"/>
      <c r="FJD238" s="15"/>
      <c r="FJE238" s="15"/>
      <c r="FJF238" s="15"/>
      <c r="FJG238" s="15"/>
      <c r="FJH238" s="15"/>
      <c r="FJI238" s="15"/>
      <c r="FJJ238" s="15"/>
      <c r="FJK238" s="15"/>
      <c r="FJL238" s="15"/>
      <c r="FJM238" s="15"/>
      <c r="FJN238" s="15"/>
      <c r="FJO238" s="15"/>
      <c r="FJP238" s="15"/>
      <c r="FJQ238" s="15"/>
      <c r="FJR238" s="15"/>
      <c r="FJS238" s="15"/>
      <c r="FJT238" s="15"/>
      <c r="FJU238" s="15"/>
      <c r="FJV238" s="15"/>
      <c r="FJW238" s="15"/>
      <c r="FJX238" s="15"/>
      <c r="FJY238" s="15"/>
      <c r="FJZ238" s="15"/>
      <c r="FKA238" s="15"/>
      <c r="FKB238" s="15"/>
      <c r="FKC238" s="15"/>
      <c r="FKD238" s="15"/>
      <c r="FKE238" s="15"/>
      <c r="FKF238" s="15"/>
      <c r="FKG238" s="15"/>
      <c r="FKH238" s="15"/>
      <c r="FKI238" s="15"/>
      <c r="FKJ238" s="15"/>
      <c r="FKK238" s="15"/>
      <c r="FKL238" s="15"/>
      <c r="FKM238" s="15"/>
      <c r="FKN238" s="15"/>
      <c r="FKO238" s="15"/>
      <c r="FKP238" s="15"/>
      <c r="FKQ238" s="15"/>
      <c r="FKR238" s="15"/>
      <c r="FKS238" s="15"/>
      <c r="FKT238" s="15"/>
      <c r="FKU238" s="15"/>
      <c r="FKV238" s="15"/>
      <c r="FKW238" s="15"/>
      <c r="FKX238" s="15"/>
      <c r="FKY238" s="15"/>
      <c r="FKZ238" s="15"/>
      <c r="FLA238" s="15"/>
      <c r="FLB238" s="15"/>
      <c r="FLC238" s="15"/>
      <c r="FLD238" s="15"/>
      <c r="FLE238" s="15"/>
      <c r="FLF238" s="15"/>
      <c r="FLG238" s="15"/>
      <c r="FLH238" s="15"/>
      <c r="FLI238" s="15"/>
      <c r="FLJ238" s="15"/>
      <c r="FLK238" s="15"/>
      <c r="FLL238" s="15"/>
      <c r="FLM238" s="15"/>
      <c r="FLN238" s="15"/>
      <c r="FLO238" s="15"/>
      <c r="FLP238" s="15"/>
      <c r="FLQ238" s="15"/>
      <c r="FLR238" s="15"/>
      <c r="FLS238" s="15"/>
      <c r="FLT238" s="15"/>
      <c r="FLU238" s="15"/>
      <c r="FLV238" s="15"/>
      <c r="FLW238" s="15"/>
      <c r="FLX238" s="15"/>
      <c r="FLY238" s="15"/>
      <c r="FLZ238" s="15"/>
      <c r="FMA238" s="15"/>
      <c r="FMB238" s="15"/>
      <c r="FMC238" s="15"/>
      <c r="FMD238" s="15"/>
      <c r="FME238" s="15"/>
      <c r="FMF238" s="15"/>
      <c r="FMG238" s="15"/>
      <c r="FMH238" s="15"/>
      <c r="FMI238" s="15"/>
      <c r="FMJ238" s="15"/>
      <c r="FMK238" s="15"/>
      <c r="FML238" s="15"/>
      <c r="FMM238" s="15"/>
      <c r="FMN238" s="15"/>
      <c r="FMO238" s="15"/>
      <c r="FMP238" s="15"/>
      <c r="FMQ238" s="15"/>
      <c r="FMR238" s="15"/>
      <c r="FMS238" s="15"/>
      <c r="FMT238" s="15"/>
      <c r="FMU238" s="15"/>
      <c r="FMV238" s="15"/>
      <c r="FMW238" s="15"/>
      <c r="FMX238" s="15"/>
      <c r="FMY238" s="15"/>
      <c r="FMZ238" s="15"/>
      <c r="FNA238" s="15"/>
      <c r="FNB238" s="15"/>
      <c r="FNC238" s="15"/>
      <c r="FND238" s="15"/>
      <c r="FNE238" s="15"/>
      <c r="FNF238" s="15"/>
      <c r="FNG238" s="15"/>
      <c r="FNH238" s="15"/>
      <c r="FNI238" s="15"/>
      <c r="FNJ238" s="15"/>
      <c r="FNK238" s="15"/>
      <c r="FNL238" s="15"/>
      <c r="FNM238" s="15"/>
      <c r="FNN238" s="15"/>
      <c r="FNO238" s="15"/>
      <c r="FNP238" s="15"/>
      <c r="FNQ238" s="15"/>
      <c r="FNR238" s="15"/>
      <c r="FNS238" s="15"/>
      <c r="FNT238" s="15"/>
      <c r="FNU238" s="15"/>
      <c r="FNV238" s="15"/>
      <c r="FNW238" s="15"/>
      <c r="FNX238" s="15"/>
      <c r="FNY238" s="15"/>
      <c r="FNZ238" s="15"/>
      <c r="FOA238" s="15"/>
      <c r="FOB238" s="15"/>
      <c r="FOC238" s="15"/>
      <c r="FOD238" s="15"/>
      <c r="FOE238" s="15"/>
      <c r="FOF238" s="15"/>
      <c r="FOG238" s="15"/>
      <c r="FOH238" s="15"/>
      <c r="FOI238" s="15"/>
      <c r="FOJ238" s="15"/>
      <c r="FOK238" s="15"/>
      <c r="FOL238" s="15"/>
      <c r="FOM238" s="15"/>
      <c r="FON238" s="15"/>
      <c r="FOO238" s="15"/>
      <c r="FOP238" s="15"/>
      <c r="FOQ238" s="15"/>
      <c r="FOR238" s="15"/>
      <c r="FOS238" s="15"/>
      <c r="FOT238" s="15"/>
      <c r="FOU238" s="15"/>
      <c r="FOV238" s="15"/>
      <c r="FOW238" s="15"/>
      <c r="FOX238" s="15"/>
      <c r="FOY238" s="15"/>
      <c r="FOZ238" s="15"/>
      <c r="FPA238" s="15"/>
      <c r="FPB238" s="15"/>
      <c r="FPC238" s="15"/>
      <c r="FPD238" s="15"/>
      <c r="FPE238" s="15"/>
      <c r="FPF238" s="15"/>
      <c r="FPG238" s="15"/>
      <c r="FPH238" s="15"/>
      <c r="FPI238" s="15"/>
      <c r="FPJ238" s="15"/>
      <c r="FPK238" s="15"/>
      <c r="FPL238" s="15"/>
      <c r="FPM238" s="15"/>
      <c r="FPN238" s="15"/>
      <c r="FPO238" s="15"/>
      <c r="FPP238" s="15"/>
      <c r="FPQ238" s="15"/>
      <c r="FPR238" s="15"/>
      <c r="FPS238" s="15"/>
      <c r="FPT238" s="15"/>
      <c r="FPU238" s="15"/>
      <c r="FPV238" s="15"/>
      <c r="FPW238" s="15"/>
      <c r="FPX238" s="15"/>
      <c r="FPY238" s="15"/>
      <c r="FPZ238" s="15"/>
      <c r="FQA238" s="15"/>
      <c r="FQB238" s="15"/>
      <c r="FQC238" s="15"/>
      <c r="FQD238" s="15"/>
      <c r="FQE238" s="15"/>
      <c r="FQF238" s="15"/>
      <c r="FQG238" s="15"/>
      <c r="FQH238" s="15"/>
      <c r="FQI238" s="15"/>
      <c r="FQJ238" s="15"/>
      <c r="FQK238" s="15"/>
      <c r="FQL238" s="15"/>
      <c r="FQM238" s="15"/>
      <c r="FQN238" s="15"/>
      <c r="FQO238" s="15"/>
      <c r="FQP238" s="15"/>
      <c r="FQQ238" s="15"/>
      <c r="FQR238" s="15"/>
      <c r="FQS238" s="15"/>
      <c r="FQT238" s="15"/>
      <c r="FQU238" s="15"/>
      <c r="FQV238" s="15"/>
      <c r="FQW238" s="15"/>
      <c r="FQX238" s="15"/>
      <c r="FQY238" s="15"/>
      <c r="FQZ238" s="15"/>
      <c r="FRA238" s="15"/>
      <c r="FRB238" s="15"/>
      <c r="FRC238" s="15"/>
      <c r="FRD238" s="15"/>
      <c r="FRE238" s="15"/>
      <c r="FRF238" s="15"/>
      <c r="FRG238" s="15"/>
      <c r="FRH238" s="15"/>
      <c r="FRI238" s="15"/>
      <c r="FRJ238" s="15"/>
      <c r="FRK238" s="15"/>
      <c r="FRL238" s="15"/>
      <c r="FRM238" s="15"/>
      <c r="FRN238" s="15"/>
      <c r="FRO238" s="15"/>
      <c r="FRP238" s="15"/>
      <c r="FRQ238" s="15"/>
      <c r="FRR238" s="15"/>
      <c r="FRS238" s="15"/>
      <c r="FRT238" s="15"/>
      <c r="FRU238" s="15"/>
      <c r="FRV238" s="15"/>
      <c r="FRW238" s="15"/>
      <c r="FRX238" s="15"/>
      <c r="FRY238" s="15"/>
      <c r="FRZ238" s="15"/>
      <c r="FSA238" s="15"/>
      <c r="FSB238" s="15"/>
      <c r="FSC238" s="15"/>
      <c r="FSD238" s="15"/>
      <c r="FSE238" s="15"/>
      <c r="FSF238" s="15"/>
      <c r="FSG238" s="15"/>
      <c r="FSH238" s="15"/>
      <c r="FSI238" s="15"/>
      <c r="FSJ238" s="15"/>
      <c r="FSK238" s="15"/>
      <c r="FSL238" s="15"/>
      <c r="FSM238" s="15"/>
      <c r="FSN238" s="15"/>
      <c r="FSO238" s="15"/>
      <c r="FSP238" s="15"/>
      <c r="FSQ238" s="15"/>
      <c r="FSR238" s="15"/>
      <c r="FSS238" s="15"/>
      <c r="FST238" s="15"/>
      <c r="FSU238" s="15"/>
      <c r="FSV238" s="15"/>
      <c r="FSW238" s="15"/>
      <c r="FSX238" s="15"/>
      <c r="FSY238" s="15"/>
      <c r="FSZ238" s="15"/>
      <c r="FTA238" s="15"/>
      <c r="FTB238" s="15"/>
      <c r="FTC238" s="15"/>
      <c r="FTD238" s="15"/>
      <c r="FTE238" s="15"/>
      <c r="FTF238" s="15"/>
      <c r="FTG238" s="15"/>
      <c r="FTH238" s="15"/>
      <c r="FTI238" s="15"/>
      <c r="FTJ238" s="15"/>
      <c r="FTK238" s="15"/>
      <c r="FTL238" s="15"/>
      <c r="FTM238" s="15"/>
      <c r="FTN238" s="15"/>
      <c r="FTO238" s="15"/>
      <c r="FTP238" s="15"/>
      <c r="FTQ238" s="15"/>
      <c r="FTR238" s="15"/>
      <c r="FTS238" s="15"/>
      <c r="FTT238" s="15"/>
      <c r="FTU238" s="15"/>
      <c r="FTV238" s="15"/>
      <c r="FTW238" s="15"/>
      <c r="FTX238" s="15"/>
      <c r="FTY238" s="15"/>
      <c r="FTZ238" s="15"/>
      <c r="FUA238" s="15"/>
      <c r="FUB238" s="15"/>
      <c r="FUC238" s="15"/>
      <c r="FUD238" s="15"/>
      <c r="FUE238" s="15"/>
      <c r="FUF238" s="15"/>
      <c r="FUG238" s="15"/>
      <c r="FUH238" s="15"/>
      <c r="FUI238" s="15"/>
      <c r="FUJ238" s="15"/>
      <c r="FUK238" s="15"/>
      <c r="FUL238" s="15"/>
      <c r="FUM238" s="15"/>
      <c r="FUN238" s="15"/>
      <c r="FUO238" s="15"/>
      <c r="FUP238" s="15"/>
      <c r="FUQ238" s="15"/>
      <c r="FUR238" s="15"/>
      <c r="FUS238" s="15"/>
      <c r="FUT238" s="15"/>
      <c r="FUU238" s="15"/>
      <c r="FUV238" s="15"/>
      <c r="FUW238" s="15"/>
      <c r="FUX238" s="15"/>
      <c r="FUY238" s="15"/>
      <c r="FUZ238" s="15"/>
      <c r="FVA238" s="15"/>
      <c r="FVB238" s="15"/>
      <c r="FVC238" s="15"/>
      <c r="FVD238" s="15"/>
      <c r="FVE238" s="15"/>
      <c r="FVF238" s="15"/>
      <c r="FVG238" s="15"/>
      <c r="FVH238" s="15"/>
      <c r="FVI238" s="15"/>
      <c r="FVJ238" s="15"/>
      <c r="FVK238" s="15"/>
      <c r="FVL238" s="15"/>
      <c r="FVM238" s="15"/>
      <c r="FVN238" s="15"/>
      <c r="FVO238" s="15"/>
      <c r="FVP238" s="15"/>
      <c r="FVQ238" s="15"/>
      <c r="FVR238" s="15"/>
      <c r="FVS238" s="15"/>
      <c r="FVT238" s="15"/>
      <c r="FVU238" s="15"/>
      <c r="FVV238" s="15"/>
      <c r="FVW238" s="15"/>
      <c r="FVX238" s="15"/>
      <c r="FVY238" s="15"/>
      <c r="FVZ238" s="15"/>
      <c r="FWA238" s="15"/>
      <c r="FWB238" s="15"/>
      <c r="FWC238" s="15"/>
      <c r="FWD238" s="15"/>
      <c r="FWE238" s="15"/>
      <c r="FWF238" s="15"/>
      <c r="FWG238" s="15"/>
      <c r="FWH238" s="15"/>
      <c r="FWI238" s="15"/>
      <c r="FWJ238" s="15"/>
      <c r="FWK238" s="15"/>
      <c r="FWL238" s="15"/>
      <c r="FWM238" s="15"/>
      <c r="FWN238" s="15"/>
      <c r="FWO238" s="15"/>
      <c r="FWP238" s="15"/>
      <c r="FWQ238" s="15"/>
      <c r="FWR238" s="15"/>
      <c r="FWS238" s="15"/>
      <c r="FWT238" s="15"/>
      <c r="FWU238" s="15"/>
      <c r="FWV238" s="15"/>
      <c r="FWW238" s="15"/>
      <c r="FWX238" s="15"/>
      <c r="FWY238" s="15"/>
      <c r="FWZ238" s="15"/>
      <c r="FXA238" s="15"/>
      <c r="FXB238" s="15"/>
      <c r="FXC238" s="15"/>
      <c r="FXD238" s="15"/>
      <c r="FXE238" s="15"/>
      <c r="FXF238" s="15"/>
      <c r="FXG238" s="15"/>
      <c r="FXH238" s="15"/>
      <c r="FXI238" s="15"/>
      <c r="FXJ238" s="15"/>
      <c r="FXK238" s="15"/>
      <c r="FXL238" s="15"/>
      <c r="FXM238" s="15"/>
      <c r="FXN238" s="15"/>
      <c r="FXO238" s="15"/>
      <c r="FXP238" s="15"/>
      <c r="FXQ238" s="15"/>
      <c r="FXR238" s="15"/>
      <c r="FXS238" s="15"/>
      <c r="FXT238" s="15"/>
      <c r="FXU238" s="15"/>
      <c r="FXV238" s="15"/>
      <c r="FXW238" s="15"/>
      <c r="FXX238" s="15"/>
      <c r="FXY238" s="15"/>
      <c r="FXZ238" s="15"/>
      <c r="FYA238" s="15"/>
      <c r="FYB238" s="15"/>
      <c r="FYC238" s="15"/>
      <c r="FYD238" s="15"/>
      <c r="FYE238" s="15"/>
      <c r="FYF238" s="15"/>
      <c r="FYG238" s="15"/>
      <c r="FYH238" s="15"/>
      <c r="FYI238" s="15"/>
      <c r="FYJ238" s="15"/>
      <c r="FYK238" s="15"/>
      <c r="FYL238" s="15"/>
      <c r="FYM238" s="15"/>
      <c r="FYN238" s="15"/>
      <c r="FYO238" s="15"/>
      <c r="FYP238" s="15"/>
      <c r="FYQ238" s="15"/>
      <c r="FYR238" s="15"/>
      <c r="FYS238" s="15"/>
      <c r="FYT238" s="15"/>
      <c r="FYU238" s="15"/>
      <c r="FYV238" s="15"/>
      <c r="FYW238" s="15"/>
      <c r="FYX238" s="15"/>
      <c r="FYY238" s="15"/>
      <c r="FYZ238" s="15"/>
      <c r="FZA238" s="15"/>
      <c r="FZB238" s="15"/>
      <c r="FZC238" s="15"/>
      <c r="FZD238" s="15"/>
      <c r="FZE238" s="15"/>
      <c r="FZF238" s="15"/>
      <c r="FZG238" s="15"/>
      <c r="FZH238" s="15"/>
      <c r="FZI238" s="15"/>
      <c r="FZJ238" s="15"/>
      <c r="FZK238" s="15"/>
      <c r="FZL238" s="15"/>
      <c r="FZM238" s="15"/>
      <c r="FZN238" s="15"/>
      <c r="FZO238" s="15"/>
      <c r="FZP238" s="15"/>
      <c r="FZQ238" s="15"/>
      <c r="FZR238" s="15"/>
      <c r="FZS238" s="15"/>
      <c r="FZT238" s="15"/>
      <c r="FZU238" s="15"/>
      <c r="FZV238" s="15"/>
      <c r="FZW238" s="15"/>
      <c r="FZX238" s="15"/>
      <c r="FZY238" s="15"/>
      <c r="FZZ238" s="15"/>
      <c r="GAA238" s="15"/>
      <c r="GAB238" s="15"/>
      <c r="GAC238" s="15"/>
      <c r="GAD238" s="15"/>
      <c r="GAE238" s="15"/>
      <c r="GAF238" s="15"/>
      <c r="GAG238" s="15"/>
      <c r="GAH238" s="15"/>
      <c r="GAI238" s="15"/>
      <c r="GAJ238" s="15"/>
      <c r="GAK238" s="15"/>
      <c r="GAL238" s="15"/>
      <c r="GAM238" s="15"/>
      <c r="GAN238" s="15"/>
      <c r="GAO238" s="15"/>
      <c r="GAP238" s="15"/>
      <c r="GAQ238" s="15"/>
      <c r="GAR238" s="15"/>
      <c r="GAS238" s="15"/>
      <c r="GAT238" s="15"/>
      <c r="GAU238" s="15"/>
      <c r="GAV238" s="15"/>
      <c r="GAW238" s="15"/>
      <c r="GAX238" s="15"/>
      <c r="GAY238" s="15"/>
      <c r="GAZ238" s="15"/>
      <c r="GBA238" s="15"/>
      <c r="GBB238" s="15"/>
      <c r="GBC238" s="15"/>
      <c r="GBD238" s="15"/>
      <c r="GBE238" s="15"/>
      <c r="GBF238" s="15"/>
      <c r="GBG238" s="15"/>
      <c r="GBH238" s="15"/>
      <c r="GBI238" s="15"/>
      <c r="GBJ238" s="15"/>
      <c r="GBK238" s="15"/>
      <c r="GBL238" s="15"/>
      <c r="GBM238" s="15"/>
      <c r="GBN238" s="15"/>
      <c r="GBO238" s="15"/>
      <c r="GBP238" s="15"/>
      <c r="GBQ238" s="15"/>
      <c r="GBR238" s="15"/>
      <c r="GBS238" s="15"/>
      <c r="GBT238" s="15"/>
      <c r="GBU238" s="15"/>
      <c r="GBV238" s="15"/>
      <c r="GBW238" s="15"/>
      <c r="GBX238" s="15"/>
      <c r="GBY238" s="15"/>
      <c r="GBZ238" s="15"/>
      <c r="GCA238" s="15"/>
      <c r="GCB238" s="15"/>
      <c r="GCC238" s="15"/>
      <c r="GCD238" s="15"/>
      <c r="GCE238" s="15"/>
      <c r="GCF238" s="15"/>
      <c r="GCG238" s="15"/>
      <c r="GCH238" s="15"/>
      <c r="GCI238" s="15"/>
      <c r="GCJ238" s="15"/>
      <c r="GCK238" s="15"/>
      <c r="GCL238" s="15"/>
      <c r="GCM238" s="15"/>
      <c r="GCN238" s="15"/>
      <c r="GCO238" s="15"/>
      <c r="GCP238" s="15"/>
      <c r="GCQ238" s="15"/>
      <c r="GCR238" s="15"/>
      <c r="GCS238" s="15"/>
      <c r="GCT238" s="15"/>
      <c r="GCU238" s="15"/>
      <c r="GCV238" s="15"/>
      <c r="GCW238" s="15"/>
      <c r="GCX238" s="15"/>
      <c r="GCY238" s="15"/>
      <c r="GCZ238" s="15"/>
      <c r="GDA238" s="15"/>
      <c r="GDB238" s="15"/>
      <c r="GDC238" s="15"/>
      <c r="GDD238" s="15"/>
      <c r="GDE238" s="15"/>
      <c r="GDF238" s="15"/>
      <c r="GDG238" s="15"/>
      <c r="GDH238" s="15"/>
      <c r="GDI238" s="15"/>
      <c r="GDJ238" s="15"/>
      <c r="GDK238" s="15"/>
      <c r="GDL238" s="15"/>
      <c r="GDM238" s="15"/>
      <c r="GDN238" s="15"/>
      <c r="GDO238" s="15"/>
      <c r="GDP238" s="15"/>
      <c r="GDQ238" s="15"/>
      <c r="GDR238" s="15"/>
      <c r="GDS238" s="15"/>
      <c r="GDT238" s="15"/>
      <c r="GDU238" s="15"/>
      <c r="GDV238" s="15"/>
      <c r="GDW238" s="15"/>
      <c r="GDX238" s="15"/>
      <c r="GDY238" s="15"/>
      <c r="GDZ238" s="15"/>
      <c r="GEA238" s="15"/>
      <c r="GEB238" s="15"/>
      <c r="GEC238" s="15"/>
      <c r="GED238" s="15"/>
      <c r="GEE238" s="15"/>
      <c r="GEF238" s="15"/>
      <c r="GEG238" s="15"/>
      <c r="GEH238" s="15"/>
      <c r="GEI238" s="15"/>
      <c r="GEJ238" s="15"/>
      <c r="GEK238" s="15"/>
      <c r="GEL238" s="15"/>
      <c r="GEM238" s="15"/>
      <c r="GEN238" s="15"/>
      <c r="GEO238" s="15"/>
      <c r="GEP238" s="15"/>
      <c r="GEQ238" s="15"/>
      <c r="GER238" s="15"/>
      <c r="GES238" s="15"/>
      <c r="GET238" s="15"/>
      <c r="GEU238" s="15"/>
      <c r="GEV238" s="15"/>
      <c r="GEW238" s="15"/>
      <c r="GEX238" s="15"/>
      <c r="GEY238" s="15"/>
      <c r="GEZ238" s="15"/>
      <c r="GFA238" s="15"/>
      <c r="GFB238" s="15"/>
      <c r="GFC238" s="15"/>
      <c r="GFD238" s="15"/>
      <c r="GFE238" s="15"/>
      <c r="GFF238" s="15"/>
      <c r="GFG238" s="15"/>
      <c r="GFH238" s="15"/>
      <c r="GFI238" s="15"/>
      <c r="GFJ238" s="15"/>
      <c r="GFK238" s="15"/>
      <c r="GFL238" s="15"/>
      <c r="GFM238" s="15"/>
      <c r="GFN238" s="15"/>
      <c r="GFO238" s="15"/>
      <c r="GFP238" s="15"/>
      <c r="GFQ238" s="15"/>
      <c r="GFR238" s="15"/>
      <c r="GFS238" s="15"/>
      <c r="GFT238" s="15"/>
      <c r="GFU238" s="15"/>
      <c r="GFV238" s="15"/>
      <c r="GFW238" s="15"/>
      <c r="GFX238" s="15"/>
      <c r="GFY238" s="15"/>
      <c r="GFZ238" s="15"/>
      <c r="GGA238" s="15"/>
      <c r="GGB238" s="15"/>
      <c r="GGC238" s="15"/>
      <c r="GGD238" s="15"/>
      <c r="GGE238" s="15"/>
      <c r="GGF238" s="15"/>
      <c r="GGG238" s="15"/>
      <c r="GGH238" s="15"/>
      <c r="GGI238" s="15"/>
      <c r="GGJ238" s="15"/>
      <c r="GGK238" s="15"/>
      <c r="GGL238" s="15"/>
      <c r="GGM238" s="15"/>
      <c r="GGN238" s="15"/>
      <c r="GGO238" s="15"/>
      <c r="GGP238" s="15"/>
      <c r="GGQ238" s="15"/>
      <c r="GGR238" s="15"/>
      <c r="GGS238" s="15"/>
      <c r="GGT238" s="15"/>
      <c r="GGU238" s="15"/>
      <c r="GGV238" s="15"/>
      <c r="GGW238" s="15"/>
      <c r="GGX238" s="15"/>
      <c r="GGY238" s="15"/>
      <c r="GGZ238" s="15"/>
      <c r="GHA238" s="15"/>
      <c r="GHB238" s="15"/>
      <c r="GHC238" s="15"/>
      <c r="GHD238" s="15"/>
      <c r="GHE238" s="15"/>
      <c r="GHF238" s="15"/>
      <c r="GHG238" s="15"/>
      <c r="GHH238" s="15"/>
      <c r="GHI238" s="15"/>
      <c r="GHJ238" s="15"/>
      <c r="GHK238" s="15"/>
      <c r="GHL238" s="15"/>
      <c r="GHM238" s="15"/>
      <c r="GHN238" s="15"/>
      <c r="GHO238" s="15"/>
      <c r="GHP238" s="15"/>
      <c r="GHQ238" s="15"/>
      <c r="GHR238" s="15"/>
      <c r="GHS238" s="15"/>
      <c r="GHT238" s="15"/>
      <c r="GHU238" s="15"/>
      <c r="GHV238" s="15"/>
      <c r="GHW238" s="15"/>
      <c r="GHX238" s="15"/>
      <c r="GHY238" s="15"/>
      <c r="GHZ238" s="15"/>
      <c r="GIA238" s="15"/>
      <c r="GIB238" s="15"/>
      <c r="GIC238" s="15"/>
      <c r="GID238" s="15"/>
      <c r="GIE238" s="15"/>
      <c r="GIF238" s="15"/>
      <c r="GIG238" s="15"/>
      <c r="GIH238" s="15"/>
      <c r="GII238" s="15"/>
      <c r="GIJ238" s="15"/>
      <c r="GIK238" s="15"/>
      <c r="GIL238" s="15"/>
      <c r="GIM238" s="15"/>
      <c r="GIN238" s="15"/>
      <c r="GIO238" s="15"/>
      <c r="GIP238" s="15"/>
      <c r="GIQ238" s="15"/>
      <c r="GIR238" s="15"/>
      <c r="GIS238" s="15"/>
      <c r="GIT238" s="15"/>
      <c r="GIU238" s="15"/>
      <c r="GIV238" s="15"/>
      <c r="GIW238" s="15"/>
      <c r="GIX238" s="15"/>
      <c r="GIY238" s="15"/>
      <c r="GIZ238" s="15"/>
      <c r="GJA238" s="15"/>
      <c r="GJB238" s="15"/>
      <c r="GJC238" s="15"/>
      <c r="GJD238" s="15"/>
      <c r="GJE238" s="15"/>
      <c r="GJF238" s="15"/>
      <c r="GJG238" s="15"/>
      <c r="GJH238" s="15"/>
      <c r="GJI238" s="15"/>
      <c r="GJJ238" s="15"/>
      <c r="GJK238" s="15"/>
      <c r="GJL238" s="15"/>
      <c r="GJM238" s="15"/>
      <c r="GJN238" s="15"/>
      <c r="GJO238" s="15"/>
      <c r="GJP238" s="15"/>
      <c r="GJQ238" s="15"/>
      <c r="GJR238" s="15"/>
      <c r="GJS238" s="15"/>
      <c r="GJT238" s="15"/>
      <c r="GJU238" s="15"/>
      <c r="GJV238" s="15"/>
      <c r="GJW238" s="15"/>
      <c r="GJX238" s="15"/>
      <c r="GJY238" s="15"/>
      <c r="GJZ238" s="15"/>
      <c r="GKA238" s="15"/>
      <c r="GKB238" s="15"/>
      <c r="GKC238" s="15"/>
      <c r="GKD238" s="15"/>
      <c r="GKE238" s="15"/>
      <c r="GKF238" s="15"/>
      <c r="GKG238" s="15"/>
      <c r="GKH238" s="15"/>
      <c r="GKI238" s="15"/>
      <c r="GKJ238" s="15"/>
      <c r="GKK238" s="15"/>
      <c r="GKL238" s="15"/>
      <c r="GKM238" s="15"/>
      <c r="GKN238" s="15"/>
      <c r="GKO238" s="15"/>
      <c r="GKP238" s="15"/>
      <c r="GKQ238" s="15"/>
      <c r="GKR238" s="15"/>
      <c r="GKS238" s="15"/>
      <c r="GKT238" s="15"/>
      <c r="GKU238" s="15"/>
      <c r="GKV238" s="15"/>
      <c r="GKW238" s="15"/>
      <c r="GKX238" s="15"/>
      <c r="GKY238" s="15"/>
      <c r="GKZ238" s="15"/>
      <c r="GLA238" s="15"/>
      <c r="GLB238" s="15"/>
      <c r="GLC238" s="15"/>
      <c r="GLD238" s="15"/>
      <c r="GLE238" s="15"/>
      <c r="GLF238" s="15"/>
      <c r="GLG238" s="15"/>
      <c r="GLH238" s="15"/>
      <c r="GLI238" s="15"/>
      <c r="GLJ238" s="15"/>
      <c r="GLK238" s="15"/>
      <c r="GLL238" s="15"/>
      <c r="GLM238" s="15"/>
      <c r="GLN238" s="15"/>
      <c r="GLO238" s="15"/>
      <c r="GLP238" s="15"/>
      <c r="GLQ238" s="15"/>
      <c r="GLR238" s="15"/>
      <c r="GLS238" s="15"/>
      <c r="GLT238" s="15"/>
      <c r="GLU238" s="15"/>
      <c r="GLV238" s="15"/>
      <c r="GLW238" s="15"/>
      <c r="GLX238" s="15"/>
      <c r="GLY238" s="15"/>
      <c r="GLZ238" s="15"/>
      <c r="GMA238" s="15"/>
      <c r="GMB238" s="15"/>
      <c r="GMC238" s="15"/>
      <c r="GMD238" s="15"/>
      <c r="GME238" s="15"/>
      <c r="GMF238" s="15"/>
      <c r="GMG238" s="15"/>
      <c r="GMH238" s="15"/>
      <c r="GMI238" s="15"/>
      <c r="GMJ238" s="15"/>
      <c r="GMK238" s="15"/>
      <c r="GML238" s="15"/>
      <c r="GMM238" s="15"/>
      <c r="GMN238" s="15"/>
      <c r="GMO238" s="15"/>
      <c r="GMP238" s="15"/>
      <c r="GMQ238" s="15"/>
      <c r="GMR238" s="15"/>
      <c r="GMS238" s="15"/>
      <c r="GMT238" s="15"/>
      <c r="GMU238" s="15"/>
      <c r="GMV238" s="15"/>
      <c r="GMW238" s="15"/>
      <c r="GMX238" s="15"/>
      <c r="GMY238" s="15"/>
      <c r="GMZ238" s="15"/>
      <c r="GNA238" s="15"/>
      <c r="GNB238" s="15"/>
      <c r="GNC238" s="15"/>
      <c r="GND238" s="15"/>
      <c r="GNE238" s="15"/>
      <c r="GNF238" s="15"/>
      <c r="GNG238" s="15"/>
      <c r="GNH238" s="15"/>
      <c r="GNI238" s="15"/>
      <c r="GNJ238" s="15"/>
      <c r="GNK238" s="15"/>
      <c r="GNL238" s="15"/>
      <c r="GNM238" s="15"/>
      <c r="GNN238" s="15"/>
      <c r="GNO238" s="15"/>
      <c r="GNP238" s="15"/>
      <c r="GNQ238" s="15"/>
      <c r="GNR238" s="15"/>
      <c r="GNS238" s="15"/>
      <c r="GNT238" s="15"/>
      <c r="GNU238" s="15"/>
      <c r="GNV238" s="15"/>
      <c r="GNW238" s="15"/>
      <c r="GNX238" s="15"/>
      <c r="GNY238" s="15"/>
      <c r="GNZ238" s="15"/>
      <c r="GOA238" s="15"/>
      <c r="GOB238" s="15"/>
      <c r="GOC238" s="15"/>
      <c r="GOD238" s="15"/>
      <c r="GOE238" s="15"/>
      <c r="GOF238" s="15"/>
      <c r="GOG238" s="15"/>
      <c r="GOH238" s="15"/>
      <c r="GOI238" s="15"/>
      <c r="GOJ238" s="15"/>
      <c r="GOK238" s="15"/>
      <c r="GOL238" s="15"/>
      <c r="GOM238" s="15"/>
      <c r="GON238" s="15"/>
      <c r="GOO238" s="15"/>
      <c r="GOP238" s="15"/>
      <c r="GOQ238" s="15"/>
      <c r="GOR238" s="15"/>
      <c r="GOS238" s="15"/>
      <c r="GOT238" s="15"/>
      <c r="GOU238" s="15"/>
      <c r="GOV238" s="15"/>
      <c r="GOW238" s="15"/>
      <c r="GOX238" s="15"/>
      <c r="GOY238" s="15"/>
      <c r="GOZ238" s="15"/>
      <c r="GPA238" s="15"/>
      <c r="GPB238" s="15"/>
      <c r="GPC238" s="15"/>
      <c r="GPD238" s="15"/>
      <c r="GPE238" s="15"/>
      <c r="GPF238" s="15"/>
      <c r="GPG238" s="15"/>
      <c r="GPH238" s="15"/>
      <c r="GPI238" s="15"/>
      <c r="GPJ238" s="15"/>
      <c r="GPK238" s="15"/>
      <c r="GPL238" s="15"/>
      <c r="GPM238" s="15"/>
      <c r="GPN238" s="15"/>
      <c r="GPO238" s="15"/>
      <c r="GPP238" s="15"/>
      <c r="GPQ238" s="15"/>
      <c r="GPR238" s="15"/>
      <c r="GPS238" s="15"/>
      <c r="GPT238" s="15"/>
      <c r="GPU238" s="15"/>
      <c r="GPV238" s="15"/>
      <c r="GPW238" s="15"/>
      <c r="GPX238" s="15"/>
      <c r="GPY238" s="15"/>
      <c r="GPZ238" s="15"/>
      <c r="GQA238" s="15"/>
      <c r="GQB238" s="15"/>
      <c r="GQC238" s="15"/>
      <c r="GQD238" s="15"/>
      <c r="GQE238" s="15"/>
      <c r="GQF238" s="15"/>
      <c r="GQG238" s="15"/>
      <c r="GQH238" s="15"/>
      <c r="GQI238" s="15"/>
      <c r="GQJ238" s="15"/>
      <c r="GQK238" s="15"/>
      <c r="GQL238" s="15"/>
      <c r="GQM238" s="15"/>
      <c r="GQN238" s="15"/>
      <c r="GQO238" s="15"/>
      <c r="GQP238" s="15"/>
      <c r="GQQ238" s="15"/>
      <c r="GQR238" s="15"/>
      <c r="GQS238" s="15"/>
      <c r="GQT238" s="15"/>
      <c r="GQU238" s="15"/>
      <c r="GQV238" s="15"/>
      <c r="GQW238" s="15"/>
      <c r="GQX238" s="15"/>
      <c r="GQY238" s="15"/>
      <c r="GQZ238" s="15"/>
      <c r="GRA238" s="15"/>
      <c r="GRB238" s="15"/>
      <c r="GRC238" s="15"/>
      <c r="GRD238" s="15"/>
      <c r="GRE238" s="15"/>
      <c r="GRF238" s="15"/>
      <c r="GRG238" s="15"/>
      <c r="GRH238" s="15"/>
      <c r="GRI238" s="15"/>
      <c r="GRJ238" s="15"/>
      <c r="GRK238" s="15"/>
      <c r="GRL238" s="15"/>
      <c r="GRM238" s="15"/>
      <c r="GRN238" s="15"/>
      <c r="GRO238" s="15"/>
      <c r="GRP238" s="15"/>
      <c r="GRQ238" s="15"/>
      <c r="GRR238" s="15"/>
      <c r="GRS238" s="15"/>
      <c r="GRT238" s="15"/>
      <c r="GRU238" s="15"/>
      <c r="GRV238" s="15"/>
      <c r="GRW238" s="15"/>
      <c r="GRX238" s="15"/>
      <c r="GRY238" s="15"/>
      <c r="GRZ238" s="15"/>
      <c r="GSA238" s="15"/>
      <c r="GSB238" s="15"/>
      <c r="GSC238" s="15"/>
      <c r="GSD238" s="15"/>
      <c r="GSE238" s="15"/>
      <c r="GSF238" s="15"/>
      <c r="GSG238" s="15"/>
      <c r="GSH238" s="15"/>
      <c r="GSI238" s="15"/>
      <c r="GSJ238" s="15"/>
      <c r="GSK238" s="15"/>
      <c r="GSL238" s="15"/>
      <c r="GSM238" s="15"/>
      <c r="GSN238" s="15"/>
      <c r="GSO238" s="15"/>
      <c r="GSP238" s="15"/>
      <c r="GSQ238" s="15"/>
      <c r="GSR238" s="15"/>
      <c r="GSS238" s="15"/>
      <c r="GST238" s="15"/>
      <c r="GSU238" s="15"/>
      <c r="GSV238" s="15"/>
      <c r="GSW238" s="15"/>
      <c r="GSX238" s="15"/>
      <c r="GSY238" s="15"/>
      <c r="GSZ238" s="15"/>
      <c r="GTA238" s="15"/>
      <c r="GTB238" s="15"/>
      <c r="GTC238" s="15"/>
      <c r="GTD238" s="15"/>
      <c r="GTE238" s="15"/>
      <c r="GTF238" s="15"/>
      <c r="GTG238" s="15"/>
      <c r="GTH238" s="15"/>
      <c r="GTI238" s="15"/>
      <c r="GTJ238" s="15"/>
      <c r="GTK238" s="15"/>
      <c r="GTL238" s="15"/>
      <c r="GTM238" s="15"/>
      <c r="GTN238" s="15"/>
      <c r="GTO238" s="15"/>
      <c r="GTP238" s="15"/>
      <c r="GTQ238" s="15"/>
      <c r="GTR238" s="15"/>
      <c r="GTS238" s="15"/>
      <c r="GTT238" s="15"/>
      <c r="GTU238" s="15"/>
      <c r="GTV238" s="15"/>
      <c r="GTW238" s="15"/>
      <c r="GTX238" s="15"/>
      <c r="GTY238" s="15"/>
      <c r="GTZ238" s="15"/>
      <c r="GUA238" s="15"/>
      <c r="GUB238" s="15"/>
      <c r="GUC238" s="15"/>
      <c r="GUD238" s="15"/>
      <c r="GUE238" s="15"/>
      <c r="GUF238" s="15"/>
      <c r="GUG238" s="15"/>
      <c r="GUH238" s="15"/>
      <c r="GUI238" s="15"/>
      <c r="GUJ238" s="15"/>
      <c r="GUK238" s="15"/>
      <c r="GUL238" s="15"/>
      <c r="GUM238" s="15"/>
      <c r="GUN238" s="15"/>
      <c r="GUO238" s="15"/>
      <c r="GUP238" s="15"/>
      <c r="GUQ238" s="15"/>
      <c r="GUR238" s="15"/>
      <c r="GUS238" s="15"/>
      <c r="GUT238" s="15"/>
      <c r="GUU238" s="15"/>
      <c r="GUV238" s="15"/>
      <c r="GUW238" s="15"/>
      <c r="GUX238" s="15"/>
      <c r="GUY238" s="15"/>
      <c r="GUZ238" s="15"/>
      <c r="GVA238" s="15"/>
      <c r="GVB238" s="15"/>
      <c r="GVC238" s="15"/>
      <c r="GVD238" s="15"/>
      <c r="GVE238" s="15"/>
      <c r="GVF238" s="15"/>
      <c r="GVG238" s="15"/>
      <c r="GVH238" s="15"/>
      <c r="GVI238" s="15"/>
      <c r="GVJ238" s="15"/>
      <c r="GVK238" s="15"/>
      <c r="GVL238" s="15"/>
      <c r="GVM238" s="15"/>
      <c r="GVN238" s="15"/>
      <c r="GVO238" s="15"/>
      <c r="GVP238" s="15"/>
      <c r="GVQ238" s="15"/>
      <c r="GVR238" s="15"/>
      <c r="GVS238" s="15"/>
      <c r="GVT238" s="15"/>
      <c r="GVU238" s="15"/>
      <c r="GVV238" s="15"/>
      <c r="GVW238" s="15"/>
      <c r="GVX238" s="15"/>
      <c r="GVY238" s="15"/>
      <c r="GVZ238" s="15"/>
      <c r="GWA238" s="15"/>
      <c r="GWB238" s="15"/>
      <c r="GWC238" s="15"/>
      <c r="GWD238" s="15"/>
      <c r="GWE238" s="15"/>
      <c r="GWF238" s="15"/>
      <c r="GWG238" s="15"/>
      <c r="GWH238" s="15"/>
      <c r="GWI238" s="15"/>
      <c r="GWJ238" s="15"/>
      <c r="GWK238" s="15"/>
      <c r="GWL238" s="15"/>
      <c r="GWM238" s="15"/>
      <c r="GWN238" s="15"/>
      <c r="GWO238" s="15"/>
      <c r="GWP238" s="15"/>
      <c r="GWQ238" s="15"/>
      <c r="GWR238" s="15"/>
      <c r="GWS238" s="15"/>
      <c r="GWT238" s="15"/>
      <c r="GWU238" s="15"/>
      <c r="GWV238" s="15"/>
      <c r="GWW238" s="15"/>
      <c r="GWX238" s="15"/>
      <c r="GWY238" s="15"/>
      <c r="GWZ238" s="15"/>
      <c r="GXA238" s="15"/>
      <c r="GXB238" s="15"/>
      <c r="GXC238" s="15"/>
      <c r="GXD238" s="15"/>
      <c r="GXE238" s="15"/>
      <c r="GXF238" s="15"/>
      <c r="GXG238" s="15"/>
      <c r="GXH238" s="15"/>
      <c r="GXI238" s="15"/>
      <c r="GXJ238" s="15"/>
      <c r="GXK238" s="15"/>
      <c r="GXL238" s="15"/>
      <c r="GXM238" s="15"/>
      <c r="GXN238" s="15"/>
      <c r="GXO238" s="15"/>
      <c r="GXP238" s="15"/>
      <c r="GXQ238" s="15"/>
      <c r="GXR238" s="15"/>
      <c r="GXS238" s="15"/>
      <c r="GXT238" s="15"/>
      <c r="GXU238" s="15"/>
      <c r="GXV238" s="15"/>
      <c r="GXW238" s="15"/>
      <c r="GXX238" s="15"/>
      <c r="GXY238" s="15"/>
      <c r="GXZ238" s="15"/>
      <c r="GYA238" s="15"/>
      <c r="GYB238" s="15"/>
      <c r="GYC238" s="15"/>
      <c r="GYD238" s="15"/>
      <c r="GYE238" s="15"/>
      <c r="GYF238" s="15"/>
      <c r="GYG238" s="15"/>
      <c r="GYH238" s="15"/>
      <c r="GYI238" s="15"/>
      <c r="GYJ238" s="15"/>
      <c r="GYK238" s="15"/>
      <c r="GYL238" s="15"/>
      <c r="GYM238" s="15"/>
      <c r="GYN238" s="15"/>
      <c r="GYO238" s="15"/>
      <c r="GYP238" s="15"/>
      <c r="GYQ238" s="15"/>
      <c r="GYR238" s="15"/>
      <c r="GYS238" s="15"/>
      <c r="GYT238" s="15"/>
      <c r="GYU238" s="15"/>
      <c r="GYV238" s="15"/>
      <c r="GYW238" s="15"/>
      <c r="GYX238" s="15"/>
      <c r="GYY238" s="15"/>
      <c r="GYZ238" s="15"/>
      <c r="GZA238" s="15"/>
      <c r="GZB238" s="15"/>
      <c r="GZC238" s="15"/>
      <c r="GZD238" s="15"/>
      <c r="GZE238" s="15"/>
      <c r="GZF238" s="15"/>
      <c r="GZG238" s="15"/>
      <c r="GZH238" s="15"/>
      <c r="GZI238" s="15"/>
      <c r="GZJ238" s="15"/>
      <c r="GZK238" s="15"/>
      <c r="GZL238" s="15"/>
      <c r="GZM238" s="15"/>
      <c r="GZN238" s="15"/>
      <c r="GZO238" s="15"/>
      <c r="GZP238" s="15"/>
      <c r="GZQ238" s="15"/>
      <c r="GZR238" s="15"/>
      <c r="GZS238" s="15"/>
      <c r="GZT238" s="15"/>
      <c r="GZU238" s="15"/>
      <c r="GZV238" s="15"/>
      <c r="GZW238" s="15"/>
      <c r="GZX238" s="15"/>
      <c r="GZY238" s="15"/>
      <c r="GZZ238" s="15"/>
      <c r="HAA238" s="15"/>
      <c r="HAB238" s="15"/>
      <c r="HAC238" s="15"/>
      <c r="HAD238" s="15"/>
      <c r="HAE238" s="15"/>
      <c r="HAF238" s="15"/>
      <c r="HAG238" s="15"/>
      <c r="HAH238" s="15"/>
      <c r="HAI238" s="15"/>
      <c r="HAJ238" s="15"/>
      <c r="HAK238" s="15"/>
      <c r="HAL238" s="15"/>
      <c r="HAM238" s="15"/>
      <c r="HAN238" s="15"/>
      <c r="HAO238" s="15"/>
      <c r="HAP238" s="15"/>
      <c r="HAQ238" s="15"/>
      <c r="HAR238" s="15"/>
      <c r="HAS238" s="15"/>
      <c r="HAT238" s="15"/>
      <c r="HAU238" s="15"/>
      <c r="HAV238" s="15"/>
      <c r="HAW238" s="15"/>
      <c r="HAX238" s="15"/>
      <c r="HAY238" s="15"/>
      <c r="HAZ238" s="15"/>
      <c r="HBA238" s="15"/>
      <c r="HBB238" s="15"/>
      <c r="HBC238" s="15"/>
      <c r="HBD238" s="15"/>
      <c r="HBE238" s="15"/>
      <c r="HBF238" s="15"/>
      <c r="HBG238" s="15"/>
      <c r="HBH238" s="15"/>
      <c r="HBI238" s="15"/>
      <c r="HBJ238" s="15"/>
      <c r="HBK238" s="15"/>
      <c r="HBL238" s="15"/>
      <c r="HBM238" s="15"/>
      <c r="HBN238" s="15"/>
      <c r="HBO238" s="15"/>
      <c r="HBP238" s="15"/>
      <c r="HBQ238" s="15"/>
      <c r="HBR238" s="15"/>
      <c r="HBS238" s="15"/>
      <c r="HBT238" s="15"/>
      <c r="HBU238" s="15"/>
      <c r="HBV238" s="15"/>
      <c r="HBW238" s="15"/>
      <c r="HBX238" s="15"/>
      <c r="HBY238" s="15"/>
      <c r="HBZ238" s="15"/>
      <c r="HCA238" s="15"/>
      <c r="HCB238" s="15"/>
      <c r="HCC238" s="15"/>
      <c r="HCD238" s="15"/>
      <c r="HCE238" s="15"/>
      <c r="HCF238" s="15"/>
      <c r="HCG238" s="15"/>
      <c r="HCH238" s="15"/>
      <c r="HCI238" s="15"/>
      <c r="HCJ238" s="15"/>
      <c r="HCK238" s="15"/>
      <c r="HCL238" s="15"/>
      <c r="HCM238" s="15"/>
      <c r="HCN238" s="15"/>
      <c r="HCO238" s="15"/>
      <c r="HCP238" s="15"/>
      <c r="HCQ238" s="15"/>
      <c r="HCR238" s="15"/>
      <c r="HCS238" s="15"/>
      <c r="HCT238" s="15"/>
      <c r="HCU238" s="15"/>
      <c r="HCV238" s="15"/>
      <c r="HCW238" s="15"/>
      <c r="HCX238" s="15"/>
      <c r="HCY238" s="15"/>
      <c r="HCZ238" s="15"/>
      <c r="HDA238" s="15"/>
      <c r="HDB238" s="15"/>
      <c r="HDC238" s="15"/>
      <c r="HDD238" s="15"/>
      <c r="HDE238" s="15"/>
      <c r="HDF238" s="15"/>
      <c r="HDG238" s="15"/>
      <c r="HDH238" s="15"/>
      <c r="HDI238" s="15"/>
      <c r="HDJ238" s="15"/>
      <c r="HDK238" s="15"/>
      <c r="HDL238" s="15"/>
      <c r="HDM238" s="15"/>
      <c r="HDN238" s="15"/>
      <c r="HDO238" s="15"/>
      <c r="HDP238" s="15"/>
      <c r="HDQ238" s="15"/>
      <c r="HDR238" s="15"/>
      <c r="HDS238" s="15"/>
      <c r="HDT238" s="15"/>
      <c r="HDU238" s="15"/>
      <c r="HDV238" s="15"/>
      <c r="HDW238" s="15"/>
      <c r="HDX238" s="15"/>
      <c r="HDY238" s="15"/>
      <c r="HDZ238" s="15"/>
      <c r="HEA238" s="15"/>
      <c r="HEB238" s="15"/>
      <c r="HEC238" s="15"/>
      <c r="HED238" s="15"/>
      <c r="HEE238" s="15"/>
      <c r="HEF238" s="15"/>
      <c r="HEG238" s="15"/>
      <c r="HEH238" s="15"/>
      <c r="HEI238" s="15"/>
      <c r="HEJ238" s="15"/>
      <c r="HEK238" s="15"/>
      <c r="HEL238" s="15"/>
      <c r="HEM238" s="15"/>
      <c r="HEN238" s="15"/>
      <c r="HEO238" s="15"/>
      <c r="HEP238" s="15"/>
      <c r="HEQ238" s="15"/>
      <c r="HER238" s="15"/>
      <c r="HES238" s="15"/>
      <c r="HET238" s="15"/>
      <c r="HEU238" s="15"/>
      <c r="HEV238" s="15"/>
      <c r="HEW238" s="15"/>
      <c r="HEX238" s="15"/>
      <c r="HEY238" s="15"/>
      <c r="HEZ238" s="15"/>
      <c r="HFA238" s="15"/>
      <c r="HFB238" s="15"/>
      <c r="HFC238" s="15"/>
      <c r="HFD238" s="15"/>
      <c r="HFE238" s="15"/>
      <c r="HFF238" s="15"/>
      <c r="HFG238" s="15"/>
      <c r="HFH238" s="15"/>
      <c r="HFI238" s="15"/>
      <c r="HFJ238" s="15"/>
      <c r="HFK238" s="15"/>
      <c r="HFL238" s="15"/>
      <c r="HFM238" s="15"/>
      <c r="HFN238" s="15"/>
      <c r="HFO238" s="15"/>
      <c r="HFP238" s="15"/>
      <c r="HFQ238" s="15"/>
      <c r="HFR238" s="15"/>
      <c r="HFS238" s="15"/>
      <c r="HFT238" s="15"/>
      <c r="HFU238" s="15"/>
      <c r="HFV238" s="15"/>
      <c r="HFW238" s="15"/>
      <c r="HFX238" s="15"/>
      <c r="HFY238" s="15"/>
      <c r="HFZ238" s="15"/>
      <c r="HGA238" s="15"/>
      <c r="HGB238" s="15"/>
      <c r="HGC238" s="15"/>
      <c r="HGD238" s="15"/>
      <c r="HGE238" s="15"/>
      <c r="HGF238" s="15"/>
      <c r="HGG238" s="15"/>
      <c r="HGH238" s="15"/>
      <c r="HGI238" s="15"/>
      <c r="HGJ238" s="15"/>
      <c r="HGK238" s="15"/>
      <c r="HGL238" s="15"/>
      <c r="HGM238" s="15"/>
      <c r="HGN238" s="15"/>
      <c r="HGO238" s="15"/>
      <c r="HGP238" s="15"/>
      <c r="HGQ238" s="15"/>
      <c r="HGR238" s="15"/>
      <c r="HGS238" s="15"/>
      <c r="HGT238" s="15"/>
      <c r="HGU238" s="15"/>
      <c r="HGV238" s="15"/>
      <c r="HGW238" s="15"/>
      <c r="HGX238" s="15"/>
      <c r="HGY238" s="15"/>
      <c r="HGZ238" s="15"/>
      <c r="HHA238" s="15"/>
      <c r="HHB238" s="15"/>
      <c r="HHC238" s="15"/>
      <c r="HHD238" s="15"/>
      <c r="HHE238" s="15"/>
      <c r="HHF238" s="15"/>
      <c r="HHG238" s="15"/>
      <c r="HHH238" s="15"/>
      <c r="HHI238" s="15"/>
      <c r="HHJ238" s="15"/>
      <c r="HHK238" s="15"/>
      <c r="HHL238" s="15"/>
      <c r="HHM238" s="15"/>
      <c r="HHN238" s="15"/>
      <c r="HHO238" s="15"/>
      <c r="HHP238" s="15"/>
      <c r="HHQ238" s="15"/>
      <c r="HHR238" s="15"/>
      <c r="HHS238" s="15"/>
      <c r="HHT238" s="15"/>
      <c r="HHU238" s="15"/>
      <c r="HHV238" s="15"/>
      <c r="HHW238" s="15"/>
      <c r="HHX238" s="15"/>
      <c r="HHY238" s="15"/>
      <c r="HHZ238" s="15"/>
      <c r="HIA238" s="15"/>
      <c r="HIB238" s="15"/>
      <c r="HIC238" s="15"/>
      <c r="HID238" s="15"/>
      <c r="HIE238" s="15"/>
      <c r="HIF238" s="15"/>
      <c r="HIG238" s="15"/>
      <c r="HIH238" s="15"/>
      <c r="HII238" s="15"/>
      <c r="HIJ238" s="15"/>
      <c r="HIK238" s="15"/>
      <c r="HIL238" s="15"/>
      <c r="HIM238" s="15"/>
      <c r="HIN238" s="15"/>
      <c r="HIO238" s="15"/>
      <c r="HIP238" s="15"/>
      <c r="HIQ238" s="15"/>
      <c r="HIR238" s="15"/>
      <c r="HIS238" s="15"/>
      <c r="HIT238" s="15"/>
      <c r="HIU238" s="15"/>
      <c r="HIV238" s="15"/>
      <c r="HIW238" s="15"/>
      <c r="HIX238" s="15"/>
      <c r="HIY238" s="15"/>
      <c r="HIZ238" s="15"/>
      <c r="HJA238" s="15"/>
      <c r="HJB238" s="15"/>
      <c r="HJC238" s="15"/>
      <c r="HJD238" s="15"/>
      <c r="HJE238" s="15"/>
      <c r="HJF238" s="15"/>
      <c r="HJG238" s="15"/>
      <c r="HJH238" s="15"/>
      <c r="HJI238" s="15"/>
      <c r="HJJ238" s="15"/>
      <c r="HJK238" s="15"/>
      <c r="HJL238" s="15"/>
      <c r="HJM238" s="15"/>
      <c r="HJN238" s="15"/>
      <c r="HJO238" s="15"/>
      <c r="HJP238" s="15"/>
      <c r="HJQ238" s="15"/>
      <c r="HJR238" s="15"/>
      <c r="HJS238" s="15"/>
      <c r="HJT238" s="15"/>
      <c r="HJU238" s="15"/>
      <c r="HJV238" s="15"/>
      <c r="HJW238" s="15"/>
      <c r="HJX238" s="15"/>
      <c r="HJY238" s="15"/>
      <c r="HJZ238" s="15"/>
      <c r="HKA238" s="15"/>
      <c r="HKB238" s="15"/>
      <c r="HKC238" s="15"/>
      <c r="HKD238" s="15"/>
      <c r="HKE238" s="15"/>
      <c r="HKF238" s="15"/>
      <c r="HKG238" s="15"/>
      <c r="HKH238" s="15"/>
      <c r="HKI238" s="15"/>
      <c r="HKJ238" s="15"/>
      <c r="HKK238" s="15"/>
      <c r="HKL238" s="15"/>
      <c r="HKM238" s="15"/>
      <c r="HKN238" s="15"/>
      <c r="HKO238" s="15"/>
      <c r="HKP238" s="15"/>
      <c r="HKQ238" s="15"/>
      <c r="HKR238" s="15"/>
      <c r="HKS238" s="15"/>
      <c r="HKT238" s="15"/>
      <c r="HKU238" s="15"/>
      <c r="HKV238" s="15"/>
      <c r="HKW238" s="15"/>
      <c r="HKX238" s="15"/>
      <c r="HKY238" s="15"/>
      <c r="HKZ238" s="15"/>
      <c r="HLA238" s="15"/>
      <c r="HLB238" s="15"/>
      <c r="HLC238" s="15"/>
      <c r="HLD238" s="15"/>
      <c r="HLE238" s="15"/>
      <c r="HLF238" s="15"/>
      <c r="HLG238" s="15"/>
      <c r="HLH238" s="15"/>
      <c r="HLI238" s="15"/>
      <c r="HLJ238" s="15"/>
      <c r="HLK238" s="15"/>
      <c r="HLL238" s="15"/>
      <c r="HLM238" s="15"/>
      <c r="HLN238" s="15"/>
      <c r="HLO238" s="15"/>
      <c r="HLP238" s="15"/>
      <c r="HLQ238" s="15"/>
      <c r="HLR238" s="15"/>
      <c r="HLS238" s="15"/>
      <c r="HLT238" s="15"/>
      <c r="HLU238" s="15"/>
      <c r="HLV238" s="15"/>
      <c r="HLW238" s="15"/>
      <c r="HLX238" s="15"/>
      <c r="HLY238" s="15"/>
      <c r="HLZ238" s="15"/>
      <c r="HMA238" s="15"/>
      <c r="HMB238" s="15"/>
      <c r="HMC238" s="15"/>
      <c r="HMD238" s="15"/>
      <c r="HME238" s="15"/>
      <c r="HMF238" s="15"/>
      <c r="HMG238" s="15"/>
      <c r="HMH238" s="15"/>
      <c r="HMI238" s="15"/>
      <c r="HMJ238" s="15"/>
      <c r="HMK238" s="15"/>
      <c r="HML238" s="15"/>
      <c r="HMM238" s="15"/>
      <c r="HMN238" s="15"/>
      <c r="HMO238" s="15"/>
      <c r="HMP238" s="15"/>
      <c r="HMQ238" s="15"/>
      <c r="HMR238" s="15"/>
      <c r="HMS238" s="15"/>
      <c r="HMT238" s="15"/>
      <c r="HMU238" s="15"/>
      <c r="HMV238" s="15"/>
      <c r="HMW238" s="15"/>
      <c r="HMX238" s="15"/>
      <c r="HMY238" s="15"/>
      <c r="HMZ238" s="15"/>
      <c r="HNA238" s="15"/>
      <c r="HNB238" s="15"/>
      <c r="HNC238" s="15"/>
      <c r="HND238" s="15"/>
      <c r="HNE238" s="15"/>
      <c r="HNF238" s="15"/>
      <c r="HNG238" s="15"/>
      <c r="HNH238" s="15"/>
      <c r="HNI238" s="15"/>
      <c r="HNJ238" s="15"/>
      <c r="HNK238" s="15"/>
      <c r="HNL238" s="15"/>
      <c r="HNM238" s="15"/>
      <c r="HNN238" s="15"/>
      <c r="HNO238" s="15"/>
      <c r="HNP238" s="15"/>
      <c r="HNQ238" s="15"/>
      <c r="HNR238" s="15"/>
      <c r="HNS238" s="15"/>
      <c r="HNT238" s="15"/>
      <c r="HNU238" s="15"/>
      <c r="HNV238" s="15"/>
      <c r="HNW238" s="15"/>
      <c r="HNX238" s="15"/>
      <c r="HNY238" s="15"/>
      <c r="HNZ238" s="15"/>
      <c r="HOA238" s="15"/>
      <c r="HOB238" s="15"/>
      <c r="HOC238" s="15"/>
      <c r="HOD238" s="15"/>
      <c r="HOE238" s="15"/>
      <c r="HOF238" s="15"/>
      <c r="HOG238" s="15"/>
      <c r="HOH238" s="15"/>
      <c r="HOI238" s="15"/>
      <c r="HOJ238" s="15"/>
      <c r="HOK238" s="15"/>
      <c r="HOL238" s="15"/>
      <c r="HOM238" s="15"/>
      <c r="HON238" s="15"/>
      <c r="HOO238" s="15"/>
      <c r="HOP238" s="15"/>
      <c r="HOQ238" s="15"/>
      <c r="HOR238" s="15"/>
      <c r="HOS238" s="15"/>
      <c r="HOT238" s="15"/>
      <c r="HOU238" s="15"/>
      <c r="HOV238" s="15"/>
      <c r="HOW238" s="15"/>
      <c r="HOX238" s="15"/>
      <c r="HOY238" s="15"/>
      <c r="HOZ238" s="15"/>
      <c r="HPA238" s="15"/>
      <c r="HPB238" s="15"/>
      <c r="HPC238" s="15"/>
      <c r="HPD238" s="15"/>
      <c r="HPE238" s="15"/>
      <c r="HPF238" s="15"/>
      <c r="HPG238" s="15"/>
      <c r="HPH238" s="15"/>
      <c r="HPI238" s="15"/>
      <c r="HPJ238" s="15"/>
      <c r="HPK238" s="15"/>
      <c r="HPL238" s="15"/>
      <c r="HPM238" s="15"/>
      <c r="HPN238" s="15"/>
      <c r="HPO238" s="15"/>
      <c r="HPP238" s="15"/>
      <c r="HPQ238" s="15"/>
      <c r="HPR238" s="15"/>
      <c r="HPS238" s="15"/>
      <c r="HPT238" s="15"/>
      <c r="HPU238" s="15"/>
      <c r="HPV238" s="15"/>
      <c r="HPW238" s="15"/>
      <c r="HPX238" s="15"/>
      <c r="HPY238" s="15"/>
      <c r="HPZ238" s="15"/>
      <c r="HQA238" s="15"/>
      <c r="HQB238" s="15"/>
      <c r="HQC238" s="15"/>
      <c r="HQD238" s="15"/>
      <c r="HQE238" s="15"/>
      <c r="HQF238" s="15"/>
      <c r="HQG238" s="15"/>
      <c r="HQH238" s="15"/>
      <c r="HQI238" s="15"/>
      <c r="HQJ238" s="15"/>
      <c r="HQK238" s="15"/>
      <c r="HQL238" s="15"/>
      <c r="HQM238" s="15"/>
      <c r="HQN238" s="15"/>
      <c r="HQO238" s="15"/>
      <c r="HQP238" s="15"/>
      <c r="HQQ238" s="15"/>
      <c r="HQR238" s="15"/>
      <c r="HQS238" s="15"/>
      <c r="HQT238" s="15"/>
      <c r="HQU238" s="15"/>
      <c r="HQV238" s="15"/>
      <c r="HQW238" s="15"/>
      <c r="HQX238" s="15"/>
      <c r="HQY238" s="15"/>
      <c r="HQZ238" s="15"/>
      <c r="HRA238" s="15"/>
      <c r="HRB238" s="15"/>
      <c r="HRC238" s="15"/>
      <c r="HRD238" s="15"/>
      <c r="HRE238" s="15"/>
      <c r="HRF238" s="15"/>
      <c r="HRG238" s="15"/>
      <c r="HRH238" s="15"/>
      <c r="HRI238" s="15"/>
      <c r="HRJ238" s="15"/>
      <c r="HRK238" s="15"/>
      <c r="HRL238" s="15"/>
      <c r="HRM238" s="15"/>
      <c r="HRN238" s="15"/>
      <c r="HRO238" s="15"/>
      <c r="HRP238" s="15"/>
      <c r="HRQ238" s="15"/>
      <c r="HRR238" s="15"/>
      <c r="HRS238" s="15"/>
      <c r="HRT238" s="15"/>
      <c r="HRU238" s="15"/>
      <c r="HRV238" s="15"/>
      <c r="HRW238" s="15"/>
      <c r="HRX238" s="15"/>
      <c r="HRY238" s="15"/>
      <c r="HRZ238" s="15"/>
      <c r="HSA238" s="15"/>
      <c r="HSB238" s="15"/>
      <c r="HSC238" s="15"/>
      <c r="HSD238" s="15"/>
      <c r="HSE238" s="15"/>
      <c r="HSF238" s="15"/>
      <c r="HSG238" s="15"/>
      <c r="HSH238" s="15"/>
      <c r="HSI238" s="15"/>
      <c r="HSJ238" s="15"/>
      <c r="HSK238" s="15"/>
      <c r="HSL238" s="15"/>
      <c r="HSM238" s="15"/>
      <c r="HSN238" s="15"/>
      <c r="HSO238" s="15"/>
      <c r="HSP238" s="15"/>
      <c r="HSQ238" s="15"/>
      <c r="HSR238" s="15"/>
      <c r="HSS238" s="15"/>
      <c r="HST238" s="15"/>
      <c r="HSU238" s="15"/>
      <c r="HSV238" s="15"/>
      <c r="HSW238" s="15"/>
      <c r="HSX238" s="15"/>
      <c r="HSY238" s="15"/>
      <c r="HSZ238" s="15"/>
      <c r="HTA238" s="15"/>
      <c r="HTB238" s="15"/>
      <c r="HTC238" s="15"/>
      <c r="HTD238" s="15"/>
      <c r="HTE238" s="15"/>
      <c r="HTF238" s="15"/>
      <c r="HTG238" s="15"/>
      <c r="HTH238" s="15"/>
      <c r="HTI238" s="15"/>
      <c r="HTJ238" s="15"/>
      <c r="HTK238" s="15"/>
      <c r="HTL238" s="15"/>
      <c r="HTM238" s="15"/>
      <c r="HTN238" s="15"/>
      <c r="HTO238" s="15"/>
      <c r="HTP238" s="15"/>
      <c r="HTQ238" s="15"/>
      <c r="HTR238" s="15"/>
      <c r="HTS238" s="15"/>
      <c r="HTT238" s="15"/>
      <c r="HTU238" s="15"/>
      <c r="HTV238" s="15"/>
      <c r="HTW238" s="15"/>
      <c r="HTX238" s="15"/>
      <c r="HTY238" s="15"/>
      <c r="HTZ238" s="15"/>
      <c r="HUA238" s="15"/>
      <c r="HUB238" s="15"/>
      <c r="HUC238" s="15"/>
      <c r="HUD238" s="15"/>
      <c r="HUE238" s="15"/>
      <c r="HUF238" s="15"/>
      <c r="HUG238" s="15"/>
      <c r="HUH238" s="15"/>
      <c r="HUI238" s="15"/>
      <c r="HUJ238" s="15"/>
      <c r="HUK238" s="15"/>
      <c r="HUL238" s="15"/>
      <c r="HUM238" s="15"/>
      <c r="HUN238" s="15"/>
      <c r="HUO238" s="15"/>
      <c r="HUP238" s="15"/>
      <c r="HUQ238" s="15"/>
      <c r="HUR238" s="15"/>
      <c r="HUS238" s="15"/>
      <c r="HUT238" s="15"/>
      <c r="HUU238" s="15"/>
      <c r="HUV238" s="15"/>
      <c r="HUW238" s="15"/>
      <c r="HUX238" s="15"/>
      <c r="HUY238" s="15"/>
      <c r="HUZ238" s="15"/>
      <c r="HVA238" s="15"/>
      <c r="HVB238" s="15"/>
      <c r="HVC238" s="15"/>
      <c r="HVD238" s="15"/>
      <c r="HVE238" s="15"/>
      <c r="HVF238" s="15"/>
      <c r="HVG238" s="15"/>
      <c r="HVH238" s="15"/>
      <c r="HVI238" s="15"/>
      <c r="HVJ238" s="15"/>
      <c r="HVK238" s="15"/>
      <c r="HVL238" s="15"/>
      <c r="HVM238" s="15"/>
      <c r="HVN238" s="15"/>
      <c r="HVO238" s="15"/>
      <c r="HVP238" s="15"/>
      <c r="HVQ238" s="15"/>
      <c r="HVR238" s="15"/>
      <c r="HVS238" s="15"/>
      <c r="HVT238" s="15"/>
      <c r="HVU238" s="15"/>
      <c r="HVV238" s="15"/>
      <c r="HVW238" s="15"/>
      <c r="HVX238" s="15"/>
      <c r="HVY238" s="15"/>
      <c r="HVZ238" s="15"/>
      <c r="HWA238" s="15"/>
      <c r="HWB238" s="15"/>
      <c r="HWC238" s="15"/>
      <c r="HWD238" s="15"/>
      <c r="HWE238" s="15"/>
      <c r="HWF238" s="15"/>
      <c r="HWG238" s="15"/>
      <c r="HWH238" s="15"/>
      <c r="HWI238" s="15"/>
      <c r="HWJ238" s="15"/>
      <c r="HWK238" s="15"/>
      <c r="HWL238" s="15"/>
      <c r="HWM238" s="15"/>
      <c r="HWN238" s="15"/>
      <c r="HWO238" s="15"/>
      <c r="HWP238" s="15"/>
      <c r="HWQ238" s="15"/>
      <c r="HWR238" s="15"/>
      <c r="HWS238" s="15"/>
      <c r="HWT238" s="15"/>
      <c r="HWU238" s="15"/>
      <c r="HWV238" s="15"/>
      <c r="HWW238" s="15"/>
      <c r="HWX238" s="15"/>
      <c r="HWY238" s="15"/>
      <c r="HWZ238" s="15"/>
      <c r="HXA238" s="15"/>
      <c r="HXB238" s="15"/>
      <c r="HXC238" s="15"/>
      <c r="HXD238" s="15"/>
      <c r="HXE238" s="15"/>
      <c r="HXF238" s="15"/>
      <c r="HXG238" s="15"/>
      <c r="HXH238" s="15"/>
      <c r="HXI238" s="15"/>
      <c r="HXJ238" s="15"/>
      <c r="HXK238" s="15"/>
      <c r="HXL238" s="15"/>
      <c r="HXM238" s="15"/>
      <c r="HXN238" s="15"/>
      <c r="HXO238" s="15"/>
      <c r="HXP238" s="15"/>
      <c r="HXQ238" s="15"/>
      <c r="HXR238" s="15"/>
      <c r="HXS238" s="15"/>
      <c r="HXT238" s="15"/>
      <c r="HXU238" s="15"/>
      <c r="HXV238" s="15"/>
      <c r="HXW238" s="15"/>
      <c r="HXX238" s="15"/>
      <c r="HXY238" s="15"/>
      <c r="HXZ238" s="15"/>
      <c r="HYA238" s="15"/>
      <c r="HYB238" s="15"/>
      <c r="HYC238" s="15"/>
      <c r="HYD238" s="15"/>
      <c r="HYE238" s="15"/>
      <c r="HYF238" s="15"/>
      <c r="HYG238" s="15"/>
      <c r="HYH238" s="15"/>
      <c r="HYI238" s="15"/>
      <c r="HYJ238" s="15"/>
      <c r="HYK238" s="15"/>
      <c r="HYL238" s="15"/>
      <c r="HYM238" s="15"/>
      <c r="HYN238" s="15"/>
      <c r="HYO238" s="15"/>
      <c r="HYP238" s="15"/>
      <c r="HYQ238" s="15"/>
      <c r="HYR238" s="15"/>
      <c r="HYS238" s="15"/>
      <c r="HYT238" s="15"/>
      <c r="HYU238" s="15"/>
      <c r="HYV238" s="15"/>
      <c r="HYW238" s="15"/>
      <c r="HYX238" s="15"/>
      <c r="HYY238" s="15"/>
      <c r="HYZ238" s="15"/>
      <c r="HZA238" s="15"/>
      <c r="HZB238" s="15"/>
      <c r="HZC238" s="15"/>
      <c r="HZD238" s="15"/>
      <c r="HZE238" s="15"/>
      <c r="HZF238" s="15"/>
      <c r="HZG238" s="15"/>
      <c r="HZH238" s="15"/>
      <c r="HZI238" s="15"/>
      <c r="HZJ238" s="15"/>
      <c r="HZK238" s="15"/>
      <c r="HZL238" s="15"/>
      <c r="HZM238" s="15"/>
      <c r="HZN238" s="15"/>
      <c r="HZO238" s="15"/>
      <c r="HZP238" s="15"/>
      <c r="HZQ238" s="15"/>
      <c r="HZR238" s="15"/>
      <c r="HZS238" s="15"/>
      <c r="HZT238" s="15"/>
      <c r="HZU238" s="15"/>
      <c r="HZV238" s="15"/>
      <c r="HZW238" s="15"/>
      <c r="HZX238" s="15"/>
      <c r="HZY238" s="15"/>
      <c r="HZZ238" s="15"/>
      <c r="IAA238" s="15"/>
      <c r="IAB238" s="15"/>
      <c r="IAC238" s="15"/>
      <c r="IAD238" s="15"/>
      <c r="IAE238" s="15"/>
      <c r="IAF238" s="15"/>
      <c r="IAG238" s="15"/>
      <c r="IAH238" s="15"/>
      <c r="IAI238" s="15"/>
      <c r="IAJ238" s="15"/>
      <c r="IAK238" s="15"/>
      <c r="IAL238" s="15"/>
      <c r="IAM238" s="15"/>
      <c r="IAN238" s="15"/>
      <c r="IAO238" s="15"/>
      <c r="IAP238" s="15"/>
      <c r="IAQ238" s="15"/>
      <c r="IAR238" s="15"/>
      <c r="IAS238" s="15"/>
      <c r="IAT238" s="15"/>
      <c r="IAU238" s="15"/>
      <c r="IAV238" s="15"/>
      <c r="IAW238" s="15"/>
      <c r="IAX238" s="15"/>
      <c r="IAY238" s="15"/>
      <c r="IAZ238" s="15"/>
      <c r="IBA238" s="15"/>
      <c r="IBB238" s="15"/>
      <c r="IBC238" s="15"/>
      <c r="IBD238" s="15"/>
      <c r="IBE238" s="15"/>
      <c r="IBF238" s="15"/>
      <c r="IBG238" s="15"/>
      <c r="IBH238" s="15"/>
      <c r="IBI238" s="15"/>
      <c r="IBJ238" s="15"/>
      <c r="IBK238" s="15"/>
      <c r="IBL238" s="15"/>
      <c r="IBM238" s="15"/>
      <c r="IBN238" s="15"/>
      <c r="IBO238" s="15"/>
      <c r="IBP238" s="15"/>
      <c r="IBQ238" s="15"/>
      <c r="IBR238" s="15"/>
      <c r="IBS238" s="15"/>
      <c r="IBT238" s="15"/>
      <c r="IBU238" s="15"/>
      <c r="IBV238" s="15"/>
      <c r="IBW238" s="15"/>
      <c r="IBX238" s="15"/>
      <c r="IBY238" s="15"/>
      <c r="IBZ238" s="15"/>
      <c r="ICA238" s="15"/>
      <c r="ICB238" s="15"/>
      <c r="ICC238" s="15"/>
      <c r="ICD238" s="15"/>
      <c r="ICE238" s="15"/>
      <c r="ICF238" s="15"/>
      <c r="ICG238" s="15"/>
      <c r="ICH238" s="15"/>
      <c r="ICI238" s="15"/>
      <c r="ICJ238" s="15"/>
      <c r="ICK238" s="15"/>
      <c r="ICL238" s="15"/>
      <c r="ICM238" s="15"/>
      <c r="ICN238" s="15"/>
      <c r="ICO238" s="15"/>
      <c r="ICP238" s="15"/>
      <c r="ICQ238" s="15"/>
      <c r="ICR238" s="15"/>
      <c r="ICS238" s="15"/>
      <c r="ICT238" s="15"/>
      <c r="ICU238" s="15"/>
      <c r="ICV238" s="15"/>
      <c r="ICW238" s="15"/>
      <c r="ICX238" s="15"/>
      <c r="ICY238" s="15"/>
      <c r="ICZ238" s="15"/>
      <c r="IDA238" s="15"/>
      <c r="IDB238" s="15"/>
      <c r="IDC238" s="15"/>
      <c r="IDD238" s="15"/>
      <c r="IDE238" s="15"/>
      <c r="IDF238" s="15"/>
      <c r="IDG238" s="15"/>
      <c r="IDH238" s="15"/>
      <c r="IDI238" s="15"/>
      <c r="IDJ238" s="15"/>
      <c r="IDK238" s="15"/>
      <c r="IDL238" s="15"/>
      <c r="IDM238" s="15"/>
      <c r="IDN238" s="15"/>
      <c r="IDO238" s="15"/>
      <c r="IDP238" s="15"/>
      <c r="IDQ238" s="15"/>
      <c r="IDR238" s="15"/>
      <c r="IDS238" s="15"/>
      <c r="IDT238" s="15"/>
      <c r="IDU238" s="15"/>
      <c r="IDV238" s="15"/>
      <c r="IDW238" s="15"/>
      <c r="IDX238" s="15"/>
      <c r="IDY238" s="15"/>
      <c r="IDZ238" s="15"/>
      <c r="IEA238" s="15"/>
      <c r="IEB238" s="15"/>
      <c r="IEC238" s="15"/>
      <c r="IED238" s="15"/>
      <c r="IEE238" s="15"/>
      <c r="IEF238" s="15"/>
      <c r="IEG238" s="15"/>
      <c r="IEH238" s="15"/>
      <c r="IEI238" s="15"/>
      <c r="IEJ238" s="15"/>
      <c r="IEK238" s="15"/>
      <c r="IEL238" s="15"/>
      <c r="IEM238" s="15"/>
      <c r="IEN238" s="15"/>
      <c r="IEO238" s="15"/>
      <c r="IEP238" s="15"/>
      <c r="IEQ238" s="15"/>
      <c r="IER238" s="15"/>
      <c r="IES238" s="15"/>
      <c r="IET238" s="15"/>
      <c r="IEU238" s="15"/>
      <c r="IEV238" s="15"/>
      <c r="IEW238" s="15"/>
      <c r="IEX238" s="15"/>
      <c r="IEY238" s="15"/>
      <c r="IEZ238" s="15"/>
      <c r="IFA238" s="15"/>
      <c r="IFB238" s="15"/>
      <c r="IFC238" s="15"/>
      <c r="IFD238" s="15"/>
      <c r="IFE238" s="15"/>
      <c r="IFF238" s="15"/>
      <c r="IFG238" s="15"/>
      <c r="IFH238" s="15"/>
      <c r="IFI238" s="15"/>
      <c r="IFJ238" s="15"/>
      <c r="IFK238" s="15"/>
      <c r="IFL238" s="15"/>
      <c r="IFM238" s="15"/>
      <c r="IFN238" s="15"/>
      <c r="IFO238" s="15"/>
      <c r="IFP238" s="15"/>
      <c r="IFQ238" s="15"/>
      <c r="IFR238" s="15"/>
      <c r="IFS238" s="15"/>
      <c r="IFT238" s="15"/>
      <c r="IFU238" s="15"/>
      <c r="IFV238" s="15"/>
      <c r="IFW238" s="15"/>
      <c r="IFX238" s="15"/>
      <c r="IFY238" s="15"/>
      <c r="IFZ238" s="15"/>
      <c r="IGA238" s="15"/>
      <c r="IGB238" s="15"/>
      <c r="IGC238" s="15"/>
      <c r="IGD238" s="15"/>
      <c r="IGE238" s="15"/>
      <c r="IGF238" s="15"/>
      <c r="IGG238" s="15"/>
      <c r="IGH238" s="15"/>
      <c r="IGI238" s="15"/>
      <c r="IGJ238" s="15"/>
      <c r="IGK238" s="15"/>
      <c r="IGL238" s="15"/>
      <c r="IGM238" s="15"/>
      <c r="IGN238" s="15"/>
      <c r="IGO238" s="15"/>
      <c r="IGP238" s="15"/>
      <c r="IGQ238" s="15"/>
      <c r="IGR238" s="15"/>
      <c r="IGS238" s="15"/>
      <c r="IGT238" s="15"/>
      <c r="IGU238" s="15"/>
      <c r="IGV238" s="15"/>
      <c r="IGW238" s="15"/>
      <c r="IGX238" s="15"/>
      <c r="IGY238" s="15"/>
      <c r="IGZ238" s="15"/>
      <c r="IHA238" s="15"/>
      <c r="IHB238" s="15"/>
      <c r="IHC238" s="15"/>
      <c r="IHD238" s="15"/>
      <c r="IHE238" s="15"/>
      <c r="IHF238" s="15"/>
      <c r="IHG238" s="15"/>
      <c r="IHH238" s="15"/>
      <c r="IHI238" s="15"/>
      <c r="IHJ238" s="15"/>
      <c r="IHK238" s="15"/>
      <c r="IHL238" s="15"/>
      <c r="IHM238" s="15"/>
      <c r="IHN238" s="15"/>
      <c r="IHO238" s="15"/>
      <c r="IHP238" s="15"/>
      <c r="IHQ238" s="15"/>
      <c r="IHR238" s="15"/>
      <c r="IHS238" s="15"/>
      <c r="IHT238" s="15"/>
      <c r="IHU238" s="15"/>
      <c r="IHV238" s="15"/>
      <c r="IHW238" s="15"/>
      <c r="IHX238" s="15"/>
      <c r="IHY238" s="15"/>
      <c r="IHZ238" s="15"/>
      <c r="IIA238" s="15"/>
      <c r="IIB238" s="15"/>
      <c r="IIC238" s="15"/>
      <c r="IID238" s="15"/>
      <c r="IIE238" s="15"/>
      <c r="IIF238" s="15"/>
      <c r="IIG238" s="15"/>
      <c r="IIH238" s="15"/>
      <c r="III238" s="15"/>
      <c r="IIJ238" s="15"/>
      <c r="IIK238" s="15"/>
      <c r="IIL238" s="15"/>
      <c r="IIM238" s="15"/>
      <c r="IIN238" s="15"/>
      <c r="IIO238" s="15"/>
      <c r="IIP238" s="15"/>
      <c r="IIQ238" s="15"/>
      <c r="IIR238" s="15"/>
      <c r="IIS238" s="15"/>
      <c r="IIT238" s="15"/>
      <c r="IIU238" s="15"/>
      <c r="IIV238" s="15"/>
      <c r="IIW238" s="15"/>
      <c r="IIX238" s="15"/>
      <c r="IIY238" s="15"/>
      <c r="IIZ238" s="15"/>
      <c r="IJA238" s="15"/>
      <c r="IJB238" s="15"/>
      <c r="IJC238" s="15"/>
      <c r="IJD238" s="15"/>
      <c r="IJE238" s="15"/>
      <c r="IJF238" s="15"/>
      <c r="IJG238" s="15"/>
      <c r="IJH238" s="15"/>
      <c r="IJI238" s="15"/>
      <c r="IJJ238" s="15"/>
      <c r="IJK238" s="15"/>
      <c r="IJL238" s="15"/>
      <c r="IJM238" s="15"/>
      <c r="IJN238" s="15"/>
      <c r="IJO238" s="15"/>
      <c r="IJP238" s="15"/>
      <c r="IJQ238" s="15"/>
      <c r="IJR238" s="15"/>
      <c r="IJS238" s="15"/>
      <c r="IJT238" s="15"/>
      <c r="IJU238" s="15"/>
      <c r="IJV238" s="15"/>
      <c r="IJW238" s="15"/>
      <c r="IJX238" s="15"/>
      <c r="IJY238" s="15"/>
      <c r="IJZ238" s="15"/>
      <c r="IKA238" s="15"/>
      <c r="IKB238" s="15"/>
      <c r="IKC238" s="15"/>
      <c r="IKD238" s="15"/>
      <c r="IKE238" s="15"/>
      <c r="IKF238" s="15"/>
      <c r="IKG238" s="15"/>
      <c r="IKH238" s="15"/>
      <c r="IKI238" s="15"/>
      <c r="IKJ238" s="15"/>
      <c r="IKK238" s="15"/>
      <c r="IKL238" s="15"/>
      <c r="IKM238" s="15"/>
      <c r="IKN238" s="15"/>
      <c r="IKO238" s="15"/>
      <c r="IKP238" s="15"/>
      <c r="IKQ238" s="15"/>
      <c r="IKR238" s="15"/>
      <c r="IKS238" s="15"/>
      <c r="IKT238" s="15"/>
      <c r="IKU238" s="15"/>
      <c r="IKV238" s="15"/>
      <c r="IKW238" s="15"/>
      <c r="IKX238" s="15"/>
      <c r="IKY238" s="15"/>
      <c r="IKZ238" s="15"/>
      <c r="ILA238" s="15"/>
      <c r="ILB238" s="15"/>
      <c r="ILC238" s="15"/>
      <c r="ILD238" s="15"/>
      <c r="ILE238" s="15"/>
      <c r="ILF238" s="15"/>
      <c r="ILG238" s="15"/>
      <c r="ILH238" s="15"/>
      <c r="ILI238" s="15"/>
      <c r="ILJ238" s="15"/>
      <c r="ILK238" s="15"/>
      <c r="ILL238" s="15"/>
      <c r="ILM238" s="15"/>
      <c r="ILN238" s="15"/>
      <c r="ILO238" s="15"/>
      <c r="ILP238" s="15"/>
      <c r="ILQ238" s="15"/>
      <c r="ILR238" s="15"/>
      <c r="ILS238" s="15"/>
      <c r="ILT238" s="15"/>
      <c r="ILU238" s="15"/>
      <c r="ILV238" s="15"/>
      <c r="ILW238" s="15"/>
      <c r="ILX238" s="15"/>
      <c r="ILY238" s="15"/>
      <c r="ILZ238" s="15"/>
      <c r="IMA238" s="15"/>
      <c r="IMB238" s="15"/>
      <c r="IMC238" s="15"/>
      <c r="IMD238" s="15"/>
      <c r="IME238" s="15"/>
      <c r="IMF238" s="15"/>
      <c r="IMG238" s="15"/>
      <c r="IMH238" s="15"/>
      <c r="IMI238" s="15"/>
      <c r="IMJ238" s="15"/>
      <c r="IMK238" s="15"/>
      <c r="IML238" s="15"/>
      <c r="IMM238" s="15"/>
      <c r="IMN238" s="15"/>
      <c r="IMO238" s="15"/>
      <c r="IMP238" s="15"/>
      <c r="IMQ238" s="15"/>
      <c r="IMR238" s="15"/>
      <c r="IMS238" s="15"/>
      <c r="IMT238" s="15"/>
      <c r="IMU238" s="15"/>
      <c r="IMV238" s="15"/>
      <c r="IMW238" s="15"/>
      <c r="IMX238" s="15"/>
      <c r="IMY238" s="15"/>
      <c r="IMZ238" s="15"/>
      <c r="INA238" s="15"/>
      <c r="INB238" s="15"/>
      <c r="INC238" s="15"/>
      <c r="IND238" s="15"/>
      <c r="INE238" s="15"/>
      <c r="INF238" s="15"/>
      <c r="ING238" s="15"/>
      <c r="INH238" s="15"/>
      <c r="INI238" s="15"/>
      <c r="INJ238" s="15"/>
      <c r="INK238" s="15"/>
      <c r="INL238" s="15"/>
      <c r="INM238" s="15"/>
      <c r="INN238" s="15"/>
      <c r="INO238" s="15"/>
      <c r="INP238" s="15"/>
      <c r="INQ238" s="15"/>
      <c r="INR238" s="15"/>
      <c r="INS238" s="15"/>
      <c r="INT238" s="15"/>
      <c r="INU238" s="15"/>
      <c r="INV238" s="15"/>
      <c r="INW238" s="15"/>
      <c r="INX238" s="15"/>
      <c r="INY238" s="15"/>
      <c r="INZ238" s="15"/>
      <c r="IOA238" s="15"/>
      <c r="IOB238" s="15"/>
      <c r="IOC238" s="15"/>
      <c r="IOD238" s="15"/>
      <c r="IOE238" s="15"/>
      <c r="IOF238" s="15"/>
      <c r="IOG238" s="15"/>
      <c r="IOH238" s="15"/>
      <c r="IOI238" s="15"/>
      <c r="IOJ238" s="15"/>
      <c r="IOK238" s="15"/>
      <c r="IOL238" s="15"/>
      <c r="IOM238" s="15"/>
      <c r="ION238" s="15"/>
      <c r="IOO238" s="15"/>
      <c r="IOP238" s="15"/>
      <c r="IOQ238" s="15"/>
      <c r="IOR238" s="15"/>
      <c r="IOS238" s="15"/>
      <c r="IOT238" s="15"/>
      <c r="IOU238" s="15"/>
      <c r="IOV238" s="15"/>
      <c r="IOW238" s="15"/>
      <c r="IOX238" s="15"/>
      <c r="IOY238" s="15"/>
      <c r="IOZ238" s="15"/>
      <c r="IPA238" s="15"/>
      <c r="IPB238" s="15"/>
      <c r="IPC238" s="15"/>
      <c r="IPD238" s="15"/>
      <c r="IPE238" s="15"/>
      <c r="IPF238" s="15"/>
      <c r="IPG238" s="15"/>
      <c r="IPH238" s="15"/>
      <c r="IPI238" s="15"/>
      <c r="IPJ238" s="15"/>
      <c r="IPK238" s="15"/>
      <c r="IPL238" s="15"/>
      <c r="IPM238" s="15"/>
      <c r="IPN238" s="15"/>
      <c r="IPO238" s="15"/>
      <c r="IPP238" s="15"/>
      <c r="IPQ238" s="15"/>
      <c r="IPR238" s="15"/>
      <c r="IPS238" s="15"/>
      <c r="IPT238" s="15"/>
      <c r="IPU238" s="15"/>
      <c r="IPV238" s="15"/>
      <c r="IPW238" s="15"/>
      <c r="IPX238" s="15"/>
      <c r="IPY238" s="15"/>
      <c r="IPZ238" s="15"/>
      <c r="IQA238" s="15"/>
      <c r="IQB238" s="15"/>
      <c r="IQC238" s="15"/>
      <c r="IQD238" s="15"/>
      <c r="IQE238" s="15"/>
      <c r="IQF238" s="15"/>
      <c r="IQG238" s="15"/>
      <c r="IQH238" s="15"/>
      <c r="IQI238" s="15"/>
      <c r="IQJ238" s="15"/>
      <c r="IQK238" s="15"/>
      <c r="IQL238" s="15"/>
      <c r="IQM238" s="15"/>
      <c r="IQN238" s="15"/>
      <c r="IQO238" s="15"/>
      <c r="IQP238" s="15"/>
      <c r="IQQ238" s="15"/>
      <c r="IQR238" s="15"/>
      <c r="IQS238" s="15"/>
      <c r="IQT238" s="15"/>
      <c r="IQU238" s="15"/>
      <c r="IQV238" s="15"/>
      <c r="IQW238" s="15"/>
      <c r="IQX238" s="15"/>
      <c r="IQY238" s="15"/>
      <c r="IQZ238" s="15"/>
      <c r="IRA238" s="15"/>
      <c r="IRB238" s="15"/>
      <c r="IRC238" s="15"/>
      <c r="IRD238" s="15"/>
      <c r="IRE238" s="15"/>
      <c r="IRF238" s="15"/>
      <c r="IRG238" s="15"/>
      <c r="IRH238" s="15"/>
      <c r="IRI238" s="15"/>
      <c r="IRJ238" s="15"/>
      <c r="IRK238" s="15"/>
      <c r="IRL238" s="15"/>
      <c r="IRM238" s="15"/>
      <c r="IRN238" s="15"/>
      <c r="IRO238" s="15"/>
      <c r="IRP238" s="15"/>
      <c r="IRQ238" s="15"/>
      <c r="IRR238" s="15"/>
      <c r="IRS238" s="15"/>
      <c r="IRT238" s="15"/>
      <c r="IRU238" s="15"/>
      <c r="IRV238" s="15"/>
      <c r="IRW238" s="15"/>
      <c r="IRX238" s="15"/>
      <c r="IRY238" s="15"/>
      <c r="IRZ238" s="15"/>
      <c r="ISA238" s="15"/>
      <c r="ISB238" s="15"/>
      <c r="ISC238" s="15"/>
      <c r="ISD238" s="15"/>
      <c r="ISE238" s="15"/>
      <c r="ISF238" s="15"/>
      <c r="ISG238" s="15"/>
      <c r="ISH238" s="15"/>
      <c r="ISI238" s="15"/>
      <c r="ISJ238" s="15"/>
      <c r="ISK238" s="15"/>
      <c r="ISL238" s="15"/>
      <c r="ISM238" s="15"/>
      <c r="ISN238" s="15"/>
      <c r="ISO238" s="15"/>
      <c r="ISP238" s="15"/>
      <c r="ISQ238" s="15"/>
      <c r="ISR238" s="15"/>
      <c r="ISS238" s="15"/>
      <c r="IST238" s="15"/>
      <c r="ISU238" s="15"/>
      <c r="ISV238" s="15"/>
      <c r="ISW238" s="15"/>
      <c r="ISX238" s="15"/>
      <c r="ISY238" s="15"/>
      <c r="ISZ238" s="15"/>
      <c r="ITA238" s="15"/>
      <c r="ITB238" s="15"/>
      <c r="ITC238" s="15"/>
      <c r="ITD238" s="15"/>
      <c r="ITE238" s="15"/>
      <c r="ITF238" s="15"/>
      <c r="ITG238" s="15"/>
      <c r="ITH238" s="15"/>
      <c r="ITI238" s="15"/>
      <c r="ITJ238" s="15"/>
      <c r="ITK238" s="15"/>
      <c r="ITL238" s="15"/>
      <c r="ITM238" s="15"/>
      <c r="ITN238" s="15"/>
      <c r="ITO238" s="15"/>
      <c r="ITP238" s="15"/>
      <c r="ITQ238" s="15"/>
      <c r="ITR238" s="15"/>
      <c r="ITS238" s="15"/>
      <c r="ITT238" s="15"/>
      <c r="ITU238" s="15"/>
      <c r="ITV238" s="15"/>
      <c r="ITW238" s="15"/>
      <c r="ITX238" s="15"/>
      <c r="ITY238" s="15"/>
      <c r="ITZ238" s="15"/>
      <c r="IUA238" s="15"/>
      <c r="IUB238" s="15"/>
      <c r="IUC238" s="15"/>
      <c r="IUD238" s="15"/>
      <c r="IUE238" s="15"/>
      <c r="IUF238" s="15"/>
      <c r="IUG238" s="15"/>
      <c r="IUH238" s="15"/>
      <c r="IUI238" s="15"/>
      <c r="IUJ238" s="15"/>
      <c r="IUK238" s="15"/>
      <c r="IUL238" s="15"/>
      <c r="IUM238" s="15"/>
      <c r="IUN238" s="15"/>
      <c r="IUO238" s="15"/>
      <c r="IUP238" s="15"/>
      <c r="IUQ238" s="15"/>
      <c r="IUR238" s="15"/>
      <c r="IUS238" s="15"/>
      <c r="IUT238" s="15"/>
      <c r="IUU238" s="15"/>
      <c r="IUV238" s="15"/>
      <c r="IUW238" s="15"/>
      <c r="IUX238" s="15"/>
      <c r="IUY238" s="15"/>
      <c r="IUZ238" s="15"/>
      <c r="IVA238" s="15"/>
      <c r="IVB238" s="15"/>
      <c r="IVC238" s="15"/>
      <c r="IVD238" s="15"/>
      <c r="IVE238" s="15"/>
      <c r="IVF238" s="15"/>
      <c r="IVG238" s="15"/>
      <c r="IVH238" s="15"/>
      <c r="IVI238" s="15"/>
      <c r="IVJ238" s="15"/>
      <c r="IVK238" s="15"/>
      <c r="IVL238" s="15"/>
      <c r="IVM238" s="15"/>
      <c r="IVN238" s="15"/>
      <c r="IVO238" s="15"/>
      <c r="IVP238" s="15"/>
      <c r="IVQ238" s="15"/>
      <c r="IVR238" s="15"/>
      <c r="IVS238" s="15"/>
      <c r="IVT238" s="15"/>
      <c r="IVU238" s="15"/>
      <c r="IVV238" s="15"/>
      <c r="IVW238" s="15"/>
      <c r="IVX238" s="15"/>
      <c r="IVY238" s="15"/>
      <c r="IVZ238" s="15"/>
      <c r="IWA238" s="15"/>
      <c r="IWB238" s="15"/>
      <c r="IWC238" s="15"/>
      <c r="IWD238" s="15"/>
      <c r="IWE238" s="15"/>
      <c r="IWF238" s="15"/>
      <c r="IWG238" s="15"/>
      <c r="IWH238" s="15"/>
      <c r="IWI238" s="15"/>
      <c r="IWJ238" s="15"/>
      <c r="IWK238" s="15"/>
      <c r="IWL238" s="15"/>
      <c r="IWM238" s="15"/>
      <c r="IWN238" s="15"/>
      <c r="IWO238" s="15"/>
      <c r="IWP238" s="15"/>
      <c r="IWQ238" s="15"/>
      <c r="IWR238" s="15"/>
      <c r="IWS238" s="15"/>
      <c r="IWT238" s="15"/>
      <c r="IWU238" s="15"/>
      <c r="IWV238" s="15"/>
      <c r="IWW238" s="15"/>
      <c r="IWX238" s="15"/>
      <c r="IWY238" s="15"/>
      <c r="IWZ238" s="15"/>
      <c r="IXA238" s="15"/>
      <c r="IXB238" s="15"/>
      <c r="IXC238" s="15"/>
      <c r="IXD238" s="15"/>
      <c r="IXE238" s="15"/>
      <c r="IXF238" s="15"/>
      <c r="IXG238" s="15"/>
      <c r="IXH238" s="15"/>
      <c r="IXI238" s="15"/>
      <c r="IXJ238" s="15"/>
      <c r="IXK238" s="15"/>
      <c r="IXL238" s="15"/>
      <c r="IXM238" s="15"/>
      <c r="IXN238" s="15"/>
      <c r="IXO238" s="15"/>
      <c r="IXP238" s="15"/>
      <c r="IXQ238" s="15"/>
      <c r="IXR238" s="15"/>
      <c r="IXS238" s="15"/>
      <c r="IXT238" s="15"/>
      <c r="IXU238" s="15"/>
      <c r="IXV238" s="15"/>
      <c r="IXW238" s="15"/>
      <c r="IXX238" s="15"/>
      <c r="IXY238" s="15"/>
      <c r="IXZ238" s="15"/>
      <c r="IYA238" s="15"/>
      <c r="IYB238" s="15"/>
      <c r="IYC238" s="15"/>
      <c r="IYD238" s="15"/>
      <c r="IYE238" s="15"/>
      <c r="IYF238" s="15"/>
      <c r="IYG238" s="15"/>
      <c r="IYH238" s="15"/>
      <c r="IYI238" s="15"/>
      <c r="IYJ238" s="15"/>
      <c r="IYK238" s="15"/>
      <c r="IYL238" s="15"/>
      <c r="IYM238" s="15"/>
      <c r="IYN238" s="15"/>
      <c r="IYO238" s="15"/>
      <c r="IYP238" s="15"/>
      <c r="IYQ238" s="15"/>
      <c r="IYR238" s="15"/>
      <c r="IYS238" s="15"/>
      <c r="IYT238" s="15"/>
      <c r="IYU238" s="15"/>
      <c r="IYV238" s="15"/>
      <c r="IYW238" s="15"/>
      <c r="IYX238" s="15"/>
      <c r="IYY238" s="15"/>
      <c r="IYZ238" s="15"/>
      <c r="IZA238" s="15"/>
      <c r="IZB238" s="15"/>
      <c r="IZC238" s="15"/>
      <c r="IZD238" s="15"/>
      <c r="IZE238" s="15"/>
      <c r="IZF238" s="15"/>
      <c r="IZG238" s="15"/>
      <c r="IZH238" s="15"/>
      <c r="IZI238" s="15"/>
      <c r="IZJ238" s="15"/>
      <c r="IZK238" s="15"/>
      <c r="IZL238" s="15"/>
      <c r="IZM238" s="15"/>
      <c r="IZN238" s="15"/>
      <c r="IZO238" s="15"/>
      <c r="IZP238" s="15"/>
      <c r="IZQ238" s="15"/>
      <c r="IZR238" s="15"/>
      <c r="IZS238" s="15"/>
      <c r="IZT238" s="15"/>
      <c r="IZU238" s="15"/>
      <c r="IZV238" s="15"/>
      <c r="IZW238" s="15"/>
      <c r="IZX238" s="15"/>
      <c r="IZY238" s="15"/>
      <c r="IZZ238" s="15"/>
      <c r="JAA238" s="15"/>
      <c r="JAB238" s="15"/>
      <c r="JAC238" s="15"/>
      <c r="JAD238" s="15"/>
      <c r="JAE238" s="15"/>
      <c r="JAF238" s="15"/>
      <c r="JAG238" s="15"/>
      <c r="JAH238" s="15"/>
      <c r="JAI238" s="15"/>
      <c r="JAJ238" s="15"/>
      <c r="JAK238" s="15"/>
      <c r="JAL238" s="15"/>
      <c r="JAM238" s="15"/>
      <c r="JAN238" s="15"/>
      <c r="JAO238" s="15"/>
      <c r="JAP238" s="15"/>
      <c r="JAQ238" s="15"/>
      <c r="JAR238" s="15"/>
      <c r="JAS238" s="15"/>
      <c r="JAT238" s="15"/>
      <c r="JAU238" s="15"/>
      <c r="JAV238" s="15"/>
      <c r="JAW238" s="15"/>
      <c r="JAX238" s="15"/>
      <c r="JAY238" s="15"/>
      <c r="JAZ238" s="15"/>
      <c r="JBA238" s="15"/>
      <c r="JBB238" s="15"/>
      <c r="JBC238" s="15"/>
      <c r="JBD238" s="15"/>
      <c r="JBE238" s="15"/>
      <c r="JBF238" s="15"/>
      <c r="JBG238" s="15"/>
      <c r="JBH238" s="15"/>
      <c r="JBI238" s="15"/>
      <c r="JBJ238" s="15"/>
      <c r="JBK238" s="15"/>
      <c r="JBL238" s="15"/>
      <c r="JBM238" s="15"/>
      <c r="JBN238" s="15"/>
      <c r="JBO238" s="15"/>
      <c r="JBP238" s="15"/>
      <c r="JBQ238" s="15"/>
      <c r="JBR238" s="15"/>
      <c r="JBS238" s="15"/>
      <c r="JBT238" s="15"/>
      <c r="JBU238" s="15"/>
      <c r="JBV238" s="15"/>
      <c r="JBW238" s="15"/>
      <c r="JBX238" s="15"/>
      <c r="JBY238" s="15"/>
      <c r="JBZ238" s="15"/>
      <c r="JCA238" s="15"/>
      <c r="JCB238" s="15"/>
      <c r="JCC238" s="15"/>
      <c r="JCD238" s="15"/>
      <c r="JCE238" s="15"/>
      <c r="JCF238" s="15"/>
      <c r="JCG238" s="15"/>
      <c r="JCH238" s="15"/>
      <c r="JCI238" s="15"/>
      <c r="JCJ238" s="15"/>
      <c r="JCK238" s="15"/>
      <c r="JCL238" s="15"/>
      <c r="JCM238" s="15"/>
      <c r="JCN238" s="15"/>
      <c r="JCO238" s="15"/>
      <c r="JCP238" s="15"/>
      <c r="JCQ238" s="15"/>
      <c r="JCR238" s="15"/>
      <c r="JCS238" s="15"/>
      <c r="JCT238" s="15"/>
      <c r="JCU238" s="15"/>
      <c r="JCV238" s="15"/>
      <c r="JCW238" s="15"/>
      <c r="JCX238" s="15"/>
      <c r="JCY238" s="15"/>
      <c r="JCZ238" s="15"/>
      <c r="JDA238" s="15"/>
      <c r="JDB238" s="15"/>
      <c r="JDC238" s="15"/>
      <c r="JDD238" s="15"/>
      <c r="JDE238" s="15"/>
      <c r="JDF238" s="15"/>
      <c r="JDG238" s="15"/>
      <c r="JDH238" s="15"/>
      <c r="JDI238" s="15"/>
      <c r="JDJ238" s="15"/>
      <c r="JDK238" s="15"/>
      <c r="JDL238" s="15"/>
      <c r="JDM238" s="15"/>
      <c r="JDN238" s="15"/>
      <c r="JDO238" s="15"/>
      <c r="JDP238" s="15"/>
      <c r="JDQ238" s="15"/>
      <c r="JDR238" s="15"/>
      <c r="JDS238" s="15"/>
      <c r="JDT238" s="15"/>
      <c r="JDU238" s="15"/>
      <c r="JDV238" s="15"/>
      <c r="JDW238" s="15"/>
      <c r="JDX238" s="15"/>
      <c r="JDY238" s="15"/>
      <c r="JDZ238" s="15"/>
      <c r="JEA238" s="15"/>
      <c r="JEB238" s="15"/>
      <c r="JEC238" s="15"/>
      <c r="JED238" s="15"/>
      <c r="JEE238" s="15"/>
      <c r="JEF238" s="15"/>
      <c r="JEG238" s="15"/>
      <c r="JEH238" s="15"/>
      <c r="JEI238" s="15"/>
      <c r="JEJ238" s="15"/>
      <c r="JEK238" s="15"/>
      <c r="JEL238" s="15"/>
      <c r="JEM238" s="15"/>
      <c r="JEN238" s="15"/>
      <c r="JEO238" s="15"/>
      <c r="JEP238" s="15"/>
      <c r="JEQ238" s="15"/>
      <c r="JER238" s="15"/>
      <c r="JES238" s="15"/>
      <c r="JET238" s="15"/>
      <c r="JEU238" s="15"/>
      <c r="JEV238" s="15"/>
      <c r="JEW238" s="15"/>
      <c r="JEX238" s="15"/>
      <c r="JEY238" s="15"/>
      <c r="JEZ238" s="15"/>
      <c r="JFA238" s="15"/>
      <c r="JFB238" s="15"/>
      <c r="JFC238" s="15"/>
      <c r="JFD238" s="15"/>
      <c r="JFE238" s="15"/>
      <c r="JFF238" s="15"/>
      <c r="JFG238" s="15"/>
      <c r="JFH238" s="15"/>
      <c r="JFI238" s="15"/>
      <c r="JFJ238" s="15"/>
      <c r="JFK238" s="15"/>
      <c r="JFL238" s="15"/>
      <c r="JFM238" s="15"/>
      <c r="JFN238" s="15"/>
      <c r="JFO238" s="15"/>
      <c r="JFP238" s="15"/>
      <c r="JFQ238" s="15"/>
      <c r="JFR238" s="15"/>
      <c r="JFS238" s="15"/>
      <c r="JFT238" s="15"/>
      <c r="JFU238" s="15"/>
      <c r="JFV238" s="15"/>
      <c r="JFW238" s="15"/>
      <c r="JFX238" s="15"/>
      <c r="JFY238" s="15"/>
      <c r="JFZ238" s="15"/>
      <c r="JGA238" s="15"/>
      <c r="JGB238" s="15"/>
      <c r="JGC238" s="15"/>
      <c r="JGD238" s="15"/>
      <c r="JGE238" s="15"/>
      <c r="JGF238" s="15"/>
      <c r="JGG238" s="15"/>
      <c r="JGH238" s="15"/>
      <c r="JGI238" s="15"/>
      <c r="JGJ238" s="15"/>
      <c r="JGK238" s="15"/>
      <c r="JGL238" s="15"/>
      <c r="JGM238" s="15"/>
      <c r="JGN238" s="15"/>
      <c r="JGO238" s="15"/>
      <c r="JGP238" s="15"/>
      <c r="JGQ238" s="15"/>
      <c r="JGR238" s="15"/>
      <c r="JGS238" s="15"/>
      <c r="JGT238" s="15"/>
      <c r="JGU238" s="15"/>
      <c r="JGV238" s="15"/>
      <c r="JGW238" s="15"/>
      <c r="JGX238" s="15"/>
      <c r="JGY238" s="15"/>
      <c r="JGZ238" s="15"/>
      <c r="JHA238" s="15"/>
      <c r="JHB238" s="15"/>
      <c r="JHC238" s="15"/>
      <c r="JHD238" s="15"/>
      <c r="JHE238" s="15"/>
      <c r="JHF238" s="15"/>
      <c r="JHG238" s="15"/>
      <c r="JHH238" s="15"/>
      <c r="JHI238" s="15"/>
      <c r="JHJ238" s="15"/>
      <c r="JHK238" s="15"/>
      <c r="JHL238" s="15"/>
      <c r="JHM238" s="15"/>
      <c r="JHN238" s="15"/>
      <c r="JHO238" s="15"/>
      <c r="JHP238" s="15"/>
      <c r="JHQ238" s="15"/>
      <c r="JHR238" s="15"/>
      <c r="JHS238" s="15"/>
      <c r="JHT238" s="15"/>
      <c r="JHU238" s="15"/>
      <c r="JHV238" s="15"/>
      <c r="JHW238" s="15"/>
      <c r="JHX238" s="15"/>
      <c r="JHY238" s="15"/>
      <c r="JHZ238" s="15"/>
      <c r="JIA238" s="15"/>
      <c r="JIB238" s="15"/>
      <c r="JIC238" s="15"/>
      <c r="JID238" s="15"/>
      <c r="JIE238" s="15"/>
      <c r="JIF238" s="15"/>
      <c r="JIG238" s="15"/>
      <c r="JIH238" s="15"/>
      <c r="JII238" s="15"/>
      <c r="JIJ238" s="15"/>
      <c r="JIK238" s="15"/>
      <c r="JIL238" s="15"/>
      <c r="JIM238" s="15"/>
      <c r="JIN238" s="15"/>
      <c r="JIO238" s="15"/>
      <c r="JIP238" s="15"/>
      <c r="JIQ238" s="15"/>
      <c r="JIR238" s="15"/>
      <c r="JIS238" s="15"/>
      <c r="JIT238" s="15"/>
      <c r="JIU238" s="15"/>
      <c r="JIV238" s="15"/>
      <c r="JIW238" s="15"/>
      <c r="JIX238" s="15"/>
      <c r="JIY238" s="15"/>
      <c r="JIZ238" s="15"/>
      <c r="JJA238" s="15"/>
      <c r="JJB238" s="15"/>
      <c r="JJC238" s="15"/>
      <c r="JJD238" s="15"/>
      <c r="JJE238" s="15"/>
      <c r="JJF238" s="15"/>
      <c r="JJG238" s="15"/>
      <c r="JJH238" s="15"/>
      <c r="JJI238" s="15"/>
      <c r="JJJ238" s="15"/>
      <c r="JJK238" s="15"/>
      <c r="JJL238" s="15"/>
      <c r="JJM238" s="15"/>
      <c r="JJN238" s="15"/>
      <c r="JJO238" s="15"/>
      <c r="JJP238" s="15"/>
      <c r="JJQ238" s="15"/>
      <c r="JJR238" s="15"/>
      <c r="JJS238" s="15"/>
      <c r="JJT238" s="15"/>
      <c r="JJU238" s="15"/>
      <c r="JJV238" s="15"/>
      <c r="JJW238" s="15"/>
      <c r="JJX238" s="15"/>
      <c r="JJY238" s="15"/>
      <c r="JJZ238" s="15"/>
      <c r="JKA238" s="15"/>
      <c r="JKB238" s="15"/>
      <c r="JKC238" s="15"/>
      <c r="JKD238" s="15"/>
      <c r="JKE238" s="15"/>
      <c r="JKF238" s="15"/>
      <c r="JKG238" s="15"/>
      <c r="JKH238" s="15"/>
      <c r="JKI238" s="15"/>
      <c r="JKJ238" s="15"/>
      <c r="JKK238" s="15"/>
      <c r="JKL238" s="15"/>
      <c r="JKM238" s="15"/>
      <c r="JKN238" s="15"/>
      <c r="JKO238" s="15"/>
      <c r="JKP238" s="15"/>
      <c r="JKQ238" s="15"/>
      <c r="JKR238" s="15"/>
      <c r="JKS238" s="15"/>
      <c r="JKT238" s="15"/>
      <c r="JKU238" s="15"/>
      <c r="JKV238" s="15"/>
      <c r="JKW238" s="15"/>
      <c r="JKX238" s="15"/>
      <c r="JKY238" s="15"/>
      <c r="JKZ238" s="15"/>
      <c r="JLA238" s="15"/>
      <c r="JLB238" s="15"/>
      <c r="JLC238" s="15"/>
      <c r="JLD238" s="15"/>
      <c r="JLE238" s="15"/>
      <c r="JLF238" s="15"/>
      <c r="JLG238" s="15"/>
      <c r="JLH238" s="15"/>
      <c r="JLI238" s="15"/>
      <c r="JLJ238" s="15"/>
      <c r="JLK238" s="15"/>
      <c r="JLL238" s="15"/>
      <c r="JLM238" s="15"/>
      <c r="JLN238" s="15"/>
      <c r="JLO238" s="15"/>
      <c r="JLP238" s="15"/>
      <c r="JLQ238" s="15"/>
      <c r="JLR238" s="15"/>
      <c r="JLS238" s="15"/>
      <c r="JLT238" s="15"/>
      <c r="JLU238" s="15"/>
      <c r="JLV238" s="15"/>
      <c r="JLW238" s="15"/>
      <c r="JLX238" s="15"/>
      <c r="JLY238" s="15"/>
      <c r="JLZ238" s="15"/>
      <c r="JMA238" s="15"/>
      <c r="JMB238" s="15"/>
      <c r="JMC238" s="15"/>
      <c r="JMD238" s="15"/>
      <c r="JME238" s="15"/>
      <c r="JMF238" s="15"/>
      <c r="JMG238" s="15"/>
      <c r="JMH238" s="15"/>
      <c r="JMI238" s="15"/>
      <c r="JMJ238" s="15"/>
      <c r="JMK238" s="15"/>
      <c r="JML238" s="15"/>
      <c r="JMM238" s="15"/>
      <c r="JMN238" s="15"/>
      <c r="JMO238" s="15"/>
      <c r="JMP238" s="15"/>
      <c r="JMQ238" s="15"/>
      <c r="JMR238" s="15"/>
      <c r="JMS238" s="15"/>
      <c r="JMT238" s="15"/>
      <c r="JMU238" s="15"/>
      <c r="JMV238" s="15"/>
      <c r="JMW238" s="15"/>
      <c r="JMX238" s="15"/>
      <c r="JMY238" s="15"/>
      <c r="JMZ238" s="15"/>
      <c r="JNA238" s="15"/>
      <c r="JNB238" s="15"/>
      <c r="JNC238" s="15"/>
      <c r="JND238" s="15"/>
      <c r="JNE238" s="15"/>
      <c r="JNF238" s="15"/>
      <c r="JNG238" s="15"/>
      <c r="JNH238" s="15"/>
      <c r="JNI238" s="15"/>
      <c r="JNJ238" s="15"/>
      <c r="JNK238" s="15"/>
      <c r="JNL238" s="15"/>
      <c r="JNM238" s="15"/>
      <c r="JNN238" s="15"/>
      <c r="JNO238" s="15"/>
      <c r="JNP238" s="15"/>
      <c r="JNQ238" s="15"/>
      <c r="JNR238" s="15"/>
      <c r="JNS238" s="15"/>
      <c r="JNT238" s="15"/>
      <c r="JNU238" s="15"/>
      <c r="JNV238" s="15"/>
      <c r="JNW238" s="15"/>
      <c r="JNX238" s="15"/>
      <c r="JNY238" s="15"/>
      <c r="JNZ238" s="15"/>
      <c r="JOA238" s="15"/>
      <c r="JOB238" s="15"/>
      <c r="JOC238" s="15"/>
      <c r="JOD238" s="15"/>
      <c r="JOE238" s="15"/>
      <c r="JOF238" s="15"/>
      <c r="JOG238" s="15"/>
      <c r="JOH238" s="15"/>
      <c r="JOI238" s="15"/>
      <c r="JOJ238" s="15"/>
      <c r="JOK238" s="15"/>
      <c r="JOL238" s="15"/>
      <c r="JOM238" s="15"/>
      <c r="JON238" s="15"/>
      <c r="JOO238" s="15"/>
      <c r="JOP238" s="15"/>
      <c r="JOQ238" s="15"/>
      <c r="JOR238" s="15"/>
      <c r="JOS238" s="15"/>
      <c r="JOT238" s="15"/>
      <c r="JOU238" s="15"/>
      <c r="JOV238" s="15"/>
      <c r="JOW238" s="15"/>
      <c r="JOX238" s="15"/>
      <c r="JOY238" s="15"/>
      <c r="JOZ238" s="15"/>
      <c r="JPA238" s="15"/>
      <c r="JPB238" s="15"/>
      <c r="JPC238" s="15"/>
      <c r="JPD238" s="15"/>
      <c r="JPE238" s="15"/>
      <c r="JPF238" s="15"/>
      <c r="JPG238" s="15"/>
      <c r="JPH238" s="15"/>
      <c r="JPI238" s="15"/>
      <c r="JPJ238" s="15"/>
      <c r="JPK238" s="15"/>
      <c r="JPL238" s="15"/>
      <c r="JPM238" s="15"/>
      <c r="JPN238" s="15"/>
      <c r="JPO238" s="15"/>
      <c r="JPP238" s="15"/>
      <c r="JPQ238" s="15"/>
      <c r="JPR238" s="15"/>
      <c r="JPS238" s="15"/>
      <c r="JPT238" s="15"/>
      <c r="JPU238" s="15"/>
      <c r="JPV238" s="15"/>
      <c r="JPW238" s="15"/>
      <c r="JPX238" s="15"/>
      <c r="JPY238" s="15"/>
      <c r="JPZ238" s="15"/>
      <c r="JQA238" s="15"/>
      <c r="JQB238" s="15"/>
      <c r="JQC238" s="15"/>
      <c r="JQD238" s="15"/>
      <c r="JQE238" s="15"/>
      <c r="JQF238" s="15"/>
      <c r="JQG238" s="15"/>
      <c r="JQH238" s="15"/>
      <c r="JQI238" s="15"/>
      <c r="JQJ238" s="15"/>
      <c r="JQK238" s="15"/>
      <c r="JQL238" s="15"/>
      <c r="JQM238" s="15"/>
      <c r="JQN238" s="15"/>
      <c r="JQO238" s="15"/>
      <c r="JQP238" s="15"/>
      <c r="JQQ238" s="15"/>
      <c r="JQR238" s="15"/>
      <c r="JQS238" s="15"/>
      <c r="JQT238" s="15"/>
      <c r="JQU238" s="15"/>
      <c r="JQV238" s="15"/>
      <c r="JQW238" s="15"/>
      <c r="JQX238" s="15"/>
      <c r="JQY238" s="15"/>
      <c r="JQZ238" s="15"/>
      <c r="JRA238" s="15"/>
      <c r="JRB238" s="15"/>
      <c r="JRC238" s="15"/>
      <c r="JRD238" s="15"/>
      <c r="JRE238" s="15"/>
      <c r="JRF238" s="15"/>
      <c r="JRG238" s="15"/>
      <c r="JRH238" s="15"/>
      <c r="JRI238" s="15"/>
      <c r="JRJ238" s="15"/>
      <c r="JRK238" s="15"/>
      <c r="JRL238" s="15"/>
      <c r="JRM238" s="15"/>
      <c r="JRN238" s="15"/>
      <c r="JRO238" s="15"/>
      <c r="JRP238" s="15"/>
      <c r="JRQ238" s="15"/>
      <c r="JRR238" s="15"/>
      <c r="JRS238" s="15"/>
      <c r="JRT238" s="15"/>
      <c r="JRU238" s="15"/>
      <c r="JRV238" s="15"/>
      <c r="JRW238" s="15"/>
      <c r="JRX238" s="15"/>
      <c r="JRY238" s="15"/>
      <c r="JRZ238" s="15"/>
      <c r="JSA238" s="15"/>
      <c r="JSB238" s="15"/>
      <c r="JSC238" s="15"/>
      <c r="JSD238" s="15"/>
      <c r="JSE238" s="15"/>
      <c r="JSF238" s="15"/>
      <c r="JSG238" s="15"/>
      <c r="JSH238" s="15"/>
      <c r="JSI238" s="15"/>
      <c r="JSJ238" s="15"/>
      <c r="JSK238" s="15"/>
      <c r="JSL238" s="15"/>
      <c r="JSM238" s="15"/>
      <c r="JSN238" s="15"/>
      <c r="JSO238" s="15"/>
      <c r="JSP238" s="15"/>
      <c r="JSQ238" s="15"/>
      <c r="JSR238" s="15"/>
      <c r="JSS238" s="15"/>
      <c r="JST238" s="15"/>
      <c r="JSU238" s="15"/>
      <c r="JSV238" s="15"/>
      <c r="JSW238" s="15"/>
      <c r="JSX238" s="15"/>
      <c r="JSY238" s="15"/>
      <c r="JSZ238" s="15"/>
      <c r="JTA238" s="15"/>
      <c r="JTB238" s="15"/>
      <c r="JTC238" s="15"/>
      <c r="JTD238" s="15"/>
      <c r="JTE238" s="15"/>
      <c r="JTF238" s="15"/>
      <c r="JTG238" s="15"/>
      <c r="JTH238" s="15"/>
      <c r="JTI238" s="15"/>
      <c r="JTJ238" s="15"/>
      <c r="JTK238" s="15"/>
      <c r="JTL238" s="15"/>
      <c r="JTM238" s="15"/>
      <c r="JTN238" s="15"/>
      <c r="JTO238" s="15"/>
      <c r="JTP238" s="15"/>
      <c r="JTQ238" s="15"/>
      <c r="JTR238" s="15"/>
      <c r="JTS238" s="15"/>
      <c r="JTT238" s="15"/>
      <c r="JTU238" s="15"/>
      <c r="JTV238" s="15"/>
      <c r="JTW238" s="15"/>
      <c r="JTX238" s="15"/>
      <c r="JTY238" s="15"/>
      <c r="JTZ238" s="15"/>
      <c r="JUA238" s="15"/>
      <c r="JUB238" s="15"/>
      <c r="JUC238" s="15"/>
      <c r="JUD238" s="15"/>
      <c r="JUE238" s="15"/>
      <c r="JUF238" s="15"/>
      <c r="JUG238" s="15"/>
      <c r="JUH238" s="15"/>
      <c r="JUI238" s="15"/>
      <c r="JUJ238" s="15"/>
      <c r="JUK238" s="15"/>
      <c r="JUL238" s="15"/>
      <c r="JUM238" s="15"/>
      <c r="JUN238" s="15"/>
      <c r="JUO238" s="15"/>
      <c r="JUP238" s="15"/>
      <c r="JUQ238" s="15"/>
      <c r="JUR238" s="15"/>
      <c r="JUS238" s="15"/>
      <c r="JUT238" s="15"/>
      <c r="JUU238" s="15"/>
      <c r="JUV238" s="15"/>
      <c r="JUW238" s="15"/>
      <c r="JUX238" s="15"/>
      <c r="JUY238" s="15"/>
      <c r="JUZ238" s="15"/>
      <c r="JVA238" s="15"/>
      <c r="JVB238" s="15"/>
      <c r="JVC238" s="15"/>
      <c r="JVD238" s="15"/>
      <c r="JVE238" s="15"/>
      <c r="JVF238" s="15"/>
      <c r="JVG238" s="15"/>
      <c r="JVH238" s="15"/>
      <c r="JVI238" s="15"/>
      <c r="JVJ238" s="15"/>
      <c r="JVK238" s="15"/>
      <c r="JVL238" s="15"/>
      <c r="JVM238" s="15"/>
      <c r="JVN238" s="15"/>
      <c r="JVO238" s="15"/>
      <c r="JVP238" s="15"/>
      <c r="JVQ238" s="15"/>
      <c r="JVR238" s="15"/>
      <c r="JVS238" s="15"/>
      <c r="JVT238" s="15"/>
      <c r="JVU238" s="15"/>
      <c r="JVV238" s="15"/>
      <c r="JVW238" s="15"/>
      <c r="JVX238" s="15"/>
      <c r="JVY238" s="15"/>
      <c r="JVZ238" s="15"/>
      <c r="JWA238" s="15"/>
      <c r="JWB238" s="15"/>
      <c r="JWC238" s="15"/>
      <c r="JWD238" s="15"/>
      <c r="JWE238" s="15"/>
      <c r="JWF238" s="15"/>
      <c r="JWG238" s="15"/>
      <c r="JWH238" s="15"/>
      <c r="JWI238" s="15"/>
      <c r="JWJ238" s="15"/>
      <c r="JWK238" s="15"/>
      <c r="JWL238" s="15"/>
      <c r="JWM238" s="15"/>
      <c r="JWN238" s="15"/>
      <c r="JWO238" s="15"/>
      <c r="JWP238" s="15"/>
      <c r="JWQ238" s="15"/>
      <c r="JWR238" s="15"/>
      <c r="JWS238" s="15"/>
      <c r="JWT238" s="15"/>
      <c r="JWU238" s="15"/>
      <c r="JWV238" s="15"/>
      <c r="JWW238" s="15"/>
      <c r="JWX238" s="15"/>
      <c r="JWY238" s="15"/>
      <c r="JWZ238" s="15"/>
      <c r="JXA238" s="15"/>
      <c r="JXB238" s="15"/>
      <c r="JXC238" s="15"/>
      <c r="JXD238" s="15"/>
      <c r="JXE238" s="15"/>
      <c r="JXF238" s="15"/>
      <c r="JXG238" s="15"/>
      <c r="JXH238" s="15"/>
      <c r="JXI238" s="15"/>
      <c r="JXJ238" s="15"/>
      <c r="JXK238" s="15"/>
      <c r="JXL238" s="15"/>
      <c r="JXM238" s="15"/>
      <c r="JXN238" s="15"/>
      <c r="JXO238" s="15"/>
      <c r="JXP238" s="15"/>
      <c r="JXQ238" s="15"/>
      <c r="JXR238" s="15"/>
      <c r="JXS238" s="15"/>
      <c r="JXT238" s="15"/>
      <c r="JXU238" s="15"/>
      <c r="JXV238" s="15"/>
      <c r="JXW238" s="15"/>
      <c r="JXX238" s="15"/>
      <c r="JXY238" s="15"/>
      <c r="JXZ238" s="15"/>
      <c r="JYA238" s="15"/>
      <c r="JYB238" s="15"/>
      <c r="JYC238" s="15"/>
      <c r="JYD238" s="15"/>
      <c r="JYE238" s="15"/>
      <c r="JYF238" s="15"/>
      <c r="JYG238" s="15"/>
      <c r="JYH238" s="15"/>
      <c r="JYI238" s="15"/>
      <c r="JYJ238" s="15"/>
      <c r="JYK238" s="15"/>
      <c r="JYL238" s="15"/>
      <c r="JYM238" s="15"/>
      <c r="JYN238" s="15"/>
      <c r="JYO238" s="15"/>
      <c r="JYP238" s="15"/>
      <c r="JYQ238" s="15"/>
      <c r="JYR238" s="15"/>
      <c r="JYS238" s="15"/>
      <c r="JYT238" s="15"/>
      <c r="JYU238" s="15"/>
      <c r="JYV238" s="15"/>
      <c r="JYW238" s="15"/>
      <c r="JYX238" s="15"/>
      <c r="JYY238" s="15"/>
      <c r="JYZ238" s="15"/>
      <c r="JZA238" s="15"/>
      <c r="JZB238" s="15"/>
      <c r="JZC238" s="15"/>
      <c r="JZD238" s="15"/>
      <c r="JZE238" s="15"/>
      <c r="JZF238" s="15"/>
      <c r="JZG238" s="15"/>
      <c r="JZH238" s="15"/>
      <c r="JZI238" s="15"/>
      <c r="JZJ238" s="15"/>
      <c r="JZK238" s="15"/>
      <c r="JZL238" s="15"/>
      <c r="JZM238" s="15"/>
      <c r="JZN238" s="15"/>
      <c r="JZO238" s="15"/>
      <c r="JZP238" s="15"/>
      <c r="JZQ238" s="15"/>
      <c r="JZR238" s="15"/>
      <c r="JZS238" s="15"/>
      <c r="JZT238" s="15"/>
      <c r="JZU238" s="15"/>
      <c r="JZV238" s="15"/>
      <c r="JZW238" s="15"/>
      <c r="JZX238" s="15"/>
      <c r="JZY238" s="15"/>
      <c r="JZZ238" s="15"/>
      <c r="KAA238" s="15"/>
      <c r="KAB238" s="15"/>
      <c r="KAC238" s="15"/>
      <c r="KAD238" s="15"/>
      <c r="KAE238" s="15"/>
      <c r="KAF238" s="15"/>
      <c r="KAG238" s="15"/>
      <c r="KAH238" s="15"/>
      <c r="KAI238" s="15"/>
      <c r="KAJ238" s="15"/>
      <c r="KAK238" s="15"/>
      <c r="KAL238" s="15"/>
      <c r="KAM238" s="15"/>
      <c r="KAN238" s="15"/>
      <c r="KAO238" s="15"/>
      <c r="KAP238" s="15"/>
      <c r="KAQ238" s="15"/>
      <c r="KAR238" s="15"/>
      <c r="KAS238" s="15"/>
      <c r="KAT238" s="15"/>
      <c r="KAU238" s="15"/>
      <c r="KAV238" s="15"/>
      <c r="KAW238" s="15"/>
      <c r="KAX238" s="15"/>
      <c r="KAY238" s="15"/>
      <c r="KAZ238" s="15"/>
      <c r="KBA238" s="15"/>
      <c r="KBB238" s="15"/>
      <c r="KBC238" s="15"/>
      <c r="KBD238" s="15"/>
      <c r="KBE238" s="15"/>
      <c r="KBF238" s="15"/>
      <c r="KBG238" s="15"/>
      <c r="KBH238" s="15"/>
      <c r="KBI238" s="15"/>
      <c r="KBJ238" s="15"/>
      <c r="KBK238" s="15"/>
      <c r="KBL238" s="15"/>
      <c r="KBM238" s="15"/>
      <c r="KBN238" s="15"/>
      <c r="KBO238" s="15"/>
      <c r="KBP238" s="15"/>
      <c r="KBQ238" s="15"/>
      <c r="KBR238" s="15"/>
      <c r="KBS238" s="15"/>
      <c r="KBT238" s="15"/>
      <c r="KBU238" s="15"/>
      <c r="KBV238" s="15"/>
      <c r="KBW238" s="15"/>
      <c r="KBX238" s="15"/>
      <c r="KBY238" s="15"/>
      <c r="KBZ238" s="15"/>
      <c r="KCA238" s="15"/>
      <c r="KCB238" s="15"/>
      <c r="KCC238" s="15"/>
      <c r="KCD238" s="15"/>
      <c r="KCE238" s="15"/>
      <c r="KCF238" s="15"/>
      <c r="KCG238" s="15"/>
      <c r="KCH238" s="15"/>
      <c r="KCI238" s="15"/>
      <c r="KCJ238" s="15"/>
      <c r="KCK238" s="15"/>
      <c r="KCL238" s="15"/>
      <c r="KCM238" s="15"/>
      <c r="KCN238" s="15"/>
      <c r="KCO238" s="15"/>
      <c r="KCP238" s="15"/>
      <c r="KCQ238" s="15"/>
      <c r="KCR238" s="15"/>
      <c r="KCS238" s="15"/>
      <c r="KCT238" s="15"/>
      <c r="KCU238" s="15"/>
      <c r="KCV238" s="15"/>
      <c r="KCW238" s="15"/>
      <c r="KCX238" s="15"/>
      <c r="KCY238" s="15"/>
      <c r="KCZ238" s="15"/>
      <c r="KDA238" s="15"/>
      <c r="KDB238" s="15"/>
      <c r="KDC238" s="15"/>
      <c r="KDD238" s="15"/>
      <c r="KDE238" s="15"/>
      <c r="KDF238" s="15"/>
      <c r="KDG238" s="15"/>
      <c r="KDH238" s="15"/>
      <c r="KDI238" s="15"/>
      <c r="KDJ238" s="15"/>
      <c r="KDK238" s="15"/>
      <c r="KDL238" s="15"/>
      <c r="KDM238" s="15"/>
      <c r="KDN238" s="15"/>
      <c r="KDO238" s="15"/>
      <c r="KDP238" s="15"/>
      <c r="KDQ238" s="15"/>
      <c r="KDR238" s="15"/>
      <c r="KDS238" s="15"/>
      <c r="KDT238" s="15"/>
      <c r="KDU238" s="15"/>
      <c r="KDV238" s="15"/>
      <c r="KDW238" s="15"/>
      <c r="KDX238" s="15"/>
      <c r="KDY238" s="15"/>
      <c r="KDZ238" s="15"/>
      <c r="KEA238" s="15"/>
      <c r="KEB238" s="15"/>
      <c r="KEC238" s="15"/>
      <c r="KED238" s="15"/>
      <c r="KEE238" s="15"/>
      <c r="KEF238" s="15"/>
      <c r="KEG238" s="15"/>
      <c r="KEH238" s="15"/>
      <c r="KEI238" s="15"/>
      <c r="KEJ238" s="15"/>
      <c r="KEK238" s="15"/>
      <c r="KEL238" s="15"/>
      <c r="KEM238" s="15"/>
      <c r="KEN238" s="15"/>
      <c r="KEO238" s="15"/>
      <c r="KEP238" s="15"/>
      <c r="KEQ238" s="15"/>
      <c r="KER238" s="15"/>
      <c r="KES238" s="15"/>
      <c r="KET238" s="15"/>
      <c r="KEU238" s="15"/>
      <c r="KEV238" s="15"/>
      <c r="KEW238" s="15"/>
      <c r="KEX238" s="15"/>
      <c r="KEY238" s="15"/>
      <c r="KEZ238" s="15"/>
      <c r="KFA238" s="15"/>
      <c r="KFB238" s="15"/>
      <c r="KFC238" s="15"/>
      <c r="KFD238" s="15"/>
      <c r="KFE238" s="15"/>
      <c r="KFF238" s="15"/>
      <c r="KFG238" s="15"/>
      <c r="KFH238" s="15"/>
      <c r="KFI238" s="15"/>
      <c r="KFJ238" s="15"/>
      <c r="KFK238" s="15"/>
      <c r="KFL238" s="15"/>
      <c r="KFM238" s="15"/>
      <c r="KFN238" s="15"/>
      <c r="KFO238" s="15"/>
      <c r="KFP238" s="15"/>
      <c r="KFQ238" s="15"/>
      <c r="KFR238" s="15"/>
      <c r="KFS238" s="15"/>
      <c r="KFT238" s="15"/>
      <c r="KFU238" s="15"/>
      <c r="KFV238" s="15"/>
      <c r="KFW238" s="15"/>
      <c r="KFX238" s="15"/>
      <c r="KFY238" s="15"/>
      <c r="KFZ238" s="15"/>
      <c r="KGA238" s="15"/>
      <c r="KGB238" s="15"/>
      <c r="KGC238" s="15"/>
      <c r="KGD238" s="15"/>
      <c r="KGE238" s="15"/>
      <c r="KGF238" s="15"/>
      <c r="KGG238" s="15"/>
      <c r="KGH238" s="15"/>
      <c r="KGI238" s="15"/>
      <c r="KGJ238" s="15"/>
      <c r="KGK238" s="15"/>
      <c r="KGL238" s="15"/>
      <c r="KGM238" s="15"/>
      <c r="KGN238" s="15"/>
      <c r="KGO238" s="15"/>
      <c r="KGP238" s="15"/>
      <c r="KGQ238" s="15"/>
      <c r="KGR238" s="15"/>
      <c r="KGS238" s="15"/>
      <c r="KGT238" s="15"/>
      <c r="KGU238" s="15"/>
      <c r="KGV238" s="15"/>
      <c r="KGW238" s="15"/>
      <c r="KGX238" s="15"/>
      <c r="KGY238" s="15"/>
      <c r="KGZ238" s="15"/>
      <c r="KHA238" s="15"/>
      <c r="KHB238" s="15"/>
      <c r="KHC238" s="15"/>
      <c r="KHD238" s="15"/>
      <c r="KHE238" s="15"/>
      <c r="KHF238" s="15"/>
      <c r="KHG238" s="15"/>
      <c r="KHH238" s="15"/>
      <c r="KHI238" s="15"/>
      <c r="KHJ238" s="15"/>
      <c r="KHK238" s="15"/>
      <c r="KHL238" s="15"/>
      <c r="KHM238" s="15"/>
      <c r="KHN238" s="15"/>
      <c r="KHO238" s="15"/>
      <c r="KHP238" s="15"/>
      <c r="KHQ238" s="15"/>
      <c r="KHR238" s="15"/>
      <c r="KHS238" s="15"/>
      <c r="KHT238" s="15"/>
      <c r="KHU238" s="15"/>
      <c r="KHV238" s="15"/>
      <c r="KHW238" s="15"/>
      <c r="KHX238" s="15"/>
      <c r="KHY238" s="15"/>
      <c r="KHZ238" s="15"/>
      <c r="KIA238" s="15"/>
      <c r="KIB238" s="15"/>
      <c r="KIC238" s="15"/>
      <c r="KID238" s="15"/>
      <c r="KIE238" s="15"/>
      <c r="KIF238" s="15"/>
      <c r="KIG238" s="15"/>
      <c r="KIH238" s="15"/>
      <c r="KII238" s="15"/>
      <c r="KIJ238" s="15"/>
      <c r="KIK238" s="15"/>
      <c r="KIL238" s="15"/>
      <c r="KIM238" s="15"/>
      <c r="KIN238" s="15"/>
      <c r="KIO238" s="15"/>
      <c r="KIP238" s="15"/>
      <c r="KIQ238" s="15"/>
      <c r="KIR238" s="15"/>
      <c r="KIS238" s="15"/>
      <c r="KIT238" s="15"/>
      <c r="KIU238" s="15"/>
      <c r="KIV238" s="15"/>
      <c r="KIW238" s="15"/>
      <c r="KIX238" s="15"/>
      <c r="KIY238" s="15"/>
      <c r="KIZ238" s="15"/>
      <c r="KJA238" s="15"/>
      <c r="KJB238" s="15"/>
      <c r="KJC238" s="15"/>
      <c r="KJD238" s="15"/>
      <c r="KJE238" s="15"/>
      <c r="KJF238" s="15"/>
      <c r="KJG238" s="15"/>
      <c r="KJH238" s="15"/>
      <c r="KJI238" s="15"/>
      <c r="KJJ238" s="15"/>
      <c r="KJK238" s="15"/>
      <c r="KJL238" s="15"/>
      <c r="KJM238" s="15"/>
      <c r="KJN238" s="15"/>
      <c r="KJO238" s="15"/>
      <c r="KJP238" s="15"/>
      <c r="KJQ238" s="15"/>
      <c r="KJR238" s="15"/>
      <c r="KJS238" s="15"/>
      <c r="KJT238" s="15"/>
      <c r="KJU238" s="15"/>
      <c r="KJV238" s="15"/>
      <c r="KJW238" s="15"/>
      <c r="KJX238" s="15"/>
      <c r="KJY238" s="15"/>
      <c r="KJZ238" s="15"/>
      <c r="KKA238" s="15"/>
      <c r="KKB238" s="15"/>
      <c r="KKC238" s="15"/>
      <c r="KKD238" s="15"/>
      <c r="KKE238" s="15"/>
      <c r="KKF238" s="15"/>
      <c r="KKG238" s="15"/>
      <c r="KKH238" s="15"/>
      <c r="KKI238" s="15"/>
      <c r="KKJ238" s="15"/>
      <c r="KKK238" s="15"/>
      <c r="KKL238" s="15"/>
      <c r="KKM238" s="15"/>
      <c r="KKN238" s="15"/>
      <c r="KKO238" s="15"/>
      <c r="KKP238" s="15"/>
      <c r="KKQ238" s="15"/>
      <c r="KKR238" s="15"/>
      <c r="KKS238" s="15"/>
      <c r="KKT238" s="15"/>
      <c r="KKU238" s="15"/>
      <c r="KKV238" s="15"/>
      <c r="KKW238" s="15"/>
      <c r="KKX238" s="15"/>
      <c r="KKY238" s="15"/>
      <c r="KKZ238" s="15"/>
      <c r="KLA238" s="15"/>
      <c r="KLB238" s="15"/>
      <c r="KLC238" s="15"/>
      <c r="KLD238" s="15"/>
      <c r="KLE238" s="15"/>
      <c r="KLF238" s="15"/>
      <c r="KLG238" s="15"/>
      <c r="KLH238" s="15"/>
      <c r="KLI238" s="15"/>
      <c r="KLJ238" s="15"/>
      <c r="KLK238" s="15"/>
      <c r="KLL238" s="15"/>
      <c r="KLM238" s="15"/>
      <c r="KLN238" s="15"/>
      <c r="KLO238" s="15"/>
      <c r="KLP238" s="15"/>
      <c r="KLQ238" s="15"/>
      <c r="KLR238" s="15"/>
      <c r="KLS238" s="15"/>
      <c r="KLT238" s="15"/>
      <c r="KLU238" s="15"/>
      <c r="KLV238" s="15"/>
      <c r="KLW238" s="15"/>
      <c r="KLX238" s="15"/>
      <c r="KLY238" s="15"/>
      <c r="KLZ238" s="15"/>
      <c r="KMA238" s="15"/>
      <c r="KMB238" s="15"/>
      <c r="KMC238" s="15"/>
      <c r="KMD238" s="15"/>
      <c r="KME238" s="15"/>
      <c r="KMF238" s="15"/>
      <c r="KMG238" s="15"/>
      <c r="KMH238" s="15"/>
      <c r="KMI238" s="15"/>
      <c r="KMJ238" s="15"/>
      <c r="KMK238" s="15"/>
      <c r="KML238" s="15"/>
      <c r="KMM238" s="15"/>
      <c r="KMN238" s="15"/>
      <c r="KMO238" s="15"/>
      <c r="KMP238" s="15"/>
      <c r="KMQ238" s="15"/>
      <c r="KMR238" s="15"/>
      <c r="KMS238" s="15"/>
      <c r="KMT238" s="15"/>
      <c r="KMU238" s="15"/>
      <c r="KMV238" s="15"/>
      <c r="KMW238" s="15"/>
      <c r="KMX238" s="15"/>
      <c r="KMY238" s="15"/>
      <c r="KMZ238" s="15"/>
      <c r="KNA238" s="15"/>
      <c r="KNB238" s="15"/>
      <c r="KNC238" s="15"/>
      <c r="KND238" s="15"/>
      <c r="KNE238" s="15"/>
      <c r="KNF238" s="15"/>
      <c r="KNG238" s="15"/>
      <c r="KNH238" s="15"/>
      <c r="KNI238" s="15"/>
      <c r="KNJ238" s="15"/>
      <c r="KNK238" s="15"/>
      <c r="KNL238" s="15"/>
      <c r="KNM238" s="15"/>
      <c r="KNN238" s="15"/>
      <c r="KNO238" s="15"/>
      <c r="KNP238" s="15"/>
      <c r="KNQ238" s="15"/>
      <c r="KNR238" s="15"/>
      <c r="KNS238" s="15"/>
      <c r="KNT238" s="15"/>
      <c r="KNU238" s="15"/>
      <c r="KNV238" s="15"/>
      <c r="KNW238" s="15"/>
      <c r="KNX238" s="15"/>
      <c r="KNY238" s="15"/>
      <c r="KNZ238" s="15"/>
      <c r="KOA238" s="15"/>
      <c r="KOB238" s="15"/>
      <c r="KOC238" s="15"/>
      <c r="KOD238" s="15"/>
      <c r="KOE238" s="15"/>
      <c r="KOF238" s="15"/>
      <c r="KOG238" s="15"/>
      <c r="KOH238" s="15"/>
      <c r="KOI238" s="15"/>
      <c r="KOJ238" s="15"/>
      <c r="KOK238" s="15"/>
      <c r="KOL238" s="15"/>
      <c r="KOM238" s="15"/>
      <c r="KON238" s="15"/>
      <c r="KOO238" s="15"/>
      <c r="KOP238" s="15"/>
      <c r="KOQ238" s="15"/>
      <c r="KOR238" s="15"/>
      <c r="KOS238" s="15"/>
      <c r="KOT238" s="15"/>
      <c r="KOU238" s="15"/>
      <c r="KOV238" s="15"/>
      <c r="KOW238" s="15"/>
      <c r="KOX238" s="15"/>
      <c r="KOY238" s="15"/>
      <c r="KOZ238" s="15"/>
      <c r="KPA238" s="15"/>
      <c r="KPB238" s="15"/>
      <c r="KPC238" s="15"/>
      <c r="KPD238" s="15"/>
      <c r="KPE238" s="15"/>
      <c r="KPF238" s="15"/>
      <c r="KPG238" s="15"/>
      <c r="KPH238" s="15"/>
      <c r="KPI238" s="15"/>
      <c r="KPJ238" s="15"/>
      <c r="KPK238" s="15"/>
      <c r="KPL238" s="15"/>
      <c r="KPM238" s="15"/>
      <c r="KPN238" s="15"/>
      <c r="KPO238" s="15"/>
      <c r="KPP238" s="15"/>
      <c r="KPQ238" s="15"/>
      <c r="KPR238" s="15"/>
      <c r="KPS238" s="15"/>
      <c r="KPT238" s="15"/>
      <c r="KPU238" s="15"/>
      <c r="KPV238" s="15"/>
      <c r="KPW238" s="15"/>
      <c r="KPX238" s="15"/>
      <c r="KPY238" s="15"/>
      <c r="KPZ238" s="15"/>
      <c r="KQA238" s="15"/>
      <c r="KQB238" s="15"/>
      <c r="KQC238" s="15"/>
      <c r="KQD238" s="15"/>
      <c r="KQE238" s="15"/>
      <c r="KQF238" s="15"/>
      <c r="KQG238" s="15"/>
      <c r="KQH238" s="15"/>
      <c r="KQI238" s="15"/>
      <c r="KQJ238" s="15"/>
      <c r="KQK238" s="15"/>
      <c r="KQL238" s="15"/>
      <c r="KQM238" s="15"/>
      <c r="KQN238" s="15"/>
      <c r="KQO238" s="15"/>
      <c r="KQP238" s="15"/>
      <c r="KQQ238" s="15"/>
      <c r="KQR238" s="15"/>
      <c r="KQS238" s="15"/>
      <c r="KQT238" s="15"/>
      <c r="KQU238" s="15"/>
      <c r="KQV238" s="15"/>
      <c r="KQW238" s="15"/>
      <c r="KQX238" s="15"/>
      <c r="KQY238" s="15"/>
      <c r="KQZ238" s="15"/>
      <c r="KRA238" s="15"/>
      <c r="KRB238" s="15"/>
      <c r="KRC238" s="15"/>
      <c r="KRD238" s="15"/>
      <c r="KRE238" s="15"/>
      <c r="KRF238" s="15"/>
      <c r="KRG238" s="15"/>
      <c r="KRH238" s="15"/>
      <c r="KRI238" s="15"/>
      <c r="KRJ238" s="15"/>
      <c r="KRK238" s="15"/>
      <c r="KRL238" s="15"/>
      <c r="KRM238" s="15"/>
      <c r="KRN238" s="15"/>
      <c r="KRO238" s="15"/>
      <c r="KRP238" s="15"/>
      <c r="KRQ238" s="15"/>
      <c r="KRR238" s="15"/>
      <c r="KRS238" s="15"/>
      <c r="KRT238" s="15"/>
      <c r="KRU238" s="15"/>
      <c r="KRV238" s="15"/>
      <c r="KRW238" s="15"/>
      <c r="KRX238" s="15"/>
      <c r="KRY238" s="15"/>
      <c r="KRZ238" s="15"/>
      <c r="KSA238" s="15"/>
      <c r="KSB238" s="15"/>
      <c r="KSC238" s="15"/>
      <c r="KSD238" s="15"/>
      <c r="KSE238" s="15"/>
      <c r="KSF238" s="15"/>
      <c r="KSG238" s="15"/>
      <c r="KSH238" s="15"/>
      <c r="KSI238" s="15"/>
      <c r="KSJ238" s="15"/>
      <c r="KSK238" s="15"/>
      <c r="KSL238" s="15"/>
      <c r="KSM238" s="15"/>
      <c r="KSN238" s="15"/>
      <c r="KSO238" s="15"/>
      <c r="KSP238" s="15"/>
      <c r="KSQ238" s="15"/>
      <c r="KSR238" s="15"/>
      <c r="KSS238" s="15"/>
      <c r="KST238" s="15"/>
      <c r="KSU238" s="15"/>
      <c r="KSV238" s="15"/>
      <c r="KSW238" s="15"/>
      <c r="KSX238" s="15"/>
      <c r="KSY238" s="15"/>
      <c r="KSZ238" s="15"/>
      <c r="KTA238" s="15"/>
      <c r="KTB238" s="15"/>
      <c r="KTC238" s="15"/>
      <c r="KTD238" s="15"/>
      <c r="KTE238" s="15"/>
      <c r="KTF238" s="15"/>
      <c r="KTG238" s="15"/>
      <c r="KTH238" s="15"/>
      <c r="KTI238" s="15"/>
      <c r="KTJ238" s="15"/>
      <c r="KTK238" s="15"/>
      <c r="KTL238" s="15"/>
      <c r="KTM238" s="15"/>
      <c r="KTN238" s="15"/>
      <c r="KTO238" s="15"/>
      <c r="KTP238" s="15"/>
      <c r="KTQ238" s="15"/>
      <c r="KTR238" s="15"/>
      <c r="KTS238" s="15"/>
      <c r="KTT238" s="15"/>
      <c r="KTU238" s="15"/>
      <c r="KTV238" s="15"/>
      <c r="KTW238" s="15"/>
      <c r="KTX238" s="15"/>
      <c r="KTY238" s="15"/>
      <c r="KTZ238" s="15"/>
      <c r="KUA238" s="15"/>
      <c r="KUB238" s="15"/>
      <c r="KUC238" s="15"/>
      <c r="KUD238" s="15"/>
      <c r="KUE238" s="15"/>
      <c r="KUF238" s="15"/>
      <c r="KUG238" s="15"/>
      <c r="KUH238" s="15"/>
      <c r="KUI238" s="15"/>
      <c r="KUJ238" s="15"/>
      <c r="KUK238" s="15"/>
      <c r="KUL238" s="15"/>
      <c r="KUM238" s="15"/>
      <c r="KUN238" s="15"/>
      <c r="KUO238" s="15"/>
      <c r="KUP238" s="15"/>
      <c r="KUQ238" s="15"/>
      <c r="KUR238" s="15"/>
      <c r="KUS238" s="15"/>
      <c r="KUT238" s="15"/>
      <c r="KUU238" s="15"/>
      <c r="KUV238" s="15"/>
      <c r="KUW238" s="15"/>
      <c r="KUX238" s="15"/>
      <c r="KUY238" s="15"/>
      <c r="KUZ238" s="15"/>
      <c r="KVA238" s="15"/>
      <c r="KVB238" s="15"/>
      <c r="KVC238" s="15"/>
      <c r="KVD238" s="15"/>
      <c r="KVE238" s="15"/>
      <c r="KVF238" s="15"/>
      <c r="KVG238" s="15"/>
      <c r="KVH238" s="15"/>
      <c r="KVI238" s="15"/>
      <c r="KVJ238" s="15"/>
      <c r="KVK238" s="15"/>
      <c r="KVL238" s="15"/>
      <c r="KVM238" s="15"/>
      <c r="KVN238" s="15"/>
      <c r="KVO238" s="15"/>
      <c r="KVP238" s="15"/>
      <c r="KVQ238" s="15"/>
      <c r="KVR238" s="15"/>
      <c r="KVS238" s="15"/>
      <c r="KVT238" s="15"/>
      <c r="KVU238" s="15"/>
      <c r="KVV238" s="15"/>
      <c r="KVW238" s="15"/>
      <c r="KVX238" s="15"/>
      <c r="KVY238" s="15"/>
      <c r="KVZ238" s="15"/>
      <c r="KWA238" s="15"/>
      <c r="KWB238" s="15"/>
      <c r="KWC238" s="15"/>
      <c r="KWD238" s="15"/>
      <c r="KWE238" s="15"/>
      <c r="KWF238" s="15"/>
      <c r="KWG238" s="15"/>
      <c r="KWH238" s="15"/>
      <c r="KWI238" s="15"/>
      <c r="KWJ238" s="15"/>
      <c r="KWK238" s="15"/>
      <c r="KWL238" s="15"/>
      <c r="KWM238" s="15"/>
      <c r="KWN238" s="15"/>
      <c r="KWO238" s="15"/>
      <c r="KWP238" s="15"/>
      <c r="KWQ238" s="15"/>
      <c r="KWR238" s="15"/>
      <c r="KWS238" s="15"/>
      <c r="KWT238" s="15"/>
      <c r="KWU238" s="15"/>
      <c r="KWV238" s="15"/>
      <c r="KWW238" s="15"/>
      <c r="KWX238" s="15"/>
      <c r="KWY238" s="15"/>
      <c r="KWZ238" s="15"/>
      <c r="KXA238" s="15"/>
      <c r="KXB238" s="15"/>
      <c r="KXC238" s="15"/>
      <c r="KXD238" s="15"/>
      <c r="KXE238" s="15"/>
      <c r="KXF238" s="15"/>
      <c r="KXG238" s="15"/>
      <c r="KXH238" s="15"/>
      <c r="KXI238" s="15"/>
      <c r="KXJ238" s="15"/>
      <c r="KXK238" s="15"/>
      <c r="KXL238" s="15"/>
      <c r="KXM238" s="15"/>
      <c r="KXN238" s="15"/>
      <c r="KXO238" s="15"/>
      <c r="KXP238" s="15"/>
      <c r="KXQ238" s="15"/>
      <c r="KXR238" s="15"/>
      <c r="KXS238" s="15"/>
      <c r="KXT238" s="15"/>
      <c r="KXU238" s="15"/>
      <c r="KXV238" s="15"/>
      <c r="KXW238" s="15"/>
      <c r="KXX238" s="15"/>
      <c r="KXY238" s="15"/>
      <c r="KXZ238" s="15"/>
      <c r="KYA238" s="15"/>
      <c r="KYB238" s="15"/>
      <c r="KYC238" s="15"/>
      <c r="KYD238" s="15"/>
      <c r="KYE238" s="15"/>
      <c r="KYF238" s="15"/>
      <c r="KYG238" s="15"/>
      <c r="KYH238" s="15"/>
      <c r="KYI238" s="15"/>
      <c r="KYJ238" s="15"/>
      <c r="KYK238" s="15"/>
      <c r="KYL238" s="15"/>
      <c r="KYM238" s="15"/>
      <c r="KYN238" s="15"/>
      <c r="KYO238" s="15"/>
      <c r="KYP238" s="15"/>
      <c r="KYQ238" s="15"/>
      <c r="KYR238" s="15"/>
      <c r="KYS238" s="15"/>
      <c r="KYT238" s="15"/>
      <c r="KYU238" s="15"/>
      <c r="KYV238" s="15"/>
      <c r="KYW238" s="15"/>
      <c r="KYX238" s="15"/>
      <c r="KYY238" s="15"/>
      <c r="KYZ238" s="15"/>
      <c r="KZA238" s="15"/>
      <c r="KZB238" s="15"/>
      <c r="KZC238" s="15"/>
      <c r="KZD238" s="15"/>
      <c r="KZE238" s="15"/>
      <c r="KZF238" s="15"/>
      <c r="KZG238" s="15"/>
      <c r="KZH238" s="15"/>
      <c r="KZI238" s="15"/>
      <c r="KZJ238" s="15"/>
      <c r="KZK238" s="15"/>
      <c r="KZL238" s="15"/>
      <c r="KZM238" s="15"/>
      <c r="KZN238" s="15"/>
      <c r="KZO238" s="15"/>
      <c r="KZP238" s="15"/>
      <c r="KZQ238" s="15"/>
      <c r="KZR238" s="15"/>
      <c r="KZS238" s="15"/>
      <c r="KZT238" s="15"/>
      <c r="KZU238" s="15"/>
      <c r="KZV238" s="15"/>
      <c r="KZW238" s="15"/>
      <c r="KZX238" s="15"/>
      <c r="KZY238" s="15"/>
      <c r="KZZ238" s="15"/>
      <c r="LAA238" s="15"/>
      <c r="LAB238" s="15"/>
      <c r="LAC238" s="15"/>
      <c r="LAD238" s="15"/>
      <c r="LAE238" s="15"/>
      <c r="LAF238" s="15"/>
      <c r="LAG238" s="15"/>
      <c r="LAH238" s="15"/>
      <c r="LAI238" s="15"/>
      <c r="LAJ238" s="15"/>
      <c r="LAK238" s="15"/>
      <c r="LAL238" s="15"/>
      <c r="LAM238" s="15"/>
      <c r="LAN238" s="15"/>
      <c r="LAO238" s="15"/>
      <c r="LAP238" s="15"/>
      <c r="LAQ238" s="15"/>
      <c r="LAR238" s="15"/>
      <c r="LAS238" s="15"/>
      <c r="LAT238" s="15"/>
      <c r="LAU238" s="15"/>
      <c r="LAV238" s="15"/>
      <c r="LAW238" s="15"/>
      <c r="LAX238" s="15"/>
      <c r="LAY238" s="15"/>
      <c r="LAZ238" s="15"/>
      <c r="LBA238" s="15"/>
      <c r="LBB238" s="15"/>
      <c r="LBC238" s="15"/>
      <c r="LBD238" s="15"/>
      <c r="LBE238" s="15"/>
      <c r="LBF238" s="15"/>
      <c r="LBG238" s="15"/>
      <c r="LBH238" s="15"/>
      <c r="LBI238" s="15"/>
      <c r="LBJ238" s="15"/>
      <c r="LBK238" s="15"/>
      <c r="LBL238" s="15"/>
      <c r="LBM238" s="15"/>
      <c r="LBN238" s="15"/>
      <c r="LBO238" s="15"/>
      <c r="LBP238" s="15"/>
      <c r="LBQ238" s="15"/>
      <c r="LBR238" s="15"/>
      <c r="LBS238" s="15"/>
      <c r="LBT238" s="15"/>
      <c r="LBU238" s="15"/>
      <c r="LBV238" s="15"/>
      <c r="LBW238" s="15"/>
      <c r="LBX238" s="15"/>
      <c r="LBY238" s="15"/>
      <c r="LBZ238" s="15"/>
      <c r="LCA238" s="15"/>
      <c r="LCB238" s="15"/>
      <c r="LCC238" s="15"/>
      <c r="LCD238" s="15"/>
      <c r="LCE238" s="15"/>
      <c r="LCF238" s="15"/>
      <c r="LCG238" s="15"/>
      <c r="LCH238" s="15"/>
      <c r="LCI238" s="15"/>
      <c r="LCJ238" s="15"/>
      <c r="LCK238" s="15"/>
      <c r="LCL238" s="15"/>
      <c r="LCM238" s="15"/>
      <c r="LCN238" s="15"/>
      <c r="LCO238" s="15"/>
      <c r="LCP238" s="15"/>
      <c r="LCQ238" s="15"/>
      <c r="LCR238" s="15"/>
      <c r="LCS238" s="15"/>
      <c r="LCT238" s="15"/>
      <c r="LCU238" s="15"/>
      <c r="LCV238" s="15"/>
      <c r="LCW238" s="15"/>
      <c r="LCX238" s="15"/>
      <c r="LCY238" s="15"/>
      <c r="LCZ238" s="15"/>
      <c r="LDA238" s="15"/>
      <c r="LDB238" s="15"/>
      <c r="LDC238" s="15"/>
      <c r="LDD238" s="15"/>
      <c r="LDE238" s="15"/>
      <c r="LDF238" s="15"/>
      <c r="LDG238" s="15"/>
      <c r="LDH238" s="15"/>
      <c r="LDI238" s="15"/>
      <c r="LDJ238" s="15"/>
      <c r="LDK238" s="15"/>
      <c r="LDL238" s="15"/>
      <c r="LDM238" s="15"/>
      <c r="LDN238" s="15"/>
      <c r="LDO238" s="15"/>
      <c r="LDP238" s="15"/>
      <c r="LDQ238" s="15"/>
      <c r="LDR238" s="15"/>
      <c r="LDS238" s="15"/>
      <c r="LDT238" s="15"/>
      <c r="LDU238" s="15"/>
      <c r="LDV238" s="15"/>
      <c r="LDW238" s="15"/>
      <c r="LDX238" s="15"/>
      <c r="LDY238" s="15"/>
      <c r="LDZ238" s="15"/>
      <c r="LEA238" s="15"/>
      <c r="LEB238" s="15"/>
      <c r="LEC238" s="15"/>
      <c r="LED238" s="15"/>
      <c r="LEE238" s="15"/>
      <c r="LEF238" s="15"/>
      <c r="LEG238" s="15"/>
      <c r="LEH238" s="15"/>
      <c r="LEI238" s="15"/>
      <c r="LEJ238" s="15"/>
      <c r="LEK238" s="15"/>
      <c r="LEL238" s="15"/>
      <c r="LEM238" s="15"/>
      <c r="LEN238" s="15"/>
      <c r="LEO238" s="15"/>
      <c r="LEP238" s="15"/>
      <c r="LEQ238" s="15"/>
      <c r="LER238" s="15"/>
      <c r="LES238" s="15"/>
      <c r="LET238" s="15"/>
      <c r="LEU238" s="15"/>
      <c r="LEV238" s="15"/>
      <c r="LEW238" s="15"/>
      <c r="LEX238" s="15"/>
      <c r="LEY238" s="15"/>
      <c r="LEZ238" s="15"/>
      <c r="LFA238" s="15"/>
      <c r="LFB238" s="15"/>
      <c r="LFC238" s="15"/>
      <c r="LFD238" s="15"/>
      <c r="LFE238" s="15"/>
      <c r="LFF238" s="15"/>
      <c r="LFG238" s="15"/>
      <c r="LFH238" s="15"/>
      <c r="LFI238" s="15"/>
      <c r="LFJ238" s="15"/>
      <c r="LFK238" s="15"/>
      <c r="LFL238" s="15"/>
      <c r="LFM238" s="15"/>
      <c r="LFN238" s="15"/>
      <c r="LFO238" s="15"/>
      <c r="LFP238" s="15"/>
      <c r="LFQ238" s="15"/>
      <c r="LFR238" s="15"/>
      <c r="LFS238" s="15"/>
      <c r="LFT238" s="15"/>
      <c r="LFU238" s="15"/>
      <c r="LFV238" s="15"/>
      <c r="LFW238" s="15"/>
      <c r="LFX238" s="15"/>
      <c r="LFY238" s="15"/>
      <c r="LFZ238" s="15"/>
      <c r="LGA238" s="15"/>
      <c r="LGB238" s="15"/>
      <c r="LGC238" s="15"/>
      <c r="LGD238" s="15"/>
      <c r="LGE238" s="15"/>
      <c r="LGF238" s="15"/>
      <c r="LGG238" s="15"/>
      <c r="LGH238" s="15"/>
      <c r="LGI238" s="15"/>
      <c r="LGJ238" s="15"/>
      <c r="LGK238" s="15"/>
      <c r="LGL238" s="15"/>
      <c r="LGM238" s="15"/>
      <c r="LGN238" s="15"/>
      <c r="LGO238" s="15"/>
      <c r="LGP238" s="15"/>
      <c r="LGQ238" s="15"/>
      <c r="LGR238" s="15"/>
      <c r="LGS238" s="15"/>
      <c r="LGT238" s="15"/>
      <c r="LGU238" s="15"/>
      <c r="LGV238" s="15"/>
      <c r="LGW238" s="15"/>
      <c r="LGX238" s="15"/>
      <c r="LGY238" s="15"/>
      <c r="LGZ238" s="15"/>
      <c r="LHA238" s="15"/>
      <c r="LHB238" s="15"/>
      <c r="LHC238" s="15"/>
      <c r="LHD238" s="15"/>
      <c r="LHE238" s="15"/>
      <c r="LHF238" s="15"/>
      <c r="LHG238" s="15"/>
      <c r="LHH238" s="15"/>
      <c r="LHI238" s="15"/>
      <c r="LHJ238" s="15"/>
      <c r="LHK238" s="15"/>
      <c r="LHL238" s="15"/>
      <c r="LHM238" s="15"/>
      <c r="LHN238" s="15"/>
      <c r="LHO238" s="15"/>
      <c r="LHP238" s="15"/>
      <c r="LHQ238" s="15"/>
      <c r="LHR238" s="15"/>
      <c r="LHS238" s="15"/>
      <c r="LHT238" s="15"/>
      <c r="LHU238" s="15"/>
      <c r="LHV238" s="15"/>
      <c r="LHW238" s="15"/>
      <c r="LHX238" s="15"/>
      <c r="LHY238" s="15"/>
      <c r="LHZ238" s="15"/>
      <c r="LIA238" s="15"/>
      <c r="LIB238" s="15"/>
      <c r="LIC238" s="15"/>
      <c r="LID238" s="15"/>
      <c r="LIE238" s="15"/>
      <c r="LIF238" s="15"/>
      <c r="LIG238" s="15"/>
      <c r="LIH238" s="15"/>
      <c r="LII238" s="15"/>
      <c r="LIJ238" s="15"/>
      <c r="LIK238" s="15"/>
      <c r="LIL238" s="15"/>
      <c r="LIM238" s="15"/>
      <c r="LIN238" s="15"/>
      <c r="LIO238" s="15"/>
      <c r="LIP238" s="15"/>
      <c r="LIQ238" s="15"/>
      <c r="LIR238" s="15"/>
      <c r="LIS238" s="15"/>
      <c r="LIT238" s="15"/>
      <c r="LIU238" s="15"/>
      <c r="LIV238" s="15"/>
      <c r="LIW238" s="15"/>
      <c r="LIX238" s="15"/>
      <c r="LIY238" s="15"/>
      <c r="LIZ238" s="15"/>
      <c r="LJA238" s="15"/>
      <c r="LJB238" s="15"/>
      <c r="LJC238" s="15"/>
      <c r="LJD238" s="15"/>
      <c r="LJE238" s="15"/>
      <c r="LJF238" s="15"/>
      <c r="LJG238" s="15"/>
      <c r="LJH238" s="15"/>
      <c r="LJI238" s="15"/>
      <c r="LJJ238" s="15"/>
      <c r="LJK238" s="15"/>
      <c r="LJL238" s="15"/>
      <c r="LJM238" s="15"/>
      <c r="LJN238" s="15"/>
      <c r="LJO238" s="15"/>
      <c r="LJP238" s="15"/>
      <c r="LJQ238" s="15"/>
      <c r="LJR238" s="15"/>
      <c r="LJS238" s="15"/>
      <c r="LJT238" s="15"/>
      <c r="LJU238" s="15"/>
      <c r="LJV238" s="15"/>
      <c r="LJW238" s="15"/>
      <c r="LJX238" s="15"/>
      <c r="LJY238" s="15"/>
      <c r="LJZ238" s="15"/>
      <c r="LKA238" s="15"/>
      <c r="LKB238" s="15"/>
      <c r="LKC238" s="15"/>
      <c r="LKD238" s="15"/>
      <c r="LKE238" s="15"/>
      <c r="LKF238" s="15"/>
      <c r="LKG238" s="15"/>
      <c r="LKH238" s="15"/>
      <c r="LKI238" s="15"/>
      <c r="LKJ238" s="15"/>
      <c r="LKK238" s="15"/>
      <c r="LKL238" s="15"/>
      <c r="LKM238" s="15"/>
      <c r="LKN238" s="15"/>
      <c r="LKO238" s="15"/>
      <c r="LKP238" s="15"/>
      <c r="LKQ238" s="15"/>
      <c r="LKR238" s="15"/>
      <c r="LKS238" s="15"/>
      <c r="LKT238" s="15"/>
      <c r="LKU238" s="15"/>
      <c r="LKV238" s="15"/>
      <c r="LKW238" s="15"/>
      <c r="LKX238" s="15"/>
      <c r="LKY238" s="15"/>
      <c r="LKZ238" s="15"/>
      <c r="LLA238" s="15"/>
      <c r="LLB238" s="15"/>
      <c r="LLC238" s="15"/>
      <c r="LLD238" s="15"/>
      <c r="LLE238" s="15"/>
      <c r="LLF238" s="15"/>
      <c r="LLG238" s="15"/>
      <c r="LLH238" s="15"/>
      <c r="LLI238" s="15"/>
      <c r="LLJ238" s="15"/>
      <c r="LLK238" s="15"/>
      <c r="LLL238" s="15"/>
      <c r="LLM238" s="15"/>
      <c r="LLN238" s="15"/>
      <c r="LLO238" s="15"/>
      <c r="LLP238" s="15"/>
      <c r="LLQ238" s="15"/>
      <c r="LLR238" s="15"/>
      <c r="LLS238" s="15"/>
      <c r="LLT238" s="15"/>
      <c r="LLU238" s="15"/>
      <c r="LLV238" s="15"/>
      <c r="LLW238" s="15"/>
      <c r="LLX238" s="15"/>
      <c r="LLY238" s="15"/>
      <c r="LLZ238" s="15"/>
      <c r="LMA238" s="15"/>
      <c r="LMB238" s="15"/>
      <c r="LMC238" s="15"/>
      <c r="LMD238" s="15"/>
      <c r="LME238" s="15"/>
      <c r="LMF238" s="15"/>
      <c r="LMG238" s="15"/>
      <c r="LMH238" s="15"/>
      <c r="LMI238" s="15"/>
      <c r="LMJ238" s="15"/>
      <c r="LMK238" s="15"/>
      <c r="LML238" s="15"/>
      <c r="LMM238" s="15"/>
      <c r="LMN238" s="15"/>
      <c r="LMO238" s="15"/>
      <c r="LMP238" s="15"/>
      <c r="LMQ238" s="15"/>
      <c r="LMR238" s="15"/>
      <c r="LMS238" s="15"/>
      <c r="LMT238" s="15"/>
      <c r="LMU238" s="15"/>
      <c r="LMV238" s="15"/>
      <c r="LMW238" s="15"/>
      <c r="LMX238" s="15"/>
      <c r="LMY238" s="15"/>
      <c r="LMZ238" s="15"/>
      <c r="LNA238" s="15"/>
      <c r="LNB238" s="15"/>
      <c r="LNC238" s="15"/>
      <c r="LND238" s="15"/>
      <c r="LNE238" s="15"/>
      <c r="LNF238" s="15"/>
      <c r="LNG238" s="15"/>
      <c r="LNH238" s="15"/>
      <c r="LNI238" s="15"/>
      <c r="LNJ238" s="15"/>
      <c r="LNK238" s="15"/>
      <c r="LNL238" s="15"/>
      <c r="LNM238" s="15"/>
      <c r="LNN238" s="15"/>
      <c r="LNO238" s="15"/>
      <c r="LNP238" s="15"/>
      <c r="LNQ238" s="15"/>
      <c r="LNR238" s="15"/>
      <c r="LNS238" s="15"/>
      <c r="LNT238" s="15"/>
      <c r="LNU238" s="15"/>
      <c r="LNV238" s="15"/>
      <c r="LNW238" s="15"/>
      <c r="LNX238" s="15"/>
      <c r="LNY238" s="15"/>
      <c r="LNZ238" s="15"/>
      <c r="LOA238" s="15"/>
      <c r="LOB238" s="15"/>
      <c r="LOC238" s="15"/>
      <c r="LOD238" s="15"/>
      <c r="LOE238" s="15"/>
      <c r="LOF238" s="15"/>
      <c r="LOG238" s="15"/>
      <c r="LOH238" s="15"/>
      <c r="LOI238" s="15"/>
      <c r="LOJ238" s="15"/>
      <c r="LOK238" s="15"/>
      <c r="LOL238" s="15"/>
      <c r="LOM238" s="15"/>
      <c r="LON238" s="15"/>
      <c r="LOO238" s="15"/>
      <c r="LOP238" s="15"/>
      <c r="LOQ238" s="15"/>
      <c r="LOR238" s="15"/>
      <c r="LOS238" s="15"/>
      <c r="LOT238" s="15"/>
      <c r="LOU238" s="15"/>
      <c r="LOV238" s="15"/>
      <c r="LOW238" s="15"/>
      <c r="LOX238" s="15"/>
      <c r="LOY238" s="15"/>
      <c r="LOZ238" s="15"/>
      <c r="LPA238" s="15"/>
      <c r="LPB238" s="15"/>
      <c r="LPC238" s="15"/>
      <c r="LPD238" s="15"/>
      <c r="LPE238" s="15"/>
      <c r="LPF238" s="15"/>
      <c r="LPG238" s="15"/>
      <c r="LPH238" s="15"/>
      <c r="LPI238" s="15"/>
      <c r="LPJ238" s="15"/>
      <c r="LPK238" s="15"/>
      <c r="LPL238" s="15"/>
      <c r="LPM238" s="15"/>
      <c r="LPN238" s="15"/>
      <c r="LPO238" s="15"/>
      <c r="LPP238" s="15"/>
      <c r="LPQ238" s="15"/>
      <c r="LPR238" s="15"/>
      <c r="LPS238" s="15"/>
      <c r="LPT238" s="15"/>
      <c r="LPU238" s="15"/>
      <c r="LPV238" s="15"/>
      <c r="LPW238" s="15"/>
      <c r="LPX238" s="15"/>
      <c r="LPY238" s="15"/>
      <c r="LPZ238" s="15"/>
      <c r="LQA238" s="15"/>
      <c r="LQB238" s="15"/>
      <c r="LQC238" s="15"/>
      <c r="LQD238" s="15"/>
      <c r="LQE238" s="15"/>
      <c r="LQF238" s="15"/>
      <c r="LQG238" s="15"/>
      <c r="LQH238" s="15"/>
      <c r="LQI238" s="15"/>
      <c r="LQJ238" s="15"/>
      <c r="LQK238" s="15"/>
      <c r="LQL238" s="15"/>
      <c r="LQM238" s="15"/>
      <c r="LQN238" s="15"/>
      <c r="LQO238" s="15"/>
      <c r="LQP238" s="15"/>
      <c r="LQQ238" s="15"/>
      <c r="LQR238" s="15"/>
      <c r="LQS238" s="15"/>
      <c r="LQT238" s="15"/>
      <c r="LQU238" s="15"/>
      <c r="LQV238" s="15"/>
      <c r="LQW238" s="15"/>
      <c r="LQX238" s="15"/>
      <c r="LQY238" s="15"/>
      <c r="LQZ238" s="15"/>
      <c r="LRA238" s="15"/>
      <c r="LRB238" s="15"/>
      <c r="LRC238" s="15"/>
      <c r="LRD238" s="15"/>
      <c r="LRE238" s="15"/>
      <c r="LRF238" s="15"/>
      <c r="LRG238" s="15"/>
      <c r="LRH238" s="15"/>
      <c r="LRI238" s="15"/>
      <c r="LRJ238" s="15"/>
      <c r="LRK238" s="15"/>
      <c r="LRL238" s="15"/>
      <c r="LRM238" s="15"/>
      <c r="LRN238" s="15"/>
      <c r="LRO238" s="15"/>
      <c r="LRP238" s="15"/>
      <c r="LRQ238" s="15"/>
      <c r="LRR238" s="15"/>
      <c r="LRS238" s="15"/>
      <c r="LRT238" s="15"/>
      <c r="LRU238" s="15"/>
      <c r="LRV238" s="15"/>
      <c r="LRW238" s="15"/>
      <c r="LRX238" s="15"/>
      <c r="LRY238" s="15"/>
      <c r="LRZ238" s="15"/>
      <c r="LSA238" s="15"/>
      <c r="LSB238" s="15"/>
      <c r="LSC238" s="15"/>
      <c r="LSD238" s="15"/>
      <c r="LSE238" s="15"/>
      <c r="LSF238" s="15"/>
      <c r="LSG238" s="15"/>
      <c r="LSH238" s="15"/>
      <c r="LSI238" s="15"/>
      <c r="LSJ238" s="15"/>
      <c r="LSK238" s="15"/>
      <c r="LSL238" s="15"/>
      <c r="LSM238" s="15"/>
      <c r="LSN238" s="15"/>
      <c r="LSO238" s="15"/>
      <c r="LSP238" s="15"/>
      <c r="LSQ238" s="15"/>
      <c r="LSR238" s="15"/>
      <c r="LSS238" s="15"/>
      <c r="LST238" s="15"/>
      <c r="LSU238" s="15"/>
      <c r="LSV238" s="15"/>
      <c r="LSW238" s="15"/>
      <c r="LSX238" s="15"/>
      <c r="LSY238" s="15"/>
      <c r="LSZ238" s="15"/>
      <c r="LTA238" s="15"/>
      <c r="LTB238" s="15"/>
      <c r="LTC238" s="15"/>
      <c r="LTD238" s="15"/>
      <c r="LTE238" s="15"/>
      <c r="LTF238" s="15"/>
      <c r="LTG238" s="15"/>
      <c r="LTH238" s="15"/>
      <c r="LTI238" s="15"/>
      <c r="LTJ238" s="15"/>
      <c r="LTK238" s="15"/>
      <c r="LTL238" s="15"/>
      <c r="LTM238" s="15"/>
      <c r="LTN238" s="15"/>
      <c r="LTO238" s="15"/>
      <c r="LTP238" s="15"/>
      <c r="LTQ238" s="15"/>
      <c r="LTR238" s="15"/>
      <c r="LTS238" s="15"/>
      <c r="LTT238" s="15"/>
      <c r="LTU238" s="15"/>
      <c r="LTV238" s="15"/>
      <c r="LTW238" s="15"/>
      <c r="LTX238" s="15"/>
      <c r="LTY238" s="15"/>
      <c r="LTZ238" s="15"/>
      <c r="LUA238" s="15"/>
      <c r="LUB238" s="15"/>
      <c r="LUC238" s="15"/>
      <c r="LUD238" s="15"/>
      <c r="LUE238" s="15"/>
      <c r="LUF238" s="15"/>
      <c r="LUG238" s="15"/>
      <c r="LUH238" s="15"/>
      <c r="LUI238" s="15"/>
      <c r="LUJ238" s="15"/>
      <c r="LUK238" s="15"/>
      <c r="LUL238" s="15"/>
      <c r="LUM238" s="15"/>
      <c r="LUN238" s="15"/>
      <c r="LUO238" s="15"/>
      <c r="LUP238" s="15"/>
      <c r="LUQ238" s="15"/>
      <c r="LUR238" s="15"/>
      <c r="LUS238" s="15"/>
      <c r="LUT238" s="15"/>
      <c r="LUU238" s="15"/>
      <c r="LUV238" s="15"/>
      <c r="LUW238" s="15"/>
      <c r="LUX238" s="15"/>
      <c r="LUY238" s="15"/>
      <c r="LUZ238" s="15"/>
      <c r="LVA238" s="15"/>
      <c r="LVB238" s="15"/>
      <c r="LVC238" s="15"/>
      <c r="LVD238" s="15"/>
      <c r="LVE238" s="15"/>
      <c r="LVF238" s="15"/>
      <c r="LVG238" s="15"/>
      <c r="LVH238" s="15"/>
      <c r="LVI238" s="15"/>
      <c r="LVJ238" s="15"/>
      <c r="LVK238" s="15"/>
      <c r="LVL238" s="15"/>
      <c r="LVM238" s="15"/>
      <c r="LVN238" s="15"/>
      <c r="LVO238" s="15"/>
      <c r="LVP238" s="15"/>
      <c r="LVQ238" s="15"/>
      <c r="LVR238" s="15"/>
      <c r="LVS238" s="15"/>
      <c r="LVT238" s="15"/>
      <c r="LVU238" s="15"/>
      <c r="LVV238" s="15"/>
      <c r="LVW238" s="15"/>
      <c r="LVX238" s="15"/>
      <c r="LVY238" s="15"/>
      <c r="LVZ238" s="15"/>
      <c r="LWA238" s="15"/>
      <c r="LWB238" s="15"/>
      <c r="LWC238" s="15"/>
      <c r="LWD238" s="15"/>
      <c r="LWE238" s="15"/>
      <c r="LWF238" s="15"/>
      <c r="LWG238" s="15"/>
      <c r="LWH238" s="15"/>
      <c r="LWI238" s="15"/>
      <c r="LWJ238" s="15"/>
      <c r="LWK238" s="15"/>
      <c r="LWL238" s="15"/>
      <c r="LWM238" s="15"/>
      <c r="LWN238" s="15"/>
      <c r="LWO238" s="15"/>
      <c r="LWP238" s="15"/>
      <c r="LWQ238" s="15"/>
      <c r="LWR238" s="15"/>
      <c r="LWS238" s="15"/>
      <c r="LWT238" s="15"/>
      <c r="LWU238" s="15"/>
      <c r="LWV238" s="15"/>
      <c r="LWW238" s="15"/>
      <c r="LWX238" s="15"/>
      <c r="LWY238" s="15"/>
      <c r="LWZ238" s="15"/>
      <c r="LXA238" s="15"/>
      <c r="LXB238" s="15"/>
      <c r="LXC238" s="15"/>
      <c r="LXD238" s="15"/>
      <c r="LXE238" s="15"/>
      <c r="LXF238" s="15"/>
      <c r="LXG238" s="15"/>
      <c r="LXH238" s="15"/>
      <c r="LXI238" s="15"/>
      <c r="LXJ238" s="15"/>
      <c r="LXK238" s="15"/>
      <c r="LXL238" s="15"/>
      <c r="LXM238" s="15"/>
      <c r="LXN238" s="15"/>
      <c r="LXO238" s="15"/>
      <c r="LXP238" s="15"/>
      <c r="LXQ238" s="15"/>
      <c r="LXR238" s="15"/>
      <c r="LXS238" s="15"/>
      <c r="LXT238" s="15"/>
      <c r="LXU238" s="15"/>
      <c r="LXV238" s="15"/>
      <c r="LXW238" s="15"/>
      <c r="LXX238" s="15"/>
      <c r="LXY238" s="15"/>
      <c r="LXZ238" s="15"/>
      <c r="LYA238" s="15"/>
      <c r="LYB238" s="15"/>
      <c r="LYC238" s="15"/>
      <c r="LYD238" s="15"/>
      <c r="LYE238" s="15"/>
      <c r="LYF238" s="15"/>
      <c r="LYG238" s="15"/>
      <c r="LYH238" s="15"/>
      <c r="LYI238" s="15"/>
      <c r="LYJ238" s="15"/>
      <c r="LYK238" s="15"/>
      <c r="LYL238" s="15"/>
      <c r="LYM238" s="15"/>
      <c r="LYN238" s="15"/>
      <c r="LYO238" s="15"/>
      <c r="LYP238" s="15"/>
      <c r="LYQ238" s="15"/>
      <c r="LYR238" s="15"/>
      <c r="LYS238" s="15"/>
      <c r="LYT238" s="15"/>
      <c r="LYU238" s="15"/>
      <c r="LYV238" s="15"/>
      <c r="LYW238" s="15"/>
      <c r="LYX238" s="15"/>
      <c r="LYY238" s="15"/>
      <c r="LYZ238" s="15"/>
      <c r="LZA238" s="15"/>
      <c r="LZB238" s="15"/>
      <c r="LZC238" s="15"/>
      <c r="LZD238" s="15"/>
      <c r="LZE238" s="15"/>
      <c r="LZF238" s="15"/>
      <c r="LZG238" s="15"/>
      <c r="LZH238" s="15"/>
      <c r="LZI238" s="15"/>
      <c r="LZJ238" s="15"/>
      <c r="LZK238" s="15"/>
      <c r="LZL238" s="15"/>
      <c r="LZM238" s="15"/>
      <c r="LZN238" s="15"/>
      <c r="LZO238" s="15"/>
      <c r="LZP238" s="15"/>
      <c r="LZQ238" s="15"/>
      <c r="LZR238" s="15"/>
      <c r="LZS238" s="15"/>
      <c r="LZT238" s="15"/>
      <c r="LZU238" s="15"/>
      <c r="LZV238" s="15"/>
      <c r="LZW238" s="15"/>
      <c r="LZX238" s="15"/>
      <c r="LZY238" s="15"/>
      <c r="LZZ238" s="15"/>
      <c r="MAA238" s="15"/>
      <c r="MAB238" s="15"/>
      <c r="MAC238" s="15"/>
      <c r="MAD238" s="15"/>
      <c r="MAE238" s="15"/>
      <c r="MAF238" s="15"/>
      <c r="MAG238" s="15"/>
      <c r="MAH238" s="15"/>
      <c r="MAI238" s="15"/>
      <c r="MAJ238" s="15"/>
      <c r="MAK238" s="15"/>
      <c r="MAL238" s="15"/>
      <c r="MAM238" s="15"/>
      <c r="MAN238" s="15"/>
      <c r="MAO238" s="15"/>
      <c r="MAP238" s="15"/>
      <c r="MAQ238" s="15"/>
      <c r="MAR238" s="15"/>
      <c r="MAS238" s="15"/>
      <c r="MAT238" s="15"/>
      <c r="MAU238" s="15"/>
      <c r="MAV238" s="15"/>
      <c r="MAW238" s="15"/>
      <c r="MAX238" s="15"/>
      <c r="MAY238" s="15"/>
      <c r="MAZ238" s="15"/>
      <c r="MBA238" s="15"/>
      <c r="MBB238" s="15"/>
      <c r="MBC238" s="15"/>
      <c r="MBD238" s="15"/>
      <c r="MBE238" s="15"/>
      <c r="MBF238" s="15"/>
      <c r="MBG238" s="15"/>
      <c r="MBH238" s="15"/>
      <c r="MBI238" s="15"/>
      <c r="MBJ238" s="15"/>
      <c r="MBK238" s="15"/>
      <c r="MBL238" s="15"/>
      <c r="MBM238" s="15"/>
      <c r="MBN238" s="15"/>
      <c r="MBO238" s="15"/>
      <c r="MBP238" s="15"/>
      <c r="MBQ238" s="15"/>
      <c r="MBR238" s="15"/>
      <c r="MBS238" s="15"/>
      <c r="MBT238" s="15"/>
      <c r="MBU238" s="15"/>
      <c r="MBV238" s="15"/>
      <c r="MBW238" s="15"/>
      <c r="MBX238" s="15"/>
      <c r="MBY238" s="15"/>
      <c r="MBZ238" s="15"/>
      <c r="MCA238" s="15"/>
      <c r="MCB238" s="15"/>
      <c r="MCC238" s="15"/>
      <c r="MCD238" s="15"/>
      <c r="MCE238" s="15"/>
      <c r="MCF238" s="15"/>
      <c r="MCG238" s="15"/>
      <c r="MCH238" s="15"/>
      <c r="MCI238" s="15"/>
      <c r="MCJ238" s="15"/>
      <c r="MCK238" s="15"/>
      <c r="MCL238" s="15"/>
      <c r="MCM238" s="15"/>
      <c r="MCN238" s="15"/>
      <c r="MCO238" s="15"/>
      <c r="MCP238" s="15"/>
      <c r="MCQ238" s="15"/>
      <c r="MCR238" s="15"/>
      <c r="MCS238" s="15"/>
      <c r="MCT238" s="15"/>
      <c r="MCU238" s="15"/>
      <c r="MCV238" s="15"/>
      <c r="MCW238" s="15"/>
      <c r="MCX238" s="15"/>
      <c r="MCY238" s="15"/>
      <c r="MCZ238" s="15"/>
      <c r="MDA238" s="15"/>
      <c r="MDB238" s="15"/>
      <c r="MDC238" s="15"/>
      <c r="MDD238" s="15"/>
      <c r="MDE238" s="15"/>
      <c r="MDF238" s="15"/>
      <c r="MDG238" s="15"/>
      <c r="MDH238" s="15"/>
      <c r="MDI238" s="15"/>
      <c r="MDJ238" s="15"/>
      <c r="MDK238" s="15"/>
      <c r="MDL238" s="15"/>
      <c r="MDM238" s="15"/>
      <c r="MDN238" s="15"/>
      <c r="MDO238" s="15"/>
      <c r="MDP238" s="15"/>
      <c r="MDQ238" s="15"/>
      <c r="MDR238" s="15"/>
      <c r="MDS238" s="15"/>
      <c r="MDT238" s="15"/>
      <c r="MDU238" s="15"/>
      <c r="MDV238" s="15"/>
      <c r="MDW238" s="15"/>
      <c r="MDX238" s="15"/>
      <c r="MDY238" s="15"/>
      <c r="MDZ238" s="15"/>
      <c r="MEA238" s="15"/>
      <c r="MEB238" s="15"/>
      <c r="MEC238" s="15"/>
      <c r="MED238" s="15"/>
      <c r="MEE238" s="15"/>
      <c r="MEF238" s="15"/>
      <c r="MEG238" s="15"/>
      <c r="MEH238" s="15"/>
      <c r="MEI238" s="15"/>
      <c r="MEJ238" s="15"/>
      <c r="MEK238" s="15"/>
      <c r="MEL238" s="15"/>
      <c r="MEM238" s="15"/>
      <c r="MEN238" s="15"/>
      <c r="MEO238" s="15"/>
      <c r="MEP238" s="15"/>
      <c r="MEQ238" s="15"/>
      <c r="MER238" s="15"/>
      <c r="MES238" s="15"/>
      <c r="MET238" s="15"/>
      <c r="MEU238" s="15"/>
      <c r="MEV238" s="15"/>
      <c r="MEW238" s="15"/>
      <c r="MEX238" s="15"/>
      <c r="MEY238" s="15"/>
      <c r="MEZ238" s="15"/>
      <c r="MFA238" s="15"/>
      <c r="MFB238" s="15"/>
      <c r="MFC238" s="15"/>
      <c r="MFD238" s="15"/>
      <c r="MFE238" s="15"/>
      <c r="MFF238" s="15"/>
      <c r="MFG238" s="15"/>
      <c r="MFH238" s="15"/>
      <c r="MFI238" s="15"/>
      <c r="MFJ238" s="15"/>
      <c r="MFK238" s="15"/>
      <c r="MFL238" s="15"/>
      <c r="MFM238" s="15"/>
      <c r="MFN238" s="15"/>
      <c r="MFO238" s="15"/>
      <c r="MFP238" s="15"/>
      <c r="MFQ238" s="15"/>
      <c r="MFR238" s="15"/>
      <c r="MFS238" s="15"/>
      <c r="MFT238" s="15"/>
      <c r="MFU238" s="15"/>
      <c r="MFV238" s="15"/>
      <c r="MFW238" s="15"/>
      <c r="MFX238" s="15"/>
      <c r="MFY238" s="15"/>
      <c r="MFZ238" s="15"/>
      <c r="MGA238" s="15"/>
      <c r="MGB238" s="15"/>
      <c r="MGC238" s="15"/>
      <c r="MGD238" s="15"/>
      <c r="MGE238" s="15"/>
      <c r="MGF238" s="15"/>
      <c r="MGG238" s="15"/>
      <c r="MGH238" s="15"/>
      <c r="MGI238" s="15"/>
      <c r="MGJ238" s="15"/>
      <c r="MGK238" s="15"/>
      <c r="MGL238" s="15"/>
      <c r="MGM238" s="15"/>
      <c r="MGN238" s="15"/>
      <c r="MGO238" s="15"/>
      <c r="MGP238" s="15"/>
      <c r="MGQ238" s="15"/>
      <c r="MGR238" s="15"/>
      <c r="MGS238" s="15"/>
      <c r="MGT238" s="15"/>
      <c r="MGU238" s="15"/>
      <c r="MGV238" s="15"/>
      <c r="MGW238" s="15"/>
      <c r="MGX238" s="15"/>
      <c r="MGY238" s="15"/>
      <c r="MGZ238" s="15"/>
      <c r="MHA238" s="15"/>
      <c r="MHB238" s="15"/>
      <c r="MHC238" s="15"/>
      <c r="MHD238" s="15"/>
      <c r="MHE238" s="15"/>
      <c r="MHF238" s="15"/>
      <c r="MHG238" s="15"/>
      <c r="MHH238" s="15"/>
      <c r="MHI238" s="15"/>
      <c r="MHJ238" s="15"/>
      <c r="MHK238" s="15"/>
      <c r="MHL238" s="15"/>
      <c r="MHM238" s="15"/>
      <c r="MHN238" s="15"/>
      <c r="MHO238" s="15"/>
      <c r="MHP238" s="15"/>
      <c r="MHQ238" s="15"/>
      <c r="MHR238" s="15"/>
      <c r="MHS238" s="15"/>
      <c r="MHT238" s="15"/>
      <c r="MHU238" s="15"/>
      <c r="MHV238" s="15"/>
      <c r="MHW238" s="15"/>
      <c r="MHX238" s="15"/>
      <c r="MHY238" s="15"/>
      <c r="MHZ238" s="15"/>
      <c r="MIA238" s="15"/>
      <c r="MIB238" s="15"/>
      <c r="MIC238" s="15"/>
      <c r="MID238" s="15"/>
      <c r="MIE238" s="15"/>
      <c r="MIF238" s="15"/>
      <c r="MIG238" s="15"/>
      <c r="MIH238" s="15"/>
      <c r="MII238" s="15"/>
      <c r="MIJ238" s="15"/>
      <c r="MIK238" s="15"/>
      <c r="MIL238" s="15"/>
      <c r="MIM238" s="15"/>
      <c r="MIN238" s="15"/>
      <c r="MIO238" s="15"/>
      <c r="MIP238" s="15"/>
      <c r="MIQ238" s="15"/>
      <c r="MIR238" s="15"/>
      <c r="MIS238" s="15"/>
      <c r="MIT238" s="15"/>
      <c r="MIU238" s="15"/>
      <c r="MIV238" s="15"/>
      <c r="MIW238" s="15"/>
      <c r="MIX238" s="15"/>
      <c r="MIY238" s="15"/>
      <c r="MIZ238" s="15"/>
      <c r="MJA238" s="15"/>
      <c r="MJB238" s="15"/>
      <c r="MJC238" s="15"/>
      <c r="MJD238" s="15"/>
      <c r="MJE238" s="15"/>
      <c r="MJF238" s="15"/>
      <c r="MJG238" s="15"/>
      <c r="MJH238" s="15"/>
      <c r="MJI238" s="15"/>
      <c r="MJJ238" s="15"/>
      <c r="MJK238" s="15"/>
      <c r="MJL238" s="15"/>
      <c r="MJM238" s="15"/>
      <c r="MJN238" s="15"/>
      <c r="MJO238" s="15"/>
      <c r="MJP238" s="15"/>
      <c r="MJQ238" s="15"/>
      <c r="MJR238" s="15"/>
      <c r="MJS238" s="15"/>
      <c r="MJT238" s="15"/>
      <c r="MJU238" s="15"/>
      <c r="MJV238" s="15"/>
      <c r="MJW238" s="15"/>
      <c r="MJX238" s="15"/>
      <c r="MJY238" s="15"/>
      <c r="MJZ238" s="15"/>
      <c r="MKA238" s="15"/>
      <c r="MKB238" s="15"/>
      <c r="MKC238" s="15"/>
      <c r="MKD238" s="15"/>
      <c r="MKE238" s="15"/>
      <c r="MKF238" s="15"/>
      <c r="MKG238" s="15"/>
      <c r="MKH238" s="15"/>
      <c r="MKI238" s="15"/>
      <c r="MKJ238" s="15"/>
      <c r="MKK238" s="15"/>
      <c r="MKL238" s="15"/>
      <c r="MKM238" s="15"/>
      <c r="MKN238" s="15"/>
      <c r="MKO238" s="15"/>
      <c r="MKP238" s="15"/>
      <c r="MKQ238" s="15"/>
      <c r="MKR238" s="15"/>
      <c r="MKS238" s="15"/>
      <c r="MKT238" s="15"/>
      <c r="MKU238" s="15"/>
      <c r="MKV238" s="15"/>
      <c r="MKW238" s="15"/>
      <c r="MKX238" s="15"/>
      <c r="MKY238" s="15"/>
      <c r="MKZ238" s="15"/>
      <c r="MLA238" s="15"/>
      <c r="MLB238" s="15"/>
      <c r="MLC238" s="15"/>
      <c r="MLD238" s="15"/>
      <c r="MLE238" s="15"/>
      <c r="MLF238" s="15"/>
      <c r="MLG238" s="15"/>
      <c r="MLH238" s="15"/>
      <c r="MLI238" s="15"/>
      <c r="MLJ238" s="15"/>
      <c r="MLK238" s="15"/>
      <c r="MLL238" s="15"/>
      <c r="MLM238" s="15"/>
      <c r="MLN238" s="15"/>
      <c r="MLO238" s="15"/>
      <c r="MLP238" s="15"/>
      <c r="MLQ238" s="15"/>
      <c r="MLR238" s="15"/>
      <c r="MLS238" s="15"/>
      <c r="MLT238" s="15"/>
      <c r="MLU238" s="15"/>
      <c r="MLV238" s="15"/>
      <c r="MLW238" s="15"/>
      <c r="MLX238" s="15"/>
      <c r="MLY238" s="15"/>
      <c r="MLZ238" s="15"/>
      <c r="MMA238" s="15"/>
      <c r="MMB238" s="15"/>
      <c r="MMC238" s="15"/>
      <c r="MMD238" s="15"/>
      <c r="MME238" s="15"/>
      <c r="MMF238" s="15"/>
      <c r="MMG238" s="15"/>
      <c r="MMH238" s="15"/>
      <c r="MMI238" s="15"/>
      <c r="MMJ238" s="15"/>
      <c r="MMK238" s="15"/>
      <c r="MML238" s="15"/>
      <c r="MMM238" s="15"/>
      <c r="MMN238" s="15"/>
      <c r="MMO238" s="15"/>
      <c r="MMP238" s="15"/>
      <c r="MMQ238" s="15"/>
      <c r="MMR238" s="15"/>
      <c r="MMS238" s="15"/>
      <c r="MMT238" s="15"/>
      <c r="MMU238" s="15"/>
      <c r="MMV238" s="15"/>
      <c r="MMW238" s="15"/>
      <c r="MMX238" s="15"/>
      <c r="MMY238" s="15"/>
      <c r="MMZ238" s="15"/>
      <c r="MNA238" s="15"/>
      <c r="MNB238" s="15"/>
      <c r="MNC238" s="15"/>
      <c r="MND238" s="15"/>
      <c r="MNE238" s="15"/>
      <c r="MNF238" s="15"/>
      <c r="MNG238" s="15"/>
      <c r="MNH238" s="15"/>
      <c r="MNI238" s="15"/>
      <c r="MNJ238" s="15"/>
      <c r="MNK238" s="15"/>
      <c r="MNL238" s="15"/>
      <c r="MNM238" s="15"/>
      <c r="MNN238" s="15"/>
      <c r="MNO238" s="15"/>
      <c r="MNP238" s="15"/>
      <c r="MNQ238" s="15"/>
      <c r="MNR238" s="15"/>
      <c r="MNS238" s="15"/>
      <c r="MNT238" s="15"/>
      <c r="MNU238" s="15"/>
      <c r="MNV238" s="15"/>
      <c r="MNW238" s="15"/>
      <c r="MNX238" s="15"/>
      <c r="MNY238" s="15"/>
      <c r="MNZ238" s="15"/>
      <c r="MOA238" s="15"/>
      <c r="MOB238" s="15"/>
      <c r="MOC238" s="15"/>
      <c r="MOD238" s="15"/>
      <c r="MOE238" s="15"/>
      <c r="MOF238" s="15"/>
      <c r="MOG238" s="15"/>
      <c r="MOH238" s="15"/>
      <c r="MOI238" s="15"/>
      <c r="MOJ238" s="15"/>
      <c r="MOK238" s="15"/>
      <c r="MOL238" s="15"/>
      <c r="MOM238" s="15"/>
      <c r="MON238" s="15"/>
      <c r="MOO238" s="15"/>
      <c r="MOP238" s="15"/>
      <c r="MOQ238" s="15"/>
      <c r="MOR238" s="15"/>
      <c r="MOS238" s="15"/>
      <c r="MOT238" s="15"/>
      <c r="MOU238" s="15"/>
      <c r="MOV238" s="15"/>
      <c r="MOW238" s="15"/>
      <c r="MOX238" s="15"/>
      <c r="MOY238" s="15"/>
      <c r="MOZ238" s="15"/>
      <c r="MPA238" s="15"/>
      <c r="MPB238" s="15"/>
      <c r="MPC238" s="15"/>
      <c r="MPD238" s="15"/>
      <c r="MPE238" s="15"/>
      <c r="MPF238" s="15"/>
      <c r="MPG238" s="15"/>
      <c r="MPH238" s="15"/>
      <c r="MPI238" s="15"/>
      <c r="MPJ238" s="15"/>
      <c r="MPK238" s="15"/>
      <c r="MPL238" s="15"/>
      <c r="MPM238" s="15"/>
      <c r="MPN238" s="15"/>
      <c r="MPO238" s="15"/>
      <c r="MPP238" s="15"/>
      <c r="MPQ238" s="15"/>
      <c r="MPR238" s="15"/>
      <c r="MPS238" s="15"/>
      <c r="MPT238" s="15"/>
      <c r="MPU238" s="15"/>
      <c r="MPV238" s="15"/>
      <c r="MPW238" s="15"/>
      <c r="MPX238" s="15"/>
      <c r="MPY238" s="15"/>
      <c r="MPZ238" s="15"/>
      <c r="MQA238" s="15"/>
      <c r="MQB238" s="15"/>
      <c r="MQC238" s="15"/>
      <c r="MQD238" s="15"/>
      <c r="MQE238" s="15"/>
      <c r="MQF238" s="15"/>
      <c r="MQG238" s="15"/>
      <c r="MQH238" s="15"/>
      <c r="MQI238" s="15"/>
      <c r="MQJ238" s="15"/>
      <c r="MQK238" s="15"/>
      <c r="MQL238" s="15"/>
      <c r="MQM238" s="15"/>
      <c r="MQN238" s="15"/>
      <c r="MQO238" s="15"/>
      <c r="MQP238" s="15"/>
      <c r="MQQ238" s="15"/>
      <c r="MQR238" s="15"/>
      <c r="MQS238" s="15"/>
      <c r="MQT238" s="15"/>
      <c r="MQU238" s="15"/>
      <c r="MQV238" s="15"/>
      <c r="MQW238" s="15"/>
      <c r="MQX238" s="15"/>
      <c r="MQY238" s="15"/>
      <c r="MQZ238" s="15"/>
      <c r="MRA238" s="15"/>
      <c r="MRB238" s="15"/>
      <c r="MRC238" s="15"/>
      <c r="MRD238" s="15"/>
      <c r="MRE238" s="15"/>
      <c r="MRF238" s="15"/>
      <c r="MRG238" s="15"/>
      <c r="MRH238" s="15"/>
      <c r="MRI238" s="15"/>
      <c r="MRJ238" s="15"/>
      <c r="MRK238" s="15"/>
      <c r="MRL238" s="15"/>
      <c r="MRM238" s="15"/>
      <c r="MRN238" s="15"/>
      <c r="MRO238" s="15"/>
      <c r="MRP238" s="15"/>
      <c r="MRQ238" s="15"/>
      <c r="MRR238" s="15"/>
      <c r="MRS238" s="15"/>
      <c r="MRT238" s="15"/>
      <c r="MRU238" s="15"/>
      <c r="MRV238" s="15"/>
      <c r="MRW238" s="15"/>
      <c r="MRX238" s="15"/>
      <c r="MRY238" s="15"/>
      <c r="MRZ238" s="15"/>
      <c r="MSA238" s="15"/>
      <c r="MSB238" s="15"/>
      <c r="MSC238" s="15"/>
      <c r="MSD238" s="15"/>
      <c r="MSE238" s="15"/>
      <c r="MSF238" s="15"/>
      <c r="MSG238" s="15"/>
      <c r="MSH238" s="15"/>
      <c r="MSI238" s="15"/>
      <c r="MSJ238" s="15"/>
      <c r="MSK238" s="15"/>
      <c r="MSL238" s="15"/>
      <c r="MSM238" s="15"/>
      <c r="MSN238" s="15"/>
      <c r="MSO238" s="15"/>
      <c r="MSP238" s="15"/>
      <c r="MSQ238" s="15"/>
      <c r="MSR238" s="15"/>
      <c r="MSS238" s="15"/>
      <c r="MST238" s="15"/>
      <c r="MSU238" s="15"/>
      <c r="MSV238" s="15"/>
      <c r="MSW238" s="15"/>
      <c r="MSX238" s="15"/>
      <c r="MSY238" s="15"/>
      <c r="MSZ238" s="15"/>
      <c r="MTA238" s="15"/>
      <c r="MTB238" s="15"/>
      <c r="MTC238" s="15"/>
      <c r="MTD238" s="15"/>
      <c r="MTE238" s="15"/>
      <c r="MTF238" s="15"/>
      <c r="MTG238" s="15"/>
      <c r="MTH238" s="15"/>
      <c r="MTI238" s="15"/>
      <c r="MTJ238" s="15"/>
      <c r="MTK238" s="15"/>
      <c r="MTL238" s="15"/>
      <c r="MTM238" s="15"/>
      <c r="MTN238" s="15"/>
      <c r="MTO238" s="15"/>
      <c r="MTP238" s="15"/>
      <c r="MTQ238" s="15"/>
      <c r="MTR238" s="15"/>
      <c r="MTS238" s="15"/>
      <c r="MTT238" s="15"/>
      <c r="MTU238" s="15"/>
      <c r="MTV238" s="15"/>
      <c r="MTW238" s="15"/>
      <c r="MTX238" s="15"/>
      <c r="MTY238" s="15"/>
      <c r="MTZ238" s="15"/>
      <c r="MUA238" s="15"/>
      <c r="MUB238" s="15"/>
      <c r="MUC238" s="15"/>
      <c r="MUD238" s="15"/>
      <c r="MUE238" s="15"/>
      <c r="MUF238" s="15"/>
      <c r="MUG238" s="15"/>
      <c r="MUH238" s="15"/>
      <c r="MUI238" s="15"/>
      <c r="MUJ238" s="15"/>
      <c r="MUK238" s="15"/>
      <c r="MUL238" s="15"/>
      <c r="MUM238" s="15"/>
      <c r="MUN238" s="15"/>
      <c r="MUO238" s="15"/>
      <c r="MUP238" s="15"/>
      <c r="MUQ238" s="15"/>
      <c r="MUR238" s="15"/>
      <c r="MUS238" s="15"/>
      <c r="MUT238" s="15"/>
      <c r="MUU238" s="15"/>
      <c r="MUV238" s="15"/>
      <c r="MUW238" s="15"/>
      <c r="MUX238" s="15"/>
      <c r="MUY238" s="15"/>
      <c r="MUZ238" s="15"/>
      <c r="MVA238" s="15"/>
      <c r="MVB238" s="15"/>
      <c r="MVC238" s="15"/>
      <c r="MVD238" s="15"/>
      <c r="MVE238" s="15"/>
      <c r="MVF238" s="15"/>
      <c r="MVG238" s="15"/>
      <c r="MVH238" s="15"/>
      <c r="MVI238" s="15"/>
      <c r="MVJ238" s="15"/>
      <c r="MVK238" s="15"/>
      <c r="MVL238" s="15"/>
      <c r="MVM238" s="15"/>
      <c r="MVN238" s="15"/>
      <c r="MVO238" s="15"/>
      <c r="MVP238" s="15"/>
      <c r="MVQ238" s="15"/>
      <c r="MVR238" s="15"/>
      <c r="MVS238" s="15"/>
      <c r="MVT238" s="15"/>
      <c r="MVU238" s="15"/>
      <c r="MVV238" s="15"/>
      <c r="MVW238" s="15"/>
      <c r="MVX238" s="15"/>
      <c r="MVY238" s="15"/>
      <c r="MVZ238" s="15"/>
      <c r="MWA238" s="15"/>
      <c r="MWB238" s="15"/>
      <c r="MWC238" s="15"/>
      <c r="MWD238" s="15"/>
      <c r="MWE238" s="15"/>
      <c r="MWF238" s="15"/>
      <c r="MWG238" s="15"/>
      <c r="MWH238" s="15"/>
      <c r="MWI238" s="15"/>
      <c r="MWJ238" s="15"/>
      <c r="MWK238" s="15"/>
      <c r="MWL238" s="15"/>
      <c r="MWM238" s="15"/>
      <c r="MWN238" s="15"/>
      <c r="MWO238" s="15"/>
      <c r="MWP238" s="15"/>
      <c r="MWQ238" s="15"/>
      <c r="MWR238" s="15"/>
      <c r="MWS238" s="15"/>
      <c r="MWT238" s="15"/>
      <c r="MWU238" s="15"/>
      <c r="MWV238" s="15"/>
      <c r="MWW238" s="15"/>
      <c r="MWX238" s="15"/>
      <c r="MWY238" s="15"/>
      <c r="MWZ238" s="15"/>
      <c r="MXA238" s="15"/>
      <c r="MXB238" s="15"/>
      <c r="MXC238" s="15"/>
      <c r="MXD238" s="15"/>
      <c r="MXE238" s="15"/>
      <c r="MXF238" s="15"/>
      <c r="MXG238" s="15"/>
      <c r="MXH238" s="15"/>
      <c r="MXI238" s="15"/>
      <c r="MXJ238" s="15"/>
      <c r="MXK238" s="15"/>
      <c r="MXL238" s="15"/>
      <c r="MXM238" s="15"/>
      <c r="MXN238" s="15"/>
      <c r="MXO238" s="15"/>
      <c r="MXP238" s="15"/>
      <c r="MXQ238" s="15"/>
      <c r="MXR238" s="15"/>
      <c r="MXS238" s="15"/>
      <c r="MXT238" s="15"/>
      <c r="MXU238" s="15"/>
      <c r="MXV238" s="15"/>
      <c r="MXW238" s="15"/>
      <c r="MXX238" s="15"/>
      <c r="MXY238" s="15"/>
      <c r="MXZ238" s="15"/>
      <c r="MYA238" s="15"/>
      <c r="MYB238" s="15"/>
      <c r="MYC238" s="15"/>
      <c r="MYD238" s="15"/>
      <c r="MYE238" s="15"/>
      <c r="MYF238" s="15"/>
      <c r="MYG238" s="15"/>
      <c r="MYH238" s="15"/>
      <c r="MYI238" s="15"/>
      <c r="MYJ238" s="15"/>
      <c r="MYK238" s="15"/>
      <c r="MYL238" s="15"/>
      <c r="MYM238" s="15"/>
      <c r="MYN238" s="15"/>
      <c r="MYO238" s="15"/>
      <c r="MYP238" s="15"/>
      <c r="MYQ238" s="15"/>
      <c r="MYR238" s="15"/>
      <c r="MYS238" s="15"/>
      <c r="MYT238" s="15"/>
      <c r="MYU238" s="15"/>
      <c r="MYV238" s="15"/>
      <c r="MYW238" s="15"/>
      <c r="MYX238" s="15"/>
      <c r="MYY238" s="15"/>
      <c r="MYZ238" s="15"/>
      <c r="MZA238" s="15"/>
      <c r="MZB238" s="15"/>
      <c r="MZC238" s="15"/>
      <c r="MZD238" s="15"/>
      <c r="MZE238" s="15"/>
      <c r="MZF238" s="15"/>
      <c r="MZG238" s="15"/>
      <c r="MZH238" s="15"/>
      <c r="MZI238" s="15"/>
      <c r="MZJ238" s="15"/>
      <c r="MZK238" s="15"/>
      <c r="MZL238" s="15"/>
      <c r="MZM238" s="15"/>
      <c r="MZN238" s="15"/>
      <c r="MZO238" s="15"/>
      <c r="MZP238" s="15"/>
      <c r="MZQ238" s="15"/>
      <c r="MZR238" s="15"/>
      <c r="MZS238" s="15"/>
      <c r="MZT238" s="15"/>
      <c r="MZU238" s="15"/>
      <c r="MZV238" s="15"/>
      <c r="MZW238" s="15"/>
      <c r="MZX238" s="15"/>
      <c r="MZY238" s="15"/>
      <c r="MZZ238" s="15"/>
      <c r="NAA238" s="15"/>
      <c r="NAB238" s="15"/>
      <c r="NAC238" s="15"/>
      <c r="NAD238" s="15"/>
      <c r="NAE238" s="15"/>
      <c r="NAF238" s="15"/>
      <c r="NAG238" s="15"/>
      <c r="NAH238" s="15"/>
      <c r="NAI238" s="15"/>
      <c r="NAJ238" s="15"/>
      <c r="NAK238" s="15"/>
      <c r="NAL238" s="15"/>
      <c r="NAM238" s="15"/>
      <c r="NAN238" s="15"/>
      <c r="NAO238" s="15"/>
      <c r="NAP238" s="15"/>
      <c r="NAQ238" s="15"/>
      <c r="NAR238" s="15"/>
      <c r="NAS238" s="15"/>
      <c r="NAT238" s="15"/>
      <c r="NAU238" s="15"/>
      <c r="NAV238" s="15"/>
      <c r="NAW238" s="15"/>
      <c r="NAX238" s="15"/>
      <c r="NAY238" s="15"/>
      <c r="NAZ238" s="15"/>
      <c r="NBA238" s="15"/>
      <c r="NBB238" s="15"/>
      <c r="NBC238" s="15"/>
      <c r="NBD238" s="15"/>
      <c r="NBE238" s="15"/>
      <c r="NBF238" s="15"/>
      <c r="NBG238" s="15"/>
      <c r="NBH238" s="15"/>
      <c r="NBI238" s="15"/>
      <c r="NBJ238" s="15"/>
      <c r="NBK238" s="15"/>
      <c r="NBL238" s="15"/>
      <c r="NBM238" s="15"/>
      <c r="NBN238" s="15"/>
      <c r="NBO238" s="15"/>
      <c r="NBP238" s="15"/>
      <c r="NBQ238" s="15"/>
      <c r="NBR238" s="15"/>
      <c r="NBS238" s="15"/>
      <c r="NBT238" s="15"/>
      <c r="NBU238" s="15"/>
      <c r="NBV238" s="15"/>
      <c r="NBW238" s="15"/>
      <c r="NBX238" s="15"/>
      <c r="NBY238" s="15"/>
      <c r="NBZ238" s="15"/>
      <c r="NCA238" s="15"/>
      <c r="NCB238" s="15"/>
      <c r="NCC238" s="15"/>
      <c r="NCD238" s="15"/>
      <c r="NCE238" s="15"/>
      <c r="NCF238" s="15"/>
      <c r="NCG238" s="15"/>
      <c r="NCH238" s="15"/>
      <c r="NCI238" s="15"/>
      <c r="NCJ238" s="15"/>
      <c r="NCK238" s="15"/>
      <c r="NCL238" s="15"/>
      <c r="NCM238" s="15"/>
      <c r="NCN238" s="15"/>
      <c r="NCO238" s="15"/>
      <c r="NCP238" s="15"/>
      <c r="NCQ238" s="15"/>
      <c r="NCR238" s="15"/>
      <c r="NCS238" s="15"/>
      <c r="NCT238" s="15"/>
      <c r="NCU238" s="15"/>
      <c r="NCV238" s="15"/>
      <c r="NCW238" s="15"/>
      <c r="NCX238" s="15"/>
      <c r="NCY238" s="15"/>
      <c r="NCZ238" s="15"/>
      <c r="NDA238" s="15"/>
      <c r="NDB238" s="15"/>
      <c r="NDC238" s="15"/>
      <c r="NDD238" s="15"/>
      <c r="NDE238" s="15"/>
      <c r="NDF238" s="15"/>
      <c r="NDG238" s="15"/>
      <c r="NDH238" s="15"/>
      <c r="NDI238" s="15"/>
      <c r="NDJ238" s="15"/>
      <c r="NDK238" s="15"/>
      <c r="NDL238" s="15"/>
      <c r="NDM238" s="15"/>
      <c r="NDN238" s="15"/>
      <c r="NDO238" s="15"/>
      <c r="NDP238" s="15"/>
      <c r="NDQ238" s="15"/>
      <c r="NDR238" s="15"/>
      <c r="NDS238" s="15"/>
      <c r="NDT238" s="15"/>
      <c r="NDU238" s="15"/>
      <c r="NDV238" s="15"/>
      <c r="NDW238" s="15"/>
      <c r="NDX238" s="15"/>
      <c r="NDY238" s="15"/>
      <c r="NDZ238" s="15"/>
      <c r="NEA238" s="15"/>
      <c r="NEB238" s="15"/>
      <c r="NEC238" s="15"/>
      <c r="NED238" s="15"/>
      <c r="NEE238" s="15"/>
      <c r="NEF238" s="15"/>
      <c r="NEG238" s="15"/>
      <c r="NEH238" s="15"/>
      <c r="NEI238" s="15"/>
      <c r="NEJ238" s="15"/>
      <c r="NEK238" s="15"/>
      <c r="NEL238" s="15"/>
      <c r="NEM238" s="15"/>
      <c r="NEN238" s="15"/>
      <c r="NEO238" s="15"/>
      <c r="NEP238" s="15"/>
      <c r="NEQ238" s="15"/>
      <c r="NER238" s="15"/>
      <c r="NES238" s="15"/>
      <c r="NET238" s="15"/>
      <c r="NEU238" s="15"/>
      <c r="NEV238" s="15"/>
      <c r="NEW238" s="15"/>
      <c r="NEX238" s="15"/>
      <c r="NEY238" s="15"/>
      <c r="NEZ238" s="15"/>
      <c r="NFA238" s="15"/>
      <c r="NFB238" s="15"/>
      <c r="NFC238" s="15"/>
      <c r="NFD238" s="15"/>
      <c r="NFE238" s="15"/>
      <c r="NFF238" s="15"/>
      <c r="NFG238" s="15"/>
      <c r="NFH238" s="15"/>
      <c r="NFI238" s="15"/>
      <c r="NFJ238" s="15"/>
      <c r="NFK238" s="15"/>
      <c r="NFL238" s="15"/>
      <c r="NFM238" s="15"/>
      <c r="NFN238" s="15"/>
      <c r="NFO238" s="15"/>
      <c r="NFP238" s="15"/>
      <c r="NFQ238" s="15"/>
      <c r="NFR238" s="15"/>
      <c r="NFS238" s="15"/>
      <c r="NFT238" s="15"/>
      <c r="NFU238" s="15"/>
      <c r="NFV238" s="15"/>
      <c r="NFW238" s="15"/>
      <c r="NFX238" s="15"/>
      <c r="NFY238" s="15"/>
      <c r="NFZ238" s="15"/>
      <c r="NGA238" s="15"/>
      <c r="NGB238" s="15"/>
      <c r="NGC238" s="15"/>
      <c r="NGD238" s="15"/>
      <c r="NGE238" s="15"/>
      <c r="NGF238" s="15"/>
      <c r="NGG238" s="15"/>
      <c r="NGH238" s="15"/>
      <c r="NGI238" s="15"/>
      <c r="NGJ238" s="15"/>
      <c r="NGK238" s="15"/>
      <c r="NGL238" s="15"/>
      <c r="NGM238" s="15"/>
      <c r="NGN238" s="15"/>
      <c r="NGO238" s="15"/>
      <c r="NGP238" s="15"/>
      <c r="NGQ238" s="15"/>
      <c r="NGR238" s="15"/>
      <c r="NGS238" s="15"/>
      <c r="NGT238" s="15"/>
      <c r="NGU238" s="15"/>
      <c r="NGV238" s="15"/>
      <c r="NGW238" s="15"/>
      <c r="NGX238" s="15"/>
      <c r="NGY238" s="15"/>
      <c r="NGZ238" s="15"/>
      <c r="NHA238" s="15"/>
      <c r="NHB238" s="15"/>
      <c r="NHC238" s="15"/>
      <c r="NHD238" s="15"/>
      <c r="NHE238" s="15"/>
      <c r="NHF238" s="15"/>
      <c r="NHG238" s="15"/>
      <c r="NHH238" s="15"/>
      <c r="NHI238" s="15"/>
      <c r="NHJ238" s="15"/>
      <c r="NHK238" s="15"/>
      <c r="NHL238" s="15"/>
      <c r="NHM238" s="15"/>
      <c r="NHN238" s="15"/>
      <c r="NHO238" s="15"/>
      <c r="NHP238" s="15"/>
      <c r="NHQ238" s="15"/>
      <c r="NHR238" s="15"/>
      <c r="NHS238" s="15"/>
      <c r="NHT238" s="15"/>
      <c r="NHU238" s="15"/>
      <c r="NHV238" s="15"/>
      <c r="NHW238" s="15"/>
      <c r="NHX238" s="15"/>
      <c r="NHY238" s="15"/>
      <c r="NHZ238" s="15"/>
      <c r="NIA238" s="15"/>
      <c r="NIB238" s="15"/>
      <c r="NIC238" s="15"/>
      <c r="NID238" s="15"/>
      <c r="NIE238" s="15"/>
      <c r="NIF238" s="15"/>
      <c r="NIG238" s="15"/>
      <c r="NIH238" s="15"/>
      <c r="NII238" s="15"/>
      <c r="NIJ238" s="15"/>
      <c r="NIK238" s="15"/>
      <c r="NIL238" s="15"/>
      <c r="NIM238" s="15"/>
      <c r="NIN238" s="15"/>
      <c r="NIO238" s="15"/>
      <c r="NIP238" s="15"/>
      <c r="NIQ238" s="15"/>
      <c r="NIR238" s="15"/>
      <c r="NIS238" s="15"/>
      <c r="NIT238" s="15"/>
      <c r="NIU238" s="15"/>
      <c r="NIV238" s="15"/>
      <c r="NIW238" s="15"/>
      <c r="NIX238" s="15"/>
      <c r="NIY238" s="15"/>
      <c r="NIZ238" s="15"/>
      <c r="NJA238" s="15"/>
      <c r="NJB238" s="15"/>
      <c r="NJC238" s="15"/>
      <c r="NJD238" s="15"/>
      <c r="NJE238" s="15"/>
      <c r="NJF238" s="15"/>
      <c r="NJG238" s="15"/>
      <c r="NJH238" s="15"/>
      <c r="NJI238" s="15"/>
      <c r="NJJ238" s="15"/>
      <c r="NJK238" s="15"/>
      <c r="NJL238" s="15"/>
      <c r="NJM238" s="15"/>
      <c r="NJN238" s="15"/>
      <c r="NJO238" s="15"/>
      <c r="NJP238" s="15"/>
      <c r="NJQ238" s="15"/>
      <c r="NJR238" s="15"/>
      <c r="NJS238" s="15"/>
      <c r="NJT238" s="15"/>
      <c r="NJU238" s="15"/>
      <c r="NJV238" s="15"/>
      <c r="NJW238" s="15"/>
      <c r="NJX238" s="15"/>
      <c r="NJY238" s="15"/>
      <c r="NJZ238" s="15"/>
      <c r="NKA238" s="15"/>
      <c r="NKB238" s="15"/>
      <c r="NKC238" s="15"/>
      <c r="NKD238" s="15"/>
      <c r="NKE238" s="15"/>
      <c r="NKF238" s="15"/>
      <c r="NKG238" s="15"/>
      <c r="NKH238" s="15"/>
      <c r="NKI238" s="15"/>
      <c r="NKJ238" s="15"/>
      <c r="NKK238" s="15"/>
      <c r="NKL238" s="15"/>
      <c r="NKM238" s="15"/>
      <c r="NKN238" s="15"/>
      <c r="NKO238" s="15"/>
      <c r="NKP238" s="15"/>
      <c r="NKQ238" s="15"/>
      <c r="NKR238" s="15"/>
      <c r="NKS238" s="15"/>
      <c r="NKT238" s="15"/>
      <c r="NKU238" s="15"/>
      <c r="NKV238" s="15"/>
      <c r="NKW238" s="15"/>
      <c r="NKX238" s="15"/>
      <c r="NKY238" s="15"/>
      <c r="NKZ238" s="15"/>
      <c r="NLA238" s="15"/>
      <c r="NLB238" s="15"/>
      <c r="NLC238" s="15"/>
      <c r="NLD238" s="15"/>
      <c r="NLE238" s="15"/>
      <c r="NLF238" s="15"/>
      <c r="NLG238" s="15"/>
      <c r="NLH238" s="15"/>
      <c r="NLI238" s="15"/>
      <c r="NLJ238" s="15"/>
      <c r="NLK238" s="15"/>
      <c r="NLL238" s="15"/>
      <c r="NLM238" s="15"/>
      <c r="NLN238" s="15"/>
      <c r="NLO238" s="15"/>
      <c r="NLP238" s="15"/>
      <c r="NLQ238" s="15"/>
      <c r="NLR238" s="15"/>
      <c r="NLS238" s="15"/>
      <c r="NLT238" s="15"/>
      <c r="NLU238" s="15"/>
      <c r="NLV238" s="15"/>
      <c r="NLW238" s="15"/>
      <c r="NLX238" s="15"/>
      <c r="NLY238" s="15"/>
      <c r="NLZ238" s="15"/>
      <c r="NMA238" s="15"/>
      <c r="NMB238" s="15"/>
      <c r="NMC238" s="15"/>
      <c r="NMD238" s="15"/>
      <c r="NME238" s="15"/>
      <c r="NMF238" s="15"/>
      <c r="NMG238" s="15"/>
      <c r="NMH238" s="15"/>
      <c r="NMI238" s="15"/>
      <c r="NMJ238" s="15"/>
      <c r="NMK238" s="15"/>
      <c r="NML238" s="15"/>
      <c r="NMM238" s="15"/>
      <c r="NMN238" s="15"/>
      <c r="NMO238" s="15"/>
      <c r="NMP238" s="15"/>
      <c r="NMQ238" s="15"/>
      <c r="NMR238" s="15"/>
      <c r="NMS238" s="15"/>
      <c r="NMT238" s="15"/>
      <c r="NMU238" s="15"/>
      <c r="NMV238" s="15"/>
      <c r="NMW238" s="15"/>
      <c r="NMX238" s="15"/>
      <c r="NMY238" s="15"/>
      <c r="NMZ238" s="15"/>
      <c r="NNA238" s="15"/>
      <c r="NNB238" s="15"/>
      <c r="NNC238" s="15"/>
      <c r="NND238" s="15"/>
      <c r="NNE238" s="15"/>
      <c r="NNF238" s="15"/>
      <c r="NNG238" s="15"/>
      <c r="NNH238" s="15"/>
      <c r="NNI238" s="15"/>
      <c r="NNJ238" s="15"/>
      <c r="NNK238" s="15"/>
      <c r="NNL238" s="15"/>
      <c r="NNM238" s="15"/>
      <c r="NNN238" s="15"/>
      <c r="NNO238" s="15"/>
      <c r="NNP238" s="15"/>
      <c r="NNQ238" s="15"/>
      <c r="NNR238" s="15"/>
      <c r="NNS238" s="15"/>
      <c r="NNT238" s="15"/>
      <c r="NNU238" s="15"/>
      <c r="NNV238" s="15"/>
      <c r="NNW238" s="15"/>
      <c r="NNX238" s="15"/>
      <c r="NNY238" s="15"/>
      <c r="NNZ238" s="15"/>
      <c r="NOA238" s="15"/>
      <c r="NOB238" s="15"/>
      <c r="NOC238" s="15"/>
      <c r="NOD238" s="15"/>
      <c r="NOE238" s="15"/>
      <c r="NOF238" s="15"/>
      <c r="NOG238" s="15"/>
      <c r="NOH238" s="15"/>
      <c r="NOI238" s="15"/>
      <c r="NOJ238" s="15"/>
      <c r="NOK238" s="15"/>
      <c r="NOL238" s="15"/>
      <c r="NOM238" s="15"/>
      <c r="NON238" s="15"/>
      <c r="NOO238" s="15"/>
      <c r="NOP238" s="15"/>
      <c r="NOQ238" s="15"/>
      <c r="NOR238" s="15"/>
      <c r="NOS238" s="15"/>
      <c r="NOT238" s="15"/>
      <c r="NOU238" s="15"/>
      <c r="NOV238" s="15"/>
      <c r="NOW238" s="15"/>
      <c r="NOX238" s="15"/>
      <c r="NOY238" s="15"/>
      <c r="NOZ238" s="15"/>
      <c r="NPA238" s="15"/>
      <c r="NPB238" s="15"/>
      <c r="NPC238" s="15"/>
      <c r="NPD238" s="15"/>
      <c r="NPE238" s="15"/>
      <c r="NPF238" s="15"/>
      <c r="NPG238" s="15"/>
      <c r="NPH238" s="15"/>
      <c r="NPI238" s="15"/>
      <c r="NPJ238" s="15"/>
      <c r="NPK238" s="15"/>
      <c r="NPL238" s="15"/>
      <c r="NPM238" s="15"/>
      <c r="NPN238" s="15"/>
      <c r="NPO238" s="15"/>
      <c r="NPP238" s="15"/>
      <c r="NPQ238" s="15"/>
      <c r="NPR238" s="15"/>
      <c r="NPS238" s="15"/>
      <c r="NPT238" s="15"/>
      <c r="NPU238" s="15"/>
      <c r="NPV238" s="15"/>
      <c r="NPW238" s="15"/>
      <c r="NPX238" s="15"/>
      <c r="NPY238" s="15"/>
      <c r="NPZ238" s="15"/>
      <c r="NQA238" s="15"/>
      <c r="NQB238" s="15"/>
      <c r="NQC238" s="15"/>
      <c r="NQD238" s="15"/>
      <c r="NQE238" s="15"/>
      <c r="NQF238" s="15"/>
      <c r="NQG238" s="15"/>
      <c r="NQH238" s="15"/>
      <c r="NQI238" s="15"/>
      <c r="NQJ238" s="15"/>
      <c r="NQK238" s="15"/>
      <c r="NQL238" s="15"/>
      <c r="NQM238" s="15"/>
      <c r="NQN238" s="15"/>
      <c r="NQO238" s="15"/>
      <c r="NQP238" s="15"/>
      <c r="NQQ238" s="15"/>
      <c r="NQR238" s="15"/>
      <c r="NQS238" s="15"/>
      <c r="NQT238" s="15"/>
      <c r="NQU238" s="15"/>
      <c r="NQV238" s="15"/>
      <c r="NQW238" s="15"/>
      <c r="NQX238" s="15"/>
      <c r="NQY238" s="15"/>
      <c r="NQZ238" s="15"/>
      <c r="NRA238" s="15"/>
      <c r="NRB238" s="15"/>
      <c r="NRC238" s="15"/>
      <c r="NRD238" s="15"/>
      <c r="NRE238" s="15"/>
      <c r="NRF238" s="15"/>
      <c r="NRG238" s="15"/>
      <c r="NRH238" s="15"/>
      <c r="NRI238" s="15"/>
      <c r="NRJ238" s="15"/>
      <c r="NRK238" s="15"/>
      <c r="NRL238" s="15"/>
      <c r="NRM238" s="15"/>
      <c r="NRN238" s="15"/>
      <c r="NRO238" s="15"/>
      <c r="NRP238" s="15"/>
      <c r="NRQ238" s="15"/>
      <c r="NRR238" s="15"/>
      <c r="NRS238" s="15"/>
      <c r="NRT238" s="15"/>
      <c r="NRU238" s="15"/>
      <c r="NRV238" s="15"/>
      <c r="NRW238" s="15"/>
      <c r="NRX238" s="15"/>
      <c r="NRY238" s="15"/>
      <c r="NRZ238" s="15"/>
      <c r="NSA238" s="15"/>
      <c r="NSB238" s="15"/>
      <c r="NSC238" s="15"/>
      <c r="NSD238" s="15"/>
      <c r="NSE238" s="15"/>
      <c r="NSF238" s="15"/>
      <c r="NSG238" s="15"/>
      <c r="NSH238" s="15"/>
      <c r="NSI238" s="15"/>
      <c r="NSJ238" s="15"/>
      <c r="NSK238" s="15"/>
      <c r="NSL238" s="15"/>
      <c r="NSM238" s="15"/>
      <c r="NSN238" s="15"/>
      <c r="NSO238" s="15"/>
      <c r="NSP238" s="15"/>
      <c r="NSQ238" s="15"/>
      <c r="NSR238" s="15"/>
      <c r="NSS238" s="15"/>
      <c r="NST238" s="15"/>
      <c r="NSU238" s="15"/>
      <c r="NSV238" s="15"/>
      <c r="NSW238" s="15"/>
      <c r="NSX238" s="15"/>
      <c r="NSY238" s="15"/>
      <c r="NSZ238" s="15"/>
      <c r="NTA238" s="15"/>
      <c r="NTB238" s="15"/>
      <c r="NTC238" s="15"/>
      <c r="NTD238" s="15"/>
      <c r="NTE238" s="15"/>
      <c r="NTF238" s="15"/>
      <c r="NTG238" s="15"/>
      <c r="NTH238" s="15"/>
      <c r="NTI238" s="15"/>
      <c r="NTJ238" s="15"/>
      <c r="NTK238" s="15"/>
      <c r="NTL238" s="15"/>
      <c r="NTM238" s="15"/>
      <c r="NTN238" s="15"/>
      <c r="NTO238" s="15"/>
      <c r="NTP238" s="15"/>
      <c r="NTQ238" s="15"/>
      <c r="NTR238" s="15"/>
      <c r="NTS238" s="15"/>
      <c r="NTT238" s="15"/>
      <c r="NTU238" s="15"/>
      <c r="NTV238" s="15"/>
      <c r="NTW238" s="15"/>
      <c r="NTX238" s="15"/>
      <c r="NTY238" s="15"/>
      <c r="NTZ238" s="15"/>
      <c r="NUA238" s="15"/>
      <c r="NUB238" s="15"/>
      <c r="NUC238" s="15"/>
      <c r="NUD238" s="15"/>
      <c r="NUE238" s="15"/>
      <c r="NUF238" s="15"/>
      <c r="NUG238" s="15"/>
      <c r="NUH238" s="15"/>
      <c r="NUI238" s="15"/>
      <c r="NUJ238" s="15"/>
      <c r="NUK238" s="15"/>
      <c r="NUL238" s="15"/>
      <c r="NUM238" s="15"/>
      <c r="NUN238" s="15"/>
      <c r="NUO238" s="15"/>
      <c r="NUP238" s="15"/>
      <c r="NUQ238" s="15"/>
      <c r="NUR238" s="15"/>
      <c r="NUS238" s="15"/>
      <c r="NUT238" s="15"/>
      <c r="NUU238" s="15"/>
      <c r="NUV238" s="15"/>
      <c r="NUW238" s="15"/>
      <c r="NUX238" s="15"/>
      <c r="NUY238" s="15"/>
      <c r="NUZ238" s="15"/>
      <c r="NVA238" s="15"/>
      <c r="NVB238" s="15"/>
      <c r="NVC238" s="15"/>
      <c r="NVD238" s="15"/>
      <c r="NVE238" s="15"/>
      <c r="NVF238" s="15"/>
      <c r="NVG238" s="15"/>
      <c r="NVH238" s="15"/>
      <c r="NVI238" s="15"/>
      <c r="NVJ238" s="15"/>
      <c r="NVK238" s="15"/>
      <c r="NVL238" s="15"/>
      <c r="NVM238" s="15"/>
      <c r="NVN238" s="15"/>
      <c r="NVO238" s="15"/>
      <c r="NVP238" s="15"/>
      <c r="NVQ238" s="15"/>
      <c r="NVR238" s="15"/>
      <c r="NVS238" s="15"/>
      <c r="NVT238" s="15"/>
      <c r="NVU238" s="15"/>
      <c r="NVV238" s="15"/>
      <c r="NVW238" s="15"/>
      <c r="NVX238" s="15"/>
      <c r="NVY238" s="15"/>
      <c r="NVZ238" s="15"/>
      <c r="NWA238" s="15"/>
      <c r="NWB238" s="15"/>
      <c r="NWC238" s="15"/>
      <c r="NWD238" s="15"/>
      <c r="NWE238" s="15"/>
      <c r="NWF238" s="15"/>
      <c r="NWG238" s="15"/>
      <c r="NWH238" s="15"/>
      <c r="NWI238" s="15"/>
      <c r="NWJ238" s="15"/>
      <c r="NWK238" s="15"/>
      <c r="NWL238" s="15"/>
      <c r="NWM238" s="15"/>
      <c r="NWN238" s="15"/>
      <c r="NWO238" s="15"/>
      <c r="NWP238" s="15"/>
      <c r="NWQ238" s="15"/>
      <c r="NWR238" s="15"/>
      <c r="NWS238" s="15"/>
      <c r="NWT238" s="15"/>
      <c r="NWU238" s="15"/>
      <c r="NWV238" s="15"/>
      <c r="NWW238" s="15"/>
      <c r="NWX238" s="15"/>
      <c r="NWY238" s="15"/>
      <c r="NWZ238" s="15"/>
      <c r="NXA238" s="15"/>
      <c r="NXB238" s="15"/>
      <c r="NXC238" s="15"/>
      <c r="NXD238" s="15"/>
      <c r="NXE238" s="15"/>
      <c r="NXF238" s="15"/>
      <c r="NXG238" s="15"/>
      <c r="NXH238" s="15"/>
      <c r="NXI238" s="15"/>
      <c r="NXJ238" s="15"/>
      <c r="NXK238" s="15"/>
      <c r="NXL238" s="15"/>
      <c r="NXM238" s="15"/>
      <c r="NXN238" s="15"/>
      <c r="NXO238" s="15"/>
      <c r="NXP238" s="15"/>
      <c r="NXQ238" s="15"/>
      <c r="NXR238" s="15"/>
      <c r="NXS238" s="15"/>
      <c r="NXT238" s="15"/>
      <c r="NXU238" s="15"/>
      <c r="NXV238" s="15"/>
      <c r="NXW238" s="15"/>
      <c r="NXX238" s="15"/>
      <c r="NXY238" s="15"/>
      <c r="NXZ238" s="15"/>
      <c r="NYA238" s="15"/>
      <c r="NYB238" s="15"/>
      <c r="NYC238" s="15"/>
      <c r="NYD238" s="15"/>
      <c r="NYE238" s="15"/>
      <c r="NYF238" s="15"/>
      <c r="NYG238" s="15"/>
      <c r="NYH238" s="15"/>
      <c r="NYI238" s="15"/>
      <c r="NYJ238" s="15"/>
      <c r="NYK238" s="15"/>
      <c r="NYL238" s="15"/>
      <c r="NYM238" s="15"/>
      <c r="NYN238" s="15"/>
      <c r="NYO238" s="15"/>
      <c r="NYP238" s="15"/>
      <c r="NYQ238" s="15"/>
      <c r="NYR238" s="15"/>
      <c r="NYS238" s="15"/>
      <c r="NYT238" s="15"/>
      <c r="NYU238" s="15"/>
      <c r="NYV238" s="15"/>
      <c r="NYW238" s="15"/>
      <c r="NYX238" s="15"/>
      <c r="NYY238" s="15"/>
      <c r="NYZ238" s="15"/>
      <c r="NZA238" s="15"/>
      <c r="NZB238" s="15"/>
      <c r="NZC238" s="15"/>
      <c r="NZD238" s="15"/>
      <c r="NZE238" s="15"/>
      <c r="NZF238" s="15"/>
      <c r="NZG238" s="15"/>
      <c r="NZH238" s="15"/>
      <c r="NZI238" s="15"/>
      <c r="NZJ238" s="15"/>
      <c r="NZK238" s="15"/>
      <c r="NZL238" s="15"/>
      <c r="NZM238" s="15"/>
      <c r="NZN238" s="15"/>
      <c r="NZO238" s="15"/>
      <c r="NZP238" s="15"/>
      <c r="NZQ238" s="15"/>
      <c r="NZR238" s="15"/>
      <c r="NZS238" s="15"/>
      <c r="NZT238" s="15"/>
      <c r="NZU238" s="15"/>
      <c r="NZV238" s="15"/>
      <c r="NZW238" s="15"/>
      <c r="NZX238" s="15"/>
      <c r="NZY238" s="15"/>
      <c r="NZZ238" s="15"/>
      <c r="OAA238" s="15"/>
      <c r="OAB238" s="15"/>
      <c r="OAC238" s="15"/>
      <c r="OAD238" s="15"/>
      <c r="OAE238" s="15"/>
      <c r="OAF238" s="15"/>
      <c r="OAG238" s="15"/>
      <c r="OAH238" s="15"/>
      <c r="OAI238" s="15"/>
      <c r="OAJ238" s="15"/>
      <c r="OAK238" s="15"/>
      <c r="OAL238" s="15"/>
      <c r="OAM238" s="15"/>
      <c r="OAN238" s="15"/>
      <c r="OAO238" s="15"/>
      <c r="OAP238" s="15"/>
      <c r="OAQ238" s="15"/>
      <c r="OAR238" s="15"/>
      <c r="OAS238" s="15"/>
      <c r="OAT238" s="15"/>
      <c r="OAU238" s="15"/>
      <c r="OAV238" s="15"/>
      <c r="OAW238" s="15"/>
      <c r="OAX238" s="15"/>
      <c r="OAY238" s="15"/>
      <c r="OAZ238" s="15"/>
      <c r="OBA238" s="15"/>
      <c r="OBB238" s="15"/>
      <c r="OBC238" s="15"/>
      <c r="OBD238" s="15"/>
      <c r="OBE238" s="15"/>
      <c r="OBF238" s="15"/>
      <c r="OBG238" s="15"/>
      <c r="OBH238" s="15"/>
      <c r="OBI238" s="15"/>
      <c r="OBJ238" s="15"/>
      <c r="OBK238" s="15"/>
      <c r="OBL238" s="15"/>
      <c r="OBM238" s="15"/>
      <c r="OBN238" s="15"/>
      <c r="OBO238" s="15"/>
      <c r="OBP238" s="15"/>
      <c r="OBQ238" s="15"/>
      <c r="OBR238" s="15"/>
      <c r="OBS238" s="15"/>
      <c r="OBT238" s="15"/>
      <c r="OBU238" s="15"/>
      <c r="OBV238" s="15"/>
      <c r="OBW238" s="15"/>
      <c r="OBX238" s="15"/>
      <c r="OBY238" s="15"/>
      <c r="OBZ238" s="15"/>
      <c r="OCA238" s="15"/>
      <c r="OCB238" s="15"/>
      <c r="OCC238" s="15"/>
      <c r="OCD238" s="15"/>
      <c r="OCE238" s="15"/>
      <c r="OCF238" s="15"/>
      <c r="OCG238" s="15"/>
      <c r="OCH238" s="15"/>
      <c r="OCI238" s="15"/>
      <c r="OCJ238" s="15"/>
      <c r="OCK238" s="15"/>
      <c r="OCL238" s="15"/>
      <c r="OCM238" s="15"/>
      <c r="OCN238" s="15"/>
      <c r="OCO238" s="15"/>
      <c r="OCP238" s="15"/>
      <c r="OCQ238" s="15"/>
      <c r="OCR238" s="15"/>
      <c r="OCS238" s="15"/>
      <c r="OCT238" s="15"/>
      <c r="OCU238" s="15"/>
      <c r="OCV238" s="15"/>
      <c r="OCW238" s="15"/>
      <c r="OCX238" s="15"/>
      <c r="OCY238" s="15"/>
      <c r="OCZ238" s="15"/>
      <c r="ODA238" s="15"/>
      <c r="ODB238" s="15"/>
      <c r="ODC238" s="15"/>
      <c r="ODD238" s="15"/>
      <c r="ODE238" s="15"/>
      <c r="ODF238" s="15"/>
      <c r="ODG238" s="15"/>
      <c r="ODH238" s="15"/>
      <c r="ODI238" s="15"/>
      <c r="ODJ238" s="15"/>
      <c r="ODK238" s="15"/>
      <c r="ODL238" s="15"/>
      <c r="ODM238" s="15"/>
      <c r="ODN238" s="15"/>
      <c r="ODO238" s="15"/>
      <c r="ODP238" s="15"/>
      <c r="ODQ238" s="15"/>
      <c r="ODR238" s="15"/>
      <c r="ODS238" s="15"/>
      <c r="ODT238" s="15"/>
      <c r="ODU238" s="15"/>
      <c r="ODV238" s="15"/>
      <c r="ODW238" s="15"/>
      <c r="ODX238" s="15"/>
      <c r="ODY238" s="15"/>
      <c r="ODZ238" s="15"/>
      <c r="OEA238" s="15"/>
      <c r="OEB238" s="15"/>
      <c r="OEC238" s="15"/>
      <c r="OED238" s="15"/>
      <c r="OEE238" s="15"/>
      <c r="OEF238" s="15"/>
      <c r="OEG238" s="15"/>
      <c r="OEH238" s="15"/>
      <c r="OEI238" s="15"/>
      <c r="OEJ238" s="15"/>
      <c r="OEK238" s="15"/>
      <c r="OEL238" s="15"/>
      <c r="OEM238" s="15"/>
      <c r="OEN238" s="15"/>
      <c r="OEO238" s="15"/>
      <c r="OEP238" s="15"/>
      <c r="OEQ238" s="15"/>
      <c r="OER238" s="15"/>
      <c r="OES238" s="15"/>
      <c r="OET238" s="15"/>
      <c r="OEU238" s="15"/>
      <c r="OEV238" s="15"/>
      <c r="OEW238" s="15"/>
      <c r="OEX238" s="15"/>
      <c r="OEY238" s="15"/>
      <c r="OEZ238" s="15"/>
      <c r="OFA238" s="15"/>
      <c r="OFB238" s="15"/>
      <c r="OFC238" s="15"/>
      <c r="OFD238" s="15"/>
      <c r="OFE238" s="15"/>
      <c r="OFF238" s="15"/>
      <c r="OFG238" s="15"/>
      <c r="OFH238" s="15"/>
      <c r="OFI238" s="15"/>
      <c r="OFJ238" s="15"/>
      <c r="OFK238" s="15"/>
      <c r="OFL238" s="15"/>
      <c r="OFM238" s="15"/>
      <c r="OFN238" s="15"/>
      <c r="OFO238" s="15"/>
      <c r="OFP238" s="15"/>
      <c r="OFQ238" s="15"/>
      <c r="OFR238" s="15"/>
      <c r="OFS238" s="15"/>
      <c r="OFT238" s="15"/>
      <c r="OFU238" s="15"/>
      <c r="OFV238" s="15"/>
      <c r="OFW238" s="15"/>
      <c r="OFX238" s="15"/>
      <c r="OFY238" s="15"/>
      <c r="OFZ238" s="15"/>
      <c r="OGA238" s="15"/>
      <c r="OGB238" s="15"/>
      <c r="OGC238" s="15"/>
      <c r="OGD238" s="15"/>
      <c r="OGE238" s="15"/>
      <c r="OGF238" s="15"/>
      <c r="OGG238" s="15"/>
      <c r="OGH238" s="15"/>
      <c r="OGI238" s="15"/>
      <c r="OGJ238" s="15"/>
      <c r="OGK238" s="15"/>
      <c r="OGL238" s="15"/>
      <c r="OGM238" s="15"/>
      <c r="OGN238" s="15"/>
      <c r="OGO238" s="15"/>
      <c r="OGP238" s="15"/>
      <c r="OGQ238" s="15"/>
      <c r="OGR238" s="15"/>
      <c r="OGS238" s="15"/>
      <c r="OGT238" s="15"/>
      <c r="OGU238" s="15"/>
      <c r="OGV238" s="15"/>
      <c r="OGW238" s="15"/>
      <c r="OGX238" s="15"/>
      <c r="OGY238" s="15"/>
      <c r="OGZ238" s="15"/>
      <c r="OHA238" s="15"/>
      <c r="OHB238" s="15"/>
      <c r="OHC238" s="15"/>
      <c r="OHD238" s="15"/>
      <c r="OHE238" s="15"/>
      <c r="OHF238" s="15"/>
      <c r="OHG238" s="15"/>
      <c r="OHH238" s="15"/>
      <c r="OHI238" s="15"/>
      <c r="OHJ238" s="15"/>
      <c r="OHK238" s="15"/>
      <c r="OHL238" s="15"/>
      <c r="OHM238" s="15"/>
      <c r="OHN238" s="15"/>
      <c r="OHO238" s="15"/>
      <c r="OHP238" s="15"/>
      <c r="OHQ238" s="15"/>
      <c r="OHR238" s="15"/>
      <c r="OHS238" s="15"/>
      <c r="OHT238" s="15"/>
      <c r="OHU238" s="15"/>
      <c r="OHV238" s="15"/>
      <c r="OHW238" s="15"/>
      <c r="OHX238" s="15"/>
      <c r="OHY238" s="15"/>
      <c r="OHZ238" s="15"/>
      <c r="OIA238" s="15"/>
      <c r="OIB238" s="15"/>
      <c r="OIC238" s="15"/>
      <c r="OID238" s="15"/>
      <c r="OIE238" s="15"/>
      <c r="OIF238" s="15"/>
      <c r="OIG238" s="15"/>
      <c r="OIH238" s="15"/>
      <c r="OII238" s="15"/>
      <c r="OIJ238" s="15"/>
      <c r="OIK238" s="15"/>
      <c r="OIL238" s="15"/>
      <c r="OIM238" s="15"/>
      <c r="OIN238" s="15"/>
      <c r="OIO238" s="15"/>
      <c r="OIP238" s="15"/>
      <c r="OIQ238" s="15"/>
      <c r="OIR238" s="15"/>
      <c r="OIS238" s="15"/>
      <c r="OIT238" s="15"/>
      <c r="OIU238" s="15"/>
      <c r="OIV238" s="15"/>
      <c r="OIW238" s="15"/>
      <c r="OIX238" s="15"/>
      <c r="OIY238" s="15"/>
      <c r="OIZ238" s="15"/>
      <c r="OJA238" s="15"/>
      <c r="OJB238" s="15"/>
      <c r="OJC238" s="15"/>
      <c r="OJD238" s="15"/>
      <c r="OJE238" s="15"/>
      <c r="OJF238" s="15"/>
      <c r="OJG238" s="15"/>
      <c r="OJH238" s="15"/>
      <c r="OJI238" s="15"/>
      <c r="OJJ238" s="15"/>
      <c r="OJK238" s="15"/>
      <c r="OJL238" s="15"/>
      <c r="OJM238" s="15"/>
      <c r="OJN238" s="15"/>
      <c r="OJO238" s="15"/>
      <c r="OJP238" s="15"/>
      <c r="OJQ238" s="15"/>
      <c r="OJR238" s="15"/>
      <c r="OJS238" s="15"/>
      <c r="OJT238" s="15"/>
      <c r="OJU238" s="15"/>
      <c r="OJV238" s="15"/>
      <c r="OJW238" s="15"/>
      <c r="OJX238" s="15"/>
      <c r="OJY238" s="15"/>
      <c r="OJZ238" s="15"/>
      <c r="OKA238" s="15"/>
      <c r="OKB238" s="15"/>
      <c r="OKC238" s="15"/>
      <c r="OKD238" s="15"/>
      <c r="OKE238" s="15"/>
      <c r="OKF238" s="15"/>
      <c r="OKG238" s="15"/>
      <c r="OKH238" s="15"/>
      <c r="OKI238" s="15"/>
      <c r="OKJ238" s="15"/>
      <c r="OKK238" s="15"/>
      <c r="OKL238" s="15"/>
      <c r="OKM238" s="15"/>
      <c r="OKN238" s="15"/>
      <c r="OKO238" s="15"/>
      <c r="OKP238" s="15"/>
      <c r="OKQ238" s="15"/>
      <c r="OKR238" s="15"/>
      <c r="OKS238" s="15"/>
      <c r="OKT238" s="15"/>
      <c r="OKU238" s="15"/>
      <c r="OKV238" s="15"/>
      <c r="OKW238" s="15"/>
      <c r="OKX238" s="15"/>
      <c r="OKY238" s="15"/>
      <c r="OKZ238" s="15"/>
      <c r="OLA238" s="15"/>
      <c r="OLB238" s="15"/>
      <c r="OLC238" s="15"/>
      <c r="OLD238" s="15"/>
      <c r="OLE238" s="15"/>
      <c r="OLF238" s="15"/>
      <c r="OLG238" s="15"/>
      <c r="OLH238" s="15"/>
      <c r="OLI238" s="15"/>
      <c r="OLJ238" s="15"/>
      <c r="OLK238" s="15"/>
      <c r="OLL238" s="15"/>
      <c r="OLM238" s="15"/>
      <c r="OLN238" s="15"/>
      <c r="OLO238" s="15"/>
      <c r="OLP238" s="15"/>
      <c r="OLQ238" s="15"/>
      <c r="OLR238" s="15"/>
      <c r="OLS238" s="15"/>
      <c r="OLT238" s="15"/>
      <c r="OLU238" s="15"/>
      <c r="OLV238" s="15"/>
      <c r="OLW238" s="15"/>
      <c r="OLX238" s="15"/>
      <c r="OLY238" s="15"/>
      <c r="OLZ238" s="15"/>
      <c r="OMA238" s="15"/>
      <c r="OMB238" s="15"/>
      <c r="OMC238" s="15"/>
      <c r="OMD238" s="15"/>
      <c r="OME238" s="15"/>
      <c r="OMF238" s="15"/>
      <c r="OMG238" s="15"/>
      <c r="OMH238" s="15"/>
      <c r="OMI238" s="15"/>
      <c r="OMJ238" s="15"/>
      <c r="OMK238" s="15"/>
      <c r="OML238" s="15"/>
      <c r="OMM238" s="15"/>
      <c r="OMN238" s="15"/>
      <c r="OMO238" s="15"/>
      <c r="OMP238" s="15"/>
      <c r="OMQ238" s="15"/>
      <c r="OMR238" s="15"/>
      <c r="OMS238" s="15"/>
      <c r="OMT238" s="15"/>
      <c r="OMU238" s="15"/>
      <c r="OMV238" s="15"/>
      <c r="OMW238" s="15"/>
      <c r="OMX238" s="15"/>
      <c r="OMY238" s="15"/>
      <c r="OMZ238" s="15"/>
      <c r="ONA238" s="15"/>
      <c r="ONB238" s="15"/>
      <c r="ONC238" s="15"/>
      <c r="OND238" s="15"/>
      <c r="ONE238" s="15"/>
      <c r="ONF238" s="15"/>
      <c r="ONG238" s="15"/>
      <c r="ONH238" s="15"/>
      <c r="ONI238" s="15"/>
      <c r="ONJ238" s="15"/>
      <c r="ONK238" s="15"/>
      <c r="ONL238" s="15"/>
      <c r="ONM238" s="15"/>
      <c r="ONN238" s="15"/>
      <c r="ONO238" s="15"/>
      <c r="ONP238" s="15"/>
      <c r="ONQ238" s="15"/>
      <c r="ONR238" s="15"/>
      <c r="ONS238" s="15"/>
      <c r="ONT238" s="15"/>
      <c r="ONU238" s="15"/>
      <c r="ONV238" s="15"/>
      <c r="ONW238" s="15"/>
      <c r="ONX238" s="15"/>
      <c r="ONY238" s="15"/>
      <c r="ONZ238" s="15"/>
      <c r="OOA238" s="15"/>
      <c r="OOB238" s="15"/>
      <c r="OOC238" s="15"/>
      <c r="OOD238" s="15"/>
      <c r="OOE238" s="15"/>
      <c r="OOF238" s="15"/>
      <c r="OOG238" s="15"/>
      <c r="OOH238" s="15"/>
      <c r="OOI238" s="15"/>
      <c r="OOJ238" s="15"/>
      <c r="OOK238" s="15"/>
      <c r="OOL238" s="15"/>
      <c r="OOM238" s="15"/>
      <c r="OON238" s="15"/>
      <c r="OOO238" s="15"/>
      <c r="OOP238" s="15"/>
      <c r="OOQ238" s="15"/>
      <c r="OOR238" s="15"/>
      <c r="OOS238" s="15"/>
      <c r="OOT238" s="15"/>
      <c r="OOU238" s="15"/>
      <c r="OOV238" s="15"/>
      <c r="OOW238" s="15"/>
      <c r="OOX238" s="15"/>
      <c r="OOY238" s="15"/>
      <c r="OOZ238" s="15"/>
      <c r="OPA238" s="15"/>
      <c r="OPB238" s="15"/>
      <c r="OPC238" s="15"/>
      <c r="OPD238" s="15"/>
      <c r="OPE238" s="15"/>
      <c r="OPF238" s="15"/>
      <c r="OPG238" s="15"/>
      <c r="OPH238" s="15"/>
      <c r="OPI238" s="15"/>
      <c r="OPJ238" s="15"/>
      <c r="OPK238" s="15"/>
      <c r="OPL238" s="15"/>
      <c r="OPM238" s="15"/>
      <c r="OPN238" s="15"/>
      <c r="OPO238" s="15"/>
      <c r="OPP238" s="15"/>
      <c r="OPQ238" s="15"/>
      <c r="OPR238" s="15"/>
      <c r="OPS238" s="15"/>
      <c r="OPT238" s="15"/>
      <c r="OPU238" s="15"/>
      <c r="OPV238" s="15"/>
      <c r="OPW238" s="15"/>
      <c r="OPX238" s="15"/>
      <c r="OPY238" s="15"/>
      <c r="OPZ238" s="15"/>
      <c r="OQA238" s="15"/>
      <c r="OQB238" s="15"/>
      <c r="OQC238" s="15"/>
      <c r="OQD238" s="15"/>
      <c r="OQE238" s="15"/>
      <c r="OQF238" s="15"/>
      <c r="OQG238" s="15"/>
      <c r="OQH238" s="15"/>
      <c r="OQI238" s="15"/>
      <c r="OQJ238" s="15"/>
      <c r="OQK238" s="15"/>
      <c r="OQL238" s="15"/>
      <c r="OQM238" s="15"/>
      <c r="OQN238" s="15"/>
      <c r="OQO238" s="15"/>
      <c r="OQP238" s="15"/>
      <c r="OQQ238" s="15"/>
      <c r="OQR238" s="15"/>
      <c r="OQS238" s="15"/>
      <c r="OQT238" s="15"/>
      <c r="OQU238" s="15"/>
      <c r="OQV238" s="15"/>
      <c r="OQW238" s="15"/>
      <c r="OQX238" s="15"/>
      <c r="OQY238" s="15"/>
      <c r="OQZ238" s="15"/>
      <c r="ORA238" s="15"/>
      <c r="ORB238" s="15"/>
      <c r="ORC238" s="15"/>
      <c r="ORD238" s="15"/>
      <c r="ORE238" s="15"/>
      <c r="ORF238" s="15"/>
      <c r="ORG238" s="15"/>
      <c r="ORH238" s="15"/>
      <c r="ORI238" s="15"/>
      <c r="ORJ238" s="15"/>
      <c r="ORK238" s="15"/>
      <c r="ORL238" s="15"/>
      <c r="ORM238" s="15"/>
      <c r="ORN238" s="15"/>
      <c r="ORO238" s="15"/>
      <c r="ORP238" s="15"/>
      <c r="ORQ238" s="15"/>
      <c r="ORR238" s="15"/>
      <c r="ORS238" s="15"/>
      <c r="ORT238" s="15"/>
      <c r="ORU238" s="15"/>
      <c r="ORV238" s="15"/>
      <c r="ORW238" s="15"/>
      <c r="ORX238" s="15"/>
      <c r="ORY238" s="15"/>
      <c r="ORZ238" s="15"/>
      <c r="OSA238" s="15"/>
      <c r="OSB238" s="15"/>
      <c r="OSC238" s="15"/>
      <c r="OSD238" s="15"/>
      <c r="OSE238" s="15"/>
      <c r="OSF238" s="15"/>
      <c r="OSG238" s="15"/>
      <c r="OSH238" s="15"/>
      <c r="OSI238" s="15"/>
      <c r="OSJ238" s="15"/>
      <c r="OSK238" s="15"/>
      <c r="OSL238" s="15"/>
      <c r="OSM238" s="15"/>
      <c r="OSN238" s="15"/>
      <c r="OSO238" s="15"/>
      <c r="OSP238" s="15"/>
      <c r="OSQ238" s="15"/>
      <c r="OSR238" s="15"/>
      <c r="OSS238" s="15"/>
      <c r="OST238" s="15"/>
      <c r="OSU238" s="15"/>
      <c r="OSV238" s="15"/>
      <c r="OSW238" s="15"/>
      <c r="OSX238" s="15"/>
      <c r="OSY238" s="15"/>
      <c r="OSZ238" s="15"/>
      <c r="OTA238" s="15"/>
      <c r="OTB238" s="15"/>
      <c r="OTC238" s="15"/>
      <c r="OTD238" s="15"/>
      <c r="OTE238" s="15"/>
      <c r="OTF238" s="15"/>
      <c r="OTG238" s="15"/>
      <c r="OTH238" s="15"/>
      <c r="OTI238" s="15"/>
      <c r="OTJ238" s="15"/>
      <c r="OTK238" s="15"/>
      <c r="OTL238" s="15"/>
      <c r="OTM238" s="15"/>
      <c r="OTN238" s="15"/>
      <c r="OTO238" s="15"/>
      <c r="OTP238" s="15"/>
      <c r="OTQ238" s="15"/>
      <c r="OTR238" s="15"/>
      <c r="OTS238" s="15"/>
      <c r="OTT238" s="15"/>
      <c r="OTU238" s="15"/>
      <c r="OTV238" s="15"/>
      <c r="OTW238" s="15"/>
      <c r="OTX238" s="15"/>
      <c r="OTY238" s="15"/>
      <c r="OTZ238" s="15"/>
      <c r="OUA238" s="15"/>
      <c r="OUB238" s="15"/>
      <c r="OUC238" s="15"/>
      <c r="OUD238" s="15"/>
      <c r="OUE238" s="15"/>
      <c r="OUF238" s="15"/>
      <c r="OUG238" s="15"/>
      <c r="OUH238" s="15"/>
      <c r="OUI238" s="15"/>
      <c r="OUJ238" s="15"/>
      <c r="OUK238" s="15"/>
      <c r="OUL238" s="15"/>
      <c r="OUM238" s="15"/>
      <c r="OUN238" s="15"/>
      <c r="OUO238" s="15"/>
      <c r="OUP238" s="15"/>
      <c r="OUQ238" s="15"/>
      <c r="OUR238" s="15"/>
      <c r="OUS238" s="15"/>
      <c r="OUT238" s="15"/>
      <c r="OUU238" s="15"/>
      <c r="OUV238" s="15"/>
      <c r="OUW238" s="15"/>
      <c r="OUX238" s="15"/>
      <c r="OUY238" s="15"/>
      <c r="OUZ238" s="15"/>
      <c r="OVA238" s="15"/>
      <c r="OVB238" s="15"/>
      <c r="OVC238" s="15"/>
      <c r="OVD238" s="15"/>
      <c r="OVE238" s="15"/>
      <c r="OVF238" s="15"/>
      <c r="OVG238" s="15"/>
      <c r="OVH238" s="15"/>
      <c r="OVI238" s="15"/>
      <c r="OVJ238" s="15"/>
      <c r="OVK238" s="15"/>
      <c r="OVL238" s="15"/>
      <c r="OVM238" s="15"/>
      <c r="OVN238" s="15"/>
      <c r="OVO238" s="15"/>
      <c r="OVP238" s="15"/>
      <c r="OVQ238" s="15"/>
      <c r="OVR238" s="15"/>
      <c r="OVS238" s="15"/>
      <c r="OVT238" s="15"/>
      <c r="OVU238" s="15"/>
      <c r="OVV238" s="15"/>
      <c r="OVW238" s="15"/>
      <c r="OVX238" s="15"/>
      <c r="OVY238" s="15"/>
      <c r="OVZ238" s="15"/>
      <c r="OWA238" s="15"/>
      <c r="OWB238" s="15"/>
      <c r="OWC238" s="15"/>
      <c r="OWD238" s="15"/>
      <c r="OWE238" s="15"/>
      <c r="OWF238" s="15"/>
      <c r="OWG238" s="15"/>
      <c r="OWH238" s="15"/>
      <c r="OWI238" s="15"/>
      <c r="OWJ238" s="15"/>
      <c r="OWK238" s="15"/>
      <c r="OWL238" s="15"/>
      <c r="OWM238" s="15"/>
      <c r="OWN238" s="15"/>
      <c r="OWO238" s="15"/>
      <c r="OWP238" s="15"/>
      <c r="OWQ238" s="15"/>
      <c r="OWR238" s="15"/>
      <c r="OWS238" s="15"/>
      <c r="OWT238" s="15"/>
      <c r="OWU238" s="15"/>
      <c r="OWV238" s="15"/>
      <c r="OWW238" s="15"/>
      <c r="OWX238" s="15"/>
      <c r="OWY238" s="15"/>
      <c r="OWZ238" s="15"/>
      <c r="OXA238" s="15"/>
      <c r="OXB238" s="15"/>
      <c r="OXC238" s="15"/>
      <c r="OXD238" s="15"/>
      <c r="OXE238" s="15"/>
      <c r="OXF238" s="15"/>
      <c r="OXG238" s="15"/>
      <c r="OXH238" s="15"/>
      <c r="OXI238" s="15"/>
      <c r="OXJ238" s="15"/>
      <c r="OXK238" s="15"/>
      <c r="OXL238" s="15"/>
      <c r="OXM238" s="15"/>
      <c r="OXN238" s="15"/>
      <c r="OXO238" s="15"/>
      <c r="OXP238" s="15"/>
      <c r="OXQ238" s="15"/>
      <c r="OXR238" s="15"/>
      <c r="OXS238" s="15"/>
      <c r="OXT238" s="15"/>
      <c r="OXU238" s="15"/>
      <c r="OXV238" s="15"/>
      <c r="OXW238" s="15"/>
      <c r="OXX238" s="15"/>
      <c r="OXY238" s="15"/>
      <c r="OXZ238" s="15"/>
      <c r="OYA238" s="15"/>
      <c r="OYB238" s="15"/>
      <c r="OYC238" s="15"/>
      <c r="OYD238" s="15"/>
      <c r="OYE238" s="15"/>
      <c r="OYF238" s="15"/>
      <c r="OYG238" s="15"/>
      <c r="OYH238" s="15"/>
      <c r="OYI238" s="15"/>
      <c r="OYJ238" s="15"/>
      <c r="OYK238" s="15"/>
      <c r="OYL238" s="15"/>
      <c r="OYM238" s="15"/>
      <c r="OYN238" s="15"/>
      <c r="OYO238" s="15"/>
      <c r="OYP238" s="15"/>
      <c r="OYQ238" s="15"/>
      <c r="OYR238" s="15"/>
      <c r="OYS238" s="15"/>
      <c r="OYT238" s="15"/>
      <c r="OYU238" s="15"/>
      <c r="OYV238" s="15"/>
      <c r="OYW238" s="15"/>
      <c r="OYX238" s="15"/>
      <c r="OYY238" s="15"/>
      <c r="OYZ238" s="15"/>
      <c r="OZA238" s="15"/>
      <c r="OZB238" s="15"/>
      <c r="OZC238" s="15"/>
      <c r="OZD238" s="15"/>
      <c r="OZE238" s="15"/>
      <c r="OZF238" s="15"/>
      <c r="OZG238" s="15"/>
      <c r="OZH238" s="15"/>
      <c r="OZI238" s="15"/>
      <c r="OZJ238" s="15"/>
      <c r="OZK238" s="15"/>
      <c r="OZL238" s="15"/>
      <c r="OZM238" s="15"/>
      <c r="OZN238" s="15"/>
      <c r="OZO238" s="15"/>
      <c r="OZP238" s="15"/>
      <c r="OZQ238" s="15"/>
      <c r="OZR238" s="15"/>
      <c r="OZS238" s="15"/>
      <c r="OZT238" s="15"/>
      <c r="OZU238" s="15"/>
      <c r="OZV238" s="15"/>
      <c r="OZW238" s="15"/>
      <c r="OZX238" s="15"/>
      <c r="OZY238" s="15"/>
      <c r="OZZ238" s="15"/>
      <c r="PAA238" s="15"/>
      <c r="PAB238" s="15"/>
      <c r="PAC238" s="15"/>
      <c r="PAD238" s="15"/>
      <c r="PAE238" s="15"/>
      <c r="PAF238" s="15"/>
      <c r="PAG238" s="15"/>
      <c r="PAH238" s="15"/>
      <c r="PAI238" s="15"/>
      <c r="PAJ238" s="15"/>
      <c r="PAK238" s="15"/>
      <c r="PAL238" s="15"/>
      <c r="PAM238" s="15"/>
      <c r="PAN238" s="15"/>
      <c r="PAO238" s="15"/>
      <c r="PAP238" s="15"/>
      <c r="PAQ238" s="15"/>
      <c r="PAR238" s="15"/>
      <c r="PAS238" s="15"/>
      <c r="PAT238" s="15"/>
      <c r="PAU238" s="15"/>
      <c r="PAV238" s="15"/>
      <c r="PAW238" s="15"/>
      <c r="PAX238" s="15"/>
      <c r="PAY238" s="15"/>
      <c r="PAZ238" s="15"/>
      <c r="PBA238" s="15"/>
      <c r="PBB238" s="15"/>
      <c r="PBC238" s="15"/>
      <c r="PBD238" s="15"/>
      <c r="PBE238" s="15"/>
      <c r="PBF238" s="15"/>
      <c r="PBG238" s="15"/>
      <c r="PBH238" s="15"/>
      <c r="PBI238" s="15"/>
      <c r="PBJ238" s="15"/>
      <c r="PBK238" s="15"/>
      <c r="PBL238" s="15"/>
      <c r="PBM238" s="15"/>
      <c r="PBN238" s="15"/>
      <c r="PBO238" s="15"/>
      <c r="PBP238" s="15"/>
      <c r="PBQ238" s="15"/>
      <c r="PBR238" s="15"/>
      <c r="PBS238" s="15"/>
      <c r="PBT238" s="15"/>
      <c r="PBU238" s="15"/>
      <c r="PBV238" s="15"/>
      <c r="PBW238" s="15"/>
      <c r="PBX238" s="15"/>
      <c r="PBY238" s="15"/>
      <c r="PBZ238" s="15"/>
      <c r="PCA238" s="15"/>
      <c r="PCB238" s="15"/>
      <c r="PCC238" s="15"/>
      <c r="PCD238" s="15"/>
      <c r="PCE238" s="15"/>
      <c r="PCF238" s="15"/>
      <c r="PCG238" s="15"/>
      <c r="PCH238" s="15"/>
      <c r="PCI238" s="15"/>
      <c r="PCJ238" s="15"/>
      <c r="PCK238" s="15"/>
      <c r="PCL238" s="15"/>
      <c r="PCM238" s="15"/>
      <c r="PCN238" s="15"/>
      <c r="PCO238" s="15"/>
      <c r="PCP238" s="15"/>
      <c r="PCQ238" s="15"/>
      <c r="PCR238" s="15"/>
      <c r="PCS238" s="15"/>
      <c r="PCT238" s="15"/>
      <c r="PCU238" s="15"/>
      <c r="PCV238" s="15"/>
      <c r="PCW238" s="15"/>
      <c r="PCX238" s="15"/>
      <c r="PCY238" s="15"/>
      <c r="PCZ238" s="15"/>
      <c r="PDA238" s="15"/>
      <c r="PDB238" s="15"/>
      <c r="PDC238" s="15"/>
      <c r="PDD238" s="15"/>
      <c r="PDE238" s="15"/>
      <c r="PDF238" s="15"/>
      <c r="PDG238" s="15"/>
      <c r="PDH238" s="15"/>
      <c r="PDI238" s="15"/>
      <c r="PDJ238" s="15"/>
      <c r="PDK238" s="15"/>
      <c r="PDL238" s="15"/>
      <c r="PDM238" s="15"/>
      <c r="PDN238" s="15"/>
      <c r="PDO238" s="15"/>
      <c r="PDP238" s="15"/>
      <c r="PDQ238" s="15"/>
      <c r="PDR238" s="15"/>
      <c r="PDS238" s="15"/>
      <c r="PDT238" s="15"/>
      <c r="PDU238" s="15"/>
      <c r="PDV238" s="15"/>
      <c r="PDW238" s="15"/>
      <c r="PDX238" s="15"/>
      <c r="PDY238" s="15"/>
      <c r="PDZ238" s="15"/>
      <c r="PEA238" s="15"/>
      <c r="PEB238" s="15"/>
      <c r="PEC238" s="15"/>
      <c r="PED238" s="15"/>
      <c r="PEE238" s="15"/>
      <c r="PEF238" s="15"/>
      <c r="PEG238" s="15"/>
      <c r="PEH238" s="15"/>
      <c r="PEI238" s="15"/>
      <c r="PEJ238" s="15"/>
      <c r="PEK238" s="15"/>
      <c r="PEL238" s="15"/>
      <c r="PEM238" s="15"/>
      <c r="PEN238" s="15"/>
      <c r="PEO238" s="15"/>
      <c r="PEP238" s="15"/>
      <c r="PEQ238" s="15"/>
      <c r="PER238" s="15"/>
      <c r="PES238" s="15"/>
      <c r="PET238" s="15"/>
      <c r="PEU238" s="15"/>
      <c r="PEV238" s="15"/>
      <c r="PEW238" s="15"/>
      <c r="PEX238" s="15"/>
      <c r="PEY238" s="15"/>
      <c r="PEZ238" s="15"/>
      <c r="PFA238" s="15"/>
      <c r="PFB238" s="15"/>
      <c r="PFC238" s="15"/>
      <c r="PFD238" s="15"/>
      <c r="PFE238" s="15"/>
      <c r="PFF238" s="15"/>
      <c r="PFG238" s="15"/>
      <c r="PFH238" s="15"/>
      <c r="PFI238" s="15"/>
      <c r="PFJ238" s="15"/>
      <c r="PFK238" s="15"/>
      <c r="PFL238" s="15"/>
      <c r="PFM238" s="15"/>
      <c r="PFN238" s="15"/>
      <c r="PFO238" s="15"/>
      <c r="PFP238" s="15"/>
      <c r="PFQ238" s="15"/>
      <c r="PFR238" s="15"/>
      <c r="PFS238" s="15"/>
      <c r="PFT238" s="15"/>
      <c r="PFU238" s="15"/>
      <c r="PFV238" s="15"/>
      <c r="PFW238" s="15"/>
      <c r="PFX238" s="15"/>
      <c r="PFY238" s="15"/>
      <c r="PFZ238" s="15"/>
      <c r="PGA238" s="15"/>
      <c r="PGB238" s="15"/>
      <c r="PGC238" s="15"/>
      <c r="PGD238" s="15"/>
      <c r="PGE238" s="15"/>
      <c r="PGF238" s="15"/>
      <c r="PGG238" s="15"/>
      <c r="PGH238" s="15"/>
      <c r="PGI238" s="15"/>
      <c r="PGJ238" s="15"/>
      <c r="PGK238" s="15"/>
      <c r="PGL238" s="15"/>
      <c r="PGM238" s="15"/>
      <c r="PGN238" s="15"/>
      <c r="PGO238" s="15"/>
      <c r="PGP238" s="15"/>
      <c r="PGQ238" s="15"/>
      <c r="PGR238" s="15"/>
      <c r="PGS238" s="15"/>
      <c r="PGT238" s="15"/>
      <c r="PGU238" s="15"/>
      <c r="PGV238" s="15"/>
      <c r="PGW238" s="15"/>
      <c r="PGX238" s="15"/>
      <c r="PGY238" s="15"/>
      <c r="PGZ238" s="15"/>
      <c r="PHA238" s="15"/>
      <c r="PHB238" s="15"/>
      <c r="PHC238" s="15"/>
      <c r="PHD238" s="15"/>
      <c r="PHE238" s="15"/>
      <c r="PHF238" s="15"/>
      <c r="PHG238" s="15"/>
      <c r="PHH238" s="15"/>
      <c r="PHI238" s="15"/>
      <c r="PHJ238" s="15"/>
      <c r="PHK238" s="15"/>
      <c r="PHL238" s="15"/>
      <c r="PHM238" s="15"/>
      <c r="PHN238" s="15"/>
      <c r="PHO238" s="15"/>
      <c r="PHP238" s="15"/>
      <c r="PHQ238" s="15"/>
      <c r="PHR238" s="15"/>
      <c r="PHS238" s="15"/>
      <c r="PHT238" s="15"/>
      <c r="PHU238" s="15"/>
      <c r="PHV238" s="15"/>
      <c r="PHW238" s="15"/>
      <c r="PHX238" s="15"/>
      <c r="PHY238" s="15"/>
      <c r="PHZ238" s="15"/>
      <c r="PIA238" s="15"/>
      <c r="PIB238" s="15"/>
      <c r="PIC238" s="15"/>
      <c r="PID238" s="15"/>
      <c r="PIE238" s="15"/>
      <c r="PIF238" s="15"/>
      <c r="PIG238" s="15"/>
      <c r="PIH238" s="15"/>
      <c r="PII238" s="15"/>
      <c r="PIJ238" s="15"/>
      <c r="PIK238" s="15"/>
      <c r="PIL238" s="15"/>
      <c r="PIM238" s="15"/>
      <c r="PIN238" s="15"/>
      <c r="PIO238" s="15"/>
      <c r="PIP238" s="15"/>
      <c r="PIQ238" s="15"/>
      <c r="PIR238" s="15"/>
      <c r="PIS238" s="15"/>
      <c r="PIT238" s="15"/>
      <c r="PIU238" s="15"/>
      <c r="PIV238" s="15"/>
      <c r="PIW238" s="15"/>
      <c r="PIX238" s="15"/>
      <c r="PIY238" s="15"/>
      <c r="PIZ238" s="15"/>
      <c r="PJA238" s="15"/>
      <c r="PJB238" s="15"/>
      <c r="PJC238" s="15"/>
      <c r="PJD238" s="15"/>
      <c r="PJE238" s="15"/>
      <c r="PJF238" s="15"/>
      <c r="PJG238" s="15"/>
      <c r="PJH238" s="15"/>
      <c r="PJI238" s="15"/>
      <c r="PJJ238" s="15"/>
      <c r="PJK238" s="15"/>
      <c r="PJL238" s="15"/>
      <c r="PJM238" s="15"/>
      <c r="PJN238" s="15"/>
      <c r="PJO238" s="15"/>
      <c r="PJP238" s="15"/>
      <c r="PJQ238" s="15"/>
      <c r="PJR238" s="15"/>
      <c r="PJS238" s="15"/>
      <c r="PJT238" s="15"/>
      <c r="PJU238" s="15"/>
      <c r="PJV238" s="15"/>
      <c r="PJW238" s="15"/>
      <c r="PJX238" s="15"/>
      <c r="PJY238" s="15"/>
      <c r="PJZ238" s="15"/>
      <c r="PKA238" s="15"/>
      <c r="PKB238" s="15"/>
      <c r="PKC238" s="15"/>
      <c r="PKD238" s="15"/>
      <c r="PKE238" s="15"/>
      <c r="PKF238" s="15"/>
      <c r="PKG238" s="15"/>
      <c r="PKH238" s="15"/>
      <c r="PKI238" s="15"/>
      <c r="PKJ238" s="15"/>
      <c r="PKK238" s="15"/>
      <c r="PKL238" s="15"/>
      <c r="PKM238" s="15"/>
      <c r="PKN238" s="15"/>
      <c r="PKO238" s="15"/>
      <c r="PKP238" s="15"/>
      <c r="PKQ238" s="15"/>
      <c r="PKR238" s="15"/>
      <c r="PKS238" s="15"/>
      <c r="PKT238" s="15"/>
      <c r="PKU238" s="15"/>
      <c r="PKV238" s="15"/>
      <c r="PKW238" s="15"/>
      <c r="PKX238" s="15"/>
      <c r="PKY238" s="15"/>
      <c r="PKZ238" s="15"/>
      <c r="PLA238" s="15"/>
      <c r="PLB238" s="15"/>
      <c r="PLC238" s="15"/>
      <c r="PLD238" s="15"/>
      <c r="PLE238" s="15"/>
      <c r="PLF238" s="15"/>
      <c r="PLG238" s="15"/>
      <c r="PLH238" s="15"/>
      <c r="PLI238" s="15"/>
      <c r="PLJ238" s="15"/>
      <c r="PLK238" s="15"/>
      <c r="PLL238" s="15"/>
      <c r="PLM238" s="15"/>
      <c r="PLN238" s="15"/>
      <c r="PLO238" s="15"/>
      <c r="PLP238" s="15"/>
      <c r="PLQ238" s="15"/>
      <c r="PLR238" s="15"/>
      <c r="PLS238" s="15"/>
      <c r="PLT238" s="15"/>
      <c r="PLU238" s="15"/>
      <c r="PLV238" s="15"/>
      <c r="PLW238" s="15"/>
      <c r="PLX238" s="15"/>
      <c r="PLY238" s="15"/>
      <c r="PLZ238" s="15"/>
      <c r="PMA238" s="15"/>
      <c r="PMB238" s="15"/>
      <c r="PMC238" s="15"/>
      <c r="PMD238" s="15"/>
      <c r="PME238" s="15"/>
      <c r="PMF238" s="15"/>
      <c r="PMG238" s="15"/>
      <c r="PMH238" s="15"/>
      <c r="PMI238" s="15"/>
      <c r="PMJ238" s="15"/>
      <c r="PMK238" s="15"/>
      <c r="PML238" s="15"/>
      <c r="PMM238" s="15"/>
      <c r="PMN238" s="15"/>
      <c r="PMO238" s="15"/>
      <c r="PMP238" s="15"/>
      <c r="PMQ238" s="15"/>
      <c r="PMR238" s="15"/>
      <c r="PMS238" s="15"/>
      <c r="PMT238" s="15"/>
      <c r="PMU238" s="15"/>
      <c r="PMV238" s="15"/>
      <c r="PMW238" s="15"/>
      <c r="PMX238" s="15"/>
      <c r="PMY238" s="15"/>
      <c r="PMZ238" s="15"/>
      <c r="PNA238" s="15"/>
      <c r="PNB238" s="15"/>
      <c r="PNC238" s="15"/>
      <c r="PND238" s="15"/>
      <c r="PNE238" s="15"/>
      <c r="PNF238" s="15"/>
      <c r="PNG238" s="15"/>
      <c r="PNH238" s="15"/>
      <c r="PNI238" s="15"/>
      <c r="PNJ238" s="15"/>
      <c r="PNK238" s="15"/>
      <c r="PNL238" s="15"/>
      <c r="PNM238" s="15"/>
      <c r="PNN238" s="15"/>
      <c r="PNO238" s="15"/>
      <c r="PNP238" s="15"/>
      <c r="PNQ238" s="15"/>
      <c r="PNR238" s="15"/>
      <c r="PNS238" s="15"/>
      <c r="PNT238" s="15"/>
      <c r="PNU238" s="15"/>
      <c r="PNV238" s="15"/>
      <c r="PNW238" s="15"/>
      <c r="PNX238" s="15"/>
      <c r="PNY238" s="15"/>
      <c r="PNZ238" s="15"/>
      <c r="POA238" s="15"/>
      <c r="POB238" s="15"/>
      <c r="POC238" s="15"/>
      <c r="POD238" s="15"/>
      <c r="POE238" s="15"/>
      <c r="POF238" s="15"/>
      <c r="POG238" s="15"/>
      <c r="POH238" s="15"/>
      <c r="POI238" s="15"/>
      <c r="POJ238" s="15"/>
      <c r="POK238" s="15"/>
      <c r="POL238" s="15"/>
      <c r="POM238" s="15"/>
      <c r="PON238" s="15"/>
      <c r="POO238" s="15"/>
      <c r="POP238" s="15"/>
      <c r="POQ238" s="15"/>
      <c r="POR238" s="15"/>
      <c r="POS238" s="15"/>
      <c r="POT238" s="15"/>
      <c r="POU238" s="15"/>
      <c r="POV238" s="15"/>
      <c r="POW238" s="15"/>
      <c r="POX238" s="15"/>
      <c r="POY238" s="15"/>
      <c r="POZ238" s="15"/>
      <c r="PPA238" s="15"/>
      <c r="PPB238" s="15"/>
      <c r="PPC238" s="15"/>
      <c r="PPD238" s="15"/>
      <c r="PPE238" s="15"/>
      <c r="PPF238" s="15"/>
      <c r="PPG238" s="15"/>
      <c r="PPH238" s="15"/>
      <c r="PPI238" s="15"/>
      <c r="PPJ238" s="15"/>
      <c r="PPK238" s="15"/>
      <c r="PPL238" s="15"/>
      <c r="PPM238" s="15"/>
      <c r="PPN238" s="15"/>
      <c r="PPO238" s="15"/>
      <c r="PPP238" s="15"/>
      <c r="PPQ238" s="15"/>
      <c r="PPR238" s="15"/>
      <c r="PPS238" s="15"/>
      <c r="PPT238" s="15"/>
      <c r="PPU238" s="15"/>
      <c r="PPV238" s="15"/>
      <c r="PPW238" s="15"/>
      <c r="PPX238" s="15"/>
      <c r="PPY238" s="15"/>
      <c r="PPZ238" s="15"/>
      <c r="PQA238" s="15"/>
      <c r="PQB238" s="15"/>
      <c r="PQC238" s="15"/>
      <c r="PQD238" s="15"/>
      <c r="PQE238" s="15"/>
      <c r="PQF238" s="15"/>
      <c r="PQG238" s="15"/>
      <c r="PQH238" s="15"/>
      <c r="PQI238" s="15"/>
      <c r="PQJ238" s="15"/>
      <c r="PQK238" s="15"/>
      <c r="PQL238" s="15"/>
      <c r="PQM238" s="15"/>
      <c r="PQN238" s="15"/>
      <c r="PQO238" s="15"/>
      <c r="PQP238" s="15"/>
      <c r="PQQ238" s="15"/>
      <c r="PQR238" s="15"/>
      <c r="PQS238" s="15"/>
      <c r="PQT238" s="15"/>
      <c r="PQU238" s="15"/>
      <c r="PQV238" s="15"/>
      <c r="PQW238" s="15"/>
      <c r="PQX238" s="15"/>
      <c r="PQY238" s="15"/>
      <c r="PQZ238" s="15"/>
      <c r="PRA238" s="15"/>
      <c r="PRB238" s="15"/>
      <c r="PRC238" s="15"/>
      <c r="PRD238" s="15"/>
      <c r="PRE238" s="15"/>
      <c r="PRF238" s="15"/>
      <c r="PRG238" s="15"/>
      <c r="PRH238" s="15"/>
      <c r="PRI238" s="15"/>
      <c r="PRJ238" s="15"/>
      <c r="PRK238" s="15"/>
      <c r="PRL238" s="15"/>
      <c r="PRM238" s="15"/>
      <c r="PRN238" s="15"/>
      <c r="PRO238" s="15"/>
      <c r="PRP238" s="15"/>
      <c r="PRQ238" s="15"/>
      <c r="PRR238" s="15"/>
      <c r="PRS238" s="15"/>
      <c r="PRT238" s="15"/>
      <c r="PRU238" s="15"/>
      <c r="PRV238" s="15"/>
      <c r="PRW238" s="15"/>
      <c r="PRX238" s="15"/>
      <c r="PRY238" s="15"/>
      <c r="PRZ238" s="15"/>
      <c r="PSA238" s="15"/>
      <c r="PSB238" s="15"/>
      <c r="PSC238" s="15"/>
      <c r="PSD238" s="15"/>
      <c r="PSE238" s="15"/>
      <c r="PSF238" s="15"/>
      <c r="PSG238" s="15"/>
      <c r="PSH238" s="15"/>
      <c r="PSI238" s="15"/>
      <c r="PSJ238" s="15"/>
      <c r="PSK238" s="15"/>
      <c r="PSL238" s="15"/>
      <c r="PSM238" s="15"/>
      <c r="PSN238" s="15"/>
      <c r="PSO238" s="15"/>
      <c r="PSP238" s="15"/>
      <c r="PSQ238" s="15"/>
      <c r="PSR238" s="15"/>
      <c r="PSS238" s="15"/>
      <c r="PST238" s="15"/>
      <c r="PSU238" s="15"/>
      <c r="PSV238" s="15"/>
      <c r="PSW238" s="15"/>
      <c r="PSX238" s="15"/>
      <c r="PSY238" s="15"/>
      <c r="PSZ238" s="15"/>
      <c r="PTA238" s="15"/>
      <c r="PTB238" s="15"/>
      <c r="PTC238" s="15"/>
      <c r="PTD238" s="15"/>
      <c r="PTE238" s="15"/>
      <c r="PTF238" s="15"/>
      <c r="PTG238" s="15"/>
      <c r="PTH238" s="15"/>
      <c r="PTI238" s="15"/>
      <c r="PTJ238" s="15"/>
      <c r="PTK238" s="15"/>
      <c r="PTL238" s="15"/>
      <c r="PTM238" s="15"/>
      <c r="PTN238" s="15"/>
      <c r="PTO238" s="15"/>
      <c r="PTP238" s="15"/>
      <c r="PTQ238" s="15"/>
      <c r="PTR238" s="15"/>
      <c r="PTS238" s="15"/>
      <c r="PTT238" s="15"/>
      <c r="PTU238" s="15"/>
      <c r="PTV238" s="15"/>
      <c r="PTW238" s="15"/>
      <c r="PTX238" s="15"/>
      <c r="PTY238" s="15"/>
      <c r="PTZ238" s="15"/>
      <c r="PUA238" s="15"/>
      <c r="PUB238" s="15"/>
      <c r="PUC238" s="15"/>
      <c r="PUD238" s="15"/>
      <c r="PUE238" s="15"/>
      <c r="PUF238" s="15"/>
      <c r="PUG238" s="15"/>
      <c r="PUH238" s="15"/>
      <c r="PUI238" s="15"/>
      <c r="PUJ238" s="15"/>
      <c r="PUK238" s="15"/>
      <c r="PUL238" s="15"/>
      <c r="PUM238" s="15"/>
      <c r="PUN238" s="15"/>
      <c r="PUO238" s="15"/>
      <c r="PUP238" s="15"/>
      <c r="PUQ238" s="15"/>
      <c r="PUR238" s="15"/>
      <c r="PUS238" s="15"/>
      <c r="PUT238" s="15"/>
      <c r="PUU238" s="15"/>
      <c r="PUV238" s="15"/>
      <c r="PUW238" s="15"/>
      <c r="PUX238" s="15"/>
      <c r="PUY238" s="15"/>
      <c r="PUZ238" s="15"/>
      <c r="PVA238" s="15"/>
      <c r="PVB238" s="15"/>
      <c r="PVC238" s="15"/>
      <c r="PVD238" s="15"/>
      <c r="PVE238" s="15"/>
      <c r="PVF238" s="15"/>
      <c r="PVG238" s="15"/>
      <c r="PVH238" s="15"/>
      <c r="PVI238" s="15"/>
      <c r="PVJ238" s="15"/>
      <c r="PVK238" s="15"/>
      <c r="PVL238" s="15"/>
      <c r="PVM238" s="15"/>
      <c r="PVN238" s="15"/>
      <c r="PVO238" s="15"/>
      <c r="PVP238" s="15"/>
      <c r="PVQ238" s="15"/>
      <c r="PVR238" s="15"/>
      <c r="PVS238" s="15"/>
      <c r="PVT238" s="15"/>
      <c r="PVU238" s="15"/>
      <c r="PVV238" s="15"/>
      <c r="PVW238" s="15"/>
      <c r="PVX238" s="15"/>
      <c r="PVY238" s="15"/>
      <c r="PVZ238" s="15"/>
      <c r="PWA238" s="15"/>
      <c r="PWB238" s="15"/>
      <c r="PWC238" s="15"/>
      <c r="PWD238" s="15"/>
      <c r="PWE238" s="15"/>
      <c r="PWF238" s="15"/>
      <c r="PWG238" s="15"/>
      <c r="PWH238" s="15"/>
      <c r="PWI238" s="15"/>
      <c r="PWJ238" s="15"/>
      <c r="PWK238" s="15"/>
      <c r="PWL238" s="15"/>
      <c r="PWM238" s="15"/>
      <c r="PWN238" s="15"/>
      <c r="PWO238" s="15"/>
      <c r="PWP238" s="15"/>
      <c r="PWQ238" s="15"/>
      <c r="PWR238" s="15"/>
      <c r="PWS238" s="15"/>
      <c r="PWT238" s="15"/>
      <c r="PWU238" s="15"/>
      <c r="PWV238" s="15"/>
      <c r="PWW238" s="15"/>
      <c r="PWX238" s="15"/>
      <c r="PWY238" s="15"/>
      <c r="PWZ238" s="15"/>
      <c r="PXA238" s="15"/>
      <c r="PXB238" s="15"/>
      <c r="PXC238" s="15"/>
      <c r="PXD238" s="15"/>
      <c r="PXE238" s="15"/>
      <c r="PXF238" s="15"/>
      <c r="PXG238" s="15"/>
      <c r="PXH238" s="15"/>
      <c r="PXI238" s="15"/>
      <c r="PXJ238" s="15"/>
      <c r="PXK238" s="15"/>
      <c r="PXL238" s="15"/>
      <c r="PXM238" s="15"/>
      <c r="PXN238" s="15"/>
      <c r="PXO238" s="15"/>
      <c r="PXP238" s="15"/>
      <c r="PXQ238" s="15"/>
      <c r="PXR238" s="15"/>
      <c r="PXS238" s="15"/>
      <c r="PXT238" s="15"/>
      <c r="PXU238" s="15"/>
      <c r="PXV238" s="15"/>
      <c r="PXW238" s="15"/>
      <c r="PXX238" s="15"/>
      <c r="PXY238" s="15"/>
      <c r="PXZ238" s="15"/>
      <c r="PYA238" s="15"/>
      <c r="PYB238" s="15"/>
      <c r="PYC238" s="15"/>
      <c r="PYD238" s="15"/>
      <c r="PYE238" s="15"/>
      <c r="PYF238" s="15"/>
      <c r="PYG238" s="15"/>
      <c r="PYH238" s="15"/>
      <c r="PYI238" s="15"/>
      <c r="PYJ238" s="15"/>
      <c r="PYK238" s="15"/>
      <c r="PYL238" s="15"/>
      <c r="PYM238" s="15"/>
      <c r="PYN238" s="15"/>
      <c r="PYO238" s="15"/>
      <c r="PYP238" s="15"/>
      <c r="PYQ238" s="15"/>
      <c r="PYR238" s="15"/>
      <c r="PYS238" s="15"/>
      <c r="PYT238" s="15"/>
      <c r="PYU238" s="15"/>
      <c r="PYV238" s="15"/>
      <c r="PYW238" s="15"/>
      <c r="PYX238" s="15"/>
      <c r="PYY238" s="15"/>
      <c r="PYZ238" s="15"/>
      <c r="PZA238" s="15"/>
      <c r="PZB238" s="15"/>
      <c r="PZC238" s="15"/>
      <c r="PZD238" s="15"/>
      <c r="PZE238" s="15"/>
      <c r="PZF238" s="15"/>
      <c r="PZG238" s="15"/>
      <c r="PZH238" s="15"/>
      <c r="PZI238" s="15"/>
      <c r="PZJ238" s="15"/>
      <c r="PZK238" s="15"/>
      <c r="PZL238" s="15"/>
      <c r="PZM238" s="15"/>
      <c r="PZN238" s="15"/>
      <c r="PZO238" s="15"/>
      <c r="PZP238" s="15"/>
      <c r="PZQ238" s="15"/>
      <c r="PZR238" s="15"/>
      <c r="PZS238" s="15"/>
      <c r="PZT238" s="15"/>
      <c r="PZU238" s="15"/>
      <c r="PZV238" s="15"/>
      <c r="PZW238" s="15"/>
      <c r="PZX238" s="15"/>
      <c r="PZY238" s="15"/>
      <c r="PZZ238" s="15"/>
      <c r="QAA238" s="15"/>
      <c r="QAB238" s="15"/>
      <c r="QAC238" s="15"/>
      <c r="QAD238" s="15"/>
      <c r="QAE238" s="15"/>
      <c r="QAF238" s="15"/>
      <c r="QAG238" s="15"/>
      <c r="QAH238" s="15"/>
      <c r="QAI238" s="15"/>
      <c r="QAJ238" s="15"/>
      <c r="QAK238" s="15"/>
      <c r="QAL238" s="15"/>
      <c r="QAM238" s="15"/>
      <c r="QAN238" s="15"/>
      <c r="QAO238" s="15"/>
      <c r="QAP238" s="15"/>
      <c r="QAQ238" s="15"/>
      <c r="QAR238" s="15"/>
      <c r="QAS238" s="15"/>
      <c r="QAT238" s="15"/>
      <c r="QAU238" s="15"/>
      <c r="QAV238" s="15"/>
      <c r="QAW238" s="15"/>
      <c r="QAX238" s="15"/>
      <c r="QAY238" s="15"/>
      <c r="QAZ238" s="15"/>
      <c r="QBA238" s="15"/>
      <c r="QBB238" s="15"/>
      <c r="QBC238" s="15"/>
      <c r="QBD238" s="15"/>
      <c r="QBE238" s="15"/>
      <c r="QBF238" s="15"/>
      <c r="QBG238" s="15"/>
      <c r="QBH238" s="15"/>
      <c r="QBI238" s="15"/>
      <c r="QBJ238" s="15"/>
      <c r="QBK238" s="15"/>
      <c r="QBL238" s="15"/>
      <c r="QBM238" s="15"/>
      <c r="QBN238" s="15"/>
      <c r="QBO238" s="15"/>
      <c r="QBP238" s="15"/>
      <c r="QBQ238" s="15"/>
      <c r="QBR238" s="15"/>
      <c r="QBS238" s="15"/>
      <c r="QBT238" s="15"/>
      <c r="QBU238" s="15"/>
      <c r="QBV238" s="15"/>
      <c r="QBW238" s="15"/>
      <c r="QBX238" s="15"/>
      <c r="QBY238" s="15"/>
      <c r="QBZ238" s="15"/>
      <c r="QCA238" s="15"/>
      <c r="QCB238" s="15"/>
      <c r="QCC238" s="15"/>
      <c r="QCD238" s="15"/>
      <c r="QCE238" s="15"/>
      <c r="QCF238" s="15"/>
      <c r="QCG238" s="15"/>
      <c r="QCH238" s="15"/>
      <c r="QCI238" s="15"/>
      <c r="QCJ238" s="15"/>
      <c r="QCK238" s="15"/>
      <c r="QCL238" s="15"/>
      <c r="QCM238" s="15"/>
      <c r="QCN238" s="15"/>
      <c r="QCO238" s="15"/>
      <c r="QCP238" s="15"/>
      <c r="QCQ238" s="15"/>
      <c r="QCR238" s="15"/>
      <c r="QCS238" s="15"/>
      <c r="QCT238" s="15"/>
      <c r="QCU238" s="15"/>
      <c r="QCV238" s="15"/>
      <c r="QCW238" s="15"/>
      <c r="QCX238" s="15"/>
      <c r="QCY238" s="15"/>
      <c r="QCZ238" s="15"/>
      <c r="QDA238" s="15"/>
      <c r="QDB238" s="15"/>
      <c r="QDC238" s="15"/>
      <c r="QDD238" s="15"/>
      <c r="QDE238" s="15"/>
      <c r="QDF238" s="15"/>
      <c r="QDG238" s="15"/>
      <c r="QDH238" s="15"/>
      <c r="QDI238" s="15"/>
      <c r="QDJ238" s="15"/>
      <c r="QDK238" s="15"/>
      <c r="QDL238" s="15"/>
      <c r="QDM238" s="15"/>
      <c r="QDN238" s="15"/>
      <c r="QDO238" s="15"/>
      <c r="QDP238" s="15"/>
      <c r="QDQ238" s="15"/>
      <c r="QDR238" s="15"/>
      <c r="QDS238" s="15"/>
      <c r="QDT238" s="15"/>
      <c r="QDU238" s="15"/>
      <c r="QDV238" s="15"/>
      <c r="QDW238" s="15"/>
      <c r="QDX238" s="15"/>
      <c r="QDY238" s="15"/>
      <c r="QDZ238" s="15"/>
      <c r="QEA238" s="15"/>
      <c r="QEB238" s="15"/>
      <c r="QEC238" s="15"/>
      <c r="QED238" s="15"/>
      <c r="QEE238" s="15"/>
      <c r="QEF238" s="15"/>
      <c r="QEG238" s="15"/>
      <c r="QEH238" s="15"/>
      <c r="QEI238" s="15"/>
      <c r="QEJ238" s="15"/>
      <c r="QEK238" s="15"/>
      <c r="QEL238" s="15"/>
      <c r="QEM238" s="15"/>
      <c r="QEN238" s="15"/>
      <c r="QEO238" s="15"/>
      <c r="QEP238" s="15"/>
      <c r="QEQ238" s="15"/>
      <c r="QER238" s="15"/>
      <c r="QES238" s="15"/>
      <c r="QET238" s="15"/>
      <c r="QEU238" s="15"/>
      <c r="QEV238" s="15"/>
      <c r="QEW238" s="15"/>
      <c r="QEX238" s="15"/>
      <c r="QEY238" s="15"/>
      <c r="QEZ238" s="15"/>
      <c r="QFA238" s="15"/>
      <c r="QFB238" s="15"/>
      <c r="QFC238" s="15"/>
      <c r="QFD238" s="15"/>
      <c r="QFE238" s="15"/>
      <c r="QFF238" s="15"/>
      <c r="QFG238" s="15"/>
      <c r="QFH238" s="15"/>
      <c r="QFI238" s="15"/>
      <c r="QFJ238" s="15"/>
      <c r="QFK238" s="15"/>
      <c r="QFL238" s="15"/>
      <c r="QFM238" s="15"/>
      <c r="QFN238" s="15"/>
      <c r="QFO238" s="15"/>
      <c r="QFP238" s="15"/>
      <c r="QFQ238" s="15"/>
      <c r="QFR238" s="15"/>
      <c r="QFS238" s="15"/>
      <c r="QFT238" s="15"/>
      <c r="QFU238" s="15"/>
      <c r="QFV238" s="15"/>
      <c r="QFW238" s="15"/>
      <c r="QFX238" s="15"/>
      <c r="QFY238" s="15"/>
      <c r="QFZ238" s="15"/>
      <c r="QGA238" s="15"/>
      <c r="QGB238" s="15"/>
      <c r="QGC238" s="15"/>
      <c r="QGD238" s="15"/>
      <c r="QGE238" s="15"/>
      <c r="QGF238" s="15"/>
      <c r="QGG238" s="15"/>
      <c r="QGH238" s="15"/>
      <c r="QGI238" s="15"/>
      <c r="QGJ238" s="15"/>
      <c r="QGK238" s="15"/>
      <c r="QGL238" s="15"/>
      <c r="QGM238" s="15"/>
      <c r="QGN238" s="15"/>
      <c r="QGO238" s="15"/>
      <c r="QGP238" s="15"/>
      <c r="QGQ238" s="15"/>
      <c r="QGR238" s="15"/>
      <c r="QGS238" s="15"/>
      <c r="QGT238" s="15"/>
      <c r="QGU238" s="15"/>
      <c r="QGV238" s="15"/>
      <c r="QGW238" s="15"/>
      <c r="QGX238" s="15"/>
      <c r="QGY238" s="15"/>
      <c r="QGZ238" s="15"/>
      <c r="QHA238" s="15"/>
      <c r="QHB238" s="15"/>
      <c r="QHC238" s="15"/>
      <c r="QHD238" s="15"/>
      <c r="QHE238" s="15"/>
      <c r="QHF238" s="15"/>
      <c r="QHG238" s="15"/>
      <c r="QHH238" s="15"/>
      <c r="QHI238" s="15"/>
      <c r="QHJ238" s="15"/>
      <c r="QHK238" s="15"/>
      <c r="QHL238" s="15"/>
      <c r="QHM238" s="15"/>
      <c r="QHN238" s="15"/>
      <c r="QHO238" s="15"/>
      <c r="QHP238" s="15"/>
      <c r="QHQ238" s="15"/>
      <c r="QHR238" s="15"/>
      <c r="QHS238" s="15"/>
      <c r="QHT238" s="15"/>
      <c r="QHU238" s="15"/>
      <c r="QHV238" s="15"/>
      <c r="QHW238" s="15"/>
      <c r="QHX238" s="15"/>
      <c r="QHY238" s="15"/>
      <c r="QHZ238" s="15"/>
      <c r="QIA238" s="15"/>
      <c r="QIB238" s="15"/>
      <c r="QIC238" s="15"/>
      <c r="QID238" s="15"/>
      <c r="QIE238" s="15"/>
      <c r="QIF238" s="15"/>
      <c r="QIG238" s="15"/>
      <c r="QIH238" s="15"/>
      <c r="QII238" s="15"/>
      <c r="QIJ238" s="15"/>
      <c r="QIK238" s="15"/>
      <c r="QIL238" s="15"/>
      <c r="QIM238" s="15"/>
      <c r="QIN238" s="15"/>
      <c r="QIO238" s="15"/>
      <c r="QIP238" s="15"/>
      <c r="QIQ238" s="15"/>
      <c r="QIR238" s="15"/>
      <c r="QIS238" s="15"/>
      <c r="QIT238" s="15"/>
      <c r="QIU238" s="15"/>
      <c r="QIV238" s="15"/>
      <c r="QIW238" s="15"/>
      <c r="QIX238" s="15"/>
      <c r="QIY238" s="15"/>
      <c r="QIZ238" s="15"/>
      <c r="QJA238" s="15"/>
      <c r="QJB238" s="15"/>
      <c r="QJC238" s="15"/>
      <c r="QJD238" s="15"/>
      <c r="QJE238" s="15"/>
      <c r="QJF238" s="15"/>
      <c r="QJG238" s="15"/>
      <c r="QJH238" s="15"/>
      <c r="QJI238" s="15"/>
      <c r="QJJ238" s="15"/>
      <c r="QJK238" s="15"/>
      <c r="QJL238" s="15"/>
      <c r="QJM238" s="15"/>
      <c r="QJN238" s="15"/>
      <c r="QJO238" s="15"/>
      <c r="QJP238" s="15"/>
      <c r="QJQ238" s="15"/>
      <c r="QJR238" s="15"/>
      <c r="QJS238" s="15"/>
      <c r="QJT238" s="15"/>
      <c r="QJU238" s="15"/>
      <c r="QJV238" s="15"/>
      <c r="QJW238" s="15"/>
      <c r="QJX238" s="15"/>
      <c r="QJY238" s="15"/>
      <c r="QJZ238" s="15"/>
      <c r="QKA238" s="15"/>
      <c r="QKB238" s="15"/>
      <c r="QKC238" s="15"/>
      <c r="QKD238" s="15"/>
      <c r="QKE238" s="15"/>
      <c r="QKF238" s="15"/>
      <c r="QKG238" s="15"/>
      <c r="QKH238" s="15"/>
      <c r="QKI238" s="15"/>
      <c r="QKJ238" s="15"/>
      <c r="QKK238" s="15"/>
      <c r="QKL238" s="15"/>
      <c r="QKM238" s="15"/>
      <c r="QKN238" s="15"/>
      <c r="QKO238" s="15"/>
      <c r="QKP238" s="15"/>
      <c r="QKQ238" s="15"/>
      <c r="QKR238" s="15"/>
      <c r="QKS238" s="15"/>
      <c r="QKT238" s="15"/>
      <c r="QKU238" s="15"/>
      <c r="QKV238" s="15"/>
      <c r="QKW238" s="15"/>
      <c r="QKX238" s="15"/>
      <c r="QKY238" s="15"/>
      <c r="QKZ238" s="15"/>
      <c r="QLA238" s="15"/>
      <c r="QLB238" s="15"/>
      <c r="QLC238" s="15"/>
      <c r="QLD238" s="15"/>
      <c r="QLE238" s="15"/>
      <c r="QLF238" s="15"/>
      <c r="QLG238" s="15"/>
      <c r="QLH238" s="15"/>
      <c r="QLI238" s="15"/>
      <c r="QLJ238" s="15"/>
      <c r="QLK238" s="15"/>
      <c r="QLL238" s="15"/>
      <c r="QLM238" s="15"/>
      <c r="QLN238" s="15"/>
      <c r="QLO238" s="15"/>
      <c r="QLP238" s="15"/>
      <c r="QLQ238" s="15"/>
      <c r="QLR238" s="15"/>
      <c r="QLS238" s="15"/>
      <c r="QLT238" s="15"/>
      <c r="QLU238" s="15"/>
      <c r="QLV238" s="15"/>
      <c r="QLW238" s="15"/>
      <c r="QLX238" s="15"/>
      <c r="QLY238" s="15"/>
      <c r="QLZ238" s="15"/>
      <c r="QMA238" s="15"/>
      <c r="QMB238" s="15"/>
      <c r="QMC238" s="15"/>
      <c r="QMD238" s="15"/>
      <c r="QME238" s="15"/>
      <c r="QMF238" s="15"/>
      <c r="QMG238" s="15"/>
      <c r="QMH238" s="15"/>
      <c r="QMI238" s="15"/>
      <c r="QMJ238" s="15"/>
      <c r="QMK238" s="15"/>
      <c r="QML238" s="15"/>
      <c r="QMM238" s="15"/>
      <c r="QMN238" s="15"/>
      <c r="QMO238" s="15"/>
      <c r="QMP238" s="15"/>
      <c r="QMQ238" s="15"/>
      <c r="QMR238" s="15"/>
      <c r="QMS238" s="15"/>
      <c r="QMT238" s="15"/>
      <c r="QMU238" s="15"/>
      <c r="QMV238" s="15"/>
      <c r="QMW238" s="15"/>
      <c r="QMX238" s="15"/>
      <c r="QMY238" s="15"/>
      <c r="QMZ238" s="15"/>
      <c r="QNA238" s="15"/>
      <c r="QNB238" s="15"/>
      <c r="QNC238" s="15"/>
      <c r="QND238" s="15"/>
      <c r="QNE238" s="15"/>
      <c r="QNF238" s="15"/>
      <c r="QNG238" s="15"/>
      <c r="QNH238" s="15"/>
      <c r="QNI238" s="15"/>
      <c r="QNJ238" s="15"/>
      <c r="QNK238" s="15"/>
      <c r="QNL238" s="15"/>
      <c r="QNM238" s="15"/>
      <c r="QNN238" s="15"/>
      <c r="QNO238" s="15"/>
      <c r="QNP238" s="15"/>
      <c r="QNQ238" s="15"/>
      <c r="QNR238" s="15"/>
      <c r="QNS238" s="15"/>
      <c r="QNT238" s="15"/>
      <c r="QNU238" s="15"/>
      <c r="QNV238" s="15"/>
      <c r="QNW238" s="15"/>
      <c r="QNX238" s="15"/>
      <c r="QNY238" s="15"/>
      <c r="QNZ238" s="15"/>
      <c r="QOA238" s="15"/>
      <c r="QOB238" s="15"/>
      <c r="QOC238" s="15"/>
      <c r="QOD238" s="15"/>
      <c r="QOE238" s="15"/>
      <c r="QOF238" s="15"/>
      <c r="QOG238" s="15"/>
      <c r="QOH238" s="15"/>
      <c r="QOI238" s="15"/>
      <c r="QOJ238" s="15"/>
      <c r="QOK238" s="15"/>
      <c r="QOL238" s="15"/>
      <c r="QOM238" s="15"/>
      <c r="QON238" s="15"/>
      <c r="QOO238" s="15"/>
      <c r="QOP238" s="15"/>
      <c r="QOQ238" s="15"/>
      <c r="QOR238" s="15"/>
      <c r="QOS238" s="15"/>
      <c r="QOT238" s="15"/>
      <c r="QOU238" s="15"/>
      <c r="QOV238" s="15"/>
      <c r="QOW238" s="15"/>
      <c r="QOX238" s="15"/>
      <c r="QOY238" s="15"/>
      <c r="QOZ238" s="15"/>
      <c r="QPA238" s="15"/>
      <c r="QPB238" s="15"/>
      <c r="QPC238" s="15"/>
      <c r="QPD238" s="15"/>
      <c r="QPE238" s="15"/>
      <c r="QPF238" s="15"/>
      <c r="QPG238" s="15"/>
      <c r="QPH238" s="15"/>
      <c r="QPI238" s="15"/>
      <c r="QPJ238" s="15"/>
      <c r="QPK238" s="15"/>
      <c r="QPL238" s="15"/>
      <c r="QPM238" s="15"/>
      <c r="QPN238" s="15"/>
      <c r="QPO238" s="15"/>
      <c r="QPP238" s="15"/>
      <c r="QPQ238" s="15"/>
      <c r="QPR238" s="15"/>
      <c r="QPS238" s="15"/>
      <c r="QPT238" s="15"/>
      <c r="QPU238" s="15"/>
      <c r="QPV238" s="15"/>
      <c r="QPW238" s="15"/>
      <c r="QPX238" s="15"/>
      <c r="QPY238" s="15"/>
      <c r="QPZ238" s="15"/>
      <c r="QQA238" s="15"/>
      <c r="QQB238" s="15"/>
      <c r="QQC238" s="15"/>
      <c r="QQD238" s="15"/>
      <c r="QQE238" s="15"/>
      <c r="QQF238" s="15"/>
      <c r="QQG238" s="15"/>
      <c r="QQH238" s="15"/>
      <c r="QQI238" s="15"/>
      <c r="QQJ238" s="15"/>
      <c r="QQK238" s="15"/>
      <c r="QQL238" s="15"/>
      <c r="QQM238" s="15"/>
      <c r="QQN238" s="15"/>
      <c r="QQO238" s="15"/>
      <c r="QQP238" s="15"/>
      <c r="QQQ238" s="15"/>
      <c r="QQR238" s="15"/>
      <c r="QQS238" s="15"/>
      <c r="QQT238" s="15"/>
      <c r="QQU238" s="15"/>
      <c r="QQV238" s="15"/>
      <c r="QQW238" s="15"/>
      <c r="QQX238" s="15"/>
      <c r="QQY238" s="15"/>
      <c r="QQZ238" s="15"/>
      <c r="QRA238" s="15"/>
      <c r="QRB238" s="15"/>
      <c r="QRC238" s="15"/>
      <c r="QRD238" s="15"/>
      <c r="QRE238" s="15"/>
      <c r="QRF238" s="15"/>
      <c r="QRG238" s="15"/>
      <c r="QRH238" s="15"/>
      <c r="QRI238" s="15"/>
      <c r="QRJ238" s="15"/>
      <c r="QRK238" s="15"/>
      <c r="QRL238" s="15"/>
      <c r="QRM238" s="15"/>
      <c r="QRN238" s="15"/>
      <c r="QRO238" s="15"/>
      <c r="QRP238" s="15"/>
      <c r="QRQ238" s="15"/>
      <c r="QRR238" s="15"/>
      <c r="QRS238" s="15"/>
      <c r="QRT238" s="15"/>
      <c r="QRU238" s="15"/>
      <c r="QRV238" s="15"/>
      <c r="QRW238" s="15"/>
      <c r="QRX238" s="15"/>
      <c r="QRY238" s="15"/>
      <c r="QRZ238" s="15"/>
      <c r="QSA238" s="15"/>
      <c r="QSB238" s="15"/>
      <c r="QSC238" s="15"/>
      <c r="QSD238" s="15"/>
      <c r="QSE238" s="15"/>
      <c r="QSF238" s="15"/>
      <c r="QSG238" s="15"/>
      <c r="QSH238" s="15"/>
      <c r="QSI238" s="15"/>
      <c r="QSJ238" s="15"/>
      <c r="QSK238" s="15"/>
      <c r="QSL238" s="15"/>
      <c r="QSM238" s="15"/>
      <c r="QSN238" s="15"/>
      <c r="QSO238" s="15"/>
      <c r="QSP238" s="15"/>
      <c r="QSQ238" s="15"/>
      <c r="QSR238" s="15"/>
      <c r="QSS238" s="15"/>
      <c r="QST238" s="15"/>
      <c r="QSU238" s="15"/>
      <c r="QSV238" s="15"/>
      <c r="QSW238" s="15"/>
      <c r="QSX238" s="15"/>
      <c r="QSY238" s="15"/>
      <c r="QSZ238" s="15"/>
      <c r="QTA238" s="15"/>
      <c r="QTB238" s="15"/>
      <c r="QTC238" s="15"/>
      <c r="QTD238" s="15"/>
      <c r="QTE238" s="15"/>
      <c r="QTF238" s="15"/>
      <c r="QTG238" s="15"/>
      <c r="QTH238" s="15"/>
      <c r="QTI238" s="15"/>
      <c r="QTJ238" s="15"/>
      <c r="QTK238" s="15"/>
      <c r="QTL238" s="15"/>
      <c r="QTM238" s="15"/>
      <c r="QTN238" s="15"/>
      <c r="QTO238" s="15"/>
      <c r="QTP238" s="15"/>
      <c r="QTQ238" s="15"/>
      <c r="QTR238" s="15"/>
      <c r="QTS238" s="15"/>
      <c r="QTT238" s="15"/>
      <c r="QTU238" s="15"/>
      <c r="QTV238" s="15"/>
      <c r="QTW238" s="15"/>
      <c r="QTX238" s="15"/>
      <c r="QTY238" s="15"/>
      <c r="QTZ238" s="15"/>
      <c r="QUA238" s="15"/>
      <c r="QUB238" s="15"/>
      <c r="QUC238" s="15"/>
      <c r="QUD238" s="15"/>
      <c r="QUE238" s="15"/>
      <c r="QUF238" s="15"/>
      <c r="QUG238" s="15"/>
      <c r="QUH238" s="15"/>
      <c r="QUI238" s="15"/>
      <c r="QUJ238" s="15"/>
      <c r="QUK238" s="15"/>
      <c r="QUL238" s="15"/>
      <c r="QUM238" s="15"/>
      <c r="QUN238" s="15"/>
      <c r="QUO238" s="15"/>
      <c r="QUP238" s="15"/>
      <c r="QUQ238" s="15"/>
      <c r="QUR238" s="15"/>
      <c r="QUS238" s="15"/>
      <c r="QUT238" s="15"/>
      <c r="QUU238" s="15"/>
      <c r="QUV238" s="15"/>
      <c r="QUW238" s="15"/>
      <c r="QUX238" s="15"/>
      <c r="QUY238" s="15"/>
      <c r="QUZ238" s="15"/>
      <c r="QVA238" s="15"/>
      <c r="QVB238" s="15"/>
      <c r="QVC238" s="15"/>
      <c r="QVD238" s="15"/>
      <c r="QVE238" s="15"/>
      <c r="QVF238" s="15"/>
      <c r="QVG238" s="15"/>
      <c r="QVH238" s="15"/>
      <c r="QVI238" s="15"/>
      <c r="QVJ238" s="15"/>
      <c r="QVK238" s="15"/>
      <c r="QVL238" s="15"/>
      <c r="QVM238" s="15"/>
      <c r="QVN238" s="15"/>
      <c r="QVO238" s="15"/>
      <c r="QVP238" s="15"/>
      <c r="QVQ238" s="15"/>
      <c r="QVR238" s="15"/>
      <c r="QVS238" s="15"/>
      <c r="QVT238" s="15"/>
      <c r="QVU238" s="15"/>
      <c r="QVV238" s="15"/>
      <c r="QVW238" s="15"/>
      <c r="QVX238" s="15"/>
      <c r="QVY238" s="15"/>
      <c r="QVZ238" s="15"/>
      <c r="QWA238" s="15"/>
      <c r="QWB238" s="15"/>
      <c r="QWC238" s="15"/>
      <c r="QWD238" s="15"/>
      <c r="QWE238" s="15"/>
      <c r="QWF238" s="15"/>
      <c r="QWG238" s="15"/>
      <c r="QWH238" s="15"/>
      <c r="QWI238" s="15"/>
      <c r="QWJ238" s="15"/>
      <c r="QWK238" s="15"/>
      <c r="QWL238" s="15"/>
      <c r="QWM238" s="15"/>
      <c r="QWN238" s="15"/>
      <c r="QWO238" s="15"/>
      <c r="QWP238" s="15"/>
      <c r="QWQ238" s="15"/>
      <c r="QWR238" s="15"/>
      <c r="QWS238" s="15"/>
      <c r="QWT238" s="15"/>
      <c r="QWU238" s="15"/>
      <c r="QWV238" s="15"/>
      <c r="QWW238" s="15"/>
      <c r="QWX238" s="15"/>
      <c r="QWY238" s="15"/>
      <c r="QWZ238" s="15"/>
      <c r="QXA238" s="15"/>
      <c r="QXB238" s="15"/>
      <c r="QXC238" s="15"/>
      <c r="QXD238" s="15"/>
      <c r="QXE238" s="15"/>
      <c r="QXF238" s="15"/>
      <c r="QXG238" s="15"/>
      <c r="QXH238" s="15"/>
      <c r="QXI238" s="15"/>
      <c r="QXJ238" s="15"/>
      <c r="QXK238" s="15"/>
      <c r="QXL238" s="15"/>
      <c r="QXM238" s="15"/>
      <c r="QXN238" s="15"/>
      <c r="QXO238" s="15"/>
      <c r="QXP238" s="15"/>
      <c r="QXQ238" s="15"/>
      <c r="QXR238" s="15"/>
      <c r="QXS238" s="15"/>
      <c r="QXT238" s="15"/>
      <c r="QXU238" s="15"/>
      <c r="QXV238" s="15"/>
      <c r="QXW238" s="15"/>
      <c r="QXX238" s="15"/>
      <c r="QXY238" s="15"/>
      <c r="QXZ238" s="15"/>
      <c r="QYA238" s="15"/>
      <c r="QYB238" s="15"/>
      <c r="QYC238" s="15"/>
      <c r="QYD238" s="15"/>
      <c r="QYE238" s="15"/>
      <c r="QYF238" s="15"/>
      <c r="QYG238" s="15"/>
      <c r="QYH238" s="15"/>
      <c r="QYI238" s="15"/>
      <c r="QYJ238" s="15"/>
      <c r="QYK238" s="15"/>
      <c r="QYL238" s="15"/>
      <c r="QYM238" s="15"/>
      <c r="QYN238" s="15"/>
      <c r="QYO238" s="15"/>
      <c r="QYP238" s="15"/>
      <c r="QYQ238" s="15"/>
      <c r="QYR238" s="15"/>
      <c r="QYS238" s="15"/>
      <c r="QYT238" s="15"/>
      <c r="QYU238" s="15"/>
      <c r="QYV238" s="15"/>
      <c r="QYW238" s="15"/>
      <c r="QYX238" s="15"/>
      <c r="QYY238" s="15"/>
      <c r="QYZ238" s="15"/>
      <c r="QZA238" s="15"/>
      <c r="QZB238" s="15"/>
      <c r="QZC238" s="15"/>
      <c r="QZD238" s="15"/>
      <c r="QZE238" s="15"/>
      <c r="QZF238" s="15"/>
      <c r="QZG238" s="15"/>
      <c r="QZH238" s="15"/>
      <c r="QZI238" s="15"/>
      <c r="QZJ238" s="15"/>
      <c r="QZK238" s="15"/>
      <c r="QZL238" s="15"/>
      <c r="QZM238" s="15"/>
      <c r="QZN238" s="15"/>
      <c r="QZO238" s="15"/>
      <c r="QZP238" s="15"/>
      <c r="QZQ238" s="15"/>
      <c r="QZR238" s="15"/>
      <c r="QZS238" s="15"/>
      <c r="QZT238" s="15"/>
      <c r="QZU238" s="15"/>
      <c r="QZV238" s="15"/>
      <c r="QZW238" s="15"/>
      <c r="QZX238" s="15"/>
      <c r="QZY238" s="15"/>
      <c r="QZZ238" s="15"/>
      <c r="RAA238" s="15"/>
      <c r="RAB238" s="15"/>
      <c r="RAC238" s="15"/>
      <c r="RAD238" s="15"/>
      <c r="RAE238" s="15"/>
      <c r="RAF238" s="15"/>
      <c r="RAG238" s="15"/>
      <c r="RAH238" s="15"/>
      <c r="RAI238" s="15"/>
      <c r="RAJ238" s="15"/>
      <c r="RAK238" s="15"/>
      <c r="RAL238" s="15"/>
      <c r="RAM238" s="15"/>
      <c r="RAN238" s="15"/>
      <c r="RAO238" s="15"/>
      <c r="RAP238" s="15"/>
      <c r="RAQ238" s="15"/>
      <c r="RAR238" s="15"/>
      <c r="RAS238" s="15"/>
      <c r="RAT238" s="15"/>
      <c r="RAU238" s="15"/>
      <c r="RAV238" s="15"/>
      <c r="RAW238" s="15"/>
      <c r="RAX238" s="15"/>
      <c r="RAY238" s="15"/>
      <c r="RAZ238" s="15"/>
      <c r="RBA238" s="15"/>
      <c r="RBB238" s="15"/>
      <c r="RBC238" s="15"/>
      <c r="RBD238" s="15"/>
      <c r="RBE238" s="15"/>
      <c r="RBF238" s="15"/>
      <c r="RBG238" s="15"/>
      <c r="RBH238" s="15"/>
      <c r="RBI238" s="15"/>
      <c r="RBJ238" s="15"/>
      <c r="RBK238" s="15"/>
      <c r="RBL238" s="15"/>
      <c r="RBM238" s="15"/>
      <c r="RBN238" s="15"/>
      <c r="RBO238" s="15"/>
      <c r="RBP238" s="15"/>
      <c r="RBQ238" s="15"/>
      <c r="RBR238" s="15"/>
      <c r="RBS238" s="15"/>
      <c r="RBT238" s="15"/>
      <c r="RBU238" s="15"/>
      <c r="RBV238" s="15"/>
      <c r="RBW238" s="15"/>
      <c r="RBX238" s="15"/>
      <c r="RBY238" s="15"/>
      <c r="RBZ238" s="15"/>
      <c r="RCA238" s="15"/>
      <c r="RCB238" s="15"/>
      <c r="RCC238" s="15"/>
      <c r="RCD238" s="15"/>
      <c r="RCE238" s="15"/>
      <c r="RCF238" s="15"/>
      <c r="RCG238" s="15"/>
      <c r="RCH238" s="15"/>
      <c r="RCI238" s="15"/>
      <c r="RCJ238" s="15"/>
      <c r="RCK238" s="15"/>
      <c r="RCL238" s="15"/>
      <c r="RCM238" s="15"/>
      <c r="RCN238" s="15"/>
      <c r="RCO238" s="15"/>
      <c r="RCP238" s="15"/>
      <c r="RCQ238" s="15"/>
      <c r="RCR238" s="15"/>
      <c r="RCS238" s="15"/>
      <c r="RCT238" s="15"/>
      <c r="RCU238" s="15"/>
      <c r="RCV238" s="15"/>
      <c r="RCW238" s="15"/>
      <c r="RCX238" s="15"/>
      <c r="RCY238" s="15"/>
      <c r="RCZ238" s="15"/>
      <c r="RDA238" s="15"/>
      <c r="RDB238" s="15"/>
      <c r="RDC238" s="15"/>
      <c r="RDD238" s="15"/>
      <c r="RDE238" s="15"/>
      <c r="RDF238" s="15"/>
      <c r="RDG238" s="15"/>
      <c r="RDH238" s="15"/>
      <c r="RDI238" s="15"/>
      <c r="RDJ238" s="15"/>
      <c r="RDK238" s="15"/>
      <c r="RDL238" s="15"/>
      <c r="RDM238" s="15"/>
      <c r="RDN238" s="15"/>
      <c r="RDO238" s="15"/>
      <c r="RDP238" s="15"/>
      <c r="RDQ238" s="15"/>
      <c r="RDR238" s="15"/>
      <c r="RDS238" s="15"/>
      <c r="RDT238" s="15"/>
      <c r="RDU238" s="15"/>
      <c r="RDV238" s="15"/>
      <c r="RDW238" s="15"/>
      <c r="RDX238" s="15"/>
      <c r="RDY238" s="15"/>
      <c r="RDZ238" s="15"/>
      <c r="REA238" s="15"/>
      <c r="REB238" s="15"/>
      <c r="REC238" s="15"/>
      <c r="RED238" s="15"/>
      <c r="REE238" s="15"/>
      <c r="REF238" s="15"/>
      <c r="REG238" s="15"/>
      <c r="REH238" s="15"/>
      <c r="REI238" s="15"/>
      <c r="REJ238" s="15"/>
      <c r="REK238" s="15"/>
      <c r="REL238" s="15"/>
      <c r="REM238" s="15"/>
      <c r="REN238" s="15"/>
      <c r="REO238" s="15"/>
      <c r="REP238" s="15"/>
      <c r="REQ238" s="15"/>
      <c r="RER238" s="15"/>
      <c r="RES238" s="15"/>
      <c r="RET238" s="15"/>
      <c r="REU238" s="15"/>
      <c r="REV238" s="15"/>
      <c r="REW238" s="15"/>
      <c r="REX238" s="15"/>
      <c r="REY238" s="15"/>
      <c r="REZ238" s="15"/>
      <c r="RFA238" s="15"/>
      <c r="RFB238" s="15"/>
      <c r="RFC238" s="15"/>
      <c r="RFD238" s="15"/>
      <c r="RFE238" s="15"/>
      <c r="RFF238" s="15"/>
      <c r="RFG238" s="15"/>
      <c r="RFH238" s="15"/>
      <c r="RFI238" s="15"/>
      <c r="RFJ238" s="15"/>
      <c r="RFK238" s="15"/>
      <c r="RFL238" s="15"/>
      <c r="RFM238" s="15"/>
      <c r="RFN238" s="15"/>
      <c r="RFO238" s="15"/>
      <c r="RFP238" s="15"/>
      <c r="RFQ238" s="15"/>
      <c r="RFR238" s="15"/>
      <c r="RFS238" s="15"/>
      <c r="RFT238" s="15"/>
      <c r="RFU238" s="15"/>
      <c r="RFV238" s="15"/>
      <c r="RFW238" s="15"/>
      <c r="RFX238" s="15"/>
      <c r="RFY238" s="15"/>
      <c r="RFZ238" s="15"/>
      <c r="RGA238" s="15"/>
      <c r="RGB238" s="15"/>
      <c r="RGC238" s="15"/>
      <c r="RGD238" s="15"/>
      <c r="RGE238" s="15"/>
      <c r="RGF238" s="15"/>
      <c r="RGG238" s="15"/>
      <c r="RGH238" s="15"/>
      <c r="RGI238" s="15"/>
      <c r="RGJ238" s="15"/>
      <c r="RGK238" s="15"/>
      <c r="RGL238" s="15"/>
      <c r="RGM238" s="15"/>
      <c r="RGN238" s="15"/>
      <c r="RGO238" s="15"/>
      <c r="RGP238" s="15"/>
      <c r="RGQ238" s="15"/>
      <c r="RGR238" s="15"/>
      <c r="RGS238" s="15"/>
      <c r="RGT238" s="15"/>
      <c r="RGU238" s="15"/>
      <c r="RGV238" s="15"/>
      <c r="RGW238" s="15"/>
      <c r="RGX238" s="15"/>
      <c r="RGY238" s="15"/>
      <c r="RGZ238" s="15"/>
      <c r="RHA238" s="15"/>
      <c r="RHB238" s="15"/>
      <c r="RHC238" s="15"/>
      <c r="RHD238" s="15"/>
      <c r="RHE238" s="15"/>
      <c r="RHF238" s="15"/>
      <c r="RHG238" s="15"/>
      <c r="RHH238" s="15"/>
      <c r="RHI238" s="15"/>
      <c r="RHJ238" s="15"/>
      <c r="RHK238" s="15"/>
      <c r="RHL238" s="15"/>
      <c r="RHM238" s="15"/>
      <c r="RHN238" s="15"/>
      <c r="RHO238" s="15"/>
      <c r="RHP238" s="15"/>
      <c r="RHQ238" s="15"/>
      <c r="RHR238" s="15"/>
      <c r="RHS238" s="15"/>
      <c r="RHT238" s="15"/>
      <c r="RHU238" s="15"/>
      <c r="RHV238" s="15"/>
      <c r="RHW238" s="15"/>
      <c r="RHX238" s="15"/>
      <c r="RHY238" s="15"/>
      <c r="RHZ238" s="15"/>
      <c r="RIA238" s="15"/>
      <c r="RIB238" s="15"/>
      <c r="RIC238" s="15"/>
      <c r="RID238" s="15"/>
      <c r="RIE238" s="15"/>
      <c r="RIF238" s="15"/>
      <c r="RIG238" s="15"/>
      <c r="RIH238" s="15"/>
      <c r="RII238" s="15"/>
      <c r="RIJ238" s="15"/>
      <c r="RIK238" s="15"/>
      <c r="RIL238" s="15"/>
      <c r="RIM238" s="15"/>
      <c r="RIN238" s="15"/>
      <c r="RIO238" s="15"/>
      <c r="RIP238" s="15"/>
      <c r="RIQ238" s="15"/>
      <c r="RIR238" s="15"/>
      <c r="RIS238" s="15"/>
      <c r="RIT238" s="15"/>
      <c r="RIU238" s="15"/>
      <c r="RIV238" s="15"/>
      <c r="RIW238" s="15"/>
      <c r="RIX238" s="15"/>
      <c r="RIY238" s="15"/>
      <c r="RIZ238" s="15"/>
      <c r="RJA238" s="15"/>
      <c r="RJB238" s="15"/>
      <c r="RJC238" s="15"/>
      <c r="RJD238" s="15"/>
      <c r="RJE238" s="15"/>
      <c r="RJF238" s="15"/>
      <c r="RJG238" s="15"/>
      <c r="RJH238" s="15"/>
      <c r="RJI238" s="15"/>
      <c r="RJJ238" s="15"/>
      <c r="RJK238" s="15"/>
      <c r="RJL238" s="15"/>
      <c r="RJM238" s="15"/>
      <c r="RJN238" s="15"/>
      <c r="RJO238" s="15"/>
      <c r="RJP238" s="15"/>
      <c r="RJQ238" s="15"/>
      <c r="RJR238" s="15"/>
      <c r="RJS238" s="15"/>
      <c r="RJT238" s="15"/>
      <c r="RJU238" s="15"/>
      <c r="RJV238" s="15"/>
      <c r="RJW238" s="15"/>
      <c r="RJX238" s="15"/>
      <c r="RJY238" s="15"/>
      <c r="RJZ238" s="15"/>
      <c r="RKA238" s="15"/>
      <c r="RKB238" s="15"/>
      <c r="RKC238" s="15"/>
      <c r="RKD238" s="15"/>
      <c r="RKE238" s="15"/>
      <c r="RKF238" s="15"/>
      <c r="RKG238" s="15"/>
      <c r="RKH238" s="15"/>
      <c r="RKI238" s="15"/>
      <c r="RKJ238" s="15"/>
      <c r="RKK238" s="15"/>
      <c r="RKL238" s="15"/>
      <c r="RKM238" s="15"/>
      <c r="RKN238" s="15"/>
      <c r="RKO238" s="15"/>
      <c r="RKP238" s="15"/>
      <c r="RKQ238" s="15"/>
      <c r="RKR238" s="15"/>
      <c r="RKS238" s="15"/>
      <c r="RKT238" s="15"/>
      <c r="RKU238" s="15"/>
      <c r="RKV238" s="15"/>
      <c r="RKW238" s="15"/>
      <c r="RKX238" s="15"/>
      <c r="RKY238" s="15"/>
      <c r="RKZ238" s="15"/>
      <c r="RLA238" s="15"/>
      <c r="RLB238" s="15"/>
      <c r="RLC238" s="15"/>
      <c r="RLD238" s="15"/>
      <c r="RLE238" s="15"/>
      <c r="RLF238" s="15"/>
      <c r="RLG238" s="15"/>
      <c r="RLH238" s="15"/>
      <c r="RLI238" s="15"/>
      <c r="RLJ238" s="15"/>
      <c r="RLK238" s="15"/>
      <c r="RLL238" s="15"/>
      <c r="RLM238" s="15"/>
      <c r="RLN238" s="15"/>
      <c r="RLO238" s="15"/>
      <c r="RLP238" s="15"/>
      <c r="RLQ238" s="15"/>
      <c r="RLR238" s="15"/>
      <c r="RLS238" s="15"/>
      <c r="RLT238" s="15"/>
      <c r="RLU238" s="15"/>
      <c r="RLV238" s="15"/>
      <c r="RLW238" s="15"/>
      <c r="RLX238" s="15"/>
      <c r="RLY238" s="15"/>
      <c r="RLZ238" s="15"/>
      <c r="RMA238" s="15"/>
      <c r="RMB238" s="15"/>
      <c r="RMC238" s="15"/>
      <c r="RMD238" s="15"/>
      <c r="RME238" s="15"/>
      <c r="RMF238" s="15"/>
      <c r="RMG238" s="15"/>
      <c r="RMH238" s="15"/>
      <c r="RMI238" s="15"/>
      <c r="RMJ238" s="15"/>
      <c r="RMK238" s="15"/>
      <c r="RML238" s="15"/>
      <c r="RMM238" s="15"/>
      <c r="RMN238" s="15"/>
      <c r="RMO238" s="15"/>
      <c r="RMP238" s="15"/>
      <c r="RMQ238" s="15"/>
      <c r="RMR238" s="15"/>
      <c r="RMS238" s="15"/>
      <c r="RMT238" s="15"/>
      <c r="RMU238" s="15"/>
      <c r="RMV238" s="15"/>
      <c r="RMW238" s="15"/>
      <c r="RMX238" s="15"/>
      <c r="RMY238" s="15"/>
      <c r="RMZ238" s="15"/>
      <c r="RNA238" s="15"/>
      <c r="RNB238" s="15"/>
      <c r="RNC238" s="15"/>
      <c r="RND238" s="15"/>
      <c r="RNE238" s="15"/>
      <c r="RNF238" s="15"/>
      <c r="RNG238" s="15"/>
      <c r="RNH238" s="15"/>
      <c r="RNI238" s="15"/>
      <c r="RNJ238" s="15"/>
      <c r="RNK238" s="15"/>
      <c r="RNL238" s="15"/>
      <c r="RNM238" s="15"/>
      <c r="RNN238" s="15"/>
      <c r="RNO238" s="15"/>
      <c r="RNP238" s="15"/>
      <c r="RNQ238" s="15"/>
      <c r="RNR238" s="15"/>
      <c r="RNS238" s="15"/>
      <c r="RNT238" s="15"/>
      <c r="RNU238" s="15"/>
      <c r="RNV238" s="15"/>
      <c r="RNW238" s="15"/>
      <c r="RNX238" s="15"/>
      <c r="RNY238" s="15"/>
      <c r="RNZ238" s="15"/>
      <c r="ROA238" s="15"/>
      <c r="ROB238" s="15"/>
      <c r="ROC238" s="15"/>
      <c r="ROD238" s="15"/>
      <c r="ROE238" s="15"/>
      <c r="ROF238" s="15"/>
      <c r="ROG238" s="15"/>
      <c r="ROH238" s="15"/>
      <c r="ROI238" s="15"/>
      <c r="ROJ238" s="15"/>
      <c r="ROK238" s="15"/>
      <c r="ROL238" s="15"/>
      <c r="ROM238" s="15"/>
      <c r="RON238" s="15"/>
      <c r="ROO238" s="15"/>
      <c r="ROP238" s="15"/>
      <c r="ROQ238" s="15"/>
      <c r="ROR238" s="15"/>
      <c r="ROS238" s="15"/>
      <c r="ROT238" s="15"/>
      <c r="ROU238" s="15"/>
      <c r="ROV238" s="15"/>
      <c r="ROW238" s="15"/>
      <c r="ROX238" s="15"/>
      <c r="ROY238" s="15"/>
      <c r="ROZ238" s="15"/>
      <c r="RPA238" s="15"/>
      <c r="RPB238" s="15"/>
      <c r="RPC238" s="15"/>
      <c r="RPD238" s="15"/>
      <c r="RPE238" s="15"/>
      <c r="RPF238" s="15"/>
      <c r="RPG238" s="15"/>
      <c r="RPH238" s="15"/>
      <c r="RPI238" s="15"/>
      <c r="RPJ238" s="15"/>
      <c r="RPK238" s="15"/>
      <c r="RPL238" s="15"/>
      <c r="RPM238" s="15"/>
      <c r="RPN238" s="15"/>
      <c r="RPO238" s="15"/>
      <c r="RPP238" s="15"/>
      <c r="RPQ238" s="15"/>
      <c r="RPR238" s="15"/>
      <c r="RPS238" s="15"/>
      <c r="RPT238" s="15"/>
      <c r="RPU238" s="15"/>
      <c r="RPV238" s="15"/>
      <c r="RPW238" s="15"/>
      <c r="RPX238" s="15"/>
      <c r="RPY238" s="15"/>
      <c r="RPZ238" s="15"/>
      <c r="RQA238" s="15"/>
      <c r="RQB238" s="15"/>
      <c r="RQC238" s="15"/>
      <c r="RQD238" s="15"/>
      <c r="RQE238" s="15"/>
      <c r="RQF238" s="15"/>
      <c r="RQG238" s="15"/>
      <c r="RQH238" s="15"/>
      <c r="RQI238" s="15"/>
      <c r="RQJ238" s="15"/>
      <c r="RQK238" s="15"/>
      <c r="RQL238" s="15"/>
      <c r="RQM238" s="15"/>
      <c r="RQN238" s="15"/>
      <c r="RQO238" s="15"/>
      <c r="RQP238" s="15"/>
      <c r="RQQ238" s="15"/>
      <c r="RQR238" s="15"/>
      <c r="RQS238" s="15"/>
      <c r="RQT238" s="15"/>
      <c r="RQU238" s="15"/>
      <c r="RQV238" s="15"/>
      <c r="RQW238" s="15"/>
      <c r="RQX238" s="15"/>
      <c r="RQY238" s="15"/>
      <c r="RQZ238" s="15"/>
      <c r="RRA238" s="15"/>
      <c r="RRB238" s="15"/>
      <c r="RRC238" s="15"/>
      <c r="RRD238" s="15"/>
      <c r="RRE238" s="15"/>
      <c r="RRF238" s="15"/>
      <c r="RRG238" s="15"/>
      <c r="RRH238" s="15"/>
      <c r="RRI238" s="15"/>
      <c r="RRJ238" s="15"/>
      <c r="RRK238" s="15"/>
      <c r="RRL238" s="15"/>
      <c r="RRM238" s="15"/>
      <c r="RRN238" s="15"/>
      <c r="RRO238" s="15"/>
      <c r="RRP238" s="15"/>
      <c r="RRQ238" s="15"/>
      <c r="RRR238" s="15"/>
      <c r="RRS238" s="15"/>
      <c r="RRT238" s="15"/>
      <c r="RRU238" s="15"/>
      <c r="RRV238" s="15"/>
      <c r="RRW238" s="15"/>
      <c r="RRX238" s="15"/>
      <c r="RRY238" s="15"/>
      <c r="RRZ238" s="15"/>
      <c r="RSA238" s="15"/>
      <c r="RSB238" s="15"/>
      <c r="RSC238" s="15"/>
      <c r="RSD238" s="15"/>
      <c r="RSE238" s="15"/>
      <c r="RSF238" s="15"/>
      <c r="RSG238" s="15"/>
      <c r="RSH238" s="15"/>
      <c r="RSI238" s="15"/>
      <c r="RSJ238" s="15"/>
      <c r="RSK238" s="15"/>
      <c r="RSL238" s="15"/>
      <c r="RSM238" s="15"/>
      <c r="RSN238" s="15"/>
      <c r="RSO238" s="15"/>
      <c r="RSP238" s="15"/>
      <c r="RSQ238" s="15"/>
      <c r="RSR238" s="15"/>
      <c r="RSS238" s="15"/>
      <c r="RST238" s="15"/>
      <c r="RSU238" s="15"/>
      <c r="RSV238" s="15"/>
      <c r="RSW238" s="15"/>
      <c r="RSX238" s="15"/>
      <c r="RSY238" s="15"/>
      <c r="RSZ238" s="15"/>
      <c r="RTA238" s="15"/>
      <c r="RTB238" s="15"/>
      <c r="RTC238" s="15"/>
      <c r="RTD238" s="15"/>
      <c r="RTE238" s="15"/>
      <c r="RTF238" s="15"/>
      <c r="RTG238" s="15"/>
      <c r="RTH238" s="15"/>
      <c r="RTI238" s="15"/>
      <c r="RTJ238" s="15"/>
      <c r="RTK238" s="15"/>
      <c r="RTL238" s="15"/>
      <c r="RTM238" s="15"/>
      <c r="RTN238" s="15"/>
      <c r="RTO238" s="15"/>
      <c r="RTP238" s="15"/>
      <c r="RTQ238" s="15"/>
      <c r="RTR238" s="15"/>
      <c r="RTS238" s="15"/>
      <c r="RTT238" s="15"/>
      <c r="RTU238" s="15"/>
      <c r="RTV238" s="15"/>
      <c r="RTW238" s="15"/>
      <c r="RTX238" s="15"/>
      <c r="RTY238" s="15"/>
      <c r="RTZ238" s="15"/>
      <c r="RUA238" s="15"/>
      <c r="RUB238" s="15"/>
      <c r="RUC238" s="15"/>
      <c r="RUD238" s="15"/>
      <c r="RUE238" s="15"/>
      <c r="RUF238" s="15"/>
      <c r="RUG238" s="15"/>
      <c r="RUH238" s="15"/>
      <c r="RUI238" s="15"/>
      <c r="RUJ238" s="15"/>
      <c r="RUK238" s="15"/>
      <c r="RUL238" s="15"/>
      <c r="RUM238" s="15"/>
      <c r="RUN238" s="15"/>
      <c r="RUO238" s="15"/>
      <c r="RUP238" s="15"/>
      <c r="RUQ238" s="15"/>
      <c r="RUR238" s="15"/>
      <c r="RUS238" s="15"/>
      <c r="RUT238" s="15"/>
      <c r="RUU238" s="15"/>
      <c r="RUV238" s="15"/>
      <c r="RUW238" s="15"/>
      <c r="RUX238" s="15"/>
      <c r="RUY238" s="15"/>
      <c r="RUZ238" s="15"/>
      <c r="RVA238" s="15"/>
      <c r="RVB238" s="15"/>
      <c r="RVC238" s="15"/>
      <c r="RVD238" s="15"/>
      <c r="RVE238" s="15"/>
      <c r="RVF238" s="15"/>
      <c r="RVG238" s="15"/>
      <c r="RVH238" s="15"/>
      <c r="RVI238" s="15"/>
      <c r="RVJ238" s="15"/>
      <c r="RVK238" s="15"/>
      <c r="RVL238" s="15"/>
      <c r="RVM238" s="15"/>
      <c r="RVN238" s="15"/>
      <c r="RVO238" s="15"/>
      <c r="RVP238" s="15"/>
      <c r="RVQ238" s="15"/>
      <c r="RVR238" s="15"/>
      <c r="RVS238" s="15"/>
      <c r="RVT238" s="15"/>
      <c r="RVU238" s="15"/>
      <c r="RVV238" s="15"/>
      <c r="RVW238" s="15"/>
      <c r="RVX238" s="15"/>
      <c r="RVY238" s="15"/>
      <c r="RVZ238" s="15"/>
      <c r="RWA238" s="15"/>
      <c r="RWB238" s="15"/>
      <c r="RWC238" s="15"/>
      <c r="RWD238" s="15"/>
      <c r="RWE238" s="15"/>
      <c r="RWF238" s="15"/>
      <c r="RWG238" s="15"/>
      <c r="RWH238" s="15"/>
      <c r="RWI238" s="15"/>
      <c r="RWJ238" s="15"/>
      <c r="RWK238" s="15"/>
      <c r="RWL238" s="15"/>
      <c r="RWM238" s="15"/>
      <c r="RWN238" s="15"/>
      <c r="RWO238" s="15"/>
      <c r="RWP238" s="15"/>
      <c r="RWQ238" s="15"/>
      <c r="RWR238" s="15"/>
      <c r="RWS238" s="15"/>
      <c r="RWT238" s="15"/>
      <c r="RWU238" s="15"/>
      <c r="RWV238" s="15"/>
      <c r="RWW238" s="15"/>
      <c r="RWX238" s="15"/>
      <c r="RWY238" s="15"/>
      <c r="RWZ238" s="15"/>
      <c r="RXA238" s="15"/>
      <c r="RXB238" s="15"/>
      <c r="RXC238" s="15"/>
      <c r="RXD238" s="15"/>
      <c r="RXE238" s="15"/>
      <c r="RXF238" s="15"/>
      <c r="RXG238" s="15"/>
      <c r="RXH238" s="15"/>
      <c r="RXI238" s="15"/>
      <c r="RXJ238" s="15"/>
      <c r="RXK238" s="15"/>
      <c r="RXL238" s="15"/>
      <c r="RXM238" s="15"/>
      <c r="RXN238" s="15"/>
      <c r="RXO238" s="15"/>
      <c r="RXP238" s="15"/>
      <c r="RXQ238" s="15"/>
      <c r="RXR238" s="15"/>
      <c r="RXS238" s="15"/>
      <c r="RXT238" s="15"/>
      <c r="RXU238" s="15"/>
      <c r="RXV238" s="15"/>
      <c r="RXW238" s="15"/>
      <c r="RXX238" s="15"/>
      <c r="RXY238" s="15"/>
      <c r="RXZ238" s="15"/>
      <c r="RYA238" s="15"/>
      <c r="RYB238" s="15"/>
      <c r="RYC238" s="15"/>
      <c r="RYD238" s="15"/>
      <c r="RYE238" s="15"/>
      <c r="RYF238" s="15"/>
      <c r="RYG238" s="15"/>
      <c r="RYH238" s="15"/>
      <c r="RYI238" s="15"/>
      <c r="RYJ238" s="15"/>
      <c r="RYK238" s="15"/>
      <c r="RYL238" s="15"/>
      <c r="RYM238" s="15"/>
      <c r="RYN238" s="15"/>
      <c r="RYO238" s="15"/>
      <c r="RYP238" s="15"/>
      <c r="RYQ238" s="15"/>
      <c r="RYR238" s="15"/>
      <c r="RYS238" s="15"/>
      <c r="RYT238" s="15"/>
      <c r="RYU238" s="15"/>
      <c r="RYV238" s="15"/>
      <c r="RYW238" s="15"/>
      <c r="RYX238" s="15"/>
      <c r="RYY238" s="15"/>
      <c r="RYZ238" s="15"/>
      <c r="RZA238" s="15"/>
      <c r="RZB238" s="15"/>
      <c r="RZC238" s="15"/>
      <c r="RZD238" s="15"/>
      <c r="RZE238" s="15"/>
      <c r="RZF238" s="15"/>
      <c r="RZG238" s="15"/>
      <c r="RZH238" s="15"/>
      <c r="RZI238" s="15"/>
      <c r="RZJ238" s="15"/>
      <c r="RZK238" s="15"/>
      <c r="RZL238" s="15"/>
      <c r="RZM238" s="15"/>
      <c r="RZN238" s="15"/>
      <c r="RZO238" s="15"/>
      <c r="RZP238" s="15"/>
      <c r="RZQ238" s="15"/>
      <c r="RZR238" s="15"/>
      <c r="RZS238" s="15"/>
      <c r="RZT238" s="15"/>
      <c r="RZU238" s="15"/>
      <c r="RZV238" s="15"/>
      <c r="RZW238" s="15"/>
      <c r="RZX238" s="15"/>
      <c r="RZY238" s="15"/>
      <c r="RZZ238" s="15"/>
      <c r="SAA238" s="15"/>
      <c r="SAB238" s="15"/>
      <c r="SAC238" s="15"/>
      <c r="SAD238" s="15"/>
      <c r="SAE238" s="15"/>
      <c r="SAF238" s="15"/>
      <c r="SAG238" s="15"/>
      <c r="SAH238" s="15"/>
      <c r="SAI238" s="15"/>
      <c r="SAJ238" s="15"/>
      <c r="SAK238" s="15"/>
      <c r="SAL238" s="15"/>
      <c r="SAM238" s="15"/>
      <c r="SAN238" s="15"/>
      <c r="SAO238" s="15"/>
      <c r="SAP238" s="15"/>
      <c r="SAQ238" s="15"/>
      <c r="SAR238" s="15"/>
      <c r="SAS238" s="15"/>
      <c r="SAT238" s="15"/>
      <c r="SAU238" s="15"/>
      <c r="SAV238" s="15"/>
      <c r="SAW238" s="15"/>
      <c r="SAX238" s="15"/>
      <c r="SAY238" s="15"/>
      <c r="SAZ238" s="15"/>
      <c r="SBA238" s="15"/>
      <c r="SBB238" s="15"/>
      <c r="SBC238" s="15"/>
      <c r="SBD238" s="15"/>
      <c r="SBE238" s="15"/>
      <c r="SBF238" s="15"/>
      <c r="SBG238" s="15"/>
      <c r="SBH238" s="15"/>
      <c r="SBI238" s="15"/>
      <c r="SBJ238" s="15"/>
      <c r="SBK238" s="15"/>
      <c r="SBL238" s="15"/>
      <c r="SBM238" s="15"/>
      <c r="SBN238" s="15"/>
      <c r="SBO238" s="15"/>
      <c r="SBP238" s="15"/>
      <c r="SBQ238" s="15"/>
      <c r="SBR238" s="15"/>
      <c r="SBS238" s="15"/>
      <c r="SBT238" s="15"/>
      <c r="SBU238" s="15"/>
      <c r="SBV238" s="15"/>
      <c r="SBW238" s="15"/>
      <c r="SBX238" s="15"/>
      <c r="SBY238" s="15"/>
      <c r="SBZ238" s="15"/>
      <c r="SCA238" s="15"/>
      <c r="SCB238" s="15"/>
      <c r="SCC238" s="15"/>
      <c r="SCD238" s="15"/>
      <c r="SCE238" s="15"/>
      <c r="SCF238" s="15"/>
      <c r="SCG238" s="15"/>
      <c r="SCH238" s="15"/>
      <c r="SCI238" s="15"/>
      <c r="SCJ238" s="15"/>
      <c r="SCK238" s="15"/>
      <c r="SCL238" s="15"/>
      <c r="SCM238" s="15"/>
      <c r="SCN238" s="15"/>
      <c r="SCO238" s="15"/>
      <c r="SCP238" s="15"/>
      <c r="SCQ238" s="15"/>
      <c r="SCR238" s="15"/>
      <c r="SCS238" s="15"/>
      <c r="SCT238" s="15"/>
      <c r="SCU238" s="15"/>
      <c r="SCV238" s="15"/>
      <c r="SCW238" s="15"/>
      <c r="SCX238" s="15"/>
      <c r="SCY238" s="15"/>
      <c r="SCZ238" s="15"/>
      <c r="SDA238" s="15"/>
      <c r="SDB238" s="15"/>
      <c r="SDC238" s="15"/>
      <c r="SDD238" s="15"/>
      <c r="SDE238" s="15"/>
      <c r="SDF238" s="15"/>
      <c r="SDG238" s="15"/>
      <c r="SDH238" s="15"/>
      <c r="SDI238" s="15"/>
      <c r="SDJ238" s="15"/>
      <c r="SDK238" s="15"/>
      <c r="SDL238" s="15"/>
      <c r="SDM238" s="15"/>
      <c r="SDN238" s="15"/>
      <c r="SDO238" s="15"/>
      <c r="SDP238" s="15"/>
      <c r="SDQ238" s="15"/>
      <c r="SDR238" s="15"/>
      <c r="SDS238" s="15"/>
      <c r="SDT238" s="15"/>
      <c r="SDU238" s="15"/>
      <c r="SDV238" s="15"/>
      <c r="SDW238" s="15"/>
      <c r="SDX238" s="15"/>
      <c r="SDY238" s="15"/>
      <c r="SDZ238" s="15"/>
      <c r="SEA238" s="15"/>
      <c r="SEB238" s="15"/>
      <c r="SEC238" s="15"/>
      <c r="SED238" s="15"/>
      <c r="SEE238" s="15"/>
      <c r="SEF238" s="15"/>
      <c r="SEG238" s="15"/>
      <c r="SEH238" s="15"/>
      <c r="SEI238" s="15"/>
      <c r="SEJ238" s="15"/>
      <c r="SEK238" s="15"/>
      <c r="SEL238" s="15"/>
      <c r="SEM238" s="15"/>
      <c r="SEN238" s="15"/>
      <c r="SEO238" s="15"/>
      <c r="SEP238" s="15"/>
      <c r="SEQ238" s="15"/>
      <c r="SER238" s="15"/>
      <c r="SES238" s="15"/>
      <c r="SET238" s="15"/>
      <c r="SEU238" s="15"/>
      <c r="SEV238" s="15"/>
      <c r="SEW238" s="15"/>
      <c r="SEX238" s="15"/>
      <c r="SEY238" s="15"/>
      <c r="SEZ238" s="15"/>
      <c r="SFA238" s="15"/>
      <c r="SFB238" s="15"/>
      <c r="SFC238" s="15"/>
      <c r="SFD238" s="15"/>
      <c r="SFE238" s="15"/>
      <c r="SFF238" s="15"/>
      <c r="SFG238" s="15"/>
      <c r="SFH238" s="15"/>
      <c r="SFI238" s="15"/>
      <c r="SFJ238" s="15"/>
      <c r="SFK238" s="15"/>
      <c r="SFL238" s="15"/>
      <c r="SFM238" s="15"/>
      <c r="SFN238" s="15"/>
      <c r="SFO238" s="15"/>
      <c r="SFP238" s="15"/>
      <c r="SFQ238" s="15"/>
      <c r="SFR238" s="15"/>
      <c r="SFS238" s="15"/>
      <c r="SFT238" s="15"/>
      <c r="SFU238" s="15"/>
      <c r="SFV238" s="15"/>
      <c r="SFW238" s="15"/>
      <c r="SFX238" s="15"/>
      <c r="SFY238" s="15"/>
      <c r="SFZ238" s="15"/>
      <c r="SGA238" s="15"/>
      <c r="SGB238" s="15"/>
      <c r="SGC238" s="15"/>
      <c r="SGD238" s="15"/>
      <c r="SGE238" s="15"/>
      <c r="SGF238" s="15"/>
      <c r="SGG238" s="15"/>
      <c r="SGH238" s="15"/>
      <c r="SGI238" s="15"/>
      <c r="SGJ238" s="15"/>
      <c r="SGK238" s="15"/>
      <c r="SGL238" s="15"/>
      <c r="SGM238" s="15"/>
      <c r="SGN238" s="15"/>
      <c r="SGO238" s="15"/>
      <c r="SGP238" s="15"/>
      <c r="SGQ238" s="15"/>
      <c r="SGR238" s="15"/>
      <c r="SGS238" s="15"/>
      <c r="SGT238" s="15"/>
      <c r="SGU238" s="15"/>
      <c r="SGV238" s="15"/>
      <c r="SGW238" s="15"/>
      <c r="SGX238" s="15"/>
      <c r="SGY238" s="15"/>
      <c r="SGZ238" s="15"/>
      <c r="SHA238" s="15"/>
      <c r="SHB238" s="15"/>
      <c r="SHC238" s="15"/>
      <c r="SHD238" s="15"/>
      <c r="SHE238" s="15"/>
      <c r="SHF238" s="15"/>
      <c r="SHG238" s="15"/>
      <c r="SHH238" s="15"/>
      <c r="SHI238" s="15"/>
      <c r="SHJ238" s="15"/>
      <c r="SHK238" s="15"/>
      <c r="SHL238" s="15"/>
      <c r="SHM238" s="15"/>
      <c r="SHN238" s="15"/>
      <c r="SHO238" s="15"/>
      <c r="SHP238" s="15"/>
      <c r="SHQ238" s="15"/>
      <c r="SHR238" s="15"/>
      <c r="SHS238" s="15"/>
      <c r="SHT238" s="15"/>
      <c r="SHU238" s="15"/>
      <c r="SHV238" s="15"/>
      <c r="SHW238" s="15"/>
      <c r="SHX238" s="15"/>
      <c r="SHY238" s="15"/>
      <c r="SHZ238" s="15"/>
      <c r="SIA238" s="15"/>
      <c r="SIB238" s="15"/>
      <c r="SIC238" s="15"/>
      <c r="SID238" s="15"/>
      <c r="SIE238" s="15"/>
      <c r="SIF238" s="15"/>
      <c r="SIG238" s="15"/>
      <c r="SIH238" s="15"/>
      <c r="SII238" s="15"/>
      <c r="SIJ238" s="15"/>
      <c r="SIK238" s="15"/>
      <c r="SIL238" s="15"/>
      <c r="SIM238" s="15"/>
      <c r="SIN238" s="15"/>
      <c r="SIO238" s="15"/>
      <c r="SIP238" s="15"/>
      <c r="SIQ238" s="15"/>
      <c r="SIR238" s="15"/>
      <c r="SIS238" s="15"/>
      <c r="SIT238" s="15"/>
      <c r="SIU238" s="15"/>
      <c r="SIV238" s="15"/>
      <c r="SIW238" s="15"/>
      <c r="SIX238" s="15"/>
      <c r="SIY238" s="15"/>
      <c r="SIZ238" s="15"/>
      <c r="SJA238" s="15"/>
      <c r="SJB238" s="15"/>
      <c r="SJC238" s="15"/>
      <c r="SJD238" s="15"/>
      <c r="SJE238" s="15"/>
      <c r="SJF238" s="15"/>
      <c r="SJG238" s="15"/>
      <c r="SJH238" s="15"/>
      <c r="SJI238" s="15"/>
      <c r="SJJ238" s="15"/>
      <c r="SJK238" s="15"/>
      <c r="SJL238" s="15"/>
      <c r="SJM238" s="15"/>
      <c r="SJN238" s="15"/>
      <c r="SJO238" s="15"/>
      <c r="SJP238" s="15"/>
      <c r="SJQ238" s="15"/>
      <c r="SJR238" s="15"/>
      <c r="SJS238" s="15"/>
      <c r="SJT238" s="15"/>
      <c r="SJU238" s="15"/>
      <c r="SJV238" s="15"/>
      <c r="SJW238" s="15"/>
      <c r="SJX238" s="15"/>
      <c r="SJY238" s="15"/>
      <c r="SJZ238" s="15"/>
      <c r="SKA238" s="15"/>
      <c r="SKB238" s="15"/>
      <c r="SKC238" s="15"/>
      <c r="SKD238" s="15"/>
      <c r="SKE238" s="15"/>
      <c r="SKF238" s="15"/>
      <c r="SKG238" s="15"/>
      <c r="SKH238" s="15"/>
      <c r="SKI238" s="15"/>
      <c r="SKJ238" s="15"/>
      <c r="SKK238" s="15"/>
      <c r="SKL238" s="15"/>
      <c r="SKM238" s="15"/>
      <c r="SKN238" s="15"/>
      <c r="SKO238" s="15"/>
      <c r="SKP238" s="15"/>
      <c r="SKQ238" s="15"/>
      <c r="SKR238" s="15"/>
      <c r="SKS238" s="15"/>
      <c r="SKT238" s="15"/>
      <c r="SKU238" s="15"/>
      <c r="SKV238" s="15"/>
      <c r="SKW238" s="15"/>
      <c r="SKX238" s="15"/>
      <c r="SKY238" s="15"/>
      <c r="SKZ238" s="15"/>
      <c r="SLA238" s="15"/>
      <c r="SLB238" s="15"/>
      <c r="SLC238" s="15"/>
      <c r="SLD238" s="15"/>
      <c r="SLE238" s="15"/>
      <c r="SLF238" s="15"/>
      <c r="SLG238" s="15"/>
      <c r="SLH238" s="15"/>
      <c r="SLI238" s="15"/>
      <c r="SLJ238" s="15"/>
      <c r="SLK238" s="15"/>
      <c r="SLL238" s="15"/>
      <c r="SLM238" s="15"/>
      <c r="SLN238" s="15"/>
      <c r="SLO238" s="15"/>
      <c r="SLP238" s="15"/>
      <c r="SLQ238" s="15"/>
      <c r="SLR238" s="15"/>
      <c r="SLS238" s="15"/>
      <c r="SLT238" s="15"/>
      <c r="SLU238" s="15"/>
      <c r="SLV238" s="15"/>
      <c r="SLW238" s="15"/>
      <c r="SLX238" s="15"/>
      <c r="SLY238" s="15"/>
      <c r="SLZ238" s="15"/>
      <c r="SMA238" s="15"/>
      <c r="SMB238" s="15"/>
      <c r="SMC238" s="15"/>
      <c r="SMD238" s="15"/>
      <c r="SME238" s="15"/>
      <c r="SMF238" s="15"/>
      <c r="SMG238" s="15"/>
      <c r="SMH238" s="15"/>
      <c r="SMI238" s="15"/>
      <c r="SMJ238" s="15"/>
      <c r="SMK238" s="15"/>
      <c r="SML238" s="15"/>
      <c r="SMM238" s="15"/>
      <c r="SMN238" s="15"/>
      <c r="SMO238" s="15"/>
      <c r="SMP238" s="15"/>
      <c r="SMQ238" s="15"/>
      <c r="SMR238" s="15"/>
      <c r="SMS238" s="15"/>
      <c r="SMT238" s="15"/>
      <c r="SMU238" s="15"/>
      <c r="SMV238" s="15"/>
      <c r="SMW238" s="15"/>
      <c r="SMX238" s="15"/>
      <c r="SMY238" s="15"/>
      <c r="SMZ238" s="15"/>
      <c r="SNA238" s="15"/>
      <c r="SNB238" s="15"/>
      <c r="SNC238" s="15"/>
      <c r="SND238" s="15"/>
      <c r="SNE238" s="15"/>
      <c r="SNF238" s="15"/>
      <c r="SNG238" s="15"/>
      <c r="SNH238" s="15"/>
      <c r="SNI238" s="15"/>
      <c r="SNJ238" s="15"/>
      <c r="SNK238" s="15"/>
      <c r="SNL238" s="15"/>
      <c r="SNM238" s="15"/>
      <c r="SNN238" s="15"/>
      <c r="SNO238" s="15"/>
      <c r="SNP238" s="15"/>
      <c r="SNQ238" s="15"/>
      <c r="SNR238" s="15"/>
      <c r="SNS238" s="15"/>
      <c r="SNT238" s="15"/>
      <c r="SNU238" s="15"/>
      <c r="SNV238" s="15"/>
      <c r="SNW238" s="15"/>
      <c r="SNX238" s="15"/>
      <c r="SNY238" s="15"/>
      <c r="SNZ238" s="15"/>
      <c r="SOA238" s="15"/>
      <c r="SOB238" s="15"/>
      <c r="SOC238" s="15"/>
      <c r="SOD238" s="15"/>
      <c r="SOE238" s="15"/>
      <c r="SOF238" s="15"/>
      <c r="SOG238" s="15"/>
      <c r="SOH238" s="15"/>
      <c r="SOI238" s="15"/>
      <c r="SOJ238" s="15"/>
      <c r="SOK238" s="15"/>
      <c r="SOL238" s="15"/>
      <c r="SOM238" s="15"/>
      <c r="SON238" s="15"/>
      <c r="SOO238" s="15"/>
      <c r="SOP238" s="15"/>
      <c r="SOQ238" s="15"/>
      <c r="SOR238" s="15"/>
      <c r="SOS238" s="15"/>
      <c r="SOT238" s="15"/>
      <c r="SOU238" s="15"/>
      <c r="SOV238" s="15"/>
      <c r="SOW238" s="15"/>
      <c r="SOX238" s="15"/>
      <c r="SOY238" s="15"/>
      <c r="SOZ238" s="15"/>
      <c r="SPA238" s="15"/>
      <c r="SPB238" s="15"/>
      <c r="SPC238" s="15"/>
      <c r="SPD238" s="15"/>
      <c r="SPE238" s="15"/>
      <c r="SPF238" s="15"/>
      <c r="SPG238" s="15"/>
      <c r="SPH238" s="15"/>
      <c r="SPI238" s="15"/>
      <c r="SPJ238" s="15"/>
      <c r="SPK238" s="15"/>
      <c r="SPL238" s="15"/>
      <c r="SPM238" s="15"/>
      <c r="SPN238" s="15"/>
      <c r="SPO238" s="15"/>
      <c r="SPP238" s="15"/>
      <c r="SPQ238" s="15"/>
      <c r="SPR238" s="15"/>
      <c r="SPS238" s="15"/>
      <c r="SPT238" s="15"/>
      <c r="SPU238" s="15"/>
      <c r="SPV238" s="15"/>
      <c r="SPW238" s="15"/>
      <c r="SPX238" s="15"/>
      <c r="SPY238" s="15"/>
      <c r="SPZ238" s="15"/>
      <c r="SQA238" s="15"/>
      <c r="SQB238" s="15"/>
      <c r="SQC238" s="15"/>
      <c r="SQD238" s="15"/>
      <c r="SQE238" s="15"/>
      <c r="SQF238" s="15"/>
      <c r="SQG238" s="15"/>
      <c r="SQH238" s="15"/>
      <c r="SQI238" s="15"/>
      <c r="SQJ238" s="15"/>
      <c r="SQK238" s="15"/>
      <c r="SQL238" s="15"/>
      <c r="SQM238" s="15"/>
      <c r="SQN238" s="15"/>
      <c r="SQO238" s="15"/>
      <c r="SQP238" s="15"/>
      <c r="SQQ238" s="15"/>
      <c r="SQR238" s="15"/>
      <c r="SQS238" s="15"/>
      <c r="SQT238" s="15"/>
      <c r="SQU238" s="15"/>
      <c r="SQV238" s="15"/>
      <c r="SQW238" s="15"/>
      <c r="SQX238" s="15"/>
      <c r="SQY238" s="15"/>
      <c r="SQZ238" s="15"/>
      <c r="SRA238" s="15"/>
      <c r="SRB238" s="15"/>
      <c r="SRC238" s="15"/>
      <c r="SRD238" s="15"/>
      <c r="SRE238" s="15"/>
      <c r="SRF238" s="15"/>
      <c r="SRG238" s="15"/>
      <c r="SRH238" s="15"/>
      <c r="SRI238" s="15"/>
      <c r="SRJ238" s="15"/>
      <c r="SRK238" s="15"/>
      <c r="SRL238" s="15"/>
      <c r="SRM238" s="15"/>
      <c r="SRN238" s="15"/>
      <c r="SRO238" s="15"/>
      <c r="SRP238" s="15"/>
      <c r="SRQ238" s="15"/>
      <c r="SRR238" s="15"/>
      <c r="SRS238" s="15"/>
      <c r="SRT238" s="15"/>
      <c r="SRU238" s="15"/>
      <c r="SRV238" s="15"/>
      <c r="SRW238" s="15"/>
      <c r="SRX238" s="15"/>
      <c r="SRY238" s="15"/>
      <c r="SRZ238" s="15"/>
      <c r="SSA238" s="15"/>
      <c r="SSB238" s="15"/>
      <c r="SSC238" s="15"/>
      <c r="SSD238" s="15"/>
      <c r="SSE238" s="15"/>
      <c r="SSF238" s="15"/>
      <c r="SSG238" s="15"/>
      <c r="SSH238" s="15"/>
      <c r="SSI238" s="15"/>
      <c r="SSJ238" s="15"/>
      <c r="SSK238" s="15"/>
      <c r="SSL238" s="15"/>
      <c r="SSM238" s="15"/>
      <c r="SSN238" s="15"/>
      <c r="SSO238" s="15"/>
      <c r="SSP238" s="15"/>
      <c r="SSQ238" s="15"/>
      <c r="SSR238" s="15"/>
      <c r="SSS238" s="15"/>
      <c r="SST238" s="15"/>
      <c r="SSU238" s="15"/>
      <c r="SSV238" s="15"/>
      <c r="SSW238" s="15"/>
      <c r="SSX238" s="15"/>
      <c r="SSY238" s="15"/>
      <c r="SSZ238" s="15"/>
      <c r="STA238" s="15"/>
      <c r="STB238" s="15"/>
      <c r="STC238" s="15"/>
      <c r="STD238" s="15"/>
      <c r="STE238" s="15"/>
      <c r="STF238" s="15"/>
      <c r="STG238" s="15"/>
      <c r="STH238" s="15"/>
      <c r="STI238" s="15"/>
      <c r="STJ238" s="15"/>
      <c r="STK238" s="15"/>
      <c r="STL238" s="15"/>
      <c r="STM238" s="15"/>
      <c r="STN238" s="15"/>
      <c r="STO238" s="15"/>
      <c r="STP238" s="15"/>
      <c r="STQ238" s="15"/>
      <c r="STR238" s="15"/>
      <c r="STS238" s="15"/>
      <c r="STT238" s="15"/>
      <c r="STU238" s="15"/>
      <c r="STV238" s="15"/>
      <c r="STW238" s="15"/>
      <c r="STX238" s="15"/>
      <c r="STY238" s="15"/>
      <c r="STZ238" s="15"/>
      <c r="SUA238" s="15"/>
      <c r="SUB238" s="15"/>
      <c r="SUC238" s="15"/>
      <c r="SUD238" s="15"/>
      <c r="SUE238" s="15"/>
      <c r="SUF238" s="15"/>
      <c r="SUG238" s="15"/>
      <c r="SUH238" s="15"/>
      <c r="SUI238" s="15"/>
      <c r="SUJ238" s="15"/>
      <c r="SUK238" s="15"/>
      <c r="SUL238" s="15"/>
      <c r="SUM238" s="15"/>
      <c r="SUN238" s="15"/>
      <c r="SUO238" s="15"/>
      <c r="SUP238" s="15"/>
      <c r="SUQ238" s="15"/>
      <c r="SUR238" s="15"/>
      <c r="SUS238" s="15"/>
      <c r="SUT238" s="15"/>
      <c r="SUU238" s="15"/>
      <c r="SUV238" s="15"/>
      <c r="SUW238" s="15"/>
      <c r="SUX238" s="15"/>
      <c r="SUY238" s="15"/>
      <c r="SUZ238" s="15"/>
      <c r="SVA238" s="15"/>
      <c r="SVB238" s="15"/>
      <c r="SVC238" s="15"/>
      <c r="SVD238" s="15"/>
      <c r="SVE238" s="15"/>
      <c r="SVF238" s="15"/>
      <c r="SVG238" s="15"/>
      <c r="SVH238" s="15"/>
      <c r="SVI238" s="15"/>
      <c r="SVJ238" s="15"/>
      <c r="SVK238" s="15"/>
      <c r="SVL238" s="15"/>
      <c r="SVM238" s="15"/>
      <c r="SVN238" s="15"/>
      <c r="SVO238" s="15"/>
      <c r="SVP238" s="15"/>
      <c r="SVQ238" s="15"/>
      <c r="SVR238" s="15"/>
      <c r="SVS238" s="15"/>
      <c r="SVT238" s="15"/>
      <c r="SVU238" s="15"/>
      <c r="SVV238" s="15"/>
      <c r="SVW238" s="15"/>
      <c r="SVX238" s="15"/>
      <c r="SVY238" s="15"/>
      <c r="SVZ238" s="15"/>
      <c r="SWA238" s="15"/>
      <c r="SWB238" s="15"/>
      <c r="SWC238" s="15"/>
      <c r="SWD238" s="15"/>
      <c r="SWE238" s="15"/>
      <c r="SWF238" s="15"/>
      <c r="SWG238" s="15"/>
      <c r="SWH238" s="15"/>
      <c r="SWI238" s="15"/>
      <c r="SWJ238" s="15"/>
      <c r="SWK238" s="15"/>
      <c r="SWL238" s="15"/>
      <c r="SWM238" s="15"/>
      <c r="SWN238" s="15"/>
      <c r="SWO238" s="15"/>
      <c r="SWP238" s="15"/>
      <c r="SWQ238" s="15"/>
      <c r="SWR238" s="15"/>
      <c r="SWS238" s="15"/>
      <c r="SWT238" s="15"/>
      <c r="SWU238" s="15"/>
      <c r="SWV238" s="15"/>
      <c r="SWW238" s="15"/>
      <c r="SWX238" s="15"/>
      <c r="SWY238" s="15"/>
      <c r="SWZ238" s="15"/>
      <c r="SXA238" s="15"/>
      <c r="SXB238" s="15"/>
      <c r="SXC238" s="15"/>
      <c r="SXD238" s="15"/>
      <c r="SXE238" s="15"/>
      <c r="SXF238" s="15"/>
      <c r="SXG238" s="15"/>
      <c r="SXH238" s="15"/>
      <c r="SXI238" s="15"/>
      <c r="SXJ238" s="15"/>
      <c r="SXK238" s="15"/>
      <c r="SXL238" s="15"/>
      <c r="SXM238" s="15"/>
      <c r="SXN238" s="15"/>
      <c r="SXO238" s="15"/>
      <c r="SXP238" s="15"/>
      <c r="SXQ238" s="15"/>
      <c r="SXR238" s="15"/>
      <c r="SXS238" s="15"/>
      <c r="SXT238" s="15"/>
      <c r="SXU238" s="15"/>
      <c r="SXV238" s="15"/>
      <c r="SXW238" s="15"/>
      <c r="SXX238" s="15"/>
      <c r="SXY238" s="15"/>
      <c r="SXZ238" s="15"/>
      <c r="SYA238" s="15"/>
      <c r="SYB238" s="15"/>
      <c r="SYC238" s="15"/>
      <c r="SYD238" s="15"/>
      <c r="SYE238" s="15"/>
      <c r="SYF238" s="15"/>
      <c r="SYG238" s="15"/>
      <c r="SYH238" s="15"/>
      <c r="SYI238" s="15"/>
      <c r="SYJ238" s="15"/>
      <c r="SYK238" s="15"/>
      <c r="SYL238" s="15"/>
      <c r="SYM238" s="15"/>
      <c r="SYN238" s="15"/>
      <c r="SYO238" s="15"/>
      <c r="SYP238" s="15"/>
      <c r="SYQ238" s="15"/>
      <c r="SYR238" s="15"/>
      <c r="SYS238" s="15"/>
      <c r="SYT238" s="15"/>
      <c r="SYU238" s="15"/>
      <c r="SYV238" s="15"/>
      <c r="SYW238" s="15"/>
      <c r="SYX238" s="15"/>
      <c r="SYY238" s="15"/>
      <c r="SYZ238" s="15"/>
      <c r="SZA238" s="15"/>
      <c r="SZB238" s="15"/>
      <c r="SZC238" s="15"/>
      <c r="SZD238" s="15"/>
      <c r="SZE238" s="15"/>
      <c r="SZF238" s="15"/>
      <c r="SZG238" s="15"/>
      <c r="SZH238" s="15"/>
      <c r="SZI238" s="15"/>
      <c r="SZJ238" s="15"/>
      <c r="SZK238" s="15"/>
      <c r="SZL238" s="15"/>
      <c r="SZM238" s="15"/>
      <c r="SZN238" s="15"/>
      <c r="SZO238" s="15"/>
      <c r="SZP238" s="15"/>
      <c r="SZQ238" s="15"/>
      <c r="SZR238" s="15"/>
      <c r="SZS238" s="15"/>
      <c r="SZT238" s="15"/>
      <c r="SZU238" s="15"/>
      <c r="SZV238" s="15"/>
      <c r="SZW238" s="15"/>
      <c r="SZX238" s="15"/>
      <c r="SZY238" s="15"/>
      <c r="SZZ238" s="15"/>
      <c r="TAA238" s="15"/>
      <c r="TAB238" s="15"/>
      <c r="TAC238" s="15"/>
      <c r="TAD238" s="15"/>
      <c r="TAE238" s="15"/>
      <c r="TAF238" s="15"/>
      <c r="TAG238" s="15"/>
      <c r="TAH238" s="15"/>
      <c r="TAI238" s="15"/>
      <c r="TAJ238" s="15"/>
      <c r="TAK238" s="15"/>
      <c r="TAL238" s="15"/>
      <c r="TAM238" s="15"/>
      <c r="TAN238" s="15"/>
      <c r="TAO238" s="15"/>
      <c r="TAP238" s="15"/>
      <c r="TAQ238" s="15"/>
      <c r="TAR238" s="15"/>
      <c r="TAS238" s="15"/>
      <c r="TAT238" s="15"/>
      <c r="TAU238" s="15"/>
      <c r="TAV238" s="15"/>
      <c r="TAW238" s="15"/>
      <c r="TAX238" s="15"/>
      <c r="TAY238" s="15"/>
      <c r="TAZ238" s="15"/>
      <c r="TBA238" s="15"/>
      <c r="TBB238" s="15"/>
      <c r="TBC238" s="15"/>
      <c r="TBD238" s="15"/>
      <c r="TBE238" s="15"/>
      <c r="TBF238" s="15"/>
      <c r="TBG238" s="15"/>
      <c r="TBH238" s="15"/>
      <c r="TBI238" s="15"/>
      <c r="TBJ238" s="15"/>
      <c r="TBK238" s="15"/>
      <c r="TBL238" s="15"/>
      <c r="TBM238" s="15"/>
      <c r="TBN238" s="15"/>
      <c r="TBO238" s="15"/>
      <c r="TBP238" s="15"/>
      <c r="TBQ238" s="15"/>
      <c r="TBR238" s="15"/>
      <c r="TBS238" s="15"/>
      <c r="TBT238" s="15"/>
      <c r="TBU238" s="15"/>
      <c r="TBV238" s="15"/>
      <c r="TBW238" s="15"/>
      <c r="TBX238" s="15"/>
      <c r="TBY238" s="15"/>
      <c r="TBZ238" s="15"/>
      <c r="TCA238" s="15"/>
      <c r="TCB238" s="15"/>
      <c r="TCC238" s="15"/>
      <c r="TCD238" s="15"/>
      <c r="TCE238" s="15"/>
      <c r="TCF238" s="15"/>
      <c r="TCG238" s="15"/>
      <c r="TCH238" s="15"/>
      <c r="TCI238" s="15"/>
      <c r="TCJ238" s="15"/>
      <c r="TCK238" s="15"/>
      <c r="TCL238" s="15"/>
      <c r="TCM238" s="15"/>
      <c r="TCN238" s="15"/>
      <c r="TCO238" s="15"/>
      <c r="TCP238" s="15"/>
      <c r="TCQ238" s="15"/>
      <c r="TCR238" s="15"/>
      <c r="TCS238" s="15"/>
      <c r="TCT238" s="15"/>
      <c r="TCU238" s="15"/>
      <c r="TCV238" s="15"/>
      <c r="TCW238" s="15"/>
      <c r="TCX238" s="15"/>
      <c r="TCY238" s="15"/>
      <c r="TCZ238" s="15"/>
      <c r="TDA238" s="15"/>
      <c r="TDB238" s="15"/>
      <c r="TDC238" s="15"/>
      <c r="TDD238" s="15"/>
      <c r="TDE238" s="15"/>
      <c r="TDF238" s="15"/>
      <c r="TDG238" s="15"/>
      <c r="TDH238" s="15"/>
      <c r="TDI238" s="15"/>
      <c r="TDJ238" s="15"/>
      <c r="TDK238" s="15"/>
      <c r="TDL238" s="15"/>
      <c r="TDM238" s="15"/>
      <c r="TDN238" s="15"/>
      <c r="TDO238" s="15"/>
      <c r="TDP238" s="15"/>
      <c r="TDQ238" s="15"/>
      <c r="TDR238" s="15"/>
      <c r="TDS238" s="15"/>
      <c r="TDT238" s="15"/>
      <c r="TDU238" s="15"/>
      <c r="TDV238" s="15"/>
      <c r="TDW238" s="15"/>
      <c r="TDX238" s="15"/>
      <c r="TDY238" s="15"/>
      <c r="TDZ238" s="15"/>
      <c r="TEA238" s="15"/>
      <c r="TEB238" s="15"/>
      <c r="TEC238" s="15"/>
      <c r="TED238" s="15"/>
      <c r="TEE238" s="15"/>
      <c r="TEF238" s="15"/>
      <c r="TEG238" s="15"/>
      <c r="TEH238" s="15"/>
      <c r="TEI238" s="15"/>
      <c r="TEJ238" s="15"/>
      <c r="TEK238" s="15"/>
      <c r="TEL238" s="15"/>
      <c r="TEM238" s="15"/>
      <c r="TEN238" s="15"/>
      <c r="TEO238" s="15"/>
      <c r="TEP238" s="15"/>
      <c r="TEQ238" s="15"/>
      <c r="TER238" s="15"/>
      <c r="TES238" s="15"/>
      <c r="TET238" s="15"/>
      <c r="TEU238" s="15"/>
      <c r="TEV238" s="15"/>
      <c r="TEW238" s="15"/>
      <c r="TEX238" s="15"/>
      <c r="TEY238" s="15"/>
      <c r="TEZ238" s="15"/>
      <c r="TFA238" s="15"/>
      <c r="TFB238" s="15"/>
      <c r="TFC238" s="15"/>
      <c r="TFD238" s="15"/>
      <c r="TFE238" s="15"/>
      <c r="TFF238" s="15"/>
      <c r="TFG238" s="15"/>
      <c r="TFH238" s="15"/>
      <c r="TFI238" s="15"/>
      <c r="TFJ238" s="15"/>
      <c r="TFK238" s="15"/>
      <c r="TFL238" s="15"/>
      <c r="TFM238" s="15"/>
      <c r="TFN238" s="15"/>
      <c r="TFO238" s="15"/>
      <c r="TFP238" s="15"/>
      <c r="TFQ238" s="15"/>
      <c r="TFR238" s="15"/>
      <c r="TFS238" s="15"/>
      <c r="TFT238" s="15"/>
      <c r="TFU238" s="15"/>
      <c r="TFV238" s="15"/>
      <c r="TFW238" s="15"/>
      <c r="TFX238" s="15"/>
      <c r="TFY238" s="15"/>
      <c r="TFZ238" s="15"/>
      <c r="TGA238" s="15"/>
      <c r="TGB238" s="15"/>
      <c r="TGC238" s="15"/>
      <c r="TGD238" s="15"/>
      <c r="TGE238" s="15"/>
      <c r="TGF238" s="15"/>
      <c r="TGG238" s="15"/>
      <c r="TGH238" s="15"/>
      <c r="TGI238" s="15"/>
      <c r="TGJ238" s="15"/>
      <c r="TGK238" s="15"/>
      <c r="TGL238" s="15"/>
      <c r="TGM238" s="15"/>
      <c r="TGN238" s="15"/>
      <c r="TGO238" s="15"/>
      <c r="TGP238" s="15"/>
      <c r="TGQ238" s="15"/>
      <c r="TGR238" s="15"/>
      <c r="TGS238" s="15"/>
      <c r="TGT238" s="15"/>
      <c r="TGU238" s="15"/>
      <c r="TGV238" s="15"/>
      <c r="TGW238" s="15"/>
      <c r="TGX238" s="15"/>
      <c r="TGY238" s="15"/>
      <c r="TGZ238" s="15"/>
      <c r="THA238" s="15"/>
      <c r="THB238" s="15"/>
      <c r="THC238" s="15"/>
      <c r="THD238" s="15"/>
      <c r="THE238" s="15"/>
      <c r="THF238" s="15"/>
      <c r="THG238" s="15"/>
      <c r="THH238" s="15"/>
      <c r="THI238" s="15"/>
      <c r="THJ238" s="15"/>
      <c r="THK238" s="15"/>
      <c r="THL238" s="15"/>
      <c r="THM238" s="15"/>
      <c r="THN238" s="15"/>
      <c r="THO238" s="15"/>
      <c r="THP238" s="15"/>
      <c r="THQ238" s="15"/>
      <c r="THR238" s="15"/>
      <c r="THS238" s="15"/>
      <c r="THT238" s="15"/>
      <c r="THU238" s="15"/>
      <c r="THV238" s="15"/>
      <c r="THW238" s="15"/>
      <c r="THX238" s="15"/>
      <c r="THY238" s="15"/>
      <c r="THZ238" s="15"/>
      <c r="TIA238" s="15"/>
      <c r="TIB238" s="15"/>
      <c r="TIC238" s="15"/>
      <c r="TID238" s="15"/>
      <c r="TIE238" s="15"/>
      <c r="TIF238" s="15"/>
      <c r="TIG238" s="15"/>
      <c r="TIH238" s="15"/>
      <c r="TII238" s="15"/>
      <c r="TIJ238" s="15"/>
      <c r="TIK238" s="15"/>
      <c r="TIL238" s="15"/>
      <c r="TIM238" s="15"/>
      <c r="TIN238" s="15"/>
      <c r="TIO238" s="15"/>
      <c r="TIP238" s="15"/>
      <c r="TIQ238" s="15"/>
      <c r="TIR238" s="15"/>
      <c r="TIS238" s="15"/>
      <c r="TIT238" s="15"/>
      <c r="TIU238" s="15"/>
      <c r="TIV238" s="15"/>
      <c r="TIW238" s="15"/>
      <c r="TIX238" s="15"/>
      <c r="TIY238" s="15"/>
      <c r="TIZ238" s="15"/>
      <c r="TJA238" s="15"/>
      <c r="TJB238" s="15"/>
      <c r="TJC238" s="15"/>
      <c r="TJD238" s="15"/>
      <c r="TJE238" s="15"/>
      <c r="TJF238" s="15"/>
      <c r="TJG238" s="15"/>
      <c r="TJH238" s="15"/>
      <c r="TJI238" s="15"/>
      <c r="TJJ238" s="15"/>
      <c r="TJK238" s="15"/>
      <c r="TJL238" s="15"/>
      <c r="TJM238" s="15"/>
      <c r="TJN238" s="15"/>
      <c r="TJO238" s="15"/>
      <c r="TJP238" s="15"/>
      <c r="TJQ238" s="15"/>
      <c r="TJR238" s="15"/>
      <c r="TJS238" s="15"/>
      <c r="TJT238" s="15"/>
      <c r="TJU238" s="15"/>
      <c r="TJV238" s="15"/>
      <c r="TJW238" s="15"/>
      <c r="TJX238" s="15"/>
      <c r="TJY238" s="15"/>
      <c r="TJZ238" s="15"/>
      <c r="TKA238" s="15"/>
      <c r="TKB238" s="15"/>
      <c r="TKC238" s="15"/>
      <c r="TKD238" s="15"/>
      <c r="TKE238" s="15"/>
      <c r="TKF238" s="15"/>
      <c r="TKG238" s="15"/>
      <c r="TKH238" s="15"/>
      <c r="TKI238" s="15"/>
      <c r="TKJ238" s="15"/>
      <c r="TKK238" s="15"/>
      <c r="TKL238" s="15"/>
      <c r="TKM238" s="15"/>
      <c r="TKN238" s="15"/>
      <c r="TKO238" s="15"/>
      <c r="TKP238" s="15"/>
      <c r="TKQ238" s="15"/>
      <c r="TKR238" s="15"/>
      <c r="TKS238" s="15"/>
      <c r="TKT238" s="15"/>
      <c r="TKU238" s="15"/>
      <c r="TKV238" s="15"/>
      <c r="TKW238" s="15"/>
      <c r="TKX238" s="15"/>
      <c r="TKY238" s="15"/>
      <c r="TKZ238" s="15"/>
      <c r="TLA238" s="15"/>
      <c r="TLB238" s="15"/>
      <c r="TLC238" s="15"/>
      <c r="TLD238" s="15"/>
      <c r="TLE238" s="15"/>
      <c r="TLF238" s="15"/>
      <c r="TLG238" s="15"/>
      <c r="TLH238" s="15"/>
      <c r="TLI238" s="15"/>
      <c r="TLJ238" s="15"/>
      <c r="TLK238" s="15"/>
      <c r="TLL238" s="15"/>
      <c r="TLM238" s="15"/>
      <c r="TLN238" s="15"/>
      <c r="TLO238" s="15"/>
      <c r="TLP238" s="15"/>
      <c r="TLQ238" s="15"/>
      <c r="TLR238" s="15"/>
      <c r="TLS238" s="15"/>
      <c r="TLT238" s="15"/>
      <c r="TLU238" s="15"/>
      <c r="TLV238" s="15"/>
      <c r="TLW238" s="15"/>
      <c r="TLX238" s="15"/>
      <c r="TLY238" s="15"/>
      <c r="TLZ238" s="15"/>
      <c r="TMA238" s="15"/>
      <c r="TMB238" s="15"/>
      <c r="TMC238" s="15"/>
      <c r="TMD238" s="15"/>
      <c r="TME238" s="15"/>
      <c r="TMF238" s="15"/>
      <c r="TMG238" s="15"/>
      <c r="TMH238" s="15"/>
      <c r="TMI238" s="15"/>
      <c r="TMJ238" s="15"/>
      <c r="TMK238" s="15"/>
      <c r="TML238" s="15"/>
      <c r="TMM238" s="15"/>
      <c r="TMN238" s="15"/>
      <c r="TMO238" s="15"/>
      <c r="TMP238" s="15"/>
      <c r="TMQ238" s="15"/>
      <c r="TMR238" s="15"/>
      <c r="TMS238" s="15"/>
      <c r="TMT238" s="15"/>
      <c r="TMU238" s="15"/>
      <c r="TMV238" s="15"/>
      <c r="TMW238" s="15"/>
      <c r="TMX238" s="15"/>
      <c r="TMY238" s="15"/>
      <c r="TMZ238" s="15"/>
      <c r="TNA238" s="15"/>
      <c r="TNB238" s="15"/>
      <c r="TNC238" s="15"/>
      <c r="TND238" s="15"/>
      <c r="TNE238" s="15"/>
      <c r="TNF238" s="15"/>
      <c r="TNG238" s="15"/>
      <c r="TNH238" s="15"/>
      <c r="TNI238" s="15"/>
      <c r="TNJ238" s="15"/>
      <c r="TNK238" s="15"/>
      <c r="TNL238" s="15"/>
      <c r="TNM238" s="15"/>
      <c r="TNN238" s="15"/>
      <c r="TNO238" s="15"/>
      <c r="TNP238" s="15"/>
      <c r="TNQ238" s="15"/>
      <c r="TNR238" s="15"/>
      <c r="TNS238" s="15"/>
      <c r="TNT238" s="15"/>
      <c r="TNU238" s="15"/>
      <c r="TNV238" s="15"/>
      <c r="TNW238" s="15"/>
      <c r="TNX238" s="15"/>
      <c r="TNY238" s="15"/>
      <c r="TNZ238" s="15"/>
      <c r="TOA238" s="15"/>
      <c r="TOB238" s="15"/>
      <c r="TOC238" s="15"/>
      <c r="TOD238" s="15"/>
      <c r="TOE238" s="15"/>
      <c r="TOF238" s="15"/>
      <c r="TOG238" s="15"/>
      <c r="TOH238" s="15"/>
      <c r="TOI238" s="15"/>
      <c r="TOJ238" s="15"/>
      <c r="TOK238" s="15"/>
      <c r="TOL238" s="15"/>
      <c r="TOM238" s="15"/>
      <c r="TON238" s="15"/>
      <c r="TOO238" s="15"/>
      <c r="TOP238" s="15"/>
      <c r="TOQ238" s="15"/>
      <c r="TOR238" s="15"/>
      <c r="TOS238" s="15"/>
      <c r="TOT238" s="15"/>
      <c r="TOU238" s="15"/>
      <c r="TOV238" s="15"/>
      <c r="TOW238" s="15"/>
      <c r="TOX238" s="15"/>
      <c r="TOY238" s="15"/>
      <c r="TOZ238" s="15"/>
      <c r="TPA238" s="15"/>
      <c r="TPB238" s="15"/>
      <c r="TPC238" s="15"/>
      <c r="TPD238" s="15"/>
      <c r="TPE238" s="15"/>
      <c r="TPF238" s="15"/>
      <c r="TPG238" s="15"/>
      <c r="TPH238" s="15"/>
      <c r="TPI238" s="15"/>
      <c r="TPJ238" s="15"/>
      <c r="TPK238" s="15"/>
      <c r="TPL238" s="15"/>
      <c r="TPM238" s="15"/>
      <c r="TPN238" s="15"/>
      <c r="TPO238" s="15"/>
      <c r="TPP238" s="15"/>
      <c r="TPQ238" s="15"/>
      <c r="TPR238" s="15"/>
      <c r="TPS238" s="15"/>
      <c r="TPT238" s="15"/>
      <c r="TPU238" s="15"/>
      <c r="TPV238" s="15"/>
      <c r="TPW238" s="15"/>
      <c r="TPX238" s="15"/>
      <c r="TPY238" s="15"/>
      <c r="TPZ238" s="15"/>
      <c r="TQA238" s="15"/>
      <c r="TQB238" s="15"/>
      <c r="TQC238" s="15"/>
      <c r="TQD238" s="15"/>
      <c r="TQE238" s="15"/>
      <c r="TQF238" s="15"/>
      <c r="TQG238" s="15"/>
      <c r="TQH238" s="15"/>
      <c r="TQI238" s="15"/>
      <c r="TQJ238" s="15"/>
      <c r="TQK238" s="15"/>
      <c r="TQL238" s="15"/>
      <c r="TQM238" s="15"/>
      <c r="TQN238" s="15"/>
      <c r="TQO238" s="15"/>
      <c r="TQP238" s="15"/>
      <c r="TQQ238" s="15"/>
      <c r="TQR238" s="15"/>
      <c r="TQS238" s="15"/>
      <c r="TQT238" s="15"/>
      <c r="TQU238" s="15"/>
      <c r="TQV238" s="15"/>
      <c r="TQW238" s="15"/>
      <c r="TQX238" s="15"/>
      <c r="TQY238" s="15"/>
      <c r="TQZ238" s="15"/>
      <c r="TRA238" s="15"/>
      <c r="TRB238" s="15"/>
      <c r="TRC238" s="15"/>
      <c r="TRD238" s="15"/>
      <c r="TRE238" s="15"/>
      <c r="TRF238" s="15"/>
      <c r="TRG238" s="15"/>
      <c r="TRH238" s="15"/>
      <c r="TRI238" s="15"/>
      <c r="TRJ238" s="15"/>
      <c r="TRK238" s="15"/>
      <c r="TRL238" s="15"/>
      <c r="TRM238" s="15"/>
      <c r="TRN238" s="15"/>
      <c r="TRO238" s="15"/>
      <c r="TRP238" s="15"/>
      <c r="TRQ238" s="15"/>
      <c r="TRR238" s="15"/>
      <c r="TRS238" s="15"/>
      <c r="TRT238" s="15"/>
      <c r="TRU238" s="15"/>
      <c r="TRV238" s="15"/>
      <c r="TRW238" s="15"/>
      <c r="TRX238" s="15"/>
      <c r="TRY238" s="15"/>
      <c r="TRZ238" s="15"/>
      <c r="TSA238" s="15"/>
      <c r="TSB238" s="15"/>
      <c r="TSC238" s="15"/>
      <c r="TSD238" s="15"/>
      <c r="TSE238" s="15"/>
      <c r="TSF238" s="15"/>
      <c r="TSG238" s="15"/>
      <c r="TSH238" s="15"/>
      <c r="TSI238" s="15"/>
      <c r="TSJ238" s="15"/>
      <c r="TSK238" s="15"/>
      <c r="TSL238" s="15"/>
      <c r="TSM238" s="15"/>
      <c r="TSN238" s="15"/>
      <c r="TSO238" s="15"/>
      <c r="TSP238" s="15"/>
      <c r="TSQ238" s="15"/>
      <c r="TSR238" s="15"/>
      <c r="TSS238" s="15"/>
      <c r="TST238" s="15"/>
      <c r="TSU238" s="15"/>
      <c r="TSV238" s="15"/>
      <c r="TSW238" s="15"/>
      <c r="TSX238" s="15"/>
      <c r="TSY238" s="15"/>
      <c r="TSZ238" s="15"/>
      <c r="TTA238" s="15"/>
      <c r="TTB238" s="15"/>
      <c r="TTC238" s="15"/>
      <c r="TTD238" s="15"/>
      <c r="TTE238" s="15"/>
      <c r="TTF238" s="15"/>
      <c r="TTG238" s="15"/>
      <c r="TTH238" s="15"/>
      <c r="TTI238" s="15"/>
      <c r="TTJ238" s="15"/>
      <c r="TTK238" s="15"/>
      <c r="TTL238" s="15"/>
      <c r="TTM238" s="15"/>
      <c r="TTN238" s="15"/>
      <c r="TTO238" s="15"/>
      <c r="TTP238" s="15"/>
      <c r="TTQ238" s="15"/>
      <c r="TTR238" s="15"/>
      <c r="TTS238" s="15"/>
      <c r="TTT238" s="15"/>
      <c r="TTU238" s="15"/>
      <c r="TTV238" s="15"/>
      <c r="TTW238" s="15"/>
      <c r="TTX238" s="15"/>
      <c r="TTY238" s="15"/>
      <c r="TTZ238" s="15"/>
      <c r="TUA238" s="15"/>
      <c r="TUB238" s="15"/>
      <c r="TUC238" s="15"/>
      <c r="TUD238" s="15"/>
      <c r="TUE238" s="15"/>
      <c r="TUF238" s="15"/>
      <c r="TUG238" s="15"/>
      <c r="TUH238" s="15"/>
      <c r="TUI238" s="15"/>
      <c r="TUJ238" s="15"/>
      <c r="TUK238" s="15"/>
      <c r="TUL238" s="15"/>
      <c r="TUM238" s="15"/>
      <c r="TUN238" s="15"/>
      <c r="TUO238" s="15"/>
      <c r="TUP238" s="15"/>
      <c r="TUQ238" s="15"/>
      <c r="TUR238" s="15"/>
      <c r="TUS238" s="15"/>
      <c r="TUT238" s="15"/>
      <c r="TUU238" s="15"/>
      <c r="TUV238" s="15"/>
      <c r="TUW238" s="15"/>
      <c r="TUX238" s="15"/>
      <c r="TUY238" s="15"/>
      <c r="TUZ238" s="15"/>
      <c r="TVA238" s="15"/>
      <c r="TVB238" s="15"/>
      <c r="TVC238" s="15"/>
      <c r="TVD238" s="15"/>
      <c r="TVE238" s="15"/>
      <c r="TVF238" s="15"/>
      <c r="TVG238" s="15"/>
      <c r="TVH238" s="15"/>
      <c r="TVI238" s="15"/>
      <c r="TVJ238" s="15"/>
      <c r="TVK238" s="15"/>
      <c r="TVL238" s="15"/>
      <c r="TVM238" s="15"/>
      <c r="TVN238" s="15"/>
      <c r="TVO238" s="15"/>
      <c r="TVP238" s="15"/>
      <c r="TVQ238" s="15"/>
      <c r="TVR238" s="15"/>
      <c r="TVS238" s="15"/>
      <c r="TVT238" s="15"/>
      <c r="TVU238" s="15"/>
      <c r="TVV238" s="15"/>
      <c r="TVW238" s="15"/>
      <c r="TVX238" s="15"/>
      <c r="TVY238" s="15"/>
      <c r="TVZ238" s="15"/>
      <c r="TWA238" s="15"/>
      <c r="TWB238" s="15"/>
      <c r="TWC238" s="15"/>
      <c r="TWD238" s="15"/>
      <c r="TWE238" s="15"/>
      <c r="TWF238" s="15"/>
      <c r="TWG238" s="15"/>
      <c r="TWH238" s="15"/>
      <c r="TWI238" s="15"/>
      <c r="TWJ238" s="15"/>
      <c r="TWK238" s="15"/>
      <c r="TWL238" s="15"/>
      <c r="TWM238" s="15"/>
      <c r="TWN238" s="15"/>
      <c r="TWO238" s="15"/>
      <c r="TWP238" s="15"/>
      <c r="TWQ238" s="15"/>
      <c r="TWR238" s="15"/>
      <c r="TWS238" s="15"/>
      <c r="TWT238" s="15"/>
      <c r="TWU238" s="15"/>
      <c r="TWV238" s="15"/>
      <c r="TWW238" s="15"/>
      <c r="TWX238" s="15"/>
      <c r="TWY238" s="15"/>
      <c r="TWZ238" s="15"/>
      <c r="TXA238" s="15"/>
      <c r="TXB238" s="15"/>
      <c r="TXC238" s="15"/>
      <c r="TXD238" s="15"/>
      <c r="TXE238" s="15"/>
      <c r="TXF238" s="15"/>
      <c r="TXG238" s="15"/>
      <c r="TXH238" s="15"/>
      <c r="TXI238" s="15"/>
      <c r="TXJ238" s="15"/>
      <c r="TXK238" s="15"/>
      <c r="TXL238" s="15"/>
      <c r="TXM238" s="15"/>
      <c r="TXN238" s="15"/>
      <c r="TXO238" s="15"/>
      <c r="TXP238" s="15"/>
      <c r="TXQ238" s="15"/>
      <c r="TXR238" s="15"/>
      <c r="TXS238" s="15"/>
      <c r="TXT238" s="15"/>
      <c r="TXU238" s="15"/>
      <c r="TXV238" s="15"/>
      <c r="TXW238" s="15"/>
      <c r="TXX238" s="15"/>
      <c r="TXY238" s="15"/>
      <c r="TXZ238" s="15"/>
      <c r="TYA238" s="15"/>
      <c r="TYB238" s="15"/>
      <c r="TYC238" s="15"/>
      <c r="TYD238" s="15"/>
      <c r="TYE238" s="15"/>
      <c r="TYF238" s="15"/>
      <c r="TYG238" s="15"/>
      <c r="TYH238" s="15"/>
      <c r="TYI238" s="15"/>
      <c r="TYJ238" s="15"/>
      <c r="TYK238" s="15"/>
      <c r="TYL238" s="15"/>
      <c r="TYM238" s="15"/>
      <c r="TYN238" s="15"/>
      <c r="TYO238" s="15"/>
      <c r="TYP238" s="15"/>
      <c r="TYQ238" s="15"/>
      <c r="TYR238" s="15"/>
      <c r="TYS238" s="15"/>
      <c r="TYT238" s="15"/>
      <c r="TYU238" s="15"/>
      <c r="TYV238" s="15"/>
      <c r="TYW238" s="15"/>
      <c r="TYX238" s="15"/>
      <c r="TYY238" s="15"/>
      <c r="TYZ238" s="15"/>
      <c r="TZA238" s="15"/>
      <c r="TZB238" s="15"/>
      <c r="TZC238" s="15"/>
      <c r="TZD238" s="15"/>
      <c r="TZE238" s="15"/>
      <c r="TZF238" s="15"/>
      <c r="TZG238" s="15"/>
      <c r="TZH238" s="15"/>
      <c r="TZI238" s="15"/>
      <c r="TZJ238" s="15"/>
      <c r="TZK238" s="15"/>
      <c r="TZL238" s="15"/>
      <c r="TZM238" s="15"/>
      <c r="TZN238" s="15"/>
      <c r="TZO238" s="15"/>
      <c r="TZP238" s="15"/>
      <c r="TZQ238" s="15"/>
      <c r="TZR238" s="15"/>
      <c r="TZS238" s="15"/>
      <c r="TZT238" s="15"/>
      <c r="TZU238" s="15"/>
      <c r="TZV238" s="15"/>
      <c r="TZW238" s="15"/>
      <c r="TZX238" s="15"/>
      <c r="TZY238" s="15"/>
      <c r="TZZ238" s="15"/>
      <c r="UAA238" s="15"/>
      <c r="UAB238" s="15"/>
      <c r="UAC238" s="15"/>
      <c r="UAD238" s="15"/>
      <c r="UAE238" s="15"/>
      <c r="UAF238" s="15"/>
      <c r="UAG238" s="15"/>
      <c r="UAH238" s="15"/>
      <c r="UAI238" s="15"/>
      <c r="UAJ238" s="15"/>
      <c r="UAK238" s="15"/>
      <c r="UAL238" s="15"/>
      <c r="UAM238" s="15"/>
      <c r="UAN238" s="15"/>
      <c r="UAO238" s="15"/>
      <c r="UAP238" s="15"/>
      <c r="UAQ238" s="15"/>
      <c r="UAR238" s="15"/>
      <c r="UAS238" s="15"/>
      <c r="UAT238" s="15"/>
      <c r="UAU238" s="15"/>
      <c r="UAV238" s="15"/>
      <c r="UAW238" s="15"/>
      <c r="UAX238" s="15"/>
      <c r="UAY238" s="15"/>
      <c r="UAZ238" s="15"/>
      <c r="UBA238" s="15"/>
      <c r="UBB238" s="15"/>
      <c r="UBC238" s="15"/>
      <c r="UBD238" s="15"/>
      <c r="UBE238" s="15"/>
      <c r="UBF238" s="15"/>
      <c r="UBG238" s="15"/>
      <c r="UBH238" s="15"/>
      <c r="UBI238" s="15"/>
      <c r="UBJ238" s="15"/>
      <c r="UBK238" s="15"/>
      <c r="UBL238" s="15"/>
      <c r="UBM238" s="15"/>
      <c r="UBN238" s="15"/>
      <c r="UBO238" s="15"/>
      <c r="UBP238" s="15"/>
      <c r="UBQ238" s="15"/>
      <c r="UBR238" s="15"/>
      <c r="UBS238" s="15"/>
      <c r="UBT238" s="15"/>
      <c r="UBU238" s="15"/>
      <c r="UBV238" s="15"/>
      <c r="UBW238" s="15"/>
      <c r="UBX238" s="15"/>
      <c r="UBY238" s="15"/>
      <c r="UBZ238" s="15"/>
      <c r="UCA238" s="15"/>
      <c r="UCB238" s="15"/>
      <c r="UCC238" s="15"/>
      <c r="UCD238" s="15"/>
      <c r="UCE238" s="15"/>
      <c r="UCF238" s="15"/>
      <c r="UCG238" s="15"/>
      <c r="UCH238" s="15"/>
      <c r="UCI238" s="15"/>
      <c r="UCJ238" s="15"/>
      <c r="UCK238" s="15"/>
      <c r="UCL238" s="15"/>
      <c r="UCM238" s="15"/>
      <c r="UCN238" s="15"/>
      <c r="UCO238" s="15"/>
      <c r="UCP238" s="15"/>
      <c r="UCQ238" s="15"/>
      <c r="UCR238" s="15"/>
      <c r="UCS238" s="15"/>
      <c r="UCT238" s="15"/>
      <c r="UCU238" s="15"/>
      <c r="UCV238" s="15"/>
      <c r="UCW238" s="15"/>
      <c r="UCX238" s="15"/>
      <c r="UCY238" s="15"/>
      <c r="UCZ238" s="15"/>
      <c r="UDA238" s="15"/>
      <c r="UDB238" s="15"/>
      <c r="UDC238" s="15"/>
      <c r="UDD238" s="15"/>
      <c r="UDE238" s="15"/>
      <c r="UDF238" s="15"/>
      <c r="UDG238" s="15"/>
      <c r="UDH238" s="15"/>
      <c r="UDI238" s="15"/>
      <c r="UDJ238" s="15"/>
      <c r="UDK238" s="15"/>
      <c r="UDL238" s="15"/>
      <c r="UDM238" s="15"/>
      <c r="UDN238" s="15"/>
      <c r="UDO238" s="15"/>
      <c r="UDP238" s="15"/>
      <c r="UDQ238" s="15"/>
      <c r="UDR238" s="15"/>
      <c r="UDS238" s="15"/>
      <c r="UDT238" s="15"/>
      <c r="UDU238" s="15"/>
      <c r="UDV238" s="15"/>
      <c r="UDW238" s="15"/>
      <c r="UDX238" s="15"/>
      <c r="UDY238" s="15"/>
      <c r="UDZ238" s="15"/>
      <c r="UEA238" s="15"/>
      <c r="UEB238" s="15"/>
      <c r="UEC238" s="15"/>
      <c r="UED238" s="15"/>
      <c r="UEE238" s="15"/>
      <c r="UEF238" s="15"/>
      <c r="UEG238" s="15"/>
      <c r="UEH238" s="15"/>
      <c r="UEI238" s="15"/>
      <c r="UEJ238" s="15"/>
      <c r="UEK238" s="15"/>
      <c r="UEL238" s="15"/>
      <c r="UEM238" s="15"/>
      <c r="UEN238" s="15"/>
      <c r="UEO238" s="15"/>
      <c r="UEP238" s="15"/>
      <c r="UEQ238" s="15"/>
      <c r="UER238" s="15"/>
      <c r="UES238" s="15"/>
      <c r="UET238" s="15"/>
      <c r="UEU238" s="15"/>
      <c r="UEV238" s="15"/>
      <c r="UEW238" s="15"/>
      <c r="UEX238" s="15"/>
      <c r="UEY238" s="15"/>
      <c r="UEZ238" s="15"/>
      <c r="UFA238" s="15"/>
      <c r="UFB238" s="15"/>
      <c r="UFC238" s="15"/>
      <c r="UFD238" s="15"/>
      <c r="UFE238" s="15"/>
      <c r="UFF238" s="15"/>
      <c r="UFG238" s="15"/>
      <c r="UFH238" s="15"/>
      <c r="UFI238" s="15"/>
      <c r="UFJ238" s="15"/>
      <c r="UFK238" s="15"/>
      <c r="UFL238" s="15"/>
      <c r="UFM238" s="15"/>
      <c r="UFN238" s="15"/>
      <c r="UFO238" s="15"/>
      <c r="UFP238" s="15"/>
      <c r="UFQ238" s="15"/>
      <c r="UFR238" s="15"/>
      <c r="UFS238" s="15"/>
      <c r="UFT238" s="15"/>
      <c r="UFU238" s="15"/>
      <c r="UFV238" s="15"/>
      <c r="UFW238" s="15"/>
      <c r="UFX238" s="15"/>
      <c r="UFY238" s="15"/>
      <c r="UFZ238" s="15"/>
      <c r="UGA238" s="15"/>
      <c r="UGB238" s="15"/>
      <c r="UGC238" s="15"/>
      <c r="UGD238" s="15"/>
      <c r="UGE238" s="15"/>
      <c r="UGF238" s="15"/>
      <c r="UGG238" s="15"/>
      <c r="UGH238" s="15"/>
      <c r="UGI238" s="15"/>
      <c r="UGJ238" s="15"/>
      <c r="UGK238" s="15"/>
      <c r="UGL238" s="15"/>
      <c r="UGM238" s="15"/>
      <c r="UGN238" s="15"/>
      <c r="UGO238" s="15"/>
      <c r="UGP238" s="15"/>
      <c r="UGQ238" s="15"/>
      <c r="UGR238" s="15"/>
      <c r="UGS238" s="15"/>
      <c r="UGT238" s="15"/>
      <c r="UGU238" s="15"/>
      <c r="UGV238" s="15"/>
      <c r="UGW238" s="15"/>
      <c r="UGX238" s="15"/>
      <c r="UGY238" s="15"/>
      <c r="UGZ238" s="15"/>
      <c r="UHA238" s="15"/>
      <c r="UHB238" s="15"/>
      <c r="UHC238" s="15"/>
      <c r="UHD238" s="15"/>
      <c r="UHE238" s="15"/>
      <c r="UHF238" s="15"/>
      <c r="UHG238" s="15"/>
      <c r="UHH238" s="15"/>
      <c r="UHI238" s="15"/>
      <c r="UHJ238" s="15"/>
      <c r="UHK238" s="15"/>
      <c r="UHL238" s="15"/>
      <c r="UHM238" s="15"/>
      <c r="UHN238" s="15"/>
      <c r="UHO238" s="15"/>
      <c r="UHP238" s="15"/>
      <c r="UHQ238" s="15"/>
      <c r="UHR238" s="15"/>
      <c r="UHS238" s="15"/>
      <c r="UHT238" s="15"/>
      <c r="UHU238" s="15"/>
      <c r="UHV238" s="15"/>
      <c r="UHW238" s="15"/>
      <c r="UHX238" s="15"/>
      <c r="UHY238" s="15"/>
      <c r="UHZ238" s="15"/>
      <c r="UIA238" s="15"/>
      <c r="UIB238" s="15"/>
      <c r="UIC238" s="15"/>
      <c r="UID238" s="15"/>
      <c r="UIE238" s="15"/>
      <c r="UIF238" s="15"/>
      <c r="UIG238" s="15"/>
      <c r="UIH238" s="15"/>
      <c r="UII238" s="15"/>
      <c r="UIJ238" s="15"/>
      <c r="UIK238" s="15"/>
      <c r="UIL238" s="15"/>
      <c r="UIM238" s="15"/>
      <c r="UIN238" s="15"/>
      <c r="UIO238" s="15"/>
      <c r="UIP238" s="15"/>
      <c r="UIQ238" s="15"/>
      <c r="UIR238" s="15"/>
      <c r="UIS238" s="15"/>
      <c r="UIT238" s="15"/>
      <c r="UIU238" s="15"/>
      <c r="UIV238" s="15"/>
      <c r="UIW238" s="15"/>
      <c r="UIX238" s="15"/>
      <c r="UIY238" s="15"/>
      <c r="UIZ238" s="15"/>
      <c r="UJA238" s="15"/>
      <c r="UJB238" s="15"/>
      <c r="UJC238" s="15"/>
      <c r="UJD238" s="15"/>
      <c r="UJE238" s="15"/>
      <c r="UJF238" s="15"/>
      <c r="UJG238" s="15"/>
      <c r="UJH238" s="15"/>
      <c r="UJI238" s="15"/>
      <c r="UJJ238" s="15"/>
      <c r="UJK238" s="15"/>
      <c r="UJL238" s="15"/>
      <c r="UJM238" s="15"/>
      <c r="UJN238" s="15"/>
      <c r="UJO238" s="15"/>
      <c r="UJP238" s="15"/>
      <c r="UJQ238" s="15"/>
      <c r="UJR238" s="15"/>
      <c r="UJS238" s="15"/>
      <c r="UJT238" s="15"/>
      <c r="UJU238" s="15"/>
      <c r="UJV238" s="15"/>
      <c r="UJW238" s="15"/>
      <c r="UJX238" s="15"/>
      <c r="UJY238" s="15"/>
      <c r="UJZ238" s="15"/>
      <c r="UKA238" s="15"/>
      <c r="UKB238" s="15"/>
      <c r="UKC238" s="15"/>
      <c r="UKD238" s="15"/>
      <c r="UKE238" s="15"/>
      <c r="UKF238" s="15"/>
      <c r="UKG238" s="15"/>
      <c r="UKH238" s="15"/>
      <c r="UKI238" s="15"/>
      <c r="UKJ238" s="15"/>
      <c r="UKK238" s="15"/>
      <c r="UKL238" s="15"/>
      <c r="UKM238" s="15"/>
      <c r="UKN238" s="15"/>
      <c r="UKO238" s="15"/>
      <c r="UKP238" s="15"/>
      <c r="UKQ238" s="15"/>
      <c r="UKR238" s="15"/>
      <c r="UKS238" s="15"/>
      <c r="UKT238" s="15"/>
      <c r="UKU238" s="15"/>
      <c r="UKV238" s="15"/>
      <c r="UKW238" s="15"/>
      <c r="UKX238" s="15"/>
      <c r="UKY238" s="15"/>
      <c r="UKZ238" s="15"/>
      <c r="ULA238" s="15"/>
      <c r="ULB238" s="15"/>
      <c r="ULC238" s="15"/>
      <c r="ULD238" s="15"/>
      <c r="ULE238" s="15"/>
      <c r="ULF238" s="15"/>
      <c r="ULG238" s="15"/>
      <c r="ULH238" s="15"/>
      <c r="ULI238" s="15"/>
      <c r="ULJ238" s="15"/>
      <c r="ULK238" s="15"/>
      <c r="ULL238" s="15"/>
      <c r="ULM238" s="15"/>
      <c r="ULN238" s="15"/>
      <c r="ULO238" s="15"/>
      <c r="ULP238" s="15"/>
      <c r="ULQ238" s="15"/>
      <c r="ULR238" s="15"/>
      <c r="ULS238" s="15"/>
      <c r="ULT238" s="15"/>
      <c r="ULU238" s="15"/>
      <c r="ULV238" s="15"/>
      <c r="ULW238" s="15"/>
      <c r="ULX238" s="15"/>
      <c r="ULY238" s="15"/>
      <c r="ULZ238" s="15"/>
      <c r="UMA238" s="15"/>
      <c r="UMB238" s="15"/>
      <c r="UMC238" s="15"/>
      <c r="UMD238" s="15"/>
      <c r="UME238" s="15"/>
      <c r="UMF238" s="15"/>
      <c r="UMG238" s="15"/>
      <c r="UMH238" s="15"/>
      <c r="UMI238" s="15"/>
      <c r="UMJ238" s="15"/>
      <c r="UMK238" s="15"/>
      <c r="UML238" s="15"/>
      <c r="UMM238" s="15"/>
      <c r="UMN238" s="15"/>
      <c r="UMO238" s="15"/>
      <c r="UMP238" s="15"/>
      <c r="UMQ238" s="15"/>
      <c r="UMR238" s="15"/>
      <c r="UMS238" s="15"/>
      <c r="UMT238" s="15"/>
      <c r="UMU238" s="15"/>
      <c r="UMV238" s="15"/>
      <c r="UMW238" s="15"/>
      <c r="UMX238" s="15"/>
      <c r="UMY238" s="15"/>
      <c r="UMZ238" s="15"/>
      <c r="UNA238" s="15"/>
      <c r="UNB238" s="15"/>
      <c r="UNC238" s="15"/>
      <c r="UND238" s="15"/>
      <c r="UNE238" s="15"/>
      <c r="UNF238" s="15"/>
      <c r="UNG238" s="15"/>
      <c r="UNH238" s="15"/>
      <c r="UNI238" s="15"/>
      <c r="UNJ238" s="15"/>
      <c r="UNK238" s="15"/>
      <c r="UNL238" s="15"/>
      <c r="UNM238" s="15"/>
      <c r="UNN238" s="15"/>
      <c r="UNO238" s="15"/>
      <c r="UNP238" s="15"/>
      <c r="UNQ238" s="15"/>
      <c r="UNR238" s="15"/>
      <c r="UNS238" s="15"/>
      <c r="UNT238" s="15"/>
      <c r="UNU238" s="15"/>
      <c r="UNV238" s="15"/>
      <c r="UNW238" s="15"/>
      <c r="UNX238" s="15"/>
      <c r="UNY238" s="15"/>
      <c r="UNZ238" s="15"/>
      <c r="UOA238" s="15"/>
      <c r="UOB238" s="15"/>
      <c r="UOC238" s="15"/>
      <c r="UOD238" s="15"/>
      <c r="UOE238" s="15"/>
      <c r="UOF238" s="15"/>
      <c r="UOG238" s="15"/>
      <c r="UOH238" s="15"/>
      <c r="UOI238" s="15"/>
      <c r="UOJ238" s="15"/>
      <c r="UOK238" s="15"/>
      <c r="UOL238" s="15"/>
      <c r="UOM238" s="15"/>
      <c r="UON238" s="15"/>
      <c r="UOO238" s="15"/>
      <c r="UOP238" s="15"/>
      <c r="UOQ238" s="15"/>
      <c r="UOR238" s="15"/>
      <c r="UOS238" s="15"/>
      <c r="UOT238" s="15"/>
      <c r="UOU238" s="15"/>
      <c r="UOV238" s="15"/>
      <c r="UOW238" s="15"/>
      <c r="UOX238" s="15"/>
      <c r="UOY238" s="15"/>
      <c r="UOZ238" s="15"/>
      <c r="UPA238" s="15"/>
      <c r="UPB238" s="15"/>
      <c r="UPC238" s="15"/>
      <c r="UPD238" s="15"/>
      <c r="UPE238" s="15"/>
      <c r="UPF238" s="15"/>
      <c r="UPG238" s="15"/>
      <c r="UPH238" s="15"/>
      <c r="UPI238" s="15"/>
      <c r="UPJ238" s="15"/>
      <c r="UPK238" s="15"/>
      <c r="UPL238" s="15"/>
      <c r="UPM238" s="15"/>
      <c r="UPN238" s="15"/>
      <c r="UPO238" s="15"/>
      <c r="UPP238" s="15"/>
      <c r="UPQ238" s="15"/>
      <c r="UPR238" s="15"/>
      <c r="UPS238" s="15"/>
      <c r="UPT238" s="15"/>
      <c r="UPU238" s="15"/>
      <c r="UPV238" s="15"/>
      <c r="UPW238" s="15"/>
      <c r="UPX238" s="15"/>
      <c r="UPY238" s="15"/>
      <c r="UPZ238" s="15"/>
      <c r="UQA238" s="15"/>
      <c r="UQB238" s="15"/>
      <c r="UQC238" s="15"/>
      <c r="UQD238" s="15"/>
      <c r="UQE238" s="15"/>
      <c r="UQF238" s="15"/>
      <c r="UQG238" s="15"/>
      <c r="UQH238" s="15"/>
      <c r="UQI238" s="15"/>
      <c r="UQJ238" s="15"/>
      <c r="UQK238" s="15"/>
      <c r="UQL238" s="15"/>
      <c r="UQM238" s="15"/>
      <c r="UQN238" s="15"/>
      <c r="UQO238" s="15"/>
      <c r="UQP238" s="15"/>
      <c r="UQQ238" s="15"/>
      <c r="UQR238" s="15"/>
      <c r="UQS238" s="15"/>
      <c r="UQT238" s="15"/>
      <c r="UQU238" s="15"/>
      <c r="UQV238" s="15"/>
      <c r="UQW238" s="15"/>
      <c r="UQX238" s="15"/>
      <c r="UQY238" s="15"/>
      <c r="UQZ238" s="15"/>
      <c r="URA238" s="15"/>
      <c r="URB238" s="15"/>
      <c r="URC238" s="15"/>
      <c r="URD238" s="15"/>
      <c r="URE238" s="15"/>
      <c r="URF238" s="15"/>
      <c r="URG238" s="15"/>
      <c r="URH238" s="15"/>
      <c r="URI238" s="15"/>
      <c r="URJ238" s="15"/>
      <c r="URK238" s="15"/>
      <c r="URL238" s="15"/>
      <c r="URM238" s="15"/>
      <c r="URN238" s="15"/>
      <c r="URO238" s="15"/>
      <c r="URP238" s="15"/>
      <c r="URQ238" s="15"/>
      <c r="URR238" s="15"/>
      <c r="URS238" s="15"/>
      <c r="URT238" s="15"/>
      <c r="URU238" s="15"/>
      <c r="URV238" s="15"/>
      <c r="URW238" s="15"/>
      <c r="URX238" s="15"/>
      <c r="URY238" s="15"/>
      <c r="URZ238" s="15"/>
      <c r="USA238" s="15"/>
      <c r="USB238" s="15"/>
      <c r="USC238" s="15"/>
      <c r="USD238" s="15"/>
      <c r="USE238" s="15"/>
      <c r="USF238" s="15"/>
      <c r="USG238" s="15"/>
      <c r="USH238" s="15"/>
      <c r="USI238" s="15"/>
      <c r="USJ238" s="15"/>
      <c r="USK238" s="15"/>
      <c r="USL238" s="15"/>
      <c r="USM238" s="15"/>
      <c r="USN238" s="15"/>
      <c r="USO238" s="15"/>
      <c r="USP238" s="15"/>
      <c r="USQ238" s="15"/>
      <c r="USR238" s="15"/>
      <c r="USS238" s="15"/>
      <c r="UST238" s="15"/>
      <c r="USU238" s="15"/>
      <c r="USV238" s="15"/>
      <c r="USW238" s="15"/>
      <c r="USX238" s="15"/>
      <c r="USY238" s="15"/>
      <c r="USZ238" s="15"/>
      <c r="UTA238" s="15"/>
      <c r="UTB238" s="15"/>
      <c r="UTC238" s="15"/>
      <c r="UTD238" s="15"/>
      <c r="UTE238" s="15"/>
      <c r="UTF238" s="15"/>
      <c r="UTG238" s="15"/>
      <c r="UTH238" s="15"/>
      <c r="UTI238" s="15"/>
      <c r="UTJ238" s="15"/>
      <c r="UTK238" s="15"/>
      <c r="UTL238" s="15"/>
      <c r="UTM238" s="15"/>
      <c r="UTN238" s="15"/>
      <c r="UTO238" s="15"/>
      <c r="UTP238" s="15"/>
      <c r="UTQ238" s="15"/>
      <c r="UTR238" s="15"/>
      <c r="UTS238" s="15"/>
      <c r="UTT238" s="15"/>
      <c r="UTU238" s="15"/>
      <c r="UTV238" s="15"/>
      <c r="UTW238" s="15"/>
      <c r="UTX238" s="15"/>
      <c r="UTY238" s="15"/>
      <c r="UTZ238" s="15"/>
      <c r="UUA238" s="15"/>
      <c r="UUB238" s="15"/>
      <c r="UUC238" s="15"/>
      <c r="UUD238" s="15"/>
      <c r="UUE238" s="15"/>
      <c r="UUF238" s="15"/>
      <c r="UUG238" s="15"/>
      <c r="UUH238" s="15"/>
      <c r="UUI238" s="15"/>
      <c r="UUJ238" s="15"/>
      <c r="UUK238" s="15"/>
      <c r="UUL238" s="15"/>
      <c r="UUM238" s="15"/>
      <c r="UUN238" s="15"/>
      <c r="UUO238" s="15"/>
      <c r="UUP238" s="15"/>
      <c r="UUQ238" s="15"/>
      <c r="UUR238" s="15"/>
      <c r="UUS238" s="15"/>
      <c r="UUT238" s="15"/>
      <c r="UUU238" s="15"/>
      <c r="UUV238" s="15"/>
      <c r="UUW238" s="15"/>
      <c r="UUX238" s="15"/>
      <c r="UUY238" s="15"/>
      <c r="UUZ238" s="15"/>
      <c r="UVA238" s="15"/>
      <c r="UVB238" s="15"/>
      <c r="UVC238" s="15"/>
      <c r="UVD238" s="15"/>
      <c r="UVE238" s="15"/>
      <c r="UVF238" s="15"/>
      <c r="UVG238" s="15"/>
      <c r="UVH238" s="15"/>
      <c r="UVI238" s="15"/>
      <c r="UVJ238" s="15"/>
      <c r="UVK238" s="15"/>
      <c r="UVL238" s="15"/>
      <c r="UVM238" s="15"/>
      <c r="UVN238" s="15"/>
      <c r="UVO238" s="15"/>
      <c r="UVP238" s="15"/>
      <c r="UVQ238" s="15"/>
      <c r="UVR238" s="15"/>
      <c r="UVS238" s="15"/>
      <c r="UVT238" s="15"/>
      <c r="UVU238" s="15"/>
      <c r="UVV238" s="15"/>
      <c r="UVW238" s="15"/>
      <c r="UVX238" s="15"/>
      <c r="UVY238" s="15"/>
      <c r="UVZ238" s="15"/>
      <c r="UWA238" s="15"/>
      <c r="UWB238" s="15"/>
      <c r="UWC238" s="15"/>
      <c r="UWD238" s="15"/>
      <c r="UWE238" s="15"/>
      <c r="UWF238" s="15"/>
      <c r="UWG238" s="15"/>
      <c r="UWH238" s="15"/>
      <c r="UWI238" s="15"/>
      <c r="UWJ238" s="15"/>
      <c r="UWK238" s="15"/>
      <c r="UWL238" s="15"/>
      <c r="UWM238" s="15"/>
      <c r="UWN238" s="15"/>
      <c r="UWO238" s="15"/>
      <c r="UWP238" s="15"/>
      <c r="UWQ238" s="15"/>
      <c r="UWR238" s="15"/>
      <c r="UWS238" s="15"/>
      <c r="UWT238" s="15"/>
      <c r="UWU238" s="15"/>
      <c r="UWV238" s="15"/>
      <c r="UWW238" s="15"/>
      <c r="UWX238" s="15"/>
      <c r="UWY238" s="15"/>
      <c r="UWZ238" s="15"/>
      <c r="UXA238" s="15"/>
      <c r="UXB238" s="15"/>
      <c r="UXC238" s="15"/>
      <c r="UXD238" s="15"/>
      <c r="UXE238" s="15"/>
      <c r="UXF238" s="15"/>
      <c r="UXG238" s="15"/>
      <c r="UXH238" s="15"/>
      <c r="UXI238" s="15"/>
      <c r="UXJ238" s="15"/>
      <c r="UXK238" s="15"/>
      <c r="UXL238" s="15"/>
      <c r="UXM238" s="15"/>
      <c r="UXN238" s="15"/>
      <c r="UXO238" s="15"/>
      <c r="UXP238" s="15"/>
      <c r="UXQ238" s="15"/>
      <c r="UXR238" s="15"/>
      <c r="UXS238" s="15"/>
      <c r="UXT238" s="15"/>
      <c r="UXU238" s="15"/>
      <c r="UXV238" s="15"/>
      <c r="UXW238" s="15"/>
      <c r="UXX238" s="15"/>
      <c r="UXY238" s="15"/>
      <c r="UXZ238" s="15"/>
      <c r="UYA238" s="15"/>
      <c r="UYB238" s="15"/>
      <c r="UYC238" s="15"/>
      <c r="UYD238" s="15"/>
      <c r="UYE238" s="15"/>
      <c r="UYF238" s="15"/>
      <c r="UYG238" s="15"/>
      <c r="UYH238" s="15"/>
      <c r="UYI238" s="15"/>
      <c r="UYJ238" s="15"/>
      <c r="UYK238" s="15"/>
      <c r="UYL238" s="15"/>
      <c r="UYM238" s="15"/>
      <c r="UYN238" s="15"/>
      <c r="UYO238" s="15"/>
      <c r="UYP238" s="15"/>
      <c r="UYQ238" s="15"/>
      <c r="UYR238" s="15"/>
      <c r="UYS238" s="15"/>
      <c r="UYT238" s="15"/>
      <c r="UYU238" s="15"/>
      <c r="UYV238" s="15"/>
      <c r="UYW238" s="15"/>
      <c r="UYX238" s="15"/>
      <c r="UYY238" s="15"/>
      <c r="UYZ238" s="15"/>
      <c r="UZA238" s="15"/>
      <c r="UZB238" s="15"/>
      <c r="UZC238" s="15"/>
      <c r="UZD238" s="15"/>
      <c r="UZE238" s="15"/>
      <c r="UZF238" s="15"/>
      <c r="UZG238" s="15"/>
      <c r="UZH238" s="15"/>
      <c r="UZI238" s="15"/>
      <c r="UZJ238" s="15"/>
      <c r="UZK238" s="15"/>
      <c r="UZL238" s="15"/>
      <c r="UZM238" s="15"/>
      <c r="UZN238" s="15"/>
      <c r="UZO238" s="15"/>
      <c r="UZP238" s="15"/>
      <c r="UZQ238" s="15"/>
      <c r="UZR238" s="15"/>
      <c r="UZS238" s="15"/>
      <c r="UZT238" s="15"/>
      <c r="UZU238" s="15"/>
      <c r="UZV238" s="15"/>
      <c r="UZW238" s="15"/>
      <c r="UZX238" s="15"/>
      <c r="UZY238" s="15"/>
      <c r="UZZ238" s="15"/>
      <c r="VAA238" s="15"/>
      <c r="VAB238" s="15"/>
      <c r="VAC238" s="15"/>
      <c r="VAD238" s="15"/>
      <c r="VAE238" s="15"/>
      <c r="VAF238" s="15"/>
      <c r="VAG238" s="15"/>
      <c r="VAH238" s="15"/>
      <c r="VAI238" s="15"/>
      <c r="VAJ238" s="15"/>
      <c r="VAK238" s="15"/>
      <c r="VAL238" s="15"/>
      <c r="VAM238" s="15"/>
      <c r="VAN238" s="15"/>
      <c r="VAO238" s="15"/>
      <c r="VAP238" s="15"/>
      <c r="VAQ238" s="15"/>
      <c r="VAR238" s="15"/>
      <c r="VAS238" s="15"/>
      <c r="VAT238" s="15"/>
      <c r="VAU238" s="15"/>
      <c r="VAV238" s="15"/>
      <c r="VAW238" s="15"/>
      <c r="VAX238" s="15"/>
      <c r="VAY238" s="15"/>
      <c r="VAZ238" s="15"/>
      <c r="VBA238" s="15"/>
      <c r="VBB238" s="15"/>
      <c r="VBC238" s="15"/>
      <c r="VBD238" s="15"/>
      <c r="VBE238" s="15"/>
      <c r="VBF238" s="15"/>
      <c r="VBG238" s="15"/>
      <c r="VBH238" s="15"/>
      <c r="VBI238" s="15"/>
      <c r="VBJ238" s="15"/>
      <c r="VBK238" s="15"/>
      <c r="VBL238" s="15"/>
      <c r="VBM238" s="15"/>
      <c r="VBN238" s="15"/>
      <c r="VBO238" s="15"/>
      <c r="VBP238" s="15"/>
      <c r="VBQ238" s="15"/>
      <c r="VBR238" s="15"/>
      <c r="VBS238" s="15"/>
      <c r="VBT238" s="15"/>
      <c r="VBU238" s="15"/>
      <c r="VBV238" s="15"/>
      <c r="VBW238" s="15"/>
      <c r="VBX238" s="15"/>
      <c r="VBY238" s="15"/>
      <c r="VBZ238" s="15"/>
      <c r="VCA238" s="15"/>
      <c r="VCB238" s="15"/>
      <c r="VCC238" s="15"/>
      <c r="VCD238" s="15"/>
      <c r="VCE238" s="15"/>
      <c r="VCF238" s="15"/>
      <c r="VCG238" s="15"/>
      <c r="VCH238" s="15"/>
      <c r="VCI238" s="15"/>
      <c r="VCJ238" s="15"/>
      <c r="VCK238" s="15"/>
      <c r="VCL238" s="15"/>
      <c r="VCM238" s="15"/>
      <c r="VCN238" s="15"/>
      <c r="VCO238" s="15"/>
      <c r="VCP238" s="15"/>
      <c r="VCQ238" s="15"/>
      <c r="VCR238" s="15"/>
      <c r="VCS238" s="15"/>
      <c r="VCT238" s="15"/>
      <c r="VCU238" s="15"/>
      <c r="VCV238" s="15"/>
      <c r="VCW238" s="15"/>
      <c r="VCX238" s="15"/>
      <c r="VCY238" s="15"/>
      <c r="VCZ238" s="15"/>
      <c r="VDA238" s="15"/>
      <c r="VDB238" s="15"/>
      <c r="VDC238" s="15"/>
      <c r="VDD238" s="15"/>
      <c r="VDE238" s="15"/>
      <c r="VDF238" s="15"/>
      <c r="VDG238" s="15"/>
      <c r="VDH238" s="15"/>
      <c r="VDI238" s="15"/>
      <c r="VDJ238" s="15"/>
      <c r="VDK238" s="15"/>
      <c r="VDL238" s="15"/>
      <c r="VDM238" s="15"/>
      <c r="VDN238" s="15"/>
      <c r="VDO238" s="15"/>
      <c r="VDP238" s="15"/>
      <c r="VDQ238" s="15"/>
      <c r="VDR238" s="15"/>
      <c r="VDS238" s="15"/>
      <c r="VDT238" s="15"/>
      <c r="VDU238" s="15"/>
      <c r="VDV238" s="15"/>
      <c r="VDW238" s="15"/>
      <c r="VDX238" s="15"/>
      <c r="VDY238" s="15"/>
      <c r="VDZ238" s="15"/>
      <c r="VEA238" s="15"/>
      <c r="VEB238" s="15"/>
      <c r="VEC238" s="15"/>
      <c r="VED238" s="15"/>
      <c r="VEE238" s="15"/>
      <c r="VEF238" s="15"/>
      <c r="VEG238" s="15"/>
      <c r="VEH238" s="15"/>
      <c r="VEI238" s="15"/>
      <c r="VEJ238" s="15"/>
      <c r="VEK238" s="15"/>
      <c r="VEL238" s="15"/>
      <c r="VEM238" s="15"/>
      <c r="VEN238" s="15"/>
      <c r="VEO238" s="15"/>
      <c r="VEP238" s="15"/>
      <c r="VEQ238" s="15"/>
      <c r="VER238" s="15"/>
      <c r="VES238" s="15"/>
      <c r="VET238" s="15"/>
      <c r="VEU238" s="15"/>
      <c r="VEV238" s="15"/>
      <c r="VEW238" s="15"/>
      <c r="VEX238" s="15"/>
      <c r="VEY238" s="15"/>
      <c r="VEZ238" s="15"/>
      <c r="VFA238" s="15"/>
      <c r="VFB238" s="15"/>
      <c r="VFC238" s="15"/>
      <c r="VFD238" s="15"/>
      <c r="VFE238" s="15"/>
      <c r="VFF238" s="15"/>
      <c r="VFG238" s="15"/>
      <c r="VFH238" s="15"/>
      <c r="VFI238" s="15"/>
      <c r="VFJ238" s="15"/>
      <c r="VFK238" s="15"/>
      <c r="VFL238" s="15"/>
      <c r="VFM238" s="15"/>
      <c r="VFN238" s="15"/>
      <c r="VFO238" s="15"/>
      <c r="VFP238" s="15"/>
      <c r="VFQ238" s="15"/>
      <c r="VFR238" s="15"/>
      <c r="VFS238" s="15"/>
      <c r="VFT238" s="15"/>
      <c r="VFU238" s="15"/>
      <c r="VFV238" s="15"/>
      <c r="VFW238" s="15"/>
      <c r="VFX238" s="15"/>
      <c r="VFY238" s="15"/>
      <c r="VFZ238" s="15"/>
      <c r="VGA238" s="15"/>
      <c r="VGB238" s="15"/>
      <c r="VGC238" s="15"/>
      <c r="VGD238" s="15"/>
      <c r="VGE238" s="15"/>
      <c r="VGF238" s="15"/>
      <c r="VGG238" s="15"/>
      <c r="VGH238" s="15"/>
      <c r="VGI238" s="15"/>
      <c r="VGJ238" s="15"/>
      <c r="VGK238" s="15"/>
      <c r="VGL238" s="15"/>
      <c r="VGM238" s="15"/>
      <c r="VGN238" s="15"/>
      <c r="VGO238" s="15"/>
      <c r="VGP238" s="15"/>
      <c r="VGQ238" s="15"/>
      <c r="VGR238" s="15"/>
      <c r="VGS238" s="15"/>
      <c r="VGT238" s="15"/>
      <c r="VGU238" s="15"/>
      <c r="VGV238" s="15"/>
      <c r="VGW238" s="15"/>
      <c r="VGX238" s="15"/>
      <c r="VGY238" s="15"/>
      <c r="VGZ238" s="15"/>
      <c r="VHA238" s="15"/>
      <c r="VHB238" s="15"/>
      <c r="VHC238" s="15"/>
      <c r="VHD238" s="15"/>
      <c r="VHE238" s="15"/>
      <c r="VHF238" s="15"/>
      <c r="VHG238" s="15"/>
      <c r="VHH238" s="15"/>
      <c r="VHI238" s="15"/>
      <c r="VHJ238" s="15"/>
      <c r="VHK238" s="15"/>
      <c r="VHL238" s="15"/>
      <c r="VHM238" s="15"/>
      <c r="VHN238" s="15"/>
      <c r="VHO238" s="15"/>
      <c r="VHP238" s="15"/>
      <c r="VHQ238" s="15"/>
      <c r="VHR238" s="15"/>
      <c r="VHS238" s="15"/>
      <c r="VHT238" s="15"/>
      <c r="VHU238" s="15"/>
      <c r="VHV238" s="15"/>
      <c r="VHW238" s="15"/>
      <c r="VHX238" s="15"/>
      <c r="VHY238" s="15"/>
      <c r="VHZ238" s="15"/>
      <c r="VIA238" s="15"/>
      <c r="VIB238" s="15"/>
      <c r="VIC238" s="15"/>
      <c r="VID238" s="15"/>
      <c r="VIE238" s="15"/>
      <c r="VIF238" s="15"/>
      <c r="VIG238" s="15"/>
      <c r="VIH238" s="15"/>
      <c r="VII238" s="15"/>
      <c r="VIJ238" s="15"/>
      <c r="VIK238" s="15"/>
      <c r="VIL238" s="15"/>
      <c r="VIM238" s="15"/>
      <c r="VIN238" s="15"/>
      <c r="VIO238" s="15"/>
      <c r="VIP238" s="15"/>
      <c r="VIQ238" s="15"/>
      <c r="VIR238" s="15"/>
      <c r="VIS238" s="15"/>
      <c r="VIT238" s="15"/>
      <c r="VIU238" s="15"/>
      <c r="VIV238" s="15"/>
      <c r="VIW238" s="15"/>
      <c r="VIX238" s="15"/>
      <c r="VIY238" s="15"/>
      <c r="VIZ238" s="15"/>
      <c r="VJA238" s="15"/>
      <c r="VJB238" s="15"/>
      <c r="VJC238" s="15"/>
      <c r="VJD238" s="15"/>
      <c r="VJE238" s="15"/>
      <c r="VJF238" s="15"/>
      <c r="VJG238" s="15"/>
      <c r="VJH238" s="15"/>
      <c r="VJI238" s="15"/>
      <c r="VJJ238" s="15"/>
      <c r="VJK238" s="15"/>
      <c r="VJL238" s="15"/>
      <c r="VJM238" s="15"/>
      <c r="VJN238" s="15"/>
      <c r="VJO238" s="15"/>
      <c r="VJP238" s="15"/>
      <c r="VJQ238" s="15"/>
      <c r="VJR238" s="15"/>
      <c r="VJS238" s="15"/>
      <c r="VJT238" s="15"/>
      <c r="VJU238" s="15"/>
      <c r="VJV238" s="15"/>
      <c r="VJW238" s="15"/>
      <c r="VJX238" s="15"/>
      <c r="VJY238" s="15"/>
      <c r="VJZ238" s="15"/>
      <c r="VKA238" s="15"/>
      <c r="VKB238" s="15"/>
      <c r="VKC238" s="15"/>
      <c r="VKD238" s="15"/>
      <c r="VKE238" s="15"/>
      <c r="VKF238" s="15"/>
      <c r="VKG238" s="15"/>
      <c r="VKH238" s="15"/>
      <c r="VKI238" s="15"/>
      <c r="VKJ238" s="15"/>
      <c r="VKK238" s="15"/>
      <c r="VKL238" s="15"/>
      <c r="VKM238" s="15"/>
      <c r="VKN238" s="15"/>
      <c r="VKO238" s="15"/>
      <c r="VKP238" s="15"/>
      <c r="VKQ238" s="15"/>
      <c r="VKR238" s="15"/>
      <c r="VKS238" s="15"/>
      <c r="VKT238" s="15"/>
      <c r="VKU238" s="15"/>
      <c r="VKV238" s="15"/>
      <c r="VKW238" s="15"/>
      <c r="VKX238" s="15"/>
      <c r="VKY238" s="15"/>
      <c r="VKZ238" s="15"/>
      <c r="VLA238" s="15"/>
      <c r="VLB238" s="15"/>
      <c r="VLC238" s="15"/>
      <c r="VLD238" s="15"/>
      <c r="VLE238" s="15"/>
      <c r="VLF238" s="15"/>
      <c r="VLG238" s="15"/>
      <c r="VLH238" s="15"/>
      <c r="VLI238" s="15"/>
      <c r="VLJ238" s="15"/>
      <c r="VLK238" s="15"/>
      <c r="VLL238" s="15"/>
      <c r="VLM238" s="15"/>
      <c r="VLN238" s="15"/>
      <c r="VLO238" s="15"/>
      <c r="VLP238" s="15"/>
      <c r="VLQ238" s="15"/>
      <c r="VLR238" s="15"/>
      <c r="VLS238" s="15"/>
      <c r="VLT238" s="15"/>
      <c r="VLU238" s="15"/>
      <c r="VLV238" s="15"/>
      <c r="VLW238" s="15"/>
      <c r="VLX238" s="15"/>
      <c r="VLY238" s="15"/>
      <c r="VLZ238" s="15"/>
      <c r="VMA238" s="15"/>
      <c r="VMB238" s="15"/>
      <c r="VMC238" s="15"/>
      <c r="VMD238" s="15"/>
      <c r="VME238" s="15"/>
      <c r="VMF238" s="15"/>
      <c r="VMG238" s="15"/>
      <c r="VMH238" s="15"/>
      <c r="VMI238" s="15"/>
      <c r="VMJ238" s="15"/>
      <c r="VMK238" s="15"/>
      <c r="VML238" s="15"/>
      <c r="VMM238" s="15"/>
      <c r="VMN238" s="15"/>
      <c r="VMO238" s="15"/>
      <c r="VMP238" s="15"/>
      <c r="VMQ238" s="15"/>
      <c r="VMR238" s="15"/>
      <c r="VMS238" s="15"/>
      <c r="VMT238" s="15"/>
      <c r="VMU238" s="15"/>
      <c r="VMV238" s="15"/>
      <c r="VMW238" s="15"/>
      <c r="VMX238" s="15"/>
      <c r="VMY238" s="15"/>
      <c r="VMZ238" s="15"/>
      <c r="VNA238" s="15"/>
      <c r="VNB238" s="15"/>
      <c r="VNC238" s="15"/>
      <c r="VND238" s="15"/>
      <c r="VNE238" s="15"/>
      <c r="VNF238" s="15"/>
      <c r="VNG238" s="15"/>
      <c r="VNH238" s="15"/>
      <c r="VNI238" s="15"/>
      <c r="VNJ238" s="15"/>
      <c r="VNK238" s="15"/>
      <c r="VNL238" s="15"/>
      <c r="VNM238" s="15"/>
      <c r="VNN238" s="15"/>
      <c r="VNO238" s="15"/>
      <c r="VNP238" s="15"/>
      <c r="VNQ238" s="15"/>
      <c r="VNR238" s="15"/>
      <c r="VNS238" s="15"/>
      <c r="VNT238" s="15"/>
      <c r="VNU238" s="15"/>
      <c r="VNV238" s="15"/>
      <c r="VNW238" s="15"/>
      <c r="VNX238" s="15"/>
      <c r="VNY238" s="15"/>
      <c r="VNZ238" s="15"/>
      <c r="VOA238" s="15"/>
      <c r="VOB238" s="15"/>
      <c r="VOC238" s="15"/>
      <c r="VOD238" s="15"/>
      <c r="VOE238" s="15"/>
      <c r="VOF238" s="15"/>
      <c r="VOG238" s="15"/>
      <c r="VOH238" s="15"/>
      <c r="VOI238" s="15"/>
      <c r="VOJ238" s="15"/>
      <c r="VOK238" s="15"/>
      <c r="VOL238" s="15"/>
      <c r="VOM238" s="15"/>
      <c r="VON238" s="15"/>
      <c r="VOO238" s="15"/>
      <c r="VOP238" s="15"/>
      <c r="VOQ238" s="15"/>
      <c r="VOR238" s="15"/>
      <c r="VOS238" s="15"/>
      <c r="VOT238" s="15"/>
      <c r="VOU238" s="15"/>
      <c r="VOV238" s="15"/>
      <c r="VOW238" s="15"/>
      <c r="VOX238" s="15"/>
      <c r="VOY238" s="15"/>
      <c r="VOZ238" s="15"/>
      <c r="VPA238" s="15"/>
      <c r="VPB238" s="15"/>
      <c r="VPC238" s="15"/>
      <c r="VPD238" s="15"/>
      <c r="VPE238" s="15"/>
      <c r="VPF238" s="15"/>
      <c r="VPG238" s="15"/>
      <c r="VPH238" s="15"/>
      <c r="VPI238" s="15"/>
      <c r="VPJ238" s="15"/>
      <c r="VPK238" s="15"/>
      <c r="VPL238" s="15"/>
      <c r="VPM238" s="15"/>
      <c r="VPN238" s="15"/>
      <c r="VPO238" s="15"/>
      <c r="VPP238" s="15"/>
      <c r="VPQ238" s="15"/>
      <c r="VPR238" s="15"/>
      <c r="VPS238" s="15"/>
      <c r="VPT238" s="15"/>
      <c r="VPU238" s="15"/>
      <c r="VPV238" s="15"/>
      <c r="VPW238" s="15"/>
      <c r="VPX238" s="15"/>
      <c r="VPY238" s="15"/>
      <c r="VPZ238" s="15"/>
      <c r="VQA238" s="15"/>
      <c r="VQB238" s="15"/>
      <c r="VQC238" s="15"/>
      <c r="VQD238" s="15"/>
      <c r="VQE238" s="15"/>
      <c r="VQF238" s="15"/>
      <c r="VQG238" s="15"/>
      <c r="VQH238" s="15"/>
      <c r="VQI238" s="15"/>
      <c r="VQJ238" s="15"/>
      <c r="VQK238" s="15"/>
      <c r="VQL238" s="15"/>
      <c r="VQM238" s="15"/>
      <c r="VQN238" s="15"/>
      <c r="VQO238" s="15"/>
      <c r="VQP238" s="15"/>
      <c r="VQQ238" s="15"/>
      <c r="VQR238" s="15"/>
      <c r="VQS238" s="15"/>
      <c r="VQT238" s="15"/>
      <c r="VQU238" s="15"/>
      <c r="VQV238" s="15"/>
      <c r="VQW238" s="15"/>
      <c r="VQX238" s="15"/>
      <c r="VQY238" s="15"/>
      <c r="VQZ238" s="15"/>
      <c r="VRA238" s="15"/>
      <c r="VRB238" s="15"/>
      <c r="VRC238" s="15"/>
      <c r="VRD238" s="15"/>
      <c r="VRE238" s="15"/>
      <c r="VRF238" s="15"/>
      <c r="VRG238" s="15"/>
      <c r="VRH238" s="15"/>
      <c r="VRI238" s="15"/>
      <c r="VRJ238" s="15"/>
      <c r="VRK238" s="15"/>
      <c r="VRL238" s="15"/>
      <c r="VRM238" s="15"/>
      <c r="VRN238" s="15"/>
      <c r="VRO238" s="15"/>
      <c r="VRP238" s="15"/>
      <c r="VRQ238" s="15"/>
      <c r="VRR238" s="15"/>
      <c r="VRS238" s="15"/>
      <c r="VRT238" s="15"/>
      <c r="VRU238" s="15"/>
      <c r="VRV238" s="15"/>
      <c r="VRW238" s="15"/>
      <c r="VRX238" s="15"/>
      <c r="VRY238" s="15"/>
      <c r="VRZ238" s="15"/>
      <c r="VSA238" s="15"/>
      <c r="VSB238" s="15"/>
      <c r="VSC238" s="15"/>
      <c r="VSD238" s="15"/>
      <c r="VSE238" s="15"/>
      <c r="VSF238" s="15"/>
      <c r="VSG238" s="15"/>
      <c r="VSH238" s="15"/>
      <c r="VSI238" s="15"/>
      <c r="VSJ238" s="15"/>
      <c r="VSK238" s="15"/>
      <c r="VSL238" s="15"/>
      <c r="VSM238" s="15"/>
      <c r="VSN238" s="15"/>
      <c r="VSO238" s="15"/>
      <c r="VSP238" s="15"/>
      <c r="VSQ238" s="15"/>
      <c r="VSR238" s="15"/>
      <c r="VSS238" s="15"/>
      <c r="VST238" s="15"/>
      <c r="VSU238" s="15"/>
      <c r="VSV238" s="15"/>
      <c r="VSW238" s="15"/>
      <c r="VSX238" s="15"/>
      <c r="VSY238" s="15"/>
      <c r="VSZ238" s="15"/>
      <c r="VTA238" s="15"/>
      <c r="VTB238" s="15"/>
      <c r="VTC238" s="15"/>
      <c r="VTD238" s="15"/>
      <c r="VTE238" s="15"/>
      <c r="VTF238" s="15"/>
      <c r="VTG238" s="15"/>
      <c r="VTH238" s="15"/>
      <c r="VTI238" s="15"/>
      <c r="VTJ238" s="15"/>
      <c r="VTK238" s="15"/>
      <c r="VTL238" s="15"/>
      <c r="VTM238" s="15"/>
      <c r="VTN238" s="15"/>
      <c r="VTO238" s="15"/>
      <c r="VTP238" s="15"/>
      <c r="VTQ238" s="15"/>
      <c r="VTR238" s="15"/>
      <c r="VTS238" s="15"/>
      <c r="VTT238" s="15"/>
      <c r="VTU238" s="15"/>
      <c r="VTV238" s="15"/>
      <c r="VTW238" s="15"/>
      <c r="VTX238" s="15"/>
      <c r="VTY238" s="15"/>
      <c r="VTZ238" s="15"/>
      <c r="VUA238" s="15"/>
      <c r="VUB238" s="15"/>
      <c r="VUC238" s="15"/>
      <c r="VUD238" s="15"/>
      <c r="VUE238" s="15"/>
      <c r="VUF238" s="15"/>
      <c r="VUG238" s="15"/>
      <c r="VUH238" s="15"/>
      <c r="VUI238" s="15"/>
      <c r="VUJ238" s="15"/>
      <c r="VUK238" s="15"/>
      <c r="VUL238" s="15"/>
      <c r="VUM238" s="15"/>
      <c r="VUN238" s="15"/>
      <c r="VUO238" s="15"/>
      <c r="VUP238" s="15"/>
      <c r="VUQ238" s="15"/>
      <c r="VUR238" s="15"/>
      <c r="VUS238" s="15"/>
      <c r="VUT238" s="15"/>
      <c r="VUU238" s="15"/>
      <c r="VUV238" s="15"/>
      <c r="VUW238" s="15"/>
      <c r="VUX238" s="15"/>
      <c r="VUY238" s="15"/>
      <c r="VUZ238" s="15"/>
      <c r="VVA238" s="15"/>
      <c r="VVB238" s="15"/>
      <c r="VVC238" s="15"/>
      <c r="VVD238" s="15"/>
      <c r="VVE238" s="15"/>
      <c r="VVF238" s="15"/>
      <c r="VVG238" s="15"/>
      <c r="VVH238" s="15"/>
      <c r="VVI238" s="15"/>
      <c r="VVJ238" s="15"/>
      <c r="VVK238" s="15"/>
      <c r="VVL238" s="15"/>
      <c r="VVM238" s="15"/>
      <c r="VVN238" s="15"/>
      <c r="VVO238" s="15"/>
      <c r="VVP238" s="15"/>
      <c r="VVQ238" s="15"/>
      <c r="VVR238" s="15"/>
      <c r="VVS238" s="15"/>
      <c r="VVT238" s="15"/>
      <c r="VVU238" s="15"/>
      <c r="VVV238" s="15"/>
      <c r="VVW238" s="15"/>
      <c r="VVX238" s="15"/>
      <c r="VVY238" s="15"/>
      <c r="VVZ238" s="15"/>
      <c r="VWA238" s="15"/>
      <c r="VWB238" s="15"/>
      <c r="VWC238" s="15"/>
      <c r="VWD238" s="15"/>
      <c r="VWE238" s="15"/>
      <c r="VWF238" s="15"/>
      <c r="VWG238" s="15"/>
      <c r="VWH238" s="15"/>
      <c r="VWI238" s="15"/>
      <c r="VWJ238" s="15"/>
      <c r="VWK238" s="15"/>
      <c r="VWL238" s="15"/>
      <c r="VWM238" s="15"/>
      <c r="VWN238" s="15"/>
      <c r="VWO238" s="15"/>
      <c r="VWP238" s="15"/>
      <c r="VWQ238" s="15"/>
      <c r="VWR238" s="15"/>
      <c r="VWS238" s="15"/>
      <c r="VWT238" s="15"/>
      <c r="VWU238" s="15"/>
      <c r="VWV238" s="15"/>
      <c r="VWW238" s="15"/>
      <c r="VWX238" s="15"/>
      <c r="VWY238" s="15"/>
      <c r="VWZ238" s="15"/>
      <c r="VXA238" s="15"/>
      <c r="VXB238" s="15"/>
      <c r="VXC238" s="15"/>
      <c r="VXD238" s="15"/>
      <c r="VXE238" s="15"/>
      <c r="VXF238" s="15"/>
      <c r="VXG238" s="15"/>
      <c r="VXH238" s="15"/>
      <c r="VXI238" s="15"/>
      <c r="VXJ238" s="15"/>
      <c r="VXK238" s="15"/>
      <c r="VXL238" s="15"/>
      <c r="VXM238" s="15"/>
      <c r="VXN238" s="15"/>
      <c r="VXO238" s="15"/>
      <c r="VXP238" s="15"/>
      <c r="VXQ238" s="15"/>
      <c r="VXR238" s="15"/>
      <c r="VXS238" s="15"/>
      <c r="VXT238" s="15"/>
      <c r="VXU238" s="15"/>
      <c r="VXV238" s="15"/>
      <c r="VXW238" s="15"/>
      <c r="VXX238" s="15"/>
      <c r="VXY238" s="15"/>
      <c r="VXZ238" s="15"/>
      <c r="VYA238" s="15"/>
      <c r="VYB238" s="15"/>
      <c r="VYC238" s="15"/>
      <c r="VYD238" s="15"/>
      <c r="VYE238" s="15"/>
      <c r="VYF238" s="15"/>
      <c r="VYG238" s="15"/>
      <c r="VYH238" s="15"/>
      <c r="VYI238" s="15"/>
      <c r="VYJ238" s="15"/>
      <c r="VYK238" s="15"/>
      <c r="VYL238" s="15"/>
      <c r="VYM238" s="15"/>
      <c r="VYN238" s="15"/>
      <c r="VYO238" s="15"/>
      <c r="VYP238" s="15"/>
      <c r="VYQ238" s="15"/>
      <c r="VYR238" s="15"/>
      <c r="VYS238" s="15"/>
      <c r="VYT238" s="15"/>
      <c r="VYU238" s="15"/>
      <c r="VYV238" s="15"/>
      <c r="VYW238" s="15"/>
      <c r="VYX238" s="15"/>
      <c r="VYY238" s="15"/>
      <c r="VYZ238" s="15"/>
      <c r="VZA238" s="15"/>
      <c r="VZB238" s="15"/>
      <c r="VZC238" s="15"/>
      <c r="VZD238" s="15"/>
      <c r="VZE238" s="15"/>
      <c r="VZF238" s="15"/>
      <c r="VZG238" s="15"/>
      <c r="VZH238" s="15"/>
      <c r="VZI238" s="15"/>
      <c r="VZJ238" s="15"/>
      <c r="VZK238" s="15"/>
      <c r="VZL238" s="15"/>
      <c r="VZM238" s="15"/>
      <c r="VZN238" s="15"/>
      <c r="VZO238" s="15"/>
      <c r="VZP238" s="15"/>
      <c r="VZQ238" s="15"/>
      <c r="VZR238" s="15"/>
      <c r="VZS238" s="15"/>
      <c r="VZT238" s="15"/>
      <c r="VZU238" s="15"/>
      <c r="VZV238" s="15"/>
      <c r="VZW238" s="15"/>
      <c r="VZX238" s="15"/>
      <c r="VZY238" s="15"/>
      <c r="VZZ238" s="15"/>
      <c r="WAA238" s="15"/>
      <c r="WAB238" s="15"/>
      <c r="WAC238" s="15"/>
      <c r="WAD238" s="15"/>
      <c r="WAE238" s="15"/>
      <c r="WAF238" s="15"/>
      <c r="WAG238" s="15"/>
      <c r="WAH238" s="15"/>
      <c r="WAI238" s="15"/>
      <c r="WAJ238" s="15"/>
      <c r="WAK238" s="15"/>
      <c r="WAL238" s="15"/>
      <c r="WAM238" s="15"/>
      <c r="WAN238" s="15"/>
      <c r="WAO238" s="15"/>
      <c r="WAP238" s="15"/>
      <c r="WAQ238" s="15"/>
      <c r="WAR238" s="15"/>
      <c r="WAS238" s="15"/>
      <c r="WAT238" s="15"/>
      <c r="WAU238" s="15"/>
      <c r="WAV238" s="15"/>
      <c r="WAW238" s="15"/>
      <c r="WAX238" s="15"/>
      <c r="WAY238" s="15"/>
      <c r="WAZ238" s="15"/>
      <c r="WBA238" s="15"/>
      <c r="WBB238" s="15"/>
      <c r="WBC238" s="15"/>
      <c r="WBD238" s="15"/>
      <c r="WBE238" s="15"/>
      <c r="WBF238" s="15"/>
      <c r="WBG238" s="15"/>
      <c r="WBH238" s="15"/>
      <c r="WBI238" s="15"/>
      <c r="WBJ238" s="15"/>
      <c r="WBK238" s="15"/>
      <c r="WBL238" s="15"/>
      <c r="WBM238" s="15"/>
      <c r="WBN238" s="15"/>
      <c r="WBO238" s="15"/>
      <c r="WBP238" s="15"/>
      <c r="WBQ238" s="15"/>
      <c r="WBR238" s="15"/>
      <c r="WBS238" s="15"/>
      <c r="WBT238" s="15"/>
      <c r="WBU238" s="15"/>
      <c r="WBV238" s="15"/>
      <c r="WBW238" s="15"/>
      <c r="WBX238" s="15"/>
      <c r="WBY238" s="15"/>
      <c r="WBZ238" s="15"/>
      <c r="WCA238" s="15"/>
      <c r="WCB238" s="15"/>
      <c r="WCC238" s="15"/>
      <c r="WCD238" s="15"/>
      <c r="WCE238" s="15"/>
      <c r="WCF238" s="15"/>
      <c r="WCG238" s="15"/>
      <c r="WCH238" s="15"/>
      <c r="WCI238" s="15"/>
      <c r="WCJ238" s="15"/>
      <c r="WCK238" s="15"/>
      <c r="WCL238" s="15"/>
      <c r="WCM238" s="15"/>
      <c r="WCN238" s="15"/>
      <c r="WCO238" s="15"/>
      <c r="WCP238" s="15"/>
      <c r="WCQ238" s="15"/>
      <c r="WCR238" s="15"/>
      <c r="WCS238" s="15"/>
      <c r="WCT238" s="15"/>
      <c r="WCU238" s="15"/>
      <c r="WCV238" s="15"/>
      <c r="WCW238" s="15"/>
      <c r="WCX238" s="15"/>
      <c r="WCY238" s="15"/>
      <c r="WCZ238" s="15"/>
      <c r="WDA238" s="15"/>
      <c r="WDB238" s="15"/>
      <c r="WDC238" s="15"/>
      <c r="WDD238" s="15"/>
      <c r="WDE238" s="15"/>
      <c r="WDF238" s="15"/>
      <c r="WDG238" s="15"/>
      <c r="WDH238" s="15"/>
      <c r="WDI238" s="15"/>
      <c r="WDJ238" s="15"/>
      <c r="WDK238" s="15"/>
      <c r="WDL238" s="15"/>
      <c r="WDM238" s="15"/>
      <c r="WDN238" s="15"/>
      <c r="WDO238" s="15"/>
      <c r="WDP238" s="15"/>
      <c r="WDQ238" s="15"/>
      <c r="WDR238" s="15"/>
      <c r="WDS238" s="15"/>
      <c r="WDT238" s="15"/>
      <c r="WDU238" s="15"/>
      <c r="WDV238" s="15"/>
      <c r="WDW238" s="15"/>
      <c r="WDX238" s="15"/>
      <c r="WDY238" s="15"/>
      <c r="WDZ238" s="15"/>
      <c r="WEA238" s="15"/>
      <c r="WEB238" s="15"/>
      <c r="WEC238" s="15"/>
      <c r="WED238" s="15"/>
      <c r="WEE238" s="15"/>
      <c r="WEF238" s="15"/>
      <c r="WEG238" s="15"/>
      <c r="WEH238" s="15"/>
      <c r="WEI238" s="15"/>
      <c r="WEJ238" s="15"/>
      <c r="WEK238" s="15"/>
      <c r="WEL238" s="15"/>
      <c r="WEM238" s="15"/>
      <c r="WEN238" s="15"/>
      <c r="WEO238" s="15"/>
      <c r="WEP238" s="15"/>
      <c r="WEQ238" s="15"/>
      <c r="WER238" s="15"/>
      <c r="WES238" s="15"/>
      <c r="WET238" s="15"/>
      <c r="WEU238" s="15"/>
      <c r="WEV238" s="15"/>
      <c r="WEW238" s="15"/>
      <c r="WEX238" s="15"/>
      <c r="WEY238" s="15"/>
      <c r="WEZ238" s="15"/>
      <c r="WFA238" s="15"/>
      <c r="WFB238" s="15"/>
      <c r="WFC238" s="15"/>
      <c r="WFD238" s="15"/>
      <c r="WFE238" s="15"/>
      <c r="WFF238" s="15"/>
      <c r="WFG238" s="15"/>
      <c r="WFH238" s="15"/>
      <c r="WFI238" s="15"/>
      <c r="WFJ238" s="15"/>
      <c r="WFK238" s="15"/>
      <c r="WFL238" s="15"/>
      <c r="WFM238" s="15"/>
      <c r="WFN238" s="15"/>
      <c r="WFO238" s="15"/>
      <c r="WFP238" s="15"/>
      <c r="WFQ238" s="15"/>
      <c r="WFR238" s="15"/>
      <c r="WFS238" s="15"/>
      <c r="WFT238" s="15"/>
      <c r="WFU238" s="15"/>
      <c r="WFV238" s="15"/>
      <c r="WFW238" s="15"/>
      <c r="WFX238" s="15"/>
      <c r="WFY238" s="15"/>
      <c r="WFZ238" s="15"/>
      <c r="WGA238" s="15"/>
      <c r="WGB238" s="15"/>
      <c r="WGC238" s="15"/>
      <c r="WGD238" s="15"/>
      <c r="WGE238" s="15"/>
      <c r="WGF238" s="15"/>
      <c r="WGG238" s="15"/>
      <c r="WGH238" s="15"/>
      <c r="WGI238" s="15"/>
      <c r="WGJ238" s="15"/>
      <c r="WGK238" s="15"/>
      <c r="WGL238" s="15"/>
      <c r="WGM238" s="15"/>
      <c r="WGN238" s="15"/>
      <c r="WGO238" s="15"/>
      <c r="WGP238" s="15"/>
      <c r="WGQ238" s="15"/>
      <c r="WGR238" s="15"/>
      <c r="WGS238" s="15"/>
      <c r="WGT238" s="15"/>
      <c r="WGU238" s="15"/>
      <c r="WGV238" s="15"/>
      <c r="WGW238" s="15"/>
      <c r="WGX238" s="15"/>
      <c r="WGY238" s="15"/>
      <c r="WGZ238" s="15"/>
      <c r="WHA238" s="15"/>
      <c r="WHB238" s="15"/>
      <c r="WHC238" s="15"/>
      <c r="WHD238" s="15"/>
      <c r="WHE238" s="15"/>
      <c r="WHF238" s="15"/>
      <c r="WHG238" s="15"/>
      <c r="WHH238" s="15"/>
      <c r="WHI238" s="15"/>
      <c r="WHJ238" s="15"/>
      <c r="WHK238" s="15"/>
      <c r="WHL238" s="15"/>
      <c r="WHM238" s="15"/>
      <c r="WHN238" s="15"/>
      <c r="WHO238" s="15"/>
      <c r="WHP238" s="15"/>
      <c r="WHQ238" s="15"/>
      <c r="WHR238" s="15"/>
      <c r="WHS238" s="15"/>
      <c r="WHT238" s="15"/>
      <c r="WHU238" s="15"/>
      <c r="WHV238" s="15"/>
      <c r="WHW238" s="15"/>
      <c r="WHX238" s="15"/>
      <c r="WHY238" s="15"/>
      <c r="WHZ238" s="15"/>
      <c r="WIA238" s="15"/>
      <c r="WIB238" s="15"/>
      <c r="WIC238" s="15"/>
      <c r="WID238" s="15"/>
      <c r="WIE238" s="15"/>
      <c r="WIF238" s="15"/>
      <c r="WIG238" s="15"/>
      <c r="WIH238" s="15"/>
      <c r="WII238" s="15"/>
      <c r="WIJ238" s="15"/>
      <c r="WIK238" s="15"/>
      <c r="WIL238" s="15"/>
      <c r="WIM238" s="15"/>
      <c r="WIN238" s="15"/>
      <c r="WIO238" s="15"/>
      <c r="WIP238" s="15"/>
      <c r="WIQ238" s="15"/>
      <c r="WIR238" s="15"/>
      <c r="WIS238" s="15"/>
      <c r="WIT238" s="15"/>
      <c r="WIU238" s="15"/>
      <c r="WIV238" s="15"/>
      <c r="WIW238" s="15"/>
      <c r="WIX238" s="15"/>
      <c r="WIY238" s="15"/>
      <c r="WIZ238" s="15"/>
      <c r="WJA238" s="15"/>
      <c r="WJB238" s="15"/>
      <c r="WJC238" s="15"/>
      <c r="WJD238" s="15"/>
      <c r="WJE238" s="15"/>
      <c r="WJF238" s="15"/>
      <c r="WJG238" s="15"/>
      <c r="WJH238" s="15"/>
      <c r="WJI238" s="15"/>
      <c r="WJJ238" s="15"/>
      <c r="WJK238" s="15"/>
      <c r="WJL238" s="15"/>
      <c r="WJM238" s="15"/>
      <c r="WJN238" s="15"/>
      <c r="WJO238" s="15"/>
      <c r="WJP238" s="15"/>
      <c r="WJQ238" s="15"/>
      <c r="WJR238" s="15"/>
      <c r="WJS238" s="15"/>
      <c r="WJT238" s="15"/>
      <c r="WJU238" s="15"/>
      <c r="WJV238" s="15"/>
      <c r="WJW238" s="15"/>
      <c r="WJX238" s="15"/>
      <c r="WJY238" s="15"/>
      <c r="WJZ238" s="15"/>
      <c r="WKA238" s="15"/>
      <c r="WKB238" s="15"/>
      <c r="WKC238" s="15"/>
      <c r="WKD238" s="15"/>
      <c r="WKE238" s="15"/>
      <c r="WKF238" s="15"/>
      <c r="WKG238" s="15"/>
      <c r="WKH238" s="15"/>
      <c r="WKI238" s="15"/>
      <c r="WKJ238" s="15"/>
      <c r="WKK238" s="15"/>
      <c r="WKL238" s="15"/>
      <c r="WKM238" s="15"/>
      <c r="WKN238" s="15"/>
      <c r="WKO238" s="15"/>
      <c r="WKP238" s="15"/>
      <c r="WKQ238" s="15"/>
      <c r="WKR238" s="15"/>
      <c r="WKS238" s="15"/>
      <c r="WKT238" s="15"/>
      <c r="WKU238" s="15"/>
      <c r="WKV238" s="15"/>
      <c r="WKW238" s="15"/>
      <c r="WKX238" s="15"/>
      <c r="WKY238" s="15"/>
      <c r="WKZ238" s="15"/>
      <c r="WLA238" s="15"/>
      <c r="WLB238" s="15"/>
      <c r="WLC238" s="15"/>
      <c r="WLD238" s="15"/>
      <c r="WLE238" s="15"/>
      <c r="WLF238" s="15"/>
      <c r="WLG238" s="15"/>
      <c r="WLH238" s="15"/>
      <c r="WLI238" s="15"/>
      <c r="WLJ238" s="15"/>
      <c r="WLK238" s="15"/>
      <c r="WLL238" s="15"/>
      <c r="WLM238" s="15"/>
      <c r="WLN238" s="15"/>
      <c r="WLO238" s="15"/>
      <c r="WLP238" s="15"/>
      <c r="WLQ238" s="15"/>
      <c r="WLR238" s="15"/>
      <c r="WLS238" s="15"/>
      <c r="WLT238" s="15"/>
      <c r="WLU238" s="15"/>
      <c r="WLV238" s="15"/>
      <c r="WLW238" s="15"/>
      <c r="WLX238" s="15"/>
      <c r="WLY238" s="15"/>
      <c r="WLZ238" s="15"/>
      <c r="WMA238" s="15"/>
      <c r="WMB238" s="15"/>
      <c r="WMC238" s="15"/>
      <c r="WMD238" s="15"/>
      <c r="WME238" s="15"/>
      <c r="WMF238" s="15"/>
      <c r="WMG238" s="15"/>
      <c r="WMH238" s="15"/>
      <c r="WMI238" s="15"/>
      <c r="WMJ238" s="15"/>
      <c r="WMK238" s="15"/>
      <c r="WML238" s="15"/>
      <c r="WMM238" s="15"/>
      <c r="WMN238" s="15"/>
      <c r="WMO238" s="15"/>
      <c r="WMP238" s="15"/>
      <c r="WMQ238" s="15"/>
      <c r="WMR238" s="15"/>
      <c r="WMS238" s="15"/>
      <c r="WMT238" s="15"/>
      <c r="WMU238" s="15"/>
      <c r="WMV238" s="15"/>
      <c r="WMW238" s="15"/>
      <c r="WMX238" s="15"/>
      <c r="WMY238" s="15"/>
      <c r="WMZ238" s="15"/>
      <c r="WNA238" s="15"/>
      <c r="WNB238" s="15"/>
      <c r="WNC238" s="15"/>
      <c r="WND238" s="15"/>
      <c r="WNE238" s="15"/>
      <c r="WNF238" s="15"/>
      <c r="WNG238" s="15"/>
      <c r="WNH238" s="15"/>
      <c r="WNI238" s="15"/>
      <c r="WNJ238" s="15"/>
      <c r="WNK238" s="15"/>
      <c r="WNL238" s="15"/>
      <c r="WNM238" s="15"/>
      <c r="WNN238" s="15"/>
      <c r="WNO238" s="15"/>
      <c r="WNP238" s="15"/>
      <c r="WNQ238" s="15"/>
      <c r="WNR238" s="15"/>
      <c r="WNS238" s="15"/>
      <c r="WNT238" s="15"/>
      <c r="WNU238" s="15"/>
      <c r="WNV238" s="15"/>
      <c r="WNW238" s="15"/>
      <c r="WNX238" s="15"/>
      <c r="WNY238" s="15"/>
      <c r="WNZ238" s="15"/>
      <c r="WOA238" s="15"/>
      <c r="WOB238" s="15"/>
      <c r="WOC238" s="15"/>
      <c r="WOD238" s="15"/>
      <c r="WOE238" s="15"/>
      <c r="WOF238" s="15"/>
      <c r="WOG238" s="15"/>
      <c r="WOH238" s="15"/>
      <c r="WOI238" s="15"/>
      <c r="WOJ238" s="15"/>
      <c r="WOK238" s="15"/>
      <c r="WOL238" s="15"/>
      <c r="WOM238" s="15"/>
      <c r="WON238" s="15"/>
      <c r="WOO238" s="15"/>
      <c r="WOP238" s="15"/>
      <c r="WOQ238" s="15"/>
      <c r="WOR238" s="15"/>
      <c r="WOS238" s="15"/>
      <c r="WOT238" s="15"/>
      <c r="WOU238" s="15"/>
      <c r="WOV238" s="15"/>
      <c r="WOW238" s="15"/>
      <c r="WOX238" s="15"/>
      <c r="WOY238" s="15"/>
      <c r="WOZ238" s="15"/>
      <c r="WPA238" s="15"/>
      <c r="WPB238" s="15"/>
      <c r="WPC238" s="15"/>
      <c r="WPD238" s="15"/>
      <c r="WPE238" s="15"/>
      <c r="WPF238" s="15"/>
      <c r="WPG238" s="15"/>
      <c r="WPH238" s="15"/>
      <c r="WPI238" s="15"/>
      <c r="WPJ238" s="15"/>
      <c r="WPK238" s="15"/>
      <c r="WPL238" s="15"/>
      <c r="WPM238" s="15"/>
      <c r="WPN238" s="15"/>
      <c r="WPO238" s="15"/>
      <c r="WPP238" s="15"/>
      <c r="WPQ238" s="15"/>
      <c r="WPR238" s="15"/>
      <c r="WPS238" s="15"/>
      <c r="WPT238" s="15"/>
      <c r="WPU238" s="15"/>
      <c r="WPV238" s="15"/>
      <c r="WPW238" s="15"/>
      <c r="WPX238" s="15"/>
      <c r="WPY238" s="15"/>
      <c r="WPZ238" s="15"/>
      <c r="WQA238" s="15"/>
      <c r="WQB238" s="15"/>
      <c r="WQC238" s="15"/>
      <c r="WQD238" s="15"/>
      <c r="WQE238" s="15"/>
      <c r="WQF238" s="15"/>
      <c r="WQG238" s="15"/>
      <c r="WQH238" s="15"/>
      <c r="WQI238" s="15"/>
      <c r="WQJ238" s="15"/>
      <c r="WQK238" s="15"/>
      <c r="WQL238" s="15"/>
      <c r="WQM238" s="15"/>
      <c r="WQN238" s="15"/>
      <c r="WQO238" s="15"/>
      <c r="WQP238" s="15"/>
      <c r="WQQ238" s="15"/>
      <c r="WQR238" s="15"/>
      <c r="WQS238" s="15"/>
      <c r="WQT238" s="15"/>
      <c r="WQU238" s="15"/>
      <c r="WQV238" s="15"/>
      <c r="WQW238" s="15"/>
      <c r="WQX238" s="15"/>
      <c r="WQY238" s="15"/>
      <c r="WQZ238" s="15"/>
      <c r="WRA238" s="15"/>
      <c r="WRB238" s="15"/>
      <c r="WRC238" s="15"/>
      <c r="WRD238" s="15"/>
      <c r="WRE238" s="15"/>
      <c r="WRF238" s="15"/>
      <c r="WRG238" s="15"/>
      <c r="WRH238" s="15"/>
      <c r="WRI238" s="15"/>
      <c r="WRJ238" s="15"/>
      <c r="WRK238" s="15"/>
      <c r="WRL238" s="15"/>
      <c r="WRM238" s="15"/>
      <c r="WRN238" s="15"/>
      <c r="WRO238" s="15"/>
      <c r="WRP238" s="15"/>
      <c r="WRQ238" s="15"/>
      <c r="WRR238" s="15"/>
      <c r="WRS238" s="15"/>
      <c r="WRT238" s="15"/>
      <c r="WRU238" s="15"/>
      <c r="WRV238" s="15"/>
      <c r="WRW238" s="15"/>
      <c r="WRX238" s="15"/>
      <c r="WRY238" s="15"/>
      <c r="WRZ238" s="15"/>
      <c r="WSA238" s="15"/>
      <c r="WSB238" s="15"/>
      <c r="WSC238" s="15"/>
      <c r="WSD238" s="15"/>
      <c r="WSE238" s="15"/>
      <c r="WSF238" s="15"/>
      <c r="WSG238" s="15"/>
      <c r="WSH238" s="15"/>
      <c r="WSI238" s="15"/>
      <c r="WSJ238" s="15"/>
      <c r="WSK238" s="15"/>
      <c r="WSL238" s="15"/>
      <c r="WSM238" s="15"/>
      <c r="WSN238" s="15"/>
      <c r="WSO238" s="15"/>
      <c r="WSP238" s="15"/>
      <c r="WSQ238" s="15"/>
      <c r="WSR238" s="15"/>
      <c r="WSS238" s="15"/>
      <c r="WST238" s="15"/>
      <c r="WSU238" s="15"/>
      <c r="WSV238" s="15"/>
      <c r="WSW238" s="15"/>
      <c r="WSX238" s="15"/>
      <c r="WSY238" s="15"/>
      <c r="WSZ238" s="15"/>
      <c r="WTA238" s="15"/>
      <c r="WTB238" s="15"/>
      <c r="WTC238" s="15"/>
      <c r="WTD238" s="15"/>
      <c r="WTE238" s="15"/>
      <c r="WTF238" s="15"/>
      <c r="WTG238" s="15"/>
      <c r="WTH238" s="15"/>
      <c r="WTI238" s="15"/>
      <c r="WTJ238" s="15"/>
      <c r="WTK238" s="15"/>
      <c r="WTL238" s="15"/>
      <c r="WTM238" s="15"/>
      <c r="WTN238" s="15"/>
      <c r="WTO238" s="15"/>
      <c r="WTP238" s="15"/>
      <c r="WTQ238" s="15"/>
      <c r="WTR238" s="15"/>
      <c r="WTS238" s="15"/>
      <c r="WTT238" s="15"/>
      <c r="WTU238" s="15"/>
      <c r="WTV238" s="15"/>
      <c r="WTW238" s="15"/>
      <c r="WTX238" s="15"/>
      <c r="WTY238" s="15"/>
      <c r="WTZ238" s="15"/>
      <c r="WUA238" s="15"/>
      <c r="WUB238" s="15"/>
      <c r="WUC238" s="15"/>
      <c r="WUD238" s="15"/>
      <c r="WUE238" s="15"/>
      <c r="WUF238" s="15"/>
      <c r="WUG238" s="15"/>
      <c r="WUH238" s="15"/>
      <c r="WUI238" s="15"/>
      <c r="WUJ238" s="15"/>
      <c r="WUK238" s="15"/>
      <c r="WUL238" s="15"/>
      <c r="WUM238" s="15"/>
      <c r="WUN238" s="15"/>
      <c r="WUO238" s="15"/>
      <c r="WUP238" s="15"/>
      <c r="WUQ238" s="15"/>
      <c r="WUR238" s="15"/>
      <c r="WUS238" s="15"/>
      <c r="WUT238" s="15"/>
      <c r="WUU238" s="15"/>
      <c r="WUV238" s="15"/>
      <c r="WUW238" s="15"/>
      <c r="WUX238" s="15"/>
      <c r="WUY238" s="15"/>
      <c r="WUZ238" s="15"/>
      <c r="WVA238" s="15"/>
      <c r="WVB238" s="15"/>
      <c r="WVC238" s="15"/>
      <c r="WVD238" s="15"/>
      <c r="WVE238" s="15"/>
      <c r="WVF238" s="15"/>
      <c r="WVG238" s="15"/>
      <c r="WVH238" s="15"/>
      <c r="WVI238" s="15"/>
      <c r="WVJ238" s="15"/>
      <c r="WVK238" s="15"/>
      <c r="WVL238" s="15"/>
      <c r="WVM238" s="15"/>
      <c r="WVN238" s="15"/>
      <c r="WVO238" s="15"/>
      <c r="WVP238" s="15"/>
      <c r="WVQ238" s="15"/>
      <c r="WVR238" s="15"/>
      <c r="WVS238" s="15"/>
      <c r="WVT238" s="15"/>
      <c r="WVU238" s="15"/>
      <c r="WVV238" s="15"/>
      <c r="WVW238" s="15"/>
      <c r="WVX238" s="15"/>
      <c r="WVY238" s="15"/>
      <c r="WVZ238" s="15"/>
      <c r="WWA238" s="15"/>
      <c r="WWB238" s="15"/>
      <c r="WWC238" s="15"/>
      <c r="WWD238" s="15"/>
      <c r="WWE238" s="15"/>
      <c r="WWF238" s="15"/>
      <c r="WWG238" s="15"/>
      <c r="WWH238" s="15"/>
      <c r="WWI238" s="15"/>
      <c r="WWJ238" s="15"/>
      <c r="WWK238" s="15"/>
      <c r="WWL238" s="15"/>
      <c r="WWM238" s="15"/>
      <c r="WWN238" s="15"/>
      <c r="WWO238" s="15"/>
      <c r="WWP238" s="15"/>
      <c r="WWQ238" s="15"/>
      <c r="WWR238" s="15"/>
      <c r="WWS238" s="15"/>
      <c r="WWT238" s="15"/>
      <c r="WWU238" s="15"/>
      <c r="WWV238" s="15"/>
      <c r="WWW238" s="15"/>
      <c r="WWX238" s="15"/>
      <c r="WWY238" s="15"/>
      <c r="WWZ238" s="15"/>
      <c r="WXA238" s="15"/>
      <c r="WXB238" s="15"/>
      <c r="WXC238" s="15"/>
      <c r="WXD238" s="15"/>
      <c r="WXE238" s="15"/>
      <c r="WXF238" s="15"/>
      <c r="WXG238" s="15"/>
      <c r="WXH238" s="15"/>
      <c r="WXI238" s="15"/>
      <c r="WXJ238" s="15"/>
      <c r="WXK238" s="15"/>
      <c r="WXL238" s="15"/>
      <c r="WXM238" s="15"/>
      <c r="WXN238" s="15"/>
      <c r="WXO238" s="15"/>
      <c r="WXP238" s="15"/>
      <c r="WXQ238" s="15"/>
      <c r="WXR238" s="15"/>
      <c r="WXS238" s="15"/>
      <c r="WXT238" s="15"/>
      <c r="WXU238" s="15"/>
      <c r="WXV238" s="15"/>
      <c r="WXW238" s="15"/>
      <c r="WXX238" s="15"/>
      <c r="WXY238" s="15"/>
      <c r="WXZ238" s="15"/>
      <c r="WYA238" s="15"/>
      <c r="WYB238" s="15"/>
      <c r="WYC238" s="15"/>
      <c r="WYD238" s="15"/>
      <c r="WYE238" s="15"/>
      <c r="WYF238" s="15"/>
      <c r="WYG238" s="15"/>
      <c r="WYH238" s="15"/>
      <c r="WYI238" s="15"/>
      <c r="WYJ238" s="15"/>
      <c r="WYK238" s="15"/>
      <c r="WYL238" s="15"/>
      <c r="WYM238" s="15"/>
      <c r="WYN238" s="15"/>
      <c r="WYO238" s="15"/>
      <c r="WYP238" s="15"/>
      <c r="WYQ238" s="15"/>
      <c r="WYR238" s="15"/>
      <c r="WYS238" s="15"/>
      <c r="WYT238" s="15"/>
      <c r="WYU238" s="15"/>
      <c r="WYV238" s="15"/>
      <c r="WYW238" s="15"/>
      <c r="WYX238" s="15"/>
      <c r="WYY238" s="15"/>
      <c r="WYZ238" s="15"/>
      <c r="WZA238" s="15"/>
      <c r="WZB238" s="15"/>
      <c r="WZC238" s="15"/>
      <c r="WZD238" s="15"/>
      <c r="WZE238" s="15"/>
      <c r="WZF238" s="15"/>
      <c r="WZG238" s="15"/>
      <c r="WZH238" s="15"/>
      <c r="WZI238" s="15"/>
      <c r="WZJ238" s="15"/>
      <c r="WZK238" s="15"/>
      <c r="WZL238" s="15"/>
      <c r="WZM238" s="15"/>
      <c r="WZN238" s="15"/>
      <c r="WZO238" s="15"/>
      <c r="WZP238" s="15"/>
      <c r="WZQ238" s="15"/>
      <c r="WZR238" s="15"/>
      <c r="WZS238" s="15"/>
      <c r="WZT238" s="15"/>
      <c r="WZU238" s="15"/>
      <c r="WZV238" s="15"/>
      <c r="WZW238" s="15"/>
      <c r="WZX238" s="15"/>
      <c r="WZY238" s="15"/>
      <c r="WZZ238" s="15"/>
      <c r="XAA238" s="15"/>
      <c r="XAB238" s="15"/>
      <c r="XAC238" s="15"/>
      <c r="XAD238" s="15"/>
      <c r="XAE238" s="15"/>
      <c r="XAF238" s="15"/>
      <c r="XAG238" s="15"/>
      <c r="XAH238" s="15"/>
      <c r="XAI238" s="15"/>
      <c r="XAJ238" s="15"/>
      <c r="XAK238" s="15"/>
      <c r="XAL238" s="15"/>
      <c r="XAM238" s="15"/>
      <c r="XAN238" s="15"/>
      <c r="XAO238" s="15"/>
      <c r="XAP238" s="15"/>
      <c r="XAQ238" s="15"/>
      <c r="XAR238" s="15"/>
      <c r="XAS238" s="15"/>
      <c r="XAT238" s="15"/>
      <c r="XAU238" s="15"/>
      <c r="XAV238" s="15"/>
      <c r="XAW238" s="15"/>
      <c r="XAX238" s="15"/>
      <c r="XAY238" s="15"/>
      <c r="XAZ238" s="15"/>
      <c r="XBA238" s="15"/>
      <c r="XBB238" s="15"/>
      <c r="XBC238" s="15"/>
      <c r="XBD238" s="15"/>
      <c r="XBE238" s="15"/>
      <c r="XBF238" s="15"/>
      <c r="XBG238" s="15"/>
      <c r="XBH238" s="15"/>
      <c r="XBI238" s="15"/>
      <c r="XBJ238" s="15"/>
      <c r="XBK238" s="15"/>
      <c r="XBL238" s="15"/>
      <c r="XBM238" s="15"/>
      <c r="XBN238" s="15"/>
      <c r="XBO238" s="15"/>
      <c r="XBP238" s="15"/>
      <c r="XBQ238" s="15"/>
      <c r="XBR238" s="15"/>
      <c r="XBS238" s="15"/>
      <c r="XBT238" s="15"/>
      <c r="XBU238" s="15"/>
      <c r="XBV238" s="15"/>
      <c r="XBW238" s="15"/>
      <c r="XBX238" s="15"/>
      <c r="XBY238" s="15"/>
      <c r="XBZ238" s="15"/>
      <c r="XCA238" s="15"/>
      <c r="XCB238" s="15"/>
      <c r="XCC238" s="15"/>
      <c r="XCD238" s="15"/>
      <c r="XCE238" s="15"/>
      <c r="XCF238" s="15"/>
      <c r="XCG238" s="15"/>
      <c r="XCH238" s="15"/>
      <c r="XCI238" s="15"/>
      <c r="XCJ238" s="15"/>
      <c r="XCK238" s="15"/>
      <c r="XCL238" s="15"/>
      <c r="XCM238" s="15"/>
      <c r="XCN238" s="15"/>
      <c r="XCO238" s="15"/>
      <c r="XCP238" s="15"/>
    </row>
    <row r="239" s="6" customFormat="1" customHeight="1" spans="1:1024 1025:16381">
      <c r="A239" s="452">
        <v>45688</v>
      </c>
      <c r="B239" s="453" t="s">
        <v>664</v>
      </c>
      <c r="C239" s="454"/>
      <c r="D239" s="455"/>
      <c r="E239" s="456"/>
      <c r="F239" s="456"/>
      <c r="G239" s="457">
        <f>SUBTOTAL(9,G219:G238)</f>
        <v>89296.32</v>
      </c>
      <c r="H239" s="458"/>
      <c r="I239" s="453"/>
      <c r="J239" s="457">
        <f>SUBTOTAL(9,J219:J238)</f>
        <v>37032.1</v>
      </c>
      <c r="K239" s="459"/>
      <c r="L239" s="457">
        <f>SUBTOTAL(9,L219:L238)</f>
        <v>23898.19</v>
      </c>
      <c r="M239" s="459"/>
      <c r="N239" s="457">
        <f>SUBTOTAL(9,N219:N238)</f>
        <v>22764.02</v>
      </c>
      <c r="O239" s="459"/>
      <c r="P239" s="457">
        <f>SUBTOTAL(9,P219:P238)</f>
        <v>1867.33</v>
      </c>
      <c r="Q239" s="459"/>
      <c r="R239" s="457">
        <f>SUBTOTAL(9,R219:R238)</f>
        <v>1867.34</v>
      </c>
      <c r="S239" s="459"/>
      <c r="T239" s="457">
        <f t="shared" ref="T239:Z239" si="9">SUBTOTAL(9,T219:T238)</f>
        <v>1867.34</v>
      </c>
      <c r="U239" s="457">
        <f t="shared" si="9"/>
        <v>0</v>
      </c>
      <c r="V239" s="460">
        <f t="shared" si="9"/>
        <v>0</v>
      </c>
      <c r="W239" s="457">
        <f t="shared" si="9"/>
        <v>0</v>
      </c>
      <c r="X239" s="461">
        <f t="shared" si="9"/>
        <v>0</v>
      </c>
      <c r="Y239" s="457">
        <f t="shared" si="9"/>
        <v>89296.32</v>
      </c>
      <c r="Z239" s="457">
        <f t="shared" si="9"/>
        <v>0</v>
      </c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  <c r="IZ239" s="16"/>
      <c r="JA239" s="16"/>
      <c r="JB239" s="16"/>
      <c r="JC239" s="16"/>
      <c r="JD239" s="16"/>
      <c r="JE239" s="16"/>
      <c r="JF239" s="16"/>
      <c r="JG239" s="16"/>
      <c r="JH239" s="16"/>
      <c r="JI239" s="16"/>
      <c r="JJ239" s="16"/>
      <c r="JK239" s="16"/>
      <c r="JL239" s="16"/>
      <c r="JM239" s="16"/>
      <c r="JN239" s="16"/>
      <c r="JO239" s="16"/>
      <c r="JP239" s="16"/>
      <c r="JQ239" s="16"/>
      <c r="JR239" s="16"/>
      <c r="JS239" s="16"/>
      <c r="JT239" s="16"/>
      <c r="JU239" s="16"/>
      <c r="JV239" s="16"/>
      <c r="JW239" s="16"/>
      <c r="JX239" s="16"/>
      <c r="JY239" s="16"/>
      <c r="JZ239" s="16"/>
      <c r="KA239" s="16"/>
      <c r="KB239" s="16"/>
      <c r="KC239" s="16"/>
      <c r="KD239" s="16"/>
      <c r="KE239" s="16"/>
      <c r="KF239" s="16"/>
      <c r="KG239" s="16"/>
      <c r="KH239" s="16"/>
      <c r="KI239" s="16"/>
      <c r="KJ239" s="16"/>
      <c r="KK239" s="16"/>
      <c r="KL239" s="16"/>
      <c r="KM239" s="16"/>
      <c r="KN239" s="16"/>
      <c r="KO239" s="16"/>
      <c r="KP239" s="16"/>
      <c r="KQ239" s="16"/>
      <c r="KR239" s="16"/>
      <c r="KS239" s="16"/>
      <c r="KT239" s="16"/>
      <c r="KU239" s="16"/>
      <c r="KV239" s="16"/>
      <c r="KW239" s="16"/>
      <c r="KX239" s="16"/>
      <c r="KY239" s="16"/>
      <c r="KZ239" s="16"/>
      <c r="LA239" s="16"/>
      <c r="LB239" s="16"/>
      <c r="LC239" s="16"/>
      <c r="LD239" s="16"/>
      <c r="LE239" s="16"/>
      <c r="LF239" s="16"/>
      <c r="LG239" s="16"/>
      <c r="LH239" s="16"/>
      <c r="LI239" s="16"/>
      <c r="LJ239" s="16"/>
      <c r="LK239" s="16"/>
      <c r="LL239" s="16"/>
      <c r="LM239" s="16"/>
      <c r="LN239" s="16"/>
      <c r="LO239" s="16"/>
      <c r="LP239" s="16"/>
      <c r="LQ239" s="16"/>
      <c r="LR239" s="16"/>
      <c r="LS239" s="16"/>
      <c r="LT239" s="16"/>
      <c r="LU239" s="16"/>
      <c r="LV239" s="16"/>
      <c r="LW239" s="16"/>
      <c r="LX239" s="16"/>
      <c r="LY239" s="16"/>
      <c r="LZ239" s="16"/>
      <c r="MA239" s="16"/>
      <c r="MB239" s="16"/>
      <c r="MC239" s="16"/>
      <c r="MD239" s="16"/>
      <c r="ME239" s="16"/>
      <c r="MF239" s="16"/>
      <c r="MG239" s="16"/>
      <c r="MH239" s="16"/>
      <c r="MI239" s="16"/>
      <c r="MJ239" s="16"/>
      <c r="MK239" s="16"/>
      <c r="ML239" s="16"/>
      <c r="MM239" s="16"/>
      <c r="MN239" s="16"/>
      <c r="MO239" s="16"/>
      <c r="MP239" s="16"/>
      <c r="MQ239" s="16"/>
      <c r="MR239" s="16"/>
      <c r="MS239" s="16"/>
      <c r="MT239" s="16"/>
      <c r="MU239" s="16"/>
      <c r="MV239" s="16"/>
      <c r="MW239" s="16"/>
      <c r="MX239" s="16"/>
      <c r="MY239" s="16"/>
      <c r="MZ239" s="16"/>
      <c r="NA239" s="16"/>
      <c r="NB239" s="16"/>
      <c r="NC239" s="16"/>
      <c r="ND239" s="16"/>
      <c r="NE239" s="16"/>
      <c r="NF239" s="16"/>
      <c r="NG239" s="16"/>
      <c r="NH239" s="16"/>
      <c r="NI239" s="16"/>
      <c r="NJ239" s="16"/>
      <c r="NK239" s="16"/>
      <c r="NL239" s="16"/>
      <c r="NM239" s="16"/>
      <c r="NN239" s="16"/>
      <c r="NO239" s="16"/>
      <c r="NP239" s="16"/>
      <c r="NQ239" s="16"/>
      <c r="NR239" s="16"/>
      <c r="NS239" s="16"/>
      <c r="NT239" s="16"/>
      <c r="NU239" s="16"/>
      <c r="NV239" s="16"/>
      <c r="NW239" s="16"/>
      <c r="NX239" s="16"/>
      <c r="NY239" s="16"/>
      <c r="NZ239" s="16"/>
      <c r="OA239" s="16"/>
      <c r="OB239" s="16"/>
      <c r="OC239" s="16"/>
      <c r="OD239" s="16"/>
      <c r="OE239" s="16"/>
      <c r="OF239" s="16"/>
      <c r="OG239" s="16"/>
      <c r="OH239" s="16"/>
      <c r="OI239" s="16"/>
      <c r="OJ239" s="16"/>
      <c r="OK239" s="16"/>
      <c r="OL239" s="16"/>
      <c r="OM239" s="16"/>
      <c r="ON239" s="16"/>
      <c r="OO239" s="16"/>
      <c r="OP239" s="16"/>
      <c r="OQ239" s="16"/>
      <c r="OR239" s="16"/>
      <c r="OS239" s="16"/>
      <c r="OT239" s="16"/>
      <c r="OU239" s="16"/>
      <c r="OV239" s="16"/>
      <c r="OW239" s="16"/>
      <c r="OX239" s="16"/>
      <c r="OY239" s="16"/>
      <c r="OZ239" s="16"/>
      <c r="PA239" s="16"/>
      <c r="PB239" s="16"/>
      <c r="PC239" s="16"/>
      <c r="PD239" s="16"/>
      <c r="PE239" s="16"/>
      <c r="PF239" s="16"/>
      <c r="PG239" s="16"/>
      <c r="PH239" s="16"/>
      <c r="PI239" s="16"/>
      <c r="PJ239" s="16"/>
      <c r="PK239" s="16"/>
      <c r="PL239" s="16"/>
      <c r="PM239" s="16"/>
      <c r="PN239" s="16"/>
      <c r="PO239" s="16"/>
      <c r="PP239" s="16"/>
      <c r="PQ239" s="16"/>
      <c r="PR239" s="16"/>
      <c r="PS239" s="16"/>
      <c r="PT239" s="16"/>
      <c r="PU239" s="16"/>
      <c r="PV239" s="16"/>
      <c r="PW239" s="16"/>
      <c r="PX239" s="16"/>
      <c r="PY239" s="16"/>
      <c r="PZ239" s="16"/>
      <c r="QA239" s="16"/>
      <c r="QB239" s="16"/>
      <c r="QC239" s="16"/>
      <c r="QD239" s="16"/>
      <c r="QE239" s="16"/>
      <c r="QF239" s="16"/>
      <c r="QG239" s="16"/>
      <c r="QH239" s="16"/>
      <c r="QI239" s="16"/>
      <c r="QJ239" s="16"/>
      <c r="QK239" s="16"/>
      <c r="QL239" s="16"/>
      <c r="QM239" s="16"/>
      <c r="QN239" s="16"/>
      <c r="QO239" s="16"/>
      <c r="QP239" s="16"/>
      <c r="QQ239" s="16"/>
      <c r="QR239" s="16"/>
      <c r="QS239" s="16"/>
      <c r="QT239" s="16"/>
      <c r="QU239" s="16"/>
      <c r="QV239" s="16"/>
      <c r="QW239" s="16"/>
      <c r="QX239" s="16"/>
      <c r="QY239" s="16"/>
      <c r="QZ239" s="16"/>
      <c r="RA239" s="16"/>
      <c r="RB239" s="16"/>
      <c r="RC239" s="16"/>
      <c r="RD239" s="16"/>
      <c r="RE239" s="16"/>
      <c r="RF239" s="16"/>
      <c r="RG239" s="16"/>
      <c r="RH239" s="16"/>
      <c r="RI239" s="16"/>
      <c r="RJ239" s="16"/>
      <c r="RK239" s="16"/>
      <c r="RL239" s="16"/>
      <c r="RM239" s="16"/>
      <c r="RN239" s="16"/>
      <c r="RO239" s="16"/>
      <c r="RP239" s="16"/>
      <c r="RQ239" s="16"/>
      <c r="RR239" s="16"/>
      <c r="RS239" s="16"/>
      <c r="RT239" s="16"/>
      <c r="RU239" s="16"/>
      <c r="RV239" s="16"/>
      <c r="RW239" s="16"/>
      <c r="RX239" s="16"/>
      <c r="RY239" s="16"/>
      <c r="RZ239" s="16"/>
      <c r="SA239" s="16"/>
      <c r="SB239" s="16"/>
      <c r="SC239" s="16"/>
      <c r="SD239" s="16"/>
      <c r="SE239" s="16"/>
      <c r="SF239" s="16"/>
      <c r="SG239" s="16"/>
      <c r="SH239" s="16"/>
      <c r="SI239" s="16"/>
      <c r="SJ239" s="16"/>
      <c r="SK239" s="16"/>
      <c r="SL239" s="16"/>
      <c r="SM239" s="16"/>
      <c r="SN239" s="16"/>
      <c r="SO239" s="16"/>
      <c r="SP239" s="16"/>
      <c r="SQ239" s="16"/>
      <c r="SR239" s="16"/>
      <c r="SS239" s="16"/>
      <c r="ST239" s="16"/>
      <c r="SU239" s="16"/>
      <c r="SV239" s="16"/>
      <c r="SW239" s="16"/>
      <c r="SX239" s="16"/>
      <c r="SY239" s="16"/>
      <c r="SZ239" s="16"/>
      <c r="TA239" s="16"/>
      <c r="TB239" s="16"/>
      <c r="TC239" s="16"/>
      <c r="TD239" s="16"/>
      <c r="TE239" s="16"/>
      <c r="TF239" s="16"/>
      <c r="TG239" s="16"/>
      <c r="TH239" s="16"/>
      <c r="TI239" s="16"/>
      <c r="TJ239" s="16"/>
      <c r="TK239" s="16"/>
      <c r="TL239" s="16"/>
      <c r="TM239" s="16"/>
      <c r="TN239" s="16"/>
      <c r="TO239" s="16"/>
      <c r="TP239" s="16"/>
      <c r="TQ239" s="16"/>
      <c r="TR239" s="16"/>
      <c r="TS239" s="16"/>
      <c r="TT239" s="16"/>
      <c r="TU239" s="16"/>
      <c r="TV239" s="16"/>
      <c r="TW239" s="16"/>
      <c r="TX239" s="16"/>
      <c r="TY239" s="16"/>
      <c r="TZ239" s="16"/>
      <c r="UA239" s="16"/>
      <c r="UB239" s="16"/>
      <c r="UC239" s="16"/>
      <c r="UD239" s="16"/>
      <c r="UE239" s="16"/>
      <c r="UF239" s="16"/>
      <c r="UG239" s="16"/>
      <c r="UH239" s="16"/>
      <c r="UI239" s="16"/>
      <c r="UJ239" s="16"/>
      <c r="UK239" s="16"/>
      <c r="UL239" s="16"/>
      <c r="UM239" s="16"/>
      <c r="UN239" s="16"/>
      <c r="UO239" s="16"/>
      <c r="UP239" s="16"/>
      <c r="UQ239" s="16"/>
      <c r="UR239" s="16"/>
      <c r="US239" s="16"/>
      <c r="UT239" s="16"/>
      <c r="UU239" s="16"/>
      <c r="UV239" s="16"/>
      <c r="UW239" s="16"/>
      <c r="UX239" s="16"/>
      <c r="UY239" s="16"/>
      <c r="UZ239" s="16"/>
      <c r="VA239" s="16"/>
      <c r="VB239" s="16"/>
      <c r="VC239" s="16"/>
      <c r="VD239" s="16"/>
      <c r="VE239" s="16"/>
      <c r="VF239" s="16"/>
      <c r="VG239" s="16"/>
      <c r="VH239" s="16"/>
      <c r="VI239" s="16"/>
      <c r="VJ239" s="16"/>
      <c r="VK239" s="16"/>
      <c r="VL239" s="16"/>
      <c r="VM239" s="16"/>
      <c r="VN239" s="16"/>
      <c r="VO239" s="16"/>
      <c r="VP239" s="16"/>
      <c r="VQ239" s="16"/>
      <c r="VR239" s="16"/>
      <c r="VS239" s="16"/>
      <c r="VT239" s="16"/>
      <c r="VU239" s="16"/>
      <c r="VV239" s="16"/>
      <c r="VW239" s="16"/>
      <c r="VX239" s="16"/>
      <c r="VY239" s="16"/>
      <c r="VZ239" s="16"/>
      <c r="WA239" s="16"/>
      <c r="WB239" s="16"/>
      <c r="WC239" s="16"/>
      <c r="WD239" s="16"/>
      <c r="WE239" s="16"/>
      <c r="WF239" s="16"/>
      <c r="WG239" s="16"/>
      <c r="WH239" s="16"/>
      <c r="WI239" s="16"/>
      <c r="WJ239" s="16"/>
      <c r="WK239" s="16"/>
      <c r="WL239" s="16"/>
      <c r="WM239" s="16"/>
      <c r="WN239" s="16"/>
      <c r="WO239" s="16"/>
      <c r="WP239" s="16"/>
      <c r="WQ239" s="16"/>
      <c r="WR239" s="16"/>
      <c r="WS239" s="16"/>
      <c r="WT239" s="16"/>
      <c r="WU239" s="16"/>
      <c r="WV239" s="16"/>
      <c r="WW239" s="16"/>
      <c r="WX239" s="16"/>
      <c r="WY239" s="16"/>
      <c r="WZ239" s="16"/>
      <c r="XA239" s="16"/>
      <c r="XB239" s="16"/>
      <c r="XC239" s="16"/>
      <c r="XD239" s="16"/>
      <c r="XE239" s="16"/>
      <c r="XF239" s="16"/>
      <c r="XG239" s="16"/>
      <c r="XH239" s="16"/>
      <c r="XI239" s="16"/>
      <c r="XJ239" s="16"/>
      <c r="XK239" s="16"/>
      <c r="XL239" s="16"/>
      <c r="XM239" s="16"/>
      <c r="XN239" s="16"/>
      <c r="XO239" s="16"/>
      <c r="XP239" s="16"/>
      <c r="XQ239" s="16"/>
      <c r="XR239" s="16"/>
      <c r="XS239" s="16"/>
      <c r="XT239" s="16"/>
      <c r="XU239" s="16"/>
      <c r="XV239" s="16"/>
      <c r="XW239" s="16"/>
      <c r="XX239" s="16"/>
      <c r="XY239" s="16"/>
      <c r="XZ239" s="16"/>
      <c r="YA239" s="16"/>
      <c r="YB239" s="16"/>
      <c r="YC239" s="16"/>
      <c r="YD239" s="16"/>
      <c r="YE239" s="16"/>
      <c r="YF239" s="16"/>
      <c r="YG239" s="16"/>
      <c r="YH239" s="16"/>
      <c r="YI239" s="16"/>
      <c r="YJ239" s="16"/>
      <c r="YK239" s="16"/>
      <c r="YL239" s="16"/>
      <c r="YM239" s="16"/>
      <c r="YN239" s="16"/>
      <c r="YO239" s="16"/>
      <c r="YP239" s="16"/>
      <c r="YQ239" s="16"/>
      <c r="YR239" s="16"/>
      <c r="YS239" s="16"/>
      <c r="YT239" s="16"/>
      <c r="YU239" s="16"/>
      <c r="YV239" s="16"/>
      <c r="YW239" s="16"/>
      <c r="YX239" s="16"/>
      <c r="YY239" s="16"/>
      <c r="YZ239" s="16"/>
      <c r="ZA239" s="16"/>
      <c r="ZB239" s="16"/>
      <c r="ZC239" s="16"/>
      <c r="ZD239" s="16"/>
      <c r="ZE239" s="16"/>
      <c r="ZF239" s="16"/>
      <c r="ZG239" s="16"/>
      <c r="ZH239" s="16"/>
      <c r="ZI239" s="16"/>
      <c r="ZJ239" s="16"/>
      <c r="ZK239" s="16"/>
      <c r="ZL239" s="16"/>
      <c r="ZM239" s="16"/>
      <c r="ZN239" s="16"/>
      <c r="ZO239" s="16"/>
      <c r="ZP239" s="16"/>
      <c r="ZQ239" s="16"/>
      <c r="ZR239" s="16"/>
      <c r="ZS239" s="16"/>
      <c r="ZT239" s="16"/>
      <c r="ZU239" s="16"/>
      <c r="ZV239" s="16"/>
      <c r="ZW239" s="16"/>
      <c r="ZX239" s="16"/>
      <c r="ZY239" s="16"/>
      <c r="ZZ239" s="16"/>
      <c r="AAA239" s="16"/>
      <c r="AAB239" s="16"/>
      <c r="AAC239" s="16"/>
      <c r="AAD239" s="16"/>
      <c r="AAE239" s="16"/>
      <c r="AAF239" s="16"/>
      <c r="AAG239" s="16"/>
      <c r="AAH239" s="16"/>
      <c r="AAI239" s="16"/>
      <c r="AAJ239" s="16"/>
      <c r="AAK239" s="16"/>
      <c r="AAL239" s="16"/>
      <c r="AAM239" s="16"/>
      <c r="AAN239" s="16"/>
      <c r="AAO239" s="16"/>
      <c r="AAP239" s="16"/>
      <c r="AAQ239" s="16"/>
      <c r="AAR239" s="16"/>
      <c r="AAS239" s="16"/>
      <c r="AAT239" s="16"/>
      <c r="AAU239" s="16"/>
      <c r="AAV239" s="16"/>
      <c r="AAW239" s="16"/>
      <c r="AAX239" s="16"/>
      <c r="AAY239" s="16"/>
      <c r="AAZ239" s="16"/>
      <c r="ABA239" s="16"/>
      <c r="ABB239" s="16"/>
      <c r="ABC239" s="16"/>
      <c r="ABD239" s="16"/>
      <c r="ABE239" s="16"/>
      <c r="ABF239" s="16"/>
      <c r="ABG239" s="16"/>
      <c r="ABH239" s="16"/>
      <c r="ABI239" s="16"/>
      <c r="ABJ239" s="16"/>
      <c r="ABK239" s="16"/>
      <c r="ABL239" s="16"/>
      <c r="ABM239" s="16"/>
      <c r="ABN239" s="16"/>
      <c r="ABO239" s="16"/>
      <c r="ABP239" s="16"/>
      <c r="ABQ239" s="16"/>
      <c r="ABR239" s="16"/>
      <c r="ABS239" s="16"/>
      <c r="ABT239" s="16"/>
      <c r="ABU239" s="16"/>
      <c r="ABV239" s="16"/>
      <c r="ABW239" s="16"/>
      <c r="ABX239" s="16"/>
      <c r="ABY239" s="16"/>
      <c r="ABZ239" s="16"/>
      <c r="ACA239" s="16"/>
      <c r="ACB239" s="16"/>
      <c r="ACC239" s="16"/>
      <c r="ACD239" s="16"/>
      <c r="ACE239" s="16"/>
      <c r="ACF239" s="16"/>
      <c r="ACG239" s="16"/>
      <c r="ACH239" s="16"/>
      <c r="ACI239" s="16"/>
      <c r="ACJ239" s="16"/>
      <c r="ACK239" s="16"/>
      <c r="ACL239" s="16"/>
      <c r="ACM239" s="16"/>
      <c r="ACN239" s="16"/>
      <c r="ACO239" s="16"/>
      <c r="ACP239" s="16"/>
      <c r="ACQ239" s="16"/>
      <c r="ACR239" s="16"/>
      <c r="ACS239" s="16"/>
      <c r="ACT239" s="16"/>
      <c r="ACU239" s="16"/>
      <c r="ACV239" s="16"/>
      <c r="ACW239" s="16"/>
      <c r="ACX239" s="16"/>
      <c r="ACY239" s="16"/>
      <c r="ACZ239" s="16"/>
      <c r="ADA239" s="16"/>
      <c r="ADB239" s="16"/>
      <c r="ADC239" s="16"/>
      <c r="ADD239" s="16"/>
      <c r="ADE239" s="16"/>
      <c r="ADF239" s="16"/>
      <c r="ADG239" s="16"/>
      <c r="ADH239" s="16"/>
      <c r="ADI239" s="16"/>
      <c r="ADJ239" s="16"/>
      <c r="ADK239" s="16"/>
      <c r="ADL239" s="16"/>
      <c r="ADM239" s="16"/>
      <c r="ADN239" s="16"/>
      <c r="ADO239" s="16"/>
      <c r="ADP239" s="16"/>
      <c r="ADQ239" s="16"/>
      <c r="ADR239" s="16"/>
      <c r="ADS239" s="16"/>
      <c r="ADT239" s="16"/>
      <c r="ADU239" s="16"/>
      <c r="ADV239" s="16"/>
      <c r="ADW239" s="16"/>
      <c r="ADX239" s="16"/>
      <c r="ADY239" s="16"/>
      <c r="ADZ239" s="16"/>
      <c r="AEA239" s="16"/>
      <c r="AEB239" s="16"/>
      <c r="AEC239" s="16"/>
      <c r="AED239" s="16"/>
      <c r="AEE239" s="16"/>
      <c r="AEF239" s="16"/>
      <c r="AEG239" s="16"/>
      <c r="AEH239" s="16"/>
      <c r="AEI239" s="16"/>
      <c r="AEJ239" s="16"/>
      <c r="AEK239" s="16"/>
      <c r="AEL239" s="16"/>
      <c r="AEM239" s="16"/>
      <c r="AEN239" s="16"/>
      <c r="AEO239" s="16"/>
      <c r="AEP239" s="16"/>
      <c r="AEQ239" s="16"/>
      <c r="AER239" s="16"/>
      <c r="AES239" s="16"/>
      <c r="AET239" s="16"/>
      <c r="AEU239" s="16"/>
      <c r="AEV239" s="16"/>
      <c r="AEW239" s="16"/>
      <c r="AEX239" s="16"/>
      <c r="AEY239" s="16"/>
      <c r="AEZ239" s="16"/>
      <c r="AFA239" s="16"/>
      <c r="AFB239" s="16"/>
      <c r="AFC239" s="16"/>
      <c r="AFD239" s="16"/>
      <c r="AFE239" s="16"/>
      <c r="AFF239" s="16"/>
      <c r="AFG239" s="16"/>
      <c r="AFH239" s="16"/>
      <c r="AFI239" s="16"/>
      <c r="AFJ239" s="16"/>
      <c r="AFK239" s="16"/>
      <c r="AFL239" s="16"/>
      <c r="AFM239" s="16"/>
      <c r="AFN239" s="16"/>
      <c r="AFO239" s="16"/>
      <c r="AFP239" s="16"/>
      <c r="AFQ239" s="16"/>
      <c r="AFR239" s="16"/>
      <c r="AFS239" s="16"/>
      <c r="AFT239" s="16"/>
      <c r="AFU239" s="16"/>
      <c r="AFV239" s="16"/>
      <c r="AFW239" s="16"/>
      <c r="AFX239" s="16"/>
      <c r="AFY239" s="16"/>
      <c r="AFZ239" s="16"/>
      <c r="AGA239" s="16"/>
      <c r="AGB239" s="16"/>
      <c r="AGC239" s="16"/>
      <c r="AGD239" s="16"/>
      <c r="AGE239" s="16"/>
      <c r="AGF239" s="16"/>
      <c r="AGG239" s="16"/>
      <c r="AGH239" s="16"/>
      <c r="AGI239" s="16"/>
      <c r="AGJ239" s="16"/>
      <c r="AGK239" s="16"/>
      <c r="AGL239" s="16"/>
      <c r="AGM239" s="16"/>
      <c r="AGN239" s="16"/>
      <c r="AGO239" s="16"/>
      <c r="AGP239" s="16"/>
      <c r="AGQ239" s="16"/>
      <c r="AGR239" s="16"/>
      <c r="AGS239" s="16"/>
      <c r="AGT239" s="16"/>
      <c r="AGU239" s="16"/>
      <c r="AGV239" s="16"/>
      <c r="AGW239" s="16"/>
      <c r="AGX239" s="16"/>
      <c r="AGY239" s="16"/>
      <c r="AGZ239" s="16"/>
      <c r="AHA239" s="16"/>
      <c r="AHB239" s="16"/>
      <c r="AHC239" s="16"/>
      <c r="AHD239" s="16"/>
      <c r="AHE239" s="16"/>
      <c r="AHF239" s="16"/>
      <c r="AHG239" s="16"/>
      <c r="AHH239" s="16"/>
      <c r="AHI239" s="16"/>
      <c r="AHJ239" s="16"/>
      <c r="AHK239" s="16"/>
      <c r="AHL239" s="16"/>
      <c r="AHM239" s="16"/>
      <c r="AHN239" s="16"/>
      <c r="AHO239" s="16"/>
      <c r="AHP239" s="16"/>
      <c r="AHQ239" s="16"/>
      <c r="AHR239" s="16"/>
      <c r="AHS239" s="16"/>
      <c r="AHT239" s="16"/>
      <c r="AHU239" s="16"/>
      <c r="AHV239" s="16"/>
      <c r="AHW239" s="16"/>
      <c r="AHX239" s="16"/>
      <c r="AHY239" s="16"/>
      <c r="AHZ239" s="16"/>
      <c r="AIA239" s="16"/>
      <c r="AIB239" s="16"/>
      <c r="AIC239" s="16"/>
      <c r="AID239" s="16"/>
      <c r="AIE239" s="16"/>
      <c r="AIF239" s="16"/>
      <c r="AIG239" s="16"/>
      <c r="AIH239" s="16"/>
      <c r="AII239" s="16"/>
      <c r="AIJ239" s="16"/>
      <c r="AIK239" s="16"/>
      <c r="AIL239" s="16"/>
      <c r="AIM239" s="16"/>
      <c r="AIN239" s="16"/>
      <c r="AIO239" s="16"/>
      <c r="AIP239" s="16"/>
      <c r="AIQ239" s="16"/>
      <c r="AIR239" s="16"/>
      <c r="AIS239" s="16"/>
      <c r="AIT239" s="16"/>
      <c r="AIU239" s="16"/>
      <c r="AIV239" s="16"/>
      <c r="AIW239" s="16"/>
      <c r="AIX239" s="16"/>
      <c r="AIY239" s="16"/>
      <c r="AIZ239" s="16"/>
      <c r="AJA239" s="16"/>
      <c r="AJB239" s="16"/>
      <c r="AJC239" s="16"/>
      <c r="AJD239" s="16"/>
      <c r="AJE239" s="16"/>
      <c r="AJF239" s="16"/>
      <c r="AJG239" s="16"/>
      <c r="AJH239" s="16"/>
      <c r="AJI239" s="16"/>
      <c r="AJJ239" s="16"/>
      <c r="AJK239" s="16"/>
      <c r="AJL239" s="16"/>
      <c r="AJM239" s="16"/>
      <c r="AJN239" s="16"/>
      <c r="AJO239" s="16"/>
      <c r="AJP239" s="16"/>
      <c r="AJQ239" s="16"/>
      <c r="AJR239" s="16"/>
      <c r="AJS239" s="16"/>
      <c r="AJT239" s="16"/>
      <c r="AJU239" s="16"/>
      <c r="AJV239" s="16"/>
      <c r="AJW239" s="16"/>
      <c r="AJX239" s="16"/>
      <c r="AJY239" s="16"/>
      <c r="AJZ239" s="16"/>
      <c r="AKA239" s="16"/>
      <c r="AKB239" s="16"/>
      <c r="AKC239" s="16"/>
      <c r="AKD239" s="16"/>
      <c r="AKE239" s="16"/>
      <c r="AKF239" s="16"/>
      <c r="AKG239" s="16"/>
      <c r="AKH239" s="16"/>
      <c r="AKI239" s="16"/>
      <c r="AKJ239" s="16"/>
      <c r="AKK239" s="16"/>
      <c r="AKL239" s="16"/>
      <c r="AKM239" s="16"/>
      <c r="AKN239" s="16"/>
      <c r="AKO239" s="16"/>
      <c r="AKP239" s="16"/>
      <c r="AKQ239" s="16"/>
      <c r="AKR239" s="16"/>
      <c r="AKS239" s="16"/>
      <c r="AKT239" s="16"/>
      <c r="AKU239" s="16"/>
      <c r="AKV239" s="16"/>
      <c r="AKW239" s="16"/>
      <c r="AKX239" s="16"/>
      <c r="AKY239" s="16"/>
      <c r="AKZ239" s="16"/>
      <c r="ALA239" s="16"/>
      <c r="ALB239" s="16"/>
      <c r="ALC239" s="16"/>
      <c r="ALD239" s="16"/>
      <c r="ALE239" s="16"/>
      <c r="ALF239" s="16"/>
      <c r="ALG239" s="16"/>
      <c r="ALH239" s="16"/>
      <c r="ALI239" s="16"/>
      <c r="ALJ239" s="16"/>
      <c r="ALK239" s="16"/>
      <c r="ALL239" s="16"/>
      <c r="ALM239" s="16"/>
      <c r="ALN239" s="16"/>
      <c r="ALO239" s="16"/>
      <c r="ALP239" s="16"/>
      <c r="ALQ239" s="16"/>
      <c r="ALR239" s="16"/>
      <c r="ALS239" s="16"/>
      <c r="ALT239" s="16"/>
      <c r="ALU239" s="16"/>
      <c r="ALV239" s="16"/>
      <c r="ALW239" s="16"/>
      <c r="ALX239" s="16"/>
      <c r="ALY239" s="16"/>
      <c r="ALZ239" s="16"/>
      <c r="AMA239" s="16"/>
      <c r="AMB239" s="16"/>
      <c r="AMC239" s="16"/>
      <c r="AMD239" s="16"/>
      <c r="AME239" s="16"/>
      <c r="AMF239" s="16"/>
      <c r="AMG239" s="16"/>
      <c r="AMH239" s="16"/>
      <c r="AMI239" s="16"/>
      <c r="AMJ239" s="16"/>
      <c r="AMK239" s="16"/>
      <c r="AML239" s="16"/>
      <c r="AMM239" s="16"/>
      <c r="AMN239" s="16"/>
      <c r="AMO239" s="16"/>
      <c r="AMP239" s="16"/>
      <c r="AMQ239" s="16"/>
      <c r="AMR239" s="16"/>
      <c r="AMS239" s="16"/>
      <c r="AMT239" s="16"/>
      <c r="AMU239" s="16"/>
      <c r="AMV239" s="16"/>
      <c r="AMW239" s="16"/>
      <c r="AMX239" s="16"/>
      <c r="AMY239" s="16"/>
      <c r="AMZ239" s="16"/>
      <c r="ANA239" s="16"/>
      <c r="ANB239" s="16"/>
      <c r="ANC239" s="16"/>
      <c r="AND239" s="16"/>
      <c r="ANE239" s="16"/>
      <c r="ANF239" s="16"/>
      <c r="ANG239" s="16"/>
      <c r="ANH239" s="16"/>
      <c r="ANI239" s="16"/>
      <c r="ANJ239" s="16"/>
      <c r="ANK239" s="16"/>
      <c r="ANL239" s="16"/>
      <c r="ANM239" s="16"/>
      <c r="ANN239" s="16"/>
      <c r="ANO239" s="16"/>
      <c r="ANP239" s="16"/>
      <c r="ANQ239" s="16"/>
      <c r="ANR239" s="16"/>
      <c r="ANS239" s="16"/>
      <c r="ANT239" s="16"/>
      <c r="ANU239" s="16"/>
      <c r="ANV239" s="16"/>
      <c r="ANW239" s="16"/>
      <c r="ANX239" s="16"/>
      <c r="ANY239" s="16"/>
      <c r="ANZ239" s="16"/>
      <c r="AOA239" s="16"/>
      <c r="AOB239" s="16"/>
      <c r="AOC239" s="16"/>
      <c r="AOD239" s="16"/>
      <c r="AOE239" s="16"/>
      <c r="AOF239" s="16"/>
      <c r="AOG239" s="16"/>
      <c r="AOH239" s="16"/>
      <c r="AOI239" s="16"/>
      <c r="AOJ239" s="16"/>
      <c r="AOK239" s="16"/>
      <c r="AOL239" s="16"/>
      <c r="AOM239" s="16"/>
      <c r="AON239" s="16"/>
      <c r="AOO239" s="16"/>
      <c r="AOP239" s="16"/>
      <c r="AOQ239" s="16"/>
      <c r="AOR239" s="16"/>
      <c r="AOS239" s="16"/>
      <c r="AOT239" s="16"/>
      <c r="AOU239" s="16"/>
      <c r="AOV239" s="16"/>
      <c r="AOW239" s="16"/>
      <c r="AOX239" s="16"/>
      <c r="AOY239" s="16"/>
      <c r="AOZ239" s="16"/>
      <c r="APA239" s="16"/>
      <c r="APB239" s="16"/>
      <c r="APC239" s="16"/>
      <c r="APD239" s="16"/>
      <c r="APE239" s="16"/>
      <c r="APF239" s="16"/>
      <c r="APG239" s="16"/>
      <c r="APH239" s="16"/>
      <c r="API239" s="16"/>
      <c r="APJ239" s="16"/>
      <c r="APK239" s="16"/>
      <c r="APL239" s="16"/>
      <c r="APM239" s="16"/>
      <c r="APN239" s="16"/>
      <c r="APO239" s="16"/>
      <c r="APP239" s="16"/>
      <c r="APQ239" s="16"/>
      <c r="APR239" s="16"/>
      <c r="APS239" s="16"/>
      <c r="APT239" s="16"/>
      <c r="APU239" s="16"/>
      <c r="APV239" s="16"/>
      <c r="APW239" s="16"/>
      <c r="APX239" s="16"/>
      <c r="APY239" s="16"/>
      <c r="APZ239" s="16"/>
      <c r="AQA239" s="16"/>
      <c r="AQB239" s="16"/>
      <c r="AQC239" s="16"/>
      <c r="AQD239" s="16"/>
      <c r="AQE239" s="16"/>
      <c r="AQF239" s="16"/>
      <c r="AQG239" s="16"/>
      <c r="AQH239" s="16"/>
      <c r="AQI239" s="16"/>
      <c r="AQJ239" s="16"/>
      <c r="AQK239" s="16"/>
      <c r="AQL239" s="16"/>
      <c r="AQM239" s="16"/>
      <c r="AQN239" s="16"/>
      <c r="AQO239" s="16"/>
      <c r="AQP239" s="16"/>
      <c r="AQQ239" s="16"/>
      <c r="AQR239" s="16"/>
      <c r="AQS239" s="16"/>
      <c r="AQT239" s="16"/>
      <c r="AQU239" s="16"/>
      <c r="AQV239" s="16"/>
      <c r="AQW239" s="16"/>
      <c r="AQX239" s="16"/>
      <c r="AQY239" s="16"/>
      <c r="AQZ239" s="16"/>
      <c r="ARA239" s="16"/>
      <c r="ARB239" s="16"/>
      <c r="ARC239" s="16"/>
      <c r="ARD239" s="16"/>
      <c r="ARE239" s="16"/>
      <c r="ARF239" s="16"/>
      <c r="ARG239" s="16"/>
      <c r="ARH239" s="16"/>
      <c r="ARI239" s="16"/>
      <c r="ARJ239" s="16"/>
      <c r="ARK239" s="16"/>
      <c r="ARL239" s="16"/>
      <c r="ARM239" s="16"/>
      <c r="ARN239" s="16"/>
      <c r="ARO239" s="16"/>
      <c r="ARP239" s="16"/>
      <c r="ARQ239" s="16"/>
      <c r="ARR239" s="16"/>
      <c r="ARS239" s="16"/>
      <c r="ART239" s="16"/>
      <c r="ARU239" s="16"/>
      <c r="ARV239" s="16"/>
      <c r="ARW239" s="16"/>
      <c r="ARX239" s="16"/>
      <c r="ARY239" s="16"/>
      <c r="ARZ239" s="16"/>
      <c r="ASA239" s="16"/>
      <c r="ASB239" s="16"/>
      <c r="ASC239" s="16"/>
      <c r="ASD239" s="16"/>
      <c r="ASE239" s="16"/>
      <c r="ASF239" s="16"/>
      <c r="ASG239" s="16"/>
      <c r="ASH239" s="16"/>
      <c r="ASI239" s="16"/>
      <c r="ASJ239" s="16"/>
      <c r="ASK239" s="16"/>
      <c r="ASL239" s="16"/>
      <c r="ASM239" s="16"/>
      <c r="ASN239" s="16"/>
      <c r="ASO239" s="16"/>
      <c r="ASP239" s="16"/>
      <c r="ASQ239" s="16"/>
      <c r="ASR239" s="16"/>
      <c r="ASS239" s="16"/>
      <c r="AST239" s="16"/>
      <c r="ASU239" s="16"/>
      <c r="ASV239" s="16"/>
      <c r="ASW239" s="16"/>
      <c r="ASX239" s="16"/>
      <c r="ASY239" s="16"/>
      <c r="ASZ239" s="16"/>
      <c r="ATA239" s="16"/>
      <c r="ATB239" s="16"/>
      <c r="ATC239" s="16"/>
      <c r="ATD239" s="16"/>
      <c r="ATE239" s="16"/>
      <c r="ATF239" s="16"/>
      <c r="ATG239" s="16"/>
      <c r="ATH239" s="16"/>
      <c r="ATI239" s="16"/>
      <c r="ATJ239" s="16"/>
      <c r="ATK239" s="16"/>
      <c r="ATL239" s="16"/>
      <c r="ATM239" s="16"/>
      <c r="ATN239" s="16"/>
      <c r="ATO239" s="16"/>
      <c r="ATP239" s="16"/>
      <c r="ATQ239" s="16"/>
      <c r="ATR239" s="16"/>
      <c r="ATS239" s="16"/>
      <c r="ATT239" s="16"/>
      <c r="ATU239" s="16"/>
      <c r="ATV239" s="16"/>
      <c r="ATW239" s="16"/>
      <c r="ATX239" s="16"/>
      <c r="ATY239" s="16"/>
      <c r="ATZ239" s="16"/>
      <c r="AUA239" s="16"/>
      <c r="AUB239" s="16"/>
      <c r="AUC239" s="16"/>
      <c r="AUD239" s="16"/>
      <c r="AUE239" s="16"/>
      <c r="AUF239" s="16"/>
      <c r="AUG239" s="16"/>
      <c r="AUH239" s="16"/>
      <c r="AUI239" s="16"/>
      <c r="AUJ239" s="16"/>
      <c r="AUK239" s="16"/>
      <c r="AUL239" s="16"/>
      <c r="AUM239" s="16"/>
      <c r="AUN239" s="16"/>
      <c r="AUO239" s="16"/>
      <c r="AUP239" s="16"/>
      <c r="AUQ239" s="16"/>
      <c r="AUR239" s="16"/>
      <c r="AUS239" s="16"/>
      <c r="AUT239" s="16"/>
      <c r="AUU239" s="16"/>
      <c r="AUV239" s="16"/>
      <c r="AUW239" s="16"/>
      <c r="AUX239" s="16"/>
      <c r="AUY239" s="16"/>
      <c r="AUZ239" s="16"/>
      <c r="AVA239" s="16"/>
      <c r="AVB239" s="16"/>
      <c r="AVC239" s="16"/>
      <c r="AVD239" s="16"/>
      <c r="AVE239" s="16"/>
      <c r="AVF239" s="16"/>
      <c r="AVG239" s="16"/>
      <c r="AVH239" s="16"/>
      <c r="AVI239" s="16"/>
      <c r="AVJ239" s="16"/>
      <c r="AVK239" s="16"/>
      <c r="AVL239" s="16"/>
      <c r="AVM239" s="16"/>
      <c r="AVN239" s="16"/>
      <c r="AVO239" s="16"/>
      <c r="AVP239" s="16"/>
      <c r="AVQ239" s="16"/>
      <c r="AVR239" s="16"/>
      <c r="AVS239" s="16"/>
      <c r="AVT239" s="16"/>
      <c r="AVU239" s="16"/>
      <c r="AVV239" s="16"/>
      <c r="AVW239" s="16"/>
      <c r="AVX239" s="16"/>
      <c r="AVY239" s="16"/>
      <c r="AVZ239" s="16"/>
      <c r="AWA239" s="16"/>
      <c r="AWB239" s="16"/>
      <c r="AWC239" s="16"/>
      <c r="AWD239" s="16"/>
      <c r="AWE239" s="16"/>
      <c r="AWF239" s="16"/>
      <c r="AWG239" s="16"/>
      <c r="AWH239" s="16"/>
      <c r="AWI239" s="16"/>
      <c r="AWJ239" s="16"/>
      <c r="AWK239" s="16"/>
      <c r="AWL239" s="16"/>
      <c r="AWM239" s="16"/>
      <c r="AWN239" s="16"/>
      <c r="AWO239" s="16"/>
      <c r="AWP239" s="16"/>
      <c r="AWQ239" s="16"/>
      <c r="AWR239" s="16"/>
      <c r="AWS239" s="16"/>
      <c r="AWT239" s="16"/>
      <c r="AWU239" s="16"/>
      <c r="AWV239" s="16"/>
      <c r="AWW239" s="16"/>
      <c r="AWX239" s="16"/>
      <c r="AWY239" s="16"/>
      <c r="AWZ239" s="16"/>
      <c r="AXA239" s="16"/>
      <c r="AXB239" s="16"/>
      <c r="AXC239" s="16"/>
      <c r="AXD239" s="16"/>
      <c r="AXE239" s="16"/>
      <c r="AXF239" s="16"/>
      <c r="AXG239" s="16"/>
      <c r="AXH239" s="16"/>
      <c r="AXI239" s="16"/>
      <c r="AXJ239" s="16"/>
      <c r="AXK239" s="16"/>
      <c r="AXL239" s="16"/>
      <c r="AXM239" s="16"/>
      <c r="AXN239" s="16"/>
      <c r="AXO239" s="16"/>
      <c r="AXP239" s="16"/>
      <c r="AXQ239" s="16"/>
      <c r="AXR239" s="16"/>
      <c r="AXS239" s="16"/>
      <c r="AXT239" s="16"/>
      <c r="AXU239" s="16"/>
      <c r="AXV239" s="16"/>
      <c r="AXW239" s="16"/>
      <c r="AXX239" s="16"/>
      <c r="AXY239" s="16"/>
      <c r="AXZ239" s="16"/>
      <c r="AYA239" s="16"/>
      <c r="AYB239" s="16"/>
      <c r="AYC239" s="16"/>
      <c r="AYD239" s="16"/>
      <c r="AYE239" s="16"/>
      <c r="AYF239" s="16"/>
      <c r="AYG239" s="16"/>
      <c r="AYH239" s="16"/>
      <c r="AYI239" s="16"/>
      <c r="AYJ239" s="16"/>
      <c r="AYK239" s="16"/>
      <c r="AYL239" s="16"/>
      <c r="AYM239" s="16"/>
      <c r="AYN239" s="16"/>
      <c r="AYO239" s="16"/>
      <c r="AYP239" s="16"/>
      <c r="AYQ239" s="16"/>
      <c r="AYR239" s="16"/>
      <c r="AYS239" s="16"/>
      <c r="AYT239" s="16"/>
      <c r="AYU239" s="16"/>
      <c r="AYV239" s="16"/>
      <c r="AYW239" s="16"/>
      <c r="AYX239" s="16"/>
      <c r="AYY239" s="16"/>
      <c r="AYZ239" s="16"/>
      <c r="AZA239" s="16"/>
      <c r="AZB239" s="16"/>
      <c r="AZC239" s="16"/>
      <c r="AZD239" s="16"/>
      <c r="AZE239" s="16"/>
      <c r="AZF239" s="16"/>
      <c r="AZG239" s="16"/>
      <c r="AZH239" s="16"/>
      <c r="AZI239" s="16"/>
      <c r="AZJ239" s="16"/>
      <c r="AZK239" s="16"/>
      <c r="AZL239" s="16"/>
      <c r="AZM239" s="16"/>
      <c r="AZN239" s="16"/>
      <c r="AZO239" s="16"/>
      <c r="AZP239" s="16"/>
      <c r="AZQ239" s="16"/>
      <c r="AZR239" s="16"/>
      <c r="AZS239" s="16"/>
      <c r="AZT239" s="16"/>
      <c r="AZU239" s="16"/>
      <c r="AZV239" s="16"/>
      <c r="AZW239" s="16"/>
      <c r="AZX239" s="16"/>
      <c r="AZY239" s="16"/>
      <c r="AZZ239" s="16"/>
      <c r="BAA239" s="16"/>
      <c r="BAB239" s="16"/>
      <c r="BAC239" s="16"/>
      <c r="BAD239" s="16"/>
      <c r="BAE239" s="16"/>
      <c r="BAF239" s="16"/>
      <c r="BAG239" s="16"/>
      <c r="BAH239" s="16"/>
      <c r="BAI239" s="16"/>
      <c r="BAJ239" s="16"/>
      <c r="BAK239" s="16"/>
      <c r="BAL239" s="16"/>
      <c r="BAM239" s="16"/>
      <c r="BAN239" s="16"/>
      <c r="BAO239" s="16"/>
      <c r="BAP239" s="16"/>
      <c r="BAQ239" s="16"/>
      <c r="BAR239" s="16"/>
      <c r="BAS239" s="16"/>
      <c r="BAT239" s="16"/>
      <c r="BAU239" s="16"/>
      <c r="BAV239" s="16"/>
      <c r="BAW239" s="16"/>
      <c r="BAX239" s="16"/>
      <c r="BAY239" s="16"/>
      <c r="BAZ239" s="16"/>
      <c r="BBA239" s="16"/>
      <c r="BBB239" s="16"/>
      <c r="BBC239" s="16"/>
      <c r="BBD239" s="16"/>
      <c r="BBE239" s="16"/>
      <c r="BBF239" s="16"/>
      <c r="BBG239" s="16"/>
      <c r="BBH239" s="16"/>
      <c r="BBI239" s="16"/>
      <c r="BBJ239" s="16"/>
      <c r="BBK239" s="16"/>
      <c r="BBL239" s="16"/>
      <c r="BBM239" s="16"/>
      <c r="BBN239" s="16"/>
      <c r="BBO239" s="16"/>
      <c r="BBP239" s="16"/>
      <c r="BBQ239" s="16"/>
      <c r="BBR239" s="16"/>
      <c r="BBS239" s="16"/>
      <c r="BBT239" s="16"/>
      <c r="BBU239" s="16"/>
      <c r="BBV239" s="16"/>
      <c r="BBW239" s="16"/>
      <c r="BBX239" s="16"/>
      <c r="BBY239" s="16"/>
      <c r="BBZ239" s="16"/>
      <c r="BCA239" s="16"/>
      <c r="BCB239" s="16"/>
      <c r="BCC239" s="16"/>
      <c r="BCD239" s="16"/>
      <c r="BCE239" s="16"/>
      <c r="BCF239" s="16"/>
      <c r="BCG239" s="16"/>
      <c r="BCH239" s="16"/>
      <c r="BCI239" s="16"/>
      <c r="BCJ239" s="16"/>
      <c r="BCK239" s="16"/>
      <c r="BCL239" s="16"/>
      <c r="BCM239" s="16"/>
      <c r="BCN239" s="16"/>
      <c r="BCO239" s="16"/>
      <c r="BCP239" s="16"/>
      <c r="BCQ239" s="16"/>
      <c r="BCR239" s="16"/>
      <c r="BCS239" s="16"/>
      <c r="BCT239" s="16"/>
      <c r="BCU239" s="16"/>
      <c r="BCV239" s="16"/>
      <c r="BCW239" s="16"/>
      <c r="BCX239" s="16"/>
      <c r="BCY239" s="16"/>
      <c r="BCZ239" s="16"/>
      <c r="BDA239" s="16"/>
      <c r="BDB239" s="16"/>
      <c r="BDC239" s="16"/>
      <c r="BDD239" s="16"/>
      <c r="BDE239" s="16"/>
      <c r="BDF239" s="16"/>
      <c r="BDG239" s="16"/>
      <c r="BDH239" s="16"/>
      <c r="BDI239" s="16"/>
      <c r="BDJ239" s="16"/>
      <c r="BDK239" s="16"/>
      <c r="BDL239" s="16"/>
      <c r="BDM239" s="16"/>
      <c r="BDN239" s="16"/>
      <c r="BDO239" s="16"/>
      <c r="BDP239" s="16"/>
      <c r="BDQ239" s="16"/>
      <c r="BDR239" s="16"/>
      <c r="BDS239" s="16"/>
      <c r="BDT239" s="16"/>
      <c r="BDU239" s="16"/>
      <c r="BDV239" s="16"/>
      <c r="BDW239" s="16"/>
      <c r="BDX239" s="16"/>
      <c r="BDY239" s="16"/>
      <c r="BDZ239" s="16"/>
      <c r="BEA239" s="16"/>
      <c r="BEB239" s="16"/>
      <c r="BEC239" s="16"/>
      <c r="BED239" s="16"/>
      <c r="BEE239" s="16"/>
      <c r="BEF239" s="16"/>
      <c r="BEG239" s="16"/>
      <c r="BEH239" s="16"/>
      <c r="BEI239" s="16"/>
      <c r="BEJ239" s="16"/>
      <c r="BEK239" s="16"/>
      <c r="BEL239" s="16"/>
      <c r="BEM239" s="16"/>
      <c r="BEN239" s="16"/>
      <c r="BEO239" s="16"/>
      <c r="BEP239" s="16"/>
      <c r="BEQ239" s="16"/>
      <c r="BER239" s="16"/>
      <c r="BES239" s="16"/>
      <c r="BET239" s="16"/>
      <c r="BEU239" s="16"/>
      <c r="BEV239" s="16"/>
      <c r="BEW239" s="16"/>
      <c r="BEX239" s="16"/>
      <c r="BEY239" s="16"/>
      <c r="BEZ239" s="16"/>
      <c r="BFA239" s="16"/>
      <c r="BFB239" s="16"/>
      <c r="BFC239" s="16"/>
      <c r="BFD239" s="16"/>
      <c r="BFE239" s="16"/>
      <c r="BFF239" s="16"/>
      <c r="BFG239" s="16"/>
      <c r="BFH239" s="16"/>
      <c r="BFI239" s="16"/>
      <c r="BFJ239" s="16"/>
      <c r="BFK239" s="16"/>
      <c r="BFL239" s="16"/>
      <c r="BFM239" s="16"/>
      <c r="BFN239" s="16"/>
      <c r="BFO239" s="16"/>
      <c r="BFP239" s="16"/>
      <c r="BFQ239" s="16"/>
      <c r="BFR239" s="16"/>
      <c r="BFS239" s="16"/>
      <c r="BFT239" s="16"/>
      <c r="BFU239" s="16"/>
      <c r="BFV239" s="16"/>
      <c r="BFW239" s="16"/>
      <c r="BFX239" s="16"/>
      <c r="BFY239" s="16"/>
      <c r="BFZ239" s="16"/>
      <c r="BGA239" s="16"/>
      <c r="BGB239" s="16"/>
      <c r="BGC239" s="16"/>
      <c r="BGD239" s="16"/>
      <c r="BGE239" s="16"/>
      <c r="BGF239" s="16"/>
      <c r="BGG239" s="16"/>
      <c r="BGH239" s="16"/>
      <c r="BGI239" s="16"/>
      <c r="BGJ239" s="16"/>
      <c r="BGK239" s="16"/>
      <c r="BGL239" s="16"/>
      <c r="BGM239" s="16"/>
      <c r="BGN239" s="16"/>
      <c r="BGO239" s="16"/>
      <c r="BGP239" s="16"/>
      <c r="BGQ239" s="16"/>
      <c r="BGR239" s="16"/>
      <c r="BGS239" s="16"/>
      <c r="BGT239" s="16"/>
      <c r="BGU239" s="16"/>
      <c r="BGV239" s="16"/>
      <c r="BGW239" s="16"/>
      <c r="BGX239" s="16"/>
      <c r="BGY239" s="16"/>
      <c r="BGZ239" s="16"/>
      <c r="BHA239" s="16"/>
      <c r="BHB239" s="16"/>
      <c r="BHC239" s="16"/>
      <c r="BHD239" s="16"/>
      <c r="BHE239" s="16"/>
      <c r="BHF239" s="16"/>
      <c r="BHG239" s="16"/>
      <c r="BHH239" s="16"/>
      <c r="BHI239" s="16"/>
      <c r="BHJ239" s="16"/>
      <c r="BHK239" s="16"/>
      <c r="BHL239" s="16"/>
      <c r="BHM239" s="16"/>
      <c r="BHN239" s="16"/>
      <c r="BHO239" s="16"/>
      <c r="BHP239" s="16"/>
      <c r="BHQ239" s="16"/>
      <c r="BHR239" s="16"/>
      <c r="BHS239" s="16"/>
      <c r="BHT239" s="16"/>
      <c r="BHU239" s="16"/>
      <c r="BHV239" s="16"/>
      <c r="BHW239" s="16"/>
      <c r="BHX239" s="16"/>
      <c r="BHY239" s="16"/>
      <c r="BHZ239" s="16"/>
      <c r="BIA239" s="16"/>
      <c r="BIB239" s="16"/>
      <c r="BIC239" s="16"/>
      <c r="BID239" s="16"/>
      <c r="BIE239" s="16"/>
      <c r="BIF239" s="16"/>
      <c r="BIG239" s="16"/>
      <c r="BIH239" s="16"/>
      <c r="BII239" s="16"/>
      <c r="BIJ239" s="16"/>
      <c r="BIK239" s="16"/>
      <c r="BIL239" s="16"/>
      <c r="BIM239" s="16"/>
      <c r="BIN239" s="16"/>
      <c r="BIO239" s="16"/>
      <c r="BIP239" s="16"/>
      <c r="BIQ239" s="16"/>
      <c r="BIR239" s="16"/>
      <c r="BIS239" s="16"/>
      <c r="BIT239" s="16"/>
      <c r="BIU239" s="16"/>
      <c r="BIV239" s="16"/>
      <c r="BIW239" s="16"/>
      <c r="BIX239" s="16"/>
      <c r="BIY239" s="16"/>
      <c r="BIZ239" s="16"/>
      <c r="BJA239" s="16"/>
      <c r="BJB239" s="16"/>
      <c r="BJC239" s="16"/>
      <c r="BJD239" s="16"/>
      <c r="BJE239" s="16"/>
      <c r="BJF239" s="16"/>
      <c r="BJG239" s="16"/>
      <c r="BJH239" s="16"/>
      <c r="BJI239" s="16"/>
      <c r="BJJ239" s="16"/>
      <c r="BJK239" s="16"/>
      <c r="BJL239" s="16"/>
      <c r="BJM239" s="16"/>
      <c r="BJN239" s="16"/>
      <c r="BJO239" s="16"/>
      <c r="BJP239" s="16"/>
      <c r="BJQ239" s="16"/>
      <c r="BJR239" s="16"/>
      <c r="BJS239" s="16"/>
      <c r="BJT239" s="16"/>
      <c r="BJU239" s="16"/>
      <c r="BJV239" s="16"/>
      <c r="BJW239" s="16"/>
      <c r="BJX239" s="16"/>
      <c r="BJY239" s="16"/>
      <c r="BJZ239" s="16"/>
      <c r="BKA239" s="16"/>
      <c r="BKB239" s="16"/>
      <c r="BKC239" s="16"/>
      <c r="BKD239" s="16"/>
      <c r="BKE239" s="16"/>
      <c r="BKF239" s="16"/>
      <c r="BKG239" s="16"/>
      <c r="BKH239" s="16"/>
      <c r="BKI239" s="16"/>
      <c r="BKJ239" s="16"/>
      <c r="BKK239" s="16"/>
      <c r="BKL239" s="16"/>
      <c r="BKM239" s="16"/>
      <c r="BKN239" s="16"/>
      <c r="BKO239" s="16"/>
      <c r="BKP239" s="16"/>
      <c r="BKQ239" s="16"/>
      <c r="BKR239" s="16"/>
      <c r="BKS239" s="16"/>
      <c r="BKT239" s="16"/>
      <c r="BKU239" s="16"/>
      <c r="BKV239" s="16"/>
      <c r="BKW239" s="16"/>
      <c r="BKX239" s="16"/>
      <c r="BKY239" s="16"/>
      <c r="BKZ239" s="16"/>
      <c r="BLA239" s="16"/>
      <c r="BLB239" s="16"/>
      <c r="BLC239" s="16"/>
      <c r="BLD239" s="16"/>
      <c r="BLE239" s="16"/>
      <c r="BLF239" s="16"/>
      <c r="BLG239" s="16"/>
      <c r="BLH239" s="16"/>
      <c r="BLI239" s="16"/>
      <c r="BLJ239" s="16"/>
      <c r="BLK239" s="16"/>
      <c r="BLL239" s="16"/>
      <c r="BLM239" s="16"/>
      <c r="BLN239" s="16"/>
      <c r="BLO239" s="16"/>
      <c r="BLP239" s="16"/>
      <c r="BLQ239" s="16"/>
      <c r="BLR239" s="16"/>
      <c r="BLS239" s="16"/>
      <c r="BLT239" s="16"/>
      <c r="BLU239" s="16"/>
      <c r="BLV239" s="16"/>
      <c r="BLW239" s="16"/>
      <c r="BLX239" s="16"/>
      <c r="BLY239" s="16"/>
      <c r="BLZ239" s="16"/>
      <c r="BMA239" s="16"/>
      <c r="BMB239" s="16"/>
      <c r="BMC239" s="16"/>
      <c r="BMD239" s="16"/>
      <c r="BME239" s="16"/>
      <c r="BMF239" s="16"/>
      <c r="BMG239" s="16"/>
      <c r="BMH239" s="16"/>
      <c r="BMI239" s="16"/>
      <c r="BMJ239" s="16"/>
      <c r="BMK239" s="16"/>
      <c r="BML239" s="16"/>
      <c r="BMM239" s="16"/>
      <c r="BMN239" s="16"/>
      <c r="BMO239" s="16"/>
      <c r="BMP239" s="16"/>
      <c r="BMQ239" s="16"/>
      <c r="BMR239" s="16"/>
      <c r="BMS239" s="16"/>
      <c r="BMT239" s="16"/>
      <c r="BMU239" s="16"/>
      <c r="BMV239" s="16"/>
      <c r="BMW239" s="16"/>
      <c r="BMX239" s="16"/>
      <c r="BMY239" s="16"/>
      <c r="BMZ239" s="16"/>
      <c r="BNA239" s="16"/>
      <c r="BNB239" s="16"/>
      <c r="BNC239" s="16"/>
      <c r="BND239" s="16"/>
      <c r="BNE239" s="16"/>
      <c r="BNF239" s="16"/>
      <c r="BNG239" s="16"/>
      <c r="BNH239" s="16"/>
      <c r="BNI239" s="16"/>
      <c r="BNJ239" s="16"/>
      <c r="BNK239" s="16"/>
      <c r="BNL239" s="16"/>
      <c r="BNM239" s="16"/>
      <c r="BNN239" s="16"/>
      <c r="BNO239" s="16"/>
      <c r="BNP239" s="16"/>
      <c r="BNQ239" s="16"/>
      <c r="BNR239" s="16"/>
      <c r="BNS239" s="16"/>
      <c r="BNT239" s="16"/>
      <c r="BNU239" s="16"/>
      <c r="BNV239" s="16"/>
      <c r="BNW239" s="16"/>
      <c r="BNX239" s="16"/>
      <c r="BNY239" s="16"/>
      <c r="BNZ239" s="16"/>
      <c r="BOA239" s="16"/>
      <c r="BOB239" s="16"/>
      <c r="BOC239" s="16"/>
      <c r="BOD239" s="16"/>
      <c r="BOE239" s="16"/>
      <c r="BOF239" s="16"/>
      <c r="BOG239" s="16"/>
      <c r="BOH239" s="16"/>
      <c r="BOI239" s="16"/>
      <c r="BOJ239" s="16"/>
      <c r="BOK239" s="16"/>
      <c r="BOL239" s="16"/>
      <c r="BOM239" s="16"/>
      <c r="BON239" s="16"/>
      <c r="BOO239" s="16"/>
      <c r="BOP239" s="16"/>
      <c r="BOQ239" s="16"/>
      <c r="BOR239" s="16"/>
      <c r="BOS239" s="16"/>
      <c r="BOT239" s="16"/>
      <c r="BOU239" s="16"/>
      <c r="BOV239" s="16"/>
      <c r="BOW239" s="16"/>
      <c r="BOX239" s="16"/>
      <c r="BOY239" s="16"/>
      <c r="BOZ239" s="16"/>
      <c r="BPA239" s="16"/>
      <c r="BPB239" s="16"/>
      <c r="BPC239" s="16"/>
      <c r="BPD239" s="16"/>
      <c r="BPE239" s="16"/>
      <c r="BPF239" s="16"/>
      <c r="BPG239" s="16"/>
      <c r="BPH239" s="16"/>
      <c r="BPI239" s="16"/>
      <c r="BPJ239" s="16"/>
      <c r="BPK239" s="16"/>
      <c r="BPL239" s="16"/>
      <c r="BPM239" s="16"/>
      <c r="BPN239" s="16"/>
      <c r="BPO239" s="16"/>
      <c r="BPP239" s="16"/>
      <c r="BPQ239" s="16"/>
      <c r="BPR239" s="16"/>
      <c r="BPS239" s="16"/>
      <c r="BPT239" s="16"/>
      <c r="BPU239" s="16"/>
      <c r="BPV239" s="16"/>
      <c r="BPW239" s="16"/>
      <c r="BPX239" s="16"/>
      <c r="BPY239" s="16"/>
      <c r="BPZ239" s="16"/>
      <c r="BQA239" s="16"/>
      <c r="BQB239" s="16"/>
      <c r="BQC239" s="16"/>
      <c r="BQD239" s="16"/>
      <c r="BQE239" s="16"/>
      <c r="BQF239" s="16"/>
      <c r="BQG239" s="16"/>
      <c r="BQH239" s="16"/>
      <c r="BQI239" s="16"/>
      <c r="BQJ239" s="16"/>
      <c r="BQK239" s="16"/>
      <c r="BQL239" s="16"/>
      <c r="BQM239" s="16"/>
      <c r="BQN239" s="16"/>
      <c r="BQO239" s="16"/>
      <c r="BQP239" s="16"/>
      <c r="BQQ239" s="16"/>
      <c r="BQR239" s="16"/>
      <c r="BQS239" s="16"/>
      <c r="BQT239" s="16"/>
      <c r="BQU239" s="16"/>
      <c r="BQV239" s="16"/>
      <c r="BQW239" s="16"/>
      <c r="BQX239" s="16"/>
      <c r="BQY239" s="16"/>
      <c r="BQZ239" s="16"/>
      <c r="BRA239" s="16"/>
      <c r="BRB239" s="16"/>
      <c r="BRC239" s="16"/>
      <c r="BRD239" s="16"/>
      <c r="BRE239" s="16"/>
      <c r="BRF239" s="16"/>
      <c r="BRG239" s="16"/>
      <c r="BRH239" s="16"/>
      <c r="BRI239" s="16"/>
      <c r="BRJ239" s="16"/>
      <c r="BRK239" s="16"/>
      <c r="BRL239" s="16"/>
      <c r="BRM239" s="16"/>
      <c r="BRN239" s="16"/>
      <c r="BRO239" s="16"/>
      <c r="BRP239" s="16"/>
      <c r="BRQ239" s="16"/>
      <c r="BRR239" s="16"/>
      <c r="BRS239" s="16"/>
      <c r="BRT239" s="16"/>
      <c r="BRU239" s="16"/>
      <c r="BRV239" s="16"/>
      <c r="BRW239" s="16"/>
      <c r="BRX239" s="16"/>
      <c r="BRY239" s="16"/>
      <c r="BRZ239" s="16"/>
      <c r="BSA239" s="16"/>
      <c r="BSB239" s="16"/>
      <c r="BSC239" s="16"/>
      <c r="BSD239" s="16"/>
      <c r="BSE239" s="16"/>
      <c r="BSF239" s="16"/>
      <c r="BSG239" s="16"/>
      <c r="BSH239" s="16"/>
      <c r="BSI239" s="16"/>
      <c r="BSJ239" s="16"/>
      <c r="BSK239" s="16"/>
      <c r="BSL239" s="16"/>
      <c r="BSM239" s="16"/>
      <c r="BSN239" s="16"/>
      <c r="BSO239" s="16"/>
      <c r="BSP239" s="16"/>
      <c r="BSQ239" s="16"/>
      <c r="BSR239" s="16"/>
      <c r="BSS239" s="16"/>
      <c r="BST239" s="16"/>
      <c r="BSU239" s="16"/>
      <c r="BSV239" s="16"/>
      <c r="BSW239" s="16"/>
      <c r="BSX239" s="16"/>
      <c r="BSY239" s="16"/>
      <c r="BSZ239" s="16"/>
      <c r="BTA239" s="16"/>
      <c r="BTB239" s="16"/>
      <c r="BTC239" s="16"/>
      <c r="BTD239" s="16"/>
      <c r="BTE239" s="16"/>
      <c r="BTF239" s="16"/>
      <c r="BTG239" s="16"/>
      <c r="BTH239" s="16"/>
      <c r="BTI239" s="16"/>
      <c r="BTJ239" s="16"/>
      <c r="BTK239" s="16"/>
      <c r="BTL239" s="16"/>
      <c r="BTM239" s="16"/>
      <c r="BTN239" s="16"/>
      <c r="BTO239" s="16"/>
      <c r="BTP239" s="16"/>
      <c r="BTQ239" s="16"/>
      <c r="BTR239" s="16"/>
      <c r="BTS239" s="16"/>
      <c r="BTT239" s="16"/>
      <c r="BTU239" s="16"/>
      <c r="BTV239" s="16"/>
      <c r="BTW239" s="16"/>
      <c r="BTX239" s="16"/>
      <c r="BTY239" s="16"/>
      <c r="BTZ239" s="16"/>
      <c r="BUA239" s="16"/>
      <c r="BUB239" s="16"/>
      <c r="BUC239" s="16"/>
      <c r="BUD239" s="16"/>
      <c r="BUE239" s="16"/>
      <c r="BUF239" s="16"/>
      <c r="BUG239" s="16"/>
      <c r="BUH239" s="16"/>
      <c r="BUI239" s="16"/>
      <c r="BUJ239" s="16"/>
      <c r="BUK239" s="16"/>
      <c r="BUL239" s="16"/>
      <c r="BUM239" s="16"/>
      <c r="BUN239" s="16"/>
      <c r="BUO239" s="16"/>
      <c r="BUP239" s="16"/>
      <c r="BUQ239" s="16"/>
      <c r="BUR239" s="16"/>
      <c r="BUS239" s="16"/>
      <c r="BUT239" s="16"/>
      <c r="BUU239" s="16"/>
      <c r="BUV239" s="16"/>
      <c r="BUW239" s="16"/>
      <c r="BUX239" s="16"/>
      <c r="BUY239" s="16"/>
      <c r="BUZ239" s="16"/>
      <c r="BVA239" s="16"/>
      <c r="BVB239" s="16"/>
      <c r="BVC239" s="16"/>
      <c r="BVD239" s="16"/>
      <c r="BVE239" s="16"/>
      <c r="BVF239" s="16"/>
      <c r="BVG239" s="16"/>
      <c r="BVH239" s="16"/>
      <c r="BVI239" s="16"/>
      <c r="BVJ239" s="16"/>
      <c r="BVK239" s="16"/>
      <c r="BVL239" s="16"/>
      <c r="BVM239" s="16"/>
      <c r="BVN239" s="16"/>
      <c r="BVO239" s="16"/>
      <c r="BVP239" s="16"/>
      <c r="BVQ239" s="16"/>
      <c r="BVR239" s="16"/>
      <c r="BVS239" s="16"/>
      <c r="BVT239" s="16"/>
      <c r="BVU239" s="16"/>
      <c r="BVV239" s="16"/>
      <c r="BVW239" s="16"/>
      <c r="BVX239" s="16"/>
      <c r="BVY239" s="16"/>
      <c r="BVZ239" s="16"/>
      <c r="BWA239" s="16"/>
      <c r="BWB239" s="16"/>
      <c r="BWC239" s="16"/>
      <c r="BWD239" s="16"/>
      <c r="BWE239" s="16"/>
      <c r="BWF239" s="16"/>
      <c r="BWG239" s="16"/>
      <c r="BWH239" s="16"/>
      <c r="BWI239" s="16"/>
      <c r="BWJ239" s="16"/>
      <c r="BWK239" s="16"/>
      <c r="BWL239" s="16"/>
      <c r="BWM239" s="16"/>
      <c r="BWN239" s="16"/>
      <c r="BWO239" s="16"/>
      <c r="BWP239" s="16"/>
      <c r="BWQ239" s="16"/>
      <c r="BWR239" s="16"/>
      <c r="BWS239" s="16"/>
      <c r="BWT239" s="16"/>
      <c r="BWU239" s="16"/>
      <c r="BWV239" s="16"/>
      <c r="BWW239" s="16"/>
      <c r="BWX239" s="16"/>
      <c r="BWY239" s="16"/>
      <c r="BWZ239" s="16"/>
      <c r="BXA239" s="16"/>
      <c r="BXB239" s="16"/>
      <c r="BXC239" s="16"/>
      <c r="BXD239" s="16"/>
      <c r="BXE239" s="16"/>
      <c r="BXF239" s="16"/>
      <c r="BXG239" s="16"/>
      <c r="BXH239" s="16"/>
      <c r="BXI239" s="16"/>
      <c r="BXJ239" s="16"/>
      <c r="BXK239" s="16"/>
      <c r="BXL239" s="16"/>
      <c r="BXM239" s="16"/>
      <c r="BXN239" s="16"/>
      <c r="BXO239" s="16"/>
      <c r="BXP239" s="16"/>
      <c r="BXQ239" s="16"/>
      <c r="BXR239" s="16"/>
      <c r="BXS239" s="16"/>
      <c r="BXT239" s="16"/>
      <c r="BXU239" s="16"/>
      <c r="BXV239" s="16"/>
      <c r="BXW239" s="16"/>
      <c r="BXX239" s="16"/>
      <c r="BXY239" s="16"/>
      <c r="BXZ239" s="16"/>
      <c r="BYA239" s="16"/>
      <c r="BYB239" s="16"/>
      <c r="BYC239" s="16"/>
      <c r="BYD239" s="16"/>
      <c r="BYE239" s="16"/>
      <c r="BYF239" s="16"/>
      <c r="BYG239" s="16"/>
      <c r="BYH239" s="16"/>
      <c r="BYI239" s="16"/>
      <c r="BYJ239" s="16"/>
      <c r="BYK239" s="16"/>
      <c r="BYL239" s="16"/>
      <c r="BYM239" s="16"/>
      <c r="BYN239" s="16"/>
      <c r="BYO239" s="16"/>
      <c r="BYP239" s="16"/>
      <c r="BYQ239" s="16"/>
      <c r="BYR239" s="16"/>
      <c r="BYS239" s="16"/>
      <c r="BYT239" s="16"/>
      <c r="BYU239" s="16"/>
      <c r="BYV239" s="16"/>
      <c r="BYW239" s="16"/>
      <c r="BYX239" s="16"/>
      <c r="BYY239" s="16"/>
      <c r="BYZ239" s="16"/>
      <c r="BZA239" s="16"/>
      <c r="BZB239" s="16"/>
      <c r="BZC239" s="16"/>
      <c r="BZD239" s="16"/>
      <c r="BZE239" s="16"/>
      <c r="BZF239" s="16"/>
      <c r="BZG239" s="16"/>
      <c r="BZH239" s="16"/>
      <c r="BZI239" s="16"/>
      <c r="BZJ239" s="16"/>
      <c r="BZK239" s="16"/>
      <c r="BZL239" s="16"/>
      <c r="BZM239" s="16"/>
      <c r="BZN239" s="16"/>
      <c r="BZO239" s="16"/>
      <c r="BZP239" s="16"/>
      <c r="BZQ239" s="16"/>
      <c r="BZR239" s="16"/>
      <c r="BZS239" s="16"/>
      <c r="BZT239" s="16"/>
      <c r="BZU239" s="16"/>
      <c r="BZV239" s="16"/>
      <c r="BZW239" s="16"/>
      <c r="BZX239" s="16"/>
      <c r="BZY239" s="16"/>
      <c r="BZZ239" s="16"/>
      <c r="CAA239" s="16"/>
      <c r="CAB239" s="16"/>
      <c r="CAC239" s="16"/>
      <c r="CAD239" s="16"/>
      <c r="CAE239" s="16"/>
      <c r="CAF239" s="16"/>
      <c r="CAG239" s="16"/>
      <c r="CAH239" s="16"/>
      <c r="CAI239" s="16"/>
      <c r="CAJ239" s="16"/>
      <c r="CAK239" s="16"/>
      <c r="CAL239" s="16"/>
      <c r="CAM239" s="16"/>
      <c r="CAN239" s="16"/>
      <c r="CAO239" s="16"/>
      <c r="CAP239" s="16"/>
      <c r="CAQ239" s="16"/>
      <c r="CAR239" s="16"/>
      <c r="CAS239" s="16"/>
      <c r="CAT239" s="16"/>
      <c r="CAU239" s="16"/>
      <c r="CAV239" s="16"/>
      <c r="CAW239" s="16"/>
      <c r="CAX239" s="16"/>
      <c r="CAY239" s="16"/>
      <c r="CAZ239" s="16"/>
      <c r="CBA239" s="16"/>
      <c r="CBB239" s="16"/>
      <c r="CBC239" s="16"/>
      <c r="CBD239" s="16"/>
      <c r="CBE239" s="16"/>
      <c r="CBF239" s="16"/>
      <c r="CBG239" s="16"/>
      <c r="CBH239" s="16"/>
      <c r="CBI239" s="16"/>
      <c r="CBJ239" s="16"/>
      <c r="CBK239" s="16"/>
      <c r="CBL239" s="16"/>
      <c r="CBM239" s="16"/>
      <c r="CBN239" s="16"/>
      <c r="CBO239" s="16"/>
      <c r="CBP239" s="16"/>
      <c r="CBQ239" s="16"/>
      <c r="CBR239" s="16"/>
      <c r="CBS239" s="16"/>
      <c r="CBT239" s="16"/>
      <c r="CBU239" s="16"/>
      <c r="CBV239" s="16"/>
      <c r="CBW239" s="16"/>
      <c r="CBX239" s="16"/>
      <c r="CBY239" s="16"/>
      <c r="CBZ239" s="16"/>
      <c r="CCA239" s="16"/>
      <c r="CCB239" s="16"/>
      <c r="CCC239" s="16"/>
      <c r="CCD239" s="16"/>
      <c r="CCE239" s="16"/>
      <c r="CCF239" s="16"/>
      <c r="CCG239" s="16"/>
      <c r="CCH239" s="16"/>
      <c r="CCI239" s="16"/>
      <c r="CCJ239" s="16"/>
      <c r="CCK239" s="16"/>
      <c r="CCL239" s="16"/>
      <c r="CCM239" s="16"/>
      <c r="CCN239" s="16"/>
      <c r="CCO239" s="16"/>
      <c r="CCP239" s="16"/>
      <c r="CCQ239" s="16"/>
      <c r="CCR239" s="16"/>
      <c r="CCS239" s="16"/>
      <c r="CCT239" s="16"/>
      <c r="CCU239" s="16"/>
      <c r="CCV239" s="16"/>
      <c r="CCW239" s="16"/>
      <c r="CCX239" s="16"/>
      <c r="CCY239" s="16"/>
      <c r="CCZ239" s="16"/>
      <c r="CDA239" s="16"/>
      <c r="CDB239" s="16"/>
      <c r="CDC239" s="16"/>
      <c r="CDD239" s="16"/>
      <c r="CDE239" s="16"/>
      <c r="CDF239" s="16"/>
      <c r="CDG239" s="16"/>
      <c r="CDH239" s="16"/>
      <c r="CDI239" s="16"/>
      <c r="CDJ239" s="16"/>
      <c r="CDK239" s="16"/>
      <c r="CDL239" s="16"/>
      <c r="CDM239" s="16"/>
      <c r="CDN239" s="16"/>
      <c r="CDO239" s="16"/>
      <c r="CDP239" s="16"/>
      <c r="CDQ239" s="16"/>
      <c r="CDR239" s="16"/>
      <c r="CDS239" s="16"/>
      <c r="CDT239" s="16"/>
      <c r="CDU239" s="16"/>
      <c r="CDV239" s="16"/>
      <c r="CDW239" s="16"/>
      <c r="CDX239" s="16"/>
      <c r="CDY239" s="16"/>
      <c r="CDZ239" s="16"/>
      <c r="CEA239" s="16"/>
      <c r="CEB239" s="16"/>
      <c r="CEC239" s="16"/>
      <c r="CED239" s="16"/>
      <c r="CEE239" s="16"/>
      <c r="CEF239" s="16"/>
      <c r="CEG239" s="16"/>
      <c r="CEH239" s="16"/>
      <c r="CEI239" s="16"/>
      <c r="CEJ239" s="16"/>
      <c r="CEK239" s="16"/>
      <c r="CEL239" s="16"/>
      <c r="CEM239" s="16"/>
      <c r="CEN239" s="16"/>
      <c r="CEO239" s="16"/>
      <c r="CEP239" s="16"/>
      <c r="CEQ239" s="16"/>
      <c r="CER239" s="16"/>
      <c r="CES239" s="16"/>
      <c r="CET239" s="16"/>
      <c r="CEU239" s="16"/>
      <c r="CEV239" s="16"/>
      <c r="CEW239" s="16"/>
      <c r="CEX239" s="16"/>
      <c r="CEY239" s="16"/>
      <c r="CEZ239" s="16"/>
      <c r="CFA239" s="16"/>
      <c r="CFB239" s="16"/>
      <c r="CFC239" s="16"/>
      <c r="CFD239" s="16"/>
      <c r="CFE239" s="16"/>
      <c r="CFF239" s="16"/>
      <c r="CFG239" s="16"/>
      <c r="CFH239" s="16"/>
      <c r="CFI239" s="16"/>
      <c r="CFJ239" s="16"/>
      <c r="CFK239" s="16"/>
      <c r="CFL239" s="16"/>
      <c r="CFM239" s="16"/>
      <c r="CFN239" s="16"/>
      <c r="CFO239" s="16"/>
      <c r="CFP239" s="16"/>
      <c r="CFQ239" s="16"/>
      <c r="CFR239" s="16"/>
      <c r="CFS239" s="16"/>
      <c r="CFT239" s="16"/>
      <c r="CFU239" s="16"/>
      <c r="CFV239" s="16"/>
      <c r="CFW239" s="16"/>
      <c r="CFX239" s="16"/>
      <c r="CFY239" s="16"/>
      <c r="CFZ239" s="16"/>
      <c r="CGA239" s="16"/>
      <c r="CGB239" s="16"/>
      <c r="CGC239" s="16"/>
      <c r="CGD239" s="16"/>
      <c r="CGE239" s="16"/>
      <c r="CGF239" s="16"/>
      <c r="CGG239" s="16"/>
      <c r="CGH239" s="16"/>
      <c r="CGI239" s="16"/>
      <c r="CGJ239" s="16"/>
      <c r="CGK239" s="16"/>
      <c r="CGL239" s="16"/>
      <c r="CGM239" s="16"/>
      <c r="CGN239" s="16"/>
      <c r="CGO239" s="16"/>
      <c r="CGP239" s="16"/>
      <c r="CGQ239" s="16"/>
      <c r="CGR239" s="16"/>
      <c r="CGS239" s="16"/>
      <c r="CGT239" s="16"/>
      <c r="CGU239" s="16"/>
      <c r="CGV239" s="16"/>
      <c r="CGW239" s="16"/>
      <c r="CGX239" s="16"/>
      <c r="CGY239" s="16"/>
      <c r="CGZ239" s="16"/>
      <c r="CHA239" s="16"/>
      <c r="CHB239" s="16"/>
      <c r="CHC239" s="16"/>
      <c r="CHD239" s="16"/>
      <c r="CHE239" s="16"/>
      <c r="CHF239" s="16"/>
      <c r="CHG239" s="16"/>
      <c r="CHH239" s="16"/>
      <c r="CHI239" s="16"/>
      <c r="CHJ239" s="16"/>
      <c r="CHK239" s="16"/>
      <c r="CHL239" s="16"/>
      <c r="CHM239" s="16"/>
      <c r="CHN239" s="16"/>
      <c r="CHO239" s="16"/>
      <c r="CHP239" s="16"/>
      <c r="CHQ239" s="16"/>
      <c r="CHR239" s="16"/>
      <c r="CHS239" s="16"/>
      <c r="CHT239" s="16"/>
      <c r="CHU239" s="16"/>
      <c r="CHV239" s="16"/>
      <c r="CHW239" s="16"/>
      <c r="CHX239" s="16"/>
      <c r="CHY239" s="16"/>
      <c r="CHZ239" s="16"/>
      <c r="CIA239" s="16"/>
      <c r="CIB239" s="16"/>
      <c r="CIC239" s="16"/>
      <c r="CID239" s="16"/>
      <c r="CIE239" s="16"/>
      <c r="CIF239" s="16"/>
      <c r="CIG239" s="16"/>
      <c r="CIH239" s="16"/>
      <c r="CII239" s="16"/>
      <c r="CIJ239" s="16"/>
      <c r="CIK239" s="16"/>
      <c r="CIL239" s="16"/>
      <c r="CIM239" s="16"/>
      <c r="CIN239" s="16"/>
      <c r="CIO239" s="16"/>
      <c r="CIP239" s="16"/>
      <c r="CIQ239" s="16"/>
      <c r="CIR239" s="16"/>
      <c r="CIS239" s="16"/>
      <c r="CIT239" s="16"/>
      <c r="CIU239" s="16"/>
      <c r="CIV239" s="16"/>
      <c r="CIW239" s="16"/>
      <c r="CIX239" s="16"/>
      <c r="CIY239" s="16"/>
      <c r="CIZ239" s="16"/>
      <c r="CJA239" s="16"/>
      <c r="CJB239" s="16"/>
      <c r="CJC239" s="16"/>
      <c r="CJD239" s="16"/>
      <c r="CJE239" s="16"/>
      <c r="CJF239" s="16"/>
      <c r="CJG239" s="16"/>
      <c r="CJH239" s="16"/>
      <c r="CJI239" s="16"/>
      <c r="CJJ239" s="16"/>
      <c r="CJK239" s="16"/>
      <c r="CJL239" s="16"/>
      <c r="CJM239" s="16"/>
      <c r="CJN239" s="16"/>
      <c r="CJO239" s="16"/>
      <c r="CJP239" s="16"/>
      <c r="CJQ239" s="16"/>
      <c r="CJR239" s="16"/>
      <c r="CJS239" s="16"/>
      <c r="CJT239" s="16"/>
      <c r="CJU239" s="16"/>
      <c r="CJV239" s="16"/>
      <c r="CJW239" s="16"/>
      <c r="CJX239" s="16"/>
      <c r="CJY239" s="16"/>
      <c r="CJZ239" s="16"/>
      <c r="CKA239" s="16"/>
      <c r="CKB239" s="16"/>
      <c r="CKC239" s="16"/>
      <c r="CKD239" s="16"/>
      <c r="CKE239" s="16"/>
      <c r="CKF239" s="16"/>
      <c r="CKG239" s="16"/>
      <c r="CKH239" s="16"/>
      <c r="CKI239" s="16"/>
      <c r="CKJ239" s="16"/>
      <c r="CKK239" s="16"/>
      <c r="CKL239" s="16"/>
      <c r="CKM239" s="16"/>
      <c r="CKN239" s="16"/>
      <c r="CKO239" s="16"/>
      <c r="CKP239" s="16"/>
      <c r="CKQ239" s="16"/>
      <c r="CKR239" s="16"/>
      <c r="CKS239" s="16"/>
      <c r="CKT239" s="16"/>
      <c r="CKU239" s="16"/>
      <c r="CKV239" s="16"/>
      <c r="CKW239" s="16"/>
      <c r="CKX239" s="16"/>
      <c r="CKY239" s="16"/>
      <c r="CKZ239" s="16"/>
      <c r="CLA239" s="16"/>
      <c r="CLB239" s="16"/>
      <c r="CLC239" s="16"/>
      <c r="CLD239" s="16"/>
      <c r="CLE239" s="16"/>
      <c r="CLF239" s="16"/>
      <c r="CLG239" s="16"/>
      <c r="CLH239" s="16"/>
      <c r="CLI239" s="16"/>
      <c r="CLJ239" s="16"/>
      <c r="CLK239" s="16"/>
      <c r="CLL239" s="16"/>
      <c r="CLM239" s="16"/>
      <c r="CLN239" s="16"/>
      <c r="CLO239" s="16"/>
      <c r="CLP239" s="16"/>
      <c r="CLQ239" s="16"/>
      <c r="CLR239" s="16"/>
      <c r="CLS239" s="16"/>
      <c r="CLT239" s="16"/>
      <c r="CLU239" s="16"/>
      <c r="CLV239" s="16"/>
      <c r="CLW239" s="16"/>
      <c r="CLX239" s="16"/>
      <c r="CLY239" s="16"/>
      <c r="CLZ239" s="16"/>
      <c r="CMA239" s="16"/>
      <c r="CMB239" s="16"/>
      <c r="CMC239" s="16"/>
      <c r="CMD239" s="16"/>
      <c r="CME239" s="16"/>
      <c r="CMF239" s="16"/>
      <c r="CMG239" s="16"/>
      <c r="CMH239" s="16"/>
      <c r="CMI239" s="16"/>
      <c r="CMJ239" s="16"/>
      <c r="CMK239" s="16"/>
      <c r="CML239" s="16"/>
      <c r="CMM239" s="16"/>
      <c r="CMN239" s="16"/>
      <c r="CMO239" s="16"/>
      <c r="CMP239" s="16"/>
      <c r="CMQ239" s="16"/>
      <c r="CMR239" s="16"/>
      <c r="CMS239" s="16"/>
      <c r="CMT239" s="16"/>
      <c r="CMU239" s="16"/>
      <c r="CMV239" s="16"/>
      <c r="CMW239" s="16"/>
      <c r="CMX239" s="16"/>
      <c r="CMY239" s="16"/>
      <c r="CMZ239" s="16"/>
      <c r="CNA239" s="16"/>
      <c r="CNB239" s="16"/>
      <c r="CNC239" s="16"/>
      <c r="CND239" s="16"/>
      <c r="CNE239" s="16"/>
      <c r="CNF239" s="16"/>
      <c r="CNG239" s="16"/>
      <c r="CNH239" s="16"/>
      <c r="CNI239" s="16"/>
      <c r="CNJ239" s="16"/>
      <c r="CNK239" s="16"/>
      <c r="CNL239" s="16"/>
      <c r="CNM239" s="16"/>
      <c r="CNN239" s="16"/>
      <c r="CNO239" s="16"/>
      <c r="CNP239" s="16"/>
      <c r="CNQ239" s="16"/>
      <c r="CNR239" s="16"/>
      <c r="CNS239" s="16"/>
      <c r="CNT239" s="16"/>
      <c r="CNU239" s="16"/>
      <c r="CNV239" s="16"/>
      <c r="CNW239" s="16"/>
      <c r="CNX239" s="16"/>
      <c r="CNY239" s="16"/>
      <c r="CNZ239" s="16"/>
      <c r="COA239" s="16"/>
      <c r="COB239" s="16"/>
      <c r="COC239" s="16"/>
      <c r="COD239" s="16"/>
      <c r="COE239" s="16"/>
      <c r="COF239" s="16"/>
      <c r="COG239" s="16"/>
      <c r="COH239" s="16"/>
      <c r="COI239" s="16"/>
      <c r="COJ239" s="16"/>
      <c r="COK239" s="16"/>
      <c r="COL239" s="16"/>
      <c r="COM239" s="16"/>
      <c r="CON239" s="16"/>
      <c r="COO239" s="16"/>
      <c r="COP239" s="16"/>
      <c r="COQ239" s="16"/>
      <c r="COR239" s="16"/>
      <c r="COS239" s="16"/>
      <c r="COT239" s="16"/>
      <c r="COU239" s="16"/>
      <c r="COV239" s="16"/>
      <c r="COW239" s="16"/>
      <c r="COX239" s="16"/>
      <c r="COY239" s="16"/>
      <c r="COZ239" s="16"/>
      <c r="CPA239" s="16"/>
      <c r="CPB239" s="16"/>
      <c r="CPC239" s="16"/>
      <c r="CPD239" s="16"/>
      <c r="CPE239" s="16"/>
      <c r="CPF239" s="16"/>
      <c r="CPG239" s="16"/>
      <c r="CPH239" s="16"/>
      <c r="CPI239" s="16"/>
      <c r="CPJ239" s="16"/>
      <c r="CPK239" s="16"/>
      <c r="CPL239" s="16"/>
      <c r="CPM239" s="16"/>
      <c r="CPN239" s="16"/>
      <c r="CPO239" s="16"/>
      <c r="CPP239" s="16"/>
      <c r="CPQ239" s="16"/>
      <c r="CPR239" s="16"/>
      <c r="CPS239" s="16"/>
      <c r="CPT239" s="16"/>
      <c r="CPU239" s="16"/>
      <c r="CPV239" s="16"/>
      <c r="CPW239" s="16"/>
      <c r="CPX239" s="16"/>
      <c r="CPY239" s="16"/>
      <c r="CPZ239" s="16"/>
      <c r="CQA239" s="16"/>
      <c r="CQB239" s="16"/>
      <c r="CQC239" s="16"/>
      <c r="CQD239" s="16"/>
      <c r="CQE239" s="16"/>
      <c r="CQF239" s="16"/>
      <c r="CQG239" s="16"/>
      <c r="CQH239" s="16"/>
      <c r="CQI239" s="16"/>
      <c r="CQJ239" s="16"/>
      <c r="CQK239" s="16"/>
      <c r="CQL239" s="16"/>
      <c r="CQM239" s="16"/>
      <c r="CQN239" s="16"/>
      <c r="CQO239" s="16"/>
      <c r="CQP239" s="16"/>
      <c r="CQQ239" s="16"/>
      <c r="CQR239" s="16"/>
      <c r="CQS239" s="16"/>
      <c r="CQT239" s="16"/>
      <c r="CQU239" s="16"/>
      <c r="CQV239" s="16"/>
      <c r="CQW239" s="16"/>
      <c r="CQX239" s="16"/>
      <c r="CQY239" s="16"/>
      <c r="CQZ239" s="16"/>
      <c r="CRA239" s="16"/>
      <c r="CRB239" s="16"/>
      <c r="CRC239" s="16"/>
      <c r="CRD239" s="16"/>
      <c r="CRE239" s="16"/>
      <c r="CRF239" s="16"/>
      <c r="CRG239" s="16"/>
      <c r="CRH239" s="16"/>
      <c r="CRI239" s="16"/>
      <c r="CRJ239" s="16"/>
      <c r="CRK239" s="16"/>
      <c r="CRL239" s="16"/>
      <c r="CRM239" s="16"/>
      <c r="CRN239" s="16"/>
      <c r="CRO239" s="16"/>
      <c r="CRP239" s="16"/>
      <c r="CRQ239" s="16"/>
      <c r="CRR239" s="16"/>
      <c r="CRS239" s="16"/>
      <c r="CRT239" s="16"/>
      <c r="CRU239" s="16"/>
      <c r="CRV239" s="16"/>
      <c r="CRW239" s="16"/>
      <c r="CRX239" s="16"/>
      <c r="CRY239" s="16"/>
      <c r="CRZ239" s="16"/>
      <c r="CSA239" s="16"/>
      <c r="CSB239" s="16"/>
      <c r="CSC239" s="16"/>
      <c r="CSD239" s="16"/>
      <c r="CSE239" s="16"/>
      <c r="CSF239" s="16"/>
      <c r="CSG239" s="16"/>
      <c r="CSH239" s="16"/>
      <c r="CSI239" s="16"/>
      <c r="CSJ239" s="16"/>
      <c r="CSK239" s="16"/>
      <c r="CSL239" s="16"/>
      <c r="CSM239" s="16"/>
      <c r="CSN239" s="16"/>
      <c r="CSO239" s="16"/>
      <c r="CSP239" s="16"/>
      <c r="CSQ239" s="16"/>
      <c r="CSR239" s="16"/>
      <c r="CSS239" s="16"/>
      <c r="CST239" s="16"/>
      <c r="CSU239" s="16"/>
      <c r="CSV239" s="16"/>
      <c r="CSW239" s="16"/>
      <c r="CSX239" s="16"/>
      <c r="CSY239" s="16"/>
      <c r="CSZ239" s="16"/>
      <c r="CTA239" s="16"/>
      <c r="CTB239" s="16"/>
      <c r="CTC239" s="16"/>
      <c r="CTD239" s="16"/>
      <c r="CTE239" s="16"/>
      <c r="CTF239" s="16"/>
      <c r="CTG239" s="16"/>
      <c r="CTH239" s="16"/>
      <c r="CTI239" s="16"/>
      <c r="CTJ239" s="16"/>
      <c r="CTK239" s="16"/>
      <c r="CTL239" s="16"/>
      <c r="CTM239" s="16"/>
      <c r="CTN239" s="16"/>
      <c r="CTO239" s="16"/>
      <c r="CTP239" s="16"/>
      <c r="CTQ239" s="16"/>
      <c r="CTR239" s="16"/>
      <c r="CTS239" s="16"/>
      <c r="CTT239" s="16"/>
      <c r="CTU239" s="16"/>
      <c r="CTV239" s="16"/>
      <c r="CTW239" s="16"/>
      <c r="CTX239" s="16"/>
      <c r="CTY239" s="16"/>
      <c r="CTZ239" s="16"/>
      <c r="CUA239" s="16"/>
      <c r="CUB239" s="16"/>
      <c r="CUC239" s="16"/>
      <c r="CUD239" s="16"/>
      <c r="CUE239" s="16"/>
      <c r="CUF239" s="16"/>
      <c r="CUG239" s="16"/>
      <c r="CUH239" s="16"/>
      <c r="CUI239" s="16"/>
      <c r="CUJ239" s="16"/>
      <c r="CUK239" s="16"/>
      <c r="CUL239" s="16"/>
      <c r="CUM239" s="16"/>
      <c r="CUN239" s="16"/>
      <c r="CUO239" s="16"/>
      <c r="CUP239" s="16"/>
      <c r="CUQ239" s="16"/>
      <c r="CUR239" s="16"/>
      <c r="CUS239" s="16"/>
      <c r="CUT239" s="16"/>
      <c r="CUU239" s="16"/>
      <c r="CUV239" s="16"/>
      <c r="CUW239" s="16"/>
      <c r="CUX239" s="16"/>
      <c r="CUY239" s="16"/>
      <c r="CUZ239" s="16"/>
      <c r="CVA239" s="16"/>
      <c r="CVB239" s="16"/>
      <c r="CVC239" s="16"/>
      <c r="CVD239" s="16"/>
      <c r="CVE239" s="16"/>
      <c r="CVF239" s="16"/>
      <c r="CVG239" s="16"/>
      <c r="CVH239" s="16"/>
      <c r="CVI239" s="16"/>
      <c r="CVJ239" s="16"/>
      <c r="CVK239" s="16"/>
      <c r="CVL239" s="16"/>
      <c r="CVM239" s="16"/>
      <c r="CVN239" s="16"/>
      <c r="CVO239" s="16"/>
      <c r="CVP239" s="16"/>
      <c r="CVQ239" s="16"/>
      <c r="CVR239" s="16"/>
      <c r="CVS239" s="16"/>
      <c r="CVT239" s="16"/>
      <c r="CVU239" s="16"/>
      <c r="CVV239" s="16"/>
      <c r="CVW239" s="16"/>
      <c r="CVX239" s="16"/>
      <c r="CVY239" s="16"/>
      <c r="CVZ239" s="16"/>
      <c r="CWA239" s="16"/>
      <c r="CWB239" s="16"/>
      <c r="CWC239" s="16"/>
      <c r="CWD239" s="16"/>
      <c r="CWE239" s="16"/>
      <c r="CWF239" s="16"/>
      <c r="CWG239" s="16"/>
      <c r="CWH239" s="16"/>
      <c r="CWI239" s="16"/>
      <c r="CWJ239" s="16"/>
      <c r="CWK239" s="16"/>
      <c r="CWL239" s="16"/>
      <c r="CWM239" s="16"/>
      <c r="CWN239" s="16"/>
      <c r="CWO239" s="16"/>
      <c r="CWP239" s="16"/>
      <c r="CWQ239" s="16"/>
      <c r="CWR239" s="16"/>
      <c r="CWS239" s="16"/>
      <c r="CWT239" s="16"/>
      <c r="CWU239" s="16"/>
      <c r="CWV239" s="16"/>
      <c r="CWW239" s="16"/>
      <c r="CWX239" s="16"/>
      <c r="CWY239" s="16"/>
      <c r="CWZ239" s="16"/>
      <c r="CXA239" s="16"/>
      <c r="CXB239" s="16"/>
      <c r="CXC239" s="16"/>
      <c r="CXD239" s="16"/>
      <c r="CXE239" s="16"/>
      <c r="CXF239" s="16"/>
      <c r="CXG239" s="16"/>
      <c r="CXH239" s="16"/>
      <c r="CXI239" s="16"/>
      <c r="CXJ239" s="16"/>
      <c r="CXK239" s="16"/>
      <c r="CXL239" s="16"/>
      <c r="CXM239" s="16"/>
      <c r="CXN239" s="16"/>
      <c r="CXO239" s="16"/>
      <c r="CXP239" s="16"/>
      <c r="CXQ239" s="16"/>
      <c r="CXR239" s="16"/>
      <c r="CXS239" s="16"/>
      <c r="CXT239" s="16"/>
      <c r="CXU239" s="16"/>
      <c r="CXV239" s="16"/>
      <c r="CXW239" s="16"/>
      <c r="CXX239" s="16"/>
      <c r="CXY239" s="16"/>
      <c r="CXZ239" s="16"/>
      <c r="CYA239" s="16"/>
      <c r="CYB239" s="16"/>
      <c r="CYC239" s="16"/>
      <c r="CYD239" s="16"/>
      <c r="CYE239" s="16"/>
      <c r="CYF239" s="16"/>
      <c r="CYG239" s="16"/>
      <c r="CYH239" s="16"/>
      <c r="CYI239" s="16"/>
      <c r="CYJ239" s="16"/>
      <c r="CYK239" s="16"/>
      <c r="CYL239" s="16"/>
      <c r="CYM239" s="16"/>
      <c r="CYN239" s="16"/>
      <c r="CYO239" s="16"/>
      <c r="CYP239" s="16"/>
      <c r="CYQ239" s="16"/>
      <c r="CYR239" s="16"/>
      <c r="CYS239" s="16"/>
      <c r="CYT239" s="16"/>
      <c r="CYU239" s="16"/>
      <c r="CYV239" s="16"/>
      <c r="CYW239" s="16"/>
      <c r="CYX239" s="16"/>
      <c r="CYY239" s="16"/>
      <c r="CYZ239" s="16"/>
      <c r="CZA239" s="16"/>
      <c r="CZB239" s="16"/>
      <c r="CZC239" s="16"/>
      <c r="CZD239" s="16"/>
      <c r="CZE239" s="16"/>
      <c r="CZF239" s="16"/>
      <c r="CZG239" s="16"/>
      <c r="CZH239" s="16"/>
      <c r="CZI239" s="16"/>
      <c r="CZJ239" s="16"/>
      <c r="CZK239" s="16"/>
      <c r="CZL239" s="16"/>
      <c r="CZM239" s="16"/>
      <c r="CZN239" s="16"/>
      <c r="CZO239" s="16"/>
      <c r="CZP239" s="16"/>
      <c r="CZQ239" s="16"/>
      <c r="CZR239" s="16"/>
      <c r="CZS239" s="16"/>
      <c r="CZT239" s="16"/>
      <c r="CZU239" s="16"/>
      <c r="CZV239" s="16"/>
      <c r="CZW239" s="16"/>
      <c r="CZX239" s="16"/>
      <c r="CZY239" s="16"/>
      <c r="CZZ239" s="16"/>
      <c r="DAA239" s="16"/>
      <c r="DAB239" s="16"/>
      <c r="DAC239" s="16"/>
      <c r="DAD239" s="16"/>
      <c r="DAE239" s="16"/>
      <c r="DAF239" s="16"/>
      <c r="DAG239" s="16"/>
      <c r="DAH239" s="16"/>
      <c r="DAI239" s="16"/>
      <c r="DAJ239" s="16"/>
      <c r="DAK239" s="16"/>
      <c r="DAL239" s="16"/>
      <c r="DAM239" s="16"/>
      <c r="DAN239" s="16"/>
      <c r="DAO239" s="16"/>
      <c r="DAP239" s="16"/>
      <c r="DAQ239" s="16"/>
      <c r="DAR239" s="16"/>
      <c r="DAS239" s="16"/>
      <c r="DAT239" s="16"/>
      <c r="DAU239" s="16"/>
      <c r="DAV239" s="16"/>
      <c r="DAW239" s="16"/>
      <c r="DAX239" s="16"/>
      <c r="DAY239" s="16"/>
      <c r="DAZ239" s="16"/>
      <c r="DBA239" s="16"/>
      <c r="DBB239" s="16"/>
      <c r="DBC239" s="16"/>
      <c r="DBD239" s="16"/>
      <c r="DBE239" s="16"/>
      <c r="DBF239" s="16"/>
      <c r="DBG239" s="16"/>
      <c r="DBH239" s="16"/>
      <c r="DBI239" s="16"/>
      <c r="DBJ239" s="16"/>
      <c r="DBK239" s="16"/>
      <c r="DBL239" s="16"/>
      <c r="DBM239" s="16"/>
      <c r="DBN239" s="16"/>
      <c r="DBO239" s="16"/>
      <c r="DBP239" s="16"/>
      <c r="DBQ239" s="16"/>
      <c r="DBR239" s="16"/>
      <c r="DBS239" s="16"/>
      <c r="DBT239" s="16"/>
      <c r="DBU239" s="16"/>
      <c r="DBV239" s="16"/>
      <c r="DBW239" s="16"/>
      <c r="DBX239" s="16"/>
      <c r="DBY239" s="16"/>
      <c r="DBZ239" s="16"/>
      <c r="DCA239" s="16"/>
      <c r="DCB239" s="16"/>
      <c r="DCC239" s="16"/>
      <c r="DCD239" s="16"/>
      <c r="DCE239" s="16"/>
      <c r="DCF239" s="16"/>
      <c r="DCG239" s="16"/>
      <c r="DCH239" s="16"/>
      <c r="DCI239" s="16"/>
      <c r="DCJ239" s="16"/>
      <c r="DCK239" s="16"/>
      <c r="DCL239" s="16"/>
      <c r="DCM239" s="16"/>
      <c r="DCN239" s="16"/>
      <c r="DCO239" s="16"/>
      <c r="DCP239" s="16"/>
      <c r="DCQ239" s="16"/>
      <c r="DCR239" s="16"/>
      <c r="DCS239" s="16"/>
      <c r="DCT239" s="16"/>
      <c r="DCU239" s="16"/>
      <c r="DCV239" s="16"/>
      <c r="DCW239" s="16"/>
      <c r="DCX239" s="16"/>
      <c r="DCY239" s="16"/>
      <c r="DCZ239" s="16"/>
      <c r="DDA239" s="16"/>
      <c r="DDB239" s="16"/>
      <c r="DDC239" s="16"/>
      <c r="DDD239" s="16"/>
      <c r="DDE239" s="16"/>
      <c r="DDF239" s="16"/>
      <c r="DDG239" s="16"/>
      <c r="DDH239" s="16"/>
      <c r="DDI239" s="16"/>
      <c r="DDJ239" s="16"/>
      <c r="DDK239" s="16"/>
      <c r="DDL239" s="16"/>
      <c r="DDM239" s="16"/>
      <c r="DDN239" s="16"/>
      <c r="DDO239" s="16"/>
      <c r="DDP239" s="16"/>
      <c r="DDQ239" s="16"/>
      <c r="DDR239" s="16"/>
      <c r="DDS239" s="16"/>
      <c r="DDT239" s="16"/>
      <c r="DDU239" s="16"/>
      <c r="DDV239" s="16"/>
      <c r="DDW239" s="16"/>
      <c r="DDX239" s="16"/>
      <c r="DDY239" s="16"/>
      <c r="DDZ239" s="16"/>
      <c r="DEA239" s="16"/>
      <c r="DEB239" s="16"/>
      <c r="DEC239" s="16"/>
      <c r="DED239" s="16"/>
      <c r="DEE239" s="16"/>
      <c r="DEF239" s="16"/>
      <c r="DEG239" s="16"/>
      <c r="DEH239" s="16"/>
      <c r="DEI239" s="16"/>
      <c r="DEJ239" s="16"/>
      <c r="DEK239" s="16"/>
      <c r="DEL239" s="16"/>
      <c r="DEM239" s="16"/>
      <c r="DEN239" s="16"/>
      <c r="DEO239" s="16"/>
      <c r="DEP239" s="16"/>
      <c r="DEQ239" s="16"/>
      <c r="DER239" s="16"/>
      <c r="DES239" s="16"/>
      <c r="DET239" s="16"/>
      <c r="DEU239" s="16"/>
      <c r="DEV239" s="16"/>
      <c r="DEW239" s="16"/>
      <c r="DEX239" s="16"/>
      <c r="DEY239" s="16"/>
      <c r="DEZ239" s="16"/>
      <c r="DFA239" s="16"/>
      <c r="DFB239" s="16"/>
      <c r="DFC239" s="16"/>
      <c r="DFD239" s="16"/>
      <c r="DFE239" s="16"/>
      <c r="DFF239" s="16"/>
      <c r="DFG239" s="16"/>
      <c r="DFH239" s="16"/>
      <c r="DFI239" s="16"/>
      <c r="DFJ239" s="16"/>
      <c r="DFK239" s="16"/>
      <c r="DFL239" s="16"/>
      <c r="DFM239" s="16"/>
      <c r="DFN239" s="16"/>
      <c r="DFO239" s="16"/>
      <c r="DFP239" s="16"/>
      <c r="DFQ239" s="16"/>
      <c r="DFR239" s="16"/>
      <c r="DFS239" s="16"/>
      <c r="DFT239" s="16"/>
      <c r="DFU239" s="16"/>
      <c r="DFV239" s="16"/>
      <c r="DFW239" s="16"/>
      <c r="DFX239" s="16"/>
      <c r="DFY239" s="16"/>
      <c r="DFZ239" s="16"/>
      <c r="DGA239" s="16"/>
      <c r="DGB239" s="16"/>
      <c r="DGC239" s="16"/>
      <c r="DGD239" s="16"/>
      <c r="DGE239" s="16"/>
      <c r="DGF239" s="16"/>
      <c r="DGG239" s="16"/>
      <c r="DGH239" s="16"/>
      <c r="DGI239" s="16"/>
      <c r="DGJ239" s="16"/>
      <c r="DGK239" s="16"/>
      <c r="DGL239" s="16"/>
      <c r="DGM239" s="16"/>
      <c r="DGN239" s="16"/>
      <c r="DGO239" s="16"/>
      <c r="DGP239" s="16"/>
      <c r="DGQ239" s="16"/>
      <c r="DGR239" s="16"/>
      <c r="DGS239" s="16"/>
      <c r="DGT239" s="16"/>
      <c r="DGU239" s="16"/>
      <c r="DGV239" s="16"/>
      <c r="DGW239" s="16"/>
      <c r="DGX239" s="16"/>
      <c r="DGY239" s="16"/>
      <c r="DGZ239" s="16"/>
      <c r="DHA239" s="16"/>
      <c r="DHB239" s="16"/>
      <c r="DHC239" s="16"/>
      <c r="DHD239" s="16"/>
      <c r="DHE239" s="16"/>
      <c r="DHF239" s="16"/>
      <c r="DHG239" s="16"/>
      <c r="DHH239" s="16"/>
      <c r="DHI239" s="16"/>
      <c r="DHJ239" s="16"/>
      <c r="DHK239" s="16"/>
      <c r="DHL239" s="16"/>
      <c r="DHM239" s="16"/>
      <c r="DHN239" s="16"/>
      <c r="DHO239" s="16"/>
      <c r="DHP239" s="16"/>
      <c r="DHQ239" s="16"/>
      <c r="DHR239" s="16"/>
      <c r="DHS239" s="16"/>
      <c r="DHT239" s="16"/>
      <c r="DHU239" s="16"/>
      <c r="DHV239" s="16"/>
      <c r="DHW239" s="16"/>
      <c r="DHX239" s="16"/>
      <c r="DHY239" s="16"/>
      <c r="DHZ239" s="16"/>
      <c r="DIA239" s="16"/>
      <c r="DIB239" s="16"/>
      <c r="DIC239" s="16"/>
      <c r="DID239" s="16"/>
      <c r="DIE239" s="16"/>
      <c r="DIF239" s="16"/>
      <c r="DIG239" s="16"/>
      <c r="DIH239" s="16"/>
      <c r="DII239" s="16"/>
      <c r="DIJ239" s="16"/>
      <c r="DIK239" s="16"/>
      <c r="DIL239" s="16"/>
      <c r="DIM239" s="16"/>
      <c r="DIN239" s="16"/>
      <c r="DIO239" s="16"/>
      <c r="DIP239" s="16"/>
      <c r="DIQ239" s="16"/>
      <c r="DIR239" s="16"/>
      <c r="DIS239" s="16"/>
      <c r="DIT239" s="16"/>
      <c r="DIU239" s="16"/>
      <c r="DIV239" s="16"/>
      <c r="DIW239" s="16"/>
      <c r="DIX239" s="16"/>
      <c r="DIY239" s="16"/>
      <c r="DIZ239" s="16"/>
      <c r="DJA239" s="16"/>
      <c r="DJB239" s="16"/>
      <c r="DJC239" s="16"/>
      <c r="DJD239" s="16"/>
      <c r="DJE239" s="16"/>
      <c r="DJF239" s="16"/>
      <c r="DJG239" s="16"/>
      <c r="DJH239" s="16"/>
      <c r="DJI239" s="16"/>
      <c r="DJJ239" s="16"/>
      <c r="DJK239" s="16"/>
      <c r="DJL239" s="16"/>
      <c r="DJM239" s="16"/>
      <c r="DJN239" s="16"/>
      <c r="DJO239" s="16"/>
      <c r="DJP239" s="16"/>
      <c r="DJQ239" s="16"/>
      <c r="DJR239" s="16"/>
      <c r="DJS239" s="16"/>
      <c r="DJT239" s="16"/>
      <c r="DJU239" s="16"/>
      <c r="DJV239" s="16"/>
      <c r="DJW239" s="16"/>
      <c r="DJX239" s="16"/>
      <c r="DJY239" s="16"/>
      <c r="DJZ239" s="16"/>
      <c r="DKA239" s="16"/>
      <c r="DKB239" s="16"/>
      <c r="DKC239" s="16"/>
      <c r="DKD239" s="16"/>
      <c r="DKE239" s="16"/>
      <c r="DKF239" s="16"/>
      <c r="DKG239" s="16"/>
      <c r="DKH239" s="16"/>
      <c r="DKI239" s="16"/>
      <c r="DKJ239" s="16"/>
      <c r="DKK239" s="16"/>
      <c r="DKL239" s="16"/>
      <c r="DKM239" s="16"/>
      <c r="DKN239" s="16"/>
      <c r="DKO239" s="16"/>
      <c r="DKP239" s="16"/>
      <c r="DKQ239" s="16"/>
      <c r="DKR239" s="16"/>
      <c r="DKS239" s="16"/>
      <c r="DKT239" s="16"/>
      <c r="DKU239" s="16"/>
      <c r="DKV239" s="16"/>
      <c r="DKW239" s="16"/>
      <c r="DKX239" s="16"/>
      <c r="DKY239" s="16"/>
      <c r="DKZ239" s="16"/>
      <c r="DLA239" s="16"/>
      <c r="DLB239" s="16"/>
      <c r="DLC239" s="16"/>
      <c r="DLD239" s="16"/>
      <c r="DLE239" s="16"/>
      <c r="DLF239" s="16"/>
      <c r="DLG239" s="16"/>
      <c r="DLH239" s="16"/>
      <c r="DLI239" s="16"/>
      <c r="DLJ239" s="16"/>
      <c r="DLK239" s="16"/>
      <c r="DLL239" s="16"/>
      <c r="DLM239" s="16"/>
      <c r="DLN239" s="16"/>
      <c r="DLO239" s="16"/>
      <c r="DLP239" s="16"/>
      <c r="DLQ239" s="16"/>
      <c r="DLR239" s="16"/>
      <c r="DLS239" s="16"/>
      <c r="DLT239" s="16"/>
      <c r="DLU239" s="16"/>
      <c r="DLV239" s="16"/>
      <c r="DLW239" s="16"/>
      <c r="DLX239" s="16"/>
      <c r="DLY239" s="16"/>
      <c r="DLZ239" s="16"/>
      <c r="DMA239" s="16"/>
      <c r="DMB239" s="16"/>
      <c r="DMC239" s="16"/>
      <c r="DMD239" s="16"/>
      <c r="DME239" s="16"/>
      <c r="DMF239" s="16"/>
      <c r="DMG239" s="16"/>
      <c r="DMH239" s="16"/>
      <c r="DMI239" s="16"/>
      <c r="DMJ239" s="16"/>
      <c r="DMK239" s="16"/>
      <c r="DML239" s="16"/>
      <c r="DMM239" s="16"/>
      <c r="DMN239" s="16"/>
      <c r="DMO239" s="16"/>
      <c r="DMP239" s="16"/>
      <c r="DMQ239" s="16"/>
      <c r="DMR239" s="16"/>
      <c r="DMS239" s="16"/>
      <c r="DMT239" s="16"/>
      <c r="DMU239" s="16"/>
      <c r="DMV239" s="16"/>
      <c r="DMW239" s="16"/>
      <c r="DMX239" s="16"/>
      <c r="DMY239" s="16"/>
      <c r="DMZ239" s="16"/>
      <c r="DNA239" s="16"/>
      <c r="DNB239" s="16"/>
      <c r="DNC239" s="16"/>
      <c r="DND239" s="16"/>
      <c r="DNE239" s="16"/>
      <c r="DNF239" s="16"/>
      <c r="DNG239" s="16"/>
      <c r="DNH239" s="16"/>
      <c r="DNI239" s="16"/>
      <c r="DNJ239" s="16"/>
      <c r="DNK239" s="16"/>
      <c r="DNL239" s="16"/>
      <c r="DNM239" s="16"/>
      <c r="DNN239" s="16"/>
      <c r="DNO239" s="16"/>
      <c r="DNP239" s="16"/>
      <c r="DNQ239" s="16"/>
      <c r="DNR239" s="16"/>
      <c r="DNS239" s="16"/>
      <c r="DNT239" s="16"/>
      <c r="DNU239" s="16"/>
      <c r="DNV239" s="16"/>
      <c r="DNW239" s="16"/>
      <c r="DNX239" s="16"/>
      <c r="DNY239" s="16"/>
      <c r="DNZ239" s="16"/>
      <c r="DOA239" s="16"/>
      <c r="DOB239" s="16"/>
      <c r="DOC239" s="16"/>
      <c r="DOD239" s="16"/>
      <c r="DOE239" s="16"/>
      <c r="DOF239" s="16"/>
      <c r="DOG239" s="16"/>
      <c r="DOH239" s="16"/>
      <c r="DOI239" s="16"/>
      <c r="DOJ239" s="16"/>
      <c r="DOK239" s="16"/>
      <c r="DOL239" s="16"/>
      <c r="DOM239" s="16"/>
      <c r="DON239" s="16"/>
      <c r="DOO239" s="16"/>
      <c r="DOP239" s="16"/>
      <c r="DOQ239" s="16"/>
      <c r="DOR239" s="16"/>
      <c r="DOS239" s="16"/>
      <c r="DOT239" s="16"/>
      <c r="DOU239" s="16"/>
      <c r="DOV239" s="16"/>
      <c r="DOW239" s="16"/>
      <c r="DOX239" s="16"/>
      <c r="DOY239" s="16"/>
      <c r="DOZ239" s="16"/>
      <c r="DPA239" s="16"/>
      <c r="DPB239" s="16"/>
      <c r="DPC239" s="16"/>
      <c r="DPD239" s="16"/>
      <c r="DPE239" s="16"/>
      <c r="DPF239" s="16"/>
      <c r="DPG239" s="16"/>
      <c r="DPH239" s="16"/>
      <c r="DPI239" s="16"/>
      <c r="DPJ239" s="16"/>
      <c r="DPK239" s="16"/>
      <c r="DPL239" s="16"/>
      <c r="DPM239" s="16"/>
      <c r="DPN239" s="16"/>
      <c r="DPO239" s="16"/>
      <c r="DPP239" s="16"/>
      <c r="DPQ239" s="16"/>
      <c r="DPR239" s="16"/>
      <c r="DPS239" s="16"/>
      <c r="DPT239" s="16"/>
      <c r="DPU239" s="16"/>
      <c r="DPV239" s="16"/>
      <c r="DPW239" s="16"/>
      <c r="DPX239" s="16"/>
      <c r="DPY239" s="16"/>
      <c r="DPZ239" s="16"/>
      <c r="DQA239" s="16"/>
      <c r="DQB239" s="16"/>
      <c r="DQC239" s="16"/>
      <c r="DQD239" s="16"/>
      <c r="DQE239" s="16"/>
      <c r="DQF239" s="16"/>
      <c r="DQG239" s="16"/>
      <c r="DQH239" s="16"/>
      <c r="DQI239" s="16"/>
      <c r="DQJ239" s="16"/>
      <c r="DQK239" s="16"/>
      <c r="DQL239" s="16"/>
      <c r="DQM239" s="16"/>
      <c r="DQN239" s="16"/>
      <c r="DQO239" s="16"/>
      <c r="DQP239" s="16"/>
      <c r="DQQ239" s="16"/>
      <c r="DQR239" s="16"/>
      <c r="DQS239" s="16"/>
      <c r="DQT239" s="16"/>
      <c r="DQU239" s="16"/>
      <c r="DQV239" s="16"/>
      <c r="DQW239" s="16"/>
      <c r="DQX239" s="16"/>
      <c r="DQY239" s="16"/>
      <c r="DQZ239" s="16"/>
      <c r="DRA239" s="16"/>
      <c r="DRB239" s="16"/>
      <c r="DRC239" s="16"/>
      <c r="DRD239" s="16"/>
      <c r="DRE239" s="16"/>
      <c r="DRF239" s="16"/>
      <c r="DRG239" s="16"/>
      <c r="DRH239" s="16"/>
      <c r="DRI239" s="16"/>
      <c r="DRJ239" s="16"/>
      <c r="DRK239" s="16"/>
      <c r="DRL239" s="16"/>
      <c r="DRM239" s="16"/>
      <c r="DRN239" s="16"/>
      <c r="DRO239" s="16"/>
      <c r="DRP239" s="16"/>
      <c r="DRQ239" s="16"/>
      <c r="DRR239" s="16"/>
      <c r="DRS239" s="16"/>
      <c r="DRT239" s="16"/>
      <c r="DRU239" s="16"/>
      <c r="DRV239" s="16"/>
      <c r="DRW239" s="16"/>
      <c r="DRX239" s="16"/>
      <c r="DRY239" s="16"/>
      <c r="DRZ239" s="16"/>
      <c r="DSA239" s="16"/>
      <c r="DSB239" s="16"/>
      <c r="DSC239" s="16"/>
      <c r="DSD239" s="16"/>
      <c r="DSE239" s="16"/>
      <c r="DSF239" s="16"/>
      <c r="DSG239" s="16"/>
      <c r="DSH239" s="16"/>
      <c r="DSI239" s="16"/>
      <c r="DSJ239" s="16"/>
      <c r="DSK239" s="16"/>
      <c r="DSL239" s="16"/>
      <c r="DSM239" s="16"/>
      <c r="DSN239" s="16"/>
      <c r="DSO239" s="16"/>
      <c r="DSP239" s="16"/>
      <c r="DSQ239" s="16"/>
      <c r="DSR239" s="16"/>
      <c r="DSS239" s="16"/>
      <c r="DST239" s="16"/>
      <c r="DSU239" s="16"/>
      <c r="DSV239" s="16"/>
      <c r="DSW239" s="16"/>
      <c r="DSX239" s="16"/>
      <c r="DSY239" s="16"/>
      <c r="DSZ239" s="16"/>
      <c r="DTA239" s="16"/>
      <c r="DTB239" s="16"/>
      <c r="DTC239" s="16"/>
      <c r="DTD239" s="16"/>
      <c r="DTE239" s="16"/>
      <c r="DTF239" s="16"/>
      <c r="DTG239" s="16"/>
      <c r="DTH239" s="16"/>
      <c r="DTI239" s="16"/>
      <c r="DTJ239" s="16"/>
      <c r="DTK239" s="16"/>
      <c r="DTL239" s="16"/>
      <c r="DTM239" s="16"/>
      <c r="DTN239" s="16"/>
      <c r="DTO239" s="16"/>
      <c r="DTP239" s="16"/>
      <c r="DTQ239" s="16"/>
      <c r="DTR239" s="16"/>
      <c r="DTS239" s="16"/>
      <c r="DTT239" s="16"/>
      <c r="DTU239" s="16"/>
      <c r="DTV239" s="16"/>
      <c r="DTW239" s="16"/>
      <c r="DTX239" s="16"/>
      <c r="DTY239" s="16"/>
      <c r="DTZ239" s="16"/>
      <c r="DUA239" s="16"/>
      <c r="DUB239" s="16"/>
      <c r="DUC239" s="16"/>
      <c r="DUD239" s="16"/>
      <c r="DUE239" s="16"/>
      <c r="DUF239" s="16"/>
      <c r="DUG239" s="16"/>
      <c r="DUH239" s="16"/>
      <c r="DUI239" s="16"/>
      <c r="DUJ239" s="16"/>
      <c r="DUK239" s="16"/>
      <c r="DUL239" s="16"/>
      <c r="DUM239" s="16"/>
      <c r="DUN239" s="16"/>
      <c r="DUO239" s="16"/>
      <c r="DUP239" s="16"/>
      <c r="DUQ239" s="16"/>
      <c r="DUR239" s="16"/>
      <c r="DUS239" s="16"/>
      <c r="DUT239" s="16"/>
      <c r="DUU239" s="16"/>
      <c r="DUV239" s="16"/>
      <c r="DUW239" s="16"/>
      <c r="DUX239" s="16"/>
      <c r="DUY239" s="16"/>
      <c r="DUZ239" s="16"/>
      <c r="DVA239" s="16"/>
      <c r="DVB239" s="16"/>
      <c r="DVC239" s="16"/>
      <c r="DVD239" s="16"/>
      <c r="DVE239" s="16"/>
      <c r="DVF239" s="16"/>
      <c r="DVG239" s="16"/>
      <c r="DVH239" s="16"/>
      <c r="DVI239" s="16"/>
      <c r="DVJ239" s="16"/>
      <c r="DVK239" s="16"/>
      <c r="DVL239" s="16"/>
      <c r="DVM239" s="16"/>
      <c r="DVN239" s="16"/>
      <c r="DVO239" s="16"/>
      <c r="DVP239" s="16"/>
      <c r="DVQ239" s="16"/>
      <c r="DVR239" s="16"/>
      <c r="DVS239" s="16"/>
      <c r="DVT239" s="16"/>
      <c r="DVU239" s="16"/>
      <c r="DVV239" s="16"/>
      <c r="DVW239" s="16"/>
      <c r="DVX239" s="16"/>
      <c r="DVY239" s="16"/>
      <c r="DVZ239" s="16"/>
      <c r="DWA239" s="16"/>
      <c r="DWB239" s="16"/>
      <c r="DWC239" s="16"/>
      <c r="DWD239" s="16"/>
      <c r="DWE239" s="16"/>
      <c r="DWF239" s="16"/>
      <c r="DWG239" s="16"/>
      <c r="DWH239" s="16"/>
      <c r="DWI239" s="16"/>
      <c r="DWJ239" s="16"/>
      <c r="DWK239" s="16"/>
      <c r="DWL239" s="16"/>
      <c r="DWM239" s="16"/>
      <c r="DWN239" s="16"/>
      <c r="DWO239" s="16"/>
      <c r="DWP239" s="16"/>
      <c r="DWQ239" s="16"/>
      <c r="DWR239" s="16"/>
      <c r="DWS239" s="16"/>
      <c r="DWT239" s="16"/>
      <c r="DWU239" s="16"/>
      <c r="DWV239" s="16"/>
      <c r="DWW239" s="16"/>
      <c r="DWX239" s="16"/>
      <c r="DWY239" s="16"/>
      <c r="DWZ239" s="16"/>
      <c r="DXA239" s="16"/>
      <c r="DXB239" s="16"/>
      <c r="DXC239" s="16"/>
      <c r="DXD239" s="16"/>
      <c r="DXE239" s="16"/>
      <c r="DXF239" s="16"/>
      <c r="DXG239" s="16"/>
      <c r="DXH239" s="16"/>
      <c r="DXI239" s="16"/>
      <c r="DXJ239" s="16"/>
      <c r="DXK239" s="16"/>
      <c r="DXL239" s="16"/>
      <c r="DXM239" s="16"/>
      <c r="DXN239" s="16"/>
      <c r="DXO239" s="16"/>
      <c r="DXP239" s="16"/>
      <c r="DXQ239" s="16"/>
      <c r="DXR239" s="16"/>
      <c r="DXS239" s="16"/>
      <c r="DXT239" s="16"/>
      <c r="DXU239" s="16"/>
      <c r="DXV239" s="16"/>
      <c r="DXW239" s="16"/>
      <c r="DXX239" s="16"/>
      <c r="DXY239" s="16"/>
      <c r="DXZ239" s="16"/>
      <c r="DYA239" s="16"/>
      <c r="DYB239" s="16"/>
      <c r="DYC239" s="16"/>
      <c r="DYD239" s="16"/>
      <c r="DYE239" s="16"/>
      <c r="DYF239" s="16"/>
      <c r="DYG239" s="16"/>
      <c r="DYH239" s="16"/>
      <c r="DYI239" s="16"/>
      <c r="DYJ239" s="16"/>
      <c r="DYK239" s="16"/>
      <c r="DYL239" s="16"/>
      <c r="DYM239" s="16"/>
      <c r="DYN239" s="16"/>
      <c r="DYO239" s="16"/>
      <c r="DYP239" s="16"/>
      <c r="DYQ239" s="16"/>
      <c r="DYR239" s="16"/>
      <c r="DYS239" s="16"/>
      <c r="DYT239" s="16"/>
      <c r="DYU239" s="16"/>
      <c r="DYV239" s="16"/>
      <c r="DYW239" s="16"/>
      <c r="DYX239" s="16"/>
      <c r="DYY239" s="16"/>
      <c r="DYZ239" s="16"/>
      <c r="DZA239" s="16"/>
      <c r="DZB239" s="16"/>
      <c r="DZC239" s="16"/>
      <c r="DZD239" s="16"/>
      <c r="DZE239" s="16"/>
      <c r="DZF239" s="16"/>
      <c r="DZG239" s="16"/>
      <c r="DZH239" s="16"/>
      <c r="DZI239" s="16"/>
      <c r="DZJ239" s="16"/>
      <c r="DZK239" s="16"/>
      <c r="DZL239" s="16"/>
      <c r="DZM239" s="16"/>
      <c r="DZN239" s="16"/>
      <c r="DZO239" s="16"/>
      <c r="DZP239" s="16"/>
      <c r="DZQ239" s="16"/>
      <c r="DZR239" s="16"/>
      <c r="DZS239" s="16"/>
      <c r="DZT239" s="16"/>
      <c r="DZU239" s="16"/>
      <c r="DZV239" s="16"/>
      <c r="DZW239" s="16"/>
      <c r="DZX239" s="16"/>
      <c r="DZY239" s="16"/>
      <c r="DZZ239" s="16"/>
      <c r="EAA239" s="16"/>
      <c r="EAB239" s="16"/>
      <c r="EAC239" s="16"/>
      <c r="EAD239" s="16"/>
      <c r="EAE239" s="16"/>
      <c r="EAF239" s="16"/>
      <c r="EAG239" s="16"/>
      <c r="EAH239" s="16"/>
      <c r="EAI239" s="16"/>
      <c r="EAJ239" s="16"/>
      <c r="EAK239" s="16"/>
      <c r="EAL239" s="16"/>
      <c r="EAM239" s="16"/>
      <c r="EAN239" s="16"/>
      <c r="EAO239" s="16"/>
      <c r="EAP239" s="16"/>
      <c r="EAQ239" s="16"/>
      <c r="EAR239" s="16"/>
      <c r="EAS239" s="16"/>
      <c r="EAT239" s="16"/>
      <c r="EAU239" s="16"/>
      <c r="EAV239" s="16"/>
      <c r="EAW239" s="16"/>
      <c r="EAX239" s="16"/>
      <c r="EAY239" s="16"/>
      <c r="EAZ239" s="16"/>
      <c r="EBA239" s="16"/>
      <c r="EBB239" s="16"/>
      <c r="EBC239" s="16"/>
      <c r="EBD239" s="16"/>
      <c r="EBE239" s="16"/>
      <c r="EBF239" s="16"/>
      <c r="EBG239" s="16"/>
      <c r="EBH239" s="16"/>
      <c r="EBI239" s="16"/>
      <c r="EBJ239" s="16"/>
      <c r="EBK239" s="16"/>
      <c r="EBL239" s="16"/>
      <c r="EBM239" s="16"/>
      <c r="EBN239" s="16"/>
      <c r="EBO239" s="16"/>
      <c r="EBP239" s="16"/>
      <c r="EBQ239" s="16"/>
      <c r="EBR239" s="16"/>
      <c r="EBS239" s="16"/>
      <c r="EBT239" s="16"/>
      <c r="EBU239" s="16"/>
      <c r="EBV239" s="16"/>
      <c r="EBW239" s="16"/>
      <c r="EBX239" s="16"/>
      <c r="EBY239" s="16"/>
      <c r="EBZ239" s="16"/>
      <c r="ECA239" s="16"/>
      <c r="ECB239" s="16"/>
      <c r="ECC239" s="16"/>
      <c r="ECD239" s="16"/>
      <c r="ECE239" s="16"/>
      <c r="ECF239" s="16"/>
      <c r="ECG239" s="16"/>
      <c r="ECH239" s="16"/>
      <c r="ECI239" s="16"/>
      <c r="ECJ239" s="16"/>
      <c r="ECK239" s="16"/>
      <c r="ECL239" s="16"/>
      <c r="ECM239" s="16"/>
      <c r="ECN239" s="16"/>
      <c r="ECO239" s="16"/>
      <c r="ECP239" s="16"/>
      <c r="ECQ239" s="16"/>
      <c r="ECR239" s="16"/>
      <c r="ECS239" s="16"/>
      <c r="ECT239" s="16"/>
      <c r="ECU239" s="16"/>
      <c r="ECV239" s="16"/>
      <c r="ECW239" s="16"/>
      <c r="ECX239" s="16"/>
      <c r="ECY239" s="16"/>
      <c r="ECZ239" s="16"/>
      <c r="EDA239" s="16"/>
      <c r="EDB239" s="16"/>
      <c r="EDC239" s="16"/>
      <c r="EDD239" s="16"/>
      <c r="EDE239" s="16"/>
      <c r="EDF239" s="16"/>
      <c r="EDG239" s="16"/>
      <c r="EDH239" s="16"/>
      <c r="EDI239" s="16"/>
      <c r="EDJ239" s="16"/>
      <c r="EDK239" s="16"/>
      <c r="EDL239" s="16"/>
      <c r="EDM239" s="16"/>
      <c r="EDN239" s="16"/>
      <c r="EDO239" s="16"/>
      <c r="EDP239" s="16"/>
      <c r="EDQ239" s="16"/>
      <c r="EDR239" s="16"/>
      <c r="EDS239" s="16"/>
      <c r="EDT239" s="16"/>
      <c r="EDU239" s="16"/>
      <c r="EDV239" s="16"/>
      <c r="EDW239" s="16"/>
      <c r="EDX239" s="16"/>
      <c r="EDY239" s="16"/>
      <c r="EDZ239" s="16"/>
      <c r="EEA239" s="16"/>
      <c r="EEB239" s="16"/>
      <c r="EEC239" s="16"/>
      <c r="EED239" s="16"/>
      <c r="EEE239" s="16"/>
      <c r="EEF239" s="16"/>
      <c r="EEG239" s="16"/>
      <c r="EEH239" s="16"/>
      <c r="EEI239" s="16"/>
      <c r="EEJ239" s="16"/>
      <c r="EEK239" s="16"/>
      <c r="EEL239" s="16"/>
      <c r="EEM239" s="16"/>
      <c r="EEN239" s="16"/>
      <c r="EEO239" s="16"/>
      <c r="EEP239" s="16"/>
      <c r="EEQ239" s="16"/>
      <c r="EER239" s="16"/>
      <c r="EES239" s="16"/>
      <c r="EET239" s="16"/>
      <c r="EEU239" s="16"/>
      <c r="EEV239" s="16"/>
      <c r="EEW239" s="16"/>
      <c r="EEX239" s="16"/>
      <c r="EEY239" s="16"/>
      <c r="EEZ239" s="16"/>
      <c r="EFA239" s="16"/>
      <c r="EFB239" s="16"/>
      <c r="EFC239" s="16"/>
      <c r="EFD239" s="16"/>
      <c r="EFE239" s="16"/>
      <c r="EFF239" s="16"/>
      <c r="EFG239" s="16"/>
      <c r="EFH239" s="16"/>
      <c r="EFI239" s="16"/>
      <c r="EFJ239" s="16"/>
      <c r="EFK239" s="16"/>
      <c r="EFL239" s="16"/>
      <c r="EFM239" s="16"/>
      <c r="EFN239" s="16"/>
      <c r="EFO239" s="16"/>
      <c r="EFP239" s="16"/>
      <c r="EFQ239" s="16"/>
      <c r="EFR239" s="16"/>
      <c r="EFS239" s="16"/>
      <c r="EFT239" s="16"/>
      <c r="EFU239" s="16"/>
      <c r="EFV239" s="16"/>
      <c r="EFW239" s="16"/>
      <c r="EFX239" s="16"/>
      <c r="EFY239" s="16"/>
      <c r="EFZ239" s="16"/>
      <c r="EGA239" s="16"/>
      <c r="EGB239" s="16"/>
      <c r="EGC239" s="16"/>
      <c r="EGD239" s="16"/>
      <c r="EGE239" s="16"/>
      <c r="EGF239" s="16"/>
      <c r="EGG239" s="16"/>
      <c r="EGH239" s="16"/>
      <c r="EGI239" s="16"/>
      <c r="EGJ239" s="16"/>
      <c r="EGK239" s="16"/>
      <c r="EGL239" s="16"/>
      <c r="EGM239" s="16"/>
      <c r="EGN239" s="16"/>
      <c r="EGO239" s="16"/>
      <c r="EGP239" s="16"/>
      <c r="EGQ239" s="16"/>
      <c r="EGR239" s="16"/>
      <c r="EGS239" s="16"/>
      <c r="EGT239" s="16"/>
      <c r="EGU239" s="16"/>
      <c r="EGV239" s="16"/>
      <c r="EGW239" s="16"/>
      <c r="EGX239" s="16"/>
      <c r="EGY239" s="16"/>
      <c r="EGZ239" s="16"/>
      <c r="EHA239" s="16"/>
      <c r="EHB239" s="16"/>
      <c r="EHC239" s="16"/>
      <c r="EHD239" s="16"/>
      <c r="EHE239" s="16"/>
      <c r="EHF239" s="16"/>
      <c r="EHG239" s="16"/>
      <c r="EHH239" s="16"/>
      <c r="EHI239" s="16"/>
      <c r="EHJ239" s="16"/>
      <c r="EHK239" s="16"/>
      <c r="EHL239" s="16"/>
      <c r="EHM239" s="16"/>
      <c r="EHN239" s="16"/>
      <c r="EHO239" s="16"/>
      <c r="EHP239" s="16"/>
      <c r="EHQ239" s="16"/>
      <c r="EHR239" s="16"/>
      <c r="EHS239" s="16"/>
      <c r="EHT239" s="16"/>
      <c r="EHU239" s="16"/>
      <c r="EHV239" s="16"/>
      <c r="EHW239" s="16"/>
      <c r="EHX239" s="16"/>
      <c r="EHY239" s="16"/>
      <c r="EHZ239" s="16"/>
      <c r="EIA239" s="16"/>
      <c r="EIB239" s="16"/>
      <c r="EIC239" s="16"/>
      <c r="EID239" s="16"/>
      <c r="EIE239" s="16"/>
      <c r="EIF239" s="16"/>
      <c r="EIG239" s="16"/>
      <c r="EIH239" s="16"/>
      <c r="EII239" s="16"/>
      <c r="EIJ239" s="16"/>
      <c r="EIK239" s="16"/>
      <c r="EIL239" s="16"/>
      <c r="EIM239" s="16"/>
      <c r="EIN239" s="16"/>
      <c r="EIO239" s="16"/>
      <c r="EIP239" s="16"/>
      <c r="EIQ239" s="16"/>
      <c r="EIR239" s="16"/>
      <c r="EIS239" s="16"/>
      <c r="EIT239" s="16"/>
      <c r="EIU239" s="16"/>
      <c r="EIV239" s="16"/>
      <c r="EIW239" s="16"/>
      <c r="EIX239" s="16"/>
      <c r="EIY239" s="16"/>
      <c r="EIZ239" s="16"/>
      <c r="EJA239" s="16"/>
      <c r="EJB239" s="16"/>
      <c r="EJC239" s="16"/>
      <c r="EJD239" s="16"/>
      <c r="EJE239" s="16"/>
      <c r="EJF239" s="16"/>
      <c r="EJG239" s="16"/>
      <c r="EJH239" s="16"/>
      <c r="EJI239" s="16"/>
      <c r="EJJ239" s="16"/>
      <c r="EJK239" s="16"/>
      <c r="EJL239" s="16"/>
      <c r="EJM239" s="16"/>
      <c r="EJN239" s="16"/>
      <c r="EJO239" s="16"/>
      <c r="EJP239" s="16"/>
      <c r="EJQ239" s="16"/>
      <c r="EJR239" s="16"/>
      <c r="EJS239" s="16"/>
      <c r="EJT239" s="16"/>
      <c r="EJU239" s="16"/>
      <c r="EJV239" s="16"/>
      <c r="EJW239" s="16"/>
      <c r="EJX239" s="16"/>
      <c r="EJY239" s="16"/>
      <c r="EJZ239" s="16"/>
      <c r="EKA239" s="16"/>
      <c r="EKB239" s="16"/>
      <c r="EKC239" s="16"/>
      <c r="EKD239" s="16"/>
      <c r="EKE239" s="16"/>
      <c r="EKF239" s="16"/>
      <c r="EKG239" s="16"/>
      <c r="EKH239" s="16"/>
      <c r="EKI239" s="16"/>
      <c r="EKJ239" s="16"/>
      <c r="EKK239" s="16"/>
      <c r="EKL239" s="16"/>
      <c r="EKM239" s="16"/>
      <c r="EKN239" s="16"/>
      <c r="EKO239" s="16"/>
      <c r="EKP239" s="16"/>
      <c r="EKQ239" s="16"/>
      <c r="EKR239" s="16"/>
      <c r="EKS239" s="16"/>
      <c r="EKT239" s="16"/>
      <c r="EKU239" s="16"/>
      <c r="EKV239" s="16"/>
      <c r="EKW239" s="16"/>
      <c r="EKX239" s="16"/>
      <c r="EKY239" s="16"/>
      <c r="EKZ239" s="16"/>
      <c r="ELA239" s="16"/>
      <c r="ELB239" s="16"/>
      <c r="ELC239" s="16"/>
      <c r="ELD239" s="16"/>
      <c r="ELE239" s="16"/>
      <c r="ELF239" s="16"/>
      <c r="ELG239" s="16"/>
      <c r="ELH239" s="16"/>
      <c r="ELI239" s="16"/>
      <c r="ELJ239" s="16"/>
      <c r="ELK239" s="16"/>
      <c r="ELL239" s="16"/>
      <c r="ELM239" s="16"/>
      <c r="ELN239" s="16"/>
      <c r="ELO239" s="16"/>
      <c r="ELP239" s="16"/>
      <c r="ELQ239" s="16"/>
      <c r="ELR239" s="16"/>
      <c r="ELS239" s="16"/>
      <c r="ELT239" s="16"/>
      <c r="ELU239" s="16"/>
      <c r="ELV239" s="16"/>
      <c r="ELW239" s="16"/>
      <c r="ELX239" s="16"/>
      <c r="ELY239" s="16"/>
      <c r="ELZ239" s="16"/>
      <c r="EMA239" s="16"/>
      <c r="EMB239" s="16"/>
      <c r="EMC239" s="16"/>
      <c r="EMD239" s="16"/>
      <c r="EME239" s="16"/>
      <c r="EMF239" s="16"/>
      <c r="EMG239" s="16"/>
      <c r="EMH239" s="16"/>
      <c r="EMI239" s="16"/>
      <c r="EMJ239" s="16"/>
      <c r="EMK239" s="16"/>
      <c r="EML239" s="16"/>
      <c r="EMM239" s="16"/>
      <c r="EMN239" s="16"/>
      <c r="EMO239" s="16"/>
      <c r="EMP239" s="16"/>
      <c r="EMQ239" s="16"/>
      <c r="EMR239" s="16"/>
      <c r="EMS239" s="16"/>
      <c r="EMT239" s="16"/>
      <c r="EMU239" s="16"/>
      <c r="EMV239" s="16"/>
      <c r="EMW239" s="16"/>
      <c r="EMX239" s="16"/>
      <c r="EMY239" s="16"/>
      <c r="EMZ239" s="16"/>
      <c r="ENA239" s="16"/>
      <c r="ENB239" s="16"/>
      <c r="ENC239" s="16"/>
      <c r="END239" s="16"/>
      <c r="ENE239" s="16"/>
      <c r="ENF239" s="16"/>
      <c r="ENG239" s="16"/>
      <c r="ENH239" s="16"/>
      <c r="ENI239" s="16"/>
      <c r="ENJ239" s="16"/>
      <c r="ENK239" s="16"/>
      <c r="ENL239" s="16"/>
      <c r="ENM239" s="16"/>
      <c r="ENN239" s="16"/>
      <c r="ENO239" s="16"/>
      <c r="ENP239" s="16"/>
      <c r="ENQ239" s="16"/>
      <c r="ENR239" s="16"/>
      <c r="ENS239" s="16"/>
      <c r="ENT239" s="16"/>
      <c r="ENU239" s="16"/>
      <c r="ENV239" s="16"/>
      <c r="ENW239" s="16"/>
      <c r="ENX239" s="16"/>
      <c r="ENY239" s="16"/>
      <c r="ENZ239" s="16"/>
      <c r="EOA239" s="16"/>
      <c r="EOB239" s="16"/>
      <c r="EOC239" s="16"/>
      <c r="EOD239" s="16"/>
      <c r="EOE239" s="16"/>
      <c r="EOF239" s="16"/>
      <c r="EOG239" s="16"/>
      <c r="EOH239" s="16"/>
      <c r="EOI239" s="16"/>
      <c r="EOJ239" s="16"/>
      <c r="EOK239" s="16"/>
      <c r="EOL239" s="16"/>
      <c r="EOM239" s="16"/>
      <c r="EON239" s="16"/>
      <c r="EOO239" s="16"/>
      <c r="EOP239" s="16"/>
      <c r="EOQ239" s="16"/>
      <c r="EOR239" s="16"/>
      <c r="EOS239" s="16"/>
      <c r="EOT239" s="16"/>
      <c r="EOU239" s="16"/>
      <c r="EOV239" s="16"/>
      <c r="EOW239" s="16"/>
      <c r="EOX239" s="16"/>
      <c r="EOY239" s="16"/>
      <c r="EOZ239" s="16"/>
      <c r="EPA239" s="16"/>
      <c r="EPB239" s="16"/>
      <c r="EPC239" s="16"/>
      <c r="EPD239" s="16"/>
      <c r="EPE239" s="16"/>
      <c r="EPF239" s="16"/>
      <c r="EPG239" s="16"/>
      <c r="EPH239" s="16"/>
      <c r="EPI239" s="16"/>
      <c r="EPJ239" s="16"/>
      <c r="EPK239" s="16"/>
      <c r="EPL239" s="16"/>
      <c r="EPM239" s="16"/>
      <c r="EPN239" s="16"/>
      <c r="EPO239" s="16"/>
      <c r="EPP239" s="16"/>
      <c r="EPQ239" s="16"/>
      <c r="EPR239" s="16"/>
      <c r="EPS239" s="16"/>
      <c r="EPT239" s="16"/>
      <c r="EPU239" s="16"/>
      <c r="EPV239" s="16"/>
      <c r="EPW239" s="16"/>
      <c r="EPX239" s="16"/>
      <c r="EPY239" s="16"/>
      <c r="EPZ239" s="16"/>
      <c r="EQA239" s="16"/>
      <c r="EQB239" s="16"/>
      <c r="EQC239" s="16"/>
      <c r="EQD239" s="16"/>
      <c r="EQE239" s="16"/>
      <c r="EQF239" s="16"/>
      <c r="EQG239" s="16"/>
      <c r="EQH239" s="16"/>
      <c r="EQI239" s="16"/>
      <c r="EQJ239" s="16"/>
      <c r="EQK239" s="16"/>
      <c r="EQL239" s="16"/>
      <c r="EQM239" s="16"/>
      <c r="EQN239" s="16"/>
      <c r="EQO239" s="16"/>
      <c r="EQP239" s="16"/>
      <c r="EQQ239" s="16"/>
      <c r="EQR239" s="16"/>
      <c r="EQS239" s="16"/>
      <c r="EQT239" s="16"/>
      <c r="EQU239" s="16"/>
      <c r="EQV239" s="16"/>
      <c r="EQW239" s="16"/>
      <c r="EQX239" s="16"/>
      <c r="EQY239" s="16"/>
      <c r="EQZ239" s="16"/>
      <c r="ERA239" s="16"/>
      <c r="ERB239" s="16"/>
      <c r="ERC239" s="16"/>
      <c r="ERD239" s="16"/>
      <c r="ERE239" s="16"/>
      <c r="ERF239" s="16"/>
      <c r="ERG239" s="16"/>
      <c r="ERH239" s="16"/>
      <c r="ERI239" s="16"/>
      <c r="ERJ239" s="16"/>
      <c r="ERK239" s="16"/>
      <c r="ERL239" s="16"/>
      <c r="ERM239" s="16"/>
      <c r="ERN239" s="16"/>
      <c r="ERO239" s="16"/>
      <c r="ERP239" s="16"/>
      <c r="ERQ239" s="16"/>
      <c r="ERR239" s="16"/>
      <c r="ERS239" s="16"/>
      <c r="ERT239" s="16"/>
      <c r="ERU239" s="16"/>
      <c r="ERV239" s="16"/>
      <c r="ERW239" s="16"/>
      <c r="ERX239" s="16"/>
      <c r="ERY239" s="16"/>
      <c r="ERZ239" s="16"/>
      <c r="ESA239" s="16"/>
      <c r="ESB239" s="16"/>
      <c r="ESC239" s="16"/>
      <c r="ESD239" s="16"/>
      <c r="ESE239" s="16"/>
      <c r="ESF239" s="16"/>
      <c r="ESG239" s="16"/>
      <c r="ESH239" s="16"/>
      <c r="ESI239" s="16"/>
      <c r="ESJ239" s="16"/>
      <c r="ESK239" s="16"/>
      <c r="ESL239" s="16"/>
      <c r="ESM239" s="16"/>
      <c r="ESN239" s="16"/>
      <c r="ESO239" s="16"/>
      <c r="ESP239" s="16"/>
      <c r="ESQ239" s="16"/>
      <c r="ESR239" s="16"/>
      <c r="ESS239" s="16"/>
      <c r="EST239" s="16"/>
      <c r="ESU239" s="16"/>
      <c r="ESV239" s="16"/>
      <c r="ESW239" s="16"/>
      <c r="ESX239" s="16"/>
      <c r="ESY239" s="16"/>
      <c r="ESZ239" s="16"/>
      <c r="ETA239" s="16"/>
      <c r="ETB239" s="16"/>
      <c r="ETC239" s="16"/>
      <c r="ETD239" s="16"/>
      <c r="ETE239" s="16"/>
      <c r="ETF239" s="16"/>
      <c r="ETG239" s="16"/>
      <c r="ETH239" s="16"/>
      <c r="ETI239" s="16"/>
      <c r="ETJ239" s="16"/>
      <c r="ETK239" s="16"/>
      <c r="ETL239" s="16"/>
      <c r="ETM239" s="16"/>
      <c r="ETN239" s="16"/>
      <c r="ETO239" s="16"/>
      <c r="ETP239" s="16"/>
      <c r="ETQ239" s="16"/>
      <c r="ETR239" s="16"/>
      <c r="ETS239" s="16"/>
      <c r="ETT239" s="16"/>
      <c r="ETU239" s="16"/>
      <c r="ETV239" s="16"/>
      <c r="ETW239" s="16"/>
      <c r="ETX239" s="16"/>
      <c r="ETY239" s="16"/>
      <c r="ETZ239" s="16"/>
      <c r="EUA239" s="16"/>
      <c r="EUB239" s="16"/>
      <c r="EUC239" s="16"/>
      <c r="EUD239" s="16"/>
      <c r="EUE239" s="16"/>
      <c r="EUF239" s="16"/>
      <c r="EUG239" s="16"/>
      <c r="EUH239" s="16"/>
      <c r="EUI239" s="16"/>
      <c r="EUJ239" s="16"/>
      <c r="EUK239" s="16"/>
      <c r="EUL239" s="16"/>
      <c r="EUM239" s="16"/>
      <c r="EUN239" s="16"/>
      <c r="EUO239" s="16"/>
      <c r="EUP239" s="16"/>
      <c r="EUQ239" s="16"/>
      <c r="EUR239" s="16"/>
      <c r="EUS239" s="16"/>
      <c r="EUT239" s="16"/>
      <c r="EUU239" s="16"/>
      <c r="EUV239" s="16"/>
      <c r="EUW239" s="16"/>
      <c r="EUX239" s="16"/>
      <c r="EUY239" s="16"/>
      <c r="EUZ239" s="16"/>
      <c r="EVA239" s="16"/>
      <c r="EVB239" s="16"/>
      <c r="EVC239" s="16"/>
      <c r="EVD239" s="16"/>
      <c r="EVE239" s="16"/>
      <c r="EVF239" s="16"/>
      <c r="EVG239" s="16"/>
      <c r="EVH239" s="16"/>
      <c r="EVI239" s="16"/>
      <c r="EVJ239" s="16"/>
      <c r="EVK239" s="16"/>
      <c r="EVL239" s="16"/>
      <c r="EVM239" s="16"/>
      <c r="EVN239" s="16"/>
      <c r="EVO239" s="16"/>
      <c r="EVP239" s="16"/>
      <c r="EVQ239" s="16"/>
      <c r="EVR239" s="16"/>
      <c r="EVS239" s="16"/>
      <c r="EVT239" s="16"/>
      <c r="EVU239" s="16"/>
      <c r="EVV239" s="16"/>
      <c r="EVW239" s="16"/>
      <c r="EVX239" s="16"/>
      <c r="EVY239" s="16"/>
      <c r="EVZ239" s="16"/>
      <c r="EWA239" s="16"/>
      <c r="EWB239" s="16"/>
      <c r="EWC239" s="16"/>
      <c r="EWD239" s="16"/>
      <c r="EWE239" s="16"/>
      <c r="EWF239" s="16"/>
      <c r="EWG239" s="16"/>
      <c r="EWH239" s="16"/>
      <c r="EWI239" s="16"/>
      <c r="EWJ239" s="16"/>
      <c r="EWK239" s="16"/>
      <c r="EWL239" s="16"/>
      <c r="EWM239" s="16"/>
      <c r="EWN239" s="16"/>
      <c r="EWO239" s="16"/>
      <c r="EWP239" s="16"/>
      <c r="EWQ239" s="16"/>
      <c r="EWR239" s="16"/>
      <c r="EWS239" s="16"/>
      <c r="EWT239" s="16"/>
      <c r="EWU239" s="16"/>
      <c r="EWV239" s="16"/>
      <c r="EWW239" s="16"/>
      <c r="EWX239" s="16"/>
      <c r="EWY239" s="16"/>
      <c r="EWZ239" s="16"/>
      <c r="EXA239" s="16"/>
      <c r="EXB239" s="16"/>
      <c r="EXC239" s="16"/>
      <c r="EXD239" s="16"/>
      <c r="EXE239" s="16"/>
      <c r="EXF239" s="16"/>
      <c r="EXG239" s="16"/>
      <c r="EXH239" s="16"/>
      <c r="EXI239" s="16"/>
      <c r="EXJ239" s="16"/>
      <c r="EXK239" s="16"/>
      <c r="EXL239" s="16"/>
      <c r="EXM239" s="16"/>
      <c r="EXN239" s="16"/>
      <c r="EXO239" s="16"/>
      <c r="EXP239" s="16"/>
      <c r="EXQ239" s="16"/>
      <c r="EXR239" s="16"/>
      <c r="EXS239" s="16"/>
      <c r="EXT239" s="16"/>
      <c r="EXU239" s="16"/>
      <c r="EXV239" s="16"/>
      <c r="EXW239" s="16"/>
      <c r="EXX239" s="16"/>
      <c r="EXY239" s="16"/>
      <c r="EXZ239" s="16"/>
      <c r="EYA239" s="16"/>
      <c r="EYB239" s="16"/>
      <c r="EYC239" s="16"/>
      <c r="EYD239" s="16"/>
      <c r="EYE239" s="16"/>
      <c r="EYF239" s="16"/>
      <c r="EYG239" s="16"/>
      <c r="EYH239" s="16"/>
      <c r="EYI239" s="16"/>
      <c r="EYJ239" s="16"/>
      <c r="EYK239" s="16"/>
      <c r="EYL239" s="16"/>
      <c r="EYM239" s="16"/>
      <c r="EYN239" s="16"/>
      <c r="EYO239" s="16"/>
      <c r="EYP239" s="16"/>
      <c r="EYQ239" s="16"/>
      <c r="EYR239" s="16"/>
      <c r="EYS239" s="16"/>
      <c r="EYT239" s="16"/>
      <c r="EYU239" s="16"/>
      <c r="EYV239" s="16"/>
      <c r="EYW239" s="16"/>
      <c r="EYX239" s="16"/>
      <c r="EYY239" s="16"/>
      <c r="EYZ239" s="16"/>
      <c r="EZA239" s="16"/>
      <c r="EZB239" s="16"/>
      <c r="EZC239" s="16"/>
      <c r="EZD239" s="16"/>
      <c r="EZE239" s="16"/>
      <c r="EZF239" s="16"/>
      <c r="EZG239" s="16"/>
      <c r="EZH239" s="16"/>
      <c r="EZI239" s="16"/>
      <c r="EZJ239" s="16"/>
      <c r="EZK239" s="16"/>
      <c r="EZL239" s="16"/>
      <c r="EZM239" s="16"/>
      <c r="EZN239" s="16"/>
      <c r="EZO239" s="16"/>
      <c r="EZP239" s="16"/>
      <c r="EZQ239" s="16"/>
      <c r="EZR239" s="16"/>
      <c r="EZS239" s="16"/>
      <c r="EZT239" s="16"/>
      <c r="EZU239" s="16"/>
      <c r="EZV239" s="16"/>
      <c r="EZW239" s="16"/>
      <c r="EZX239" s="16"/>
      <c r="EZY239" s="16"/>
      <c r="EZZ239" s="16"/>
      <c r="FAA239" s="16"/>
      <c r="FAB239" s="16"/>
      <c r="FAC239" s="16"/>
      <c r="FAD239" s="16"/>
      <c r="FAE239" s="16"/>
      <c r="FAF239" s="16"/>
      <c r="FAG239" s="16"/>
      <c r="FAH239" s="16"/>
      <c r="FAI239" s="16"/>
      <c r="FAJ239" s="16"/>
      <c r="FAK239" s="16"/>
      <c r="FAL239" s="16"/>
      <c r="FAM239" s="16"/>
      <c r="FAN239" s="16"/>
      <c r="FAO239" s="16"/>
      <c r="FAP239" s="16"/>
      <c r="FAQ239" s="16"/>
      <c r="FAR239" s="16"/>
      <c r="FAS239" s="16"/>
      <c r="FAT239" s="16"/>
      <c r="FAU239" s="16"/>
      <c r="FAV239" s="16"/>
      <c r="FAW239" s="16"/>
      <c r="FAX239" s="16"/>
      <c r="FAY239" s="16"/>
      <c r="FAZ239" s="16"/>
      <c r="FBA239" s="16"/>
      <c r="FBB239" s="16"/>
      <c r="FBC239" s="16"/>
      <c r="FBD239" s="16"/>
      <c r="FBE239" s="16"/>
      <c r="FBF239" s="16"/>
      <c r="FBG239" s="16"/>
      <c r="FBH239" s="16"/>
      <c r="FBI239" s="16"/>
      <c r="FBJ239" s="16"/>
      <c r="FBK239" s="16"/>
      <c r="FBL239" s="16"/>
      <c r="FBM239" s="16"/>
      <c r="FBN239" s="16"/>
      <c r="FBO239" s="16"/>
      <c r="FBP239" s="16"/>
      <c r="FBQ239" s="16"/>
      <c r="FBR239" s="16"/>
      <c r="FBS239" s="16"/>
      <c r="FBT239" s="16"/>
      <c r="FBU239" s="16"/>
      <c r="FBV239" s="16"/>
      <c r="FBW239" s="16"/>
      <c r="FBX239" s="16"/>
      <c r="FBY239" s="16"/>
      <c r="FBZ239" s="16"/>
      <c r="FCA239" s="16"/>
      <c r="FCB239" s="16"/>
      <c r="FCC239" s="16"/>
      <c r="FCD239" s="16"/>
      <c r="FCE239" s="16"/>
      <c r="FCF239" s="16"/>
      <c r="FCG239" s="16"/>
      <c r="FCH239" s="16"/>
      <c r="FCI239" s="16"/>
      <c r="FCJ239" s="16"/>
      <c r="FCK239" s="16"/>
      <c r="FCL239" s="16"/>
      <c r="FCM239" s="16"/>
      <c r="FCN239" s="16"/>
      <c r="FCO239" s="16"/>
      <c r="FCP239" s="16"/>
      <c r="FCQ239" s="16"/>
      <c r="FCR239" s="16"/>
      <c r="FCS239" s="16"/>
      <c r="FCT239" s="16"/>
      <c r="FCU239" s="16"/>
      <c r="FCV239" s="16"/>
      <c r="FCW239" s="16"/>
      <c r="FCX239" s="16"/>
      <c r="FCY239" s="16"/>
      <c r="FCZ239" s="16"/>
      <c r="FDA239" s="16"/>
      <c r="FDB239" s="16"/>
      <c r="FDC239" s="16"/>
      <c r="FDD239" s="16"/>
      <c r="FDE239" s="16"/>
      <c r="FDF239" s="16"/>
      <c r="FDG239" s="16"/>
      <c r="FDH239" s="16"/>
      <c r="FDI239" s="16"/>
      <c r="FDJ239" s="16"/>
      <c r="FDK239" s="16"/>
      <c r="FDL239" s="16"/>
      <c r="FDM239" s="16"/>
      <c r="FDN239" s="16"/>
      <c r="FDO239" s="16"/>
      <c r="FDP239" s="16"/>
      <c r="FDQ239" s="16"/>
      <c r="FDR239" s="16"/>
      <c r="FDS239" s="16"/>
      <c r="FDT239" s="16"/>
      <c r="FDU239" s="16"/>
      <c r="FDV239" s="16"/>
      <c r="FDW239" s="16"/>
      <c r="FDX239" s="16"/>
      <c r="FDY239" s="16"/>
      <c r="FDZ239" s="16"/>
      <c r="FEA239" s="16"/>
      <c r="FEB239" s="16"/>
      <c r="FEC239" s="16"/>
      <c r="FED239" s="16"/>
      <c r="FEE239" s="16"/>
      <c r="FEF239" s="16"/>
      <c r="FEG239" s="16"/>
      <c r="FEH239" s="16"/>
      <c r="FEI239" s="16"/>
      <c r="FEJ239" s="16"/>
      <c r="FEK239" s="16"/>
      <c r="FEL239" s="16"/>
      <c r="FEM239" s="16"/>
      <c r="FEN239" s="16"/>
      <c r="FEO239" s="16"/>
      <c r="FEP239" s="16"/>
      <c r="FEQ239" s="16"/>
      <c r="FER239" s="16"/>
      <c r="FES239" s="16"/>
      <c r="FET239" s="16"/>
      <c r="FEU239" s="16"/>
      <c r="FEV239" s="16"/>
      <c r="FEW239" s="16"/>
      <c r="FEX239" s="16"/>
      <c r="FEY239" s="16"/>
      <c r="FEZ239" s="16"/>
      <c r="FFA239" s="16"/>
      <c r="FFB239" s="16"/>
      <c r="FFC239" s="16"/>
      <c r="FFD239" s="16"/>
      <c r="FFE239" s="16"/>
      <c r="FFF239" s="16"/>
      <c r="FFG239" s="16"/>
      <c r="FFH239" s="16"/>
      <c r="FFI239" s="16"/>
      <c r="FFJ239" s="16"/>
      <c r="FFK239" s="16"/>
      <c r="FFL239" s="16"/>
      <c r="FFM239" s="16"/>
      <c r="FFN239" s="16"/>
      <c r="FFO239" s="16"/>
      <c r="FFP239" s="16"/>
      <c r="FFQ239" s="16"/>
      <c r="FFR239" s="16"/>
      <c r="FFS239" s="16"/>
      <c r="FFT239" s="16"/>
      <c r="FFU239" s="16"/>
      <c r="FFV239" s="16"/>
      <c r="FFW239" s="16"/>
      <c r="FFX239" s="16"/>
      <c r="FFY239" s="16"/>
      <c r="FFZ239" s="16"/>
      <c r="FGA239" s="16"/>
      <c r="FGB239" s="16"/>
      <c r="FGC239" s="16"/>
      <c r="FGD239" s="16"/>
      <c r="FGE239" s="16"/>
      <c r="FGF239" s="16"/>
      <c r="FGG239" s="16"/>
      <c r="FGH239" s="16"/>
      <c r="FGI239" s="16"/>
      <c r="FGJ239" s="16"/>
      <c r="FGK239" s="16"/>
      <c r="FGL239" s="16"/>
      <c r="FGM239" s="16"/>
      <c r="FGN239" s="16"/>
      <c r="FGO239" s="16"/>
      <c r="FGP239" s="16"/>
      <c r="FGQ239" s="16"/>
      <c r="FGR239" s="16"/>
      <c r="FGS239" s="16"/>
      <c r="FGT239" s="16"/>
      <c r="FGU239" s="16"/>
      <c r="FGV239" s="16"/>
      <c r="FGW239" s="16"/>
      <c r="FGX239" s="16"/>
      <c r="FGY239" s="16"/>
      <c r="FGZ239" s="16"/>
      <c r="FHA239" s="16"/>
      <c r="FHB239" s="16"/>
      <c r="FHC239" s="16"/>
      <c r="FHD239" s="16"/>
      <c r="FHE239" s="16"/>
      <c r="FHF239" s="16"/>
      <c r="FHG239" s="16"/>
      <c r="FHH239" s="16"/>
      <c r="FHI239" s="16"/>
      <c r="FHJ239" s="16"/>
      <c r="FHK239" s="16"/>
      <c r="FHL239" s="16"/>
      <c r="FHM239" s="16"/>
      <c r="FHN239" s="16"/>
      <c r="FHO239" s="16"/>
      <c r="FHP239" s="16"/>
      <c r="FHQ239" s="16"/>
      <c r="FHR239" s="16"/>
      <c r="FHS239" s="16"/>
      <c r="FHT239" s="16"/>
      <c r="FHU239" s="16"/>
      <c r="FHV239" s="16"/>
      <c r="FHW239" s="16"/>
      <c r="FHX239" s="16"/>
      <c r="FHY239" s="16"/>
      <c r="FHZ239" s="16"/>
      <c r="FIA239" s="16"/>
      <c r="FIB239" s="16"/>
      <c r="FIC239" s="16"/>
      <c r="FID239" s="16"/>
      <c r="FIE239" s="16"/>
      <c r="FIF239" s="16"/>
      <c r="FIG239" s="16"/>
      <c r="FIH239" s="16"/>
      <c r="FII239" s="16"/>
      <c r="FIJ239" s="16"/>
      <c r="FIK239" s="16"/>
      <c r="FIL239" s="16"/>
      <c r="FIM239" s="16"/>
      <c r="FIN239" s="16"/>
      <c r="FIO239" s="16"/>
      <c r="FIP239" s="16"/>
      <c r="FIQ239" s="16"/>
      <c r="FIR239" s="16"/>
      <c r="FIS239" s="16"/>
      <c r="FIT239" s="16"/>
      <c r="FIU239" s="16"/>
      <c r="FIV239" s="16"/>
      <c r="FIW239" s="16"/>
      <c r="FIX239" s="16"/>
      <c r="FIY239" s="16"/>
      <c r="FIZ239" s="16"/>
      <c r="FJA239" s="16"/>
      <c r="FJB239" s="16"/>
      <c r="FJC239" s="16"/>
      <c r="FJD239" s="16"/>
      <c r="FJE239" s="16"/>
      <c r="FJF239" s="16"/>
      <c r="FJG239" s="16"/>
      <c r="FJH239" s="16"/>
      <c r="FJI239" s="16"/>
      <c r="FJJ239" s="16"/>
      <c r="FJK239" s="16"/>
      <c r="FJL239" s="16"/>
      <c r="FJM239" s="16"/>
      <c r="FJN239" s="16"/>
      <c r="FJO239" s="16"/>
      <c r="FJP239" s="16"/>
      <c r="FJQ239" s="16"/>
      <c r="FJR239" s="16"/>
      <c r="FJS239" s="16"/>
      <c r="FJT239" s="16"/>
      <c r="FJU239" s="16"/>
      <c r="FJV239" s="16"/>
      <c r="FJW239" s="16"/>
      <c r="FJX239" s="16"/>
      <c r="FJY239" s="16"/>
      <c r="FJZ239" s="16"/>
      <c r="FKA239" s="16"/>
      <c r="FKB239" s="16"/>
      <c r="FKC239" s="16"/>
      <c r="FKD239" s="16"/>
      <c r="FKE239" s="16"/>
      <c r="FKF239" s="16"/>
      <c r="FKG239" s="16"/>
      <c r="FKH239" s="16"/>
      <c r="FKI239" s="16"/>
      <c r="FKJ239" s="16"/>
      <c r="FKK239" s="16"/>
      <c r="FKL239" s="16"/>
      <c r="FKM239" s="16"/>
      <c r="FKN239" s="16"/>
      <c r="FKO239" s="16"/>
      <c r="FKP239" s="16"/>
      <c r="FKQ239" s="16"/>
      <c r="FKR239" s="16"/>
      <c r="FKS239" s="16"/>
      <c r="FKT239" s="16"/>
      <c r="FKU239" s="16"/>
      <c r="FKV239" s="16"/>
      <c r="FKW239" s="16"/>
      <c r="FKX239" s="16"/>
      <c r="FKY239" s="16"/>
      <c r="FKZ239" s="16"/>
      <c r="FLA239" s="16"/>
      <c r="FLB239" s="16"/>
      <c r="FLC239" s="16"/>
      <c r="FLD239" s="16"/>
      <c r="FLE239" s="16"/>
      <c r="FLF239" s="16"/>
      <c r="FLG239" s="16"/>
      <c r="FLH239" s="16"/>
      <c r="FLI239" s="16"/>
      <c r="FLJ239" s="16"/>
      <c r="FLK239" s="16"/>
      <c r="FLL239" s="16"/>
      <c r="FLM239" s="16"/>
      <c r="FLN239" s="16"/>
      <c r="FLO239" s="16"/>
      <c r="FLP239" s="16"/>
      <c r="FLQ239" s="16"/>
      <c r="FLR239" s="16"/>
      <c r="FLS239" s="16"/>
      <c r="FLT239" s="16"/>
      <c r="FLU239" s="16"/>
      <c r="FLV239" s="16"/>
      <c r="FLW239" s="16"/>
      <c r="FLX239" s="16"/>
      <c r="FLY239" s="16"/>
      <c r="FLZ239" s="16"/>
      <c r="FMA239" s="16"/>
      <c r="FMB239" s="16"/>
      <c r="FMC239" s="16"/>
      <c r="FMD239" s="16"/>
      <c r="FME239" s="16"/>
      <c r="FMF239" s="16"/>
      <c r="FMG239" s="16"/>
      <c r="FMH239" s="16"/>
      <c r="FMI239" s="16"/>
      <c r="FMJ239" s="16"/>
      <c r="FMK239" s="16"/>
      <c r="FML239" s="16"/>
      <c r="FMM239" s="16"/>
      <c r="FMN239" s="16"/>
      <c r="FMO239" s="16"/>
      <c r="FMP239" s="16"/>
      <c r="FMQ239" s="16"/>
      <c r="FMR239" s="16"/>
      <c r="FMS239" s="16"/>
      <c r="FMT239" s="16"/>
      <c r="FMU239" s="16"/>
      <c r="FMV239" s="16"/>
      <c r="FMW239" s="16"/>
      <c r="FMX239" s="16"/>
      <c r="FMY239" s="16"/>
      <c r="FMZ239" s="16"/>
      <c r="FNA239" s="16"/>
      <c r="FNB239" s="16"/>
      <c r="FNC239" s="16"/>
      <c r="FND239" s="16"/>
      <c r="FNE239" s="16"/>
      <c r="FNF239" s="16"/>
      <c r="FNG239" s="16"/>
      <c r="FNH239" s="16"/>
      <c r="FNI239" s="16"/>
      <c r="FNJ239" s="16"/>
      <c r="FNK239" s="16"/>
      <c r="FNL239" s="16"/>
      <c r="FNM239" s="16"/>
      <c r="FNN239" s="16"/>
      <c r="FNO239" s="16"/>
      <c r="FNP239" s="16"/>
      <c r="FNQ239" s="16"/>
      <c r="FNR239" s="16"/>
      <c r="FNS239" s="16"/>
      <c r="FNT239" s="16"/>
      <c r="FNU239" s="16"/>
      <c r="FNV239" s="16"/>
      <c r="FNW239" s="16"/>
      <c r="FNX239" s="16"/>
      <c r="FNY239" s="16"/>
      <c r="FNZ239" s="16"/>
      <c r="FOA239" s="16"/>
      <c r="FOB239" s="16"/>
      <c r="FOC239" s="16"/>
      <c r="FOD239" s="16"/>
      <c r="FOE239" s="16"/>
      <c r="FOF239" s="16"/>
      <c r="FOG239" s="16"/>
      <c r="FOH239" s="16"/>
      <c r="FOI239" s="16"/>
      <c r="FOJ239" s="16"/>
      <c r="FOK239" s="16"/>
      <c r="FOL239" s="16"/>
      <c r="FOM239" s="16"/>
      <c r="FON239" s="16"/>
      <c r="FOO239" s="16"/>
      <c r="FOP239" s="16"/>
      <c r="FOQ239" s="16"/>
      <c r="FOR239" s="16"/>
      <c r="FOS239" s="16"/>
      <c r="FOT239" s="16"/>
      <c r="FOU239" s="16"/>
      <c r="FOV239" s="16"/>
      <c r="FOW239" s="16"/>
      <c r="FOX239" s="16"/>
      <c r="FOY239" s="16"/>
      <c r="FOZ239" s="16"/>
      <c r="FPA239" s="16"/>
      <c r="FPB239" s="16"/>
      <c r="FPC239" s="16"/>
      <c r="FPD239" s="16"/>
      <c r="FPE239" s="16"/>
      <c r="FPF239" s="16"/>
      <c r="FPG239" s="16"/>
      <c r="FPH239" s="16"/>
      <c r="FPI239" s="16"/>
      <c r="FPJ239" s="16"/>
      <c r="FPK239" s="16"/>
      <c r="FPL239" s="16"/>
      <c r="FPM239" s="16"/>
      <c r="FPN239" s="16"/>
      <c r="FPO239" s="16"/>
      <c r="FPP239" s="16"/>
      <c r="FPQ239" s="16"/>
      <c r="FPR239" s="16"/>
      <c r="FPS239" s="16"/>
      <c r="FPT239" s="16"/>
      <c r="FPU239" s="16"/>
      <c r="FPV239" s="16"/>
      <c r="FPW239" s="16"/>
      <c r="FPX239" s="16"/>
      <c r="FPY239" s="16"/>
      <c r="FPZ239" s="16"/>
      <c r="FQA239" s="16"/>
      <c r="FQB239" s="16"/>
      <c r="FQC239" s="16"/>
      <c r="FQD239" s="16"/>
      <c r="FQE239" s="16"/>
      <c r="FQF239" s="16"/>
      <c r="FQG239" s="16"/>
      <c r="FQH239" s="16"/>
      <c r="FQI239" s="16"/>
      <c r="FQJ239" s="16"/>
      <c r="FQK239" s="16"/>
      <c r="FQL239" s="16"/>
      <c r="FQM239" s="16"/>
      <c r="FQN239" s="16"/>
      <c r="FQO239" s="16"/>
      <c r="FQP239" s="16"/>
      <c r="FQQ239" s="16"/>
      <c r="FQR239" s="16"/>
      <c r="FQS239" s="16"/>
      <c r="FQT239" s="16"/>
      <c r="FQU239" s="16"/>
      <c r="FQV239" s="16"/>
      <c r="FQW239" s="16"/>
      <c r="FQX239" s="16"/>
      <c r="FQY239" s="16"/>
      <c r="FQZ239" s="16"/>
      <c r="FRA239" s="16"/>
      <c r="FRB239" s="16"/>
      <c r="FRC239" s="16"/>
      <c r="FRD239" s="16"/>
      <c r="FRE239" s="16"/>
      <c r="FRF239" s="16"/>
      <c r="FRG239" s="16"/>
      <c r="FRH239" s="16"/>
      <c r="FRI239" s="16"/>
      <c r="FRJ239" s="16"/>
      <c r="FRK239" s="16"/>
      <c r="FRL239" s="16"/>
      <c r="FRM239" s="16"/>
      <c r="FRN239" s="16"/>
      <c r="FRO239" s="16"/>
      <c r="FRP239" s="16"/>
      <c r="FRQ239" s="16"/>
      <c r="FRR239" s="16"/>
      <c r="FRS239" s="16"/>
      <c r="FRT239" s="16"/>
      <c r="FRU239" s="16"/>
      <c r="FRV239" s="16"/>
      <c r="FRW239" s="16"/>
      <c r="FRX239" s="16"/>
      <c r="FRY239" s="16"/>
      <c r="FRZ239" s="16"/>
      <c r="FSA239" s="16"/>
      <c r="FSB239" s="16"/>
      <c r="FSC239" s="16"/>
      <c r="FSD239" s="16"/>
      <c r="FSE239" s="16"/>
      <c r="FSF239" s="16"/>
      <c r="FSG239" s="16"/>
      <c r="FSH239" s="16"/>
      <c r="FSI239" s="16"/>
      <c r="FSJ239" s="16"/>
      <c r="FSK239" s="16"/>
      <c r="FSL239" s="16"/>
      <c r="FSM239" s="16"/>
      <c r="FSN239" s="16"/>
      <c r="FSO239" s="16"/>
      <c r="FSP239" s="16"/>
      <c r="FSQ239" s="16"/>
      <c r="FSR239" s="16"/>
      <c r="FSS239" s="16"/>
      <c r="FST239" s="16"/>
      <c r="FSU239" s="16"/>
      <c r="FSV239" s="16"/>
      <c r="FSW239" s="16"/>
      <c r="FSX239" s="16"/>
      <c r="FSY239" s="16"/>
      <c r="FSZ239" s="16"/>
      <c r="FTA239" s="16"/>
      <c r="FTB239" s="16"/>
      <c r="FTC239" s="16"/>
      <c r="FTD239" s="16"/>
      <c r="FTE239" s="16"/>
      <c r="FTF239" s="16"/>
      <c r="FTG239" s="16"/>
      <c r="FTH239" s="16"/>
      <c r="FTI239" s="16"/>
      <c r="FTJ239" s="16"/>
      <c r="FTK239" s="16"/>
      <c r="FTL239" s="16"/>
      <c r="FTM239" s="16"/>
      <c r="FTN239" s="16"/>
      <c r="FTO239" s="16"/>
      <c r="FTP239" s="16"/>
      <c r="FTQ239" s="16"/>
      <c r="FTR239" s="16"/>
      <c r="FTS239" s="16"/>
      <c r="FTT239" s="16"/>
      <c r="FTU239" s="16"/>
      <c r="FTV239" s="16"/>
      <c r="FTW239" s="16"/>
      <c r="FTX239" s="16"/>
      <c r="FTY239" s="16"/>
      <c r="FTZ239" s="16"/>
      <c r="FUA239" s="16"/>
      <c r="FUB239" s="16"/>
      <c r="FUC239" s="16"/>
      <c r="FUD239" s="16"/>
      <c r="FUE239" s="16"/>
      <c r="FUF239" s="16"/>
      <c r="FUG239" s="16"/>
      <c r="FUH239" s="16"/>
      <c r="FUI239" s="16"/>
      <c r="FUJ239" s="16"/>
      <c r="FUK239" s="16"/>
      <c r="FUL239" s="16"/>
      <c r="FUM239" s="16"/>
      <c r="FUN239" s="16"/>
      <c r="FUO239" s="16"/>
      <c r="FUP239" s="16"/>
      <c r="FUQ239" s="16"/>
      <c r="FUR239" s="16"/>
      <c r="FUS239" s="16"/>
      <c r="FUT239" s="16"/>
      <c r="FUU239" s="16"/>
      <c r="FUV239" s="16"/>
      <c r="FUW239" s="16"/>
      <c r="FUX239" s="16"/>
      <c r="FUY239" s="16"/>
      <c r="FUZ239" s="16"/>
      <c r="FVA239" s="16"/>
      <c r="FVB239" s="16"/>
      <c r="FVC239" s="16"/>
      <c r="FVD239" s="16"/>
      <c r="FVE239" s="16"/>
      <c r="FVF239" s="16"/>
      <c r="FVG239" s="16"/>
      <c r="FVH239" s="16"/>
      <c r="FVI239" s="16"/>
      <c r="FVJ239" s="16"/>
      <c r="FVK239" s="16"/>
      <c r="FVL239" s="16"/>
      <c r="FVM239" s="16"/>
      <c r="FVN239" s="16"/>
      <c r="FVO239" s="16"/>
      <c r="FVP239" s="16"/>
      <c r="FVQ239" s="16"/>
      <c r="FVR239" s="16"/>
      <c r="FVS239" s="16"/>
      <c r="FVT239" s="16"/>
      <c r="FVU239" s="16"/>
      <c r="FVV239" s="16"/>
      <c r="FVW239" s="16"/>
      <c r="FVX239" s="16"/>
      <c r="FVY239" s="16"/>
      <c r="FVZ239" s="16"/>
      <c r="FWA239" s="16"/>
      <c r="FWB239" s="16"/>
      <c r="FWC239" s="16"/>
      <c r="FWD239" s="16"/>
      <c r="FWE239" s="16"/>
      <c r="FWF239" s="16"/>
      <c r="FWG239" s="16"/>
      <c r="FWH239" s="16"/>
      <c r="FWI239" s="16"/>
      <c r="FWJ239" s="16"/>
      <c r="FWK239" s="16"/>
      <c r="FWL239" s="16"/>
      <c r="FWM239" s="16"/>
      <c r="FWN239" s="16"/>
      <c r="FWO239" s="16"/>
      <c r="FWP239" s="16"/>
      <c r="FWQ239" s="16"/>
      <c r="FWR239" s="16"/>
      <c r="FWS239" s="16"/>
      <c r="FWT239" s="16"/>
      <c r="FWU239" s="16"/>
      <c r="FWV239" s="16"/>
      <c r="FWW239" s="16"/>
      <c r="FWX239" s="16"/>
      <c r="FWY239" s="16"/>
      <c r="FWZ239" s="16"/>
      <c r="FXA239" s="16"/>
      <c r="FXB239" s="16"/>
      <c r="FXC239" s="16"/>
      <c r="FXD239" s="16"/>
      <c r="FXE239" s="16"/>
      <c r="FXF239" s="16"/>
      <c r="FXG239" s="16"/>
      <c r="FXH239" s="16"/>
      <c r="FXI239" s="16"/>
      <c r="FXJ239" s="16"/>
      <c r="FXK239" s="16"/>
      <c r="FXL239" s="16"/>
      <c r="FXM239" s="16"/>
      <c r="FXN239" s="16"/>
      <c r="FXO239" s="16"/>
      <c r="FXP239" s="16"/>
      <c r="FXQ239" s="16"/>
      <c r="FXR239" s="16"/>
      <c r="FXS239" s="16"/>
      <c r="FXT239" s="16"/>
      <c r="FXU239" s="16"/>
      <c r="FXV239" s="16"/>
      <c r="FXW239" s="16"/>
      <c r="FXX239" s="16"/>
      <c r="FXY239" s="16"/>
      <c r="FXZ239" s="16"/>
      <c r="FYA239" s="16"/>
      <c r="FYB239" s="16"/>
      <c r="FYC239" s="16"/>
      <c r="FYD239" s="16"/>
      <c r="FYE239" s="16"/>
      <c r="FYF239" s="16"/>
      <c r="FYG239" s="16"/>
      <c r="FYH239" s="16"/>
      <c r="FYI239" s="16"/>
      <c r="FYJ239" s="16"/>
      <c r="FYK239" s="16"/>
      <c r="FYL239" s="16"/>
      <c r="FYM239" s="16"/>
      <c r="FYN239" s="16"/>
      <c r="FYO239" s="16"/>
      <c r="FYP239" s="16"/>
      <c r="FYQ239" s="16"/>
      <c r="FYR239" s="16"/>
      <c r="FYS239" s="16"/>
      <c r="FYT239" s="16"/>
      <c r="FYU239" s="16"/>
      <c r="FYV239" s="16"/>
      <c r="FYW239" s="16"/>
      <c r="FYX239" s="16"/>
      <c r="FYY239" s="16"/>
      <c r="FYZ239" s="16"/>
      <c r="FZA239" s="16"/>
      <c r="FZB239" s="16"/>
      <c r="FZC239" s="16"/>
      <c r="FZD239" s="16"/>
      <c r="FZE239" s="16"/>
      <c r="FZF239" s="16"/>
      <c r="FZG239" s="16"/>
      <c r="FZH239" s="16"/>
      <c r="FZI239" s="16"/>
      <c r="FZJ239" s="16"/>
      <c r="FZK239" s="16"/>
      <c r="FZL239" s="16"/>
      <c r="FZM239" s="16"/>
      <c r="FZN239" s="16"/>
      <c r="FZO239" s="16"/>
      <c r="FZP239" s="16"/>
      <c r="FZQ239" s="16"/>
      <c r="FZR239" s="16"/>
      <c r="FZS239" s="16"/>
      <c r="FZT239" s="16"/>
      <c r="FZU239" s="16"/>
      <c r="FZV239" s="16"/>
      <c r="FZW239" s="16"/>
      <c r="FZX239" s="16"/>
      <c r="FZY239" s="16"/>
      <c r="FZZ239" s="16"/>
      <c r="GAA239" s="16"/>
      <c r="GAB239" s="16"/>
      <c r="GAC239" s="16"/>
      <c r="GAD239" s="16"/>
      <c r="GAE239" s="16"/>
      <c r="GAF239" s="16"/>
      <c r="GAG239" s="16"/>
      <c r="GAH239" s="16"/>
      <c r="GAI239" s="16"/>
      <c r="GAJ239" s="16"/>
      <c r="GAK239" s="16"/>
      <c r="GAL239" s="16"/>
      <c r="GAM239" s="16"/>
      <c r="GAN239" s="16"/>
      <c r="GAO239" s="16"/>
      <c r="GAP239" s="16"/>
      <c r="GAQ239" s="16"/>
      <c r="GAR239" s="16"/>
      <c r="GAS239" s="16"/>
      <c r="GAT239" s="16"/>
      <c r="GAU239" s="16"/>
      <c r="GAV239" s="16"/>
      <c r="GAW239" s="16"/>
      <c r="GAX239" s="16"/>
      <c r="GAY239" s="16"/>
      <c r="GAZ239" s="16"/>
      <c r="GBA239" s="16"/>
      <c r="GBB239" s="16"/>
      <c r="GBC239" s="16"/>
      <c r="GBD239" s="16"/>
      <c r="GBE239" s="16"/>
      <c r="GBF239" s="16"/>
      <c r="GBG239" s="16"/>
      <c r="GBH239" s="16"/>
      <c r="GBI239" s="16"/>
      <c r="GBJ239" s="16"/>
      <c r="GBK239" s="16"/>
      <c r="GBL239" s="16"/>
      <c r="GBM239" s="16"/>
      <c r="GBN239" s="16"/>
      <c r="GBO239" s="16"/>
      <c r="GBP239" s="16"/>
      <c r="GBQ239" s="16"/>
      <c r="GBR239" s="16"/>
      <c r="GBS239" s="16"/>
      <c r="GBT239" s="16"/>
      <c r="GBU239" s="16"/>
      <c r="GBV239" s="16"/>
      <c r="GBW239" s="16"/>
      <c r="GBX239" s="16"/>
      <c r="GBY239" s="16"/>
      <c r="GBZ239" s="16"/>
      <c r="GCA239" s="16"/>
      <c r="GCB239" s="16"/>
      <c r="GCC239" s="16"/>
      <c r="GCD239" s="16"/>
      <c r="GCE239" s="16"/>
      <c r="GCF239" s="16"/>
      <c r="GCG239" s="16"/>
      <c r="GCH239" s="16"/>
      <c r="GCI239" s="16"/>
      <c r="GCJ239" s="16"/>
      <c r="GCK239" s="16"/>
      <c r="GCL239" s="16"/>
      <c r="GCM239" s="16"/>
      <c r="GCN239" s="16"/>
      <c r="GCO239" s="16"/>
      <c r="GCP239" s="16"/>
      <c r="GCQ239" s="16"/>
      <c r="GCR239" s="16"/>
      <c r="GCS239" s="16"/>
      <c r="GCT239" s="16"/>
      <c r="GCU239" s="16"/>
      <c r="GCV239" s="16"/>
      <c r="GCW239" s="16"/>
      <c r="GCX239" s="16"/>
      <c r="GCY239" s="16"/>
      <c r="GCZ239" s="16"/>
      <c r="GDA239" s="16"/>
      <c r="GDB239" s="16"/>
      <c r="GDC239" s="16"/>
      <c r="GDD239" s="16"/>
      <c r="GDE239" s="16"/>
      <c r="GDF239" s="16"/>
      <c r="GDG239" s="16"/>
      <c r="GDH239" s="16"/>
      <c r="GDI239" s="16"/>
      <c r="GDJ239" s="16"/>
      <c r="GDK239" s="16"/>
      <c r="GDL239" s="16"/>
      <c r="GDM239" s="16"/>
      <c r="GDN239" s="16"/>
      <c r="GDO239" s="16"/>
      <c r="GDP239" s="16"/>
      <c r="GDQ239" s="16"/>
      <c r="GDR239" s="16"/>
      <c r="GDS239" s="16"/>
      <c r="GDT239" s="16"/>
      <c r="GDU239" s="16"/>
      <c r="GDV239" s="16"/>
      <c r="GDW239" s="16"/>
      <c r="GDX239" s="16"/>
      <c r="GDY239" s="16"/>
      <c r="GDZ239" s="16"/>
      <c r="GEA239" s="16"/>
      <c r="GEB239" s="16"/>
      <c r="GEC239" s="16"/>
      <c r="GED239" s="16"/>
      <c r="GEE239" s="16"/>
      <c r="GEF239" s="16"/>
      <c r="GEG239" s="16"/>
      <c r="GEH239" s="16"/>
      <c r="GEI239" s="16"/>
      <c r="GEJ239" s="16"/>
      <c r="GEK239" s="16"/>
      <c r="GEL239" s="16"/>
      <c r="GEM239" s="16"/>
      <c r="GEN239" s="16"/>
      <c r="GEO239" s="16"/>
      <c r="GEP239" s="16"/>
      <c r="GEQ239" s="16"/>
      <c r="GER239" s="16"/>
      <c r="GES239" s="16"/>
      <c r="GET239" s="16"/>
      <c r="GEU239" s="16"/>
      <c r="GEV239" s="16"/>
      <c r="GEW239" s="16"/>
      <c r="GEX239" s="16"/>
      <c r="GEY239" s="16"/>
      <c r="GEZ239" s="16"/>
      <c r="GFA239" s="16"/>
      <c r="GFB239" s="16"/>
      <c r="GFC239" s="16"/>
      <c r="GFD239" s="16"/>
      <c r="GFE239" s="16"/>
      <c r="GFF239" s="16"/>
      <c r="GFG239" s="16"/>
      <c r="GFH239" s="16"/>
      <c r="GFI239" s="16"/>
      <c r="GFJ239" s="16"/>
      <c r="GFK239" s="16"/>
      <c r="GFL239" s="16"/>
      <c r="GFM239" s="16"/>
      <c r="GFN239" s="16"/>
      <c r="GFO239" s="16"/>
      <c r="GFP239" s="16"/>
      <c r="GFQ239" s="16"/>
      <c r="GFR239" s="16"/>
      <c r="GFS239" s="16"/>
      <c r="GFT239" s="16"/>
      <c r="GFU239" s="16"/>
      <c r="GFV239" s="16"/>
      <c r="GFW239" s="16"/>
      <c r="GFX239" s="16"/>
      <c r="GFY239" s="16"/>
      <c r="GFZ239" s="16"/>
      <c r="GGA239" s="16"/>
      <c r="GGB239" s="16"/>
      <c r="GGC239" s="16"/>
      <c r="GGD239" s="16"/>
      <c r="GGE239" s="16"/>
      <c r="GGF239" s="16"/>
      <c r="GGG239" s="16"/>
      <c r="GGH239" s="16"/>
      <c r="GGI239" s="16"/>
      <c r="GGJ239" s="16"/>
      <c r="GGK239" s="16"/>
      <c r="GGL239" s="16"/>
      <c r="GGM239" s="16"/>
      <c r="GGN239" s="16"/>
      <c r="GGO239" s="16"/>
      <c r="GGP239" s="16"/>
      <c r="GGQ239" s="16"/>
      <c r="GGR239" s="16"/>
      <c r="GGS239" s="16"/>
      <c r="GGT239" s="16"/>
      <c r="GGU239" s="16"/>
      <c r="GGV239" s="16"/>
      <c r="GGW239" s="16"/>
      <c r="GGX239" s="16"/>
      <c r="GGY239" s="16"/>
      <c r="GGZ239" s="16"/>
      <c r="GHA239" s="16"/>
      <c r="GHB239" s="16"/>
      <c r="GHC239" s="16"/>
      <c r="GHD239" s="16"/>
      <c r="GHE239" s="16"/>
      <c r="GHF239" s="16"/>
      <c r="GHG239" s="16"/>
      <c r="GHH239" s="16"/>
      <c r="GHI239" s="16"/>
      <c r="GHJ239" s="16"/>
      <c r="GHK239" s="16"/>
      <c r="GHL239" s="16"/>
      <c r="GHM239" s="16"/>
      <c r="GHN239" s="16"/>
      <c r="GHO239" s="16"/>
      <c r="GHP239" s="16"/>
      <c r="GHQ239" s="16"/>
      <c r="GHR239" s="16"/>
      <c r="GHS239" s="16"/>
      <c r="GHT239" s="16"/>
      <c r="GHU239" s="16"/>
      <c r="GHV239" s="16"/>
      <c r="GHW239" s="16"/>
      <c r="GHX239" s="16"/>
      <c r="GHY239" s="16"/>
      <c r="GHZ239" s="16"/>
      <c r="GIA239" s="16"/>
      <c r="GIB239" s="16"/>
      <c r="GIC239" s="16"/>
      <c r="GID239" s="16"/>
      <c r="GIE239" s="16"/>
      <c r="GIF239" s="16"/>
      <c r="GIG239" s="16"/>
      <c r="GIH239" s="16"/>
      <c r="GII239" s="16"/>
      <c r="GIJ239" s="16"/>
      <c r="GIK239" s="16"/>
      <c r="GIL239" s="16"/>
      <c r="GIM239" s="16"/>
      <c r="GIN239" s="16"/>
      <c r="GIO239" s="16"/>
      <c r="GIP239" s="16"/>
      <c r="GIQ239" s="16"/>
      <c r="GIR239" s="16"/>
      <c r="GIS239" s="16"/>
      <c r="GIT239" s="16"/>
      <c r="GIU239" s="16"/>
      <c r="GIV239" s="16"/>
      <c r="GIW239" s="16"/>
      <c r="GIX239" s="16"/>
      <c r="GIY239" s="16"/>
      <c r="GIZ239" s="16"/>
      <c r="GJA239" s="16"/>
      <c r="GJB239" s="16"/>
      <c r="GJC239" s="16"/>
      <c r="GJD239" s="16"/>
      <c r="GJE239" s="16"/>
      <c r="GJF239" s="16"/>
      <c r="GJG239" s="16"/>
      <c r="GJH239" s="16"/>
      <c r="GJI239" s="16"/>
      <c r="GJJ239" s="16"/>
      <c r="GJK239" s="16"/>
      <c r="GJL239" s="16"/>
      <c r="GJM239" s="16"/>
      <c r="GJN239" s="16"/>
      <c r="GJO239" s="16"/>
      <c r="GJP239" s="16"/>
      <c r="GJQ239" s="16"/>
      <c r="GJR239" s="16"/>
      <c r="GJS239" s="16"/>
      <c r="GJT239" s="16"/>
      <c r="GJU239" s="16"/>
      <c r="GJV239" s="16"/>
      <c r="GJW239" s="16"/>
      <c r="GJX239" s="16"/>
      <c r="GJY239" s="16"/>
      <c r="GJZ239" s="16"/>
      <c r="GKA239" s="16"/>
      <c r="GKB239" s="16"/>
      <c r="GKC239" s="16"/>
      <c r="GKD239" s="16"/>
      <c r="GKE239" s="16"/>
      <c r="GKF239" s="16"/>
      <c r="GKG239" s="16"/>
      <c r="GKH239" s="16"/>
      <c r="GKI239" s="16"/>
      <c r="GKJ239" s="16"/>
      <c r="GKK239" s="16"/>
      <c r="GKL239" s="16"/>
      <c r="GKM239" s="16"/>
      <c r="GKN239" s="16"/>
      <c r="GKO239" s="16"/>
      <c r="GKP239" s="16"/>
      <c r="GKQ239" s="16"/>
      <c r="GKR239" s="16"/>
      <c r="GKS239" s="16"/>
      <c r="GKT239" s="16"/>
      <c r="GKU239" s="16"/>
      <c r="GKV239" s="16"/>
      <c r="GKW239" s="16"/>
      <c r="GKX239" s="16"/>
      <c r="GKY239" s="16"/>
      <c r="GKZ239" s="16"/>
      <c r="GLA239" s="16"/>
      <c r="GLB239" s="16"/>
      <c r="GLC239" s="16"/>
      <c r="GLD239" s="16"/>
      <c r="GLE239" s="16"/>
      <c r="GLF239" s="16"/>
      <c r="GLG239" s="16"/>
      <c r="GLH239" s="16"/>
      <c r="GLI239" s="16"/>
      <c r="GLJ239" s="16"/>
      <c r="GLK239" s="16"/>
      <c r="GLL239" s="16"/>
      <c r="GLM239" s="16"/>
      <c r="GLN239" s="16"/>
      <c r="GLO239" s="16"/>
      <c r="GLP239" s="16"/>
      <c r="GLQ239" s="16"/>
      <c r="GLR239" s="16"/>
      <c r="GLS239" s="16"/>
      <c r="GLT239" s="16"/>
      <c r="GLU239" s="16"/>
      <c r="GLV239" s="16"/>
      <c r="GLW239" s="16"/>
      <c r="GLX239" s="16"/>
      <c r="GLY239" s="16"/>
      <c r="GLZ239" s="16"/>
      <c r="GMA239" s="16"/>
      <c r="GMB239" s="16"/>
      <c r="GMC239" s="16"/>
      <c r="GMD239" s="16"/>
      <c r="GME239" s="16"/>
      <c r="GMF239" s="16"/>
      <c r="GMG239" s="16"/>
      <c r="GMH239" s="16"/>
      <c r="GMI239" s="16"/>
      <c r="GMJ239" s="16"/>
      <c r="GMK239" s="16"/>
      <c r="GML239" s="16"/>
      <c r="GMM239" s="16"/>
      <c r="GMN239" s="16"/>
      <c r="GMO239" s="16"/>
      <c r="GMP239" s="16"/>
      <c r="GMQ239" s="16"/>
      <c r="GMR239" s="16"/>
      <c r="GMS239" s="16"/>
      <c r="GMT239" s="16"/>
      <c r="GMU239" s="16"/>
      <c r="GMV239" s="16"/>
      <c r="GMW239" s="16"/>
      <c r="GMX239" s="16"/>
      <c r="GMY239" s="16"/>
      <c r="GMZ239" s="16"/>
      <c r="GNA239" s="16"/>
      <c r="GNB239" s="16"/>
      <c r="GNC239" s="16"/>
      <c r="GND239" s="16"/>
      <c r="GNE239" s="16"/>
      <c r="GNF239" s="16"/>
      <c r="GNG239" s="16"/>
      <c r="GNH239" s="16"/>
      <c r="GNI239" s="16"/>
      <c r="GNJ239" s="16"/>
      <c r="GNK239" s="16"/>
      <c r="GNL239" s="16"/>
      <c r="GNM239" s="16"/>
      <c r="GNN239" s="16"/>
      <c r="GNO239" s="16"/>
      <c r="GNP239" s="16"/>
      <c r="GNQ239" s="16"/>
      <c r="GNR239" s="16"/>
      <c r="GNS239" s="16"/>
      <c r="GNT239" s="16"/>
      <c r="GNU239" s="16"/>
      <c r="GNV239" s="16"/>
      <c r="GNW239" s="16"/>
      <c r="GNX239" s="16"/>
      <c r="GNY239" s="16"/>
      <c r="GNZ239" s="16"/>
      <c r="GOA239" s="16"/>
      <c r="GOB239" s="16"/>
      <c r="GOC239" s="16"/>
      <c r="GOD239" s="16"/>
      <c r="GOE239" s="16"/>
      <c r="GOF239" s="16"/>
      <c r="GOG239" s="16"/>
      <c r="GOH239" s="16"/>
      <c r="GOI239" s="16"/>
      <c r="GOJ239" s="16"/>
      <c r="GOK239" s="16"/>
      <c r="GOL239" s="16"/>
      <c r="GOM239" s="16"/>
      <c r="GON239" s="16"/>
      <c r="GOO239" s="16"/>
      <c r="GOP239" s="16"/>
      <c r="GOQ239" s="16"/>
      <c r="GOR239" s="16"/>
      <c r="GOS239" s="16"/>
      <c r="GOT239" s="16"/>
      <c r="GOU239" s="16"/>
      <c r="GOV239" s="16"/>
      <c r="GOW239" s="16"/>
      <c r="GOX239" s="16"/>
      <c r="GOY239" s="16"/>
      <c r="GOZ239" s="16"/>
      <c r="GPA239" s="16"/>
      <c r="GPB239" s="16"/>
      <c r="GPC239" s="16"/>
      <c r="GPD239" s="16"/>
      <c r="GPE239" s="16"/>
      <c r="GPF239" s="16"/>
      <c r="GPG239" s="16"/>
      <c r="GPH239" s="16"/>
      <c r="GPI239" s="16"/>
      <c r="GPJ239" s="16"/>
      <c r="GPK239" s="16"/>
      <c r="GPL239" s="16"/>
      <c r="GPM239" s="16"/>
      <c r="GPN239" s="16"/>
      <c r="GPO239" s="16"/>
      <c r="GPP239" s="16"/>
      <c r="GPQ239" s="16"/>
      <c r="GPR239" s="16"/>
      <c r="GPS239" s="16"/>
      <c r="GPT239" s="16"/>
      <c r="GPU239" s="16"/>
      <c r="GPV239" s="16"/>
      <c r="GPW239" s="16"/>
      <c r="GPX239" s="16"/>
      <c r="GPY239" s="16"/>
      <c r="GPZ239" s="16"/>
      <c r="GQA239" s="16"/>
      <c r="GQB239" s="16"/>
      <c r="GQC239" s="16"/>
      <c r="GQD239" s="16"/>
      <c r="GQE239" s="16"/>
      <c r="GQF239" s="16"/>
      <c r="GQG239" s="16"/>
      <c r="GQH239" s="16"/>
      <c r="GQI239" s="16"/>
      <c r="GQJ239" s="16"/>
      <c r="GQK239" s="16"/>
      <c r="GQL239" s="16"/>
      <c r="GQM239" s="16"/>
      <c r="GQN239" s="16"/>
      <c r="GQO239" s="16"/>
      <c r="GQP239" s="16"/>
      <c r="GQQ239" s="16"/>
      <c r="GQR239" s="16"/>
      <c r="GQS239" s="16"/>
      <c r="GQT239" s="16"/>
      <c r="GQU239" s="16"/>
      <c r="GQV239" s="16"/>
      <c r="GQW239" s="16"/>
      <c r="GQX239" s="16"/>
      <c r="GQY239" s="16"/>
      <c r="GQZ239" s="16"/>
      <c r="GRA239" s="16"/>
      <c r="GRB239" s="16"/>
      <c r="GRC239" s="16"/>
      <c r="GRD239" s="16"/>
      <c r="GRE239" s="16"/>
      <c r="GRF239" s="16"/>
      <c r="GRG239" s="16"/>
      <c r="GRH239" s="16"/>
      <c r="GRI239" s="16"/>
      <c r="GRJ239" s="16"/>
      <c r="GRK239" s="16"/>
      <c r="GRL239" s="16"/>
      <c r="GRM239" s="16"/>
      <c r="GRN239" s="16"/>
      <c r="GRO239" s="16"/>
      <c r="GRP239" s="16"/>
      <c r="GRQ239" s="16"/>
      <c r="GRR239" s="16"/>
      <c r="GRS239" s="16"/>
      <c r="GRT239" s="16"/>
      <c r="GRU239" s="16"/>
      <c r="GRV239" s="16"/>
      <c r="GRW239" s="16"/>
      <c r="GRX239" s="16"/>
      <c r="GRY239" s="16"/>
      <c r="GRZ239" s="16"/>
      <c r="GSA239" s="16"/>
      <c r="GSB239" s="16"/>
      <c r="GSC239" s="16"/>
      <c r="GSD239" s="16"/>
      <c r="GSE239" s="16"/>
      <c r="GSF239" s="16"/>
      <c r="GSG239" s="16"/>
      <c r="GSH239" s="16"/>
      <c r="GSI239" s="16"/>
      <c r="GSJ239" s="16"/>
      <c r="GSK239" s="16"/>
      <c r="GSL239" s="16"/>
      <c r="GSM239" s="16"/>
      <c r="GSN239" s="16"/>
      <c r="GSO239" s="16"/>
      <c r="GSP239" s="16"/>
      <c r="GSQ239" s="16"/>
      <c r="GSR239" s="16"/>
      <c r="GSS239" s="16"/>
      <c r="GST239" s="16"/>
      <c r="GSU239" s="16"/>
      <c r="GSV239" s="16"/>
      <c r="GSW239" s="16"/>
      <c r="GSX239" s="16"/>
      <c r="GSY239" s="16"/>
      <c r="GSZ239" s="16"/>
      <c r="GTA239" s="16"/>
      <c r="GTB239" s="16"/>
      <c r="GTC239" s="16"/>
      <c r="GTD239" s="16"/>
      <c r="GTE239" s="16"/>
      <c r="GTF239" s="16"/>
      <c r="GTG239" s="16"/>
      <c r="GTH239" s="16"/>
      <c r="GTI239" s="16"/>
      <c r="GTJ239" s="16"/>
      <c r="GTK239" s="16"/>
      <c r="GTL239" s="16"/>
      <c r="GTM239" s="16"/>
      <c r="GTN239" s="16"/>
      <c r="GTO239" s="16"/>
      <c r="GTP239" s="16"/>
      <c r="GTQ239" s="16"/>
      <c r="GTR239" s="16"/>
      <c r="GTS239" s="16"/>
      <c r="GTT239" s="16"/>
      <c r="GTU239" s="16"/>
      <c r="GTV239" s="16"/>
      <c r="GTW239" s="16"/>
      <c r="GTX239" s="16"/>
      <c r="GTY239" s="16"/>
      <c r="GTZ239" s="16"/>
      <c r="GUA239" s="16"/>
      <c r="GUB239" s="16"/>
      <c r="GUC239" s="16"/>
      <c r="GUD239" s="16"/>
      <c r="GUE239" s="16"/>
      <c r="GUF239" s="16"/>
      <c r="GUG239" s="16"/>
      <c r="GUH239" s="16"/>
      <c r="GUI239" s="16"/>
      <c r="GUJ239" s="16"/>
      <c r="GUK239" s="16"/>
      <c r="GUL239" s="16"/>
      <c r="GUM239" s="16"/>
      <c r="GUN239" s="16"/>
      <c r="GUO239" s="16"/>
      <c r="GUP239" s="16"/>
      <c r="GUQ239" s="16"/>
      <c r="GUR239" s="16"/>
      <c r="GUS239" s="16"/>
      <c r="GUT239" s="16"/>
      <c r="GUU239" s="16"/>
      <c r="GUV239" s="16"/>
      <c r="GUW239" s="16"/>
      <c r="GUX239" s="16"/>
      <c r="GUY239" s="16"/>
      <c r="GUZ239" s="16"/>
      <c r="GVA239" s="16"/>
      <c r="GVB239" s="16"/>
      <c r="GVC239" s="16"/>
      <c r="GVD239" s="16"/>
      <c r="GVE239" s="16"/>
      <c r="GVF239" s="16"/>
      <c r="GVG239" s="16"/>
      <c r="GVH239" s="16"/>
      <c r="GVI239" s="16"/>
      <c r="GVJ239" s="16"/>
      <c r="GVK239" s="16"/>
      <c r="GVL239" s="16"/>
      <c r="GVM239" s="16"/>
      <c r="GVN239" s="16"/>
      <c r="GVO239" s="16"/>
      <c r="GVP239" s="16"/>
      <c r="GVQ239" s="16"/>
      <c r="GVR239" s="16"/>
      <c r="GVS239" s="16"/>
      <c r="GVT239" s="16"/>
      <c r="GVU239" s="16"/>
      <c r="GVV239" s="16"/>
      <c r="GVW239" s="16"/>
      <c r="GVX239" s="16"/>
      <c r="GVY239" s="16"/>
      <c r="GVZ239" s="16"/>
      <c r="GWA239" s="16"/>
      <c r="GWB239" s="16"/>
      <c r="GWC239" s="16"/>
      <c r="GWD239" s="16"/>
      <c r="GWE239" s="16"/>
      <c r="GWF239" s="16"/>
      <c r="GWG239" s="16"/>
      <c r="GWH239" s="16"/>
      <c r="GWI239" s="16"/>
      <c r="GWJ239" s="16"/>
      <c r="GWK239" s="16"/>
      <c r="GWL239" s="16"/>
      <c r="GWM239" s="16"/>
      <c r="GWN239" s="16"/>
      <c r="GWO239" s="16"/>
      <c r="GWP239" s="16"/>
      <c r="GWQ239" s="16"/>
      <c r="GWR239" s="16"/>
      <c r="GWS239" s="16"/>
      <c r="GWT239" s="16"/>
      <c r="GWU239" s="16"/>
      <c r="GWV239" s="16"/>
      <c r="GWW239" s="16"/>
      <c r="GWX239" s="16"/>
      <c r="GWY239" s="16"/>
      <c r="GWZ239" s="16"/>
      <c r="GXA239" s="16"/>
      <c r="GXB239" s="16"/>
      <c r="GXC239" s="16"/>
      <c r="GXD239" s="16"/>
      <c r="GXE239" s="16"/>
      <c r="GXF239" s="16"/>
      <c r="GXG239" s="16"/>
      <c r="GXH239" s="16"/>
      <c r="GXI239" s="16"/>
      <c r="GXJ239" s="16"/>
      <c r="GXK239" s="16"/>
      <c r="GXL239" s="16"/>
      <c r="GXM239" s="16"/>
      <c r="GXN239" s="16"/>
      <c r="GXO239" s="16"/>
      <c r="GXP239" s="16"/>
      <c r="GXQ239" s="16"/>
      <c r="GXR239" s="16"/>
      <c r="GXS239" s="16"/>
      <c r="GXT239" s="16"/>
      <c r="GXU239" s="16"/>
      <c r="GXV239" s="16"/>
      <c r="GXW239" s="16"/>
      <c r="GXX239" s="16"/>
      <c r="GXY239" s="16"/>
      <c r="GXZ239" s="16"/>
      <c r="GYA239" s="16"/>
      <c r="GYB239" s="16"/>
      <c r="GYC239" s="16"/>
      <c r="GYD239" s="16"/>
      <c r="GYE239" s="16"/>
      <c r="GYF239" s="16"/>
      <c r="GYG239" s="16"/>
      <c r="GYH239" s="16"/>
      <c r="GYI239" s="16"/>
      <c r="GYJ239" s="16"/>
      <c r="GYK239" s="16"/>
      <c r="GYL239" s="16"/>
      <c r="GYM239" s="16"/>
      <c r="GYN239" s="16"/>
      <c r="GYO239" s="16"/>
      <c r="GYP239" s="16"/>
      <c r="GYQ239" s="16"/>
      <c r="GYR239" s="16"/>
      <c r="GYS239" s="16"/>
      <c r="GYT239" s="16"/>
      <c r="GYU239" s="16"/>
      <c r="GYV239" s="16"/>
      <c r="GYW239" s="16"/>
      <c r="GYX239" s="16"/>
      <c r="GYY239" s="16"/>
      <c r="GYZ239" s="16"/>
      <c r="GZA239" s="16"/>
      <c r="GZB239" s="16"/>
      <c r="GZC239" s="16"/>
      <c r="GZD239" s="16"/>
      <c r="GZE239" s="16"/>
      <c r="GZF239" s="16"/>
      <c r="GZG239" s="16"/>
      <c r="GZH239" s="16"/>
      <c r="GZI239" s="16"/>
      <c r="GZJ239" s="16"/>
      <c r="GZK239" s="16"/>
      <c r="GZL239" s="16"/>
      <c r="GZM239" s="16"/>
      <c r="GZN239" s="16"/>
      <c r="GZO239" s="16"/>
      <c r="GZP239" s="16"/>
      <c r="GZQ239" s="16"/>
      <c r="GZR239" s="16"/>
      <c r="GZS239" s="16"/>
      <c r="GZT239" s="16"/>
      <c r="GZU239" s="16"/>
      <c r="GZV239" s="16"/>
      <c r="GZW239" s="16"/>
      <c r="GZX239" s="16"/>
      <c r="GZY239" s="16"/>
      <c r="GZZ239" s="16"/>
      <c r="HAA239" s="16"/>
      <c r="HAB239" s="16"/>
      <c r="HAC239" s="16"/>
      <c r="HAD239" s="16"/>
      <c r="HAE239" s="16"/>
      <c r="HAF239" s="16"/>
      <c r="HAG239" s="16"/>
      <c r="HAH239" s="16"/>
      <c r="HAI239" s="16"/>
      <c r="HAJ239" s="16"/>
      <c r="HAK239" s="16"/>
      <c r="HAL239" s="16"/>
      <c r="HAM239" s="16"/>
      <c r="HAN239" s="16"/>
      <c r="HAO239" s="16"/>
      <c r="HAP239" s="16"/>
      <c r="HAQ239" s="16"/>
      <c r="HAR239" s="16"/>
      <c r="HAS239" s="16"/>
      <c r="HAT239" s="16"/>
      <c r="HAU239" s="16"/>
      <c r="HAV239" s="16"/>
      <c r="HAW239" s="16"/>
      <c r="HAX239" s="16"/>
      <c r="HAY239" s="16"/>
      <c r="HAZ239" s="16"/>
      <c r="HBA239" s="16"/>
      <c r="HBB239" s="16"/>
      <c r="HBC239" s="16"/>
      <c r="HBD239" s="16"/>
      <c r="HBE239" s="16"/>
      <c r="HBF239" s="16"/>
      <c r="HBG239" s="16"/>
      <c r="HBH239" s="16"/>
      <c r="HBI239" s="16"/>
      <c r="HBJ239" s="16"/>
      <c r="HBK239" s="16"/>
      <c r="HBL239" s="16"/>
      <c r="HBM239" s="16"/>
      <c r="HBN239" s="16"/>
      <c r="HBO239" s="16"/>
      <c r="HBP239" s="16"/>
      <c r="HBQ239" s="16"/>
      <c r="HBR239" s="16"/>
      <c r="HBS239" s="16"/>
      <c r="HBT239" s="16"/>
      <c r="HBU239" s="16"/>
      <c r="HBV239" s="16"/>
      <c r="HBW239" s="16"/>
      <c r="HBX239" s="16"/>
      <c r="HBY239" s="16"/>
      <c r="HBZ239" s="16"/>
      <c r="HCA239" s="16"/>
      <c r="HCB239" s="16"/>
      <c r="HCC239" s="16"/>
      <c r="HCD239" s="16"/>
      <c r="HCE239" s="16"/>
      <c r="HCF239" s="16"/>
      <c r="HCG239" s="16"/>
      <c r="HCH239" s="16"/>
      <c r="HCI239" s="16"/>
      <c r="HCJ239" s="16"/>
      <c r="HCK239" s="16"/>
      <c r="HCL239" s="16"/>
      <c r="HCM239" s="16"/>
      <c r="HCN239" s="16"/>
      <c r="HCO239" s="16"/>
      <c r="HCP239" s="16"/>
      <c r="HCQ239" s="16"/>
      <c r="HCR239" s="16"/>
      <c r="HCS239" s="16"/>
      <c r="HCT239" s="16"/>
      <c r="HCU239" s="16"/>
      <c r="HCV239" s="16"/>
      <c r="HCW239" s="16"/>
      <c r="HCX239" s="16"/>
      <c r="HCY239" s="16"/>
      <c r="HCZ239" s="16"/>
      <c r="HDA239" s="16"/>
      <c r="HDB239" s="16"/>
      <c r="HDC239" s="16"/>
      <c r="HDD239" s="16"/>
      <c r="HDE239" s="16"/>
      <c r="HDF239" s="16"/>
      <c r="HDG239" s="16"/>
      <c r="HDH239" s="16"/>
      <c r="HDI239" s="16"/>
      <c r="HDJ239" s="16"/>
      <c r="HDK239" s="16"/>
      <c r="HDL239" s="16"/>
      <c r="HDM239" s="16"/>
      <c r="HDN239" s="16"/>
      <c r="HDO239" s="16"/>
      <c r="HDP239" s="16"/>
      <c r="HDQ239" s="16"/>
      <c r="HDR239" s="16"/>
      <c r="HDS239" s="16"/>
      <c r="HDT239" s="16"/>
      <c r="HDU239" s="16"/>
      <c r="HDV239" s="16"/>
      <c r="HDW239" s="16"/>
      <c r="HDX239" s="16"/>
      <c r="HDY239" s="16"/>
      <c r="HDZ239" s="16"/>
      <c r="HEA239" s="16"/>
      <c r="HEB239" s="16"/>
      <c r="HEC239" s="16"/>
      <c r="HED239" s="16"/>
      <c r="HEE239" s="16"/>
      <c r="HEF239" s="16"/>
      <c r="HEG239" s="16"/>
      <c r="HEH239" s="16"/>
      <c r="HEI239" s="16"/>
      <c r="HEJ239" s="16"/>
      <c r="HEK239" s="16"/>
      <c r="HEL239" s="16"/>
      <c r="HEM239" s="16"/>
      <c r="HEN239" s="16"/>
      <c r="HEO239" s="16"/>
      <c r="HEP239" s="16"/>
      <c r="HEQ239" s="16"/>
      <c r="HER239" s="16"/>
      <c r="HES239" s="16"/>
      <c r="HET239" s="16"/>
      <c r="HEU239" s="16"/>
      <c r="HEV239" s="16"/>
      <c r="HEW239" s="16"/>
      <c r="HEX239" s="16"/>
      <c r="HEY239" s="16"/>
      <c r="HEZ239" s="16"/>
      <c r="HFA239" s="16"/>
      <c r="HFB239" s="16"/>
      <c r="HFC239" s="16"/>
      <c r="HFD239" s="16"/>
      <c r="HFE239" s="16"/>
      <c r="HFF239" s="16"/>
      <c r="HFG239" s="16"/>
      <c r="HFH239" s="16"/>
      <c r="HFI239" s="16"/>
      <c r="HFJ239" s="16"/>
      <c r="HFK239" s="16"/>
      <c r="HFL239" s="16"/>
      <c r="HFM239" s="16"/>
      <c r="HFN239" s="16"/>
      <c r="HFO239" s="16"/>
      <c r="HFP239" s="16"/>
      <c r="HFQ239" s="16"/>
      <c r="HFR239" s="16"/>
      <c r="HFS239" s="16"/>
      <c r="HFT239" s="16"/>
      <c r="HFU239" s="16"/>
      <c r="HFV239" s="16"/>
      <c r="HFW239" s="16"/>
      <c r="HFX239" s="16"/>
      <c r="HFY239" s="16"/>
      <c r="HFZ239" s="16"/>
      <c r="HGA239" s="16"/>
      <c r="HGB239" s="16"/>
      <c r="HGC239" s="16"/>
      <c r="HGD239" s="16"/>
      <c r="HGE239" s="16"/>
      <c r="HGF239" s="16"/>
      <c r="HGG239" s="16"/>
      <c r="HGH239" s="16"/>
      <c r="HGI239" s="16"/>
      <c r="HGJ239" s="16"/>
      <c r="HGK239" s="16"/>
      <c r="HGL239" s="16"/>
      <c r="HGM239" s="16"/>
      <c r="HGN239" s="16"/>
      <c r="HGO239" s="16"/>
      <c r="HGP239" s="16"/>
      <c r="HGQ239" s="16"/>
      <c r="HGR239" s="16"/>
      <c r="HGS239" s="16"/>
      <c r="HGT239" s="16"/>
      <c r="HGU239" s="16"/>
      <c r="HGV239" s="16"/>
      <c r="HGW239" s="16"/>
      <c r="HGX239" s="16"/>
      <c r="HGY239" s="16"/>
      <c r="HGZ239" s="16"/>
      <c r="HHA239" s="16"/>
      <c r="HHB239" s="16"/>
      <c r="HHC239" s="16"/>
      <c r="HHD239" s="16"/>
      <c r="HHE239" s="16"/>
      <c r="HHF239" s="16"/>
      <c r="HHG239" s="16"/>
      <c r="HHH239" s="16"/>
      <c r="HHI239" s="16"/>
      <c r="HHJ239" s="16"/>
      <c r="HHK239" s="16"/>
      <c r="HHL239" s="16"/>
      <c r="HHM239" s="16"/>
      <c r="HHN239" s="16"/>
      <c r="HHO239" s="16"/>
      <c r="HHP239" s="16"/>
      <c r="HHQ239" s="16"/>
      <c r="HHR239" s="16"/>
      <c r="HHS239" s="16"/>
      <c r="HHT239" s="16"/>
      <c r="HHU239" s="16"/>
      <c r="HHV239" s="16"/>
      <c r="HHW239" s="16"/>
      <c r="HHX239" s="16"/>
      <c r="HHY239" s="16"/>
      <c r="HHZ239" s="16"/>
      <c r="HIA239" s="16"/>
      <c r="HIB239" s="16"/>
      <c r="HIC239" s="16"/>
      <c r="HID239" s="16"/>
      <c r="HIE239" s="16"/>
      <c r="HIF239" s="16"/>
      <c r="HIG239" s="16"/>
      <c r="HIH239" s="16"/>
      <c r="HII239" s="16"/>
      <c r="HIJ239" s="16"/>
      <c r="HIK239" s="16"/>
      <c r="HIL239" s="16"/>
      <c r="HIM239" s="16"/>
      <c r="HIN239" s="16"/>
      <c r="HIO239" s="16"/>
      <c r="HIP239" s="16"/>
      <c r="HIQ239" s="16"/>
      <c r="HIR239" s="16"/>
      <c r="HIS239" s="16"/>
      <c r="HIT239" s="16"/>
      <c r="HIU239" s="16"/>
      <c r="HIV239" s="16"/>
      <c r="HIW239" s="16"/>
      <c r="HIX239" s="16"/>
      <c r="HIY239" s="16"/>
      <c r="HIZ239" s="16"/>
      <c r="HJA239" s="16"/>
      <c r="HJB239" s="16"/>
      <c r="HJC239" s="16"/>
      <c r="HJD239" s="16"/>
      <c r="HJE239" s="16"/>
      <c r="HJF239" s="16"/>
      <c r="HJG239" s="16"/>
      <c r="HJH239" s="16"/>
      <c r="HJI239" s="16"/>
      <c r="HJJ239" s="16"/>
      <c r="HJK239" s="16"/>
      <c r="HJL239" s="16"/>
      <c r="HJM239" s="16"/>
      <c r="HJN239" s="16"/>
      <c r="HJO239" s="16"/>
      <c r="HJP239" s="16"/>
      <c r="HJQ239" s="16"/>
      <c r="HJR239" s="16"/>
      <c r="HJS239" s="16"/>
      <c r="HJT239" s="16"/>
      <c r="HJU239" s="16"/>
      <c r="HJV239" s="16"/>
      <c r="HJW239" s="16"/>
      <c r="HJX239" s="16"/>
      <c r="HJY239" s="16"/>
      <c r="HJZ239" s="16"/>
      <c r="HKA239" s="16"/>
      <c r="HKB239" s="16"/>
      <c r="HKC239" s="16"/>
      <c r="HKD239" s="16"/>
      <c r="HKE239" s="16"/>
      <c r="HKF239" s="16"/>
      <c r="HKG239" s="16"/>
      <c r="HKH239" s="16"/>
      <c r="HKI239" s="16"/>
      <c r="HKJ239" s="16"/>
      <c r="HKK239" s="16"/>
      <c r="HKL239" s="16"/>
      <c r="HKM239" s="16"/>
      <c r="HKN239" s="16"/>
      <c r="HKO239" s="16"/>
      <c r="HKP239" s="16"/>
      <c r="HKQ239" s="16"/>
      <c r="HKR239" s="16"/>
      <c r="HKS239" s="16"/>
      <c r="HKT239" s="16"/>
      <c r="HKU239" s="16"/>
      <c r="HKV239" s="16"/>
      <c r="HKW239" s="16"/>
      <c r="HKX239" s="16"/>
      <c r="HKY239" s="16"/>
      <c r="HKZ239" s="16"/>
      <c r="HLA239" s="16"/>
      <c r="HLB239" s="16"/>
      <c r="HLC239" s="16"/>
      <c r="HLD239" s="16"/>
      <c r="HLE239" s="16"/>
      <c r="HLF239" s="16"/>
      <c r="HLG239" s="16"/>
      <c r="HLH239" s="16"/>
      <c r="HLI239" s="16"/>
      <c r="HLJ239" s="16"/>
      <c r="HLK239" s="16"/>
      <c r="HLL239" s="16"/>
      <c r="HLM239" s="16"/>
      <c r="HLN239" s="16"/>
      <c r="HLO239" s="16"/>
      <c r="HLP239" s="16"/>
      <c r="HLQ239" s="16"/>
      <c r="HLR239" s="16"/>
      <c r="HLS239" s="16"/>
      <c r="HLT239" s="16"/>
      <c r="HLU239" s="16"/>
      <c r="HLV239" s="16"/>
      <c r="HLW239" s="16"/>
      <c r="HLX239" s="16"/>
      <c r="HLY239" s="16"/>
      <c r="HLZ239" s="16"/>
      <c r="HMA239" s="16"/>
      <c r="HMB239" s="16"/>
      <c r="HMC239" s="16"/>
      <c r="HMD239" s="16"/>
      <c r="HME239" s="16"/>
      <c r="HMF239" s="16"/>
      <c r="HMG239" s="16"/>
      <c r="HMH239" s="16"/>
      <c r="HMI239" s="16"/>
      <c r="HMJ239" s="16"/>
      <c r="HMK239" s="16"/>
      <c r="HML239" s="16"/>
      <c r="HMM239" s="16"/>
      <c r="HMN239" s="16"/>
      <c r="HMO239" s="16"/>
      <c r="HMP239" s="16"/>
      <c r="HMQ239" s="16"/>
      <c r="HMR239" s="16"/>
      <c r="HMS239" s="16"/>
      <c r="HMT239" s="16"/>
      <c r="HMU239" s="16"/>
      <c r="HMV239" s="16"/>
      <c r="HMW239" s="16"/>
      <c r="HMX239" s="16"/>
      <c r="HMY239" s="16"/>
      <c r="HMZ239" s="16"/>
      <c r="HNA239" s="16"/>
      <c r="HNB239" s="16"/>
      <c r="HNC239" s="16"/>
      <c r="HND239" s="16"/>
      <c r="HNE239" s="16"/>
      <c r="HNF239" s="16"/>
      <c r="HNG239" s="16"/>
      <c r="HNH239" s="16"/>
      <c r="HNI239" s="16"/>
      <c r="HNJ239" s="16"/>
      <c r="HNK239" s="16"/>
      <c r="HNL239" s="16"/>
      <c r="HNM239" s="16"/>
      <c r="HNN239" s="16"/>
      <c r="HNO239" s="16"/>
      <c r="HNP239" s="16"/>
      <c r="HNQ239" s="16"/>
      <c r="HNR239" s="16"/>
      <c r="HNS239" s="16"/>
      <c r="HNT239" s="16"/>
      <c r="HNU239" s="16"/>
      <c r="HNV239" s="16"/>
      <c r="HNW239" s="16"/>
      <c r="HNX239" s="16"/>
      <c r="HNY239" s="16"/>
      <c r="HNZ239" s="16"/>
      <c r="HOA239" s="16"/>
      <c r="HOB239" s="16"/>
      <c r="HOC239" s="16"/>
      <c r="HOD239" s="16"/>
      <c r="HOE239" s="16"/>
      <c r="HOF239" s="16"/>
      <c r="HOG239" s="16"/>
      <c r="HOH239" s="16"/>
      <c r="HOI239" s="16"/>
      <c r="HOJ239" s="16"/>
      <c r="HOK239" s="16"/>
      <c r="HOL239" s="16"/>
      <c r="HOM239" s="16"/>
      <c r="HON239" s="16"/>
      <c r="HOO239" s="16"/>
      <c r="HOP239" s="16"/>
      <c r="HOQ239" s="16"/>
      <c r="HOR239" s="16"/>
      <c r="HOS239" s="16"/>
      <c r="HOT239" s="16"/>
      <c r="HOU239" s="16"/>
      <c r="HOV239" s="16"/>
      <c r="HOW239" s="16"/>
      <c r="HOX239" s="16"/>
      <c r="HOY239" s="16"/>
      <c r="HOZ239" s="16"/>
      <c r="HPA239" s="16"/>
      <c r="HPB239" s="16"/>
      <c r="HPC239" s="16"/>
      <c r="HPD239" s="16"/>
      <c r="HPE239" s="16"/>
      <c r="HPF239" s="16"/>
      <c r="HPG239" s="16"/>
      <c r="HPH239" s="16"/>
      <c r="HPI239" s="16"/>
      <c r="HPJ239" s="16"/>
      <c r="HPK239" s="16"/>
      <c r="HPL239" s="16"/>
      <c r="HPM239" s="16"/>
      <c r="HPN239" s="16"/>
      <c r="HPO239" s="16"/>
      <c r="HPP239" s="16"/>
      <c r="HPQ239" s="16"/>
      <c r="HPR239" s="16"/>
      <c r="HPS239" s="16"/>
      <c r="HPT239" s="16"/>
      <c r="HPU239" s="16"/>
      <c r="HPV239" s="16"/>
      <c r="HPW239" s="16"/>
      <c r="HPX239" s="16"/>
      <c r="HPY239" s="16"/>
      <c r="HPZ239" s="16"/>
      <c r="HQA239" s="16"/>
      <c r="HQB239" s="16"/>
      <c r="HQC239" s="16"/>
      <c r="HQD239" s="16"/>
      <c r="HQE239" s="16"/>
      <c r="HQF239" s="16"/>
      <c r="HQG239" s="16"/>
      <c r="HQH239" s="16"/>
      <c r="HQI239" s="16"/>
      <c r="HQJ239" s="16"/>
      <c r="HQK239" s="16"/>
      <c r="HQL239" s="16"/>
      <c r="HQM239" s="16"/>
      <c r="HQN239" s="16"/>
      <c r="HQO239" s="16"/>
      <c r="HQP239" s="16"/>
      <c r="HQQ239" s="16"/>
      <c r="HQR239" s="16"/>
      <c r="HQS239" s="16"/>
      <c r="HQT239" s="16"/>
      <c r="HQU239" s="16"/>
      <c r="HQV239" s="16"/>
      <c r="HQW239" s="16"/>
      <c r="HQX239" s="16"/>
      <c r="HQY239" s="16"/>
      <c r="HQZ239" s="16"/>
      <c r="HRA239" s="16"/>
      <c r="HRB239" s="16"/>
      <c r="HRC239" s="16"/>
      <c r="HRD239" s="16"/>
      <c r="HRE239" s="16"/>
      <c r="HRF239" s="16"/>
      <c r="HRG239" s="16"/>
      <c r="HRH239" s="16"/>
      <c r="HRI239" s="16"/>
      <c r="HRJ239" s="16"/>
      <c r="HRK239" s="16"/>
      <c r="HRL239" s="16"/>
      <c r="HRM239" s="16"/>
      <c r="HRN239" s="16"/>
      <c r="HRO239" s="16"/>
      <c r="HRP239" s="16"/>
      <c r="HRQ239" s="16"/>
      <c r="HRR239" s="16"/>
      <c r="HRS239" s="16"/>
      <c r="HRT239" s="16"/>
      <c r="HRU239" s="16"/>
      <c r="HRV239" s="16"/>
      <c r="HRW239" s="16"/>
      <c r="HRX239" s="16"/>
      <c r="HRY239" s="16"/>
      <c r="HRZ239" s="16"/>
      <c r="HSA239" s="16"/>
      <c r="HSB239" s="16"/>
      <c r="HSC239" s="16"/>
      <c r="HSD239" s="16"/>
      <c r="HSE239" s="16"/>
      <c r="HSF239" s="16"/>
      <c r="HSG239" s="16"/>
      <c r="HSH239" s="16"/>
      <c r="HSI239" s="16"/>
      <c r="HSJ239" s="16"/>
      <c r="HSK239" s="16"/>
      <c r="HSL239" s="16"/>
      <c r="HSM239" s="16"/>
      <c r="HSN239" s="16"/>
      <c r="HSO239" s="16"/>
      <c r="HSP239" s="16"/>
      <c r="HSQ239" s="16"/>
      <c r="HSR239" s="16"/>
      <c r="HSS239" s="16"/>
      <c r="HST239" s="16"/>
      <c r="HSU239" s="16"/>
      <c r="HSV239" s="16"/>
      <c r="HSW239" s="16"/>
      <c r="HSX239" s="16"/>
      <c r="HSY239" s="16"/>
      <c r="HSZ239" s="16"/>
      <c r="HTA239" s="16"/>
      <c r="HTB239" s="16"/>
      <c r="HTC239" s="16"/>
      <c r="HTD239" s="16"/>
      <c r="HTE239" s="16"/>
      <c r="HTF239" s="16"/>
      <c r="HTG239" s="16"/>
      <c r="HTH239" s="16"/>
      <c r="HTI239" s="16"/>
      <c r="HTJ239" s="16"/>
      <c r="HTK239" s="16"/>
      <c r="HTL239" s="16"/>
      <c r="HTM239" s="16"/>
      <c r="HTN239" s="16"/>
      <c r="HTO239" s="16"/>
      <c r="HTP239" s="16"/>
      <c r="HTQ239" s="16"/>
      <c r="HTR239" s="16"/>
      <c r="HTS239" s="16"/>
      <c r="HTT239" s="16"/>
      <c r="HTU239" s="16"/>
      <c r="HTV239" s="16"/>
      <c r="HTW239" s="16"/>
      <c r="HTX239" s="16"/>
      <c r="HTY239" s="16"/>
      <c r="HTZ239" s="16"/>
      <c r="HUA239" s="16"/>
      <c r="HUB239" s="16"/>
      <c r="HUC239" s="16"/>
      <c r="HUD239" s="16"/>
      <c r="HUE239" s="16"/>
      <c r="HUF239" s="16"/>
      <c r="HUG239" s="16"/>
      <c r="HUH239" s="16"/>
      <c r="HUI239" s="16"/>
      <c r="HUJ239" s="16"/>
      <c r="HUK239" s="16"/>
      <c r="HUL239" s="16"/>
      <c r="HUM239" s="16"/>
      <c r="HUN239" s="16"/>
      <c r="HUO239" s="16"/>
      <c r="HUP239" s="16"/>
      <c r="HUQ239" s="16"/>
      <c r="HUR239" s="16"/>
      <c r="HUS239" s="16"/>
      <c r="HUT239" s="16"/>
      <c r="HUU239" s="16"/>
      <c r="HUV239" s="16"/>
      <c r="HUW239" s="16"/>
      <c r="HUX239" s="16"/>
      <c r="HUY239" s="16"/>
      <c r="HUZ239" s="16"/>
      <c r="HVA239" s="16"/>
      <c r="HVB239" s="16"/>
      <c r="HVC239" s="16"/>
      <c r="HVD239" s="16"/>
      <c r="HVE239" s="16"/>
      <c r="HVF239" s="16"/>
      <c r="HVG239" s="16"/>
      <c r="HVH239" s="16"/>
      <c r="HVI239" s="16"/>
      <c r="HVJ239" s="16"/>
      <c r="HVK239" s="16"/>
      <c r="HVL239" s="16"/>
      <c r="HVM239" s="16"/>
      <c r="HVN239" s="16"/>
      <c r="HVO239" s="16"/>
      <c r="HVP239" s="16"/>
      <c r="HVQ239" s="16"/>
      <c r="HVR239" s="16"/>
      <c r="HVS239" s="16"/>
      <c r="HVT239" s="16"/>
      <c r="HVU239" s="16"/>
      <c r="HVV239" s="16"/>
      <c r="HVW239" s="16"/>
      <c r="HVX239" s="16"/>
      <c r="HVY239" s="16"/>
      <c r="HVZ239" s="16"/>
      <c r="HWA239" s="16"/>
      <c r="HWB239" s="16"/>
      <c r="HWC239" s="16"/>
      <c r="HWD239" s="16"/>
      <c r="HWE239" s="16"/>
      <c r="HWF239" s="16"/>
      <c r="HWG239" s="16"/>
      <c r="HWH239" s="16"/>
      <c r="HWI239" s="16"/>
      <c r="HWJ239" s="16"/>
      <c r="HWK239" s="16"/>
      <c r="HWL239" s="16"/>
      <c r="HWM239" s="16"/>
      <c r="HWN239" s="16"/>
      <c r="HWO239" s="16"/>
      <c r="HWP239" s="16"/>
      <c r="HWQ239" s="16"/>
      <c r="HWR239" s="16"/>
      <c r="HWS239" s="16"/>
      <c r="HWT239" s="16"/>
      <c r="HWU239" s="16"/>
      <c r="HWV239" s="16"/>
      <c r="HWW239" s="16"/>
      <c r="HWX239" s="16"/>
      <c r="HWY239" s="16"/>
      <c r="HWZ239" s="16"/>
      <c r="HXA239" s="16"/>
      <c r="HXB239" s="16"/>
      <c r="HXC239" s="16"/>
      <c r="HXD239" s="16"/>
      <c r="HXE239" s="16"/>
      <c r="HXF239" s="16"/>
      <c r="HXG239" s="16"/>
      <c r="HXH239" s="16"/>
      <c r="HXI239" s="16"/>
      <c r="HXJ239" s="16"/>
      <c r="HXK239" s="16"/>
      <c r="HXL239" s="16"/>
      <c r="HXM239" s="16"/>
      <c r="HXN239" s="16"/>
      <c r="HXO239" s="16"/>
      <c r="HXP239" s="16"/>
      <c r="HXQ239" s="16"/>
      <c r="HXR239" s="16"/>
      <c r="HXS239" s="16"/>
      <c r="HXT239" s="16"/>
      <c r="HXU239" s="16"/>
      <c r="HXV239" s="16"/>
      <c r="HXW239" s="16"/>
      <c r="HXX239" s="16"/>
      <c r="HXY239" s="16"/>
      <c r="HXZ239" s="16"/>
      <c r="HYA239" s="16"/>
      <c r="HYB239" s="16"/>
      <c r="HYC239" s="16"/>
      <c r="HYD239" s="16"/>
      <c r="HYE239" s="16"/>
      <c r="HYF239" s="16"/>
      <c r="HYG239" s="16"/>
      <c r="HYH239" s="16"/>
      <c r="HYI239" s="16"/>
      <c r="HYJ239" s="16"/>
      <c r="HYK239" s="16"/>
      <c r="HYL239" s="16"/>
      <c r="HYM239" s="16"/>
      <c r="HYN239" s="16"/>
      <c r="HYO239" s="16"/>
      <c r="HYP239" s="16"/>
      <c r="HYQ239" s="16"/>
      <c r="HYR239" s="16"/>
      <c r="HYS239" s="16"/>
      <c r="HYT239" s="16"/>
      <c r="HYU239" s="16"/>
      <c r="HYV239" s="16"/>
      <c r="HYW239" s="16"/>
      <c r="HYX239" s="16"/>
      <c r="HYY239" s="16"/>
      <c r="HYZ239" s="16"/>
      <c r="HZA239" s="16"/>
      <c r="HZB239" s="16"/>
      <c r="HZC239" s="16"/>
      <c r="HZD239" s="16"/>
      <c r="HZE239" s="16"/>
      <c r="HZF239" s="16"/>
      <c r="HZG239" s="16"/>
      <c r="HZH239" s="16"/>
      <c r="HZI239" s="16"/>
      <c r="HZJ239" s="16"/>
      <c r="HZK239" s="16"/>
      <c r="HZL239" s="16"/>
      <c r="HZM239" s="16"/>
      <c r="HZN239" s="16"/>
      <c r="HZO239" s="16"/>
      <c r="HZP239" s="16"/>
      <c r="HZQ239" s="16"/>
      <c r="HZR239" s="16"/>
      <c r="HZS239" s="16"/>
      <c r="HZT239" s="16"/>
      <c r="HZU239" s="16"/>
      <c r="HZV239" s="16"/>
      <c r="HZW239" s="16"/>
      <c r="HZX239" s="16"/>
      <c r="HZY239" s="16"/>
      <c r="HZZ239" s="16"/>
      <c r="IAA239" s="16"/>
      <c r="IAB239" s="16"/>
      <c r="IAC239" s="16"/>
      <c r="IAD239" s="16"/>
      <c r="IAE239" s="16"/>
      <c r="IAF239" s="16"/>
      <c r="IAG239" s="16"/>
      <c r="IAH239" s="16"/>
      <c r="IAI239" s="16"/>
      <c r="IAJ239" s="16"/>
      <c r="IAK239" s="16"/>
      <c r="IAL239" s="16"/>
      <c r="IAM239" s="16"/>
      <c r="IAN239" s="16"/>
      <c r="IAO239" s="16"/>
      <c r="IAP239" s="16"/>
      <c r="IAQ239" s="16"/>
      <c r="IAR239" s="16"/>
      <c r="IAS239" s="16"/>
      <c r="IAT239" s="16"/>
      <c r="IAU239" s="16"/>
      <c r="IAV239" s="16"/>
      <c r="IAW239" s="16"/>
      <c r="IAX239" s="16"/>
      <c r="IAY239" s="16"/>
      <c r="IAZ239" s="16"/>
      <c r="IBA239" s="16"/>
      <c r="IBB239" s="16"/>
      <c r="IBC239" s="16"/>
      <c r="IBD239" s="16"/>
      <c r="IBE239" s="16"/>
      <c r="IBF239" s="16"/>
      <c r="IBG239" s="16"/>
      <c r="IBH239" s="16"/>
      <c r="IBI239" s="16"/>
      <c r="IBJ239" s="16"/>
      <c r="IBK239" s="16"/>
      <c r="IBL239" s="16"/>
      <c r="IBM239" s="16"/>
      <c r="IBN239" s="16"/>
      <c r="IBO239" s="16"/>
      <c r="IBP239" s="16"/>
      <c r="IBQ239" s="16"/>
      <c r="IBR239" s="16"/>
      <c r="IBS239" s="16"/>
      <c r="IBT239" s="16"/>
      <c r="IBU239" s="16"/>
      <c r="IBV239" s="16"/>
      <c r="IBW239" s="16"/>
      <c r="IBX239" s="16"/>
      <c r="IBY239" s="16"/>
      <c r="IBZ239" s="16"/>
      <c r="ICA239" s="16"/>
      <c r="ICB239" s="16"/>
      <c r="ICC239" s="16"/>
      <c r="ICD239" s="16"/>
      <c r="ICE239" s="16"/>
      <c r="ICF239" s="16"/>
      <c r="ICG239" s="16"/>
      <c r="ICH239" s="16"/>
      <c r="ICI239" s="16"/>
      <c r="ICJ239" s="16"/>
      <c r="ICK239" s="16"/>
      <c r="ICL239" s="16"/>
      <c r="ICM239" s="16"/>
      <c r="ICN239" s="16"/>
      <c r="ICO239" s="16"/>
      <c r="ICP239" s="16"/>
      <c r="ICQ239" s="16"/>
      <c r="ICR239" s="16"/>
      <c r="ICS239" s="16"/>
      <c r="ICT239" s="16"/>
      <c r="ICU239" s="16"/>
      <c r="ICV239" s="16"/>
      <c r="ICW239" s="16"/>
      <c r="ICX239" s="16"/>
      <c r="ICY239" s="16"/>
      <c r="ICZ239" s="16"/>
      <c r="IDA239" s="16"/>
      <c r="IDB239" s="16"/>
      <c r="IDC239" s="16"/>
      <c r="IDD239" s="16"/>
      <c r="IDE239" s="16"/>
      <c r="IDF239" s="16"/>
      <c r="IDG239" s="16"/>
      <c r="IDH239" s="16"/>
      <c r="IDI239" s="16"/>
      <c r="IDJ239" s="16"/>
      <c r="IDK239" s="16"/>
      <c r="IDL239" s="16"/>
      <c r="IDM239" s="16"/>
      <c r="IDN239" s="16"/>
      <c r="IDO239" s="16"/>
      <c r="IDP239" s="16"/>
      <c r="IDQ239" s="16"/>
      <c r="IDR239" s="16"/>
      <c r="IDS239" s="16"/>
      <c r="IDT239" s="16"/>
      <c r="IDU239" s="16"/>
      <c r="IDV239" s="16"/>
      <c r="IDW239" s="16"/>
      <c r="IDX239" s="16"/>
      <c r="IDY239" s="16"/>
      <c r="IDZ239" s="16"/>
      <c r="IEA239" s="16"/>
      <c r="IEB239" s="16"/>
      <c r="IEC239" s="16"/>
      <c r="IED239" s="16"/>
      <c r="IEE239" s="16"/>
      <c r="IEF239" s="16"/>
      <c r="IEG239" s="16"/>
      <c r="IEH239" s="16"/>
      <c r="IEI239" s="16"/>
      <c r="IEJ239" s="16"/>
      <c r="IEK239" s="16"/>
      <c r="IEL239" s="16"/>
      <c r="IEM239" s="16"/>
      <c r="IEN239" s="16"/>
      <c r="IEO239" s="16"/>
      <c r="IEP239" s="16"/>
      <c r="IEQ239" s="16"/>
      <c r="IER239" s="16"/>
      <c r="IES239" s="16"/>
      <c r="IET239" s="16"/>
      <c r="IEU239" s="16"/>
      <c r="IEV239" s="16"/>
      <c r="IEW239" s="16"/>
      <c r="IEX239" s="16"/>
      <c r="IEY239" s="16"/>
      <c r="IEZ239" s="16"/>
      <c r="IFA239" s="16"/>
      <c r="IFB239" s="16"/>
      <c r="IFC239" s="16"/>
      <c r="IFD239" s="16"/>
      <c r="IFE239" s="16"/>
      <c r="IFF239" s="16"/>
      <c r="IFG239" s="16"/>
      <c r="IFH239" s="16"/>
      <c r="IFI239" s="16"/>
      <c r="IFJ239" s="16"/>
      <c r="IFK239" s="16"/>
      <c r="IFL239" s="16"/>
      <c r="IFM239" s="16"/>
      <c r="IFN239" s="16"/>
      <c r="IFO239" s="16"/>
      <c r="IFP239" s="16"/>
      <c r="IFQ239" s="16"/>
      <c r="IFR239" s="16"/>
      <c r="IFS239" s="16"/>
      <c r="IFT239" s="16"/>
      <c r="IFU239" s="16"/>
      <c r="IFV239" s="16"/>
      <c r="IFW239" s="16"/>
      <c r="IFX239" s="16"/>
      <c r="IFY239" s="16"/>
      <c r="IFZ239" s="16"/>
      <c r="IGA239" s="16"/>
      <c r="IGB239" s="16"/>
      <c r="IGC239" s="16"/>
      <c r="IGD239" s="16"/>
      <c r="IGE239" s="16"/>
      <c r="IGF239" s="16"/>
      <c r="IGG239" s="16"/>
      <c r="IGH239" s="16"/>
      <c r="IGI239" s="16"/>
      <c r="IGJ239" s="16"/>
      <c r="IGK239" s="16"/>
      <c r="IGL239" s="16"/>
      <c r="IGM239" s="16"/>
      <c r="IGN239" s="16"/>
      <c r="IGO239" s="16"/>
      <c r="IGP239" s="16"/>
      <c r="IGQ239" s="16"/>
      <c r="IGR239" s="16"/>
      <c r="IGS239" s="16"/>
      <c r="IGT239" s="16"/>
      <c r="IGU239" s="16"/>
      <c r="IGV239" s="16"/>
      <c r="IGW239" s="16"/>
      <c r="IGX239" s="16"/>
      <c r="IGY239" s="16"/>
      <c r="IGZ239" s="16"/>
      <c r="IHA239" s="16"/>
      <c r="IHB239" s="16"/>
      <c r="IHC239" s="16"/>
      <c r="IHD239" s="16"/>
      <c r="IHE239" s="16"/>
      <c r="IHF239" s="16"/>
      <c r="IHG239" s="16"/>
      <c r="IHH239" s="16"/>
      <c r="IHI239" s="16"/>
      <c r="IHJ239" s="16"/>
      <c r="IHK239" s="16"/>
      <c r="IHL239" s="16"/>
      <c r="IHM239" s="16"/>
      <c r="IHN239" s="16"/>
      <c r="IHO239" s="16"/>
      <c r="IHP239" s="16"/>
      <c r="IHQ239" s="16"/>
      <c r="IHR239" s="16"/>
      <c r="IHS239" s="16"/>
      <c r="IHT239" s="16"/>
      <c r="IHU239" s="16"/>
      <c r="IHV239" s="16"/>
      <c r="IHW239" s="16"/>
      <c r="IHX239" s="16"/>
      <c r="IHY239" s="16"/>
      <c r="IHZ239" s="16"/>
      <c r="IIA239" s="16"/>
      <c r="IIB239" s="16"/>
      <c r="IIC239" s="16"/>
      <c r="IID239" s="16"/>
      <c r="IIE239" s="16"/>
      <c r="IIF239" s="16"/>
      <c r="IIG239" s="16"/>
      <c r="IIH239" s="16"/>
      <c r="III239" s="16"/>
      <c r="IIJ239" s="16"/>
      <c r="IIK239" s="16"/>
      <c r="IIL239" s="16"/>
      <c r="IIM239" s="16"/>
      <c r="IIN239" s="16"/>
      <c r="IIO239" s="16"/>
      <c r="IIP239" s="16"/>
      <c r="IIQ239" s="16"/>
      <c r="IIR239" s="16"/>
      <c r="IIS239" s="16"/>
      <c r="IIT239" s="16"/>
      <c r="IIU239" s="16"/>
      <c r="IIV239" s="16"/>
      <c r="IIW239" s="16"/>
      <c r="IIX239" s="16"/>
      <c r="IIY239" s="16"/>
      <c r="IIZ239" s="16"/>
      <c r="IJA239" s="16"/>
      <c r="IJB239" s="16"/>
      <c r="IJC239" s="16"/>
      <c r="IJD239" s="16"/>
      <c r="IJE239" s="16"/>
      <c r="IJF239" s="16"/>
      <c r="IJG239" s="16"/>
      <c r="IJH239" s="16"/>
      <c r="IJI239" s="16"/>
      <c r="IJJ239" s="16"/>
      <c r="IJK239" s="16"/>
      <c r="IJL239" s="16"/>
      <c r="IJM239" s="16"/>
      <c r="IJN239" s="16"/>
      <c r="IJO239" s="16"/>
      <c r="IJP239" s="16"/>
      <c r="IJQ239" s="16"/>
      <c r="IJR239" s="16"/>
      <c r="IJS239" s="16"/>
      <c r="IJT239" s="16"/>
      <c r="IJU239" s="16"/>
      <c r="IJV239" s="16"/>
      <c r="IJW239" s="16"/>
      <c r="IJX239" s="16"/>
      <c r="IJY239" s="16"/>
      <c r="IJZ239" s="16"/>
      <c r="IKA239" s="16"/>
      <c r="IKB239" s="16"/>
      <c r="IKC239" s="16"/>
      <c r="IKD239" s="16"/>
      <c r="IKE239" s="16"/>
      <c r="IKF239" s="16"/>
      <c r="IKG239" s="16"/>
      <c r="IKH239" s="16"/>
      <c r="IKI239" s="16"/>
      <c r="IKJ239" s="16"/>
      <c r="IKK239" s="16"/>
      <c r="IKL239" s="16"/>
      <c r="IKM239" s="16"/>
      <c r="IKN239" s="16"/>
      <c r="IKO239" s="16"/>
      <c r="IKP239" s="16"/>
      <c r="IKQ239" s="16"/>
      <c r="IKR239" s="16"/>
      <c r="IKS239" s="16"/>
      <c r="IKT239" s="16"/>
      <c r="IKU239" s="16"/>
      <c r="IKV239" s="16"/>
      <c r="IKW239" s="16"/>
      <c r="IKX239" s="16"/>
      <c r="IKY239" s="16"/>
      <c r="IKZ239" s="16"/>
      <c r="ILA239" s="16"/>
      <c r="ILB239" s="16"/>
      <c r="ILC239" s="16"/>
      <c r="ILD239" s="16"/>
      <c r="ILE239" s="16"/>
      <c r="ILF239" s="16"/>
      <c r="ILG239" s="16"/>
      <c r="ILH239" s="16"/>
      <c r="ILI239" s="16"/>
      <c r="ILJ239" s="16"/>
      <c r="ILK239" s="16"/>
      <c r="ILL239" s="16"/>
      <c r="ILM239" s="16"/>
      <c r="ILN239" s="16"/>
      <c r="ILO239" s="16"/>
      <c r="ILP239" s="16"/>
      <c r="ILQ239" s="16"/>
      <c r="ILR239" s="16"/>
      <c r="ILS239" s="16"/>
      <c r="ILT239" s="16"/>
      <c r="ILU239" s="16"/>
      <c r="ILV239" s="16"/>
      <c r="ILW239" s="16"/>
      <c r="ILX239" s="16"/>
      <c r="ILY239" s="16"/>
      <c r="ILZ239" s="16"/>
      <c r="IMA239" s="16"/>
      <c r="IMB239" s="16"/>
      <c r="IMC239" s="16"/>
      <c r="IMD239" s="16"/>
      <c r="IME239" s="16"/>
      <c r="IMF239" s="16"/>
      <c r="IMG239" s="16"/>
      <c r="IMH239" s="16"/>
      <c r="IMI239" s="16"/>
      <c r="IMJ239" s="16"/>
      <c r="IMK239" s="16"/>
      <c r="IML239" s="16"/>
      <c r="IMM239" s="16"/>
      <c r="IMN239" s="16"/>
      <c r="IMO239" s="16"/>
      <c r="IMP239" s="16"/>
      <c r="IMQ239" s="16"/>
      <c r="IMR239" s="16"/>
      <c r="IMS239" s="16"/>
      <c r="IMT239" s="16"/>
      <c r="IMU239" s="16"/>
      <c r="IMV239" s="16"/>
      <c r="IMW239" s="16"/>
      <c r="IMX239" s="16"/>
      <c r="IMY239" s="16"/>
      <c r="IMZ239" s="16"/>
      <c r="INA239" s="16"/>
      <c r="INB239" s="16"/>
      <c r="INC239" s="16"/>
      <c r="IND239" s="16"/>
      <c r="INE239" s="16"/>
      <c r="INF239" s="16"/>
      <c r="ING239" s="16"/>
      <c r="INH239" s="16"/>
      <c r="INI239" s="16"/>
      <c r="INJ239" s="16"/>
      <c r="INK239" s="16"/>
      <c r="INL239" s="16"/>
      <c r="INM239" s="16"/>
      <c r="INN239" s="16"/>
      <c r="INO239" s="16"/>
      <c r="INP239" s="16"/>
      <c r="INQ239" s="16"/>
      <c r="INR239" s="16"/>
      <c r="INS239" s="16"/>
      <c r="INT239" s="16"/>
      <c r="INU239" s="16"/>
      <c r="INV239" s="16"/>
      <c r="INW239" s="16"/>
      <c r="INX239" s="16"/>
      <c r="INY239" s="16"/>
      <c r="INZ239" s="16"/>
      <c r="IOA239" s="16"/>
      <c r="IOB239" s="16"/>
      <c r="IOC239" s="16"/>
      <c r="IOD239" s="16"/>
      <c r="IOE239" s="16"/>
      <c r="IOF239" s="16"/>
      <c r="IOG239" s="16"/>
      <c r="IOH239" s="16"/>
      <c r="IOI239" s="16"/>
      <c r="IOJ239" s="16"/>
      <c r="IOK239" s="16"/>
      <c r="IOL239" s="16"/>
      <c r="IOM239" s="16"/>
      <c r="ION239" s="16"/>
      <c r="IOO239" s="16"/>
      <c r="IOP239" s="16"/>
      <c r="IOQ239" s="16"/>
      <c r="IOR239" s="16"/>
      <c r="IOS239" s="16"/>
      <c r="IOT239" s="16"/>
      <c r="IOU239" s="16"/>
      <c r="IOV239" s="16"/>
      <c r="IOW239" s="16"/>
      <c r="IOX239" s="16"/>
      <c r="IOY239" s="16"/>
      <c r="IOZ239" s="16"/>
      <c r="IPA239" s="16"/>
      <c r="IPB239" s="16"/>
      <c r="IPC239" s="16"/>
      <c r="IPD239" s="16"/>
      <c r="IPE239" s="16"/>
      <c r="IPF239" s="16"/>
      <c r="IPG239" s="16"/>
      <c r="IPH239" s="16"/>
      <c r="IPI239" s="16"/>
      <c r="IPJ239" s="16"/>
      <c r="IPK239" s="16"/>
      <c r="IPL239" s="16"/>
      <c r="IPM239" s="16"/>
      <c r="IPN239" s="16"/>
      <c r="IPO239" s="16"/>
      <c r="IPP239" s="16"/>
      <c r="IPQ239" s="16"/>
      <c r="IPR239" s="16"/>
      <c r="IPS239" s="16"/>
      <c r="IPT239" s="16"/>
      <c r="IPU239" s="16"/>
      <c r="IPV239" s="16"/>
      <c r="IPW239" s="16"/>
      <c r="IPX239" s="16"/>
      <c r="IPY239" s="16"/>
      <c r="IPZ239" s="16"/>
      <c r="IQA239" s="16"/>
      <c r="IQB239" s="16"/>
      <c r="IQC239" s="16"/>
      <c r="IQD239" s="16"/>
      <c r="IQE239" s="16"/>
      <c r="IQF239" s="16"/>
      <c r="IQG239" s="16"/>
      <c r="IQH239" s="16"/>
      <c r="IQI239" s="16"/>
      <c r="IQJ239" s="16"/>
      <c r="IQK239" s="16"/>
      <c r="IQL239" s="16"/>
      <c r="IQM239" s="16"/>
      <c r="IQN239" s="16"/>
      <c r="IQO239" s="16"/>
      <c r="IQP239" s="16"/>
      <c r="IQQ239" s="16"/>
      <c r="IQR239" s="16"/>
      <c r="IQS239" s="16"/>
      <c r="IQT239" s="16"/>
      <c r="IQU239" s="16"/>
      <c r="IQV239" s="16"/>
      <c r="IQW239" s="16"/>
      <c r="IQX239" s="16"/>
      <c r="IQY239" s="16"/>
      <c r="IQZ239" s="16"/>
      <c r="IRA239" s="16"/>
      <c r="IRB239" s="16"/>
      <c r="IRC239" s="16"/>
      <c r="IRD239" s="16"/>
      <c r="IRE239" s="16"/>
      <c r="IRF239" s="16"/>
      <c r="IRG239" s="16"/>
      <c r="IRH239" s="16"/>
      <c r="IRI239" s="16"/>
      <c r="IRJ239" s="16"/>
      <c r="IRK239" s="16"/>
      <c r="IRL239" s="16"/>
      <c r="IRM239" s="16"/>
      <c r="IRN239" s="16"/>
      <c r="IRO239" s="16"/>
      <c r="IRP239" s="16"/>
      <c r="IRQ239" s="16"/>
      <c r="IRR239" s="16"/>
      <c r="IRS239" s="16"/>
      <c r="IRT239" s="16"/>
      <c r="IRU239" s="16"/>
      <c r="IRV239" s="16"/>
      <c r="IRW239" s="16"/>
      <c r="IRX239" s="16"/>
      <c r="IRY239" s="16"/>
      <c r="IRZ239" s="16"/>
      <c r="ISA239" s="16"/>
      <c r="ISB239" s="16"/>
      <c r="ISC239" s="16"/>
      <c r="ISD239" s="16"/>
      <c r="ISE239" s="16"/>
      <c r="ISF239" s="16"/>
      <c r="ISG239" s="16"/>
      <c r="ISH239" s="16"/>
      <c r="ISI239" s="16"/>
      <c r="ISJ239" s="16"/>
      <c r="ISK239" s="16"/>
      <c r="ISL239" s="16"/>
      <c r="ISM239" s="16"/>
      <c r="ISN239" s="16"/>
      <c r="ISO239" s="16"/>
      <c r="ISP239" s="16"/>
      <c r="ISQ239" s="16"/>
      <c r="ISR239" s="16"/>
      <c r="ISS239" s="16"/>
      <c r="IST239" s="16"/>
      <c r="ISU239" s="16"/>
      <c r="ISV239" s="16"/>
      <c r="ISW239" s="16"/>
      <c r="ISX239" s="16"/>
      <c r="ISY239" s="16"/>
      <c r="ISZ239" s="16"/>
      <c r="ITA239" s="16"/>
      <c r="ITB239" s="16"/>
      <c r="ITC239" s="16"/>
      <c r="ITD239" s="16"/>
      <c r="ITE239" s="16"/>
      <c r="ITF239" s="16"/>
      <c r="ITG239" s="16"/>
      <c r="ITH239" s="16"/>
      <c r="ITI239" s="16"/>
      <c r="ITJ239" s="16"/>
      <c r="ITK239" s="16"/>
      <c r="ITL239" s="16"/>
      <c r="ITM239" s="16"/>
      <c r="ITN239" s="16"/>
      <c r="ITO239" s="16"/>
      <c r="ITP239" s="16"/>
      <c r="ITQ239" s="16"/>
      <c r="ITR239" s="16"/>
      <c r="ITS239" s="16"/>
      <c r="ITT239" s="16"/>
      <c r="ITU239" s="16"/>
      <c r="ITV239" s="16"/>
      <c r="ITW239" s="16"/>
      <c r="ITX239" s="16"/>
      <c r="ITY239" s="16"/>
      <c r="ITZ239" s="16"/>
      <c r="IUA239" s="16"/>
      <c r="IUB239" s="16"/>
      <c r="IUC239" s="16"/>
      <c r="IUD239" s="16"/>
      <c r="IUE239" s="16"/>
      <c r="IUF239" s="16"/>
      <c r="IUG239" s="16"/>
      <c r="IUH239" s="16"/>
      <c r="IUI239" s="16"/>
      <c r="IUJ239" s="16"/>
      <c r="IUK239" s="16"/>
      <c r="IUL239" s="16"/>
      <c r="IUM239" s="16"/>
      <c r="IUN239" s="16"/>
      <c r="IUO239" s="16"/>
      <c r="IUP239" s="16"/>
      <c r="IUQ239" s="16"/>
      <c r="IUR239" s="16"/>
      <c r="IUS239" s="16"/>
      <c r="IUT239" s="16"/>
      <c r="IUU239" s="16"/>
      <c r="IUV239" s="16"/>
      <c r="IUW239" s="16"/>
      <c r="IUX239" s="16"/>
      <c r="IUY239" s="16"/>
      <c r="IUZ239" s="16"/>
      <c r="IVA239" s="16"/>
      <c r="IVB239" s="16"/>
      <c r="IVC239" s="16"/>
      <c r="IVD239" s="16"/>
      <c r="IVE239" s="16"/>
      <c r="IVF239" s="16"/>
      <c r="IVG239" s="16"/>
      <c r="IVH239" s="16"/>
      <c r="IVI239" s="16"/>
      <c r="IVJ239" s="16"/>
      <c r="IVK239" s="16"/>
      <c r="IVL239" s="16"/>
      <c r="IVM239" s="16"/>
      <c r="IVN239" s="16"/>
      <c r="IVO239" s="16"/>
      <c r="IVP239" s="16"/>
      <c r="IVQ239" s="16"/>
      <c r="IVR239" s="16"/>
      <c r="IVS239" s="16"/>
      <c r="IVT239" s="16"/>
      <c r="IVU239" s="16"/>
      <c r="IVV239" s="16"/>
      <c r="IVW239" s="16"/>
      <c r="IVX239" s="16"/>
      <c r="IVY239" s="16"/>
      <c r="IVZ239" s="16"/>
      <c r="IWA239" s="16"/>
      <c r="IWB239" s="16"/>
      <c r="IWC239" s="16"/>
      <c r="IWD239" s="16"/>
      <c r="IWE239" s="16"/>
      <c r="IWF239" s="16"/>
      <c r="IWG239" s="16"/>
      <c r="IWH239" s="16"/>
      <c r="IWI239" s="16"/>
      <c r="IWJ239" s="16"/>
      <c r="IWK239" s="16"/>
      <c r="IWL239" s="16"/>
      <c r="IWM239" s="16"/>
      <c r="IWN239" s="16"/>
      <c r="IWO239" s="16"/>
      <c r="IWP239" s="16"/>
      <c r="IWQ239" s="16"/>
      <c r="IWR239" s="16"/>
      <c r="IWS239" s="16"/>
      <c r="IWT239" s="16"/>
      <c r="IWU239" s="16"/>
      <c r="IWV239" s="16"/>
      <c r="IWW239" s="16"/>
      <c r="IWX239" s="16"/>
      <c r="IWY239" s="16"/>
      <c r="IWZ239" s="16"/>
      <c r="IXA239" s="16"/>
      <c r="IXB239" s="16"/>
      <c r="IXC239" s="16"/>
      <c r="IXD239" s="16"/>
      <c r="IXE239" s="16"/>
      <c r="IXF239" s="16"/>
      <c r="IXG239" s="16"/>
      <c r="IXH239" s="16"/>
      <c r="IXI239" s="16"/>
      <c r="IXJ239" s="16"/>
      <c r="IXK239" s="16"/>
      <c r="IXL239" s="16"/>
      <c r="IXM239" s="16"/>
      <c r="IXN239" s="16"/>
      <c r="IXO239" s="16"/>
      <c r="IXP239" s="16"/>
      <c r="IXQ239" s="16"/>
      <c r="IXR239" s="16"/>
      <c r="IXS239" s="16"/>
      <c r="IXT239" s="16"/>
      <c r="IXU239" s="16"/>
      <c r="IXV239" s="16"/>
      <c r="IXW239" s="16"/>
      <c r="IXX239" s="16"/>
      <c r="IXY239" s="16"/>
      <c r="IXZ239" s="16"/>
      <c r="IYA239" s="16"/>
      <c r="IYB239" s="16"/>
      <c r="IYC239" s="16"/>
      <c r="IYD239" s="16"/>
      <c r="IYE239" s="16"/>
      <c r="IYF239" s="16"/>
      <c r="IYG239" s="16"/>
      <c r="IYH239" s="16"/>
      <c r="IYI239" s="16"/>
      <c r="IYJ239" s="16"/>
      <c r="IYK239" s="16"/>
      <c r="IYL239" s="16"/>
      <c r="IYM239" s="16"/>
      <c r="IYN239" s="16"/>
      <c r="IYO239" s="16"/>
      <c r="IYP239" s="16"/>
      <c r="IYQ239" s="16"/>
      <c r="IYR239" s="16"/>
      <c r="IYS239" s="16"/>
      <c r="IYT239" s="16"/>
      <c r="IYU239" s="16"/>
      <c r="IYV239" s="16"/>
      <c r="IYW239" s="16"/>
      <c r="IYX239" s="16"/>
      <c r="IYY239" s="16"/>
      <c r="IYZ239" s="16"/>
      <c r="IZA239" s="16"/>
      <c r="IZB239" s="16"/>
      <c r="IZC239" s="16"/>
      <c r="IZD239" s="16"/>
      <c r="IZE239" s="16"/>
      <c r="IZF239" s="16"/>
      <c r="IZG239" s="16"/>
      <c r="IZH239" s="16"/>
      <c r="IZI239" s="16"/>
      <c r="IZJ239" s="16"/>
      <c r="IZK239" s="16"/>
      <c r="IZL239" s="16"/>
      <c r="IZM239" s="16"/>
      <c r="IZN239" s="16"/>
      <c r="IZO239" s="16"/>
      <c r="IZP239" s="16"/>
      <c r="IZQ239" s="16"/>
      <c r="IZR239" s="16"/>
      <c r="IZS239" s="16"/>
      <c r="IZT239" s="16"/>
      <c r="IZU239" s="16"/>
      <c r="IZV239" s="16"/>
      <c r="IZW239" s="16"/>
      <c r="IZX239" s="16"/>
      <c r="IZY239" s="16"/>
      <c r="IZZ239" s="16"/>
      <c r="JAA239" s="16"/>
      <c r="JAB239" s="16"/>
      <c r="JAC239" s="16"/>
      <c r="JAD239" s="16"/>
      <c r="JAE239" s="16"/>
      <c r="JAF239" s="16"/>
      <c r="JAG239" s="16"/>
      <c r="JAH239" s="16"/>
      <c r="JAI239" s="16"/>
      <c r="JAJ239" s="16"/>
      <c r="JAK239" s="16"/>
      <c r="JAL239" s="16"/>
      <c r="JAM239" s="16"/>
      <c r="JAN239" s="16"/>
      <c r="JAO239" s="16"/>
      <c r="JAP239" s="16"/>
      <c r="JAQ239" s="16"/>
      <c r="JAR239" s="16"/>
      <c r="JAS239" s="16"/>
      <c r="JAT239" s="16"/>
      <c r="JAU239" s="16"/>
      <c r="JAV239" s="16"/>
      <c r="JAW239" s="16"/>
      <c r="JAX239" s="16"/>
      <c r="JAY239" s="16"/>
      <c r="JAZ239" s="16"/>
      <c r="JBA239" s="16"/>
      <c r="JBB239" s="16"/>
      <c r="JBC239" s="16"/>
      <c r="JBD239" s="16"/>
      <c r="JBE239" s="16"/>
      <c r="JBF239" s="16"/>
      <c r="JBG239" s="16"/>
      <c r="JBH239" s="16"/>
      <c r="JBI239" s="16"/>
      <c r="JBJ239" s="16"/>
      <c r="JBK239" s="16"/>
      <c r="JBL239" s="16"/>
      <c r="JBM239" s="16"/>
      <c r="JBN239" s="16"/>
      <c r="JBO239" s="16"/>
      <c r="JBP239" s="16"/>
      <c r="JBQ239" s="16"/>
      <c r="JBR239" s="16"/>
      <c r="JBS239" s="16"/>
      <c r="JBT239" s="16"/>
      <c r="JBU239" s="16"/>
      <c r="JBV239" s="16"/>
      <c r="JBW239" s="16"/>
      <c r="JBX239" s="16"/>
      <c r="JBY239" s="16"/>
      <c r="JBZ239" s="16"/>
      <c r="JCA239" s="16"/>
      <c r="JCB239" s="16"/>
      <c r="JCC239" s="16"/>
      <c r="JCD239" s="16"/>
      <c r="JCE239" s="16"/>
      <c r="JCF239" s="16"/>
      <c r="JCG239" s="16"/>
      <c r="JCH239" s="16"/>
      <c r="JCI239" s="16"/>
      <c r="JCJ239" s="16"/>
      <c r="JCK239" s="16"/>
      <c r="JCL239" s="16"/>
      <c r="JCM239" s="16"/>
      <c r="JCN239" s="16"/>
      <c r="JCO239" s="16"/>
      <c r="JCP239" s="16"/>
      <c r="JCQ239" s="16"/>
      <c r="JCR239" s="16"/>
      <c r="JCS239" s="16"/>
      <c r="JCT239" s="16"/>
      <c r="JCU239" s="16"/>
      <c r="JCV239" s="16"/>
      <c r="JCW239" s="16"/>
      <c r="JCX239" s="16"/>
      <c r="JCY239" s="16"/>
      <c r="JCZ239" s="16"/>
      <c r="JDA239" s="16"/>
      <c r="JDB239" s="16"/>
      <c r="JDC239" s="16"/>
      <c r="JDD239" s="16"/>
      <c r="JDE239" s="16"/>
      <c r="JDF239" s="16"/>
      <c r="JDG239" s="16"/>
      <c r="JDH239" s="16"/>
      <c r="JDI239" s="16"/>
      <c r="JDJ239" s="16"/>
      <c r="JDK239" s="16"/>
      <c r="JDL239" s="16"/>
      <c r="JDM239" s="16"/>
      <c r="JDN239" s="16"/>
      <c r="JDO239" s="16"/>
      <c r="JDP239" s="16"/>
      <c r="JDQ239" s="16"/>
      <c r="JDR239" s="16"/>
      <c r="JDS239" s="16"/>
      <c r="JDT239" s="16"/>
      <c r="JDU239" s="16"/>
      <c r="JDV239" s="16"/>
      <c r="JDW239" s="16"/>
      <c r="JDX239" s="16"/>
      <c r="JDY239" s="16"/>
      <c r="JDZ239" s="16"/>
      <c r="JEA239" s="16"/>
      <c r="JEB239" s="16"/>
      <c r="JEC239" s="16"/>
      <c r="JED239" s="16"/>
      <c r="JEE239" s="16"/>
      <c r="JEF239" s="16"/>
      <c r="JEG239" s="16"/>
      <c r="JEH239" s="16"/>
      <c r="JEI239" s="16"/>
      <c r="JEJ239" s="16"/>
      <c r="JEK239" s="16"/>
      <c r="JEL239" s="16"/>
      <c r="JEM239" s="16"/>
      <c r="JEN239" s="16"/>
      <c r="JEO239" s="16"/>
      <c r="JEP239" s="16"/>
      <c r="JEQ239" s="16"/>
      <c r="JER239" s="16"/>
      <c r="JES239" s="16"/>
      <c r="JET239" s="16"/>
      <c r="JEU239" s="16"/>
      <c r="JEV239" s="16"/>
      <c r="JEW239" s="16"/>
      <c r="JEX239" s="16"/>
      <c r="JEY239" s="16"/>
      <c r="JEZ239" s="16"/>
      <c r="JFA239" s="16"/>
      <c r="JFB239" s="16"/>
      <c r="JFC239" s="16"/>
      <c r="JFD239" s="16"/>
      <c r="JFE239" s="16"/>
      <c r="JFF239" s="16"/>
      <c r="JFG239" s="16"/>
      <c r="JFH239" s="16"/>
      <c r="JFI239" s="16"/>
      <c r="JFJ239" s="16"/>
      <c r="JFK239" s="16"/>
      <c r="JFL239" s="16"/>
      <c r="JFM239" s="16"/>
      <c r="JFN239" s="16"/>
      <c r="JFO239" s="16"/>
      <c r="JFP239" s="16"/>
      <c r="JFQ239" s="16"/>
      <c r="JFR239" s="16"/>
      <c r="JFS239" s="16"/>
      <c r="JFT239" s="16"/>
      <c r="JFU239" s="16"/>
      <c r="JFV239" s="16"/>
      <c r="JFW239" s="16"/>
      <c r="JFX239" s="16"/>
      <c r="JFY239" s="16"/>
      <c r="JFZ239" s="16"/>
      <c r="JGA239" s="16"/>
      <c r="JGB239" s="16"/>
      <c r="JGC239" s="16"/>
      <c r="JGD239" s="16"/>
      <c r="JGE239" s="16"/>
      <c r="JGF239" s="16"/>
      <c r="JGG239" s="16"/>
      <c r="JGH239" s="16"/>
      <c r="JGI239" s="16"/>
      <c r="JGJ239" s="16"/>
      <c r="JGK239" s="16"/>
      <c r="JGL239" s="16"/>
      <c r="JGM239" s="16"/>
      <c r="JGN239" s="16"/>
      <c r="JGO239" s="16"/>
      <c r="JGP239" s="16"/>
      <c r="JGQ239" s="16"/>
      <c r="JGR239" s="16"/>
      <c r="JGS239" s="16"/>
      <c r="JGT239" s="16"/>
      <c r="JGU239" s="16"/>
      <c r="JGV239" s="16"/>
      <c r="JGW239" s="16"/>
      <c r="JGX239" s="16"/>
      <c r="JGY239" s="16"/>
      <c r="JGZ239" s="16"/>
      <c r="JHA239" s="16"/>
      <c r="JHB239" s="16"/>
      <c r="JHC239" s="16"/>
      <c r="JHD239" s="16"/>
      <c r="JHE239" s="16"/>
      <c r="JHF239" s="16"/>
      <c r="JHG239" s="16"/>
      <c r="JHH239" s="16"/>
      <c r="JHI239" s="16"/>
      <c r="JHJ239" s="16"/>
      <c r="JHK239" s="16"/>
      <c r="JHL239" s="16"/>
      <c r="JHM239" s="16"/>
      <c r="JHN239" s="16"/>
      <c r="JHO239" s="16"/>
      <c r="JHP239" s="16"/>
      <c r="JHQ239" s="16"/>
      <c r="JHR239" s="16"/>
      <c r="JHS239" s="16"/>
      <c r="JHT239" s="16"/>
      <c r="JHU239" s="16"/>
      <c r="JHV239" s="16"/>
      <c r="JHW239" s="16"/>
      <c r="JHX239" s="16"/>
      <c r="JHY239" s="16"/>
      <c r="JHZ239" s="16"/>
      <c r="JIA239" s="16"/>
      <c r="JIB239" s="16"/>
      <c r="JIC239" s="16"/>
      <c r="JID239" s="16"/>
      <c r="JIE239" s="16"/>
      <c r="JIF239" s="16"/>
      <c r="JIG239" s="16"/>
      <c r="JIH239" s="16"/>
      <c r="JII239" s="16"/>
      <c r="JIJ239" s="16"/>
      <c r="JIK239" s="16"/>
      <c r="JIL239" s="16"/>
      <c r="JIM239" s="16"/>
      <c r="JIN239" s="16"/>
      <c r="JIO239" s="16"/>
      <c r="JIP239" s="16"/>
      <c r="JIQ239" s="16"/>
      <c r="JIR239" s="16"/>
      <c r="JIS239" s="16"/>
      <c r="JIT239" s="16"/>
      <c r="JIU239" s="16"/>
      <c r="JIV239" s="16"/>
      <c r="JIW239" s="16"/>
      <c r="JIX239" s="16"/>
      <c r="JIY239" s="16"/>
      <c r="JIZ239" s="16"/>
      <c r="JJA239" s="16"/>
      <c r="JJB239" s="16"/>
      <c r="JJC239" s="16"/>
      <c r="JJD239" s="16"/>
      <c r="JJE239" s="16"/>
      <c r="JJF239" s="16"/>
      <c r="JJG239" s="16"/>
      <c r="JJH239" s="16"/>
      <c r="JJI239" s="16"/>
      <c r="JJJ239" s="16"/>
      <c r="JJK239" s="16"/>
      <c r="JJL239" s="16"/>
      <c r="JJM239" s="16"/>
      <c r="JJN239" s="16"/>
      <c r="JJO239" s="16"/>
      <c r="JJP239" s="16"/>
      <c r="JJQ239" s="16"/>
      <c r="JJR239" s="16"/>
      <c r="JJS239" s="16"/>
      <c r="JJT239" s="16"/>
      <c r="JJU239" s="16"/>
      <c r="JJV239" s="16"/>
      <c r="JJW239" s="16"/>
      <c r="JJX239" s="16"/>
      <c r="JJY239" s="16"/>
      <c r="JJZ239" s="16"/>
      <c r="JKA239" s="16"/>
      <c r="JKB239" s="16"/>
      <c r="JKC239" s="16"/>
      <c r="JKD239" s="16"/>
      <c r="JKE239" s="16"/>
      <c r="JKF239" s="16"/>
      <c r="JKG239" s="16"/>
      <c r="JKH239" s="16"/>
      <c r="JKI239" s="16"/>
      <c r="JKJ239" s="16"/>
      <c r="JKK239" s="16"/>
      <c r="JKL239" s="16"/>
      <c r="JKM239" s="16"/>
      <c r="JKN239" s="16"/>
      <c r="JKO239" s="16"/>
      <c r="JKP239" s="16"/>
      <c r="JKQ239" s="16"/>
      <c r="JKR239" s="16"/>
      <c r="JKS239" s="16"/>
      <c r="JKT239" s="16"/>
      <c r="JKU239" s="16"/>
      <c r="JKV239" s="16"/>
      <c r="JKW239" s="16"/>
      <c r="JKX239" s="16"/>
      <c r="JKY239" s="16"/>
      <c r="JKZ239" s="16"/>
      <c r="JLA239" s="16"/>
      <c r="JLB239" s="16"/>
      <c r="JLC239" s="16"/>
      <c r="JLD239" s="16"/>
      <c r="JLE239" s="16"/>
      <c r="JLF239" s="16"/>
      <c r="JLG239" s="16"/>
      <c r="JLH239" s="16"/>
      <c r="JLI239" s="16"/>
      <c r="JLJ239" s="16"/>
      <c r="JLK239" s="16"/>
      <c r="JLL239" s="16"/>
      <c r="JLM239" s="16"/>
      <c r="JLN239" s="16"/>
      <c r="JLO239" s="16"/>
      <c r="JLP239" s="16"/>
      <c r="JLQ239" s="16"/>
      <c r="JLR239" s="16"/>
      <c r="JLS239" s="16"/>
      <c r="JLT239" s="16"/>
      <c r="JLU239" s="16"/>
      <c r="JLV239" s="16"/>
      <c r="JLW239" s="16"/>
      <c r="JLX239" s="16"/>
      <c r="JLY239" s="16"/>
      <c r="JLZ239" s="16"/>
      <c r="JMA239" s="16"/>
      <c r="JMB239" s="16"/>
      <c r="JMC239" s="16"/>
      <c r="JMD239" s="16"/>
      <c r="JME239" s="16"/>
      <c r="JMF239" s="16"/>
      <c r="JMG239" s="16"/>
      <c r="JMH239" s="16"/>
      <c r="JMI239" s="16"/>
      <c r="JMJ239" s="16"/>
      <c r="JMK239" s="16"/>
      <c r="JML239" s="16"/>
      <c r="JMM239" s="16"/>
      <c r="JMN239" s="16"/>
      <c r="JMO239" s="16"/>
      <c r="JMP239" s="16"/>
      <c r="JMQ239" s="16"/>
      <c r="JMR239" s="16"/>
      <c r="JMS239" s="16"/>
      <c r="JMT239" s="16"/>
      <c r="JMU239" s="16"/>
      <c r="JMV239" s="16"/>
      <c r="JMW239" s="16"/>
      <c r="JMX239" s="16"/>
      <c r="JMY239" s="16"/>
      <c r="JMZ239" s="16"/>
      <c r="JNA239" s="16"/>
      <c r="JNB239" s="16"/>
      <c r="JNC239" s="16"/>
      <c r="JND239" s="16"/>
      <c r="JNE239" s="16"/>
      <c r="JNF239" s="16"/>
      <c r="JNG239" s="16"/>
      <c r="JNH239" s="16"/>
      <c r="JNI239" s="16"/>
      <c r="JNJ239" s="16"/>
      <c r="JNK239" s="16"/>
      <c r="JNL239" s="16"/>
      <c r="JNM239" s="16"/>
      <c r="JNN239" s="16"/>
      <c r="JNO239" s="16"/>
      <c r="JNP239" s="16"/>
      <c r="JNQ239" s="16"/>
      <c r="JNR239" s="16"/>
      <c r="JNS239" s="16"/>
      <c r="JNT239" s="16"/>
      <c r="JNU239" s="16"/>
      <c r="JNV239" s="16"/>
      <c r="JNW239" s="16"/>
      <c r="JNX239" s="16"/>
      <c r="JNY239" s="16"/>
      <c r="JNZ239" s="16"/>
      <c r="JOA239" s="16"/>
      <c r="JOB239" s="16"/>
      <c r="JOC239" s="16"/>
      <c r="JOD239" s="16"/>
      <c r="JOE239" s="16"/>
      <c r="JOF239" s="16"/>
      <c r="JOG239" s="16"/>
      <c r="JOH239" s="16"/>
      <c r="JOI239" s="16"/>
      <c r="JOJ239" s="16"/>
      <c r="JOK239" s="16"/>
      <c r="JOL239" s="16"/>
      <c r="JOM239" s="16"/>
      <c r="JON239" s="16"/>
      <c r="JOO239" s="16"/>
      <c r="JOP239" s="16"/>
      <c r="JOQ239" s="16"/>
      <c r="JOR239" s="16"/>
      <c r="JOS239" s="16"/>
      <c r="JOT239" s="16"/>
      <c r="JOU239" s="16"/>
      <c r="JOV239" s="16"/>
      <c r="JOW239" s="16"/>
      <c r="JOX239" s="16"/>
      <c r="JOY239" s="16"/>
      <c r="JOZ239" s="16"/>
      <c r="JPA239" s="16"/>
      <c r="JPB239" s="16"/>
      <c r="JPC239" s="16"/>
      <c r="JPD239" s="16"/>
      <c r="JPE239" s="16"/>
      <c r="JPF239" s="16"/>
      <c r="JPG239" s="16"/>
      <c r="JPH239" s="16"/>
      <c r="JPI239" s="16"/>
      <c r="JPJ239" s="16"/>
      <c r="JPK239" s="16"/>
      <c r="JPL239" s="16"/>
      <c r="JPM239" s="16"/>
      <c r="JPN239" s="16"/>
      <c r="JPO239" s="16"/>
      <c r="JPP239" s="16"/>
      <c r="JPQ239" s="16"/>
      <c r="JPR239" s="16"/>
      <c r="JPS239" s="16"/>
      <c r="JPT239" s="16"/>
      <c r="JPU239" s="16"/>
      <c r="JPV239" s="16"/>
      <c r="JPW239" s="16"/>
      <c r="JPX239" s="16"/>
      <c r="JPY239" s="16"/>
      <c r="JPZ239" s="16"/>
      <c r="JQA239" s="16"/>
      <c r="JQB239" s="16"/>
      <c r="JQC239" s="16"/>
      <c r="JQD239" s="16"/>
      <c r="JQE239" s="16"/>
      <c r="JQF239" s="16"/>
      <c r="JQG239" s="16"/>
      <c r="JQH239" s="16"/>
      <c r="JQI239" s="16"/>
      <c r="JQJ239" s="16"/>
      <c r="JQK239" s="16"/>
      <c r="JQL239" s="16"/>
      <c r="JQM239" s="16"/>
      <c r="JQN239" s="16"/>
      <c r="JQO239" s="16"/>
      <c r="JQP239" s="16"/>
      <c r="JQQ239" s="16"/>
      <c r="JQR239" s="16"/>
      <c r="JQS239" s="16"/>
      <c r="JQT239" s="16"/>
      <c r="JQU239" s="16"/>
      <c r="JQV239" s="16"/>
      <c r="JQW239" s="16"/>
      <c r="JQX239" s="16"/>
      <c r="JQY239" s="16"/>
      <c r="JQZ239" s="16"/>
      <c r="JRA239" s="16"/>
      <c r="JRB239" s="16"/>
      <c r="JRC239" s="16"/>
      <c r="JRD239" s="16"/>
      <c r="JRE239" s="16"/>
      <c r="JRF239" s="16"/>
      <c r="JRG239" s="16"/>
      <c r="JRH239" s="16"/>
      <c r="JRI239" s="16"/>
      <c r="JRJ239" s="16"/>
      <c r="JRK239" s="16"/>
      <c r="JRL239" s="16"/>
      <c r="JRM239" s="16"/>
      <c r="JRN239" s="16"/>
      <c r="JRO239" s="16"/>
      <c r="JRP239" s="16"/>
      <c r="JRQ239" s="16"/>
      <c r="JRR239" s="16"/>
      <c r="JRS239" s="16"/>
      <c r="JRT239" s="16"/>
      <c r="JRU239" s="16"/>
      <c r="JRV239" s="16"/>
      <c r="JRW239" s="16"/>
      <c r="JRX239" s="16"/>
      <c r="JRY239" s="16"/>
      <c r="JRZ239" s="16"/>
      <c r="JSA239" s="16"/>
      <c r="JSB239" s="16"/>
      <c r="JSC239" s="16"/>
      <c r="JSD239" s="16"/>
      <c r="JSE239" s="16"/>
      <c r="JSF239" s="16"/>
      <c r="JSG239" s="16"/>
      <c r="JSH239" s="16"/>
      <c r="JSI239" s="16"/>
      <c r="JSJ239" s="16"/>
      <c r="JSK239" s="16"/>
      <c r="JSL239" s="16"/>
      <c r="JSM239" s="16"/>
      <c r="JSN239" s="16"/>
      <c r="JSO239" s="16"/>
      <c r="JSP239" s="16"/>
      <c r="JSQ239" s="16"/>
      <c r="JSR239" s="16"/>
      <c r="JSS239" s="16"/>
      <c r="JST239" s="16"/>
      <c r="JSU239" s="16"/>
      <c r="JSV239" s="16"/>
      <c r="JSW239" s="16"/>
      <c r="JSX239" s="16"/>
      <c r="JSY239" s="16"/>
      <c r="JSZ239" s="16"/>
      <c r="JTA239" s="16"/>
      <c r="JTB239" s="16"/>
      <c r="JTC239" s="16"/>
      <c r="JTD239" s="16"/>
      <c r="JTE239" s="16"/>
      <c r="JTF239" s="16"/>
      <c r="JTG239" s="16"/>
      <c r="JTH239" s="16"/>
      <c r="JTI239" s="16"/>
      <c r="JTJ239" s="16"/>
      <c r="JTK239" s="16"/>
      <c r="JTL239" s="16"/>
      <c r="JTM239" s="16"/>
      <c r="JTN239" s="16"/>
      <c r="JTO239" s="16"/>
      <c r="JTP239" s="16"/>
      <c r="JTQ239" s="16"/>
      <c r="JTR239" s="16"/>
      <c r="JTS239" s="16"/>
      <c r="JTT239" s="16"/>
      <c r="JTU239" s="16"/>
      <c r="JTV239" s="16"/>
      <c r="JTW239" s="16"/>
      <c r="JTX239" s="16"/>
      <c r="JTY239" s="16"/>
      <c r="JTZ239" s="16"/>
      <c r="JUA239" s="16"/>
      <c r="JUB239" s="16"/>
      <c r="JUC239" s="16"/>
      <c r="JUD239" s="16"/>
      <c r="JUE239" s="16"/>
      <c r="JUF239" s="16"/>
      <c r="JUG239" s="16"/>
      <c r="JUH239" s="16"/>
      <c r="JUI239" s="16"/>
      <c r="JUJ239" s="16"/>
      <c r="JUK239" s="16"/>
      <c r="JUL239" s="16"/>
      <c r="JUM239" s="16"/>
      <c r="JUN239" s="16"/>
      <c r="JUO239" s="16"/>
      <c r="JUP239" s="16"/>
      <c r="JUQ239" s="16"/>
      <c r="JUR239" s="16"/>
      <c r="JUS239" s="16"/>
      <c r="JUT239" s="16"/>
      <c r="JUU239" s="16"/>
      <c r="JUV239" s="16"/>
      <c r="JUW239" s="16"/>
      <c r="JUX239" s="16"/>
      <c r="JUY239" s="16"/>
      <c r="JUZ239" s="16"/>
      <c r="JVA239" s="16"/>
      <c r="JVB239" s="16"/>
      <c r="JVC239" s="16"/>
      <c r="JVD239" s="16"/>
      <c r="JVE239" s="16"/>
      <c r="JVF239" s="16"/>
      <c r="JVG239" s="16"/>
      <c r="JVH239" s="16"/>
      <c r="JVI239" s="16"/>
      <c r="JVJ239" s="16"/>
      <c r="JVK239" s="16"/>
      <c r="JVL239" s="16"/>
      <c r="JVM239" s="16"/>
      <c r="JVN239" s="16"/>
      <c r="JVO239" s="16"/>
      <c r="JVP239" s="16"/>
      <c r="JVQ239" s="16"/>
      <c r="JVR239" s="16"/>
      <c r="JVS239" s="16"/>
      <c r="JVT239" s="16"/>
      <c r="JVU239" s="16"/>
      <c r="JVV239" s="16"/>
      <c r="JVW239" s="16"/>
      <c r="JVX239" s="16"/>
      <c r="JVY239" s="16"/>
      <c r="JVZ239" s="16"/>
      <c r="JWA239" s="16"/>
      <c r="JWB239" s="16"/>
      <c r="JWC239" s="16"/>
      <c r="JWD239" s="16"/>
      <c r="JWE239" s="16"/>
      <c r="JWF239" s="16"/>
      <c r="JWG239" s="16"/>
      <c r="JWH239" s="16"/>
      <c r="JWI239" s="16"/>
      <c r="JWJ239" s="16"/>
      <c r="JWK239" s="16"/>
      <c r="JWL239" s="16"/>
      <c r="JWM239" s="16"/>
      <c r="JWN239" s="16"/>
      <c r="JWO239" s="16"/>
      <c r="JWP239" s="16"/>
      <c r="JWQ239" s="16"/>
      <c r="JWR239" s="16"/>
      <c r="JWS239" s="16"/>
      <c r="JWT239" s="16"/>
      <c r="JWU239" s="16"/>
      <c r="JWV239" s="16"/>
      <c r="JWW239" s="16"/>
      <c r="JWX239" s="16"/>
      <c r="JWY239" s="16"/>
      <c r="JWZ239" s="16"/>
      <c r="JXA239" s="16"/>
      <c r="JXB239" s="16"/>
      <c r="JXC239" s="16"/>
      <c r="JXD239" s="16"/>
      <c r="JXE239" s="16"/>
      <c r="JXF239" s="16"/>
      <c r="JXG239" s="16"/>
      <c r="JXH239" s="16"/>
      <c r="JXI239" s="16"/>
      <c r="JXJ239" s="16"/>
      <c r="JXK239" s="16"/>
      <c r="JXL239" s="16"/>
      <c r="JXM239" s="16"/>
      <c r="JXN239" s="16"/>
      <c r="JXO239" s="16"/>
      <c r="JXP239" s="16"/>
      <c r="JXQ239" s="16"/>
      <c r="JXR239" s="16"/>
      <c r="JXS239" s="16"/>
      <c r="JXT239" s="16"/>
      <c r="JXU239" s="16"/>
      <c r="JXV239" s="16"/>
      <c r="JXW239" s="16"/>
      <c r="JXX239" s="16"/>
      <c r="JXY239" s="16"/>
      <c r="JXZ239" s="16"/>
      <c r="JYA239" s="16"/>
      <c r="JYB239" s="16"/>
      <c r="JYC239" s="16"/>
      <c r="JYD239" s="16"/>
      <c r="JYE239" s="16"/>
      <c r="JYF239" s="16"/>
      <c r="JYG239" s="16"/>
      <c r="JYH239" s="16"/>
      <c r="JYI239" s="16"/>
      <c r="JYJ239" s="16"/>
      <c r="JYK239" s="16"/>
      <c r="JYL239" s="16"/>
      <c r="JYM239" s="16"/>
      <c r="JYN239" s="16"/>
      <c r="JYO239" s="16"/>
      <c r="JYP239" s="16"/>
      <c r="JYQ239" s="16"/>
      <c r="JYR239" s="16"/>
      <c r="JYS239" s="16"/>
      <c r="JYT239" s="16"/>
      <c r="JYU239" s="16"/>
      <c r="JYV239" s="16"/>
      <c r="JYW239" s="16"/>
      <c r="JYX239" s="16"/>
      <c r="JYY239" s="16"/>
      <c r="JYZ239" s="16"/>
      <c r="JZA239" s="16"/>
      <c r="JZB239" s="16"/>
      <c r="JZC239" s="16"/>
      <c r="JZD239" s="16"/>
      <c r="JZE239" s="16"/>
      <c r="JZF239" s="16"/>
      <c r="JZG239" s="16"/>
      <c r="JZH239" s="16"/>
      <c r="JZI239" s="16"/>
      <c r="JZJ239" s="16"/>
      <c r="JZK239" s="16"/>
      <c r="JZL239" s="16"/>
      <c r="JZM239" s="16"/>
      <c r="JZN239" s="16"/>
      <c r="JZO239" s="16"/>
      <c r="JZP239" s="16"/>
      <c r="JZQ239" s="16"/>
      <c r="JZR239" s="16"/>
      <c r="JZS239" s="16"/>
      <c r="JZT239" s="16"/>
      <c r="JZU239" s="16"/>
      <c r="JZV239" s="16"/>
      <c r="JZW239" s="16"/>
      <c r="JZX239" s="16"/>
      <c r="JZY239" s="16"/>
      <c r="JZZ239" s="16"/>
      <c r="KAA239" s="16"/>
      <c r="KAB239" s="16"/>
      <c r="KAC239" s="16"/>
      <c r="KAD239" s="16"/>
      <c r="KAE239" s="16"/>
      <c r="KAF239" s="16"/>
      <c r="KAG239" s="16"/>
      <c r="KAH239" s="16"/>
      <c r="KAI239" s="16"/>
      <c r="KAJ239" s="16"/>
      <c r="KAK239" s="16"/>
      <c r="KAL239" s="16"/>
      <c r="KAM239" s="16"/>
      <c r="KAN239" s="16"/>
      <c r="KAO239" s="16"/>
      <c r="KAP239" s="16"/>
      <c r="KAQ239" s="16"/>
      <c r="KAR239" s="16"/>
      <c r="KAS239" s="16"/>
      <c r="KAT239" s="16"/>
      <c r="KAU239" s="16"/>
      <c r="KAV239" s="16"/>
      <c r="KAW239" s="16"/>
      <c r="KAX239" s="16"/>
      <c r="KAY239" s="16"/>
      <c r="KAZ239" s="16"/>
      <c r="KBA239" s="16"/>
      <c r="KBB239" s="16"/>
      <c r="KBC239" s="16"/>
      <c r="KBD239" s="16"/>
      <c r="KBE239" s="16"/>
      <c r="KBF239" s="16"/>
      <c r="KBG239" s="16"/>
      <c r="KBH239" s="16"/>
      <c r="KBI239" s="16"/>
      <c r="KBJ239" s="16"/>
      <c r="KBK239" s="16"/>
      <c r="KBL239" s="16"/>
      <c r="KBM239" s="16"/>
      <c r="KBN239" s="16"/>
      <c r="KBO239" s="16"/>
      <c r="KBP239" s="16"/>
      <c r="KBQ239" s="16"/>
      <c r="KBR239" s="16"/>
      <c r="KBS239" s="16"/>
      <c r="KBT239" s="16"/>
      <c r="KBU239" s="16"/>
      <c r="KBV239" s="16"/>
      <c r="KBW239" s="16"/>
      <c r="KBX239" s="16"/>
      <c r="KBY239" s="16"/>
      <c r="KBZ239" s="16"/>
      <c r="KCA239" s="16"/>
      <c r="KCB239" s="16"/>
      <c r="KCC239" s="16"/>
      <c r="KCD239" s="16"/>
      <c r="KCE239" s="16"/>
      <c r="KCF239" s="16"/>
      <c r="KCG239" s="16"/>
      <c r="KCH239" s="16"/>
      <c r="KCI239" s="16"/>
      <c r="KCJ239" s="16"/>
      <c r="KCK239" s="16"/>
      <c r="KCL239" s="16"/>
      <c r="KCM239" s="16"/>
      <c r="KCN239" s="16"/>
      <c r="KCO239" s="16"/>
      <c r="KCP239" s="16"/>
      <c r="KCQ239" s="16"/>
      <c r="KCR239" s="16"/>
      <c r="KCS239" s="16"/>
      <c r="KCT239" s="16"/>
      <c r="KCU239" s="16"/>
      <c r="KCV239" s="16"/>
      <c r="KCW239" s="16"/>
      <c r="KCX239" s="16"/>
      <c r="KCY239" s="16"/>
      <c r="KCZ239" s="16"/>
      <c r="KDA239" s="16"/>
      <c r="KDB239" s="16"/>
      <c r="KDC239" s="16"/>
      <c r="KDD239" s="16"/>
      <c r="KDE239" s="16"/>
      <c r="KDF239" s="16"/>
      <c r="KDG239" s="16"/>
      <c r="KDH239" s="16"/>
      <c r="KDI239" s="16"/>
      <c r="KDJ239" s="16"/>
      <c r="KDK239" s="16"/>
      <c r="KDL239" s="16"/>
      <c r="KDM239" s="16"/>
      <c r="KDN239" s="16"/>
      <c r="KDO239" s="16"/>
      <c r="KDP239" s="16"/>
      <c r="KDQ239" s="16"/>
      <c r="KDR239" s="16"/>
      <c r="KDS239" s="16"/>
      <c r="KDT239" s="16"/>
      <c r="KDU239" s="16"/>
      <c r="KDV239" s="16"/>
      <c r="KDW239" s="16"/>
      <c r="KDX239" s="16"/>
      <c r="KDY239" s="16"/>
      <c r="KDZ239" s="16"/>
      <c r="KEA239" s="16"/>
      <c r="KEB239" s="16"/>
      <c r="KEC239" s="16"/>
      <c r="KED239" s="16"/>
      <c r="KEE239" s="16"/>
      <c r="KEF239" s="16"/>
      <c r="KEG239" s="16"/>
      <c r="KEH239" s="16"/>
      <c r="KEI239" s="16"/>
      <c r="KEJ239" s="16"/>
      <c r="KEK239" s="16"/>
      <c r="KEL239" s="16"/>
      <c r="KEM239" s="16"/>
      <c r="KEN239" s="16"/>
      <c r="KEO239" s="16"/>
      <c r="KEP239" s="16"/>
      <c r="KEQ239" s="16"/>
      <c r="KER239" s="16"/>
      <c r="KES239" s="16"/>
      <c r="KET239" s="16"/>
      <c r="KEU239" s="16"/>
      <c r="KEV239" s="16"/>
      <c r="KEW239" s="16"/>
      <c r="KEX239" s="16"/>
      <c r="KEY239" s="16"/>
      <c r="KEZ239" s="16"/>
      <c r="KFA239" s="16"/>
      <c r="KFB239" s="16"/>
      <c r="KFC239" s="16"/>
      <c r="KFD239" s="16"/>
      <c r="KFE239" s="16"/>
      <c r="KFF239" s="16"/>
      <c r="KFG239" s="16"/>
      <c r="KFH239" s="16"/>
      <c r="KFI239" s="16"/>
      <c r="KFJ239" s="16"/>
      <c r="KFK239" s="16"/>
      <c r="KFL239" s="16"/>
      <c r="KFM239" s="16"/>
      <c r="KFN239" s="16"/>
      <c r="KFO239" s="16"/>
      <c r="KFP239" s="16"/>
      <c r="KFQ239" s="16"/>
      <c r="KFR239" s="16"/>
      <c r="KFS239" s="16"/>
      <c r="KFT239" s="16"/>
      <c r="KFU239" s="16"/>
      <c r="KFV239" s="16"/>
      <c r="KFW239" s="16"/>
      <c r="KFX239" s="16"/>
      <c r="KFY239" s="16"/>
      <c r="KFZ239" s="16"/>
      <c r="KGA239" s="16"/>
      <c r="KGB239" s="16"/>
      <c r="KGC239" s="16"/>
      <c r="KGD239" s="16"/>
      <c r="KGE239" s="16"/>
      <c r="KGF239" s="16"/>
      <c r="KGG239" s="16"/>
      <c r="KGH239" s="16"/>
      <c r="KGI239" s="16"/>
      <c r="KGJ239" s="16"/>
      <c r="KGK239" s="16"/>
      <c r="KGL239" s="16"/>
      <c r="KGM239" s="16"/>
      <c r="KGN239" s="16"/>
      <c r="KGO239" s="16"/>
      <c r="KGP239" s="16"/>
      <c r="KGQ239" s="16"/>
      <c r="KGR239" s="16"/>
      <c r="KGS239" s="16"/>
      <c r="KGT239" s="16"/>
      <c r="KGU239" s="16"/>
      <c r="KGV239" s="16"/>
      <c r="KGW239" s="16"/>
      <c r="KGX239" s="16"/>
      <c r="KGY239" s="16"/>
      <c r="KGZ239" s="16"/>
      <c r="KHA239" s="16"/>
      <c r="KHB239" s="16"/>
      <c r="KHC239" s="16"/>
      <c r="KHD239" s="16"/>
      <c r="KHE239" s="16"/>
      <c r="KHF239" s="16"/>
      <c r="KHG239" s="16"/>
      <c r="KHH239" s="16"/>
      <c r="KHI239" s="16"/>
      <c r="KHJ239" s="16"/>
      <c r="KHK239" s="16"/>
      <c r="KHL239" s="16"/>
      <c r="KHM239" s="16"/>
      <c r="KHN239" s="16"/>
      <c r="KHO239" s="16"/>
      <c r="KHP239" s="16"/>
      <c r="KHQ239" s="16"/>
      <c r="KHR239" s="16"/>
      <c r="KHS239" s="16"/>
      <c r="KHT239" s="16"/>
      <c r="KHU239" s="16"/>
      <c r="KHV239" s="16"/>
      <c r="KHW239" s="16"/>
      <c r="KHX239" s="16"/>
      <c r="KHY239" s="16"/>
      <c r="KHZ239" s="16"/>
      <c r="KIA239" s="16"/>
      <c r="KIB239" s="16"/>
      <c r="KIC239" s="16"/>
      <c r="KID239" s="16"/>
      <c r="KIE239" s="16"/>
      <c r="KIF239" s="16"/>
      <c r="KIG239" s="16"/>
      <c r="KIH239" s="16"/>
      <c r="KII239" s="16"/>
      <c r="KIJ239" s="16"/>
      <c r="KIK239" s="16"/>
      <c r="KIL239" s="16"/>
      <c r="KIM239" s="16"/>
      <c r="KIN239" s="16"/>
      <c r="KIO239" s="16"/>
      <c r="KIP239" s="16"/>
      <c r="KIQ239" s="16"/>
      <c r="KIR239" s="16"/>
      <c r="KIS239" s="16"/>
      <c r="KIT239" s="16"/>
      <c r="KIU239" s="16"/>
      <c r="KIV239" s="16"/>
      <c r="KIW239" s="16"/>
      <c r="KIX239" s="16"/>
      <c r="KIY239" s="16"/>
      <c r="KIZ239" s="16"/>
      <c r="KJA239" s="16"/>
      <c r="KJB239" s="16"/>
      <c r="KJC239" s="16"/>
      <c r="KJD239" s="16"/>
      <c r="KJE239" s="16"/>
      <c r="KJF239" s="16"/>
      <c r="KJG239" s="16"/>
      <c r="KJH239" s="16"/>
      <c r="KJI239" s="16"/>
      <c r="KJJ239" s="16"/>
      <c r="KJK239" s="16"/>
      <c r="KJL239" s="16"/>
      <c r="KJM239" s="16"/>
      <c r="KJN239" s="16"/>
      <c r="KJO239" s="16"/>
      <c r="KJP239" s="16"/>
      <c r="KJQ239" s="16"/>
      <c r="KJR239" s="16"/>
      <c r="KJS239" s="16"/>
      <c r="KJT239" s="16"/>
      <c r="KJU239" s="16"/>
      <c r="KJV239" s="16"/>
      <c r="KJW239" s="16"/>
      <c r="KJX239" s="16"/>
      <c r="KJY239" s="16"/>
      <c r="KJZ239" s="16"/>
      <c r="KKA239" s="16"/>
      <c r="KKB239" s="16"/>
      <c r="KKC239" s="16"/>
      <c r="KKD239" s="16"/>
      <c r="KKE239" s="16"/>
      <c r="KKF239" s="16"/>
      <c r="KKG239" s="16"/>
      <c r="KKH239" s="16"/>
      <c r="KKI239" s="16"/>
      <c r="KKJ239" s="16"/>
      <c r="KKK239" s="16"/>
      <c r="KKL239" s="16"/>
      <c r="KKM239" s="16"/>
      <c r="KKN239" s="16"/>
      <c r="KKO239" s="16"/>
      <c r="KKP239" s="16"/>
      <c r="KKQ239" s="16"/>
      <c r="KKR239" s="16"/>
      <c r="KKS239" s="16"/>
      <c r="KKT239" s="16"/>
      <c r="KKU239" s="16"/>
      <c r="KKV239" s="16"/>
      <c r="KKW239" s="16"/>
      <c r="KKX239" s="16"/>
      <c r="KKY239" s="16"/>
      <c r="KKZ239" s="16"/>
      <c r="KLA239" s="16"/>
      <c r="KLB239" s="16"/>
      <c r="KLC239" s="16"/>
      <c r="KLD239" s="16"/>
      <c r="KLE239" s="16"/>
      <c r="KLF239" s="16"/>
      <c r="KLG239" s="16"/>
      <c r="KLH239" s="16"/>
      <c r="KLI239" s="16"/>
      <c r="KLJ239" s="16"/>
      <c r="KLK239" s="16"/>
      <c r="KLL239" s="16"/>
      <c r="KLM239" s="16"/>
      <c r="KLN239" s="16"/>
      <c r="KLO239" s="16"/>
      <c r="KLP239" s="16"/>
      <c r="KLQ239" s="16"/>
      <c r="KLR239" s="16"/>
      <c r="KLS239" s="16"/>
      <c r="KLT239" s="16"/>
      <c r="KLU239" s="16"/>
      <c r="KLV239" s="16"/>
      <c r="KLW239" s="16"/>
      <c r="KLX239" s="16"/>
      <c r="KLY239" s="16"/>
      <c r="KLZ239" s="16"/>
      <c r="KMA239" s="16"/>
      <c r="KMB239" s="16"/>
      <c r="KMC239" s="16"/>
      <c r="KMD239" s="16"/>
      <c r="KME239" s="16"/>
      <c r="KMF239" s="16"/>
      <c r="KMG239" s="16"/>
      <c r="KMH239" s="16"/>
      <c r="KMI239" s="16"/>
      <c r="KMJ239" s="16"/>
      <c r="KMK239" s="16"/>
      <c r="KML239" s="16"/>
      <c r="KMM239" s="16"/>
      <c r="KMN239" s="16"/>
      <c r="KMO239" s="16"/>
      <c r="KMP239" s="16"/>
      <c r="KMQ239" s="16"/>
      <c r="KMR239" s="16"/>
      <c r="KMS239" s="16"/>
      <c r="KMT239" s="16"/>
      <c r="KMU239" s="16"/>
      <c r="KMV239" s="16"/>
      <c r="KMW239" s="16"/>
      <c r="KMX239" s="16"/>
      <c r="KMY239" s="16"/>
      <c r="KMZ239" s="16"/>
      <c r="KNA239" s="16"/>
      <c r="KNB239" s="16"/>
      <c r="KNC239" s="16"/>
      <c r="KND239" s="16"/>
      <c r="KNE239" s="16"/>
      <c r="KNF239" s="16"/>
      <c r="KNG239" s="16"/>
      <c r="KNH239" s="16"/>
      <c r="KNI239" s="16"/>
      <c r="KNJ239" s="16"/>
      <c r="KNK239" s="16"/>
      <c r="KNL239" s="16"/>
      <c r="KNM239" s="16"/>
      <c r="KNN239" s="16"/>
      <c r="KNO239" s="16"/>
      <c r="KNP239" s="16"/>
      <c r="KNQ239" s="16"/>
      <c r="KNR239" s="16"/>
      <c r="KNS239" s="16"/>
      <c r="KNT239" s="16"/>
      <c r="KNU239" s="16"/>
      <c r="KNV239" s="16"/>
      <c r="KNW239" s="16"/>
      <c r="KNX239" s="16"/>
      <c r="KNY239" s="16"/>
      <c r="KNZ239" s="16"/>
      <c r="KOA239" s="16"/>
      <c r="KOB239" s="16"/>
      <c r="KOC239" s="16"/>
      <c r="KOD239" s="16"/>
      <c r="KOE239" s="16"/>
      <c r="KOF239" s="16"/>
      <c r="KOG239" s="16"/>
      <c r="KOH239" s="16"/>
      <c r="KOI239" s="16"/>
      <c r="KOJ239" s="16"/>
      <c r="KOK239" s="16"/>
      <c r="KOL239" s="16"/>
      <c r="KOM239" s="16"/>
      <c r="KON239" s="16"/>
      <c r="KOO239" s="16"/>
      <c r="KOP239" s="16"/>
      <c r="KOQ239" s="16"/>
      <c r="KOR239" s="16"/>
      <c r="KOS239" s="16"/>
      <c r="KOT239" s="16"/>
      <c r="KOU239" s="16"/>
      <c r="KOV239" s="16"/>
      <c r="KOW239" s="16"/>
      <c r="KOX239" s="16"/>
      <c r="KOY239" s="16"/>
      <c r="KOZ239" s="16"/>
      <c r="KPA239" s="16"/>
      <c r="KPB239" s="16"/>
      <c r="KPC239" s="16"/>
      <c r="KPD239" s="16"/>
      <c r="KPE239" s="16"/>
      <c r="KPF239" s="16"/>
      <c r="KPG239" s="16"/>
      <c r="KPH239" s="16"/>
      <c r="KPI239" s="16"/>
      <c r="KPJ239" s="16"/>
      <c r="KPK239" s="16"/>
      <c r="KPL239" s="16"/>
      <c r="KPM239" s="16"/>
      <c r="KPN239" s="16"/>
      <c r="KPO239" s="16"/>
      <c r="KPP239" s="16"/>
      <c r="KPQ239" s="16"/>
      <c r="KPR239" s="16"/>
      <c r="KPS239" s="16"/>
      <c r="KPT239" s="16"/>
      <c r="KPU239" s="16"/>
      <c r="KPV239" s="16"/>
      <c r="KPW239" s="16"/>
      <c r="KPX239" s="16"/>
      <c r="KPY239" s="16"/>
      <c r="KPZ239" s="16"/>
      <c r="KQA239" s="16"/>
      <c r="KQB239" s="16"/>
      <c r="KQC239" s="16"/>
      <c r="KQD239" s="16"/>
      <c r="KQE239" s="16"/>
      <c r="KQF239" s="16"/>
      <c r="KQG239" s="16"/>
      <c r="KQH239" s="16"/>
      <c r="KQI239" s="16"/>
      <c r="KQJ239" s="16"/>
      <c r="KQK239" s="16"/>
      <c r="KQL239" s="16"/>
      <c r="KQM239" s="16"/>
      <c r="KQN239" s="16"/>
      <c r="KQO239" s="16"/>
      <c r="KQP239" s="16"/>
      <c r="KQQ239" s="16"/>
      <c r="KQR239" s="16"/>
      <c r="KQS239" s="16"/>
      <c r="KQT239" s="16"/>
      <c r="KQU239" s="16"/>
      <c r="KQV239" s="16"/>
      <c r="KQW239" s="16"/>
      <c r="KQX239" s="16"/>
      <c r="KQY239" s="16"/>
      <c r="KQZ239" s="16"/>
      <c r="KRA239" s="16"/>
      <c r="KRB239" s="16"/>
      <c r="KRC239" s="16"/>
      <c r="KRD239" s="16"/>
      <c r="KRE239" s="16"/>
      <c r="KRF239" s="16"/>
      <c r="KRG239" s="16"/>
      <c r="KRH239" s="16"/>
      <c r="KRI239" s="16"/>
      <c r="KRJ239" s="16"/>
      <c r="KRK239" s="16"/>
      <c r="KRL239" s="16"/>
      <c r="KRM239" s="16"/>
      <c r="KRN239" s="16"/>
      <c r="KRO239" s="16"/>
      <c r="KRP239" s="16"/>
      <c r="KRQ239" s="16"/>
      <c r="KRR239" s="16"/>
      <c r="KRS239" s="16"/>
      <c r="KRT239" s="16"/>
      <c r="KRU239" s="16"/>
      <c r="KRV239" s="16"/>
      <c r="KRW239" s="16"/>
      <c r="KRX239" s="16"/>
      <c r="KRY239" s="16"/>
      <c r="KRZ239" s="16"/>
      <c r="KSA239" s="16"/>
      <c r="KSB239" s="16"/>
      <c r="KSC239" s="16"/>
      <c r="KSD239" s="16"/>
      <c r="KSE239" s="16"/>
      <c r="KSF239" s="16"/>
      <c r="KSG239" s="16"/>
      <c r="KSH239" s="16"/>
      <c r="KSI239" s="16"/>
      <c r="KSJ239" s="16"/>
      <c r="KSK239" s="16"/>
      <c r="KSL239" s="16"/>
      <c r="KSM239" s="16"/>
      <c r="KSN239" s="16"/>
      <c r="KSO239" s="16"/>
      <c r="KSP239" s="16"/>
      <c r="KSQ239" s="16"/>
      <c r="KSR239" s="16"/>
      <c r="KSS239" s="16"/>
      <c r="KST239" s="16"/>
      <c r="KSU239" s="16"/>
      <c r="KSV239" s="16"/>
      <c r="KSW239" s="16"/>
      <c r="KSX239" s="16"/>
      <c r="KSY239" s="16"/>
      <c r="KSZ239" s="16"/>
      <c r="KTA239" s="16"/>
      <c r="KTB239" s="16"/>
      <c r="KTC239" s="16"/>
      <c r="KTD239" s="16"/>
      <c r="KTE239" s="16"/>
      <c r="KTF239" s="16"/>
      <c r="KTG239" s="16"/>
      <c r="KTH239" s="16"/>
      <c r="KTI239" s="16"/>
      <c r="KTJ239" s="16"/>
      <c r="KTK239" s="16"/>
      <c r="KTL239" s="16"/>
      <c r="KTM239" s="16"/>
      <c r="KTN239" s="16"/>
      <c r="KTO239" s="16"/>
      <c r="KTP239" s="16"/>
      <c r="KTQ239" s="16"/>
      <c r="KTR239" s="16"/>
      <c r="KTS239" s="16"/>
      <c r="KTT239" s="16"/>
      <c r="KTU239" s="16"/>
      <c r="KTV239" s="16"/>
      <c r="KTW239" s="16"/>
      <c r="KTX239" s="16"/>
      <c r="KTY239" s="16"/>
      <c r="KTZ239" s="16"/>
      <c r="KUA239" s="16"/>
      <c r="KUB239" s="16"/>
      <c r="KUC239" s="16"/>
      <c r="KUD239" s="16"/>
      <c r="KUE239" s="16"/>
      <c r="KUF239" s="16"/>
      <c r="KUG239" s="16"/>
      <c r="KUH239" s="16"/>
      <c r="KUI239" s="16"/>
      <c r="KUJ239" s="16"/>
      <c r="KUK239" s="16"/>
      <c r="KUL239" s="16"/>
      <c r="KUM239" s="16"/>
      <c r="KUN239" s="16"/>
      <c r="KUO239" s="16"/>
      <c r="KUP239" s="16"/>
      <c r="KUQ239" s="16"/>
      <c r="KUR239" s="16"/>
      <c r="KUS239" s="16"/>
      <c r="KUT239" s="16"/>
      <c r="KUU239" s="16"/>
      <c r="KUV239" s="16"/>
      <c r="KUW239" s="16"/>
      <c r="KUX239" s="16"/>
      <c r="KUY239" s="16"/>
      <c r="KUZ239" s="16"/>
      <c r="KVA239" s="16"/>
      <c r="KVB239" s="16"/>
      <c r="KVC239" s="16"/>
      <c r="KVD239" s="16"/>
      <c r="KVE239" s="16"/>
      <c r="KVF239" s="16"/>
      <c r="KVG239" s="16"/>
      <c r="KVH239" s="16"/>
      <c r="KVI239" s="16"/>
      <c r="KVJ239" s="16"/>
      <c r="KVK239" s="16"/>
      <c r="KVL239" s="16"/>
      <c r="KVM239" s="16"/>
      <c r="KVN239" s="16"/>
      <c r="KVO239" s="16"/>
      <c r="KVP239" s="16"/>
      <c r="KVQ239" s="16"/>
      <c r="KVR239" s="16"/>
      <c r="KVS239" s="16"/>
      <c r="KVT239" s="16"/>
      <c r="KVU239" s="16"/>
      <c r="KVV239" s="16"/>
      <c r="KVW239" s="16"/>
      <c r="KVX239" s="16"/>
      <c r="KVY239" s="16"/>
      <c r="KVZ239" s="16"/>
      <c r="KWA239" s="16"/>
      <c r="KWB239" s="16"/>
      <c r="KWC239" s="16"/>
      <c r="KWD239" s="16"/>
      <c r="KWE239" s="16"/>
      <c r="KWF239" s="16"/>
      <c r="KWG239" s="16"/>
      <c r="KWH239" s="16"/>
      <c r="KWI239" s="16"/>
      <c r="KWJ239" s="16"/>
      <c r="KWK239" s="16"/>
      <c r="KWL239" s="16"/>
      <c r="KWM239" s="16"/>
      <c r="KWN239" s="16"/>
      <c r="KWO239" s="16"/>
      <c r="KWP239" s="16"/>
      <c r="KWQ239" s="16"/>
      <c r="KWR239" s="16"/>
      <c r="KWS239" s="16"/>
      <c r="KWT239" s="16"/>
      <c r="KWU239" s="16"/>
      <c r="KWV239" s="16"/>
      <c r="KWW239" s="16"/>
      <c r="KWX239" s="16"/>
      <c r="KWY239" s="16"/>
      <c r="KWZ239" s="16"/>
      <c r="KXA239" s="16"/>
      <c r="KXB239" s="16"/>
      <c r="KXC239" s="16"/>
      <c r="KXD239" s="16"/>
      <c r="KXE239" s="16"/>
      <c r="KXF239" s="16"/>
      <c r="KXG239" s="16"/>
      <c r="KXH239" s="16"/>
      <c r="KXI239" s="16"/>
      <c r="KXJ239" s="16"/>
      <c r="KXK239" s="16"/>
      <c r="KXL239" s="16"/>
      <c r="KXM239" s="16"/>
      <c r="KXN239" s="16"/>
      <c r="KXO239" s="16"/>
      <c r="KXP239" s="16"/>
      <c r="KXQ239" s="16"/>
      <c r="KXR239" s="16"/>
      <c r="KXS239" s="16"/>
      <c r="KXT239" s="16"/>
      <c r="KXU239" s="16"/>
      <c r="KXV239" s="16"/>
      <c r="KXW239" s="16"/>
      <c r="KXX239" s="16"/>
      <c r="KXY239" s="16"/>
      <c r="KXZ239" s="16"/>
      <c r="KYA239" s="16"/>
      <c r="KYB239" s="16"/>
      <c r="KYC239" s="16"/>
      <c r="KYD239" s="16"/>
      <c r="KYE239" s="16"/>
      <c r="KYF239" s="16"/>
      <c r="KYG239" s="16"/>
      <c r="KYH239" s="16"/>
      <c r="KYI239" s="16"/>
      <c r="KYJ239" s="16"/>
      <c r="KYK239" s="16"/>
      <c r="KYL239" s="16"/>
      <c r="KYM239" s="16"/>
      <c r="KYN239" s="16"/>
      <c r="KYO239" s="16"/>
      <c r="KYP239" s="16"/>
      <c r="KYQ239" s="16"/>
      <c r="KYR239" s="16"/>
      <c r="KYS239" s="16"/>
      <c r="KYT239" s="16"/>
      <c r="KYU239" s="16"/>
      <c r="KYV239" s="16"/>
      <c r="KYW239" s="16"/>
      <c r="KYX239" s="16"/>
      <c r="KYY239" s="16"/>
      <c r="KYZ239" s="16"/>
      <c r="KZA239" s="16"/>
      <c r="KZB239" s="16"/>
      <c r="KZC239" s="16"/>
      <c r="KZD239" s="16"/>
      <c r="KZE239" s="16"/>
      <c r="KZF239" s="16"/>
      <c r="KZG239" s="16"/>
      <c r="KZH239" s="16"/>
      <c r="KZI239" s="16"/>
      <c r="KZJ239" s="16"/>
      <c r="KZK239" s="16"/>
      <c r="KZL239" s="16"/>
      <c r="KZM239" s="16"/>
      <c r="KZN239" s="16"/>
      <c r="KZO239" s="16"/>
      <c r="KZP239" s="16"/>
      <c r="KZQ239" s="16"/>
      <c r="KZR239" s="16"/>
      <c r="KZS239" s="16"/>
      <c r="KZT239" s="16"/>
      <c r="KZU239" s="16"/>
      <c r="KZV239" s="16"/>
      <c r="KZW239" s="16"/>
      <c r="KZX239" s="16"/>
      <c r="KZY239" s="16"/>
      <c r="KZZ239" s="16"/>
      <c r="LAA239" s="16"/>
      <c r="LAB239" s="16"/>
      <c r="LAC239" s="16"/>
      <c r="LAD239" s="16"/>
      <c r="LAE239" s="16"/>
      <c r="LAF239" s="16"/>
      <c r="LAG239" s="16"/>
      <c r="LAH239" s="16"/>
      <c r="LAI239" s="16"/>
      <c r="LAJ239" s="16"/>
      <c r="LAK239" s="16"/>
      <c r="LAL239" s="16"/>
      <c r="LAM239" s="16"/>
      <c r="LAN239" s="16"/>
      <c r="LAO239" s="16"/>
      <c r="LAP239" s="16"/>
      <c r="LAQ239" s="16"/>
      <c r="LAR239" s="16"/>
      <c r="LAS239" s="16"/>
      <c r="LAT239" s="16"/>
      <c r="LAU239" s="16"/>
      <c r="LAV239" s="16"/>
      <c r="LAW239" s="16"/>
      <c r="LAX239" s="16"/>
      <c r="LAY239" s="16"/>
      <c r="LAZ239" s="16"/>
      <c r="LBA239" s="16"/>
      <c r="LBB239" s="16"/>
      <c r="LBC239" s="16"/>
      <c r="LBD239" s="16"/>
      <c r="LBE239" s="16"/>
      <c r="LBF239" s="16"/>
      <c r="LBG239" s="16"/>
      <c r="LBH239" s="16"/>
      <c r="LBI239" s="16"/>
      <c r="LBJ239" s="16"/>
      <c r="LBK239" s="16"/>
      <c r="LBL239" s="16"/>
      <c r="LBM239" s="16"/>
      <c r="LBN239" s="16"/>
      <c r="LBO239" s="16"/>
      <c r="LBP239" s="16"/>
      <c r="LBQ239" s="16"/>
      <c r="LBR239" s="16"/>
      <c r="LBS239" s="16"/>
      <c r="LBT239" s="16"/>
      <c r="LBU239" s="16"/>
      <c r="LBV239" s="16"/>
      <c r="LBW239" s="16"/>
      <c r="LBX239" s="16"/>
      <c r="LBY239" s="16"/>
      <c r="LBZ239" s="16"/>
      <c r="LCA239" s="16"/>
      <c r="LCB239" s="16"/>
      <c r="LCC239" s="16"/>
      <c r="LCD239" s="16"/>
      <c r="LCE239" s="16"/>
      <c r="LCF239" s="16"/>
      <c r="LCG239" s="16"/>
      <c r="LCH239" s="16"/>
      <c r="LCI239" s="16"/>
      <c r="LCJ239" s="16"/>
      <c r="LCK239" s="16"/>
      <c r="LCL239" s="16"/>
      <c r="LCM239" s="16"/>
      <c r="LCN239" s="16"/>
      <c r="LCO239" s="16"/>
      <c r="LCP239" s="16"/>
      <c r="LCQ239" s="16"/>
      <c r="LCR239" s="16"/>
      <c r="LCS239" s="16"/>
      <c r="LCT239" s="16"/>
      <c r="LCU239" s="16"/>
      <c r="LCV239" s="16"/>
      <c r="LCW239" s="16"/>
      <c r="LCX239" s="16"/>
      <c r="LCY239" s="16"/>
      <c r="LCZ239" s="16"/>
      <c r="LDA239" s="16"/>
      <c r="LDB239" s="16"/>
      <c r="LDC239" s="16"/>
      <c r="LDD239" s="16"/>
      <c r="LDE239" s="16"/>
      <c r="LDF239" s="16"/>
      <c r="LDG239" s="16"/>
      <c r="LDH239" s="16"/>
      <c r="LDI239" s="16"/>
      <c r="LDJ239" s="16"/>
      <c r="LDK239" s="16"/>
      <c r="LDL239" s="16"/>
      <c r="LDM239" s="16"/>
      <c r="LDN239" s="16"/>
      <c r="LDO239" s="16"/>
      <c r="LDP239" s="16"/>
      <c r="LDQ239" s="16"/>
      <c r="LDR239" s="16"/>
      <c r="LDS239" s="16"/>
      <c r="LDT239" s="16"/>
      <c r="LDU239" s="16"/>
      <c r="LDV239" s="16"/>
      <c r="LDW239" s="16"/>
      <c r="LDX239" s="16"/>
      <c r="LDY239" s="16"/>
      <c r="LDZ239" s="16"/>
      <c r="LEA239" s="16"/>
      <c r="LEB239" s="16"/>
      <c r="LEC239" s="16"/>
      <c r="LED239" s="16"/>
      <c r="LEE239" s="16"/>
      <c r="LEF239" s="16"/>
      <c r="LEG239" s="16"/>
      <c r="LEH239" s="16"/>
      <c r="LEI239" s="16"/>
      <c r="LEJ239" s="16"/>
      <c r="LEK239" s="16"/>
      <c r="LEL239" s="16"/>
      <c r="LEM239" s="16"/>
      <c r="LEN239" s="16"/>
      <c r="LEO239" s="16"/>
      <c r="LEP239" s="16"/>
      <c r="LEQ239" s="16"/>
      <c r="LER239" s="16"/>
      <c r="LES239" s="16"/>
      <c r="LET239" s="16"/>
      <c r="LEU239" s="16"/>
      <c r="LEV239" s="16"/>
      <c r="LEW239" s="16"/>
      <c r="LEX239" s="16"/>
      <c r="LEY239" s="16"/>
      <c r="LEZ239" s="16"/>
      <c r="LFA239" s="16"/>
      <c r="LFB239" s="16"/>
      <c r="LFC239" s="16"/>
      <c r="LFD239" s="16"/>
      <c r="LFE239" s="16"/>
      <c r="LFF239" s="16"/>
      <c r="LFG239" s="16"/>
      <c r="LFH239" s="16"/>
      <c r="LFI239" s="16"/>
      <c r="LFJ239" s="16"/>
      <c r="LFK239" s="16"/>
      <c r="LFL239" s="16"/>
      <c r="LFM239" s="16"/>
      <c r="LFN239" s="16"/>
      <c r="LFO239" s="16"/>
      <c r="LFP239" s="16"/>
      <c r="LFQ239" s="16"/>
      <c r="LFR239" s="16"/>
      <c r="LFS239" s="16"/>
      <c r="LFT239" s="16"/>
      <c r="LFU239" s="16"/>
      <c r="LFV239" s="16"/>
      <c r="LFW239" s="16"/>
      <c r="LFX239" s="16"/>
      <c r="LFY239" s="16"/>
      <c r="LFZ239" s="16"/>
      <c r="LGA239" s="16"/>
      <c r="LGB239" s="16"/>
      <c r="LGC239" s="16"/>
      <c r="LGD239" s="16"/>
      <c r="LGE239" s="16"/>
      <c r="LGF239" s="16"/>
      <c r="LGG239" s="16"/>
      <c r="LGH239" s="16"/>
      <c r="LGI239" s="16"/>
      <c r="LGJ239" s="16"/>
      <c r="LGK239" s="16"/>
      <c r="LGL239" s="16"/>
      <c r="LGM239" s="16"/>
      <c r="LGN239" s="16"/>
      <c r="LGO239" s="16"/>
      <c r="LGP239" s="16"/>
      <c r="LGQ239" s="16"/>
      <c r="LGR239" s="16"/>
      <c r="LGS239" s="16"/>
      <c r="LGT239" s="16"/>
      <c r="LGU239" s="16"/>
      <c r="LGV239" s="16"/>
      <c r="LGW239" s="16"/>
      <c r="LGX239" s="16"/>
      <c r="LGY239" s="16"/>
      <c r="LGZ239" s="16"/>
      <c r="LHA239" s="16"/>
      <c r="LHB239" s="16"/>
      <c r="LHC239" s="16"/>
      <c r="LHD239" s="16"/>
      <c r="LHE239" s="16"/>
      <c r="LHF239" s="16"/>
      <c r="LHG239" s="16"/>
      <c r="LHH239" s="16"/>
      <c r="LHI239" s="16"/>
      <c r="LHJ239" s="16"/>
      <c r="LHK239" s="16"/>
      <c r="LHL239" s="16"/>
      <c r="LHM239" s="16"/>
      <c r="LHN239" s="16"/>
      <c r="LHO239" s="16"/>
      <c r="LHP239" s="16"/>
      <c r="LHQ239" s="16"/>
      <c r="LHR239" s="16"/>
      <c r="LHS239" s="16"/>
      <c r="LHT239" s="16"/>
      <c r="LHU239" s="16"/>
      <c r="LHV239" s="16"/>
      <c r="LHW239" s="16"/>
      <c r="LHX239" s="16"/>
      <c r="LHY239" s="16"/>
      <c r="LHZ239" s="16"/>
      <c r="LIA239" s="16"/>
      <c r="LIB239" s="16"/>
      <c r="LIC239" s="16"/>
      <c r="LID239" s="16"/>
      <c r="LIE239" s="16"/>
      <c r="LIF239" s="16"/>
      <c r="LIG239" s="16"/>
      <c r="LIH239" s="16"/>
      <c r="LII239" s="16"/>
      <c r="LIJ239" s="16"/>
      <c r="LIK239" s="16"/>
      <c r="LIL239" s="16"/>
      <c r="LIM239" s="16"/>
      <c r="LIN239" s="16"/>
      <c r="LIO239" s="16"/>
      <c r="LIP239" s="16"/>
      <c r="LIQ239" s="16"/>
      <c r="LIR239" s="16"/>
      <c r="LIS239" s="16"/>
      <c r="LIT239" s="16"/>
      <c r="LIU239" s="16"/>
      <c r="LIV239" s="16"/>
      <c r="LIW239" s="16"/>
      <c r="LIX239" s="16"/>
      <c r="LIY239" s="16"/>
      <c r="LIZ239" s="16"/>
      <c r="LJA239" s="16"/>
      <c r="LJB239" s="16"/>
      <c r="LJC239" s="16"/>
      <c r="LJD239" s="16"/>
      <c r="LJE239" s="16"/>
      <c r="LJF239" s="16"/>
      <c r="LJG239" s="16"/>
      <c r="LJH239" s="16"/>
      <c r="LJI239" s="16"/>
      <c r="LJJ239" s="16"/>
      <c r="LJK239" s="16"/>
      <c r="LJL239" s="16"/>
      <c r="LJM239" s="16"/>
      <c r="LJN239" s="16"/>
      <c r="LJO239" s="16"/>
      <c r="LJP239" s="16"/>
      <c r="LJQ239" s="16"/>
      <c r="LJR239" s="16"/>
      <c r="LJS239" s="16"/>
      <c r="LJT239" s="16"/>
      <c r="LJU239" s="16"/>
      <c r="LJV239" s="16"/>
      <c r="LJW239" s="16"/>
      <c r="LJX239" s="16"/>
      <c r="LJY239" s="16"/>
      <c r="LJZ239" s="16"/>
      <c r="LKA239" s="16"/>
      <c r="LKB239" s="16"/>
      <c r="LKC239" s="16"/>
      <c r="LKD239" s="16"/>
      <c r="LKE239" s="16"/>
      <c r="LKF239" s="16"/>
      <c r="LKG239" s="16"/>
      <c r="LKH239" s="16"/>
      <c r="LKI239" s="16"/>
      <c r="LKJ239" s="16"/>
      <c r="LKK239" s="16"/>
      <c r="LKL239" s="16"/>
      <c r="LKM239" s="16"/>
      <c r="LKN239" s="16"/>
      <c r="LKO239" s="16"/>
      <c r="LKP239" s="16"/>
      <c r="LKQ239" s="16"/>
      <c r="LKR239" s="16"/>
      <c r="LKS239" s="16"/>
      <c r="LKT239" s="16"/>
      <c r="LKU239" s="16"/>
      <c r="LKV239" s="16"/>
      <c r="LKW239" s="16"/>
      <c r="LKX239" s="16"/>
      <c r="LKY239" s="16"/>
      <c r="LKZ239" s="16"/>
      <c r="LLA239" s="16"/>
      <c r="LLB239" s="16"/>
      <c r="LLC239" s="16"/>
      <c r="LLD239" s="16"/>
      <c r="LLE239" s="16"/>
      <c r="LLF239" s="16"/>
      <c r="LLG239" s="16"/>
      <c r="LLH239" s="16"/>
      <c r="LLI239" s="16"/>
      <c r="LLJ239" s="16"/>
      <c r="LLK239" s="16"/>
      <c r="LLL239" s="16"/>
      <c r="LLM239" s="16"/>
      <c r="LLN239" s="16"/>
      <c r="LLO239" s="16"/>
      <c r="LLP239" s="16"/>
      <c r="LLQ239" s="16"/>
      <c r="LLR239" s="16"/>
      <c r="LLS239" s="16"/>
      <c r="LLT239" s="16"/>
      <c r="LLU239" s="16"/>
      <c r="LLV239" s="16"/>
      <c r="LLW239" s="16"/>
      <c r="LLX239" s="16"/>
      <c r="LLY239" s="16"/>
      <c r="LLZ239" s="16"/>
      <c r="LMA239" s="16"/>
      <c r="LMB239" s="16"/>
      <c r="LMC239" s="16"/>
      <c r="LMD239" s="16"/>
      <c r="LME239" s="16"/>
      <c r="LMF239" s="16"/>
      <c r="LMG239" s="16"/>
      <c r="LMH239" s="16"/>
      <c r="LMI239" s="16"/>
      <c r="LMJ239" s="16"/>
      <c r="LMK239" s="16"/>
      <c r="LML239" s="16"/>
      <c r="LMM239" s="16"/>
      <c r="LMN239" s="16"/>
      <c r="LMO239" s="16"/>
      <c r="LMP239" s="16"/>
      <c r="LMQ239" s="16"/>
      <c r="LMR239" s="16"/>
      <c r="LMS239" s="16"/>
      <c r="LMT239" s="16"/>
      <c r="LMU239" s="16"/>
      <c r="LMV239" s="16"/>
      <c r="LMW239" s="16"/>
      <c r="LMX239" s="16"/>
      <c r="LMY239" s="16"/>
      <c r="LMZ239" s="16"/>
      <c r="LNA239" s="16"/>
      <c r="LNB239" s="16"/>
      <c r="LNC239" s="16"/>
      <c r="LND239" s="16"/>
      <c r="LNE239" s="16"/>
      <c r="LNF239" s="16"/>
      <c r="LNG239" s="16"/>
      <c r="LNH239" s="16"/>
      <c r="LNI239" s="16"/>
      <c r="LNJ239" s="16"/>
      <c r="LNK239" s="16"/>
      <c r="LNL239" s="16"/>
      <c r="LNM239" s="16"/>
      <c r="LNN239" s="16"/>
      <c r="LNO239" s="16"/>
      <c r="LNP239" s="16"/>
      <c r="LNQ239" s="16"/>
      <c r="LNR239" s="16"/>
      <c r="LNS239" s="16"/>
      <c r="LNT239" s="16"/>
      <c r="LNU239" s="16"/>
      <c r="LNV239" s="16"/>
      <c r="LNW239" s="16"/>
      <c r="LNX239" s="16"/>
      <c r="LNY239" s="16"/>
      <c r="LNZ239" s="16"/>
      <c r="LOA239" s="16"/>
      <c r="LOB239" s="16"/>
      <c r="LOC239" s="16"/>
      <c r="LOD239" s="16"/>
      <c r="LOE239" s="16"/>
      <c r="LOF239" s="16"/>
      <c r="LOG239" s="16"/>
      <c r="LOH239" s="16"/>
      <c r="LOI239" s="16"/>
      <c r="LOJ239" s="16"/>
      <c r="LOK239" s="16"/>
      <c r="LOL239" s="16"/>
      <c r="LOM239" s="16"/>
      <c r="LON239" s="16"/>
      <c r="LOO239" s="16"/>
      <c r="LOP239" s="16"/>
      <c r="LOQ239" s="16"/>
      <c r="LOR239" s="16"/>
      <c r="LOS239" s="16"/>
      <c r="LOT239" s="16"/>
      <c r="LOU239" s="16"/>
      <c r="LOV239" s="16"/>
      <c r="LOW239" s="16"/>
      <c r="LOX239" s="16"/>
      <c r="LOY239" s="16"/>
      <c r="LOZ239" s="16"/>
      <c r="LPA239" s="16"/>
      <c r="LPB239" s="16"/>
      <c r="LPC239" s="16"/>
      <c r="LPD239" s="16"/>
      <c r="LPE239" s="16"/>
      <c r="LPF239" s="16"/>
      <c r="LPG239" s="16"/>
      <c r="LPH239" s="16"/>
      <c r="LPI239" s="16"/>
      <c r="LPJ239" s="16"/>
      <c r="LPK239" s="16"/>
      <c r="LPL239" s="16"/>
      <c r="LPM239" s="16"/>
      <c r="LPN239" s="16"/>
      <c r="LPO239" s="16"/>
      <c r="LPP239" s="16"/>
      <c r="LPQ239" s="16"/>
      <c r="LPR239" s="16"/>
      <c r="LPS239" s="16"/>
      <c r="LPT239" s="16"/>
      <c r="LPU239" s="16"/>
      <c r="LPV239" s="16"/>
      <c r="LPW239" s="16"/>
      <c r="LPX239" s="16"/>
      <c r="LPY239" s="16"/>
      <c r="LPZ239" s="16"/>
      <c r="LQA239" s="16"/>
      <c r="LQB239" s="16"/>
      <c r="LQC239" s="16"/>
      <c r="LQD239" s="16"/>
      <c r="LQE239" s="16"/>
      <c r="LQF239" s="16"/>
      <c r="LQG239" s="16"/>
      <c r="LQH239" s="16"/>
      <c r="LQI239" s="16"/>
      <c r="LQJ239" s="16"/>
      <c r="LQK239" s="16"/>
      <c r="LQL239" s="16"/>
      <c r="LQM239" s="16"/>
      <c r="LQN239" s="16"/>
      <c r="LQO239" s="16"/>
      <c r="LQP239" s="16"/>
      <c r="LQQ239" s="16"/>
      <c r="LQR239" s="16"/>
      <c r="LQS239" s="16"/>
      <c r="LQT239" s="16"/>
      <c r="LQU239" s="16"/>
      <c r="LQV239" s="16"/>
      <c r="LQW239" s="16"/>
      <c r="LQX239" s="16"/>
      <c r="LQY239" s="16"/>
      <c r="LQZ239" s="16"/>
      <c r="LRA239" s="16"/>
      <c r="LRB239" s="16"/>
      <c r="LRC239" s="16"/>
      <c r="LRD239" s="16"/>
      <c r="LRE239" s="16"/>
      <c r="LRF239" s="16"/>
      <c r="LRG239" s="16"/>
      <c r="LRH239" s="16"/>
      <c r="LRI239" s="16"/>
      <c r="LRJ239" s="16"/>
      <c r="LRK239" s="16"/>
      <c r="LRL239" s="16"/>
      <c r="LRM239" s="16"/>
      <c r="LRN239" s="16"/>
      <c r="LRO239" s="16"/>
      <c r="LRP239" s="16"/>
      <c r="LRQ239" s="16"/>
      <c r="LRR239" s="16"/>
      <c r="LRS239" s="16"/>
      <c r="LRT239" s="16"/>
      <c r="LRU239" s="16"/>
      <c r="LRV239" s="16"/>
      <c r="LRW239" s="16"/>
      <c r="LRX239" s="16"/>
      <c r="LRY239" s="16"/>
      <c r="LRZ239" s="16"/>
      <c r="LSA239" s="16"/>
      <c r="LSB239" s="16"/>
      <c r="LSC239" s="16"/>
      <c r="LSD239" s="16"/>
      <c r="LSE239" s="16"/>
      <c r="LSF239" s="16"/>
      <c r="LSG239" s="16"/>
      <c r="LSH239" s="16"/>
      <c r="LSI239" s="16"/>
      <c r="LSJ239" s="16"/>
      <c r="LSK239" s="16"/>
      <c r="LSL239" s="16"/>
      <c r="LSM239" s="16"/>
      <c r="LSN239" s="16"/>
      <c r="LSO239" s="16"/>
      <c r="LSP239" s="16"/>
      <c r="LSQ239" s="16"/>
      <c r="LSR239" s="16"/>
      <c r="LSS239" s="16"/>
      <c r="LST239" s="16"/>
      <c r="LSU239" s="16"/>
      <c r="LSV239" s="16"/>
      <c r="LSW239" s="16"/>
      <c r="LSX239" s="16"/>
      <c r="LSY239" s="16"/>
      <c r="LSZ239" s="16"/>
      <c r="LTA239" s="16"/>
      <c r="LTB239" s="16"/>
      <c r="LTC239" s="16"/>
      <c r="LTD239" s="16"/>
      <c r="LTE239" s="16"/>
      <c r="LTF239" s="16"/>
      <c r="LTG239" s="16"/>
      <c r="LTH239" s="16"/>
      <c r="LTI239" s="16"/>
      <c r="LTJ239" s="16"/>
      <c r="LTK239" s="16"/>
      <c r="LTL239" s="16"/>
      <c r="LTM239" s="16"/>
      <c r="LTN239" s="16"/>
      <c r="LTO239" s="16"/>
      <c r="LTP239" s="16"/>
      <c r="LTQ239" s="16"/>
      <c r="LTR239" s="16"/>
      <c r="LTS239" s="16"/>
      <c r="LTT239" s="16"/>
      <c r="LTU239" s="16"/>
      <c r="LTV239" s="16"/>
      <c r="LTW239" s="16"/>
      <c r="LTX239" s="16"/>
      <c r="LTY239" s="16"/>
      <c r="LTZ239" s="16"/>
      <c r="LUA239" s="16"/>
      <c r="LUB239" s="16"/>
      <c r="LUC239" s="16"/>
      <c r="LUD239" s="16"/>
      <c r="LUE239" s="16"/>
      <c r="LUF239" s="16"/>
      <c r="LUG239" s="16"/>
      <c r="LUH239" s="16"/>
      <c r="LUI239" s="16"/>
      <c r="LUJ239" s="16"/>
      <c r="LUK239" s="16"/>
      <c r="LUL239" s="16"/>
      <c r="LUM239" s="16"/>
      <c r="LUN239" s="16"/>
      <c r="LUO239" s="16"/>
      <c r="LUP239" s="16"/>
      <c r="LUQ239" s="16"/>
      <c r="LUR239" s="16"/>
      <c r="LUS239" s="16"/>
      <c r="LUT239" s="16"/>
      <c r="LUU239" s="16"/>
      <c r="LUV239" s="16"/>
      <c r="LUW239" s="16"/>
      <c r="LUX239" s="16"/>
      <c r="LUY239" s="16"/>
      <c r="LUZ239" s="16"/>
      <c r="LVA239" s="16"/>
      <c r="LVB239" s="16"/>
      <c r="LVC239" s="16"/>
      <c r="LVD239" s="16"/>
      <c r="LVE239" s="16"/>
      <c r="LVF239" s="16"/>
      <c r="LVG239" s="16"/>
      <c r="LVH239" s="16"/>
      <c r="LVI239" s="16"/>
      <c r="LVJ239" s="16"/>
      <c r="LVK239" s="16"/>
      <c r="LVL239" s="16"/>
      <c r="LVM239" s="16"/>
      <c r="LVN239" s="16"/>
      <c r="LVO239" s="16"/>
      <c r="LVP239" s="16"/>
      <c r="LVQ239" s="16"/>
      <c r="LVR239" s="16"/>
      <c r="LVS239" s="16"/>
      <c r="LVT239" s="16"/>
      <c r="LVU239" s="16"/>
      <c r="LVV239" s="16"/>
      <c r="LVW239" s="16"/>
      <c r="LVX239" s="16"/>
      <c r="LVY239" s="16"/>
      <c r="LVZ239" s="16"/>
      <c r="LWA239" s="16"/>
      <c r="LWB239" s="16"/>
      <c r="LWC239" s="16"/>
      <c r="LWD239" s="16"/>
      <c r="LWE239" s="16"/>
      <c r="LWF239" s="16"/>
      <c r="LWG239" s="16"/>
      <c r="LWH239" s="16"/>
      <c r="LWI239" s="16"/>
      <c r="LWJ239" s="16"/>
      <c r="LWK239" s="16"/>
      <c r="LWL239" s="16"/>
      <c r="LWM239" s="16"/>
      <c r="LWN239" s="16"/>
      <c r="LWO239" s="16"/>
      <c r="LWP239" s="16"/>
      <c r="LWQ239" s="16"/>
      <c r="LWR239" s="16"/>
      <c r="LWS239" s="16"/>
      <c r="LWT239" s="16"/>
      <c r="LWU239" s="16"/>
      <c r="LWV239" s="16"/>
      <c r="LWW239" s="16"/>
      <c r="LWX239" s="16"/>
      <c r="LWY239" s="16"/>
      <c r="LWZ239" s="16"/>
      <c r="LXA239" s="16"/>
      <c r="LXB239" s="16"/>
      <c r="LXC239" s="16"/>
      <c r="LXD239" s="16"/>
      <c r="LXE239" s="16"/>
      <c r="LXF239" s="16"/>
      <c r="LXG239" s="16"/>
      <c r="LXH239" s="16"/>
      <c r="LXI239" s="16"/>
      <c r="LXJ239" s="16"/>
      <c r="LXK239" s="16"/>
      <c r="LXL239" s="16"/>
      <c r="LXM239" s="16"/>
      <c r="LXN239" s="16"/>
      <c r="LXO239" s="16"/>
      <c r="LXP239" s="16"/>
      <c r="LXQ239" s="16"/>
      <c r="LXR239" s="16"/>
      <c r="LXS239" s="16"/>
      <c r="LXT239" s="16"/>
      <c r="LXU239" s="16"/>
      <c r="LXV239" s="16"/>
      <c r="LXW239" s="16"/>
      <c r="LXX239" s="16"/>
      <c r="LXY239" s="16"/>
      <c r="LXZ239" s="16"/>
      <c r="LYA239" s="16"/>
      <c r="LYB239" s="16"/>
      <c r="LYC239" s="16"/>
      <c r="LYD239" s="16"/>
      <c r="LYE239" s="16"/>
      <c r="LYF239" s="16"/>
      <c r="LYG239" s="16"/>
      <c r="LYH239" s="16"/>
      <c r="LYI239" s="16"/>
      <c r="LYJ239" s="16"/>
      <c r="LYK239" s="16"/>
      <c r="LYL239" s="16"/>
      <c r="LYM239" s="16"/>
      <c r="LYN239" s="16"/>
      <c r="LYO239" s="16"/>
      <c r="LYP239" s="16"/>
      <c r="LYQ239" s="16"/>
      <c r="LYR239" s="16"/>
      <c r="LYS239" s="16"/>
      <c r="LYT239" s="16"/>
      <c r="LYU239" s="16"/>
      <c r="LYV239" s="16"/>
      <c r="LYW239" s="16"/>
      <c r="LYX239" s="16"/>
      <c r="LYY239" s="16"/>
      <c r="LYZ239" s="16"/>
      <c r="LZA239" s="16"/>
      <c r="LZB239" s="16"/>
      <c r="LZC239" s="16"/>
      <c r="LZD239" s="16"/>
      <c r="LZE239" s="16"/>
      <c r="LZF239" s="16"/>
      <c r="LZG239" s="16"/>
      <c r="LZH239" s="16"/>
      <c r="LZI239" s="16"/>
      <c r="LZJ239" s="16"/>
      <c r="LZK239" s="16"/>
      <c r="LZL239" s="16"/>
      <c r="LZM239" s="16"/>
      <c r="LZN239" s="16"/>
      <c r="LZO239" s="16"/>
      <c r="LZP239" s="16"/>
      <c r="LZQ239" s="16"/>
      <c r="LZR239" s="16"/>
      <c r="LZS239" s="16"/>
      <c r="LZT239" s="16"/>
      <c r="LZU239" s="16"/>
      <c r="LZV239" s="16"/>
      <c r="LZW239" s="16"/>
      <c r="LZX239" s="16"/>
      <c r="LZY239" s="16"/>
      <c r="LZZ239" s="16"/>
      <c r="MAA239" s="16"/>
      <c r="MAB239" s="16"/>
      <c r="MAC239" s="16"/>
      <c r="MAD239" s="16"/>
      <c r="MAE239" s="16"/>
      <c r="MAF239" s="16"/>
      <c r="MAG239" s="16"/>
      <c r="MAH239" s="16"/>
      <c r="MAI239" s="16"/>
      <c r="MAJ239" s="16"/>
      <c r="MAK239" s="16"/>
      <c r="MAL239" s="16"/>
      <c r="MAM239" s="16"/>
      <c r="MAN239" s="16"/>
      <c r="MAO239" s="16"/>
      <c r="MAP239" s="16"/>
      <c r="MAQ239" s="16"/>
      <c r="MAR239" s="16"/>
      <c r="MAS239" s="16"/>
      <c r="MAT239" s="16"/>
      <c r="MAU239" s="16"/>
      <c r="MAV239" s="16"/>
      <c r="MAW239" s="16"/>
      <c r="MAX239" s="16"/>
      <c r="MAY239" s="16"/>
      <c r="MAZ239" s="16"/>
      <c r="MBA239" s="16"/>
      <c r="MBB239" s="16"/>
      <c r="MBC239" s="16"/>
      <c r="MBD239" s="16"/>
      <c r="MBE239" s="16"/>
      <c r="MBF239" s="16"/>
      <c r="MBG239" s="16"/>
      <c r="MBH239" s="16"/>
      <c r="MBI239" s="16"/>
      <c r="MBJ239" s="16"/>
      <c r="MBK239" s="16"/>
      <c r="MBL239" s="16"/>
      <c r="MBM239" s="16"/>
      <c r="MBN239" s="16"/>
      <c r="MBO239" s="16"/>
      <c r="MBP239" s="16"/>
      <c r="MBQ239" s="16"/>
      <c r="MBR239" s="16"/>
      <c r="MBS239" s="16"/>
      <c r="MBT239" s="16"/>
      <c r="MBU239" s="16"/>
      <c r="MBV239" s="16"/>
      <c r="MBW239" s="16"/>
      <c r="MBX239" s="16"/>
      <c r="MBY239" s="16"/>
      <c r="MBZ239" s="16"/>
      <c r="MCA239" s="16"/>
      <c r="MCB239" s="16"/>
      <c r="MCC239" s="16"/>
      <c r="MCD239" s="16"/>
      <c r="MCE239" s="16"/>
      <c r="MCF239" s="16"/>
      <c r="MCG239" s="16"/>
      <c r="MCH239" s="16"/>
      <c r="MCI239" s="16"/>
      <c r="MCJ239" s="16"/>
      <c r="MCK239" s="16"/>
      <c r="MCL239" s="16"/>
      <c r="MCM239" s="16"/>
      <c r="MCN239" s="16"/>
      <c r="MCO239" s="16"/>
      <c r="MCP239" s="16"/>
      <c r="MCQ239" s="16"/>
      <c r="MCR239" s="16"/>
      <c r="MCS239" s="16"/>
      <c r="MCT239" s="16"/>
      <c r="MCU239" s="16"/>
      <c r="MCV239" s="16"/>
      <c r="MCW239" s="16"/>
      <c r="MCX239" s="16"/>
      <c r="MCY239" s="16"/>
      <c r="MCZ239" s="16"/>
      <c r="MDA239" s="16"/>
      <c r="MDB239" s="16"/>
      <c r="MDC239" s="16"/>
      <c r="MDD239" s="16"/>
      <c r="MDE239" s="16"/>
      <c r="MDF239" s="16"/>
      <c r="MDG239" s="16"/>
      <c r="MDH239" s="16"/>
      <c r="MDI239" s="16"/>
      <c r="MDJ239" s="16"/>
      <c r="MDK239" s="16"/>
      <c r="MDL239" s="16"/>
      <c r="MDM239" s="16"/>
      <c r="MDN239" s="16"/>
      <c r="MDO239" s="16"/>
      <c r="MDP239" s="16"/>
      <c r="MDQ239" s="16"/>
      <c r="MDR239" s="16"/>
      <c r="MDS239" s="16"/>
      <c r="MDT239" s="16"/>
      <c r="MDU239" s="16"/>
      <c r="MDV239" s="16"/>
      <c r="MDW239" s="16"/>
      <c r="MDX239" s="16"/>
      <c r="MDY239" s="16"/>
      <c r="MDZ239" s="16"/>
      <c r="MEA239" s="16"/>
      <c r="MEB239" s="16"/>
      <c r="MEC239" s="16"/>
      <c r="MED239" s="16"/>
      <c r="MEE239" s="16"/>
      <c r="MEF239" s="16"/>
      <c r="MEG239" s="16"/>
      <c r="MEH239" s="16"/>
      <c r="MEI239" s="16"/>
      <c r="MEJ239" s="16"/>
      <c r="MEK239" s="16"/>
      <c r="MEL239" s="16"/>
      <c r="MEM239" s="16"/>
      <c r="MEN239" s="16"/>
      <c r="MEO239" s="16"/>
      <c r="MEP239" s="16"/>
      <c r="MEQ239" s="16"/>
      <c r="MER239" s="16"/>
      <c r="MES239" s="16"/>
      <c r="MET239" s="16"/>
      <c r="MEU239" s="16"/>
      <c r="MEV239" s="16"/>
      <c r="MEW239" s="16"/>
      <c r="MEX239" s="16"/>
      <c r="MEY239" s="16"/>
      <c r="MEZ239" s="16"/>
      <c r="MFA239" s="16"/>
      <c r="MFB239" s="16"/>
      <c r="MFC239" s="16"/>
      <c r="MFD239" s="16"/>
      <c r="MFE239" s="16"/>
      <c r="MFF239" s="16"/>
      <c r="MFG239" s="16"/>
      <c r="MFH239" s="16"/>
      <c r="MFI239" s="16"/>
      <c r="MFJ239" s="16"/>
      <c r="MFK239" s="16"/>
      <c r="MFL239" s="16"/>
      <c r="MFM239" s="16"/>
      <c r="MFN239" s="16"/>
      <c r="MFO239" s="16"/>
      <c r="MFP239" s="16"/>
      <c r="MFQ239" s="16"/>
      <c r="MFR239" s="16"/>
      <c r="MFS239" s="16"/>
      <c r="MFT239" s="16"/>
      <c r="MFU239" s="16"/>
      <c r="MFV239" s="16"/>
      <c r="MFW239" s="16"/>
      <c r="MFX239" s="16"/>
      <c r="MFY239" s="16"/>
      <c r="MFZ239" s="16"/>
      <c r="MGA239" s="16"/>
      <c r="MGB239" s="16"/>
      <c r="MGC239" s="16"/>
      <c r="MGD239" s="16"/>
      <c r="MGE239" s="16"/>
      <c r="MGF239" s="16"/>
      <c r="MGG239" s="16"/>
      <c r="MGH239" s="16"/>
      <c r="MGI239" s="16"/>
      <c r="MGJ239" s="16"/>
      <c r="MGK239" s="16"/>
      <c r="MGL239" s="16"/>
      <c r="MGM239" s="16"/>
      <c r="MGN239" s="16"/>
      <c r="MGO239" s="16"/>
      <c r="MGP239" s="16"/>
      <c r="MGQ239" s="16"/>
      <c r="MGR239" s="16"/>
      <c r="MGS239" s="16"/>
      <c r="MGT239" s="16"/>
      <c r="MGU239" s="16"/>
      <c r="MGV239" s="16"/>
      <c r="MGW239" s="16"/>
      <c r="MGX239" s="16"/>
      <c r="MGY239" s="16"/>
      <c r="MGZ239" s="16"/>
      <c r="MHA239" s="16"/>
      <c r="MHB239" s="16"/>
      <c r="MHC239" s="16"/>
      <c r="MHD239" s="16"/>
      <c r="MHE239" s="16"/>
      <c r="MHF239" s="16"/>
      <c r="MHG239" s="16"/>
      <c r="MHH239" s="16"/>
      <c r="MHI239" s="16"/>
      <c r="MHJ239" s="16"/>
      <c r="MHK239" s="16"/>
      <c r="MHL239" s="16"/>
      <c r="MHM239" s="16"/>
      <c r="MHN239" s="16"/>
      <c r="MHO239" s="16"/>
      <c r="MHP239" s="16"/>
      <c r="MHQ239" s="16"/>
      <c r="MHR239" s="16"/>
      <c r="MHS239" s="16"/>
      <c r="MHT239" s="16"/>
      <c r="MHU239" s="16"/>
      <c r="MHV239" s="16"/>
      <c r="MHW239" s="16"/>
      <c r="MHX239" s="16"/>
      <c r="MHY239" s="16"/>
      <c r="MHZ239" s="16"/>
      <c r="MIA239" s="16"/>
      <c r="MIB239" s="16"/>
      <c r="MIC239" s="16"/>
      <c r="MID239" s="16"/>
      <c r="MIE239" s="16"/>
      <c r="MIF239" s="16"/>
      <c r="MIG239" s="16"/>
      <c r="MIH239" s="16"/>
      <c r="MII239" s="16"/>
      <c r="MIJ239" s="16"/>
      <c r="MIK239" s="16"/>
      <c r="MIL239" s="16"/>
      <c r="MIM239" s="16"/>
      <c r="MIN239" s="16"/>
      <c r="MIO239" s="16"/>
      <c r="MIP239" s="16"/>
      <c r="MIQ239" s="16"/>
      <c r="MIR239" s="16"/>
      <c r="MIS239" s="16"/>
      <c r="MIT239" s="16"/>
      <c r="MIU239" s="16"/>
      <c r="MIV239" s="16"/>
      <c r="MIW239" s="16"/>
      <c r="MIX239" s="16"/>
      <c r="MIY239" s="16"/>
      <c r="MIZ239" s="16"/>
      <c r="MJA239" s="16"/>
      <c r="MJB239" s="16"/>
      <c r="MJC239" s="16"/>
      <c r="MJD239" s="16"/>
      <c r="MJE239" s="16"/>
      <c r="MJF239" s="16"/>
      <c r="MJG239" s="16"/>
      <c r="MJH239" s="16"/>
      <c r="MJI239" s="16"/>
      <c r="MJJ239" s="16"/>
      <c r="MJK239" s="16"/>
      <c r="MJL239" s="16"/>
      <c r="MJM239" s="16"/>
      <c r="MJN239" s="16"/>
      <c r="MJO239" s="16"/>
      <c r="MJP239" s="16"/>
      <c r="MJQ239" s="16"/>
      <c r="MJR239" s="16"/>
      <c r="MJS239" s="16"/>
      <c r="MJT239" s="16"/>
      <c r="MJU239" s="16"/>
      <c r="MJV239" s="16"/>
      <c r="MJW239" s="16"/>
      <c r="MJX239" s="16"/>
      <c r="MJY239" s="16"/>
      <c r="MJZ239" s="16"/>
      <c r="MKA239" s="16"/>
      <c r="MKB239" s="16"/>
      <c r="MKC239" s="16"/>
      <c r="MKD239" s="16"/>
      <c r="MKE239" s="16"/>
      <c r="MKF239" s="16"/>
      <c r="MKG239" s="16"/>
      <c r="MKH239" s="16"/>
      <c r="MKI239" s="16"/>
      <c r="MKJ239" s="16"/>
      <c r="MKK239" s="16"/>
      <c r="MKL239" s="16"/>
      <c r="MKM239" s="16"/>
      <c r="MKN239" s="16"/>
      <c r="MKO239" s="16"/>
      <c r="MKP239" s="16"/>
      <c r="MKQ239" s="16"/>
      <c r="MKR239" s="16"/>
      <c r="MKS239" s="16"/>
      <c r="MKT239" s="16"/>
      <c r="MKU239" s="16"/>
      <c r="MKV239" s="16"/>
      <c r="MKW239" s="16"/>
      <c r="MKX239" s="16"/>
      <c r="MKY239" s="16"/>
      <c r="MKZ239" s="16"/>
      <c r="MLA239" s="16"/>
      <c r="MLB239" s="16"/>
      <c r="MLC239" s="16"/>
      <c r="MLD239" s="16"/>
      <c r="MLE239" s="16"/>
      <c r="MLF239" s="16"/>
      <c r="MLG239" s="16"/>
      <c r="MLH239" s="16"/>
      <c r="MLI239" s="16"/>
      <c r="MLJ239" s="16"/>
      <c r="MLK239" s="16"/>
      <c r="MLL239" s="16"/>
      <c r="MLM239" s="16"/>
      <c r="MLN239" s="16"/>
      <c r="MLO239" s="16"/>
      <c r="MLP239" s="16"/>
      <c r="MLQ239" s="16"/>
      <c r="MLR239" s="16"/>
      <c r="MLS239" s="16"/>
      <c r="MLT239" s="16"/>
      <c r="MLU239" s="16"/>
      <c r="MLV239" s="16"/>
      <c r="MLW239" s="16"/>
      <c r="MLX239" s="16"/>
      <c r="MLY239" s="16"/>
      <c r="MLZ239" s="16"/>
      <c r="MMA239" s="16"/>
      <c r="MMB239" s="16"/>
      <c r="MMC239" s="16"/>
      <c r="MMD239" s="16"/>
      <c r="MME239" s="16"/>
      <c r="MMF239" s="16"/>
      <c r="MMG239" s="16"/>
      <c r="MMH239" s="16"/>
      <c r="MMI239" s="16"/>
      <c r="MMJ239" s="16"/>
      <c r="MMK239" s="16"/>
      <c r="MML239" s="16"/>
      <c r="MMM239" s="16"/>
      <c r="MMN239" s="16"/>
      <c r="MMO239" s="16"/>
      <c r="MMP239" s="16"/>
      <c r="MMQ239" s="16"/>
      <c r="MMR239" s="16"/>
      <c r="MMS239" s="16"/>
      <c r="MMT239" s="16"/>
      <c r="MMU239" s="16"/>
      <c r="MMV239" s="16"/>
      <c r="MMW239" s="16"/>
      <c r="MMX239" s="16"/>
      <c r="MMY239" s="16"/>
      <c r="MMZ239" s="16"/>
      <c r="MNA239" s="16"/>
      <c r="MNB239" s="16"/>
      <c r="MNC239" s="16"/>
      <c r="MND239" s="16"/>
      <c r="MNE239" s="16"/>
      <c r="MNF239" s="16"/>
      <c r="MNG239" s="16"/>
      <c r="MNH239" s="16"/>
      <c r="MNI239" s="16"/>
      <c r="MNJ239" s="16"/>
      <c r="MNK239" s="16"/>
      <c r="MNL239" s="16"/>
      <c r="MNM239" s="16"/>
      <c r="MNN239" s="16"/>
      <c r="MNO239" s="16"/>
      <c r="MNP239" s="16"/>
      <c r="MNQ239" s="16"/>
      <c r="MNR239" s="16"/>
      <c r="MNS239" s="16"/>
      <c r="MNT239" s="16"/>
      <c r="MNU239" s="16"/>
      <c r="MNV239" s="16"/>
      <c r="MNW239" s="16"/>
      <c r="MNX239" s="16"/>
      <c r="MNY239" s="16"/>
      <c r="MNZ239" s="16"/>
      <c r="MOA239" s="16"/>
      <c r="MOB239" s="16"/>
      <c r="MOC239" s="16"/>
      <c r="MOD239" s="16"/>
      <c r="MOE239" s="16"/>
      <c r="MOF239" s="16"/>
      <c r="MOG239" s="16"/>
      <c r="MOH239" s="16"/>
      <c r="MOI239" s="16"/>
      <c r="MOJ239" s="16"/>
      <c r="MOK239" s="16"/>
      <c r="MOL239" s="16"/>
      <c r="MOM239" s="16"/>
      <c r="MON239" s="16"/>
      <c r="MOO239" s="16"/>
      <c r="MOP239" s="16"/>
      <c r="MOQ239" s="16"/>
      <c r="MOR239" s="16"/>
      <c r="MOS239" s="16"/>
      <c r="MOT239" s="16"/>
      <c r="MOU239" s="16"/>
      <c r="MOV239" s="16"/>
      <c r="MOW239" s="16"/>
      <c r="MOX239" s="16"/>
      <c r="MOY239" s="16"/>
      <c r="MOZ239" s="16"/>
      <c r="MPA239" s="16"/>
      <c r="MPB239" s="16"/>
      <c r="MPC239" s="16"/>
      <c r="MPD239" s="16"/>
      <c r="MPE239" s="16"/>
      <c r="MPF239" s="16"/>
      <c r="MPG239" s="16"/>
      <c r="MPH239" s="16"/>
      <c r="MPI239" s="16"/>
      <c r="MPJ239" s="16"/>
      <c r="MPK239" s="16"/>
      <c r="MPL239" s="16"/>
      <c r="MPM239" s="16"/>
      <c r="MPN239" s="16"/>
      <c r="MPO239" s="16"/>
      <c r="MPP239" s="16"/>
      <c r="MPQ239" s="16"/>
      <c r="MPR239" s="16"/>
      <c r="MPS239" s="16"/>
      <c r="MPT239" s="16"/>
      <c r="MPU239" s="16"/>
      <c r="MPV239" s="16"/>
      <c r="MPW239" s="16"/>
      <c r="MPX239" s="16"/>
      <c r="MPY239" s="16"/>
      <c r="MPZ239" s="16"/>
      <c r="MQA239" s="16"/>
      <c r="MQB239" s="16"/>
      <c r="MQC239" s="16"/>
      <c r="MQD239" s="16"/>
      <c r="MQE239" s="16"/>
      <c r="MQF239" s="16"/>
      <c r="MQG239" s="16"/>
      <c r="MQH239" s="16"/>
      <c r="MQI239" s="16"/>
      <c r="MQJ239" s="16"/>
      <c r="MQK239" s="16"/>
      <c r="MQL239" s="16"/>
      <c r="MQM239" s="16"/>
      <c r="MQN239" s="16"/>
      <c r="MQO239" s="16"/>
      <c r="MQP239" s="16"/>
      <c r="MQQ239" s="16"/>
      <c r="MQR239" s="16"/>
      <c r="MQS239" s="16"/>
      <c r="MQT239" s="16"/>
      <c r="MQU239" s="16"/>
      <c r="MQV239" s="16"/>
      <c r="MQW239" s="16"/>
      <c r="MQX239" s="16"/>
      <c r="MQY239" s="16"/>
      <c r="MQZ239" s="16"/>
      <c r="MRA239" s="16"/>
      <c r="MRB239" s="16"/>
      <c r="MRC239" s="16"/>
      <c r="MRD239" s="16"/>
      <c r="MRE239" s="16"/>
      <c r="MRF239" s="16"/>
      <c r="MRG239" s="16"/>
      <c r="MRH239" s="16"/>
      <c r="MRI239" s="16"/>
      <c r="MRJ239" s="16"/>
      <c r="MRK239" s="16"/>
      <c r="MRL239" s="16"/>
      <c r="MRM239" s="16"/>
      <c r="MRN239" s="16"/>
      <c r="MRO239" s="16"/>
      <c r="MRP239" s="16"/>
      <c r="MRQ239" s="16"/>
      <c r="MRR239" s="16"/>
      <c r="MRS239" s="16"/>
      <c r="MRT239" s="16"/>
      <c r="MRU239" s="16"/>
      <c r="MRV239" s="16"/>
      <c r="MRW239" s="16"/>
      <c r="MRX239" s="16"/>
      <c r="MRY239" s="16"/>
      <c r="MRZ239" s="16"/>
      <c r="MSA239" s="16"/>
      <c r="MSB239" s="16"/>
      <c r="MSC239" s="16"/>
      <c r="MSD239" s="16"/>
      <c r="MSE239" s="16"/>
      <c r="MSF239" s="16"/>
      <c r="MSG239" s="16"/>
      <c r="MSH239" s="16"/>
      <c r="MSI239" s="16"/>
      <c r="MSJ239" s="16"/>
      <c r="MSK239" s="16"/>
      <c r="MSL239" s="16"/>
      <c r="MSM239" s="16"/>
      <c r="MSN239" s="16"/>
      <c r="MSO239" s="16"/>
      <c r="MSP239" s="16"/>
      <c r="MSQ239" s="16"/>
      <c r="MSR239" s="16"/>
      <c r="MSS239" s="16"/>
      <c r="MST239" s="16"/>
      <c r="MSU239" s="16"/>
      <c r="MSV239" s="16"/>
      <c r="MSW239" s="16"/>
      <c r="MSX239" s="16"/>
      <c r="MSY239" s="16"/>
      <c r="MSZ239" s="16"/>
      <c r="MTA239" s="16"/>
      <c r="MTB239" s="16"/>
      <c r="MTC239" s="16"/>
      <c r="MTD239" s="16"/>
      <c r="MTE239" s="16"/>
      <c r="MTF239" s="16"/>
      <c r="MTG239" s="16"/>
      <c r="MTH239" s="16"/>
      <c r="MTI239" s="16"/>
      <c r="MTJ239" s="16"/>
      <c r="MTK239" s="16"/>
      <c r="MTL239" s="16"/>
      <c r="MTM239" s="16"/>
      <c r="MTN239" s="16"/>
      <c r="MTO239" s="16"/>
      <c r="MTP239" s="16"/>
      <c r="MTQ239" s="16"/>
      <c r="MTR239" s="16"/>
      <c r="MTS239" s="16"/>
      <c r="MTT239" s="16"/>
      <c r="MTU239" s="16"/>
      <c r="MTV239" s="16"/>
      <c r="MTW239" s="16"/>
      <c r="MTX239" s="16"/>
      <c r="MTY239" s="16"/>
      <c r="MTZ239" s="16"/>
      <c r="MUA239" s="16"/>
      <c r="MUB239" s="16"/>
      <c r="MUC239" s="16"/>
      <c r="MUD239" s="16"/>
      <c r="MUE239" s="16"/>
      <c r="MUF239" s="16"/>
      <c r="MUG239" s="16"/>
      <c r="MUH239" s="16"/>
      <c r="MUI239" s="16"/>
      <c r="MUJ239" s="16"/>
      <c r="MUK239" s="16"/>
      <c r="MUL239" s="16"/>
      <c r="MUM239" s="16"/>
      <c r="MUN239" s="16"/>
      <c r="MUO239" s="16"/>
      <c r="MUP239" s="16"/>
      <c r="MUQ239" s="16"/>
      <c r="MUR239" s="16"/>
      <c r="MUS239" s="16"/>
      <c r="MUT239" s="16"/>
      <c r="MUU239" s="16"/>
      <c r="MUV239" s="16"/>
      <c r="MUW239" s="16"/>
      <c r="MUX239" s="16"/>
      <c r="MUY239" s="16"/>
      <c r="MUZ239" s="16"/>
      <c r="MVA239" s="16"/>
      <c r="MVB239" s="16"/>
      <c r="MVC239" s="16"/>
      <c r="MVD239" s="16"/>
      <c r="MVE239" s="16"/>
      <c r="MVF239" s="16"/>
      <c r="MVG239" s="16"/>
      <c r="MVH239" s="16"/>
      <c r="MVI239" s="16"/>
      <c r="MVJ239" s="16"/>
      <c r="MVK239" s="16"/>
      <c r="MVL239" s="16"/>
      <c r="MVM239" s="16"/>
      <c r="MVN239" s="16"/>
      <c r="MVO239" s="16"/>
      <c r="MVP239" s="16"/>
      <c r="MVQ239" s="16"/>
      <c r="MVR239" s="16"/>
      <c r="MVS239" s="16"/>
      <c r="MVT239" s="16"/>
      <c r="MVU239" s="16"/>
      <c r="MVV239" s="16"/>
      <c r="MVW239" s="16"/>
      <c r="MVX239" s="16"/>
      <c r="MVY239" s="16"/>
      <c r="MVZ239" s="16"/>
      <c r="MWA239" s="16"/>
      <c r="MWB239" s="16"/>
      <c r="MWC239" s="16"/>
      <c r="MWD239" s="16"/>
      <c r="MWE239" s="16"/>
      <c r="MWF239" s="16"/>
      <c r="MWG239" s="16"/>
      <c r="MWH239" s="16"/>
      <c r="MWI239" s="16"/>
      <c r="MWJ239" s="16"/>
      <c r="MWK239" s="16"/>
      <c r="MWL239" s="16"/>
      <c r="MWM239" s="16"/>
      <c r="MWN239" s="16"/>
      <c r="MWO239" s="16"/>
      <c r="MWP239" s="16"/>
      <c r="MWQ239" s="16"/>
      <c r="MWR239" s="16"/>
      <c r="MWS239" s="16"/>
      <c r="MWT239" s="16"/>
      <c r="MWU239" s="16"/>
      <c r="MWV239" s="16"/>
      <c r="MWW239" s="16"/>
      <c r="MWX239" s="16"/>
      <c r="MWY239" s="16"/>
      <c r="MWZ239" s="16"/>
      <c r="MXA239" s="16"/>
      <c r="MXB239" s="16"/>
      <c r="MXC239" s="16"/>
      <c r="MXD239" s="16"/>
      <c r="MXE239" s="16"/>
      <c r="MXF239" s="16"/>
      <c r="MXG239" s="16"/>
      <c r="MXH239" s="16"/>
      <c r="MXI239" s="16"/>
      <c r="MXJ239" s="16"/>
      <c r="MXK239" s="16"/>
      <c r="MXL239" s="16"/>
      <c r="MXM239" s="16"/>
      <c r="MXN239" s="16"/>
      <c r="MXO239" s="16"/>
      <c r="MXP239" s="16"/>
      <c r="MXQ239" s="16"/>
      <c r="MXR239" s="16"/>
      <c r="MXS239" s="16"/>
      <c r="MXT239" s="16"/>
      <c r="MXU239" s="16"/>
      <c r="MXV239" s="16"/>
      <c r="MXW239" s="16"/>
      <c r="MXX239" s="16"/>
      <c r="MXY239" s="16"/>
      <c r="MXZ239" s="16"/>
      <c r="MYA239" s="16"/>
      <c r="MYB239" s="16"/>
      <c r="MYC239" s="16"/>
      <c r="MYD239" s="16"/>
      <c r="MYE239" s="16"/>
      <c r="MYF239" s="16"/>
      <c r="MYG239" s="16"/>
      <c r="MYH239" s="16"/>
      <c r="MYI239" s="16"/>
      <c r="MYJ239" s="16"/>
      <c r="MYK239" s="16"/>
      <c r="MYL239" s="16"/>
      <c r="MYM239" s="16"/>
      <c r="MYN239" s="16"/>
      <c r="MYO239" s="16"/>
      <c r="MYP239" s="16"/>
      <c r="MYQ239" s="16"/>
      <c r="MYR239" s="16"/>
      <c r="MYS239" s="16"/>
      <c r="MYT239" s="16"/>
      <c r="MYU239" s="16"/>
      <c r="MYV239" s="16"/>
      <c r="MYW239" s="16"/>
      <c r="MYX239" s="16"/>
      <c r="MYY239" s="16"/>
      <c r="MYZ239" s="16"/>
      <c r="MZA239" s="16"/>
      <c r="MZB239" s="16"/>
      <c r="MZC239" s="16"/>
      <c r="MZD239" s="16"/>
      <c r="MZE239" s="16"/>
      <c r="MZF239" s="16"/>
      <c r="MZG239" s="16"/>
      <c r="MZH239" s="16"/>
      <c r="MZI239" s="16"/>
      <c r="MZJ239" s="16"/>
      <c r="MZK239" s="16"/>
      <c r="MZL239" s="16"/>
      <c r="MZM239" s="16"/>
      <c r="MZN239" s="16"/>
      <c r="MZO239" s="16"/>
      <c r="MZP239" s="16"/>
      <c r="MZQ239" s="16"/>
      <c r="MZR239" s="16"/>
      <c r="MZS239" s="16"/>
      <c r="MZT239" s="16"/>
      <c r="MZU239" s="16"/>
      <c r="MZV239" s="16"/>
      <c r="MZW239" s="16"/>
      <c r="MZX239" s="16"/>
      <c r="MZY239" s="16"/>
      <c r="MZZ239" s="16"/>
      <c r="NAA239" s="16"/>
      <c r="NAB239" s="16"/>
      <c r="NAC239" s="16"/>
      <c r="NAD239" s="16"/>
      <c r="NAE239" s="16"/>
      <c r="NAF239" s="16"/>
      <c r="NAG239" s="16"/>
      <c r="NAH239" s="16"/>
      <c r="NAI239" s="16"/>
      <c r="NAJ239" s="16"/>
      <c r="NAK239" s="16"/>
      <c r="NAL239" s="16"/>
      <c r="NAM239" s="16"/>
      <c r="NAN239" s="16"/>
      <c r="NAO239" s="16"/>
      <c r="NAP239" s="16"/>
      <c r="NAQ239" s="16"/>
      <c r="NAR239" s="16"/>
      <c r="NAS239" s="16"/>
      <c r="NAT239" s="16"/>
      <c r="NAU239" s="16"/>
      <c r="NAV239" s="16"/>
      <c r="NAW239" s="16"/>
      <c r="NAX239" s="16"/>
      <c r="NAY239" s="16"/>
      <c r="NAZ239" s="16"/>
      <c r="NBA239" s="16"/>
      <c r="NBB239" s="16"/>
      <c r="NBC239" s="16"/>
      <c r="NBD239" s="16"/>
      <c r="NBE239" s="16"/>
      <c r="NBF239" s="16"/>
      <c r="NBG239" s="16"/>
      <c r="NBH239" s="16"/>
      <c r="NBI239" s="16"/>
      <c r="NBJ239" s="16"/>
      <c r="NBK239" s="16"/>
      <c r="NBL239" s="16"/>
      <c r="NBM239" s="16"/>
      <c r="NBN239" s="16"/>
      <c r="NBO239" s="16"/>
      <c r="NBP239" s="16"/>
      <c r="NBQ239" s="16"/>
      <c r="NBR239" s="16"/>
      <c r="NBS239" s="16"/>
      <c r="NBT239" s="16"/>
      <c r="NBU239" s="16"/>
      <c r="NBV239" s="16"/>
      <c r="NBW239" s="16"/>
      <c r="NBX239" s="16"/>
      <c r="NBY239" s="16"/>
      <c r="NBZ239" s="16"/>
      <c r="NCA239" s="16"/>
      <c r="NCB239" s="16"/>
      <c r="NCC239" s="16"/>
      <c r="NCD239" s="16"/>
      <c r="NCE239" s="16"/>
      <c r="NCF239" s="16"/>
      <c r="NCG239" s="16"/>
      <c r="NCH239" s="16"/>
      <c r="NCI239" s="16"/>
      <c r="NCJ239" s="16"/>
      <c r="NCK239" s="16"/>
      <c r="NCL239" s="16"/>
      <c r="NCM239" s="16"/>
      <c r="NCN239" s="16"/>
      <c r="NCO239" s="16"/>
      <c r="NCP239" s="16"/>
      <c r="NCQ239" s="16"/>
      <c r="NCR239" s="16"/>
      <c r="NCS239" s="16"/>
      <c r="NCT239" s="16"/>
      <c r="NCU239" s="16"/>
      <c r="NCV239" s="16"/>
      <c r="NCW239" s="16"/>
      <c r="NCX239" s="16"/>
      <c r="NCY239" s="16"/>
      <c r="NCZ239" s="16"/>
      <c r="NDA239" s="16"/>
      <c r="NDB239" s="16"/>
      <c r="NDC239" s="16"/>
      <c r="NDD239" s="16"/>
      <c r="NDE239" s="16"/>
      <c r="NDF239" s="16"/>
      <c r="NDG239" s="16"/>
      <c r="NDH239" s="16"/>
      <c r="NDI239" s="16"/>
      <c r="NDJ239" s="16"/>
      <c r="NDK239" s="16"/>
      <c r="NDL239" s="16"/>
      <c r="NDM239" s="16"/>
      <c r="NDN239" s="16"/>
      <c r="NDO239" s="16"/>
      <c r="NDP239" s="16"/>
      <c r="NDQ239" s="16"/>
      <c r="NDR239" s="16"/>
      <c r="NDS239" s="16"/>
      <c r="NDT239" s="16"/>
      <c r="NDU239" s="16"/>
      <c r="NDV239" s="16"/>
      <c r="NDW239" s="16"/>
      <c r="NDX239" s="16"/>
      <c r="NDY239" s="16"/>
      <c r="NDZ239" s="16"/>
      <c r="NEA239" s="16"/>
      <c r="NEB239" s="16"/>
      <c r="NEC239" s="16"/>
      <c r="NED239" s="16"/>
      <c r="NEE239" s="16"/>
      <c r="NEF239" s="16"/>
      <c r="NEG239" s="16"/>
      <c r="NEH239" s="16"/>
      <c r="NEI239" s="16"/>
      <c r="NEJ239" s="16"/>
      <c r="NEK239" s="16"/>
      <c r="NEL239" s="16"/>
      <c r="NEM239" s="16"/>
      <c r="NEN239" s="16"/>
      <c r="NEO239" s="16"/>
      <c r="NEP239" s="16"/>
      <c r="NEQ239" s="16"/>
      <c r="NER239" s="16"/>
      <c r="NES239" s="16"/>
      <c r="NET239" s="16"/>
      <c r="NEU239" s="16"/>
      <c r="NEV239" s="16"/>
      <c r="NEW239" s="16"/>
      <c r="NEX239" s="16"/>
      <c r="NEY239" s="16"/>
      <c r="NEZ239" s="16"/>
      <c r="NFA239" s="16"/>
      <c r="NFB239" s="16"/>
      <c r="NFC239" s="16"/>
      <c r="NFD239" s="16"/>
      <c r="NFE239" s="16"/>
      <c r="NFF239" s="16"/>
      <c r="NFG239" s="16"/>
      <c r="NFH239" s="16"/>
      <c r="NFI239" s="16"/>
      <c r="NFJ239" s="16"/>
      <c r="NFK239" s="16"/>
      <c r="NFL239" s="16"/>
      <c r="NFM239" s="16"/>
      <c r="NFN239" s="16"/>
      <c r="NFO239" s="16"/>
      <c r="NFP239" s="16"/>
      <c r="NFQ239" s="16"/>
      <c r="NFR239" s="16"/>
      <c r="NFS239" s="16"/>
      <c r="NFT239" s="16"/>
      <c r="NFU239" s="16"/>
      <c r="NFV239" s="16"/>
      <c r="NFW239" s="16"/>
      <c r="NFX239" s="16"/>
      <c r="NFY239" s="16"/>
      <c r="NFZ239" s="16"/>
      <c r="NGA239" s="16"/>
      <c r="NGB239" s="16"/>
      <c r="NGC239" s="16"/>
      <c r="NGD239" s="16"/>
      <c r="NGE239" s="16"/>
      <c r="NGF239" s="16"/>
      <c r="NGG239" s="16"/>
      <c r="NGH239" s="16"/>
      <c r="NGI239" s="16"/>
      <c r="NGJ239" s="16"/>
      <c r="NGK239" s="16"/>
      <c r="NGL239" s="16"/>
      <c r="NGM239" s="16"/>
      <c r="NGN239" s="16"/>
      <c r="NGO239" s="16"/>
      <c r="NGP239" s="16"/>
      <c r="NGQ239" s="16"/>
      <c r="NGR239" s="16"/>
      <c r="NGS239" s="16"/>
      <c r="NGT239" s="16"/>
      <c r="NGU239" s="16"/>
      <c r="NGV239" s="16"/>
      <c r="NGW239" s="16"/>
      <c r="NGX239" s="16"/>
      <c r="NGY239" s="16"/>
      <c r="NGZ239" s="16"/>
      <c r="NHA239" s="16"/>
      <c r="NHB239" s="16"/>
      <c r="NHC239" s="16"/>
      <c r="NHD239" s="16"/>
      <c r="NHE239" s="16"/>
      <c r="NHF239" s="16"/>
      <c r="NHG239" s="16"/>
      <c r="NHH239" s="16"/>
      <c r="NHI239" s="16"/>
      <c r="NHJ239" s="16"/>
      <c r="NHK239" s="16"/>
      <c r="NHL239" s="16"/>
      <c r="NHM239" s="16"/>
      <c r="NHN239" s="16"/>
      <c r="NHO239" s="16"/>
      <c r="NHP239" s="16"/>
      <c r="NHQ239" s="16"/>
      <c r="NHR239" s="16"/>
      <c r="NHS239" s="16"/>
      <c r="NHT239" s="16"/>
      <c r="NHU239" s="16"/>
      <c r="NHV239" s="16"/>
      <c r="NHW239" s="16"/>
      <c r="NHX239" s="16"/>
      <c r="NHY239" s="16"/>
      <c r="NHZ239" s="16"/>
      <c r="NIA239" s="16"/>
      <c r="NIB239" s="16"/>
      <c r="NIC239" s="16"/>
      <c r="NID239" s="16"/>
      <c r="NIE239" s="16"/>
      <c r="NIF239" s="16"/>
      <c r="NIG239" s="16"/>
      <c r="NIH239" s="16"/>
      <c r="NII239" s="16"/>
      <c r="NIJ239" s="16"/>
      <c r="NIK239" s="16"/>
      <c r="NIL239" s="16"/>
      <c r="NIM239" s="16"/>
      <c r="NIN239" s="16"/>
      <c r="NIO239" s="16"/>
      <c r="NIP239" s="16"/>
      <c r="NIQ239" s="16"/>
      <c r="NIR239" s="16"/>
      <c r="NIS239" s="16"/>
      <c r="NIT239" s="16"/>
      <c r="NIU239" s="16"/>
      <c r="NIV239" s="16"/>
      <c r="NIW239" s="16"/>
      <c r="NIX239" s="16"/>
      <c r="NIY239" s="16"/>
      <c r="NIZ239" s="16"/>
      <c r="NJA239" s="16"/>
      <c r="NJB239" s="16"/>
      <c r="NJC239" s="16"/>
      <c r="NJD239" s="16"/>
      <c r="NJE239" s="16"/>
      <c r="NJF239" s="16"/>
      <c r="NJG239" s="16"/>
      <c r="NJH239" s="16"/>
      <c r="NJI239" s="16"/>
      <c r="NJJ239" s="16"/>
      <c r="NJK239" s="16"/>
      <c r="NJL239" s="16"/>
      <c r="NJM239" s="16"/>
      <c r="NJN239" s="16"/>
      <c r="NJO239" s="16"/>
      <c r="NJP239" s="16"/>
      <c r="NJQ239" s="16"/>
      <c r="NJR239" s="16"/>
      <c r="NJS239" s="16"/>
      <c r="NJT239" s="16"/>
      <c r="NJU239" s="16"/>
      <c r="NJV239" s="16"/>
      <c r="NJW239" s="16"/>
      <c r="NJX239" s="16"/>
      <c r="NJY239" s="16"/>
      <c r="NJZ239" s="16"/>
      <c r="NKA239" s="16"/>
      <c r="NKB239" s="16"/>
      <c r="NKC239" s="16"/>
      <c r="NKD239" s="16"/>
      <c r="NKE239" s="16"/>
      <c r="NKF239" s="16"/>
      <c r="NKG239" s="16"/>
      <c r="NKH239" s="16"/>
      <c r="NKI239" s="16"/>
      <c r="NKJ239" s="16"/>
      <c r="NKK239" s="16"/>
      <c r="NKL239" s="16"/>
      <c r="NKM239" s="16"/>
      <c r="NKN239" s="16"/>
      <c r="NKO239" s="16"/>
      <c r="NKP239" s="16"/>
      <c r="NKQ239" s="16"/>
      <c r="NKR239" s="16"/>
      <c r="NKS239" s="16"/>
      <c r="NKT239" s="16"/>
      <c r="NKU239" s="16"/>
      <c r="NKV239" s="16"/>
      <c r="NKW239" s="16"/>
      <c r="NKX239" s="16"/>
      <c r="NKY239" s="16"/>
      <c r="NKZ239" s="16"/>
      <c r="NLA239" s="16"/>
      <c r="NLB239" s="16"/>
      <c r="NLC239" s="16"/>
      <c r="NLD239" s="16"/>
      <c r="NLE239" s="16"/>
      <c r="NLF239" s="16"/>
      <c r="NLG239" s="16"/>
      <c r="NLH239" s="16"/>
      <c r="NLI239" s="16"/>
      <c r="NLJ239" s="16"/>
      <c r="NLK239" s="16"/>
      <c r="NLL239" s="16"/>
      <c r="NLM239" s="16"/>
      <c r="NLN239" s="16"/>
      <c r="NLO239" s="16"/>
      <c r="NLP239" s="16"/>
      <c r="NLQ239" s="16"/>
      <c r="NLR239" s="16"/>
      <c r="NLS239" s="16"/>
      <c r="NLT239" s="16"/>
      <c r="NLU239" s="16"/>
      <c r="NLV239" s="16"/>
      <c r="NLW239" s="16"/>
      <c r="NLX239" s="16"/>
      <c r="NLY239" s="16"/>
      <c r="NLZ239" s="16"/>
      <c r="NMA239" s="16"/>
      <c r="NMB239" s="16"/>
      <c r="NMC239" s="16"/>
      <c r="NMD239" s="16"/>
      <c r="NME239" s="16"/>
      <c r="NMF239" s="16"/>
      <c r="NMG239" s="16"/>
      <c r="NMH239" s="16"/>
      <c r="NMI239" s="16"/>
      <c r="NMJ239" s="16"/>
      <c r="NMK239" s="16"/>
      <c r="NML239" s="16"/>
      <c r="NMM239" s="16"/>
      <c r="NMN239" s="16"/>
      <c r="NMO239" s="16"/>
      <c r="NMP239" s="16"/>
      <c r="NMQ239" s="16"/>
      <c r="NMR239" s="16"/>
      <c r="NMS239" s="16"/>
      <c r="NMT239" s="16"/>
      <c r="NMU239" s="16"/>
      <c r="NMV239" s="16"/>
      <c r="NMW239" s="16"/>
      <c r="NMX239" s="16"/>
      <c r="NMY239" s="16"/>
      <c r="NMZ239" s="16"/>
      <c r="NNA239" s="16"/>
      <c r="NNB239" s="16"/>
      <c r="NNC239" s="16"/>
      <c r="NND239" s="16"/>
      <c r="NNE239" s="16"/>
      <c r="NNF239" s="16"/>
      <c r="NNG239" s="16"/>
      <c r="NNH239" s="16"/>
      <c r="NNI239" s="16"/>
      <c r="NNJ239" s="16"/>
      <c r="NNK239" s="16"/>
      <c r="NNL239" s="16"/>
      <c r="NNM239" s="16"/>
      <c r="NNN239" s="16"/>
      <c r="NNO239" s="16"/>
      <c r="NNP239" s="16"/>
      <c r="NNQ239" s="16"/>
      <c r="NNR239" s="16"/>
      <c r="NNS239" s="16"/>
      <c r="NNT239" s="16"/>
      <c r="NNU239" s="16"/>
      <c r="NNV239" s="16"/>
      <c r="NNW239" s="16"/>
      <c r="NNX239" s="16"/>
      <c r="NNY239" s="16"/>
      <c r="NNZ239" s="16"/>
      <c r="NOA239" s="16"/>
      <c r="NOB239" s="16"/>
      <c r="NOC239" s="16"/>
      <c r="NOD239" s="16"/>
      <c r="NOE239" s="16"/>
      <c r="NOF239" s="16"/>
      <c r="NOG239" s="16"/>
      <c r="NOH239" s="16"/>
      <c r="NOI239" s="16"/>
      <c r="NOJ239" s="16"/>
      <c r="NOK239" s="16"/>
      <c r="NOL239" s="16"/>
      <c r="NOM239" s="16"/>
      <c r="NON239" s="16"/>
      <c r="NOO239" s="16"/>
      <c r="NOP239" s="16"/>
      <c r="NOQ239" s="16"/>
      <c r="NOR239" s="16"/>
      <c r="NOS239" s="16"/>
      <c r="NOT239" s="16"/>
      <c r="NOU239" s="16"/>
      <c r="NOV239" s="16"/>
      <c r="NOW239" s="16"/>
      <c r="NOX239" s="16"/>
      <c r="NOY239" s="16"/>
      <c r="NOZ239" s="16"/>
      <c r="NPA239" s="16"/>
      <c r="NPB239" s="16"/>
      <c r="NPC239" s="16"/>
      <c r="NPD239" s="16"/>
      <c r="NPE239" s="16"/>
      <c r="NPF239" s="16"/>
      <c r="NPG239" s="16"/>
      <c r="NPH239" s="16"/>
      <c r="NPI239" s="16"/>
      <c r="NPJ239" s="16"/>
      <c r="NPK239" s="16"/>
      <c r="NPL239" s="16"/>
      <c r="NPM239" s="16"/>
      <c r="NPN239" s="16"/>
      <c r="NPO239" s="16"/>
      <c r="NPP239" s="16"/>
      <c r="NPQ239" s="16"/>
      <c r="NPR239" s="16"/>
      <c r="NPS239" s="16"/>
      <c r="NPT239" s="16"/>
      <c r="NPU239" s="16"/>
      <c r="NPV239" s="16"/>
      <c r="NPW239" s="16"/>
      <c r="NPX239" s="16"/>
      <c r="NPY239" s="16"/>
      <c r="NPZ239" s="16"/>
      <c r="NQA239" s="16"/>
      <c r="NQB239" s="16"/>
      <c r="NQC239" s="16"/>
      <c r="NQD239" s="16"/>
      <c r="NQE239" s="16"/>
      <c r="NQF239" s="16"/>
      <c r="NQG239" s="16"/>
      <c r="NQH239" s="16"/>
      <c r="NQI239" s="16"/>
      <c r="NQJ239" s="16"/>
      <c r="NQK239" s="16"/>
      <c r="NQL239" s="16"/>
      <c r="NQM239" s="16"/>
      <c r="NQN239" s="16"/>
      <c r="NQO239" s="16"/>
      <c r="NQP239" s="16"/>
      <c r="NQQ239" s="16"/>
      <c r="NQR239" s="16"/>
      <c r="NQS239" s="16"/>
      <c r="NQT239" s="16"/>
      <c r="NQU239" s="16"/>
      <c r="NQV239" s="16"/>
      <c r="NQW239" s="16"/>
      <c r="NQX239" s="16"/>
      <c r="NQY239" s="16"/>
      <c r="NQZ239" s="16"/>
      <c r="NRA239" s="16"/>
      <c r="NRB239" s="16"/>
      <c r="NRC239" s="16"/>
      <c r="NRD239" s="16"/>
      <c r="NRE239" s="16"/>
      <c r="NRF239" s="16"/>
      <c r="NRG239" s="16"/>
      <c r="NRH239" s="16"/>
      <c r="NRI239" s="16"/>
      <c r="NRJ239" s="16"/>
      <c r="NRK239" s="16"/>
      <c r="NRL239" s="16"/>
      <c r="NRM239" s="16"/>
      <c r="NRN239" s="16"/>
      <c r="NRO239" s="16"/>
      <c r="NRP239" s="16"/>
      <c r="NRQ239" s="16"/>
      <c r="NRR239" s="16"/>
      <c r="NRS239" s="16"/>
      <c r="NRT239" s="16"/>
      <c r="NRU239" s="16"/>
      <c r="NRV239" s="16"/>
      <c r="NRW239" s="16"/>
      <c r="NRX239" s="16"/>
      <c r="NRY239" s="16"/>
      <c r="NRZ239" s="16"/>
      <c r="NSA239" s="16"/>
      <c r="NSB239" s="16"/>
      <c r="NSC239" s="16"/>
      <c r="NSD239" s="16"/>
      <c r="NSE239" s="16"/>
      <c r="NSF239" s="16"/>
      <c r="NSG239" s="16"/>
      <c r="NSH239" s="16"/>
      <c r="NSI239" s="16"/>
      <c r="NSJ239" s="16"/>
      <c r="NSK239" s="16"/>
      <c r="NSL239" s="16"/>
      <c r="NSM239" s="16"/>
      <c r="NSN239" s="16"/>
      <c r="NSO239" s="16"/>
      <c r="NSP239" s="16"/>
      <c r="NSQ239" s="16"/>
      <c r="NSR239" s="16"/>
      <c r="NSS239" s="16"/>
      <c r="NST239" s="16"/>
      <c r="NSU239" s="16"/>
      <c r="NSV239" s="16"/>
      <c r="NSW239" s="16"/>
      <c r="NSX239" s="16"/>
      <c r="NSY239" s="16"/>
      <c r="NSZ239" s="16"/>
      <c r="NTA239" s="16"/>
      <c r="NTB239" s="16"/>
      <c r="NTC239" s="16"/>
      <c r="NTD239" s="16"/>
      <c r="NTE239" s="16"/>
      <c r="NTF239" s="16"/>
      <c r="NTG239" s="16"/>
      <c r="NTH239" s="16"/>
      <c r="NTI239" s="16"/>
      <c r="NTJ239" s="16"/>
      <c r="NTK239" s="16"/>
      <c r="NTL239" s="16"/>
      <c r="NTM239" s="16"/>
      <c r="NTN239" s="16"/>
      <c r="NTO239" s="16"/>
      <c r="NTP239" s="16"/>
      <c r="NTQ239" s="16"/>
      <c r="NTR239" s="16"/>
      <c r="NTS239" s="16"/>
      <c r="NTT239" s="16"/>
      <c r="NTU239" s="16"/>
      <c r="NTV239" s="16"/>
      <c r="NTW239" s="16"/>
      <c r="NTX239" s="16"/>
      <c r="NTY239" s="16"/>
      <c r="NTZ239" s="16"/>
      <c r="NUA239" s="16"/>
      <c r="NUB239" s="16"/>
      <c r="NUC239" s="16"/>
      <c r="NUD239" s="16"/>
      <c r="NUE239" s="16"/>
      <c r="NUF239" s="16"/>
      <c r="NUG239" s="16"/>
      <c r="NUH239" s="16"/>
      <c r="NUI239" s="16"/>
      <c r="NUJ239" s="16"/>
      <c r="NUK239" s="16"/>
      <c r="NUL239" s="16"/>
      <c r="NUM239" s="16"/>
      <c r="NUN239" s="16"/>
      <c r="NUO239" s="16"/>
      <c r="NUP239" s="16"/>
      <c r="NUQ239" s="16"/>
      <c r="NUR239" s="16"/>
      <c r="NUS239" s="16"/>
      <c r="NUT239" s="16"/>
      <c r="NUU239" s="16"/>
      <c r="NUV239" s="16"/>
      <c r="NUW239" s="16"/>
      <c r="NUX239" s="16"/>
      <c r="NUY239" s="16"/>
      <c r="NUZ239" s="16"/>
      <c r="NVA239" s="16"/>
      <c r="NVB239" s="16"/>
      <c r="NVC239" s="16"/>
      <c r="NVD239" s="16"/>
      <c r="NVE239" s="16"/>
      <c r="NVF239" s="16"/>
      <c r="NVG239" s="16"/>
      <c r="NVH239" s="16"/>
      <c r="NVI239" s="16"/>
      <c r="NVJ239" s="16"/>
      <c r="NVK239" s="16"/>
      <c r="NVL239" s="16"/>
      <c r="NVM239" s="16"/>
      <c r="NVN239" s="16"/>
      <c r="NVO239" s="16"/>
      <c r="NVP239" s="16"/>
      <c r="NVQ239" s="16"/>
      <c r="NVR239" s="16"/>
      <c r="NVS239" s="16"/>
      <c r="NVT239" s="16"/>
      <c r="NVU239" s="16"/>
      <c r="NVV239" s="16"/>
      <c r="NVW239" s="16"/>
      <c r="NVX239" s="16"/>
      <c r="NVY239" s="16"/>
      <c r="NVZ239" s="16"/>
      <c r="NWA239" s="16"/>
      <c r="NWB239" s="16"/>
      <c r="NWC239" s="16"/>
      <c r="NWD239" s="16"/>
      <c r="NWE239" s="16"/>
      <c r="NWF239" s="16"/>
      <c r="NWG239" s="16"/>
      <c r="NWH239" s="16"/>
      <c r="NWI239" s="16"/>
      <c r="NWJ239" s="16"/>
      <c r="NWK239" s="16"/>
      <c r="NWL239" s="16"/>
      <c r="NWM239" s="16"/>
      <c r="NWN239" s="16"/>
      <c r="NWO239" s="16"/>
      <c r="NWP239" s="16"/>
      <c r="NWQ239" s="16"/>
      <c r="NWR239" s="16"/>
      <c r="NWS239" s="16"/>
      <c r="NWT239" s="16"/>
      <c r="NWU239" s="16"/>
      <c r="NWV239" s="16"/>
      <c r="NWW239" s="16"/>
      <c r="NWX239" s="16"/>
      <c r="NWY239" s="16"/>
      <c r="NWZ239" s="16"/>
      <c r="NXA239" s="16"/>
      <c r="NXB239" s="16"/>
      <c r="NXC239" s="16"/>
      <c r="NXD239" s="16"/>
      <c r="NXE239" s="16"/>
      <c r="NXF239" s="16"/>
      <c r="NXG239" s="16"/>
      <c r="NXH239" s="16"/>
      <c r="NXI239" s="16"/>
      <c r="NXJ239" s="16"/>
      <c r="NXK239" s="16"/>
      <c r="NXL239" s="16"/>
      <c r="NXM239" s="16"/>
      <c r="NXN239" s="16"/>
      <c r="NXO239" s="16"/>
      <c r="NXP239" s="16"/>
      <c r="NXQ239" s="16"/>
      <c r="NXR239" s="16"/>
      <c r="NXS239" s="16"/>
      <c r="NXT239" s="16"/>
      <c r="NXU239" s="16"/>
      <c r="NXV239" s="16"/>
      <c r="NXW239" s="16"/>
      <c r="NXX239" s="16"/>
      <c r="NXY239" s="16"/>
      <c r="NXZ239" s="16"/>
      <c r="NYA239" s="16"/>
      <c r="NYB239" s="16"/>
      <c r="NYC239" s="16"/>
      <c r="NYD239" s="16"/>
      <c r="NYE239" s="16"/>
      <c r="NYF239" s="16"/>
      <c r="NYG239" s="16"/>
      <c r="NYH239" s="16"/>
      <c r="NYI239" s="16"/>
      <c r="NYJ239" s="16"/>
      <c r="NYK239" s="16"/>
      <c r="NYL239" s="16"/>
      <c r="NYM239" s="16"/>
      <c r="NYN239" s="16"/>
      <c r="NYO239" s="16"/>
      <c r="NYP239" s="16"/>
      <c r="NYQ239" s="16"/>
      <c r="NYR239" s="16"/>
      <c r="NYS239" s="16"/>
      <c r="NYT239" s="16"/>
      <c r="NYU239" s="16"/>
      <c r="NYV239" s="16"/>
      <c r="NYW239" s="16"/>
      <c r="NYX239" s="16"/>
      <c r="NYY239" s="16"/>
      <c r="NYZ239" s="16"/>
      <c r="NZA239" s="16"/>
      <c r="NZB239" s="16"/>
      <c r="NZC239" s="16"/>
      <c r="NZD239" s="16"/>
      <c r="NZE239" s="16"/>
      <c r="NZF239" s="16"/>
      <c r="NZG239" s="16"/>
      <c r="NZH239" s="16"/>
      <c r="NZI239" s="16"/>
      <c r="NZJ239" s="16"/>
      <c r="NZK239" s="16"/>
      <c r="NZL239" s="16"/>
      <c r="NZM239" s="16"/>
      <c r="NZN239" s="16"/>
      <c r="NZO239" s="16"/>
      <c r="NZP239" s="16"/>
      <c r="NZQ239" s="16"/>
      <c r="NZR239" s="16"/>
      <c r="NZS239" s="16"/>
      <c r="NZT239" s="16"/>
      <c r="NZU239" s="16"/>
      <c r="NZV239" s="16"/>
      <c r="NZW239" s="16"/>
      <c r="NZX239" s="16"/>
      <c r="NZY239" s="16"/>
      <c r="NZZ239" s="16"/>
      <c r="OAA239" s="16"/>
      <c r="OAB239" s="16"/>
      <c r="OAC239" s="16"/>
      <c r="OAD239" s="16"/>
      <c r="OAE239" s="16"/>
      <c r="OAF239" s="16"/>
      <c r="OAG239" s="16"/>
      <c r="OAH239" s="16"/>
      <c r="OAI239" s="16"/>
      <c r="OAJ239" s="16"/>
      <c r="OAK239" s="16"/>
      <c r="OAL239" s="16"/>
      <c r="OAM239" s="16"/>
      <c r="OAN239" s="16"/>
      <c r="OAO239" s="16"/>
      <c r="OAP239" s="16"/>
      <c r="OAQ239" s="16"/>
      <c r="OAR239" s="16"/>
      <c r="OAS239" s="16"/>
      <c r="OAT239" s="16"/>
      <c r="OAU239" s="16"/>
      <c r="OAV239" s="16"/>
      <c r="OAW239" s="16"/>
      <c r="OAX239" s="16"/>
      <c r="OAY239" s="16"/>
      <c r="OAZ239" s="16"/>
      <c r="OBA239" s="16"/>
      <c r="OBB239" s="16"/>
      <c r="OBC239" s="16"/>
      <c r="OBD239" s="16"/>
      <c r="OBE239" s="16"/>
      <c r="OBF239" s="16"/>
      <c r="OBG239" s="16"/>
      <c r="OBH239" s="16"/>
      <c r="OBI239" s="16"/>
      <c r="OBJ239" s="16"/>
      <c r="OBK239" s="16"/>
      <c r="OBL239" s="16"/>
      <c r="OBM239" s="16"/>
      <c r="OBN239" s="16"/>
      <c r="OBO239" s="16"/>
      <c r="OBP239" s="16"/>
      <c r="OBQ239" s="16"/>
      <c r="OBR239" s="16"/>
      <c r="OBS239" s="16"/>
      <c r="OBT239" s="16"/>
      <c r="OBU239" s="16"/>
      <c r="OBV239" s="16"/>
      <c r="OBW239" s="16"/>
      <c r="OBX239" s="16"/>
      <c r="OBY239" s="16"/>
      <c r="OBZ239" s="16"/>
      <c r="OCA239" s="16"/>
      <c r="OCB239" s="16"/>
      <c r="OCC239" s="16"/>
      <c r="OCD239" s="16"/>
      <c r="OCE239" s="16"/>
      <c r="OCF239" s="16"/>
      <c r="OCG239" s="16"/>
      <c r="OCH239" s="16"/>
      <c r="OCI239" s="16"/>
      <c r="OCJ239" s="16"/>
      <c r="OCK239" s="16"/>
      <c r="OCL239" s="16"/>
      <c r="OCM239" s="16"/>
      <c r="OCN239" s="16"/>
      <c r="OCO239" s="16"/>
      <c r="OCP239" s="16"/>
      <c r="OCQ239" s="16"/>
      <c r="OCR239" s="16"/>
      <c r="OCS239" s="16"/>
      <c r="OCT239" s="16"/>
      <c r="OCU239" s="16"/>
      <c r="OCV239" s="16"/>
      <c r="OCW239" s="16"/>
      <c r="OCX239" s="16"/>
      <c r="OCY239" s="16"/>
      <c r="OCZ239" s="16"/>
      <c r="ODA239" s="16"/>
      <c r="ODB239" s="16"/>
      <c r="ODC239" s="16"/>
      <c r="ODD239" s="16"/>
      <c r="ODE239" s="16"/>
      <c r="ODF239" s="16"/>
      <c r="ODG239" s="16"/>
      <c r="ODH239" s="16"/>
      <c r="ODI239" s="16"/>
      <c r="ODJ239" s="16"/>
      <c r="ODK239" s="16"/>
      <c r="ODL239" s="16"/>
      <c r="ODM239" s="16"/>
      <c r="ODN239" s="16"/>
      <c r="ODO239" s="16"/>
      <c r="ODP239" s="16"/>
      <c r="ODQ239" s="16"/>
      <c r="ODR239" s="16"/>
      <c r="ODS239" s="16"/>
      <c r="ODT239" s="16"/>
      <c r="ODU239" s="16"/>
      <c r="ODV239" s="16"/>
      <c r="ODW239" s="16"/>
      <c r="ODX239" s="16"/>
      <c r="ODY239" s="16"/>
      <c r="ODZ239" s="16"/>
      <c r="OEA239" s="16"/>
      <c r="OEB239" s="16"/>
      <c r="OEC239" s="16"/>
      <c r="OED239" s="16"/>
      <c r="OEE239" s="16"/>
      <c r="OEF239" s="16"/>
      <c r="OEG239" s="16"/>
      <c r="OEH239" s="16"/>
      <c r="OEI239" s="16"/>
      <c r="OEJ239" s="16"/>
      <c r="OEK239" s="16"/>
      <c r="OEL239" s="16"/>
      <c r="OEM239" s="16"/>
      <c r="OEN239" s="16"/>
      <c r="OEO239" s="16"/>
      <c r="OEP239" s="16"/>
      <c r="OEQ239" s="16"/>
      <c r="OER239" s="16"/>
      <c r="OES239" s="16"/>
      <c r="OET239" s="16"/>
      <c r="OEU239" s="16"/>
      <c r="OEV239" s="16"/>
      <c r="OEW239" s="16"/>
      <c r="OEX239" s="16"/>
      <c r="OEY239" s="16"/>
      <c r="OEZ239" s="16"/>
      <c r="OFA239" s="16"/>
      <c r="OFB239" s="16"/>
      <c r="OFC239" s="16"/>
      <c r="OFD239" s="16"/>
      <c r="OFE239" s="16"/>
      <c r="OFF239" s="16"/>
      <c r="OFG239" s="16"/>
      <c r="OFH239" s="16"/>
      <c r="OFI239" s="16"/>
      <c r="OFJ239" s="16"/>
      <c r="OFK239" s="16"/>
      <c r="OFL239" s="16"/>
      <c r="OFM239" s="16"/>
      <c r="OFN239" s="16"/>
      <c r="OFO239" s="16"/>
      <c r="OFP239" s="16"/>
      <c r="OFQ239" s="16"/>
      <c r="OFR239" s="16"/>
      <c r="OFS239" s="16"/>
      <c r="OFT239" s="16"/>
      <c r="OFU239" s="16"/>
      <c r="OFV239" s="16"/>
      <c r="OFW239" s="16"/>
      <c r="OFX239" s="16"/>
      <c r="OFY239" s="16"/>
      <c r="OFZ239" s="16"/>
      <c r="OGA239" s="16"/>
      <c r="OGB239" s="16"/>
      <c r="OGC239" s="16"/>
      <c r="OGD239" s="16"/>
      <c r="OGE239" s="16"/>
      <c r="OGF239" s="16"/>
      <c r="OGG239" s="16"/>
      <c r="OGH239" s="16"/>
      <c r="OGI239" s="16"/>
      <c r="OGJ239" s="16"/>
      <c r="OGK239" s="16"/>
      <c r="OGL239" s="16"/>
      <c r="OGM239" s="16"/>
      <c r="OGN239" s="16"/>
      <c r="OGO239" s="16"/>
      <c r="OGP239" s="16"/>
      <c r="OGQ239" s="16"/>
      <c r="OGR239" s="16"/>
      <c r="OGS239" s="16"/>
      <c r="OGT239" s="16"/>
      <c r="OGU239" s="16"/>
      <c r="OGV239" s="16"/>
      <c r="OGW239" s="16"/>
      <c r="OGX239" s="16"/>
      <c r="OGY239" s="16"/>
      <c r="OGZ239" s="16"/>
      <c r="OHA239" s="16"/>
      <c r="OHB239" s="16"/>
      <c r="OHC239" s="16"/>
      <c r="OHD239" s="16"/>
      <c r="OHE239" s="16"/>
      <c r="OHF239" s="16"/>
      <c r="OHG239" s="16"/>
      <c r="OHH239" s="16"/>
      <c r="OHI239" s="16"/>
      <c r="OHJ239" s="16"/>
      <c r="OHK239" s="16"/>
      <c r="OHL239" s="16"/>
      <c r="OHM239" s="16"/>
      <c r="OHN239" s="16"/>
      <c r="OHO239" s="16"/>
      <c r="OHP239" s="16"/>
      <c r="OHQ239" s="16"/>
      <c r="OHR239" s="16"/>
      <c r="OHS239" s="16"/>
      <c r="OHT239" s="16"/>
      <c r="OHU239" s="16"/>
      <c r="OHV239" s="16"/>
      <c r="OHW239" s="16"/>
      <c r="OHX239" s="16"/>
      <c r="OHY239" s="16"/>
      <c r="OHZ239" s="16"/>
      <c r="OIA239" s="16"/>
      <c r="OIB239" s="16"/>
      <c r="OIC239" s="16"/>
      <c r="OID239" s="16"/>
      <c r="OIE239" s="16"/>
      <c r="OIF239" s="16"/>
      <c r="OIG239" s="16"/>
      <c r="OIH239" s="16"/>
      <c r="OII239" s="16"/>
      <c r="OIJ239" s="16"/>
      <c r="OIK239" s="16"/>
      <c r="OIL239" s="16"/>
      <c r="OIM239" s="16"/>
      <c r="OIN239" s="16"/>
      <c r="OIO239" s="16"/>
      <c r="OIP239" s="16"/>
      <c r="OIQ239" s="16"/>
      <c r="OIR239" s="16"/>
      <c r="OIS239" s="16"/>
      <c r="OIT239" s="16"/>
      <c r="OIU239" s="16"/>
      <c r="OIV239" s="16"/>
      <c r="OIW239" s="16"/>
      <c r="OIX239" s="16"/>
      <c r="OIY239" s="16"/>
      <c r="OIZ239" s="16"/>
      <c r="OJA239" s="16"/>
      <c r="OJB239" s="16"/>
      <c r="OJC239" s="16"/>
      <c r="OJD239" s="16"/>
      <c r="OJE239" s="16"/>
      <c r="OJF239" s="16"/>
      <c r="OJG239" s="16"/>
      <c r="OJH239" s="16"/>
      <c r="OJI239" s="16"/>
      <c r="OJJ239" s="16"/>
      <c r="OJK239" s="16"/>
      <c r="OJL239" s="16"/>
      <c r="OJM239" s="16"/>
      <c r="OJN239" s="16"/>
      <c r="OJO239" s="16"/>
      <c r="OJP239" s="16"/>
      <c r="OJQ239" s="16"/>
      <c r="OJR239" s="16"/>
      <c r="OJS239" s="16"/>
      <c r="OJT239" s="16"/>
      <c r="OJU239" s="16"/>
      <c r="OJV239" s="16"/>
      <c r="OJW239" s="16"/>
      <c r="OJX239" s="16"/>
      <c r="OJY239" s="16"/>
      <c r="OJZ239" s="16"/>
      <c r="OKA239" s="16"/>
      <c r="OKB239" s="16"/>
      <c r="OKC239" s="16"/>
      <c r="OKD239" s="16"/>
      <c r="OKE239" s="16"/>
      <c r="OKF239" s="16"/>
      <c r="OKG239" s="16"/>
      <c r="OKH239" s="16"/>
      <c r="OKI239" s="16"/>
      <c r="OKJ239" s="16"/>
      <c r="OKK239" s="16"/>
      <c r="OKL239" s="16"/>
      <c r="OKM239" s="16"/>
      <c r="OKN239" s="16"/>
      <c r="OKO239" s="16"/>
      <c r="OKP239" s="16"/>
      <c r="OKQ239" s="16"/>
      <c r="OKR239" s="16"/>
      <c r="OKS239" s="16"/>
      <c r="OKT239" s="16"/>
      <c r="OKU239" s="16"/>
      <c r="OKV239" s="16"/>
      <c r="OKW239" s="16"/>
      <c r="OKX239" s="16"/>
      <c r="OKY239" s="16"/>
      <c r="OKZ239" s="16"/>
      <c r="OLA239" s="16"/>
      <c r="OLB239" s="16"/>
      <c r="OLC239" s="16"/>
      <c r="OLD239" s="16"/>
      <c r="OLE239" s="16"/>
      <c r="OLF239" s="16"/>
      <c r="OLG239" s="16"/>
      <c r="OLH239" s="16"/>
      <c r="OLI239" s="16"/>
      <c r="OLJ239" s="16"/>
      <c r="OLK239" s="16"/>
      <c r="OLL239" s="16"/>
      <c r="OLM239" s="16"/>
      <c r="OLN239" s="16"/>
      <c r="OLO239" s="16"/>
      <c r="OLP239" s="16"/>
      <c r="OLQ239" s="16"/>
      <c r="OLR239" s="16"/>
      <c r="OLS239" s="16"/>
      <c r="OLT239" s="16"/>
      <c r="OLU239" s="16"/>
      <c r="OLV239" s="16"/>
      <c r="OLW239" s="16"/>
      <c r="OLX239" s="16"/>
      <c r="OLY239" s="16"/>
      <c r="OLZ239" s="16"/>
      <c r="OMA239" s="16"/>
      <c r="OMB239" s="16"/>
      <c r="OMC239" s="16"/>
      <c r="OMD239" s="16"/>
      <c r="OME239" s="16"/>
      <c r="OMF239" s="16"/>
      <c r="OMG239" s="16"/>
      <c r="OMH239" s="16"/>
      <c r="OMI239" s="16"/>
      <c r="OMJ239" s="16"/>
      <c r="OMK239" s="16"/>
      <c r="OML239" s="16"/>
      <c r="OMM239" s="16"/>
      <c r="OMN239" s="16"/>
      <c r="OMO239" s="16"/>
      <c r="OMP239" s="16"/>
      <c r="OMQ239" s="16"/>
      <c r="OMR239" s="16"/>
      <c r="OMS239" s="16"/>
      <c r="OMT239" s="16"/>
      <c r="OMU239" s="16"/>
      <c r="OMV239" s="16"/>
      <c r="OMW239" s="16"/>
      <c r="OMX239" s="16"/>
      <c r="OMY239" s="16"/>
      <c r="OMZ239" s="16"/>
      <c r="ONA239" s="16"/>
      <c r="ONB239" s="16"/>
      <c r="ONC239" s="16"/>
      <c r="OND239" s="16"/>
      <c r="ONE239" s="16"/>
      <c r="ONF239" s="16"/>
      <c r="ONG239" s="16"/>
      <c r="ONH239" s="16"/>
      <c r="ONI239" s="16"/>
      <c r="ONJ239" s="16"/>
      <c r="ONK239" s="16"/>
      <c r="ONL239" s="16"/>
      <c r="ONM239" s="16"/>
      <c r="ONN239" s="16"/>
      <c r="ONO239" s="16"/>
      <c r="ONP239" s="16"/>
      <c r="ONQ239" s="16"/>
      <c r="ONR239" s="16"/>
      <c r="ONS239" s="16"/>
      <c r="ONT239" s="16"/>
      <c r="ONU239" s="16"/>
      <c r="ONV239" s="16"/>
      <c r="ONW239" s="16"/>
      <c r="ONX239" s="16"/>
      <c r="ONY239" s="16"/>
      <c r="ONZ239" s="16"/>
      <c r="OOA239" s="16"/>
      <c r="OOB239" s="16"/>
      <c r="OOC239" s="16"/>
      <c r="OOD239" s="16"/>
      <c r="OOE239" s="16"/>
      <c r="OOF239" s="16"/>
      <c r="OOG239" s="16"/>
      <c r="OOH239" s="16"/>
      <c r="OOI239" s="16"/>
      <c r="OOJ239" s="16"/>
      <c r="OOK239" s="16"/>
      <c r="OOL239" s="16"/>
      <c r="OOM239" s="16"/>
      <c r="OON239" s="16"/>
      <c r="OOO239" s="16"/>
      <c r="OOP239" s="16"/>
      <c r="OOQ239" s="16"/>
      <c r="OOR239" s="16"/>
      <c r="OOS239" s="16"/>
      <c r="OOT239" s="16"/>
      <c r="OOU239" s="16"/>
      <c r="OOV239" s="16"/>
      <c r="OOW239" s="16"/>
      <c r="OOX239" s="16"/>
      <c r="OOY239" s="16"/>
      <c r="OOZ239" s="16"/>
      <c r="OPA239" s="16"/>
      <c r="OPB239" s="16"/>
      <c r="OPC239" s="16"/>
      <c r="OPD239" s="16"/>
      <c r="OPE239" s="16"/>
      <c r="OPF239" s="16"/>
      <c r="OPG239" s="16"/>
      <c r="OPH239" s="16"/>
      <c r="OPI239" s="16"/>
      <c r="OPJ239" s="16"/>
      <c r="OPK239" s="16"/>
      <c r="OPL239" s="16"/>
      <c r="OPM239" s="16"/>
      <c r="OPN239" s="16"/>
      <c r="OPO239" s="16"/>
      <c r="OPP239" s="16"/>
      <c r="OPQ239" s="16"/>
      <c r="OPR239" s="16"/>
      <c r="OPS239" s="16"/>
      <c r="OPT239" s="16"/>
      <c r="OPU239" s="16"/>
      <c r="OPV239" s="16"/>
      <c r="OPW239" s="16"/>
      <c r="OPX239" s="16"/>
      <c r="OPY239" s="16"/>
      <c r="OPZ239" s="16"/>
      <c r="OQA239" s="16"/>
      <c r="OQB239" s="16"/>
      <c r="OQC239" s="16"/>
      <c r="OQD239" s="16"/>
      <c r="OQE239" s="16"/>
      <c r="OQF239" s="16"/>
      <c r="OQG239" s="16"/>
      <c r="OQH239" s="16"/>
      <c r="OQI239" s="16"/>
      <c r="OQJ239" s="16"/>
      <c r="OQK239" s="16"/>
      <c r="OQL239" s="16"/>
      <c r="OQM239" s="16"/>
      <c r="OQN239" s="16"/>
      <c r="OQO239" s="16"/>
      <c r="OQP239" s="16"/>
      <c r="OQQ239" s="16"/>
      <c r="OQR239" s="16"/>
      <c r="OQS239" s="16"/>
      <c r="OQT239" s="16"/>
      <c r="OQU239" s="16"/>
      <c r="OQV239" s="16"/>
      <c r="OQW239" s="16"/>
      <c r="OQX239" s="16"/>
      <c r="OQY239" s="16"/>
      <c r="OQZ239" s="16"/>
      <c r="ORA239" s="16"/>
      <c r="ORB239" s="16"/>
      <c r="ORC239" s="16"/>
      <c r="ORD239" s="16"/>
      <c r="ORE239" s="16"/>
      <c r="ORF239" s="16"/>
      <c r="ORG239" s="16"/>
      <c r="ORH239" s="16"/>
      <c r="ORI239" s="16"/>
      <c r="ORJ239" s="16"/>
      <c r="ORK239" s="16"/>
      <c r="ORL239" s="16"/>
      <c r="ORM239" s="16"/>
      <c r="ORN239" s="16"/>
      <c r="ORO239" s="16"/>
      <c r="ORP239" s="16"/>
      <c r="ORQ239" s="16"/>
      <c r="ORR239" s="16"/>
      <c r="ORS239" s="16"/>
      <c r="ORT239" s="16"/>
      <c r="ORU239" s="16"/>
      <c r="ORV239" s="16"/>
      <c r="ORW239" s="16"/>
      <c r="ORX239" s="16"/>
      <c r="ORY239" s="16"/>
      <c r="ORZ239" s="16"/>
      <c r="OSA239" s="16"/>
      <c r="OSB239" s="16"/>
      <c r="OSC239" s="16"/>
      <c r="OSD239" s="16"/>
      <c r="OSE239" s="16"/>
      <c r="OSF239" s="16"/>
      <c r="OSG239" s="16"/>
      <c r="OSH239" s="16"/>
      <c r="OSI239" s="16"/>
      <c r="OSJ239" s="16"/>
      <c r="OSK239" s="16"/>
      <c r="OSL239" s="16"/>
      <c r="OSM239" s="16"/>
      <c r="OSN239" s="16"/>
      <c r="OSO239" s="16"/>
      <c r="OSP239" s="16"/>
      <c r="OSQ239" s="16"/>
      <c r="OSR239" s="16"/>
      <c r="OSS239" s="16"/>
      <c r="OST239" s="16"/>
      <c r="OSU239" s="16"/>
      <c r="OSV239" s="16"/>
      <c r="OSW239" s="16"/>
      <c r="OSX239" s="16"/>
      <c r="OSY239" s="16"/>
      <c r="OSZ239" s="16"/>
      <c r="OTA239" s="16"/>
      <c r="OTB239" s="16"/>
      <c r="OTC239" s="16"/>
      <c r="OTD239" s="16"/>
      <c r="OTE239" s="16"/>
      <c r="OTF239" s="16"/>
      <c r="OTG239" s="16"/>
      <c r="OTH239" s="16"/>
      <c r="OTI239" s="16"/>
      <c r="OTJ239" s="16"/>
      <c r="OTK239" s="16"/>
      <c r="OTL239" s="16"/>
      <c r="OTM239" s="16"/>
      <c r="OTN239" s="16"/>
      <c r="OTO239" s="16"/>
      <c r="OTP239" s="16"/>
      <c r="OTQ239" s="16"/>
      <c r="OTR239" s="16"/>
      <c r="OTS239" s="16"/>
      <c r="OTT239" s="16"/>
      <c r="OTU239" s="16"/>
      <c r="OTV239" s="16"/>
      <c r="OTW239" s="16"/>
      <c r="OTX239" s="16"/>
      <c r="OTY239" s="16"/>
      <c r="OTZ239" s="16"/>
      <c r="OUA239" s="16"/>
      <c r="OUB239" s="16"/>
      <c r="OUC239" s="16"/>
      <c r="OUD239" s="16"/>
      <c r="OUE239" s="16"/>
      <c r="OUF239" s="16"/>
      <c r="OUG239" s="16"/>
      <c r="OUH239" s="16"/>
      <c r="OUI239" s="16"/>
      <c r="OUJ239" s="16"/>
      <c r="OUK239" s="16"/>
      <c r="OUL239" s="16"/>
      <c r="OUM239" s="16"/>
      <c r="OUN239" s="16"/>
      <c r="OUO239" s="16"/>
      <c r="OUP239" s="16"/>
      <c r="OUQ239" s="16"/>
      <c r="OUR239" s="16"/>
      <c r="OUS239" s="16"/>
      <c r="OUT239" s="16"/>
      <c r="OUU239" s="16"/>
      <c r="OUV239" s="16"/>
      <c r="OUW239" s="16"/>
      <c r="OUX239" s="16"/>
      <c r="OUY239" s="16"/>
      <c r="OUZ239" s="16"/>
      <c r="OVA239" s="16"/>
      <c r="OVB239" s="16"/>
      <c r="OVC239" s="16"/>
      <c r="OVD239" s="16"/>
      <c r="OVE239" s="16"/>
      <c r="OVF239" s="16"/>
      <c r="OVG239" s="16"/>
      <c r="OVH239" s="16"/>
      <c r="OVI239" s="16"/>
      <c r="OVJ239" s="16"/>
      <c r="OVK239" s="16"/>
      <c r="OVL239" s="16"/>
      <c r="OVM239" s="16"/>
      <c r="OVN239" s="16"/>
      <c r="OVO239" s="16"/>
      <c r="OVP239" s="16"/>
      <c r="OVQ239" s="16"/>
      <c r="OVR239" s="16"/>
      <c r="OVS239" s="16"/>
      <c r="OVT239" s="16"/>
      <c r="OVU239" s="16"/>
      <c r="OVV239" s="16"/>
      <c r="OVW239" s="16"/>
      <c r="OVX239" s="16"/>
      <c r="OVY239" s="16"/>
      <c r="OVZ239" s="16"/>
      <c r="OWA239" s="16"/>
      <c r="OWB239" s="16"/>
      <c r="OWC239" s="16"/>
      <c r="OWD239" s="16"/>
      <c r="OWE239" s="16"/>
      <c r="OWF239" s="16"/>
      <c r="OWG239" s="16"/>
      <c r="OWH239" s="16"/>
      <c r="OWI239" s="16"/>
      <c r="OWJ239" s="16"/>
      <c r="OWK239" s="16"/>
      <c r="OWL239" s="16"/>
      <c r="OWM239" s="16"/>
      <c r="OWN239" s="16"/>
      <c r="OWO239" s="16"/>
      <c r="OWP239" s="16"/>
      <c r="OWQ239" s="16"/>
      <c r="OWR239" s="16"/>
      <c r="OWS239" s="16"/>
      <c r="OWT239" s="16"/>
      <c r="OWU239" s="16"/>
      <c r="OWV239" s="16"/>
      <c r="OWW239" s="16"/>
      <c r="OWX239" s="16"/>
      <c r="OWY239" s="16"/>
      <c r="OWZ239" s="16"/>
      <c r="OXA239" s="16"/>
      <c r="OXB239" s="16"/>
      <c r="OXC239" s="16"/>
      <c r="OXD239" s="16"/>
      <c r="OXE239" s="16"/>
      <c r="OXF239" s="16"/>
      <c r="OXG239" s="16"/>
      <c r="OXH239" s="16"/>
      <c r="OXI239" s="16"/>
      <c r="OXJ239" s="16"/>
      <c r="OXK239" s="16"/>
      <c r="OXL239" s="16"/>
      <c r="OXM239" s="16"/>
      <c r="OXN239" s="16"/>
      <c r="OXO239" s="16"/>
      <c r="OXP239" s="16"/>
      <c r="OXQ239" s="16"/>
      <c r="OXR239" s="16"/>
      <c r="OXS239" s="16"/>
      <c r="OXT239" s="16"/>
      <c r="OXU239" s="16"/>
      <c r="OXV239" s="16"/>
      <c r="OXW239" s="16"/>
      <c r="OXX239" s="16"/>
      <c r="OXY239" s="16"/>
      <c r="OXZ239" s="16"/>
      <c r="OYA239" s="16"/>
      <c r="OYB239" s="16"/>
      <c r="OYC239" s="16"/>
      <c r="OYD239" s="16"/>
      <c r="OYE239" s="16"/>
      <c r="OYF239" s="16"/>
      <c r="OYG239" s="16"/>
      <c r="OYH239" s="16"/>
      <c r="OYI239" s="16"/>
      <c r="OYJ239" s="16"/>
      <c r="OYK239" s="16"/>
      <c r="OYL239" s="16"/>
      <c r="OYM239" s="16"/>
      <c r="OYN239" s="16"/>
      <c r="OYO239" s="16"/>
      <c r="OYP239" s="16"/>
      <c r="OYQ239" s="16"/>
      <c r="OYR239" s="16"/>
      <c r="OYS239" s="16"/>
      <c r="OYT239" s="16"/>
      <c r="OYU239" s="16"/>
      <c r="OYV239" s="16"/>
      <c r="OYW239" s="16"/>
      <c r="OYX239" s="16"/>
      <c r="OYY239" s="16"/>
      <c r="OYZ239" s="16"/>
      <c r="OZA239" s="16"/>
      <c r="OZB239" s="16"/>
      <c r="OZC239" s="16"/>
      <c r="OZD239" s="16"/>
      <c r="OZE239" s="16"/>
      <c r="OZF239" s="16"/>
      <c r="OZG239" s="16"/>
      <c r="OZH239" s="16"/>
      <c r="OZI239" s="16"/>
      <c r="OZJ239" s="16"/>
      <c r="OZK239" s="16"/>
      <c r="OZL239" s="16"/>
      <c r="OZM239" s="16"/>
      <c r="OZN239" s="16"/>
      <c r="OZO239" s="16"/>
      <c r="OZP239" s="16"/>
      <c r="OZQ239" s="16"/>
      <c r="OZR239" s="16"/>
      <c r="OZS239" s="16"/>
      <c r="OZT239" s="16"/>
      <c r="OZU239" s="16"/>
      <c r="OZV239" s="16"/>
      <c r="OZW239" s="16"/>
      <c r="OZX239" s="16"/>
      <c r="OZY239" s="16"/>
      <c r="OZZ239" s="16"/>
      <c r="PAA239" s="16"/>
      <c r="PAB239" s="16"/>
      <c r="PAC239" s="16"/>
      <c r="PAD239" s="16"/>
      <c r="PAE239" s="16"/>
      <c r="PAF239" s="16"/>
      <c r="PAG239" s="16"/>
      <c r="PAH239" s="16"/>
      <c r="PAI239" s="16"/>
      <c r="PAJ239" s="16"/>
      <c r="PAK239" s="16"/>
      <c r="PAL239" s="16"/>
      <c r="PAM239" s="16"/>
      <c r="PAN239" s="16"/>
      <c r="PAO239" s="16"/>
      <c r="PAP239" s="16"/>
      <c r="PAQ239" s="16"/>
      <c r="PAR239" s="16"/>
      <c r="PAS239" s="16"/>
      <c r="PAT239" s="16"/>
      <c r="PAU239" s="16"/>
      <c r="PAV239" s="16"/>
      <c r="PAW239" s="16"/>
      <c r="PAX239" s="16"/>
      <c r="PAY239" s="16"/>
      <c r="PAZ239" s="16"/>
      <c r="PBA239" s="16"/>
      <c r="PBB239" s="16"/>
      <c r="PBC239" s="16"/>
      <c r="PBD239" s="16"/>
      <c r="PBE239" s="16"/>
      <c r="PBF239" s="16"/>
      <c r="PBG239" s="16"/>
      <c r="PBH239" s="16"/>
      <c r="PBI239" s="16"/>
      <c r="PBJ239" s="16"/>
      <c r="PBK239" s="16"/>
      <c r="PBL239" s="16"/>
      <c r="PBM239" s="16"/>
      <c r="PBN239" s="16"/>
      <c r="PBO239" s="16"/>
      <c r="PBP239" s="16"/>
      <c r="PBQ239" s="16"/>
      <c r="PBR239" s="16"/>
      <c r="PBS239" s="16"/>
      <c r="PBT239" s="16"/>
      <c r="PBU239" s="16"/>
      <c r="PBV239" s="16"/>
      <c r="PBW239" s="16"/>
      <c r="PBX239" s="16"/>
      <c r="PBY239" s="16"/>
      <c r="PBZ239" s="16"/>
      <c r="PCA239" s="16"/>
      <c r="PCB239" s="16"/>
      <c r="PCC239" s="16"/>
      <c r="PCD239" s="16"/>
      <c r="PCE239" s="16"/>
      <c r="PCF239" s="16"/>
      <c r="PCG239" s="16"/>
      <c r="PCH239" s="16"/>
      <c r="PCI239" s="16"/>
      <c r="PCJ239" s="16"/>
      <c r="PCK239" s="16"/>
      <c r="PCL239" s="16"/>
      <c r="PCM239" s="16"/>
      <c r="PCN239" s="16"/>
      <c r="PCO239" s="16"/>
      <c r="PCP239" s="16"/>
      <c r="PCQ239" s="16"/>
      <c r="PCR239" s="16"/>
      <c r="PCS239" s="16"/>
      <c r="PCT239" s="16"/>
      <c r="PCU239" s="16"/>
      <c r="PCV239" s="16"/>
      <c r="PCW239" s="16"/>
      <c r="PCX239" s="16"/>
      <c r="PCY239" s="16"/>
      <c r="PCZ239" s="16"/>
      <c r="PDA239" s="16"/>
      <c r="PDB239" s="16"/>
      <c r="PDC239" s="16"/>
      <c r="PDD239" s="16"/>
      <c r="PDE239" s="16"/>
      <c r="PDF239" s="16"/>
      <c r="PDG239" s="16"/>
      <c r="PDH239" s="16"/>
      <c r="PDI239" s="16"/>
      <c r="PDJ239" s="16"/>
      <c r="PDK239" s="16"/>
      <c r="PDL239" s="16"/>
      <c r="PDM239" s="16"/>
      <c r="PDN239" s="16"/>
      <c r="PDO239" s="16"/>
      <c r="PDP239" s="16"/>
      <c r="PDQ239" s="16"/>
      <c r="PDR239" s="16"/>
      <c r="PDS239" s="16"/>
      <c r="PDT239" s="16"/>
      <c r="PDU239" s="16"/>
      <c r="PDV239" s="16"/>
      <c r="PDW239" s="16"/>
      <c r="PDX239" s="16"/>
      <c r="PDY239" s="16"/>
      <c r="PDZ239" s="16"/>
      <c r="PEA239" s="16"/>
      <c r="PEB239" s="16"/>
      <c r="PEC239" s="16"/>
      <c r="PED239" s="16"/>
      <c r="PEE239" s="16"/>
      <c r="PEF239" s="16"/>
      <c r="PEG239" s="16"/>
      <c r="PEH239" s="16"/>
      <c r="PEI239" s="16"/>
      <c r="PEJ239" s="16"/>
      <c r="PEK239" s="16"/>
      <c r="PEL239" s="16"/>
      <c r="PEM239" s="16"/>
      <c r="PEN239" s="16"/>
      <c r="PEO239" s="16"/>
      <c r="PEP239" s="16"/>
      <c r="PEQ239" s="16"/>
      <c r="PER239" s="16"/>
      <c r="PES239" s="16"/>
      <c r="PET239" s="16"/>
      <c r="PEU239" s="16"/>
      <c r="PEV239" s="16"/>
      <c r="PEW239" s="16"/>
      <c r="PEX239" s="16"/>
      <c r="PEY239" s="16"/>
      <c r="PEZ239" s="16"/>
      <c r="PFA239" s="16"/>
      <c r="PFB239" s="16"/>
      <c r="PFC239" s="16"/>
      <c r="PFD239" s="16"/>
      <c r="PFE239" s="16"/>
      <c r="PFF239" s="16"/>
      <c r="PFG239" s="16"/>
      <c r="PFH239" s="16"/>
      <c r="PFI239" s="16"/>
      <c r="PFJ239" s="16"/>
      <c r="PFK239" s="16"/>
      <c r="PFL239" s="16"/>
      <c r="PFM239" s="16"/>
      <c r="PFN239" s="16"/>
      <c r="PFO239" s="16"/>
      <c r="PFP239" s="16"/>
      <c r="PFQ239" s="16"/>
      <c r="PFR239" s="16"/>
      <c r="PFS239" s="16"/>
      <c r="PFT239" s="16"/>
      <c r="PFU239" s="16"/>
      <c r="PFV239" s="16"/>
      <c r="PFW239" s="16"/>
      <c r="PFX239" s="16"/>
      <c r="PFY239" s="16"/>
      <c r="PFZ239" s="16"/>
      <c r="PGA239" s="16"/>
      <c r="PGB239" s="16"/>
      <c r="PGC239" s="16"/>
      <c r="PGD239" s="16"/>
      <c r="PGE239" s="16"/>
      <c r="PGF239" s="16"/>
      <c r="PGG239" s="16"/>
      <c r="PGH239" s="16"/>
      <c r="PGI239" s="16"/>
      <c r="PGJ239" s="16"/>
      <c r="PGK239" s="16"/>
      <c r="PGL239" s="16"/>
      <c r="PGM239" s="16"/>
      <c r="PGN239" s="16"/>
      <c r="PGO239" s="16"/>
      <c r="PGP239" s="16"/>
      <c r="PGQ239" s="16"/>
      <c r="PGR239" s="16"/>
      <c r="PGS239" s="16"/>
      <c r="PGT239" s="16"/>
      <c r="PGU239" s="16"/>
      <c r="PGV239" s="16"/>
      <c r="PGW239" s="16"/>
      <c r="PGX239" s="16"/>
      <c r="PGY239" s="16"/>
      <c r="PGZ239" s="16"/>
      <c r="PHA239" s="16"/>
      <c r="PHB239" s="16"/>
      <c r="PHC239" s="16"/>
      <c r="PHD239" s="16"/>
      <c r="PHE239" s="16"/>
      <c r="PHF239" s="16"/>
      <c r="PHG239" s="16"/>
      <c r="PHH239" s="16"/>
      <c r="PHI239" s="16"/>
      <c r="PHJ239" s="16"/>
      <c r="PHK239" s="16"/>
      <c r="PHL239" s="16"/>
      <c r="PHM239" s="16"/>
      <c r="PHN239" s="16"/>
      <c r="PHO239" s="16"/>
      <c r="PHP239" s="16"/>
      <c r="PHQ239" s="16"/>
      <c r="PHR239" s="16"/>
      <c r="PHS239" s="16"/>
      <c r="PHT239" s="16"/>
      <c r="PHU239" s="16"/>
      <c r="PHV239" s="16"/>
      <c r="PHW239" s="16"/>
      <c r="PHX239" s="16"/>
      <c r="PHY239" s="16"/>
      <c r="PHZ239" s="16"/>
      <c r="PIA239" s="16"/>
      <c r="PIB239" s="16"/>
      <c r="PIC239" s="16"/>
      <c r="PID239" s="16"/>
      <c r="PIE239" s="16"/>
      <c r="PIF239" s="16"/>
      <c r="PIG239" s="16"/>
      <c r="PIH239" s="16"/>
      <c r="PII239" s="16"/>
      <c r="PIJ239" s="16"/>
      <c r="PIK239" s="16"/>
      <c r="PIL239" s="16"/>
      <c r="PIM239" s="16"/>
      <c r="PIN239" s="16"/>
      <c r="PIO239" s="16"/>
      <c r="PIP239" s="16"/>
      <c r="PIQ239" s="16"/>
      <c r="PIR239" s="16"/>
      <c r="PIS239" s="16"/>
      <c r="PIT239" s="16"/>
      <c r="PIU239" s="16"/>
      <c r="PIV239" s="16"/>
      <c r="PIW239" s="16"/>
      <c r="PIX239" s="16"/>
      <c r="PIY239" s="16"/>
      <c r="PIZ239" s="16"/>
      <c r="PJA239" s="16"/>
      <c r="PJB239" s="16"/>
      <c r="PJC239" s="16"/>
      <c r="PJD239" s="16"/>
      <c r="PJE239" s="16"/>
      <c r="PJF239" s="16"/>
      <c r="PJG239" s="16"/>
      <c r="PJH239" s="16"/>
      <c r="PJI239" s="16"/>
      <c r="PJJ239" s="16"/>
      <c r="PJK239" s="16"/>
      <c r="PJL239" s="16"/>
      <c r="PJM239" s="16"/>
      <c r="PJN239" s="16"/>
      <c r="PJO239" s="16"/>
      <c r="PJP239" s="16"/>
      <c r="PJQ239" s="16"/>
      <c r="PJR239" s="16"/>
      <c r="PJS239" s="16"/>
      <c r="PJT239" s="16"/>
      <c r="PJU239" s="16"/>
      <c r="PJV239" s="16"/>
      <c r="PJW239" s="16"/>
      <c r="PJX239" s="16"/>
      <c r="PJY239" s="16"/>
      <c r="PJZ239" s="16"/>
      <c r="PKA239" s="16"/>
      <c r="PKB239" s="16"/>
      <c r="PKC239" s="16"/>
      <c r="PKD239" s="16"/>
      <c r="PKE239" s="16"/>
      <c r="PKF239" s="16"/>
      <c r="PKG239" s="16"/>
      <c r="PKH239" s="16"/>
      <c r="PKI239" s="16"/>
      <c r="PKJ239" s="16"/>
      <c r="PKK239" s="16"/>
      <c r="PKL239" s="16"/>
      <c r="PKM239" s="16"/>
      <c r="PKN239" s="16"/>
      <c r="PKO239" s="16"/>
      <c r="PKP239" s="16"/>
      <c r="PKQ239" s="16"/>
      <c r="PKR239" s="16"/>
      <c r="PKS239" s="16"/>
      <c r="PKT239" s="16"/>
      <c r="PKU239" s="16"/>
      <c r="PKV239" s="16"/>
      <c r="PKW239" s="16"/>
      <c r="PKX239" s="16"/>
      <c r="PKY239" s="16"/>
      <c r="PKZ239" s="16"/>
      <c r="PLA239" s="16"/>
      <c r="PLB239" s="16"/>
      <c r="PLC239" s="16"/>
      <c r="PLD239" s="16"/>
      <c r="PLE239" s="16"/>
      <c r="PLF239" s="16"/>
      <c r="PLG239" s="16"/>
      <c r="PLH239" s="16"/>
      <c r="PLI239" s="16"/>
      <c r="PLJ239" s="16"/>
      <c r="PLK239" s="16"/>
      <c r="PLL239" s="16"/>
      <c r="PLM239" s="16"/>
      <c r="PLN239" s="16"/>
      <c r="PLO239" s="16"/>
      <c r="PLP239" s="16"/>
      <c r="PLQ239" s="16"/>
      <c r="PLR239" s="16"/>
      <c r="PLS239" s="16"/>
      <c r="PLT239" s="16"/>
      <c r="PLU239" s="16"/>
      <c r="PLV239" s="16"/>
      <c r="PLW239" s="16"/>
      <c r="PLX239" s="16"/>
      <c r="PLY239" s="16"/>
      <c r="PLZ239" s="16"/>
      <c r="PMA239" s="16"/>
      <c r="PMB239" s="16"/>
      <c r="PMC239" s="16"/>
      <c r="PMD239" s="16"/>
      <c r="PME239" s="16"/>
      <c r="PMF239" s="16"/>
      <c r="PMG239" s="16"/>
      <c r="PMH239" s="16"/>
      <c r="PMI239" s="16"/>
      <c r="PMJ239" s="16"/>
      <c r="PMK239" s="16"/>
      <c r="PML239" s="16"/>
      <c r="PMM239" s="16"/>
      <c r="PMN239" s="16"/>
      <c r="PMO239" s="16"/>
      <c r="PMP239" s="16"/>
      <c r="PMQ239" s="16"/>
      <c r="PMR239" s="16"/>
      <c r="PMS239" s="16"/>
      <c r="PMT239" s="16"/>
      <c r="PMU239" s="16"/>
      <c r="PMV239" s="16"/>
      <c r="PMW239" s="16"/>
      <c r="PMX239" s="16"/>
      <c r="PMY239" s="16"/>
      <c r="PMZ239" s="16"/>
      <c r="PNA239" s="16"/>
      <c r="PNB239" s="16"/>
      <c r="PNC239" s="16"/>
      <c r="PND239" s="16"/>
      <c r="PNE239" s="16"/>
      <c r="PNF239" s="16"/>
      <c r="PNG239" s="16"/>
      <c r="PNH239" s="16"/>
      <c r="PNI239" s="16"/>
      <c r="PNJ239" s="16"/>
      <c r="PNK239" s="16"/>
      <c r="PNL239" s="16"/>
      <c r="PNM239" s="16"/>
      <c r="PNN239" s="16"/>
      <c r="PNO239" s="16"/>
      <c r="PNP239" s="16"/>
      <c r="PNQ239" s="16"/>
      <c r="PNR239" s="16"/>
      <c r="PNS239" s="16"/>
      <c r="PNT239" s="16"/>
      <c r="PNU239" s="16"/>
      <c r="PNV239" s="16"/>
      <c r="PNW239" s="16"/>
      <c r="PNX239" s="16"/>
      <c r="PNY239" s="16"/>
      <c r="PNZ239" s="16"/>
      <c r="POA239" s="16"/>
      <c r="POB239" s="16"/>
      <c r="POC239" s="16"/>
      <c r="POD239" s="16"/>
      <c r="POE239" s="16"/>
      <c r="POF239" s="16"/>
      <c r="POG239" s="16"/>
      <c r="POH239" s="16"/>
      <c r="POI239" s="16"/>
      <c r="POJ239" s="16"/>
      <c r="POK239" s="16"/>
      <c r="POL239" s="16"/>
      <c r="POM239" s="16"/>
      <c r="PON239" s="16"/>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" s="16"/>
      <c r="POY239" s="16"/>
      <c r="POZ239" s="16"/>
      <c r="PPA239" s="16"/>
      <c r="PPB239" s="16"/>
      <c r="PPC239" s="16"/>
      <c r="PPD239" s="16"/>
      <c r="PPE239" s="16"/>
      <c r="PPF239" s="16"/>
      <c r="PPG239" s="16"/>
      <c r="PPH239" s="16"/>
      <c r="PPI239" s="16"/>
      <c r="PPJ239" s="16"/>
      <c r="PPK239" s="16"/>
      <c r="PPL239" s="16"/>
      <c r="PPM239" s="16"/>
      <c r="PPN239" s="16"/>
      <c r="PPO239" s="16"/>
      <c r="PPP239" s="16"/>
      <c r="PPQ239" s="16"/>
      <c r="PPR239" s="16"/>
      <c r="PPS239" s="16"/>
      <c r="PPT239" s="16"/>
      <c r="PPU239" s="16"/>
      <c r="PPV239" s="16"/>
      <c r="PPW239" s="16"/>
      <c r="PPX239" s="16"/>
      <c r="PPY239" s="16"/>
      <c r="PPZ239" s="16"/>
      <c r="PQA239" s="16"/>
      <c r="PQB239" s="16"/>
      <c r="PQC239" s="16"/>
      <c r="PQD239" s="16"/>
      <c r="PQE239" s="16"/>
      <c r="PQF239" s="16"/>
      <c r="PQG239" s="16"/>
      <c r="PQH239" s="16"/>
      <c r="PQI239" s="16"/>
      <c r="PQJ239" s="16"/>
      <c r="PQK239" s="16"/>
      <c r="PQL239" s="16"/>
      <c r="PQM239" s="16"/>
      <c r="PQN239" s="16"/>
      <c r="PQO239" s="16"/>
      <c r="PQP239" s="16"/>
      <c r="PQQ239" s="16"/>
      <c r="PQR239" s="16"/>
      <c r="PQS239" s="16"/>
      <c r="PQT239" s="16"/>
      <c r="PQU239" s="16"/>
      <c r="PQV239" s="16"/>
      <c r="PQW239" s="16"/>
      <c r="PQX239" s="16"/>
      <c r="PQY239" s="16"/>
      <c r="PQZ239" s="16"/>
      <c r="PRA239" s="16"/>
      <c r="PRB239" s="16"/>
      <c r="PRC239" s="16"/>
      <c r="PRD239" s="16"/>
      <c r="PRE239" s="16"/>
      <c r="PRF239" s="16"/>
      <c r="PRG239" s="16"/>
      <c r="PRH239" s="16"/>
      <c r="PRI239" s="16"/>
      <c r="PRJ239" s="16"/>
      <c r="PRK239" s="16"/>
      <c r="PRL239" s="16"/>
      <c r="PRM239" s="16"/>
      <c r="PRN239" s="16"/>
      <c r="PRO239" s="16"/>
      <c r="PRP239" s="16"/>
      <c r="PRQ239" s="16"/>
      <c r="PRR239" s="16"/>
      <c r="PRS239" s="16"/>
      <c r="PRT239" s="16"/>
      <c r="PRU239" s="16"/>
      <c r="PRV239" s="16"/>
      <c r="PRW239" s="16"/>
      <c r="PRX239" s="16"/>
      <c r="PRY239" s="16"/>
      <c r="PRZ239" s="16"/>
      <c r="PSA239" s="16"/>
      <c r="PSB239" s="16"/>
      <c r="PSC239" s="16"/>
      <c r="PSD239" s="16"/>
      <c r="PSE239" s="16"/>
      <c r="PSF239" s="16"/>
      <c r="PSG239" s="16"/>
      <c r="PSH239" s="16"/>
      <c r="PSI239" s="16"/>
      <c r="PSJ239" s="16"/>
      <c r="PSK239" s="16"/>
      <c r="PSL239" s="16"/>
      <c r="PSM239" s="16"/>
      <c r="PSN239" s="16"/>
      <c r="PSO239" s="16"/>
      <c r="PSP239" s="16"/>
      <c r="PSQ239" s="16"/>
      <c r="PSR239" s="16"/>
      <c r="PSS239" s="16"/>
      <c r="PST239" s="16"/>
      <c r="PSU239" s="16"/>
      <c r="PSV239" s="16"/>
      <c r="PSW239" s="16"/>
      <c r="PSX239" s="16"/>
      <c r="PSY239" s="16"/>
      <c r="PSZ239" s="16"/>
      <c r="PTA239" s="16"/>
      <c r="PTB239" s="16"/>
      <c r="PTC239" s="16"/>
      <c r="PTD239" s="16"/>
      <c r="PTE239" s="16"/>
      <c r="PTF239" s="16"/>
      <c r="PTG239" s="16"/>
      <c r="PTH239" s="16"/>
      <c r="PTI239" s="16"/>
      <c r="PTJ239" s="16"/>
      <c r="PTK239" s="16"/>
      <c r="PTL239" s="16"/>
      <c r="PTM239" s="16"/>
      <c r="PTN239" s="16"/>
      <c r="PTO239" s="16"/>
      <c r="PTP239" s="16"/>
      <c r="PTQ239" s="16"/>
      <c r="PTR239" s="16"/>
      <c r="PTS239" s="16"/>
      <c r="PTT239" s="16"/>
      <c r="PTU239" s="16"/>
      <c r="PTV239" s="16"/>
      <c r="PTW239" s="16"/>
      <c r="PTX239" s="16"/>
      <c r="PTY239" s="16"/>
      <c r="PTZ239" s="16"/>
      <c r="PUA239" s="16"/>
      <c r="PUB239" s="16"/>
      <c r="PUC239" s="16"/>
      <c r="PUD239" s="16"/>
      <c r="PUE239" s="16"/>
      <c r="PUF239" s="16"/>
      <c r="PUG239" s="16"/>
      <c r="PUH239" s="16"/>
      <c r="PUI239" s="16"/>
      <c r="PUJ239" s="16"/>
      <c r="PUK239" s="16"/>
      <c r="PUL239" s="16"/>
      <c r="PUM239" s="16"/>
      <c r="PUN239" s="16"/>
      <c r="PUO239" s="16"/>
      <c r="PUP239" s="16"/>
      <c r="PUQ239" s="16"/>
      <c r="PUR239" s="16"/>
      <c r="PUS239" s="16"/>
      <c r="PUT239" s="16"/>
      <c r="PUU239" s="16"/>
      <c r="PUV239" s="16"/>
      <c r="PUW239" s="16"/>
      <c r="PUX239" s="16"/>
      <c r="PUY239" s="16"/>
      <c r="PUZ239" s="16"/>
      <c r="PVA239" s="16"/>
      <c r="PVB239" s="16"/>
      <c r="PVC239" s="16"/>
      <c r="PVD239" s="16"/>
      <c r="PVE239" s="16"/>
      <c r="PVF239" s="16"/>
      <c r="PVG239" s="16"/>
      <c r="PVH239" s="16"/>
      <c r="PVI239" s="16"/>
      <c r="PVJ239" s="16"/>
      <c r="PVK239" s="16"/>
      <c r="PVL239" s="16"/>
      <c r="PVM239" s="16"/>
      <c r="PVN239" s="16"/>
      <c r="PVO239" s="16"/>
      <c r="PVP239" s="16"/>
      <c r="PVQ239" s="16"/>
      <c r="PVR239" s="16"/>
      <c r="PVS239" s="16"/>
      <c r="PVT239" s="16"/>
      <c r="PVU239" s="16"/>
      <c r="PVV239" s="16"/>
      <c r="PVW239" s="16"/>
      <c r="PVX239" s="16"/>
      <c r="PVY239" s="16"/>
      <c r="PVZ239" s="16"/>
      <c r="PWA239" s="16"/>
      <c r="PWB239" s="16"/>
      <c r="PWC239" s="16"/>
      <c r="PWD239" s="16"/>
      <c r="PWE239" s="16"/>
      <c r="PWF239" s="16"/>
      <c r="PWG239" s="16"/>
      <c r="PWH239" s="16"/>
      <c r="PWI239" s="16"/>
      <c r="PWJ239" s="16"/>
      <c r="PWK239" s="16"/>
      <c r="PWL239" s="16"/>
      <c r="PWM239" s="16"/>
      <c r="PWN239" s="16"/>
      <c r="PWO239" s="16"/>
      <c r="PWP239" s="16"/>
      <c r="PWQ239" s="16"/>
      <c r="PWR239" s="16"/>
      <c r="PWS239" s="16"/>
      <c r="PWT239" s="16"/>
      <c r="PWU239" s="16"/>
      <c r="PWV239" s="16"/>
      <c r="PWW239" s="16"/>
      <c r="PWX239" s="16"/>
      <c r="PWY239" s="16"/>
      <c r="PWZ239" s="16"/>
      <c r="PXA239" s="16"/>
      <c r="PXB239" s="16"/>
      <c r="PXC239" s="16"/>
      <c r="PXD239" s="16"/>
      <c r="PXE239" s="16"/>
      <c r="PXF239" s="16"/>
      <c r="PXG239" s="16"/>
      <c r="PXH239" s="16"/>
      <c r="PXI239" s="16"/>
      <c r="PXJ239" s="16"/>
      <c r="PXK239" s="16"/>
      <c r="PXL239" s="16"/>
      <c r="PXM239" s="16"/>
      <c r="PXN239" s="16"/>
      <c r="PXO239" s="16"/>
      <c r="PXP239" s="16"/>
      <c r="PXQ239" s="16"/>
      <c r="PXR239" s="16"/>
      <c r="PXS239" s="16"/>
      <c r="PXT239" s="16"/>
      <c r="PXU239" s="16"/>
      <c r="PXV239" s="16"/>
      <c r="PXW239" s="16"/>
      <c r="PXX239" s="16"/>
      <c r="PXY239" s="16"/>
      <c r="PXZ239" s="16"/>
      <c r="PYA239" s="16"/>
      <c r="PYB239" s="16"/>
      <c r="PYC239" s="16"/>
      <c r="PYD239" s="16"/>
      <c r="PYE239" s="16"/>
      <c r="PYF239" s="16"/>
      <c r="PYG239" s="16"/>
      <c r="PYH239" s="16"/>
      <c r="PYI239" s="16"/>
      <c r="PYJ239" s="16"/>
      <c r="PYK239" s="16"/>
      <c r="PYL239" s="16"/>
      <c r="PYM239" s="16"/>
      <c r="PYN239" s="16"/>
      <c r="PYO239" s="16"/>
      <c r="PYP239" s="16"/>
      <c r="PYQ239" s="16"/>
      <c r="PYR239" s="16"/>
      <c r="PYS239" s="16"/>
      <c r="PYT239" s="16"/>
      <c r="PYU239" s="16"/>
      <c r="PYV239" s="16"/>
      <c r="PYW239" s="16"/>
      <c r="PYX239" s="16"/>
      <c r="PYY239" s="16"/>
      <c r="PYZ239" s="16"/>
      <c r="PZA239" s="16"/>
      <c r="PZB239" s="16"/>
      <c r="PZC239" s="16"/>
      <c r="PZD239" s="16"/>
      <c r="PZE239" s="16"/>
      <c r="PZF239" s="16"/>
      <c r="PZG239" s="16"/>
      <c r="PZH239" s="16"/>
      <c r="PZI239" s="16"/>
      <c r="PZJ239" s="16"/>
      <c r="PZK239" s="16"/>
      <c r="PZL239" s="16"/>
      <c r="PZM239" s="16"/>
      <c r="PZN239" s="16"/>
      <c r="PZO239" s="16"/>
      <c r="PZP239" s="16"/>
      <c r="PZQ239" s="16"/>
      <c r="PZR239" s="16"/>
      <c r="PZS239" s="16"/>
      <c r="PZT239" s="16"/>
      <c r="PZU239" s="16"/>
      <c r="PZV239" s="16"/>
      <c r="PZW239" s="16"/>
      <c r="PZX239" s="16"/>
      <c r="PZY239" s="16"/>
      <c r="PZZ239" s="16"/>
      <c r="QAA239" s="16"/>
      <c r="QAB239" s="16"/>
      <c r="QAC239" s="16"/>
      <c r="QAD239" s="16"/>
      <c r="QAE239" s="16"/>
      <c r="QAF239" s="16"/>
      <c r="QAG239" s="16"/>
      <c r="QAH239" s="16"/>
      <c r="QAI239" s="16"/>
      <c r="QAJ239" s="16"/>
      <c r="QAK239" s="16"/>
      <c r="QAL239" s="16"/>
      <c r="QAM239" s="16"/>
      <c r="QAN239" s="16"/>
      <c r="QAO239" s="16"/>
      <c r="QAP239" s="16"/>
      <c r="QAQ239" s="16"/>
      <c r="QAR239" s="16"/>
      <c r="QAS239" s="16"/>
      <c r="QAT239" s="16"/>
      <c r="QAU239" s="16"/>
      <c r="QAV239" s="16"/>
      <c r="QAW239" s="16"/>
      <c r="QAX239" s="16"/>
      <c r="QAY239" s="16"/>
      <c r="QAZ239" s="16"/>
      <c r="QBA239" s="16"/>
      <c r="QBB239" s="16"/>
      <c r="QBC239" s="16"/>
      <c r="QBD239" s="16"/>
      <c r="QBE239" s="16"/>
      <c r="QBF239" s="16"/>
      <c r="QBG239" s="16"/>
      <c r="QBH239" s="16"/>
      <c r="QBI239" s="16"/>
      <c r="QBJ239" s="16"/>
      <c r="QBK239" s="16"/>
      <c r="QBL239" s="16"/>
      <c r="QBM239" s="16"/>
      <c r="QBN239" s="16"/>
      <c r="QBO239" s="16"/>
      <c r="QBP239" s="16"/>
      <c r="QBQ239" s="16"/>
      <c r="QBR239" s="16"/>
      <c r="QBS239" s="16"/>
      <c r="QBT239" s="16"/>
      <c r="QBU239" s="16"/>
      <c r="QBV239" s="16"/>
      <c r="QBW239" s="16"/>
      <c r="QBX239" s="16"/>
      <c r="QBY239" s="16"/>
      <c r="QBZ239" s="16"/>
      <c r="QCA239" s="16"/>
      <c r="QCB239" s="16"/>
      <c r="QCC239" s="16"/>
      <c r="QCD239" s="16"/>
      <c r="QCE239" s="16"/>
      <c r="QCF239" s="16"/>
      <c r="QCG239" s="16"/>
      <c r="QCH239" s="16"/>
      <c r="QCI239" s="16"/>
      <c r="QCJ239" s="16"/>
      <c r="QCK239" s="16"/>
      <c r="QCL239" s="16"/>
      <c r="QCM239" s="16"/>
      <c r="QCN239" s="16"/>
      <c r="QCO239" s="16"/>
      <c r="QCP239" s="16"/>
      <c r="QCQ239" s="16"/>
      <c r="QCR239" s="16"/>
      <c r="QCS239" s="16"/>
      <c r="QCT239" s="16"/>
      <c r="QCU239" s="16"/>
      <c r="QCV239" s="16"/>
      <c r="QCW239" s="16"/>
      <c r="QCX239" s="16"/>
      <c r="QCY239" s="16"/>
      <c r="QCZ239" s="16"/>
      <c r="QDA239" s="16"/>
      <c r="QDB239" s="16"/>
      <c r="QDC239" s="16"/>
      <c r="QDD239" s="16"/>
      <c r="QDE239" s="16"/>
      <c r="QDF239" s="16"/>
      <c r="QDG239" s="16"/>
      <c r="QDH239" s="16"/>
      <c r="QDI239" s="16"/>
      <c r="QDJ239" s="16"/>
      <c r="QDK239" s="16"/>
      <c r="QDL239" s="16"/>
      <c r="QDM239" s="16"/>
      <c r="QDN239" s="16"/>
      <c r="QDO239" s="16"/>
      <c r="QDP239" s="16"/>
      <c r="QDQ239" s="16"/>
      <c r="QDR239" s="16"/>
      <c r="QDS239" s="16"/>
      <c r="QDT239" s="16"/>
      <c r="QDU239" s="16"/>
      <c r="QDV239" s="16"/>
      <c r="QDW239" s="16"/>
      <c r="QDX239" s="16"/>
      <c r="QDY239" s="16"/>
      <c r="QDZ239" s="16"/>
      <c r="QEA239" s="16"/>
      <c r="QEB239" s="16"/>
      <c r="QEC239" s="16"/>
      <c r="QED239" s="16"/>
      <c r="QEE239" s="16"/>
      <c r="QEF239" s="16"/>
      <c r="QEG239" s="16"/>
      <c r="QEH239" s="16"/>
      <c r="QEI239" s="16"/>
      <c r="QEJ239" s="16"/>
      <c r="QEK239" s="16"/>
      <c r="QEL239" s="16"/>
      <c r="QEM239" s="16"/>
      <c r="QEN239" s="16"/>
      <c r="QEO239" s="16"/>
      <c r="QEP239" s="16"/>
      <c r="QEQ239" s="16"/>
      <c r="QER239" s="16"/>
      <c r="QES239" s="16"/>
      <c r="QET239" s="16"/>
      <c r="QEU239" s="16"/>
      <c r="QEV239" s="16"/>
      <c r="QEW239" s="16"/>
      <c r="QEX239" s="16"/>
      <c r="QEY239" s="16"/>
      <c r="QEZ239" s="16"/>
      <c r="QFA239" s="16"/>
      <c r="QFB239" s="16"/>
      <c r="QFC239" s="16"/>
      <c r="QFD239" s="16"/>
      <c r="QFE239" s="16"/>
      <c r="QFF239" s="16"/>
      <c r="QFG239" s="16"/>
      <c r="QFH239" s="16"/>
      <c r="QFI239" s="16"/>
      <c r="QFJ239" s="16"/>
      <c r="QFK239" s="16"/>
      <c r="QFL239" s="16"/>
      <c r="QFM239" s="16"/>
      <c r="QFN239" s="16"/>
      <c r="QFO239" s="16"/>
      <c r="QFP239" s="16"/>
      <c r="QFQ239" s="16"/>
      <c r="QFR239" s="16"/>
      <c r="QFS239" s="16"/>
      <c r="QFT239" s="16"/>
      <c r="QFU239" s="16"/>
      <c r="QFV239" s="16"/>
      <c r="QFW239" s="16"/>
      <c r="QFX239" s="16"/>
      <c r="QFY239" s="16"/>
      <c r="QFZ239" s="16"/>
      <c r="QGA239" s="16"/>
      <c r="QGB239" s="16"/>
      <c r="QGC239" s="16"/>
      <c r="QGD239" s="16"/>
      <c r="QGE239" s="16"/>
      <c r="QGF239" s="16"/>
      <c r="QGG239" s="16"/>
      <c r="QGH239" s="16"/>
      <c r="QGI239" s="16"/>
      <c r="QGJ239" s="16"/>
      <c r="QGK239" s="16"/>
      <c r="QGL239" s="16"/>
      <c r="QGM239" s="16"/>
      <c r="QGN239" s="16"/>
      <c r="QGO239" s="16"/>
      <c r="QGP239" s="16"/>
      <c r="QGQ239" s="16"/>
      <c r="QGR239" s="16"/>
      <c r="QGS239" s="16"/>
      <c r="QGT239" s="16"/>
      <c r="QGU239" s="16"/>
      <c r="QGV239" s="16"/>
      <c r="QGW239" s="16"/>
      <c r="QGX239" s="16"/>
      <c r="QGY239" s="16"/>
      <c r="QGZ239" s="16"/>
      <c r="QHA239" s="16"/>
      <c r="QHB239" s="16"/>
      <c r="QHC239" s="16"/>
      <c r="QHD239" s="16"/>
      <c r="QHE239" s="16"/>
      <c r="QHF239" s="16"/>
      <c r="QHG239" s="16"/>
      <c r="QHH239" s="16"/>
      <c r="QHI239" s="16"/>
      <c r="QHJ239" s="16"/>
      <c r="QHK239" s="16"/>
      <c r="QHL239" s="16"/>
      <c r="QHM239" s="16"/>
      <c r="QHN239" s="16"/>
      <c r="QHO239" s="16"/>
      <c r="QHP239" s="16"/>
      <c r="QHQ239" s="16"/>
      <c r="QHR239" s="16"/>
      <c r="QHS239" s="16"/>
      <c r="QHT239" s="16"/>
      <c r="QHU239" s="16"/>
      <c r="QHV239" s="16"/>
      <c r="QHW239" s="16"/>
      <c r="QHX239" s="16"/>
      <c r="QHY239" s="16"/>
      <c r="QHZ239" s="16"/>
      <c r="QIA239" s="16"/>
      <c r="QIB239" s="16"/>
      <c r="QIC239" s="16"/>
      <c r="QID239" s="16"/>
      <c r="QIE239" s="16"/>
      <c r="QIF239" s="16"/>
      <c r="QIG239" s="16"/>
      <c r="QIH239" s="16"/>
      <c r="QII239" s="16"/>
      <c r="QIJ239" s="16"/>
      <c r="QIK239" s="16"/>
      <c r="QIL239" s="16"/>
      <c r="QIM239" s="16"/>
      <c r="QIN239" s="16"/>
      <c r="QIO239" s="16"/>
      <c r="QIP239" s="16"/>
      <c r="QIQ239" s="16"/>
      <c r="QIR239" s="16"/>
      <c r="QIS239" s="16"/>
      <c r="QIT239" s="16"/>
      <c r="QIU239" s="16"/>
      <c r="QIV239" s="16"/>
      <c r="QIW239" s="16"/>
      <c r="QIX239" s="16"/>
      <c r="QIY239" s="16"/>
      <c r="QIZ239" s="16"/>
      <c r="QJA239" s="16"/>
      <c r="QJB239" s="16"/>
      <c r="QJC239" s="16"/>
      <c r="QJD239" s="16"/>
      <c r="QJE239" s="16"/>
      <c r="QJF239" s="16"/>
      <c r="QJG239" s="16"/>
      <c r="QJH239" s="16"/>
      <c r="QJI239" s="16"/>
      <c r="QJJ239" s="16"/>
      <c r="QJK239" s="16"/>
      <c r="QJL239" s="16"/>
      <c r="QJM239" s="16"/>
      <c r="QJN239" s="16"/>
      <c r="QJO239" s="16"/>
      <c r="QJP239" s="16"/>
      <c r="QJQ239" s="16"/>
      <c r="QJR239" s="16"/>
      <c r="QJS239" s="16"/>
      <c r="QJT239" s="16"/>
      <c r="QJU239" s="16"/>
      <c r="QJV239" s="16"/>
      <c r="QJW239" s="16"/>
      <c r="QJX239" s="16"/>
      <c r="QJY239" s="16"/>
      <c r="QJZ239" s="16"/>
      <c r="QKA239" s="16"/>
      <c r="QKB239" s="16"/>
      <c r="QKC239" s="16"/>
      <c r="QKD239" s="16"/>
      <c r="QKE239" s="16"/>
      <c r="QKF239" s="16"/>
      <c r="QKG239" s="16"/>
      <c r="QKH239" s="16"/>
      <c r="QKI239" s="16"/>
      <c r="QKJ239" s="16"/>
      <c r="QKK239" s="16"/>
      <c r="QKL239" s="16"/>
      <c r="QKM239" s="16"/>
      <c r="QKN239" s="16"/>
      <c r="QKO239" s="16"/>
      <c r="QKP239" s="16"/>
      <c r="QKQ239" s="16"/>
      <c r="QKR239" s="16"/>
      <c r="QKS239" s="16"/>
      <c r="QKT239" s="16"/>
      <c r="QKU239" s="16"/>
      <c r="QKV239" s="16"/>
      <c r="QKW239" s="16"/>
      <c r="QKX239" s="16"/>
      <c r="QKY239" s="16"/>
      <c r="QKZ239" s="16"/>
      <c r="QLA239" s="16"/>
      <c r="QLB239" s="16"/>
      <c r="QLC239" s="16"/>
      <c r="QLD239" s="16"/>
      <c r="QLE239" s="16"/>
      <c r="QLF239" s="16"/>
      <c r="QLG239" s="16"/>
      <c r="QLH239" s="16"/>
      <c r="QLI239" s="16"/>
      <c r="QLJ239" s="16"/>
      <c r="QLK239" s="16"/>
      <c r="QLL239" s="16"/>
      <c r="QLM239" s="16"/>
      <c r="QLN239" s="16"/>
      <c r="QLO239" s="16"/>
      <c r="QLP239" s="16"/>
      <c r="QLQ239" s="16"/>
      <c r="QLR239" s="16"/>
      <c r="QLS239" s="16"/>
      <c r="QLT239" s="16"/>
      <c r="QLU239" s="16"/>
      <c r="QLV239" s="16"/>
      <c r="QLW239" s="16"/>
      <c r="QLX239" s="16"/>
      <c r="QLY239" s="16"/>
      <c r="QLZ239" s="16"/>
      <c r="QMA239" s="16"/>
      <c r="QMB239" s="16"/>
      <c r="QMC239" s="16"/>
      <c r="QMD239" s="16"/>
      <c r="QME239" s="16"/>
      <c r="QMF239" s="16"/>
      <c r="QMG239" s="16"/>
      <c r="QMH239" s="16"/>
      <c r="QMI239" s="16"/>
      <c r="QMJ239" s="16"/>
      <c r="QMK239" s="16"/>
      <c r="QML239" s="16"/>
      <c r="QMM239" s="16"/>
      <c r="QMN239" s="16"/>
      <c r="QMO239" s="16"/>
      <c r="QMP239" s="16"/>
      <c r="QMQ239" s="16"/>
      <c r="QMR239" s="16"/>
      <c r="QMS239" s="16"/>
      <c r="QMT239" s="16"/>
      <c r="QMU239" s="16"/>
      <c r="QMV239" s="16"/>
      <c r="QMW239" s="16"/>
      <c r="QMX239" s="16"/>
      <c r="QMY239" s="16"/>
      <c r="QMZ239" s="16"/>
      <c r="QNA239" s="16"/>
      <c r="QNB239" s="16"/>
      <c r="QNC239" s="16"/>
      <c r="QND239" s="16"/>
      <c r="QNE239" s="16"/>
      <c r="QNF239" s="16"/>
      <c r="QNG239" s="16"/>
      <c r="QNH239" s="16"/>
      <c r="QNI239" s="16"/>
      <c r="QNJ239" s="16"/>
      <c r="QNK239" s="16"/>
      <c r="QNL239" s="16"/>
      <c r="QNM239" s="16"/>
      <c r="QNN239" s="16"/>
      <c r="QNO239" s="16"/>
      <c r="QNP239" s="16"/>
      <c r="QNQ239" s="16"/>
      <c r="QNR239" s="16"/>
      <c r="QNS239" s="16"/>
      <c r="QNT239" s="16"/>
      <c r="QNU239" s="16"/>
      <c r="QNV239" s="16"/>
      <c r="QNW239" s="16"/>
      <c r="QNX239" s="16"/>
      <c r="QNY239" s="16"/>
      <c r="QNZ239" s="16"/>
      <c r="QOA239" s="16"/>
      <c r="QOB239" s="16"/>
      <c r="QOC239" s="16"/>
      <c r="QOD239" s="16"/>
      <c r="QOE239" s="16"/>
      <c r="QOF239" s="16"/>
      <c r="QOG239" s="16"/>
      <c r="QOH239" s="16"/>
      <c r="QOI239" s="16"/>
      <c r="QOJ239" s="16"/>
      <c r="QOK239" s="16"/>
      <c r="QOL239" s="16"/>
      <c r="QOM239" s="16"/>
      <c r="QON239" s="16"/>
      <c r="QOO239" s="16"/>
      <c r="QOP239" s="16"/>
      <c r="QOQ239" s="16"/>
      <c r="QOR239" s="16"/>
      <c r="QOS239" s="16"/>
      <c r="QOT239" s="16"/>
      <c r="QOU239" s="16"/>
      <c r="QOV239" s="16"/>
      <c r="QOW239" s="16"/>
      <c r="QOX239" s="16"/>
      <c r="QOY239" s="16"/>
      <c r="QOZ239" s="16"/>
      <c r="QPA239" s="16"/>
      <c r="QPB239" s="16"/>
      <c r="QPC239" s="16"/>
      <c r="QPD239" s="16"/>
      <c r="QPE239" s="16"/>
      <c r="QPF239" s="16"/>
      <c r="QPG239" s="16"/>
      <c r="QPH239" s="16"/>
      <c r="QPI239" s="16"/>
      <c r="QPJ239" s="16"/>
      <c r="QPK239" s="16"/>
      <c r="QPL239" s="16"/>
      <c r="QPM239" s="16"/>
      <c r="QPN239" s="16"/>
      <c r="QPO239" s="16"/>
      <c r="QPP239" s="16"/>
      <c r="QPQ239" s="16"/>
      <c r="QPR239" s="16"/>
      <c r="QPS239" s="16"/>
      <c r="QPT239" s="16"/>
      <c r="QPU239" s="16"/>
      <c r="QPV239" s="16"/>
      <c r="QPW239" s="16"/>
      <c r="QPX239" s="16"/>
      <c r="QPY239" s="16"/>
      <c r="QPZ239" s="16"/>
      <c r="QQA239" s="16"/>
      <c r="QQB239" s="16"/>
      <c r="QQC239" s="16"/>
      <c r="QQD239" s="16"/>
      <c r="QQE239" s="16"/>
      <c r="QQF239" s="16"/>
      <c r="QQG239" s="16"/>
      <c r="QQH239" s="16"/>
      <c r="QQI239" s="16"/>
      <c r="QQJ239" s="16"/>
      <c r="QQK239" s="16"/>
      <c r="QQL239" s="16"/>
      <c r="QQM239" s="16"/>
      <c r="QQN239" s="16"/>
      <c r="QQO239" s="16"/>
      <c r="QQP239" s="16"/>
      <c r="QQQ239" s="16"/>
      <c r="QQR239" s="16"/>
      <c r="QQS239" s="16"/>
      <c r="QQT239" s="16"/>
      <c r="QQU239" s="16"/>
      <c r="QQV239" s="16"/>
      <c r="QQW239" s="16"/>
      <c r="QQX239" s="16"/>
      <c r="QQY239" s="16"/>
      <c r="QQZ239" s="16"/>
      <c r="QRA239" s="16"/>
      <c r="QRB239" s="16"/>
      <c r="QRC239" s="16"/>
      <c r="QRD239" s="16"/>
      <c r="QRE239" s="16"/>
      <c r="QRF239" s="16"/>
      <c r="QRG239" s="16"/>
      <c r="QRH239" s="16"/>
      <c r="QRI239" s="16"/>
      <c r="QRJ239" s="16"/>
      <c r="QRK239" s="16"/>
      <c r="QRL239" s="16"/>
      <c r="QRM239" s="16"/>
      <c r="QRN239" s="16"/>
      <c r="QRO239" s="16"/>
      <c r="QRP239" s="16"/>
      <c r="QRQ239" s="16"/>
      <c r="QRR239" s="16"/>
      <c r="QRS239" s="16"/>
      <c r="QRT239" s="16"/>
      <c r="QRU239" s="16"/>
      <c r="QRV239" s="16"/>
      <c r="QRW239" s="16"/>
      <c r="QRX239" s="16"/>
      <c r="QRY239" s="16"/>
      <c r="QRZ239" s="16"/>
      <c r="QSA239" s="16"/>
      <c r="QSB239" s="16"/>
      <c r="QSC239" s="16"/>
      <c r="QSD239" s="16"/>
      <c r="QSE239" s="16"/>
      <c r="QSF239" s="16"/>
      <c r="QSG239" s="16"/>
      <c r="QSH239" s="16"/>
      <c r="QSI239" s="16"/>
      <c r="QSJ239" s="16"/>
      <c r="QSK239" s="16"/>
      <c r="QSL239" s="16"/>
      <c r="QSM239" s="16"/>
      <c r="QSN239" s="16"/>
      <c r="QSO239" s="16"/>
      <c r="QSP239" s="16"/>
      <c r="QSQ239" s="16"/>
      <c r="QSR239" s="16"/>
      <c r="QSS239" s="16"/>
      <c r="QST239" s="16"/>
      <c r="QSU239" s="16"/>
      <c r="QSV239" s="16"/>
      <c r="QSW239" s="16"/>
      <c r="QSX239" s="16"/>
      <c r="QSY239" s="16"/>
      <c r="QSZ239" s="16"/>
      <c r="QTA239" s="16"/>
      <c r="QTB239" s="16"/>
      <c r="QTC239" s="16"/>
      <c r="QTD239" s="16"/>
      <c r="QTE239" s="16"/>
      <c r="QTF239" s="16"/>
      <c r="QTG239" s="16"/>
      <c r="QTH239" s="16"/>
      <c r="QTI239" s="16"/>
      <c r="QTJ239" s="16"/>
      <c r="QTK239" s="16"/>
      <c r="QTL239" s="16"/>
      <c r="QTM239" s="16"/>
      <c r="QTN239" s="16"/>
      <c r="QTO239" s="16"/>
      <c r="QTP239" s="16"/>
      <c r="QTQ239" s="16"/>
      <c r="QTR239" s="16"/>
      <c r="QTS239" s="16"/>
      <c r="QTT239" s="16"/>
      <c r="QTU239" s="16"/>
      <c r="QTV239" s="16"/>
      <c r="QTW239" s="16"/>
      <c r="QTX239" s="16"/>
      <c r="QTY239" s="16"/>
      <c r="QTZ239" s="16"/>
      <c r="QUA239" s="16"/>
      <c r="QUB239" s="16"/>
      <c r="QUC239" s="16"/>
      <c r="QUD239" s="16"/>
      <c r="QUE239" s="16"/>
      <c r="QUF239" s="16"/>
      <c r="QUG239" s="16"/>
      <c r="QUH239" s="16"/>
      <c r="QUI239" s="16"/>
      <c r="QUJ239" s="16"/>
      <c r="QUK239" s="16"/>
      <c r="QUL239" s="16"/>
      <c r="QUM239" s="16"/>
      <c r="QUN239" s="16"/>
      <c r="QUO239" s="16"/>
      <c r="QUP239" s="16"/>
      <c r="QUQ239" s="16"/>
      <c r="QUR239" s="16"/>
      <c r="QUS239" s="16"/>
      <c r="QUT239" s="16"/>
      <c r="QUU239" s="16"/>
      <c r="QUV239" s="16"/>
      <c r="QUW239" s="16"/>
      <c r="QUX239" s="16"/>
      <c r="QUY239" s="16"/>
      <c r="QUZ239" s="16"/>
      <c r="QVA239" s="16"/>
      <c r="QVB239" s="16"/>
      <c r="QVC239" s="16"/>
      <c r="QVD239" s="16"/>
      <c r="QVE239" s="16"/>
      <c r="QVF239" s="16"/>
      <c r="QVG239" s="16"/>
      <c r="QVH239" s="16"/>
      <c r="QVI239" s="16"/>
      <c r="QVJ239" s="16"/>
      <c r="QVK239" s="16"/>
      <c r="QVL239" s="16"/>
      <c r="QVM239" s="16"/>
      <c r="QVN239" s="16"/>
      <c r="QVO239" s="16"/>
      <c r="QVP239" s="16"/>
      <c r="QVQ239" s="16"/>
      <c r="QVR239" s="16"/>
      <c r="QVS239" s="16"/>
      <c r="QVT239" s="16"/>
      <c r="QVU239" s="16"/>
      <c r="QVV239" s="16"/>
      <c r="QVW239" s="16"/>
      <c r="QVX239" s="16"/>
      <c r="QVY239" s="16"/>
      <c r="QVZ239" s="16"/>
      <c r="QWA239" s="16"/>
      <c r="QWB239" s="16"/>
      <c r="QWC239" s="16"/>
      <c r="QWD239" s="16"/>
      <c r="QWE239" s="16"/>
      <c r="QWF239" s="16"/>
      <c r="QWG239" s="16"/>
      <c r="QWH239" s="16"/>
      <c r="QWI239" s="16"/>
      <c r="QWJ239" s="16"/>
      <c r="QWK239" s="16"/>
      <c r="QWL239" s="16"/>
      <c r="QWM239" s="16"/>
      <c r="QWN239" s="16"/>
      <c r="QWO239" s="16"/>
      <c r="QWP239" s="16"/>
      <c r="QWQ239" s="16"/>
      <c r="QWR239" s="16"/>
      <c r="QWS239" s="16"/>
      <c r="QWT239" s="16"/>
      <c r="QWU239" s="16"/>
      <c r="QWV239" s="16"/>
      <c r="QWW239" s="16"/>
      <c r="QWX239" s="16"/>
      <c r="QWY239" s="16"/>
      <c r="QWZ239" s="16"/>
      <c r="QXA239" s="16"/>
      <c r="QXB239" s="16"/>
      <c r="QXC239" s="16"/>
      <c r="QXD239" s="16"/>
      <c r="QXE239" s="16"/>
      <c r="QXF239" s="16"/>
      <c r="QXG239" s="16"/>
      <c r="QXH239" s="16"/>
      <c r="QXI239" s="16"/>
      <c r="QXJ239" s="16"/>
      <c r="QXK239" s="16"/>
      <c r="QXL239" s="16"/>
      <c r="QXM239" s="16"/>
      <c r="QXN239" s="16"/>
      <c r="QXO239" s="16"/>
      <c r="QXP239" s="16"/>
      <c r="QXQ239" s="16"/>
      <c r="QXR239" s="16"/>
      <c r="QXS239" s="16"/>
      <c r="QXT239" s="16"/>
      <c r="QXU239" s="16"/>
      <c r="QXV239" s="16"/>
      <c r="QXW239" s="16"/>
      <c r="QXX239" s="16"/>
      <c r="QXY239" s="16"/>
      <c r="QXZ239" s="16"/>
      <c r="QYA239" s="16"/>
      <c r="QYB239" s="16"/>
      <c r="QYC239" s="16"/>
      <c r="QYD239" s="16"/>
      <c r="QYE239" s="16"/>
      <c r="QYF239" s="16"/>
      <c r="QYG239" s="16"/>
      <c r="QYH239" s="16"/>
      <c r="QYI239" s="16"/>
      <c r="QYJ239" s="16"/>
      <c r="QYK239" s="16"/>
      <c r="QYL239" s="16"/>
      <c r="QYM239" s="16"/>
      <c r="QYN239" s="16"/>
      <c r="QYO239" s="16"/>
      <c r="QYP239" s="16"/>
      <c r="QYQ239" s="16"/>
      <c r="QYR239" s="16"/>
      <c r="QYS239" s="16"/>
      <c r="QYT239" s="16"/>
      <c r="QYU239" s="16"/>
      <c r="QYV239" s="16"/>
      <c r="QYW239" s="16"/>
      <c r="QYX239" s="16"/>
      <c r="QYY239" s="16"/>
      <c r="QYZ239" s="16"/>
      <c r="QZA239" s="16"/>
      <c r="QZB239" s="16"/>
      <c r="QZC239" s="16"/>
      <c r="QZD239" s="16"/>
      <c r="QZE239" s="16"/>
      <c r="QZF239" s="16"/>
      <c r="QZG239" s="16"/>
      <c r="QZH239" s="16"/>
      <c r="QZI239" s="16"/>
      <c r="QZJ239" s="16"/>
      <c r="QZK239" s="16"/>
      <c r="QZL239" s="16"/>
      <c r="QZM239" s="16"/>
      <c r="QZN239" s="16"/>
      <c r="QZO239" s="16"/>
      <c r="QZP239" s="16"/>
      <c r="QZQ239" s="16"/>
      <c r="QZR239" s="16"/>
      <c r="QZS239" s="16"/>
      <c r="QZT239" s="16"/>
      <c r="QZU239" s="16"/>
      <c r="QZV239" s="16"/>
      <c r="QZW239" s="16"/>
      <c r="QZX239" s="16"/>
      <c r="QZY239" s="16"/>
      <c r="QZZ239" s="16"/>
      <c r="RAA239" s="16"/>
      <c r="RAB239" s="16"/>
      <c r="RAC239" s="16"/>
      <c r="RAD239" s="16"/>
      <c r="RAE239" s="16"/>
      <c r="RAF239" s="16"/>
      <c r="RAG239" s="16"/>
      <c r="RAH239" s="16"/>
      <c r="RAI239" s="16"/>
      <c r="RAJ239" s="16"/>
      <c r="RAK239" s="16"/>
      <c r="RAL239" s="16"/>
      <c r="RAM239" s="16"/>
      <c r="RAN239" s="16"/>
      <c r="RAO239" s="16"/>
      <c r="RAP239" s="16"/>
      <c r="RAQ239" s="16"/>
      <c r="RAR239" s="16"/>
      <c r="RAS239" s="16"/>
      <c r="RAT239" s="16"/>
      <c r="RAU239" s="16"/>
      <c r="RAV239" s="16"/>
      <c r="RAW239" s="16"/>
      <c r="RAX239" s="16"/>
      <c r="RAY239" s="16"/>
      <c r="RAZ239" s="16"/>
      <c r="RBA239" s="16"/>
      <c r="RBB239" s="16"/>
      <c r="RBC239" s="16"/>
      <c r="RBD239" s="16"/>
      <c r="RBE239" s="16"/>
      <c r="RBF239" s="16"/>
      <c r="RBG239" s="16"/>
      <c r="RBH239" s="16"/>
      <c r="RBI239" s="16"/>
      <c r="RBJ239" s="16"/>
      <c r="RBK239" s="16"/>
      <c r="RBL239" s="16"/>
      <c r="RBM239" s="16"/>
      <c r="RBN239" s="16"/>
      <c r="RBO239" s="16"/>
      <c r="RBP239" s="16"/>
      <c r="RBQ239" s="16"/>
      <c r="RBR239" s="16"/>
      <c r="RBS239" s="16"/>
      <c r="RBT239" s="16"/>
      <c r="RBU239" s="16"/>
      <c r="RBV239" s="16"/>
      <c r="RBW239" s="16"/>
      <c r="RBX239" s="16"/>
      <c r="RBY239" s="16"/>
      <c r="RBZ239" s="16"/>
      <c r="RCA239" s="16"/>
      <c r="RCB239" s="16"/>
      <c r="RCC239" s="16"/>
      <c r="RCD239" s="16"/>
      <c r="RCE239" s="16"/>
      <c r="RCF239" s="16"/>
      <c r="RCG239" s="16"/>
      <c r="RCH239" s="16"/>
      <c r="RCI239" s="16"/>
      <c r="RCJ239" s="16"/>
      <c r="RCK239" s="16"/>
      <c r="RCL239" s="16"/>
      <c r="RCM239" s="16"/>
      <c r="RCN239" s="16"/>
      <c r="RCO239" s="16"/>
      <c r="RCP239" s="16"/>
      <c r="RCQ239" s="16"/>
      <c r="RCR239" s="16"/>
      <c r="RCS239" s="16"/>
      <c r="RCT239" s="16"/>
      <c r="RCU239" s="16"/>
      <c r="RCV239" s="16"/>
      <c r="RCW239" s="16"/>
      <c r="RCX239" s="16"/>
      <c r="RCY239" s="16"/>
      <c r="RCZ239" s="16"/>
      <c r="RDA239" s="16"/>
      <c r="RDB239" s="16"/>
      <c r="RDC239" s="16"/>
      <c r="RDD239" s="16"/>
      <c r="RDE239" s="16"/>
      <c r="RDF239" s="16"/>
      <c r="RDG239" s="16"/>
      <c r="RDH239" s="16"/>
      <c r="RDI239" s="16"/>
      <c r="RDJ239" s="16"/>
      <c r="RDK239" s="16"/>
      <c r="RDL239" s="16"/>
      <c r="RDM239" s="16"/>
      <c r="RDN239" s="16"/>
      <c r="RDO239" s="16"/>
      <c r="RDP239" s="16"/>
      <c r="RDQ239" s="16"/>
      <c r="RDR239" s="16"/>
      <c r="RDS239" s="16"/>
      <c r="RDT239" s="16"/>
      <c r="RDU239" s="16"/>
      <c r="RDV239" s="16"/>
      <c r="RDW239" s="16"/>
      <c r="RDX239" s="16"/>
      <c r="RDY239" s="16"/>
      <c r="RDZ239" s="16"/>
      <c r="REA239" s="16"/>
      <c r="REB239" s="16"/>
      <c r="REC239" s="16"/>
      <c r="RED239" s="16"/>
      <c r="REE239" s="16"/>
      <c r="REF239" s="16"/>
      <c r="REG239" s="16"/>
      <c r="REH239" s="16"/>
      <c r="REI239" s="16"/>
      <c r="REJ239" s="16"/>
      <c r="REK239" s="16"/>
      <c r="REL239" s="16"/>
      <c r="REM239" s="16"/>
      <c r="REN239" s="16"/>
      <c r="REO239" s="16"/>
      <c r="REP239" s="16"/>
      <c r="REQ239" s="16"/>
      <c r="RER239" s="16"/>
      <c r="RES239" s="16"/>
      <c r="RET239" s="16"/>
      <c r="REU239" s="16"/>
      <c r="REV239" s="16"/>
      <c r="REW239" s="16"/>
      <c r="REX239" s="16"/>
      <c r="REY239" s="16"/>
      <c r="REZ239" s="16"/>
      <c r="RFA239" s="16"/>
      <c r="RFB239" s="16"/>
      <c r="RFC239" s="16"/>
      <c r="RFD239" s="16"/>
      <c r="RFE239" s="16"/>
      <c r="RFF239" s="16"/>
      <c r="RFG239" s="16"/>
      <c r="RFH239" s="16"/>
      <c r="RFI239" s="16"/>
      <c r="RFJ239" s="16"/>
      <c r="RFK239" s="16"/>
      <c r="RFL239" s="16"/>
      <c r="RFM239" s="16"/>
      <c r="RFN239" s="16"/>
      <c r="RFO239" s="16"/>
      <c r="RFP239" s="16"/>
      <c r="RFQ239" s="16"/>
      <c r="RFR239" s="16"/>
      <c r="RFS239" s="16"/>
      <c r="RFT239" s="16"/>
      <c r="RFU239" s="16"/>
      <c r="RFV239" s="16"/>
      <c r="RFW239" s="16"/>
      <c r="RFX239" s="16"/>
      <c r="RFY239" s="16"/>
      <c r="RFZ239" s="16"/>
      <c r="RGA239" s="16"/>
      <c r="RGB239" s="16"/>
      <c r="RGC239" s="16"/>
      <c r="RGD239" s="16"/>
      <c r="RGE239" s="16"/>
      <c r="RGF239" s="16"/>
      <c r="RGG239" s="16"/>
      <c r="RGH239" s="16"/>
      <c r="RGI239" s="16"/>
      <c r="RGJ239" s="16"/>
      <c r="RGK239" s="16"/>
      <c r="RGL239" s="16"/>
      <c r="RGM239" s="16"/>
      <c r="RGN239" s="16"/>
      <c r="RGO239" s="16"/>
      <c r="RGP239" s="16"/>
      <c r="RGQ239" s="16"/>
      <c r="RGR239" s="16"/>
      <c r="RGS239" s="16"/>
      <c r="RGT239" s="16"/>
      <c r="RGU239" s="16"/>
      <c r="RGV239" s="16"/>
      <c r="RGW239" s="16"/>
      <c r="RGX239" s="16"/>
      <c r="RGY239" s="16"/>
      <c r="RGZ239" s="16"/>
      <c r="RHA239" s="16"/>
      <c r="RHB239" s="16"/>
      <c r="RHC239" s="16"/>
      <c r="RHD239" s="16"/>
      <c r="RHE239" s="16"/>
      <c r="RHF239" s="16"/>
      <c r="RHG239" s="16"/>
      <c r="RHH239" s="16"/>
      <c r="RHI239" s="16"/>
      <c r="RHJ239" s="16"/>
      <c r="RHK239" s="16"/>
      <c r="RHL239" s="16"/>
      <c r="RHM239" s="16"/>
      <c r="RHN239" s="16"/>
      <c r="RHO239" s="16"/>
      <c r="RHP239" s="16"/>
      <c r="RHQ239" s="16"/>
      <c r="RHR239" s="16"/>
      <c r="RHS239" s="16"/>
      <c r="RHT239" s="16"/>
      <c r="RHU239" s="16"/>
      <c r="RHV239" s="16"/>
      <c r="RHW239" s="16"/>
      <c r="RHX239" s="16"/>
      <c r="RHY239" s="16"/>
      <c r="RHZ239" s="16"/>
      <c r="RIA239" s="16"/>
      <c r="RIB239" s="16"/>
      <c r="RIC239" s="16"/>
      <c r="RID239" s="16"/>
      <c r="RIE239" s="16"/>
      <c r="RIF239" s="16"/>
      <c r="RIG239" s="16"/>
      <c r="RIH239" s="16"/>
      <c r="RII239" s="16"/>
      <c r="RIJ239" s="16"/>
      <c r="RIK239" s="16"/>
      <c r="RIL239" s="16"/>
      <c r="RIM239" s="16"/>
      <c r="RIN239" s="16"/>
      <c r="RIO239" s="16"/>
      <c r="RIP239" s="16"/>
      <c r="RIQ239" s="16"/>
      <c r="RIR239" s="16"/>
      <c r="RIS239" s="16"/>
      <c r="RIT239" s="16"/>
      <c r="RIU239" s="16"/>
      <c r="RIV239" s="16"/>
      <c r="RIW239" s="16"/>
      <c r="RIX239" s="16"/>
      <c r="RIY239" s="16"/>
      <c r="RIZ239" s="16"/>
      <c r="RJA239" s="16"/>
      <c r="RJB239" s="16"/>
      <c r="RJC239" s="16"/>
      <c r="RJD239" s="16"/>
      <c r="RJE239" s="16"/>
      <c r="RJF239" s="16"/>
      <c r="RJG239" s="16"/>
      <c r="RJH239" s="16"/>
      <c r="RJI239" s="16"/>
      <c r="RJJ239" s="16"/>
      <c r="RJK239" s="16"/>
      <c r="RJL239" s="16"/>
      <c r="RJM239" s="16"/>
      <c r="RJN239" s="16"/>
      <c r="RJO239" s="16"/>
      <c r="RJP239" s="16"/>
      <c r="RJQ239" s="16"/>
      <c r="RJR239" s="16"/>
      <c r="RJS239" s="16"/>
      <c r="RJT239" s="16"/>
      <c r="RJU239" s="16"/>
      <c r="RJV239" s="16"/>
      <c r="RJW239" s="16"/>
      <c r="RJX239" s="16"/>
      <c r="RJY239" s="16"/>
      <c r="RJZ239" s="16"/>
      <c r="RKA239" s="16"/>
      <c r="RKB239" s="16"/>
      <c r="RKC239" s="16"/>
      <c r="RKD239" s="16"/>
      <c r="RKE239" s="16"/>
      <c r="RKF239" s="16"/>
      <c r="RKG239" s="16"/>
      <c r="RKH239" s="16"/>
      <c r="RKI239" s="16"/>
      <c r="RKJ239" s="16"/>
      <c r="RKK239" s="16"/>
      <c r="RKL239" s="16"/>
      <c r="RKM239" s="16"/>
      <c r="RKN239" s="16"/>
      <c r="RKO239" s="16"/>
      <c r="RKP239" s="16"/>
      <c r="RKQ239" s="16"/>
      <c r="RKR239" s="16"/>
      <c r="RKS239" s="16"/>
      <c r="RKT239" s="16"/>
      <c r="RKU239" s="16"/>
      <c r="RKV239" s="16"/>
      <c r="RKW239" s="16"/>
      <c r="RKX239" s="16"/>
      <c r="RKY239" s="16"/>
      <c r="RKZ239" s="16"/>
      <c r="RLA239" s="16"/>
      <c r="RLB239" s="16"/>
      <c r="RLC239" s="16"/>
      <c r="RLD239" s="16"/>
      <c r="RLE239" s="16"/>
      <c r="RLF239" s="16"/>
      <c r="RLG239" s="16"/>
      <c r="RLH239" s="16"/>
      <c r="RLI239" s="16"/>
      <c r="RLJ239" s="16"/>
      <c r="RLK239" s="16"/>
      <c r="RLL239" s="16"/>
      <c r="RLM239" s="16"/>
      <c r="RLN239" s="16"/>
      <c r="RLO239" s="16"/>
      <c r="RLP239" s="16"/>
      <c r="RLQ239" s="16"/>
      <c r="RLR239" s="16"/>
      <c r="RLS239" s="16"/>
      <c r="RLT239" s="16"/>
      <c r="RLU239" s="16"/>
      <c r="RLV239" s="16"/>
      <c r="RLW239" s="16"/>
      <c r="RLX239" s="16"/>
      <c r="RLY239" s="16"/>
      <c r="RLZ239" s="16"/>
      <c r="RMA239" s="16"/>
      <c r="RMB239" s="16"/>
      <c r="RMC239" s="16"/>
      <c r="RMD239" s="16"/>
      <c r="RME239" s="16"/>
      <c r="RMF239" s="16"/>
      <c r="RMG239" s="16"/>
      <c r="RMH239" s="16"/>
      <c r="RMI239" s="16"/>
      <c r="RMJ239" s="16"/>
      <c r="RMK239" s="16"/>
      <c r="RML239" s="16"/>
      <c r="RMM239" s="16"/>
      <c r="RMN239" s="16"/>
      <c r="RMO239" s="16"/>
      <c r="RMP239" s="16"/>
      <c r="RMQ239" s="16"/>
      <c r="RMR239" s="16"/>
      <c r="RMS239" s="16"/>
      <c r="RMT239" s="16"/>
      <c r="RMU239" s="16"/>
      <c r="RMV239" s="16"/>
      <c r="RMW239" s="16"/>
      <c r="RMX239" s="16"/>
      <c r="RMY239" s="16"/>
      <c r="RMZ239" s="16"/>
      <c r="RNA239" s="16"/>
      <c r="RNB239" s="16"/>
      <c r="RNC239" s="16"/>
      <c r="RND239" s="16"/>
      <c r="RNE239" s="16"/>
      <c r="RNF239" s="16"/>
      <c r="RNG239" s="16"/>
      <c r="RNH239" s="16"/>
      <c r="RNI239" s="16"/>
      <c r="RNJ239" s="16"/>
      <c r="RNK239" s="16"/>
      <c r="RNL239" s="16"/>
      <c r="RNM239" s="16"/>
      <c r="RNN239" s="16"/>
      <c r="RNO239" s="16"/>
      <c r="RNP239" s="16"/>
      <c r="RNQ239" s="16"/>
      <c r="RNR239" s="16"/>
      <c r="RNS239" s="16"/>
      <c r="RNT239" s="16"/>
      <c r="RNU239" s="16"/>
      <c r="RNV239" s="16"/>
      <c r="RNW239" s="16"/>
      <c r="RNX239" s="16"/>
      <c r="RNY239" s="16"/>
      <c r="RNZ239" s="16"/>
      <c r="ROA239" s="16"/>
      <c r="ROB239" s="16"/>
      <c r="ROC239" s="16"/>
      <c r="ROD239" s="16"/>
      <c r="ROE239" s="16"/>
      <c r="ROF239" s="16"/>
      <c r="ROG239" s="16"/>
      <c r="ROH239" s="16"/>
      <c r="ROI239" s="16"/>
      <c r="ROJ239" s="16"/>
      <c r="ROK239" s="16"/>
      <c r="ROL239" s="16"/>
      <c r="ROM239" s="16"/>
      <c r="RON239" s="16"/>
      <c r="ROO239" s="16"/>
      <c r="ROP239" s="16"/>
      <c r="ROQ239" s="16"/>
      <c r="ROR239" s="16"/>
      <c r="ROS239" s="16"/>
      <c r="ROT239" s="16"/>
      <c r="ROU239" s="16"/>
      <c r="ROV239" s="16"/>
      <c r="ROW239" s="16"/>
      <c r="ROX239" s="16"/>
      <c r="ROY239" s="16"/>
      <c r="ROZ239" s="16"/>
      <c r="RPA239" s="16"/>
      <c r="RPB239" s="16"/>
      <c r="RPC239" s="16"/>
      <c r="RPD239" s="16"/>
      <c r="RPE239" s="16"/>
      <c r="RPF239" s="16"/>
      <c r="RPG239" s="16"/>
      <c r="RPH239" s="16"/>
      <c r="RPI239" s="16"/>
      <c r="RPJ239" s="16"/>
      <c r="RPK239" s="16"/>
      <c r="RPL239" s="16"/>
      <c r="RPM239" s="16"/>
      <c r="RPN239" s="16"/>
      <c r="RPO239" s="16"/>
      <c r="RPP239" s="16"/>
      <c r="RPQ239" s="16"/>
      <c r="RPR239" s="16"/>
      <c r="RPS239" s="16"/>
      <c r="RPT239" s="16"/>
      <c r="RPU239" s="16"/>
      <c r="RPV239" s="16"/>
      <c r="RPW239" s="16"/>
      <c r="RPX239" s="16"/>
      <c r="RPY239" s="16"/>
      <c r="RPZ239" s="16"/>
      <c r="RQA239" s="16"/>
      <c r="RQB239" s="16"/>
      <c r="RQC239" s="16"/>
      <c r="RQD239" s="16"/>
      <c r="RQE239" s="16"/>
      <c r="RQF239" s="16"/>
      <c r="RQG239" s="16"/>
      <c r="RQH239" s="16"/>
      <c r="RQI239" s="16"/>
      <c r="RQJ239" s="16"/>
      <c r="RQK239" s="16"/>
      <c r="RQL239" s="16"/>
      <c r="RQM239" s="16"/>
      <c r="RQN239" s="16"/>
      <c r="RQO239" s="16"/>
      <c r="RQP239" s="16"/>
      <c r="RQQ239" s="16"/>
      <c r="RQR239" s="16"/>
      <c r="RQS239" s="16"/>
      <c r="RQT239" s="16"/>
      <c r="RQU239" s="16"/>
      <c r="RQV239" s="16"/>
      <c r="RQW239" s="16"/>
      <c r="RQX239" s="16"/>
      <c r="RQY239" s="16"/>
      <c r="RQZ239" s="16"/>
      <c r="RRA239" s="16"/>
      <c r="RRB239" s="16"/>
      <c r="RRC239" s="16"/>
      <c r="RRD239" s="16"/>
      <c r="RRE239" s="16"/>
      <c r="RRF239" s="16"/>
      <c r="RRG239" s="16"/>
      <c r="RRH239" s="16"/>
      <c r="RRI239" s="16"/>
      <c r="RRJ239" s="16"/>
      <c r="RRK239" s="16"/>
      <c r="RRL239" s="16"/>
      <c r="RRM239" s="16"/>
      <c r="RRN239" s="16"/>
      <c r="RRO239" s="16"/>
      <c r="RRP239" s="16"/>
      <c r="RRQ239" s="16"/>
      <c r="RRR239" s="16"/>
      <c r="RRS239" s="16"/>
      <c r="RRT239" s="16"/>
      <c r="RRU239" s="16"/>
      <c r="RRV239" s="16"/>
      <c r="RRW239" s="16"/>
      <c r="RRX239" s="16"/>
      <c r="RRY239" s="16"/>
      <c r="RRZ239" s="16"/>
      <c r="RSA239" s="16"/>
      <c r="RSB239" s="16"/>
      <c r="RSC239" s="16"/>
      <c r="RSD239" s="16"/>
      <c r="RSE239" s="16"/>
      <c r="RSF239" s="16"/>
      <c r="RSG239" s="16"/>
      <c r="RSH239" s="16"/>
      <c r="RSI239" s="16"/>
      <c r="RSJ239" s="16"/>
      <c r="RSK239" s="16"/>
      <c r="RSL239" s="16"/>
      <c r="RSM239" s="16"/>
      <c r="RSN239" s="16"/>
      <c r="RSO239" s="16"/>
      <c r="RSP239" s="16"/>
      <c r="RSQ239" s="16"/>
      <c r="RSR239" s="16"/>
      <c r="RSS239" s="16"/>
      <c r="RST239" s="16"/>
      <c r="RSU239" s="16"/>
      <c r="RSV239" s="16"/>
      <c r="RSW239" s="16"/>
      <c r="RSX239" s="16"/>
      <c r="RSY239" s="16"/>
      <c r="RSZ239" s="16"/>
      <c r="RTA239" s="16"/>
      <c r="RTB239" s="16"/>
      <c r="RTC239" s="16"/>
      <c r="RTD239" s="16"/>
      <c r="RTE239" s="16"/>
      <c r="RTF239" s="16"/>
      <c r="RTG239" s="16"/>
      <c r="RTH239" s="16"/>
      <c r="RTI239" s="16"/>
      <c r="RTJ239" s="16"/>
      <c r="RTK239" s="16"/>
      <c r="RTL239" s="16"/>
      <c r="RTM239" s="16"/>
      <c r="RTN239" s="16"/>
      <c r="RTO239" s="16"/>
      <c r="RTP239" s="16"/>
      <c r="RTQ239" s="16"/>
      <c r="RTR239" s="16"/>
      <c r="RTS239" s="16"/>
      <c r="RTT239" s="16"/>
      <c r="RTU239" s="16"/>
      <c r="RTV239" s="16"/>
      <c r="RTW239" s="16"/>
      <c r="RTX239" s="16"/>
      <c r="RTY239" s="16"/>
      <c r="RTZ239" s="16"/>
      <c r="RUA239" s="16"/>
      <c r="RUB239" s="16"/>
      <c r="RUC239" s="16"/>
      <c r="RUD239" s="16"/>
      <c r="RUE239" s="16"/>
      <c r="RUF239" s="16"/>
      <c r="RUG239" s="16"/>
      <c r="RUH239" s="16"/>
      <c r="RUI239" s="16"/>
      <c r="RUJ239" s="16"/>
      <c r="RUK239" s="16"/>
      <c r="RUL239" s="16"/>
      <c r="RUM239" s="16"/>
      <c r="RUN239" s="16"/>
      <c r="RUO239" s="16"/>
      <c r="RUP239" s="16"/>
      <c r="RUQ239" s="16"/>
      <c r="RUR239" s="16"/>
      <c r="RUS239" s="16"/>
      <c r="RUT239" s="16"/>
      <c r="RUU239" s="16"/>
      <c r="RUV239" s="16"/>
      <c r="RUW239" s="16"/>
      <c r="RUX239" s="16"/>
      <c r="RUY239" s="16"/>
      <c r="RUZ239" s="16"/>
      <c r="RVA239" s="16"/>
      <c r="RVB239" s="16"/>
      <c r="RVC239" s="16"/>
      <c r="RVD239" s="16"/>
      <c r="RVE239" s="16"/>
      <c r="RVF239" s="16"/>
      <c r="RVG239" s="16"/>
      <c r="RVH239" s="16"/>
      <c r="RVI239" s="16"/>
      <c r="RVJ239" s="16"/>
      <c r="RVK239" s="16"/>
      <c r="RVL239" s="16"/>
      <c r="RVM239" s="16"/>
      <c r="RVN239" s="16"/>
      <c r="RVO239" s="16"/>
      <c r="RVP239" s="16"/>
      <c r="RVQ239" s="16"/>
      <c r="RVR239" s="16"/>
      <c r="RVS239" s="16"/>
      <c r="RVT239" s="16"/>
      <c r="RVU239" s="16"/>
      <c r="RVV239" s="16"/>
      <c r="RVW239" s="16"/>
      <c r="RVX239" s="16"/>
      <c r="RVY239" s="16"/>
      <c r="RVZ239" s="16"/>
      <c r="RWA239" s="16"/>
      <c r="RWB239" s="16"/>
      <c r="RWC239" s="16"/>
      <c r="RWD239" s="16"/>
      <c r="RWE239" s="16"/>
      <c r="RWF239" s="16"/>
      <c r="RWG239" s="16"/>
      <c r="RWH239" s="16"/>
      <c r="RWI239" s="16"/>
      <c r="RWJ239" s="16"/>
      <c r="RWK239" s="16"/>
      <c r="RWL239" s="16"/>
      <c r="RWM239" s="16"/>
      <c r="RWN239" s="16"/>
      <c r="RWO239" s="16"/>
      <c r="RWP239" s="16"/>
      <c r="RWQ239" s="16"/>
      <c r="RWR239" s="16"/>
      <c r="RWS239" s="16"/>
      <c r="RWT239" s="16"/>
      <c r="RWU239" s="16"/>
      <c r="RWV239" s="16"/>
      <c r="RWW239" s="16"/>
      <c r="RWX239" s="16"/>
      <c r="RWY239" s="16"/>
      <c r="RWZ239" s="16"/>
      <c r="RXA239" s="16"/>
      <c r="RXB239" s="16"/>
      <c r="RXC239" s="16"/>
      <c r="RXD239" s="16"/>
      <c r="RXE239" s="16"/>
      <c r="RXF239" s="16"/>
      <c r="RXG239" s="16"/>
      <c r="RXH239" s="16"/>
      <c r="RXI239" s="16"/>
      <c r="RXJ239" s="16"/>
      <c r="RXK239" s="16"/>
      <c r="RXL239" s="16"/>
      <c r="RXM239" s="16"/>
      <c r="RXN239" s="16"/>
      <c r="RXO239" s="16"/>
      <c r="RXP239" s="16"/>
      <c r="RXQ239" s="16"/>
      <c r="RXR239" s="16"/>
      <c r="RXS239" s="16"/>
      <c r="RXT239" s="16"/>
      <c r="RXU239" s="16"/>
      <c r="RXV239" s="16"/>
      <c r="RXW239" s="16"/>
      <c r="RXX239" s="16"/>
      <c r="RXY239" s="16"/>
      <c r="RXZ239" s="16"/>
      <c r="RYA239" s="16"/>
      <c r="RYB239" s="16"/>
      <c r="RYC239" s="16"/>
      <c r="RYD239" s="16"/>
      <c r="RYE239" s="16"/>
      <c r="RYF239" s="16"/>
      <c r="RYG239" s="16"/>
      <c r="RYH239" s="16"/>
      <c r="RYI239" s="16"/>
      <c r="RYJ239" s="16"/>
      <c r="RYK239" s="16"/>
      <c r="RYL239" s="16"/>
      <c r="RYM239" s="16"/>
      <c r="RYN239" s="16"/>
      <c r="RYO239" s="16"/>
      <c r="RYP239" s="16"/>
      <c r="RYQ239" s="16"/>
      <c r="RYR239" s="16"/>
      <c r="RYS239" s="16"/>
      <c r="RYT239" s="16"/>
      <c r="RYU239" s="16"/>
      <c r="RYV239" s="16"/>
      <c r="RYW239" s="16"/>
      <c r="RYX239" s="16"/>
      <c r="RYY239" s="16"/>
      <c r="RYZ239" s="16"/>
      <c r="RZA239" s="16"/>
      <c r="RZB239" s="16"/>
      <c r="RZC239" s="16"/>
      <c r="RZD239" s="16"/>
      <c r="RZE239" s="16"/>
      <c r="RZF239" s="16"/>
      <c r="RZG239" s="16"/>
      <c r="RZH239" s="16"/>
      <c r="RZI239" s="16"/>
      <c r="RZJ239" s="16"/>
      <c r="RZK239" s="16"/>
      <c r="RZL239" s="16"/>
      <c r="RZM239" s="16"/>
      <c r="RZN239" s="16"/>
      <c r="RZO239" s="16"/>
      <c r="RZP239" s="16"/>
      <c r="RZQ239" s="16"/>
      <c r="RZR239" s="16"/>
      <c r="RZS239" s="16"/>
      <c r="RZT239" s="16"/>
      <c r="RZU239" s="16"/>
      <c r="RZV239" s="16"/>
      <c r="RZW239" s="16"/>
      <c r="RZX239" s="16"/>
      <c r="RZY239" s="16"/>
      <c r="RZZ239" s="16"/>
      <c r="SAA239" s="16"/>
      <c r="SAB239" s="16"/>
      <c r="SAC239" s="16"/>
      <c r="SAD239" s="16"/>
      <c r="SAE239" s="16"/>
      <c r="SAF239" s="16"/>
      <c r="SAG239" s="16"/>
      <c r="SAH239" s="16"/>
      <c r="SAI239" s="16"/>
      <c r="SAJ239" s="16"/>
      <c r="SAK239" s="16"/>
      <c r="SAL239" s="16"/>
      <c r="SAM239" s="16"/>
      <c r="SAN239" s="16"/>
      <c r="SAO239" s="16"/>
      <c r="SAP239" s="16"/>
      <c r="SAQ239" s="16"/>
      <c r="SAR239" s="16"/>
      <c r="SAS239" s="16"/>
      <c r="SAT239" s="16"/>
      <c r="SAU239" s="16"/>
      <c r="SAV239" s="16"/>
      <c r="SAW239" s="16"/>
      <c r="SAX239" s="16"/>
      <c r="SAY239" s="16"/>
      <c r="SAZ239" s="16"/>
      <c r="SBA239" s="16"/>
      <c r="SBB239" s="16"/>
      <c r="SBC239" s="16"/>
      <c r="SBD239" s="16"/>
      <c r="SBE239" s="16"/>
      <c r="SBF239" s="16"/>
      <c r="SBG239" s="16"/>
      <c r="SBH239" s="16"/>
      <c r="SBI239" s="16"/>
      <c r="SBJ239" s="16"/>
      <c r="SBK239" s="16"/>
      <c r="SBL239" s="16"/>
      <c r="SBM239" s="16"/>
      <c r="SBN239" s="16"/>
      <c r="SBO239" s="16"/>
      <c r="SBP239" s="16"/>
      <c r="SBQ239" s="16"/>
      <c r="SBR239" s="16"/>
      <c r="SBS239" s="16"/>
      <c r="SBT239" s="16"/>
      <c r="SBU239" s="16"/>
      <c r="SBV239" s="16"/>
      <c r="SBW239" s="16"/>
      <c r="SBX239" s="16"/>
      <c r="SBY239" s="16"/>
      <c r="SBZ239" s="16"/>
      <c r="SCA239" s="16"/>
      <c r="SCB239" s="16"/>
      <c r="SCC239" s="16"/>
      <c r="SCD239" s="16"/>
      <c r="SCE239" s="16"/>
      <c r="SCF239" s="16"/>
      <c r="SCG239" s="16"/>
      <c r="SCH239" s="16"/>
      <c r="SCI239" s="16"/>
      <c r="SCJ239" s="16"/>
      <c r="SCK239" s="16"/>
      <c r="SCL239" s="16"/>
      <c r="SCM239" s="16"/>
      <c r="SCN239" s="16"/>
      <c r="SCO239" s="16"/>
      <c r="SCP239" s="16"/>
      <c r="SCQ239" s="16"/>
      <c r="SCR239" s="16"/>
      <c r="SCS239" s="16"/>
      <c r="SCT239" s="16"/>
      <c r="SCU239" s="16"/>
      <c r="SCV239" s="16"/>
      <c r="SCW239" s="16"/>
      <c r="SCX239" s="16"/>
      <c r="SCY239" s="16"/>
      <c r="SCZ239" s="16"/>
      <c r="SDA239" s="16"/>
      <c r="SDB239" s="16"/>
      <c r="SDC239" s="16"/>
      <c r="SDD239" s="16"/>
      <c r="SDE239" s="16"/>
      <c r="SDF239" s="16"/>
      <c r="SDG239" s="16"/>
      <c r="SDH239" s="16"/>
      <c r="SDI239" s="16"/>
      <c r="SDJ239" s="16"/>
      <c r="SDK239" s="16"/>
      <c r="SDL239" s="16"/>
      <c r="SDM239" s="16"/>
      <c r="SDN239" s="16"/>
      <c r="SDO239" s="16"/>
      <c r="SDP239" s="16"/>
      <c r="SDQ239" s="16"/>
      <c r="SDR239" s="16"/>
      <c r="SDS239" s="16"/>
      <c r="SDT239" s="16"/>
      <c r="SDU239" s="16"/>
      <c r="SDV239" s="16"/>
      <c r="SDW239" s="16"/>
      <c r="SDX239" s="16"/>
      <c r="SDY239" s="16"/>
      <c r="SDZ239" s="16"/>
      <c r="SEA239" s="16"/>
      <c r="SEB239" s="16"/>
      <c r="SEC239" s="16"/>
      <c r="SED239" s="16"/>
      <c r="SEE239" s="16"/>
      <c r="SEF239" s="16"/>
      <c r="SEG239" s="16"/>
      <c r="SEH239" s="16"/>
      <c r="SEI239" s="16"/>
      <c r="SEJ239" s="16"/>
      <c r="SEK239" s="16"/>
      <c r="SEL239" s="16"/>
      <c r="SEM239" s="16"/>
      <c r="SEN239" s="16"/>
      <c r="SEO239" s="16"/>
      <c r="SEP239" s="16"/>
      <c r="SEQ239" s="16"/>
      <c r="SER239" s="16"/>
      <c r="SES239" s="16"/>
      <c r="SET239" s="16"/>
      <c r="SEU239" s="16"/>
      <c r="SEV239" s="16"/>
      <c r="SEW239" s="16"/>
      <c r="SEX239" s="16"/>
      <c r="SEY239" s="16"/>
      <c r="SEZ239" s="16"/>
      <c r="SFA239" s="16"/>
      <c r="SFB239" s="16"/>
      <c r="SFC239" s="16"/>
      <c r="SFD239" s="16"/>
      <c r="SFE239" s="16"/>
      <c r="SFF239" s="16"/>
      <c r="SFG239" s="16"/>
      <c r="SFH239" s="16"/>
      <c r="SFI239" s="16"/>
      <c r="SFJ239" s="16"/>
      <c r="SFK239" s="16"/>
      <c r="SFL239" s="16"/>
      <c r="SFM239" s="16"/>
      <c r="SFN239" s="16"/>
      <c r="SFO239" s="16"/>
      <c r="SFP239" s="16"/>
      <c r="SFQ239" s="16"/>
      <c r="SFR239" s="16"/>
      <c r="SFS239" s="16"/>
      <c r="SFT239" s="16"/>
      <c r="SFU239" s="16"/>
      <c r="SFV239" s="16"/>
      <c r="SFW239" s="16"/>
      <c r="SFX239" s="16"/>
      <c r="SFY239" s="16"/>
      <c r="SFZ239" s="16"/>
      <c r="SGA239" s="16"/>
      <c r="SGB239" s="16"/>
      <c r="SGC239" s="16"/>
      <c r="SGD239" s="16"/>
      <c r="SGE239" s="16"/>
      <c r="SGF239" s="16"/>
      <c r="SGG239" s="16"/>
      <c r="SGH239" s="16"/>
      <c r="SGI239" s="16"/>
      <c r="SGJ239" s="16"/>
      <c r="SGK239" s="16"/>
      <c r="SGL239" s="16"/>
      <c r="SGM239" s="16"/>
      <c r="SGN239" s="16"/>
      <c r="SGO239" s="16"/>
      <c r="SGP239" s="16"/>
      <c r="SGQ239" s="16"/>
      <c r="SGR239" s="16"/>
      <c r="SGS239" s="16"/>
      <c r="SGT239" s="16"/>
      <c r="SGU239" s="16"/>
      <c r="SGV239" s="16"/>
      <c r="SGW239" s="16"/>
      <c r="SGX239" s="16"/>
      <c r="SGY239" s="16"/>
      <c r="SGZ239" s="16"/>
      <c r="SHA239" s="16"/>
      <c r="SHB239" s="16"/>
      <c r="SHC239" s="16"/>
      <c r="SHD239" s="16"/>
      <c r="SHE239" s="16"/>
      <c r="SHF239" s="16"/>
      <c r="SHG239" s="16"/>
      <c r="SHH239" s="16"/>
      <c r="SHI239" s="16"/>
      <c r="SHJ239" s="16"/>
      <c r="SHK239" s="16"/>
      <c r="SHL239" s="16"/>
      <c r="SHM239" s="16"/>
      <c r="SHN239" s="16"/>
      <c r="SHO239" s="16"/>
      <c r="SHP239" s="16"/>
      <c r="SHQ239" s="16"/>
      <c r="SHR239" s="16"/>
      <c r="SHS239" s="16"/>
      <c r="SHT239" s="16"/>
      <c r="SHU239" s="16"/>
      <c r="SHV239" s="16"/>
      <c r="SHW239" s="16"/>
      <c r="SHX239" s="16"/>
      <c r="SHY239" s="16"/>
      <c r="SHZ239" s="16"/>
      <c r="SIA239" s="16"/>
      <c r="SIB239" s="16"/>
      <c r="SIC239" s="16"/>
      <c r="SID239" s="16"/>
      <c r="SIE239" s="16"/>
      <c r="SIF239" s="16"/>
      <c r="SIG239" s="16"/>
      <c r="SIH239" s="16"/>
      <c r="SII239" s="16"/>
      <c r="SIJ239" s="16"/>
      <c r="SIK239" s="16"/>
      <c r="SIL239" s="16"/>
      <c r="SIM239" s="16"/>
      <c r="SIN239" s="16"/>
      <c r="SIO239" s="16"/>
      <c r="SIP239" s="16"/>
      <c r="SIQ239" s="16"/>
      <c r="SIR239" s="16"/>
      <c r="SIS239" s="16"/>
      <c r="SIT239" s="16"/>
      <c r="SIU239" s="16"/>
      <c r="SIV239" s="16"/>
      <c r="SIW239" s="16"/>
      <c r="SIX239" s="16"/>
      <c r="SIY239" s="16"/>
      <c r="SIZ239" s="16"/>
      <c r="SJA239" s="16"/>
      <c r="SJB239" s="16"/>
      <c r="SJC239" s="16"/>
      <c r="SJD239" s="16"/>
      <c r="SJE239" s="16"/>
      <c r="SJF239" s="16"/>
      <c r="SJG239" s="16"/>
      <c r="SJH239" s="16"/>
      <c r="SJI239" s="16"/>
      <c r="SJJ239" s="16"/>
      <c r="SJK239" s="16"/>
      <c r="SJL239" s="16"/>
      <c r="SJM239" s="16"/>
      <c r="SJN239" s="16"/>
      <c r="SJO239" s="16"/>
      <c r="SJP239" s="16"/>
      <c r="SJQ239" s="16"/>
      <c r="SJR239" s="16"/>
      <c r="SJS239" s="16"/>
      <c r="SJT239" s="16"/>
      <c r="SJU239" s="16"/>
      <c r="SJV239" s="16"/>
      <c r="SJW239" s="16"/>
      <c r="SJX239" s="16"/>
      <c r="SJY239" s="16"/>
      <c r="SJZ239" s="16"/>
      <c r="SKA239" s="16"/>
      <c r="SKB239" s="16"/>
      <c r="SKC239" s="16"/>
      <c r="SKD239" s="16"/>
      <c r="SKE239" s="16"/>
      <c r="SKF239" s="16"/>
      <c r="SKG239" s="16"/>
      <c r="SKH239" s="16"/>
      <c r="SKI239" s="16"/>
      <c r="SKJ239" s="16"/>
      <c r="SKK239" s="16"/>
      <c r="SKL239" s="16"/>
      <c r="SKM239" s="16"/>
      <c r="SKN239" s="16"/>
      <c r="SKO239" s="16"/>
      <c r="SKP239" s="16"/>
      <c r="SKQ239" s="16"/>
      <c r="SKR239" s="16"/>
      <c r="SKS239" s="16"/>
      <c r="SKT239" s="16"/>
      <c r="SKU239" s="16"/>
      <c r="SKV239" s="16"/>
      <c r="SKW239" s="16"/>
      <c r="SKX239" s="16"/>
      <c r="SKY239" s="16"/>
      <c r="SKZ239" s="16"/>
      <c r="SLA239" s="16"/>
      <c r="SLB239" s="16"/>
      <c r="SLC239" s="16"/>
      <c r="SLD239" s="16"/>
      <c r="SLE239" s="16"/>
      <c r="SLF239" s="16"/>
      <c r="SLG239" s="16"/>
      <c r="SLH239" s="16"/>
      <c r="SLI239" s="16"/>
      <c r="SLJ239" s="16"/>
      <c r="SLK239" s="16"/>
      <c r="SLL239" s="16"/>
      <c r="SLM239" s="16"/>
      <c r="SLN239" s="16"/>
      <c r="SLO239" s="16"/>
      <c r="SLP239" s="16"/>
      <c r="SLQ239" s="16"/>
      <c r="SLR239" s="16"/>
      <c r="SLS239" s="16"/>
      <c r="SLT239" s="16"/>
      <c r="SLU239" s="16"/>
      <c r="SLV239" s="16"/>
      <c r="SLW239" s="16"/>
      <c r="SLX239" s="16"/>
      <c r="SLY239" s="16"/>
      <c r="SLZ239" s="16"/>
      <c r="SMA239" s="16"/>
      <c r="SMB239" s="16"/>
      <c r="SMC239" s="16"/>
      <c r="SMD239" s="16"/>
      <c r="SME239" s="16"/>
      <c r="SMF239" s="16"/>
      <c r="SMG239" s="16"/>
      <c r="SMH239" s="16"/>
      <c r="SMI239" s="16"/>
      <c r="SMJ239" s="16"/>
      <c r="SMK239" s="16"/>
      <c r="SML239" s="16"/>
      <c r="SMM239" s="16"/>
      <c r="SMN239" s="16"/>
      <c r="SMO239" s="16"/>
      <c r="SMP239" s="16"/>
      <c r="SMQ239" s="16"/>
      <c r="SMR239" s="16"/>
      <c r="SMS239" s="16"/>
      <c r="SMT239" s="16"/>
      <c r="SMU239" s="16"/>
      <c r="SMV239" s="16"/>
      <c r="SMW239" s="16"/>
      <c r="SMX239" s="16"/>
      <c r="SMY239" s="16"/>
      <c r="SMZ239" s="16"/>
      <c r="SNA239" s="16"/>
      <c r="SNB239" s="16"/>
      <c r="SNC239" s="16"/>
      <c r="SND239" s="16"/>
      <c r="SNE239" s="16"/>
      <c r="SNF239" s="16"/>
      <c r="SNG239" s="16"/>
      <c r="SNH239" s="16"/>
      <c r="SNI239" s="16"/>
      <c r="SNJ239" s="16"/>
      <c r="SNK239" s="16"/>
      <c r="SNL239" s="16"/>
      <c r="SNM239" s="16"/>
      <c r="SNN239" s="16"/>
      <c r="SNO239" s="16"/>
      <c r="SNP239" s="16"/>
      <c r="SNQ239" s="16"/>
      <c r="SNR239" s="16"/>
      <c r="SNS239" s="16"/>
      <c r="SNT239" s="16"/>
      <c r="SNU239" s="16"/>
      <c r="SNV239" s="16"/>
      <c r="SNW239" s="16"/>
      <c r="SNX239" s="16"/>
      <c r="SNY239" s="16"/>
      <c r="SNZ239" s="16"/>
      <c r="SOA239" s="16"/>
      <c r="SOB239" s="16"/>
      <c r="SOC239" s="16"/>
      <c r="SOD239" s="16"/>
      <c r="SOE239" s="16"/>
      <c r="SOF239" s="16"/>
      <c r="SOG239" s="16"/>
      <c r="SOH239" s="16"/>
      <c r="SOI239" s="16"/>
      <c r="SOJ239" s="16"/>
      <c r="SOK239" s="16"/>
      <c r="SOL239" s="16"/>
      <c r="SOM239" s="16"/>
      <c r="SON239" s="16"/>
      <c r="SOO239" s="16"/>
      <c r="SOP239" s="16"/>
      <c r="SOQ239" s="16"/>
      <c r="SOR239" s="16"/>
      <c r="SOS239" s="16"/>
      <c r="SOT239" s="16"/>
      <c r="SOU239" s="16"/>
      <c r="SOV239" s="16"/>
      <c r="SOW239" s="16"/>
      <c r="SOX239" s="16"/>
      <c r="SOY239" s="16"/>
      <c r="SOZ239" s="16"/>
      <c r="SPA239" s="16"/>
      <c r="SPB239" s="16"/>
      <c r="SPC239" s="16"/>
      <c r="SPD239" s="16"/>
      <c r="SPE239" s="16"/>
      <c r="SPF239" s="16"/>
      <c r="SPG239" s="16"/>
      <c r="SPH239" s="16"/>
      <c r="SPI239" s="16"/>
      <c r="SPJ239" s="16"/>
      <c r="SPK239" s="16"/>
      <c r="SPL239" s="16"/>
      <c r="SPM239" s="16"/>
      <c r="SPN239" s="16"/>
      <c r="SPO239" s="16"/>
      <c r="SPP239" s="16"/>
      <c r="SPQ239" s="16"/>
      <c r="SPR239" s="16"/>
      <c r="SPS239" s="16"/>
      <c r="SPT239" s="16"/>
      <c r="SPU239" s="16"/>
      <c r="SPV239" s="16"/>
      <c r="SPW239" s="16"/>
      <c r="SPX239" s="16"/>
      <c r="SPY239" s="16"/>
      <c r="SPZ239" s="16"/>
      <c r="SQA239" s="16"/>
      <c r="SQB239" s="16"/>
      <c r="SQC239" s="16"/>
      <c r="SQD239" s="16"/>
      <c r="SQE239" s="16"/>
      <c r="SQF239" s="16"/>
      <c r="SQG239" s="16"/>
      <c r="SQH239" s="16"/>
      <c r="SQI239" s="16"/>
      <c r="SQJ239" s="16"/>
      <c r="SQK239" s="16"/>
      <c r="SQL239" s="16"/>
      <c r="SQM239" s="16"/>
      <c r="SQN239" s="16"/>
      <c r="SQO239" s="16"/>
      <c r="SQP239" s="16"/>
      <c r="SQQ239" s="16"/>
      <c r="SQR239" s="16"/>
      <c r="SQS239" s="16"/>
      <c r="SQT239" s="16"/>
      <c r="SQU239" s="16"/>
      <c r="SQV239" s="16"/>
      <c r="SQW239" s="16"/>
      <c r="SQX239" s="16"/>
      <c r="SQY239" s="16"/>
      <c r="SQZ239" s="16"/>
      <c r="SRA239" s="16"/>
      <c r="SRB239" s="16"/>
      <c r="SRC239" s="16"/>
      <c r="SRD239" s="16"/>
      <c r="SRE239" s="16"/>
      <c r="SRF239" s="16"/>
      <c r="SRG239" s="16"/>
      <c r="SRH239" s="16"/>
      <c r="SRI239" s="16"/>
      <c r="SRJ239" s="16"/>
      <c r="SRK239" s="16"/>
      <c r="SRL239" s="16"/>
      <c r="SRM239" s="16"/>
      <c r="SRN239" s="16"/>
      <c r="SRO239" s="16"/>
      <c r="SRP239" s="16"/>
      <c r="SRQ239" s="16"/>
      <c r="SRR239" s="16"/>
      <c r="SRS239" s="16"/>
      <c r="SRT239" s="16"/>
      <c r="SRU239" s="16"/>
      <c r="SRV239" s="16"/>
      <c r="SRW239" s="16"/>
      <c r="SRX239" s="16"/>
      <c r="SRY239" s="16"/>
      <c r="SRZ239" s="16"/>
      <c r="SSA239" s="16"/>
      <c r="SSB239" s="16"/>
      <c r="SSC239" s="16"/>
      <c r="SSD239" s="16"/>
      <c r="SSE239" s="16"/>
      <c r="SSF239" s="16"/>
      <c r="SSG239" s="16"/>
      <c r="SSH239" s="16"/>
      <c r="SSI239" s="16"/>
      <c r="SSJ239" s="16"/>
      <c r="SSK239" s="16"/>
      <c r="SSL239" s="16"/>
      <c r="SSM239" s="16"/>
      <c r="SSN239" s="16"/>
      <c r="SSO239" s="16"/>
      <c r="SSP239" s="16"/>
      <c r="SSQ239" s="16"/>
      <c r="SSR239" s="16"/>
      <c r="SSS239" s="16"/>
      <c r="SST239" s="16"/>
      <c r="SSU239" s="16"/>
      <c r="SSV239" s="16"/>
      <c r="SSW239" s="16"/>
      <c r="SSX239" s="16"/>
      <c r="SSY239" s="16"/>
      <c r="SSZ239" s="16"/>
      <c r="STA239" s="16"/>
      <c r="STB239" s="16"/>
      <c r="STC239" s="16"/>
      <c r="STD239" s="16"/>
      <c r="STE239" s="16"/>
      <c r="STF239" s="16"/>
      <c r="STG239" s="16"/>
      <c r="STH239" s="16"/>
      <c r="STI239" s="16"/>
      <c r="STJ239" s="16"/>
      <c r="STK239" s="16"/>
      <c r="STL239" s="16"/>
      <c r="STM239" s="16"/>
      <c r="STN239" s="16"/>
      <c r="STO239" s="16"/>
      <c r="STP239" s="16"/>
      <c r="STQ239" s="16"/>
      <c r="STR239" s="16"/>
      <c r="STS239" s="16"/>
      <c r="STT239" s="16"/>
      <c r="STU239" s="16"/>
      <c r="STV239" s="16"/>
      <c r="STW239" s="16"/>
      <c r="STX239" s="16"/>
      <c r="STY239" s="16"/>
      <c r="STZ239" s="16"/>
      <c r="SUA239" s="16"/>
      <c r="SUB239" s="16"/>
      <c r="SUC239" s="16"/>
      <c r="SUD239" s="16"/>
      <c r="SUE239" s="16"/>
      <c r="SUF239" s="16"/>
      <c r="SUG239" s="16"/>
      <c r="SUH239" s="16"/>
      <c r="SUI239" s="16"/>
      <c r="SUJ239" s="16"/>
      <c r="SUK239" s="16"/>
      <c r="SUL239" s="16"/>
      <c r="SUM239" s="16"/>
      <c r="SUN239" s="16"/>
      <c r="SUO239" s="16"/>
      <c r="SUP239" s="16"/>
      <c r="SUQ239" s="16"/>
      <c r="SUR239" s="16"/>
      <c r="SUS239" s="16"/>
      <c r="SUT239" s="16"/>
      <c r="SUU239" s="16"/>
      <c r="SUV239" s="16"/>
      <c r="SUW239" s="16"/>
      <c r="SUX239" s="16"/>
      <c r="SUY239" s="16"/>
      <c r="SUZ239" s="16"/>
      <c r="SVA239" s="16"/>
      <c r="SVB239" s="16"/>
      <c r="SVC239" s="16"/>
      <c r="SVD239" s="16"/>
      <c r="SVE239" s="16"/>
      <c r="SVF239" s="16"/>
      <c r="SVG239" s="16"/>
      <c r="SVH239" s="16"/>
      <c r="SVI239" s="16"/>
      <c r="SVJ239" s="16"/>
      <c r="SVK239" s="16"/>
      <c r="SVL239" s="16"/>
      <c r="SVM239" s="16"/>
      <c r="SVN239" s="16"/>
      <c r="SVO239" s="16"/>
      <c r="SVP239" s="16"/>
      <c r="SVQ239" s="16"/>
      <c r="SVR239" s="16"/>
      <c r="SVS239" s="16"/>
      <c r="SVT239" s="16"/>
      <c r="SVU239" s="16"/>
      <c r="SVV239" s="16"/>
      <c r="SVW239" s="16"/>
      <c r="SVX239" s="16"/>
      <c r="SVY239" s="16"/>
      <c r="SVZ239" s="16"/>
      <c r="SWA239" s="16"/>
      <c r="SWB239" s="16"/>
      <c r="SWC239" s="16"/>
      <c r="SWD239" s="16"/>
      <c r="SWE239" s="16"/>
      <c r="SWF239" s="16"/>
      <c r="SWG239" s="16"/>
      <c r="SWH239" s="16"/>
      <c r="SWI239" s="16"/>
      <c r="SWJ239" s="16"/>
      <c r="SWK239" s="16"/>
      <c r="SWL239" s="16"/>
      <c r="SWM239" s="16"/>
      <c r="SWN239" s="16"/>
      <c r="SWO239" s="16"/>
      <c r="SWP239" s="16"/>
      <c r="SWQ239" s="16"/>
      <c r="SWR239" s="16"/>
      <c r="SWS239" s="16"/>
      <c r="SWT239" s="16"/>
      <c r="SWU239" s="16"/>
      <c r="SWV239" s="16"/>
      <c r="SWW239" s="16"/>
      <c r="SWX239" s="16"/>
      <c r="SWY239" s="16"/>
      <c r="SWZ239" s="16"/>
      <c r="SXA239" s="16"/>
      <c r="SXB239" s="16"/>
      <c r="SXC239" s="16"/>
      <c r="SXD239" s="16"/>
      <c r="SXE239" s="16"/>
      <c r="SXF239" s="16"/>
      <c r="SXG239" s="16"/>
      <c r="SXH239" s="16"/>
      <c r="SXI239" s="16"/>
      <c r="SXJ239" s="16"/>
      <c r="SXK239" s="16"/>
      <c r="SXL239" s="16"/>
      <c r="SXM239" s="16"/>
      <c r="SXN239" s="16"/>
      <c r="SXO239" s="16"/>
      <c r="SXP239" s="16"/>
      <c r="SXQ239" s="16"/>
      <c r="SXR239" s="16"/>
      <c r="SXS239" s="16"/>
      <c r="SXT239" s="16"/>
      <c r="SXU239" s="16"/>
      <c r="SXV239" s="16"/>
      <c r="SXW239" s="16"/>
      <c r="SXX239" s="16"/>
      <c r="SXY239" s="16"/>
      <c r="SXZ239" s="16"/>
      <c r="SYA239" s="16"/>
      <c r="SYB239" s="16"/>
      <c r="SYC239" s="16"/>
      <c r="SYD239" s="16"/>
      <c r="SYE239" s="16"/>
      <c r="SYF239" s="16"/>
      <c r="SYG239" s="16"/>
      <c r="SYH239" s="16"/>
      <c r="SYI239" s="16"/>
      <c r="SYJ239" s="16"/>
      <c r="SYK239" s="16"/>
      <c r="SYL239" s="16"/>
      <c r="SYM239" s="16"/>
      <c r="SYN239" s="16"/>
      <c r="SYO239" s="16"/>
      <c r="SYP239" s="16"/>
      <c r="SYQ239" s="16"/>
      <c r="SYR239" s="16"/>
      <c r="SYS239" s="16"/>
      <c r="SYT239" s="16"/>
      <c r="SYU239" s="16"/>
      <c r="SYV239" s="16"/>
      <c r="SYW239" s="16"/>
      <c r="SYX239" s="16"/>
      <c r="SYY239" s="16"/>
      <c r="SYZ239" s="16"/>
      <c r="SZA239" s="16"/>
      <c r="SZB239" s="16"/>
      <c r="SZC239" s="16"/>
      <c r="SZD239" s="16"/>
      <c r="SZE239" s="16"/>
      <c r="SZF239" s="16"/>
      <c r="SZG239" s="16"/>
      <c r="SZH239" s="16"/>
      <c r="SZI239" s="16"/>
      <c r="SZJ239" s="16"/>
      <c r="SZK239" s="16"/>
      <c r="SZL239" s="16"/>
      <c r="SZM239" s="16"/>
      <c r="SZN239" s="16"/>
      <c r="SZO239" s="16"/>
      <c r="SZP239" s="16"/>
      <c r="SZQ239" s="16"/>
      <c r="SZR239" s="16"/>
      <c r="SZS239" s="16"/>
      <c r="SZT239" s="16"/>
      <c r="SZU239" s="16"/>
      <c r="SZV239" s="16"/>
      <c r="SZW239" s="16"/>
      <c r="SZX239" s="16"/>
      <c r="SZY239" s="16"/>
      <c r="SZZ239" s="16"/>
      <c r="TAA239" s="16"/>
      <c r="TAB239" s="16"/>
      <c r="TAC239" s="16"/>
      <c r="TAD239" s="16"/>
      <c r="TAE239" s="16"/>
      <c r="TAF239" s="16"/>
      <c r="TAG239" s="16"/>
      <c r="TAH239" s="16"/>
      <c r="TAI239" s="16"/>
      <c r="TAJ239" s="16"/>
      <c r="TAK239" s="16"/>
      <c r="TAL239" s="16"/>
      <c r="TAM239" s="16"/>
      <c r="TAN239" s="16"/>
      <c r="TAO239" s="16"/>
      <c r="TAP239" s="16"/>
      <c r="TAQ239" s="16"/>
      <c r="TAR239" s="16"/>
      <c r="TAS239" s="16"/>
      <c r="TAT239" s="16"/>
      <c r="TAU239" s="16"/>
      <c r="TAV239" s="16"/>
      <c r="TAW239" s="16"/>
      <c r="TAX239" s="16"/>
      <c r="TAY239" s="16"/>
      <c r="TAZ239" s="16"/>
      <c r="TBA239" s="16"/>
      <c r="TBB239" s="16"/>
      <c r="TBC239" s="16"/>
      <c r="TBD239" s="16"/>
      <c r="TBE239" s="16"/>
      <c r="TBF239" s="16"/>
      <c r="TBG239" s="16"/>
      <c r="TBH239" s="16"/>
      <c r="TBI239" s="16"/>
      <c r="TBJ239" s="16"/>
      <c r="TBK239" s="16"/>
      <c r="TBL239" s="16"/>
      <c r="TBM239" s="16"/>
      <c r="TBN239" s="16"/>
      <c r="TBO239" s="16"/>
      <c r="TBP239" s="16"/>
      <c r="TBQ239" s="16"/>
      <c r="TBR239" s="16"/>
      <c r="TBS239" s="16"/>
      <c r="TBT239" s="16"/>
      <c r="TBU239" s="16"/>
      <c r="TBV239" s="16"/>
      <c r="TBW239" s="16"/>
      <c r="TBX239" s="16"/>
      <c r="TBY239" s="16"/>
      <c r="TBZ239" s="16"/>
      <c r="TCA239" s="16"/>
      <c r="TCB239" s="16"/>
      <c r="TCC239" s="16"/>
      <c r="TCD239" s="16"/>
      <c r="TCE239" s="16"/>
      <c r="TCF239" s="16"/>
      <c r="TCG239" s="16"/>
      <c r="TCH239" s="16"/>
      <c r="TCI239" s="16"/>
      <c r="TCJ239" s="16"/>
      <c r="TCK239" s="16"/>
      <c r="TCL239" s="16"/>
      <c r="TCM239" s="16"/>
      <c r="TCN239" s="16"/>
      <c r="TCO239" s="16"/>
      <c r="TCP239" s="16"/>
      <c r="TCQ239" s="16"/>
      <c r="TCR239" s="16"/>
      <c r="TCS239" s="16"/>
      <c r="TCT239" s="16"/>
      <c r="TCU239" s="16"/>
      <c r="TCV239" s="16"/>
      <c r="TCW239" s="16"/>
      <c r="TCX239" s="16"/>
      <c r="TCY239" s="16"/>
      <c r="TCZ239" s="16"/>
      <c r="TDA239" s="16"/>
      <c r="TDB239" s="16"/>
      <c r="TDC239" s="16"/>
      <c r="TDD239" s="16"/>
      <c r="TDE239" s="16"/>
      <c r="TDF239" s="16"/>
      <c r="TDG239" s="16"/>
      <c r="TDH239" s="16"/>
      <c r="TDI239" s="16"/>
      <c r="TDJ239" s="16"/>
      <c r="TDK239" s="16"/>
      <c r="TDL239" s="16"/>
      <c r="TDM239" s="16"/>
      <c r="TDN239" s="16"/>
      <c r="TDO239" s="16"/>
      <c r="TDP239" s="16"/>
      <c r="TDQ239" s="16"/>
      <c r="TDR239" s="16"/>
      <c r="TDS239" s="16"/>
      <c r="TDT239" s="16"/>
      <c r="TDU239" s="16"/>
      <c r="TDV239" s="16"/>
      <c r="TDW239" s="16"/>
      <c r="TDX239" s="16"/>
      <c r="TDY239" s="16"/>
      <c r="TDZ239" s="16"/>
      <c r="TEA239" s="16"/>
      <c r="TEB239" s="16"/>
      <c r="TEC239" s="16"/>
      <c r="TED239" s="16"/>
      <c r="TEE239" s="16"/>
      <c r="TEF239" s="16"/>
      <c r="TEG239" s="16"/>
      <c r="TEH239" s="16"/>
      <c r="TEI239" s="16"/>
      <c r="TEJ239" s="16"/>
      <c r="TEK239" s="16"/>
      <c r="TEL239" s="16"/>
      <c r="TEM239" s="16"/>
      <c r="TEN239" s="16"/>
      <c r="TEO239" s="16"/>
      <c r="TEP239" s="16"/>
      <c r="TEQ239" s="16"/>
      <c r="TER239" s="16"/>
      <c r="TES239" s="16"/>
      <c r="TET239" s="16"/>
      <c r="TEU239" s="16"/>
      <c r="TEV239" s="16"/>
      <c r="TEW239" s="16"/>
      <c r="TEX239" s="16"/>
      <c r="TEY239" s="16"/>
      <c r="TEZ239" s="16"/>
      <c r="TFA239" s="16"/>
      <c r="TFB239" s="16"/>
      <c r="TFC239" s="16"/>
      <c r="TFD239" s="16"/>
      <c r="TFE239" s="16"/>
      <c r="TFF239" s="16"/>
      <c r="TFG239" s="16"/>
      <c r="TFH239" s="16"/>
      <c r="TFI239" s="16"/>
      <c r="TFJ239" s="16"/>
      <c r="TFK239" s="16"/>
      <c r="TFL239" s="16"/>
      <c r="TFM239" s="16"/>
      <c r="TFN239" s="16"/>
      <c r="TFO239" s="16"/>
      <c r="TFP239" s="16"/>
      <c r="TFQ239" s="16"/>
      <c r="TFR239" s="16"/>
      <c r="TFS239" s="16"/>
      <c r="TFT239" s="16"/>
      <c r="TFU239" s="16"/>
      <c r="TFV239" s="16"/>
      <c r="TFW239" s="16"/>
      <c r="TFX239" s="16"/>
      <c r="TFY239" s="16"/>
      <c r="TFZ239" s="16"/>
      <c r="TGA239" s="16"/>
      <c r="TGB239" s="16"/>
      <c r="TGC239" s="16"/>
      <c r="TGD239" s="16"/>
      <c r="TGE239" s="16"/>
      <c r="TGF239" s="16"/>
      <c r="TGG239" s="16"/>
      <c r="TGH239" s="16"/>
      <c r="TGI239" s="16"/>
      <c r="TGJ239" s="16"/>
      <c r="TGK239" s="16"/>
      <c r="TGL239" s="16"/>
      <c r="TGM239" s="16"/>
      <c r="TGN239" s="16"/>
      <c r="TGO239" s="16"/>
      <c r="TGP239" s="16"/>
      <c r="TGQ239" s="16"/>
      <c r="TGR239" s="16"/>
      <c r="TGS239" s="16"/>
      <c r="TGT239" s="16"/>
      <c r="TGU239" s="16"/>
      <c r="TGV239" s="16"/>
      <c r="TGW239" s="16"/>
      <c r="TGX239" s="16"/>
      <c r="TGY239" s="16"/>
      <c r="TGZ239" s="16"/>
      <c r="THA239" s="16"/>
      <c r="THB239" s="16"/>
      <c r="THC239" s="16"/>
      <c r="THD239" s="16"/>
      <c r="THE239" s="16"/>
      <c r="THF239" s="16"/>
      <c r="THG239" s="16"/>
      <c r="THH239" s="16"/>
      <c r="THI239" s="16"/>
      <c r="THJ239" s="16"/>
      <c r="THK239" s="16"/>
      <c r="THL239" s="16"/>
      <c r="THM239" s="16"/>
      <c r="THN239" s="16"/>
      <c r="THO239" s="16"/>
      <c r="THP239" s="16"/>
      <c r="THQ239" s="16"/>
      <c r="THR239" s="16"/>
      <c r="THS239" s="16"/>
      <c r="THT239" s="16"/>
      <c r="THU239" s="16"/>
      <c r="THV239" s="16"/>
      <c r="THW239" s="16"/>
      <c r="THX239" s="16"/>
      <c r="THY239" s="16"/>
      <c r="THZ239" s="16"/>
      <c r="TIA239" s="16"/>
      <c r="TIB239" s="16"/>
      <c r="TIC239" s="16"/>
      <c r="TID239" s="16"/>
      <c r="TIE239" s="16"/>
      <c r="TIF239" s="16"/>
      <c r="TIG239" s="16"/>
      <c r="TIH239" s="16"/>
      <c r="TII239" s="16"/>
      <c r="TIJ239" s="16"/>
      <c r="TIK239" s="16"/>
      <c r="TIL239" s="16"/>
      <c r="TIM239" s="16"/>
      <c r="TIN239" s="16"/>
      <c r="TIO239" s="16"/>
      <c r="TIP239" s="16"/>
      <c r="TIQ239" s="16"/>
      <c r="TIR239" s="16"/>
      <c r="TIS239" s="16"/>
      <c r="TIT239" s="16"/>
      <c r="TIU239" s="16"/>
      <c r="TIV239" s="16"/>
      <c r="TIW239" s="16"/>
      <c r="TIX239" s="16"/>
      <c r="TIY239" s="16"/>
      <c r="TIZ239" s="16"/>
      <c r="TJA239" s="16"/>
      <c r="TJB239" s="16"/>
      <c r="TJC239" s="16"/>
      <c r="TJD239" s="16"/>
      <c r="TJE239" s="16"/>
      <c r="TJF239" s="16"/>
      <c r="TJG239" s="16"/>
      <c r="TJH239" s="16"/>
      <c r="TJI239" s="16"/>
      <c r="TJJ239" s="16"/>
      <c r="TJK239" s="16"/>
      <c r="TJL239" s="16"/>
      <c r="TJM239" s="16"/>
      <c r="TJN239" s="16"/>
      <c r="TJO239" s="16"/>
      <c r="TJP239" s="16"/>
      <c r="TJQ239" s="16"/>
      <c r="TJR239" s="16"/>
      <c r="TJS239" s="16"/>
      <c r="TJT239" s="16"/>
      <c r="TJU239" s="16"/>
      <c r="TJV239" s="16"/>
      <c r="TJW239" s="16"/>
      <c r="TJX239" s="16"/>
      <c r="TJY239" s="16"/>
      <c r="TJZ239" s="16"/>
      <c r="TKA239" s="16"/>
      <c r="TKB239" s="16"/>
      <c r="TKC239" s="16"/>
      <c r="TKD239" s="16"/>
      <c r="TKE239" s="16"/>
      <c r="TKF239" s="16"/>
      <c r="TKG239" s="16"/>
      <c r="TKH239" s="16"/>
      <c r="TKI239" s="16"/>
      <c r="TKJ239" s="16"/>
      <c r="TKK239" s="16"/>
      <c r="TKL239" s="16"/>
      <c r="TKM239" s="16"/>
      <c r="TKN239" s="16"/>
      <c r="TKO239" s="16"/>
      <c r="TKP239" s="16"/>
      <c r="TKQ239" s="16"/>
      <c r="TKR239" s="16"/>
      <c r="TKS239" s="16"/>
      <c r="TKT239" s="16"/>
      <c r="TKU239" s="16"/>
      <c r="TKV239" s="16"/>
      <c r="TKW239" s="16"/>
      <c r="TKX239" s="16"/>
      <c r="TKY239" s="16"/>
      <c r="TKZ239" s="16"/>
      <c r="TLA239" s="16"/>
      <c r="TLB239" s="16"/>
      <c r="TLC239" s="16"/>
      <c r="TLD239" s="16"/>
      <c r="TLE239" s="16"/>
      <c r="TLF239" s="16"/>
      <c r="TLG239" s="16"/>
      <c r="TLH239" s="16"/>
      <c r="TLI239" s="16"/>
      <c r="TLJ239" s="16"/>
      <c r="TLK239" s="16"/>
      <c r="TLL239" s="16"/>
      <c r="TLM239" s="16"/>
      <c r="TLN239" s="16"/>
      <c r="TLO239" s="16"/>
      <c r="TLP239" s="16"/>
      <c r="TLQ239" s="16"/>
      <c r="TLR239" s="16"/>
      <c r="TLS239" s="16"/>
      <c r="TLT239" s="16"/>
      <c r="TLU239" s="16"/>
      <c r="TLV239" s="16"/>
      <c r="TLW239" s="16"/>
      <c r="TLX239" s="16"/>
      <c r="TLY239" s="16"/>
      <c r="TLZ239" s="16"/>
      <c r="TMA239" s="16"/>
      <c r="TMB239" s="16"/>
      <c r="TMC239" s="16"/>
      <c r="TMD239" s="16"/>
      <c r="TME239" s="16"/>
      <c r="TMF239" s="16"/>
      <c r="TMG239" s="16"/>
      <c r="TMH239" s="16"/>
      <c r="TMI239" s="16"/>
      <c r="TMJ239" s="16"/>
      <c r="TMK239" s="16"/>
      <c r="TML239" s="16"/>
      <c r="TMM239" s="16"/>
      <c r="TMN239" s="16"/>
      <c r="TMO239" s="16"/>
      <c r="TMP239" s="16"/>
      <c r="TMQ239" s="16"/>
      <c r="TMR239" s="16"/>
      <c r="TMS239" s="16"/>
      <c r="TMT239" s="16"/>
      <c r="TMU239" s="16"/>
      <c r="TMV239" s="16"/>
      <c r="TMW239" s="16"/>
      <c r="TMX239" s="16"/>
      <c r="TMY239" s="16"/>
      <c r="TMZ239" s="16"/>
      <c r="TNA239" s="16"/>
      <c r="TNB239" s="16"/>
      <c r="TNC239" s="16"/>
      <c r="TND239" s="16"/>
      <c r="TNE239" s="16"/>
      <c r="TNF239" s="16"/>
      <c r="TNG239" s="16"/>
      <c r="TNH239" s="16"/>
      <c r="TNI239" s="16"/>
      <c r="TNJ239" s="16"/>
      <c r="TNK239" s="16"/>
      <c r="TNL239" s="16"/>
      <c r="TNM239" s="16"/>
      <c r="TNN239" s="16"/>
      <c r="TNO239" s="16"/>
      <c r="TNP239" s="16"/>
      <c r="TNQ239" s="16"/>
      <c r="TNR239" s="16"/>
      <c r="TNS239" s="16"/>
      <c r="TNT239" s="16"/>
      <c r="TNU239" s="16"/>
      <c r="TNV239" s="16"/>
      <c r="TNW239" s="16"/>
      <c r="TNX239" s="16"/>
      <c r="TNY239" s="16"/>
      <c r="TNZ239" s="16"/>
      <c r="TOA239" s="16"/>
      <c r="TOB239" s="16"/>
      <c r="TOC239" s="16"/>
      <c r="TOD239" s="16"/>
      <c r="TOE239" s="16"/>
      <c r="TOF239" s="16"/>
      <c r="TOG239" s="16"/>
      <c r="TOH239" s="16"/>
      <c r="TOI239" s="16"/>
      <c r="TOJ239" s="16"/>
      <c r="TOK239" s="16"/>
      <c r="TOL239" s="16"/>
      <c r="TOM239" s="16"/>
      <c r="TON239" s="16"/>
      <c r="TOO239" s="16"/>
      <c r="TOP239" s="16"/>
      <c r="TOQ239" s="16"/>
      <c r="TOR239" s="16"/>
      <c r="TOS239" s="16"/>
      <c r="TOT239" s="16"/>
      <c r="TOU239" s="16"/>
      <c r="TOV239" s="16"/>
      <c r="TOW239" s="16"/>
      <c r="TOX239" s="16"/>
      <c r="TOY239" s="16"/>
      <c r="TOZ239" s="16"/>
      <c r="TPA239" s="16"/>
      <c r="TPB239" s="16"/>
      <c r="TPC239" s="16"/>
      <c r="TPD239" s="16"/>
      <c r="TPE239" s="16"/>
      <c r="TPF239" s="16"/>
      <c r="TPG239" s="16"/>
      <c r="TPH239" s="16"/>
      <c r="TPI239" s="16"/>
      <c r="TPJ239" s="16"/>
      <c r="TPK239" s="16"/>
      <c r="TPL239" s="16"/>
      <c r="TPM239" s="16"/>
      <c r="TPN239" s="16"/>
      <c r="TPO239" s="16"/>
      <c r="TPP239" s="16"/>
      <c r="TPQ239" s="16"/>
      <c r="TPR239" s="16"/>
      <c r="TPS239" s="16"/>
      <c r="TPT239" s="16"/>
      <c r="TPU239" s="16"/>
      <c r="TPV239" s="16"/>
      <c r="TPW239" s="16"/>
      <c r="TPX239" s="16"/>
      <c r="TPY239" s="16"/>
      <c r="TPZ239" s="16"/>
      <c r="TQA239" s="16"/>
      <c r="TQB239" s="16"/>
      <c r="TQC239" s="16"/>
      <c r="TQD239" s="16"/>
      <c r="TQE239" s="16"/>
      <c r="TQF239" s="16"/>
      <c r="TQG239" s="16"/>
      <c r="TQH239" s="16"/>
      <c r="TQI239" s="16"/>
      <c r="TQJ239" s="16"/>
      <c r="TQK239" s="16"/>
      <c r="TQL239" s="16"/>
      <c r="TQM239" s="16"/>
      <c r="TQN239" s="16"/>
      <c r="TQO239" s="16"/>
      <c r="TQP239" s="16"/>
      <c r="TQQ239" s="16"/>
      <c r="TQR239" s="16"/>
      <c r="TQS239" s="16"/>
      <c r="TQT239" s="16"/>
      <c r="TQU239" s="16"/>
      <c r="TQV239" s="16"/>
      <c r="TQW239" s="16"/>
      <c r="TQX239" s="16"/>
      <c r="TQY239" s="16"/>
      <c r="TQZ239" s="16"/>
      <c r="TRA239" s="16"/>
      <c r="TRB239" s="16"/>
      <c r="TRC239" s="16"/>
      <c r="TRD239" s="16"/>
      <c r="TRE239" s="16"/>
      <c r="TRF239" s="16"/>
      <c r="TRG239" s="16"/>
      <c r="TRH239" s="16"/>
      <c r="TRI239" s="16"/>
      <c r="TRJ239" s="16"/>
      <c r="TRK239" s="16"/>
      <c r="TRL239" s="16"/>
      <c r="TRM239" s="16"/>
      <c r="TRN239" s="16"/>
      <c r="TRO239" s="16"/>
      <c r="TRP239" s="16"/>
      <c r="TRQ239" s="16"/>
      <c r="TRR239" s="16"/>
      <c r="TRS239" s="16"/>
      <c r="TRT239" s="16"/>
      <c r="TRU239" s="16"/>
      <c r="TRV239" s="16"/>
      <c r="TRW239" s="16"/>
      <c r="TRX239" s="16"/>
      <c r="TRY239" s="16"/>
      <c r="TRZ239" s="16"/>
      <c r="TSA239" s="16"/>
      <c r="TSB239" s="16"/>
      <c r="TSC239" s="16"/>
      <c r="TSD239" s="16"/>
      <c r="TSE239" s="16"/>
      <c r="TSF239" s="16"/>
      <c r="TSG239" s="16"/>
      <c r="TSH239" s="16"/>
      <c r="TSI239" s="16"/>
      <c r="TSJ239" s="16"/>
      <c r="TSK239" s="16"/>
      <c r="TSL239" s="16"/>
      <c r="TSM239" s="16"/>
      <c r="TSN239" s="16"/>
      <c r="TSO239" s="16"/>
      <c r="TSP239" s="16"/>
      <c r="TSQ239" s="16"/>
      <c r="TSR239" s="16"/>
      <c r="TSS239" s="16"/>
      <c r="TST239" s="16"/>
      <c r="TSU239" s="16"/>
      <c r="TSV239" s="16"/>
      <c r="TSW239" s="16"/>
      <c r="TSX239" s="16"/>
      <c r="TSY239" s="16"/>
      <c r="TSZ239" s="16"/>
      <c r="TTA239" s="16"/>
      <c r="TTB239" s="16"/>
      <c r="TTC239" s="16"/>
      <c r="TTD239" s="16"/>
      <c r="TTE239" s="16"/>
      <c r="TTF239" s="16"/>
      <c r="TTG239" s="16"/>
      <c r="TTH239" s="16"/>
      <c r="TTI239" s="16"/>
      <c r="TTJ239" s="16"/>
      <c r="TTK239" s="16"/>
      <c r="TTL239" s="16"/>
      <c r="TTM239" s="16"/>
      <c r="TTN239" s="16"/>
      <c r="TTO239" s="16"/>
      <c r="TTP239" s="16"/>
      <c r="TTQ239" s="16"/>
      <c r="TTR239" s="16"/>
      <c r="TTS239" s="16"/>
      <c r="TTT239" s="16"/>
      <c r="TTU239" s="16"/>
      <c r="TTV239" s="16"/>
      <c r="TTW239" s="16"/>
      <c r="TTX239" s="16"/>
      <c r="TTY239" s="16"/>
      <c r="TTZ239" s="16"/>
      <c r="TUA239" s="16"/>
      <c r="TUB239" s="16"/>
      <c r="TUC239" s="16"/>
      <c r="TUD239" s="16"/>
      <c r="TUE239" s="16"/>
      <c r="TUF239" s="16"/>
      <c r="TUG239" s="16"/>
      <c r="TUH239" s="16"/>
      <c r="TUI239" s="16"/>
      <c r="TUJ239" s="16"/>
      <c r="TUK239" s="16"/>
      <c r="TUL239" s="16"/>
      <c r="TUM239" s="16"/>
      <c r="TUN239" s="16"/>
      <c r="TUO239" s="16"/>
      <c r="TUP239" s="16"/>
      <c r="TUQ239" s="16"/>
      <c r="TUR239" s="16"/>
      <c r="TUS239" s="16"/>
      <c r="TUT239" s="16"/>
      <c r="TUU239" s="16"/>
      <c r="TUV239" s="16"/>
      <c r="TUW239" s="16"/>
      <c r="TUX239" s="16"/>
      <c r="TUY239" s="16"/>
      <c r="TUZ239" s="16"/>
      <c r="TVA239" s="16"/>
      <c r="TVB239" s="16"/>
      <c r="TVC239" s="16"/>
      <c r="TVD239" s="16"/>
      <c r="TVE239" s="16"/>
      <c r="TVF239" s="16"/>
      <c r="TVG239" s="16"/>
      <c r="TVH239" s="16"/>
      <c r="TVI239" s="16"/>
      <c r="TVJ239" s="16"/>
      <c r="TVK239" s="16"/>
      <c r="TVL239" s="16"/>
      <c r="TVM239" s="16"/>
      <c r="TVN239" s="16"/>
      <c r="TVO239" s="16"/>
      <c r="TVP239" s="16"/>
      <c r="TVQ239" s="16"/>
      <c r="TVR239" s="16"/>
      <c r="TVS239" s="16"/>
      <c r="TVT239" s="16"/>
      <c r="TVU239" s="16"/>
      <c r="TVV239" s="16"/>
      <c r="TVW239" s="16"/>
      <c r="TVX239" s="16"/>
      <c r="TVY239" s="16"/>
      <c r="TVZ239" s="16"/>
      <c r="TWA239" s="16"/>
      <c r="TWB239" s="16"/>
      <c r="TWC239" s="16"/>
      <c r="TWD239" s="16"/>
      <c r="TWE239" s="16"/>
      <c r="TWF239" s="16"/>
      <c r="TWG239" s="16"/>
      <c r="TWH239" s="16"/>
      <c r="TWI239" s="16"/>
      <c r="TWJ239" s="16"/>
      <c r="TWK239" s="16"/>
      <c r="TWL239" s="16"/>
      <c r="TWM239" s="16"/>
      <c r="TWN239" s="16"/>
      <c r="TWO239" s="16"/>
      <c r="TWP239" s="16"/>
      <c r="TWQ239" s="16"/>
      <c r="TWR239" s="16"/>
      <c r="TWS239" s="16"/>
      <c r="TWT239" s="16"/>
      <c r="TWU239" s="16"/>
      <c r="TWV239" s="16"/>
      <c r="TWW239" s="16"/>
      <c r="TWX239" s="16"/>
      <c r="TWY239" s="16"/>
      <c r="TWZ239" s="16"/>
      <c r="TXA239" s="16"/>
      <c r="TXB239" s="16"/>
      <c r="TXC239" s="16"/>
      <c r="TXD239" s="16"/>
      <c r="TXE239" s="16"/>
      <c r="TXF239" s="16"/>
      <c r="TXG239" s="16"/>
      <c r="TXH239" s="16"/>
      <c r="TXI239" s="16"/>
      <c r="TXJ239" s="16"/>
      <c r="TXK239" s="16"/>
      <c r="TXL239" s="16"/>
      <c r="TXM239" s="16"/>
      <c r="TXN239" s="16"/>
      <c r="TXO239" s="16"/>
      <c r="TXP239" s="16"/>
      <c r="TXQ239" s="16"/>
      <c r="TXR239" s="16"/>
      <c r="TXS239" s="16"/>
      <c r="TXT239" s="16"/>
      <c r="TXU239" s="16"/>
      <c r="TXV239" s="16"/>
      <c r="TXW239" s="16"/>
      <c r="TXX239" s="16"/>
      <c r="TXY239" s="16"/>
      <c r="TXZ239" s="16"/>
      <c r="TYA239" s="16"/>
      <c r="TYB239" s="16"/>
      <c r="TYC239" s="16"/>
      <c r="TYD239" s="16"/>
      <c r="TYE239" s="16"/>
      <c r="TYF239" s="16"/>
      <c r="TYG239" s="16"/>
      <c r="TYH239" s="16"/>
      <c r="TYI239" s="16"/>
      <c r="TYJ239" s="16"/>
      <c r="TYK239" s="16"/>
      <c r="TYL239" s="16"/>
      <c r="TYM239" s="16"/>
      <c r="TYN239" s="16"/>
      <c r="TYO239" s="16"/>
      <c r="TYP239" s="16"/>
      <c r="TYQ239" s="16"/>
      <c r="TYR239" s="16"/>
      <c r="TYS239" s="16"/>
      <c r="TYT239" s="16"/>
      <c r="TYU239" s="16"/>
      <c r="TYV239" s="16"/>
      <c r="TYW239" s="16"/>
      <c r="TYX239" s="16"/>
      <c r="TYY239" s="16"/>
      <c r="TYZ239" s="16"/>
      <c r="TZA239" s="16"/>
      <c r="TZB239" s="16"/>
      <c r="TZC239" s="16"/>
      <c r="TZD239" s="16"/>
      <c r="TZE239" s="16"/>
      <c r="TZF239" s="16"/>
      <c r="TZG239" s="16"/>
      <c r="TZH239" s="16"/>
      <c r="TZI239" s="16"/>
      <c r="TZJ239" s="16"/>
      <c r="TZK239" s="16"/>
      <c r="TZL239" s="16"/>
      <c r="TZM239" s="16"/>
      <c r="TZN239" s="16"/>
      <c r="TZO239" s="16"/>
      <c r="TZP239" s="16"/>
      <c r="TZQ239" s="16"/>
      <c r="TZR239" s="16"/>
      <c r="TZS239" s="16"/>
      <c r="TZT239" s="16"/>
      <c r="TZU239" s="16"/>
      <c r="TZV239" s="16"/>
      <c r="TZW239" s="16"/>
      <c r="TZX239" s="16"/>
      <c r="TZY239" s="16"/>
      <c r="TZZ239" s="16"/>
      <c r="UAA239" s="16"/>
      <c r="UAB239" s="16"/>
      <c r="UAC239" s="16"/>
      <c r="UAD239" s="16"/>
      <c r="UAE239" s="16"/>
      <c r="UAF239" s="16"/>
      <c r="UAG239" s="16"/>
      <c r="UAH239" s="16"/>
      <c r="UAI239" s="16"/>
      <c r="UAJ239" s="16"/>
      <c r="UAK239" s="16"/>
      <c r="UAL239" s="16"/>
      <c r="UAM239" s="16"/>
      <c r="UAN239" s="16"/>
      <c r="UAO239" s="16"/>
      <c r="UAP239" s="16"/>
      <c r="UAQ239" s="16"/>
      <c r="UAR239" s="16"/>
      <c r="UAS239" s="16"/>
      <c r="UAT239" s="16"/>
      <c r="UAU239" s="16"/>
      <c r="UAV239" s="16"/>
      <c r="UAW239" s="16"/>
      <c r="UAX239" s="16"/>
      <c r="UAY239" s="16"/>
      <c r="UAZ239" s="16"/>
      <c r="UBA239" s="16"/>
      <c r="UBB239" s="16"/>
      <c r="UBC239" s="16"/>
      <c r="UBD239" s="16"/>
      <c r="UBE239" s="16"/>
      <c r="UBF239" s="16"/>
      <c r="UBG239" s="16"/>
      <c r="UBH239" s="16"/>
      <c r="UBI239" s="16"/>
      <c r="UBJ239" s="16"/>
      <c r="UBK239" s="16"/>
      <c r="UBL239" s="16"/>
      <c r="UBM239" s="16"/>
      <c r="UBN239" s="16"/>
      <c r="UBO239" s="16"/>
      <c r="UBP239" s="16"/>
      <c r="UBQ239" s="16"/>
      <c r="UBR239" s="16"/>
      <c r="UBS239" s="16"/>
      <c r="UBT239" s="16"/>
      <c r="UBU239" s="16"/>
      <c r="UBV239" s="16"/>
      <c r="UBW239" s="16"/>
      <c r="UBX239" s="16"/>
      <c r="UBY239" s="16"/>
      <c r="UBZ239" s="16"/>
      <c r="UCA239" s="16"/>
      <c r="UCB239" s="16"/>
      <c r="UCC239" s="16"/>
      <c r="UCD239" s="16"/>
      <c r="UCE239" s="16"/>
      <c r="UCF239" s="16"/>
      <c r="UCG239" s="16"/>
      <c r="UCH239" s="16"/>
      <c r="UCI239" s="16"/>
      <c r="UCJ239" s="16"/>
      <c r="UCK239" s="16"/>
      <c r="UCL239" s="16"/>
      <c r="UCM239" s="16"/>
      <c r="UCN239" s="16"/>
      <c r="UCO239" s="16"/>
      <c r="UCP239" s="16"/>
      <c r="UCQ239" s="16"/>
      <c r="UCR239" s="16"/>
      <c r="UCS239" s="16"/>
      <c r="UCT239" s="16"/>
      <c r="UCU239" s="16"/>
      <c r="UCV239" s="16"/>
      <c r="UCW239" s="16"/>
      <c r="UCX239" s="16"/>
      <c r="UCY239" s="16"/>
      <c r="UCZ239" s="16"/>
      <c r="UDA239" s="16"/>
      <c r="UDB239" s="16"/>
      <c r="UDC239" s="16"/>
      <c r="UDD239" s="16"/>
      <c r="UDE239" s="16"/>
      <c r="UDF239" s="16"/>
      <c r="UDG239" s="16"/>
      <c r="UDH239" s="16"/>
      <c r="UDI239" s="16"/>
      <c r="UDJ239" s="16"/>
      <c r="UDK239" s="16"/>
      <c r="UDL239" s="16"/>
      <c r="UDM239" s="16"/>
      <c r="UDN239" s="16"/>
      <c r="UDO239" s="16"/>
      <c r="UDP239" s="16"/>
      <c r="UDQ239" s="16"/>
      <c r="UDR239" s="16"/>
      <c r="UDS239" s="16"/>
      <c r="UDT239" s="16"/>
      <c r="UDU239" s="16"/>
      <c r="UDV239" s="16"/>
      <c r="UDW239" s="16"/>
      <c r="UDX239" s="16"/>
      <c r="UDY239" s="16"/>
      <c r="UDZ239" s="16"/>
      <c r="UEA239" s="16"/>
      <c r="UEB239" s="16"/>
      <c r="UEC239" s="16"/>
      <c r="UED239" s="16"/>
      <c r="UEE239" s="16"/>
      <c r="UEF239" s="16"/>
      <c r="UEG239" s="16"/>
      <c r="UEH239" s="16"/>
      <c r="UEI239" s="16"/>
      <c r="UEJ239" s="16"/>
      <c r="UEK239" s="16"/>
      <c r="UEL239" s="16"/>
      <c r="UEM239" s="16"/>
      <c r="UEN239" s="16"/>
      <c r="UEO239" s="16"/>
      <c r="UEP239" s="16"/>
      <c r="UEQ239" s="16"/>
      <c r="UER239" s="16"/>
      <c r="UES239" s="16"/>
      <c r="UET239" s="16"/>
      <c r="UEU239" s="16"/>
      <c r="UEV239" s="16"/>
      <c r="UEW239" s="16"/>
      <c r="UEX239" s="16"/>
      <c r="UEY239" s="16"/>
      <c r="UEZ239" s="16"/>
      <c r="UFA239" s="16"/>
      <c r="UFB239" s="16"/>
      <c r="UFC239" s="16"/>
      <c r="UFD239" s="16"/>
      <c r="UFE239" s="16"/>
      <c r="UFF239" s="16"/>
      <c r="UFG239" s="16"/>
      <c r="UFH239" s="16"/>
      <c r="UFI239" s="16"/>
      <c r="UFJ239" s="16"/>
      <c r="UFK239" s="16"/>
      <c r="UFL239" s="16"/>
      <c r="UFM239" s="16"/>
      <c r="UFN239" s="16"/>
      <c r="UFO239" s="16"/>
      <c r="UFP239" s="16"/>
      <c r="UFQ239" s="16"/>
      <c r="UFR239" s="16"/>
      <c r="UFS239" s="16"/>
      <c r="UFT239" s="16"/>
      <c r="UFU239" s="16"/>
      <c r="UFV239" s="16"/>
      <c r="UFW239" s="16"/>
      <c r="UFX239" s="16"/>
      <c r="UFY239" s="16"/>
      <c r="UFZ239" s="16"/>
      <c r="UGA239" s="16"/>
      <c r="UGB239" s="16"/>
      <c r="UGC239" s="16"/>
      <c r="UGD239" s="16"/>
      <c r="UGE239" s="16"/>
      <c r="UGF239" s="16"/>
      <c r="UGG239" s="16"/>
      <c r="UGH239" s="16"/>
      <c r="UGI239" s="16"/>
      <c r="UGJ239" s="16"/>
      <c r="UGK239" s="16"/>
      <c r="UGL239" s="16"/>
      <c r="UGM239" s="16"/>
      <c r="UGN239" s="16"/>
      <c r="UGO239" s="16"/>
      <c r="UGP239" s="16"/>
      <c r="UGQ239" s="16"/>
      <c r="UGR239" s="16"/>
      <c r="UGS239" s="16"/>
      <c r="UGT239" s="16"/>
      <c r="UGU239" s="16"/>
      <c r="UGV239" s="16"/>
      <c r="UGW239" s="16"/>
      <c r="UGX239" s="16"/>
      <c r="UGY239" s="16"/>
      <c r="UGZ239" s="16"/>
      <c r="UHA239" s="16"/>
      <c r="UHB239" s="16"/>
      <c r="UHC239" s="16"/>
      <c r="UHD239" s="16"/>
      <c r="UHE239" s="16"/>
      <c r="UHF239" s="16"/>
      <c r="UHG239" s="16"/>
      <c r="UHH239" s="16"/>
      <c r="UHI239" s="16"/>
      <c r="UHJ239" s="16"/>
      <c r="UHK239" s="16"/>
      <c r="UHL239" s="16"/>
      <c r="UHM239" s="16"/>
      <c r="UHN239" s="16"/>
      <c r="UHO239" s="16"/>
      <c r="UHP239" s="16"/>
      <c r="UHQ239" s="16"/>
      <c r="UHR239" s="16"/>
      <c r="UHS239" s="16"/>
      <c r="UHT239" s="16"/>
      <c r="UHU239" s="16"/>
      <c r="UHV239" s="16"/>
      <c r="UHW239" s="16"/>
      <c r="UHX239" s="16"/>
      <c r="UHY239" s="16"/>
      <c r="UHZ239" s="16"/>
      <c r="UIA239" s="16"/>
      <c r="UIB239" s="16"/>
      <c r="UIC239" s="16"/>
      <c r="UID239" s="16"/>
      <c r="UIE239" s="16"/>
      <c r="UIF239" s="16"/>
      <c r="UIG239" s="16"/>
      <c r="UIH239" s="16"/>
      <c r="UII239" s="16"/>
      <c r="UIJ239" s="16"/>
      <c r="UIK239" s="16"/>
      <c r="UIL239" s="16"/>
      <c r="UIM239" s="16"/>
      <c r="UIN239" s="16"/>
      <c r="UIO239" s="16"/>
      <c r="UIP239" s="16"/>
      <c r="UIQ239" s="16"/>
      <c r="UIR239" s="16"/>
      <c r="UIS239" s="16"/>
      <c r="UIT239" s="16"/>
      <c r="UIU239" s="16"/>
      <c r="UIV239" s="16"/>
      <c r="UIW239" s="16"/>
      <c r="UIX239" s="16"/>
      <c r="UIY239" s="16"/>
      <c r="UIZ239" s="16"/>
      <c r="UJA239" s="16"/>
      <c r="UJB239" s="16"/>
      <c r="UJC239" s="16"/>
      <c r="UJD239" s="16"/>
      <c r="UJE239" s="16"/>
      <c r="UJF239" s="16"/>
      <c r="UJG239" s="16"/>
      <c r="UJH239" s="16"/>
      <c r="UJI239" s="16"/>
      <c r="UJJ239" s="16"/>
      <c r="UJK239" s="16"/>
      <c r="UJL239" s="16"/>
      <c r="UJM239" s="16"/>
      <c r="UJN239" s="16"/>
      <c r="UJO239" s="16"/>
      <c r="UJP239" s="16"/>
      <c r="UJQ239" s="16"/>
      <c r="UJR239" s="16"/>
      <c r="UJS239" s="16"/>
      <c r="UJT239" s="16"/>
      <c r="UJU239" s="16"/>
      <c r="UJV239" s="16"/>
      <c r="UJW239" s="16"/>
      <c r="UJX239" s="16"/>
      <c r="UJY239" s="16"/>
      <c r="UJZ239" s="16"/>
      <c r="UKA239" s="16"/>
      <c r="UKB239" s="16"/>
      <c r="UKC239" s="16"/>
      <c r="UKD239" s="16"/>
      <c r="UKE239" s="16"/>
      <c r="UKF239" s="16"/>
      <c r="UKG239" s="16"/>
      <c r="UKH239" s="16"/>
      <c r="UKI239" s="16"/>
      <c r="UKJ239" s="16"/>
      <c r="UKK239" s="16"/>
      <c r="UKL239" s="16"/>
      <c r="UKM239" s="16"/>
      <c r="UKN239" s="16"/>
      <c r="UKO239" s="16"/>
      <c r="UKP239" s="16"/>
      <c r="UKQ239" s="16"/>
      <c r="UKR239" s="16"/>
      <c r="UKS239" s="16"/>
      <c r="UKT239" s="16"/>
      <c r="UKU239" s="16"/>
      <c r="UKV239" s="16"/>
      <c r="UKW239" s="16"/>
      <c r="UKX239" s="16"/>
      <c r="UKY239" s="16"/>
      <c r="UKZ239" s="16"/>
      <c r="ULA239" s="16"/>
      <c r="ULB239" s="16"/>
      <c r="ULC239" s="16"/>
      <c r="ULD239" s="16"/>
      <c r="ULE239" s="16"/>
      <c r="ULF239" s="16"/>
      <c r="ULG239" s="16"/>
      <c r="ULH239" s="16"/>
      <c r="ULI239" s="16"/>
      <c r="ULJ239" s="16"/>
      <c r="ULK239" s="16"/>
      <c r="ULL239" s="16"/>
      <c r="ULM239" s="16"/>
      <c r="ULN239" s="16"/>
      <c r="ULO239" s="16"/>
      <c r="ULP239" s="16"/>
      <c r="ULQ239" s="16"/>
      <c r="ULR239" s="16"/>
      <c r="ULS239" s="16"/>
      <c r="ULT239" s="16"/>
      <c r="ULU239" s="16"/>
      <c r="ULV239" s="16"/>
      <c r="ULW239" s="16"/>
      <c r="ULX239" s="16"/>
      <c r="ULY239" s="16"/>
      <c r="ULZ239" s="16"/>
      <c r="UMA239" s="16"/>
      <c r="UMB239" s="16"/>
      <c r="UMC239" s="16"/>
      <c r="UMD239" s="16"/>
      <c r="UME239" s="16"/>
      <c r="UMF239" s="16"/>
      <c r="UMG239" s="16"/>
      <c r="UMH239" s="16"/>
      <c r="UMI239" s="16"/>
      <c r="UMJ239" s="16"/>
      <c r="UMK239" s="16"/>
      <c r="UML239" s="16"/>
      <c r="UMM239" s="16"/>
      <c r="UMN239" s="16"/>
      <c r="UMO239" s="16"/>
      <c r="UMP239" s="16"/>
      <c r="UMQ239" s="16"/>
      <c r="UMR239" s="16"/>
      <c r="UMS239" s="16"/>
      <c r="UMT239" s="16"/>
      <c r="UMU239" s="16"/>
      <c r="UMV239" s="16"/>
      <c r="UMW239" s="16"/>
      <c r="UMX239" s="16"/>
      <c r="UMY239" s="16"/>
      <c r="UMZ239" s="16"/>
      <c r="UNA239" s="16"/>
      <c r="UNB239" s="16"/>
      <c r="UNC239" s="16"/>
      <c r="UND239" s="16"/>
      <c r="UNE239" s="16"/>
      <c r="UNF239" s="16"/>
      <c r="UNG239" s="16"/>
      <c r="UNH239" s="16"/>
      <c r="UNI239" s="16"/>
      <c r="UNJ239" s="16"/>
      <c r="UNK239" s="16"/>
      <c r="UNL239" s="16"/>
      <c r="UNM239" s="16"/>
      <c r="UNN239" s="16"/>
      <c r="UNO239" s="16"/>
      <c r="UNP239" s="16"/>
      <c r="UNQ239" s="16"/>
      <c r="UNR239" s="16"/>
      <c r="UNS239" s="16"/>
      <c r="UNT239" s="16"/>
      <c r="UNU239" s="16"/>
      <c r="UNV239" s="16"/>
      <c r="UNW239" s="16"/>
      <c r="UNX239" s="16"/>
      <c r="UNY239" s="16"/>
      <c r="UNZ239" s="16"/>
      <c r="UOA239" s="16"/>
      <c r="UOB239" s="16"/>
      <c r="UOC239" s="16"/>
      <c r="UOD239" s="16"/>
      <c r="UOE239" s="16"/>
      <c r="UOF239" s="16"/>
      <c r="UOG239" s="16"/>
      <c r="UOH239" s="16"/>
      <c r="UOI239" s="16"/>
      <c r="UOJ239" s="16"/>
      <c r="UOK239" s="16"/>
      <c r="UOL239" s="16"/>
      <c r="UOM239" s="16"/>
      <c r="UON239" s="16"/>
      <c r="UOO239" s="16"/>
      <c r="UOP239" s="16"/>
      <c r="UOQ239" s="16"/>
      <c r="UOR239" s="16"/>
      <c r="UOS239" s="16"/>
      <c r="UOT239" s="16"/>
      <c r="UOU239" s="16"/>
      <c r="UOV239" s="16"/>
      <c r="UOW239" s="16"/>
      <c r="UOX239" s="16"/>
      <c r="UOY239" s="16"/>
      <c r="UOZ239" s="16"/>
      <c r="UPA239" s="16"/>
      <c r="UPB239" s="16"/>
      <c r="UPC239" s="16"/>
      <c r="UPD239" s="16"/>
      <c r="UPE239" s="16"/>
      <c r="UPF239" s="16"/>
      <c r="UPG239" s="16"/>
      <c r="UPH239" s="16"/>
      <c r="UPI239" s="16"/>
      <c r="UPJ239" s="16"/>
      <c r="UPK239" s="16"/>
      <c r="UPL239" s="16"/>
      <c r="UPM239" s="16"/>
      <c r="UPN239" s="16"/>
      <c r="UPO239" s="16"/>
      <c r="UPP239" s="16"/>
      <c r="UPQ239" s="16"/>
      <c r="UPR239" s="16"/>
      <c r="UPS239" s="16"/>
      <c r="UPT239" s="16"/>
      <c r="UPU239" s="16"/>
      <c r="UPV239" s="16"/>
      <c r="UPW239" s="16"/>
      <c r="UPX239" s="16"/>
      <c r="UPY239" s="16"/>
      <c r="UPZ239" s="16"/>
      <c r="UQA239" s="16"/>
      <c r="UQB239" s="16"/>
      <c r="UQC239" s="16"/>
      <c r="UQD239" s="16"/>
      <c r="UQE239" s="16"/>
      <c r="UQF239" s="16"/>
      <c r="UQG239" s="16"/>
      <c r="UQH239" s="16"/>
      <c r="UQI239" s="16"/>
      <c r="UQJ239" s="16"/>
      <c r="UQK239" s="16"/>
      <c r="UQL239" s="16"/>
      <c r="UQM239" s="16"/>
      <c r="UQN239" s="16"/>
      <c r="UQO239" s="16"/>
      <c r="UQP239" s="16"/>
      <c r="UQQ239" s="16"/>
      <c r="UQR239" s="16"/>
      <c r="UQS239" s="16"/>
      <c r="UQT239" s="16"/>
      <c r="UQU239" s="16"/>
      <c r="UQV239" s="16"/>
      <c r="UQW239" s="16"/>
      <c r="UQX239" s="16"/>
      <c r="UQY239" s="16"/>
      <c r="UQZ239" s="16"/>
      <c r="URA239" s="16"/>
      <c r="URB239" s="16"/>
      <c r="URC239" s="16"/>
      <c r="URD239" s="16"/>
      <c r="URE239" s="16"/>
      <c r="URF239" s="16"/>
      <c r="URG239" s="16"/>
      <c r="URH239" s="16"/>
      <c r="URI239" s="16"/>
      <c r="URJ239" s="16"/>
      <c r="URK239" s="16"/>
      <c r="URL239" s="16"/>
      <c r="URM239" s="16"/>
      <c r="URN239" s="16"/>
      <c r="URO239" s="16"/>
      <c r="URP239" s="16"/>
      <c r="URQ239" s="16"/>
      <c r="URR239" s="16"/>
      <c r="URS239" s="16"/>
      <c r="URT239" s="16"/>
      <c r="URU239" s="16"/>
      <c r="URV239" s="16"/>
      <c r="URW239" s="16"/>
      <c r="URX239" s="16"/>
      <c r="URY239" s="16"/>
      <c r="URZ239" s="16"/>
      <c r="USA239" s="16"/>
      <c r="USB239" s="16"/>
      <c r="USC239" s="16"/>
      <c r="USD239" s="16"/>
      <c r="USE239" s="16"/>
      <c r="USF239" s="16"/>
      <c r="USG239" s="16"/>
      <c r="USH239" s="16"/>
      <c r="USI239" s="16"/>
      <c r="USJ239" s="16"/>
      <c r="USK239" s="16"/>
      <c r="USL239" s="16"/>
      <c r="USM239" s="16"/>
      <c r="USN239" s="16"/>
      <c r="USO239" s="16"/>
      <c r="USP239" s="16"/>
      <c r="USQ239" s="16"/>
      <c r="USR239" s="16"/>
      <c r="USS239" s="16"/>
      <c r="UST239" s="16"/>
      <c r="USU239" s="16"/>
      <c r="USV239" s="16"/>
      <c r="USW239" s="16"/>
      <c r="USX239" s="16"/>
      <c r="USY239" s="16"/>
      <c r="USZ239" s="16"/>
      <c r="UTA239" s="16"/>
      <c r="UTB239" s="16"/>
      <c r="UTC239" s="16"/>
      <c r="UTD239" s="16"/>
      <c r="UTE239" s="16"/>
      <c r="UTF239" s="16"/>
      <c r="UTG239" s="16"/>
      <c r="UTH239" s="16"/>
      <c r="UTI239" s="16"/>
      <c r="UTJ239" s="16"/>
      <c r="UTK239" s="16"/>
      <c r="UTL239" s="16"/>
      <c r="UTM239" s="16"/>
      <c r="UTN239" s="16"/>
      <c r="UTO239" s="16"/>
      <c r="UTP239" s="16"/>
      <c r="UTQ239" s="16"/>
      <c r="UTR239" s="16"/>
      <c r="UTS239" s="16"/>
      <c r="UTT239" s="16"/>
      <c r="UTU239" s="16"/>
      <c r="UTV239" s="16"/>
      <c r="UTW239" s="16"/>
      <c r="UTX239" s="16"/>
      <c r="UTY239" s="16"/>
      <c r="UTZ239" s="16"/>
      <c r="UUA239" s="16"/>
      <c r="UUB239" s="16"/>
      <c r="UUC239" s="16"/>
      <c r="UUD239" s="16"/>
      <c r="UUE239" s="16"/>
      <c r="UUF239" s="16"/>
      <c r="UUG239" s="16"/>
      <c r="UUH239" s="16"/>
      <c r="UUI239" s="16"/>
      <c r="UUJ239" s="16"/>
      <c r="UUK239" s="16"/>
      <c r="UUL239" s="16"/>
      <c r="UUM239" s="16"/>
      <c r="UUN239" s="16"/>
      <c r="UUO239" s="16"/>
      <c r="UUP239" s="16"/>
      <c r="UUQ239" s="16"/>
      <c r="UUR239" s="16"/>
      <c r="UUS239" s="16"/>
      <c r="UUT239" s="16"/>
      <c r="UUU239" s="16"/>
      <c r="UUV239" s="16"/>
      <c r="UUW239" s="16"/>
      <c r="UUX239" s="16"/>
      <c r="UUY239" s="16"/>
      <c r="UUZ239" s="16"/>
      <c r="UVA239" s="16"/>
      <c r="UVB239" s="16"/>
      <c r="UVC239" s="16"/>
      <c r="UVD239" s="16"/>
      <c r="UVE239" s="16"/>
      <c r="UVF239" s="16"/>
      <c r="UVG239" s="16"/>
      <c r="UVH239" s="16"/>
      <c r="UVI239" s="16"/>
      <c r="UVJ239" s="16"/>
      <c r="UVK239" s="16"/>
      <c r="UVL239" s="16"/>
      <c r="UVM239" s="16"/>
      <c r="UVN239" s="16"/>
      <c r="UVO239" s="16"/>
      <c r="UVP239" s="16"/>
      <c r="UVQ239" s="16"/>
      <c r="UVR239" s="16"/>
      <c r="UVS239" s="16"/>
      <c r="UVT239" s="16"/>
      <c r="UVU239" s="16"/>
      <c r="UVV239" s="16"/>
      <c r="UVW239" s="16"/>
      <c r="UVX239" s="16"/>
      <c r="UVY239" s="16"/>
      <c r="UVZ239" s="16"/>
      <c r="UWA239" s="16"/>
      <c r="UWB239" s="16"/>
      <c r="UWC239" s="16"/>
      <c r="UWD239" s="16"/>
      <c r="UWE239" s="16"/>
      <c r="UWF239" s="16"/>
      <c r="UWG239" s="16"/>
      <c r="UWH239" s="16"/>
      <c r="UWI239" s="16"/>
      <c r="UWJ239" s="16"/>
      <c r="UWK239" s="16"/>
      <c r="UWL239" s="16"/>
      <c r="UWM239" s="16"/>
      <c r="UWN239" s="16"/>
      <c r="UWO239" s="16"/>
      <c r="UWP239" s="16"/>
      <c r="UWQ239" s="16"/>
      <c r="UWR239" s="16"/>
      <c r="UWS239" s="16"/>
      <c r="UWT239" s="16"/>
      <c r="UWU239" s="16"/>
      <c r="UWV239" s="16"/>
      <c r="UWW239" s="16"/>
      <c r="UWX239" s="16"/>
      <c r="UWY239" s="16"/>
      <c r="UWZ239" s="16"/>
      <c r="UXA239" s="16"/>
      <c r="UXB239" s="16"/>
      <c r="UXC239" s="16"/>
      <c r="UXD239" s="16"/>
      <c r="UXE239" s="16"/>
      <c r="UXF239" s="16"/>
      <c r="UXG239" s="16"/>
      <c r="UXH239" s="16"/>
      <c r="UXI239" s="16"/>
      <c r="UXJ239" s="16"/>
      <c r="UXK239" s="16"/>
      <c r="UXL239" s="16"/>
      <c r="UXM239" s="16"/>
      <c r="UXN239" s="16"/>
      <c r="UXO239" s="16"/>
      <c r="UXP239" s="16"/>
      <c r="UXQ239" s="16"/>
      <c r="UXR239" s="16"/>
      <c r="UXS239" s="16"/>
      <c r="UXT239" s="16"/>
      <c r="UXU239" s="16"/>
      <c r="UXV239" s="16"/>
      <c r="UXW239" s="16"/>
      <c r="UXX239" s="16"/>
      <c r="UXY239" s="16"/>
      <c r="UXZ239" s="16"/>
      <c r="UYA239" s="16"/>
      <c r="UYB239" s="16"/>
      <c r="UYC239" s="16"/>
      <c r="UYD239" s="16"/>
      <c r="UYE239" s="16"/>
      <c r="UYF239" s="16"/>
      <c r="UYG239" s="16"/>
      <c r="UYH239" s="16"/>
      <c r="UYI239" s="16"/>
      <c r="UYJ239" s="16"/>
      <c r="UYK239" s="16"/>
      <c r="UYL239" s="16"/>
      <c r="UYM239" s="16"/>
      <c r="UYN239" s="16"/>
      <c r="UYO239" s="16"/>
      <c r="UYP239" s="16"/>
      <c r="UYQ239" s="16"/>
      <c r="UYR239" s="16"/>
      <c r="UYS239" s="16"/>
      <c r="UYT239" s="16"/>
      <c r="UYU239" s="16"/>
      <c r="UYV239" s="16"/>
      <c r="UYW239" s="16"/>
      <c r="UYX239" s="16"/>
      <c r="UYY239" s="16"/>
      <c r="UYZ239" s="16"/>
      <c r="UZA239" s="16"/>
      <c r="UZB239" s="16"/>
      <c r="UZC239" s="16"/>
      <c r="UZD239" s="16"/>
      <c r="UZE239" s="16"/>
      <c r="UZF239" s="16"/>
      <c r="UZG239" s="16"/>
      <c r="UZH239" s="16"/>
      <c r="UZI239" s="16"/>
      <c r="UZJ239" s="16"/>
      <c r="UZK239" s="16"/>
      <c r="UZL239" s="16"/>
      <c r="UZM239" s="16"/>
      <c r="UZN239" s="16"/>
      <c r="UZO239" s="16"/>
      <c r="UZP239" s="16"/>
      <c r="UZQ239" s="16"/>
      <c r="UZR239" s="16"/>
      <c r="UZS239" s="16"/>
      <c r="UZT239" s="16"/>
      <c r="UZU239" s="16"/>
      <c r="UZV239" s="16"/>
      <c r="UZW239" s="16"/>
      <c r="UZX239" s="16"/>
      <c r="UZY239" s="16"/>
      <c r="UZZ239" s="16"/>
      <c r="VAA239" s="16"/>
      <c r="VAB239" s="16"/>
      <c r="VAC239" s="16"/>
      <c r="VAD239" s="16"/>
      <c r="VAE239" s="16"/>
      <c r="VAF239" s="16"/>
      <c r="VAG239" s="16"/>
      <c r="VAH239" s="16"/>
      <c r="VAI239" s="16"/>
      <c r="VAJ239" s="16"/>
      <c r="VAK239" s="16"/>
      <c r="VAL239" s="16"/>
      <c r="VAM239" s="16"/>
      <c r="VAN239" s="16"/>
      <c r="VAO239" s="16"/>
      <c r="VAP239" s="16"/>
      <c r="VAQ239" s="16"/>
      <c r="VAR239" s="16"/>
      <c r="VAS239" s="16"/>
      <c r="VAT239" s="16"/>
      <c r="VAU239" s="16"/>
      <c r="VAV239" s="16"/>
      <c r="VAW239" s="16"/>
      <c r="VAX239" s="16"/>
      <c r="VAY239" s="16"/>
      <c r="VAZ239" s="16"/>
      <c r="VBA239" s="16"/>
      <c r="VBB239" s="16"/>
      <c r="VBC239" s="16"/>
      <c r="VBD239" s="16"/>
      <c r="VBE239" s="16"/>
      <c r="VBF239" s="16"/>
      <c r="VBG239" s="16"/>
      <c r="VBH239" s="16"/>
      <c r="VBI239" s="16"/>
      <c r="VBJ239" s="16"/>
      <c r="VBK239" s="16"/>
      <c r="VBL239" s="16"/>
      <c r="VBM239" s="16"/>
      <c r="VBN239" s="16"/>
      <c r="VBO239" s="16"/>
      <c r="VBP239" s="16"/>
      <c r="VBQ239" s="16"/>
      <c r="VBR239" s="16"/>
      <c r="VBS239" s="16"/>
      <c r="VBT239" s="16"/>
      <c r="VBU239" s="16"/>
      <c r="VBV239" s="16"/>
      <c r="VBW239" s="16"/>
      <c r="VBX239" s="16"/>
      <c r="VBY239" s="16"/>
      <c r="VBZ239" s="16"/>
      <c r="VCA239" s="16"/>
      <c r="VCB239" s="16"/>
      <c r="VCC239" s="16"/>
      <c r="VCD239" s="16"/>
      <c r="VCE239" s="16"/>
      <c r="VCF239" s="16"/>
      <c r="VCG239" s="16"/>
      <c r="VCH239" s="16"/>
      <c r="VCI239" s="16"/>
      <c r="VCJ239" s="16"/>
      <c r="VCK239" s="16"/>
      <c r="VCL239" s="16"/>
      <c r="VCM239" s="16"/>
      <c r="VCN239" s="16"/>
      <c r="VCO239" s="16"/>
      <c r="VCP239" s="16"/>
      <c r="VCQ239" s="16"/>
      <c r="VCR239" s="16"/>
      <c r="VCS239" s="16"/>
      <c r="VCT239" s="16"/>
      <c r="VCU239" s="16"/>
      <c r="VCV239" s="16"/>
      <c r="VCW239" s="16"/>
      <c r="VCX239" s="16"/>
      <c r="VCY239" s="16"/>
      <c r="VCZ239" s="16"/>
      <c r="VDA239" s="16"/>
      <c r="VDB239" s="16"/>
      <c r="VDC239" s="16"/>
      <c r="VDD239" s="16"/>
      <c r="VDE239" s="16"/>
      <c r="VDF239" s="16"/>
      <c r="VDG239" s="16"/>
      <c r="VDH239" s="16"/>
      <c r="VDI239" s="16"/>
      <c r="VDJ239" s="16"/>
      <c r="VDK239" s="16"/>
      <c r="VDL239" s="16"/>
      <c r="VDM239" s="16"/>
      <c r="VDN239" s="16"/>
      <c r="VDO239" s="16"/>
      <c r="VDP239" s="16"/>
      <c r="VDQ239" s="16"/>
      <c r="VDR239" s="16"/>
      <c r="VDS239" s="16"/>
      <c r="VDT239" s="16"/>
      <c r="VDU239" s="16"/>
      <c r="VDV239" s="16"/>
      <c r="VDW239" s="16"/>
      <c r="VDX239" s="16"/>
      <c r="VDY239" s="16"/>
      <c r="VDZ239" s="16"/>
      <c r="VEA239" s="16"/>
      <c r="VEB239" s="16"/>
      <c r="VEC239" s="16"/>
      <c r="VED239" s="16"/>
      <c r="VEE239" s="16"/>
      <c r="VEF239" s="16"/>
      <c r="VEG239" s="16"/>
      <c r="VEH239" s="16"/>
      <c r="VEI239" s="16"/>
      <c r="VEJ239" s="16"/>
      <c r="VEK239" s="16"/>
      <c r="VEL239" s="16"/>
      <c r="VEM239" s="16"/>
      <c r="VEN239" s="16"/>
      <c r="VEO239" s="16"/>
      <c r="VEP239" s="16"/>
      <c r="VEQ239" s="16"/>
      <c r="VER239" s="16"/>
      <c r="VES239" s="16"/>
      <c r="VET239" s="16"/>
      <c r="VEU239" s="16"/>
      <c r="VEV239" s="16"/>
      <c r="VEW239" s="16"/>
      <c r="VEX239" s="16"/>
      <c r="VEY239" s="16"/>
      <c r="VEZ239" s="16"/>
      <c r="VFA239" s="16"/>
      <c r="VFB239" s="16"/>
      <c r="VFC239" s="16"/>
      <c r="VFD239" s="16"/>
      <c r="VFE239" s="16"/>
      <c r="VFF239" s="16"/>
      <c r="VFG239" s="16"/>
      <c r="VFH239" s="16"/>
      <c r="VFI239" s="16"/>
      <c r="VFJ239" s="16"/>
      <c r="VFK239" s="16"/>
      <c r="VFL239" s="16"/>
      <c r="VFM239" s="16"/>
      <c r="VFN239" s="16"/>
      <c r="VFO239" s="16"/>
      <c r="VFP239" s="16"/>
      <c r="VFQ239" s="16"/>
      <c r="VFR239" s="16"/>
      <c r="VFS239" s="16"/>
      <c r="VFT239" s="16"/>
      <c r="VFU239" s="16"/>
      <c r="VFV239" s="16"/>
      <c r="VFW239" s="16"/>
      <c r="VFX239" s="16"/>
      <c r="VFY239" s="16"/>
      <c r="VFZ239" s="16"/>
      <c r="VGA239" s="16"/>
      <c r="VGB239" s="16"/>
      <c r="VGC239" s="16"/>
      <c r="VGD239" s="16"/>
      <c r="VGE239" s="16"/>
      <c r="VGF239" s="16"/>
      <c r="VGG239" s="16"/>
      <c r="VGH239" s="16"/>
      <c r="VGI239" s="16"/>
      <c r="VGJ239" s="16"/>
      <c r="VGK239" s="16"/>
      <c r="VGL239" s="16"/>
      <c r="VGM239" s="16"/>
      <c r="VGN239" s="16"/>
      <c r="VGO239" s="16"/>
      <c r="VGP239" s="16"/>
      <c r="VGQ239" s="16"/>
      <c r="VGR239" s="16"/>
      <c r="VGS239" s="16"/>
      <c r="VGT239" s="16"/>
      <c r="VGU239" s="16"/>
      <c r="VGV239" s="16"/>
      <c r="VGW239" s="16"/>
      <c r="VGX239" s="16"/>
      <c r="VGY239" s="16"/>
      <c r="VGZ239" s="16"/>
      <c r="VHA239" s="16"/>
      <c r="VHB239" s="16"/>
      <c r="VHC239" s="16"/>
      <c r="VHD239" s="16"/>
      <c r="VHE239" s="16"/>
      <c r="VHF239" s="16"/>
      <c r="VHG239" s="16"/>
      <c r="VHH239" s="16"/>
      <c r="VHI239" s="16"/>
      <c r="VHJ239" s="16"/>
      <c r="VHK239" s="16"/>
      <c r="VHL239" s="16"/>
      <c r="VHM239" s="16"/>
      <c r="VHN239" s="16"/>
      <c r="VHO239" s="16"/>
      <c r="VHP239" s="16"/>
      <c r="VHQ239" s="16"/>
      <c r="VHR239" s="16"/>
      <c r="VHS239" s="16"/>
      <c r="VHT239" s="16"/>
      <c r="VHU239" s="16"/>
      <c r="VHV239" s="16"/>
      <c r="VHW239" s="16"/>
      <c r="VHX239" s="16"/>
      <c r="VHY239" s="16"/>
      <c r="VHZ239" s="16"/>
      <c r="VIA239" s="16"/>
      <c r="VIB239" s="16"/>
      <c r="VIC239" s="16"/>
      <c r="VID239" s="16"/>
      <c r="VIE239" s="16"/>
      <c r="VIF239" s="16"/>
      <c r="VIG239" s="16"/>
      <c r="VIH239" s="16"/>
      <c r="VII239" s="16"/>
      <c r="VIJ239" s="16"/>
      <c r="VIK239" s="16"/>
      <c r="VIL239" s="16"/>
      <c r="VIM239" s="16"/>
      <c r="VIN239" s="16"/>
      <c r="VIO239" s="16"/>
      <c r="VIP239" s="16"/>
      <c r="VIQ239" s="16"/>
      <c r="VIR239" s="16"/>
      <c r="VIS239" s="16"/>
      <c r="VIT239" s="16"/>
      <c r="VIU239" s="16"/>
      <c r="VIV239" s="16"/>
      <c r="VIW239" s="16"/>
      <c r="VIX239" s="16"/>
      <c r="VIY239" s="16"/>
      <c r="VIZ239" s="16"/>
      <c r="VJA239" s="16"/>
      <c r="VJB239" s="16"/>
      <c r="VJC239" s="16"/>
      <c r="VJD239" s="16"/>
      <c r="VJE239" s="16"/>
      <c r="VJF239" s="16"/>
      <c r="VJG239" s="16"/>
      <c r="VJH239" s="16"/>
      <c r="VJI239" s="16"/>
      <c r="VJJ239" s="16"/>
      <c r="VJK239" s="16"/>
      <c r="VJL239" s="16"/>
      <c r="VJM239" s="16"/>
      <c r="VJN239" s="16"/>
      <c r="VJO239" s="16"/>
      <c r="VJP239" s="16"/>
      <c r="VJQ239" s="16"/>
      <c r="VJR239" s="16"/>
      <c r="VJS239" s="16"/>
      <c r="VJT239" s="16"/>
      <c r="VJU239" s="16"/>
      <c r="VJV239" s="16"/>
      <c r="VJW239" s="16"/>
      <c r="VJX239" s="16"/>
      <c r="VJY239" s="16"/>
      <c r="VJZ239" s="16"/>
      <c r="VKA239" s="16"/>
      <c r="VKB239" s="16"/>
      <c r="VKC239" s="16"/>
      <c r="VKD239" s="16"/>
      <c r="VKE239" s="16"/>
      <c r="VKF239" s="16"/>
      <c r="VKG239" s="16"/>
      <c r="VKH239" s="16"/>
      <c r="VKI239" s="16"/>
      <c r="VKJ239" s="16"/>
      <c r="VKK239" s="16"/>
      <c r="VKL239" s="16"/>
      <c r="VKM239" s="16"/>
      <c r="VKN239" s="16"/>
      <c r="VKO239" s="16"/>
      <c r="VKP239" s="16"/>
      <c r="VKQ239" s="16"/>
      <c r="VKR239" s="16"/>
      <c r="VKS239" s="16"/>
      <c r="VKT239" s="16"/>
      <c r="VKU239" s="16"/>
      <c r="VKV239" s="16"/>
      <c r="VKW239" s="16"/>
      <c r="VKX239" s="16"/>
      <c r="VKY239" s="16"/>
      <c r="VKZ239" s="16"/>
      <c r="VLA239" s="16"/>
      <c r="VLB239" s="16"/>
      <c r="VLC239" s="16"/>
      <c r="VLD239" s="16"/>
      <c r="VLE239" s="16"/>
      <c r="VLF239" s="16"/>
      <c r="VLG239" s="16"/>
      <c r="VLH239" s="16"/>
      <c r="VLI239" s="16"/>
      <c r="VLJ239" s="16"/>
      <c r="VLK239" s="16"/>
      <c r="VLL239" s="16"/>
      <c r="VLM239" s="16"/>
      <c r="VLN239" s="16"/>
      <c r="VLO239" s="16"/>
      <c r="VLP239" s="16"/>
      <c r="VLQ239" s="16"/>
      <c r="VLR239" s="16"/>
      <c r="VLS239" s="16"/>
      <c r="VLT239" s="16"/>
      <c r="VLU239" s="16"/>
      <c r="VLV239" s="16"/>
      <c r="VLW239" s="16"/>
      <c r="VLX239" s="16"/>
      <c r="VLY239" s="16"/>
      <c r="VLZ239" s="16"/>
      <c r="VMA239" s="16"/>
      <c r="VMB239" s="16"/>
      <c r="VMC239" s="16"/>
      <c r="VMD239" s="16"/>
      <c r="VME239" s="16"/>
      <c r="VMF239" s="16"/>
      <c r="VMG239" s="16"/>
      <c r="VMH239" s="16"/>
      <c r="VMI239" s="16"/>
      <c r="VMJ239" s="16"/>
      <c r="VMK239" s="16"/>
      <c r="VML239" s="16"/>
      <c r="VMM239" s="16"/>
      <c r="VMN239" s="16"/>
      <c r="VMO239" s="16"/>
      <c r="VMP239" s="16"/>
      <c r="VMQ239" s="16"/>
      <c r="VMR239" s="16"/>
      <c r="VMS239" s="16"/>
      <c r="VMT239" s="16"/>
      <c r="VMU239" s="16"/>
      <c r="VMV239" s="16"/>
      <c r="VMW239" s="16"/>
      <c r="VMX239" s="16"/>
      <c r="VMY239" s="16"/>
      <c r="VMZ239" s="16"/>
      <c r="VNA239" s="16"/>
      <c r="VNB239" s="16"/>
      <c r="VNC239" s="16"/>
      <c r="VND239" s="16"/>
      <c r="VNE239" s="16"/>
      <c r="VNF239" s="16"/>
      <c r="VNG239" s="16"/>
      <c r="VNH239" s="16"/>
      <c r="VNI239" s="16"/>
      <c r="VNJ239" s="16"/>
      <c r="VNK239" s="16"/>
      <c r="VNL239" s="16"/>
      <c r="VNM239" s="16"/>
      <c r="VNN239" s="16"/>
      <c r="VNO239" s="16"/>
      <c r="VNP239" s="16"/>
      <c r="VNQ239" s="16"/>
      <c r="VNR239" s="16"/>
      <c r="VNS239" s="16"/>
      <c r="VNT239" s="16"/>
      <c r="VNU239" s="16"/>
      <c r="VNV239" s="16"/>
      <c r="VNW239" s="16"/>
      <c r="VNX239" s="16"/>
      <c r="VNY239" s="16"/>
      <c r="VNZ239" s="16"/>
      <c r="VOA239" s="16"/>
      <c r="VOB239" s="16"/>
      <c r="VOC239" s="16"/>
      <c r="VOD239" s="16"/>
      <c r="VOE239" s="16"/>
      <c r="VOF239" s="16"/>
      <c r="VOG239" s="16"/>
      <c r="VOH239" s="16"/>
      <c r="VOI239" s="16"/>
      <c r="VOJ239" s="16"/>
      <c r="VOK239" s="16"/>
      <c r="VOL239" s="16"/>
      <c r="VOM239" s="16"/>
      <c r="VON239" s="16"/>
      <c r="VOO239" s="16"/>
      <c r="VOP239" s="16"/>
      <c r="VOQ239" s="16"/>
      <c r="VOR239" s="16"/>
      <c r="VOS239" s="16"/>
      <c r="VOT239" s="16"/>
      <c r="VOU239" s="16"/>
      <c r="VOV239" s="16"/>
      <c r="VOW239" s="16"/>
      <c r="VOX239" s="16"/>
      <c r="VOY239" s="16"/>
      <c r="VOZ239" s="16"/>
      <c r="VPA239" s="16"/>
      <c r="VPB239" s="16"/>
      <c r="VPC239" s="16"/>
      <c r="VPD239" s="16"/>
      <c r="VPE239" s="16"/>
      <c r="VPF239" s="16"/>
      <c r="VPG239" s="16"/>
      <c r="VPH239" s="16"/>
      <c r="VPI239" s="16"/>
      <c r="VPJ239" s="16"/>
      <c r="VPK239" s="16"/>
      <c r="VPL239" s="16"/>
      <c r="VPM239" s="16"/>
      <c r="VPN239" s="16"/>
      <c r="VPO239" s="16"/>
      <c r="VPP239" s="16"/>
      <c r="VPQ239" s="16"/>
      <c r="VPR239" s="16"/>
      <c r="VPS239" s="16"/>
      <c r="VPT239" s="16"/>
      <c r="VPU239" s="16"/>
      <c r="VPV239" s="16"/>
      <c r="VPW239" s="16"/>
      <c r="VPX239" s="16"/>
      <c r="VPY239" s="16"/>
      <c r="VPZ239" s="16"/>
      <c r="VQA239" s="16"/>
      <c r="VQB239" s="16"/>
      <c r="VQC239" s="16"/>
      <c r="VQD239" s="16"/>
      <c r="VQE239" s="16"/>
      <c r="VQF239" s="16"/>
      <c r="VQG239" s="16"/>
      <c r="VQH239" s="16"/>
      <c r="VQI239" s="16"/>
      <c r="VQJ239" s="16"/>
      <c r="VQK239" s="16"/>
      <c r="VQL239" s="16"/>
      <c r="VQM239" s="16"/>
      <c r="VQN239" s="16"/>
      <c r="VQO239" s="16"/>
      <c r="VQP239" s="16"/>
      <c r="VQQ239" s="16"/>
      <c r="VQR239" s="16"/>
      <c r="VQS239" s="16"/>
      <c r="VQT239" s="16"/>
      <c r="VQU239" s="16"/>
      <c r="VQV239" s="16"/>
      <c r="VQW239" s="16"/>
      <c r="VQX239" s="16"/>
      <c r="VQY239" s="16"/>
      <c r="VQZ239" s="16"/>
      <c r="VRA239" s="16"/>
      <c r="VRB239" s="16"/>
      <c r="VRC239" s="16"/>
      <c r="VRD239" s="16"/>
      <c r="VRE239" s="16"/>
      <c r="VRF239" s="16"/>
      <c r="VRG239" s="16"/>
      <c r="VRH239" s="16"/>
      <c r="VRI239" s="16"/>
      <c r="VRJ239" s="16"/>
      <c r="VRK239" s="16"/>
      <c r="VRL239" s="16"/>
      <c r="VRM239" s="16"/>
      <c r="VRN239" s="16"/>
      <c r="VRO239" s="16"/>
      <c r="VRP239" s="16"/>
      <c r="VRQ239" s="16"/>
      <c r="VRR239" s="16"/>
      <c r="VRS239" s="16"/>
      <c r="VRT239" s="16"/>
      <c r="VRU239" s="16"/>
      <c r="VRV239" s="16"/>
      <c r="VRW239" s="16"/>
      <c r="VRX239" s="16"/>
      <c r="VRY239" s="16"/>
      <c r="VRZ239" s="16"/>
      <c r="VSA239" s="16"/>
      <c r="VSB239" s="16"/>
      <c r="VSC239" s="16"/>
      <c r="VSD239" s="16"/>
      <c r="VSE239" s="16"/>
      <c r="VSF239" s="16"/>
      <c r="VSG239" s="16"/>
      <c r="VSH239" s="16"/>
      <c r="VSI239" s="16"/>
      <c r="VSJ239" s="16"/>
      <c r="VSK239" s="16"/>
      <c r="VSL239" s="16"/>
      <c r="VSM239" s="16"/>
      <c r="VSN239" s="16"/>
      <c r="VSO239" s="16"/>
      <c r="VSP239" s="16"/>
      <c r="VSQ239" s="16"/>
      <c r="VSR239" s="16"/>
      <c r="VSS239" s="16"/>
      <c r="VST239" s="16"/>
      <c r="VSU239" s="16"/>
      <c r="VSV239" s="16"/>
      <c r="VSW239" s="16"/>
      <c r="VSX239" s="16"/>
      <c r="VSY239" s="16"/>
      <c r="VSZ239" s="16"/>
      <c r="VTA239" s="16"/>
      <c r="VTB239" s="16"/>
      <c r="VTC239" s="16"/>
      <c r="VTD239" s="16"/>
      <c r="VTE239" s="16"/>
      <c r="VTF239" s="16"/>
      <c r="VTG239" s="16"/>
      <c r="VTH239" s="16"/>
      <c r="VTI239" s="16"/>
      <c r="VTJ239" s="16"/>
      <c r="VTK239" s="16"/>
      <c r="VTL239" s="16"/>
      <c r="VTM239" s="16"/>
      <c r="VTN239" s="16"/>
      <c r="VTO239" s="16"/>
      <c r="VTP239" s="16"/>
      <c r="VTQ239" s="16"/>
      <c r="VTR239" s="16"/>
      <c r="VTS239" s="16"/>
      <c r="VTT239" s="16"/>
      <c r="VTU239" s="16"/>
      <c r="VTV239" s="16"/>
      <c r="VTW239" s="16"/>
      <c r="VTX239" s="16"/>
      <c r="VTY239" s="16"/>
      <c r="VTZ239" s="16"/>
      <c r="VUA239" s="16"/>
      <c r="VUB239" s="16"/>
      <c r="VUC239" s="16"/>
      <c r="VUD239" s="16"/>
      <c r="VUE239" s="16"/>
      <c r="VUF239" s="16"/>
      <c r="VUG239" s="16"/>
      <c r="VUH239" s="16"/>
      <c r="VUI239" s="16"/>
      <c r="VUJ239" s="16"/>
      <c r="VUK239" s="16"/>
      <c r="VUL239" s="16"/>
      <c r="VUM239" s="16"/>
      <c r="VUN239" s="16"/>
      <c r="VUO239" s="16"/>
      <c r="VUP239" s="16"/>
      <c r="VUQ239" s="16"/>
      <c r="VUR239" s="16"/>
      <c r="VUS239" s="16"/>
      <c r="VUT239" s="16"/>
      <c r="VUU239" s="16"/>
      <c r="VUV239" s="16"/>
      <c r="VUW239" s="16"/>
      <c r="VUX239" s="16"/>
      <c r="VUY239" s="16"/>
      <c r="VUZ239" s="16"/>
      <c r="VVA239" s="16"/>
      <c r="VVB239" s="16"/>
      <c r="VVC239" s="16"/>
      <c r="VVD239" s="16"/>
      <c r="VVE239" s="16"/>
      <c r="VVF239" s="16"/>
      <c r="VVG239" s="16"/>
      <c r="VVH239" s="16"/>
      <c r="VVI239" s="16"/>
      <c r="VVJ239" s="16"/>
      <c r="VVK239" s="16"/>
      <c r="VVL239" s="16"/>
      <c r="VVM239" s="16"/>
      <c r="VVN239" s="16"/>
      <c r="VVO239" s="16"/>
      <c r="VVP239" s="16"/>
      <c r="VVQ239" s="16"/>
      <c r="VVR239" s="16"/>
      <c r="VVS239" s="16"/>
      <c r="VVT239" s="16"/>
      <c r="VVU239" s="16"/>
      <c r="VVV239" s="16"/>
      <c r="VVW239" s="16"/>
      <c r="VVX239" s="16"/>
      <c r="VVY239" s="16"/>
      <c r="VVZ239" s="16"/>
      <c r="VWA239" s="16"/>
      <c r="VWB239" s="16"/>
      <c r="VWC239" s="16"/>
      <c r="VWD239" s="16"/>
      <c r="VWE239" s="16"/>
      <c r="VWF239" s="16"/>
      <c r="VWG239" s="16"/>
      <c r="VWH239" s="16"/>
      <c r="VWI239" s="16"/>
      <c r="VWJ239" s="16"/>
      <c r="VWK239" s="16"/>
      <c r="VWL239" s="16"/>
      <c r="VWM239" s="16"/>
      <c r="VWN239" s="16"/>
      <c r="VWO239" s="16"/>
      <c r="VWP239" s="16"/>
      <c r="VWQ239" s="16"/>
      <c r="VWR239" s="16"/>
      <c r="VWS239" s="16"/>
      <c r="VWT239" s="16"/>
      <c r="VWU239" s="16"/>
      <c r="VWV239" s="16"/>
      <c r="VWW239" s="16"/>
      <c r="VWX239" s="16"/>
      <c r="VWY239" s="16"/>
      <c r="VWZ239" s="16"/>
      <c r="VXA239" s="16"/>
      <c r="VXB239" s="16"/>
      <c r="VXC239" s="16"/>
      <c r="VXD239" s="16"/>
      <c r="VXE239" s="16"/>
      <c r="VXF239" s="16"/>
      <c r="VXG239" s="16"/>
      <c r="VXH239" s="16"/>
      <c r="VXI239" s="16"/>
      <c r="VXJ239" s="16"/>
      <c r="VXK239" s="16"/>
      <c r="VXL239" s="16"/>
      <c r="VXM239" s="16"/>
      <c r="VXN239" s="16"/>
      <c r="VXO239" s="16"/>
      <c r="VXP239" s="16"/>
      <c r="VXQ239" s="16"/>
      <c r="VXR239" s="16"/>
      <c r="VXS239" s="16"/>
      <c r="VXT239" s="16"/>
      <c r="VXU239" s="16"/>
      <c r="VXV239" s="16"/>
      <c r="VXW239" s="16"/>
      <c r="VXX239" s="16"/>
      <c r="VXY239" s="16"/>
      <c r="VXZ239" s="16"/>
      <c r="VYA239" s="16"/>
      <c r="VYB239" s="16"/>
      <c r="VYC239" s="16"/>
      <c r="VYD239" s="16"/>
      <c r="VYE239" s="16"/>
      <c r="VYF239" s="16"/>
      <c r="VYG239" s="16"/>
      <c r="VYH239" s="16"/>
      <c r="VYI239" s="16"/>
      <c r="VYJ239" s="16"/>
      <c r="VYK239" s="16"/>
      <c r="VYL239" s="16"/>
      <c r="VYM239" s="16"/>
      <c r="VYN239" s="16"/>
      <c r="VYO239" s="16"/>
      <c r="VYP239" s="16"/>
      <c r="VYQ239" s="16"/>
      <c r="VYR239" s="16"/>
      <c r="VYS239" s="16"/>
      <c r="VYT239" s="16"/>
      <c r="VYU239" s="16"/>
      <c r="VYV239" s="16"/>
      <c r="VYW239" s="16"/>
      <c r="VYX239" s="16"/>
      <c r="VYY239" s="16"/>
      <c r="VYZ239" s="16"/>
      <c r="VZA239" s="16"/>
      <c r="VZB239" s="16"/>
      <c r="VZC239" s="16"/>
      <c r="VZD239" s="16"/>
      <c r="VZE239" s="16"/>
      <c r="VZF239" s="16"/>
      <c r="VZG239" s="16"/>
      <c r="VZH239" s="16"/>
      <c r="VZI239" s="16"/>
      <c r="VZJ239" s="16"/>
      <c r="VZK239" s="16"/>
      <c r="VZL239" s="16"/>
      <c r="VZM239" s="16"/>
      <c r="VZN239" s="16"/>
      <c r="VZO239" s="16"/>
      <c r="VZP239" s="16"/>
      <c r="VZQ239" s="16"/>
      <c r="VZR239" s="16"/>
      <c r="VZS239" s="16"/>
      <c r="VZT239" s="16"/>
      <c r="VZU239" s="16"/>
      <c r="VZV239" s="16"/>
      <c r="VZW239" s="16"/>
      <c r="VZX239" s="16"/>
      <c r="VZY239" s="16"/>
      <c r="VZZ239" s="16"/>
      <c r="WAA239" s="16"/>
      <c r="WAB239" s="16"/>
      <c r="WAC239" s="16"/>
      <c r="WAD239" s="16"/>
      <c r="WAE239" s="16"/>
      <c r="WAF239" s="16"/>
      <c r="WAG239" s="16"/>
      <c r="WAH239" s="16"/>
      <c r="WAI239" s="16"/>
      <c r="WAJ239" s="16"/>
      <c r="WAK239" s="16"/>
      <c r="WAL239" s="16"/>
      <c r="WAM239" s="16"/>
      <c r="WAN239" s="16"/>
      <c r="WAO239" s="16"/>
      <c r="WAP239" s="16"/>
      <c r="WAQ239" s="16"/>
      <c r="WAR239" s="16"/>
      <c r="WAS239" s="16"/>
      <c r="WAT239" s="16"/>
      <c r="WAU239" s="16"/>
      <c r="WAV239" s="16"/>
      <c r="WAW239" s="16"/>
      <c r="WAX239" s="16"/>
      <c r="WAY239" s="16"/>
      <c r="WAZ239" s="16"/>
      <c r="WBA239" s="16"/>
      <c r="WBB239" s="16"/>
      <c r="WBC239" s="16"/>
      <c r="WBD239" s="16"/>
      <c r="WBE239" s="16"/>
      <c r="WBF239" s="16"/>
      <c r="WBG239" s="16"/>
      <c r="WBH239" s="16"/>
      <c r="WBI239" s="16"/>
      <c r="WBJ239" s="16"/>
      <c r="WBK239" s="16"/>
      <c r="WBL239" s="16"/>
      <c r="WBM239" s="16"/>
      <c r="WBN239" s="16"/>
      <c r="WBO239" s="16"/>
      <c r="WBP239" s="16"/>
      <c r="WBQ239" s="16"/>
      <c r="WBR239" s="16"/>
      <c r="WBS239" s="16"/>
      <c r="WBT239" s="16"/>
      <c r="WBU239" s="16"/>
      <c r="WBV239" s="16"/>
      <c r="WBW239" s="16"/>
      <c r="WBX239" s="16"/>
      <c r="WBY239" s="16"/>
      <c r="WBZ239" s="16"/>
      <c r="WCA239" s="16"/>
      <c r="WCB239" s="16"/>
      <c r="WCC239" s="16"/>
      <c r="WCD239" s="16"/>
      <c r="WCE239" s="16"/>
      <c r="WCF239" s="16"/>
      <c r="WCG239" s="16"/>
      <c r="WCH239" s="16"/>
      <c r="WCI239" s="16"/>
      <c r="WCJ239" s="16"/>
      <c r="WCK239" s="16"/>
      <c r="WCL239" s="16"/>
      <c r="WCM239" s="16"/>
      <c r="WCN239" s="16"/>
      <c r="WCO239" s="16"/>
      <c r="WCP239" s="16"/>
      <c r="WCQ239" s="16"/>
      <c r="WCR239" s="16"/>
      <c r="WCS239" s="16"/>
      <c r="WCT239" s="16"/>
      <c r="WCU239" s="16"/>
      <c r="WCV239" s="16"/>
      <c r="WCW239" s="16"/>
      <c r="WCX239" s="16"/>
      <c r="WCY239" s="16"/>
      <c r="WCZ239" s="16"/>
      <c r="WDA239" s="16"/>
      <c r="WDB239" s="16"/>
      <c r="WDC239" s="16"/>
      <c r="WDD239" s="16"/>
      <c r="WDE239" s="16"/>
      <c r="WDF239" s="16"/>
      <c r="WDG239" s="16"/>
      <c r="WDH239" s="16"/>
      <c r="WDI239" s="16"/>
      <c r="WDJ239" s="16"/>
      <c r="WDK239" s="16"/>
      <c r="WDL239" s="16"/>
      <c r="WDM239" s="16"/>
      <c r="WDN239" s="16"/>
      <c r="WDO239" s="16"/>
      <c r="WDP239" s="16"/>
      <c r="WDQ239" s="16"/>
      <c r="WDR239" s="16"/>
      <c r="WDS239" s="16"/>
      <c r="WDT239" s="16"/>
      <c r="WDU239" s="16"/>
      <c r="WDV239" s="16"/>
      <c r="WDW239" s="16"/>
      <c r="WDX239" s="16"/>
      <c r="WDY239" s="16"/>
      <c r="WDZ239" s="16"/>
      <c r="WEA239" s="16"/>
      <c r="WEB239" s="16"/>
      <c r="WEC239" s="16"/>
      <c r="WED239" s="16"/>
      <c r="WEE239" s="16"/>
      <c r="WEF239" s="16"/>
      <c r="WEG239" s="16"/>
      <c r="WEH239" s="16"/>
      <c r="WEI239" s="16"/>
      <c r="WEJ239" s="16"/>
      <c r="WEK239" s="16"/>
      <c r="WEL239" s="16"/>
      <c r="WEM239" s="16"/>
      <c r="WEN239" s="16"/>
      <c r="WEO239" s="16"/>
      <c r="WEP239" s="16"/>
      <c r="WEQ239" s="16"/>
      <c r="WER239" s="16"/>
      <c r="WES239" s="16"/>
      <c r="WET239" s="16"/>
      <c r="WEU239" s="16"/>
      <c r="WEV239" s="16"/>
      <c r="WEW239" s="16"/>
      <c r="WEX239" s="16"/>
      <c r="WEY239" s="16"/>
      <c r="WEZ239" s="16"/>
      <c r="WFA239" s="16"/>
      <c r="WFB239" s="16"/>
      <c r="WFC239" s="16"/>
      <c r="WFD239" s="16"/>
      <c r="WFE239" s="16"/>
      <c r="WFF239" s="16"/>
      <c r="WFG239" s="16"/>
      <c r="WFH239" s="16"/>
      <c r="WFI239" s="16"/>
      <c r="WFJ239" s="16"/>
      <c r="WFK239" s="16"/>
      <c r="WFL239" s="16"/>
      <c r="WFM239" s="16"/>
      <c r="WFN239" s="16"/>
      <c r="WFO239" s="16"/>
      <c r="WFP239" s="16"/>
      <c r="WFQ239" s="16"/>
      <c r="WFR239" s="16"/>
      <c r="WFS239" s="16"/>
      <c r="WFT239" s="16"/>
      <c r="WFU239" s="16"/>
      <c r="WFV239" s="16"/>
      <c r="WFW239" s="16"/>
      <c r="WFX239" s="16"/>
      <c r="WFY239" s="16"/>
      <c r="WFZ239" s="16"/>
      <c r="WGA239" s="16"/>
      <c r="WGB239" s="16"/>
      <c r="WGC239" s="16"/>
      <c r="WGD239" s="16"/>
      <c r="WGE239" s="16"/>
      <c r="WGF239" s="16"/>
      <c r="WGG239" s="16"/>
      <c r="WGH239" s="16"/>
      <c r="WGI239" s="16"/>
      <c r="WGJ239" s="16"/>
      <c r="WGK239" s="16"/>
      <c r="WGL239" s="16"/>
      <c r="WGM239" s="16"/>
      <c r="WGN239" s="16"/>
      <c r="WGO239" s="16"/>
      <c r="WGP239" s="16"/>
      <c r="WGQ239" s="16"/>
      <c r="WGR239" s="16"/>
      <c r="WGS239" s="16"/>
      <c r="WGT239" s="16"/>
      <c r="WGU239" s="16"/>
      <c r="WGV239" s="16"/>
      <c r="WGW239" s="16"/>
      <c r="WGX239" s="16"/>
      <c r="WGY239" s="16"/>
      <c r="WGZ239" s="16"/>
      <c r="WHA239" s="16"/>
      <c r="WHB239" s="16"/>
      <c r="WHC239" s="16"/>
      <c r="WHD239" s="16"/>
      <c r="WHE239" s="16"/>
      <c r="WHF239" s="16"/>
      <c r="WHG239" s="16"/>
      <c r="WHH239" s="16"/>
      <c r="WHI239" s="16"/>
      <c r="WHJ239" s="16"/>
      <c r="WHK239" s="16"/>
      <c r="WHL239" s="16"/>
      <c r="WHM239" s="16"/>
      <c r="WHN239" s="16"/>
      <c r="WHO239" s="16"/>
      <c r="WHP239" s="16"/>
      <c r="WHQ239" s="16"/>
      <c r="WHR239" s="16"/>
      <c r="WHS239" s="16"/>
      <c r="WHT239" s="16"/>
      <c r="WHU239" s="16"/>
      <c r="WHV239" s="16"/>
      <c r="WHW239" s="16"/>
      <c r="WHX239" s="16"/>
      <c r="WHY239" s="16"/>
      <c r="WHZ239" s="16"/>
      <c r="WIA239" s="16"/>
      <c r="WIB239" s="16"/>
      <c r="WIC239" s="16"/>
      <c r="WID239" s="16"/>
      <c r="WIE239" s="16"/>
      <c r="WIF239" s="16"/>
      <c r="WIG239" s="16"/>
      <c r="WIH239" s="16"/>
      <c r="WII239" s="16"/>
      <c r="WIJ239" s="16"/>
      <c r="WIK239" s="16"/>
      <c r="WIL239" s="16"/>
      <c r="WIM239" s="16"/>
      <c r="WIN239" s="16"/>
      <c r="WIO239" s="16"/>
      <c r="WIP239" s="16"/>
      <c r="WIQ239" s="16"/>
      <c r="WIR239" s="16"/>
      <c r="WIS239" s="16"/>
      <c r="WIT239" s="16"/>
      <c r="WIU239" s="16"/>
      <c r="WIV239" s="16"/>
      <c r="WIW239" s="16"/>
      <c r="WIX239" s="16"/>
      <c r="WIY239" s="16"/>
      <c r="WIZ239" s="16"/>
      <c r="WJA239" s="16"/>
      <c r="WJB239" s="16"/>
      <c r="WJC239" s="16"/>
      <c r="WJD239" s="16"/>
      <c r="WJE239" s="16"/>
      <c r="WJF239" s="16"/>
      <c r="WJG239" s="16"/>
      <c r="WJH239" s="16"/>
      <c r="WJI239" s="16"/>
      <c r="WJJ239" s="16"/>
      <c r="WJK239" s="16"/>
      <c r="WJL239" s="16"/>
      <c r="WJM239" s="16"/>
      <c r="WJN239" s="16"/>
      <c r="WJO239" s="16"/>
      <c r="WJP239" s="16"/>
      <c r="WJQ239" s="16"/>
      <c r="WJR239" s="16"/>
      <c r="WJS239" s="16"/>
      <c r="WJT239" s="16"/>
      <c r="WJU239" s="16"/>
      <c r="WJV239" s="16"/>
      <c r="WJW239" s="16"/>
      <c r="WJX239" s="16"/>
      <c r="WJY239" s="16"/>
      <c r="WJZ239" s="16"/>
      <c r="WKA239" s="16"/>
      <c r="WKB239" s="16"/>
      <c r="WKC239" s="16"/>
      <c r="WKD239" s="16"/>
      <c r="WKE239" s="16"/>
      <c r="WKF239" s="16"/>
      <c r="WKG239" s="16"/>
      <c r="WKH239" s="16"/>
      <c r="WKI239" s="16"/>
      <c r="WKJ239" s="16"/>
      <c r="WKK239" s="16"/>
      <c r="WKL239" s="16"/>
      <c r="WKM239" s="16"/>
      <c r="WKN239" s="16"/>
      <c r="WKO239" s="16"/>
      <c r="WKP239" s="16"/>
      <c r="WKQ239" s="16"/>
      <c r="WKR239" s="16"/>
      <c r="WKS239" s="16"/>
      <c r="WKT239" s="16"/>
      <c r="WKU239" s="16"/>
      <c r="WKV239" s="16"/>
      <c r="WKW239" s="16"/>
      <c r="WKX239" s="16"/>
      <c r="WKY239" s="16"/>
      <c r="WKZ239" s="16"/>
      <c r="WLA239" s="16"/>
      <c r="WLB239" s="16"/>
      <c r="WLC239" s="16"/>
      <c r="WLD239" s="16"/>
      <c r="WLE239" s="16"/>
      <c r="WLF239" s="16"/>
      <c r="WLG239" s="16"/>
      <c r="WLH239" s="16"/>
      <c r="WLI239" s="16"/>
      <c r="WLJ239" s="16"/>
      <c r="WLK239" s="16"/>
      <c r="WLL239" s="16"/>
      <c r="WLM239" s="16"/>
      <c r="WLN239" s="16"/>
      <c r="WLO239" s="16"/>
      <c r="WLP239" s="16"/>
      <c r="WLQ239" s="16"/>
      <c r="WLR239" s="16"/>
      <c r="WLS239" s="16"/>
      <c r="WLT239" s="16"/>
      <c r="WLU239" s="16"/>
      <c r="WLV239" s="16"/>
      <c r="WLW239" s="16"/>
      <c r="WLX239" s="16"/>
      <c r="WLY239" s="16"/>
      <c r="WLZ239" s="16"/>
      <c r="WMA239" s="16"/>
      <c r="WMB239" s="16"/>
      <c r="WMC239" s="16"/>
      <c r="WMD239" s="16"/>
      <c r="WME239" s="16"/>
      <c r="WMF239" s="16"/>
      <c r="WMG239" s="16"/>
      <c r="WMH239" s="16"/>
      <c r="WMI239" s="16"/>
      <c r="WMJ239" s="16"/>
      <c r="WMK239" s="16"/>
      <c r="WML239" s="16"/>
      <c r="WMM239" s="16"/>
      <c r="WMN239" s="16"/>
      <c r="WMO239" s="16"/>
      <c r="WMP239" s="16"/>
      <c r="WMQ239" s="16"/>
      <c r="WMR239" s="16"/>
      <c r="WMS239" s="16"/>
      <c r="WMT239" s="16"/>
      <c r="WMU239" s="16"/>
      <c r="WMV239" s="16"/>
      <c r="WMW239" s="16"/>
      <c r="WMX239" s="16"/>
      <c r="WMY239" s="16"/>
      <c r="WMZ239" s="16"/>
      <c r="WNA239" s="16"/>
      <c r="WNB239" s="16"/>
      <c r="WNC239" s="16"/>
      <c r="WND239" s="16"/>
      <c r="WNE239" s="16"/>
      <c r="WNF239" s="16"/>
      <c r="WNG239" s="16"/>
      <c r="WNH239" s="16"/>
      <c r="WNI239" s="16"/>
      <c r="WNJ239" s="16"/>
      <c r="WNK239" s="16"/>
      <c r="WNL239" s="16"/>
      <c r="WNM239" s="16"/>
      <c r="WNN239" s="16"/>
      <c r="WNO239" s="16"/>
      <c r="WNP239" s="16"/>
      <c r="WNQ239" s="16"/>
      <c r="WNR239" s="16"/>
      <c r="WNS239" s="16"/>
      <c r="WNT239" s="16"/>
      <c r="WNU239" s="16"/>
      <c r="WNV239" s="16"/>
      <c r="WNW239" s="16"/>
      <c r="WNX239" s="16"/>
      <c r="WNY239" s="16"/>
      <c r="WNZ239" s="16"/>
      <c r="WOA239" s="16"/>
      <c r="WOB239" s="16"/>
      <c r="WOC239" s="16"/>
      <c r="WOD239" s="16"/>
      <c r="WOE239" s="16"/>
      <c r="WOF239" s="16"/>
      <c r="WOG239" s="16"/>
      <c r="WOH239" s="16"/>
      <c r="WOI239" s="16"/>
      <c r="WOJ239" s="16"/>
      <c r="WOK239" s="16"/>
      <c r="WOL239" s="16"/>
      <c r="WOM239" s="16"/>
      <c r="WON239" s="16"/>
      <c r="WOO239" s="16"/>
      <c r="WOP239" s="16"/>
      <c r="WOQ239" s="16"/>
      <c r="WOR239" s="16"/>
      <c r="WOS239" s="16"/>
      <c r="WOT239" s="16"/>
      <c r="WOU239" s="16"/>
      <c r="WOV239" s="16"/>
      <c r="WOW239" s="16"/>
      <c r="WOX239" s="16"/>
      <c r="WOY239" s="16"/>
      <c r="WOZ239" s="16"/>
      <c r="WPA239" s="16"/>
      <c r="WPB239" s="16"/>
      <c r="WPC239" s="16"/>
      <c r="WPD239" s="16"/>
      <c r="WPE239" s="16"/>
      <c r="WPF239" s="16"/>
      <c r="WPG239" s="16"/>
      <c r="WPH239" s="16"/>
      <c r="WPI239" s="16"/>
      <c r="WPJ239" s="16"/>
      <c r="WPK239" s="16"/>
      <c r="WPL239" s="16"/>
      <c r="WPM239" s="16"/>
      <c r="WPN239" s="16"/>
      <c r="WPO239" s="16"/>
      <c r="WPP239" s="16"/>
      <c r="WPQ239" s="16"/>
      <c r="WPR239" s="16"/>
      <c r="WPS239" s="16"/>
      <c r="WPT239" s="16"/>
      <c r="WPU239" s="16"/>
      <c r="WPV239" s="16"/>
      <c r="WPW239" s="16"/>
      <c r="WPX239" s="16"/>
      <c r="WPY239" s="16"/>
      <c r="WPZ239" s="16"/>
      <c r="WQA239" s="16"/>
      <c r="WQB239" s="16"/>
      <c r="WQC239" s="16"/>
      <c r="WQD239" s="16"/>
      <c r="WQE239" s="16"/>
      <c r="WQF239" s="16"/>
      <c r="WQG239" s="16"/>
      <c r="WQH239" s="16"/>
      <c r="WQI239" s="16"/>
      <c r="WQJ239" s="16"/>
      <c r="WQK239" s="16"/>
      <c r="WQL239" s="16"/>
      <c r="WQM239" s="16"/>
      <c r="WQN239" s="16"/>
      <c r="WQO239" s="16"/>
      <c r="WQP239" s="16"/>
      <c r="WQQ239" s="16"/>
      <c r="WQR239" s="16"/>
      <c r="WQS239" s="16"/>
      <c r="WQT239" s="16"/>
      <c r="WQU239" s="16"/>
      <c r="WQV239" s="16"/>
      <c r="WQW239" s="16"/>
      <c r="WQX239" s="16"/>
      <c r="WQY239" s="16"/>
      <c r="WQZ239" s="16"/>
      <c r="WRA239" s="16"/>
      <c r="WRB239" s="16"/>
      <c r="WRC239" s="16"/>
      <c r="WRD239" s="16"/>
      <c r="WRE239" s="16"/>
      <c r="WRF239" s="16"/>
      <c r="WRG239" s="16"/>
      <c r="WRH239" s="16"/>
      <c r="WRI239" s="16"/>
      <c r="WRJ239" s="16"/>
      <c r="WRK239" s="16"/>
      <c r="WRL239" s="16"/>
      <c r="WRM239" s="16"/>
      <c r="WRN239" s="16"/>
      <c r="WRO239" s="16"/>
      <c r="WRP239" s="16"/>
      <c r="WRQ239" s="16"/>
      <c r="WRR239" s="16"/>
      <c r="WRS239" s="16"/>
      <c r="WRT239" s="16"/>
      <c r="WRU239" s="16"/>
      <c r="WRV239" s="16"/>
      <c r="WRW239" s="16"/>
      <c r="WRX239" s="16"/>
      <c r="WRY239" s="16"/>
      <c r="WRZ239" s="16"/>
      <c r="WSA239" s="16"/>
      <c r="WSB239" s="16"/>
      <c r="WSC239" s="16"/>
      <c r="WSD239" s="16"/>
      <c r="WSE239" s="16"/>
      <c r="WSF239" s="16"/>
      <c r="WSG239" s="16"/>
      <c r="WSH239" s="16"/>
      <c r="WSI239" s="16"/>
      <c r="WSJ239" s="16"/>
      <c r="WSK239" s="16"/>
      <c r="WSL239" s="16"/>
      <c r="WSM239" s="16"/>
      <c r="WSN239" s="16"/>
      <c r="WSO239" s="16"/>
      <c r="WSP239" s="16"/>
      <c r="WSQ239" s="16"/>
      <c r="WSR239" s="16"/>
      <c r="WSS239" s="16"/>
      <c r="WST239" s="16"/>
      <c r="WSU239" s="16"/>
      <c r="WSV239" s="16"/>
      <c r="WSW239" s="16"/>
      <c r="WSX239" s="16"/>
      <c r="WSY239" s="16"/>
      <c r="WSZ239" s="16"/>
      <c r="WTA239" s="16"/>
      <c r="WTB239" s="16"/>
      <c r="WTC239" s="16"/>
      <c r="WTD239" s="16"/>
      <c r="WTE239" s="16"/>
      <c r="WTF239" s="16"/>
      <c r="WTG239" s="16"/>
      <c r="WTH239" s="16"/>
      <c r="WTI239" s="16"/>
      <c r="WTJ239" s="16"/>
      <c r="WTK239" s="16"/>
      <c r="WTL239" s="16"/>
      <c r="WTM239" s="16"/>
      <c r="WTN239" s="16"/>
      <c r="WTO239" s="16"/>
      <c r="WTP239" s="16"/>
      <c r="WTQ239" s="16"/>
      <c r="WTR239" s="16"/>
      <c r="WTS239" s="16"/>
      <c r="WTT239" s="16"/>
      <c r="WTU239" s="16"/>
      <c r="WTV239" s="16"/>
      <c r="WTW239" s="16"/>
      <c r="WTX239" s="16"/>
      <c r="WTY239" s="16"/>
      <c r="WTZ239" s="16"/>
      <c r="WUA239" s="16"/>
      <c r="WUB239" s="16"/>
      <c r="WUC239" s="16"/>
      <c r="WUD239" s="16"/>
      <c r="WUE239" s="16"/>
      <c r="WUF239" s="16"/>
      <c r="WUG239" s="16"/>
      <c r="WUH239" s="16"/>
      <c r="WUI239" s="16"/>
      <c r="WUJ239" s="16"/>
      <c r="WUK239" s="16"/>
      <c r="WUL239" s="16"/>
      <c r="WUM239" s="16"/>
      <c r="WUN239" s="16"/>
      <c r="WUO239" s="16"/>
      <c r="WUP239" s="16"/>
      <c r="WUQ239" s="16"/>
      <c r="WUR239" s="16"/>
      <c r="WUS239" s="16"/>
      <c r="WUT239" s="16"/>
      <c r="WUU239" s="16"/>
      <c r="WUV239" s="16"/>
      <c r="WUW239" s="16"/>
      <c r="WUX239" s="16"/>
      <c r="WUY239" s="16"/>
      <c r="WUZ239" s="16"/>
      <c r="WVA239" s="16"/>
      <c r="WVB239" s="16"/>
      <c r="WVC239" s="16"/>
      <c r="WVD239" s="16"/>
      <c r="WVE239" s="16"/>
      <c r="WVF239" s="16"/>
      <c r="WVG239" s="16"/>
      <c r="WVH239" s="16"/>
      <c r="WVI239" s="16"/>
      <c r="WVJ239" s="16"/>
      <c r="WVK239" s="16"/>
      <c r="WVL239" s="16"/>
      <c r="WVM239" s="16"/>
      <c r="WVN239" s="16"/>
      <c r="WVO239" s="16"/>
      <c r="WVP239" s="16"/>
      <c r="WVQ239" s="16"/>
      <c r="WVR239" s="16"/>
      <c r="WVS239" s="16"/>
      <c r="WVT239" s="16"/>
      <c r="WVU239" s="16"/>
      <c r="WVV239" s="16"/>
      <c r="WVW239" s="16"/>
      <c r="WVX239" s="16"/>
      <c r="WVY239" s="16"/>
      <c r="WVZ239" s="16"/>
      <c r="WWA239" s="16"/>
      <c r="WWB239" s="16"/>
      <c r="WWC239" s="16"/>
      <c r="WWD239" s="16"/>
      <c r="WWE239" s="16"/>
      <c r="WWF239" s="16"/>
      <c r="WWG239" s="16"/>
      <c r="WWH239" s="16"/>
      <c r="WWI239" s="16"/>
      <c r="WWJ239" s="16"/>
      <c r="WWK239" s="16"/>
      <c r="WWL239" s="16"/>
      <c r="WWM239" s="16"/>
      <c r="WWN239" s="16"/>
      <c r="WWO239" s="16"/>
      <c r="WWP239" s="16"/>
      <c r="WWQ239" s="16"/>
      <c r="WWR239" s="16"/>
      <c r="WWS239" s="16"/>
      <c r="WWT239" s="16"/>
      <c r="WWU239" s="16"/>
      <c r="WWV239" s="16"/>
      <c r="WWW239" s="16"/>
      <c r="WWX239" s="16"/>
      <c r="WWY239" s="16"/>
      <c r="WWZ239" s="16"/>
      <c r="WXA239" s="16"/>
      <c r="WXB239" s="16"/>
      <c r="WXC239" s="16"/>
      <c r="WXD239" s="16"/>
      <c r="WXE239" s="16"/>
      <c r="WXF239" s="16"/>
      <c r="WXG239" s="16"/>
      <c r="WXH239" s="16"/>
      <c r="WXI239" s="16"/>
      <c r="WXJ239" s="16"/>
      <c r="WXK239" s="16"/>
      <c r="WXL239" s="16"/>
      <c r="WXM239" s="16"/>
      <c r="WXN239" s="16"/>
      <c r="WXO239" s="16"/>
      <c r="WXP239" s="16"/>
      <c r="WXQ239" s="16"/>
      <c r="WXR239" s="16"/>
      <c r="WXS239" s="16"/>
      <c r="WXT239" s="16"/>
      <c r="WXU239" s="16"/>
      <c r="WXV239" s="16"/>
      <c r="WXW239" s="16"/>
      <c r="WXX239" s="16"/>
      <c r="WXY239" s="16"/>
      <c r="WXZ239" s="16"/>
      <c r="WYA239" s="16"/>
      <c r="WYB239" s="16"/>
      <c r="WYC239" s="16"/>
      <c r="WYD239" s="16"/>
      <c r="WYE239" s="16"/>
      <c r="WYF239" s="16"/>
      <c r="WYG239" s="16"/>
      <c r="WYH239" s="16"/>
      <c r="WYI239" s="16"/>
      <c r="WYJ239" s="16"/>
      <c r="WYK239" s="16"/>
      <c r="WYL239" s="16"/>
      <c r="WYM239" s="16"/>
      <c r="WYN239" s="16"/>
      <c r="WYO239" s="16"/>
      <c r="WYP239" s="16"/>
      <c r="WYQ239" s="16"/>
      <c r="WYR239" s="16"/>
      <c r="WYS239" s="16"/>
      <c r="WYT239" s="16"/>
      <c r="WYU239" s="16"/>
      <c r="WYV239" s="16"/>
      <c r="WYW239" s="16"/>
      <c r="WYX239" s="16"/>
      <c r="WYY239" s="16"/>
      <c r="WYZ239" s="16"/>
      <c r="WZA239" s="16"/>
      <c r="WZB239" s="16"/>
      <c r="WZC239" s="16"/>
      <c r="WZD239" s="16"/>
      <c r="WZE239" s="16"/>
      <c r="WZF239" s="16"/>
      <c r="WZG239" s="16"/>
      <c r="WZH239" s="16"/>
      <c r="WZI239" s="16"/>
      <c r="WZJ239" s="16"/>
      <c r="WZK239" s="16"/>
      <c r="WZL239" s="16"/>
      <c r="WZM239" s="16"/>
      <c r="WZN239" s="16"/>
      <c r="WZO239" s="16"/>
      <c r="WZP239" s="16"/>
      <c r="WZQ239" s="16"/>
      <c r="WZR239" s="16"/>
      <c r="WZS239" s="16"/>
      <c r="WZT239" s="16"/>
      <c r="WZU239" s="16"/>
      <c r="WZV239" s="16"/>
      <c r="WZW239" s="16"/>
      <c r="WZX239" s="16"/>
      <c r="WZY239" s="16"/>
      <c r="WZZ239" s="16"/>
      <c r="XAA239" s="16"/>
      <c r="XAB239" s="16"/>
      <c r="XAC239" s="16"/>
      <c r="XAD239" s="16"/>
      <c r="XAE239" s="16"/>
      <c r="XAF239" s="16"/>
      <c r="XAG239" s="16"/>
      <c r="XAH239" s="16"/>
      <c r="XAI239" s="16"/>
      <c r="XAJ239" s="16"/>
      <c r="XAK239" s="16"/>
      <c r="XAL239" s="16"/>
      <c r="XAM239" s="16"/>
      <c r="XAN239" s="16"/>
      <c r="XAO239" s="16"/>
      <c r="XAP239" s="16"/>
      <c r="XAQ239" s="16"/>
      <c r="XAR239" s="16"/>
      <c r="XAS239" s="16"/>
      <c r="XAT239" s="16"/>
      <c r="XAU239" s="16"/>
      <c r="XAV239" s="16"/>
      <c r="XAW239" s="16"/>
      <c r="XAX239" s="16"/>
      <c r="XAY239" s="16"/>
      <c r="XAZ239" s="16"/>
      <c r="XBA239" s="16"/>
      <c r="XBB239" s="16"/>
      <c r="XBC239" s="16"/>
      <c r="XBD239" s="16"/>
      <c r="XBE239" s="16"/>
      <c r="XBF239" s="16"/>
      <c r="XBG239" s="16"/>
      <c r="XBH239" s="16"/>
      <c r="XBI239" s="16"/>
      <c r="XBJ239" s="16"/>
      <c r="XBK239" s="16"/>
      <c r="XBL239" s="16"/>
      <c r="XBM239" s="16"/>
      <c r="XBN239" s="16"/>
      <c r="XBO239" s="16"/>
      <c r="XBP239" s="16"/>
      <c r="XBQ239" s="16"/>
      <c r="XBR239" s="16"/>
      <c r="XBS239" s="16"/>
      <c r="XBT239" s="16"/>
      <c r="XBU239" s="16"/>
      <c r="XBV239" s="16"/>
      <c r="XBW239" s="16"/>
      <c r="XBX239" s="16"/>
      <c r="XBY239" s="16"/>
      <c r="XBZ239" s="16"/>
      <c r="XCA239" s="16"/>
      <c r="XCB239" s="16"/>
      <c r="XCC239" s="16"/>
      <c r="XCD239" s="16"/>
      <c r="XCE239" s="16"/>
      <c r="XCF239" s="16"/>
      <c r="XCG239" s="16"/>
      <c r="XCH239" s="16"/>
      <c r="XCI239" s="16"/>
      <c r="XCJ239" s="16"/>
      <c r="XCK239" s="16"/>
      <c r="XCL239" s="16"/>
      <c r="XCM239" s="16"/>
      <c r="XCN239" s="16"/>
      <c r="XCO239" s="16"/>
      <c r="XCP239" s="16"/>
    </row>
    <row r="240" s="6" customFormat="1" customHeight="1" spans="1:1024 1025:16381">
      <c r="A240" s="170">
        <v>45689</v>
      </c>
      <c r="B240" s="162">
        <v>45684</v>
      </c>
      <c r="C240" s="163" t="s">
        <v>1802</v>
      </c>
      <c r="D240" s="237" t="s">
        <v>686</v>
      </c>
      <c r="E240" s="206" t="s">
        <v>1113</v>
      </c>
      <c r="F240" s="238" t="s">
        <v>1803</v>
      </c>
      <c r="G240" s="126">
        <v>2919</v>
      </c>
      <c r="H240" s="118" t="s">
        <v>1403</v>
      </c>
      <c r="I240" s="162">
        <v>45716</v>
      </c>
      <c r="J240" s="295">
        <v>973</v>
      </c>
      <c r="K240" s="96">
        <v>45744</v>
      </c>
      <c r="L240" s="295">
        <v>973</v>
      </c>
      <c r="M240" s="96">
        <v>45775</v>
      </c>
      <c r="N240" s="204">
        <v>973</v>
      </c>
      <c r="O240" s="96"/>
      <c r="P240" s="126"/>
      <c r="Q240" s="96"/>
      <c r="R240" s="126"/>
      <c r="S240" s="96"/>
      <c r="T240" s="388"/>
      <c r="U240" s="89"/>
      <c r="V240" s="160"/>
      <c r="W240" s="89"/>
      <c r="X240" s="161"/>
      <c r="Y240" s="91">
        <f t="shared" ref="Y240:Y254" si="10">J240+L240+N240+P240+R240+T240+V240+X240</f>
        <v>2919</v>
      </c>
      <c r="Z240" s="91">
        <f t="shared" ref="Z240:Z254" si="11">G240-Y240</f>
        <v>0</v>
      </c>
    </row>
    <row r="241" s="6" customFormat="1" customHeight="1" spans="1:26">
      <c r="A241" s="170">
        <v>45689</v>
      </c>
      <c r="B241" s="162">
        <v>45686</v>
      </c>
      <c r="C241" s="163" t="s">
        <v>1804</v>
      </c>
      <c r="D241" s="237" t="s">
        <v>682</v>
      </c>
      <c r="E241" s="206" t="s">
        <v>1113</v>
      </c>
      <c r="F241" s="238" t="s">
        <v>1805</v>
      </c>
      <c r="G241" s="126">
        <v>500</v>
      </c>
      <c r="H241" s="118" t="s">
        <v>1633</v>
      </c>
      <c r="I241" s="162">
        <v>45719</v>
      </c>
      <c r="J241" s="295">
        <v>500</v>
      </c>
      <c r="K241" s="96"/>
      <c r="L241" s="295"/>
      <c r="M241" s="96"/>
      <c r="N241" s="204"/>
      <c r="O241" s="96"/>
      <c r="P241" s="126"/>
      <c r="Q241" s="96"/>
      <c r="R241" s="126"/>
      <c r="S241" s="96"/>
      <c r="T241" s="388"/>
      <c r="U241" s="89"/>
      <c r="V241" s="160"/>
      <c r="W241" s="89"/>
      <c r="X241" s="161"/>
      <c r="Y241" s="91">
        <f t="shared" si="10"/>
        <v>500</v>
      </c>
      <c r="Z241" s="91">
        <f t="shared" si="11"/>
        <v>0</v>
      </c>
    </row>
    <row r="242" s="6" customFormat="1" customHeight="1" spans="1:26">
      <c r="A242" s="170">
        <v>45689</v>
      </c>
      <c r="B242" s="162">
        <v>45691</v>
      </c>
      <c r="C242" s="163" t="s">
        <v>1806</v>
      </c>
      <c r="D242" s="237" t="s">
        <v>682</v>
      </c>
      <c r="E242" s="206" t="s">
        <v>1113</v>
      </c>
      <c r="F242" s="238" t="s">
        <v>1807</v>
      </c>
      <c r="G242" s="126">
        <v>2126.05</v>
      </c>
      <c r="H242" s="118" t="s">
        <v>1403</v>
      </c>
      <c r="I242" s="162">
        <v>45720</v>
      </c>
      <c r="J242" s="295">
        <v>708.68</v>
      </c>
      <c r="K242" s="96">
        <v>45751</v>
      </c>
      <c r="L242" s="295">
        <v>708.68</v>
      </c>
      <c r="M242" s="96">
        <v>45781</v>
      </c>
      <c r="N242" s="295">
        <v>708.68</v>
      </c>
      <c r="O242" s="96"/>
      <c r="P242" s="126"/>
      <c r="Q242" s="96"/>
      <c r="R242" s="126"/>
      <c r="S242" s="96"/>
      <c r="T242" s="388"/>
      <c r="U242" s="89"/>
      <c r="V242" s="160"/>
      <c r="W242" s="89"/>
      <c r="X242" s="161"/>
      <c r="Y242" s="91">
        <f t="shared" si="10"/>
        <v>2126.04</v>
      </c>
      <c r="Z242" s="91">
        <f t="shared" si="11"/>
        <v>0.0100000000002183</v>
      </c>
    </row>
    <row r="243" s="6" customFormat="1" customHeight="1" spans="1:26">
      <c r="A243" s="170">
        <v>45689</v>
      </c>
      <c r="B243" s="162">
        <v>45688</v>
      </c>
      <c r="C243" s="163" t="s">
        <v>1808</v>
      </c>
      <c r="D243" s="237" t="s">
        <v>690</v>
      </c>
      <c r="E243" s="206" t="s">
        <v>1648</v>
      </c>
      <c r="F243" s="238" t="s">
        <v>1809</v>
      </c>
      <c r="G243" s="126">
        <v>3632.29</v>
      </c>
      <c r="H243" s="118" t="s">
        <v>1403</v>
      </c>
      <c r="I243" s="162">
        <v>45719</v>
      </c>
      <c r="J243" s="295">
        <v>1210.76</v>
      </c>
      <c r="K243" s="96">
        <v>45750</v>
      </c>
      <c r="L243" s="295">
        <v>1210.76</v>
      </c>
      <c r="M243" s="96">
        <v>45780</v>
      </c>
      <c r="N243" s="204">
        <v>1210.77</v>
      </c>
      <c r="O243" s="96"/>
      <c r="P243" s="126"/>
      <c r="Q243" s="96"/>
      <c r="R243" s="126"/>
      <c r="S243" s="96"/>
      <c r="T243" s="388"/>
      <c r="U243" s="89"/>
      <c r="V243" s="160"/>
      <c r="W243" s="89"/>
      <c r="X243" s="161"/>
      <c r="Y243" s="91">
        <f t="shared" si="10"/>
        <v>3632.29</v>
      </c>
      <c r="Z243" s="91">
        <f t="shared" si="11"/>
        <v>0</v>
      </c>
    </row>
    <row r="244" s="6" customFormat="1" customHeight="1" spans="1:26">
      <c r="A244" s="170">
        <v>45689</v>
      </c>
      <c r="B244" s="162">
        <v>45694</v>
      </c>
      <c r="C244" s="163" t="s">
        <v>1810</v>
      </c>
      <c r="D244" s="237" t="s">
        <v>690</v>
      </c>
      <c r="E244" s="206" t="s">
        <v>1648</v>
      </c>
      <c r="F244" s="238" t="s">
        <v>1811</v>
      </c>
      <c r="G244" s="126">
        <v>728.03</v>
      </c>
      <c r="H244" s="118" t="s">
        <v>1633</v>
      </c>
      <c r="I244" s="162">
        <v>45723</v>
      </c>
      <c r="J244" s="295">
        <v>728.03</v>
      </c>
      <c r="K244" s="96"/>
      <c r="L244" s="295"/>
      <c r="M244" s="96"/>
      <c r="N244" s="204"/>
      <c r="O244" s="96"/>
      <c r="P244" s="126"/>
      <c r="Q244" s="96"/>
      <c r="R244" s="126"/>
      <c r="S244" s="96"/>
      <c r="T244" s="388"/>
      <c r="U244" s="89"/>
      <c r="V244" s="160"/>
      <c r="W244" s="89"/>
      <c r="X244" s="161"/>
      <c r="Y244" s="91">
        <f t="shared" si="10"/>
        <v>728.03</v>
      </c>
      <c r="Z244" s="91">
        <f t="shared" si="11"/>
        <v>0</v>
      </c>
    </row>
    <row r="245" s="6" customFormat="1" customHeight="1" spans="1:26">
      <c r="A245" s="170">
        <v>45689</v>
      </c>
      <c r="B245" s="162">
        <v>45695</v>
      </c>
      <c r="C245" s="163" t="s">
        <v>1812</v>
      </c>
      <c r="D245" s="237" t="s">
        <v>690</v>
      </c>
      <c r="E245" s="206" t="s">
        <v>1764</v>
      </c>
      <c r="F245" s="238" t="s">
        <v>1794</v>
      </c>
      <c r="G245" s="126">
        <v>13500</v>
      </c>
      <c r="H245" s="118" t="s">
        <v>1795</v>
      </c>
      <c r="I245" s="162">
        <v>45709</v>
      </c>
      <c r="J245" s="295">
        <v>4500</v>
      </c>
      <c r="K245" s="96">
        <v>45716</v>
      </c>
      <c r="L245" s="295">
        <v>4500</v>
      </c>
      <c r="M245" s="96">
        <v>45723</v>
      </c>
      <c r="N245" s="204">
        <v>4500</v>
      </c>
      <c r="O245" s="96"/>
      <c r="P245" s="126"/>
      <c r="Q245" s="96"/>
      <c r="R245" s="126"/>
      <c r="S245" s="96"/>
      <c r="T245" s="388"/>
      <c r="U245" s="89"/>
      <c r="V245" s="160"/>
      <c r="W245" s="89"/>
      <c r="X245" s="161"/>
      <c r="Y245" s="91">
        <f t="shared" si="10"/>
        <v>13500</v>
      </c>
      <c r="Z245" s="91">
        <f t="shared" si="11"/>
        <v>0</v>
      </c>
    </row>
    <row r="246" s="6" customFormat="1" customHeight="1" spans="1:26">
      <c r="A246" s="170">
        <v>45689</v>
      </c>
      <c r="B246" s="162">
        <v>45694</v>
      </c>
      <c r="C246" s="163" t="s">
        <v>1813</v>
      </c>
      <c r="D246" s="237" t="s">
        <v>690</v>
      </c>
      <c r="E246" s="206" t="s">
        <v>1648</v>
      </c>
      <c r="F246" s="238" t="s">
        <v>1814</v>
      </c>
      <c r="G246" s="126">
        <v>4156.45</v>
      </c>
      <c r="H246" s="118" t="s">
        <v>1403</v>
      </c>
      <c r="I246" s="162">
        <v>45723</v>
      </c>
      <c r="J246" s="295">
        <v>1385.48</v>
      </c>
      <c r="K246" s="96">
        <v>45754</v>
      </c>
      <c r="L246" s="295">
        <v>1385.48</v>
      </c>
      <c r="M246" s="96">
        <v>45784</v>
      </c>
      <c r="N246" s="204">
        <v>1385.49</v>
      </c>
      <c r="O246" s="96"/>
      <c r="P246" s="126"/>
      <c r="Q246" s="96"/>
      <c r="R246" s="126"/>
      <c r="S246" s="96"/>
      <c r="T246" s="388"/>
      <c r="U246" s="89"/>
      <c r="V246" s="160"/>
      <c r="W246" s="89"/>
      <c r="X246" s="161"/>
      <c r="Y246" s="91">
        <f t="shared" si="10"/>
        <v>4156.45</v>
      </c>
      <c r="Z246" s="91">
        <f t="shared" si="11"/>
        <v>0</v>
      </c>
    </row>
    <row r="247" s="6" customFormat="1" customHeight="1" spans="1:26">
      <c r="A247" s="170">
        <v>45689</v>
      </c>
      <c r="B247" s="162">
        <v>45695</v>
      </c>
      <c r="C247" s="163" t="s">
        <v>1815</v>
      </c>
      <c r="D247" s="237" t="s">
        <v>688</v>
      </c>
      <c r="E247" s="206" t="s">
        <v>1648</v>
      </c>
      <c r="F247" s="238" t="s">
        <v>1816</v>
      </c>
      <c r="G247" s="126">
        <v>4206.93</v>
      </c>
      <c r="H247" s="118" t="s">
        <v>1394</v>
      </c>
      <c r="I247" s="162">
        <v>45726</v>
      </c>
      <c r="J247" s="295">
        <v>841.39</v>
      </c>
      <c r="K247" s="96">
        <v>45741</v>
      </c>
      <c r="L247" s="295">
        <v>841.39</v>
      </c>
      <c r="M247" s="96">
        <v>45757</v>
      </c>
      <c r="N247" s="204">
        <v>841.39</v>
      </c>
      <c r="O247" s="96">
        <v>45771</v>
      </c>
      <c r="P247" s="126">
        <v>841.39</v>
      </c>
      <c r="Q247" s="96">
        <v>45787</v>
      </c>
      <c r="R247" s="126">
        <v>841.39</v>
      </c>
      <c r="S247" s="96"/>
      <c r="T247" s="388"/>
      <c r="U247" s="89"/>
      <c r="V247" s="160"/>
      <c r="W247" s="89"/>
      <c r="X247" s="161"/>
      <c r="Y247" s="91">
        <f t="shared" si="10"/>
        <v>4206.95</v>
      </c>
      <c r="Z247" s="91">
        <f t="shared" si="11"/>
        <v>-0.0199999999995271</v>
      </c>
    </row>
    <row r="248" s="6" customFormat="1" customHeight="1" spans="1:26">
      <c r="A248" s="170">
        <v>45689</v>
      </c>
      <c r="B248" s="162">
        <v>45692</v>
      </c>
      <c r="C248" s="163" t="s">
        <v>1817</v>
      </c>
      <c r="D248" s="237" t="s">
        <v>1160</v>
      </c>
      <c r="E248" s="206" t="s">
        <v>1113</v>
      </c>
      <c r="F248" s="238" t="s">
        <v>1755</v>
      </c>
      <c r="G248" s="126">
        <v>1080.08</v>
      </c>
      <c r="H248" s="118" t="s">
        <v>1407</v>
      </c>
      <c r="I248" s="162">
        <v>45720</v>
      </c>
      <c r="J248" s="295">
        <v>540.04</v>
      </c>
      <c r="K248" s="96">
        <v>45751</v>
      </c>
      <c r="L248" s="295">
        <v>540.04</v>
      </c>
      <c r="M248" s="96"/>
      <c r="N248" s="204"/>
      <c r="O248" s="96"/>
      <c r="P248" s="126"/>
      <c r="Q248" s="96"/>
      <c r="R248" s="126"/>
      <c r="S248" s="96"/>
      <c r="T248" s="388"/>
      <c r="U248" s="89"/>
      <c r="V248" s="160"/>
      <c r="W248" s="89"/>
      <c r="X248" s="161"/>
      <c r="Y248" s="91">
        <f t="shared" si="10"/>
        <v>1080.08</v>
      </c>
      <c r="Z248" s="91">
        <f t="shared" si="11"/>
        <v>0</v>
      </c>
    </row>
    <row r="249" s="6" customFormat="1" customHeight="1" spans="1:26">
      <c r="A249" s="170">
        <v>45689</v>
      </c>
      <c r="B249" s="162">
        <v>45695</v>
      </c>
      <c r="C249" s="163" t="s">
        <v>1818</v>
      </c>
      <c r="D249" s="237" t="s">
        <v>684</v>
      </c>
      <c r="E249" s="206" t="s">
        <v>1648</v>
      </c>
      <c r="F249" s="238" t="s">
        <v>1819</v>
      </c>
      <c r="G249" s="126">
        <v>1065.86</v>
      </c>
      <c r="H249" s="118" t="s">
        <v>1403</v>
      </c>
      <c r="I249" s="162">
        <v>45726</v>
      </c>
      <c r="J249" s="295">
        <v>355.29</v>
      </c>
      <c r="K249" s="96">
        <v>45757</v>
      </c>
      <c r="L249" s="295">
        <v>355.29</v>
      </c>
      <c r="M249" s="96">
        <v>45787</v>
      </c>
      <c r="N249" s="204">
        <v>355.28</v>
      </c>
      <c r="O249" s="96"/>
      <c r="P249" s="126"/>
      <c r="Q249" s="96"/>
      <c r="R249" s="126"/>
      <c r="S249" s="96"/>
      <c r="T249" s="388"/>
      <c r="U249" s="89"/>
      <c r="V249" s="160"/>
      <c r="W249" s="89"/>
      <c r="X249" s="161"/>
      <c r="Y249" s="91">
        <f t="shared" si="10"/>
        <v>1065.86</v>
      </c>
      <c r="Z249" s="91">
        <f t="shared" si="11"/>
        <v>0</v>
      </c>
    </row>
    <row r="250" s="6" customFormat="1" customHeight="1" spans="1:26">
      <c r="A250" s="170">
        <v>45689</v>
      </c>
      <c r="B250" s="162">
        <v>45695</v>
      </c>
      <c r="C250" s="163" t="s">
        <v>1820</v>
      </c>
      <c r="D250" s="237" t="s">
        <v>684</v>
      </c>
      <c r="E250" s="206" t="s">
        <v>1648</v>
      </c>
      <c r="F250" s="238" t="s">
        <v>1821</v>
      </c>
      <c r="G250" s="126">
        <v>6928.09</v>
      </c>
      <c r="H250" s="118" t="s">
        <v>1403</v>
      </c>
      <c r="I250" s="162">
        <v>45726</v>
      </c>
      <c r="J250" s="295">
        <v>2309.36</v>
      </c>
      <c r="K250" s="96">
        <v>45782</v>
      </c>
      <c r="L250" s="295">
        <v>2309.36</v>
      </c>
      <c r="M250" s="96">
        <v>45813</v>
      </c>
      <c r="N250" s="204">
        <v>2309.37</v>
      </c>
      <c r="O250" s="96"/>
      <c r="P250" s="126"/>
      <c r="Q250" s="96"/>
      <c r="R250" s="126"/>
      <c r="S250" s="96"/>
      <c r="T250" s="388"/>
      <c r="U250" s="89"/>
      <c r="V250" s="160"/>
      <c r="W250" s="89"/>
      <c r="X250" s="161"/>
      <c r="Y250" s="91">
        <f t="shared" si="10"/>
        <v>6928.09</v>
      </c>
      <c r="Z250" s="91">
        <f t="shared" si="11"/>
        <v>0</v>
      </c>
    </row>
    <row r="251" s="6" customFormat="1" customHeight="1" spans="1:26">
      <c r="A251" s="170">
        <v>45689</v>
      </c>
      <c r="B251" s="162">
        <v>45698</v>
      </c>
      <c r="C251" s="163" t="s">
        <v>1822</v>
      </c>
      <c r="D251" s="113" t="s">
        <v>690</v>
      </c>
      <c r="E251" s="77" t="s">
        <v>1576</v>
      </c>
      <c r="F251" s="122" t="s">
        <v>686</v>
      </c>
      <c r="G251" s="126">
        <v>1086.94</v>
      </c>
      <c r="H251" s="118" t="s">
        <v>1823</v>
      </c>
      <c r="I251" s="162">
        <v>45818</v>
      </c>
      <c r="J251" s="294">
        <v>1086.94</v>
      </c>
      <c r="K251" s="96"/>
      <c r="L251" s="295"/>
      <c r="M251" s="96"/>
      <c r="N251" s="204"/>
      <c r="O251" s="96"/>
      <c r="P251" s="126"/>
      <c r="Q251" s="96"/>
      <c r="R251" s="126"/>
      <c r="S251" s="96"/>
      <c r="T251" s="388"/>
      <c r="U251" s="89"/>
      <c r="V251" s="160"/>
      <c r="W251" s="89"/>
      <c r="X251" s="161"/>
      <c r="Y251" s="91">
        <f t="shared" si="10"/>
        <v>1086.94</v>
      </c>
      <c r="Z251" s="91">
        <f t="shared" si="11"/>
        <v>0</v>
      </c>
    </row>
    <row r="252" s="6" customFormat="1" customHeight="1" spans="1:26">
      <c r="A252" s="170">
        <v>45689</v>
      </c>
      <c r="B252" s="162">
        <v>45698</v>
      </c>
      <c r="C252" s="163" t="s">
        <v>1824</v>
      </c>
      <c r="D252" s="237" t="s">
        <v>690</v>
      </c>
      <c r="E252" s="206" t="s">
        <v>1686</v>
      </c>
      <c r="F252" s="238" t="s">
        <v>1825</v>
      </c>
      <c r="G252" s="126">
        <v>2198.73</v>
      </c>
      <c r="H252" s="118" t="s">
        <v>1407</v>
      </c>
      <c r="I252" s="162">
        <v>45726</v>
      </c>
      <c r="J252" s="295">
        <v>1099.37</v>
      </c>
      <c r="K252" s="96">
        <v>45757</v>
      </c>
      <c r="L252" s="295">
        <v>1099.36</v>
      </c>
      <c r="M252" s="96"/>
      <c r="N252" s="204"/>
      <c r="O252" s="96"/>
      <c r="P252" s="126"/>
      <c r="Q252" s="96"/>
      <c r="R252" s="126"/>
      <c r="S252" s="96"/>
      <c r="T252" s="388"/>
      <c r="U252" s="89"/>
      <c r="V252" s="160"/>
      <c r="W252" s="89"/>
      <c r="X252" s="161"/>
      <c r="Y252" s="91">
        <f t="shared" si="10"/>
        <v>2198.73</v>
      </c>
      <c r="Z252" s="91">
        <f t="shared" si="11"/>
        <v>0</v>
      </c>
    </row>
    <row r="253" s="6" customFormat="1" customHeight="1" spans="1:26">
      <c r="A253" s="170">
        <v>45689</v>
      </c>
      <c r="B253" s="162">
        <v>45695</v>
      </c>
      <c r="C253" s="163" t="s">
        <v>1826</v>
      </c>
      <c r="D253" s="237" t="s">
        <v>690</v>
      </c>
      <c r="E253" s="206" t="s">
        <v>1648</v>
      </c>
      <c r="F253" s="238" t="s">
        <v>1819</v>
      </c>
      <c r="G253" s="126">
        <v>2681.7</v>
      </c>
      <c r="H253" s="118" t="s">
        <v>1403</v>
      </c>
      <c r="I253" s="162">
        <v>45726</v>
      </c>
      <c r="J253" s="295">
        <v>893.9</v>
      </c>
      <c r="K253" s="96">
        <v>45757</v>
      </c>
      <c r="L253" s="295">
        <v>893.9</v>
      </c>
      <c r="M253" s="96">
        <v>45787</v>
      </c>
      <c r="N253" s="204">
        <v>893.9</v>
      </c>
      <c r="O253" s="96"/>
      <c r="P253" s="126"/>
      <c r="Q253" s="96"/>
      <c r="R253" s="126"/>
      <c r="S253" s="96"/>
      <c r="T253" s="388"/>
      <c r="U253" s="89"/>
      <c r="V253" s="160"/>
      <c r="W253" s="89"/>
      <c r="X253" s="161"/>
      <c r="Y253" s="91">
        <f t="shared" si="10"/>
        <v>2681.7</v>
      </c>
      <c r="Z253" s="91">
        <f t="shared" si="11"/>
        <v>0</v>
      </c>
    </row>
    <row r="254" s="6" customFormat="1" customHeight="1" spans="1:26">
      <c r="A254" s="170">
        <v>45689</v>
      </c>
      <c r="B254" s="162">
        <v>45702</v>
      </c>
      <c r="C254" s="163" t="s">
        <v>1827</v>
      </c>
      <c r="D254" s="237" t="s">
        <v>690</v>
      </c>
      <c r="E254" s="206" t="s">
        <v>1686</v>
      </c>
      <c r="F254" s="238" t="s">
        <v>1825</v>
      </c>
      <c r="G254" s="126">
        <v>824.81</v>
      </c>
      <c r="H254" s="118" t="s">
        <v>1633</v>
      </c>
      <c r="I254" s="162">
        <v>45730</v>
      </c>
      <c r="J254" s="295">
        <v>824.81</v>
      </c>
      <c r="K254" s="96"/>
      <c r="L254" s="295"/>
      <c r="M254" s="96"/>
      <c r="N254" s="204"/>
      <c r="O254" s="96"/>
      <c r="P254" s="126"/>
      <c r="Q254" s="96"/>
      <c r="R254" s="126"/>
      <c r="S254" s="96"/>
      <c r="T254" s="388"/>
      <c r="U254" s="89"/>
      <c r="V254" s="160"/>
      <c r="W254" s="89"/>
      <c r="X254" s="161"/>
      <c r="Y254" s="91">
        <f t="shared" si="10"/>
        <v>824.81</v>
      </c>
      <c r="Z254" s="91">
        <f t="shared" si="11"/>
        <v>0</v>
      </c>
    </row>
    <row r="255" s="6" customFormat="1" customHeight="1" spans="1:26">
      <c r="A255" s="170">
        <v>45689</v>
      </c>
      <c r="B255" s="162">
        <v>45705</v>
      </c>
      <c r="C255" s="163" t="s">
        <v>1828</v>
      </c>
      <c r="D255" s="237" t="s">
        <v>684</v>
      </c>
      <c r="E255" s="206" t="s">
        <v>1648</v>
      </c>
      <c r="F255" s="238" t="s">
        <v>1829</v>
      </c>
      <c r="G255" s="126">
        <v>3197.58</v>
      </c>
      <c r="H255" s="118" t="s">
        <v>1403</v>
      </c>
      <c r="I255" s="162">
        <v>45735</v>
      </c>
      <c r="J255" s="295">
        <v>1065.86</v>
      </c>
      <c r="K255" s="96">
        <v>45766</v>
      </c>
      <c r="L255" s="295">
        <v>1065.86</v>
      </c>
      <c r="M255" s="96">
        <v>45796</v>
      </c>
      <c r="N255" s="204">
        <v>1065.87</v>
      </c>
      <c r="O255" s="96"/>
      <c r="P255" s="126"/>
      <c r="Q255" s="96"/>
      <c r="R255" s="126"/>
      <c r="S255" s="96"/>
      <c r="T255" s="388"/>
      <c r="U255" s="89"/>
      <c r="V255" s="160"/>
      <c r="W255" s="89"/>
      <c r="X255" s="161"/>
      <c r="Y255" s="91"/>
      <c r="Z255" s="91"/>
    </row>
    <row r="256" s="6" customFormat="1" customHeight="1" spans="1:26">
      <c r="A256" s="170">
        <v>45689</v>
      </c>
      <c r="B256" s="162">
        <v>45698</v>
      </c>
      <c r="C256" s="163" t="s">
        <v>1830</v>
      </c>
      <c r="D256" s="113" t="s">
        <v>682</v>
      </c>
      <c r="E256" s="77" t="s">
        <v>1576</v>
      </c>
      <c r="F256" s="122" t="s">
        <v>686</v>
      </c>
      <c r="G256" s="126">
        <v>440.62</v>
      </c>
      <c r="H256" s="118" t="s">
        <v>1633</v>
      </c>
      <c r="I256" s="162">
        <v>45818</v>
      </c>
      <c r="J256" s="294">
        <v>440.62</v>
      </c>
      <c r="K256" s="96"/>
      <c r="L256" s="295"/>
      <c r="M256" s="96"/>
      <c r="N256" s="204"/>
      <c r="O256" s="96"/>
      <c r="P256" s="126"/>
      <c r="Q256" s="96"/>
      <c r="R256" s="126"/>
      <c r="S256" s="96"/>
      <c r="T256" s="388"/>
      <c r="U256" s="89"/>
      <c r="V256" s="160"/>
      <c r="W256" s="89"/>
      <c r="X256" s="161"/>
      <c r="Y256" s="91">
        <f t="shared" ref="Y256:Y275" si="12">J256+L256+N256+P256+R256+T256+V256+X256</f>
        <v>440.62</v>
      </c>
      <c r="Z256" s="91">
        <f t="shared" ref="Z256:Z275" si="13">G256-Y256</f>
        <v>0</v>
      </c>
    </row>
    <row r="257" s="6" customFormat="1" customHeight="1" spans="1:1024 1025:16318">
      <c r="A257" s="170">
        <v>45689</v>
      </c>
      <c r="B257" s="162">
        <v>45695</v>
      </c>
      <c r="C257" s="163" t="s">
        <v>1831</v>
      </c>
      <c r="D257" s="237" t="s">
        <v>682</v>
      </c>
      <c r="E257" s="206" t="s">
        <v>1113</v>
      </c>
      <c r="F257" s="238" t="s">
        <v>1701</v>
      </c>
      <c r="G257" s="126">
        <v>1649.55</v>
      </c>
      <c r="H257" s="118" t="s">
        <v>1403</v>
      </c>
      <c r="I257" s="162">
        <v>45726</v>
      </c>
      <c r="J257" s="295">
        <v>549.85</v>
      </c>
      <c r="K257" s="96">
        <v>45757</v>
      </c>
      <c r="L257" s="295">
        <v>549.85</v>
      </c>
      <c r="M257" s="96">
        <v>45787</v>
      </c>
      <c r="N257" s="204">
        <v>549.85</v>
      </c>
      <c r="O257" s="96"/>
      <c r="P257" s="126"/>
      <c r="Q257" s="96"/>
      <c r="R257" s="126"/>
      <c r="S257" s="96"/>
      <c r="T257" s="388"/>
      <c r="U257" s="89"/>
      <c r="V257" s="160"/>
      <c r="W257" s="89"/>
      <c r="X257" s="161"/>
      <c r="Y257" s="91">
        <f t="shared" si="12"/>
        <v>1649.55</v>
      </c>
      <c r="Z257" s="91">
        <f t="shared" si="13"/>
        <v>0</v>
      </c>
    </row>
    <row r="258" s="6" customFormat="1" customHeight="1" spans="1:1024 1025:16318">
      <c r="A258" s="170">
        <v>45689</v>
      </c>
      <c r="B258" s="162">
        <v>45699</v>
      </c>
      <c r="C258" s="163" t="s">
        <v>1832</v>
      </c>
      <c r="D258" s="237" t="s">
        <v>682</v>
      </c>
      <c r="E258" s="206" t="s">
        <v>1113</v>
      </c>
      <c r="F258" s="238" t="s">
        <v>1699</v>
      </c>
      <c r="G258" s="126">
        <v>19794.6</v>
      </c>
      <c r="H258" s="118" t="s">
        <v>1403</v>
      </c>
      <c r="I258" s="162">
        <v>45728</v>
      </c>
      <c r="J258" s="295">
        <v>6598.2</v>
      </c>
      <c r="K258" s="96">
        <v>45759</v>
      </c>
      <c r="L258" s="295">
        <v>6598.2</v>
      </c>
      <c r="M258" s="96">
        <v>45789</v>
      </c>
      <c r="N258" s="204">
        <v>6598.2</v>
      </c>
      <c r="O258" s="96"/>
      <c r="P258" s="126"/>
      <c r="Q258" s="96"/>
      <c r="R258" s="126"/>
      <c r="S258" s="96"/>
      <c r="T258" s="388"/>
      <c r="U258" s="89"/>
      <c r="V258" s="160"/>
      <c r="W258" s="89"/>
      <c r="X258" s="161"/>
      <c r="Y258" s="91">
        <f t="shared" si="12"/>
        <v>19794.6</v>
      </c>
      <c r="Z258" s="91">
        <f t="shared" si="13"/>
        <v>0</v>
      </c>
    </row>
    <row r="259" s="6" customFormat="1" customHeight="1" spans="1:1024 1025:16318">
      <c r="A259" s="170">
        <v>45689</v>
      </c>
      <c r="B259" s="162">
        <v>45700</v>
      </c>
      <c r="C259" s="163" t="s">
        <v>1833</v>
      </c>
      <c r="D259" s="237" t="s">
        <v>682</v>
      </c>
      <c r="E259" s="206" t="s">
        <v>1113</v>
      </c>
      <c r="F259" s="238" t="s">
        <v>1701</v>
      </c>
      <c r="G259" s="126">
        <v>3299.1</v>
      </c>
      <c r="H259" s="118" t="s">
        <v>1403</v>
      </c>
      <c r="I259" s="162">
        <v>45728</v>
      </c>
      <c r="J259" s="295">
        <v>1099.7</v>
      </c>
      <c r="K259" s="96">
        <v>45759</v>
      </c>
      <c r="L259" s="295">
        <v>1099.7</v>
      </c>
      <c r="M259" s="96">
        <v>45789</v>
      </c>
      <c r="N259" s="204">
        <v>1099.7</v>
      </c>
      <c r="O259" s="96"/>
      <c r="P259" s="126"/>
      <c r="Q259" s="96"/>
      <c r="R259" s="126"/>
      <c r="S259" s="96"/>
      <c r="T259" s="388"/>
      <c r="U259" s="89"/>
      <c r="V259" s="160"/>
      <c r="W259" s="89"/>
      <c r="X259" s="161"/>
      <c r="Y259" s="91">
        <f t="shared" si="12"/>
        <v>3299.1</v>
      </c>
      <c r="Z259" s="91">
        <f t="shared" si="13"/>
        <v>0</v>
      </c>
    </row>
    <row r="260" s="6" customFormat="1" customHeight="1" spans="1:1024 1025:16318">
      <c r="A260" s="170">
        <v>45689</v>
      </c>
      <c r="B260" s="162">
        <v>45700</v>
      </c>
      <c r="C260" s="163" t="s">
        <v>1834</v>
      </c>
      <c r="D260" s="237" t="s">
        <v>682</v>
      </c>
      <c r="E260" s="206" t="s">
        <v>1113</v>
      </c>
      <c r="F260" s="238" t="s">
        <v>1746</v>
      </c>
      <c r="G260" s="126">
        <v>2126.05</v>
      </c>
      <c r="H260" s="118" t="s">
        <v>1403</v>
      </c>
      <c r="I260" s="162">
        <v>45728</v>
      </c>
      <c r="J260" s="295">
        <v>708.68</v>
      </c>
      <c r="K260" s="96">
        <v>45759</v>
      </c>
      <c r="L260" s="295">
        <v>708.68</v>
      </c>
      <c r="M260" s="96">
        <v>45789</v>
      </c>
      <c r="N260" s="204">
        <v>708.69</v>
      </c>
      <c r="O260" s="96"/>
      <c r="P260" s="126"/>
      <c r="Q260" s="96"/>
      <c r="R260" s="126"/>
      <c r="S260" s="96"/>
      <c r="T260" s="388"/>
      <c r="U260" s="89"/>
      <c r="V260" s="160"/>
      <c r="W260" s="89"/>
      <c r="X260" s="161"/>
      <c r="Y260" s="91">
        <f t="shared" si="12"/>
        <v>2126.05</v>
      </c>
      <c r="Z260" s="91">
        <f t="shared" si="13"/>
        <v>0</v>
      </c>
    </row>
    <row r="261" s="4" customFormat="1" customHeight="1" spans="1:1024 1025:16318">
      <c r="A261" s="170">
        <v>45689</v>
      </c>
      <c r="B261" s="207">
        <v>45706</v>
      </c>
      <c r="C261" s="163" t="s">
        <v>1835</v>
      </c>
      <c r="D261" s="462" t="s">
        <v>682</v>
      </c>
      <c r="E261" s="463" t="s">
        <v>1648</v>
      </c>
      <c r="F261" s="238" t="s">
        <v>1836</v>
      </c>
      <c r="G261" s="208">
        <v>3132.35</v>
      </c>
      <c r="H261" s="118" t="s">
        <v>1394</v>
      </c>
      <c r="I261" s="207">
        <v>45737</v>
      </c>
      <c r="J261" s="415">
        <v>626.47</v>
      </c>
      <c r="K261" s="210">
        <v>45754</v>
      </c>
      <c r="L261" s="415">
        <v>626.47</v>
      </c>
      <c r="M261" s="210">
        <v>45768</v>
      </c>
      <c r="N261" s="209">
        <v>626.47</v>
      </c>
      <c r="O261" s="210" t="s">
        <v>1837</v>
      </c>
      <c r="P261" s="208">
        <v>626.47</v>
      </c>
      <c r="Q261" s="210">
        <v>45798</v>
      </c>
      <c r="R261" s="126">
        <v>626.47</v>
      </c>
      <c r="S261" s="96"/>
      <c r="T261" s="388"/>
      <c r="U261" s="89"/>
      <c r="V261" s="160"/>
      <c r="W261" s="89"/>
      <c r="X261" s="161"/>
      <c r="Y261" s="91">
        <f t="shared" si="12"/>
        <v>3132.35</v>
      </c>
      <c r="Z261" s="91">
        <f t="shared" si="13"/>
        <v>0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6"/>
      <c r="JB261" s="6"/>
      <c r="JC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6"/>
      <c r="KZ261" s="6"/>
      <c r="LA261" s="6"/>
      <c r="LB261" s="6"/>
      <c r="LC261" s="6"/>
      <c r="LD261" s="6"/>
      <c r="LE261" s="6"/>
      <c r="LF261" s="6"/>
      <c r="LG261" s="6"/>
      <c r="LH261" s="6"/>
      <c r="LI261" s="6"/>
      <c r="LJ261" s="6"/>
      <c r="LK261" s="6"/>
      <c r="LL261" s="6"/>
      <c r="LM261" s="6"/>
      <c r="LN261" s="6"/>
      <c r="LO261" s="6"/>
      <c r="LP261" s="6"/>
      <c r="LQ261" s="6"/>
      <c r="LR261" s="6"/>
      <c r="LS261" s="6"/>
      <c r="LT261" s="6"/>
      <c r="LU261" s="6"/>
      <c r="LV261" s="6"/>
      <c r="LW261" s="6"/>
      <c r="LX261" s="6"/>
      <c r="LY261" s="6"/>
      <c r="LZ261" s="6"/>
      <c r="MA261" s="6"/>
      <c r="MB261" s="6"/>
      <c r="MC261" s="6"/>
      <c r="MD261" s="6"/>
      <c r="ME261" s="6"/>
      <c r="MF261" s="6"/>
      <c r="MG261" s="6"/>
      <c r="MH261" s="6"/>
      <c r="MI261" s="6"/>
      <c r="MJ261" s="6"/>
      <c r="MK261" s="6"/>
      <c r="ML261" s="6"/>
      <c r="MM261" s="6"/>
      <c r="MN261" s="6"/>
      <c r="MO261" s="6"/>
      <c r="MP261" s="6"/>
      <c r="MQ261" s="6"/>
      <c r="MR261" s="6"/>
      <c r="MS261" s="6"/>
      <c r="MT261" s="6"/>
      <c r="MU261" s="6"/>
      <c r="MV261" s="6"/>
      <c r="MW261" s="6"/>
      <c r="MX261" s="6"/>
      <c r="MY261" s="6"/>
      <c r="MZ261" s="6"/>
      <c r="NA261" s="6"/>
      <c r="NB261" s="6"/>
      <c r="NC261" s="6"/>
      <c r="ND261" s="6"/>
      <c r="NE261" s="6"/>
      <c r="NF261" s="6"/>
      <c r="NG261" s="6"/>
      <c r="NH261" s="6"/>
      <c r="NI261" s="6"/>
      <c r="NJ261" s="6"/>
      <c r="NK261" s="6"/>
      <c r="NL261" s="6"/>
      <c r="NM261" s="6"/>
      <c r="NN261" s="6"/>
      <c r="NO261" s="6"/>
      <c r="NP261" s="6"/>
      <c r="NQ261" s="6"/>
      <c r="NR261" s="6"/>
      <c r="NS261" s="6"/>
      <c r="NT261" s="6"/>
      <c r="NU261" s="6"/>
      <c r="NV261" s="6"/>
      <c r="NW261" s="6"/>
      <c r="NX261" s="6"/>
      <c r="NY261" s="6"/>
      <c r="NZ261" s="6"/>
      <c r="OA261" s="6"/>
      <c r="OB261" s="6"/>
      <c r="OC261" s="6"/>
      <c r="OD261" s="6"/>
      <c r="OE261" s="6"/>
      <c r="OF261" s="6"/>
      <c r="OG261" s="6"/>
      <c r="OH261" s="6"/>
      <c r="OI261" s="6"/>
      <c r="OJ261" s="6"/>
      <c r="OK261" s="6"/>
      <c r="OL261" s="6"/>
      <c r="OM261" s="6"/>
      <c r="ON261" s="6"/>
      <c r="OO261" s="6"/>
      <c r="OP261" s="6"/>
      <c r="OQ261" s="6"/>
      <c r="OR261" s="6"/>
      <c r="OS261" s="6"/>
      <c r="OT261" s="6"/>
      <c r="OU261" s="6"/>
      <c r="OV261" s="6"/>
      <c r="OW261" s="6"/>
      <c r="OX261" s="6"/>
      <c r="OY261" s="6"/>
      <c r="OZ261" s="6"/>
      <c r="PA261" s="6"/>
      <c r="PB261" s="6"/>
      <c r="PC261" s="6"/>
      <c r="PD261" s="6"/>
      <c r="PE261" s="6"/>
      <c r="PF261" s="6"/>
      <c r="PG261" s="6"/>
      <c r="PH261" s="6"/>
      <c r="PI261" s="6"/>
      <c r="PJ261" s="6"/>
      <c r="PK261" s="6"/>
      <c r="PL261" s="6"/>
      <c r="PM261" s="6"/>
      <c r="PN261" s="6"/>
      <c r="PO261" s="6"/>
      <c r="PP261" s="6"/>
      <c r="PQ261" s="6"/>
      <c r="PR261" s="6"/>
      <c r="PS261" s="6"/>
      <c r="PT261" s="6"/>
      <c r="PU261" s="6"/>
      <c r="PV261" s="6"/>
      <c r="PW261" s="6"/>
      <c r="PX261" s="6"/>
      <c r="PY261" s="6"/>
      <c r="PZ261" s="6"/>
      <c r="QA261" s="6"/>
      <c r="QB261" s="6"/>
      <c r="QC261" s="6"/>
      <c r="QD261" s="6"/>
      <c r="QE261" s="6"/>
      <c r="QF261" s="6"/>
      <c r="QG261" s="6"/>
      <c r="QH261" s="6"/>
      <c r="QI261" s="6"/>
      <c r="QJ261" s="6"/>
      <c r="QK261" s="6"/>
      <c r="QL261" s="6"/>
      <c r="QM261" s="6"/>
      <c r="QN261" s="6"/>
      <c r="QO261" s="6"/>
      <c r="QP261" s="6"/>
      <c r="QQ261" s="6"/>
      <c r="QR261" s="6"/>
      <c r="QS261" s="6"/>
      <c r="QT261" s="6"/>
      <c r="QU261" s="6"/>
      <c r="QV261" s="6"/>
      <c r="QW261" s="6"/>
      <c r="QX261" s="6"/>
      <c r="QY261" s="6"/>
      <c r="QZ261" s="6"/>
      <c r="RA261" s="6"/>
      <c r="RB261" s="6"/>
      <c r="RC261" s="6"/>
      <c r="RD261" s="6"/>
      <c r="RE261" s="6"/>
      <c r="RF261" s="6"/>
      <c r="RG261" s="6"/>
      <c r="RH261" s="6"/>
      <c r="RI261" s="6"/>
      <c r="RJ261" s="6"/>
      <c r="RK261" s="6"/>
      <c r="RL261" s="6"/>
      <c r="RM261" s="6"/>
      <c r="RN261" s="6"/>
      <c r="RO261" s="6"/>
      <c r="RP261" s="6"/>
      <c r="RQ261" s="6"/>
      <c r="RR261" s="6"/>
      <c r="RS261" s="6"/>
      <c r="RT261" s="6"/>
      <c r="RU261" s="6"/>
      <c r="RV261" s="6"/>
      <c r="RW261" s="6"/>
      <c r="RX261" s="6"/>
      <c r="RY261" s="6"/>
      <c r="RZ261" s="6"/>
      <c r="SA261" s="6"/>
      <c r="SB261" s="6"/>
      <c r="SC261" s="6"/>
      <c r="SD261" s="6"/>
      <c r="SE261" s="6"/>
      <c r="SF261" s="6"/>
      <c r="SG261" s="6"/>
      <c r="SH261" s="6"/>
      <c r="SI261" s="6"/>
      <c r="SJ261" s="6"/>
      <c r="SK261" s="6"/>
      <c r="SL261" s="6"/>
      <c r="SM261" s="6"/>
      <c r="SN261" s="6"/>
      <c r="SO261" s="6"/>
      <c r="SP261" s="6"/>
      <c r="SQ261" s="6"/>
      <c r="SR261" s="6"/>
      <c r="SS261" s="6"/>
      <c r="ST261" s="6"/>
      <c r="SU261" s="6"/>
      <c r="SV261" s="6"/>
      <c r="SW261" s="6"/>
      <c r="SX261" s="6"/>
      <c r="SY261" s="6"/>
      <c r="SZ261" s="6"/>
      <c r="TA261" s="6"/>
      <c r="TB261" s="6"/>
      <c r="TC261" s="6"/>
      <c r="TD261" s="6"/>
      <c r="TE261" s="6"/>
      <c r="TF261" s="6"/>
      <c r="TG261" s="6"/>
      <c r="TH261" s="6"/>
      <c r="TI261" s="6"/>
      <c r="TJ261" s="6"/>
      <c r="TK261" s="6"/>
      <c r="TL261" s="6"/>
      <c r="TM261" s="6"/>
      <c r="TN261" s="6"/>
      <c r="TO261" s="6"/>
      <c r="TP261" s="6"/>
      <c r="TQ261" s="6"/>
      <c r="TR261" s="6"/>
      <c r="TS261" s="6"/>
      <c r="TT261" s="6"/>
      <c r="TU261" s="6"/>
      <c r="TV261" s="6"/>
      <c r="TW261" s="6"/>
      <c r="TX261" s="6"/>
      <c r="TY261" s="6"/>
      <c r="TZ261" s="6"/>
      <c r="UA261" s="6"/>
      <c r="UB261" s="6"/>
      <c r="UC261" s="6"/>
      <c r="UD261" s="6"/>
      <c r="UE261" s="6"/>
      <c r="UF261" s="6"/>
      <c r="UG261" s="6"/>
      <c r="UH261" s="6"/>
      <c r="UI261" s="6"/>
      <c r="UJ261" s="6"/>
      <c r="UK261" s="6"/>
      <c r="UL261" s="6"/>
      <c r="UM261" s="6"/>
      <c r="UN261" s="6"/>
      <c r="UO261" s="6"/>
      <c r="UP261" s="6"/>
      <c r="UQ261" s="6"/>
      <c r="UR261" s="6"/>
      <c r="US261" s="6"/>
      <c r="UT261" s="6"/>
      <c r="UU261" s="6"/>
      <c r="UV261" s="6"/>
      <c r="UW261" s="6"/>
      <c r="UX261" s="6"/>
      <c r="UY261" s="6"/>
      <c r="UZ261" s="6"/>
      <c r="VA261" s="6"/>
      <c r="VB261" s="6"/>
      <c r="VC261" s="6"/>
      <c r="VD261" s="6"/>
      <c r="VE261" s="6"/>
      <c r="VF261" s="6"/>
      <c r="VG261" s="6"/>
      <c r="VH261" s="6"/>
      <c r="VI261" s="6"/>
      <c r="VJ261" s="6"/>
      <c r="VK261" s="6"/>
      <c r="VL261" s="6"/>
      <c r="VM261" s="6"/>
      <c r="VN261" s="6"/>
      <c r="VO261" s="6"/>
      <c r="VP261" s="6"/>
      <c r="VQ261" s="6"/>
      <c r="VR261" s="6"/>
      <c r="VS261" s="6"/>
      <c r="VT261" s="6"/>
      <c r="VU261" s="6"/>
      <c r="VV261" s="6"/>
      <c r="VW261" s="6"/>
      <c r="VX261" s="6"/>
      <c r="VY261" s="6"/>
      <c r="VZ261" s="6"/>
      <c r="WA261" s="6"/>
      <c r="WB261" s="6"/>
      <c r="WC261" s="6"/>
      <c r="WD261" s="6"/>
      <c r="WE261" s="6"/>
      <c r="WF261" s="6"/>
      <c r="WG261" s="6"/>
      <c r="WH261" s="6"/>
      <c r="WI261" s="6"/>
      <c r="WJ261" s="6"/>
      <c r="WK261" s="6"/>
      <c r="WL261" s="6"/>
      <c r="WM261" s="6"/>
      <c r="WN261" s="6"/>
      <c r="WO261" s="6"/>
      <c r="WP261" s="6"/>
      <c r="WQ261" s="6"/>
      <c r="WR261" s="6"/>
      <c r="WS261" s="6"/>
      <c r="WT261" s="6"/>
      <c r="WU261" s="6"/>
      <c r="WV261" s="6"/>
      <c r="WW261" s="6"/>
      <c r="WX261" s="6"/>
      <c r="WY261" s="6"/>
      <c r="WZ261" s="6"/>
      <c r="XA261" s="6"/>
      <c r="XB261" s="6"/>
      <c r="XC261" s="6"/>
      <c r="XD261" s="6"/>
      <c r="XE261" s="6"/>
      <c r="XF261" s="6"/>
      <c r="XG261" s="6"/>
      <c r="XH261" s="6"/>
      <c r="XI261" s="6"/>
      <c r="XJ261" s="6"/>
      <c r="XK261" s="6"/>
      <c r="XL261" s="6"/>
      <c r="XM261" s="6"/>
      <c r="XN261" s="6"/>
      <c r="XO261" s="6"/>
      <c r="XP261" s="6"/>
      <c r="XQ261" s="6"/>
      <c r="XR261" s="6"/>
      <c r="XS261" s="6"/>
      <c r="XT261" s="6"/>
      <c r="XU261" s="6"/>
      <c r="XV261" s="6"/>
      <c r="XW261" s="6"/>
      <c r="XX261" s="6"/>
      <c r="XY261" s="6"/>
      <c r="XZ261" s="6"/>
      <c r="YA261" s="6"/>
      <c r="YB261" s="6"/>
      <c r="YC261" s="6"/>
      <c r="YD261" s="6"/>
      <c r="YE261" s="6"/>
      <c r="YF261" s="6"/>
      <c r="YG261" s="6"/>
      <c r="YH261" s="6"/>
      <c r="YI261" s="6"/>
      <c r="YJ261" s="6"/>
      <c r="YK261" s="6"/>
      <c r="YL261" s="6"/>
      <c r="YM261" s="6"/>
      <c r="YN261" s="6"/>
      <c r="YO261" s="6"/>
      <c r="YP261" s="6"/>
      <c r="YQ261" s="6"/>
      <c r="YR261" s="6"/>
      <c r="YS261" s="6"/>
      <c r="YT261" s="6"/>
      <c r="YU261" s="6"/>
      <c r="YV261" s="6"/>
      <c r="YW261" s="6"/>
      <c r="YX261" s="6"/>
      <c r="YY261" s="6"/>
      <c r="YZ261" s="6"/>
      <c r="ZA261" s="6"/>
      <c r="ZB261" s="6"/>
      <c r="ZC261" s="6"/>
      <c r="ZD261" s="6"/>
      <c r="ZE261" s="6"/>
      <c r="ZF261" s="6"/>
      <c r="ZG261" s="6"/>
      <c r="ZH261" s="6"/>
      <c r="ZI261" s="6"/>
      <c r="ZJ261" s="6"/>
      <c r="ZK261" s="6"/>
      <c r="ZL261" s="6"/>
      <c r="ZM261" s="6"/>
      <c r="ZN261" s="6"/>
      <c r="ZO261" s="6"/>
      <c r="ZP261" s="6"/>
      <c r="ZQ261" s="6"/>
      <c r="ZR261" s="6"/>
      <c r="ZS261" s="6"/>
      <c r="ZT261" s="6"/>
      <c r="ZU261" s="6"/>
      <c r="ZV261" s="6"/>
      <c r="ZW261" s="6"/>
      <c r="ZX261" s="6"/>
      <c r="ZY261" s="6"/>
      <c r="ZZ261" s="6"/>
      <c r="AAA261" s="6"/>
      <c r="AAB261" s="6"/>
      <c r="AAC261" s="6"/>
      <c r="AAD261" s="6"/>
      <c r="AAE261" s="6"/>
      <c r="AAF261" s="6"/>
      <c r="AAG261" s="6"/>
      <c r="AAH261" s="6"/>
      <c r="AAI261" s="6"/>
      <c r="AAJ261" s="6"/>
      <c r="AAK261" s="6"/>
      <c r="AAL261" s="6"/>
      <c r="AAM261" s="6"/>
      <c r="AAN261" s="6"/>
      <c r="AAO261" s="6"/>
      <c r="AAP261" s="6"/>
      <c r="AAQ261" s="6"/>
      <c r="AAR261" s="6"/>
      <c r="AAS261" s="6"/>
      <c r="AAT261" s="6"/>
      <c r="AAU261" s="6"/>
      <c r="AAV261" s="6"/>
      <c r="AAW261" s="6"/>
      <c r="AAX261" s="6"/>
      <c r="AAY261" s="6"/>
      <c r="AAZ261" s="6"/>
      <c r="ABA261" s="6"/>
      <c r="ABB261" s="6"/>
      <c r="ABC261" s="6"/>
      <c r="ABD261" s="6"/>
      <c r="ABE261" s="6"/>
      <c r="ABF261" s="6"/>
      <c r="ABG261" s="6"/>
      <c r="ABH261" s="6"/>
      <c r="ABI261" s="6"/>
      <c r="ABJ261" s="6"/>
      <c r="ABK261" s="6"/>
      <c r="ABL261" s="6"/>
      <c r="ABM261" s="6"/>
      <c r="ABN261" s="6"/>
      <c r="ABO261" s="6"/>
      <c r="ABP261" s="6"/>
      <c r="ABQ261" s="6"/>
      <c r="ABR261" s="6"/>
      <c r="ABS261" s="6"/>
      <c r="ABT261" s="6"/>
      <c r="ABU261" s="6"/>
      <c r="ABV261" s="6"/>
      <c r="ABW261" s="6"/>
      <c r="ABX261" s="6"/>
      <c r="ABY261" s="6"/>
      <c r="ABZ261" s="6"/>
      <c r="ACA261" s="6"/>
      <c r="ACB261" s="6"/>
      <c r="ACC261" s="6"/>
      <c r="ACD261" s="6"/>
      <c r="ACE261" s="6"/>
      <c r="ACF261" s="6"/>
      <c r="ACG261" s="6"/>
      <c r="ACH261" s="6"/>
      <c r="ACI261" s="6"/>
      <c r="ACJ261" s="6"/>
      <c r="ACK261" s="6"/>
      <c r="ACL261" s="6"/>
      <c r="ACM261" s="6"/>
      <c r="ACN261" s="6"/>
      <c r="ACO261" s="6"/>
      <c r="ACP261" s="6"/>
      <c r="ACQ261" s="6"/>
      <c r="ACR261" s="6"/>
      <c r="ACS261" s="6"/>
      <c r="ACT261" s="6"/>
      <c r="ACU261" s="6"/>
      <c r="ACV261" s="6"/>
      <c r="ACW261" s="6"/>
      <c r="ACX261" s="6"/>
      <c r="ACY261" s="6"/>
      <c r="ACZ261" s="6"/>
      <c r="ADA261" s="6"/>
      <c r="ADB261" s="6"/>
      <c r="ADC261" s="6"/>
      <c r="ADD261" s="6"/>
      <c r="ADE261" s="6"/>
      <c r="ADF261" s="6"/>
      <c r="ADG261" s="6"/>
      <c r="ADH261" s="6"/>
      <c r="ADI261" s="6"/>
      <c r="ADJ261" s="6"/>
      <c r="ADK261" s="6"/>
      <c r="ADL261" s="6"/>
      <c r="ADM261" s="6"/>
      <c r="ADN261" s="6"/>
      <c r="ADO261" s="6"/>
      <c r="ADP261" s="6"/>
      <c r="ADQ261" s="6"/>
      <c r="ADR261" s="6"/>
      <c r="ADS261" s="6"/>
      <c r="ADT261" s="6"/>
      <c r="ADU261" s="6"/>
      <c r="ADV261" s="6"/>
      <c r="ADW261" s="6"/>
      <c r="ADX261" s="6"/>
      <c r="ADY261" s="6"/>
      <c r="ADZ261" s="6"/>
      <c r="AEA261" s="6"/>
      <c r="AEB261" s="6"/>
      <c r="AEC261" s="6"/>
      <c r="AED261" s="6"/>
      <c r="AEE261" s="6"/>
      <c r="AEF261" s="6"/>
      <c r="AEG261" s="6"/>
      <c r="AEH261" s="6"/>
      <c r="AEI261" s="6"/>
      <c r="AEJ261" s="6"/>
      <c r="AEK261" s="6"/>
      <c r="AEL261" s="6"/>
      <c r="AEM261" s="6"/>
      <c r="AEN261" s="6"/>
      <c r="AEO261" s="6"/>
      <c r="AEP261" s="6"/>
      <c r="AEQ261" s="6"/>
      <c r="AER261" s="6"/>
      <c r="AES261" s="6"/>
      <c r="AET261" s="6"/>
      <c r="AEU261" s="6"/>
      <c r="AEV261" s="6"/>
      <c r="AEW261" s="6"/>
      <c r="AEX261" s="6"/>
      <c r="AEY261" s="6"/>
      <c r="AEZ261" s="6"/>
      <c r="AFA261" s="6"/>
      <c r="AFB261" s="6"/>
      <c r="AFC261" s="6"/>
      <c r="AFD261" s="6"/>
      <c r="AFE261" s="6"/>
      <c r="AFF261" s="6"/>
      <c r="AFG261" s="6"/>
      <c r="AFH261" s="6"/>
      <c r="AFI261" s="6"/>
      <c r="AFJ261" s="6"/>
      <c r="AFK261" s="6"/>
      <c r="AFL261" s="6"/>
      <c r="AFM261" s="6"/>
      <c r="AFN261" s="6"/>
      <c r="AFO261" s="6"/>
      <c r="AFP261" s="6"/>
      <c r="AFQ261" s="6"/>
      <c r="AFR261" s="6"/>
      <c r="AFS261" s="6"/>
      <c r="AFT261" s="6"/>
      <c r="AFU261" s="6"/>
      <c r="AFV261" s="6"/>
      <c r="AFW261" s="6"/>
      <c r="AFX261" s="6"/>
      <c r="AFY261" s="6"/>
      <c r="AFZ261" s="6"/>
      <c r="AGA261" s="6"/>
      <c r="AGB261" s="6"/>
      <c r="AGC261" s="6"/>
      <c r="AGD261" s="6"/>
      <c r="AGE261" s="6"/>
      <c r="AGF261" s="6"/>
      <c r="AGG261" s="6"/>
      <c r="AGH261" s="6"/>
      <c r="AGI261" s="6"/>
      <c r="AGJ261" s="6"/>
      <c r="AGK261" s="6"/>
      <c r="AGL261" s="6"/>
      <c r="AGM261" s="6"/>
      <c r="AGN261" s="6"/>
      <c r="AGO261" s="6"/>
      <c r="AGP261" s="6"/>
      <c r="AGQ261" s="6"/>
      <c r="AGR261" s="6"/>
      <c r="AGS261" s="6"/>
      <c r="AGT261" s="6"/>
      <c r="AGU261" s="6"/>
      <c r="AGV261" s="6"/>
      <c r="AGW261" s="6"/>
      <c r="AGX261" s="6"/>
      <c r="AGY261" s="6"/>
      <c r="AGZ261" s="6"/>
      <c r="AHA261" s="6"/>
      <c r="AHB261" s="6"/>
      <c r="AHC261" s="6"/>
      <c r="AHD261" s="6"/>
      <c r="AHE261" s="6"/>
      <c r="AHF261" s="6"/>
      <c r="AHG261" s="6"/>
      <c r="AHH261" s="6"/>
      <c r="AHI261" s="6"/>
      <c r="AHJ261" s="6"/>
      <c r="AHK261" s="6"/>
      <c r="AHL261" s="6"/>
      <c r="AHM261" s="6"/>
      <c r="AHN261" s="6"/>
      <c r="AHO261" s="6"/>
      <c r="AHP261" s="6"/>
      <c r="AHQ261" s="6"/>
      <c r="AHR261" s="6"/>
      <c r="AHS261" s="6"/>
      <c r="AHT261" s="6"/>
      <c r="AHU261" s="6"/>
      <c r="AHV261" s="6"/>
      <c r="AHW261" s="6"/>
      <c r="AHX261" s="6"/>
      <c r="AHY261" s="6"/>
      <c r="AHZ261" s="6"/>
      <c r="AIA261" s="6"/>
      <c r="AIB261" s="6"/>
      <c r="AIC261" s="6"/>
      <c r="AID261" s="6"/>
      <c r="AIE261" s="6"/>
      <c r="AIF261" s="6"/>
      <c r="AIG261" s="6"/>
      <c r="AIH261" s="6"/>
      <c r="AII261" s="6"/>
      <c r="AIJ261" s="6"/>
      <c r="AIK261" s="6"/>
      <c r="AIL261" s="6"/>
      <c r="AIM261" s="6"/>
      <c r="AIN261" s="6"/>
      <c r="AIO261" s="6"/>
      <c r="AIP261" s="6"/>
      <c r="AIQ261" s="6"/>
      <c r="AIR261" s="6"/>
      <c r="AIS261" s="6"/>
      <c r="AIT261" s="6"/>
      <c r="AIU261" s="6"/>
      <c r="AIV261" s="6"/>
      <c r="AIW261" s="6"/>
      <c r="AIX261" s="6"/>
      <c r="AIY261" s="6"/>
      <c r="AIZ261" s="6"/>
      <c r="AJA261" s="6"/>
      <c r="AJB261" s="6"/>
      <c r="AJC261" s="6"/>
      <c r="AJD261" s="6"/>
      <c r="AJE261" s="6"/>
      <c r="AJF261" s="6"/>
      <c r="AJG261" s="6"/>
      <c r="AJH261" s="6"/>
      <c r="AJI261" s="6"/>
      <c r="AJJ261" s="6"/>
      <c r="AJK261" s="6"/>
      <c r="AJL261" s="6"/>
      <c r="AJM261" s="6"/>
      <c r="AJN261" s="6"/>
      <c r="AJO261" s="6"/>
      <c r="AJP261" s="6"/>
      <c r="AJQ261" s="6"/>
      <c r="AJR261" s="6"/>
      <c r="AJS261" s="6"/>
      <c r="AJT261" s="6"/>
      <c r="AJU261" s="6"/>
      <c r="AJV261" s="6"/>
      <c r="AJW261" s="6"/>
      <c r="AJX261" s="6"/>
      <c r="AJY261" s="6"/>
      <c r="AJZ261" s="6"/>
      <c r="AKA261" s="6"/>
      <c r="AKB261" s="6"/>
      <c r="AKC261" s="6"/>
      <c r="AKD261" s="6"/>
      <c r="AKE261" s="6"/>
      <c r="AKF261" s="6"/>
      <c r="AKG261" s="6"/>
      <c r="AKH261" s="6"/>
      <c r="AKI261" s="6"/>
      <c r="AKJ261" s="6"/>
      <c r="AKK261" s="6"/>
      <c r="AKL261" s="6"/>
      <c r="AKM261" s="6"/>
      <c r="AKN261" s="6"/>
      <c r="AKO261" s="6"/>
      <c r="AKP261" s="6"/>
      <c r="AKQ261" s="6"/>
      <c r="AKR261" s="6"/>
      <c r="AKS261" s="6"/>
      <c r="AKT261" s="6"/>
      <c r="AKU261" s="6"/>
      <c r="AKV261" s="6"/>
      <c r="AKW261" s="6"/>
      <c r="AKX261" s="6"/>
      <c r="AKY261" s="6"/>
      <c r="AKZ261" s="6"/>
      <c r="ALA261" s="6"/>
      <c r="ALB261" s="6"/>
      <c r="ALC261" s="6"/>
      <c r="ALD261" s="6"/>
      <c r="ALE261" s="6"/>
      <c r="ALF261" s="6"/>
      <c r="ALG261" s="6"/>
      <c r="ALH261" s="6"/>
      <c r="ALI261" s="6"/>
      <c r="ALJ261" s="6"/>
      <c r="ALK261" s="6"/>
      <c r="ALL261" s="6"/>
      <c r="ALM261" s="6"/>
      <c r="ALN261" s="6"/>
      <c r="ALO261" s="6"/>
      <c r="ALP261" s="6"/>
      <c r="ALQ261" s="6"/>
      <c r="ALR261" s="6"/>
      <c r="ALS261" s="6"/>
      <c r="ALT261" s="6"/>
      <c r="ALU261" s="6"/>
      <c r="ALV261" s="6"/>
      <c r="ALW261" s="6"/>
      <c r="ALX261" s="6"/>
      <c r="ALY261" s="6"/>
      <c r="ALZ261" s="6"/>
      <c r="AMA261" s="6"/>
      <c r="AMB261" s="6"/>
      <c r="AMC261" s="6"/>
      <c r="AMD261" s="6"/>
      <c r="AME261" s="6"/>
      <c r="AMF261" s="6"/>
      <c r="AMG261" s="6"/>
      <c r="AMH261" s="6"/>
      <c r="AMI261" s="6"/>
      <c r="AMJ261" s="6"/>
      <c r="AMK261" s="6"/>
      <c r="AML261" s="6"/>
      <c r="AMM261" s="6"/>
      <c r="AMN261" s="6"/>
      <c r="AMO261" s="6"/>
      <c r="AMP261" s="6"/>
      <c r="AMQ261" s="6"/>
      <c r="AMR261" s="6"/>
      <c r="AMS261" s="6"/>
      <c r="AMT261" s="6"/>
      <c r="AMU261" s="6"/>
      <c r="AMV261" s="6"/>
      <c r="AMW261" s="6"/>
      <c r="AMX261" s="6"/>
      <c r="AMY261" s="6"/>
      <c r="AMZ261" s="6"/>
      <c r="ANA261" s="6"/>
      <c r="ANB261" s="6"/>
      <c r="ANC261" s="6"/>
      <c r="AND261" s="6"/>
      <c r="ANE261" s="6"/>
      <c r="ANF261" s="6"/>
      <c r="ANG261" s="6"/>
      <c r="ANH261" s="6"/>
      <c r="ANI261" s="6"/>
      <c r="ANJ261" s="6"/>
      <c r="ANK261" s="6"/>
      <c r="ANL261" s="6"/>
      <c r="ANM261" s="6"/>
      <c r="ANN261" s="6"/>
      <c r="ANO261" s="6"/>
      <c r="ANP261" s="6"/>
      <c r="ANQ261" s="6"/>
      <c r="ANR261" s="6"/>
      <c r="ANS261" s="6"/>
      <c r="ANT261" s="6"/>
      <c r="ANU261" s="6"/>
      <c r="ANV261" s="6"/>
      <c r="ANW261" s="6"/>
      <c r="ANX261" s="6"/>
      <c r="ANY261" s="6"/>
      <c r="ANZ261" s="6"/>
      <c r="AOA261" s="6"/>
      <c r="AOB261" s="6"/>
      <c r="AOC261" s="6"/>
      <c r="AOD261" s="6"/>
      <c r="AOE261" s="6"/>
      <c r="AOF261" s="6"/>
      <c r="AOG261" s="6"/>
      <c r="AOH261" s="6"/>
      <c r="AOI261" s="6"/>
      <c r="AOJ261" s="6"/>
      <c r="AOK261" s="6"/>
      <c r="AOL261" s="6"/>
      <c r="AOM261" s="6"/>
      <c r="AON261" s="6"/>
      <c r="AOO261" s="6"/>
      <c r="AOP261" s="6"/>
      <c r="AOQ261" s="6"/>
      <c r="AOR261" s="6"/>
      <c r="AOS261" s="6"/>
      <c r="AOT261" s="6"/>
      <c r="AOU261" s="6"/>
      <c r="AOV261" s="6"/>
      <c r="AOW261" s="6"/>
      <c r="AOX261" s="6"/>
      <c r="AOY261" s="6"/>
      <c r="AOZ261" s="6"/>
      <c r="APA261" s="6"/>
      <c r="APB261" s="6"/>
      <c r="APC261" s="6"/>
      <c r="APD261" s="6"/>
      <c r="APE261" s="6"/>
      <c r="APF261" s="6"/>
      <c r="APG261" s="6"/>
      <c r="APH261" s="6"/>
      <c r="API261" s="6"/>
      <c r="APJ261" s="6"/>
      <c r="APK261" s="6"/>
      <c r="APL261" s="6"/>
      <c r="APM261" s="6"/>
      <c r="APN261" s="6"/>
      <c r="APO261" s="6"/>
      <c r="APP261" s="6"/>
      <c r="APQ261" s="6"/>
      <c r="APR261" s="6"/>
      <c r="APS261" s="6"/>
      <c r="APT261" s="6"/>
      <c r="APU261" s="6"/>
      <c r="APV261" s="6"/>
      <c r="APW261" s="6"/>
      <c r="APX261" s="6"/>
      <c r="APY261" s="6"/>
      <c r="APZ261" s="6"/>
      <c r="AQA261" s="6"/>
      <c r="AQB261" s="6"/>
      <c r="AQC261" s="6"/>
      <c r="AQD261" s="6"/>
      <c r="AQE261" s="6"/>
      <c r="AQF261" s="6"/>
      <c r="AQG261" s="6"/>
      <c r="AQH261" s="6"/>
      <c r="AQI261" s="6"/>
      <c r="AQJ261" s="6"/>
      <c r="AQK261" s="6"/>
      <c r="AQL261" s="6"/>
      <c r="AQM261" s="6"/>
      <c r="AQN261" s="6"/>
      <c r="AQO261" s="6"/>
      <c r="AQP261" s="6"/>
      <c r="AQQ261" s="6"/>
      <c r="AQR261" s="6"/>
      <c r="AQS261" s="6"/>
      <c r="AQT261" s="6"/>
      <c r="AQU261" s="6"/>
      <c r="AQV261" s="6"/>
      <c r="AQW261" s="6"/>
      <c r="AQX261" s="6"/>
      <c r="AQY261" s="6"/>
      <c r="AQZ261" s="6"/>
      <c r="ARA261" s="6"/>
      <c r="ARB261" s="6"/>
      <c r="ARC261" s="6"/>
      <c r="ARD261" s="6"/>
      <c r="ARE261" s="6"/>
      <c r="ARF261" s="6"/>
      <c r="ARG261" s="6"/>
      <c r="ARH261" s="6"/>
      <c r="ARI261" s="6"/>
      <c r="ARJ261" s="6"/>
      <c r="ARK261" s="6"/>
      <c r="ARL261" s="6"/>
      <c r="ARM261" s="6"/>
      <c r="ARN261" s="6"/>
      <c r="ARO261" s="6"/>
      <c r="ARP261" s="6"/>
      <c r="ARQ261" s="6"/>
      <c r="ARR261" s="6"/>
      <c r="ARS261" s="6"/>
      <c r="ART261" s="6"/>
      <c r="ARU261" s="6"/>
      <c r="ARV261" s="6"/>
      <c r="ARW261" s="6"/>
      <c r="ARX261" s="6"/>
      <c r="ARY261" s="6"/>
      <c r="ARZ261" s="6"/>
      <c r="ASA261" s="6"/>
      <c r="ASB261" s="6"/>
      <c r="ASC261" s="6"/>
      <c r="ASD261" s="6"/>
      <c r="ASE261" s="6"/>
      <c r="ASF261" s="6"/>
      <c r="ASG261" s="6"/>
      <c r="ASH261" s="6"/>
      <c r="ASI261" s="6"/>
      <c r="ASJ261" s="6"/>
      <c r="ASK261" s="6"/>
      <c r="ASL261" s="6"/>
      <c r="ASM261" s="6"/>
      <c r="ASN261" s="6"/>
      <c r="ASO261" s="6"/>
      <c r="ASP261" s="6"/>
      <c r="ASQ261" s="6"/>
      <c r="ASR261" s="6"/>
      <c r="ASS261" s="6"/>
      <c r="AST261" s="6"/>
      <c r="ASU261" s="6"/>
      <c r="ASV261" s="6"/>
      <c r="ASW261" s="6"/>
      <c r="ASX261" s="6"/>
      <c r="ASY261" s="6"/>
      <c r="ASZ261" s="6"/>
      <c r="ATA261" s="6"/>
      <c r="ATB261" s="6"/>
      <c r="ATC261" s="6"/>
      <c r="ATD261" s="6"/>
      <c r="ATE261" s="6"/>
      <c r="ATF261" s="6"/>
      <c r="ATG261" s="6"/>
      <c r="ATH261" s="6"/>
      <c r="ATI261" s="6"/>
      <c r="ATJ261" s="6"/>
      <c r="ATK261" s="6"/>
      <c r="ATL261" s="6"/>
      <c r="ATM261" s="6"/>
      <c r="ATN261" s="6"/>
      <c r="ATO261" s="6"/>
      <c r="ATP261" s="6"/>
      <c r="ATQ261" s="6"/>
      <c r="ATR261" s="6"/>
      <c r="ATS261" s="6"/>
      <c r="ATT261" s="6"/>
      <c r="ATU261" s="6"/>
      <c r="ATV261" s="6"/>
      <c r="ATW261" s="6"/>
      <c r="ATX261" s="6"/>
      <c r="ATY261" s="6"/>
      <c r="ATZ261" s="6"/>
      <c r="AUA261" s="6"/>
      <c r="AUB261" s="6"/>
      <c r="AUC261" s="6"/>
      <c r="AUD261" s="6"/>
      <c r="AUE261" s="6"/>
      <c r="AUF261" s="6"/>
      <c r="AUG261" s="6"/>
      <c r="AUH261" s="6"/>
      <c r="AUI261" s="6"/>
      <c r="AUJ261" s="6"/>
      <c r="AUK261" s="6"/>
      <c r="AUL261" s="6"/>
      <c r="AUM261" s="6"/>
      <c r="AUN261" s="6"/>
      <c r="AUO261" s="6"/>
      <c r="AUP261" s="6"/>
      <c r="AUQ261" s="6"/>
      <c r="AUR261" s="6"/>
      <c r="AUS261" s="6"/>
      <c r="AUT261" s="6"/>
      <c r="AUU261" s="6"/>
      <c r="AUV261" s="6"/>
      <c r="AUW261" s="6"/>
      <c r="AUX261" s="6"/>
      <c r="AUY261" s="6"/>
      <c r="AUZ261" s="6"/>
      <c r="AVA261" s="6"/>
      <c r="AVB261" s="6"/>
      <c r="AVC261" s="6"/>
      <c r="AVD261" s="6"/>
      <c r="AVE261" s="6"/>
      <c r="AVF261" s="6"/>
      <c r="AVG261" s="6"/>
      <c r="AVH261" s="6"/>
      <c r="AVI261" s="6"/>
      <c r="AVJ261" s="6"/>
      <c r="AVK261" s="6"/>
      <c r="AVL261" s="6"/>
      <c r="AVM261" s="6"/>
      <c r="AVN261" s="6"/>
      <c r="AVO261" s="6"/>
      <c r="AVP261" s="6"/>
      <c r="AVQ261" s="6"/>
      <c r="AVR261" s="6"/>
      <c r="AVS261" s="6"/>
      <c r="AVT261" s="6"/>
      <c r="AVU261" s="6"/>
      <c r="AVV261" s="6"/>
      <c r="AVW261" s="6"/>
      <c r="AVX261" s="6"/>
      <c r="AVY261" s="6"/>
      <c r="AVZ261" s="6"/>
      <c r="AWA261" s="6"/>
      <c r="AWB261" s="6"/>
      <c r="AWC261" s="6"/>
      <c r="AWD261" s="6"/>
      <c r="AWE261" s="6"/>
      <c r="AWF261" s="6"/>
      <c r="AWG261" s="6"/>
      <c r="AWH261" s="6"/>
      <c r="AWI261" s="6"/>
      <c r="AWJ261" s="6"/>
      <c r="AWK261" s="6"/>
      <c r="AWL261" s="6"/>
      <c r="AWM261" s="6"/>
      <c r="AWN261" s="6"/>
      <c r="AWO261" s="6"/>
      <c r="AWP261" s="6"/>
      <c r="AWQ261" s="6"/>
      <c r="AWR261" s="6"/>
      <c r="AWS261" s="6"/>
      <c r="AWT261" s="6"/>
      <c r="AWU261" s="6"/>
      <c r="AWV261" s="6"/>
      <c r="AWW261" s="6"/>
      <c r="AWX261" s="6"/>
      <c r="AWY261" s="6"/>
      <c r="AWZ261" s="6"/>
      <c r="AXA261" s="6"/>
      <c r="AXB261" s="6"/>
      <c r="AXC261" s="6"/>
      <c r="AXD261" s="6"/>
      <c r="AXE261" s="6"/>
      <c r="AXF261" s="6"/>
      <c r="AXG261" s="6"/>
      <c r="AXH261" s="6"/>
      <c r="AXI261" s="6"/>
      <c r="AXJ261" s="6"/>
      <c r="AXK261" s="6"/>
      <c r="AXL261" s="6"/>
      <c r="AXM261" s="6"/>
      <c r="AXN261" s="6"/>
      <c r="AXO261" s="6"/>
      <c r="AXP261" s="6"/>
      <c r="AXQ261" s="6"/>
      <c r="AXR261" s="6"/>
      <c r="AXS261" s="6"/>
      <c r="AXT261" s="6"/>
      <c r="AXU261" s="6"/>
      <c r="AXV261" s="6"/>
      <c r="AXW261" s="6"/>
      <c r="AXX261" s="6"/>
      <c r="AXY261" s="6"/>
      <c r="AXZ261" s="6"/>
      <c r="AYA261" s="6"/>
      <c r="AYB261" s="6"/>
      <c r="AYC261" s="6"/>
      <c r="AYD261" s="6"/>
      <c r="AYE261" s="6"/>
      <c r="AYF261" s="6"/>
      <c r="AYG261" s="6"/>
      <c r="AYH261" s="6"/>
      <c r="AYI261" s="6"/>
      <c r="AYJ261" s="6"/>
      <c r="AYK261" s="6"/>
      <c r="AYL261" s="6"/>
      <c r="AYM261" s="6"/>
      <c r="AYN261" s="6"/>
      <c r="AYO261" s="6"/>
      <c r="AYP261" s="6"/>
      <c r="AYQ261" s="6"/>
      <c r="AYR261" s="6"/>
      <c r="AYS261" s="6"/>
      <c r="AYT261" s="6"/>
      <c r="AYU261" s="6"/>
      <c r="AYV261" s="6"/>
      <c r="AYW261" s="6"/>
      <c r="AYX261" s="6"/>
      <c r="AYY261" s="6"/>
      <c r="AYZ261" s="6"/>
      <c r="AZA261" s="6"/>
      <c r="AZB261" s="6"/>
      <c r="AZC261" s="6"/>
      <c r="AZD261" s="6"/>
      <c r="AZE261" s="6"/>
      <c r="AZF261" s="6"/>
      <c r="AZG261" s="6"/>
      <c r="AZH261" s="6"/>
      <c r="AZI261" s="6"/>
      <c r="AZJ261" s="6"/>
      <c r="AZK261" s="6"/>
      <c r="AZL261" s="6"/>
      <c r="AZM261" s="6"/>
      <c r="AZN261" s="6"/>
      <c r="AZO261" s="6"/>
      <c r="AZP261" s="6"/>
      <c r="AZQ261" s="6"/>
      <c r="AZR261" s="6"/>
      <c r="AZS261" s="6"/>
      <c r="AZT261" s="6"/>
      <c r="AZU261" s="6"/>
      <c r="AZV261" s="6"/>
      <c r="AZW261" s="6"/>
      <c r="AZX261" s="6"/>
      <c r="AZY261" s="6"/>
      <c r="AZZ261" s="6"/>
      <c r="BAA261" s="6"/>
      <c r="BAB261" s="6"/>
      <c r="BAC261" s="6"/>
      <c r="BAD261" s="6"/>
      <c r="BAE261" s="6"/>
      <c r="BAF261" s="6"/>
      <c r="BAG261" s="6"/>
      <c r="BAH261" s="6"/>
      <c r="BAI261" s="6"/>
      <c r="BAJ261" s="6"/>
      <c r="BAK261" s="6"/>
      <c r="BAL261" s="6"/>
      <c r="BAM261" s="6"/>
      <c r="BAN261" s="6"/>
      <c r="BAO261" s="6"/>
      <c r="BAP261" s="6"/>
      <c r="BAQ261" s="6"/>
      <c r="BAR261" s="6"/>
      <c r="BAS261" s="6"/>
      <c r="BAT261" s="6"/>
      <c r="BAU261" s="6"/>
      <c r="BAV261" s="6"/>
      <c r="BAW261" s="6"/>
      <c r="BAX261" s="6"/>
      <c r="BAY261" s="6"/>
      <c r="BAZ261" s="6"/>
      <c r="BBA261" s="6"/>
      <c r="BBB261" s="6"/>
      <c r="BBC261" s="6"/>
      <c r="BBD261" s="6"/>
      <c r="BBE261" s="6"/>
      <c r="BBF261" s="6"/>
      <c r="BBG261" s="6"/>
      <c r="BBH261" s="6"/>
      <c r="BBI261" s="6"/>
      <c r="BBJ261" s="6"/>
      <c r="BBK261" s="6"/>
      <c r="BBL261" s="6"/>
      <c r="BBM261" s="6"/>
      <c r="BBN261" s="6"/>
      <c r="BBO261" s="6"/>
      <c r="BBP261" s="6"/>
      <c r="BBQ261" s="6"/>
      <c r="BBR261" s="6"/>
      <c r="BBS261" s="6"/>
      <c r="BBT261" s="6"/>
      <c r="BBU261" s="6"/>
      <c r="BBV261" s="6"/>
      <c r="BBW261" s="6"/>
      <c r="BBX261" s="6"/>
      <c r="BBY261" s="6"/>
      <c r="BBZ261" s="6"/>
      <c r="BCA261" s="6"/>
      <c r="BCB261" s="6"/>
      <c r="BCC261" s="6"/>
      <c r="BCD261" s="6"/>
      <c r="BCE261" s="6"/>
      <c r="BCF261" s="6"/>
      <c r="BCG261" s="6"/>
      <c r="BCH261" s="6"/>
      <c r="BCI261" s="6"/>
      <c r="BCJ261" s="6"/>
      <c r="BCK261" s="6"/>
      <c r="BCL261" s="6"/>
      <c r="BCM261" s="6"/>
      <c r="BCN261" s="6"/>
      <c r="BCO261" s="6"/>
      <c r="BCP261" s="6"/>
      <c r="BCQ261" s="6"/>
      <c r="BCR261" s="6"/>
      <c r="BCS261" s="6"/>
      <c r="BCT261" s="6"/>
      <c r="BCU261" s="6"/>
      <c r="BCV261" s="6"/>
      <c r="BCW261" s="6"/>
      <c r="BCX261" s="6"/>
      <c r="BCY261" s="6"/>
      <c r="BCZ261" s="6"/>
      <c r="BDA261" s="6"/>
      <c r="BDB261" s="6"/>
      <c r="BDC261" s="6"/>
      <c r="BDD261" s="6"/>
      <c r="BDE261" s="6"/>
      <c r="BDF261" s="6"/>
      <c r="BDG261" s="6"/>
      <c r="BDH261" s="6"/>
      <c r="BDI261" s="6"/>
      <c r="BDJ261" s="6"/>
      <c r="BDK261" s="6"/>
      <c r="BDL261" s="6"/>
      <c r="BDM261" s="6"/>
      <c r="BDN261" s="6"/>
      <c r="BDO261" s="6"/>
      <c r="BDP261" s="6"/>
      <c r="BDQ261" s="6"/>
      <c r="BDR261" s="6"/>
      <c r="BDS261" s="6"/>
      <c r="BDT261" s="6"/>
      <c r="BDU261" s="6"/>
      <c r="BDV261" s="6"/>
      <c r="BDW261" s="6"/>
      <c r="BDX261" s="6"/>
      <c r="BDY261" s="6"/>
      <c r="BDZ261" s="6"/>
      <c r="BEA261" s="6"/>
      <c r="BEB261" s="6"/>
      <c r="BEC261" s="6"/>
      <c r="BED261" s="6"/>
      <c r="BEE261" s="6"/>
      <c r="BEF261" s="6"/>
      <c r="BEG261" s="6"/>
      <c r="BEH261" s="6"/>
      <c r="BEI261" s="6"/>
      <c r="BEJ261" s="6"/>
      <c r="BEK261" s="6"/>
      <c r="BEL261" s="6"/>
      <c r="BEM261" s="6"/>
      <c r="BEN261" s="6"/>
      <c r="BEO261" s="6"/>
      <c r="BEP261" s="6"/>
      <c r="BEQ261" s="6"/>
      <c r="BER261" s="6"/>
      <c r="BES261" s="6"/>
      <c r="BET261" s="6"/>
      <c r="BEU261" s="6"/>
      <c r="BEV261" s="6"/>
      <c r="BEW261" s="6"/>
      <c r="BEX261" s="6"/>
      <c r="BEY261" s="6"/>
      <c r="BEZ261" s="6"/>
      <c r="BFA261" s="6"/>
      <c r="BFB261" s="6"/>
      <c r="BFC261" s="6"/>
      <c r="BFD261" s="6"/>
      <c r="BFE261" s="6"/>
      <c r="BFF261" s="6"/>
      <c r="BFG261" s="6"/>
      <c r="BFH261" s="6"/>
      <c r="BFI261" s="6"/>
      <c r="BFJ261" s="6"/>
      <c r="BFK261" s="6"/>
      <c r="BFL261" s="6"/>
      <c r="BFM261" s="6"/>
      <c r="BFN261" s="6"/>
      <c r="BFO261" s="6"/>
      <c r="BFP261" s="6"/>
      <c r="BFQ261" s="6"/>
      <c r="BFR261" s="6"/>
      <c r="BFS261" s="6"/>
      <c r="BFT261" s="6"/>
      <c r="BFU261" s="6"/>
      <c r="BFV261" s="6"/>
      <c r="BFW261" s="6"/>
      <c r="BFX261" s="6"/>
      <c r="BFY261" s="6"/>
      <c r="BFZ261" s="6"/>
      <c r="BGA261" s="6"/>
      <c r="BGB261" s="6"/>
      <c r="BGC261" s="6"/>
      <c r="BGD261" s="6"/>
      <c r="BGE261" s="6"/>
      <c r="BGF261" s="6"/>
      <c r="BGG261" s="6"/>
      <c r="BGH261" s="6"/>
      <c r="BGI261" s="6"/>
      <c r="BGJ261" s="6"/>
      <c r="BGK261" s="6"/>
      <c r="BGL261" s="6"/>
      <c r="BGM261" s="6"/>
      <c r="BGN261" s="6"/>
      <c r="BGO261" s="6"/>
      <c r="BGP261" s="6"/>
      <c r="BGQ261" s="6"/>
      <c r="BGR261" s="6"/>
      <c r="BGS261" s="6"/>
      <c r="BGT261" s="6"/>
      <c r="BGU261" s="6"/>
      <c r="BGV261" s="6"/>
      <c r="BGW261" s="6"/>
      <c r="BGX261" s="6"/>
      <c r="BGY261" s="6"/>
      <c r="BGZ261" s="6"/>
      <c r="BHA261" s="6"/>
      <c r="BHB261" s="6"/>
      <c r="BHC261" s="6"/>
      <c r="BHD261" s="6"/>
      <c r="BHE261" s="6"/>
      <c r="BHF261" s="6"/>
      <c r="BHG261" s="6"/>
      <c r="BHH261" s="6"/>
      <c r="BHI261" s="6"/>
      <c r="BHJ261" s="6"/>
      <c r="BHK261" s="6"/>
      <c r="BHL261" s="6"/>
      <c r="BHM261" s="6"/>
      <c r="BHN261" s="6"/>
      <c r="BHO261" s="6"/>
      <c r="BHP261" s="6"/>
      <c r="BHQ261" s="6"/>
      <c r="BHR261" s="6"/>
      <c r="BHS261" s="6"/>
      <c r="BHT261" s="6"/>
      <c r="BHU261" s="6"/>
      <c r="BHV261" s="6"/>
      <c r="BHW261" s="6"/>
      <c r="BHX261" s="6"/>
      <c r="BHY261" s="6"/>
      <c r="BHZ261" s="6"/>
      <c r="BIA261" s="6"/>
      <c r="BIB261" s="6"/>
      <c r="BIC261" s="6"/>
      <c r="BID261" s="6"/>
      <c r="BIE261" s="6"/>
      <c r="BIF261" s="6"/>
      <c r="BIG261" s="6"/>
      <c r="BIH261" s="6"/>
      <c r="BII261" s="6"/>
      <c r="BIJ261" s="6"/>
      <c r="BIK261" s="6"/>
      <c r="BIL261" s="6"/>
      <c r="BIM261" s="6"/>
      <c r="BIN261" s="6"/>
      <c r="BIO261" s="6"/>
      <c r="BIP261" s="6"/>
      <c r="BIQ261" s="6"/>
      <c r="BIR261" s="6"/>
      <c r="BIS261" s="6"/>
      <c r="BIT261" s="6"/>
      <c r="BIU261" s="6"/>
      <c r="BIV261" s="6"/>
      <c r="BIW261" s="6"/>
      <c r="BIX261" s="6"/>
      <c r="BIY261" s="6"/>
      <c r="BIZ261" s="6"/>
      <c r="BJA261" s="6"/>
      <c r="BJB261" s="6"/>
      <c r="BJC261" s="6"/>
      <c r="BJD261" s="6"/>
      <c r="BJE261" s="6"/>
      <c r="BJF261" s="6"/>
      <c r="BJG261" s="6"/>
      <c r="BJH261" s="6"/>
      <c r="BJI261" s="6"/>
      <c r="BJJ261" s="6"/>
      <c r="BJK261" s="6"/>
      <c r="BJL261" s="6"/>
      <c r="BJM261" s="6"/>
      <c r="BJN261" s="6"/>
      <c r="BJO261" s="6"/>
      <c r="BJP261" s="6"/>
      <c r="BJQ261" s="6"/>
      <c r="BJR261" s="6"/>
      <c r="BJS261" s="6"/>
      <c r="BJT261" s="6"/>
      <c r="BJU261" s="6"/>
      <c r="BJV261" s="6"/>
      <c r="BJW261" s="6"/>
      <c r="BJX261" s="6"/>
      <c r="BJY261" s="6"/>
      <c r="BJZ261" s="6"/>
      <c r="BKA261" s="6"/>
      <c r="BKB261" s="6"/>
      <c r="BKC261" s="6"/>
      <c r="BKD261" s="6"/>
      <c r="BKE261" s="6"/>
      <c r="BKF261" s="6"/>
      <c r="BKG261" s="6"/>
      <c r="BKH261" s="6"/>
      <c r="BKI261" s="6"/>
      <c r="BKJ261" s="6"/>
      <c r="BKK261" s="6"/>
      <c r="BKL261" s="6"/>
      <c r="BKM261" s="6"/>
      <c r="BKN261" s="6"/>
      <c r="BKO261" s="6"/>
      <c r="BKP261" s="6"/>
      <c r="BKQ261" s="6"/>
      <c r="BKR261" s="6"/>
      <c r="BKS261" s="6"/>
      <c r="BKT261" s="6"/>
      <c r="BKU261" s="6"/>
      <c r="BKV261" s="6"/>
      <c r="BKW261" s="6"/>
      <c r="BKX261" s="6"/>
      <c r="BKY261" s="6"/>
      <c r="BKZ261" s="6"/>
      <c r="BLA261" s="6"/>
      <c r="BLB261" s="6"/>
      <c r="BLC261" s="6"/>
      <c r="BLD261" s="6"/>
      <c r="BLE261" s="6"/>
      <c r="BLF261" s="6"/>
      <c r="BLG261" s="6"/>
      <c r="BLH261" s="6"/>
      <c r="BLI261" s="6"/>
      <c r="BLJ261" s="6"/>
      <c r="BLK261" s="6"/>
      <c r="BLL261" s="6"/>
      <c r="BLM261" s="6"/>
      <c r="BLN261" s="6"/>
      <c r="BLO261" s="6"/>
      <c r="BLP261" s="6"/>
      <c r="BLQ261" s="6"/>
      <c r="BLR261" s="6"/>
      <c r="BLS261" s="6"/>
      <c r="BLT261" s="6"/>
      <c r="BLU261" s="6"/>
      <c r="BLV261" s="6"/>
      <c r="BLW261" s="6"/>
      <c r="BLX261" s="6"/>
      <c r="BLY261" s="6"/>
      <c r="BLZ261" s="6"/>
      <c r="BMA261" s="6"/>
      <c r="BMB261" s="6"/>
      <c r="BMC261" s="6"/>
      <c r="BMD261" s="6"/>
      <c r="BME261" s="6"/>
      <c r="BMF261" s="6"/>
      <c r="BMG261" s="6"/>
      <c r="BMH261" s="6"/>
      <c r="BMI261" s="6"/>
      <c r="BMJ261" s="6"/>
      <c r="BMK261" s="6"/>
      <c r="BML261" s="6"/>
      <c r="BMM261" s="6"/>
      <c r="BMN261" s="6"/>
      <c r="BMO261" s="6"/>
      <c r="BMP261" s="6"/>
      <c r="BMQ261" s="6"/>
      <c r="BMR261" s="6"/>
      <c r="BMS261" s="6"/>
      <c r="BMT261" s="6"/>
      <c r="BMU261" s="6"/>
      <c r="BMV261" s="6"/>
      <c r="BMW261" s="6"/>
      <c r="BMX261" s="6"/>
      <c r="BMY261" s="6"/>
      <c r="BMZ261" s="6"/>
      <c r="BNA261" s="6"/>
      <c r="BNB261" s="6"/>
      <c r="BNC261" s="6"/>
      <c r="BND261" s="6"/>
      <c r="BNE261" s="6"/>
      <c r="BNF261" s="6"/>
      <c r="BNG261" s="6"/>
      <c r="BNH261" s="6"/>
      <c r="BNI261" s="6"/>
      <c r="BNJ261" s="6"/>
      <c r="BNK261" s="6"/>
      <c r="BNL261" s="6"/>
      <c r="BNM261" s="6"/>
      <c r="BNN261" s="6"/>
      <c r="BNO261" s="6"/>
      <c r="BNP261" s="6"/>
      <c r="BNQ261" s="6"/>
      <c r="BNR261" s="6"/>
      <c r="BNS261" s="6"/>
      <c r="BNT261" s="6"/>
      <c r="BNU261" s="6"/>
      <c r="BNV261" s="6"/>
      <c r="BNW261" s="6"/>
      <c r="BNX261" s="6"/>
      <c r="BNY261" s="6"/>
      <c r="BNZ261" s="6"/>
      <c r="BOA261" s="6"/>
      <c r="BOB261" s="6"/>
      <c r="BOC261" s="6"/>
      <c r="BOD261" s="6"/>
      <c r="BOE261" s="6"/>
      <c r="BOF261" s="6"/>
      <c r="BOG261" s="6"/>
      <c r="BOH261" s="6"/>
      <c r="BOI261" s="6"/>
      <c r="BOJ261" s="6"/>
      <c r="BOK261" s="6"/>
      <c r="BOL261" s="6"/>
      <c r="BOM261" s="6"/>
      <c r="BON261" s="6"/>
      <c r="BOO261" s="6"/>
      <c r="BOP261" s="6"/>
      <c r="BOQ261" s="6"/>
      <c r="BOR261" s="6"/>
      <c r="BOS261" s="6"/>
      <c r="BOT261" s="6"/>
      <c r="BOU261" s="6"/>
      <c r="BOV261" s="6"/>
      <c r="BOW261" s="6"/>
      <c r="BOX261" s="6"/>
      <c r="BOY261" s="6"/>
      <c r="BOZ261" s="6"/>
      <c r="BPA261" s="6"/>
      <c r="BPB261" s="6"/>
      <c r="BPC261" s="6"/>
      <c r="BPD261" s="6"/>
      <c r="BPE261" s="6"/>
      <c r="BPF261" s="6"/>
      <c r="BPG261" s="6"/>
      <c r="BPH261" s="6"/>
      <c r="BPI261" s="6"/>
      <c r="BPJ261" s="6"/>
      <c r="BPK261" s="6"/>
      <c r="BPL261" s="6"/>
      <c r="BPM261" s="6"/>
      <c r="BPN261" s="6"/>
      <c r="BPO261" s="6"/>
      <c r="BPP261" s="6"/>
      <c r="BPQ261" s="6"/>
      <c r="BPR261" s="6"/>
      <c r="BPS261" s="6"/>
      <c r="BPT261" s="6"/>
      <c r="BPU261" s="6"/>
      <c r="BPV261" s="6"/>
      <c r="BPW261" s="6"/>
      <c r="BPX261" s="6"/>
      <c r="BPY261" s="6"/>
      <c r="BPZ261" s="6"/>
      <c r="BQA261" s="6"/>
      <c r="BQB261" s="6"/>
      <c r="BQC261" s="6"/>
      <c r="BQD261" s="6"/>
      <c r="BQE261" s="6"/>
      <c r="BQF261" s="6"/>
      <c r="BQG261" s="6"/>
      <c r="BQH261" s="6"/>
      <c r="BQI261" s="6"/>
      <c r="BQJ261" s="6"/>
      <c r="BQK261" s="6"/>
      <c r="BQL261" s="6"/>
      <c r="BQM261" s="6"/>
      <c r="BQN261" s="6"/>
      <c r="BQO261" s="6"/>
      <c r="BQP261" s="6"/>
      <c r="BQQ261" s="6"/>
      <c r="BQR261" s="6"/>
      <c r="BQS261" s="6"/>
      <c r="BQT261" s="6"/>
      <c r="BQU261" s="6"/>
      <c r="BQV261" s="6"/>
      <c r="BQW261" s="6"/>
      <c r="BQX261" s="6"/>
      <c r="BQY261" s="6"/>
      <c r="BQZ261" s="6"/>
      <c r="BRA261" s="6"/>
      <c r="BRB261" s="6"/>
      <c r="BRC261" s="6"/>
      <c r="BRD261" s="6"/>
      <c r="BRE261" s="6"/>
      <c r="BRF261" s="6"/>
      <c r="BRG261" s="6"/>
      <c r="BRH261" s="6"/>
      <c r="BRI261" s="6"/>
      <c r="BRJ261" s="6"/>
      <c r="BRK261" s="6"/>
      <c r="BRL261" s="6"/>
      <c r="BRM261" s="6"/>
      <c r="BRN261" s="6"/>
      <c r="BRO261" s="6"/>
      <c r="BRP261" s="6"/>
      <c r="BRQ261" s="6"/>
      <c r="BRR261" s="6"/>
      <c r="BRS261" s="6"/>
      <c r="BRT261" s="6"/>
      <c r="BRU261" s="6"/>
      <c r="BRV261" s="6"/>
      <c r="BRW261" s="6"/>
      <c r="BRX261" s="6"/>
      <c r="BRY261" s="6"/>
      <c r="BRZ261" s="6"/>
      <c r="BSA261" s="6"/>
      <c r="BSB261" s="6"/>
      <c r="BSC261" s="6"/>
      <c r="BSD261" s="6"/>
      <c r="BSE261" s="6"/>
      <c r="BSF261" s="6"/>
      <c r="BSG261" s="6"/>
      <c r="BSH261" s="6"/>
      <c r="BSI261" s="6"/>
      <c r="BSJ261" s="6"/>
      <c r="BSK261" s="6"/>
      <c r="BSL261" s="6"/>
      <c r="BSM261" s="6"/>
      <c r="BSN261" s="6"/>
      <c r="BSO261" s="6"/>
      <c r="BSP261" s="6"/>
      <c r="BSQ261" s="6"/>
      <c r="BSR261" s="6"/>
      <c r="BSS261" s="6"/>
      <c r="BST261" s="6"/>
      <c r="BSU261" s="6"/>
      <c r="BSV261" s="6"/>
      <c r="BSW261" s="6"/>
      <c r="BSX261" s="6"/>
      <c r="BSY261" s="6"/>
      <c r="BSZ261" s="6"/>
      <c r="BTA261" s="6"/>
      <c r="BTB261" s="6"/>
      <c r="BTC261" s="6"/>
      <c r="BTD261" s="6"/>
      <c r="BTE261" s="6"/>
      <c r="BTF261" s="6"/>
      <c r="BTG261" s="6"/>
      <c r="BTH261" s="6"/>
      <c r="BTI261" s="6"/>
      <c r="BTJ261" s="6"/>
      <c r="BTK261" s="6"/>
      <c r="BTL261" s="6"/>
      <c r="BTM261" s="6"/>
      <c r="BTN261" s="6"/>
      <c r="BTO261" s="6"/>
      <c r="BTP261" s="6"/>
      <c r="BTQ261" s="6"/>
      <c r="BTR261" s="6"/>
      <c r="BTS261" s="6"/>
      <c r="BTT261" s="6"/>
      <c r="BTU261" s="6"/>
      <c r="BTV261" s="6"/>
      <c r="BTW261" s="6"/>
      <c r="BTX261" s="6"/>
      <c r="BTY261" s="6"/>
      <c r="BTZ261" s="6"/>
      <c r="BUA261" s="6"/>
      <c r="BUB261" s="6"/>
      <c r="BUC261" s="6"/>
      <c r="BUD261" s="6"/>
      <c r="BUE261" s="6"/>
      <c r="BUF261" s="6"/>
      <c r="BUG261" s="6"/>
      <c r="BUH261" s="6"/>
      <c r="BUI261" s="6"/>
      <c r="BUJ261" s="6"/>
      <c r="BUK261" s="6"/>
      <c r="BUL261" s="6"/>
      <c r="BUM261" s="6"/>
      <c r="BUN261" s="6"/>
      <c r="BUO261" s="6"/>
      <c r="BUP261" s="6"/>
      <c r="BUQ261" s="6"/>
      <c r="BUR261" s="6"/>
      <c r="BUS261" s="6"/>
      <c r="BUT261" s="6"/>
      <c r="BUU261" s="6"/>
      <c r="BUV261" s="6"/>
      <c r="BUW261" s="6"/>
      <c r="BUX261" s="6"/>
      <c r="BUY261" s="6"/>
      <c r="BUZ261" s="6"/>
      <c r="BVA261" s="6"/>
      <c r="BVB261" s="6"/>
      <c r="BVC261" s="6"/>
      <c r="BVD261" s="6"/>
      <c r="BVE261" s="6"/>
      <c r="BVF261" s="6"/>
      <c r="BVG261" s="6"/>
      <c r="BVH261" s="6"/>
      <c r="BVI261" s="6"/>
      <c r="BVJ261" s="6"/>
      <c r="BVK261" s="6"/>
      <c r="BVL261" s="6"/>
      <c r="BVM261" s="6"/>
      <c r="BVN261" s="6"/>
      <c r="BVO261" s="6"/>
      <c r="BVP261" s="6"/>
      <c r="BVQ261" s="6"/>
      <c r="BVR261" s="6"/>
      <c r="BVS261" s="6"/>
      <c r="BVT261" s="6"/>
      <c r="BVU261" s="6"/>
      <c r="BVV261" s="6"/>
      <c r="BVW261" s="6"/>
      <c r="BVX261" s="6"/>
      <c r="BVY261" s="6"/>
      <c r="BVZ261" s="6"/>
      <c r="BWA261" s="6"/>
      <c r="BWB261" s="6"/>
      <c r="BWC261" s="6"/>
      <c r="BWD261" s="6"/>
      <c r="BWE261" s="6"/>
      <c r="BWF261" s="6"/>
      <c r="BWG261" s="6"/>
      <c r="BWH261" s="6"/>
      <c r="BWI261" s="6"/>
      <c r="BWJ261" s="6"/>
      <c r="BWK261" s="6"/>
      <c r="BWL261" s="6"/>
      <c r="BWM261" s="6"/>
      <c r="BWN261" s="6"/>
      <c r="BWO261" s="6"/>
      <c r="BWP261" s="6"/>
      <c r="BWQ261" s="6"/>
      <c r="BWR261" s="6"/>
      <c r="BWS261" s="6"/>
      <c r="BWT261" s="6"/>
      <c r="BWU261" s="6"/>
      <c r="BWV261" s="6"/>
      <c r="BWW261" s="6"/>
      <c r="BWX261" s="6"/>
      <c r="BWY261" s="6"/>
      <c r="BWZ261" s="6"/>
      <c r="BXA261" s="6"/>
      <c r="BXB261" s="6"/>
      <c r="BXC261" s="6"/>
      <c r="BXD261" s="6"/>
      <c r="BXE261" s="6"/>
      <c r="BXF261" s="6"/>
      <c r="BXG261" s="6"/>
      <c r="BXH261" s="6"/>
      <c r="BXI261" s="6"/>
      <c r="BXJ261" s="6"/>
      <c r="BXK261" s="6"/>
      <c r="BXL261" s="6"/>
      <c r="BXM261" s="6"/>
      <c r="BXN261" s="6"/>
      <c r="BXO261" s="6"/>
      <c r="BXP261" s="6"/>
      <c r="BXQ261" s="6"/>
      <c r="BXR261" s="6"/>
      <c r="BXS261" s="6"/>
      <c r="BXT261" s="6"/>
      <c r="BXU261" s="6"/>
      <c r="BXV261" s="6"/>
      <c r="BXW261" s="6"/>
      <c r="BXX261" s="6"/>
      <c r="BXY261" s="6"/>
      <c r="BXZ261" s="6"/>
      <c r="BYA261" s="6"/>
      <c r="BYB261" s="6"/>
      <c r="BYC261" s="6"/>
      <c r="BYD261" s="6"/>
      <c r="BYE261" s="6"/>
      <c r="BYF261" s="6"/>
      <c r="BYG261" s="6"/>
      <c r="BYH261" s="6"/>
      <c r="BYI261" s="6"/>
      <c r="BYJ261" s="6"/>
      <c r="BYK261" s="6"/>
      <c r="BYL261" s="6"/>
      <c r="BYM261" s="6"/>
      <c r="BYN261" s="6"/>
      <c r="BYO261" s="6"/>
      <c r="BYP261" s="6"/>
      <c r="BYQ261" s="6"/>
      <c r="BYR261" s="6"/>
      <c r="BYS261" s="6"/>
      <c r="BYT261" s="6"/>
      <c r="BYU261" s="6"/>
      <c r="BYV261" s="6"/>
      <c r="BYW261" s="6"/>
      <c r="BYX261" s="6"/>
      <c r="BYY261" s="6"/>
      <c r="BYZ261" s="6"/>
      <c r="BZA261" s="6"/>
      <c r="BZB261" s="6"/>
      <c r="BZC261" s="6"/>
      <c r="BZD261" s="6"/>
      <c r="BZE261" s="6"/>
      <c r="BZF261" s="6"/>
      <c r="BZG261" s="6"/>
      <c r="BZH261" s="6"/>
      <c r="BZI261" s="6"/>
      <c r="BZJ261" s="6"/>
      <c r="BZK261" s="6"/>
      <c r="BZL261" s="6"/>
      <c r="BZM261" s="6"/>
      <c r="BZN261" s="6"/>
      <c r="BZO261" s="6"/>
      <c r="BZP261" s="6"/>
      <c r="BZQ261" s="6"/>
      <c r="BZR261" s="6"/>
      <c r="BZS261" s="6"/>
      <c r="BZT261" s="6"/>
      <c r="BZU261" s="6"/>
      <c r="BZV261" s="6"/>
      <c r="BZW261" s="6"/>
      <c r="BZX261" s="6"/>
      <c r="BZY261" s="6"/>
      <c r="BZZ261" s="6"/>
      <c r="CAA261" s="6"/>
      <c r="CAB261" s="6"/>
      <c r="CAC261" s="6"/>
      <c r="CAD261" s="6"/>
      <c r="CAE261" s="6"/>
      <c r="CAF261" s="6"/>
      <c r="CAG261" s="6"/>
      <c r="CAH261" s="6"/>
      <c r="CAI261" s="6"/>
      <c r="CAJ261" s="6"/>
      <c r="CAK261" s="6"/>
      <c r="CAL261" s="6"/>
      <c r="CAM261" s="6"/>
      <c r="CAN261" s="6"/>
      <c r="CAO261" s="6"/>
      <c r="CAP261" s="6"/>
      <c r="CAQ261" s="6"/>
      <c r="CAR261" s="6"/>
      <c r="CAS261" s="6"/>
      <c r="CAT261" s="6"/>
      <c r="CAU261" s="6"/>
      <c r="CAV261" s="6"/>
      <c r="CAW261" s="6"/>
      <c r="CAX261" s="6"/>
      <c r="CAY261" s="6"/>
      <c r="CAZ261" s="6"/>
      <c r="CBA261" s="6"/>
      <c r="CBB261" s="6"/>
      <c r="CBC261" s="6"/>
      <c r="CBD261" s="6"/>
      <c r="CBE261" s="6"/>
      <c r="CBF261" s="6"/>
      <c r="CBG261" s="6"/>
      <c r="CBH261" s="6"/>
      <c r="CBI261" s="6"/>
      <c r="CBJ261" s="6"/>
      <c r="CBK261" s="6"/>
      <c r="CBL261" s="6"/>
      <c r="CBM261" s="6"/>
      <c r="CBN261" s="6"/>
      <c r="CBO261" s="6"/>
      <c r="CBP261" s="6"/>
      <c r="CBQ261" s="6"/>
      <c r="CBR261" s="6"/>
      <c r="CBS261" s="6"/>
      <c r="CBT261" s="6"/>
      <c r="CBU261" s="6"/>
      <c r="CBV261" s="6"/>
      <c r="CBW261" s="6"/>
      <c r="CBX261" s="6"/>
      <c r="CBY261" s="6"/>
      <c r="CBZ261" s="6"/>
      <c r="CCA261" s="6"/>
      <c r="CCB261" s="6"/>
      <c r="CCC261" s="6"/>
      <c r="CCD261" s="6"/>
      <c r="CCE261" s="6"/>
      <c r="CCF261" s="6"/>
      <c r="CCG261" s="6"/>
      <c r="CCH261" s="6"/>
      <c r="CCI261" s="6"/>
      <c r="CCJ261" s="6"/>
      <c r="CCK261" s="6"/>
      <c r="CCL261" s="6"/>
      <c r="CCM261" s="6"/>
      <c r="CCN261" s="6"/>
      <c r="CCO261" s="6"/>
      <c r="CCP261" s="6"/>
      <c r="CCQ261" s="6"/>
      <c r="CCR261" s="6"/>
      <c r="CCS261" s="6"/>
      <c r="CCT261" s="6"/>
      <c r="CCU261" s="6"/>
      <c r="CCV261" s="6"/>
      <c r="CCW261" s="6"/>
      <c r="CCX261" s="6"/>
      <c r="CCY261" s="6"/>
      <c r="CCZ261" s="6"/>
      <c r="CDA261" s="6"/>
      <c r="CDB261" s="6"/>
      <c r="CDC261" s="6"/>
      <c r="CDD261" s="6"/>
      <c r="CDE261" s="6"/>
      <c r="CDF261" s="6"/>
      <c r="CDG261" s="6"/>
      <c r="CDH261" s="6"/>
      <c r="CDI261" s="6"/>
      <c r="CDJ261" s="6"/>
      <c r="CDK261" s="6"/>
      <c r="CDL261" s="6"/>
      <c r="CDM261" s="6"/>
      <c r="CDN261" s="6"/>
      <c r="CDO261" s="6"/>
      <c r="CDP261" s="6"/>
      <c r="CDQ261" s="6"/>
      <c r="CDR261" s="6"/>
      <c r="CDS261" s="6"/>
      <c r="CDT261" s="6"/>
      <c r="CDU261" s="6"/>
      <c r="CDV261" s="6"/>
      <c r="CDW261" s="6"/>
      <c r="CDX261" s="6"/>
      <c r="CDY261" s="6"/>
      <c r="CDZ261" s="6"/>
      <c r="CEA261" s="6"/>
      <c r="CEB261" s="6"/>
      <c r="CEC261" s="6"/>
      <c r="CED261" s="6"/>
      <c r="CEE261" s="6"/>
      <c r="CEF261" s="6"/>
      <c r="CEG261" s="6"/>
      <c r="CEH261" s="6"/>
      <c r="CEI261" s="6"/>
      <c r="CEJ261" s="6"/>
      <c r="CEK261" s="6"/>
      <c r="CEL261" s="6"/>
      <c r="CEM261" s="6"/>
      <c r="CEN261" s="6"/>
      <c r="CEO261" s="6"/>
      <c r="CEP261" s="6"/>
      <c r="CEQ261" s="6"/>
      <c r="CER261" s="6"/>
      <c r="CES261" s="6"/>
      <c r="CET261" s="6"/>
      <c r="CEU261" s="6"/>
      <c r="CEV261" s="6"/>
      <c r="CEW261" s="6"/>
      <c r="CEX261" s="6"/>
      <c r="CEY261" s="6"/>
      <c r="CEZ261" s="6"/>
      <c r="CFA261" s="6"/>
      <c r="CFB261" s="6"/>
      <c r="CFC261" s="6"/>
      <c r="CFD261" s="6"/>
      <c r="CFE261" s="6"/>
      <c r="CFF261" s="6"/>
      <c r="CFG261" s="6"/>
      <c r="CFH261" s="6"/>
      <c r="CFI261" s="6"/>
      <c r="CFJ261" s="6"/>
      <c r="CFK261" s="6"/>
      <c r="CFL261" s="6"/>
      <c r="CFM261" s="6"/>
      <c r="CFN261" s="6"/>
      <c r="CFO261" s="6"/>
      <c r="CFP261" s="6"/>
      <c r="CFQ261" s="6"/>
      <c r="CFR261" s="6"/>
      <c r="CFS261" s="6"/>
      <c r="CFT261" s="6"/>
      <c r="CFU261" s="6"/>
      <c r="CFV261" s="6"/>
      <c r="CFW261" s="6"/>
      <c r="CFX261" s="6"/>
      <c r="CFY261" s="6"/>
      <c r="CFZ261" s="6"/>
      <c r="CGA261" s="6"/>
      <c r="CGB261" s="6"/>
      <c r="CGC261" s="6"/>
      <c r="CGD261" s="6"/>
      <c r="CGE261" s="6"/>
      <c r="CGF261" s="6"/>
      <c r="CGG261" s="6"/>
      <c r="CGH261" s="6"/>
      <c r="CGI261" s="6"/>
      <c r="CGJ261" s="6"/>
      <c r="CGK261" s="6"/>
      <c r="CGL261" s="6"/>
      <c r="CGM261" s="6"/>
      <c r="CGN261" s="6"/>
      <c r="CGO261" s="6"/>
      <c r="CGP261" s="6"/>
      <c r="CGQ261" s="6"/>
      <c r="CGR261" s="6"/>
      <c r="CGS261" s="6"/>
      <c r="CGT261" s="6"/>
      <c r="CGU261" s="6"/>
      <c r="CGV261" s="6"/>
      <c r="CGW261" s="6"/>
      <c r="CGX261" s="6"/>
      <c r="CGY261" s="6"/>
      <c r="CGZ261" s="6"/>
      <c r="CHA261" s="6"/>
      <c r="CHB261" s="6"/>
      <c r="CHC261" s="6"/>
      <c r="CHD261" s="6"/>
      <c r="CHE261" s="6"/>
      <c r="CHF261" s="6"/>
      <c r="CHG261" s="6"/>
      <c r="CHH261" s="6"/>
      <c r="CHI261" s="6"/>
      <c r="CHJ261" s="6"/>
      <c r="CHK261" s="6"/>
      <c r="CHL261" s="6"/>
      <c r="CHM261" s="6"/>
      <c r="CHN261" s="6"/>
      <c r="CHO261" s="6"/>
      <c r="CHP261" s="6"/>
      <c r="CHQ261" s="6"/>
      <c r="CHR261" s="6"/>
      <c r="CHS261" s="6"/>
      <c r="CHT261" s="6"/>
      <c r="CHU261" s="6"/>
      <c r="CHV261" s="6"/>
      <c r="CHW261" s="6"/>
      <c r="CHX261" s="6"/>
      <c r="CHY261" s="6"/>
      <c r="CHZ261" s="6"/>
      <c r="CIA261" s="6"/>
      <c r="CIB261" s="6"/>
      <c r="CIC261" s="6"/>
      <c r="CID261" s="6"/>
      <c r="CIE261" s="6"/>
      <c r="CIF261" s="6"/>
      <c r="CIG261" s="6"/>
      <c r="CIH261" s="6"/>
      <c r="CII261" s="6"/>
      <c r="CIJ261" s="6"/>
      <c r="CIK261" s="6"/>
      <c r="CIL261" s="6"/>
      <c r="CIM261" s="6"/>
      <c r="CIN261" s="6"/>
      <c r="CIO261" s="6"/>
      <c r="CIP261" s="6"/>
      <c r="CIQ261" s="6"/>
      <c r="CIR261" s="6"/>
      <c r="CIS261" s="6"/>
      <c r="CIT261" s="6"/>
      <c r="CIU261" s="6"/>
      <c r="CIV261" s="6"/>
      <c r="CIW261" s="6"/>
      <c r="CIX261" s="6"/>
      <c r="CIY261" s="6"/>
      <c r="CIZ261" s="6"/>
      <c r="CJA261" s="6"/>
      <c r="CJB261" s="6"/>
      <c r="CJC261" s="6"/>
      <c r="CJD261" s="6"/>
      <c r="CJE261" s="6"/>
      <c r="CJF261" s="6"/>
      <c r="CJG261" s="6"/>
      <c r="CJH261" s="6"/>
      <c r="CJI261" s="6"/>
      <c r="CJJ261" s="6"/>
      <c r="CJK261" s="6"/>
      <c r="CJL261" s="6"/>
      <c r="CJM261" s="6"/>
      <c r="CJN261" s="6"/>
      <c r="CJO261" s="6"/>
      <c r="CJP261" s="6"/>
      <c r="CJQ261" s="6"/>
      <c r="CJR261" s="6"/>
      <c r="CJS261" s="6"/>
      <c r="CJT261" s="6"/>
      <c r="CJU261" s="6"/>
      <c r="CJV261" s="6"/>
      <c r="CJW261" s="6"/>
      <c r="CJX261" s="6"/>
      <c r="CJY261" s="6"/>
      <c r="CJZ261" s="6"/>
      <c r="CKA261" s="6"/>
      <c r="CKB261" s="6"/>
      <c r="CKC261" s="6"/>
      <c r="CKD261" s="6"/>
      <c r="CKE261" s="6"/>
      <c r="CKF261" s="6"/>
      <c r="CKG261" s="6"/>
      <c r="CKH261" s="6"/>
      <c r="CKI261" s="6"/>
      <c r="CKJ261" s="6"/>
      <c r="CKK261" s="6"/>
      <c r="CKL261" s="6"/>
      <c r="CKM261" s="6"/>
      <c r="CKN261" s="6"/>
      <c r="CKO261" s="6"/>
      <c r="CKP261" s="6"/>
      <c r="CKQ261" s="6"/>
      <c r="CKR261" s="6"/>
      <c r="CKS261" s="6"/>
      <c r="CKT261" s="6"/>
      <c r="CKU261" s="6"/>
      <c r="CKV261" s="6"/>
      <c r="CKW261" s="6"/>
      <c r="CKX261" s="6"/>
      <c r="CKY261" s="6"/>
      <c r="CKZ261" s="6"/>
      <c r="CLA261" s="6"/>
      <c r="CLB261" s="6"/>
      <c r="CLC261" s="6"/>
      <c r="CLD261" s="6"/>
      <c r="CLE261" s="6"/>
      <c r="CLF261" s="6"/>
      <c r="CLG261" s="6"/>
      <c r="CLH261" s="6"/>
      <c r="CLI261" s="6"/>
      <c r="CLJ261" s="6"/>
      <c r="CLK261" s="6"/>
      <c r="CLL261" s="6"/>
      <c r="CLM261" s="6"/>
      <c r="CLN261" s="6"/>
      <c r="CLO261" s="6"/>
      <c r="CLP261" s="6"/>
      <c r="CLQ261" s="6"/>
      <c r="CLR261" s="6"/>
      <c r="CLS261" s="6"/>
      <c r="CLT261" s="6"/>
      <c r="CLU261" s="6"/>
      <c r="CLV261" s="6"/>
      <c r="CLW261" s="6"/>
      <c r="CLX261" s="6"/>
      <c r="CLY261" s="6"/>
      <c r="CLZ261" s="6"/>
      <c r="CMA261" s="6"/>
      <c r="CMB261" s="6"/>
      <c r="CMC261" s="6"/>
      <c r="CMD261" s="6"/>
      <c r="CME261" s="6"/>
      <c r="CMF261" s="6"/>
      <c r="CMG261" s="6"/>
      <c r="CMH261" s="6"/>
      <c r="CMI261" s="6"/>
      <c r="CMJ261" s="6"/>
      <c r="CMK261" s="6"/>
      <c r="CML261" s="6"/>
      <c r="CMM261" s="6"/>
      <c r="CMN261" s="6"/>
      <c r="CMO261" s="6"/>
      <c r="CMP261" s="6"/>
      <c r="CMQ261" s="6"/>
      <c r="CMR261" s="6"/>
      <c r="CMS261" s="6"/>
      <c r="CMT261" s="6"/>
      <c r="CMU261" s="6"/>
      <c r="CMV261" s="6"/>
      <c r="CMW261" s="6"/>
      <c r="CMX261" s="6"/>
      <c r="CMY261" s="6"/>
      <c r="CMZ261" s="6"/>
      <c r="CNA261" s="6"/>
      <c r="CNB261" s="6"/>
      <c r="CNC261" s="6"/>
      <c r="CND261" s="6"/>
      <c r="CNE261" s="6"/>
      <c r="CNF261" s="6"/>
      <c r="CNG261" s="6"/>
      <c r="CNH261" s="6"/>
      <c r="CNI261" s="6"/>
      <c r="CNJ261" s="6"/>
      <c r="CNK261" s="6"/>
      <c r="CNL261" s="6"/>
      <c r="CNM261" s="6"/>
      <c r="CNN261" s="6"/>
      <c r="CNO261" s="6"/>
      <c r="CNP261" s="6"/>
      <c r="CNQ261" s="6"/>
      <c r="CNR261" s="6"/>
      <c r="CNS261" s="6"/>
      <c r="CNT261" s="6"/>
      <c r="CNU261" s="6"/>
      <c r="CNV261" s="6"/>
      <c r="CNW261" s="6"/>
      <c r="CNX261" s="6"/>
      <c r="CNY261" s="6"/>
      <c r="CNZ261" s="6"/>
      <c r="COA261" s="6"/>
      <c r="COB261" s="6"/>
      <c r="COC261" s="6"/>
      <c r="COD261" s="6"/>
      <c r="COE261" s="6"/>
      <c r="COF261" s="6"/>
      <c r="COG261" s="6"/>
      <c r="COH261" s="6"/>
      <c r="COI261" s="6"/>
      <c r="COJ261" s="6"/>
      <c r="COK261" s="6"/>
      <c r="COL261" s="6"/>
      <c r="COM261" s="6"/>
      <c r="CON261" s="6"/>
      <c r="COO261" s="6"/>
      <c r="COP261" s="6"/>
      <c r="COQ261" s="6"/>
      <c r="COR261" s="6"/>
      <c r="COS261" s="6"/>
      <c r="COT261" s="6"/>
      <c r="COU261" s="6"/>
      <c r="COV261" s="6"/>
      <c r="COW261" s="6"/>
      <c r="COX261" s="6"/>
      <c r="COY261" s="6"/>
      <c r="COZ261" s="6"/>
      <c r="CPA261" s="6"/>
      <c r="CPB261" s="6"/>
      <c r="CPC261" s="6"/>
      <c r="CPD261" s="6"/>
      <c r="CPE261" s="6"/>
      <c r="CPF261" s="6"/>
      <c r="CPG261" s="6"/>
      <c r="CPH261" s="6"/>
      <c r="CPI261" s="6"/>
      <c r="CPJ261" s="6"/>
      <c r="CPK261" s="6"/>
      <c r="CPL261" s="6"/>
      <c r="CPM261" s="6"/>
      <c r="CPN261" s="6"/>
      <c r="CPO261" s="6"/>
      <c r="CPP261" s="6"/>
      <c r="CPQ261" s="6"/>
      <c r="CPR261" s="6"/>
      <c r="CPS261" s="6"/>
      <c r="CPT261" s="6"/>
      <c r="CPU261" s="6"/>
      <c r="CPV261" s="6"/>
      <c r="CPW261" s="6"/>
      <c r="CPX261" s="6"/>
      <c r="CPY261" s="6"/>
      <c r="CPZ261" s="6"/>
      <c r="CQA261" s="6"/>
      <c r="CQB261" s="6"/>
      <c r="CQC261" s="6"/>
      <c r="CQD261" s="6"/>
      <c r="CQE261" s="6"/>
      <c r="CQF261" s="6"/>
      <c r="CQG261" s="6"/>
      <c r="CQH261" s="6"/>
      <c r="CQI261" s="6"/>
      <c r="CQJ261" s="6"/>
      <c r="CQK261" s="6"/>
      <c r="CQL261" s="6"/>
      <c r="CQM261" s="6"/>
      <c r="CQN261" s="6"/>
      <c r="CQO261" s="6"/>
      <c r="CQP261" s="6"/>
      <c r="CQQ261" s="6"/>
      <c r="CQR261" s="6"/>
      <c r="CQS261" s="6"/>
      <c r="CQT261" s="6"/>
      <c r="CQU261" s="6"/>
      <c r="CQV261" s="6"/>
      <c r="CQW261" s="6"/>
      <c r="CQX261" s="6"/>
      <c r="CQY261" s="6"/>
      <c r="CQZ261" s="6"/>
      <c r="CRA261" s="6"/>
      <c r="CRB261" s="6"/>
      <c r="CRC261" s="6"/>
      <c r="CRD261" s="6"/>
      <c r="CRE261" s="6"/>
      <c r="CRF261" s="6"/>
      <c r="CRG261" s="6"/>
      <c r="CRH261" s="6"/>
      <c r="CRI261" s="6"/>
      <c r="CRJ261" s="6"/>
      <c r="CRK261" s="6"/>
      <c r="CRL261" s="6"/>
      <c r="CRM261" s="6"/>
      <c r="CRN261" s="6"/>
      <c r="CRO261" s="6"/>
      <c r="CRP261" s="6"/>
      <c r="CRQ261" s="6"/>
      <c r="CRR261" s="6"/>
      <c r="CRS261" s="6"/>
      <c r="CRT261" s="6"/>
      <c r="CRU261" s="6"/>
      <c r="CRV261" s="6"/>
      <c r="CRW261" s="6"/>
      <c r="CRX261" s="6"/>
      <c r="CRY261" s="6"/>
      <c r="CRZ261" s="6"/>
      <c r="CSA261" s="6"/>
      <c r="CSB261" s="6"/>
      <c r="CSC261" s="6"/>
      <c r="CSD261" s="6"/>
      <c r="CSE261" s="6"/>
      <c r="CSF261" s="6"/>
      <c r="CSG261" s="6"/>
      <c r="CSH261" s="6"/>
      <c r="CSI261" s="6"/>
      <c r="CSJ261" s="6"/>
      <c r="CSK261" s="6"/>
      <c r="CSL261" s="6"/>
      <c r="CSM261" s="6"/>
      <c r="CSN261" s="6"/>
      <c r="CSO261" s="6"/>
      <c r="CSP261" s="6"/>
      <c r="CSQ261" s="6"/>
      <c r="CSR261" s="6"/>
      <c r="CSS261" s="6"/>
      <c r="CST261" s="6"/>
      <c r="CSU261" s="6"/>
      <c r="CSV261" s="6"/>
      <c r="CSW261" s="6"/>
      <c r="CSX261" s="6"/>
      <c r="CSY261" s="6"/>
      <c r="CSZ261" s="6"/>
      <c r="CTA261" s="6"/>
      <c r="CTB261" s="6"/>
      <c r="CTC261" s="6"/>
      <c r="CTD261" s="6"/>
      <c r="CTE261" s="6"/>
      <c r="CTF261" s="6"/>
      <c r="CTG261" s="6"/>
      <c r="CTH261" s="6"/>
      <c r="CTI261" s="6"/>
      <c r="CTJ261" s="6"/>
      <c r="CTK261" s="6"/>
      <c r="CTL261" s="6"/>
      <c r="CTM261" s="6"/>
      <c r="CTN261" s="6"/>
      <c r="CTO261" s="6"/>
      <c r="CTP261" s="6"/>
      <c r="CTQ261" s="6"/>
      <c r="CTR261" s="6"/>
      <c r="CTS261" s="6"/>
      <c r="CTT261" s="6"/>
      <c r="CTU261" s="6"/>
      <c r="CTV261" s="6"/>
      <c r="CTW261" s="6"/>
      <c r="CTX261" s="6"/>
      <c r="CTY261" s="6"/>
      <c r="CTZ261" s="6"/>
      <c r="CUA261" s="6"/>
      <c r="CUB261" s="6"/>
      <c r="CUC261" s="6"/>
      <c r="CUD261" s="6"/>
      <c r="CUE261" s="6"/>
      <c r="CUF261" s="6"/>
      <c r="CUG261" s="6"/>
      <c r="CUH261" s="6"/>
      <c r="CUI261" s="6"/>
      <c r="CUJ261" s="6"/>
      <c r="CUK261" s="6"/>
      <c r="CUL261" s="6"/>
      <c r="CUM261" s="6"/>
      <c r="CUN261" s="6"/>
      <c r="CUO261" s="6"/>
      <c r="CUP261" s="6"/>
      <c r="CUQ261" s="6"/>
      <c r="CUR261" s="6"/>
      <c r="CUS261" s="6"/>
      <c r="CUT261" s="6"/>
      <c r="CUU261" s="6"/>
      <c r="CUV261" s="6"/>
      <c r="CUW261" s="6"/>
      <c r="CUX261" s="6"/>
      <c r="CUY261" s="6"/>
      <c r="CUZ261" s="6"/>
      <c r="CVA261" s="6"/>
      <c r="CVB261" s="6"/>
      <c r="CVC261" s="6"/>
      <c r="CVD261" s="6"/>
      <c r="CVE261" s="6"/>
      <c r="CVF261" s="6"/>
      <c r="CVG261" s="6"/>
      <c r="CVH261" s="6"/>
      <c r="CVI261" s="6"/>
      <c r="CVJ261" s="6"/>
      <c r="CVK261" s="6"/>
      <c r="CVL261" s="6"/>
      <c r="CVM261" s="6"/>
      <c r="CVN261" s="6"/>
      <c r="CVO261" s="6"/>
      <c r="CVP261" s="6"/>
      <c r="CVQ261" s="6"/>
      <c r="CVR261" s="6"/>
      <c r="CVS261" s="6"/>
      <c r="CVT261" s="6"/>
      <c r="CVU261" s="6"/>
      <c r="CVV261" s="6"/>
      <c r="CVW261" s="6"/>
      <c r="CVX261" s="6"/>
      <c r="CVY261" s="6"/>
      <c r="CVZ261" s="6"/>
      <c r="CWA261" s="6"/>
      <c r="CWB261" s="6"/>
      <c r="CWC261" s="6"/>
      <c r="CWD261" s="6"/>
      <c r="CWE261" s="6"/>
      <c r="CWF261" s="6"/>
      <c r="CWG261" s="6"/>
      <c r="CWH261" s="6"/>
      <c r="CWI261" s="6"/>
      <c r="CWJ261" s="6"/>
      <c r="CWK261" s="6"/>
      <c r="CWL261" s="6"/>
      <c r="CWM261" s="6"/>
      <c r="CWN261" s="6"/>
      <c r="CWO261" s="6"/>
      <c r="CWP261" s="6"/>
      <c r="CWQ261" s="6"/>
      <c r="CWR261" s="6"/>
      <c r="CWS261" s="6"/>
      <c r="CWT261" s="6"/>
      <c r="CWU261" s="6"/>
      <c r="CWV261" s="6"/>
      <c r="CWW261" s="6"/>
      <c r="CWX261" s="6"/>
      <c r="CWY261" s="6"/>
      <c r="CWZ261" s="6"/>
      <c r="CXA261" s="6"/>
      <c r="CXB261" s="6"/>
      <c r="CXC261" s="6"/>
      <c r="CXD261" s="6"/>
      <c r="CXE261" s="6"/>
      <c r="CXF261" s="6"/>
      <c r="CXG261" s="6"/>
      <c r="CXH261" s="6"/>
      <c r="CXI261" s="6"/>
      <c r="CXJ261" s="6"/>
      <c r="CXK261" s="6"/>
      <c r="CXL261" s="6"/>
      <c r="CXM261" s="6"/>
      <c r="CXN261" s="6"/>
      <c r="CXO261" s="6"/>
      <c r="CXP261" s="6"/>
      <c r="CXQ261" s="6"/>
      <c r="CXR261" s="6"/>
      <c r="CXS261" s="6"/>
      <c r="CXT261" s="6"/>
      <c r="CXU261" s="6"/>
      <c r="CXV261" s="6"/>
      <c r="CXW261" s="6"/>
      <c r="CXX261" s="6"/>
      <c r="CXY261" s="6"/>
      <c r="CXZ261" s="6"/>
      <c r="CYA261" s="6"/>
      <c r="CYB261" s="6"/>
      <c r="CYC261" s="6"/>
      <c r="CYD261" s="6"/>
      <c r="CYE261" s="6"/>
      <c r="CYF261" s="6"/>
      <c r="CYG261" s="6"/>
      <c r="CYH261" s="6"/>
      <c r="CYI261" s="6"/>
      <c r="CYJ261" s="6"/>
      <c r="CYK261" s="6"/>
      <c r="CYL261" s="6"/>
      <c r="CYM261" s="6"/>
      <c r="CYN261" s="6"/>
      <c r="CYO261" s="6"/>
      <c r="CYP261" s="6"/>
      <c r="CYQ261" s="6"/>
      <c r="CYR261" s="6"/>
      <c r="CYS261" s="6"/>
      <c r="CYT261" s="6"/>
      <c r="CYU261" s="6"/>
      <c r="CYV261" s="6"/>
      <c r="CYW261" s="6"/>
      <c r="CYX261" s="6"/>
      <c r="CYY261" s="6"/>
      <c r="CYZ261" s="6"/>
      <c r="CZA261" s="6"/>
      <c r="CZB261" s="6"/>
      <c r="CZC261" s="6"/>
      <c r="CZD261" s="6"/>
      <c r="CZE261" s="6"/>
      <c r="CZF261" s="6"/>
      <c r="CZG261" s="6"/>
      <c r="CZH261" s="6"/>
      <c r="CZI261" s="6"/>
      <c r="CZJ261" s="6"/>
      <c r="CZK261" s="6"/>
      <c r="CZL261" s="6"/>
      <c r="CZM261" s="6"/>
      <c r="CZN261" s="6"/>
      <c r="CZO261" s="6"/>
      <c r="CZP261" s="6"/>
      <c r="CZQ261" s="6"/>
      <c r="CZR261" s="6"/>
      <c r="CZS261" s="6"/>
      <c r="CZT261" s="6"/>
      <c r="CZU261" s="6"/>
      <c r="CZV261" s="6"/>
      <c r="CZW261" s="6"/>
      <c r="CZX261" s="6"/>
      <c r="CZY261" s="6"/>
      <c r="CZZ261" s="6"/>
      <c r="DAA261" s="6"/>
      <c r="DAB261" s="6"/>
      <c r="DAC261" s="6"/>
      <c r="DAD261" s="6"/>
      <c r="DAE261" s="6"/>
      <c r="DAF261" s="6"/>
      <c r="DAG261" s="6"/>
      <c r="DAH261" s="6"/>
      <c r="DAI261" s="6"/>
      <c r="DAJ261" s="6"/>
      <c r="DAK261" s="6"/>
      <c r="DAL261" s="6"/>
      <c r="DAM261" s="6"/>
      <c r="DAN261" s="6"/>
      <c r="DAO261" s="6"/>
      <c r="DAP261" s="6"/>
      <c r="DAQ261" s="6"/>
      <c r="DAR261" s="6"/>
      <c r="DAS261" s="6"/>
      <c r="DAT261" s="6"/>
      <c r="DAU261" s="6"/>
      <c r="DAV261" s="6"/>
      <c r="DAW261" s="6"/>
      <c r="DAX261" s="6"/>
      <c r="DAY261" s="6"/>
      <c r="DAZ261" s="6"/>
      <c r="DBA261" s="6"/>
      <c r="DBB261" s="6"/>
      <c r="DBC261" s="6"/>
      <c r="DBD261" s="6"/>
      <c r="DBE261" s="6"/>
      <c r="DBF261" s="6"/>
      <c r="DBG261" s="6"/>
      <c r="DBH261" s="6"/>
      <c r="DBI261" s="6"/>
      <c r="DBJ261" s="6"/>
      <c r="DBK261" s="6"/>
      <c r="DBL261" s="6"/>
      <c r="DBM261" s="6"/>
      <c r="DBN261" s="6"/>
      <c r="DBO261" s="6"/>
      <c r="DBP261" s="6"/>
      <c r="DBQ261" s="6"/>
      <c r="DBR261" s="6"/>
      <c r="DBS261" s="6"/>
      <c r="DBT261" s="6"/>
      <c r="DBU261" s="6"/>
      <c r="DBV261" s="6"/>
      <c r="DBW261" s="6"/>
      <c r="DBX261" s="6"/>
      <c r="DBY261" s="6"/>
      <c r="DBZ261" s="6"/>
      <c r="DCA261" s="6"/>
      <c r="DCB261" s="6"/>
      <c r="DCC261" s="6"/>
      <c r="DCD261" s="6"/>
      <c r="DCE261" s="6"/>
      <c r="DCF261" s="6"/>
      <c r="DCG261" s="6"/>
      <c r="DCH261" s="6"/>
      <c r="DCI261" s="6"/>
      <c r="DCJ261" s="6"/>
      <c r="DCK261" s="6"/>
      <c r="DCL261" s="6"/>
      <c r="DCM261" s="6"/>
      <c r="DCN261" s="6"/>
      <c r="DCO261" s="6"/>
      <c r="DCP261" s="6"/>
      <c r="DCQ261" s="6"/>
      <c r="DCR261" s="6"/>
      <c r="DCS261" s="6"/>
      <c r="DCT261" s="6"/>
      <c r="DCU261" s="6"/>
      <c r="DCV261" s="6"/>
      <c r="DCW261" s="6"/>
      <c r="DCX261" s="6"/>
      <c r="DCY261" s="6"/>
      <c r="DCZ261" s="6"/>
      <c r="DDA261" s="6"/>
      <c r="DDB261" s="6"/>
      <c r="DDC261" s="6"/>
      <c r="DDD261" s="6"/>
      <c r="DDE261" s="6"/>
      <c r="DDF261" s="6"/>
      <c r="DDG261" s="6"/>
      <c r="DDH261" s="6"/>
      <c r="DDI261" s="6"/>
      <c r="DDJ261" s="6"/>
      <c r="DDK261" s="6"/>
      <c r="DDL261" s="6"/>
      <c r="DDM261" s="6"/>
      <c r="DDN261" s="6"/>
      <c r="DDO261" s="6"/>
      <c r="DDP261" s="6"/>
      <c r="DDQ261" s="6"/>
      <c r="DDR261" s="6"/>
      <c r="DDS261" s="6"/>
      <c r="DDT261" s="6"/>
      <c r="DDU261" s="6"/>
      <c r="DDV261" s="6"/>
      <c r="DDW261" s="6"/>
      <c r="DDX261" s="6"/>
      <c r="DDY261" s="6"/>
      <c r="DDZ261" s="6"/>
      <c r="DEA261" s="6"/>
      <c r="DEB261" s="6"/>
      <c r="DEC261" s="6"/>
      <c r="DED261" s="6"/>
      <c r="DEE261" s="6"/>
      <c r="DEF261" s="6"/>
      <c r="DEG261" s="6"/>
      <c r="DEH261" s="6"/>
      <c r="DEI261" s="6"/>
      <c r="DEJ261" s="6"/>
      <c r="DEK261" s="6"/>
      <c r="DEL261" s="6"/>
      <c r="DEM261" s="6"/>
      <c r="DEN261" s="6"/>
      <c r="DEO261" s="6"/>
      <c r="DEP261" s="6"/>
      <c r="DEQ261" s="6"/>
      <c r="DER261" s="6"/>
      <c r="DES261" s="6"/>
      <c r="DET261" s="6"/>
      <c r="DEU261" s="6"/>
      <c r="DEV261" s="6"/>
      <c r="DEW261" s="6"/>
      <c r="DEX261" s="6"/>
      <c r="DEY261" s="6"/>
      <c r="DEZ261" s="6"/>
      <c r="DFA261" s="6"/>
      <c r="DFB261" s="6"/>
      <c r="DFC261" s="6"/>
      <c r="DFD261" s="6"/>
      <c r="DFE261" s="6"/>
      <c r="DFF261" s="6"/>
      <c r="DFG261" s="6"/>
      <c r="DFH261" s="6"/>
      <c r="DFI261" s="6"/>
      <c r="DFJ261" s="6"/>
      <c r="DFK261" s="6"/>
      <c r="DFL261" s="6"/>
      <c r="DFM261" s="6"/>
      <c r="DFN261" s="6"/>
      <c r="DFO261" s="6"/>
      <c r="DFP261" s="6"/>
      <c r="DFQ261" s="6"/>
      <c r="DFR261" s="6"/>
      <c r="DFS261" s="6"/>
      <c r="DFT261" s="6"/>
      <c r="DFU261" s="6"/>
      <c r="DFV261" s="6"/>
      <c r="DFW261" s="6"/>
      <c r="DFX261" s="6"/>
      <c r="DFY261" s="6"/>
      <c r="DFZ261" s="6"/>
      <c r="DGA261" s="6"/>
      <c r="DGB261" s="6"/>
      <c r="DGC261" s="6"/>
      <c r="DGD261" s="6"/>
      <c r="DGE261" s="6"/>
      <c r="DGF261" s="6"/>
      <c r="DGG261" s="6"/>
      <c r="DGH261" s="6"/>
      <c r="DGI261" s="6"/>
      <c r="DGJ261" s="6"/>
      <c r="DGK261" s="6"/>
      <c r="DGL261" s="6"/>
      <c r="DGM261" s="6"/>
      <c r="DGN261" s="6"/>
      <c r="DGO261" s="6"/>
      <c r="DGP261" s="6"/>
      <c r="DGQ261" s="6"/>
      <c r="DGR261" s="6"/>
      <c r="DGS261" s="6"/>
      <c r="DGT261" s="6"/>
      <c r="DGU261" s="6"/>
      <c r="DGV261" s="6"/>
      <c r="DGW261" s="6"/>
      <c r="DGX261" s="6"/>
      <c r="DGY261" s="6"/>
      <c r="DGZ261" s="6"/>
      <c r="DHA261" s="6"/>
      <c r="DHB261" s="6"/>
      <c r="DHC261" s="6"/>
      <c r="DHD261" s="6"/>
      <c r="DHE261" s="6"/>
      <c r="DHF261" s="6"/>
      <c r="DHG261" s="6"/>
      <c r="DHH261" s="6"/>
      <c r="DHI261" s="6"/>
      <c r="DHJ261" s="6"/>
      <c r="DHK261" s="6"/>
      <c r="DHL261" s="6"/>
      <c r="DHM261" s="6"/>
      <c r="DHN261" s="6"/>
      <c r="DHO261" s="6"/>
      <c r="DHP261" s="6"/>
      <c r="DHQ261" s="6"/>
      <c r="DHR261" s="6"/>
      <c r="DHS261" s="6"/>
      <c r="DHT261" s="6"/>
      <c r="DHU261" s="6"/>
      <c r="DHV261" s="6"/>
      <c r="DHW261" s="6"/>
      <c r="DHX261" s="6"/>
      <c r="DHY261" s="6"/>
      <c r="DHZ261" s="6"/>
      <c r="DIA261" s="6"/>
      <c r="DIB261" s="6"/>
      <c r="DIC261" s="6"/>
      <c r="DID261" s="6"/>
      <c r="DIE261" s="6"/>
      <c r="DIF261" s="6"/>
      <c r="DIG261" s="6"/>
      <c r="DIH261" s="6"/>
      <c r="DII261" s="6"/>
      <c r="DIJ261" s="6"/>
      <c r="DIK261" s="6"/>
      <c r="DIL261" s="6"/>
      <c r="DIM261" s="6"/>
      <c r="DIN261" s="6"/>
      <c r="DIO261" s="6"/>
      <c r="DIP261" s="6"/>
      <c r="DIQ261" s="6"/>
      <c r="DIR261" s="6"/>
      <c r="DIS261" s="6"/>
      <c r="DIT261" s="6"/>
      <c r="DIU261" s="6"/>
      <c r="DIV261" s="6"/>
      <c r="DIW261" s="6"/>
      <c r="DIX261" s="6"/>
      <c r="DIY261" s="6"/>
      <c r="DIZ261" s="6"/>
      <c r="DJA261" s="6"/>
      <c r="DJB261" s="6"/>
      <c r="DJC261" s="6"/>
      <c r="DJD261" s="6"/>
      <c r="DJE261" s="6"/>
      <c r="DJF261" s="6"/>
      <c r="DJG261" s="6"/>
      <c r="DJH261" s="6"/>
      <c r="DJI261" s="6"/>
      <c r="DJJ261" s="6"/>
      <c r="DJK261" s="6"/>
      <c r="DJL261" s="6"/>
      <c r="DJM261" s="6"/>
      <c r="DJN261" s="6"/>
      <c r="DJO261" s="6"/>
      <c r="DJP261" s="6"/>
      <c r="DJQ261" s="6"/>
      <c r="DJR261" s="6"/>
      <c r="DJS261" s="6"/>
      <c r="DJT261" s="6"/>
      <c r="DJU261" s="6"/>
      <c r="DJV261" s="6"/>
      <c r="DJW261" s="6"/>
      <c r="DJX261" s="6"/>
      <c r="DJY261" s="6"/>
      <c r="DJZ261" s="6"/>
      <c r="DKA261" s="6"/>
      <c r="DKB261" s="6"/>
      <c r="DKC261" s="6"/>
      <c r="DKD261" s="6"/>
      <c r="DKE261" s="6"/>
      <c r="DKF261" s="6"/>
      <c r="DKG261" s="6"/>
      <c r="DKH261" s="6"/>
      <c r="DKI261" s="6"/>
      <c r="DKJ261" s="6"/>
      <c r="DKK261" s="6"/>
      <c r="DKL261" s="6"/>
      <c r="DKM261" s="6"/>
      <c r="DKN261" s="6"/>
      <c r="DKO261" s="6"/>
      <c r="DKP261" s="6"/>
      <c r="DKQ261" s="6"/>
      <c r="DKR261" s="6"/>
      <c r="DKS261" s="6"/>
      <c r="DKT261" s="6"/>
      <c r="DKU261" s="6"/>
      <c r="DKV261" s="6"/>
      <c r="DKW261" s="6"/>
      <c r="DKX261" s="6"/>
      <c r="DKY261" s="6"/>
      <c r="DKZ261" s="6"/>
      <c r="DLA261" s="6"/>
      <c r="DLB261" s="6"/>
      <c r="DLC261" s="6"/>
      <c r="DLD261" s="6"/>
      <c r="DLE261" s="6"/>
      <c r="DLF261" s="6"/>
      <c r="DLG261" s="6"/>
      <c r="DLH261" s="6"/>
      <c r="DLI261" s="6"/>
      <c r="DLJ261" s="6"/>
      <c r="DLK261" s="6"/>
      <c r="DLL261" s="6"/>
      <c r="DLM261" s="6"/>
      <c r="DLN261" s="6"/>
      <c r="DLO261" s="6"/>
      <c r="DLP261" s="6"/>
      <c r="DLQ261" s="6"/>
      <c r="DLR261" s="6"/>
      <c r="DLS261" s="6"/>
      <c r="DLT261" s="6"/>
      <c r="DLU261" s="6"/>
      <c r="DLV261" s="6"/>
      <c r="DLW261" s="6"/>
      <c r="DLX261" s="6"/>
      <c r="DLY261" s="6"/>
      <c r="DLZ261" s="6"/>
      <c r="DMA261" s="6"/>
      <c r="DMB261" s="6"/>
      <c r="DMC261" s="6"/>
      <c r="DMD261" s="6"/>
      <c r="DME261" s="6"/>
      <c r="DMF261" s="6"/>
      <c r="DMG261" s="6"/>
      <c r="DMH261" s="6"/>
      <c r="DMI261" s="6"/>
      <c r="DMJ261" s="6"/>
      <c r="DMK261" s="6"/>
      <c r="DML261" s="6"/>
      <c r="DMM261" s="6"/>
      <c r="DMN261" s="6"/>
      <c r="DMO261" s="6"/>
      <c r="DMP261" s="6"/>
      <c r="DMQ261" s="6"/>
      <c r="DMR261" s="6"/>
      <c r="DMS261" s="6"/>
      <c r="DMT261" s="6"/>
      <c r="DMU261" s="6"/>
      <c r="DMV261" s="6"/>
      <c r="DMW261" s="6"/>
      <c r="DMX261" s="6"/>
      <c r="DMY261" s="6"/>
      <c r="DMZ261" s="6"/>
      <c r="DNA261" s="6"/>
      <c r="DNB261" s="6"/>
      <c r="DNC261" s="6"/>
      <c r="DND261" s="6"/>
      <c r="DNE261" s="6"/>
      <c r="DNF261" s="6"/>
      <c r="DNG261" s="6"/>
      <c r="DNH261" s="6"/>
      <c r="DNI261" s="6"/>
      <c r="DNJ261" s="6"/>
      <c r="DNK261" s="6"/>
      <c r="DNL261" s="6"/>
      <c r="DNM261" s="6"/>
      <c r="DNN261" s="6"/>
      <c r="DNO261" s="6"/>
      <c r="DNP261" s="6"/>
      <c r="DNQ261" s="6"/>
      <c r="DNR261" s="6"/>
      <c r="DNS261" s="6"/>
      <c r="DNT261" s="6"/>
      <c r="DNU261" s="6"/>
      <c r="DNV261" s="6"/>
      <c r="DNW261" s="6"/>
      <c r="DNX261" s="6"/>
      <c r="DNY261" s="6"/>
      <c r="DNZ261" s="6"/>
      <c r="DOA261" s="6"/>
      <c r="DOB261" s="6"/>
      <c r="DOC261" s="6"/>
      <c r="DOD261" s="6"/>
      <c r="DOE261" s="6"/>
      <c r="DOF261" s="6"/>
      <c r="DOG261" s="6"/>
      <c r="DOH261" s="6"/>
      <c r="DOI261" s="6"/>
      <c r="DOJ261" s="6"/>
      <c r="DOK261" s="6"/>
      <c r="DOL261" s="6"/>
      <c r="DOM261" s="6"/>
      <c r="DON261" s="6"/>
      <c r="DOO261" s="6"/>
      <c r="DOP261" s="6"/>
      <c r="DOQ261" s="6"/>
      <c r="DOR261" s="6"/>
      <c r="DOS261" s="6"/>
      <c r="DOT261" s="6"/>
      <c r="DOU261" s="6"/>
      <c r="DOV261" s="6"/>
      <c r="DOW261" s="6"/>
      <c r="DOX261" s="6"/>
      <c r="DOY261" s="6"/>
      <c r="DOZ261" s="6"/>
      <c r="DPA261" s="6"/>
      <c r="DPB261" s="6"/>
      <c r="DPC261" s="6"/>
      <c r="DPD261" s="6"/>
      <c r="DPE261" s="6"/>
      <c r="DPF261" s="6"/>
      <c r="DPG261" s="6"/>
      <c r="DPH261" s="6"/>
      <c r="DPI261" s="6"/>
      <c r="DPJ261" s="6"/>
      <c r="DPK261" s="6"/>
      <c r="DPL261" s="6"/>
      <c r="DPM261" s="6"/>
      <c r="DPN261" s="6"/>
      <c r="DPO261" s="6"/>
      <c r="DPP261" s="6"/>
      <c r="DPQ261" s="6"/>
      <c r="DPR261" s="6"/>
      <c r="DPS261" s="6"/>
      <c r="DPT261" s="6"/>
      <c r="DPU261" s="6"/>
      <c r="DPV261" s="6"/>
      <c r="DPW261" s="6"/>
      <c r="DPX261" s="6"/>
      <c r="DPY261" s="6"/>
      <c r="DPZ261" s="6"/>
      <c r="DQA261" s="6"/>
      <c r="DQB261" s="6"/>
      <c r="DQC261" s="6"/>
      <c r="DQD261" s="6"/>
      <c r="DQE261" s="6"/>
      <c r="DQF261" s="6"/>
      <c r="DQG261" s="6"/>
      <c r="DQH261" s="6"/>
      <c r="DQI261" s="6"/>
      <c r="DQJ261" s="6"/>
      <c r="DQK261" s="6"/>
      <c r="DQL261" s="6"/>
      <c r="DQM261" s="6"/>
      <c r="DQN261" s="6"/>
      <c r="DQO261" s="6"/>
      <c r="DQP261" s="6"/>
      <c r="DQQ261" s="6"/>
      <c r="DQR261" s="6"/>
      <c r="DQS261" s="6"/>
      <c r="DQT261" s="6"/>
      <c r="DQU261" s="6"/>
      <c r="DQV261" s="6"/>
      <c r="DQW261" s="6"/>
      <c r="DQX261" s="6"/>
      <c r="DQY261" s="6"/>
      <c r="DQZ261" s="6"/>
      <c r="DRA261" s="6"/>
      <c r="DRB261" s="6"/>
      <c r="DRC261" s="6"/>
      <c r="DRD261" s="6"/>
      <c r="DRE261" s="6"/>
      <c r="DRF261" s="6"/>
      <c r="DRG261" s="6"/>
      <c r="DRH261" s="6"/>
      <c r="DRI261" s="6"/>
      <c r="DRJ261" s="6"/>
      <c r="DRK261" s="6"/>
      <c r="DRL261" s="6"/>
      <c r="DRM261" s="6"/>
      <c r="DRN261" s="6"/>
      <c r="DRO261" s="6"/>
      <c r="DRP261" s="6"/>
      <c r="DRQ261" s="6"/>
      <c r="DRR261" s="6"/>
      <c r="DRS261" s="6"/>
      <c r="DRT261" s="6"/>
      <c r="DRU261" s="6"/>
      <c r="DRV261" s="6"/>
      <c r="DRW261" s="6"/>
      <c r="DRX261" s="6"/>
      <c r="DRY261" s="6"/>
      <c r="DRZ261" s="6"/>
      <c r="DSA261" s="6"/>
      <c r="DSB261" s="6"/>
      <c r="DSC261" s="6"/>
      <c r="DSD261" s="6"/>
      <c r="DSE261" s="6"/>
      <c r="DSF261" s="6"/>
      <c r="DSG261" s="6"/>
      <c r="DSH261" s="6"/>
      <c r="DSI261" s="6"/>
      <c r="DSJ261" s="6"/>
      <c r="DSK261" s="6"/>
      <c r="DSL261" s="6"/>
      <c r="DSM261" s="6"/>
      <c r="DSN261" s="6"/>
      <c r="DSO261" s="6"/>
      <c r="DSP261" s="6"/>
      <c r="DSQ261" s="6"/>
      <c r="DSR261" s="6"/>
      <c r="DSS261" s="6"/>
      <c r="DST261" s="6"/>
      <c r="DSU261" s="6"/>
      <c r="DSV261" s="6"/>
      <c r="DSW261" s="6"/>
      <c r="DSX261" s="6"/>
      <c r="DSY261" s="6"/>
      <c r="DSZ261" s="6"/>
      <c r="DTA261" s="6"/>
      <c r="DTB261" s="6"/>
      <c r="DTC261" s="6"/>
      <c r="DTD261" s="6"/>
      <c r="DTE261" s="6"/>
      <c r="DTF261" s="6"/>
      <c r="DTG261" s="6"/>
      <c r="DTH261" s="6"/>
      <c r="DTI261" s="6"/>
      <c r="DTJ261" s="6"/>
      <c r="DTK261" s="6"/>
      <c r="DTL261" s="6"/>
      <c r="DTM261" s="6"/>
      <c r="DTN261" s="6"/>
      <c r="DTO261" s="6"/>
      <c r="DTP261" s="6"/>
      <c r="DTQ261" s="6"/>
      <c r="DTR261" s="6"/>
      <c r="DTS261" s="6"/>
      <c r="DTT261" s="6"/>
      <c r="DTU261" s="6"/>
      <c r="DTV261" s="6"/>
      <c r="DTW261" s="6"/>
      <c r="DTX261" s="6"/>
      <c r="DTY261" s="6"/>
      <c r="DTZ261" s="6"/>
      <c r="DUA261" s="6"/>
      <c r="DUB261" s="6"/>
      <c r="DUC261" s="6"/>
      <c r="DUD261" s="6"/>
      <c r="DUE261" s="6"/>
      <c r="DUF261" s="6"/>
      <c r="DUG261" s="6"/>
      <c r="DUH261" s="6"/>
      <c r="DUI261" s="6"/>
      <c r="DUJ261" s="6"/>
      <c r="DUK261" s="6"/>
      <c r="DUL261" s="6"/>
      <c r="DUM261" s="6"/>
      <c r="DUN261" s="6"/>
      <c r="DUO261" s="6"/>
      <c r="DUP261" s="6"/>
      <c r="DUQ261" s="6"/>
      <c r="DUR261" s="6"/>
      <c r="DUS261" s="6"/>
      <c r="DUT261" s="6"/>
      <c r="DUU261" s="6"/>
      <c r="DUV261" s="6"/>
      <c r="DUW261" s="6"/>
      <c r="DUX261" s="6"/>
      <c r="DUY261" s="6"/>
      <c r="DUZ261" s="6"/>
      <c r="DVA261" s="6"/>
      <c r="DVB261" s="6"/>
      <c r="DVC261" s="6"/>
      <c r="DVD261" s="6"/>
      <c r="DVE261" s="6"/>
      <c r="DVF261" s="6"/>
      <c r="DVG261" s="6"/>
      <c r="DVH261" s="6"/>
      <c r="DVI261" s="6"/>
      <c r="DVJ261" s="6"/>
      <c r="DVK261" s="6"/>
      <c r="DVL261" s="6"/>
      <c r="DVM261" s="6"/>
      <c r="DVN261" s="6"/>
      <c r="DVO261" s="6"/>
      <c r="DVP261" s="6"/>
      <c r="DVQ261" s="6"/>
      <c r="DVR261" s="6"/>
      <c r="DVS261" s="6"/>
      <c r="DVT261" s="6"/>
      <c r="DVU261" s="6"/>
      <c r="DVV261" s="6"/>
      <c r="DVW261" s="6"/>
      <c r="DVX261" s="6"/>
      <c r="DVY261" s="6"/>
      <c r="DVZ261" s="6"/>
      <c r="DWA261" s="6"/>
      <c r="DWB261" s="6"/>
      <c r="DWC261" s="6"/>
      <c r="DWD261" s="6"/>
      <c r="DWE261" s="6"/>
      <c r="DWF261" s="6"/>
      <c r="DWG261" s="6"/>
      <c r="DWH261" s="6"/>
      <c r="DWI261" s="6"/>
      <c r="DWJ261" s="6"/>
      <c r="DWK261" s="6"/>
      <c r="DWL261" s="6"/>
      <c r="DWM261" s="6"/>
      <c r="DWN261" s="6"/>
      <c r="DWO261" s="6"/>
      <c r="DWP261" s="6"/>
      <c r="DWQ261" s="6"/>
      <c r="DWR261" s="6"/>
      <c r="DWS261" s="6"/>
      <c r="DWT261" s="6"/>
      <c r="DWU261" s="6"/>
      <c r="DWV261" s="6"/>
      <c r="DWW261" s="6"/>
      <c r="DWX261" s="6"/>
      <c r="DWY261" s="6"/>
      <c r="DWZ261" s="6"/>
      <c r="DXA261" s="6"/>
      <c r="DXB261" s="6"/>
      <c r="DXC261" s="6"/>
      <c r="DXD261" s="6"/>
      <c r="DXE261" s="6"/>
      <c r="DXF261" s="6"/>
      <c r="DXG261" s="6"/>
      <c r="DXH261" s="6"/>
      <c r="DXI261" s="6"/>
      <c r="DXJ261" s="6"/>
      <c r="DXK261" s="6"/>
      <c r="DXL261" s="6"/>
      <c r="DXM261" s="6"/>
      <c r="DXN261" s="6"/>
      <c r="DXO261" s="6"/>
      <c r="DXP261" s="6"/>
      <c r="DXQ261" s="6"/>
      <c r="DXR261" s="6"/>
      <c r="DXS261" s="6"/>
      <c r="DXT261" s="6"/>
      <c r="DXU261" s="6"/>
      <c r="DXV261" s="6"/>
      <c r="DXW261" s="6"/>
      <c r="DXX261" s="6"/>
      <c r="DXY261" s="6"/>
      <c r="DXZ261" s="6"/>
      <c r="DYA261" s="6"/>
      <c r="DYB261" s="6"/>
      <c r="DYC261" s="6"/>
      <c r="DYD261" s="6"/>
      <c r="DYE261" s="6"/>
      <c r="DYF261" s="6"/>
      <c r="DYG261" s="6"/>
      <c r="DYH261" s="6"/>
      <c r="DYI261" s="6"/>
      <c r="DYJ261" s="6"/>
      <c r="DYK261" s="6"/>
      <c r="DYL261" s="6"/>
      <c r="DYM261" s="6"/>
      <c r="DYN261" s="6"/>
      <c r="DYO261" s="6"/>
      <c r="DYP261" s="6"/>
      <c r="DYQ261" s="6"/>
      <c r="DYR261" s="6"/>
      <c r="DYS261" s="6"/>
      <c r="DYT261" s="6"/>
      <c r="DYU261" s="6"/>
      <c r="DYV261" s="6"/>
      <c r="DYW261" s="6"/>
      <c r="DYX261" s="6"/>
      <c r="DYY261" s="6"/>
      <c r="DYZ261" s="6"/>
      <c r="DZA261" s="6"/>
      <c r="DZB261" s="6"/>
      <c r="DZC261" s="6"/>
      <c r="DZD261" s="6"/>
      <c r="DZE261" s="6"/>
      <c r="DZF261" s="6"/>
      <c r="DZG261" s="6"/>
      <c r="DZH261" s="6"/>
      <c r="DZI261" s="6"/>
      <c r="DZJ261" s="6"/>
      <c r="DZK261" s="6"/>
      <c r="DZL261" s="6"/>
      <c r="DZM261" s="6"/>
      <c r="DZN261" s="6"/>
      <c r="DZO261" s="6"/>
      <c r="DZP261" s="6"/>
      <c r="DZQ261" s="6"/>
      <c r="DZR261" s="6"/>
      <c r="DZS261" s="6"/>
      <c r="DZT261" s="6"/>
      <c r="DZU261" s="6"/>
      <c r="DZV261" s="6"/>
      <c r="DZW261" s="6"/>
      <c r="DZX261" s="6"/>
      <c r="DZY261" s="6"/>
      <c r="DZZ261" s="6"/>
      <c r="EAA261" s="6"/>
      <c r="EAB261" s="6"/>
      <c r="EAC261" s="6"/>
      <c r="EAD261" s="6"/>
      <c r="EAE261" s="6"/>
      <c r="EAF261" s="6"/>
      <c r="EAG261" s="6"/>
      <c r="EAH261" s="6"/>
      <c r="EAI261" s="6"/>
      <c r="EAJ261" s="6"/>
      <c r="EAK261" s="6"/>
      <c r="EAL261" s="6"/>
      <c r="EAM261" s="6"/>
      <c r="EAN261" s="6"/>
      <c r="EAO261" s="6"/>
      <c r="EAP261" s="6"/>
      <c r="EAQ261" s="6"/>
      <c r="EAR261" s="6"/>
      <c r="EAS261" s="6"/>
      <c r="EAT261" s="6"/>
      <c r="EAU261" s="6"/>
      <c r="EAV261" s="6"/>
      <c r="EAW261" s="6"/>
      <c r="EAX261" s="6"/>
      <c r="EAY261" s="6"/>
      <c r="EAZ261" s="6"/>
      <c r="EBA261" s="6"/>
      <c r="EBB261" s="6"/>
      <c r="EBC261" s="6"/>
      <c r="EBD261" s="6"/>
      <c r="EBE261" s="6"/>
      <c r="EBF261" s="6"/>
      <c r="EBG261" s="6"/>
      <c r="EBH261" s="6"/>
      <c r="EBI261" s="6"/>
      <c r="EBJ261" s="6"/>
      <c r="EBK261" s="6"/>
      <c r="EBL261" s="6"/>
      <c r="EBM261" s="6"/>
      <c r="EBN261" s="6"/>
      <c r="EBO261" s="6"/>
      <c r="EBP261" s="6"/>
      <c r="EBQ261" s="6"/>
      <c r="EBR261" s="6"/>
      <c r="EBS261" s="6"/>
      <c r="EBT261" s="6"/>
      <c r="EBU261" s="6"/>
      <c r="EBV261" s="6"/>
      <c r="EBW261" s="6"/>
      <c r="EBX261" s="6"/>
      <c r="EBY261" s="6"/>
      <c r="EBZ261" s="6"/>
      <c r="ECA261" s="6"/>
      <c r="ECB261" s="6"/>
      <c r="ECC261" s="6"/>
      <c r="ECD261" s="6"/>
      <c r="ECE261" s="6"/>
      <c r="ECF261" s="6"/>
      <c r="ECG261" s="6"/>
      <c r="ECH261" s="6"/>
      <c r="ECI261" s="6"/>
      <c r="ECJ261" s="6"/>
      <c r="ECK261" s="6"/>
      <c r="ECL261" s="6"/>
      <c r="ECM261" s="6"/>
      <c r="ECN261" s="6"/>
      <c r="ECO261" s="6"/>
      <c r="ECP261" s="6"/>
      <c r="ECQ261" s="6"/>
      <c r="ECR261" s="6"/>
      <c r="ECS261" s="6"/>
      <c r="ECT261" s="6"/>
      <c r="ECU261" s="6"/>
      <c r="ECV261" s="6"/>
      <c r="ECW261" s="6"/>
      <c r="ECX261" s="6"/>
      <c r="ECY261" s="6"/>
      <c r="ECZ261" s="6"/>
      <c r="EDA261" s="6"/>
      <c r="EDB261" s="6"/>
      <c r="EDC261" s="6"/>
      <c r="EDD261" s="6"/>
      <c r="EDE261" s="6"/>
      <c r="EDF261" s="6"/>
      <c r="EDG261" s="6"/>
      <c r="EDH261" s="6"/>
      <c r="EDI261" s="6"/>
      <c r="EDJ261" s="6"/>
      <c r="EDK261" s="6"/>
      <c r="EDL261" s="6"/>
      <c r="EDM261" s="6"/>
      <c r="EDN261" s="6"/>
      <c r="EDO261" s="6"/>
      <c r="EDP261" s="6"/>
      <c r="EDQ261" s="6"/>
      <c r="EDR261" s="6"/>
      <c r="EDS261" s="6"/>
      <c r="EDT261" s="6"/>
      <c r="EDU261" s="6"/>
      <c r="EDV261" s="6"/>
      <c r="EDW261" s="6"/>
      <c r="EDX261" s="6"/>
      <c r="EDY261" s="6"/>
      <c r="EDZ261" s="6"/>
      <c r="EEA261" s="6"/>
      <c r="EEB261" s="6"/>
      <c r="EEC261" s="6"/>
      <c r="EED261" s="6"/>
      <c r="EEE261" s="6"/>
      <c r="EEF261" s="6"/>
      <c r="EEG261" s="6"/>
      <c r="EEH261" s="6"/>
      <c r="EEI261" s="6"/>
      <c r="EEJ261" s="6"/>
      <c r="EEK261" s="6"/>
      <c r="EEL261" s="6"/>
      <c r="EEM261" s="6"/>
      <c r="EEN261" s="6"/>
      <c r="EEO261" s="6"/>
      <c r="EEP261" s="6"/>
      <c r="EEQ261" s="6"/>
      <c r="EER261" s="6"/>
      <c r="EES261" s="6"/>
      <c r="EET261" s="6"/>
      <c r="EEU261" s="6"/>
      <c r="EEV261" s="6"/>
      <c r="EEW261" s="6"/>
      <c r="EEX261" s="6"/>
      <c r="EEY261" s="6"/>
      <c r="EEZ261" s="6"/>
      <c r="EFA261" s="6"/>
      <c r="EFB261" s="6"/>
      <c r="EFC261" s="6"/>
      <c r="EFD261" s="6"/>
      <c r="EFE261" s="6"/>
      <c r="EFF261" s="6"/>
      <c r="EFG261" s="6"/>
      <c r="EFH261" s="6"/>
      <c r="EFI261" s="6"/>
      <c r="EFJ261" s="6"/>
      <c r="EFK261" s="6"/>
      <c r="EFL261" s="6"/>
      <c r="EFM261" s="6"/>
      <c r="EFN261" s="6"/>
      <c r="EFO261" s="6"/>
      <c r="EFP261" s="6"/>
      <c r="EFQ261" s="6"/>
      <c r="EFR261" s="6"/>
      <c r="EFS261" s="6"/>
      <c r="EFT261" s="6"/>
      <c r="EFU261" s="6"/>
      <c r="EFV261" s="6"/>
      <c r="EFW261" s="6"/>
      <c r="EFX261" s="6"/>
      <c r="EFY261" s="6"/>
      <c r="EFZ261" s="6"/>
      <c r="EGA261" s="6"/>
      <c r="EGB261" s="6"/>
      <c r="EGC261" s="6"/>
      <c r="EGD261" s="6"/>
      <c r="EGE261" s="6"/>
      <c r="EGF261" s="6"/>
      <c r="EGG261" s="6"/>
      <c r="EGH261" s="6"/>
      <c r="EGI261" s="6"/>
      <c r="EGJ261" s="6"/>
      <c r="EGK261" s="6"/>
      <c r="EGL261" s="6"/>
      <c r="EGM261" s="6"/>
      <c r="EGN261" s="6"/>
      <c r="EGO261" s="6"/>
      <c r="EGP261" s="6"/>
      <c r="EGQ261" s="6"/>
      <c r="EGR261" s="6"/>
      <c r="EGS261" s="6"/>
      <c r="EGT261" s="6"/>
      <c r="EGU261" s="6"/>
      <c r="EGV261" s="6"/>
      <c r="EGW261" s="6"/>
      <c r="EGX261" s="6"/>
      <c r="EGY261" s="6"/>
      <c r="EGZ261" s="6"/>
      <c r="EHA261" s="6"/>
      <c r="EHB261" s="6"/>
      <c r="EHC261" s="6"/>
      <c r="EHD261" s="6"/>
      <c r="EHE261" s="6"/>
      <c r="EHF261" s="6"/>
      <c r="EHG261" s="6"/>
      <c r="EHH261" s="6"/>
      <c r="EHI261" s="6"/>
      <c r="EHJ261" s="6"/>
      <c r="EHK261" s="6"/>
      <c r="EHL261" s="6"/>
      <c r="EHM261" s="6"/>
      <c r="EHN261" s="6"/>
      <c r="EHO261" s="6"/>
      <c r="EHP261" s="6"/>
      <c r="EHQ261" s="6"/>
      <c r="EHR261" s="6"/>
      <c r="EHS261" s="6"/>
      <c r="EHT261" s="6"/>
      <c r="EHU261" s="6"/>
      <c r="EHV261" s="6"/>
      <c r="EHW261" s="6"/>
      <c r="EHX261" s="6"/>
      <c r="EHY261" s="6"/>
      <c r="EHZ261" s="6"/>
      <c r="EIA261" s="6"/>
      <c r="EIB261" s="6"/>
      <c r="EIC261" s="6"/>
      <c r="EID261" s="6"/>
      <c r="EIE261" s="6"/>
      <c r="EIF261" s="6"/>
      <c r="EIG261" s="6"/>
      <c r="EIH261" s="6"/>
      <c r="EII261" s="6"/>
      <c r="EIJ261" s="6"/>
      <c r="EIK261" s="6"/>
      <c r="EIL261" s="6"/>
      <c r="EIM261" s="6"/>
      <c r="EIN261" s="6"/>
      <c r="EIO261" s="6"/>
      <c r="EIP261" s="6"/>
      <c r="EIQ261" s="6"/>
      <c r="EIR261" s="6"/>
      <c r="EIS261" s="6"/>
      <c r="EIT261" s="6"/>
      <c r="EIU261" s="6"/>
      <c r="EIV261" s="6"/>
      <c r="EIW261" s="6"/>
      <c r="EIX261" s="6"/>
      <c r="EIY261" s="6"/>
      <c r="EIZ261" s="6"/>
      <c r="EJA261" s="6"/>
      <c r="EJB261" s="6"/>
      <c r="EJC261" s="6"/>
      <c r="EJD261" s="6"/>
      <c r="EJE261" s="6"/>
      <c r="EJF261" s="6"/>
      <c r="EJG261" s="6"/>
      <c r="EJH261" s="6"/>
      <c r="EJI261" s="6"/>
      <c r="EJJ261" s="6"/>
      <c r="EJK261" s="6"/>
      <c r="EJL261" s="6"/>
      <c r="EJM261" s="6"/>
      <c r="EJN261" s="6"/>
      <c r="EJO261" s="6"/>
      <c r="EJP261" s="6"/>
      <c r="EJQ261" s="6"/>
      <c r="EJR261" s="6"/>
      <c r="EJS261" s="6"/>
      <c r="EJT261" s="6"/>
      <c r="EJU261" s="6"/>
      <c r="EJV261" s="6"/>
      <c r="EJW261" s="6"/>
      <c r="EJX261" s="6"/>
      <c r="EJY261" s="6"/>
      <c r="EJZ261" s="6"/>
      <c r="EKA261" s="6"/>
      <c r="EKB261" s="6"/>
      <c r="EKC261" s="6"/>
      <c r="EKD261" s="6"/>
      <c r="EKE261" s="6"/>
      <c r="EKF261" s="6"/>
      <c r="EKG261" s="6"/>
      <c r="EKH261" s="6"/>
      <c r="EKI261" s="6"/>
      <c r="EKJ261" s="6"/>
      <c r="EKK261" s="6"/>
      <c r="EKL261" s="6"/>
      <c r="EKM261" s="6"/>
      <c r="EKN261" s="6"/>
      <c r="EKO261" s="6"/>
      <c r="EKP261" s="6"/>
      <c r="EKQ261" s="6"/>
      <c r="EKR261" s="6"/>
      <c r="EKS261" s="6"/>
      <c r="EKT261" s="6"/>
      <c r="EKU261" s="6"/>
      <c r="EKV261" s="6"/>
      <c r="EKW261" s="6"/>
      <c r="EKX261" s="6"/>
      <c r="EKY261" s="6"/>
      <c r="EKZ261" s="6"/>
      <c r="ELA261" s="6"/>
      <c r="ELB261" s="6"/>
      <c r="ELC261" s="6"/>
      <c r="ELD261" s="6"/>
      <c r="ELE261" s="6"/>
      <c r="ELF261" s="6"/>
      <c r="ELG261" s="6"/>
      <c r="ELH261" s="6"/>
      <c r="ELI261" s="6"/>
      <c r="ELJ261" s="6"/>
      <c r="ELK261" s="6"/>
      <c r="ELL261" s="6"/>
      <c r="ELM261" s="6"/>
      <c r="ELN261" s="6"/>
      <c r="ELO261" s="6"/>
      <c r="ELP261" s="6"/>
      <c r="ELQ261" s="6"/>
      <c r="ELR261" s="6"/>
      <c r="ELS261" s="6"/>
      <c r="ELT261" s="6"/>
      <c r="ELU261" s="6"/>
      <c r="ELV261" s="6"/>
      <c r="ELW261" s="6"/>
      <c r="ELX261" s="6"/>
      <c r="ELY261" s="6"/>
      <c r="ELZ261" s="6"/>
      <c r="EMA261" s="6"/>
      <c r="EMB261" s="6"/>
      <c r="EMC261" s="6"/>
      <c r="EMD261" s="6"/>
      <c r="EME261" s="6"/>
      <c r="EMF261" s="6"/>
      <c r="EMG261" s="6"/>
      <c r="EMH261" s="6"/>
      <c r="EMI261" s="6"/>
      <c r="EMJ261" s="6"/>
      <c r="EMK261" s="6"/>
      <c r="EML261" s="6"/>
      <c r="EMM261" s="6"/>
      <c r="EMN261" s="6"/>
      <c r="EMO261" s="6"/>
      <c r="EMP261" s="6"/>
      <c r="EMQ261" s="6"/>
      <c r="EMR261" s="6"/>
      <c r="EMS261" s="6"/>
      <c r="EMT261" s="6"/>
      <c r="EMU261" s="6"/>
      <c r="EMV261" s="6"/>
      <c r="EMW261" s="6"/>
      <c r="EMX261" s="6"/>
      <c r="EMY261" s="6"/>
      <c r="EMZ261" s="6"/>
      <c r="ENA261" s="6"/>
      <c r="ENB261" s="6"/>
      <c r="ENC261" s="6"/>
      <c r="END261" s="6"/>
      <c r="ENE261" s="6"/>
      <c r="ENF261" s="6"/>
      <c r="ENG261" s="6"/>
      <c r="ENH261" s="6"/>
      <c r="ENI261" s="6"/>
      <c r="ENJ261" s="6"/>
      <c r="ENK261" s="6"/>
      <c r="ENL261" s="6"/>
      <c r="ENM261" s="6"/>
      <c r="ENN261" s="6"/>
      <c r="ENO261" s="6"/>
      <c r="ENP261" s="6"/>
      <c r="ENQ261" s="6"/>
      <c r="ENR261" s="6"/>
      <c r="ENS261" s="6"/>
      <c r="ENT261" s="6"/>
      <c r="ENU261" s="6"/>
      <c r="ENV261" s="6"/>
      <c r="ENW261" s="6"/>
      <c r="ENX261" s="6"/>
      <c r="ENY261" s="6"/>
      <c r="ENZ261" s="6"/>
      <c r="EOA261" s="6"/>
      <c r="EOB261" s="6"/>
      <c r="EOC261" s="6"/>
      <c r="EOD261" s="6"/>
      <c r="EOE261" s="6"/>
      <c r="EOF261" s="6"/>
      <c r="EOG261" s="6"/>
      <c r="EOH261" s="6"/>
      <c r="EOI261" s="6"/>
      <c r="EOJ261" s="6"/>
      <c r="EOK261" s="6"/>
      <c r="EOL261" s="6"/>
      <c r="EOM261" s="6"/>
      <c r="EON261" s="6"/>
      <c r="EOO261" s="6"/>
      <c r="EOP261" s="6"/>
      <c r="EOQ261" s="6"/>
      <c r="EOR261" s="6"/>
      <c r="EOS261" s="6"/>
      <c r="EOT261" s="6"/>
      <c r="EOU261" s="6"/>
      <c r="EOV261" s="6"/>
      <c r="EOW261" s="6"/>
      <c r="EOX261" s="6"/>
      <c r="EOY261" s="6"/>
      <c r="EOZ261" s="6"/>
      <c r="EPA261" s="6"/>
      <c r="EPB261" s="6"/>
      <c r="EPC261" s="6"/>
      <c r="EPD261" s="6"/>
      <c r="EPE261" s="6"/>
      <c r="EPF261" s="6"/>
      <c r="EPG261" s="6"/>
      <c r="EPH261" s="6"/>
      <c r="EPI261" s="6"/>
      <c r="EPJ261" s="6"/>
      <c r="EPK261" s="6"/>
      <c r="EPL261" s="6"/>
      <c r="EPM261" s="6"/>
      <c r="EPN261" s="6"/>
      <c r="EPO261" s="6"/>
      <c r="EPP261" s="6"/>
      <c r="EPQ261" s="6"/>
      <c r="EPR261" s="6"/>
      <c r="EPS261" s="6"/>
      <c r="EPT261" s="6"/>
      <c r="EPU261" s="6"/>
      <c r="EPV261" s="6"/>
      <c r="EPW261" s="6"/>
      <c r="EPX261" s="6"/>
      <c r="EPY261" s="6"/>
      <c r="EPZ261" s="6"/>
      <c r="EQA261" s="6"/>
      <c r="EQB261" s="6"/>
      <c r="EQC261" s="6"/>
      <c r="EQD261" s="6"/>
      <c r="EQE261" s="6"/>
      <c r="EQF261" s="6"/>
      <c r="EQG261" s="6"/>
      <c r="EQH261" s="6"/>
      <c r="EQI261" s="6"/>
      <c r="EQJ261" s="6"/>
      <c r="EQK261" s="6"/>
      <c r="EQL261" s="6"/>
      <c r="EQM261" s="6"/>
      <c r="EQN261" s="6"/>
      <c r="EQO261" s="6"/>
      <c r="EQP261" s="6"/>
      <c r="EQQ261" s="6"/>
      <c r="EQR261" s="6"/>
      <c r="EQS261" s="6"/>
      <c r="EQT261" s="6"/>
      <c r="EQU261" s="6"/>
      <c r="EQV261" s="6"/>
      <c r="EQW261" s="6"/>
      <c r="EQX261" s="6"/>
      <c r="EQY261" s="6"/>
      <c r="EQZ261" s="6"/>
      <c r="ERA261" s="6"/>
      <c r="ERB261" s="6"/>
      <c r="ERC261" s="6"/>
      <c r="ERD261" s="6"/>
      <c r="ERE261" s="6"/>
      <c r="ERF261" s="6"/>
      <c r="ERG261" s="6"/>
      <c r="ERH261" s="6"/>
      <c r="ERI261" s="6"/>
      <c r="ERJ261" s="6"/>
      <c r="ERK261" s="6"/>
      <c r="ERL261" s="6"/>
      <c r="ERM261" s="6"/>
      <c r="ERN261" s="6"/>
      <c r="ERO261" s="6"/>
      <c r="ERP261" s="6"/>
      <c r="ERQ261" s="6"/>
      <c r="ERR261" s="6"/>
      <c r="ERS261" s="6"/>
      <c r="ERT261" s="6"/>
      <c r="ERU261" s="6"/>
      <c r="ERV261" s="6"/>
      <c r="ERW261" s="6"/>
      <c r="ERX261" s="6"/>
      <c r="ERY261" s="6"/>
      <c r="ERZ261" s="6"/>
      <c r="ESA261" s="6"/>
      <c r="ESB261" s="6"/>
      <c r="ESC261" s="6"/>
      <c r="ESD261" s="6"/>
      <c r="ESE261" s="6"/>
      <c r="ESF261" s="6"/>
      <c r="ESG261" s="6"/>
      <c r="ESH261" s="6"/>
      <c r="ESI261" s="6"/>
      <c r="ESJ261" s="6"/>
      <c r="ESK261" s="6"/>
      <c r="ESL261" s="6"/>
      <c r="ESM261" s="6"/>
      <c r="ESN261" s="6"/>
      <c r="ESO261" s="6"/>
      <c r="ESP261" s="6"/>
      <c r="ESQ261" s="6"/>
      <c r="ESR261" s="6"/>
      <c r="ESS261" s="6"/>
      <c r="EST261" s="6"/>
      <c r="ESU261" s="6"/>
      <c r="ESV261" s="6"/>
      <c r="ESW261" s="6"/>
      <c r="ESX261" s="6"/>
      <c r="ESY261" s="6"/>
      <c r="ESZ261" s="6"/>
      <c r="ETA261" s="6"/>
      <c r="ETB261" s="6"/>
      <c r="ETC261" s="6"/>
      <c r="ETD261" s="6"/>
      <c r="ETE261" s="6"/>
      <c r="ETF261" s="6"/>
      <c r="ETG261" s="6"/>
      <c r="ETH261" s="6"/>
      <c r="ETI261" s="6"/>
      <c r="ETJ261" s="6"/>
      <c r="ETK261" s="6"/>
      <c r="ETL261" s="6"/>
      <c r="ETM261" s="6"/>
      <c r="ETN261" s="6"/>
      <c r="ETO261" s="6"/>
      <c r="ETP261" s="6"/>
      <c r="ETQ261" s="6"/>
      <c r="ETR261" s="6"/>
      <c r="ETS261" s="6"/>
      <c r="ETT261" s="6"/>
      <c r="ETU261" s="6"/>
      <c r="ETV261" s="6"/>
      <c r="ETW261" s="6"/>
      <c r="ETX261" s="6"/>
      <c r="ETY261" s="6"/>
      <c r="ETZ261" s="6"/>
      <c r="EUA261" s="6"/>
      <c r="EUB261" s="6"/>
      <c r="EUC261" s="6"/>
      <c r="EUD261" s="6"/>
      <c r="EUE261" s="6"/>
      <c r="EUF261" s="6"/>
      <c r="EUG261" s="6"/>
      <c r="EUH261" s="6"/>
      <c r="EUI261" s="6"/>
      <c r="EUJ261" s="6"/>
      <c r="EUK261" s="6"/>
      <c r="EUL261" s="6"/>
      <c r="EUM261" s="6"/>
      <c r="EUN261" s="6"/>
      <c r="EUO261" s="6"/>
      <c r="EUP261" s="6"/>
      <c r="EUQ261" s="6"/>
      <c r="EUR261" s="6"/>
      <c r="EUS261" s="6"/>
      <c r="EUT261" s="6"/>
      <c r="EUU261" s="6"/>
      <c r="EUV261" s="6"/>
      <c r="EUW261" s="6"/>
      <c r="EUX261" s="6"/>
      <c r="EUY261" s="6"/>
      <c r="EUZ261" s="6"/>
      <c r="EVA261" s="6"/>
      <c r="EVB261" s="6"/>
      <c r="EVC261" s="6"/>
      <c r="EVD261" s="6"/>
      <c r="EVE261" s="6"/>
      <c r="EVF261" s="6"/>
      <c r="EVG261" s="6"/>
      <c r="EVH261" s="6"/>
      <c r="EVI261" s="6"/>
      <c r="EVJ261" s="6"/>
      <c r="EVK261" s="6"/>
      <c r="EVL261" s="6"/>
      <c r="EVM261" s="6"/>
      <c r="EVN261" s="6"/>
      <c r="EVO261" s="6"/>
      <c r="EVP261" s="6"/>
      <c r="EVQ261" s="6"/>
      <c r="EVR261" s="6"/>
      <c r="EVS261" s="6"/>
      <c r="EVT261" s="6"/>
      <c r="EVU261" s="6"/>
      <c r="EVV261" s="6"/>
      <c r="EVW261" s="6"/>
      <c r="EVX261" s="6"/>
      <c r="EVY261" s="6"/>
      <c r="EVZ261" s="6"/>
      <c r="EWA261" s="6"/>
      <c r="EWB261" s="6"/>
      <c r="EWC261" s="6"/>
      <c r="EWD261" s="6"/>
      <c r="EWE261" s="6"/>
      <c r="EWF261" s="6"/>
      <c r="EWG261" s="6"/>
      <c r="EWH261" s="6"/>
      <c r="EWI261" s="6"/>
      <c r="EWJ261" s="6"/>
      <c r="EWK261" s="6"/>
      <c r="EWL261" s="6"/>
      <c r="EWM261" s="6"/>
      <c r="EWN261" s="6"/>
      <c r="EWO261" s="6"/>
      <c r="EWP261" s="6"/>
      <c r="EWQ261" s="6"/>
      <c r="EWR261" s="6"/>
      <c r="EWS261" s="6"/>
      <c r="EWT261" s="6"/>
      <c r="EWU261" s="6"/>
      <c r="EWV261" s="6"/>
      <c r="EWW261" s="6"/>
      <c r="EWX261" s="6"/>
      <c r="EWY261" s="6"/>
      <c r="EWZ261" s="6"/>
      <c r="EXA261" s="6"/>
      <c r="EXB261" s="6"/>
      <c r="EXC261" s="6"/>
      <c r="EXD261" s="6"/>
      <c r="EXE261" s="6"/>
      <c r="EXF261" s="6"/>
      <c r="EXG261" s="6"/>
      <c r="EXH261" s="6"/>
      <c r="EXI261" s="6"/>
      <c r="EXJ261" s="6"/>
      <c r="EXK261" s="6"/>
      <c r="EXL261" s="6"/>
      <c r="EXM261" s="6"/>
      <c r="EXN261" s="6"/>
      <c r="EXO261" s="6"/>
      <c r="EXP261" s="6"/>
      <c r="EXQ261" s="6"/>
      <c r="EXR261" s="6"/>
      <c r="EXS261" s="6"/>
      <c r="EXT261" s="6"/>
      <c r="EXU261" s="6"/>
      <c r="EXV261" s="6"/>
      <c r="EXW261" s="6"/>
      <c r="EXX261" s="6"/>
      <c r="EXY261" s="6"/>
      <c r="EXZ261" s="6"/>
      <c r="EYA261" s="6"/>
      <c r="EYB261" s="6"/>
      <c r="EYC261" s="6"/>
      <c r="EYD261" s="6"/>
      <c r="EYE261" s="6"/>
      <c r="EYF261" s="6"/>
      <c r="EYG261" s="6"/>
      <c r="EYH261" s="6"/>
      <c r="EYI261" s="6"/>
      <c r="EYJ261" s="6"/>
      <c r="EYK261" s="6"/>
      <c r="EYL261" s="6"/>
      <c r="EYM261" s="6"/>
      <c r="EYN261" s="6"/>
      <c r="EYO261" s="6"/>
      <c r="EYP261" s="6"/>
      <c r="EYQ261" s="6"/>
      <c r="EYR261" s="6"/>
      <c r="EYS261" s="6"/>
      <c r="EYT261" s="6"/>
      <c r="EYU261" s="6"/>
      <c r="EYV261" s="6"/>
      <c r="EYW261" s="6"/>
      <c r="EYX261" s="6"/>
      <c r="EYY261" s="6"/>
      <c r="EYZ261" s="6"/>
      <c r="EZA261" s="6"/>
      <c r="EZB261" s="6"/>
      <c r="EZC261" s="6"/>
      <c r="EZD261" s="6"/>
      <c r="EZE261" s="6"/>
      <c r="EZF261" s="6"/>
      <c r="EZG261" s="6"/>
      <c r="EZH261" s="6"/>
      <c r="EZI261" s="6"/>
      <c r="EZJ261" s="6"/>
      <c r="EZK261" s="6"/>
      <c r="EZL261" s="6"/>
      <c r="EZM261" s="6"/>
      <c r="EZN261" s="6"/>
      <c r="EZO261" s="6"/>
      <c r="EZP261" s="6"/>
      <c r="EZQ261" s="6"/>
      <c r="EZR261" s="6"/>
      <c r="EZS261" s="6"/>
      <c r="EZT261" s="6"/>
      <c r="EZU261" s="6"/>
      <c r="EZV261" s="6"/>
      <c r="EZW261" s="6"/>
      <c r="EZX261" s="6"/>
      <c r="EZY261" s="6"/>
      <c r="EZZ261" s="6"/>
      <c r="FAA261" s="6"/>
      <c r="FAB261" s="6"/>
      <c r="FAC261" s="6"/>
      <c r="FAD261" s="6"/>
      <c r="FAE261" s="6"/>
      <c r="FAF261" s="6"/>
      <c r="FAG261" s="6"/>
      <c r="FAH261" s="6"/>
      <c r="FAI261" s="6"/>
      <c r="FAJ261" s="6"/>
      <c r="FAK261" s="6"/>
      <c r="FAL261" s="6"/>
      <c r="FAM261" s="6"/>
      <c r="FAN261" s="6"/>
      <c r="FAO261" s="6"/>
      <c r="FAP261" s="6"/>
      <c r="FAQ261" s="6"/>
      <c r="FAR261" s="6"/>
      <c r="FAS261" s="6"/>
      <c r="FAT261" s="6"/>
      <c r="FAU261" s="6"/>
      <c r="FAV261" s="6"/>
      <c r="FAW261" s="6"/>
      <c r="FAX261" s="6"/>
      <c r="FAY261" s="6"/>
      <c r="FAZ261" s="6"/>
      <c r="FBA261" s="6"/>
      <c r="FBB261" s="6"/>
      <c r="FBC261" s="6"/>
      <c r="FBD261" s="6"/>
      <c r="FBE261" s="6"/>
      <c r="FBF261" s="6"/>
      <c r="FBG261" s="6"/>
      <c r="FBH261" s="6"/>
      <c r="FBI261" s="6"/>
      <c r="FBJ261" s="6"/>
      <c r="FBK261" s="6"/>
      <c r="FBL261" s="6"/>
      <c r="FBM261" s="6"/>
      <c r="FBN261" s="6"/>
      <c r="FBO261" s="6"/>
      <c r="FBP261" s="6"/>
      <c r="FBQ261" s="6"/>
      <c r="FBR261" s="6"/>
      <c r="FBS261" s="6"/>
      <c r="FBT261" s="6"/>
      <c r="FBU261" s="6"/>
      <c r="FBV261" s="6"/>
      <c r="FBW261" s="6"/>
      <c r="FBX261" s="6"/>
      <c r="FBY261" s="6"/>
      <c r="FBZ261" s="6"/>
      <c r="FCA261" s="6"/>
      <c r="FCB261" s="6"/>
      <c r="FCC261" s="6"/>
      <c r="FCD261" s="6"/>
      <c r="FCE261" s="6"/>
      <c r="FCF261" s="6"/>
      <c r="FCG261" s="6"/>
      <c r="FCH261" s="6"/>
      <c r="FCI261" s="6"/>
      <c r="FCJ261" s="6"/>
      <c r="FCK261" s="6"/>
      <c r="FCL261" s="6"/>
      <c r="FCM261" s="6"/>
      <c r="FCN261" s="6"/>
      <c r="FCO261" s="6"/>
      <c r="FCP261" s="6"/>
      <c r="FCQ261" s="6"/>
      <c r="FCR261" s="6"/>
      <c r="FCS261" s="6"/>
      <c r="FCT261" s="6"/>
      <c r="FCU261" s="6"/>
      <c r="FCV261" s="6"/>
      <c r="FCW261" s="6"/>
      <c r="FCX261" s="6"/>
      <c r="FCY261" s="6"/>
      <c r="FCZ261" s="6"/>
      <c r="FDA261" s="6"/>
      <c r="FDB261" s="6"/>
      <c r="FDC261" s="6"/>
      <c r="FDD261" s="6"/>
      <c r="FDE261" s="6"/>
      <c r="FDF261" s="6"/>
      <c r="FDG261" s="6"/>
      <c r="FDH261" s="6"/>
      <c r="FDI261" s="6"/>
      <c r="FDJ261" s="6"/>
      <c r="FDK261" s="6"/>
      <c r="FDL261" s="6"/>
      <c r="FDM261" s="6"/>
      <c r="FDN261" s="6"/>
      <c r="FDO261" s="6"/>
      <c r="FDP261" s="6"/>
      <c r="FDQ261" s="6"/>
      <c r="FDR261" s="6"/>
      <c r="FDS261" s="6"/>
      <c r="FDT261" s="6"/>
      <c r="FDU261" s="6"/>
      <c r="FDV261" s="6"/>
      <c r="FDW261" s="6"/>
      <c r="FDX261" s="6"/>
      <c r="FDY261" s="6"/>
      <c r="FDZ261" s="6"/>
      <c r="FEA261" s="6"/>
      <c r="FEB261" s="6"/>
      <c r="FEC261" s="6"/>
      <c r="FED261" s="6"/>
      <c r="FEE261" s="6"/>
      <c r="FEF261" s="6"/>
      <c r="FEG261" s="6"/>
      <c r="FEH261" s="6"/>
      <c r="FEI261" s="6"/>
      <c r="FEJ261" s="6"/>
      <c r="FEK261" s="6"/>
      <c r="FEL261" s="6"/>
      <c r="FEM261" s="6"/>
      <c r="FEN261" s="6"/>
      <c r="FEO261" s="6"/>
      <c r="FEP261" s="6"/>
      <c r="FEQ261" s="6"/>
      <c r="FER261" s="6"/>
      <c r="FES261" s="6"/>
      <c r="FET261" s="6"/>
      <c r="FEU261" s="6"/>
      <c r="FEV261" s="6"/>
      <c r="FEW261" s="6"/>
      <c r="FEX261" s="6"/>
      <c r="FEY261" s="6"/>
      <c r="FEZ261" s="6"/>
      <c r="FFA261" s="6"/>
      <c r="FFB261" s="6"/>
      <c r="FFC261" s="6"/>
      <c r="FFD261" s="6"/>
      <c r="FFE261" s="6"/>
      <c r="FFF261" s="6"/>
      <c r="FFG261" s="6"/>
      <c r="FFH261" s="6"/>
      <c r="FFI261" s="6"/>
      <c r="FFJ261" s="6"/>
      <c r="FFK261" s="6"/>
      <c r="FFL261" s="6"/>
      <c r="FFM261" s="6"/>
      <c r="FFN261" s="6"/>
      <c r="FFO261" s="6"/>
      <c r="FFP261" s="6"/>
      <c r="FFQ261" s="6"/>
      <c r="FFR261" s="6"/>
      <c r="FFS261" s="6"/>
      <c r="FFT261" s="6"/>
      <c r="FFU261" s="6"/>
      <c r="FFV261" s="6"/>
      <c r="FFW261" s="6"/>
      <c r="FFX261" s="6"/>
      <c r="FFY261" s="6"/>
      <c r="FFZ261" s="6"/>
      <c r="FGA261" s="6"/>
      <c r="FGB261" s="6"/>
      <c r="FGC261" s="6"/>
      <c r="FGD261" s="6"/>
      <c r="FGE261" s="6"/>
      <c r="FGF261" s="6"/>
      <c r="FGG261" s="6"/>
      <c r="FGH261" s="6"/>
      <c r="FGI261" s="6"/>
      <c r="FGJ261" s="6"/>
      <c r="FGK261" s="6"/>
      <c r="FGL261" s="6"/>
      <c r="FGM261" s="6"/>
      <c r="FGN261" s="6"/>
      <c r="FGO261" s="6"/>
      <c r="FGP261" s="6"/>
      <c r="FGQ261" s="6"/>
      <c r="FGR261" s="6"/>
      <c r="FGS261" s="6"/>
      <c r="FGT261" s="6"/>
      <c r="FGU261" s="6"/>
      <c r="FGV261" s="6"/>
      <c r="FGW261" s="6"/>
      <c r="FGX261" s="6"/>
      <c r="FGY261" s="6"/>
      <c r="FGZ261" s="6"/>
      <c r="FHA261" s="6"/>
      <c r="FHB261" s="6"/>
      <c r="FHC261" s="6"/>
      <c r="FHD261" s="6"/>
      <c r="FHE261" s="6"/>
      <c r="FHF261" s="6"/>
      <c r="FHG261" s="6"/>
      <c r="FHH261" s="6"/>
      <c r="FHI261" s="6"/>
      <c r="FHJ261" s="6"/>
      <c r="FHK261" s="6"/>
      <c r="FHL261" s="6"/>
      <c r="FHM261" s="6"/>
      <c r="FHN261" s="6"/>
      <c r="FHO261" s="6"/>
      <c r="FHP261" s="6"/>
      <c r="FHQ261" s="6"/>
      <c r="FHR261" s="6"/>
      <c r="FHS261" s="6"/>
      <c r="FHT261" s="6"/>
      <c r="FHU261" s="6"/>
      <c r="FHV261" s="6"/>
      <c r="FHW261" s="6"/>
      <c r="FHX261" s="6"/>
      <c r="FHY261" s="6"/>
      <c r="FHZ261" s="6"/>
      <c r="FIA261" s="6"/>
      <c r="FIB261" s="6"/>
      <c r="FIC261" s="6"/>
      <c r="FID261" s="6"/>
      <c r="FIE261" s="6"/>
      <c r="FIF261" s="6"/>
      <c r="FIG261" s="6"/>
      <c r="FIH261" s="6"/>
      <c r="FII261" s="6"/>
      <c r="FIJ261" s="6"/>
      <c r="FIK261" s="6"/>
      <c r="FIL261" s="6"/>
      <c r="FIM261" s="6"/>
      <c r="FIN261" s="6"/>
      <c r="FIO261" s="6"/>
      <c r="FIP261" s="6"/>
      <c r="FIQ261" s="6"/>
      <c r="FIR261" s="6"/>
      <c r="FIS261" s="6"/>
      <c r="FIT261" s="6"/>
      <c r="FIU261" s="6"/>
      <c r="FIV261" s="6"/>
      <c r="FIW261" s="6"/>
      <c r="FIX261" s="6"/>
      <c r="FIY261" s="6"/>
      <c r="FIZ261" s="6"/>
      <c r="FJA261" s="6"/>
      <c r="FJB261" s="6"/>
      <c r="FJC261" s="6"/>
      <c r="FJD261" s="6"/>
      <c r="FJE261" s="6"/>
      <c r="FJF261" s="6"/>
      <c r="FJG261" s="6"/>
      <c r="FJH261" s="6"/>
      <c r="FJI261" s="6"/>
      <c r="FJJ261" s="6"/>
      <c r="FJK261" s="6"/>
      <c r="FJL261" s="6"/>
      <c r="FJM261" s="6"/>
      <c r="FJN261" s="6"/>
      <c r="FJO261" s="6"/>
      <c r="FJP261" s="6"/>
      <c r="FJQ261" s="6"/>
      <c r="FJR261" s="6"/>
      <c r="FJS261" s="6"/>
      <c r="FJT261" s="6"/>
      <c r="FJU261" s="6"/>
      <c r="FJV261" s="6"/>
      <c r="FJW261" s="6"/>
      <c r="FJX261" s="6"/>
      <c r="FJY261" s="6"/>
      <c r="FJZ261" s="6"/>
      <c r="FKA261" s="6"/>
      <c r="FKB261" s="6"/>
      <c r="FKC261" s="6"/>
      <c r="FKD261" s="6"/>
      <c r="FKE261" s="6"/>
      <c r="FKF261" s="6"/>
      <c r="FKG261" s="6"/>
      <c r="FKH261" s="6"/>
      <c r="FKI261" s="6"/>
      <c r="FKJ261" s="6"/>
      <c r="FKK261" s="6"/>
      <c r="FKL261" s="6"/>
      <c r="FKM261" s="6"/>
      <c r="FKN261" s="6"/>
      <c r="FKO261" s="6"/>
      <c r="FKP261" s="6"/>
      <c r="FKQ261" s="6"/>
      <c r="FKR261" s="6"/>
      <c r="FKS261" s="6"/>
      <c r="FKT261" s="6"/>
      <c r="FKU261" s="6"/>
      <c r="FKV261" s="6"/>
      <c r="FKW261" s="6"/>
      <c r="FKX261" s="6"/>
      <c r="FKY261" s="6"/>
      <c r="FKZ261" s="6"/>
      <c r="FLA261" s="6"/>
      <c r="FLB261" s="6"/>
      <c r="FLC261" s="6"/>
      <c r="FLD261" s="6"/>
      <c r="FLE261" s="6"/>
      <c r="FLF261" s="6"/>
      <c r="FLG261" s="6"/>
      <c r="FLH261" s="6"/>
      <c r="FLI261" s="6"/>
      <c r="FLJ261" s="6"/>
      <c r="FLK261" s="6"/>
      <c r="FLL261" s="6"/>
      <c r="FLM261" s="6"/>
      <c r="FLN261" s="6"/>
      <c r="FLO261" s="6"/>
      <c r="FLP261" s="6"/>
      <c r="FLQ261" s="6"/>
      <c r="FLR261" s="6"/>
      <c r="FLS261" s="6"/>
      <c r="FLT261" s="6"/>
      <c r="FLU261" s="6"/>
      <c r="FLV261" s="6"/>
      <c r="FLW261" s="6"/>
      <c r="FLX261" s="6"/>
      <c r="FLY261" s="6"/>
      <c r="FLZ261" s="6"/>
      <c r="FMA261" s="6"/>
      <c r="FMB261" s="6"/>
      <c r="FMC261" s="6"/>
      <c r="FMD261" s="6"/>
      <c r="FME261" s="6"/>
      <c r="FMF261" s="6"/>
      <c r="FMG261" s="6"/>
      <c r="FMH261" s="6"/>
      <c r="FMI261" s="6"/>
      <c r="FMJ261" s="6"/>
      <c r="FMK261" s="6"/>
      <c r="FML261" s="6"/>
      <c r="FMM261" s="6"/>
      <c r="FMN261" s="6"/>
      <c r="FMO261" s="6"/>
      <c r="FMP261" s="6"/>
      <c r="FMQ261" s="6"/>
      <c r="FMR261" s="6"/>
      <c r="FMS261" s="6"/>
      <c r="FMT261" s="6"/>
      <c r="FMU261" s="6"/>
      <c r="FMV261" s="6"/>
      <c r="FMW261" s="6"/>
      <c r="FMX261" s="6"/>
      <c r="FMY261" s="6"/>
      <c r="FMZ261" s="6"/>
      <c r="FNA261" s="6"/>
      <c r="FNB261" s="6"/>
      <c r="FNC261" s="6"/>
      <c r="FND261" s="6"/>
      <c r="FNE261" s="6"/>
      <c r="FNF261" s="6"/>
      <c r="FNG261" s="6"/>
      <c r="FNH261" s="6"/>
      <c r="FNI261" s="6"/>
      <c r="FNJ261" s="6"/>
      <c r="FNK261" s="6"/>
      <c r="FNL261" s="6"/>
      <c r="FNM261" s="6"/>
      <c r="FNN261" s="6"/>
      <c r="FNO261" s="6"/>
      <c r="FNP261" s="6"/>
      <c r="FNQ261" s="6"/>
      <c r="FNR261" s="6"/>
      <c r="FNS261" s="6"/>
      <c r="FNT261" s="6"/>
      <c r="FNU261" s="6"/>
      <c r="FNV261" s="6"/>
      <c r="FNW261" s="6"/>
      <c r="FNX261" s="6"/>
      <c r="FNY261" s="6"/>
      <c r="FNZ261" s="6"/>
      <c r="FOA261" s="6"/>
      <c r="FOB261" s="6"/>
      <c r="FOC261" s="6"/>
      <c r="FOD261" s="6"/>
      <c r="FOE261" s="6"/>
      <c r="FOF261" s="6"/>
      <c r="FOG261" s="6"/>
      <c r="FOH261" s="6"/>
      <c r="FOI261" s="6"/>
      <c r="FOJ261" s="6"/>
      <c r="FOK261" s="6"/>
      <c r="FOL261" s="6"/>
      <c r="FOM261" s="6"/>
      <c r="FON261" s="6"/>
      <c r="FOO261" s="6"/>
      <c r="FOP261" s="6"/>
      <c r="FOQ261" s="6"/>
      <c r="FOR261" s="6"/>
      <c r="FOS261" s="6"/>
      <c r="FOT261" s="6"/>
      <c r="FOU261" s="6"/>
      <c r="FOV261" s="6"/>
      <c r="FOW261" s="6"/>
      <c r="FOX261" s="6"/>
      <c r="FOY261" s="6"/>
      <c r="FOZ261" s="6"/>
      <c r="FPA261" s="6"/>
      <c r="FPB261" s="6"/>
      <c r="FPC261" s="6"/>
      <c r="FPD261" s="6"/>
      <c r="FPE261" s="6"/>
      <c r="FPF261" s="6"/>
      <c r="FPG261" s="6"/>
      <c r="FPH261" s="6"/>
      <c r="FPI261" s="6"/>
      <c r="FPJ261" s="6"/>
      <c r="FPK261" s="6"/>
      <c r="FPL261" s="6"/>
      <c r="FPM261" s="6"/>
      <c r="FPN261" s="6"/>
      <c r="FPO261" s="6"/>
      <c r="FPP261" s="6"/>
      <c r="FPQ261" s="6"/>
      <c r="FPR261" s="6"/>
      <c r="FPS261" s="6"/>
      <c r="FPT261" s="6"/>
      <c r="FPU261" s="6"/>
      <c r="FPV261" s="6"/>
      <c r="FPW261" s="6"/>
      <c r="FPX261" s="6"/>
      <c r="FPY261" s="6"/>
      <c r="FPZ261" s="6"/>
      <c r="FQA261" s="6"/>
      <c r="FQB261" s="6"/>
      <c r="FQC261" s="6"/>
      <c r="FQD261" s="6"/>
      <c r="FQE261" s="6"/>
      <c r="FQF261" s="6"/>
      <c r="FQG261" s="6"/>
      <c r="FQH261" s="6"/>
      <c r="FQI261" s="6"/>
      <c r="FQJ261" s="6"/>
      <c r="FQK261" s="6"/>
      <c r="FQL261" s="6"/>
      <c r="FQM261" s="6"/>
      <c r="FQN261" s="6"/>
      <c r="FQO261" s="6"/>
      <c r="FQP261" s="6"/>
      <c r="FQQ261" s="6"/>
      <c r="FQR261" s="6"/>
      <c r="FQS261" s="6"/>
      <c r="FQT261" s="6"/>
      <c r="FQU261" s="6"/>
      <c r="FQV261" s="6"/>
      <c r="FQW261" s="6"/>
      <c r="FQX261" s="6"/>
      <c r="FQY261" s="6"/>
      <c r="FQZ261" s="6"/>
      <c r="FRA261" s="6"/>
      <c r="FRB261" s="6"/>
      <c r="FRC261" s="6"/>
      <c r="FRD261" s="6"/>
      <c r="FRE261" s="6"/>
      <c r="FRF261" s="6"/>
      <c r="FRG261" s="6"/>
      <c r="FRH261" s="6"/>
      <c r="FRI261" s="6"/>
      <c r="FRJ261" s="6"/>
      <c r="FRK261" s="6"/>
      <c r="FRL261" s="6"/>
      <c r="FRM261" s="6"/>
      <c r="FRN261" s="6"/>
      <c r="FRO261" s="6"/>
      <c r="FRP261" s="6"/>
      <c r="FRQ261" s="6"/>
      <c r="FRR261" s="6"/>
      <c r="FRS261" s="6"/>
      <c r="FRT261" s="6"/>
      <c r="FRU261" s="6"/>
      <c r="FRV261" s="6"/>
      <c r="FRW261" s="6"/>
      <c r="FRX261" s="6"/>
      <c r="FRY261" s="6"/>
      <c r="FRZ261" s="6"/>
      <c r="FSA261" s="6"/>
      <c r="FSB261" s="6"/>
      <c r="FSC261" s="6"/>
      <c r="FSD261" s="6"/>
      <c r="FSE261" s="6"/>
      <c r="FSF261" s="6"/>
      <c r="FSG261" s="6"/>
      <c r="FSH261" s="6"/>
      <c r="FSI261" s="6"/>
      <c r="FSJ261" s="6"/>
      <c r="FSK261" s="6"/>
      <c r="FSL261" s="6"/>
      <c r="FSM261" s="6"/>
      <c r="FSN261" s="6"/>
      <c r="FSO261" s="6"/>
      <c r="FSP261" s="6"/>
      <c r="FSQ261" s="6"/>
      <c r="FSR261" s="6"/>
      <c r="FSS261" s="6"/>
      <c r="FST261" s="6"/>
      <c r="FSU261" s="6"/>
      <c r="FSV261" s="6"/>
      <c r="FSW261" s="6"/>
      <c r="FSX261" s="6"/>
      <c r="FSY261" s="6"/>
      <c r="FSZ261" s="6"/>
      <c r="FTA261" s="6"/>
      <c r="FTB261" s="6"/>
      <c r="FTC261" s="6"/>
      <c r="FTD261" s="6"/>
      <c r="FTE261" s="6"/>
      <c r="FTF261" s="6"/>
      <c r="FTG261" s="6"/>
      <c r="FTH261" s="6"/>
      <c r="FTI261" s="6"/>
      <c r="FTJ261" s="6"/>
      <c r="FTK261" s="6"/>
      <c r="FTL261" s="6"/>
      <c r="FTM261" s="6"/>
      <c r="FTN261" s="6"/>
      <c r="FTO261" s="6"/>
      <c r="FTP261" s="6"/>
      <c r="FTQ261" s="6"/>
      <c r="FTR261" s="6"/>
      <c r="FTS261" s="6"/>
      <c r="FTT261" s="6"/>
      <c r="FTU261" s="6"/>
      <c r="FTV261" s="6"/>
      <c r="FTW261" s="6"/>
      <c r="FTX261" s="6"/>
      <c r="FTY261" s="6"/>
      <c r="FTZ261" s="6"/>
      <c r="FUA261" s="6"/>
      <c r="FUB261" s="6"/>
      <c r="FUC261" s="6"/>
      <c r="FUD261" s="6"/>
      <c r="FUE261" s="6"/>
      <c r="FUF261" s="6"/>
      <c r="FUG261" s="6"/>
      <c r="FUH261" s="6"/>
      <c r="FUI261" s="6"/>
      <c r="FUJ261" s="6"/>
      <c r="FUK261" s="6"/>
      <c r="FUL261" s="6"/>
      <c r="FUM261" s="6"/>
      <c r="FUN261" s="6"/>
      <c r="FUO261" s="6"/>
      <c r="FUP261" s="6"/>
      <c r="FUQ261" s="6"/>
      <c r="FUR261" s="6"/>
      <c r="FUS261" s="6"/>
      <c r="FUT261" s="6"/>
      <c r="FUU261" s="6"/>
      <c r="FUV261" s="6"/>
      <c r="FUW261" s="6"/>
      <c r="FUX261" s="6"/>
      <c r="FUY261" s="6"/>
      <c r="FUZ261" s="6"/>
      <c r="FVA261" s="6"/>
      <c r="FVB261" s="6"/>
      <c r="FVC261" s="6"/>
      <c r="FVD261" s="6"/>
      <c r="FVE261" s="6"/>
      <c r="FVF261" s="6"/>
      <c r="FVG261" s="6"/>
      <c r="FVH261" s="6"/>
      <c r="FVI261" s="6"/>
      <c r="FVJ261" s="6"/>
      <c r="FVK261" s="6"/>
      <c r="FVL261" s="6"/>
      <c r="FVM261" s="6"/>
      <c r="FVN261" s="6"/>
      <c r="FVO261" s="6"/>
      <c r="FVP261" s="6"/>
      <c r="FVQ261" s="6"/>
      <c r="FVR261" s="6"/>
      <c r="FVS261" s="6"/>
      <c r="FVT261" s="6"/>
      <c r="FVU261" s="6"/>
      <c r="FVV261" s="6"/>
      <c r="FVW261" s="6"/>
      <c r="FVX261" s="6"/>
      <c r="FVY261" s="6"/>
      <c r="FVZ261" s="6"/>
      <c r="FWA261" s="6"/>
      <c r="FWB261" s="6"/>
      <c r="FWC261" s="6"/>
      <c r="FWD261" s="6"/>
      <c r="FWE261" s="6"/>
      <c r="FWF261" s="6"/>
      <c r="FWG261" s="6"/>
      <c r="FWH261" s="6"/>
      <c r="FWI261" s="6"/>
      <c r="FWJ261" s="6"/>
      <c r="FWK261" s="6"/>
      <c r="FWL261" s="6"/>
      <c r="FWM261" s="6"/>
      <c r="FWN261" s="6"/>
      <c r="FWO261" s="6"/>
      <c r="FWP261" s="6"/>
      <c r="FWQ261" s="6"/>
      <c r="FWR261" s="6"/>
      <c r="FWS261" s="6"/>
      <c r="FWT261" s="6"/>
      <c r="FWU261" s="6"/>
      <c r="FWV261" s="6"/>
      <c r="FWW261" s="6"/>
      <c r="FWX261" s="6"/>
      <c r="FWY261" s="6"/>
      <c r="FWZ261" s="6"/>
      <c r="FXA261" s="6"/>
      <c r="FXB261" s="6"/>
      <c r="FXC261" s="6"/>
      <c r="FXD261" s="6"/>
      <c r="FXE261" s="6"/>
      <c r="FXF261" s="6"/>
      <c r="FXG261" s="6"/>
      <c r="FXH261" s="6"/>
      <c r="FXI261" s="6"/>
      <c r="FXJ261" s="6"/>
      <c r="FXK261" s="6"/>
      <c r="FXL261" s="6"/>
      <c r="FXM261" s="6"/>
      <c r="FXN261" s="6"/>
      <c r="FXO261" s="6"/>
      <c r="FXP261" s="6"/>
      <c r="FXQ261" s="6"/>
      <c r="FXR261" s="6"/>
      <c r="FXS261" s="6"/>
      <c r="FXT261" s="6"/>
      <c r="FXU261" s="6"/>
      <c r="FXV261" s="6"/>
      <c r="FXW261" s="6"/>
      <c r="FXX261" s="6"/>
      <c r="FXY261" s="6"/>
      <c r="FXZ261" s="6"/>
      <c r="FYA261" s="6"/>
      <c r="FYB261" s="6"/>
      <c r="FYC261" s="6"/>
      <c r="FYD261" s="6"/>
      <c r="FYE261" s="6"/>
      <c r="FYF261" s="6"/>
      <c r="FYG261" s="6"/>
      <c r="FYH261" s="6"/>
      <c r="FYI261" s="6"/>
      <c r="FYJ261" s="6"/>
      <c r="FYK261" s="6"/>
      <c r="FYL261" s="6"/>
      <c r="FYM261" s="6"/>
      <c r="FYN261" s="6"/>
      <c r="FYO261" s="6"/>
      <c r="FYP261" s="6"/>
      <c r="FYQ261" s="6"/>
      <c r="FYR261" s="6"/>
      <c r="FYS261" s="6"/>
      <c r="FYT261" s="6"/>
      <c r="FYU261" s="6"/>
      <c r="FYV261" s="6"/>
      <c r="FYW261" s="6"/>
      <c r="FYX261" s="6"/>
      <c r="FYY261" s="6"/>
      <c r="FYZ261" s="6"/>
      <c r="FZA261" s="6"/>
      <c r="FZB261" s="6"/>
      <c r="FZC261" s="6"/>
      <c r="FZD261" s="6"/>
      <c r="FZE261" s="6"/>
      <c r="FZF261" s="6"/>
      <c r="FZG261" s="6"/>
      <c r="FZH261" s="6"/>
      <c r="FZI261" s="6"/>
      <c r="FZJ261" s="6"/>
      <c r="FZK261" s="6"/>
      <c r="FZL261" s="6"/>
      <c r="FZM261" s="6"/>
      <c r="FZN261" s="6"/>
      <c r="FZO261" s="6"/>
      <c r="FZP261" s="6"/>
      <c r="FZQ261" s="6"/>
      <c r="FZR261" s="6"/>
      <c r="FZS261" s="6"/>
      <c r="FZT261" s="6"/>
      <c r="FZU261" s="6"/>
      <c r="FZV261" s="6"/>
      <c r="FZW261" s="6"/>
      <c r="FZX261" s="6"/>
      <c r="FZY261" s="6"/>
      <c r="FZZ261" s="6"/>
      <c r="GAA261" s="6"/>
      <c r="GAB261" s="6"/>
      <c r="GAC261" s="6"/>
      <c r="GAD261" s="6"/>
      <c r="GAE261" s="6"/>
      <c r="GAF261" s="6"/>
      <c r="GAG261" s="6"/>
      <c r="GAH261" s="6"/>
      <c r="GAI261" s="6"/>
      <c r="GAJ261" s="6"/>
      <c r="GAK261" s="6"/>
      <c r="GAL261" s="6"/>
      <c r="GAM261" s="6"/>
      <c r="GAN261" s="6"/>
      <c r="GAO261" s="6"/>
      <c r="GAP261" s="6"/>
      <c r="GAQ261" s="6"/>
      <c r="GAR261" s="6"/>
      <c r="GAS261" s="6"/>
      <c r="GAT261" s="6"/>
      <c r="GAU261" s="6"/>
      <c r="GAV261" s="6"/>
      <c r="GAW261" s="6"/>
      <c r="GAX261" s="6"/>
      <c r="GAY261" s="6"/>
      <c r="GAZ261" s="6"/>
      <c r="GBA261" s="6"/>
      <c r="GBB261" s="6"/>
      <c r="GBC261" s="6"/>
      <c r="GBD261" s="6"/>
      <c r="GBE261" s="6"/>
      <c r="GBF261" s="6"/>
      <c r="GBG261" s="6"/>
      <c r="GBH261" s="6"/>
      <c r="GBI261" s="6"/>
      <c r="GBJ261" s="6"/>
      <c r="GBK261" s="6"/>
      <c r="GBL261" s="6"/>
      <c r="GBM261" s="6"/>
      <c r="GBN261" s="6"/>
      <c r="GBO261" s="6"/>
      <c r="GBP261" s="6"/>
      <c r="GBQ261" s="6"/>
      <c r="GBR261" s="6"/>
      <c r="GBS261" s="6"/>
      <c r="GBT261" s="6"/>
      <c r="GBU261" s="6"/>
      <c r="GBV261" s="6"/>
      <c r="GBW261" s="6"/>
      <c r="GBX261" s="6"/>
      <c r="GBY261" s="6"/>
      <c r="GBZ261" s="6"/>
      <c r="GCA261" s="6"/>
      <c r="GCB261" s="6"/>
      <c r="GCC261" s="6"/>
      <c r="GCD261" s="6"/>
      <c r="GCE261" s="6"/>
      <c r="GCF261" s="6"/>
      <c r="GCG261" s="6"/>
      <c r="GCH261" s="6"/>
      <c r="GCI261" s="6"/>
      <c r="GCJ261" s="6"/>
      <c r="GCK261" s="6"/>
      <c r="GCL261" s="6"/>
      <c r="GCM261" s="6"/>
      <c r="GCN261" s="6"/>
      <c r="GCO261" s="6"/>
      <c r="GCP261" s="6"/>
      <c r="GCQ261" s="6"/>
      <c r="GCR261" s="6"/>
      <c r="GCS261" s="6"/>
      <c r="GCT261" s="6"/>
      <c r="GCU261" s="6"/>
      <c r="GCV261" s="6"/>
      <c r="GCW261" s="6"/>
      <c r="GCX261" s="6"/>
      <c r="GCY261" s="6"/>
      <c r="GCZ261" s="6"/>
      <c r="GDA261" s="6"/>
      <c r="GDB261" s="6"/>
      <c r="GDC261" s="6"/>
      <c r="GDD261" s="6"/>
      <c r="GDE261" s="6"/>
      <c r="GDF261" s="6"/>
      <c r="GDG261" s="6"/>
      <c r="GDH261" s="6"/>
      <c r="GDI261" s="6"/>
      <c r="GDJ261" s="6"/>
      <c r="GDK261" s="6"/>
      <c r="GDL261" s="6"/>
      <c r="GDM261" s="6"/>
      <c r="GDN261" s="6"/>
      <c r="GDO261" s="6"/>
      <c r="GDP261" s="6"/>
      <c r="GDQ261" s="6"/>
      <c r="GDR261" s="6"/>
      <c r="GDS261" s="6"/>
      <c r="GDT261" s="6"/>
      <c r="GDU261" s="6"/>
      <c r="GDV261" s="6"/>
      <c r="GDW261" s="6"/>
      <c r="GDX261" s="6"/>
      <c r="GDY261" s="6"/>
      <c r="GDZ261" s="6"/>
      <c r="GEA261" s="6"/>
      <c r="GEB261" s="6"/>
      <c r="GEC261" s="6"/>
      <c r="GED261" s="6"/>
      <c r="GEE261" s="6"/>
      <c r="GEF261" s="6"/>
      <c r="GEG261" s="6"/>
      <c r="GEH261" s="6"/>
      <c r="GEI261" s="6"/>
      <c r="GEJ261" s="6"/>
      <c r="GEK261" s="6"/>
      <c r="GEL261" s="6"/>
      <c r="GEM261" s="6"/>
      <c r="GEN261" s="6"/>
      <c r="GEO261" s="6"/>
      <c r="GEP261" s="6"/>
      <c r="GEQ261" s="6"/>
      <c r="GER261" s="6"/>
      <c r="GES261" s="6"/>
      <c r="GET261" s="6"/>
      <c r="GEU261" s="6"/>
      <c r="GEV261" s="6"/>
      <c r="GEW261" s="6"/>
      <c r="GEX261" s="6"/>
      <c r="GEY261" s="6"/>
      <c r="GEZ261" s="6"/>
      <c r="GFA261" s="6"/>
      <c r="GFB261" s="6"/>
      <c r="GFC261" s="6"/>
      <c r="GFD261" s="6"/>
      <c r="GFE261" s="6"/>
      <c r="GFF261" s="6"/>
      <c r="GFG261" s="6"/>
      <c r="GFH261" s="6"/>
      <c r="GFI261" s="6"/>
      <c r="GFJ261" s="6"/>
      <c r="GFK261" s="6"/>
      <c r="GFL261" s="6"/>
      <c r="GFM261" s="6"/>
      <c r="GFN261" s="6"/>
      <c r="GFO261" s="6"/>
      <c r="GFP261" s="6"/>
      <c r="GFQ261" s="6"/>
      <c r="GFR261" s="6"/>
      <c r="GFS261" s="6"/>
      <c r="GFT261" s="6"/>
      <c r="GFU261" s="6"/>
      <c r="GFV261" s="6"/>
      <c r="GFW261" s="6"/>
      <c r="GFX261" s="6"/>
      <c r="GFY261" s="6"/>
      <c r="GFZ261" s="6"/>
      <c r="GGA261" s="6"/>
      <c r="GGB261" s="6"/>
      <c r="GGC261" s="6"/>
      <c r="GGD261" s="6"/>
      <c r="GGE261" s="6"/>
      <c r="GGF261" s="6"/>
      <c r="GGG261" s="6"/>
      <c r="GGH261" s="6"/>
      <c r="GGI261" s="6"/>
      <c r="GGJ261" s="6"/>
      <c r="GGK261" s="6"/>
      <c r="GGL261" s="6"/>
      <c r="GGM261" s="6"/>
      <c r="GGN261" s="6"/>
      <c r="GGO261" s="6"/>
      <c r="GGP261" s="6"/>
      <c r="GGQ261" s="6"/>
      <c r="GGR261" s="6"/>
      <c r="GGS261" s="6"/>
      <c r="GGT261" s="6"/>
      <c r="GGU261" s="6"/>
      <c r="GGV261" s="6"/>
      <c r="GGW261" s="6"/>
      <c r="GGX261" s="6"/>
      <c r="GGY261" s="6"/>
      <c r="GGZ261" s="6"/>
      <c r="GHA261" s="6"/>
      <c r="GHB261" s="6"/>
      <c r="GHC261" s="6"/>
      <c r="GHD261" s="6"/>
      <c r="GHE261" s="6"/>
      <c r="GHF261" s="6"/>
      <c r="GHG261" s="6"/>
      <c r="GHH261" s="6"/>
      <c r="GHI261" s="6"/>
      <c r="GHJ261" s="6"/>
      <c r="GHK261" s="6"/>
      <c r="GHL261" s="6"/>
      <c r="GHM261" s="6"/>
      <c r="GHN261" s="6"/>
      <c r="GHO261" s="6"/>
      <c r="GHP261" s="6"/>
      <c r="GHQ261" s="6"/>
      <c r="GHR261" s="6"/>
      <c r="GHS261" s="6"/>
      <c r="GHT261" s="6"/>
      <c r="GHU261" s="6"/>
      <c r="GHV261" s="6"/>
      <c r="GHW261" s="6"/>
      <c r="GHX261" s="6"/>
      <c r="GHY261" s="6"/>
      <c r="GHZ261" s="6"/>
      <c r="GIA261" s="6"/>
      <c r="GIB261" s="6"/>
      <c r="GIC261" s="6"/>
      <c r="GID261" s="6"/>
      <c r="GIE261" s="6"/>
      <c r="GIF261" s="6"/>
      <c r="GIG261" s="6"/>
      <c r="GIH261" s="6"/>
      <c r="GII261" s="6"/>
      <c r="GIJ261" s="6"/>
      <c r="GIK261" s="6"/>
      <c r="GIL261" s="6"/>
      <c r="GIM261" s="6"/>
      <c r="GIN261" s="6"/>
      <c r="GIO261" s="6"/>
      <c r="GIP261" s="6"/>
      <c r="GIQ261" s="6"/>
      <c r="GIR261" s="6"/>
      <c r="GIS261" s="6"/>
      <c r="GIT261" s="6"/>
      <c r="GIU261" s="6"/>
      <c r="GIV261" s="6"/>
      <c r="GIW261" s="6"/>
      <c r="GIX261" s="6"/>
      <c r="GIY261" s="6"/>
      <c r="GIZ261" s="6"/>
      <c r="GJA261" s="6"/>
      <c r="GJB261" s="6"/>
      <c r="GJC261" s="6"/>
      <c r="GJD261" s="6"/>
      <c r="GJE261" s="6"/>
      <c r="GJF261" s="6"/>
      <c r="GJG261" s="6"/>
      <c r="GJH261" s="6"/>
      <c r="GJI261" s="6"/>
      <c r="GJJ261" s="6"/>
      <c r="GJK261" s="6"/>
      <c r="GJL261" s="6"/>
      <c r="GJM261" s="6"/>
      <c r="GJN261" s="6"/>
      <c r="GJO261" s="6"/>
      <c r="GJP261" s="6"/>
      <c r="GJQ261" s="6"/>
      <c r="GJR261" s="6"/>
      <c r="GJS261" s="6"/>
      <c r="GJT261" s="6"/>
      <c r="GJU261" s="6"/>
      <c r="GJV261" s="6"/>
      <c r="GJW261" s="6"/>
      <c r="GJX261" s="6"/>
      <c r="GJY261" s="6"/>
      <c r="GJZ261" s="6"/>
      <c r="GKA261" s="6"/>
      <c r="GKB261" s="6"/>
      <c r="GKC261" s="6"/>
      <c r="GKD261" s="6"/>
      <c r="GKE261" s="6"/>
      <c r="GKF261" s="6"/>
      <c r="GKG261" s="6"/>
      <c r="GKH261" s="6"/>
      <c r="GKI261" s="6"/>
      <c r="GKJ261" s="6"/>
      <c r="GKK261" s="6"/>
      <c r="GKL261" s="6"/>
      <c r="GKM261" s="6"/>
      <c r="GKN261" s="6"/>
      <c r="GKO261" s="6"/>
      <c r="GKP261" s="6"/>
      <c r="GKQ261" s="6"/>
      <c r="GKR261" s="6"/>
      <c r="GKS261" s="6"/>
      <c r="GKT261" s="6"/>
      <c r="GKU261" s="6"/>
      <c r="GKV261" s="6"/>
      <c r="GKW261" s="6"/>
      <c r="GKX261" s="6"/>
      <c r="GKY261" s="6"/>
      <c r="GKZ261" s="6"/>
      <c r="GLA261" s="6"/>
      <c r="GLB261" s="6"/>
      <c r="GLC261" s="6"/>
      <c r="GLD261" s="6"/>
      <c r="GLE261" s="6"/>
      <c r="GLF261" s="6"/>
      <c r="GLG261" s="6"/>
      <c r="GLH261" s="6"/>
      <c r="GLI261" s="6"/>
      <c r="GLJ261" s="6"/>
      <c r="GLK261" s="6"/>
      <c r="GLL261" s="6"/>
      <c r="GLM261" s="6"/>
      <c r="GLN261" s="6"/>
      <c r="GLO261" s="6"/>
      <c r="GLP261" s="6"/>
      <c r="GLQ261" s="6"/>
      <c r="GLR261" s="6"/>
      <c r="GLS261" s="6"/>
      <c r="GLT261" s="6"/>
      <c r="GLU261" s="6"/>
      <c r="GLV261" s="6"/>
      <c r="GLW261" s="6"/>
      <c r="GLX261" s="6"/>
      <c r="GLY261" s="6"/>
      <c r="GLZ261" s="6"/>
      <c r="GMA261" s="6"/>
      <c r="GMB261" s="6"/>
      <c r="GMC261" s="6"/>
      <c r="GMD261" s="6"/>
      <c r="GME261" s="6"/>
      <c r="GMF261" s="6"/>
      <c r="GMG261" s="6"/>
      <c r="GMH261" s="6"/>
      <c r="GMI261" s="6"/>
      <c r="GMJ261" s="6"/>
      <c r="GMK261" s="6"/>
      <c r="GML261" s="6"/>
      <c r="GMM261" s="6"/>
      <c r="GMN261" s="6"/>
      <c r="GMO261" s="6"/>
      <c r="GMP261" s="6"/>
      <c r="GMQ261" s="6"/>
      <c r="GMR261" s="6"/>
      <c r="GMS261" s="6"/>
      <c r="GMT261" s="6"/>
      <c r="GMU261" s="6"/>
      <c r="GMV261" s="6"/>
      <c r="GMW261" s="6"/>
      <c r="GMX261" s="6"/>
      <c r="GMY261" s="6"/>
      <c r="GMZ261" s="6"/>
      <c r="GNA261" s="6"/>
      <c r="GNB261" s="6"/>
      <c r="GNC261" s="6"/>
      <c r="GND261" s="6"/>
      <c r="GNE261" s="6"/>
      <c r="GNF261" s="6"/>
      <c r="GNG261" s="6"/>
      <c r="GNH261" s="6"/>
      <c r="GNI261" s="6"/>
      <c r="GNJ261" s="6"/>
      <c r="GNK261" s="6"/>
      <c r="GNL261" s="6"/>
      <c r="GNM261" s="6"/>
      <c r="GNN261" s="6"/>
      <c r="GNO261" s="6"/>
      <c r="GNP261" s="6"/>
      <c r="GNQ261" s="6"/>
      <c r="GNR261" s="6"/>
      <c r="GNS261" s="6"/>
      <c r="GNT261" s="6"/>
      <c r="GNU261" s="6"/>
      <c r="GNV261" s="6"/>
      <c r="GNW261" s="6"/>
      <c r="GNX261" s="6"/>
      <c r="GNY261" s="6"/>
      <c r="GNZ261" s="6"/>
      <c r="GOA261" s="6"/>
      <c r="GOB261" s="6"/>
      <c r="GOC261" s="6"/>
      <c r="GOD261" s="6"/>
      <c r="GOE261" s="6"/>
      <c r="GOF261" s="6"/>
      <c r="GOG261" s="6"/>
      <c r="GOH261" s="6"/>
      <c r="GOI261" s="6"/>
      <c r="GOJ261" s="6"/>
      <c r="GOK261" s="6"/>
      <c r="GOL261" s="6"/>
      <c r="GOM261" s="6"/>
      <c r="GON261" s="6"/>
      <c r="GOO261" s="6"/>
      <c r="GOP261" s="6"/>
      <c r="GOQ261" s="6"/>
      <c r="GOR261" s="6"/>
      <c r="GOS261" s="6"/>
      <c r="GOT261" s="6"/>
      <c r="GOU261" s="6"/>
      <c r="GOV261" s="6"/>
      <c r="GOW261" s="6"/>
      <c r="GOX261" s="6"/>
      <c r="GOY261" s="6"/>
      <c r="GOZ261" s="6"/>
      <c r="GPA261" s="6"/>
      <c r="GPB261" s="6"/>
      <c r="GPC261" s="6"/>
      <c r="GPD261" s="6"/>
      <c r="GPE261" s="6"/>
      <c r="GPF261" s="6"/>
      <c r="GPG261" s="6"/>
      <c r="GPH261" s="6"/>
      <c r="GPI261" s="6"/>
      <c r="GPJ261" s="6"/>
      <c r="GPK261" s="6"/>
      <c r="GPL261" s="6"/>
      <c r="GPM261" s="6"/>
      <c r="GPN261" s="6"/>
      <c r="GPO261" s="6"/>
      <c r="GPP261" s="6"/>
      <c r="GPQ261" s="6"/>
      <c r="GPR261" s="6"/>
      <c r="GPS261" s="6"/>
      <c r="GPT261" s="6"/>
      <c r="GPU261" s="6"/>
      <c r="GPV261" s="6"/>
      <c r="GPW261" s="6"/>
      <c r="GPX261" s="6"/>
      <c r="GPY261" s="6"/>
      <c r="GPZ261" s="6"/>
      <c r="GQA261" s="6"/>
      <c r="GQB261" s="6"/>
      <c r="GQC261" s="6"/>
      <c r="GQD261" s="6"/>
      <c r="GQE261" s="6"/>
      <c r="GQF261" s="6"/>
      <c r="GQG261" s="6"/>
      <c r="GQH261" s="6"/>
      <c r="GQI261" s="6"/>
      <c r="GQJ261" s="6"/>
      <c r="GQK261" s="6"/>
      <c r="GQL261" s="6"/>
      <c r="GQM261" s="6"/>
      <c r="GQN261" s="6"/>
      <c r="GQO261" s="6"/>
      <c r="GQP261" s="6"/>
      <c r="GQQ261" s="6"/>
      <c r="GQR261" s="6"/>
      <c r="GQS261" s="6"/>
      <c r="GQT261" s="6"/>
      <c r="GQU261" s="6"/>
      <c r="GQV261" s="6"/>
      <c r="GQW261" s="6"/>
      <c r="GQX261" s="6"/>
      <c r="GQY261" s="6"/>
      <c r="GQZ261" s="6"/>
      <c r="GRA261" s="6"/>
      <c r="GRB261" s="6"/>
      <c r="GRC261" s="6"/>
      <c r="GRD261" s="6"/>
      <c r="GRE261" s="6"/>
      <c r="GRF261" s="6"/>
      <c r="GRG261" s="6"/>
      <c r="GRH261" s="6"/>
      <c r="GRI261" s="6"/>
      <c r="GRJ261" s="6"/>
      <c r="GRK261" s="6"/>
      <c r="GRL261" s="6"/>
      <c r="GRM261" s="6"/>
      <c r="GRN261" s="6"/>
      <c r="GRO261" s="6"/>
      <c r="GRP261" s="6"/>
      <c r="GRQ261" s="6"/>
      <c r="GRR261" s="6"/>
      <c r="GRS261" s="6"/>
      <c r="GRT261" s="6"/>
      <c r="GRU261" s="6"/>
      <c r="GRV261" s="6"/>
      <c r="GRW261" s="6"/>
      <c r="GRX261" s="6"/>
      <c r="GRY261" s="6"/>
      <c r="GRZ261" s="6"/>
      <c r="GSA261" s="6"/>
      <c r="GSB261" s="6"/>
      <c r="GSC261" s="6"/>
      <c r="GSD261" s="6"/>
      <c r="GSE261" s="6"/>
      <c r="GSF261" s="6"/>
      <c r="GSG261" s="6"/>
      <c r="GSH261" s="6"/>
      <c r="GSI261" s="6"/>
      <c r="GSJ261" s="6"/>
      <c r="GSK261" s="6"/>
      <c r="GSL261" s="6"/>
      <c r="GSM261" s="6"/>
      <c r="GSN261" s="6"/>
      <c r="GSO261" s="6"/>
      <c r="GSP261" s="6"/>
      <c r="GSQ261" s="6"/>
      <c r="GSR261" s="6"/>
      <c r="GSS261" s="6"/>
      <c r="GST261" s="6"/>
      <c r="GSU261" s="6"/>
      <c r="GSV261" s="6"/>
      <c r="GSW261" s="6"/>
      <c r="GSX261" s="6"/>
      <c r="GSY261" s="6"/>
      <c r="GSZ261" s="6"/>
      <c r="GTA261" s="6"/>
      <c r="GTB261" s="6"/>
      <c r="GTC261" s="6"/>
      <c r="GTD261" s="6"/>
      <c r="GTE261" s="6"/>
      <c r="GTF261" s="6"/>
      <c r="GTG261" s="6"/>
      <c r="GTH261" s="6"/>
      <c r="GTI261" s="6"/>
      <c r="GTJ261" s="6"/>
      <c r="GTK261" s="6"/>
      <c r="GTL261" s="6"/>
      <c r="GTM261" s="6"/>
      <c r="GTN261" s="6"/>
      <c r="GTO261" s="6"/>
      <c r="GTP261" s="6"/>
      <c r="GTQ261" s="6"/>
      <c r="GTR261" s="6"/>
      <c r="GTS261" s="6"/>
      <c r="GTT261" s="6"/>
      <c r="GTU261" s="6"/>
      <c r="GTV261" s="6"/>
      <c r="GTW261" s="6"/>
      <c r="GTX261" s="6"/>
      <c r="GTY261" s="6"/>
      <c r="GTZ261" s="6"/>
      <c r="GUA261" s="6"/>
      <c r="GUB261" s="6"/>
      <c r="GUC261" s="6"/>
      <c r="GUD261" s="6"/>
      <c r="GUE261" s="6"/>
      <c r="GUF261" s="6"/>
      <c r="GUG261" s="6"/>
      <c r="GUH261" s="6"/>
      <c r="GUI261" s="6"/>
      <c r="GUJ261" s="6"/>
      <c r="GUK261" s="6"/>
      <c r="GUL261" s="6"/>
      <c r="GUM261" s="6"/>
      <c r="GUN261" s="6"/>
      <c r="GUO261" s="6"/>
      <c r="GUP261" s="6"/>
      <c r="GUQ261" s="6"/>
      <c r="GUR261" s="6"/>
      <c r="GUS261" s="6"/>
      <c r="GUT261" s="6"/>
      <c r="GUU261" s="6"/>
      <c r="GUV261" s="6"/>
      <c r="GUW261" s="6"/>
      <c r="GUX261" s="6"/>
      <c r="GUY261" s="6"/>
      <c r="GUZ261" s="6"/>
      <c r="GVA261" s="6"/>
      <c r="GVB261" s="6"/>
      <c r="GVC261" s="6"/>
      <c r="GVD261" s="6"/>
      <c r="GVE261" s="6"/>
      <c r="GVF261" s="6"/>
      <c r="GVG261" s="6"/>
      <c r="GVH261" s="6"/>
      <c r="GVI261" s="6"/>
      <c r="GVJ261" s="6"/>
      <c r="GVK261" s="6"/>
      <c r="GVL261" s="6"/>
      <c r="GVM261" s="6"/>
      <c r="GVN261" s="6"/>
      <c r="GVO261" s="6"/>
      <c r="GVP261" s="6"/>
      <c r="GVQ261" s="6"/>
      <c r="GVR261" s="6"/>
      <c r="GVS261" s="6"/>
      <c r="GVT261" s="6"/>
      <c r="GVU261" s="6"/>
      <c r="GVV261" s="6"/>
      <c r="GVW261" s="6"/>
      <c r="GVX261" s="6"/>
      <c r="GVY261" s="6"/>
      <c r="GVZ261" s="6"/>
      <c r="GWA261" s="6"/>
      <c r="GWB261" s="6"/>
      <c r="GWC261" s="6"/>
      <c r="GWD261" s="6"/>
      <c r="GWE261" s="6"/>
      <c r="GWF261" s="6"/>
      <c r="GWG261" s="6"/>
      <c r="GWH261" s="6"/>
      <c r="GWI261" s="6"/>
      <c r="GWJ261" s="6"/>
      <c r="GWK261" s="6"/>
      <c r="GWL261" s="6"/>
      <c r="GWM261" s="6"/>
      <c r="GWN261" s="6"/>
      <c r="GWO261" s="6"/>
      <c r="GWP261" s="6"/>
      <c r="GWQ261" s="6"/>
      <c r="GWR261" s="6"/>
      <c r="GWS261" s="6"/>
      <c r="GWT261" s="6"/>
      <c r="GWU261" s="6"/>
      <c r="GWV261" s="6"/>
      <c r="GWW261" s="6"/>
      <c r="GWX261" s="6"/>
      <c r="GWY261" s="6"/>
      <c r="GWZ261" s="6"/>
      <c r="GXA261" s="6"/>
      <c r="GXB261" s="6"/>
      <c r="GXC261" s="6"/>
      <c r="GXD261" s="6"/>
      <c r="GXE261" s="6"/>
      <c r="GXF261" s="6"/>
      <c r="GXG261" s="6"/>
      <c r="GXH261" s="6"/>
      <c r="GXI261" s="6"/>
      <c r="GXJ261" s="6"/>
      <c r="GXK261" s="6"/>
      <c r="GXL261" s="6"/>
      <c r="GXM261" s="6"/>
      <c r="GXN261" s="6"/>
      <c r="GXO261" s="6"/>
      <c r="GXP261" s="6"/>
      <c r="GXQ261" s="6"/>
      <c r="GXR261" s="6"/>
      <c r="GXS261" s="6"/>
      <c r="GXT261" s="6"/>
      <c r="GXU261" s="6"/>
      <c r="GXV261" s="6"/>
      <c r="GXW261" s="6"/>
      <c r="GXX261" s="6"/>
      <c r="GXY261" s="6"/>
      <c r="GXZ261" s="6"/>
      <c r="GYA261" s="6"/>
      <c r="GYB261" s="6"/>
      <c r="GYC261" s="6"/>
      <c r="GYD261" s="6"/>
      <c r="GYE261" s="6"/>
      <c r="GYF261" s="6"/>
      <c r="GYG261" s="6"/>
      <c r="GYH261" s="6"/>
      <c r="GYI261" s="6"/>
      <c r="GYJ261" s="6"/>
      <c r="GYK261" s="6"/>
      <c r="GYL261" s="6"/>
      <c r="GYM261" s="6"/>
      <c r="GYN261" s="6"/>
      <c r="GYO261" s="6"/>
      <c r="GYP261" s="6"/>
      <c r="GYQ261" s="6"/>
      <c r="GYR261" s="6"/>
      <c r="GYS261" s="6"/>
      <c r="GYT261" s="6"/>
      <c r="GYU261" s="6"/>
      <c r="GYV261" s="6"/>
      <c r="GYW261" s="6"/>
      <c r="GYX261" s="6"/>
      <c r="GYY261" s="6"/>
      <c r="GYZ261" s="6"/>
      <c r="GZA261" s="6"/>
      <c r="GZB261" s="6"/>
      <c r="GZC261" s="6"/>
      <c r="GZD261" s="6"/>
      <c r="GZE261" s="6"/>
      <c r="GZF261" s="6"/>
      <c r="GZG261" s="6"/>
      <c r="GZH261" s="6"/>
      <c r="GZI261" s="6"/>
      <c r="GZJ261" s="6"/>
      <c r="GZK261" s="6"/>
      <c r="GZL261" s="6"/>
      <c r="GZM261" s="6"/>
      <c r="GZN261" s="6"/>
      <c r="GZO261" s="6"/>
      <c r="GZP261" s="6"/>
      <c r="GZQ261" s="6"/>
      <c r="GZR261" s="6"/>
      <c r="GZS261" s="6"/>
      <c r="GZT261" s="6"/>
      <c r="GZU261" s="6"/>
      <c r="GZV261" s="6"/>
      <c r="GZW261" s="6"/>
      <c r="GZX261" s="6"/>
      <c r="GZY261" s="6"/>
      <c r="GZZ261" s="6"/>
      <c r="HAA261" s="6"/>
      <c r="HAB261" s="6"/>
      <c r="HAC261" s="6"/>
      <c r="HAD261" s="6"/>
      <c r="HAE261" s="6"/>
      <c r="HAF261" s="6"/>
      <c r="HAG261" s="6"/>
      <c r="HAH261" s="6"/>
      <c r="HAI261" s="6"/>
      <c r="HAJ261" s="6"/>
      <c r="HAK261" s="6"/>
      <c r="HAL261" s="6"/>
      <c r="HAM261" s="6"/>
      <c r="HAN261" s="6"/>
      <c r="HAO261" s="6"/>
      <c r="HAP261" s="6"/>
      <c r="HAQ261" s="6"/>
      <c r="HAR261" s="6"/>
      <c r="HAS261" s="6"/>
      <c r="HAT261" s="6"/>
      <c r="HAU261" s="6"/>
      <c r="HAV261" s="6"/>
      <c r="HAW261" s="6"/>
      <c r="HAX261" s="6"/>
      <c r="HAY261" s="6"/>
      <c r="HAZ261" s="6"/>
      <c r="HBA261" s="6"/>
      <c r="HBB261" s="6"/>
      <c r="HBC261" s="6"/>
      <c r="HBD261" s="6"/>
      <c r="HBE261" s="6"/>
      <c r="HBF261" s="6"/>
      <c r="HBG261" s="6"/>
      <c r="HBH261" s="6"/>
      <c r="HBI261" s="6"/>
      <c r="HBJ261" s="6"/>
      <c r="HBK261" s="6"/>
      <c r="HBL261" s="6"/>
      <c r="HBM261" s="6"/>
      <c r="HBN261" s="6"/>
      <c r="HBO261" s="6"/>
      <c r="HBP261" s="6"/>
      <c r="HBQ261" s="6"/>
      <c r="HBR261" s="6"/>
      <c r="HBS261" s="6"/>
      <c r="HBT261" s="6"/>
      <c r="HBU261" s="6"/>
      <c r="HBV261" s="6"/>
      <c r="HBW261" s="6"/>
      <c r="HBX261" s="6"/>
      <c r="HBY261" s="6"/>
      <c r="HBZ261" s="6"/>
      <c r="HCA261" s="6"/>
      <c r="HCB261" s="6"/>
      <c r="HCC261" s="6"/>
      <c r="HCD261" s="6"/>
      <c r="HCE261" s="6"/>
      <c r="HCF261" s="6"/>
      <c r="HCG261" s="6"/>
      <c r="HCH261" s="6"/>
      <c r="HCI261" s="6"/>
      <c r="HCJ261" s="6"/>
      <c r="HCK261" s="6"/>
      <c r="HCL261" s="6"/>
      <c r="HCM261" s="6"/>
      <c r="HCN261" s="6"/>
      <c r="HCO261" s="6"/>
      <c r="HCP261" s="6"/>
      <c r="HCQ261" s="6"/>
      <c r="HCR261" s="6"/>
      <c r="HCS261" s="6"/>
      <c r="HCT261" s="6"/>
      <c r="HCU261" s="6"/>
      <c r="HCV261" s="6"/>
      <c r="HCW261" s="6"/>
      <c r="HCX261" s="6"/>
      <c r="HCY261" s="6"/>
      <c r="HCZ261" s="6"/>
      <c r="HDA261" s="6"/>
      <c r="HDB261" s="6"/>
      <c r="HDC261" s="6"/>
      <c r="HDD261" s="6"/>
      <c r="HDE261" s="6"/>
      <c r="HDF261" s="6"/>
      <c r="HDG261" s="6"/>
      <c r="HDH261" s="6"/>
      <c r="HDI261" s="6"/>
      <c r="HDJ261" s="6"/>
      <c r="HDK261" s="6"/>
      <c r="HDL261" s="6"/>
      <c r="HDM261" s="6"/>
      <c r="HDN261" s="6"/>
      <c r="HDO261" s="6"/>
      <c r="HDP261" s="6"/>
      <c r="HDQ261" s="6"/>
      <c r="HDR261" s="6"/>
      <c r="HDS261" s="6"/>
      <c r="HDT261" s="6"/>
      <c r="HDU261" s="6"/>
      <c r="HDV261" s="6"/>
      <c r="HDW261" s="6"/>
      <c r="HDX261" s="6"/>
      <c r="HDY261" s="6"/>
      <c r="HDZ261" s="6"/>
      <c r="HEA261" s="6"/>
      <c r="HEB261" s="6"/>
      <c r="HEC261" s="6"/>
      <c r="HED261" s="6"/>
      <c r="HEE261" s="6"/>
      <c r="HEF261" s="6"/>
      <c r="HEG261" s="6"/>
      <c r="HEH261" s="6"/>
      <c r="HEI261" s="6"/>
      <c r="HEJ261" s="6"/>
      <c r="HEK261" s="6"/>
      <c r="HEL261" s="6"/>
      <c r="HEM261" s="6"/>
      <c r="HEN261" s="6"/>
      <c r="HEO261" s="6"/>
      <c r="HEP261" s="6"/>
      <c r="HEQ261" s="6"/>
      <c r="HER261" s="6"/>
      <c r="HES261" s="6"/>
      <c r="HET261" s="6"/>
      <c r="HEU261" s="6"/>
      <c r="HEV261" s="6"/>
      <c r="HEW261" s="6"/>
      <c r="HEX261" s="6"/>
      <c r="HEY261" s="6"/>
      <c r="HEZ261" s="6"/>
      <c r="HFA261" s="6"/>
      <c r="HFB261" s="6"/>
      <c r="HFC261" s="6"/>
      <c r="HFD261" s="6"/>
      <c r="HFE261" s="6"/>
      <c r="HFF261" s="6"/>
      <c r="HFG261" s="6"/>
      <c r="HFH261" s="6"/>
      <c r="HFI261" s="6"/>
      <c r="HFJ261" s="6"/>
      <c r="HFK261" s="6"/>
      <c r="HFL261" s="6"/>
      <c r="HFM261" s="6"/>
      <c r="HFN261" s="6"/>
      <c r="HFO261" s="6"/>
      <c r="HFP261" s="6"/>
      <c r="HFQ261" s="6"/>
      <c r="HFR261" s="6"/>
      <c r="HFS261" s="6"/>
      <c r="HFT261" s="6"/>
      <c r="HFU261" s="6"/>
      <c r="HFV261" s="6"/>
      <c r="HFW261" s="6"/>
      <c r="HFX261" s="6"/>
      <c r="HFY261" s="6"/>
      <c r="HFZ261" s="6"/>
      <c r="HGA261" s="6"/>
      <c r="HGB261" s="6"/>
      <c r="HGC261" s="6"/>
      <c r="HGD261" s="6"/>
      <c r="HGE261" s="6"/>
      <c r="HGF261" s="6"/>
      <c r="HGG261" s="6"/>
      <c r="HGH261" s="6"/>
      <c r="HGI261" s="6"/>
      <c r="HGJ261" s="6"/>
      <c r="HGK261" s="6"/>
      <c r="HGL261" s="6"/>
      <c r="HGM261" s="6"/>
      <c r="HGN261" s="6"/>
      <c r="HGO261" s="6"/>
      <c r="HGP261" s="6"/>
      <c r="HGQ261" s="6"/>
      <c r="HGR261" s="6"/>
      <c r="HGS261" s="6"/>
      <c r="HGT261" s="6"/>
      <c r="HGU261" s="6"/>
      <c r="HGV261" s="6"/>
      <c r="HGW261" s="6"/>
      <c r="HGX261" s="6"/>
      <c r="HGY261" s="6"/>
      <c r="HGZ261" s="6"/>
      <c r="HHA261" s="6"/>
      <c r="HHB261" s="6"/>
      <c r="HHC261" s="6"/>
      <c r="HHD261" s="6"/>
      <c r="HHE261" s="6"/>
      <c r="HHF261" s="6"/>
      <c r="HHG261" s="6"/>
      <c r="HHH261" s="6"/>
      <c r="HHI261" s="6"/>
      <c r="HHJ261" s="6"/>
      <c r="HHK261" s="6"/>
      <c r="HHL261" s="6"/>
      <c r="HHM261" s="6"/>
      <c r="HHN261" s="6"/>
      <c r="HHO261" s="6"/>
      <c r="HHP261" s="6"/>
      <c r="HHQ261" s="6"/>
      <c r="HHR261" s="6"/>
      <c r="HHS261" s="6"/>
      <c r="HHT261" s="6"/>
      <c r="HHU261" s="6"/>
      <c r="HHV261" s="6"/>
      <c r="HHW261" s="6"/>
      <c r="HHX261" s="6"/>
      <c r="HHY261" s="6"/>
      <c r="HHZ261" s="6"/>
      <c r="HIA261" s="6"/>
      <c r="HIB261" s="6"/>
      <c r="HIC261" s="6"/>
      <c r="HID261" s="6"/>
      <c r="HIE261" s="6"/>
      <c r="HIF261" s="6"/>
      <c r="HIG261" s="6"/>
      <c r="HIH261" s="6"/>
      <c r="HII261" s="6"/>
      <c r="HIJ261" s="6"/>
      <c r="HIK261" s="6"/>
      <c r="HIL261" s="6"/>
      <c r="HIM261" s="6"/>
      <c r="HIN261" s="6"/>
      <c r="HIO261" s="6"/>
      <c r="HIP261" s="6"/>
      <c r="HIQ261" s="6"/>
      <c r="HIR261" s="6"/>
      <c r="HIS261" s="6"/>
      <c r="HIT261" s="6"/>
      <c r="HIU261" s="6"/>
      <c r="HIV261" s="6"/>
      <c r="HIW261" s="6"/>
      <c r="HIX261" s="6"/>
      <c r="HIY261" s="6"/>
      <c r="HIZ261" s="6"/>
      <c r="HJA261" s="6"/>
      <c r="HJB261" s="6"/>
      <c r="HJC261" s="6"/>
      <c r="HJD261" s="6"/>
      <c r="HJE261" s="6"/>
      <c r="HJF261" s="6"/>
      <c r="HJG261" s="6"/>
      <c r="HJH261" s="6"/>
      <c r="HJI261" s="6"/>
      <c r="HJJ261" s="6"/>
      <c r="HJK261" s="6"/>
      <c r="HJL261" s="6"/>
      <c r="HJM261" s="6"/>
      <c r="HJN261" s="6"/>
      <c r="HJO261" s="6"/>
      <c r="HJP261" s="6"/>
      <c r="HJQ261" s="6"/>
      <c r="HJR261" s="6"/>
      <c r="HJS261" s="6"/>
      <c r="HJT261" s="6"/>
      <c r="HJU261" s="6"/>
      <c r="HJV261" s="6"/>
      <c r="HJW261" s="6"/>
      <c r="HJX261" s="6"/>
      <c r="HJY261" s="6"/>
      <c r="HJZ261" s="6"/>
      <c r="HKA261" s="6"/>
      <c r="HKB261" s="6"/>
      <c r="HKC261" s="6"/>
      <c r="HKD261" s="6"/>
      <c r="HKE261" s="6"/>
      <c r="HKF261" s="6"/>
      <c r="HKG261" s="6"/>
      <c r="HKH261" s="6"/>
      <c r="HKI261" s="6"/>
      <c r="HKJ261" s="6"/>
      <c r="HKK261" s="6"/>
      <c r="HKL261" s="6"/>
      <c r="HKM261" s="6"/>
      <c r="HKN261" s="6"/>
      <c r="HKO261" s="6"/>
      <c r="HKP261" s="6"/>
      <c r="HKQ261" s="6"/>
      <c r="HKR261" s="6"/>
      <c r="HKS261" s="6"/>
      <c r="HKT261" s="6"/>
      <c r="HKU261" s="6"/>
      <c r="HKV261" s="6"/>
      <c r="HKW261" s="6"/>
      <c r="HKX261" s="6"/>
      <c r="HKY261" s="6"/>
      <c r="HKZ261" s="6"/>
      <c r="HLA261" s="6"/>
      <c r="HLB261" s="6"/>
      <c r="HLC261" s="6"/>
      <c r="HLD261" s="6"/>
      <c r="HLE261" s="6"/>
      <c r="HLF261" s="6"/>
      <c r="HLG261" s="6"/>
      <c r="HLH261" s="6"/>
      <c r="HLI261" s="6"/>
      <c r="HLJ261" s="6"/>
      <c r="HLK261" s="6"/>
      <c r="HLL261" s="6"/>
      <c r="HLM261" s="6"/>
      <c r="HLN261" s="6"/>
      <c r="HLO261" s="6"/>
      <c r="HLP261" s="6"/>
      <c r="HLQ261" s="6"/>
      <c r="HLR261" s="6"/>
      <c r="HLS261" s="6"/>
      <c r="HLT261" s="6"/>
      <c r="HLU261" s="6"/>
      <c r="HLV261" s="6"/>
      <c r="HLW261" s="6"/>
      <c r="HLX261" s="6"/>
      <c r="HLY261" s="6"/>
      <c r="HLZ261" s="6"/>
      <c r="HMA261" s="6"/>
      <c r="HMB261" s="6"/>
      <c r="HMC261" s="6"/>
      <c r="HMD261" s="6"/>
      <c r="HME261" s="6"/>
      <c r="HMF261" s="6"/>
      <c r="HMG261" s="6"/>
      <c r="HMH261" s="6"/>
      <c r="HMI261" s="6"/>
      <c r="HMJ261" s="6"/>
      <c r="HMK261" s="6"/>
      <c r="HML261" s="6"/>
      <c r="HMM261" s="6"/>
      <c r="HMN261" s="6"/>
      <c r="HMO261" s="6"/>
      <c r="HMP261" s="6"/>
      <c r="HMQ261" s="6"/>
      <c r="HMR261" s="6"/>
      <c r="HMS261" s="6"/>
      <c r="HMT261" s="6"/>
      <c r="HMU261" s="6"/>
      <c r="HMV261" s="6"/>
      <c r="HMW261" s="6"/>
      <c r="HMX261" s="6"/>
      <c r="HMY261" s="6"/>
      <c r="HMZ261" s="6"/>
      <c r="HNA261" s="6"/>
      <c r="HNB261" s="6"/>
      <c r="HNC261" s="6"/>
      <c r="HND261" s="6"/>
      <c r="HNE261" s="6"/>
      <c r="HNF261" s="6"/>
      <c r="HNG261" s="6"/>
      <c r="HNH261" s="6"/>
      <c r="HNI261" s="6"/>
      <c r="HNJ261" s="6"/>
      <c r="HNK261" s="6"/>
      <c r="HNL261" s="6"/>
      <c r="HNM261" s="6"/>
      <c r="HNN261" s="6"/>
      <c r="HNO261" s="6"/>
      <c r="HNP261" s="6"/>
      <c r="HNQ261" s="6"/>
      <c r="HNR261" s="6"/>
      <c r="HNS261" s="6"/>
      <c r="HNT261" s="6"/>
      <c r="HNU261" s="6"/>
      <c r="HNV261" s="6"/>
      <c r="HNW261" s="6"/>
      <c r="HNX261" s="6"/>
      <c r="HNY261" s="6"/>
      <c r="HNZ261" s="6"/>
      <c r="HOA261" s="6"/>
      <c r="HOB261" s="6"/>
      <c r="HOC261" s="6"/>
      <c r="HOD261" s="6"/>
      <c r="HOE261" s="6"/>
      <c r="HOF261" s="6"/>
      <c r="HOG261" s="6"/>
      <c r="HOH261" s="6"/>
      <c r="HOI261" s="6"/>
      <c r="HOJ261" s="6"/>
      <c r="HOK261" s="6"/>
      <c r="HOL261" s="6"/>
      <c r="HOM261" s="6"/>
      <c r="HON261" s="6"/>
      <c r="HOO261" s="6"/>
      <c r="HOP261" s="6"/>
      <c r="HOQ261" s="6"/>
      <c r="HOR261" s="6"/>
      <c r="HOS261" s="6"/>
      <c r="HOT261" s="6"/>
      <c r="HOU261" s="6"/>
      <c r="HOV261" s="6"/>
      <c r="HOW261" s="6"/>
      <c r="HOX261" s="6"/>
      <c r="HOY261" s="6"/>
      <c r="HOZ261" s="6"/>
      <c r="HPA261" s="6"/>
      <c r="HPB261" s="6"/>
      <c r="HPC261" s="6"/>
      <c r="HPD261" s="6"/>
      <c r="HPE261" s="6"/>
      <c r="HPF261" s="6"/>
      <c r="HPG261" s="6"/>
      <c r="HPH261" s="6"/>
      <c r="HPI261" s="6"/>
      <c r="HPJ261" s="6"/>
      <c r="HPK261" s="6"/>
      <c r="HPL261" s="6"/>
      <c r="HPM261" s="6"/>
      <c r="HPN261" s="6"/>
      <c r="HPO261" s="6"/>
      <c r="HPP261" s="6"/>
      <c r="HPQ261" s="6"/>
      <c r="HPR261" s="6"/>
      <c r="HPS261" s="6"/>
      <c r="HPT261" s="6"/>
      <c r="HPU261" s="6"/>
      <c r="HPV261" s="6"/>
      <c r="HPW261" s="6"/>
      <c r="HPX261" s="6"/>
      <c r="HPY261" s="6"/>
      <c r="HPZ261" s="6"/>
      <c r="HQA261" s="6"/>
      <c r="HQB261" s="6"/>
      <c r="HQC261" s="6"/>
      <c r="HQD261" s="6"/>
      <c r="HQE261" s="6"/>
      <c r="HQF261" s="6"/>
      <c r="HQG261" s="6"/>
      <c r="HQH261" s="6"/>
      <c r="HQI261" s="6"/>
      <c r="HQJ261" s="6"/>
      <c r="HQK261" s="6"/>
      <c r="HQL261" s="6"/>
      <c r="HQM261" s="6"/>
      <c r="HQN261" s="6"/>
      <c r="HQO261" s="6"/>
      <c r="HQP261" s="6"/>
      <c r="HQQ261" s="6"/>
      <c r="HQR261" s="6"/>
      <c r="HQS261" s="6"/>
      <c r="HQT261" s="6"/>
      <c r="HQU261" s="6"/>
      <c r="HQV261" s="6"/>
      <c r="HQW261" s="6"/>
      <c r="HQX261" s="6"/>
      <c r="HQY261" s="6"/>
      <c r="HQZ261" s="6"/>
      <c r="HRA261" s="6"/>
      <c r="HRB261" s="6"/>
      <c r="HRC261" s="6"/>
      <c r="HRD261" s="6"/>
      <c r="HRE261" s="6"/>
      <c r="HRF261" s="6"/>
      <c r="HRG261" s="6"/>
      <c r="HRH261" s="6"/>
      <c r="HRI261" s="6"/>
      <c r="HRJ261" s="6"/>
      <c r="HRK261" s="6"/>
      <c r="HRL261" s="6"/>
      <c r="HRM261" s="6"/>
      <c r="HRN261" s="6"/>
      <c r="HRO261" s="6"/>
      <c r="HRP261" s="6"/>
      <c r="HRQ261" s="6"/>
      <c r="HRR261" s="6"/>
      <c r="HRS261" s="6"/>
      <c r="HRT261" s="6"/>
      <c r="HRU261" s="6"/>
      <c r="HRV261" s="6"/>
      <c r="HRW261" s="6"/>
      <c r="HRX261" s="6"/>
      <c r="HRY261" s="6"/>
      <c r="HRZ261" s="6"/>
      <c r="HSA261" s="6"/>
      <c r="HSB261" s="6"/>
      <c r="HSC261" s="6"/>
      <c r="HSD261" s="6"/>
      <c r="HSE261" s="6"/>
      <c r="HSF261" s="6"/>
      <c r="HSG261" s="6"/>
      <c r="HSH261" s="6"/>
      <c r="HSI261" s="6"/>
      <c r="HSJ261" s="6"/>
      <c r="HSK261" s="6"/>
      <c r="HSL261" s="6"/>
      <c r="HSM261" s="6"/>
      <c r="HSN261" s="6"/>
      <c r="HSO261" s="6"/>
      <c r="HSP261" s="6"/>
      <c r="HSQ261" s="6"/>
      <c r="HSR261" s="6"/>
      <c r="HSS261" s="6"/>
      <c r="HST261" s="6"/>
      <c r="HSU261" s="6"/>
      <c r="HSV261" s="6"/>
      <c r="HSW261" s="6"/>
      <c r="HSX261" s="6"/>
      <c r="HSY261" s="6"/>
      <c r="HSZ261" s="6"/>
      <c r="HTA261" s="6"/>
      <c r="HTB261" s="6"/>
      <c r="HTC261" s="6"/>
      <c r="HTD261" s="6"/>
      <c r="HTE261" s="6"/>
      <c r="HTF261" s="6"/>
      <c r="HTG261" s="6"/>
      <c r="HTH261" s="6"/>
      <c r="HTI261" s="6"/>
      <c r="HTJ261" s="6"/>
      <c r="HTK261" s="6"/>
      <c r="HTL261" s="6"/>
      <c r="HTM261" s="6"/>
      <c r="HTN261" s="6"/>
      <c r="HTO261" s="6"/>
      <c r="HTP261" s="6"/>
      <c r="HTQ261" s="6"/>
      <c r="HTR261" s="6"/>
      <c r="HTS261" s="6"/>
      <c r="HTT261" s="6"/>
      <c r="HTU261" s="6"/>
      <c r="HTV261" s="6"/>
      <c r="HTW261" s="6"/>
      <c r="HTX261" s="6"/>
      <c r="HTY261" s="6"/>
      <c r="HTZ261" s="6"/>
      <c r="HUA261" s="6"/>
      <c r="HUB261" s="6"/>
      <c r="HUC261" s="6"/>
      <c r="HUD261" s="6"/>
      <c r="HUE261" s="6"/>
      <c r="HUF261" s="6"/>
      <c r="HUG261" s="6"/>
      <c r="HUH261" s="6"/>
      <c r="HUI261" s="6"/>
      <c r="HUJ261" s="6"/>
      <c r="HUK261" s="6"/>
      <c r="HUL261" s="6"/>
      <c r="HUM261" s="6"/>
      <c r="HUN261" s="6"/>
      <c r="HUO261" s="6"/>
      <c r="HUP261" s="6"/>
      <c r="HUQ261" s="6"/>
      <c r="HUR261" s="6"/>
      <c r="HUS261" s="6"/>
      <c r="HUT261" s="6"/>
      <c r="HUU261" s="6"/>
      <c r="HUV261" s="6"/>
      <c r="HUW261" s="6"/>
      <c r="HUX261" s="6"/>
      <c r="HUY261" s="6"/>
      <c r="HUZ261" s="6"/>
      <c r="HVA261" s="6"/>
      <c r="HVB261" s="6"/>
      <c r="HVC261" s="6"/>
      <c r="HVD261" s="6"/>
      <c r="HVE261" s="6"/>
      <c r="HVF261" s="6"/>
      <c r="HVG261" s="6"/>
      <c r="HVH261" s="6"/>
      <c r="HVI261" s="6"/>
      <c r="HVJ261" s="6"/>
      <c r="HVK261" s="6"/>
      <c r="HVL261" s="6"/>
      <c r="HVM261" s="6"/>
      <c r="HVN261" s="6"/>
      <c r="HVO261" s="6"/>
      <c r="HVP261" s="6"/>
      <c r="HVQ261" s="6"/>
      <c r="HVR261" s="6"/>
      <c r="HVS261" s="6"/>
      <c r="HVT261" s="6"/>
      <c r="HVU261" s="6"/>
      <c r="HVV261" s="6"/>
      <c r="HVW261" s="6"/>
      <c r="HVX261" s="6"/>
      <c r="HVY261" s="6"/>
      <c r="HVZ261" s="6"/>
      <c r="HWA261" s="6"/>
      <c r="HWB261" s="6"/>
      <c r="HWC261" s="6"/>
      <c r="HWD261" s="6"/>
      <c r="HWE261" s="6"/>
      <c r="HWF261" s="6"/>
      <c r="HWG261" s="6"/>
      <c r="HWH261" s="6"/>
      <c r="HWI261" s="6"/>
      <c r="HWJ261" s="6"/>
      <c r="HWK261" s="6"/>
      <c r="HWL261" s="6"/>
      <c r="HWM261" s="6"/>
      <c r="HWN261" s="6"/>
      <c r="HWO261" s="6"/>
      <c r="HWP261" s="6"/>
      <c r="HWQ261" s="6"/>
      <c r="HWR261" s="6"/>
      <c r="HWS261" s="6"/>
      <c r="HWT261" s="6"/>
      <c r="HWU261" s="6"/>
      <c r="HWV261" s="6"/>
      <c r="HWW261" s="6"/>
      <c r="HWX261" s="6"/>
      <c r="HWY261" s="6"/>
      <c r="HWZ261" s="6"/>
      <c r="HXA261" s="6"/>
      <c r="HXB261" s="6"/>
      <c r="HXC261" s="6"/>
      <c r="HXD261" s="6"/>
      <c r="HXE261" s="6"/>
      <c r="HXF261" s="6"/>
      <c r="HXG261" s="6"/>
      <c r="HXH261" s="6"/>
      <c r="HXI261" s="6"/>
      <c r="HXJ261" s="6"/>
      <c r="HXK261" s="6"/>
      <c r="HXL261" s="6"/>
      <c r="HXM261" s="6"/>
      <c r="HXN261" s="6"/>
      <c r="HXO261" s="6"/>
      <c r="HXP261" s="6"/>
      <c r="HXQ261" s="6"/>
      <c r="HXR261" s="6"/>
      <c r="HXS261" s="6"/>
      <c r="HXT261" s="6"/>
      <c r="HXU261" s="6"/>
      <c r="HXV261" s="6"/>
      <c r="HXW261" s="6"/>
      <c r="HXX261" s="6"/>
      <c r="HXY261" s="6"/>
      <c r="HXZ261" s="6"/>
      <c r="HYA261" s="6"/>
      <c r="HYB261" s="6"/>
      <c r="HYC261" s="6"/>
      <c r="HYD261" s="6"/>
      <c r="HYE261" s="6"/>
      <c r="HYF261" s="6"/>
      <c r="HYG261" s="6"/>
      <c r="HYH261" s="6"/>
      <c r="HYI261" s="6"/>
      <c r="HYJ261" s="6"/>
      <c r="HYK261" s="6"/>
      <c r="HYL261" s="6"/>
      <c r="HYM261" s="6"/>
      <c r="HYN261" s="6"/>
      <c r="HYO261" s="6"/>
      <c r="HYP261" s="6"/>
      <c r="HYQ261" s="6"/>
      <c r="HYR261" s="6"/>
      <c r="HYS261" s="6"/>
      <c r="HYT261" s="6"/>
      <c r="HYU261" s="6"/>
      <c r="HYV261" s="6"/>
      <c r="HYW261" s="6"/>
      <c r="HYX261" s="6"/>
      <c r="HYY261" s="6"/>
      <c r="HYZ261" s="6"/>
      <c r="HZA261" s="6"/>
      <c r="HZB261" s="6"/>
      <c r="HZC261" s="6"/>
      <c r="HZD261" s="6"/>
      <c r="HZE261" s="6"/>
      <c r="HZF261" s="6"/>
      <c r="HZG261" s="6"/>
      <c r="HZH261" s="6"/>
      <c r="HZI261" s="6"/>
      <c r="HZJ261" s="6"/>
      <c r="HZK261" s="6"/>
      <c r="HZL261" s="6"/>
      <c r="HZM261" s="6"/>
      <c r="HZN261" s="6"/>
      <c r="HZO261" s="6"/>
      <c r="HZP261" s="6"/>
      <c r="HZQ261" s="6"/>
      <c r="HZR261" s="6"/>
      <c r="HZS261" s="6"/>
      <c r="HZT261" s="6"/>
      <c r="HZU261" s="6"/>
      <c r="HZV261" s="6"/>
      <c r="HZW261" s="6"/>
      <c r="HZX261" s="6"/>
      <c r="HZY261" s="6"/>
      <c r="HZZ261" s="6"/>
      <c r="IAA261" s="6"/>
      <c r="IAB261" s="6"/>
      <c r="IAC261" s="6"/>
      <c r="IAD261" s="6"/>
      <c r="IAE261" s="6"/>
      <c r="IAF261" s="6"/>
      <c r="IAG261" s="6"/>
      <c r="IAH261" s="6"/>
      <c r="IAI261" s="6"/>
      <c r="IAJ261" s="6"/>
      <c r="IAK261" s="6"/>
      <c r="IAL261" s="6"/>
      <c r="IAM261" s="6"/>
      <c r="IAN261" s="6"/>
      <c r="IAO261" s="6"/>
      <c r="IAP261" s="6"/>
      <c r="IAQ261" s="6"/>
      <c r="IAR261" s="6"/>
      <c r="IAS261" s="6"/>
      <c r="IAT261" s="6"/>
      <c r="IAU261" s="6"/>
      <c r="IAV261" s="6"/>
      <c r="IAW261" s="6"/>
      <c r="IAX261" s="6"/>
      <c r="IAY261" s="6"/>
      <c r="IAZ261" s="6"/>
      <c r="IBA261" s="6"/>
      <c r="IBB261" s="6"/>
      <c r="IBC261" s="6"/>
      <c r="IBD261" s="6"/>
      <c r="IBE261" s="6"/>
      <c r="IBF261" s="6"/>
      <c r="IBG261" s="6"/>
      <c r="IBH261" s="6"/>
      <c r="IBI261" s="6"/>
      <c r="IBJ261" s="6"/>
      <c r="IBK261" s="6"/>
      <c r="IBL261" s="6"/>
      <c r="IBM261" s="6"/>
      <c r="IBN261" s="6"/>
      <c r="IBO261" s="6"/>
      <c r="IBP261" s="6"/>
      <c r="IBQ261" s="6"/>
      <c r="IBR261" s="6"/>
      <c r="IBS261" s="6"/>
      <c r="IBT261" s="6"/>
      <c r="IBU261" s="6"/>
      <c r="IBV261" s="6"/>
      <c r="IBW261" s="6"/>
      <c r="IBX261" s="6"/>
      <c r="IBY261" s="6"/>
      <c r="IBZ261" s="6"/>
      <c r="ICA261" s="6"/>
      <c r="ICB261" s="6"/>
      <c r="ICC261" s="6"/>
      <c r="ICD261" s="6"/>
      <c r="ICE261" s="6"/>
      <c r="ICF261" s="6"/>
      <c r="ICG261" s="6"/>
      <c r="ICH261" s="6"/>
      <c r="ICI261" s="6"/>
      <c r="ICJ261" s="6"/>
      <c r="ICK261" s="6"/>
      <c r="ICL261" s="6"/>
      <c r="ICM261" s="6"/>
      <c r="ICN261" s="6"/>
      <c r="ICO261" s="6"/>
      <c r="ICP261" s="6"/>
      <c r="ICQ261" s="6"/>
      <c r="ICR261" s="6"/>
      <c r="ICS261" s="6"/>
      <c r="ICT261" s="6"/>
      <c r="ICU261" s="6"/>
      <c r="ICV261" s="6"/>
      <c r="ICW261" s="6"/>
      <c r="ICX261" s="6"/>
      <c r="ICY261" s="6"/>
      <c r="ICZ261" s="6"/>
      <c r="IDA261" s="6"/>
      <c r="IDB261" s="6"/>
      <c r="IDC261" s="6"/>
      <c r="IDD261" s="6"/>
      <c r="IDE261" s="6"/>
      <c r="IDF261" s="6"/>
      <c r="IDG261" s="6"/>
      <c r="IDH261" s="6"/>
      <c r="IDI261" s="6"/>
      <c r="IDJ261" s="6"/>
      <c r="IDK261" s="6"/>
      <c r="IDL261" s="6"/>
      <c r="IDM261" s="6"/>
      <c r="IDN261" s="6"/>
      <c r="IDO261" s="6"/>
      <c r="IDP261" s="6"/>
      <c r="IDQ261" s="6"/>
      <c r="IDR261" s="6"/>
      <c r="IDS261" s="6"/>
      <c r="IDT261" s="6"/>
      <c r="IDU261" s="6"/>
      <c r="IDV261" s="6"/>
      <c r="IDW261" s="6"/>
      <c r="IDX261" s="6"/>
      <c r="IDY261" s="6"/>
      <c r="IDZ261" s="6"/>
      <c r="IEA261" s="6"/>
      <c r="IEB261" s="6"/>
      <c r="IEC261" s="6"/>
      <c r="IED261" s="6"/>
      <c r="IEE261" s="6"/>
      <c r="IEF261" s="6"/>
      <c r="IEG261" s="6"/>
      <c r="IEH261" s="6"/>
      <c r="IEI261" s="6"/>
      <c r="IEJ261" s="6"/>
      <c r="IEK261" s="6"/>
      <c r="IEL261" s="6"/>
      <c r="IEM261" s="6"/>
      <c r="IEN261" s="6"/>
      <c r="IEO261" s="6"/>
      <c r="IEP261" s="6"/>
      <c r="IEQ261" s="6"/>
      <c r="IER261" s="6"/>
      <c r="IES261" s="6"/>
      <c r="IET261" s="6"/>
      <c r="IEU261" s="6"/>
      <c r="IEV261" s="6"/>
      <c r="IEW261" s="6"/>
      <c r="IEX261" s="6"/>
      <c r="IEY261" s="6"/>
      <c r="IEZ261" s="6"/>
      <c r="IFA261" s="6"/>
      <c r="IFB261" s="6"/>
      <c r="IFC261" s="6"/>
      <c r="IFD261" s="6"/>
      <c r="IFE261" s="6"/>
      <c r="IFF261" s="6"/>
      <c r="IFG261" s="6"/>
      <c r="IFH261" s="6"/>
      <c r="IFI261" s="6"/>
      <c r="IFJ261" s="6"/>
      <c r="IFK261" s="6"/>
      <c r="IFL261" s="6"/>
      <c r="IFM261" s="6"/>
      <c r="IFN261" s="6"/>
      <c r="IFO261" s="6"/>
      <c r="IFP261" s="6"/>
      <c r="IFQ261" s="6"/>
      <c r="IFR261" s="6"/>
      <c r="IFS261" s="6"/>
      <c r="IFT261" s="6"/>
      <c r="IFU261" s="6"/>
      <c r="IFV261" s="6"/>
      <c r="IFW261" s="6"/>
      <c r="IFX261" s="6"/>
      <c r="IFY261" s="6"/>
      <c r="IFZ261" s="6"/>
      <c r="IGA261" s="6"/>
      <c r="IGB261" s="6"/>
      <c r="IGC261" s="6"/>
      <c r="IGD261" s="6"/>
      <c r="IGE261" s="6"/>
      <c r="IGF261" s="6"/>
      <c r="IGG261" s="6"/>
      <c r="IGH261" s="6"/>
      <c r="IGI261" s="6"/>
      <c r="IGJ261" s="6"/>
      <c r="IGK261" s="6"/>
      <c r="IGL261" s="6"/>
      <c r="IGM261" s="6"/>
      <c r="IGN261" s="6"/>
      <c r="IGO261" s="6"/>
      <c r="IGP261" s="6"/>
      <c r="IGQ261" s="6"/>
      <c r="IGR261" s="6"/>
      <c r="IGS261" s="6"/>
      <c r="IGT261" s="6"/>
      <c r="IGU261" s="6"/>
      <c r="IGV261" s="6"/>
      <c r="IGW261" s="6"/>
      <c r="IGX261" s="6"/>
      <c r="IGY261" s="6"/>
      <c r="IGZ261" s="6"/>
      <c r="IHA261" s="6"/>
      <c r="IHB261" s="6"/>
      <c r="IHC261" s="6"/>
      <c r="IHD261" s="6"/>
      <c r="IHE261" s="6"/>
      <c r="IHF261" s="6"/>
      <c r="IHG261" s="6"/>
      <c r="IHH261" s="6"/>
      <c r="IHI261" s="6"/>
      <c r="IHJ261" s="6"/>
      <c r="IHK261" s="6"/>
      <c r="IHL261" s="6"/>
      <c r="IHM261" s="6"/>
      <c r="IHN261" s="6"/>
      <c r="IHO261" s="6"/>
      <c r="IHP261" s="6"/>
      <c r="IHQ261" s="6"/>
      <c r="IHR261" s="6"/>
      <c r="IHS261" s="6"/>
      <c r="IHT261" s="6"/>
      <c r="IHU261" s="6"/>
      <c r="IHV261" s="6"/>
      <c r="IHW261" s="6"/>
      <c r="IHX261" s="6"/>
      <c r="IHY261" s="6"/>
      <c r="IHZ261" s="6"/>
      <c r="IIA261" s="6"/>
      <c r="IIB261" s="6"/>
      <c r="IIC261" s="6"/>
      <c r="IID261" s="6"/>
      <c r="IIE261" s="6"/>
      <c r="IIF261" s="6"/>
      <c r="IIG261" s="6"/>
      <c r="IIH261" s="6"/>
      <c r="III261" s="6"/>
      <c r="IIJ261" s="6"/>
      <c r="IIK261" s="6"/>
      <c r="IIL261" s="6"/>
      <c r="IIM261" s="6"/>
      <c r="IIN261" s="6"/>
      <c r="IIO261" s="6"/>
      <c r="IIP261" s="6"/>
      <c r="IIQ261" s="6"/>
      <c r="IIR261" s="6"/>
      <c r="IIS261" s="6"/>
      <c r="IIT261" s="6"/>
      <c r="IIU261" s="6"/>
      <c r="IIV261" s="6"/>
      <c r="IIW261" s="6"/>
      <c r="IIX261" s="6"/>
      <c r="IIY261" s="6"/>
      <c r="IIZ261" s="6"/>
      <c r="IJA261" s="6"/>
      <c r="IJB261" s="6"/>
      <c r="IJC261" s="6"/>
      <c r="IJD261" s="6"/>
      <c r="IJE261" s="6"/>
      <c r="IJF261" s="6"/>
      <c r="IJG261" s="6"/>
      <c r="IJH261" s="6"/>
      <c r="IJI261" s="6"/>
      <c r="IJJ261" s="6"/>
      <c r="IJK261" s="6"/>
      <c r="IJL261" s="6"/>
      <c r="IJM261" s="6"/>
      <c r="IJN261" s="6"/>
      <c r="IJO261" s="6"/>
      <c r="IJP261" s="6"/>
      <c r="IJQ261" s="6"/>
      <c r="IJR261" s="6"/>
      <c r="IJS261" s="6"/>
      <c r="IJT261" s="6"/>
      <c r="IJU261" s="6"/>
      <c r="IJV261" s="6"/>
      <c r="IJW261" s="6"/>
      <c r="IJX261" s="6"/>
      <c r="IJY261" s="6"/>
      <c r="IJZ261" s="6"/>
      <c r="IKA261" s="6"/>
      <c r="IKB261" s="6"/>
      <c r="IKC261" s="6"/>
      <c r="IKD261" s="6"/>
      <c r="IKE261" s="6"/>
      <c r="IKF261" s="6"/>
      <c r="IKG261" s="6"/>
      <c r="IKH261" s="6"/>
      <c r="IKI261" s="6"/>
      <c r="IKJ261" s="6"/>
      <c r="IKK261" s="6"/>
      <c r="IKL261" s="6"/>
      <c r="IKM261" s="6"/>
      <c r="IKN261" s="6"/>
      <c r="IKO261" s="6"/>
      <c r="IKP261" s="6"/>
      <c r="IKQ261" s="6"/>
      <c r="IKR261" s="6"/>
      <c r="IKS261" s="6"/>
      <c r="IKT261" s="6"/>
      <c r="IKU261" s="6"/>
      <c r="IKV261" s="6"/>
      <c r="IKW261" s="6"/>
      <c r="IKX261" s="6"/>
      <c r="IKY261" s="6"/>
      <c r="IKZ261" s="6"/>
      <c r="ILA261" s="6"/>
      <c r="ILB261" s="6"/>
      <c r="ILC261" s="6"/>
      <c r="ILD261" s="6"/>
      <c r="ILE261" s="6"/>
      <c r="ILF261" s="6"/>
      <c r="ILG261" s="6"/>
      <c r="ILH261" s="6"/>
      <c r="ILI261" s="6"/>
      <c r="ILJ261" s="6"/>
      <c r="ILK261" s="6"/>
      <c r="ILL261" s="6"/>
      <c r="ILM261" s="6"/>
      <c r="ILN261" s="6"/>
      <c r="ILO261" s="6"/>
      <c r="ILP261" s="6"/>
      <c r="ILQ261" s="6"/>
      <c r="ILR261" s="6"/>
      <c r="ILS261" s="6"/>
      <c r="ILT261" s="6"/>
      <c r="ILU261" s="6"/>
      <c r="ILV261" s="6"/>
      <c r="ILW261" s="6"/>
      <c r="ILX261" s="6"/>
      <c r="ILY261" s="6"/>
      <c r="ILZ261" s="6"/>
      <c r="IMA261" s="6"/>
      <c r="IMB261" s="6"/>
      <c r="IMC261" s="6"/>
      <c r="IMD261" s="6"/>
      <c r="IME261" s="6"/>
      <c r="IMF261" s="6"/>
      <c r="IMG261" s="6"/>
      <c r="IMH261" s="6"/>
      <c r="IMI261" s="6"/>
      <c r="IMJ261" s="6"/>
      <c r="IMK261" s="6"/>
      <c r="IML261" s="6"/>
      <c r="IMM261" s="6"/>
      <c r="IMN261" s="6"/>
      <c r="IMO261" s="6"/>
      <c r="IMP261" s="6"/>
      <c r="IMQ261" s="6"/>
      <c r="IMR261" s="6"/>
      <c r="IMS261" s="6"/>
      <c r="IMT261" s="6"/>
      <c r="IMU261" s="6"/>
      <c r="IMV261" s="6"/>
      <c r="IMW261" s="6"/>
      <c r="IMX261" s="6"/>
      <c r="IMY261" s="6"/>
      <c r="IMZ261" s="6"/>
      <c r="INA261" s="6"/>
      <c r="INB261" s="6"/>
      <c r="INC261" s="6"/>
      <c r="IND261" s="6"/>
      <c r="INE261" s="6"/>
      <c r="INF261" s="6"/>
      <c r="ING261" s="6"/>
      <c r="INH261" s="6"/>
      <c r="INI261" s="6"/>
      <c r="INJ261" s="6"/>
      <c r="INK261" s="6"/>
      <c r="INL261" s="6"/>
      <c r="INM261" s="6"/>
      <c r="INN261" s="6"/>
      <c r="INO261" s="6"/>
      <c r="INP261" s="6"/>
      <c r="INQ261" s="6"/>
      <c r="INR261" s="6"/>
      <c r="INS261" s="6"/>
      <c r="INT261" s="6"/>
      <c r="INU261" s="6"/>
      <c r="INV261" s="6"/>
      <c r="INW261" s="6"/>
      <c r="INX261" s="6"/>
      <c r="INY261" s="6"/>
      <c r="INZ261" s="6"/>
      <c r="IOA261" s="6"/>
      <c r="IOB261" s="6"/>
      <c r="IOC261" s="6"/>
      <c r="IOD261" s="6"/>
      <c r="IOE261" s="6"/>
      <c r="IOF261" s="6"/>
      <c r="IOG261" s="6"/>
      <c r="IOH261" s="6"/>
      <c r="IOI261" s="6"/>
      <c r="IOJ261" s="6"/>
      <c r="IOK261" s="6"/>
      <c r="IOL261" s="6"/>
      <c r="IOM261" s="6"/>
      <c r="ION261" s="6"/>
      <c r="IOO261" s="6"/>
      <c r="IOP261" s="6"/>
      <c r="IOQ261" s="6"/>
      <c r="IOR261" s="6"/>
      <c r="IOS261" s="6"/>
      <c r="IOT261" s="6"/>
      <c r="IOU261" s="6"/>
      <c r="IOV261" s="6"/>
      <c r="IOW261" s="6"/>
      <c r="IOX261" s="6"/>
      <c r="IOY261" s="6"/>
      <c r="IOZ261" s="6"/>
      <c r="IPA261" s="6"/>
      <c r="IPB261" s="6"/>
      <c r="IPC261" s="6"/>
      <c r="IPD261" s="6"/>
      <c r="IPE261" s="6"/>
      <c r="IPF261" s="6"/>
      <c r="IPG261" s="6"/>
      <c r="IPH261" s="6"/>
      <c r="IPI261" s="6"/>
      <c r="IPJ261" s="6"/>
      <c r="IPK261" s="6"/>
      <c r="IPL261" s="6"/>
      <c r="IPM261" s="6"/>
      <c r="IPN261" s="6"/>
      <c r="IPO261" s="6"/>
      <c r="IPP261" s="6"/>
      <c r="IPQ261" s="6"/>
      <c r="IPR261" s="6"/>
      <c r="IPS261" s="6"/>
      <c r="IPT261" s="6"/>
      <c r="IPU261" s="6"/>
      <c r="IPV261" s="6"/>
      <c r="IPW261" s="6"/>
      <c r="IPX261" s="6"/>
      <c r="IPY261" s="6"/>
      <c r="IPZ261" s="6"/>
      <c r="IQA261" s="6"/>
      <c r="IQB261" s="6"/>
      <c r="IQC261" s="6"/>
      <c r="IQD261" s="6"/>
      <c r="IQE261" s="6"/>
      <c r="IQF261" s="6"/>
      <c r="IQG261" s="6"/>
      <c r="IQH261" s="6"/>
      <c r="IQI261" s="6"/>
      <c r="IQJ261" s="6"/>
      <c r="IQK261" s="6"/>
      <c r="IQL261" s="6"/>
      <c r="IQM261" s="6"/>
      <c r="IQN261" s="6"/>
      <c r="IQO261" s="6"/>
      <c r="IQP261" s="6"/>
      <c r="IQQ261" s="6"/>
      <c r="IQR261" s="6"/>
      <c r="IQS261" s="6"/>
      <c r="IQT261" s="6"/>
      <c r="IQU261" s="6"/>
      <c r="IQV261" s="6"/>
      <c r="IQW261" s="6"/>
      <c r="IQX261" s="6"/>
      <c r="IQY261" s="6"/>
      <c r="IQZ261" s="6"/>
      <c r="IRA261" s="6"/>
      <c r="IRB261" s="6"/>
      <c r="IRC261" s="6"/>
      <c r="IRD261" s="6"/>
      <c r="IRE261" s="6"/>
      <c r="IRF261" s="6"/>
      <c r="IRG261" s="6"/>
      <c r="IRH261" s="6"/>
      <c r="IRI261" s="6"/>
      <c r="IRJ261" s="6"/>
      <c r="IRK261" s="6"/>
      <c r="IRL261" s="6"/>
      <c r="IRM261" s="6"/>
      <c r="IRN261" s="6"/>
      <c r="IRO261" s="6"/>
      <c r="IRP261" s="6"/>
      <c r="IRQ261" s="6"/>
      <c r="IRR261" s="6"/>
      <c r="IRS261" s="6"/>
      <c r="IRT261" s="6"/>
      <c r="IRU261" s="6"/>
      <c r="IRV261" s="6"/>
      <c r="IRW261" s="6"/>
      <c r="IRX261" s="6"/>
      <c r="IRY261" s="6"/>
      <c r="IRZ261" s="6"/>
      <c r="ISA261" s="6"/>
      <c r="ISB261" s="6"/>
      <c r="ISC261" s="6"/>
      <c r="ISD261" s="6"/>
      <c r="ISE261" s="6"/>
      <c r="ISF261" s="6"/>
      <c r="ISG261" s="6"/>
      <c r="ISH261" s="6"/>
      <c r="ISI261" s="6"/>
      <c r="ISJ261" s="6"/>
      <c r="ISK261" s="6"/>
      <c r="ISL261" s="6"/>
      <c r="ISM261" s="6"/>
      <c r="ISN261" s="6"/>
      <c r="ISO261" s="6"/>
      <c r="ISP261" s="6"/>
      <c r="ISQ261" s="6"/>
      <c r="ISR261" s="6"/>
      <c r="ISS261" s="6"/>
      <c r="IST261" s="6"/>
      <c r="ISU261" s="6"/>
      <c r="ISV261" s="6"/>
      <c r="ISW261" s="6"/>
      <c r="ISX261" s="6"/>
      <c r="ISY261" s="6"/>
      <c r="ISZ261" s="6"/>
      <c r="ITA261" s="6"/>
      <c r="ITB261" s="6"/>
      <c r="ITC261" s="6"/>
      <c r="ITD261" s="6"/>
      <c r="ITE261" s="6"/>
      <c r="ITF261" s="6"/>
      <c r="ITG261" s="6"/>
      <c r="ITH261" s="6"/>
      <c r="ITI261" s="6"/>
      <c r="ITJ261" s="6"/>
      <c r="ITK261" s="6"/>
      <c r="ITL261" s="6"/>
      <c r="ITM261" s="6"/>
      <c r="ITN261" s="6"/>
      <c r="ITO261" s="6"/>
      <c r="ITP261" s="6"/>
      <c r="ITQ261" s="6"/>
      <c r="ITR261" s="6"/>
      <c r="ITS261" s="6"/>
      <c r="ITT261" s="6"/>
      <c r="ITU261" s="6"/>
      <c r="ITV261" s="6"/>
      <c r="ITW261" s="6"/>
      <c r="ITX261" s="6"/>
      <c r="ITY261" s="6"/>
      <c r="ITZ261" s="6"/>
      <c r="IUA261" s="6"/>
      <c r="IUB261" s="6"/>
      <c r="IUC261" s="6"/>
      <c r="IUD261" s="6"/>
      <c r="IUE261" s="6"/>
      <c r="IUF261" s="6"/>
      <c r="IUG261" s="6"/>
      <c r="IUH261" s="6"/>
      <c r="IUI261" s="6"/>
      <c r="IUJ261" s="6"/>
      <c r="IUK261" s="6"/>
      <c r="IUL261" s="6"/>
      <c r="IUM261" s="6"/>
      <c r="IUN261" s="6"/>
      <c r="IUO261" s="6"/>
      <c r="IUP261" s="6"/>
      <c r="IUQ261" s="6"/>
      <c r="IUR261" s="6"/>
      <c r="IUS261" s="6"/>
      <c r="IUT261" s="6"/>
      <c r="IUU261" s="6"/>
      <c r="IUV261" s="6"/>
      <c r="IUW261" s="6"/>
      <c r="IUX261" s="6"/>
      <c r="IUY261" s="6"/>
      <c r="IUZ261" s="6"/>
      <c r="IVA261" s="6"/>
      <c r="IVB261" s="6"/>
      <c r="IVC261" s="6"/>
      <c r="IVD261" s="6"/>
      <c r="IVE261" s="6"/>
      <c r="IVF261" s="6"/>
      <c r="IVG261" s="6"/>
      <c r="IVH261" s="6"/>
      <c r="IVI261" s="6"/>
      <c r="IVJ261" s="6"/>
      <c r="IVK261" s="6"/>
      <c r="IVL261" s="6"/>
      <c r="IVM261" s="6"/>
      <c r="IVN261" s="6"/>
      <c r="IVO261" s="6"/>
      <c r="IVP261" s="6"/>
      <c r="IVQ261" s="6"/>
      <c r="IVR261" s="6"/>
      <c r="IVS261" s="6"/>
      <c r="IVT261" s="6"/>
      <c r="IVU261" s="6"/>
      <c r="IVV261" s="6"/>
      <c r="IVW261" s="6"/>
      <c r="IVX261" s="6"/>
      <c r="IVY261" s="6"/>
      <c r="IVZ261" s="6"/>
      <c r="IWA261" s="6"/>
      <c r="IWB261" s="6"/>
      <c r="IWC261" s="6"/>
      <c r="IWD261" s="6"/>
      <c r="IWE261" s="6"/>
      <c r="IWF261" s="6"/>
      <c r="IWG261" s="6"/>
      <c r="IWH261" s="6"/>
      <c r="IWI261" s="6"/>
      <c r="IWJ261" s="6"/>
      <c r="IWK261" s="6"/>
      <c r="IWL261" s="6"/>
      <c r="IWM261" s="6"/>
      <c r="IWN261" s="6"/>
      <c r="IWO261" s="6"/>
      <c r="IWP261" s="6"/>
      <c r="IWQ261" s="6"/>
      <c r="IWR261" s="6"/>
      <c r="IWS261" s="6"/>
      <c r="IWT261" s="6"/>
      <c r="IWU261" s="6"/>
      <c r="IWV261" s="6"/>
      <c r="IWW261" s="6"/>
      <c r="IWX261" s="6"/>
      <c r="IWY261" s="6"/>
      <c r="IWZ261" s="6"/>
      <c r="IXA261" s="6"/>
      <c r="IXB261" s="6"/>
      <c r="IXC261" s="6"/>
      <c r="IXD261" s="6"/>
      <c r="IXE261" s="6"/>
      <c r="IXF261" s="6"/>
      <c r="IXG261" s="6"/>
      <c r="IXH261" s="6"/>
      <c r="IXI261" s="6"/>
      <c r="IXJ261" s="6"/>
      <c r="IXK261" s="6"/>
      <c r="IXL261" s="6"/>
      <c r="IXM261" s="6"/>
      <c r="IXN261" s="6"/>
      <c r="IXO261" s="6"/>
      <c r="IXP261" s="6"/>
      <c r="IXQ261" s="6"/>
      <c r="IXR261" s="6"/>
      <c r="IXS261" s="6"/>
      <c r="IXT261" s="6"/>
      <c r="IXU261" s="6"/>
      <c r="IXV261" s="6"/>
      <c r="IXW261" s="6"/>
      <c r="IXX261" s="6"/>
      <c r="IXY261" s="6"/>
      <c r="IXZ261" s="6"/>
      <c r="IYA261" s="6"/>
      <c r="IYB261" s="6"/>
      <c r="IYC261" s="6"/>
      <c r="IYD261" s="6"/>
      <c r="IYE261" s="6"/>
      <c r="IYF261" s="6"/>
      <c r="IYG261" s="6"/>
      <c r="IYH261" s="6"/>
      <c r="IYI261" s="6"/>
      <c r="IYJ261" s="6"/>
      <c r="IYK261" s="6"/>
      <c r="IYL261" s="6"/>
      <c r="IYM261" s="6"/>
      <c r="IYN261" s="6"/>
      <c r="IYO261" s="6"/>
      <c r="IYP261" s="6"/>
      <c r="IYQ261" s="6"/>
      <c r="IYR261" s="6"/>
      <c r="IYS261" s="6"/>
      <c r="IYT261" s="6"/>
      <c r="IYU261" s="6"/>
      <c r="IYV261" s="6"/>
      <c r="IYW261" s="6"/>
      <c r="IYX261" s="6"/>
      <c r="IYY261" s="6"/>
      <c r="IYZ261" s="6"/>
      <c r="IZA261" s="6"/>
      <c r="IZB261" s="6"/>
      <c r="IZC261" s="6"/>
      <c r="IZD261" s="6"/>
      <c r="IZE261" s="6"/>
      <c r="IZF261" s="6"/>
      <c r="IZG261" s="6"/>
      <c r="IZH261" s="6"/>
      <c r="IZI261" s="6"/>
      <c r="IZJ261" s="6"/>
      <c r="IZK261" s="6"/>
      <c r="IZL261" s="6"/>
      <c r="IZM261" s="6"/>
      <c r="IZN261" s="6"/>
      <c r="IZO261" s="6"/>
      <c r="IZP261" s="6"/>
      <c r="IZQ261" s="6"/>
      <c r="IZR261" s="6"/>
      <c r="IZS261" s="6"/>
      <c r="IZT261" s="6"/>
      <c r="IZU261" s="6"/>
      <c r="IZV261" s="6"/>
      <c r="IZW261" s="6"/>
      <c r="IZX261" s="6"/>
      <c r="IZY261" s="6"/>
      <c r="IZZ261" s="6"/>
      <c r="JAA261" s="6"/>
      <c r="JAB261" s="6"/>
      <c r="JAC261" s="6"/>
      <c r="JAD261" s="6"/>
      <c r="JAE261" s="6"/>
      <c r="JAF261" s="6"/>
      <c r="JAG261" s="6"/>
      <c r="JAH261" s="6"/>
      <c r="JAI261" s="6"/>
      <c r="JAJ261" s="6"/>
      <c r="JAK261" s="6"/>
      <c r="JAL261" s="6"/>
      <c r="JAM261" s="6"/>
      <c r="JAN261" s="6"/>
      <c r="JAO261" s="6"/>
      <c r="JAP261" s="6"/>
      <c r="JAQ261" s="6"/>
      <c r="JAR261" s="6"/>
      <c r="JAS261" s="6"/>
      <c r="JAT261" s="6"/>
      <c r="JAU261" s="6"/>
      <c r="JAV261" s="6"/>
      <c r="JAW261" s="6"/>
      <c r="JAX261" s="6"/>
      <c r="JAY261" s="6"/>
      <c r="JAZ261" s="6"/>
      <c r="JBA261" s="6"/>
      <c r="JBB261" s="6"/>
      <c r="JBC261" s="6"/>
      <c r="JBD261" s="6"/>
      <c r="JBE261" s="6"/>
      <c r="JBF261" s="6"/>
      <c r="JBG261" s="6"/>
      <c r="JBH261" s="6"/>
      <c r="JBI261" s="6"/>
      <c r="JBJ261" s="6"/>
      <c r="JBK261" s="6"/>
      <c r="JBL261" s="6"/>
      <c r="JBM261" s="6"/>
      <c r="JBN261" s="6"/>
      <c r="JBO261" s="6"/>
      <c r="JBP261" s="6"/>
      <c r="JBQ261" s="6"/>
      <c r="JBR261" s="6"/>
      <c r="JBS261" s="6"/>
      <c r="JBT261" s="6"/>
      <c r="JBU261" s="6"/>
      <c r="JBV261" s="6"/>
      <c r="JBW261" s="6"/>
      <c r="JBX261" s="6"/>
      <c r="JBY261" s="6"/>
      <c r="JBZ261" s="6"/>
      <c r="JCA261" s="6"/>
      <c r="JCB261" s="6"/>
      <c r="JCC261" s="6"/>
      <c r="JCD261" s="6"/>
      <c r="JCE261" s="6"/>
      <c r="JCF261" s="6"/>
      <c r="JCG261" s="6"/>
      <c r="JCH261" s="6"/>
      <c r="JCI261" s="6"/>
      <c r="JCJ261" s="6"/>
      <c r="JCK261" s="6"/>
      <c r="JCL261" s="6"/>
      <c r="JCM261" s="6"/>
      <c r="JCN261" s="6"/>
      <c r="JCO261" s="6"/>
      <c r="JCP261" s="6"/>
      <c r="JCQ261" s="6"/>
      <c r="JCR261" s="6"/>
      <c r="JCS261" s="6"/>
      <c r="JCT261" s="6"/>
      <c r="JCU261" s="6"/>
      <c r="JCV261" s="6"/>
      <c r="JCW261" s="6"/>
      <c r="JCX261" s="6"/>
      <c r="JCY261" s="6"/>
      <c r="JCZ261" s="6"/>
      <c r="JDA261" s="6"/>
      <c r="JDB261" s="6"/>
      <c r="JDC261" s="6"/>
      <c r="JDD261" s="6"/>
      <c r="JDE261" s="6"/>
      <c r="JDF261" s="6"/>
      <c r="JDG261" s="6"/>
      <c r="JDH261" s="6"/>
      <c r="JDI261" s="6"/>
      <c r="JDJ261" s="6"/>
      <c r="JDK261" s="6"/>
      <c r="JDL261" s="6"/>
      <c r="JDM261" s="6"/>
      <c r="JDN261" s="6"/>
      <c r="JDO261" s="6"/>
      <c r="JDP261" s="6"/>
      <c r="JDQ261" s="6"/>
      <c r="JDR261" s="6"/>
      <c r="JDS261" s="6"/>
      <c r="JDT261" s="6"/>
      <c r="JDU261" s="6"/>
      <c r="JDV261" s="6"/>
      <c r="JDW261" s="6"/>
      <c r="JDX261" s="6"/>
      <c r="JDY261" s="6"/>
      <c r="JDZ261" s="6"/>
      <c r="JEA261" s="6"/>
      <c r="JEB261" s="6"/>
      <c r="JEC261" s="6"/>
      <c r="JED261" s="6"/>
      <c r="JEE261" s="6"/>
      <c r="JEF261" s="6"/>
      <c r="JEG261" s="6"/>
      <c r="JEH261" s="6"/>
      <c r="JEI261" s="6"/>
      <c r="JEJ261" s="6"/>
      <c r="JEK261" s="6"/>
      <c r="JEL261" s="6"/>
      <c r="JEM261" s="6"/>
      <c r="JEN261" s="6"/>
      <c r="JEO261" s="6"/>
      <c r="JEP261" s="6"/>
      <c r="JEQ261" s="6"/>
      <c r="JER261" s="6"/>
      <c r="JES261" s="6"/>
      <c r="JET261" s="6"/>
      <c r="JEU261" s="6"/>
      <c r="JEV261" s="6"/>
      <c r="JEW261" s="6"/>
      <c r="JEX261" s="6"/>
      <c r="JEY261" s="6"/>
      <c r="JEZ261" s="6"/>
      <c r="JFA261" s="6"/>
      <c r="JFB261" s="6"/>
      <c r="JFC261" s="6"/>
      <c r="JFD261" s="6"/>
      <c r="JFE261" s="6"/>
      <c r="JFF261" s="6"/>
      <c r="JFG261" s="6"/>
      <c r="JFH261" s="6"/>
      <c r="JFI261" s="6"/>
      <c r="JFJ261" s="6"/>
      <c r="JFK261" s="6"/>
      <c r="JFL261" s="6"/>
      <c r="JFM261" s="6"/>
      <c r="JFN261" s="6"/>
      <c r="JFO261" s="6"/>
      <c r="JFP261" s="6"/>
      <c r="JFQ261" s="6"/>
      <c r="JFR261" s="6"/>
      <c r="JFS261" s="6"/>
      <c r="JFT261" s="6"/>
      <c r="JFU261" s="6"/>
      <c r="JFV261" s="6"/>
      <c r="JFW261" s="6"/>
      <c r="JFX261" s="6"/>
      <c r="JFY261" s="6"/>
      <c r="JFZ261" s="6"/>
      <c r="JGA261" s="6"/>
      <c r="JGB261" s="6"/>
      <c r="JGC261" s="6"/>
      <c r="JGD261" s="6"/>
      <c r="JGE261" s="6"/>
      <c r="JGF261" s="6"/>
      <c r="JGG261" s="6"/>
      <c r="JGH261" s="6"/>
      <c r="JGI261" s="6"/>
      <c r="JGJ261" s="6"/>
      <c r="JGK261" s="6"/>
      <c r="JGL261" s="6"/>
      <c r="JGM261" s="6"/>
      <c r="JGN261" s="6"/>
      <c r="JGO261" s="6"/>
      <c r="JGP261" s="6"/>
      <c r="JGQ261" s="6"/>
      <c r="JGR261" s="6"/>
      <c r="JGS261" s="6"/>
      <c r="JGT261" s="6"/>
      <c r="JGU261" s="6"/>
      <c r="JGV261" s="6"/>
      <c r="JGW261" s="6"/>
      <c r="JGX261" s="6"/>
      <c r="JGY261" s="6"/>
      <c r="JGZ261" s="6"/>
      <c r="JHA261" s="6"/>
      <c r="JHB261" s="6"/>
      <c r="JHC261" s="6"/>
      <c r="JHD261" s="6"/>
      <c r="JHE261" s="6"/>
      <c r="JHF261" s="6"/>
      <c r="JHG261" s="6"/>
      <c r="JHH261" s="6"/>
      <c r="JHI261" s="6"/>
      <c r="JHJ261" s="6"/>
      <c r="JHK261" s="6"/>
      <c r="JHL261" s="6"/>
      <c r="JHM261" s="6"/>
      <c r="JHN261" s="6"/>
      <c r="JHO261" s="6"/>
      <c r="JHP261" s="6"/>
      <c r="JHQ261" s="6"/>
      <c r="JHR261" s="6"/>
      <c r="JHS261" s="6"/>
      <c r="JHT261" s="6"/>
      <c r="JHU261" s="6"/>
      <c r="JHV261" s="6"/>
      <c r="JHW261" s="6"/>
      <c r="JHX261" s="6"/>
      <c r="JHY261" s="6"/>
      <c r="JHZ261" s="6"/>
      <c r="JIA261" s="6"/>
      <c r="JIB261" s="6"/>
      <c r="JIC261" s="6"/>
      <c r="JID261" s="6"/>
      <c r="JIE261" s="6"/>
      <c r="JIF261" s="6"/>
      <c r="JIG261" s="6"/>
      <c r="JIH261" s="6"/>
      <c r="JII261" s="6"/>
      <c r="JIJ261" s="6"/>
      <c r="JIK261" s="6"/>
      <c r="JIL261" s="6"/>
      <c r="JIM261" s="6"/>
      <c r="JIN261" s="6"/>
      <c r="JIO261" s="6"/>
      <c r="JIP261" s="6"/>
      <c r="JIQ261" s="6"/>
      <c r="JIR261" s="6"/>
      <c r="JIS261" s="6"/>
      <c r="JIT261" s="6"/>
      <c r="JIU261" s="6"/>
      <c r="JIV261" s="6"/>
      <c r="JIW261" s="6"/>
      <c r="JIX261" s="6"/>
      <c r="JIY261" s="6"/>
      <c r="JIZ261" s="6"/>
      <c r="JJA261" s="6"/>
      <c r="JJB261" s="6"/>
      <c r="JJC261" s="6"/>
      <c r="JJD261" s="6"/>
      <c r="JJE261" s="6"/>
      <c r="JJF261" s="6"/>
      <c r="JJG261" s="6"/>
      <c r="JJH261" s="6"/>
      <c r="JJI261" s="6"/>
      <c r="JJJ261" s="6"/>
      <c r="JJK261" s="6"/>
      <c r="JJL261" s="6"/>
      <c r="JJM261" s="6"/>
      <c r="JJN261" s="6"/>
      <c r="JJO261" s="6"/>
      <c r="JJP261" s="6"/>
      <c r="JJQ261" s="6"/>
      <c r="JJR261" s="6"/>
      <c r="JJS261" s="6"/>
      <c r="JJT261" s="6"/>
      <c r="JJU261" s="6"/>
      <c r="JJV261" s="6"/>
      <c r="JJW261" s="6"/>
      <c r="JJX261" s="6"/>
      <c r="JJY261" s="6"/>
      <c r="JJZ261" s="6"/>
      <c r="JKA261" s="6"/>
      <c r="JKB261" s="6"/>
      <c r="JKC261" s="6"/>
      <c r="JKD261" s="6"/>
      <c r="JKE261" s="6"/>
      <c r="JKF261" s="6"/>
      <c r="JKG261" s="6"/>
      <c r="JKH261" s="6"/>
      <c r="JKI261" s="6"/>
      <c r="JKJ261" s="6"/>
      <c r="JKK261" s="6"/>
      <c r="JKL261" s="6"/>
      <c r="JKM261" s="6"/>
      <c r="JKN261" s="6"/>
      <c r="JKO261" s="6"/>
      <c r="JKP261" s="6"/>
      <c r="JKQ261" s="6"/>
      <c r="JKR261" s="6"/>
      <c r="JKS261" s="6"/>
      <c r="JKT261" s="6"/>
      <c r="JKU261" s="6"/>
      <c r="JKV261" s="6"/>
      <c r="JKW261" s="6"/>
      <c r="JKX261" s="6"/>
      <c r="JKY261" s="6"/>
      <c r="JKZ261" s="6"/>
      <c r="JLA261" s="6"/>
      <c r="JLB261" s="6"/>
      <c r="JLC261" s="6"/>
      <c r="JLD261" s="6"/>
      <c r="JLE261" s="6"/>
      <c r="JLF261" s="6"/>
      <c r="JLG261" s="6"/>
      <c r="JLH261" s="6"/>
      <c r="JLI261" s="6"/>
      <c r="JLJ261" s="6"/>
      <c r="JLK261" s="6"/>
      <c r="JLL261" s="6"/>
      <c r="JLM261" s="6"/>
      <c r="JLN261" s="6"/>
      <c r="JLO261" s="6"/>
      <c r="JLP261" s="6"/>
      <c r="JLQ261" s="6"/>
      <c r="JLR261" s="6"/>
      <c r="JLS261" s="6"/>
      <c r="JLT261" s="6"/>
      <c r="JLU261" s="6"/>
      <c r="JLV261" s="6"/>
      <c r="JLW261" s="6"/>
      <c r="JLX261" s="6"/>
      <c r="JLY261" s="6"/>
      <c r="JLZ261" s="6"/>
      <c r="JMA261" s="6"/>
      <c r="JMB261" s="6"/>
      <c r="JMC261" s="6"/>
      <c r="JMD261" s="6"/>
      <c r="JME261" s="6"/>
      <c r="JMF261" s="6"/>
      <c r="JMG261" s="6"/>
      <c r="JMH261" s="6"/>
      <c r="JMI261" s="6"/>
      <c r="JMJ261" s="6"/>
      <c r="JMK261" s="6"/>
      <c r="JML261" s="6"/>
      <c r="JMM261" s="6"/>
      <c r="JMN261" s="6"/>
      <c r="JMO261" s="6"/>
      <c r="JMP261" s="6"/>
      <c r="JMQ261" s="6"/>
      <c r="JMR261" s="6"/>
      <c r="JMS261" s="6"/>
      <c r="JMT261" s="6"/>
      <c r="JMU261" s="6"/>
      <c r="JMV261" s="6"/>
      <c r="JMW261" s="6"/>
      <c r="JMX261" s="6"/>
      <c r="JMY261" s="6"/>
      <c r="JMZ261" s="6"/>
      <c r="JNA261" s="6"/>
      <c r="JNB261" s="6"/>
      <c r="JNC261" s="6"/>
      <c r="JND261" s="6"/>
      <c r="JNE261" s="6"/>
      <c r="JNF261" s="6"/>
      <c r="JNG261" s="6"/>
      <c r="JNH261" s="6"/>
      <c r="JNI261" s="6"/>
      <c r="JNJ261" s="6"/>
      <c r="JNK261" s="6"/>
      <c r="JNL261" s="6"/>
      <c r="JNM261" s="6"/>
      <c r="JNN261" s="6"/>
      <c r="JNO261" s="6"/>
      <c r="JNP261" s="6"/>
      <c r="JNQ261" s="6"/>
      <c r="JNR261" s="6"/>
      <c r="JNS261" s="6"/>
      <c r="JNT261" s="6"/>
      <c r="JNU261" s="6"/>
      <c r="JNV261" s="6"/>
      <c r="JNW261" s="6"/>
      <c r="JNX261" s="6"/>
      <c r="JNY261" s="6"/>
      <c r="JNZ261" s="6"/>
      <c r="JOA261" s="6"/>
      <c r="JOB261" s="6"/>
      <c r="JOC261" s="6"/>
      <c r="JOD261" s="6"/>
      <c r="JOE261" s="6"/>
      <c r="JOF261" s="6"/>
      <c r="JOG261" s="6"/>
      <c r="JOH261" s="6"/>
      <c r="JOI261" s="6"/>
      <c r="JOJ261" s="6"/>
      <c r="JOK261" s="6"/>
      <c r="JOL261" s="6"/>
      <c r="JOM261" s="6"/>
      <c r="JON261" s="6"/>
      <c r="JOO261" s="6"/>
      <c r="JOP261" s="6"/>
      <c r="JOQ261" s="6"/>
      <c r="JOR261" s="6"/>
      <c r="JOS261" s="6"/>
      <c r="JOT261" s="6"/>
      <c r="JOU261" s="6"/>
      <c r="JOV261" s="6"/>
      <c r="JOW261" s="6"/>
      <c r="JOX261" s="6"/>
      <c r="JOY261" s="6"/>
      <c r="JOZ261" s="6"/>
      <c r="JPA261" s="6"/>
      <c r="JPB261" s="6"/>
      <c r="JPC261" s="6"/>
      <c r="JPD261" s="6"/>
      <c r="JPE261" s="6"/>
      <c r="JPF261" s="6"/>
      <c r="JPG261" s="6"/>
      <c r="JPH261" s="6"/>
      <c r="JPI261" s="6"/>
      <c r="JPJ261" s="6"/>
      <c r="JPK261" s="6"/>
      <c r="JPL261" s="6"/>
      <c r="JPM261" s="6"/>
      <c r="JPN261" s="6"/>
      <c r="JPO261" s="6"/>
      <c r="JPP261" s="6"/>
      <c r="JPQ261" s="6"/>
      <c r="JPR261" s="6"/>
      <c r="JPS261" s="6"/>
      <c r="JPT261" s="6"/>
      <c r="JPU261" s="6"/>
      <c r="JPV261" s="6"/>
      <c r="JPW261" s="6"/>
      <c r="JPX261" s="6"/>
      <c r="JPY261" s="6"/>
      <c r="JPZ261" s="6"/>
      <c r="JQA261" s="6"/>
      <c r="JQB261" s="6"/>
      <c r="JQC261" s="6"/>
      <c r="JQD261" s="6"/>
      <c r="JQE261" s="6"/>
      <c r="JQF261" s="6"/>
      <c r="JQG261" s="6"/>
      <c r="JQH261" s="6"/>
      <c r="JQI261" s="6"/>
      <c r="JQJ261" s="6"/>
      <c r="JQK261" s="6"/>
      <c r="JQL261" s="6"/>
      <c r="JQM261" s="6"/>
      <c r="JQN261" s="6"/>
      <c r="JQO261" s="6"/>
      <c r="JQP261" s="6"/>
      <c r="JQQ261" s="6"/>
      <c r="JQR261" s="6"/>
      <c r="JQS261" s="6"/>
      <c r="JQT261" s="6"/>
      <c r="JQU261" s="6"/>
      <c r="JQV261" s="6"/>
      <c r="JQW261" s="6"/>
      <c r="JQX261" s="6"/>
      <c r="JQY261" s="6"/>
      <c r="JQZ261" s="6"/>
      <c r="JRA261" s="6"/>
      <c r="JRB261" s="6"/>
      <c r="JRC261" s="6"/>
      <c r="JRD261" s="6"/>
      <c r="JRE261" s="6"/>
      <c r="JRF261" s="6"/>
      <c r="JRG261" s="6"/>
      <c r="JRH261" s="6"/>
      <c r="JRI261" s="6"/>
      <c r="JRJ261" s="6"/>
      <c r="JRK261" s="6"/>
      <c r="JRL261" s="6"/>
      <c r="JRM261" s="6"/>
      <c r="JRN261" s="6"/>
      <c r="JRO261" s="6"/>
      <c r="JRP261" s="6"/>
      <c r="JRQ261" s="6"/>
      <c r="JRR261" s="6"/>
      <c r="JRS261" s="6"/>
      <c r="JRT261" s="6"/>
      <c r="JRU261" s="6"/>
      <c r="JRV261" s="6"/>
      <c r="JRW261" s="6"/>
      <c r="JRX261" s="6"/>
      <c r="JRY261" s="6"/>
      <c r="JRZ261" s="6"/>
      <c r="JSA261" s="6"/>
      <c r="JSB261" s="6"/>
      <c r="JSC261" s="6"/>
      <c r="JSD261" s="6"/>
      <c r="JSE261" s="6"/>
      <c r="JSF261" s="6"/>
      <c r="JSG261" s="6"/>
      <c r="JSH261" s="6"/>
      <c r="JSI261" s="6"/>
      <c r="JSJ261" s="6"/>
      <c r="JSK261" s="6"/>
      <c r="JSL261" s="6"/>
      <c r="JSM261" s="6"/>
      <c r="JSN261" s="6"/>
      <c r="JSO261" s="6"/>
      <c r="JSP261" s="6"/>
      <c r="JSQ261" s="6"/>
      <c r="JSR261" s="6"/>
      <c r="JSS261" s="6"/>
      <c r="JST261" s="6"/>
      <c r="JSU261" s="6"/>
      <c r="JSV261" s="6"/>
      <c r="JSW261" s="6"/>
      <c r="JSX261" s="6"/>
      <c r="JSY261" s="6"/>
      <c r="JSZ261" s="6"/>
      <c r="JTA261" s="6"/>
      <c r="JTB261" s="6"/>
      <c r="JTC261" s="6"/>
      <c r="JTD261" s="6"/>
      <c r="JTE261" s="6"/>
      <c r="JTF261" s="6"/>
      <c r="JTG261" s="6"/>
      <c r="JTH261" s="6"/>
      <c r="JTI261" s="6"/>
      <c r="JTJ261" s="6"/>
      <c r="JTK261" s="6"/>
      <c r="JTL261" s="6"/>
      <c r="JTM261" s="6"/>
      <c r="JTN261" s="6"/>
      <c r="JTO261" s="6"/>
      <c r="JTP261" s="6"/>
      <c r="JTQ261" s="6"/>
      <c r="JTR261" s="6"/>
      <c r="JTS261" s="6"/>
      <c r="JTT261" s="6"/>
      <c r="JTU261" s="6"/>
      <c r="JTV261" s="6"/>
      <c r="JTW261" s="6"/>
      <c r="JTX261" s="6"/>
      <c r="JTY261" s="6"/>
      <c r="JTZ261" s="6"/>
      <c r="JUA261" s="6"/>
      <c r="JUB261" s="6"/>
      <c r="JUC261" s="6"/>
      <c r="JUD261" s="6"/>
      <c r="JUE261" s="6"/>
      <c r="JUF261" s="6"/>
      <c r="JUG261" s="6"/>
      <c r="JUH261" s="6"/>
      <c r="JUI261" s="6"/>
      <c r="JUJ261" s="6"/>
      <c r="JUK261" s="6"/>
      <c r="JUL261" s="6"/>
      <c r="JUM261" s="6"/>
      <c r="JUN261" s="6"/>
      <c r="JUO261" s="6"/>
      <c r="JUP261" s="6"/>
      <c r="JUQ261" s="6"/>
      <c r="JUR261" s="6"/>
      <c r="JUS261" s="6"/>
      <c r="JUT261" s="6"/>
      <c r="JUU261" s="6"/>
      <c r="JUV261" s="6"/>
      <c r="JUW261" s="6"/>
      <c r="JUX261" s="6"/>
      <c r="JUY261" s="6"/>
      <c r="JUZ261" s="6"/>
      <c r="JVA261" s="6"/>
      <c r="JVB261" s="6"/>
      <c r="JVC261" s="6"/>
      <c r="JVD261" s="6"/>
      <c r="JVE261" s="6"/>
      <c r="JVF261" s="6"/>
      <c r="JVG261" s="6"/>
      <c r="JVH261" s="6"/>
      <c r="JVI261" s="6"/>
      <c r="JVJ261" s="6"/>
      <c r="JVK261" s="6"/>
      <c r="JVL261" s="6"/>
      <c r="JVM261" s="6"/>
      <c r="JVN261" s="6"/>
      <c r="JVO261" s="6"/>
      <c r="JVP261" s="6"/>
      <c r="JVQ261" s="6"/>
      <c r="JVR261" s="6"/>
      <c r="JVS261" s="6"/>
      <c r="JVT261" s="6"/>
      <c r="JVU261" s="6"/>
      <c r="JVV261" s="6"/>
      <c r="JVW261" s="6"/>
      <c r="JVX261" s="6"/>
      <c r="JVY261" s="6"/>
      <c r="JVZ261" s="6"/>
      <c r="JWA261" s="6"/>
      <c r="JWB261" s="6"/>
      <c r="JWC261" s="6"/>
      <c r="JWD261" s="6"/>
      <c r="JWE261" s="6"/>
      <c r="JWF261" s="6"/>
      <c r="JWG261" s="6"/>
      <c r="JWH261" s="6"/>
      <c r="JWI261" s="6"/>
      <c r="JWJ261" s="6"/>
      <c r="JWK261" s="6"/>
      <c r="JWL261" s="6"/>
      <c r="JWM261" s="6"/>
      <c r="JWN261" s="6"/>
      <c r="JWO261" s="6"/>
      <c r="JWP261" s="6"/>
      <c r="JWQ261" s="6"/>
      <c r="JWR261" s="6"/>
      <c r="JWS261" s="6"/>
      <c r="JWT261" s="6"/>
      <c r="JWU261" s="6"/>
      <c r="JWV261" s="6"/>
      <c r="JWW261" s="6"/>
      <c r="JWX261" s="6"/>
      <c r="JWY261" s="6"/>
      <c r="JWZ261" s="6"/>
      <c r="JXA261" s="6"/>
      <c r="JXB261" s="6"/>
      <c r="JXC261" s="6"/>
      <c r="JXD261" s="6"/>
      <c r="JXE261" s="6"/>
      <c r="JXF261" s="6"/>
      <c r="JXG261" s="6"/>
      <c r="JXH261" s="6"/>
      <c r="JXI261" s="6"/>
      <c r="JXJ261" s="6"/>
      <c r="JXK261" s="6"/>
      <c r="JXL261" s="6"/>
      <c r="JXM261" s="6"/>
      <c r="JXN261" s="6"/>
      <c r="JXO261" s="6"/>
      <c r="JXP261" s="6"/>
      <c r="JXQ261" s="6"/>
      <c r="JXR261" s="6"/>
      <c r="JXS261" s="6"/>
      <c r="JXT261" s="6"/>
      <c r="JXU261" s="6"/>
      <c r="JXV261" s="6"/>
      <c r="JXW261" s="6"/>
      <c r="JXX261" s="6"/>
      <c r="JXY261" s="6"/>
      <c r="JXZ261" s="6"/>
      <c r="JYA261" s="6"/>
      <c r="JYB261" s="6"/>
      <c r="JYC261" s="6"/>
      <c r="JYD261" s="6"/>
      <c r="JYE261" s="6"/>
      <c r="JYF261" s="6"/>
      <c r="JYG261" s="6"/>
      <c r="JYH261" s="6"/>
      <c r="JYI261" s="6"/>
      <c r="JYJ261" s="6"/>
      <c r="JYK261" s="6"/>
      <c r="JYL261" s="6"/>
      <c r="JYM261" s="6"/>
      <c r="JYN261" s="6"/>
      <c r="JYO261" s="6"/>
      <c r="JYP261" s="6"/>
      <c r="JYQ261" s="6"/>
      <c r="JYR261" s="6"/>
      <c r="JYS261" s="6"/>
      <c r="JYT261" s="6"/>
      <c r="JYU261" s="6"/>
      <c r="JYV261" s="6"/>
      <c r="JYW261" s="6"/>
      <c r="JYX261" s="6"/>
      <c r="JYY261" s="6"/>
      <c r="JYZ261" s="6"/>
      <c r="JZA261" s="6"/>
      <c r="JZB261" s="6"/>
      <c r="JZC261" s="6"/>
      <c r="JZD261" s="6"/>
      <c r="JZE261" s="6"/>
      <c r="JZF261" s="6"/>
      <c r="JZG261" s="6"/>
      <c r="JZH261" s="6"/>
      <c r="JZI261" s="6"/>
      <c r="JZJ261" s="6"/>
      <c r="JZK261" s="6"/>
      <c r="JZL261" s="6"/>
      <c r="JZM261" s="6"/>
      <c r="JZN261" s="6"/>
      <c r="JZO261" s="6"/>
      <c r="JZP261" s="6"/>
      <c r="JZQ261" s="6"/>
      <c r="JZR261" s="6"/>
      <c r="JZS261" s="6"/>
      <c r="JZT261" s="6"/>
      <c r="JZU261" s="6"/>
      <c r="JZV261" s="6"/>
      <c r="JZW261" s="6"/>
      <c r="JZX261" s="6"/>
      <c r="JZY261" s="6"/>
      <c r="JZZ261" s="6"/>
      <c r="KAA261" s="6"/>
      <c r="KAB261" s="6"/>
      <c r="KAC261" s="6"/>
      <c r="KAD261" s="6"/>
      <c r="KAE261" s="6"/>
      <c r="KAF261" s="6"/>
      <c r="KAG261" s="6"/>
      <c r="KAH261" s="6"/>
      <c r="KAI261" s="6"/>
      <c r="KAJ261" s="6"/>
      <c r="KAK261" s="6"/>
      <c r="KAL261" s="6"/>
      <c r="KAM261" s="6"/>
      <c r="KAN261" s="6"/>
      <c r="KAO261" s="6"/>
      <c r="KAP261" s="6"/>
      <c r="KAQ261" s="6"/>
      <c r="KAR261" s="6"/>
      <c r="KAS261" s="6"/>
      <c r="KAT261" s="6"/>
      <c r="KAU261" s="6"/>
      <c r="KAV261" s="6"/>
      <c r="KAW261" s="6"/>
      <c r="KAX261" s="6"/>
      <c r="KAY261" s="6"/>
      <c r="KAZ261" s="6"/>
      <c r="KBA261" s="6"/>
      <c r="KBB261" s="6"/>
      <c r="KBC261" s="6"/>
      <c r="KBD261" s="6"/>
      <c r="KBE261" s="6"/>
      <c r="KBF261" s="6"/>
      <c r="KBG261" s="6"/>
      <c r="KBH261" s="6"/>
      <c r="KBI261" s="6"/>
      <c r="KBJ261" s="6"/>
      <c r="KBK261" s="6"/>
      <c r="KBL261" s="6"/>
      <c r="KBM261" s="6"/>
      <c r="KBN261" s="6"/>
      <c r="KBO261" s="6"/>
      <c r="KBP261" s="6"/>
      <c r="KBQ261" s="6"/>
      <c r="KBR261" s="6"/>
      <c r="KBS261" s="6"/>
      <c r="KBT261" s="6"/>
      <c r="KBU261" s="6"/>
      <c r="KBV261" s="6"/>
      <c r="KBW261" s="6"/>
      <c r="KBX261" s="6"/>
      <c r="KBY261" s="6"/>
      <c r="KBZ261" s="6"/>
      <c r="KCA261" s="6"/>
      <c r="KCB261" s="6"/>
      <c r="KCC261" s="6"/>
      <c r="KCD261" s="6"/>
      <c r="KCE261" s="6"/>
      <c r="KCF261" s="6"/>
      <c r="KCG261" s="6"/>
      <c r="KCH261" s="6"/>
      <c r="KCI261" s="6"/>
      <c r="KCJ261" s="6"/>
      <c r="KCK261" s="6"/>
      <c r="KCL261" s="6"/>
      <c r="KCM261" s="6"/>
      <c r="KCN261" s="6"/>
      <c r="KCO261" s="6"/>
      <c r="KCP261" s="6"/>
      <c r="KCQ261" s="6"/>
      <c r="KCR261" s="6"/>
      <c r="KCS261" s="6"/>
      <c r="KCT261" s="6"/>
      <c r="KCU261" s="6"/>
      <c r="KCV261" s="6"/>
      <c r="KCW261" s="6"/>
      <c r="KCX261" s="6"/>
      <c r="KCY261" s="6"/>
      <c r="KCZ261" s="6"/>
      <c r="KDA261" s="6"/>
      <c r="KDB261" s="6"/>
      <c r="KDC261" s="6"/>
      <c r="KDD261" s="6"/>
      <c r="KDE261" s="6"/>
      <c r="KDF261" s="6"/>
      <c r="KDG261" s="6"/>
      <c r="KDH261" s="6"/>
      <c r="KDI261" s="6"/>
      <c r="KDJ261" s="6"/>
      <c r="KDK261" s="6"/>
      <c r="KDL261" s="6"/>
      <c r="KDM261" s="6"/>
      <c r="KDN261" s="6"/>
      <c r="KDO261" s="6"/>
      <c r="KDP261" s="6"/>
      <c r="KDQ261" s="6"/>
      <c r="KDR261" s="6"/>
      <c r="KDS261" s="6"/>
      <c r="KDT261" s="6"/>
      <c r="KDU261" s="6"/>
      <c r="KDV261" s="6"/>
      <c r="KDW261" s="6"/>
      <c r="KDX261" s="6"/>
      <c r="KDY261" s="6"/>
      <c r="KDZ261" s="6"/>
      <c r="KEA261" s="6"/>
      <c r="KEB261" s="6"/>
      <c r="KEC261" s="6"/>
      <c r="KED261" s="6"/>
      <c r="KEE261" s="6"/>
      <c r="KEF261" s="6"/>
      <c r="KEG261" s="6"/>
      <c r="KEH261" s="6"/>
      <c r="KEI261" s="6"/>
      <c r="KEJ261" s="6"/>
      <c r="KEK261" s="6"/>
      <c r="KEL261" s="6"/>
      <c r="KEM261" s="6"/>
      <c r="KEN261" s="6"/>
      <c r="KEO261" s="6"/>
      <c r="KEP261" s="6"/>
      <c r="KEQ261" s="6"/>
      <c r="KER261" s="6"/>
      <c r="KES261" s="6"/>
      <c r="KET261" s="6"/>
      <c r="KEU261" s="6"/>
      <c r="KEV261" s="6"/>
      <c r="KEW261" s="6"/>
      <c r="KEX261" s="6"/>
      <c r="KEY261" s="6"/>
      <c r="KEZ261" s="6"/>
      <c r="KFA261" s="6"/>
      <c r="KFB261" s="6"/>
      <c r="KFC261" s="6"/>
      <c r="KFD261" s="6"/>
      <c r="KFE261" s="6"/>
      <c r="KFF261" s="6"/>
      <c r="KFG261" s="6"/>
      <c r="KFH261" s="6"/>
      <c r="KFI261" s="6"/>
      <c r="KFJ261" s="6"/>
      <c r="KFK261" s="6"/>
      <c r="KFL261" s="6"/>
      <c r="KFM261" s="6"/>
      <c r="KFN261" s="6"/>
      <c r="KFO261" s="6"/>
      <c r="KFP261" s="6"/>
      <c r="KFQ261" s="6"/>
      <c r="KFR261" s="6"/>
      <c r="KFS261" s="6"/>
      <c r="KFT261" s="6"/>
      <c r="KFU261" s="6"/>
      <c r="KFV261" s="6"/>
      <c r="KFW261" s="6"/>
      <c r="KFX261" s="6"/>
      <c r="KFY261" s="6"/>
      <c r="KFZ261" s="6"/>
      <c r="KGA261" s="6"/>
      <c r="KGB261" s="6"/>
      <c r="KGC261" s="6"/>
      <c r="KGD261" s="6"/>
      <c r="KGE261" s="6"/>
      <c r="KGF261" s="6"/>
      <c r="KGG261" s="6"/>
      <c r="KGH261" s="6"/>
      <c r="KGI261" s="6"/>
      <c r="KGJ261" s="6"/>
      <c r="KGK261" s="6"/>
      <c r="KGL261" s="6"/>
      <c r="KGM261" s="6"/>
      <c r="KGN261" s="6"/>
      <c r="KGO261" s="6"/>
      <c r="KGP261" s="6"/>
      <c r="KGQ261" s="6"/>
      <c r="KGR261" s="6"/>
      <c r="KGS261" s="6"/>
      <c r="KGT261" s="6"/>
      <c r="KGU261" s="6"/>
      <c r="KGV261" s="6"/>
      <c r="KGW261" s="6"/>
      <c r="KGX261" s="6"/>
      <c r="KGY261" s="6"/>
      <c r="KGZ261" s="6"/>
      <c r="KHA261" s="6"/>
      <c r="KHB261" s="6"/>
      <c r="KHC261" s="6"/>
      <c r="KHD261" s="6"/>
      <c r="KHE261" s="6"/>
      <c r="KHF261" s="6"/>
      <c r="KHG261" s="6"/>
      <c r="KHH261" s="6"/>
      <c r="KHI261" s="6"/>
      <c r="KHJ261" s="6"/>
      <c r="KHK261" s="6"/>
      <c r="KHL261" s="6"/>
      <c r="KHM261" s="6"/>
      <c r="KHN261" s="6"/>
      <c r="KHO261" s="6"/>
      <c r="KHP261" s="6"/>
      <c r="KHQ261" s="6"/>
      <c r="KHR261" s="6"/>
      <c r="KHS261" s="6"/>
      <c r="KHT261" s="6"/>
      <c r="KHU261" s="6"/>
      <c r="KHV261" s="6"/>
      <c r="KHW261" s="6"/>
      <c r="KHX261" s="6"/>
      <c r="KHY261" s="6"/>
      <c r="KHZ261" s="6"/>
      <c r="KIA261" s="6"/>
      <c r="KIB261" s="6"/>
      <c r="KIC261" s="6"/>
      <c r="KID261" s="6"/>
      <c r="KIE261" s="6"/>
      <c r="KIF261" s="6"/>
      <c r="KIG261" s="6"/>
      <c r="KIH261" s="6"/>
      <c r="KII261" s="6"/>
      <c r="KIJ261" s="6"/>
      <c r="KIK261" s="6"/>
      <c r="KIL261" s="6"/>
      <c r="KIM261" s="6"/>
      <c r="KIN261" s="6"/>
      <c r="KIO261" s="6"/>
      <c r="KIP261" s="6"/>
      <c r="KIQ261" s="6"/>
      <c r="KIR261" s="6"/>
      <c r="KIS261" s="6"/>
      <c r="KIT261" s="6"/>
      <c r="KIU261" s="6"/>
      <c r="KIV261" s="6"/>
      <c r="KIW261" s="6"/>
      <c r="KIX261" s="6"/>
      <c r="KIY261" s="6"/>
      <c r="KIZ261" s="6"/>
      <c r="KJA261" s="6"/>
      <c r="KJB261" s="6"/>
      <c r="KJC261" s="6"/>
      <c r="KJD261" s="6"/>
      <c r="KJE261" s="6"/>
      <c r="KJF261" s="6"/>
      <c r="KJG261" s="6"/>
      <c r="KJH261" s="6"/>
      <c r="KJI261" s="6"/>
      <c r="KJJ261" s="6"/>
      <c r="KJK261" s="6"/>
      <c r="KJL261" s="6"/>
      <c r="KJM261" s="6"/>
      <c r="KJN261" s="6"/>
      <c r="KJO261" s="6"/>
      <c r="KJP261" s="6"/>
      <c r="KJQ261" s="6"/>
      <c r="KJR261" s="6"/>
      <c r="KJS261" s="6"/>
      <c r="KJT261" s="6"/>
      <c r="KJU261" s="6"/>
      <c r="KJV261" s="6"/>
      <c r="KJW261" s="6"/>
      <c r="KJX261" s="6"/>
      <c r="KJY261" s="6"/>
      <c r="KJZ261" s="6"/>
      <c r="KKA261" s="6"/>
      <c r="KKB261" s="6"/>
      <c r="KKC261" s="6"/>
      <c r="KKD261" s="6"/>
      <c r="KKE261" s="6"/>
      <c r="KKF261" s="6"/>
      <c r="KKG261" s="6"/>
      <c r="KKH261" s="6"/>
      <c r="KKI261" s="6"/>
      <c r="KKJ261" s="6"/>
      <c r="KKK261" s="6"/>
      <c r="KKL261" s="6"/>
      <c r="KKM261" s="6"/>
      <c r="KKN261" s="6"/>
      <c r="KKO261" s="6"/>
      <c r="KKP261" s="6"/>
      <c r="KKQ261" s="6"/>
      <c r="KKR261" s="6"/>
      <c r="KKS261" s="6"/>
      <c r="KKT261" s="6"/>
      <c r="KKU261" s="6"/>
      <c r="KKV261" s="6"/>
      <c r="KKW261" s="6"/>
      <c r="KKX261" s="6"/>
      <c r="KKY261" s="6"/>
      <c r="KKZ261" s="6"/>
      <c r="KLA261" s="6"/>
      <c r="KLB261" s="6"/>
      <c r="KLC261" s="6"/>
      <c r="KLD261" s="6"/>
      <c r="KLE261" s="6"/>
      <c r="KLF261" s="6"/>
      <c r="KLG261" s="6"/>
      <c r="KLH261" s="6"/>
      <c r="KLI261" s="6"/>
      <c r="KLJ261" s="6"/>
      <c r="KLK261" s="6"/>
      <c r="KLL261" s="6"/>
      <c r="KLM261" s="6"/>
      <c r="KLN261" s="6"/>
      <c r="KLO261" s="6"/>
      <c r="KLP261" s="6"/>
      <c r="KLQ261" s="6"/>
      <c r="KLR261" s="6"/>
      <c r="KLS261" s="6"/>
      <c r="KLT261" s="6"/>
      <c r="KLU261" s="6"/>
      <c r="KLV261" s="6"/>
      <c r="KLW261" s="6"/>
      <c r="KLX261" s="6"/>
      <c r="KLY261" s="6"/>
      <c r="KLZ261" s="6"/>
      <c r="KMA261" s="6"/>
      <c r="KMB261" s="6"/>
      <c r="KMC261" s="6"/>
      <c r="KMD261" s="6"/>
      <c r="KME261" s="6"/>
      <c r="KMF261" s="6"/>
      <c r="KMG261" s="6"/>
      <c r="KMH261" s="6"/>
      <c r="KMI261" s="6"/>
      <c r="KMJ261" s="6"/>
      <c r="KMK261" s="6"/>
      <c r="KML261" s="6"/>
      <c r="KMM261" s="6"/>
      <c r="KMN261" s="6"/>
      <c r="KMO261" s="6"/>
      <c r="KMP261" s="6"/>
      <c r="KMQ261" s="6"/>
      <c r="KMR261" s="6"/>
      <c r="KMS261" s="6"/>
      <c r="KMT261" s="6"/>
      <c r="KMU261" s="6"/>
      <c r="KMV261" s="6"/>
      <c r="KMW261" s="6"/>
      <c r="KMX261" s="6"/>
      <c r="KMY261" s="6"/>
      <c r="KMZ261" s="6"/>
      <c r="KNA261" s="6"/>
      <c r="KNB261" s="6"/>
      <c r="KNC261" s="6"/>
      <c r="KND261" s="6"/>
      <c r="KNE261" s="6"/>
      <c r="KNF261" s="6"/>
      <c r="KNG261" s="6"/>
      <c r="KNH261" s="6"/>
      <c r="KNI261" s="6"/>
      <c r="KNJ261" s="6"/>
      <c r="KNK261" s="6"/>
      <c r="KNL261" s="6"/>
      <c r="KNM261" s="6"/>
      <c r="KNN261" s="6"/>
      <c r="KNO261" s="6"/>
      <c r="KNP261" s="6"/>
      <c r="KNQ261" s="6"/>
      <c r="KNR261" s="6"/>
      <c r="KNS261" s="6"/>
      <c r="KNT261" s="6"/>
      <c r="KNU261" s="6"/>
      <c r="KNV261" s="6"/>
      <c r="KNW261" s="6"/>
      <c r="KNX261" s="6"/>
      <c r="KNY261" s="6"/>
      <c r="KNZ261" s="6"/>
      <c r="KOA261" s="6"/>
      <c r="KOB261" s="6"/>
      <c r="KOC261" s="6"/>
      <c r="KOD261" s="6"/>
      <c r="KOE261" s="6"/>
      <c r="KOF261" s="6"/>
      <c r="KOG261" s="6"/>
      <c r="KOH261" s="6"/>
      <c r="KOI261" s="6"/>
      <c r="KOJ261" s="6"/>
      <c r="KOK261" s="6"/>
      <c r="KOL261" s="6"/>
      <c r="KOM261" s="6"/>
      <c r="KON261" s="6"/>
      <c r="KOO261" s="6"/>
      <c r="KOP261" s="6"/>
      <c r="KOQ261" s="6"/>
      <c r="KOR261" s="6"/>
      <c r="KOS261" s="6"/>
      <c r="KOT261" s="6"/>
      <c r="KOU261" s="6"/>
      <c r="KOV261" s="6"/>
      <c r="KOW261" s="6"/>
      <c r="KOX261" s="6"/>
      <c r="KOY261" s="6"/>
      <c r="KOZ261" s="6"/>
      <c r="KPA261" s="6"/>
      <c r="KPB261" s="6"/>
      <c r="KPC261" s="6"/>
      <c r="KPD261" s="6"/>
      <c r="KPE261" s="6"/>
      <c r="KPF261" s="6"/>
      <c r="KPG261" s="6"/>
      <c r="KPH261" s="6"/>
      <c r="KPI261" s="6"/>
      <c r="KPJ261" s="6"/>
      <c r="KPK261" s="6"/>
      <c r="KPL261" s="6"/>
      <c r="KPM261" s="6"/>
      <c r="KPN261" s="6"/>
      <c r="KPO261" s="6"/>
      <c r="KPP261" s="6"/>
      <c r="KPQ261" s="6"/>
      <c r="KPR261" s="6"/>
      <c r="KPS261" s="6"/>
      <c r="KPT261" s="6"/>
      <c r="KPU261" s="6"/>
      <c r="KPV261" s="6"/>
      <c r="KPW261" s="6"/>
      <c r="KPX261" s="6"/>
      <c r="KPY261" s="6"/>
      <c r="KPZ261" s="6"/>
      <c r="KQA261" s="6"/>
      <c r="KQB261" s="6"/>
      <c r="KQC261" s="6"/>
      <c r="KQD261" s="6"/>
      <c r="KQE261" s="6"/>
      <c r="KQF261" s="6"/>
      <c r="KQG261" s="6"/>
      <c r="KQH261" s="6"/>
      <c r="KQI261" s="6"/>
      <c r="KQJ261" s="6"/>
      <c r="KQK261" s="6"/>
      <c r="KQL261" s="6"/>
      <c r="KQM261" s="6"/>
      <c r="KQN261" s="6"/>
      <c r="KQO261" s="6"/>
      <c r="KQP261" s="6"/>
      <c r="KQQ261" s="6"/>
      <c r="KQR261" s="6"/>
      <c r="KQS261" s="6"/>
      <c r="KQT261" s="6"/>
      <c r="KQU261" s="6"/>
      <c r="KQV261" s="6"/>
      <c r="KQW261" s="6"/>
      <c r="KQX261" s="6"/>
      <c r="KQY261" s="6"/>
      <c r="KQZ261" s="6"/>
      <c r="KRA261" s="6"/>
      <c r="KRB261" s="6"/>
      <c r="KRC261" s="6"/>
      <c r="KRD261" s="6"/>
      <c r="KRE261" s="6"/>
      <c r="KRF261" s="6"/>
      <c r="KRG261" s="6"/>
      <c r="KRH261" s="6"/>
      <c r="KRI261" s="6"/>
      <c r="KRJ261" s="6"/>
      <c r="KRK261" s="6"/>
      <c r="KRL261" s="6"/>
      <c r="KRM261" s="6"/>
      <c r="KRN261" s="6"/>
      <c r="KRO261" s="6"/>
      <c r="KRP261" s="6"/>
      <c r="KRQ261" s="6"/>
      <c r="KRR261" s="6"/>
      <c r="KRS261" s="6"/>
      <c r="KRT261" s="6"/>
      <c r="KRU261" s="6"/>
      <c r="KRV261" s="6"/>
      <c r="KRW261" s="6"/>
      <c r="KRX261" s="6"/>
      <c r="KRY261" s="6"/>
      <c r="KRZ261" s="6"/>
      <c r="KSA261" s="6"/>
      <c r="KSB261" s="6"/>
      <c r="KSC261" s="6"/>
      <c r="KSD261" s="6"/>
      <c r="KSE261" s="6"/>
      <c r="KSF261" s="6"/>
      <c r="KSG261" s="6"/>
      <c r="KSH261" s="6"/>
      <c r="KSI261" s="6"/>
      <c r="KSJ261" s="6"/>
      <c r="KSK261" s="6"/>
      <c r="KSL261" s="6"/>
      <c r="KSM261" s="6"/>
      <c r="KSN261" s="6"/>
      <c r="KSO261" s="6"/>
      <c r="KSP261" s="6"/>
      <c r="KSQ261" s="6"/>
      <c r="KSR261" s="6"/>
      <c r="KSS261" s="6"/>
      <c r="KST261" s="6"/>
      <c r="KSU261" s="6"/>
      <c r="KSV261" s="6"/>
      <c r="KSW261" s="6"/>
      <c r="KSX261" s="6"/>
      <c r="KSY261" s="6"/>
      <c r="KSZ261" s="6"/>
      <c r="KTA261" s="6"/>
      <c r="KTB261" s="6"/>
      <c r="KTC261" s="6"/>
      <c r="KTD261" s="6"/>
      <c r="KTE261" s="6"/>
      <c r="KTF261" s="6"/>
      <c r="KTG261" s="6"/>
      <c r="KTH261" s="6"/>
      <c r="KTI261" s="6"/>
      <c r="KTJ261" s="6"/>
      <c r="KTK261" s="6"/>
      <c r="KTL261" s="6"/>
      <c r="KTM261" s="6"/>
      <c r="KTN261" s="6"/>
      <c r="KTO261" s="6"/>
      <c r="KTP261" s="6"/>
      <c r="KTQ261" s="6"/>
      <c r="KTR261" s="6"/>
      <c r="KTS261" s="6"/>
      <c r="KTT261" s="6"/>
      <c r="KTU261" s="6"/>
      <c r="KTV261" s="6"/>
      <c r="KTW261" s="6"/>
      <c r="KTX261" s="6"/>
      <c r="KTY261" s="6"/>
      <c r="KTZ261" s="6"/>
      <c r="KUA261" s="6"/>
      <c r="KUB261" s="6"/>
      <c r="KUC261" s="6"/>
      <c r="KUD261" s="6"/>
      <c r="KUE261" s="6"/>
      <c r="KUF261" s="6"/>
      <c r="KUG261" s="6"/>
      <c r="KUH261" s="6"/>
      <c r="KUI261" s="6"/>
      <c r="KUJ261" s="6"/>
      <c r="KUK261" s="6"/>
      <c r="KUL261" s="6"/>
      <c r="KUM261" s="6"/>
      <c r="KUN261" s="6"/>
      <c r="KUO261" s="6"/>
      <c r="KUP261" s="6"/>
      <c r="KUQ261" s="6"/>
      <c r="KUR261" s="6"/>
      <c r="KUS261" s="6"/>
      <c r="KUT261" s="6"/>
      <c r="KUU261" s="6"/>
      <c r="KUV261" s="6"/>
      <c r="KUW261" s="6"/>
      <c r="KUX261" s="6"/>
      <c r="KUY261" s="6"/>
      <c r="KUZ261" s="6"/>
      <c r="KVA261" s="6"/>
      <c r="KVB261" s="6"/>
      <c r="KVC261" s="6"/>
      <c r="KVD261" s="6"/>
      <c r="KVE261" s="6"/>
      <c r="KVF261" s="6"/>
      <c r="KVG261" s="6"/>
      <c r="KVH261" s="6"/>
      <c r="KVI261" s="6"/>
      <c r="KVJ261" s="6"/>
      <c r="KVK261" s="6"/>
      <c r="KVL261" s="6"/>
      <c r="KVM261" s="6"/>
      <c r="KVN261" s="6"/>
      <c r="KVO261" s="6"/>
      <c r="KVP261" s="6"/>
      <c r="KVQ261" s="6"/>
      <c r="KVR261" s="6"/>
      <c r="KVS261" s="6"/>
      <c r="KVT261" s="6"/>
      <c r="KVU261" s="6"/>
      <c r="KVV261" s="6"/>
      <c r="KVW261" s="6"/>
      <c r="KVX261" s="6"/>
      <c r="KVY261" s="6"/>
      <c r="KVZ261" s="6"/>
      <c r="KWA261" s="6"/>
      <c r="KWB261" s="6"/>
      <c r="KWC261" s="6"/>
      <c r="KWD261" s="6"/>
      <c r="KWE261" s="6"/>
      <c r="KWF261" s="6"/>
      <c r="KWG261" s="6"/>
      <c r="KWH261" s="6"/>
      <c r="KWI261" s="6"/>
      <c r="KWJ261" s="6"/>
      <c r="KWK261" s="6"/>
      <c r="KWL261" s="6"/>
      <c r="KWM261" s="6"/>
      <c r="KWN261" s="6"/>
      <c r="KWO261" s="6"/>
      <c r="KWP261" s="6"/>
      <c r="KWQ261" s="6"/>
      <c r="KWR261" s="6"/>
      <c r="KWS261" s="6"/>
      <c r="KWT261" s="6"/>
      <c r="KWU261" s="6"/>
      <c r="KWV261" s="6"/>
      <c r="KWW261" s="6"/>
      <c r="KWX261" s="6"/>
      <c r="KWY261" s="6"/>
      <c r="KWZ261" s="6"/>
      <c r="KXA261" s="6"/>
      <c r="KXB261" s="6"/>
      <c r="KXC261" s="6"/>
      <c r="KXD261" s="6"/>
      <c r="KXE261" s="6"/>
      <c r="KXF261" s="6"/>
      <c r="KXG261" s="6"/>
      <c r="KXH261" s="6"/>
      <c r="KXI261" s="6"/>
      <c r="KXJ261" s="6"/>
      <c r="KXK261" s="6"/>
      <c r="KXL261" s="6"/>
      <c r="KXM261" s="6"/>
      <c r="KXN261" s="6"/>
      <c r="KXO261" s="6"/>
      <c r="KXP261" s="6"/>
      <c r="KXQ261" s="6"/>
      <c r="KXR261" s="6"/>
      <c r="KXS261" s="6"/>
      <c r="KXT261" s="6"/>
      <c r="KXU261" s="6"/>
      <c r="KXV261" s="6"/>
      <c r="KXW261" s="6"/>
      <c r="KXX261" s="6"/>
      <c r="KXY261" s="6"/>
      <c r="KXZ261" s="6"/>
      <c r="KYA261" s="6"/>
      <c r="KYB261" s="6"/>
      <c r="KYC261" s="6"/>
      <c r="KYD261" s="6"/>
      <c r="KYE261" s="6"/>
      <c r="KYF261" s="6"/>
      <c r="KYG261" s="6"/>
      <c r="KYH261" s="6"/>
      <c r="KYI261" s="6"/>
      <c r="KYJ261" s="6"/>
      <c r="KYK261" s="6"/>
      <c r="KYL261" s="6"/>
      <c r="KYM261" s="6"/>
      <c r="KYN261" s="6"/>
      <c r="KYO261" s="6"/>
      <c r="KYP261" s="6"/>
      <c r="KYQ261" s="6"/>
      <c r="KYR261" s="6"/>
      <c r="KYS261" s="6"/>
      <c r="KYT261" s="6"/>
      <c r="KYU261" s="6"/>
      <c r="KYV261" s="6"/>
      <c r="KYW261" s="6"/>
      <c r="KYX261" s="6"/>
      <c r="KYY261" s="6"/>
      <c r="KYZ261" s="6"/>
      <c r="KZA261" s="6"/>
      <c r="KZB261" s="6"/>
      <c r="KZC261" s="6"/>
      <c r="KZD261" s="6"/>
      <c r="KZE261" s="6"/>
      <c r="KZF261" s="6"/>
      <c r="KZG261" s="6"/>
      <c r="KZH261" s="6"/>
      <c r="KZI261" s="6"/>
      <c r="KZJ261" s="6"/>
      <c r="KZK261" s="6"/>
      <c r="KZL261" s="6"/>
      <c r="KZM261" s="6"/>
      <c r="KZN261" s="6"/>
      <c r="KZO261" s="6"/>
      <c r="KZP261" s="6"/>
      <c r="KZQ261" s="6"/>
      <c r="KZR261" s="6"/>
      <c r="KZS261" s="6"/>
      <c r="KZT261" s="6"/>
      <c r="KZU261" s="6"/>
      <c r="KZV261" s="6"/>
      <c r="KZW261" s="6"/>
      <c r="KZX261" s="6"/>
      <c r="KZY261" s="6"/>
      <c r="KZZ261" s="6"/>
      <c r="LAA261" s="6"/>
      <c r="LAB261" s="6"/>
      <c r="LAC261" s="6"/>
      <c r="LAD261" s="6"/>
      <c r="LAE261" s="6"/>
      <c r="LAF261" s="6"/>
      <c r="LAG261" s="6"/>
      <c r="LAH261" s="6"/>
      <c r="LAI261" s="6"/>
      <c r="LAJ261" s="6"/>
      <c r="LAK261" s="6"/>
      <c r="LAL261" s="6"/>
      <c r="LAM261" s="6"/>
      <c r="LAN261" s="6"/>
      <c r="LAO261" s="6"/>
      <c r="LAP261" s="6"/>
      <c r="LAQ261" s="6"/>
      <c r="LAR261" s="6"/>
      <c r="LAS261" s="6"/>
      <c r="LAT261" s="6"/>
      <c r="LAU261" s="6"/>
      <c r="LAV261" s="6"/>
      <c r="LAW261" s="6"/>
      <c r="LAX261" s="6"/>
      <c r="LAY261" s="6"/>
      <c r="LAZ261" s="6"/>
      <c r="LBA261" s="6"/>
      <c r="LBB261" s="6"/>
      <c r="LBC261" s="6"/>
      <c r="LBD261" s="6"/>
      <c r="LBE261" s="6"/>
      <c r="LBF261" s="6"/>
      <c r="LBG261" s="6"/>
      <c r="LBH261" s="6"/>
      <c r="LBI261" s="6"/>
      <c r="LBJ261" s="6"/>
      <c r="LBK261" s="6"/>
      <c r="LBL261" s="6"/>
      <c r="LBM261" s="6"/>
      <c r="LBN261" s="6"/>
      <c r="LBO261" s="6"/>
      <c r="LBP261" s="6"/>
      <c r="LBQ261" s="6"/>
      <c r="LBR261" s="6"/>
      <c r="LBS261" s="6"/>
      <c r="LBT261" s="6"/>
      <c r="LBU261" s="6"/>
      <c r="LBV261" s="6"/>
      <c r="LBW261" s="6"/>
      <c r="LBX261" s="6"/>
      <c r="LBY261" s="6"/>
      <c r="LBZ261" s="6"/>
      <c r="LCA261" s="6"/>
      <c r="LCB261" s="6"/>
      <c r="LCC261" s="6"/>
      <c r="LCD261" s="6"/>
      <c r="LCE261" s="6"/>
      <c r="LCF261" s="6"/>
      <c r="LCG261" s="6"/>
      <c r="LCH261" s="6"/>
      <c r="LCI261" s="6"/>
      <c r="LCJ261" s="6"/>
      <c r="LCK261" s="6"/>
      <c r="LCL261" s="6"/>
      <c r="LCM261" s="6"/>
      <c r="LCN261" s="6"/>
      <c r="LCO261" s="6"/>
      <c r="LCP261" s="6"/>
      <c r="LCQ261" s="6"/>
      <c r="LCR261" s="6"/>
      <c r="LCS261" s="6"/>
      <c r="LCT261" s="6"/>
      <c r="LCU261" s="6"/>
      <c r="LCV261" s="6"/>
      <c r="LCW261" s="6"/>
      <c r="LCX261" s="6"/>
      <c r="LCY261" s="6"/>
      <c r="LCZ261" s="6"/>
      <c r="LDA261" s="6"/>
      <c r="LDB261" s="6"/>
      <c r="LDC261" s="6"/>
      <c r="LDD261" s="6"/>
      <c r="LDE261" s="6"/>
      <c r="LDF261" s="6"/>
      <c r="LDG261" s="6"/>
      <c r="LDH261" s="6"/>
      <c r="LDI261" s="6"/>
      <c r="LDJ261" s="6"/>
      <c r="LDK261" s="6"/>
      <c r="LDL261" s="6"/>
      <c r="LDM261" s="6"/>
      <c r="LDN261" s="6"/>
      <c r="LDO261" s="6"/>
      <c r="LDP261" s="6"/>
      <c r="LDQ261" s="6"/>
      <c r="LDR261" s="6"/>
      <c r="LDS261" s="6"/>
      <c r="LDT261" s="6"/>
      <c r="LDU261" s="6"/>
      <c r="LDV261" s="6"/>
      <c r="LDW261" s="6"/>
      <c r="LDX261" s="6"/>
      <c r="LDY261" s="6"/>
      <c r="LDZ261" s="6"/>
      <c r="LEA261" s="6"/>
      <c r="LEB261" s="6"/>
      <c r="LEC261" s="6"/>
      <c r="LED261" s="6"/>
      <c r="LEE261" s="6"/>
      <c r="LEF261" s="6"/>
      <c r="LEG261" s="6"/>
      <c r="LEH261" s="6"/>
      <c r="LEI261" s="6"/>
      <c r="LEJ261" s="6"/>
      <c r="LEK261" s="6"/>
      <c r="LEL261" s="6"/>
      <c r="LEM261" s="6"/>
      <c r="LEN261" s="6"/>
      <c r="LEO261" s="6"/>
      <c r="LEP261" s="6"/>
      <c r="LEQ261" s="6"/>
      <c r="LER261" s="6"/>
      <c r="LES261" s="6"/>
      <c r="LET261" s="6"/>
      <c r="LEU261" s="6"/>
      <c r="LEV261" s="6"/>
      <c r="LEW261" s="6"/>
      <c r="LEX261" s="6"/>
      <c r="LEY261" s="6"/>
      <c r="LEZ261" s="6"/>
      <c r="LFA261" s="6"/>
      <c r="LFB261" s="6"/>
      <c r="LFC261" s="6"/>
      <c r="LFD261" s="6"/>
      <c r="LFE261" s="6"/>
      <c r="LFF261" s="6"/>
      <c r="LFG261" s="6"/>
      <c r="LFH261" s="6"/>
      <c r="LFI261" s="6"/>
      <c r="LFJ261" s="6"/>
      <c r="LFK261" s="6"/>
      <c r="LFL261" s="6"/>
      <c r="LFM261" s="6"/>
      <c r="LFN261" s="6"/>
      <c r="LFO261" s="6"/>
      <c r="LFP261" s="6"/>
      <c r="LFQ261" s="6"/>
      <c r="LFR261" s="6"/>
      <c r="LFS261" s="6"/>
      <c r="LFT261" s="6"/>
      <c r="LFU261" s="6"/>
      <c r="LFV261" s="6"/>
      <c r="LFW261" s="6"/>
      <c r="LFX261" s="6"/>
      <c r="LFY261" s="6"/>
      <c r="LFZ261" s="6"/>
      <c r="LGA261" s="6"/>
      <c r="LGB261" s="6"/>
      <c r="LGC261" s="6"/>
      <c r="LGD261" s="6"/>
      <c r="LGE261" s="6"/>
      <c r="LGF261" s="6"/>
      <c r="LGG261" s="6"/>
      <c r="LGH261" s="6"/>
      <c r="LGI261" s="6"/>
      <c r="LGJ261" s="6"/>
      <c r="LGK261" s="6"/>
      <c r="LGL261" s="6"/>
      <c r="LGM261" s="6"/>
      <c r="LGN261" s="6"/>
      <c r="LGO261" s="6"/>
      <c r="LGP261" s="6"/>
      <c r="LGQ261" s="6"/>
      <c r="LGR261" s="6"/>
      <c r="LGS261" s="6"/>
      <c r="LGT261" s="6"/>
      <c r="LGU261" s="6"/>
      <c r="LGV261" s="6"/>
      <c r="LGW261" s="6"/>
      <c r="LGX261" s="6"/>
      <c r="LGY261" s="6"/>
      <c r="LGZ261" s="6"/>
      <c r="LHA261" s="6"/>
      <c r="LHB261" s="6"/>
      <c r="LHC261" s="6"/>
      <c r="LHD261" s="6"/>
      <c r="LHE261" s="6"/>
      <c r="LHF261" s="6"/>
      <c r="LHG261" s="6"/>
      <c r="LHH261" s="6"/>
      <c r="LHI261" s="6"/>
      <c r="LHJ261" s="6"/>
      <c r="LHK261" s="6"/>
      <c r="LHL261" s="6"/>
      <c r="LHM261" s="6"/>
      <c r="LHN261" s="6"/>
      <c r="LHO261" s="6"/>
      <c r="LHP261" s="6"/>
      <c r="LHQ261" s="6"/>
      <c r="LHR261" s="6"/>
      <c r="LHS261" s="6"/>
      <c r="LHT261" s="6"/>
      <c r="LHU261" s="6"/>
      <c r="LHV261" s="6"/>
      <c r="LHW261" s="6"/>
      <c r="LHX261" s="6"/>
      <c r="LHY261" s="6"/>
      <c r="LHZ261" s="6"/>
      <c r="LIA261" s="6"/>
      <c r="LIB261" s="6"/>
      <c r="LIC261" s="6"/>
      <c r="LID261" s="6"/>
      <c r="LIE261" s="6"/>
      <c r="LIF261" s="6"/>
      <c r="LIG261" s="6"/>
      <c r="LIH261" s="6"/>
      <c r="LII261" s="6"/>
      <c r="LIJ261" s="6"/>
      <c r="LIK261" s="6"/>
      <c r="LIL261" s="6"/>
      <c r="LIM261" s="6"/>
      <c r="LIN261" s="6"/>
      <c r="LIO261" s="6"/>
      <c r="LIP261" s="6"/>
      <c r="LIQ261" s="6"/>
      <c r="LIR261" s="6"/>
      <c r="LIS261" s="6"/>
      <c r="LIT261" s="6"/>
      <c r="LIU261" s="6"/>
      <c r="LIV261" s="6"/>
      <c r="LIW261" s="6"/>
      <c r="LIX261" s="6"/>
      <c r="LIY261" s="6"/>
      <c r="LIZ261" s="6"/>
      <c r="LJA261" s="6"/>
      <c r="LJB261" s="6"/>
      <c r="LJC261" s="6"/>
      <c r="LJD261" s="6"/>
      <c r="LJE261" s="6"/>
      <c r="LJF261" s="6"/>
      <c r="LJG261" s="6"/>
      <c r="LJH261" s="6"/>
      <c r="LJI261" s="6"/>
      <c r="LJJ261" s="6"/>
      <c r="LJK261" s="6"/>
      <c r="LJL261" s="6"/>
      <c r="LJM261" s="6"/>
      <c r="LJN261" s="6"/>
      <c r="LJO261" s="6"/>
      <c r="LJP261" s="6"/>
      <c r="LJQ261" s="6"/>
      <c r="LJR261" s="6"/>
      <c r="LJS261" s="6"/>
      <c r="LJT261" s="6"/>
      <c r="LJU261" s="6"/>
      <c r="LJV261" s="6"/>
      <c r="LJW261" s="6"/>
      <c r="LJX261" s="6"/>
      <c r="LJY261" s="6"/>
      <c r="LJZ261" s="6"/>
      <c r="LKA261" s="6"/>
      <c r="LKB261" s="6"/>
      <c r="LKC261" s="6"/>
      <c r="LKD261" s="6"/>
      <c r="LKE261" s="6"/>
      <c r="LKF261" s="6"/>
      <c r="LKG261" s="6"/>
      <c r="LKH261" s="6"/>
      <c r="LKI261" s="6"/>
      <c r="LKJ261" s="6"/>
      <c r="LKK261" s="6"/>
      <c r="LKL261" s="6"/>
      <c r="LKM261" s="6"/>
      <c r="LKN261" s="6"/>
      <c r="LKO261" s="6"/>
      <c r="LKP261" s="6"/>
      <c r="LKQ261" s="6"/>
      <c r="LKR261" s="6"/>
      <c r="LKS261" s="6"/>
      <c r="LKT261" s="6"/>
      <c r="LKU261" s="6"/>
      <c r="LKV261" s="6"/>
      <c r="LKW261" s="6"/>
      <c r="LKX261" s="6"/>
      <c r="LKY261" s="6"/>
      <c r="LKZ261" s="6"/>
      <c r="LLA261" s="6"/>
      <c r="LLB261" s="6"/>
      <c r="LLC261" s="6"/>
      <c r="LLD261" s="6"/>
      <c r="LLE261" s="6"/>
      <c r="LLF261" s="6"/>
      <c r="LLG261" s="6"/>
      <c r="LLH261" s="6"/>
      <c r="LLI261" s="6"/>
      <c r="LLJ261" s="6"/>
      <c r="LLK261" s="6"/>
      <c r="LLL261" s="6"/>
      <c r="LLM261" s="6"/>
      <c r="LLN261" s="6"/>
      <c r="LLO261" s="6"/>
      <c r="LLP261" s="6"/>
      <c r="LLQ261" s="6"/>
      <c r="LLR261" s="6"/>
      <c r="LLS261" s="6"/>
      <c r="LLT261" s="6"/>
      <c r="LLU261" s="6"/>
      <c r="LLV261" s="6"/>
      <c r="LLW261" s="6"/>
      <c r="LLX261" s="6"/>
      <c r="LLY261" s="6"/>
      <c r="LLZ261" s="6"/>
      <c r="LMA261" s="6"/>
      <c r="LMB261" s="6"/>
      <c r="LMC261" s="6"/>
      <c r="LMD261" s="6"/>
      <c r="LME261" s="6"/>
      <c r="LMF261" s="6"/>
      <c r="LMG261" s="6"/>
      <c r="LMH261" s="6"/>
      <c r="LMI261" s="6"/>
      <c r="LMJ261" s="6"/>
      <c r="LMK261" s="6"/>
      <c r="LML261" s="6"/>
      <c r="LMM261" s="6"/>
      <c r="LMN261" s="6"/>
      <c r="LMO261" s="6"/>
      <c r="LMP261" s="6"/>
      <c r="LMQ261" s="6"/>
      <c r="LMR261" s="6"/>
      <c r="LMS261" s="6"/>
      <c r="LMT261" s="6"/>
      <c r="LMU261" s="6"/>
      <c r="LMV261" s="6"/>
      <c r="LMW261" s="6"/>
      <c r="LMX261" s="6"/>
      <c r="LMY261" s="6"/>
      <c r="LMZ261" s="6"/>
      <c r="LNA261" s="6"/>
      <c r="LNB261" s="6"/>
      <c r="LNC261" s="6"/>
      <c r="LND261" s="6"/>
      <c r="LNE261" s="6"/>
      <c r="LNF261" s="6"/>
      <c r="LNG261" s="6"/>
      <c r="LNH261" s="6"/>
      <c r="LNI261" s="6"/>
      <c r="LNJ261" s="6"/>
      <c r="LNK261" s="6"/>
      <c r="LNL261" s="6"/>
      <c r="LNM261" s="6"/>
      <c r="LNN261" s="6"/>
      <c r="LNO261" s="6"/>
      <c r="LNP261" s="6"/>
      <c r="LNQ261" s="6"/>
      <c r="LNR261" s="6"/>
      <c r="LNS261" s="6"/>
      <c r="LNT261" s="6"/>
      <c r="LNU261" s="6"/>
      <c r="LNV261" s="6"/>
      <c r="LNW261" s="6"/>
      <c r="LNX261" s="6"/>
      <c r="LNY261" s="6"/>
      <c r="LNZ261" s="6"/>
      <c r="LOA261" s="6"/>
      <c r="LOB261" s="6"/>
      <c r="LOC261" s="6"/>
      <c r="LOD261" s="6"/>
      <c r="LOE261" s="6"/>
      <c r="LOF261" s="6"/>
      <c r="LOG261" s="6"/>
      <c r="LOH261" s="6"/>
      <c r="LOI261" s="6"/>
      <c r="LOJ261" s="6"/>
      <c r="LOK261" s="6"/>
      <c r="LOL261" s="6"/>
      <c r="LOM261" s="6"/>
      <c r="LON261" s="6"/>
      <c r="LOO261" s="6"/>
      <c r="LOP261" s="6"/>
      <c r="LOQ261" s="6"/>
      <c r="LOR261" s="6"/>
      <c r="LOS261" s="6"/>
      <c r="LOT261" s="6"/>
      <c r="LOU261" s="6"/>
      <c r="LOV261" s="6"/>
      <c r="LOW261" s="6"/>
      <c r="LOX261" s="6"/>
      <c r="LOY261" s="6"/>
      <c r="LOZ261" s="6"/>
      <c r="LPA261" s="6"/>
      <c r="LPB261" s="6"/>
      <c r="LPC261" s="6"/>
      <c r="LPD261" s="6"/>
      <c r="LPE261" s="6"/>
      <c r="LPF261" s="6"/>
      <c r="LPG261" s="6"/>
      <c r="LPH261" s="6"/>
      <c r="LPI261" s="6"/>
      <c r="LPJ261" s="6"/>
      <c r="LPK261" s="6"/>
      <c r="LPL261" s="6"/>
      <c r="LPM261" s="6"/>
      <c r="LPN261" s="6"/>
      <c r="LPO261" s="6"/>
      <c r="LPP261" s="6"/>
      <c r="LPQ261" s="6"/>
      <c r="LPR261" s="6"/>
      <c r="LPS261" s="6"/>
      <c r="LPT261" s="6"/>
      <c r="LPU261" s="6"/>
      <c r="LPV261" s="6"/>
      <c r="LPW261" s="6"/>
      <c r="LPX261" s="6"/>
      <c r="LPY261" s="6"/>
      <c r="LPZ261" s="6"/>
      <c r="LQA261" s="6"/>
      <c r="LQB261" s="6"/>
      <c r="LQC261" s="6"/>
      <c r="LQD261" s="6"/>
      <c r="LQE261" s="6"/>
      <c r="LQF261" s="6"/>
      <c r="LQG261" s="6"/>
      <c r="LQH261" s="6"/>
      <c r="LQI261" s="6"/>
      <c r="LQJ261" s="6"/>
      <c r="LQK261" s="6"/>
      <c r="LQL261" s="6"/>
      <c r="LQM261" s="6"/>
      <c r="LQN261" s="6"/>
      <c r="LQO261" s="6"/>
      <c r="LQP261" s="6"/>
      <c r="LQQ261" s="6"/>
      <c r="LQR261" s="6"/>
      <c r="LQS261" s="6"/>
      <c r="LQT261" s="6"/>
      <c r="LQU261" s="6"/>
      <c r="LQV261" s="6"/>
      <c r="LQW261" s="6"/>
      <c r="LQX261" s="6"/>
      <c r="LQY261" s="6"/>
      <c r="LQZ261" s="6"/>
      <c r="LRA261" s="6"/>
      <c r="LRB261" s="6"/>
      <c r="LRC261" s="6"/>
      <c r="LRD261" s="6"/>
      <c r="LRE261" s="6"/>
      <c r="LRF261" s="6"/>
      <c r="LRG261" s="6"/>
      <c r="LRH261" s="6"/>
      <c r="LRI261" s="6"/>
      <c r="LRJ261" s="6"/>
      <c r="LRK261" s="6"/>
      <c r="LRL261" s="6"/>
      <c r="LRM261" s="6"/>
      <c r="LRN261" s="6"/>
      <c r="LRO261" s="6"/>
      <c r="LRP261" s="6"/>
      <c r="LRQ261" s="6"/>
      <c r="LRR261" s="6"/>
      <c r="LRS261" s="6"/>
      <c r="LRT261" s="6"/>
      <c r="LRU261" s="6"/>
      <c r="LRV261" s="6"/>
      <c r="LRW261" s="6"/>
      <c r="LRX261" s="6"/>
      <c r="LRY261" s="6"/>
      <c r="LRZ261" s="6"/>
      <c r="LSA261" s="6"/>
      <c r="LSB261" s="6"/>
      <c r="LSC261" s="6"/>
      <c r="LSD261" s="6"/>
      <c r="LSE261" s="6"/>
      <c r="LSF261" s="6"/>
      <c r="LSG261" s="6"/>
      <c r="LSH261" s="6"/>
      <c r="LSI261" s="6"/>
      <c r="LSJ261" s="6"/>
      <c r="LSK261" s="6"/>
      <c r="LSL261" s="6"/>
      <c r="LSM261" s="6"/>
      <c r="LSN261" s="6"/>
      <c r="LSO261" s="6"/>
      <c r="LSP261" s="6"/>
      <c r="LSQ261" s="6"/>
      <c r="LSR261" s="6"/>
      <c r="LSS261" s="6"/>
      <c r="LST261" s="6"/>
      <c r="LSU261" s="6"/>
      <c r="LSV261" s="6"/>
      <c r="LSW261" s="6"/>
      <c r="LSX261" s="6"/>
      <c r="LSY261" s="6"/>
      <c r="LSZ261" s="6"/>
      <c r="LTA261" s="6"/>
      <c r="LTB261" s="6"/>
      <c r="LTC261" s="6"/>
      <c r="LTD261" s="6"/>
      <c r="LTE261" s="6"/>
      <c r="LTF261" s="6"/>
      <c r="LTG261" s="6"/>
      <c r="LTH261" s="6"/>
      <c r="LTI261" s="6"/>
      <c r="LTJ261" s="6"/>
      <c r="LTK261" s="6"/>
      <c r="LTL261" s="6"/>
      <c r="LTM261" s="6"/>
      <c r="LTN261" s="6"/>
      <c r="LTO261" s="6"/>
      <c r="LTP261" s="6"/>
      <c r="LTQ261" s="6"/>
      <c r="LTR261" s="6"/>
      <c r="LTS261" s="6"/>
      <c r="LTT261" s="6"/>
      <c r="LTU261" s="6"/>
      <c r="LTV261" s="6"/>
      <c r="LTW261" s="6"/>
      <c r="LTX261" s="6"/>
      <c r="LTY261" s="6"/>
      <c r="LTZ261" s="6"/>
      <c r="LUA261" s="6"/>
      <c r="LUB261" s="6"/>
      <c r="LUC261" s="6"/>
      <c r="LUD261" s="6"/>
      <c r="LUE261" s="6"/>
      <c r="LUF261" s="6"/>
      <c r="LUG261" s="6"/>
      <c r="LUH261" s="6"/>
      <c r="LUI261" s="6"/>
      <c r="LUJ261" s="6"/>
      <c r="LUK261" s="6"/>
      <c r="LUL261" s="6"/>
      <c r="LUM261" s="6"/>
      <c r="LUN261" s="6"/>
      <c r="LUO261" s="6"/>
      <c r="LUP261" s="6"/>
      <c r="LUQ261" s="6"/>
      <c r="LUR261" s="6"/>
      <c r="LUS261" s="6"/>
      <c r="LUT261" s="6"/>
      <c r="LUU261" s="6"/>
      <c r="LUV261" s="6"/>
      <c r="LUW261" s="6"/>
      <c r="LUX261" s="6"/>
      <c r="LUY261" s="6"/>
      <c r="LUZ261" s="6"/>
      <c r="LVA261" s="6"/>
      <c r="LVB261" s="6"/>
      <c r="LVC261" s="6"/>
      <c r="LVD261" s="6"/>
      <c r="LVE261" s="6"/>
      <c r="LVF261" s="6"/>
      <c r="LVG261" s="6"/>
      <c r="LVH261" s="6"/>
      <c r="LVI261" s="6"/>
      <c r="LVJ261" s="6"/>
      <c r="LVK261" s="6"/>
      <c r="LVL261" s="6"/>
      <c r="LVM261" s="6"/>
      <c r="LVN261" s="6"/>
      <c r="LVO261" s="6"/>
      <c r="LVP261" s="6"/>
      <c r="LVQ261" s="6"/>
      <c r="LVR261" s="6"/>
      <c r="LVS261" s="6"/>
      <c r="LVT261" s="6"/>
      <c r="LVU261" s="6"/>
      <c r="LVV261" s="6"/>
      <c r="LVW261" s="6"/>
      <c r="LVX261" s="6"/>
      <c r="LVY261" s="6"/>
      <c r="LVZ261" s="6"/>
      <c r="LWA261" s="6"/>
      <c r="LWB261" s="6"/>
      <c r="LWC261" s="6"/>
      <c r="LWD261" s="6"/>
      <c r="LWE261" s="6"/>
      <c r="LWF261" s="6"/>
      <c r="LWG261" s="6"/>
      <c r="LWH261" s="6"/>
      <c r="LWI261" s="6"/>
      <c r="LWJ261" s="6"/>
      <c r="LWK261" s="6"/>
      <c r="LWL261" s="6"/>
      <c r="LWM261" s="6"/>
      <c r="LWN261" s="6"/>
      <c r="LWO261" s="6"/>
      <c r="LWP261" s="6"/>
      <c r="LWQ261" s="6"/>
      <c r="LWR261" s="6"/>
      <c r="LWS261" s="6"/>
      <c r="LWT261" s="6"/>
      <c r="LWU261" s="6"/>
      <c r="LWV261" s="6"/>
      <c r="LWW261" s="6"/>
      <c r="LWX261" s="6"/>
      <c r="LWY261" s="6"/>
      <c r="LWZ261" s="6"/>
      <c r="LXA261" s="6"/>
      <c r="LXB261" s="6"/>
      <c r="LXC261" s="6"/>
      <c r="LXD261" s="6"/>
      <c r="LXE261" s="6"/>
      <c r="LXF261" s="6"/>
      <c r="LXG261" s="6"/>
      <c r="LXH261" s="6"/>
      <c r="LXI261" s="6"/>
      <c r="LXJ261" s="6"/>
      <c r="LXK261" s="6"/>
      <c r="LXL261" s="6"/>
      <c r="LXM261" s="6"/>
      <c r="LXN261" s="6"/>
      <c r="LXO261" s="6"/>
      <c r="LXP261" s="6"/>
      <c r="LXQ261" s="6"/>
      <c r="LXR261" s="6"/>
      <c r="LXS261" s="6"/>
      <c r="LXT261" s="6"/>
      <c r="LXU261" s="6"/>
      <c r="LXV261" s="6"/>
      <c r="LXW261" s="6"/>
      <c r="LXX261" s="6"/>
      <c r="LXY261" s="6"/>
      <c r="LXZ261" s="6"/>
      <c r="LYA261" s="6"/>
      <c r="LYB261" s="6"/>
      <c r="LYC261" s="6"/>
      <c r="LYD261" s="6"/>
      <c r="LYE261" s="6"/>
      <c r="LYF261" s="6"/>
      <c r="LYG261" s="6"/>
      <c r="LYH261" s="6"/>
      <c r="LYI261" s="6"/>
      <c r="LYJ261" s="6"/>
      <c r="LYK261" s="6"/>
      <c r="LYL261" s="6"/>
      <c r="LYM261" s="6"/>
      <c r="LYN261" s="6"/>
      <c r="LYO261" s="6"/>
      <c r="LYP261" s="6"/>
      <c r="LYQ261" s="6"/>
      <c r="LYR261" s="6"/>
      <c r="LYS261" s="6"/>
      <c r="LYT261" s="6"/>
      <c r="LYU261" s="6"/>
      <c r="LYV261" s="6"/>
      <c r="LYW261" s="6"/>
      <c r="LYX261" s="6"/>
      <c r="LYY261" s="6"/>
      <c r="LYZ261" s="6"/>
      <c r="LZA261" s="6"/>
      <c r="LZB261" s="6"/>
      <c r="LZC261" s="6"/>
      <c r="LZD261" s="6"/>
      <c r="LZE261" s="6"/>
      <c r="LZF261" s="6"/>
      <c r="LZG261" s="6"/>
      <c r="LZH261" s="6"/>
      <c r="LZI261" s="6"/>
      <c r="LZJ261" s="6"/>
      <c r="LZK261" s="6"/>
      <c r="LZL261" s="6"/>
      <c r="LZM261" s="6"/>
      <c r="LZN261" s="6"/>
      <c r="LZO261" s="6"/>
      <c r="LZP261" s="6"/>
      <c r="LZQ261" s="6"/>
      <c r="LZR261" s="6"/>
      <c r="LZS261" s="6"/>
      <c r="LZT261" s="6"/>
      <c r="LZU261" s="6"/>
      <c r="LZV261" s="6"/>
      <c r="LZW261" s="6"/>
      <c r="LZX261" s="6"/>
      <c r="LZY261" s="6"/>
      <c r="LZZ261" s="6"/>
      <c r="MAA261" s="6"/>
      <c r="MAB261" s="6"/>
      <c r="MAC261" s="6"/>
      <c r="MAD261" s="6"/>
      <c r="MAE261" s="6"/>
      <c r="MAF261" s="6"/>
      <c r="MAG261" s="6"/>
      <c r="MAH261" s="6"/>
      <c r="MAI261" s="6"/>
      <c r="MAJ261" s="6"/>
      <c r="MAK261" s="6"/>
      <c r="MAL261" s="6"/>
      <c r="MAM261" s="6"/>
      <c r="MAN261" s="6"/>
      <c r="MAO261" s="6"/>
      <c r="MAP261" s="6"/>
      <c r="MAQ261" s="6"/>
      <c r="MAR261" s="6"/>
      <c r="MAS261" s="6"/>
      <c r="MAT261" s="6"/>
      <c r="MAU261" s="6"/>
      <c r="MAV261" s="6"/>
      <c r="MAW261" s="6"/>
      <c r="MAX261" s="6"/>
      <c r="MAY261" s="6"/>
      <c r="MAZ261" s="6"/>
      <c r="MBA261" s="6"/>
      <c r="MBB261" s="6"/>
      <c r="MBC261" s="6"/>
      <c r="MBD261" s="6"/>
      <c r="MBE261" s="6"/>
      <c r="MBF261" s="6"/>
      <c r="MBG261" s="6"/>
      <c r="MBH261" s="6"/>
      <c r="MBI261" s="6"/>
      <c r="MBJ261" s="6"/>
      <c r="MBK261" s="6"/>
      <c r="MBL261" s="6"/>
      <c r="MBM261" s="6"/>
      <c r="MBN261" s="6"/>
      <c r="MBO261" s="6"/>
      <c r="MBP261" s="6"/>
      <c r="MBQ261" s="6"/>
      <c r="MBR261" s="6"/>
      <c r="MBS261" s="6"/>
      <c r="MBT261" s="6"/>
      <c r="MBU261" s="6"/>
      <c r="MBV261" s="6"/>
      <c r="MBW261" s="6"/>
      <c r="MBX261" s="6"/>
      <c r="MBY261" s="6"/>
      <c r="MBZ261" s="6"/>
      <c r="MCA261" s="6"/>
      <c r="MCB261" s="6"/>
      <c r="MCC261" s="6"/>
      <c r="MCD261" s="6"/>
      <c r="MCE261" s="6"/>
      <c r="MCF261" s="6"/>
      <c r="MCG261" s="6"/>
      <c r="MCH261" s="6"/>
      <c r="MCI261" s="6"/>
      <c r="MCJ261" s="6"/>
      <c r="MCK261" s="6"/>
      <c r="MCL261" s="6"/>
      <c r="MCM261" s="6"/>
      <c r="MCN261" s="6"/>
      <c r="MCO261" s="6"/>
      <c r="MCP261" s="6"/>
      <c r="MCQ261" s="6"/>
      <c r="MCR261" s="6"/>
      <c r="MCS261" s="6"/>
      <c r="MCT261" s="6"/>
      <c r="MCU261" s="6"/>
      <c r="MCV261" s="6"/>
      <c r="MCW261" s="6"/>
      <c r="MCX261" s="6"/>
      <c r="MCY261" s="6"/>
      <c r="MCZ261" s="6"/>
      <c r="MDA261" s="6"/>
      <c r="MDB261" s="6"/>
      <c r="MDC261" s="6"/>
      <c r="MDD261" s="6"/>
      <c r="MDE261" s="6"/>
      <c r="MDF261" s="6"/>
      <c r="MDG261" s="6"/>
      <c r="MDH261" s="6"/>
      <c r="MDI261" s="6"/>
      <c r="MDJ261" s="6"/>
      <c r="MDK261" s="6"/>
      <c r="MDL261" s="6"/>
      <c r="MDM261" s="6"/>
      <c r="MDN261" s="6"/>
      <c r="MDO261" s="6"/>
      <c r="MDP261" s="6"/>
      <c r="MDQ261" s="6"/>
      <c r="MDR261" s="6"/>
      <c r="MDS261" s="6"/>
      <c r="MDT261" s="6"/>
      <c r="MDU261" s="6"/>
      <c r="MDV261" s="6"/>
      <c r="MDW261" s="6"/>
      <c r="MDX261" s="6"/>
      <c r="MDY261" s="6"/>
      <c r="MDZ261" s="6"/>
      <c r="MEA261" s="6"/>
      <c r="MEB261" s="6"/>
      <c r="MEC261" s="6"/>
      <c r="MED261" s="6"/>
      <c r="MEE261" s="6"/>
      <c r="MEF261" s="6"/>
      <c r="MEG261" s="6"/>
      <c r="MEH261" s="6"/>
      <c r="MEI261" s="6"/>
      <c r="MEJ261" s="6"/>
      <c r="MEK261" s="6"/>
      <c r="MEL261" s="6"/>
      <c r="MEM261" s="6"/>
      <c r="MEN261" s="6"/>
      <c r="MEO261" s="6"/>
      <c r="MEP261" s="6"/>
      <c r="MEQ261" s="6"/>
      <c r="MER261" s="6"/>
      <c r="MES261" s="6"/>
      <c r="MET261" s="6"/>
      <c r="MEU261" s="6"/>
      <c r="MEV261" s="6"/>
      <c r="MEW261" s="6"/>
      <c r="MEX261" s="6"/>
      <c r="MEY261" s="6"/>
      <c r="MEZ261" s="6"/>
      <c r="MFA261" s="6"/>
      <c r="MFB261" s="6"/>
      <c r="MFC261" s="6"/>
      <c r="MFD261" s="6"/>
      <c r="MFE261" s="6"/>
      <c r="MFF261" s="6"/>
      <c r="MFG261" s="6"/>
      <c r="MFH261" s="6"/>
      <c r="MFI261" s="6"/>
      <c r="MFJ261" s="6"/>
      <c r="MFK261" s="6"/>
      <c r="MFL261" s="6"/>
      <c r="MFM261" s="6"/>
      <c r="MFN261" s="6"/>
      <c r="MFO261" s="6"/>
      <c r="MFP261" s="6"/>
      <c r="MFQ261" s="6"/>
      <c r="MFR261" s="6"/>
      <c r="MFS261" s="6"/>
      <c r="MFT261" s="6"/>
      <c r="MFU261" s="6"/>
      <c r="MFV261" s="6"/>
      <c r="MFW261" s="6"/>
      <c r="MFX261" s="6"/>
      <c r="MFY261" s="6"/>
      <c r="MFZ261" s="6"/>
      <c r="MGA261" s="6"/>
      <c r="MGB261" s="6"/>
      <c r="MGC261" s="6"/>
      <c r="MGD261" s="6"/>
      <c r="MGE261" s="6"/>
      <c r="MGF261" s="6"/>
      <c r="MGG261" s="6"/>
      <c r="MGH261" s="6"/>
      <c r="MGI261" s="6"/>
      <c r="MGJ261" s="6"/>
      <c r="MGK261" s="6"/>
      <c r="MGL261" s="6"/>
      <c r="MGM261" s="6"/>
      <c r="MGN261" s="6"/>
      <c r="MGO261" s="6"/>
      <c r="MGP261" s="6"/>
      <c r="MGQ261" s="6"/>
      <c r="MGR261" s="6"/>
      <c r="MGS261" s="6"/>
      <c r="MGT261" s="6"/>
      <c r="MGU261" s="6"/>
      <c r="MGV261" s="6"/>
      <c r="MGW261" s="6"/>
      <c r="MGX261" s="6"/>
      <c r="MGY261" s="6"/>
      <c r="MGZ261" s="6"/>
      <c r="MHA261" s="6"/>
      <c r="MHB261" s="6"/>
      <c r="MHC261" s="6"/>
      <c r="MHD261" s="6"/>
      <c r="MHE261" s="6"/>
      <c r="MHF261" s="6"/>
      <c r="MHG261" s="6"/>
      <c r="MHH261" s="6"/>
      <c r="MHI261" s="6"/>
      <c r="MHJ261" s="6"/>
      <c r="MHK261" s="6"/>
      <c r="MHL261" s="6"/>
      <c r="MHM261" s="6"/>
      <c r="MHN261" s="6"/>
      <c r="MHO261" s="6"/>
      <c r="MHP261" s="6"/>
      <c r="MHQ261" s="6"/>
      <c r="MHR261" s="6"/>
      <c r="MHS261" s="6"/>
      <c r="MHT261" s="6"/>
      <c r="MHU261" s="6"/>
      <c r="MHV261" s="6"/>
      <c r="MHW261" s="6"/>
      <c r="MHX261" s="6"/>
      <c r="MHY261" s="6"/>
      <c r="MHZ261" s="6"/>
      <c r="MIA261" s="6"/>
      <c r="MIB261" s="6"/>
      <c r="MIC261" s="6"/>
      <c r="MID261" s="6"/>
      <c r="MIE261" s="6"/>
      <c r="MIF261" s="6"/>
      <c r="MIG261" s="6"/>
      <c r="MIH261" s="6"/>
      <c r="MII261" s="6"/>
      <c r="MIJ261" s="6"/>
      <c r="MIK261" s="6"/>
      <c r="MIL261" s="6"/>
      <c r="MIM261" s="6"/>
      <c r="MIN261" s="6"/>
      <c r="MIO261" s="6"/>
      <c r="MIP261" s="6"/>
      <c r="MIQ261" s="6"/>
      <c r="MIR261" s="6"/>
      <c r="MIS261" s="6"/>
      <c r="MIT261" s="6"/>
      <c r="MIU261" s="6"/>
      <c r="MIV261" s="6"/>
      <c r="MIW261" s="6"/>
      <c r="MIX261" s="6"/>
      <c r="MIY261" s="6"/>
      <c r="MIZ261" s="6"/>
      <c r="MJA261" s="6"/>
      <c r="MJB261" s="6"/>
      <c r="MJC261" s="6"/>
      <c r="MJD261" s="6"/>
      <c r="MJE261" s="6"/>
      <c r="MJF261" s="6"/>
      <c r="MJG261" s="6"/>
      <c r="MJH261" s="6"/>
      <c r="MJI261" s="6"/>
      <c r="MJJ261" s="6"/>
      <c r="MJK261" s="6"/>
      <c r="MJL261" s="6"/>
      <c r="MJM261" s="6"/>
      <c r="MJN261" s="6"/>
      <c r="MJO261" s="6"/>
      <c r="MJP261" s="6"/>
      <c r="MJQ261" s="6"/>
      <c r="MJR261" s="6"/>
      <c r="MJS261" s="6"/>
      <c r="MJT261" s="6"/>
      <c r="MJU261" s="6"/>
      <c r="MJV261" s="6"/>
      <c r="MJW261" s="6"/>
      <c r="MJX261" s="6"/>
      <c r="MJY261" s="6"/>
      <c r="MJZ261" s="6"/>
      <c r="MKA261" s="6"/>
      <c r="MKB261" s="6"/>
      <c r="MKC261" s="6"/>
      <c r="MKD261" s="6"/>
      <c r="MKE261" s="6"/>
      <c r="MKF261" s="6"/>
      <c r="MKG261" s="6"/>
      <c r="MKH261" s="6"/>
      <c r="MKI261" s="6"/>
      <c r="MKJ261" s="6"/>
      <c r="MKK261" s="6"/>
      <c r="MKL261" s="6"/>
      <c r="MKM261" s="6"/>
      <c r="MKN261" s="6"/>
      <c r="MKO261" s="6"/>
      <c r="MKP261" s="6"/>
      <c r="MKQ261" s="6"/>
      <c r="MKR261" s="6"/>
      <c r="MKS261" s="6"/>
      <c r="MKT261" s="6"/>
      <c r="MKU261" s="6"/>
      <c r="MKV261" s="6"/>
      <c r="MKW261" s="6"/>
      <c r="MKX261" s="6"/>
      <c r="MKY261" s="6"/>
      <c r="MKZ261" s="6"/>
      <c r="MLA261" s="6"/>
      <c r="MLB261" s="6"/>
      <c r="MLC261" s="6"/>
      <c r="MLD261" s="6"/>
      <c r="MLE261" s="6"/>
      <c r="MLF261" s="6"/>
      <c r="MLG261" s="6"/>
      <c r="MLH261" s="6"/>
      <c r="MLI261" s="6"/>
      <c r="MLJ261" s="6"/>
      <c r="MLK261" s="6"/>
      <c r="MLL261" s="6"/>
      <c r="MLM261" s="6"/>
      <c r="MLN261" s="6"/>
      <c r="MLO261" s="6"/>
      <c r="MLP261" s="6"/>
      <c r="MLQ261" s="6"/>
      <c r="MLR261" s="6"/>
      <c r="MLS261" s="6"/>
      <c r="MLT261" s="6"/>
      <c r="MLU261" s="6"/>
      <c r="MLV261" s="6"/>
      <c r="MLW261" s="6"/>
      <c r="MLX261" s="6"/>
      <c r="MLY261" s="6"/>
      <c r="MLZ261" s="6"/>
      <c r="MMA261" s="6"/>
      <c r="MMB261" s="6"/>
      <c r="MMC261" s="6"/>
      <c r="MMD261" s="6"/>
      <c r="MME261" s="6"/>
      <c r="MMF261" s="6"/>
      <c r="MMG261" s="6"/>
      <c r="MMH261" s="6"/>
      <c r="MMI261" s="6"/>
      <c r="MMJ261" s="6"/>
      <c r="MMK261" s="6"/>
      <c r="MML261" s="6"/>
      <c r="MMM261" s="6"/>
      <c r="MMN261" s="6"/>
      <c r="MMO261" s="6"/>
      <c r="MMP261" s="6"/>
      <c r="MMQ261" s="6"/>
      <c r="MMR261" s="6"/>
      <c r="MMS261" s="6"/>
      <c r="MMT261" s="6"/>
      <c r="MMU261" s="6"/>
      <c r="MMV261" s="6"/>
      <c r="MMW261" s="6"/>
      <c r="MMX261" s="6"/>
      <c r="MMY261" s="6"/>
      <c r="MMZ261" s="6"/>
      <c r="MNA261" s="6"/>
      <c r="MNB261" s="6"/>
      <c r="MNC261" s="6"/>
      <c r="MND261" s="6"/>
      <c r="MNE261" s="6"/>
      <c r="MNF261" s="6"/>
      <c r="MNG261" s="6"/>
      <c r="MNH261" s="6"/>
      <c r="MNI261" s="6"/>
      <c r="MNJ261" s="6"/>
      <c r="MNK261" s="6"/>
      <c r="MNL261" s="6"/>
      <c r="MNM261" s="6"/>
      <c r="MNN261" s="6"/>
      <c r="MNO261" s="6"/>
      <c r="MNP261" s="6"/>
      <c r="MNQ261" s="6"/>
      <c r="MNR261" s="6"/>
      <c r="MNS261" s="6"/>
      <c r="MNT261" s="6"/>
      <c r="MNU261" s="6"/>
      <c r="MNV261" s="6"/>
      <c r="MNW261" s="6"/>
      <c r="MNX261" s="6"/>
      <c r="MNY261" s="6"/>
      <c r="MNZ261" s="6"/>
      <c r="MOA261" s="6"/>
      <c r="MOB261" s="6"/>
      <c r="MOC261" s="6"/>
      <c r="MOD261" s="6"/>
      <c r="MOE261" s="6"/>
      <c r="MOF261" s="6"/>
      <c r="MOG261" s="6"/>
      <c r="MOH261" s="6"/>
      <c r="MOI261" s="6"/>
      <c r="MOJ261" s="6"/>
      <c r="MOK261" s="6"/>
      <c r="MOL261" s="6"/>
      <c r="MOM261" s="6"/>
      <c r="MON261" s="6"/>
      <c r="MOO261" s="6"/>
      <c r="MOP261" s="6"/>
      <c r="MOQ261" s="6"/>
      <c r="MOR261" s="6"/>
      <c r="MOS261" s="6"/>
      <c r="MOT261" s="6"/>
      <c r="MOU261" s="6"/>
      <c r="MOV261" s="6"/>
      <c r="MOW261" s="6"/>
      <c r="MOX261" s="6"/>
      <c r="MOY261" s="6"/>
      <c r="MOZ261" s="6"/>
      <c r="MPA261" s="6"/>
      <c r="MPB261" s="6"/>
      <c r="MPC261" s="6"/>
      <c r="MPD261" s="6"/>
      <c r="MPE261" s="6"/>
      <c r="MPF261" s="6"/>
      <c r="MPG261" s="6"/>
      <c r="MPH261" s="6"/>
      <c r="MPI261" s="6"/>
      <c r="MPJ261" s="6"/>
      <c r="MPK261" s="6"/>
      <c r="MPL261" s="6"/>
      <c r="MPM261" s="6"/>
      <c r="MPN261" s="6"/>
      <c r="MPO261" s="6"/>
      <c r="MPP261" s="6"/>
      <c r="MPQ261" s="6"/>
      <c r="MPR261" s="6"/>
      <c r="MPS261" s="6"/>
      <c r="MPT261" s="6"/>
      <c r="MPU261" s="6"/>
      <c r="MPV261" s="6"/>
      <c r="MPW261" s="6"/>
      <c r="MPX261" s="6"/>
      <c r="MPY261" s="6"/>
      <c r="MPZ261" s="6"/>
      <c r="MQA261" s="6"/>
      <c r="MQB261" s="6"/>
      <c r="MQC261" s="6"/>
      <c r="MQD261" s="6"/>
      <c r="MQE261" s="6"/>
      <c r="MQF261" s="6"/>
      <c r="MQG261" s="6"/>
      <c r="MQH261" s="6"/>
      <c r="MQI261" s="6"/>
      <c r="MQJ261" s="6"/>
      <c r="MQK261" s="6"/>
      <c r="MQL261" s="6"/>
      <c r="MQM261" s="6"/>
      <c r="MQN261" s="6"/>
      <c r="MQO261" s="6"/>
      <c r="MQP261" s="6"/>
      <c r="MQQ261" s="6"/>
      <c r="MQR261" s="6"/>
      <c r="MQS261" s="6"/>
      <c r="MQT261" s="6"/>
      <c r="MQU261" s="6"/>
      <c r="MQV261" s="6"/>
      <c r="MQW261" s="6"/>
      <c r="MQX261" s="6"/>
      <c r="MQY261" s="6"/>
      <c r="MQZ261" s="6"/>
      <c r="MRA261" s="6"/>
      <c r="MRB261" s="6"/>
      <c r="MRC261" s="6"/>
      <c r="MRD261" s="6"/>
      <c r="MRE261" s="6"/>
      <c r="MRF261" s="6"/>
      <c r="MRG261" s="6"/>
      <c r="MRH261" s="6"/>
      <c r="MRI261" s="6"/>
      <c r="MRJ261" s="6"/>
      <c r="MRK261" s="6"/>
      <c r="MRL261" s="6"/>
      <c r="MRM261" s="6"/>
      <c r="MRN261" s="6"/>
      <c r="MRO261" s="6"/>
      <c r="MRP261" s="6"/>
      <c r="MRQ261" s="6"/>
      <c r="MRR261" s="6"/>
      <c r="MRS261" s="6"/>
      <c r="MRT261" s="6"/>
      <c r="MRU261" s="6"/>
      <c r="MRV261" s="6"/>
      <c r="MRW261" s="6"/>
      <c r="MRX261" s="6"/>
      <c r="MRY261" s="6"/>
      <c r="MRZ261" s="6"/>
      <c r="MSA261" s="6"/>
      <c r="MSB261" s="6"/>
      <c r="MSC261" s="6"/>
      <c r="MSD261" s="6"/>
      <c r="MSE261" s="6"/>
      <c r="MSF261" s="6"/>
      <c r="MSG261" s="6"/>
      <c r="MSH261" s="6"/>
      <c r="MSI261" s="6"/>
      <c r="MSJ261" s="6"/>
      <c r="MSK261" s="6"/>
      <c r="MSL261" s="6"/>
      <c r="MSM261" s="6"/>
      <c r="MSN261" s="6"/>
      <c r="MSO261" s="6"/>
      <c r="MSP261" s="6"/>
      <c r="MSQ261" s="6"/>
      <c r="MSR261" s="6"/>
      <c r="MSS261" s="6"/>
      <c r="MST261" s="6"/>
      <c r="MSU261" s="6"/>
      <c r="MSV261" s="6"/>
      <c r="MSW261" s="6"/>
      <c r="MSX261" s="6"/>
      <c r="MSY261" s="6"/>
      <c r="MSZ261" s="6"/>
      <c r="MTA261" s="6"/>
      <c r="MTB261" s="6"/>
      <c r="MTC261" s="6"/>
      <c r="MTD261" s="6"/>
      <c r="MTE261" s="6"/>
      <c r="MTF261" s="6"/>
      <c r="MTG261" s="6"/>
      <c r="MTH261" s="6"/>
      <c r="MTI261" s="6"/>
      <c r="MTJ261" s="6"/>
      <c r="MTK261" s="6"/>
      <c r="MTL261" s="6"/>
      <c r="MTM261" s="6"/>
      <c r="MTN261" s="6"/>
      <c r="MTO261" s="6"/>
      <c r="MTP261" s="6"/>
      <c r="MTQ261" s="6"/>
      <c r="MTR261" s="6"/>
      <c r="MTS261" s="6"/>
      <c r="MTT261" s="6"/>
      <c r="MTU261" s="6"/>
      <c r="MTV261" s="6"/>
      <c r="MTW261" s="6"/>
      <c r="MTX261" s="6"/>
      <c r="MTY261" s="6"/>
      <c r="MTZ261" s="6"/>
      <c r="MUA261" s="6"/>
      <c r="MUB261" s="6"/>
      <c r="MUC261" s="6"/>
      <c r="MUD261" s="6"/>
      <c r="MUE261" s="6"/>
      <c r="MUF261" s="6"/>
      <c r="MUG261" s="6"/>
      <c r="MUH261" s="6"/>
      <c r="MUI261" s="6"/>
      <c r="MUJ261" s="6"/>
      <c r="MUK261" s="6"/>
      <c r="MUL261" s="6"/>
      <c r="MUM261" s="6"/>
      <c r="MUN261" s="6"/>
      <c r="MUO261" s="6"/>
      <c r="MUP261" s="6"/>
      <c r="MUQ261" s="6"/>
      <c r="MUR261" s="6"/>
      <c r="MUS261" s="6"/>
      <c r="MUT261" s="6"/>
      <c r="MUU261" s="6"/>
      <c r="MUV261" s="6"/>
      <c r="MUW261" s="6"/>
      <c r="MUX261" s="6"/>
      <c r="MUY261" s="6"/>
      <c r="MUZ261" s="6"/>
      <c r="MVA261" s="6"/>
      <c r="MVB261" s="6"/>
      <c r="MVC261" s="6"/>
      <c r="MVD261" s="6"/>
      <c r="MVE261" s="6"/>
      <c r="MVF261" s="6"/>
      <c r="MVG261" s="6"/>
      <c r="MVH261" s="6"/>
      <c r="MVI261" s="6"/>
      <c r="MVJ261" s="6"/>
      <c r="MVK261" s="6"/>
      <c r="MVL261" s="6"/>
      <c r="MVM261" s="6"/>
      <c r="MVN261" s="6"/>
      <c r="MVO261" s="6"/>
      <c r="MVP261" s="6"/>
      <c r="MVQ261" s="6"/>
      <c r="MVR261" s="6"/>
      <c r="MVS261" s="6"/>
      <c r="MVT261" s="6"/>
      <c r="MVU261" s="6"/>
      <c r="MVV261" s="6"/>
      <c r="MVW261" s="6"/>
      <c r="MVX261" s="6"/>
      <c r="MVY261" s="6"/>
      <c r="MVZ261" s="6"/>
      <c r="MWA261" s="6"/>
      <c r="MWB261" s="6"/>
      <c r="MWC261" s="6"/>
      <c r="MWD261" s="6"/>
      <c r="MWE261" s="6"/>
      <c r="MWF261" s="6"/>
      <c r="MWG261" s="6"/>
      <c r="MWH261" s="6"/>
      <c r="MWI261" s="6"/>
      <c r="MWJ261" s="6"/>
      <c r="MWK261" s="6"/>
      <c r="MWL261" s="6"/>
      <c r="MWM261" s="6"/>
      <c r="MWN261" s="6"/>
      <c r="MWO261" s="6"/>
      <c r="MWP261" s="6"/>
      <c r="MWQ261" s="6"/>
      <c r="MWR261" s="6"/>
      <c r="MWS261" s="6"/>
      <c r="MWT261" s="6"/>
      <c r="MWU261" s="6"/>
      <c r="MWV261" s="6"/>
      <c r="MWW261" s="6"/>
      <c r="MWX261" s="6"/>
      <c r="MWY261" s="6"/>
      <c r="MWZ261" s="6"/>
      <c r="MXA261" s="6"/>
      <c r="MXB261" s="6"/>
      <c r="MXC261" s="6"/>
      <c r="MXD261" s="6"/>
      <c r="MXE261" s="6"/>
      <c r="MXF261" s="6"/>
      <c r="MXG261" s="6"/>
      <c r="MXH261" s="6"/>
      <c r="MXI261" s="6"/>
      <c r="MXJ261" s="6"/>
      <c r="MXK261" s="6"/>
      <c r="MXL261" s="6"/>
      <c r="MXM261" s="6"/>
      <c r="MXN261" s="6"/>
      <c r="MXO261" s="6"/>
      <c r="MXP261" s="6"/>
      <c r="MXQ261" s="6"/>
      <c r="MXR261" s="6"/>
      <c r="MXS261" s="6"/>
      <c r="MXT261" s="6"/>
      <c r="MXU261" s="6"/>
      <c r="MXV261" s="6"/>
      <c r="MXW261" s="6"/>
      <c r="MXX261" s="6"/>
      <c r="MXY261" s="6"/>
      <c r="MXZ261" s="6"/>
      <c r="MYA261" s="6"/>
      <c r="MYB261" s="6"/>
      <c r="MYC261" s="6"/>
      <c r="MYD261" s="6"/>
      <c r="MYE261" s="6"/>
      <c r="MYF261" s="6"/>
      <c r="MYG261" s="6"/>
      <c r="MYH261" s="6"/>
      <c r="MYI261" s="6"/>
      <c r="MYJ261" s="6"/>
      <c r="MYK261" s="6"/>
      <c r="MYL261" s="6"/>
      <c r="MYM261" s="6"/>
      <c r="MYN261" s="6"/>
      <c r="MYO261" s="6"/>
      <c r="MYP261" s="6"/>
      <c r="MYQ261" s="6"/>
      <c r="MYR261" s="6"/>
      <c r="MYS261" s="6"/>
      <c r="MYT261" s="6"/>
      <c r="MYU261" s="6"/>
      <c r="MYV261" s="6"/>
      <c r="MYW261" s="6"/>
      <c r="MYX261" s="6"/>
      <c r="MYY261" s="6"/>
      <c r="MYZ261" s="6"/>
      <c r="MZA261" s="6"/>
      <c r="MZB261" s="6"/>
      <c r="MZC261" s="6"/>
      <c r="MZD261" s="6"/>
      <c r="MZE261" s="6"/>
      <c r="MZF261" s="6"/>
      <c r="MZG261" s="6"/>
      <c r="MZH261" s="6"/>
      <c r="MZI261" s="6"/>
      <c r="MZJ261" s="6"/>
      <c r="MZK261" s="6"/>
      <c r="MZL261" s="6"/>
      <c r="MZM261" s="6"/>
      <c r="MZN261" s="6"/>
      <c r="MZO261" s="6"/>
      <c r="MZP261" s="6"/>
      <c r="MZQ261" s="6"/>
      <c r="MZR261" s="6"/>
      <c r="MZS261" s="6"/>
      <c r="MZT261" s="6"/>
      <c r="MZU261" s="6"/>
      <c r="MZV261" s="6"/>
      <c r="MZW261" s="6"/>
      <c r="MZX261" s="6"/>
      <c r="MZY261" s="6"/>
      <c r="MZZ261" s="6"/>
      <c r="NAA261" s="6"/>
      <c r="NAB261" s="6"/>
      <c r="NAC261" s="6"/>
      <c r="NAD261" s="6"/>
      <c r="NAE261" s="6"/>
      <c r="NAF261" s="6"/>
      <c r="NAG261" s="6"/>
      <c r="NAH261" s="6"/>
      <c r="NAI261" s="6"/>
      <c r="NAJ261" s="6"/>
      <c r="NAK261" s="6"/>
      <c r="NAL261" s="6"/>
      <c r="NAM261" s="6"/>
      <c r="NAN261" s="6"/>
      <c r="NAO261" s="6"/>
      <c r="NAP261" s="6"/>
      <c r="NAQ261" s="6"/>
      <c r="NAR261" s="6"/>
      <c r="NAS261" s="6"/>
      <c r="NAT261" s="6"/>
      <c r="NAU261" s="6"/>
      <c r="NAV261" s="6"/>
      <c r="NAW261" s="6"/>
      <c r="NAX261" s="6"/>
      <c r="NAY261" s="6"/>
      <c r="NAZ261" s="6"/>
      <c r="NBA261" s="6"/>
      <c r="NBB261" s="6"/>
      <c r="NBC261" s="6"/>
      <c r="NBD261" s="6"/>
      <c r="NBE261" s="6"/>
      <c r="NBF261" s="6"/>
      <c r="NBG261" s="6"/>
      <c r="NBH261" s="6"/>
      <c r="NBI261" s="6"/>
      <c r="NBJ261" s="6"/>
      <c r="NBK261" s="6"/>
      <c r="NBL261" s="6"/>
      <c r="NBM261" s="6"/>
      <c r="NBN261" s="6"/>
      <c r="NBO261" s="6"/>
      <c r="NBP261" s="6"/>
      <c r="NBQ261" s="6"/>
      <c r="NBR261" s="6"/>
      <c r="NBS261" s="6"/>
      <c r="NBT261" s="6"/>
      <c r="NBU261" s="6"/>
      <c r="NBV261" s="6"/>
      <c r="NBW261" s="6"/>
      <c r="NBX261" s="6"/>
      <c r="NBY261" s="6"/>
      <c r="NBZ261" s="6"/>
      <c r="NCA261" s="6"/>
      <c r="NCB261" s="6"/>
      <c r="NCC261" s="6"/>
      <c r="NCD261" s="6"/>
      <c r="NCE261" s="6"/>
      <c r="NCF261" s="6"/>
      <c r="NCG261" s="6"/>
      <c r="NCH261" s="6"/>
      <c r="NCI261" s="6"/>
      <c r="NCJ261" s="6"/>
      <c r="NCK261" s="6"/>
      <c r="NCL261" s="6"/>
      <c r="NCM261" s="6"/>
      <c r="NCN261" s="6"/>
      <c r="NCO261" s="6"/>
      <c r="NCP261" s="6"/>
      <c r="NCQ261" s="6"/>
      <c r="NCR261" s="6"/>
      <c r="NCS261" s="6"/>
      <c r="NCT261" s="6"/>
      <c r="NCU261" s="6"/>
      <c r="NCV261" s="6"/>
      <c r="NCW261" s="6"/>
      <c r="NCX261" s="6"/>
      <c r="NCY261" s="6"/>
      <c r="NCZ261" s="6"/>
      <c r="NDA261" s="6"/>
      <c r="NDB261" s="6"/>
      <c r="NDC261" s="6"/>
      <c r="NDD261" s="6"/>
      <c r="NDE261" s="6"/>
      <c r="NDF261" s="6"/>
      <c r="NDG261" s="6"/>
      <c r="NDH261" s="6"/>
      <c r="NDI261" s="6"/>
      <c r="NDJ261" s="6"/>
      <c r="NDK261" s="6"/>
      <c r="NDL261" s="6"/>
      <c r="NDM261" s="6"/>
      <c r="NDN261" s="6"/>
      <c r="NDO261" s="6"/>
      <c r="NDP261" s="6"/>
      <c r="NDQ261" s="6"/>
      <c r="NDR261" s="6"/>
      <c r="NDS261" s="6"/>
      <c r="NDT261" s="6"/>
      <c r="NDU261" s="6"/>
      <c r="NDV261" s="6"/>
      <c r="NDW261" s="6"/>
      <c r="NDX261" s="6"/>
      <c r="NDY261" s="6"/>
      <c r="NDZ261" s="6"/>
      <c r="NEA261" s="6"/>
      <c r="NEB261" s="6"/>
      <c r="NEC261" s="6"/>
      <c r="NED261" s="6"/>
      <c r="NEE261" s="6"/>
      <c r="NEF261" s="6"/>
      <c r="NEG261" s="6"/>
      <c r="NEH261" s="6"/>
      <c r="NEI261" s="6"/>
      <c r="NEJ261" s="6"/>
      <c r="NEK261" s="6"/>
      <c r="NEL261" s="6"/>
      <c r="NEM261" s="6"/>
      <c r="NEN261" s="6"/>
      <c r="NEO261" s="6"/>
      <c r="NEP261" s="6"/>
      <c r="NEQ261" s="6"/>
      <c r="NER261" s="6"/>
      <c r="NES261" s="6"/>
      <c r="NET261" s="6"/>
      <c r="NEU261" s="6"/>
      <c r="NEV261" s="6"/>
      <c r="NEW261" s="6"/>
      <c r="NEX261" s="6"/>
      <c r="NEY261" s="6"/>
      <c r="NEZ261" s="6"/>
      <c r="NFA261" s="6"/>
      <c r="NFB261" s="6"/>
      <c r="NFC261" s="6"/>
      <c r="NFD261" s="6"/>
      <c r="NFE261" s="6"/>
      <c r="NFF261" s="6"/>
      <c r="NFG261" s="6"/>
      <c r="NFH261" s="6"/>
      <c r="NFI261" s="6"/>
      <c r="NFJ261" s="6"/>
      <c r="NFK261" s="6"/>
      <c r="NFL261" s="6"/>
      <c r="NFM261" s="6"/>
      <c r="NFN261" s="6"/>
      <c r="NFO261" s="6"/>
      <c r="NFP261" s="6"/>
      <c r="NFQ261" s="6"/>
      <c r="NFR261" s="6"/>
      <c r="NFS261" s="6"/>
      <c r="NFT261" s="6"/>
      <c r="NFU261" s="6"/>
      <c r="NFV261" s="6"/>
      <c r="NFW261" s="6"/>
      <c r="NFX261" s="6"/>
      <c r="NFY261" s="6"/>
      <c r="NFZ261" s="6"/>
      <c r="NGA261" s="6"/>
      <c r="NGB261" s="6"/>
      <c r="NGC261" s="6"/>
      <c r="NGD261" s="6"/>
      <c r="NGE261" s="6"/>
      <c r="NGF261" s="6"/>
      <c r="NGG261" s="6"/>
      <c r="NGH261" s="6"/>
      <c r="NGI261" s="6"/>
      <c r="NGJ261" s="6"/>
      <c r="NGK261" s="6"/>
      <c r="NGL261" s="6"/>
      <c r="NGM261" s="6"/>
      <c r="NGN261" s="6"/>
      <c r="NGO261" s="6"/>
      <c r="NGP261" s="6"/>
      <c r="NGQ261" s="6"/>
      <c r="NGR261" s="6"/>
      <c r="NGS261" s="6"/>
      <c r="NGT261" s="6"/>
      <c r="NGU261" s="6"/>
      <c r="NGV261" s="6"/>
      <c r="NGW261" s="6"/>
      <c r="NGX261" s="6"/>
      <c r="NGY261" s="6"/>
      <c r="NGZ261" s="6"/>
      <c r="NHA261" s="6"/>
      <c r="NHB261" s="6"/>
      <c r="NHC261" s="6"/>
      <c r="NHD261" s="6"/>
      <c r="NHE261" s="6"/>
      <c r="NHF261" s="6"/>
      <c r="NHG261" s="6"/>
      <c r="NHH261" s="6"/>
      <c r="NHI261" s="6"/>
      <c r="NHJ261" s="6"/>
      <c r="NHK261" s="6"/>
      <c r="NHL261" s="6"/>
      <c r="NHM261" s="6"/>
      <c r="NHN261" s="6"/>
      <c r="NHO261" s="6"/>
      <c r="NHP261" s="6"/>
      <c r="NHQ261" s="6"/>
      <c r="NHR261" s="6"/>
      <c r="NHS261" s="6"/>
      <c r="NHT261" s="6"/>
      <c r="NHU261" s="6"/>
      <c r="NHV261" s="6"/>
      <c r="NHW261" s="6"/>
      <c r="NHX261" s="6"/>
      <c r="NHY261" s="6"/>
      <c r="NHZ261" s="6"/>
      <c r="NIA261" s="6"/>
      <c r="NIB261" s="6"/>
      <c r="NIC261" s="6"/>
      <c r="NID261" s="6"/>
      <c r="NIE261" s="6"/>
      <c r="NIF261" s="6"/>
      <c r="NIG261" s="6"/>
      <c r="NIH261" s="6"/>
      <c r="NII261" s="6"/>
      <c r="NIJ261" s="6"/>
      <c r="NIK261" s="6"/>
      <c r="NIL261" s="6"/>
      <c r="NIM261" s="6"/>
      <c r="NIN261" s="6"/>
      <c r="NIO261" s="6"/>
      <c r="NIP261" s="6"/>
      <c r="NIQ261" s="6"/>
      <c r="NIR261" s="6"/>
      <c r="NIS261" s="6"/>
      <c r="NIT261" s="6"/>
      <c r="NIU261" s="6"/>
      <c r="NIV261" s="6"/>
      <c r="NIW261" s="6"/>
      <c r="NIX261" s="6"/>
      <c r="NIY261" s="6"/>
      <c r="NIZ261" s="6"/>
      <c r="NJA261" s="6"/>
      <c r="NJB261" s="6"/>
      <c r="NJC261" s="6"/>
      <c r="NJD261" s="6"/>
      <c r="NJE261" s="6"/>
      <c r="NJF261" s="6"/>
      <c r="NJG261" s="6"/>
      <c r="NJH261" s="6"/>
      <c r="NJI261" s="6"/>
      <c r="NJJ261" s="6"/>
      <c r="NJK261" s="6"/>
      <c r="NJL261" s="6"/>
      <c r="NJM261" s="6"/>
      <c r="NJN261" s="6"/>
      <c r="NJO261" s="6"/>
      <c r="NJP261" s="6"/>
      <c r="NJQ261" s="6"/>
      <c r="NJR261" s="6"/>
      <c r="NJS261" s="6"/>
      <c r="NJT261" s="6"/>
      <c r="NJU261" s="6"/>
      <c r="NJV261" s="6"/>
      <c r="NJW261" s="6"/>
      <c r="NJX261" s="6"/>
      <c r="NJY261" s="6"/>
      <c r="NJZ261" s="6"/>
      <c r="NKA261" s="6"/>
      <c r="NKB261" s="6"/>
      <c r="NKC261" s="6"/>
      <c r="NKD261" s="6"/>
      <c r="NKE261" s="6"/>
      <c r="NKF261" s="6"/>
      <c r="NKG261" s="6"/>
      <c r="NKH261" s="6"/>
      <c r="NKI261" s="6"/>
      <c r="NKJ261" s="6"/>
      <c r="NKK261" s="6"/>
      <c r="NKL261" s="6"/>
      <c r="NKM261" s="6"/>
      <c r="NKN261" s="6"/>
      <c r="NKO261" s="6"/>
      <c r="NKP261" s="6"/>
      <c r="NKQ261" s="6"/>
      <c r="NKR261" s="6"/>
      <c r="NKS261" s="6"/>
      <c r="NKT261" s="6"/>
      <c r="NKU261" s="6"/>
      <c r="NKV261" s="6"/>
      <c r="NKW261" s="6"/>
      <c r="NKX261" s="6"/>
      <c r="NKY261" s="6"/>
      <c r="NKZ261" s="6"/>
      <c r="NLA261" s="6"/>
      <c r="NLB261" s="6"/>
      <c r="NLC261" s="6"/>
      <c r="NLD261" s="6"/>
      <c r="NLE261" s="6"/>
      <c r="NLF261" s="6"/>
      <c r="NLG261" s="6"/>
      <c r="NLH261" s="6"/>
      <c r="NLI261" s="6"/>
      <c r="NLJ261" s="6"/>
      <c r="NLK261" s="6"/>
      <c r="NLL261" s="6"/>
      <c r="NLM261" s="6"/>
      <c r="NLN261" s="6"/>
      <c r="NLO261" s="6"/>
      <c r="NLP261" s="6"/>
      <c r="NLQ261" s="6"/>
      <c r="NLR261" s="6"/>
      <c r="NLS261" s="6"/>
      <c r="NLT261" s="6"/>
      <c r="NLU261" s="6"/>
      <c r="NLV261" s="6"/>
      <c r="NLW261" s="6"/>
      <c r="NLX261" s="6"/>
      <c r="NLY261" s="6"/>
      <c r="NLZ261" s="6"/>
      <c r="NMA261" s="6"/>
      <c r="NMB261" s="6"/>
      <c r="NMC261" s="6"/>
      <c r="NMD261" s="6"/>
      <c r="NME261" s="6"/>
      <c r="NMF261" s="6"/>
      <c r="NMG261" s="6"/>
      <c r="NMH261" s="6"/>
      <c r="NMI261" s="6"/>
      <c r="NMJ261" s="6"/>
      <c r="NMK261" s="6"/>
      <c r="NML261" s="6"/>
      <c r="NMM261" s="6"/>
      <c r="NMN261" s="6"/>
      <c r="NMO261" s="6"/>
      <c r="NMP261" s="6"/>
      <c r="NMQ261" s="6"/>
      <c r="NMR261" s="6"/>
      <c r="NMS261" s="6"/>
      <c r="NMT261" s="6"/>
      <c r="NMU261" s="6"/>
      <c r="NMV261" s="6"/>
      <c r="NMW261" s="6"/>
      <c r="NMX261" s="6"/>
      <c r="NMY261" s="6"/>
      <c r="NMZ261" s="6"/>
      <c r="NNA261" s="6"/>
      <c r="NNB261" s="6"/>
      <c r="NNC261" s="6"/>
      <c r="NND261" s="6"/>
      <c r="NNE261" s="6"/>
      <c r="NNF261" s="6"/>
      <c r="NNG261" s="6"/>
      <c r="NNH261" s="6"/>
      <c r="NNI261" s="6"/>
      <c r="NNJ261" s="6"/>
      <c r="NNK261" s="6"/>
      <c r="NNL261" s="6"/>
      <c r="NNM261" s="6"/>
      <c r="NNN261" s="6"/>
      <c r="NNO261" s="6"/>
      <c r="NNP261" s="6"/>
      <c r="NNQ261" s="6"/>
      <c r="NNR261" s="6"/>
      <c r="NNS261" s="6"/>
      <c r="NNT261" s="6"/>
      <c r="NNU261" s="6"/>
      <c r="NNV261" s="6"/>
      <c r="NNW261" s="6"/>
      <c r="NNX261" s="6"/>
      <c r="NNY261" s="6"/>
      <c r="NNZ261" s="6"/>
      <c r="NOA261" s="6"/>
      <c r="NOB261" s="6"/>
      <c r="NOC261" s="6"/>
      <c r="NOD261" s="6"/>
      <c r="NOE261" s="6"/>
      <c r="NOF261" s="6"/>
      <c r="NOG261" s="6"/>
      <c r="NOH261" s="6"/>
      <c r="NOI261" s="6"/>
      <c r="NOJ261" s="6"/>
      <c r="NOK261" s="6"/>
      <c r="NOL261" s="6"/>
      <c r="NOM261" s="6"/>
      <c r="NON261" s="6"/>
      <c r="NOO261" s="6"/>
      <c r="NOP261" s="6"/>
      <c r="NOQ261" s="6"/>
      <c r="NOR261" s="6"/>
      <c r="NOS261" s="6"/>
      <c r="NOT261" s="6"/>
      <c r="NOU261" s="6"/>
      <c r="NOV261" s="6"/>
      <c r="NOW261" s="6"/>
      <c r="NOX261" s="6"/>
      <c r="NOY261" s="6"/>
      <c r="NOZ261" s="6"/>
      <c r="NPA261" s="6"/>
      <c r="NPB261" s="6"/>
      <c r="NPC261" s="6"/>
      <c r="NPD261" s="6"/>
      <c r="NPE261" s="6"/>
      <c r="NPF261" s="6"/>
      <c r="NPG261" s="6"/>
      <c r="NPH261" s="6"/>
      <c r="NPI261" s="6"/>
      <c r="NPJ261" s="6"/>
      <c r="NPK261" s="6"/>
      <c r="NPL261" s="6"/>
      <c r="NPM261" s="6"/>
      <c r="NPN261" s="6"/>
      <c r="NPO261" s="6"/>
      <c r="NPP261" s="6"/>
      <c r="NPQ261" s="6"/>
      <c r="NPR261" s="6"/>
      <c r="NPS261" s="6"/>
      <c r="NPT261" s="6"/>
      <c r="NPU261" s="6"/>
      <c r="NPV261" s="6"/>
      <c r="NPW261" s="6"/>
      <c r="NPX261" s="6"/>
      <c r="NPY261" s="6"/>
      <c r="NPZ261" s="6"/>
      <c r="NQA261" s="6"/>
      <c r="NQB261" s="6"/>
      <c r="NQC261" s="6"/>
      <c r="NQD261" s="6"/>
      <c r="NQE261" s="6"/>
      <c r="NQF261" s="6"/>
      <c r="NQG261" s="6"/>
      <c r="NQH261" s="6"/>
      <c r="NQI261" s="6"/>
      <c r="NQJ261" s="6"/>
      <c r="NQK261" s="6"/>
      <c r="NQL261" s="6"/>
      <c r="NQM261" s="6"/>
      <c r="NQN261" s="6"/>
      <c r="NQO261" s="6"/>
      <c r="NQP261" s="6"/>
      <c r="NQQ261" s="6"/>
      <c r="NQR261" s="6"/>
      <c r="NQS261" s="6"/>
      <c r="NQT261" s="6"/>
      <c r="NQU261" s="6"/>
      <c r="NQV261" s="6"/>
      <c r="NQW261" s="6"/>
      <c r="NQX261" s="6"/>
      <c r="NQY261" s="6"/>
      <c r="NQZ261" s="6"/>
      <c r="NRA261" s="6"/>
      <c r="NRB261" s="6"/>
      <c r="NRC261" s="6"/>
      <c r="NRD261" s="6"/>
      <c r="NRE261" s="6"/>
      <c r="NRF261" s="6"/>
      <c r="NRG261" s="6"/>
      <c r="NRH261" s="6"/>
      <c r="NRI261" s="6"/>
      <c r="NRJ261" s="6"/>
      <c r="NRK261" s="6"/>
      <c r="NRL261" s="6"/>
      <c r="NRM261" s="6"/>
      <c r="NRN261" s="6"/>
      <c r="NRO261" s="6"/>
      <c r="NRP261" s="6"/>
      <c r="NRQ261" s="6"/>
      <c r="NRR261" s="6"/>
      <c r="NRS261" s="6"/>
      <c r="NRT261" s="6"/>
      <c r="NRU261" s="6"/>
      <c r="NRV261" s="6"/>
      <c r="NRW261" s="6"/>
      <c r="NRX261" s="6"/>
      <c r="NRY261" s="6"/>
      <c r="NRZ261" s="6"/>
      <c r="NSA261" s="6"/>
      <c r="NSB261" s="6"/>
      <c r="NSC261" s="6"/>
      <c r="NSD261" s="6"/>
      <c r="NSE261" s="6"/>
      <c r="NSF261" s="6"/>
      <c r="NSG261" s="6"/>
      <c r="NSH261" s="6"/>
      <c r="NSI261" s="6"/>
      <c r="NSJ261" s="6"/>
      <c r="NSK261" s="6"/>
      <c r="NSL261" s="6"/>
      <c r="NSM261" s="6"/>
      <c r="NSN261" s="6"/>
      <c r="NSO261" s="6"/>
      <c r="NSP261" s="6"/>
      <c r="NSQ261" s="6"/>
      <c r="NSR261" s="6"/>
      <c r="NSS261" s="6"/>
      <c r="NST261" s="6"/>
      <c r="NSU261" s="6"/>
      <c r="NSV261" s="6"/>
      <c r="NSW261" s="6"/>
      <c r="NSX261" s="6"/>
      <c r="NSY261" s="6"/>
      <c r="NSZ261" s="6"/>
      <c r="NTA261" s="6"/>
      <c r="NTB261" s="6"/>
      <c r="NTC261" s="6"/>
      <c r="NTD261" s="6"/>
      <c r="NTE261" s="6"/>
      <c r="NTF261" s="6"/>
      <c r="NTG261" s="6"/>
      <c r="NTH261" s="6"/>
      <c r="NTI261" s="6"/>
      <c r="NTJ261" s="6"/>
      <c r="NTK261" s="6"/>
      <c r="NTL261" s="6"/>
      <c r="NTM261" s="6"/>
      <c r="NTN261" s="6"/>
      <c r="NTO261" s="6"/>
      <c r="NTP261" s="6"/>
      <c r="NTQ261" s="6"/>
      <c r="NTR261" s="6"/>
      <c r="NTS261" s="6"/>
      <c r="NTT261" s="6"/>
      <c r="NTU261" s="6"/>
      <c r="NTV261" s="6"/>
      <c r="NTW261" s="6"/>
      <c r="NTX261" s="6"/>
      <c r="NTY261" s="6"/>
      <c r="NTZ261" s="6"/>
      <c r="NUA261" s="6"/>
      <c r="NUB261" s="6"/>
      <c r="NUC261" s="6"/>
      <c r="NUD261" s="6"/>
      <c r="NUE261" s="6"/>
      <c r="NUF261" s="6"/>
      <c r="NUG261" s="6"/>
      <c r="NUH261" s="6"/>
      <c r="NUI261" s="6"/>
      <c r="NUJ261" s="6"/>
      <c r="NUK261" s="6"/>
      <c r="NUL261" s="6"/>
      <c r="NUM261" s="6"/>
      <c r="NUN261" s="6"/>
      <c r="NUO261" s="6"/>
      <c r="NUP261" s="6"/>
      <c r="NUQ261" s="6"/>
      <c r="NUR261" s="6"/>
      <c r="NUS261" s="6"/>
      <c r="NUT261" s="6"/>
      <c r="NUU261" s="6"/>
      <c r="NUV261" s="6"/>
      <c r="NUW261" s="6"/>
      <c r="NUX261" s="6"/>
      <c r="NUY261" s="6"/>
      <c r="NUZ261" s="6"/>
      <c r="NVA261" s="6"/>
      <c r="NVB261" s="6"/>
      <c r="NVC261" s="6"/>
      <c r="NVD261" s="6"/>
      <c r="NVE261" s="6"/>
      <c r="NVF261" s="6"/>
      <c r="NVG261" s="6"/>
      <c r="NVH261" s="6"/>
      <c r="NVI261" s="6"/>
      <c r="NVJ261" s="6"/>
      <c r="NVK261" s="6"/>
      <c r="NVL261" s="6"/>
      <c r="NVM261" s="6"/>
      <c r="NVN261" s="6"/>
      <c r="NVO261" s="6"/>
      <c r="NVP261" s="6"/>
      <c r="NVQ261" s="6"/>
      <c r="NVR261" s="6"/>
      <c r="NVS261" s="6"/>
      <c r="NVT261" s="6"/>
      <c r="NVU261" s="6"/>
      <c r="NVV261" s="6"/>
      <c r="NVW261" s="6"/>
      <c r="NVX261" s="6"/>
      <c r="NVY261" s="6"/>
      <c r="NVZ261" s="6"/>
      <c r="NWA261" s="6"/>
      <c r="NWB261" s="6"/>
      <c r="NWC261" s="6"/>
      <c r="NWD261" s="6"/>
      <c r="NWE261" s="6"/>
      <c r="NWF261" s="6"/>
      <c r="NWG261" s="6"/>
      <c r="NWH261" s="6"/>
      <c r="NWI261" s="6"/>
      <c r="NWJ261" s="6"/>
      <c r="NWK261" s="6"/>
      <c r="NWL261" s="6"/>
      <c r="NWM261" s="6"/>
      <c r="NWN261" s="6"/>
      <c r="NWO261" s="6"/>
      <c r="NWP261" s="6"/>
      <c r="NWQ261" s="6"/>
      <c r="NWR261" s="6"/>
      <c r="NWS261" s="6"/>
      <c r="NWT261" s="6"/>
      <c r="NWU261" s="6"/>
      <c r="NWV261" s="6"/>
      <c r="NWW261" s="6"/>
      <c r="NWX261" s="6"/>
      <c r="NWY261" s="6"/>
      <c r="NWZ261" s="6"/>
      <c r="NXA261" s="6"/>
      <c r="NXB261" s="6"/>
      <c r="NXC261" s="6"/>
      <c r="NXD261" s="6"/>
      <c r="NXE261" s="6"/>
      <c r="NXF261" s="6"/>
      <c r="NXG261" s="6"/>
      <c r="NXH261" s="6"/>
      <c r="NXI261" s="6"/>
      <c r="NXJ261" s="6"/>
      <c r="NXK261" s="6"/>
      <c r="NXL261" s="6"/>
      <c r="NXM261" s="6"/>
      <c r="NXN261" s="6"/>
      <c r="NXO261" s="6"/>
      <c r="NXP261" s="6"/>
      <c r="NXQ261" s="6"/>
      <c r="NXR261" s="6"/>
      <c r="NXS261" s="6"/>
      <c r="NXT261" s="6"/>
      <c r="NXU261" s="6"/>
      <c r="NXV261" s="6"/>
      <c r="NXW261" s="6"/>
      <c r="NXX261" s="6"/>
      <c r="NXY261" s="6"/>
      <c r="NXZ261" s="6"/>
      <c r="NYA261" s="6"/>
      <c r="NYB261" s="6"/>
      <c r="NYC261" s="6"/>
      <c r="NYD261" s="6"/>
      <c r="NYE261" s="6"/>
      <c r="NYF261" s="6"/>
      <c r="NYG261" s="6"/>
      <c r="NYH261" s="6"/>
      <c r="NYI261" s="6"/>
      <c r="NYJ261" s="6"/>
      <c r="NYK261" s="6"/>
      <c r="NYL261" s="6"/>
      <c r="NYM261" s="6"/>
      <c r="NYN261" s="6"/>
      <c r="NYO261" s="6"/>
      <c r="NYP261" s="6"/>
      <c r="NYQ261" s="6"/>
      <c r="NYR261" s="6"/>
      <c r="NYS261" s="6"/>
      <c r="NYT261" s="6"/>
      <c r="NYU261" s="6"/>
      <c r="NYV261" s="6"/>
      <c r="NYW261" s="6"/>
      <c r="NYX261" s="6"/>
      <c r="NYY261" s="6"/>
      <c r="NYZ261" s="6"/>
      <c r="NZA261" s="6"/>
      <c r="NZB261" s="6"/>
      <c r="NZC261" s="6"/>
      <c r="NZD261" s="6"/>
      <c r="NZE261" s="6"/>
      <c r="NZF261" s="6"/>
      <c r="NZG261" s="6"/>
      <c r="NZH261" s="6"/>
      <c r="NZI261" s="6"/>
      <c r="NZJ261" s="6"/>
      <c r="NZK261" s="6"/>
      <c r="NZL261" s="6"/>
      <c r="NZM261" s="6"/>
      <c r="NZN261" s="6"/>
      <c r="NZO261" s="6"/>
      <c r="NZP261" s="6"/>
      <c r="NZQ261" s="6"/>
      <c r="NZR261" s="6"/>
      <c r="NZS261" s="6"/>
      <c r="NZT261" s="6"/>
      <c r="NZU261" s="6"/>
      <c r="NZV261" s="6"/>
      <c r="NZW261" s="6"/>
      <c r="NZX261" s="6"/>
      <c r="NZY261" s="6"/>
      <c r="NZZ261" s="6"/>
      <c r="OAA261" s="6"/>
      <c r="OAB261" s="6"/>
      <c r="OAC261" s="6"/>
      <c r="OAD261" s="6"/>
      <c r="OAE261" s="6"/>
      <c r="OAF261" s="6"/>
      <c r="OAG261" s="6"/>
      <c r="OAH261" s="6"/>
      <c r="OAI261" s="6"/>
      <c r="OAJ261" s="6"/>
      <c r="OAK261" s="6"/>
      <c r="OAL261" s="6"/>
      <c r="OAM261" s="6"/>
      <c r="OAN261" s="6"/>
      <c r="OAO261" s="6"/>
      <c r="OAP261" s="6"/>
      <c r="OAQ261" s="6"/>
      <c r="OAR261" s="6"/>
      <c r="OAS261" s="6"/>
      <c r="OAT261" s="6"/>
      <c r="OAU261" s="6"/>
      <c r="OAV261" s="6"/>
      <c r="OAW261" s="6"/>
      <c r="OAX261" s="6"/>
      <c r="OAY261" s="6"/>
      <c r="OAZ261" s="6"/>
      <c r="OBA261" s="6"/>
      <c r="OBB261" s="6"/>
      <c r="OBC261" s="6"/>
      <c r="OBD261" s="6"/>
      <c r="OBE261" s="6"/>
      <c r="OBF261" s="6"/>
      <c r="OBG261" s="6"/>
      <c r="OBH261" s="6"/>
      <c r="OBI261" s="6"/>
      <c r="OBJ261" s="6"/>
      <c r="OBK261" s="6"/>
      <c r="OBL261" s="6"/>
      <c r="OBM261" s="6"/>
      <c r="OBN261" s="6"/>
      <c r="OBO261" s="6"/>
      <c r="OBP261" s="6"/>
      <c r="OBQ261" s="6"/>
      <c r="OBR261" s="6"/>
      <c r="OBS261" s="6"/>
      <c r="OBT261" s="6"/>
      <c r="OBU261" s="6"/>
      <c r="OBV261" s="6"/>
      <c r="OBW261" s="6"/>
      <c r="OBX261" s="6"/>
      <c r="OBY261" s="6"/>
      <c r="OBZ261" s="6"/>
      <c r="OCA261" s="6"/>
      <c r="OCB261" s="6"/>
      <c r="OCC261" s="6"/>
      <c r="OCD261" s="6"/>
      <c r="OCE261" s="6"/>
      <c r="OCF261" s="6"/>
      <c r="OCG261" s="6"/>
      <c r="OCH261" s="6"/>
      <c r="OCI261" s="6"/>
      <c r="OCJ261" s="6"/>
      <c r="OCK261" s="6"/>
      <c r="OCL261" s="6"/>
      <c r="OCM261" s="6"/>
      <c r="OCN261" s="6"/>
      <c r="OCO261" s="6"/>
      <c r="OCP261" s="6"/>
      <c r="OCQ261" s="6"/>
      <c r="OCR261" s="6"/>
      <c r="OCS261" s="6"/>
      <c r="OCT261" s="6"/>
      <c r="OCU261" s="6"/>
      <c r="OCV261" s="6"/>
      <c r="OCW261" s="6"/>
      <c r="OCX261" s="6"/>
      <c r="OCY261" s="6"/>
      <c r="OCZ261" s="6"/>
      <c r="ODA261" s="6"/>
      <c r="ODB261" s="6"/>
      <c r="ODC261" s="6"/>
      <c r="ODD261" s="6"/>
      <c r="ODE261" s="6"/>
      <c r="ODF261" s="6"/>
      <c r="ODG261" s="6"/>
      <c r="ODH261" s="6"/>
      <c r="ODI261" s="6"/>
      <c r="ODJ261" s="6"/>
      <c r="ODK261" s="6"/>
      <c r="ODL261" s="6"/>
      <c r="ODM261" s="6"/>
      <c r="ODN261" s="6"/>
      <c r="ODO261" s="6"/>
      <c r="ODP261" s="6"/>
      <c r="ODQ261" s="6"/>
      <c r="ODR261" s="6"/>
      <c r="ODS261" s="6"/>
      <c r="ODT261" s="6"/>
      <c r="ODU261" s="6"/>
      <c r="ODV261" s="6"/>
      <c r="ODW261" s="6"/>
      <c r="ODX261" s="6"/>
      <c r="ODY261" s="6"/>
      <c r="ODZ261" s="6"/>
      <c r="OEA261" s="6"/>
      <c r="OEB261" s="6"/>
      <c r="OEC261" s="6"/>
      <c r="OED261" s="6"/>
      <c r="OEE261" s="6"/>
      <c r="OEF261" s="6"/>
      <c r="OEG261" s="6"/>
      <c r="OEH261" s="6"/>
      <c r="OEI261" s="6"/>
      <c r="OEJ261" s="6"/>
      <c r="OEK261" s="6"/>
      <c r="OEL261" s="6"/>
      <c r="OEM261" s="6"/>
      <c r="OEN261" s="6"/>
      <c r="OEO261" s="6"/>
      <c r="OEP261" s="6"/>
      <c r="OEQ261" s="6"/>
      <c r="OER261" s="6"/>
      <c r="OES261" s="6"/>
      <c r="OET261" s="6"/>
      <c r="OEU261" s="6"/>
      <c r="OEV261" s="6"/>
      <c r="OEW261" s="6"/>
      <c r="OEX261" s="6"/>
      <c r="OEY261" s="6"/>
      <c r="OEZ261" s="6"/>
      <c r="OFA261" s="6"/>
      <c r="OFB261" s="6"/>
      <c r="OFC261" s="6"/>
      <c r="OFD261" s="6"/>
      <c r="OFE261" s="6"/>
      <c r="OFF261" s="6"/>
      <c r="OFG261" s="6"/>
      <c r="OFH261" s="6"/>
      <c r="OFI261" s="6"/>
      <c r="OFJ261" s="6"/>
      <c r="OFK261" s="6"/>
      <c r="OFL261" s="6"/>
      <c r="OFM261" s="6"/>
      <c r="OFN261" s="6"/>
      <c r="OFO261" s="6"/>
      <c r="OFP261" s="6"/>
      <c r="OFQ261" s="6"/>
      <c r="OFR261" s="6"/>
      <c r="OFS261" s="6"/>
      <c r="OFT261" s="6"/>
      <c r="OFU261" s="6"/>
      <c r="OFV261" s="6"/>
      <c r="OFW261" s="6"/>
      <c r="OFX261" s="6"/>
      <c r="OFY261" s="6"/>
      <c r="OFZ261" s="6"/>
      <c r="OGA261" s="6"/>
      <c r="OGB261" s="6"/>
      <c r="OGC261" s="6"/>
      <c r="OGD261" s="6"/>
      <c r="OGE261" s="6"/>
      <c r="OGF261" s="6"/>
      <c r="OGG261" s="6"/>
      <c r="OGH261" s="6"/>
      <c r="OGI261" s="6"/>
      <c r="OGJ261" s="6"/>
      <c r="OGK261" s="6"/>
      <c r="OGL261" s="6"/>
      <c r="OGM261" s="6"/>
      <c r="OGN261" s="6"/>
      <c r="OGO261" s="6"/>
      <c r="OGP261" s="6"/>
      <c r="OGQ261" s="6"/>
      <c r="OGR261" s="6"/>
      <c r="OGS261" s="6"/>
      <c r="OGT261" s="6"/>
      <c r="OGU261" s="6"/>
      <c r="OGV261" s="6"/>
      <c r="OGW261" s="6"/>
      <c r="OGX261" s="6"/>
      <c r="OGY261" s="6"/>
      <c r="OGZ261" s="6"/>
      <c r="OHA261" s="6"/>
      <c r="OHB261" s="6"/>
      <c r="OHC261" s="6"/>
      <c r="OHD261" s="6"/>
      <c r="OHE261" s="6"/>
      <c r="OHF261" s="6"/>
      <c r="OHG261" s="6"/>
      <c r="OHH261" s="6"/>
      <c r="OHI261" s="6"/>
      <c r="OHJ261" s="6"/>
      <c r="OHK261" s="6"/>
      <c r="OHL261" s="6"/>
      <c r="OHM261" s="6"/>
      <c r="OHN261" s="6"/>
      <c r="OHO261" s="6"/>
      <c r="OHP261" s="6"/>
      <c r="OHQ261" s="6"/>
      <c r="OHR261" s="6"/>
      <c r="OHS261" s="6"/>
      <c r="OHT261" s="6"/>
      <c r="OHU261" s="6"/>
      <c r="OHV261" s="6"/>
      <c r="OHW261" s="6"/>
      <c r="OHX261" s="6"/>
      <c r="OHY261" s="6"/>
      <c r="OHZ261" s="6"/>
      <c r="OIA261" s="6"/>
      <c r="OIB261" s="6"/>
      <c r="OIC261" s="6"/>
      <c r="OID261" s="6"/>
      <c r="OIE261" s="6"/>
      <c r="OIF261" s="6"/>
      <c r="OIG261" s="6"/>
      <c r="OIH261" s="6"/>
      <c r="OII261" s="6"/>
      <c r="OIJ261" s="6"/>
      <c r="OIK261" s="6"/>
      <c r="OIL261" s="6"/>
      <c r="OIM261" s="6"/>
      <c r="OIN261" s="6"/>
      <c r="OIO261" s="6"/>
      <c r="OIP261" s="6"/>
      <c r="OIQ261" s="6"/>
      <c r="OIR261" s="6"/>
      <c r="OIS261" s="6"/>
      <c r="OIT261" s="6"/>
      <c r="OIU261" s="6"/>
      <c r="OIV261" s="6"/>
      <c r="OIW261" s="6"/>
      <c r="OIX261" s="6"/>
      <c r="OIY261" s="6"/>
      <c r="OIZ261" s="6"/>
      <c r="OJA261" s="6"/>
      <c r="OJB261" s="6"/>
      <c r="OJC261" s="6"/>
      <c r="OJD261" s="6"/>
      <c r="OJE261" s="6"/>
      <c r="OJF261" s="6"/>
      <c r="OJG261" s="6"/>
      <c r="OJH261" s="6"/>
      <c r="OJI261" s="6"/>
      <c r="OJJ261" s="6"/>
      <c r="OJK261" s="6"/>
      <c r="OJL261" s="6"/>
      <c r="OJM261" s="6"/>
      <c r="OJN261" s="6"/>
      <c r="OJO261" s="6"/>
      <c r="OJP261" s="6"/>
      <c r="OJQ261" s="6"/>
      <c r="OJR261" s="6"/>
      <c r="OJS261" s="6"/>
      <c r="OJT261" s="6"/>
      <c r="OJU261" s="6"/>
      <c r="OJV261" s="6"/>
      <c r="OJW261" s="6"/>
      <c r="OJX261" s="6"/>
      <c r="OJY261" s="6"/>
      <c r="OJZ261" s="6"/>
      <c r="OKA261" s="6"/>
      <c r="OKB261" s="6"/>
      <c r="OKC261" s="6"/>
      <c r="OKD261" s="6"/>
      <c r="OKE261" s="6"/>
      <c r="OKF261" s="6"/>
      <c r="OKG261" s="6"/>
      <c r="OKH261" s="6"/>
      <c r="OKI261" s="6"/>
      <c r="OKJ261" s="6"/>
      <c r="OKK261" s="6"/>
      <c r="OKL261" s="6"/>
      <c r="OKM261" s="6"/>
      <c r="OKN261" s="6"/>
      <c r="OKO261" s="6"/>
      <c r="OKP261" s="6"/>
      <c r="OKQ261" s="6"/>
      <c r="OKR261" s="6"/>
      <c r="OKS261" s="6"/>
      <c r="OKT261" s="6"/>
      <c r="OKU261" s="6"/>
      <c r="OKV261" s="6"/>
      <c r="OKW261" s="6"/>
      <c r="OKX261" s="6"/>
      <c r="OKY261" s="6"/>
      <c r="OKZ261" s="6"/>
      <c r="OLA261" s="6"/>
      <c r="OLB261" s="6"/>
      <c r="OLC261" s="6"/>
      <c r="OLD261" s="6"/>
      <c r="OLE261" s="6"/>
      <c r="OLF261" s="6"/>
      <c r="OLG261" s="6"/>
      <c r="OLH261" s="6"/>
      <c r="OLI261" s="6"/>
      <c r="OLJ261" s="6"/>
      <c r="OLK261" s="6"/>
      <c r="OLL261" s="6"/>
      <c r="OLM261" s="6"/>
      <c r="OLN261" s="6"/>
      <c r="OLO261" s="6"/>
      <c r="OLP261" s="6"/>
      <c r="OLQ261" s="6"/>
      <c r="OLR261" s="6"/>
      <c r="OLS261" s="6"/>
      <c r="OLT261" s="6"/>
      <c r="OLU261" s="6"/>
      <c r="OLV261" s="6"/>
      <c r="OLW261" s="6"/>
      <c r="OLX261" s="6"/>
      <c r="OLY261" s="6"/>
      <c r="OLZ261" s="6"/>
      <c r="OMA261" s="6"/>
      <c r="OMB261" s="6"/>
      <c r="OMC261" s="6"/>
      <c r="OMD261" s="6"/>
      <c r="OME261" s="6"/>
      <c r="OMF261" s="6"/>
      <c r="OMG261" s="6"/>
      <c r="OMH261" s="6"/>
      <c r="OMI261" s="6"/>
      <c r="OMJ261" s="6"/>
      <c r="OMK261" s="6"/>
      <c r="OML261" s="6"/>
      <c r="OMM261" s="6"/>
      <c r="OMN261" s="6"/>
      <c r="OMO261" s="6"/>
      <c r="OMP261" s="6"/>
      <c r="OMQ261" s="6"/>
      <c r="OMR261" s="6"/>
      <c r="OMS261" s="6"/>
      <c r="OMT261" s="6"/>
      <c r="OMU261" s="6"/>
      <c r="OMV261" s="6"/>
      <c r="OMW261" s="6"/>
      <c r="OMX261" s="6"/>
      <c r="OMY261" s="6"/>
      <c r="OMZ261" s="6"/>
      <c r="ONA261" s="6"/>
      <c r="ONB261" s="6"/>
      <c r="ONC261" s="6"/>
      <c r="OND261" s="6"/>
      <c r="ONE261" s="6"/>
      <c r="ONF261" s="6"/>
      <c r="ONG261" s="6"/>
      <c r="ONH261" s="6"/>
      <c r="ONI261" s="6"/>
      <c r="ONJ261" s="6"/>
      <c r="ONK261" s="6"/>
      <c r="ONL261" s="6"/>
      <c r="ONM261" s="6"/>
      <c r="ONN261" s="6"/>
      <c r="ONO261" s="6"/>
      <c r="ONP261" s="6"/>
      <c r="ONQ261" s="6"/>
      <c r="ONR261" s="6"/>
      <c r="ONS261" s="6"/>
      <c r="ONT261" s="6"/>
      <c r="ONU261" s="6"/>
      <c r="ONV261" s="6"/>
      <c r="ONW261" s="6"/>
      <c r="ONX261" s="6"/>
      <c r="ONY261" s="6"/>
      <c r="ONZ261" s="6"/>
      <c r="OOA261" s="6"/>
      <c r="OOB261" s="6"/>
      <c r="OOC261" s="6"/>
      <c r="OOD261" s="6"/>
      <c r="OOE261" s="6"/>
      <c r="OOF261" s="6"/>
      <c r="OOG261" s="6"/>
      <c r="OOH261" s="6"/>
      <c r="OOI261" s="6"/>
      <c r="OOJ261" s="6"/>
      <c r="OOK261" s="6"/>
      <c r="OOL261" s="6"/>
      <c r="OOM261" s="6"/>
      <c r="OON261" s="6"/>
      <c r="OOO261" s="6"/>
      <c r="OOP261" s="6"/>
      <c r="OOQ261" s="6"/>
      <c r="OOR261" s="6"/>
      <c r="OOS261" s="6"/>
      <c r="OOT261" s="6"/>
      <c r="OOU261" s="6"/>
      <c r="OOV261" s="6"/>
      <c r="OOW261" s="6"/>
      <c r="OOX261" s="6"/>
      <c r="OOY261" s="6"/>
      <c r="OOZ261" s="6"/>
      <c r="OPA261" s="6"/>
      <c r="OPB261" s="6"/>
      <c r="OPC261" s="6"/>
      <c r="OPD261" s="6"/>
      <c r="OPE261" s="6"/>
      <c r="OPF261" s="6"/>
      <c r="OPG261" s="6"/>
      <c r="OPH261" s="6"/>
      <c r="OPI261" s="6"/>
      <c r="OPJ261" s="6"/>
      <c r="OPK261" s="6"/>
      <c r="OPL261" s="6"/>
      <c r="OPM261" s="6"/>
      <c r="OPN261" s="6"/>
      <c r="OPO261" s="6"/>
      <c r="OPP261" s="6"/>
      <c r="OPQ261" s="6"/>
      <c r="OPR261" s="6"/>
      <c r="OPS261" s="6"/>
      <c r="OPT261" s="6"/>
      <c r="OPU261" s="6"/>
      <c r="OPV261" s="6"/>
      <c r="OPW261" s="6"/>
      <c r="OPX261" s="6"/>
      <c r="OPY261" s="6"/>
      <c r="OPZ261" s="6"/>
      <c r="OQA261" s="6"/>
      <c r="OQB261" s="6"/>
      <c r="OQC261" s="6"/>
      <c r="OQD261" s="6"/>
      <c r="OQE261" s="6"/>
      <c r="OQF261" s="6"/>
      <c r="OQG261" s="6"/>
      <c r="OQH261" s="6"/>
      <c r="OQI261" s="6"/>
      <c r="OQJ261" s="6"/>
      <c r="OQK261" s="6"/>
      <c r="OQL261" s="6"/>
      <c r="OQM261" s="6"/>
      <c r="OQN261" s="6"/>
      <c r="OQO261" s="6"/>
      <c r="OQP261" s="6"/>
      <c r="OQQ261" s="6"/>
      <c r="OQR261" s="6"/>
      <c r="OQS261" s="6"/>
      <c r="OQT261" s="6"/>
      <c r="OQU261" s="6"/>
      <c r="OQV261" s="6"/>
      <c r="OQW261" s="6"/>
      <c r="OQX261" s="6"/>
      <c r="OQY261" s="6"/>
      <c r="OQZ261" s="6"/>
      <c r="ORA261" s="6"/>
      <c r="ORB261" s="6"/>
      <c r="ORC261" s="6"/>
      <c r="ORD261" s="6"/>
      <c r="ORE261" s="6"/>
      <c r="ORF261" s="6"/>
      <c r="ORG261" s="6"/>
      <c r="ORH261" s="6"/>
      <c r="ORI261" s="6"/>
      <c r="ORJ261" s="6"/>
      <c r="ORK261" s="6"/>
      <c r="ORL261" s="6"/>
      <c r="ORM261" s="6"/>
      <c r="ORN261" s="6"/>
      <c r="ORO261" s="6"/>
      <c r="ORP261" s="6"/>
      <c r="ORQ261" s="6"/>
      <c r="ORR261" s="6"/>
      <c r="ORS261" s="6"/>
      <c r="ORT261" s="6"/>
      <c r="ORU261" s="6"/>
      <c r="ORV261" s="6"/>
      <c r="ORW261" s="6"/>
      <c r="ORX261" s="6"/>
      <c r="ORY261" s="6"/>
      <c r="ORZ261" s="6"/>
      <c r="OSA261" s="6"/>
      <c r="OSB261" s="6"/>
      <c r="OSC261" s="6"/>
      <c r="OSD261" s="6"/>
      <c r="OSE261" s="6"/>
      <c r="OSF261" s="6"/>
      <c r="OSG261" s="6"/>
      <c r="OSH261" s="6"/>
      <c r="OSI261" s="6"/>
      <c r="OSJ261" s="6"/>
      <c r="OSK261" s="6"/>
      <c r="OSL261" s="6"/>
      <c r="OSM261" s="6"/>
      <c r="OSN261" s="6"/>
      <c r="OSO261" s="6"/>
      <c r="OSP261" s="6"/>
      <c r="OSQ261" s="6"/>
      <c r="OSR261" s="6"/>
      <c r="OSS261" s="6"/>
      <c r="OST261" s="6"/>
      <c r="OSU261" s="6"/>
      <c r="OSV261" s="6"/>
      <c r="OSW261" s="6"/>
      <c r="OSX261" s="6"/>
      <c r="OSY261" s="6"/>
      <c r="OSZ261" s="6"/>
      <c r="OTA261" s="6"/>
      <c r="OTB261" s="6"/>
      <c r="OTC261" s="6"/>
      <c r="OTD261" s="6"/>
      <c r="OTE261" s="6"/>
      <c r="OTF261" s="6"/>
      <c r="OTG261" s="6"/>
      <c r="OTH261" s="6"/>
      <c r="OTI261" s="6"/>
      <c r="OTJ261" s="6"/>
      <c r="OTK261" s="6"/>
      <c r="OTL261" s="6"/>
      <c r="OTM261" s="6"/>
      <c r="OTN261" s="6"/>
      <c r="OTO261" s="6"/>
      <c r="OTP261" s="6"/>
      <c r="OTQ261" s="6"/>
      <c r="OTR261" s="6"/>
      <c r="OTS261" s="6"/>
      <c r="OTT261" s="6"/>
      <c r="OTU261" s="6"/>
      <c r="OTV261" s="6"/>
      <c r="OTW261" s="6"/>
      <c r="OTX261" s="6"/>
      <c r="OTY261" s="6"/>
      <c r="OTZ261" s="6"/>
      <c r="OUA261" s="6"/>
      <c r="OUB261" s="6"/>
      <c r="OUC261" s="6"/>
      <c r="OUD261" s="6"/>
      <c r="OUE261" s="6"/>
      <c r="OUF261" s="6"/>
      <c r="OUG261" s="6"/>
      <c r="OUH261" s="6"/>
      <c r="OUI261" s="6"/>
      <c r="OUJ261" s="6"/>
      <c r="OUK261" s="6"/>
      <c r="OUL261" s="6"/>
      <c r="OUM261" s="6"/>
      <c r="OUN261" s="6"/>
      <c r="OUO261" s="6"/>
      <c r="OUP261" s="6"/>
      <c r="OUQ261" s="6"/>
      <c r="OUR261" s="6"/>
      <c r="OUS261" s="6"/>
      <c r="OUT261" s="6"/>
      <c r="OUU261" s="6"/>
      <c r="OUV261" s="6"/>
      <c r="OUW261" s="6"/>
      <c r="OUX261" s="6"/>
      <c r="OUY261" s="6"/>
      <c r="OUZ261" s="6"/>
      <c r="OVA261" s="6"/>
      <c r="OVB261" s="6"/>
      <c r="OVC261" s="6"/>
      <c r="OVD261" s="6"/>
      <c r="OVE261" s="6"/>
      <c r="OVF261" s="6"/>
      <c r="OVG261" s="6"/>
      <c r="OVH261" s="6"/>
      <c r="OVI261" s="6"/>
      <c r="OVJ261" s="6"/>
      <c r="OVK261" s="6"/>
      <c r="OVL261" s="6"/>
      <c r="OVM261" s="6"/>
      <c r="OVN261" s="6"/>
      <c r="OVO261" s="6"/>
      <c r="OVP261" s="6"/>
      <c r="OVQ261" s="6"/>
      <c r="OVR261" s="6"/>
      <c r="OVS261" s="6"/>
      <c r="OVT261" s="6"/>
      <c r="OVU261" s="6"/>
      <c r="OVV261" s="6"/>
      <c r="OVW261" s="6"/>
      <c r="OVX261" s="6"/>
      <c r="OVY261" s="6"/>
      <c r="OVZ261" s="6"/>
      <c r="OWA261" s="6"/>
      <c r="OWB261" s="6"/>
      <c r="OWC261" s="6"/>
      <c r="OWD261" s="6"/>
      <c r="OWE261" s="6"/>
      <c r="OWF261" s="6"/>
      <c r="OWG261" s="6"/>
      <c r="OWH261" s="6"/>
      <c r="OWI261" s="6"/>
      <c r="OWJ261" s="6"/>
      <c r="OWK261" s="6"/>
      <c r="OWL261" s="6"/>
      <c r="OWM261" s="6"/>
      <c r="OWN261" s="6"/>
      <c r="OWO261" s="6"/>
      <c r="OWP261" s="6"/>
      <c r="OWQ261" s="6"/>
      <c r="OWR261" s="6"/>
      <c r="OWS261" s="6"/>
      <c r="OWT261" s="6"/>
      <c r="OWU261" s="6"/>
      <c r="OWV261" s="6"/>
      <c r="OWW261" s="6"/>
      <c r="OWX261" s="6"/>
      <c r="OWY261" s="6"/>
      <c r="OWZ261" s="6"/>
      <c r="OXA261" s="6"/>
      <c r="OXB261" s="6"/>
      <c r="OXC261" s="6"/>
      <c r="OXD261" s="6"/>
      <c r="OXE261" s="6"/>
      <c r="OXF261" s="6"/>
      <c r="OXG261" s="6"/>
      <c r="OXH261" s="6"/>
      <c r="OXI261" s="6"/>
      <c r="OXJ261" s="6"/>
      <c r="OXK261" s="6"/>
      <c r="OXL261" s="6"/>
      <c r="OXM261" s="6"/>
      <c r="OXN261" s="6"/>
      <c r="OXO261" s="6"/>
      <c r="OXP261" s="6"/>
      <c r="OXQ261" s="6"/>
      <c r="OXR261" s="6"/>
      <c r="OXS261" s="6"/>
      <c r="OXT261" s="6"/>
      <c r="OXU261" s="6"/>
      <c r="OXV261" s="6"/>
      <c r="OXW261" s="6"/>
      <c r="OXX261" s="6"/>
      <c r="OXY261" s="6"/>
      <c r="OXZ261" s="6"/>
      <c r="OYA261" s="6"/>
      <c r="OYB261" s="6"/>
      <c r="OYC261" s="6"/>
      <c r="OYD261" s="6"/>
      <c r="OYE261" s="6"/>
      <c r="OYF261" s="6"/>
      <c r="OYG261" s="6"/>
      <c r="OYH261" s="6"/>
      <c r="OYI261" s="6"/>
      <c r="OYJ261" s="6"/>
      <c r="OYK261" s="6"/>
      <c r="OYL261" s="6"/>
      <c r="OYM261" s="6"/>
      <c r="OYN261" s="6"/>
      <c r="OYO261" s="6"/>
      <c r="OYP261" s="6"/>
      <c r="OYQ261" s="6"/>
      <c r="OYR261" s="6"/>
      <c r="OYS261" s="6"/>
      <c r="OYT261" s="6"/>
      <c r="OYU261" s="6"/>
      <c r="OYV261" s="6"/>
      <c r="OYW261" s="6"/>
      <c r="OYX261" s="6"/>
      <c r="OYY261" s="6"/>
      <c r="OYZ261" s="6"/>
      <c r="OZA261" s="6"/>
      <c r="OZB261" s="6"/>
      <c r="OZC261" s="6"/>
      <c r="OZD261" s="6"/>
      <c r="OZE261" s="6"/>
      <c r="OZF261" s="6"/>
      <c r="OZG261" s="6"/>
      <c r="OZH261" s="6"/>
      <c r="OZI261" s="6"/>
      <c r="OZJ261" s="6"/>
      <c r="OZK261" s="6"/>
      <c r="OZL261" s="6"/>
      <c r="OZM261" s="6"/>
      <c r="OZN261" s="6"/>
      <c r="OZO261" s="6"/>
      <c r="OZP261" s="6"/>
      <c r="OZQ261" s="6"/>
      <c r="OZR261" s="6"/>
      <c r="OZS261" s="6"/>
      <c r="OZT261" s="6"/>
      <c r="OZU261" s="6"/>
      <c r="OZV261" s="6"/>
      <c r="OZW261" s="6"/>
      <c r="OZX261" s="6"/>
      <c r="OZY261" s="6"/>
      <c r="OZZ261" s="6"/>
      <c r="PAA261" s="6"/>
      <c r="PAB261" s="6"/>
      <c r="PAC261" s="6"/>
      <c r="PAD261" s="6"/>
      <c r="PAE261" s="6"/>
      <c r="PAF261" s="6"/>
      <c r="PAG261" s="6"/>
      <c r="PAH261" s="6"/>
      <c r="PAI261" s="6"/>
      <c r="PAJ261" s="6"/>
      <c r="PAK261" s="6"/>
      <c r="PAL261" s="6"/>
      <c r="PAM261" s="6"/>
      <c r="PAN261" s="6"/>
      <c r="PAO261" s="6"/>
      <c r="PAP261" s="6"/>
      <c r="PAQ261" s="6"/>
      <c r="PAR261" s="6"/>
      <c r="PAS261" s="6"/>
      <c r="PAT261" s="6"/>
      <c r="PAU261" s="6"/>
      <c r="PAV261" s="6"/>
      <c r="PAW261" s="6"/>
      <c r="PAX261" s="6"/>
      <c r="PAY261" s="6"/>
      <c r="PAZ261" s="6"/>
      <c r="PBA261" s="6"/>
      <c r="PBB261" s="6"/>
      <c r="PBC261" s="6"/>
      <c r="PBD261" s="6"/>
      <c r="PBE261" s="6"/>
      <c r="PBF261" s="6"/>
      <c r="PBG261" s="6"/>
      <c r="PBH261" s="6"/>
      <c r="PBI261" s="6"/>
      <c r="PBJ261" s="6"/>
      <c r="PBK261" s="6"/>
      <c r="PBL261" s="6"/>
      <c r="PBM261" s="6"/>
      <c r="PBN261" s="6"/>
      <c r="PBO261" s="6"/>
      <c r="PBP261" s="6"/>
      <c r="PBQ261" s="6"/>
      <c r="PBR261" s="6"/>
      <c r="PBS261" s="6"/>
      <c r="PBT261" s="6"/>
      <c r="PBU261" s="6"/>
      <c r="PBV261" s="6"/>
      <c r="PBW261" s="6"/>
      <c r="PBX261" s="6"/>
      <c r="PBY261" s="6"/>
      <c r="PBZ261" s="6"/>
      <c r="PCA261" s="6"/>
      <c r="PCB261" s="6"/>
      <c r="PCC261" s="6"/>
      <c r="PCD261" s="6"/>
      <c r="PCE261" s="6"/>
      <c r="PCF261" s="6"/>
      <c r="PCG261" s="6"/>
      <c r="PCH261" s="6"/>
      <c r="PCI261" s="6"/>
      <c r="PCJ261" s="6"/>
      <c r="PCK261" s="6"/>
      <c r="PCL261" s="6"/>
      <c r="PCM261" s="6"/>
      <c r="PCN261" s="6"/>
      <c r="PCO261" s="6"/>
      <c r="PCP261" s="6"/>
      <c r="PCQ261" s="6"/>
      <c r="PCR261" s="6"/>
      <c r="PCS261" s="6"/>
      <c r="PCT261" s="6"/>
      <c r="PCU261" s="6"/>
      <c r="PCV261" s="6"/>
      <c r="PCW261" s="6"/>
      <c r="PCX261" s="6"/>
      <c r="PCY261" s="6"/>
      <c r="PCZ261" s="6"/>
      <c r="PDA261" s="6"/>
      <c r="PDB261" s="6"/>
      <c r="PDC261" s="6"/>
      <c r="PDD261" s="6"/>
      <c r="PDE261" s="6"/>
      <c r="PDF261" s="6"/>
      <c r="PDG261" s="6"/>
      <c r="PDH261" s="6"/>
      <c r="PDI261" s="6"/>
      <c r="PDJ261" s="6"/>
      <c r="PDK261" s="6"/>
      <c r="PDL261" s="6"/>
      <c r="PDM261" s="6"/>
      <c r="PDN261" s="6"/>
      <c r="PDO261" s="6"/>
      <c r="PDP261" s="6"/>
      <c r="PDQ261" s="6"/>
      <c r="PDR261" s="6"/>
      <c r="PDS261" s="6"/>
      <c r="PDT261" s="6"/>
      <c r="PDU261" s="6"/>
      <c r="PDV261" s="6"/>
      <c r="PDW261" s="6"/>
      <c r="PDX261" s="6"/>
      <c r="PDY261" s="6"/>
      <c r="PDZ261" s="6"/>
      <c r="PEA261" s="6"/>
      <c r="PEB261" s="6"/>
      <c r="PEC261" s="6"/>
      <c r="PED261" s="6"/>
      <c r="PEE261" s="6"/>
      <c r="PEF261" s="6"/>
      <c r="PEG261" s="6"/>
      <c r="PEH261" s="6"/>
      <c r="PEI261" s="6"/>
      <c r="PEJ261" s="6"/>
      <c r="PEK261" s="6"/>
      <c r="PEL261" s="6"/>
      <c r="PEM261" s="6"/>
      <c r="PEN261" s="6"/>
      <c r="PEO261" s="6"/>
      <c r="PEP261" s="6"/>
      <c r="PEQ261" s="6"/>
      <c r="PER261" s="6"/>
      <c r="PES261" s="6"/>
      <c r="PET261" s="6"/>
      <c r="PEU261" s="6"/>
      <c r="PEV261" s="6"/>
      <c r="PEW261" s="6"/>
      <c r="PEX261" s="6"/>
      <c r="PEY261" s="6"/>
      <c r="PEZ261" s="6"/>
      <c r="PFA261" s="6"/>
      <c r="PFB261" s="6"/>
      <c r="PFC261" s="6"/>
      <c r="PFD261" s="6"/>
      <c r="PFE261" s="6"/>
      <c r="PFF261" s="6"/>
      <c r="PFG261" s="6"/>
      <c r="PFH261" s="6"/>
      <c r="PFI261" s="6"/>
      <c r="PFJ261" s="6"/>
      <c r="PFK261" s="6"/>
      <c r="PFL261" s="6"/>
      <c r="PFM261" s="6"/>
      <c r="PFN261" s="6"/>
      <c r="PFO261" s="6"/>
      <c r="PFP261" s="6"/>
      <c r="PFQ261" s="6"/>
      <c r="PFR261" s="6"/>
      <c r="PFS261" s="6"/>
      <c r="PFT261" s="6"/>
      <c r="PFU261" s="6"/>
      <c r="PFV261" s="6"/>
      <c r="PFW261" s="6"/>
      <c r="PFX261" s="6"/>
      <c r="PFY261" s="6"/>
      <c r="PFZ261" s="6"/>
      <c r="PGA261" s="6"/>
      <c r="PGB261" s="6"/>
      <c r="PGC261" s="6"/>
      <c r="PGD261" s="6"/>
      <c r="PGE261" s="6"/>
      <c r="PGF261" s="6"/>
      <c r="PGG261" s="6"/>
      <c r="PGH261" s="6"/>
      <c r="PGI261" s="6"/>
      <c r="PGJ261" s="6"/>
      <c r="PGK261" s="6"/>
      <c r="PGL261" s="6"/>
      <c r="PGM261" s="6"/>
      <c r="PGN261" s="6"/>
      <c r="PGO261" s="6"/>
      <c r="PGP261" s="6"/>
      <c r="PGQ261" s="6"/>
      <c r="PGR261" s="6"/>
      <c r="PGS261" s="6"/>
      <c r="PGT261" s="6"/>
      <c r="PGU261" s="6"/>
      <c r="PGV261" s="6"/>
      <c r="PGW261" s="6"/>
      <c r="PGX261" s="6"/>
      <c r="PGY261" s="6"/>
      <c r="PGZ261" s="6"/>
      <c r="PHA261" s="6"/>
      <c r="PHB261" s="6"/>
      <c r="PHC261" s="6"/>
      <c r="PHD261" s="6"/>
      <c r="PHE261" s="6"/>
      <c r="PHF261" s="6"/>
      <c r="PHG261" s="6"/>
      <c r="PHH261" s="6"/>
      <c r="PHI261" s="6"/>
      <c r="PHJ261" s="6"/>
      <c r="PHK261" s="6"/>
      <c r="PHL261" s="6"/>
      <c r="PHM261" s="6"/>
      <c r="PHN261" s="6"/>
      <c r="PHO261" s="6"/>
      <c r="PHP261" s="6"/>
      <c r="PHQ261" s="6"/>
      <c r="PHR261" s="6"/>
      <c r="PHS261" s="6"/>
      <c r="PHT261" s="6"/>
      <c r="PHU261" s="6"/>
      <c r="PHV261" s="6"/>
      <c r="PHW261" s="6"/>
      <c r="PHX261" s="6"/>
      <c r="PHY261" s="6"/>
      <c r="PHZ261" s="6"/>
      <c r="PIA261" s="6"/>
      <c r="PIB261" s="6"/>
      <c r="PIC261" s="6"/>
      <c r="PID261" s="6"/>
      <c r="PIE261" s="6"/>
      <c r="PIF261" s="6"/>
      <c r="PIG261" s="6"/>
      <c r="PIH261" s="6"/>
      <c r="PII261" s="6"/>
      <c r="PIJ261" s="6"/>
      <c r="PIK261" s="6"/>
      <c r="PIL261" s="6"/>
      <c r="PIM261" s="6"/>
      <c r="PIN261" s="6"/>
      <c r="PIO261" s="6"/>
      <c r="PIP261" s="6"/>
      <c r="PIQ261" s="6"/>
      <c r="PIR261" s="6"/>
      <c r="PIS261" s="6"/>
      <c r="PIT261" s="6"/>
      <c r="PIU261" s="6"/>
      <c r="PIV261" s="6"/>
      <c r="PIW261" s="6"/>
      <c r="PIX261" s="6"/>
      <c r="PIY261" s="6"/>
      <c r="PIZ261" s="6"/>
      <c r="PJA261" s="6"/>
      <c r="PJB261" s="6"/>
      <c r="PJC261" s="6"/>
      <c r="PJD261" s="6"/>
      <c r="PJE261" s="6"/>
      <c r="PJF261" s="6"/>
      <c r="PJG261" s="6"/>
      <c r="PJH261" s="6"/>
      <c r="PJI261" s="6"/>
      <c r="PJJ261" s="6"/>
      <c r="PJK261" s="6"/>
      <c r="PJL261" s="6"/>
      <c r="PJM261" s="6"/>
      <c r="PJN261" s="6"/>
      <c r="PJO261" s="6"/>
      <c r="PJP261" s="6"/>
      <c r="PJQ261" s="6"/>
      <c r="PJR261" s="6"/>
      <c r="PJS261" s="6"/>
      <c r="PJT261" s="6"/>
      <c r="PJU261" s="6"/>
      <c r="PJV261" s="6"/>
      <c r="PJW261" s="6"/>
      <c r="PJX261" s="6"/>
      <c r="PJY261" s="6"/>
      <c r="PJZ261" s="6"/>
      <c r="PKA261" s="6"/>
      <c r="PKB261" s="6"/>
      <c r="PKC261" s="6"/>
      <c r="PKD261" s="6"/>
      <c r="PKE261" s="6"/>
      <c r="PKF261" s="6"/>
      <c r="PKG261" s="6"/>
      <c r="PKH261" s="6"/>
      <c r="PKI261" s="6"/>
      <c r="PKJ261" s="6"/>
      <c r="PKK261" s="6"/>
      <c r="PKL261" s="6"/>
      <c r="PKM261" s="6"/>
      <c r="PKN261" s="6"/>
      <c r="PKO261" s="6"/>
      <c r="PKP261" s="6"/>
      <c r="PKQ261" s="6"/>
      <c r="PKR261" s="6"/>
      <c r="PKS261" s="6"/>
      <c r="PKT261" s="6"/>
      <c r="PKU261" s="6"/>
      <c r="PKV261" s="6"/>
      <c r="PKW261" s="6"/>
      <c r="PKX261" s="6"/>
      <c r="PKY261" s="6"/>
      <c r="PKZ261" s="6"/>
      <c r="PLA261" s="6"/>
      <c r="PLB261" s="6"/>
      <c r="PLC261" s="6"/>
      <c r="PLD261" s="6"/>
      <c r="PLE261" s="6"/>
      <c r="PLF261" s="6"/>
      <c r="PLG261" s="6"/>
      <c r="PLH261" s="6"/>
      <c r="PLI261" s="6"/>
      <c r="PLJ261" s="6"/>
      <c r="PLK261" s="6"/>
      <c r="PLL261" s="6"/>
      <c r="PLM261" s="6"/>
      <c r="PLN261" s="6"/>
      <c r="PLO261" s="6"/>
      <c r="PLP261" s="6"/>
      <c r="PLQ261" s="6"/>
      <c r="PLR261" s="6"/>
      <c r="PLS261" s="6"/>
      <c r="PLT261" s="6"/>
      <c r="PLU261" s="6"/>
      <c r="PLV261" s="6"/>
      <c r="PLW261" s="6"/>
      <c r="PLX261" s="6"/>
      <c r="PLY261" s="6"/>
      <c r="PLZ261" s="6"/>
      <c r="PMA261" s="6"/>
      <c r="PMB261" s="6"/>
      <c r="PMC261" s="6"/>
      <c r="PMD261" s="6"/>
      <c r="PME261" s="6"/>
      <c r="PMF261" s="6"/>
      <c r="PMG261" s="6"/>
      <c r="PMH261" s="6"/>
      <c r="PMI261" s="6"/>
      <c r="PMJ261" s="6"/>
      <c r="PMK261" s="6"/>
      <c r="PML261" s="6"/>
      <c r="PMM261" s="6"/>
      <c r="PMN261" s="6"/>
      <c r="PMO261" s="6"/>
      <c r="PMP261" s="6"/>
      <c r="PMQ261" s="6"/>
      <c r="PMR261" s="6"/>
      <c r="PMS261" s="6"/>
      <c r="PMT261" s="6"/>
      <c r="PMU261" s="6"/>
      <c r="PMV261" s="6"/>
      <c r="PMW261" s="6"/>
      <c r="PMX261" s="6"/>
      <c r="PMY261" s="6"/>
      <c r="PMZ261" s="6"/>
      <c r="PNA261" s="6"/>
      <c r="PNB261" s="6"/>
      <c r="PNC261" s="6"/>
      <c r="PND261" s="6"/>
      <c r="PNE261" s="6"/>
      <c r="PNF261" s="6"/>
      <c r="PNG261" s="6"/>
      <c r="PNH261" s="6"/>
      <c r="PNI261" s="6"/>
      <c r="PNJ261" s="6"/>
      <c r="PNK261" s="6"/>
      <c r="PNL261" s="6"/>
      <c r="PNM261" s="6"/>
      <c r="PNN261" s="6"/>
      <c r="PNO261" s="6"/>
      <c r="PNP261" s="6"/>
      <c r="PNQ261" s="6"/>
      <c r="PNR261" s="6"/>
      <c r="PNS261" s="6"/>
      <c r="PNT261" s="6"/>
      <c r="PNU261" s="6"/>
      <c r="PNV261" s="6"/>
      <c r="PNW261" s="6"/>
      <c r="PNX261" s="6"/>
      <c r="PNY261" s="6"/>
      <c r="PNZ261" s="6"/>
      <c r="POA261" s="6"/>
      <c r="POB261" s="6"/>
      <c r="POC261" s="6"/>
      <c r="POD261" s="6"/>
      <c r="POE261" s="6"/>
      <c r="POF261" s="6"/>
      <c r="POG261" s="6"/>
      <c r="POH261" s="6"/>
      <c r="POI261" s="6"/>
      <c r="POJ261" s="6"/>
      <c r="POK261" s="6"/>
      <c r="POL261" s="6"/>
      <c r="POM261" s="6"/>
      <c r="PON261" s="6"/>
      <c r="POO261" s="6"/>
      <c r="POP261" s="6"/>
      <c r="POQ261" s="6"/>
      <c r="POR261" s="6"/>
      <c r="POS261" s="6"/>
      <c r="POT261" s="6"/>
      <c r="POU261" s="6"/>
      <c r="POV261" s="6"/>
      <c r="POW261" s="6"/>
      <c r="POX261" s="6"/>
      <c r="POY261" s="6"/>
      <c r="POZ261" s="6"/>
      <c r="PPA261" s="6"/>
      <c r="PPB261" s="6"/>
      <c r="PPC261" s="6"/>
      <c r="PPD261" s="6"/>
      <c r="PPE261" s="6"/>
      <c r="PPF261" s="6"/>
      <c r="PPG261" s="6"/>
      <c r="PPH261" s="6"/>
      <c r="PPI261" s="6"/>
      <c r="PPJ261" s="6"/>
      <c r="PPK261" s="6"/>
      <c r="PPL261" s="6"/>
      <c r="PPM261" s="6"/>
      <c r="PPN261" s="6"/>
      <c r="PPO261" s="6"/>
      <c r="PPP261" s="6"/>
      <c r="PPQ261" s="6"/>
      <c r="PPR261" s="6"/>
      <c r="PPS261" s="6"/>
      <c r="PPT261" s="6"/>
      <c r="PPU261" s="6"/>
      <c r="PPV261" s="6"/>
      <c r="PPW261" s="6"/>
      <c r="PPX261" s="6"/>
      <c r="PPY261" s="6"/>
      <c r="PPZ261" s="6"/>
      <c r="PQA261" s="6"/>
      <c r="PQB261" s="6"/>
      <c r="PQC261" s="6"/>
      <c r="PQD261" s="6"/>
      <c r="PQE261" s="6"/>
      <c r="PQF261" s="6"/>
      <c r="PQG261" s="6"/>
      <c r="PQH261" s="6"/>
      <c r="PQI261" s="6"/>
      <c r="PQJ261" s="6"/>
      <c r="PQK261" s="6"/>
      <c r="PQL261" s="6"/>
      <c r="PQM261" s="6"/>
      <c r="PQN261" s="6"/>
      <c r="PQO261" s="6"/>
      <c r="PQP261" s="6"/>
      <c r="PQQ261" s="6"/>
      <c r="PQR261" s="6"/>
      <c r="PQS261" s="6"/>
      <c r="PQT261" s="6"/>
      <c r="PQU261" s="6"/>
      <c r="PQV261" s="6"/>
      <c r="PQW261" s="6"/>
      <c r="PQX261" s="6"/>
      <c r="PQY261" s="6"/>
      <c r="PQZ261" s="6"/>
      <c r="PRA261" s="6"/>
      <c r="PRB261" s="6"/>
      <c r="PRC261" s="6"/>
      <c r="PRD261" s="6"/>
      <c r="PRE261" s="6"/>
      <c r="PRF261" s="6"/>
      <c r="PRG261" s="6"/>
      <c r="PRH261" s="6"/>
      <c r="PRI261" s="6"/>
      <c r="PRJ261" s="6"/>
      <c r="PRK261" s="6"/>
      <c r="PRL261" s="6"/>
      <c r="PRM261" s="6"/>
      <c r="PRN261" s="6"/>
      <c r="PRO261" s="6"/>
      <c r="PRP261" s="6"/>
      <c r="PRQ261" s="6"/>
      <c r="PRR261" s="6"/>
      <c r="PRS261" s="6"/>
      <c r="PRT261" s="6"/>
      <c r="PRU261" s="6"/>
      <c r="PRV261" s="6"/>
      <c r="PRW261" s="6"/>
      <c r="PRX261" s="6"/>
      <c r="PRY261" s="6"/>
      <c r="PRZ261" s="6"/>
      <c r="PSA261" s="6"/>
      <c r="PSB261" s="6"/>
      <c r="PSC261" s="6"/>
      <c r="PSD261" s="6"/>
      <c r="PSE261" s="6"/>
      <c r="PSF261" s="6"/>
      <c r="PSG261" s="6"/>
      <c r="PSH261" s="6"/>
      <c r="PSI261" s="6"/>
      <c r="PSJ261" s="6"/>
      <c r="PSK261" s="6"/>
      <c r="PSL261" s="6"/>
      <c r="PSM261" s="6"/>
      <c r="PSN261" s="6"/>
      <c r="PSO261" s="6"/>
      <c r="PSP261" s="6"/>
      <c r="PSQ261" s="6"/>
      <c r="PSR261" s="6"/>
      <c r="PSS261" s="6"/>
      <c r="PST261" s="6"/>
      <c r="PSU261" s="6"/>
      <c r="PSV261" s="6"/>
      <c r="PSW261" s="6"/>
      <c r="PSX261" s="6"/>
      <c r="PSY261" s="6"/>
      <c r="PSZ261" s="6"/>
      <c r="PTA261" s="6"/>
      <c r="PTB261" s="6"/>
      <c r="PTC261" s="6"/>
      <c r="PTD261" s="6"/>
      <c r="PTE261" s="6"/>
      <c r="PTF261" s="6"/>
      <c r="PTG261" s="6"/>
      <c r="PTH261" s="6"/>
      <c r="PTI261" s="6"/>
      <c r="PTJ261" s="6"/>
      <c r="PTK261" s="6"/>
      <c r="PTL261" s="6"/>
      <c r="PTM261" s="6"/>
      <c r="PTN261" s="6"/>
      <c r="PTO261" s="6"/>
      <c r="PTP261" s="6"/>
      <c r="PTQ261" s="6"/>
      <c r="PTR261" s="6"/>
      <c r="PTS261" s="6"/>
      <c r="PTT261" s="6"/>
      <c r="PTU261" s="6"/>
      <c r="PTV261" s="6"/>
      <c r="PTW261" s="6"/>
      <c r="PTX261" s="6"/>
      <c r="PTY261" s="6"/>
      <c r="PTZ261" s="6"/>
      <c r="PUA261" s="6"/>
      <c r="PUB261" s="6"/>
      <c r="PUC261" s="6"/>
      <c r="PUD261" s="6"/>
      <c r="PUE261" s="6"/>
      <c r="PUF261" s="6"/>
      <c r="PUG261" s="6"/>
      <c r="PUH261" s="6"/>
      <c r="PUI261" s="6"/>
      <c r="PUJ261" s="6"/>
      <c r="PUK261" s="6"/>
      <c r="PUL261" s="6"/>
      <c r="PUM261" s="6"/>
      <c r="PUN261" s="6"/>
      <c r="PUO261" s="6"/>
      <c r="PUP261" s="6"/>
      <c r="PUQ261" s="6"/>
      <c r="PUR261" s="6"/>
      <c r="PUS261" s="6"/>
      <c r="PUT261" s="6"/>
      <c r="PUU261" s="6"/>
      <c r="PUV261" s="6"/>
      <c r="PUW261" s="6"/>
      <c r="PUX261" s="6"/>
      <c r="PUY261" s="6"/>
      <c r="PUZ261" s="6"/>
      <c r="PVA261" s="6"/>
      <c r="PVB261" s="6"/>
      <c r="PVC261" s="6"/>
      <c r="PVD261" s="6"/>
      <c r="PVE261" s="6"/>
      <c r="PVF261" s="6"/>
      <c r="PVG261" s="6"/>
      <c r="PVH261" s="6"/>
      <c r="PVI261" s="6"/>
      <c r="PVJ261" s="6"/>
      <c r="PVK261" s="6"/>
      <c r="PVL261" s="6"/>
      <c r="PVM261" s="6"/>
      <c r="PVN261" s="6"/>
      <c r="PVO261" s="6"/>
      <c r="PVP261" s="6"/>
      <c r="PVQ261" s="6"/>
      <c r="PVR261" s="6"/>
      <c r="PVS261" s="6"/>
      <c r="PVT261" s="6"/>
      <c r="PVU261" s="6"/>
      <c r="PVV261" s="6"/>
      <c r="PVW261" s="6"/>
      <c r="PVX261" s="6"/>
      <c r="PVY261" s="6"/>
      <c r="PVZ261" s="6"/>
      <c r="PWA261" s="6"/>
      <c r="PWB261" s="6"/>
      <c r="PWC261" s="6"/>
      <c r="PWD261" s="6"/>
      <c r="PWE261" s="6"/>
      <c r="PWF261" s="6"/>
      <c r="PWG261" s="6"/>
      <c r="PWH261" s="6"/>
      <c r="PWI261" s="6"/>
      <c r="PWJ261" s="6"/>
      <c r="PWK261" s="6"/>
      <c r="PWL261" s="6"/>
      <c r="PWM261" s="6"/>
      <c r="PWN261" s="6"/>
      <c r="PWO261" s="6"/>
      <c r="PWP261" s="6"/>
      <c r="PWQ261" s="6"/>
      <c r="PWR261" s="6"/>
      <c r="PWS261" s="6"/>
      <c r="PWT261" s="6"/>
      <c r="PWU261" s="6"/>
      <c r="PWV261" s="6"/>
      <c r="PWW261" s="6"/>
      <c r="PWX261" s="6"/>
      <c r="PWY261" s="6"/>
      <c r="PWZ261" s="6"/>
      <c r="PXA261" s="6"/>
      <c r="PXB261" s="6"/>
      <c r="PXC261" s="6"/>
      <c r="PXD261" s="6"/>
      <c r="PXE261" s="6"/>
      <c r="PXF261" s="6"/>
      <c r="PXG261" s="6"/>
      <c r="PXH261" s="6"/>
      <c r="PXI261" s="6"/>
      <c r="PXJ261" s="6"/>
      <c r="PXK261" s="6"/>
      <c r="PXL261" s="6"/>
      <c r="PXM261" s="6"/>
      <c r="PXN261" s="6"/>
      <c r="PXO261" s="6"/>
      <c r="PXP261" s="6"/>
      <c r="PXQ261" s="6"/>
      <c r="PXR261" s="6"/>
      <c r="PXS261" s="6"/>
      <c r="PXT261" s="6"/>
      <c r="PXU261" s="6"/>
      <c r="PXV261" s="6"/>
      <c r="PXW261" s="6"/>
      <c r="PXX261" s="6"/>
      <c r="PXY261" s="6"/>
      <c r="PXZ261" s="6"/>
      <c r="PYA261" s="6"/>
      <c r="PYB261" s="6"/>
      <c r="PYC261" s="6"/>
      <c r="PYD261" s="6"/>
      <c r="PYE261" s="6"/>
      <c r="PYF261" s="6"/>
      <c r="PYG261" s="6"/>
      <c r="PYH261" s="6"/>
      <c r="PYI261" s="6"/>
      <c r="PYJ261" s="6"/>
      <c r="PYK261" s="6"/>
      <c r="PYL261" s="6"/>
      <c r="PYM261" s="6"/>
      <c r="PYN261" s="6"/>
      <c r="PYO261" s="6"/>
      <c r="PYP261" s="6"/>
      <c r="PYQ261" s="6"/>
      <c r="PYR261" s="6"/>
      <c r="PYS261" s="6"/>
      <c r="PYT261" s="6"/>
      <c r="PYU261" s="6"/>
      <c r="PYV261" s="6"/>
      <c r="PYW261" s="6"/>
      <c r="PYX261" s="6"/>
      <c r="PYY261" s="6"/>
      <c r="PYZ261" s="6"/>
      <c r="PZA261" s="6"/>
      <c r="PZB261" s="6"/>
      <c r="PZC261" s="6"/>
      <c r="PZD261" s="6"/>
      <c r="PZE261" s="6"/>
      <c r="PZF261" s="6"/>
      <c r="PZG261" s="6"/>
      <c r="PZH261" s="6"/>
      <c r="PZI261" s="6"/>
      <c r="PZJ261" s="6"/>
      <c r="PZK261" s="6"/>
      <c r="PZL261" s="6"/>
      <c r="PZM261" s="6"/>
      <c r="PZN261" s="6"/>
      <c r="PZO261" s="6"/>
      <c r="PZP261" s="6"/>
      <c r="PZQ261" s="6"/>
      <c r="PZR261" s="6"/>
      <c r="PZS261" s="6"/>
      <c r="PZT261" s="6"/>
      <c r="PZU261" s="6"/>
      <c r="PZV261" s="6"/>
      <c r="PZW261" s="6"/>
      <c r="PZX261" s="6"/>
      <c r="PZY261" s="6"/>
      <c r="PZZ261" s="6"/>
      <c r="QAA261" s="6"/>
      <c r="QAB261" s="6"/>
      <c r="QAC261" s="6"/>
      <c r="QAD261" s="6"/>
      <c r="QAE261" s="6"/>
      <c r="QAF261" s="6"/>
      <c r="QAG261" s="6"/>
      <c r="QAH261" s="6"/>
      <c r="QAI261" s="6"/>
      <c r="QAJ261" s="6"/>
      <c r="QAK261" s="6"/>
      <c r="QAL261" s="6"/>
      <c r="QAM261" s="6"/>
      <c r="QAN261" s="6"/>
      <c r="QAO261" s="6"/>
      <c r="QAP261" s="6"/>
      <c r="QAQ261" s="6"/>
      <c r="QAR261" s="6"/>
      <c r="QAS261" s="6"/>
      <c r="QAT261" s="6"/>
      <c r="QAU261" s="6"/>
      <c r="QAV261" s="6"/>
      <c r="QAW261" s="6"/>
      <c r="QAX261" s="6"/>
      <c r="QAY261" s="6"/>
      <c r="QAZ261" s="6"/>
      <c r="QBA261" s="6"/>
      <c r="QBB261" s="6"/>
      <c r="QBC261" s="6"/>
      <c r="QBD261" s="6"/>
      <c r="QBE261" s="6"/>
      <c r="QBF261" s="6"/>
      <c r="QBG261" s="6"/>
      <c r="QBH261" s="6"/>
      <c r="QBI261" s="6"/>
      <c r="QBJ261" s="6"/>
      <c r="QBK261" s="6"/>
      <c r="QBL261" s="6"/>
      <c r="QBM261" s="6"/>
      <c r="QBN261" s="6"/>
      <c r="QBO261" s="6"/>
      <c r="QBP261" s="6"/>
      <c r="QBQ261" s="6"/>
      <c r="QBR261" s="6"/>
      <c r="QBS261" s="6"/>
      <c r="QBT261" s="6"/>
      <c r="QBU261" s="6"/>
      <c r="QBV261" s="6"/>
      <c r="QBW261" s="6"/>
      <c r="QBX261" s="6"/>
      <c r="QBY261" s="6"/>
      <c r="QBZ261" s="6"/>
      <c r="QCA261" s="6"/>
      <c r="QCB261" s="6"/>
      <c r="QCC261" s="6"/>
      <c r="QCD261" s="6"/>
      <c r="QCE261" s="6"/>
      <c r="QCF261" s="6"/>
      <c r="QCG261" s="6"/>
      <c r="QCH261" s="6"/>
      <c r="QCI261" s="6"/>
      <c r="QCJ261" s="6"/>
      <c r="QCK261" s="6"/>
      <c r="QCL261" s="6"/>
      <c r="QCM261" s="6"/>
      <c r="QCN261" s="6"/>
      <c r="QCO261" s="6"/>
      <c r="QCP261" s="6"/>
      <c r="QCQ261" s="6"/>
      <c r="QCR261" s="6"/>
      <c r="QCS261" s="6"/>
      <c r="QCT261" s="6"/>
      <c r="QCU261" s="6"/>
      <c r="QCV261" s="6"/>
      <c r="QCW261" s="6"/>
      <c r="QCX261" s="6"/>
      <c r="QCY261" s="6"/>
      <c r="QCZ261" s="6"/>
      <c r="QDA261" s="6"/>
      <c r="QDB261" s="6"/>
      <c r="QDC261" s="6"/>
      <c r="QDD261" s="6"/>
      <c r="QDE261" s="6"/>
      <c r="QDF261" s="6"/>
      <c r="QDG261" s="6"/>
      <c r="QDH261" s="6"/>
      <c r="QDI261" s="6"/>
      <c r="QDJ261" s="6"/>
      <c r="QDK261" s="6"/>
      <c r="QDL261" s="6"/>
      <c r="QDM261" s="6"/>
      <c r="QDN261" s="6"/>
      <c r="QDO261" s="6"/>
      <c r="QDP261" s="6"/>
      <c r="QDQ261" s="6"/>
      <c r="QDR261" s="6"/>
      <c r="QDS261" s="6"/>
      <c r="QDT261" s="6"/>
      <c r="QDU261" s="6"/>
      <c r="QDV261" s="6"/>
      <c r="QDW261" s="6"/>
      <c r="QDX261" s="6"/>
      <c r="QDY261" s="6"/>
      <c r="QDZ261" s="6"/>
      <c r="QEA261" s="6"/>
      <c r="QEB261" s="6"/>
      <c r="QEC261" s="6"/>
      <c r="QED261" s="6"/>
      <c r="QEE261" s="6"/>
      <c r="QEF261" s="6"/>
      <c r="QEG261" s="6"/>
      <c r="QEH261" s="6"/>
      <c r="QEI261" s="6"/>
      <c r="QEJ261" s="6"/>
      <c r="QEK261" s="6"/>
      <c r="QEL261" s="6"/>
      <c r="QEM261" s="6"/>
      <c r="QEN261" s="6"/>
      <c r="QEO261" s="6"/>
      <c r="QEP261" s="6"/>
      <c r="QEQ261" s="6"/>
      <c r="QER261" s="6"/>
      <c r="QES261" s="6"/>
      <c r="QET261" s="6"/>
      <c r="QEU261" s="6"/>
      <c r="QEV261" s="6"/>
      <c r="QEW261" s="6"/>
      <c r="QEX261" s="6"/>
      <c r="QEY261" s="6"/>
      <c r="QEZ261" s="6"/>
      <c r="QFA261" s="6"/>
      <c r="QFB261" s="6"/>
      <c r="QFC261" s="6"/>
      <c r="QFD261" s="6"/>
      <c r="QFE261" s="6"/>
      <c r="QFF261" s="6"/>
      <c r="QFG261" s="6"/>
      <c r="QFH261" s="6"/>
      <c r="QFI261" s="6"/>
      <c r="QFJ261" s="6"/>
      <c r="QFK261" s="6"/>
      <c r="QFL261" s="6"/>
      <c r="QFM261" s="6"/>
      <c r="QFN261" s="6"/>
      <c r="QFO261" s="6"/>
      <c r="QFP261" s="6"/>
      <c r="QFQ261" s="6"/>
      <c r="QFR261" s="6"/>
      <c r="QFS261" s="6"/>
      <c r="QFT261" s="6"/>
      <c r="QFU261" s="6"/>
      <c r="QFV261" s="6"/>
      <c r="QFW261" s="6"/>
      <c r="QFX261" s="6"/>
      <c r="QFY261" s="6"/>
      <c r="QFZ261" s="6"/>
      <c r="QGA261" s="6"/>
      <c r="QGB261" s="6"/>
      <c r="QGC261" s="6"/>
      <c r="QGD261" s="6"/>
      <c r="QGE261" s="6"/>
      <c r="QGF261" s="6"/>
      <c r="QGG261" s="6"/>
      <c r="QGH261" s="6"/>
      <c r="QGI261" s="6"/>
      <c r="QGJ261" s="6"/>
      <c r="QGK261" s="6"/>
      <c r="QGL261" s="6"/>
      <c r="QGM261" s="6"/>
      <c r="QGN261" s="6"/>
      <c r="QGO261" s="6"/>
      <c r="QGP261" s="6"/>
      <c r="QGQ261" s="6"/>
      <c r="QGR261" s="6"/>
      <c r="QGS261" s="6"/>
      <c r="QGT261" s="6"/>
      <c r="QGU261" s="6"/>
      <c r="QGV261" s="6"/>
      <c r="QGW261" s="6"/>
      <c r="QGX261" s="6"/>
      <c r="QGY261" s="6"/>
      <c r="QGZ261" s="6"/>
      <c r="QHA261" s="6"/>
      <c r="QHB261" s="6"/>
      <c r="QHC261" s="6"/>
      <c r="QHD261" s="6"/>
      <c r="QHE261" s="6"/>
      <c r="QHF261" s="6"/>
      <c r="QHG261" s="6"/>
      <c r="QHH261" s="6"/>
      <c r="QHI261" s="6"/>
      <c r="QHJ261" s="6"/>
      <c r="QHK261" s="6"/>
      <c r="QHL261" s="6"/>
      <c r="QHM261" s="6"/>
      <c r="QHN261" s="6"/>
      <c r="QHO261" s="6"/>
      <c r="QHP261" s="6"/>
      <c r="QHQ261" s="6"/>
      <c r="QHR261" s="6"/>
      <c r="QHS261" s="6"/>
      <c r="QHT261" s="6"/>
      <c r="QHU261" s="6"/>
      <c r="QHV261" s="6"/>
      <c r="QHW261" s="6"/>
      <c r="QHX261" s="6"/>
      <c r="QHY261" s="6"/>
      <c r="QHZ261" s="6"/>
      <c r="QIA261" s="6"/>
      <c r="QIB261" s="6"/>
      <c r="QIC261" s="6"/>
      <c r="QID261" s="6"/>
      <c r="QIE261" s="6"/>
      <c r="QIF261" s="6"/>
      <c r="QIG261" s="6"/>
      <c r="QIH261" s="6"/>
      <c r="QII261" s="6"/>
      <c r="QIJ261" s="6"/>
      <c r="QIK261" s="6"/>
      <c r="QIL261" s="6"/>
      <c r="QIM261" s="6"/>
      <c r="QIN261" s="6"/>
      <c r="QIO261" s="6"/>
      <c r="QIP261" s="6"/>
      <c r="QIQ261" s="6"/>
      <c r="QIR261" s="6"/>
      <c r="QIS261" s="6"/>
      <c r="QIT261" s="6"/>
      <c r="QIU261" s="6"/>
      <c r="QIV261" s="6"/>
      <c r="QIW261" s="6"/>
      <c r="QIX261" s="6"/>
      <c r="QIY261" s="6"/>
      <c r="QIZ261" s="6"/>
      <c r="QJA261" s="6"/>
      <c r="QJB261" s="6"/>
      <c r="QJC261" s="6"/>
      <c r="QJD261" s="6"/>
      <c r="QJE261" s="6"/>
      <c r="QJF261" s="6"/>
      <c r="QJG261" s="6"/>
      <c r="QJH261" s="6"/>
      <c r="QJI261" s="6"/>
      <c r="QJJ261" s="6"/>
      <c r="QJK261" s="6"/>
      <c r="QJL261" s="6"/>
      <c r="QJM261" s="6"/>
      <c r="QJN261" s="6"/>
      <c r="QJO261" s="6"/>
      <c r="QJP261" s="6"/>
      <c r="QJQ261" s="6"/>
      <c r="QJR261" s="6"/>
      <c r="QJS261" s="6"/>
      <c r="QJT261" s="6"/>
      <c r="QJU261" s="6"/>
      <c r="QJV261" s="6"/>
      <c r="QJW261" s="6"/>
      <c r="QJX261" s="6"/>
      <c r="QJY261" s="6"/>
      <c r="QJZ261" s="6"/>
      <c r="QKA261" s="6"/>
      <c r="QKB261" s="6"/>
      <c r="QKC261" s="6"/>
      <c r="QKD261" s="6"/>
      <c r="QKE261" s="6"/>
      <c r="QKF261" s="6"/>
      <c r="QKG261" s="6"/>
      <c r="QKH261" s="6"/>
      <c r="QKI261" s="6"/>
      <c r="QKJ261" s="6"/>
      <c r="QKK261" s="6"/>
      <c r="QKL261" s="6"/>
      <c r="QKM261" s="6"/>
      <c r="QKN261" s="6"/>
      <c r="QKO261" s="6"/>
      <c r="QKP261" s="6"/>
      <c r="QKQ261" s="6"/>
      <c r="QKR261" s="6"/>
      <c r="QKS261" s="6"/>
      <c r="QKT261" s="6"/>
      <c r="QKU261" s="6"/>
      <c r="QKV261" s="6"/>
      <c r="QKW261" s="6"/>
      <c r="QKX261" s="6"/>
      <c r="QKY261" s="6"/>
      <c r="QKZ261" s="6"/>
      <c r="QLA261" s="6"/>
      <c r="QLB261" s="6"/>
      <c r="QLC261" s="6"/>
      <c r="QLD261" s="6"/>
      <c r="QLE261" s="6"/>
      <c r="QLF261" s="6"/>
      <c r="QLG261" s="6"/>
      <c r="QLH261" s="6"/>
      <c r="QLI261" s="6"/>
      <c r="QLJ261" s="6"/>
      <c r="QLK261" s="6"/>
      <c r="QLL261" s="6"/>
      <c r="QLM261" s="6"/>
      <c r="QLN261" s="6"/>
      <c r="QLO261" s="6"/>
      <c r="QLP261" s="6"/>
      <c r="QLQ261" s="6"/>
      <c r="QLR261" s="6"/>
      <c r="QLS261" s="6"/>
      <c r="QLT261" s="6"/>
      <c r="QLU261" s="6"/>
      <c r="QLV261" s="6"/>
      <c r="QLW261" s="6"/>
      <c r="QLX261" s="6"/>
      <c r="QLY261" s="6"/>
      <c r="QLZ261" s="6"/>
      <c r="QMA261" s="6"/>
      <c r="QMB261" s="6"/>
      <c r="QMC261" s="6"/>
      <c r="QMD261" s="6"/>
      <c r="QME261" s="6"/>
      <c r="QMF261" s="6"/>
      <c r="QMG261" s="6"/>
      <c r="QMH261" s="6"/>
      <c r="QMI261" s="6"/>
      <c r="QMJ261" s="6"/>
      <c r="QMK261" s="6"/>
      <c r="QML261" s="6"/>
      <c r="QMM261" s="6"/>
      <c r="QMN261" s="6"/>
      <c r="QMO261" s="6"/>
      <c r="QMP261" s="6"/>
      <c r="QMQ261" s="6"/>
      <c r="QMR261" s="6"/>
      <c r="QMS261" s="6"/>
      <c r="QMT261" s="6"/>
      <c r="QMU261" s="6"/>
      <c r="QMV261" s="6"/>
      <c r="QMW261" s="6"/>
      <c r="QMX261" s="6"/>
      <c r="QMY261" s="6"/>
      <c r="QMZ261" s="6"/>
      <c r="QNA261" s="6"/>
      <c r="QNB261" s="6"/>
      <c r="QNC261" s="6"/>
      <c r="QND261" s="6"/>
      <c r="QNE261" s="6"/>
      <c r="QNF261" s="6"/>
      <c r="QNG261" s="6"/>
      <c r="QNH261" s="6"/>
      <c r="QNI261" s="6"/>
      <c r="QNJ261" s="6"/>
      <c r="QNK261" s="6"/>
      <c r="QNL261" s="6"/>
      <c r="QNM261" s="6"/>
      <c r="QNN261" s="6"/>
      <c r="QNO261" s="6"/>
      <c r="QNP261" s="6"/>
      <c r="QNQ261" s="6"/>
      <c r="QNR261" s="6"/>
      <c r="QNS261" s="6"/>
      <c r="QNT261" s="6"/>
      <c r="QNU261" s="6"/>
      <c r="QNV261" s="6"/>
      <c r="QNW261" s="6"/>
      <c r="QNX261" s="6"/>
      <c r="QNY261" s="6"/>
      <c r="QNZ261" s="6"/>
      <c r="QOA261" s="6"/>
      <c r="QOB261" s="6"/>
      <c r="QOC261" s="6"/>
      <c r="QOD261" s="6"/>
      <c r="QOE261" s="6"/>
      <c r="QOF261" s="6"/>
      <c r="QOG261" s="6"/>
      <c r="QOH261" s="6"/>
      <c r="QOI261" s="6"/>
      <c r="QOJ261" s="6"/>
      <c r="QOK261" s="6"/>
      <c r="QOL261" s="6"/>
      <c r="QOM261" s="6"/>
      <c r="QON261" s="6"/>
      <c r="QOO261" s="6"/>
      <c r="QOP261" s="6"/>
      <c r="QOQ261" s="6"/>
      <c r="QOR261" s="6"/>
      <c r="QOS261" s="6"/>
      <c r="QOT261" s="6"/>
      <c r="QOU261" s="6"/>
      <c r="QOV261" s="6"/>
      <c r="QOW261" s="6"/>
      <c r="QOX261" s="6"/>
      <c r="QOY261" s="6"/>
      <c r="QOZ261" s="6"/>
      <c r="QPA261" s="6"/>
      <c r="QPB261" s="6"/>
      <c r="QPC261" s="6"/>
      <c r="QPD261" s="6"/>
      <c r="QPE261" s="6"/>
      <c r="QPF261" s="6"/>
      <c r="QPG261" s="6"/>
      <c r="QPH261" s="6"/>
      <c r="QPI261" s="6"/>
      <c r="QPJ261" s="6"/>
      <c r="QPK261" s="6"/>
      <c r="QPL261" s="6"/>
      <c r="QPM261" s="6"/>
      <c r="QPN261" s="6"/>
      <c r="QPO261" s="6"/>
      <c r="QPP261" s="6"/>
      <c r="QPQ261" s="6"/>
      <c r="QPR261" s="6"/>
      <c r="QPS261" s="6"/>
      <c r="QPT261" s="6"/>
      <c r="QPU261" s="6"/>
      <c r="QPV261" s="6"/>
      <c r="QPW261" s="6"/>
      <c r="QPX261" s="6"/>
      <c r="QPY261" s="6"/>
      <c r="QPZ261" s="6"/>
      <c r="QQA261" s="6"/>
      <c r="QQB261" s="6"/>
      <c r="QQC261" s="6"/>
      <c r="QQD261" s="6"/>
      <c r="QQE261" s="6"/>
      <c r="QQF261" s="6"/>
      <c r="QQG261" s="6"/>
      <c r="QQH261" s="6"/>
      <c r="QQI261" s="6"/>
      <c r="QQJ261" s="6"/>
      <c r="QQK261" s="6"/>
      <c r="QQL261" s="6"/>
      <c r="QQM261" s="6"/>
      <c r="QQN261" s="6"/>
      <c r="QQO261" s="6"/>
      <c r="QQP261" s="6"/>
      <c r="QQQ261" s="6"/>
      <c r="QQR261" s="6"/>
      <c r="QQS261" s="6"/>
      <c r="QQT261" s="6"/>
      <c r="QQU261" s="6"/>
      <c r="QQV261" s="6"/>
      <c r="QQW261" s="6"/>
      <c r="QQX261" s="6"/>
      <c r="QQY261" s="6"/>
      <c r="QQZ261" s="6"/>
      <c r="QRA261" s="6"/>
      <c r="QRB261" s="6"/>
      <c r="QRC261" s="6"/>
      <c r="QRD261" s="6"/>
      <c r="QRE261" s="6"/>
      <c r="QRF261" s="6"/>
      <c r="QRG261" s="6"/>
      <c r="QRH261" s="6"/>
      <c r="QRI261" s="6"/>
      <c r="QRJ261" s="6"/>
      <c r="QRK261" s="6"/>
      <c r="QRL261" s="6"/>
      <c r="QRM261" s="6"/>
      <c r="QRN261" s="6"/>
      <c r="QRO261" s="6"/>
      <c r="QRP261" s="6"/>
      <c r="QRQ261" s="6"/>
      <c r="QRR261" s="6"/>
      <c r="QRS261" s="6"/>
      <c r="QRT261" s="6"/>
      <c r="QRU261" s="6"/>
      <c r="QRV261" s="6"/>
      <c r="QRW261" s="6"/>
      <c r="QRX261" s="6"/>
      <c r="QRY261" s="6"/>
      <c r="QRZ261" s="6"/>
      <c r="QSA261" s="6"/>
      <c r="QSB261" s="6"/>
      <c r="QSC261" s="6"/>
      <c r="QSD261" s="6"/>
      <c r="QSE261" s="6"/>
      <c r="QSF261" s="6"/>
      <c r="QSG261" s="6"/>
      <c r="QSH261" s="6"/>
      <c r="QSI261" s="6"/>
      <c r="QSJ261" s="6"/>
      <c r="QSK261" s="6"/>
      <c r="QSL261" s="6"/>
      <c r="QSM261" s="6"/>
      <c r="QSN261" s="6"/>
      <c r="QSO261" s="6"/>
      <c r="QSP261" s="6"/>
      <c r="QSQ261" s="6"/>
      <c r="QSR261" s="6"/>
      <c r="QSS261" s="6"/>
      <c r="QST261" s="6"/>
      <c r="QSU261" s="6"/>
      <c r="QSV261" s="6"/>
      <c r="QSW261" s="6"/>
      <c r="QSX261" s="6"/>
      <c r="QSY261" s="6"/>
      <c r="QSZ261" s="6"/>
      <c r="QTA261" s="6"/>
      <c r="QTB261" s="6"/>
      <c r="QTC261" s="6"/>
      <c r="QTD261" s="6"/>
      <c r="QTE261" s="6"/>
      <c r="QTF261" s="6"/>
      <c r="QTG261" s="6"/>
      <c r="QTH261" s="6"/>
      <c r="QTI261" s="6"/>
      <c r="QTJ261" s="6"/>
      <c r="QTK261" s="6"/>
      <c r="QTL261" s="6"/>
      <c r="QTM261" s="6"/>
      <c r="QTN261" s="6"/>
      <c r="QTO261" s="6"/>
      <c r="QTP261" s="6"/>
      <c r="QTQ261" s="6"/>
      <c r="QTR261" s="6"/>
      <c r="QTS261" s="6"/>
      <c r="QTT261" s="6"/>
      <c r="QTU261" s="6"/>
      <c r="QTV261" s="6"/>
      <c r="QTW261" s="6"/>
      <c r="QTX261" s="6"/>
      <c r="QTY261" s="6"/>
      <c r="QTZ261" s="6"/>
      <c r="QUA261" s="6"/>
      <c r="QUB261" s="6"/>
      <c r="QUC261" s="6"/>
      <c r="QUD261" s="6"/>
      <c r="QUE261" s="6"/>
      <c r="QUF261" s="6"/>
      <c r="QUG261" s="6"/>
      <c r="QUH261" s="6"/>
      <c r="QUI261" s="6"/>
      <c r="QUJ261" s="6"/>
      <c r="QUK261" s="6"/>
      <c r="QUL261" s="6"/>
      <c r="QUM261" s="6"/>
      <c r="QUN261" s="6"/>
      <c r="QUO261" s="6"/>
      <c r="QUP261" s="6"/>
      <c r="QUQ261" s="6"/>
      <c r="QUR261" s="6"/>
      <c r="QUS261" s="6"/>
      <c r="QUT261" s="6"/>
      <c r="QUU261" s="6"/>
      <c r="QUV261" s="6"/>
      <c r="QUW261" s="6"/>
      <c r="QUX261" s="6"/>
      <c r="QUY261" s="6"/>
      <c r="QUZ261" s="6"/>
      <c r="QVA261" s="6"/>
      <c r="QVB261" s="6"/>
      <c r="QVC261" s="6"/>
      <c r="QVD261" s="6"/>
      <c r="QVE261" s="6"/>
      <c r="QVF261" s="6"/>
      <c r="QVG261" s="6"/>
      <c r="QVH261" s="6"/>
      <c r="QVI261" s="6"/>
      <c r="QVJ261" s="6"/>
      <c r="QVK261" s="6"/>
      <c r="QVL261" s="6"/>
      <c r="QVM261" s="6"/>
      <c r="QVN261" s="6"/>
      <c r="QVO261" s="6"/>
      <c r="QVP261" s="6"/>
      <c r="QVQ261" s="6"/>
      <c r="QVR261" s="6"/>
      <c r="QVS261" s="6"/>
      <c r="QVT261" s="6"/>
      <c r="QVU261" s="6"/>
      <c r="QVV261" s="6"/>
      <c r="QVW261" s="6"/>
      <c r="QVX261" s="6"/>
      <c r="QVY261" s="6"/>
      <c r="QVZ261" s="6"/>
      <c r="QWA261" s="6"/>
      <c r="QWB261" s="6"/>
      <c r="QWC261" s="6"/>
      <c r="QWD261" s="6"/>
      <c r="QWE261" s="6"/>
      <c r="QWF261" s="6"/>
      <c r="QWG261" s="6"/>
      <c r="QWH261" s="6"/>
      <c r="QWI261" s="6"/>
      <c r="QWJ261" s="6"/>
      <c r="QWK261" s="6"/>
      <c r="QWL261" s="6"/>
      <c r="QWM261" s="6"/>
      <c r="QWN261" s="6"/>
      <c r="QWO261" s="6"/>
      <c r="QWP261" s="6"/>
      <c r="QWQ261" s="6"/>
      <c r="QWR261" s="6"/>
      <c r="QWS261" s="6"/>
      <c r="QWT261" s="6"/>
      <c r="QWU261" s="6"/>
      <c r="QWV261" s="6"/>
      <c r="QWW261" s="6"/>
      <c r="QWX261" s="6"/>
      <c r="QWY261" s="6"/>
      <c r="QWZ261" s="6"/>
      <c r="QXA261" s="6"/>
      <c r="QXB261" s="6"/>
      <c r="QXC261" s="6"/>
      <c r="QXD261" s="6"/>
      <c r="QXE261" s="6"/>
      <c r="QXF261" s="6"/>
      <c r="QXG261" s="6"/>
      <c r="QXH261" s="6"/>
      <c r="QXI261" s="6"/>
      <c r="QXJ261" s="6"/>
      <c r="QXK261" s="6"/>
      <c r="QXL261" s="6"/>
      <c r="QXM261" s="6"/>
      <c r="QXN261" s="6"/>
      <c r="QXO261" s="6"/>
      <c r="QXP261" s="6"/>
      <c r="QXQ261" s="6"/>
      <c r="QXR261" s="6"/>
      <c r="QXS261" s="6"/>
      <c r="QXT261" s="6"/>
      <c r="QXU261" s="6"/>
      <c r="QXV261" s="6"/>
      <c r="QXW261" s="6"/>
      <c r="QXX261" s="6"/>
      <c r="QXY261" s="6"/>
      <c r="QXZ261" s="6"/>
      <c r="QYA261" s="6"/>
      <c r="QYB261" s="6"/>
      <c r="QYC261" s="6"/>
      <c r="QYD261" s="6"/>
      <c r="QYE261" s="6"/>
      <c r="QYF261" s="6"/>
      <c r="QYG261" s="6"/>
      <c r="QYH261" s="6"/>
      <c r="QYI261" s="6"/>
      <c r="QYJ261" s="6"/>
      <c r="QYK261" s="6"/>
      <c r="QYL261" s="6"/>
      <c r="QYM261" s="6"/>
      <c r="QYN261" s="6"/>
      <c r="QYO261" s="6"/>
      <c r="QYP261" s="6"/>
      <c r="QYQ261" s="6"/>
      <c r="QYR261" s="6"/>
      <c r="QYS261" s="6"/>
      <c r="QYT261" s="6"/>
      <c r="QYU261" s="6"/>
      <c r="QYV261" s="6"/>
      <c r="QYW261" s="6"/>
      <c r="QYX261" s="6"/>
      <c r="QYY261" s="6"/>
      <c r="QYZ261" s="6"/>
      <c r="QZA261" s="6"/>
      <c r="QZB261" s="6"/>
      <c r="QZC261" s="6"/>
      <c r="QZD261" s="6"/>
      <c r="QZE261" s="6"/>
      <c r="QZF261" s="6"/>
      <c r="QZG261" s="6"/>
      <c r="QZH261" s="6"/>
      <c r="QZI261" s="6"/>
      <c r="QZJ261" s="6"/>
      <c r="QZK261" s="6"/>
      <c r="QZL261" s="6"/>
      <c r="QZM261" s="6"/>
      <c r="QZN261" s="6"/>
      <c r="QZO261" s="6"/>
      <c r="QZP261" s="6"/>
      <c r="QZQ261" s="6"/>
      <c r="QZR261" s="6"/>
      <c r="QZS261" s="6"/>
      <c r="QZT261" s="6"/>
      <c r="QZU261" s="6"/>
      <c r="QZV261" s="6"/>
      <c r="QZW261" s="6"/>
      <c r="QZX261" s="6"/>
      <c r="QZY261" s="6"/>
      <c r="QZZ261" s="6"/>
      <c r="RAA261" s="6"/>
      <c r="RAB261" s="6"/>
      <c r="RAC261" s="6"/>
      <c r="RAD261" s="6"/>
      <c r="RAE261" s="6"/>
      <c r="RAF261" s="6"/>
      <c r="RAG261" s="6"/>
      <c r="RAH261" s="6"/>
      <c r="RAI261" s="6"/>
      <c r="RAJ261" s="6"/>
      <c r="RAK261" s="6"/>
      <c r="RAL261" s="6"/>
      <c r="RAM261" s="6"/>
      <c r="RAN261" s="6"/>
      <c r="RAO261" s="6"/>
      <c r="RAP261" s="6"/>
      <c r="RAQ261" s="6"/>
      <c r="RAR261" s="6"/>
      <c r="RAS261" s="6"/>
      <c r="RAT261" s="6"/>
      <c r="RAU261" s="6"/>
      <c r="RAV261" s="6"/>
      <c r="RAW261" s="6"/>
      <c r="RAX261" s="6"/>
      <c r="RAY261" s="6"/>
      <c r="RAZ261" s="6"/>
      <c r="RBA261" s="6"/>
      <c r="RBB261" s="6"/>
      <c r="RBC261" s="6"/>
      <c r="RBD261" s="6"/>
      <c r="RBE261" s="6"/>
      <c r="RBF261" s="6"/>
      <c r="RBG261" s="6"/>
      <c r="RBH261" s="6"/>
      <c r="RBI261" s="6"/>
      <c r="RBJ261" s="6"/>
      <c r="RBK261" s="6"/>
      <c r="RBL261" s="6"/>
      <c r="RBM261" s="6"/>
      <c r="RBN261" s="6"/>
      <c r="RBO261" s="6"/>
      <c r="RBP261" s="6"/>
      <c r="RBQ261" s="6"/>
      <c r="RBR261" s="6"/>
      <c r="RBS261" s="6"/>
      <c r="RBT261" s="6"/>
      <c r="RBU261" s="6"/>
      <c r="RBV261" s="6"/>
      <c r="RBW261" s="6"/>
      <c r="RBX261" s="6"/>
      <c r="RBY261" s="6"/>
      <c r="RBZ261" s="6"/>
      <c r="RCA261" s="6"/>
      <c r="RCB261" s="6"/>
      <c r="RCC261" s="6"/>
      <c r="RCD261" s="6"/>
      <c r="RCE261" s="6"/>
      <c r="RCF261" s="6"/>
      <c r="RCG261" s="6"/>
      <c r="RCH261" s="6"/>
      <c r="RCI261" s="6"/>
      <c r="RCJ261" s="6"/>
      <c r="RCK261" s="6"/>
      <c r="RCL261" s="6"/>
      <c r="RCM261" s="6"/>
      <c r="RCN261" s="6"/>
      <c r="RCO261" s="6"/>
      <c r="RCP261" s="6"/>
      <c r="RCQ261" s="6"/>
      <c r="RCR261" s="6"/>
      <c r="RCS261" s="6"/>
      <c r="RCT261" s="6"/>
      <c r="RCU261" s="6"/>
      <c r="RCV261" s="6"/>
      <c r="RCW261" s="6"/>
      <c r="RCX261" s="6"/>
      <c r="RCY261" s="6"/>
      <c r="RCZ261" s="6"/>
      <c r="RDA261" s="6"/>
      <c r="RDB261" s="6"/>
      <c r="RDC261" s="6"/>
      <c r="RDD261" s="6"/>
      <c r="RDE261" s="6"/>
      <c r="RDF261" s="6"/>
      <c r="RDG261" s="6"/>
      <c r="RDH261" s="6"/>
      <c r="RDI261" s="6"/>
      <c r="RDJ261" s="6"/>
      <c r="RDK261" s="6"/>
      <c r="RDL261" s="6"/>
      <c r="RDM261" s="6"/>
      <c r="RDN261" s="6"/>
      <c r="RDO261" s="6"/>
      <c r="RDP261" s="6"/>
      <c r="RDQ261" s="6"/>
      <c r="RDR261" s="6"/>
      <c r="RDS261" s="6"/>
      <c r="RDT261" s="6"/>
      <c r="RDU261" s="6"/>
      <c r="RDV261" s="6"/>
      <c r="RDW261" s="6"/>
      <c r="RDX261" s="6"/>
      <c r="RDY261" s="6"/>
      <c r="RDZ261" s="6"/>
      <c r="REA261" s="6"/>
      <c r="REB261" s="6"/>
      <c r="REC261" s="6"/>
      <c r="RED261" s="6"/>
      <c r="REE261" s="6"/>
      <c r="REF261" s="6"/>
      <c r="REG261" s="6"/>
      <c r="REH261" s="6"/>
      <c r="REI261" s="6"/>
      <c r="REJ261" s="6"/>
      <c r="REK261" s="6"/>
      <c r="REL261" s="6"/>
      <c r="REM261" s="6"/>
      <c r="REN261" s="6"/>
      <c r="REO261" s="6"/>
      <c r="REP261" s="6"/>
      <c r="REQ261" s="6"/>
      <c r="RER261" s="6"/>
      <c r="RES261" s="6"/>
      <c r="RET261" s="6"/>
      <c r="REU261" s="6"/>
      <c r="REV261" s="6"/>
      <c r="REW261" s="6"/>
      <c r="REX261" s="6"/>
      <c r="REY261" s="6"/>
      <c r="REZ261" s="6"/>
      <c r="RFA261" s="6"/>
      <c r="RFB261" s="6"/>
      <c r="RFC261" s="6"/>
      <c r="RFD261" s="6"/>
      <c r="RFE261" s="6"/>
      <c r="RFF261" s="6"/>
      <c r="RFG261" s="6"/>
      <c r="RFH261" s="6"/>
      <c r="RFI261" s="6"/>
      <c r="RFJ261" s="6"/>
      <c r="RFK261" s="6"/>
      <c r="RFL261" s="6"/>
      <c r="RFM261" s="6"/>
      <c r="RFN261" s="6"/>
      <c r="RFO261" s="6"/>
      <c r="RFP261" s="6"/>
      <c r="RFQ261" s="6"/>
      <c r="RFR261" s="6"/>
      <c r="RFS261" s="6"/>
      <c r="RFT261" s="6"/>
      <c r="RFU261" s="6"/>
      <c r="RFV261" s="6"/>
      <c r="RFW261" s="6"/>
      <c r="RFX261" s="6"/>
      <c r="RFY261" s="6"/>
      <c r="RFZ261" s="6"/>
      <c r="RGA261" s="6"/>
      <c r="RGB261" s="6"/>
      <c r="RGC261" s="6"/>
      <c r="RGD261" s="6"/>
      <c r="RGE261" s="6"/>
      <c r="RGF261" s="6"/>
      <c r="RGG261" s="6"/>
      <c r="RGH261" s="6"/>
      <c r="RGI261" s="6"/>
      <c r="RGJ261" s="6"/>
      <c r="RGK261" s="6"/>
      <c r="RGL261" s="6"/>
      <c r="RGM261" s="6"/>
      <c r="RGN261" s="6"/>
      <c r="RGO261" s="6"/>
      <c r="RGP261" s="6"/>
      <c r="RGQ261" s="6"/>
      <c r="RGR261" s="6"/>
      <c r="RGS261" s="6"/>
      <c r="RGT261" s="6"/>
      <c r="RGU261" s="6"/>
      <c r="RGV261" s="6"/>
      <c r="RGW261" s="6"/>
      <c r="RGX261" s="6"/>
      <c r="RGY261" s="6"/>
      <c r="RGZ261" s="6"/>
      <c r="RHA261" s="6"/>
      <c r="RHB261" s="6"/>
      <c r="RHC261" s="6"/>
      <c r="RHD261" s="6"/>
      <c r="RHE261" s="6"/>
      <c r="RHF261" s="6"/>
      <c r="RHG261" s="6"/>
      <c r="RHH261" s="6"/>
      <c r="RHI261" s="6"/>
      <c r="RHJ261" s="6"/>
      <c r="RHK261" s="6"/>
      <c r="RHL261" s="6"/>
      <c r="RHM261" s="6"/>
      <c r="RHN261" s="6"/>
      <c r="RHO261" s="6"/>
      <c r="RHP261" s="6"/>
      <c r="RHQ261" s="6"/>
      <c r="RHR261" s="6"/>
      <c r="RHS261" s="6"/>
      <c r="RHT261" s="6"/>
      <c r="RHU261" s="6"/>
      <c r="RHV261" s="6"/>
      <c r="RHW261" s="6"/>
      <c r="RHX261" s="6"/>
      <c r="RHY261" s="6"/>
      <c r="RHZ261" s="6"/>
      <c r="RIA261" s="6"/>
      <c r="RIB261" s="6"/>
      <c r="RIC261" s="6"/>
      <c r="RID261" s="6"/>
      <c r="RIE261" s="6"/>
      <c r="RIF261" s="6"/>
      <c r="RIG261" s="6"/>
      <c r="RIH261" s="6"/>
      <c r="RII261" s="6"/>
      <c r="RIJ261" s="6"/>
      <c r="RIK261" s="6"/>
      <c r="RIL261" s="6"/>
      <c r="RIM261" s="6"/>
      <c r="RIN261" s="6"/>
      <c r="RIO261" s="6"/>
      <c r="RIP261" s="6"/>
      <c r="RIQ261" s="6"/>
      <c r="RIR261" s="6"/>
      <c r="RIS261" s="6"/>
      <c r="RIT261" s="6"/>
      <c r="RIU261" s="6"/>
      <c r="RIV261" s="6"/>
      <c r="RIW261" s="6"/>
      <c r="RIX261" s="6"/>
      <c r="RIY261" s="6"/>
      <c r="RIZ261" s="6"/>
      <c r="RJA261" s="6"/>
      <c r="RJB261" s="6"/>
      <c r="RJC261" s="6"/>
      <c r="RJD261" s="6"/>
      <c r="RJE261" s="6"/>
      <c r="RJF261" s="6"/>
      <c r="RJG261" s="6"/>
      <c r="RJH261" s="6"/>
      <c r="RJI261" s="6"/>
      <c r="RJJ261" s="6"/>
      <c r="RJK261" s="6"/>
      <c r="RJL261" s="6"/>
      <c r="RJM261" s="6"/>
      <c r="RJN261" s="6"/>
      <c r="RJO261" s="6"/>
      <c r="RJP261" s="6"/>
      <c r="RJQ261" s="6"/>
      <c r="RJR261" s="6"/>
      <c r="RJS261" s="6"/>
      <c r="RJT261" s="6"/>
      <c r="RJU261" s="6"/>
      <c r="RJV261" s="6"/>
      <c r="RJW261" s="6"/>
      <c r="RJX261" s="6"/>
      <c r="RJY261" s="6"/>
      <c r="RJZ261" s="6"/>
      <c r="RKA261" s="6"/>
      <c r="RKB261" s="6"/>
      <c r="RKC261" s="6"/>
      <c r="RKD261" s="6"/>
      <c r="RKE261" s="6"/>
      <c r="RKF261" s="6"/>
      <c r="RKG261" s="6"/>
      <c r="RKH261" s="6"/>
      <c r="RKI261" s="6"/>
      <c r="RKJ261" s="6"/>
      <c r="RKK261" s="6"/>
      <c r="RKL261" s="6"/>
      <c r="RKM261" s="6"/>
      <c r="RKN261" s="6"/>
      <c r="RKO261" s="6"/>
      <c r="RKP261" s="6"/>
      <c r="RKQ261" s="6"/>
      <c r="RKR261" s="6"/>
      <c r="RKS261" s="6"/>
      <c r="RKT261" s="6"/>
      <c r="RKU261" s="6"/>
      <c r="RKV261" s="6"/>
      <c r="RKW261" s="6"/>
      <c r="RKX261" s="6"/>
      <c r="RKY261" s="6"/>
      <c r="RKZ261" s="6"/>
      <c r="RLA261" s="6"/>
      <c r="RLB261" s="6"/>
      <c r="RLC261" s="6"/>
      <c r="RLD261" s="6"/>
      <c r="RLE261" s="6"/>
      <c r="RLF261" s="6"/>
      <c r="RLG261" s="6"/>
      <c r="RLH261" s="6"/>
      <c r="RLI261" s="6"/>
      <c r="RLJ261" s="6"/>
      <c r="RLK261" s="6"/>
      <c r="RLL261" s="6"/>
      <c r="RLM261" s="6"/>
      <c r="RLN261" s="6"/>
      <c r="RLO261" s="6"/>
      <c r="RLP261" s="6"/>
      <c r="RLQ261" s="6"/>
      <c r="RLR261" s="6"/>
      <c r="RLS261" s="6"/>
      <c r="RLT261" s="6"/>
      <c r="RLU261" s="6"/>
      <c r="RLV261" s="6"/>
      <c r="RLW261" s="6"/>
      <c r="RLX261" s="6"/>
      <c r="RLY261" s="6"/>
      <c r="RLZ261" s="6"/>
      <c r="RMA261" s="6"/>
      <c r="RMB261" s="6"/>
      <c r="RMC261" s="6"/>
      <c r="RMD261" s="6"/>
      <c r="RME261" s="6"/>
      <c r="RMF261" s="6"/>
      <c r="RMG261" s="6"/>
      <c r="RMH261" s="6"/>
      <c r="RMI261" s="6"/>
      <c r="RMJ261" s="6"/>
      <c r="RMK261" s="6"/>
      <c r="RML261" s="6"/>
      <c r="RMM261" s="6"/>
      <c r="RMN261" s="6"/>
      <c r="RMO261" s="6"/>
      <c r="RMP261" s="6"/>
      <c r="RMQ261" s="6"/>
      <c r="RMR261" s="6"/>
      <c r="RMS261" s="6"/>
      <c r="RMT261" s="6"/>
      <c r="RMU261" s="6"/>
      <c r="RMV261" s="6"/>
      <c r="RMW261" s="6"/>
      <c r="RMX261" s="6"/>
      <c r="RMY261" s="6"/>
      <c r="RMZ261" s="6"/>
      <c r="RNA261" s="6"/>
      <c r="RNB261" s="6"/>
      <c r="RNC261" s="6"/>
      <c r="RND261" s="6"/>
      <c r="RNE261" s="6"/>
      <c r="RNF261" s="6"/>
      <c r="RNG261" s="6"/>
      <c r="RNH261" s="6"/>
      <c r="RNI261" s="6"/>
      <c r="RNJ261" s="6"/>
      <c r="RNK261" s="6"/>
      <c r="RNL261" s="6"/>
      <c r="RNM261" s="6"/>
      <c r="RNN261" s="6"/>
      <c r="RNO261" s="6"/>
      <c r="RNP261" s="6"/>
      <c r="RNQ261" s="6"/>
      <c r="RNR261" s="6"/>
      <c r="RNS261" s="6"/>
      <c r="RNT261" s="6"/>
      <c r="RNU261" s="6"/>
      <c r="RNV261" s="6"/>
      <c r="RNW261" s="6"/>
      <c r="RNX261" s="6"/>
      <c r="RNY261" s="6"/>
      <c r="RNZ261" s="6"/>
      <c r="ROA261" s="6"/>
      <c r="ROB261" s="6"/>
      <c r="ROC261" s="6"/>
      <c r="ROD261" s="6"/>
      <c r="ROE261" s="6"/>
      <c r="ROF261" s="6"/>
      <c r="ROG261" s="6"/>
      <c r="ROH261" s="6"/>
      <c r="ROI261" s="6"/>
      <c r="ROJ261" s="6"/>
      <c r="ROK261" s="6"/>
      <c r="ROL261" s="6"/>
      <c r="ROM261" s="6"/>
      <c r="RON261" s="6"/>
      <c r="ROO261" s="6"/>
      <c r="ROP261" s="6"/>
      <c r="ROQ261" s="6"/>
      <c r="ROR261" s="6"/>
      <c r="ROS261" s="6"/>
      <c r="ROT261" s="6"/>
      <c r="ROU261" s="6"/>
      <c r="ROV261" s="6"/>
      <c r="ROW261" s="6"/>
      <c r="ROX261" s="6"/>
      <c r="ROY261" s="6"/>
      <c r="ROZ261" s="6"/>
      <c r="RPA261" s="6"/>
      <c r="RPB261" s="6"/>
      <c r="RPC261" s="6"/>
      <c r="RPD261" s="6"/>
      <c r="RPE261" s="6"/>
      <c r="RPF261" s="6"/>
      <c r="RPG261" s="6"/>
      <c r="RPH261" s="6"/>
      <c r="RPI261" s="6"/>
      <c r="RPJ261" s="6"/>
      <c r="RPK261" s="6"/>
      <c r="RPL261" s="6"/>
      <c r="RPM261" s="6"/>
      <c r="RPN261" s="6"/>
      <c r="RPO261" s="6"/>
      <c r="RPP261" s="6"/>
      <c r="RPQ261" s="6"/>
      <c r="RPR261" s="6"/>
      <c r="RPS261" s="6"/>
      <c r="RPT261" s="6"/>
      <c r="RPU261" s="6"/>
      <c r="RPV261" s="6"/>
      <c r="RPW261" s="6"/>
      <c r="RPX261" s="6"/>
      <c r="RPY261" s="6"/>
      <c r="RPZ261" s="6"/>
      <c r="RQA261" s="6"/>
      <c r="RQB261" s="6"/>
      <c r="RQC261" s="6"/>
      <c r="RQD261" s="6"/>
      <c r="RQE261" s="6"/>
      <c r="RQF261" s="6"/>
      <c r="RQG261" s="6"/>
      <c r="RQH261" s="6"/>
      <c r="RQI261" s="6"/>
      <c r="RQJ261" s="6"/>
      <c r="RQK261" s="6"/>
      <c r="RQL261" s="6"/>
      <c r="RQM261" s="6"/>
      <c r="RQN261" s="6"/>
      <c r="RQO261" s="6"/>
      <c r="RQP261" s="6"/>
      <c r="RQQ261" s="6"/>
      <c r="RQR261" s="6"/>
      <c r="RQS261" s="6"/>
      <c r="RQT261" s="6"/>
      <c r="RQU261" s="6"/>
      <c r="RQV261" s="6"/>
      <c r="RQW261" s="6"/>
      <c r="RQX261" s="6"/>
      <c r="RQY261" s="6"/>
      <c r="RQZ261" s="6"/>
      <c r="RRA261" s="6"/>
      <c r="RRB261" s="6"/>
      <c r="RRC261" s="6"/>
      <c r="RRD261" s="6"/>
      <c r="RRE261" s="6"/>
      <c r="RRF261" s="6"/>
      <c r="RRG261" s="6"/>
      <c r="RRH261" s="6"/>
      <c r="RRI261" s="6"/>
      <c r="RRJ261" s="6"/>
      <c r="RRK261" s="6"/>
      <c r="RRL261" s="6"/>
      <c r="RRM261" s="6"/>
      <c r="RRN261" s="6"/>
      <c r="RRO261" s="6"/>
      <c r="RRP261" s="6"/>
      <c r="RRQ261" s="6"/>
      <c r="RRR261" s="6"/>
      <c r="RRS261" s="6"/>
      <c r="RRT261" s="6"/>
      <c r="RRU261" s="6"/>
      <c r="RRV261" s="6"/>
      <c r="RRW261" s="6"/>
      <c r="RRX261" s="6"/>
      <c r="RRY261" s="6"/>
      <c r="RRZ261" s="6"/>
      <c r="RSA261" s="6"/>
      <c r="RSB261" s="6"/>
      <c r="RSC261" s="6"/>
      <c r="RSD261" s="6"/>
      <c r="RSE261" s="6"/>
      <c r="RSF261" s="6"/>
      <c r="RSG261" s="6"/>
      <c r="RSH261" s="6"/>
      <c r="RSI261" s="6"/>
      <c r="RSJ261" s="6"/>
      <c r="RSK261" s="6"/>
      <c r="RSL261" s="6"/>
      <c r="RSM261" s="6"/>
      <c r="RSN261" s="6"/>
      <c r="RSO261" s="6"/>
      <c r="RSP261" s="6"/>
      <c r="RSQ261" s="6"/>
      <c r="RSR261" s="6"/>
      <c r="RSS261" s="6"/>
      <c r="RST261" s="6"/>
      <c r="RSU261" s="6"/>
      <c r="RSV261" s="6"/>
      <c r="RSW261" s="6"/>
      <c r="RSX261" s="6"/>
      <c r="RSY261" s="6"/>
      <c r="RSZ261" s="6"/>
      <c r="RTA261" s="6"/>
      <c r="RTB261" s="6"/>
      <c r="RTC261" s="6"/>
      <c r="RTD261" s="6"/>
      <c r="RTE261" s="6"/>
      <c r="RTF261" s="6"/>
      <c r="RTG261" s="6"/>
      <c r="RTH261" s="6"/>
      <c r="RTI261" s="6"/>
      <c r="RTJ261" s="6"/>
      <c r="RTK261" s="6"/>
      <c r="RTL261" s="6"/>
      <c r="RTM261" s="6"/>
      <c r="RTN261" s="6"/>
      <c r="RTO261" s="6"/>
      <c r="RTP261" s="6"/>
      <c r="RTQ261" s="6"/>
      <c r="RTR261" s="6"/>
      <c r="RTS261" s="6"/>
      <c r="RTT261" s="6"/>
      <c r="RTU261" s="6"/>
      <c r="RTV261" s="6"/>
      <c r="RTW261" s="6"/>
      <c r="RTX261" s="6"/>
      <c r="RTY261" s="6"/>
      <c r="RTZ261" s="6"/>
      <c r="RUA261" s="6"/>
      <c r="RUB261" s="6"/>
      <c r="RUC261" s="6"/>
      <c r="RUD261" s="6"/>
      <c r="RUE261" s="6"/>
      <c r="RUF261" s="6"/>
      <c r="RUG261" s="6"/>
      <c r="RUH261" s="6"/>
      <c r="RUI261" s="6"/>
      <c r="RUJ261" s="6"/>
      <c r="RUK261" s="6"/>
      <c r="RUL261" s="6"/>
      <c r="RUM261" s="6"/>
      <c r="RUN261" s="6"/>
      <c r="RUO261" s="6"/>
      <c r="RUP261" s="6"/>
      <c r="RUQ261" s="6"/>
      <c r="RUR261" s="6"/>
      <c r="RUS261" s="6"/>
      <c r="RUT261" s="6"/>
      <c r="RUU261" s="6"/>
      <c r="RUV261" s="6"/>
      <c r="RUW261" s="6"/>
      <c r="RUX261" s="6"/>
      <c r="RUY261" s="6"/>
      <c r="RUZ261" s="6"/>
      <c r="RVA261" s="6"/>
      <c r="RVB261" s="6"/>
      <c r="RVC261" s="6"/>
      <c r="RVD261" s="6"/>
      <c r="RVE261" s="6"/>
      <c r="RVF261" s="6"/>
      <c r="RVG261" s="6"/>
      <c r="RVH261" s="6"/>
      <c r="RVI261" s="6"/>
      <c r="RVJ261" s="6"/>
      <c r="RVK261" s="6"/>
      <c r="RVL261" s="6"/>
      <c r="RVM261" s="6"/>
      <c r="RVN261" s="6"/>
      <c r="RVO261" s="6"/>
      <c r="RVP261" s="6"/>
      <c r="RVQ261" s="6"/>
      <c r="RVR261" s="6"/>
      <c r="RVS261" s="6"/>
      <c r="RVT261" s="6"/>
      <c r="RVU261" s="6"/>
      <c r="RVV261" s="6"/>
      <c r="RVW261" s="6"/>
      <c r="RVX261" s="6"/>
      <c r="RVY261" s="6"/>
      <c r="RVZ261" s="6"/>
      <c r="RWA261" s="6"/>
      <c r="RWB261" s="6"/>
      <c r="RWC261" s="6"/>
      <c r="RWD261" s="6"/>
      <c r="RWE261" s="6"/>
      <c r="RWF261" s="6"/>
      <c r="RWG261" s="6"/>
      <c r="RWH261" s="6"/>
      <c r="RWI261" s="6"/>
      <c r="RWJ261" s="6"/>
      <c r="RWK261" s="6"/>
      <c r="RWL261" s="6"/>
      <c r="RWM261" s="6"/>
      <c r="RWN261" s="6"/>
      <c r="RWO261" s="6"/>
      <c r="RWP261" s="6"/>
      <c r="RWQ261" s="6"/>
      <c r="RWR261" s="6"/>
      <c r="RWS261" s="6"/>
      <c r="RWT261" s="6"/>
      <c r="RWU261" s="6"/>
      <c r="RWV261" s="6"/>
      <c r="RWW261" s="6"/>
      <c r="RWX261" s="6"/>
      <c r="RWY261" s="6"/>
      <c r="RWZ261" s="6"/>
      <c r="RXA261" s="6"/>
      <c r="RXB261" s="6"/>
      <c r="RXC261" s="6"/>
      <c r="RXD261" s="6"/>
      <c r="RXE261" s="6"/>
      <c r="RXF261" s="6"/>
      <c r="RXG261" s="6"/>
      <c r="RXH261" s="6"/>
      <c r="RXI261" s="6"/>
      <c r="RXJ261" s="6"/>
      <c r="RXK261" s="6"/>
      <c r="RXL261" s="6"/>
      <c r="RXM261" s="6"/>
      <c r="RXN261" s="6"/>
      <c r="RXO261" s="6"/>
      <c r="RXP261" s="6"/>
      <c r="RXQ261" s="6"/>
      <c r="RXR261" s="6"/>
      <c r="RXS261" s="6"/>
      <c r="RXT261" s="6"/>
      <c r="RXU261" s="6"/>
      <c r="RXV261" s="6"/>
      <c r="RXW261" s="6"/>
      <c r="RXX261" s="6"/>
      <c r="RXY261" s="6"/>
      <c r="RXZ261" s="6"/>
      <c r="RYA261" s="6"/>
      <c r="RYB261" s="6"/>
      <c r="RYC261" s="6"/>
      <c r="RYD261" s="6"/>
      <c r="RYE261" s="6"/>
      <c r="RYF261" s="6"/>
      <c r="RYG261" s="6"/>
      <c r="RYH261" s="6"/>
      <c r="RYI261" s="6"/>
      <c r="RYJ261" s="6"/>
      <c r="RYK261" s="6"/>
      <c r="RYL261" s="6"/>
      <c r="RYM261" s="6"/>
      <c r="RYN261" s="6"/>
      <c r="RYO261" s="6"/>
      <c r="RYP261" s="6"/>
      <c r="RYQ261" s="6"/>
      <c r="RYR261" s="6"/>
      <c r="RYS261" s="6"/>
      <c r="RYT261" s="6"/>
      <c r="RYU261" s="6"/>
      <c r="RYV261" s="6"/>
      <c r="RYW261" s="6"/>
      <c r="RYX261" s="6"/>
      <c r="RYY261" s="6"/>
      <c r="RYZ261" s="6"/>
      <c r="RZA261" s="6"/>
      <c r="RZB261" s="6"/>
      <c r="RZC261" s="6"/>
      <c r="RZD261" s="6"/>
      <c r="RZE261" s="6"/>
      <c r="RZF261" s="6"/>
      <c r="RZG261" s="6"/>
      <c r="RZH261" s="6"/>
      <c r="RZI261" s="6"/>
      <c r="RZJ261" s="6"/>
      <c r="RZK261" s="6"/>
      <c r="RZL261" s="6"/>
      <c r="RZM261" s="6"/>
      <c r="RZN261" s="6"/>
      <c r="RZO261" s="6"/>
      <c r="RZP261" s="6"/>
      <c r="RZQ261" s="6"/>
      <c r="RZR261" s="6"/>
      <c r="RZS261" s="6"/>
      <c r="RZT261" s="6"/>
      <c r="RZU261" s="6"/>
      <c r="RZV261" s="6"/>
      <c r="RZW261" s="6"/>
      <c r="RZX261" s="6"/>
      <c r="RZY261" s="6"/>
      <c r="RZZ261" s="6"/>
      <c r="SAA261" s="6"/>
      <c r="SAB261" s="6"/>
      <c r="SAC261" s="6"/>
      <c r="SAD261" s="6"/>
      <c r="SAE261" s="6"/>
      <c r="SAF261" s="6"/>
      <c r="SAG261" s="6"/>
      <c r="SAH261" s="6"/>
      <c r="SAI261" s="6"/>
      <c r="SAJ261" s="6"/>
      <c r="SAK261" s="6"/>
      <c r="SAL261" s="6"/>
      <c r="SAM261" s="6"/>
      <c r="SAN261" s="6"/>
      <c r="SAO261" s="6"/>
      <c r="SAP261" s="6"/>
      <c r="SAQ261" s="6"/>
      <c r="SAR261" s="6"/>
      <c r="SAS261" s="6"/>
      <c r="SAT261" s="6"/>
      <c r="SAU261" s="6"/>
      <c r="SAV261" s="6"/>
      <c r="SAW261" s="6"/>
      <c r="SAX261" s="6"/>
      <c r="SAY261" s="6"/>
      <c r="SAZ261" s="6"/>
      <c r="SBA261" s="6"/>
      <c r="SBB261" s="6"/>
      <c r="SBC261" s="6"/>
      <c r="SBD261" s="6"/>
      <c r="SBE261" s="6"/>
      <c r="SBF261" s="6"/>
      <c r="SBG261" s="6"/>
      <c r="SBH261" s="6"/>
      <c r="SBI261" s="6"/>
      <c r="SBJ261" s="6"/>
      <c r="SBK261" s="6"/>
      <c r="SBL261" s="6"/>
      <c r="SBM261" s="6"/>
      <c r="SBN261" s="6"/>
      <c r="SBO261" s="6"/>
      <c r="SBP261" s="6"/>
      <c r="SBQ261" s="6"/>
      <c r="SBR261" s="6"/>
      <c r="SBS261" s="6"/>
      <c r="SBT261" s="6"/>
      <c r="SBU261" s="6"/>
      <c r="SBV261" s="6"/>
      <c r="SBW261" s="6"/>
      <c r="SBX261" s="6"/>
      <c r="SBY261" s="6"/>
      <c r="SBZ261" s="6"/>
      <c r="SCA261" s="6"/>
      <c r="SCB261" s="6"/>
      <c r="SCC261" s="6"/>
      <c r="SCD261" s="6"/>
      <c r="SCE261" s="6"/>
      <c r="SCF261" s="6"/>
      <c r="SCG261" s="6"/>
      <c r="SCH261" s="6"/>
      <c r="SCI261" s="6"/>
      <c r="SCJ261" s="6"/>
      <c r="SCK261" s="6"/>
      <c r="SCL261" s="6"/>
      <c r="SCM261" s="6"/>
      <c r="SCN261" s="6"/>
      <c r="SCO261" s="6"/>
      <c r="SCP261" s="6"/>
      <c r="SCQ261" s="6"/>
      <c r="SCR261" s="6"/>
      <c r="SCS261" s="6"/>
      <c r="SCT261" s="6"/>
      <c r="SCU261" s="6"/>
      <c r="SCV261" s="6"/>
      <c r="SCW261" s="6"/>
      <c r="SCX261" s="6"/>
      <c r="SCY261" s="6"/>
      <c r="SCZ261" s="6"/>
      <c r="SDA261" s="6"/>
      <c r="SDB261" s="6"/>
      <c r="SDC261" s="6"/>
      <c r="SDD261" s="6"/>
      <c r="SDE261" s="6"/>
      <c r="SDF261" s="6"/>
      <c r="SDG261" s="6"/>
      <c r="SDH261" s="6"/>
      <c r="SDI261" s="6"/>
      <c r="SDJ261" s="6"/>
      <c r="SDK261" s="6"/>
      <c r="SDL261" s="6"/>
      <c r="SDM261" s="6"/>
      <c r="SDN261" s="6"/>
      <c r="SDO261" s="6"/>
      <c r="SDP261" s="6"/>
      <c r="SDQ261" s="6"/>
      <c r="SDR261" s="6"/>
      <c r="SDS261" s="6"/>
      <c r="SDT261" s="6"/>
      <c r="SDU261" s="6"/>
      <c r="SDV261" s="6"/>
      <c r="SDW261" s="6"/>
      <c r="SDX261" s="6"/>
      <c r="SDY261" s="6"/>
      <c r="SDZ261" s="6"/>
      <c r="SEA261" s="6"/>
      <c r="SEB261" s="6"/>
      <c r="SEC261" s="6"/>
      <c r="SED261" s="6"/>
      <c r="SEE261" s="6"/>
      <c r="SEF261" s="6"/>
      <c r="SEG261" s="6"/>
      <c r="SEH261" s="6"/>
      <c r="SEI261" s="6"/>
      <c r="SEJ261" s="6"/>
      <c r="SEK261" s="6"/>
      <c r="SEL261" s="6"/>
      <c r="SEM261" s="6"/>
      <c r="SEN261" s="6"/>
      <c r="SEO261" s="6"/>
      <c r="SEP261" s="6"/>
      <c r="SEQ261" s="6"/>
      <c r="SER261" s="6"/>
      <c r="SES261" s="6"/>
      <c r="SET261" s="6"/>
      <c r="SEU261" s="6"/>
      <c r="SEV261" s="6"/>
      <c r="SEW261" s="6"/>
      <c r="SEX261" s="6"/>
      <c r="SEY261" s="6"/>
      <c r="SEZ261" s="6"/>
      <c r="SFA261" s="6"/>
      <c r="SFB261" s="6"/>
      <c r="SFC261" s="6"/>
      <c r="SFD261" s="6"/>
      <c r="SFE261" s="6"/>
      <c r="SFF261" s="6"/>
      <c r="SFG261" s="6"/>
      <c r="SFH261" s="6"/>
      <c r="SFI261" s="6"/>
      <c r="SFJ261" s="6"/>
      <c r="SFK261" s="6"/>
      <c r="SFL261" s="6"/>
      <c r="SFM261" s="6"/>
      <c r="SFN261" s="6"/>
      <c r="SFO261" s="6"/>
      <c r="SFP261" s="6"/>
      <c r="SFQ261" s="6"/>
      <c r="SFR261" s="6"/>
      <c r="SFS261" s="6"/>
      <c r="SFT261" s="6"/>
      <c r="SFU261" s="6"/>
      <c r="SFV261" s="6"/>
      <c r="SFW261" s="6"/>
      <c r="SFX261" s="6"/>
      <c r="SFY261" s="6"/>
      <c r="SFZ261" s="6"/>
      <c r="SGA261" s="6"/>
      <c r="SGB261" s="6"/>
      <c r="SGC261" s="6"/>
      <c r="SGD261" s="6"/>
      <c r="SGE261" s="6"/>
      <c r="SGF261" s="6"/>
      <c r="SGG261" s="6"/>
      <c r="SGH261" s="6"/>
      <c r="SGI261" s="6"/>
      <c r="SGJ261" s="6"/>
      <c r="SGK261" s="6"/>
      <c r="SGL261" s="6"/>
      <c r="SGM261" s="6"/>
      <c r="SGN261" s="6"/>
      <c r="SGO261" s="6"/>
      <c r="SGP261" s="6"/>
      <c r="SGQ261" s="6"/>
      <c r="SGR261" s="6"/>
      <c r="SGS261" s="6"/>
      <c r="SGT261" s="6"/>
      <c r="SGU261" s="6"/>
      <c r="SGV261" s="6"/>
      <c r="SGW261" s="6"/>
      <c r="SGX261" s="6"/>
      <c r="SGY261" s="6"/>
      <c r="SGZ261" s="6"/>
      <c r="SHA261" s="6"/>
      <c r="SHB261" s="6"/>
      <c r="SHC261" s="6"/>
      <c r="SHD261" s="6"/>
      <c r="SHE261" s="6"/>
      <c r="SHF261" s="6"/>
      <c r="SHG261" s="6"/>
      <c r="SHH261" s="6"/>
      <c r="SHI261" s="6"/>
      <c r="SHJ261" s="6"/>
      <c r="SHK261" s="6"/>
      <c r="SHL261" s="6"/>
      <c r="SHM261" s="6"/>
      <c r="SHN261" s="6"/>
      <c r="SHO261" s="6"/>
      <c r="SHP261" s="6"/>
      <c r="SHQ261" s="6"/>
      <c r="SHR261" s="6"/>
      <c r="SHS261" s="6"/>
      <c r="SHT261" s="6"/>
      <c r="SHU261" s="6"/>
      <c r="SHV261" s="6"/>
      <c r="SHW261" s="6"/>
      <c r="SHX261" s="6"/>
      <c r="SHY261" s="6"/>
      <c r="SHZ261" s="6"/>
      <c r="SIA261" s="6"/>
      <c r="SIB261" s="6"/>
      <c r="SIC261" s="6"/>
      <c r="SID261" s="6"/>
      <c r="SIE261" s="6"/>
      <c r="SIF261" s="6"/>
      <c r="SIG261" s="6"/>
      <c r="SIH261" s="6"/>
      <c r="SII261" s="6"/>
      <c r="SIJ261" s="6"/>
      <c r="SIK261" s="6"/>
      <c r="SIL261" s="6"/>
      <c r="SIM261" s="6"/>
      <c r="SIN261" s="6"/>
      <c r="SIO261" s="6"/>
      <c r="SIP261" s="6"/>
      <c r="SIQ261" s="6"/>
      <c r="SIR261" s="6"/>
      <c r="SIS261" s="6"/>
      <c r="SIT261" s="6"/>
      <c r="SIU261" s="6"/>
      <c r="SIV261" s="6"/>
      <c r="SIW261" s="6"/>
      <c r="SIX261" s="6"/>
      <c r="SIY261" s="6"/>
      <c r="SIZ261" s="6"/>
      <c r="SJA261" s="6"/>
      <c r="SJB261" s="6"/>
      <c r="SJC261" s="6"/>
      <c r="SJD261" s="6"/>
      <c r="SJE261" s="6"/>
      <c r="SJF261" s="6"/>
      <c r="SJG261" s="6"/>
      <c r="SJH261" s="6"/>
      <c r="SJI261" s="6"/>
      <c r="SJJ261" s="6"/>
      <c r="SJK261" s="6"/>
      <c r="SJL261" s="6"/>
      <c r="SJM261" s="6"/>
      <c r="SJN261" s="6"/>
      <c r="SJO261" s="6"/>
      <c r="SJP261" s="6"/>
      <c r="SJQ261" s="6"/>
      <c r="SJR261" s="6"/>
      <c r="SJS261" s="6"/>
      <c r="SJT261" s="6"/>
      <c r="SJU261" s="6"/>
      <c r="SJV261" s="6"/>
      <c r="SJW261" s="6"/>
      <c r="SJX261" s="6"/>
      <c r="SJY261" s="6"/>
      <c r="SJZ261" s="6"/>
      <c r="SKA261" s="6"/>
      <c r="SKB261" s="6"/>
      <c r="SKC261" s="6"/>
      <c r="SKD261" s="6"/>
      <c r="SKE261" s="6"/>
      <c r="SKF261" s="6"/>
      <c r="SKG261" s="6"/>
      <c r="SKH261" s="6"/>
      <c r="SKI261" s="6"/>
      <c r="SKJ261" s="6"/>
      <c r="SKK261" s="6"/>
      <c r="SKL261" s="6"/>
      <c r="SKM261" s="6"/>
      <c r="SKN261" s="6"/>
      <c r="SKO261" s="6"/>
      <c r="SKP261" s="6"/>
      <c r="SKQ261" s="6"/>
      <c r="SKR261" s="6"/>
      <c r="SKS261" s="6"/>
      <c r="SKT261" s="6"/>
      <c r="SKU261" s="6"/>
      <c r="SKV261" s="6"/>
      <c r="SKW261" s="6"/>
      <c r="SKX261" s="6"/>
      <c r="SKY261" s="6"/>
      <c r="SKZ261" s="6"/>
      <c r="SLA261" s="6"/>
      <c r="SLB261" s="6"/>
      <c r="SLC261" s="6"/>
      <c r="SLD261" s="6"/>
      <c r="SLE261" s="6"/>
      <c r="SLF261" s="6"/>
      <c r="SLG261" s="6"/>
      <c r="SLH261" s="6"/>
      <c r="SLI261" s="6"/>
      <c r="SLJ261" s="6"/>
      <c r="SLK261" s="6"/>
      <c r="SLL261" s="6"/>
      <c r="SLM261" s="6"/>
      <c r="SLN261" s="6"/>
      <c r="SLO261" s="6"/>
      <c r="SLP261" s="6"/>
      <c r="SLQ261" s="6"/>
      <c r="SLR261" s="6"/>
      <c r="SLS261" s="6"/>
      <c r="SLT261" s="6"/>
      <c r="SLU261" s="6"/>
      <c r="SLV261" s="6"/>
      <c r="SLW261" s="6"/>
      <c r="SLX261" s="6"/>
      <c r="SLY261" s="6"/>
      <c r="SLZ261" s="6"/>
      <c r="SMA261" s="6"/>
      <c r="SMB261" s="6"/>
      <c r="SMC261" s="6"/>
      <c r="SMD261" s="6"/>
      <c r="SME261" s="6"/>
      <c r="SMF261" s="6"/>
      <c r="SMG261" s="6"/>
      <c r="SMH261" s="6"/>
      <c r="SMI261" s="6"/>
      <c r="SMJ261" s="6"/>
      <c r="SMK261" s="6"/>
      <c r="SML261" s="6"/>
      <c r="SMM261" s="6"/>
      <c r="SMN261" s="6"/>
      <c r="SMO261" s="6"/>
      <c r="SMP261" s="6"/>
      <c r="SMQ261" s="6"/>
      <c r="SMR261" s="6"/>
      <c r="SMS261" s="6"/>
      <c r="SMT261" s="6"/>
      <c r="SMU261" s="6"/>
      <c r="SMV261" s="6"/>
      <c r="SMW261" s="6"/>
      <c r="SMX261" s="6"/>
      <c r="SMY261" s="6"/>
      <c r="SMZ261" s="6"/>
      <c r="SNA261" s="6"/>
      <c r="SNB261" s="6"/>
      <c r="SNC261" s="6"/>
      <c r="SND261" s="6"/>
      <c r="SNE261" s="6"/>
      <c r="SNF261" s="6"/>
      <c r="SNG261" s="6"/>
      <c r="SNH261" s="6"/>
      <c r="SNI261" s="6"/>
      <c r="SNJ261" s="6"/>
      <c r="SNK261" s="6"/>
      <c r="SNL261" s="6"/>
      <c r="SNM261" s="6"/>
      <c r="SNN261" s="6"/>
      <c r="SNO261" s="6"/>
      <c r="SNP261" s="6"/>
      <c r="SNQ261" s="6"/>
      <c r="SNR261" s="6"/>
      <c r="SNS261" s="6"/>
      <c r="SNT261" s="6"/>
      <c r="SNU261" s="6"/>
      <c r="SNV261" s="6"/>
      <c r="SNW261" s="6"/>
      <c r="SNX261" s="6"/>
      <c r="SNY261" s="6"/>
      <c r="SNZ261" s="6"/>
      <c r="SOA261" s="6"/>
      <c r="SOB261" s="6"/>
      <c r="SOC261" s="6"/>
      <c r="SOD261" s="6"/>
      <c r="SOE261" s="6"/>
      <c r="SOF261" s="6"/>
      <c r="SOG261" s="6"/>
      <c r="SOH261" s="6"/>
      <c r="SOI261" s="6"/>
      <c r="SOJ261" s="6"/>
      <c r="SOK261" s="6"/>
      <c r="SOL261" s="6"/>
      <c r="SOM261" s="6"/>
      <c r="SON261" s="6"/>
      <c r="SOO261" s="6"/>
      <c r="SOP261" s="6"/>
      <c r="SOQ261" s="6"/>
      <c r="SOR261" s="6"/>
      <c r="SOS261" s="6"/>
      <c r="SOT261" s="6"/>
      <c r="SOU261" s="6"/>
      <c r="SOV261" s="6"/>
      <c r="SOW261" s="6"/>
      <c r="SOX261" s="6"/>
      <c r="SOY261" s="6"/>
      <c r="SOZ261" s="6"/>
      <c r="SPA261" s="6"/>
      <c r="SPB261" s="6"/>
      <c r="SPC261" s="6"/>
      <c r="SPD261" s="6"/>
      <c r="SPE261" s="6"/>
      <c r="SPF261" s="6"/>
      <c r="SPG261" s="6"/>
      <c r="SPH261" s="6"/>
      <c r="SPI261" s="6"/>
      <c r="SPJ261" s="6"/>
      <c r="SPK261" s="6"/>
      <c r="SPL261" s="6"/>
      <c r="SPM261" s="6"/>
      <c r="SPN261" s="6"/>
      <c r="SPO261" s="6"/>
      <c r="SPP261" s="6"/>
      <c r="SPQ261" s="6"/>
      <c r="SPR261" s="6"/>
      <c r="SPS261" s="6"/>
      <c r="SPT261" s="6"/>
      <c r="SPU261" s="6"/>
      <c r="SPV261" s="6"/>
      <c r="SPW261" s="6"/>
      <c r="SPX261" s="6"/>
      <c r="SPY261" s="6"/>
      <c r="SPZ261" s="6"/>
      <c r="SQA261" s="6"/>
      <c r="SQB261" s="6"/>
      <c r="SQC261" s="6"/>
      <c r="SQD261" s="6"/>
      <c r="SQE261" s="6"/>
      <c r="SQF261" s="6"/>
      <c r="SQG261" s="6"/>
      <c r="SQH261" s="6"/>
      <c r="SQI261" s="6"/>
      <c r="SQJ261" s="6"/>
      <c r="SQK261" s="6"/>
      <c r="SQL261" s="6"/>
      <c r="SQM261" s="6"/>
      <c r="SQN261" s="6"/>
      <c r="SQO261" s="6"/>
      <c r="SQP261" s="6"/>
      <c r="SQQ261" s="6"/>
      <c r="SQR261" s="6"/>
      <c r="SQS261" s="6"/>
      <c r="SQT261" s="6"/>
      <c r="SQU261" s="6"/>
      <c r="SQV261" s="6"/>
      <c r="SQW261" s="6"/>
      <c r="SQX261" s="6"/>
      <c r="SQY261" s="6"/>
      <c r="SQZ261" s="6"/>
      <c r="SRA261" s="6"/>
      <c r="SRB261" s="6"/>
      <c r="SRC261" s="6"/>
      <c r="SRD261" s="6"/>
      <c r="SRE261" s="6"/>
      <c r="SRF261" s="6"/>
      <c r="SRG261" s="6"/>
      <c r="SRH261" s="6"/>
      <c r="SRI261" s="6"/>
      <c r="SRJ261" s="6"/>
      <c r="SRK261" s="6"/>
      <c r="SRL261" s="6"/>
      <c r="SRM261" s="6"/>
      <c r="SRN261" s="6"/>
      <c r="SRO261" s="6"/>
      <c r="SRP261" s="6"/>
      <c r="SRQ261" s="6"/>
      <c r="SRR261" s="6"/>
      <c r="SRS261" s="6"/>
      <c r="SRT261" s="6"/>
      <c r="SRU261" s="6"/>
      <c r="SRV261" s="6"/>
      <c r="SRW261" s="6"/>
      <c r="SRX261" s="6"/>
      <c r="SRY261" s="6"/>
      <c r="SRZ261" s="6"/>
      <c r="SSA261" s="6"/>
      <c r="SSB261" s="6"/>
      <c r="SSC261" s="6"/>
      <c r="SSD261" s="6"/>
      <c r="SSE261" s="6"/>
      <c r="SSF261" s="6"/>
      <c r="SSG261" s="6"/>
      <c r="SSH261" s="6"/>
      <c r="SSI261" s="6"/>
      <c r="SSJ261" s="6"/>
      <c r="SSK261" s="6"/>
      <c r="SSL261" s="6"/>
      <c r="SSM261" s="6"/>
      <c r="SSN261" s="6"/>
      <c r="SSO261" s="6"/>
      <c r="SSP261" s="6"/>
      <c r="SSQ261" s="6"/>
      <c r="SSR261" s="6"/>
      <c r="SSS261" s="6"/>
      <c r="SST261" s="6"/>
      <c r="SSU261" s="6"/>
      <c r="SSV261" s="6"/>
      <c r="SSW261" s="6"/>
      <c r="SSX261" s="6"/>
      <c r="SSY261" s="6"/>
      <c r="SSZ261" s="6"/>
      <c r="STA261" s="6"/>
      <c r="STB261" s="6"/>
      <c r="STC261" s="6"/>
      <c r="STD261" s="6"/>
      <c r="STE261" s="6"/>
      <c r="STF261" s="6"/>
      <c r="STG261" s="6"/>
      <c r="STH261" s="6"/>
      <c r="STI261" s="6"/>
      <c r="STJ261" s="6"/>
      <c r="STK261" s="6"/>
      <c r="STL261" s="6"/>
      <c r="STM261" s="6"/>
      <c r="STN261" s="6"/>
      <c r="STO261" s="6"/>
      <c r="STP261" s="6"/>
      <c r="STQ261" s="6"/>
      <c r="STR261" s="6"/>
      <c r="STS261" s="6"/>
      <c r="STT261" s="6"/>
      <c r="STU261" s="6"/>
      <c r="STV261" s="6"/>
      <c r="STW261" s="6"/>
      <c r="STX261" s="6"/>
      <c r="STY261" s="6"/>
      <c r="STZ261" s="6"/>
      <c r="SUA261" s="6"/>
      <c r="SUB261" s="6"/>
      <c r="SUC261" s="6"/>
      <c r="SUD261" s="6"/>
      <c r="SUE261" s="6"/>
      <c r="SUF261" s="6"/>
      <c r="SUG261" s="6"/>
      <c r="SUH261" s="6"/>
      <c r="SUI261" s="6"/>
      <c r="SUJ261" s="6"/>
      <c r="SUK261" s="6"/>
      <c r="SUL261" s="6"/>
      <c r="SUM261" s="6"/>
      <c r="SUN261" s="6"/>
      <c r="SUO261" s="6"/>
      <c r="SUP261" s="6"/>
      <c r="SUQ261" s="6"/>
      <c r="SUR261" s="6"/>
      <c r="SUS261" s="6"/>
      <c r="SUT261" s="6"/>
      <c r="SUU261" s="6"/>
      <c r="SUV261" s="6"/>
      <c r="SUW261" s="6"/>
      <c r="SUX261" s="6"/>
      <c r="SUY261" s="6"/>
      <c r="SUZ261" s="6"/>
      <c r="SVA261" s="6"/>
      <c r="SVB261" s="6"/>
      <c r="SVC261" s="6"/>
      <c r="SVD261" s="6"/>
      <c r="SVE261" s="6"/>
      <c r="SVF261" s="6"/>
      <c r="SVG261" s="6"/>
      <c r="SVH261" s="6"/>
      <c r="SVI261" s="6"/>
      <c r="SVJ261" s="6"/>
      <c r="SVK261" s="6"/>
      <c r="SVL261" s="6"/>
      <c r="SVM261" s="6"/>
      <c r="SVN261" s="6"/>
      <c r="SVO261" s="6"/>
      <c r="SVP261" s="6"/>
      <c r="SVQ261" s="6"/>
      <c r="SVR261" s="6"/>
      <c r="SVS261" s="6"/>
      <c r="SVT261" s="6"/>
      <c r="SVU261" s="6"/>
      <c r="SVV261" s="6"/>
      <c r="SVW261" s="6"/>
      <c r="SVX261" s="6"/>
      <c r="SVY261" s="6"/>
      <c r="SVZ261" s="6"/>
      <c r="SWA261" s="6"/>
      <c r="SWB261" s="6"/>
      <c r="SWC261" s="6"/>
      <c r="SWD261" s="6"/>
      <c r="SWE261" s="6"/>
      <c r="SWF261" s="6"/>
      <c r="SWG261" s="6"/>
      <c r="SWH261" s="6"/>
      <c r="SWI261" s="6"/>
      <c r="SWJ261" s="6"/>
      <c r="SWK261" s="6"/>
      <c r="SWL261" s="6"/>
      <c r="SWM261" s="6"/>
      <c r="SWN261" s="6"/>
      <c r="SWO261" s="6"/>
      <c r="SWP261" s="6"/>
      <c r="SWQ261" s="6"/>
      <c r="SWR261" s="6"/>
      <c r="SWS261" s="6"/>
      <c r="SWT261" s="6"/>
      <c r="SWU261" s="6"/>
      <c r="SWV261" s="6"/>
      <c r="SWW261" s="6"/>
      <c r="SWX261" s="6"/>
      <c r="SWY261" s="6"/>
      <c r="SWZ261" s="6"/>
      <c r="SXA261" s="6"/>
      <c r="SXB261" s="6"/>
      <c r="SXC261" s="6"/>
      <c r="SXD261" s="6"/>
      <c r="SXE261" s="6"/>
      <c r="SXF261" s="6"/>
      <c r="SXG261" s="6"/>
      <c r="SXH261" s="6"/>
      <c r="SXI261" s="6"/>
      <c r="SXJ261" s="6"/>
      <c r="SXK261" s="6"/>
      <c r="SXL261" s="6"/>
      <c r="SXM261" s="6"/>
      <c r="SXN261" s="6"/>
      <c r="SXO261" s="6"/>
      <c r="SXP261" s="6"/>
      <c r="SXQ261" s="6"/>
      <c r="SXR261" s="6"/>
      <c r="SXS261" s="6"/>
      <c r="SXT261" s="6"/>
      <c r="SXU261" s="6"/>
      <c r="SXV261" s="6"/>
      <c r="SXW261" s="6"/>
      <c r="SXX261" s="6"/>
      <c r="SXY261" s="6"/>
      <c r="SXZ261" s="6"/>
      <c r="SYA261" s="6"/>
      <c r="SYB261" s="6"/>
      <c r="SYC261" s="6"/>
      <c r="SYD261" s="6"/>
      <c r="SYE261" s="6"/>
      <c r="SYF261" s="6"/>
      <c r="SYG261" s="6"/>
      <c r="SYH261" s="6"/>
      <c r="SYI261" s="6"/>
      <c r="SYJ261" s="6"/>
      <c r="SYK261" s="6"/>
      <c r="SYL261" s="6"/>
      <c r="SYM261" s="6"/>
      <c r="SYN261" s="6"/>
      <c r="SYO261" s="6"/>
      <c r="SYP261" s="6"/>
      <c r="SYQ261" s="6"/>
      <c r="SYR261" s="6"/>
      <c r="SYS261" s="6"/>
      <c r="SYT261" s="6"/>
      <c r="SYU261" s="6"/>
      <c r="SYV261" s="6"/>
      <c r="SYW261" s="6"/>
      <c r="SYX261" s="6"/>
      <c r="SYY261" s="6"/>
      <c r="SYZ261" s="6"/>
      <c r="SZA261" s="6"/>
      <c r="SZB261" s="6"/>
      <c r="SZC261" s="6"/>
      <c r="SZD261" s="6"/>
      <c r="SZE261" s="6"/>
      <c r="SZF261" s="6"/>
      <c r="SZG261" s="6"/>
      <c r="SZH261" s="6"/>
      <c r="SZI261" s="6"/>
      <c r="SZJ261" s="6"/>
      <c r="SZK261" s="6"/>
      <c r="SZL261" s="6"/>
      <c r="SZM261" s="6"/>
      <c r="SZN261" s="6"/>
      <c r="SZO261" s="6"/>
      <c r="SZP261" s="6"/>
      <c r="SZQ261" s="6"/>
      <c r="SZR261" s="6"/>
      <c r="SZS261" s="6"/>
      <c r="SZT261" s="6"/>
      <c r="SZU261" s="6"/>
      <c r="SZV261" s="6"/>
      <c r="SZW261" s="6"/>
      <c r="SZX261" s="6"/>
      <c r="SZY261" s="6"/>
      <c r="SZZ261" s="6"/>
      <c r="TAA261" s="6"/>
      <c r="TAB261" s="6"/>
      <c r="TAC261" s="6"/>
      <c r="TAD261" s="6"/>
      <c r="TAE261" s="6"/>
      <c r="TAF261" s="6"/>
      <c r="TAG261" s="6"/>
      <c r="TAH261" s="6"/>
      <c r="TAI261" s="6"/>
      <c r="TAJ261" s="6"/>
      <c r="TAK261" s="6"/>
      <c r="TAL261" s="6"/>
      <c r="TAM261" s="6"/>
      <c r="TAN261" s="6"/>
      <c r="TAO261" s="6"/>
      <c r="TAP261" s="6"/>
      <c r="TAQ261" s="6"/>
      <c r="TAR261" s="6"/>
      <c r="TAS261" s="6"/>
      <c r="TAT261" s="6"/>
      <c r="TAU261" s="6"/>
      <c r="TAV261" s="6"/>
      <c r="TAW261" s="6"/>
      <c r="TAX261" s="6"/>
      <c r="TAY261" s="6"/>
      <c r="TAZ261" s="6"/>
      <c r="TBA261" s="6"/>
      <c r="TBB261" s="6"/>
      <c r="TBC261" s="6"/>
      <c r="TBD261" s="6"/>
      <c r="TBE261" s="6"/>
      <c r="TBF261" s="6"/>
      <c r="TBG261" s="6"/>
      <c r="TBH261" s="6"/>
      <c r="TBI261" s="6"/>
      <c r="TBJ261" s="6"/>
      <c r="TBK261" s="6"/>
      <c r="TBL261" s="6"/>
      <c r="TBM261" s="6"/>
      <c r="TBN261" s="6"/>
      <c r="TBO261" s="6"/>
      <c r="TBP261" s="6"/>
      <c r="TBQ261" s="6"/>
      <c r="TBR261" s="6"/>
      <c r="TBS261" s="6"/>
      <c r="TBT261" s="6"/>
      <c r="TBU261" s="6"/>
      <c r="TBV261" s="6"/>
      <c r="TBW261" s="6"/>
      <c r="TBX261" s="6"/>
      <c r="TBY261" s="6"/>
      <c r="TBZ261" s="6"/>
      <c r="TCA261" s="6"/>
      <c r="TCB261" s="6"/>
      <c r="TCC261" s="6"/>
      <c r="TCD261" s="6"/>
      <c r="TCE261" s="6"/>
      <c r="TCF261" s="6"/>
      <c r="TCG261" s="6"/>
      <c r="TCH261" s="6"/>
      <c r="TCI261" s="6"/>
      <c r="TCJ261" s="6"/>
      <c r="TCK261" s="6"/>
      <c r="TCL261" s="6"/>
      <c r="TCM261" s="6"/>
      <c r="TCN261" s="6"/>
      <c r="TCO261" s="6"/>
      <c r="TCP261" s="6"/>
      <c r="TCQ261" s="6"/>
      <c r="TCR261" s="6"/>
      <c r="TCS261" s="6"/>
      <c r="TCT261" s="6"/>
      <c r="TCU261" s="6"/>
      <c r="TCV261" s="6"/>
      <c r="TCW261" s="6"/>
      <c r="TCX261" s="6"/>
      <c r="TCY261" s="6"/>
      <c r="TCZ261" s="6"/>
      <c r="TDA261" s="6"/>
      <c r="TDB261" s="6"/>
      <c r="TDC261" s="6"/>
      <c r="TDD261" s="6"/>
      <c r="TDE261" s="6"/>
      <c r="TDF261" s="6"/>
      <c r="TDG261" s="6"/>
      <c r="TDH261" s="6"/>
      <c r="TDI261" s="6"/>
      <c r="TDJ261" s="6"/>
      <c r="TDK261" s="6"/>
      <c r="TDL261" s="6"/>
      <c r="TDM261" s="6"/>
      <c r="TDN261" s="6"/>
      <c r="TDO261" s="6"/>
      <c r="TDP261" s="6"/>
      <c r="TDQ261" s="6"/>
      <c r="TDR261" s="6"/>
      <c r="TDS261" s="6"/>
      <c r="TDT261" s="6"/>
      <c r="TDU261" s="6"/>
      <c r="TDV261" s="6"/>
      <c r="TDW261" s="6"/>
      <c r="TDX261" s="6"/>
      <c r="TDY261" s="6"/>
      <c r="TDZ261" s="6"/>
      <c r="TEA261" s="6"/>
      <c r="TEB261" s="6"/>
      <c r="TEC261" s="6"/>
      <c r="TED261" s="6"/>
      <c r="TEE261" s="6"/>
      <c r="TEF261" s="6"/>
      <c r="TEG261" s="6"/>
      <c r="TEH261" s="6"/>
      <c r="TEI261" s="6"/>
      <c r="TEJ261" s="6"/>
      <c r="TEK261" s="6"/>
      <c r="TEL261" s="6"/>
      <c r="TEM261" s="6"/>
      <c r="TEN261" s="6"/>
      <c r="TEO261" s="6"/>
      <c r="TEP261" s="6"/>
      <c r="TEQ261" s="6"/>
      <c r="TER261" s="6"/>
      <c r="TES261" s="6"/>
      <c r="TET261" s="6"/>
      <c r="TEU261" s="6"/>
      <c r="TEV261" s="6"/>
      <c r="TEW261" s="6"/>
      <c r="TEX261" s="6"/>
      <c r="TEY261" s="6"/>
      <c r="TEZ261" s="6"/>
      <c r="TFA261" s="6"/>
      <c r="TFB261" s="6"/>
      <c r="TFC261" s="6"/>
      <c r="TFD261" s="6"/>
      <c r="TFE261" s="6"/>
      <c r="TFF261" s="6"/>
      <c r="TFG261" s="6"/>
      <c r="TFH261" s="6"/>
      <c r="TFI261" s="6"/>
      <c r="TFJ261" s="6"/>
      <c r="TFK261" s="6"/>
      <c r="TFL261" s="6"/>
      <c r="TFM261" s="6"/>
      <c r="TFN261" s="6"/>
      <c r="TFO261" s="6"/>
      <c r="TFP261" s="6"/>
      <c r="TFQ261" s="6"/>
      <c r="TFR261" s="6"/>
      <c r="TFS261" s="6"/>
      <c r="TFT261" s="6"/>
      <c r="TFU261" s="6"/>
      <c r="TFV261" s="6"/>
      <c r="TFW261" s="6"/>
      <c r="TFX261" s="6"/>
      <c r="TFY261" s="6"/>
      <c r="TFZ261" s="6"/>
      <c r="TGA261" s="6"/>
      <c r="TGB261" s="6"/>
      <c r="TGC261" s="6"/>
      <c r="TGD261" s="6"/>
      <c r="TGE261" s="6"/>
      <c r="TGF261" s="6"/>
      <c r="TGG261" s="6"/>
      <c r="TGH261" s="6"/>
      <c r="TGI261" s="6"/>
      <c r="TGJ261" s="6"/>
      <c r="TGK261" s="6"/>
      <c r="TGL261" s="6"/>
      <c r="TGM261" s="6"/>
      <c r="TGN261" s="6"/>
      <c r="TGO261" s="6"/>
      <c r="TGP261" s="6"/>
      <c r="TGQ261" s="6"/>
      <c r="TGR261" s="6"/>
      <c r="TGS261" s="6"/>
      <c r="TGT261" s="6"/>
      <c r="TGU261" s="6"/>
      <c r="TGV261" s="6"/>
      <c r="TGW261" s="6"/>
      <c r="TGX261" s="6"/>
      <c r="TGY261" s="6"/>
      <c r="TGZ261" s="6"/>
      <c r="THA261" s="6"/>
      <c r="THB261" s="6"/>
      <c r="THC261" s="6"/>
      <c r="THD261" s="6"/>
      <c r="THE261" s="6"/>
      <c r="THF261" s="6"/>
      <c r="THG261" s="6"/>
      <c r="THH261" s="6"/>
      <c r="THI261" s="6"/>
      <c r="THJ261" s="6"/>
      <c r="THK261" s="6"/>
      <c r="THL261" s="6"/>
      <c r="THM261" s="6"/>
      <c r="THN261" s="6"/>
      <c r="THO261" s="6"/>
      <c r="THP261" s="6"/>
      <c r="THQ261" s="6"/>
      <c r="THR261" s="6"/>
      <c r="THS261" s="6"/>
      <c r="THT261" s="6"/>
      <c r="THU261" s="6"/>
      <c r="THV261" s="6"/>
      <c r="THW261" s="6"/>
      <c r="THX261" s="6"/>
      <c r="THY261" s="6"/>
      <c r="THZ261" s="6"/>
      <c r="TIA261" s="6"/>
      <c r="TIB261" s="6"/>
      <c r="TIC261" s="6"/>
      <c r="TID261" s="6"/>
      <c r="TIE261" s="6"/>
      <c r="TIF261" s="6"/>
      <c r="TIG261" s="6"/>
      <c r="TIH261" s="6"/>
      <c r="TII261" s="6"/>
      <c r="TIJ261" s="6"/>
      <c r="TIK261" s="6"/>
      <c r="TIL261" s="6"/>
      <c r="TIM261" s="6"/>
      <c r="TIN261" s="6"/>
      <c r="TIO261" s="6"/>
      <c r="TIP261" s="6"/>
      <c r="TIQ261" s="6"/>
      <c r="TIR261" s="6"/>
      <c r="TIS261" s="6"/>
      <c r="TIT261" s="6"/>
      <c r="TIU261" s="6"/>
      <c r="TIV261" s="6"/>
      <c r="TIW261" s="6"/>
      <c r="TIX261" s="6"/>
      <c r="TIY261" s="6"/>
      <c r="TIZ261" s="6"/>
      <c r="TJA261" s="6"/>
      <c r="TJB261" s="6"/>
      <c r="TJC261" s="6"/>
      <c r="TJD261" s="6"/>
      <c r="TJE261" s="6"/>
      <c r="TJF261" s="6"/>
      <c r="TJG261" s="6"/>
      <c r="TJH261" s="6"/>
      <c r="TJI261" s="6"/>
      <c r="TJJ261" s="6"/>
      <c r="TJK261" s="6"/>
      <c r="TJL261" s="6"/>
      <c r="TJM261" s="6"/>
      <c r="TJN261" s="6"/>
      <c r="TJO261" s="6"/>
      <c r="TJP261" s="6"/>
      <c r="TJQ261" s="6"/>
      <c r="TJR261" s="6"/>
      <c r="TJS261" s="6"/>
      <c r="TJT261" s="6"/>
      <c r="TJU261" s="6"/>
      <c r="TJV261" s="6"/>
      <c r="TJW261" s="6"/>
      <c r="TJX261" s="6"/>
      <c r="TJY261" s="6"/>
      <c r="TJZ261" s="6"/>
      <c r="TKA261" s="6"/>
      <c r="TKB261" s="6"/>
      <c r="TKC261" s="6"/>
      <c r="TKD261" s="6"/>
      <c r="TKE261" s="6"/>
      <c r="TKF261" s="6"/>
      <c r="TKG261" s="6"/>
      <c r="TKH261" s="6"/>
      <c r="TKI261" s="6"/>
      <c r="TKJ261" s="6"/>
      <c r="TKK261" s="6"/>
      <c r="TKL261" s="6"/>
      <c r="TKM261" s="6"/>
      <c r="TKN261" s="6"/>
      <c r="TKO261" s="6"/>
      <c r="TKP261" s="6"/>
      <c r="TKQ261" s="6"/>
      <c r="TKR261" s="6"/>
      <c r="TKS261" s="6"/>
      <c r="TKT261" s="6"/>
      <c r="TKU261" s="6"/>
      <c r="TKV261" s="6"/>
      <c r="TKW261" s="6"/>
      <c r="TKX261" s="6"/>
      <c r="TKY261" s="6"/>
      <c r="TKZ261" s="6"/>
      <c r="TLA261" s="6"/>
      <c r="TLB261" s="6"/>
      <c r="TLC261" s="6"/>
      <c r="TLD261" s="6"/>
      <c r="TLE261" s="6"/>
      <c r="TLF261" s="6"/>
      <c r="TLG261" s="6"/>
      <c r="TLH261" s="6"/>
      <c r="TLI261" s="6"/>
      <c r="TLJ261" s="6"/>
      <c r="TLK261" s="6"/>
      <c r="TLL261" s="6"/>
      <c r="TLM261" s="6"/>
      <c r="TLN261" s="6"/>
      <c r="TLO261" s="6"/>
      <c r="TLP261" s="6"/>
      <c r="TLQ261" s="6"/>
      <c r="TLR261" s="6"/>
      <c r="TLS261" s="6"/>
      <c r="TLT261" s="6"/>
      <c r="TLU261" s="6"/>
      <c r="TLV261" s="6"/>
      <c r="TLW261" s="6"/>
      <c r="TLX261" s="6"/>
      <c r="TLY261" s="6"/>
      <c r="TLZ261" s="6"/>
      <c r="TMA261" s="6"/>
      <c r="TMB261" s="6"/>
      <c r="TMC261" s="6"/>
      <c r="TMD261" s="6"/>
      <c r="TME261" s="6"/>
      <c r="TMF261" s="6"/>
      <c r="TMG261" s="6"/>
      <c r="TMH261" s="6"/>
      <c r="TMI261" s="6"/>
      <c r="TMJ261" s="6"/>
      <c r="TMK261" s="6"/>
      <c r="TML261" s="6"/>
      <c r="TMM261" s="6"/>
      <c r="TMN261" s="6"/>
      <c r="TMO261" s="6"/>
      <c r="TMP261" s="6"/>
      <c r="TMQ261" s="6"/>
      <c r="TMR261" s="6"/>
      <c r="TMS261" s="6"/>
      <c r="TMT261" s="6"/>
      <c r="TMU261" s="6"/>
      <c r="TMV261" s="6"/>
      <c r="TMW261" s="6"/>
      <c r="TMX261" s="6"/>
      <c r="TMY261" s="6"/>
      <c r="TMZ261" s="6"/>
      <c r="TNA261" s="6"/>
      <c r="TNB261" s="6"/>
      <c r="TNC261" s="6"/>
      <c r="TND261" s="6"/>
      <c r="TNE261" s="6"/>
      <c r="TNF261" s="6"/>
      <c r="TNG261" s="6"/>
      <c r="TNH261" s="6"/>
      <c r="TNI261" s="6"/>
      <c r="TNJ261" s="6"/>
      <c r="TNK261" s="6"/>
      <c r="TNL261" s="6"/>
      <c r="TNM261" s="6"/>
      <c r="TNN261" s="6"/>
      <c r="TNO261" s="6"/>
      <c r="TNP261" s="6"/>
      <c r="TNQ261" s="6"/>
      <c r="TNR261" s="6"/>
      <c r="TNS261" s="6"/>
      <c r="TNT261" s="6"/>
      <c r="TNU261" s="6"/>
      <c r="TNV261" s="6"/>
      <c r="TNW261" s="6"/>
      <c r="TNX261" s="6"/>
      <c r="TNY261" s="6"/>
      <c r="TNZ261" s="6"/>
      <c r="TOA261" s="6"/>
      <c r="TOB261" s="6"/>
      <c r="TOC261" s="6"/>
      <c r="TOD261" s="6"/>
      <c r="TOE261" s="6"/>
      <c r="TOF261" s="6"/>
      <c r="TOG261" s="6"/>
      <c r="TOH261" s="6"/>
      <c r="TOI261" s="6"/>
      <c r="TOJ261" s="6"/>
      <c r="TOK261" s="6"/>
      <c r="TOL261" s="6"/>
      <c r="TOM261" s="6"/>
      <c r="TON261" s="6"/>
      <c r="TOO261" s="6"/>
      <c r="TOP261" s="6"/>
      <c r="TOQ261" s="6"/>
      <c r="TOR261" s="6"/>
      <c r="TOS261" s="6"/>
      <c r="TOT261" s="6"/>
      <c r="TOU261" s="6"/>
      <c r="TOV261" s="6"/>
      <c r="TOW261" s="6"/>
      <c r="TOX261" s="6"/>
      <c r="TOY261" s="6"/>
      <c r="TOZ261" s="6"/>
      <c r="TPA261" s="6"/>
      <c r="TPB261" s="6"/>
      <c r="TPC261" s="6"/>
      <c r="TPD261" s="6"/>
      <c r="TPE261" s="6"/>
      <c r="TPF261" s="6"/>
      <c r="TPG261" s="6"/>
      <c r="TPH261" s="6"/>
      <c r="TPI261" s="6"/>
      <c r="TPJ261" s="6"/>
      <c r="TPK261" s="6"/>
      <c r="TPL261" s="6"/>
      <c r="TPM261" s="6"/>
      <c r="TPN261" s="6"/>
      <c r="TPO261" s="6"/>
      <c r="TPP261" s="6"/>
      <c r="TPQ261" s="6"/>
      <c r="TPR261" s="6"/>
      <c r="TPS261" s="6"/>
      <c r="TPT261" s="6"/>
      <c r="TPU261" s="6"/>
      <c r="TPV261" s="6"/>
      <c r="TPW261" s="6"/>
      <c r="TPX261" s="6"/>
      <c r="TPY261" s="6"/>
      <c r="TPZ261" s="6"/>
      <c r="TQA261" s="6"/>
      <c r="TQB261" s="6"/>
      <c r="TQC261" s="6"/>
      <c r="TQD261" s="6"/>
      <c r="TQE261" s="6"/>
      <c r="TQF261" s="6"/>
      <c r="TQG261" s="6"/>
      <c r="TQH261" s="6"/>
      <c r="TQI261" s="6"/>
      <c r="TQJ261" s="6"/>
      <c r="TQK261" s="6"/>
      <c r="TQL261" s="6"/>
      <c r="TQM261" s="6"/>
      <c r="TQN261" s="6"/>
      <c r="TQO261" s="6"/>
      <c r="TQP261" s="6"/>
      <c r="TQQ261" s="6"/>
      <c r="TQR261" s="6"/>
      <c r="TQS261" s="6"/>
      <c r="TQT261" s="6"/>
      <c r="TQU261" s="6"/>
      <c r="TQV261" s="6"/>
      <c r="TQW261" s="6"/>
      <c r="TQX261" s="6"/>
      <c r="TQY261" s="6"/>
      <c r="TQZ261" s="6"/>
      <c r="TRA261" s="6"/>
      <c r="TRB261" s="6"/>
      <c r="TRC261" s="6"/>
      <c r="TRD261" s="6"/>
      <c r="TRE261" s="6"/>
      <c r="TRF261" s="6"/>
      <c r="TRG261" s="6"/>
      <c r="TRH261" s="6"/>
      <c r="TRI261" s="6"/>
      <c r="TRJ261" s="6"/>
      <c r="TRK261" s="6"/>
      <c r="TRL261" s="6"/>
      <c r="TRM261" s="6"/>
      <c r="TRN261" s="6"/>
      <c r="TRO261" s="6"/>
      <c r="TRP261" s="6"/>
      <c r="TRQ261" s="6"/>
      <c r="TRR261" s="6"/>
      <c r="TRS261" s="6"/>
      <c r="TRT261" s="6"/>
      <c r="TRU261" s="6"/>
      <c r="TRV261" s="6"/>
      <c r="TRW261" s="6"/>
      <c r="TRX261" s="6"/>
      <c r="TRY261" s="6"/>
      <c r="TRZ261" s="6"/>
      <c r="TSA261" s="6"/>
      <c r="TSB261" s="6"/>
      <c r="TSC261" s="6"/>
      <c r="TSD261" s="6"/>
      <c r="TSE261" s="6"/>
      <c r="TSF261" s="6"/>
      <c r="TSG261" s="6"/>
      <c r="TSH261" s="6"/>
      <c r="TSI261" s="6"/>
      <c r="TSJ261" s="6"/>
      <c r="TSK261" s="6"/>
      <c r="TSL261" s="6"/>
      <c r="TSM261" s="6"/>
      <c r="TSN261" s="6"/>
      <c r="TSO261" s="6"/>
      <c r="TSP261" s="6"/>
      <c r="TSQ261" s="6"/>
      <c r="TSR261" s="6"/>
      <c r="TSS261" s="6"/>
      <c r="TST261" s="6"/>
      <c r="TSU261" s="6"/>
      <c r="TSV261" s="6"/>
      <c r="TSW261" s="6"/>
      <c r="TSX261" s="6"/>
      <c r="TSY261" s="6"/>
      <c r="TSZ261" s="6"/>
      <c r="TTA261" s="6"/>
      <c r="TTB261" s="6"/>
      <c r="TTC261" s="6"/>
      <c r="TTD261" s="6"/>
      <c r="TTE261" s="6"/>
      <c r="TTF261" s="6"/>
      <c r="TTG261" s="6"/>
      <c r="TTH261" s="6"/>
      <c r="TTI261" s="6"/>
      <c r="TTJ261" s="6"/>
      <c r="TTK261" s="6"/>
      <c r="TTL261" s="6"/>
      <c r="TTM261" s="6"/>
      <c r="TTN261" s="6"/>
      <c r="TTO261" s="6"/>
      <c r="TTP261" s="6"/>
      <c r="TTQ261" s="6"/>
      <c r="TTR261" s="6"/>
      <c r="TTS261" s="6"/>
      <c r="TTT261" s="6"/>
      <c r="TTU261" s="6"/>
      <c r="TTV261" s="6"/>
      <c r="TTW261" s="6"/>
      <c r="TTX261" s="6"/>
      <c r="TTY261" s="6"/>
      <c r="TTZ261" s="6"/>
      <c r="TUA261" s="6"/>
      <c r="TUB261" s="6"/>
      <c r="TUC261" s="6"/>
      <c r="TUD261" s="6"/>
      <c r="TUE261" s="6"/>
      <c r="TUF261" s="6"/>
      <c r="TUG261" s="6"/>
      <c r="TUH261" s="6"/>
      <c r="TUI261" s="6"/>
      <c r="TUJ261" s="6"/>
      <c r="TUK261" s="6"/>
      <c r="TUL261" s="6"/>
      <c r="TUM261" s="6"/>
      <c r="TUN261" s="6"/>
      <c r="TUO261" s="6"/>
      <c r="TUP261" s="6"/>
      <c r="TUQ261" s="6"/>
      <c r="TUR261" s="6"/>
      <c r="TUS261" s="6"/>
      <c r="TUT261" s="6"/>
      <c r="TUU261" s="6"/>
      <c r="TUV261" s="6"/>
      <c r="TUW261" s="6"/>
      <c r="TUX261" s="6"/>
      <c r="TUY261" s="6"/>
      <c r="TUZ261" s="6"/>
      <c r="TVA261" s="6"/>
      <c r="TVB261" s="6"/>
      <c r="TVC261" s="6"/>
      <c r="TVD261" s="6"/>
      <c r="TVE261" s="6"/>
      <c r="TVF261" s="6"/>
      <c r="TVG261" s="6"/>
      <c r="TVH261" s="6"/>
      <c r="TVI261" s="6"/>
      <c r="TVJ261" s="6"/>
      <c r="TVK261" s="6"/>
      <c r="TVL261" s="6"/>
      <c r="TVM261" s="6"/>
      <c r="TVN261" s="6"/>
      <c r="TVO261" s="6"/>
      <c r="TVP261" s="6"/>
      <c r="TVQ261" s="6"/>
      <c r="TVR261" s="6"/>
      <c r="TVS261" s="6"/>
      <c r="TVT261" s="6"/>
      <c r="TVU261" s="6"/>
      <c r="TVV261" s="6"/>
      <c r="TVW261" s="6"/>
      <c r="TVX261" s="6"/>
      <c r="TVY261" s="6"/>
      <c r="TVZ261" s="6"/>
      <c r="TWA261" s="6"/>
      <c r="TWB261" s="6"/>
      <c r="TWC261" s="6"/>
      <c r="TWD261" s="6"/>
      <c r="TWE261" s="6"/>
      <c r="TWF261" s="6"/>
      <c r="TWG261" s="6"/>
      <c r="TWH261" s="6"/>
      <c r="TWI261" s="6"/>
      <c r="TWJ261" s="6"/>
      <c r="TWK261" s="6"/>
      <c r="TWL261" s="6"/>
      <c r="TWM261" s="6"/>
      <c r="TWN261" s="6"/>
      <c r="TWO261" s="6"/>
      <c r="TWP261" s="6"/>
      <c r="TWQ261" s="6"/>
      <c r="TWR261" s="6"/>
      <c r="TWS261" s="6"/>
      <c r="TWT261" s="6"/>
      <c r="TWU261" s="6"/>
      <c r="TWV261" s="6"/>
      <c r="TWW261" s="6"/>
      <c r="TWX261" s="6"/>
      <c r="TWY261" s="6"/>
      <c r="TWZ261" s="6"/>
      <c r="TXA261" s="6"/>
      <c r="TXB261" s="6"/>
      <c r="TXC261" s="6"/>
      <c r="TXD261" s="6"/>
      <c r="TXE261" s="6"/>
      <c r="TXF261" s="6"/>
      <c r="TXG261" s="6"/>
      <c r="TXH261" s="6"/>
      <c r="TXI261" s="6"/>
      <c r="TXJ261" s="6"/>
      <c r="TXK261" s="6"/>
      <c r="TXL261" s="6"/>
      <c r="TXM261" s="6"/>
      <c r="TXN261" s="6"/>
      <c r="TXO261" s="6"/>
      <c r="TXP261" s="6"/>
      <c r="TXQ261" s="6"/>
      <c r="TXR261" s="6"/>
      <c r="TXS261" s="6"/>
      <c r="TXT261" s="6"/>
      <c r="TXU261" s="6"/>
      <c r="TXV261" s="6"/>
      <c r="TXW261" s="6"/>
      <c r="TXX261" s="6"/>
      <c r="TXY261" s="6"/>
      <c r="TXZ261" s="6"/>
      <c r="TYA261" s="6"/>
      <c r="TYB261" s="6"/>
      <c r="TYC261" s="6"/>
      <c r="TYD261" s="6"/>
      <c r="TYE261" s="6"/>
      <c r="TYF261" s="6"/>
      <c r="TYG261" s="6"/>
      <c r="TYH261" s="6"/>
      <c r="TYI261" s="6"/>
      <c r="TYJ261" s="6"/>
      <c r="TYK261" s="6"/>
      <c r="TYL261" s="6"/>
      <c r="TYM261" s="6"/>
      <c r="TYN261" s="6"/>
      <c r="TYO261" s="6"/>
      <c r="TYP261" s="6"/>
      <c r="TYQ261" s="6"/>
      <c r="TYR261" s="6"/>
      <c r="TYS261" s="6"/>
      <c r="TYT261" s="6"/>
      <c r="TYU261" s="6"/>
      <c r="TYV261" s="6"/>
      <c r="TYW261" s="6"/>
      <c r="TYX261" s="6"/>
      <c r="TYY261" s="6"/>
      <c r="TYZ261" s="6"/>
      <c r="TZA261" s="6"/>
      <c r="TZB261" s="6"/>
      <c r="TZC261" s="6"/>
      <c r="TZD261" s="6"/>
      <c r="TZE261" s="6"/>
      <c r="TZF261" s="6"/>
      <c r="TZG261" s="6"/>
      <c r="TZH261" s="6"/>
      <c r="TZI261" s="6"/>
      <c r="TZJ261" s="6"/>
      <c r="TZK261" s="6"/>
      <c r="TZL261" s="6"/>
      <c r="TZM261" s="6"/>
      <c r="TZN261" s="6"/>
      <c r="TZO261" s="6"/>
      <c r="TZP261" s="6"/>
      <c r="TZQ261" s="6"/>
      <c r="TZR261" s="6"/>
      <c r="TZS261" s="6"/>
      <c r="TZT261" s="6"/>
      <c r="TZU261" s="6"/>
      <c r="TZV261" s="6"/>
      <c r="TZW261" s="6"/>
      <c r="TZX261" s="6"/>
      <c r="TZY261" s="6"/>
      <c r="TZZ261" s="6"/>
      <c r="UAA261" s="6"/>
      <c r="UAB261" s="6"/>
      <c r="UAC261" s="6"/>
      <c r="UAD261" s="6"/>
      <c r="UAE261" s="6"/>
      <c r="UAF261" s="6"/>
      <c r="UAG261" s="6"/>
      <c r="UAH261" s="6"/>
      <c r="UAI261" s="6"/>
      <c r="UAJ261" s="6"/>
      <c r="UAK261" s="6"/>
      <c r="UAL261" s="6"/>
      <c r="UAM261" s="6"/>
      <c r="UAN261" s="6"/>
      <c r="UAO261" s="6"/>
      <c r="UAP261" s="6"/>
      <c r="UAQ261" s="6"/>
      <c r="UAR261" s="6"/>
      <c r="UAS261" s="6"/>
      <c r="UAT261" s="6"/>
      <c r="UAU261" s="6"/>
      <c r="UAV261" s="6"/>
      <c r="UAW261" s="6"/>
      <c r="UAX261" s="6"/>
      <c r="UAY261" s="6"/>
      <c r="UAZ261" s="6"/>
      <c r="UBA261" s="6"/>
      <c r="UBB261" s="6"/>
      <c r="UBC261" s="6"/>
      <c r="UBD261" s="6"/>
      <c r="UBE261" s="6"/>
      <c r="UBF261" s="6"/>
      <c r="UBG261" s="6"/>
      <c r="UBH261" s="6"/>
      <c r="UBI261" s="6"/>
      <c r="UBJ261" s="6"/>
      <c r="UBK261" s="6"/>
      <c r="UBL261" s="6"/>
      <c r="UBM261" s="6"/>
      <c r="UBN261" s="6"/>
      <c r="UBO261" s="6"/>
      <c r="UBP261" s="6"/>
      <c r="UBQ261" s="6"/>
      <c r="UBR261" s="6"/>
      <c r="UBS261" s="6"/>
      <c r="UBT261" s="6"/>
      <c r="UBU261" s="6"/>
      <c r="UBV261" s="6"/>
      <c r="UBW261" s="6"/>
      <c r="UBX261" s="6"/>
      <c r="UBY261" s="6"/>
      <c r="UBZ261" s="6"/>
      <c r="UCA261" s="6"/>
      <c r="UCB261" s="6"/>
      <c r="UCC261" s="6"/>
      <c r="UCD261" s="6"/>
      <c r="UCE261" s="6"/>
      <c r="UCF261" s="6"/>
      <c r="UCG261" s="6"/>
      <c r="UCH261" s="6"/>
      <c r="UCI261" s="6"/>
      <c r="UCJ261" s="6"/>
      <c r="UCK261" s="6"/>
      <c r="UCL261" s="6"/>
      <c r="UCM261" s="6"/>
      <c r="UCN261" s="6"/>
      <c r="UCO261" s="6"/>
      <c r="UCP261" s="6"/>
      <c r="UCQ261" s="6"/>
      <c r="UCR261" s="6"/>
      <c r="UCS261" s="6"/>
      <c r="UCT261" s="6"/>
      <c r="UCU261" s="6"/>
      <c r="UCV261" s="6"/>
      <c r="UCW261" s="6"/>
      <c r="UCX261" s="6"/>
      <c r="UCY261" s="6"/>
      <c r="UCZ261" s="6"/>
      <c r="UDA261" s="6"/>
      <c r="UDB261" s="6"/>
      <c r="UDC261" s="6"/>
      <c r="UDD261" s="6"/>
      <c r="UDE261" s="6"/>
      <c r="UDF261" s="6"/>
      <c r="UDG261" s="6"/>
      <c r="UDH261" s="6"/>
      <c r="UDI261" s="6"/>
      <c r="UDJ261" s="6"/>
      <c r="UDK261" s="6"/>
      <c r="UDL261" s="6"/>
      <c r="UDM261" s="6"/>
      <c r="UDN261" s="6"/>
      <c r="UDO261" s="6"/>
      <c r="UDP261" s="6"/>
      <c r="UDQ261" s="6"/>
      <c r="UDR261" s="6"/>
      <c r="UDS261" s="6"/>
      <c r="UDT261" s="6"/>
      <c r="UDU261" s="6"/>
      <c r="UDV261" s="6"/>
      <c r="UDW261" s="6"/>
      <c r="UDX261" s="6"/>
      <c r="UDY261" s="6"/>
      <c r="UDZ261" s="6"/>
      <c r="UEA261" s="6"/>
      <c r="UEB261" s="6"/>
      <c r="UEC261" s="6"/>
      <c r="UED261" s="6"/>
      <c r="UEE261" s="6"/>
      <c r="UEF261" s="6"/>
      <c r="UEG261" s="6"/>
      <c r="UEH261" s="6"/>
      <c r="UEI261" s="6"/>
      <c r="UEJ261" s="6"/>
      <c r="UEK261" s="6"/>
      <c r="UEL261" s="6"/>
      <c r="UEM261" s="6"/>
      <c r="UEN261" s="6"/>
      <c r="UEO261" s="6"/>
      <c r="UEP261" s="6"/>
      <c r="UEQ261" s="6"/>
      <c r="UER261" s="6"/>
      <c r="UES261" s="6"/>
      <c r="UET261" s="6"/>
      <c r="UEU261" s="6"/>
      <c r="UEV261" s="6"/>
      <c r="UEW261" s="6"/>
      <c r="UEX261" s="6"/>
      <c r="UEY261" s="6"/>
      <c r="UEZ261" s="6"/>
      <c r="UFA261" s="6"/>
      <c r="UFB261" s="6"/>
      <c r="UFC261" s="6"/>
      <c r="UFD261" s="6"/>
      <c r="UFE261" s="6"/>
      <c r="UFF261" s="6"/>
      <c r="UFG261" s="6"/>
      <c r="UFH261" s="6"/>
      <c r="UFI261" s="6"/>
      <c r="UFJ261" s="6"/>
      <c r="UFK261" s="6"/>
      <c r="UFL261" s="6"/>
      <c r="UFM261" s="6"/>
      <c r="UFN261" s="6"/>
      <c r="UFO261" s="6"/>
      <c r="UFP261" s="6"/>
      <c r="UFQ261" s="6"/>
      <c r="UFR261" s="6"/>
      <c r="UFS261" s="6"/>
      <c r="UFT261" s="6"/>
      <c r="UFU261" s="6"/>
      <c r="UFV261" s="6"/>
      <c r="UFW261" s="6"/>
      <c r="UFX261" s="6"/>
      <c r="UFY261" s="6"/>
      <c r="UFZ261" s="6"/>
      <c r="UGA261" s="6"/>
      <c r="UGB261" s="6"/>
      <c r="UGC261" s="6"/>
      <c r="UGD261" s="6"/>
      <c r="UGE261" s="6"/>
      <c r="UGF261" s="6"/>
      <c r="UGG261" s="6"/>
      <c r="UGH261" s="6"/>
      <c r="UGI261" s="6"/>
      <c r="UGJ261" s="6"/>
      <c r="UGK261" s="6"/>
      <c r="UGL261" s="6"/>
      <c r="UGM261" s="6"/>
      <c r="UGN261" s="6"/>
      <c r="UGO261" s="6"/>
      <c r="UGP261" s="6"/>
      <c r="UGQ261" s="6"/>
      <c r="UGR261" s="6"/>
      <c r="UGS261" s="6"/>
      <c r="UGT261" s="6"/>
      <c r="UGU261" s="6"/>
      <c r="UGV261" s="6"/>
      <c r="UGW261" s="6"/>
      <c r="UGX261" s="6"/>
      <c r="UGY261" s="6"/>
      <c r="UGZ261" s="6"/>
      <c r="UHA261" s="6"/>
      <c r="UHB261" s="6"/>
      <c r="UHC261" s="6"/>
      <c r="UHD261" s="6"/>
      <c r="UHE261" s="6"/>
      <c r="UHF261" s="6"/>
      <c r="UHG261" s="6"/>
      <c r="UHH261" s="6"/>
      <c r="UHI261" s="6"/>
      <c r="UHJ261" s="6"/>
      <c r="UHK261" s="6"/>
      <c r="UHL261" s="6"/>
      <c r="UHM261" s="6"/>
      <c r="UHN261" s="6"/>
      <c r="UHO261" s="6"/>
      <c r="UHP261" s="6"/>
      <c r="UHQ261" s="6"/>
      <c r="UHR261" s="6"/>
      <c r="UHS261" s="6"/>
      <c r="UHT261" s="6"/>
      <c r="UHU261" s="6"/>
      <c r="UHV261" s="6"/>
      <c r="UHW261" s="6"/>
      <c r="UHX261" s="6"/>
      <c r="UHY261" s="6"/>
      <c r="UHZ261" s="6"/>
      <c r="UIA261" s="6"/>
      <c r="UIB261" s="6"/>
      <c r="UIC261" s="6"/>
      <c r="UID261" s="6"/>
      <c r="UIE261" s="6"/>
      <c r="UIF261" s="6"/>
      <c r="UIG261" s="6"/>
      <c r="UIH261" s="6"/>
      <c r="UII261" s="6"/>
      <c r="UIJ261" s="6"/>
      <c r="UIK261" s="6"/>
      <c r="UIL261" s="6"/>
      <c r="UIM261" s="6"/>
      <c r="UIN261" s="6"/>
      <c r="UIO261" s="6"/>
      <c r="UIP261" s="6"/>
      <c r="UIQ261" s="6"/>
      <c r="UIR261" s="6"/>
      <c r="UIS261" s="6"/>
      <c r="UIT261" s="6"/>
      <c r="UIU261" s="6"/>
      <c r="UIV261" s="6"/>
      <c r="UIW261" s="6"/>
      <c r="UIX261" s="6"/>
      <c r="UIY261" s="6"/>
      <c r="UIZ261" s="6"/>
      <c r="UJA261" s="6"/>
      <c r="UJB261" s="6"/>
      <c r="UJC261" s="6"/>
      <c r="UJD261" s="6"/>
      <c r="UJE261" s="6"/>
      <c r="UJF261" s="6"/>
      <c r="UJG261" s="6"/>
      <c r="UJH261" s="6"/>
      <c r="UJI261" s="6"/>
      <c r="UJJ261" s="6"/>
      <c r="UJK261" s="6"/>
      <c r="UJL261" s="6"/>
      <c r="UJM261" s="6"/>
      <c r="UJN261" s="6"/>
      <c r="UJO261" s="6"/>
      <c r="UJP261" s="6"/>
      <c r="UJQ261" s="6"/>
      <c r="UJR261" s="6"/>
      <c r="UJS261" s="6"/>
      <c r="UJT261" s="6"/>
      <c r="UJU261" s="6"/>
      <c r="UJV261" s="6"/>
      <c r="UJW261" s="6"/>
      <c r="UJX261" s="6"/>
      <c r="UJY261" s="6"/>
      <c r="UJZ261" s="6"/>
      <c r="UKA261" s="6"/>
      <c r="UKB261" s="6"/>
      <c r="UKC261" s="6"/>
      <c r="UKD261" s="6"/>
      <c r="UKE261" s="6"/>
      <c r="UKF261" s="6"/>
      <c r="UKG261" s="6"/>
      <c r="UKH261" s="6"/>
      <c r="UKI261" s="6"/>
      <c r="UKJ261" s="6"/>
      <c r="UKK261" s="6"/>
      <c r="UKL261" s="6"/>
      <c r="UKM261" s="6"/>
      <c r="UKN261" s="6"/>
      <c r="UKO261" s="6"/>
      <c r="UKP261" s="6"/>
      <c r="UKQ261" s="6"/>
      <c r="UKR261" s="6"/>
      <c r="UKS261" s="6"/>
      <c r="UKT261" s="6"/>
      <c r="UKU261" s="6"/>
      <c r="UKV261" s="6"/>
      <c r="UKW261" s="6"/>
      <c r="UKX261" s="6"/>
      <c r="UKY261" s="6"/>
      <c r="UKZ261" s="6"/>
      <c r="ULA261" s="6"/>
      <c r="ULB261" s="6"/>
      <c r="ULC261" s="6"/>
      <c r="ULD261" s="6"/>
      <c r="ULE261" s="6"/>
      <c r="ULF261" s="6"/>
      <c r="ULG261" s="6"/>
      <c r="ULH261" s="6"/>
      <c r="ULI261" s="6"/>
      <c r="ULJ261" s="6"/>
      <c r="ULK261" s="6"/>
      <c r="ULL261" s="6"/>
      <c r="ULM261" s="6"/>
      <c r="ULN261" s="6"/>
      <c r="ULO261" s="6"/>
      <c r="ULP261" s="6"/>
      <c r="ULQ261" s="6"/>
      <c r="ULR261" s="6"/>
      <c r="ULS261" s="6"/>
      <c r="ULT261" s="6"/>
      <c r="ULU261" s="6"/>
      <c r="ULV261" s="6"/>
      <c r="ULW261" s="6"/>
      <c r="ULX261" s="6"/>
      <c r="ULY261" s="6"/>
      <c r="ULZ261" s="6"/>
      <c r="UMA261" s="6"/>
      <c r="UMB261" s="6"/>
      <c r="UMC261" s="6"/>
      <c r="UMD261" s="6"/>
      <c r="UME261" s="6"/>
      <c r="UMF261" s="6"/>
      <c r="UMG261" s="6"/>
      <c r="UMH261" s="6"/>
      <c r="UMI261" s="6"/>
      <c r="UMJ261" s="6"/>
      <c r="UMK261" s="6"/>
      <c r="UML261" s="6"/>
      <c r="UMM261" s="6"/>
      <c r="UMN261" s="6"/>
      <c r="UMO261" s="6"/>
      <c r="UMP261" s="6"/>
      <c r="UMQ261" s="6"/>
      <c r="UMR261" s="6"/>
      <c r="UMS261" s="6"/>
      <c r="UMT261" s="6"/>
      <c r="UMU261" s="6"/>
      <c r="UMV261" s="6"/>
      <c r="UMW261" s="6"/>
      <c r="UMX261" s="6"/>
      <c r="UMY261" s="6"/>
      <c r="UMZ261" s="6"/>
      <c r="UNA261" s="6"/>
      <c r="UNB261" s="6"/>
      <c r="UNC261" s="6"/>
      <c r="UND261" s="6"/>
      <c r="UNE261" s="6"/>
      <c r="UNF261" s="6"/>
      <c r="UNG261" s="6"/>
      <c r="UNH261" s="6"/>
      <c r="UNI261" s="6"/>
      <c r="UNJ261" s="6"/>
      <c r="UNK261" s="6"/>
      <c r="UNL261" s="6"/>
      <c r="UNM261" s="6"/>
      <c r="UNN261" s="6"/>
      <c r="UNO261" s="6"/>
      <c r="UNP261" s="6"/>
      <c r="UNQ261" s="6"/>
      <c r="UNR261" s="6"/>
      <c r="UNS261" s="6"/>
      <c r="UNT261" s="6"/>
      <c r="UNU261" s="6"/>
      <c r="UNV261" s="6"/>
      <c r="UNW261" s="6"/>
      <c r="UNX261" s="6"/>
      <c r="UNY261" s="6"/>
      <c r="UNZ261" s="6"/>
      <c r="UOA261" s="6"/>
      <c r="UOB261" s="6"/>
      <c r="UOC261" s="6"/>
      <c r="UOD261" s="6"/>
      <c r="UOE261" s="6"/>
      <c r="UOF261" s="6"/>
      <c r="UOG261" s="6"/>
      <c r="UOH261" s="6"/>
      <c r="UOI261" s="6"/>
      <c r="UOJ261" s="6"/>
      <c r="UOK261" s="6"/>
      <c r="UOL261" s="6"/>
      <c r="UOM261" s="6"/>
      <c r="UON261" s="6"/>
      <c r="UOO261" s="6"/>
      <c r="UOP261" s="6"/>
      <c r="UOQ261" s="6"/>
      <c r="UOR261" s="6"/>
      <c r="UOS261" s="6"/>
      <c r="UOT261" s="6"/>
      <c r="UOU261" s="6"/>
      <c r="UOV261" s="6"/>
      <c r="UOW261" s="6"/>
      <c r="UOX261" s="6"/>
      <c r="UOY261" s="6"/>
      <c r="UOZ261" s="6"/>
      <c r="UPA261" s="6"/>
      <c r="UPB261" s="6"/>
      <c r="UPC261" s="6"/>
      <c r="UPD261" s="6"/>
      <c r="UPE261" s="6"/>
      <c r="UPF261" s="6"/>
      <c r="UPG261" s="6"/>
      <c r="UPH261" s="6"/>
      <c r="UPI261" s="6"/>
      <c r="UPJ261" s="6"/>
      <c r="UPK261" s="6"/>
      <c r="UPL261" s="6"/>
      <c r="UPM261" s="6"/>
      <c r="UPN261" s="6"/>
      <c r="UPO261" s="6"/>
      <c r="UPP261" s="6"/>
      <c r="UPQ261" s="6"/>
      <c r="UPR261" s="6"/>
      <c r="UPS261" s="6"/>
      <c r="UPT261" s="6"/>
      <c r="UPU261" s="6"/>
      <c r="UPV261" s="6"/>
      <c r="UPW261" s="6"/>
      <c r="UPX261" s="6"/>
      <c r="UPY261" s="6"/>
      <c r="UPZ261" s="6"/>
      <c r="UQA261" s="6"/>
      <c r="UQB261" s="6"/>
      <c r="UQC261" s="6"/>
      <c r="UQD261" s="6"/>
      <c r="UQE261" s="6"/>
      <c r="UQF261" s="6"/>
      <c r="UQG261" s="6"/>
      <c r="UQH261" s="6"/>
      <c r="UQI261" s="6"/>
      <c r="UQJ261" s="6"/>
      <c r="UQK261" s="6"/>
      <c r="UQL261" s="6"/>
      <c r="UQM261" s="6"/>
      <c r="UQN261" s="6"/>
      <c r="UQO261" s="6"/>
      <c r="UQP261" s="6"/>
      <c r="UQQ261" s="6"/>
      <c r="UQR261" s="6"/>
      <c r="UQS261" s="6"/>
      <c r="UQT261" s="6"/>
      <c r="UQU261" s="6"/>
      <c r="UQV261" s="6"/>
      <c r="UQW261" s="6"/>
      <c r="UQX261" s="6"/>
      <c r="UQY261" s="6"/>
      <c r="UQZ261" s="6"/>
      <c r="URA261" s="6"/>
      <c r="URB261" s="6"/>
      <c r="URC261" s="6"/>
      <c r="URD261" s="6"/>
      <c r="URE261" s="6"/>
      <c r="URF261" s="6"/>
      <c r="URG261" s="6"/>
      <c r="URH261" s="6"/>
      <c r="URI261" s="6"/>
      <c r="URJ261" s="6"/>
      <c r="URK261" s="6"/>
      <c r="URL261" s="6"/>
      <c r="URM261" s="6"/>
      <c r="URN261" s="6"/>
      <c r="URO261" s="6"/>
      <c r="URP261" s="6"/>
      <c r="URQ261" s="6"/>
      <c r="URR261" s="6"/>
      <c r="URS261" s="6"/>
      <c r="URT261" s="6"/>
      <c r="URU261" s="6"/>
      <c r="URV261" s="6"/>
      <c r="URW261" s="6"/>
      <c r="URX261" s="6"/>
      <c r="URY261" s="6"/>
      <c r="URZ261" s="6"/>
      <c r="USA261" s="6"/>
      <c r="USB261" s="6"/>
      <c r="USC261" s="6"/>
      <c r="USD261" s="6"/>
      <c r="USE261" s="6"/>
      <c r="USF261" s="6"/>
      <c r="USG261" s="6"/>
      <c r="USH261" s="6"/>
      <c r="USI261" s="6"/>
      <c r="USJ261" s="6"/>
      <c r="USK261" s="6"/>
      <c r="USL261" s="6"/>
      <c r="USM261" s="6"/>
      <c r="USN261" s="6"/>
      <c r="USO261" s="6"/>
      <c r="USP261" s="6"/>
      <c r="USQ261" s="6"/>
      <c r="USR261" s="6"/>
      <c r="USS261" s="6"/>
      <c r="UST261" s="6"/>
      <c r="USU261" s="6"/>
      <c r="USV261" s="6"/>
      <c r="USW261" s="6"/>
      <c r="USX261" s="6"/>
      <c r="USY261" s="6"/>
      <c r="USZ261" s="6"/>
      <c r="UTA261" s="6"/>
      <c r="UTB261" s="6"/>
      <c r="UTC261" s="6"/>
      <c r="UTD261" s="6"/>
      <c r="UTE261" s="6"/>
      <c r="UTF261" s="6"/>
      <c r="UTG261" s="6"/>
      <c r="UTH261" s="6"/>
      <c r="UTI261" s="6"/>
      <c r="UTJ261" s="6"/>
      <c r="UTK261" s="6"/>
      <c r="UTL261" s="6"/>
      <c r="UTM261" s="6"/>
      <c r="UTN261" s="6"/>
      <c r="UTO261" s="6"/>
      <c r="UTP261" s="6"/>
      <c r="UTQ261" s="6"/>
      <c r="UTR261" s="6"/>
      <c r="UTS261" s="6"/>
      <c r="UTT261" s="6"/>
      <c r="UTU261" s="6"/>
      <c r="UTV261" s="6"/>
      <c r="UTW261" s="6"/>
      <c r="UTX261" s="6"/>
      <c r="UTY261" s="6"/>
      <c r="UTZ261" s="6"/>
      <c r="UUA261" s="6"/>
      <c r="UUB261" s="6"/>
      <c r="UUC261" s="6"/>
      <c r="UUD261" s="6"/>
      <c r="UUE261" s="6"/>
      <c r="UUF261" s="6"/>
      <c r="UUG261" s="6"/>
      <c r="UUH261" s="6"/>
      <c r="UUI261" s="6"/>
      <c r="UUJ261" s="6"/>
      <c r="UUK261" s="6"/>
      <c r="UUL261" s="6"/>
      <c r="UUM261" s="6"/>
      <c r="UUN261" s="6"/>
      <c r="UUO261" s="6"/>
      <c r="UUP261" s="6"/>
      <c r="UUQ261" s="6"/>
      <c r="UUR261" s="6"/>
      <c r="UUS261" s="6"/>
      <c r="UUT261" s="6"/>
      <c r="UUU261" s="6"/>
      <c r="UUV261" s="6"/>
      <c r="UUW261" s="6"/>
      <c r="UUX261" s="6"/>
      <c r="UUY261" s="6"/>
      <c r="UUZ261" s="6"/>
      <c r="UVA261" s="6"/>
      <c r="UVB261" s="6"/>
      <c r="UVC261" s="6"/>
      <c r="UVD261" s="6"/>
      <c r="UVE261" s="6"/>
      <c r="UVF261" s="6"/>
      <c r="UVG261" s="6"/>
      <c r="UVH261" s="6"/>
      <c r="UVI261" s="6"/>
      <c r="UVJ261" s="6"/>
      <c r="UVK261" s="6"/>
      <c r="UVL261" s="6"/>
      <c r="UVM261" s="6"/>
      <c r="UVN261" s="6"/>
      <c r="UVO261" s="6"/>
      <c r="UVP261" s="6"/>
      <c r="UVQ261" s="6"/>
      <c r="UVR261" s="6"/>
      <c r="UVS261" s="6"/>
      <c r="UVT261" s="6"/>
      <c r="UVU261" s="6"/>
      <c r="UVV261" s="6"/>
      <c r="UVW261" s="6"/>
      <c r="UVX261" s="6"/>
      <c r="UVY261" s="6"/>
      <c r="UVZ261" s="6"/>
      <c r="UWA261" s="6"/>
      <c r="UWB261" s="6"/>
      <c r="UWC261" s="6"/>
      <c r="UWD261" s="6"/>
      <c r="UWE261" s="6"/>
      <c r="UWF261" s="6"/>
      <c r="UWG261" s="6"/>
      <c r="UWH261" s="6"/>
      <c r="UWI261" s="6"/>
      <c r="UWJ261" s="6"/>
      <c r="UWK261" s="6"/>
      <c r="UWL261" s="6"/>
      <c r="UWM261" s="6"/>
      <c r="UWN261" s="6"/>
      <c r="UWO261" s="6"/>
      <c r="UWP261" s="6"/>
      <c r="UWQ261" s="6"/>
      <c r="UWR261" s="6"/>
      <c r="UWS261" s="6"/>
      <c r="UWT261" s="6"/>
      <c r="UWU261" s="6"/>
      <c r="UWV261" s="6"/>
      <c r="UWW261" s="6"/>
      <c r="UWX261" s="6"/>
      <c r="UWY261" s="6"/>
      <c r="UWZ261" s="6"/>
      <c r="UXA261" s="6"/>
      <c r="UXB261" s="6"/>
      <c r="UXC261" s="6"/>
      <c r="UXD261" s="6"/>
      <c r="UXE261" s="6"/>
      <c r="UXF261" s="6"/>
      <c r="UXG261" s="6"/>
      <c r="UXH261" s="6"/>
      <c r="UXI261" s="6"/>
      <c r="UXJ261" s="6"/>
      <c r="UXK261" s="6"/>
      <c r="UXL261" s="6"/>
      <c r="UXM261" s="6"/>
      <c r="UXN261" s="6"/>
      <c r="UXO261" s="6"/>
      <c r="UXP261" s="6"/>
      <c r="UXQ261" s="6"/>
      <c r="UXR261" s="6"/>
      <c r="UXS261" s="6"/>
      <c r="UXT261" s="6"/>
      <c r="UXU261" s="6"/>
      <c r="UXV261" s="6"/>
      <c r="UXW261" s="6"/>
      <c r="UXX261" s="6"/>
      <c r="UXY261" s="6"/>
      <c r="UXZ261" s="6"/>
      <c r="UYA261" s="6"/>
      <c r="UYB261" s="6"/>
      <c r="UYC261" s="6"/>
      <c r="UYD261" s="6"/>
      <c r="UYE261" s="6"/>
      <c r="UYF261" s="6"/>
      <c r="UYG261" s="6"/>
      <c r="UYH261" s="6"/>
      <c r="UYI261" s="6"/>
      <c r="UYJ261" s="6"/>
      <c r="UYK261" s="6"/>
      <c r="UYL261" s="6"/>
      <c r="UYM261" s="6"/>
      <c r="UYN261" s="6"/>
      <c r="UYO261" s="6"/>
      <c r="UYP261" s="6"/>
      <c r="UYQ261" s="6"/>
      <c r="UYR261" s="6"/>
      <c r="UYS261" s="6"/>
      <c r="UYT261" s="6"/>
      <c r="UYU261" s="6"/>
      <c r="UYV261" s="6"/>
      <c r="UYW261" s="6"/>
      <c r="UYX261" s="6"/>
      <c r="UYY261" s="6"/>
      <c r="UYZ261" s="6"/>
      <c r="UZA261" s="6"/>
      <c r="UZB261" s="6"/>
      <c r="UZC261" s="6"/>
      <c r="UZD261" s="6"/>
      <c r="UZE261" s="6"/>
      <c r="UZF261" s="6"/>
      <c r="UZG261" s="6"/>
      <c r="UZH261" s="6"/>
      <c r="UZI261" s="6"/>
      <c r="UZJ261" s="6"/>
      <c r="UZK261" s="6"/>
      <c r="UZL261" s="6"/>
      <c r="UZM261" s="6"/>
      <c r="UZN261" s="6"/>
      <c r="UZO261" s="6"/>
      <c r="UZP261" s="6"/>
      <c r="UZQ261" s="6"/>
      <c r="UZR261" s="6"/>
      <c r="UZS261" s="6"/>
      <c r="UZT261" s="6"/>
      <c r="UZU261" s="6"/>
      <c r="UZV261" s="6"/>
      <c r="UZW261" s="6"/>
      <c r="UZX261" s="6"/>
      <c r="UZY261" s="6"/>
      <c r="UZZ261" s="6"/>
      <c r="VAA261" s="6"/>
      <c r="VAB261" s="6"/>
      <c r="VAC261" s="6"/>
      <c r="VAD261" s="6"/>
      <c r="VAE261" s="6"/>
      <c r="VAF261" s="6"/>
      <c r="VAG261" s="6"/>
      <c r="VAH261" s="6"/>
      <c r="VAI261" s="6"/>
      <c r="VAJ261" s="6"/>
      <c r="VAK261" s="6"/>
      <c r="VAL261" s="6"/>
      <c r="VAM261" s="6"/>
      <c r="VAN261" s="6"/>
      <c r="VAO261" s="6"/>
      <c r="VAP261" s="6"/>
      <c r="VAQ261" s="6"/>
      <c r="VAR261" s="6"/>
      <c r="VAS261" s="6"/>
      <c r="VAT261" s="6"/>
      <c r="VAU261" s="6"/>
      <c r="VAV261" s="6"/>
      <c r="VAW261" s="6"/>
      <c r="VAX261" s="6"/>
      <c r="VAY261" s="6"/>
      <c r="VAZ261" s="6"/>
      <c r="VBA261" s="6"/>
      <c r="VBB261" s="6"/>
      <c r="VBC261" s="6"/>
      <c r="VBD261" s="6"/>
      <c r="VBE261" s="6"/>
      <c r="VBF261" s="6"/>
      <c r="VBG261" s="6"/>
      <c r="VBH261" s="6"/>
      <c r="VBI261" s="6"/>
      <c r="VBJ261" s="6"/>
      <c r="VBK261" s="6"/>
      <c r="VBL261" s="6"/>
      <c r="VBM261" s="6"/>
      <c r="VBN261" s="6"/>
      <c r="VBO261" s="6"/>
      <c r="VBP261" s="6"/>
      <c r="VBQ261" s="6"/>
      <c r="VBR261" s="6"/>
      <c r="VBS261" s="6"/>
      <c r="VBT261" s="6"/>
      <c r="VBU261" s="6"/>
      <c r="VBV261" s="6"/>
      <c r="VBW261" s="6"/>
      <c r="VBX261" s="6"/>
      <c r="VBY261" s="6"/>
      <c r="VBZ261" s="6"/>
      <c r="VCA261" s="6"/>
      <c r="VCB261" s="6"/>
      <c r="VCC261" s="6"/>
      <c r="VCD261" s="6"/>
      <c r="VCE261" s="6"/>
      <c r="VCF261" s="6"/>
      <c r="VCG261" s="6"/>
      <c r="VCH261" s="6"/>
      <c r="VCI261" s="6"/>
      <c r="VCJ261" s="6"/>
      <c r="VCK261" s="6"/>
      <c r="VCL261" s="6"/>
      <c r="VCM261" s="6"/>
      <c r="VCN261" s="6"/>
      <c r="VCO261" s="6"/>
      <c r="VCP261" s="6"/>
      <c r="VCQ261" s="6"/>
      <c r="VCR261" s="6"/>
      <c r="VCS261" s="6"/>
      <c r="VCT261" s="6"/>
      <c r="VCU261" s="6"/>
      <c r="VCV261" s="6"/>
      <c r="VCW261" s="6"/>
      <c r="VCX261" s="6"/>
      <c r="VCY261" s="6"/>
      <c r="VCZ261" s="6"/>
      <c r="VDA261" s="6"/>
      <c r="VDB261" s="6"/>
      <c r="VDC261" s="6"/>
      <c r="VDD261" s="6"/>
      <c r="VDE261" s="6"/>
      <c r="VDF261" s="6"/>
      <c r="VDG261" s="6"/>
      <c r="VDH261" s="6"/>
      <c r="VDI261" s="6"/>
      <c r="VDJ261" s="6"/>
      <c r="VDK261" s="6"/>
      <c r="VDL261" s="6"/>
      <c r="VDM261" s="6"/>
      <c r="VDN261" s="6"/>
      <c r="VDO261" s="6"/>
      <c r="VDP261" s="6"/>
      <c r="VDQ261" s="6"/>
      <c r="VDR261" s="6"/>
      <c r="VDS261" s="6"/>
      <c r="VDT261" s="6"/>
      <c r="VDU261" s="6"/>
      <c r="VDV261" s="6"/>
      <c r="VDW261" s="6"/>
      <c r="VDX261" s="6"/>
      <c r="VDY261" s="6"/>
      <c r="VDZ261" s="6"/>
      <c r="VEA261" s="6"/>
      <c r="VEB261" s="6"/>
      <c r="VEC261" s="6"/>
      <c r="VED261" s="6"/>
      <c r="VEE261" s="6"/>
      <c r="VEF261" s="6"/>
      <c r="VEG261" s="6"/>
      <c r="VEH261" s="6"/>
      <c r="VEI261" s="6"/>
      <c r="VEJ261" s="6"/>
      <c r="VEK261" s="6"/>
      <c r="VEL261" s="6"/>
      <c r="VEM261" s="6"/>
      <c r="VEN261" s="6"/>
      <c r="VEO261" s="6"/>
      <c r="VEP261" s="6"/>
      <c r="VEQ261" s="6"/>
      <c r="VER261" s="6"/>
      <c r="VES261" s="6"/>
      <c r="VET261" s="6"/>
      <c r="VEU261" s="6"/>
      <c r="VEV261" s="6"/>
      <c r="VEW261" s="6"/>
      <c r="VEX261" s="6"/>
      <c r="VEY261" s="6"/>
      <c r="VEZ261" s="6"/>
      <c r="VFA261" s="6"/>
      <c r="VFB261" s="6"/>
      <c r="VFC261" s="6"/>
      <c r="VFD261" s="6"/>
      <c r="VFE261" s="6"/>
      <c r="VFF261" s="6"/>
      <c r="VFG261" s="6"/>
      <c r="VFH261" s="6"/>
      <c r="VFI261" s="6"/>
      <c r="VFJ261" s="6"/>
      <c r="VFK261" s="6"/>
      <c r="VFL261" s="6"/>
      <c r="VFM261" s="6"/>
      <c r="VFN261" s="6"/>
      <c r="VFO261" s="6"/>
      <c r="VFP261" s="6"/>
      <c r="VFQ261" s="6"/>
      <c r="VFR261" s="6"/>
      <c r="VFS261" s="6"/>
      <c r="VFT261" s="6"/>
      <c r="VFU261" s="6"/>
      <c r="VFV261" s="6"/>
      <c r="VFW261" s="6"/>
      <c r="VFX261" s="6"/>
      <c r="VFY261" s="6"/>
      <c r="VFZ261" s="6"/>
      <c r="VGA261" s="6"/>
      <c r="VGB261" s="6"/>
      <c r="VGC261" s="6"/>
      <c r="VGD261" s="6"/>
      <c r="VGE261" s="6"/>
      <c r="VGF261" s="6"/>
      <c r="VGG261" s="6"/>
      <c r="VGH261" s="6"/>
      <c r="VGI261" s="6"/>
      <c r="VGJ261" s="6"/>
      <c r="VGK261" s="6"/>
      <c r="VGL261" s="6"/>
      <c r="VGM261" s="6"/>
      <c r="VGN261" s="6"/>
      <c r="VGO261" s="6"/>
      <c r="VGP261" s="6"/>
      <c r="VGQ261" s="6"/>
      <c r="VGR261" s="6"/>
      <c r="VGS261" s="6"/>
      <c r="VGT261" s="6"/>
      <c r="VGU261" s="6"/>
      <c r="VGV261" s="6"/>
      <c r="VGW261" s="6"/>
      <c r="VGX261" s="6"/>
      <c r="VGY261" s="6"/>
      <c r="VGZ261" s="6"/>
      <c r="VHA261" s="6"/>
      <c r="VHB261" s="6"/>
      <c r="VHC261" s="6"/>
      <c r="VHD261" s="6"/>
      <c r="VHE261" s="6"/>
      <c r="VHF261" s="6"/>
      <c r="VHG261" s="6"/>
      <c r="VHH261" s="6"/>
      <c r="VHI261" s="6"/>
      <c r="VHJ261" s="6"/>
      <c r="VHK261" s="6"/>
      <c r="VHL261" s="6"/>
      <c r="VHM261" s="6"/>
      <c r="VHN261" s="6"/>
      <c r="VHO261" s="6"/>
      <c r="VHP261" s="6"/>
      <c r="VHQ261" s="6"/>
      <c r="VHR261" s="6"/>
      <c r="VHS261" s="6"/>
      <c r="VHT261" s="6"/>
      <c r="VHU261" s="6"/>
      <c r="VHV261" s="6"/>
      <c r="VHW261" s="6"/>
      <c r="VHX261" s="6"/>
      <c r="VHY261" s="6"/>
      <c r="VHZ261" s="6"/>
      <c r="VIA261" s="6"/>
      <c r="VIB261" s="6"/>
      <c r="VIC261" s="6"/>
      <c r="VID261" s="6"/>
      <c r="VIE261" s="6"/>
      <c r="VIF261" s="6"/>
      <c r="VIG261" s="6"/>
      <c r="VIH261" s="6"/>
      <c r="VII261" s="6"/>
      <c r="VIJ261" s="6"/>
      <c r="VIK261" s="6"/>
      <c r="VIL261" s="6"/>
      <c r="VIM261" s="6"/>
      <c r="VIN261" s="6"/>
      <c r="VIO261" s="6"/>
      <c r="VIP261" s="6"/>
      <c r="VIQ261" s="6"/>
      <c r="VIR261" s="6"/>
      <c r="VIS261" s="6"/>
      <c r="VIT261" s="6"/>
      <c r="VIU261" s="6"/>
      <c r="VIV261" s="6"/>
      <c r="VIW261" s="6"/>
      <c r="VIX261" s="6"/>
      <c r="VIY261" s="6"/>
      <c r="VIZ261" s="6"/>
      <c r="VJA261" s="6"/>
      <c r="VJB261" s="6"/>
      <c r="VJC261" s="6"/>
      <c r="VJD261" s="6"/>
      <c r="VJE261" s="6"/>
      <c r="VJF261" s="6"/>
      <c r="VJG261" s="6"/>
      <c r="VJH261" s="6"/>
      <c r="VJI261" s="6"/>
      <c r="VJJ261" s="6"/>
      <c r="VJK261" s="6"/>
      <c r="VJL261" s="6"/>
      <c r="VJM261" s="6"/>
      <c r="VJN261" s="6"/>
      <c r="VJO261" s="6"/>
      <c r="VJP261" s="6"/>
      <c r="VJQ261" s="6"/>
      <c r="VJR261" s="6"/>
      <c r="VJS261" s="6"/>
      <c r="VJT261" s="6"/>
      <c r="VJU261" s="6"/>
      <c r="VJV261" s="6"/>
      <c r="VJW261" s="6"/>
      <c r="VJX261" s="6"/>
      <c r="VJY261" s="6"/>
      <c r="VJZ261" s="6"/>
      <c r="VKA261" s="6"/>
      <c r="VKB261" s="6"/>
      <c r="VKC261" s="6"/>
      <c r="VKD261" s="6"/>
      <c r="VKE261" s="6"/>
      <c r="VKF261" s="6"/>
      <c r="VKG261" s="6"/>
      <c r="VKH261" s="6"/>
      <c r="VKI261" s="6"/>
      <c r="VKJ261" s="6"/>
      <c r="VKK261" s="6"/>
      <c r="VKL261" s="6"/>
      <c r="VKM261" s="6"/>
      <c r="VKN261" s="6"/>
      <c r="VKO261" s="6"/>
      <c r="VKP261" s="6"/>
      <c r="VKQ261" s="6"/>
      <c r="VKR261" s="6"/>
      <c r="VKS261" s="6"/>
      <c r="VKT261" s="6"/>
      <c r="VKU261" s="6"/>
      <c r="VKV261" s="6"/>
      <c r="VKW261" s="6"/>
      <c r="VKX261" s="6"/>
      <c r="VKY261" s="6"/>
      <c r="VKZ261" s="6"/>
      <c r="VLA261" s="6"/>
      <c r="VLB261" s="6"/>
      <c r="VLC261" s="6"/>
      <c r="VLD261" s="6"/>
      <c r="VLE261" s="6"/>
      <c r="VLF261" s="6"/>
      <c r="VLG261" s="6"/>
      <c r="VLH261" s="6"/>
      <c r="VLI261" s="6"/>
      <c r="VLJ261" s="6"/>
      <c r="VLK261" s="6"/>
      <c r="VLL261" s="6"/>
      <c r="VLM261" s="6"/>
      <c r="VLN261" s="6"/>
      <c r="VLO261" s="6"/>
      <c r="VLP261" s="6"/>
      <c r="VLQ261" s="6"/>
      <c r="VLR261" s="6"/>
      <c r="VLS261" s="6"/>
      <c r="VLT261" s="6"/>
      <c r="VLU261" s="6"/>
      <c r="VLV261" s="6"/>
      <c r="VLW261" s="6"/>
      <c r="VLX261" s="6"/>
      <c r="VLY261" s="6"/>
      <c r="VLZ261" s="6"/>
      <c r="VMA261" s="6"/>
      <c r="VMB261" s="6"/>
      <c r="VMC261" s="6"/>
      <c r="VMD261" s="6"/>
      <c r="VME261" s="6"/>
      <c r="VMF261" s="6"/>
      <c r="VMG261" s="6"/>
      <c r="VMH261" s="6"/>
      <c r="VMI261" s="6"/>
      <c r="VMJ261" s="6"/>
      <c r="VMK261" s="6"/>
      <c r="VML261" s="6"/>
      <c r="VMM261" s="6"/>
      <c r="VMN261" s="6"/>
      <c r="VMO261" s="6"/>
      <c r="VMP261" s="6"/>
      <c r="VMQ261" s="6"/>
      <c r="VMR261" s="6"/>
      <c r="VMS261" s="6"/>
      <c r="VMT261" s="6"/>
      <c r="VMU261" s="6"/>
      <c r="VMV261" s="6"/>
      <c r="VMW261" s="6"/>
      <c r="VMX261" s="6"/>
      <c r="VMY261" s="6"/>
      <c r="VMZ261" s="6"/>
      <c r="VNA261" s="6"/>
      <c r="VNB261" s="6"/>
      <c r="VNC261" s="6"/>
      <c r="VND261" s="6"/>
      <c r="VNE261" s="6"/>
      <c r="VNF261" s="6"/>
      <c r="VNG261" s="6"/>
      <c r="VNH261" s="6"/>
      <c r="VNI261" s="6"/>
      <c r="VNJ261" s="6"/>
      <c r="VNK261" s="6"/>
      <c r="VNL261" s="6"/>
      <c r="VNM261" s="6"/>
      <c r="VNN261" s="6"/>
      <c r="VNO261" s="6"/>
      <c r="VNP261" s="6"/>
      <c r="VNQ261" s="6"/>
      <c r="VNR261" s="6"/>
      <c r="VNS261" s="6"/>
      <c r="VNT261" s="6"/>
      <c r="VNU261" s="6"/>
      <c r="VNV261" s="6"/>
      <c r="VNW261" s="6"/>
      <c r="VNX261" s="6"/>
      <c r="VNY261" s="6"/>
      <c r="VNZ261" s="6"/>
      <c r="VOA261" s="6"/>
      <c r="VOB261" s="6"/>
      <c r="VOC261" s="6"/>
      <c r="VOD261" s="6"/>
      <c r="VOE261" s="6"/>
      <c r="VOF261" s="6"/>
      <c r="VOG261" s="6"/>
      <c r="VOH261" s="6"/>
      <c r="VOI261" s="6"/>
      <c r="VOJ261" s="6"/>
      <c r="VOK261" s="6"/>
      <c r="VOL261" s="6"/>
      <c r="VOM261" s="6"/>
      <c r="VON261" s="6"/>
      <c r="VOO261" s="6"/>
      <c r="VOP261" s="6"/>
      <c r="VOQ261" s="6"/>
      <c r="VOR261" s="6"/>
      <c r="VOS261" s="6"/>
      <c r="VOT261" s="6"/>
      <c r="VOU261" s="6"/>
      <c r="VOV261" s="6"/>
      <c r="VOW261" s="6"/>
      <c r="VOX261" s="6"/>
      <c r="VOY261" s="6"/>
      <c r="VOZ261" s="6"/>
      <c r="VPA261" s="6"/>
      <c r="VPB261" s="6"/>
      <c r="VPC261" s="6"/>
      <c r="VPD261" s="6"/>
      <c r="VPE261" s="6"/>
      <c r="VPF261" s="6"/>
      <c r="VPG261" s="6"/>
      <c r="VPH261" s="6"/>
      <c r="VPI261" s="6"/>
      <c r="VPJ261" s="6"/>
      <c r="VPK261" s="6"/>
      <c r="VPL261" s="6"/>
      <c r="VPM261" s="6"/>
      <c r="VPN261" s="6"/>
      <c r="VPO261" s="6"/>
      <c r="VPP261" s="6"/>
      <c r="VPQ261" s="6"/>
      <c r="VPR261" s="6"/>
      <c r="VPS261" s="6"/>
      <c r="VPT261" s="6"/>
      <c r="VPU261" s="6"/>
      <c r="VPV261" s="6"/>
      <c r="VPW261" s="6"/>
      <c r="VPX261" s="6"/>
      <c r="VPY261" s="6"/>
      <c r="VPZ261" s="6"/>
      <c r="VQA261" s="6"/>
      <c r="VQB261" s="6"/>
      <c r="VQC261" s="6"/>
      <c r="VQD261" s="6"/>
      <c r="VQE261" s="6"/>
      <c r="VQF261" s="6"/>
      <c r="VQG261" s="6"/>
      <c r="VQH261" s="6"/>
      <c r="VQI261" s="6"/>
      <c r="VQJ261" s="6"/>
      <c r="VQK261" s="6"/>
      <c r="VQL261" s="6"/>
      <c r="VQM261" s="6"/>
      <c r="VQN261" s="6"/>
      <c r="VQO261" s="6"/>
      <c r="VQP261" s="6"/>
      <c r="VQQ261" s="6"/>
      <c r="VQR261" s="6"/>
      <c r="VQS261" s="6"/>
      <c r="VQT261" s="6"/>
      <c r="VQU261" s="6"/>
      <c r="VQV261" s="6"/>
      <c r="VQW261" s="6"/>
      <c r="VQX261" s="6"/>
      <c r="VQY261" s="6"/>
      <c r="VQZ261" s="6"/>
      <c r="VRA261" s="6"/>
      <c r="VRB261" s="6"/>
      <c r="VRC261" s="6"/>
      <c r="VRD261" s="6"/>
      <c r="VRE261" s="6"/>
      <c r="VRF261" s="6"/>
      <c r="VRG261" s="6"/>
      <c r="VRH261" s="6"/>
      <c r="VRI261" s="6"/>
      <c r="VRJ261" s="6"/>
      <c r="VRK261" s="6"/>
      <c r="VRL261" s="6"/>
      <c r="VRM261" s="6"/>
      <c r="VRN261" s="6"/>
      <c r="VRO261" s="6"/>
      <c r="VRP261" s="6"/>
      <c r="VRQ261" s="6"/>
      <c r="VRR261" s="6"/>
      <c r="VRS261" s="6"/>
      <c r="VRT261" s="6"/>
      <c r="VRU261" s="6"/>
      <c r="VRV261" s="6"/>
      <c r="VRW261" s="6"/>
      <c r="VRX261" s="6"/>
      <c r="VRY261" s="6"/>
      <c r="VRZ261" s="6"/>
      <c r="VSA261" s="6"/>
      <c r="VSB261" s="6"/>
      <c r="VSC261" s="6"/>
      <c r="VSD261" s="6"/>
      <c r="VSE261" s="6"/>
      <c r="VSF261" s="6"/>
      <c r="VSG261" s="6"/>
      <c r="VSH261" s="6"/>
      <c r="VSI261" s="6"/>
      <c r="VSJ261" s="6"/>
      <c r="VSK261" s="6"/>
      <c r="VSL261" s="6"/>
      <c r="VSM261" s="6"/>
      <c r="VSN261" s="6"/>
      <c r="VSO261" s="6"/>
      <c r="VSP261" s="6"/>
      <c r="VSQ261" s="6"/>
      <c r="VSR261" s="6"/>
      <c r="VSS261" s="6"/>
      <c r="VST261" s="6"/>
      <c r="VSU261" s="6"/>
      <c r="VSV261" s="6"/>
      <c r="VSW261" s="6"/>
      <c r="VSX261" s="6"/>
      <c r="VSY261" s="6"/>
      <c r="VSZ261" s="6"/>
      <c r="VTA261" s="6"/>
      <c r="VTB261" s="6"/>
      <c r="VTC261" s="6"/>
      <c r="VTD261" s="6"/>
      <c r="VTE261" s="6"/>
      <c r="VTF261" s="6"/>
      <c r="VTG261" s="6"/>
      <c r="VTH261" s="6"/>
      <c r="VTI261" s="6"/>
      <c r="VTJ261" s="6"/>
      <c r="VTK261" s="6"/>
      <c r="VTL261" s="6"/>
      <c r="VTM261" s="6"/>
      <c r="VTN261" s="6"/>
      <c r="VTO261" s="6"/>
      <c r="VTP261" s="6"/>
      <c r="VTQ261" s="6"/>
      <c r="VTR261" s="6"/>
      <c r="VTS261" s="6"/>
      <c r="VTT261" s="6"/>
      <c r="VTU261" s="6"/>
      <c r="VTV261" s="6"/>
      <c r="VTW261" s="6"/>
      <c r="VTX261" s="6"/>
      <c r="VTY261" s="6"/>
      <c r="VTZ261" s="6"/>
      <c r="VUA261" s="6"/>
      <c r="VUB261" s="6"/>
      <c r="VUC261" s="6"/>
      <c r="VUD261" s="6"/>
      <c r="VUE261" s="6"/>
      <c r="VUF261" s="6"/>
      <c r="VUG261" s="6"/>
      <c r="VUH261" s="6"/>
      <c r="VUI261" s="6"/>
      <c r="VUJ261" s="6"/>
      <c r="VUK261" s="6"/>
      <c r="VUL261" s="6"/>
      <c r="VUM261" s="6"/>
      <c r="VUN261" s="6"/>
      <c r="VUO261" s="6"/>
      <c r="VUP261" s="6"/>
      <c r="VUQ261" s="6"/>
      <c r="VUR261" s="6"/>
      <c r="VUS261" s="6"/>
      <c r="VUT261" s="6"/>
      <c r="VUU261" s="6"/>
      <c r="VUV261" s="6"/>
      <c r="VUW261" s="6"/>
      <c r="VUX261" s="6"/>
      <c r="VUY261" s="6"/>
      <c r="VUZ261" s="6"/>
      <c r="VVA261" s="6"/>
      <c r="VVB261" s="6"/>
      <c r="VVC261" s="6"/>
      <c r="VVD261" s="6"/>
      <c r="VVE261" s="6"/>
      <c r="VVF261" s="6"/>
      <c r="VVG261" s="6"/>
      <c r="VVH261" s="6"/>
      <c r="VVI261" s="6"/>
      <c r="VVJ261" s="6"/>
      <c r="VVK261" s="6"/>
      <c r="VVL261" s="6"/>
      <c r="VVM261" s="6"/>
      <c r="VVN261" s="6"/>
      <c r="VVO261" s="6"/>
      <c r="VVP261" s="6"/>
      <c r="VVQ261" s="6"/>
      <c r="VVR261" s="6"/>
      <c r="VVS261" s="6"/>
      <c r="VVT261" s="6"/>
      <c r="VVU261" s="6"/>
      <c r="VVV261" s="6"/>
      <c r="VVW261" s="6"/>
      <c r="VVX261" s="6"/>
      <c r="VVY261" s="6"/>
      <c r="VVZ261" s="6"/>
      <c r="VWA261" s="6"/>
      <c r="VWB261" s="6"/>
      <c r="VWC261" s="6"/>
      <c r="VWD261" s="6"/>
      <c r="VWE261" s="6"/>
      <c r="VWF261" s="6"/>
      <c r="VWG261" s="6"/>
      <c r="VWH261" s="6"/>
      <c r="VWI261" s="6"/>
      <c r="VWJ261" s="6"/>
      <c r="VWK261" s="6"/>
      <c r="VWL261" s="6"/>
      <c r="VWM261" s="6"/>
      <c r="VWN261" s="6"/>
      <c r="VWO261" s="6"/>
      <c r="VWP261" s="6"/>
      <c r="VWQ261" s="6"/>
      <c r="VWR261" s="6"/>
      <c r="VWS261" s="6"/>
      <c r="VWT261" s="6"/>
      <c r="VWU261" s="6"/>
      <c r="VWV261" s="6"/>
      <c r="VWW261" s="6"/>
      <c r="VWX261" s="6"/>
      <c r="VWY261" s="6"/>
      <c r="VWZ261" s="6"/>
      <c r="VXA261" s="6"/>
      <c r="VXB261" s="6"/>
      <c r="VXC261" s="6"/>
      <c r="VXD261" s="6"/>
      <c r="VXE261" s="6"/>
      <c r="VXF261" s="6"/>
      <c r="VXG261" s="6"/>
      <c r="VXH261" s="6"/>
      <c r="VXI261" s="6"/>
      <c r="VXJ261" s="6"/>
      <c r="VXK261" s="6"/>
      <c r="VXL261" s="6"/>
      <c r="VXM261" s="6"/>
      <c r="VXN261" s="6"/>
      <c r="VXO261" s="6"/>
      <c r="VXP261" s="6"/>
      <c r="VXQ261" s="6"/>
      <c r="VXR261" s="6"/>
      <c r="VXS261" s="6"/>
      <c r="VXT261" s="6"/>
      <c r="VXU261" s="6"/>
      <c r="VXV261" s="6"/>
      <c r="VXW261" s="6"/>
      <c r="VXX261" s="6"/>
      <c r="VXY261" s="6"/>
      <c r="VXZ261" s="6"/>
      <c r="VYA261" s="6"/>
      <c r="VYB261" s="6"/>
      <c r="VYC261" s="6"/>
      <c r="VYD261" s="6"/>
      <c r="VYE261" s="6"/>
      <c r="VYF261" s="6"/>
      <c r="VYG261" s="6"/>
      <c r="VYH261" s="6"/>
      <c r="VYI261" s="6"/>
      <c r="VYJ261" s="6"/>
      <c r="VYK261" s="6"/>
      <c r="VYL261" s="6"/>
      <c r="VYM261" s="6"/>
      <c r="VYN261" s="6"/>
      <c r="VYO261" s="6"/>
      <c r="VYP261" s="6"/>
      <c r="VYQ261" s="6"/>
      <c r="VYR261" s="6"/>
      <c r="VYS261" s="6"/>
      <c r="VYT261" s="6"/>
      <c r="VYU261" s="6"/>
      <c r="VYV261" s="6"/>
      <c r="VYW261" s="6"/>
      <c r="VYX261" s="6"/>
      <c r="VYY261" s="6"/>
      <c r="VYZ261" s="6"/>
      <c r="VZA261" s="6"/>
      <c r="VZB261" s="6"/>
      <c r="VZC261" s="6"/>
      <c r="VZD261" s="6"/>
      <c r="VZE261" s="6"/>
      <c r="VZF261" s="6"/>
      <c r="VZG261" s="6"/>
      <c r="VZH261" s="6"/>
      <c r="VZI261" s="6"/>
      <c r="VZJ261" s="6"/>
      <c r="VZK261" s="6"/>
      <c r="VZL261" s="6"/>
      <c r="VZM261" s="6"/>
      <c r="VZN261" s="6"/>
      <c r="VZO261" s="6"/>
      <c r="VZP261" s="6"/>
      <c r="VZQ261" s="6"/>
      <c r="VZR261" s="6"/>
      <c r="VZS261" s="6"/>
      <c r="VZT261" s="6"/>
      <c r="VZU261" s="6"/>
      <c r="VZV261" s="6"/>
      <c r="VZW261" s="6"/>
      <c r="VZX261" s="6"/>
      <c r="VZY261" s="6"/>
      <c r="VZZ261" s="6"/>
      <c r="WAA261" s="6"/>
      <c r="WAB261" s="6"/>
      <c r="WAC261" s="6"/>
      <c r="WAD261" s="6"/>
      <c r="WAE261" s="6"/>
      <c r="WAF261" s="6"/>
      <c r="WAG261" s="6"/>
      <c r="WAH261" s="6"/>
      <c r="WAI261" s="6"/>
      <c r="WAJ261" s="6"/>
      <c r="WAK261" s="6"/>
      <c r="WAL261" s="6"/>
      <c r="WAM261" s="6"/>
      <c r="WAN261" s="6"/>
      <c r="WAO261" s="6"/>
      <c r="WAP261" s="6"/>
      <c r="WAQ261" s="6"/>
      <c r="WAR261" s="6"/>
      <c r="WAS261" s="6"/>
      <c r="WAT261" s="6"/>
      <c r="WAU261" s="6"/>
      <c r="WAV261" s="6"/>
      <c r="WAW261" s="6"/>
      <c r="WAX261" s="6"/>
      <c r="WAY261" s="6"/>
      <c r="WAZ261" s="6"/>
      <c r="WBA261" s="6"/>
      <c r="WBB261" s="6"/>
      <c r="WBC261" s="6"/>
      <c r="WBD261" s="6"/>
      <c r="WBE261" s="6"/>
      <c r="WBF261" s="6"/>
      <c r="WBG261" s="6"/>
      <c r="WBH261" s="6"/>
      <c r="WBI261" s="6"/>
      <c r="WBJ261" s="6"/>
      <c r="WBK261" s="6"/>
      <c r="WBL261" s="6"/>
      <c r="WBM261" s="6"/>
      <c r="WBN261" s="6"/>
      <c r="WBO261" s="6"/>
      <c r="WBP261" s="6"/>
      <c r="WBQ261" s="6"/>
      <c r="WBR261" s="6"/>
      <c r="WBS261" s="6"/>
      <c r="WBT261" s="6"/>
      <c r="WBU261" s="6"/>
      <c r="WBV261" s="6"/>
      <c r="WBW261" s="6"/>
      <c r="WBX261" s="6"/>
      <c r="WBY261" s="6"/>
      <c r="WBZ261" s="6"/>
      <c r="WCA261" s="6"/>
      <c r="WCB261" s="6"/>
      <c r="WCC261" s="6"/>
      <c r="WCD261" s="6"/>
      <c r="WCE261" s="6"/>
      <c r="WCF261" s="6"/>
      <c r="WCG261" s="6"/>
      <c r="WCH261" s="6"/>
      <c r="WCI261" s="6"/>
      <c r="WCJ261" s="6"/>
      <c r="WCK261" s="6"/>
      <c r="WCL261" s="6"/>
      <c r="WCM261" s="6"/>
      <c r="WCN261" s="6"/>
      <c r="WCO261" s="6"/>
      <c r="WCP261" s="6"/>
      <c r="WCQ261" s="6"/>
      <c r="WCR261" s="6"/>
      <c r="WCS261" s="6"/>
      <c r="WCT261" s="6"/>
      <c r="WCU261" s="6"/>
      <c r="WCV261" s="6"/>
      <c r="WCW261" s="6"/>
      <c r="WCX261" s="6"/>
      <c r="WCY261" s="6"/>
      <c r="WCZ261" s="6"/>
      <c r="WDA261" s="6"/>
      <c r="WDB261" s="6"/>
      <c r="WDC261" s="6"/>
      <c r="WDD261" s="6"/>
      <c r="WDE261" s="6"/>
      <c r="WDF261" s="6"/>
      <c r="WDG261" s="6"/>
      <c r="WDH261" s="6"/>
      <c r="WDI261" s="6"/>
      <c r="WDJ261" s="6"/>
      <c r="WDK261" s="6"/>
      <c r="WDL261" s="6"/>
      <c r="WDM261" s="6"/>
      <c r="WDN261" s="6"/>
      <c r="WDO261" s="6"/>
      <c r="WDP261" s="6"/>
      <c r="WDQ261" s="6"/>
      <c r="WDR261" s="6"/>
      <c r="WDS261" s="6"/>
      <c r="WDT261" s="6"/>
      <c r="WDU261" s="6"/>
      <c r="WDV261" s="6"/>
      <c r="WDW261" s="6"/>
      <c r="WDX261" s="6"/>
      <c r="WDY261" s="6"/>
      <c r="WDZ261" s="6"/>
      <c r="WEA261" s="6"/>
      <c r="WEB261" s="6"/>
      <c r="WEC261" s="6"/>
      <c r="WED261" s="6"/>
      <c r="WEE261" s="6"/>
      <c r="WEF261" s="6"/>
      <c r="WEG261" s="6"/>
      <c r="WEH261" s="6"/>
      <c r="WEI261" s="6"/>
      <c r="WEJ261" s="6"/>
      <c r="WEK261" s="6"/>
      <c r="WEL261" s="6"/>
      <c r="WEM261" s="6"/>
      <c r="WEN261" s="6"/>
      <c r="WEO261" s="6"/>
      <c r="WEP261" s="6"/>
      <c r="WEQ261" s="6"/>
      <c r="WER261" s="6"/>
      <c r="WES261" s="6"/>
      <c r="WET261" s="6"/>
      <c r="WEU261" s="6"/>
      <c r="WEV261" s="6"/>
      <c r="WEW261" s="6"/>
      <c r="WEX261" s="6"/>
      <c r="WEY261" s="6"/>
      <c r="WEZ261" s="6"/>
      <c r="WFA261" s="6"/>
      <c r="WFB261" s="6"/>
      <c r="WFC261" s="6"/>
      <c r="WFD261" s="6"/>
      <c r="WFE261" s="6"/>
      <c r="WFF261" s="6"/>
      <c r="WFG261" s="6"/>
      <c r="WFH261" s="6"/>
      <c r="WFI261" s="6"/>
      <c r="WFJ261" s="6"/>
      <c r="WFK261" s="6"/>
      <c r="WFL261" s="6"/>
      <c r="WFM261" s="6"/>
      <c r="WFN261" s="6"/>
      <c r="WFO261" s="6"/>
      <c r="WFP261" s="6"/>
      <c r="WFQ261" s="6"/>
      <c r="WFR261" s="6"/>
      <c r="WFS261" s="6"/>
      <c r="WFT261" s="6"/>
      <c r="WFU261" s="6"/>
      <c r="WFV261" s="6"/>
      <c r="WFW261" s="6"/>
      <c r="WFX261" s="6"/>
      <c r="WFY261" s="6"/>
      <c r="WFZ261" s="6"/>
      <c r="WGA261" s="6"/>
      <c r="WGB261" s="6"/>
      <c r="WGC261" s="6"/>
      <c r="WGD261" s="6"/>
      <c r="WGE261" s="6"/>
      <c r="WGF261" s="6"/>
      <c r="WGG261" s="6"/>
      <c r="WGH261" s="6"/>
      <c r="WGI261" s="6"/>
      <c r="WGJ261" s="6"/>
      <c r="WGK261" s="6"/>
      <c r="WGL261" s="6"/>
      <c r="WGM261" s="6"/>
      <c r="WGN261" s="6"/>
      <c r="WGO261" s="6"/>
      <c r="WGP261" s="6"/>
      <c r="WGQ261" s="6"/>
      <c r="WGR261" s="6"/>
      <c r="WGS261" s="6"/>
      <c r="WGT261" s="6"/>
      <c r="WGU261" s="6"/>
      <c r="WGV261" s="6"/>
      <c r="WGW261" s="6"/>
      <c r="WGX261" s="6"/>
      <c r="WGY261" s="6"/>
      <c r="WGZ261" s="6"/>
      <c r="WHA261" s="6"/>
      <c r="WHB261" s="6"/>
      <c r="WHC261" s="6"/>
      <c r="WHD261" s="6"/>
      <c r="WHE261" s="6"/>
      <c r="WHF261" s="6"/>
      <c r="WHG261" s="6"/>
      <c r="WHH261" s="6"/>
      <c r="WHI261" s="6"/>
      <c r="WHJ261" s="6"/>
      <c r="WHK261" s="6"/>
      <c r="WHL261" s="6"/>
      <c r="WHM261" s="6"/>
      <c r="WHN261" s="6"/>
      <c r="WHO261" s="6"/>
      <c r="WHP261" s="6"/>
      <c r="WHQ261" s="6"/>
      <c r="WHR261" s="6"/>
      <c r="WHS261" s="6"/>
      <c r="WHT261" s="6"/>
      <c r="WHU261" s="6"/>
      <c r="WHV261" s="6"/>
      <c r="WHW261" s="6"/>
      <c r="WHX261" s="6"/>
      <c r="WHY261" s="6"/>
      <c r="WHZ261" s="6"/>
      <c r="WIA261" s="6"/>
      <c r="WIB261" s="6"/>
      <c r="WIC261" s="6"/>
      <c r="WID261" s="6"/>
      <c r="WIE261" s="6"/>
      <c r="WIF261" s="6"/>
      <c r="WIG261" s="6"/>
      <c r="WIH261" s="6"/>
      <c r="WII261" s="6"/>
      <c r="WIJ261" s="6"/>
      <c r="WIK261" s="6"/>
      <c r="WIL261" s="6"/>
      <c r="WIM261" s="6"/>
      <c r="WIN261" s="6"/>
      <c r="WIO261" s="6"/>
      <c r="WIP261" s="6"/>
      <c r="WIQ261" s="6"/>
      <c r="WIR261" s="6"/>
      <c r="WIS261" s="6"/>
      <c r="WIT261" s="6"/>
      <c r="WIU261" s="6"/>
      <c r="WIV261" s="6"/>
      <c r="WIW261" s="6"/>
      <c r="WIX261" s="6"/>
      <c r="WIY261" s="6"/>
      <c r="WIZ261" s="6"/>
      <c r="WJA261" s="6"/>
      <c r="WJB261" s="6"/>
      <c r="WJC261" s="6"/>
      <c r="WJD261" s="6"/>
      <c r="WJE261" s="6"/>
      <c r="WJF261" s="6"/>
      <c r="WJG261" s="6"/>
      <c r="WJH261" s="6"/>
      <c r="WJI261" s="6"/>
      <c r="WJJ261" s="6"/>
      <c r="WJK261" s="6"/>
      <c r="WJL261" s="6"/>
      <c r="WJM261" s="6"/>
      <c r="WJN261" s="6"/>
      <c r="WJO261" s="6"/>
      <c r="WJP261" s="6"/>
      <c r="WJQ261" s="6"/>
      <c r="WJR261" s="6"/>
      <c r="WJS261" s="6"/>
      <c r="WJT261" s="6"/>
      <c r="WJU261" s="6"/>
      <c r="WJV261" s="6"/>
      <c r="WJW261" s="6"/>
      <c r="WJX261" s="6"/>
      <c r="WJY261" s="6"/>
      <c r="WJZ261" s="6"/>
      <c r="WKA261" s="6"/>
      <c r="WKB261" s="6"/>
      <c r="WKC261" s="6"/>
      <c r="WKD261" s="6"/>
      <c r="WKE261" s="6"/>
      <c r="WKF261" s="6"/>
      <c r="WKG261" s="6"/>
      <c r="WKH261" s="6"/>
      <c r="WKI261" s="6"/>
      <c r="WKJ261" s="6"/>
      <c r="WKK261" s="6"/>
      <c r="WKL261" s="6"/>
      <c r="WKM261" s="6"/>
      <c r="WKN261" s="6"/>
      <c r="WKO261" s="6"/>
      <c r="WKP261" s="6"/>
      <c r="WKQ261" s="6"/>
      <c r="WKR261" s="6"/>
      <c r="WKS261" s="6"/>
      <c r="WKT261" s="6"/>
      <c r="WKU261" s="6"/>
      <c r="WKV261" s="6"/>
      <c r="WKW261" s="6"/>
      <c r="WKX261" s="6"/>
      <c r="WKY261" s="6"/>
      <c r="WKZ261" s="6"/>
      <c r="WLA261" s="6"/>
      <c r="WLB261" s="6"/>
      <c r="WLC261" s="6"/>
      <c r="WLD261" s="6"/>
      <c r="WLE261" s="6"/>
      <c r="WLF261" s="6"/>
      <c r="WLG261" s="6"/>
      <c r="WLH261" s="6"/>
      <c r="WLI261" s="6"/>
      <c r="WLJ261" s="6"/>
      <c r="WLK261" s="6"/>
      <c r="WLL261" s="6"/>
      <c r="WLM261" s="6"/>
      <c r="WLN261" s="6"/>
      <c r="WLO261" s="6"/>
      <c r="WLP261" s="6"/>
      <c r="WLQ261" s="6"/>
      <c r="WLR261" s="6"/>
      <c r="WLS261" s="6"/>
      <c r="WLT261" s="6"/>
      <c r="WLU261" s="6"/>
      <c r="WLV261" s="6"/>
      <c r="WLW261" s="6"/>
      <c r="WLX261" s="6"/>
      <c r="WLY261" s="6"/>
      <c r="WLZ261" s="6"/>
      <c r="WMA261" s="6"/>
      <c r="WMB261" s="6"/>
      <c r="WMC261" s="6"/>
      <c r="WMD261" s="6"/>
      <c r="WME261" s="6"/>
      <c r="WMF261" s="6"/>
      <c r="WMG261" s="6"/>
      <c r="WMH261" s="6"/>
      <c r="WMI261" s="6"/>
      <c r="WMJ261" s="6"/>
      <c r="WMK261" s="6"/>
      <c r="WML261" s="6"/>
      <c r="WMM261" s="6"/>
      <c r="WMN261" s="6"/>
      <c r="WMO261" s="6"/>
      <c r="WMP261" s="6"/>
      <c r="WMQ261" s="6"/>
      <c r="WMR261" s="6"/>
      <c r="WMS261" s="6"/>
      <c r="WMT261" s="6"/>
      <c r="WMU261" s="6"/>
      <c r="WMV261" s="6"/>
      <c r="WMW261" s="6"/>
      <c r="WMX261" s="6"/>
      <c r="WMY261" s="6"/>
      <c r="WMZ261" s="6"/>
      <c r="WNA261" s="6"/>
      <c r="WNB261" s="6"/>
      <c r="WNC261" s="6"/>
      <c r="WND261" s="6"/>
      <c r="WNE261" s="6"/>
      <c r="WNF261" s="6"/>
      <c r="WNG261" s="6"/>
      <c r="WNH261" s="6"/>
      <c r="WNI261" s="6"/>
      <c r="WNJ261" s="6"/>
      <c r="WNK261" s="6"/>
      <c r="WNL261" s="6"/>
      <c r="WNM261" s="6"/>
      <c r="WNN261" s="6"/>
      <c r="WNO261" s="6"/>
      <c r="WNP261" s="6"/>
      <c r="WNQ261" s="6"/>
      <c r="WNR261" s="6"/>
      <c r="WNS261" s="6"/>
      <c r="WNT261" s="6"/>
      <c r="WNU261" s="6"/>
      <c r="WNV261" s="6"/>
      <c r="WNW261" s="6"/>
      <c r="WNX261" s="6"/>
      <c r="WNY261" s="6"/>
      <c r="WNZ261" s="6"/>
      <c r="WOA261" s="6"/>
      <c r="WOB261" s="6"/>
      <c r="WOC261" s="6"/>
      <c r="WOD261" s="6"/>
      <c r="WOE261" s="6"/>
      <c r="WOF261" s="6"/>
      <c r="WOG261" s="6"/>
      <c r="WOH261" s="6"/>
      <c r="WOI261" s="6"/>
      <c r="WOJ261" s="6"/>
      <c r="WOK261" s="6"/>
      <c r="WOL261" s="6"/>
      <c r="WOM261" s="6"/>
      <c r="WON261" s="6"/>
      <c r="WOO261" s="6"/>
      <c r="WOP261" s="6"/>
      <c r="WOQ261" s="6"/>
      <c r="WOR261" s="6"/>
      <c r="WOS261" s="6"/>
      <c r="WOT261" s="6"/>
      <c r="WOU261" s="6"/>
      <c r="WOV261" s="6"/>
      <c r="WOW261" s="6"/>
      <c r="WOX261" s="6"/>
      <c r="WOY261" s="6"/>
      <c r="WOZ261" s="6"/>
      <c r="WPA261" s="6"/>
      <c r="WPB261" s="6"/>
      <c r="WPC261" s="6"/>
      <c r="WPD261" s="6"/>
      <c r="WPE261" s="6"/>
      <c r="WPF261" s="6"/>
      <c r="WPG261" s="6"/>
      <c r="WPH261" s="6"/>
      <c r="WPI261" s="6"/>
      <c r="WPJ261" s="6"/>
      <c r="WPK261" s="6"/>
      <c r="WPL261" s="6"/>
      <c r="WPM261" s="6"/>
      <c r="WPN261" s="6"/>
      <c r="WPO261" s="6"/>
      <c r="WPP261" s="6"/>
      <c r="WPQ261" s="6"/>
      <c r="WPR261" s="6"/>
      <c r="WPS261" s="6"/>
      <c r="WPT261" s="6"/>
      <c r="WPU261" s="6"/>
      <c r="WPV261" s="6"/>
      <c r="WPW261" s="6"/>
      <c r="WPX261" s="6"/>
      <c r="WPY261" s="6"/>
      <c r="WPZ261" s="6"/>
      <c r="WQA261" s="6"/>
      <c r="WQB261" s="6"/>
      <c r="WQC261" s="6"/>
      <c r="WQD261" s="6"/>
      <c r="WQE261" s="6"/>
      <c r="WQF261" s="6"/>
      <c r="WQG261" s="6"/>
      <c r="WQH261" s="6"/>
      <c r="WQI261" s="6"/>
      <c r="WQJ261" s="6"/>
      <c r="WQK261" s="6"/>
      <c r="WQL261" s="6"/>
      <c r="WQM261" s="6"/>
      <c r="WQN261" s="6"/>
      <c r="WQO261" s="6"/>
      <c r="WQP261" s="6"/>
      <c r="WQQ261" s="6"/>
      <c r="WQR261" s="6"/>
      <c r="WQS261" s="6"/>
      <c r="WQT261" s="6"/>
      <c r="WQU261" s="6"/>
      <c r="WQV261" s="6"/>
      <c r="WQW261" s="6"/>
      <c r="WQX261" s="6"/>
      <c r="WQY261" s="6"/>
      <c r="WQZ261" s="6"/>
      <c r="WRA261" s="6"/>
      <c r="WRB261" s="6"/>
      <c r="WRC261" s="6"/>
      <c r="WRD261" s="6"/>
      <c r="WRE261" s="6"/>
      <c r="WRF261" s="6"/>
      <c r="WRG261" s="6"/>
      <c r="WRH261" s="6"/>
      <c r="WRI261" s="6"/>
      <c r="WRJ261" s="6"/>
      <c r="WRK261" s="6"/>
      <c r="WRL261" s="6"/>
      <c r="WRM261" s="6"/>
      <c r="WRN261" s="6"/>
      <c r="WRO261" s="6"/>
      <c r="WRP261" s="6"/>
      <c r="WRQ261" s="6"/>
      <c r="WRR261" s="6"/>
      <c r="WRS261" s="6"/>
      <c r="WRT261" s="6"/>
      <c r="WRU261" s="6"/>
      <c r="WRV261" s="6"/>
      <c r="WRW261" s="6"/>
      <c r="WRX261" s="6"/>
      <c r="WRY261" s="6"/>
      <c r="WRZ261" s="6"/>
      <c r="WSA261" s="6"/>
      <c r="WSB261" s="6"/>
      <c r="WSC261" s="6"/>
      <c r="WSD261" s="6"/>
      <c r="WSE261" s="6"/>
      <c r="WSF261" s="6"/>
      <c r="WSG261" s="6"/>
      <c r="WSH261" s="6"/>
      <c r="WSI261" s="6"/>
      <c r="WSJ261" s="6"/>
      <c r="WSK261" s="6"/>
      <c r="WSL261" s="6"/>
      <c r="WSM261" s="6"/>
      <c r="WSN261" s="6"/>
      <c r="WSO261" s="6"/>
      <c r="WSP261" s="6"/>
      <c r="WSQ261" s="6"/>
      <c r="WSR261" s="6"/>
      <c r="WSS261" s="6"/>
      <c r="WST261" s="6"/>
      <c r="WSU261" s="6"/>
      <c r="WSV261" s="6"/>
      <c r="WSW261" s="6"/>
      <c r="WSX261" s="6"/>
      <c r="WSY261" s="6"/>
      <c r="WSZ261" s="6"/>
      <c r="WTA261" s="6"/>
      <c r="WTB261" s="6"/>
      <c r="WTC261" s="6"/>
      <c r="WTD261" s="6"/>
      <c r="WTE261" s="6"/>
      <c r="WTF261" s="6"/>
      <c r="WTG261" s="6"/>
      <c r="WTH261" s="6"/>
      <c r="WTI261" s="6"/>
      <c r="WTJ261" s="6"/>
      <c r="WTK261" s="6"/>
      <c r="WTL261" s="6"/>
      <c r="WTM261" s="6"/>
      <c r="WTN261" s="6"/>
      <c r="WTO261" s="6"/>
      <c r="WTP261" s="6"/>
      <c r="WTQ261" s="6"/>
      <c r="WTR261" s="6"/>
      <c r="WTS261" s="6"/>
      <c r="WTT261" s="6"/>
      <c r="WTU261" s="6"/>
      <c r="WTV261" s="6"/>
      <c r="WTW261" s="6"/>
      <c r="WTX261" s="6"/>
      <c r="WTY261" s="6"/>
      <c r="WTZ261" s="6"/>
      <c r="WUA261" s="6"/>
      <c r="WUB261" s="6"/>
      <c r="WUC261" s="6"/>
      <c r="WUD261" s="6"/>
      <c r="WUE261" s="6"/>
      <c r="WUF261" s="6"/>
      <c r="WUG261" s="6"/>
      <c r="WUH261" s="6"/>
      <c r="WUI261" s="6"/>
      <c r="WUJ261" s="6"/>
      <c r="WUK261" s="6"/>
      <c r="WUL261" s="6"/>
      <c r="WUM261" s="6"/>
      <c r="WUN261" s="6"/>
      <c r="WUO261" s="6"/>
      <c r="WUP261" s="6"/>
      <c r="WUQ261" s="6"/>
      <c r="WUR261" s="6"/>
      <c r="WUS261" s="6"/>
      <c r="WUT261" s="6"/>
      <c r="WUU261" s="6"/>
      <c r="WUV261" s="6"/>
      <c r="WUW261" s="6"/>
      <c r="WUX261" s="6"/>
      <c r="WUY261" s="6"/>
      <c r="WUZ261" s="6"/>
      <c r="WVA261" s="6"/>
      <c r="WVB261" s="6"/>
      <c r="WVC261" s="6"/>
      <c r="WVD261" s="6"/>
      <c r="WVE261" s="6"/>
      <c r="WVF261" s="6"/>
      <c r="WVG261" s="6"/>
      <c r="WVH261" s="6"/>
      <c r="WVI261" s="6"/>
      <c r="WVJ261" s="6"/>
      <c r="WVK261" s="6"/>
      <c r="WVL261" s="6"/>
      <c r="WVM261" s="6"/>
      <c r="WVN261" s="6"/>
      <c r="WVO261" s="6"/>
      <c r="WVP261" s="6"/>
      <c r="WVQ261" s="6"/>
      <c r="WVR261" s="6"/>
      <c r="WVS261" s="6"/>
      <c r="WVT261" s="6"/>
      <c r="WVU261" s="6"/>
      <c r="WVV261" s="6"/>
      <c r="WVW261" s="6"/>
      <c r="WVX261" s="6"/>
      <c r="WVY261" s="6"/>
      <c r="WVZ261" s="6"/>
      <c r="WWA261" s="6"/>
      <c r="WWB261" s="6"/>
      <c r="WWC261" s="6"/>
      <c r="WWD261" s="6"/>
      <c r="WWE261" s="6"/>
      <c r="WWF261" s="6"/>
      <c r="WWG261" s="6"/>
      <c r="WWH261" s="6"/>
      <c r="WWI261" s="6"/>
      <c r="WWJ261" s="6"/>
      <c r="WWK261" s="6"/>
      <c r="WWL261" s="6"/>
      <c r="WWM261" s="6"/>
      <c r="WWN261" s="6"/>
      <c r="WWO261" s="6"/>
      <c r="WWP261" s="6"/>
      <c r="WWQ261" s="6"/>
      <c r="WWR261" s="6"/>
      <c r="WWS261" s="6"/>
      <c r="WWT261" s="6"/>
      <c r="WWU261" s="6"/>
      <c r="WWV261" s="6"/>
      <c r="WWW261" s="6"/>
      <c r="WWX261" s="6"/>
      <c r="WWY261" s="6"/>
      <c r="WWZ261" s="6"/>
      <c r="WXA261" s="6"/>
      <c r="WXB261" s="6"/>
      <c r="WXC261" s="6"/>
      <c r="WXD261" s="6"/>
      <c r="WXE261" s="6"/>
      <c r="WXF261" s="6"/>
      <c r="WXG261" s="6"/>
      <c r="WXH261" s="6"/>
      <c r="WXI261" s="6"/>
      <c r="WXJ261" s="6"/>
      <c r="WXK261" s="6"/>
      <c r="WXL261" s="6"/>
      <c r="WXM261" s="6"/>
      <c r="WXN261" s="6"/>
      <c r="WXO261" s="6"/>
      <c r="WXP261" s="6"/>
      <c r="WXQ261" s="6"/>
      <c r="WXR261" s="6"/>
      <c r="WXS261" s="6"/>
      <c r="WXT261" s="6"/>
      <c r="WXU261" s="6"/>
      <c r="WXV261" s="6"/>
      <c r="WXW261" s="6"/>
      <c r="WXX261" s="6"/>
      <c r="WXY261" s="6"/>
      <c r="WXZ261" s="6"/>
      <c r="WYA261" s="6"/>
      <c r="WYB261" s="6"/>
      <c r="WYC261" s="6"/>
      <c r="WYD261" s="6"/>
      <c r="WYE261" s="6"/>
      <c r="WYF261" s="6"/>
      <c r="WYG261" s="6"/>
      <c r="WYH261" s="6"/>
      <c r="WYI261" s="6"/>
      <c r="WYJ261" s="6"/>
      <c r="WYK261" s="6"/>
      <c r="WYL261" s="6"/>
      <c r="WYM261" s="6"/>
      <c r="WYN261" s="6"/>
      <c r="WYO261" s="6"/>
      <c r="WYP261" s="6"/>
      <c r="WYQ261" s="6"/>
      <c r="WYR261" s="6"/>
      <c r="WYS261" s="6"/>
      <c r="WYT261" s="6"/>
      <c r="WYU261" s="6"/>
      <c r="WYV261" s="6"/>
      <c r="WYW261" s="6"/>
      <c r="WYX261" s="6"/>
      <c r="WYY261" s="6"/>
      <c r="WYZ261" s="6"/>
      <c r="WZA261" s="6"/>
      <c r="WZB261" s="6"/>
      <c r="WZC261" s="6"/>
      <c r="WZD261" s="6"/>
      <c r="WZE261" s="6"/>
      <c r="WZF261" s="6"/>
      <c r="WZG261" s="6"/>
      <c r="WZH261" s="6"/>
      <c r="WZI261" s="6"/>
      <c r="WZJ261" s="6"/>
      <c r="WZK261" s="6"/>
      <c r="WZL261" s="6"/>
      <c r="WZM261" s="6"/>
      <c r="WZN261" s="6"/>
      <c r="WZO261" s="6"/>
      <c r="WZP261" s="6"/>
      <c r="WZQ261" s="6"/>
      <c r="WZR261" s="6"/>
      <c r="WZS261" s="6"/>
      <c r="WZT261" s="6"/>
      <c r="WZU261" s="6"/>
      <c r="WZV261" s="6"/>
      <c r="WZW261" s="6"/>
      <c r="WZX261" s="6"/>
      <c r="WZY261" s="6"/>
      <c r="WZZ261" s="6"/>
      <c r="XAA261" s="6"/>
      <c r="XAB261" s="6"/>
      <c r="XAC261" s="6"/>
      <c r="XAD261" s="6"/>
      <c r="XAE261" s="6"/>
      <c r="XAF261" s="6"/>
      <c r="XAG261" s="6"/>
      <c r="XAH261" s="6"/>
      <c r="XAI261" s="6"/>
      <c r="XAJ261" s="6"/>
      <c r="XAK261" s="6"/>
      <c r="XAL261" s="6"/>
      <c r="XAM261" s="6"/>
      <c r="XAN261" s="6"/>
      <c r="XAO261" s="6"/>
      <c r="XAP261" s="6"/>
      <c r="XAQ261" s="6"/>
      <c r="XAR261" s="6"/>
      <c r="XAS261" s="6"/>
      <c r="XAT261" s="6"/>
      <c r="XAU261" s="6"/>
      <c r="XAV261" s="6"/>
      <c r="XAW261" s="6"/>
      <c r="XAX261" s="6"/>
      <c r="XAY261" s="6"/>
      <c r="XAZ261" s="6"/>
      <c r="XBA261" s="6"/>
      <c r="XBB261" s="6"/>
      <c r="XBC261" s="6"/>
      <c r="XBD261" s="6"/>
      <c r="XBE261" s="6"/>
      <c r="XBF261" s="6"/>
      <c r="XBG261" s="6"/>
      <c r="XBH261" s="6"/>
      <c r="XBI261" s="6"/>
      <c r="XBJ261" s="6"/>
      <c r="XBK261" s="6"/>
      <c r="XBL261" s="6"/>
      <c r="XBM261" s="6"/>
      <c r="XBN261" s="6"/>
      <c r="XBO261" s="6"/>
      <c r="XBP261" s="6"/>
      <c r="XBQ261" s="6"/>
      <c r="XBR261" s="6"/>
      <c r="XBS261" s="6"/>
      <c r="XBT261" s="6"/>
      <c r="XBU261" s="6"/>
      <c r="XBV261" s="6"/>
      <c r="XBW261" s="6"/>
      <c r="XBX261" s="6"/>
      <c r="XBY261" s="6"/>
      <c r="XBZ261" s="6"/>
      <c r="XCA261" s="6"/>
      <c r="XCB261" s="6"/>
      <c r="XCC261" s="6"/>
      <c r="XCD261" s="6"/>
      <c r="XCE261" s="6"/>
      <c r="XCF261" s="6"/>
      <c r="XCG261" s="6"/>
      <c r="XCH261" s="6"/>
      <c r="XCI261" s="6"/>
      <c r="XCJ261" s="6"/>
      <c r="XCK261" s="6"/>
      <c r="XCL261" s="6"/>
      <c r="XCM261" s="6"/>
      <c r="XCN261" s="6"/>
      <c r="XCO261" s="6"/>
      <c r="XCP261" s="6"/>
    </row>
    <row r="262" s="6" customFormat="1" customHeight="1" spans="1:1024 1025:16318">
      <c r="A262" s="170">
        <v>45689</v>
      </c>
      <c r="B262" s="162">
        <v>45709</v>
      </c>
      <c r="C262" s="163" t="s">
        <v>1838</v>
      </c>
      <c r="D262" s="237" t="s">
        <v>686</v>
      </c>
      <c r="E262" s="206" t="s">
        <v>1839</v>
      </c>
      <c r="F262" s="238" t="s">
        <v>1840</v>
      </c>
      <c r="G262" s="126">
        <v>1605.15</v>
      </c>
      <c r="H262" s="118" t="s">
        <v>1403</v>
      </c>
      <c r="I262" s="162">
        <v>45740</v>
      </c>
      <c r="J262" s="295">
        <v>535.05</v>
      </c>
      <c r="K262" s="96">
        <v>45771</v>
      </c>
      <c r="L262" s="295">
        <v>535.05</v>
      </c>
      <c r="M262" s="96">
        <v>45801</v>
      </c>
      <c r="N262" s="204">
        <v>535.05</v>
      </c>
      <c r="O262" s="96"/>
      <c r="P262" s="126"/>
      <c r="Q262" s="96"/>
      <c r="R262" s="126"/>
      <c r="S262" s="96"/>
      <c r="T262" s="388"/>
      <c r="U262" s="89"/>
      <c r="V262" s="160"/>
      <c r="W262" s="89"/>
      <c r="X262" s="161"/>
      <c r="Y262" s="91">
        <f t="shared" si="12"/>
        <v>1605.15</v>
      </c>
      <c r="Z262" s="91">
        <f t="shared" si="13"/>
        <v>0</v>
      </c>
    </row>
    <row r="263" s="6" customFormat="1" customHeight="1" spans="1:1024 1025:16318">
      <c r="A263" s="170">
        <v>45689</v>
      </c>
      <c r="B263" s="162">
        <v>45709</v>
      </c>
      <c r="C263" s="163" t="s">
        <v>1841</v>
      </c>
      <c r="D263" s="237" t="s">
        <v>688</v>
      </c>
      <c r="E263" s="206" t="s">
        <v>1839</v>
      </c>
      <c r="F263" s="238" t="s">
        <v>1842</v>
      </c>
      <c r="G263" s="126">
        <v>1083.6</v>
      </c>
      <c r="H263" s="118" t="s">
        <v>1403</v>
      </c>
      <c r="I263" s="162">
        <v>45740</v>
      </c>
      <c r="J263" s="295">
        <v>361.2</v>
      </c>
      <c r="K263" s="96">
        <v>45771</v>
      </c>
      <c r="L263" s="295">
        <v>361.2</v>
      </c>
      <c r="M263" s="96">
        <v>45801</v>
      </c>
      <c r="N263" s="204">
        <v>361.2</v>
      </c>
      <c r="O263" s="96"/>
      <c r="P263" s="126"/>
      <c r="Q263" s="96"/>
      <c r="R263" s="126"/>
      <c r="S263" s="96"/>
      <c r="T263" s="388"/>
      <c r="U263" s="89"/>
      <c r="V263" s="160"/>
      <c r="W263" s="89"/>
      <c r="X263" s="161"/>
      <c r="Y263" s="91">
        <f t="shared" si="12"/>
        <v>1083.6</v>
      </c>
      <c r="Z263" s="91">
        <f t="shared" si="13"/>
        <v>0</v>
      </c>
    </row>
    <row r="264" s="6" customFormat="1" customHeight="1" spans="1:1024 1025:16318">
      <c r="A264" s="170">
        <v>45689</v>
      </c>
      <c r="B264" s="162">
        <v>45712</v>
      </c>
      <c r="C264" s="163" t="s">
        <v>1843</v>
      </c>
      <c r="D264" s="237" t="s">
        <v>1160</v>
      </c>
      <c r="E264" s="206" t="s">
        <v>1839</v>
      </c>
      <c r="F264" s="238" t="s">
        <v>1844</v>
      </c>
      <c r="G264" s="126">
        <v>1779</v>
      </c>
      <c r="H264" s="118" t="s">
        <v>1845</v>
      </c>
      <c r="I264" s="162">
        <v>45740</v>
      </c>
      <c r="J264" s="295">
        <v>1779</v>
      </c>
      <c r="K264" s="96"/>
      <c r="L264" s="295"/>
      <c r="M264" s="96"/>
      <c r="N264" s="204"/>
      <c r="O264" s="96"/>
      <c r="P264" s="126"/>
      <c r="Q264" s="96"/>
      <c r="R264" s="126"/>
      <c r="S264" s="96"/>
      <c r="T264" s="388"/>
      <c r="U264" s="89"/>
      <c r="V264" s="160"/>
      <c r="W264" s="89"/>
      <c r="X264" s="161"/>
      <c r="Y264" s="91">
        <f t="shared" si="12"/>
        <v>1779</v>
      </c>
      <c r="Z264" s="91">
        <f t="shared" si="13"/>
        <v>0</v>
      </c>
    </row>
    <row r="265" s="6" customFormat="1" customHeight="1" spans="1:1024 1025:16318">
      <c r="A265" s="170">
        <v>45689</v>
      </c>
      <c r="B265" s="162">
        <v>45714</v>
      </c>
      <c r="C265" s="163" t="s">
        <v>1846</v>
      </c>
      <c r="D265" s="237" t="s">
        <v>688</v>
      </c>
      <c r="E265" s="206" t="s">
        <v>1470</v>
      </c>
      <c r="F265" s="238" t="s">
        <v>1847</v>
      </c>
      <c r="G265" s="126">
        <v>2640</v>
      </c>
      <c r="H265" s="118" t="s">
        <v>1633</v>
      </c>
      <c r="I265" s="162">
        <v>45742</v>
      </c>
      <c r="J265" s="295">
        <v>2640</v>
      </c>
      <c r="K265" s="96"/>
      <c r="L265" s="295"/>
      <c r="M265" s="96"/>
      <c r="N265" s="204"/>
      <c r="O265" s="96"/>
      <c r="P265" s="126"/>
      <c r="Q265" s="96"/>
      <c r="R265" s="126"/>
      <c r="S265" s="96"/>
      <c r="T265" s="388"/>
      <c r="U265" s="89"/>
      <c r="V265" s="160"/>
      <c r="W265" s="89"/>
      <c r="X265" s="161"/>
      <c r="Y265" s="91">
        <f t="shared" si="12"/>
        <v>2640</v>
      </c>
      <c r="Z265" s="91">
        <f t="shared" si="13"/>
        <v>0</v>
      </c>
    </row>
    <row r="266" s="6" customFormat="1" customHeight="1" spans="1:1024 1025:16318">
      <c r="A266" s="170">
        <v>45689</v>
      </c>
      <c r="B266" s="162">
        <v>45714</v>
      </c>
      <c r="C266" s="163" t="s">
        <v>1848</v>
      </c>
      <c r="D266" s="237" t="s">
        <v>690</v>
      </c>
      <c r="E266" s="206" t="s">
        <v>1113</v>
      </c>
      <c r="F266" s="238" t="s">
        <v>1701</v>
      </c>
      <c r="G266" s="126">
        <v>4395.19</v>
      </c>
      <c r="H266" s="118" t="s">
        <v>1403</v>
      </c>
      <c r="I266" s="162">
        <v>45742</v>
      </c>
      <c r="J266" s="295">
        <v>1465.06</v>
      </c>
      <c r="K266" s="96">
        <v>45773</v>
      </c>
      <c r="L266" s="295">
        <v>1465.06</v>
      </c>
      <c r="M266" s="96">
        <v>45803</v>
      </c>
      <c r="N266" s="204">
        <v>1465.07</v>
      </c>
      <c r="O266" s="96"/>
      <c r="P266" s="126"/>
      <c r="Q266" s="96"/>
      <c r="R266" s="126"/>
      <c r="S266" s="96"/>
      <c r="T266" s="388"/>
      <c r="U266" s="89"/>
      <c r="V266" s="160"/>
      <c r="W266" s="89"/>
      <c r="X266" s="161"/>
      <c r="Y266" s="91">
        <f t="shared" si="12"/>
        <v>4395.19</v>
      </c>
      <c r="Z266" s="91">
        <f t="shared" si="13"/>
        <v>0</v>
      </c>
    </row>
    <row r="267" s="6" customFormat="1" customHeight="1" spans="1:1024 1025:16318">
      <c r="A267" s="170">
        <v>45689</v>
      </c>
      <c r="B267" s="464">
        <v>45712</v>
      </c>
      <c r="C267" s="266" t="s">
        <v>1849</v>
      </c>
      <c r="D267" s="237" t="s">
        <v>690</v>
      </c>
      <c r="E267" s="206"/>
      <c r="F267" s="465" t="s">
        <v>1850</v>
      </c>
      <c r="G267" s="260">
        <v>1350</v>
      </c>
      <c r="H267" s="118" t="s">
        <v>1851</v>
      </c>
      <c r="I267" s="162">
        <v>45740</v>
      </c>
      <c r="J267" s="260">
        <v>1350</v>
      </c>
      <c r="K267" s="96"/>
      <c r="L267" s="295"/>
      <c r="M267" s="96"/>
      <c r="N267" s="204"/>
      <c r="O267" s="96"/>
      <c r="P267" s="126"/>
      <c r="Q267" s="96"/>
      <c r="R267" s="126"/>
      <c r="S267" s="96"/>
      <c r="T267" s="388"/>
      <c r="U267" s="89"/>
      <c r="V267" s="160"/>
      <c r="W267" s="89"/>
      <c r="X267" s="161"/>
      <c r="Y267" s="91">
        <f t="shared" si="12"/>
        <v>1350</v>
      </c>
      <c r="Z267" s="91">
        <f t="shared" si="13"/>
        <v>0</v>
      </c>
    </row>
    <row r="268" s="6" customFormat="1" customHeight="1" spans="1:1024 1025:16318">
      <c r="A268" s="170">
        <v>45689</v>
      </c>
      <c r="B268" s="464">
        <v>45712</v>
      </c>
      <c r="C268" s="266" t="s">
        <v>1852</v>
      </c>
      <c r="D268" s="237" t="s">
        <v>690</v>
      </c>
      <c r="E268" s="206"/>
      <c r="F268" s="465" t="s">
        <v>386</v>
      </c>
      <c r="G268" s="260">
        <v>13500</v>
      </c>
      <c r="H268" s="118" t="s">
        <v>1853</v>
      </c>
      <c r="I268" s="162">
        <v>45726</v>
      </c>
      <c r="J268" s="260">
        <v>4500</v>
      </c>
      <c r="K268" s="96">
        <v>45733</v>
      </c>
      <c r="L268" s="295">
        <v>4500</v>
      </c>
      <c r="M268" s="96">
        <v>45740</v>
      </c>
      <c r="N268" s="204">
        <v>4500</v>
      </c>
      <c r="O268" s="96"/>
      <c r="P268" s="126"/>
      <c r="Q268" s="96"/>
      <c r="R268" s="126"/>
      <c r="S268" s="96"/>
      <c r="T268" s="388"/>
      <c r="U268" s="89"/>
      <c r="V268" s="160"/>
      <c r="W268" s="89"/>
      <c r="X268" s="161"/>
      <c r="Y268" s="91">
        <f t="shared" si="12"/>
        <v>13500</v>
      </c>
      <c r="Z268" s="91">
        <f t="shared" si="13"/>
        <v>0</v>
      </c>
    </row>
    <row r="269" s="6" customFormat="1" customHeight="1" spans="1:1024 1025:16318">
      <c r="A269" s="170">
        <v>45689</v>
      </c>
      <c r="B269" s="464">
        <v>45713</v>
      </c>
      <c r="C269" s="266" t="s">
        <v>1854</v>
      </c>
      <c r="D269" s="237" t="s">
        <v>690</v>
      </c>
      <c r="E269" s="206"/>
      <c r="F269" s="465" t="s">
        <v>276</v>
      </c>
      <c r="G269" s="466">
        <v>1373.92</v>
      </c>
      <c r="H269" s="118" t="s">
        <v>1851</v>
      </c>
      <c r="I269" s="162">
        <v>45741</v>
      </c>
      <c r="J269" s="466">
        <v>1373.92</v>
      </c>
      <c r="K269" s="96"/>
      <c r="L269" s="295"/>
      <c r="M269" s="96"/>
      <c r="N269" s="204"/>
      <c r="O269" s="96"/>
      <c r="P269" s="126"/>
      <c r="Q269" s="96"/>
      <c r="R269" s="126"/>
      <c r="S269" s="96"/>
      <c r="T269" s="388"/>
      <c r="U269" s="89"/>
      <c r="V269" s="160"/>
      <c r="W269" s="89"/>
      <c r="X269" s="161"/>
      <c r="Y269" s="91">
        <f t="shared" si="12"/>
        <v>1373.92</v>
      </c>
      <c r="Z269" s="91">
        <f t="shared" si="13"/>
        <v>0</v>
      </c>
    </row>
    <row r="270" s="6" customFormat="1" customHeight="1" spans="1:1024 1025:16318">
      <c r="A270" s="170">
        <v>45689</v>
      </c>
      <c r="B270" s="464">
        <v>45716</v>
      </c>
      <c r="C270" s="266" t="s">
        <v>1855</v>
      </c>
      <c r="D270" s="237" t="s">
        <v>690</v>
      </c>
      <c r="E270" s="206"/>
      <c r="F270" s="465" t="s">
        <v>57</v>
      </c>
      <c r="G270" s="260">
        <v>102821.6</v>
      </c>
      <c r="H270" s="118" t="s">
        <v>1853</v>
      </c>
      <c r="I270" s="162">
        <v>45729</v>
      </c>
      <c r="J270" s="295">
        <v>34273.87</v>
      </c>
      <c r="K270" s="96">
        <v>45736</v>
      </c>
      <c r="L270" s="295">
        <v>34273.87</v>
      </c>
      <c r="M270" s="96">
        <v>45743</v>
      </c>
      <c r="N270" s="204">
        <v>34273.86</v>
      </c>
      <c r="O270" s="96"/>
      <c r="P270" s="126"/>
      <c r="Q270" s="96"/>
      <c r="R270" s="126"/>
      <c r="S270" s="96"/>
      <c r="T270" s="388"/>
      <c r="U270" s="89"/>
      <c r="V270" s="160"/>
      <c r="W270" s="89"/>
      <c r="X270" s="161"/>
      <c r="Y270" s="91">
        <f t="shared" si="12"/>
        <v>102821.6</v>
      </c>
      <c r="Z270" s="91">
        <f t="shared" si="13"/>
        <v>0</v>
      </c>
      <c r="AB270" s="206"/>
    </row>
    <row r="271" s="6" customFormat="1" customHeight="1" spans="1:1024 1025:16318">
      <c r="A271" s="170">
        <v>45689</v>
      </c>
      <c r="B271" s="464">
        <v>45716</v>
      </c>
      <c r="C271" s="266" t="s">
        <v>1856</v>
      </c>
      <c r="D271" s="237" t="s">
        <v>690</v>
      </c>
      <c r="E271" s="206"/>
      <c r="F271" s="465" t="s">
        <v>1857</v>
      </c>
      <c r="G271" s="260">
        <v>232.05</v>
      </c>
      <c r="H271" s="118">
        <v>30</v>
      </c>
      <c r="I271" s="162">
        <v>45744</v>
      </c>
      <c r="J271" s="260">
        <v>232.05</v>
      </c>
      <c r="K271" s="96"/>
      <c r="L271" s="295"/>
      <c r="M271" s="96"/>
      <c r="N271" s="204"/>
      <c r="O271" s="96"/>
      <c r="P271" s="126"/>
      <c r="Q271" s="96"/>
      <c r="R271" s="126"/>
      <c r="S271" s="96"/>
      <c r="T271" s="388"/>
      <c r="U271" s="89"/>
      <c r="V271" s="160"/>
      <c r="W271" s="89"/>
      <c r="X271" s="161"/>
      <c r="Y271" s="91">
        <f t="shared" si="12"/>
        <v>232.05</v>
      </c>
      <c r="Z271" s="91">
        <f t="shared" si="13"/>
        <v>0</v>
      </c>
    </row>
    <row r="272" s="6" customFormat="1" customHeight="1" spans="1:1024 1025:16318">
      <c r="A272" s="170">
        <v>45689</v>
      </c>
      <c r="B272" s="464">
        <v>45716</v>
      </c>
      <c r="C272" s="266" t="s">
        <v>1858</v>
      </c>
      <c r="D272" s="237" t="s">
        <v>690</v>
      </c>
      <c r="E272" s="206"/>
      <c r="F272" s="465" t="s">
        <v>1857</v>
      </c>
      <c r="G272" s="260">
        <v>3003.12</v>
      </c>
      <c r="H272" s="118" t="s">
        <v>1859</v>
      </c>
      <c r="I272" s="162">
        <v>45761</v>
      </c>
      <c r="J272" s="204">
        <v>1001.04</v>
      </c>
      <c r="K272" s="96">
        <v>45776</v>
      </c>
      <c r="L272" s="204">
        <v>1001.04</v>
      </c>
      <c r="M272" s="96">
        <v>45806</v>
      </c>
      <c r="N272" s="204">
        <v>1001.04</v>
      </c>
      <c r="O272" s="96"/>
      <c r="P272" s="126"/>
      <c r="Q272" s="96"/>
      <c r="R272" s="126"/>
      <c r="S272" s="96"/>
      <c r="T272" s="388"/>
      <c r="U272" s="89"/>
      <c r="V272" s="160"/>
      <c r="W272" s="89"/>
      <c r="X272" s="161"/>
      <c r="Y272" s="91">
        <f t="shared" si="12"/>
        <v>3003.12</v>
      </c>
      <c r="Z272" s="91">
        <f t="shared" si="13"/>
        <v>0</v>
      </c>
    </row>
    <row r="273" s="6" customFormat="1" customHeight="1" spans="1:26">
      <c r="A273" s="170">
        <v>45689</v>
      </c>
      <c r="B273" s="464">
        <v>45716</v>
      </c>
      <c r="C273" s="266" t="s">
        <v>1860</v>
      </c>
      <c r="D273" s="237" t="s">
        <v>690</v>
      </c>
      <c r="E273" s="206"/>
      <c r="F273" s="465" t="s">
        <v>386</v>
      </c>
      <c r="G273" s="260">
        <v>17652.82</v>
      </c>
      <c r="H273" s="118" t="s">
        <v>1853</v>
      </c>
      <c r="I273" s="162">
        <v>45729</v>
      </c>
      <c r="J273" s="260">
        <v>5884.27</v>
      </c>
      <c r="K273" s="96">
        <v>45736</v>
      </c>
      <c r="L273" s="295">
        <v>5884.27</v>
      </c>
      <c r="M273" s="96">
        <v>45743</v>
      </c>
      <c r="N273" s="204">
        <v>5884.26</v>
      </c>
      <c r="O273" s="96"/>
      <c r="P273" s="126"/>
      <c r="Q273" s="96"/>
      <c r="R273" s="126"/>
      <c r="S273" s="96"/>
      <c r="T273" s="388"/>
      <c r="U273" s="89"/>
      <c r="V273" s="160"/>
      <c r="W273" s="89"/>
      <c r="X273" s="161"/>
      <c r="Y273" s="91">
        <f t="shared" si="12"/>
        <v>17652.8</v>
      </c>
      <c r="Z273" s="91">
        <f t="shared" si="13"/>
        <v>0.0199999999967986</v>
      </c>
    </row>
    <row r="274" s="6" customFormat="1" customHeight="1" spans="1:26">
      <c r="A274" s="170">
        <v>45689</v>
      </c>
      <c r="B274" s="464">
        <v>45716</v>
      </c>
      <c r="C274" s="266" t="s">
        <v>1861</v>
      </c>
      <c r="D274" s="237" t="s">
        <v>690</v>
      </c>
      <c r="E274" s="206"/>
      <c r="F274" s="465" t="s">
        <v>1862</v>
      </c>
      <c r="G274" s="260">
        <v>1645.44</v>
      </c>
      <c r="H274" s="118">
        <v>30</v>
      </c>
      <c r="I274" s="162">
        <v>45744</v>
      </c>
      <c r="J274" s="260">
        <v>1645.44</v>
      </c>
      <c r="K274" s="96"/>
      <c r="L274" s="295"/>
      <c r="M274" s="96"/>
      <c r="N274" s="204"/>
      <c r="O274" s="96"/>
      <c r="P274" s="126"/>
      <c r="Q274" s="96"/>
      <c r="R274" s="126"/>
      <c r="S274" s="96"/>
      <c r="T274" s="388"/>
      <c r="U274" s="89"/>
      <c r="V274" s="160"/>
      <c r="W274" s="89"/>
      <c r="X274" s="161"/>
      <c r="Y274" s="91">
        <f t="shared" si="12"/>
        <v>1645.44</v>
      </c>
      <c r="Z274" s="91">
        <f t="shared" si="13"/>
        <v>0</v>
      </c>
    </row>
    <row r="275" s="6" customFormat="1" customHeight="1" spans="1:26">
      <c r="A275" s="170">
        <v>45689</v>
      </c>
      <c r="B275" s="162">
        <v>45713</v>
      </c>
      <c r="C275" s="163" t="s">
        <v>1863</v>
      </c>
      <c r="D275" s="237" t="s">
        <v>684</v>
      </c>
      <c r="E275" s="206" t="s">
        <v>1648</v>
      </c>
      <c r="F275" s="238" t="s">
        <v>1864</v>
      </c>
      <c r="G275" s="126">
        <v>6928.09</v>
      </c>
      <c r="H275" s="118" t="s">
        <v>1403</v>
      </c>
      <c r="I275" s="162">
        <v>45743</v>
      </c>
      <c r="J275" s="295">
        <v>2309.36</v>
      </c>
      <c r="K275" s="96">
        <v>45774</v>
      </c>
      <c r="L275" s="295">
        <v>2309.36</v>
      </c>
      <c r="M275" s="96">
        <v>45804</v>
      </c>
      <c r="N275" s="204">
        <v>2309.37</v>
      </c>
      <c r="O275" s="96"/>
      <c r="P275" s="126"/>
      <c r="Q275" s="96"/>
      <c r="R275" s="126"/>
      <c r="S275" s="96"/>
      <c r="T275" s="388"/>
      <c r="U275" s="89"/>
      <c r="V275" s="160"/>
      <c r="W275" s="89"/>
      <c r="X275" s="161"/>
      <c r="Y275" s="91">
        <f t="shared" si="12"/>
        <v>6928.09</v>
      </c>
      <c r="Z275" s="91">
        <f t="shared" si="13"/>
        <v>0</v>
      </c>
    </row>
    <row r="276" s="16" customFormat="1" customHeight="1" spans="1:26">
      <c r="A276" s="452">
        <v>45716</v>
      </c>
      <c r="B276" s="453" t="s">
        <v>664</v>
      </c>
      <c r="C276" s="454"/>
      <c r="D276" s="455"/>
      <c r="E276" s="456"/>
      <c r="F276" s="456"/>
      <c r="G276" s="467">
        <f>SUBTOTAL(9,G239:G275)</f>
        <v>241284.79</v>
      </c>
      <c r="H276" s="458"/>
      <c r="I276" s="453"/>
      <c r="J276" s="467">
        <f>SUBTOTAL(9,J239:J275)</f>
        <v>88396.69</v>
      </c>
      <c r="K276" s="459"/>
      <c r="L276" s="467">
        <f>SUBTOTAL(9,L239:L275)</f>
        <v>75795.87</v>
      </c>
      <c r="M276" s="459"/>
      <c r="N276" s="467">
        <f>SUBTOTAL(9,N239:N275)</f>
        <v>74156.51</v>
      </c>
      <c r="O276" s="459"/>
      <c r="P276" s="467">
        <f>SUBTOTAL(9,P239:P275)</f>
        <v>1467.86</v>
      </c>
      <c r="Q276" s="459"/>
      <c r="R276" s="467">
        <f>SUBTOTAL(9,R239:R275)</f>
        <v>1467.86</v>
      </c>
      <c r="S276" s="459"/>
      <c r="T276" s="467">
        <f t="shared" ref="T276:Z276" si="14">SUBTOTAL(9,T239:T275)</f>
        <v>0</v>
      </c>
      <c r="U276" s="467">
        <f t="shared" si="14"/>
        <v>0</v>
      </c>
      <c r="V276" s="467">
        <f t="shared" si="14"/>
        <v>0</v>
      </c>
      <c r="W276" s="467">
        <f t="shared" si="14"/>
        <v>0</v>
      </c>
      <c r="X276" s="467">
        <f t="shared" si="14"/>
        <v>0</v>
      </c>
      <c r="Y276" s="467">
        <f t="shared" si="14"/>
        <v>238087.2</v>
      </c>
      <c r="Z276" s="467">
        <f t="shared" si="14"/>
        <v>0.0099999999974898</v>
      </c>
    </row>
    <row r="277" s="16" customFormat="1" customHeight="1" spans="1:26">
      <c r="A277" s="180">
        <v>45717</v>
      </c>
      <c r="B277" s="468">
        <v>45723</v>
      </c>
      <c r="C277" s="266" t="s">
        <v>1865</v>
      </c>
      <c r="D277" s="237" t="s">
        <v>682</v>
      </c>
      <c r="E277" s="469"/>
      <c r="F277" s="465" t="s">
        <v>1866</v>
      </c>
      <c r="G277" s="388">
        <v>19794.6</v>
      </c>
      <c r="H277" s="349" t="s">
        <v>1723</v>
      </c>
      <c r="I277" s="272">
        <v>45768</v>
      </c>
      <c r="J277" s="470">
        <v>6598.2</v>
      </c>
      <c r="K277" s="471">
        <v>45798</v>
      </c>
      <c r="L277" s="353">
        <v>6598.2</v>
      </c>
      <c r="M277" s="471">
        <v>45829</v>
      </c>
      <c r="N277" s="353">
        <v>6598.2</v>
      </c>
      <c r="O277" s="471"/>
      <c r="P277" s="363"/>
      <c r="Q277" s="471"/>
      <c r="R277" s="363"/>
      <c r="S277" s="471"/>
      <c r="T277" s="363"/>
      <c r="U277" s="363"/>
      <c r="V277" s="472"/>
      <c r="W277" s="363"/>
      <c r="X277" s="473"/>
      <c r="Y277" s="91">
        <f t="shared" ref="Y277:Y300" si="15">J277+L277+N277+P277+R277+T277+V277+X277</f>
        <v>19794.6</v>
      </c>
      <c r="Z277" s="91">
        <f t="shared" ref="Z277:Z300" si="16">G277-Y277</f>
        <v>0</v>
      </c>
    </row>
    <row r="278" s="6" customFormat="1" customHeight="1" spans="1:26">
      <c r="A278" s="180">
        <v>45717</v>
      </c>
      <c r="B278" s="162">
        <v>45726</v>
      </c>
      <c r="C278" s="163" t="s">
        <v>1867</v>
      </c>
      <c r="D278" s="237" t="s">
        <v>682</v>
      </c>
      <c r="E278" s="206" t="s">
        <v>1653</v>
      </c>
      <c r="F278" s="238" t="s">
        <v>1868</v>
      </c>
      <c r="G278" s="126">
        <v>5280</v>
      </c>
      <c r="H278" s="118" t="s">
        <v>1845</v>
      </c>
      <c r="I278" s="162">
        <v>45754</v>
      </c>
      <c r="J278" s="295">
        <v>5280</v>
      </c>
      <c r="K278" s="96"/>
      <c r="L278" s="295"/>
      <c r="M278" s="96"/>
      <c r="N278" s="204"/>
      <c r="O278" s="96"/>
      <c r="P278" s="126"/>
      <c r="Q278" s="96"/>
      <c r="R278" s="126"/>
      <c r="S278" s="96"/>
      <c r="T278" s="388"/>
      <c r="U278" s="89"/>
      <c r="V278" s="160"/>
      <c r="W278" s="89"/>
      <c r="X278" s="161"/>
      <c r="Y278" s="91">
        <f t="shared" si="15"/>
        <v>5280</v>
      </c>
      <c r="Z278" s="91">
        <f t="shared" si="16"/>
        <v>0</v>
      </c>
    </row>
    <row r="279" s="6" customFormat="1" customHeight="1" spans="1:26">
      <c r="A279" s="180">
        <v>45717</v>
      </c>
      <c r="B279" s="162">
        <v>45728</v>
      </c>
      <c r="C279" s="163" t="s">
        <v>1869</v>
      </c>
      <c r="D279" s="237" t="s">
        <v>682</v>
      </c>
      <c r="E279" s="206" t="s">
        <v>1113</v>
      </c>
      <c r="F279" s="238" t="s">
        <v>125</v>
      </c>
      <c r="G279" s="126">
        <v>3299.1</v>
      </c>
      <c r="H279" s="118" t="s">
        <v>1403</v>
      </c>
      <c r="I279" s="162">
        <v>45760</v>
      </c>
      <c r="J279" s="295">
        <v>1099.7</v>
      </c>
      <c r="K279" s="96">
        <v>45790</v>
      </c>
      <c r="L279" s="295">
        <v>1099.7</v>
      </c>
      <c r="M279" s="96">
        <v>45821</v>
      </c>
      <c r="N279" s="204">
        <v>1099.7</v>
      </c>
      <c r="O279" s="96"/>
      <c r="P279" s="126"/>
      <c r="Q279" s="96"/>
      <c r="R279" s="126"/>
      <c r="S279" s="96"/>
      <c r="T279" s="388"/>
      <c r="U279" s="89"/>
      <c r="V279" s="160"/>
      <c r="W279" s="89"/>
      <c r="X279" s="161"/>
      <c r="Y279" s="91">
        <f t="shared" si="15"/>
        <v>3299.1</v>
      </c>
      <c r="Z279" s="91">
        <f t="shared" si="16"/>
        <v>0</v>
      </c>
    </row>
    <row r="280" s="6" customFormat="1" customHeight="1" spans="1:26">
      <c r="A280" s="180">
        <v>45717</v>
      </c>
      <c r="B280" s="474">
        <v>45722</v>
      </c>
      <c r="C280" s="337" t="s">
        <v>1870</v>
      </c>
      <c r="D280" s="237" t="s">
        <v>684</v>
      </c>
      <c r="E280" s="206"/>
      <c r="F280" s="359" t="s">
        <v>1660</v>
      </c>
      <c r="G280" s="466">
        <v>5955</v>
      </c>
      <c r="H280" s="349" t="s">
        <v>1723</v>
      </c>
      <c r="I280" s="162"/>
      <c r="J280" s="466">
        <v>5955</v>
      </c>
      <c r="K280" s="96" t="s">
        <v>1871</v>
      </c>
      <c r="L280" s="295"/>
      <c r="M280" s="96"/>
      <c r="N280" s="204"/>
      <c r="O280" s="96"/>
      <c r="P280" s="126"/>
      <c r="Q280" s="96"/>
      <c r="R280" s="126"/>
      <c r="S280" s="96"/>
      <c r="T280" s="388"/>
      <c r="U280" s="89"/>
      <c r="V280" s="160"/>
      <c r="W280" s="89"/>
      <c r="X280" s="161"/>
      <c r="Y280" s="91">
        <f t="shared" si="15"/>
        <v>5955</v>
      </c>
      <c r="Z280" s="91">
        <f t="shared" si="16"/>
        <v>0</v>
      </c>
    </row>
    <row r="281" s="6" customFormat="1" customHeight="1" spans="1:26">
      <c r="A281" s="180">
        <v>45717</v>
      </c>
      <c r="B281" s="162">
        <v>45726</v>
      </c>
      <c r="C281" s="163" t="s">
        <v>1872</v>
      </c>
      <c r="D281" s="237" t="s">
        <v>690</v>
      </c>
      <c r="E281" s="206" t="s">
        <v>1764</v>
      </c>
      <c r="F281" s="238" t="s">
        <v>386</v>
      </c>
      <c r="G281" s="126">
        <v>23050.8</v>
      </c>
      <c r="H281" s="118" t="s">
        <v>1795</v>
      </c>
      <c r="I281" s="162">
        <v>45740</v>
      </c>
      <c r="J281" s="295">
        <v>7683.6</v>
      </c>
      <c r="K281" s="96">
        <v>45747</v>
      </c>
      <c r="L281" s="295">
        <v>7683.6</v>
      </c>
      <c r="M281" s="96">
        <v>45754</v>
      </c>
      <c r="N281" s="204">
        <v>7683.6</v>
      </c>
      <c r="O281" s="96"/>
      <c r="P281" s="126"/>
      <c r="Q281" s="96"/>
      <c r="R281" s="126"/>
      <c r="S281" s="96"/>
      <c r="T281" s="388"/>
      <c r="U281" s="89"/>
      <c r="V281" s="160"/>
      <c r="W281" s="89"/>
      <c r="X281" s="161"/>
      <c r="Y281" s="91">
        <f t="shared" si="15"/>
        <v>23050.8</v>
      </c>
      <c r="Z281" s="91">
        <f t="shared" si="16"/>
        <v>0</v>
      </c>
    </row>
    <row r="282" s="6" customFormat="1" customHeight="1" spans="1:26">
      <c r="A282" s="180">
        <v>45717</v>
      </c>
      <c r="B282" s="162">
        <v>45726</v>
      </c>
      <c r="C282" s="163" t="s">
        <v>1873</v>
      </c>
      <c r="D282" s="237" t="s">
        <v>690</v>
      </c>
      <c r="E282" s="206" t="s">
        <v>1653</v>
      </c>
      <c r="F282" s="238" t="s">
        <v>1874</v>
      </c>
      <c r="G282" s="126">
        <v>4003.65</v>
      </c>
      <c r="H282" s="118" t="s">
        <v>1403</v>
      </c>
      <c r="I282" s="162">
        <v>45758</v>
      </c>
      <c r="J282" s="295">
        <v>1334.55</v>
      </c>
      <c r="K282" s="96">
        <v>45788</v>
      </c>
      <c r="L282" s="295">
        <v>1334.55</v>
      </c>
      <c r="M282" s="96">
        <v>45819</v>
      </c>
      <c r="N282" s="204">
        <v>1334.55</v>
      </c>
      <c r="O282" s="96"/>
      <c r="P282" s="126"/>
      <c r="Q282" s="96"/>
      <c r="R282" s="126"/>
      <c r="S282" s="96"/>
      <c r="T282" s="388"/>
      <c r="U282" s="89"/>
      <c r="V282" s="160"/>
      <c r="W282" s="89"/>
      <c r="X282" s="161"/>
      <c r="Y282" s="91">
        <f t="shared" si="15"/>
        <v>4003.65</v>
      </c>
      <c r="Z282" s="91">
        <f t="shared" si="16"/>
        <v>0</v>
      </c>
    </row>
    <row r="283" s="6" customFormat="1" customHeight="1" spans="1:26">
      <c r="A283" s="180">
        <v>45717</v>
      </c>
      <c r="B283" s="162">
        <v>45727</v>
      </c>
      <c r="C283" s="163" t="s">
        <v>1875</v>
      </c>
      <c r="D283" s="237" t="s">
        <v>690</v>
      </c>
      <c r="E283" s="206" t="s">
        <v>1764</v>
      </c>
      <c r="F283" s="238" t="s">
        <v>386</v>
      </c>
      <c r="G283" s="126">
        <v>13500</v>
      </c>
      <c r="H283" s="118" t="s">
        <v>1795</v>
      </c>
      <c r="I283" s="162">
        <v>45742</v>
      </c>
      <c r="J283" s="295">
        <v>4500</v>
      </c>
      <c r="K283" s="96">
        <v>45751</v>
      </c>
      <c r="L283" s="295">
        <v>4500</v>
      </c>
      <c r="M283" s="96">
        <v>45758</v>
      </c>
      <c r="N283" s="204">
        <v>4500</v>
      </c>
      <c r="O283" s="96"/>
      <c r="P283" s="126"/>
      <c r="Q283" s="96"/>
      <c r="R283" s="126"/>
      <c r="S283" s="96"/>
      <c r="T283" s="388"/>
      <c r="U283" s="89"/>
      <c r="V283" s="160"/>
      <c r="W283" s="89"/>
      <c r="X283" s="161"/>
      <c r="Y283" s="91">
        <f t="shared" si="15"/>
        <v>13500</v>
      </c>
      <c r="Z283" s="91">
        <f t="shared" si="16"/>
        <v>0</v>
      </c>
    </row>
    <row r="284" s="6" customFormat="1" customHeight="1" spans="1:26">
      <c r="A284" s="180">
        <v>45717</v>
      </c>
      <c r="B284" s="162">
        <v>45729</v>
      </c>
      <c r="C284" s="163" t="s">
        <v>1876</v>
      </c>
      <c r="D284" s="237" t="s">
        <v>690</v>
      </c>
      <c r="E284" s="206" t="s">
        <v>1764</v>
      </c>
      <c r="F284" s="238" t="s">
        <v>386</v>
      </c>
      <c r="G284" s="126">
        <v>20223</v>
      </c>
      <c r="H284" s="118" t="s">
        <v>1795</v>
      </c>
      <c r="I284" s="162">
        <v>45743</v>
      </c>
      <c r="J284" s="295">
        <v>6741</v>
      </c>
      <c r="K284" s="96">
        <v>45750</v>
      </c>
      <c r="L284" s="295">
        <v>6741</v>
      </c>
      <c r="M284" s="96">
        <v>45787</v>
      </c>
      <c r="N284" s="204">
        <v>6741</v>
      </c>
      <c r="O284" s="96"/>
      <c r="P284" s="126"/>
      <c r="Q284" s="96"/>
      <c r="R284" s="126"/>
      <c r="S284" s="96"/>
      <c r="T284" s="388"/>
      <c r="U284" s="89"/>
      <c r="V284" s="160"/>
      <c r="W284" s="89"/>
      <c r="X284" s="161"/>
      <c r="Y284" s="91">
        <f t="shared" si="15"/>
        <v>20223</v>
      </c>
      <c r="Z284" s="91">
        <f t="shared" si="16"/>
        <v>0</v>
      </c>
    </row>
    <row r="285" s="6" customFormat="1" customHeight="1" spans="1:26">
      <c r="A285" s="180">
        <v>45717</v>
      </c>
      <c r="B285" s="162">
        <v>45730</v>
      </c>
      <c r="C285" s="163" t="s">
        <v>1877</v>
      </c>
      <c r="D285" s="237" t="s">
        <v>690</v>
      </c>
      <c r="E285" s="206" t="s">
        <v>1113</v>
      </c>
      <c r="F285" s="238" t="s">
        <v>1878</v>
      </c>
      <c r="G285" s="126">
        <v>3321.82</v>
      </c>
      <c r="H285" s="118" t="s">
        <v>1403</v>
      </c>
      <c r="I285" s="162">
        <v>45761</v>
      </c>
      <c r="J285" s="295">
        <v>1107.27</v>
      </c>
      <c r="K285" s="96">
        <v>45791</v>
      </c>
      <c r="L285" s="295">
        <v>1107.27</v>
      </c>
      <c r="M285" s="96">
        <v>45822</v>
      </c>
      <c r="N285" s="204">
        <v>1107.27</v>
      </c>
      <c r="O285" s="96"/>
      <c r="P285" s="126"/>
      <c r="Q285" s="96"/>
      <c r="R285" s="126"/>
      <c r="S285" s="96"/>
      <c r="T285" s="388"/>
      <c r="U285" s="89"/>
      <c r="V285" s="160"/>
      <c r="W285" s="89"/>
      <c r="X285" s="161"/>
      <c r="Y285" s="91">
        <f t="shared" si="15"/>
        <v>3321.81</v>
      </c>
      <c r="Z285" s="91">
        <f t="shared" si="16"/>
        <v>0.0100000000002183</v>
      </c>
    </row>
    <row r="286" s="6" customFormat="1" customHeight="1" spans="1:26">
      <c r="A286" s="180">
        <v>45717</v>
      </c>
      <c r="B286" s="468">
        <v>45726</v>
      </c>
      <c r="C286" s="266" t="s">
        <v>1879</v>
      </c>
      <c r="D286" s="113" t="s">
        <v>690</v>
      </c>
      <c r="E286" s="77"/>
      <c r="F286" s="321" t="s">
        <v>1880</v>
      </c>
      <c r="G286" s="257">
        <v>2514.47</v>
      </c>
      <c r="H286" s="118"/>
      <c r="I286" s="162">
        <v>45758</v>
      </c>
      <c r="J286" s="475">
        <v>1257.23</v>
      </c>
      <c r="K286" s="96">
        <v>45788</v>
      </c>
      <c r="L286" s="294">
        <v>1257.24</v>
      </c>
      <c r="M286" s="96"/>
      <c r="N286" s="204"/>
      <c r="O286" s="96"/>
      <c r="P286" s="126"/>
      <c r="Q286" s="96"/>
      <c r="R286" s="126"/>
      <c r="S286" s="96"/>
      <c r="T286" s="388"/>
      <c r="U286" s="89"/>
      <c r="V286" s="160"/>
      <c r="W286" s="89"/>
      <c r="X286" s="161"/>
      <c r="Y286" s="91">
        <f t="shared" si="15"/>
        <v>2514.47</v>
      </c>
      <c r="Z286" s="91">
        <f t="shared" si="16"/>
        <v>0</v>
      </c>
    </row>
    <row r="287" s="6" customFormat="1" customHeight="1" spans="1:26">
      <c r="A287" s="180">
        <v>45717</v>
      </c>
      <c r="B287" s="468">
        <v>45730</v>
      </c>
      <c r="C287" s="266" t="s">
        <v>1881</v>
      </c>
      <c r="D287" s="237" t="s">
        <v>690</v>
      </c>
      <c r="E287" s="206"/>
      <c r="F287" s="465" t="s">
        <v>1882</v>
      </c>
      <c r="G287" s="126">
        <v>2788.8</v>
      </c>
      <c r="H287" s="118"/>
      <c r="I287" s="162">
        <v>45764</v>
      </c>
      <c r="J287" s="204">
        <v>929.6</v>
      </c>
      <c r="K287" s="96">
        <v>45794</v>
      </c>
      <c r="L287" s="204">
        <v>929.6</v>
      </c>
      <c r="M287" s="96">
        <v>45825</v>
      </c>
      <c r="N287" s="204">
        <v>929.6</v>
      </c>
      <c r="O287" s="96"/>
      <c r="P287" s="126"/>
      <c r="Q287" s="96"/>
      <c r="R287" s="126"/>
      <c r="S287" s="96"/>
      <c r="T287" s="388"/>
      <c r="U287" s="89"/>
      <c r="V287" s="160"/>
      <c r="W287" s="89"/>
      <c r="X287" s="161"/>
      <c r="Y287" s="91">
        <f t="shared" si="15"/>
        <v>2788.8</v>
      </c>
      <c r="Z287" s="91">
        <f t="shared" si="16"/>
        <v>0</v>
      </c>
    </row>
    <row r="288" s="6" customFormat="1" customHeight="1" spans="1:26">
      <c r="A288" s="180">
        <v>45717</v>
      </c>
      <c r="B288" s="468">
        <v>45730</v>
      </c>
      <c r="C288" s="266" t="s">
        <v>1883</v>
      </c>
      <c r="D288" s="237" t="s">
        <v>690</v>
      </c>
      <c r="E288" s="206"/>
      <c r="F288" s="465" t="s">
        <v>1884</v>
      </c>
      <c r="G288" s="126">
        <v>3166.8</v>
      </c>
      <c r="H288" s="118"/>
      <c r="I288" s="162">
        <v>45764</v>
      </c>
      <c r="J288" s="126">
        <v>1055.6</v>
      </c>
      <c r="K288" s="96">
        <v>45794</v>
      </c>
      <c r="L288" s="126">
        <v>1055.6</v>
      </c>
      <c r="M288" s="96">
        <v>45825</v>
      </c>
      <c r="N288" s="126">
        <v>1055.6</v>
      </c>
      <c r="O288" s="96"/>
      <c r="P288" s="126"/>
      <c r="Q288" s="96"/>
      <c r="R288" s="126"/>
      <c r="S288" s="96"/>
      <c r="T288" s="388"/>
      <c r="U288" s="89"/>
      <c r="V288" s="160"/>
      <c r="W288" s="89"/>
      <c r="X288" s="161"/>
      <c r="Y288" s="91">
        <f t="shared" si="15"/>
        <v>3166.8</v>
      </c>
      <c r="Z288" s="91">
        <f t="shared" si="16"/>
        <v>0</v>
      </c>
    </row>
    <row r="289" s="6" customFormat="1" customHeight="1" spans="1:26">
      <c r="A289" s="180">
        <v>45717</v>
      </c>
      <c r="B289" s="468">
        <v>45729</v>
      </c>
      <c r="C289" s="266" t="s">
        <v>1885</v>
      </c>
      <c r="D289" s="237" t="s">
        <v>690</v>
      </c>
      <c r="E289" s="206"/>
      <c r="F289" s="465" t="s">
        <v>1886</v>
      </c>
      <c r="G289" s="126">
        <v>2491.36</v>
      </c>
      <c r="H289" s="118"/>
      <c r="I289" s="162">
        <v>45764</v>
      </c>
      <c r="J289" s="204">
        <v>830.45</v>
      </c>
      <c r="K289" s="96">
        <v>45794</v>
      </c>
      <c r="L289" s="204">
        <v>830.45</v>
      </c>
      <c r="M289" s="96">
        <v>45825</v>
      </c>
      <c r="N289" s="204">
        <v>830.45</v>
      </c>
      <c r="O289" s="96"/>
      <c r="P289" s="126"/>
      <c r="Q289" s="96"/>
      <c r="R289" s="126"/>
      <c r="S289" s="96"/>
      <c r="T289" s="388"/>
      <c r="U289" s="89"/>
      <c r="V289" s="160"/>
      <c r="W289" s="89"/>
      <c r="X289" s="161"/>
      <c r="Y289" s="91">
        <f t="shared" si="15"/>
        <v>2491.35</v>
      </c>
      <c r="Z289" s="91">
        <f t="shared" si="16"/>
        <v>0.00999999999976353</v>
      </c>
    </row>
    <row r="290" s="6" customFormat="1" customHeight="1" spans="1:26">
      <c r="A290" s="180">
        <v>45717</v>
      </c>
      <c r="B290" s="468">
        <v>45733</v>
      </c>
      <c r="C290" s="266" t="s">
        <v>1887</v>
      </c>
      <c r="D290" s="237" t="s">
        <v>690</v>
      </c>
      <c r="E290" s="206"/>
      <c r="F290" s="465" t="s">
        <v>1814</v>
      </c>
      <c r="G290" s="126">
        <v>2116.29</v>
      </c>
      <c r="H290" s="118"/>
      <c r="I290" s="162">
        <v>45765</v>
      </c>
      <c r="J290" s="470">
        <v>705.43</v>
      </c>
      <c r="K290" s="96">
        <v>45795</v>
      </c>
      <c r="L290" s="353">
        <v>705.43</v>
      </c>
      <c r="M290" s="96">
        <v>45826</v>
      </c>
      <c r="N290" s="353">
        <v>705.43</v>
      </c>
      <c r="O290" s="96"/>
      <c r="P290" s="126"/>
      <c r="Q290" s="96"/>
      <c r="R290" s="126"/>
      <c r="S290" s="96"/>
      <c r="T290" s="388"/>
      <c r="U290" s="89"/>
      <c r="V290" s="160"/>
      <c r="W290" s="89"/>
      <c r="X290" s="161"/>
      <c r="Y290" s="91">
        <f t="shared" si="15"/>
        <v>2116.29</v>
      </c>
      <c r="Z290" s="91">
        <f t="shared" si="16"/>
        <v>0</v>
      </c>
    </row>
    <row r="291" s="6" customFormat="1" customHeight="1" spans="1:26">
      <c r="A291" s="180">
        <v>45717</v>
      </c>
      <c r="B291" s="468">
        <v>45736</v>
      </c>
      <c r="C291" s="266" t="s">
        <v>1888</v>
      </c>
      <c r="D291" s="237" t="s">
        <v>690</v>
      </c>
      <c r="E291" s="206"/>
      <c r="F291" s="465" t="s">
        <v>386</v>
      </c>
      <c r="G291" s="126">
        <v>25305.75</v>
      </c>
      <c r="H291" s="118"/>
      <c r="I291" s="162">
        <v>45751</v>
      </c>
      <c r="J291" s="295">
        <v>8435.25</v>
      </c>
      <c r="K291" s="96">
        <v>45781</v>
      </c>
      <c r="L291" s="295">
        <v>8435.25</v>
      </c>
      <c r="M291" s="96">
        <v>45812</v>
      </c>
      <c r="N291" s="295">
        <v>8435.25</v>
      </c>
      <c r="O291" s="96"/>
      <c r="P291" s="126"/>
      <c r="Q291" s="96"/>
      <c r="R291" s="126"/>
      <c r="S291" s="96"/>
      <c r="T291" s="388"/>
      <c r="U291" s="89"/>
      <c r="V291" s="160"/>
      <c r="W291" s="89"/>
      <c r="X291" s="161"/>
      <c r="Y291" s="91">
        <f t="shared" si="15"/>
        <v>25305.75</v>
      </c>
      <c r="Z291" s="91">
        <f t="shared" si="16"/>
        <v>0</v>
      </c>
    </row>
    <row r="292" s="6" customFormat="1" customHeight="1" spans="1:26">
      <c r="A292" s="180">
        <v>45717</v>
      </c>
      <c r="B292" s="468">
        <v>45740</v>
      </c>
      <c r="C292" s="266" t="s">
        <v>1889</v>
      </c>
      <c r="D292" s="237" t="s">
        <v>690</v>
      </c>
      <c r="E292" s="206"/>
      <c r="F292" s="465" t="s">
        <v>1890</v>
      </c>
      <c r="G292" s="126">
        <v>12066.35</v>
      </c>
      <c r="H292" s="118"/>
      <c r="I292" s="162">
        <v>45771</v>
      </c>
      <c r="J292" s="126">
        <v>4022.12</v>
      </c>
      <c r="K292" s="96">
        <v>45801</v>
      </c>
      <c r="L292" s="126">
        <v>4022.12</v>
      </c>
      <c r="M292" s="96">
        <v>45832</v>
      </c>
      <c r="N292" s="126">
        <v>4022.11</v>
      </c>
      <c r="O292" s="96"/>
      <c r="P292" s="126"/>
      <c r="Q292" s="96"/>
      <c r="R292" s="126"/>
      <c r="S292" s="96"/>
      <c r="T292" s="388"/>
      <c r="U292" s="89"/>
      <c r="V292" s="160"/>
      <c r="W292" s="89"/>
      <c r="X292" s="161"/>
      <c r="Y292" s="91">
        <f t="shared" si="15"/>
        <v>12066.35</v>
      </c>
      <c r="Z292" s="91">
        <f t="shared" si="16"/>
        <v>0</v>
      </c>
    </row>
    <row r="293" s="6" customFormat="1" customHeight="1" spans="1:26">
      <c r="A293" s="180">
        <v>45717</v>
      </c>
      <c r="B293" s="468">
        <v>45737</v>
      </c>
      <c r="C293" s="266" t="s">
        <v>1891</v>
      </c>
      <c r="D293" s="237" t="s">
        <v>690</v>
      </c>
      <c r="E293" s="206"/>
      <c r="F293" s="465" t="s">
        <v>1892</v>
      </c>
      <c r="G293" s="126">
        <v>16800</v>
      </c>
      <c r="H293" s="118"/>
      <c r="I293" s="162">
        <v>45769</v>
      </c>
      <c r="J293" s="126">
        <v>5600</v>
      </c>
      <c r="K293" s="96">
        <v>45799</v>
      </c>
      <c r="L293" s="126">
        <v>5600</v>
      </c>
      <c r="M293" s="96">
        <v>45830</v>
      </c>
      <c r="N293" s="126">
        <v>5600</v>
      </c>
      <c r="O293" s="96"/>
      <c r="P293" s="126"/>
      <c r="Q293" s="96"/>
      <c r="R293" s="126"/>
      <c r="S293" s="96"/>
      <c r="T293" s="388"/>
      <c r="U293" s="89"/>
      <c r="V293" s="160"/>
      <c r="W293" s="89"/>
      <c r="X293" s="161"/>
      <c r="Y293" s="91">
        <f t="shared" si="15"/>
        <v>16800</v>
      </c>
      <c r="Z293" s="91">
        <f t="shared" si="16"/>
        <v>0</v>
      </c>
    </row>
    <row r="294" s="6" customFormat="1" customHeight="1" spans="1:26">
      <c r="A294" s="180">
        <v>45717</v>
      </c>
      <c r="B294" s="468">
        <v>45722</v>
      </c>
      <c r="C294" s="266" t="s">
        <v>1893</v>
      </c>
      <c r="D294" s="237" t="s">
        <v>690</v>
      </c>
      <c r="E294" s="206"/>
      <c r="F294" s="359" t="s">
        <v>1660</v>
      </c>
      <c r="G294" s="126">
        <v>63537.5</v>
      </c>
      <c r="H294" s="118"/>
      <c r="I294" s="162"/>
      <c r="J294" s="126">
        <v>63537.5</v>
      </c>
      <c r="K294" s="96" t="s">
        <v>1871</v>
      </c>
      <c r="L294" s="295"/>
      <c r="M294" s="96"/>
      <c r="N294" s="204"/>
      <c r="O294" s="96"/>
      <c r="P294" s="126"/>
      <c r="Q294" s="96"/>
      <c r="R294" s="126"/>
      <c r="S294" s="96"/>
      <c r="T294" s="388"/>
      <c r="U294" s="89"/>
      <c r="V294" s="160"/>
      <c r="W294" s="89"/>
      <c r="X294" s="161"/>
      <c r="Y294" s="91">
        <f t="shared" si="15"/>
        <v>63537.5</v>
      </c>
      <c r="Z294" s="91">
        <f t="shared" si="16"/>
        <v>0</v>
      </c>
    </row>
    <row r="295" s="6" customFormat="1" customHeight="1" spans="1:26">
      <c r="A295" s="180">
        <v>45717</v>
      </c>
      <c r="B295" s="468">
        <v>45722</v>
      </c>
      <c r="C295" s="266" t="s">
        <v>1894</v>
      </c>
      <c r="D295" s="237" t="s">
        <v>690</v>
      </c>
      <c r="E295" s="206"/>
      <c r="F295" s="359" t="s">
        <v>1660</v>
      </c>
      <c r="G295" s="126">
        <v>19834.2</v>
      </c>
      <c r="H295" s="118"/>
      <c r="I295" s="162"/>
      <c r="J295" s="126">
        <v>19834.2</v>
      </c>
      <c r="K295" s="96" t="s">
        <v>1871</v>
      </c>
      <c r="L295" s="295"/>
      <c r="M295" s="96"/>
      <c r="N295" s="204"/>
      <c r="O295" s="96"/>
      <c r="P295" s="126"/>
      <c r="Q295" s="96"/>
      <c r="R295" s="126"/>
      <c r="S295" s="96"/>
      <c r="T295" s="388"/>
      <c r="U295" s="89"/>
      <c r="V295" s="160"/>
      <c r="W295" s="89"/>
      <c r="X295" s="161"/>
      <c r="Y295" s="91">
        <f t="shared" si="15"/>
        <v>19834.2</v>
      </c>
      <c r="Z295" s="91">
        <f t="shared" si="16"/>
        <v>0</v>
      </c>
    </row>
    <row r="296" s="2" customFormat="1" customHeight="1" spans="1:26">
      <c r="A296" s="180">
        <v>45717</v>
      </c>
      <c r="B296" s="468">
        <v>45718</v>
      </c>
      <c r="C296" s="266" t="s">
        <v>1895</v>
      </c>
      <c r="D296" s="237" t="s">
        <v>690</v>
      </c>
      <c r="E296" s="206"/>
      <c r="F296" s="465" t="s">
        <v>1884</v>
      </c>
      <c r="G296" s="126">
        <v>5410.65</v>
      </c>
      <c r="H296" s="118"/>
      <c r="I296" s="162">
        <v>45772</v>
      </c>
      <c r="J296" s="295">
        <v>1803.55</v>
      </c>
      <c r="K296" s="96">
        <v>45802</v>
      </c>
      <c r="L296" s="295">
        <v>1803.55</v>
      </c>
      <c r="M296" s="96">
        <v>45833</v>
      </c>
      <c r="N296" s="295">
        <v>1803.55</v>
      </c>
      <c r="O296" s="96"/>
      <c r="P296" s="126"/>
      <c r="Q296" s="96"/>
      <c r="R296" s="126"/>
      <c r="S296" s="96"/>
      <c r="T296" s="388"/>
      <c r="U296" s="89"/>
      <c r="V296" s="160"/>
      <c r="W296" s="89"/>
      <c r="X296" s="161"/>
      <c r="Y296" s="91">
        <f t="shared" si="15"/>
        <v>5410.65</v>
      </c>
      <c r="Z296" s="91">
        <f t="shared" si="16"/>
        <v>0</v>
      </c>
    </row>
    <row r="297" s="2" customFormat="1" customHeight="1" spans="1:26">
      <c r="A297" s="180">
        <v>45717</v>
      </c>
      <c r="B297" s="468">
        <v>45743</v>
      </c>
      <c r="C297" s="266" t="s">
        <v>1896</v>
      </c>
      <c r="D297" s="237" t="s">
        <v>690</v>
      </c>
      <c r="E297" s="206"/>
      <c r="F297" s="465" t="s">
        <v>386</v>
      </c>
      <c r="G297" s="388">
        <v>30361.5</v>
      </c>
      <c r="H297" s="118" t="s">
        <v>1897</v>
      </c>
      <c r="I297" s="162">
        <v>45756</v>
      </c>
      <c r="J297" s="126">
        <v>10120.5</v>
      </c>
      <c r="K297" s="96">
        <v>45763</v>
      </c>
      <c r="L297" s="126">
        <v>10120.5</v>
      </c>
      <c r="M297" s="96">
        <v>45772</v>
      </c>
      <c r="N297" s="126">
        <v>10120.5</v>
      </c>
      <c r="O297" s="96"/>
      <c r="P297" s="126"/>
      <c r="Q297" s="96"/>
      <c r="R297" s="126"/>
      <c r="S297" s="96"/>
      <c r="T297" s="388"/>
      <c r="U297" s="89"/>
      <c r="V297" s="160"/>
      <c r="W297" s="89"/>
      <c r="X297" s="161"/>
      <c r="Y297" s="91">
        <f t="shared" si="15"/>
        <v>30361.5</v>
      </c>
      <c r="Z297" s="91">
        <f t="shared" si="16"/>
        <v>0</v>
      </c>
    </row>
    <row r="298" s="2" customFormat="1" customHeight="1" spans="1:26">
      <c r="A298" s="180">
        <v>45717</v>
      </c>
      <c r="B298" s="468">
        <v>45733</v>
      </c>
      <c r="C298" s="266" t="s">
        <v>1898</v>
      </c>
      <c r="D298" s="237" t="s">
        <v>1160</v>
      </c>
      <c r="E298" s="206"/>
      <c r="F298" s="465" t="s">
        <v>1814</v>
      </c>
      <c r="G298" s="257">
        <v>866.25</v>
      </c>
      <c r="H298" s="118"/>
      <c r="I298" s="162">
        <v>45765</v>
      </c>
      <c r="J298" s="257">
        <v>288.75</v>
      </c>
      <c r="K298" s="96">
        <v>45795</v>
      </c>
      <c r="L298" s="204">
        <v>288.75</v>
      </c>
      <c r="M298" s="96">
        <v>45826</v>
      </c>
      <c r="N298" s="204">
        <v>288.75</v>
      </c>
      <c r="O298" s="96"/>
      <c r="P298" s="126"/>
      <c r="Q298" s="96"/>
      <c r="R298" s="126"/>
      <c r="S298" s="96"/>
      <c r="T298" s="388"/>
      <c r="U298" s="89"/>
      <c r="V298" s="160"/>
      <c r="W298" s="89"/>
      <c r="X298" s="161"/>
      <c r="Y298" s="91">
        <f t="shared" si="15"/>
        <v>866.25</v>
      </c>
      <c r="Z298" s="91">
        <f t="shared" si="16"/>
        <v>0</v>
      </c>
    </row>
    <row r="299" s="2" customFormat="1" customHeight="1" spans="1:26">
      <c r="A299" s="180">
        <v>45717</v>
      </c>
      <c r="B299" s="468">
        <v>45736</v>
      </c>
      <c r="C299" s="266" t="s">
        <v>1899</v>
      </c>
      <c r="D299" s="237" t="s">
        <v>1160</v>
      </c>
      <c r="E299" s="206"/>
      <c r="F299" s="465" t="s">
        <v>1900</v>
      </c>
      <c r="G299" s="257">
        <v>2740</v>
      </c>
      <c r="H299" s="118"/>
      <c r="I299" s="162">
        <v>45751</v>
      </c>
      <c r="J299" s="257">
        <v>2740</v>
      </c>
      <c r="K299" s="96"/>
      <c r="L299" s="295"/>
      <c r="M299" s="96"/>
      <c r="N299" s="204"/>
      <c r="O299" s="96"/>
      <c r="P299" s="126"/>
      <c r="Q299" s="96"/>
      <c r="R299" s="126"/>
      <c r="S299" s="96"/>
      <c r="T299" s="388"/>
      <c r="U299" s="89"/>
      <c r="V299" s="160"/>
      <c r="W299" s="89"/>
      <c r="X299" s="161"/>
      <c r="Y299" s="91">
        <f t="shared" si="15"/>
        <v>2740</v>
      </c>
      <c r="Z299" s="91">
        <f t="shared" si="16"/>
        <v>0</v>
      </c>
    </row>
    <row r="300" s="2" customFormat="1" customHeight="1" spans="1:26">
      <c r="A300" s="180">
        <v>45717</v>
      </c>
      <c r="B300" s="468">
        <v>45740</v>
      </c>
      <c r="C300" s="266" t="s">
        <v>1901</v>
      </c>
      <c r="D300" s="237" t="s">
        <v>1160</v>
      </c>
      <c r="E300" s="206"/>
      <c r="F300" s="465" t="s">
        <v>211</v>
      </c>
      <c r="G300" s="257">
        <v>1614</v>
      </c>
      <c r="H300" s="118"/>
      <c r="I300" s="162">
        <v>45771</v>
      </c>
      <c r="J300" s="257">
        <v>538</v>
      </c>
      <c r="K300" s="96">
        <v>45801</v>
      </c>
      <c r="L300" s="257">
        <v>538</v>
      </c>
      <c r="M300" s="96">
        <v>45832</v>
      </c>
      <c r="N300" s="257">
        <v>538</v>
      </c>
      <c r="O300" s="96"/>
      <c r="P300" s="126"/>
      <c r="Q300" s="96"/>
      <c r="R300" s="126"/>
      <c r="S300" s="96"/>
      <c r="T300" s="388"/>
      <c r="U300" s="89"/>
      <c r="V300" s="160"/>
      <c r="W300" s="89"/>
      <c r="X300" s="161"/>
      <c r="Y300" s="91">
        <f t="shared" si="15"/>
        <v>1614</v>
      </c>
      <c r="Z300" s="91">
        <f t="shared" si="16"/>
        <v>0</v>
      </c>
    </row>
    <row r="301" s="16" customFormat="1" customHeight="1" spans="1:26">
      <c r="A301" s="452">
        <v>45747</v>
      </c>
      <c r="B301" s="453" t="s">
        <v>664</v>
      </c>
      <c r="C301" s="454"/>
      <c r="D301" s="455"/>
      <c r="E301" s="456"/>
      <c r="F301" s="456"/>
      <c r="G301" s="467">
        <f>SUBTOTAL(9,G277:G300)</f>
        <v>290041.89</v>
      </c>
      <c r="H301" s="458"/>
      <c r="I301" s="453"/>
      <c r="J301" s="467">
        <f>SUBTOTAL(9,J277:J300)</f>
        <v>161997.5</v>
      </c>
      <c r="K301" s="459"/>
      <c r="L301" s="467">
        <f>SUBTOTAL(9,L277:L300)</f>
        <v>64650.81</v>
      </c>
      <c r="M301" s="459"/>
      <c r="N301" s="467">
        <f>SUBTOTAL(9,N277:N300)</f>
        <v>63393.56</v>
      </c>
      <c r="O301" s="459"/>
      <c r="P301" s="467">
        <f>SUBTOTAL(9,P277:P300)</f>
        <v>0</v>
      </c>
      <c r="Q301" s="459"/>
      <c r="R301" s="467">
        <f>SUBTOTAL(9,R277:R300)</f>
        <v>0</v>
      </c>
      <c r="S301" s="459"/>
      <c r="T301" s="467">
        <f>SUBTOTAL(9,T277:T300)</f>
        <v>0</v>
      </c>
      <c r="U301" s="467"/>
      <c r="V301" s="467">
        <f>SUBTOTAL(9,V277:V300)</f>
        <v>0</v>
      </c>
      <c r="W301" s="467"/>
      <c r="X301" s="467">
        <f>SUBTOTAL(9,X277:X300)</f>
        <v>0</v>
      </c>
      <c r="Y301" s="467">
        <f>SUBTOTAL(9,Y277:Y300)</f>
        <v>290041.87</v>
      </c>
      <c r="Z301" s="467">
        <f>SUBTOTAL(9,Z277:Z300)</f>
        <v>0.0199999999999818</v>
      </c>
    </row>
    <row r="302" s="2" customFormat="1" customHeight="1" spans="1:26">
      <c r="A302" s="180">
        <v>45777</v>
      </c>
      <c r="B302" s="468">
        <v>45742</v>
      </c>
      <c r="C302" s="266" t="s">
        <v>1902</v>
      </c>
      <c r="D302" s="237" t="s">
        <v>682</v>
      </c>
      <c r="E302" s="206" t="s">
        <v>1113</v>
      </c>
      <c r="F302" s="476" t="s">
        <v>1903</v>
      </c>
      <c r="G302" s="260">
        <v>18489.55</v>
      </c>
      <c r="H302" s="118" t="s">
        <v>1766</v>
      </c>
      <c r="I302" s="162">
        <v>45769</v>
      </c>
      <c r="J302" s="295">
        <v>18489.55</v>
      </c>
      <c r="K302" s="96"/>
      <c r="L302" s="295"/>
      <c r="M302" s="96"/>
      <c r="N302" s="204"/>
      <c r="O302" s="96"/>
      <c r="P302" s="126"/>
      <c r="Q302" s="96"/>
      <c r="R302" s="126"/>
      <c r="S302" s="96"/>
      <c r="T302" s="388"/>
      <c r="U302" s="89"/>
      <c r="V302" s="160"/>
      <c r="W302" s="89"/>
      <c r="X302" s="161"/>
      <c r="Y302" s="91">
        <f t="shared" ref="Y302:Y321" si="17">J302+L302+N302+P302+R302+T302+V302+X302</f>
        <v>18489.55</v>
      </c>
      <c r="Z302" s="91">
        <f t="shared" ref="Z302:Z321" si="18">G302-Y302</f>
        <v>0</v>
      </c>
    </row>
    <row r="303" s="2" customFormat="1" customHeight="1" spans="1:26">
      <c r="A303" s="180">
        <v>45777</v>
      </c>
      <c r="B303" s="468">
        <v>45750</v>
      </c>
      <c r="C303" s="266" t="s">
        <v>1904</v>
      </c>
      <c r="D303" s="237" t="s">
        <v>682</v>
      </c>
      <c r="E303" s="206" t="s">
        <v>1586</v>
      </c>
      <c r="F303" s="477" t="s">
        <v>1905</v>
      </c>
      <c r="G303" s="260">
        <v>41820</v>
      </c>
      <c r="H303" s="118" t="s">
        <v>1407</v>
      </c>
      <c r="I303" s="162">
        <v>45787</v>
      </c>
      <c r="J303" s="295">
        <v>20910</v>
      </c>
      <c r="K303" s="96">
        <v>45818</v>
      </c>
      <c r="L303" s="295">
        <v>20910</v>
      </c>
      <c r="M303" s="96"/>
      <c r="N303" s="204"/>
      <c r="O303" s="96"/>
      <c r="P303" s="126"/>
      <c r="Q303" s="96"/>
      <c r="R303" s="126"/>
      <c r="S303" s="96"/>
      <c r="T303" s="388"/>
      <c r="U303" s="89"/>
      <c r="V303" s="160"/>
      <c r="W303" s="89"/>
      <c r="X303" s="161"/>
      <c r="Y303" s="91">
        <f t="shared" si="17"/>
        <v>41820</v>
      </c>
      <c r="Z303" s="91">
        <f t="shared" si="18"/>
        <v>0</v>
      </c>
    </row>
    <row r="304" s="2" customFormat="1" customHeight="1" spans="1:26">
      <c r="A304" s="180">
        <v>45777</v>
      </c>
      <c r="B304" s="468">
        <v>45758</v>
      </c>
      <c r="C304" s="266" t="s">
        <v>1906</v>
      </c>
      <c r="D304" s="237" t="s">
        <v>682</v>
      </c>
      <c r="E304" s="206" t="s">
        <v>1113</v>
      </c>
      <c r="F304" s="465" t="s">
        <v>125</v>
      </c>
      <c r="G304" s="260">
        <v>3767.21</v>
      </c>
      <c r="H304" s="118" t="s">
        <v>1403</v>
      </c>
      <c r="I304" s="162">
        <v>45788</v>
      </c>
      <c r="J304" s="295">
        <v>1255.74</v>
      </c>
      <c r="K304" s="96">
        <v>45819</v>
      </c>
      <c r="L304" s="295">
        <v>1255.74</v>
      </c>
      <c r="M304" s="96">
        <v>45849</v>
      </c>
      <c r="N304" s="204">
        <v>1255.73</v>
      </c>
      <c r="O304" s="96"/>
      <c r="P304" s="126"/>
      <c r="Q304" s="96"/>
      <c r="R304" s="126"/>
      <c r="S304" s="96"/>
      <c r="T304" s="388"/>
      <c r="U304" s="89"/>
      <c r="V304" s="160"/>
      <c r="W304" s="89"/>
      <c r="X304" s="161"/>
      <c r="Y304" s="91">
        <f t="shared" si="17"/>
        <v>3767.21</v>
      </c>
      <c r="Z304" s="91">
        <f t="shared" si="18"/>
        <v>0</v>
      </c>
    </row>
    <row r="305" s="2" customFormat="1" customHeight="1" spans="1:28">
      <c r="A305" s="180">
        <v>45777</v>
      </c>
      <c r="B305" s="468">
        <v>45761</v>
      </c>
      <c r="C305" s="266" t="s">
        <v>1907</v>
      </c>
      <c r="D305" s="237" t="s">
        <v>682</v>
      </c>
      <c r="E305" s="206" t="s">
        <v>1113</v>
      </c>
      <c r="F305" s="465" t="s">
        <v>1908</v>
      </c>
      <c r="G305" s="260">
        <v>1821.03</v>
      </c>
      <c r="H305" s="118" t="s">
        <v>1403</v>
      </c>
      <c r="I305" s="162">
        <v>45792</v>
      </c>
      <c r="J305" s="295">
        <v>607.01</v>
      </c>
      <c r="K305" s="96">
        <v>45823</v>
      </c>
      <c r="L305" s="295">
        <v>607.01</v>
      </c>
      <c r="M305" s="96">
        <v>45853</v>
      </c>
      <c r="N305" s="204">
        <v>607.01</v>
      </c>
      <c r="O305" s="96"/>
      <c r="P305" s="126"/>
      <c r="Q305" s="96"/>
      <c r="R305" s="126"/>
      <c r="S305" s="96"/>
      <c r="T305" s="388"/>
      <c r="U305" s="89"/>
      <c r="V305" s="160"/>
      <c r="W305" s="89"/>
      <c r="X305" s="161"/>
      <c r="Y305" s="91">
        <f t="shared" si="17"/>
        <v>1821.03</v>
      </c>
      <c r="Z305" s="91">
        <f t="shared" si="18"/>
        <v>0</v>
      </c>
    </row>
    <row r="306" s="2" customFormat="1" customHeight="1" spans="1:28">
      <c r="A306" s="180">
        <v>45777</v>
      </c>
      <c r="B306" s="468">
        <v>45763</v>
      </c>
      <c r="C306" s="266" t="s">
        <v>1909</v>
      </c>
      <c r="D306" s="237" t="s">
        <v>682</v>
      </c>
      <c r="E306" s="206" t="s">
        <v>1113</v>
      </c>
      <c r="F306" s="266" t="s">
        <v>1910</v>
      </c>
      <c r="G306" s="260">
        <v>3744.41</v>
      </c>
      <c r="H306" s="118" t="s">
        <v>1403</v>
      </c>
      <c r="I306" s="162">
        <v>45793</v>
      </c>
      <c r="J306" s="295">
        <v>1248.14</v>
      </c>
      <c r="K306" s="96">
        <v>45824</v>
      </c>
      <c r="L306" s="295">
        <v>1248.14</v>
      </c>
      <c r="M306" s="96">
        <v>45854</v>
      </c>
      <c r="N306" s="204">
        <v>1248.14</v>
      </c>
      <c r="O306" s="96"/>
      <c r="P306" s="126"/>
      <c r="Q306" s="96"/>
      <c r="R306" s="126"/>
      <c r="S306" s="96"/>
      <c r="T306" s="388"/>
      <c r="U306" s="89"/>
      <c r="V306" s="160"/>
      <c r="W306" s="89"/>
      <c r="X306" s="161"/>
      <c r="Y306" s="91">
        <f t="shared" si="17"/>
        <v>3744.42</v>
      </c>
      <c r="Z306" s="91">
        <f t="shared" si="18"/>
        <v>-0.0100000000002183</v>
      </c>
    </row>
    <row r="307" s="2" customFormat="1" customHeight="1" spans="1:28">
      <c r="A307" s="180">
        <v>45777</v>
      </c>
      <c r="B307" s="468">
        <v>45762</v>
      </c>
      <c r="C307" s="266" t="s">
        <v>1911</v>
      </c>
      <c r="D307" s="237" t="s">
        <v>682</v>
      </c>
      <c r="E307" s="206" t="s">
        <v>1113</v>
      </c>
      <c r="F307" s="465" t="s">
        <v>1912</v>
      </c>
      <c r="G307" s="260">
        <v>3827.49</v>
      </c>
      <c r="H307" s="118" t="s">
        <v>1403</v>
      </c>
      <c r="I307" s="162">
        <v>45793</v>
      </c>
      <c r="J307" s="295">
        <v>1275.83</v>
      </c>
      <c r="K307" s="96">
        <v>45824</v>
      </c>
      <c r="L307" s="295">
        <v>1275.83</v>
      </c>
      <c r="M307" s="96">
        <v>45854</v>
      </c>
      <c r="N307" s="204">
        <v>1275.83</v>
      </c>
      <c r="O307" s="96"/>
      <c r="P307" s="126"/>
      <c r="Q307" s="96"/>
      <c r="R307" s="126"/>
      <c r="S307" s="96"/>
      <c r="T307" s="388"/>
      <c r="U307" s="89"/>
      <c r="V307" s="160"/>
      <c r="W307" s="89"/>
      <c r="X307" s="161"/>
      <c r="Y307" s="91">
        <f t="shared" si="17"/>
        <v>3827.49</v>
      </c>
      <c r="Z307" s="91">
        <f t="shared" si="18"/>
        <v>0</v>
      </c>
    </row>
    <row r="308" s="2" customFormat="1" customHeight="1" spans="1:28">
      <c r="A308" s="180">
        <v>45777</v>
      </c>
      <c r="B308" s="468">
        <v>45761</v>
      </c>
      <c r="C308" s="266" t="s">
        <v>1913</v>
      </c>
      <c r="D308" s="237" t="s">
        <v>682</v>
      </c>
      <c r="E308" s="206" t="s">
        <v>1113</v>
      </c>
      <c r="F308" s="465" t="s">
        <v>1699</v>
      </c>
      <c r="G308" s="260">
        <v>19812</v>
      </c>
      <c r="H308" s="118" t="s">
        <v>1403</v>
      </c>
      <c r="I308" s="162">
        <v>45794</v>
      </c>
      <c r="J308" s="295">
        <v>6604</v>
      </c>
      <c r="K308" s="96">
        <v>45825</v>
      </c>
      <c r="L308" s="295">
        <v>6604</v>
      </c>
      <c r="M308" s="96">
        <v>45855</v>
      </c>
      <c r="N308" s="204">
        <v>6604</v>
      </c>
      <c r="O308" s="96"/>
      <c r="P308" s="126"/>
      <c r="Q308" s="96"/>
      <c r="R308" s="126"/>
      <c r="S308" s="96"/>
      <c r="T308" s="388"/>
      <c r="U308" s="89"/>
      <c r="V308" s="160"/>
      <c r="W308" s="89"/>
      <c r="X308" s="161"/>
      <c r="Y308" s="91">
        <f t="shared" si="17"/>
        <v>19812</v>
      </c>
      <c r="Z308" s="91">
        <f t="shared" si="18"/>
        <v>0</v>
      </c>
    </row>
    <row r="309" s="2" customFormat="1" customHeight="1" spans="1:28">
      <c r="A309" s="180">
        <v>45777</v>
      </c>
      <c r="B309" s="468">
        <v>45769</v>
      </c>
      <c r="C309" s="266" t="s">
        <v>1914</v>
      </c>
      <c r="D309" s="237" t="s">
        <v>682</v>
      </c>
      <c r="E309" s="206" t="s">
        <v>1113</v>
      </c>
      <c r="F309" s="465" t="s">
        <v>1915</v>
      </c>
      <c r="G309" s="260">
        <v>2640</v>
      </c>
      <c r="H309" s="118" t="s">
        <v>1771</v>
      </c>
      <c r="I309" s="162">
        <v>45792</v>
      </c>
      <c r="J309" s="295">
        <v>2640</v>
      </c>
      <c r="K309" s="96"/>
      <c r="L309" s="295"/>
      <c r="M309" s="96"/>
      <c r="N309" s="204"/>
      <c r="O309" s="96"/>
      <c r="P309" s="126"/>
      <c r="Q309" s="96"/>
      <c r="R309" s="126"/>
      <c r="S309" s="96"/>
      <c r="T309" s="388"/>
      <c r="U309" s="89"/>
      <c r="V309" s="160"/>
      <c r="W309" s="89"/>
      <c r="X309" s="161"/>
      <c r="Y309" s="91">
        <f t="shared" si="17"/>
        <v>2640</v>
      </c>
      <c r="Z309" s="91">
        <f t="shared" si="18"/>
        <v>0</v>
      </c>
    </row>
    <row r="310" s="2" customFormat="1" customHeight="1" spans="1:28">
      <c r="A310" s="180">
        <v>45777</v>
      </c>
      <c r="B310" s="468">
        <v>45770</v>
      </c>
      <c r="C310" s="266" t="s">
        <v>1916</v>
      </c>
      <c r="D310" s="237" t="s">
        <v>682</v>
      </c>
      <c r="E310" s="206" t="s">
        <v>1113</v>
      </c>
      <c r="F310" s="465" t="s">
        <v>1917</v>
      </c>
      <c r="G310" s="260">
        <v>2126.45</v>
      </c>
      <c r="H310" s="118" t="s">
        <v>1403</v>
      </c>
      <c r="I310" s="162">
        <v>45800</v>
      </c>
      <c r="J310" s="295">
        <v>708.82</v>
      </c>
      <c r="K310" s="96">
        <v>45831</v>
      </c>
      <c r="L310" s="295">
        <v>708.82</v>
      </c>
      <c r="M310" s="96">
        <v>45861</v>
      </c>
      <c r="N310" s="204">
        <v>708.81</v>
      </c>
      <c r="O310" s="96"/>
      <c r="P310" s="126"/>
      <c r="Q310" s="96"/>
      <c r="R310" s="126"/>
      <c r="S310" s="96"/>
      <c r="T310" s="388"/>
      <c r="U310" s="89"/>
      <c r="V310" s="160"/>
      <c r="W310" s="89"/>
      <c r="X310" s="161"/>
      <c r="Y310" s="91">
        <f t="shared" si="17"/>
        <v>2126.45</v>
      </c>
      <c r="Z310" s="91">
        <f t="shared" si="18"/>
        <v>0</v>
      </c>
    </row>
    <row r="311" s="2" customFormat="1" customHeight="1" spans="1:28">
      <c r="A311" s="180">
        <v>45777</v>
      </c>
      <c r="B311" s="468">
        <v>45772</v>
      </c>
      <c r="C311" s="266" t="s">
        <v>1918</v>
      </c>
      <c r="D311" s="237" t="s">
        <v>682</v>
      </c>
      <c r="E311" s="206" t="s">
        <v>1653</v>
      </c>
      <c r="F311" s="478" t="s">
        <v>1919</v>
      </c>
      <c r="G311" s="260">
        <v>3132.35</v>
      </c>
      <c r="H311" s="118" t="s">
        <v>1403</v>
      </c>
      <c r="I311" s="162">
        <v>45802</v>
      </c>
      <c r="J311" s="295">
        <v>1044.12</v>
      </c>
      <c r="K311" s="96">
        <v>45833</v>
      </c>
      <c r="L311" s="295">
        <v>1044.12</v>
      </c>
      <c r="M311" s="96">
        <v>45863</v>
      </c>
      <c r="N311" s="204">
        <v>1044.11</v>
      </c>
      <c r="O311" s="96"/>
      <c r="P311" s="126"/>
      <c r="Q311" s="96"/>
      <c r="R311" s="126"/>
      <c r="S311" s="96"/>
      <c r="T311" s="388"/>
      <c r="U311" s="89"/>
      <c r="V311" s="160"/>
      <c r="W311" s="89"/>
      <c r="X311" s="161"/>
      <c r="Y311" s="91">
        <f t="shared" si="17"/>
        <v>3132.35</v>
      </c>
      <c r="Z311" s="91">
        <f t="shared" si="18"/>
        <v>0</v>
      </c>
    </row>
    <row r="312" s="2" customFormat="1" customHeight="1" spans="1:28">
      <c r="A312" s="180">
        <v>45777</v>
      </c>
      <c r="B312" s="468">
        <v>45769</v>
      </c>
      <c r="C312" s="266" t="s">
        <v>1920</v>
      </c>
      <c r="D312" s="237" t="s">
        <v>682</v>
      </c>
      <c r="E312" s="206" t="s">
        <v>1113</v>
      </c>
      <c r="F312" s="478" t="s">
        <v>1789</v>
      </c>
      <c r="G312" s="260">
        <v>1948.08</v>
      </c>
      <c r="H312" s="118" t="s">
        <v>1403</v>
      </c>
      <c r="I312" s="162">
        <v>45806</v>
      </c>
      <c r="J312" s="295">
        <v>649.36</v>
      </c>
      <c r="K312" s="96">
        <v>45837</v>
      </c>
      <c r="L312" s="295">
        <v>649.36</v>
      </c>
      <c r="M312" s="96">
        <v>45867</v>
      </c>
      <c r="N312" s="204">
        <v>649.36</v>
      </c>
      <c r="O312" s="96"/>
      <c r="P312" s="126"/>
      <c r="Q312" s="96"/>
      <c r="R312" s="126"/>
      <c r="S312" s="96"/>
      <c r="T312" s="388"/>
      <c r="U312" s="89"/>
      <c r="V312" s="160"/>
      <c r="W312" s="89"/>
      <c r="X312" s="161"/>
      <c r="Y312" s="91">
        <f t="shared" si="17"/>
        <v>1948.08</v>
      </c>
      <c r="Z312" s="91">
        <f t="shared" si="18"/>
        <v>0</v>
      </c>
    </row>
    <row r="313" s="2" customFormat="1" customHeight="1" spans="1:28">
      <c r="A313" s="180">
        <v>45777</v>
      </c>
      <c r="B313" s="319">
        <v>45749</v>
      </c>
      <c r="C313" s="300" t="s">
        <v>1921</v>
      </c>
      <c r="D313" s="237" t="s">
        <v>690</v>
      </c>
      <c r="E313" s="206" t="s">
        <v>1764</v>
      </c>
      <c r="F313" s="479" t="s">
        <v>386</v>
      </c>
      <c r="G313" s="480">
        <v>33723</v>
      </c>
      <c r="H313" s="118" t="s">
        <v>1795</v>
      </c>
      <c r="I313" s="162">
        <v>45763</v>
      </c>
      <c r="J313" s="295">
        <v>11241</v>
      </c>
      <c r="K313" s="96">
        <v>45770</v>
      </c>
      <c r="L313" s="295">
        <v>11241</v>
      </c>
      <c r="M313" s="96">
        <v>45777</v>
      </c>
      <c r="N313" s="204">
        <v>11241</v>
      </c>
      <c r="O313" s="96"/>
      <c r="P313" s="126"/>
      <c r="Q313" s="96"/>
      <c r="R313" s="126"/>
      <c r="S313" s="96"/>
      <c r="T313" s="388"/>
      <c r="U313" s="89"/>
      <c r="V313" s="160"/>
      <c r="W313" s="89"/>
      <c r="X313" s="161"/>
      <c r="Y313" s="91">
        <f t="shared" si="17"/>
        <v>33723</v>
      </c>
      <c r="Z313" s="91">
        <f t="shared" si="18"/>
        <v>0</v>
      </c>
    </row>
    <row r="314" s="2" customFormat="1" customHeight="1" spans="1:28">
      <c r="A314" s="180">
        <v>45777</v>
      </c>
      <c r="B314" s="319">
        <v>45755</v>
      </c>
      <c r="C314" s="213" t="s">
        <v>1922</v>
      </c>
      <c r="D314" s="237" t="s">
        <v>690</v>
      </c>
      <c r="E314" s="206" t="s">
        <v>1764</v>
      </c>
      <c r="F314" s="479" t="s">
        <v>1794</v>
      </c>
      <c r="G314" s="217">
        <v>59161.5</v>
      </c>
      <c r="H314" s="118" t="s">
        <v>1795</v>
      </c>
      <c r="I314" s="162">
        <v>45769</v>
      </c>
      <c r="J314" s="295">
        <v>19720.5</v>
      </c>
      <c r="K314" s="96">
        <v>45776</v>
      </c>
      <c r="L314" s="295">
        <v>19720.5</v>
      </c>
      <c r="M314" s="96">
        <v>45783</v>
      </c>
      <c r="N314" s="204">
        <v>19720.5</v>
      </c>
      <c r="O314" s="96"/>
      <c r="P314" s="126"/>
      <c r="Q314" s="96"/>
      <c r="R314" s="126"/>
      <c r="S314" s="96"/>
      <c r="T314" s="388"/>
      <c r="U314" s="89"/>
      <c r="V314" s="160"/>
      <c r="W314" s="89"/>
      <c r="X314" s="161"/>
      <c r="Y314" s="91">
        <f t="shared" si="17"/>
        <v>59161.5</v>
      </c>
      <c r="Z314" s="91">
        <f t="shared" si="18"/>
        <v>0</v>
      </c>
    </row>
    <row r="315" s="2" customFormat="1" customHeight="1" spans="1:28">
      <c r="A315" s="180">
        <v>45777</v>
      </c>
      <c r="B315" s="319">
        <v>45755</v>
      </c>
      <c r="C315" s="213" t="s">
        <v>1923</v>
      </c>
      <c r="D315" s="237" t="s">
        <v>690</v>
      </c>
      <c r="E315" s="206" t="s">
        <v>1764</v>
      </c>
      <c r="F315" s="479" t="s">
        <v>1794</v>
      </c>
      <c r="G315" s="217">
        <v>27000</v>
      </c>
      <c r="H315" s="118" t="s">
        <v>1795</v>
      </c>
      <c r="I315" s="162">
        <v>45771</v>
      </c>
      <c r="J315" s="295">
        <v>9000</v>
      </c>
      <c r="K315" s="96">
        <v>45778</v>
      </c>
      <c r="L315" s="295">
        <v>9000</v>
      </c>
      <c r="M315" s="96">
        <v>45785</v>
      </c>
      <c r="N315" s="204">
        <v>9000</v>
      </c>
      <c r="O315" s="96"/>
      <c r="P315" s="126"/>
      <c r="Q315" s="96"/>
      <c r="R315" s="126"/>
      <c r="S315" s="96"/>
      <c r="T315" s="388"/>
      <c r="U315" s="89"/>
      <c r="V315" s="160"/>
      <c r="W315" s="89"/>
      <c r="X315" s="161"/>
      <c r="Y315" s="91">
        <f t="shared" si="17"/>
        <v>27000</v>
      </c>
      <c r="Z315" s="91">
        <f t="shared" si="18"/>
        <v>0</v>
      </c>
    </row>
    <row r="316" s="2" customFormat="1" customHeight="1" spans="1:28">
      <c r="A316" s="180">
        <v>45777</v>
      </c>
      <c r="B316" s="319">
        <v>45758</v>
      </c>
      <c r="C316" s="300" t="s">
        <v>1924</v>
      </c>
      <c r="D316" s="237" t="s">
        <v>690</v>
      </c>
      <c r="E316" s="206" t="s">
        <v>1113</v>
      </c>
      <c r="F316" s="479" t="s">
        <v>1925</v>
      </c>
      <c r="G316" s="480">
        <v>4242.03</v>
      </c>
      <c r="H316" s="118" t="s">
        <v>1403</v>
      </c>
      <c r="I316" s="162">
        <v>45788</v>
      </c>
      <c r="J316" s="295">
        <v>1414.01</v>
      </c>
      <c r="K316" s="96">
        <v>45819</v>
      </c>
      <c r="L316" s="295">
        <v>1414.01</v>
      </c>
      <c r="M316" s="96">
        <v>45849</v>
      </c>
      <c r="N316" s="204">
        <v>1414.01</v>
      </c>
      <c r="O316" s="96"/>
      <c r="P316" s="126"/>
      <c r="Q316" s="96"/>
      <c r="R316" s="126"/>
      <c r="S316" s="96"/>
      <c r="T316" s="388"/>
      <c r="U316" s="89"/>
      <c r="V316" s="160"/>
      <c r="W316" s="89"/>
      <c r="X316" s="161"/>
      <c r="Y316" s="91">
        <f t="shared" si="17"/>
        <v>4242.03</v>
      </c>
      <c r="Z316" s="91">
        <f t="shared" si="18"/>
        <v>0</v>
      </c>
    </row>
    <row r="317" s="2" customFormat="1" customHeight="1" spans="1:28">
      <c r="A317" s="180">
        <v>45777</v>
      </c>
      <c r="B317" s="435">
        <v>45761</v>
      </c>
      <c r="C317" s="300" t="s">
        <v>1926</v>
      </c>
      <c r="D317" s="237" t="s">
        <v>690</v>
      </c>
      <c r="E317" s="206" t="s">
        <v>1113</v>
      </c>
      <c r="F317" s="481" t="s">
        <v>1908</v>
      </c>
      <c r="G317" s="480">
        <v>735</v>
      </c>
      <c r="H317" s="118" t="s">
        <v>1633</v>
      </c>
      <c r="I317" s="162">
        <v>45792</v>
      </c>
      <c r="J317" s="295">
        <v>735</v>
      </c>
      <c r="K317" s="96"/>
      <c r="L317" s="295"/>
      <c r="M317" s="96"/>
      <c r="N317" s="204"/>
      <c r="O317" s="96"/>
      <c r="P317" s="126"/>
      <c r="Q317" s="96"/>
      <c r="R317" s="126"/>
      <c r="S317" s="96"/>
      <c r="T317" s="388"/>
      <c r="U317" s="89"/>
      <c r="V317" s="160"/>
      <c r="W317" s="89"/>
      <c r="X317" s="161"/>
      <c r="Y317" s="91">
        <f t="shared" si="17"/>
        <v>735</v>
      </c>
      <c r="Z317" s="91">
        <f t="shared" si="18"/>
        <v>0</v>
      </c>
    </row>
    <row r="318" s="2" customFormat="1" customHeight="1" spans="1:28">
      <c r="A318" s="180">
        <v>45777</v>
      </c>
      <c r="B318" s="435">
        <v>45762</v>
      </c>
      <c r="C318" s="300" t="s">
        <v>1927</v>
      </c>
      <c r="D318" s="237" t="s">
        <v>690</v>
      </c>
      <c r="E318" s="206" t="s">
        <v>1764</v>
      </c>
      <c r="F318" s="481" t="s">
        <v>1794</v>
      </c>
      <c r="G318" s="480">
        <v>50877</v>
      </c>
      <c r="H318" s="118" t="s">
        <v>1795</v>
      </c>
      <c r="I318" s="162">
        <v>45777</v>
      </c>
      <c r="J318" s="295">
        <v>16959</v>
      </c>
      <c r="K318" s="96">
        <v>45784</v>
      </c>
      <c r="L318" s="295">
        <v>16959</v>
      </c>
      <c r="M318" s="96">
        <v>45791</v>
      </c>
      <c r="N318" s="204">
        <v>16959</v>
      </c>
      <c r="O318" s="96"/>
      <c r="P318" s="126"/>
      <c r="Q318" s="96"/>
      <c r="R318" s="126"/>
      <c r="S318" s="96"/>
      <c r="T318" s="388"/>
      <c r="U318" s="89"/>
      <c r="V318" s="160"/>
      <c r="W318" s="89"/>
      <c r="X318" s="161"/>
      <c r="Y318" s="91">
        <f t="shared" si="17"/>
        <v>50877</v>
      </c>
      <c r="Z318" s="91">
        <f t="shared" si="18"/>
        <v>0</v>
      </c>
    </row>
    <row r="319" s="2" customFormat="1" customHeight="1" spans="1:28">
      <c r="A319" s="180">
        <v>45777</v>
      </c>
      <c r="B319" s="435">
        <v>45775</v>
      </c>
      <c r="C319" s="482" t="s">
        <v>1928</v>
      </c>
      <c r="D319" s="237" t="s">
        <v>690</v>
      </c>
      <c r="E319" s="206" t="s">
        <v>1764</v>
      </c>
      <c r="F319" s="465" t="s">
        <v>57</v>
      </c>
      <c r="G319" s="483">
        <v>16800</v>
      </c>
      <c r="H319" s="118" t="s">
        <v>1795</v>
      </c>
      <c r="I319" s="162">
        <v>45789</v>
      </c>
      <c r="J319" s="295">
        <v>5600</v>
      </c>
      <c r="K319" s="96">
        <v>45796</v>
      </c>
      <c r="L319" s="295">
        <v>5600</v>
      </c>
      <c r="M319" s="96">
        <v>45803</v>
      </c>
      <c r="N319" s="204">
        <v>5600</v>
      </c>
      <c r="O319" s="96"/>
      <c r="P319" s="126"/>
      <c r="Q319" s="96"/>
      <c r="R319" s="126"/>
      <c r="S319" s="96"/>
      <c r="T319" s="388"/>
      <c r="U319" s="89"/>
      <c r="V319" s="160"/>
      <c r="W319" s="89"/>
      <c r="X319" s="161"/>
      <c r="Y319" s="91">
        <f t="shared" si="17"/>
        <v>16800</v>
      </c>
      <c r="Z319" s="91">
        <f t="shared" si="18"/>
        <v>0</v>
      </c>
      <c r="AB319" s="484"/>
    </row>
    <row r="320" s="2" customFormat="1" customHeight="1" spans="1:28">
      <c r="A320" s="180">
        <v>45777</v>
      </c>
      <c r="B320" s="468">
        <v>45769</v>
      </c>
      <c r="C320" s="266" t="s">
        <v>1929</v>
      </c>
      <c r="D320" s="237" t="s">
        <v>1160</v>
      </c>
      <c r="E320" s="206" t="s">
        <v>1653</v>
      </c>
      <c r="F320" s="465" t="s">
        <v>911</v>
      </c>
      <c r="G320" s="257">
        <v>3210.3</v>
      </c>
      <c r="H320" s="118" t="s">
        <v>1403</v>
      </c>
      <c r="I320" s="162">
        <v>45802</v>
      </c>
      <c r="J320" s="295">
        <v>1070.1</v>
      </c>
      <c r="K320" s="96">
        <v>45833</v>
      </c>
      <c r="L320" s="295">
        <v>1070.1</v>
      </c>
      <c r="M320" s="96">
        <v>45863</v>
      </c>
      <c r="N320" s="204">
        <v>1070.1</v>
      </c>
      <c r="O320" s="96"/>
      <c r="P320" s="126"/>
      <c r="Q320" s="96"/>
      <c r="R320" s="126"/>
      <c r="S320" s="96"/>
      <c r="T320" s="388"/>
      <c r="U320" s="89"/>
      <c r="V320" s="160"/>
      <c r="W320" s="89"/>
      <c r="X320" s="161"/>
      <c r="Y320" s="91">
        <f t="shared" si="17"/>
        <v>3210.3</v>
      </c>
      <c r="Z320" s="91">
        <f t="shared" si="18"/>
        <v>0</v>
      </c>
    </row>
    <row r="321" s="2" customFormat="1" customHeight="1" spans="1:26">
      <c r="A321" s="180">
        <v>45777</v>
      </c>
      <c r="B321" s="468">
        <v>45769</v>
      </c>
      <c r="C321" s="266" t="s">
        <v>1930</v>
      </c>
      <c r="D321" s="237" t="s">
        <v>1160</v>
      </c>
      <c r="E321" s="206" t="s">
        <v>1113</v>
      </c>
      <c r="F321" s="465" t="s">
        <v>1789</v>
      </c>
      <c r="G321" s="257">
        <v>1456</v>
      </c>
      <c r="H321" s="118" t="s">
        <v>1403</v>
      </c>
      <c r="I321" s="162">
        <v>45806</v>
      </c>
      <c r="J321" s="295">
        <v>485.33</v>
      </c>
      <c r="K321" s="96">
        <v>45837</v>
      </c>
      <c r="L321" s="295">
        <v>485.33</v>
      </c>
      <c r="M321" s="96">
        <v>45867</v>
      </c>
      <c r="N321" s="204">
        <v>485.34</v>
      </c>
      <c r="O321" s="96"/>
      <c r="P321" s="126"/>
      <c r="Q321" s="96"/>
      <c r="R321" s="126"/>
      <c r="S321" s="96"/>
      <c r="T321" s="388"/>
      <c r="U321" s="89"/>
      <c r="V321" s="160"/>
      <c r="W321" s="89"/>
      <c r="X321" s="161"/>
      <c r="Y321" s="91">
        <f t="shared" si="17"/>
        <v>1456</v>
      </c>
      <c r="Z321" s="91">
        <f t="shared" si="18"/>
        <v>0</v>
      </c>
    </row>
    <row r="322" s="2" customFormat="1" customHeight="1" spans="1:26">
      <c r="A322" s="452">
        <v>45777</v>
      </c>
      <c r="B322" s="453" t="s">
        <v>664</v>
      </c>
      <c r="C322" s="454"/>
      <c r="D322" s="455"/>
      <c r="E322" s="456"/>
      <c r="F322" s="456"/>
      <c r="G322" s="467">
        <f>SUBTOTAL(9,G302:G321)</f>
        <v>300333.4</v>
      </c>
      <c r="H322" s="458"/>
      <c r="I322" s="453"/>
      <c r="J322" s="467">
        <f>SUBTOTAL(9,J302:J321)</f>
        <v>121657.51</v>
      </c>
      <c r="K322" s="459"/>
      <c r="L322" s="467">
        <f>SUBTOTAL(9,L302:L321)</f>
        <v>99792.96</v>
      </c>
      <c r="M322" s="459"/>
      <c r="N322" s="467">
        <f>SUBTOTAL(9,N302:N321)</f>
        <v>78882.94</v>
      </c>
      <c r="O322" s="459"/>
      <c r="P322" s="467">
        <f>SUBTOTAL(9,P298:P321)</f>
        <v>0</v>
      </c>
      <c r="Q322" s="459"/>
      <c r="R322" s="467">
        <f>SUBTOTAL(9,R298:R321)</f>
        <v>0</v>
      </c>
      <c r="S322" s="459"/>
      <c r="T322" s="467">
        <f>SUBTOTAL(9,T298:T321)</f>
        <v>0</v>
      </c>
      <c r="U322" s="467"/>
      <c r="V322" s="467">
        <f>SUBTOTAL(9,V298:V321)</f>
        <v>0</v>
      </c>
      <c r="W322" s="467"/>
      <c r="X322" s="467">
        <f>SUBTOTAL(9,X298:X321)</f>
        <v>0</v>
      </c>
      <c r="Y322" s="467">
        <f>SUBTOTAL(9,Y298:Y321)</f>
        <v>305553.66</v>
      </c>
      <c r="Z322" s="467">
        <f>SUBTOTAL(9,Z298:Z321)</f>
        <v>-0.0100000000002183</v>
      </c>
    </row>
    <row r="323" s="2" customFormat="1" customHeight="1" spans="1:26">
      <c r="A323" s="170">
        <v>45778</v>
      </c>
      <c r="B323" s="435">
        <v>45772</v>
      </c>
      <c r="C323" s="300" t="s">
        <v>1931</v>
      </c>
      <c r="D323" s="237" t="s">
        <v>682</v>
      </c>
      <c r="E323" s="206" t="s">
        <v>1113</v>
      </c>
      <c r="F323" s="485" t="s">
        <v>1932</v>
      </c>
      <c r="G323" s="480">
        <v>2547</v>
      </c>
      <c r="H323" s="118" t="s">
        <v>1403</v>
      </c>
      <c r="I323" s="162">
        <v>45809</v>
      </c>
      <c r="J323" s="295">
        <v>849</v>
      </c>
      <c r="K323" s="96">
        <v>45839</v>
      </c>
      <c r="L323" s="295">
        <v>849</v>
      </c>
      <c r="M323" s="96">
        <v>45870</v>
      </c>
      <c r="N323" s="295">
        <v>849</v>
      </c>
      <c r="O323" s="96"/>
      <c r="P323" s="126"/>
      <c r="Q323" s="96"/>
      <c r="R323" s="126"/>
      <c r="S323" s="96"/>
      <c r="T323" s="388"/>
      <c r="U323" s="89"/>
      <c r="V323" s="160"/>
      <c r="W323" s="89"/>
      <c r="X323" s="161"/>
      <c r="Y323" s="91">
        <f t="shared" ref="Y323:Y347" si="19">J323+L323+N323+P323+R323+T323+V323+X323</f>
        <v>2547</v>
      </c>
      <c r="Z323" s="91">
        <f t="shared" ref="Z323:Z347" si="20">G323-Y323</f>
        <v>0</v>
      </c>
    </row>
    <row r="324" s="2" customFormat="1" customHeight="1" spans="1:26">
      <c r="A324" s="170">
        <v>45778</v>
      </c>
      <c r="B324" s="435">
        <v>45785</v>
      </c>
      <c r="C324" s="300" t="s">
        <v>1933</v>
      </c>
      <c r="D324" s="237" t="s">
        <v>682</v>
      </c>
      <c r="E324" s="206" t="s">
        <v>1113</v>
      </c>
      <c r="F324" s="481" t="s">
        <v>1934</v>
      </c>
      <c r="G324" s="480">
        <v>1979.88</v>
      </c>
      <c r="H324" s="118" t="s">
        <v>1403</v>
      </c>
      <c r="I324" s="162">
        <v>45817</v>
      </c>
      <c r="J324" s="295">
        <v>659.96</v>
      </c>
      <c r="K324" s="96">
        <v>45847</v>
      </c>
      <c r="L324" s="295">
        <v>659.96</v>
      </c>
      <c r="M324" s="96">
        <v>45878</v>
      </c>
      <c r="N324" s="295">
        <v>659.96</v>
      </c>
      <c r="O324" s="96"/>
      <c r="P324" s="126"/>
      <c r="Q324" s="96"/>
      <c r="R324" s="126"/>
      <c r="S324" s="96"/>
      <c r="T324" s="388"/>
      <c r="U324" s="89"/>
      <c r="V324" s="160"/>
      <c r="W324" s="89"/>
      <c r="X324" s="161"/>
      <c r="Y324" s="91">
        <f t="shared" si="19"/>
        <v>1979.88</v>
      </c>
      <c r="Z324" s="91">
        <f t="shared" si="20"/>
        <v>0</v>
      </c>
    </row>
    <row r="325" s="2" customFormat="1" customHeight="1" spans="1:26">
      <c r="A325" s="170">
        <v>45778</v>
      </c>
      <c r="B325" s="435">
        <v>45790</v>
      </c>
      <c r="C325" s="482" t="s">
        <v>1935</v>
      </c>
      <c r="D325" s="237" t="s">
        <v>682</v>
      </c>
      <c r="E325" s="206" t="s">
        <v>1113</v>
      </c>
      <c r="F325" s="481" t="s">
        <v>1936</v>
      </c>
      <c r="G325" s="483">
        <v>3034.2</v>
      </c>
      <c r="H325" s="118" t="s">
        <v>1403</v>
      </c>
      <c r="I325" s="162">
        <v>45824</v>
      </c>
      <c r="J325" s="295">
        <v>1011.4</v>
      </c>
      <c r="K325" s="96">
        <v>45854</v>
      </c>
      <c r="L325" s="295">
        <v>1011.4</v>
      </c>
      <c r="M325" s="96">
        <v>45885</v>
      </c>
      <c r="N325" s="295">
        <v>1011.4</v>
      </c>
      <c r="O325" s="96"/>
      <c r="P325" s="126"/>
      <c r="Q325" s="96"/>
      <c r="R325" s="126"/>
      <c r="S325" s="96"/>
      <c r="T325" s="388"/>
      <c r="U325" s="89"/>
      <c r="V325" s="160"/>
      <c r="W325" s="89"/>
      <c r="X325" s="161"/>
      <c r="Y325" s="91">
        <f t="shared" si="19"/>
        <v>3034.2</v>
      </c>
      <c r="Z325" s="91">
        <f t="shared" si="20"/>
        <v>0</v>
      </c>
    </row>
    <row r="326" s="2" customFormat="1" customHeight="1" spans="1:26">
      <c r="A326" s="170">
        <v>45778</v>
      </c>
      <c r="B326" s="435">
        <v>45722</v>
      </c>
      <c r="C326" s="213" t="s">
        <v>1937</v>
      </c>
      <c r="D326" s="237" t="s">
        <v>684</v>
      </c>
      <c r="E326" s="206" t="s">
        <v>1648</v>
      </c>
      <c r="F326" s="485" t="s">
        <v>1814</v>
      </c>
      <c r="G326" s="480">
        <v>3197.58</v>
      </c>
      <c r="H326" s="118" t="s">
        <v>1403</v>
      </c>
      <c r="I326" s="310">
        <v>45810</v>
      </c>
      <c r="J326" s="295">
        <v>1065.86</v>
      </c>
      <c r="K326" s="311">
        <v>45797</v>
      </c>
      <c r="L326" s="295">
        <v>1065.86</v>
      </c>
      <c r="M326" s="311">
        <v>45871</v>
      </c>
      <c r="N326" s="295">
        <v>1065.86</v>
      </c>
      <c r="O326" s="96"/>
      <c r="P326" s="126"/>
      <c r="Q326" s="96"/>
      <c r="R326" s="126"/>
      <c r="S326" s="96"/>
      <c r="T326" s="388"/>
      <c r="U326" s="89"/>
      <c r="V326" s="160"/>
      <c r="W326" s="89"/>
      <c r="X326" s="161"/>
      <c r="Y326" s="91">
        <f t="shared" si="19"/>
        <v>3197.58</v>
      </c>
      <c r="Z326" s="91">
        <f t="shared" si="20"/>
        <v>0</v>
      </c>
    </row>
    <row r="327" s="2" customFormat="1" customHeight="1" spans="1:26">
      <c r="A327" s="170">
        <v>45778</v>
      </c>
      <c r="B327" s="435">
        <v>45789</v>
      </c>
      <c r="C327" s="300" t="s">
        <v>1938</v>
      </c>
      <c r="D327" s="237" t="s">
        <v>684</v>
      </c>
      <c r="E327" s="206" t="s">
        <v>1648</v>
      </c>
      <c r="F327" s="485" t="s">
        <v>1939</v>
      </c>
      <c r="G327" s="480">
        <v>2664.65</v>
      </c>
      <c r="H327" s="118" t="s">
        <v>1403</v>
      </c>
      <c r="I327" s="310">
        <v>45823</v>
      </c>
      <c r="J327" s="295">
        <v>888.22</v>
      </c>
      <c r="K327" s="311">
        <v>45853</v>
      </c>
      <c r="L327" s="295">
        <v>888.22</v>
      </c>
      <c r="M327" s="311">
        <v>45884</v>
      </c>
      <c r="N327" s="295">
        <v>888.21</v>
      </c>
      <c r="O327" s="96"/>
      <c r="P327" s="126"/>
      <c r="Q327" s="96"/>
      <c r="R327" s="126"/>
      <c r="S327" s="96"/>
      <c r="T327" s="388"/>
      <c r="U327" s="89"/>
      <c r="V327" s="160"/>
      <c r="W327" s="89"/>
      <c r="X327" s="161"/>
      <c r="Y327" s="91">
        <f t="shared" si="19"/>
        <v>2664.65</v>
      </c>
      <c r="Z327" s="91">
        <f t="shared" si="20"/>
        <v>0</v>
      </c>
    </row>
    <row r="328" s="2" customFormat="1" customHeight="1" spans="1:26">
      <c r="A328" s="170">
        <v>45778</v>
      </c>
      <c r="B328" s="435">
        <v>45777</v>
      </c>
      <c r="C328" s="300" t="s">
        <v>1940</v>
      </c>
      <c r="D328" s="237" t="s">
        <v>688</v>
      </c>
      <c r="E328" s="206" t="s">
        <v>1653</v>
      </c>
      <c r="F328" s="485" t="s">
        <v>1941</v>
      </c>
      <c r="G328" s="480">
        <v>4000</v>
      </c>
      <c r="H328" s="486" t="s">
        <v>1771</v>
      </c>
      <c r="I328" s="162">
        <v>45800</v>
      </c>
      <c r="J328" s="295">
        <v>4000</v>
      </c>
      <c r="K328" s="96"/>
      <c r="L328" s="295"/>
      <c r="M328" s="96"/>
      <c r="N328" s="204"/>
      <c r="O328" s="96"/>
      <c r="P328" s="126"/>
      <c r="Q328" s="96"/>
      <c r="R328" s="126"/>
      <c r="S328" s="96"/>
      <c r="T328" s="388"/>
      <c r="U328" s="89"/>
      <c r="V328" s="160"/>
      <c r="W328" s="89"/>
      <c r="X328" s="161"/>
      <c r="Y328" s="91">
        <f t="shared" si="19"/>
        <v>4000</v>
      </c>
      <c r="Z328" s="91">
        <f t="shared" si="20"/>
        <v>0</v>
      </c>
    </row>
    <row r="329" s="2" customFormat="1" customHeight="1" spans="1:26">
      <c r="A329" s="170">
        <v>45778</v>
      </c>
      <c r="B329" s="435">
        <v>45786</v>
      </c>
      <c r="C329" s="300" t="s">
        <v>1942</v>
      </c>
      <c r="D329" s="237" t="s">
        <v>688</v>
      </c>
      <c r="E329" s="206" t="s">
        <v>1648</v>
      </c>
      <c r="F329" s="485" t="s">
        <v>1943</v>
      </c>
      <c r="G329" s="480">
        <v>1052.1</v>
      </c>
      <c r="H329" s="118" t="s">
        <v>1394</v>
      </c>
      <c r="I329" s="162">
        <v>45824</v>
      </c>
      <c r="J329" s="295">
        <v>210.42</v>
      </c>
      <c r="K329" s="487">
        <v>45839</v>
      </c>
      <c r="L329" s="295">
        <v>210.42</v>
      </c>
      <c r="M329" s="487">
        <v>45854</v>
      </c>
      <c r="N329" s="295">
        <v>210.42</v>
      </c>
      <c r="O329" s="487">
        <v>45869</v>
      </c>
      <c r="P329" s="295">
        <v>210.42</v>
      </c>
      <c r="Q329" s="487">
        <v>45885</v>
      </c>
      <c r="R329" s="295">
        <v>210.42</v>
      </c>
      <c r="S329" s="96"/>
      <c r="T329" s="388"/>
      <c r="U329" s="89"/>
      <c r="V329" s="160"/>
      <c r="W329" s="89"/>
      <c r="X329" s="161"/>
      <c r="Y329" s="91">
        <f t="shared" si="19"/>
        <v>1052.1</v>
      </c>
      <c r="Z329" s="91">
        <f t="shared" si="20"/>
        <v>0</v>
      </c>
    </row>
    <row r="330" s="2" customFormat="1" customHeight="1" spans="1:26">
      <c r="A330" s="170">
        <v>45778</v>
      </c>
      <c r="B330" s="468">
        <v>45793</v>
      </c>
      <c r="C330" s="266" t="s">
        <v>1944</v>
      </c>
      <c r="D330" s="237" t="s">
        <v>688</v>
      </c>
      <c r="E330" s="206"/>
      <c r="F330" s="465" t="s">
        <v>1945</v>
      </c>
      <c r="G330" s="480">
        <v>2800</v>
      </c>
      <c r="H330" s="118"/>
      <c r="I330" s="162">
        <v>45844</v>
      </c>
      <c r="J330" s="295">
        <v>933.33</v>
      </c>
      <c r="K330" s="487">
        <v>45875</v>
      </c>
      <c r="L330" s="295">
        <v>933.33</v>
      </c>
      <c r="M330" s="395">
        <v>45906</v>
      </c>
      <c r="N330" s="295">
        <v>933.34</v>
      </c>
      <c r="O330" s="395"/>
      <c r="P330" s="295"/>
      <c r="Q330" s="395"/>
      <c r="R330" s="295"/>
      <c r="S330" s="96"/>
      <c r="T330" s="388"/>
      <c r="U330" s="89"/>
      <c r="V330" s="160"/>
      <c r="W330" s="89"/>
      <c r="X330" s="161"/>
      <c r="Y330" s="91">
        <f t="shared" si="19"/>
        <v>2800</v>
      </c>
      <c r="Z330" s="91">
        <f t="shared" si="20"/>
        <v>0</v>
      </c>
    </row>
    <row r="331" s="2" customFormat="1" customHeight="1" spans="1:26">
      <c r="A331" s="170">
        <v>45778</v>
      </c>
      <c r="B331" s="435">
        <v>45772</v>
      </c>
      <c r="C331" s="300" t="s">
        <v>1946</v>
      </c>
      <c r="D331" s="237" t="s">
        <v>690</v>
      </c>
      <c r="E331" s="206" t="s">
        <v>1113</v>
      </c>
      <c r="F331" s="485" t="s">
        <v>1947</v>
      </c>
      <c r="G331" s="480">
        <v>735</v>
      </c>
      <c r="H331" s="118" t="s">
        <v>1403</v>
      </c>
      <c r="I331" s="310">
        <v>45809</v>
      </c>
      <c r="J331" s="295">
        <v>245</v>
      </c>
      <c r="K331" s="311">
        <v>45839</v>
      </c>
      <c r="L331" s="295">
        <v>245</v>
      </c>
      <c r="M331" s="410">
        <v>45870</v>
      </c>
      <c r="N331" s="295">
        <v>245</v>
      </c>
      <c r="O331" s="96"/>
      <c r="P331" s="126"/>
      <c r="Q331" s="96"/>
      <c r="R331" s="126"/>
      <c r="S331" s="96"/>
      <c r="T331" s="388"/>
      <c r="U331" s="89"/>
      <c r="V331" s="160"/>
      <c r="W331" s="89"/>
      <c r="X331" s="161"/>
      <c r="Y331" s="91">
        <f t="shared" si="19"/>
        <v>735</v>
      </c>
      <c r="Z331" s="91">
        <f t="shared" si="20"/>
        <v>0</v>
      </c>
    </row>
    <row r="332" s="2" customFormat="1" customHeight="1" spans="1:26">
      <c r="A332" s="170">
        <v>45778</v>
      </c>
      <c r="B332" s="435">
        <v>45776</v>
      </c>
      <c r="C332" s="300" t="s">
        <v>1948</v>
      </c>
      <c r="D332" s="237" t="s">
        <v>690</v>
      </c>
      <c r="E332" s="486" t="s">
        <v>1653</v>
      </c>
      <c r="F332" s="485" t="s">
        <v>1949</v>
      </c>
      <c r="G332" s="480">
        <v>628.35</v>
      </c>
      <c r="H332" s="118">
        <v>14</v>
      </c>
      <c r="I332" s="162">
        <v>45792</v>
      </c>
      <c r="J332" s="295">
        <v>628.35</v>
      </c>
      <c r="K332" s="96"/>
      <c r="L332" s="295"/>
      <c r="M332" s="96"/>
      <c r="N332" s="204"/>
      <c r="O332" s="96"/>
      <c r="P332" s="126"/>
      <c r="Q332" s="96"/>
      <c r="R332" s="126"/>
      <c r="S332" s="96"/>
      <c r="T332" s="388"/>
      <c r="U332" s="89"/>
      <c r="V332" s="160"/>
      <c r="W332" s="89"/>
      <c r="X332" s="161"/>
      <c r="Y332" s="91">
        <f t="shared" si="19"/>
        <v>628.35</v>
      </c>
      <c r="Z332" s="91">
        <f t="shared" si="20"/>
        <v>0</v>
      </c>
    </row>
    <row r="333" s="2" customFormat="1" customHeight="1" spans="1:26">
      <c r="A333" s="170">
        <v>45778</v>
      </c>
      <c r="B333" s="391">
        <v>45783</v>
      </c>
      <c r="C333" s="213" t="s">
        <v>1950</v>
      </c>
      <c r="D333" s="237" t="s">
        <v>690</v>
      </c>
      <c r="E333" s="486" t="s">
        <v>1392</v>
      </c>
      <c r="F333" s="409" t="s">
        <v>1951</v>
      </c>
      <c r="G333" s="217">
        <v>3868.41</v>
      </c>
      <c r="H333" s="118" t="s">
        <v>1403</v>
      </c>
      <c r="I333" s="162">
        <v>45815</v>
      </c>
      <c r="J333" s="295">
        <v>1289.47</v>
      </c>
      <c r="K333" s="96">
        <v>45831</v>
      </c>
      <c r="L333" s="295">
        <v>1289.47</v>
      </c>
      <c r="M333" s="96">
        <v>45845</v>
      </c>
      <c r="N333" s="204">
        <v>1289.47</v>
      </c>
      <c r="O333" s="96"/>
      <c r="P333" s="126"/>
      <c r="Q333" s="96"/>
      <c r="R333" s="126"/>
      <c r="S333" s="96"/>
      <c r="T333" s="388"/>
      <c r="U333" s="89"/>
      <c r="V333" s="160"/>
      <c r="W333" s="89"/>
      <c r="X333" s="161"/>
      <c r="Y333" s="91">
        <f t="shared" si="19"/>
        <v>3868.41</v>
      </c>
      <c r="Z333" s="91">
        <f t="shared" si="20"/>
        <v>0</v>
      </c>
    </row>
    <row r="334" s="2" customFormat="1" customHeight="1" spans="1:26">
      <c r="A334" s="170">
        <v>45778</v>
      </c>
      <c r="B334" s="391">
        <v>45784</v>
      </c>
      <c r="C334" s="213" t="s">
        <v>1952</v>
      </c>
      <c r="D334" s="237" t="s">
        <v>690</v>
      </c>
      <c r="E334" s="486" t="s">
        <v>1686</v>
      </c>
      <c r="F334" s="409" t="s">
        <v>1953</v>
      </c>
      <c r="G334" s="217">
        <v>1373.92</v>
      </c>
      <c r="H334" s="118">
        <v>30</v>
      </c>
      <c r="I334" s="162">
        <v>45811</v>
      </c>
      <c r="J334" s="295">
        <v>1373.92</v>
      </c>
      <c r="K334" s="96"/>
      <c r="L334" s="295"/>
      <c r="M334" s="96"/>
      <c r="N334" s="204"/>
      <c r="O334" s="96"/>
      <c r="P334" s="126"/>
      <c r="Q334" s="96"/>
      <c r="R334" s="126"/>
      <c r="S334" s="96"/>
      <c r="T334" s="388"/>
      <c r="U334" s="89"/>
      <c r="V334" s="160"/>
      <c r="W334" s="89"/>
      <c r="X334" s="161"/>
      <c r="Y334" s="91">
        <f t="shared" si="19"/>
        <v>1373.92</v>
      </c>
      <c r="Z334" s="91">
        <f t="shared" si="20"/>
        <v>0</v>
      </c>
    </row>
    <row r="335" s="2" customFormat="1" customHeight="1" spans="1:26">
      <c r="A335" s="170">
        <v>45778</v>
      </c>
      <c r="B335" s="391">
        <v>45791</v>
      </c>
      <c r="C335" s="213" t="s">
        <v>1954</v>
      </c>
      <c r="D335" s="237" t="s">
        <v>690</v>
      </c>
      <c r="E335" s="486" t="s">
        <v>1764</v>
      </c>
      <c r="F335" s="359" t="s">
        <v>1794</v>
      </c>
      <c r="G335" s="217">
        <v>33075</v>
      </c>
      <c r="H335" s="118" t="s">
        <v>1795</v>
      </c>
      <c r="I335" s="162">
        <v>45805</v>
      </c>
      <c r="J335" s="295">
        <v>11025</v>
      </c>
      <c r="K335" s="96">
        <v>45812</v>
      </c>
      <c r="L335" s="295">
        <v>11025</v>
      </c>
      <c r="M335" s="96">
        <v>45819</v>
      </c>
      <c r="N335" s="204">
        <v>11025</v>
      </c>
      <c r="O335" s="96"/>
      <c r="P335" s="126"/>
      <c r="Q335" s="96"/>
      <c r="R335" s="126"/>
      <c r="S335" s="96"/>
      <c r="T335" s="388"/>
      <c r="U335" s="89"/>
      <c r="V335" s="160"/>
      <c r="W335" s="89"/>
      <c r="X335" s="161"/>
      <c r="Y335" s="91">
        <f t="shared" si="19"/>
        <v>33075</v>
      </c>
      <c r="Z335" s="91">
        <f t="shared" si="20"/>
        <v>0</v>
      </c>
    </row>
    <row r="336" s="2" customFormat="1" customHeight="1" spans="1:26">
      <c r="A336" s="170">
        <v>45778</v>
      </c>
      <c r="B336" s="391">
        <v>45786</v>
      </c>
      <c r="C336" s="213" t="s">
        <v>1955</v>
      </c>
      <c r="D336" s="237" t="s">
        <v>690</v>
      </c>
      <c r="E336" s="206" t="s">
        <v>1648</v>
      </c>
      <c r="F336" s="359" t="s">
        <v>1956</v>
      </c>
      <c r="G336" s="217">
        <v>4753.43</v>
      </c>
      <c r="H336" s="118" t="s">
        <v>1394</v>
      </c>
      <c r="I336" s="162">
        <v>45824</v>
      </c>
      <c r="J336" s="295">
        <v>950.69</v>
      </c>
      <c r="K336" s="96">
        <v>45839</v>
      </c>
      <c r="L336" s="295">
        <v>950.69</v>
      </c>
      <c r="M336" s="96">
        <v>45854</v>
      </c>
      <c r="N336" s="204">
        <v>950.69</v>
      </c>
      <c r="O336" s="488">
        <v>45869</v>
      </c>
      <c r="P336" s="204">
        <v>950.69</v>
      </c>
      <c r="Q336" s="487">
        <v>45885</v>
      </c>
      <c r="R336" s="204">
        <v>950.67</v>
      </c>
      <c r="S336" s="96"/>
      <c r="T336" s="388"/>
      <c r="U336" s="89"/>
      <c r="V336" s="160"/>
      <c r="W336" s="89"/>
      <c r="X336" s="161"/>
      <c r="Y336" s="91">
        <f t="shared" si="19"/>
        <v>4753.43</v>
      </c>
      <c r="Z336" s="91">
        <f t="shared" si="20"/>
        <v>0</v>
      </c>
    </row>
    <row r="337" s="2" customFormat="1" customHeight="1" spans="1:26">
      <c r="A337" s="170">
        <v>45778</v>
      </c>
      <c r="B337" s="391">
        <v>45789</v>
      </c>
      <c r="C337" s="213" t="s">
        <v>1957</v>
      </c>
      <c r="D337" s="237" t="s">
        <v>690</v>
      </c>
      <c r="E337" s="206" t="s">
        <v>1648</v>
      </c>
      <c r="F337" s="359" t="s">
        <v>1674</v>
      </c>
      <c r="G337" s="217">
        <v>1934.65</v>
      </c>
      <c r="H337" s="118" t="s">
        <v>1403</v>
      </c>
      <c r="I337" s="162">
        <v>45823</v>
      </c>
      <c r="J337" s="295">
        <v>644.88</v>
      </c>
      <c r="K337" s="96">
        <v>45853</v>
      </c>
      <c r="L337" s="295">
        <v>644.88</v>
      </c>
      <c r="M337" s="96">
        <v>45884</v>
      </c>
      <c r="N337" s="204">
        <v>644.89</v>
      </c>
      <c r="O337" s="96"/>
      <c r="P337" s="126"/>
      <c r="Q337" s="96"/>
      <c r="R337" s="126"/>
      <c r="S337" s="96"/>
      <c r="T337" s="388"/>
      <c r="U337" s="89"/>
      <c r="V337" s="160"/>
      <c r="W337" s="89"/>
      <c r="X337" s="161"/>
      <c r="Y337" s="91">
        <f t="shared" si="19"/>
        <v>1934.65</v>
      </c>
      <c r="Z337" s="91">
        <f t="shared" si="20"/>
        <v>0</v>
      </c>
    </row>
    <row r="338" s="2" customFormat="1" customHeight="1" spans="1:26">
      <c r="A338" s="170">
        <v>45778</v>
      </c>
      <c r="B338" s="162">
        <v>45791</v>
      </c>
      <c r="C338" s="163" t="s">
        <v>1958</v>
      </c>
      <c r="D338" s="237" t="s">
        <v>682</v>
      </c>
      <c r="E338" s="206"/>
      <c r="F338" s="238" t="s">
        <v>1744</v>
      </c>
      <c r="G338" s="126">
        <v>12752.04</v>
      </c>
      <c r="H338" s="118" t="s">
        <v>1394</v>
      </c>
      <c r="I338" s="162">
        <v>45827</v>
      </c>
      <c r="J338" s="295">
        <v>2550.41</v>
      </c>
      <c r="K338" s="96">
        <v>45842</v>
      </c>
      <c r="L338" s="295">
        <v>2550.41</v>
      </c>
      <c r="M338" s="96">
        <v>45857</v>
      </c>
      <c r="N338" s="295">
        <v>2550.41</v>
      </c>
      <c r="O338" s="487">
        <v>45873</v>
      </c>
      <c r="P338" s="295">
        <v>2550.41</v>
      </c>
      <c r="Q338" s="487">
        <v>45888</v>
      </c>
      <c r="R338" s="295">
        <v>2550.4</v>
      </c>
      <c r="S338" s="96"/>
      <c r="T338" s="388"/>
      <c r="U338" s="89"/>
      <c r="V338" s="160"/>
      <c r="W338" s="89"/>
      <c r="X338" s="161"/>
      <c r="Y338" s="91">
        <f t="shared" si="19"/>
        <v>12752.04</v>
      </c>
      <c r="Z338" s="91">
        <f t="shared" si="20"/>
        <v>0</v>
      </c>
    </row>
    <row r="339" s="2" customFormat="1" customHeight="1" spans="1:26">
      <c r="A339" s="170">
        <v>45778</v>
      </c>
      <c r="B339" s="435">
        <v>45799</v>
      </c>
      <c r="C339" s="482" t="s">
        <v>1959</v>
      </c>
      <c r="D339" s="237" t="s">
        <v>682</v>
      </c>
      <c r="E339" s="206"/>
      <c r="F339" s="359" t="s">
        <v>1740</v>
      </c>
      <c r="G339" s="126">
        <v>1948.7</v>
      </c>
      <c r="H339" s="118" t="s">
        <v>1403</v>
      </c>
      <c r="I339" s="162">
        <v>45831</v>
      </c>
      <c r="J339" s="295">
        <v>649.57</v>
      </c>
      <c r="K339" s="96">
        <v>45861</v>
      </c>
      <c r="L339" s="295">
        <v>649.57</v>
      </c>
      <c r="M339" s="96">
        <v>45892</v>
      </c>
      <c r="N339" s="295">
        <v>649.56</v>
      </c>
      <c r="O339" s="96"/>
      <c r="P339" s="126"/>
      <c r="Q339" s="96"/>
      <c r="R339" s="126"/>
      <c r="S339" s="96"/>
      <c r="T339" s="388"/>
      <c r="U339" s="89"/>
      <c r="V339" s="160"/>
      <c r="W339" s="89"/>
      <c r="X339" s="161"/>
      <c r="Y339" s="91">
        <f t="shared" si="19"/>
        <v>1948.7</v>
      </c>
      <c r="Z339" s="91">
        <f t="shared" si="20"/>
        <v>0</v>
      </c>
    </row>
    <row r="340" s="2" customFormat="1" customHeight="1" spans="1:26">
      <c r="A340" s="170">
        <v>45778</v>
      </c>
      <c r="B340" s="162">
        <v>45797</v>
      </c>
      <c r="C340" s="163" t="s">
        <v>1960</v>
      </c>
      <c r="D340" s="237" t="s">
        <v>690</v>
      </c>
      <c r="E340" s="206"/>
      <c r="F340" s="465" t="s">
        <v>386</v>
      </c>
      <c r="G340" s="126">
        <v>20223</v>
      </c>
      <c r="H340" s="118" t="s">
        <v>1795</v>
      </c>
      <c r="I340" s="162">
        <v>45813</v>
      </c>
      <c r="J340" s="295">
        <v>6741</v>
      </c>
      <c r="K340" s="96">
        <v>45820</v>
      </c>
      <c r="L340" s="295">
        <v>6741</v>
      </c>
      <c r="M340" s="96">
        <v>45827</v>
      </c>
      <c r="N340" s="295">
        <v>6741</v>
      </c>
      <c r="O340" s="96"/>
      <c r="P340" s="126"/>
      <c r="Q340" s="96"/>
      <c r="R340" s="126"/>
      <c r="S340" s="96"/>
      <c r="T340" s="388"/>
      <c r="U340" s="89"/>
      <c r="V340" s="160"/>
      <c r="W340" s="89"/>
      <c r="X340" s="161"/>
      <c r="Y340" s="91">
        <f t="shared" si="19"/>
        <v>20223</v>
      </c>
      <c r="Z340" s="91">
        <f t="shared" si="20"/>
        <v>0</v>
      </c>
    </row>
    <row r="341" s="2" customFormat="1" customHeight="1" spans="1:26">
      <c r="A341" s="170">
        <v>45778</v>
      </c>
      <c r="B341" s="162">
        <v>45793</v>
      </c>
      <c r="C341" s="163" t="s">
        <v>1961</v>
      </c>
      <c r="D341" s="237" t="s">
        <v>690</v>
      </c>
      <c r="E341" s="206"/>
      <c r="F341" s="465" t="s">
        <v>1962</v>
      </c>
      <c r="G341" s="126">
        <v>3090.62</v>
      </c>
      <c r="H341" s="118" t="s">
        <v>1403</v>
      </c>
      <c r="I341" s="162">
        <v>45825</v>
      </c>
      <c r="J341" s="295">
        <v>1030.21</v>
      </c>
      <c r="K341" s="96">
        <v>45855</v>
      </c>
      <c r="L341" s="295">
        <v>1030.21</v>
      </c>
      <c r="M341" s="96">
        <v>45886</v>
      </c>
      <c r="N341" s="295">
        <v>1030.2</v>
      </c>
      <c r="O341" s="96"/>
      <c r="P341" s="126"/>
      <c r="Q341" s="96"/>
      <c r="R341" s="126"/>
      <c r="S341" s="96"/>
      <c r="T341" s="388"/>
      <c r="U341" s="89"/>
      <c r="V341" s="160"/>
      <c r="W341" s="89"/>
      <c r="X341" s="161"/>
      <c r="Y341" s="91">
        <f t="shared" si="19"/>
        <v>3090.62</v>
      </c>
      <c r="Z341" s="91">
        <f t="shared" si="20"/>
        <v>0</v>
      </c>
    </row>
    <row r="342" s="2" customFormat="1" customHeight="1" spans="1:26">
      <c r="A342" s="170">
        <v>45778</v>
      </c>
      <c r="B342" s="162">
        <v>45799</v>
      </c>
      <c r="C342" s="266" t="s">
        <v>1963</v>
      </c>
      <c r="D342" s="237" t="s">
        <v>690</v>
      </c>
      <c r="E342" s="206"/>
      <c r="F342" s="465" t="s">
        <v>1814</v>
      </c>
      <c r="G342" s="126">
        <v>1993.97</v>
      </c>
      <c r="H342" s="118" t="s">
        <v>1403</v>
      </c>
      <c r="I342" s="162">
        <v>45831</v>
      </c>
      <c r="J342" s="295">
        <v>664.66</v>
      </c>
      <c r="K342" s="96">
        <v>45861</v>
      </c>
      <c r="L342" s="295">
        <v>664.66</v>
      </c>
      <c r="M342" s="96">
        <v>45892</v>
      </c>
      <c r="N342" s="295">
        <v>664.65</v>
      </c>
      <c r="O342" s="96"/>
      <c r="P342" s="126"/>
      <c r="Q342" s="96"/>
      <c r="R342" s="126"/>
      <c r="S342" s="96"/>
      <c r="T342" s="388"/>
      <c r="U342" s="89"/>
      <c r="V342" s="160"/>
      <c r="W342" s="89"/>
      <c r="X342" s="161"/>
      <c r="Y342" s="91">
        <f t="shared" si="19"/>
        <v>1993.97</v>
      </c>
      <c r="Z342" s="91">
        <f t="shared" si="20"/>
        <v>0</v>
      </c>
    </row>
    <row r="343" s="2" customFormat="1" customHeight="1" spans="1:26">
      <c r="A343" s="170">
        <v>45778</v>
      </c>
      <c r="B343" s="162">
        <v>45793</v>
      </c>
      <c r="C343" s="163" t="s">
        <v>1964</v>
      </c>
      <c r="D343" s="237" t="s">
        <v>690</v>
      </c>
      <c r="E343" s="206"/>
      <c r="F343" s="359" t="s">
        <v>386</v>
      </c>
      <c r="G343" s="126">
        <v>25597.98</v>
      </c>
      <c r="H343" s="118" t="s">
        <v>1795</v>
      </c>
      <c r="I343" s="162">
        <v>45807</v>
      </c>
      <c r="J343" s="295">
        <v>8532.66</v>
      </c>
      <c r="K343" s="96">
        <v>45814</v>
      </c>
      <c r="L343" s="295">
        <v>8532.66</v>
      </c>
      <c r="M343" s="96">
        <v>45821</v>
      </c>
      <c r="N343" s="295">
        <v>8532.66</v>
      </c>
      <c r="O343" s="96"/>
      <c r="P343" s="126"/>
      <c r="Q343" s="96"/>
      <c r="R343" s="126"/>
      <c r="S343" s="96"/>
      <c r="T343" s="388"/>
      <c r="U343" s="89"/>
      <c r="V343" s="160"/>
      <c r="W343" s="89"/>
      <c r="X343" s="161"/>
      <c r="Y343" s="91">
        <f t="shared" si="19"/>
        <v>25597.98</v>
      </c>
      <c r="Z343" s="91">
        <f t="shared" si="20"/>
        <v>0</v>
      </c>
    </row>
    <row r="344" s="2" customFormat="1" customHeight="1" spans="1:26">
      <c r="A344" s="170">
        <v>45778</v>
      </c>
      <c r="B344" s="468">
        <v>45798</v>
      </c>
      <c r="C344" s="266" t="s">
        <v>1965</v>
      </c>
      <c r="D344" s="237" t="s">
        <v>1160</v>
      </c>
      <c r="E344" s="206"/>
      <c r="F344" s="465" t="s">
        <v>1814</v>
      </c>
      <c r="G344" s="126">
        <v>535.5</v>
      </c>
      <c r="H344" s="118"/>
      <c r="I344" s="162">
        <v>45829</v>
      </c>
      <c r="J344" s="126">
        <v>535.5</v>
      </c>
      <c r="K344" s="96"/>
      <c r="L344" s="295"/>
      <c r="M344" s="96"/>
      <c r="N344" s="204"/>
      <c r="O344" s="96"/>
      <c r="P344" s="126"/>
      <c r="Q344" s="96"/>
      <c r="R344" s="126"/>
      <c r="S344" s="96"/>
      <c r="T344" s="388"/>
      <c r="U344" s="89"/>
      <c r="V344" s="160"/>
      <c r="W344" s="89"/>
      <c r="X344" s="161"/>
      <c r="Y344" s="91">
        <f t="shared" si="19"/>
        <v>535.5</v>
      </c>
      <c r="Z344" s="91">
        <f t="shared" si="20"/>
        <v>0</v>
      </c>
    </row>
    <row r="345" s="2" customFormat="1" customHeight="1" spans="1:26">
      <c r="A345" s="170">
        <v>45778</v>
      </c>
      <c r="B345" s="435">
        <v>45805</v>
      </c>
      <c r="C345" s="482" t="s">
        <v>1966</v>
      </c>
      <c r="D345" s="237" t="s">
        <v>682</v>
      </c>
      <c r="E345" s="206"/>
      <c r="F345" s="481" t="s">
        <v>1967</v>
      </c>
      <c r="G345" s="126">
        <v>4674.17</v>
      </c>
      <c r="H345" s="118" t="s">
        <v>1403</v>
      </c>
      <c r="I345" s="162">
        <v>45837</v>
      </c>
      <c r="J345" s="295">
        <v>1558.05</v>
      </c>
      <c r="K345" s="96">
        <v>45867</v>
      </c>
      <c r="L345" s="295">
        <v>1558.06</v>
      </c>
      <c r="M345" s="96">
        <v>45898</v>
      </c>
      <c r="N345" s="295">
        <v>1558.06</v>
      </c>
      <c r="O345" s="96"/>
      <c r="P345" s="126"/>
      <c r="Q345" s="96"/>
      <c r="R345" s="126"/>
      <c r="S345" s="96"/>
      <c r="T345" s="388"/>
      <c r="U345" s="89"/>
      <c r="V345" s="160"/>
      <c r="W345" s="89"/>
      <c r="X345" s="161"/>
      <c r="Y345" s="91">
        <f t="shared" si="19"/>
        <v>4674.17</v>
      </c>
      <c r="Z345" s="91">
        <f t="shared" si="20"/>
        <v>0</v>
      </c>
    </row>
    <row r="346" s="2" customFormat="1" customHeight="1" spans="1:26">
      <c r="A346" s="170">
        <v>45778</v>
      </c>
      <c r="B346" s="468">
        <v>45804</v>
      </c>
      <c r="C346" s="266" t="s">
        <v>1968</v>
      </c>
      <c r="D346" s="237" t="s">
        <v>688</v>
      </c>
      <c r="E346" s="206"/>
      <c r="F346" s="465" t="s">
        <v>1969</v>
      </c>
      <c r="G346" s="126">
        <v>4000</v>
      </c>
      <c r="H346" s="118"/>
      <c r="I346" s="162">
        <v>45836</v>
      </c>
      <c r="J346" s="295">
        <v>4000</v>
      </c>
      <c r="K346" s="96"/>
      <c r="L346" s="295"/>
      <c r="M346" s="96"/>
      <c r="N346" s="204"/>
      <c r="O346" s="96"/>
      <c r="P346" s="126"/>
      <c r="Q346" s="96"/>
      <c r="R346" s="126"/>
      <c r="S346" s="96"/>
      <c r="T346" s="388"/>
      <c r="U346" s="89"/>
      <c r="V346" s="160"/>
      <c r="W346" s="89"/>
      <c r="X346" s="161"/>
      <c r="Y346" s="91">
        <f t="shared" si="19"/>
        <v>4000</v>
      </c>
      <c r="Z346" s="91">
        <f t="shared" si="20"/>
        <v>0</v>
      </c>
    </row>
    <row r="347" s="2" customFormat="1" customHeight="1" spans="1:26">
      <c r="A347" s="170">
        <v>45778</v>
      </c>
      <c r="B347" s="468">
        <v>45804</v>
      </c>
      <c r="C347" s="266" t="s">
        <v>1970</v>
      </c>
      <c r="D347" s="237" t="s">
        <v>690</v>
      </c>
      <c r="E347" s="206"/>
      <c r="F347" s="465" t="s">
        <v>1971</v>
      </c>
      <c r="G347" s="257">
        <v>1242.5</v>
      </c>
      <c r="H347" s="118" t="s">
        <v>1972</v>
      </c>
      <c r="I347" s="162">
        <v>45836</v>
      </c>
      <c r="J347" s="295">
        <f>1242.5/2</f>
        <v>621.25</v>
      </c>
      <c r="K347" s="96">
        <v>45866</v>
      </c>
      <c r="L347" s="295">
        <f>1242.5/2</f>
        <v>621.25</v>
      </c>
      <c r="M347" s="96"/>
      <c r="N347" s="204"/>
      <c r="O347" s="96"/>
      <c r="P347" s="126"/>
      <c r="Q347" s="96"/>
      <c r="R347" s="126"/>
      <c r="S347" s="96"/>
      <c r="T347" s="388"/>
      <c r="U347" s="89"/>
      <c r="V347" s="160"/>
      <c r="W347" s="89"/>
      <c r="X347" s="161"/>
      <c r="Y347" s="91">
        <f t="shared" si="19"/>
        <v>1242.5</v>
      </c>
      <c r="Z347" s="91">
        <f t="shared" si="20"/>
        <v>0</v>
      </c>
    </row>
    <row r="348" s="2" customFormat="1" customHeight="1" spans="1:26">
      <c r="A348" s="170">
        <v>45778</v>
      </c>
      <c r="B348" s="468">
        <v>45800</v>
      </c>
      <c r="C348" s="266" t="s">
        <v>1973</v>
      </c>
      <c r="D348" s="237" t="s">
        <v>690</v>
      </c>
      <c r="E348" s="206"/>
      <c r="F348" s="465" t="s">
        <v>386</v>
      </c>
      <c r="G348" s="257">
        <v>20223</v>
      </c>
      <c r="H348" s="118" t="s">
        <v>1795</v>
      </c>
      <c r="I348" s="162">
        <v>45817</v>
      </c>
      <c r="J348" s="295">
        <f>20223/3</f>
        <v>6741</v>
      </c>
      <c r="K348" s="96">
        <v>45824</v>
      </c>
      <c r="L348" s="295">
        <f>20223/3</f>
        <v>6741</v>
      </c>
      <c r="M348" s="96">
        <v>45831</v>
      </c>
      <c r="N348" s="295">
        <f>20223/3</f>
        <v>6741</v>
      </c>
      <c r="O348" s="96"/>
      <c r="P348" s="126"/>
      <c r="Q348" s="96"/>
      <c r="R348" s="126"/>
      <c r="S348" s="96"/>
      <c r="T348" s="388"/>
      <c r="U348" s="89"/>
      <c r="V348" s="160"/>
      <c r="W348" s="89"/>
      <c r="X348" s="161"/>
      <c r="Y348" s="91"/>
      <c r="Z348" s="91"/>
    </row>
    <row r="349" s="2" customFormat="1" customHeight="1" spans="1:26">
      <c r="A349" s="170">
        <v>45778</v>
      </c>
      <c r="B349" s="468">
        <v>45804</v>
      </c>
      <c r="C349" s="266" t="s">
        <v>1974</v>
      </c>
      <c r="D349" s="237" t="s">
        <v>690</v>
      </c>
      <c r="E349" s="206"/>
      <c r="F349" s="465" t="s">
        <v>386</v>
      </c>
      <c r="G349" s="257">
        <v>20223</v>
      </c>
      <c r="H349" s="118" t="s">
        <v>1795</v>
      </c>
      <c r="I349" s="162">
        <v>45811</v>
      </c>
      <c r="J349" s="295">
        <f>20223/3</f>
        <v>6741</v>
      </c>
      <c r="K349" s="96">
        <v>45818</v>
      </c>
      <c r="L349" s="295">
        <f>20223/3</f>
        <v>6741</v>
      </c>
      <c r="M349" s="96">
        <v>45831</v>
      </c>
      <c r="N349" s="295">
        <f>20223/3</f>
        <v>6741</v>
      </c>
      <c r="O349" s="96"/>
      <c r="P349" s="126"/>
      <c r="Q349" s="96"/>
      <c r="R349" s="126"/>
      <c r="S349" s="96"/>
      <c r="T349" s="388"/>
      <c r="U349" s="89"/>
      <c r="V349" s="160"/>
      <c r="W349" s="89"/>
      <c r="X349" s="161"/>
      <c r="Y349" s="91">
        <f>J349+L349+N349+P349+R349+T349+V349+X349</f>
        <v>20223</v>
      </c>
      <c r="Z349" s="91">
        <f>G349-Y349</f>
        <v>0</v>
      </c>
    </row>
    <row r="350" s="2" customFormat="1" customHeight="1" spans="1:26">
      <c r="A350" s="240">
        <v>45778</v>
      </c>
      <c r="B350" s="453" t="s">
        <v>664</v>
      </c>
      <c r="C350" s="326"/>
      <c r="D350" s="327"/>
      <c r="E350" s="244"/>
      <c r="F350" s="328"/>
      <c r="G350" s="467">
        <f>SUBTOTAL(9,G323:G349)</f>
        <v>184148.65</v>
      </c>
      <c r="H350" s="245"/>
      <c r="I350" s="325"/>
      <c r="J350" s="467">
        <f>SUBTOTAL(9,J323:J349)</f>
        <v>66140.81</v>
      </c>
      <c r="K350" s="329"/>
      <c r="L350" s="467">
        <f>SUBTOTAL(9,L323:L349)</f>
        <v>55603.05</v>
      </c>
      <c r="M350" s="329"/>
      <c r="N350" s="467">
        <f>SUBTOTAL(9,N323:N349)</f>
        <v>54981.78</v>
      </c>
      <c r="O350" s="329"/>
      <c r="P350" s="467">
        <f>SUBTOTAL(9,P323:P349)</f>
        <v>3711.52</v>
      </c>
      <c r="Q350" s="329"/>
      <c r="R350" s="467">
        <f>SUBTOTAL(9,R323:R349)</f>
        <v>3711.49</v>
      </c>
      <c r="S350" s="329"/>
      <c r="T350" s="467">
        <f>SUBTOTAL(9,T323:T349)</f>
        <v>0</v>
      </c>
      <c r="U350" s="330"/>
      <c r="V350" s="467">
        <f>SUBTOTAL(9,V323:V349)</f>
        <v>0</v>
      </c>
      <c r="W350" s="330"/>
      <c r="X350" s="467">
        <f>SUBTOTAL(9,X323:X349)</f>
        <v>0</v>
      </c>
      <c r="Y350" s="467">
        <f>SUBTOTAL(9,Y323:Y349)</f>
        <v>163925.65</v>
      </c>
      <c r="Z350" s="467">
        <f>SUBTOTAL(9,Z323:Z349)</f>
        <v>0</v>
      </c>
    </row>
    <row r="351" s="2" customFormat="1" customHeight="1" spans="1:26">
      <c r="A351" s="170">
        <v>45838</v>
      </c>
      <c r="B351" s="162">
        <v>45811</v>
      </c>
      <c r="C351" s="163" t="s">
        <v>1975</v>
      </c>
      <c r="D351" s="237" t="s">
        <v>682</v>
      </c>
      <c r="E351" s="206" t="s">
        <v>1113</v>
      </c>
      <c r="F351" s="238" t="s">
        <v>1736</v>
      </c>
      <c r="G351" s="126">
        <v>3134.9</v>
      </c>
      <c r="H351" s="118" t="s">
        <v>1403</v>
      </c>
      <c r="I351" s="162">
        <v>45844</v>
      </c>
      <c r="J351" s="295">
        <v>1044.97</v>
      </c>
      <c r="K351" s="96">
        <v>45875</v>
      </c>
      <c r="L351" s="295">
        <v>1044.97</v>
      </c>
      <c r="M351" s="96">
        <v>45906</v>
      </c>
      <c r="N351" s="295">
        <v>1044.96</v>
      </c>
      <c r="O351" s="96"/>
      <c r="P351" s="126"/>
      <c r="Q351" s="96"/>
      <c r="R351" s="126"/>
      <c r="S351" s="96"/>
      <c r="T351" s="388"/>
      <c r="U351" s="89"/>
      <c r="V351" s="160"/>
      <c r="W351" s="89"/>
      <c r="X351" s="161"/>
      <c r="Y351" s="91">
        <f t="shared" ref="Y351:Y400" si="21">J351+L351+N351+P351+R351+T351+V351+X351</f>
        <v>3134.9</v>
      </c>
      <c r="Z351" s="91">
        <f t="shared" ref="Z351:Z400" si="22">G351-Y351</f>
        <v>0</v>
      </c>
    </row>
    <row r="352" s="2" customFormat="1" customHeight="1" spans="1:26">
      <c r="A352" s="170">
        <v>45838</v>
      </c>
      <c r="B352" s="162">
        <v>45817</v>
      </c>
      <c r="C352" s="163" t="s">
        <v>1976</v>
      </c>
      <c r="D352" s="237" t="s">
        <v>682</v>
      </c>
      <c r="E352" s="206" t="s">
        <v>1113</v>
      </c>
      <c r="F352" s="238" t="s">
        <v>1699</v>
      </c>
      <c r="G352" s="126">
        <v>27233</v>
      </c>
      <c r="H352" s="118" t="s">
        <v>1403</v>
      </c>
      <c r="I352" s="162">
        <v>45849</v>
      </c>
      <c r="J352" s="126">
        <v>9077.67</v>
      </c>
      <c r="K352" s="96">
        <v>45880</v>
      </c>
      <c r="L352" s="295">
        <v>9077.67</v>
      </c>
      <c r="M352" s="96">
        <v>45911</v>
      </c>
      <c r="N352" s="204">
        <v>9077.66</v>
      </c>
      <c r="O352" s="96"/>
      <c r="P352" s="126"/>
      <c r="Q352" s="96"/>
      <c r="R352" s="126"/>
      <c r="S352" s="96"/>
      <c r="T352" s="388"/>
      <c r="U352" s="89"/>
      <c r="V352" s="160"/>
      <c r="W352" s="89"/>
      <c r="X352" s="161"/>
      <c r="Y352" s="91">
        <f t="shared" si="21"/>
        <v>27233</v>
      </c>
      <c r="Z352" s="91">
        <f t="shared" si="22"/>
        <v>0</v>
      </c>
    </row>
    <row r="353" s="2" customFormat="1" customHeight="1" spans="1:26">
      <c r="A353" s="170">
        <v>45838</v>
      </c>
      <c r="B353" s="162">
        <v>45819</v>
      </c>
      <c r="C353" s="163" t="s">
        <v>1977</v>
      </c>
      <c r="D353" s="237" t="s">
        <v>682</v>
      </c>
      <c r="E353" s="206" t="s">
        <v>1648</v>
      </c>
      <c r="F353" s="238" t="s">
        <v>1725</v>
      </c>
      <c r="G353" s="126">
        <v>2690.04</v>
      </c>
      <c r="H353" s="118" t="s">
        <v>1403</v>
      </c>
      <c r="I353" s="162">
        <v>45850</v>
      </c>
      <c r="J353" s="126">
        <v>896.68</v>
      </c>
      <c r="K353" s="96">
        <v>45881</v>
      </c>
      <c r="L353" s="295">
        <v>896.68</v>
      </c>
      <c r="M353" s="96">
        <v>45912</v>
      </c>
      <c r="N353" s="204">
        <v>896.68</v>
      </c>
      <c r="O353" s="96"/>
      <c r="P353" s="126"/>
      <c r="Q353" s="96"/>
      <c r="R353" s="126"/>
      <c r="S353" s="96"/>
      <c r="T353" s="388"/>
      <c r="U353" s="89"/>
      <c r="V353" s="160"/>
      <c r="W353" s="89"/>
      <c r="X353" s="161"/>
      <c r="Y353" s="91">
        <f t="shared" si="21"/>
        <v>2690.04</v>
      </c>
      <c r="Z353" s="91">
        <f t="shared" si="22"/>
        <v>0</v>
      </c>
    </row>
    <row r="354" s="2" customFormat="1" customHeight="1" spans="1:26">
      <c r="A354" s="170">
        <v>45838</v>
      </c>
      <c r="B354" s="162">
        <v>45826</v>
      </c>
      <c r="C354" s="163" t="s">
        <v>1978</v>
      </c>
      <c r="D354" s="237" t="s">
        <v>682</v>
      </c>
      <c r="E354" s="206" t="s">
        <v>1113</v>
      </c>
      <c r="F354" s="238" t="s">
        <v>1979</v>
      </c>
      <c r="G354" s="126">
        <v>1507.22</v>
      </c>
      <c r="H354" s="118" t="s">
        <v>1980</v>
      </c>
      <c r="I354" s="162">
        <v>45845</v>
      </c>
      <c r="J354" s="126">
        <v>1507.22</v>
      </c>
      <c r="K354" s="96"/>
      <c r="L354" s="295"/>
      <c r="M354" s="96"/>
      <c r="N354" s="204"/>
      <c r="O354" s="96"/>
      <c r="P354" s="126"/>
      <c r="Q354" s="96"/>
      <c r="R354" s="126"/>
      <c r="S354" s="96"/>
      <c r="T354" s="388"/>
      <c r="U354" s="89"/>
      <c r="V354" s="160"/>
      <c r="W354" s="89"/>
      <c r="X354" s="161"/>
      <c r="Y354" s="91">
        <f t="shared" si="21"/>
        <v>1507.22</v>
      </c>
      <c r="Z354" s="91">
        <f t="shared" si="22"/>
        <v>0</v>
      </c>
    </row>
    <row r="355" s="6" customFormat="1" customHeight="1" spans="1:26">
      <c r="A355" s="170">
        <v>45838</v>
      </c>
      <c r="B355" s="162">
        <v>45826</v>
      </c>
      <c r="C355" s="163" t="s">
        <v>1981</v>
      </c>
      <c r="D355" s="237" t="s">
        <v>682</v>
      </c>
      <c r="E355" s="206" t="s">
        <v>1113</v>
      </c>
      <c r="F355" s="238" t="s">
        <v>1982</v>
      </c>
      <c r="G355" s="126">
        <v>3180</v>
      </c>
      <c r="H355" s="118" t="s">
        <v>1403</v>
      </c>
      <c r="I355" s="162">
        <v>45859</v>
      </c>
      <c r="J355" s="126">
        <v>1060</v>
      </c>
      <c r="K355" s="96">
        <v>45889</v>
      </c>
      <c r="L355" s="295">
        <v>1060</v>
      </c>
      <c r="M355" s="96">
        <v>45922</v>
      </c>
      <c r="N355" s="204">
        <v>1060</v>
      </c>
      <c r="O355" s="96"/>
      <c r="P355" s="126"/>
      <c r="Q355" s="96"/>
      <c r="R355" s="126"/>
      <c r="S355" s="96"/>
      <c r="T355" s="388"/>
      <c r="U355" s="89"/>
      <c r="V355" s="160"/>
      <c r="W355" s="89"/>
      <c r="X355" s="161"/>
      <c r="Y355" s="91">
        <f t="shared" si="21"/>
        <v>3180</v>
      </c>
      <c r="Z355" s="91">
        <f t="shared" si="22"/>
        <v>0</v>
      </c>
    </row>
    <row r="356" s="2" customFormat="1" customHeight="1" spans="1:26">
      <c r="A356" s="170">
        <v>45838</v>
      </c>
      <c r="B356" s="162">
        <v>45831</v>
      </c>
      <c r="C356" s="163" t="s">
        <v>1983</v>
      </c>
      <c r="D356" s="237" t="s">
        <v>682</v>
      </c>
      <c r="E356" s="206" t="s">
        <v>1653</v>
      </c>
      <c r="F356" s="238" t="s">
        <v>1984</v>
      </c>
      <c r="G356" s="126">
        <v>4684.48</v>
      </c>
      <c r="H356" s="118" t="s">
        <v>1766</v>
      </c>
      <c r="I356" s="162">
        <v>45846</v>
      </c>
      <c r="J356" s="126">
        <v>4684.48</v>
      </c>
      <c r="K356" s="96"/>
      <c r="L356" s="295"/>
      <c r="M356" s="96"/>
      <c r="N356" s="204"/>
      <c r="O356" s="96"/>
      <c r="P356" s="126"/>
      <c r="Q356" s="96"/>
      <c r="R356" s="126"/>
      <c r="S356" s="96"/>
      <c r="T356" s="388"/>
      <c r="U356" s="89"/>
      <c r="V356" s="160"/>
      <c r="W356" s="89"/>
      <c r="X356" s="161"/>
      <c r="Y356" s="91">
        <f t="shared" si="21"/>
        <v>4684.48</v>
      </c>
      <c r="Z356" s="91">
        <f t="shared" si="22"/>
        <v>0</v>
      </c>
    </row>
    <row r="357" s="2" customFormat="1" customHeight="1" spans="1:26">
      <c r="A357" s="170">
        <v>45838</v>
      </c>
      <c r="B357" s="162">
        <v>45821</v>
      </c>
      <c r="C357" s="163" t="s">
        <v>1985</v>
      </c>
      <c r="D357" s="237" t="s">
        <v>682</v>
      </c>
      <c r="E357" s="206" t="s">
        <v>1686</v>
      </c>
      <c r="F357" s="238" t="s">
        <v>1986</v>
      </c>
      <c r="G357" s="126">
        <v>3299.4</v>
      </c>
      <c r="H357" s="118" t="s">
        <v>1987</v>
      </c>
      <c r="I357" s="162">
        <v>45853</v>
      </c>
      <c r="J357" s="126">
        <v>3299.4</v>
      </c>
      <c r="K357" s="96"/>
      <c r="L357" s="295"/>
      <c r="M357" s="96"/>
      <c r="N357" s="204"/>
      <c r="O357" s="96"/>
      <c r="P357" s="126"/>
      <c r="Q357" s="96"/>
      <c r="R357" s="126"/>
      <c r="S357" s="96"/>
      <c r="T357" s="388"/>
      <c r="U357" s="89"/>
      <c r="V357" s="160"/>
      <c r="W357" s="89"/>
      <c r="X357" s="161"/>
      <c r="Y357" s="91">
        <f t="shared" si="21"/>
        <v>3299.4</v>
      </c>
      <c r="Z357" s="91">
        <f t="shared" si="22"/>
        <v>0</v>
      </c>
    </row>
    <row r="358" s="2" customFormat="1" customHeight="1" spans="1:26">
      <c r="A358" s="170">
        <v>45838</v>
      </c>
      <c r="B358" s="162">
        <v>45833</v>
      </c>
      <c r="C358" s="163" t="s">
        <v>1988</v>
      </c>
      <c r="D358" s="237" t="s">
        <v>682</v>
      </c>
      <c r="E358" s="206" t="s">
        <v>1653</v>
      </c>
      <c r="F358" s="238" t="s">
        <v>1989</v>
      </c>
      <c r="G358" s="126">
        <v>6886.1</v>
      </c>
      <c r="H358" s="118" t="s">
        <v>1403</v>
      </c>
      <c r="I358" s="162">
        <v>45863</v>
      </c>
      <c r="J358" s="126">
        <v>2295.37</v>
      </c>
      <c r="K358" s="96">
        <v>45894</v>
      </c>
      <c r="L358" s="295">
        <v>2295.37</v>
      </c>
      <c r="M358" s="96">
        <v>45925</v>
      </c>
      <c r="N358" s="204">
        <v>2295.36</v>
      </c>
      <c r="O358" s="96"/>
      <c r="P358" s="126"/>
      <c r="Q358" s="96"/>
      <c r="R358" s="126"/>
      <c r="S358" s="96"/>
      <c r="T358" s="388"/>
      <c r="U358" s="89"/>
      <c r="V358" s="160"/>
      <c r="W358" s="89"/>
      <c r="X358" s="161"/>
      <c r="Y358" s="91">
        <f t="shared" si="21"/>
        <v>6886.1</v>
      </c>
      <c r="Z358" s="91">
        <f t="shared" si="22"/>
        <v>0</v>
      </c>
    </row>
    <row r="359" s="2" customFormat="1" customHeight="1" spans="1:26">
      <c r="A359" s="170">
        <v>45838</v>
      </c>
      <c r="B359" s="162">
        <v>45832</v>
      </c>
      <c r="C359" s="163" t="s">
        <v>1990</v>
      </c>
      <c r="D359" s="237" t="s">
        <v>682</v>
      </c>
      <c r="E359" s="206" t="s">
        <v>1113</v>
      </c>
      <c r="F359" s="238" t="s">
        <v>1982</v>
      </c>
      <c r="G359" s="126">
        <v>1000</v>
      </c>
      <c r="H359" s="118" t="s">
        <v>1403</v>
      </c>
      <c r="I359" s="162">
        <v>45863</v>
      </c>
      <c r="J359" s="126">
        <v>333.33</v>
      </c>
      <c r="K359" s="96">
        <v>45894</v>
      </c>
      <c r="L359" s="295">
        <v>333.33</v>
      </c>
      <c r="M359" s="96">
        <v>45925</v>
      </c>
      <c r="N359" s="204">
        <v>333.34</v>
      </c>
      <c r="O359" s="96"/>
      <c r="P359" s="126"/>
      <c r="Q359" s="96"/>
      <c r="R359" s="126"/>
      <c r="S359" s="96"/>
      <c r="T359" s="388"/>
      <c r="U359" s="89"/>
      <c r="V359" s="160"/>
      <c r="W359" s="89"/>
      <c r="X359" s="161"/>
      <c r="Y359" s="91">
        <f t="shared" si="21"/>
        <v>1000</v>
      </c>
      <c r="Z359" s="91">
        <f t="shared" si="22"/>
        <v>0</v>
      </c>
    </row>
    <row r="360" s="2" customFormat="1" customHeight="1" spans="1:26">
      <c r="A360" s="170">
        <v>45838</v>
      </c>
      <c r="B360" s="162">
        <v>45833</v>
      </c>
      <c r="C360" s="163" t="s">
        <v>1991</v>
      </c>
      <c r="D360" s="237" t="s">
        <v>682</v>
      </c>
      <c r="E360" s="206" t="s">
        <v>1992</v>
      </c>
      <c r="F360" s="238" t="s">
        <v>1993</v>
      </c>
      <c r="G360" s="126">
        <v>39124.1</v>
      </c>
      <c r="H360" s="118" t="s">
        <v>1403</v>
      </c>
      <c r="I360" s="162">
        <v>45864</v>
      </c>
      <c r="J360" s="126">
        <v>13041.37</v>
      </c>
      <c r="K360" s="96">
        <v>45895</v>
      </c>
      <c r="L360" s="295">
        <v>13041.37</v>
      </c>
      <c r="M360" s="96">
        <v>45926</v>
      </c>
      <c r="N360" s="204">
        <v>13041.36</v>
      </c>
      <c r="O360" s="96"/>
      <c r="P360" s="126"/>
      <c r="Q360" s="96"/>
      <c r="R360" s="126"/>
      <c r="S360" s="96"/>
      <c r="T360" s="388"/>
      <c r="U360" s="89"/>
      <c r="V360" s="160"/>
      <c r="W360" s="89"/>
      <c r="X360" s="161"/>
      <c r="Y360" s="91">
        <f t="shared" si="21"/>
        <v>39124.1</v>
      </c>
      <c r="Z360" s="91">
        <f t="shared" si="22"/>
        <v>0</v>
      </c>
    </row>
    <row r="361" s="2" customFormat="1" customHeight="1" spans="1:26">
      <c r="A361" s="170">
        <v>45838</v>
      </c>
      <c r="B361" s="162">
        <v>45835</v>
      </c>
      <c r="C361" s="163" t="s">
        <v>1994</v>
      </c>
      <c r="D361" s="237" t="s">
        <v>682</v>
      </c>
      <c r="E361" s="206" t="s">
        <v>1995</v>
      </c>
      <c r="F361" s="238" t="s">
        <v>1996</v>
      </c>
      <c r="G361" s="126">
        <v>1288.85</v>
      </c>
      <c r="H361" s="118" t="s">
        <v>1403</v>
      </c>
      <c r="I361" s="162">
        <v>45865</v>
      </c>
      <c r="J361" s="126">
        <v>429.62</v>
      </c>
      <c r="K361" s="96">
        <v>45896</v>
      </c>
      <c r="L361" s="295">
        <v>429.62</v>
      </c>
      <c r="M361" s="96">
        <v>45927</v>
      </c>
      <c r="N361" s="295">
        <v>429.61</v>
      </c>
      <c r="O361" s="96"/>
      <c r="P361" s="126"/>
      <c r="Q361" s="96"/>
      <c r="R361" s="126"/>
      <c r="S361" s="96"/>
      <c r="T361" s="388"/>
      <c r="U361" s="89"/>
      <c r="V361" s="160"/>
      <c r="W361" s="89"/>
      <c r="X361" s="161"/>
      <c r="Y361" s="91">
        <f t="shared" si="21"/>
        <v>1288.85</v>
      </c>
      <c r="Z361" s="91">
        <f t="shared" si="22"/>
        <v>0</v>
      </c>
    </row>
    <row r="362" s="2" customFormat="1" customHeight="1" spans="1:26">
      <c r="A362" s="170">
        <v>45838</v>
      </c>
      <c r="B362" s="319">
        <v>45812</v>
      </c>
      <c r="C362" s="213" t="s">
        <v>1997</v>
      </c>
      <c r="D362" s="113" t="s">
        <v>684</v>
      </c>
      <c r="E362" s="77"/>
      <c r="F362" s="403" t="s">
        <v>1660</v>
      </c>
      <c r="G362" s="217">
        <v>5955</v>
      </c>
      <c r="H362" s="438" t="s">
        <v>1407</v>
      </c>
      <c r="I362" s="162">
        <v>45889</v>
      </c>
      <c r="J362" s="323">
        <v>2977.5</v>
      </c>
      <c r="K362" s="96">
        <v>45920</v>
      </c>
      <c r="L362" s="323">
        <v>2977.5</v>
      </c>
      <c r="M362" s="96"/>
      <c r="N362" s="204"/>
      <c r="O362" s="96"/>
      <c r="P362" s="126"/>
      <c r="Q362" s="96"/>
      <c r="R362" s="126"/>
      <c r="S362" s="96"/>
      <c r="T362" s="388"/>
      <c r="U362" s="89"/>
      <c r="V362" s="160"/>
      <c r="W362" s="89"/>
      <c r="X362" s="161"/>
      <c r="Y362" s="91">
        <f t="shared" si="21"/>
        <v>5955</v>
      </c>
      <c r="Z362" s="91">
        <f t="shared" si="22"/>
        <v>0</v>
      </c>
    </row>
    <row r="363" s="2" customFormat="1" customHeight="1" spans="1:26">
      <c r="A363" s="170">
        <v>45838</v>
      </c>
      <c r="B363" s="319">
        <v>45814</v>
      </c>
      <c r="C363" s="213" t="s">
        <v>1998</v>
      </c>
      <c r="D363" s="237" t="s">
        <v>684</v>
      </c>
      <c r="E363" s="394" t="s">
        <v>1648</v>
      </c>
      <c r="F363" s="489" t="s">
        <v>1999</v>
      </c>
      <c r="G363" s="217">
        <v>532.93</v>
      </c>
      <c r="H363" s="438" t="s">
        <v>1407</v>
      </c>
      <c r="I363" s="162">
        <v>45848</v>
      </c>
      <c r="J363" s="217">
        <v>266.46</v>
      </c>
      <c r="K363" s="96">
        <v>45880</v>
      </c>
      <c r="L363" s="295">
        <v>266.47</v>
      </c>
      <c r="M363" s="96"/>
      <c r="N363" s="204"/>
      <c r="O363" s="96"/>
      <c r="P363" s="126"/>
      <c r="Q363" s="96"/>
      <c r="R363" s="126"/>
      <c r="S363" s="96"/>
      <c r="T363" s="388"/>
      <c r="U363" s="89"/>
      <c r="V363" s="160"/>
      <c r="W363" s="89"/>
      <c r="X363" s="161"/>
      <c r="Y363" s="91">
        <f t="shared" si="21"/>
        <v>532.93</v>
      </c>
      <c r="Z363" s="91">
        <f t="shared" si="22"/>
        <v>0</v>
      </c>
    </row>
    <row r="364" s="2" customFormat="1" customHeight="1" spans="1:26">
      <c r="A364" s="170">
        <v>45838</v>
      </c>
      <c r="B364" s="319">
        <v>45820</v>
      </c>
      <c r="C364" s="213" t="s">
        <v>2000</v>
      </c>
      <c r="D364" s="237" t="s">
        <v>684</v>
      </c>
      <c r="E364" s="394" t="s">
        <v>1648</v>
      </c>
      <c r="F364" s="489" t="s">
        <v>1884</v>
      </c>
      <c r="G364" s="217">
        <v>1065.86</v>
      </c>
      <c r="H364" s="438" t="s">
        <v>1403</v>
      </c>
      <c r="I364" s="162">
        <v>45851</v>
      </c>
      <c r="J364" s="217">
        <v>355.29</v>
      </c>
      <c r="K364" s="96">
        <v>45882</v>
      </c>
      <c r="L364" s="217">
        <v>355.29</v>
      </c>
      <c r="M364" s="96">
        <v>45913</v>
      </c>
      <c r="N364" s="217">
        <v>355.28</v>
      </c>
      <c r="O364" s="96"/>
      <c r="P364" s="126"/>
      <c r="Q364" s="96"/>
      <c r="R364" s="126"/>
      <c r="S364" s="96"/>
      <c r="T364" s="388"/>
      <c r="U364" s="89"/>
      <c r="V364" s="160"/>
      <c r="W364" s="89"/>
      <c r="X364" s="161"/>
      <c r="Y364" s="91">
        <f t="shared" si="21"/>
        <v>1065.86</v>
      </c>
      <c r="Z364" s="91">
        <f t="shared" si="22"/>
        <v>0</v>
      </c>
    </row>
    <row r="365" s="2" customFormat="1" customHeight="1" spans="1:26">
      <c r="A365" s="170">
        <v>45838</v>
      </c>
      <c r="B365" s="319">
        <v>45834</v>
      </c>
      <c r="C365" s="213" t="s">
        <v>2001</v>
      </c>
      <c r="D365" s="237" t="s">
        <v>684</v>
      </c>
      <c r="E365" s="394" t="s">
        <v>1764</v>
      </c>
      <c r="F365" s="465" t="s">
        <v>57</v>
      </c>
      <c r="G365" s="217">
        <v>8618.4</v>
      </c>
      <c r="H365" s="444" t="s">
        <v>1795</v>
      </c>
      <c r="I365" s="162">
        <v>45852</v>
      </c>
      <c r="J365" s="204">
        <v>2872.8</v>
      </c>
      <c r="K365" s="96">
        <v>45859</v>
      </c>
      <c r="L365" s="204">
        <v>2872.8</v>
      </c>
      <c r="M365" s="96">
        <v>45866</v>
      </c>
      <c r="N365" s="204">
        <v>2872.8</v>
      </c>
      <c r="O365" s="96"/>
      <c r="P365" s="126"/>
      <c r="Q365" s="96"/>
      <c r="R365" s="126"/>
      <c r="S365" s="96"/>
      <c r="T365" s="388"/>
      <c r="U365" s="89"/>
      <c r="V365" s="160"/>
      <c r="W365" s="89"/>
      <c r="X365" s="161"/>
      <c r="Y365" s="91">
        <f t="shared" si="21"/>
        <v>8618.4</v>
      </c>
      <c r="Z365" s="91">
        <f t="shared" si="22"/>
        <v>0</v>
      </c>
    </row>
    <row r="366" s="6" customFormat="1" customHeight="1" spans="1:26">
      <c r="A366" s="180">
        <v>45809</v>
      </c>
      <c r="B366" s="474">
        <v>45722</v>
      </c>
      <c r="C366" s="337" t="s">
        <v>1870</v>
      </c>
      <c r="D366" s="237" t="s">
        <v>684</v>
      </c>
      <c r="E366" s="206"/>
      <c r="F366" s="359" t="s">
        <v>1660</v>
      </c>
      <c r="G366" s="466">
        <v>-5955</v>
      </c>
      <c r="H366" s="349" t="s">
        <v>1723</v>
      </c>
      <c r="I366" s="162"/>
      <c r="J366" s="466">
        <v>-5955</v>
      </c>
      <c r="K366" s="96" t="s">
        <v>1871</v>
      </c>
      <c r="L366" s="295"/>
      <c r="M366" s="96"/>
      <c r="N366" s="204"/>
      <c r="O366" s="96"/>
      <c r="P366" s="126"/>
      <c r="Q366" s="96"/>
      <c r="R366" s="126"/>
      <c r="S366" s="96"/>
      <c r="T366" s="388"/>
      <c r="U366" s="89"/>
      <c r="V366" s="160"/>
      <c r="W366" s="89"/>
      <c r="X366" s="161"/>
      <c r="Y366" s="91">
        <f t="shared" si="21"/>
        <v>-5955</v>
      </c>
      <c r="Z366" s="91">
        <f t="shared" si="22"/>
        <v>0</v>
      </c>
    </row>
    <row r="367" s="6" customFormat="1" customHeight="1" spans="1:26">
      <c r="A367" s="180">
        <v>45809</v>
      </c>
      <c r="B367" s="468">
        <v>45722</v>
      </c>
      <c r="C367" s="266" t="s">
        <v>1893</v>
      </c>
      <c r="D367" s="237" t="s">
        <v>690</v>
      </c>
      <c r="E367" s="206"/>
      <c r="F367" s="359" t="s">
        <v>1660</v>
      </c>
      <c r="G367" s="126">
        <v>-63537.5</v>
      </c>
      <c r="H367" s="349" t="s">
        <v>1723</v>
      </c>
      <c r="I367" s="162"/>
      <c r="J367" s="126">
        <v>-63537.5</v>
      </c>
      <c r="K367" s="96" t="s">
        <v>1871</v>
      </c>
      <c r="L367" s="295"/>
      <c r="M367" s="96"/>
      <c r="N367" s="204"/>
      <c r="O367" s="96"/>
      <c r="P367" s="126"/>
      <c r="Q367" s="96"/>
      <c r="R367" s="126"/>
      <c r="S367" s="96"/>
      <c r="T367" s="388"/>
      <c r="U367" s="89"/>
      <c r="V367" s="160"/>
      <c r="W367" s="89"/>
      <c r="X367" s="161"/>
      <c r="Y367" s="91">
        <f t="shared" si="21"/>
        <v>-63537.5</v>
      </c>
      <c r="Z367" s="91">
        <f t="shared" si="22"/>
        <v>0</v>
      </c>
    </row>
    <row r="368" s="6" customFormat="1" customHeight="1" spans="1:26">
      <c r="A368" s="180">
        <v>45809</v>
      </c>
      <c r="B368" s="468">
        <v>45722</v>
      </c>
      <c r="C368" s="266" t="s">
        <v>1894</v>
      </c>
      <c r="D368" s="237" t="s">
        <v>690</v>
      </c>
      <c r="E368" s="206"/>
      <c r="F368" s="359" t="s">
        <v>1660</v>
      </c>
      <c r="G368" s="126">
        <v>-19834.2</v>
      </c>
      <c r="H368" s="349" t="s">
        <v>1723</v>
      </c>
      <c r="I368" s="162"/>
      <c r="J368" s="126">
        <v>-19834.2</v>
      </c>
      <c r="K368" s="96" t="s">
        <v>1871</v>
      </c>
      <c r="L368" s="295"/>
      <c r="M368" s="96"/>
      <c r="N368" s="204"/>
      <c r="O368" s="96"/>
      <c r="P368" s="126"/>
      <c r="Q368" s="96"/>
      <c r="R368" s="126"/>
      <c r="S368" s="96"/>
      <c r="T368" s="388"/>
      <c r="U368" s="89"/>
      <c r="V368" s="160"/>
      <c r="W368" s="89"/>
      <c r="X368" s="161"/>
      <c r="Y368" s="91">
        <f t="shared" si="21"/>
        <v>-19834.2</v>
      </c>
      <c r="Z368" s="91">
        <f t="shared" si="22"/>
        <v>0</v>
      </c>
    </row>
    <row r="369" s="2" customFormat="1" customHeight="1" spans="1:26">
      <c r="A369" s="170">
        <v>45838</v>
      </c>
      <c r="B369" s="468">
        <v>45819</v>
      </c>
      <c r="C369" s="266" t="s">
        <v>2002</v>
      </c>
      <c r="D369" s="237" t="s">
        <v>688</v>
      </c>
      <c r="E369" s="394" t="s">
        <v>1653</v>
      </c>
      <c r="F369" s="394" t="s">
        <v>2003</v>
      </c>
      <c r="G369" s="126">
        <v>2800</v>
      </c>
      <c r="H369" s="118" t="s">
        <v>1771</v>
      </c>
      <c r="I369" s="162">
        <v>45841</v>
      </c>
      <c r="J369" s="126">
        <v>2800</v>
      </c>
      <c r="K369" s="96"/>
      <c r="L369" s="295"/>
      <c r="M369" s="96"/>
      <c r="N369" s="204"/>
      <c r="O369" s="96"/>
      <c r="P369" s="126"/>
      <c r="Q369" s="96"/>
      <c r="R369" s="126"/>
      <c r="S369" s="96"/>
      <c r="T369" s="388"/>
      <c r="U369" s="89"/>
      <c r="V369" s="160"/>
      <c r="W369" s="89"/>
      <c r="X369" s="161"/>
      <c r="Y369" s="91">
        <f t="shared" si="21"/>
        <v>2800</v>
      </c>
      <c r="Z369" s="91">
        <f t="shared" si="22"/>
        <v>0</v>
      </c>
    </row>
    <row r="370" s="2" customFormat="1" customHeight="1" spans="1:26">
      <c r="A370" s="170">
        <v>45838</v>
      </c>
      <c r="B370" s="468">
        <v>45831</v>
      </c>
      <c r="C370" s="266" t="s">
        <v>2004</v>
      </c>
      <c r="D370" s="237" t="s">
        <v>688</v>
      </c>
      <c r="E370" s="394" t="s">
        <v>1653</v>
      </c>
      <c r="F370" s="394" t="s">
        <v>2005</v>
      </c>
      <c r="G370" s="126">
        <v>4000</v>
      </c>
      <c r="H370" s="118" t="s">
        <v>1771</v>
      </c>
      <c r="I370" s="162">
        <v>45853</v>
      </c>
      <c r="J370" s="126">
        <v>4000</v>
      </c>
      <c r="K370" s="96"/>
      <c r="L370" s="295"/>
      <c r="M370" s="96"/>
      <c r="N370" s="204"/>
      <c r="O370" s="96"/>
      <c r="P370" s="126"/>
      <c r="Q370" s="96"/>
      <c r="R370" s="126"/>
      <c r="S370" s="96"/>
      <c r="T370" s="388"/>
      <c r="U370" s="89"/>
      <c r="V370" s="160"/>
      <c r="W370" s="89"/>
      <c r="X370" s="161"/>
      <c r="Y370" s="91">
        <f t="shared" si="21"/>
        <v>4000</v>
      </c>
      <c r="Z370" s="91">
        <f t="shared" si="22"/>
        <v>0</v>
      </c>
    </row>
    <row r="371" s="2" customFormat="1" customHeight="1" spans="1:26">
      <c r="A371" s="170">
        <v>45838</v>
      </c>
      <c r="B371" s="162">
        <v>45810</v>
      </c>
      <c r="C371" s="163" t="s">
        <v>2006</v>
      </c>
      <c r="D371" s="237" t="s">
        <v>690</v>
      </c>
      <c r="E371" s="206"/>
      <c r="F371" s="260" t="s">
        <v>2007</v>
      </c>
      <c r="G371" s="126">
        <v>1085.86</v>
      </c>
      <c r="H371" s="438" t="s">
        <v>1407</v>
      </c>
      <c r="I371" s="490">
        <v>45841</v>
      </c>
      <c r="J371" s="225">
        <v>542.93</v>
      </c>
      <c r="K371" s="410">
        <v>45872</v>
      </c>
      <c r="L371" s="225">
        <v>542.93</v>
      </c>
      <c r="M371" s="96"/>
      <c r="N371" s="204"/>
      <c r="O371" s="96"/>
      <c r="P371" s="126"/>
      <c r="Q371" s="96"/>
      <c r="R371" s="126"/>
      <c r="S371" s="96"/>
      <c r="T371" s="388"/>
      <c r="U371" s="89"/>
      <c r="V371" s="160"/>
      <c r="W371" s="89"/>
      <c r="X371" s="161"/>
      <c r="Y371" s="91">
        <f t="shared" si="21"/>
        <v>1085.86</v>
      </c>
      <c r="Z371" s="91">
        <f t="shared" si="22"/>
        <v>0</v>
      </c>
    </row>
    <row r="372" s="2" customFormat="1" customHeight="1" spans="1:26">
      <c r="A372" s="170">
        <v>45838</v>
      </c>
      <c r="B372" s="162">
        <v>45810</v>
      </c>
      <c r="C372" s="163" t="s">
        <v>2008</v>
      </c>
      <c r="D372" s="113" t="s">
        <v>690</v>
      </c>
      <c r="E372" s="77"/>
      <c r="F372" s="403" t="s">
        <v>1660</v>
      </c>
      <c r="G372" s="126">
        <v>19834.2</v>
      </c>
      <c r="H372" s="438" t="s">
        <v>1681</v>
      </c>
      <c r="I372" s="490">
        <v>45889</v>
      </c>
      <c r="J372" s="233">
        <v>9917.1</v>
      </c>
      <c r="K372" s="311">
        <v>45920</v>
      </c>
      <c r="L372" s="233">
        <v>9917.1</v>
      </c>
      <c r="M372" s="96"/>
      <c r="N372" s="204"/>
      <c r="O372" s="96"/>
      <c r="P372" s="126"/>
      <c r="Q372" s="96"/>
      <c r="R372" s="126"/>
      <c r="S372" s="96"/>
      <c r="T372" s="388"/>
      <c r="U372" s="89"/>
      <c r="V372" s="160"/>
      <c r="W372" s="89"/>
      <c r="X372" s="161"/>
      <c r="Y372" s="91">
        <f t="shared" si="21"/>
        <v>19834.2</v>
      </c>
      <c r="Z372" s="91">
        <f t="shared" si="22"/>
        <v>0</v>
      </c>
    </row>
    <row r="373" s="2" customFormat="1" customHeight="1" spans="1:26">
      <c r="A373" s="170">
        <v>45838</v>
      </c>
      <c r="B373" s="162">
        <v>45810</v>
      </c>
      <c r="C373" s="163" t="s">
        <v>2009</v>
      </c>
      <c r="D373" s="113" t="s">
        <v>690</v>
      </c>
      <c r="E373" s="77"/>
      <c r="F373" s="403" t="s">
        <v>1660</v>
      </c>
      <c r="G373" s="126">
        <v>63537.5</v>
      </c>
      <c r="H373" s="438" t="s">
        <v>1681</v>
      </c>
      <c r="I373" s="490">
        <v>45889</v>
      </c>
      <c r="J373" s="233">
        <v>31768.75</v>
      </c>
      <c r="K373" s="311">
        <v>45920</v>
      </c>
      <c r="L373" s="233">
        <v>31768.75</v>
      </c>
      <c r="M373" s="96"/>
      <c r="N373" s="204"/>
      <c r="O373" s="96"/>
      <c r="P373" s="126"/>
      <c r="Q373" s="96"/>
      <c r="R373" s="126"/>
      <c r="S373" s="96"/>
      <c r="T373" s="388"/>
      <c r="U373" s="89"/>
      <c r="V373" s="160"/>
      <c r="W373" s="89"/>
      <c r="X373" s="161"/>
      <c r="Y373" s="91">
        <f t="shared" si="21"/>
        <v>63537.5</v>
      </c>
      <c r="Z373" s="91">
        <f t="shared" si="22"/>
        <v>0</v>
      </c>
    </row>
    <row r="374" s="2" customFormat="1" customHeight="1" spans="1:26">
      <c r="A374" s="170">
        <v>45838</v>
      </c>
      <c r="B374" s="162">
        <v>45814</v>
      </c>
      <c r="C374" s="163" t="s">
        <v>2010</v>
      </c>
      <c r="D374" s="113" t="s">
        <v>690</v>
      </c>
      <c r="E374" s="77" t="s">
        <v>2011</v>
      </c>
      <c r="F374" s="491" t="s">
        <v>2012</v>
      </c>
      <c r="G374" s="126">
        <v>5067.46</v>
      </c>
      <c r="H374" s="438" t="s">
        <v>2013</v>
      </c>
      <c r="I374" s="490">
        <v>45844</v>
      </c>
      <c r="J374" s="225">
        <v>1013.49</v>
      </c>
      <c r="K374" s="311">
        <v>45859</v>
      </c>
      <c r="L374" s="233">
        <v>1013.49</v>
      </c>
      <c r="M374" s="311">
        <v>45875</v>
      </c>
      <c r="N374" s="233">
        <v>1013.49</v>
      </c>
      <c r="O374" s="312">
        <v>45906</v>
      </c>
      <c r="P374" s="233">
        <v>1013.49</v>
      </c>
      <c r="Q374" s="311">
        <v>45921</v>
      </c>
      <c r="R374" s="233">
        <v>1013.49</v>
      </c>
      <c r="S374" s="96"/>
      <c r="T374" s="388"/>
      <c r="U374" s="89"/>
      <c r="V374" s="160"/>
      <c r="W374" s="89"/>
      <c r="X374" s="161"/>
      <c r="Y374" s="91">
        <f t="shared" si="21"/>
        <v>5067.45</v>
      </c>
      <c r="Z374" s="91">
        <f t="shared" si="22"/>
        <v>0.0100000000002183</v>
      </c>
    </row>
    <row r="375" s="2" customFormat="1" customHeight="1" spans="1:26">
      <c r="A375" s="170">
        <v>45838</v>
      </c>
      <c r="B375" s="162">
        <v>45814</v>
      </c>
      <c r="C375" s="163" t="s">
        <v>2014</v>
      </c>
      <c r="D375" s="237" t="s">
        <v>690</v>
      </c>
      <c r="E375" s="206"/>
      <c r="F375" s="260" t="s">
        <v>386</v>
      </c>
      <c r="G375" s="126">
        <v>16080.75</v>
      </c>
      <c r="H375" s="437" t="s">
        <v>1795</v>
      </c>
      <c r="I375" s="490">
        <v>45828</v>
      </c>
      <c r="J375" s="225">
        <v>5360.25</v>
      </c>
      <c r="K375" s="487">
        <v>45835</v>
      </c>
      <c r="L375" s="225">
        <v>5360.25</v>
      </c>
      <c r="M375" s="487">
        <v>45842</v>
      </c>
      <c r="N375" s="225">
        <v>5360.25</v>
      </c>
      <c r="O375" s="96"/>
      <c r="P375" s="126"/>
      <c r="Q375" s="96"/>
      <c r="R375" s="126"/>
      <c r="S375" s="96"/>
      <c r="T375" s="388"/>
      <c r="U375" s="89"/>
      <c r="V375" s="160"/>
      <c r="W375" s="89"/>
      <c r="X375" s="161"/>
      <c r="Y375" s="91">
        <f t="shared" si="21"/>
        <v>16080.75</v>
      </c>
      <c r="Z375" s="91">
        <f t="shared" si="22"/>
        <v>0</v>
      </c>
    </row>
    <row r="376" s="2" customFormat="1" customHeight="1" spans="1:26">
      <c r="A376" s="170">
        <v>45838</v>
      </c>
      <c r="B376" s="162">
        <v>45814</v>
      </c>
      <c r="C376" s="163" t="s">
        <v>2015</v>
      </c>
      <c r="D376" s="113" t="s">
        <v>690</v>
      </c>
      <c r="E376" s="77"/>
      <c r="F376" s="491" t="s">
        <v>2016</v>
      </c>
      <c r="G376" s="126">
        <v>1451.42</v>
      </c>
      <c r="H376" s="438" t="s">
        <v>1407</v>
      </c>
      <c r="I376" s="310">
        <v>45844</v>
      </c>
      <c r="J376" s="233">
        <v>725.71</v>
      </c>
      <c r="K376" s="487">
        <v>45875</v>
      </c>
      <c r="L376" s="233">
        <v>725.71</v>
      </c>
      <c r="M376" s="96"/>
      <c r="N376" s="204"/>
      <c r="O376" s="96"/>
      <c r="P376" s="126"/>
      <c r="Q376" s="96"/>
      <c r="R376" s="126"/>
      <c r="S376" s="96"/>
      <c r="T376" s="388"/>
      <c r="U376" s="89"/>
      <c r="V376" s="160"/>
      <c r="W376" s="89"/>
      <c r="X376" s="161"/>
      <c r="Y376" s="91">
        <f t="shared" si="21"/>
        <v>1451.42</v>
      </c>
      <c r="Z376" s="91">
        <f t="shared" si="22"/>
        <v>0</v>
      </c>
    </row>
    <row r="377" s="2" customFormat="1" customHeight="1" spans="1:26">
      <c r="A377" s="170">
        <v>45838</v>
      </c>
      <c r="B377" s="162">
        <v>45814</v>
      </c>
      <c r="C377" s="163" t="s">
        <v>2017</v>
      </c>
      <c r="D377" s="237" t="s">
        <v>690</v>
      </c>
      <c r="E377" s="206"/>
      <c r="F377" s="492" t="s">
        <v>2018</v>
      </c>
      <c r="G377" s="126">
        <v>1323.07</v>
      </c>
      <c r="H377" s="438" t="s">
        <v>1403</v>
      </c>
      <c r="I377" s="310">
        <v>45848</v>
      </c>
      <c r="J377" s="225">
        <v>441.02</v>
      </c>
      <c r="K377" s="395">
        <v>45880</v>
      </c>
      <c r="L377" s="225">
        <v>441.02</v>
      </c>
      <c r="M377" s="487">
        <v>45909</v>
      </c>
      <c r="N377" s="225">
        <v>441.03</v>
      </c>
      <c r="O377" s="96"/>
      <c r="P377" s="126"/>
      <c r="Q377" s="96"/>
      <c r="R377" s="126"/>
      <c r="S377" s="96"/>
      <c r="T377" s="388"/>
      <c r="U377" s="89"/>
      <c r="V377" s="160"/>
      <c r="W377" s="89"/>
      <c r="X377" s="161"/>
      <c r="Y377" s="91">
        <f t="shared" si="21"/>
        <v>1323.07</v>
      </c>
      <c r="Z377" s="91">
        <f t="shared" si="22"/>
        <v>0</v>
      </c>
    </row>
    <row r="378" s="2" customFormat="1" customHeight="1" spans="1:26">
      <c r="A378" s="170">
        <v>45838</v>
      </c>
      <c r="B378" s="162">
        <v>45818</v>
      </c>
      <c r="C378" s="163" t="s">
        <v>2019</v>
      </c>
      <c r="D378" s="237" t="s">
        <v>690</v>
      </c>
      <c r="E378" s="206"/>
      <c r="F378" s="448" t="s">
        <v>2020</v>
      </c>
      <c r="G378" s="126">
        <v>9153.66</v>
      </c>
      <c r="H378" s="438" t="s">
        <v>1795</v>
      </c>
      <c r="I378" s="310">
        <v>45833</v>
      </c>
      <c r="J378" s="225">
        <v>3051.22</v>
      </c>
      <c r="K378" s="311">
        <v>45839</v>
      </c>
      <c r="L378" s="225">
        <v>3051.22</v>
      </c>
      <c r="M378" s="311">
        <v>45846</v>
      </c>
      <c r="N378" s="225">
        <v>3051.22</v>
      </c>
      <c r="O378" s="96"/>
      <c r="P378" s="126"/>
      <c r="Q378" s="96"/>
      <c r="R378" s="126"/>
      <c r="S378" s="96"/>
      <c r="T378" s="388"/>
      <c r="U378" s="89"/>
      <c r="V378" s="160"/>
      <c r="W378" s="89"/>
      <c r="X378" s="161"/>
      <c r="Y378" s="91">
        <f t="shared" si="21"/>
        <v>9153.66</v>
      </c>
      <c r="Z378" s="91">
        <f t="shared" si="22"/>
        <v>0</v>
      </c>
    </row>
    <row r="379" s="2" customFormat="1" customHeight="1" spans="1:26">
      <c r="A379" s="170">
        <v>45838</v>
      </c>
      <c r="B379" s="162">
        <v>45819</v>
      </c>
      <c r="C379" s="163" t="s">
        <v>2021</v>
      </c>
      <c r="D379" s="237" t="s">
        <v>690</v>
      </c>
      <c r="E379" s="206"/>
      <c r="F379" s="492" t="s">
        <v>2022</v>
      </c>
      <c r="G379" s="126">
        <v>1348.2</v>
      </c>
      <c r="H379" s="438" t="s">
        <v>1403</v>
      </c>
      <c r="I379" s="310">
        <v>45850</v>
      </c>
      <c r="J379" s="225">
        <v>449.4</v>
      </c>
      <c r="K379" s="311">
        <v>45881</v>
      </c>
      <c r="L379" s="225">
        <v>449.4</v>
      </c>
      <c r="M379" s="311">
        <v>45912</v>
      </c>
      <c r="N379" s="225">
        <v>449.4</v>
      </c>
      <c r="O379" s="96"/>
      <c r="P379" s="126"/>
      <c r="Q379" s="96"/>
      <c r="R379" s="126"/>
      <c r="S379" s="96"/>
      <c r="T379" s="388"/>
      <c r="U379" s="89"/>
      <c r="V379" s="160"/>
      <c r="W379" s="89"/>
      <c r="X379" s="161"/>
      <c r="Y379" s="91">
        <f t="shared" si="21"/>
        <v>1348.2</v>
      </c>
      <c r="Z379" s="91">
        <f t="shared" si="22"/>
        <v>0</v>
      </c>
    </row>
    <row r="380" s="2" customFormat="1" customHeight="1" spans="1:26">
      <c r="A380" s="170">
        <v>45838</v>
      </c>
      <c r="B380" s="162">
        <v>45819</v>
      </c>
      <c r="C380" s="163" t="s">
        <v>2023</v>
      </c>
      <c r="D380" s="237" t="s">
        <v>690</v>
      </c>
      <c r="E380" s="206"/>
      <c r="F380" s="493" t="s">
        <v>2024</v>
      </c>
      <c r="G380" s="126">
        <v>5780.2</v>
      </c>
      <c r="H380" s="438" t="s">
        <v>2025</v>
      </c>
      <c r="I380" s="310">
        <v>45828</v>
      </c>
      <c r="J380" s="225">
        <v>5780.2</v>
      </c>
      <c r="K380" s="410"/>
      <c r="L380" s="225"/>
      <c r="M380" s="410"/>
      <c r="N380" s="225"/>
      <c r="O380" s="96"/>
      <c r="P380" s="126"/>
      <c r="Q380" s="96"/>
      <c r="R380" s="126"/>
      <c r="S380" s="96"/>
      <c r="T380" s="388"/>
      <c r="U380" s="89"/>
      <c r="V380" s="160"/>
      <c r="W380" s="89"/>
      <c r="X380" s="161"/>
      <c r="Y380" s="91">
        <f t="shared" si="21"/>
        <v>5780.2</v>
      </c>
      <c r="Z380" s="91">
        <f t="shared" si="22"/>
        <v>0</v>
      </c>
    </row>
    <row r="381" s="2" customFormat="1" customHeight="1" spans="1:26">
      <c r="A381" s="170">
        <v>45838</v>
      </c>
      <c r="B381" s="162">
        <v>45805</v>
      </c>
      <c r="C381" s="163" t="s">
        <v>2026</v>
      </c>
      <c r="D381" s="237" t="s">
        <v>690</v>
      </c>
      <c r="E381" s="206"/>
      <c r="F381" s="492" t="s">
        <v>1884</v>
      </c>
      <c r="G381" s="126">
        <v>4238.07</v>
      </c>
      <c r="H381" s="438" t="s">
        <v>1403</v>
      </c>
      <c r="I381" s="310">
        <v>45851</v>
      </c>
      <c r="J381" s="225">
        <v>1412.69</v>
      </c>
      <c r="K381" s="410">
        <v>45882</v>
      </c>
      <c r="L381" s="225">
        <v>1412.69</v>
      </c>
      <c r="M381" s="311">
        <v>45913</v>
      </c>
      <c r="N381" s="225">
        <v>1412.69</v>
      </c>
      <c r="O381" s="96"/>
      <c r="P381" s="126"/>
      <c r="Q381" s="96"/>
      <c r="R381" s="126"/>
      <c r="S381" s="96"/>
      <c r="T381" s="388"/>
      <c r="U381" s="89"/>
      <c r="V381" s="160"/>
      <c r="W381" s="89"/>
      <c r="X381" s="161"/>
      <c r="Y381" s="91">
        <f t="shared" si="21"/>
        <v>4238.07</v>
      </c>
      <c r="Z381" s="91">
        <f t="shared" si="22"/>
        <v>0</v>
      </c>
    </row>
    <row r="382" s="2" customFormat="1" customHeight="1" spans="1:26">
      <c r="A382" s="170">
        <v>45838</v>
      </c>
      <c r="B382" s="162">
        <v>45821</v>
      </c>
      <c r="C382" s="163" t="s">
        <v>2027</v>
      </c>
      <c r="D382" s="237" t="s">
        <v>690</v>
      </c>
      <c r="E382" s="206"/>
      <c r="F382" s="492" t="s">
        <v>2028</v>
      </c>
      <c r="G382" s="126">
        <v>1663.13</v>
      </c>
      <c r="H382" s="438" t="s">
        <v>1403</v>
      </c>
      <c r="I382" s="310">
        <v>45854</v>
      </c>
      <c r="J382" s="225">
        <v>554.38</v>
      </c>
      <c r="K382" s="311">
        <v>45885</v>
      </c>
      <c r="L382" s="225">
        <v>554.38</v>
      </c>
      <c r="M382" s="311">
        <v>45916</v>
      </c>
      <c r="N382" s="225">
        <v>554.37</v>
      </c>
      <c r="O382" s="96"/>
      <c r="P382" s="126"/>
      <c r="Q382" s="96"/>
      <c r="R382" s="126"/>
      <c r="S382" s="96"/>
      <c r="T382" s="388"/>
      <c r="U382" s="89"/>
      <c r="V382" s="160"/>
      <c r="W382" s="89"/>
      <c r="X382" s="161"/>
      <c r="Y382" s="91">
        <f t="shared" si="21"/>
        <v>1663.13</v>
      </c>
      <c r="Z382" s="91">
        <f t="shared" si="22"/>
        <v>0</v>
      </c>
    </row>
    <row r="383" s="2" customFormat="1" customHeight="1" spans="1:26">
      <c r="A383" s="170">
        <v>45838</v>
      </c>
      <c r="B383" s="162">
        <v>45825</v>
      </c>
      <c r="C383" s="163" t="s">
        <v>2029</v>
      </c>
      <c r="D383" s="237" t="s">
        <v>690</v>
      </c>
      <c r="E383" s="206"/>
      <c r="F383" s="492" t="s">
        <v>386</v>
      </c>
      <c r="G383" s="126">
        <v>15167.25</v>
      </c>
      <c r="H383" s="438" t="s">
        <v>1795</v>
      </c>
      <c r="I383" s="310">
        <v>45840</v>
      </c>
      <c r="J383" s="225">
        <v>5055.75</v>
      </c>
      <c r="K383" s="311">
        <v>45847</v>
      </c>
      <c r="L383" s="225">
        <v>5055.75</v>
      </c>
      <c r="M383" s="311">
        <v>45854</v>
      </c>
      <c r="N383" s="225">
        <v>5055.75</v>
      </c>
      <c r="O383" s="96"/>
      <c r="P383" s="126"/>
      <c r="Q383" s="96"/>
      <c r="R383" s="126"/>
      <c r="S383" s="96"/>
      <c r="T383" s="388"/>
      <c r="U383" s="89"/>
      <c r="V383" s="160"/>
      <c r="W383" s="89"/>
      <c r="X383" s="161"/>
      <c r="Y383" s="91">
        <f t="shared" si="21"/>
        <v>15167.25</v>
      </c>
      <c r="Z383" s="91">
        <f t="shared" si="22"/>
        <v>0</v>
      </c>
    </row>
    <row r="384" s="2" customFormat="1" customHeight="1" spans="1:26">
      <c r="A384" s="170">
        <v>45838</v>
      </c>
      <c r="B384" s="162">
        <v>45824</v>
      </c>
      <c r="C384" s="163" t="s">
        <v>2030</v>
      </c>
      <c r="D384" s="237" t="s">
        <v>690</v>
      </c>
      <c r="E384" s="206"/>
      <c r="F384" s="465" t="s">
        <v>57</v>
      </c>
      <c r="G384" s="126">
        <v>16800</v>
      </c>
      <c r="H384" s="438" t="s">
        <v>1795</v>
      </c>
      <c r="I384" s="310">
        <v>45840</v>
      </c>
      <c r="J384" s="225">
        <v>5600</v>
      </c>
      <c r="K384" s="311">
        <v>45847</v>
      </c>
      <c r="L384" s="225">
        <v>5600</v>
      </c>
      <c r="M384" s="311">
        <v>45854</v>
      </c>
      <c r="N384" s="225">
        <v>5600</v>
      </c>
      <c r="O384" s="96"/>
      <c r="P384" s="126"/>
      <c r="Q384" s="96"/>
      <c r="R384" s="126"/>
      <c r="S384" s="96"/>
      <c r="T384" s="388"/>
      <c r="U384" s="89"/>
      <c r="V384" s="160"/>
      <c r="W384" s="89"/>
      <c r="X384" s="161"/>
      <c r="Y384" s="91">
        <f t="shared" si="21"/>
        <v>16800</v>
      </c>
      <c r="Z384" s="91">
        <f t="shared" si="22"/>
        <v>0</v>
      </c>
    </row>
    <row r="385" s="2" customFormat="1" customHeight="1" spans="1:26">
      <c r="A385" s="170">
        <v>45838</v>
      </c>
      <c r="B385" s="162">
        <v>45826</v>
      </c>
      <c r="C385" s="163" t="s">
        <v>2031</v>
      </c>
      <c r="D385" s="237" t="s">
        <v>690</v>
      </c>
      <c r="E385" s="206"/>
      <c r="F385" s="492" t="s">
        <v>2032</v>
      </c>
      <c r="G385" s="126">
        <v>2750.1</v>
      </c>
      <c r="H385" s="438" t="s">
        <v>1403</v>
      </c>
      <c r="I385" s="310">
        <v>45859</v>
      </c>
      <c r="J385" s="225">
        <v>916.7</v>
      </c>
      <c r="K385" s="311">
        <v>45889</v>
      </c>
      <c r="L385" s="225">
        <v>916.7</v>
      </c>
      <c r="M385" s="311">
        <v>45922</v>
      </c>
      <c r="N385" s="225">
        <v>916.7</v>
      </c>
      <c r="O385" s="96"/>
      <c r="P385" s="126"/>
      <c r="Q385" s="96"/>
      <c r="R385" s="126"/>
      <c r="S385" s="96"/>
      <c r="T385" s="388"/>
      <c r="U385" s="89"/>
      <c r="V385" s="160"/>
      <c r="W385" s="89"/>
      <c r="X385" s="161"/>
      <c r="Y385" s="91">
        <f t="shared" si="21"/>
        <v>2750.1</v>
      </c>
      <c r="Z385" s="91">
        <f t="shared" si="22"/>
        <v>0</v>
      </c>
    </row>
    <row r="386" s="2" customFormat="1" customHeight="1" spans="1:26">
      <c r="A386" s="170">
        <v>45838</v>
      </c>
      <c r="B386" s="162">
        <v>45831</v>
      </c>
      <c r="C386" s="163" t="s">
        <v>2033</v>
      </c>
      <c r="D386" s="237" t="s">
        <v>690</v>
      </c>
      <c r="E386" s="206"/>
      <c r="F386" s="492" t="s">
        <v>1696</v>
      </c>
      <c r="G386" s="126">
        <v>1250</v>
      </c>
      <c r="H386" s="437" t="s">
        <v>1407</v>
      </c>
      <c r="I386" s="490">
        <v>45862</v>
      </c>
      <c r="J386" s="225">
        <v>625</v>
      </c>
      <c r="K386" s="487">
        <v>45893</v>
      </c>
      <c r="L386" s="225">
        <v>625</v>
      </c>
      <c r="M386" s="487"/>
      <c r="N386" s="225"/>
      <c r="O386" s="96"/>
      <c r="P386" s="126"/>
      <c r="Q386" s="96"/>
      <c r="R386" s="126"/>
      <c r="S386" s="96"/>
      <c r="T386" s="388"/>
      <c r="U386" s="89"/>
      <c r="V386" s="160"/>
      <c r="W386" s="89"/>
      <c r="X386" s="161"/>
      <c r="Y386" s="91">
        <f t="shared" si="21"/>
        <v>1250</v>
      </c>
      <c r="Z386" s="91">
        <f t="shared" si="22"/>
        <v>0</v>
      </c>
    </row>
    <row r="387" s="2" customFormat="1" customHeight="1" spans="1:26">
      <c r="A387" s="170">
        <v>45838</v>
      </c>
      <c r="B387" s="162">
        <v>45831</v>
      </c>
      <c r="C387" s="163" t="s">
        <v>2034</v>
      </c>
      <c r="D387" s="237" t="s">
        <v>690</v>
      </c>
      <c r="E387" s="206"/>
      <c r="F387" s="492" t="s">
        <v>2035</v>
      </c>
      <c r="G387" s="126">
        <v>4261.95</v>
      </c>
      <c r="H387" s="438" t="s">
        <v>1766</v>
      </c>
      <c r="I387" s="490">
        <v>45846</v>
      </c>
      <c r="J387" s="225">
        <v>4261.95</v>
      </c>
      <c r="K387" s="487"/>
      <c r="L387" s="227"/>
      <c r="M387" s="487"/>
      <c r="N387" s="227"/>
      <c r="O387" s="96"/>
      <c r="P387" s="126"/>
      <c r="Q387" s="96"/>
      <c r="R387" s="126"/>
      <c r="S387" s="96"/>
      <c r="T387" s="388"/>
      <c r="U387" s="89"/>
      <c r="V387" s="160"/>
      <c r="W387" s="89"/>
      <c r="X387" s="161"/>
      <c r="Y387" s="91">
        <f t="shared" si="21"/>
        <v>4261.95</v>
      </c>
      <c r="Z387" s="91">
        <f t="shared" si="22"/>
        <v>0</v>
      </c>
    </row>
    <row r="388" s="2" customFormat="1" customHeight="1" spans="1:26">
      <c r="A388" s="170">
        <v>45838</v>
      </c>
      <c r="B388" s="162">
        <v>45832</v>
      </c>
      <c r="C388" s="163" t="s">
        <v>2036</v>
      </c>
      <c r="D388" s="237" t="s">
        <v>690</v>
      </c>
      <c r="E388" s="206"/>
      <c r="F388" s="492" t="s">
        <v>2037</v>
      </c>
      <c r="G388" s="126">
        <v>4186</v>
      </c>
      <c r="H388" s="449" t="s">
        <v>2038</v>
      </c>
      <c r="I388" s="310">
        <v>45863</v>
      </c>
      <c r="J388" s="225">
        <v>1395.33</v>
      </c>
      <c r="K388" s="410">
        <v>45878</v>
      </c>
      <c r="L388" s="225">
        <v>1395.33</v>
      </c>
      <c r="M388" s="311">
        <v>45894</v>
      </c>
      <c r="N388" s="225">
        <v>1395.34</v>
      </c>
      <c r="O388" s="96"/>
      <c r="P388" s="126"/>
      <c r="Q388" s="96"/>
      <c r="R388" s="126"/>
      <c r="S388" s="96"/>
      <c r="T388" s="388"/>
      <c r="U388" s="89"/>
      <c r="V388" s="160"/>
      <c r="W388" s="89"/>
      <c r="X388" s="161"/>
      <c r="Y388" s="91">
        <f t="shared" si="21"/>
        <v>4186</v>
      </c>
      <c r="Z388" s="91">
        <f t="shared" si="22"/>
        <v>0</v>
      </c>
    </row>
    <row r="389" s="2" customFormat="1" customHeight="1" spans="1:26">
      <c r="A389" s="170">
        <v>45838</v>
      </c>
      <c r="B389" s="162">
        <v>45832</v>
      </c>
      <c r="C389" s="163" t="s">
        <v>2039</v>
      </c>
      <c r="D389" s="237" t="s">
        <v>690</v>
      </c>
      <c r="E389" s="206"/>
      <c r="F389" s="492" t="s">
        <v>2040</v>
      </c>
      <c r="G389" s="126">
        <v>4193.43</v>
      </c>
      <c r="H389" s="449" t="s">
        <v>2041</v>
      </c>
      <c r="I389" s="310">
        <v>45860</v>
      </c>
      <c r="J389" s="225">
        <v>1397.81</v>
      </c>
      <c r="K389" s="311">
        <v>45888</v>
      </c>
      <c r="L389" s="225">
        <v>1397.81</v>
      </c>
      <c r="M389" s="311">
        <v>45909</v>
      </c>
      <c r="N389" s="225">
        <v>1397.81</v>
      </c>
      <c r="O389" s="96"/>
      <c r="P389" s="126"/>
      <c r="Q389" s="96"/>
      <c r="R389" s="126"/>
      <c r="S389" s="96"/>
      <c r="T389" s="388"/>
      <c r="U389" s="89"/>
      <c r="V389" s="160"/>
      <c r="W389" s="89"/>
      <c r="X389" s="161"/>
      <c r="Y389" s="91">
        <f t="shared" si="21"/>
        <v>4193.43</v>
      </c>
      <c r="Z389" s="91">
        <f t="shared" si="22"/>
        <v>0</v>
      </c>
    </row>
    <row r="390" s="2" customFormat="1" customHeight="1" spans="1:26">
      <c r="A390" s="170">
        <v>45838</v>
      </c>
      <c r="B390" s="162">
        <v>45831</v>
      </c>
      <c r="C390" s="163" t="s">
        <v>2042</v>
      </c>
      <c r="D390" s="237" t="s">
        <v>690</v>
      </c>
      <c r="E390" s="206"/>
      <c r="F390" s="448" t="s">
        <v>386</v>
      </c>
      <c r="G390" s="126">
        <v>5969.25</v>
      </c>
      <c r="H390" s="438" t="s">
        <v>1795</v>
      </c>
      <c r="I390" s="310">
        <v>45847</v>
      </c>
      <c r="J390" s="225">
        <v>1989.75</v>
      </c>
      <c r="K390" s="311">
        <v>45854</v>
      </c>
      <c r="L390" s="225">
        <v>1989.75</v>
      </c>
      <c r="M390" s="311">
        <v>45861</v>
      </c>
      <c r="N390" s="225">
        <v>1989.75</v>
      </c>
      <c r="O390" s="96"/>
      <c r="P390" s="126"/>
      <c r="Q390" s="96"/>
      <c r="R390" s="126"/>
      <c r="S390" s="96"/>
      <c r="T390" s="388"/>
      <c r="U390" s="89"/>
      <c r="V390" s="160"/>
      <c r="W390" s="89"/>
      <c r="X390" s="161"/>
      <c r="Y390" s="91">
        <f t="shared" si="21"/>
        <v>5969.25</v>
      </c>
      <c r="Z390" s="91">
        <f t="shared" si="22"/>
        <v>0</v>
      </c>
    </row>
    <row r="391" s="2" customFormat="1" customHeight="1" spans="1:26">
      <c r="A391" s="170">
        <v>45838</v>
      </c>
      <c r="B391" s="162">
        <v>45832</v>
      </c>
      <c r="C391" s="163" t="s">
        <v>2043</v>
      </c>
      <c r="D391" s="237" t="s">
        <v>690</v>
      </c>
      <c r="E391" s="206"/>
      <c r="F391" s="492" t="s">
        <v>1814</v>
      </c>
      <c r="G391" s="126">
        <v>1808.65</v>
      </c>
      <c r="H391" s="438" t="s">
        <v>1403</v>
      </c>
      <c r="I391" s="310">
        <v>45863</v>
      </c>
      <c r="J391" s="225">
        <v>602.88</v>
      </c>
      <c r="K391" s="311">
        <v>45894</v>
      </c>
      <c r="L391" s="225">
        <v>602.88</v>
      </c>
      <c r="M391" s="311">
        <v>45925</v>
      </c>
      <c r="N391" s="225">
        <v>602.9</v>
      </c>
      <c r="O391" s="96"/>
      <c r="P391" s="126"/>
      <c r="Q391" s="96"/>
      <c r="R391" s="126"/>
      <c r="S391" s="96"/>
      <c r="T391" s="388"/>
      <c r="U391" s="89"/>
      <c r="V391" s="160"/>
      <c r="W391" s="89"/>
      <c r="X391" s="161"/>
      <c r="Y391" s="91">
        <f t="shared" si="21"/>
        <v>1808.66</v>
      </c>
      <c r="Z391" s="91">
        <f t="shared" si="22"/>
        <v>-0.00999999999976353</v>
      </c>
    </row>
    <row r="392" s="2" customFormat="1" customHeight="1" spans="1:26">
      <c r="A392" s="170">
        <v>45838</v>
      </c>
      <c r="B392" s="162">
        <v>45834</v>
      </c>
      <c r="C392" s="163" t="s">
        <v>2044</v>
      </c>
      <c r="D392" s="237" t="s">
        <v>690</v>
      </c>
      <c r="E392" s="206"/>
      <c r="F392" s="492" t="s">
        <v>2045</v>
      </c>
      <c r="G392" s="126">
        <v>1217</v>
      </c>
      <c r="H392" s="438" t="s">
        <v>1403</v>
      </c>
      <c r="I392" s="310">
        <v>45865</v>
      </c>
      <c r="J392" s="225">
        <v>405.67</v>
      </c>
      <c r="K392" s="311">
        <v>45896</v>
      </c>
      <c r="L392" s="225">
        <v>405.67</v>
      </c>
      <c r="M392" s="311">
        <v>45927</v>
      </c>
      <c r="N392" s="225">
        <v>405.67</v>
      </c>
      <c r="O392" s="96"/>
      <c r="P392" s="126"/>
      <c r="Q392" s="96"/>
      <c r="R392" s="126"/>
      <c r="S392" s="96"/>
      <c r="T392" s="388"/>
      <c r="U392" s="89"/>
      <c r="V392" s="160"/>
      <c r="W392" s="89"/>
      <c r="X392" s="161"/>
      <c r="Y392" s="91">
        <f t="shared" si="21"/>
        <v>1217.01</v>
      </c>
      <c r="Z392" s="91">
        <f t="shared" si="22"/>
        <v>-0.00999999999999091</v>
      </c>
    </row>
    <row r="393" s="2" customFormat="1" customHeight="1" spans="1:26">
      <c r="A393" s="170">
        <v>45838</v>
      </c>
      <c r="B393" s="162">
        <v>45834</v>
      </c>
      <c r="C393" s="163" t="s">
        <v>2046</v>
      </c>
      <c r="D393" s="237" t="s">
        <v>690</v>
      </c>
      <c r="E393" s="206"/>
      <c r="F393" s="492" t="s">
        <v>2047</v>
      </c>
      <c r="G393" s="126">
        <v>793.07</v>
      </c>
      <c r="H393" s="438" t="s">
        <v>1407</v>
      </c>
      <c r="I393" s="310">
        <v>45865</v>
      </c>
      <c r="J393" s="225">
        <v>396.54</v>
      </c>
      <c r="K393" s="311">
        <v>45896</v>
      </c>
      <c r="L393" s="225">
        <v>396.54</v>
      </c>
      <c r="M393" s="311"/>
      <c r="N393" s="227"/>
      <c r="O393" s="96"/>
      <c r="P393" s="126"/>
      <c r="Q393" s="96"/>
      <c r="R393" s="126"/>
      <c r="S393" s="96"/>
      <c r="T393" s="388"/>
      <c r="U393" s="89"/>
      <c r="V393" s="160"/>
      <c r="W393" s="89"/>
      <c r="X393" s="161"/>
      <c r="Y393" s="91">
        <f t="shared" si="21"/>
        <v>793.08</v>
      </c>
      <c r="Z393" s="91">
        <f t="shared" si="22"/>
        <v>-0.00999999999999091</v>
      </c>
    </row>
    <row r="394" s="2" customFormat="1" customHeight="1" spans="1:26">
      <c r="A394" s="170">
        <v>45838</v>
      </c>
      <c r="B394" s="162">
        <v>45835</v>
      </c>
      <c r="C394" s="163" t="s">
        <v>2048</v>
      </c>
      <c r="D394" s="237" t="s">
        <v>690</v>
      </c>
      <c r="E394" s="206"/>
      <c r="F394" s="448" t="s">
        <v>386</v>
      </c>
      <c r="G394" s="126">
        <v>11938.5</v>
      </c>
      <c r="H394" s="444" t="s">
        <v>1795</v>
      </c>
      <c r="I394" s="310">
        <v>45849</v>
      </c>
      <c r="J394" s="225">
        <v>3979.5</v>
      </c>
      <c r="K394" s="311">
        <v>45856</v>
      </c>
      <c r="L394" s="225">
        <v>3979.5</v>
      </c>
      <c r="M394" s="311">
        <v>45863</v>
      </c>
      <c r="N394" s="225">
        <v>3979.5</v>
      </c>
      <c r="O394" s="96"/>
      <c r="P394" s="126"/>
      <c r="Q394" s="96"/>
      <c r="R394" s="126"/>
      <c r="S394" s="96"/>
      <c r="T394" s="388"/>
      <c r="U394" s="89"/>
      <c r="V394" s="160"/>
      <c r="W394" s="89"/>
      <c r="X394" s="161"/>
      <c r="Y394" s="91">
        <f t="shared" si="21"/>
        <v>11938.5</v>
      </c>
      <c r="Z394" s="91">
        <f t="shared" si="22"/>
        <v>0</v>
      </c>
    </row>
    <row r="395" s="2" customFormat="1" customHeight="1" spans="1:26">
      <c r="A395" s="170">
        <v>45838</v>
      </c>
      <c r="B395" s="162">
        <v>45834</v>
      </c>
      <c r="C395" s="163" t="s">
        <v>2049</v>
      </c>
      <c r="D395" s="237" t="s">
        <v>690</v>
      </c>
      <c r="E395" s="206"/>
      <c r="F395" s="465" t="s">
        <v>57</v>
      </c>
      <c r="G395" s="126">
        <v>18363.15</v>
      </c>
      <c r="H395" s="444" t="s">
        <v>1795</v>
      </c>
      <c r="I395" s="310">
        <v>45852</v>
      </c>
      <c r="J395" s="225">
        <v>6121.05</v>
      </c>
      <c r="K395" s="311">
        <v>45859</v>
      </c>
      <c r="L395" s="225">
        <v>6121.05</v>
      </c>
      <c r="M395" s="311">
        <v>45866</v>
      </c>
      <c r="N395" s="225">
        <v>6121.05</v>
      </c>
      <c r="O395" s="96"/>
      <c r="P395" s="126"/>
      <c r="Q395" s="96"/>
      <c r="R395" s="126"/>
      <c r="S395" s="96"/>
      <c r="T395" s="388"/>
      <c r="U395" s="89"/>
      <c r="V395" s="160"/>
      <c r="W395" s="89"/>
      <c r="X395" s="161"/>
      <c r="Y395" s="91">
        <f t="shared" si="21"/>
        <v>18363.15</v>
      </c>
      <c r="Z395" s="91">
        <f t="shared" si="22"/>
        <v>0</v>
      </c>
    </row>
    <row r="396" s="2" customFormat="1" customHeight="1" spans="1:26">
      <c r="A396" s="170">
        <v>45838</v>
      </c>
      <c r="B396" s="162">
        <v>45811</v>
      </c>
      <c r="C396" s="163" t="s">
        <v>2050</v>
      </c>
      <c r="D396" s="237" t="s">
        <v>1160</v>
      </c>
      <c r="E396" s="206"/>
      <c r="F396" s="465" t="s">
        <v>2051</v>
      </c>
      <c r="G396" s="126">
        <v>535.5</v>
      </c>
      <c r="H396" s="118" t="s">
        <v>1972</v>
      </c>
      <c r="I396" s="162">
        <v>45841</v>
      </c>
      <c r="J396" s="295">
        <v>267.75</v>
      </c>
      <c r="K396" s="96">
        <v>45872</v>
      </c>
      <c r="L396" s="295">
        <v>267.75</v>
      </c>
      <c r="M396" s="96"/>
      <c r="N396" s="204"/>
      <c r="O396" s="96"/>
      <c r="P396" s="126"/>
      <c r="Q396" s="96"/>
      <c r="R396" s="126"/>
      <c r="S396" s="96"/>
      <c r="T396" s="388"/>
      <c r="U396" s="89"/>
      <c r="V396" s="160"/>
      <c r="W396" s="89"/>
      <c r="X396" s="161"/>
      <c r="Y396" s="91">
        <f t="shared" si="21"/>
        <v>535.5</v>
      </c>
      <c r="Z396" s="91">
        <f t="shared" si="22"/>
        <v>0</v>
      </c>
    </row>
    <row r="397" s="6" customFormat="1" customHeight="1" spans="1:26">
      <c r="A397" s="170">
        <v>45838</v>
      </c>
      <c r="B397" s="162">
        <v>45814</v>
      </c>
      <c r="C397" s="266" t="s">
        <v>2052</v>
      </c>
      <c r="D397" s="237" t="s">
        <v>1160</v>
      </c>
      <c r="E397" s="206"/>
      <c r="F397" s="465" t="s">
        <v>2053</v>
      </c>
      <c r="G397" s="126">
        <v>728</v>
      </c>
      <c r="H397" s="118"/>
      <c r="I397" s="162">
        <v>45848</v>
      </c>
      <c r="J397" s="126">
        <v>728</v>
      </c>
      <c r="K397" s="96"/>
      <c r="L397" s="295"/>
      <c r="M397" s="96"/>
      <c r="N397" s="204"/>
      <c r="O397" s="96"/>
      <c r="P397" s="126"/>
      <c r="Q397" s="96"/>
      <c r="R397" s="126"/>
      <c r="S397" s="96"/>
      <c r="T397" s="388"/>
      <c r="U397" s="89"/>
      <c r="V397" s="160"/>
      <c r="W397" s="89"/>
      <c r="X397" s="161"/>
      <c r="Y397" s="91">
        <f t="shared" si="21"/>
        <v>728</v>
      </c>
      <c r="Z397" s="91">
        <f t="shared" si="22"/>
        <v>0</v>
      </c>
    </row>
    <row r="398" s="2" customFormat="1" customHeight="1" spans="1:26">
      <c r="A398" s="170">
        <v>45838</v>
      </c>
      <c r="B398" s="162">
        <v>45832</v>
      </c>
      <c r="C398" s="163" t="s">
        <v>2054</v>
      </c>
      <c r="D398" s="237" t="s">
        <v>1160</v>
      </c>
      <c r="E398" s="206"/>
      <c r="F398" s="409" t="s">
        <v>1814</v>
      </c>
      <c r="G398" s="126">
        <v>1443.75</v>
      </c>
      <c r="H398" s="118" t="s">
        <v>1403</v>
      </c>
      <c r="I398" s="162">
        <v>45863</v>
      </c>
      <c r="J398" s="295">
        <v>481.25</v>
      </c>
      <c r="K398" s="96">
        <v>45894</v>
      </c>
      <c r="L398" s="295">
        <v>481.25</v>
      </c>
      <c r="M398" s="96">
        <v>45925</v>
      </c>
      <c r="N398" s="295">
        <v>481.25</v>
      </c>
      <c r="O398" s="96"/>
      <c r="P398" s="295"/>
      <c r="Q398" s="96"/>
      <c r="R398" s="126"/>
      <c r="S398" s="96"/>
      <c r="T398" s="388"/>
      <c r="U398" s="89"/>
      <c r="V398" s="160"/>
      <c r="W398" s="89"/>
      <c r="X398" s="161"/>
      <c r="Y398" s="91">
        <f t="shared" si="21"/>
        <v>1443.75</v>
      </c>
      <c r="Z398" s="91">
        <f t="shared" si="22"/>
        <v>0</v>
      </c>
    </row>
    <row r="399" s="2" customFormat="1" customHeight="1" spans="1:26">
      <c r="A399" s="170">
        <v>45838</v>
      </c>
      <c r="B399" s="162">
        <v>45831</v>
      </c>
      <c r="C399" s="163" t="s">
        <v>2055</v>
      </c>
      <c r="D399" s="237" t="s">
        <v>1160</v>
      </c>
      <c r="E399" s="206"/>
      <c r="F399" s="409" t="s">
        <v>2056</v>
      </c>
      <c r="G399" s="126">
        <v>367.38</v>
      </c>
      <c r="H399" s="118"/>
      <c r="I399" s="162">
        <v>45856</v>
      </c>
      <c r="J399" s="126">
        <v>367.38</v>
      </c>
      <c r="K399" s="96"/>
      <c r="L399" s="295"/>
      <c r="M399" s="96"/>
      <c r="N399" s="204"/>
      <c r="O399" s="96"/>
      <c r="P399" s="126"/>
      <c r="Q399" s="96"/>
      <c r="R399" s="126"/>
      <c r="S399" s="96"/>
      <c r="T399" s="388"/>
      <c r="U399" s="89"/>
      <c r="V399" s="160"/>
      <c r="W399" s="89"/>
      <c r="X399" s="161"/>
      <c r="Y399" s="91">
        <f t="shared" si="21"/>
        <v>367.38</v>
      </c>
      <c r="Z399" s="91">
        <f t="shared" si="22"/>
        <v>0</v>
      </c>
    </row>
    <row r="400" s="2" customFormat="1" customHeight="1" spans="1:26">
      <c r="A400" s="170">
        <v>45838</v>
      </c>
      <c r="B400" s="162">
        <v>45826</v>
      </c>
      <c r="C400" s="163" t="s">
        <v>2057</v>
      </c>
      <c r="D400" s="237" t="s">
        <v>1160</v>
      </c>
      <c r="E400" s="206"/>
      <c r="F400" s="409" t="s">
        <v>2058</v>
      </c>
      <c r="G400" s="126">
        <v>3290.18</v>
      </c>
      <c r="H400" s="118" t="s">
        <v>1403</v>
      </c>
      <c r="I400" s="162">
        <v>45868</v>
      </c>
      <c r="J400" s="295">
        <v>1096.73</v>
      </c>
      <c r="K400" s="96">
        <v>45899</v>
      </c>
      <c r="L400" s="295">
        <v>1096.73</v>
      </c>
      <c r="M400" s="96">
        <v>45930</v>
      </c>
      <c r="N400" s="295">
        <v>1096.72</v>
      </c>
      <c r="O400" s="96"/>
      <c r="P400" s="295"/>
      <c r="Q400" s="96"/>
      <c r="R400" s="126"/>
      <c r="S400" s="96"/>
      <c r="T400" s="388"/>
      <c r="U400" s="89"/>
      <c r="V400" s="160"/>
      <c r="W400" s="89"/>
      <c r="X400" s="161"/>
      <c r="Y400" s="91">
        <f t="shared" si="21"/>
        <v>3290.18</v>
      </c>
      <c r="Z400" s="91">
        <f t="shared" si="22"/>
        <v>0</v>
      </c>
    </row>
    <row r="401" s="2" customFormat="1" customHeight="1" spans="1:26">
      <c r="A401" s="240">
        <v>45838</v>
      </c>
      <c r="B401" s="453" t="s">
        <v>664</v>
      </c>
      <c r="C401" s="326"/>
      <c r="D401" s="327"/>
      <c r="E401" s="244"/>
      <c r="F401" s="328"/>
      <c r="G401" s="467">
        <f>SUBTOTAL(9,G351:G400)</f>
        <v>253300.26</v>
      </c>
      <c r="H401" s="245"/>
      <c r="I401" s="325"/>
      <c r="J401" s="467">
        <f>SUBTOTAL(9,J351:J400)</f>
        <v>58321.64</v>
      </c>
      <c r="K401" s="329"/>
      <c r="L401" s="467">
        <f>SUBTOTAL(9,L351:L400)</f>
        <v>120219.72</v>
      </c>
      <c r="M401" s="329"/>
      <c r="N401" s="467">
        <f>SUBTOTAL(9,N351:N400)</f>
        <v>72731.94</v>
      </c>
      <c r="O401" s="329"/>
      <c r="P401" s="467">
        <f>SUBTOTAL(9,P351:P400)</f>
        <v>1013.49</v>
      </c>
      <c r="Q401" s="329"/>
      <c r="R401" s="467">
        <f>SUBTOTAL(9,R351:R400)</f>
        <v>1013.49</v>
      </c>
      <c r="S401" s="329"/>
      <c r="T401" s="467">
        <f>SUBTOTAL(9,T351:T400)</f>
        <v>0</v>
      </c>
      <c r="U401" s="330"/>
      <c r="V401" s="467">
        <f>SUBTOTAL(9,V351:V400)</f>
        <v>0</v>
      </c>
      <c r="W401" s="330"/>
      <c r="X401" s="467">
        <f>SUBTOTAL(9,X351:X400)</f>
        <v>0</v>
      </c>
      <c r="Y401" s="467">
        <f>SUBTOTAL(9,Y351:Y400)</f>
        <v>253300.28</v>
      </c>
      <c r="Z401" s="467">
        <f>SUBTOTAL(9,Z351:Z400)</f>
        <v>-0.019999999999527</v>
      </c>
    </row>
    <row r="402" s="2" customFormat="1" customHeight="1" spans="1:26">
      <c r="A402" s="170">
        <v>45869</v>
      </c>
      <c r="B402" s="319">
        <v>45839</v>
      </c>
      <c r="C402" s="213" t="s">
        <v>2059</v>
      </c>
      <c r="D402" s="237" t="s">
        <v>682</v>
      </c>
      <c r="E402" s="206" t="s">
        <v>2060</v>
      </c>
      <c r="F402" s="492" t="s">
        <v>2061</v>
      </c>
      <c r="G402" s="126">
        <v>9251.72</v>
      </c>
      <c r="H402" s="118" t="s">
        <v>1403</v>
      </c>
      <c r="I402" s="162">
        <v>45871</v>
      </c>
      <c r="J402" s="295">
        <v>3083.91</v>
      </c>
      <c r="K402" s="96">
        <v>45902</v>
      </c>
      <c r="L402" s="295">
        <v>3083.91</v>
      </c>
      <c r="M402" s="96">
        <v>45932</v>
      </c>
      <c r="N402" s="204">
        <v>3083.9</v>
      </c>
      <c r="O402" s="96"/>
      <c r="P402" s="126"/>
      <c r="Q402" s="96"/>
      <c r="R402" s="126"/>
      <c r="S402" s="96"/>
      <c r="T402" s="388"/>
      <c r="U402" s="89"/>
      <c r="V402" s="160"/>
      <c r="W402" s="89"/>
      <c r="X402" s="161"/>
      <c r="Y402" s="91">
        <f t="shared" ref="Y402:Y449" si="23">J402+L402+N402+P402+R402+T402+V402+X402</f>
        <v>9251.72</v>
      </c>
      <c r="Z402" s="91">
        <f t="shared" ref="Z402:Z449" si="24">G402-Y402</f>
        <v>0</v>
      </c>
    </row>
    <row r="403" s="2" customFormat="1" customHeight="1" spans="1:26">
      <c r="A403" s="170">
        <v>45869</v>
      </c>
      <c r="B403" s="319">
        <v>45840</v>
      </c>
      <c r="C403" s="213" t="s">
        <v>2062</v>
      </c>
      <c r="D403" s="237" t="s">
        <v>682</v>
      </c>
      <c r="E403" s="206" t="s">
        <v>1392</v>
      </c>
      <c r="F403" s="492" t="s">
        <v>2063</v>
      </c>
      <c r="G403" s="126">
        <v>3577.8</v>
      </c>
      <c r="H403" s="118" t="s">
        <v>1642</v>
      </c>
      <c r="I403" s="162">
        <v>45847</v>
      </c>
      <c r="J403" s="295">
        <v>3577.8</v>
      </c>
      <c r="K403" s="96"/>
      <c r="L403" s="295"/>
      <c r="M403" s="96"/>
      <c r="N403" s="204"/>
      <c r="O403" s="96"/>
      <c r="P403" s="126"/>
      <c r="Q403" s="96"/>
      <c r="R403" s="126"/>
      <c r="S403" s="96"/>
      <c r="T403" s="388"/>
      <c r="U403" s="89"/>
      <c r="V403" s="160"/>
      <c r="W403" s="89"/>
      <c r="X403" s="161"/>
      <c r="Y403" s="91">
        <f t="shared" si="23"/>
        <v>3577.8</v>
      </c>
      <c r="Z403" s="91">
        <f t="shared" si="24"/>
        <v>0</v>
      </c>
    </row>
    <row r="404" s="2" customFormat="1" customHeight="1" spans="1:26">
      <c r="A404" s="170">
        <v>45869</v>
      </c>
      <c r="B404" s="319">
        <v>45840</v>
      </c>
      <c r="C404" s="213" t="s">
        <v>2064</v>
      </c>
      <c r="D404" s="237" t="s">
        <v>682</v>
      </c>
      <c r="E404" s="206" t="s">
        <v>1764</v>
      </c>
      <c r="F404" s="492" t="s">
        <v>2065</v>
      </c>
      <c r="G404" s="126">
        <v>4820.27</v>
      </c>
      <c r="H404" s="118" t="s">
        <v>1403</v>
      </c>
      <c r="I404" s="162">
        <v>45874</v>
      </c>
      <c r="J404" s="295">
        <v>1606.76</v>
      </c>
      <c r="K404" s="96">
        <v>45902</v>
      </c>
      <c r="L404" s="295">
        <v>1606.76</v>
      </c>
      <c r="M404" s="96">
        <v>45932</v>
      </c>
      <c r="N404" s="204">
        <v>1606.75</v>
      </c>
      <c r="O404" s="96"/>
      <c r="P404" s="126"/>
      <c r="Q404" s="96"/>
      <c r="R404" s="126"/>
      <c r="S404" s="96"/>
      <c r="T404" s="388"/>
      <c r="U404" s="89"/>
      <c r="V404" s="160"/>
      <c r="W404" s="89"/>
      <c r="X404" s="161"/>
      <c r="Y404" s="91">
        <f t="shared" si="23"/>
        <v>4820.27</v>
      </c>
      <c r="Z404" s="91">
        <f t="shared" si="24"/>
        <v>0</v>
      </c>
    </row>
    <row r="405" s="2" customFormat="1" customHeight="1" spans="1:26">
      <c r="A405" s="170">
        <v>45869</v>
      </c>
      <c r="B405" s="319">
        <v>45840</v>
      </c>
      <c r="C405" s="213" t="s">
        <v>2066</v>
      </c>
      <c r="D405" s="237" t="s">
        <v>682</v>
      </c>
      <c r="E405" s="206" t="s">
        <v>1113</v>
      </c>
      <c r="F405" s="492" t="s">
        <v>2067</v>
      </c>
      <c r="G405" s="126">
        <v>7794.8</v>
      </c>
      <c r="H405" s="118" t="s">
        <v>1403</v>
      </c>
      <c r="I405" s="162">
        <v>45871</v>
      </c>
      <c r="J405" s="295">
        <v>2598.27</v>
      </c>
      <c r="K405" s="96">
        <v>45902</v>
      </c>
      <c r="L405" s="295">
        <v>2598.27</v>
      </c>
      <c r="M405" s="96">
        <v>45932</v>
      </c>
      <c r="N405" s="295">
        <v>2598.26</v>
      </c>
      <c r="O405" s="96"/>
      <c r="P405" s="126"/>
      <c r="Q405" s="96"/>
      <c r="R405" s="126"/>
      <c r="S405" s="96"/>
      <c r="T405" s="388"/>
      <c r="U405" s="89"/>
      <c r="V405" s="160"/>
      <c r="W405" s="89"/>
      <c r="X405" s="161"/>
      <c r="Y405" s="91">
        <f t="shared" si="23"/>
        <v>7794.8</v>
      </c>
      <c r="Z405" s="91">
        <f t="shared" si="24"/>
        <v>0</v>
      </c>
    </row>
    <row r="406" s="2" customFormat="1" customHeight="1" spans="1:26">
      <c r="A406" s="170">
        <v>45869</v>
      </c>
      <c r="B406" s="391">
        <v>45842</v>
      </c>
      <c r="C406" s="300" t="s">
        <v>2068</v>
      </c>
      <c r="D406" s="237" t="s">
        <v>682</v>
      </c>
      <c r="E406" s="206" t="s">
        <v>1648</v>
      </c>
      <c r="F406" s="485" t="s">
        <v>2069</v>
      </c>
      <c r="G406" s="126">
        <v>3134.9</v>
      </c>
      <c r="H406" s="118" t="s">
        <v>1403</v>
      </c>
      <c r="I406" s="162">
        <v>45876</v>
      </c>
      <c r="J406" s="295">
        <v>1044.97</v>
      </c>
      <c r="K406" s="96">
        <v>45907</v>
      </c>
      <c r="L406" s="295">
        <v>1044.97</v>
      </c>
      <c r="M406" s="96">
        <v>45937</v>
      </c>
      <c r="N406" s="204">
        <v>1044.96</v>
      </c>
      <c r="O406" s="96"/>
      <c r="P406" s="126"/>
      <c r="Q406" s="96"/>
      <c r="R406" s="126"/>
      <c r="S406" s="96"/>
      <c r="T406" s="388"/>
      <c r="U406" s="89"/>
      <c r="V406" s="160"/>
      <c r="W406" s="89"/>
      <c r="X406" s="161"/>
      <c r="Y406" s="91">
        <f t="shared" si="23"/>
        <v>3134.9</v>
      </c>
      <c r="Z406" s="91">
        <f t="shared" si="24"/>
        <v>0</v>
      </c>
    </row>
    <row r="407" s="2" customFormat="1" customHeight="1" spans="1:26">
      <c r="A407" s="170">
        <v>45869</v>
      </c>
      <c r="B407" s="391">
        <v>45845</v>
      </c>
      <c r="C407" s="300" t="s">
        <v>2070</v>
      </c>
      <c r="D407" s="237" t="s">
        <v>682</v>
      </c>
      <c r="E407" s="206" t="s">
        <v>1995</v>
      </c>
      <c r="F407" s="485" t="s">
        <v>1996</v>
      </c>
      <c r="G407" s="126">
        <v>1590</v>
      </c>
      <c r="H407" s="118" t="s">
        <v>1403</v>
      </c>
      <c r="I407" s="162">
        <v>45877</v>
      </c>
      <c r="J407" s="295">
        <v>530</v>
      </c>
      <c r="K407" s="96">
        <v>45908</v>
      </c>
      <c r="L407" s="295">
        <v>530</v>
      </c>
      <c r="M407" s="96">
        <v>45938</v>
      </c>
      <c r="N407" s="204">
        <v>530</v>
      </c>
      <c r="O407" s="96"/>
      <c r="P407" s="126"/>
      <c r="Q407" s="96"/>
      <c r="R407" s="126"/>
      <c r="S407" s="96"/>
      <c r="T407" s="388"/>
      <c r="U407" s="89"/>
      <c r="V407" s="160"/>
      <c r="W407" s="89"/>
      <c r="X407" s="161"/>
      <c r="Y407" s="91">
        <f t="shared" si="23"/>
        <v>1590</v>
      </c>
      <c r="Z407" s="91">
        <f t="shared" si="24"/>
        <v>0</v>
      </c>
    </row>
    <row r="408" s="2" customFormat="1" customHeight="1" spans="1:26">
      <c r="A408" s="170">
        <v>45869</v>
      </c>
      <c r="B408" s="391">
        <v>45846</v>
      </c>
      <c r="C408" s="300" t="s">
        <v>2071</v>
      </c>
      <c r="D408" s="113" t="s">
        <v>682</v>
      </c>
      <c r="E408" s="77" t="s">
        <v>2072</v>
      </c>
      <c r="F408" s="403" t="s">
        <v>1660</v>
      </c>
      <c r="G408" s="126">
        <v>45701.24</v>
      </c>
      <c r="H408" s="118" t="s">
        <v>1681</v>
      </c>
      <c r="I408" s="162">
        <v>45920</v>
      </c>
      <c r="J408" s="294">
        <v>22850.62</v>
      </c>
      <c r="K408" s="96">
        <v>45950</v>
      </c>
      <c r="L408" s="294">
        <v>22850.62</v>
      </c>
      <c r="M408" s="96"/>
      <c r="N408" s="204"/>
      <c r="O408" s="96"/>
      <c r="P408" s="126"/>
      <c r="Q408" s="96"/>
      <c r="R408" s="126"/>
      <c r="S408" s="96"/>
      <c r="T408" s="388"/>
      <c r="U408" s="89"/>
      <c r="V408" s="160"/>
      <c r="W408" s="89"/>
      <c r="X408" s="161"/>
      <c r="Y408" s="91">
        <f t="shared" si="23"/>
        <v>45701.24</v>
      </c>
      <c r="Z408" s="91">
        <f t="shared" si="24"/>
        <v>0</v>
      </c>
    </row>
    <row r="409" s="2" customFormat="1" customHeight="1" spans="1:26">
      <c r="A409" s="170">
        <v>45869</v>
      </c>
      <c r="B409" s="391">
        <v>45855</v>
      </c>
      <c r="C409" s="213" t="s">
        <v>2073</v>
      </c>
      <c r="D409" s="237" t="s">
        <v>682</v>
      </c>
      <c r="E409" s="206" t="s">
        <v>2074</v>
      </c>
      <c r="F409" s="359" t="s">
        <v>2075</v>
      </c>
      <c r="G409" s="126">
        <v>5960</v>
      </c>
      <c r="H409" s="118" t="s">
        <v>1642</v>
      </c>
      <c r="I409" s="162">
        <v>45863</v>
      </c>
      <c r="J409" s="295">
        <v>5960</v>
      </c>
      <c r="K409" s="96"/>
      <c r="L409" s="295"/>
      <c r="M409" s="96"/>
      <c r="N409" s="204"/>
      <c r="O409" s="96"/>
      <c r="P409" s="126"/>
      <c r="Q409" s="96"/>
      <c r="R409" s="126"/>
      <c r="S409" s="96"/>
      <c r="T409" s="388"/>
      <c r="U409" s="89"/>
      <c r="V409" s="160"/>
      <c r="W409" s="89"/>
      <c r="X409" s="161"/>
      <c r="Y409" s="91">
        <f t="shared" si="23"/>
        <v>5960</v>
      </c>
      <c r="Z409" s="91">
        <f t="shared" si="24"/>
        <v>0</v>
      </c>
    </row>
    <row r="410" s="2" customFormat="1" customHeight="1" spans="1:26">
      <c r="A410" s="170">
        <v>45869</v>
      </c>
      <c r="B410" s="391">
        <v>45856</v>
      </c>
      <c r="C410" s="213" t="s">
        <v>2076</v>
      </c>
      <c r="D410" s="237" t="s">
        <v>682</v>
      </c>
      <c r="E410" s="206" t="s">
        <v>2077</v>
      </c>
      <c r="F410" s="409" t="s">
        <v>2078</v>
      </c>
      <c r="G410" s="126">
        <v>26966.7</v>
      </c>
      <c r="H410" s="118" t="s">
        <v>1403</v>
      </c>
      <c r="I410" s="162">
        <v>45887</v>
      </c>
      <c r="J410" s="295">
        <v>8988.9</v>
      </c>
      <c r="K410" s="96">
        <v>45918</v>
      </c>
      <c r="L410" s="295">
        <v>8988.9</v>
      </c>
      <c r="M410" s="96">
        <v>45948</v>
      </c>
      <c r="N410" s="204">
        <v>8988.9</v>
      </c>
      <c r="O410" s="96"/>
      <c r="P410" s="126"/>
      <c r="Q410" s="96"/>
      <c r="R410" s="126"/>
      <c r="S410" s="96"/>
      <c r="T410" s="388"/>
      <c r="U410" s="89"/>
      <c r="V410" s="160"/>
      <c r="W410" s="89"/>
      <c r="X410" s="161"/>
      <c r="Y410" s="91">
        <f t="shared" si="23"/>
        <v>26966.7</v>
      </c>
      <c r="Z410" s="91">
        <f t="shared" si="24"/>
        <v>0</v>
      </c>
    </row>
    <row r="411" s="2" customFormat="1" customHeight="1" spans="1:26">
      <c r="A411" s="170">
        <v>45869</v>
      </c>
      <c r="B411" s="391">
        <v>45854</v>
      </c>
      <c r="C411" s="213" t="s">
        <v>2079</v>
      </c>
      <c r="D411" s="237" t="s">
        <v>682</v>
      </c>
      <c r="E411" s="206" t="s">
        <v>1648</v>
      </c>
      <c r="F411" s="359" t="s">
        <v>1836</v>
      </c>
      <c r="G411" s="126">
        <v>718</v>
      </c>
      <c r="H411" s="118" t="s">
        <v>1407</v>
      </c>
      <c r="I411" s="162">
        <v>45887</v>
      </c>
      <c r="J411" s="295">
        <v>359</v>
      </c>
      <c r="K411" s="96">
        <v>45918</v>
      </c>
      <c r="L411" s="295">
        <v>359</v>
      </c>
      <c r="M411" s="96"/>
      <c r="N411" s="204"/>
      <c r="O411" s="96"/>
      <c r="P411" s="126"/>
      <c r="Q411" s="96"/>
      <c r="R411" s="126"/>
      <c r="S411" s="96"/>
      <c r="T411" s="388"/>
      <c r="U411" s="89"/>
      <c r="V411" s="160"/>
      <c r="W411" s="89"/>
      <c r="X411" s="161"/>
      <c r="Y411" s="91">
        <f t="shared" si="23"/>
        <v>718</v>
      </c>
      <c r="Z411" s="91">
        <f t="shared" si="24"/>
        <v>0</v>
      </c>
    </row>
    <row r="412" s="2" customFormat="1" customHeight="1" spans="1:26">
      <c r="A412" s="170">
        <v>45869</v>
      </c>
      <c r="B412" s="391">
        <v>45866</v>
      </c>
      <c r="C412" s="300" t="s">
        <v>2080</v>
      </c>
      <c r="D412" s="237" t="s">
        <v>682</v>
      </c>
      <c r="E412" s="206" t="s">
        <v>1601</v>
      </c>
      <c r="F412" s="359" t="s">
        <v>2081</v>
      </c>
      <c r="G412" s="126">
        <v>7023</v>
      </c>
      <c r="H412" s="118" t="s">
        <v>2082</v>
      </c>
      <c r="I412" s="162">
        <v>45892</v>
      </c>
      <c r="J412" s="295">
        <v>2341</v>
      </c>
      <c r="K412" s="96">
        <v>45906</v>
      </c>
      <c r="L412" s="295">
        <v>2341</v>
      </c>
      <c r="M412" s="96">
        <v>45920</v>
      </c>
      <c r="N412" s="204">
        <v>2341</v>
      </c>
      <c r="O412" s="96"/>
      <c r="P412" s="126"/>
      <c r="Q412" s="96"/>
      <c r="R412" s="126"/>
      <c r="S412" s="96"/>
      <c r="T412" s="388"/>
      <c r="U412" s="89"/>
      <c r="V412" s="160"/>
      <c r="W412" s="89"/>
      <c r="X412" s="161"/>
      <c r="Y412" s="91">
        <f t="shared" si="23"/>
        <v>7023</v>
      </c>
      <c r="Z412" s="91">
        <f t="shared" si="24"/>
        <v>0</v>
      </c>
    </row>
    <row r="413" s="2" customFormat="1" customHeight="1" spans="1:26">
      <c r="A413" s="170">
        <v>45869</v>
      </c>
      <c r="B413" s="391">
        <v>45867</v>
      </c>
      <c r="C413" s="300" t="s">
        <v>2083</v>
      </c>
      <c r="D413" s="113" t="s">
        <v>682</v>
      </c>
      <c r="E413" s="77" t="s">
        <v>1648</v>
      </c>
      <c r="F413" s="403" t="s">
        <v>1725</v>
      </c>
      <c r="G413" s="126">
        <v>2690.04</v>
      </c>
      <c r="H413" s="118" t="s">
        <v>1403</v>
      </c>
      <c r="I413" s="162">
        <v>45899</v>
      </c>
      <c r="J413" s="295">
        <v>896.68</v>
      </c>
      <c r="K413" s="96">
        <v>45930</v>
      </c>
      <c r="L413" s="295">
        <v>896.68</v>
      </c>
      <c r="M413" s="96">
        <v>45960</v>
      </c>
      <c r="N413" s="167">
        <v>896.68</v>
      </c>
      <c r="O413" s="96"/>
      <c r="P413" s="126"/>
      <c r="Q413" s="96"/>
      <c r="R413" s="126"/>
      <c r="S413" s="96"/>
      <c r="T413" s="388"/>
      <c r="U413" s="89"/>
      <c r="V413" s="160"/>
      <c r="W413" s="89"/>
      <c r="X413" s="161"/>
      <c r="Y413" s="91">
        <f t="shared" si="23"/>
        <v>2690.04</v>
      </c>
      <c r="Z413" s="91">
        <f t="shared" si="24"/>
        <v>0</v>
      </c>
    </row>
    <row r="414" s="2" customFormat="1" customHeight="1" spans="1:26">
      <c r="A414" s="170">
        <v>45869</v>
      </c>
      <c r="B414" s="319">
        <v>45839</v>
      </c>
      <c r="C414" s="213" t="s">
        <v>2084</v>
      </c>
      <c r="D414" s="237" t="s">
        <v>690</v>
      </c>
      <c r="E414" s="206" t="s">
        <v>1764</v>
      </c>
      <c r="F414" s="238" t="s">
        <v>2085</v>
      </c>
      <c r="G414" s="126">
        <v>11560.4</v>
      </c>
      <c r="H414" s="118" t="s">
        <v>1642</v>
      </c>
      <c r="I414" s="162">
        <v>45846</v>
      </c>
      <c r="J414" s="295">
        <v>11560.4</v>
      </c>
      <c r="K414" s="96"/>
      <c r="L414" s="295"/>
      <c r="M414" s="96"/>
      <c r="N414" s="204"/>
      <c r="O414" s="96"/>
      <c r="P414" s="126"/>
      <c r="Q414" s="96"/>
      <c r="R414" s="126"/>
      <c r="S414" s="96"/>
      <c r="T414" s="388"/>
      <c r="U414" s="89"/>
      <c r="V414" s="160"/>
      <c r="W414" s="89"/>
      <c r="X414" s="161"/>
      <c r="Y414" s="91">
        <f t="shared" si="23"/>
        <v>11560.4</v>
      </c>
      <c r="Z414" s="91">
        <f t="shared" si="24"/>
        <v>0</v>
      </c>
    </row>
    <row r="415" s="2" customFormat="1" customHeight="1" spans="1:26">
      <c r="A415" s="170">
        <v>45869</v>
      </c>
      <c r="B415" s="319">
        <v>45839</v>
      </c>
      <c r="C415" s="213" t="s">
        <v>2086</v>
      </c>
      <c r="D415" s="237" t="s">
        <v>690</v>
      </c>
      <c r="E415" s="206" t="s">
        <v>1764</v>
      </c>
      <c r="F415" s="238" t="s">
        <v>2087</v>
      </c>
      <c r="G415" s="126">
        <v>793.21</v>
      </c>
      <c r="H415" s="118" t="s">
        <v>1845</v>
      </c>
      <c r="I415" s="162">
        <v>45867</v>
      </c>
      <c r="J415" s="295">
        <v>793.21</v>
      </c>
      <c r="K415" s="96"/>
      <c r="L415" s="295"/>
      <c r="M415" s="96"/>
      <c r="N415" s="204"/>
      <c r="O415" s="96"/>
      <c r="P415" s="126"/>
      <c r="Q415" s="96"/>
      <c r="R415" s="126"/>
      <c r="S415" s="96"/>
      <c r="T415" s="388"/>
      <c r="U415" s="89"/>
      <c r="V415" s="160"/>
      <c r="W415" s="89"/>
      <c r="X415" s="161"/>
      <c r="Y415" s="91">
        <f t="shared" si="23"/>
        <v>793.21</v>
      </c>
      <c r="Z415" s="91">
        <f t="shared" si="24"/>
        <v>0</v>
      </c>
    </row>
    <row r="416" s="2" customFormat="1" customHeight="1" spans="1:26">
      <c r="A416" s="170">
        <v>45869</v>
      </c>
      <c r="B416" s="319">
        <v>45839</v>
      </c>
      <c r="C416" s="213" t="s">
        <v>2088</v>
      </c>
      <c r="D416" s="237" t="s">
        <v>690</v>
      </c>
      <c r="E416" s="206" t="s">
        <v>1648</v>
      </c>
      <c r="F416" s="238" t="s">
        <v>2089</v>
      </c>
      <c r="G416" s="126">
        <v>1220.32</v>
      </c>
      <c r="H416" s="118" t="s">
        <v>1403</v>
      </c>
      <c r="I416" s="162">
        <v>45870</v>
      </c>
      <c r="J416" s="295">
        <v>406.77</v>
      </c>
      <c r="K416" s="96">
        <v>45901</v>
      </c>
      <c r="L416" s="295">
        <v>406.77</v>
      </c>
      <c r="M416" s="96">
        <v>45931</v>
      </c>
      <c r="N416" s="204">
        <v>406.78</v>
      </c>
      <c r="O416" s="96"/>
      <c r="P416" s="126"/>
      <c r="Q416" s="96"/>
      <c r="R416" s="126"/>
      <c r="S416" s="96"/>
      <c r="T416" s="388"/>
      <c r="U416" s="89"/>
      <c r="V416" s="160"/>
      <c r="W416" s="89"/>
      <c r="X416" s="161"/>
      <c r="Y416" s="91">
        <f t="shared" si="23"/>
        <v>1220.32</v>
      </c>
      <c r="Z416" s="91">
        <f t="shared" si="24"/>
        <v>0</v>
      </c>
    </row>
    <row r="417" s="2" customFormat="1" customHeight="1" spans="1:26">
      <c r="A417" s="170">
        <v>45869</v>
      </c>
      <c r="B417" s="319">
        <v>45839</v>
      </c>
      <c r="C417" s="213" t="s">
        <v>2090</v>
      </c>
      <c r="D417" s="237" t="s">
        <v>690</v>
      </c>
      <c r="E417" s="206" t="s">
        <v>1764</v>
      </c>
      <c r="F417" s="238" t="s">
        <v>1847</v>
      </c>
      <c r="G417" s="126">
        <v>2934.99</v>
      </c>
      <c r="H417" s="118" t="s">
        <v>1403</v>
      </c>
      <c r="I417" s="162">
        <v>45874</v>
      </c>
      <c r="J417" s="295">
        <v>978.33</v>
      </c>
      <c r="K417" s="96">
        <v>45902</v>
      </c>
      <c r="L417" s="295">
        <v>978.33</v>
      </c>
      <c r="M417" s="96">
        <v>45932</v>
      </c>
      <c r="N417" s="295">
        <v>978.33</v>
      </c>
      <c r="O417" s="96"/>
      <c r="P417" s="126"/>
      <c r="Q417" s="96"/>
      <c r="R417" s="126"/>
      <c r="S417" s="96"/>
      <c r="T417" s="388"/>
      <c r="U417" s="89"/>
      <c r="V417" s="160"/>
      <c r="W417" s="89"/>
      <c r="X417" s="161"/>
      <c r="Y417" s="91">
        <f t="shared" si="23"/>
        <v>2934.99</v>
      </c>
      <c r="Z417" s="91">
        <f t="shared" si="24"/>
        <v>0</v>
      </c>
    </row>
    <row r="418" s="2" customFormat="1" customHeight="1" spans="1:26">
      <c r="A418" s="170">
        <v>45869</v>
      </c>
      <c r="B418" s="319">
        <v>45840</v>
      </c>
      <c r="C418" s="213" t="s">
        <v>2091</v>
      </c>
      <c r="D418" s="237" t="s">
        <v>690</v>
      </c>
      <c r="E418" s="206" t="s">
        <v>1764</v>
      </c>
      <c r="F418" s="238" t="s">
        <v>2092</v>
      </c>
      <c r="G418" s="126">
        <v>30967.65</v>
      </c>
      <c r="H418" s="118" t="s">
        <v>1795</v>
      </c>
      <c r="I418" s="162">
        <v>45854</v>
      </c>
      <c r="J418" s="295">
        <v>10322.55</v>
      </c>
      <c r="K418" s="96">
        <v>45862</v>
      </c>
      <c r="L418" s="295">
        <v>10322.55</v>
      </c>
      <c r="M418" s="96">
        <v>45869</v>
      </c>
      <c r="N418" s="204">
        <v>10322.55</v>
      </c>
      <c r="O418" s="96"/>
      <c r="P418" s="126"/>
      <c r="Q418" s="96"/>
      <c r="R418" s="126"/>
      <c r="S418" s="96"/>
      <c r="T418" s="388"/>
      <c r="U418" s="89"/>
      <c r="V418" s="160"/>
      <c r="W418" s="89"/>
      <c r="X418" s="161"/>
      <c r="Y418" s="91">
        <f t="shared" si="23"/>
        <v>30967.65</v>
      </c>
      <c r="Z418" s="91">
        <f t="shared" si="24"/>
        <v>0</v>
      </c>
    </row>
    <row r="419" s="2" customFormat="1" customHeight="1" spans="1:26">
      <c r="A419" s="170">
        <v>45869</v>
      </c>
      <c r="B419" s="319">
        <v>45839</v>
      </c>
      <c r="C419" s="213" t="s">
        <v>2093</v>
      </c>
      <c r="D419" s="237" t="s">
        <v>690</v>
      </c>
      <c r="E419" s="206" t="s">
        <v>1653</v>
      </c>
      <c r="F419" s="238" t="s">
        <v>2094</v>
      </c>
      <c r="G419" s="126">
        <v>5260</v>
      </c>
      <c r="H419" s="118" t="s">
        <v>1766</v>
      </c>
      <c r="I419" s="162">
        <v>45854</v>
      </c>
      <c r="J419" s="295">
        <v>5260</v>
      </c>
      <c r="K419" s="96"/>
      <c r="L419" s="96"/>
      <c r="M419" s="96"/>
      <c r="N419" s="204"/>
      <c r="O419" s="96"/>
      <c r="P419" s="126"/>
      <c r="Q419" s="96"/>
      <c r="R419" s="126"/>
      <c r="S419" s="96"/>
      <c r="T419" s="388"/>
      <c r="U419" s="89"/>
      <c r="V419" s="160"/>
      <c r="W419" s="89"/>
      <c r="X419" s="161"/>
      <c r="Y419" s="91">
        <f t="shared" si="23"/>
        <v>5260</v>
      </c>
      <c r="Z419" s="91">
        <f t="shared" si="24"/>
        <v>0</v>
      </c>
    </row>
    <row r="420" s="2" customFormat="1" customHeight="1" spans="1:26">
      <c r="A420" s="170">
        <v>45869</v>
      </c>
      <c r="B420" s="319">
        <v>45839</v>
      </c>
      <c r="C420" s="213" t="s">
        <v>2095</v>
      </c>
      <c r="D420" s="237" t="s">
        <v>690</v>
      </c>
      <c r="E420" s="206" t="s">
        <v>1653</v>
      </c>
      <c r="F420" s="238" t="s">
        <v>2096</v>
      </c>
      <c r="G420" s="126">
        <v>4208</v>
      </c>
      <c r="H420" s="118" t="s">
        <v>2097</v>
      </c>
      <c r="I420" s="162">
        <v>45854</v>
      </c>
      <c r="J420" s="295">
        <v>2104</v>
      </c>
      <c r="K420" s="96">
        <v>45869</v>
      </c>
      <c r="L420" s="295">
        <v>2104</v>
      </c>
      <c r="M420" s="96"/>
      <c r="N420" s="204"/>
      <c r="O420" s="96"/>
      <c r="P420" s="126"/>
      <c r="Q420" s="96"/>
      <c r="R420" s="126"/>
      <c r="S420" s="96"/>
      <c r="T420" s="388"/>
      <c r="U420" s="89"/>
      <c r="V420" s="160"/>
      <c r="W420" s="89"/>
      <c r="X420" s="161"/>
      <c r="Y420" s="91">
        <f t="shared" si="23"/>
        <v>4208</v>
      </c>
      <c r="Z420" s="91">
        <f t="shared" si="24"/>
        <v>0</v>
      </c>
    </row>
    <row r="421" s="2" customFormat="1" customHeight="1" spans="1:26">
      <c r="A421" s="170">
        <v>45869</v>
      </c>
      <c r="B421" s="319">
        <v>45840</v>
      </c>
      <c r="C421" s="213" t="s">
        <v>2098</v>
      </c>
      <c r="D421" s="237" t="s">
        <v>690</v>
      </c>
      <c r="E421" s="206" t="s">
        <v>1653</v>
      </c>
      <c r="F421" s="238" t="s">
        <v>2099</v>
      </c>
      <c r="G421" s="126">
        <v>2440.64</v>
      </c>
      <c r="H421" s="118" t="s">
        <v>1403</v>
      </c>
      <c r="I421" s="162">
        <v>45871</v>
      </c>
      <c r="J421" s="295">
        <v>813.55</v>
      </c>
      <c r="K421" s="96">
        <v>45902</v>
      </c>
      <c r="L421" s="295">
        <v>813.55</v>
      </c>
      <c r="M421" s="96">
        <v>45932</v>
      </c>
      <c r="N421" s="204">
        <v>813.54</v>
      </c>
      <c r="O421" s="96"/>
      <c r="P421" s="126"/>
      <c r="Q421" s="96"/>
      <c r="R421" s="126"/>
      <c r="S421" s="96"/>
      <c r="T421" s="388"/>
      <c r="U421" s="89"/>
      <c r="V421" s="160"/>
      <c r="W421" s="89"/>
      <c r="X421" s="161"/>
      <c r="Y421" s="91">
        <f t="shared" si="23"/>
        <v>2440.64</v>
      </c>
      <c r="Z421" s="91">
        <f t="shared" si="24"/>
        <v>0</v>
      </c>
    </row>
    <row r="422" s="6" customFormat="1" customHeight="1" spans="1:26">
      <c r="A422" s="170">
        <v>45869</v>
      </c>
      <c r="B422" s="319">
        <v>45839</v>
      </c>
      <c r="C422" s="213" t="s">
        <v>2100</v>
      </c>
      <c r="D422" s="237" t="s">
        <v>690</v>
      </c>
      <c r="E422" s="206"/>
      <c r="F422" s="238" t="s">
        <v>2005</v>
      </c>
      <c r="G422" s="126">
        <v>3050.8</v>
      </c>
      <c r="H422" s="118" t="s">
        <v>1403</v>
      </c>
      <c r="I422" s="162">
        <v>45871</v>
      </c>
      <c r="J422" s="295">
        <v>1016.93</v>
      </c>
      <c r="K422" s="96">
        <v>45902</v>
      </c>
      <c r="L422" s="295">
        <v>1016.93</v>
      </c>
      <c r="M422" s="96">
        <v>45932</v>
      </c>
      <c r="N422" s="295">
        <v>1016.94</v>
      </c>
      <c r="O422" s="96"/>
      <c r="P422" s="126"/>
      <c r="Q422" s="96"/>
      <c r="R422" s="126"/>
      <c r="S422" s="96"/>
      <c r="T422" s="388"/>
      <c r="U422" s="89"/>
      <c r="V422" s="160"/>
      <c r="W422" s="89"/>
      <c r="X422" s="161"/>
      <c r="Y422" s="91">
        <f t="shared" si="23"/>
        <v>3050.8</v>
      </c>
      <c r="Z422" s="91">
        <f t="shared" si="24"/>
        <v>0</v>
      </c>
    </row>
    <row r="423" s="2" customFormat="1" customHeight="1" spans="1:26">
      <c r="A423" s="170">
        <v>45869</v>
      </c>
      <c r="B423" s="319">
        <v>45839</v>
      </c>
      <c r="C423" s="213" t="s">
        <v>2101</v>
      </c>
      <c r="D423" s="237" t="s">
        <v>690</v>
      </c>
      <c r="E423" s="206" t="s">
        <v>1648</v>
      </c>
      <c r="F423" s="238" t="s">
        <v>2102</v>
      </c>
      <c r="G423" s="126">
        <v>3515.92</v>
      </c>
      <c r="H423" s="118" t="s">
        <v>1403</v>
      </c>
      <c r="I423" s="162">
        <v>45871</v>
      </c>
      <c r="J423" s="295">
        <v>1171.97</v>
      </c>
      <c r="K423" s="96">
        <v>45902</v>
      </c>
      <c r="L423" s="295">
        <v>1171.97</v>
      </c>
      <c r="M423" s="96">
        <v>45932</v>
      </c>
      <c r="N423" s="204">
        <v>1171.98</v>
      </c>
      <c r="O423" s="96"/>
      <c r="P423" s="126"/>
      <c r="Q423" s="96"/>
      <c r="R423" s="126"/>
      <c r="S423" s="96"/>
      <c r="T423" s="388"/>
      <c r="U423" s="89"/>
      <c r="V423" s="160"/>
      <c r="W423" s="89"/>
      <c r="X423" s="161"/>
      <c r="Y423" s="91">
        <f t="shared" si="23"/>
        <v>3515.92</v>
      </c>
      <c r="Z423" s="91">
        <f t="shared" si="24"/>
        <v>0</v>
      </c>
    </row>
    <row r="424" s="2" customFormat="1" customHeight="1" spans="1:26">
      <c r="A424" s="170">
        <v>45869</v>
      </c>
      <c r="B424" s="319">
        <v>45841</v>
      </c>
      <c r="C424" s="213" t="s">
        <v>2103</v>
      </c>
      <c r="D424" s="237" t="s">
        <v>690</v>
      </c>
      <c r="E424" s="206" t="s">
        <v>1576</v>
      </c>
      <c r="F424" s="238" t="s">
        <v>211</v>
      </c>
      <c r="G424" s="126">
        <v>13050.02</v>
      </c>
      <c r="H424" s="118" t="s">
        <v>1403</v>
      </c>
      <c r="I424" s="162">
        <v>45872</v>
      </c>
      <c r="J424" s="295">
        <v>4350.01</v>
      </c>
      <c r="K424" s="96">
        <v>45903</v>
      </c>
      <c r="L424" s="295">
        <v>4350.01</v>
      </c>
      <c r="M424" s="96">
        <v>45933</v>
      </c>
      <c r="N424" s="204">
        <v>4350</v>
      </c>
      <c r="O424" s="96"/>
      <c r="P424" s="126"/>
      <c r="Q424" s="96"/>
      <c r="R424" s="126"/>
      <c r="S424" s="96"/>
      <c r="T424" s="388"/>
      <c r="U424" s="89"/>
      <c r="V424" s="160"/>
      <c r="W424" s="89"/>
      <c r="X424" s="161"/>
      <c r="Y424" s="91">
        <f t="shared" si="23"/>
        <v>13050.02</v>
      </c>
      <c r="Z424" s="91">
        <f t="shared" si="24"/>
        <v>0</v>
      </c>
    </row>
    <row r="425" s="2" customFormat="1" customHeight="1" spans="1:26">
      <c r="A425" s="170">
        <v>45869</v>
      </c>
      <c r="B425" s="319">
        <v>45842</v>
      </c>
      <c r="C425" s="213" t="s">
        <v>2104</v>
      </c>
      <c r="D425" s="237" t="s">
        <v>690</v>
      </c>
      <c r="E425" s="206" t="s">
        <v>1764</v>
      </c>
      <c r="F425" s="238" t="s">
        <v>2092</v>
      </c>
      <c r="G425" s="126">
        <v>3780.84</v>
      </c>
      <c r="H425" s="118" t="s">
        <v>1795</v>
      </c>
      <c r="I425" s="162">
        <v>45849</v>
      </c>
      <c r="J425" s="295">
        <v>1260.28</v>
      </c>
      <c r="K425" s="96">
        <v>45856</v>
      </c>
      <c r="L425" s="295">
        <v>1260.28</v>
      </c>
      <c r="M425" s="96">
        <v>45863</v>
      </c>
      <c r="N425" s="204">
        <v>1260.28</v>
      </c>
      <c r="O425" s="96"/>
      <c r="P425" s="126"/>
      <c r="Q425" s="96"/>
      <c r="R425" s="126"/>
      <c r="S425" s="96"/>
      <c r="T425" s="388"/>
      <c r="U425" s="89"/>
      <c r="V425" s="160"/>
      <c r="W425" s="89"/>
      <c r="X425" s="161"/>
      <c r="Y425" s="91">
        <f t="shared" si="23"/>
        <v>3780.84</v>
      </c>
      <c r="Z425" s="91">
        <f t="shared" si="24"/>
        <v>0</v>
      </c>
    </row>
    <row r="426" s="2" customFormat="1" customHeight="1" spans="1:26">
      <c r="A426" s="170">
        <v>45869</v>
      </c>
      <c r="B426" s="319">
        <v>45841</v>
      </c>
      <c r="C426" s="213" t="s">
        <v>2105</v>
      </c>
      <c r="D426" s="237" t="s">
        <v>690</v>
      </c>
      <c r="E426" s="206" t="s">
        <v>1653</v>
      </c>
      <c r="F426" s="238" t="s">
        <v>2106</v>
      </c>
      <c r="G426" s="126">
        <v>1647.43</v>
      </c>
      <c r="H426" s="118" t="s">
        <v>1403</v>
      </c>
      <c r="I426" s="162">
        <v>45873</v>
      </c>
      <c r="J426" s="295">
        <v>549.14</v>
      </c>
      <c r="K426" s="96">
        <v>45904</v>
      </c>
      <c r="L426" s="295">
        <v>549.14</v>
      </c>
      <c r="M426" s="96">
        <v>45934</v>
      </c>
      <c r="N426" s="204">
        <v>549.15</v>
      </c>
      <c r="O426" s="96"/>
      <c r="P426" s="126"/>
      <c r="Q426" s="96"/>
      <c r="R426" s="126"/>
      <c r="S426" s="96"/>
      <c r="T426" s="388"/>
      <c r="U426" s="89"/>
      <c r="V426" s="160"/>
      <c r="W426" s="89"/>
      <c r="X426" s="161"/>
      <c r="Y426" s="91">
        <f t="shared" si="23"/>
        <v>1647.43</v>
      </c>
      <c r="Z426" s="91">
        <f t="shared" si="24"/>
        <v>0</v>
      </c>
    </row>
    <row r="427" s="2" customFormat="1" customHeight="1" spans="1:26">
      <c r="A427" s="170">
        <v>45869</v>
      </c>
      <c r="B427" s="435">
        <v>45840</v>
      </c>
      <c r="C427" s="300" t="s">
        <v>2107</v>
      </c>
      <c r="D427" s="237" t="s">
        <v>690</v>
      </c>
      <c r="E427" s="206" t="s">
        <v>1764</v>
      </c>
      <c r="F427" s="238" t="s">
        <v>2092</v>
      </c>
      <c r="G427" s="126">
        <v>36023.4</v>
      </c>
      <c r="H427" s="118" t="s">
        <v>1795</v>
      </c>
      <c r="I427" s="162">
        <v>45852</v>
      </c>
      <c r="J427" s="295">
        <v>12007.8</v>
      </c>
      <c r="K427" s="96">
        <v>45859</v>
      </c>
      <c r="L427" s="295">
        <v>12007.8</v>
      </c>
      <c r="M427" s="96">
        <v>45866</v>
      </c>
      <c r="N427" s="204">
        <v>12007.8</v>
      </c>
      <c r="O427" s="96"/>
      <c r="P427" s="126"/>
      <c r="Q427" s="96"/>
      <c r="R427" s="126"/>
      <c r="S427" s="96"/>
      <c r="T427" s="388"/>
      <c r="U427" s="89"/>
      <c r="V427" s="160"/>
      <c r="W427" s="89"/>
      <c r="X427" s="161"/>
      <c r="Y427" s="91">
        <f t="shared" si="23"/>
        <v>36023.4</v>
      </c>
      <c r="Z427" s="91">
        <f t="shared" si="24"/>
        <v>0</v>
      </c>
    </row>
    <row r="428" s="2" customFormat="1" customHeight="1" spans="1:26">
      <c r="A428" s="170">
        <v>45869</v>
      </c>
      <c r="B428" s="435">
        <v>45846</v>
      </c>
      <c r="C428" s="300" t="s">
        <v>2108</v>
      </c>
      <c r="D428" s="237" t="s">
        <v>690</v>
      </c>
      <c r="E428" s="206" t="s">
        <v>1653</v>
      </c>
      <c r="F428" s="238" t="s">
        <v>2109</v>
      </c>
      <c r="G428" s="126">
        <v>3050.8</v>
      </c>
      <c r="H428" s="118" t="s">
        <v>1403</v>
      </c>
      <c r="I428" s="162">
        <v>45877</v>
      </c>
      <c r="J428" s="295">
        <v>1016.93</v>
      </c>
      <c r="K428" s="96">
        <v>45908</v>
      </c>
      <c r="L428" s="295">
        <v>1016.93</v>
      </c>
      <c r="M428" s="96">
        <v>45938</v>
      </c>
      <c r="N428" s="204">
        <v>1016.94</v>
      </c>
      <c r="O428" s="96"/>
      <c r="P428" s="126"/>
      <c r="Q428" s="96"/>
      <c r="R428" s="126"/>
      <c r="S428" s="96"/>
      <c r="T428" s="388"/>
      <c r="U428" s="89"/>
      <c r="V428" s="160"/>
      <c r="W428" s="89"/>
      <c r="X428" s="161"/>
      <c r="Y428" s="91">
        <f t="shared" si="23"/>
        <v>3050.8</v>
      </c>
      <c r="Z428" s="91">
        <f t="shared" si="24"/>
        <v>0</v>
      </c>
    </row>
    <row r="429" s="2" customFormat="1" customHeight="1" spans="1:26">
      <c r="A429" s="170">
        <v>45869</v>
      </c>
      <c r="B429" s="435">
        <v>45845</v>
      </c>
      <c r="C429" s="300" t="s">
        <v>2110</v>
      </c>
      <c r="D429" s="237" t="s">
        <v>690</v>
      </c>
      <c r="E429" s="206" t="s">
        <v>1653</v>
      </c>
      <c r="F429" s="238" t="s">
        <v>2111</v>
      </c>
      <c r="G429" s="126">
        <v>6101.6</v>
      </c>
      <c r="H429" s="118" t="s">
        <v>1407</v>
      </c>
      <c r="I429" s="162">
        <v>45877</v>
      </c>
      <c r="J429" s="295">
        <v>3050.8</v>
      </c>
      <c r="K429" s="96">
        <v>45908</v>
      </c>
      <c r="L429" s="295">
        <v>3050.8</v>
      </c>
      <c r="M429" s="96"/>
      <c r="N429" s="204"/>
      <c r="O429" s="96"/>
      <c r="P429" s="126"/>
      <c r="Q429" s="96"/>
      <c r="R429" s="126"/>
      <c r="S429" s="96"/>
      <c r="T429" s="388"/>
      <c r="U429" s="89"/>
      <c r="V429" s="160"/>
      <c r="W429" s="89"/>
      <c r="X429" s="161"/>
      <c r="Y429" s="91">
        <f t="shared" si="23"/>
        <v>6101.6</v>
      </c>
      <c r="Z429" s="91">
        <f t="shared" si="24"/>
        <v>0</v>
      </c>
    </row>
    <row r="430" s="2" customFormat="1" customHeight="1" spans="1:26">
      <c r="A430" s="170">
        <v>45869</v>
      </c>
      <c r="B430" s="435">
        <v>45842</v>
      </c>
      <c r="C430" s="300" t="s">
        <v>2112</v>
      </c>
      <c r="D430" s="237" t="s">
        <v>690</v>
      </c>
      <c r="E430" s="206" t="s">
        <v>1648</v>
      </c>
      <c r="F430" s="238" t="s">
        <v>1814</v>
      </c>
      <c r="G430" s="126">
        <v>2167.2</v>
      </c>
      <c r="H430" s="118" t="s">
        <v>1403</v>
      </c>
      <c r="I430" s="162">
        <v>45877</v>
      </c>
      <c r="J430" s="295">
        <v>722.4</v>
      </c>
      <c r="K430" s="96">
        <v>45908</v>
      </c>
      <c r="L430" s="295">
        <v>722.4</v>
      </c>
      <c r="M430" s="96">
        <v>45938</v>
      </c>
      <c r="N430" s="204">
        <v>722.4</v>
      </c>
      <c r="O430" s="96"/>
      <c r="P430" s="126"/>
      <c r="Q430" s="96"/>
      <c r="R430" s="126"/>
      <c r="S430" s="96"/>
      <c r="T430" s="388"/>
      <c r="U430" s="89"/>
      <c r="V430" s="160"/>
      <c r="W430" s="89"/>
      <c r="X430" s="161"/>
      <c r="Y430" s="91">
        <f t="shared" si="23"/>
        <v>2167.2</v>
      </c>
      <c r="Z430" s="91">
        <f t="shared" si="24"/>
        <v>0</v>
      </c>
    </row>
    <row r="431" s="2" customFormat="1" customHeight="1" spans="1:26">
      <c r="A431" s="170">
        <v>45869</v>
      </c>
      <c r="B431" s="435">
        <v>45848</v>
      </c>
      <c r="C431" s="300" t="s">
        <v>2113</v>
      </c>
      <c r="D431" s="237" t="s">
        <v>690</v>
      </c>
      <c r="E431" s="206" t="s">
        <v>1648</v>
      </c>
      <c r="F431" s="238" t="s">
        <v>2089</v>
      </c>
      <c r="G431" s="126">
        <v>6101.6</v>
      </c>
      <c r="H431" s="118" t="s">
        <v>1403</v>
      </c>
      <c r="I431" s="162">
        <v>45879</v>
      </c>
      <c r="J431" s="295">
        <v>2033.87</v>
      </c>
      <c r="K431" s="96">
        <v>45910</v>
      </c>
      <c r="L431" s="295">
        <v>2033.87</v>
      </c>
      <c r="M431" s="96">
        <v>45940</v>
      </c>
      <c r="N431" s="204">
        <v>2033.86</v>
      </c>
      <c r="O431" s="96"/>
      <c r="P431" s="126"/>
      <c r="Q431" s="96"/>
      <c r="R431" s="126"/>
      <c r="S431" s="96"/>
      <c r="T431" s="388"/>
      <c r="U431" s="89"/>
      <c r="V431" s="160"/>
      <c r="W431" s="89"/>
      <c r="X431" s="161"/>
      <c r="Y431" s="91">
        <f t="shared" si="23"/>
        <v>6101.6</v>
      </c>
      <c r="Z431" s="91">
        <f t="shared" si="24"/>
        <v>0</v>
      </c>
    </row>
    <row r="432" s="2" customFormat="1" customHeight="1" spans="1:26">
      <c r="A432" s="170">
        <v>45869</v>
      </c>
      <c r="B432" s="435">
        <v>45848</v>
      </c>
      <c r="C432" s="300" t="s">
        <v>2114</v>
      </c>
      <c r="D432" s="237" t="s">
        <v>690</v>
      </c>
      <c r="E432" s="206" t="s">
        <v>1653</v>
      </c>
      <c r="F432" s="238" t="s">
        <v>300</v>
      </c>
      <c r="G432" s="126">
        <v>3050.8</v>
      </c>
      <c r="H432" s="118" t="s">
        <v>1403</v>
      </c>
      <c r="I432" s="162">
        <v>45880</v>
      </c>
      <c r="J432" s="295">
        <v>1016.93</v>
      </c>
      <c r="K432" s="96">
        <v>45911</v>
      </c>
      <c r="L432" s="295">
        <v>1016.93</v>
      </c>
      <c r="M432" s="96">
        <v>45941</v>
      </c>
      <c r="N432" s="204">
        <v>1016.94</v>
      </c>
      <c r="O432" s="96"/>
      <c r="P432" s="126"/>
      <c r="Q432" s="96"/>
      <c r="R432" s="126"/>
      <c r="S432" s="96"/>
      <c r="T432" s="388"/>
      <c r="U432" s="89"/>
      <c r="V432" s="160"/>
      <c r="W432" s="89"/>
      <c r="X432" s="161"/>
      <c r="Y432" s="91">
        <f t="shared" si="23"/>
        <v>3050.8</v>
      </c>
      <c r="Z432" s="91">
        <f t="shared" si="24"/>
        <v>0</v>
      </c>
    </row>
    <row r="433" s="2" customFormat="1" customHeight="1" spans="1:28">
      <c r="A433" s="170">
        <v>45869</v>
      </c>
      <c r="B433" s="435">
        <v>45846</v>
      </c>
      <c r="C433" s="300" t="s">
        <v>2115</v>
      </c>
      <c r="D433" s="113" t="s">
        <v>690</v>
      </c>
      <c r="E433" s="77" t="s">
        <v>1648</v>
      </c>
      <c r="F433" s="122" t="s">
        <v>2116</v>
      </c>
      <c r="G433" s="126">
        <v>3445</v>
      </c>
      <c r="H433" s="118" t="s">
        <v>1403</v>
      </c>
      <c r="I433" s="162">
        <v>45879</v>
      </c>
      <c r="J433" s="295">
        <v>1148.33</v>
      </c>
      <c r="K433" s="96">
        <v>45910</v>
      </c>
      <c r="L433" s="294">
        <v>1148.33</v>
      </c>
      <c r="M433" s="96">
        <v>45940</v>
      </c>
      <c r="N433" s="167">
        <v>1148.34</v>
      </c>
      <c r="O433" s="96"/>
      <c r="P433" s="126"/>
      <c r="Q433" s="96"/>
      <c r="R433" s="126"/>
      <c r="S433" s="96"/>
      <c r="T433" s="388"/>
      <c r="U433" s="89"/>
      <c r="V433" s="160"/>
      <c r="W433" s="89"/>
      <c r="X433" s="161"/>
      <c r="Y433" s="91">
        <f t="shared" si="23"/>
        <v>3445</v>
      </c>
      <c r="Z433" s="91">
        <f t="shared" si="24"/>
        <v>0</v>
      </c>
    </row>
    <row r="434" s="2" customFormat="1" customHeight="1" spans="1:28">
      <c r="A434" s="170">
        <v>45869</v>
      </c>
      <c r="B434" s="391">
        <v>45855</v>
      </c>
      <c r="C434" s="213" t="s">
        <v>2117</v>
      </c>
      <c r="D434" s="237" t="s">
        <v>690</v>
      </c>
      <c r="E434" s="206" t="s">
        <v>1764</v>
      </c>
      <c r="F434" s="494" t="s">
        <v>386</v>
      </c>
      <c r="G434" s="126">
        <v>13500</v>
      </c>
      <c r="H434" s="118" t="s">
        <v>1795</v>
      </c>
      <c r="I434" s="162">
        <v>45869</v>
      </c>
      <c r="J434" s="295">
        <v>4500</v>
      </c>
      <c r="K434" s="96">
        <v>45876</v>
      </c>
      <c r="L434" s="295">
        <v>4500</v>
      </c>
      <c r="M434" s="96">
        <v>45883</v>
      </c>
      <c r="N434" s="204">
        <v>4500</v>
      </c>
      <c r="O434" s="96"/>
      <c r="P434" s="126"/>
      <c r="Q434" s="96"/>
      <c r="R434" s="126"/>
      <c r="S434" s="96"/>
      <c r="T434" s="388"/>
      <c r="U434" s="89"/>
      <c r="V434" s="160"/>
      <c r="W434" s="89"/>
      <c r="X434" s="161"/>
      <c r="Y434" s="91">
        <f t="shared" si="23"/>
        <v>13500</v>
      </c>
      <c r="Z434" s="91">
        <f t="shared" si="24"/>
        <v>0</v>
      </c>
    </row>
    <row r="435" s="2" customFormat="1" customHeight="1" spans="1:28">
      <c r="A435" s="170">
        <v>45869</v>
      </c>
      <c r="B435" s="435">
        <v>45854</v>
      </c>
      <c r="C435" s="300" t="s">
        <v>2118</v>
      </c>
      <c r="D435" s="237" t="s">
        <v>690</v>
      </c>
      <c r="E435" s="206" t="s">
        <v>1648</v>
      </c>
      <c r="F435" s="238" t="s">
        <v>2119</v>
      </c>
      <c r="G435" s="126">
        <v>588.8</v>
      </c>
      <c r="H435" s="118" t="s">
        <v>1407</v>
      </c>
      <c r="I435" s="162">
        <v>45887</v>
      </c>
      <c r="J435" s="295">
        <v>294.4</v>
      </c>
      <c r="K435" s="96">
        <v>45918</v>
      </c>
      <c r="L435" s="295">
        <v>294.4</v>
      </c>
      <c r="M435" s="96"/>
      <c r="N435" s="204"/>
      <c r="O435" s="96"/>
      <c r="P435" s="126"/>
      <c r="Q435" s="96"/>
      <c r="R435" s="126"/>
      <c r="S435" s="96"/>
      <c r="T435" s="388"/>
      <c r="U435" s="89"/>
      <c r="V435" s="160"/>
      <c r="W435" s="89"/>
      <c r="X435" s="161"/>
      <c r="Y435" s="91">
        <f t="shared" si="23"/>
        <v>588.8</v>
      </c>
      <c r="Z435" s="91">
        <f t="shared" si="24"/>
        <v>0</v>
      </c>
    </row>
    <row r="436" s="2" customFormat="1" customHeight="1" spans="1:28">
      <c r="A436" s="170">
        <v>45869</v>
      </c>
      <c r="B436" s="391">
        <v>45859</v>
      </c>
      <c r="C436" s="213" t="s">
        <v>2120</v>
      </c>
      <c r="D436" s="237" t="s">
        <v>690</v>
      </c>
      <c r="E436" s="206" t="s">
        <v>1648</v>
      </c>
      <c r="F436" s="238" t="s">
        <v>2121</v>
      </c>
      <c r="G436" s="126">
        <v>6360</v>
      </c>
      <c r="H436" s="118" t="s">
        <v>1403</v>
      </c>
      <c r="I436" s="162">
        <v>45891</v>
      </c>
      <c r="J436" s="295">
        <v>2120</v>
      </c>
      <c r="K436" s="96">
        <v>45922</v>
      </c>
      <c r="L436" s="295">
        <v>2120</v>
      </c>
      <c r="M436" s="96">
        <v>45952</v>
      </c>
      <c r="N436" s="204">
        <v>2120</v>
      </c>
      <c r="O436" s="96"/>
      <c r="P436" s="126"/>
      <c r="Q436" s="96"/>
      <c r="R436" s="126"/>
      <c r="S436" s="96"/>
      <c r="T436" s="388"/>
      <c r="U436" s="89"/>
      <c r="V436" s="160"/>
      <c r="W436" s="89"/>
      <c r="X436" s="161"/>
      <c r="Y436" s="91">
        <f t="shared" si="23"/>
        <v>6360</v>
      </c>
      <c r="Z436" s="91">
        <f t="shared" si="24"/>
        <v>0</v>
      </c>
    </row>
    <row r="437" s="2" customFormat="1" customHeight="1" spans="1:28">
      <c r="A437" s="170">
        <v>45869</v>
      </c>
      <c r="B437" s="435">
        <v>45859</v>
      </c>
      <c r="C437" s="300" t="s">
        <v>2122</v>
      </c>
      <c r="D437" s="237" t="s">
        <v>690</v>
      </c>
      <c r="E437" s="206" t="s">
        <v>1764</v>
      </c>
      <c r="F437" s="238" t="s">
        <v>2092</v>
      </c>
      <c r="G437" s="126">
        <v>12632.06</v>
      </c>
      <c r="H437" s="118" t="s">
        <v>1795</v>
      </c>
      <c r="I437" s="162">
        <v>45874</v>
      </c>
      <c r="J437" s="295">
        <v>4210.69</v>
      </c>
      <c r="K437" s="96">
        <v>45881</v>
      </c>
      <c r="L437" s="295">
        <v>4210.69</v>
      </c>
      <c r="M437" s="96">
        <v>45888</v>
      </c>
      <c r="N437" s="204">
        <v>4210.68</v>
      </c>
      <c r="O437" s="96"/>
      <c r="P437" s="126"/>
      <c r="Q437" s="96"/>
      <c r="R437" s="126"/>
      <c r="S437" s="96"/>
      <c r="T437" s="388"/>
      <c r="U437" s="89"/>
      <c r="V437" s="160"/>
      <c r="W437" s="89"/>
      <c r="X437" s="161"/>
      <c r="Y437" s="91">
        <f t="shared" si="23"/>
        <v>12632.06</v>
      </c>
      <c r="Z437" s="91">
        <f t="shared" si="24"/>
        <v>0</v>
      </c>
    </row>
    <row r="438" s="2" customFormat="1" customHeight="1" spans="1:28">
      <c r="A438" s="170">
        <v>45869</v>
      </c>
      <c r="B438" s="435">
        <v>45860</v>
      </c>
      <c r="C438" s="300" t="s">
        <v>2123</v>
      </c>
      <c r="D438" s="237" t="s">
        <v>690</v>
      </c>
      <c r="E438" s="206" t="s">
        <v>1764</v>
      </c>
      <c r="F438" s="238" t="s">
        <v>2092</v>
      </c>
      <c r="G438" s="126">
        <v>27000</v>
      </c>
      <c r="H438" s="118" t="s">
        <v>1795</v>
      </c>
      <c r="I438" s="162">
        <v>45874</v>
      </c>
      <c r="J438" s="295">
        <v>9000</v>
      </c>
      <c r="K438" s="96">
        <v>45881</v>
      </c>
      <c r="L438" s="295">
        <v>9000</v>
      </c>
      <c r="M438" s="96">
        <v>45888</v>
      </c>
      <c r="N438" s="204">
        <v>9000</v>
      </c>
      <c r="O438" s="96"/>
      <c r="P438" s="126"/>
      <c r="Q438" s="96"/>
      <c r="R438" s="126"/>
      <c r="S438" s="96"/>
      <c r="T438" s="388"/>
      <c r="U438" s="89"/>
      <c r="V438" s="160"/>
      <c r="W438" s="89"/>
      <c r="X438" s="161"/>
      <c r="Y438" s="91">
        <f t="shared" si="23"/>
        <v>27000</v>
      </c>
      <c r="Z438" s="91">
        <f t="shared" si="24"/>
        <v>0</v>
      </c>
    </row>
    <row r="439" s="2" customFormat="1" customHeight="1" spans="1:28">
      <c r="A439" s="170">
        <v>45869</v>
      </c>
      <c r="B439" s="435">
        <v>45869</v>
      </c>
      <c r="C439" s="300" t="s">
        <v>2124</v>
      </c>
      <c r="D439" s="237" t="s">
        <v>690</v>
      </c>
      <c r="E439" s="206" t="s">
        <v>1686</v>
      </c>
      <c r="F439" s="238" t="s">
        <v>2125</v>
      </c>
      <c r="G439" s="126">
        <v>1120</v>
      </c>
      <c r="H439" s="118" t="s">
        <v>2126</v>
      </c>
      <c r="I439" s="162">
        <v>45870</v>
      </c>
      <c r="J439" s="295">
        <v>1120</v>
      </c>
      <c r="K439" s="96"/>
      <c r="L439" s="295"/>
      <c r="M439" s="96"/>
      <c r="N439" s="204"/>
      <c r="O439" s="96"/>
      <c r="P439" s="126"/>
      <c r="Q439" s="96"/>
      <c r="R439" s="126"/>
      <c r="S439" s="96"/>
      <c r="T439" s="388"/>
      <c r="U439" s="89"/>
      <c r="V439" s="160"/>
      <c r="W439" s="89"/>
      <c r="X439" s="161"/>
      <c r="Y439" s="91">
        <f t="shared" si="23"/>
        <v>1120</v>
      </c>
      <c r="Z439" s="91">
        <f t="shared" si="24"/>
        <v>0</v>
      </c>
    </row>
    <row r="440" s="2" customFormat="1" customHeight="1" spans="1:28">
      <c r="A440" s="170">
        <v>45869</v>
      </c>
      <c r="B440" s="435">
        <v>45869</v>
      </c>
      <c r="C440" s="300" t="s">
        <v>2127</v>
      </c>
      <c r="D440" s="237" t="s">
        <v>690</v>
      </c>
      <c r="E440" s="206" t="s">
        <v>1686</v>
      </c>
      <c r="F440" s="238" t="s">
        <v>2128</v>
      </c>
      <c r="G440" s="126">
        <v>1804.07</v>
      </c>
      <c r="H440" s="118" t="s">
        <v>2126</v>
      </c>
      <c r="I440" s="162">
        <v>45870</v>
      </c>
      <c r="J440" s="295">
        <v>1804.07</v>
      </c>
      <c r="K440" s="96"/>
      <c r="L440" s="295"/>
      <c r="M440" s="96"/>
      <c r="N440" s="204"/>
      <c r="O440" s="96"/>
      <c r="P440" s="126"/>
      <c r="Q440" s="96"/>
      <c r="R440" s="126"/>
      <c r="S440" s="96"/>
      <c r="T440" s="388"/>
      <c r="U440" s="89"/>
      <c r="V440" s="160"/>
      <c r="W440" s="89"/>
      <c r="X440" s="161"/>
      <c r="Y440" s="91">
        <f t="shared" si="23"/>
        <v>1804.07</v>
      </c>
      <c r="Z440" s="91">
        <f t="shared" si="24"/>
        <v>0</v>
      </c>
    </row>
    <row r="441" s="2" customFormat="1" customHeight="1" spans="1:28">
      <c r="A441" s="170">
        <v>45869</v>
      </c>
      <c r="B441" s="435">
        <v>45869</v>
      </c>
      <c r="C441" s="300" t="s">
        <v>2129</v>
      </c>
      <c r="D441" s="237" t="s">
        <v>690</v>
      </c>
      <c r="E441" s="206" t="s">
        <v>1764</v>
      </c>
      <c r="F441" s="238" t="s">
        <v>2092</v>
      </c>
      <c r="G441" s="126">
        <v>29713.5</v>
      </c>
      <c r="H441" s="118" t="s">
        <v>1795</v>
      </c>
      <c r="I441" s="162">
        <v>45883</v>
      </c>
      <c r="J441" s="295">
        <v>9904.5</v>
      </c>
      <c r="K441" s="96">
        <v>45890</v>
      </c>
      <c r="L441" s="295">
        <v>9904.5</v>
      </c>
      <c r="M441" s="96">
        <v>45897</v>
      </c>
      <c r="N441" s="204">
        <v>9904.5</v>
      </c>
      <c r="O441" s="96"/>
      <c r="P441" s="126"/>
      <c r="Q441" s="96"/>
      <c r="R441" s="126"/>
      <c r="S441" s="96"/>
      <c r="T441" s="388"/>
      <c r="U441" s="89"/>
      <c r="V441" s="160"/>
      <c r="W441" s="89"/>
      <c r="X441" s="161"/>
      <c r="Y441" s="91">
        <f t="shared" si="23"/>
        <v>29713.5</v>
      </c>
      <c r="Z441" s="91">
        <f t="shared" si="24"/>
        <v>0</v>
      </c>
    </row>
    <row r="442" s="2" customFormat="1" customHeight="1" spans="1:28">
      <c r="A442" s="170">
        <v>45869</v>
      </c>
      <c r="B442" s="435">
        <v>45869</v>
      </c>
      <c r="C442" s="300" t="s">
        <v>2130</v>
      </c>
      <c r="D442" s="237" t="s">
        <v>690</v>
      </c>
      <c r="E442" s="206" t="s">
        <v>1764</v>
      </c>
      <c r="F442" s="465" t="s">
        <v>57</v>
      </c>
      <c r="G442" s="126">
        <v>33180</v>
      </c>
      <c r="H442" s="118" t="s">
        <v>1795</v>
      </c>
      <c r="I442" s="162">
        <v>45883</v>
      </c>
      <c r="J442" s="295">
        <v>11060</v>
      </c>
      <c r="K442" s="96">
        <v>45890</v>
      </c>
      <c r="L442" s="295">
        <v>11060</v>
      </c>
      <c r="M442" s="96">
        <v>45897</v>
      </c>
      <c r="N442" s="204">
        <v>11060</v>
      </c>
      <c r="O442" s="96"/>
      <c r="P442" s="126"/>
      <c r="Q442" s="96"/>
      <c r="R442" s="126"/>
      <c r="S442" s="96"/>
      <c r="T442" s="388"/>
      <c r="U442" s="89"/>
      <c r="V442" s="160"/>
      <c r="W442" s="89"/>
      <c r="X442" s="161"/>
      <c r="Y442" s="91">
        <f t="shared" si="23"/>
        <v>33180</v>
      </c>
      <c r="Z442" s="91">
        <f t="shared" si="24"/>
        <v>0</v>
      </c>
    </row>
    <row r="443" s="2" customFormat="1" customHeight="1" spans="1:28">
      <c r="A443" s="170">
        <v>45869</v>
      </c>
      <c r="B443" s="435">
        <v>45868</v>
      </c>
      <c r="C443" s="300" t="s">
        <v>2131</v>
      </c>
      <c r="D443" s="237" t="s">
        <v>690</v>
      </c>
      <c r="E443" s="206" t="s">
        <v>1648</v>
      </c>
      <c r="F443" s="238" t="s">
        <v>1706</v>
      </c>
      <c r="G443" s="126">
        <v>1685.3</v>
      </c>
      <c r="H443" s="118" t="s">
        <v>1403</v>
      </c>
      <c r="I443" s="162">
        <v>45899</v>
      </c>
      <c r="J443" s="295">
        <v>561.77</v>
      </c>
      <c r="K443" s="96">
        <v>45930</v>
      </c>
      <c r="L443" s="295">
        <v>561.77</v>
      </c>
      <c r="M443" s="96">
        <v>45960</v>
      </c>
      <c r="N443" s="204">
        <v>561.76</v>
      </c>
      <c r="O443" s="96"/>
      <c r="P443" s="126"/>
      <c r="Q443" s="96"/>
      <c r="R443" s="126"/>
      <c r="S443" s="96"/>
      <c r="T443" s="388"/>
      <c r="U443" s="89"/>
      <c r="V443" s="160"/>
      <c r="W443" s="89"/>
      <c r="X443" s="161"/>
      <c r="Y443" s="91">
        <f t="shared" si="23"/>
        <v>1685.3</v>
      </c>
      <c r="Z443" s="91">
        <f t="shared" si="24"/>
        <v>0</v>
      </c>
    </row>
    <row r="444" s="2" customFormat="1" customHeight="1" spans="1:28">
      <c r="A444" s="170">
        <v>45869</v>
      </c>
      <c r="B444" s="319">
        <v>45863</v>
      </c>
      <c r="C444" s="213" t="s">
        <v>2132</v>
      </c>
      <c r="D444" s="237" t="s">
        <v>1160</v>
      </c>
      <c r="E444" s="206" t="s">
        <v>1653</v>
      </c>
      <c r="F444" s="409" t="s">
        <v>2133</v>
      </c>
      <c r="G444" s="217">
        <v>2900</v>
      </c>
      <c r="H444" s="118" t="s">
        <v>1407</v>
      </c>
      <c r="I444" s="162">
        <v>45897</v>
      </c>
      <c r="J444" s="295">
        <v>1450</v>
      </c>
      <c r="K444" s="96">
        <v>45928</v>
      </c>
      <c r="L444" s="295">
        <v>1450</v>
      </c>
      <c r="M444" s="96"/>
      <c r="N444" s="204"/>
      <c r="O444" s="96"/>
      <c r="P444" s="126"/>
      <c r="Q444" s="96"/>
      <c r="R444" s="126"/>
      <c r="S444" s="96"/>
      <c r="T444" s="388"/>
      <c r="U444" s="89"/>
      <c r="V444" s="160"/>
      <c r="W444" s="89"/>
      <c r="X444" s="161"/>
      <c r="Y444" s="91">
        <f t="shared" si="23"/>
        <v>2900</v>
      </c>
      <c r="Z444" s="91">
        <f t="shared" si="24"/>
        <v>0</v>
      </c>
    </row>
    <row r="445" s="2" customFormat="1" customHeight="1" spans="1:28">
      <c r="A445" s="170">
        <v>45869</v>
      </c>
      <c r="B445" s="319">
        <v>45868</v>
      </c>
      <c r="C445" s="213" t="s">
        <v>2134</v>
      </c>
      <c r="D445" s="237" t="s">
        <v>1160</v>
      </c>
      <c r="E445" s="206" t="s">
        <v>1653</v>
      </c>
      <c r="F445" s="409" t="s">
        <v>2135</v>
      </c>
      <c r="G445" s="217">
        <v>2320</v>
      </c>
      <c r="H445" s="118" t="s">
        <v>1403</v>
      </c>
      <c r="I445" s="162">
        <v>45899</v>
      </c>
      <c r="J445" s="295">
        <v>773.33</v>
      </c>
      <c r="K445" s="96">
        <v>45930</v>
      </c>
      <c r="L445" s="295">
        <v>773.33</v>
      </c>
      <c r="M445" s="96">
        <v>45960</v>
      </c>
      <c r="N445" s="204">
        <v>773.34</v>
      </c>
      <c r="O445" s="96"/>
      <c r="P445" s="126"/>
      <c r="Q445" s="96"/>
      <c r="R445" s="126"/>
      <c r="S445" s="96"/>
      <c r="T445" s="388"/>
      <c r="U445" s="89"/>
      <c r="V445" s="160"/>
      <c r="W445" s="89"/>
      <c r="X445" s="161"/>
      <c r="Y445" s="91">
        <f t="shared" si="23"/>
        <v>2320</v>
      </c>
      <c r="Z445" s="91">
        <f t="shared" si="24"/>
        <v>0</v>
      </c>
    </row>
    <row r="446" s="2" customFormat="1" customHeight="1" spans="1:28">
      <c r="A446" s="170">
        <v>45869</v>
      </c>
      <c r="B446" s="319">
        <v>45868</v>
      </c>
      <c r="C446" s="213" t="s">
        <v>2136</v>
      </c>
      <c r="D446" s="237" t="s">
        <v>1160</v>
      </c>
      <c r="E446" s="206" t="s">
        <v>1653</v>
      </c>
      <c r="F446" s="409" t="s">
        <v>2137</v>
      </c>
      <c r="G446" s="217">
        <v>2320</v>
      </c>
      <c r="H446" s="118" t="s">
        <v>1403</v>
      </c>
      <c r="I446" s="162">
        <v>45899</v>
      </c>
      <c r="J446" s="295">
        <v>773.33</v>
      </c>
      <c r="K446" s="96">
        <v>45930</v>
      </c>
      <c r="L446" s="295">
        <v>773.33</v>
      </c>
      <c r="M446" s="96">
        <v>45960</v>
      </c>
      <c r="N446" s="204">
        <v>773.34</v>
      </c>
      <c r="O446" s="96"/>
      <c r="P446" s="126"/>
      <c r="Q446" s="96"/>
      <c r="R446" s="126"/>
      <c r="S446" s="96"/>
      <c r="T446" s="388"/>
      <c r="U446" s="89"/>
      <c r="V446" s="160"/>
      <c r="W446" s="89"/>
      <c r="X446" s="161"/>
      <c r="Y446" s="91">
        <f t="shared" si="23"/>
        <v>2320</v>
      </c>
      <c r="Z446" s="91">
        <f t="shared" si="24"/>
        <v>0</v>
      </c>
    </row>
    <row r="447" s="6" customFormat="1" customHeight="1" spans="1:28">
      <c r="A447" s="170">
        <v>45869</v>
      </c>
      <c r="B447" s="391">
        <v>45628</v>
      </c>
      <c r="C447" s="213" t="s">
        <v>1759</v>
      </c>
      <c r="D447" s="407" t="s">
        <v>684</v>
      </c>
      <c r="E447" s="359" t="s">
        <v>1386</v>
      </c>
      <c r="F447" s="359" t="s">
        <v>1660</v>
      </c>
      <c r="G447" s="225">
        <v>-6800</v>
      </c>
      <c r="H447" s="397" t="s">
        <v>1661</v>
      </c>
      <c r="I447" s="395">
        <v>45660</v>
      </c>
      <c r="J447" s="225">
        <v>-6800</v>
      </c>
      <c r="K447" s="96" t="s">
        <v>1760</v>
      </c>
      <c r="L447" s="295"/>
      <c r="M447" s="96"/>
      <c r="N447" s="204"/>
      <c r="O447" s="96"/>
      <c r="P447" s="126"/>
      <c r="Q447" s="96"/>
      <c r="R447" s="126"/>
      <c r="S447" s="96"/>
      <c r="T447" s="388"/>
      <c r="U447" s="89"/>
      <c r="V447" s="160"/>
      <c r="W447" s="89"/>
      <c r="X447" s="161"/>
      <c r="Y447" s="91">
        <f t="shared" si="23"/>
        <v>-6800</v>
      </c>
      <c r="Z447" s="91">
        <f t="shared" si="24"/>
        <v>0</v>
      </c>
      <c r="AB447" s="2"/>
    </row>
    <row r="448" s="6" customFormat="1" customHeight="1" spans="1:28">
      <c r="A448" s="170">
        <v>45869</v>
      </c>
      <c r="B448" s="319">
        <v>45628</v>
      </c>
      <c r="C448" s="213" t="s">
        <v>1761</v>
      </c>
      <c r="D448" s="409" t="s">
        <v>684</v>
      </c>
      <c r="E448" s="359" t="s">
        <v>1386</v>
      </c>
      <c r="F448" s="359" t="s">
        <v>1660</v>
      </c>
      <c r="G448" s="217">
        <v>-5955</v>
      </c>
      <c r="H448" s="411" t="s">
        <v>1661</v>
      </c>
      <c r="I448" s="410">
        <v>45660</v>
      </c>
      <c r="J448" s="217">
        <v>-5955</v>
      </c>
      <c r="K448" s="96" t="s">
        <v>1760</v>
      </c>
      <c r="L448" s="295"/>
      <c r="M448" s="96"/>
      <c r="N448" s="204"/>
      <c r="O448" s="96"/>
      <c r="P448" s="126"/>
      <c r="Q448" s="96"/>
      <c r="R448" s="126"/>
      <c r="S448" s="96"/>
      <c r="T448" s="388"/>
      <c r="U448" s="89"/>
      <c r="V448" s="204"/>
      <c r="W448" s="89"/>
      <c r="X448" s="126"/>
      <c r="Y448" s="91">
        <f t="shared" si="23"/>
        <v>-5955</v>
      </c>
      <c r="Z448" s="91">
        <f t="shared" si="24"/>
        <v>0</v>
      </c>
      <c r="AB448" s="2"/>
    </row>
    <row r="449" s="2" customFormat="1" customHeight="1" spans="1:28">
      <c r="A449" s="170">
        <v>45869</v>
      </c>
      <c r="B449" s="319">
        <v>45868</v>
      </c>
      <c r="C449" s="213" t="s">
        <v>2138</v>
      </c>
      <c r="D449" s="237" t="s">
        <v>1160</v>
      </c>
      <c r="E449" s="206" t="s">
        <v>1648</v>
      </c>
      <c r="F449" s="409" t="s">
        <v>2139</v>
      </c>
      <c r="G449" s="217">
        <v>580</v>
      </c>
      <c r="H449" s="118" t="s">
        <v>1407</v>
      </c>
      <c r="I449" s="162">
        <v>45899</v>
      </c>
      <c r="J449" s="295">
        <v>290</v>
      </c>
      <c r="K449" s="96">
        <v>45930</v>
      </c>
      <c r="L449" s="295">
        <v>290</v>
      </c>
      <c r="M449" s="96"/>
      <c r="N449" s="204"/>
      <c r="O449" s="96"/>
      <c r="P449" s="126"/>
      <c r="Q449" s="96"/>
      <c r="R449" s="126"/>
      <c r="S449" s="96"/>
      <c r="T449" s="388"/>
      <c r="U449" s="89"/>
      <c r="V449" s="160"/>
      <c r="W449" s="89"/>
      <c r="X449" s="161"/>
      <c r="Y449" s="91">
        <f t="shared" si="23"/>
        <v>580</v>
      </c>
      <c r="Z449" s="91">
        <f t="shared" si="24"/>
        <v>0</v>
      </c>
    </row>
    <row r="450" s="2" customFormat="1" customHeight="1" spans="1:28">
      <c r="A450" s="240">
        <v>45869</v>
      </c>
      <c r="B450" s="453" t="s">
        <v>664</v>
      </c>
      <c r="C450" s="326"/>
      <c r="D450" s="327"/>
      <c r="E450" s="244"/>
      <c r="F450" s="328"/>
      <c r="G450" s="467">
        <f>SUBTOTAL(9,G402:G449)</f>
        <v>386547.82</v>
      </c>
      <c r="H450" s="245"/>
      <c r="I450" s="325"/>
      <c r="J450" s="467">
        <f>SUBTOTAL(9,J402:J449)</f>
        <v>150529.2</v>
      </c>
      <c r="K450" s="329"/>
      <c r="L450" s="467">
        <f>SUBTOTAL(9,L402:L449)</f>
        <v>133208.72</v>
      </c>
      <c r="M450" s="329"/>
      <c r="N450" s="467">
        <f>SUBTOTAL(9,N402:N449)</f>
        <v>102809.9</v>
      </c>
      <c r="O450" s="329"/>
      <c r="P450" s="467">
        <f t="shared" ref="P450:Z450" si="25">SUBTOTAL(9,P402:P449)</f>
        <v>0</v>
      </c>
      <c r="Q450" s="467">
        <f t="shared" si="25"/>
        <v>0</v>
      </c>
      <c r="R450" s="467">
        <f t="shared" si="25"/>
        <v>0</v>
      </c>
      <c r="S450" s="467">
        <f t="shared" si="25"/>
        <v>0</v>
      </c>
      <c r="T450" s="467">
        <f t="shared" si="25"/>
        <v>0</v>
      </c>
      <c r="U450" s="467">
        <f t="shared" si="25"/>
        <v>0</v>
      </c>
      <c r="V450" s="467">
        <f t="shared" si="25"/>
        <v>0</v>
      </c>
      <c r="W450" s="467">
        <f t="shared" si="25"/>
        <v>0</v>
      </c>
      <c r="X450" s="467">
        <f t="shared" si="25"/>
        <v>0</v>
      </c>
      <c r="Y450" s="467">
        <f t="shared" si="25"/>
        <v>386547.82</v>
      </c>
      <c r="Z450" s="467">
        <f t="shared" si="25"/>
        <v>0</v>
      </c>
    </row>
    <row r="451" s="2" customFormat="1" customHeight="1" spans="1:28">
      <c r="A451" s="170">
        <v>45870</v>
      </c>
      <c r="B451" s="435">
        <v>45876</v>
      </c>
      <c r="C451" s="266" t="s">
        <v>1978</v>
      </c>
      <c r="D451" s="237" t="s">
        <v>682</v>
      </c>
      <c r="E451" s="206" t="s">
        <v>1113</v>
      </c>
      <c r="F451" s="238" t="s">
        <v>1979</v>
      </c>
      <c r="G451" s="126">
        <v>-1507.22</v>
      </c>
      <c r="H451" s="118"/>
      <c r="I451" s="162">
        <v>45876</v>
      </c>
      <c r="J451" s="126">
        <v>-1507.22</v>
      </c>
      <c r="K451" s="96"/>
      <c r="L451" s="295"/>
      <c r="M451" s="96"/>
      <c r="N451" s="204"/>
      <c r="O451" s="96"/>
      <c r="P451" s="126"/>
      <c r="Q451" s="96"/>
      <c r="R451" s="126"/>
      <c r="S451" s="96"/>
      <c r="T451" s="388"/>
      <c r="U451" s="89"/>
      <c r="V451" s="160"/>
      <c r="W451" s="89"/>
      <c r="X451" s="161"/>
      <c r="Y451" s="91">
        <f t="shared" ref="Y451:Y488" si="26">J451+L451+N451+P451+R451+T451+V451+X451</f>
        <v>-1507.22</v>
      </c>
      <c r="Z451" s="91">
        <f t="shared" ref="Z451:Z488" si="27">G451-Y451</f>
        <v>0</v>
      </c>
      <c r="AB451" s="484" t="s">
        <v>2140</v>
      </c>
    </row>
    <row r="452" s="2" customFormat="1" customHeight="1" spans="1:28">
      <c r="A452" s="170">
        <v>45870</v>
      </c>
      <c r="B452" s="435">
        <v>45877</v>
      </c>
      <c r="C452" s="300" t="s">
        <v>2141</v>
      </c>
      <c r="D452" s="237" t="s">
        <v>682</v>
      </c>
      <c r="E452" s="206" t="s">
        <v>1113</v>
      </c>
      <c r="F452" s="409" t="s">
        <v>2142</v>
      </c>
      <c r="G452" s="126">
        <v>5960</v>
      </c>
      <c r="H452" s="118" t="s">
        <v>1642</v>
      </c>
      <c r="I452" s="162">
        <v>45884</v>
      </c>
      <c r="J452" s="295">
        <v>5960</v>
      </c>
      <c r="K452" s="96"/>
      <c r="L452" s="295"/>
      <c r="M452" s="96"/>
      <c r="N452" s="204"/>
      <c r="O452" s="96"/>
      <c r="P452" s="126"/>
      <c r="Q452" s="96"/>
      <c r="R452" s="126"/>
      <c r="S452" s="96"/>
      <c r="T452" s="388"/>
      <c r="U452" s="89"/>
      <c r="V452" s="160"/>
      <c r="W452" s="89"/>
      <c r="X452" s="161"/>
      <c r="Y452" s="91">
        <f t="shared" si="26"/>
        <v>5960</v>
      </c>
      <c r="Z452" s="91">
        <f t="shared" si="27"/>
        <v>0</v>
      </c>
      <c r="AB452" s="484" t="s">
        <v>2143</v>
      </c>
    </row>
    <row r="453" s="2" customFormat="1" customHeight="1" spans="1:28">
      <c r="A453" s="170">
        <v>45870</v>
      </c>
      <c r="B453" s="435">
        <v>45880</v>
      </c>
      <c r="C453" s="300" t="s">
        <v>2144</v>
      </c>
      <c r="D453" s="237" t="s">
        <v>682</v>
      </c>
      <c r="E453" s="206" t="s">
        <v>1113</v>
      </c>
      <c r="F453" s="359" t="s">
        <v>2067</v>
      </c>
      <c r="G453" s="126">
        <v>500</v>
      </c>
      <c r="H453" s="118" t="s">
        <v>1633</v>
      </c>
      <c r="I453" s="162">
        <v>45911</v>
      </c>
      <c r="J453" s="126">
        <v>500</v>
      </c>
      <c r="K453" s="96"/>
      <c r="L453" s="295"/>
      <c r="M453" s="96"/>
      <c r="N453" s="204"/>
      <c r="O453" s="96"/>
      <c r="P453" s="126"/>
      <c r="Q453" s="96"/>
      <c r="R453" s="126"/>
      <c r="S453" s="96"/>
      <c r="T453" s="388"/>
      <c r="U453" s="89"/>
      <c r="V453" s="160"/>
      <c r="W453" s="89"/>
      <c r="X453" s="161"/>
      <c r="Y453" s="91">
        <f t="shared" si="26"/>
        <v>500</v>
      </c>
      <c r="Z453" s="91">
        <f t="shared" si="27"/>
        <v>0</v>
      </c>
      <c r="AB453" s="484" t="s">
        <v>2145</v>
      </c>
    </row>
    <row r="454" s="2" customFormat="1" customHeight="1" spans="1:28">
      <c r="A454" s="170">
        <v>45870</v>
      </c>
      <c r="B454" s="435">
        <v>45881</v>
      </c>
      <c r="C454" s="300" t="s">
        <v>2146</v>
      </c>
      <c r="D454" s="237" t="s">
        <v>682</v>
      </c>
      <c r="E454" s="206" t="s">
        <v>1113</v>
      </c>
      <c r="F454" s="359" t="s">
        <v>258</v>
      </c>
      <c r="G454" s="126">
        <v>47624.5</v>
      </c>
      <c r="H454" s="118" t="s">
        <v>2147</v>
      </c>
      <c r="I454" s="162">
        <v>45897</v>
      </c>
      <c r="J454" s="295">
        <v>15874.83</v>
      </c>
      <c r="K454" s="96">
        <v>45943</v>
      </c>
      <c r="L454" s="295">
        <v>15874.83</v>
      </c>
      <c r="M454" s="96">
        <v>45974</v>
      </c>
      <c r="N454" s="295">
        <v>15874.84</v>
      </c>
      <c r="O454" s="96"/>
      <c r="P454" s="126"/>
      <c r="Q454" s="96"/>
      <c r="R454" s="126"/>
      <c r="S454" s="96"/>
      <c r="T454" s="388"/>
      <c r="U454" s="89"/>
      <c r="V454" s="160"/>
      <c r="W454" s="89"/>
      <c r="X454" s="161"/>
      <c r="Y454" s="91">
        <f t="shared" si="26"/>
        <v>47624.5</v>
      </c>
      <c r="Z454" s="91">
        <f t="shared" si="27"/>
        <v>0</v>
      </c>
      <c r="AB454" s="484" t="s">
        <v>2148</v>
      </c>
    </row>
    <row r="455" s="2" customFormat="1" customHeight="1" spans="1:28">
      <c r="A455" s="170">
        <v>45870</v>
      </c>
      <c r="B455" s="435">
        <v>45882</v>
      </c>
      <c r="C455" s="300" t="s">
        <v>2149</v>
      </c>
      <c r="D455" s="237" t="s">
        <v>682</v>
      </c>
      <c r="E455" s="206" t="s">
        <v>2150</v>
      </c>
      <c r="F455" s="359" t="s">
        <v>561</v>
      </c>
      <c r="G455" s="126">
        <v>11926</v>
      </c>
      <c r="H455" s="118" t="s">
        <v>1642</v>
      </c>
      <c r="I455" s="162">
        <v>45889</v>
      </c>
      <c r="J455" s="126">
        <v>11926</v>
      </c>
      <c r="K455" s="96"/>
      <c r="L455" s="295"/>
      <c r="M455" s="96"/>
      <c r="N455" s="204"/>
      <c r="O455" s="96"/>
      <c r="P455" s="126"/>
      <c r="Q455" s="96"/>
      <c r="R455" s="126"/>
      <c r="S455" s="96"/>
      <c r="T455" s="388"/>
      <c r="U455" s="89"/>
      <c r="V455" s="160"/>
      <c r="W455" s="89"/>
      <c r="X455" s="161"/>
      <c r="Y455" s="91">
        <f t="shared" si="26"/>
        <v>11926</v>
      </c>
      <c r="Z455" s="91">
        <f t="shared" si="27"/>
        <v>0</v>
      </c>
      <c r="AB455" s="484" t="s">
        <v>2151</v>
      </c>
    </row>
    <row r="456" s="2" customFormat="1" customHeight="1" spans="1:28">
      <c r="A456" s="170">
        <v>45870</v>
      </c>
      <c r="B456" s="435">
        <v>45882</v>
      </c>
      <c r="C456" s="300" t="s">
        <v>2152</v>
      </c>
      <c r="D456" s="113" t="s">
        <v>682</v>
      </c>
      <c r="E456" s="77" t="s">
        <v>1113</v>
      </c>
      <c r="F456" s="402" t="s">
        <v>143</v>
      </c>
      <c r="G456" s="126">
        <v>1948</v>
      </c>
      <c r="H456" s="118" t="s">
        <v>1403</v>
      </c>
      <c r="I456" s="162">
        <v>45913</v>
      </c>
      <c r="J456" s="295">
        <v>649.33</v>
      </c>
      <c r="K456" s="96">
        <v>45943</v>
      </c>
      <c r="L456" s="295">
        <v>649.33</v>
      </c>
      <c r="M456" s="96">
        <v>45974</v>
      </c>
      <c r="N456" s="294">
        <v>649.34</v>
      </c>
      <c r="O456" s="96"/>
      <c r="P456" s="126"/>
      <c r="Q456" s="96"/>
      <c r="R456" s="126"/>
      <c r="S456" s="96"/>
      <c r="T456" s="388"/>
      <c r="U456" s="89"/>
      <c r="V456" s="160"/>
      <c r="W456" s="89"/>
      <c r="X456" s="161"/>
      <c r="Y456" s="91">
        <f t="shared" si="26"/>
        <v>1948</v>
      </c>
      <c r="Z456" s="91">
        <f t="shared" si="27"/>
        <v>0</v>
      </c>
      <c r="AB456" s="484" t="s">
        <v>2153</v>
      </c>
    </row>
    <row r="457" s="2" customFormat="1" customHeight="1" spans="1:28">
      <c r="A457" s="170">
        <v>45870</v>
      </c>
      <c r="B457" s="435">
        <v>45882</v>
      </c>
      <c r="C457" s="300" t="s">
        <v>2154</v>
      </c>
      <c r="D457" s="237" t="s">
        <v>682</v>
      </c>
      <c r="E457" s="206" t="s">
        <v>1113</v>
      </c>
      <c r="F457" s="481" t="s">
        <v>125</v>
      </c>
      <c r="G457" s="126">
        <v>2414.44</v>
      </c>
      <c r="H457" s="118" t="s">
        <v>1403</v>
      </c>
      <c r="I457" s="162">
        <v>45914</v>
      </c>
      <c r="J457" s="295">
        <v>804.81</v>
      </c>
      <c r="K457" s="96">
        <v>45944</v>
      </c>
      <c r="L457" s="295">
        <v>804.81</v>
      </c>
      <c r="M457" s="96">
        <v>45975</v>
      </c>
      <c r="N457" s="295">
        <v>804.82</v>
      </c>
      <c r="O457" s="96"/>
      <c r="P457" s="126"/>
      <c r="Q457" s="96"/>
      <c r="R457" s="126"/>
      <c r="S457" s="96"/>
      <c r="T457" s="388"/>
      <c r="U457" s="89"/>
      <c r="V457" s="160"/>
      <c r="W457" s="89"/>
      <c r="X457" s="161"/>
      <c r="Y457" s="91">
        <f t="shared" si="26"/>
        <v>2414.44</v>
      </c>
      <c r="Z457" s="91">
        <f t="shared" si="27"/>
        <v>0</v>
      </c>
      <c r="AB457" s="484" t="s">
        <v>2155</v>
      </c>
    </row>
    <row r="458" s="2" customFormat="1" customHeight="1" spans="1:28">
      <c r="A458" s="170">
        <v>45870</v>
      </c>
      <c r="B458" s="391">
        <v>45883</v>
      </c>
      <c r="C458" s="495" t="s">
        <v>2156</v>
      </c>
      <c r="D458" s="237" t="s">
        <v>682</v>
      </c>
      <c r="E458" s="206" t="s">
        <v>2157</v>
      </c>
      <c r="F458" s="359" t="s">
        <v>2158</v>
      </c>
      <c r="G458" s="126">
        <v>2746</v>
      </c>
      <c r="H458" s="118" t="s">
        <v>1642</v>
      </c>
      <c r="I458" s="162">
        <v>45890</v>
      </c>
      <c r="J458" s="126">
        <v>2746</v>
      </c>
      <c r="K458" s="96"/>
      <c r="L458" s="295"/>
      <c r="M458" s="96"/>
      <c r="N458" s="204"/>
      <c r="O458" s="96"/>
      <c r="P458" s="126"/>
      <c r="Q458" s="96"/>
      <c r="R458" s="126"/>
      <c r="S458" s="96"/>
      <c r="T458" s="388"/>
      <c r="U458" s="89"/>
      <c r="V458" s="160"/>
      <c r="W458" s="89"/>
      <c r="X458" s="161"/>
      <c r="Y458" s="91">
        <f t="shared" si="26"/>
        <v>2746</v>
      </c>
      <c r="Z458" s="91">
        <f t="shared" si="27"/>
        <v>0</v>
      </c>
      <c r="AB458" s="496" t="s">
        <v>2159</v>
      </c>
    </row>
    <row r="459" s="2" customFormat="1" customHeight="1" spans="1:28">
      <c r="A459" s="170">
        <v>45870</v>
      </c>
      <c r="B459" s="435">
        <v>45881</v>
      </c>
      <c r="C459" s="482" t="s">
        <v>2160</v>
      </c>
      <c r="D459" s="237" t="s">
        <v>682</v>
      </c>
      <c r="E459" s="206" t="s">
        <v>2161</v>
      </c>
      <c r="F459" s="465" t="s">
        <v>57</v>
      </c>
      <c r="G459" s="480">
        <v>100574.23</v>
      </c>
      <c r="H459" s="118" t="s">
        <v>2162</v>
      </c>
      <c r="I459" s="162">
        <v>45919</v>
      </c>
      <c r="J459" s="295">
        <v>100574.23</v>
      </c>
      <c r="K459" s="96"/>
      <c r="L459" s="295"/>
      <c r="M459" s="96"/>
      <c r="N459" s="204"/>
      <c r="O459" s="96"/>
      <c r="P459" s="126"/>
      <c r="Q459" s="96"/>
      <c r="R459" s="126"/>
      <c r="S459" s="96"/>
      <c r="T459" s="388"/>
      <c r="U459" s="89"/>
      <c r="V459" s="160"/>
      <c r="W459" s="89"/>
      <c r="X459" s="161"/>
      <c r="Y459" s="91">
        <f t="shared" si="26"/>
        <v>100574.23</v>
      </c>
      <c r="Z459" s="91">
        <f t="shared" si="27"/>
        <v>0</v>
      </c>
      <c r="AB459" s="497" t="s">
        <v>2163</v>
      </c>
    </row>
    <row r="460" s="2" customFormat="1" customHeight="1" spans="1:28">
      <c r="A460" s="170">
        <v>45870</v>
      </c>
      <c r="B460" s="435">
        <v>45887</v>
      </c>
      <c r="C460" s="482" t="s">
        <v>2164</v>
      </c>
      <c r="D460" s="237" t="s">
        <v>682</v>
      </c>
      <c r="E460" s="206" t="s">
        <v>1113</v>
      </c>
      <c r="F460" s="481" t="s">
        <v>2165</v>
      </c>
      <c r="G460" s="483">
        <v>1694</v>
      </c>
      <c r="H460" s="118" t="s">
        <v>1851</v>
      </c>
      <c r="I460" s="96">
        <v>45916</v>
      </c>
      <c r="J460" s="295">
        <v>1694</v>
      </c>
      <c r="K460" s="96"/>
      <c r="L460" s="96"/>
      <c r="M460" s="96"/>
      <c r="N460" s="204"/>
      <c r="O460" s="96"/>
      <c r="P460" s="126"/>
      <c r="Q460" s="96"/>
      <c r="R460" s="126"/>
      <c r="S460" s="96"/>
      <c r="T460" s="388"/>
      <c r="U460" s="89"/>
      <c r="V460" s="160"/>
      <c r="W460" s="89"/>
      <c r="X460" s="161"/>
      <c r="Y460" s="91">
        <f t="shared" si="26"/>
        <v>1694</v>
      </c>
      <c r="Z460" s="91">
        <f t="shared" si="27"/>
        <v>0</v>
      </c>
      <c r="AB460" s="497" t="s">
        <v>2166</v>
      </c>
    </row>
    <row r="461" s="2" customFormat="1" customHeight="1" spans="1:28">
      <c r="A461" s="170">
        <v>45870</v>
      </c>
      <c r="B461" s="435">
        <v>45889</v>
      </c>
      <c r="C461" s="482" t="s">
        <v>2167</v>
      </c>
      <c r="D461" s="237" t="s">
        <v>682</v>
      </c>
      <c r="E461" s="206"/>
      <c r="F461" s="359" t="s">
        <v>2168</v>
      </c>
      <c r="G461" s="483">
        <v>24595.2</v>
      </c>
      <c r="H461" s="118" t="s">
        <v>2025</v>
      </c>
      <c r="I461" s="162">
        <v>45896</v>
      </c>
      <c r="J461" s="295">
        <v>24595.2</v>
      </c>
      <c r="K461" s="96"/>
      <c r="L461" s="295"/>
      <c r="M461" s="96"/>
      <c r="N461" s="204"/>
      <c r="O461" s="96"/>
      <c r="P461" s="126"/>
      <c r="Q461" s="96"/>
      <c r="R461" s="126"/>
      <c r="S461" s="96"/>
      <c r="T461" s="388"/>
      <c r="U461" s="89"/>
      <c r="V461" s="160"/>
      <c r="W461" s="89"/>
      <c r="X461" s="161"/>
      <c r="Y461" s="91">
        <f t="shared" si="26"/>
        <v>24595.2</v>
      </c>
      <c r="Z461" s="91">
        <f t="shared" si="27"/>
        <v>0</v>
      </c>
      <c r="AB461" s="497" t="s">
        <v>2169</v>
      </c>
    </row>
    <row r="462" s="2" customFormat="1" customHeight="1" spans="1:28">
      <c r="A462" s="170">
        <v>45870</v>
      </c>
      <c r="B462" s="451">
        <v>45891</v>
      </c>
      <c r="C462" s="498" t="s">
        <v>2170</v>
      </c>
      <c r="D462" s="237" t="s">
        <v>682</v>
      </c>
      <c r="E462" s="206" t="s">
        <v>2077</v>
      </c>
      <c r="F462" s="499" t="s">
        <v>1993</v>
      </c>
      <c r="G462" s="500">
        <v>9434.7</v>
      </c>
      <c r="H462" s="118" t="s">
        <v>1403</v>
      </c>
      <c r="I462" s="162">
        <v>45922</v>
      </c>
      <c r="J462" s="295">
        <f>9434.7/3</f>
        <v>3144.9</v>
      </c>
      <c r="K462" s="96">
        <v>45952</v>
      </c>
      <c r="L462" s="295">
        <f>9434.7/3</f>
        <v>3144.9</v>
      </c>
      <c r="M462" s="96">
        <v>45983</v>
      </c>
      <c r="N462" s="295">
        <f>9434.7/3</f>
        <v>3144.9</v>
      </c>
      <c r="O462" s="96"/>
      <c r="P462" s="126"/>
      <c r="Q462" s="96"/>
      <c r="R462" s="126"/>
      <c r="S462" s="96"/>
      <c r="T462" s="388"/>
      <c r="U462" s="89"/>
      <c r="V462" s="160"/>
      <c r="W462" s="89"/>
      <c r="X462" s="161"/>
      <c r="Y462" s="91">
        <f t="shared" si="26"/>
        <v>9434.7</v>
      </c>
      <c r="Z462" s="91">
        <f t="shared" si="27"/>
        <v>0</v>
      </c>
      <c r="AB462" s="442" t="s">
        <v>2171</v>
      </c>
    </row>
    <row r="463" s="2" customFormat="1" customHeight="1" spans="1:28">
      <c r="A463" s="170">
        <v>45870</v>
      </c>
      <c r="B463" s="435">
        <v>45896</v>
      </c>
      <c r="C463" s="498" t="s">
        <v>2172</v>
      </c>
      <c r="D463" s="113" t="s">
        <v>682</v>
      </c>
      <c r="E463" s="77"/>
      <c r="F463" s="501" t="s">
        <v>2173</v>
      </c>
      <c r="G463" s="500">
        <v>1948</v>
      </c>
      <c r="H463" s="118" t="s">
        <v>1403</v>
      </c>
      <c r="I463" s="162">
        <v>45926</v>
      </c>
      <c r="J463" s="295">
        <v>649.33</v>
      </c>
      <c r="K463" s="96">
        <v>45957</v>
      </c>
      <c r="L463" s="295">
        <v>649.33</v>
      </c>
      <c r="M463" s="96">
        <v>45988</v>
      </c>
      <c r="N463" s="294">
        <v>649.34</v>
      </c>
      <c r="O463" s="96"/>
      <c r="P463" s="126"/>
      <c r="Q463" s="96"/>
      <c r="R463" s="126"/>
      <c r="S463" s="96"/>
      <c r="T463" s="388"/>
      <c r="U463" s="89"/>
      <c r="V463" s="160"/>
      <c r="W463" s="89"/>
      <c r="X463" s="161"/>
      <c r="Y463" s="91">
        <f t="shared" si="26"/>
        <v>1948</v>
      </c>
      <c r="Z463" s="91">
        <f t="shared" si="27"/>
        <v>0</v>
      </c>
      <c r="AB463" s="442" t="s">
        <v>2174</v>
      </c>
    </row>
    <row r="464" s="2" customFormat="1" customHeight="1" spans="1:28">
      <c r="A464" s="170">
        <v>45870</v>
      </c>
      <c r="B464" s="451">
        <v>45898</v>
      </c>
      <c r="C464" s="498" t="s">
        <v>2175</v>
      </c>
      <c r="D464" s="237" t="s">
        <v>682</v>
      </c>
      <c r="E464" s="206" t="s">
        <v>1686</v>
      </c>
      <c r="F464" s="499" t="s">
        <v>2125</v>
      </c>
      <c r="G464" s="500">
        <v>1420</v>
      </c>
      <c r="H464" s="118" t="s">
        <v>2025</v>
      </c>
      <c r="I464" s="162">
        <v>45901</v>
      </c>
      <c r="J464" s="295">
        <v>1420</v>
      </c>
      <c r="K464" s="96"/>
      <c r="L464" s="96"/>
      <c r="M464" s="96"/>
      <c r="N464" s="96"/>
      <c r="O464" s="96"/>
      <c r="P464" s="126"/>
      <c r="Q464" s="96"/>
      <c r="R464" s="126"/>
      <c r="S464" s="96"/>
      <c r="T464" s="388"/>
      <c r="U464" s="89"/>
      <c r="V464" s="160"/>
      <c r="W464" s="89"/>
      <c r="X464" s="161"/>
      <c r="Y464" s="91">
        <f t="shared" si="26"/>
        <v>1420</v>
      </c>
      <c r="Z464" s="91">
        <f t="shared" si="27"/>
        <v>0</v>
      </c>
      <c r="AB464" s="442" t="s">
        <v>2176</v>
      </c>
    </row>
    <row r="465" s="2" customFormat="1" customHeight="1" spans="1:28">
      <c r="A465" s="170">
        <v>45870</v>
      </c>
      <c r="B465" s="435">
        <v>45874</v>
      </c>
      <c r="C465" s="300" t="s">
        <v>2177</v>
      </c>
      <c r="D465" s="237" t="s">
        <v>684</v>
      </c>
      <c r="E465" s="206" t="s">
        <v>1470</v>
      </c>
      <c r="F465" s="409" t="s">
        <v>314</v>
      </c>
      <c r="G465" s="480">
        <v>1598.7</v>
      </c>
      <c r="H465" s="118" t="s">
        <v>1407</v>
      </c>
      <c r="I465" s="162">
        <v>45905</v>
      </c>
      <c r="J465" s="295">
        <f>1598.7/2</f>
        <v>799.35</v>
      </c>
      <c r="K465" s="96">
        <v>45935</v>
      </c>
      <c r="L465" s="295">
        <f>1598.7/2</f>
        <v>799.35</v>
      </c>
      <c r="M465" s="96"/>
      <c r="N465" s="204"/>
      <c r="O465" s="96"/>
      <c r="P465" s="126"/>
      <c r="Q465" s="96"/>
      <c r="R465" s="126"/>
      <c r="S465" s="96"/>
      <c r="T465" s="388"/>
      <c r="U465" s="89"/>
      <c r="V465" s="160"/>
      <c r="W465" s="89"/>
      <c r="X465" s="161"/>
      <c r="Y465" s="91">
        <f t="shared" si="26"/>
        <v>1598.7</v>
      </c>
      <c r="Z465" s="91">
        <f t="shared" si="27"/>
        <v>0</v>
      </c>
      <c r="AB465" s="484" t="s">
        <v>2178</v>
      </c>
    </row>
    <row r="466" s="2" customFormat="1" customHeight="1" spans="1:28">
      <c r="A466" s="170">
        <v>45870</v>
      </c>
      <c r="B466" s="435">
        <v>45874</v>
      </c>
      <c r="C466" s="213" t="s">
        <v>2179</v>
      </c>
      <c r="D466" s="237" t="s">
        <v>684</v>
      </c>
      <c r="E466" s="206" t="s">
        <v>1653</v>
      </c>
      <c r="F466" s="409" t="s">
        <v>2180</v>
      </c>
      <c r="G466" s="480">
        <v>1494.55</v>
      </c>
      <c r="H466" s="118" t="s">
        <v>1403</v>
      </c>
      <c r="I466" s="162">
        <v>45914</v>
      </c>
      <c r="J466" s="295">
        <v>498.19</v>
      </c>
      <c r="K466" s="96">
        <v>45944</v>
      </c>
      <c r="L466" s="295">
        <v>498.18</v>
      </c>
      <c r="M466" s="96">
        <v>45975</v>
      </c>
      <c r="N466" s="204">
        <v>498.18</v>
      </c>
      <c r="O466" s="96"/>
      <c r="P466" s="126"/>
      <c r="Q466" s="96"/>
      <c r="R466" s="126"/>
      <c r="S466" s="96"/>
      <c r="T466" s="388"/>
      <c r="U466" s="89"/>
      <c r="V466" s="160"/>
      <c r="W466" s="89"/>
      <c r="X466" s="161"/>
      <c r="Y466" s="91">
        <f t="shared" si="26"/>
        <v>1494.55</v>
      </c>
      <c r="Z466" s="91">
        <f t="shared" si="27"/>
        <v>0</v>
      </c>
      <c r="AB466" s="484" t="s">
        <v>2155</v>
      </c>
    </row>
    <row r="467" s="2" customFormat="1" customHeight="1" spans="1:28">
      <c r="A467" s="170">
        <v>45870</v>
      </c>
      <c r="B467" s="435">
        <v>45856</v>
      </c>
      <c r="C467" s="300" t="s">
        <v>2181</v>
      </c>
      <c r="D467" s="237" t="s">
        <v>690</v>
      </c>
      <c r="E467" s="206" t="s">
        <v>2182</v>
      </c>
      <c r="F467" s="409" t="s">
        <v>2183</v>
      </c>
      <c r="G467" s="126">
        <v>1152.57</v>
      </c>
      <c r="H467" s="118">
        <v>30</v>
      </c>
      <c r="I467" s="162">
        <v>45905</v>
      </c>
      <c r="J467" s="295">
        <v>1152.57</v>
      </c>
      <c r="K467" s="96"/>
      <c r="L467" s="96"/>
      <c r="M467" s="96"/>
      <c r="N467" s="96"/>
      <c r="O467" s="96"/>
      <c r="P467" s="126"/>
      <c r="Q467" s="96"/>
      <c r="R467" s="126"/>
      <c r="S467" s="96"/>
      <c r="T467" s="388"/>
      <c r="U467" s="89"/>
      <c r="V467" s="160"/>
      <c r="W467" s="89"/>
      <c r="X467" s="161"/>
      <c r="Y467" s="91">
        <f t="shared" si="26"/>
        <v>1152.57</v>
      </c>
      <c r="Z467" s="91">
        <f t="shared" si="27"/>
        <v>0</v>
      </c>
      <c r="AB467" s="484" t="s">
        <v>2184</v>
      </c>
    </row>
    <row r="468" s="2" customFormat="1" customHeight="1" spans="1:28">
      <c r="A468" s="170">
        <v>45870</v>
      </c>
      <c r="B468" s="435">
        <v>45876</v>
      </c>
      <c r="C468" s="300" t="s">
        <v>2185</v>
      </c>
      <c r="D468" s="237" t="s">
        <v>690</v>
      </c>
      <c r="E468" s="206" t="s">
        <v>1470</v>
      </c>
      <c r="F468" s="359" t="s">
        <v>386</v>
      </c>
      <c r="G468" s="126">
        <v>30334.5</v>
      </c>
      <c r="H468" s="118" t="s">
        <v>1795</v>
      </c>
      <c r="I468" s="162">
        <v>45890</v>
      </c>
      <c r="J468" s="295">
        <f>30334.5/3</f>
        <v>10111.5</v>
      </c>
      <c r="K468" s="96">
        <v>45897</v>
      </c>
      <c r="L468" s="295">
        <f>30334.5/3</f>
        <v>10111.5</v>
      </c>
      <c r="M468" s="96">
        <v>45904</v>
      </c>
      <c r="N468" s="295">
        <f>30334.5/3</f>
        <v>10111.5</v>
      </c>
      <c r="O468" s="96"/>
      <c r="P468" s="126"/>
      <c r="Q468" s="96"/>
      <c r="R468" s="126"/>
      <c r="S468" s="96"/>
      <c r="T468" s="388"/>
      <c r="U468" s="89"/>
      <c r="V468" s="160"/>
      <c r="W468" s="89"/>
      <c r="X468" s="161"/>
      <c r="Y468" s="91">
        <f t="shared" si="26"/>
        <v>30334.5</v>
      </c>
      <c r="Z468" s="91">
        <f t="shared" si="27"/>
        <v>0</v>
      </c>
      <c r="AB468" s="484" t="s">
        <v>2184</v>
      </c>
    </row>
    <row r="469" s="2" customFormat="1" customHeight="1" spans="1:28">
      <c r="A469" s="170">
        <v>45870</v>
      </c>
      <c r="B469" s="435">
        <v>45877</v>
      </c>
      <c r="C469" s="300" t="s">
        <v>2186</v>
      </c>
      <c r="D469" s="237" t="s">
        <v>690</v>
      </c>
      <c r="E469" s="206" t="s">
        <v>2187</v>
      </c>
      <c r="F469" s="359" t="s">
        <v>2188</v>
      </c>
      <c r="G469" s="126">
        <v>9674.42</v>
      </c>
      <c r="H469" s="118" t="s">
        <v>2189</v>
      </c>
      <c r="I469" s="162">
        <v>45887</v>
      </c>
      <c r="J469" s="126">
        <v>9674.42</v>
      </c>
      <c r="K469" s="96"/>
      <c r="L469" s="295"/>
      <c r="M469" s="96"/>
      <c r="N469" s="204"/>
      <c r="O469" s="96"/>
      <c r="P469" s="126"/>
      <c r="Q469" s="96"/>
      <c r="R469" s="126"/>
      <c r="S469" s="96"/>
      <c r="T469" s="388"/>
      <c r="U469" s="89"/>
      <c r="V469" s="160"/>
      <c r="W469" s="89"/>
      <c r="X469" s="161"/>
      <c r="Y469" s="91">
        <f t="shared" si="26"/>
        <v>9674.42</v>
      </c>
      <c r="Z469" s="91">
        <f t="shared" si="27"/>
        <v>0</v>
      </c>
      <c r="AB469" s="484" t="s">
        <v>2190</v>
      </c>
    </row>
    <row r="470" s="2" customFormat="1" customHeight="1" spans="1:28">
      <c r="A470" s="170">
        <v>45870</v>
      </c>
      <c r="B470" s="435">
        <v>45882</v>
      </c>
      <c r="C470" s="300" t="s">
        <v>2191</v>
      </c>
      <c r="D470" s="237" t="s">
        <v>690</v>
      </c>
      <c r="E470" s="206" t="s">
        <v>1113</v>
      </c>
      <c r="F470" s="481" t="s">
        <v>125</v>
      </c>
      <c r="G470" s="126">
        <v>2750.1</v>
      </c>
      <c r="H470" s="118" t="s">
        <v>1403</v>
      </c>
      <c r="I470" s="162">
        <v>45914</v>
      </c>
      <c r="J470" s="295">
        <f>2750.1/3</f>
        <v>916.7</v>
      </c>
      <c r="K470" s="96">
        <v>45944</v>
      </c>
      <c r="L470" s="295">
        <f>2750.1/3</f>
        <v>916.7</v>
      </c>
      <c r="M470" s="96">
        <v>45975</v>
      </c>
      <c r="N470" s="295">
        <f>2750.1/3</f>
        <v>916.7</v>
      </c>
      <c r="O470" s="96"/>
      <c r="P470" s="126"/>
      <c r="Q470" s="96"/>
      <c r="R470" s="126"/>
      <c r="S470" s="96"/>
      <c r="T470" s="388"/>
      <c r="U470" s="89"/>
      <c r="V470" s="160"/>
      <c r="W470" s="89"/>
      <c r="X470" s="161"/>
      <c r="Y470" s="91">
        <f t="shared" si="26"/>
        <v>2750.1</v>
      </c>
      <c r="Z470" s="91">
        <f t="shared" si="27"/>
        <v>0</v>
      </c>
      <c r="AB470" s="484" t="s">
        <v>2192</v>
      </c>
    </row>
    <row r="471" s="2" customFormat="1" customHeight="1" spans="1:28">
      <c r="A471" s="170">
        <v>45870</v>
      </c>
      <c r="B471" s="435">
        <v>45882</v>
      </c>
      <c r="C471" s="300" t="s">
        <v>2193</v>
      </c>
      <c r="D471" s="237" t="s">
        <v>690</v>
      </c>
      <c r="E471" s="206" t="s">
        <v>1653</v>
      </c>
      <c r="F471" s="481" t="s">
        <v>2180</v>
      </c>
      <c r="G471" s="126">
        <v>1855</v>
      </c>
      <c r="H471" s="118" t="s">
        <v>1403</v>
      </c>
      <c r="I471" s="162">
        <v>45914</v>
      </c>
      <c r="J471" s="295">
        <v>618.33</v>
      </c>
      <c r="K471" s="96">
        <v>45944</v>
      </c>
      <c r="L471" s="295">
        <v>618.33</v>
      </c>
      <c r="M471" s="96">
        <v>45975</v>
      </c>
      <c r="N471" s="295">
        <v>618.34</v>
      </c>
      <c r="O471" s="96"/>
      <c r="P471" s="126"/>
      <c r="Q471" s="96"/>
      <c r="R471" s="126"/>
      <c r="S471" s="96"/>
      <c r="T471" s="388"/>
      <c r="U471" s="89"/>
      <c r="V471" s="160"/>
      <c r="W471" s="89"/>
      <c r="X471" s="161"/>
      <c r="Y471" s="91">
        <f t="shared" si="26"/>
        <v>1855</v>
      </c>
      <c r="Z471" s="91">
        <f t="shared" si="27"/>
        <v>0</v>
      </c>
      <c r="AB471" s="484" t="s">
        <v>2192</v>
      </c>
    </row>
    <row r="472" s="2" customFormat="1" customHeight="1" spans="1:28">
      <c r="A472" s="170">
        <v>45870</v>
      </c>
      <c r="B472" s="391">
        <v>45881</v>
      </c>
      <c r="C472" s="495" t="s">
        <v>2194</v>
      </c>
      <c r="D472" s="113" t="s">
        <v>690</v>
      </c>
      <c r="E472" s="77" t="s">
        <v>1648</v>
      </c>
      <c r="F472" s="403" t="s">
        <v>2195</v>
      </c>
      <c r="G472" s="126">
        <v>11495</v>
      </c>
      <c r="H472" s="118" t="s">
        <v>1403</v>
      </c>
      <c r="I472" s="162">
        <v>45914</v>
      </c>
      <c r="J472" s="294">
        <v>3831.67</v>
      </c>
      <c r="K472" s="96">
        <v>45944</v>
      </c>
      <c r="L472" s="294">
        <v>3831.67</v>
      </c>
      <c r="M472" s="96">
        <v>45975</v>
      </c>
      <c r="N472" s="294">
        <v>3831.66</v>
      </c>
      <c r="O472" s="96"/>
      <c r="P472" s="126"/>
      <c r="Q472" s="96"/>
      <c r="R472" s="126"/>
      <c r="S472" s="96"/>
      <c r="T472" s="388"/>
      <c r="U472" s="89"/>
      <c r="V472" s="160"/>
      <c r="W472" s="89"/>
      <c r="X472" s="161"/>
      <c r="Y472" s="91">
        <f t="shared" si="26"/>
        <v>11495</v>
      </c>
      <c r="Z472" s="91">
        <f t="shared" si="27"/>
        <v>0</v>
      </c>
      <c r="AB472" s="394" t="s">
        <v>2192</v>
      </c>
    </row>
    <row r="473" s="2" customFormat="1" customHeight="1" spans="1:28">
      <c r="A473" s="170">
        <v>45870</v>
      </c>
      <c r="B473" s="391">
        <v>45888</v>
      </c>
      <c r="C473" s="495" t="s">
        <v>2196</v>
      </c>
      <c r="D473" s="237" t="s">
        <v>690</v>
      </c>
      <c r="E473" s="206"/>
      <c r="F473" s="359" t="s">
        <v>2197</v>
      </c>
      <c r="G473" s="126">
        <v>307.65</v>
      </c>
      <c r="H473" s="118" t="s">
        <v>1403</v>
      </c>
      <c r="I473" s="162">
        <v>45919</v>
      </c>
      <c r="J473" s="295">
        <f>307.65/3</f>
        <v>102.55</v>
      </c>
      <c r="K473" s="96">
        <v>45949</v>
      </c>
      <c r="L473" s="295">
        <f>307.65/3</f>
        <v>102.55</v>
      </c>
      <c r="M473" s="96">
        <v>45980</v>
      </c>
      <c r="N473" s="295">
        <f>307.65/3</f>
        <v>102.55</v>
      </c>
      <c r="O473" s="96"/>
      <c r="P473" s="126"/>
      <c r="Q473" s="96"/>
      <c r="R473" s="126"/>
      <c r="S473" s="96"/>
      <c r="T473" s="388"/>
      <c r="U473" s="89"/>
      <c r="V473" s="160"/>
      <c r="W473" s="89"/>
      <c r="X473" s="161"/>
      <c r="Y473" s="91">
        <f t="shared" si="26"/>
        <v>307.65</v>
      </c>
      <c r="Z473" s="91">
        <f t="shared" si="27"/>
        <v>0</v>
      </c>
      <c r="AB473" s="394" t="s">
        <v>2198</v>
      </c>
    </row>
    <row r="474" s="2" customFormat="1" customHeight="1" spans="1:28">
      <c r="A474" s="170">
        <v>45870</v>
      </c>
      <c r="B474" s="162">
        <v>45889</v>
      </c>
      <c r="C474" s="163" t="s">
        <v>2199</v>
      </c>
      <c r="D474" s="237" t="s">
        <v>690</v>
      </c>
      <c r="E474" s="206"/>
      <c r="F474" s="238" t="s">
        <v>375</v>
      </c>
      <c r="G474" s="126">
        <v>4359.4</v>
      </c>
      <c r="H474" s="118" t="s">
        <v>1403</v>
      </c>
      <c r="I474" s="162">
        <v>45920</v>
      </c>
      <c r="J474" s="295">
        <v>1453.13</v>
      </c>
      <c r="K474" s="96">
        <v>45950</v>
      </c>
      <c r="L474" s="295">
        <v>1453.13</v>
      </c>
      <c r="M474" s="96">
        <v>45981</v>
      </c>
      <c r="N474" s="295">
        <v>1453.14</v>
      </c>
      <c r="O474" s="96"/>
      <c r="P474" s="126"/>
      <c r="Q474" s="96"/>
      <c r="R474" s="126"/>
      <c r="S474" s="96"/>
      <c r="T474" s="388"/>
      <c r="U474" s="89"/>
      <c r="V474" s="160"/>
      <c r="W474" s="89"/>
      <c r="X474" s="161"/>
      <c r="Y474" s="91">
        <f t="shared" si="26"/>
        <v>4359.4</v>
      </c>
      <c r="Z474" s="91">
        <f t="shared" si="27"/>
        <v>0</v>
      </c>
      <c r="AB474" s="484" t="s">
        <v>2200</v>
      </c>
    </row>
    <row r="475" s="2" customFormat="1" customHeight="1" spans="1:28">
      <c r="A475" s="170">
        <v>45870</v>
      </c>
      <c r="B475" s="391">
        <v>45889</v>
      </c>
      <c r="C475" s="495" t="s">
        <v>2201</v>
      </c>
      <c r="D475" s="237" t="s">
        <v>690</v>
      </c>
      <c r="E475" s="206" t="s">
        <v>2150</v>
      </c>
      <c r="F475" s="359" t="s">
        <v>2202</v>
      </c>
      <c r="G475" s="126">
        <v>12760</v>
      </c>
      <c r="H475" s="118" t="s">
        <v>1766</v>
      </c>
      <c r="I475" s="162">
        <v>45904</v>
      </c>
      <c r="J475" s="295">
        <f>G475</f>
        <v>12760</v>
      </c>
      <c r="K475" s="96"/>
      <c r="L475" s="295"/>
      <c r="M475" s="96"/>
      <c r="N475" s="204"/>
      <c r="O475" s="96"/>
      <c r="P475" s="126"/>
      <c r="Q475" s="96"/>
      <c r="R475" s="126"/>
      <c r="S475" s="96"/>
      <c r="T475" s="388"/>
      <c r="U475" s="89"/>
      <c r="V475" s="160"/>
      <c r="W475" s="89"/>
      <c r="X475" s="161"/>
      <c r="Y475" s="91">
        <f t="shared" si="26"/>
        <v>12760</v>
      </c>
      <c r="Z475" s="91">
        <f t="shared" si="27"/>
        <v>0</v>
      </c>
      <c r="AB475" s="394" t="s">
        <v>2203</v>
      </c>
    </row>
    <row r="476" s="2" customFormat="1" customHeight="1" spans="1:28">
      <c r="A476" s="170">
        <v>45870</v>
      </c>
      <c r="B476" s="391">
        <v>45889</v>
      </c>
      <c r="C476" s="495" t="s">
        <v>2204</v>
      </c>
      <c r="D476" s="237" t="s">
        <v>690</v>
      </c>
      <c r="E476" s="206" t="s">
        <v>1648</v>
      </c>
      <c r="F476" s="359" t="s">
        <v>432</v>
      </c>
      <c r="G476" s="126">
        <v>3852</v>
      </c>
      <c r="H476" s="118" t="s">
        <v>1403</v>
      </c>
      <c r="I476" s="162">
        <v>45922</v>
      </c>
      <c r="J476" s="295">
        <f>3852/3</f>
        <v>1284</v>
      </c>
      <c r="K476" s="96">
        <v>45952</v>
      </c>
      <c r="L476" s="295">
        <f>3852/3</f>
        <v>1284</v>
      </c>
      <c r="M476" s="96">
        <v>45983</v>
      </c>
      <c r="N476" s="295">
        <f>3852/3</f>
        <v>1284</v>
      </c>
      <c r="O476" s="96"/>
      <c r="P476" s="126"/>
      <c r="Q476" s="96"/>
      <c r="R476" s="126"/>
      <c r="S476" s="96"/>
      <c r="T476" s="388"/>
      <c r="U476" s="89"/>
      <c r="V476" s="160"/>
      <c r="W476" s="89"/>
      <c r="X476" s="161"/>
      <c r="Y476" s="91">
        <f t="shared" si="26"/>
        <v>3852</v>
      </c>
      <c r="Z476" s="91">
        <f t="shared" si="27"/>
        <v>0</v>
      </c>
      <c r="AB476" s="394" t="s">
        <v>2205</v>
      </c>
    </row>
    <row r="477" s="2" customFormat="1" customHeight="1" spans="1:28">
      <c r="A477" s="170">
        <v>45870</v>
      </c>
      <c r="B477" s="391">
        <v>45890</v>
      </c>
      <c r="C477" s="495" t="s">
        <v>2206</v>
      </c>
      <c r="D477" s="237" t="s">
        <v>690</v>
      </c>
      <c r="E477" s="206" t="s">
        <v>1470</v>
      </c>
      <c r="F477" s="359" t="s">
        <v>1794</v>
      </c>
      <c r="G477" s="126">
        <v>7223.44</v>
      </c>
      <c r="H477" s="118" t="s">
        <v>1795</v>
      </c>
      <c r="I477" s="162">
        <v>45905</v>
      </c>
      <c r="J477" s="295">
        <v>2407.81</v>
      </c>
      <c r="K477" s="96">
        <v>45912</v>
      </c>
      <c r="L477" s="295">
        <v>2407.81</v>
      </c>
      <c r="M477" s="96">
        <v>45919</v>
      </c>
      <c r="N477" s="295">
        <v>2407.82</v>
      </c>
      <c r="O477" s="96"/>
      <c r="P477" s="126"/>
      <c r="Q477" s="96"/>
      <c r="R477" s="126"/>
      <c r="S477" s="96"/>
      <c r="T477" s="388"/>
      <c r="U477" s="89"/>
      <c r="V477" s="160"/>
      <c r="W477" s="89"/>
      <c r="X477" s="161"/>
      <c r="Y477" s="91">
        <f t="shared" si="26"/>
        <v>7223.44</v>
      </c>
      <c r="Z477" s="91">
        <f t="shared" si="27"/>
        <v>0</v>
      </c>
      <c r="AB477" s="394" t="s">
        <v>2207</v>
      </c>
    </row>
    <row r="478" s="2" customFormat="1" customHeight="1" spans="1:28">
      <c r="A478" s="170">
        <v>45870</v>
      </c>
      <c r="B478" s="162">
        <v>45894</v>
      </c>
      <c r="C478" s="163" t="s">
        <v>2208</v>
      </c>
      <c r="D478" s="237" t="s">
        <v>690</v>
      </c>
      <c r="E478" s="206" t="s">
        <v>1113</v>
      </c>
      <c r="F478" s="238" t="s">
        <v>2209</v>
      </c>
      <c r="G478" s="126">
        <v>8354.71</v>
      </c>
      <c r="H478" s="118" t="s">
        <v>1403</v>
      </c>
      <c r="I478" s="162">
        <v>45926</v>
      </c>
      <c r="J478" s="295">
        <v>2784.9</v>
      </c>
      <c r="K478" s="96">
        <v>45957</v>
      </c>
      <c r="L478" s="295">
        <v>2784.9</v>
      </c>
      <c r="M478" s="96">
        <v>45988</v>
      </c>
      <c r="N478" s="295">
        <v>2784.91</v>
      </c>
      <c r="O478" s="96"/>
      <c r="P478" s="126"/>
      <c r="Q478" s="96"/>
      <c r="R478" s="126"/>
      <c r="S478" s="96"/>
      <c r="T478" s="388"/>
      <c r="U478" s="89"/>
      <c r="V478" s="160"/>
      <c r="W478" s="89"/>
      <c r="X478" s="161"/>
      <c r="Y478" s="91">
        <f t="shared" si="26"/>
        <v>8354.71</v>
      </c>
      <c r="Z478" s="91">
        <f t="shared" si="27"/>
        <v>0</v>
      </c>
      <c r="AB478" s="484" t="s">
        <v>2210</v>
      </c>
    </row>
    <row r="479" s="2" customFormat="1" customHeight="1" spans="1:28">
      <c r="A479" s="170">
        <v>45870</v>
      </c>
      <c r="B479" s="162">
        <v>45896</v>
      </c>
      <c r="C479" s="163" t="s">
        <v>2211</v>
      </c>
      <c r="D479" s="237" t="s">
        <v>690</v>
      </c>
      <c r="E479" s="206"/>
      <c r="F479" s="238" t="s">
        <v>1794</v>
      </c>
      <c r="G479" s="126">
        <v>40500</v>
      </c>
      <c r="H479" s="118" t="s">
        <v>1795</v>
      </c>
      <c r="I479" s="162">
        <v>45911</v>
      </c>
      <c r="J479" s="295">
        <v>13500</v>
      </c>
      <c r="K479" s="96">
        <v>45918</v>
      </c>
      <c r="L479" s="295">
        <v>13500</v>
      </c>
      <c r="M479" s="96">
        <v>45925</v>
      </c>
      <c r="N479" s="295">
        <v>13500</v>
      </c>
      <c r="O479" s="96"/>
      <c r="P479" s="126"/>
      <c r="Q479" s="96"/>
      <c r="R479" s="126"/>
      <c r="S479" s="96"/>
      <c r="T479" s="388"/>
      <c r="U479" s="89"/>
      <c r="V479" s="160"/>
      <c r="W479" s="89"/>
      <c r="X479" s="161"/>
      <c r="Y479" s="91">
        <f t="shared" si="26"/>
        <v>40500</v>
      </c>
      <c r="Z479" s="91">
        <f t="shared" si="27"/>
        <v>0</v>
      </c>
      <c r="AB479" s="484" t="s">
        <v>2212</v>
      </c>
    </row>
    <row r="480" s="2" customFormat="1" customHeight="1" spans="1:28">
      <c r="A480" s="170">
        <v>45870</v>
      </c>
      <c r="B480" s="162">
        <v>45894</v>
      </c>
      <c r="C480" s="163" t="s">
        <v>2213</v>
      </c>
      <c r="D480" s="237" t="s">
        <v>690</v>
      </c>
      <c r="E480" s="206" t="s">
        <v>1470</v>
      </c>
      <c r="F480" s="238" t="s">
        <v>1794</v>
      </c>
      <c r="G480" s="126">
        <v>37270.49</v>
      </c>
      <c r="H480" s="118" t="s">
        <v>1795</v>
      </c>
      <c r="I480" s="162">
        <v>45911</v>
      </c>
      <c r="J480" s="295">
        <v>12423.49</v>
      </c>
      <c r="K480" s="96">
        <v>45918</v>
      </c>
      <c r="L480" s="295">
        <v>12423.5</v>
      </c>
      <c r="M480" s="96">
        <v>45925</v>
      </c>
      <c r="N480" s="295">
        <v>12423.5</v>
      </c>
      <c r="O480" s="96"/>
      <c r="P480" s="126"/>
      <c r="Q480" s="96"/>
      <c r="R480" s="126"/>
      <c r="S480" s="96"/>
      <c r="T480" s="388"/>
      <c r="U480" s="89"/>
      <c r="V480" s="160"/>
      <c r="W480" s="89"/>
      <c r="X480" s="161"/>
      <c r="Y480" s="91">
        <f t="shared" si="26"/>
        <v>37270.49</v>
      </c>
      <c r="Z480" s="91">
        <f t="shared" si="27"/>
        <v>0</v>
      </c>
      <c r="AB480" s="484" t="s">
        <v>2212</v>
      </c>
    </row>
    <row r="481" s="2" customFormat="1" customHeight="1" spans="1:28">
      <c r="A481" s="170">
        <v>45870</v>
      </c>
      <c r="B481" s="162">
        <v>45898</v>
      </c>
      <c r="C481" s="163" t="s">
        <v>2214</v>
      </c>
      <c r="D481" s="237" t="s">
        <v>690</v>
      </c>
      <c r="E481" s="206" t="s">
        <v>1470</v>
      </c>
      <c r="F481" s="238" t="s">
        <v>1765</v>
      </c>
      <c r="G481" s="126">
        <v>7316.98</v>
      </c>
      <c r="H481" s="118" t="s">
        <v>1795</v>
      </c>
      <c r="I481" s="162">
        <v>45912</v>
      </c>
      <c r="J481" s="295">
        <v>2438.99</v>
      </c>
      <c r="K481" s="96">
        <v>45919</v>
      </c>
      <c r="L481" s="295">
        <v>2438.99</v>
      </c>
      <c r="M481" s="96">
        <v>45926</v>
      </c>
      <c r="N481" s="295">
        <v>2439</v>
      </c>
      <c r="O481" s="96"/>
      <c r="P481" s="126"/>
      <c r="Q481" s="96"/>
      <c r="R481" s="126"/>
      <c r="S481" s="96"/>
      <c r="T481" s="388"/>
      <c r="U481" s="89"/>
      <c r="V481" s="160"/>
      <c r="W481" s="89"/>
      <c r="X481" s="161"/>
      <c r="Y481" s="91">
        <f t="shared" si="26"/>
        <v>7316.98</v>
      </c>
      <c r="Z481" s="91">
        <f t="shared" si="27"/>
        <v>0</v>
      </c>
      <c r="AB481" s="484" t="s">
        <v>2215</v>
      </c>
    </row>
    <row r="482" s="2" customFormat="1" customHeight="1" spans="1:28">
      <c r="A482" s="170">
        <v>45870</v>
      </c>
      <c r="B482" s="162">
        <v>45898</v>
      </c>
      <c r="C482" s="163" t="s">
        <v>2216</v>
      </c>
      <c r="D482" s="237" t="s">
        <v>690</v>
      </c>
      <c r="E482" s="206"/>
      <c r="F482" s="238" t="s">
        <v>774</v>
      </c>
      <c r="G482" s="126">
        <v>3680</v>
      </c>
      <c r="H482" s="118" t="s">
        <v>2126</v>
      </c>
      <c r="I482" s="162">
        <v>45898</v>
      </c>
      <c r="J482" s="295">
        <v>3680</v>
      </c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1">
        <f t="shared" si="26"/>
        <v>3680</v>
      </c>
      <c r="Z482" s="91">
        <f t="shared" si="27"/>
        <v>0</v>
      </c>
      <c r="AB482" s="484" t="s">
        <v>2217</v>
      </c>
    </row>
    <row r="483" s="2" customFormat="1" customHeight="1" spans="1:28">
      <c r="A483" s="170">
        <v>45870</v>
      </c>
      <c r="B483" s="435">
        <v>45873</v>
      </c>
      <c r="C483" s="300" t="s">
        <v>2218</v>
      </c>
      <c r="D483" s="237" t="s">
        <v>1160</v>
      </c>
      <c r="E483" s="206" t="s">
        <v>1648</v>
      </c>
      <c r="F483" s="485" t="s">
        <v>420</v>
      </c>
      <c r="G483" s="480">
        <v>1740</v>
      </c>
      <c r="H483" s="118" t="s">
        <v>1403</v>
      </c>
      <c r="I483" s="162">
        <v>45905</v>
      </c>
      <c r="J483" s="295">
        <f>1740/3</f>
        <v>580</v>
      </c>
      <c r="K483" s="96">
        <v>45935</v>
      </c>
      <c r="L483" s="295">
        <f>1740/3</f>
        <v>580</v>
      </c>
      <c r="M483" s="96">
        <v>45966</v>
      </c>
      <c r="N483" s="295">
        <f>1740/3</f>
        <v>580</v>
      </c>
      <c r="O483" s="96"/>
      <c r="P483" s="126"/>
      <c r="Q483" s="96"/>
      <c r="R483" s="126"/>
      <c r="S483" s="96"/>
      <c r="T483" s="388"/>
      <c r="U483" s="89"/>
      <c r="V483" s="160"/>
      <c r="W483" s="89"/>
      <c r="X483" s="161"/>
      <c r="Y483" s="91">
        <f t="shared" si="26"/>
        <v>1740</v>
      </c>
      <c r="Z483" s="91">
        <f t="shared" si="27"/>
        <v>0</v>
      </c>
      <c r="AB483" s="484" t="s">
        <v>2219</v>
      </c>
    </row>
    <row r="484" s="2" customFormat="1" customHeight="1" spans="1:28">
      <c r="A484" s="170">
        <v>45870</v>
      </c>
      <c r="B484" s="435">
        <v>45877</v>
      </c>
      <c r="C484" s="300" t="s">
        <v>2220</v>
      </c>
      <c r="D484" s="237" t="s">
        <v>1160</v>
      </c>
      <c r="E484" s="206" t="s">
        <v>2187</v>
      </c>
      <c r="F484" s="485" t="s">
        <v>2188</v>
      </c>
      <c r="G484" s="480">
        <v>1000</v>
      </c>
      <c r="H484" s="118" t="s">
        <v>1642</v>
      </c>
      <c r="I484" s="162">
        <v>45887</v>
      </c>
      <c r="J484" s="217">
        <v>1000</v>
      </c>
      <c r="K484" s="96"/>
      <c r="L484" s="295"/>
      <c r="M484" s="96"/>
      <c r="N484" s="204"/>
      <c r="O484" s="96"/>
      <c r="P484" s="126"/>
      <c r="Q484" s="96"/>
      <c r="R484" s="126"/>
      <c r="S484" s="96"/>
      <c r="T484" s="388"/>
      <c r="U484" s="89"/>
      <c r="V484" s="160"/>
      <c r="W484" s="89"/>
      <c r="X484" s="161"/>
      <c r="Y484" s="91">
        <f t="shared" si="26"/>
        <v>1000</v>
      </c>
      <c r="Z484" s="91">
        <f t="shared" si="27"/>
        <v>0</v>
      </c>
      <c r="AB484" s="484" t="s">
        <v>2221</v>
      </c>
    </row>
    <row r="485" s="2" customFormat="1" customHeight="1" spans="1:28">
      <c r="A485" s="170">
        <v>45870</v>
      </c>
      <c r="B485" s="435">
        <v>45883</v>
      </c>
      <c r="C485" s="300" t="s">
        <v>2222</v>
      </c>
      <c r="D485" s="237" t="s">
        <v>1160</v>
      </c>
      <c r="E485" s="206" t="s">
        <v>1653</v>
      </c>
      <c r="F485" s="409" t="s">
        <v>2180</v>
      </c>
      <c r="G485" s="480">
        <v>2950</v>
      </c>
      <c r="H485" s="118" t="s">
        <v>1403</v>
      </c>
      <c r="I485" s="162">
        <v>45914</v>
      </c>
      <c r="J485" s="295">
        <v>983.33</v>
      </c>
      <c r="K485" s="96">
        <v>45944</v>
      </c>
      <c r="L485" s="295">
        <v>983.33</v>
      </c>
      <c r="M485" s="96">
        <v>45975</v>
      </c>
      <c r="N485" s="204">
        <v>983.34</v>
      </c>
      <c r="O485" s="96"/>
      <c r="P485" s="126"/>
      <c r="Q485" s="96"/>
      <c r="R485" s="126"/>
      <c r="S485" s="96"/>
      <c r="T485" s="388"/>
      <c r="U485" s="89"/>
      <c r="V485" s="160"/>
      <c r="W485" s="89"/>
      <c r="X485" s="161"/>
      <c r="Y485" s="91">
        <f t="shared" si="26"/>
        <v>2950</v>
      </c>
      <c r="Z485" s="91">
        <f t="shared" si="27"/>
        <v>0</v>
      </c>
      <c r="AB485" s="484" t="s">
        <v>2155</v>
      </c>
    </row>
    <row r="486" s="2" customFormat="1" customHeight="1" spans="1:28">
      <c r="A486" s="170">
        <v>45870</v>
      </c>
      <c r="B486" s="435">
        <v>45884</v>
      </c>
      <c r="C486" s="300" t="s">
        <v>2223</v>
      </c>
      <c r="D486" s="113" t="s">
        <v>1160</v>
      </c>
      <c r="E486" s="77" t="s">
        <v>1648</v>
      </c>
      <c r="F486" s="502" t="s">
        <v>2195</v>
      </c>
      <c r="G486" s="480">
        <v>8025.75</v>
      </c>
      <c r="H486" s="118" t="s">
        <v>1403</v>
      </c>
      <c r="I486" s="162">
        <v>45914</v>
      </c>
      <c r="J486" s="294">
        <f>8025.75/3</f>
        <v>2675.25</v>
      </c>
      <c r="K486" s="96">
        <v>45944</v>
      </c>
      <c r="L486" s="294">
        <f>8025.75/3</f>
        <v>2675.25</v>
      </c>
      <c r="M486" s="96">
        <v>45975</v>
      </c>
      <c r="N486" s="294">
        <f>8025.75/3</f>
        <v>2675.25</v>
      </c>
      <c r="O486" s="96"/>
      <c r="P486" s="126"/>
      <c r="Q486" s="96"/>
      <c r="R486" s="126"/>
      <c r="S486" s="96"/>
      <c r="T486" s="388"/>
      <c r="U486" s="89"/>
      <c r="V486" s="160"/>
      <c r="W486" s="89"/>
      <c r="X486" s="161"/>
      <c r="Y486" s="91">
        <f t="shared" si="26"/>
        <v>8025.75</v>
      </c>
      <c r="Z486" s="91">
        <f t="shared" si="27"/>
        <v>0</v>
      </c>
      <c r="AB486" s="497" t="s">
        <v>2155</v>
      </c>
    </row>
    <row r="487" s="2" customFormat="1" customHeight="1" spans="1:28">
      <c r="A487" s="170">
        <v>45870</v>
      </c>
      <c r="B487" s="435">
        <v>45890</v>
      </c>
      <c r="C487" s="300" t="s">
        <v>2224</v>
      </c>
      <c r="D487" s="237" t="s">
        <v>1160</v>
      </c>
      <c r="E487" s="206" t="s">
        <v>1653</v>
      </c>
      <c r="F487" s="485" t="s">
        <v>2106</v>
      </c>
      <c r="G487" s="480">
        <v>1740</v>
      </c>
      <c r="H487" s="118" t="s">
        <v>1403</v>
      </c>
      <c r="I487" s="162">
        <v>45922</v>
      </c>
      <c r="J487" s="295">
        <v>580</v>
      </c>
      <c r="K487" s="96">
        <v>45952</v>
      </c>
      <c r="L487" s="295">
        <v>580</v>
      </c>
      <c r="M487" s="96">
        <v>45983</v>
      </c>
      <c r="N487" s="295">
        <v>580</v>
      </c>
      <c r="O487" s="96"/>
      <c r="P487" s="126"/>
      <c r="Q487" s="96"/>
      <c r="R487" s="126"/>
      <c r="S487" s="96"/>
      <c r="T487" s="388"/>
      <c r="U487" s="89"/>
      <c r="V487" s="160"/>
      <c r="W487" s="89"/>
      <c r="X487" s="161"/>
      <c r="Y487" s="91">
        <f t="shared" si="26"/>
        <v>1740</v>
      </c>
      <c r="Z487" s="91">
        <f t="shared" si="27"/>
        <v>0</v>
      </c>
      <c r="AB487" s="497" t="s">
        <v>2225</v>
      </c>
    </row>
    <row r="488" s="2" customFormat="1" customHeight="1" spans="1:28">
      <c r="A488" s="170">
        <v>45870</v>
      </c>
      <c r="B488" s="435">
        <v>45891</v>
      </c>
      <c r="C488" s="300" t="s">
        <v>2226</v>
      </c>
      <c r="D488" s="237" t="s">
        <v>1160</v>
      </c>
      <c r="E488" s="206" t="s">
        <v>1648</v>
      </c>
      <c r="F488" s="481" t="s">
        <v>432</v>
      </c>
      <c r="G488" s="480">
        <v>1160</v>
      </c>
      <c r="H488" s="118" t="s">
        <v>1403</v>
      </c>
      <c r="I488" s="162">
        <v>45922</v>
      </c>
      <c r="J488" s="295">
        <v>386.67</v>
      </c>
      <c r="K488" s="96">
        <v>45952</v>
      </c>
      <c r="L488" s="295">
        <v>386.67</v>
      </c>
      <c r="M488" s="96">
        <v>45983</v>
      </c>
      <c r="N488" s="204">
        <v>386.66</v>
      </c>
      <c r="O488" s="96"/>
      <c r="P488" s="126"/>
      <c r="Q488" s="96"/>
      <c r="R488" s="126"/>
      <c r="S488" s="96"/>
      <c r="T488" s="388"/>
      <c r="U488" s="89"/>
      <c r="V488" s="160"/>
      <c r="W488" s="89"/>
      <c r="X488" s="161"/>
      <c r="Y488" s="91">
        <f t="shared" si="26"/>
        <v>1160</v>
      </c>
      <c r="Z488" s="91">
        <f t="shared" si="27"/>
        <v>0</v>
      </c>
      <c r="AB488" s="497" t="s">
        <v>2225</v>
      </c>
    </row>
    <row r="489" s="2" customFormat="1" customHeight="1" spans="1:28">
      <c r="A489" s="240">
        <v>45900</v>
      </c>
      <c r="B489" s="503" t="s">
        <v>659</v>
      </c>
      <c r="C489" s="504"/>
      <c r="D489" s="327"/>
      <c r="E489" s="244"/>
      <c r="F489" s="328"/>
      <c r="G489" s="467">
        <f>SUBTOTAL(9,G451:G488)</f>
        <v>413873.11</v>
      </c>
      <c r="H489" s="245"/>
      <c r="I489" s="325"/>
      <c r="J489" s="467">
        <f>SUBTOTAL(9,J451:J488)</f>
        <v>255674.26</v>
      </c>
      <c r="K489" s="329"/>
      <c r="L489" s="467">
        <f>SUBTOTAL(9,L451:L488)</f>
        <v>79499.06</v>
      </c>
      <c r="M489" s="329"/>
      <c r="N489" s="467">
        <f>SUBTOTAL(9,N451:N488)</f>
        <v>78699.79</v>
      </c>
      <c r="O489" s="329"/>
      <c r="P489" s="467">
        <f>SUBTOTAL(9,P451:P488)</f>
        <v>0</v>
      </c>
      <c r="Q489" s="329"/>
      <c r="R489" s="467">
        <f>SUBTOTAL(9,R451:R488)</f>
        <v>0</v>
      </c>
      <c r="S489" s="329"/>
      <c r="T489" s="467">
        <f>SUBTOTAL(9,T451:T488)</f>
        <v>0</v>
      </c>
      <c r="U489" s="330"/>
      <c r="V489" s="467">
        <f>SUBTOTAL(9,V451:V488)</f>
        <v>0</v>
      </c>
      <c r="W489" s="330"/>
      <c r="X489" s="467">
        <f>SUBTOTAL(9,X451:X488)</f>
        <v>0</v>
      </c>
      <c r="Y489" s="467">
        <f>SUBTOTAL(9,Y451:Y488)</f>
        <v>413873.11</v>
      </c>
      <c r="Z489" s="467">
        <f>SUBTOTAL(9,Z451:Z488)</f>
        <v>0</v>
      </c>
      <c r="AA489" s="144"/>
      <c r="AB489" s="144"/>
    </row>
    <row r="490" s="17" customFormat="1" customHeight="1" spans="1:28">
      <c r="A490" s="170">
        <v>45930</v>
      </c>
      <c r="B490" s="435">
        <v>45901</v>
      </c>
      <c r="C490" s="482" t="s">
        <v>2227</v>
      </c>
      <c r="D490" s="482" t="s">
        <v>682</v>
      </c>
      <c r="F490" s="17" t="s">
        <v>2228</v>
      </c>
      <c r="G490" s="505">
        <v>1222.2</v>
      </c>
      <c r="H490" s="506">
        <v>30</v>
      </c>
      <c r="I490" s="162">
        <v>45931</v>
      </c>
      <c r="J490" s="505">
        <v>1222.2</v>
      </c>
      <c r="K490" s="507"/>
      <c r="L490" s="505"/>
      <c r="M490" s="507"/>
      <c r="N490" s="505"/>
      <c r="Y490" s="91">
        <f t="shared" ref="Y490:Y533" si="28">J490+L490+N490+P490+R490+T490+V490+X490</f>
        <v>1222.2</v>
      </c>
      <c r="Z490" s="91">
        <f t="shared" ref="Z490:Z533" si="29">G490-Y490</f>
        <v>0</v>
      </c>
    </row>
    <row r="491" s="17" customFormat="1" customHeight="1" spans="1:28">
      <c r="A491" s="170">
        <v>45930</v>
      </c>
      <c r="B491" s="435">
        <v>45902</v>
      </c>
      <c r="C491" s="482" t="s">
        <v>2229</v>
      </c>
      <c r="D491" s="403" t="s">
        <v>682</v>
      </c>
      <c r="E491" s="508"/>
      <c r="F491" s="508" t="s">
        <v>2230</v>
      </c>
      <c r="G491" s="505">
        <v>5234</v>
      </c>
      <c r="H491" s="506" t="s">
        <v>1403</v>
      </c>
      <c r="I491" s="162">
        <v>45933</v>
      </c>
      <c r="J491" s="505">
        <v>1744.66</v>
      </c>
      <c r="K491" s="507">
        <v>45964</v>
      </c>
      <c r="L491" s="505">
        <v>1744.67</v>
      </c>
      <c r="M491" s="96">
        <v>45994</v>
      </c>
      <c r="N491" s="509">
        <v>1744.67</v>
      </c>
      <c r="Y491" s="91">
        <f t="shared" si="28"/>
        <v>5234</v>
      </c>
      <c r="Z491" s="91">
        <f t="shared" si="29"/>
        <v>0</v>
      </c>
    </row>
    <row r="492" s="17" customFormat="1" customHeight="1" spans="1:28">
      <c r="A492" s="170">
        <v>45930</v>
      </c>
      <c r="B492" s="435">
        <v>45908</v>
      </c>
      <c r="C492" s="482" t="s">
        <v>2231</v>
      </c>
      <c r="D492" s="482" t="s">
        <v>682</v>
      </c>
      <c r="F492" s="17" t="s">
        <v>2232</v>
      </c>
      <c r="G492" s="505">
        <v>4800</v>
      </c>
      <c r="H492" s="506"/>
      <c r="I492" s="162">
        <v>45914</v>
      </c>
      <c r="J492" s="505">
        <v>4800</v>
      </c>
      <c r="K492" s="507"/>
      <c r="L492" s="505"/>
      <c r="M492" s="96"/>
      <c r="N492" s="505"/>
      <c r="Y492" s="91">
        <f t="shared" si="28"/>
        <v>4800</v>
      </c>
      <c r="Z492" s="91">
        <f t="shared" si="29"/>
        <v>0</v>
      </c>
    </row>
    <row r="493" s="17" customFormat="1" customHeight="1" spans="1:28">
      <c r="A493" s="170">
        <v>45930</v>
      </c>
      <c r="B493" s="435">
        <v>45909</v>
      </c>
      <c r="C493" s="482" t="s">
        <v>2233</v>
      </c>
      <c r="D493" s="482" t="s">
        <v>682</v>
      </c>
      <c r="F493" s="17" t="s">
        <v>2232</v>
      </c>
      <c r="G493" s="505">
        <v>35200</v>
      </c>
      <c r="H493" s="506"/>
      <c r="I493" s="162">
        <v>45916</v>
      </c>
      <c r="J493" s="505">
        <v>35200</v>
      </c>
      <c r="K493" s="507"/>
      <c r="L493" s="505"/>
      <c r="M493" s="96"/>
      <c r="N493" s="505"/>
      <c r="Y493" s="91">
        <f t="shared" si="28"/>
        <v>35200</v>
      </c>
      <c r="Z493" s="91">
        <f t="shared" si="29"/>
        <v>0</v>
      </c>
    </row>
    <row r="494" s="17" customFormat="1" customHeight="1" spans="1:28">
      <c r="A494" s="170">
        <v>45930</v>
      </c>
      <c r="B494" s="435">
        <v>45908</v>
      </c>
      <c r="C494" s="482" t="s">
        <v>2234</v>
      </c>
      <c r="D494" s="482" t="s">
        <v>682</v>
      </c>
      <c r="F494" s="17" t="s">
        <v>1908</v>
      </c>
      <c r="G494" s="505">
        <v>1948.7</v>
      </c>
      <c r="H494" s="506" t="s">
        <v>1403</v>
      </c>
      <c r="I494" s="162">
        <v>45940</v>
      </c>
      <c r="J494" s="505">
        <v>649.56</v>
      </c>
      <c r="K494" s="507">
        <v>45971</v>
      </c>
      <c r="L494" s="505">
        <v>649.57</v>
      </c>
      <c r="M494" s="96">
        <v>46001</v>
      </c>
      <c r="N494" s="505">
        <v>649.57</v>
      </c>
      <c r="Y494" s="91">
        <f t="shared" si="28"/>
        <v>1948.7</v>
      </c>
      <c r="Z494" s="91">
        <f t="shared" si="29"/>
        <v>0</v>
      </c>
    </row>
    <row r="495" s="17" customFormat="1" customHeight="1" spans="1:28">
      <c r="A495" s="170">
        <v>45930</v>
      </c>
      <c r="B495" s="435">
        <v>45911</v>
      </c>
      <c r="C495" s="482" t="s">
        <v>2235</v>
      </c>
      <c r="D495" s="482" t="s">
        <v>682</v>
      </c>
      <c r="F495" s="17" t="s">
        <v>2236</v>
      </c>
      <c r="G495" s="505">
        <v>1948.7</v>
      </c>
      <c r="H495" s="506" t="s">
        <v>1403</v>
      </c>
      <c r="I495" s="162">
        <v>45940</v>
      </c>
      <c r="J495" s="505">
        <v>649.56</v>
      </c>
      <c r="K495" s="507">
        <v>45971</v>
      </c>
      <c r="L495" s="505">
        <v>649.57</v>
      </c>
      <c r="M495" s="96">
        <v>46001</v>
      </c>
      <c r="N495" s="505">
        <v>649.57</v>
      </c>
      <c r="Y495" s="91">
        <f t="shared" si="28"/>
        <v>1948.7</v>
      </c>
      <c r="Z495" s="91">
        <f t="shared" si="29"/>
        <v>0</v>
      </c>
    </row>
    <row r="496" s="17" customFormat="1" customHeight="1" spans="1:28">
      <c r="A496" s="170">
        <v>45930</v>
      </c>
      <c r="B496" s="435">
        <v>45911</v>
      </c>
      <c r="C496" s="482" t="s">
        <v>2237</v>
      </c>
      <c r="D496" s="482" t="s">
        <v>682</v>
      </c>
      <c r="F496" s="17" t="s">
        <v>2125</v>
      </c>
      <c r="G496" s="505">
        <v>590</v>
      </c>
      <c r="H496" s="506"/>
      <c r="I496" s="162">
        <v>45912</v>
      </c>
      <c r="J496" s="505">
        <v>590</v>
      </c>
      <c r="K496" s="507"/>
      <c r="L496" s="505"/>
      <c r="M496" s="96"/>
      <c r="N496" s="505"/>
      <c r="Y496" s="91">
        <f t="shared" si="28"/>
        <v>590</v>
      </c>
      <c r="Z496" s="91">
        <f t="shared" si="29"/>
        <v>0</v>
      </c>
    </row>
    <row r="497" s="17" customFormat="1" customHeight="1" spans="1:26">
      <c r="A497" s="170">
        <v>45930</v>
      </c>
      <c r="B497" s="435">
        <v>45911</v>
      </c>
      <c r="C497" s="482" t="s">
        <v>2238</v>
      </c>
      <c r="D497" s="482" t="s">
        <v>682</v>
      </c>
      <c r="F497" s="17" t="s">
        <v>2125</v>
      </c>
      <c r="G497" s="505">
        <v>1180</v>
      </c>
      <c r="H497" s="506"/>
      <c r="I497" s="162">
        <v>45912</v>
      </c>
      <c r="J497" s="505">
        <v>1180</v>
      </c>
      <c r="K497" s="507"/>
      <c r="L497" s="505"/>
      <c r="M497" s="96"/>
      <c r="N497" s="505"/>
      <c r="Y497" s="91">
        <f t="shared" si="28"/>
        <v>1180</v>
      </c>
      <c r="Z497" s="91">
        <f t="shared" si="29"/>
        <v>0</v>
      </c>
    </row>
    <row r="498" s="17" customFormat="1" customHeight="1" spans="1:26">
      <c r="A498" s="170">
        <v>45930</v>
      </c>
      <c r="B498" s="435">
        <v>45911</v>
      </c>
      <c r="C498" s="482" t="s">
        <v>2239</v>
      </c>
      <c r="D498" s="482" t="s">
        <v>682</v>
      </c>
      <c r="F498" s="17" t="s">
        <v>1903</v>
      </c>
      <c r="G498" s="505">
        <v>10237.56</v>
      </c>
      <c r="H498" s="506"/>
      <c r="I498" s="162">
        <v>45918</v>
      </c>
      <c r="J498" s="505">
        <v>10237.56</v>
      </c>
      <c r="K498" s="507"/>
      <c r="L498" s="505"/>
      <c r="M498" s="96"/>
      <c r="N498" s="505"/>
      <c r="Y498" s="91">
        <f t="shared" si="28"/>
        <v>10237.56</v>
      </c>
      <c r="Z498" s="91">
        <f t="shared" si="29"/>
        <v>0</v>
      </c>
    </row>
    <row r="499" s="17" customFormat="1" customHeight="1" spans="1:26">
      <c r="A499" s="170">
        <v>45930</v>
      </c>
      <c r="B499" s="435">
        <v>45912</v>
      </c>
      <c r="C499" s="482" t="s">
        <v>2240</v>
      </c>
      <c r="D499" s="482" t="s">
        <v>682</v>
      </c>
      <c r="F499" s="17" t="s">
        <v>258</v>
      </c>
      <c r="G499" s="505">
        <v>15240</v>
      </c>
      <c r="H499" s="506" t="s">
        <v>1403</v>
      </c>
      <c r="I499" s="162">
        <v>45942</v>
      </c>
      <c r="J499" s="505">
        <v>5080</v>
      </c>
      <c r="K499" s="507">
        <v>45973</v>
      </c>
      <c r="L499" s="505">
        <v>5080</v>
      </c>
      <c r="M499" s="96">
        <v>46003</v>
      </c>
      <c r="N499" s="505">
        <v>5080</v>
      </c>
      <c r="Y499" s="91">
        <f t="shared" si="28"/>
        <v>15240</v>
      </c>
      <c r="Z499" s="91">
        <f t="shared" si="29"/>
        <v>0</v>
      </c>
    </row>
    <row r="500" s="17" customFormat="1" customHeight="1" spans="1:26">
      <c r="A500" s="170">
        <v>45930</v>
      </c>
      <c r="B500" s="435">
        <v>45912</v>
      </c>
      <c r="C500" s="482" t="s">
        <v>2241</v>
      </c>
      <c r="D500" s="482" t="s">
        <v>682</v>
      </c>
      <c r="F500" s="17" t="s">
        <v>2242</v>
      </c>
      <c r="G500" s="505">
        <v>3175.3</v>
      </c>
      <c r="H500" s="506" t="s">
        <v>1403</v>
      </c>
      <c r="I500" s="162">
        <v>45942</v>
      </c>
      <c r="J500" s="505">
        <v>1058.44</v>
      </c>
      <c r="K500" s="507">
        <v>45973</v>
      </c>
      <c r="L500" s="505">
        <v>1058.43</v>
      </c>
      <c r="M500" s="96">
        <v>46003</v>
      </c>
      <c r="N500" s="505">
        <v>1058.43</v>
      </c>
      <c r="Y500" s="91">
        <f t="shared" si="28"/>
        <v>3175.3</v>
      </c>
      <c r="Z500" s="91">
        <f t="shared" si="29"/>
        <v>0</v>
      </c>
    </row>
    <row r="501" s="17" customFormat="1" customHeight="1" spans="1:26">
      <c r="A501" s="170">
        <v>45930</v>
      </c>
      <c r="B501" s="435">
        <v>45912</v>
      </c>
      <c r="C501" s="482" t="s">
        <v>2243</v>
      </c>
      <c r="D501" s="482" t="s">
        <v>682</v>
      </c>
      <c r="F501" s="17" t="s">
        <v>125</v>
      </c>
      <c r="G501" s="505">
        <v>3502</v>
      </c>
      <c r="H501" s="506" t="s">
        <v>1403</v>
      </c>
      <c r="I501" s="162">
        <v>45942</v>
      </c>
      <c r="J501" s="505">
        <v>1167.34</v>
      </c>
      <c r="K501" s="507">
        <v>45973</v>
      </c>
      <c r="L501" s="505">
        <v>1167.33</v>
      </c>
      <c r="M501" s="96">
        <v>46003</v>
      </c>
      <c r="N501" s="505">
        <v>1167.33</v>
      </c>
      <c r="Y501" s="91">
        <f t="shared" si="28"/>
        <v>3502</v>
      </c>
      <c r="Z501" s="91">
        <f t="shared" si="29"/>
        <v>0</v>
      </c>
    </row>
    <row r="502" s="17" customFormat="1" customHeight="1" spans="1:26">
      <c r="A502" s="170">
        <v>45930</v>
      </c>
      <c r="B502" s="435">
        <v>45915</v>
      </c>
      <c r="C502" s="482" t="s">
        <v>2244</v>
      </c>
      <c r="D502" s="482" t="s">
        <v>682</v>
      </c>
      <c r="F502" s="17" t="s">
        <v>2063</v>
      </c>
      <c r="G502" s="505">
        <v>27951.6</v>
      </c>
      <c r="H502" s="506"/>
      <c r="I502" s="162">
        <v>45929</v>
      </c>
      <c r="J502" s="505">
        <v>27951.6</v>
      </c>
      <c r="K502" s="507"/>
      <c r="L502" s="505"/>
      <c r="M502" s="96"/>
      <c r="N502" s="505"/>
      <c r="Y502" s="91">
        <f t="shared" si="28"/>
        <v>27951.6</v>
      </c>
      <c r="Z502" s="91">
        <f t="shared" si="29"/>
        <v>0</v>
      </c>
    </row>
    <row r="503" s="17" customFormat="1" customHeight="1" spans="1:26">
      <c r="A503" s="170">
        <v>45930</v>
      </c>
      <c r="B503" s="435">
        <v>45919</v>
      </c>
      <c r="C503" s="482" t="s">
        <v>2245</v>
      </c>
      <c r="D503" s="482" t="s">
        <v>682</v>
      </c>
      <c r="F503" s="17" t="s">
        <v>561</v>
      </c>
      <c r="G503" s="505">
        <v>36249.96</v>
      </c>
      <c r="H503" s="506"/>
      <c r="I503" s="162">
        <v>45929</v>
      </c>
      <c r="J503" s="505">
        <v>36249.96</v>
      </c>
      <c r="K503" s="507"/>
      <c r="L503" s="505"/>
      <c r="M503" s="96"/>
      <c r="N503" s="505"/>
      <c r="Y503" s="91">
        <f t="shared" si="28"/>
        <v>36249.96</v>
      </c>
      <c r="Z503" s="91">
        <f t="shared" si="29"/>
        <v>0</v>
      </c>
    </row>
    <row r="504" s="17" customFormat="1" customHeight="1" spans="1:26">
      <c r="A504" s="170">
        <v>45930</v>
      </c>
      <c r="B504" s="435">
        <v>45919</v>
      </c>
      <c r="C504" s="482" t="s">
        <v>2246</v>
      </c>
      <c r="D504" s="482" t="s">
        <v>682</v>
      </c>
      <c r="F504" s="17" t="s">
        <v>2247</v>
      </c>
      <c r="G504" s="505">
        <v>7680</v>
      </c>
      <c r="H504" s="506"/>
      <c r="I504" s="162">
        <v>45933</v>
      </c>
      <c r="J504" s="505">
        <v>7680</v>
      </c>
      <c r="K504" s="507"/>
      <c r="L504" s="505"/>
      <c r="M504" s="96"/>
      <c r="N504" s="505"/>
      <c r="Y504" s="91">
        <f t="shared" si="28"/>
        <v>7680</v>
      </c>
      <c r="Z504" s="91">
        <f t="shared" si="29"/>
        <v>0</v>
      </c>
    </row>
    <row r="505" s="17" customFormat="1" customHeight="1" spans="1:26">
      <c r="A505" s="170">
        <v>45930</v>
      </c>
      <c r="B505" s="435">
        <v>45919</v>
      </c>
      <c r="C505" s="482" t="s">
        <v>2248</v>
      </c>
      <c r="D505" s="482" t="s">
        <v>682</v>
      </c>
      <c r="F505" s="17" t="s">
        <v>208</v>
      </c>
      <c r="G505" s="505">
        <v>4480</v>
      </c>
      <c r="H505" s="506"/>
      <c r="I505" s="162">
        <v>45926</v>
      </c>
      <c r="J505" s="505">
        <v>4480</v>
      </c>
      <c r="K505" s="507"/>
      <c r="L505" s="505"/>
      <c r="M505" s="96"/>
      <c r="N505" s="505"/>
      <c r="Y505" s="91">
        <f t="shared" si="28"/>
        <v>4480</v>
      </c>
      <c r="Z505" s="91">
        <f t="shared" si="29"/>
        <v>0</v>
      </c>
    </row>
    <row r="506" s="17" customFormat="1" customHeight="1" spans="1:26">
      <c r="A506" s="170">
        <v>45930</v>
      </c>
      <c r="B506" s="435">
        <v>45922</v>
      </c>
      <c r="C506" s="482" t="s">
        <v>2249</v>
      </c>
      <c r="D506" s="482" t="s">
        <v>682</v>
      </c>
      <c r="F506" s="17" t="s">
        <v>746</v>
      </c>
      <c r="G506" s="505">
        <v>96355.63</v>
      </c>
      <c r="H506" s="506"/>
      <c r="I506" s="162">
        <v>45952</v>
      </c>
      <c r="J506" s="505">
        <v>96355.63</v>
      </c>
      <c r="K506" s="507"/>
      <c r="L506" s="505"/>
      <c r="M506" s="96"/>
      <c r="N506" s="505"/>
      <c r="Y506" s="91">
        <f t="shared" si="28"/>
        <v>96355.63</v>
      </c>
      <c r="Z506" s="91">
        <f t="shared" si="29"/>
        <v>0</v>
      </c>
    </row>
    <row r="507" s="17" customFormat="1" customHeight="1" spans="1:26">
      <c r="A507" s="170">
        <v>45930</v>
      </c>
      <c r="B507" s="435">
        <v>45924</v>
      </c>
      <c r="C507" s="482" t="s">
        <v>2250</v>
      </c>
      <c r="D507" s="482" t="s">
        <v>682</v>
      </c>
      <c r="F507" s="17" t="s">
        <v>746</v>
      </c>
      <c r="G507" s="505">
        <v>103177</v>
      </c>
      <c r="H507" s="506"/>
      <c r="I507" s="162">
        <v>45954</v>
      </c>
      <c r="J507" s="505">
        <v>103177</v>
      </c>
      <c r="K507" s="507"/>
      <c r="L507" s="505"/>
      <c r="M507" s="96"/>
      <c r="N507" s="505"/>
      <c r="Y507" s="91">
        <f t="shared" si="28"/>
        <v>103177</v>
      </c>
      <c r="Z507" s="91">
        <f t="shared" si="29"/>
        <v>0</v>
      </c>
    </row>
    <row r="508" s="17" customFormat="1" customHeight="1" spans="1:26">
      <c r="A508" s="170">
        <v>45930</v>
      </c>
      <c r="B508" s="435">
        <v>45925</v>
      </c>
      <c r="C508" s="482" t="s">
        <v>2251</v>
      </c>
      <c r="D508" s="403" t="s">
        <v>682</v>
      </c>
      <c r="E508" s="508"/>
      <c r="F508" s="510" t="s">
        <v>2252</v>
      </c>
      <c r="G508" s="505">
        <v>3218.82</v>
      </c>
      <c r="H508" s="506"/>
      <c r="I508" s="162">
        <v>45945</v>
      </c>
      <c r="J508" s="509">
        <v>1072.94</v>
      </c>
      <c r="K508" s="507">
        <v>45976</v>
      </c>
      <c r="L508" s="505">
        <v>1072.94</v>
      </c>
      <c r="M508" s="96">
        <v>46006</v>
      </c>
      <c r="N508" s="509">
        <v>1072.94</v>
      </c>
      <c r="Y508" s="91">
        <f t="shared" si="28"/>
        <v>3218.82</v>
      </c>
      <c r="Z508" s="91">
        <f t="shared" si="29"/>
        <v>0</v>
      </c>
    </row>
    <row r="509" s="17" customFormat="1" customHeight="1" spans="1:26">
      <c r="A509" s="170">
        <v>45930</v>
      </c>
      <c r="B509" s="435">
        <v>45926</v>
      </c>
      <c r="C509" s="482" t="s">
        <v>2253</v>
      </c>
      <c r="D509" s="482" t="s">
        <v>682</v>
      </c>
      <c r="F509" s="17" t="s">
        <v>2168</v>
      </c>
      <c r="G509" s="505">
        <v>28704</v>
      </c>
      <c r="H509" s="506"/>
      <c r="I509" s="162">
        <v>45929</v>
      </c>
      <c r="J509" s="505">
        <v>28704</v>
      </c>
      <c r="K509" s="507"/>
      <c r="L509" s="505"/>
      <c r="M509" s="507"/>
      <c r="N509" s="505"/>
      <c r="Y509" s="91">
        <f t="shared" si="28"/>
        <v>28704</v>
      </c>
      <c r="Z509" s="91">
        <f t="shared" si="29"/>
        <v>0</v>
      </c>
    </row>
    <row r="510" s="17" customFormat="1" customHeight="1" spans="1:26">
      <c r="A510" s="170">
        <v>45930</v>
      </c>
      <c r="B510" s="435">
        <v>45930</v>
      </c>
      <c r="C510" s="482" t="s">
        <v>2254</v>
      </c>
      <c r="D510" s="482" t="s">
        <v>682</v>
      </c>
      <c r="F510" s="17" t="s">
        <v>2255</v>
      </c>
      <c r="G510" s="505">
        <v>7840</v>
      </c>
      <c r="H510" s="506"/>
      <c r="I510" s="162">
        <v>45940</v>
      </c>
      <c r="J510" s="505">
        <v>7840</v>
      </c>
      <c r="K510" s="507"/>
      <c r="L510" s="505"/>
      <c r="M510" s="507"/>
      <c r="N510" s="505"/>
      <c r="Y510" s="91">
        <f t="shared" si="28"/>
        <v>7840</v>
      </c>
      <c r="Z510" s="91">
        <f t="shared" si="29"/>
        <v>0</v>
      </c>
    </row>
    <row r="511" s="17" customFormat="1" customHeight="1" spans="1:26">
      <c r="A511" s="170">
        <v>45930</v>
      </c>
      <c r="B511" s="319">
        <v>45905</v>
      </c>
      <c r="C511" s="213" t="s">
        <v>2256</v>
      </c>
      <c r="D511" s="17" t="s">
        <v>684</v>
      </c>
      <c r="F511" s="409" t="s">
        <v>348</v>
      </c>
      <c r="G511" s="505">
        <v>1598.7</v>
      </c>
      <c r="H511" s="118" t="s">
        <v>1407</v>
      </c>
      <c r="I511" s="162">
        <v>45935</v>
      </c>
      <c r="J511" s="295">
        <f>1598.7/2</f>
        <v>799.35</v>
      </c>
      <c r="K511" s="507">
        <v>45966</v>
      </c>
      <c r="L511" s="295">
        <f>1598.7/2</f>
        <v>799.35</v>
      </c>
      <c r="M511" s="96"/>
      <c r="N511" s="204"/>
      <c r="Y511" s="91">
        <f t="shared" si="28"/>
        <v>1598.7</v>
      </c>
      <c r="Z511" s="91">
        <f t="shared" si="29"/>
        <v>0</v>
      </c>
    </row>
    <row r="512" s="17" customFormat="1" customHeight="1" spans="1:26">
      <c r="A512" s="170">
        <v>45930</v>
      </c>
      <c r="B512" s="391">
        <v>45915</v>
      </c>
      <c r="C512" s="213" t="s">
        <v>2257</v>
      </c>
      <c r="D512" s="17" t="s">
        <v>684</v>
      </c>
      <c r="F512" s="409" t="s">
        <v>2258</v>
      </c>
      <c r="G512" s="505">
        <v>3197.58</v>
      </c>
      <c r="H512" s="506" t="s">
        <v>1403</v>
      </c>
      <c r="I512" s="162">
        <v>45946</v>
      </c>
      <c r="J512" s="505">
        <v>1065.86</v>
      </c>
      <c r="K512" s="507">
        <v>45977</v>
      </c>
      <c r="L512" s="505">
        <v>1065.86</v>
      </c>
      <c r="M512" s="96">
        <v>46007</v>
      </c>
      <c r="N512" s="505">
        <v>1065.86</v>
      </c>
      <c r="Y512" s="91">
        <f t="shared" si="28"/>
        <v>3197.58</v>
      </c>
      <c r="Z512" s="91">
        <f t="shared" si="29"/>
        <v>0</v>
      </c>
    </row>
    <row r="513" s="17" customFormat="1" customHeight="1" spans="1:26">
      <c r="A513" s="170">
        <v>45930</v>
      </c>
      <c r="B513" s="319">
        <v>45916</v>
      </c>
      <c r="C513" s="213" t="s">
        <v>2259</v>
      </c>
      <c r="D513" s="17" t="s">
        <v>688</v>
      </c>
      <c r="E513" s="511"/>
      <c r="F513" s="213" t="s">
        <v>2252</v>
      </c>
      <c r="G513" s="505">
        <v>280</v>
      </c>
      <c r="H513" s="506"/>
      <c r="I513" s="162">
        <v>45945</v>
      </c>
      <c r="J513" s="505">
        <v>280</v>
      </c>
      <c r="K513" s="507"/>
      <c r="L513" s="505"/>
      <c r="M513" s="507"/>
      <c r="N513" s="505"/>
      <c r="Y513" s="91">
        <f t="shared" si="28"/>
        <v>280</v>
      </c>
      <c r="Z513" s="91">
        <f t="shared" si="29"/>
        <v>0</v>
      </c>
    </row>
    <row r="514" s="17" customFormat="1" customHeight="1" spans="1:26">
      <c r="A514" s="170">
        <v>45930</v>
      </c>
      <c r="B514" s="391">
        <v>45904</v>
      </c>
      <c r="C514" s="495" t="s">
        <v>2260</v>
      </c>
      <c r="D514" s="17" t="s">
        <v>690</v>
      </c>
      <c r="F514" s="409" t="s">
        <v>2261</v>
      </c>
      <c r="G514" s="505">
        <v>1411.2</v>
      </c>
      <c r="H514" s="506" t="s">
        <v>1403</v>
      </c>
      <c r="I514" s="162">
        <v>45939</v>
      </c>
      <c r="J514" s="505">
        <v>470.4</v>
      </c>
      <c r="K514" s="507">
        <v>45970</v>
      </c>
      <c r="L514" s="505">
        <v>470.4</v>
      </c>
      <c r="M514" s="96">
        <v>46000</v>
      </c>
      <c r="N514" s="505">
        <v>470.4</v>
      </c>
      <c r="O514" s="512"/>
      <c r="Y514" s="91">
        <f t="shared" si="28"/>
        <v>1411.2</v>
      </c>
      <c r="Z514" s="91">
        <f t="shared" si="29"/>
        <v>0</v>
      </c>
    </row>
    <row r="515" s="17" customFormat="1" customHeight="1" spans="1:26">
      <c r="A515" s="170">
        <v>45930</v>
      </c>
      <c r="B515" s="391">
        <v>45904</v>
      </c>
      <c r="C515" s="495" t="s">
        <v>2262</v>
      </c>
      <c r="D515" s="17" t="s">
        <v>690</v>
      </c>
      <c r="F515" s="409" t="s">
        <v>1794</v>
      </c>
      <c r="G515" s="505">
        <v>37084.5</v>
      </c>
      <c r="H515" s="506" t="s">
        <v>2263</v>
      </c>
      <c r="I515" s="162">
        <v>45919</v>
      </c>
      <c r="J515" s="505">
        <v>12361.5</v>
      </c>
      <c r="K515" s="507">
        <v>45926</v>
      </c>
      <c r="L515" s="505">
        <v>12361.5</v>
      </c>
      <c r="M515" s="96">
        <v>45933</v>
      </c>
      <c r="N515" s="505">
        <v>12361.5</v>
      </c>
      <c r="O515" s="512"/>
      <c r="Y515" s="91">
        <f t="shared" si="28"/>
        <v>37084.5</v>
      </c>
      <c r="Z515" s="91">
        <f t="shared" si="29"/>
        <v>0</v>
      </c>
    </row>
    <row r="516" s="17" customFormat="1" customHeight="1" spans="1:26">
      <c r="A516" s="170">
        <v>45930</v>
      </c>
      <c r="B516" s="391">
        <v>45905</v>
      </c>
      <c r="C516" s="495" t="s">
        <v>2264</v>
      </c>
      <c r="D516" s="17" t="s">
        <v>690</v>
      </c>
      <c r="F516" s="409" t="s">
        <v>2265</v>
      </c>
      <c r="G516" s="505">
        <v>21230</v>
      </c>
      <c r="H516" s="506" t="s">
        <v>1403</v>
      </c>
      <c r="I516" s="162">
        <v>45939</v>
      </c>
      <c r="J516" s="505">
        <v>7076.66</v>
      </c>
      <c r="K516" s="507">
        <v>45970</v>
      </c>
      <c r="L516" s="505">
        <v>7076.67</v>
      </c>
      <c r="M516" s="96">
        <v>46000</v>
      </c>
      <c r="N516" s="505">
        <v>7076.67</v>
      </c>
      <c r="O516" s="512"/>
      <c r="Y516" s="91">
        <f t="shared" si="28"/>
        <v>21230</v>
      </c>
      <c r="Z516" s="91">
        <f t="shared" si="29"/>
        <v>0</v>
      </c>
    </row>
    <row r="517" s="17" customFormat="1" customHeight="1" spans="1:26">
      <c r="A517" s="170">
        <v>45930</v>
      </c>
      <c r="B517" s="391">
        <v>45901</v>
      </c>
      <c r="C517" s="495" t="s">
        <v>2266</v>
      </c>
      <c r="D517" s="17" t="s">
        <v>690</v>
      </c>
      <c r="F517" s="409" t="s">
        <v>2267</v>
      </c>
      <c r="G517" s="505">
        <v>43350</v>
      </c>
      <c r="H517" s="506" t="s">
        <v>1403</v>
      </c>
      <c r="I517" s="162">
        <v>45939</v>
      </c>
      <c r="J517" s="505">
        <f>43350/3</f>
        <v>14450</v>
      </c>
      <c r="K517" s="507">
        <v>45970</v>
      </c>
      <c r="L517" s="505">
        <f>43350/3</f>
        <v>14450</v>
      </c>
      <c r="M517" s="96">
        <v>46000</v>
      </c>
      <c r="N517" s="505">
        <f>43350/3</f>
        <v>14450</v>
      </c>
      <c r="O517" s="512"/>
      <c r="Y517" s="91">
        <f t="shared" si="28"/>
        <v>43350</v>
      </c>
      <c r="Z517" s="91">
        <f t="shared" si="29"/>
        <v>0</v>
      </c>
    </row>
    <row r="518" s="17" customFormat="1" customHeight="1" spans="1:26">
      <c r="A518" s="170">
        <v>45930</v>
      </c>
      <c r="B518" s="391">
        <v>45905</v>
      </c>
      <c r="C518" s="495" t="s">
        <v>2268</v>
      </c>
      <c r="D518" s="17" t="s">
        <v>690</v>
      </c>
      <c r="F518" s="359" t="s">
        <v>2269</v>
      </c>
      <c r="G518" s="505">
        <v>1840</v>
      </c>
      <c r="H518" s="506"/>
      <c r="I518" s="162">
        <v>45923</v>
      </c>
      <c r="J518" s="505">
        <v>1840</v>
      </c>
      <c r="K518" s="507"/>
      <c r="L518" s="505"/>
      <c r="M518" s="96"/>
      <c r="N518" s="505"/>
      <c r="O518" s="512"/>
      <c r="Y518" s="91">
        <f t="shared" si="28"/>
        <v>1840</v>
      </c>
      <c r="Z518" s="91">
        <f t="shared" si="29"/>
        <v>0</v>
      </c>
    </row>
    <row r="519" s="17" customFormat="1" customHeight="1" spans="1:26">
      <c r="A519" s="170">
        <v>45930</v>
      </c>
      <c r="B519" s="391">
        <v>45911</v>
      </c>
      <c r="C519" s="495" t="s">
        <v>2270</v>
      </c>
      <c r="D519" s="17" t="s">
        <v>690</v>
      </c>
      <c r="F519" s="359" t="s">
        <v>344</v>
      </c>
      <c r="G519" s="505">
        <v>7200</v>
      </c>
      <c r="H519" s="506" t="s">
        <v>1403</v>
      </c>
      <c r="I519" s="162">
        <v>45941</v>
      </c>
      <c r="J519" s="505">
        <v>2400</v>
      </c>
      <c r="K519" s="507">
        <v>45972</v>
      </c>
      <c r="L519" s="505">
        <v>2400</v>
      </c>
      <c r="M519" s="96">
        <v>46002</v>
      </c>
      <c r="N519" s="505">
        <v>2400</v>
      </c>
      <c r="O519" s="512"/>
      <c r="Y519" s="91">
        <f t="shared" si="28"/>
        <v>7200</v>
      </c>
      <c r="Z519" s="91">
        <f t="shared" si="29"/>
        <v>0</v>
      </c>
    </row>
    <row r="520" s="17" customFormat="1" customHeight="1" spans="1:26">
      <c r="A520" s="170">
        <v>45930</v>
      </c>
      <c r="B520" s="391">
        <v>45911</v>
      </c>
      <c r="C520" s="495" t="s">
        <v>2271</v>
      </c>
      <c r="D520" s="17" t="s">
        <v>690</v>
      </c>
      <c r="F520" s="359" t="s">
        <v>1908</v>
      </c>
      <c r="G520" s="505">
        <v>1350</v>
      </c>
      <c r="H520" s="506" t="s">
        <v>1403</v>
      </c>
      <c r="I520" s="162">
        <v>45941</v>
      </c>
      <c r="J520" s="505">
        <v>450</v>
      </c>
      <c r="K520" s="507">
        <v>45972</v>
      </c>
      <c r="L520" s="505">
        <v>450</v>
      </c>
      <c r="M520" s="96">
        <v>46002</v>
      </c>
      <c r="N520" s="505">
        <v>450</v>
      </c>
      <c r="O520" s="512"/>
      <c r="Y520" s="91">
        <f t="shared" si="28"/>
        <v>1350</v>
      </c>
      <c r="Z520" s="91">
        <f t="shared" si="29"/>
        <v>0</v>
      </c>
    </row>
    <row r="521" s="17" customFormat="1" customHeight="1" spans="1:26">
      <c r="A521" s="170">
        <v>45930</v>
      </c>
      <c r="B521" s="391">
        <v>45911</v>
      </c>
      <c r="C521" s="495" t="s">
        <v>2272</v>
      </c>
      <c r="D521" s="17" t="s">
        <v>690</v>
      </c>
      <c r="F521" s="359" t="s">
        <v>2128</v>
      </c>
      <c r="G521" s="505">
        <v>1053.63</v>
      </c>
      <c r="H521" s="506"/>
      <c r="I521" s="162">
        <v>45912</v>
      </c>
      <c r="J521" s="505">
        <v>1053.63</v>
      </c>
      <c r="K521" s="507"/>
      <c r="L521" s="505"/>
      <c r="M521" s="96"/>
      <c r="N521" s="505"/>
      <c r="O521" s="512"/>
      <c r="Y521" s="91">
        <f t="shared" si="28"/>
        <v>1053.63</v>
      </c>
      <c r="Z521" s="91">
        <f t="shared" si="29"/>
        <v>0</v>
      </c>
    </row>
    <row r="522" s="17" customFormat="1" customHeight="1" spans="1:26">
      <c r="A522" s="170">
        <v>45930</v>
      </c>
      <c r="B522" s="391">
        <v>45910</v>
      </c>
      <c r="C522" s="495" t="s">
        <v>2273</v>
      </c>
      <c r="D522" s="17" t="s">
        <v>690</v>
      </c>
      <c r="F522" s="359" t="s">
        <v>1816</v>
      </c>
      <c r="G522" s="505">
        <v>3800</v>
      </c>
      <c r="H522" s="506" t="s">
        <v>1403</v>
      </c>
      <c r="I522" s="162">
        <v>45941</v>
      </c>
      <c r="J522" s="505">
        <v>950</v>
      </c>
      <c r="K522" s="507">
        <v>45972</v>
      </c>
      <c r="L522" s="505">
        <v>950</v>
      </c>
      <c r="M522" s="96">
        <v>46002</v>
      </c>
      <c r="N522" s="505">
        <v>950</v>
      </c>
      <c r="O522" s="512">
        <v>46002</v>
      </c>
      <c r="P522" s="295">
        <v>950</v>
      </c>
      <c r="Y522" s="91">
        <f t="shared" si="28"/>
        <v>3800</v>
      </c>
      <c r="Z522" s="91">
        <f t="shared" si="29"/>
        <v>0</v>
      </c>
    </row>
    <row r="523" s="17" customFormat="1" customHeight="1" spans="1:26">
      <c r="A523" s="170">
        <v>45930</v>
      </c>
      <c r="B523" s="391">
        <v>45915</v>
      </c>
      <c r="C523" s="495" t="s">
        <v>2274</v>
      </c>
      <c r="D523" s="17" t="s">
        <v>690</v>
      </c>
      <c r="F523" s="359" t="s">
        <v>1794</v>
      </c>
      <c r="G523" s="505">
        <v>33750</v>
      </c>
      <c r="H523" s="506" t="s">
        <v>2263</v>
      </c>
      <c r="I523" s="162">
        <v>45930</v>
      </c>
      <c r="J523" s="505">
        <f>33750/3</f>
        <v>11250</v>
      </c>
      <c r="K523" s="507">
        <v>45937</v>
      </c>
      <c r="L523" s="505">
        <f>33750/3</f>
        <v>11250</v>
      </c>
      <c r="M523" s="96">
        <v>45944</v>
      </c>
      <c r="N523" s="505">
        <f>33750/3</f>
        <v>11250</v>
      </c>
      <c r="O523" s="512"/>
      <c r="Y523" s="91">
        <f t="shared" si="28"/>
        <v>33750</v>
      </c>
      <c r="Z523" s="91">
        <f t="shared" si="29"/>
        <v>0</v>
      </c>
    </row>
    <row r="524" s="17" customFormat="1" customHeight="1" spans="1:26">
      <c r="A524" s="170">
        <v>45930</v>
      </c>
      <c r="B524" s="391">
        <v>45915</v>
      </c>
      <c r="C524" s="495" t="s">
        <v>2275</v>
      </c>
      <c r="D524" s="17" t="s">
        <v>690</v>
      </c>
      <c r="F524" s="359" t="s">
        <v>2276</v>
      </c>
      <c r="G524" s="505">
        <v>5566.84</v>
      </c>
      <c r="H524" s="506"/>
      <c r="I524" s="162">
        <v>45932</v>
      </c>
      <c r="J524" s="505">
        <v>5566.84</v>
      </c>
      <c r="K524" s="507"/>
      <c r="L524" s="505"/>
      <c r="M524" s="96"/>
      <c r="N524" s="505"/>
      <c r="O524" s="512"/>
      <c r="Y524" s="91">
        <f t="shared" si="28"/>
        <v>5566.84</v>
      </c>
      <c r="Z524" s="91">
        <f t="shared" si="29"/>
        <v>0</v>
      </c>
    </row>
    <row r="525" s="17" customFormat="1" customHeight="1" spans="1:26">
      <c r="A525" s="170">
        <v>45930</v>
      </c>
      <c r="B525" s="391">
        <v>45915</v>
      </c>
      <c r="C525" s="495" t="s">
        <v>2277</v>
      </c>
      <c r="D525" s="17" t="s">
        <v>690</v>
      </c>
      <c r="F525" s="359" t="s">
        <v>1794</v>
      </c>
      <c r="G525" s="505">
        <v>15284.5</v>
      </c>
      <c r="H525" s="506" t="s">
        <v>2263</v>
      </c>
      <c r="I525" s="162">
        <v>45929</v>
      </c>
      <c r="J525" s="505">
        <v>5094.84</v>
      </c>
      <c r="K525" s="507">
        <v>45936</v>
      </c>
      <c r="L525" s="505">
        <v>5094.83</v>
      </c>
      <c r="M525" s="96">
        <v>45943</v>
      </c>
      <c r="N525" s="505">
        <v>5094.83</v>
      </c>
      <c r="O525" s="512"/>
      <c r="Y525" s="91">
        <f t="shared" si="28"/>
        <v>15284.5</v>
      </c>
      <c r="Z525" s="91">
        <f t="shared" si="29"/>
        <v>0</v>
      </c>
    </row>
    <row r="526" s="17" customFormat="1" customHeight="1" spans="1:26">
      <c r="A526" s="170">
        <v>45930</v>
      </c>
      <c r="B526" s="391">
        <v>45924</v>
      </c>
      <c r="C526" s="495" t="s">
        <v>2278</v>
      </c>
      <c r="D526" s="17" t="s">
        <v>690</v>
      </c>
      <c r="F526" s="481" t="s">
        <v>774</v>
      </c>
      <c r="G526" s="505">
        <v>8710.08</v>
      </c>
      <c r="H526" s="506"/>
      <c r="I526" s="162">
        <v>45925</v>
      </c>
      <c r="J526" s="505">
        <v>8710.08</v>
      </c>
      <c r="K526" s="507"/>
      <c r="L526" s="505"/>
      <c r="M526" s="96"/>
      <c r="N526" s="505"/>
      <c r="O526" s="512"/>
      <c r="Y526" s="91">
        <f t="shared" si="28"/>
        <v>8710.08</v>
      </c>
      <c r="Z526" s="91">
        <f t="shared" si="29"/>
        <v>0</v>
      </c>
    </row>
    <row r="527" s="17" customFormat="1" customHeight="1" spans="1:26">
      <c r="A527" s="170">
        <v>45930</v>
      </c>
      <c r="B527" s="391">
        <v>45925</v>
      </c>
      <c r="C527" s="495" t="s">
        <v>2279</v>
      </c>
      <c r="D527" s="17" t="s">
        <v>690</v>
      </c>
      <c r="F527" s="359" t="s">
        <v>746</v>
      </c>
      <c r="G527" s="505">
        <v>35700</v>
      </c>
      <c r="H527" s="506" t="s">
        <v>1795</v>
      </c>
      <c r="I527" s="162">
        <v>45940</v>
      </c>
      <c r="J527" s="505">
        <f>35700/3</f>
        <v>11900</v>
      </c>
      <c r="K527" s="507">
        <v>45947</v>
      </c>
      <c r="L527" s="505">
        <f>35700/3</f>
        <v>11900</v>
      </c>
      <c r="M527" s="96">
        <v>45954</v>
      </c>
      <c r="N527" s="505">
        <f>35700/3</f>
        <v>11900</v>
      </c>
      <c r="O527" s="512"/>
      <c r="Y527" s="91">
        <f t="shared" si="28"/>
        <v>35700</v>
      </c>
      <c r="Z527" s="91">
        <f t="shared" si="29"/>
        <v>0</v>
      </c>
    </row>
    <row r="528" s="17" customFormat="1" customHeight="1" spans="1:26">
      <c r="A528" s="170">
        <v>45930</v>
      </c>
      <c r="B528" s="391">
        <v>45925</v>
      </c>
      <c r="C528" s="495" t="s">
        <v>2280</v>
      </c>
      <c r="D528" s="17" t="s">
        <v>690</v>
      </c>
      <c r="F528" s="481" t="s">
        <v>2281</v>
      </c>
      <c r="G528" s="505">
        <v>1964.7</v>
      </c>
      <c r="H528" s="506" t="s">
        <v>2282</v>
      </c>
      <c r="I528" s="162">
        <v>45959</v>
      </c>
      <c r="J528" s="505">
        <v>1964.7</v>
      </c>
      <c r="K528" s="507"/>
      <c r="L528" s="505"/>
      <c r="M528" s="507"/>
      <c r="N528" s="505"/>
      <c r="O528" s="512"/>
      <c r="Y528" s="91">
        <f t="shared" si="28"/>
        <v>1964.7</v>
      </c>
      <c r="Z528" s="91">
        <f t="shared" si="29"/>
        <v>0</v>
      </c>
    </row>
    <row r="529" s="17" customFormat="1" customHeight="1" spans="1:28">
      <c r="A529" s="170">
        <v>45930</v>
      </c>
      <c r="B529" s="319">
        <v>45904</v>
      </c>
      <c r="C529" s="213" t="s">
        <v>2283</v>
      </c>
      <c r="D529" s="17" t="s">
        <v>1160</v>
      </c>
      <c r="F529" s="409" t="s">
        <v>1706</v>
      </c>
      <c r="G529" s="505">
        <v>1740</v>
      </c>
      <c r="H529" s="506" t="s">
        <v>1403</v>
      </c>
      <c r="I529" s="162">
        <v>45934</v>
      </c>
      <c r="J529" s="505">
        <f>1740/3</f>
        <v>580</v>
      </c>
      <c r="K529" s="507">
        <v>45965</v>
      </c>
      <c r="L529" s="505">
        <f>1740/3</f>
        <v>580</v>
      </c>
      <c r="M529" s="96">
        <v>45995</v>
      </c>
      <c r="N529" s="505">
        <f>1740/3</f>
        <v>580</v>
      </c>
      <c r="Y529" s="91">
        <f t="shared" si="28"/>
        <v>1740</v>
      </c>
      <c r="Z529" s="91">
        <f t="shared" si="29"/>
        <v>0</v>
      </c>
    </row>
    <row r="530" s="17" customFormat="1" customHeight="1" spans="1:28">
      <c r="A530" s="170">
        <v>45930</v>
      </c>
      <c r="B530" s="391">
        <v>45925</v>
      </c>
      <c r="C530" s="213" t="s">
        <v>2284</v>
      </c>
      <c r="D530" s="17" t="s">
        <v>1160</v>
      </c>
      <c r="F530" s="409" t="s">
        <v>350</v>
      </c>
      <c r="G530" s="505">
        <v>1740</v>
      </c>
      <c r="H530" s="506" t="s">
        <v>1407</v>
      </c>
      <c r="I530" s="162">
        <v>45955</v>
      </c>
      <c r="J530" s="505">
        <v>870</v>
      </c>
      <c r="K530" s="507">
        <v>45986</v>
      </c>
      <c r="L530" s="505">
        <v>870</v>
      </c>
      <c r="M530" s="96"/>
      <c r="N530" s="505"/>
      <c r="Y530" s="91">
        <f t="shared" si="28"/>
        <v>1740</v>
      </c>
      <c r="Z530" s="91">
        <f t="shared" si="29"/>
        <v>0</v>
      </c>
    </row>
    <row r="531" s="17" customFormat="1" customHeight="1" spans="1:28">
      <c r="A531" s="170">
        <v>45930</v>
      </c>
      <c r="B531" s="391">
        <v>45926</v>
      </c>
      <c r="C531" s="213" t="s">
        <v>2285</v>
      </c>
      <c r="D531" s="17" t="s">
        <v>1160</v>
      </c>
      <c r="F531" s="409" t="s">
        <v>774</v>
      </c>
      <c r="G531" s="505">
        <v>3520</v>
      </c>
      <c r="H531" s="506" t="s">
        <v>2286</v>
      </c>
      <c r="I531" s="162">
        <v>45926</v>
      </c>
      <c r="J531" s="505">
        <v>3520</v>
      </c>
      <c r="K531" s="507"/>
      <c r="L531" s="505"/>
      <c r="M531" s="96"/>
      <c r="N531" s="505"/>
      <c r="Y531" s="91">
        <f t="shared" si="28"/>
        <v>3520</v>
      </c>
      <c r="Z531" s="91">
        <f t="shared" si="29"/>
        <v>0</v>
      </c>
    </row>
    <row r="532" s="17" customFormat="1" customHeight="1" spans="1:28">
      <c r="A532" s="170">
        <v>45930</v>
      </c>
      <c r="B532" s="391">
        <v>45926</v>
      </c>
      <c r="C532" s="213" t="s">
        <v>2287</v>
      </c>
      <c r="D532" s="17" t="s">
        <v>1160</v>
      </c>
      <c r="F532" s="409" t="s">
        <v>2281</v>
      </c>
      <c r="G532" s="505">
        <v>1160</v>
      </c>
      <c r="H532" s="506" t="s">
        <v>2282</v>
      </c>
      <c r="I532" s="162">
        <v>45959</v>
      </c>
      <c r="J532" s="505">
        <v>1160</v>
      </c>
      <c r="K532" s="507"/>
      <c r="L532" s="505"/>
      <c r="M532" s="96"/>
      <c r="N532" s="505"/>
      <c r="Y532" s="91">
        <f t="shared" si="28"/>
        <v>1160</v>
      </c>
      <c r="Z532" s="91">
        <f t="shared" si="29"/>
        <v>0</v>
      </c>
    </row>
    <row r="533" s="17" customFormat="1" customHeight="1" spans="1:28">
      <c r="A533" s="170">
        <v>45930</v>
      </c>
      <c r="B533" s="391">
        <v>45929</v>
      </c>
      <c r="C533" s="213" t="s">
        <v>2288</v>
      </c>
      <c r="D533" s="17" t="s">
        <v>1160</v>
      </c>
      <c r="F533" s="409" t="s">
        <v>2289</v>
      </c>
      <c r="G533" s="505">
        <v>2320</v>
      </c>
      <c r="H533" s="506" t="s">
        <v>2038</v>
      </c>
      <c r="I533" s="162">
        <v>45959</v>
      </c>
      <c r="J533" s="505">
        <v>773.34</v>
      </c>
      <c r="K533" s="507">
        <v>45974</v>
      </c>
      <c r="L533" s="505">
        <v>773.33</v>
      </c>
      <c r="M533" s="96">
        <v>45989</v>
      </c>
      <c r="N533" s="505">
        <v>773.33</v>
      </c>
      <c r="Y533" s="91">
        <f t="shared" si="28"/>
        <v>2320</v>
      </c>
      <c r="Z533" s="91">
        <f t="shared" si="29"/>
        <v>0</v>
      </c>
    </row>
    <row r="534" s="2" customFormat="1" customHeight="1" spans="1:28">
      <c r="A534" s="240">
        <v>45930</v>
      </c>
      <c r="B534" s="503" t="s">
        <v>659</v>
      </c>
      <c r="C534" s="504"/>
      <c r="D534" s="327"/>
      <c r="E534" s="244"/>
      <c r="F534" s="328"/>
      <c r="G534" s="467">
        <f>SUBTOTAL(9,G490:G533)</f>
        <v>634787.2</v>
      </c>
      <c r="H534" s="245"/>
      <c r="I534" s="325"/>
      <c r="J534" s="467">
        <f>SUBTOTAL(9,J490:J533)</f>
        <v>471677.65</v>
      </c>
      <c r="K534" s="329"/>
      <c r="L534" s="467">
        <f>SUBTOTAL(9,L490:L533)</f>
        <v>81914.45</v>
      </c>
      <c r="M534" s="329"/>
      <c r="N534" s="467">
        <f>SUBTOTAL(9,N490:N533)</f>
        <v>80245.1</v>
      </c>
      <c r="O534" s="329"/>
      <c r="P534" s="467">
        <f>SUBTOTAL(9,P490:P533)</f>
        <v>950</v>
      </c>
      <c r="Q534" s="329"/>
      <c r="R534" s="467">
        <f>SUBTOTAL(9,R490:R533)</f>
        <v>0</v>
      </c>
      <c r="S534" s="329"/>
      <c r="T534" s="467">
        <f>SUBTOTAL(9,T490:T533)</f>
        <v>0</v>
      </c>
      <c r="U534" s="330"/>
      <c r="V534" s="467">
        <f>SUBTOTAL(9,V490:V533)</f>
        <v>0</v>
      </c>
      <c r="W534" s="330"/>
      <c r="X534" s="467">
        <f>SUBTOTAL(9,X490:X533)</f>
        <v>0</v>
      </c>
      <c r="Y534" s="467">
        <f>SUBTOTAL(9,Y490:Y533)</f>
        <v>634787.2</v>
      </c>
      <c r="Z534" s="467">
        <f>SUBTOTAL(9,Z490:Z533)</f>
        <v>0</v>
      </c>
      <c r="AA534" s="144"/>
      <c r="AB534" s="144"/>
    </row>
    <row r="535" s="2" customFormat="1" customHeight="1" spans="1:28">
      <c r="A535" s="170">
        <v>45931</v>
      </c>
      <c r="B535" s="513">
        <v>45932</v>
      </c>
      <c r="C535" s="213" t="s">
        <v>2290</v>
      </c>
      <c r="D535" s="482" t="s">
        <v>682</v>
      </c>
      <c r="E535" s="206"/>
      <c r="F535" s="409" t="s">
        <v>2291</v>
      </c>
      <c r="G535" s="126">
        <v>700</v>
      </c>
      <c r="H535" s="118" t="s">
        <v>2025</v>
      </c>
      <c r="I535" s="162">
        <v>45939</v>
      </c>
      <c r="J535" s="126">
        <v>700</v>
      </c>
      <c r="K535" s="96"/>
      <c r="L535" s="295"/>
      <c r="M535" s="96"/>
      <c r="N535" s="204"/>
      <c r="O535" s="96"/>
      <c r="P535" s="126"/>
      <c r="Q535" s="96"/>
      <c r="R535" s="126"/>
      <c r="S535" s="96"/>
      <c r="T535" s="388"/>
      <c r="U535" s="89"/>
      <c r="V535" s="160"/>
      <c r="W535" s="89"/>
      <c r="X535" s="161"/>
      <c r="Y535" s="91">
        <f t="shared" ref="Y535:Y556" si="30">J535+L535+N535+P535+R535+T535+V535+X535</f>
        <v>700</v>
      </c>
      <c r="Z535" s="91">
        <f t="shared" ref="Z535:Z556" si="31">G535-Y535</f>
        <v>0</v>
      </c>
      <c r="AB535" s="514" t="s">
        <v>2292</v>
      </c>
    </row>
    <row r="536" s="2" customFormat="1" customHeight="1" spans="1:28">
      <c r="A536" s="170">
        <v>45931</v>
      </c>
      <c r="B536" s="513">
        <v>45932</v>
      </c>
      <c r="C536" s="213" t="s">
        <v>2293</v>
      </c>
      <c r="D536" s="482" t="s">
        <v>682</v>
      </c>
      <c r="E536" s="206"/>
      <c r="F536" s="409" t="s">
        <v>1701</v>
      </c>
      <c r="G536" s="126">
        <v>3783.09</v>
      </c>
      <c r="H536" s="118" t="s">
        <v>1403</v>
      </c>
      <c r="I536" s="162">
        <v>45982</v>
      </c>
      <c r="J536" s="295">
        <f>G536/3</f>
        <v>1261.03</v>
      </c>
      <c r="K536" s="96">
        <v>46012</v>
      </c>
      <c r="L536" s="295">
        <v>1261.03</v>
      </c>
      <c r="M536" s="96">
        <v>46043</v>
      </c>
      <c r="N536" s="295">
        <v>1261.03</v>
      </c>
      <c r="O536" s="96"/>
      <c r="P536" s="126"/>
      <c r="Q536" s="96"/>
      <c r="R536" s="126"/>
      <c r="S536" s="96"/>
      <c r="T536" s="388"/>
      <c r="U536" s="89"/>
      <c r="V536" s="160"/>
      <c r="W536" s="89"/>
      <c r="X536" s="161"/>
      <c r="Y536" s="91">
        <f t="shared" si="30"/>
        <v>3783.09</v>
      </c>
      <c r="Z536" s="91">
        <f t="shared" si="31"/>
        <v>0</v>
      </c>
      <c r="AB536" s="394" t="s">
        <v>2294</v>
      </c>
    </row>
    <row r="537" s="2" customFormat="1" customHeight="1" spans="1:28">
      <c r="A537" s="170">
        <v>45931</v>
      </c>
      <c r="B537" s="513">
        <v>45932</v>
      </c>
      <c r="C537" s="213" t="s">
        <v>2295</v>
      </c>
      <c r="D537" s="482" t="s">
        <v>682</v>
      </c>
      <c r="E537" s="206"/>
      <c r="F537" s="409" t="s">
        <v>1903</v>
      </c>
      <c r="G537" s="126">
        <v>5906</v>
      </c>
      <c r="H537" s="118" t="s">
        <v>2025</v>
      </c>
      <c r="I537" s="162">
        <v>45939</v>
      </c>
      <c r="J537" s="126">
        <v>5906</v>
      </c>
      <c r="K537" s="96"/>
      <c r="L537" s="295"/>
      <c r="M537" s="96"/>
      <c r="N537" s="204"/>
      <c r="O537" s="96"/>
      <c r="P537" s="126"/>
      <c r="Q537" s="96"/>
      <c r="R537" s="126"/>
      <c r="S537" s="96"/>
      <c r="T537" s="388"/>
      <c r="U537" s="89"/>
      <c r="V537" s="160"/>
      <c r="W537" s="89"/>
      <c r="X537" s="161"/>
      <c r="Y537" s="91">
        <f t="shared" si="30"/>
        <v>5906</v>
      </c>
      <c r="Z537" s="91">
        <f t="shared" si="31"/>
        <v>0</v>
      </c>
      <c r="AB537" s="514" t="s">
        <v>2292</v>
      </c>
    </row>
    <row r="538" s="2" customFormat="1" customHeight="1" spans="1:28">
      <c r="A538" s="170">
        <v>45931</v>
      </c>
      <c r="B538" s="515">
        <v>45936</v>
      </c>
      <c r="C538" s="516" t="s">
        <v>2296</v>
      </c>
      <c r="D538" s="482" t="s">
        <v>682</v>
      </c>
      <c r="E538" s="206"/>
      <c r="F538" s="481" t="s">
        <v>1903</v>
      </c>
      <c r="G538" s="126">
        <v>4572</v>
      </c>
      <c r="H538" s="118" t="s">
        <v>2025</v>
      </c>
      <c r="I538" s="162">
        <v>45944</v>
      </c>
      <c r="J538" s="126">
        <v>4572</v>
      </c>
      <c r="K538" s="96"/>
      <c r="L538" s="295"/>
      <c r="M538" s="96"/>
      <c r="N538" s="204"/>
      <c r="O538" s="96"/>
      <c r="P538" s="126"/>
      <c r="Q538" s="96"/>
      <c r="R538" s="126"/>
      <c r="S538" s="96"/>
      <c r="T538" s="388"/>
      <c r="U538" s="89"/>
      <c r="V538" s="160"/>
      <c r="W538" s="89"/>
      <c r="X538" s="161"/>
      <c r="Y538" s="91">
        <f t="shared" si="30"/>
        <v>4572</v>
      </c>
      <c r="Z538" s="91">
        <f t="shared" si="31"/>
        <v>0</v>
      </c>
      <c r="AB538" s="497" t="s">
        <v>2297</v>
      </c>
    </row>
    <row r="539" s="2" customFormat="1" customHeight="1" spans="1:28">
      <c r="A539" s="170">
        <v>45931</v>
      </c>
      <c r="B539" s="515">
        <v>45938</v>
      </c>
      <c r="C539" s="516" t="s">
        <v>2298</v>
      </c>
      <c r="D539" s="482" t="s">
        <v>682</v>
      </c>
      <c r="E539" s="206"/>
      <c r="F539" s="481" t="s">
        <v>84</v>
      </c>
      <c r="G539" s="126">
        <v>2983.92</v>
      </c>
      <c r="H539" s="118" t="s">
        <v>1403</v>
      </c>
      <c r="I539" s="162">
        <v>45969</v>
      </c>
      <c r="J539" s="295">
        <v>994.64</v>
      </c>
      <c r="K539" s="96">
        <v>45999</v>
      </c>
      <c r="L539" s="295">
        <v>994.64</v>
      </c>
      <c r="M539" s="96">
        <v>46030</v>
      </c>
      <c r="N539" s="295">
        <v>994.64</v>
      </c>
      <c r="O539" s="96"/>
      <c r="P539" s="126"/>
      <c r="Q539" s="96"/>
      <c r="R539" s="126"/>
      <c r="S539" s="96"/>
      <c r="T539" s="388"/>
      <c r="U539" s="89"/>
      <c r="V539" s="160"/>
      <c r="W539" s="89"/>
      <c r="X539" s="161"/>
      <c r="Y539" s="91">
        <f t="shared" si="30"/>
        <v>2983.92</v>
      </c>
      <c r="Z539" s="91">
        <f t="shared" si="31"/>
        <v>0</v>
      </c>
      <c r="AB539" s="497" t="s">
        <v>2299</v>
      </c>
    </row>
    <row r="540" s="2" customFormat="1" customHeight="1" spans="1:28">
      <c r="A540" s="170">
        <v>45931</v>
      </c>
      <c r="B540" s="515">
        <v>45938</v>
      </c>
      <c r="C540" s="482" t="s">
        <v>2300</v>
      </c>
      <c r="D540" s="482" t="s">
        <v>682</v>
      </c>
      <c r="E540" s="206"/>
      <c r="F540" s="481" t="s">
        <v>911</v>
      </c>
      <c r="G540" s="126">
        <v>13861</v>
      </c>
      <c r="H540" s="118" t="s">
        <v>1403</v>
      </c>
      <c r="I540" s="162">
        <v>45969</v>
      </c>
      <c r="J540" s="295">
        <v>4620.34</v>
      </c>
      <c r="K540" s="96">
        <v>45999</v>
      </c>
      <c r="L540" s="295">
        <v>4620.33</v>
      </c>
      <c r="M540" s="96">
        <v>46030</v>
      </c>
      <c r="N540" s="295">
        <v>4620.33</v>
      </c>
      <c r="O540" s="96"/>
      <c r="P540" s="126"/>
      <c r="Q540" s="96"/>
      <c r="R540" s="126"/>
      <c r="S540" s="96"/>
      <c r="T540" s="388"/>
      <c r="U540" s="89"/>
      <c r="V540" s="160"/>
      <c r="W540" s="89"/>
      <c r="X540" s="161"/>
      <c r="Y540" s="91">
        <f t="shared" si="30"/>
        <v>13861</v>
      </c>
      <c r="Z540" s="91">
        <f t="shared" si="31"/>
        <v>0</v>
      </c>
      <c r="AB540" s="497" t="s">
        <v>2301</v>
      </c>
    </row>
    <row r="541" s="2" customFormat="1" customHeight="1" spans="1:28">
      <c r="A541" s="170">
        <v>45931</v>
      </c>
      <c r="B541" s="515">
        <v>45938</v>
      </c>
      <c r="C541" s="482" t="s">
        <v>2302</v>
      </c>
      <c r="D541" s="482" t="s">
        <v>682</v>
      </c>
      <c r="E541" s="206"/>
      <c r="F541" s="481" t="s">
        <v>1993</v>
      </c>
      <c r="G541" s="126">
        <v>18869.4</v>
      </c>
      <c r="H541" s="118" t="s">
        <v>1403</v>
      </c>
      <c r="I541" s="162">
        <v>45969</v>
      </c>
      <c r="J541" s="295">
        <v>6289.8</v>
      </c>
      <c r="K541" s="96">
        <v>45999</v>
      </c>
      <c r="L541" s="295">
        <v>6289.8</v>
      </c>
      <c r="M541" s="96">
        <v>46030</v>
      </c>
      <c r="N541" s="295">
        <v>6289.8</v>
      </c>
      <c r="O541" s="96"/>
      <c r="P541" s="126"/>
      <c r="Q541" s="96"/>
      <c r="R541" s="126"/>
      <c r="S541" s="96"/>
      <c r="T541" s="388"/>
      <c r="U541" s="89"/>
      <c r="V541" s="160"/>
      <c r="W541" s="89"/>
      <c r="X541" s="161"/>
      <c r="Y541" s="91">
        <f t="shared" si="30"/>
        <v>18869.4</v>
      </c>
      <c r="Z541" s="91">
        <f t="shared" si="31"/>
        <v>0</v>
      </c>
      <c r="AB541" s="497" t="s">
        <v>2301</v>
      </c>
    </row>
    <row r="542" s="2" customFormat="1" customHeight="1" spans="1:28">
      <c r="A542" s="170">
        <v>45931</v>
      </c>
      <c r="B542" s="515">
        <v>45938</v>
      </c>
      <c r="C542" s="482" t="s">
        <v>2303</v>
      </c>
      <c r="D542" s="482" t="s">
        <v>682</v>
      </c>
      <c r="E542" s="206"/>
      <c r="F542" s="481" t="s">
        <v>2304</v>
      </c>
      <c r="G542" s="126">
        <v>2618.51</v>
      </c>
      <c r="H542" s="118" t="s">
        <v>1403</v>
      </c>
      <c r="I542" s="162">
        <v>45969</v>
      </c>
      <c r="J542" s="295">
        <v>872.83</v>
      </c>
      <c r="K542" s="96">
        <v>45999</v>
      </c>
      <c r="L542" s="295">
        <v>872.84</v>
      </c>
      <c r="M542" s="96">
        <v>46030</v>
      </c>
      <c r="N542" s="295">
        <v>872.84</v>
      </c>
      <c r="O542" s="96"/>
      <c r="P542" s="126"/>
      <c r="Q542" s="96"/>
      <c r="R542" s="126"/>
      <c r="S542" s="96"/>
      <c r="T542" s="388"/>
      <c r="U542" s="89"/>
      <c r="V542" s="160"/>
      <c r="W542" s="89"/>
      <c r="X542" s="161"/>
      <c r="Y542" s="91">
        <f t="shared" si="30"/>
        <v>2618.51</v>
      </c>
      <c r="Z542" s="91">
        <f t="shared" si="31"/>
        <v>0</v>
      </c>
      <c r="AB542" s="497" t="s">
        <v>2301</v>
      </c>
    </row>
    <row r="543" s="2" customFormat="1" customHeight="1" spans="1:28">
      <c r="A543" s="170">
        <v>45931</v>
      </c>
      <c r="B543" s="515">
        <v>45939</v>
      </c>
      <c r="C543" s="482" t="s">
        <v>2305</v>
      </c>
      <c r="D543" s="403" t="s">
        <v>682</v>
      </c>
      <c r="E543" s="77"/>
      <c r="F543" s="402" t="s">
        <v>2252</v>
      </c>
      <c r="G543" s="126">
        <v>6409.11</v>
      </c>
      <c r="H543" s="118" t="s">
        <v>1403</v>
      </c>
      <c r="I543" s="162">
        <v>45969</v>
      </c>
      <c r="J543" s="294">
        <v>2136.37</v>
      </c>
      <c r="K543" s="96">
        <v>45999</v>
      </c>
      <c r="L543" s="294">
        <v>2136.37</v>
      </c>
      <c r="M543" s="96">
        <v>46030</v>
      </c>
      <c r="N543" s="294">
        <v>2136.37</v>
      </c>
      <c r="O543" s="96"/>
      <c r="P543" s="126"/>
      <c r="Q543" s="96"/>
      <c r="R543" s="126"/>
      <c r="S543" s="96"/>
      <c r="T543" s="388"/>
      <c r="U543" s="89"/>
      <c r="V543" s="160"/>
      <c r="W543" s="89"/>
      <c r="X543" s="161"/>
      <c r="Y543" s="91">
        <f t="shared" si="30"/>
        <v>6409.11</v>
      </c>
      <c r="Z543" s="91">
        <f t="shared" si="31"/>
        <v>0</v>
      </c>
      <c r="AB543" s="497" t="s">
        <v>2299</v>
      </c>
    </row>
    <row r="544" s="2" customFormat="1" customHeight="1" spans="1:28">
      <c r="A544" s="170">
        <v>45931</v>
      </c>
      <c r="B544" s="517">
        <v>45943</v>
      </c>
      <c r="C544" s="482" t="s">
        <v>2306</v>
      </c>
      <c r="D544" s="403" t="s">
        <v>682</v>
      </c>
      <c r="E544" s="77"/>
      <c r="F544" s="402" t="s">
        <v>1699</v>
      </c>
      <c r="G544" s="126">
        <v>47970</v>
      </c>
      <c r="H544" s="118" t="s">
        <v>1403</v>
      </c>
      <c r="I544" s="162">
        <v>45976</v>
      </c>
      <c r="J544" s="295">
        <v>15990</v>
      </c>
      <c r="K544" s="96">
        <v>46006</v>
      </c>
      <c r="L544" s="295">
        <v>15990</v>
      </c>
      <c r="M544" s="96">
        <v>46037</v>
      </c>
      <c r="N544" s="294">
        <v>15990</v>
      </c>
      <c r="O544" s="96"/>
      <c r="P544" s="126"/>
      <c r="Q544" s="96"/>
      <c r="R544" s="126"/>
      <c r="S544" s="96"/>
      <c r="T544" s="388"/>
      <c r="U544" s="89"/>
      <c r="V544" s="160"/>
      <c r="W544" s="89"/>
      <c r="X544" s="161"/>
      <c r="Y544" s="91">
        <f t="shared" si="30"/>
        <v>47970</v>
      </c>
      <c r="Z544" s="91">
        <f t="shared" si="31"/>
        <v>0</v>
      </c>
      <c r="AB544" s="497" t="s">
        <v>2307</v>
      </c>
    </row>
    <row r="545" s="2" customFormat="1" customHeight="1" spans="1:28">
      <c r="A545" s="170">
        <v>45931</v>
      </c>
      <c r="B545" s="517">
        <v>45945</v>
      </c>
      <c r="C545" s="482" t="s">
        <v>2308</v>
      </c>
      <c r="D545" s="482" t="s">
        <v>682</v>
      </c>
      <c r="E545" s="206"/>
      <c r="F545" s="481" t="s">
        <v>240</v>
      </c>
      <c r="G545" s="126">
        <v>32000</v>
      </c>
      <c r="H545" s="118" t="s">
        <v>2309</v>
      </c>
      <c r="I545" s="162">
        <v>46006</v>
      </c>
      <c r="J545" s="126">
        <v>32000</v>
      </c>
      <c r="K545" s="96"/>
      <c r="L545" s="295"/>
      <c r="M545" s="96"/>
      <c r="N545" s="204"/>
      <c r="O545" s="96"/>
      <c r="P545" s="126"/>
      <c r="Q545" s="96"/>
      <c r="R545" s="126"/>
      <c r="S545" s="96"/>
      <c r="T545" s="388"/>
      <c r="U545" s="89"/>
      <c r="V545" s="160"/>
      <c r="W545" s="89"/>
      <c r="X545" s="161"/>
      <c r="Y545" s="91">
        <f t="shared" si="30"/>
        <v>32000</v>
      </c>
      <c r="Z545" s="91">
        <f t="shared" si="31"/>
        <v>0</v>
      </c>
      <c r="AB545" s="497" t="s">
        <v>2310</v>
      </c>
    </row>
    <row r="546" s="2" customFormat="1" customHeight="1" spans="1:28">
      <c r="A546" s="170">
        <v>45931</v>
      </c>
      <c r="B546" s="517">
        <v>45946</v>
      </c>
      <c r="C546" s="482" t="s">
        <v>2311</v>
      </c>
      <c r="D546" s="482" t="s">
        <v>682</v>
      </c>
      <c r="E546" s="206"/>
      <c r="F546" s="481" t="s">
        <v>2312</v>
      </c>
      <c r="G546" s="126">
        <v>9229</v>
      </c>
      <c r="H546" s="118" t="s">
        <v>2025</v>
      </c>
      <c r="I546" s="162">
        <v>45954</v>
      </c>
      <c r="J546" s="126">
        <v>9229</v>
      </c>
      <c r="K546" s="96"/>
      <c r="L546" s="295"/>
      <c r="M546" s="96"/>
      <c r="N546" s="204"/>
      <c r="O546" s="96"/>
      <c r="P546" s="126"/>
      <c r="Q546" s="96"/>
      <c r="R546" s="126"/>
      <c r="S546" s="96"/>
      <c r="T546" s="388"/>
      <c r="U546" s="89"/>
      <c r="V546" s="160"/>
      <c r="W546" s="89"/>
      <c r="X546" s="161"/>
      <c r="Y546" s="91">
        <f t="shared" si="30"/>
        <v>9229</v>
      </c>
      <c r="Z546" s="91">
        <f t="shared" si="31"/>
        <v>0</v>
      </c>
      <c r="AB546" s="497" t="s">
        <v>2313</v>
      </c>
    </row>
    <row r="547" s="2" customFormat="1" customHeight="1" spans="1:28">
      <c r="A547" s="170">
        <v>45931</v>
      </c>
      <c r="B547" s="517">
        <v>45946</v>
      </c>
      <c r="C547" s="482" t="s">
        <v>2314</v>
      </c>
      <c r="D547" s="482" t="s">
        <v>682</v>
      </c>
      <c r="E547" s="206"/>
      <c r="F547" s="481" t="s">
        <v>2315</v>
      </c>
      <c r="G547" s="126">
        <v>1334.8</v>
      </c>
      <c r="H547" s="118" t="s">
        <v>2316</v>
      </c>
      <c r="I547" s="162">
        <v>45977</v>
      </c>
      <c r="J547" s="126">
        <v>1334.8</v>
      </c>
      <c r="K547" s="96"/>
      <c r="L547" s="295"/>
      <c r="M547" s="96"/>
      <c r="N547" s="204"/>
      <c r="O547" s="96"/>
      <c r="P547" s="126"/>
      <c r="Q547" s="96"/>
      <c r="R547" s="126"/>
      <c r="S547" s="96"/>
      <c r="T547" s="388"/>
      <c r="U547" s="89"/>
      <c r="V547" s="160"/>
      <c r="W547" s="89"/>
      <c r="X547" s="161"/>
      <c r="Y547" s="91">
        <f t="shared" si="30"/>
        <v>1334.8</v>
      </c>
      <c r="Z547" s="91">
        <f t="shared" si="31"/>
        <v>0</v>
      </c>
      <c r="AB547" s="497" t="s">
        <v>2317</v>
      </c>
    </row>
    <row r="548" s="2" customFormat="1" customHeight="1" spans="1:28">
      <c r="A548" s="170">
        <v>45931</v>
      </c>
      <c r="B548" s="518">
        <v>45947</v>
      </c>
      <c r="C548" s="482" t="s">
        <v>2318</v>
      </c>
      <c r="D548" s="482" t="s">
        <v>682</v>
      </c>
      <c r="E548" s="206"/>
      <c r="F548" s="359" t="s">
        <v>2319</v>
      </c>
      <c r="G548" s="126">
        <v>3880</v>
      </c>
      <c r="H548" s="118" t="s">
        <v>1403</v>
      </c>
      <c r="I548" s="162">
        <v>45978</v>
      </c>
      <c r="J548" s="204">
        <v>1293.34</v>
      </c>
      <c r="K548" s="96">
        <v>46008</v>
      </c>
      <c r="L548" s="204">
        <v>1293.33</v>
      </c>
      <c r="M548" s="96">
        <v>46039</v>
      </c>
      <c r="N548" s="204">
        <v>1293.33</v>
      </c>
      <c r="O548" s="96"/>
      <c r="P548" s="126"/>
      <c r="Q548" s="96"/>
      <c r="R548" s="126"/>
      <c r="S548" s="96"/>
      <c r="T548" s="388"/>
      <c r="U548" s="89"/>
      <c r="V548" s="160"/>
      <c r="W548" s="89"/>
      <c r="X548" s="161"/>
      <c r="Y548" s="91">
        <f t="shared" si="30"/>
        <v>3880</v>
      </c>
      <c r="Z548" s="91">
        <f t="shared" si="31"/>
        <v>0</v>
      </c>
      <c r="AB548" s="497" t="s">
        <v>2320</v>
      </c>
    </row>
    <row r="549" s="2" customFormat="1" customHeight="1" spans="1:28">
      <c r="A549" s="170">
        <v>45931</v>
      </c>
      <c r="B549" s="518">
        <v>45947</v>
      </c>
      <c r="C549" s="482" t="s">
        <v>2321</v>
      </c>
      <c r="D549" s="482" t="s">
        <v>682</v>
      </c>
      <c r="E549" s="206"/>
      <c r="F549" s="481" t="s">
        <v>746</v>
      </c>
      <c r="G549" s="126">
        <v>26360</v>
      </c>
      <c r="H549" s="118" t="s">
        <v>1851</v>
      </c>
      <c r="I549" s="162">
        <v>45981</v>
      </c>
      <c r="J549" s="126">
        <v>26360</v>
      </c>
      <c r="K549" s="96"/>
      <c r="L549" s="295"/>
      <c r="M549" s="96"/>
      <c r="N549" s="204"/>
      <c r="O549" s="96"/>
      <c r="P549" s="126"/>
      <c r="Q549" s="96"/>
      <c r="R549" s="126"/>
      <c r="S549" s="96"/>
      <c r="T549" s="388"/>
      <c r="U549" s="89"/>
      <c r="V549" s="160"/>
      <c r="W549" s="89"/>
      <c r="X549" s="161"/>
      <c r="Y549" s="91">
        <f t="shared" si="30"/>
        <v>26360</v>
      </c>
      <c r="Z549" s="91">
        <f t="shared" si="31"/>
        <v>0</v>
      </c>
      <c r="AB549" s="497" t="s">
        <v>2322</v>
      </c>
    </row>
    <row r="550" s="2" customFormat="1" customHeight="1" spans="1:28">
      <c r="A550" s="170">
        <v>45931</v>
      </c>
      <c r="B550" s="518">
        <v>45950</v>
      </c>
      <c r="C550" s="482" t="s">
        <v>2323</v>
      </c>
      <c r="D550" s="482" t="s">
        <v>682</v>
      </c>
      <c r="E550" s="206"/>
      <c r="F550" s="481" t="s">
        <v>1903</v>
      </c>
      <c r="G550" s="126">
        <v>3303.16</v>
      </c>
      <c r="H550" s="118" t="s">
        <v>2324</v>
      </c>
      <c r="I550" s="162">
        <v>45964</v>
      </c>
      <c r="J550" s="126">
        <v>3303.16</v>
      </c>
      <c r="K550" s="96"/>
      <c r="L550" s="295"/>
      <c r="M550" s="96"/>
      <c r="N550" s="204"/>
      <c r="O550" s="96"/>
      <c r="P550" s="126"/>
      <c r="Q550" s="96"/>
      <c r="R550" s="126"/>
      <c r="S550" s="96"/>
      <c r="T550" s="388"/>
      <c r="U550" s="89"/>
      <c r="V550" s="160"/>
      <c r="W550" s="89"/>
      <c r="X550" s="161"/>
      <c r="Y550" s="91">
        <f t="shared" si="30"/>
        <v>3303.16</v>
      </c>
      <c r="Z550" s="91">
        <f t="shared" si="31"/>
        <v>0</v>
      </c>
      <c r="AB550" s="497" t="s">
        <v>2325</v>
      </c>
    </row>
    <row r="551" s="2" customFormat="1" customHeight="1" spans="1:28">
      <c r="A551" s="170">
        <v>45931</v>
      </c>
      <c r="B551" s="517">
        <v>45953</v>
      </c>
      <c r="C551" s="482" t="s">
        <v>2326</v>
      </c>
      <c r="D551" s="482" t="s">
        <v>682</v>
      </c>
      <c r="E551" s="206"/>
      <c r="F551" s="481" t="s">
        <v>1903</v>
      </c>
      <c r="G551" s="126">
        <v>3543.6</v>
      </c>
      <c r="H551" s="118" t="s">
        <v>2327</v>
      </c>
      <c r="I551" s="162">
        <v>45965</v>
      </c>
      <c r="J551" s="126">
        <v>3543.6</v>
      </c>
      <c r="K551" s="96"/>
      <c r="L551" s="295"/>
      <c r="M551" s="96"/>
      <c r="N551" s="204"/>
      <c r="O551" s="96"/>
      <c r="P551" s="126"/>
      <c r="Q551" s="96"/>
      <c r="R551" s="126"/>
      <c r="S551" s="96"/>
      <c r="T551" s="388"/>
      <c r="U551" s="89"/>
      <c r="V551" s="160"/>
      <c r="W551" s="89"/>
      <c r="X551" s="161"/>
      <c r="Y551" s="91">
        <f t="shared" si="30"/>
        <v>3543.6</v>
      </c>
      <c r="Z551" s="91">
        <f t="shared" si="31"/>
        <v>0</v>
      </c>
      <c r="AB551" s="497" t="s">
        <v>2328</v>
      </c>
    </row>
    <row r="552" s="2" customFormat="1" customHeight="1" spans="1:28">
      <c r="A552" s="170">
        <v>45931</v>
      </c>
      <c r="B552" s="518">
        <v>45957</v>
      </c>
      <c r="C552" s="482" t="s">
        <v>2329</v>
      </c>
      <c r="D552" s="482" t="s">
        <v>682</v>
      </c>
      <c r="E552" s="206"/>
      <c r="F552" s="359" t="s">
        <v>1732</v>
      </c>
      <c r="G552" s="126">
        <v>1905.18</v>
      </c>
      <c r="H552" s="118" t="s">
        <v>1403</v>
      </c>
      <c r="I552" s="162">
        <v>45988</v>
      </c>
      <c r="J552" s="295">
        <f>1905.18/3</f>
        <v>635.06</v>
      </c>
      <c r="K552" s="96">
        <v>46018</v>
      </c>
      <c r="L552" s="295">
        <f>1905.18/3</f>
        <v>635.06</v>
      </c>
      <c r="M552" s="96">
        <v>46049</v>
      </c>
      <c r="N552" s="295">
        <f>1905.18/3</f>
        <v>635.06</v>
      </c>
      <c r="O552" s="96"/>
      <c r="P552" s="126"/>
      <c r="Q552" s="96"/>
      <c r="R552" s="126"/>
      <c r="S552" s="96"/>
      <c r="T552" s="388"/>
      <c r="U552" s="89"/>
      <c r="V552" s="160"/>
      <c r="W552" s="89"/>
      <c r="X552" s="161"/>
      <c r="Y552" s="91">
        <f t="shared" si="30"/>
        <v>1905.18</v>
      </c>
      <c r="Z552" s="91">
        <f t="shared" si="31"/>
        <v>0</v>
      </c>
      <c r="AB552" s="497" t="s">
        <v>2330</v>
      </c>
    </row>
    <row r="553" s="2" customFormat="1" customHeight="1" spans="1:28">
      <c r="A553" s="170">
        <v>45931</v>
      </c>
      <c r="B553" s="518">
        <v>45957</v>
      </c>
      <c r="C553" s="482" t="s">
        <v>2331</v>
      </c>
      <c r="D553" s="482" t="s">
        <v>682</v>
      </c>
      <c r="E553" s="206"/>
      <c r="F553" s="481" t="s">
        <v>2332</v>
      </c>
      <c r="G553" s="126">
        <v>635.06</v>
      </c>
      <c r="H553" s="118" t="s">
        <v>1972</v>
      </c>
      <c r="I553" s="162">
        <v>45988</v>
      </c>
      <c r="J553" s="295">
        <v>317.53</v>
      </c>
      <c r="K553" s="96">
        <v>46018</v>
      </c>
      <c r="L553" s="295">
        <v>317.53</v>
      </c>
      <c r="M553" s="96"/>
      <c r="N553" s="204"/>
      <c r="O553" s="96"/>
      <c r="P553" s="126"/>
      <c r="Q553" s="96"/>
      <c r="R553" s="126"/>
      <c r="S553" s="96"/>
      <c r="T553" s="388"/>
      <c r="U553" s="89"/>
      <c r="V553" s="160"/>
      <c r="W553" s="89"/>
      <c r="X553" s="161"/>
      <c r="Y553" s="91">
        <f t="shared" si="30"/>
        <v>635.06</v>
      </c>
      <c r="Z553" s="91">
        <f t="shared" si="31"/>
        <v>0</v>
      </c>
      <c r="AB553" s="497"/>
    </row>
    <row r="554" s="2" customFormat="1" customHeight="1" spans="1:28">
      <c r="A554" s="170">
        <v>45931</v>
      </c>
      <c r="B554" s="517">
        <v>45960</v>
      </c>
      <c r="C554" s="482" t="s">
        <v>2333</v>
      </c>
      <c r="D554" s="482" t="s">
        <v>682</v>
      </c>
      <c r="E554" s="206"/>
      <c r="F554" s="481" t="s">
        <v>2334</v>
      </c>
      <c r="G554" s="126">
        <v>1222.2</v>
      </c>
      <c r="H554" s="118" t="s">
        <v>1403</v>
      </c>
      <c r="I554" s="162">
        <v>45991</v>
      </c>
      <c r="J554" s="295">
        <f>1222.2/3</f>
        <v>407.4</v>
      </c>
      <c r="K554" s="96">
        <v>46021</v>
      </c>
      <c r="L554" s="295">
        <f>1222.2/3</f>
        <v>407.4</v>
      </c>
      <c r="M554" s="96">
        <v>46052</v>
      </c>
      <c r="N554" s="295">
        <f>1222.2/3</f>
        <v>407.4</v>
      </c>
      <c r="O554" s="96"/>
      <c r="P554" s="126"/>
      <c r="Q554" s="96"/>
      <c r="R554" s="126"/>
      <c r="S554" s="96"/>
      <c r="T554" s="388"/>
      <c r="U554" s="89"/>
      <c r="V554" s="160"/>
      <c r="W554" s="89"/>
      <c r="X554" s="161"/>
      <c r="Y554" s="91">
        <f t="shared" si="30"/>
        <v>1222.2</v>
      </c>
      <c r="Z554" s="91">
        <f t="shared" si="31"/>
        <v>0</v>
      </c>
      <c r="AB554" s="497" t="s">
        <v>2335</v>
      </c>
    </row>
    <row r="555" s="2" customFormat="1" customHeight="1" spans="1:28">
      <c r="A555" s="170">
        <v>45931</v>
      </c>
      <c r="B555" s="517">
        <v>45960</v>
      </c>
      <c r="C555" s="482" t="s">
        <v>2336</v>
      </c>
      <c r="D555" s="482" t="s">
        <v>682</v>
      </c>
      <c r="E555" s="206"/>
      <c r="F555" s="481" t="s">
        <v>2337</v>
      </c>
      <c r="G555" s="126">
        <v>8850</v>
      </c>
      <c r="H555" s="118" t="s">
        <v>1795</v>
      </c>
      <c r="I555" s="162">
        <v>45974</v>
      </c>
      <c r="J555" s="295">
        <f>8850/3</f>
        <v>2950</v>
      </c>
      <c r="K555" s="96">
        <v>45981</v>
      </c>
      <c r="L555" s="295">
        <f>8850/3</f>
        <v>2950</v>
      </c>
      <c r="M555" s="96">
        <v>45988</v>
      </c>
      <c r="N555" s="295">
        <f>8850/3</f>
        <v>2950</v>
      </c>
      <c r="O555" s="96"/>
      <c r="P555" s="126"/>
      <c r="Q555" s="96"/>
      <c r="R555" s="126"/>
      <c r="S555" s="96"/>
      <c r="T555" s="388"/>
      <c r="U555" s="89"/>
      <c r="V555" s="160"/>
      <c r="W555" s="89"/>
      <c r="X555" s="161"/>
      <c r="Y555" s="91">
        <f t="shared" si="30"/>
        <v>8850</v>
      </c>
      <c r="Z555" s="91">
        <f t="shared" si="31"/>
        <v>0</v>
      </c>
      <c r="AB555" s="497" t="s">
        <v>2338</v>
      </c>
    </row>
    <row r="556" s="2" customFormat="1" customHeight="1" spans="1:28">
      <c r="A556" s="170">
        <v>45931</v>
      </c>
      <c r="B556" s="518">
        <v>45961</v>
      </c>
      <c r="C556" s="482" t="s">
        <v>2339</v>
      </c>
      <c r="D556" s="482" t="s">
        <v>682</v>
      </c>
      <c r="E556" s="206"/>
      <c r="F556" s="481" t="s">
        <v>1903</v>
      </c>
      <c r="G556" s="126">
        <v>2953</v>
      </c>
      <c r="H556" s="118" t="s">
        <v>2327</v>
      </c>
      <c r="I556" s="162">
        <v>45972</v>
      </c>
      <c r="J556" s="126">
        <v>2953</v>
      </c>
      <c r="K556" s="96"/>
      <c r="L556" s="295"/>
      <c r="M556" s="96"/>
      <c r="N556" s="204"/>
      <c r="O556" s="96"/>
      <c r="P556" s="126"/>
      <c r="Q556" s="96"/>
      <c r="R556" s="126"/>
      <c r="S556" s="96"/>
      <c r="T556" s="388"/>
      <c r="U556" s="89"/>
      <c r="V556" s="160"/>
      <c r="W556" s="89"/>
      <c r="X556" s="161"/>
      <c r="Y556" s="91">
        <f t="shared" si="30"/>
        <v>2953</v>
      </c>
      <c r="Z556" s="91">
        <f t="shared" si="31"/>
        <v>0</v>
      </c>
      <c r="AB556" s="497" t="s">
        <v>2340</v>
      </c>
    </row>
    <row r="557" s="2" customFormat="1" customHeight="1" spans="1:28">
      <c r="A557" s="170">
        <v>45931</v>
      </c>
      <c r="B557" s="518">
        <v>45961</v>
      </c>
      <c r="C557" s="482" t="s">
        <v>2341</v>
      </c>
      <c r="D557" s="482" t="s">
        <v>682</v>
      </c>
      <c r="E557" s="206"/>
      <c r="F557" s="481" t="s">
        <v>2342</v>
      </c>
      <c r="G557" s="126">
        <v>1092.38</v>
      </c>
      <c r="H557" s="118">
        <v>30</v>
      </c>
      <c r="I557" s="162">
        <v>45992</v>
      </c>
      <c r="J557" s="126">
        <v>1092.38</v>
      </c>
      <c r="K557" s="96"/>
      <c r="L557" s="295"/>
      <c r="M557" s="96"/>
      <c r="N557" s="204"/>
      <c r="O557" s="96"/>
      <c r="P557" s="126"/>
      <c r="Q557" s="96"/>
      <c r="R557" s="126"/>
      <c r="S557" s="96"/>
      <c r="T557" s="388"/>
      <c r="U557" s="89"/>
      <c r="V557" s="160"/>
      <c r="W557" s="89"/>
      <c r="X557" s="161"/>
      <c r="Y557" s="91"/>
      <c r="Z557" s="91"/>
      <c r="AB557" s="497"/>
    </row>
    <row r="558" s="2" customFormat="1" customHeight="1" spans="1:28">
      <c r="A558" s="170">
        <v>45931</v>
      </c>
      <c r="B558" s="515">
        <v>45952</v>
      </c>
      <c r="C558" s="516" t="s">
        <v>2343</v>
      </c>
      <c r="D558" s="237" t="s">
        <v>688</v>
      </c>
      <c r="E558" s="206"/>
      <c r="F558" s="519" t="s">
        <v>2344</v>
      </c>
      <c r="G558" s="126">
        <v>618</v>
      </c>
      <c r="H558" s="118" t="s">
        <v>1851</v>
      </c>
      <c r="I558" s="162">
        <v>45982</v>
      </c>
      <c r="J558" s="295">
        <v>618</v>
      </c>
      <c r="K558" s="96"/>
      <c r="L558" s="295"/>
      <c r="M558" s="96"/>
      <c r="N558" s="204"/>
      <c r="O558" s="96"/>
      <c r="P558" s="126"/>
      <c r="Q558" s="96"/>
      <c r="R558" s="126"/>
      <c r="S558" s="96"/>
      <c r="T558" s="388"/>
      <c r="U558" s="89"/>
      <c r="V558" s="160"/>
      <c r="W558" s="89"/>
      <c r="X558" s="161"/>
      <c r="Y558" s="91">
        <f>J558+L558+N558+P558+R558+T558+V558+X558</f>
        <v>618</v>
      </c>
      <c r="Z558" s="91">
        <f>G558-Y558</f>
        <v>0</v>
      </c>
      <c r="AB558" s="520" t="s">
        <v>2345</v>
      </c>
    </row>
    <row r="559" s="2" customFormat="1" customHeight="1" spans="1:28">
      <c r="A559" s="170">
        <v>45931</v>
      </c>
      <c r="B559" s="515">
        <v>45937</v>
      </c>
      <c r="C559" s="516" t="s">
        <v>2346</v>
      </c>
      <c r="D559" s="17" t="s">
        <v>1160</v>
      </c>
      <c r="E559" s="206"/>
      <c r="F559" s="519" t="s">
        <v>2133</v>
      </c>
      <c r="G559" s="126">
        <v>5800</v>
      </c>
      <c r="H559" s="118" t="s">
        <v>1403</v>
      </c>
      <c r="I559" s="162">
        <v>45969</v>
      </c>
      <c r="J559" s="295">
        <v>1933.33</v>
      </c>
      <c r="K559" s="96">
        <v>45999</v>
      </c>
      <c r="L559" s="295">
        <v>1933.33</v>
      </c>
      <c r="M559" s="96">
        <v>46030</v>
      </c>
      <c r="N559" s="295">
        <v>1933.33</v>
      </c>
      <c r="O559" s="96"/>
      <c r="P559" s="126"/>
      <c r="Q559" s="96"/>
      <c r="R559" s="126"/>
      <c r="S559" s="96"/>
      <c r="T559" s="388"/>
      <c r="U559" s="89"/>
      <c r="V559" s="160"/>
      <c r="W559" s="89"/>
      <c r="X559" s="161"/>
      <c r="Y559" s="91"/>
      <c r="Z559" s="91"/>
      <c r="AB559" s="520"/>
    </row>
    <row r="560" s="2" customFormat="1" customHeight="1" spans="1:28">
      <c r="A560" s="170">
        <v>45931</v>
      </c>
      <c r="B560" s="515">
        <v>45932</v>
      </c>
      <c r="C560" s="516" t="s">
        <v>2347</v>
      </c>
      <c r="D560" s="508" t="s">
        <v>1160</v>
      </c>
      <c r="E560" s="77"/>
      <c r="F560" s="521" t="s">
        <v>2348</v>
      </c>
      <c r="G560" s="126">
        <v>1160</v>
      </c>
      <c r="H560" s="118" t="s">
        <v>1403</v>
      </c>
      <c r="I560" s="162">
        <v>45982</v>
      </c>
      <c r="J560" s="294">
        <v>386.66</v>
      </c>
      <c r="K560" s="96">
        <v>46012</v>
      </c>
      <c r="L560" s="295">
        <v>386.67</v>
      </c>
      <c r="M560" s="96">
        <v>46043</v>
      </c>
      <c r="N560" s="295">
        <v>386.67</v>
      </c>
      <c r="O560" s="96"/>
      <c r="P560" s="126"/>
      <c r="Q560" s="96"/>
      <c r="R560" s="126"/>
      <c r="S560" s="96"/>
      <c r="T560" s="388"/>
      <c r="U560" s="89"/>
      <c r="V560" s="160"/>
      <c r="W560" s="89"/>
      <c r="X560" s="161"/>
      <c r="Y560" s="91"/>
      <c r="Z560" s="91"/>
      <c r="AB560" s="520"/>
    </row>
    <row r="561" s="2" customFormat="1" customHeight="1" spans="1:28">
      <c r="A561" s="170">
        <v>45931</v>
      </c>
      <c r="B561" s="515">
        <v>45951</v>
      </c>
      <c r="C561" s="516" t="s">
        <v>2349</v>
      </c>
      <c r="D561" s="508" t="s">
        <v>1160</v>
      </c>
      <c r="E561" s="77"/>
      <c r="F561" s="521" t="s">
        <v>2350</v>
      </c>
      <c r="G561" s="126">
        <v>900</v>
      </c>
      <c r="H561" s="118"/>
      <c r="I561" s="162">
        <v>45982</v>
      </c>
      <c r="J561" s="294">
        <v>900</v>
      </c>
      <c r="K561" s="96"/>
      <c r="L561" s="295"/>
      <c r="M561" s="96"/>
      <c r="N561" s="204"/>
      <c r="O561" s="96"/>
      <c r="P561" s="126"/>
      <c r="Q561" s="96"/>
      <c r="R561" s="126"/>
      <c r="S561" s="96"/>
      <c r="T561" s="388"/>
      <c r="U561" s="89"/>
      <c r="V561" s="160"/>
      <c r="W561" s="89"/>
      <c r="X561" s="161"/>
      <c r="Y561" s="91"/>
      <c r="Z561" s="91"/>
      <c r="AB561" s="520"/>
    </row>
    <row r="562" s="2" customFormat="1" customHeight="1" spans="1:28">
      <c r="A562" s="170">
        <v>45931</v>
      </c>
      <c r="B562" s="513">
        <v>45931</v>
      </c>
      <c r="C562" s="213" t="s">
        <v>2351</v>
      </c>
      <c r="D562" s="237" t="s">
        <v>690</v>
      </c>
      <c r="E562" s="206"/>
      <c r="F562" s="522" t="s">
        <v>57</v>
      </c>
      <c r="G562" s="217">
        <v>26031.5</v>
      </c>
      <c r="H562" s="118" t="s">
        <v>1795</v>
      </c>
      <c r="I562" s="162">
        <v>45945</v>
      </c>
      <c r="J562" s="295">
        <v>8677.17</v>
      </c>
      <c r="K562" s="96">
        <v>45952</v>
      </c>
      <c r="L562" s="295">
        <v>8677.17</v>
      </c>
      <c r="M562" s="96">
        <v>45959</v>
      </c>
      <c r="N562" s="204">
        <v>8677.16</v>
      </c>
      <c r="O562" s="96"/>
      <c r="P562" s="126"/>
      <c r="Q562" s="96"/>
      <c r="R562" s="126"/>
      <c r="S562" s="96"/>
      <c r="T562" s="388"/>
      <c r="U562" s="89"/>
      <c r="V562" s="160"/>
      <c r="W562" s="89"/>
      <c r="X562" s="161"/>
      <c r="Y562" s="91">
        <f t="shared" ref="Y562:Y569" si="32">J562+L562+N562+P562+R562+T562+V562+X562</f>
        <v>26031.5</v>
      </c>
      <c r="Z562" s="91">
        <f t="shared" ref="Z562:Z569" si="33">G562-Y562</f>
        <v>0</v>
      </c>
      <c r="AB562" s="394" t="s">
        <v>2352</v>
      </c>
    </row>
    <row r="563" s="2" customFormat="1" customHeight="1" spans="1:28">
      <c r="A563" s="170">
        <v>45931</v>
      </c>
      <c r="B563" s="515">
        <v>45939</v>
      </c>
      <c r="C563" s="516" t="s">
        <v>2353</v>
      </c>
      <c r="D563" s="113" t="s">
        <v>690</v>
      </c>
      <c r="E563" s="77" t="s">
        <v>2011</v>
      </c>
      <c r="F563" s="523" t="s">
        <v>2354</v>
      </c>
      <c r="G563" s="480">
        <v>13819.74</v>
      </c>
      <c r="H563" s="118" t="s">
        <v>1795</v>
      </c>
      <c r="I563" s="162">
        <v>45970</v>
      </c>
      <c r="J563" s="295">
        <v>2763.95</v>
      </c>
      <c r="K563" s="96">
        <v>45985</v>
      </c>
      <c r="L563" s="295">
        <v>2763.95</v>
      </c>
      <c r="M563" s="96">
        <v>46000</v>
      </c>
      <c r="N563" s="295">
        <v>2763.95</v>
      </c>
      <c r="O563" s="96">
        <v>46015</v>
      </c>
      <c r="P563" s="294">
        <v>2763.95</v>
      </c>
      <c r="Q563" s="96">
        <v>46031</v>
      </c>
      <c r="R563" s="294">
        <v>2763.94</v>
      </c>
      <c r="S563" s="96"/>
      <c r="T563" s="388"/>
      <c r="U563" s="89"/>
      <c r="V563" s="160"/>
      <c r="W563" s="89"/>
      <c r="X563" s="161"/>
      <c r="Y563" s="91">
        <f t="shared" si="32"/>
        <v>13819.74</v>
      </c>
      <c r="Z563" s="91">
        <f t="shared" si="33"/>
        <v>0</v>
      </c>
      <c r="AB563" s="497" t="s">
        <v>2355</v>
      </c>
    </row>
    <row r="564" s="2" customFormat="1" customHeight="1" spans="1:28">
      <c r="A564" s="170">
        <v>45931</v>
      </c>
      <c r="B564" s="515">
        <v>45931</v>
      </c>
      <c r="C564" s="516" t="s">
        <v>2356</v>
      </c>
      <c r="D564" s="237" t="s">
        <v>690</v>
      </c>
      <c r="E564" s="206"/>
      <c r="F564" s="524" t="s">
        <v>2357</v>
      </c>
      <c r="G564" s="480">
        <v>5751</v>
      </c>
      <c r="H564" s="118" t="s">
        <v>2358</v>
      </c>
      <c r="I564" s="162">
        <v>45953</v>
      </c>
      <c r="J564" s="217">
        <v>5751</v>
      </c>
      <c r="K564" s="96"/>
      <c r="L564" s="295"/>
      <c r="M564" s="96"/>
      <c r="N564" s="204"/>
      <c r="O564" s="96"/>
      <c r="P564" s="126"/>
      <c r="Q564" s="96"/>
      <c r="R564" s="126"/>
      <c r="S564" s="96"/>
      <c r="T564" s="388"/>
      <c r="U564" s="89"/>
      <c r="V564" s="160"/>
      <c r="W564" s="89"/>
      <c r="X564" s="161"/>
      <c r="Y564" s="91">
        <f t="shared" si="32"/>
        <v>5751</v>
      </c>
      <c r="Z564" s="91">
        <f t="shared" si="33"/>
        <v>0</v>
      </c>
      <c r="AB564" s="497" t="s">
        <v>2359</v>
      </c>
    </row>
    <row r="565" s="2" customFormat="1" customHeight="1" spans="1:28">
      <c r="A565" s="170">
        <v>45931</v>
      </c>
      <c r="B565" s="515">
        <v>45940</v>
      </c>
      <c r="C565" s="516" t="s">
        <v>2360</v>
      </c>
      <c r="D565" s="237" t="s">
        <v>690</v>
      </c>
      <c r="E565" s="206"/>
      <c r="F565" s="524" t="s">
        <v>2361</v>
      </c>
      <c r="G565" s="480">
        <v>2116.8</v>
      </c>
      <c r="H565" s="118" t="s">
        <v>1972</v>
      </c>
      <c r="I565" s="162">
        <v>45976</v>
      </c>
      <c r="J565" s="295">
        <v>1058.4</v>
      </c>
      <c r="K565" s="96">
        <v>46006</v>
      </c>
      <c r="L565" s="295">
        <v>1058.4</v>
      </c>
      <c r="M565" s="96"/>
      <c r="N565" s="204"/>
      <c r="O565" s="96"/>
      <c r="P565" s="126"/>
      <c r="Q565" s="96"/>
      <c r="R565" s="126"/>
      <c r="S565" s="96"/>
      <c r="T565" s="388"/>
      <c r="U565" s="89"/>
      <c r="V565" s="160"/>
      <c r="W565" s="89"/>
      <c r="X565" s="161"/>
      <c r="Y565" s="91">
        <f t="shared" si="32"/>
        <v>2116.8</v>
      </c>
      <c r="Z565" s="91">
        <f t="shared" si="33"/>
        <v>0</v>
      </c>
      <c r="AB565" s="497" t="s">
        <v>2362</v>
      </c>
    </row>
    <row r="566" s="2" customFormat="1" customHeight="1" spans="1:28">
      <c r="A566" s="170">
        <v>45931</v>
      </c>
      <c r="B566" s="515">
        <v>45931</v>
      </c>
      <c r="C566" s="516" t="s">
        <v>2363</v>
      </c>
      <c r="D566" s="237" t="s">
        <v>690</v>
      </c>
      <c r="E566" s="206"/>
      <c r="F566" s="524" t="s">
        <v>2364</v>
      </c>
      <c r="G566" s="480">
        <v>1332.27</v>
      </c>
      <c r="H566" s="118" t="s">
        <v>2365</v>
      </c>
      <c r="I566" s="162">
        <v>45978</v>
      </c>
      <c r="J566" s="217">
        <v>1332.27</v>
      </c>
      <c r="K566" s="96"/>
      <c r="L566" s="295"/>
      <c r="M566" s="96"/>
      <c r="N566" s="204"/>
      <c r="O566" s="96"/>
      <c r="P566" s="126"/>
      <c r="Q566" s="96"/>
      <c r="R566" s="126"/>
      <c r="S566" s="96"/>
      <c r="T566" s="388"/>
      <c r="U566" s="89"/>
      <c r="V566" s="160"/>
      <c r="W566" s="89"/>
      <c r="X566" s="161"/>
      <c r="Y566" s="91">
        <f t="shared" si="32"/>
        <v>1332.27</v>
      </c>
      <c r="Z566" s="91">
        <f t="shared" si="33"/>
        <v>0</v>
      </c>
      <c r="AB566" s="497" t="s">
        <v>2366</v>
      </c>
    </row>
    <row r="567" s="2" customFormat="1" customHeight="1" spans="1:28">
      <c r="A567" s="170">
        <v>45931</v>
      </c>
      <c r="B567" s="515">
        <v>45950</v>
      </c>
      <c r="C567" s="516" t="s">
        <v>2367</v>
      </c>
      <c r="D567" s="237" t="s">
        <v>690</v>
      </c>
      <c r="E567" s="206"/>
      <c r="F567" s="524" t="s">
        <v>2368</v>
      </c>
      <c r="G567" s="483">
        <v>2165</v>
      </c>
      <c r="H567" s="118" t="s">
        <v>1403</v>
      </c>
      <c r="I567" s="162">
        <v>45982</v>
      </c>
      <c r="J567" s="295">
        <v>721.67</v>
      </c>
      <c r="K567" s="96">
        <v>46012</v>
      </c>
      <c r="L567" s="295">
        <v>721.67</v>
      </c>
      <c r="M567" s="96">
        <v>46043</v>
      </c>
      <c r="N567" s="295">
        <v>721.66</v>
      </c>
      <c r="O567" s="96"/>
      <c r="P567" s="126"/>
      <c r="Q567" s="96"/>
      <c r="R567" s="126"/>
      <c r="S567" s="96"/>
      <c r="T567" s="388"/>
      <c r="U567" s="89"/>
      <c r="V567" s="160"/>
      <c r="W567" s="89"/>
      <c r="X567" s="161"/>
      <c r="Y567" s="91">
        <f t="shared" si="32"/>
        <v>2165</v>
      </c>
      <c r="Z567" s="91">
        <f t="shared" si="33"/>
        <v>0</v>
      </c>
      <c r="AB567" s="497" t="s">
        <v>2369</v>
      </c>
    </row>
    <row r="568" s="2" customFormat="1" customHeight="1" spans="1:28">
      <c r="A568" s="170">
        <v>45931</v>
      </c>
      <c r="B568" s="517">
        <v>45953</v>
      </c>
      <c r="C568" s="482" t="s">
        <v>2370</v>
      </c>
      <c r="D568" s="113" t="s">
        <v>690</v>
      </c>
      <c r="E568" s="77"/>
      <c r="F568" s="523" t="s">
        <v>2371</v>
      </c>
      <c r="G568" s="483">
        <v>5232.18</v>
      </c>
      <c r="H568" s="118" t="s">
        <v>1403</v>
      </c>
      <c r="I568" s="162">
        <v>45985</v>
      </c>
      <c r="J568" s="295">
        <v>1308.05</v>
      </c>
      <c r="K568" s="96">
        <v>46015</v>
      </c>
      <c r="L568" s="295">
        <v>1308.05</v>
      </c>
      <c r="M568" s="96">
        <v>46046</v>
      </c>
      <c r="N568" s="295">
        <v>1308.05</v>
      </c>
      <c r="O568" s="96">
        <v>46077</v>
      </c>
      <c r="P568" s="294">
        <v>1308.05</v>
      </c>
      <c r="Q568" s="96"/>
      <c r="R568" s="126"/>
      <c r="S568" s="96"/>
      <c r="T568" s="388"/>
      <c r="U568" s="89"/>
      <c r="V568" s="160"/>
      <c r="W568" s="89"/>
      <c r="X568" s="161"/>
      <c r="Y568" s="91">
        <f t="shared" si="32"/>
        <v>5232.2</v>
      </c>
      <c r="Z568" s="91">
        <f t="shared" si="33"/>
        <v>-0.0199999999995271</v>
      </c>
      <c r="AB568" s="497" t="s">
        <v>2372</v>
      </c>
    </row>
    <row r="569" s="6" customFormat="1" customHeight="1" spans="1:28">
      <c r="A569" s="170">
        <v>45931</v>
      </c>
      <c r="B569" s="319">
        <v>45839</v>
      </c>
      <c r="C569" s="213" t="s">
        <v>2100</v>
      </c>
      <c r="D569" s="237" t="s">
        <v>690</v>
      </c>
      <c r="E569" s="206"/>
      <c r="F569" s="238" t="s">
        <v>2373</v>
      </c>
      <c r="G569" s="126">
        <v>-3050.8</v>
      </c>
      <c r="H569" s="118" t="s">
        <v>1403</v>
      </c>
      <c r="I569" s="162">
        <v>45871</v>
      </c>
      <c r="J569" s="295">
        <v>-1016.93</v>
      </c>
      <c r="K569" s="96">
        <v>45902</v>
      </c>
      <c r="L569" s="295">
        <v>-1016.93</v>
      </c>
      <c r="M569" s="96">
        <v>45932</v>
      </c>
      <c r="N569" s="295">
        <v>-1016.94</v>
      </c>
      <c r="O569" s="96"/>
      <c r="P569" s="126"/>
      <c r="Q569" s="96"/>
      <c r="R569" s="126"/>
      <c r="S569" s="96"/>
      <c r="T569" s="388"/>
      <c r="U569" s="89"/>
      <c r="V569" s="160"/>
      <c r="W569" s="89"/>
      <c r="X569" s="161"/>
      <c r="Y569" s="91">
        <f t="shared" si="32"/>
        <v>-3050.8</v>
      </c>
      <c r="Z569" s="91">
        <f t="shared" si="33"/>
        <v>0</v>
      </c>
    </row>
    <row r="570" s="2" customFormat="1" customHeight="1" spans="1:28">
      <c r="A570" s="240">
        <v>45961</v>
      </c>
      <c r="B570" s="503" t="s">
        <v>659</v>
      </c>
      <c r="C570" s="504"/>
      <c r="D570" s="327"/>
      <c r="E570" s="244"/>
      <c r="F570" s="525"/>
      <c r="G570" s="467">
        <f>SUBTOTAL(9,G535:G569)</f>
        <v>265857.1</v>
      </c>
      <c r="H570" s="245"/>
      <c r="I570" s="325"/>
      <c r="J570" s="467">
        <f>SUBTOTAL(9,J535:J569)</f>
        <v>153195.85</v>
      </c>
      <c r="K570" s="329"/>
      <c r="L570" s="467">
        <f>SUBTOTAL(9,L535:L569)</f>
        <v>53600.64</v>
      </c>
      <c r="M570" s="329"/>
      <c r="N570" s="467">
        <f>SUBTOTAL(9,N535:N569)</f>
        <v>52224.68</v>
      </c>
      <c r="O570" s="329"/>
      <c r="P570" s="467">
        <f>SUBTOTAL(9,P535:P569)</f>
        <v>4072</v>
      </c>
      <c r="Q570" s="329"/>
      <c r="R570" s="467">
        <f>SUBTOTAL(9,R535:R569)</f>
        <v>2763.94</v>
      </c>
      <c r="S570" s="329"/>
      <c r="T570" s="467">
        <f>SUBTOTAL(9,T535:T569)</f>
        <v>0</v>
      </c>
      <c r="U570" s="330"/>
      <c r="V570" s="467">
        <f>SUBTOTAL(9,V535:V569)</f>
        <v>0</v>
      </c>
      <c r="W570" s="330"/>
      <c r="X570" s="467">
        <f>SUBTOTAL(9,X535:X569)</f>
        <v>0</v>
      </c>
      <c r="Y570" s="467">
        <f>SUBTOTAL(9,Y535:Y569)</f>
        <v>256904.74</v>
      </c>
      <c r="Z570" s="467">
        <f>SUBTOTAL(9,Z535:Z569)</f>
        <v>-0.0199999999995271</v>
      </c>
      <c r="AA570" s="144"/>
      <c r="AB570" s="144"/>
    </row>
    <row r="571" s="2" customFormat="1" customHeight="1" spans="1:28">
      <c r="A571" s="170">
        <v>45962</v>
      </c>
      <c r="B571" s="513">
        <v>45965</v>
      </c>
      <c r="C571" s="213" t="s">
        <v>2374</v>
      </c>
      <c r="D571" s="482" t="s">
        <v>682</v>
      </c>
      <c r="E571" s="206"/>
      <c r="F571" s="409" t="s">
        <v>2375</v>
      </c>
      <c r="G571" s="217">
        <v>4560.43</v>
      </c>
      <c r="H571" s="118">
        <v>30</v>
      </c>
      <c r="I571" s="162">
        <v>45997</v>
      </c>
      <c r="J571" s="295">
        <v>4560.43</v>
      </c>
      <c r="K571" s="96"/>
      <c r="L571" s="295"/>
      <c r="M571" s="96"/>
      <c r="N571" s="204"/>
      <c r="O571" s="96"/>
      <c r="P571" s="126"/>
      <c r="Q571" s="96"/>
      <c r="R571" s="126"/>
      <c r="S571" s="96"/>
      <c r="T571" s="388"/>
      <c r="U571" s="89"/>
      <c r="V571" s="160"/>
      <c r="W571" s="89"/>
      <c r="X571" s="161"/>
      <c r="Y571" s="91">
        <f t="shared" ref="Y571:Y608" si="34">J571+L571+N571+P571+R571+T571+V571+X571</f>
        <v>4560.43</v>
      </c>
      <c r="Z571" s="91">
        <f t="shared" ref="Z571:Z608" si="35">G571-Y571</f>
        <v>0</v>
      </c>
    </row>
    <row r="572" s="2" customFormat="1" customHeight="1" spans="1:28">
      <c r="A572" s="170">
        <v>45962</v>
      </c>
      <c r="B572" s="513">
        <v>45967</v>
      </c>
      <c r="C572" s="213" t="s">
        <v>2376</v>
      </c>
      <c r="D572" s="482" t="s">
        <v>682</v>
      </c>
      <c r="E572" s="206"/>
      <c r="F572" s="359" t="s">
        <v>2377</v>
      </c>
      <c r="G572" s="217">
        <v>8745</v>
      </c>
      <c r="H572" s="118" t="s">
        <v>1972</v>
      </c>
      <c r="I572" s="162">
        <v>45998</v>
      </c>
      <c r="J572" s="295">
        <v>4372.5</v>
      </c>
      <c r="K572" s="96">
        <v>46029</v>
      </c>
      <c r="L572" s="295">
        <v>4372.5</v>
      </c>
      <c r="M572" s="96"/>
      <c r="N572" s="204"/>
      <c r="O572" s="96"/>
      <c r="P572" s="126"/>
      <c r="Q572" s="96"/>
      <c r="R572" s="126"/>
      <c r="S572" s="96"/>
      <c r="T572" s="388"/>
      <c r="U572" s="89"/>
      <c r="V572" s="160"/>
      <c r="W572" s="89"/>
      <c r="X572" s="161"/>
      <c r="Y572" s="91">
        <f t="shared" si="34"/>
        <v>8745</v>
      </c>
      <c r="Z572" s="91">
        <f t="shared" si="35"/>
        <v>0</v>
      </c>
    </row>
    <row r="573" s="6" customFormat="1" customHeight="1" spans="1:28">
      <c r="A573" s="170">
        <v>45962</v>
      </c>
      <c r="B573" s="513">
        <v>45971</v>
      </c>
      <c r="C573" s="213" t="s">
        <v>2378</v>
      </c>
      <c r="D573" s="482" t="s">
        <v>682</v>
      </c>
      <c r="E573" s="206"/>
      <c r="F573" s="359" t="s">
        <v>1738</v>
      </c>
      <c r="G573" s="217">
        <v>1114.36</v>
      </c>
      <c r="H573" s="118" t="s">
        <v>1972</v>
      </c>
      <c r="I573" s="162">
        <v>46001</v>
      </c>
      <c r="J573" s="295">
        <v>557.18</v>
      </c>
      <c r="K573" s="96">
        <v>46032</v>
      </c>
      <c r="L573" s="295">
        <v>557.18</v>
      </c>
      <c r="M573" s="96"/>
      <c r="N573" s="204"/>
      <c r="O573" s="96"/>
      <c r="P573" s="126"/>
      <c r="Q573" s="96"/>
      <c r="R573" s="126"/>
      <c r="S573" s="96"/>
      <c r="T573" s="388"/>
      <c r="U573" s="89"/>
      <c r="V573" s="160"/>
      <c r="W573" s="89"/>
      <c r="X573" s="161"/>
      <c r="Y573" s="91">
        <f t="shared" si="34"/>
        <v>1114.36</v>
      </c>
      <c r="Z573" s="91">
        <f t="shared" si="35"/>
        <v>0</v>
      </c>
      <c r="AB573" s="394"/>
    </row>
    <row r="574" s="2" customFormat="1" customHeight="1" spans="1:28">
      <c r="A574" s="170">
        <v>45962</v>
      </c>
      <c r="B574" s="513">
        <v>45972</v>
      </c>
      <c r="C574" s="213" t="s">
        <v>2379</v>
      </c>
      <c r="D574" s="482" t="s">
        <v>682</v>
      </c>
      <c r="E574" s="206"/>
      <c r="F574" s="359" t="s">
        <v>2380</v>
      </c>
      <c r="G574" s="217">
        <v>557.4</v>
      </c>
      <c r="H574" s="118">
        <v>30</v>
      </c>
      <c r="I574" s="162">
        <v>46001</v>
      </c>
      <c r="J574" s="295">
        <v>557.4</v>
      </c>
      <c r="K574" s="96"/>
      <c r="L574" s="295"/>
      <c r="M574" s="96"/>
      <c r="N574" s="204"/>
      <c r="O574" s="96"/>
      <c r="P574" s="126"/>
      <c r="Q574" s="96"/>
      <c r="R574" s="126"/>
      <c r="S574" s="96"/>
      <c r="T574" s="388"/>
      <c r="U574" s="89"/>
      <c r="V574" s="160"/>
      <c r="W574" s="89"/>
      <c r="X574" s="161"/>
      <c r="Y574" s="91">
        <f t="shared" si="34"/>
        <v>557.4</v>
      </c>
      <c r="Z574" s="91">
        <f t="shared" si="35"/>
        <v>0</v>
      </c>
    </row>
    <row r="575" s="2" customFormat="1" customHeight="1" spans="1:28">
      <c r="A575" s="170">
        <v>45962</v>
      </c>
      <c r="B575" s="513">
        <v>45979</v>
      </c>
      <c r="C575" s="495" t="s">
        <v>2381</v>
      </c>
      <c r="D575" s="482" t="s">
        <v>682</v>
      </c>
      <c r="E575" s="206"/>
      <c r="F575" s="359" t="s">
        <v>2382</v>
      </c>
      <c r="G575" s="526">
        <v>2513.11</v>
      </c>
      <c r="H575" s="118" t="s">
        <v>1403</v>
      </c>
      <c r="I575" s="162">
        <v>46009</v>
      </c>
      <c r="J575" s="295">
        <v>837.71</v>
      </c>
      <c r="K575" s="96">
        <v>46040</v>
      </c>
      <c r="L575" s="295">
        <v>837.7</v>
      </c>
      <c r="M575" s="96">
        <v>46071</v>
      </c>
      <c r="N575" s="295">
        <v>837.7</v>
      </c>
      <c r="O575" s="96"/>
      <c r="P575" s="126"/>
      <c r="Q575" s="96"/>
      <c r="R575" s="126"/>
      <c r="S575" s="96"/>
      <c r="T575" s="388"/>
      <c r="U575" s="89"/>
      <c r="V575" s="160"/>
      <c r="W575" s="89"/>
      <c r="X575" s="161"/>
      <c r="Y575" s="91">
        <f t="shared" si="34"/>
        <v>2513.11</v>
      </c>
      <c r="Z575" s="91">
        <f t="shared" si="35"/>
        <v>0</v>
      </c>
    </row>
    <row r="576" s="2" customFormat="1" customHeight="1" spans="1:28">
      <c r="A576" s="170">
        <v>45962</v>
      </c>
      <c r="B576" s="513">
        <v>45978</v>
      </c>
      <c r="C576" s="495" t="s">
        <v>2383</v>
      </c>
      <c r="D576" s="482" t="s">
        <v>682</v>
      </c>
      <c r="E576" s="206"/>
      <c r="F576" s="359" t="s">
        <v>2032</v>
      </c>
      <c r="G576" s="526">
        <v>2012.03</v>
      </c>
      <c r="H576" s="118" t="s">
        <v>1403</v>
      </c>
      <c r="I576" s="162">
        <v>46009</v>
      </c>
      <c r="J576" s="295">
        <v>670.67</v>
      </c>
      <c r="K576" s="96">
        <v>46040</v>
      </c>
      <c r="L576" s="295">
        <v>670.68</v>
      </c>
      <c r="M576" s="96">
        <v>46071</v>
      </c>
      <c r="N576" s="295">
        <v>670.68</v>
      </c>
      <c r="O576" s="96"/>
      <c r="P576" s="126"/>
      <c r="Q576" s="96"/>
      <c r="R576" s="126"/>
      <c r="S576" s="96"/>
      <c r="T576" s="388"/>
      <c r="U576" s="89"/>
      <c r="V576" s="160"/>
      <c r="W576" s="89"/>
      <c r="X576" s="161"/>
      <c r="Y576" s="91">
        <f t="shared" si="34"/>
        <v>2012.03</v>
      </c>
      <c r="Z576" s="91">
        <f t="shared" si="35"/>
        <v>0</v>
      </c>
    </row>
    <row r="577" s="2" customFormat="1" customHeight="1" spans="1:26">
      <c r="A577" s="170">
        <v>45962</v>
      </c>
      <c r="B577" s="513">
        <v>45978</v>
      </c>
      <c r="C577" s="495" t="s">
        <v>2384</v>
      </c>
      <c r="D577" s="482" t="s">
        <v>682</v>
      </c>
      <c r="E577" s="206"/>
      <c r="F577" s="359" t="s">
        <v>2385</v>
      </c>
      <c r="G577" s="526">
        <v>63960</v>
      </c>
      <c r="H577" s="118" t="s">
        <v>1403</v>
      </c>
      <c r="I577" s="162">
        <v>46009</v>
      </c>
      <c r="J577" s="295">
        <v>21320</v>
      </c>
      <c r="K577" s="96">
        <v>46040</v>
      </c>
      <c r="L577" s="295">
        <v>21320</v>
      </c>
      <c r="M577" s="96">
        <v>46071</v>
      </c>
      <c r="N577" s="295">
        <v>21320</v>
      </c>
      <c r="O577" s="96"/>
      <c r="P577" s="126"/>
      <c r="Q577" s="96"/>
      <c r="R577" s="126"/>
      <c r="S577" s="96"/>
      <c r="T577" s="388"/>
      <c r="U577" s="89"/>
      <c r="V577" s="160"/>
      <c r="W577" s="89"/>
      <c r="X577" s="161"/>
      <c r="Y577" s="91">
        <f t="shared" si="34"/>
        <v>63960</v>
      </c>
      <c r="Z577" s="91">
        <f t="shared" si="35"/>
        <v>0</v>
      </c>
    </row>
    <row r="578" s="2" customFormat="1" customHeight="1" spans="1:26">
      <c r="A578" s="170">
        <v>45962</v>
      </c>
      <c r="B578" s="513">
        <v>45979</v>
      </c>
      <c r="C578" s="495" t="s">
        <v>2386</v>
      </c>
      <c r="D578" s="482" t="s">
        <v>682</v>
      </c>
      <c r="E578" s="206"/>
      <c r="F578" s="359" t="s">
        <v>2387</v>
      </c>
      <c r="G578" s="526">
        <v>4572</v>
      </c>
      <c r="H578" s="118">
        <v>7</v>
      </c>
      <c r="I578" s="162">
        <v>45986</v>
      </c>
      <c r="J578" s="295">
        <v>4572</v>
      </c>
      <c r="K578" s="96"/>
      <c r="L578" s="295"/>
      <c r="M578" s="96"/>
      <c r="N578" s="204"/>
      <c r="O578" s="96"/>
      <c r="P578" s="126"/>
      <c r="Q578" s="96"/>
      <c r="R578" s="126"/>
      <c r="S578" s="96"/>
      <c r="T578" s="388"/>
      <c r="U578" s="89"/>
      <c r="V578" s="160"/>
      <c r="W578" s="89"/>
      <c r="X578" s="161"/>
      <c r="Y578" s="91">
        <f t="shared" si="34"/>
        <v>4572</v>
      </c>
      <c r="Z578" s="91">
        <f t="shared" si="35"/>
        <v>0</v>
      </c>
    </row>
    <row r="579" s="2" customFormat="1" customHeight="1" spans="1:26">
      <c r="A579" s="170">
        <v>45962</v>
      </c>
      <c r="B579" s="513">
        <v>45965</v>
      </c>
      <c r="C579" s="495" t="s">
        <v>2388</v>
      </c>
      <c r="D579" s="482" t="s">
        <v>682</v>
      </c>
      <c r="E579" s="206"/>
      <c r="F579" s="359" t="s">
        <v>2389</v>
      </c>
      <c r="G579" s="526">
        <v>55878</v>
      </c>
      <c r="H579" s="118" t="s">
        <v>2390</v>
      </c>
      <c r="I579" s="162">
        <v>45999</v>
      </c>
      <c r="J579" s="295">
        <v>11175.6</v>
      </c>
      <c r="K579" s="96">
        <v>46013</v>
      </c>
      <c r="L579" s="295">
        <v>11175.6</v>
      </c>
      <c r="M579" s="96">
        <v>46027</v>
      </c>
      <c r="N579" s="295">
        <v>11175.6</v>
      </c>
      <c r="O579" s="96">
        <v>46041</v>
      </c>
      <c r="P579" s="295">
        <v>11175.6</v>
      </c>
      <c r="Q579" s="96">
        <v>46055</v>
      </c>
      <c r="R579" s="295">
        <v>11175.6</v>
      </c>
      <c r="S579" s="96"/>
      <c r="T579" s="388"/>
      <c r="U579" s="89"/>
      <c r="V579" s="160"/>
      <c r="W579" s="89"/>
      <c r="X579" s="527"/>
      <c r="Y579" s="91">
        <f t="shared" si="34"/>
        <v>55878</v>
      </c>
      <c r="Z579" s="91">
        <f t="shared" si="35"/>
        <v>0</v>
      </c>
    </row>
    <row r="580" s="2" customFormat="1" customHeight="1" spans="1:26">
      <c r="A580" s="170">
        <v>45962</v>
      </c>
      <c r="B580" s="513">
        <v>45986</v>
      </c>
      <c r="C580" s="495" t="s">
        <v>2391</v>
      </c>
      <c r="D580" s="482" t="s">
        <v>682</v>
      </c>
      <c r="E580" s="206"/>
      <c r="F580" s="528" t="s">
        <v>2125</v>
      </c>
      <c r="G580" s="295">
        <v>590</v>
      </c>
      <c r="H580" s="118">
        <v>1</v>
      </c>
      <c r="I580" s="162">
        <v>45986</v>
      </c>
      <c r="J580" s="295">
        <v>590</v>
      </c>
      <c r="K580" s="96"/>
      <c r="L580" s="295"/>
      <c r="M580" s="96"/>
      <c r="N580" s="204"/>
      <c r="O580" s="96"/>
      <c r="P580" s="126"/>
      <c r="Q580" s="96"/>
      <c r="R580" s="126"/>
      <c r="S580" s="96"/>
      <c r="T580" s="388"/>
      <c r="U580" s="89"/>
      <c r="V580" s="160"/>
      <c r="W580" s="89"/>
      <c r="X580" s="527"/>
      <c r="Y580" s="91">
        <f t="shared" si="34"/>
        <v>590</v>
      </c>
      <c r="Z580" s="91">
        <f t="shared" si="35"/>
        <v>0</v>
      </c>
    </row>
    <row r="581" s="2" customFormat="1" customHeight="1" spans="1:26">
      <c r="A581" s="170">
        <v>45962</v>
      </c>
      <c r="B581" s="513">
        <v>45986</v>
      </c>
      <c r="C581" s="495" t="s">
        <v>2392</v>
      </c>
      <c r="D581" s="482" t="s">
        <v>682</v>
      </c>
      <c r="E581" s="206"/>
      <c r="F581" s="528" t="s">
        <v>2393</v>
      </c>
      <c r="G581" s="295">
        <v>561.82</v>
      </c>
      <c r="H581" s="118">
        <v>1</v>
      </c>
      <c r="I581" s="162">
        <v>45986</v>
      </c>
      <c r="J581" s="295">
        <v>561.82</v>
      </c>
      <c r="K581" s="96"/>
      <c r="L581" s="295"/>
      <c r="M581" s="96"/>
      <c r="N581" s="204"/>
      <c r="O581" s="96"/>
      <c r="P581" s="126"/>
      <c r="Q581" s="96"/>
      <c r="R581" s="126"/>
      <c r="S581" s="96"/>
      <c r="T581" s="388"/>
      <c r="U581" s="89"/>
      <c r="V581" s="160"/>
      <c r="W581" s="89"/>
      <c r="X581" s="527"/>
      <c r="Y581" s="91">
        <f t="shared" si="34"/>
        <v>561.82</v>
      </c>
      <c r="Z581" s="91">
        <f t="shared" si="35"/>
        <v>0</v>
      </c>
    </row>
    <row r="582" s="2" customFormat="1" customHeight="1" spans="1:26">
      <c r="A582" s="170">
        <v>45962</v>
      </c>
      <c r="B582" s="513">
        <v>45986</v>
      </c>
      <c r="C582" s="495" t="s">
        <v>2394</v>
      </c>
      <c r="D582" s="482" t="s">
        <v>682</v>
      </c>
      <c r="E582" s="206"/>
      <c r="F582" s="528" t="s">
        <v>746</v>
      </c>
      <c r="G582" s="295">
        <v>41781.58</v>
      </c>
      <c r="H582" s="394" t="s">
        <v>1851</v>
      </c>
      <c r="I582" s="162">
        <v>46017</v>
      </c>
      <c r="J582" s="295">
        <v>41781.58</v>
      </c>
      <c r="K582" s="96"/>
      <c r="L582" s="295"/>
      <c r="M582" s="96"/>
      <c r="N582" s="204"/>
      <c r="O582" s="96"/>
      <c r="P582" s="126"/>
      <c r="Q582" s="96"/>
      <c r="R582" s="126"/>
      <c r="S582" s="96"/>
      <c r="T582" s="388"/>
      <c r="U582" s="89"/>
      <c r="V582" s="160"/>
      <c r="W582" s="89"/>
      <c r="X582" s="527"/>
      <c r="Y582" s="91">
        <f t="shared" si="34"/>
        <v>41781.58</v>
      </c>
      <c r="Z582" s="91">
        <f t="shared" si="35"/>
        <v>0</v>
      </c>
    </row>
    <row r="583" s="2" customFormat="1" customHeight="1" spans="1:26">
      <c r="A583" s="170">
        <v>45962</v>
      </c>
      <c r="B583" s="513">
        <v>45922</v>
      </c>
      <c r="C583" s="213" t="s">
        <v>2395</v>
      </c>
      <c r="D583" s="17" t="s">
        <v>684</v>
      </c>
      <c r="E583" s="206"/>
      <c r="F583" s="519" t="s">
        <v>2396</v>
      </c>
      <c r="G583" s="126">
        <v>3798.2</v>
      </c>
      <c r="H583" s="118"/>
      <c r="I583" s="162">
        <v>45996</v>
      </c>
      <c r="J583" s="126">
        <v>1266.07</v>
      </c>
      <c r="K583" s="96">
        <v>46027</v>
      </c>
      <c r="L583" s="126">
        <v>1266.07</v>
      </c>
      <c r="M583" s="96">
        <v>46058</v>
      </c>
      <c r="N583" s="126">
        <v>1266.06</v>
      </c>
      <c r="O583" s="96"/>
      <c r="P583" s="126"/>
      <c r="Q583" s="96"/>
      <c r="R583" s="126"/>
      <c r="S583" s="96"/>
      <c r="T583" s="388"/>
      <c r="U583" s="89"/>
      <c r="V583" s="160"/>
      <c r="W583" s="89"/>
      <c r="X583" s="527"/>
      <c r="Y583" s="91">
        <f t="shared" si="34"/>
        <v>3798.2</v>
      </c>
      <c r="Z583" s="91">
        <f t="shared" si="35"/>
        <v>0</v>
      </c>
    </row>
    <row r="584" s="2" customFormat="1" customHeight="1" spans="1:26">
      <c r="A584" s="170">
        <v>45962</v>
      </c>
      <c r="B584" s="513">
        <v>45964</v>
      </c>
      <c r="C584" s="516" t="s">
        <v>2397</v>
      </c>
      <c r="D584" s="17" t="s">
        <v>684</v>
      </c>
      <c r="E584" s="206"/>
      <c r="F584" s="409" t="s">
        <v>2398</v>
      </c>
      <c r="G584" s="126">
        <v>2504.43</v>
      </c>
      <c r="H584" s="118"/>
      <c r="I584" s="162">
        <v>45996</v>
      </c>
      <c r="J584" s="126">
        <v>500.89</v>
      </c>
      <c r="K584" s="96">
        <v>46011</v>
      </c>
      <c r="L584" s="126">
        <v>500.89</v>
      </c>
      <c r="M584" s="96">
        <v>46027</v>
      </c>
      <c r="N584" s="126">
        <v>500.89</v>
      </c>
      <c r="O584" s="96">
        <v>46056</v>
      </c>
      <c r="P584" s="126">
        <v>500.89</v>
      </c>
      <c r="Q584" s="96">
        <v>46071</v>
      </c>
      <c r="R584" s="126">
        <v>500.89</v>
      </c>
      <c r="S584" s="96"/>
      <c r="T584" s="388"/>
      <c r="U584" s="89"/>
      <c r="V584" s="160"/>
      <c r="W584" s="89"/>
      <c r="X584" s="527"/>
      <c r="Y584" s="91">
        <f t="shared" si="34"/>
        <v>2504.45</v>
      </c>
      <c r="Z584" s="91">
        <f t="shared" si="35"/>
        <v>-0.0199999999999818</v>
      </c>
    </row>
    <row r="585" s="2" customFormat="1" customHeight="1" spans="1:26">
      <c r="A585" s="170">
        <v>45962</v>
      </c>
      <c r="B585" s="513">
        <v>45966</v>
      </c>
      <c r="C585" s="516" t="s">
        <v>2399</v>
      </c>
      <c r="D585" s="17" t="s">
        <v>684</v>
      </c>
      <c r="E585" s="206"/>
      <c r="F585" s="519" t="s">
        <v>2400</v>
      </c>
      <c r="G585" s="126">
        <v>2658.46</v>
      </c>
      <c r="H585" s="118"/>
      <c r="I585" s="162">
        <v>45998</v>
      </c>
      <c r="J585" s="126">
        <v>886.15</v>
      </c>
      <c r="K585" s="96">
        <v>46029</v>
      </c>
      <c r="L585" s="126">
        <v>886.15</v>
      </c>
      <c r="M585" s="96">
        <v>46060</v>
      </c>
      <c r="N585" s="126">
        <v>886.15</v>
      </c>
      <c r="O585" s="96"/>
      <c r="P585" s="126"/>
      <c r="Q585" s="96"/>
      <c r="R585" s="126"/>
      <c r="S585" s="96"/>
      <c r="T585" s="388"/>
      <c r="U585" s="89"/>
      <c r="V585" s="160"/>
      <c r="W585" s="89"/>
      <c r="X585" s="527"/>
      <c r="Y585" s="91">
        <f t="shared" si="34"/>
        <v>2658.45</v>
      </c>
      <c r="Z585" s="91">
        <f t="shared" si="35"/>
        <v>0.0100000000002183</v>
      </c>
    </row>
    <row r="586" s="2" customFormat="1" customHeight="1" spans="1:26">
      <c r="A586" s="170">
        <v>45962</v>
      </c>
      <c r="B586" s="513">
        <v>45966</v>
      </c>
      <c r="C586" s="516" t="s">
        <v>2401</v>
      </c>
      <c r="D586" s="17" t="s">
        <v>684</v>
      </c>
      <c r="E586" s="206"/>
      <c r="F586" s="519" t="s">
        <v>2402</v>
      </c>
      <c r="G586" s="126">
        <v>2658.46</v>
      </c>
      <c r="H586" s="118"/>
      <c r="I586" s="162">
        <v>45998</v>
      </c>
      <c r="J586" s="126">
        <v>886.15</v>
      </c>
      <c r="K586" s="96">
        <v>46029</v>
      </c>
      <c r="L586" s="126">
        <v>886.15</v>
      </c>
      <c r="M586" s="96">
        <v>46060</v>
      </c>
      <c r="N586" s="126">
        <v>886.15</v>
      </c>
      <c r="O586" s="96"/>
      <c r="P586" s="126"/>
      <c r="Q586" s="96"/>
      <c r="R586" s="126"/>
      <c r="S586" s="96"/>
      <c r="T586" s="388"/>
      <c r="U586" s="89"/>
      <c r="V586" s="160"/>
      <c r="W586" s="89"/>
      <c r="X586" s="527"/>
      <c r="Y586" s="91">
        <f t="shared" si="34"/>
        <v>2658.45</v>
      </c>
      <c r="Z586" s="91">
        <f t="shared" si="35"/>
        <v>0.0100000000002183</v>
      </c>
    </row>
    <row r="587" s="2" customFormat="1" customHeight="1" spans="1:26">
      <c r="A587" s="170">
        <v>45962</v>
      </c>
      <c r="B587" s="513">
        <v>45966</v>
      </c>
      <c r="C587" s="516" t="s">
        <v>2403</v>
      </c>
      <c r="D587" s="17" t="s">
        <v>684</v>
      </c>
      <c r="E587" s="206"/>
      <c r="F587" s="519" t="s">
        <v>2404</v>
      </c>
      <c r="G587" s="126">
        <v>2658.46</v>
      </c>
      <c r="H587" s="118"/>
      <c r="I587" s="162">
        <v>45998</v>
      </c>
      <c r="J587" s="126">
        <v>886.15</v>
      </c>
      <c r="K587" s="96">
        <v>46029</v>
      </c>
      <c r="L587" s="126">
        <v>886.15</v>
      </c>
      <c r="M587" s="96">
        <v>46060</v>
      </c>
      <c r="N587" s="126">
        <v>886.15</v>
      </c>
      <c r="O587" s="96"/>
      <c r="P587" s="126"/>
      <c r="Q587" s="96"/>
      <c r="R587" s="126"/>
      <c r="S587" s="96"/>
      <c r="T587" s="388"/>
      <c r="U587" s="89"/>
      <c r="V587" s="160"/>
      <c r="W587" s="89"/>
      <c r="X587" s="527"/>
      <c r="Y587" s="91">
        <f t="shared" si="34"/>
        <v>2658.45</v>
      </c>
      <c r="Z587" s="91">
        <f t="shared" si="35"/>
        <v>0.0100000000002183</v>
      </c>
    </row>
    <row r="588" s="2" customFormat="1" customHeight="1" spans="1:26">
      <c r="A588" s="170">
        <v>45962</v>
      </c>
      <c r="B588" s="513">
        <v>45971</v>
      </c>
      <c r="C588" s="516" t="s">
        <v>2405</v>
      </c>
      <c r="D588" s="17" t="s">
        <v>684</v>
      </c>
      <c r="E588" s="206"/>
      <c r="F588" s="519" t="s">
        <v>2406</v>
      </c>
      <c r="G588" s="126">
        <v>2658.46</v>
      </c>
      <c r="H588" s="118"/>
      <c r="I588" s="162">
        <v>46004</v>
      </c>
      <c r="J588" s="126">
        <v>904.74</v>
      </c>
      <c r="K588" s="96">
        <v>46035</v>
      </c>
      <c r="L588" s="126">
        <v>904.74</v>
      </c>
      <c r="M588" s="96">
        <v>46066</v>
      </c>
      <c r="N588" s="126">
        <v>904.74</v>
      </c>
      <c r="O588" s="96"/>
      <c r="P588" s="126"/>
      <c r="Q588" s="96"/>
      <c r="R588" s="126"/>
      <c r="S588" s="96"/>
      <c r="T588" s="388"/>
      <c r="U588" s="89"/>
      <c r="V588" s="160"/>
      <c r="W588" s="89"/>
      <c r="X588" s="527"/>
      <c r="Y588" s="91">
        <f t="shared" si="34"/>
        <v>2714.22</v>
      </c>
      <c r="Z588" s="91">
        <f t="shared" si="35"/>
        <v>-55.7600000000002</v>
      </c>
    </row>
    <row r="589" s="2" customFormat="1" customHeight="1" spans="1:26">
      <c r="A589" s="170">
        <v>45962</v>
      </c>
      <c r="B589" s="513">
        <v>45973</v>
      </c>
      <c r="C589" s="516" t="s">
        <v>2407</v>
      </c>
      <c r="D589" s="17" t="s">
        <v>684</v>
      </c>
      <c r="E589" s="206"/>
      <c r="F589" s="519" t="s">
        <v>2408</v>
      </c>
      <c r="G589" s="126">
        <v>3038.4</v>
      </c>
      <c r="H589" s="118"/>
      <c r="I589" s="162">
        <v>46003</v>
      </c>
      <c r="J589" s="126">
        <v>1012.8</v>
      </c>
      <c r="K589" s="96">
        <v>46034</v>
      </c>
      <c r="L589" s="126">
        <v>1012.8</v>
      </c>
      <c r="M589" s="96">
        <v>46065</v>
      </c>
      <c r="N589" s="126">
        <v>1012.8</v>
      </c>
      <c r="O589" s="96"/>
      <c r="P589" s="126"/>
      <c r="Q589" s="96"/>
      <c r="R589" s="126"/>
      <c r="S589" s="96"/>
      <c r="T589" s="388"/>
      <c r="U589" s="89"/>
      <c r="V589" s="160"/>
      <c r="W589" s="89"/>
      <c r="X589" s="527"/>
      <c r="Y589" s="91">
        <f t="shared" si="34"/>
        <v>3038.4</v>
      </c>
      <c r="Z589" s="91">
        <f t="shared" si="35"/>
        <v>0</v>
      </c>
    </row>
    <row r="590" s="2" customFormat="1" customHeight="1" spans="1:26">
      <c r="A590" s="170">
        <v>45962</v>
      </c>
      <c r="B590" s="513">
        <v>45973</v>
      </c>
      <c r="C590" s="516" t="s">
        <v>2409</v>
      </c>
      <c r="D590" s="17" t="s">
        <v>684</v>
      </c>
      <c r="E590" s="206"/>
      <c r="F590" s="519" t="s">
        <v>2410</v>
      </c>
      <c r="G590" s="126">
        <v>2658.46</v>
      </c>
      <c r="H590" s="118"/>
      <c r="I590" s="162">
        <v>46005</v>
      </c>
      <c r="J590" s="126">
        <v>886.15</v>
      </c>
      <c r="K590" s="96">
        <v>46036</v>
      </c>
      <c r="L590" s="126">
        <v>886.15</v>
      </c>
      <c r="M590" s="96">
        <v>46067</v>
      </c>
      <c r="N590" s="126">
        <v>886.15</v>
      </c>
      <c r="O590" s="96"/>
      <c r="P590" s="126"/>
      <c r="Q590" s="96"/>
      <c r="R590" s="126"/>
      <c r="S590" s="96"/>
      <c r="T590" s="388"/>
      <c r="U590" s="89"/>
      <c r="V590" s="160"/>
      <c r="W590" s="89"/>
      <c r="X590" s="527"/>
      <c r="Y590" s="91">
        <f t="shared" si="34"/>
        <v>2658.45</v>
      </c>
      <c r="Z590" s="91">
        <f t="shared" si="35"/>
        <v>0.0100000000002183</v>
      </c>
    </row>
    <row r="591" s="2" customFormat="1" customHeight="1" spans="1:26">
      <c r="A591" s="170">
        <v>45962</v>
      </c>
      <c r="B591" s="513">
        <v>45973</v>
      </c>
      <c r="C591" s="516" t="s">
        <v>2411</v>
      </c>
      <c r="D591" s="17" t="s">
        <v>684</v>
      </c>
      <c r="E591" s="206"/>
      <c r="F591" s="519" t="s">
        <v>2412</v>
      </c>
      <c r="G591" s="126">
        <v>1170.28</v>
      </c>
      <c r="H591" s="118"/>
      <c r="I591" s="162">
        <v>46005</v>
      </c>
      <c r="J591" s="126">
        <v>390.09</v>
      </c>
      <c r="K591" s="96">
        <v>46036</v>
      </c>
      <c r="L591" s="126">
        <v>390.09</v>
      </c>
      <c r="M591" s="96">
        <v>46067</v>
      </c>
      <c r="N591" s="126">
        <v>390.09</v>
      </c>
      <c r="O591" s="96"/>
      <c r="P591" s="126"/>
      <c r="Q591" s="96"/>
      <c r="R591" s="126"/>
      <c r="S591" s="96"/>
      <c r="T591" s="388"/>
      <c r="U591" s="89"/>
      <c r="V591" s="160"/>
      <c r="W591" s="89"/>
      <c r="X591" s="527"/>
      <c r="Y591" s="91">
        <f t="shared" si="34"/>
        <v>1170.27</v>
      </c>
      <c r="Z591" s="91">
        <f t="shared" si="35"/>
        <v>0.00999999999999091</v>
      </c>
    </row>
    <row r="592" s="2" customFormat="1" customHeight="1" spans="1:26">
      <c r="A592" s="170">
        <v>45962</v>
      </c>
      <c r="B592" s="529">
        <v>45964</v>
      </c>
      <c r="C592" s="516" t="s">
        <v>2413</v>
      </c>
      <c r="D592" s="237" t="s">
        <v>690</v>
      </c>
      <c r="E592" s="206"/>
      <c r="F592" s="519" t="s">
        <v>2414</v>
      </c>
      <c r="G592" s="126">
        <v>575</v>
      </c>
      <c r="H592" s="118" t="s">
        <v>1972</v>
      </c>
      <c r="I592" s="162">
        <v>45995</v>
      </c>
      <c r="J592" s="295">
        <f>575/2</f>
        <v>287.5</v>
      </c>
      <c r="K592" s="96">
        <v>46026</v>
      </c>
      <c r="L592" s="295">
        <f>575/2</f>
        <v>287.5</v>
      </c>
      <c r="M592" s="96"/>
      <c r="N592" s="204"/>
      <c r="O592" s="96"/>
      <c r="P592" s="126"/>
      <c r="Q592" s="96"/>
      <c r="R592" s="126"/>
      <c r="S592" s="96"/>
      <c r="T592" s="388"/>
      <c r="U592" s="89"/>
      <c r="V592" s="160"/>
      <c r="W592" s="89"/>
      <c r="X592" s="527"/>
      <c r="Y592" s="91">
        <f t="shared" si="34"/>
        <v>575</v>
      </c>
      <c r="Z592" s="91">
        <f t="shared" si="35"/>
        <v>0</v>
      </c>
    </row>
    <row r="593" s="2" customFormat="1" customHeight="1" spans="1:26">
      <c r="A593" s="170">
        <v>45962</v>
      </c>
      <c r="B593" s="529">
        <v>45965</v>
      </c>
      <c r="C593" s="516" t="s">
        <v>2415</v>
      </c>
      <c r="D593" s="237" t="s">
        <v>690</v>
      </c>
      <c r="E593" s="206"/>
      <c r="F593" s="519" t="s">
        <v>2416</v>
      </c>
      <c r="G593" s="126">
        <v>2173.98</v>
      </c>
      <c r="H593" s="497" t="s">
        <v>2417</v>
      </c>
      <c r="I593" s="162">
        <v>45996</v>
      </c>
      <c r="J593" s="295">
        <v>434.79</v>
      </c>
      <c r="K593" s="96">
        <v>46011</v>
      </c>
      <c r="L593" s="295">
        <v>434.79</v>
      </c>
      <c r="M593" s="96">
        <v>46026</v>
      </c>
      <c r="N593" s="295">
        <v>434.8</v>
      </c>
      <c r="O593" s="96">
        <v>46056</v>
      </c>
      <c r="P593" s="295">
        <v>434.8</v>
      </c>
      <c r="Q593" s="96">
        <v>46071</v>
      </c>
      <c r="R593" s="295">
        <v>434.8</v>
      </c>
      <c r="S593" s="96"/>
      <c r="T593" s="388"/>
      <c r="U593" s="89"/>
      <c r="V593" s="160"/>
      <c r="W593" s="89"/>
      <c r="X593" s="527"/>
      <c r="Y593" s="91">
        <f t="shared" si="34"/>
        <v>2173.98</v>
      </c>
      <c r="Z593" s="91">
        <f t="shared" si="35"/>
        <v>0</v>
      </c>
    </row>
    <row r="594" s="2" customFormat="1" customHeight="1" spans="1:26">
      <c r="A594" s="170">
        <v>45962</v>
      </c>
      <c r="B594" s="529">
        <v>45958</v>
      </c>
      <c r="C594" s="516" t="s">
        <v>2418</v>
      </c>
      <c r="D594" s="237" t="s">
        <v>690</v>
      </c>
      <c r="E594" s="206"/>
      <c r="F594" s="409" t="s">
        <v>2419</v>
      </c>
      <c r="G594" s="126">
        <v>7960</v>
      </c>
      <c r="H594" s="118">
        <v>30</v>
      </c>
      <c r="I594" s="162">
        <v>45980</v>
      </c>
      <c r="J594" s="295">
        <v>7960</v>
      </c>
      <c r="K594" s="96"/>
      <c r="L594" s="295"/>
      <c r="M594" s="96"/>
      <c r="N594" s="204"/>
      <c r="O594" s="96"/>
      <c r="P594" s="126"/>
      <c r="Q594" s="96"/>
      <c r="R594" s="126"/>
      <c r="S594" s="96"/>
      <c r="T594" s="388"/>
      <c r="U594" s="89"/>
      <c r="V594" s="160"/>
      <c r="W594" s="89"/>
      <c r="X594" s="527"/>
      <c r="Y594" s="91">
        <f t="shared" si="34"/>
        <v>7960</v>
      </c>
      <c r="Z594" s="91">
        <f t="shared" si="35"/>
        <v>0</v>
      </c>
    </row>
    <row r="595" s="2" customFormat="1" customHeight="1" spans="1:26">
      <c r="A595" s="170">
        <v>45962</v>
      </c>
      <c r="B595" s="529">
        <v>45965</v>
      </c>
      <c r="C595" s="516" t="s">
        <v>2420</v>
      </c>
      <c r="D595" s="237" t="s">
        <v>690</v>
      </c>
      <c r="E595" s="206"/>
      <c r="F595" s="519" t="s">
        <v>2396</v>
      </c>
      <c r="G595" s="126">
        <v>7004.71</v>
      </c>
      <c r="H595" s="118" t="s">
        <v>1403</v>
      </c>
      <c r="I595" s="162">
        <v>45996</v>
      </c>
      <c r="J595" s="295">
        <v>2334.91</v>
      </c>
      <c r="K595" s="96">
        <v>46027</v>
      </c>
      <c r="L595" s="295">
        <v>2334.9</v>
      </c>
      <c r="M595" s="96">
        <v>46058</v>
      </c>
      <c r="N595" s="204">
        <v>2334.9</v>
      </c>
      <c r="O595" s="96"/>
      <c r="P595" s="126"/>
      <c r="Q595" s="96"/>
      <c r="R595" s="126"/>
      <c r="S595" s="96"/>
      <c r="T595" s="388"/>
      <c r="U595" s="89"/>
      <c r="V595" s="160"/>
      <c r="W595" s="89"/>
      <c r="X595" s="527"/>
      <c r="Y595" s="91">
        <f t="shared" si="34"/>
        <v>7004.71</v>
      </c>
      <c r="Z595" s="91">
        <f t="shared" si="35"/>
        <v>0</v>
      </c>
    </row>
    <row r="596" s="2" customFormat="1" customHeight="1" spans="1:26">
      <c r="A596" s="170">
        <v>45962</v>
      </c>
      <c r="B596" s="529">
        <v>45971</v>
      </c>
      <c r="C596" s="516" t="s">
        <v>2421</v>
      </c>
      <c r="D596" s="237" t="s">
        <v>690</v>
      </c>
      <c r="E596" s="206"/>
      <c r="F596" s="481" t="s">
        <v>2422</v>
      </c>
      <c r="G596" s="126">
        <v>4220.01</v>
      </c>
      <c r="H596" s="118" t="s">
        <v>1403</v>
      </c>
      <c r="I596" s="162">
        <v>46002</v>
      </c>
      <c r="J596" s="295">
        <v>1406.67</v>
      </c>
      <c r="K596" s="96">
        <v>46033</v>
      </c>
      <c r="L596" s="295">
        <v>1406.67</v>
      </c>
      <c r="M596" s="96">
        <v>46064</v>
      </c>
      <c r="N596" s="295">
        <v>1406.67</v>
      </c>
      <c r="O596" s="96"/>
      <c r="P596" s="126"/>
      <c r="Q596" s="96"/>
      <c r="R596" s="126"/>
      <c r="S596" s="96"/>
      <c r="T596" s="388"/>
      <c r="U596" s="89"/>
      <c r="V596" s="160"/>
      <c r="W596" s="89"/>
      <c r="X596" s="527"/>
      <c r="Y596" s="91">
        <f t="shared" si="34"/>
        <v>4220.01</v>
      </c>
      <c r="Z596" s="91">
        <f t="shared" si="35"/>
        <v>0</v>
      </c>
    </row>
    <row r="597" s="2" customFormat="1" customHeight="1" spans="1:26">
      <c r="A597" s="170">
        <v>45962</v>
      </c>
      <c r="B597" s="529">
        <v>45971</v>
      </c>
      <c r="C597" s="516" t="s">
        <v>2423</v>
      </c>
      <c r="D597" s="237" t="s">
        <v>690</v>
      </c>
      <c r="E597" s="206"/>
      <c r="F597" s="519" t="s">
        <v>1706</v>
      </c>
      <c r="G597" s="126">
        <v>4220.01</v>
      </c>
      <c r="H597" s="118" t="s">
        <v>2424</v>
      </c>
      <c r="I597" s="162">
        <v>46002</v>
      </c>
      <c r="J597" s="295">
        <v>1055</v>
      </c>
      <c r="K597" s="96">
        <v>46017</v>
      </c>
      <c r="L597" s="295">
        <v>1055</v>
      </c>
      <c r="M597" s="96">
        <v>46017</v>
      </c>
      <c r="N597" s="295">
        <v>1055</v>
      </c>
      <c r="O597" s="96">
        <v>46063</v>
      </c>
      <c r="P597" s="295">
        <v>1055</v>
      </c>
      <c r="Q597" s="96"/>
      <c r="R597" s="126"/>
      <c r="S597" s="96"/>
      <c r="T597" s="388"/>
      <c r="U597" s="89"/>
      <c r="V597" s="160"/>
      <c r="W597" s="89"/>
      <c r="X597" s="527"/>
      <c r="Y597" s="91">
        <f t="shared" si="34"/>
        <v>4220</v>
      </c>
      <c r="Z597" s="91">
        <f t="shared" si="35"/>
        <v>0.0100000000002183</v>
      </c>
    </row>
    <row r="598" s="2" customFormat="1" customHeight="1" spans="1:26">
      <c r="A598" s="170">
        <v>45962</v>
      </c>
      <c r="B598" s="529">
        <v>45972</v>
      </c>
      <c r="C598" s="516" t="s">
        <v>2425</v>
      </c>
      <c r="D598" s="237" t="s">
        <v>690</v>
      </c>
      <c r="E598" s="206"/>
      <c r="F598" s="481" t="s">
        <v>2426</v>
      </c>
      <c r="G598" s="126">
        <v>7871.52</v>
      </c>
      <c r="H598" s="118" t="s">
        <v>1403</v>
      </c>
      <c r="I598" s="162">
        <v>46004</v>
      </c>
      <c r="J598" s="295">
        <v>2623.84</v>
      </c>
      <c r="K598" s="96">
        <v>46035</v>
      </c>
      <c r="L598" s="295">
        <v>2623.84</v>
      </c>
      <c r="M598" s="96">
        <v>46066</v>
      </c>
      <c r="N598" s="295">
        <v>2623.84</v>
      </c>
      <c r="O598" s="96"/>
      <c r="P598" s="126"/>
      <c r="Q598" s="96"/>
      <c r="R598" s="126"/>
      <c r="S598" s="96"/>
      <c r="T598" s="388"/>
      <c r="U598" s="89"/>
      <c r="V598" s="160"/>
      <c r="W598" s="89"/>
      <c r="X598" s="527"/>
      <c r="Y598" s="91">
        <f t="shared" si="34"/>
        <v>7871.52</v>
      </c>
      <c r="Z598" s="91">
        <f t="shared" si="35"/>
        <v>0</v>
      </c>
    </row>
    <row r="599" s="2" customFormat="1" customHeight="1" spans="1:26">
      <c r="A599" s="170">
        <v>45962</v>
      </c>
      <c r="B599" s="529">
        <v>45973</v>
      </c>
      <c r="C599" s="516" t="s">
        <v>2427</v>
      </c>
      <c r="D599" s="237" t="s">
        <v>690</v>
      </c>
      <c r="E599" s="206"/>
      <c r="F599" s="481" t="s">
        <v>2428</v>
      </c>
      <c r="G599" s="126">
        <v>1900.75</v>
      </c>
      <c r="H599" s="118" t="s">
        <v>1403</v>
      </c>
      <c r="I599" s="162">
        <v>46005</v>
      </c>
      <c r="J599" s="295">
        <v>633.59</v>
      </c>
      <c r="K599" s="96">
        <v>46036</v>
      </c>
      <c r="L599" s="295">
        <v>633.58</v>
      </c>
      <c r="M599" s="96">
        <v>46067</v>
      </c>
      <c r="N599" s="295">
        <v>633.58</v>
      </c>
      <c r="O599" s="96"/>
      <c r="P599" s="126"/>
      <c r="Q599" s="96"/>
      <c r="R599" s="126"/>
      <c r="S599" s="96"/>
      <c r="T599" s="388"/>
      <c r="U599" s="89"/>
      <c r="V599" s="160"/>
      <c r="W599" s="89"/>
      <c r="X599" s="527"/>
      <c r="Y599" s="91">
        <f t="shared" si="34"/>
        <v>1900.75</v>
      </c>
      <c r="Z599" s="91">
        <f t="shared" si="35"/>
        <v>0</v>
      </c>
    </row>
    <row r="600" s="2" customFormat="1" customHeight="1" spans="1:26">
      <c r="A600" s="170">
        <v>45962</v>
      </c>
      <c r="B600" s="529">
        <v>45973</v>
      </c>
      <c r="C600" s="516" t="s">
        <v>2429</v>
      </c>
      <c r="D600" s="237" t="s">
        <v>690</v>
      </c>
      <c r="E600" s="206"/>
      <c r="F600" s="481" t="s">
        <v>2412</v>
      </c>
      <c r="G600" s="126">
        <v>1292.06</v>
      </c>
      <c r="H600" s="118" t="s">
        <v>1403</v>
      </c>
      <c r="I600" s="162">
        <v>46005</v>
      </c>
      <c r="J600" s="295">
        <v>430.68</v>
      </c>
      <c r="K600" s="96">
        <v>46036</v>
      </c>
      <c r="L600" s="295">
        <v>430.69</v>
      </c>
      <c r="M600" s="96">
        <v>46067</v>
      </c>
      <c r="N600" s="295">
        <v>430.69</v>
      </c>
      <c r="O600" s="96"/>
      <c r="P600" s="126"/>
      <c r="Q600" s="96"/>
      <c r="R600" s="126"/>
      <c r="S600" s="96"/>
      <c r="T600" s="388"/>
      <c r="U600" s="89"/>
      <c r="V600" s="160"/>
      <c r="W600" s="89"/>
      <c r="X600" s="527"/>
      <c r="Y600" s="91">
        <f t="shared" si="34"/>
        <v>1292.06</v>
      </c>
      <c r="Z600" s="91">
        <f t="shared" si="35"/>
        <v>0</v>
      </c>
    </row>
    <row r="601" s="2" customFormat="1" customHeight="1" spans="1:26">
      <c r="A601" s="170">
        <v>45962</v>
      </c>
      <c r="B601" s="529">
        <v>45978</v>
      </c>
      <c r="C601" s="516" t="s">
        <v>2430</v>
      </c>
      <c r="D601" s="237" t="s">
        <v>690</v>
      </c>
      <c r="E601" s="206"/>
      <c r="F601" s="481" t="s">
        <v>2032</v>
      </c>
      <c r="G601" s="126">
        <v>2434</v>
      </c>
      <c r="H601" s="118" t="s">
        <v>1403</v>
      </c>
      <c r="I601" s="162">
        <v>46009</v>
      </c>
      <c r="J601" s="295">
        <v>811.34</v>
      </c>
      <c r="K601" s="96">
        <v>46040</v>
      </c>
      <c r="L601" s="295">
        <v>811.33</v>
      </c>
      <c r="M601" s="96">
        <v>46071</v>
      </c>
      <c r="N601" s="295">
        <v>811.33</v>
      </c>
      <c r="O601" s="96"/>
      <c r="P601" s="126"/>
      <c r="Q601" s="96"/>
      <c r="R601" s="126"/>
      <c r="S601" s="96"/>
      <c r="T601" s="388"/>
      <c r="U601" s="89"/>
      <c r="V601" s="160"/>
      <c r="W601" s="89"/>
      <c r="X601" s="527"/>
      <c r="Y601" s="91">
        <f t="shared" si="34"/>
        <v>2434</v>
      </c>
      <c r="Z601" s="91">
        <f t="shared" si="35"/>
        <v>0</v>
      </c>
    </row>
    <row r="602" s="2" customFormat="1" customHeight="1" spans="1:26">
      <c r="A602" s="170">
        <v>45962</v>
      </c>
      <c r="B602" s="529">
        <v>45979</v>
      </c>
      <c r="C602" s="516" t="s">
        <v>2431</v>
      </c>
      <c r="D602" s="237" t="s">
        <v>690</v>
      </c>
      <c r="E602" s="206"/>
      <c r="F602" s="481" t="s">
        <v>2092</v>
      </c>
      <c r="G602" s="126">
        <v>11938.5</v>
      </c>
      <c r="H602" s="118" t="s">
        <v>2432</v>
      </c>
      <c r="I602" s="162">
        <v>45994</v>
      </c>
      <c r="J602" s="295">
        <v>3979.5</v>
      </c>
      <c r="K602" s="96">
        <v>46001</v>
      </c>
      <c r="L602" s="295">
        <v>3979.5</v>
      </c>
      <c r="M602" s="96">
        <v>46008</v>
      </c>
      <c r="N602" s="295">
        <v>3979.5</v>
      </c>
      <c r="O602" s="96"/>
      <c r="P602" s="126"/>
      <c r="Q602" s="96"/>
      <c r="R602" s="126"/>
      <c r="S602" s="96"/>
      <c r="T602" s="388"/>
      <c r="U602" s="89"/>
      <c r="V602" s="160"/>
      <c r="W602" s="89"/>
      <c r="X602" s="527"/>
      <c r="Y602" s="91">
        <f t="shared" si="34"/>
        <v>11938.5</v>
      </c>
      <c r="Z602" s="91">
        <f t="shared" si="35"/>
        <v>0</v>
      </c>
    </row>
    <row r="603" s="2" customFormat="1" customHeight="1" spans="1:26">
      <c r="A603" s="170">
        <v>45962</v>
      </c>
      <c r="B603" s="529">
        <v>45986</v>
      </c>
      <c r="C603" s="482" t="s">
        <v>2433</v>
      </c>
      <c r="D603" s="237" t="s">
        <v>690</v>
      </c>
      <c r="E603" s="206"/>
      <c r="F603" s="481" t="s">
        <v>2434</v>
      </c>
      <c r="G603" s="126">
        <v>17766</v>
      </c>
      <c r="H603" s="118" t="s">
        <v>2432</v>
      </c>
      <c r="I603" s="162">
        <v>46000</v>
      </c>
      <c r="J603" s="295">
        <v>5922</v>
      </c>
      <c r="K603" s="96">
        <v>46007</v>
      </c>
      <c r="L603" s="295">
        <v>5922</v>
      </c>
      <c r="M603" s="96">
        <v>46014</v>
      </c>
      <c r="N603" s="295">
        <v>5922</v>
      </c>
      <c r="O603" s="96"/>
      <c r="P603" s="126"/>
      <c r="Q603" s="96"/>
      <c r="R603" s="126"/>
      <c r="S603" s="96"/>
      <c r="T603" s="388"/>
      <c r="U603" s="89"/>
      <c r="V603" s="160"/>
      <c r="W603" s="89"/>
      <c r="X603" s="527"/>
      <c r="Y603" s="91">
        <f t="shared" si="34"/>
        <v>17766</v>
      </c>
      <c r="Z603" s="91">
        <f t="shared" si="35"/>
        <v>0</v>
      </c>
    </row>
    <row r="604" s="2" customFormat="1" customHeight="1" spans="1:26">
      <c r="A604" s="170">
        <v>45962</v>
      </c>
      <c r="B604" s="529">
        <v>45986</v>
      </c>
      <c r="C604" s="482" t="s">
        <v>2435</v>
      </c>
      <c r="D604" s="237" t="s">
        <v>690</v>
      </c>
      <c r="E604" s="206"/>
      <c r="F604" s="481" t="s">
        <v>2434</v>
      </c>
      <c r="G604" s="126">
        <v>16800</v>
      </c>
      <c r="H604" s="118" t="s">
        <v>2436</v>
      </c>
      <c r="I604" s="162">
        <v>46006</v>
      </c>
      <c r="J604" s="295">
        <v>5600</v>
      </c>
      <c r="K604" s="96">
        <v>46013</v>
      </c>
      <c r="L604" s="295">
        <v>5600</v>
      </c>
      <c r="M604" s="96">
        <v>46020</v>
      </c>
      <c r="N604" s="295">
        <v>5600</v>
      </c>
      <c r="O604" s="96"/>
      <c r="P604" s="126"/>
      <c r="Q604" s="96"/>
      <c r="R604" s="126"/>
      <c r="S604" s="96"/>
      <c r="T604" s="388"/>
      <c r="U604" s="89"/>
      <c r="V604" s="160"/>
      <c r="W604" s="89"/>
      <c r="X604" s="527"/>
      <c r="Y604" s="91">
        <f t="shared" si="34"/>
        <v>16800</v>
      </c>
      <c r="Z604" s="91">
        <f t="shared" si="35"/>
        <v>0</v>
      </c>
    </row>
    <row r="605" s="2" customFormat="1" customHeight="1" spans="1:26">
      <c r="A605" s="170">
        <v>45962</v>
      </c>
      <c r="B605" s="513">
        <v>45964</v>
      </c>
      <c r="C605" s="516" t="s">
        <v>2437</v>
      </c>
      <c r="D605" s="237" t="s">
        <v>1160</v>
      </c>
      <c r="E605" s="206"/>
      <c r="F605" s="519" t="s">
        <v>2438</v>
      </c>
      <c r="G605" s="480">
        <v>1740</v>
      </c>
      <c r="H605" s="118" t="s">
        <v>1972</v>
      </c>
      <c r="I605" s="162">
        <v>45995</v>
      </c>
      <c r="J605" s="295">
        <v>870</v>
      </c>
      <c r="K605" s="96">
        <v>46026</v>
      </c>
      <c r="L605" s="295">
        <v>870</v>
      </c>
      <c r="M605" s="96"/>
      <c r="N605" s="204"/>
      <c r="O605" s="96"/>
      <c r="P605" s="126"/>
      <c r="Q605" s="96"/>
      <c r="R605" s="126"/>
      <c r="S605" s="96"/>
      <c r="T605" s="388"/>
      <c r="U605" s="89"/>
      <c r="V605" s="160"/>
      <c r="W605" s="89"/>
      <c r="X605" s="527"/>
      <c r="Y605" s="91">
        <f t="shared" si="34"/>
        <v>1740</v>
      </c>
      <c r="Z605" s="91">
        <f t="shared" si="35"/>
        <v>0</v>
      </c>
    </row>
    <row r="606" s="2" customFormat="1" customHeight="1" spans="1:26">
      <c r="A606" s="170">
        <v>45962</v>
      </c>
      <c r="B606" s="513">
        <v>45964</v>
      </c>
      <c r="C606" s="516" t="s">
        <v>2439</v>
      </c>
      <c r="D606" s="237" t="s">
        <v>1160</v>
      </c>
      <c r="E606" s="206"/>
      <c r="F606" s="519" t="s">
        <v>2440</v>
      </c>
      <c r="G606" s="219">
        <v>575</v>
      </c>
      <c r="H606" s="118" t="s">
        <v>1972</v>
      </c>
      <c r="I606" s="162">
        <v>45995</v>
      </c>
      <c r="J606" s="295">
        <f>575/2</f>
        <v>287.5</v>
      </c>
      <c r="K606" s="96">
        <v>46026</v>
      </c>
      <c r="L606" s="295">
        <f>575/2</f>
        <v>287.5</v>
      </c>
      <c r="M606" s="96"/>
      <c r="N606" s="204"/>
      <c r="O606" s="96"/>
      <c r="P606" s="126"/>
      <c r="Q606" s="96"/>
      <c r="R606" s="126"/>
      <c r="S606" s="96"/>
      <c r="T606" s="388"/>
      <c r="U606" s="89"/>
      <c r="V606" s="160"/>
      <c r="W606" s="89"/>
      <c r="X606" s="527"/>
      <c r="Y606" s="91">
        <f t="shared" si="34"/>
        <v>575</v>
      </c>
      <c r="Z606" s="91">
        <f t="shared" si="35"/>
        <v>0</v>
      </c>
    </row>
    <row r="607" s="2" customFormat="1" customHeight="1" spans="1:26">
      <c r="A607" s="170">
        <v>45962</v>
      </c>
      <c r="B607" s="513">
        <v>45950</v>
      </c>
      <c r="C607" s="516" t="s">
        <v>2441</v>
      </c>
      <c r="D607" s="237" t="s">
        <v>1160</v>
      </c>
      <c r="E607" s="206"/>
      <c r="F607" s="519" t="s">
        <v>2442</v>
      </c>
      <c r="G607" s="480">
        <v>1740</v>
      </c>
      <c r="H607" s="118" t="s">
        <v>2443</v>
      </c>
      <c r="I607" s="162">
        <v>46002</v>
      </c>
      <c r="J607" s="295">
        <f>1740/4</f>
        <v>435</v>
      </c>
      <c r="K607" s="96">
        <v>46013</v>
      </c>
      <c r="L607" s="295">
        <f>1740/4</f>
        <v>435</v>
      </c>
      <c r="M607" s="96">
        <v>46032</v>
      </c>
      <c r="N607" s="295">
        <f>1740/4</f>
        <v>435</v>
      </c>
      <c r="O607" s="96">
        <v>46063</v>
      </c>
      <c r="P607" s="295">
        <f>1740/4</f>
        <v>435</v>
      </c>
      <c r="Q607" s="96"/>
      <c r="R607" s="126"/>
      <c r="S607" s="96"/>
      <c r="T607" s="388"/>
      <c r="U607" s="89"/>
      <c r="V607" s="160"/>
      <c r="W607" s="89"/>
      <c r="X607" s="527"/>
      <c r="Y607" s="91">
        <f t="shared" si="34"/>
        <v>1740</v>
      </c>
      <c r="Z607" s="91">
        <f t="shared" si="35"/>
        <v>0</v>
      </c>
    </row>
    <row r="608" s="2" customFormat="1" customHeight="1" spans="1:26">
      <c r="A608" s="170">
        <v>45962</v>
      </c>
      <c r="B608" s="513">
        <v>45988</v>
      </c>
      <c r="C608" s="516" t="s">
        <v>2444</v>
      </c>
      <c r="D608" s="237" t="s">
        <v>1160</v>
      </c>
      <c r="E608" s="206"/>
      <c r="F608" s="519" t="s">
        <v>2445</v>
      </c>
      <c r="G608" s="480">
        <v>5800</v>
      </c>
      <c r="H608" s="118" t="s">
        <v>1411</v>
      </c>
      <c r="I608" s="162">
        <v>46023</v>
      </c>
      <c r="J608" s="295">
        <v>1450</v>
      </c>
      <c r="K608" s="96">
        <v>46054</v>
      </c>
      <c r="L608" s="295">
        <v>1450</v>
      </c>
      <c r="M608" s="96">
        <v>46084</v>
      </c>
      <c r="N608" s="294">
        <v>1450</v>
      </c>
      <c r="O608" s="96">
        <v>46113</v>
      </c>
      <c r="P608" s="294">
        <v>1450</v>
      </c>
      <c r="Q608" s="96"/>
      <c r="R608" s="126"/>
      <c r="S608" s="96"/>
      <c r="T608" s="388"/>
      <c r="U608" s="89"/>
      <c r="V608" s="160"/>
      <c r="W608" s="89"/>
      <c r="X608" s="527"/>
      <c r="Y608" s="91">
        <f t="shared" si="34"/>
        <v>5800</v>
      </c>
      <c r="Z608" s="91">
        <f t="shared" si="35"/>
        <v>0</v>
      </c>
    </row>
    <row r="609" s="2" customFormat="1" customHeight="1" spans="1:28">
      <c r="A609" s="240">
        <v>45991</v>
      </c>
      <c r="B609" s="503" t="s">
        <v>659</v>
      </c>
      <c r="C609" s="504"/>
      <c r="D609" s="327"/>
      <c r="E609" s="244"/>
      <c r="F609" s="525"/>
      <c r="G609" s="467">
        <f>SUBTOTAL(9,G571:G608)</f>
        <v>306660.88</v>
      </c>
      <c r="H609" s="245"/>
      <c r="I609" s="325"/>
      <c r="J609" s="467">
        <f>SUBTOTAL(9,J571:J608)</f>
        <v>135698.4</v>
      </c>
      <c r="K609" s="329"/>
      <c r="L609" s="467">
        <f>SUBTOTAL(9,L571:L608)</f>
        <v>75115.15</v>
      </c>
      <c r="M609" s="329"/>
      <c r="N609" s="467">
        <f>SUBTOTAL(9,N571:N608)</f>
        <v>68740.47</v>
      </c>
      <c r="O609" s="329"/>
      <c r="P609" s="467">
        <f>SUBTOTAL(9,P571:P608)</f>
        <v>15051.29</v>
      </c>
      <c r="Q609" s="329"/>
      <c r="R609" s="467">
        <f>SUBTOTAL(9,R571:R608)</f>
        <v>12111.29</v>
      </c>
      <c r="S609" s="329"/>
      <c r="T609" s="467">
        <f>SUBTOTAL(9,T571:T608)</f>
        <v>0</v>
      </c>
      <c r="U609" s="330"/>
      <c r="V609" s="467">
        <f>SUBTOTAL(9,V571:V608)</f>
        <v>0</v>
      </c>
      <c r="W609" s="330"/>
      <c r="X609" s="467">
        <f>SUBTOTAL(9,X571:X608)</f>
        <v>0</v>
      </c>
      <c r="Y609" s="467">
        <f>SUBTOTAL(9,Y571:Y608)</f>
        <v>306716.6</v>
      </c>
      <c r="Z609" s="467">
        <f>SUBTOTAL(9,Z571:Z608)</f>
        <v>-55.7199999999991</v>
      </c>
      <c r="AA609" s="144"/>
      <c r="AB609" s="144"/>
    </row>
    <row r="610" s="18" customFormat="1" customHeight="1" spans="1:28">
      <c r="A610" s="170">
        <v>46022</v>
      </c>
      <c r="B610" s="391">
        <v>45987</v>
      </c>
      <c r="C610" s="213" t="s">
        <v>2446</v>
      </c>
      <c r="D610" s="530" t="s">
        <v>682</v>
      </c>
      <c r="E610" s="531" t="s">
        <v>1586</v>
      </c>
      <c r="F610" s="531" t="s">
        <v>2447</v>
      </c>
      <c r="G610" s="396">
        <v>6096</v>
      </c>
      <c r="H610" s="532">
        <v>30</v>
      </c>
      <c r="I610" s="395">
        <v>46024</v>
      </c>
      <c r="J610" s="225">
        <v>6096</v>
      </c>
      <c r="K610" s="395"/>
      <c r="L610" s="396"/>
      <c r="M610" s="395"/>
      <c r="N610" s="396"/>
      <c r="O610" s="395"/>
      <c r="P610" s="396"/>
      <c r="Q610" s="395"/>
      <c r="R610" s="397"/>
      <c r="S610" s="395"/>
      <c r="T610" s="397"/>
      <c r="U610" s="395"/>
      <c r="V610" s="411"/>
      <c r="W610" s="533"/>
      <c r="X610" s="533"/>
      <c r="Y610" s="91">
        <f t="shared" ref="Y610:Y625" si="36">J610+L610+N610+P610+R610+T610+V610+X610</f>
        <v>6096</v>
      </c>
      <c r="Z610" s="91">
        <f t="shared" ref="Z610:Z625" si="37">G610-Y610</f>
        <v>0</v>
      </c>
    </row>
    <row r="611" s="18" customFormat="1" customHeight="1" spans="1:28">
      <c r="A611" s="170">
        <v>46022</v>
      </c>
      <c r="B611" s="391">
        <v>45987</v>
      </c>
      <c r="C611" s="213" t="s">
        <v>2448</v>
      </c>
      <c r="D611" s="530" t="s">
        <v>682</v>
      </c>
      <c r="E611" s="531" t="s">
        <v>1586</v>
      </c>
      <c r="F611" s="534" t="s">
        <v>2449</v>
      </c>
      <c r="G611" s="396">
        <v>7620</v>
      </c>
      <c r="H611" s="532">
        <v>30</v>
      </c>
      <c r="I611" s="395">
        <v>46024</v>
      </c>
      <c r="J611" s="233">
        <v>7620</v>
      </c>
      <c r="K611" s="395"/>
      <c r="L611" s="396"/>
      <c r="M611" s="395"/>
      <c r="N611" s="396"/>
      <c r="O611" s="395"/>
      <c r="P611" s="396"/>
      <c r="Q611" s="395"/>
      <c r="R611" s="397"/>
      <c r="S611" s="395"/>
      <c r="T611" s="397"/>
      <c r="U611" s="395"/>
      <c r="V611" s="411"/>
      <c r="W611" s="533"/>
      <c r="X611" s="533"/>
      <c r="Y611" s="91">
        <f t="shared" si="36"/>
        <v>7620</v>
      </c>
      <c r="Z611" s="91">
        <f t="shared" si="37"/>
        <v>0</v>
      </c>
    </row>
    <row r="612" s="18" customFormat="1" customHeight="1" spans="1:28">
      <c r="A612" s="170">
        <v>46022</v>
      </c>
      <c r="B612" s="391">
        <v>45992</v>
      </c>
      <c r="C612" s="229" t="s">
        <v>2450</v>
      </c>
      <c r="D612" s="530" t="s">
        <v>682</v>
      </c>
      <c r="E612" s="531" t="s">
        <v>2060</v>
      </c>
      <c r="F612" s="531" t="s">
        <v>2451</v>
      </c>
      <c r="G612" s="396">
        <v>6400</v>
      </c>
      <c r="H612" s="532">
        <v>14</v>
      </c>
      <c r="I612" s="395">
        <v>46008</v>
      </c>
      <c r="J612" s="225">
        <v>6400</v>
      </c>
      <c r="K612" s="395"/>
      <c r="L612" s="396"/>
      <c r="M612" s="395"/>
      <c r="N612" s="396"/>
      <c r="O612" s="395"/>
      <c r="P612" s="396"/>
      <c r="Q612" s="395"/>
      <c r="R612" s="397"/>
      <c r="S612" s="395"/>
      <c r="T612" s="397"/>
      <c r="U612" s="395"/>
      <c r="V612" s="411"/>
      <c r="W612" s="533"/>
      <c r="X612" s="533"/>
      <c r="Y612" s="91">
        <f t="shared" si="36"/>
        <v>6400</v>
      </c>
      <c r="Z612" s="91">
        <f t="shared" si="37"/>
        <v>0</v>
      </c>
    </row>
    <row r="613" s="18" customFormat="1" customHeight="1" spans="1:28">
      <c r="A613" s="170">
        <v>46022</v>
      </c>
      <c r="B613" s="391">
        <v>45992</v>
      </c>
      <c r="C613" s="229" t="s">
        <v>2452</v>
      </c>
      <c r="D613" s="530" t="s">
        <v>682</v>
      </c>
      <c r="E613" s="531" t="s">
        <v>2453</v>
      </c>
      <c r="F613" s="531" t="s">
        <v>2454</v>
      </c>
      <c r="G613" s="396">
        <v>12854</v>
      </c>
      <c r="H613" s="532">
        <v>14</v>
      </c>
      <c r="I613" s="395">
        <v>46008</v>
      </c>
      <c r="J613" s="225">
        <v>12854</v>
      </c>
      <c r="K613" s="395"/>
      <c r="L613" s="396"/>
      <c r="M613" s="395"/>
      <c r="N613" s="396"/>
      <c r="O613" s="395"/>
      <c r="P613" s="396"/>
      <c r="Q613" s="395"/>
      <c r="R613" s="397"/>
      <c r="S613" s="395"/>
      <c r="T613" s="397"/>
      <c r="U613" s="395"/>
      <c r="V613" s="411"/>
      <c r="W613" s="533"/>
      <c r="X613" s="533"/>
      <c r="Y613" s="91">
        <f t="shared" si="36"/>
        <v>12854</v>
      </c>
      <c r="Z613" s="91">
        <f t="shared" si="37"/>
        <v>0</v>
      </c>
    </row>
    <row r="614" s="18" customFormat="1" customHeight="1" spans="1:28">
      <c r="A614" s="170">
        <v>46022</v>
      </c>
      <c r="B614" s="391">
        <v>45993</v>
      </c>
      <c r="C614" s="229" t="s">
        <v>2455</v>
      </c>
      <c r="D614" s="530" t="s">
        <v>682</v>
      </c>
      <c r="E614" s="531" t="s">
        <v>2456</v>
      </c>
      <c r="F614" s="531" t="s">
        <v>240</v>
      </c>
      <c r="G614" s="396">
        <v>102400</v>
      </c>
      <c r="H614" s="532">
        <v>60</v>
      </c>
      <c r="I614" s="395">
        <v>46055</v>
      </c>
      <c r="J614" s="225">
        <v>102400</v>
      </c>
      <c r="K614" s="395"/>
      <c r="L614" s="396"/>
      <c r="M614" s="395"/>
      <c r="N614" s="396"/>
      <c r="O614" s="395"/>
      <c r="P614" s="396"/>
      <c r="Q614" s="395"/>
      <c r="R614" s="397"/>
      <c r="S614" s="395"/>
      <c r="T614" s="397"/>
      <c r="U614" s="395"/>
      <c r="V614" s="411"/>
      <c r="W614" s="533"/>
      <c r="X614" s="533"/>
      <c r="Y614" s="91">
        <f t="shared" si="36"/>
        <v>102400</v>
      </c>
      <c r="Z614" s="91">
        <f t="shared" si="37"/>
        <v>0</v>
      </c>
    </row>
    <row r="615" s="18" customFormat="1" customHeight="1" spans="1:28">
      <c r="A615" s="170">
        <v>46022</v>
      </c>
      <c r="B615" s="391">
        <v>45993</v>
      </c>
      <c r="C615" s="213" t="s">
        <v>2457</v>
      </c>
      <c r="D615" s="530" t="s">
        <v>682</v>
      </c>
      <c r="E615" s="531"/>
      <c r="F615" s="521" t="s">
        <v>108</v>
      </c>
      <c r="G615" s="396">
        <v>1320</v>
      </c>
      <c r="H615" s="532">
        <v>14</v>
      </c>
      <c r="I615" s="395">
        <v>46008</v>
      </c>
      <c r="J615" s="233">
        <v>1320</v>
      </c>
      <c r="K615" s="395"/>
      <c r="L615" s="396"/>
      <c r="M615" s="395"/>
      <c r="N615" s="396"/>
      <c r="O615" s="395"/>
      <c r="P615" s="396"/>
      <c r="Q615" s="395"/>
      <c r="R615" s="397"/>
      <c r="S615" s="395"/>
      <c r="T615" s="397"/>
      <c r="U615" s="395"/>
      <c r="V615" s="411"/>
      <c r="W615" s="533"/>
      <c r="X615" s="533"/>
      <c r="Y615" s="91">
        <f t="shared" si="36"/>
        <v>1320</v>
      </c>
      <c r="Z615" s="91">
        <f t="shared" si="37"/>
        <v>0</v>
      </c>
    </row>
    <row r="616" s="18" customFormat="1" customHeight="1" spans="1:28">
      <c r="A616" s="170">
        <v>46022</v>
      </c>
      <c r="B616" s="391">
        <v>45993</v>
      </c>
      <c r="C616" s="213" t="s">
        <v>2458</v>
      </c>
      <c r="D616" s="530" t="s">
        <v>682</v>
      </c>
      <c r="E616" s="531" t="s">
        <v>2459</v>
      </c>
      <c r="F616" s="531" t="s">
        <v>2460</v>
      </c>
      <c r="G616" s="396">
        <v>30480</v>
      </c>
      <c r="H616" s="532">
        <v>20</v>
      </c>
      <c r="I616" s="395">
        <v>46020</v>
      </c>
      <c r="J616" s="225">
        <v>30480</v>
      </c>
      <c r="K616" s="395"/>
      <c r="L616" s="396"/>
      <c r="M616" s="395"/>
      <c r="N616" s="396"/>
      <c r="O616" s="395"/>
      <c r="P616" s="396"/>
      <c r="Q616" s="395"/>
      <c r="R616" s="397"/>
      <c r="S616" s="395"/>
      <c r="T616" s="397"/>
      <c r="U616" s="395"/>
      <c r="V616" s="411"/>
      <c r="W616" s="533"/>
      <c r="X616" s="533"/>
      <c r="Y616" s="91">
        <f t="shared" si="36"/>
        <v>30480</v>
      </c>
      <c r="Z616" s="91">
        <f t="shared" si="37"/>
        <v>0</v>
      </c>
    </row>
    <row r="617" s="18" customFormat="1" customHeight="1" spans="1:28">
      <c r="A617" s="170">
        <v>46022</v>
      </c>
      <c r="B617" s="391">
        <v>45996</v>
      </c>
      <c r="C617" s="213" t="s">
        <v>2461</v>
      </c>
      <c r="D617" s="530" t="s">
        <v>682</v>
      </c>
      <c r="E617" s="531" t="s">
        <v>1113</v>
      </c>
      <c r="F617" s="531" t="s">
        <v>2462</v>
      </c>
      <c r="G617" s="396">
        <v>3769.66</v>
      </c>
      <c r="H617" s="532" t="s">
        <v>1403</v>
      </c>
      <c r="I617" s="395">
        <v>46027</v>
      </c>
      <c r="J617" s="225">
        <v>1256.55</v>
      </c>
      <c r="K617" s="410">
        <v>46058</v>
      </c>
      <c r="L617" s="396">
        <v>1256.55</v>
      </c>
      <c r="M617" s="410">
        <v>46086</v>
      </c>
      <c r="N617" s="535">
        <v>1256.56</v>
      </c>
      <c r="O617" s="410"/>
      <c r="P617" s="396"/>
      <c r="Q617" s="410"/>
      <c r="R617" s="397"/>
      <c r="S617" s="410"/>
      <c r="T617" s="411"/>
      <c r="U617" s="410"/>
      <c r="V617" s="411"/>
      <c r="W617" s="533"/>
      <c r="X617" s="533"/>
      <c r="Y617" s="91">
        <f t="shared" si="36"/>
        <v>3769.66</v>
      </c>
      <c r="Z617" s="91">
        <f t="shared" si="37"/>
        <v>0</v>
      </c>
    </row>
    <row r="618" s="18" customFormat="1" customHeight="1" spans="1:28">
      <c r="A618" s="170">
        <v>46022</v>
      </c>
      <c r="B618" s="391">
        <v>45996</v>
      </c>
      <c r="C618" s="213" t="s">
        <v>2463</v>
      </c>
      <c r="D618" s="530" t="s">
        <v>682</v>
      </c>
      <c r="E618" s="531" t="s">
        <v>2464</v>
      </c>
      <c r="F618" s="531" t="s">
        <v>2465</v>
      </c>
      <c r="G618" s="396">
        <v>86524</v>
      </c>
      <c r="H618" s="532">
        <v>30</v>
      </c>
      <c r="I618" s="395">
        <v>46030</v>
      </c>
      <c r="J618" s="225">
        <v>86524</v>
      </c>
      <c r="K618" s="410"/>
      <c r="L618" s="396"/>
      <c r="M618" s="410"/>
      <c r="N618" s="396"/>
      <c r="O618" s="410"/>
      <c r="P618" s="396"/>
      <c r="Q618" s="410"/>
      <c r="R618" s="397"/>
      <c r="S618" s="410"/>
      <c r="T618" s="397"/>
      <c r="U618" s="410"/>
      <c r="V618" s="411"/>
      <c r="W618" s="533"/>
      <c r="X618" s="533"/>
      <c r="Y618" s="91">
        <f t="shared" si="36"/>
        <v>86524</v>
      </c>
      <c r="Z618" s="91">
        <f t="shared" si="37"/>
        <v>0</v>
      </c>
    </row>
    <row r="619" s="18" customFormat="1" customHeight="1" spans="1:28">
      <c r="A619" s="170">
        <v>46022</v>
      </c>
      <c r="B619" s="391">
        <v>45999</v>
      </c>
      <c r="C619" s="213" t="s">
        <v>2466</v>
      </c>
      <c r="D619" s="530" t="s">
        <v>682</v>
      </c>
      <c r="E619" s="531" t="s">
        <v>2459</v>
      </c>
      <c r="F619" s="531" t="s">
        <v>2460</v>
      </c>
      <c r="G619" s="396">
        <v>12800</v>
      </c>
      <c r="H619" s="532">
        <v>15</v>
      </c>
      <c r="I619" s="395">
        <v>46020</v>
      </c>
      <c r="J619" s="225">
        <v>12800</v>
      </c>
      <c r="K619" s="410"/>
      <c r="L619" s="396"/>
      <c r="M619" s="410"/>
      <c r="N619" s="396"/>
      <c r="O619" s="410"/>
      <c r="P619" s="396"/>
      <c r="Q619" s="410"/>
      <c r="R619" s="397"/>
      <c r="S619" s="410"/>
      <c r="T619" s="397"/>
      <c r="U619" s="410"/>
      <c r="V619" s="411"/>
      <c r="W619" s="533"/>
      <c r="X619" s="533"/>
      <c r="Y619" s="91">
        <f t="shared" si="36"/>
        <v>12800</v>
      </c>
      <c r="Z619" s="91">
        <f t="shared" si="37"/>
        <v>0</v>
      </c>
    </row>
    <row r="620" s="18" customFormat="1" customHeight="1" spans="1:28">
      <c r="A620" s="170">
        <v>46022</v>
      </c>
      <c r="B620" s="391">
        <v>46000</v>
      </c>
      <c r="C620" s="213" t="s">
        <v>2467</v>
      </c>
      <c r="D620" s="536" t="s">
        <v>690</v>
      </c>
      <c r="E620" s="531" t="s">
        <v>1470</v>
      </c>
      <c r="F620" s="534" t="s">
        <v>613</v>
      </c>
      <c r="G620" s="396">
        <v>2826.55</v>
      </c>
      <c r="H620" s="532" t="s">
        <v>1403</v>
      </c>
      <c r="I620" s="395">
        <v>46032</v>
      </c>
      <c r="J620" s="396">
        <v>942.18</v>
      </c>
      <c r="K620" s="410">
        <v>46063</v>
      </c>
      <c r="L620" s="535">
        <v>942.18</v>
      </c>
      <c r="M620" s="410">
        <v>46093</v>
      </c>
      <c r="N620" s="535">
        <v>942.19</v>
      </c>
      <c r="O620" s="218"/>
      <c r="P620" s="396"/>
      <c r="Q620" s="410"/>
      <c r="R620" s="397"/>
      <c r="S620" s="410"/>
      <c r="T620" s="397"/>
      <c r="U620" s="410"/>
      <c r="V620" s="411"/>
      <c r="W620" s="533"/>
      <c r="X620" s="533"/>
      <c r="Y620" s="91">
        <f t="shared" si="36"/>
        <v>2826.55</v>
      </c>
      <c r="Z620" s="91">
        <f t="shared" si="37"/>
        <v>0</v>
      </c>
    </row>
    <row r="621" s="18" customFormat="1" customHeight="1" spans="1:28">
      <c r="A621" s="170">
        <v>46022</v>
      </c>
      <c r="B621" s="391">
        <v>46000</v>
      </c>
      <c r="C621" s="213" t="s">
        <v>2468</v>
      </c>
      <c r="D621" s="536" t="s">
        <v>690</v>
      </c>
      <c r="E621" s="531" t="s">
        <v>1470</v>
      </c>
      <c r="F621" s="531" t="s">
        <v>2469</v>
      </c>
      <c r="G621" s="396">
        <v>8100.04</v>
      </c>
      <c r="H621" s="532" t="s">
        <v>1411</v>
      </c>
      <c r="I621" s="395">
        <v>46032</v>
      </c>
      <c r="J621" s="396">
        <v>2025.01</v>
      </c>
      <c r="K621" s="410">
        <v>46063</v>
      </c>
      <c r="L621" s="396">
        <v>2025.01</v>
      </c>
      <c r="M621" s="410">
        <v>46093</v>
      </c>
      <c r="N621" s="535">
        <v>2025.01</v>
      </c>
      <c r="O621" s="218">
        <v>46122</v>
      </c>
      <c r="P621" s="535">
        <v>2025.01</v>
      </c>
      <c r="Q621" s="410"/>
      <c r="R621" s="397"/>
      <c r="S621" s="410"/>
      <c r="T621" s="411"/>
      <c r="U621" s="410"/>
      <c r="V621" s="411"/>
      <c r="W621" s="533"/>
      <c r="X621" s="533"/>
      <c r="Y621" s="91">
        <f t="shared" si="36"/>
        <v>8100.04</v>
      </c>
      <c r="Z621" s="91">
        <f t="shared" si="37"/>
        <v>0</v>
      </c>
    </row>
    <row r="622" s="18" customFormat="1" customHeight="1" spans="1:28">
      <c r="A622" s="170">
        <v>46022</v>
      </c>
      <c r="B622" s="213" t="s">
        <v>2470</v>
      </c>
      <c r="C622" s="213" t="s">
        <v>1714</v>
      </c>
      <c r="D622" s="237" t="s">
        <v>688</v>
      </c>
      <c r="E622" s="531"/>
      <c r="F622" s="409" t="s">
        <v>348</v>
      </c>
      <c r="G622" s="396">
        <v>3368.5</v>
      </c>
      <c r="H622" s="532" t="s">
        <v>1403</v>
      </c>
      <c r="I622" s="395">
        <v>45940</v>
      </c>
      <c r="J622" s="353">
        <v>1122.83</v>
      </c>
      <c r="K622" s="410">
        <v>45971</v>
      </c>
      <c r="L622" s="396">
        <v>1122.83</v>
      </c>
      <c r="M622" s="410">
        <v>46001</v>
      </c>
      <c r="N622" s="396">
        <v>1122.84</v>
      </c>
      <c r="O622" s="218"/>
      <c r="P622" s="396"/>
      <c r="Q622" s="410"/>
      <c r="R622" s="397"/>
      <c r="S622" s="410"/>
      <c r="T622" s="397"/>
      <c r="U622" s="410"/>
      <c r="V622" s="411"/>
      <c r="W622" s="533"/>
      <c r="X622" s="533"/>
      <c r="Y622" s="91">
        <f t="shared" si="36"/>
        <v>3368.5</v>
      </c>
      <c r="Z622" s="91">
        <f t="shared" si="37"/>
        <v>0</v>
      </c>
    </row>
    <row r="623" s="18" customFormat="1" customHeight="1" spans="1:28">
      <c r="A623" s="170">
        <v>46022</v>
      </c>
      <c r="B623" s="391">
        <v>45965</v>
      </c>
      <c r="C623" s="213" t="s">
        <v>2471</v>
      </c>
      <c r="D623" s="536" t="s">
        <v>684</v>
      </c>
      <c r="E623" s="531" t="s">
        <v>1653</v>
      </c>
      <c r="F623" s="531" t="s">
        <v>2472</v>
      </c>
      <c r="G623" s="396">
        <v>2658.46</v>
      </c>
      <c r="H623" s="532" t="s">
        <v>1403</v>
      </c>
      <c r="I623" s="395">
        <v>46026</v>
      </c>
      <c r="J623" s="537">
        <v>886.15</v>
      </c>
      <c r="K623" s="410">
        <v>46057</v>
      </c>
      <c r="L623" s="537">
        <v>886.15</v>
      </c>
      <c r="M623" s="410">
        <v>46085</v>
      </c>
      <c r="N623" s="537">
        <v>886.16</v>
      </c>
      <c r="O623" s="410"/>
      <c r="P623" s="396"/>
      <c r="Q623" s="410"/>
      <c r="R623" s="397"/>
      <c r="S623" s="410"/>
      <c r="T623" s="397"/>
      <c r="U623" s="410"/>
      <c r="V623" s="411"/>
      <c r="W623" s="533"/>
      <c r="X623" s="533"/>
      <c r="Y623" s="91">
        <f t="shared" si="36"/>
        <v>2658.46</v>
      </c>
      <c r="Z623" s="91">
        <f t="shared" si="37"/>
        <v>0</v>
      </c>
    </row>
    <row r="624" s="18" customFormat="1" customHeight="1" spans="1:28">
      <c r="A624" s="170">
        <v>46022</v>
      </c>
      <c r="B624" s="391">
        <v>46000</v>
      </c>
      <c r="C624" s="213" t="s">
        <v>2473</v>
      </c>
      <c r="D624" s="536" t="s">
        <v>684</v>
      </c>
      <c r="E624" s="531" t="s">
        <v>1470</v>
      </c>
      <c r="F624" s="534" t="s">
        <v>613</v>
      </c>
      <c r="G624" s="396">
        <v>695.1</v>
      </c>
      <c r="H624" s="532" t="s">
        <v>1403</v>
      </c>
      <c r="I624" s="410">
        <v>46032</v>
      </c>
      <c r="J624" s="396">
        <v>231.7</v>
      </c>
      <c r="K624" s="410">
        <v>46063</v>
      </c>
      <c r="L624" s="535">
        <v>231.7</v>
      </c>
      <c r="M624" s="410">
        <v>46093</v>
      </c>
      <c r="N624" s="535">
        <v>231.7</v>
      </c>
      <c r="O624" s="410"/>
      <c r="P624" s="396"/>
      <c r="Q624" s="410"/>
      <c r="R624" s="411"/>
      <c r="S624" s="410"/>
      <c r="T624" s="411"/>
      <c r="U624" s="410"/>
      <c r="V624" s="411"/>
      <c r="W624" s="533"/>
      <c r="X624" s="533"/>
      <c r="Y624" s="91">
        <f t="shared" si="36"/>
        <v>695.1</v>
      </c>
      <c r="Z624" s="91">
        <f t="shared" si="37"/>
        <v>0</v>
      </c>
    </row>
    <row r="625" s="18" customFormat="1" customHeight="1" spans="1:28">
      <c r="A625" s="170">
        <v>46022</v>
      </c>
      <c r="B625" s="391">
        <v>46000</v>
      </c>
      <c r="C625" s="229" t="s">
        <v>2474</v>
      </c>
      <c r="D625" s="536" t="s">
        <v>684</v>
      </c>
      <c r="E625" s="531" t="s">
        <v>1470</v>
      </c>
      <c r="F625" s="531" t="s">
        <v>2469</v>
      </c>
      <c r="G625" s="396">
        <v>7021.7</v>
      </c>
      <c r="H625" s="532" t="s">
        <v>2475</v>
      </c>
      <c r="I625" s="410">
        <v>46032</v>
      </c>
      <c r="J625" s="396">
        <v>1755.42</v>
      </c>
      <c r="K625" s="410">
        <v>46063</v>
      </c>
      <c r="L625" s="396">
        <v>1755.42</v>
      </c>
      <c r="M625" s="410">
        <v>46093</v>
      </c>
      <c r="N625" s="535">
        <v>1755.42</v>
      </c>
      <c r="O625" s="410">
        <v>46122</v>
      </c>
      <c r="P625" s="535">
        <v>1755.44</v>
      </c>
      <c r="Q625" s="410"/>
      <c r="R625" s="397"/>
      <c r="S625" s="410"/>
      <c r="T625" s="397"/>
      <c r="U625" s="410"/>
      <c r="V625" s="411"/>
      <c r="W625" s="533"/>
      <c r="X625" s="533"/>
      <c r="Y625" s="91">
        <f t="shared" si="36"/>
        <v>7021.7</v>
      </c>
      <c r="Z625" s="91">
        <f t="shared" si="37"/>
        <v>0</v>
      </c>
    </row>
    <row r="626" s="2" customFormat="1" customHeight="1" spans="1:28">
      <c r="A626" s="240">
        <v>46022</v>
      </c>
      <c r="B626" s="503" t="s">
        <v>659</v>
      </c>
      <c r="C626" s="504"/>
      <c r="D626" s="327"/>
      <c r="E626" s="244"/>
      <c r="F626" s="525"/>
      <c r="G626" s="467">
        <f>SUBTOTAL(9,G610:G625)</f>
        <v>294934.01</v>
      </c>
      <c r="H626" s="245"/>
      <c r="I626" s="325"/>
      <c r="J626" s="467">
        <f>SUBTOTAL(9,J610:J625)</f>
        <v>274713.84</v>
      </c>
      <c r="K626" s="329"/>
      <c r="L626" s="467">
        <f>SUBTOTAL(9,L610:L625)</f>
        <v>8219.84</v>
      </c>
      <c r="M626" s="329"/>
      <c r="N626" s="467">
        <f>SUBTOTAL(9,N610:N625)</f>
        <v>8219.88</v>
      </c>
      <c r="O626" s="329"/>
      <c r="P626" s="467">
        <f>SUBTOTAL(9,P610:P625)</f>
        <v>3780.45</v>
      </c>
      <c r="Q626" s="329"/>
      <c r="R626" s="467">
        <f>SUBTOTAL(9,R595:R625)</f>
        <v>0</v>
      </c>
      <c r="S626" s="329"/>
      <c r="T626" s="467">
        <f>SUBTOTAL(9,T595:T625)</f>
        <v>0</v>
      </c>
      <c r="U626" s="330"/>
      <c r="V626" s="467">
        <f>SUBTOTAL(9,V595:V625)</f>
        <v>0</v>
      </c>
      <c r="W626" s="434"/>
      <c r="X626" s="467">
        <f>SUBTOTAL(9,X595:X625)</f>
        <v>0</v>
      </c>
      <c r="Y626" s="467">
        <f>SUBTOTAL(9,Y595:Y625)</f>
        <v>380236.56</v>
      </c>
      <c r="Z626" s="467">
        <f>SUBTOTAL(9,Z595:Z625)</f>
        <v>0.0100000000002183</v>
      </c>
      <c r="AA626" s="144"/>
      <c r="AB626" s="144"/>
    </row>
    <row r="627" s="2" customFormat="1" customHeight="1" spans="1:28">
      <c r="A627" s="170">
        <v>46023</v>
      </c>
      <c r="B627" s="162">
        <v>46029</v>
      </c>
      <c r="C627" s="213" t="s">
        <v>56</v>
      </c>
      <c r="D627" s="530" t="s">
        <v>682</v>
      </c>
      <c r="E627" s="206"/>
      <c r="F627" s="239" t="s">
        <v>746</v>
      </c>
      <c r="G627" s="126">
        <v>13180</v>
      </c>
      <c r="H627" s="118">
        <v>30</v>
      </c>
      <c r="I627" s="162">
        <v>46059</v>
      </c>
      <c r="J627" s="388">
        <v>13180</v>
      </c>
      <c r="K627" s="96"/>
      <c r="L627" s="295"/>
      <c r="M627" s="96"/>
      <c r="N627" s="204"/>
      <c r="O627" s="96"/>
      <c r="P627" s="126"/>
      <c r="Q627" s="96"/>
      <c r="R627" s="126"/>
      <c r="S627" s="96"/>
      <c r="T627" s="388"/>
      <c r="U627" s="89"/>
      <c r="V627" s="160"/>
      <c r="W627" s="89"/>
      <c r="X627" s="527"/>
      <c r="Y627" s="91">
        <f>J627+L627+N627+P627+R627+T627+V627+X627</f>
        <v>13180</v>
      </c>
      <c r="Z627" s="91">
        <f>G627-Y627</f>
        <v>0</v>
      </c>
      <c r="AB627" s="2" t="s">
        <v>747</v>
      </c>
    </row>
    <row r="628" s="2" customFormat="1" customHeight="1" spans="1:28">
      <c r="A628" s="170">
        <v>46023</v>
      </c>
      <c r="B628" s="162">
        <v>46035</v>
      </c>
      <c r="C628" s="213" t="s">
        <v>124</v>
      </c>
      <c r="D628" s="530" t="s">
        <v>682</v>
      </c>
      <c r="E628" s="206"/>
      <c r="F628" s="239" t="s">
        <v>802</v>
      </c>
      <c r="G628" s="126">
        <v>3296</v>
      </c>
      <c r="H628" s="118" t="s">
        <v>1403</v>
      </c>
      <c r="I628" s="162">
        <v>46066</v>
      </c>
      <c r="J628" s="295">
        <v>1098.67</v>
      </c>
      <c r="K628" s="96">
        <v>46097</v>
      </c>
      <c r="L628" s="538">
        <v>1098.67</v>
      </c>
      <c r="M628" s="96">
        <v>46125</v>
      </c>
      <c r="N628" s="538">
        <v>1098.67</v>
      </c>
      <c r="O628" s="96"/>
      <c r="P628" s="126"/>
      <c r="Q628" s="96"/>
      <c r="R628" s="126"/>
      <c r="S628" s="96"/>
      <c r="T628" s="388"/>
      <c r="U628" s="89"/>
      <c r="V628" s="160"/>
      <c r="W628" s="89"/>
      <c r="X628" s="527"/>
      <c r="Y628" s="91">
        <f>J628+L628+N628+P628+R628+T628+V628+X628</f>
        <v>3296.01</v>
      </c>
      <c r="Z628" s="91">
        <f>G628-Y628</f>
        <v>-0.0100000000002183</v>
      </c>
      <c r="AB628" s="2" t="s">
        <v>803</v>
      </c>
    </row>
    <row r="629" s="2" customFormat="1" customHeight="1" spans="1:28">
      <c r="A629" s="170">
        <v>46023</v>
      </c>
      <c r="B629" s="162">
        <v>46035</v>
      </c>
      <c r="C629" s="213" t="s">
        <v>142</v>
      </c>
      <c r="D629" s="530" t="s">
        <v>682</v>
      </c>
      <c r="E629" s="206"/>
      <c r="F629" s="239" t="s">
        <v>812</v>
      </c>
      <c r="G629" s="126">
        <v>3596.7</v>
      </c>
      <c r="H629" s="118" t="s">
        <v>1403</v>
      </c>
      <c r="I629" s="162">
        <v>46067</v>
      </c>
      <c r="J629" s="295">
        <v>1198.9</v>
      </c>
      <c r="K629" s="96">
        <v>46095</v>
      </c>
      <c r="L629" s="538">
        <v>1198.9</v>
      </c>
      <c r="M629" s="96">
        <v>46126</v>
      </c>
      <c r="N629" s="538">
        <v>1198.9</v>
      </c>
      <c r="O629" s="96"/>
      <c r="P629" s="126"/>
      <c r="Q629" s="96"/>
      <c r="R629" s="126"/>
      <c r="S629" s="96"/>
      <c r="T629" s="388"/>
      <c r="U629" s="89"/>
      <c r="V629" s="160"/>
      <c r="W629" s="89"/>
      <c r="X629" s="527"/>
      <c r="Y629" s="91">
        <f>J629+L629+N629+P629+R629+T629+V629+X629</f>
        <v>3596.7</v>
      </c>
      <c r="Z629" s="91">
        <f>G629-Y629</f>
        <v>0</v>
      </c>
      <c r="AB629" s="2" t="s">
        <v>813</v>
      </c>
    </row>
    <row r="630" s="2" customFormat="1" customHeight="1" spans="1:28">
      <c r="A630" s="170">
        <v>46023</v>
      </c>
      <c r="B630" s="162">
        <v>46037</v>
      </c>
      <c r="C630" s="213" t="s">
        <v>160</v>
      </c>
      <c r="D630" s="530" t="s">
        <v>682</v>
      </c>
      <c r="E630" s="206"/>
      <c r="F630" s="239" t="s">
        <v>822</v>
      </c>
      <c r="G630" s="126">
        <v>2184.77</v>
      </c>
      <c r="H630" s="118">
        <v>1</v>
      </c>
      <c r="I630" s="162">
        <v>46037</v>
      </c>
      <c r="J630" s="295">
        <v>1092.38</v>
      </c>
      <c r="K630" s="96">
        <v>46096</v>
      </c>
      <c r="L630" s="538">
        <v>1092.38</v>
      </c>
      <c r="M630" s="96"/>
      <c r="N630" s="204"/>
      <c r="O630" s="96"/>
      <c r="P630" s="126"/>
      <c r="Q630" s="96"/>
      <c r="R630" s="126"/>
      <c r="S630" s="96"/>
      <c r="T630" s="388"/>
      <c r="U630" s="89"/>
      <c r="V630" s="160"/>
      <c r="W630" s="89"/>
      <c r="X630" s="527"/>
      <c r="Y630" s="91">
        <f>J630+L630+N630+P630+R630+T630+V630+X630</f>
        <v>2184.76</v>
      </c>
      <c r="Z630" s="91">
        <f>G630-Y630</f>
        <v>0.00999999999976353</v>
      </c>
      <c r="AB630" s="2" t="s">
        <v>816</v>
      </c>
    </row>
    <row r="631" s="2" customFormat="1" customHeight="1" spans="1:28">
      <c r="A631" s="170">
        <v>46023</v>
      </c>
      <c r="B631" s="162">
        <v>46036</v>
      </c>
      <c r="C631" s="213" t="s">
        <v>170</v>
      </c>
      <c r="D631" s="530" t="s">
        <v>682</v>
      </c>
      <c r="E631" s="206"/>
      <c r="F631" s="239" t="s">
        <v>733</v>
      </c>
      <c r="G631" s="126">
        <v>25600</v>
      </c>
      <c r="H631" s="118" t="s">
        <v>1723</v>
      </c>
      <c r="I631" s="162">
        <v>46049</v>
      </c>
      <c r="J631" s="295">
        <v>12800</v>
      </c>
      <c r="K631" s="96">
        <v>46080</v>
      </c>
      <c r="L631" s="295">
        <v>12800</v>
      </c>
      <c r="M631" s="96"/>
      <c r="N631" s="204"/>
      <c r="O631" s="96"/>
      <c r="P631" s="126"/>
      <c r="Q631" s="96"/>
      <c r="R631" s="126"/>
      <c r="S631" s="96"/>
      <c r="T631" s="388"/>
      <c r="U631" s="89"/>
      <c r="V631" s="160"/>
      <c r="W631" s="89"/>
      <c r="X631" s="527"/>
      <c r="Y631" s="91">
        <f>J631+L631+N631+P631+R631+T631+V631+X631</f>
        <v>25600</v>
      </c>
      <c r="Z631" s="91">
        <f>G631-Y631</f>
        <v>0</v>
      </c>
      <c r="AB631" s="2" t="s">
        <v>829</v>
      </c>
    </row>
    <row r="632" s="2" customFormat="1" customHeight="1" spans="1:28">
      <c r="A632" s="170">
        <v>46023</v>
      </c>
      <c r="B632" s="162">
        <v>46037</v>
      </c>
      <c r="C632" s="213" t="s">
        <v>179</v>
      </c>
      <c r="D632" s="530" t="s">
        <v>682</v>
      </c>
      <c r="E632" s="206"/>
      <c r="F632" s="239" t="s">
        <v>180</v>
      </c>
      <c r="G632" s="126">
        <v>4418.29</v>
      </c>
      <c r="H632" s="118" t="s">
        <v>1403</v>
      </c>
      <c r="I632" s="162">
        <v>46069</v>
      </c>
      <c r="J632" s="295">
        <v>1472.76</v>
      </c>
      <c r="K632" s="96">
        <v>46097</v>
      </c>
      <c r="L632" s="538">
        <v>1472.76</v>
      </c>
      <c r="M632" s="96">
        <v>46128</v>
      </c>
      <c r="N632" s="539">
        <v>1472.77</v>
      </c>
      <c r="O632" s="96"/>
      <c r="P632" s="126"/>
      <c r="Q632" s="96"/>
      <c r="R632" s="126"/>
      <c r="S632" s="96"/>
      <c r="T632" s="388"/>
      <c r="U632" s="89"/>
      <c r="V632" s="160"/>
      <c r="W632" s="89"/>
      <c r="X632" s="527"/>
      <c r="Y632" s="91"/>
      <c r="Z632" s="91"/>
    </row>
    <row r="633" s="2" customFormat="1" customHeight="1" spans="1:28">
      <c r="A633" s="170">
        <v>46023</v>
      </c>
      <c r="B633" s="162">
        <v>46038</v>
      </c>
      <c r="C633" s="213" t="s">
        <v>185</v>
      </c>
      <c r="D633" s="530" t="s">
        <v>682</v>
      </c>
      <c r="E633" s="206"/>
      <c r="F633" s="239" t="s">
        <v>840</v>
      </c>
      <c r="G633" s="126">
        <v>103735.44</v>
      </c>
      <c r="H633" s="118">
        <v>25</v>
      </c>
      <c r="I633" s="162">
        <v>46063</v>
      </c>
      <c r="J633" s="388">
        <v>103735.44</v>
      </c>
      <c r="K633" s="96"/>
      <c r="L633" s="295"/>
      <c r="M633" s="96"/>
      <c r="N633" s="204"/>
      <c r="O633" s="96"/>
      <c r="P633" s="126"/>
      <c r="Q633" s="96"/>
      <c r="R633" s="126"/>
      <c r="S633" s="96"/>
      <c r="T633" s="388"/>
      <c r="U633" s="89"/>
      <c r="V633" s="160"/>
      <c r="W633" s="89"/>
      <c r="X633" s="527"/>
      <c r="Y633" s="91">
        <f t="shared" ref="Y633:Y670" si="38">J633+L633+N633+P633+R633+T633+V633+X633</f>
        <v>103735.44</v>
      </c>
      <c r="Z633" s="91">
        <f t="shared" ref="Z633:Z670" si="39">G633-Y633</f>
        <v>0</v>
      </c>
      <c r="AB633" s="2" t="s">
        <v>841</v>
      </c>
    </row>
    <row r="634" s="2" customFormat="1" customHeight="1" spans="1:28">
      <c r="A634" s="170">
        <v>46023</v>
      </c>
      <c r="B634" s="162">
        <v>46038</v>
      </c>
      <c r="C634" s="213" t="s">
        <v>204</v>
      </c>
      <c r="D634" s="530" t="s">
        <v>682</v>
      </c>
      <c r="E634" s="206"/>
      <c r="F634" s="239" t="s">
        <v>843</v>
      </c>
      <c r="G634" s="126">
        <v>7680</v>
      </c>
      <c r="H634" s="118">
        <v>14</v>
      </c>
      <c r="I634" s="162">
        <v>46051</v>
      </c>
      <c r="J634" s="388">
        <v>7680</v>
      </c>
      <c r="K634" s="96"/>
      <c r="L634" s="295"/>
      <c r="M634" s="96"/>
      <c r="N634" s="204"/>
      <c r="O634" s="96"/>
      <c r="P634" s="126"/>
      <c r="Q634" s="96"/>
      <c r="R634" s="126"/>
      <c r="S634" s="96"/>
      <c r="T634" s="388"/>
      <c r="U634" s="89"/>
      <c r="V634" s="160"/>
      <c r="W634" s="89"/>
      <c r="X634" s="527"/>
      <c r="Y634" s="91">
        <f t="shared" si="38"/>
        <v>7680</v>
      </c>
      <c r="Z634" s="91">
        <f t="shared" si="39"/>
        <v>0</v>
      </c>
      <c r="AB634" s="2" t="s">
        <v>844</v>
      </c>
    </row>
    <row r="635" s="2" customFormat="1" customHeight="1" spans="1:28">
      <c r="A635" s="170">
        <v>46023</v>
      </c>
      <c r="B635" s="162">
        <v>46038</v>
      </c>
      <c r="C635" s="213" t="s">
        <v>207</v>
      </c>
      <c r="D635" s="530" t="s">
        <v>682</v>
      </c>
      <c r="E635" s="206"/>
      <c r="F635" s="239" t="s">
        <v>845</v>
      </c>
      <c r="G635" s="126">
        <v>9600</v>
      </c>
      <c r="H635" s="118">
        <v>1</v>
      </c>
      <c r="I635" s="162">
        <v>46038</v>
      </c>
      <c r="J635" s="388">
        <v>9600</v>
      </c>
      <c r="K635" s="96"/>
      <c r="L635" s="295"/>
      <c r="M635" s="96"/>
      <c r="N635" s="204"/>
      <c r="O635" s="96"/>
      <c r="P635" s="126"/>
      <c r="Q635" s="96"/>
      <c r="R635" s="126"/>
      <c r="S635" s="96"/>
      <c r="T635" s="388"/>
      <c r="U635" s="89"/>
      <c r="V635" s="160"/>
      <c r="W635" s="89"/>
      <c r="X635" s="527"/>
      <c r="Y635" s="91">
        <f t="shared" si="38"/>
        <v>9600</v>
      </c>
      <c r="Z635" s="91">
        <f t="shared" si="39"/>
        <v>0</v>
      </c>
      <c r="AB635" s="2" t="s">
        <v>832</v>
      </c>
    </row>
    <row r="636" s="2" customFormat="1" customHeight="1" spans="1:28">
      <c r="A636" s="170">
        <v>46023</v>
      </c>
      <c r="B636" s="162">
        <v>46041</v>
      </c>
      <c r="C636" s="213" t="s">
        <v>210</v>
      </c>
      <c r="D636" s="530" t="s">
        <v>682</v>
      </c>
      <c r="E636" s="206"/>
      <c r="F636" s="239" t="s">
        <v>211</v>
      </c>
      <c r="G636" s="126">
        <v>5069</v>
      </c>
      <c r="H636" s="118" t="s">
        <v>1403</v>
      </c>
      <c r="I636" s="162">
        <v>46072</v>
      </c>
      <c r="J636" s="295">
        <v>1689.67</v>
      </c>
      <c r="K636" s="96">
        <v>46100</v>
      </c>
      <c r="L636" s="538">
        <v>1689.67</v>
      </c>
      <c r="M636" s="96">
        <v>46131</v>
      </c>
      <c r="N636" s="538">
        <v>1689.67</v>
      </c>
      <c r="O636" s="96"/>
      <c r="P636" s="126"/>
      <c r="Q636" s="96"/>
      <c r="R636" s="126"/>
      <c r="S636" s="96"/>
      <c r="T636" s="388"/>
      <c r="U636" s="89"/>
      <c r="V636" s="160"/>
      <c r="W636" s="89"/>
      <c r="X636" s="527"/>
      <c r="Y636" s="91">
        <f t="shared" si="38"/>
        <v>5069.01</v>
      </c>
      <c r="Z636" s="91">
        <f t="shared" si="39"/>
        <v>-0.0100000000002183</v>
      </c>
      <c r="AB636" s="2" t="s">
        <v>847</v>
      </c>
    </row>
    <row r="637" s="2" customFormat="1" customHeight="1" spans="1:28">
      <c r="A637" s="170">
        <v>46023</v>
      </c>
      <c r="B637" s="162">
        <v>46041</v>
      </c>
      <c r="C637" s="213" t="s">
        <v>214</v>
      </c>
      <c r="D637" s="530" t="s">
        <v>682</v>
      </c>
      <c r="E637" s="206"/>
      <c r="F637" s="239" t="s">
        <v>802</v>
      </c>
      <c r="G637" s="126">
        <v>2989</v>
      </c>
      <c r="H637" s="118" t="s">
        <v>1403</v>
      </c>
      <c r="I637" s="162">
        <v>46073</v>
      </c>
      <c r="J637" s="295">
        <v>996.33</v>
      </c>
      <c r="K637" s="96">
        <v>46101</v>
      </c>
      <c r="L637" s="538">
        <v>996.33</v>
      </c>
      <c r="M637" s="96">
        <v>46132</v>
      </c>
      <c r="N637" s="538">
        <v>996.33</v>
      </c>
      <c r="O637" s="96"/>
      <c r="P637" s="126"/>
      <c r="Q637" s="96"/>
      <c r="R637" s="126"/>
      <c r="S637" s="96"/>
      <c r="T637" s="388"/>
      <c r="U637" s="89"/>
      <c r="V637" s="160"/>
      <c r="W637" s="89"/>
      <c r="X637" s="527"/>
      <c r="Y637" s="91">
        <f t="shared" si="38"/>
        <v>2988.99</v>
      </c>
      <c r="Z637" s="91">
        <f t="shared" si="39"/>
        <v>0.00999999999976353</v>
      </c>
      <c r="AB637" s="2" t="s">
        <v>848</v>
      </c>
    </row>
    <row r="638" s="2" customFormat="1" customHeight="1" spans="1:28">
      <c r="A638" s="170">
        <v>46023</v>
      </c>
      <c r="B638" s="162">
        <v>46041</v>
      </c>
      <c r="C638" s="213" t="s">
        <v>215</v>
      </c>
      <c r="D638" s="530" t="s">
        <v>682</v>
      </c>
      <c r="E638" s="206"/>
      <c r="F638" s="239" t="s">
        <v>849</v>
      </c>
      <c r="G638" s="126">
        <v>11004</v>
      </c>
      <c r="H638" s="118"/>
      <c r="I638" s="162">
        <v>46052</v>
      </c>
      <c r="J638" s="126">
        <v>11004</v>
      </c>
      <c r="K638" s="96"/>
      <c r="L638" s="295"/>
      <c r="M638" s="96"/>
      <c r="N638" s="204"/>
      <c r="O638" s="96"/>
      <c r="P638" s="126"/>
      <c r="Q638" s="96"/>
      <c r="R638" s="126"/>
      <c r="S638" s="96"/>
      <c r="T638" s="388"/>
      <c r="U638" s="89"/>
      <c r="V638" s="160"/>
      <c r="W638" s="89"/>
      <c r="X638" s="527"/>
      <c r="Y638" s="91">
        <f t="shared" si="38"/>
        <v>11004</v>
      </c>
      <c r="Z638" s="91">
        <f t="shared" si="39"/>
        <v>0</v>
      </c>
      <c r="AB638" s="2" t="s">
        <v>850</v>
      </c>
    </row>
    <row r="639" s="2" customFormat="1" customHeight="1" spans="1:28">
      <c r="A639" s="170">
        <v>46023</v>
      </c>
      <c r="B639" s="162">
        <v>46043</v>
      </c>
      <c r="C639" s="213" t="s">
        <v>227</v>
      </c>
      <c r="D639" s="530" t="s">
        <v>682</v>
      </c>
      <c r="E639" s="206"/>
      <c r="F639" s="239" t="s">
        <v>754</v>
      </c>
      <c r="G639" s="126">
        <v>1796</v>
      </c>
      <c r="H639" s="118"/>
      <c r="I639" s="162">
        <v>46052</v>
      </c>
      <c r="J639" s="126">
        <v>1796</v>
      </c>
      <c r="K639" s="96"/>
      <c r="L639" s="295"/>
      <c r="M639" s="96"/>
      <c r="N639" s="204"/>
      <c r="O639" s="96"/>
      <c r="P639" s="126"/>
      <c r="Q639" s="96"/>
      <c r="R639" s="126"/>
      <c r="S639" s="96"/>
      <c r="T639" s="388"/>
      <c r="U639" s="89"/>
      <c r="V639" s="160"/>
      <c r="W639" s="89"/>
      <c r="X639" s="527"/>
      <c r="Y639" s="91">
        <f t="shared" si="38"/>
        <v>1796</v>
      </c>
      <c r="Z639" s="91">
        <f t="shared" si="39"/>
        <v>0</v>
      </c>
      <c r="AB639" s="2" t="s">
        <v>850</v>
      </c>
    </row>
    <row r="640" s="2" customFormat="1" customHeight="1" spans="1:28">
      <c r="A640" s="170">
        <v>46023</v>
      </c>
      <c r="B640" s="162">
        <v>46043</v>
      </c>
      <c r="C640" s="213" t="s">
        <v>232</v>
      </c>
      <c r="D640" s="530" t="s">
        <v>682</v>
      </c>
      <c r="E640" s="206"/>
      <c r="F640" s="239" t="s">
        <v>812</v>
      </c>
      <c r="G640" s="126">
        <v>2889.7</v>
      </c>
      <c r="H640" s="118" t="s">
        <v>1403</v>
      </c>
      <c r="I640" s="162">
        <v>46074</v>
      </c>
      <c r="J640" s="295">
        <v>963.23</v>
      </c>
      <c r="K640" s="96">
        <v>46102</v>
      </c>
      <c r="L640" s="538">
        <v>963.23</v>
      </c>
      <c r="M640" s="96">
        <v>46133</v>
      </c>
      <c r="N640" s="538">
        <v>963.23</v>
      </c>
      <c r="O640" s="96"/>
      <c r="P640" s="126"/>
      <c r="Q640" s="96"/>
      <c r="R640" s="126"/>
      <c r="S640" s="96"/>
      <c r="T640" s="388"/>
      <c r="U640" s="89"/>
      <c r="V640" s="160"/>
      <c r="W640" s="89"/>
      <c r="X640" s="527"/>
      <c r="Y640" s="91">
        <f t="shared" si="38"/>
        <v>2889.69</v>
      </c>
      <c r="Z640" s="91">
        <f t="shared" si="39"/>
        <v>0.00999999999976353</v>
      </c>
      <c r="AB640" s="2" t="s">
        <v>864</v>
      </c>
    </row>
    <row r="641" s="2" customFormat="1" customHeight="1" spans="1:28">
      <c r="A641" s="170">
        <v>46023</v>
      </c>
      <c r="B641" s="162">
        <v>46044</v>
      </c>
      <c r="C641" s="213" t="s">
        <v>239</v>
      </c>
      <c r="D641" s="530" t="s">
        <v>682</v>
      </c>
      <c r="E641" s="206"/>
      <c r="F641" s="239" t="s">
        <v>870</v>
      </c>
      <c r="G641" s="126">
        <v>192000</v>
      </c>
      <c r="H641" s="118"/>
      <c r="I641" s="162">
        <v>46090</v>
      </c>
      <c r="J641" s="540">
        <v>192000</v>
      </c>
      <c r="K641" s="96"/>
      <c r="L641" s="295"/>
      <c r="M641" s="96"/>
      <c r="N641" s="204"/>
      <c r="O641" s="96"/>
      <c r="P641" s="126"/>
      <c r="Q641" s="96"/>
      <c r="R641" s="126"/>
      <c r="S641" s="96"/>
      <c r="T641" s="388"/>
      <c r="U641" s="89"/>
      <c r="V641" s="160"/>
      <c r="W641" s="89"/>
      <c r="X641" s="527"/>
      <c r="Y641" s="91">
        <f t="shared" si="38"/>
        <v>192000</v>
      </c>
      <c r="Z641" s="91">
        <f t="shared" si="39"/>
        <v>0</v>
      </c>
      <c r="AB641" s="2" t="s">
        <v>871</v>
      </c>
    </row>
    <row r="642" s="2" customFormat="1" customHeight="1" spans="1:28">
      <c r="A642" s="170">
        <v>46023</v>
      </c>
      <c r="B642" s="162">
        <v>46044</v>
      </c>
      <c r="C642" s="213" t="s">
        <v>241</v>
      </c>
      <c r="D642" s="530" t="s">
        <v>682</v>
      </c>
      <c r="E642" s="206"/>
      <c r="F642" s="239" t="s">
        <v>733</v>
      </c>
      <c r="G642" s="126">
        <v>3048</v>
      </c>
      <c r="H642" s="118"/>
      <c r="I642" s="162">
        <v>46059</v>
      </c>
      <c r="J642" s="126">
        <v>3048</v>
      </c>
      <c r="K642" s="96"/>
      <c r="L642" s="295"/>
      <c r="M642" s="96"/>
      <c r="N642" s="204"/>
      <c r="O642" s="96"/>
      <c r="P642" s="126"/>
      <c r="Q642" s="96"/>
      <c r="R642" s="126"/>
      <c r="S642" s="96"/>
      <c r="T642" s="388"/>
      <c r="U642" s="89"/>
      <c r="V642" s="160"/>
      <c r="W642" s="89"/>
      <c r="X642" s="527"/>
      <c r="Y642" s="91">
        <f t="shared" si="38"/>
        <v>3048</v>
      </c>
      <c r="Z642" s="91">
        <f t="shared" si="39"/>
        <v>0</v>
      </c>
      <c r="AB642" s="2" t="s">
        <v>747</v>
      </c>
    </row>
    <row r="643" s="2" customFormat="1" customHeight="1" spans="1:28">
      <c r="A643" s="170">
        <v>46023</v>
      </c>
      <c r="B643" s="162">
        <v>46045</v>
      </c>
      <c r="C643" s="213" t="s">
        <v>248</v>
      </c>
      <c r="D643" s="530" t="s">
        <v>682</v>
      </c>
      <c r="E643" s="206"/>
      <c r="F643" s="239" t="s">
        <v>875</v>
      </c>
      <c r="G643" s="126">
        <v>227648.16</v>
      </c>
      <c r="H643" s="118"/>
      <c r="I643" s="162">
        <v>46078</v>
      </c>
      <c r="J643" s="126">
        <v>227648.16</v>
      </c>
      <c r="K643" s="96"/>
      <c r="L643" s="295"/>
      <c r="M643" s="96"/>
      <c r="N643" s="204"/>
      <c r="O643" s="96"/>
      <c r="P643" s="126"/>
      <c r="Q643" s="96"/>
      <c r="R643" s="126"/>
      <c r="S643" s="96"/>
      <c r="T643" s="388"/>
      <c r="U643" s="89"/>
      <c r="V643" s="160"/>
      <c r="W643" s="89"/>
      <c r="X643" s="527"/>
      <c r="Y643" s="91">
        <f t="shared" si="38"/>
        <v>227648.16</v>
      </c>
      <c r="Z643" s="91">
        <f t="shared" si="39"/>
        <v>0</v>
      </c>
      <c r="AB643" s="2" t="s">
        <v>876</v>
      </c>
    </row>
    <row r="644" s="2" customFormat="1" customHeight="1" spans="1:28">
      <c r="A644" s="170">
        <v>46023</v>
      </c>
      <c r="B644" s="162">
        <v>46045</v>
      </c>
      <c r="C644" s="213" t="s">
        <v>256</v>
      </c>
      <c r="D644" s="530" t="s">
        <v>682</v>
      </c>
      <c r="E644" s="206"/>
      <c r="F644" s="239" t="s">
        <v>802</v>
      </c>
      <c r="G644" s="126">
        <v>3617.55</v>
      </c>
      <c r="H644" s="118" t="s">
        <v>1403</v>
      </c>
      <c r="I644" s="162">
        <v>46076</v>
      </c>
      <c r="J644" s="295">
        <v>1205.85</v>
      </c>
      <c r="K644" s="96">
        <v>46104</v>
      </c>
      <c r="L644" s="538">
        <v>1205.85</v>
      </c>
      <c r="M644" s="96">
        <v>46135</v>
      </c>
      <c r="N644" s="538">
        <v>1205.85</v>
      </c>
      <c r="O644" s="96"/>
      <c r="P644" s="126"/>
      <c r="Q644" s="96"/>
      <c r="R644" s="126"/>
      <c r="S644" s="96"/>
      <c r="T644" s="388"/>
      <c r="U644" s="89"/>
      <c r="V644" s="160"/>
      <c r="W644" s="89"/>
      <c r="X644" s="527"/>
      <c r="Y644" s="91">
        <f t="shared" si="38"/>
        <v>3617.55</v>
      </c>
      <c r="Z644" s="91">
        <f t="shared" si="39"/>
        <v>0</v>
      </c>
      <c r="AB644" s="2" t="s">
        <v>880</v>
      </c>
    </row>
    <row r="645" s="2" customFormat="1" customHeight="1" spans="1:28">
      <c r="A645" s="170">
        <v>46023</v>
      </c>
      <c r="B645" s="162">
        <v>46044</v>
      </c>
      <c r="C645" s="213" t="s">
        <v>257</v>
      </c>
      <c r="D645" s="530" t="s">
        <v>682</v>
      </c>
      <c r="E645" s="206"/>
      <c r="F645" s="239" t="s">
        <v>881</v>
      </c>
      <c r="G645" s="126">
        <v>63600</v>
      </c>
      <c r="H645" s="118" t="s">
        <v>1403</v>
      </c>
      <c r="I645" s="162">
        <v>46076</v>
      </c>
      <c r="J645" s="295">
        <v>21200</v>
      </c>
      <c r="K645" s="96">
        <v>46104</v>
      </c>
      <c r="L645" s="538">
        <v>21200</v>
      </c>
      <c r="M645" s="96">
        <v>46135</v>
      </c>
      <c r="N645" s="538">
        <v>21200</v>
      </c>
      <c r="O645" s="96"/>
      <c r="P645" s="126"/>
      <c r="Q645" s="96"/>
      <c r="R645" s="126"/>
      <c r="S645" s="96"/>
      <c r="T645" s="388"/>
      <c r="U645" s="89"/>
      <c r="V645" s="160"/>
      <c r="W645" s="89"/>
      <c r="X645" s="527"/>
      <c r="Y645" s="91">
        <f t="shared" si="38"/>
        <v>63600</v>
      </c>
      <c r="Z645" s="91">
        <f t="shared" si="39"/>
        <v>0</v>
      </c>
      <c r="AB645" s="2" t="s">
        <v>880</v>
      </c>
    </row>
    <row r="646" s="2" customFormat="1" customHeight="1" spans="1:28">
      <c r="A646" s="170">
        <v>46023</v>
      </c>
      <c r="B646" s="162">
        <v>46041</v>
      </c>
      <c r="C646" s="213" t="s">
        <v>272</v>
      </c>
      <c r="D646" s="530" t="s">
        <v>682</v>
      </c>
      <c r="E646" s="206"/>
      <c r="F646" s="122" t="s">
        <v>893</v>
      </c>
      <c r="G646" s="126">
        <v>1328.36</v>
      </c>
      <c r="H646" s="118" t="s">
        <v>1403</v>
      </c>
      <c r="I646" s="162">
        <v>46050</v>
      </c>
      <c r="J646" s="538">
        <v>442.79</v>
      </c>
      <c r="K646" s="96">
        <v>46081</v>
      </c>
      <c r="L646" s="538">
        <v>442.79</v>
      </c>
      <c r="M646" s="96">
        <v>46109</v>
      </c>
      <c r="N646" s="538">
        <v>442.79</v>
      </c>
      <c r="O646" s="96"/>
      <c r="P646" s="126"/>
      <c r="Q646" s="96"/>
      <c r="R646" s="126"/>
      <c r="S646" s="96"/>
      <c r="T646" s="388"/>
      <c r="U646" s="89"/>
      <c r="V646" s="160"/>
      <c r="W646" s="89"/>
      <c r="X646" s="527"/>
      <c r="Y646" s="91">
        <f t="shared" si="38"/>
        <v>1328.37</v>
      </c>
      <c r="Z646" s="91">
        <f t="shared" si="39"/>
        <v>-0.0100000000002183</v>
      </c>
      <c r="AB646" s="2" t="s">
        <v>894</v>
      </c>
    </row>
    <row r="647" s="2" customFormat="1" customHeight="1" spans="1:28">
      <c r="A647" s="170">
        <v>46023</v>
      </c>
      <c r="B647" s="162">
        <v>46050</v>
      </c>
      <c r="C647" s="213" t="s">
        <v>293</v>
      </c>
      <c r="D647" s="530" t="s">
        <v>682</v>
      </c>
      <c r="E647" s="206"/>
      <c r="F647" s="239" t="s">
        <v>907</v>
      </c>
      <c r="G647" s="126">
        <v>4006.74</v>
      </c>
      <c r="H647" s="118" t="s">
        <v>1403</v>
      </c>
      <c r="I647" s="162">
        <v>46084</v>
      </c>
      <c r="J647" s="538">
        <v>1335.58</v>
      </c>
      <c r="K647" s="96">
        <v>46115</v>
      </c>
      <c r="L647" s="538">
        <v>1335.58</v>
      </c>
      <c r="M647" s="96">
        <v>46145</v>
      </c>
      <c r="N647" s="538">
        <v>1335.58</v>
      </c>
      <c r="O647" s="96"/>
      <c r="P647" s="126"/>
      <c r="Q647" s="96"/>
      <c r="R647" s="126"/>
      <c r="S647" s="96"/>
      <c r="T647" s="388"/>
      <c r="U647" s="89"/>
      <c r="V647" s="160"/>
      <c r="W647" s="89"/>
      <c r="X647" s="527"/>
      <c r="Y647" s="91">
        <f t="shared" si="38"/>
        <v>4006.74</v>
      </c>
      <c r="Z647" s="91">
        <f t="shared" si="39"/>
        <v>0</v>
      </c>
      <c r="AB647" s="2" t="s">
        <v>908</v>
      </c>
    </row>
    <row r="648" s="2" customFormat="1" customHeight="1" spans="1:28">
      <c r="A648" s="170">
        <v>46023</v>
      </c>
      <c r="B648" s="162">
        <v>46050</v>
      </c>
      <c r="C648" s="213" t="s">
        <v>295</v>
      </c>
      <c r="D648" s="530" t="s">
        <v>682</v>
      </c>
      <c r="E648" s="206"/>
      <c r="F648" s="239" t="s">
        <v>909</v>
      </c>
      <c r="G648" s="126">
        <v>61.96</v>
      </c>
      <c r="H648" s="118"/>
      <c r="I648" s="162">
        <v>46084</v>
      </c>
      <c r="J648" s="540">
        <v>61.96</v>
      </c>
      <c r="K648" s="96"/>
      <c r="L648" s="295"/>
      <c r="M648" s="96"/>
      <c r="N648" s="204"/>
      <c r="O648" s="96"/>
      <c r="P648" s="126"/>
      <c r="Q648" s="96"/>
      <c r="R648" s="126"/>
      <c r="S648" s="96"/>
      <c r="T648" s="388"/>
      <c r="U648" s="89"/>
      <c r="V648" s="160"/>
      <c r="W648" s="89"/>
      <c r="X648" s="527"/>
      <c r="Y648" s="91">
        <f t="shared" si="38"/>
        <v>61.96</v>
      </c>
      <c r="Z648" s="91">
        <f t="shared" si="39"/>
        <v>0</v>
      </c>
      <c r="AB648" s="2" t="s">
        <v>910</v>
      </c>
    </row>
    <row r="649" s="2" customFormat="1" customHeight="1" spans="1:28">
      <c r="A649" s="170">
        <v>46023</v>
      </c>
      <c r="B649" s="162">
        <v>46049</v>
      </c>
      <c r="C649" s="213" t="s">
        <v>299</v>
      </c>
      <c r="D649" s="530" t="s">
        <v>682</v>
      </c>
      <c r="E649" s="206"/>
      <c r="F649" s="239" t="s">
        <v>911</v>
      </c>
      <c r="G649" s="126">
        <v>123.78</v>
      </c>
      <c r="H649" s="118"/>
      <c r="I649" s="162">
        <v>46086</v>
      </c>
      <c r="J649" s="540">
        <v>123.78</v>
      </c>
      <c r="K649" s="96"/>
      <c r="L649" s="295"/>
      <c r="M649" s="96"/>
      <c r="N649" s="204"/>
      <c r="O649" s="96"/>
      <c r="P649" s="126"/>
      <c r="Q649" s="96"/>
      <c r="R649" s="126"/>
      <c r="S649" s="96"/>
      <c r="T649" s="388"/>
      <c r="U649" s="89"/>
      <c r="V649" s="160"/>
      <c r="W649" s="89"/>
      <c r="X649" s="527"/>
      <c r="Y649" s="91">
        <f t="shared" si="38"/>
        <v>123.78</v>
      </c>
      <c r="Z649" s="91">
        <f t="shared" si="39"/>
        <v>0</v>
      </c>
      <c r="AB649" s="2" t="s">
        <v>912</v>
      </c>
    </row>
    <row r="650" s="2" customFormat="1" customHeight="1" spans="1:28">
      <c r="A650" s="170">
        <v>46023</v>
      </c>
      <c r="B650" s="162">
        <v>46027</v>
      </c>
      <c r="C650" s="163" t="s">
        <v>311</v>
      </c>
      <c r="D650" s="237" t="s">
        <v>684</v>
      </c>
      <c r="E650" s="206"/>
      <c r="F650" s="239" t="s">
        <v>1039</v>
      </c>
      <c r="G650" s="126">
        <v>1598.7</v>
      </c>
      <c r="H650" s="118" t="s">
        <v>1403</v>
      </c>
      <c r="I650" s="162">
        <v>46059</v>
      </c>
      <c r="J650" s="295">
        <v>532.9</v>
      </c>
      <c r="K650" s="96">
        <v>46089</v>
      </c>
      <c r="L650" s="538">
        <v>532.9</v>
      </c>
      <c r="M650" s="96">
        <v>46119</v>
      </c>
      <c r="N650" s="538">
        <v>532.9</v>
      </c>
      <c r="O650" s="96"/>
      <c r="P650" s="126"/>
      <c r="Q650" s="96"/>
      <c r="R650" s="126"/>
      <c r="S650" s="96"/>
      <c r="T650" s="388"/>
      <c r="U650" s="89"/>
      <c r="V650" s="160"/>
      <c r="W650" s="89"/>
      <c r="X650" s="527"/>
      <c r="Y650" s="91">
        <f t="shared" si="38"/>
        <v>1598.7</v>
      </c>
      <c r="Z650" s="91">
        <f t="shared" si="39"/>
        <v>0</v>
      </c>
      <c r="AB650" s="2" t="s">
        <v>1040</v>
      </c>
    </row>
    <row r="651" s="2" customFormat="1" customHeight="1" spans="1:28">
      <c r="A651" s="170">
        <v>46023</v>
      </c>
      <c r="B651" s="162">
        <v>46027</v>
      </c>
      <c r="C651" s="163" t="s">
        <v>319</v>
      </c>
      <c r="D651" s="237" t="s">
        <v>684</v>
      </c>
      <c r="E651" s="206"/>
      <c r="F651" s="239" t="s">
        <v>1043</v>
      </c>
      <c r="G651" s="126">
        <v>2658.46</v>
      </c>
      <c r="H651" s="118" t="s">
        <v>1403</v>
      </c>
      <c r="I651" s="162">
        <v>46061</v>
      </c>
      <c r="J651" s="295">
        <v>886.15</v>
      </c>
      <c r="K651" s="96">
        <v>46089</v>
      </c>
      <c r="L651" s="538">
        <v>886.15</v>
      </c>
      <c r="M651" s="96">
        <v>46120</v>
      </c>
      <c r="N651" s="538">
        <v>886.15</v>
      </c>
      <c r="O651" s="96"/>
      <c r="P651" s="126"/>
      <c r="Q651" s="96"/>
      <c r="R651" s="126"/>
      <c r="S651" s="96"/>
      <c r="T651" s="388"/>
      <c r="U651" s="89"/>
      <c r="V651" s="160"/>
      <c r="W651" s="89"/>
      <c r="X651" s="527"/>
      <c r="Y651" s="91">
        <f t="shared" si="38"/>
        <v>2658.45</v>
      </c>
      <c r="Z651" s="91">
        <f t="shared" si="39"/>
        <v>0.0100000000002183</v>
      </c>
      <c r="AB651" s="2" t="s">
        <v>1044</v>
      </c>
    </row>
    <row r="652" s="2" customFormat="1" customHeight="1" spans="1:28">
      <c r="A652" s="170">
        <v>46023</v>
      </c>
      <c r="B652" s="162">
        <v>46027</v>
      </c>
      <c r="C652" s="163" t="s">
        <v>321</v>
      </c>
      <c r="D652" s="237" t="s">
        <v>684</v>
      </c>
      <c r="E652" s="206"/>
      <c r="F652" s="239" t="s">
        <v>1045</v>
      </c>
      <c r="G652" s="126">
        <v>2658.46</v>
      </c>
      <c r="H652" s="118" t="s">
        <v>1403</v>
      </c>
      <c r="I652" s="162">
        <v>46067</v>
      </c>
      <c r="J652" s="295">
        <v>886.15</v>
      </c>
      <c r="K652" s="96">
        <v>46097</v>
      </c>
      <c r="L652" s="538">
        <v>886.15</v>
      </c>
      <c r="M652" s="96">
        <v>46126</v>
      </c>
      <c r="N652" s="538">
        <v>886.15</v>
      </c>
      <c r="O652" s="96"/>
      <c r="P652" s="126"/>
      <c r="Q652" s="96"/>
      <c r="R652" s="126"/>
      <c r="S652" s="96"/>
      <c r="T652" s="388"/>
      <c r="U652" s="89"/>
      <c r="V652" s="160"/>
      <c r="W652" s="89"/>
      <c r="X652" s="527"/>
      <c r="Y652" s="91">
        <f t="shared" si="38"/>
        <v>2658.45</v>
      </c>
      <c r="Z652" s="91">
        <f t="shared" si="39"/>
        <v>0.0100000000002183</v>
      </c>
      <c r="AB652" s="2" t="s">
        <v>1046</v>
      </c>
    </row>
    <row r="653" s="2" customFormat="1" customHeight="1" spans="1:28">
      <c r="A653" s="170">
        <v>46023</v>
      </c>
      <c r="B653" s="162">
        <v>46042</v>
      </c>
      <c r="C653" s="163" t="s">
        <v>325</v>
      </c>
      <c r="D653" s="237" t="s">
        <v>684</v>
      </c>
      <c r="E653" s="206"/>
      <c r="F653" s="239" t="s">
        <v>1050</v>
      </c>
      <c r="G653" s="126">
        <v>1195.64</v>
      </c>
      <c r="H653" s="118"/>
      <c r="I653" s="162">
        <v>46076</v>
      </c>
      <c r="J653" s="126">
        <v>1195.64</v>
      </c>
      <c r="K653" s="96"/>
      <c r="L653" s="295"/>
      <c r="M653" s="96"/>
      <c r="N653" s="204"/>
      <c r="O653" s="96"/>
      <c r="P653" s="126"/>
      <c r="Q653" s="96"/>
      <c r="R653" s="126"/>
      <c r="S653" s="96"/>
      <c r="T653" s="388"/>
      <c r="U653" s="89"/>
      <c r="V653" s="160"/>
      <c r="W653" s="89"/>
      <c r="X653" s="527"/>
      <c r="Y653" s="91">
        <f t="shared" si="38"/>
        <v>1195.64</v>
      </c>
      <c r="Z653" s="91">
        <f t="shared" si="39"/>
        <v>0</v>
      </c>
      <c r="AB653" s="2" t="s">
        <v>1051</v>
      </c>
    </row>
    <row r="654" s="2" customFormat="1" customHeight="1" spans="1:28">
      <c r="A654" s="170">
        <v>46023</v>
      </c>
      <c r="B654" s="162">
        <v>46028</v>
      </c>
      <c r="C654" s="163" t="s">
        <v>329</v>
      </c>
      <c r="D654" s="237" t="s">
        <v>688</v>
      </c>
      <c r="E654" s="206"/>
      <c r="F654" s="409" t="s">
        <v>1094</v>
      </c>
      <c r="G654" s="217">
        <v>10105.5</v>
      </c>
      <c r="H654" s="118" t="s">
        <v>1403</v>
      </c>
      <c r="I654" s="162">
        <v>46059</v>
      </c>
      <c r="J654" s="295">
        <v>3368.5</v>
      </c>
      <c r="K654" s="96">
        <v>46089</v>
      </c>
      <c r="L654" s="538">
        <v>3368.5</v>
      </c>
      <c r="M654" s="96">
        <v>46119</v>
      </c>
      <c r="N654" s="538">
        <v>3368.5</v>
      </c>
      <c r="O654" s="96"/>
      <c r="P654" s="126"/>
      <c r="Q654" s="96"/>
      <c r="R654" s="126"/>
      <c r="S654" s="96"/>
      <c r="T654" s="388"/>
      <c r="U654" s="89"/>
      <c r="V654" s="160"/>
      <c r="W654" s="89"/>
      <c r="X654" s="527"/>
      <c r="Y654" s="91">
        <f t="shared" si="38"/>
        <v>10105.5</v>
      </c>
      <c r="Z654" s="91">
        <f t="shared" si="39"/>
        <v>0</v>
      </c>
      <c r="AB654" s="2" t="s">
        <v>1095</v>
      </c>
    </row>
    <row r="655" s="2" customFormat="1" customHeight="1" spans="1:28">
      <c r="A655" s="170">
        <v>46023</v>
      </c>
      <c r="B655" s="162">
        <v>46028</v>
      </c>
      <c r="C655" s="163" t="s">
        <v>345</v>
      </c>
      <c r="D655" s="237" t="s">
        <v>690</v>
      </c>
      <c r="E655" s="206"/>
      <c r="F655" s="492" t="s">
        <v>1039</v>
      </c>
      <c r="G655" s="126">
        <v>1750.43</v>
      </c>
      <c r="H655" s="118" t="s">
        <v>1403</v>
      </c>
      <c r="I655" s="162">
        <v>46059</v>
      </c>
      <c r="J655" s="295">
        <v>583.48</v>
      </c>
      <c r="K655" s="96">
        <v>46089</v>
      </c>
      <c r="L655" s="538">
        <v>583.48</v>
      </c>
      <c r="M655" s="96">
        <v>46119</v>
      </c>
      <c r="N655" s="538">
        <v>583.48</v>
      </c>
      <c r="O655" s="96"/>
      <c r="P655" s="126"/>
      <c r="Q655" s="96"/>
      <c r="R655" s="126"/>
      <c r="S655" s="96"/>
      <c r="T655" s="388"/>
      <c r="U655" s="89"/>
      <c r="V655" s="160"/>
      <c r="W655" s="89"/>
      <c r="X655" s="527"/>
      <c r="Y655" s="91">
        <f t="shared" si="38"/>
        <v>1750.44</v>
      </c>
      <c r="Z655" s="91">
        <f t="shared" si="39"/>
        <v>-0.00999999999999091</v>
      </c>
      <c r="AB655" s="2" t="s">
        <v>1135</v>
      </c>
    </row>
    <row r="656" s="2" customFormat="1" customHeight="1" spans="1:28">
      <c r="A656" s="170">
        <v>46023</v>
      </c>
      <c r="B656" s="162">
        <v>46028</v>
      </c>
      <c r="C656" s="163" t="s">
        <v>349</v>
      </c>
      <c r="D656" s="237" t="s">
        <v>690</v>
      </c>
      <c r="E656" s="206"/>
      <c r="F656" s="492" t="s">
        <v>1138</v>
      </c>
      <c r="G656" s="126">
        <v>3445</v>
      </c>
      <c r="H656" s="118" t="s">
        <v>1403</v>
      </c>
      <c r="I656" s="162">
        <v>46059</v>
      </c>
      <c r="J656" s="538">
        <v>1148.33</v>
      </c>
      <c r="K656" s="96">
        <v>46089</v>
      </c>
      <c r="L656" s="538">
        <v>1148.33</v>
      </c>
      <c r="M656" s="96">
        <v>46119</v>
      </c>
      <c r="N656" s="538">
        <v>1148.33</v>
      </c>
      <c r="O656" s="96"/>
      <c r="P656" s="126"/>
      <c r="Q656" s="96"/>
      <c r="R656" s="126"/>
      <c r="S656" s="96"/>
      <c r="T656" s="388"/>
      <c r="U656" s="89"/>
      <c r="V656" s="160"/>
      <c r="W656" s="89"/>
      <c r="X656" s="527"/>
      <c r="Y656" s="91">
        <f t="shared" si="38"/>
        <v>3444.99</v>
      </c>
      <c r="Z656" s="91">
        <f t="shared" si="39"/>
        <v>0.0100000000002183</v>
      </c>
      <c r="AB656" s="2" t="s">
        <v>1135</v>
      </c>
    </row>
    <row r="657" s="2" customFormat="1" customHeight="1" spans="1:1024 1025:16384">
      <c r="A657" s="170">
        <v>46023</v>
      </c>
      <c r="B657" s="162">
        <v>46038</v>
      </c>
      <c r="C657" s="163" t="s">
        <v>374</v>
      </c>
      <c r="D657" s="237" t="s">
        <v>690</v>
      </c>
      <c r="E657" s="206"/>
      <c r="F657" s="492" t="s">
        <v>1192</v>
      </c>
      <c r="G657" s="126">
        <v>6463.09</v>
      </c>
      <c r="H657" s="118" t="s">
        <v>1403</v>
      </c>
      <c r="I657" s="162">
        <v>46072</v>
      </c>
      <c r="J657" s="295">
        <v>2154.36</v>
      </c>
      <c r="K657" s="96">
        <v>46100</v>
      </c>
      <c r="L657" s="538">
        <v>2154.36</v>
      </c>
      <c r="M657" s="96">
        <v>46131</v>
      </c>
      <c r="N657" s="538">
        <v>2154.36</v>
      </c>
      <c r="O657" s="96"/>
      <c r="P657" s="126"/>
      <c r="Q657" s="96"/>
      <c r="R657" s="126"/>
      <c r="S657" s="96"/>
      <c r="T657" s="388"/>
      <c r="U657" s="89"/>
      <c r="V657" s="160"/>
      <c r="W657" s="89"/>
      <c r="X657" s="527"/>
      <c r="Y657" s="91">
        <f t="shared" si="38"/>
        <v>6463.08</v>
      </c>
      <c r="Z657" s="91">
        <f t="shared" si="39"/>
        <v>0.0100000000002183</v>
      </c>
      <c r="AB657" s="2" t="s">
        <v>1193</v>
      </c>
    </row>
    <row r="658" s="2" customFormat="1" customHeight="1" spans="1:1024 1025:16384">
      <c r="A658" s="170">
        <v>46023</v>
      </c>
      <c r="B658" s="162">
        <v>46042</v>
      </c>
      <c r="C658" s="163" t="s">
        <v>378</v>
      </c>
      <c r="D658" s="237" t="s">
        <v>690</v>
      </c>
      <c r="E658" s="206"/>
      <c r="F658" s="541" t="s">
        <v>1118</v>
      </c>
      <c r="G658" s="126">
        <v>1148</v>
      </c>
      <c r="H658" s="118"/>
      <c r="I658" s="162">
        <v>46052</v>
      </c>
      <c r="J658" s="538">
        <v>1148</v>
      </c>
      <c r="K658" s="96"/>
      <c r="L658" s="295"/>
      <c r="M658" s="96"/>
      <c r="N658" s="204"/>
      <c r="O658" s="96"/>
      <c r="P658" s="126"/>
      <c r="Q658" s="96"/>
      <c r="R658" s="126"/>
      <c r="S658" s="96"/>
      <c r="T658" s="388"/>
      <c r="U658" s="89"/>
      <c r="V658" s="160"/>
      <c r="W658" s="89"/>
      <c r="X658" s="161"/>
      <c r="Y658" s="91">
        <f t="shared" si="38"/>
        <v>1148</v>
      </c>
      <c r="Z658" s="91">
        <f t="shared" si="39"/>
        <v>0</v>
      </c>
      <c r="AB658" s="2" t="s">
        <v>1204</v>
      </c>
    </row>
    <row r="659" s="2" customFormat="1" customHeight="1" spans="1:1024 1025:16384">
      <c r="A659" s="170">
        <v>46023</v>
      </c>
      <c r="B659" s="162">
        <v>46044</v>
      </c>
      <c r="C659" s="163" t="s">
        <v>385</v>
      </c>
      <c r="D659" s="237" t="s">
        <v>690</v>
      </c>
      <c r="E659" s="206"/>
      <c r="F659" s="492" t="s">
        <v>1223</v>
      </c>
      <c r="G659" s="126">
        <v>37384.8</v>
      </c>
      <c r="H659" s="118" t="s">
        <v>1403</v>
      </c>
      <c r="I659" s="162">
        <v>46076</v>
      </c>
      <c r="J659" s="295">
        <v>12461.6</v>
      </c>
      <c r="K659" s="96">
        <v>46104</v>
      </c>
      <c r="L659" s="538">
        <v>12461.6</v>
      </c>
      <c r="M659" s="96">
        <v>46138</v>
      </c>
      <c r="N659" s="538">
        <v>12461.6</v>
      </c>
      <c r="O659" s="96"/>
      <c r="P659" s="126"/>
      <c r="Q659" s="96"/>
      <c r="R659" s="126"/>
      <c r="S659" s="96"/>
      <c r="T659" s="388"/>
      <c r="U659" s="89"/>
      <c r="V659" s="160"/>
      <c r="W659" s="89"/>
      <c r="X659" s="161"/>
      <c r="Y659" s="91">
        <f t="shared" si="38"/>
        <v>37384.8</v>
      </c>
      <c r="Z659" s="91">
        <f t="shared" si="39"/>
        <v>0</v>
      </c>
      <c r="AB659" s="2" t="s">
        <v>880</v>
      </c>
    </row>
    <row r="660" s="2" customFormat="1" customHeight="1" spans="1:1024 1025:16384">
      <c r="A660" s="170">
        <v>46023</v>
      </c>
      <c r="B660" s="162">
        <v>46048</v>
      </c>
      <c r="C660" s="163" t="s">
        <v>394</v>
      </c>
      <c r="D660" s="237" t="s">
        <v>690</v>
      </c>
      <c r="E660" s="206"/>
      <c r="F660" s="492" t="s">
        <v>1246</v>
      </c>
      <c r="G660" s="126">
        <v>3312.41</v>
      </c>
      <c r="H660" s="118" t="s">
        <v>1403</v>
      </c>
      <c r="I660" s="162">
        <v>46086</v>
      </c>
      <c r="J660" s="295">
        <v>1104.14</v>
      </c>
      <c r="K660" s="96">
        <v>46117</v>
      </c>
      <c r="L660" s="538">
        <v>1104.14</v>
      </c>
      <c r="M660" s="96">
        <v>46147</v>
      </c>
      <c r="N660" s="538">
        <v>1104.14</v>
      </c>
      <c r="O660" s="96"/>
      <c r="P660" s="126"/>
      <c r="Q660" s="96"/>
      <c r="R660" s="126"/>
      <c r="S660" s="96"/>
      <c r="T660" s="388"/>
      <c r="U660" s="89"/>
      <c r="V660" s="160"/>
      <c r="W660" s="89"/>
      <c r="X660" s="161"/>
      <c r="Y660" s="91">
        <f t="shared" si="38"/>
        <v>3312.42</v>
      </c>
      <c r="Z660" s="91">
        <f t="shared" si="39"/>
        <v>-0.0100000000002183</v>
      </c>
      <c r="AB660" s="2" t="s">
        <v>1247</v>
      </c>
    </row>
    <row r="661" s="2" customFormat="1" customHeight="1" spans="1:1024 1025:16384">
      <c r="A661" s="170">
        <v>46023</v>
      </c>
      <c r="B661" s="162">
        <v>46049</v>
      </c>
      <c r="C661" s="163" t="s">
        <v>400</v>
      </c>
      <c r="D661" s="237" t="s">
        <v>690</v>
      </c>
      <c r="E661" s="206"/>
      <c r="F661" s="492" t="s">
        <v>911</v>
      </c>
      <c r="G661" s="126">
        <v>5525</v>
      </c>
      <c r="H661" s="118" t="s">
        <v>1403</v>
      </c>
      <c r="I661" s="162">
        <v>46086</v>
      </c>
      <c r="J661" s="538">
        <v>1841.67</v>
      </c>
      <c r="K661" s="96">
        <v>46117</v>
      </c>
      <c r="L661" s="538">
        <v>1841.67</v>
      </c>
      <c r="M661" s="96">
        <v>46147</v>
      </c>
      <c r="N661" s="538">
        <v>1841.67</v>
      </c>
      <c r="O661" s="96"/>
      <c r="P661" s="126"/>
      <c r="Q661" s="96"/>
      <c r="R661" s="126"/>
      <c r="S661" s="96"/>
      <c r="T661" s="388"/>
      <c r="U661" s="89"/>
      <c r="V661" s="160"/>
      <c r="W661" s="89"/>
      <c r="X661" s="161"/>
      <c r="Y661" s="91">
        <f t="shared" si="38"/>
        <v>5525.01</v>
      </c>
      <c r="Z661" s="91">
        <f t="shared" si="39"/>
        <v>-0.0100000000002183</v>
      </c>
      <c r="AB661" s="2" t="s">
        <v>1274</v>
      </c>
    </row>
    <row r="662" s="2" customFormat="1" customHeight="1" spans="1:1024 1025:16384">
      <c r="A662" s="170">
        <v>46023</v>
      </c>
      <c r="B662" s="162">
        <v>46050</v>
      </c>
      <c r="C662" s="163" t="s">
        <v>401</v>
      </c>
      <c r="D662" s="237" t="s">
        <v>690</v>
      </c>
      <c r="E662" s="206"/>
      <c r="F662" s="492" t="s">
        <v>909</v>
      </c>
      <c r="G662" s="126">
        <v>1800</v>
      </c>
      <c r="H662" s="118"/>
      <c r="I662" s="162">
        <v>46084</v>
      </c>
      <c r="J662" s="538">
        <v>1800</v>
      </c>
      <c r="K662" s="96"/>
      <c r="L662" s="295"/>
      <c r="M662" s="96"/>
      <c r="N662" s="295"/>
      <c r="O662" s="96"/>
      <c r="P662" s="126"/>
      <c r="Q662" s="96"/>
      <c r="R662" s="126"/>
      <c r="S662" s="96"/>
      <c r="T662" s="388"/>
      <c r="U662" s="89"/>
      <c r="V662" s="160"/>
      <c r="W662" s="89"/>
      <c r="X662" s="161"/>
      <c r="Y662" s="91">
        <f t="shared" si="38"/>
        <v>1800</v>
      </c>
      <c r="Z662" s="91">
        <f t="shared" si="39"/>
        <v>0</v>
      </c>
      <c r="AB662" s="2" t="s">
        <v>1277</v>
      </c>
    </row>
    <row r="663" s="2" customFormat="1" customHeight="1" spans="1:1024 1025:16384">
      <c r="A663" s="170">
        <v>46023</v>
      </c>
      <c r="B663" s="162">
        <v>46050</v>
      </c>
      <c r="C663" s="163" t="s">
        <v>402</v>
      </c>
      <c r="D663" s="237" t="s">
        <v>690</v>
      </c>
      <c r="E663" s="206"/>
      <c r="F663" s="492" t="s">
        <v>907</v>
      </c>
      <c r="G663" s="126">
        <v>450</v>
      </c>
      <c r="H663" s="118" t="s">
        <v>1403</v>
      </c>
      <c r="I663" s="162">
        <v>46084</v>
      </c>
      <c r="J663" s="538">
        <v>150</v>
      </c>
      <c r="K663" s="96">
        <v>46115</v>
      </c>
      <c r="L663" s="538">
        <v>150</v>
      </c>
      <c r="M663" s="96">
        <v>46145</v>
      </c>
      <c r="N663" s="538">
        <v>150</v>
      </c>
      <c r="O663" s="96"/>
      <c r="P663" s="126"/>
      <c r="Q663" s="96"/>
      <c r="R663" s="126"/>
      <c r="S663" s="96"/>
      <c r="T663" s="388"/>
      <c r="U663" s="89"/>
      <c r="V663" s="160"/>
      <c r="W663" s="89"/>
      <c r="X663" s="161"/>
      <c r="Y663" s="91">
        <f t="shared" si="38"/>
        <v>450</v>
      </c>
      <c r="Z663" s="91">
        <f t="shared" si="39"/>
        <v>0</v>
      </c>
      <c r="AB663" s="2" t="s">
        <v>1278</v>
      </c>
    </row>
    <row r="664" s="2" customFormat="1" customHeight="1" spans="1:1024 1025:16384">
      <c r="A664" s="170">
        <v>46023</v>
      </c>
      <c r="B664" s="162">
        <v>46028</v>
      </c>
      <c r="C664" s="163" t="s">
        <v>411</v>
      </c>
      <c r="D664" s="237" t="s">
        <v>1160</v>
      </c>
      <c r="E664" s="206"/>
      <c r="F664" s="239" t="s">
        <v>1325</v>
      </c>
      <c r="G664" s="126">
        <v>2500</v>
      </c>
      <c r="H664" s="118"/>
      <c r="I664" s="162">
        <v>46050</v>
      </c>
      <c r="J664" s="295">
        <v>2500</v>
      </c>
      <c r="K664" s="96"/>
      <c r="L664" s="295"/>
      <c r="M664" s="96"/>
      <c r="N664" s="204"/>
      <c r="O664" s="96"/>
      <c r="P664" s="126"/>
      <c r="Q664" s="96"/>
      <c r="R664" s="126"/>
      <c r="S664" s="96"/>
      <c r="T664" s="388"/>
      <c r="U664" s="89"/>
      <c r="V664" s="160"/>
      <c r="W664" s="89"/>
      <c r="X664" s="161"/>
      <c r="Y664" s="91">
        <f t="shared" si="38"/>
        <v>2500</v>
      </c>
      <c r="Z664" s="91">
        <f t="shared" si="39"/>
        <v>0</v>
      </c>
      <c r="AB664" s="2" t="s">
        <v>1326</v>
      </c>
    </row>
    <row r="665" s="2" customFormat="1" customHeight="1" spans="1:1024 1025:16384">
      <c r="A665" s="170">
        <v>46023</v>
      </c>
      <c r="B665" s="162">
        <v>46028</v>
      </c>
      <c r="C665" s="163" t="s">
        <v>415</v>
      </c>
      <c r="D665" s="237" t="s">
        <v>1160</v>
      </c>
      <c r="E665" s="206"/>
      <c r="F665" s="239" t="s">
        <v>1327</v>
      </c>
      <c r="G665" s="126">
        <v>1160</v>
      </c>
      <c r="H665" s="118"/>
      <c r="I665" s="162">
        <v>46061</v>
      </c>
      <c r="J665" s="295">
        <v>580</v>
      </c>
      <c r="K665" s="96">
        <v>46089</v>
      </c>
      <c r="L665" s="538">
        <v>580</v>
      </c>
      <c r="M665" s="96"/>
      <c r="N665" s="204"/>
      <c r="O665" s="96"/>
      <c r="P665" s="126"/>
      <c r="Q665" s="96"/>
      <c r="R665" s="126"/>
      <c r="S665" s="96"/>
      <c r="T665" s="388"/>
      <c r="U665" s="89"/>
      <c r="V665" s="160"/>
      <c r="W665" s="89"/>
      <c r="X665" s="161"/>
      <c r="Y665" s="91">
        <f t="shared" si="38"/>
        <v>1160</v>
      </c>
      <c r="Z665" s="91">
        <f t="shared" si="39"/>
        <v>0</v>
      </c>
      <c r="AB665" s="2" t="s">
        <v>1328</v>
      </c>
    </row>
    <row r="666" s="2" customFormat="1" customHeight="1" spans="1:1024 1025:16384">
      <c r="A666" s="170">
        <v>46023</v>
      </c>
      <c r="B666" s="162">
        <v>46028</v>
      </c>
      <c r="C666" s="163" t="s">
        <v>417</v>
      </c>
      <c r="D666" s="237" t="s">
        <v>1160</v>
      </c>
      <c r="E666" s="206"/>
      <c r="F666" s="239" t="s">
        <v>1043</v>
      </c>
      <c r="G666" s="126">
        <v>580</v>
      </c>
      <c r="H666" s="118"/>
      <c r="I666" s="162">
        <v>46061</v>
      </c>
      <c r="J666" s="295">
        <v>580</v>
      </c>
      <c r="K666" s="96"/>
      <c r="L666" s="295"/>
      <c r="M666" s="96"/>
      <c r="N666" s="204"/>
      <c r="O666" s="96"/>
      <c r="P666" s="126"/>
      <c r="Q666" s="96"/>
      <c r="R666" s="126"/>
      <c r="S666" s="96"/>
      <c r="T666" s="388"/>
      <c r="U666" s="89"/>
      <c r="V666" s="160"/>
      <c r="W666" s="89"/>
      <c r="X666" s="161"/>
      <c r="Y666" s="91">
        <f t="shared" si="38"/>
        <v>580</v>
      </c>
      <c r="Z666" s="91">
        <f t="shared" si="39"/>
        <v>0</v>
      </c>
      <c r="AB666" s="2" t="s">
        <v>1329</v>
      </c>
    </row>
    <row r="667" s="2" customFormat="1" customHeight="1" spans="1:1024 1025:16384">
      <c r="A667" s="170">
        <v>46023</v>
      </c>
      <c r="B667" s="162">
        <v>46030</v>
      </c>
      <c r="C667" s="163" t="s">
        <v>418</v>
      </c>
      <c r="D667" s="237" t="s">
        <v>1160</v>
      </c>
      <c r="E667" s="206"/>
      <c r="F667" s="239" t="s">
        <v>1045</v>
      </c>
      <c r="G667" s="126">
        <v>2900</v>
      </c>
      <c r="H667" s="118" t="s">
        <v>1403</v>
      </c>
      <c r="I667" s="162">
        <v>46067</v>
      </c>
      <c r="J667" s="295">
        <v>966.67</v>
      </c>
      <c r="K667" s="96">
        <v>46097</v>
      </c>
      <c r="L667" s="538">
        <v>966.67</v>
      </c>
      <c r="M667" s="96">
        <v>46126</v>
      </c>
      <c r="N667" s="538">
        <v>966.67</v>
      </c>
      <c r="O667" s="96"/>
      <c r="P667" s="126"/>
      <c r="Q667" s="96"/>
      <c r="R667" s="126"/>
      <c r="S667" s="96"/>
      <c r="T667" s="388"/>
      <c r="U667" s="89"/>
      <c r="V667" s="160"/>
      <c r="W667" s="89"/>
      <c r="X667" s="161"/>
      <c r="Y667" s="91">
        <f t="shared" si="38"/>
        <v>2900.01</v>
      </c>
      <c r="Z667" s="91">
        <f t="shared" si="39"/>
        <v>-0.00999999999976353</v>
      </c>
      <c r="AB667" s="2" t="s">
        <v>1046</v>
      </c>
    </row>
    <row r="668" s="2" customFormat="1" customHeight="1" spans="1:1024 1025:16384">
      <c r="A668" s="170">
        <v>46023</v>
      </c>
      <c r="B668" s="162">
        <v>46030</v>
      </c>
      <c r="C668" s="163" t="s">
        <v>419</v>
      </c>
      <c r="D668" s="237" t="s">
        <v>1160</v>
      </c>
      <c r="E668" s="206"/>
      <c r="F668" s="239" t="s">
        <v>1330</v>
      </c>
      <c r="G668" s="126">
        <v>1740</v>
      </c>
      <c r="H668" s="118" t="s">
        <v>1403</v>
      </c>
      <c r="I668" s="162">
        <v>46074</v>
      </c>
      <c r="J668" s="295">
        <v>580</v>
      </c>
      <c r="K668" s="96">
        <v>46102</v>
      </c>
      <c r="L668" s="538">
        <v>580</v>
      </c>
      <c r="M668" s="96">
        <v>46133</v>
      </c>
      <c r="N668" s="538">
        <v>580</v>
      </c>
      <c r="O668" s="96"/>
      <c r="P668" s="126"/>
      <c r="Q668" s="96"/>
      <c r="R668" s="126"/>
      <c r="S668" s="96"/>
      <c r="T668" s="388"/>
      <c r="U668" s="89"/>
      <c r="V668" s="160"/>
      <c r="W668" s="89"/>
      <c r="X668" s="161"/>
      <c r="Y668" s="91">
        <f t="shared" si="38"/>
        <v>1740</v>
      </c>
      <c r="Z668" s="91">
        <f t="shared" si="39"/>
        <v>0</v>
      </c>
      <c r="AB668" s="2" t="s">
        <v>1331</v>
      </c>
    </row>
    <row r="669" s="2" customFormat="1" customHeight="1" spans="1:1024 1025:16384">
      <c r="A669" s="170">
        <v>46023</v>
      </c>
      <c r="B669" s="162">
        <v>46049</v>
      </c>
      <c r="C669" s="163" t="s">
        <v>430</v>
      </c>
      <c r="D669" s="237" t="s">
        <v>1160</v>
      </c>
      <c r="E669" s="206"/>
      <c r="F669" s="239" t="s">
        <v>911</v>
      </c>
      <c r="G669" s="126">
        <v>5800</v>
      </c>
      <c r="H669" s="118" t="s">
        <v>1403</v>
      </c>
      <c r="I669" s="162">
        <v>46086</v>
      </c>
      <c r="J669" s="538">
        <v>1933.33</v>
      </c>
      <c r="K669" s="96">
        <v>46117</v>
      </c>
      <c r="L669" s="538">
        <v>1933.33</v>
      </c>
      <c r="M669" s="96">
        <v>46147</v>
      </c>
      <c r="N669" s="538">
        <v>1933.33</v>
      </c>
      <c r="O669" s="96"/>
      <c r="P669" s="126"/>
      <c r="Q669" s="96"/>
      <c r="R669" s="126"/>
      <c r="S669" s="96"/>
      <c r="T669" s="388"/>
      <c r="U669" s="89"/>
      <c r="V669" s="160"/>
      <c r="W669" s="89"/>
      <c r="X669" s="161"/>
      <c r="Y669" s="91">
        <f t="shared" si="38"/>
        <v>5799.99</v>
      </c>
      <c r="Z669" s="91">
        <f t="shared" si="39"/>
        <v>0.0100000000002183</v>
      </c>
      <c r="AB669" s="2" t="s">
        <v>1340</v>
      </c>
    </row>
    <row r="670" s="2" customFormat="1" customHeight="1" spans="1:1024 1025:16384">
      <c r="A670" s="170">
        <v>46023</v>
      </c>
      <c r="B670" s="162">
        <v>46049</v>
      </c>
      <c r="C670" s="163" t="s">
        <v>431</v>
      </c>
      <c r="D670" s="237" t="s">
        <v>1160</v>
      </c>
      <c r="E670" s="206"/>
      <c r="F670" s="239" t="s">
        <v>1341</v>
      </c>
      <c r="G670" s="126">
        <v>1740</v>
      </c>
      <c r="H670" s="118" t="s">
        <v>1403</v>
      </c>
      <c r="I670" s="162">
        <v>46111</v>
      </c>
      <c r="J670" s="538">
        <v>580</v>
      </c>
      <c r="K670" s="96">
        <v>46142</v>
      </c>
      <c r="L670" s="538">
        <v>580</v>
      </c>
      <c r="M670" s="96">
        <v>46172</v>
      </c>
      <c r="N670" s="538">
        <v>580</v>
      </c>
      <c r="O670" s="96"/>
      <c r="P670" s="126"/>
      <c r="Q670" s="96"/>
      <c r="R670" s="126"/>
      <c r="S670" s="96"/>
      <c r="T670" s="388"/>
      <c r="U670" s="89"/>
      <c r="V670" s="160"/>
      <c r="W670" s="89"/>
      <c r="X670" s="161"/>
      <c r="Y670" s="91">
        <f t="shared" si="38"/>
        <v>1740</v>
      </c>
      <c r="Z670" s="91">
        <f t="shared" si="39"/>
        <v>0</v>
      </c>
      <c r="AB670" s="2" t="s">
        <v>1342</v>
      </c>
    </row>
    <row r="671" s="2" customFormat="1" customHeight="1" spans="1:1024 1025:16384">
      <c r="A671" s="542">
        <v>46023</v>
      </c>
      <c r="B671" s="543" t="s">
        <v>659</v>
      </c>
      <c r="C671" s="544"/>
      <c r="D671" s="545"/>
      <c r="E671" s="546"/>
      <c r="F671" s="547"/>
      <c r="G671" s="467">
        <f>SUBTOTAL(9,G627:G670)</f>
        <v>788388.94</v>
      </c>
      <c r="H671" s="548"/>
      <c r="I671" s="543"/>
      <c r="J671" s="467">
        <f>SUBTOTAL(9,J627:J670)</f>
        <v>652354.42</v>
      </c>
      <c r="K671" s="549"/>
      <c r="L671" s="467">
        <f>SUBTOTAL(9,L627:L670)</f>
        <v>75253.44</v>
      </c>
      <c r="M671" s="549"/>
      <c r="N671" s="467">
        <f>SUBTOTAL(9,N627:N670)</f>
        <v>60781.07</v>
      </c>
      <c r="O671" s="549"/>
      <c r="P671" s="550"/>
      <c r="Q671" s="549"/>
      <c r="R671" s="550"/>
      <c r="S671" s="549"/>
      <c r="T671" s="551"/>
      <c r="U671" s="552"/>
      <c r="V671" s="553"/>
      <c r="W671" s="552"/>
      <c r="X671" s="554"/>
      <c r="Y671" s="467">
        <f>SUBTOTAL(9,Y627:Y670)</f>
        <v>783970.64</v>
      </c>
      <c r="Z671" s="467">
        <f>SUBTOTAL(9,Z627:Z670)</f>
        <v>0.00999999999953615</v>
      </c>
      <c r="AA671" s="555"/>
      <c r="AB671" s="555"/>
      <c r="AC671" s="555"/>
      <c r="AD671" s="555"/>
      <c r="AE671" s="555"/>
      <c r="AF671" s="555"/>
      <c r="AG671" s="555"/>
      <c r="AH671" s="555"/>
      <c r="AI671" s="555"/>
      <c r="AJ671" s="555"/>
      <c r="AK671" s="555"/>
      <c r="AL671" s="555"/>
      <c r="AM671" s="555"/>
      <c r="AN671" s="555"/>
      <c r="AO671" s="555"/>
      <c r="AP671" s="555"/>
      <c r="AQ671" s="555"/>
      <c r="AR671" s="555"/>
      <c r="AS671" s="555"/>
      <c r="AT671" s="555"/>
      <c r="AU671" s="555"/>
      <c r="AV671" s="555"/>
      <c r="AW671" s="555"/>
      <c r="AX671" s="555"/>
      <c r="AY671" s="555"/>
      <c r="AZ671" s="555"/>
      <c r="BA671" s="555"/>
      <c r="BB671" s="555"/>
      <c r="BC671" s="555"/>
      <c r="BD671" s="555"/>
      <c r="BE671" s="555"/>
      <c r="BF671" s="555"/>
      <c r="BG671" s="555"/>
      <c r="BH671" s="555"/>
      <c r="BI671" s="555"/>
      <c r="BJ671" s="555"/>
      <c r="BK671" s="555"/>
      <c r="BL671" s="555"/>
      <c r="BM671" s="555"/>
      <c r="BN671" s="555"/>
      <c r="BO671" s="555"/>
      <c r="BP671" s="555"/>
      <c r="BQ671" s="555"/>
      <c r="BR671" s="555"/>
      <c r="BS671" s="555"/>
      <c r="BT671" s="555"/>
      <c r="BU671" s="555"/>
      <c r="BV671" s="555"/>
      <c r="BW671" s="555"/>
      <c r="BX671" s="555"/>
      <c r="BY671" s="555"/>
      <c r="BZ671" s="555"/>
      <c r="CA671" s="555"/>
      <c r="CB671" s="555"/>
      <c r="CC671" s="555"/>
      <c r="CD671" s="555"/>
      <c r="CE671" s="555"/>
      <c r="CF671" s="555"/>
      <c r="CG671" s="555"/>
      <c r="CH671" s="555"/>
      <c r="CI671" s="555"/>
      <c r="CJ671" s="555"/>
      <c r="CK671" s="555"/>
      <c r="CL671" s="555"/>
      <c r="CM671" s="555"/>
      <c r="CN671" s="555"/>
      <c r="CO671" s="555"/>
      <c r="CP671" s="555"/>
      <c r="CQ671" s="555"/>
      <c r="CR671" s="555"/>
      <c r="CS671" s="555"/>
      <c r="CT671" s="555"/>
      <c r="CU671" s="555"/>
      <c r="CV671" s="555"/>
      <c r="CW671" s="555"/>
      <c r="CX671" s="555"/>
      <c r="CY671" s="555"/>
      <c r="CZ671" s="555"/>
      <c r="DA671" s="555"/>
      <c r="DB671" s="555"/>
      <c r="DC671" s="555"/>
      <c r="DD671" s="555"/>
      <c r="DE671" s="555"/>
      <c r="DF671" s="555"/>
      <c r="DG671" s="555"/>
      <c r="DH671" s="555"/>
      <c r="DI671" s="555"/>
      <c r="DJ671" s="555"/>
      <c r="DK671" s="555"/>
      <c r="DL671" s="555"/>
      <c r="DM671" s="555"/>
      <c r="DN671" s="555"/>
      <c r="DO671" s="555"/>
      <c r="DP671" s="555"/>
      <c r="DQ671" s="555"/>
      <c r="DR671" s="555"/>
      <c r="DS671" s="555"/>
      <c r="DT671" s="555"/>
      <c r="DU671" s="555"/>
      <c r="DV671" s="555"/>
      <c r="DW671" s="555"/>
      <c r="DX671" s="555"/>
      <c r="DY671" s="555"/>
      <c r="DZ671" s="555"/>
      <c r="EA671" s="555"/>
      <c r="EB671" s="555"/>
      <c r="EC671" s="555"/>
      <c r="ED671" s="555"/>
      <c r="EE671" s="555"/>
      <c r="EF671" s="555"/>
      <c r="EG671" s="555"/>
      <c r="EH671" s="555"/>
      <c r="EI671" s="555"/>
      <c r="EJ671" s="555"/>
      <c r="EK671" s="555"/>
      <c r="EL671" s="555"/>
      <c r="EM671" s="555"/>
      <c r="EN671" s="555"/>
      <c r="EO671" s="555"/>
      <c r="EP671" s="555"/>
      <c r="EQ671" s="555"/>
      <c r="ER671" s="555"/>
      <c r="ES671" s="555"/>
      <c r="ET671" s="555"/>
      <c r="EU671" s="555"/>
      <c r="EV671" s="555"/>
      <c r="EW671" s="555"/>
      <c r="EX671" s="555"/>
      <c r="EY671" s="555"/>
      <c r="EZ671" s="555"/>
      <c r="FA671" s="555"/>
      <c r="FB671" s="555"/>
      <c r="FC671" s="555"/>
      <c r="FD671" s="555"/>
      <c r="FE671" s="555"/>
      <c r="FF671" s="555"/>
      <c r="FG671" s="555"/>
      <c r="FH671" s="555"/>
      <c r="FI671" s="555"/>
      <c r="FJ671" s="555"/>
      <c r="FK671" s="555"/>
      <c r="FL671" s="555"/>
      <c r="FM671" s="555"/>
      <c r="FN671" s="555"/>
      <c r="FO671" s="555"/>
      <c r="FP671" s="555"/>
      <c r="FQ671" s="555"/>
      <c r="FR671" s="555"/>
      <c r="FS671" s="555"/>
      <c r="FT671" s="555"/>
      <c r="FU671" s="555"/>
      <c r="FV671" s="555"/>
      <c r="FW671" s="555"/>
      <c r="FX671" s="555"/>
      <c r="FY671" s="555"/>
      <c r="FZ671" s="555"/>
      <c r="GA671" s="555"/>
      <c r="GB671" s="555"/>
      <c r="GC671" s="555"/>
      <c r="GD671" s="555"/>
      <c r="GE671" s="555"/>
      <c r="GF671" s="555"/>
      <c r="GG671" s="555"/>
      <c r="GH671" s="555"/>
      <c r="GI671" s="555"/>
      <c r="GJ671" s="555"/>
      <c r="GK671" s="555"/>
      <c r="GL671" s="555"/>
      <c r="GM671" s="555"/>
      <c r="GN671" s="555"/>
      <c r="GO671" s="555"/>
      <c r="GP671" s="555"/>
      <c r="GQ671" s="555"/>
      <c r="GR671" s="555"/>
      <c r="GS671" s="555"/>
      <c r="GT671" s="555"/>
      <c r="GU671" s="555"/>
      <c r="GV671" s="555"/>
      <c r="GW671" s="555"/>
      <c r="GX671" s="555"/>
      <c r="GY671" s="555"/>
      <c r="GZ671" s="555"/>
      <c r="HA671" s="555"/>
      <c r="HB671" s="555"/>
      <c r="HC671" s="555"/>
      <c r="HD671" s="555"/>
      <c r="HE671" s="555"/>
      <c r="HF671" s="555"/>
      <c r="HG671" s="555"/>
      <c r="HH671" s="555"/>
      <c r="HI671" s="555"/>
      <c r="HJ671" s="555"/>
      <c r="HK671" s="555"/>
      <c r="HL671" s="555"/>
      <c r="HM671" s="555"/>
      <c r="HN671" s="555"/>
      <c r="HO671" s="555"/>
      <c r="HP671" s="555"/>
      <c r="HQ671" s="555"/>
      <c r="HR671" s="555"/>
      <c r="HS671" s="555"/>
      <c r="HT671" s="555"/>
      <c r="HU671" s="555"/>
      <c r="HV671" s="555"/>
      <c r="HW671" s="555"/>
      <c r="HX671" s="555"/>
      <c r="HY671" s="555"/>
      <c r="HZ671" s="555"/>
      <c r="IA671" s="555"/>
      <c r="IB671" s="555"/>
      <c r="IC671" s="555"/>
      <c r="ID671" s="555"/>
      <c r="IE671" s="555"/>
      <c r="IF671" s="555"/>
      <c r="IG671" s="555"/>
      <c r="IH671" s="555"/>
      <c r="II671" s="555"/>
      <c r="IJ671" s="555"/>
      <c r="IK671" s="555"/>
      <c r="IL671" s="555"/>
      <c r="IM671" s="555"/>
      <c r="IN671" s="555"/>
      <c r="IO671" s="555"/>
      <c r="IP671" s="555"/>
      <c r="IQ671" s="555"/>
      <c r="IR671" s="555"/>
      <c r="IS671" s="555"/>
      <c r="IT671" s="555"/>
      <c r="IU671" s="555"/>
      <c r="IV671" s="555"/>
      <c r="IW671" s="555"/>
      <c r="IX671" s="555"/>
      <c r="IY671" s="555"/>
      <c r="IZ671" s="555"/>
      <c r="JA671" s="555"/>
      <c r="JB671" s="555"/>
      <c r="JC671" s="555"/>
      <c r="JD671" s="555"/>
      <c r="JE671" s="555"/>
      <c r="JF671" s="555"/>
      <c r="JG671" s="555"/>
      <c r="JH671" s="555"/>
      <c r="JI671" s="555"/>
      <c r="JJ671" s="555"/>
      <c r="JK671" s="555"/>
      <c r="JL671" s="555"/>
      <c r="JM671" s="555"/>
      <c r="JN671" s="555"/>
      <c r="JO671" s="555"/>
      <c r="JP671" s="555"/>
      <c r="JQ671" s="555"/>
      <c r="JR671" s="555"/>
      <c r="JS671" s="555"/>
      <c r="JT671" s="555"/>
      <c r="JU671" s="555"/>
      <c r="JV671" s="555"/>
      <c r="JW671" s="555"/>
      <c r="JX671" s="555"/>
      <c r="JY671" s="555"/>
      <c r="JZ671" s="555"/>
      <c r="KA671" s="555"/>
      <c r="KB671" s="555"/>
      <c r="KC671" s="555"/>
      <c r="KD671" s="555"/>
      <c r="KE671" s="555"/>
      <c r="KF671" s="555"/>
      <c r="KG671" s="555"/>
      <c r="KH671" s="555"/>
      <c r="KI671" s="555"/>
      <c r="KJ671" s="555"/>
      <c r="KK671" s="555"/>
      <c r="KL671" s="555"/>
      <c r="KM671" s="555"/>
      <c r="KN671" s="555"/>
      <c r="KO671" s="555"/>
      <c r="KP671" s="555"/>
      <c r="KQ671" s="555"/>
      <c r="KR671" s="555"/>
      <c r="KS671" s="555"/>
      <c r="KT671" s="555"/>
      <c r="KU671" s="555"/>
      <c r="KV671" s="555"/>
      <c r="KW671" s="555"/>
      <c r="KX671" s="555"/>
      <c r="KY671" s="555"/>
      <c r="KZ671" s="555"/>
      <c r="LA671" s="555"/>
      <c r="LB671" s="555"/>
      <c r="LC671" s="555"/>
      <c r="LD671" s="555"/>
      <c r="LE671" s="555"/>
      <c r="LF671" s="555"/>
      <c r="LG671" s="555"/>
      <c r="LH671" s="555"/>
      <c r="LI671" s="555"/>
      <c r="LJ671" s="555"/>
      <c r="LK671" s="555"/>
      <c r="LL671" s="555"/>
      <c r="LM671" s="555"/>
      <c r="LN671" s="555"/>
      <c r="LO671" s="555"/>
      <c r="LP671" s="555"/>
      <c r="LQ671" s="555"/>
      <c r="LR671" s="555"/>
      <c r="LS671" s="555"/>
      <c r="LT671" s="555"/>
      <c r="LU671" s="555"/>
      <c r="LV671" s="555"/>
      <c r="LW671" s="555"/>
      <c r="LX671" s="555"/>
      <c r="LY671" s="555"/>
      <c r="LZ671" s="555"/>
      <c r="MA671" s="555"/>
      <c r="MB671" s="555"/>
      <c r="MC671" s="555"/>
      <c r="MD671" s="555"/>
      <c r="ME671" s="555"/>
      <c r="MF671" s="555"/>
      <c r="MG671" s="555"/>
      <c r="MH671" s="555"/>
      <c r="MI671" s="555"/>
      <c r="MJ671" s="555"/>
      <c r="MK671" s="555"/>
      <c r="ML671" s="555"/>
      <c r="MM671" s="555"/>
      <c r="MN671" s="555"/>
      <c r="MO671" s="555"/>
      <c r="MP671" s="555"/>
      <c r="MQ671" s="555"/>
      <c r="MR671" s="555"/>
      <c r="MS671" s="555"/>
      <c r="MT671" s="555"/>
      <c r="MU671" s="555"/>
      <c r="MV671" s="555"/>
      <c r="MW671" s="555"/>
      <c r="MX671" s="555"/>
      <c r="MY671" s="555"/>
      <c r="MZ671" s="555"/>
      <c r="NA671" s="555"/>
      <c r="NB671" s="555"/>
      <c r="NC671" s="555"/>
      <c r="ND671" s="555"/>
      <c r="NE671" s="555"/>
      <c r="NF671" s="555"/>
      <c r="NG671" s="555"/>
      <c r="NH671" s="555"/>
      <c r="NI671" s="555"/>
      <c r="NJ671" s="555"/>
      <c r="NK671" s="555"/>
      <c r="NL671" s="555"/>
      <c r="NM671" s="555"/>
      <c r="NN671" s="555"/>
      <c r="NO671" s="555"/>
      <c r="NP671" s="555"/>
      <c r="NQ671" s="555"/>
      <c r="NR671" s="555"/>
      <c r="NS671" s="555"/>
      <c r="NT671" s="555"/>
      <c r="NU671" s="555"/>
      <c r="NV671" s="555"/>
      <c r="NW671" s="555"/>
      <c r="NX671" s="555"/>
      <c r="NY671" s="555"/>
      <c r="NZ671" s="555"/>
      <c r="OA671" s="555"/>
      <c r="OB671" s="555"/>
      <c r="OC671" s="555"/>
      <c r="OD671" s="555"/>
      <c r="OE671" s="555"/>
      <c r="OF671" s="555"/>
      <c r="OG671" s="555"/>
      <c r="OH671" s="555"/>
      <c r="OI671" s="555"/>
      <c r="OJ671" s="555"/>
      <c r="OK671" s="555"/>
      <c r="OL671" s="555"/>
      <c r="OM671" s="555"/>
      <c r="ON671" s="555"/>
      <c r="OO671" s="555"/>
      <c r="OP671" s="555"/>
      <c r="OQ671" s="555"/>
      <c r="OR671" s="555"/>
      <c r="OS671" s="555"/>
      <c r="OT671" s="555"/>
      <c r="OU671" s="555"/>
      <c r="OV671" s="555"/>
      <c r="OW671" s="555"/>
      <c r="OX671" s="555"/>
      <c r="OY671" s="555"/>
      <c r="OZ671" s="555"/>
      <c r="PA671" s="555"/>
      <c r="PB671" s="555"/>
      <c r="PC671" s="555"/>
      <c r="PD671" s="555"/>
      <c r="PE671" s="555"/>
      <c r="PF671" s="555"/>
      <c r="PG671" s="555"/>
      <c r="PH671" s="555"/>
      <c r="PI671" s="555"/>
      <c r="PJ671" s="555"/>
      <c r="PK671" s="555"/>
      <c r="PL671" s="555"/>
      <c r="PM671" s="555"/>
      <c r="PN671" s="555"/>
      <c r="PO671" s="555"/>
      <c r="PP671" s="555"/>
      <c r="PQ671" s="555"/>
      <c r="PR671" s="555"/>
      <c r="PS671" s="555"/>
      <c r="PT671" s="555"/>
      <c r="PU671" s="555"/>
      <c r="PV671" s="555"/>
      <c r="PW671" s="555"/>
      <c r="PX671" s="555"/>
      <c r="PY671" s="555"/>
      <c r="PZ671" s="555"/>
      <c r="QA671" s="555"/>
      <c r="QB671" s="555"/>
      <c r="QC671" s="555"/>
      <c r="QD671" s="555"/>
      <c r="QE671" s="555"/>
      <c r="QF671" s="555"/>
      <c r="QG671" s="555"/>
      <c r="QH671" s="555"/>
      <c r="QI671" s="555"/>
      <c r="QJ671" s="555"/>
      <c r="QK671" s="555"/>
      <c r="QL671" s="555"/>
      <c r="QM671" s="555"/>
      <c r="QN671" s="555"/>
      <c r="QO671" s="555"/>
      <c r="QP671" s="555"/>
      <c r="QQ671" s="555"/>
      <c r="QR671" s="555"/>
      <c r="QS671" s="555"/>
      <c r="QT671" s="555"/>
      <c r="QU671" s="555"/>
      <c r="QV671" s="555"/>
      <c r="QW671" s="555"/>
      <c r="QX671" s="555"/>
      <c r="QY671" s="555"/>
      <c r="QZ671" s="555"/>
      <c r="RA671" s="555"/>
      <c r="RB671" s="555"/>
      <c r="RC671" s="555"/>
      <c r="RD671" s="555"/>
      <c r="RE671" s="555"/>
      <c r="RF671" s="555"/>
      <c r="RG671" s="555"/>
      <c r="RH671" s="555"/>
      <c r="RI671" s="555"/>
      <c r="RJ671" s="555"/>
      <c r="RK671" s="555"/>
      <c r="RL671" s="555"/>
      <c r="RM671" s="555"/>
      <c r="RN671" s="555"/>
      <c r="RO671" s="555"/>
      <c r="RP671" s="555"/>
      <c r="RQ671" s="555"/>
      <c r="RR671" s="555"/>
      <c r="RS671" s="555"/>
      <c r="RT671" s="555"/>
      <c r="RU671" s="555"/>
      <c r="RV671" s="555"/>
      <c r="RW671" s="555"/>
      <c r="RX671" s="555"/>
      <c r="RY671" s="555"/>
      <c r="RZ671" s="555"/>
      <c r="SA671" s="555"/>
      <c r="SB671" s="555"/>
      <c r="SC671" s="555"/>
      <c r="SD671" s="555"/>
      <c r="SE671" s="555"/>
      <c r="SF671" s="555"/>
      <c r="SG671" s="555"/>
      <c r="SH671" s="555"/>
      <c r="SI671" s="555"/>
      <c r="SJ671" s="555"/>
      <c r="SK671" s="555"/>
      <c r="SL671" s="555"/>
      <c r="SM671" s="555"/>
      <c r="SN671" s="555"/>
      <c r="SO671" s="555"/>
      <c r="SP671" s="555"/>
      <c r="SQ671" s="555"/>
      <c r="SR671" s="555"/>
      <c r="SS671" s="555"/>
      <c r="ST671" s="555"/>
      <c r="SU671" s="555"/>
      <c r="SV671" s="555"/>
      <c r="SW671" s="555"/>
      <c r="SX671" s="555"/>
      <c r="SY671" s="555"/>
      <c r="SZ671" s="555"/>
      <c r="TA671" s="555"/>
      <c r="TB671" s="555"/>
      <c r="TC671" s="555"/>
      <c r="TD671" s="555"/>
      <c r="TE671" s="555"/>
      <c r="TF671" s="555"/>
      <c r="TG671" s="555"/>
      <c r="TH671" s="555"/>
      <c r="TI671" s="555"/>
      <c r="TJ671" s="555"/>
      <c r="TK671" s="555"/>
      <c r="TL671" s="555"/>
      <c r="TM671" s="555"/>
      <c r="TN671" s="555"/>
      <c r="TO671" s="555"/>
      <c r="TP671" s="555"/>
      <c r="TQ671" s="555"/>
      <c r="TR671" s="555"/>
      <c r="TS671" s="555"/>
      <c r="TT671" s="555"/>
      <c r="TU671" s="555"/>
      <c r="TV671" s="555"/>
      <c r="TW671" s="555"/>
      <c r="TX671" s="555"/>
      <c r="TY671" s="555"/>
      <c r="TZ671" s="555"/>
      <c r="UA671" s="555"/>
      <c r="UB671" s="555"/>
      <c r="UC671" s="555"/>
      <c r="UD671" s="555"/>
      <c r="UE671" s="555"/>
      <c r="UF671" s="555"/>
      <c r="UG671" s="555"/>
      <c r="UH671" s="555"/>
      <c r="UI671" s="555"/>
      <c r="UJ671" s="555"/>
      <c r="UK671" s="555"/>
      <c r="UL671" s="555"/>
      <c r="UM671" s="555"/>
      <c r="UN671" s="555"/>
      <c r="UO671" s="555"/>
      <c r="UP671" s="555"/>
      <c r="UQ671" s="555"/>
      <c r="UR671" s="555"/>
      <c r="US671" s="555"/>
      <c r="UT671" s="555"/>
      <c r="UU671" s="555"/>
      <c r="UV671" s="555"/>
      <c r="UW671" s="555"/>
      <c r="UX671" s="555"/>
      <c r="UY671" s="555"/>
      <c r="UZ671" s="555"/>
      <c r="VA671" s="555"/>
      <c r="VB671" s="555"/>
      <c r="VC671" s="555"/>
      <c r="VD671" s="555"/>
      <c r="VE671" s="555"/>
      <c r="VF671" s="555"/>
      <c r="VG671" s="555"/>
      <c r="VH671" s="555"/>
      <c r="VI671" s="555"/>
      <c r="VJ671" s="555"/>
      <c r="VK671" s="555"/>
      <c r="VL671" s="555"/>
      <c r="VM671" s="555"/>
      <c r="VN671" s="555"/>
      <c r="VO671" s="555"/>
      <c r="VP671" s="555"/>
      <c r="VQ671" s="555"/>
      <c r="VR671" s="555"/>
      <c r="VS671" s="555"/>
      <c r="VT671" s="555"/>
      <c r="VU671" s="555"/>
      <c r="VV671" s="555"/>
      <c r="VW671" s="555"/>
      <c r="VX671" s="555"/>
      <c r="VY671" s="555"/>
      <c r="VZ671" s="555"/>
      <c r="WA671" s="555"/>
      <c r="WB671" s="555"/>
      <c r="WC671" s="555"/>
      <c r="WD671" s="555"/>
      <c r="WE671" s="555"/>
      <c r="WF671" s="555"/>
      <c r="WG671" s="555"/>
      <c r="WH671" s="555"/>
      <c r="WI671" s="555"/>
      <c r="WJ671" s="555"/>
      <c r="WK671" s="555"/>
      <c r="WL671" s="555"/>
      <c r="WM671" s="555"/>
      <c r="WN671" s="555"/>
      <c r="WO671" s="555"/>
      <c r="WP671" s="555"/>
      <c r="WQ671" s="555"/>
      <c r="WR671" s="555"/>
      <c r="WS671" s="555"/>
      <c r="WT671" s="555"/>
      <c r="WU671" s="555"/>
      <c r="WV671" s="555"/>
      <c r="WW671" s="555"/>
      <c r="WX671" s="555"/>
      <c r="WY671" s="555"/>
      <c r="WZ671" s="555"/>
      <c r="XA671" s="555"/>
      <c r="XB671" s="555"/>
      <c r="XC671" s="555"/>
      <c r="XD671" s="555"/>
      <c r="XE671" s="555"/>
      <c r="XF671" s="555"/>
      <c r="XG671" s="555"/>
      <c r="XH671" s="555"/>
      <c r="XI671" s="555"/>
      <c r="XJ671" s="555"/>
      <c r="XK671" s="555"/>
      <c r="XL671" s="555"/>
      <c r="XM671" s="555"/>
      <c r="XN671" s="555"/>
      <c r="XO671" s="555"/>
      <c r="XP671" s="555"/>
      <c r="XQ671" s="555"/>
      <c r="XR671" s="555"/>
      <c r="XS671" s="555"/>
      <c r="XT671" s="555"/>
      <c r="XU671" s="555"/>
      <c r="XV671" s="555"/>
      <c r="XW671" s="555"/>
      <c r="XX671" s="555"/>
      <c r="XY671" s="555"/>
      <c r="XZ671" s="555"/>
      <c r="YA671" s="555"/>
      <c r="YB671" s="555"/>
      <c r="YC671" s="555"/>
      <c r="YD671" s="555"/>
      <c r="YE671" s="555"/>
      <c r="YF671" s="555"/>
      <c r="YG671" s="555"/>
      <c r="YH671" s="555"/>
      <c r="YI671" s="555"/>
      <c r="YJ671" s="555"/>
      <c r="YK671" s="555"/>
      <c r="YL671" s="555"/>
      <c r="YM671" s="555"/>
      <c r="YN671" s="555"/>
      <c r="YO671" s="555"/>
      <c r="YP671" s="555"/>
      <c r="YQ671" s="555"/>
      <c r="YR671" s="555"/>
      <c r="YS671" s="555"/>
      <c r="YT671" s="555"/>
      <c r="YU671" s="555"/>
      <c r="YV671" s="555"/>
      <c r="YW671" s="555"/>
      <c r="YX671" s="555"/>
      <c r="YY671" s="555"/>
      <c r="YZ671" s="555"/>
      <c r="ZA671" s="555"/>
      <c r="ZB671" s="555"/>
      <c r="ZC671" s="555"/>
      <c r="ZD671" s="555"/>
      <c r="ZE671" s="555"/>
      <c r="ZF671" s="555"/>
      <c r="ZG671" s="555"/>
      <c r="ZH671" s="555"/>
      <c r="ZI671" s="555"/>
      <c r="ZJ671" s="555"/>
      <c r="ZK671" s="555"/>
      <c r="ZL671" s="555"/>
      <c r="ZM671" s="555"/>
      <c r="ZN671" s="555"/>
      <c r="ZO671" s="555"/>
      <c r="ZP671" s="555"/>
      <c r="ZQ671" s="555"/>
      <c r="ZR671" s="555"/>
      <c r="ZS671" s="555"/>
      <c r="ZT671" s="555"/>
      <c r="ZU671" s="555"/>
      <c r="ZV671" s="555"/>
      <c r="ZW671" s="555"/>
      <c r="ZX671" s="555"/>
      <c r="ZY671" s="555"/>
      <c r="ZZ671" s="555"/>
      <c r="AAA671" s="555"/>
      <c r="AAB671" s="555"/>
      <c r="AAC671" s="555"/>
      <c r="AAD671" s="555"/>
      <c r="AAE671" s="555"/>
      <c r="AAF671" s="555"/>
      <c r="AAG671" s="555"/>
      <c r="AAH671" s="555"/>
      <c r="AAI671" s="555"/>
      <c r="AAJ671" s="555"/>
      <c r="AAK671" s="555"/>
      <c r="AAL671" s="555"/>
      <c r="AAM671" s="555"/>
      <c r="AAN671" s="555"/>
      <c r="AAO671" s="555"/>
      <c r="AAP671" s="555"/>
      <c r="AAQ671" s="555"/>
      <c r="AAR671" s="555"/>
      <c r="AAS671" s="555"/>
      <c r="AAT671" s="555"/>
      <c r="AAU671" s="555"/>
      <c r="AAV671" s="555"/>
      <c r="AAW671" s="555"/>
      <c r="AAX671" s="555"/>
      <c r="AAY671" s="555"/>
      <c r="AAZ671" s="555"/>
      <c r="ABA671" s="555"/>
      <c r="ABB671" s="555"/>
      <c r="ABC671" s="555"/>
      <c r="ABD671" s="555"/>
      <c r="ABE671" s="555"/>
      <c r="ABF671" s="555"/>
      <c r="ABG671" s="555"/>
      <c r="ABH671" s="555"/>
      <c r="ABI671" s="555"/>
      <c r="ABJ671" s="555"/>
      <c r="ABK671" s="555"/>
      <c r="ABL671" s="555"/>
      <c r="ABM671" s="555"/>
      <c r="ABN671" s="555"/>
      <c r="ABO671" s="555"/>
      <c r="ABP671" s="555"/>
      <c r="ABQ671" s="555"/>
      <c r="ABR671" s="555"/>
      <c r="ABS671" s="555"/>
      <c r="ABT671" s="555"/>
      <c r="ABU671" s="555"/>
      <c r="ABV671" s="555"/>
      <c r="ABW671" s="555"/>
      <c r="ABX671" s="555"/>
      <c r="ABY671" s="555"/>
      <c r="ABZ671" s="555"/>
      <c r="ACA671" s="555"/>
      <c r="ACB671" s="555"/>
      <c r="ACC671" s="555"/>
      <c r="ACD671" s="555"/>
      <c r="ACE671" s="555"/>
      <c r="ACF671" s="555"/>
      <c r="ACG671" s="555"/>
      <c r="ACH671" s="555"/>
      <c r="ACI671" s="555"/>
      <c r="ACJ671" s="555"/>
      <c r="ACK671" s="555"/>
      <c r="ACL671" s="555"/>
      <c r="ACM671" s="555"/>
      <c r="ACN671" s="555"/>
      <c r="ACO671" s="555"/>
      <c r="ACP671" s="555"/>
      <c r="ACQ671" s="555"/>
      <c r="ACR671" s="555"/>
      <c r="ACS671" s="555"/>
      <c r="ACT671" s="555"/>
      <c r="ACU671" s="555"/>
      <c r="ACV671" s="555"/>
      <c r="ACW671" s="555"/>
      <c r="ACX671" s="555"/>
      <c r="ACY671" s="555"/>
      <c r="ACZ671" s="555"/>
      <c r="ADA671" s="555"/>
      <c r="ADB671" s="555"/>
      <c r="ADC671" s="555"/>
      <c r="ADD671" s="555"/>
      <c r="ADE671" s="555"/>
      <c r="ADF671" s="555"/>
      <c r="ADG671" s="555"/>
      <c r="ADH671" s="555"/>
      <c r="ADI671" s="555"/>
      <c r="ADJ671" s="555"/>
      <c r="ADK671" s="555"/>
      <c r="ADL671" s="555"/>
      <c r="ADM671" s="555"/>
      <c r="ADN671" s="555"/>
      <c r="ADO671" s="555"/>
      <c r="ADP671" s="555"/>
      <c r="ADQ671" s="555"/>
      <c r="ADR671" s="555"/>
      <c r="ADS671" s="555"/>
      <c r="ADT671" s="555"/>
      <c r="ADU671" s="555"/>
      <c r="ADV671" s="555"/>
      <c r="ADW671" s="555"/>
      <c r="ADX671" s="555"/>
      <c r="ADY671" s="555"/>
      <c r="ADZ671" s="555"/>
      <c r="AEA671" s="555"/>
      <c r="AEB671" s="555"/>
      <c r="AEC671" s="555"/>
      <c r="AED671" s="555"/>
      <c r="AEE671" s="555"/>
      <c r="AEF671" s="555"/>
      <c r="AEG671" s="555"/>
      <c r="AEH671" s="555"/>
      <c r="AEI671" s="555"/>
      <c r="AEJ671" s="555"/>
      <c r="AEK671" s="555"/>
      <c r="AEL671" s="555"/>
      <c r="AEM671" s="555"/>
      <c r="AEN671" s="555"/>
      <c r="AEO671" s="555"/>
      <c r="AEP671" s="555"/>
      <c r="AEQ671" s="555"/>
      <c r="AER671" s="555"/>
      <c r="AES671" s="555"/>
      <c r="AET671" s="555"/>
      <c r="AEU671" s="555"/>
      <c r="AEV671" s="555"/>
      <c r="AEW671" s="555"/>
      <c r="AEX671" s="555"/>
      <c r="AEY671" s="555"/>
      <c r="AEZ671" s="555"/>
      <c r="AFA671" s="555"/>
      <c r="AFB671" s="555"/>
      <c r="AFC671" s="555"/>
      <c r="AFD671" s="555"/>
      <c r="AFE671" s="555"/>
      <c r="AFF671" s="555"/>
      <c r="AFG671" s="555"/>
      <c r="AFH671" s="555"/>
      <c r="AFI671" s="555"/>
      <c r="AFJ671" s="555"/>
      <c r="AFK671" s="555"/>
      <c r="AFL671" s="555"/>
      <c r="AFM671" s="555"/>
      <c r="AFN671" s="555"/>
      <c r="AFO671" s="555"/>
      <c r="AFP671" s="555"/>
      <c r="AFQ671" s="555"/>
      <c r="AFR671" s="555"/>
      <c r="AFS671" s="555"/>
      <c r="AFT671" s="555"/>
      <c r="AFU671" s="555"/>
      <c r="AFV671" s="555"/>
      <c r="AFW671" s="555"/>
      <c r="AFX671" s="555"/>
      <c r="AFY671" s="555"/>
      <c r="AFZ671" s="555"/>
      <c r="AGA671" s="555"/>
      <c r="AGB671" s="555"/>
      <c r="AGC671" s="555"/>
      <c r="AGD671" s="555"/>
      <c r="AGE671" s="555"/>
      <c r="AGF671" s="555"/>
      <c r="AGG671" s="555"/>
      <c r="AGH671" s="555"/>
      <c r="AGI671" s="555"/>
      <c r="AGJ671" s="555"/>
      <c r="AGK671" s="555"/>
      <c r="AGL671" s="555"/>
      <c r="AGM671" s="555"/>
      <c r="AGN671" s="555"/>
      <c r="AGO671" s="555"/>
      <c r="AGP671" s="555"/>
      <c r="AGQ671" s="555"/>
      <c r="AGR671" s="555"/>
      <c r="AGS671" s="555"/>
      <c r="AGT671" s="555"/>
      <c r="AGU671" s="555"/>
      <c r="AGV671" s="555"/>
      <c r="AGW671" s="555"/>
      <c r="AGX671" s="555"/>
      <c r="AGY671" s="555"/>
      <c r="AGZ671" s="555"/>
      <c r="AHA671" s="555"/>
      <c r="AHB671" s="555"/>
      <c r="AHC671" s="555"/>
      <c r="AHD671" s="555"/>
      <c r="AHE671" s="555"/>
      <c r="AHF671" s="555"/>
      <c r="AHG671" s="555"/>
      <c r="AHH671" s="555"/>
      <c r="AHI671" s="555"/>
      <c r="AHJ671" s="555"/>
      <c r="AHK671" s="555"/>
      <c r="AHL671" s="555"/>
      <c r="AHM671" s="555"/>
      <c r="AHN671" s="555"/>
      <c r="AHO671" s="555"/>
      <c r="AHP671" s="555"/>
      <c r="AHQ671" s="555"/>
      <c r="AHR671" s="555"/>
      <c r="AHS671" s="555"/>
      <c r="AHT671" s="555"/>
      <c r="AHU671" s="555"/>
      <c r="AHV671" s="555"/>
      <c r="AHW671" s="555"/>
      <c r="AHX671" s="555"/>
      <c r="AHY671" s="555"/>
      <c r="AHZ671" s="555"/>
      <c r="AIA671" s="555"/>
      <c r="AIB671" s="555"/>
      <c r="AIC671" s="555"/>
      <c r="AID671" s="555"/>
      <c r="AIE671" s="555"/>
      <c r="AIF671" s="555"/>
      <c r="AIG671" s="555"/>
      <c r="AIH671" s="555"/>
      <c r="AII671" s="555"/>
      <c r="AIJ671" s="555"/>
      <c r="AIK671" s="555"/>
      <c r="AIL671" s="555"/>
      <c r="AIM671" s="555"/>
      <c r="AIN671" s="555"/>
      <c r="AIO671" s="555"/>
      <c r="AIP671" s="555"/>
      <c r="AIQ671" s="555"/>
      <c r="AIR671" s="555"/>
      <c r="AIS671" s="555"/>
      <c r="AIT671" s="555"/>
      <c r="AIU671" s="555"/>
      <c r="AIV671" s="555"/>
      <c r="AIW671" s="555"/>
      <c r="AIX671" s="555"/>
      <c r="AIY671" s="555"/>
      <c r="AIZ671" s="555"/>
      <c r="AJA671" s="555"/>
      <c r="AJB671" s="555"/>
      <c r="AJC671" s="555"/>
      <c r="AJD671" s="555"/>
      <c r="AJE671" s="555"/>
      <c r="AJF671" s="555"/>
      <c r="AJG671" s="555"/>
      <c r="AJH671" s="555"/>
      <c r="AJI671" s="555"/>
      <c r="AJJ671" s="555"/>
      <c r="AJK671" s="555"/>
      <c r="AJL671" s="555"/>
      <c r="AJM671" s="555"/>
      <c r="AJN671" s="555"/>
      <c r="AJO671" s="555"/>
      <c r="AJP671" s="555"/>
      <c r="AJQ671" s="555"/>
      <c r="AJR671" s="555"/>
      <c r="AJS671" s="555"/>
      <c r="AJT671" s="555"/>
      <c r="AJU671" s="555"/>
      <c r="AJV671" s="555"/>
      <c r="AJW671" s="555"/>
      <c r="AJX671" s="555"/>
      <c r="AJY671" s="555"/>
      <c r="AJZ671" s="555"/>
      <c r="AKA671" s="555"/>
      <c r="AKB671" s="555"/>
      <c r="AKC671" s="555"/>
      <c r="AKD671" s="555"/>
      <c r="AKE671" s="555"/>
      <c r="AKF671" s="555"/>
      <c r="AKG671" s="555"/>
      <c r="AKH671" s="555"/>
      <c r="AKI671" s="555"/>
      <c r="AKJ671" s="555"/>
      <c r="AKK671" s="555"/>
      <c r="AKL671" s="555"/>
      <c r="AKM671" s="555"/>
      <c r="AKN671" s="555"/>
      <c r="AKO671" s="555"/>
      <c r="AKP671" s="555"/>
      <c r="AKQ671" s="555"/>
      <c r="AKR671" s="555"/>
      <c r="AKS671" s="555"/>
      <c r="AKT671" s="555"/>
      <c r="AKU671" s="555"/>
      <c r="AKV671" s="555"/>
      <c r="AKW671" s="555"/>
      <c r="AKX671" s="555"/>
      <c r="AKY671" s="555"/>
      <c r="AKZ671" s="555"/>
      <c r="ALA671" s="555"/>
      <c r="ALB671" s="555"/>
      <c r="ALC671" s="555"/>
      <c r="ALD671" s="555"/>
      <c r="ALE671" s="555"/>
      <c r="ALF671" s="555"/>
      <c r="ALG671" s="555"/>
      <c r="ALH671" s="555"/>
      <c r="ALI671" s="555"/>
      <c r="ALJ671" s="555"/>
      <c r="ALK671" s="555"/>
      <c r="ALL671" s="555"/>
      <c r="ALM671" s="555"/>
      <c r="ALN671" s="555"/>
      <c r="ALO671" s="555"/>
      <c r="ALP671" s="555"/>
      <c r="ALQ671" s="555"/>
      <c r="ALR671" s="555"/>
      <c r="ALS671" s="555"/>
      <c r="ALT671" s="555"/>
      <c r="ALU671" s="555"/>
      <c r="ALV671" s="555"/>
      <c r="ALW671" s="555"/>
      <c r="ALX671" s="555"/>
      <c r="ALY671" s="555"/>
      <c r="ALZ671" s="555"/>
      <c r="AMA671" s="555"/>
      <c r="AMB671" s="555"/>
      <c r="AMC671" s="555"/>
      <c r="AMD671" s="555"/>
      <c r="AME671" s="555"/>
      <c r="AMF671" s="555"/>
      <c r="AMG671" s="555"/>
      <c r="AMH671" s="555"/>
      <c r="AMI671" s="555"/>
      <c r="AMJ671" s="555"/>
      <c r="AMK671" s="555"/>
      <c r="AML671" s="555"/>
      <c r="AMM671" s="555"/>
      <c r="AMN671" s="555"/>
      <c r="AMO671" s="555"/>
      <c r="AMP671" s="555"/>
      <c r="AMQ671" s="555"/>
      <c r="AMR671" s="555"/>
      <c r="AMS671" s="555"/>
      <c r="AMT671" s="555"/>
      <c r="AMU671" s="555"/>
      <c r="AMV671" s="555"/>
      <c r="AMW671" s="555"/>
      <c r="AMX671" s="555"/>
      <c r="AMY671" s="555"/>
      <c r="AMZ671" s="555"/>
      <c r="ANA671" s="555"/>
      <c r="ANB671" s="555"/>
      <c r="ANC671" s="555"/>
      <c r="AND671" s="555"/>
      <c r="ANE671" s="555"/>
      <c r="ANF671" s="555"/>
      <c r="ANG671" s="555"/>
      <c r="ANH671" s="555"/>
      <c r="ANI671" s="555"/>
      <c r="ANJ671" s="555"/>
      <c r="ANK671" s="555"/>
      <c r="ANL671" s="555"/>
      <c r="ANM671" s="555"/>
      <c r="ANN671" s="555"/>
      <c r="ANO671" s="555"/>
      <c r="ANP671" s="555"/>
      <c r="ANQ671" s="555"/>
      <c r="ANR671" s="555"/>
      <c r="ANS671" s="555"/>
      <c r="ANT671" s="555"/>
      <c r="ANU671" s="555"/>
      <c r="ANV671" s="555"/>
      <c r="ANW671" s="555"/>
      <c r="ANX671" s="555"/>
      <c r="ANY671" s="555"/>
      <c r="ANZ671" s="555"/>
      <c r="AOA671" s="555"/>
      <c r="AOB671" s="555"/>
      <c r="AOC671" s="555"/>
      <c r="AOD671" s="555"/>
      <c r="AOE671" s="555"/>
      <c r="AOF671" s="555"/>
      <c r="AOG671" s="555"/>
      <c r="AOH671" s="555"/>
      <c r="AOI671" s="555"/>
      <c r="AOJ671" s="555"/>
      <c r="AOK671" s="555"/>
      <c r="AOL671" s="555"/>
      <c r="AOM671" s="555"/>
      <c r="AON671" s="555"/>
      <c r="AOO671" s="555"/>
      <c r="AOP671" s="555"/>
      <c r="AOQ671" s="555"/>
      <c r="AOR671" s="555"/>
      <c r="AOS671" s="555"/>
      <c r="AOT671" s="555"/>
      <c r="AOU671" s="555"/>
      <c r="AOV671" s="555"/>
      <c r="AOW671" s="555"/>
      <c r="AOX671" s="555"/>
      <c r="AOY671" s="555"/>
      <c r="AOZ671" s="555"/>
      <c r="APA671" s="555"/>
      <c r="APB671" s="555"/>
      <c r="APC671" s="555"/>
      <c r="APD671" s="555"/>
      <c r="APE671" s="555"/>
      <c r="APF671" s="555"/>
      <c r="APG671" s="555"/>
      <c r="APH671" s="555"/>
      <c r="API671" s="555"/>
      <c r="APJ671" s="555"/>
      <c r="APK671" s="555"/>
      <c r="APL671" s="555"/>
      <c r="APM671" s="555"/>
      <c r="APN671" s="555"/>
      <c r="APO671" s="555"/>
      <c r="APP671" s="555"/>
      <c r="APQ671" s="555"/>
      <c r="APR671" s="555"/>
      <c r="APS671" s="555"/>
      <c r="APT671" s="555"/>
      <c r="APU671" s="555"/>
      <c r="APV671" s="555"/>
      <c r="APW671" s="555"/>
      <c r="APX671" s="555"/>
      <c r="APY671" s="555"/>
      <c r="APZ671" s="555"/>
      <c r="AQA671" s="555"/>
      <c r="AQB671" s="555"/>
      <c r="AQC671" s="555"/>
      <c r="AQD671" s="555"/>
      <c r="AQE671" s="555"/>
      <c r="AQF671" s="555"/>
      <c r="AQG671" s="555"/>
      <c r="AQH671" s="555"/>
      <c r="AQI671" s="555"/>
      <c r="AQJ671" s="555"/>
      <c r="AQK671" s="555"/>
      <c r="AQL671" s="555"/>
      <c r="AQM671" s="555"/>
      <c r="AQN671" s="555"/>
      <c r="AQO671" s="555"/>
      <c r="AQP671" s="555"/>
      <c r="AQQ671" s="555"/>
      <c r="AQR671" s="555"/>
      <c r="AQS671" s="555"/>
      <c r="AQT671" s="555"/>
      <c r="AQU671" s="555"/>
      <c r="AQV671" s="555"/>
      <c r="AQW671" s="555"/>
      <c r="AQX671" s="555"/>
      <c r="AQY671" s="555"/>
      <c r="AQZ671" s="555"/>
      <c r="ARA671" s="555"/>
      <c r="ARB671" s="555"/>
      <c r="ARC671" s="555"/>
      <c r="ARD671" s="555"/>
      <c r="ARE671" s="555"/>
      <c r="ARF671" s="555"/>
      <c r="ARG671" s="555"/>
      <c r="ARH671" s="555"/>
      <c r="ARI671" s="555"/>
      <c r="ARJ671" s="555"/>
      <c r="ARK671" s="555"/>
      <c r="ARL671" s="555"/>
      <c r="ARM671" s="555"/>
      <c r="ARN671" s="555"/>
      <c r="ARO671" s="555"/>
      <c r="ARP671" s="555"/>
      <c r="ARQ671" s="555"/>
      <c r="ARR671" s="555"/>
      <c r="ARS671" s="555"/>
      <c r="ART671" s="555"/>
      <c r="ARU671" s="555"/>
      <c r="ARV671" s="555"/>
      <c r="ARW671" s="555"/>
      <c r="ARX671" s="555"/>
      <c r="ARY671" s="555"/>
      <c r="ARZ671" s="555"/>
      <c r="ASA671" s="555"/>
      <c r="ASB671" s="555"/>
      <c r="ASC671" s="555"/>
      <c r="ASD671" s="555"/>
      <c r="ASE671" s="555"/>
      <c r="ASF671" s="555"/>
      <c r="ASG671" s="555"/>
      <c r="ASH671" s="555"/>
      <c r="ASI671" s="555"/>
      <c r="ASJ671" s="555"/>
      <c r="ASK671" s="555"/>
      <c r="ASL671" s="555"/>
      <c r="ASM671" s="555"/>
      <c r="ASN671" s="555"/>
      <c r="ASO671" s="555"/>
      <c r="ASP671" s="555"/>
      <c r="ASQ671" s="555"/>
      <c r="ASR671" s="555"/>
      <c r="ASS671" s="555"/>
      <c r="AST671" s="555"/>
      <c r="ASU671" s="555"/>
      <c r="ASV671" s="555"/>
      <c r="ASW671" s="555"/>
      <c r="ASX671" s="555"/>
      <c r="ASY671" s="555"/>
      <c r="ASZ671" s="555"/>
      <c r="ATA671" s="555"/>
      <c r="ATB671" s="555"/>
      <c r="ATC671" s="555"/>
      <c r="ATD671" s="555"/>
      <c r="ATE671" s="555"/>
      <c r="ATF671" s="555"/>
      <c r="ATG671" s="555"/>
      <c r="ATH671" s="555"/>
      <c r="ATI671" s="555"/>
      <c r="ATJ671" s="555"/>
      <c r="ATK671" s="555"/>
      <c r="ATL671" s="555"/>
      <c r="ATM671" s="555"/>
      <c r="ATN671" s="555"/>
      <c r="ATO671" s="555"/>
      <c r="ATP671" s="555"/>
      <c r="ATQ671" s="555"/>
      <c r="ATR671" s="555"/>
      <c r="ATS671" s="555"/>
      <c r="ATT671" s="555"/>
      <c r="ATU671" s="555"/>
      <c r="ATV671" s="555"/>
      <c r="ATW671" s="555"/>
      <c r="ATX671" s="555"/>
      <c r="ATY671" s="555"/>
      <c r="ATZ671" s="555"/>
      <c r="AUA671" s="555"/>
      <c r="AUB671" s="555"/>
      <c r="AUC671" s="555"/>
      <c r="AUD671" s="555"/>
      <c r="AUE671" s="555"/>
      <c r="AUF671" s="555"/>
      <c r="AUG671" s="555"/>
      <c r="AUH671" s="555"/>
      <c r="AUI671" s="555"/>
      <c r="AUJ671" s="555"/>
      <c r="AUK671" s="555"/>
      <c r="AUL671" s="555"/>
      <c r="AUM671" s="555"/>
      <c r="AUN671" s="555"/>
      <c r="AUO671" s="555"/>
      <c r="AUP671" s="555"/>
      <c r="AUQ671" s="555"/>
      <c r="AUR671" s="555"/>
      <c r="AUS671" s="555"/>
      <c r="AUT671" s="555"/>
      <c r="AUU671" s="555"/>
      <c r="AUV671" s="555"/>
      <c r="AUW671" s="555"/>
      <c r="AUX671" s="555"/>
      <c r="AUY671" s="555"/>
      <c r="AUZ671" s="555"/>
      <c r="AVA671" s="555"/>
      <c r="AVB671" s="555"/>
      <c r="AVC671" s="555"/>
      <c r="AVD671" s="555"/>
      <c r="AVE671" s="555"/>
      <c r="AVF671" s="555"/>
      <c r="AVG671" s="555"/>
      <c r="AVH671" s="555"/>
      <c r="AVI671" s="555"/>
      <c r="AVJ671" s="555"/>
      <c r="AVK671" s="555"/>
      <c r="AVL671" s="555"/>
      <c r="AVM671" s="555"/>
      <c r="AVN671" s="555"/>
      <c r="AVO671" s="555"/>
      <c r="AVP671" s="555"/>
      <c r="AVQ671" s="555"/>
      <c r="AVR671" s="555"/>
      <c r="AVS671" s="555"/>
      <c r="AVT671" s="555"/>
      <c r="AVU671" s="555"/>
      <c r="AVV671" s="555"/>
      <c r="AVW671" s="555"/>
      <c r="AVX671" s="555"/>
      <c r="AVY671" s="555"/>
      <c r="AVZ671" s="555"/>
      <c r="AWA671" s="555"/>
      <c r="AWB671" s="555"/>
      <c r="AWC671" s="555"/>
      <c r="AWD671" s="555"/>
      <c r="AWE671" s="555"/>
      <c r="AWF671" s="555"/>
      <c r="AWG671" s="555"/>
      <c r="AWH671" s="555"/>
      <c r="AWI671" s="555"/>
      <c r="AWJ671" s="555"/>
      <c r="AWK671" s="555"/>
      <c r="AWL671" s="555"/>
      <c r="AWM671" s="555"/>
      <c r="AWN671" s="555"/>
      <c r="AWO671" s="555"/>
      <c r="AWP671" s="555"/>
      <c r="AWQ671" s="555"/>
      <c r="AWR671" s="555"/>
      <c r="AWS671" s="555"/>
      <c r="AWT671" s="555"/>
      <c r="AWU671" s="555"/>
      <c r="AWV671" s="555"/>
      <c r="AWW671" s="555"/>
      <c r="AWX671" s="555"/>
      <c r="AWY671" s="555"/>
      <c r="AWZ671" s="555"/>
      <c r="AXA671" s="555"/>
      <c r="AXB671" s="555"/>
      <c r="AXC671" s="555"/>
      <c r="AXD671" s="555"/>
      <c r="AXE671" s="555"/>
      <c r="AXF671" s="555"/>
      <c r="AXG671" s="555"/>
      <c r="AXH671" s="555"/>
      <c r="AXI671" s="555"/>
      <c r="AXJ671" s="555"/>
      <c r="AXK671" s="555"/>
      <c r="AXL671" s="555"/>
      <c r="AXM671" s="555"/>
      <c r="AXN671" s="555"/>
      <c r="AXO671" s="555"/>
      <c r="AXP671" s="555"/>
      <c r="AXQ671" s="555"/>
      <c r="AXR671" s="555"/>
      <c r="AXS671" s="555"/>
      <c r="AXT671" s="555"/>
      <c r="AXU671" s="555"/>
      <c r="AXV671" s="555"/>
      <c r="AXW671" s="555"/>
      <c r="AXX671" s="555"/>
      <c r="AXY671" s="555"/>
      <c r="AXZ671" s="555"/>
      <c r="AYA671" s="555"/>
      <c r="AYB671" s="555"/>
      <c r="AYC671" s="555"/>
      <c r="AYD671" s="555"/>
      <c r="AYE671" s="555"/>
      <c r="AYF671" s="555"/>
      <c r="AYG671" s="555"/>
      <c r="AYH671" s="555"/>
      <c r="AYI671" s="555"/>
      <c r="AYJ671" s="555"/>
      <c r="AYK671" s="555"/>
      <c r="AYL671" s="555"/>
      <c r="AYM671" s="555"/>
      <c r="AYN671" s="555"/>
      <c r="AYO671" s="555"/>
      <c r="AYP671" s="555"/>
      <c r="AYQ671" s="555"/>
      <c r="AYR671" s="555"/>
      <c r="AYS671" s="555"/>
      <c r="AYT671" s="555"/>
      <c r="AYU671" s="555"/>
      <c r="AYV671" s="555"/>
      <c r="AYW671" s="555"/>
      <c r="AYX671" s="555"/>
      <c r="AYY671" s="555"/>
      <c r="AYZ671" s="555"/>
      <c r="AZA671" s="555"/>
      <c r="AZB671" s="555"/>
      <c r="AZC671" s="555"/>
      <c r="AZD671" s="555"/>
      <c r="AZE671" s="555"/>
      <c r="AZF671" s="555"/>
      <c r="AZG671" s="555"/>
      <c r="AZH671" s="555"/>
      <c r="AZI671" s="555"/>
      <c r="AZJ671" s="555"/>
      <c r="AZK671" s="555"/>
      <c r="AZL671" s="555"/>
      <c r="AZM671" s="555"/>
      <c r="AZN671" s="555"/>
      <c r="AZO671" s="555"/>
      <c r="AZP671" s="555"/>
      <c r="AZQ671" s="555"/>
      <c r="AZR671" s="555"/>
      <c r="AZS671" s="555"/>
      <c r="AZT671" s="555"/>
      <c r="AZU671" s="555"/>
      <c r="AZV671" s="555"/>
      <c r="AZW671" s="555"/>
      <c r="AZX671" s="555"/>
      <c r="AZY671" s="555"/>
      <c r="AZZ671" s="555"/>
      <c r="BAA671" s="555"/>
      <c r="BAB671" s="555"/>
      <c r="BAC671" s="555"/>
      <c r="BAD671" s="555"/>
      <c r="BAE671" s="555"/>
      <c r="BAF671" s="555"/>
      <c r="BAG671" s="555"/>
      <c r="BAH671" s="555"/>
      <c r="BAI671" s="555"/>
      <c r="BAJ671" s="555"/>
      <c r="BAK671" s="555"/>
      <c r="BAL671" s="555"/>
      <c r="BAM671" s="555"/>
      <c r="BAN671" s="555"/>
      <c r="BAO671" s="555"/>
      <c r="BAP671" s="555"/>
      <c r="BAQ671" s="555"/>
      <c r="BAR671" s="555"/>
      <c r="BAS671" s="555"/>
      <c r="BAT671" s="555"/>
      <c r="BAU671" s="555"/>
      <c r="BAV671" s="555"/>
      <c r="BAW671" s="555"/>
      <c r="BAX671" s="555"/>
      <c r="BAY671" s="555"/>
      <c r="BAZ671" s="555"/>
      <c r="BBA671" s="555"/>
      <c r="BBB671" s="555"/>
      <c r="BBC671" s="555"/>
      <c r="BBD671" s="555"/>
      <c r="BBE671" s="555"/>
      <c r="BBF671" s="555"/>
      <c r="BBG671" s="555"/>
      <c r="BBH671" s="555"/>
      <c r="BBI671" s="555"/>
      <c r="BBJ671" s="555"/>
      <c r="BBK671" s="555"/>
      <c r="BBL671" s="555"/>
      <c r="BBM671" s="555"/>
      <c r="BBN671" s="555"/>
      <c r="BBO671" s="555"/>
      <c r="BBP671" s="555"/>
      <c r="BBQ671" s="555"/>
      <c r="BBR671" s="555"/>
      <c r="BBS671" s="555"/>
      <c r="BBT671" s="555"/>
      <c r="BBU671" s="555"/>
      <c r="BBV671" s="555"/>
      <c r="BBW671" s="555"/>
      <c r="BBX671" s="555"/>
      <c r="BBY671" s="555"/>
      <c r="BBZ671" s="555"/>
      <c r="BCA671" s="555"/>
      <c r="BCB671" s="555"/>
      <c r="BCC671" s="555"/>
      <c r="BCD671" s="555"/>
      <c r="BCE671" s="555"/>
      <c r="BCF671" s="555"/>
      <c r="BCG671" s="555"/>
      <c r="BCH671" s="555"/>
      <c r="BCI671" s="555"/>
      <c r="BCJ671" s="555"/>
      <c r="BCK671" s="555"/>
      <c r="BCL671" s="555"/>
      <c r="BCM671" s="555"/>
      <c r="BCN671" s="555"/>
      <c r="BCO671" s="555"/>
      <c r="BCP671" s="555"/>
      <c r="BCQ671" s="555"/>
      <c r="BCR671" s="555"/>
      <c r="BCS671" s="555"/>
      <c r="BCT671" s="555"/>
      <c r="BCU671" s="555"/>
      <c r="BCV671" s="555"/>
      <c r="BCW671" s="555"/>
      <c r="BCX671" s="555"/>
      <c r="BCY671" s="555"/>
      <c r="BCZ671" s="555"/>
      <c r="BDA671" s="555"/>
      <c r="BDB671" s="555"/>
      <c r="BDC671" s="555"/>
      <c r="BDD671" s="555"/>
      <c r="BDE671" s="555"/>
      <c r="BDF671" s="555"/>
      <c r="BDG671" s="555"/>
      <c r="BDH671" s="555"/>
      <c r="BDI671" s="555"/>
      <c r="BDJ671" s="555"/>
      <c r="BDK671" s="555"/>
      <c r="BDL671" s="555"/>
      <c r="BDM671" s="555"/>
      <c r="BDN671" s="555"/>
      <c r="BDO671" s="555"/>
      <c r="BDP671" s="555"/>
      <c r="BDQ671" s="555"/>
      <c r="BDR671" s="555"/>
      <c r="BDS671" s="555"/>
      <c r="BDT671" s="555"/>
      <c r="BDU671" s="555"/>
      <c r="BDV671" s="555"/>
      <c r="BDW671" s="555"/>
      <c r="BDX671" s="555"/>
      <c r="BDY671" s="555"/>
      <c r="BDZ671" s="555"/>
      <c r="BEA671" s="555"/>
      <c r="BEB671" s="555"/>
      <c r="BEC671" s="555"/>
      <c r="BED671" s="555"/>
      <c r="BEE671" s="555"/>
      <c r="BEF671" s="555"/>
      <c r="BEG671" s="555"/>
      <c r="BEH671" s="555"/>
      <c r="BEI671" s="555"/>
      <c r="BEJ671" s="555"/>
      <c r="BEK671" s="555"/>
      <c r="BEL671" s="555"/>
      <c r="BEM671" s="555"/>
      <c r="BEN671" s="555"/>
      <c r="BEO671" s="555"/>
      <c r="BEP671" s="555"/>
      <c r="BEQ671" s="555"/>
      <c r="BER671" s="555"/>
      <c r="BES671" s="555"/>
      <c r="BET671" s="555"/>
      <c r="BEU671" s="555"/>
      <c r="BEV671" s="555"/>
      <c r="BEW671" s="555"/>
      <c r="BEX671" s="555"/>
      <c r="BEY671" s="555"/>
      <c r="BEZ671" s="555"/>
      <c r="BFA671" s="555"/>
      <c r="BFB671" s="555"/>
      <c r="BFC671" s="555"/>
      <c r="BFD671" s="555"/>
      <c r="BFE671" s="555"/>
      <c r="BFF671" s="555"/>
      <c r="BFG671" s="555"/>
      <c r="BFH671" s="555"/>
      <c r="BFI671" s="555"/>
      <c r="BFJ671" s="555"/>
      <c r="BFK671" s="555"/>
      <c r="BFL671" s="555"/>
      <c r="BFM671" s="555"/>
      <c r="BFN671" s="555"/>
      <c r="BFO671" s="555"/>
      <c r="BFP671" s="555"/>
      <c r="BFQ671" s="555"/>
      <c r="BFR671" s="555"/>
      <c r="BFS671" s="555"/>
      <c r="BFT671" s="555"/>
      <c r="BFU671" s="555"/>
      <c r="BFV671" s="555"/>
      <c r="BFW671" s="555"/>
      <c r="BFX671" s="555"/>
      <c r="BFY671" s="555"/>
      <c r="BFZ671" s="555"/>
      <c r="BGA671" s="555"/>
      <c r="BGB671" s="555"/>
      <c r="BGC671" s="555"/>
      <c r="BGD671" s="555"/>
      <c r="BGE671" s="555"/>
      <c r="BGF671" s="555"/>
      <c r="BGG671" s="555"/>
      <c r="BGH671" s="555"/>
      <c r="BGI671" s="555"/>
      <c r="BGJ671" s="555"/>
      <c r="BGK671" s="555"/>
      <c r="BGL671" s="555"/>
      <c r="BGM671" s="555"/>
      <c r="BGN671" s="555"/>
      <c r="BGO671" s="555"/>
      <c r="BGP671" s="555"/>
      <c r="BGQ671" s="555"/>
      <c r="BGR671" s="555"/>
      <c r="BGS671" s="555"/>
      <c r="BGT671" s="555"/>
      <c r="BGU671" s="555"/>
      <c r="BGV671" s="555"/>
      <c r="BGW671" s="555"/>
      <c r="BGX671" s="555"/>
      <c r="BGY671" s="555"/>
      <c r="BGZ671" s="555"/>
      <c r="BHA671" s="555"/>
      <c r="BHB671" s="555"/>
      <c r="BHC671" s="555"/>
      <c r="BHD671" s="555"/>
      <c r="BHE671" s="555"/>
      <c r="BHF671" s="555"/>
      <c r="BHG671" s="555"/>
      <c r="BHH671" s="555"/>
      <c r="BHI671" s="555"/>
      <c r="BHJ671" s="555"/>
      <c r="BHK671" s="555"/>
      <c r="BHL671" s="555"/>
      <c r="BHM671" s="555"/>
      <c r="BHN671" s="555"/>
      <c r="BHO671" s="555"/>
      <c r="BHP671" s="555"/>
      <c r="BHQ671" s="555"/>
      <c r="BHR671" s="555"/>
      <c r="BHS671" s="555"/>
      <c r="BHT671" s="555"/>
      <c r="BHU671" s="555"/>
      <c r="BHV671" s="555"/>
      <c r="BHW671" s="555"/>
      <c r="BHX671" s="555"/>
      <c r="BHY671" s="555"/>
      <c r="BHZ671" s="555"/>
      <c r="BIA671" s="555"/>
      <c r="BIB671" s="555"/>
      <c r="BIC671" s="555"/>
      <c r="BID671" s="555"/>
      <c r="BIE671" s="555"/>
      <c r="BIF671" s="555"/>
      <c r="BIG671" s="555"/>
      <c r="BIH671" s="555"/>
      <c r="BII671" s="555"/>
      <c r="BIJ671" s="555"/>
      <c r="BIK671" s="555"/>
      <c r="BIL671" s="555"/>
      <c r="BIM671" s="555"/>
      <c r="BIN671" s="555"/>
      <c r="BIO671" s="555"/>
      <c r="BIP671" s="555"/>
      <c r="BIQ671" s="555"/>
      <c r="BIR671" s="555"/>
      <c r="BIS671" s="555"/>
      <c r="BIT671" s="555"/>
      <c r="BIU671" s="555"/>
      <c r="BIV671" s="555"/>
      <c r="BIW671" s="555"/>
      <c r="BIX671" s="555"/>
      <c r="BIY671" s="555"/>
      <c r="BIZ671" s="555"/>
      <c r="BJA671" s="555"/>
      <c r="BJB671" s="555"/>
      <c r="BJC671" s="555"/>
      <c r="BJD671" s="555"/>
      <c r="BJE671" s="555"/>
      <c r="BJF671" s="555"/>
      <c r="BJG671" s="555"/>
      <c r="BJH671" s="555"/>
      <c r="BJI671" s="555"/>
      <c r="BJJ671" s="555"/>
      <c r="BJK671" s="555"/>
      <c r="BJL671" s="555"/>
      <c r="BJM671" s="555"/>
      <c r="BJN671" s="555"/>
      <c r="BJO671" s="555"/>
      <c r="BJP671" s="555"/>
      <c r="BJQ671" s="555"/>
      <c r="BJR671" s="555"/>
      <c r="BJS671" s="555"/>
      <c r="BJT671" s="555"/>
      <c r="BJU671" s="555"/>
      <c r="BJV671" s="555"/>
      <c r="BJW671" s="555"/>
      <c r="BJX671" s="555"/>
      <c r="BJY671" s="555"/>
      <c r="BJZ671" s="555"/>
      <c r="BKA671" s="555"/>
      <c r="BKB671" s="555"/>
      <c r="BKC671" s="555"/>
      <c r="BKD671" s="555"/>
      <c r="BKE671" s="555"/>
      <c r="BKF671" s="555"/>
      <c r="BKG671" s="555"/>
      <c r="BKH671" s="555"/>
      <c r="BKI671" s="555"/>
      <c r="BKJ671" s="555"/>
      <c r="BKK671" s="555"/>
      <c r="BKL671" s="555"/>
      <c r="BKM671" s="555"/>
      <c r="BKN671" s="555"/>
      <c r="BKO671" s="555"/>
      <c r="BKP671" s="555"/>
      <c r="BKQ671" s="555"/>
      <c r="BKR671" s="555"/>
      <c r="BKS671" s="555"/>
      <c r="BKT671" s="555"/>
      <c r="BKU671" s="555"/>
      <c r="BKV671" s="555"/>
      <c r="BKW671" s="555"/>
      <c r="BKX671" s="555"/>
      <c r="BKY671" s="555"/>
      <c r="BKZ671" s="555"/>
      <c r="BLA671" s="555"/>
      <c r="BLB671" s="555"/>
      <c r="BLC671" s="555"/>
      <c r="BLD671" s="555"/>
      <c r="BLE671" s="555"/>
      <c r="BLF671" s="555"/>
      <c r="BLG671" s="555"/>
      <c r="BLH671" s="555"/>
      <c r="BLI671" s="555"/>
      <c r="BLJ671" s="555"/>
      <c r="BLK671" s="555"/>
      <c r="BLL671" s="555"/>
      <c r="BLM671" s="555"/>
      <c r="BLN671" s="555"/>
      <c r="BLO671" s="555"/>
      <c r="BLP671" s="555"/>
      <c r="BLQ671" s="555"/>
      <c r="BLR671" s="555"/>
      <c r="BLS671" s="555"/>
      <c r="BLT671" s="555"/>
      <c r="BLU671" s="555"/>
      <c r="BLV671" s="555"/>
      <c r="BLW671" s="555"/>
      <c r="BLX671" s="555"/>
      <c r="BLY671" s="555"/>
      <c r="BLZ671" s="555"/>
      <c r="BMA671" s="555"/>
      <c r="BMB671" s="555"/>
      <c r="BMC671" s="555"/>
      <c r="BMD671" s="555"/>
      <c r="BME671" s="555"/>
      <c r="BMF671" s="555"/>
      <c r="BMG671" s="555"/>
      <c r="BMH671" s="555"/>
      <c r="BMI671" s="555"/>
      <c r="BMJ671" s="555"/>
      <c r="BMK671" s="555"/>
      <c r="BML671" s="555"/>
      <c r="BMM671" s="555"/>
      <c r="BMN671" s="555"/>
      <c r="BMO671" s="555"/>
      <c r="BMP671" s="555"/>
      <c r="BMQ671" s="555"/>
      <c r="BMR671" s="555"/>
      <c r="BMS671" s="555"/>
      <c r="BMT671" s="555"/>
      <c r="BMU671" s="555"/>
      <c r="BMV671" s="555"/>
      <c r="BMW671" s="555"/>
      <c r="BMX671" s="555"/>
      <c r="BMY671" s="555"/>
      <c r="BMZ671" s="555"/>
      <c r="BNA671" s="555"/>
      <c r="BNB671" s="555"/>
      <c r="BNC671" s="555"/>
      <c r="BND671" s="555"/>
      <c r="BNE671" s="555"/>
      <c r="BNF671" s="555"/>
      <c r="BNG671" s="555"/>
      <c r="BNH671" s="555"/>
      <c r="BNI671" s="555"/>
      <c r="BNJ671" s="555"/>
      <c r="BNK671" s="555"/>
      <c r="BNL671" s="555"/>
      <c r="BNM671" s="555"/>
      <c r="BNN671" s="555"/>
      <c r="BNO671" s="555"/>
      <c r="BNP671" s="555"/>
      <c r="BNQ671" s="555"/>
      <c r="BNR671" s="555"/>
      <c r="BNS671" s="555"/>
      <c r="BNT671" s="555"/>
      <c r="BNU671" s="555"/>
      <c r="BNV671" s="555"/>
      <c r="BNW671" s="555"/>
      <c r="BNX671" s="555"/>
      <c r="BNY671" s="555"/>
      <c r="BNZ671" s="555"/>
      <c r="BOA671" s="555"/>
      <c r="BOB671" s="555"/>
      <c r="BOC671" s="555"/>
      <c r="BOD671" s="555"/>
      <c r="BOE671" s="555"/>
      <c r="BOF671" s="555"/>
      <c r="BOG671" s="555"/>
      <c r="BOH671" s="555"/>
      <c r="BOI671" s="555"/>
      <c r="BOJ671" s="555"/>
      <c r="BOK671" s="555"/>
      <c r="BOL671" s="555"/>
      <c r="BOM671" s="555"/>
      <c r="BON671" s="555"/>
      <c r="BOO671" s="555"/>
      <c r="BOP671" s="555"/>
      <c r="BOQ671" s="555"/>
      <c r="BOR671" s="555"/>
      <c r="BOS671" s="555"/>
      <c r="BOT671" s="555"/>
      <c r="BOU671" s="555"/>
      <c r="BOV671" s="555"/>
      <c r="BOW671" s="555"/>
      <c r="BOX671" s="555"/>
      <c r="BOY671" s="555"/>
      <c r="BOZ671" s="555"/>
      <c r="BPA671" s="555"/>
      <c r="BPB671" s="555"/>
      <c r="BPC671" s="555"/>
      <c r="BPD671" s="555"/>
      <c r="BPE671" s="555"/>
      <c r="BPF671" s="555"/>
      <c r="BPG671" s="555"/>
      <c r="BPH671" s="555"/>
      <c r="BPI671" s="555"/>
      <c r="BPJ671" s="555"/>
      <c r="BPK671" s="555"/>
      <c r="BPL671" s="555"/>
      <c r="BPM671" s="555"/>
      <c r="BPN671" s="555"/>
      <c r="BPO671" s="555"/>
      <c r="BPP671" s="555"/>
      <c r="BPQ671" s="555"/>
      <c r="BPR671" s="555"/>
      <c r="BPS671" s="555"/>
      <c r="BPT671" s="555"/>
      <c r="BPU671" s="555"/>
      <c r="BPV671" s="555"/>
      <c r="BPW671" s="555"/>
      <c r="BPX671" s="555"/>
      <c r="BPY671" s="555"/>
      <c r="BPZ671" s="555"/>
      <c r="BQA671" s="555"/>
      <c r="BQB671" s="555"/>
      <c r="BQC671" s="555"/>
      <c r="BQD671" s="555"/>
      <c r="BQE671" s="555"/>
      <c r="BQF671" s="555"/>
      <c r="BQG671" s="555"/>
      <c r="BQH671" s="555"/>
      <c r="BQI671" s="555"/>
      <c r="BQJ671" s="555"/>
      <c r="BQK671" s="555"/>
      <c r="BQL671" s="555"/>
      <c r="BQM671" s="555"/>
      <c r="BQN671" s="555"/>
      <c r="BQO671" s="555"/>
      <c r="BQP671" s="555"/>
      <c r="BQQ671" s="555"/>
      <c r="BQR671" s="555"/>
      <c r="BQS671" s="555"/>
      <c r="BQT671" s="555"/>
      <c r="BQU671" s="555"/>
      <c r="BQV671" s="555"/>
      <c r="BQW671" s="555"/>
      <c r="BQX671" s="555"/>
      <c r="BQY671" s="555"/>
      <c r="BQZ671" s="555"/>
      <c r="BRA671" s="555"/>
      <c r="BRB671" s="555"/>
      <c r="BRC671" s="555"/>
      <c r="BRD671" s="555"/>
      <c r="BRE671" s="555"/>
      <c r="BRF671" s="555"/>
      <c r="BRG671" s="555"/>
      <c r="BRH671" s="555"/>
      <c r="BRI671" s="555"/>
      <c r="BRJ671" s="555"/>
      <c r="BRK671" s="555"/>
      <c r="BRL671" s="555"/>
      <c r="BRM671" s="555"/>
      <c r="BRN671" s="555"/>
      <c r="BRO671" s="555"/>
      <c r="BRP671" s="555"/>
      <c r="BRQ671" s="555"/>
      <c r="BRR671" s="555"/>
      <c r="BRS671" s="555"/>
      <c r="BRT671" s="555"/>
      <c r="BRU671" s="555"/>
      <c r="BRV671" s="555"/>
      <c r="BRW671" s="555"/>
      <c r="BRX671" s="555"/>
      <c r="BRY671" s="555"/>
      <c r="BRZ671" s="555"/>
      <c r="BSA671" s="555"/>
      <c r="BSB671" s="555"/>
      <c r="BSC671" s="555"/>
      <c r="BSD671" s="555"/>
      <c r="BSE671" s="555"/>
      <c r="BSF671" s="555"/>
      <c r="BSG671" s="555"/>
      <c r="BSH671" s="555"/>
      <c r="BSI671" s="555"/>
      <c r="BSJ671" s="555"/>
      <c r="BSK671" s="555"/>
      <c r="BSL671" s="555"/>
      <c r="BSM671" s="555"/>
      <c r="BSN671" s="555"/>
      <c r="BSO671" s="555"/>
      <c r="BSP671" s="555"/>
      <c r="BSQ671" s="555"/>
      <c r="BSR671" s="555"/>
      <c r="BSS671" s="555"/>
      <c r="BST671" s="555"/>
      <c r="BSU671" s="555"/>
      <c r="BSV671" s="555"/>
      <c r="BSW671" s="555"/>
      <c r="BSX671" s="555"/>
      <c r="BSY671" s="555"/>
      <c r="BSZ671" s="555"/>
      <c r="BTA671" s="555"/>
      <c r="BTB671" s="555"/>
      <c r="BTC671" s="555"/>
      <c r="BTD671" s="555"/>
      <c r="BTE671" s="555"/>
      <c r="BTF671" s="555"/>
      <c r="BTG671" s="555"/>
      <c r="BTH671" s="555"/>
      <c r="BTI671" s="555"/>
      <c r="BTJ671" s="555"/>
      <c r="BTK671" s="555"/>
      <c r="BTL671" s="555"/>
      <c r="BTM671" s="555"/>
      <c r="BTN671" s="555"/>
      <c r="BTO671" s="555"/>
      <c r="BTP671" s="555"/>
      <c r="BTQ671" s="555"/>
      <c r="BTR671" s="555"/>
      <c r="BTS671" s="555"/>
      <c r="BTT671" s="555"/>
      <c r="BTU671" s="555"/>
      <c r="BTV671" s="555"/>
      <c r="BTW671" s="555"/>
      <c r="BTX671" s="555"/>
      <c r="BTY671" s="555"/>
      <c r="BTZ671" s="555"/>
      <c r="BUA671" s="555"/>
      <c r="BUB671" s="555"/>
      <c r="BUC671" s="555"/>
      <c r="BUD671" s="555"/>
      <c r="BUE671" s="555"/>
      <c r="BUF671" s="555"/>
      <c r="BUG671" s="555"/>
      <c r="BUH671" s="555"/>
      <c r="BUI671" s="555"/>
      <c r="BUJ671" s="555"/>
      <c r="BUK671" s="555"/>
      <c r="BUL671" s="555"/>
      <c r="BUM671" s="555"/>
      <c r="BUN671" s="555"/>
      <c r="BUO671" s="555"/>
      <c r="BUP671" s="555"/>
      <c r="BUQ671" s="555"/>
      <c r="BUR671" s="555"/>
      <c r="BUS671" s="555"/>
      <c r="BUT671" s="555"/>
      <c r="BUU671" s="555"/>
      <c r="BUV671" s="555"/>
      <c r="BUW671" s="555"/>
      <c r="BUX671" s="555"/>
      <c r="BUY671" s="555"/>
      <c r="BUZ671" s="555"/>
      <c r="BVA671" s="555"/>
      <c r="BVB671" s="555"/>
      <c r="BVC671" s="555"/>
      <c r="BVD671" s="555"/>
      <c r="BVE671" s="555"/>
      <c r="BVF671" s="555"/>
      <c r="BVG671" s="555"/>
      <c r="BVH671" s="555"/>
      <c r="BVI671" s="555"/>
      <c r="BVJ671" s="555"/>
      <c r="BVK671" s="555"/>
      <c r="BVL671" s="555"/>
      <c r="BVM671" s="555"/>
      <c r="BVN671" s="555"/>
      <c r="BVO671" s="555"/>
      <c r="BVP671" s="555"/>
      <c r="BVQ671" s="555"/>
      <c r="BVR671" s="555"/>
      <c r="BVS671" s="555"/>
      <c r="BVT671" s="555"/>
      <c r="BVU671" s="555"/>
      <c r="BVV671" s="555"/>
      <c r="BVW671" s="555"/>
      <c r="BVX671" s="555"/>
      <c r="BVY671" s="555"/>
      <c r="BVZ671" s="555"/>
      <c r="BWA671" s="555"/>
      <c r="BWB671" s="555"/>
      <c r="BWC671" s="555"/>
      <c r="BWD671" s="555"/>
      <c r="BWE671" s="555"/>
      <c r="BWF671" s="555"/>
      <c r="BWG671" s="555"/>
      <c r="BWH671" s="555"/>
      <c r="BWI671" s="555"/>
      <c r="BWJ671" s="555"/>
      <c r="BWK671" s="555"/>
      <c r="BWL671" s="555"/>
      <c r="BWM671" s="555"/>
      <c r="BWN671" s="555"/>
      <c r="BWO671" s="555"/>
      <c r="BWP671" s="555"/>
      <c r="BWQ671" s="555"/>
      <c r="BWR671" s="555"/>
      <c r="BWS671" s="555"/>
      <c r="BWT671" s="555"/>
      <c r="BWU671" s="555"/>
      <c r="BWV671" s="555"/>
      <c r="BWW671" s="555"/>
      <c r="BWX671" s="555"/>
      <c r="BWY671" s="555"/>
      <c r="BWZ671" s="555"/>
      <c r="BXA671" s="555"/>
      <c r="BXB671" s="555"/>
      <c r="BXC671" s="555"/>
      <c r="BXD671" s="555"/>
      <c r="BXE671" s="555"/>
      <c r="BXF671" s="555"/>
      <c r="BXG671" s="555"/>
      <c r="BXH671" s="555"/>
      <c r="BXI671" s="555"/>
      <c r="BXJ671" s="555"/>
      <c r="BXK671" s="555"/>
      <c r="BXL671" s="555"/>
      <c r="BXM671" s="555"/>
      <c r="BXN671" s="555"/>
      <c r="BXO671" s="555"/>
      <c r="BXP671" s="555"/>
      <c r="BXQ671" s="555"/>
      <c r="BXR671" s="555"/>
      <c r="BXS671" s="555"/>
      <c r="BXT671" s="555"/>
      <c r="BXU671" s="555"/>
      <c r="BXV671" s="555"/>
      <c r="BXW671" s="555"/>
      <c r="BXX671" s="555"/>
      <c r="BXY671" s="555"/>
      <c r="BXZ671" s="555"/>
      <c r="BYA671" s="555"/>
      <c r="BYB671" s="555"/>
      <c r="BYC671" s="555"/>
      <c r="BYD671" s="555"/>
      <c r="BYE671" s="555"/>
      <c r="BYF671" s="555"/>
      <c r="BYG671" s="555"/>
      <c r="BYH671" s="555"/>
      <c r="BYI671" s="555"/>
      <c r="BYJ671" s="555"/>
      <c r="BYK671" s="555"/>
      <c r="BYL671" s="555"/>
      <c r="BYM671" s="555"/>
      <c r="BYN671" s="555"/>
      <c r="BYO671" s="555"/>
      <c r="BYP671" s="555"/>
      <c r="BYQ671" s="555"/>
      <c r="BYR671" s="555"/>
      <c r="BYS671" s="555"/>
      <c r="BYT671" s="555"/>
      <c r="BYU671" s="555"/>
      <c r="BYV671" s="555"/>
      <c r="BYW671" s="555"/>
      <c r="BYX671" s="555"/>
      <c r="BYY671" s="555"/>
      <c r="BYZ671" s="555"/>
      <c r="BZA671" s="555"/>
      <c r="BZB671" s="555"/>
      <c r="BZC671" s="555"/>
      <c r="BZD671" s="555"/>
      <c r="BZE671" s="555"/>
      <c r="BZF671" s="555"/>
      <c r="BZG671" s="555"/>
      <c r="BZH671" s="555"/>
      <c r="BZI671" s="555"/>
      <c r="BZJ671" s="555"/>
      <c r="BZK671" s="555"/>
      <c r="BZL671" s="555"/>
      <c r="BZM671" s="555"/>
      <c r="BZN671" s="555"/>
      <c r="BZO671" s="555"/>
      <c r="BZP671" s="555"/>
      <c r="BZQ671" s="555"/>
      <c r="BZR671" s="555"/>
      <c r="BZS671" s="555"/>
      <c r="BZT671" s="555"/>
      <c r="BZU671" s="555"/>
      <c r="BZV671" s="555"/>
      <c r="BZW671" s="555"/>
      <c r="BZX671" s="555"/>
      <c r="BZY671" s="555"/>
      <c r="BZZ671" s="555"/>
      <c r="CAA671" s="555"/>
      <c r="CAB671" s="555"/>
      <c r="CAC671" s="555"/>
      <c r="CAD671" s="555"/>
      <c r="CAE671" s="555"/>
      <c r="CAF671" s="555"/>
      <c r="CAG671" s="555"/>
      <c r="CAH671" s="555"/>
      <c r="CAI671" s="555"/>
      <c r="CAJ671" s="555"/>
      <c r="CAK671" s="555"/>
      <c r="CAL671" s="555"/>
      <c r="CAM671" s="555"/>
      <c r="CAN671" s="555"/>
      <c r="CAO671" s="555"/>
      <c r="CAP671" s="555"/>
      <c r="CAQ671" s="555"/>
      <c r="CAR671" s="555"/>
      <c r="CAS671" s="555"/>
      <c r="CAT671" s="555"/>
      <c r="CAU671" s="555"/>
      <c r="CAV671" s="555"/>
      <c r="CAW671" s="555"/>
      <c r="CAX671" s="555"/>
      <c r="CAY671" s="555"/>
      <c r="CAZ671" s="555"/>
      <c r="CBA671" s="555"/>
      <c r="CBB671" s="555"/>
      <c r="CBC671" s="555"/>
      <c r="CBD671" s="555"/>
      <c r="CBE671" s="555"/>
      <c r="CBF671" s="555"/>
      <c r="CBG671" s="555"/>
      <c r="CBH671" s="555"/>
      <c r="CBI671" s="555"/>
      <c r="CBJ671" s="555"/>
      <c r="CBK671" s="555"/>
      <c r="CBL671" s="555"/>
      <c r="CBM671" s="555"/>
      <c r="CBN671" s="555"/>
      <c r="CBO671" s="555"/>
      <c r="CBP671" s="555"/>
      <c r="CBQ671" s="555"/>
      <c r="CBR671" s="555"/>
      <c r="CBS671" s="555"/>
      <c r="CBT671" s="555"/>
      <c r="CBU671" s="555"/>
      <c r="CBV671" s="555"/>
      <c r="CBW671" s="555"/>
      <c r="CBX671" s="555"/>
      <c r="CBY671" s="555"/>
      <c r="CBZ671" s="555"/>
      <c r="CCA671" s="555"/>
      <c r="CCB671" s="555"/>
      <c r="CCC671" s="555"/>
      <c r="CCD671" s="555"/>
      <c r="CCE671" s="555"/>
      <c r="CCF671" s="555"/>
      <c r="CCG671" s="555"/>
      <c r="CCH671" s="555"/>
      <c r="CCI671" s="555"/>
      <c r="CCJ671" s="555"/>
      <c r="CCK671" s="555"/>
      <c r="CCL671" s="555"/>
      <c r="CCM671" s="555"/>
      <c r="CCN671" s="555"/>
      <c r="CCO671" s="555"/>
      <c r="CCP671" s="555"/>
      <c r="CCQ671" s="555"/>
      <c r="CCR671" s="555"/>
      <c r="CCS671" s="555"/>
      <c r="CCT671" s="555"/>
      <c r="CCU671" s="555"/>
      <c r="CCV671" s="555"/>
      <c r="CCW671" s="555"/>
      <c r="CCX671" s="555"/>
      <c r="CCY671" s="555"/>
      <c r="CCZ671" s="555"/>
      <c r="CDA671" s="555"/>
      <c r="CDB671" s="555"/>
      <c r="CDC671" s="555"/>
      <c r="CDD671" s="555"/>
      <c r="CDE671" s="555"/>
      <c r="CDF671" s="555"/>
      <c r="CDG671" s="555"/>
      <c r="CDH671" s="555"/>
      <c r="CDI671" s="555"/>
      <c r="CDJ671" s="555"/>
      <c r="CDK671" s="555"/>
      <c r="CDL671" s="555"/>
      <c r="CDM671" s="555"/>
      <c r="CDN671" s="555"/>
      <c r="CDO671" s="555"/>
      <c r="CDP671" s="555"/>
      <c r="CDQ671" s="555"/>
      <c r="CDR671" s="555"/>
      <c r="CDS671" s="555"/>
      <c r="CDT671" s="555"/>
      <c r="CDU671" s="555"/>
      <c r="CDV671" s="555"/>
      <c r="CDW671" s="555"/>
      <c r="CDX671" s="555"/>
      <c r="CDY671" s="555"/>
      <c r="CDZ671" s="555"/>
      <c r="CEA671" s="555"/>
      <c r="CEB671" s="555"/>
      <c r="CEC671" s="555"/>
      <c r="CED671" s="555"/>
      <c r="CEE671" s="555"/>
      <c r="CEF671" s="555"/>
      <c r="CEG671" s="555"/>
      <c r="CEH671" s="555"/>
      <c r="CEI671" s="555"/>
      <c r="CEJ671" s="555"/>
      <c r="CEK671" s="555"/>
      <c r="CEL671" s="555"/>
      <c r="CEM671" s="555"/>
      <c r="CEN671" s="555"/>
      <c r="CEO671" s="555"/>
      <c r="CEP671" s="555"/>
      <c r="CEQ671" s="555"/>
      <c r="CER671" s="555"/>
      <c r="CES671" s="555"/>
      <c r="CET671" s="555"/>
      <c r="CEU671" s="555"/>
      <c r="CEV671" s="555"/>
      <c r="CEW671" s="555"/>
      <c r="CEX671" s="555"/>
      <c r="CEY671" s="555"/>
      <c r="CEZ671" s="555"/>
      <c r="CFA671" s="555"/>
      <c r="CFB671" s="555"/>
      <c r="CFC671" s="555"/>
      <c r="CFD671" s="555"/>
      <c r="CFE671" s="555"/>
      <c r="CFF671" s="555"/>
      <c r="CFG671" s="555"/>
      <c r="CFH671" s="555"/>
      <c r="CFI671" s="555"/>
      <c r="CFJ671" s="555"/>
      <c r="CFK671" s="555"/>
      <c r="CFL671" s="555"/>
      <c r="CFM671" s="555"/>
      <c r="CFN671" s="555"/>
      <c r="CFO671" s="555"/>
      <c r="CFP671" s="555"/>
      <c r="CFQ671" s="555"/>
      <c r="CFR671" s="555"/>
      <c r="CFS671" s="555"/>
      <c r="CFT671" s="555"/>
      <c r="CFU671" s="555"/>
      <c r="CFV671" s="555"/>
      <c r="CFW671" s="555"/>
      <c r="CFX671" s="555"/>
      <c r="CFY671" s="555"/>
      <c r="CFZ671" s="555"/>
      <c r="CGA671" s="555"/>
      <c r="CGB671" s="555"/>
      <c r="CGC671" s="555"/>
      <c r="CGD671" s="555"/>
      <c r="CGE671" s="555"/>
      <c r="CGF671" s="555"/>
      <c r="CGG671" s="555"/>
      <c r="CGH671" s="555"/>
      <c r="CGI671" s="555"/>
      <c r="CGJ671" s="555"/>
      <c r="CGK671" s="555"/>
      <c r="CGL671" s="555"/>
      <c r="CGM671" s="555"/>
      <c r="CGN671" s="555"/>
      <c r="CGO671" s="555"/>
      <c r="CGP671" s="555"/>
      <c r="CGQ671" s="555"/>
      <c r="CGR671" s="555"/>
      <c r="CGS671" s="555"/>
      <c r="CGT671" s="555"/>
      <c r="CGU671" s="555"/>
      <c r="CGV671" s="555"/>
      <c r="CGW671" s="555"/>
      <c r="CGX671" s="555"/>
      <c r="CGY671" s="555"/>
      <c r="CGZ671" s="555"/>
      <c r="CHA671" s="555"/>
      <c r="CHB671" s="555"/>
      <c r="CHC671" s="555"/>
      <c r="CHD671" s="555"/>
      <c r="CHE671" s="555"/>
      <c r="CHF671" s="555"/>
      <c r="CHG671" s="555"/>
      <c r="CHH671" s="555"/>
      <c r="CHI671" s="555"/>
      <c r="CHJ671" s="555"/>
      <c r="CHK671" s="555"/>
      <c r="CHL671" s="555"/>
      <c r="CHM671" s="555"/>
      <c r="CHN671" s="555"/>
      <c r="CHO671" s="555"/>
      <c r="CHP671" s="555"/>
      <c r="CHQ671" s="555"/>
      <c r="CHR671" s="555"/>
      <c r="CHS671" s="555"/>
      <c r="CHT671" s="555"/>
      <c r="CHU671" s="555"/>
      <c r="CHV671" s="555"/>
      <c r="CHW671" s="555"/>
      <c r="CHX671" s="555"/>
      <c r="CHY671" s="555"/>
      <c r="CHZ671" s="555"/>
      <c r="CIA671" s="555"/>
      <c r="CIB671" s="555"/>
      <c r="CIC671" s="555"/>
      <c r="CID671" s="555"/>
      <c r="CIE671" s="555"/>
      <c r="CIF671" s="555"/>
      <c r="CIG671" s="555"/>
      <c r="CIH671" s="555"/>
      <c r="CII671" s="555"/>
      <c r="CIJ671" s="555"/>
      <c r="CIK671" s="555"/>
      <c r="CIL671" s="555"/>
      <c r="CIM671" s="555"/>
      <c r="CIN671" s="555"/>
      <c r="CIO671" s="555"/>
      <c r="CIP671" s="555"/>
      <c r="CIQ671" s="555"/>
      <c r="CIR671" s="555"/>
      <c r="CIS671" s="555"/>
      <c r="CIT671" s="555"/>
      <c r="CIU671" s="555"/>
      <c r="CIV671" s="555"/>
      <c r="CIW671" s="555"/>
      <c r="CIX671" s="555"/>
      <c r="CIY671" s="555"/>
      <c r="CIZ671" s="555"/>
      <c r="CJA671" s="555"/>
      <c r="CJB671" s="555"/>
      <c r="CJC671" s="555"/>
      <c r="CJD671" s="555"/>
      <c r="CJE671" s="555"/>
      <c r="CJF671" s="555"/>
      <c r="CJG671" s="555"/>
      <c r="CJH671" s="555"/>
      <c r="CJI671" s="555"/>
      <c r="CJJ671" s="555"/>
      <c r="CJK671" s="555"/>
      <c r="CJL671" s="555"/>
      <c r="CJM671" s="555"/>
      <c r="CJN671" s="555"/>
      <c r="CJO671" s="555"/>
      <c r="CJP671" s="555"/>
      <c r="CJQ671" s="555"/>
      <c r="CJR671" s="555"/>
      <c r="CJS671" s="555"/>
      <c r="CJT671" s="555"/>
      <c r="CJU671" s="555"/>
      <c r="CJV671" s="555"/>
      <c r="CJW671" s="555"/>
      <c r="CJX671" s="555"/>
      <c r="CJY671" s="555"/>
      <c r="CJZ671" s="555"/>
      <c r="CKA671" s="555"/>
      <c r="CKB671" s="555"/>
      <c r="CKC671" s="555"/>
      <c r="CKD671" s="555"/>
      <c r="CKE671" s="555"/>
      <c r="CKF671" s="555"/>
      <c r="CKG671" s="555"/>
      <c r="CKH671" s="555"/>
      <c r="CKI671" s="555"/>
      <c r="CKJ671" s="555"/>
      <c r="CKK671" s="555"/>
      <c r="CKL671" s="555"/>
      <c r="CKM671" s="555"/>
      <c r="CKN671" s="555"/>
      <c r="CKO671" s="555"/>
      <c r="CKP671" s="555"/>
      <c r="CKQ671" s="555"/>
      <c r="CKR671" s="555"/>
      <c r="CKS671" s="555"/>
      <c r="CKT671" s="555"/>
      <c r="CKU671" s="555"/>
      <c r="CKV671" s="555"/>
      <c r="CKW671" s="555"/>
      <c r="CKX671" s="555"/>
      <c r="CKY671" s="555"/>
      <c r="CKZ671" s="555"/>
      <c r="CLA671" s="555"/>
      <c r="CLB671" s="555"/>
      <c r="CLC671" s="555"/>
      <c r="CLD671" s="555"/>
      <c r="CLE671" s="555"/>
      <c r="CLF671" s="555"/>
      <c r="CLG671" s="555"/>
      <c r="CLH671" s="555"/>
      <c r="CLI671" s="555"/>
      <c r="CLJ671" s="555"/>
      <c r="CLK671" s="555"/>
      <c r="CLL671" s="555"/>
      <c r="CLM671" s="555"/>
      <c r="CLN671" s="555"/>
      <c r="CLO671" s="555"/>
      <c r="CLP671" s="555"/>
      <c r="CLQ671" s="555"/>
      <c r="CLR671" s="555"/>
      <c r="CLS671" s="555"/>
      <c r="CLT671" s="555"/>
      <c r="CLU671" s="555"/>
      <c r="CLV671" s="555"/>
      <c r="CLW671" s="555"/>
      <c r="CLX671" s="555"/>
      <c r="CLY671" s="555"/>
      <c r="CLZ671" s="555"/>
      <c r="CMA671" s="555"/>
      <c r="CMB671" s="555"/>
      <c r="CMC671" s="555"/>
      <c r="CMD671" s="555"/>
      <c r="CME671" s="555"/>
      <c r="CMF671" s="555"/>
      <c r="CMG671" s="555"/>
      <c r="CMH671" s="555"/>
      <c r="CMI671" s="555"/>
      <c r="CMJ671" s="555"/>
      <c r="CMK671" s="555"/>
      <c r="CML671" s="555"/>
      <c r="CMM671" s="555"/>
      <c r="CMN671" s="555"/>
      <c r="CMO671" s="555"/>
      <c r="CMP671" s="555"/>
      <c r="CMQ671" s="555"/>
      <c r="CMR671" s="555"/>
      <c r="CMS671" s="555"/>
      <c r="CMT671" s="555"/>
      <c r="CMU671" s="555"/>
      <c r="CMV671" s="555"/>
      <c r="CMW671" s="555"/>
      <c r="CMX671" s="555"/>
      <c r="CMY671" s="555"/>
      <c r="CMZ671" s="555"/>
      <c r="CNA671" s="555"/>
      <c r="CNB671" s="555"/>
      <c r="CNC671" s="555"/>
      <c r="CND671" s="555"/>
      <c r="CNE671" s="555"/>
      <c r="CNF671" s="555"/>
      <c r="CNG671" s="555"/>
      <c r="CNH671" s="555"/>
      <c r="CNI671" s="555"/>
      <c r="CNJ671" s="555"/>
      <c r="CNK671" s="555"/>
      <c r="CNL671" s="555"/>
      <c r="CNM671" s="555"/>
      <c r="CNN671" s="555"/>
      <c r="CNO671" s="555"/>
      <c r="CNP671" s="555"/>
      <c r="CNQ671" s="555"/>
      <c r="CNR671" s="555"/>
      <c r="CNS671" s="555"/>
      <c r="CNT671" s="555"/>
      <c r="CNU671" s="555"/>
      <c r="CNV671" s="555"/>
      <c r="CNW671" s="555"/>
      <c r="CNX671" s="555"/>
      <c r="CNY671" s="555"/>
      <c r="CNZ671" s="555"/>
      <c r="COA671" s="555"/>
      <c r="COB671" s="555"/>
      <c r="COC671" s="555"/>
      <c r="COD671" s="555"/>
      <c r="COE671" s="555"/>
      <c r="COF671" s="555"/>
      <c r="COG671" s="555"/>
      <c r="COH671" s="555"/>
      <c r="COI671" s="555"/>
      <c r="COJ671" s="555"/>
      <c r="COK671" s="555"/>
      <c r="COL671" s="555"/>
      <c r="COM671" s="555"/>
      <c r="CON671" s="555"/>
      <c r="COO671" s="555"/>
      <c r="COP671" s="555"/>
      <c r="COQ671" s="555"/>
      <c r="COR671" s="555"/>
      <c r="COS671" s="555"/>
      <c r="COT671" s="555"/>
      <c r="COU671" s="555"/>
      <c r="COV671" s="555"/>
      <c r="COW671" s="555"/>
      <c r="COX671" s="555"/>
      <c r="COY671" s="555"/>
      <c r="COZ671" s="555"/>
      <c r="CPA671" s="555"/>
      <c r="CPB671" s="555"/>
      <c r="CPC671" s="555"/>
      <c r="CPD671" s="555"/>
      <c r="CPE671" s="555"/>
      <c r="CPF671" s="555"/>
      <c r="CPG671" s="555"/>
      <c r="CPH671" s="555"/>
      <c r="CPI671" s="555"/>
      <c r="CPJ671" s="555"/>
      <c r="CPK671" s="555"/>
      <c r="CPL671" s="555"/>
      <c r="CPM671" s="555"/>
      <c r="CPN671" s="555"/>
      <c r="CPO671" s="555"/>
      <c r="CPP671" s="555"/>
      <c r="CPQ671" s="555"/>
      <c r="CPR671" s="555"/>
      <c r="CPS671" s="555"/>
      <c r="CPT671" s="555"/>
      <c r="CPU671" s="555"/>
      <c r="CPV671" s="555"/>
      <c r="CPW671" s="555"/>
      <c r="CPX671" s="555"/>
      <c r="CPY671" s="555"/>
      <c r="CPZ671" s="555"/>
      <c r="CQA671" s="555"/>
      <c r="CQB671" s="555"/>
      <c r="CQC671" s="555"/>
      <c r="CQD671" s="555"/>
      <c r="CQE671" s="555"/>
      <c r="CQF671" s="555"/>
      <c r="CQG671" s="555"/>
      <c r="CQH671" s="555"/>
      <c r="CQI671" s="555"/>
      <c r="CQJ671" s="555"/>
      <c r="CQK671" s="555"/>
      <c r="CQL671" s="555"/>
      <c r="CQM671" s="555"/>
      <c r="CQN671" s="555"/>
      <c r="CQO671" s="555"/>
      <c r="CQP671" s="555"/>
      <c r="CQQ671" s="555"/>
      <c r="CQR671" s="555"/>
      <c r="CQS671" s="555"/>
      <c r="CQT671" s="555"/>
      <c r="CQU671" s="555"/>
      <c r="CQV671" s="555"/>
      <c r="CQW671" s="555"/>
      <c r="CQX671" s="555"/>
      <c r="CQY671" s="555"/>
      <c r="CQZ671" s="555"/>
      <c r="CRA671" s="555"/>
      <c r="CRB671" s="555"/>
      <c r="CRC671" s="555"/>
      <c r="CRD671" s="555"/>
      <c r="CRE671" s="555"/>
      <c r="CRF671" s="555"/>
      <c r="CRG671" s="555"/>
      <c r="CRH671" s="555"/>
      <c r="CRI671" s="555"/>
      <c r="CRJ671" s="555"/>
      <c r="CRK671" s="555"/>
      <c r="CRL671" s="555"/>
      <c r="CRM671" s="555"/>
      <c r="CRN671" s="555"/>
      <c r="CRO671" s="555"/>
      <c r="CRP671" s="555"/>
      <c r="CRQ671" s="555"/>
      <c r="CRR671" s="555"/>
      <c r="CRS671" s="555"/>
      <c r="CRT671" s="555"/>
      <c r="CRU671" s="555"/>
      <c r="CRV671" s="555"/>
      <c r="CRW671" s="555"/>
      <c r="CRX671" s="555"/>
      <c r="CRY671" s="555"/>
      <c r="CRZ671" s="555"/>
      <c r="CSA671" s="555"/>
      <c r="CSB671" s="555"/>
      <c r="CSC671" s="555"/>
      <c r="CSD671" s="555"/>
      <c r="CSE671" s="555"/>
      <c r="CSF671" s="555"/>
      <c r="CSG671" s="555"/>
      <c r="CSH671" s="555"/>
      <c r="CSI671" s="555"/>
      <c r="CSJ671" s="555"/>
      <c r="CSK671" s="555"/>
      <c r="CSL671" s="555"/>
      <c r="CSM671" s="555"/>
      <c r="CSN671" s="555"/>
      <c r="CSO671" s="555"/>
      <c r="CSP671" s="555"/>
      <c r="CSQ671" s="555"/>
      <c r="CSR671" s="555"/>
      <c r="CSS671" s="555"/>
      <c r="CST671" s="555"/>
      <c r="CSU671" s="555"/>
      <c r="CSV671" s="555"/>
      <c r="CSW671" s="555"/>
      <c r="CSX671" s="555"/>
      <c r="CSY671" s="555"/>
      <c r="CSZ671" s="555"/>
      <c r="CTA671" s="555"/>
      <c r="CTB671" s="555"/>
      <c r="CTC671" s="555"/>
      <c r="CTD671" s="555"/>
      <c r="CTE671" s="555"/>
      <c r="CTF671" s="555"/>
      <c r="CTG671" s="555"/>
      <c r="CTH671" s="555"/>
      <c r="CTI671" s="555"/>
      <c r="CTJ671" s="555"/>
      <c r="CTK671" s="555"/>
      <c r="CTL671" s="555"/>
      <c r="CTM671" s="555"/>
      <c r="CTN671" s="555"/>
      <c r="CTO671" s="555"/>
      <c r="CTP671" s="555"/>
      <c r="CTQ671" s="555"/>
      <c r="CTR671" s="555"/>
      <c r="CTS671" s="555"/>
      <c r="CTT671" s="555"/>
      <c r="CTU671" s="555"/>
      <c r="CTV671" s="555"/>
      <c r="CTW671" s="555"/>
      <c r="CTX671" s="555"/>
      <c r="CTY671" s="555"/>
      <c r="CTZ671" s="555"/>
      <c r="CUA671" s="555"/>
      <c r="CUB671" s="555"/>
      <c r="CUC671" s="555"/>
      <c r="CUD671" s="555"/>
      <c r="CUE671" s="555"/>
      <c r="CUF671" s="555"/>
      <c r="CUG671" s="555"/>
      <c r="CUH671" s="555"/>
      <c r="CUI671" s="555"/>
      <c r="CUJ671" s="555"/>
      <c r="CUK671" s="555"/>
      <c r="CUL671" s="555"/>
      <c r="CUM671" s="555"/>
      <c r="CUN671" s="555"/>
      <c r="CUO671" s="555"/>
      <c r="CUP671" s="555"/>
      <c r="CUQ671" s="555"/>
      <c r="CUR671" s="555"/>
      <c r="CUS671" s="555"/>
      <c r="CUT671" s="555"/>
      <c r="CUU671" s="555"/>
      <c r="CUV671" s="555"/>
      <c r="CUW671" s="555"/>
      <c r="CUX671" s="555"/>
      <c r="CUY671" s="555"/>
      <c r="CUZ671" s="555"/>
      <c r="CVA671" s="555"/>
      <c r="CVB671" s="555"/>
      <c r="CVC671" s="555"/>
      <c r="CVD671" s="555"/>
      <c r="CVE671" s="555"/>
      <c r="CVF671" s="555"/>
      <c r="CVG671" s="555"/>
      <c r="CVH671" s="555"/>
      <c r="CVI671" s="555"/>
      <c r="CVJ671" s="555"/>
      <c r="CVK671" s="555"/>
      <c r="CVL671" s="555"/>
      <c r="CVM671" s="555"/>
      <c r="CVN671" s="555"/>
      <c r="CVO671" s="555"/>
      <c r="CVP671" s="555"/>
      <c r="CVQ671" s="555"/>
      <c r="CVR671" s="555"/>
      <c r="CVS671" s="555"/>
      <c r="CVT671" s="555"/>
      <c r="CVU671" s="555"/>
      <c r="CVV671" s="555"/>
      <c r="CVW671" s="555"/>
      <c r="CVX671" s="555"/>
      <c r="CVY671" s="555"/>
      <c r="CVZ671" s="555"/>
      <c r="CWA671" s="555"/>
      <c r="CWB671" s="555"/>
      <c r="CWC671" s="555"/>
      <c r="CWD671" s="555"/>
      <c r="CWE671" s="555"/>
      <c r="CWF671" s="555"/>
      <c r="CWG671" s="555"/>
      <c r="CWH671" s="555"/>
      <c r="CWI671" s="555"/>
      <c r="CWJ671" s="555"/>
      <c r="CWK671" s="555"/>
      <c r="CWL671" s="555"/>
      <c r="CWM671" s="555"/>
      <c r="CWN671" s="555"/>
      <c r="CWO671" s="555"/>
      <c r="CWP671" s="555"/>
      <c r="CWQ671" s="555"/>
      <c r="CWR671" s="555"/>
      <c r="CWS671" s="555"/>
      <c r="CWT671" s="555"/>
      <c r="CWU671" s="555"/>
      <c r="CWV671" s="555"/>
      <c r="CWW671" s="555"/>
      <c r="CWX671" s="555"/>
      <c r="CWY671" s="555"/>
      <c r="CWZ671" s="555"/>
      <c r="CXA671" s="555"/>
      <c r="CXB671" s="555"/>
      <c r="CXC671" s="555"/>
      <c r="CXD671" s="555"/>
      <c r="CXE671" s="555"/>
      <c r="CXF671" s="555"/>
      <c r="CXG671" s="555"/>
      <c r="CXH671" s="555"/>
      <c r="CXI671" s="555"/>
      <c r="CXJ671" s="555"/>
      <c r="CXK671" s="555"/>
      <c r="CXL671" s="555"/>
      <c r="CXM671" s="555"/>
      <c r="CXN671" s="555"/>
      <c r="CXO671" s="555"/>
      <c r="CXP671" s="555"/>
      <c r="CXQ671" s="555"/>
      <c r="CXR671" s="555"/>
      <c r="CXS671" s="555"/>
      <c r="CXT671" s="555"/>
      <c r="CXU671" s="555"/>
      <c r="CXV671" s="555"/>
      <c r="CXW671" s="555"/>
      <c r="CXX671" s="555"/>
      <c r="CXY671" s="555"/>
      <c r="CXZ671" s="555"/>
      <c r="CYA671" s="555"/>
      <c r="CYB671" s="555"/>
      <c r="CYC671" s="555"/>
      <c r="CYD671" s="555"/>
      <c r="CYE671" s="555"/>
      <c r="CYF671" s="555"/>
      <c r="CYG671" s="555"/>
      <c r="CYH671" s="555"/>
      <c r="CYI671" s="555"/>
      <c r="CYJ671" s="555"/>
      <c r="CYK671" s="555"/>
      <c r="CYL671" s="555"/>
      <c r="CYM671" s="555"/>
      <c r="CYN671" s="555"/>
      <c r="CYO671" s="555"/>
      <c r="CYP671" s="555"/>
      <c r="CYQ671" s="555"/>
      <c r="CYR671" s="555"/>
      <c r="CYS671" s="555"/>
      <c r="CYT671" s="555"/>
      <c r="CYU671" s="555"/>
      <c r="CYV671" s="555"/>
      <c r="CYW671" s="555"/>
      <c r="CYX671" s="555"/>
      <c r="CYY671" s="555"/>
      <c r="CYZ671" s="555"/>
      <c r="CZA671" s="555"/>
      <c r="CZB671" s="555"/>
      <c r="CZC671" s="555"/>
      <c r="CZD671" s="555"/>
      <c r="CZE671" s="555"/>
      <c r="CZF671" s="555"/>
      <c r="CZG671" s="555"/>
      <c r="CZH671" s="555"/>
      <c r="CZI671" s="555"/>
      <c r="CZJ671" s="555"/>
      <c r="CZK671" s="555"/>
      <c r="CZL671" s="555"/>
      <c r="CZM671" s="555"/>
      <c r="CZN671" s="555"/>
      <c r="CZO671" s="555"/>
      <c r="CZP671" s="555"/>
      <c r="CZQ671" s="555"/>
      <c r="CZR671" s="555"/>
      <c r="CZS671" s="555"/>
      <c r="CZT671" s="555"/>
      <c r="CZU671" s="555"/>
      <c r="CZV671" s="555"/>
      <c r="CZW671" s="555"/>
      <c r="CZX671" s="555"/>
      <c r="CZY671" s="555"/>
      <c r="CZZ671" s="555"/>
      <c r="DAA671" s="555"/>
      <c r="DAB671" s="555"/>
      <c r="DAC671" s="555"/>
      <c r="DAD671" s="555"/>
      <c r="DAE671" s="555"/>
      <c r="DAF671" s="555"/>
      <c r="DAG671" s="555"/>
      <c r="DAH671" s="555"/>
      <c r="DAI671" s="555"/>
      <c r="DAJ671" s="555"/>
      <c r="DAK671" s="555"/>
      <c r="DAL671" s="555"/>
      <c r="DAM671" s="555"/>
      <c r="DAN671" s="555"/>
      <c r="DAO671" s="555"/>
      <c r="DAP671" s="555"/>
      <c r="DAQ671" s="555"/>
      <c r="DAR671" s="555"/>
      <c r="DAS671" s="555"/>
      <c r="DAT671" s="555"/>
      <c r="DAU671" s="555"/>
      <c r="DAV671" s="555"/>
      <c r="DAW671" s="555"/>
      <c r="DAX671" s="555"/>
      <c r="DAY671" s="555"/>
      <c r="DAZ671" s="555"/>
      <c r="DBA671" s="555"/>
      <c r="DBB671" s="555"/>
      <c r="DBC671" s="555"/>
      <c r="DBD671" s="555"/>
      <c r="DBE671" s="555"/>
      <c r="DBF671" s="555"/>
      <c r="DBG671" s="555"/>
      <c r="DBH671" s="555"/>
      <c r="DBI671" s="555"/>
      <c r="DBJ671" s="555"/>
      <c r="DBK671" s="555"/>
      <c r="DBL671" s="555"/>
      <c r="DBM671" s="555"/>
      <c r="DBN671" s="555"/>
      <c r="DBO671" s="555"/>
      <c r="DBP671" s="555"/>
      <c r="DBQ671" s="555"/>
      <c r="DBR671" s="555"/>
      <c r="DBS671" s="555"/>
      <c r="DBT671" s="555"/>
      <c r="DBU671" s="555"/>
      <c r="DBV671" s="555"/>
      <c r="DBW671" s="555"/>
      <c r="DBX671" s="555"/>
      <c r="DBY671" s="555"/>
      <c r="DBZ671" s="555"/>
      <c r="DCA671" s="555"/>
      <c r="DCB671" s="555"/>
      <c r="DCC671" s="555"/>
      <c r="DCD671" s="555"/>
      <c r="DCE671" s="555"/>
      <c r="DCF671" s="555"/>
      <c r="DCG671" s="555"/>
      <c r="DCH671" s="555"/>
      <c r="DCI671" s="555"/>
      <c r="DCJ671" s="555"/>
      <c r="DCK671" s="555"/>
      <c r="DCL671" s="555"/>
      <c r="DCM671" s="555"/>
      <c r="DCN671" s="555"/>
      <c r="DCO671" s="555"/>
      <c r="DCP671" s="555"/>
      <c r="DCQ671" s="555"/>
      <c r="DCR671" s="555"/>
      <c r="DCS671" s="555"/>
      <c r="DCT671" s="555"/>
      <c r="DCU671" s="555"/>
      <c r="DCV671" s="555"/>
      <c r="DCW671" s="555"/>
      <c r="DCX671" s="555"/>
      <c r="DCY671" s="555"/>
      <c r="DCZ671" s="555"/>
      <c r="DDA671" s="555"/>
      <c r="DDB671" s="555"/>
      <c r="DDC671" s="555"/>
      <c r="DDD671" s="555"/>
      <c r="DDE671" s="555"/>
      <c r="DDF671" s="555"/>
      <c r="DDG671" s="555"/>
      <c r="DDH671" s="555"/>
      <c r="DDI671" s="555"/>
      <c r="DDJ671" s="555"/>
      <c r="DDK671" s="555"/>
      <c r="DDL671" s="555"/>
      <c r="DDM671" s="555"/>
      <c r="DDN671" s="555"/>
      <c r="DDO671" s="555"/>
      <c r="DDP671" s="555"/>
      <c r="DDQ671" s="555"/>
      <c r="DDR671" s="555"/>
      <c r="DDS671" s="555"/>
      <c r="DDT671" s="555"/>
      <c r="DDU671" s="555"/>
      <c r="DDV671" s="555"/>
      <c r="DDW671" s="555"/>
      <c r="DDX671" s="555"/>
      <c r="DDY671" s="555"/>
      <c r="DDZ671" s="555"/>
      <c r="DEA671" s="555"/>
      <c r="DEB671" s="555"/>
      <c r="DEC671" s="555"/>
      <c r="DED671" s="555"/>
      <c r="DEE671" s="555"/>
      <c r="DEF671" s="555"/>
      <c r="DEG671" s="555"/>
      <c r="DEH671" s="555"/>
      <c r="DEI671" s="555"/>
      <c r="DEJ671" s="555"/>
      <c r="DEK671" s="555"/>
      <c r="DEL671" s="555"/>
      <c r="DEM671" s="555"/>
      <c r="DEN671" s="555"/>
      <c r="DEO671" s="555"/>
      <c r="DEP671" s="555"/>
      <c r="DEQ671" s="555"/>
      <c r="DER671" s="555"/>
      <c r="DES671" s="555"/>
      <c r="DET671" s="555"/>
      <c r="DEU671" s="555"/>
      <c r="DEV671" s="555"/>
      <c r="DEW671" s="555"/>
      <c r="DEX671" s="555"/>
      <c r="DEY671" s="555"/>
      <c r="DEZ671" s="555"/>
      <c r="DFA671" s="555"/>
      <c r="DFB671" s="555"/>
      <c r="DFC671" s="555"/>
      <c r="DFD671" s="555"/>
      <c r="DFE671" s="555"/>
      <c r="DFF671" s="555"/>
      <c r="DFG671" s="555"/>
      <c r="DFH671" s="555"/>
      <c r="DFI671" s="555"/>
      <c r="DFJ671" s="555"/>
      <c r="DFK671" s="555"/>
      <c r="DFL671" s="555"/>
      <c r="DFM671" s="555"/>
      <c r="DFN671" s="555"/>
      <c r="DFO671" s="555"/>
      <c r="DFP671" s="555"/>
      <c r="DFQ671" s="555"/>
      <c r="DFR671" s="555"/>
      <c r="DFS671" s="555"/>
      <c r="DFT671" s="555"/>
      <c r="DFU671" s="555"/>
      <c r="DFV671" s="555"/>
      <c r="DFW671" s="555"/>
      <c r="DFX671" s="555"/>
      <c r="DFY671" s="555"/>
      <c r="DFZ671" s="555"/>
      <c r="DGA671" s="555"/>
      <c r="DGB671" s="555"/>
      <c r="DGC671" s="555"/>
      <c r="DGD671" s="555"/>
      <c r="DGE671" s="555"/>
      <c r="DGF671" s="555"/>
      <c r="DGG671" s="555"/>
      <c r="DGH671" s="555"/>
      <c r="DGI671" s="555"/>
      <c r="DGJ671" s="555"/>
      <c r="DGK671" s="555"/>
      <c r="DGL671" s="555"/>
      <c r="DGM671" s="555"/>
      <c r="DGN671" s="555"/>
      <c r="DGO671" s="555"/>
      <c r="DGP671" s="555"/>
      <c r="DGQ671" s="555"/>
      <c r="DGR671" s="555"/>
      <c r="DGS671" s="555"/>
      <c r="DGT671" s="555"/>
      <c r="DGU671" s="555"/>
      <c r="DGV671" s="555"/>
      <c r="DGW671" s="555"/>
      <c r="DGX671" s="555"/>
      <c r="DGY671" s="555"/>
      <c r="DGZ671" s="555"/>
      <c r="DHA671" s="555"/>
      <c r="DHB671" s="555"/>
      <c r="DHC671" s="555"/>
      <c r="DHD671" s="555"/>
      <c r="DHE671" s="555"/>
      <c r="DHF671" s="555"/>
      <c r="DHG671" s="555"/>
      <c r="DHH671" s="555"/>
      <c r="DHI671" s="555"/>
      <c r="DHJ671" s="555"/>
      <c r="DHK671" s="555"/>
      <c r="DHL671" s="555"/>
      <c r="DHM671" s="555"/>
      <c r="DHN671" s="555"/>
      <c r="DHO671" s="555"/>
      <c r="DHP671" s="555"/>
      <c r="DHQ671" s="555"/>
      <c r="DHR671" s="555"/>
      <c r="DHS671" s="555"/>
      <c r="DHT671" s="555"/>
      <c r="DHU671" s="555"/>
      <c r="DHV671" s="555"/>
      <c r="DHW671" s="555"/>
      <c r="DHX671" s="555"/>
      <c r="DHY671" s="555"/>
      <c r="DHZ671" s="555"/>
      <c r="DIA671" s="555"/>
      <c r="DIB671" s="555"/>
      <c r="DIC671" s="555"/>
      <c r="DID671" s="555"/>
      <c r="DIE671" s="555"/>
      <c r="DIF671" s="555"/>
      <c r="DIG671" s="555"/>
      <c r="DIH671" s="555"/>
      <c r="DII671" s="555"/>
      <c r="DIJ671" s="555"/>
      <c r="DIK671" s="555"/>
      <c r="DIL671" s="555"/>
      <c r="DIM671" s="555"/>
      <c r="DIN671" s="555"/>
      <c r="DIO671" s="555"/>
      <c r="DIP671" s="555"/>
      <c r="DIQ671" s="555"/>
      <c r="DIR671" s="555"/>
      <c r="DIS671" s="555"/>
      <c r="DIT671" s="555"/>
      <c r="DIU671" s="555"/>
      <c r="DIV671" s="555"/>
      <c r="DIW671" s="555"/>
      <c r="DIX671" s="555"/>
      <c r="DIY671" s="555"/>
      <c r="DIZ671" s="555"/>
      <c r="DJA671" s="555"/>
      <c r="DJB671" s="555"/>
      <c r="DJC671" s="555"/>
      <c r="DJD671" s="555"/>
      <c r="DJE671" s="555"/>
      <c r="DJF671" s="555"/>
      <c r="DJG671" s="555"/>
      <c r="DJH671" s="555"/>
      <c r="DJI671" s="555"/>
      <c r="DJJ671" s="555"/>
      <c r="DJK671" s="555"/>
      <c r="DJL671" s="555"/>
      <c r="DJM671" s="555"/>
      <c r="DJN671" s="555"/>
      <c r="DJO671" s="555"/>
      <c r="DJP671" s="555"/>
      <c r="DJQ671" s="555"/>
      <c r="DJR671" s="555"/>
      <c r="DJS671" s="555"/>
      <c r="DJT671" s="555"/>
      <c r="DJU671" s="555"/>
      <c r="DJV671" s="555"/>
      <c r="DJW671" s="555"/>
      <c r="DJX671" s="555"/>
      <c r="DJY671" s="555"/>
      <c r="DJZ671" s="555"/>
      <c r="DKA671" s="555"/>
      <c r="DKB671" s="555"/>
      <c r="DKC671" s="555"/>
      <c r="DKD671" s="555"/>
      <c r="DKE671" s="555"/>
      <c r="DKF671" s="555"/>
      <c r="DKG671" s="555"/>
      <c r="DKH671" s="555"/>
      <c r="DKI671" s="555"/>
      <c r="DKJ671" s="555"/>
      <c r="DKK671" s="555"/>
      <c r="DKL671" s="555"/>
      <c r="DKM671" s="555"/>
      <c r="DKN671" s="555"/>
      <c r="DKO671" s="555"/>
      <c r="DKP671" s="555"/>
      <c r="DKQ671" s="555"/>
      <c r="DKR671" s="555"/>
      <c r="DKS671" s="555"/>
      <c r="DKT671" s="555"/>
      <c r="DKU671" s="555"/>
      <c r="DKV671" s="555"/>
      <c r="DKW671" s="555"/>
      <c r="DKX671" s="555"/>
      <c r="DKY671" s="555"/>
      <c r="DKZ671" s="555"/>
      <c r="DLA671" s="555"/>
      <c r="DLB671" s="555"/>
      <c r="DLC671" s="555"/>
      <c r="DLD671" s="555"/>
      <c r="DLE671" s="555"/>
      <c r="DLF671" s="555"/>
      <c r="DLG671" s="555"/>
      <c r="DLH671" s="555"/>
      <c r="DLI671" s="555"/>
      <c r="DLJ671" s="555"/>
      <c r="DLK671" s="555"/>
      <c r="DLL671" s="555"/>
      <c r="DLM671" s="555"/>
      <c r="DLN671" s="555"/>
      <c r="DLO671" s="555"/>
      <c r="DLP671" s="555"/>
      <c r="DLQ671" s="555"/>
      <c r="DLR671" s="555"/>
      <c r="DLS671" s="555"/>
      <c r="DLT671" s="555"/>
      <c r="DLU671" s="555"/>
      <c r="DLV671" s="555"/>
      <c r="DLW671" s="555"/>
      <c r="DLX671" s="555"/>
      <c r="DLY671" s="555"/>
      <c r="DLZ671" s="555"/>
      <c r="DMA671" s="555"/>
      <c r="DMB671" s="555"/>
      <c r="DMC671" s="555"/>
      <c r="DMD671" s="555"/>
      <c r="DME671" s="555"/>
      <c r="DMF671" s="555"/>
      <c r="DMG671" s="555"/>
      <c r="DMH671" s="555"/>
      <c r="DMI671" s="555"/>
      <c r="DMJ671" s="555"/>
      <c r="DMK671" s="555"/>
      <c r="DML671" s="555"/>
      <c r="DMM671" s="555"/>
      <c r="DMN671" s="555"/>
      <c r="DMO671" s="555"/>
      <c r="DMP671" s="555"/>
      <c r="DMQ671" s="555"/>
      <c r="DMR671" s="555"/>
      <c r="DMS671" s="555"/>
      <c r="DMT671" s="555"/>
      <c r="DMU671" s="555"/>
      <c r="DMV671" s="555"/>
      <c r="DMW671" s="555"/>
      <c r="DMX671" s="555"/>
      <c r="DMY671" s="555"/>
      <c r="DMZ671" s="555"/>
      <c r="DNA671" s="555"/>
      <c r="DNB671" s="555"/>
      <c r="DNC671" s="555"/>
      <c r="DND671" s="555"/>
      <c r="DNE671" s="555"/>
      <c r="DNF671" s="555"/>
      <c r="DNG671" s="555"/>
      <c r="DNH671" s="555"/>
      <c r="DNI671" s="555"/>
      <c r="DNJ671" s="555"/>
      <c r="DNK671" s="555"/>
      <c r="DNL671" s="555"/>
      <c r="DNM671" s="555"/>
      <c r="DNN671" s="555"/>
      <c r="DNO671" s="555"/>
      <c r="DNP671" s="555"/>
      <c r="DNQ671" s="555"/>
      <c r="DNR671" s="555"/>
      <c r="DNS671" s="555"/>
      <c r="DNT671" s="555"/>
      <c r="DNU671" s="555"/>
      <c r="DNV671" s="555"/>
      <c r="DNW671" s="555"/>
      <c r="DNX671" s="555"/>
      <c r="DNY671" s="555"/>
      <c r="DNZ671" s="555"/>
      <c r="DOA671" s="555"/>
      <c r="DOB671" s="555"/>
      <c r="DOC671" s="555"/>
      <c r="DOD671" s="555"/>
      <c r="DOE671" s="555"/>
      <c r="DOF671" s="555"/>
      <c r="DOG671" s="555"/>
      <c r="DOH671" s="555"/>
      <c r="DOI671" s="555"/>
      <c r="DOJ671" s="555"/>
      <c r="DOK671" s="555"/>
      <c r="DOL671" s="555"/>
      <c r="DOM671" s="555"/>
      <c r="DON671" s="555"/>
      <c r="DOO671" s="555"/>
      <c r="DOP671" s="555"/>
      <c r="DOQ671" s="555"/>
      <c r="DOR671" s="555"/>
      <c r="DOS671" s="555"/>
      <c r="DOT671" s="555"/>
      <c r="DOU671" s="555"/>
      <c r="DOV671" s="555"/>
      <c r="DOW671" s="555"/>
      <c r="DOX671" s="555"/>
      <c r="DOY671" s="555"/>
      <c r="DOZ671" s="555"/>
      <c r="DPA671" s="555"/>
      <c r="DPB671" s="555"/>
      <c r="DPC671" s="555"/>
      <c r="DPD671" s="555"/>
      <c r="DPE671" s="555"/>
      <c r="DPF671" s="555"/>
      <c r="DPG671" s="555"/>
      <c r="DPH671" s="555"/>
      <c r="DPI671" s="555"/>
      <c r="DPJ671" s="555"/>
      <c r="DPK671" s="555"/>
      <c r="DPL671" s="555"/>
      <c r="DPM671" s="555"/>
      <c r="DPN671" s="555"/>
      <c r="DPO671" s="555"/>
      <c r="DPP671" s="555"/>
      <c r="DPQ671" s="555"/>
      <c r="DPR671" s="555"/>
      <c r="DPS671" s="555"/>
      <c r="DPT671" s="555"/>
      <c r="DPU671" s="555"/>
      <c r="DPV671" s="555"/>
      <c r="DPW671" s="555"/>
      <c r="DPX671" s="555"/>
      <c r="DPY671" s="555"/>
      <c r="DPZ671" s="555"/>
      <c r="DQA671" s="555"/>
      <c r="DQB671" s="555"/>
      <c r="DQC671" s="555"/>
      <c r="DQD671" s="555"/>
      <c r="DQE671" s="555"/>
      <c r="DQF671" s="555"/>
      <c r="DQG671" s="555"/>
      <c r="DQH671" s="555"/>
      <c r="DQI671" s="555"/>
      <c r="DQJ671" s="555"/>
      <c r="DQK671" s="555"/>
      <c r="DQL671" s="555"/>
      <c r="DQM671" s="555"/>
      <c r="DQN671" s="555"/>
      <c r="DQO671" s="555"/>
      <c r="DQP671" s="555"/>
      <c r="DQQ671" s="555"/>
      <c r="DQR671" s="555"/>
      <c r="DQS671" s="555"/>
      <c r="DQT671" s="555"/>
      <c r="DQU671" s="555"/>
      <c r="DQV671" s="555"/>
      <c r="DQW671" s="555"/>
      <c r="DQX671" s="555"/>
      <c r="DQY671" s="555"/>
      <c r="DQZ671" s="555"/>
      <c r="DRA671" s="555"/>
      <c r="DRB671" s="555"/>
      <c r="DRC671" s="555"/>
      <c r="DRD671" s="555"/>
      <c r="DRE671" s="555"/>
      <c r="DRF671" s="555"/>
      <c r="DRG671" s="555"/>
      <c r="DRH671" s="555"/>
      <c r="DRI671" s="555"/>
      <c r="DRJ671" s="555"/>
      <c r="DRK671" s="555"/>
      <c r="DRL671" s="555"/>
      <c r="DRM671" s="555"/>
      <c r="DRN671" s="555"/>
      <c r="DRO671" s="555"/>
      <c r="DRP671" s="555"/>
      <c r="DRQ671" s="555"/>
      <c r="DRR671" s="555"/>
      <c r="DRS671" s="555"/>
      <c r="DRT671" s="555"/>
      <c r="DRU671" s="555"/>
      <c r="DRV671" s="555"/>
      <c r="DRW671" s="555"/>
      <c r="DRX671" s="555"/>
      <c r="DRY671" s="555"/>
      <c r="DRZ671" s="555"/>
      <c r="DSA671" s="555"/>
      <c r="DSB671" s="555"/>
      <c r="DSC671" s="555"/>
      <c r="DSD671" s="555"/>
      <c r="DSE671" s="555"/>
      <c r="DSF671" s="555"/>
      <c r="DSG671" s="555"/>
      <c r="DSH671" s="555"/>
      <c r="DSI671" s="555"/>
      <c r="DSJ671" s="555"/>
      <c r="DSK671" s="555"/>
      <c r="DSL671" s="555"/>
      <c r="DSM671" s="555"/>
      <c r="DSN671" s="555"/>
      <c r="DSO671" s="555"/>
      <c r="DSP671" s="555"/>
      <c r="DSQ671" s="555"/>
      <c r="DSR671" s="555"/>
      <c r="DSS671" s="555"/>
      <c r="DST671" s="555"/>
      <c r="DSU671" s="555"/>
      <c r="DSV671" s="555"/>
      <c r="DSW671" s="555"/>
      <c r="DSX671" s="555"/>
      <c r="DSY671" s="555"/>
      <c r="DSZ671" s="555"/>
      <c r="DTA671" s="555"/>
      <c r="DTB671" s="555"/>
      <c r="DTC671" s="555"/>
      <c r="DTD671" s="555"/>
      <c r="DTE671" s="555"/>
      <c r="DTF671" s="555"/>
      <c r="DTG671" s="555"/>
      <c r="DTH671" s="555"/>
      <c r="DTI671" s="555"/>
      <c r="DTJ671" s="555"/>
      <c r="DTK671" s="555"/>
      <c r="DTL671" s="555"/>
      <c r="DTM671" s="555"/>
      <c r="DTN671" s="555"/>
      <c r="DTO671" s="555"/>
      <c r="DTP671" s="555"/>
      <c r="DTQ671" s="555"/>
      <c r="DTR671" s="555"/>
      <c r="DTS671" s="555"/>
      <c r="DTT671" s="555"/>
      <c r="DTU671" s="555"/>
      <c r="DTV671" s="555"/>
      <c r="DTW671" s="555"/>
      <c r="DTX671" s="555"/>
      <c r="DTY671" s="555"/>
      <c r="DTZ671" s="555"/>
      <c r="DUA671" s="555"/>
      <c r="DUB671" s="555"/>
      <c r="DUC671" s="555"/>
      <c r="DUD671" s="555"/>
      <c r="DUE671" s="555"/>
      <c r="DUF671" s="555"/>
      <c r="DUG671" s="555"/>
      <c r="DUH671" s="555"/>
      <c r="DUI671" s="555"/>
      <c r="DUJ671" s="555"/>
      <c r="DUK671" s="555"/>
      <c r="DUL671" s="555"/>
      <c r="DUM671" s="555"/>
      <c r="DUN671" s="555"/>
      <c r="DUO671" s="555"/>
      <c r="DUP671" s="555"/>
      <c r="DUQ671" s="555"/>
      <c r="DUR671" s="555"/>
      <c r="DUS671" s="555"/>
      <c r="DUT671" s="555"/>
      <c r="DUU671" s="555"/>
      <c r="DUV671" s="555"/>
      <c r="DUW671" s="555"/>
      <c r="DUX671" s="555"/>
      <c r="DUY671" s="555"/>
      <c r="DUZ671" s="555"/>
      <c r="DVA671" s="555"/>
      <c r="DVB671" s="555"/>
      <c r="DVC671" s="555"/>
      <c r="DVD671" s="555"/>
      <c r="DVE671" s="555"/>
      <c r="DVF671" s="555"/>
      <c r="DVG671" s="555"/>
      <c r="DVH671" s="555"/>
      <c r="DVI671" s="555"/>
      <c r="DVJ671" s="555"/>
      <c r="DVK671" s="555"/>
      <c r="DVL671" s="555"/>
      <c r="DVM671" s="555"/>
      <c r="DVN671" s="555"/>
      <c r="DVO671" s="555"/>
      <c r="DVP671" s="555"/>
      <c r="DVQ671" s="555"/>
      <c r="DVR671" s="555"/>
      <c r="DVS671" s="555"/>
      <c r="DVT671" s="555"/>
      <c r="DVU671" s="555"/>
      <c r="DVV671" s="555"/>
      <c r="DVW671" s="555"/>
      <c r="DVX671" s="555"/>
      <c r="DVY671" s="555"/>
      <c r="DVZ671" s="555"/>
      <c r="DWA671" s="555"/>
      <c r="DWB671" s="555"/>
      <c r="DWC671" s="555"/>
      <c r="DWD671" s="555"/>
      <c r="DWE671" s="555"/>
      <c r="DWF671" s="555"/>
      <c r="DWG671" s="555"/>
      <c r="DWH671" s="555"/>
      <c r="DWI671" s="555"/>
      <c r="DWJ671" s="555"/>
      <c r="DWK671" s="555"/>
      <c r="DWL671" s="555"/>
      <c r="DWM671" s="555"/>
      <c r="DWN671" s="555"/>
      <c r="DWO671" s="555"/>
      <c r="DWP671" s="555"/>
      <c r="DWQ671" s="555"/>
      <c r="DWR671" s="555"/>
      <c r="DWS671" s="555"/>
      <c r="DWT671" s="555"/>
      <c r="DWU671" s="555"/>
      <c r="DWV671" s="555"/>
      <c r="DWW671" s="555"/>
      <c r="DWX671" s="555"/>
      <c r="DWY671" s="555"/>
      <c r="DWZ671" s="555"/>
      <c r="DXA671" s="555"/>
      <c r="DXB671" s="555"/>
      <c r="DXC671" s="555"/>
      <c r="DXD671" s="555"/>
      <c r="DXE671" s="555"/>
      <c r="DXF671" s="555"/>
      <c r="DXG671" s="555"/>
      <c r="DXH671" s="555"/>
      <c r="DXI671" s="555"/>
      <c r="DXJ671" s="555"/>
      <c r="DXK671" s="555"/>
      <c r="DXL671" s="555"/>
      <c r="DXM671" s="555"/>
      <c r="DXN671" s="555"/>
      <c r="DXO671" s="555"/>
      <c r="DXP671" s="555"/>
      <c r="DXQ671" s="555"/>
      <c r="DXR671" s="555"/>
      <c r="DXS671" s="555"/>
      <c r="DXT671" s="555"/>
      <c r="DXU671" s="555"/>
      <c r="DXV671" s="555"/>
      <c r="DXW671" s="555"/>
      <c r="DXX671" s="555"/>
      <c r="DXY671" s="555"/>
      <c r="DXZ671" s="555"/>
      <c r="DYA671" s="555"/>
      <c r="DYB671" s="555"/>
      <c r="DYC671" s="555"/>
      <c r="DYD671" s="555"/>
      <c r="DYE671" s="555"/>
      <c r="DYF671" s="555"/>
      <c r="DYG671" s="555"/>
      <c r="DYH671" s="555"/>
      <c r="DYI671" s="555"/>
      <c r="DYJ671" s="555"/>
      <c r="DYK671" s="555"/>
      <c r="DYL671" s="555"/>
      <c r="DYM671" s="555"/>
      <c r="DYN671" s="555"/>
      <c r="DYO671" s="555"/>
      <c r="DYP671" s="555"/>
      <c r="DYQ671" s="555"/>
      <c r="DYR671" s="555"/>
      <c r="DYS671" s="555"/>
      <c r="DYT671" s="555"/>
      <c r="DYU671" s="555"/>
      <c r="DYV671" s="555"/>
      <c r="DYW671" s="555"/>
      <c r="DYX671" s="555"/>
      <c r="DYY671" s="555"/>
      <c r="DYZ671" s="555"/>
      <c r="DZA671" s="555"/>
      <c r="DZB671" s="555"/>
      <c r="DZC671" s="555"/>
      <c r="DZD671" s="555"/>
      <c r="DZE671" s="555"/>
      <c r="DZF671" s="555"/>
      <c r="DZG671" s="555"/>
      <c r="DZH671" s="555"/>
      <c r="DZI671" s="555"/>
      <c r="DZJ671" s="555"/>
      <c r="DZK671" s="555"/>
      <c r="DZL671" s="555"/>
      <c r="DZM671" s="555"/>
      <c r="DZN671" s="555"/>
      <c r="DZO671" s="555"/>
      <c r="DZP671" s="555"/>
      <c r="DZQ671" s="555"/>
      <c r="DZR671" s="555"/>
      <c r="DZS671" s="555"/>
      <c r="DZT671" s="555"/>
      <c r="DZU671" s="555"/>
      <c r="DZV671" s="555"/>
      <c r="DZW671" s="555"/>
      <c r="DZX671" s="555"/>
      <c r="DZY671" s="555"/>
      <c r="DZZ671" s="555"/>
      <c r="EAA671" s="555"/>
      <c r="EAB671" s="555"/>
      <c r="EAC671" s="555"/>
      <c r="EAD671" s="555"/>
      <c r="EAE671" s="555"/>
      <c r="EAF671" s="555"/>
      <c r="EAG671" s="555"/>
      <c r="EAH671" s="555"/>
      <c r="EAI671" s="555"/>
      <c r="EAJ671" s="555"/>
      <c r="EAK671" s="555"/>
      <c r="EAL671" s="555"/>
      <c r="EAM671" s="555"/>
      <c r="EAN671" s="555"/>
      <c r="EAO671" s="555"/>
      <c r="EAP671" s="555"/>
      <c r="EAQ671" s="555"/>
      <c r="EAR671" s="555"/>
      <c r="EAS671" s="555"/>
      <c r="EAT671" s="555"/>
      <c r="EAU671" s="555"/>
      <c r="EAV671" s="555"/>
      <c r="EAW671" s="555"/>
      <c r="EAX671" s="555"/>
      <c r="EAY671" s="555"/>
      <c r="EAZ671" s="555"/>
      <c r="EBA671" s="555"/>
      <c r="EBB671" s="555"/>
      <c r="EBC671" s="555"/>
      <c r="EBD671" s="555"/>
      <c r="EBE671" s="555"/>
      <c r="EBF671" s="555"/>
      <c r="EBG671" s="555"/>
      <c r="EBH671" s="555"/>
      <c r="EBI671" s="555"/>
      <c r="EBJ671" s="555"/>
      <c r="EBK671" s="555"/>
      <c r="EBL671" s="555"/>
      <c r="EBM671" s="555"/>
      <c r="EBN671" s="555"/>
      <c r="EBO671" s="555"/>
      <c r="EBP671" s="555"/>
      <c r="EBQ671" s="555"/>
      <c r="EBR671" s="555"/>
      <c r="EBS671" s="555"/>
      <c r="EBT671" s="555"/>
      <c r="EBU671" s="555"/>
      <c r="EBV671" s="555"/>
      <c r="EBW671" s="555"/>
      <c r="EBX671" s="555"/>
      <c r="EBY671" s="555"/>
      <c r="EBZ671" s="555"/>
      <c r="ECA671" s="555"/>
      <c r="ECB671" s="555"/>
      <c r="ECC671" s="555"/>
      <c r="ECD671" s="555"/>
      <c r="ECE671" s="555"/>
      <c r="ECF671" s="555"/>
      <c r="ECG671" s="555"/>
      <c r="ECH671" s="555"/>
      <c r="ECI671" s="555"/>
      <c r="ECJ671" s="555"/>
      <c r="ECK671" s="555"/>
      <c r="ECL671" s="555"/>
      <c r="ECM671" s="555"/>
      <c r="ECN671" s="555"/>
      <c r="ECO671" s="555"/>
      <c r="ECP671" s="555"/>
      <c r="ECQ671" s="555"/>
      <c r="ECR671" s="555"/>
      <c r="ECS671" s="555"/>
      <c r="ECT671" s="555"/>
      <c r="ECU671" s="555"/>
      <c r="ECV671" s="555"/>
      <c r="ECW671" s="555"/>
      <c r="ECX671" s="555"/>
      <c r="ECY671" s="555"/>
      <c r="ECZ671" s="555"/>
      <c r="EDA671" s="555"/>
      <c r="EDB671" s="555"/>
      <c r="EDC671" s="555"/>
      <c r="EDD671" s="555"/>
      <c r="EDE671" s="555"/>
      <c r="EDF671" s="555"/>
      <c r="EDG671" s="555"/>
      <c r="EDH671" s="555"/>
      <c r="EDI671" s="555"/>
      <c r="EDJ671" s="555"/>
      <c r="EDK671" s="555"/>
      <c r="EDL671" s="555"/>
      <c r="EDM671" s="555"/>
      <c r="EDN671" s="555"/>
      <c r="EDO671" s="555"/>
      <c r="EDP671" s="555"/>
      <c r="EDQ671" s="555"/>
      <c r="EDR671" s="555"/>
      <c r="EDS671" s="555"/>
      <c r="EDT671" s="555"/>
      <c r="EDU671" s="555"/>
      <c r="EDV671" s="555"/>
      <c r="EDW671" s="555"/>
      <c r="EDX671" s="555"/>
      <c r="EDY671" s="555"/>
      <c r="EDZ671" s="555"/>
      <c r="EEA671" s="555"/>
      <c r="EEB671" s="555"/>
      <c r="EEC671" s="555"/>
      <c r="EED671" s="555"/>
      <c r="EEE671" s="555"/>
      <c r="EEF671" s="555"/>
      <c r="EEG671" s="555"/>
      <c r="EEH671" s="555"/>
      <c r="EEI671" s="555"/>
      <c r="EEJ671" s="555"/>
      <c r="EEK671" s="555"/>
      <c r="EEL671" s="555"/>
      <c r="EEM671" s="555"/>
      <c r="EEN671" s="555"/>
      <c r="EEO671" s="555"/>
      <c r="EEP671" s="555"/>
      <c r="EEQ671" s="555"/>
      <c r="EER671" s="555"/>
      <c r="EES671" s="555"/>
      <c r="EET671" s="555"/>
      <c r="EEU671" s="555"/>
      <c r="EEV671" s="555"/>
      <c r="EEW671" s="555"/>
      <c r="EEX671" s="555"/>
      <c r="EEY671" s="555"/>
      <c r="EEZ671" s="555"/>
      <c r="EFA671" s="555"/>
      <c r="EFB671" s="555"/>
      <c r="EFC671" s="555"/>
      <c r="EFD671" s="555"/>
      <c r="EFE671" s="555"/>
      <c r="EFF671" s="555"/>
      <c r="EFG671" s="555"/>
      <c r="EFH671" s="555"/>
      <c r="EFI671" s="555"/>
      <c r="EFJ671" s="555"/>
      <c r="EFK671" s="555"/>
      <c r="EFL671" s="555"/>
      <c r="EFM671" s="555"/>
      <c r="EFN671" s="555"/>
      <c r="EFO671" s="555"/>
      <c r="EFP671" s="555"/>
      <c r="EFQ671" s="555"/>
      <c r="EFR671" s="555"/>
      <c r="EFS671" s="555"/>
      <c r="EFT671" s="555"/>
      <c r="EFU671" s="555"/>
      <c r="EFV671" s="555"/>
      <c r="EFW671" s="555"/>
      <c r="EFX671" s="555"/>
      <c r="EFY671" s="555"/>
      <c r="EFZ671" s="555"/>
      <c r="EGA671" s="555"/>
      <c r="EGB671" s="555"/>
      <c r="EGC671" s="555"/>
      <c r="EGD671" s="555"/>
      <c r="EGE671" s="555"/>
      <c r="EGF671" s="555"/>
      <c r="EGG671" s="555"/>
      <c r="EGH671" s="555"/>
      <c r="EGI671" s="555"/>
      <c r="EGJ671" s="555"/>
      <c r="EGK671" s="555"/>
      <c r="EGL671" s="555"/>
      <c r="EGM671" s="555"/>
      <c r="EGN671" s="555"/>
      <c r="EGO671" s="555"/>
      <c r="EGP671" s="555"/>
      <c r="EGQ671" s="555"/>
      <c r="EGR671" s="555"/>
      <c r="EGS671" s="555"/>
      <c r="EGT671" s="555"/>
      <c r="EGU671" s="555"/>
      <c r="EGV671" s="555"/>
      <c r="EGW671" s="555"/>
      <c r="EGX671" s="555"/>
      <c r="EGY671" s="555"/>
      <c r="EGZ671" s="555"/>
      <c r="EHA671" s="555"/>
      <c r="EHB671" s="555"/>
      <c r="EHC671" s="555"/>
      <c r="EHD671" s="555"/>
      <c r="EHE671" s="555"/>
      <c r="EHF671" s="555"/>
      <c r="EHG671" s="555"/>
      <c r="EHH671" s="555"/>
      <c r="EHI671" s="555"/>
      <c r="EHJ671" s="555"/>
      <c r="EHK671" s="555"/>
      <c r="EHL671" s="555"/>
      <c r="EHM671" s="555"/>
      <c r="EHN671" s="555"/>
      <c r="EHO671" s="555"/>
      <c r="EHP671" s="555"/>
      <c r="EHQ671" s="555"/>
      <c r="EHR671" s="555"/>
      <c r="EHS671" s="555"/>
      <c r="EHT671" s="555"/>
      <c r="EHU671" s="555"/>
      <c r="EHV671" s="555"/>
      <c r="EHW671" s="555"/>
      <c r="EHX671" s="555"/>
      <c r="EHY671" s="555"/>
      <c r="EHZ671" s="555"/>
      <c r="EIA671" s="555"/>
      <c r="EIB671" s="555"/>
      <c r="EIC671" s="555"/>
      <c r="EID671" s="555"/>
      <c r="EIE671" s="555"/>
      <c r="EIF671" s="555"/>
      <c r="EIG671" s="555"/>
      <c r="EIH671" s="555"/>
      <c r="EII671" s="555"/>
      <c r="EIJ671" s="555"/>
      <c r="EIK671" s="555"/>
      <c r="EIL671" s="555"/>
      <c r="EIM671" s="555"/>
      <c r="EIN671" s="555"/>
      <c r="EIO671" s="555"/>
      <c r="EIP671" s="555"/>
      <c r="EIQ671" s="555"/>
      <c r="EIR671" s="555"/>
      <c r="EIS671" s="555"/>
      <c r="EIT671" s="555"/>
      <c r="EIU671" s="555"/>
      <c r="EIV671" s="555"/>
      <c r="EIW671" s="555"/>
      <c r="EIX671" s="555"/>
      <c r="EIY671" s="555"/>
      <c r="EIZ671" s="555"/>
      <c r="EJA671" s="555"/>
      <c r="EJB671" s="555"/>
      <c r="EJC671" s="555"/>
      <c r="EJD671" s="555"/>
      <c r="EJE671" s="555"/>
      <c r="EJF671" s="555"/>
      <c r="EJG671" s="555"/>
      <c r="EJH671" s="555"/>
      <c r="EJI671" s="555"/>
      <c r="EJJ671" s="555"/>
      <c r="EJK671" s="555"/>
      <c r="EJL671" s="555"/>
      <c r="EJM671" s="555"/>
      <c r="EJN671" s="555"/>
      <c r="EJO671" s="555"/>
      <c r="EJP671" s="555"/>
      <c r="EJQ671" s="555"/>
      <c r="EJR671" s="555"/>
      <c r="EJS671" s="555"/>
      <c r="EJT671" s="555"/>
      <c r="EJU671" s="555"/>
      <c r="EJV671" s="555"/>
      <c r="EJW671" s="555"/>
      <c r="EJX671" s="555"/>
      <c r="EJY671" s="555"/>
      <c r="EJZ671" s="555"/>
      <c r="EKA671" s="555"/>
      <c r="EKB671" s="555"/>
      <c r="EKC671" s="555"/>
      <c r="EKD671" s="555"/>
      <c r="EKE671" s="555"/>
      <c r="EKF671" s="555"/>
      <c r="EKG671" s="555"/>
      <c r="EKH671" s="555"/>
      <c r="EKI671" s="555"/>
      <c r="EKJ671" s="555"/>
      <c r="EKK671" s="555"/>
      <c r="EKL671" s="555"/>
      <c r="EKM671" s="555"/>
      <c r="EKN671" s="555"/>
      <c r="EKO671" s="555"/>
      <c r="EKP671" s="555"/>
      <c r="EKQ671" s="555"/>
      <c r="EKR671" s="555"/>
      <c r="EKS671" s="555"/>
      <c r="EKT671" s="555"/>
      <c r="EKU671" s="555"/>
      <c r="EKV671" s="555"/>
      <c r="EKW671" s="555"/>
      <c r="EKX671" s="555"/>
      <c r="EKY671" s="555"/>
      <c r="EKZ671" s="555"/>
      <c r="ELA671" s="555"/>
      <c r="ELB671" s="555"/>
      <c r="ELC671" s="555"/>
      <c r="ELD671" s="555"/>
      <c r="ELE671" s="555"/>
      <c r="ELF671" s="555"/>
      <c r="ELG671" s="555"/>
      <c r="ELH671" s="555"/>
      <c r="ELI671" s="555"/>
      <c r="ELJ671" s="555"/>
      <c r="ELK671" s="555"/>
      <c r="ELL671" s="555"/>
      <c r="ELM671" s="555"/>
      <c r="ELN671" s="555"/>
      <c r="ELO671" s="555"/>
      <c r="ELP671" s="555"/>
      <c r="ELQ671" s="555"/>
      <c r="ELR671" s="555"/>
      <c r="ELS671" s="555"/>
      <c r="ELT671" s="555"/>
      <c r="ELU671" s="555"/>
      <c r="ELV671" s="555"/>
      <c r="ELW671" s="555"/>
      <c r="ELX671" s="555"/>
      <c r="ELY671" s="555"/>
      <c r="ELZ671" s="555"/>
      <c r="EMA671" s="555"/>
      <c r="EMB671" s="555"/>
      <c r="EMC671" s="555"/>
      <c r="EMD671" s="555"/>
      <c r="EME671" s="555"/>
      <c r="EMF671" s="555"/>
      <c r="EMG671" s="555"/>
      <c r="EMH671" s="555"/>
      <c r="EMI671" s="555"/>
      <c r="EMJ671" s="555"/>
      <c r="EMK671" s="555"/>
      <c r="EML671" s="555"/>
      <c r="EMM671" s="555"/>
      <c r="EMN671" s="555"/>
      <c r="EMO671" s="555"/>
      <c r="EMP671" s="555"/>
      <c r="EMQ671" s="555"/>
      <c r="EMR671" s="555"/>
      <c r="EMS671" s="555"/>
      <c r="EMT671" s="555"/>
      <c r="EMU671" s="555"/>
      <c r="EMV671" s="555"/>
      <c r="EMW671" s="555"/>
      <c r="EMX671" s="555"/>
      <c r="EMY671" s="555"/>
      <c r="EMZ671" s="555"/>
      <c r="ENA671" s="555"/>
      <c r="ENB671" s="555"/>
      <c r="ENC671" s="555"/>
      <c r="END671" s="555"/>
      <c r="ENE671" s="555"/>
      <c r="ENF671" s="555"/>
      <c r="ENG671" s="555"/>
      <c r="ENH671" s="555"/>
      <c r="ENI671" s="555"/>
      <c r="ENJ671" s="555"/>
      <c r="ENK671" s="555"/>
      <c r="ENL671" s="555"/>
      <c r="ENM671" s="555"/>
      <c r="ENN671" s="555"/>
      <c r="ENO671" s="555"/>
      <c r="ENP671" s="555"/>
      <c r="ENQ671" s="555"/>
      <c r="ENR671" s="555"/>
      <c r="ENS671" s="555"/>
      <c r="ENT671" s="555"/>
      <c r="ENU671" s="555"/>
      <c r="ENV671" s="555"/>
      <c r="ENW671" s="555"/>
      <c r="ENX671" s="555"/>
      <c r="ENY671" s="555"/>
      <c r="ENZ671" s="555"/>
      <c r="EOA671" s="555"/>
      <c r="EOB671" s="555"/>
      <c r="EOC671" s="555"/>
      <c r="EOD671" s="555"/>
      <c r="EOE671" s="555"/>
      <c r="EOF671" s="555"/>
      <c r="EOG671" s="555"/>
      <c r="EOH671" s="555"/>
      <c r="EOI671" s="555"/>
      <c r="EOJ671" s="555"/>
      <c r="EOK671" s="555"/>
      <c r="EOL671" s="555"/>
      <c r="EOM671" s="555"/>
      <c r="EON671" s="555"/>
      <c r="EOO671" s="555"/>
      <c r="EOP671" s="555"/>
      <c r="EOQ671" s="555"/>
      <c r="EOR671" s="555"/>
      <c r="EOS671" s="555"/>
      <c r="EOT671" s="555"/>
      <c r="EOU671" s="555"/>
      <c r="EOV671" s="555"/>
      <c r="EOW671" s="555"/>
      <c r="EOX671" s="555"/>
      <c r="EOY671" s="555"/>
      <c r="EOZ671" s="555"/>
      <c r="EPA671" s="555"/>
      <c r="EPB671" s="555"/>
      <c r="EPC671" s="555"/>
      <c r="EPD671" s="555"/>
      <c r="EPE671" s="555"/>
      <c r="EPF671" s="555"/>
      <c r="EPG671" s="555"/>
      <c r="EPH671" s="555"/>
      <c r="EPI671" s="555"/>
      <c r="EPJ671" s="555"/>
      <c r="EPK671" s="555"/>
      <c r="EPL671" s="555"/>
      <c r="EPM671" s="555"/>
      <c r="EPN671" s="555"/>
      <c r="EPO671" s="555"/>
      <c r="EPP671" s="555"/>
      <c r="EPQ671" s="555"/>
      <c r="EPR671" s="555"/>
      <c r="EPS671" s="555"/>
      <c r="EPT671" s="555"/>
      <c r="EPU671" s="555"/>
      <c r="EPV671" s="555"/>
      <c r="EPW671" s="555"/>
      <c r="EPX671" s="555"/>
      <c r="EPY671" s="555"/>
      <c r="EPZ671" s="555"/>
      <c r="EQA671" s="555"/>
      <c r="EQB671" s="555"/>
      <c r="EQC671" s="555"/>
      <c r="EQD671" s="555"/>
      <c r="EQE671" s="555"/>
      <c r="EQF671" s="555"/>
      <c r="EQG671" s="555"/>
      <c r="EQH671" s="555"/>
      <c r="EQI671" s="555"/>
      <c r="EQJ671" s="555"/>
      <c r="EQK671" s="555"/>
      <c r="EQL671" s="555"/>
      <c r="EQM671" s="555"/>
      <c r="EQN671" s="555"/>
      <c r="EQO671" s="555"/>
      <c r="EQP671" s="555"/>
      <c r="EQQ671" s="555"/>
      <c r="EQR671" s="555"/>
      <c r="EQS671" s="555"/>
      <c r="EQT671" s="555"/>
      <c r="EQU671" s="555"/>
      <c r="EQV671" s="555"/>
      <c r="EQW671" s="555"/>
      <c r="EQX671" s="555"/>
      <c r="EQY671" s="555"/>
      <c r="EQZ671" s="555"/>
      <c r="ERA671" s="555"/>
      <c r="ERB671" s="555"/>
      <c r="ERC671" s="555"/>
      <c r="ERD671" s="555"/>
      <c r="ERE671" s="555"/>
      <c r="ERF671" s="555"/>
      <c r="ERG671" s="555"/>
      <c r="ERH671" s="555"/>
      <c r="ERI671" s="555"/>
      <c r="ERJ671" s="555"/>
      <c r="ERK671" s="555"/>
      <c r="ERL671" s="555"/>
      <c r="ERM671" s="555"/>
      <c r="ERN671" s="555"/>
      <c r="ERO671" s="555"/>
      <c r="ERP671" s="555"/>
      <c r="ERQ671" s="555"/>
      <c r="ERR671" s="555"/>
      <c r="ERS671" s="555"/>
      <c r="ERT671" s="555"/>
      <c r="ERU671" s="555"/>
      <c r="ERV671" s="555"/>
      <c r="ERW671" s="555"/>
      <c r="ERX671" s="555"/>
      <c r="ERY671" s="555"/>
      <c r="ERZ671" s="555"/>
      <c r="ESA671" s="555"/>
      <c r="ESB671" s="555"/>
      <c r="ESC671" s="555"/>
      <c r="ESD671" s="555"/>
      <c r="ESE671" s="555"/>
      <c r="ESF671" s="555"/>
      <c r="ESG671" s="555"/>
      <c r="ESH671" s="555"/>
      <c r="ESI671" s="555"/>
      <c r="ESJ671" s="555"/>
      <c r="ESK671" s="555"/>
      <c r="ESL671" s="555"/>
      <c r="ESM671" s="555"/>
      <c r="ESN671" s="555"/>
      <c r="ESO671" s="555"/>
      <c r="ESP671" s="555"/>
      <c r="ESQ671" s="555"/>
      <c r="ESR671" s="555"/>
      <c r="ESS671" s="555"/>
      <c r="EST671" s="555"/>
      <c r="ESU671" s="555"/>
      <c r="ESV671" s="555"/>
      <c r="ESW671" s="555"/>
      <c r="ESX671" s="555"/>
      <c r="ESY671" s="555"/>
      <c r="ESZ671" s="555"/>
      <c r="ETA671" s="555"/>
      <c r="ETB671" s="555"/>
      <c r="ETC671" s="555"/>
      <c r="ETD671" s="555"/>
      <c r="ETE671" s="555"/>
      <c r="ETF671" s="555"/>
      <c r="ETG671" s="555"/>
      <c r="ETH671" s="555"/>
      <c r="ETI671" s="555"/>
      <c r="ETJ671" s="555"/>
      <c r="ETK671" s="555"/>
      <c r="ETL671" s="555"/>
      <c r="ETM671" s="555"/>
      <c r="ETN671" s="555"/>
      <c r="ETO671" s="555"/>
      <c r="ETP671" s="555"/>
      <c r="ETQ671" s="555"/>
      <c r="ETR671" s="555"/>
      <c r="ETS671" s="555"/>
      <c r="ETT671" s="555"/>
      <c r="ETU671" s="555"/>
      <c r="ETV671" s="555"/>
      <c r="ETW671" s="555"/>
      <c r="ETX671" s="555"/>
      <c r="ETY671" s="555"/>
      <c r="ETZ671" s="555"/>
      <c r="EUA671" s="555"/>
      <c r="EUB671" s="555"/>
      <c r="EUC671" s="555"/>
      <c r="EUD671" s="555"/>
      <c r="EUE671" s="555"/>
      <c r="EUF671" s="555"/>
      <c r="EUG671" s="555"/>
      <c r="EUH671" s="555"/>
      <c r="EUI671" s="555"/>
      <c r="EUJ671" s="555"/>
      <c r="EUK671" s="555"/>
      <c r="EUL671" s="555"/>
      <c r="EUM671" s="555"/>
      <c r="EUN671" s="555"/>
      <c r="EUO671" s="555"/>
      <c r="EUP671" s="555"/>
      <c r="EUQ671" s="555"/>
      <c r="EUR671" s="555"/>
      <c r="EUS671" s="555"/>
      <c r="EUT671" s="555"/>
      <c r="EUU671" s="555"/>
      <c r="EUV671" s="555"/>
      <c r="EUW671" s="555"/>
      <c r="EUX671" s="555"/>
      <c r="EUY671" s="555"/>
      <c r="EUZ671" s="555"/>
      <c r="EVA671" s="555"/>
      <c r="EVB671" s="555"/>
      <c r="EVC671" s="555"/>
      <c r="EVD671" s="555"/>
      <c r="EVE671" s="555"/>
      <c r="EVF671" s="555"/>
      <c r="EVG671" s="555"/>
      <c r="EVH671" s="555"/>
      <c r="EVI671" s="555"/>
      <c r="EVJ671" s="555"/>
      <c r="EVK671" s="555"/>
      <c r="EVL671" s="555"/>
      <c r="EVM671" s="555"/>
      <c r="EVN671" s="555"/>
      <c r="EVO671" s="555"/>
      <c r="EVP671" s="555"/>
      <c r="EVQ671" s="555"/>
      <c r="EVR671" s="555"/>
      <c r="EVS671" s="555"/>
      <c r="EVT671" s="555"/>
      <c r="EVU671" s="555"/>
      <c r="EVV671" s="555"/>
      <c r="EVW671" s="555"/>
      <c r="EVX671" s="555"/>
      <c r="EVY671" s="555"/>
      <c r="EVZ671" s="555"/>
      <c r="EWA671" s="555"/>
      <c r="EWB671" s="555"/>
      <c r="EWC671" s="555"/>
      <c r="EWD671" s="555"/>
      <c r="EWE671" s="555"/>
      <c r="EWF671" s="555"/>
      <c r="EWG671" s="555"/>
      <c r="EWH671" s="555"/>
      <c r="EWI671" s="555"/>
      <c r="EWJ671" s="555"/>
      <c r="EWK671" s="555"/>
      <c r="EWL671" s="555"/>
      <c r="EWM671" s="555"/>
      <c r="EWN671" s="555"/>
      <c r="EWO671" s="555"/>
      <c r="EWP671" s="555"/>
      <c r="EWQ671" s="555"/>
      <c r="EWR671" s="555"/>
      <c r="EWS671" s="555"/>
      <c r="EWT671" s="555"/>
      <c r="EWU671" s="555"/>
      <c r="EWV671" s="555"/>
      <c r="EWW671" s="555"/>
      <c r="EWX671" s="555"/>
      <c r="EWY671" s="555"/>
      <c r="EWZ671" s="555"/>
      <c r="EXA671" s="555"/>
      <c r="EXB671" s="555"/>
      <c r="EXC671" s="555"/>
      <c r="EXD671" s="555"/>
      <c r="EXE671" s="555"/>
      <c r="EXF671" s="555"/>
      <c r="EXG671" s="555"/>
      <c r="EXH671" s="555"/>
      <c r="EXI671" s="555"/>
      <c r="EXJ671" s="555"/>
      <c r="EXK671" s="555"/>
      <c r="EXL671" s="555"/>
      <c r="EXM671" s="555"/>
      <c r="EXN671" s="555"/>
      <c r="EXO671" s="555"/>
      <c r="EXP671" s="555"/>
      <c r="EXQ671" s="555"/>
      <c r="EXR671" s="555"/>
      <c r="EXS671" s="555"/>
      <c r="EXT671" s="555"/>
      <c r="EXU671" s="555"/>
      <c r="EXV671" s="555"/>
      <c r="EXW671" s="555"/>
      <c r="EXX671" s="555"/>
      <c r="EXY671" s="555"/>
      <c r="EXZ671" s="555"/>
      <c r="EYA671" s="555"/>
      <c r="EYB671" s="555"/>
      <c r="EYC671" s="555"/>
      <c r="EYD671" s="555"/>
      <c r="EYE671" s="555"/>
      <c r="EYF671" s="555"/>
      <c r="EYG671" s="555"/>
      <c r="EYH671" s="555"/>
      <c r="EYI671" s="555"/>
      <c r="EYJ671" s="555"/>
      <c r="EYK671" s="555"/>
      <c r="EYL671" s="555"/>
      <c r="EYM671" s="555"/>
      <c r="EYN671" s="555"/>
      <c r="EYO671" s="555"/>
      <c r="EYP671" s="555"/>
      <c r="EYQ671" s="555"/>
      <c r="EYR671" s="555"/>
      <c r="EYS671" s="555"/>
      <c r="EYT671" s="555"/>
      <c r="EYU671" s="555"/>
      <c r="EYV671" s="555"/>
      <c r="EYW671" s="555"/>
      <c r="EYX671" s="555"/>
      <c r="EYY671" s="555"/>
      <c r="EYZ671" s="555"/>
      <c r="EZA671" s="555"/>
      <c r="EZB671" s="555"/>
      <c r="EZC671" s="555"/>
      <c r="EZD671" s="555"/>
      <c r="EZE671" s="555"/>
      <c r="EZF671" s="555"/>
      <c r="EZG671" s="555"/>
      <c r="EZH671" s="555"/>
      <c r="EZI671" s="555"/>
      <c r="EZJ671" s="555"/>
      <c r="EZK671" s="555"/>
      <c r="EZL671" s="555"/>
      <c r="EZM671" s="555"/>
      <c r="EZN671" s="555"/>
      <c r="EZO671" s="555"/>
      <c r="EZP671" s="555"/>
      <c r="EZQ671" s="555"/>
      <c r="EZR671" s="555"/>
      <c r="EZS671" s="555"/>
      <c r="EZT671" s="555"/>
      <c r="EZU671" s="555"/>
      <c r="EZV671" s="555"/>
      <c r="EZW671" s="555"/>
      <c r="EZX671" s="555"/>
      <c r="EZY671" s="555"/>
      <c r="EZZ671" s="555"/>
      <c r="FAA671" s="555"/>
      <c r="FAB671" s="555"/>
      <c r="FAC671" s="555"/>
      <c r="FAD671" s="555"/>
      <c r="FAE671" s="555"/>
      <c r="FAF671" s="555"/>
      <c r="FAG671" s="555"/>
      <c r="FAH671" s="555"/>
      <c r="FAI671" s="555"/>
      <c r="FAJ671" s="555"/>
      <c r="FAK671" s="555"/>
      <c r="FAL671" s="555"/>
      <c r="FAM671" s="555"/>
      <c r="FAN671" s="555"/>
      <c r="FAO671" s="555"/>
      <c r="FAP671" s="555"/>
      <c r="FAQ671" s="555"/>
      <c r="FAR671" s="555"/>
      <c r="FAS671" s="555"/>
      <c r="FAT671" s="555"/>
      <c r="FAU671" s="555"/>
      <c r="FAV671" s="555"/>
      <c r="FAW671" s="555"/>
      <c r="FAX671" s="555"/>
      <c r="FAY671" s="555"/>
      <c r="FAZ671" s="555"/>
      <c r="FBA671" s="555"/>
      <c r="FBB671" s="555"/>
      <c r="FBC671" s="555"/>
      <c r="FBD671" s="555"/>
      <c r="FBE671" s="555"/>
      <c r="FBF671" s="555"/>
      <c r="FBG671" s="555"/>
      <c r="FBH671" s="555"/>
      <c r="FBI671" s="555"/>
      <c r="FBJ671" s="555"/>
      <c r="FBK671" s="555"/>
      <c r="FBL671" s="555"/>
      <c r="FBM671" s="555"/>
      <c r="FBN671" s="555"/>
      <c r="FBO671" s="555"/>
      <c r="FBP671" s="555"/>
      <c r="FBQ671" s="555"/>
      <c r="FBR671" s="555"/>
      <c r="FBS671" s="555"/>
      <c r="FBT671" s="555"/>
      <c r="FBU671" s="555"/>
      <c r="FBV671" s="555"/>
      <c r="FBW671" s="555"/>
      <c r="FBX671" s="555"/>
      <c r="FBY671" s="555"/>
      <c r="FBZ671" s="555"/>
      <c r="FCA671" s="555"/>
      <c r="FCB671" s="555"/>
      <c r="FCC671" s="555"/>
      <c r="FCD671" s="555"/>
      <c r="FCE671" s="555"/>
      <c r="FCF671" s="555"/>
      <c r="FCG671" s="555"/>
      <c r="FCH671" s="555"/>
      <c r="FCI671" s="555"/>
      <c r="FCJ671" s="555"/>
      <c r="FCK671" s="555"/>
      <c r="FCL671" s="555"/>
      <c r="FCM671" s="555"/>
      <c r="FCN671" s="555"/>
      <c r="FCO671" s="555"/>
      <c r="FCP671" s="555"/>
      <c r="FCQ671" s="555"/>
      <c r="FCR671" s="555"/>
      <c r="FCS671" s="555"/>
      <c r="FCT671" s="555"/>
      <c r="FCU671" s="555"/>
      <c r="FCV671" s="555"/>
      <c r="FCW671" s="555"/>
      <c r="FCX671" s="555"/>
      <c r="FCY671" s="555"/>
      <c r="FCZ671" s="555"/>
      <c r="FDA671" s="555"/>
      <c r="FDB671" s="555"/>
      <c r="FDC671" s="555"/>
      <c r="FDD671" s="555"/>
      <c r="FDE671" s="555"/>
      <c r="FDF671" s="555"/>
      <c r="FDG671" s="555"/>
      <c r="FDH671" s="555"/>
      <c r="FDI671" s="555"/>
      <c r="FDJ671" s="555"/>
      <c r="FDK671" s="555"/>
      <c r="FDL671" s="555"/>
      <c r="FDM671" s="555"/>
      <c r="FDN671" s="555"/>
      <c r="FDO671" s="555"/>
      <c r="FDP671" s="555"/>
      <c r="FDQ671" s="555"/>
      <c r="FDR671" s="555"/>
      <c r="FDS671" s="555"/>
      <c r="FDT671" s="555"/>
      <c r="FDU671" s="555"/>
      <c r="FDV671" s="555"/>
      <c r="FDW671" s="555"/>
      <c r="FDX671" s="555"/>
      <c r="FDY671" s="555"/>
      <c r="FDZ671" s="555"/>
      <c r="FEA671" s="555"/>
      <c r="FEB671" s="555"/>
      <c r="FEC671" s="555"/>
      <c r="FED671" s="555"/>
      <c r="FEE671" s="555"/>
      <c r="FEF671" s="555"/>
      <c r="FEG671" s="555"/>
      <c r="FEH671" s="555"/>
      <c r="FEI671" s="555"/>
      <c r="FEJ671" s="555"/>
      <c r="FEK671" s="555"/>
      <c r="FEL671" s="555"/>
      <c r="FEM671" s="555"/>
      <c r="FEN671" s="555"/>
      <c r="FEO671" s="555"/>
      <c r="FEP671" s="555"/>
      <c r="FEQ671" s="555"/>
      <c r="FER671" s="555"/>
      <c r="FES671" s="555"/>
      <c r="FET671" s="555"/>
      <c r="FEU671" s="555"/>
      <c r="FEV671" s="555"/>
      <c r="FEW671" s="555"/>
      <c r="FEX671" s="555"/>
      <c r="FEY671" s="555"/>
      <c r="FEZ671" s="555"/>
      <c r="FFA671" s="555"/>
      <c r="FFB671" s="555"/>
      <c r="FFC671" s="555"/>
      <c r="FFD671" s="555"/>
      <c r="FFE671" s="555"/>
      <c r="FFF671" s="555"/>
      <c r="FFG671" s="555"/>
      <c r="FFH671" s="555"/>
      <c r="FFI671" s="555"/>
      <c r="FFJ671" s="555"/>
      <c r="FFK671" s="555"/>
      <c r="FFL671" s="555"/>
      <c r="FFM671" s="555"/>
      <c r="FFN671" s="555"/>
      <c r="FFO671" s="555"/>
      <c r="FFP671" s="555"/>
      <c r="FFQ671" s="555"/>
      <c r="FFR671" s="555"/>
      <c r="FFS671" s="555"/>
      <c r="FFT671" s="555"/>
      <c r="FFU671" s="555"/>
      <c r="FFV671" s="555"/>
      <c r="FFW671" s="555"/>
      <c r="FFX671" s="555"/>
      <c r="FFY671" s="555"/>
      <c r="FFZ671" s="555"/>
      <c r="FGA671" s="555"/>
      <c r="FGB671" s="555"/>
      <c r="FGC671" s="555"/>
      <c r="FGD671" s="555"/>
      <c r="FGE671" s="555"/>
      <c r="FGF671" s="555"/>
      <c r="FGG671" s="555"/>
      <c r="FGH671" s="555"/>
      <c r="FGI671" s="555"/>
      <c r="FGJ671" s="555"/>
      <c r="FGK671" s="555"/>
      <c r="FGL671" s="555"/>
      <c r="FGM671" s="555"/>
      <c r="FGN671" s="555"/>
      <c r="FGO671" s="555"/>
      <c r="FGP671" s="555"/>
      <c r="FGQ671" s="555"/>
      <c r="FGR671" s="555"/>
      <c r="FGS671" s="555"/>
      <c r="FGT671" s="555"/>
      <c r="FGU671" s="555"/>
      <c r="FGV671" s="555"/>
      <c r="FGW671" s="555"/>
      <c r="FGX671" s="555"/>
      <c r="FGY671" s="555"/>
      <c r="FGZ671" s="555"/>
      <c r="FHA671" s="555"/>
      <c r="FHB671" s="555"/>
      <c r="FHC671" s="555"/>
      <c r="FHD671" s="555"/>
      <c r="FHE671" s="555"/>
      <c r="FHF671" s="555"/>
      <c r="FHG671" s="555"/>
      <c r="FHH671" s="555"/>
      <c r="FHI671" s="555"/>
      <c r="FHJ671" s="555"/>
      <c r="FHK671" s="555"/>
      <c r="FHL671" s="555"/>
      <c r="FHM671" s="555"/>
      <c r="FHN671" s="555"/>
      <c r="FHO671" s="555"/>
      <c r="FHP671" s="555"/>
      <c r="FHQ671" s="555"/>
      <c r="FHR671" s="555"/>
      <c r="FHS671" s="555"/>
      <c r="FHT671" s="555"/>
      <c r="FHU671" s="555"/>
      <c r="FHV671" s="555"/>
      <c r="FHW671" s="555"/>
      <c r="FHX671" s="555"/>
      <c r="FHY671" s="555"/>
      <c r="FHZ671" s="555"/>
      <c r="FIA671" s="555"/>
      <c r="FIB671" s="555"/>
      <c r="FIC671" s="555"/>
      <c r="FID671" s="555"/>
      <c r="FIE671" s="555"/>
      <c r="FIF671" s="555"/>
      <c r="FIG671" s="555"/>
      <c r="FIH671" s="555"/>
      <c r="FII671" s="555"/>
      <c r="FIJ671" s="555"/>
      <c r="FIK671" s="555"/>
      <c r="FIL671" s="555"/>
      <c r="FIM671" s="555"/>
      <c r="FIN671" s="555"/>
      <c r="FIO671" s="555"/>
      <c r="FIP671" s="555"/>
      <c r="FIQ671" s="555"/>
      <c r="FIR671" s="555"/>
      <c r="FIS671" s="555"/>
      <c r="FIT671" s="555"/>
      <c r="FIU671" s="555"/>
      <c r="FIV671" s="555"/>
      <c r="FIW671" s="555"/>
      <c r="FIX671" s="555"/>
      <c r="FIY671" s="555"/>
      <c r="FIZ671" s="555"/>
      <c r="FJA671" s="555"/>
      <c r="FJB671" s="555"/>
      <c r="FJC671" s="555"/>
      <c r="FJD671" s="555"/>
      <c r="FJE671" s="555"/>
      <c r="FJF671" s="555"/>
      <c r="FJG671" s="555"/>
      <c r="FJH671" s="555"/>
      <c r="FJI671" s="555"/>
      <c r="FJJ671" s="555"/>
      <c r="FJK671" s="555"/>
      <c r="FJL671" s="555"/>
      <c r="FJM671" s="555"/>
      <c r="FJN671" s="555"/>
      <c r="FJO671" s="555"/>
      <c r="FJP671" s="555"/>
      <c r="FJQ671" s="555"/>
      <c r="FJR671" s="555"/>
      <c r="FJS671" s="555"/>
      <c r="FJT671" s="555"/>
      <c r="FJU671" s="555"/>
      <c r="FJV671" s="555"/>
      <c r="FJW671" s="555"/>
      <c r="FJX671" s="555"/>
      <c r="FJY671" s="555"/>
      <c r="FJZ671" s="555"/>
      <c r="FKA671" s="555"/>
      <c r="FKB671" s="555"/>
      <c r="FKC671" s="555"/>
      <c r="FKD671" s="555"/>
      <c r="FKE671" s="555"/>
      <c r="FKF671" s="555"/>
      <c r="FKG671" s="555"/>
      <c r="FKH671" s="555"/>
      <c r="FKI671" s="555"/>
      <c r="FKJ671" s="555"/>
      <c r="FKK671" s="555"/>
      <c r="FKL671" s="555"/>
      <c r="FKM671" s="555"/>
      <c r="FKN671" s="555"/>
      <c r="FKO671" s="555"/>
      <c r="FKP671" s="555"/>
      <c r="FKQ671" s="555"/>
      <c r="FKR671" s="555"/>
      <c r="FKS671" s="555"/>
      <c r="FKT671" s="555"/>
      <c r="FKU671" s="555"/>
      <c r="FKV671" s="555"/>
      <c r="FKW671" s="555"/>
      <c r="FKX671" s="555"/>
      <c r="FKY671" s="555"/>
      <c r="FKZ671" s="555"/>
      <c r="FLA671" s="555"/>
      <c r="FLB671" s="555"/>
      <c r="FLC671" s="555"/>
      <c r="FLD671" s="555"/>
      <c r="FLE671" s="555"/>
      <c r="FLF671" s="555"/>
      <c r="FLG671" s="555"/>
      <c r="FLH671" s="555"/>
      <c r="FLI671" s="555"/>
      <c r="FLJ671" s="555"/>
      <c r="FLK671" s="555"/>
      <c r="FLL671" s="555"/>
      <c r="FLM671" s="555"/>
      <c r="FLN671" s="555"/>
      <c r="FLO671" s="555"/>
      <c r="FLP671" s="555"/>
      <c r="FLQ671" s="555"/>
      <c r="FLR671" s="555"/>
      <c r="FLS671" s="555"/>
      <c r="FLT671" s="555"/>
      <c r="FLU671" s="555"/>
      <c r="FLV671" s="555"/>
      <c r="FLW671" s="555"/>
      <c r="FLX671" s="555"/>
      <c r="FLY671" s="555"/>
      <c r="FLZ671" s="555"/>
      <c r="FMA671" s="555"/>
      <c r="FMB671" s="555"/>
      <c r="FMC671" s="555"/>
      <c r="FMD671" s="555"/>
      <c r="FME671" s="555"/>
      <c r="FMF671" s="555"/>
      <c r="FMG671" s="555"/>
      <c r="FMH671" s="555"/>
      <c r="FMI671" s="555"/>
      <c r="FMJ671" s="555"/>
      <c r="FMK671" s="555"/>
      <c r="FML671" s="555"/>
      <c r="FMM671" s="555"/>
      <c r="FMN671" s="555"/>
      <c r="FMO671" s="555"/>
      <c r="FMP671" s="555"/>
      <c r="FMQ671" s="555"/>
      <c r="FMR671" s="555"/>
      <c r="FMS671" s="555"/>
      <c r="FMT671" s="555"/>
      <c r="FMU671" s="555"/>
      <c r="FMV671" s="555"/>
      <c r="FMW671" s="555"/>
      <c r="FMX671" s="555"/>
      <c r="FMY671" s="555"/>
      <c r="FMZ671" s="555"/>
      <c r="FNA671" s="555"/>
      <c r="FNB671" s="555"/>
      <c r="FNC671" s="555"/>
      <c r="FND671" s="555"/>
      <c r="FNE671" s="555"/>
      <c r="FNF671" s="555"/>
      <c r="FNG671" s="555"/>
      <c r="FNH671" s="555"/>
      <c r="FNI671" s="555"/>
      <c r="FNJ671" s="555"/>
      <c r="FNK671" s="555"/>
      <c r="FNL671" s="555"/>
      <c r="FNM671" s="555"/>
      <c r="FNN671" s="555"/>
      <c r="FNO671" s="555"/>
      <c r="FNP671" s="555"/>
      <c r="FNQ671" s="555"/>
      <c r="FNR671" s="555"/>
      <c r="FNS671" s="555"/>
      <c r="FNT671" s="555"/>
      <c r="FNU671" s="555"/>
      <c r="FNV671" s="555"/>
      <c r="FNW671" s="555"/>
      <c r="FNX671" s="555"/>
      <c r="FNY671" s="555"/>
      <c r="FNZ671" s="555"/>
      <c r="FOA671" s="555"/>
      <c r="FOB671" s="555"/>
      <c r="FOC671" s="555"/>
      <c r="FOD671" s="555"/>
      <c r="FOE671" s="555"/>
      <c r="FOF671" s="555"/>
      <c r="FOG671" s="555"/>
      <c r="FOH671" s="555"/>
      <c r="FOI671" s="555"/>
      <c r="FOJ671" s="555"/>
      <c r="FOK671" s="555"/>
      <c r="FOL671" s="555"/>
      <c r="FOM671" s="555"/>
      <c r="FON671" s="555"/>
      <c r="FOO671" s="555"/>
      <c r="FOP671" s="555"/>
      <c r="FOQ671" s="555"/>
      <c r="FOR671" s="555"/>
      <c r="FOS671" s="555"/>
      <c r="FOT671" s="555"/>
      <c r="FOU671" s="555"/>
      <c r="FOV671" s="555"/>
      <c r="FOW671" s="555"/>
      <c r="FOX671" s="555"/>
      <c r="FOY671" s="555"/>
      <c r="FOZ671" s="555"/>
      <c r="FPA671" s="555"/>
      <c r="FPB671" s="555"/>
      <c r="FPC671" s="555"/>
      <c r="FPD671" s="555"/>
      <c r="FPE671" s="555"/>
      <c r="FPF671" s="555"/>
      <c r="FPG671" s="555"/>
      <c r="FPH671" s="555"/>
      <c r="FPI671" s="555"/>
      <c r="FPJ671" s="555"/>
      <c r="FPK671" s="555"/>
      <c r="FPL671" s="555"/>
      <c r="FPM671" s="555"/>
      <c r="FPN671" s="555"/>
      <c r="FPO671" s="555"/>
      <c r="FPP671" s="555"/>
      <c r="FPQ671" s="555"/>
      <c r="FPR671" s="555"/>
      <c r="FPS671" s="555"/>
      <c r="FPT671" s="555"/>
      <c r="FPU671" s="555"/>
      <c r="FPV671" s="555"/>
      <c r="FPW671" s="555"/>
      <c r="FPX671" s="555"/>
      <c r="FPY671" s="555"/>
      <c r="FPZ671" s="555"/>
      <c r="FQA671" s="555"/>
      <c r="FQB671" s="555"/>
      <c r="FQC671" s="555"/>
      <c r="FQD671" s="555"/>
      <c r="FQE671" s="555"/>
      <c r="FQF671" s="555"/>
      <c r="FQG671" s="555"/>
      <c r="FQH671" s="555"/>
      <c r="FQI671" s="555"/>
      <c r="FQJ671" s="555"/>
      <c r="FQK671" s="555"/>
      <c r="FQL671" s="555"/>
      <c r="FQM671" s="555"/>
      <c r="FQN671" s="555"/>
      <c r="FQO671" s="555"/>
      <c r="FQP671" s="555"/>
      <c r="FQQ671" s="555"/>
      <c r="FQR671" s="555"/>
      <c r="FQS671" s="555"/>
      <c r="FQT671" s="555"/>
      <c r="FQU671" s="555"/>
      <c r="FQV671" s="555"/>
      <c r="FQW671" s="555"/>
      <c r="FQX671" s="555"/>
      <c r="FQY671" s="555"/>
      <c r="FQZ671" s="555"/>
      <c r="FRA671" s="555"/>
      <c r="FRB671" s="555"/>
      <c r="FRC671" s="555"/>
      <c r="FRD671" s="555"/>
      <c r="FRE671" s="555"/>
      <c r="FRF671" s="555"/>
      <c r="FRG671" s="555"/>
      <c r="FRH671" s="555"/>
      <c r="FRI671" s="555"/>
      <c r="FRJ671" s="555"/>
      <c r="FRK671" s="555"/>
      <c r="FRL671" s="555"/>
      <c r="FRM671" s="555"/>
      <c r="FRN671" s="555"/>
      <c r="FRO671" s="555"/>
      <c r="FRP671" s="555"/>
      <c r="FRQ671" s="555"/>
      <c r="FRR671" s="555"/>
      <c r="FRS671" s="555"/>
      <c r="FRT671" s="555"/>
      <c r="FRU671" s="555"/>
      <c r="FRV671" s="555"/>
      <c r="FRW671" s="555"/>
      <c r="FRX671" s="555"/>
      <c r="FRY671" s="555"/>
      <c r="FRZ671" s="555"/>
      <c r="FSA671" s="555"/>
      <c r="FSB671" s="555"/>
      <c r="FSC671" s="555"/>
      <c r="FSD671" s="555"/>
      <c r="FSE671" s="555"/>
      <c r="FSF671" s="555"/>
      <c r="FSG671" s="555"/>
      <c r="FSH671" s="555"/>
      <c r="FSI671" s="555"/>
      <c r="FSJ671" s="555"/>
      <c r="FSK671" s="555"/>
      <c r="FSL671" s="555"/>
      <c r="FSM671" s="555"/>
      <c r="FSN671" s="555"/>
      <c r="FSO671" s="555"/>
      <c r="FSP671" s="555"/>
      <c r="FSQ671" s="555"/>
      <c r="FSR671" s="555"/>
      <c r="FSS671" s="555"/>
      <c r="FST671" s="555"/>
      <c r="FSU671" s="555"/>
      <c r="FSV671" s="555"/>
      <c r="FSW671" s="555"/>
      <c r="FSX671" s="555"/>
      <c r="FSY671" s="555"/>
      <c r="FSZ671" s="555"/>
      <c r="FTA671" s="555"/>
      <c r="FTB671" s="555"/>
      <c r="FTC671" s="555"/>
      <c r="FTD671" s="555"/>
      <c r="FTE671" s="555"/>
      <c r="FTF671" s="555"/>
      <c r="FTG671" s="555"/>
      <c r="FTH671" s="555"/>
      <c r="FTI671" s="555"/>
      <c r="FTJ671" s="555"/>
      <c r="FTK671" s="555"/>
      <c r="FTL671" s="555"/>
      <c r="FTM671" s="555"/>
      <c r="FTN671" s="555"/>
      <c r="FTO671" s="555"/>
      <c r="FTP671" s="555"/>
      <c r="FTQ671" s="555"/>
      <c r="FTR671" s="555"/>
      <c r="FTS671" s="555"/>
      <c r="FTT671" s="555"/>
      <c r="FTU671" s="555"/>
      <c r="FTV671" s="555"/>
      <c r="FTW671" s="555"/>
      <c r="FTX671" s="555"/>
      <c r="FTY671" s="555"/>
      <c r="FTZ671" s="555"/>
      <c r="FUA671" s="555"/>
      <c r="FUB671" s="555"/>
      <c r="FUC671" s="555"/>
      <c r="FUD671" s="555"/>
      <c r="FUE671" s="555"/>
      <c r="FUF671" s="555"/>
      <c r="FUG671" s="555"/>
      <c r="FUH671" s="555"/>
      <c r="FUI671" s="555"/>
      <c r="FUJ671" s="555"/>
      <c r="FUK671" s="555"/>
      <c r="FUL671" s="555"/>
      <c r="FUM671" s="555"/>
      <c r="FUN671" s="555"/>
      <c r="FUO671" s="555"/>
      <c r="FUP671" s="555"/>
      <c r="FUQ671" s="555"/>
      <c r="FUR671" s="555"/>
      <c r="FUS671" s="555"/>
      <c r="FUT671" s="555"/>
      <c r="FUU671" s="555"/>
      <c r="FUV671" s="555"/>
      <c r="FUW671" s="555"/>
      <c r="FUX671" s="555"/>
      <c r="FUY671" s="555"/>
      <c r="FUZ671" s="555"/>
      <c r="FVA671" s="555"/>
      <c r="FVB671" s="555"/>
      <c r="FVC671" s="555"/>
      <c r="FVD671" s="555"/>
      <c r="FVE671" s="555"/>
      <c r="FVF671" s="555"/>
      <c r="FVG671" s="555"/>
      <c r="FVH671" s="555"/>
      <c r="FVI671" s="555"/>
      <c r="FVJ671" s="555"/>
      <c r="FVK671" s="555"/>
      <c r="FVL671" s="555"/>
      <c r="FVM671" s="555"/>
      <c r="FVN671" s="555"/>
      <c r="FVO671" s="555"/>
      <c r="FVP671" s="555"/>
      <c r="FVQ671" s="555"/>
      <c r="FVR671" s="555"/>
      <c r="FVS671" s="555"/>
      <c r="FVT671" s="555"/>
      <c r="FVU671" s="555"/>
      <c r="FVV671" s="555"/>
      <c r="FVW671" s="555"/>
      <c r="FVX671" s="555"/>
      <c r="FVY671" s="555"/>
      <c r="FVZ671" s="555"/>
      <c r="FWA671" s="555"/>
      <c r="FWB671" s="555"/>
      <c r="FWC671" s="555"/>
      <c r="FWD671" s="555"/>
      <c r="FWE671" s="555"/>
      <c r="FWF671" s="555"/>
      <c r="FWG671" s="555"/>
      <c r="FWH671" s="555"/>
      <c r="FWI671" s="555"/>
      <c r="FWJ671" s="555"/>
      <c r="FWK671" s="555"/>
      <c r="FWL671" s="555"/>
      <c r="FWM671" s="555"/>
      <c r="FWN671" s="555"/>
      <c r="FWO671" s="555"/>
      <c r="FWP671" s="555"/>
      <c r="FWQ671" s="555"/>
      <c r="FWR671" s="555"/>
      <c r="FWS671" s="555"/>
      <c r="FWT671" s="555"/>
      <c r="FWU671" s="555"/>
      <c r="FWV671" s="555"/>
      <c r="FWW671" s="555"/>
      <c r="FWX671" s="555"/>
      <c r="FWY671" s="555"/>
      <c r="FWZ671" s="555"/>
      <c r="FXA671" s="555"/>
      <c r="FXB671" s="555"/>
      <c r="FXC671" s="555"/>
      <c r="FXD671" s="555"/>
      <c r="FXE671" s="555"/>
      <c r="FXF671" s="555"/>
      <c r="FXG671" s="555"/>
      <c r="FXH671" s="555"/>
      <c r="FXI671" s="555"/>
      <c r="FXJ671" s="555"/>
      <c r="FXK671" s="555"/>
      <c r="FXL671" s="555"/>
      <c r="FXM671" s="555"/>
      <c r="FXN671" s="555"/>
      <c r="FXO671" s="555"/>
      <c r="FXP671" s="555"/>
      <c r="FXQ671" s="555"/>
      <c r="FXR671" s="555"/>
      <c r="FXS671" s="555"/>
      <c r="FXT671" s="555"/>
      <c r="FXU671" s="555"/>
      <c r="FXV671" s="555"/>
      <c r="FXW671" s="555"/>
      <c r="FXX671" s="555"/>
      <c r="FXY671" s="555"/>
      <c r="FXZ671" s="555"/>
      <c r="FYA671" s="555"/>
      <c r="FYB671" s="555"/>
      <c r="FYC671" s="555"/>
      <c r="FYD671" s="555"/>
      <c r="FYE671" s="555"/>
      <c r="FYF671" s="555"/>
      <c r="FYG671" s="555"/>
      <c r="FYH671" s="555"/>
      <c r="FYI671" s="555"/>
      <c r="FYJ671" s="555"/>
      <c r="FYK671" s="555"/>
      <c r="FYL671" s="555"/>
      <c r="FYM671" s="555"/>
      <c r="FYN671" s="555"/>
      <c r="FYO671" s="555"/>
      <c r="FYP671" s="555"/>
      <c r="FYQ671" s="555"/>
      <c r="FYR671" s="555"/>
      <c r="FYS671" s="555"/>
      <c r="FYT671" s="555"/>
      <c r="FYU671" s="555"/>
      <c r="FYV671" s="555"/>
      <c r="FYW671" s="555"/>
      <c r="FYX671" s="555"/>
      <c r="FYY671" s="555"/>
      <c r="FYZ671" s="555"/>
      <c r="FZA671" s="555"/>
      <c r="FZB671" s="555"/>
      <c r="FZC671" s="555"/>
      <c r="FZD671" s="555"/>
      <c r="FZE671" s="555"/>
      <c r="FZF671" s="555"/>
      <c r="FZG671" s="555"/>
      <c r="FZH671" s="555"/>
      <c r="FZI671" s="555"/>
      <c r="FZJ671" s="555"/>
      <c r="FZK671" s="555"/>
      <c r="FZL671" s="555"/>
      <c r="FZM671" s="555"/>
      <c r="FZN671" s="555"/>
      <c r="FZO671" s="555"/>
      <c r="FZP671" s="555"/>
      <c r="FZQ671" s="555"/>
      <c r="FZR671" s="555"/>
      <c r="FZS671" s="555"/>
      <c r="FZT671" s="555"/>
      <c r="FZU671" s="555"/>
      <c r="FZV671" s="555"/>
      <c r="FZW671" s="555"/>
      <c r="FZX671" s="555"/>
      <c r="FZY671" s="555"/>
      <c r="FZZ671" s="555"/>
      <c r="GAA671" s="555"/>
      <c r="GAB671" s="555"/>
      <c r="GAC671" s="555"/>
      <c r="GAD671" s="555"/>
      <c r="GAE671" s="555"/>
      <c r="GAF671" s="555"/>
      <c r="GAG671" s="555"/>
      <c r="GAH671" s="555"/>
      <c r="GAI671" s="555"/>
      <c r="GAJ671" s="555"/>
      <c r="GAK671" s="555"/>
      <c r="GAL671" s="555"/>
      <c r="GAM671" s="555"/>
      <c r="GAN671" s="555"/>
      <c r="GAO671" s="555"/>
      <c r="GAP671" s="555"/>
      <c r="GAQ671" s="555"/>
      <c r="GAR671" s="555"/>
      <c r="GAS671" s="555"/>
      <c r="GAT671" s="555"/>
      <c r="GAU671" s="555"/>
      <c r="GAV671" s="555"/>
      <c r="GAW671" s="555"/>
      <c r="GAX671" s="555"/>
      <c r="GAY671" s="555"/>
      <c r="GAZ671" s="555"/>
      <c r="GBA671" s="555"/>
      <c r="GBB671" s="555"/>
      <c r="GBC671" s="555"/>
      <c r="GBD671" s="555"/>
      <c r="GBE671" s="555"/>
      <c r="GBF671" s="555"/>
      <c r="GBG671" s="555"/>
      <c r="GBH671" s="555"/>
      <c r="GBI671" s="555"/>
      <c r="GBJ671" s="555"/>
      <c r="GBK671" s="555"/>
      <c r="GBL671" s="555"/>
      <c r="GBM671" s="555"/>
      <c r="GBN671" s="555"/>
      <c r="GBO671" s="555"/>
      <c r="GBP671" s="555"/>
      <c r="GBQ671" s="555"/>
      <c r="GBR671" s="555"/>
      <c r="GBS671" s="555"/>
      <c r="GBT671" s="555"/>
      <c r="GBU671" s="555"/>
      <c r="GBV671" s="555"/>
      <c r="GBW671" s="555"/>
      <c r="GBX671" s="555"/>
      <c r="GBY671" s="555"/>
      <c r="GBZ671" s="555"/>
      <c r="GCA671" s="555"/>
      <c r="GCB671" s="555"/>
      <c r="GCC671" s="555"/>
      <c r="GCD671" s="555"/>
      <c r="GCE671" s="555"/>
      <c r="GCF671" s="555"/>
      <c r="GCG671" s="555"/>
      <c r="GCH671" s="555"/>
      <c r="GCI671" s="555"/>
      <c r="GCJ671" s="555"/>
      <c r="GCK671" s="555"/>
      <c r="GCL671" s="555"/>
      <c r="GCM671" s="555"/>
      <c r="GCN671" s="555"/>
      <c r="GCO671" s="555"/>
      <c r="GCP671" s="555"/>
      <c r="GCQ671" s="555"/>
      <c r="GCR671" s="555"/>
      <c r="GCS671" s="555"/>
      <c r="GCT671" s="555"/>
      <c r="GCU671" s="555"/>
      <c r="GCV671" s="555"/>
      <c r="GCW671" s="555"/>
      <c r="GCX671" s="555"/>
      <c r="GCY671" s="555"/>
      <c r="GCZ671" s="555"/>
      <c r="GDA671" s="555"/>
      <c r="GDB671" s="555"/>
      <c r="GDC671" s="555"/>
      <c r="GDD671" s="555"/>
      <c r="GDE671" s="555"/>
      <c r="GDF671" s="555"/>
      <c r="GDG671" s="555"/>
      <c r="GDH671" s="555"/>
      <c r="GDI671" s="555"/>
      <c r="GDJ671" s="555"/>
      <c r="GDK671" s="555"/>
      <c r="GDL671" s="555"/>
      <c r="GDM671" s="555"/>
      <c r="GDN671" s="555"/>
      <c r="GDO671" s="555"/>
      <c r="GDP671" s="555"/>
      <c r="GDQ671" s="555"/>
      <c r="GDR671" s="555"/>
      <c r="GDS671" s="555"/>
      <c r="GDT671" s="555"/>
      <c r="GDU671" s="555"/>
      <c r="GDV671" s="555"/>
      <c r="GDW671" s="555"/>
      <c r="GDX671" s="555"/>
      <c r="GDY671" s="555"/>
      <c r="GDZ671" s="555"/>
      <c r="GEA671" s="555"/>
      <c r="GEB671" s="555"/>
      <c r="GEC671" s="555"/>
      <c r="GED671" s="555"/>
      <c r="GEE671" s="555"/>
      <c r="GEF671" s="555"/>
      <c r="GEG671" s="555"/>
      <c r="GEH671" s="555"/>
      <c r="GEI671" s="555"/>
      <c r="GEJ671" s="555"/>
      <c r="GEK671" s="555"/>
      <c r="GEL671" s="555"/>
      <c r="GEM671" s="555"/>
      <c r="GEN671" s="555"/>
      <c r="GEO671" s="555"/>
      <c r="GEP671" s="555"/>
      <c r="GEQ671" s="555"/>
      <c r="GER671" s="555"/>
      <c r="GES671" s="555"/>
      <c r="GET671" s="555"/>
      <c r="GEU671" s="555"/>
      <c r="GEV671" s="555"/>
      <c r="GEW671" s="555"/>
      <c r="GEX671" s="555"/>
      <c r="GEY671" s="555"/>
      <c r="GEZ671" s="555"/>
      <c r="GFA671" s="555"/>
      <c r="GFB671" s="555"/>
      <c r="GFC671" s="555"/>
      <c r="GFD671" s="555"/>
      <c r="GFE671" s="555"/>
      <c r="GFF671" s="555"/>
      <c r="GFG671" s="555"/>
      <c r="GFH671" s="555"/>
      <c r="GFI671" s="555"/>
      <c r="GFJ671" s="555"/>
      <c r="GFK671" s="555"/>
      <c r="GFL671" s="555"/>
      <c r="GFM671" s="555"/>
      <c r="GFN671" s="555"/>
      <c r="GFO671" s="555"/>
      <c r="GFP671" s="555"/>
      <c r="GFQ671" s="555"/>
      <c r="GFR671" s="555"/>
      <c r="GFS671" s="555"/>
      <c r="GFT671" s="555"/>
      <c r="GFU671" s="555"/>
      <c r="GFV671" s="555"/>
      <c r="GFW671" s="555"/>
      <c r="GFX671" s="555"/>
      <c r="GFY671" s="555"/>
      <c r="GFZ671" s="555"/>
      <c r="GGA671" s="555"/>
      <c r="GGB671" s="555"/>
      <c r="GGC671" s="555"/>
      <c r="GGD671" s="555"/>
      <c r="GGE671" s="555"/>
      <c r="GGF671" s="555"/>
      <c r="GGG671" s="555"/>
      <c r="GGH671" s="555"/>
      <c r="GGI671" s="555"/>
      <c r="GGJ671" s="555"/>
      <c r="GGK671" s="555"/>
      <c r="GGL671" s="555"/>
      <c r="GGM671" s="555"/>
      <c r="GGN671" s="555"/>
      <c r="GGO671" s="555"/>
      <c r="GGP671" s="555"/>
      <c r="GGQ671" s="555"/>
      <c r="GGR671" s="555"/>
      <c r="GGS671" s="555"/>
      <c r="GGT671" s="555"/>
      <c r="GGU671" s="555"/>
      <c r="GGV671" s="555"/>
      <c r="GGW671" s="555"/>
      <c r="GGX671" s="555"/>
      <c r="GGY671" s="555"/>
      <c r="GGZ671" s="555"/>
      <c r="GHA671" s="555"/>
      <c r="GHB671" s="555"/>
      <c r="GHC671" s="555"/>
      <c r="GHD671" s="555"/>
      <c r="GHE671" s="555"/>
      <c r="GHF671" s="555"/>
      <c r="GHG671" s="555"/>
      <c r="GHH671" s="555"/>
      <c r="GHI671" s="555"/>
      <c r="GHJ671" s="555"/>
      <c r="GHK671" s="555"/>
      <c r="GHL671" s="555"/>
      <c r="GHM671" s="555"/>
      <c r="GHN671" s="555"/>
      <c r="GHO671" s="555"/>
      <c r="GHP671" s="555"/>
      <c r="GHQ671" s="555"/>
      <c r="GHR671" s="555"/>
      <c r="GHS671" s="555"/>
      <c r="GHT671" s="555"/>
      <c r="GHU671" s="555"/>
      <c r="GHV671" s="555"/>
      <c r="GHW671" s="555"/>
      <c r="GHX671" s="555"/>
      <c r="GHY671" s="555"/>
      <c r="GHZ671" s="555"/>
      <c r="GIA671" s="555"/>
      <c r="GIB671" s="555"/>
      <c r="GIC671" s="555"/>
      <c r="GID671" s="555"/>
      <c r="GIE671" s="555"/>
      <c r="GIF671" s="555"/>
      <c r="GIG671" s="555"/>
      <c r="GIH671" s="555"/>
      <c r="GII671" s="555"/>
      <c r="GIJ671" s="555"/>
      <c r="GIK671" s="555"/>
      <c r="GIL671" s="555"/>
      <c r="GIM671" s="555"/>
      <c r="GIN671" s="555"/>
      <c r="GIO671" s="555"/>
      <c r="GIP671" s="555"/>
      <c r="GIQ671" s="555"/>
      <c r="GIR671" s="555"/>
      <c r="GIS671" s="555"/>
      <c r="GIT671" s="555"/>
      <c r="GIU671" s="555"/>
      <c r="GIV671" s="555"/>
      <c r="GIW671" s="555"/>
      <c r="GIX671" s="555"/>
      <c r="GIY671" s="555"/>
      <c r="GIZ671" s="555"/>
      <c r="GJA671" s="555"/>
      <c r="GJB671" s="555"/>
      <c r="GJC671" s="555"/>
      <c r="GJD671" s="555"/>
      <c r="GJE671" s="555"/>
      <c r="GJF671" s="555"/>
      <c r="GJG671" s="555"/>
      <c r="GJH671" s="555"/>
      <c r="GJI671" s="555"/>
      <c r="GJJ671" s="555"/>
      <c r="GJK671" s="555"/>
      <c r="GJL671" s="555"/>
      <c r="GJM671" s="555"/>
      <c r="GJN671" s="555"/>
      <c r="GJO671" s="555"/>
      <c r="GJP671" s="555"/>
      <c r="GJQ671" s="555"/>
      <c r="GJR671" s="555"/>
      <c r="GJS671" s="555"/>
      <c r="GJT671" s="555"/>
      <c r="GJU671" s="555"/>
      <c r="GJV671" s="555"/>
      <c r="GJW671" s="555"/>
      <c r="GJX671" s="555"/>
      <c r="GJY671" s="555"/>
      <c r="GJZ671" s="555"/>
      <c r="GKA671" s="555"/>
      <c r="GKB671" s="555"/>
      <c r="GKC671" s="555"/>
      <c r="GKD671" s="555"/>
      <c r="GKE671" s="555"/>
      <c r="GKF671" s="555"/>
      <c r="GKG671" s="555"/>
      <c r="GKH671" s="555"/>
      <c r="GKI671" s="555"/>
      <c r="GKJ671" s="555"/>
      <c r="GKK671" s="555"/>
      <c r="GKL671" s="555"/>
      <c r="GKM671" s="555"/>
      <c r="GKN671" s="555"/>
      <c r="GKO671" s="555"/>
      <c r="GKP671" s="555"/>
      <c r="GKQ671" s="555"/>
      <c r="GKR671" s="555"/>
      <c r="GKS671" s="555"/>
      <c r="GKT671" s="555"/>
      <c r="GKU671" s="555"/>
      <c r="GKV671" s="555"/>
      <c r="GKW671" s="555"/>
      <c r="GKX671" s="555"/>
      <c r="GKY671" s="555"/>
      <c r="GKZ671" s="555"/>
      <c r="GLA671" s="555"/>
      <c r="GLB671" s="555"/>
      <c r="GLC671" s="555"/>
      <c r="GLD671" s="555"/>
      <c r="GLE671" s="555"/>
      <c r="GLF671" s="555"/>
      <c r="GLG671" s="555"/>
      <c r="GLH671" s="555"/>
      <c r="GLI671" s="555"/>
      <c r="GLJ671" s="555"/>
      <c r="GLK671" s="555"/>
      <c r="GLL671" s="555"/>
      <c r="GLM671" s="555"/>
      <c r="GLN671" s="555"/>
      <c r="GLO671" s="555"/>
      <c r="GLP671" s="555"/>
      <c r="GLQ671" s="555"/>
      <c r="GLR671" s="555"/>
      <c r="GLS671" s="555"/>
      <c r="GLT671" s="555"/>
      <c r="GLU671" s="555"/>
      <c r="GLV671" s="555"/>
      <c r="GLW671" s="555"/>
      <c r="GLX671" s="555"/>
      <c r="GLY671" s="555"/>
      <c r="GLZ671" s="555"/>
      <c r="GMA671" s="555"/>
      <c r="GMB671" s="555"/>
      <c r="GMC671" s="555"/>
      <c r="GMD671" s="555"/>
      <c r="GME671" s="555"/>
      <c r="GMF671" s="555"/>
      <c r="GMG671" s="555"/>
      <c r="GMH671" s="555"/>
      <c r="GMI671" s="555"/>
      <c r="GMJ671" s="555"/>
      <c r="GMK671" s="555"/>
      <c r="GML671" s="555"/>
      <c r="GMM671" s="555"/>
      <c r="GMN671" s="555"/>
      <c r="GMO671" s="555"/>
      <c r="GMP671" s="555"/>
      <c r="GMQ671" s="555"/>
      <c r="GMR671" s="555"/>
      <c r="GMS671" s="555"/>
      <c r="GMT671" s="555"/>
      <c r="GMU671" s="555"/>
      <c r="GMV671" s="555"/>
      <c r="GMW671" s="555"/>
      <c r="GMX671" s="555"/>
      <c r="GMY671" s="555"/>
      <c r="GMZ671" s="555"/>
      <c r="GNA671" s="555"/>
      <c r="GNB671" s="555"/>
      <c r="GNC671" s="555"/>
      <c r="GND671" s="555"/>
      <c r="GNE671" s="555"/>
      <c r="GNF671" s="555"/>
      <c r="GNG671" s="555"/>
      <c r="GNH671" s="555"/>
      <c r="GNI671" s="555"/>
      <c r="GNJ671" s="555"/>
      <c r="GNK671" s="555"/>
      <c r="GNL671" s="555"/>
      <c r="GNM671" s="555"/>
      <c r="GNN671" s="555"/>
      <c r="GNO671" s="555"/>
      <c r="GNP671" s="555"/>
      <c r="GNQ671" s="555"/>
      <c r="GNR671" s="555"/>
      <c r="GNS671" s="555"/>
      <c r="GNT671" s="555"/>
      <c r="GNU671" s="555"/>
      <c r="GNV671" s="555"/>
      <c r="GNW671" s="555"/>
      <c r="GNX671" s="555"/>
      <c r="GNY671" s="555"/>
      <c r="GNZ671" s="555"/>
      <c r="GOA671" s="555"/>
      <c r="GOB671" s="555"/>
      <c r="GOC671" s="555"/>
      <c r="GOD671" s="555"/>
      <c r="GOE671" s="555"/>
      <c r="GOF671" s="555"/>
      <c r="GOG671" s="555"/>
      <c r="GOH671" s="555"/>
      <c r="GOI671" s="555"/>
      <c r="GOJ671" s="555"/>
      <c r="GOK671" s="555"/>
      <c r="GOL671" s="555"/>
      <c r="GOM671" s="555"/>
      <c r="GON671" s="555"/>
      <c r="GOO671" s="555"/>
      <c r="GOP671" s="555"/>
      <c r="GOQ671" s="555"/>
      <c r="GOR671" s="555"/>
      <c r="GOS671" s="555"/>
      <c r="GOT671" s="555"/>
      <c r="GOU671" s="555"/>
      <c r="GOV671" s="555"/>
      <c r="GOW671" s="555"/>
      <c r="GOX671" s="555"/>
      <c r="GOY671" s="555"/>
      <c r="GOZ671" s="555"/>
      <c r="GPA671" s="555"/>
      <c r="GPB671" s="555"/>
      <c r="GPC671" s="555"/>
      <c r="GPD671" s="555"/>
      <c r="GPE671" s="555"/>
      <c r="GPF671" s="555"/>
      <c r="GPG671" s="555"/>
      <c r="GPH671" s="555"/>
      <c r="GPI671" s="555"/>
      <c r="GPJ671" s="555"/>
      <c r="GPK671" s="555"/>
      <c r="GPL671" s="555"/>
      <c r="GPM671" s="555"/>
      <c r="GPN671" s="555"/>
      <c r="GPO671" s="555"/>
      <c r="GPP671" s="555"/>
      <c r="GPQ671" s="555"/>
      <c r="GPR671" s="555"/>
      <c r="GPS671" s="555"/>
      <c r="GPT671" s="555"/>
      <c r="GPU671" s="555"/>
      <c r="GPV671" s="555"/>
      <c r="GPW671" s="555"/>
      <c r="GPX671" s="555"/>
      <c r="GPY671" s="555"/>
      <c r="GPZ671" s="555"/>
      <c r="GQA671" s="555"/>
      <c r="GQB671" s="555"/>
      <c r="GQC671" s="555"/>
      <c r="GQD671" s="555"/>
      <c r="GQE671" s="555"/>
      <c r="GQF671" s="555"/>
      <c r="GQG671" s="555"/>
      <c r="GQH671" s="555"/>
      <c r="GQI671" s="555"/>
      <c r="GQJ671" s="555"/>
      <c r="GQK671" s="555"/>
      <c r="GQL671" s="555"/>
      <c r="GQM671" s="555"/>
      <c r="GQN671" s="555"/>
      <c r="GQO671" s="555"/>
      <c r="GQP671" s="555"/>
      <c r="GQQ671" s="555"/>
      <c r="GQR671" s="555"/>
      <c r="GQS671" s="555"/>
      <c r="GQT671" s="555"/>
      <c r="GQU671" s="555"/>
      <c r="GQV671" s="555"/>
      <c r="GQW671" s="555"/>
      <c r="GQX671" s="555"/>
      <c r="GQY671" s="555"/>
      <c r="GQZ671" s="555"/>
      <c r="GRA671" s="555"/>
      <c r="GRB671" s="555"/>
      <c r="GRC671" s="555"/>
      <c r="GRD671" s="555"/>
      <c r="GRE671" s="555"/>
      <c r="GRF671" s="555"/>
      <c r="GRG671" s="555"/>
      <c r="GRH671" s="555"/>
      <c r="GRI671" s="555"/>
      <c r="GRJ671" s="555"/>
      <c r="GRK671" s="555"/>
      <c r="GRL671" s="555"/>
      <c r="GRM671" s="555"/>
      <c r="GRN671" s="555"/>
      <c r="GRO671" s="555"/>
      <c r="GRP671" s="555"/>
      <c r="GRQ671" s="555"/>
      <c r="GRR671" s="555"/>
      <c r="GRS671" s="555"/>
      <c r="GRT671" s="555"/>
      <c r="GRU671" s="555"/>
      <c r="GRV671" s="555"/>
      <c r="GRW671" s="555"/>
      <c r="GRX671" s="555"/>
      <c r="GRY671" s="555"/>
      <c r="GRZ671" s="555"/>
      <c r="GSA671" s="555"/>
      <c r="GSB671" s="555"/>
      <c r="GSC671" s="555"/>
      <c r="GSD671" s="555"/>
      <c r="GSE671" s="555"/>
      <c r="GSF671" s="555"/>
      <c r="GSG671" s="555"/>
      <c r="GSH671" s="555"/>
      <c r="GSI671" s="555"/>
      <c r="GSJ671" s="555"/>
      <c r="GSK671" s="555"/>
      <c r="GSL671" s="555"/>
      <c r="GSM671" s="555"/>
      <c r="GSN671" s="555"/>
      <c r="GSO671" s="555"/>
      <c r="GSP671" s="555"/>
      <c r="GSQ671" s="555"/>
      <c r="GSR671" s="555"/>
      <c r="GSS671" s="555"/>
      <c r="GST671" s="555"/>
      <c r="GSU671" s="555"/>
      <c r="GSV671" s="555"/>
      <c r="GSW671" s="555"/>
      <c r="GSX671" s="555"/>
      <c r="GSY671" s="555"/>
      <c r="GSZ671" s="555"/>
      <c r="GTA671" s="555"/>
      <c r="GTB671" s="555"/>
      <c r="GTC671" s="555"/>
      <c r="GTD671" s="555"/>
      <c r="GTE671" s="555"/>
      <c r="GTF671" s="555"/>
      <c r="GTG671" s="555"/>
      <c r="GTH671" s="555"/>
      <c r="GTI671" s="555"/>
      <c r="GTJ671" s="555"/>
      <c r="GTK671" s="555"/>
      <c r="GTL671" s="555"/>
      <c r="GTM671" s="555"/>
      <c r="GTN671" s="555"/>
      <c r="GTO671" s="555"/>
      <c r="GTP671" s="555"/>
      <c r="GTQ671" s="555"/>
      <c r="GTR671" s="555"/>
      <c r="GTS671" s="555"/>
      <c r="GTT671" s="555"/>
      <c r="GTU671" s="555"/>
      <c r="GTV671" s="555"/>
      <c r="GTW671" s="555"/>
      <c r="GTX671" s="555"/>
      <c r="GTY671" s="555"/>
      <c r="GTZ671" s="555"/>
      <c r="GUA671" s="555"/>
      <c r="GUB671" s="555"/>
      <c r="GUC671" s="555"/>
      <c r="GUD671" s="555"/>
      <c r="GUE671" s="555"/>
      <c r="GUF671" s="555"/>
      <c r="GUG671" s="555"/>
      <c r="GUH671" s="555"/>
      <c r="GUI671" s="555"/>
      <c r="GUJ671" s="555"/>
      <c r="GUK671" s="555"/>
      <c r="GUL671" s="555"/>
      <c r="GUM671" s="555"/>
      <c r="GUN671" s="555"/>
      <c r="GUO671" s="555"/>
      <c r="GUP671" s="555"/>
      <c r="GUQ671" s="555"/>
      <c r="GUR671" s="555"/>
      <c r="GUS671" s="555"/>
      <c r="GUT671" s="555"/>
      <c r="GUU671" s="555"/>
      <c r="GUV671" s="555"/>
      <c r="GUW671" s="555"/>
      <c r="GUX671" s="555"/>
      <c r="GUY671" s="555"/>
      <c r="GUZ671" s="555"/>
      <c r="GVA671" s="555"/>
      <c r="GVB671" s="555"/>
      <c r="GVC671" s="555"/>
      <c r="GVD671" s="555"/>
      <c r="GVE671" s="555"/>
      <c r="GVF671" s="555"/>
      <c r="GVG671" s="555"/>
      <c r="GVH671" s="555"/>
      <c r="GVI671" s="555"/>
      <c r="GVJ671" s="555"/>
      <c r="GVK671" s="555"/>
      <c r="GVL671" s="555"/>
      <c r="GVM671" s="555"/>
      <c r="GVN671" s="555"/>
      <c r="GVO671" s="555"/>
      <c r="GVP671" s="555"/>
      <c r="GVQ671" s="555"/>
      <c r="GVR671" s="555"/>
      <c r="GVS671" s="555"/>
      <c r="GVT671" s="555"/>
      <c r="GVU671" s="555"/>
      <c r="GVV671" s="555"/>
      <c r="GVW671" s="555"/>
      <c r="GVX671" s="555"/>
      <c r="GVY671" s="555"/>
      <c r="GVZ671" s="555"/>
      <c r="GWA671" s="555"/>
      <c r="GWB671" s="555"/>
      <c r="GWC671" s="555"/>
      <c r="GWD671" s="555"/>
      <c r="GWE671" s="555"/>
      <c r="GWF671" s="555"/>
      <c r="GWG671" s="555"/>
      <c r="GWH671" s="555"/>
      <c r="GWI671" s="555"/>
      <c r="GWJ671" s="555"/>
      <c r="GWK671" s="555"/>
      <c r="GWL671" s="555"/>
      <c r="GWM671" s="555"/>
      <c r="GWN671" s="555"/>
      <c r="GWO671" s="555"/>
      <c r="GWP671" s="555"/>
      <c r="GWQ671" s="555"/>
      <c r="GWR671" s="555"/>
      <c r="GWS671" s="555"/>
      <c r="GWT671" s="555"/>
      <c r="GWU671" s="555"/>
      <c r="GWV671" s="555"/>
      <c r="GWW671" s="555"/>
      <c r="GWX671" s="555"/>
      <c r="GWY671" s="555"/>
      <c r="GWZ671" s="555"/>
      <c r="GXA671" s="555"/>
      <c r="GXB671" s="555"/>
      <c r="GXC671" s="555"/>
      <c r="GXD671" s="555"/>
      <c r="GXE671" s="555"/>
      <c r="GXF671" s="555"/>
      <c r="GXG671" s="555"/>
      <c r="GXH671" s="555"/>
      <c r="GXI671" s="555"/>
      <c r="GXJ671" s="555"/>
      <c r="GXK671" s="555"/>
      <c r="GXL671" s="555"/>
      <c r="GXM671" s="555"/>
      <c r="GXN671" s="555"/>
      <c r="GXO671" s="555"/>
      <c r="GXP671" s="555"/>
      <c r="GXQ671" s="555"/>
      <c r="GXR671" s="555"/>
      <c r="GXS671" s="555"/>
      <c r="GXT671" s="555"/>
      <c r="GXU671" s="555"/>
      <c r="GXV671" s="555"/>
      <c r="GXW671" s="555"/>
      <c r="GXX671" s="555"/>
      <c r="GXY671" s="555"/>
      <c r="GXZ671" s="555"/>
      <c r="GYA671" s="555"/>
      <c r="GYB671" s="555"/>
      <c r="GYC671" s="555"/>
      <c r="GYD671" s="555"/>
      <c r="GYE671" s="555"/>
      <c r="GYF671" s="555"/>
      <c r="GYG671" s="555"/>
      <c r="GYH671" s="555"/>
      <c r="GYI671" s="555"/>
      <c r="GYJ671" s="555"/>
      <c r="GYK671" s="555"/>
      <c r="GYL671" s="555"/>
      <c r="GYM671" s="555"/>
      <c r="GYN671" s="555"/>
      <c r="GYO671" s="555"/>
      <c r="GYP671" s="555"/>
      <c r="GYQ671" s="555"/>
      <c r="GYR671" s="555"/>
      <c r="GYS671" s="555"/>
      <c r="GYT671" s="555"/>
      <c r="GYU671" s="555"/>
      <c r="GYV671" s="555"/>
      <c r="GYW671" s="555"/>
      <c r="GYX671" s="555"/>
      <c r="GYY671" s="555"/>
      <c r="GYZ671" s="555"/>
      <c r="GZA671" s="555"/>
      <c r="GZB671" s="555"/>
      <c r="GZC671" s="555"/>
      <c r="GZD671" s="555"/>
      <c r="GZE671" s="555"/>
      <c r="GZF671" s="555"/>
      <c r="GZG671" s="555"/>
      <c r="GZH671" s="555"/>
      <c r="GZI671" s="555"/>
      <c r="GZJ671" s="555"/>
      <c r="GZK671" s="555"/>
      <c r="GZL671" s="555"/>
      <c r="GZM671" s="555"/>
      <c r="GZN671" s="555"/>
      <c r="GZO671" s="555"/>
      <c r="GZP671" s="555"/>
      <c r="GZQ671" s="555"/>
      <c r="GZR671" s="555"/>
      <c r="GZS671" s="555"/>
      <c r="GZT671" s="555"/>
      <c r="GZU671" s="555"/>
      <c r="GZV671" s="555"/>
      <c r="GZW671" s="555"/>
      <c r="GZX671" s="555"/>
      <c r="GZY671" s="555"/>
      <c r="GZZ671" s="555"/>
      <c r="HAA671" s="555"/>
      <c r="HAB671" s="555"/>
      <c r="HAC671" s="555"/>
      <c r="HAD671" s="555"/>
      <c r="HAE671" s="555"/>
      <c r="HAF671" s="555"/>
      <c r="HAG671" s="555"/>
      <c r="HAH671" s="555"/>
      <c r="HAI671" s="555"/>
      <c r="HAJ671" s="555"/>
      <c r="HAK671" s="555"/>
      <c r="HAL671" s="555"/>
      <c r="HAM671" s="555"/>
      <c r="HAN671" s="555"/>
      <c r="HAO671" s="555"/>
      <c r="HAP671" s="555"/>
      <c r="HAQ671" s="555"/>
      <c r="HAR671" s="555"/>
      <c r="HAS671" s="555"/>
      <c r="HAT671" s="555"/>
      <c r="HAU671" s="555"/>
      <c r="HAV671" s="555"/>
      <c r="HAW671" s="555"/>
      <c r="HAX671" s="555"/>
      <c r="HAY671" s="555"/>
      <c r="HAZ671" s="555"/>
      <c r="HBA671" s="555"/>
      <c r="HBB671" s="555"/>
      <c r="HBC671" s="555"/>
      <c r="HBD671" s="555"/>
      <c r="HBE671" s="555"/>
      <c r="HBF671" s="555"/>
      <c r="HBG671" s="555"/>
      <c r="HBH671" s="555"/>
      <c r="HBI671" s="555"/>
      <c r="HBJ671" s="555"/>
      <c r="HBK671" s="555"/>
      <c r="HBL671" s="555"/>
      <c r="HBM671" s="555"/>
      <c r="HBN671" s="555"/>
      <c r="HBO671" s="555"/>
      <c r="HBP671" s="555"/>
      <c r="HBQ671" s="555"/>
      <c r="HBR671" s="555"/>
      <c r="HBS671" s="555"/>
      <c r="HBT671" s="555"/>
      <c r="HBU671" s="555"/>
      <c r="HBV671" s="555"/>
      <c r="HBW671" s="555"/>
      <c r="HBX671" s="555"/>
      <c r="HBY671" s="555"/>
      <c r="HBZ671" s="555"/>
      <c r="HCA671" s="555"/>
      <c r="HCB671" s="555"/>
      <c r="HCC671" s="555"/>
      <c r="HCD671" s="555"/>
      <c r="HCE671" s="555"/>
      <c r="HCF671" s="555"/>
      <c r="HCG671" s="555"/>
      <c r="HCH671" s="555"/>
      <c r="HCI671" s="555"/>
      <c r="HCJ671" s="555"/>
      <c r="HCK671" s="555"/>
      <c r="HCL671" s="555"/>
      <c r="HCM671" s="555"/>
      <c r="HCN671" s="555"/>
      <c r="HCO671" s="555"/>
      <c r="HCP671" s="555"/>
      <c r="HCQ671" s="555"/>
      <c r="HCR671" s="555"/>
      <c r="HCS671" s="555"/>
      <c r="HCT671" s="555"/>
      <c r="HCU671" s="555"/>
      <c r="HCV671" s="555"/>
      <c r="HCW671" s="555"/>
      <c r="HCX671" s="555"/>
      <c r="HCY671" s="555"/>
      <c r="HCZ671" s="555"/>
      <c r="HDA671" s="555"/>
      <c r="HDB671" s="555"/>
      <c r="HDC671" s="555"/>
      <c r="HDD671" s="555"/>
      <c r="HDE671" s="555"/>
      <c r="HDF671" s="555"/>
      <c r="HDG671" s="555"/>
      <c r="HDH671" s="555"/>
      <c r="HDI671" s="555"/>
      <c r="HDJ671" s="555"/>
      <c r="HDK671" s="555"/>
      <c r="HDL671" s="555"/>
      <c r="HDM671" s="555"/>
      <c r="HDN671" s="555"/>
      <c r="HDO671" s="555"/>
      <c r="HDP671" s="555"/>
      <c r="HDQ671" s="555"/>
      <c r="HDR671" s="555"/>
      <c r="HDS671" s="555"/>
      <c r="HDT671" s="555"/>
      <c r="HDU671" s="555"/>
      <c r="HDV671" s="555"/>
      <c r="HDW671" s="555"/>
      <c r="HDX671" s="555"/>
      <c r="HDY671" s="555"/>
      <c r="HDZ671" s="555"/>
      <c r="HEA671" s="555"/>
      <c r="HEB671" s="555"/>
      <c r="HEC671" s="555"/>
      <c r="HED671" s="555"/>
      <c r="HEE671" s="555"/>
      <c r="HEF671" s="555"/>
      <c r="HEG671" s="555"/>
      <c r="HEH671" s="555"/>
      <c r="HEI671" s="555"/>
      <c r="HEJ671" s="555"/>
      <c r="HEK671" s="555"/>
      <c r="HEL671" s="555"/>
      <c r="HEM671" s="555"/>
      <c r="HEN671" s="555"/>
      <c r="HEO671" s="555"/>
      <c r="HEP671" s="555"/>
      <c r="HEQ671" s="555"/>
      <c r="HER671" s="555"/>
      <c r="HES671" s="555"/>
      <c r="HET671" s="555"/>
      <c r="HEU671" s="555"/>
      <c r="HEV671" s="555"/>
      <c r="HEW671" s="555"/>
      <c r="HEX671" s="555"/>
      <c r="HEY671" s="555"/>
      <c r="HEZ671" s="555"/>
      <c r="HFA671" s="555"/>
      <c r="HFB671" s="555"/>
      <c r="HFC671" s="555"/>
      <c r="HFD671" s="555"/>
      <c r="HFE671" s="555"/>
      <c r="HFF671" s="555"/>
      <c r="HFG671" s="555"/>
      <c r="HFH671" s="555"/>
      <c r="HFI671" s="555"/>
      <c r="HFJ671" s="555"/>
      <c r="HFK671" s="555"/>
      <c r="HFL671" s="555"/>
      <c r="HFM671" s="555"/>
      <c r="HFN671" s="555"/>
      <c r="HFO671" s="555"/>
      <c r="HFP671" s="555"/>
      <c r="HFQ671" s="555"/>
      <c r="HFR671" s="555"/>
      <c r="HFS671" s="555"/>
      <c r="HFT671" s="555"/>
      <c r="HFU671" s="555"/>
      <c r="HFV671" s="555"/>
      <c r="HFW671" s="555"/>
      <c r="HFX671" s="555"/>
      <c r="HFY671" s="555"/>
      <c r="HFZ671" s="555"/>
      <c r="HGA671" s="555"/>
      <c r="HGB671" s="555"/>
      <c r="HGC671" s="555"/>
      <c r="HGD671" s="555"/>
      <c r="HGE671" s="555"/>
      <c r="HGF671" s="555"/>
      <c r="HGG671" s="555"/>
      <c r="HGH671" s="555"/>
      <c r="HGI671" s="555"/>
      <c r="HGJ671" s="555"/>
      <c r="HGK671" s="555"/>
      <c r="HGL671" s="555"/>
      <c r="HGM671" s="555"/>
      <c r="HGN671" s="555"/>
      <c r="HGO671" s="555"/>
      <c r="HGP671" s="555"/>
      <c r="HGQ671" s="555"/>
      <c r="HGR671" s="555"/>
      <c r="HGS671" s="555"/>
      <c r="HGT671" s="555"/>
      <c r="HGU671" s="555"/>
      <c r="HGV671" s="555"/>
      <c r="HGW671" s="555"/>
      <c r="HGX671" s="555"/>
      <c r="HGY671" s="555"/>
      <c r="HGZ671" s="555"/>
      <c r="HHA671" s="555"/>
      <c r="HHB671" s="555"/>
      <c r="HHC671" s="555"/>
      <c r="HHD671" s="555"/>
      <c r="HHE671" s="555"/>
      <c r="HHF671" s="555"/>
      <c r="HHG671" s="555"/>
      <c r="HHH671" s="555"/>
      <c r="HHI671" s="555"/>
      <c r="HHJ671" s="555"/>
      <c r="HHK671" s="555"/>
      <c r="HHL671" s="555"/>
      <c r="HHM671" s="555"/>
      <c r="HHN671" s="555"/>
      <c r="HHO671" s="555"/>
      <c r="HHP671" s="555"/>
      <c r="HHQ671" s="555"/>
      <c r="HHR671" s="555"/>
      <c r="HHS671" s="555"/>
      <c r="HHT671" s="555"/>
      <c r="HHU671" s="555"/>
      <c r="HHV671" s="555"/>
      <c r="HHW671" s="555"/>
      <c r="HHX671" s="555"/>
      <c r="HHY671" s="555"/>
      <c r="HHZ671" s="555"/>
      <c r="HIA671" s="555"/>
      <c r="HIB671" s="555"/>
      <c r="HIC671" s="555"/>
      <c r="HID671" s="555"/>
      <c r="HIE671" s="555"/>
      <c r="HIF671" s="555"/>
      <c r="HIG671" s="555"/>
      <c r="HIH671" s="555"/>
      <c r="HII671" s="555"/>
      <c r="HIJ671" s="555"/>
      <c r="HIK671" s="555"/>
      <c r="HIL671" s="555"/>
      <c r="HIM671" s="555"/>
      <c r="HIN671" s="555"/>
      <c r="HIO671" s="555"/>
      <c r="HIP671" s="555"/>
      <c r="HIQ671" s="555"/>
      <c r="HIR671" s="555"/>
      <c r="HIS671" s="555"/>
      <c r="HIT671" s="555"/>
      <c r="HIU671" s="555"/>
      <c r="HIV671" s="555"/>
      <c r="HIW671" s="555"/>
      <c r="HIX671" s="555"/>
      <c r="HIY671" s="555"/>
      <c r="HIZ671" s="555"/>
      <c r="HJA671" s="555"/>
      <c r="HJB671" s="555"/>
      <c r="HJC671" s="555"/>
      <c r="HJD671" s="555"/>
      <c r="HJE671" s="555"/>
      <c r="HJF671" s="555"/>
      <c r="HJG671" s="555"/>
      <c r="HJH671" s="555"/>
      <c r="HJI671" s="555"/>
      <c r="HJJ671" s="555"/>
      <c r="HJK671" s="555"/>
      <c r="HJL671" s="555"/>
      <c r="HJM671" s="555"/>
      <c r="HJN671" s="555"/>
      <c r="HJO671" s="555"/>
      <c r="HJP671" s="555"/>
      <c r="HJQ671" s="555"/>
      <c r="HJR671" s="555"/>
      <c r="HJS671" s="555"/>
      <c r="HJT671" s="555"/>
      <c r="HJU671" s="555"/>
      <c r="HJV671" s="555"/>
      <c r="HJW671" s="555"/>
      <c r="HJX671" s="555"/>
      <c r="HJY671" s="555"/>
      <c r="HJZ671" s="555"/>
      <c r="HKA671" s="555"/>
      <c r="HKB671" s="555"/>
      <c r="HKC671" s="555"/>
      <c r="HKD671" s="555"/>
      <c r="HKE671" s="555"/>
      <c r="HKF671" s="555"/>
      <c r="HKG671" s="555"/>
      <c r="HKH671" s="555"/>
      <c r="HKI671" s="555"/>
      <c r="HKJ671" s="555"/>
      <c r="HKK671" s="555"/>
      <c r="HKL671" s="555"/>
      <c r="HKM671" s="555"/>
      <c r="HKN671" s="555"/>
      <c r="HKO671" s="555"/>
      <c r="HKP671" s="555"/>
      <c r="HKQ671" s="555"/>
      <c r="HKR671" s="555"/>
      <c r="HKS671" s="555"/>
      <c r="HKT671" s="555"/>
      <c r="HKU671" s="555"/>
      <c r="HKV671" s="555"/>
      <c r="HKW671" s="555"/>
      <c r="HKX671" s="555"/>
      <c r="HKY671" s="555"/>
      <c r="HKZ671" s="555"/>
      <c r="HLA671" s="555"/>
      <c r="HLB671" s="555"/>
      <c r="HLC671" s="555"/>
      <c r="HLD671" s="555"/>
      <c r="HLE671" s="555"/>
      <c r="HLF671" s="555"/>
      <c r="HLG671" s="555"/>
      <c r="HLH671" s="555"/>
      <c r="HLI671" s="555"/>
      <c r="HLJ671" s="555"/>
      <c r="HLK671" s="555"/>
      <c r="HLL671" s="555"/>
      <c r="HLM671" s="555"/>
      <c r="HLN671" s="555"/>
      <c r="HLO671" s="555"/>
      <c r="HLP671" s="555"/>
      <c r="HLQ671" s="555"/>
      <c r="HLR671" s="555"/>
      <c r="HLS671" s="555"/>
      <c r="HLT671" s="555"/>
      <c r="HLU671" s="555"/>
      <c r="HLV671" s="555"/>
      <c r="HLW671" s="555"/>
      <c r="HLX671" s="555"/>
      <c r="HLY671" s="555"/>
      <c r="HLZ671" s="555"/>
      <c r="HMA671" s="555"/>
      <c r="HMB671" s="555"/>
      <c r="HMC671" s="555"/>
      <c r="HMD671" s="555"/>
      <c r="HME671" s="555"/>
      <c r="HMF671" s="555"/>
      <c r="HMG671" s="555"/>
      <c r="HMH671" s="555"/>
      <c r="HMI671" s="555"/>
      <c r="HMJ671" s="555"/>
      <c r="HMK671" s="555"/>
      <c r="HML671" s="555"/>
      <c r="HMM671" s="555"/>
      <c r="HMN671" s="555"/>
      <c r="HMO671" s="555"/>
      <c r="HMP671" s="555"/>
      <c r="HMQ671" s="555"/>
      <c r="HMR671" s="555"/>
      <c r="HMS671" s="555"/>
      <c r="HMT671" s="555"/>
      <c r="HMU671" s="555"/>
      <c r="HMV671" s="555"/>
      <c r="HMW671" s="555"/>
      <c r="HMX671" s="555"/>
      <c r="HMY671" s="555"/>
      <c r="HMZ671" s="555"/>
      <c r="HNA671" s="555"/>
      <c r="HNB671" s="555"/>
      <c r="HNC671" s="555"/>
      <c r="HND671" s="555"/>
      <c r="HNE671" s="555"/>
      <c r="HNF671" s="555"/>
      <c r="HNG671" s="555"/>
      <c r="HNH671" s="555"/>
      <c r="HNI671" s="555"/>
      <c r="HNJ671" s="555"/>
      <c r="HNK671" s="555"/>
      <c r="HNL671" s="555"/>
      <c r="HNM671" s="555"/>
      <c r="HNN671" s="555"/>
      <c r="HNO671" s="555"/>
      <c r="HNP671" s="555"/>
      <c r="HNQ671" s="555"/>
      <c r="HNR671" s="555"/>
      <c r="HNS671" s="555"/>
      <c r="HNT671" s="555"/>
      <c r="HNU671" s="555"/>
      <c r="HNV671" s="555"/>
      <c r="HNW671" s="555"/>
      <c r="HNX671" s="555"/>
      <c r="HNY671" s="555"/>
      <c r="HNZ671" s="555"/>
      <c r="HOA671" s="555"/>
      <c r="HOB671" s="555"/>
      <c r="HOC671" s="555"/>
      <c r="HOD671" s="555"/>
      <c r="HOE671" s="555"/>
      <c r="HOF671" s="555"/>
      <c r="HOG671" s="555"/>
      <c r="HOH671" s="555"/>
      <c r="HOI671" s="555"/>
      <c r="HOJ671" s="555"/>
      <c r="HOK671" s="555"/>
      <c r="HOL671" s="555"/>
      <c r="HOM671" s="555"/>
      <c r="HON671" s="555"/>
      <c r="HOO671" s="555"/>
      <c r="HOP671" s="555"/>
      <c r="HOQ671" s="555"/>
      <c r="HOR671" s="555"/>
      <c r="HOS671" s="555"/>
      <c r="HOT671" s="555"/>
      <c r="HOU671" s="555"/>
      <c r="HOV671" s="555"/>
      <c r="HOW671" s="555"/>
      <c r="HOX671" s="555"/>
      <c r="HOY671" s="555"/>
      <c r="HOZ671" s="555"/>
      <c r="HPA671" s="555"/>
      <c r="HPB671" s="555"/>
      <c r="HPC671" s="555"/>
      <c r="HPD671" s="555"/>
      <c r="HPE671" s="555"/>
      <c r="HPF671" s="555"/>
      <c r="HPG671" s="555"/>
      <c r="HPH671" s="555"/>
      <c r="HPI671" s="555"/>
      <c r="HPJ671" s="555"/>
      <c r="HPK671" s="555"/>
      <c r="HPL671" s="555"/>
      <c r="HPM671" s="555"/>
      <c r="HPN671" s="555"/>
      <c r="HPO671" s="555"/>
      <c r="HPP671" s="555"/>
      <c r="HPQ671" s="555"/>
      <c r="HPR671" s="555"/>
      <c r="HPS671" s="555"/>
      <c r="HPT671" s="555"/>
      <c r="HPU671" s="555"/>
      <c r="HPV671" s="555"/>
      <c r="HPW671" s="555"/>
      <c r="HPX671" s="555"/>
      <c r="HPY671" s="555"/>
      <c r="HPZ671" s="555"/>
      <c r="HQA671" s="555"/>
      <c r="HQB671" s="555"/>
      <c r="HQC671" s="555"/>
      <c r="HQD671" s="555"/>
      <c r="HQE671" s="555"/>
      <c r="HQF671" s="555"/>
      <c r="HQG671" s="555"/>
      <c r="HQH671" s="555"/>
      <c r="HQI671" s="555"/>
      <c r="HQJ671" s="555"/>
      <c r="HQK671" s="555"/>
      <c r="HQL671" s="555"/>
      <c r="HQM671" s="555"/>
      <c r="HQN671" s="555"/>
      <c r="HQO671" s="555"/>
      <c r="HQP671" s="555"/>
      <c r="HQQ671" s="555"/>
      <c r="HQR671" s="555"/>
      <c r="HQS671" s="555"/>
      <c r="HQT671" s="555"/>
      <c r="HQU671" s="555"/>
      <c r="HQV671" s="555"/>
      <c r="HQW671" s="555"/>
      <c r="HQX671" s="555"/>
      <c r="HQY671" s="555"/>
      <c r="HQZ671" s="555"/>
      <c r="HRA671" s="555"/>
      <c r="HRB671" s="555"/>
      <c r="HRC671" s="555"/>
      <c r="HRD671" s="555"/>
      <c r="HRE671" s="555"/>
      <c r="HRF671" s="555"/>
      <c r="HRG671" s="555"/>
      <c r="HRH671" s="555"/>
      <c r="HRI671" s="555"/>
      <c r="HRJ671" s="555"/>
      <c r="HRK671" s="555"/>
      <c r="HRL671" s="555"/>
      <c r="HRM671" s="555"/>
      <c r="HRN671" s="555"/>
      <c r="HRO671" s="555"/>
      <c r="HRP671" s="555"/>
      <c r="HRQ671" s="555"/>
      <c r="HRR671" s="555"/>
      <c r="HRS671" s="555"/>
      <c r="HRT671" s="555"/>
      <c r="HRU671" s="555"/>
      <c r="HRV671" s="555"/>
      <c r="HRW671" s="555"/>
      <c r="HRX671" s="555"/>
      <c r="HRY671" s="555"/>
      <c r="HRZ671" s="555"/>
      <c r="HSA671" s="555"/>
      <c r="HSB671" s="555"/>
      <c r="HSC671" s="555"/>
      <c r="HSD671" s="555"/>
      <c r="HSE671" s="555"/>
      <c r="HSF671" s="555"/>
      <c r="HSG671" s="555"/>
      <c r="HSH671" s="555"/>
      <c r="HSI671" s="555"/>
      <c r="HSJ671" s="555"/>
      <c r="HSK671" s="555"/>
      <c r="HSL671" s="555"/>
      <c r="HSM671" s="555"/>
      <c r="HSN671" s="555"/>
      <c r="HSO671" s="555"/>
      <c r="HSP671" s="555"/>
      <c r="HSQ671" s="555"/>
      <c r="HSR671" s="555"/>
      <c r="HSS671" s="555"/>
      <c r="HST671" s="555"/>
      <c r="HSU671" s="555"/>
      <c r="HSV671" s="555"/>
      <c r="HSW671" s="555"/>
      <c r="HSX671" s="555"/>
      <c r="HSY671" s="555"/>
      <c r="HSZ671" s="555"/>
      <c r="HTA671" s="555"/>
      <c r="HTB671" s="555"/>
      <c r="HTC671" s="555"/>
      <c r="HTD671" s="555"/>
      <c r="HTE671" s="555"/>
      <c r="HTF671" s="555"/>
      <c r="HTG671" s="555"/>
      <c r="HTH671" s="555"/>
      <c r="HTI671" s="555"/>
      <c r="HTJ671" s="555"/>
      <c r="HTK671" s="555"/>
      <c r="HTL671" s="555"/>
      <c r="HTM671" s="555"/>
      <c r="HTN671" s="555"/>
      <c r="HTO671" s="555"/>
      <c r="HTP671" s="555"/>
      <c r="HTQ671" s="555"/>
      <c r="HTR671" s="555"/>
      <c r="HTS671" s="555"/>
      <c r="HTT671" s="555"/>
      <c r="HTU671" s="555"/>
      <c r="HTV671" s="555"/>
      <c r="HTW671" s="555"/>
      <c r="HTX671" s="555"/>
      <c r="HTY671" s="555"/>
      <c r="HTZ671" s="555"/>
      <c r="HUA671" s="555"/>
      <c r="HUB671" s="555"/>
      <c r="HUC671" s="555"/>
      <c r="HUD671" s="555"/>
      <c r="HUE671" s="555"/>
      <c r="HUF671" s="555"/>
      <c r="HUG671" s="555"/>
      <c r="HUH671" s="555"/>
      <c r="HUI671" s="555"/>
      <c r="HUJ671" s="555"/>
      <c r="HUK671" s="555"/>
      <c r="HUL671" s="555"/>
      <c r="HUM671" s="555"/>
      <c r="HUN671" s="555"/>
      <c r="HUO671" s="555"/>
      <c r="HUP671" s="555"/>
      <c r="HUQ671" s="555"/>
      <c r="HUR671" s="555"/>
      <c r="HUS671" s="555"/>
      <c r="HUT671" s="555"/>
      <c r="HUU671" s="555"/>
      <c r="HUV671" s="555"/>
      <c r="HUW671" s="555"/>
      <c r="HUX671" s="555"/>
      <c r="HUY671" s="555"/>
      <c r="HUZ671" s="555"/>
      <c r="HVA671" s="555"/>
      <c r="HVB671" s="555"/>
      <c r="HVC671" s="555"/>
      <c r="HVD671" s="555"/>
      <c r="HVE671" s="555"/>
      <c r="HVF671" s="555"/>
      <c r="HVG671" s="555"/>
      <c r="HVH671" s="555"/>
      <c r="HVI671" s="555"/>
      <c r="HVJ671" s="555"/>
      <c r="HVK671" s="555"/>
      <c r="HVL671" s="555"/>
      <c r="HVM671" s="555"/>
      <c r="HVN671" s="555"/>
      <c r="HVO671" s="555"/>
      <c r="HVP671" s="555"/>
      <c r="HVQ671" s="555"/>
      <c r="HVR671" s="555"/>
      <c r="HVS671" s="555"/>
      <c r="HVT671" s="555"/>
      <c r="HVU671" s="555"/>
      <c r="HVV671" s="555"/>
      <c r="HVW671" s="555"/>
      <c r="HVX671" s="555"/>
      <c r="HVY671" s="555"/>
      <c r="HVZ671" s="555"/>
      <c r="HWA671" s="555"/>
      <c r="HWB671" s="555"/>
      <c r="HWC671" s="555"/>
      <c r="HWD671" s="555"/>
      <c r="HWE671" s="555"/>
      <c r="HWF671" s="555"/>
      <c r="HWG671" s="555"/>
      <c r="HWH671" s="555"/>
      <c r="HWI671" s="555"/>
      <c r="HWJ671" s="555"/>
      <c r="HWK671" s="555"/>
      <c r="HWL671" s="555"/>
      <c r="HWM671" s="555"/>
      <c r="HWN671" s="555"/>
      <c r="HWO671" s="555"/>
      <c r="HWP671" s="555"/>
      <c r="HWQ671" s="555"/>
      <c r="HWR671" s="555"/>
      <c r="HWS671" s="555"/>
      <c r="HWT671" s="555"/>
      <c r="HWU671" s="555"/>
      <c r="HWV671" s="555"/>
      <c r="HWW671" s="555"/>
      <c r="HWX671" s="555"/>
      <c r="HWY671" s="555"/>
      <c r="HWZ671" s="555"/>
      <c r="HXA671" s="555"/>
      <c r="HXB671" s="555"/>
      <c r="HXC671" s="555"/>
      <c r="HXD671" s="555"/>
      <c r="HXE671" s="555"/>
      <c r="HXF671" s="555"/>
      <c r="HXG671" s="555"/>
      <c r="HXH671" s="555"/>
      <c r="HXI671" s="555"/>
      <c r="HXJ671" s="555"/>
      <c r="HXK671" s="555"/>
      <c r="HXL671" s="555"/>
      <c r="HXM671" s="555"/>
      <c r="HXN671" s="555"/>
      <c r="HXO671" s="555"/>
      <c r="HXP671" s="555"/>
      <c r="HXQ671" s="555"/>
      <c r="HXR671" s="555"/>
      <c r="HXS671" s="555"/>
      <c r="HXT671" s="555"/>
      <c r="HXU671" s="555"/>
      <c r="HXV671" s="555"/>
      <c r="HXW671" s="555"/>
      <c r="HXX671" s="555"/>
      <c r="HXY671" s="555"/>
      <c r="HXZ671" s="555"/>
      <c r="HYA671" s="555"/>
      <c r="HYB671" s="555"/>
      <c r="HYC671" s="555"/>
      <c r="HYD671" s="555"/>
      <c r="HYE671" s="555"/>
      <c r="HYF671" s="555"/>
      <c r="HYG671" s="555"/>
      <c r="HYH671" s="555"/>
      <c r="HYI671" s="555"/>
      <c r="HYJ671" s="555"/>
      <c r="HYK671" s="555"/>
      <c r="HYL671" s="555"/>
      <c r="HYM671" s="555"/>
      <c r="HYN671" s="555"/>
      <c r="HYO671" s="555"/>
      <c r="HYP671" s="555"/>
      <c r="HYQ671" s="555"/>
      <c r="HYR671" s="555"/>
      <c r="HYS671" s="555"/>
      <c r="HYT671" s="555"/>
      <c r="HYU671" s="555"/>
      <c r="HYV671" s="555"/>
      <c r="HYW671" s="555"/>
      <c r="HYX671" s="555"/>
      <c r="HYY671" s="555"/>
      <c r="HYZ671" s="555"/>
      <c r="HZA671" s="555"/>
      <c r="HZB671" s="555"/>
      <c r="HZC671" s="555"/>
      <c r="HZD671" s="555"/>
      <c r="HZE671" s="555"/>
      <c r="HZF671" s="555"/>
      <c r="HZG671" s="555"/>
      <c r="HZH671" s="555"/>
      <c r="HZI671" s="555"/>
      <c r="HZJ671" s="555"/>
      <c r="HZK671" s="555"/>
      <c r="HZL671" s="555"/>
      <c r="HZM671" s="555"/>
      <c r="HZN671" s="555"/>
      <c r="HZO671" s="555"/>
      <c r="HZP671" s="555"/>
      <c r="HZQ671" s="555"/>
      <c r="HZR671" s="555"/>
      <c r="HZS671" s="555"/>
      <c r="HZT671" s="555"/>
      <c r="HZU671" s="555"/>
      <c r="HZV671" s="555"/>
      <c r="HZW671" s="555"/>
      <c r="HZX671" s="555"/>
      <c r="HZY671" s="555"/>
      <c r="HZZ671" s="555"/>
      <c r="IAA671" s="555"/>
      <c r="IAB671" s="555"/>
      <c r="IAC671" s="555"/>
      <c r="IAD671" s="555"/>
      <c r="IAE671" s="555"/>
      <c r="IAF671" s="555"/>
      <c r="IAG671" s="555"/>
      <c r="IAH671" s="555"/>
      <c r="IAI671" s="555"/>
      <c r="IAJ671" s="555"/>
      <c r="IAK671" s="555"/>
      <c r="IAL671" s="555"/>
      <c r="IAM671" s="555"/>
      <c r="IAN671" s="555"/>
      <c r="IAO671" s="555"/>
      <c r="IAP671" s="555"/>
      <c r="IAQ671" s="555"/>
      <c r="IAR671" s="555"/>
      <c r="IAS671" s="555"/>
      <c r="IAT671" s="555"/>
      <c r="IAU671" s="555"/>
      <c r="IAV671" s="555"/>
      <c r="IAW671" s="555"/>
      <c r="IAX671" s="555"/>
      <c r="IAY671" s="555"/>
      <c r="IAZ671" s="555"/>
      <c r="IBA671" s="555"/>
      <c r="IBB671" s="555"/>
      <c r="IBC671" s="555"/>
      <c r="IBD671" s="555"/>
      <c r="IBE671" s="555"/>
      <c r="IBF671" s="555"/>
      <c r="IBG671" s="555"/>
      <c r="IBH671" s="555"/>
      <c r="IBI671" s="555"/>
      <c r="IBJ671" s="555"/>
      <c r="IBK671" s="555"/>
      <c r="IBL671" s="555"/>
      <c r="IBM671" s="555"/>
      <c r="IBN671" s="555"/>
      <c r="IBO671" s="555"/>
      <c r="IBP671" s="555"/>
      <c r="IBQ671" s="555"/>
      <c r="IBR671" s="555"/>
      <c r="IBS671" s="555"/>
      <c r="IBT671" s="555"/>
      <c r="IBU671" s="555"/>
      <c r="IBV671" s="555"/>
      <c r="IBW671" s="555"/>
      <c r="IBX671" s="555"/>
      <c r="IBY671" s="555"/>
      <c r="IBZ671" s="555"/>
      <c r="ICA671" s="555"/>
      <c r="ICB671" s="555"/>
      <c r="ICC671" s="555"/>
      <c r="ICD671" s="555"/>
      <c r="ICE671" s="555"/>
      <c r="ICF671" s="555"/>
      <c r="ICG671" s="555"/>
      <c r="ICH671" s="555"/>
      <c r="ICI671" s="555"/>
      <c r="ICJ671" s="555"/>
      <c r="ICK671" s="555"/>
      <c r="ICL671" s="555"/>
      <c r="ICM671" s="555"/>
      <c r="ICN671" s="555"/>
      <c r="ICO671" s="555"/>
      <c r="ICP671" s="555"/>
      <c r="ICQ671" s="555"/>
      <c r="ICR671" s="555"/>
      <c r="ICS671" s="555"/>
      <c r="ICT671" s="555"/>
      <c r="ICU671" s="555"/>
      <c r="ICV671" s="555"/>
      <c r="ICW671" s="555"/>
      <c r="ICX671" s="555"/>
      <c r="ICY671" s="555"/>
      <c r="ICZ671" s="555"/>
      <c r="IDA671" s="555"/>
      <c r="IDB671" s="555"/>
      <c r="IDC671" s="555"/>
      <c r="IDD671" s="555"/>
      <c r="IDE671" s="555"/>
      <c r="IDF671" s="555"/>
      <c r="IDG671" s="555"/>
      <c r="IDH671" s="555"/>
      <c r="IDI671" s="555"/>
      <c r="IDJ671" s="555"/>
      <c r="IDK671" s="555"/>
      <c r="IDL671" s="555"/>
      <c r="IDM671" s="555"/>
      <c r="IDN671" s="555"/>
      <c r="IDO671" s="555"/>
      <c r="IDP671" s="555"/>
      <c r="IDQ671" s="555"/>
      <c r="IDR671" s="555"/>
      <c r="IDS671" s="555"/>
      <c r="IDT671" s="555"/>
      <c r="IDU671" s="555"/>
      <c r="IDV671" s="555"/>
      <c r="IDW671" s="555"/>
      <c r="IDX671" s="555"/>
      <c r="IDY671" s="555"/>
      <c r="IDZ671" s="555"/>
      <c r="IEA671" s="555"/>
      <c r="IEB671" s="555"/>
      <c r="IEC671" s="555"/>
      <c r="IED671" s="555"/>
      <c r="IEE671" s="555"/>
      <c r="IEF671" s="555"/>
      <c r="IEG671" s="555"/>
      <c r="IEH671" s="555"/>
      <c r="IEI671" s="555"/>
      <c r="IEJ671" s="555"/>
      <c r="IEK671" s="555"/>
      <c r="IEL671" s="555"/>
      <c r="IEM671" s="555"/>
      <c r="IEN671" s="555"/>
      <c r="IEO671" s="555"/>
      <c r="IEP671" s="555"/>
      <c r="IEQ671" s="555"/>
      <c r="IER671" s="555"/>
      <c r="IES671" s="555"/>
      <c r="IET671" s="555"/>
      <c r="IEU671" s="555"/>
      <c r="IEV671" s="555"/>
      <c r="IEW671" s="555"/>
      <c r="IEX671" s="555"/>
      <c r="IEY671" s="555"/>
      <c r="IEZ671" s="555"/>
      <c r="IFA671" s="555"/>
      <c r="IFB671" s="555"/>
      <c r="IFC671" s="555"/>
      <c r="IFD671" s="555"/>
      <c r="IFE671" s="555"/>
      <c r="IFF671" s="555"/>
      <c r="IFG671" s="555"/>
      <c r="IFH671" s="555"/>
      <c r="IFI671" s="555"/>
      <c r="IFJ671" s="555"/>
      <c r="IFK671" s="555"/>
      <c r="IFL671" s="555"/>
      <c r="IFM671" s="555"/>
      <c r="IFN671" s="555"/>
      <c r="IFO671" s="555"/>
      <c r="IFP671" s="555"/>
      <c r="IFQ671" s="555"/>
      <c r="IFR671" s="555"/>
      <c r="IFS671" s="555"/>
      <c r="IFT671" s="555"/>
      <c r="IFU671" s="555"/>
      <c r="IFV671" s="555"/>
      <c r="IFW671" s="555"/>
      <c r="IFX671" s="555"/>
      <c r="IFY671" s="555"/>
      <c r="IFZ671" s="555"/>
      <c r="IGA671" s="555"/>
      <c r="IGB671" s="555"/>
      <c r="IGC671" s="555"/>
      <c r="IGD671" s="555"/>
      <c r="IGE671" s="555"/>
      <c r="IGF671" s="555"/>
      <c r="IGG671" s="555"/>
      <c r="IGH671" s="555"/>
      <c r="IGI671" s="555"/>
      <c r="IGJ671" s="555"/>
      <c r="IGK671" s="555"/>
      <c r="IGL671" s="555"/>
      <c r="IGM671" s="555"/>
      <c r="IGN671" s="555"/>
      <c r="IGO671" s="555"/>
      <c r="IGP671" s="555"/>
      <c r="IGQ671" s="555"/>
      <c r="IGR671" s="555"/>
      <c r="IGS671" s="555"/>
      <c r="IGT671" s="555"/>
      <c r="IGU671" s="555"/>
      <c r="IGV671" s="555"/>
      <c r="IGW671" s="555"/>
      <c r="IGX671" s="555"/>
      <c r="IGY671" s="555"/>
      <c r="IGZ671" s="555"/>
      <c r="IHA671" s="555"/>
      <c r="IHB671" s="555"/>
      <c r="IHC671" s="555"/>
      <c r="IHD671" s="555"/>
      <c r="IHE671" s="555"/>
      <c r="IHF671" s="555"/>
      <c r="IHG671" s="555"/>
      <c r="IHH671" s="555"/>
      <c r="IHI671" s="555"/>
      <c r="IHJ671" s="555"/>
      <c r="IHK671" s="555"/>
      <c r="IHL671" s="555"/>
      <c r="IHM671" s="555"/>
      <c r="IHN671" s="555"/>
      <c r="IHO671" s="555"/>
      <c r="IHP671" s="555"/>
      <c r="IHQ671" s="555"/>
      <c r="IHR671" s="555"/>
      <c r="IHS671" s="555"/>
      <c r="IHT671" s="555"/>
      <c r="IHU671" s="555"/>
      <c r="IHV671" s="555"/>
      <c r="IHW671" s="555"/>
      <c r="IHX671" s="555"/>
      <c r="IHY671" s="555"/>
      <c r="IHZ671" s="555"/>
      <c r="IIA671" s="555"/>
      <c r="IIB671" s="555"/>
      <c r="IIC671" s="555"/>
      <c r="IID671" s="555"/>
      <c r="IIE671" s="555"/>
      <c r="IIF671" s="555"/>
      <c r="IIG671" s="555"/>
      <c r="IIH671" s="555"/>
      <c r="III671" s="555"/>
      <c r="IIJ671" s="555"/>
      <c r="IIK671" s="555"/>
      <c r="IIL671" s="555"/>
      <c r="IIM671" s="555"/>
      <c r="IIN671" s="555"/>
      <c r="IIO671" s="555"/>
      <c r="IIP671" s="555"/>
      <c r="IIQ671" s="555"/>
      <c r="IIR671" s="555"/>
      <c r="IIS671" s="555"/>
      <c r="IIT671" s="555"/>
      <c r="IIU671" s="555"/>
      <c r="IIV671" s="555"/>
      <c r="IIW671" s="555"/>
      <c r="IIX671" s="555"/>
      <c r="IIY671" s="555"/>
      <c r="IIZ671" s="555"/>
      <c r="IJA671" s="555"/>
      <c r="IJB671" s="555"/>
      <c r="IJC671" s="555"/>
      <c r="IJD671" s="555"/>
      <c r="IJE671" s="555"/>
      <c r="IJF671" s="555"/>
      <c r="IJG671" s="555"/>
      <c r="IJH671" s="555"/>
      <c r="IJI671" s="555"/>
      <c r="IJJ671" s="555"/>
      <c r="IJK671" s="555"/>
      <c r="IJL671" s="555"/>
      <c r="IJM671" s="555"/>
      <c r="IJN671" s="555"/>
      <c r="IJO671" s="555"/>
      <c r="IJP671" s="555"/>
      <c r="IJQ671" s="555"/>
      <c r="IJR671" s="555"/>
      <c r="IJS671" s="555"/>
      <c r="IJT671" s="555"/>
      <c r="IJU671" s="555"/>
      <c r="IJV671" s="555"/>
      <c r="IJW671" s="555"/>
      <c r="IJX671" s="555"/>
      <c r="IJY671" s="555"/>
      <c r="IJZ671" s="555"/>
      <c r="IKA671" s="555"/>
      <c r="IKB671" s="555"/>
      <c r="IKC671" s="555"/>
      <c r="IKD671" s="555"/>
      <c r="IKE671" s="555"/>
      <c r="IKF671" s="555"/>
      <c r="IKG671" s="555"/>
      <c r="IKH671" s="555"/>
      <c r="IKI671" s="555"/>
      <c r="IKJ671" s="555"/>
      <c r="IKK671" s="555"/>
      <c r="IKL671" s="555"/>
      <c r="IKM671" s="555"/>
      <c r="IKN671" s="555"/>
      <c r="IKO671" s="555"/>
      <c r="IKP671" s="555"/>
      <c r="IKQ671" s="555"/>
      <c r="IKR671" s="555"/>
      <c r="IKS671" s="555"/>
      <c r="IKT671" s="555"/>
      <c r="IKU671" s="555"/>
      <c r="IKV671" s="555"/>
      <c r="IKW671" s="555"/>
      <c r="IKX671" s="555"/>
      <c r="IKY671" s="555"/>
      <c r="IKZ671" s="555"/>
      <c r="ILA671" s="555"/>
      <c r="ILB671" s="555"/>
      <c r="ILC671" s="555"/>
      <c r="ILD671" s="555"/>
      <c r="ILE671" s="555"/>
      <c r="ILF671" s="555"/>
      <c r="ILG671" s="555"/>
      <c r="ILH671" s="555"/>
      <c r="ILI671" s="555"/>
      <c r="ILJ671" s="555"/>
      <c r="ILK671" s="555"/>
      <c r="ILL671" s="555"/>
      <c r="ILM671" s="555"/>
      <c r="ILN671" s="555"/>
      <c r="ILO671" s="555"/>
      <c r="ILP671" s="555"/>
      <c r="ILQ671" s="555"/>
      <c r="ILR671" s="555"/>
      <c r="ILS671" s="555"/>
      <c r="ILT671" s="555"/>
      <c r="ILU671" s="555"/>
      <c r="ILV671" s="555"/>
      <c r="ILW671" s="555"/>
      <c r="ILX671" s="555"/>
      <c r="ILY671" s="555"/>
      <c r="ILZ671" s="555"/>
      <c r="IMA671" s="555"/>
      <c r="IMB671" s="555"/>
      <c r="IMC671" s="555"/>
      <c r="IMD671" s="555"/>
      <c r="IME671" s="555"/>
      <c r="IMF671" s="555"/>
      <c r="IMG671" s="555"/>
      <c r="IMH671" s="555"/>
      <c r="IMI671" s="555"/>
      <c r="IMJ671" s="555"/>
      <c r="IMK671" s="555"/>
      <c r="IML671" s="555"/>
      <c r="IMM671" s="555"/>
      <c r="IMN671" s="555"/>
      <c r="IMO671" s="555"/>
      <c r="IMP671" s="555"/>
      <c r="IMQ671" s="555"/>
      <c r="IMR671" s="555"/>
      <c r="IMS671" s="555"/>
      <c r="IMT671" s="555"/>
      <c r="IMU671" s="555"/>
      <c r="IMV671" s="555"/>
      <c r="IMW671" s="555"/>
      <c r="IMX671" s="555"/>
      <c r="IMY671" s="555"/>
      <c r="IMZ671" s="555"/>
      <c r="INA671" s="555"/>
      <c r="INB671" s="555"/>
      <c r="INC671" s="555"/>
      <c r="IND671" s="555"/>
      <c r="INE671" s="555"/>
      <c r="INF671" s="555"/>
      <c r="ING671" s="555"/>
      <c r="INH671" s="555"/>
      <c r="INI671" s="555"/>
      <c r="INJ671" s="555"/>
      <c r="INK671" s="555"/>
      <c r="INL671" s="555"/>
      <c r="INM671" s="555"/>
      <c r="INN671" s="555"/>
      <c r="INO671" s="555"/>
      <c r="INP671" s="555"/>
      <c r="INQ671" s="555"/>
      <c r="INR671" s="555"/>
      <c r="INS671" s="555"/>
      <c r="INT671" s="555"/>
      <c r="INU671" s="555"/>
      <c r="INV671" s="555"/>
      <c r="INW671" s="555"/>
      <c r="INX671" s="555"/>
      <c r="INY671" s="555"/>
      <c r="INZ671" s="555"/>
      <c r="IOA671" s="555"/>
      <c r="IOB671" s="555"/>
      <c r="IOC671" s="555"/>
      <c r="IOD671" s="555"/>
      <c r="IOE671" s="555"/>
      <c r="IOF671" s="555"/>
      <c r="IOG671" s="555"/>
      <c r="IOH671" s="555"/>
      <c r="IOI671" s="555"/>
      <c r="IOJ671" s="555"/>
      <c r="IOK671" s="555"/>
      <c r="IOL671" s="555"/>
      <c r="IOM671" s="555"/>
      <c r="ION671" s="555"/>
      <c r="IOO671" s="555"/>
      <c r="IOP671" s="555"/>
      <c r="IOQ671" s="555"/>
      <c r="IOR671" s="555"/>
      <c r="IOS671" s="555"/>
      <c r="IOT671" s="555"/>
      <c r="IOU671" s="555"/>
      <c r="IOV671" s="555"/>
      <c r="IOW671" s="555"/>
      <c r="IOX671" s="555"/>
      <c r="IOY671" s="555"/>
      <c r="IOZ671" s="555"/>
      <c r="IPA671" s="555"/>
      <c r="IPB671" s="555"/>
      <c r="IPC671" s="555"/>
      <c r="IPD671" s="555"/>
      <c r="IPE671" s="555"/>
      <c r="IPF671" s="555"/>
      <c r="IPG671" s="555"/>
      <c r="IPH671" s="555"/>
      <c r="IPI671" s="555"/>
      <c r="IPJ671" s="555"/>
      <c r="IPK671" s="555"/>
      <c r="IPL671" s="555"/>
      <c r="IPM671" s="555"/>
      <c r="IPN671" s="555"/>
      <c r="IPO671" s="555"/>
      <c r="IPP671" s="555"/>
      <c r="IPQ671" s="555"/>
      <c r="IPR671" s="555"/>
      <c r="IPS671" s="555"/>
      <c r="IPT671" s="555"/>
      <c r="IPU671" s="555"/>
      <c r="IPV671" s="555"/>
      <c r="IPW671" s="555"/>
      <c r="IPX671" s="555"/>
      <c r="IPY671" s="555"/>
      <c r="IPZ671" s="555"/>
      <c r="IQA671" s="555"/>
      <c r="IQB671" s="555"/>
      <c r="IQC671" s="555"/>
      <c r="IQD671" s="555"/>
      <c r="IQE671" s="555"/>
      <c r="IQF671" s="555"/>
      <c r="IQG671" s="555"/>
      <c r="IQH671" s="555"/>
      <c r="IQI671" s="555"/>
      <c r="IQJ671" s="555"/>
      <c r="IQK671" s="555"/>
      <c r="IQL671" s="555"/>
      <c r="IQM671" s="555"/>
      <c r="IQN671" s="555"/>
      <c r="IQO671" s="555"/>
      <c r="IQP671" s="555"/>
      <c r="IQQ671" s="555"/>
      <c r="IQR671" s="555"/>
      <c r="IQS671" s="555"/>
      <c r="IQT671" s="555"/>
      <c r="IQU671" s="555"/>
      <c r="IQV671" s="555"/>
      <c r="IQW671" s="555"/>
      <c r="IQX671" s="555"/>
      <c r="IQY671" s="555"/>
      <c r="IQZ671" s="555"/>
      <c r="IRA671" s="555"/>
      <c r="IRB671" s="555"/>
      <c r="IRC671" s="555"/>
      <c r="IRD671" s="555"/>
      <c r="IRE671" s="555"/>
      <c r="IRF671" s="555"/>
      <c r="IRG671" s="555"/>
      <c r="IRH671" s="555"/>
      <c r="IRI671" s="555"/>
      <c r="IRJ671" s="555"/>
      <c r="IRK671" s="555"/>
      <c r="IRL671" s="555"/>
      <c r="IRM671" s="555"/>
      <c r="IRN671" s="555"/>
      <c r="IRO671" s="555"/>
      <c r="IRP671" s="555"/>
      <c r="IRQ671" s="555"/>
      <c r="IRR671" s="555"/>
      <c r="IRS671" s="555"/>
      <c r="IRT671" s="555"/>
      <c r="IRU671" s="555"/>
      <c r="IRV671" s="555"/>
      <c r="IRW671" s="555"/>
      <c r="IRX671" s="555"/>
      <c r="IRY671" s="555"/>
      <c r="IRZ671" s="555"/>
      <c r="ISA671" s="555"/>
      <c r="ISB671" s="555"/>
      <c r="ISC671" s="555"/>
      <c r="ISD671" s="555"/>
      <c r="ISE671" s="555"/>
      <c r="ISF671" s="555"/>
      <c r="ISG671" s="555"/>
      <c r="ISH671" s="555"/>
      <c r="ISI671" s="555"/>
      <c r="ISJ671" s="555"/>
      <c r="ISK671" s="555"/>
      <c r="ISL671" s="555"/>
      <c r="ISM671" s="555"/>
      <c r="ISN671" s="555"/>
      <c r="ISO671" s="555"/>
      <c r="ISP671" s="555"/>
      <c r="ISQ671" s="555"/>
      <c r="ISR671" s="555"/>
      <c r="ISS671" s="555"/>
      <c r="IST671" s="555"/>
      <c r="ISU671" s="555"/>
      <c r="ISV671" s="555"/>
      <c r="ISW671" s="555"/>
      <c r="ISX671" s="555"/>
      <c r="ISY671" s="555"/>
      <c r="ISZ671" s="555"/>
      <c r="ITA671" s="555"/>
      <c r="ITB671" s="555"/>
      <c r="ITC671" s="555"/>
      <c r="ITD671" s="555"/>
      <c r="ITE671" s="555"/>
      <c r="ITF671" s="555"/>
      <c r="ITG671" s="555"/>
      <c r="ITH671" s="555"/>
      <c r="ITI671" s="555"/>
      <c r="ITJ671" s="555"/>
      <c r="ITK671" s="555"/>
      <c r="ITL671" s="555"/>
      <c r="ITM671" s="555"/>
      <c r="ITN671" s="555"/>
      <c r="ITO671" s="555"/>
      <c r="ITP671" s="555"/>
      <c r="ITQ671" s="555"/>
      <c r="ITR671" s="555"/>
      <c r="ITS671" s="555"/>
      <c r="ITT671" s="555"/>
      <c r="ITU671" s="555"/>
      <c r="ITV671" s="555"/>
      <c r="ITW671" s="555"/>
      <c r="ITX671" s="555"/>
      <c r="ITY671" s="555"/>
      <c r="ITZ671" s="555"/>
      <c r="IUA671" s="555"/>
      <c r="IUB671" s="555"/>
      <c r="IUC671" s="555"/>
      <c r="IUD671" s="555"/>
      <c r="IUE671" s="555"/>
      <c r="IUF671" s="555"/>
      <c r="IUG671" s="555"/>
      <c r="IUH671" s="555"/>
      <c r="IUI671" s="555"/>
      <c r="IUJ671" s="555"/>
      <c r="IUK671" s="555"/>
      <c r="IUL671" s="555"/>
      <c r="IUM671" s="555"/>
      <c r="IUN671" s="555"/>
      <c r="IUO671" s="555"/>
      <c r="IUP671" s="555"/>
      <c r="IUQ671" s="555"/>
      <c r="IUR671" s="555"/>
      <c r="IUS671" s="555"/>
      <c r="IUT671" s="555"/>
      <c r="IUU671" s="555"/>
      <c r="IUV671" s="555"/>
      <c r="IUW671" s="555"/>
      <c r="IUX671" s="555"/>
      <c r="IUY671" s="555"/>
      <c r="IUZ671" s="555"/>
      <c r="IVA671" s="555"/>
      <c r="IVB671" s="555"/>
      <c r="IVC671" s="555"/>
      <c r="IVD671" s="555"/>
      <c r="IVE671" s="555"/>
      <c r="IVF671" s="555"/>
      <c r="IVG671" s="555"/>
      <c r="IVH671" s="555"/>
      <c r="IVI671" s="555"/>
      <c r="IVJ671" s="555"/>
      <c r="IVK671" s="555"/>
      <c r="IVL671" s="555"/>
      <c r="IVM671" s="555"/>
      <c r="IVN671" s="555"/>
      <c r="IVO671" s="555"/>
      <c r="IVP671" s="555"/>
      <c r="IVQ671" s="555"/>
      <c r="IVR671" s="555"/>
      <c r="IVS671" s="555"/>
      <c r="IVT671" s="555"/>
      <c r="IVU671" s="555"/>
      <c r="IVV671" s="555"/>
      <c r="IVW671" s="555"/>
      <c r="IVX671" s="555"/>
      <c r="IVY671" s="555"/>
      <c r="IVZ671" s="555"/>
      <c r="IWA671" s="555"/>
      <c r="IWB671" s="555"/>
      <c r="IWC671" s="555"/>
      <c r="IWD671" s="555"/>
      <c r="IWE671" s="555"/>
      <c r="IWF671" s="555"/>
      <c r="IWG671" s="555"/>
      <c r="IWH671" s="555"/>
      <c r="IWI671" s="555"/>
      <c r="IWJ671" s="555"/>
      <c r="IWK671" s="555"/>
      <c r="IWL671" s="555"/>
      <c r="IWM671" s="555"/>
      <c r="IWN671" s="555"/>
      <c r="IWO671" s="555"/>
      <c r="IWP671" s="555"/>
      <c r="IWQ671" s="555"/>
      <c r="IWR671" s="555"/>
      <c r="IWS671" s="555"/>
      <c r="IWT671" s="555"/>
      <c r="IWU671" s="555"/>
      <c r="IWV671" s="555"/>
      <c r="IWW671" s="555"/>
      <c r="IWX671" s="555"/>
      <c r="IWY671" s="555"/>
      <c r="IWZ671" s="555"/>
      <c r="IXA671" s="555"/>
      <c r="IXB671" s="555"/>
      <c r="IXC671" s="555"/>
      <c r="IXD671" s="555"/>
      <c r="IXE671" s="555"/>
      <c r="IXF671" s="555"/>
      <c r="IXG671" s="555"/>
      <c r="IXH671" s="555"/>
      <c r="IXI671" s="555"/>
      <c r="IXJ671" s="555"/>
      <c r="IXK671" s="555"/>
      <c r="IXL671" s="555"/>
      <c r="IXM671" s="555"/>
      <c r="IXN671" s="555"/>
      <c r="IXO671" s="555"/>
      <c r="IXP671" s="555"/>
      <c r="IXQ671" s="555"/>
      <c r="IXR671" s="555"/>
      <c r="IXS671" s="555"/>
      <c r="IXT671" s="555"/>
      <c r="IXU671" s="555"/>
      <c r="IXV671" s="555"/>
      <c r="IXW671" s="555"/>
      <c r="IXX671" s="555"/>
      <c r="IXY671" s="555"/>
      <c r="IXZ671" s="555"/>
      <c r="IYA671" s="555"/>
      <c r="IYB671" s="555"/>
      <c r="IYC671" s="555"/>
      <c r="IYD671" s="555"/>
      <c r="IYE671" s="555"/>
      <c r="IYF671" s="555"/>
      <c r="IYG671" s="555"/>
      <c r="IYH671" s="555"/>
      <c r="IYI671" s="555"/>
      <c r="IYJ671" s="555"/>
      <c r="IYK671" s="555"/>
      <c r="IYL671" s="555"/>
      <c r="IYM671" s="555"/>
      <c r="IYN671" s="555"/>
      <c r="IYO671" s="555"/>
      <c r="IYP671" s="555"/>
      <c r="IYQ671" s="555"/>
      <c r="IYR671" s="555"/>
      <c r="IYS671" s="555"/>
      <c r="IYT671" s="555"/>
      <c r="IYU671" s="555"/>
      <c r="IYV671" s="555"/>
      <c r="IYW671" s="555"/>
      <c r="IYX671" s="555"/>
      <c r="IYY671" s="555"/>
      <c r="IYZ671" s="555"/>
      <c r="IZA671" s="555"/>
      <c r="IZB671" s="555"/>
      <c r="IZC671" s="555"/>
      <c r="IZD671" s="555"/>
      <c r="IZE671" s="555"/>
      <c r="IZF671" s="555"/>
      <c r="IZG671" s="555"/>
      <c r="IZH671" s="555"/>
      <c r="IZI671" s="555"/>
      <c r="IZJ671" s="555"/>
      <c r="IZK671" s="555"/>
      <c r="IZL671" s="555"/>
      <c r="IZM671" s="555"/>
      <c r="IZN671" s="555"/>
      <c r="IZO671" s="555"/>
      <c r="IZP671" s="555"/>
      <c r="IZQ671" s="555"/>
      <c r="IZR671" s="555"/>
      <c r="IZS671" s="555"/>
      <c r="IZT671" s="555"/>
      <c r="IZU671" s="555"/>
      <c r="IZV671" s="555"/>
      <c r="IZW671" s="555"/>
      <c r="IZX671" s="555"/>
      <c r="IZY671" s="555"/>
      <c r="IZZ671" s="555"/>
      <c r="JAA671" s="555"/>
      <c r="JAB671" s="555"/>
      <c r="JAC671" s="555"/>
      <c r="JAD671" s="555"/>
      <c r="JAE671" s="555"/>
      <c r="JAF671" s="555"/>
      <c r="JAG671" s="555"/>
      <c r="JAH671" s="555"/>
      <c r="JAI671" s="555"/>
      <c r="JAJ671" s="555"/>
      <c r="JAK671" s="555"/>
      <c r="JAL671" s="555"/>
      <c r="JAM671" s="555"/>
      <c r="JAN671" s="555"/>
      <c r="JAO671" s="555"/>
      <c r="JAP671" s="555"/>
      <c r="JAQ671" s="555"/>
      <c r="JAR671" s="555"/>
      <c r="JAS671" s="555"/>
      <c r="JAT671" s="555"/>
      <c r="JAU671" s="555"/>
      <c r="JAV671" s="555"/>
      <c r="JAW671" s="555"/>
      <c r="JAX671" s="555"/>
      <c r="JAY671" s="555"/>
      <c r="JAZ671" s="555"/>
      <c r="JBA671" s="555"/>
      <c r="JBB671" s="555"/>
      <c r="JBC671" s="555"/>
      <c r="JBD671" s="555"/>
      <c r="JBE671" s="555"/>
      <c r="JBF671" s="555"/>
      <c r="JBG671" s="555"/>
      <c r="JBH671" s="555"/>
      <c r="JBI671" s="555"/>
      <c r="JBJ671" s="555"/>
      <c r="JBK671" s="555"/>
      <c r="JBL671" s="555"/>
      <c r="JBM671" s="555"/>
      <c r="JBN671" s="555"/>
      <c r="JBO671" s="555"/>
      <c r="JBP671" s="555"/>
      <c r="JBQ671" s="555"/>
      <c r="JBR671" s="555"/>
      <c r="JBS671" s="555"/>
      <c r="JBT671" s="555"/>
      <c r="JBU671" s="555"/>
      <c r="JBV671" s="555"/>
      <c r="JBW671" s="555"/>
      <c r="JBX671" s="555"/>
      <c r="JBY671" s="555"/>
      <c r="JBZ671" s="555"/>
      <c r="JCA671" s="555"/>
      <c r="JCB671" s="555"/>
      <c r="JCC671" s="555"/>
      <c r="JCD671" s="555"/>
      <c r="JCE671" s="555"/>
      <c r="JCF671" s="555"/>
      <c r="JCG671" s="555"/>
      <c r="JCH671" s="555"/>
      <c r="JCI671" s="555"/>
      <c r="JCJ671" s="555"/>
      <c r="JCK671" s="555"/>
      <c r="JCL671" s="555"/>
      <c r="JCM671" s="555"/>
      <c r="JCN671" s="555"/>
      <c r="JCO671" s="555"/>
      <c r="JCP671" s="555"/>
      <c r="JCQ671" s="555"/>
      <c r="JCR671" s="555"/>
      <c r="JCS671" s="555"/>
      <c r="JCT671" s="555"/>
      <c r="JCU671" s="555"/>
      <c r="JCV671" s="555"/>
      <c r="JCW671" s="555"/>
      <c r="JCX671" s="555"/>
      <c r="JCY671" s="555"/>
      <c r="JCZ671" s="555"/>
      <c r="JDA671" s="555"/>
      <c r="JDB671" s="555"/>
      <c r="JDC671" s="555"/>
      <c r="JDD671" s="555"/>
      <c r="JDE671" s="555"/>
      <c r="JDF671" s="555"/>
      <c r="JDG671" s="555"/>
      <c r="JDH671" s="555"/>
      <c r="JDI671" s="555"/>
      <c r="JDJ671" s="555"/>
      <c r="JDK671" s="555"/>
      <c r="JDL671" s="555"/>
      <c r="JDM671" s="555"/>
      <c r="JDN671" s="555"/>
      <c r="JDO671" s="555"/>
      <c r="JDP671" s="555"/>
      <c r="JDQ671" s="555"/>
      <c r="JDR671" s="555"/>
      <c r="JDS671" s="555"/>
      <c r="JDT671" s="555"/>
      <c r="JDU671" s="555"/>
      <c r="JDV671" s="555"/>
      <c r="JDW671" s="555"/>
      <c r="JDX671" s="555"/>
      <c r="JDY671" s="555"/>
      <c r="JDZ671" s="555"/>
      <c r="JEA671" s="555"/>
      <c r="JEB671" s="555"/>
      <c r="JEC671" s="555"/>
      <c r="JED671" s="555"/>
      <c r="JEE671" s="555"/>
      <c r="JEF671" s="555"/>
      <c r="JEG671" s="555"/>
      <c r="JEH671" s="555"/>
      <c r="JEI671" s="555"/>
      <c r="JEJ671" s="555"/>
      <c r="JEK671" s="555"/>
      <c r="JEL671" s="555"/>
      <c r="JEM671" s="555"/>
      <c r="JEN671" s="555"/>
      <c r="JEO671" s="555"/>
      <c r="JEP671" s="555"/>
      <c r="JEQ671" s="555"/>
      <c r="JER671" s="555"/>
      <c r="JES671" s="555"/>
      <c r="JET671" s="555"/>
      <c r="JEU671" s="555"/>
      <c r="JEV671" s="555"/>
      <c r="JEW671" s="555"/>
      <c r="JEX671" s="555"/>
      <c r="JEY671" s="555"/>
      <c r="JEZ671" s="555"/>
      <c r="JFA671" s="555"/>
      <c r="JFB671" s="555"/>
      <c r="JFC671" s="555"/>
      <c r="JFD671" s="555"/>
      <c r="JFE671" s="555"/>
      <c r="JFF671" s="555"/>
      <c r="JFG671" s="555"/>
      <c r="JFH671" s="555"/>
      <c r="JFI671" s="555"/>
      <c r="JFJ671" s="555"/>
      <c r="JFK671" s="555"/>
      <c r="JFL671" s="555"/>
      <c r="JFM671" s="555"/>
      <c r="JFN671" s="555"/>
      <c r="JFO671" s="555"/>
      <c r="JFP671" s="555"/>
      <c r="JFQ671" s="555"/>
      <c r="JFR671" s="555"/>
      <c r="JFS671" s="555"/>
      <c r="JFT671" s="555"/>
      <c r="JFU671" s="555"/>
      <c r="JFV671" s="555"/>
      <c r="JFW671" s="555"/>
      <c r="JFX671" s="555"/>
      <c r="JFY671" s="555"/>
      <c r="JFZ671" s="555"/>
      <c r="JGA671" s="555"/>
      <c r="JGB671" s="555"/>
      <c r="JGC671" s="555"/>
      <c r="JGD671" s="555"/>
      <c r="JGE671" s="555"/>
      <c r="JGF671" s="555"/>
      <c r="JGG671" s="555"/>
      <c r="JGH671" s="555"/>
      <c r="JGI671" s="555"/>
      <c r="JGJ671" s="555"/>
      <c r="JGK671" s="555"/>
      <c r="JGL671" s="555"/>
      <c r="JGM671" s="555"/>
      <c r="JGN671" s="555"/>
      <c r="JGO671" s="555"/>
      <c r="JGP671" s="555"/>
      <c r="JGQ671" s="555"/>
      <c r="JGR671" s="555"/>
      <c r="JGS671" s="555"/>
      <c r="JGT671" s="555"/>
      <c r="JGU671" s="555"/>
      <c r="JGV671" s="555"/>
      <c r="JGW671" s="555"/>
      <c r="JGX671" s="555"/>
      <c r="JGY671" s="555"/>
      <c r="JGZ671" s="555"/>
      <c r="JHA671" s="555"/>
      <c r="JHB671" s="555"/>
      <c r="JHC671" s="555"/>
      <c r="JHD671" s="555"/>
      <c r="JHE671" s="555"/>
      <c r="JHF671" s="555"/>
      <c r="JHG671" s="555"/>
      <c r="JHH671" s="555"/>
      <c r="JHI671" s="555"/>
      <c r="JHJ671" s="555"/>
      <c r="JHK671" s="555"/>
      <c r="JHL671" s="555"/>
      <c r="JHM671" s="555"/>
      <c r="JHN671" s="555"/>
      <c r="JHO671" s="555"/>
      <c r="JHP671" s="555"/>
      <c r="JHQ671" s="555"/>
      <c r="JHR671" s="555"/>
      <c r="JHS671" s="555"/>
      <c r="JHT671" s="555"/>
      <c r="JHU671" s="555"/>
      <c r="JHV671" s="555"/>
      <c r="JHW671" s="555"/>
      <c r="JHX671" s="555"/>
      <c r="JHY671" s="555"/>
      <c r="JHZ671" s="555"/>
      <c r="JIA671" s="555"/>
      <c r="JIB671" s="555"/>
      <c r="JIC671" s="555"/>
      <c r="JID671" s="555"/>
      <c r="JIE671" s="555"/>
      <c r="JIF671" s="555"/>
      <c r="JIG671" s="555"/>
      <c r="JIH671" s="555"/>
      <c r="JII671" s="555"/>
      <c r="JIJ671" s="555"/>
      <c r="JIK671" s="555"/>
      <c r="JIL671" s="555"/>
      <c r="JIM671" s="555"/>
      <c r="JIN671" s="555"/>
      <c r="JIO671" s="555"/>
      <c r="JIP671" s="555"/>
      <c r="JIQ671" s="555"/>
      <c r="JIR671" s="555"/>
      <c r="JIS671" s="555"/>
      <c r="JIT671" s="555"/>
      <c r="JIU671" s="555"/>
      <c r="JIV671" s="555"/>
      <c r="JIW671" s="555"/>
      <c r="JIX671" s="555"/>
      <c r="JIY671" s="555"/>
      <c r="JIZ671" s="555"/>
      <c r="JJA671" s="555"/>
      <c r="JJB671" s="555"/>
      <c r="JJC671" s="555"/>
      <c r="JJD671" s="555"/>
      <c r="JJE671" s="555"/>
      <c r="JJF671" s="555"/>
      <c r="JJG671" s="555"/>
      <c r="JJH671" s="555"/>
      <c r="JJI671" s="555"/>
      <c r="JJJ671" s="555"/>
      <c r="JJK671" s="555"/>
      <c r="JJL671" s="555"/>
      <c r="JJM671" s="555"/>
      <c r="JJN671" s="555"/>
      <c r="JJO671" s="555"/>
      <c r="JJP671" s="555"/>
      <c r="JJQ671" s="555"/>
      <c r="JJR671" s="555"/>
      <c r="JJS671" s="555"/>
      <c r="JJT671" s="555"/>
      <c r="JJU671" s="555"/>
      <c r="JJV671" s="555"/>
      <c r="JJW671" s="555"/>
      <c r="JJX671" s="555"/>
      <c r="JJY671" s="555"/>
      <c r="JJZ671" s="555"/>
      <c r="JKA671" s="555"/>
      <c r="JKB671" s="555"/>
      <c r="JKC671" s="555"/>
      <c r="JKD671" s="555"/>
      <c r="JKE671" s="555"/>
      <c r="JKF671" s="555"/>
      <c r="JKG671" s="555"/>
      <c r="JKH671" s="555"/>
      <c r="JKI671" s="555"/>
      <c r="JKJ671" s="555"/>
      <c r="JKK671" s="555"/>
      <c r="JKL671" s="555"/>
      <c r="JKM671" s="555"/>
      <c r="JKN671" s="555"/>
      <c r="JKO671" s="555"/>
      <c r="JKP671" s="555"/>
      <c r="JKQ671" s="555"/>
      <c r="JKR671" s="555"/>
      <c r="JKS671" s="555"/>
      <c r="JKT671" s="555"/>
      <c r="JKU671" s="555"/>
      <c r="JKV671" s="555"/>
      <c r="JKW671" s="555"/>
      <c r="JKX671" s="555"/>
      <c r="JKY671" s="555"/>
      <c r="JKZ671" s="555"/>
      <c r="JLA671" s="555"/>
      <c r="JLB671" s="555"/>
      <c r="JLC671" s="555"/>
      <c r="JLD671" s="555"/>
      <c r="JLE671" s="555"/>
      <c r="JLF671" s="555"/>
      <c r="JLG671" s="555"/>
      <c r="JLH671" s="555"/>
      <c r="JLI671" s="555"/>
      <c r="JLJ671" s="555"/>
      <c r="JLK671" s="555"/>
      <c r="JLL671" s="555"/>
      <c r="JLM671" s="555"/>
      <c r="JLN671" s="555"/>
      <c r="JLO671" s="555"/>
      <c r="JLP671" s="555"/>
      <c r="JLQ671" s="555"/>
      <c r="JLR671" s="555"/>
      <c r="JLS671" s="555"/>
      <c r="JLT671" s="555"/>
      <c r="JLU671" s="555"/>
      <c r="JLV671" s="555"/>
      <c r="JLW671" s="555"/>
      <c r="JLX671" s="555"/>
      <c r="JLY671" s="555"/>
      <c r="JLZ671" s="555"/>
      <c r="JMA671" s="555"/>
      <c r="JMB671" s="555"/>
      <c r="JMC671" s="555"/>
      <c r="JMD671" s="555"/>
      <c r="JME671" s="555"/>
      <c r="JMF671" s="555"/>
      <c r="JMG671" s="555"/>
      <c r="JMH671" s="555"/>
      <c r="JMI671" s="555"/>
      <c r="JMJ671" s="555"/>
      <c r="JMK671" s="555"/>
      <c r="JML671" s="555"/>
      <c r="JMM671" s="555"/>
      <c r="JMN671" s="555"/>
      <c r="JMO671" s="555"/>
      <c r="JMP671" s="555"/>
      <c r="JMQ671" s="555"/>
      <c r="JMR671" s="555"/>
      <c r="JMS671" s="555"/>
      <c r="JMT671" s="555"/>
      <c r="JMU671" s="555"/>
      <c r="JMV671" s="555"/>
      <c r="JMW671" s="555"/>
      <c r="JMX671" s="555"/>
      <c r="JMY671" s="555"/>
      <c r="JMZ671" s="555"/>
      <c r="JNA671" s="555"/>
      <c r="JNB671" s="555"/>
      <c r="JNC671" s="555"/>
      <c r="JND671" s="555"/>
      <c r="JNE671" s="555"/>
      <c r="JNF671" s="555"/>
      <c r="JNG671" s="555"/>
      <c r="JNH671" s="555"/>
      <c r="JNI671" s="555"/>
      <c r="JNJ671" s="555"/>
      <c r="JNK671" s="555"/>
      <c r="JNL671" s="555"/>
      <c r="JNM671" s="555"/>
      <c r="JNN671" s="555"/>
      <c r="JNO671" s="555"/>
      <c r="JNP671" s="555"/>
      <c r="JNQ671" s="555"/>
      <c r="JNR671" s="555"/>
      <c r="JNS671" s="555"/>
      <c r="JNT671" s="555"/>
      <c r="JNU671" s="555"/>
      <c r="JNV671" s="555"/>
      <c r="JNW671" s="555"/>
      <c r="JNX671" s="555"/>
      <c r="JNY671" s="555"/>
      <c r="JNZ671" s="555"/>
      <c r="JOA671" s="555"/>
      <c r="JOB671" s="555"/>
      <c r="JOC671" s="555"/>
      <c r="JOD671" s="555"/>
      <c r="JOE671" s="555"/>
      <c r="JOF671" s="555"/>
      <c r="JOG671" s="555"/>
      <c r="JOH671" s="555"/>
      <c r="JOI671" s="555"/>
      <c r="JOJ671" s="555"/>
      <c r="JOK671" s="555"/>
      <c r="JOL671" s="555"/>
      <c r="JOM671" s="555"/>
      <c r="JON671" s="555"/>
      <c r="JOO671" s="555"/>
      <c r="JOP671" s="555"/>
      <c r="JOQ671" s="555"/>
      <c r="JOR671" s="555"/>
      <c r="JOS671" s="555"/>
      <c r="JOT671" s="555"/>
      <c r="JOU671" s="555"/>
      <c r="JOV671" s="555"/>
      <c r="JOW671" s="555"/>
      <c r="JOX671" s="555"/>
      <c r="JOY671" s="555"/>
      <c r="JOZ671" s="555"/>
      <c r="JPA671" s="555"/>
      <c r="JPB671" s="555"/>
      <c r="JPC671" s="555"/>
      <c r="JPD671" s="555"/>
      <c r="JPE671" s="555"/>
      <c r="JPF671" s="555"/>
      <c r="JPG671" s="555"/>
      <c r="JPH671" s="555"/>
      <c r="JPI671" s="555"/>
      <c r="JPJ671" s="555"/>
      <c r="JPK671" s="555"/>
      <c r="JPL671" s="555"/>
      <c r="JPM671" s="555"/>
      <c r="JPN671" s="555"/>
      <c r="JPO671" s="555"/>
      <c r="JPP671" s="555"/>
      <c r="JPQ671" s="555"/>
      <c r="JPR671" s="555"/>
      <c r="JPS671" s="555"/>
      <c r="JPT671" s="555"/>
      <c r="JPU671" s="555"/>
      <c r="JPV671" s="555"/>
      <c r="JPW671" s="555"/>
      <c r="JPX671" s="555"/>
      <c r="JPY671" s="555"/>
      <c r="JPZ671" s="555"/>
      <c r="JQA671" s="555"/>
      <c r="JQB671" s="555"/>
      <c r="JQC671" s="555"/>
      <c r="JQD671" s="555"/>
      <c r="JQE671" s="555"/>
      <c r="JQF671" s="555"/>
      <c r="JQG671" s="555"/>
      <c r="JQH671" s="555"/>
      <c r="JQI671" s="555"/>
      <c r="JQJ671" s="555"/>
      <c r="JQK671" s="555"/>
      <c r="JQL671" s="555"/>
      <c r="JQM671" s="555"/>
      <c r="JQN671" s="555"/>
      <c r="JQO671" s="555"/>
      <c r="JQP671" s="555"/>
      <c r="JQQ671" s="555"/>
      <c r="JQR671" s="555"/>
      <c r="JQS671" s="555"/>
      <c r="JQT671" s="555"/>
      <c r="JQU671" s="555"/>
      <c r="JQV671" s="555"/>
      <c r="JQW671" s="555"/>
      <c r="JQX671" s="555"/>
      <c r="JQY671" s="555"/>
      <c r="JQZ671" s="555"/>
      <c r="JRA671" s="555"/>
      <c r="JRB671" s="555"/>
      <c r="JRC671" s="555"/>
      <c r="JRD671" s="555"/>
      <c r="JRE671" s="555"/>
      <c r="JRF671" s="555"/>
      <c r="JRG671" s="555"/>
      <c r="JRH671" s="555"/>
      <c r="JRI671" s="555"/>
      <c r="JRJ671" s="555"/>
      <c r="JRK671" s="555"/>
      <c r="JRL671" s="555"/>
      <c r="JRM671" s="555"/>
      <c r="JRN671" s="555"/>
      <c r="JRO671" s="555"/>
      <c r="JRP671" s="555"/>
      <c r="JRQ671" s="555"/>
      <c r="JRR671" s="555"/>
      <c r="JRS671" s="555"/>
      <c r="JRT671" s="555"/>
      <c r="JRU671" s="555"/>
      <c r="JRV671" s="555"/>
      <c r="JRW671" s="555"/>
      <c r="JRX671" s="555"/>
      <c r="JRY671" s="555"/>
      <c r="JRZ671" s="555"/>
      <c r="JSA671" s="555"/>
      <c r="JSB671" s="555"/>
      <c r="JSC671" s="555"/>
      <c r="JSD671" s="555"/>
      <c r="JSE671" s="555"/>
      <c r="JSF671" s="555"/>
      <c r="JSG671" s="555"/>
      <c r="JSH671" s="555"/>
      <c r="JSI671" s="555"/>
      <c r="JSJ671" s="555"/>
      <c r="JSK671" s="555"/>
      <c r="JSL671" s="555"/>
      <c r="JSM671" s="555"/>
      <c r="JSN671" s="555"/>
      <c r="JSO671" s="555"/>
      <c r="JSP671" s="555"/>
      <c r="JSQ671" s="555"/>
      <c r="JSR671" s="555"/>
      <c r="JSS671" s="555"/>
      <c r="JST671" s="555"/>
      <c r="JSU671" s="555"/>
      <c r="JSV671" s="555"/>
      <c r="JSW671" s="555"/>
      <c r="JSX671" s="555"/>
      <c r="JSY671" s="555"/>
      <c r="JSZ671" s="555"/>
      <c r="JTA671" s="555"/>
      <c r="JTB671" s="555"/>
      <c r="JTC671" s="555"/>
      <c r="JTD671" s="555"/>
      <c r="JTE671" s="555"/>
      <c r="JTF671" s="555"/>
      <c r="JTG671" s="555"/>
      <c r="JTH671" s="555"/>
      <c r="JTI671" s="555"/>
      <c r="JTJ671" s="555"/>
      <c r="JTK671" s="555"/>
      <c r="JTL671" s="555"/>
      <c r="JTM671" s="555"/>
      <c r="JTN671" s="555"/>
      <c r="JTO671" s="555"/>
      <c r="JTP671" s="555"/>
      <c r="JTQ671" s="555"/>
      <c r="JTR671" s="555"/>
      <c r="JTS671" s="555"/>
      <c r="JTT671" s="555"/>
      <c r="JTU671" s="555"/>
      <c r="JTV671" s="555"/>
      <c r="JTW671" s="555"/>
      <c r="JTX671" s="555"/>
      <c r="JTY671" s="555"/>
      <c r="JTZ671" s="555"/>
      <c r="JUA671" s="555"/>
      <c r="JUB671" s="555"/>
      <c r="JUC671" s="555"/>
      <c r="JUD671" s="555"/>
      <c r="JUE671" s="555"/>
      <c r="JUF671" s="555"/>
      <c r="JUG671" s="555"/>
      <c r="JUH671" s="555"/>
      <c r="JUI671" s="555"/>
      <c r="JUJ671" s="555"/>
      <c r="JUK671" s="555"/>
      <c r="JUL671" s="555"/>
      <c r="JUM671" s="555"/>
      <c r="JUN671" s="555"/>
      <c r="JUO671" s="555"/>
      <c r="JUP671" s="555"/>
      <c r="JUQ671" s="555"/>
      <c r="JUR671" s="555"/>
      <c r="JUS671" s="555"/>
      <c r="JUT671" s="555"/>
      <c r="JUU671" s="555"/>
      <c r="JUV671" s="555"/>
      <c r="JUW671" s="555"/>
      <c r="JUX671" s="555"/>
      <c r="JUY671" s="555"/>
      <c r="JUZ671" s="555"/>
      <c r="JVA671" s="555"/>
      <c r="JVB671" s="555"/>
      <c r="JVC671" s="555"/>
      <c r="JVD671" s="555"/>
      <c r="JVE671" s="555"/>
      <c r="JVF671" s="555"/>
      <c r="JVG671" s="555"/>
      <c r="JVH671" s="555"/>
      <c r="JVI671" s="555"/>
      <c r="JVJ671" s="555"/>
      <c r="JVK671" s="555"/>
      <c r="JVL671" s="555"/>
      <c r="JVM671" s="555"/>
      <c r="JVN671" s="555"/>
      <c r="JVO671" s="555"/>
      <c r="JVP671" s="555"/>
      <c r="JVQ671" s="555"/>
      <c r="JVR671" s="555"/>
      <c r="JVS671" s="555"/>
      <c r="JVT671" s="555"/>
      <c r="JVU671" s="555"/>
      <c r="JVV671" s="555"/>
      <c r="JVW671" s="555"/>
      <c r="JVX671" s="555"/>
      <c r="JVY671" s="555"/>
      <c r="JVZ671" s="555"/>
      <c r="JWA671" s="555"/>
      <c r="JWB671" s="555"/>
      <c r="JWC671" s="555"/>
      <c r="JWD671" s="555"/>
      <c r="JWE671" s="555"/>
      <c r="JWF671" s="555"/>
      <c r="JWG671" s="555"/>
      <c r="JWH671" s="555"/>
      <c r="JWI671" s="555"/>
      <c r="JWJ671" s="555"/>
      <c r="JWK671" s="555"/>
      <c r="JWL671" s="555"/>
      <c r="JWM671" s="555"/>
      <c r="JWN671" s="555"/>
      <c r="JWO671" s="555"/>
      <c r="JWP671" s="555"/>
      <c r="JWQ671" s="555"/>
      <c r="JWR671" s="555"/>
      <c r="JWS671" s="555"/>
      <c r="JWT671" s="555"/>
      <c r="JWU671" s="555"/>
      <c r="JWV671" s="555"/>
      <c r="JWW671" s="555"/>
      <c r="JWX671" s="555"/>
      <c r="JWY671" s="555"/>
      <c r="JWZ671" s="555"/>
      <c r="JXA671" s="555"/>
      <c r="JXB671" s="555"/>
      <c r="JXC671" s="555"/>
      <c r="JXD671" s="555"/>
      <c r="JXE671" s="555"/>
      <c r="JXF671" s="555"/>
      <c r="JXG671" s="555"/>
      <c r="JXH671" s="555"/>
      <c r="JXI671" s="555"/>
      <c r="JXJ671" s="555"/>
      <c r="JXK671" s="555"/>
      <c r="JXL671" s="555"/>
      <c r="JXM671" s="555"/>
      <c r="JXN671" s="555"/>
      <c r="JXO671" s="555"/>
      <c r="JXP671" s="555"/>
      <c r="JXQ671" s="555"/>
      <c r="JXR671" s="555"/>
      <c r="JXS671" s="555"/>
      <c r="JXT671" s="555"/>
      <c r="JXU671" s="555"/>
      <c r="JXV671" s="555"/>
      <c r="JXW671" s="555"/>
      <c r="JXX671" s="555"/>
      <c r="JXY671" s="555"/>
      <c r="JXZ671" s="555"/>
      <c r="JYA671" s="555"/>
      <c r="JYB671" s="555"/>
      <c r="JYC671" s="555"/>
      <c r="JYD671" s="555"/>
      <c r="JYE671" s="555"/>
      <c r="JYF671" s="555"/>
      <c r="JYG671" s="555"/>
      <c r="JYH671" s="555"/>
      <c r="JYI671" s="555"/>
      <c r="JYJ671" s="555"/>
      <c r="JYK671" s="555"/>
      <c r="JYL671" s="555"/>
      <c r="JYM671" s="555"/>
      <c r="JYN671" s="555"/>
      <c r="JYO671" s="555"/>
      <c r="JYP671" s="555"/>
      <c r="JYQ671" s="555"/>
      <c r="JYR671" s="555"/>
      <c r="JYS671" s="555"/>
      <c r="JYT671" s="555"/>
      <c r="JYU671" s="555"/>
      <c r="JYV671" s="555"/>
      <c r="JYW671" s="555"/>
      <c r="JYX671" s="555"/>
      <c r="JYY671" s="555"/>
      <c r="JYZ671" s="555"/>
      <c r="JZA671" s="555"/>
      <c r="JZB671" s="555"/>
      <c r="JZC671" s="555"/>
      <c r="JZD671" s="555"/>
      <c r="JZE671" s="555"/>
      <c r="JZF671" s="555"/>
      <c r="JZG671" s="555"/>
      <c r="JZH671" s="555"/>
      <c r="JZI671" s="555"/>
      <c r="JZJ671" s="555"/>
      <c r="JZK671" s="555"/>
      <c r="JZL671" s="555"/>
      <c r="JZM671" s="555"/>
      <c r="JZN671" s="555"/>
      <c r="JZO671" s="555"/>
      <c r="JZP671" s="555"/>
      <c r="JZQ671" s="555"/>
      <c r="JZR671" s="555"/>
      <c r="JZS671" s="555"/>
      <c r="JZT671" s="555"/>
      <c r="JZU671" s="555"/>
      <c r="JZV671" s="555"/>
      <c r="JZW671" s="555"/>
      <c r="JZX671" s="555"/>
      <c r="JZY671" s="555"/>
      <c r="JZZ671" s="555"/>
      <c r="KAA671" s="555"/>
      <c r="KAB671" s="555"/>
      <c r="KAC671" s="555"/>
      <c r="KAD671" s="555"/>
      <c r="KAE671" s="555"/>
      <c r="KAF671" s="555"/>
      <c r="KAG671" s="555"/>
      <c r="KAH671" s="555"/>
      <c r="KAI671" s="555"/>
      <c r="KAJ671" s="555"/>
      <c r="KAK671" s="555"/>
      <c r="KAL671" s="555"/>
      <c r="KAM671" s="555"/>
      <c r="KAN671" s="555"/>
      <c r="KAO671" s="555"/>
      <c r="KAP671" s="555"/>
      <c r="KAQ671" s="555"/>
      <c r="KAR671" s="555"/>
      <c r="KAS671" s="555"/>
      <c r="KAT671" s="555"/>
      <c r="KAU671" s="555"/>
      <c r="KAV671" s="555"/>
      <c r="KAW671" s="555"/>
      <c r="KAX671" s="555"/>
      <c r="KAY671" s="555"/>
      <c r="KAZ671" s="555"/>
      <c r="KBA671" s="555"/>
      <c r="KBB671" s="555"/>
      <c r="KBC671" s="555"/>
      <c r="KBD671" s="555"/>
      <c r="KBE671" s="555"/>
      <c r="KBF671" s="555"/>
      <c r="KBG671" s="555"/>
      <c r="KBH671" s="555"/>
      <c r="KBI671" s="555"/>
      <c r="KBJ671" s="555"/>
      <c r="KBK671" s="555"/>
      <c r="KBL671" s="555"/>
      <c r="KBM671" s="555"/>
      <c r="KBN671" s="555"/>
      <c r="KBO671" s="555"/>
      <c r="KBP671" s="555"/>
      <c r="KBQ671" s="555"/>
      <c r="KBR671" s="555"/>
      <c r="KBS671" s="555"/>
      <c r="KBT671" s="555"/>
      <c r="KBU671" s="555"/>
      <c r="KBV671" s="555"/>
      <c r="KBW671" s="555"/>
      <c r="KBX671" s="555"/>
      <c r="KBY671" s="555"/>
      <c r="KBZ671" s="555"/>
      <c r="KCA671" s="555"/>
      <c r="KCB671" s="555"/>
      <c r="KCC671" s="555"/>
      <c r="KCD671" s="555"/>
      <c r="KCE671" s="555"/>
      <c r="KCF671" s="555"/>
      <c r="KCG671" s="555"/>
      <c r="KCH671" s="555"/>
      <c r="KCI671" s="555"/>
      <c r="KCJ671" s="555"/>
      <c r="KCK671" s="555"/>
      <c r="KCL671" s="555"/>
      <c r="KCM671" s="555"/>
      <c r="KCN671" s="555"/>
      <c r="KCO671" s="555"/>
      <c r="KCP671" s="555"/>
      <c r="KCQ671" s="555"/>
      <c r="KCR671" s="555"/>
      <c r="KCS671" s="555"/>
      <c r="KCT671" s="555"/>
      <c r="KCU671" s="555"/>
      <c r="KCV671" s="555"/>
      <c r="KCW671" s="555"/>
      <c r="KCX671" s="555"/>
      <c r="KCY671" s="555"/>
      <c r="KCZ671" s="555"/>
      <c r="KDA671" s="555"/>
      <c r="KDB671" s="555"/>
      <c r="KDC671" s="555"/>
      <c r="KDD671" s="555"/>
      <c r="KDE671" s="555"/>
      <c r="KDF671" s="555"/>
      <c r="KDG671" s="555"/>
      <c r="KDH671" s="555"/>
      <c r="KDI671" s="555"/>
      <c r="KDJ671" s="555"/>
      <c r="KDK671" s="555"/>
      <c r="KDL671" s="555"/>
      <c r="KDM671" s="555"/>
      <c r="KDN671" s="555"/>
      <c r="KDO671" s="555"/>
      <c r="KDP671" s="555"/>
      <c r="KDQ671" s="555"/>
      <c r="KDR671" s="555"/>
      <c r="KDS671" s="555"/>
      <c r="KDT671" s="555"/>
      <c r="KDU671" s="555"/>
      <c r="KDV671" s="555"/>
      <c r="KDW671" s="555"/>
      <c r="KDX671" s="555"/>
      <c r="KDY671" s="555"/>
      <c r="KDZ671" s="555"/>
      <c r="KEA671" s="555"/>
      <c r="KEB671" s="555"/>
      <c r="KEC671" s="555"/>
      <c r="KED671" s="555"/>
      <c r="KEE671" s="555"/>
      <c r="KEF671" s="555"/>
      <c r="KEG671" s="555"/>
      <c r="KEH671" s="555"/>
      <c r="KEI671" s="555"/>
      <c r="KEJ671" s="555"/>
      <c r="KEK671" s="555"/>
      <c r="KEL671" s="555"/>
      <c r="KEM671" s="555"/>
      <c r="KEN671" s="555"/>
      <c r="KEO671" s="555"/>
      <c r="KEP671" s="555"/>
      <c r="KEQ671" s="555"/>
      <c r="KER671" s="555"/>
      <c r="KES671" s="555"/>
      <c r="KET671" s="555"/>
      <c r="KEU671" s="555"/>
      <c r="KEV671" s="555"/>
      <c r="KEW671" s="555"/>
      <c r="KEX671" s="555"/>
      <c r="KEY671" s="555"/>
      <c r="KEZ671" s="555"/>
      <c r="KFA671" s="555"/>
      <c r="KFB671" s="555"/>
      <c r="KFC671" s="555"/>
      <c r="KFD671" s="555"/>
      <c r="KFE671" s="555"/>
      <c r="KFF671" s="555"/>
      <c r="KFG671" s="555"/>
      <c r="KFH671" s="555"/>
      <c r="KFI671" s="555"/>
      <c r="KFJ671" s="555"/>
      <c r="KFK671" s="555"/>
      <c r="KFL671" s="555"/>
      <c r="KFM671" s="555"/>
      <c r="KFN671" s="555"/>
      <c r="KFO671" s="555"/>
      <c r="KFP671" s="555"/>
      <c r="KFQ671" s="555"/>
      <c r="KFR671" s="555"/>
      <c r="KFS671" s="555"/>
      <c r="KFT671" s="555"/>
      <c r="KFU671" s="555"/>
      <c r="KFV671" s="555"/>
      <c r="KFW671" s="555"/>
      <c r="KFX671" s="555"/>
      <c r="KFY671" s="555"/>
      <c r="KFZ671" s="555"/>
      <c r="KGA671" s="555"/>
      <c r="KGB671" s="555"/>
      <c r="KGC671" s="555"/>
      <c r="KGD671" s="555"/>
      <c r="KGE671" s="555"/>
      <c r="KGF671" s="555"/>
      <c r="KGG671" s="555"/>
      <c r="KGH671" s="555"/>
      <c r="KGI671" s="555"/>
      <c r="KGJ671" s="555"/>
      <c r="KGK671" s="555"/>
      <c r="KGL671" s="555"/>
      <c r="KGM671" s="555"/>
      <c r="KGN671" s="555"/>
      <c r="KGO671" s="555"/>
      <c r="KGP671" s="555"/>
      <c r="KGQ671" s="555"/>
      <c r="KGR671" s="555"/>
      <c r="KGS671" s="555"/>
      <c r="KGT671" s="555"/>
      <c r="KGU671" s="555"/>
      <c r="KGV671" s="555"/>
      <c r="KGW671" s="555"/>
      <c r="KGX671" s="555"/>
      <c r="KGY671" s="555"/>
      <c r="KGZ671" s="555"/>
      <c r="KHA671" s="555"/>
      <c r="KHB671" s="555"/>
      <c r="KHC671" s="555"/>
      <c r="KHD671" s="555"/>
      <c r="KHE671" s="555"/>
      <c r="KHF671" s="555"/>
      <c r="KHG671" s="555"/>
      <c r="KHH671" s="555"/>
      <c r="KHI671" s="555"/>
      <c r="KHJ671" s="555"/>
      <c r="KHK671" s="555"/>
      <c r="KHL671" s="555"/>
      <c r="KHM671" s="555"/>
      <c r="KHN671" s="555"/>
      <c r="KHO671" s="555"/>
      <c r="KHP671" s="555"/>
      <c r="KHQ671" s="555"/>
      <c r="KHR671" s="555"/>
      <c r="KHS671" s="555"/>
      <c r="KHT671" s="555"/>
      <c r="KHU671" s="555"/>
      <c r="KHV671" s="555"/>
      <c r="KHW671" s="555"/>
      <c r="KHX671" s="555"/>
      <c r="KHY671" s="555"/>
      <c r="KHZ671" s="555"/>
      <c r="KIA671" s="555"/>
      <c r="KIB671" s="555"/>
      <c r="KIC671" s="555"/>
      <c r="KID671" s="555"/>
      <c r="KIE671" s="555"/>
      <c r="KIF671" s="555"/>
      <c r="KIG671" s="555"/>
      <c r="KIH671" s="555"/>
      <c r="KII671" s="555"/>
      <c r="KIJ671" s="555"/>
      <c r="KIK671" s="555"/>
      <c r="KIL671" s="555"/>
      <c r="KIM671" s="555"/>
      <c r="KIN671" s="555"/>
      <c r="KIO671" s="555"/>
      <c r="KIP671" s="555"/>
      <c r="KIQ671" s="555"/>
      <c r="KIR671" s="555"/>
      <c r="KIS671" s="555"/>
      <c r="KIT671" s="555"/>
      <c r="KIU671" s="555"/>
      <c r="KIV671" s="555"/>
      <c r="KIW671" s="555"/>
      <c r="KIX671" s="555"/>
      <c r="KIY671" s="555"/>
      <c r="KIZ671" s="555"/>
      <c r="KJA671" s="555"/>
      <c r="KJB671" s="555"/>
      <c r="KJC671" s="555"/>
      <c r="KJD671" s="555"/>
      <c r="KJE671" s="555"/>
      <c r="KJF671" s="555"/>
      <c r="KJG671" s="555"/>
      <c r="KJH671" s="555"/>
      <c r="KJI671" s="555"/>
      <c r="KJJ671" s="555"/>
      <c r="KJK671" s="555"/>
      <c r="KJL671" s="555"/>
      <c r="KJM671" s="555"/>
      <c r="KJN671" s="555"/>
      <c r="KJO671" s="555"/>
      <c r="KJP671" s="555"/>
      <c r="KJQ671" s="555"/>
      <c r="KJR671" s="555"/>
      <c r="KJS671" s="555"/>
      <c r="KJT671" s="555"/>
      <c r="KJU671" s="555"/>
      <c r="KJV671" s="555"/>
      <c r="KJW671" s="555"/>
      <c r="KJX671" s="555"/>
      <c r="KJY671" s="555"/>
      <c r="KJZ671" s="555"/>
      <c r="KKA671" s="555"/>
      <c r="KKB671" s="555"/>
      <c r="KKC671" s="555"/>
      <c r="KKD671" s="555"/>
      <c r="KKE671" s="555"/>
      <c r="KKF671" s="555"/>
      <c r="KKG671" s="555"/>
      <c r="KKH671" s="555"/>
      <c r="KKI671" s="555"/>
      <c r="KKJ671" s="555"/>
      <c r="KKK671" s="555"/>
      <c r="KKL671" s="555"/>
      <c r="KKM671" s="555"/>
      <c r="KKN671" s="555"/>
      <c r="KKO671" s="555"/>
      <c r="KKP671" s="555"/>
      <c r="KKQ671" s="555"/>
      <c r="KKR671" s="555"/>
      <c r="KKS671" s="555"/>
      <c r="KKT671" s="555"/>
      <c r="KKU671" s="555"/>
      <c r="KKV671" s="555"/>
      <c r="KKW671" s="555"/>
      <c r="KKX671" s="555"/>
      <c r="KKY671" s="555"/>
      <c r="KKZ671" s="555"/>
      <c r="KLA671" s="555"/>
      <c r="KLB671" s="555"/>
      <c r="KLC671" s="555"/>
      <c r="KLD671" s="555"/>
      <c r="KLE671" s="555"/>
      <c r="KLF671" s="555"/>
      <c r="KLG671" s="555"/>
      <c r="KLH671" s="555"/>
      <c r="KLI671" s="555"/>
      <c r="KLJ671" s="555"/>
      <c r="KLK671" s="555"/>
      <c r="KLL671" s="555"/>
      <c r="KLM671" s="555"/>
      <c r="KLN671" s="555"/>
      <c r="KLO671" s="555"/>
      <c r="KLP671" s="555"/>
      <c r="KLQ671" s="555"/>
      <c r="KLR671" s="555"/>
      <c r="KLS671" s="555"/>
      <c r="KLT671" s="555"/>
      <c r="KLU671" s="555"/>
      <c r="KLV671" s="555"/>
      <c r="KLW671" s="555"/>
      <c r="KLX671" s="555"/>
      <c r="KLY671" s="555"/>
      <c r="KLZ671" s="555"/>
      <c r="KMA671" s="555"/>
      <c r="KMB671" s="555"/>
      <c r="KMC671" s="555"/>
      <c r="KMD671" s="555"/>
      <c r="KME671" s="555"/>
      <c r="KMF671" s="555"/>
      <c r="KMG671" s="555"/>
      <c r="KMH671" s="555"/>
      <c r="KMI671" s="555"/>
      <c r="KMJ671" s="555"/>
      <c r="KMK671" s="555"/>
      <c r="KML671" s="555"/>
      <c r="KMM671" s="555"/>
      <c r="KMN671" s="555"/>
      <c r="KMO671" s="555"/>
      <c r="KMP671" s="555"/>
      <c r="KMQ671" s="555"/>
      <c r="KMR671" s="555"/>
      <c r="KMS671" s="555"/>
      <c r="KMT671" s="555"/>
      <c r="KMU671" s="555"/>
      <c r="KMV671" s="555"/>
      <c r="KMW671" s="555"/>
      <c r="KMX671" s="555"/>
      <c r="KMY671" s="555"/>
      <c r="KMZ671" s="555"/>
      <c r="KNA671" s="555"/>
      <c r="KNB671" s="555"/>
      <c r="KNC671" s="555"/>
      <c r="KND671" s="555"/>
      <c r="KNE671" s="555"/>
      <c r="KNF671" s="555"/>
      <c r="KNG671" s="555"/>
      <c r="KNH671" s="555"/>
      <c r="KNI671" s="555"/>
      <c r="KNJ671" s="555"/>
      <c r="KNK671" s="555"/>
      <c r="KNL671" s="555"/>
      <c r="KNM671" s="555"/>
      <c r="KNN671" s="555"/>
      <c r="KNO671" s="555"/>
      <c r="KNP671" s="555"/>
      <c r="KNQ671" s="555"/>
      <c r="KNR671" s="555"/>
      <c r="KNS671" s="555"/>
      <c r="KNT671" s="555"/>
      <c r="KNU671" s="555"/>
      <c r="KNV671" s="555"/>
      <c r="KNW671" s="555"/>
      <c r="KNX671" s="555"/>
      <c r="KNY671" s="555"/>
      <c r="KNZ671" s="555"/>
      <c r="KOA671" s="555"/>
      <c r="KOB671" s="555"/>
      <c r="KOC671" s="555"/>
      <c r="KOD671" s="555"/>
      <c r="KOE671" s="555"/>
      <c r="KOF671" s="555"/>
      <c r="KOG671" s="555"/>
      <c r="KOH671" s="555"/>
      <c r="KOI671" s="555"/>
      <c r="KOJ671" s="555"/>
      <c r="KOK671" s="555"/>
      <c r="KOL671" s="555"/>
      <c r="KOM671" s="555"/>
      <c r="KON671" s="555"/>
      <c r="KOO671" s="555"/>
      <c r="KOP671" s="555"/>
      <c r="KOQ671" s="555"/>
      <c r="KOR671" s="555"/>
      <c r="KOS671" s="555"/>
      <c r="KOT671" s="555"/>
      <c r="KOU671" s="555"/>
      <c r="KOV671" s="555"/>
      <c r="KOW671" s="555"/>
      <c r="KOX671" s="555"/>
      <c r="KOY671" s="555"/>
      <c r="KOZ671" s="555"/>
      <c r="KPA671" s="555"/>
      <c r="KPB671" s="555"/>
      <c r="KPC671" s="555"/>
      <c r="KPD671" s="555"/>
      <c r="KPE671" s="555"/>
      <c r="KPF671" s="555"/>
      <c r="KPG671" s="555"/>
      <c r="KPH671" s="555"/>
      <c r="KPI671" s="555"/>
      <c r="KPJ671" s="555"/>
      <c r="KPK671" s="555"/>
      <c r="KPL671" s="555"/>
      <c r="KPM671" s="555"/>
      <c r="KPN671" s="555"/>
      <c r="KPO671" s="555"/>
      <c r="KPP671" s="555"/>
      <c r="KPQ671" s="555"/>
      <c r="KPR671" s="555"/>
      <c r="KPS671" s="555"/>
      <c r="KPT671" s="555"/>
      <c r="KPU671" s="555"/>
      <c r="KPV671" s="555"/>
      <c r="KPW671" s="555"/>
      <c r="KPX671" s="555"/>
      <c r="KPY671" s="555"/>
      <c r="KPZ671" s="555"/>
      <c r="KQA671" s="555"/>
      <c r="KQB671" s="555"/>
      <c r="KQC671" s="555"/>
      <c r="KQD671" s="555"/>
      <c r="KQE671" s="555"/>
      <c r="KQF671" s="555"/>
      <c r="KQG671" s="555"/>
      <c r="KQH671" s="555"/>
      <c r="KQI671" s="555"/>
      <c r="KQJ671" s="555"/>
      <c r="KQK671" s="555"/>
      <c r="KQL671" s="555"/>
      <c r="KQM671" s="555"/>
      <c r="KQN671" s="555"/>
      <c r="KQO671" s="555"/>
      <c r="KQP671" s="555"/>
      <c r="KQQ671" s="555"/>
      <c r="KQR671" s="555"/>
      <c r="KQS671" s="555"/>
      <c r="KQT671" s="555"/>
      <c r="KQU671" s="555"/>
      <c r="KQV671" s="555"/>
      <c r="KQW671" s="555"/>
      <c r="KQX671" s="555"/>
      <c r="KQY671" s="555"/>
      <c r="KQZ671" s="555"/>
      <c r="KRA671" s="555"/>
      <c r="KRB671" s="555"/>
      <c r="KRC671" s="555"/>
      <c r="KRD671" s="555"/>
      <c r="KRE671" s="555"/>
      <c r="KRF671" s="555"/>
      <c r="KRG671" s="555"/>
      <c r="KRH671" s="555"/>
      <c r="KRI671" s="555"/>
      <c r="KRJ671" s="555"/>
      <c r="KRK671" s="555"/>
      <c r="KRL671" s="555"/>
      <c r="KRM671" s="555"/>
      <c r="KRN671" s="555"/>
      <c r="KRO671" s="555"/>
      <c r="KRP671" s="555"/>
      <c r="KRQ671" s="555"/>
      <c r="KRR671" s="555"/>
      <c r="KRS671" s="555"/>
      <c r="KRT671" s="555"/>
      <c r="KRU671" s="555"/>
      <c r="KRV671" s="555"/>
      <c r="KRW671" s="555"/>
      <c r="KRX671" s="555"/>
      <c r="KRY671" s="555"/>
      <c r="KRZ671" s="555"/>
      <c r="KSA671" s="555"/>
      <c r="KSB671" s="555"/>
      <c r="KSC671" s="555"/>
      <c r="KSD671" s="555"/>
      <c r="KSE671" s="555"/>
      <c r="KSF671" s="555"/>
      <c r="KSG671" s="555"/>
      <c r="KSH671" s="555"/>
      <c r="KSI671" s="555"/>
      <c r="KSJ671" s="555"/>
      <c r="KSK671" s="555"/>
      <c r="KSL671" s="555"/>
      <c r="KSM671" s="555"/>
      <c r="KSN671" s="555"/>
      <c r="KSO671" s="555"/>
      <c r="KSP671" s="555"/>
      <c r="KSQ671" s="555"/>
      <c r="KSR671" s="555"/>
      <c r="KSS671" s="555"/>
      <c r="KST671" s="555"/>
      <c r="KSU671" s="555"/>
      <c r="KSV671" s="555"/>
      <c r="KSW671" s="555"/>
      <c r="KSX671" s="555"/>
      <c r="KSY671" s="555"/>
      <c r="KSZ671" s="555"/>
      <c r="KTA671" s="555"/>
      <c r="KTB671" s="555"/>
      <c r="KTC671" s="555"/>
      <c r="KTD671" s="555"/>
      <c r="KTE671" s="555"/>
      <c r="KTF671" s="555"/>
      <c r="KTG671" s="555"/>
      <c r="KTH671" s="555"/>
      <c r="KTI671" s="555"/>
      <c r="KTJ671" s="555"/>
      <c r="KTK671" s="555"/>
      <c r="KTL671" s="555"/>
      <c r="KTM671" s="555"/>
      <c r="KTN671" s="555"/>
      <c r="KTO671" s="555"/>
      <c r="KTP671" s="555"/>
      <c r="KTQ671" s="555"/>
      <c r="KTR671" s="555"/>
      <c r="KTS671" s="555"/>
      <c r="KTT671" s="555"/>
      <c r="KTU671" s="555"/>
      <c r="KTV671" s="555"/>
      <c r="KTW671" s="555"/>
      <c r="KTX671" s="555"/>
      <c r="KTY671" s="555"/>
      <c r="KTZ671" s="555"/>
      <c r="KUA671" s="555"/>
      <c r="KUB671" s="555"/>
      <c r="KUC671" s="555"/>
      <c r="KUD671" s="555"/>
      <c r="KUE671" s="555"/>
      <c r="KUF671" s="555"/>
      <c r="KUG671" s="555"/>
      <c r="KUH671" s="555"/>
      <c r="KUI671" s="555"/>
      <c r="KUJ671" s="555"/>
      <c r="KUK671" s="555"/>
      <c r="KUL671" s="555"/>
      <c r="KUM671" s="555"/>
      <c r="KUN671" s="555"/>
      <c r="KUO671" s="555"/>
      <c r="KUP671" s="555"/>
      <c r="KUQ671" s="555"/>
      <c r="KUR671" s="555"/>
      <c r="KUS671" s="555"/>
      <c r="KUT671" s="555"/>
      <c r="KUU671" s="555"/>
      <c r="KUV671" s="555"/>
      <c r="KUW671" s="555"/>
      <c r="KUX671" s="555"/>
      <c r="KUY671" s="555"/>
      <c r="KUZ671" s="555"/>
      <c r="KVA671" s="555"/>
      <c r="KVB671" s="555"/>
      <c r="KVC671" s="555"/>
      <c r="KVD671" s="555"/>
      <c r="KVE671" s="555"/>
      <c r="KVF671" s="555"/>
      <c r="KVG671" s="555"/>
      <c r="KVH671" s="555"/>
      <c r="KVI671" s="555"/>
      <c r="KVJ671" s="555"/>
      <c r="KVK671" s="555"/>
      <c r="KVL671" s="555"/>
      <c r="KVM671" s="555"/>
      <c r="KVN671" s="555"/>
      <c r="KVO671" s="555"/>
      <c r="KVP671" s="555"/>
      <c r="KVQ671" s="555"/>
      <c r="KVR671" s="555"/>
      <c r="KVS671" s="555"/>
      <c r="KVT671" s="555"/>
      <c r="KVU671" s="555"/>
      <c r="KVV671" s="555"/>
      <c r="KVW671" s="555"/>
      <c r="KVX671" s="555"/>
      <c r="KVY671" s="555"/>
      <c r="KVZ671" s="555"/>
      <c r="KWA671" s="555"/>
      <c r="KWB671" s="555"/>
      <c r="KWC671" s="555"/>
      <c r="KWD671" s="555"/>
      <c r="KWE671" s="555"/>
      <c r="KWF671" s="555"/>
      <c r="KWG671" s="555"/>
      <c r="KWH671" s="555"/>
      <c r="KWI671" s="555"/>
      <c r="KWJ671" s="555"/>
      <c r="KWK671" s="555"/>
      <c r="KWL671" s="555"/>
      <c r="KWM671" s="555"/>
      <c r="KWN671" s="555"/>
      <c r="KWO671" s="555"/>
      <c r="KWP671" s="555"/>
      <c r="KWQ671" s="555"/>
      <c r="KWR671" s="555"/>
      <c r="KWS671" s="555"/>
      <c r="KWT671" s="555"/>
      <c r="KWU671" s="555"/>
      <c r="KWV671" s="555"/>
      <c r="KWW671" s="555"/>
      <c r="KWX671" s="555"/>
      <c r="KWY671" s="555"/>
      <c r="KWZ671" s="555"/>
      <c r="KXA671" s="555"/>
      <c r="KXB671" s="555"/>
      <c r="KXC671" s="555"/>
      <c r="KXD671" s="555"/>
      <c r="KXE671" s="555"/>
      <c r="KXF671" s="555"/>
      <c r="KXG671" s="555"/>
      <c r="KXH671" s="555"/>
      <c r="KXI671" s="555"/>
      <c r="KXJ671" s="555"/>
      <c r="KXK671" s="555"/>
      <c r="KXL671" s="555"/>
      <c r="KXM671" s="555"/>
      <c r="KXN671" s="555"/>
      <c r="KXO671" s="555"/>
      <c r="KXP671" s="555"/>
      <c r="KXQ671" s="555"/>
      <c r="KXR671" s="555"/>
      <c r="KXS671" s="555"/>
      <c r="KXT671" s="555"/>
      <c r="KXU671" s="555"/>
      <c r="KXV671" s="555"/>
      <c r="KXW671" s="555"/>
      <c r="KXX671" s="555"/>
      <c r="KXY671" s="555"/>
      <c r="KXZ671" s="555"/>
      <c r="KYA671" s="555"/>
      <c r="KYB671" s="555"/>
      <c r="KYC671" s="555"/>
      <c r="KYD671" s="555"/>
      <c r="KYE671" s="555"/>
      <c r="KYF671" s="555"/>
      <c r="KYG671" s="555"/>
      <c r="KYH671" s="555"/>
      <c r="KYI671" s="555"/>
      <c r="KYJ671" s="555"/>
      <c r="KYK671" s="555"/>
      <c r="KYL671" s="555"/>
      <c r="KYM671" s="555"/>
      <c r="KYN671" s="555"/>
      <c r="KYO671" s="555"/>
      <c r="KYP671" s="555"/>
      <c r="KYQ671" s="555"/>
      <c r="KYR671" s="555"/>
      <c r="KYS671" s="555"/>
      <c r="KYT671" s="555"/>
      <c r="KYU671" s="555"/>
      <c r="KYV671" s="555"/>
      <c r="KYW671" s="555"/>
      <c r="KYX671" s="555"/>
      <c r="KYY671" s="555"/>
      <c r="KYZ671" s="555"/>
      <c r="KZA671" s="555"/>
      <c r="KZB671" s="555"/>
      <c r="KZC671" s="555"/>
      <c r="KZD671" s="555"/>
      <c r="KZE671" s="555"/>
      <c r="KZF671" s="555"/>
      <c r="KZG671" s="555"/>
      <c r="KZH671" s="555"/>
      <c r="KZI671" s="555"/>
      <c r="KZJ671" s="555"/>
      <c r="KZK671" s="555"/>
      <c r="KZL671" s="555"/>
      <c r="KZM671" s="555"/>
      <c r="KZN671" s="555"/>
      <c r="KZO671" s="555"/>
      <c r="KZP671" s="555"/>
      <c r="KZQ671" s="555"/>
      <c r="KZR671" s="555"/>
      <c r="KZS671" s="555"/>
      <c r="KZT671" s="555"/>
      <c r="KZU671" s="555"/>
      <c r="KZV671" s="555"/>
      <c r="KZW671" s="555"/>
      <c r="KZX671" s="555"/>
      <c r="KZY671" s="555"/>
      <c r="KZZ671" s="555"/>
      <c r="LAA671" s="555"/>
      <c r="LAB671" s="555"/>
      <c r="LAC671" s="555"/>
      <c r="LAD671" s="555"/>
      <c r="LAE671" s="555"/>
      <c r="LAF671" s="555"/>
      <c r="LAG671" s="555"/>
      <c r="LAH671" s="555"/>
      <c r="LAI671" s="555"/>
      <c r="LAJ671" s="555"/>
      <c r="LAK671" s="555"/>
      <c r="LAL671" s="555"/>
      <c r="LAM671" s="555"/>
      <c r="LAN671" s="555"/>
      <c r="LAO671" s="555"/>
      <c r="LAP671" s="555"/>
      <c r="LAQ671" s="555"/>
      <c r="LAR671" s="555"/>
      <c r="LAS671" s="555"/>
      <c r="LAT671" s="555"/>
      <c r="LAU671" s="555"/>
      <c r="LAV671" s="555"/>
      <c r="LAW671" s="555"/>
      <c r="LAX671" s="555"/>
      <c r="LAY671" s="555"/>
      <c r="LAZ671" s="555"/>
      <c r="LBA671" s="555"/>
      <c r="LBB671" s="555"/>
      <c r="LBC671" s="555"/>
      <c r="LBD671" s="555"/>
      <c r="LBE671" s="555"/>
      <c r="LBF671" s="555"/>
      <c r="LBG671" s="555"/>
      <c r="LBH671" s="555"/>
      <c r="LBI671" s="555"/>
      <c r="LBJ671" s="555"/>
      <c r="LBK671" s="555"/>
      <c r="LBL671" s="555"/>
      <c r="LBM671" s="555"/>
      <c r="LBN671" s="555"/>
      <c r="LBO671" s="555"/>
      <c r="LBP671" s="555"/>
      <c r="LBQ671" s="555"/>
      <c r="LBR671" s="555"/>
      <c r="LBS671" s="555"/>
      <c r="LBT671" s="555"/>
      <c r="LBU671" s="555"/>
      <c r="LBV671" s="555"/>
      <c r="LBW671" s="555"/>
      <c r="LBX671" s="555"/>
      <c r="LBY671" s="555"/>
      <c r="LBZ671" s="555"/>
      <c r="LCA671" s="555"/>
      <c r="LCB671" s="555"/>
      <c r="LCC671" s="555"/>
      <c r="LCD671" s="555"/>
      <c r="LCE671" s="555"/>
      <c r="LCF671" s="555"/>
      <c r="LCG671" s="555"/>
      <c r="LCH671" s="555"/>
      <c r="LCI671" s="555"/>
      <c r="LCJ671" s="555"/>
      <c r="LCK671" s="555"/>
      <c r="LCL671" s="555"/>
      <c r="LCM671" s="555"/>
      <c r="LCN671" s="555"/>
      <c r="LCO671" s="555"/>
      <c r="LCP671" s="555"/>
      <c r="LCQ671" s="555"/>
      <c r="LCR671" s="555"/>
      <c r="LCS671" s="555"/>
      <c r="LCT671" s="555"/>
      <c r="LCU671" s="555"/>
      <c r="LCV671" s="555"/>
      <c r="LCW671" s="555"/>
      <c r="LCX671" s="555"/>
      <c r="LCY671" s="555"/>
      <c r="LCZ671" s="555"/>
      <c r="LDA671" s="555"/>
      <c r="LDB671" s="555"/>
      <c r="LDC671" s="555"/>
      <c r="LDD671" s="555"/>
      <c r="LDE671" s="555"/>
      <c r="LDF671" s="555"/>
      <c r="LDG671" s="555"/>
      <c r="LDH671" s="555"/>
      <c r="LDI671" s="555"/>
      <c r="LDJ671" s="555"/>
      <c r="LDK671" s="555"/>
      <c r="LDL671" s="555"/>
      <c r="LDM671" s="555"/>
      <c r="LDN671" s="555"/>
      <c r="LDO671" s="555"/>
      <c r="LDP671" s="555"/>
      <c r="LDQ671" s="555"/>
      <c r="LDR671" s="555"/>
      <c r="LDS671" s="555"/>
      <c r="LDT671" s="555"/>
      <c r="LDU671" s="555"/>
      <c r="LDV671" s="555"/>
      <c r="LDW671" s="555"/>
      <c r="LDX671" s="555"/>
      <c r="LDY671" s="555"/>
      <c r="LDZ671" s="555"/>
      <c r="LEA671" s="555"/>
      <c r="LEB671" s="555"/>
      <c r="LEC671" s="555"/>
      <c r="LED671" s="555"/>
      <c r="LEE671" s="555"/>
      <c r="LEF671" s="555"/>
      <c r="LEG671" s="555"/>
      <c r="LEH671" s="555"/>
      <c r="LEI671" s="555"/>
      <c r="LEJ671" s="555"/>
      <c r="LEK671" s="555"/>
      <c r="LEL671" s="555"/>
      <c r="LEM671" s="555"/>
      <c r="LEN671" s="555"/>
      <c r="LEO671" s="555"/>
      <c r="LEP671" s="555"/>
      <c r="LEQ671" s="555"/>
      <c r="LER671" s="555"/>
      <c r="LES671" s="555"/>
      <c r="LET671" s="555"/>
      <c r="LEU671" s="555"/>
      <c r="LEV671" s="555"/>
      <c r="LEW671" s="555"/>
      <c r="LEX671" s="555"/>
      <c r="LEY671" s="555"/>
      <c r="LEZ671" s="555"/>
      <c r="LFA671" s="555"/>
      <c r="LFB671" s="555"/>
      <c r="LFC671" s="555"/>
      <c r="LFD671" s="555"/>
      <c r="LFE671" s="555"/>
      <c r="LFF671" s="555"/>
      <c r="LFG671" s="555"/>
      <c r="LFH671" s="555"/>
      <c r="LFI671" s="555"/>
      <c r="LFJ671" s="555"/>
      <c r="LFK671" s="555"/>
      <c r="LFL671" s="555"/>
      <c r="LFM671" s="555"/>
      <c r="LFN671" s="555"/>
      <c r="LFO671" s="555"/>
      <c r="LFP671" s="555"/>
      <c r="LFQ671" s="555"/>
      <c r="LFR671" s="555"/>
      <c r="LFS671" s="555"/>
      <c r="LFT671" s="555"/>
      <c r="LFU671" s="555"/>
      <c r="LFV671" s="555"/>
      <c r="LFW671" s="555"/>
      <c r="LFX671" s="555"/>
      <c r="LFY671" s="555"/>
      <c r="LFZ671" s="555"/>
      <c r="LGA671" s="555"/>
      <c r="LGB671" s="555"/>
      <c r="LGC671" s="555"/>
      <c r="LGD671" s="555"/>
      <c r="LGE671" s="555"/>
      <c r="LGF671" s="555"/>
      <c r="LGG671" s="555"/>
      <c r="LGH671" s="555"/>
      <c r="LGI671" s="555"/>
      <c r="LGJ671" s="555"/>
      <c r="LGK671" s="555"/>
      <c r="LGL671" s="555"/>
      <c r="LGM671" s="555"/>
      <c r="LGN671" s="555"/>
      <c r="LGO671" s="555"/>
      <c r="LGP671" s="555"/>
      <c r="LGQ671" s="555"/>
      <c r="LGR671" s="555"/>
      <c r="LGS671" s="555"/>
      <c r="LGT671" s="555"/>
      <c r="LGU671" s="555"/>
      <c r="LGV671" s="555"/>
      <c r="LGW671" s="555"/>
      <c r="LGX671" s="555"/>
      <c r="LGY671" s="555"/>
      <c r="LGZ671" s="555"/>
      <c r="LHA671" s="555"/>
      <c r="LHB671" s="555"/>
      <c r="LHC671" s="555"/>
      <c r="LHD671" s="555"/>
      <c r="LHE671" s="555"/>
      <c r="LHF671" s="555"/>
      <c r="LHG671" s="555"/>
      <c r="LHH671" s="555"/>
      <c r="LHI671" s="555"/>
      <c r="LHJ671" s="555"/>
      <c r="LHK671" s="555"/>
      <c r="LHL671" s="555"/>
      <c r="LHM671" s="555"/>
      <c r="LHN671" s="555"/>
      <c r="LHO671" s="555"/>
      <c r="LHP671" s="555"/>
      <c r="LHQ671" s="555"/>
      <c r="LHR671" s="555"/>
      <c r="LHS671" s="555"/>
      <c r="LHT671" s="555"/>
      <c r="LHU671" s="555"/>
      <c r="LHV671" s="555"/>
      <c r="LHW671" s="555"/>
      <c r="LHX671" s="555"/>
      <c r="LHY671" s="555"/>
      <c r="LHZ671" s="555"/>
      <c r="LIA671" s="555"/>
      <c r="LIB671" s="555"/>
      <c r="LIC671" s="555"/>
      <c r="LID671" s="555"/>
      <c r="LIE671" s="555"/>
      <c r="LIF671" s="555"/>
      <c r="LIG671" s="555"/>
      <c r="LIH671" s="555"/>
      <c r="LII671" s="555"/>
      <c r="LIJ671" s="555"/>
      <c r="LIK671" s="555"/>
      <c r="LIL671" s="555"/>
      <c r="LIM671" s="555"/>
      <c r="LIN671" s="555"/>
      <c r="LIO671" s="555"/>
      <c r="LIP671" s="555"/>
      <c r="LIQ671" s="555"/>
      <c r="LIR671" s="555"/>
      <c r="LIS671" s="555"/>
      <c r="LIT671" s="555"/>
      <c r="LIU671" s="555"/>
      <c r="LIV671" s="555"/>
      <c r="LIW671" s="555"/>
      <c r="LIX671" s="555"/>
      <c r="LIY671" s="555"/>
      <c r="LIZ671" s="555"/>
      <c r="LJA671" s="555"/>
      <c r="LJB671" s="555"/>
      <c r="LJC671" s="555"/>
      <c r="LJD671" s="555"/>
      <c r="LJE671" s="555"/>
      <c r="LJF671" s="555"/>
      <c r="LJG671" s="555"/>
      <c r="LJH671" s="555"/>
      <c r="LJI671" s="555"/>
      <c r="LJJ671" s="555"/>
      <c r="LJK671" s="555"/>
      <c r="LJL671" s="555"/>
      <c r="LJM671" s="555"/>
      <c r="LJN671" s="555"/>
      <c r="LJO671" s="555"/>
      <c r="LJP671" s="555"/>
      <c r="LJQ671" s="555"/>
      <c r="LJR671" s="555"/>
      <c r="LJS671" s="555"/>
      <c r="LJT671" s="555"/>
      <c r="LJU671" s="555"/>
      <c r="LJV671" s="555"/>
      <c r="LJW671" s="555"/>
      <c r="LJX671" s="555"/>
      <c r="LJY671" s="555"/>
      <c r="LJZ671" s="555"/>
      <c r="LKA671" s="555"/>
      <c r="LKB671" s="555"/>
      <c r="LKC671" s="555"/>
      <c r="LKD671" s="555"/>
      <c r="LKE671" s="555"/>
      <c r="LKF671" s="555"/>
      <c r="LKG671" s="555"/>
      <c r="LKH671" s="555"/>
      <c r="LKI671" s="555"/>
      <c r="LKJ671" s="555"/>
      <c r="LKK671" s="555"/>
      <c r="LKL671" s="555"/>
      <c r="LKM671" s="555"/>
      <c r="LKN671" s="555"/>
      <c r="LKO671" s="555"/>
      <c r="LKP671" s="555"/>
      <c r="LKQ671" s="555"/>
      <c r="LKR671" s="555"/>
      <c r="LKS671" s="555"/>
      <c r="LKT671" s="555"/>
      <c r="LKU671" s="555"/>
      <c r="LKV671" s="555"/>
      <c r="LKW671" s="555"/>
      <c r="LKX671" s="555"/>
      <c r="LKY671" s="555"/>
      <c r="LKZ671" s="555"/>
      <c r="LLA671" s="555"/>
      <c r="LLB671" s="555"/>
      <c r="LLC671" s="555"/>
      <c r="LLD671" s="555"/>
      <c r="LLE671" s="555"/>
      <c r="LLF671" s="555"/>
      <c r="LLG671" s="555"/>
      <c r="LLH671" s="555"/>
      <c r="LLI671" s="555"/>
      <c r="LLJ671" s="555"/>
      <c r="LLK671" s="555"/>
      <c r="LLL671" s="555"/>
      <c r="LLM671" s="555"/>
      <c r="LLN671" s="555"/>
      <c r="LLO671" s="555"/>
      <c r="LLP671" s="555"/>
      <c r="LLQ671" s="555"/>
      <c r="LLR671" s="555"/>
      <c r="LLS671" s="555"/>
      <c r="LLT671" s="555"/>
      <c r="LLU671" s="555"/>
      <c r="LLV671" s="555"/>
      <c r="LLW671" s="555"/>
      <c r="LLX671" s="555"/>
      <c r="LLY671" s="555"/>
      <c r="LLZ671" s="555"/>
      <c r="LMA671" s="555"/>
      <c r="LMB671" s="555"/>
      <c r="LMC671" s="555"/>
      <c r="LMD671" s="555"/>
      <c r="LME671" s="555"/>
      <c r="LMF671" s="555"/>
      <c r="LMG671" s="555"/>
      <c r="LMH671" s="555"/>
      <c r="LMI671" s="555"/>
      <c r="LMJ671" s="555"/>
      <c r="LMK671" s="555"/>
      <c r="LML671" s="555"/>
      <c r="LMM671" s="555"/>
      <c r="LMN671" s="555"/>
      <c r="LMO671" s="555"/>
      <c r="LMP671" s="555"/>
      <c r="LMQ671" s="555"/>
      <c r="LMR671" s="555"/>
      <c r="LMS671" s="555"/>
      <c r="LMT671" s="555"/>
      <c r="LMU671" s="555"/>
      <c r="LMV671" s="555"/>
      <c r="LMW671" s="555"/>
      <c r="LMX671" s="555"/>
      <c r="LMY671" s="555"/>
      <c r="LMZ671" s="555"/>
      <c r="LNA671" s="555"/>
      <c r="LNB671" s="555"/>
      <c r="LNC671" s="555"/>
      <c r="LND671" s="555"/>
      <c r="LNE671" s="555"/>
      <c r="LNF671" s="555"/>
      <c r="LNG671" s="555"/>
      <c r="LNH671" s="555"/>
      <c r="LNI671" s="555"/>
      <c r="LNJ671" s="555"/>
      <c r="LNK671" s="555"/>
      <c r="LNL671" s="555"/>
      <c r="LNM671" s="555"/>
      <c r="LNN671" s="555"/>
      <c r="LNO671" s="555"/>
      <c r="LNP671" s="555"/>
      <c r="LNQ671" s="555"/>
      <c r="LNR671" s="555"/>
      <c r="LNS671" s="555"/>
      <c r="LNT671" s="555"/>
      <c r="LNU671" s="555"/>
      <c r="LNV671" s="555"/>
      <c r="LNW671" s="555"/>
      <c r="LNX671" s="555"/>
      <c r="LNY671" s="555"/>
      <c r="LNZ671" s="555"/>
      <c r="LOA671" s="555"/>
      <c r="LOB671" s="555"/>
      <c r="LOC671" s="555"/>
      <c r="LOD671" s="555"/>
      <c r="LOE671" s="555"/>
      <c r="LOF671" s="555"/>
      <c r="LOG671" s="555"/>
      <c r="LOH671" s="555"/>
      <c r="LOI671" s="555"/>
      <c r="LOJ671" s="555"/>
      <c r="LOK671" s="555"/>
      <c r="LOL671" s="555"/>
      <c r="LOM671" s="555"/>
      <c r="LON671" s="555"/>
      <c r="LOO671" s="555"/>
      <c r="LOP671" s="555"/>
      <c r="LOQ671" s="555"/>
      <c r="LOR671" s="555"/>
      <c r="LOS671" s="555"/>
      <c r="LOT671" s="555"/>
      <c r="LOU671" s="555"/>
      <c r="LOV671" s="555"/>
      <c r="LOW671" s="555"/>
      <c r="LOX671" s="555"/>
      <c r="LOY671" s="555"/>
      <c r="LOZ671" s="555"/>
      <c r="LPA671" s="555"/>
      <c r="LPB671" s="555"/>
      <c r="LPC671" s="555"/>
      <c r="LPD671" s="555"/>
      <c r="LPE671" s="555"/>
      <c r="LPF671" s="555"/>
      <c r="LPG671" s="555"/>
      <c r="LPH671" s="555"/>
      <c r="LPI671" s="555"/>
      <c r="LPJ671" s="555"/>
      <c r="LPK671" s="555"/>
      <c r="LPL671" s="555"/>
      <c r="LPM671" s="555"/>
      <c r="LPN671" s="555"/>
      <c r="LPO671" s="555"/>
      <c r="LPP671" s="555"/>
      <c r="LPQ671" s="555"/>
      <c r="LPR671" s="555"/>
      <c r="LPS671" s="555"/>
      <c r="LPT671" s="555"/>
      <c r="LPU671" s="555"/>
      <c r="LPV671" s="555"/>
      <c r="LPW671" s="555"/>
      <c r="LPX671" s="555"/>
      <c r="LPY671" s="555"/>
      <c r="LPZ671" s="555"/>
      <c r="LQA671" s="555"/>
      <c r="LQB671" s="555"/>
      <c r="LQC671" s="555"/>
      <c r="LQD671" s="555"/>
      <c r="LQE671" s="555"/>
      <c r="LQF671" s="555"/>
      <c r="LQG671" s="555"/>
      <c r="LQH671" s="555"/>
      <c r="LQI671" s="555"/>
      <c r="LQJ671" s="555"/>
      <c r="LQK671" s="555"/>
      <c r="LQL671" s="555"/>
      <c r="LQM671" s="555"/>
      <c r="LQN671" s="555"/>
      <c r="LQO671" s="555"/>
      <c r="LQP671" s="555"/>
      <c r="LQQ671" s="555"/>
      <c r="LQR671" s="555"/>
      <c r="LQS671" s="555"/>
      <c r="LQT671" s="555"/>
      <c r="LQU671" s="555"/>
      <c r="LQV671" s="555"/>
      <c r="LQW671" s="555"/>
      <c r="LQX671" s="555"/>
      <c r="LQY671" s="555"/>
      <c r="LQZ671" s="555"/>
      <c r="LRA671" s="555"/>
      <c r="LRB671" s="555"/>
      <c r="LRC671" s="555"/>
      <c r="LRD671" s="555"/>
      <c r="LRE671" s="555"/>
      <c r="LRF671" s="555"/>
      <c r="LRG671" s="555"/>
      <c r="LRH671" s="555"/>
      <c r="LRI671" s="555"/>
      <c r="LRJ671" s="555"/>
      <c r="LRK671" s="555"/>
      <c r="LRL671" s="555"/>
      <c r="LRM671" s="555"/>
      <c r="LRN671" s="555"/>
      <c r="LRO671" s="555"/>
      <c r="LRP671" s="555"/>
      <c r="LRQ671" s="555"/>
      <c r="LRR671" s="555"/>
      <c r="LRS671" s="555"/>
      <c r="LRT671" s="555"/>
      <c r="LRU671" s="555"/>
      <c r="LRV671" s="555"/>
      <c r="LRW671" s="555"/>
      <c r="LRX671" s="555"/>
      <c r="LRY671" s="555"/>
      <c r="LRZ671" s="555"/>
      <c r="LSA671" s="555"/>
      <c r="LSB671" s="555"/>
      <c r="LSC671" s="555"/>
      <c r="LSD671" s="555"/>
      <c r="LSE671" s="555"/>
      <c r="LSF671" s="555"/>
      <c r="LSG671" s="555"/>
      <c r="LSH671" s="555"/>
      <c r="LSI671" s="555"/>
      <c r="LSJ671" s="555"/>
      <c r="LSK671" s="555"/>
      <c r="LSL671" s="555"/>
      <c r="LSM671" s="555"/>
      <c r="LSN671" s="555"/>
      <c r="LSO671" s="555"/>
      <c r="LSP671" s="555"/>
      <c r="LSQ671" s="555"/>
      <c r="LSR671" s="555"/>
      <c r="LSS671" s="555"/>
      <c r="LST671" s="555"/>
      <c r="LSU671" s="555"/>
      <c r="LSV671" s="555"/>
      <c r="LSW671" s="555"/>
      <c r="LSX671" s="555"/>
      <c r="LSY671" s="555"/>
      <c r="LSZ671" s="555"/>
      <c r="LTA671" s="555"/>
      <c r="LTB671" s="555"/>
      <c r="LTC671" s="555"/>
      <c r="LTD671" s="555"/>
      <c r="LTE671" s="555"/>
      <c r="LTF671" s="555"/>
      <c r="LTG671" s="555"/>
      <c r="LTH671" s="555"/>
      <c r="LTI671" s="555"/>
      <c r="LTJ671" s="555"/>
      <c r="LTK671" s="555"/>
      <c r="LTL671" s="555"/>
      <c r="LTM671" s="555"/>
      <c r="LTN671" s="555"/>
      <c r="LTO671" s="555"/>
      <c r="LTP671" s="555"/>
      <c r="LTQ671" s="555"/>
      <c r="LTR671" s="555"/>
      <c r="LTS671" s="555"/>
      <c r="LTT671" s="555"/>
      <c r="LTU671" s="555"/>
      <c r="LTV671" s="555"/>
      <c r="LTW671" s="555"/>
      <c r="LTX671" s="555"/>
      <c r="LTY671" s="555"/>
      <c r="LTZ671" s="555"/>
      <c r="LUA671" s="555"/>
      <c r="LUB671" s="555"/>
      <c r="LUC671" s="555"/>
      <c r="LUD671" s="555"/>
      <c r="LUE671" s="555"/>
      <c r="LUF671" s="555"/>
      <c r="LUG671" s="555"/>
      <c r="LUH671" s="555"/>
      <c r="LUI671" s="555"/>
      <c r="LUJ671" s="555"/>
      <c r="LUK671" s="555"/>
      <c r="LUL671" s="555"/>
      <c r="LUM671" s="555"/>
      <c r="LUN671" s="555"/>
      <c r="LUO671" s="555"/>
      <c r="LUP671" s="555"/>
      <c r="LUQ671" s="555"/>
      <c r="LUR671" s="555"/>
      <c r="LUS671" s="555"/>
      <c r="LUT671" s="555"/>
      <c r="LUU671" s="555"/>
      <c r="LUV671" s="555"/>
      <c r="LUW671" s="555"/>
      <c r="LUX671" s="555"/>
      <c r="LUY671" s="555"/>
      <c r="LUZ671" s="555"/>
      <c r="LVA671" s="555"/>
      <c r="LVB671" s="555"/>
      <c r="LVC671" s="555"/>
      <c r="LVD671" s="555"/>
      <c r="LVE671" s="555"/>
      <c r="LVF671" s="555"/>
      <c r="LVG671" s="555"/>
      <c r="LVH671" s="555"/>
      <c r="LVI671" s="555"/>
      <c r="LVJ671" s="555"/>
      <c r="LVK671" s="555"/>
      <c r="LVL671" s="555"/>
      <c r="LVM671" s="555"/>
      <c r="LVN671" s="555"/>
      <c r="LVO671" s="555"/>
      <c r="LVP671" s="555"/>
      <c r="LVQ671" s="555"/>
      <c r="LVR671" s="555"/>
      <c r="LVS671" s="555"/>
      <c r="LVT671" s="555"/>
      <c r="LVU671" s="555"/>
      <c r="LVV671" s="555"/>
      <c r="LVW671" s="555"/>
      <c r="LVX671" s="555"/>
      <c r="LVY671" s="555"/>
      <c r="LVZ671" s="555"/>
      <c r="LWA671" s="555"/>
      <c r="LWB671" s="555"/>
      <c r="LWC671" s="555"/>
      <c r="LWD671" s="555"/>
      <c r="LWE671" s="555"/>
      <c r="LWF671" s="555"/>
      <c r="LWG671" s="555"/>
      <c r="LWH671" s="555"/>
      <c r="LWI671" s="555"/>
      <c r="LWJ671" s="555"/>
      <c r="LWK671" s="555"/>
      <c r="LWL671" s="555"/>
      <c r="LWM671" s="555"/>
      <c r="LWN671" s="555"/>
      <c r="LWO671" s="555"/>
      <c r="LWP671" s="555"/>
      <c r="LWQ671" s="555"/>
      <c r="LWR671" s="555"/>
      <c r="LWS671" s="555"/>
      <c r="LWT671" s="555"/>
      <c r="LWU671" s="555"/>
      <c r="LWV671" s="555"/>
      <c r="LWW671" s="555"/>
      <c r="LWX671" s="555"/>
      <c r="LWY671" s="555"/>
      <c r="LWZ671" s="555"/>
      <c r="LXA671" s="555"/>
      <c r="LXB671" s="555"/>
      <c r="LXC671" s="555"/>
      <c r="LXD671" s="555"/>
      <c r="LXE671" s="555"/>
      <c r="LXF671" s="555"/>
      <c r="LXG671" s="555"/>
      <c r="LXH671" s="555"/>
      <c r="LXI671" s="555"/>
      <c r="LXJ671" s="555"/>
      <c r="LXK671" s="555"/>
      <c r="LXL671" s="555"/>
      <c r="LXM671" s="555"/>
      <c r="LXN671" s="555"/>
      <c r="LXO671" s="555"/>
      <c r="LXP671" s="555"/>
      <c r="LXQ671" s="555"/>
      <c r="LXR671" s="555"/>
      <c r="LXS671" s="555"/>
      <c r="LXT671" s="555"/>
      <c r="LXU671" s="555"/>
      <c r="LXV671" s="555"/>
      <c r="LXW671" s="555"/>
      <c r="LXX671" s="555"/>
      <c r="LXY671" s="555"/>
      <c r="LXZ671" s="555"/>
      <c r="LYA671" s="555"/>
      <c r="LYB671" s="555"/>
      <c r="LYC671" s="555"/>
      <c r="LYD671" s="555"/>
      <c r="LYE671" s="555"/>
      <c r="LYF671" s="555"/>
      <c r="LYG671" s="555"/>
      <c r="LYH671" s="555"/>
      <c r="LYI671" s="555"/>
      <c r="LYJ671" s="555"/>
      <c r="LYK671" s="555"/>
      <c r="LYL671" s="555"/>
      <c r="LYM671" s="555"/>
      <c r="LYN671" s="555"/>
      <c r="LYO671" s="555"/>
      <c r="LYP671" s="555"/>
      <c r="LYQ671" s="555"/>
      <c r="LYR671" s="555"/>
      <c r="LYS671" s="555"/>
      <c r="LYT671" s="555"/>
      <c r="LYU671" s="555"/>
      <c r="LYV671" s="555"/>
      <c r="LYW671" s="555"/>
      <c r="LYX671" s="555"/>
      <c r="LYY671" s="555"/>
      <c r="LYZ671" s="555"/>
      <c r="LZA671" s="555"/>
      <c r="LZB671" s="555"/>
      <c r="LZC671" s="555"/>
      <c r="LZD671" s="555"/>
      <c r="LZE671" s="555"/>
      <c r="LZF671" s="555"/>
      <c r="LZG671" s="555"/>
      <c r="LZH671" s="555"/>
      <c r="LZI671" s="555"/>
      <c r="LZJ671" s="555"/>
      <c r="LZK671" s="555"/>
      <c r="LZL671" s="555"/>
      <c r="LZM671" s="555"/>
      <c r="LZN671" s="555"/>
      <c r="LZO671" s="555"/>
      <c r="LZP671" s="555"/>
      <c r="LZQ671" s="555"/>
      <c r="LZR671" s="555"/>
      <c r="LZS671" s="555"/>
      <c r="LZT671" s="555"/>
      <c r="LZU671" s="555"/>
      <c r="LZV671" s="555"/>
      <c r="LZW671" s="555"/>
      <c r="LZX671" s="555"/>
      <c r="LZY671" s="555"/>
      <c r="LZZ671" s="555"/>
      <c r="MAA671" s="555"/>
      <c r="MAB671" s="555"/>
      <c r="MAC671" s="555"/>
      <c r="MAD671" s="555"/>
      <c r="MAE671" s="555"/>
      <c r="MAF671" s="555"/>
      <c r="MAG671" s="555"/>
      <c r="MAH671" s="555"/>
      <c r="MAI671" s="555"/>
      <c r="MAJ671" s="555"/>
      <c r="MAK671" s="555"/>
      <c r="MAL671" s="555"/>
      <c r="MAM671" s="555"/>
      <c r="MAN671" s="555"/>
      <c r="MAO671" s="555"/>
      <c r="MAP671" s="555"/>
      <c r="MAQ671" s="555"/>
      <c r="MAR671" s="555"/>
      <c r="MAS671" s="555"/>
      <c r="MAT671" s="555"/>
      <c r="MAU671" s="555"/>
      <c r="MAV671" s="555"/>
      <c r="MAW671" s="555"/>
      <c r="MAX671" s="555"/>
      <c r="MAY671" s="555"/>
      <c r="MAZ671" s="555"/>
      <c r="MBA671" s="555"/>
      <c r="MBB671" s="555"/>
      <c r="MBC671" s="555"/>
      <c r="MBD671" s="555"/>
      <c r="MBE671" s="555"/>
      <c r="MBF671" s="555"/>
      <c r="MBG671" s="555"/>
      <c r="MBH671" s="555"/>
      <c r="MBI671" s="555"/>
      <c r="MBJ671" s="555"/>
      <c r="MBK671" s="555"/>
      <c r="MBL671" s="555"/>
      <c r="MBM671" s="555"/>
      <c r="MBN671" s="555"/>
      <c r="MBO671" s="555"/>
      <c r="MBP671" s="555"/>
      <c r="MBQ671" s="555"/>
      <c r="MBR671" s="555"/>
      <c r="MBS671" s="555"/>
      <c r="MBT671" s="555"/>
      <c r="MBU671" s="555"/>
      <c r="MBV671" s="555"/>
      <c r="MBW671" s="555"/>
      <c r="MBX671" s="555"/>
      <c r="MBY671" s="555"/>
      <c r="MBZ671" s="555"/>
      <c r="MCA671" s="555"/>
      <c r="MCB671" s="555"/>
      <c r="MCC671" s="555"/>
      <c r="MCD671" s="555"/>
      <c r="MCE671" s="555"/>
      <c r="MCF671" s="555"/>
      <c r="MCG671" s="555"/>
      <c r="MCH671" s="555"/>
      <c r="MCI671" s="555"/>
      <c r="MCJ671" s="555"/>
      <c r="MCK671" s="555"/>
      <c r="MCL671" s="555"/>
      <c r="MCM671" s="555"/>
      <c r="MCN671" s="555"/>
      <c r="MCO671" s="555"/>
      <c r="MCP671" s="555"/>
      <c r="MCQ671" s="555"/>
      <c r="MCR671" s="555"/>
      <c r="MCS671" s="555"/>
      <c r="MCT671" s="555"/>
      <c r="MCU671" s="555"/>
      <c r="MCV671" s="555"/>
      <c r="MCW671" s="555"/>
      <c r="MCX671" s="555"/>
      <c r="MCY671" s="555"/>
      <c r="MCZ671" s="555"/>
      <c r="MDA671" s="555"/>
      <c r="MDB671" s="555"/>
      <c r="MDC671" s="555"/>
      <c r="MDD671" s="555"/>
      <c r="MDE671" s="555"/>
      <c r="MDF671" s="555"/>
      <c r="MDG671" s="555"/>
      <c r="MDH671" s="555"/>
      <c r="MDI671" s="555"/>
      <c r="MDJ671" s="555"/>
      <c r="MDK671" s="555"/>
      <c r="MDL671" s="555"/>
      <c r="MDM671" s="555"/>
      <c r="MDN671" s="555"/>
      <c r="MDO671" s="555"/>
      <c r="MDP671" s="555"/>
      <c r="MDQ671" s="555"/>
      <c r="MDR671" s="555"/>
      <c r="MDS671" s="555"/>
      <c r="MDT671" s="555"/>
      <c r="MDU671" s="555"/>
      <c r="MDV671" s="555"/>
      <c r="MDW671" s="555"/>
      <c r="MDX671" s="555"/>
      <c r="MDY671" s="555"/>
      <c r="MDZ671" s="555"/>
      <c r="MEA671" s="555"/>
      <c r="MEB671" s="555"/>
      <c r="MEC671" s="555"/>
      <c r="MED671" s="555"/>
      <c r="MEE671" s="555"/>
      <c r="MEF671" s="555"/>
      <c r="MEG671" s="555"/>
      <c r="MEH671" s="555"/>
      <c r="MEI671" s="555"/>
      <c r="MEJ671" s="555"/>
      <c r="MEK671" s="555"/>
      <c r="MEL671" s="555"/>
      <c r="MEM671" s="555"/>
      <c r="MEN671" s="555"/>
      <c r="MEO671" s="555"/>
      <c r="MEP671" s="555"/>
      <c r="MEQ671" s="555"/>
      <c r="MER671" s="555"/>
      <c r="MES671" s="555"/>
      <c r="MET671" s="555"/>
      <c r="MEU671" s="555"/>
      <c r="MEV671" s="555"/>
      <c r="MEW671" s="555"/>
      <c r="MEX671" s="555"/>
      <c r="MEY671" s="555"/>
      <c r="MEZ671" s="555"/>
      <c r="MFA671" s="555"/>
      <c r="MFB671" s="555"/>
      <c r="MFC671" s="555"/>
      <c r="MFD671" s="555"/>
      <c r="MFE671" s="555"/>
      <c r="MFF671" s="555"/>
      <c r="MFG671" s="555"/>
      <c r="MFH671" s="555"/>
      <c r="MFI671" s="555"/>
      <c r="MFJ671" s="555"/>
      <c r="MFK671" s="555"/>
      <c r="MFL671" s="555"/>
      <c r="MFM671" s="555"/>
      <c r="MFN671" s="555"/>
      <c r="MFO671" s="555"/>
      <c r="MFP671" s="555"/>
      <c r="MFQ671" s="555"/>
      <c r="MFR671" s="555"/>
      <c r="MFS671" s="555"/>
      <c r="MFT671" s="555"/>
      <c r="MFU671" s="555"/>
      <c r="MFV671" s="555"/>
      <c r="MFW671" s="555"/>
      <c r="MFX671" s="555"/>
      <c r="MFY671" s="555"/>
      <c r="MFZ671" s="555"/>
      <c r="MGA671" s="555"/>
      <c r="MGB671" s="555"/>
      <c r="MGC671" s="555"/>
      <c r="MGD671" s="555"/>
      <c r="MGE671" s="555"/>
      <c r="MGF671" s="555"/>
      <c r="MGG671" s="555"/>
      <c r="MGH671" s="555"/>
      <c r="MGI671" s="555"/>
      <c r="MGJ671" s="555"/>
      <c r="MGK671" s="555"/>
      <c r="MGL671" s="555"/>
      <c r="MGM671" s="555"/>
      <c r="MGN671" s="555"/>
      <c r="MGO671" s="555"/>
      <c r="MGP671" s="555"/>
      <c r="MGQ671" s="555"/>
      <c r="MGR671" s="555"/>
      <c r="MGS671" s="555"/>
      <c r="MGT671" s="555"/>
      <c r="MGU671" s="555"/>
      <c r="MGV671" s="555"/>
      <c r="MGW671" s="555"/>
      <c r="MGX671" s="555"/>
      <c r="MGY671" s="555"/>
      <c r="MGZ671" s="555"/>
      <c r="MHA671" s="555"/>
      <c r="MHB671" s="555"/>
      <c r="MHC671" s="555"/>
      <c r="MHD671" s="555"/>
      <c r="MHE671" s="555"/>
      <c r="MHF671" s="555"/>
      <c r="MHG671" s="555"/>
      <c r="MHH671" s="555"/>
      <c r="MHI671" s="555"/>
      <c r="MHJ671" s="555"/>
      <c r="MHK671" s="555"/>
      <c r="MHL671" s="555"/>
      <c r="MHM671" s="555"/>
      <c r="MHN671" s="555"/>
      <c r="MHO671" s="555"/>
      <c r="MHP671" s="555"/>
      <c r="MHQ671" s="555"/>
      <c r="MHR671" s="555"/>
      <c r="MHS671" s="555"/>
      <c r="MHT671" s="555"/>
      <c r="MHU671" s="555"/>
      <c r="MHV671" s="555"/>
      <c r="MHW671" s="555"/>
      <c r="MHX671" s="555"/>
      <c r="MHY671" s="555"/>
      <c r="MHZ671" s="555"/>
      <c r="MIA671" s="555"/>
      <c r="MIB671" s="555"/>
      <c r="MIC671" s="555"/>
      <c r="MID671" s="555"/>
      <c r="MIE671" s="555"/>
      <c r="MIF671" s="555"/>
      <c r="MIG671" s="555"/>
      <c r="MIH671" s="555"/>
      <c r="MII671" s="555"/>
      <c r="MIJ671" s="555"/>
      <c r="MIK671" s="555"/>
      <c r="MIL671" s="555"/>
      <c r="MIM671" s="555"/>
      <c r="MIN671" s="555"/>
      <c r="MIO671" s="555"/>
      <c r="MIP671" s="555"/>
      <c r="MIQ671" s="555"/>
      <c r="MIR671" s="555"/>
      <c r="MIS671" s="555"/>
      <c r="MIT671" s="555"/>
      <c r="MIU671" s="555"/>
      <c r="MIV671" s="555"/>
      <c r="MIW671" s="555"/>
      <c r="MIX671" s="555"/>
      <c r="MIY671" s="555"/>
      <c r="MIZ671" s="555"/>
      <c r="MJA671" s="555"/>
      <c r="MJB671" s="555"/>
      <c r="MJC671" s="555"/>
      <c r="MJD671" s="555"/>
      <c r="MJE671" s="555"/>
      <c r="MJF671" s="555"/>
      <c r="MJG671" s="555"/>
      <c r="MJH671" s="555"/>
      <c r="MJI671" s="555"/>
      <c r="MJJ671" s="555"/>
      <c r="MJK671" s="555"/>
      <c r="MJL671" s="555"/>
      <c r="MJM671" s="555"/>
      <c r="MJN671" s="555"/>
      <c r="MJO671" s="555"/>
      <c r="MJP671" s="555"/>
      <c r="MJQ671" s="555"/>
      <c r="MJR671" s="555"/>
      <c r="MJS671" s="555"/>
      <c r="MJT671" s="555"/>
      <c r="MJU671" s="555"/>
      <c r="MJV671" s="555"/>
      <c r="MJW671" s="555"/>
      <c r="MJX671" s="555"/>
      <c r="MJY671" s="555"/>
      <c r="MJZ671" s="555"/>
      <c r="MKA671" s="555"/>
      <c r="MKB671" s="555"/>
      <c r="MKC671" s="555"/>
      <c r="MKD671" s="555"/>
      <c r="MKE671" s="555"/>
      <c r="MKF671" s="555"/>
      <c r="MKG671" s="555"/>
      <c r="MKH671" s="555"/>
      <c r="MKI671" s="555"/>
      <c r="MKJ671" s="555"/>
      <c r="MKK671" s="555"/>
      <c r="MKL671" s="555"/>
      <c r="MKM671" s="555"/>
      <c r="MKN671" s="555"/>
      <c r="MKO671" s="555"/>
      <c r="MKP671" s="555"/>
      <c r="MKQ671" s="555"/>
      <c r="MKR671" s="555"/>
      <c r="MKS671" s="555"/>
      <c r="MKT671" s="555"/>
      <c r="MKU671" s="555"/>
      <c r="MKV671" s="555"/>
      <c r="MKW671" s="555"/>
      <c r="MKX671" s="555"/>
      <c r="MKY671" s="555"/>
      <c r="MKZ671" s="555"/>
      <c r="MLA671" s="555"/>
      <c r="MLB671" s="555"/>
      <c r="MLC671" s="555"/>
      <c r="MLD671" s="555"/>
      <c r="MLE671" s="555"/>
      <c r="MLF671" s="555"/>
      <c r="MLG671" s="555"/>
      <c r="MLH671" s="555"/>
      <c r="MLI671" s="555"/>
      <c r="MLJ671" s="555"/>
      <c r="MLK671" s="555"/>
      <c r="MLL671" s="555"/>
      <c r="MLM671" s="555"/>
      <c r="MLN671" s="555"/>
      <c r="MLO671" s="555"/>
      <c r="MLP671" s="555"/>
      <c r="MLQ671" s="555"/>
      <c r="MLR671" s="555"/>
      <c r="MLS671" s="555"/>
      <c r="MLT671" s="555"/>
      <c r="MLU671" s="555"/>
      <c r="MLV671" s="555"/>
      <c r="MLW671" s="555"/>
      <c r="MLX671" s="555"/>
      <c r="MLY671" s="555"/>
      <c r="MLZ671" s="555"/>
      <c r="MMA671" s="555"/>
      <c r="MMB671" s="555"/>
      <c r="MMC671" s="555"/>
      <c r="MMD671" s="555"/>
      <c r="MME671" s="555"/>
      <c r="MMF671" s="555"/>
      <c r="MMG671" s="555"/>
      <c r="MMH671" s="555"/>
      <c r="MMI671" s="555"/>
      <c r="MMJ671" s="555"/>
      <c r="MMK671" s="555"/>
      <c r="MML671" s="555"/>
      <c r="MMM671" s="555"/>
      <c r="MMN671" s="555"/>
      <c r="MMO671" s="555"/>
      <c r="MMP671" s="555"/>
      <c r="MMQ671" s="555"/>
      <c r="MMR671" s="555"/>
      <c r="MMS671" s="555"/>
      <c r="MMT671" s="555"/>
      <c r="MMU671" s="555"/>
      <c r="MMV671" s="555"/>
      <c r="MMW671" s="555"/>
      <c r="MMX671" s="555"/>
      <c r="MMY671" s="555"/>
      <c r="MMZ671" s="555"/>
      <c r="MNA671" s="555"/>
      <c r="MNB671" s="555"/>
      <c r="MNC671" s="555"/>
      <c r="MND671" s="555"/>
      <c r="MNE671" s="555"/>
      <c r="MNF671" s="555"/>
      <c r="MNG671" s="555"/>
      <c r="MNH671" s="555"/>
      <c r="MNI671" s="555"/>
      <c r="MNJ671" s="555"/>
      <c r="MNK671" s="555"/>
      <c r="MNL671" s="555"/>
      <c r="MNM671" s="555"/>
      <c r="MNN671" s="555"/>
      <c r="MNO671" s="555"/>
      <c r="MNP671" s="555"/>
      <c r="MNQ671" s="555"/>
      <c r="MNR671" s="555"/>
      <c r="MNS671" s="555"/>
      <c r="MNT671" s="555"/>
      <c r="MNU671" s="555"/>
      <c r="MNV671" s="555"/>
      <c r="MNW671" s="555"/>
      <c r="MNX671" s="555"/>
      <c r="MNY671" s="555"/>
      <c r="MNZ671" s="555"/>
      <c r="MOA671" s="555"/>
      <c r="MOB671" s="555"/>
      <c r="MOC671" s="555"/>
      <c r="MOD671" s="555"/>
      <c r="MOE671" s="555"/>
      <c r="MOF671" s="555"/>
      <c r="MOG671" s="555"/>
      <c r="MOH671" s="555"/>
      <c r="MOI671" s="555"/>
      <c r="MOJ671" s="555"/>
      <c r="MOK671" s="555"/>
      <c r="MOL671" s="555"/>
      <c r="MOM671" s="555"/>
      <c r="MON671" s="555"/>
      <c r="MOO671" s="555"/>
      <c r="MOP671" s="555"/>
      <c r="MOQ671" s="555"/>
      <c r="MOR671" s="555"/>
      <c r="MOS671" s="555"/>
      <c r="MOT671" s="555"/>
      <c r="MOU671" s="555"/>
      <c r="MOV671" s="555"/>
      <c r="MOW671" s="555"/>
      <c r="MOX671" s="555"/>
      <c r="MOY671" s="555"/>
      <c r="MOZ671" s="555"/>
      <c r="MPA671" s="555"/>
      <c r="MPB671" s="555"/>
      <c r="MPC671" s="555"/>
      <c r="MPD671" s="555"/>
      <c r="MPE671" s="555"/>
      <c r="MPF671" s="555"/>
      <c r="MPG671" s="555"/>
      <c r="MPH671" s="555"/>
      <c r="MPI671" s="555"/>
      <c r="MPJ671" s="555"/>
      <c r="MPK671" s="555"/>
      <c r="MPL671" s="555"/>
      <c r="MPM671" s="555"/>
      <c r="MPN671" s="555"/>
      <c r="MPO671" s="555"/>
      <c r="MPP671" s="555"/>
      <c r="MPQ671" s="555"/>
      <c r="MPR671" s="555"/>
      <c r="MPS671" s="555"/>
      <c r="MPT671" s="555"/>
      <c r="MPU671" s="555"/>
      <c r="MPV671" s="555"/>
      <c r="MPW671" s="555"/>
      <c r="MPX671" s="555"/>
      <c r="MPY671" s="555"/>
      <c r="MPZ671" s="555"/>
      <c r="MQA671" s="555"/>
      <c r="MQB671" s="555"/>
      <c r="MQC671" s="555"/>
      <c r="MQD671" s="555"/>
      <c r="MQE671" s="555"/>
      <c r="MQF671" s="555"/>
      <c r="MQG671" s="555"/>
      <c r="MQH671" s="555"/>
      <c r="MQI671" s="555"/>
      <c r="MQJ671" s="555"/>
      <c r="MQK671" s="555"/>
      <c r="MQL671" s="555"/>
      <c r="MQM671" s="555"/>
      <c r="MQN671" s="555"/>
      <c r="MQO671" s="555"/>
      <c r="MQP671" s="555"/>
      <c r="MQQ671" s="555"/>
      <c r="MQR671" s="555"/>
      <c r="MQS671" s="555"/>
      <c r="MQT671" s="555"/>
      <c r="MQU671" s="555"/>
      <c r="MQV671" s="555"/>
      <c r="MQW671" s="555"/>
      <c r="MQX671" s="555"/>
      <c r="MQY671" s="555"/>
      <c r="MQZ671" s="555"/>
      <c r="MRA671" s="555"/>
      <c r="MRB671" s="555"/>
      <c r="MRC671" s="555"/>
      <c r="MRD671" s="555"/>
      <c r="MRE671" s="555"/>
      <c r="MRF671" s="555"/>
      <c r="MRG671" s="555"/>
      <c r="MRH671" s="555"/>
      <c r="MRI671" s="555"/>
      <c r="MRJ671" s="555"/>
      <c r="MRK671" s="555"/>
      <c r="MRL671" s="555"/>
      <c r="MRM671" s="555"/>
      <c r="MRN671" s="555"/>
      <c r="MRO671" s="555"/>
      <c r="MRP671" s="555"/>
      <c r="MRQ671" s="555"/>
      <c r="MRR671" s="555"/>
      <c r="MRS671" s="555"/>
      <c r="MRT671" s="555"/>
      <c r="MRU671" s="555"/>
      <c r="MRV671" s="555"/>
      <c r="MRW671" s="555"/>
      <c r="MRX671" s="555"/>
      <c r="MRY671" s="555"/>
      <c r="MRZ671" s="555"/>
      <c r="MSA671" s="555"/>
      <c r="MSB671" s="555"/>
      <c r="MSC671" s="555"/>
      <c r="MSD671" s="555"/>
      <c r="MSE671" s="555"/>
      <c r="MSF671" s="555"/>
      <c r="MSG671" s="555"/>
      <c r="MSH671" s="555"/>
      <c r="MSI671" s="555"/>
      <c r="MSJ671" s="555"/>
      <c r="MSK671" s="555"/>
      <c r="MSL671" s="555"/>
      <c r="MSM671" s="555"/>
      <c r="MSN671" s="555"/>
      <c r="MSO671" s="555"/>
      <c r="MSP671" s="555"/>
      <c r="MSQ671" s="555"/>
      <c r="MSR671" s="555"/>
      <c r="MSS671" s="555"/>
      <c r="MST671" s="555"/>
      <c r="MSU671" s="555"/>
      <c r="MSV671" s="555"/>
      <c r="MSW671" s="555"/>
      <c r="MSX671" s="555"/>
      <c r="MSY671" s="555"/>
      <c r="MSZ671" s="555"/>
      <c r="MTA671" s="555"/>
      <c r="MTB671" s="555"/>
      <c r="MTC671" s="555"/>
      <c r="MTD671" s="555"/>
      <c r="MTE671" s="555"/>
      <c r="MTF671" s="555"/>
      <c r="MTG671" s="555"/>
      <c r="MTH671" s="555"/>
      <c r="MTI671" s="555"/>
      <c r="MTJ671" s="555"/>
      <c r="MTK671" s="555"/>
      <c r="MTL671" s="555"/>
      <c r="MTM671" s="555"/>
      <c r="MTN671" s="555"/>
      <c r="MTO671" s="555"/>
      <c r="MTP671" s="555"/>
      <c r="MTQ671" s="555"/>
      <c r="MTR671" s="555"/>
      <c r="MTS671" s="555"/>
      <c r="MTT671" s="555"/>
      <c r="MTU671" s="555"/>
      <c r="MTV671" s="555"/>
      <c r="MTW671" s="555"/>
      <c r="MTX671" s="555"/>
      <c r="MTY671" s="555"/>
      <c r="MTZ671" s="555"/>
      <c r="MUA671" s="555"/>
      <c r="MUB671" s="555"/>
      <c r="MUC671" s="555"/>
      <c r="MUD671" s="555"/>
      <c r="MUE671" s="555"/>
      <c r="MUF671" s="555"/>
      <c r="MUG671" s="555"/>
      <c r="MUH671" s="555"/>
      <c r="MUI671" s="555"/>
      <c r="MUJ671" s="555"/>
      <c r="MUK671" s="555"/>
      <c r="MUL671" s="555"/>
      <c r="MUM671" s="555"/>
      <c r="MUN671" s="555"/>
      <c r="MUO671" s="555"/>
      <c r="MUP671" s="555"/>
      <c r="MUQ671" s="555"/>
      <c r="MUR671" s="555"/>
      <c r="MUS671" s="555"/>
      <c r="MUT671" s="555"/>
      <c r="MUU671" s="555"/>
      <c r="MUV671" s="555"/>
      <c r="MUW671" s="555"/>
      <c r="MUX671" s="555"/>
      <c r="MUY671" s="555"/>
      <c r="MUZ671" s="555"/>
      <c r="MVA671" s="555"/>
      <c r="MVB671" s="555"/>
      <c r="MVC671" s="555"/>
      <c r="MVD671" s="555"/>
      <c r="MVE671" s="555"/>
      <c r="MVF671" s="555"/>
      <c r="MVG671" s="555"/>
      <c r="MVH671" s="555"/>
      <c r="MVI671" s="555"/>
      <c r="MVJ671" s="555"/>
      <c r="MVK671" s="555"/>
      <c r="MVL671" s="555"/>
      <c r="MVM671" s="555"/>
      <c r="MVN671" s="555"/>
      <c r="MVO671" s="555"/>
      <c r="MVP671" s="555"/>
      <c r="MVQ671" s="555"/>
      <c r="MVR671" s="555"/>
      <c r="MVS671" s="555"/>
      <c r="MVT671" s="555"/>
      <c r="MVU671" s="555"/>
      <c r="MVV671" s="555"/>
      <c r="MVW671" s="555"/>
      <c r="MVX671" s="555"/>
      <c r="MVY671" s="555"/>
      <c r="MVZ671" s="555"/>
      <c r="MWA671" s="555"/>
      <c r="MWB671" s="555"/>
      <c r="MWC671" s="555"/>
      <c r="MWD671" s="555"/>
      <c r="MWE671" s="555"/>
      <c r="MWF671" s="555"/>
      <c r="MWG671" s="555"/>
      <c r="MWH671" s="555"/>
      <c r="MWI671" s="555"/>
      <c r="MWJ671" s="555"/>
      <c r="MWK671" s="555"/>
      <c r="MWL671" s="555"/>
      <c r="MWM671" s="555"/>
      <c r="MWN671" s="555"/>
      <c r="MWO671" s="555"/>
      <c r="MWP671" s="555"/>
      <c r="MWQ671" s="555"/>
      <c r="MWR671" s="555"/>
      <c r="MWS671" s="555"/>
      <c r="MWT671" s="555"/>
      <c r="MWU671" s="555"/>
      <c r="MWV671" s="555"/>
      <c r="MWW671" s="555"/>
      <c r="MWX671" s="555"/>
      <c r="MWY671" s="555"/>
      <c r="MWZ671" s="555"/>
      <c r="MXA671" s="555"/>
      <c r="MXB671" s="555"/>
      <c r="MXC671" s="555"/>
      <c r="MXD671" s="555"/>
      <c r="MXE671" s="555"/>
      <c r="MXF671" s="555"/>
      <c r="MXG671" s="555"/>
      <c r="MXH671" s="555"/>
      <c r="MXI671" s="555"/>
      <c r="MXJ671" s="555"/>
      <c r="MXK671" s="555"/>
      <c r="MXL671" s="555"/>
      <c r="MXM671" s="555"/>
      <c r="MXN671" s="555"/>
      <c r="MXO671" s="555"/>
      <c r="MXP671" s="555"/>
      <c r="MXQ671" s="555"/>
      <c r="MXR671" s="555"/>
      <c r="MXS671" s="555"/>
      <c r="MXT671" s="555"/>
      <c r="MXU671" s="555"/>
      <c r="MXV671" s="555"/>
      <c r="MXW671" s="555"/>
      <c r="MXX671" s="555"/>
      <c r="MXY671" s="555"/>
      <c r="MXZ671" s="555"/>
      <c r="MYA671" s="555"/>
      <c r="MYB671" s="555"/>
      <c r="MYC671" s="555"/>
      <c r="MYD671" s="555"/>
      <c r="MYE671" s="555"/>
      <c r="MYF671" s="555"/>
      <c r="MYG671" s="555"/>
      <c r="MYH671" s="555"/>
      <c r="MYI671" s="555"/>
      <c r="MYJ671" s="555"/>
      <c r="MYK671" s="555"/>
      <c r="MYL671" s="555"/>
      <c r="MYM671" s="555"/>
      <c r="MYN671" s="555"/>
      <c r="MYO671" s="555"/>
      <c r="MYP671" s="555"/>
      <c r="MYQ671" s="555"/>
      <c r="MYR671" s="555"/>
      <c r="MYS671" s="555"/>
      <c r="MYT671" s="555"/>
      <c r="MYU671" s="555"/>
      <c r="MYV671" s="555"/>
      <c r="MYW671" s="555"/>
      <c r="MYX671" s="555"/>
      <c r="MYY671" s="555"/>
      <c r="MYZ671" s="555"/>
      <c r="MZA671" s="555"/>
      <c r="MZB671" s="555"/>
      <c r="MZC671" s="555"/>
      <c r="MZD671" s="555"/>
      <c r="MZE671" s="555"/>
      <c r="MZF671" s="555"/>
      <c r="MZG671" s="555"/>
      <c r="MZH671" s="555"/>
      <c r="MZI671" s="555"/>
      <c r="MZJ671" s="555"/>
      <c r="MZK671" s="555"/>
      <c r="MZL671" s="555"/>
      <c r="MZM671" s="555"/>
      <c r="MZN671" s="555"/>
      <c r="MZO671" s="555"/>
      <c r="MZP671" s="555"/>
      <c r="MZQ671" s="555"/>
      <c r="MZR671" s="555"/>
      <c r="MZS671" s="555"/>
      <c r="MZT671" s="555"/>
      <c r="MZU671" s="555"/>
      <c r="MZV671" s="555"/>
      <c r="MZW671" s="555"/>
      <c r="MZX671" s="555"/>
      <c r="MZY671" s="555"/>
      <c r="MZZ671" s="555"/>
      <c r="NAA671" s="555"/>
      <c r="NAB671" s="555"/>
      <c r="NAC671" s="555"/>
      <c r="NAD671" s="555"/>
      <c r="NAE671" s="555"/>
      <c r="NAF671" s="555"/>
      <c r="NAG671" s="555"/>
      <c r="NAH671" s="555"/>
      <c r="NAI671" s="555"/>
      <c r="NAJ671" s="555"/>
      <c r="NAK671" s="555"/>
      <c r="NAL671" s="555"/>
      <c r="NAM671" s="555"/>
      <c r="NAN671" s="555"/>
      <c r="NAO671" s="555"/>
      <c r="NAP671" s="555"/>
      <c r="NAQ671" s="555"/>
      <c r="NAR671" s="555"/>
      <c r="NAS671" s="555"/>
      <c r="NAT671" s="555"/>
      <c r="NAU671" s="555"/>
      <c r="NAV671" s="555"/>
      <c r="NAW671" s="555"/>
      <c r="NAX671" s="555"/>
      <c r="NAY671" s="555"/>
      <c r="NAZ671" s="555"/>
      <c r="NBA671" s="555"/>
      <c r="NBB671" s="555"/>
      <c r="NBC671" s="555"/>
      <c r="NBD671" s="555"/>
      <c r="NBE671" s="555"/>
      <c r="NBF671" s="555"/>
      <c r="NBG671" s="555"/>
      <c r="NBH671" s="555"/>
      <c r="NBI671" s="555"/>
      <c r="NBJ671" s="555"/>
      <c r="NBK671" s="555"/>
      <c r="NBL671" s="555"/>
      <c r="NBM671" s="555"/>
      <c r="NBN671" s="555"/>
      <c r="NBO671" s="555"/>
      <c r="NBP671" s="555"/>
      <c r="NBQ671" s="555"/>
      <c r="NBR671" s="555"/>
      <c r="NBS671" s="555"/>
      <c r="NBT671" s="555"/>
      <c r="NBU671" s="555"/>
      <c r="NBV671" s="555"/>
      <c r="NBW671" s="555"/>
      <c r="NBX671" s="555"/>
      <c r="NBY671" s="555"/>
      <c r="NBZ671" s="555"/>
      <c r="NCA671" s="555"/>
      <c r="NCB671" s="555"/>
      <c r="NCC671" s="555"/>
      <c r="NCD671" s="555"/>
      <c r="NCE671" s="555"/>
      <c r="NCF671" s="555"/>
      <c r="NCG671" s="555"/>
      <c r="NCH671" s="555"/>
      <c r="NCI671" s="555"/>
      <c r="NCJ671" s="555"/>
      <c r="NCK671" s="555"/>
      <c r="NCL671" s="555"/>
      <c r="NCM671" s="555"/>
      <c r="NCN671" s="555"/>
      <c r="NCO671" s="555"/>
      <c r="NCP671" s="555"/>
      <c r="NCQ671" s="555"/>
      <c r="NCR671" s="555"/>
      <c r="NCS671" s="555"/>
      <c r="NCT671" s="555"/>
      <c r="NCU671" s="555"/>
      <c r="NCV671" s="555"/>
      <c r="NCW671" s="555"/>
      <c r="NCX671" s="555"/>
      <c r="NCY671" s="555"/>
      <c r="NCZ671" s="555"/>
      <c r="NDA671" s="555"/>
      <c r="NDB671" s="555"/>
      <c r="NDC671" s="555"/>
      <c r="NDD671" s="555"/>
      <c r="NDE671" s="555"/>
      <c r="NDF671" s="555"/>
      <c r="NDG671" s="555"/>
      <c r="NDH671" s="555"/>
      <c r="NDI671" s="555"/>
      <c r="NDJ671" s="555"/>
      <c r="NDK671" s="555"/>
      <c r="NDL671" s="555"/>
      <c r="NDM671" s="555"/>
      <c r="NDN671" s="555"/>
      <c r="NDO671" s="555"/>
      <c r="NDP671" s="555"/>
      <c r="NDQ671" s="555"/>
      <c r="NDR671" s="555"/>
      <c r="NDS671" s="555"/>
      <c r="NDT671" s="555"/>
      <c r="NDU671" s="555"/>
      <c r="NDV671" s="555"/>
      <c r="NDW671" s="555"/>
      <c r="NDX671" s="555"/>
      <c r="NDY671" s="555"/>
      <c r="NDZ671" s="555"/>
      <c r="NEA671" s="555"/>
      <c r="NEB671" s="555"/>
      <c r="NEC671" s="555"/>
      <c r="NED671" s="555"/>
      <c r="NEE671" s="555"/>
      <c r="NEF671" s="555"/>
      <c r="NEG671" s="555"/>
      <c r="NEH671" s="555"/>
      <c r="NEI671" s="555"/>
      <c r="NEJ671" s="555"/>
      <c r="NEK671" s="555"/>
      <c r="NEL671" s="555"/>
      <c r="NEM671" s="555"/>
      <c r="NEN671" s="555"/>
      <c r="NEO671" s="555"/>
      <c r="NEP671" s="555"/>
      <c r="NEQ671" s="555"/>
      <c r="NER671" s="555"/>
      <c r="NES671" s="555"/>
      <c r="NET671" s="555"/>
      <c r="NEU671" s="555"/>
      <c r="NEV671" s="555"/>
      <c r="NEW671" s="555"/>
      <c r="NEX671" s="555"/>
      <c r="NEY671" s="555"/>
      <c r="NEZ671" s="555"/>
      <c r="NFA671" s="555"/>
      <c r="NFB671" s="555"/>
      <c r="NFC671" s="555"/>
      <c r="NFD671" s="555"/>
      <c r="NFE671" s="555"/>
      <c r="NFF671" s="555"/>
      <c r="NFG671" s="555"/>
      <c r="NFH671" s="555"/>
      <c r="NFI671" s="555"/>
      <c r="NFJ671" s="555"/>
      <c r="NFK671" s="555"/>
      <c r="NFL671" s="555"/>
      <c r="NFM671" s="555"/>
      <c r="NFN671" s="555"/>
      <c r="NFO671" s="555"/>
      <c r="NFP671" s="555"/>
      <c r="NFQ671" s="555"/>
      <c r="NFR671" s="555"/>
      <c r="NFS671" s="555"/>
      <c r="NFT671" s="555"/>
      <c r="NFU671" s="555"/>
      <c r="NFV671" s="555"/>
      <c r="NFW671" s="555"/>
      <c r="NFX671" s="555"/>
      <c r="NFY671" s="555"/>
      <c r="NFZ671" s="555"/>
      <c r="NGA671" s="555"/>
      <c r="NGB671" s="555"/>
      <c r="NGC671" s="555"/>
      <c r="NGD671" s="555"/>
      <c r="NGE671" s="555"/>
      <c r="NGF671" s="555"/>
      <c r="NGG671" s="555"/>
      <c r="NGH671" s="555"/>
      <c r="NGI671" s="555"/>
      <c r="NGJ671" s="555"/>
      <c r="NGK671" s="555"/>
      <c r="NGL671" s="555"/>
      <c r="NGM671" s="555"/>
      <c r="NGN671" s="555"/>
      <c r="NGO671" s="555"/>
      <c r="NGP671" s="555"/>
      <c r="NGQ671" s="555"/>
      <c r="NGR671" s="555"/>
      <c r="NGS671" s="555"/>
      <c r="NGT671" s="555"/>
      <c r="NGU671" s="555"/>
      <c r="NGV671" s="555"/>
      <c r="NGW671" s="555"/>
      <c r="NGX671" s="555"/>
      <c r="NGY671" s="555"/>
      <c r="NGZ671" s="555"/>
      <c r="NHA671" s="555"/>
      <c r="NHB671" s="555"/>
      <c r="NHC671" s="555"/>
      <c r="NHD671" s="555"/>
      <c r="NHE671" s="555"/>
      <c r="NHF671" s="555"/>
      <c r="NHG671" s="555"/>
      <c r="NHH671" s="555"/>
      <c r="NHI671" s="555"/>
      <c r="NHJ671" s="555"/>
      <c r="NHK671" s="555"/>
      <c r="NHL671" s="555"/>
      <c r="NHM671" s="555"/>
      <c r="NHN671" s="555"/>
      <c r="NHO671" s="555"/>
      <c r="NHP671" s="555"/>
      <c r="NHQ671" s="555"/>
      <c r="NHR671" s="555"/>
      <c r="NHS671" s="555"/>
      <c r="NHT671" s="555"/>
      <c r="NHU671" s="555"/>
      <c r="NHV671" s="555"/>
      <c r="NHW671" s="555"/>
      <c r="NHX671" s="555"/>
      <c r="NHY671" s="555"/>
      <c r="NHZ671" s="555"/>
      <c r="NIA671" s="555"/>
      <c r="NIB671" s="555"/>
      <c r="NIC671" s="555"/>
      <c r="NID671" s="555"/>
      <c r="NIE671" s="555"/>
      <c r="NIF671" s="555"/>
      <c r="NIG671" s="555"/>
      <c r="NIH671" s="555"/>
      <c r="NII671" s="555"/>
      <c r="NIJ671" s="555"/>
      <c r="NIK671" s="555"/>
      <c r="NIL671" s="555"/>
      <c r="NIM671" s="555"/>
      <c r="NIN671" s="555"/>
      <c r="NIO671" s="555"/>
      <c r="NIP671" s="555"/>
      <c r="NIQ671" s="555"/>
      <c r="NIR671" s="555"/>
      <c r="NIS671" s="555"/>
      <c r="NIT671" s="555"/>
      <c r="NIU671" s="555"/>
      <c r="NIV671" s="555"/>
      <c r="NIW671" s="555"/>
      <c r="NIX671" s="555"/>
      <c r="NIY671" s="555"/>
      <c r="NIZ671" s="555"/>
      <c r="NJA671" s="555"/>
      <c r="NJB671" s="555"/>
      <c r="NJC671" s="555"/>
      <c r="NJD671" s="555"/>
      <c r="NJE671" s="555"/>
      <c r="NJF671" s="555"/>
      <c r="NJG671" s="555"/>
      <c r="NJH671" s="555"/>
      <c r="NJI671" s="555"/>
      <c r="NJJ671" s="555"/>
      <c r="NJK671" s="555"/>
      <c r="NJL671" s="555"/>
      <c r="NJM671" s="555"/>
      <c r="NJN671" s="555"/>
      <c r="NJO671" s="555"/>
      <c r="NJP671" s="555"/>
      <c r="NJQ671" s="555"/>
      <c r="NJR671" s="555"/>
      <c r="NJS671" s="555"/>
      <c r="NJT671" s="555"/>
      <c r="NJU671" s="555"/>
      <c r="NJV671" s="555"/>
      <c r="NJW671" s="555"/>
      <c r="NJX671" s="555"/>
      <c r="NJY671" s="555"/>
      <c r="NJZ671" s="555"/>
      <c r="NKA671" s="555"/>
      <c r="NKB671" s="555"/>
      <c r="NKC671" s="555"/>
      <c r="NKD671" s="555"/>
      <c r="NKE671" s="555"/>
      <c r="NKF671" s="555"/>
      <c r="NKG671" s="555"/>
      <c r="NKH671" s="555"/>
      <c r="NKI671" s="555"/>
      <c r="NKJ671" s="555"/>
      <c r="NKK671" s="555"/>
      <c r="NKL671" s="555"/>
      <c r="NKM671" s="555"/>
      <c r="NKN671" s="555"/>
      <c r="NKO671" s="555"/>
      <c r="NKP671" s="555"/>
      <c r="NKQ671" s="555"/>
      <c r="NKR671" s="555"/>
      <c r="NKS671" s="555"/>
      <c r="NKT671" s="555"/>
      <c r="NKU671" s="555"/>
      <c r="NKV671" s="555"/>
      <c r="NKW671" s="555"/>
      <c r="NKX671" s="555"/>
      <c r="NKY671" s="555"/>
      <c r="NKZ671" s="555"/>
      <c r="NLA671" s="555"/>
      <c r="NLB671" s="555"/>
      <c r="NLC671" s="555"/>
      <c r="NLD671" s="555"/>
      <c r="NLE671" s="555"/>
      <c r="NLF671" s="555"/>
      <c r="NLG671" s="555"/>
      <c r="NLH671" s="555"/>
      <c r="NLI671" s="555"/>
      <c r="NLJ671" s="555"/>
      <c r="NLK671" s="555"/>
      <c r="NLL671" s="555"/>
      <c r="NLM671" s="555"/>
      <c r="NLN671" s="555"/>
      <c r="NLO671" s="555"/>
      <c r="NLP671" s="555"/>
      <c r="NLQ671" s="555"/>
      <c r="NLR671" s="555"/>
      <c r="NLS671" s="555"/>
      <c r="NLT671" s="555"/>
      <c r="NLU671" s="555"/>
      <c r="NLV671" s="555"/>
      <c r="NLW671" s="555"/>
      <c r="NLX671" s="555"/>
      <c r="NLY671" s="555"/>
      <c r="NLZ671" s="555"/>
      <c r="NMA671" s="555"/>
      <c r="NMB671" s="555"/>
      <c r="NMC671" s="555"/>
      <c r="NMD671" s="555"/>
      <c r="NME671" s="555"/>
      <c r="NMF671" s="555"/>
      <c r="NMG671" s="555"/>
      <c r="NMH671" s="555"/>
      <c r="NMI671" s="555"/>
      <c r="NMJ671" s="555"/>
      <c r="NMK671" s="555"/>
      <c r="NML671" s="555"/>
      <c r="NMM671" s="555"/>
      <c r="NMN671" s="555"/>
      <c r="NMO671" s="555"/>
      <c r="NMP671" s="555"/>
      <c r="NMQ671" s="555"/>
      <c r="NMR671" s="555"/>
      <c r="NMS671" s="555"/>
      <c r="NMT671" s="555"/>
      <c r="NMU671" s="555"/>
      <c r="NMV671" s="555"/>
      <c r="NMW671" s="555"/>
      <c r="NMX671" s="555"/>
      <c r="NMY671" s="555"/>
      <c r="NMZ671" s="555"/>
      <c r="NNA671" s="555"/>
      <c r="NNB671" s="555"/>
      <c r="NNC671" s="555"/>
      <c r="NND671" s="555"/>
      <c r="NNE671" s="555"/>
      <c r="NNF671" s="555"/>
      <c r="NNG671" s="555"/>
      <c r="NNH671" s="555"/>
      <c r="NNI671" s="555"/>
      <c r="NNJ671" s="555"/>
      <c r="NNK671" s="555"/>
      <c r="NNL671" s="555"/>
      <c r="NNM671" s="555"/>
      <c r="NNN671" s="555"/>
      <c r="NNO671" s="555"/>
      <c r="NNP671" s="555"/>
      <c r="NNQ671" s="555"/>
      <c r="NNR671" s="555"/>
      <c r="NNS671" s="555"/>
      <c r="NNT671" s="555"/>
      <c r="NNU671" s="555"/>
      <c r="NNV671" s="555"/>
      <c r="NNW671" s="555"/>
      <c r="NNX671" s="555"/>
      <c r="NNY671" s="555"/>
      <c r="NNZ671" s="555"/>
      <c r="NOA671" s="555"/>
      <c r="NOB671" s="555"/>
      <c r="NOC671" s="555"/>
      <c r="NOD671" s="555"/>
      <c r="NOE671" s="555"/>
      <c r="NOF671" s="555"/>
      <c r="NOG671" s="555"/>
      <c r="NOH671" s="555"/>
      <c r="NOI671" s="555"/>
      <c r="NOJ671" s="555"/>
      <c r="NOK671" s="555"/>
      <c r="NOL671" s="555"/>
      <c r="NOM671" s="555"/>
      <c r="NON671" s="555"/>
      <c r="NOO671" s="555"/>
      <c r="NOP671" s="555"/>
      <c r="NOQ671" s="555"/>
      <c r="NOR671" s="555"/>
      <c r="NOS671" s="555"/>
      <c r="NOT671" s="555"/>
      <c r="NOU671" s="555"/>
      <c r="NOV671" s="555"/>
      <c r="NOW671" s="555"/>
      <c r="NOX671" s="555"/>
      <c r="NOY671" s="555"/>
      <c r="NOZ671" s="555"/>
      <c r="NPA671" s="555"/>
      <c r="NPB671" s="555"/>
      <c r="NPC671" s="555"/>
      <c r="NPD671" s="555"/>
      <c r="NPE671" s="555"/>
      <c r="NPF671" s="555"/>
      <c r="NPG671" s="555"/>
      <c r="NPH671" s="555"/>
      <c r="NPI671" s="555"/>
      <c r="NPJ671" s="555"/>
      <c r="NPK671" s="555"/>
      <c r="NPL671" s="555"/>
      <c r="NPM671" s="555"/>
      <c r="NPN671" s="555"/>
      <c r="NPO671" s="555"/>
      <c r="NPP671" s="555"/>
      <c r="NPQ671" s="555"/>
      <c r="NPR671" s="555"/>
      <c r="NPS671" s="555"/>
      <c r="NPT671" s="555"/>
      <c r="NPU671" s="555"/>
      <c r="NPV671" s="555"/>
      <c r="NPW671" s="555"/>
      <c r="NPX671" s="555"/>
      <c r="NPY671" s="555"/>
      <c r="NPZ671" s="555"/>
      <c r="NQA671" s="555"/>
      <c r="NQB671" s="555"/>
      <c r="NQC671" s="555"/>
      <c r="NQD671" s="555"/>
      <c r="NQE671" s="555"/>
      <c r="NQF671" s="555"/>
      <c r="NQG671" s="555"/>
      <c r="NQH671" s="555"/>
      <c r="NQI671" s="555"/>
      <c r="NQJ671" s="555"/>
      <c r="NQK671" s="555"/>
      <c r="NQL671" s="555"/>
      <c r="NQM671" s="555"/>
      <c r="NQN671" s="555"/>
      <c r="NQO671" s="555"/>
      <c r="NQP671" s="555"/>
      <c r="NQQ671" s="555"/>
      <c r="NQR671" s="555"/>
      <c r="NQS671" s="555"/>
      <c r="NQT671" s="555"/>
      <c r="NQU671" s="555"/>
      <c r="NQV671" s="555"/>
      <c r="NQW671" s="555"/>
      <c r="NQX671" s="555"/>
      <c r="NQY671" s="555"/>
      <c r="NQZ671" s="555"/>
      <c r="NRA671" s="555"/>
      <c r="NRB671" s="555"/>
      <c r="NRC671" s="555"/>
      <c r="NRD671" s="555"/>
      <c r="NRE671" s="555"/>
      <c r="NRF671" s="555"/>
      <c r="NRG671" s="555"/>
      <c r="NRH671" s="555"/>
      <c r="NRI671" s="555"/>
      <c r="NRJ671" s="555"/>
      <c r="NRK671" s="555"/>
      <c r="NRL671" s="555"/>
      <c r="NRM671" s="555"/>
      <c r="NRN671" s="555"/>
      <c r="NRO671" s="555"/>
      <c r="NRP671" s="555"/>
      <c r="NRQ671" s="555"/>
      <c r="NRR671" s="555"/>
      <c r="NRS671" s="555"/>
      <c r="NRT671" s="555"/>
      <c r="NRU671" s="555"/>
      <c r="NRV671" s="555"/>
      <c r="NRW671" s="555"/>
      <c r="NRX671" s="555"/>
      <c r="NRY671" s="555"/>
      <c r="NRZ671" s="555"/>
      <c r="NSA671" s="555"/>
      <c r="NSB671" s="555"/>
      <c r="NSC671" s="555"/>
      <c r="NSD671" s="555"/>
      <c r="NSE671" s="555"/>
      <c r="NSF671" s="555"/>
      <c r="NSG671" s="555"/>
      <c r="NSH671" s="555"/>
      <c r="NSI671" s="555"/>
      <c r="NSJ671" s="555"/>
      <c r="NSK671" s="555"/>
      <c r="NSL671" s="555"/>
      <c r="NSM671" s="555"/>
      <c r="NSN671" s="555"/>
      <c r="NSO671" s="555"/>
      <c r="NSP671" s="555"/>
      <c r="NSQ671" s="555"/>
      <c r="NSR671" s="555"/>
      <c r="NSS671" s="555"/>
      <c r="NST671" s="555"/>
      <c r="NSU671" s="555"/>
      <c r="NSV671" s="555"/>
      <c r="NSW671" s="555"/>
      <c r="NSX671" s="555"/>
      <c r="NSY671" s="555"/>
      <c r="NSZ671" s="555"/>
      <c r="NTA671" s="555"/>
      <c r="NTB671" s="555"/>
      <c r="NTC671" s="555"/>
      <c r="NTD671" s="555"/>
      <c r="NTE671" s="555"/>
      <c r="NTF671" s="555"/>
      <c r="NTG671" s="555"/>
      <c r="NTH671" s="555"/>
      <c r="NTI671" s="555"/>
      <c r="NTJ671" s="555"/>
      <c r="NTK671" s="555"/>
      <c r="NTL671" s="555"/>
      <c r="NTM671" s="555"/>
      <c r="NTN671" s="555"/>
      <c r="NTO671" s="555"/>
      <c r="NTP671" s="555"/>
      <c r="NTQ671" s="555"/>
      <c r="NTR671" s="555"/>
      <c r="NTS671" s="555"/>
      <c r="NTT671" s="555"/>
      <c r="NTU671" s="555"/>
      <c r="NTV671" s="555"/>
      <c r="NTW671" s="555"/>
      <c r="NTX671" s="555"/>
      <c r="NTY671" s="555"/>
      <c r="NTZ671" s="555"/>
      <c r="NUA671" s="555"/>
      <c r="NUB671" s="555"/>
      <c r="NUC671" s="555"/>
      <c r="NUD671" s="555"/>
      <c r="NUE671" s="555"/>
      <c r="NUF671" s="555"/>
      <c r="NUG671" s="555"/>
      <c r="NUH671" s="555"/>
      <c r="NUI671" s="555"/>
      <c r="NUJ671" s="555"/>
      <c r="NUK671" s="555"/>
      <c r="NUL671" s="555"/>
      <c r="NUM671" s="555"/>
      <c r="NUN671" s="555"/>
      <c r="NUO671" s="555"/>
      <c r="NUP671" s="555"/>
      <c r="NUQ671" s="555"/>
      <c r="NUR671" s="555"/>
      <c r="NUS671" s="555"/>
      <c r="NUT671" s="555"/>
      <c r="NUU671" s="555"/>
      <c r="NUV671" s="555"/>
      <c r="NUW671" s="555"/>
      <c r="NUX671" s="555"/>
      <c r="NUY671" s="555"/>
      <c r="NUZ671" s="555"/>
      <c r="NVA671" s="555"/>
      <c r="NVB671" s="555"/>
      <c r="NVC671" s="555"/>
      <c r="NVD671" s="555"/>
      <c r="NVE671" s="555"/>
      <c r="NVF671" s="555"/>
      <c r="NVG671" s="555"/>
      <c r="NVH671" s="555"/>
      <c r="NVI671" s="555"/>
      <c r="NVJ671" s="555"/>
      <c r="NVK671" s="555"/>
      <c r="NVL671" s="555"/>
      <c r="NVM671" s="555"/>
      <c r="NVN671" s="555"/>
      <c r="NVO671" s="555"/>
      <c r="NVP671" s="555"/>
      <c r="NVQ671" s="555"/>
      <c r="NVR671" s="555"/>
      <c r="NVS671" s="555"/>
      <c r="NVT671" s="555"/>
      <c r="NVU671" s="555"/>
      <c r="NVV671" s="555"/>
      <c r="NVW671" s="555"/>
      <c r="NVX671" s="555"/>
      <c r="NVY671" s="555"/>
      <c r="NVZ671" s="555"/>
      <c r="NWA671" s="555"/>
      <c r="NWB671" s="555"/>
      <c r="NWC671" s="555"/>
      <c r="NWD671" s="555"/>
      <c r="NWE671" s="555"/>
      <c r="NWF671" s="555"/>
      <c r="NWG671" s="555"/>
      <c r="NWH671" s="555"/>
      <c r="NWI671" s="555"/>
      <c r="NWJ671" s="555"/>
      <c r="NWK671" s="555"/>
      <c r="NWL671" s="555"/>
      <c r="NWM671" s="555"/>
      <c r="NWN671" s="555"/>
      <c r="NWO671" s="555"/>
      <c r="NWP671" s="555"/>
      <c r="NWQ671" s="555"/>
      <c r="NWR671" s="555"/>
      <c r="NWS671" s="555"/>
      <c r="NWT671" s="555"/>
      <c r="NWU671" s="555"/>
      <c r="NWV671" s="555"/>
      <c r="NWW671" s="555"/>
      <c r="NWX671" s="555"/>
      <c r="NWY671" s="555"/>
      <c r="NWZ671" s="555"/>
      <c r="NXA671" s="555"/>
      <c r="NXB671" s="555"/>
      <c r="NXC671" s="555"/>
      <c r="NXD671" s="555"/>
      <c r="NXE671" s="555"/>
      <c r="NXF671" s="555"/>
      <c r="NXG671" s="555"/>
      <c r="NXH671" s="555"/>
      <c r="NXI671" s="555"/>
      <c r="NXJ671" s="555"/>
      <c r="NXK671" s="555"/>
      <c r="NXL671" s="555"/>
      <c r="NXM671" s="555"/>
      <c r="NXN671" s="555"/>
      <c r="NXO671" s="555"/>
      <c r="NXP671" s="555"/>
      <c r="NXQ671" s="555"/>
      <c r="NXR671" s="555"/>
      <c r="NXS671" s="555"/>
      <c r="NXT671" s="555"/>
      <c r="NXU671" s="555"/>
      <c r="NXV671" s="555"/>
      <c r="NXW671" s="555"/>
      <c r="NXX671" s="555"/>
      <c r="NXY671" s="555"/>
      <c r="NXZ671" s="555"/>
      <c r="NYA671" s="555"/>
      <c r="NYB671" s="555"/>
      <c r="NYC671" s="555"/>
      <c r="NYD671" s="555"/>
      <c r="NYE671" s="555"/>
      <c r="NYF671" s="555"/>
      <c r="NYG671" s="555"/>
      <c r="NYH671" s="555"/>
      <c r="NYI671" s="555"/>
      <c r="NYJ671" s="555"/>
      <c r="NYK671" s="555"/>
      <c r="NYL671" s="555"/>
      <c r="NYM671" s="555"/>
      <c r="NYN671" s="555"/>
      <c r="NYO671" s="555"/>
      <c r="NYP671" s="555"/>
      <c r="NYQ671" s="555"/>
      <c r="NYR671" s="555"/>
      <c r="NYS671" s="555"/>
      <c r="NYT671" s="555"/>
      <c r="NYU671" s="555"/>
      <c r="NYV671" s="555"/>
      <c r="NYW671" s="555"/>
      <c r="NYX671" s="555"/>
      <c r="NYY671" s="555"/>
      <c r="NYZ671" s="555"/>
      <c r="NZA671" s="555"/>
      <c r="NZB671" s="555"/>
      <c r="NZC671" s="555"/>
      <c r="NZD671" s="555"/>
      <c r="NZE671" s="555"/>
      <c r="NZF671" s="555"/>
      <c r="NZG671" s="555"/>
      <c r="NZH671" s="555"/>
      <c r="NZI671" s="555"/>
      <c r="NZJ671" s="555"/>
      <c r="NZK671" s="555"/>
      <c r="NZL671" s="555"/>
      <c r="NZM671" s="555"/>
      <c r="NZN671" s="555"/>
      <c r="NZO671" s="555"/>
      <c r="NZP671" s="555"/>
      <c r="NZQ671" s="555"/>
      <c r="NZR671" s="555"/>
      <c r="NZS671" s="555"/>
      <c r="NZT671" s="555"/>
      <c r="NZU671" s="555"/>
      <c r="NZV671" s="555"/>
      <c r="NZW671" s="555"/>
      <c r="NZX671" s="555"/>
      <c r="NZY671" s="555"/>
      <c r="NZZ671" s="555"/>
      <c r="OAA671" s="555"/>
      <c r="OAB671" s="555"/>
      <c r="OAC671" s="555"/>
      <c r="OAD671" s="555"/>
      <c r="OAE671" s="555"/>
      <c r="OAF671" s="555"/>
      <c r="OAG671" s="555"/>
      <c r="OAH671" s="555"/>
      <c r="OAI671" s="555"/>
      <c r="OAJ671" s="555"/>
      <c r="OAK671" s="555"/>
      <c r="OAL671" s="555"/>
      <c r="OAM671" s="555"/>
      <c r="OAN671" s="555"/>
      <c r="OAO671" s="555"/>
      <c r="OAP671" s="555"/>
      <c r="OAQ671" s="555"/>
      <c r="OAR671" s="555"/>
      <c r="OAS671" s="555"/>
      <c r="OAT671" s="555"/>
      <c r="OAU671" s="555"/>
      <c r="OAV671" s="555"/>
      <c r="OAW671" s="555"/>
      <c r="OAX671" s="555"/>
      <c r="OAY671" s="555"/>
      <c r="OAZ671" s="555"/>
      <c r="OBA671" s="555"/>
      <c r="OBB671" s="555"/>
      <c r="OBC671" s="555"/>
      <c r="OBD671" s="555"/>
      <c r="OBE671" s="555"/>
      <c r="OBF671" s="555"/>
      <c r="OBG671" s="555"/>
      <c r="OBH671" s="555"/>
      <c r="OBI671" s="555"/>
      <c r="OBJ671" s="555"/>
      <c r="OBK671" s="555"/>
      <c r="OBL671" s="555"/>
      <c r="OBM671" s="555"/>
      <c r="OBN671" s="555"/>
      <c r="OBO671" s="555"/>
      <c r="OBP671" s="555"/>
      <c r="OBQ671" s="555"/>
      <c r="OBR671" s="555"/>
      <c r="OBS671" s="555"/>
      <c r="OBT671" s="555"/>
      <c r="OBU671" s="555"/>
      <c r="OBV671" s="555"/>
      <c r="OBW671" s="555"/>
      <c r="OBX671" s="555"/>
      <c r="OBY671" s="555"/>
      <c r="OBZ671" s="555"/>
      <c r="OCA671" s="555"/>
      <c r="OCB671" s="555"/>
      <c r="OCC671" s="555"/>
      <c r="OCD671" s="555"/>
      <c r="OCE671" s="555"/>
      <c r="OCF671" s="555"/>
      <c r="OCG671" s="555"/>
      <c r="OCH671" s="555"/>
      <c r="OCI671" s="555"/>
      <c r="OCJ671" s="555"/>
      <c r="OCK671" s="555"/>
      <c r="OCL671" s="555"/>
      <c r="OCM671" s="555"/>
      <c r="OCN671" s="555"/>
      <c r="OCO671" s="555"/>
      <c r="OCP671" s="555"/>
      <c r="OCQ671" s="555"/>
      <c r="OCR671" s="555"/>
      <c r="OCS671" s="555"/>
      <c r="OCT671" s="555"/>
      <c r="OCU671" s="555"/>
      <c r="OCV671" s="555"/>
      <c r="OCW671" s="555"/>
      <c r="OCX671" s="555"/>
      <c r="OCY671" s="555"/>
      <c r="OCZ671" s="555"/>
      <c r="ODA671" s="555"/>
      <c r="ODB671" s="555"/>
      <c r="ODC671" s="555"/>
      <c r="ODD671" s="555"/>
      <c r="ODE671" s="555"/>
      <c r="ODF671" s="555"/>
      <c r="ODG671" s="555"/>
      <c r="ODH671" s="555"/>
      <c r="ODI671" s="555"/>
      <c r="ODJ671" s="555"/>
      <c r="ODK671" s="555"/>
      <c r="ODL671" s="555"/>
      <c r="ODM671" s="555"/>
      <c r="ODN671" s="555"/>
      <c r="ODO671" s="555"/>
      <c r="ODP671" s="555"/>
      <c r="ODQ671" s="555"/>
      <c r="ODR671" s="555"/>
      <c r="ODS671" s="555"/>
      <c r="ODT671" s="555"/>
      <c r="ODU671" s="555"/>
      <c r="ODV671" s="555"/>
      <c r="ODW671" s="555"/>
      <c r="ODX671" s="555"/>
      <c r="ODY671" s="555"/>
      <c r="ODZ671" s="555"/>
      <c r="OEA671" s="555"/>
      <c r="OEB671" s="555"/>
      <c r="OEC671" s="555"/>
      <c r="OED671" s="555"/>
      <c r="OEE671" s="555"/>
      <c r="OEF671" s="555"/>
      <c r="OEG671" s="555"/>
      <c r="OEH671" s="555"/>
      <c r="OEI671" s="555"/>
      <c r="OEJ671" s="555"/>
      <c r="OEK671" s="555"/>
      <c r="OEL671" s="555"/>
      <c r="OEM671" s="555"/>
      <c r="OEN671" s="555"/>
      <c r="OEO671" s="555"/>
      <c r="OEP671" s="555"/>
      <c r="OEQ671" s="555"/>
      <c r="OER671" s="555"/>
      <c r="OES671" s="555"/>
      <c r="OET671" s="555"/>
      <c r="OEU671" s="555"/>
      <c r="OEV671" s="555"/>
      <c r="OEW671" s="555"/>
      <c r="OEX671" s="555"/>
      <c r="OEY671" s="555"/>
      <c r="OEZ671" s="555"/>
      <c r="OFA671" s="555"/>
      <c r="OFB671" s="555"/>
      <c r="OFC671" s="555"/>
      <c r="OFD671" s="555"/>
      <c r="OFE671" s="555"/>
      <c r="OFF671" s="555"/>
      <c r="OFG671" s="555"/>
      <c r="OFH671" s="555"/>
      <c r="OFI671" s="555"/>
      <c r="OFJ671" s="555"/>
      <c r="OFK671" s="555"/>
      <c r="OFL671" s="555"/>
      <c r="OFM671" s="555"/>
      <c r="OFN671" s="555"/>
      <c r="OFO671" s="555"/>
      <c r="OFP671" s="555"/>
      <c r="OFQ671" s="555"/>
      <c r="OFR671" s="555"/>
      <c r="OFS671" s="555"/>
      <c r="OFT671" s="555"/>
      <c r="OFU671" s="555"/>
      <c r="OFV671" s="555"/>
      <c r="OFW671" s="555"/>
      <c r="OFX671" s="555"/>
      <c r="OFY671" s="555"/>
      <c r="OFZ671" s="555"/>
      <c r="OGA671" s="555"/>
      <c r="OGB671" s="555"/>
      <c r="OGC671" s="555"/>
      <c r="OGD671" s="555"/>
      <c r="OGE671" s="555"/>
      <c r="OGF671" s="555"/>
      <c r="OGG671" s="555"/>
      <c r="OGH671" s="555"/>
      <c r="OGI671" s="555"/>
      <c r="OGJ671" s="555"/>
      <c r="OGK671" s="555"/>
      <c r="OGL671" s="555"/>
      <c r="OGM671" s="555"/>
      <c r="OGN671" s="555"/>
      <c r="OGO671" s="555"/>
      <c r="OGP671" s="555"/>
      <c r="OGQ671" s="555"/>
      <c r="OGR671" s="555"/>
      <c r="OGS671" s="555"/>
      <c r="OGT671" s="555"/>
      <c r="OGU671" s="555"/>
      <c r="OGV671" s="555"/>
      <c r="OGW671" s="555"/>
      <c r="OGX671" s="555"/>
      <c r="OGY671" s="555"/>
      <c r="OGZ671" s="555"/>
      <c r="OHA671" s="555"/>
      <c r="OHB671" s="555"/>
      <c r="OHC671" s="555"/>
      <c r="OHD671" s="555"/>
      <c r="OHE671" s="555"/>
      <c r="OHF671" s="555"/>
      <c r="OHG671" s="555"/>
      <c r="OHH671" s="555"/>
      <c r="OHI671" s="555"/>
      <c r="OHJ671" s="555"/>
      <c r="OHK671" s="555"/>
      <c r="OHL671" s="555"/>
      <c r="OHM671" s="555"/>
      <c r="OHN671" s="555"/>
      <c r="OHO671" s="555"/>
      <c r="OHP671" s="555"/>
      <c r="OHQ671" s="555"/>
      <c r="OHR671" s="555"/>
      <c r="OHS671" s="555"/>
      <c r="OHT671" s="555"/>
      <c r="OHU671" s="555"/>
      <c r="OHV671" s="555"/>
      <c r="OHW671" s="555"/>
      <c r="OHX671" s="555"/>
      <c r="OHY671" s="555"/>
      <c r="OHZ671" s="555"/>
      <c r="OIA671" s="555"/>
      <c r="OIB671" s="555"/>
      <c r="OIC671" s="555"/>
      <c r="OID671" s="555"/>
      <c r="OIE671" s="555"/>
      <c r="OIF671" s="555"/>
      <c r="OIG671" s="555"/>
      <c r="OIH671" s="555"/>
      <c r="OII671" s="555"/>
      <c r="OIJ671" s="555"/>
      <c r="OIK671" s="555"/>
      <c r="OIL671" s="555"/>
      <c r="OIM671" s="555"/>
      <c r="OIN671" s="555"/>
      <c r="OIO671" s="555"/>
      <c r="OIP671" s="555"/>
      <c r="OIQ671" s="555"/>
      <c r="OIR671" s="555"/>
      <c r="OIS671" s="555"/>
      <c r="OIT671" s="555"/>
      <c r="OIU671" s="555"/>
      <c r="OIV671" s="555"/>
      <c r="OIW671" s="555"/>
      <c r="OIX671" s="555"/>
      <c r="OIY671" s="555"/>
      <c r="OIZ671" s="555"/>
      <c r="OJA671" s="555"/>
      <c r="OJB671" s="555"/>
      <c r="OJC671" s="555"/>
      <c r="OJD671" s="555"/>
      <c r="OJE671" s="555"/>
      <c r="OJF671" s="555"/>
      <c r="OJG671" s="555"/>
      <c r="OJH671" s="555"/>
      <c r="OJI671" s="555"/>
      <c r="OJJ671" s="555"/>
      <c r="OJK671" s="555"/>
      <c r="OJL671" s="555"/>
      <c r="OJM671" s="555"/>
      <c r="OJN671" s="555"/>
      <c r="OJO671" s="555"/>
      <c r="OJP671" s="555"/>
      <c r="OJQ671" s="555"/>
      <c r="OJR671" s="555"/>
      <c r="OJS671" s="555"/>
      <c r="OJT671" s="555"/>
      <c r="OJU671" s="555"/>
      <c r="OJV671" s="555"/>
      <c r="OJW671" s="555"/>
      <c r="OJX671" s="555"/>
      <c r="OJY671" s="555"/>
      <c r="OJZ671" s="555"/>
      <c r="OKA671" s="555"/>
      <c r="OKB671" s="555"/>
      <c r="OKC671" s="555"/>
      <c r="OKD671" s="555"/>
      <c r="OKE671" s="555"/>
      <c r="OKF671" s="555"/>
      <c r="OKG671" s="555"/>
      <c r="OKH671" s="555"/>
      <c r="OKI671" s="555"/>
      <c r="OKJ671" s="555"/>
      <c r="OKK671" s="555"/>
      <c r="OKL671" s="555"/>
      <c r="OKM671" s="555"/>
      <c r="OKN671" s="555"/>
      <c r="OKO671" s="555"/>
      <c r="OKP671" s="555"/>
      <c r="OKQ671" s="555"/>
      <c r="OKR671" s="555"/>
      <c r="OKS671" s="555"/>
      <c r="OKT671" s="555"/>
      <c r="OKU671" s="555"/>
      <c r="OKV671" s="555"/>
      <c r="OKW671" s="555"/>
      <c r="OKX671" s="555"/>
      <c r="OKY671" s="555"/>
      <c r="OKZ671" s="555"/>
      <c r="OLA671" s="555"/>
      <c r="OLB671" s="555"/>
      <c r="OLC671" s="555"/>
      <c r="OLD671" s="555"/>
      <c r="OLE671" s="555"/>
      <c r="OLF671" s="555"/>
      <c r="OLG671" s="555"/>
      <c r="OLH671" s="555"/>
      <c r="OLI671" s="555"/>
      <c r="OLJ671" s="555"/>
      <c r="OLK671" s="555"/>
      <c r="OLL671" s="555"/>
      <c r="OLM671" s="555"/>
      <c r="OLN671" s="555"/>
      <c r="OLO671" s="555"/>
      <c r="OLP671" s="555"/>
      <c r="OLQ671" s="555"/>
      <c r="OLR671" s="555"/>
      <c r="OLS671" s="555"/>
      <c r="OLT671" s="555"/>
      <c r="OLU671" s="555"/>
      <c r="OLV671" s="555"/>
      <c r="OLW671" s="555"/>
      <c r="OLX671" s="555"/>
      <c r="OLY671" s="555"/>
      <c r="OLZ671" s="555"/>
      <c r="OMA671" s="555"/>
      <c r="OMB671" s="555"/>
      <c r="OMC671" s="555"/>
      <c r="OMD671" s="555"/>
      <c r="OME671" s="555"/>
      <c r="OMF671" s="555"/>
      <c r="OMG671" s="555"/>
      <c r="OMH671" s="555"/>
      <c r="OMI671" s="555"/>
      <c r="OMJ671" s="555"/>
      <c r="OMK671" s="555"/>
      <c r="OML671" s="555"/>
      <c r="OMM671" s="555"/>
      <c r="OMN671" s="555"/>
      <c r="OMO671" s="555"/>
      <c r="OMP671" s="555"/>
      <c r="OMQ671" s="555"/>
      <c r="OMR671" s="555"/>
      <c r="OMS671" s="555"/>
      <c r="OMT671" s="555"/>
      <c r="OMU671" s="555"/>
      <c r="OMV671" s="555"/>
      <c r="OMW671" s="555"/>
      <c r="OMX671" s="555"/>
      <c r="OMY671" s="555"/>
      <c r="OMZ671" s="555"/>
      <c r="ONA671" s="555"/>
      <c r="ONB671" s="555"/>
      <c r="ONC671" s="555"/>
      <c r="OND671" s="555"/>
      <c r="ONE671" s="555"/>
      <c r="ONF671" s="555"/>
      <c r="ONG671" s="555"/>
      <c r="ONH671" s="555"/>
      <c r="ONI671" s="555"/>
      <c r="ONJ671" s="555"/>
      <c r="ONK671" s="555"/>
      <c r="ONL671" s="555"/>
      <c r="ONM671" s="555"/>
      <c r="ONN671" s="555"/>
      <c r="ONO671" s="555"/>
      <c r="ONP671" s="555"/>
      <c r="ONQ671" s="555"/>
      <c r="ONR671" s="555"/>
      <c r="ONS671" s="555"/>
      <c r="ONT671" s="555"/>
      <c r="ONU671" s="555"/>
      <c r="ONV671" s="555"/>
      <c r="ONW671" s="555"/>
      <c r="ONX671" s="555"/>
      <c r="ONY671" s="555"/>
      <c r="ONZ671" s="555"/>
      <c r="OOA671" s="555"/>
      <c r="OOB671" s="555"/>
      <c r="OOC671" s="555"/>
      <c r="OOD671" s="555"/>
      <c r="OOE671" s="555"/>
      <c r="OOF671" s="555"/>
      <c r="OOG671" s="555"/>
      <c r="OOH671" s="555"/>
      <c r="OOI671" s="555"/>
      <c r="OOJ671" s="555"/>
      <c r="OOK671" s="555"/>
      <c r="OOL671" s="555"/>
      <c r="OOM671" s="555"/>
      <c r="OON671" s="555"/>
      <c r="OOO671" s="555"/>
      <c r="OOP671" s="555"/>
      <c r="OOQ671" s="555"/>
      <c r="OOR671" s="555"/>
      <c r="OOS671" s="555"/>
      <c r="OOT671" s="555"/>
      <c r="OOU671" s="555"/>
      <c r="OOV671" s="555"/>
      <c r="OOW671" s="555"/>
      <c r="OOX671" s="555"/>
      <c r="OOY671" s="555"/>
      <c r="OOZ671" s="555"/>
      <c r="OPA671" s="555"/>
      <c r="OPB671" s="555"/>
      <c r="OPC671" s="555"/>
      <c r="OPD671" s="555"/>
      <c r="OPE671" s="555"/>
      <c r="OPF671" s="555"/>
      <c r="OPG671" s="555"/>
      <c r="OPH671" s="555"/>
      <c r="OPI671" s="555"/>
      <c r="OPJ671" s="555"/>
      <c r="OPK671" s="555"/>
      <c r="OPL671" s="555"/>
      <c r="OPM671" s="555"/>
      <c r="OPN671" s="555"/>
      <c r="OPO671" s="555"/>
      <c r="OPP671" s="555"/>
      <c r="OPQ671" s="555"/>
      <c r="OPR671" s="555"/>
      <c r="OPS671" s="555"/>
      <c r="OPT671" s="555"/>
      <c r="OPU671" s="555"/>
      <c r="OPV671" s="555"/>
      <c r="OPW671" s="555"/>
      <c r="OPX671" s="555"/>
      <c r="OPY671" s="555"/>
      <c r="OPZ671" s="555"/>
      <c r="OQA671" s="555"/>
      <c r="OQB671" s="555"/>
      <c r="OQC671" s="555"/>
      <c r="OQD671" s="555"/>
      <c r="OQE671" s="555"/>
      <c r="OQF671" s="555"/>
      <c r="OQG671" s="555"/>
      <c r="OQH671" s="555"/>
      <c r="OQI671" s="555"/>
      <c r="OQJ671" s="555"/>
      <c r="OQK671" s="555"/>
      <c r="OQL671" s="555"/>
      <c r="OQM671" s="555"/>
      <c r="OQN671" s="555"/>
      <c r="OQO671" s="555"/>
      <c r="OQP671" s="555"/>
      <c r="OQQ671" s="555"/>
      <c r="OQR671" s="555"/>
      <c r="OQS671" s="555"/>
      <c r="OQT671" s="555"/>
      <c r="OQU671" s="555"/>
      <c r="OQV671" s="555"/>
      <c r="OQW671" s="555"/>
      <c r="OQX671" s="555"/>
      <c r="OQY671" s="555"/>
      <c r="OQZ671" s="555"/>
      <c r="ORA671" s="555"/>
      <c r="ORB671" s="555"/>
      <c r="ORC671" s="555"/>
      <c r="ORD671" s="555"/>
      <c r="ORE671" s="555"/>
      <c r="ORF671" s="555"/>
      <c r="ORG671" s="555"/>
      <c r="ORH671" s="555"/>
      <c r="ORI671" s="555"/>
      <c r="ORJ671" s="555"/>
      <c r="ORK671" s="555"/>
      <c r="ORL671" s="555"/>
      <c r="ORM671" s="555"/>
      <c r="ORN671" s="555"/>
      <c r="ORO671" s="555"/>
      <c r="ORP671" s="555"/>
      <c r="ORQ671" s="555"/>
      <c r="ORR671" s="555"/>
      <c r="ORS671" s="555"/>
      <c r="ORT671" s="555"/>
      <c r="ORU671" s="555"/>
      <c r="ORV671" s="555"/>
      <c r="ORW671" s="555"/>
      <c r="ORX671" s="555"/>
      <c r="ORY671" s="555"/>
      <c r="ORZ671" s="555"/>
      <c r="OSA671" s="555"/>
      <c r="OSB671" s="555"/>
      <c r="OSC671" s="555"/>
      <c r="OSD671" s="555"/>
      <c r="OSE671" s="555"/>
      <c r="OSF671" s="555"/>
      <c r="OSG671" s="555"/>
      <c r="OSH671" s="555"/>
      <c r="OSI671" s="555"/>
      <c r="OSJ671" s="555"/>
      <c r="OSK671" s="555"/>
      <c r="OSL671" s="555"/>
      <c r="OSM671" s="555"/>
      <c r="OSN671" s="555"/>
      <c r="OSO671" s="555"/>
      <c r="OSP671" s="555"/>
      <c r="OSQ671" s="555"/>
      <c r="OSR671" s="555"/>
      <c r="OSS671" s="555"/>
      <c r="OST671" s="555"/>
      <c r="OSU671" s="555"/>
      <c r="OSV671" s="555"/>
      <c r="OSW671" s="555"/>
      <c r="OSX671" s="555"/>
      <c r="OSY671" s="555"/>
      <c r="OSZ671" s="555"/>
      <c r="OTA671" s="555"/>
      <c r="OTB671" s="555"/>
      <c r="OTC671" s="555"/>
      <c r="OTD671" s="555"/>
      <c r="OTE671" s="555"/>
      <c r="OTF671" s="555"/>
      <c r="OTG671" s="555"/>
      <c r="OTH671" s="555"/>
      <c r="OTI671" s="555"/>
      <c r="OTJ671" s="555"/>
      <c r="OTK671" s="555"/>
      <c r="OTL671" s="555"/>
      <c r="OTM671" s="555"/>
      <c r="OTN671" s="555"/>
      <c r="OTO671" s="555"/>
      <c r="OTP671" s="555"/>
      <c r="OTQ671" s="555"/>
      <c r="OTR671" s="555"/>
      <c r="OTS671" s="555"/>
      <c r="OTT671" s="555"/>
      <c r="OTU671" s="555"/>
      <c r="OTV671" s="555"/>
      <c r="OTW671" s="555"/>
      <c r="OTX671" s="555"/>
      <c r="OTY671" s="555"/>
      <c r="OTZ671" s="555"/>
      <c r="OUA671" s="555"/>
      <c r="OUB671" s="555"/>
      <c r="OUC671" s="555"/>
      <c r="OUD671" s="555"/>
      <c r="OUE671" s="555"/>
      <c r="OUF671" s="555"/>
      <c r="OUG671" s="555"/>
      <c r="OUH671" s="555"/>
      <c r="OUI671" s="555"/>
      <c r="OUJ671" s="555"/>
      <c r="OUK671" s="555"/>
      <c r="OUL671" s="555"/>
      <c r="OUM671" s="555"/>
      <c r="OUN671" s="555"/>
      <c r="OUO671" s="555"/>
      <c r="OUP671" s="555"/>
      <c r="OUQ671" s="555"/>
      <c r="OUR671" s="555"/>
      <c r="OUS671" s="555"/>
      <c r="OUT671" s="555"/>
      <c r="OUU671" s="555"/>
      <c r="OUV671" s="555"/>
      <c r="OUW671" s="555"/>
      <c r="OUX671" s="555"/>
      <c r="OUY671" s="555"/>
      <c r="OUZ671" s="555"/>
      <c r="OVA671" s="555"/>
      <c r="OVB671" s="555"/>
      <c r="OVC671" s="555"/>
      <c r="OVD671" s="555"/>
      <c r="OVE671" s="555"/>
      <c r="OVF671" s="555"/>
      <c r="OVG671" s="555"/>
      <c r="OVH671" s="555"/>
      <c r="OVI671" s="555"/>
      <c r="OVJ671" s="555"/>
      <c r="OVK671" s="555"/>
      <c r="OVL671" s="555"/>
      <c r="OVM671" s="555"/>
      <c r="OVN671" s="555"/>
      <c r="OVO671" s="555"/>
      <c r="OVP671" s="555"/>
      <c r="OVQ671" s="555"/>
      <c r="OVR671" s="555"/>
      <c r="OVS671" s="555"/>
      <c r="OVT671" s="555"/>
      <c r="OVU671" s="555"/>
      <c r="OVV671" s="555"/>
      <c r="OVW671" s="555"/>
      <c r="OVX671" s="555"/>
      <c r="OVY671" s="555"/>
      <c r="OVZ671" s="555"/>
      <c r="OWA671" s="555"/>
      <c r="OWB671" s="555"/>
      <c r="OWC671" s="555"/>
      <c r="OWD671" s="555"/>
      <c r="OWE671" s="555"/>
      <c r="OWF671" s="555"/>
      <c r="OWG671" s="555"/>
      <c r="OWH671" s="555"/>
      <c r="OWI671" s="555"/>
      <c r="OWJ671" s="555"/>
      <c r="OWK671" s="555"/>
      <c r="OWL671" s="555"/>
      <c r="OWM671" s="555"/>
      <c r="OWN671" s="555"/>
      <c r="OWO671" s="555"/>
      <c r="OWP671" s="555"/>
      <c r="OWQ671" s="555"/>
      <c r="OWR671" s="555"/>
      <c r="OWS671" s="555"/>
      <c r="OWT671" s="555"/>
      <c r="OWU671" s="555"/>
      <c r="OWV671" s="555"/>
      <c r="OWW671" s="555"/>
      <c r="OWX671" s="555"/>
      <c r="OWY671" s="555"/>
      <c r="OWZ671" s="555"/>
      <c r="OXA671" s="555"/>
      <c r="OXB671" s="555"/>
      <c r="OXC671" s="555"/>
      <c r="OXD671" s="555"/>
      <c r="OXE671" s="555"/>
      <c r="OXF671" s="555"/>
      <c r="OXG671" s="555"/>
      <c r="OXH671" s="555"/>
      <c r="OXI671" s="555"/>
      <c r="OXJ671" s="555"/>
      <c r="OXK671" s="555"/>
      <c r="OXL671" s="555"/>
      <c r="OXM671" s="555"/>
      <c r="OXN671" s="555"/>
      <c r="OXO671" s="555"/>
      <c r="OXP671" s="555"/>
      <c r="OXQ671" s="555"/>
      <c r="OXR671" s="555"/>
      <c r="OXS671" s="555"/>
      <c r="OXT671" s="555"/>
      <c r="OXU671" s="555"/>
      <c r="OXV671" s="555"/>
      <c r="OXW671" s="555"/>
      <c r="OXX671" s="555"/>
      <c r="OXY671" s="555"/>
      <c r="OXZ671" s="555"/>
      <c r="OYA671" s="555"/>
      <c r="OYB671" s="555"/>
      <c r="OYC671" s="555"/>
      <c r="OYD671" s="555"/>
      <c r="OYE671" s="555"/>
      <c r="OYF671" s="555"/>
      <c r="OYG671" s="555"/>
      <c r="OYH671" s="555"/>
      <c r="OYI671" s="555"/>
      <c r="OYJ671" s="555"/>
      <c r="OYK671" s="555"/>
      <c r="OYL671" s="555"/>
      <c r="OYM671" s="555"/>
      <c r="OYN671" s="555"/>
      <c r="OYO671" s="555"/>
      <c r="OYP671" s="555"/>
      <c r="OYQ671" s="555"/>
      <c r="OYR671" s="555"/>
      <c r="OYS671" s="555"/>
      <c r="OYT671" s="555"/>
      <c r="OYU671" s="555"/>
      <c r="OYV671" s="555"/>
      <c r="OYW671" s="555"/>
      <c r="OYX671" s="555"/>
      <c r="OYY671" s="555"/>
      <c r="OYZ671" s="555"/>
      <c r="OZA671" s="555"/>
      <c r="OZB671" s="555"/>
      <c r="OZC671" s="555"/>
      <c r="OZD671" s="555"/>
      <c r="OZE671" s="555"/>
      <c r="OZF671" s="555"/>
      <c r="OZG671" s="555"/>
      <c r="OZH671" s="555"/>
      <c r="OZI671" s="555"/>
      <c r="OZJ671" s="555"/>
      <c r="OZK671" s="555"/>
      <c r="OZL671" s="555"/>
      <c r="OZM671" s="555"/>
      <c r="OZN671" s="555"/>
      <c r="OZO671" s="555"/>
      <c r="OZP671" s="555"/>
      <c r="OZQ671" s="555"/>
      <c r="OZR671" s="555"/>
      <c r="OZS671" s="555"/>
      <c r="OZT671" s="555"/>
      <c r="OZU671" s="555"/>
      <c r="OZV671" s="555"/>
      <c r="OZW671" s="555"/>
      <c r="OZX671" s="555"/>
      <c r="OZY671" s="555"/>
      <c r="OZZ671" s="555"/>
      <c r="PAA671" s="555"/>
      <c r="PAB671" s="555"/>
      <c r="PAC671" s="555"/>
      <c r="PAD671" s="555"/>
      <c r="PAE671" s="555"/>
      <c r="PAF671" s="555"/>
      <c r="PAG671" s="555"/>
      <c r="PAH671" s="555"/>
      <c r="PAI671" s="555"/>
      <c r="PAJ671" s="555"/>
      <c r="PAK671" s="555"/>
      <c r="PAL671" s="555"/>
      <c r="PAM671" s="555"/>
      <c r="PAN671" s="555"/>
      <c r="PAO671" s="555"/>
      <c r="PAP671" s="555"/>
      <c r="PAQ671" s="555"/>
      <c r="PAR671" s="555"/>
      <c r="PAS671" s="555"/>
      <c r="PAT671" s="555"/>
      <c r="PAU671" s="555"/>
      <c r="PAV671" s="555"/>
      <c r="PAW671" s="555"/>
      <c r="PAX671" s="555"/>
      <c r="PAY671" s="555"/>
      <c r="PAZ671" s="555"/>
      <c r="PBA671" s="555"/>
      <c r="PBB671" s="555"/>
      <c r="PBC671" s="555"/>
      <c r="PBD671" s="555"/>
      <c r="PBE671" s="555"/>
      <c r="PBF671" s="555"/>
      <c r="PBG671" s="555"/>
      <c r="PBH671" s="555"/>
      <c r="PBI671" s="555"/>
      <c r="PBJ671" s="555"/>
      <c r="PBK671" s="555"/>
      <c r="PBL671" s="555"/>
      <c r="PBM671" s="555"/>
      <c r="PBN671" s="555"/>
      <c r="PBO671" s="555"/>
      <c r="PBP671" s="555"/>
      <c r="PBQ671" s="555"/>
      <c r="PBR671" s="555"/>
      <c r="PBS671" s="555"/>
      <c r="PBT671" s="555"/>
      <c r="PBU671" s="555"/>
      <c r="PBV671" s="555"/>
      <c r="PBW671" s="555"/>
      <c r="PBX671" s="555"/>
      <c r="PBY671" s="555"/>
      <c r="PBZ671" s="555"/>
      <c r="PCA671" s="555"/>
      <c r="PCB671" s="555"/>
      <c r="PCC671" s="555"/>
      <c r="PCD671" s="555"/>
      <c r="PCE671" s="555"/>
      <c r="PCF671" s="555"/>
      <c r="PCG671" s="555"/>
      <c r="PCH671" s="555"/>
      <c r="PCI671" s="555"/>
      <c r="PCJ671" s="555"/>
      <c r="PCK671" s="555"/>
      <c r="PCL671" s="555"/>
      <c r="PCM671" s="555"/>
      <c r="PCN671" s="555"/>
      <c r="PCO671" s="555"/>
      <c r="PCP671" s="555"/>
      <c r="PCQ671" s="555"/>
      <c r="PCR671" s="555"/>
      <c r="PCS671" s="555"/>
      <c r="PCT671" s="555"/>
      <c r="PCU671" s="555"/>
      <c r="PCV671" s="555"/>
      <c r="PCW671" s="555"/>
      <c r="PCX671" s="555"/>
      <c r="PCY671" s="555"/>
      <c r="PCZ671" s="555"/>
      <c r="PDA671" s="555"/>
      <c r="PDB671" s="555"/>
      <c r="PDC671" s="555"/>
      <c r="PDD671" s="555"/>
      <c r="PDE671" s="555"/>
      <c r="PDF671" s="555"/>
      <c r="PDG671" s="555"/>
      <c r="PDH671" s="555"/>
      <c r="PDI671" s="555"/>
      <c r="PDJ671" s="555"/>
      <c r="PDK671" s="555"/>
      <c r="PDL671" s="555"/>
      <c r="PDM671" s="555"/>
      <c r="PDN671" s="555"/>
      <c r="PDO671" s="555"/>
      <c r="PDP671" s="555"/>
      <c r="PDQ671" s="555"/>
      <c r="PDR671" s="555"/>
      <c r="PDS671" s="555"/>
      <c r="PDT671" s="555"/>
      <c r="PDU671" s="555"/>
      <c r="PDV671" s="555"/>
      <c r="PDW671" s="555"/>
      <c r="PDX671" s="555"/>
      <c r="PDY671" s="555"/>
      <c r="PDZ671" s="555"/>
      <c r="PEA671" s="555"/>
      <c r="PEB671" s="555"/>
      <c r="PEC671" s="555"/>
      <c r="PED671" s="555"/>
      <c r="PEE671" s="555"/>
      <c r="PEF671" s="555"/>
      <c r="PEG671" s="555"/>
      <c r="PEH671" s="555"/>
      <c r="PEI671" s="555"/>
      <c r="PEJ671" s="555"/>
      <c r="PEK671" s="555"/>
      <c r="PEL671" s="555"/>
      <c r="PEM671" s="555"/>
      <c r="PEN671" s="555"/>
      <c r="PEO671" s="555"/>
      <c r="PEP671" s="555"/>
      <c r="PEQ671" s="555"/>
      <c r="PER671" s="555"/>
      <c r="PES671" s="555"/>
      <c r="PET671" s="555"/>
      <c r="PEU671" s="555"/>
      <c r="PEV671" s="555"/>
      <c r="PEW671" s="555"/>
      <c r="PEX671" s="555"/>
      <c r="PEY671" s="555"/>
      <c r="PEZ671" s="555"/>
      <c r="PFA671" s="555"/>
      <c r="PFB671" s="555"/>
      <c r="PFC671" s="555"/>
      <c r="PFD671" s="555"/>
      <c r="PFE671" s="555"/>
      <c r="PFF671" s="555"/>
      <c r="PFG671" s="555"/>
      <c r="PFH671" s="555"/>
      <c r="PFI671" s="555"/>
      <c r="PFJ671" s="555"/>
      <c r="PFK671" s="555"/>
      <c r="PFL671" s="555"/>
      <c r="PFM671" s="555"/>
      <c r="PFN671" s="555"/>
      <c r="PFO671" s="555"/>
      <c r="PFP671" s="555"/>
      <c r="PFQ671" s="555"/>
      <c r="PFR671" s="555"/>
      <c r="PFS671" s="555"/>
      <c r="PFT671" s="555"/>
      <c r="PFU671" s="555"/>
      <c r="PFV671" s="555"/>
      <c r="PFW671" s="555"/>
      <c r="PFX671" s="555"/>
      <c r="PFY671" s="555"/>
      <c r="PFZ671" s="555"/>
      <c r="PGA671" s="555"/>
      <c r="PGB671" s="555"/>
      <c r="PGC671" s="555"/>
      <c r="PGD671" s="555"/>
      <c r="PGE671" s="555"/>
      <c r="PGF671" s="555"/>
      <c r="PGG671" s="555"/>
      <c r="PGH671" s="555"/>
      <c r="PGI671" s="555"/>
      <c r="PGJ671" s="555"/>
      <c r="PGK671" s="555"/>
      <c r="PGL671" s="555"/>
      <c r="PGM671" s="555"/>
      <c r="PGN671" s="555"/>
      <c r="PGO671" s="555"/>
      <c r="PGP671" s="555"/>
      <c r="PGQ671" s="555"/>
      <c r="PGR671" s="555"/>
      <c r="PGS671" s="555"/>
      <c r="PGT671" s="555"/>
      <c r="PGU671" s="555"/>
      <c r="PGV671" s="555"/>
      <c r="PGW671" s="555"/>
      <c r="PGX671" s="555"/>
      <c r="PGY671" s="555"/>
      <c r="PGZ671" s="555"/>
      <c r="PHA671" s="555"/>
      <c r="PHB671" s="555"/>
      <c r="PHC671" s="555"/>
      <c r="PHD671" s="555"/>
      <c r="PHE671" s="555"/>
      <c r="PHF671" s="555"/>
      <c r="PHG671" s="555"/>
      <c r="PHH671" s="555"/>
      <c r="PHI671" s="555"/>
      <c r="PHJ671" s="555"/>
      <c r="PHK671" s="555"/>
      <c r="PHL671" s="555"/>
      <c r="PHM671" s="555"/>
      <c r="PHN671" s="555"/>
      <c r="PHO671" s="555"/>
      <c r="PHP671" s="555"/>
      <c r="PHQ671" s="555"/>
      <c r="PHR671" s="555"/>
      <c r="PHS671" s="555"/>
      <c r="PHT671" s="555"/>
      <c r="PHU671" s="555"/>
      <c r="PHV671" s="555"/>
      <c r="PHW671" s="555"/>
      <c r="PHX671" s="555"/>
      <c r="PHY671" s="555"/>
      <c r="PHZ671" s="555"/>
      <c r="PIA671" s="555"/>
      <c r="PIB671" s="555"/>
      <c r="PIC671" s="555"/>
      <c r="PID671" s="555"/>
      <c r="PIE671" s="555"/>
      <c r="PIF671" s="555"/>
      <c r="PIG671" s="555"/>
      <c r="PIH671" s="555"/>
      <c r="PII671" s="555"/>
      <c r="PIJ671" s="555"/>
      <c r="PIK671" s="555"/>
      <c r="PIL671" s="555"/>
      <c r="PIM671" s="555"/>
      <c r="PIN671" s="555"/>
      <c r="PIO671" s="555"/>
      <c r="PIP671" s="555"/>
      <c r="PIQ671" s="555"/>
      <c r="PIR671" s="555"/>
      <c r="PIS671" s="555"/>
      <c r="PIT671" s="555"/>
      <c r="PIU671" s="555"/>
      <c r="PIV671" s="555"/>
      <c r="PIW671" s="555"/>
      <c r="PIX671" s="555"/>
      <c r="PIY671" s="555"/>
      <c r="PIZ671" s="555"/>
      <c r="PJA671" s="555"/>
      <c r="PJB671" s="555"/>
      <c r="PJC671" s="555"/>
      <c r="PJD671" s="555"/>
      <c r="PJE671" s="555"/>
      <c r="PJF671" s="555"/>
      <c r="PJG671" s="555"/>
      <c r="PJH671" s="555"/>
      <c r="PJI671" s="555"/>
      <c r="PJJ671" s="555"/>
      <c r="PJK671" s="555"/>
      <c r="PJL671" s="555"/>
      <c r="PJM671" s="555"/>
      <c r="PJN671" s="555"/>
      <c r="PJO671" s="555"/>
      <c r="PJP671" s="555"/>
      <c r="PJQ671" s="555"/>
      <c r="PJR671" s="555"/>
      <c r="PJS671" s="555"/>
      <c r="PJT671" s="555"/>
      <c r="PJU671" s="555"/>
      <c r="PJV671" s="555"/>
      <c r="PJW671" s="555"/>
      <c r="PJX671" s="555"/>
      <c r="PJY671" s="555"/>
      <c r="PJZ671" s="555"/>
      <c r="PKA671" s="555"/>
      <c r="PKB671" s="555"/>
      <c r="PKC671" s="555"/>
      <c r="PKD671" s="555"/>
      <c r="PKE671" s="555"/>
      <c r="PKF671" s="555"/>
      <c r="PKG671" s="555"/>
      <c r="PKH671" s="555"/>
      <c r="PKI671" s="555"/>
      <c r="PKJ671" s="555"/>
      <c r="PKK671" s="555"/>
      <c r="PKL671" s="555"/>
      <c r="PKM671" s="555"/>
      <c r="PKN671" s="555"/>
      <c r="PKO671" s="555"/>
      <c r="PKP671" s="555"/>
      <c r="PKQ671" s="555"/>
      <c r="PKR671" s="555"/>
      <c r="PKS671" s="555"/>
      <c r="PKT671" s="555"/>
      <c r="PKU671" s="555"/>
      <c r="PKV671" s="555"/>
      <c r="PKW671" s="555"/>
      <c r="PKX671" s="555"/>
      <c r="PKY671" s="555"/>
      <c r="PKZ671" s="555"/>
      <c r="PLA671" s="555"/>
      <c r="PLB671" s="555"/>
      <c r="PLC671" s="555"/>
      <c r="PLD671" s="555"/>
      <c r="PLE671" s="555"/>
      <c r="PLF671" s="555"/>
      <c r="PLG671" s="555"/>
      <c r="PLH671" s="555"/>
      <c r="PLI671" s="555"/>
      <c r="PLJ671" s="555"/>
      <c r="PLK671" s="555"/>
      <c r="PLL671" s="555"/>
      <c r="PLM671" s="555"/>
      <c r="PLN671" s="555"/>
      <c r="PLO671" s="555"/>
      <c r="PLP671" s="555"/>
      <c r="PLQ671" s="555"/>
      <c r="PLR671" s="555"/>
      <c r="PLS671" s="555"/>
      <c r="PLT671" s="555"/>
      <c r="PLU671" s="555"/>
      <c r="PLV671" s="555"/>
      <c r="PLW671" s="555"/>
      <c r="PLX671" s="555"/>
      <c r="PLY671" s="555"/>
      <c r="PLZ671" s="555"/>
      <c r="PMA671" s="555"/>
      <c r="PMB671" s="555"/>
      <c r="PMC671" s="555"/>
      <c r="PMD671" s="555"/>
      <c r="PME671" s="555"/>
      <c r="PMF671" s="555"/>
      <c r="PMG671" s="555"/>
      <c r="PMH671" s="555"/>
      <c r="PMI671" s="555"/>
      <c r="PMJ671" s="555"/>
      <c r="PMK671" s="555"/>
      <c r="PML671" s="555"/>
      <c r="PMM671" s="555"/>
      <c r="PMN671" s="555"/>
      <c r="PMO671" s="555"/>
      <c r="PMP671" s="555"/>
      <c r="PMQ671" s="555"/>
      <c r="PMR671" s="555"/>
      <c r="PMS671" s="555"/>
      <c r="PMT671" s="555"/>
      <c r="PMU671" s="555"/>
      <c r="PMV671" s="555"/>
      <c r="PMW671" s="555"/>
      <c r="PMX671" s="555"/>
      <c r="PMY671" s="555"/>
      <c r="PMZ671" s="555"/>
      <c r="PNA671" s="555"/>
      <c r="PNB671" s="555"/>
      <c r="PNC671" s="555"/>
      <c r="PND671" s="555"/>
      <c r="PNE671" s="555"/>
      <c r="PNF671" s="555"/>
      <c r="PNG671" s="555"/>
      <c r="PNH671" s="555"/>
      <c r="PNI671" s="555"/>
      <c r="PNJ671" s="555"/>
      <c r="PNK671" s="555"/>
      <c r="PNL671" s="555"/>
      <c r="PNM671" s="555"/>
      <c r="PNN671" s="555"/>
      <c r="PNO671" s="555"/>
      <c r="PNP671" s="555"/>
      <c r="PNQ671" s="555"/>
      <c r="PNR671" s="555"/>
      <c r="PNS671" s="555"/>
      <c r="PNT671" s="555"/>
      <c r="PNU671" s="555"/>
      <c r="PNV671" s="555"/>
      <c r="PNW671" s="555"/>
      <c r="PNX671" s="555"/>
      <c r="PNY671" s="555"/>
      <c r="PNZ671" s="555"/>
      <c r="POA671" s="555"/>
      <c r="POB671" s="555"/>
      <c r="POC671" s="555"/>
      <c r="POD671" s="555"/>
      <c r="POE671" s="555"/>
      <c r="POF671" s="555"/>
      <c r="POG671" s="555"/>
      <c r="POH671" s="555"/>
      <c r="POI671" s="555"/>
      <c r="POJ671" s="555"/>
      <c r="POK671" s="555"/>
      <c r="POL671" s="555"/>
      <c r="POM671" s="555"/>
      <c r="PON671" s="555"/>
      <c r="POO671" s="555"/>
      <c r="POP671" s="555"/>
      <c r="POQ671" s="555"/>
      <c r="POR671" s="555"/>
      <c r="POS671" s="555"/>
      <c r="POT671" s="555"/>
      <c r="POU671" s="555"/>
      <c r="POV671" s="555"/>
      <c r="POW671" s="555"/>
      <c r="POX671" s="555"/>
      <c r="POY671" s="555"/>
      <c r="POZ671" s="555"/>
      <c r="PPA671" s="555"/>
      <c r="PPB671" s="555"/>
      <c r="PPC671" s="555"/>
      <c r="PPD671" s="555"/>
      <c r="PPE671" s="555"/>
      <c r="PPF671" s="555"/>
      <c r="PPG671" s="555"/>
      <c r="PPH671" s="555"/>
      <c r="PPI671" s="555"/>
      <c r="PPJ671" s="555"/>
      <c r="PPK671" s="555"/>
      <c r="PPL671" s="555"/>
      <c r="PPM671" s="555"/>
      <c r="PPN671" s="555"/>
      <c r="PPO671" s="555"/>
      <c r="PPP671" s="555"/>
      <c r="PPQ671" s="555"/>
      <c r="PPR671" s="555"/>
      <c r="PPS671" s="555"/>
      <c r="PPT671" s="555"/>
      <c r="PPU671" s="555"/>
      <c r="PPV671" s="555"/>
      <c r="PPW671" s="555"/>
      <c r="PPX671" s="555"/>
      <c r="PPY671" s="555"/>
      <c r="PPZ671" s="555"/>
      <c r="PQA671" s="555"/>
      <c r="PQB671" s="555"/>
      <c r="PQC671" s="555"/>
      <c r="PQD671" s="555"/>
      <c r="PQE671" s="555"/>
      <c r="PQF671" s="555"/>
      <c r="PQG671" s="555"/>
      <c r="PQH671" s="555"/>
      <c r="PQI671" s="555"/>
      <c r="PQJ671" s="555"/>
      <c r="PQK671" s="555"/>
      <c r="PQL671" s="555"/>
      <c r="PQM671" s="555"/>
      <c r="PQN671" s="555"/>
      <c r="PQO671" s="555"/>
      <c r="PQP671" s="555"/>
      <c r="PQQ671" s="555"/>
      <c r="PQR671" s="555"/>
      <c r="PQS671" s="555"/>
      <c r="PQT671" s="555"/>
      <c r="PQU671" s="555"/>
      <c r="PQV671" s="555"/>
      <c r="PQW671" s="555"/>
      <c r="PQX671" s="555"/>
      <c r="PQY671" s="555"/>
      <c r="PQZ671" s="555"/>
      <c r="PRA671" s="555"/>
      <c r="PRB671" s="555"/>
      <c r="PRC671" s="555"/>
      <c r="PRD671" s="555"/>
      <c r="PRE671" s="555"/>
      <c r="PRF671" s="555"/>
      <c r="PRG671" s="555"/>
      <c r="PRH671" s="555"/>
      <c r="PRI671" s="555"/>
      <c r="PRJ671" s="555"/>
      <c r="PRK671" s="555"/>
      <c r="PRL671" s="555"/>
      <c r="PRM671" s="555"/>
      <c r="PRN671" s="555"/>
      <c r="PRO671" s="555"/>
      <c r="PRP671" s="555"/>
      <c r="PRQ671" s="555"/>
      <c r="PRR671" s="555"/>
      <c r="PRS671" s="555"/>
      <c r="PRT671" s="555"/>
      <c r="PRU671" s="555"/>
      <c r="PRV671" s="555"/>
      <c r="PRW671" s="555"/>
      <c r="PRX671" s="555"/>
      <c r="PRY671" s="555"/>
      <c r="PRZ671" s="555"/>
      <c r="PSA671" s="555"/>
      <c r="PSB671" s="555"/>
      <c r="PSC671" s="555"/>
      <c r="PSD671" s="555"/>
      <c r="PSE671" s="555"/>
      <c r="PSF671" s="555"/>
      <c r="PSG671" s="555"/>
      <c r="PSH671" s="555"/>
      <c r="PSI671" s="555"/>
      <c r="PSJ671" s="555"/>
      <c r="PSK671" s="555"/>
      <c r="PSL671" s="555"/>
      <c r="PSM671" s="555"/>
      <c r="PSN671" s="555"/>
      <c r="PSO671" s="555"/>
      <c r="PSP671" s="555"/>
      <c r="PSQ671" s="555"/>
      <c r="PSR671" s="555"/>
      <c r="PSS671" s="555"/>
      <c r="PST671" s="555"/>
      <c r="PSU671" s="555"/>
      <c r="PSV671" s="555"/>
      <c r="PSW671" s="555"/>
      <c r="PSX671" s="555"/>
      <c r="PSY671" s="555"/>
      <c r="PSZ671" s="555"/>
      <c r="PTA671" s="555"/>
      <c r="PTB671" s="555"/>
      <c r="PTC671" s="555"/>
      <c r="PTD671" s="555"/>
      <c r="PTE671" s="555"/>
      <c r="PTF671" s="555"/>
      <c r="PTG671" s="555"/>
      <c r="PTH671" s="555"/>
      <c r="PTI671" s="555"/>
      <c r="PTJ671" s="555"/>
      <c r="PTK671" s="555"/>
      <c r="PTL671" s="555"/>
      <c r="PTM671" s="555"/>
      <c r="PTN671" s="555"/>
      <c r="PTO671" s="555"/>
      <c r="PTP671" s="555"/>
      <c r="PTQ671" s="555"/>
      <c r="PTR671" s="555"/>
      <c r="PTS671" s="555"/>
      <c r="PTT671" s="555"/>
      <c r="PTU671" s="555"/>
      <c r="PTV671" s="555"/>
      <c r="PTW671" s="555"/>
      <c r="PTX671" s="555"/>
      <c r="PTY671" s="555"/>
      <c r="PTZ671" s="555"/>
      <c r="PUA671" s="555"/>
      <c r="PUB671" s="555"/>
      <c r="PUC671" s="555"/>
      <c r="PUD671" s="555"/>
      <c r="PUE671" s="555"/>
      <c r="PUF671" s="555"/>
      <c r="PUG671" s="555"/>
      <c r="PUH671" s="555"/>
      <c r="PUI671" s="555"/>
      <c r="PUJ671" s="555"/>
      <c r="PUK671" s="555"/>
      <c r="PUL671" s="555"/>
      <c r="PUM671" s="555"/>
      <c r="PUN671" s="555"/>
      <c r="PUO671" s="555"/>
      <c r="PUP671" s="555"/>
      <c r="PUQ671" s="555"/>
      <c r="PUR671" s="555"/>
      <c r="PUS671" s="555"/>
      <c r="PUT671" s="555"/>
      <c r="PUU671" s="555"/>
      <c r="PUV671" s="555"/>
      <c r="PUW671" s="555"/>
      <c r="PUX671" s="555"/>
      <c r="PUY671" s="555"/>
      <c r="PUZ671" s="555"/>
      <c r="PVA671" s="555"/>
      <c r="PVB671" s="555"/>
      <c r="PVC671" s="555"/>
      <c r="PVD671" s="555"/>
      <c r="PVE671" s="555"/>
      <c r="PVF671" s="555"/>
      <c r="PVG671" s="555"/>
      <c r="PVH671" s="555"/>
      <c r="PVI671" s="555"/>
      <c r="PVJ671" s="555"/>
      <c r="PVK671" s="555"/>
      <c r="PVL671" s="555"/>
      <c r="PVM671" s="555"/>
      <c r="PVN671" s="555"/>
      <c r="PVO671" s="555"/>
      <c r="PVP671" s="555"/>
      <c r="PVQ671" s="555"/>
      <c r="PVR671" s="555"/>
      <c r="PVS671" s="555"/>
      <c r="PVT671" s="555"/>
      <c r="PVU671" s="555"/>
      <c r="PVV671" s="555"/>
      <c r="PVW671" s="555"/>
      <c r="PVX671" s="555"/>
      <c r="PVY671" s="555"/>
      <c r="PVZ671" s="555"/>
      <c r="PWA671" s="555"/>
      <c r="PWB671" s="555"/>
      <c r="PWC671" s="555"/>
      <c r="PWD671" s="555"/>
      <c r="PWE671" s="555"/>
      <c r="PWF671" s="555"/>
      <c r="PWG671" s="555"/>
      <c r="PWH671" s="555"/>
      <c r="PWI671" s="555"/>
      <c r="PWJ671" s="555"/>
      <c r="PWK671" s="555"/>
      <c r="PWL671" s="555"/>
      <c r="PWM671" s="555"/>
      <c r="PWN671" s="555"/>
      <c r="PWO671" s="555"/>
      <c r="PWP671" s="555"/>
      <c r="PWQ671" s="555"/>
      <c r="PWR671" s="555"/>
      <c r="PWS671" s="555"/>
      <c r="PWT671" s="555"/>
      <c r="PWU671" s="555"/>
      <c r="PWV671" s="555"/>
      <c r="PWW671" s="555"/>
      <c r="PWX671" s="555"/>
      <c r="PWY671" s="555"/>
      <c r="PWZ671" s="555"/>
      <c r="PXA671" s="555"/>
      <c r="PXB671" s="555"/>
      <c r="PXC671" s="555"/>
      <c r="PXD671" s="555"/>
      <c r="PXE671" s="555"/>
      <c r="PXF671" s="555"/>
      <c r="PXG671" s="555"/>
      <c r="PXH671" s="555"/>
      <c r="PXI671" s="555"/>
      <c r="PXJ671" s="555"/>
      <c r="PXK671" s="555"/>
      <c r="PXL671" s="555"/>
      <c r="PXM671" s="555"/>
      <c r="PXN671" s="555"/>
      <c r="PXO671" s="555"/>
      <c r="PXP671" s="555"/>
      <c r="PXQ671" s="555"/>
      <c r="PXR671" s="555"/>
      <c r="PXS671" s="555"/>
      <c r="PXT671" s="555"/>
      <c r="PXU671" s="555"/>
      <c r="PXV671" s="555"/>
      <c r="PXW671" s="555"/>
      <c r="PXX671" s="555"/>
      <c r="PXY671" s="555"/>
      <c r="PXZ671" s="555"/>
      <c r="PYA671" s="555"/>
      <c r="PYB671" s="555"/>
      <c r="PYC671" s="555"/>
      <c r="PYD671" s="555"/>
      <c r="PYE671" s="555"/>
      <c r="PYF671" s="555"/>
      <c r="PYG671" s="555"/>
      <c r="PYH671" s="555"/>
      <c r="PYI671" s="555"/>
      <c r="PYJ671" s="555"/>
      <c r="PYK671" s="555"/>
      <c r="PYL671" s="555"/>
      <c r="PYM671" s="555"/>
      <c r="PYN671" s="555"/>
      <c r="PYO671" s="555"/>
      <c r="PYP671" s="555"/>
      <c r="PYQ671" s="555"/>
      <c r="PYR671" s="555"/>
      <c r="PYS671" s="555"/>
      <c r="PYT671" s="555"/>
      <c r="PYU671" s="555"/>
      <c r="PYV671" s="555"/>
      <c r="PYW671" s="555"/>
      <c r="PYX671" s="555"/>
      <c r="PYY671" s="555"/>
      <c r="PYZ671" s="555"/>
      <c r="PZA671" s="555"/>
      <c r="PZB671" s="555"/>
      <c r="PZC671" s="555"/>
      <c r="PZD671" s="555"/>
      <c r="PZE671" s="555"/>
      <c r="PZF671" s="555"/>
      <c r="PZG671" s="555"/>
      <c r="PZH671" s="555"/>
      <c r="PZI671" s="555"/>
      <c r="PZJ671" s="555"/>
      <c r="PZK671" s="555"/>
      <c r="PZL671" s="555"/>
      <c r="PZM671" s="555"/>
      <c r="PZN671" s="555"/>
      <c r="PZO671" s="555"/>
      <c r="PZP671" s="555"/>
      <c r="PZQ671" s="555"/>
      <c r="PZR671" s="555"/>
      <c r="PZS671" s="555"/>
      <c r="PZT671" s="555"/>
      <c r="PZU671" s="555"/>
      <c r="PZV671" s="555"/>
      <c r="PZW671" s="555"/>
      <c r="PZX671" s="555"/>
      <c r="PZY671" s="555"/>
      <c r="PZZ671" s="555"/>
      <c r="QAA671" s="555"/>
      <c r="QAB671" s="555"/>
      <c r="QAC671" s="555"/>
      <c r="QAD671" s="555"/>
      <c r="QAE671" s="555"/>
      <c r="QAF671" s="555"/>
      <c r="QAG671" s="555"/>
      <c r="QAH671" s="555"/>
      <c r="QAI671" s="555"/>
      <c r="QAJ671" s="555"/>
      <c r="QAK671" s="555"/>
      <c r="QAL671" s="555"/>
      <c r="QAM671" s="555"/>
      <c r="QAN671" s="555"/>
      <c r="QAO671" s="555"/>
      <c r="QAP671" s="555"/>
      <c r="QAQ671" s="555"/>
      <c r="QAR671" s="555"/>
      <c r="QAS671" s="555"/>
      <c r="QAT671" s="555"/>
      <c r="QAU671" s="555"/>
      <c r="QAV671" s="555"/>
      <c r="QAW671" s="555"/>
      <c r="QAX671" s="555"/>
      <c r="QAY671" s="555"/>
      <c r="QAZ671" s="555"/>
      <c r="QBA671" s="555"/>
      <c r="QBB671" s="555"/>
      <c r="QBC671" s="555"/>
      <c r="QBD671" s="555"/>
      <c r="QBE671" s="555"/>
      <c r="QBF671" s="555"/>
      <c r="QBG671" s="555"/>
      <c r="QBH671" s="555"/>
      <c r="QBI671" s="555"/>
      <c r="QBJ671" s="555"/>
      <c r="QBK671" s="555"/>
      <c r="QBL671" s="555"/>
      <c r="QBM671" s="555"/>
      <c r="QBN671" s="555"/>
      <c r="QBO671" s="555"/>
      <c r="QBP671" s="555"/>
      <c r="QBQ671" s="555"/>
      <c r="QBR671" s="555"/>
      <c r="QBS671" s="555"/>
      <c r="QBT671" s="555"/>
      <c r="QBU671" s="555"/>
      <c r="QBV671" s="555"/>
      <c r="QBW671" s="555"/>
      <c r="QBX671" s="555"/>
      <c r="QBY671" s="555"/>
      <c r="QBZ671" s="555"/>
      <c r="QCA671" s="555"/>
      <c r="QCB671" s="555"/>
      <c r="QCC671" s="555"/>
      <c r="QCD671" s="555"/>
      <c r="QCE671" s="555"/>
      <c r="QCF671" s="555"/>
      <c r="QCG671" s="555"/>
      <c r="QCH671" s="555"/>
      <c r="QCI671" s="555"/>
      <c r="QCJ671" s="555"/>
      <c r="QCK671" s="555"/>
      <c r="QCL671" s="555"/>
      <c r="QCM671" s="555"/>
      <c r="QCN671" s="555"/>
      <c r="QCO671" s="555"/>
      <c r="QCP671" s="555"/>
      <c r="QCQ671" s="555"/>
      <c r="QCR671" s="555"/>
      <c r="QCS671" s="555"/>
      <c r="QCT671" s="555"/>
      <c r="QCU671" s="555"/>
      <c r="QCV671" s="555"/>
      <c r="QCW671" s="555"/>
      <c r="QCX671" s="555"/>
      <c r="QCY671" s="555"/>
      <c r="QCZ671" s="555"/>
      <c r="QDA671" s="555"/>
      <c r="QDB671" s="555"/>
      <c r="QDC671" s="555"/>
      <c r="QDD671" s="555"/>
      <c r="QDE671" s="555"/>
      <c r="QDF671" s="555"/>
      <c r="QDG671" s="555"/>
      <c r="QDH671" s="555"/>
      <c r="QDI671" s="555"/>
      <c r="QDJ671" s="555"/>
      <c r="QDK671" s="555"/>
      <c r="QDL671" s="555"/>
      <c r="QDM671" s="555"/>
      <c r="QDN671" s="555"/>
      <c r="QDO671" s="555"/>
      <c r="QDP671" s="555"/>
      <c r="QDQ671" s="555"/>
      <c r="QDR671" s="555"/>
      <c r="QDS671" s="555"/>
      <c r="QDT671" s="555"/>
      <c r="QDU671" s="555"/>
      <c r="QDV671" s="555"/>
      <c r="QDW671" s="555"/>
      <c r="QDX671" s="555"/>
      <c r="QDY671" s="555"/>
      <c r="QDZ671" s="555"/>
      <c r="QEA671" s="555"/>
      <c r="QEB671" s="555"/>
      <c r="QEC671" s="555"/>
      <c r="QED671" s="555"/>
      <c r="QEE671" s="555"/>
      <c r="QEF671" s="555"/>
      <c r="QEG671" s="555"/>
      <c r="QEH671" s="555"/>
      <c r="QEI671" s="555"/>
      <c r="QEJ671" s="555"/>
      <c r="QEK671" s="555"/>
      <c r="QEL671" s="555"/>
      <c r="QEM671" s="555"/>
      <c r="QEN671" s="555"/>
      <c r="QEO671" s="555"/>
      <c r="QEP671" s="555"/>
      <c r="QEQ671" s="555"/>
      <c r="QER671" s="555"/>
      <c r="QES671" s="555"/>
      <c r="QET671" s="555"/>
      <c r="QEU671" s="555"/>
      <c r="QEV671" s="555"/>
      <c r="QEW671" s="555"/>
      <c r="QEX671" s="555"/>
      <c r="QEY671" s="555"/>
      <c r="QEZ671" s="555"/>
      <c r="QFA671" s="555"/>
      <c r="QFB671" s="555"/>
      <c r="QFC671" s="555"/>
      <c r="QFD671" s="555"/>
      <c r="QFE671" s="555"/>
      <c r="QFF671" s="555"/>
      <c r="QFG671" s="555"/>
      <c r="QFH671" s="555"/>
      <c r="QFI671" s="555"/>
      <c r="QFJ671" s="555"/>
      <c r="QFK671" s="555"/>
      <c r="QFL671" s="555"/>
      <c r="QFM671" s="555"/>
      <c r="QFN671" s="555"/>
      <c r="QFO671" s="555"/>
      <c r="QFP671" s="555"/>
      <c r="QFQ671" s="555"/>
      <c r="QFR671" s="555"/>
      <c r="QFS671" s="555"/>
      <c r="QFT671" s="555"/>
      <c r="QFU671" s="555"/>
      <c r="QFV671" s="555"/>
      <c r="QFW671" s="555"/>
      <c r="QFX671" s="555"/>
      <c r="QFY671" s="555"/>
      <c r="QFZ671" s="555"/>
      <c r="QGA671" s="555"/>
      <c r="QGB671" s="555"/>
      <c r="QGC671" s="555"/>
      <c r="QGD671" s="555"/>
      <c r="QGE671" s="555"/>
      <c r="QGF671" s="555"/>
      <c r="QGG671" s="555"/>
      <c r="QGH671" s="555"/>
      <c r="QGI671" s="555"/>
      <c r="QGJ671" s="555"/>
      <c r="QGK671" s="555"/>
      <c r="QGL671" s="555"/>
      <c r="QGM671" s="555"/>
      <c r="QGN671" s="555"/>
      <c r="QGO671" s="555"/>
      <c r="QGP671" s="555"/>
      <c r="QGQ671" s="555"/>
      <c r="QGR671" s="555"/>
      <c r="QGS671" s="555"/>
      <c r="QGT671" s="555"/>
      <c r="QGU671" s="555"/>
      <c r="QGV671" s="555"/>
      <c r="QGW671" s="555"/>
      <c r="QGX671" s="555"/>
      <c r="QGY671" s="555"/>
      <c r="QGZ671" s="555"/>
      <c r="QHA671" s="555"/>
      <c r="QHB671" s="555"/>
      <c r="QHC671" s="555"/>
      <c r="QHD671" s="555"/>
      <c r="QHE671" s="555"/>
      <c r="QHF671" s="555"/>
      <c r="QHG671" s="555"/>
      <c r="QHH671" s="555"/>
      <c r="QHI671" s="555"/>
      <c r="QHJ671" s="555"/>
      <c r="QHK671" s="555"/>
      <c r="QHL671" s="555"/>
      <c r="QHM671" s="555"/>
      <c r="QHN671" s="555"/>
      <c r="QHO671" s="555"/>
      <c r="QHP671" s="555"/>
      <c r="QHQ671" s="555"/>
      <c r="QHR671" s="555"/>
      <c r="QHS671" s="555"/>
      <c r="QHT671" s="555"/>
      <c r="QHU671" s="555"/>
      <c r="QHV671" s="555"/>
      <c r="QHW671" s="555"/>
      <c r="QHX671" s="555"/>
      <c r="QHY671" s="555"/>
      <c r="QHZ671" s="555"/>
      <c r="QIA671" s="555"/>
      <c r="QIB671" s="555"/>
      <c r="QIC671" s="555"/>
      <c r="QID671" s="555"/>
      <c r="QIE671" s="555"/>
      <c r="QIF671" s="555"/>
      <c r="QIG671" s="555"/>
      <c r="QIH671" s="555"/>
      <c r="QII671" s="555"/>
      <c r="QIJ671" s="555"/>
      <c r="QIK671" s="555"/>
      <c r="QIL671" s="555"/>
      <c r="QIM671" s="555"/>
      <c r="QIN671" s="555"/>
      <c r="QIO671" s="555"/>
      <c r="QIP671" s="555"/>
      <c r="QIQ671" s="555"/>
      <c r="QIR671" s="555"/>
      <c r="QIS671" s="555"/>
      <c r="QIT671" s="555"/>
      <c r="QIU671" s="555"/>
      <c r="QIV671" s="555"/>
      <c r="QIW671" s="555"/>
      <c r="QIX671" s="555"/>
      <c r="QIY671" s="555"/>
      <c r="QIZ671" s="555"/>
      <c r="QJA671" s="555"/>
      <c r="QJB671" s="555"/>
      <c r="QJC671" s="555"/>
      <c r="QJD671" s="555"/>
      <c r="QJE671" s="555"/>
      <c r="QJF671" s="555"/>
      <c r="QJG671" s="555"/>
      <c r="QJH671" s="555"/>
      <c r="QJI671" s="555"/>
      <c r="QJJ671" s="555"/>
      <c r="QJK671" s="555"/>
      <c r="QJL671" s="555"/>
      <c r="QJM671" s="555"/>
      <c r="QJN671" s="555"/>
      <c r="QJO671" s="555"/>
      <c r="QJP671" s="555"/>
      <c r="QJQ671" s="555"/>
      <c r="QJR671" s="555"/>
      <c r="QJS671" s="555"/>
      <c r="QJT671" s="555"/>
      <c r="QJU671" s="555"/>
      <c r="QJV671" s="555"/>
      <c r="QJW671" s="555"/>
      <c r="QJX671" s="555"/>
      <c r="QJY671" s="555"/>
      <c r="QJZ671" s="555"/>
      <c r="QKA671" s="555"/>
      <c r="QKB671" s="555"/>
      <c r="QKC671" s="555"/>
      <c r="QKD671" s="555"/>
      <c r="QKE671" s="555"/>
      <c r="QKF671" s="555"/>
      <c r="QKG671" s="555"/>
      <c r="QKH671" s="555"/>
      <c r="QKI671" s="555"/>
      <c r="QKJ671" s="555"/>
      <c r="QKK671" s="555"/>
      <c r="QKL671" s="555"/>
      <c r="QKM671" s="555"/>
      <c r="QKN671" s="555"/>
      <c r="QKO671" s="555"/>
      <c r="QKP671" s="555"/>
      <c r="QKQ671" s="555"/>
      <c r="QKR671" s="555"/>
      <c r="QKS671" s="555"/>
      <c r="QKT671" s="555"/>
      <c r="QKU671" s="555"/>
      <c r="QKV671" s="555"/>
      <c r="QKW671" s="555"/>
      <c r="QKX671" s="555"/>
      <c r="QKY671" s="555"/>
      <c r="QKZ671" s="555"/>
      <c r="QLA671" s="555"/>
      <c r="QLB671" s="555"/>
      <c r="QLC671" s="555"/>
      <c r="QLD671" s="555"/>
      <c r="QLE671" s="555"/>
      <c r="QLF671" s="555"/>
      <c r="QLG671" s="555"/>
      <c r="QLH671" s="555"/>
      <c r="QLI671" s="555"/>
      <c r="QLJ671" s="555"/>
      <c r="QLK671" s="555"/>
      <c r="QLL671" s="555"/>
      <c r="QLM671" s="555"/>
      <c r="QLN671" s="555"/>
      <c r="QLO671" s="555"/>
      <c r="QLP671" s="555"/>
      <c r="QLQ671" s="555"/>
      <c r="QLR671" s="555"/>
      <c r="QLS671" s="555"/>
      <c r="QLT671" s="555"/>
      <c r="QLU671" s="555"/>
      <c r="QLV671" s="555"/>
      <c r="QLW671" s="555"/>
      <c r="QLX671" s="555"/>
      <c r="QLY671" s="555"/>
      <c r="QLZ671" s="555"/>
      <c r="QMA671" s="555"/>
      <c r="QMB671" s="555"/>
      <c r="QMC671" s="555"/>
      <c r="QMD671" s="555"/>
      <c r="QME671" s="555"/>
      <c r="QMF671" s="555"/>
      <c r="QMG671" s="555"/>
      <c r="QMH671" s="555"/>
      <c r="QMI671" s="555"/>
      <c r="QMJ671" s="555"/>
      <c r="QMK671" s="555"/>
      <c r="QML671" s="555"/>
      <c r="QMM671" s="555"/>
      <c r="QMN671" s="555"/>
      <c r="QMO671" s="555"/>
      <c r="QMP671" s="555"/>
      <c r="QMQ671" s="555"/>
      <c r="QMR671" s="555"/>
      <c r="QMS671" s="555"/>
      <c r="QMT671" s="555"/>
      <c r="QMU671" s="555"/>
      <c r="QMV671" s="555"/>
      <c r="QMW671" s="555"/>
      <c r="QMX671" s="555"/>
      <c r="QMY671" s="555"/>
      <c r="QMZ671" s="555"/>
      <c r="QNA671" s="555"/>
      <c r="QNB671" s="555"/>
      <c r="QNC671" s="555"/>
      <c r="QND671" s="555"/>
      <c r="QNE671" s="555"/>
      <c r="QNF671" s="555"/>
      <c r="QNG671" s="555"/>
      <c r="QNH671" s="555"/>
      <c r="QNI671" s="555"/>
      <c r="QNJ671" s="555"/>
      <c r="QNK671" s="555"/>
      <c r="QNL671" s="555"/>
      <c r="QNM671" s="555"/>
      <c r="QNN671" s="555"/>
      <c r="QNO671" s="555"/>
      <c r="QNP671" s="555"/>
      <c r="QNQ671" s="555"/>
      <c r="QNR671" s="555"/>
      <c r="QNS671" s="555"/>
      <c r="QNT671" s="555"/>
      <c r="QNU671" s="555"/>
      <c r="QNV671" s="555"/>
      <c r="QNW671" s="555"/>
      <c r="QNX671" s="555"/>
      <c r="QNY671" s="555"/>
      <c r="QNZ671" s="555"/>
      <c r="QOA671" s="555"/>
      <c r="QOB671" s="555"/>
      <c r="QOC671" s="555"/>
      <c r="QOD671" s="555"/>
      <c r="QOE671" s="555"/>
      <c r="QOF671" s="555"/>
      <c r="QOG671" s="555"/>
      <c r="QOH671" s="555"/>
      <c r="QOI671" s="555"/>
      <c r="QOJ671" s="555"/>
      <c r="QOK671" s="555"/>
      <c r="QOL671" s="555"/>
      <c r="QOM671" s="555"/>
      <c r="QON671" s="555"/>
      <c r="QOO671" s="555"/>
      <c r="QOP671" s="555"/>
      <c r="QOQ671" s="555"/>
      <c r="QOR671" s="555"/>
      <c r="QOS671" s="555"/>
      <c r="QOT671" s="555"/>
      <c r="QOU671" s="555"/>
      <c r="QOV671" s="555"/>
      <c r="QOW671" s="555"/>
      <c r="QOX671" s="555"/>
      <c r="QOY671" s="555"/>
      <c r="QOZ671" s="555"/>
      <c r="QPA671" s="555"/>
      <c r="QPB671" s="555"/>
      <c r="QPC671" s="555"/>
      <c r="QPD671" s="555"/>
      <c r="QPE671" s="555"/>
      <c r="QPF671" s="555"/>
      <c r="QPG671" s="555"/>
      <c r="QPH671" s="555"/>
      <c r="QPI671" s="555"/>
      <c r="QPJ671" s="555"/>
      <c r="QPK671" s="555"/>
      <c r="QPL671" s="555"/>
      <c r="QPM671" s="555"/>
      <c r="QPN671" s="555"/>
      <c r="QPO671" s="555"/>
      <c r="QPP671" s="555"/>
      <c r="QPQ671" s="555"/>
      <c r="QPR671" s="555"/>
      <c r="QPS671" s="555"/>
      <c r="QPT671" s="555"/>
      <c r="QPU671" s="555"/>
      <c r="QPV671" s="555"/>
      <c r="QPW671" s="555"/>
      <c r="QPX671" s="555"/>
      <c r="QPY671" s="555"/>
      <c r="QPZ671" s="555"/>
      <c r="QQA671" s="555"/>
      <c r="QQB671" s="555"/>
      <c r="QQC671" s="555"/>
      <c r="QQD671" s="555"/>
      <c r="QQE671" s="555"/>
      <c r="QQF671" s="555"/>
      <c r="QQG671" s="555"/>
      <c r="QQH671" s="555"/>
      <c r="QQI671" s="555"/>
      <c r="QQJ671" s="555"/>
      <c r="QQK671" s="555"/>
      <c r="QQL671" s="555"/>
      <c r="QQM671" s="555"/>
      <c r="QQN671" s="555"/>
      <c r="QQO671" s="555"/>
      <c r="QQP671" s="555"/>
      <c r="QQQ671" s="555"/>
      <c r="QQR671" s="555"/>
      <c r="QQS671" s="555"/>
      <c r="QQT671" s="555"/>
      <c r="QQU671" s="555"/>
      <c r="QQV671" s="555"/>
      <c r="QQW671" s="555"/>
      <c r="QQX671" s="555"/>
      <c r="QQY671" s="555"/>
      <c r="QQZ671" s="555"/>
      <c r="QRA671" s="555"/>
      <c r="QRB671" s="555"/>
      <c r="QRC671" s="555"/>
      <c r="QRD671" s="555"/>
      <c r="QRE671" s="555"/>
      <c r="QRF671" s="555"/>
      <c r="QRG671" s="555"/>
      <c r="QRH671" s="555"/>
      <c r="QRI671" s="555"/>
      <c r="QRJ671" s="555"/>
      <c r="QRK671" s="555"/>
      <c r="QRL671" s="555"/>
      <c r="QRM671" s="555"/>
      <c r="QRN671" s="555"/>
      <c r="QRO671" s="555"/>
      <c r="QRP671" s="555"/>
      <c r="QRQ671" s="555"/>
      <c r="QRR671" s="555"/>
      <c r="QRS671" s="555"/>
      <c r="QRT671" s="555"/>
      <c r="QRU671" s="555"/>
      <c r="QRV671" s="555"/>
      <c r="QRW671" s="555"/>
      <c r="QRX671" s="555"/>
      <c r="QRY671" s="555"/>
      <c r="QRZ671" s="555"/>
      <c r="QSA671" s="555"/>
      <c r="QSB671" s="555"/>
      <c r="QSC671" s="555"/>
      <c r="QSD671" s="555"/>
      <c r="QSE671" s="555"/>
      <c r="QSF671" s="555"/>
      <c r="QSG671" s="555"/>
      <c r="QSH671" s="555"/>
      <c r="QSI671" s="555"/>
      <c r="QSJ671" s="555"/>
      <c r="QSK671" s="555"/>
      <c r="QSL671" s="555"/>
      <c r="QSM671" s="555"/>
      <c r="QSN671" s="555"/>
      <c r="QSO671" s="555"/>
      <c r="QSP671" s="555"/>
      <c r="QSQ671" s="555"/>
      <c r="QSR671" s="555"/>
      <c r="QSS671" s="555"/>
      <c r="QST671" s="555"/>
      <c r="QSU671" s="555"/>
      <c r="QSV671" s="555"/>
      <c r="QSW671" s="555"/>
      <c r="QSX671" s="555"/>
      <c r="QSY671" s="555"/>
      <c r="QSZ671" s="555"/>
      <c r="QTA671" s="555"/>
      <c r="QTB671" s="555"/>
      <c r="QTC671" s="555"/>
      <c r="QTD671" s="555"/>
      <c r="QTE671" s="555"/>
      <c r="QTF671" s="555"/>
      <c r="QTG671" s="555"/>
      <c r="QTH671" s="555"/>
      <c r="QTI671" s="555"/>
      <c r="QTJ671" s="555"/>
      <c r="QTK671" s="555"/>
      <c r="QTL671" s="555"/>
      <c r="QTM671" s="555"/>
      <c r="QTN671" s="555"/>
      <c r="QTO671" s="555"/>
      <c r="QTP671" s="555"/>
      <c r="QTQ671" s="555"/>
      <c r="QTR671" s="555"/>
      <c r="QTS671" s="555"/>
      <c r="QTT671" s="555"/>
      <c r="QTU671" s="555"/>
      <c r="QTV671" s="555"/>
      <c r="QTW671" s="555"/>
      <c r="QTX671" s="555"/>
      <c r="QTY671" s="555"/>
      <c r="QTZ671" s="555"/>
      <c r="QUA671" s="555"/>
      <c r="QUB671" s="555"/>
      <c r="QUC671" s="555"/>
      <c r="QUD671" s="555"/>
      <c r="QUE671" s="555"/>
      <c r="QUF671" s="555"/>
      <c r="QUG671" s="555"/>
      <c r="QUH671" s="555"/>
      <c r="QUI671" s="555"/>
      <c r="QUJ671" s="555"/>
      <c r="QUK671" s="555"/>
      <c r="QUL671" s="555"/>
      <c r="QUM671" s="555"/>
      <c r="QUN671" s="555"/>
      <c r="QUO671" s="555"/>
      <c r="QUP671" s="555"/>
      <c r="QUQ671" s="555"/>
      <c r="QUR671" s="555"/>
      <c r="QUS671" s="555"/>
      <c r="QUT671" s="555"/>
      <c r="QUU671" s="555"/>
      <c r="QUV671" s="555"/>
      <c r="QUW671" s="555"/>
      <c r="QUX671" s="555"/>
      <c r="QUY671" s="555"/>
      <c r="QUZ671" s="555"/>
      <c r="QVA671" s="555"/>
      <c r="QVB671" s="555"/>
      <c r="QVC671" s="555"/>
      <c r="QVD671" s="555"/>
      <c r="QVE671" s="555"/>
      <c r="QVF671" s="555"/>
      <c r="QVG671" s="555"/>
      <c r="QVH671" s="555"/>
      <c r="QVI671" s="555"/>
      <c r="QVJ671" s="555"/>
      <c r="QVK671" s="555"/>
      <c r="QVL671" s="555"/>
      <c r="QVM671" s="555"/>
      <c r="QVN671" s="555"/>
      <c r="QVO671" s="555"/>
      <c r="QVP671" s="555"/>
      <c r="QVQ671" s="555"/>
      <c r="QVR671" s="555"/>
      <c r="QVS671" s="555"/>
      <c r="QVT671" s="555"/>
      <c r="QVU671" s="555"/>
      <c r="QVV671" s="555"/>
      <c r="QVW671" s="555"/>
      <c r="QVX671" s="555"/>
      <c r="QVY671" s="555"/>
      <c r="QVZ671" s="555"/>
      <c r="QWA671" s="555"/>
      <c r="QWB671" s="555"/>
      <c r="QWC671" s="555"/>
      <c r="QWD671" s="555"/>
      <c r="QWE671" s="555"/>
      <c r="QWF671" s="555"/>
      <c r="QWG671" s="555"/>
      <c r="QWH671" s="555"/>
      <c r="QWI671" s="555"/>
      <c r="QWJ671" s="555"/>
      <c r="QWK671" s="555"/>
      <c r="QWL671" s="555"/>
      <c r="QWM671" s="555"/>
      <c r="QWN671" s="555"/>
      <c r="QWO671" s="555"/>
      <c r="QWP671" s="555"/>
      <c r="QWQ671" s="555"/>
      <c r="QWR671" s="555"/>
      <c r="QWS671" s="555"/>
      <c r="QWT671" s="555"/>
      <c r="QWU671" s="555"/>
      <c r="QWV671" s="555"/>
      <c r="QWW671" s="555"/>
      <c r="QWX671" s="555"/>
      <c r="QWY671" s="555"/>
      <c r="QWZ671" s="555"/>
      <c r="QXA671" s="555"/>
      <c r="QXB671" s="555"/>
      <c r="QXC671" s="555"/>
      <c r="QXD671" s="555"/>
      <c r="QXE671" s="555"/>
      <c r="QXF671" s="555"/>
      <c r="QXG671" s="555"/>
      <c r="QXH671" s="555"/>
      <c r="QXI671" s="555"/>
      <c r="QXJ671" s="555"/>
      <c r="QXK671" s="555"/>
      <c r="QXL671" s="555"/>
      <c r="QXM671" s="555"/>
      <c r="QXN671" s="555"/>
      <c r="QXO671" s="555"/>
      <c r="QXP671" s="555"/>
      <c r="QXQ671" s="555"/>
      <c r="QXR671" s="555"/>
      <c r="QXS671" s="555"/>
      <c r="QXT671" s="555"/>
      <c r="QXU671" s="555"/>
      <c r="QXV671" s="555"/>
      <c r="QXW671" s="555"/>
      <c r="QXX671" s="555"/>
      <c r="QXY671" s="555"/>
      <c r="QXZ671" s="555"/>
      <c r="QYA671" s="555"/>
      <c r="QYB671" s="555"/>
      <c r="QYC671" s="555"/>
      <c r="QYD671" s="555"/>
      <c r="QYE671" s="555"/>
      <c r="QYF671" s="555"/>
      <c r="QYG671" s="555"/>
      <c r="QYH671" s="555"/>
      <c r="QYI671" s="555"/>
      <c r="QYJ671" s="555"/>
      <c r="QYK671" s="555"/>
      <c r="QYL671" s="555"/>
      <c r="QYM671" s="555"/>
      <c r="QYN671" s="555"/>
      <c r="QYO671" s="555"/>
      <c r="QYP671" s="555"/>
      <c r="QYQ671" s="555"/>
      <c r="QYR671" s="555"/>
      <c r="QYS671" s="555"/>
      <c r="QYT671" s="555"/>
      <c r="QYU671" s="555"/>
      <c r="QYV671" s="555"/>
      <c r="QYW671" s="555"/>
      <c r="QYX671" s="555"/>
      <c r="QYY671" s="555"/>
      <c r="QYZ671" s="555"/>
      <c r="QZA671" s="555"/>
      <c r="QZB671" s="555"/>
      <c r="QZC671" s="555"/>
      <c r="QZD671" s="555"/>
      <c r="QZE671" s="555"/>
      <c r="QZF671" s="555"/>
      <c r="QZG671" s="555"/>
      <c r="QZH671" s="555"/>
      <c r="QZI671" s="555"/>
      <c r="QZJ671" s="555"/>
      <c r="QZK671" s="555"/>
      <c r="QZL671" s="555"/>
      <c r="QZM671" s="555"/>
      <c r="QZN671" s="555"/>
      <c r="QZO671" s="555"/>
      <c r="QZP671" s="555"/>
      <c r="QZQ671" s="555"/>
      <c r="QZR671" s="555"/>
      <c r="QZS671" s="555"/>
      <c r="QZT671" s="555"/>
      <c r="QZU671" s="555"/>
      <c r="QZV671" s="555"/>
      <c r="QZW671" s="555"/>
      <c r="QZX671" s="555"/>
      <c r="QZY671" s="555"/>
      <c r="QZZ671" s="555"/>
      <c r="RAA671" s="555"/>
      <c r="RAB671" s="555"/>
      <c r="RAC671" s="555"/>
      <c r="RAD671" s="555"/>
      <c r="RAE671" s="555"/>
      <c r="RAF671" s="555"/>
      <c r="RAG671" s="555"/>
      <c r="RAH671" s="555"/>
      <c r="RAI671" s="555"/>
      <c r="RAJ671" s="555"/>
      <c r="RAK671" s="555"/>
      <c r="RAL671" s="555"/>
      <c r="RAM671" s="555"/>
      <c r="RAN671" s="555"/>
      <c r="RAO671" s="555"/>
      <c r="RAP671" s="555"/>
      <c r="RAQ671" s="555"/>
      <c r="RAR671" s="555"/>
      <c r="RAS671" s="555"/>
      <c r="RAT671" s="555"/>
      <c r="RAU671" s="555"/>
      <c r="RAV671" s="555"/>
      <c r="RAW671" s="555"/>
      <c r="RAX671" s="555"/>
      <c r="RAY671" s="555"/>
      <c r="RAZ671" s="555"/>
      <c r="RBA671" s="555"/>
      <c r="RBB671" s="555"/>
      <c r="RBC671" s="555"/>
      <c r="RBD671" s="555"/>
      <c r="RBE671" s="555"/>
      <c r="RBF671" s="555"/>
      <c r="RBG671" s="555"/>
      <c r="RBH671" s="555"/>
      <c r="RBI671" s="555"/>
      <c r="RBJ671" s="555"/>
      <c r="RBK671" s="555"/>
      <c r="RBL671" s="555"/>
      <c r="RBM671" s="555"/>
      <c r="RBN671" s="555"/>
      <c r="RBO671" s="555"/>
      <c r="RBP671" s="555"/>
      <c r="RBQ671" s="555"/>
      <c r="RBR671" s="555"/>
      <c r="RBS671" s="555"/>
      <c r="RBT671" s="555"/>
      <c r="RBU671" s="555"/>
      <c r="RBV671" s="555"/>
      <c r="RBW671" s="555"/>
      <c r="RBX671" s="555"/>
      <c r="RBY671" s="555"/>
      <c r="RBZ671" s="555"/>
      <c r="RCA671" s="555"/>
      <c r="RCB671" s="555"/>
      <c r="RCC671" s="555"/>
      <c r="RCD671" s="555"/>
      <c r="RCE671" s="555"/>
      <c r="RCF671" s="555"/>
      <c r="RCG671" s="555"/>
      <c r="RCH671" s="555"/>
      <c r="RCI671" s="555"/>
      <c r="RCJ671" s="555"/>
      <c r="RCK671" s="555"/>
      <c r="RCL671" s="555"/>
      <c r="RCM671" s="555"/>
      <c r="RCN671" s="555"/>
      <c r="RCO671" s="555"/>
      <c r="RCP671" s="555"/>
      <c r="RCQ671" s="555"/>
      <c r="RCR671" s="555"/>
      <c r="RCS671" s="555"/>
      <c r="RCT671" s="555"/>
      <c r="RCU671" s="555"/>
      <c r="RCV671" s="555"/>
      <c r="RCW671" s="555"/>
      <c r="RCX671" s="555"/>
      <c r="RCY671" s="555"/>
      <c r="RCZ671" s="555"/>
      <c r="RDA671" s="555"/>
      <c r="RDB671" s="555"/>
      <c r="RDC671" s="555"/>
      <c r="RDD671" s="555"/>
      <c r="RDE671" s="555"/>
      <c r="RDF671" s="555"/>
      <c r="RDG671" s="555"/>
      <c r="RDH671" s="555"/>
      <c r="RDI671" s="555"/>
      <c r="RDJ671" s="555"/>
      <c r="RDK671" s="555"/>
      <c r="RDL671" s="555"/>
      <c r="RDM671" s="555"/>
      <c r="RDN671" s="555"/>
      <c r="RDO671" s="555"/>
      <c r="RDP671" s="555"/>
      <c r="RDQ671" s="555"/>
      <c r="RDR671" s="555"/>
      <c r="RDS671" s="555"/>
      <c r="RDT671" s="555"/>
      <c r="RDU671" s="555"/>
      <c r="RDV671" s="555"/>
      <c r="RDW671" s="555"/>
      <c r="RDX671" s="555"/>
      <c r="RDY671" s="555"/>
      <c r="RDZ671" s="555"/>
      <c r="REA671" s="555"/>
      <c r="REB671" s="555"/>
      <c r="REC671" s="555"/>
      <c r="RED671" s="555"/>
      <c r="REE671" s="555"/>
      <c r="REF671" s="555"/>
      <c r="REG671" s="555"/>
      <c r="REH671" s="555"/>
      <c r="REI671" s="555"/>
      <c r="REJ671" s="555"/>
      <c r="REK671" s="555"/>
      <c r="REL671" s="555"/>
      <c r="REM671" s="555"/>
      <c r="REN671" s="555"/>
      <c r="REO671" s="555"/>
      <c r="REP671" s="555"/>
      <c r="REQ671" s="555"/>
      <c r="RER671" s="555"/>
      <c r="RES671" s="555"/>
      <c r="RET671" s="555"/>
      <c r="REU671" s="555"/>
      <c r="REV671" s="555"/>
      <c r="REW671" s="555"/>
      <c r="REX671" s="555"/>
      <c r="REY671" s="555"/>
      <c r="REZ671" s="555"/>
      <c r="RFA671" s="555"/>
      <c r="RFB671" s="555"/>
      <c r="RFC671" s="555"/>
      <c r="RFD671" s="555"/>
      <c r="RFE671" s="555"/>
      <c r="RFF671" s="555"/>
      <c r="RFG671" s="555"/>
      <c r="RFH671" s="555"/>
      <c r="RFI671" s="555"/>
      <c r="RFJ671" s="555"/>
      <c r="RFK671" s="555"/>
      <c r="RFL671" s="555"/>
      <c r="RFM671" s="555"/>
      <c r="RFN671" s="555"/>
      <c r="RFO671" s="555"/>
      <c r="RFP671" s="555"/>
      <c r="RFQ671" s="555"/>
      <c r="RFR671" s="555"/>
      <c r="RFS671" s="555"/>
      <c r="RFT671" s="555"/>
      <c r="RFU671" s="555"/>
      <c r="RFV671" s="555"/>
      <c r="RFW671" s="555"/>
      <c r="RFX671" s="555"/>
      <c r="RFY671" s="555"/>
      <c r="RFZ671" s="555"/>
      <c r="RGA671" s="555"/>
      <c r="RGB671" s="555"/>
      <c r="RGC671" s="555"/>
      <c r="RGD671" s="555"/>
      <c r="RGE671" s="555"/>
      <c r="RGF671" s="555"/>
      <c r="RGG671" s="555"/>
      <c r="RGH671" s="555"/>
      <c r="RGI671" s="555"/>
      <c r="RGJ671" s="555"/>
      <c r="RGK671" s="555"/>
      <c r="RGL671" s="555"/>
      <c r="RGM671" s="555"/>
      <c r="RGN671" s="555"/>
      <c r="RGO671" s="555"/>
      <c r="RGP671" s="555"/>
      <c r="RGQ671" s="555"/>
      <c r="RGR671" s="555"/>
      <c r="RGS671" s="555"/>
      <c r="RGT671" s="555"/>
      <c r="RGU671" s="555"/>
      <c r="RGV671" s="555"/>
      <c r="RGW671" s="555"/>
      <c r="RGX671" s="555"/>
      <c r="RGY671" s="555"/>
      <c r="RGZ671" s="555"/>
      <c r="RHA671" s="555"/>
      <c r="RHB671" s="555"/>
      <c r="RHC671" s="555"/>
      <c r="RHD671" s="555"/>
      <c r="RHE671" s="555"/>
      <c r="RHF671" s="555"/>
      <c r="RHG671" s="555"/>
      <c r="RHH671" s="555"/>
      <c r="RHI671" s="555"/>
      <c r="RHJ671" s="555"/>
      <c r="RHK671" s="555"/>
      <c r="RHL671" s="555"/>
      <c r="RHM671" s="555"/>
      <c r="RHN671" s="555"/>
      <c r="RHO671" s="555"/>
      <c r="RHP671" s="555"/>
      <c r="RHQ671" s="555"/>
      <c r="RHR671" s="555"/>
      <c r="RHS671" s="555"/>
      <c r="RHT671" s="555"/>
      <c r="RHU671" s="555"/>
      <c r="RHV671" s="555"/>
      <c r="RHW671" s="555"/>
      <c r="RHX671" s="555"/>
      <c r="RHY671" s="555"/>
      <c r="RHZ671" s="555"/>
      <c r="RIA671" s="555"/>
      <c r="RIB671" s="555"/>
      <c r="RIC671" s="555"/>
      <c r="RID671" s="555"/>
      <c r="RIE671" s="555"/>
      <c r="RIF671" s="555"/>
      <c r="RIG671" s="555"/>
      <c r="RIH671" s="555"/>
      <c r="RII671" s="555"/>
      <c r="RIJ671" s="555"/>
      <c r="RIK671" s="555"/>
      <c r="RIL671" s="555"/>
      <c r="RIM671" s="555"/>
      <c r="RIN671" s="555"/>
      <c r="RIO671" s="555"/>
      <c r="RIP671" s="555"/>
      <c r="RIQ671" s="555"/>
      <c r="RIR671" s="555"/>
      <c r="RIS671" s="555"/>
      <c r="RIT671" s="555"/>
      <c r="RIU671" s="555"/>
      <c r="RIV671" s="555"/>
      <c r="RIW671" s="555"/>
      <c r="RIX671" s="555"/>
      <c r="RIY671" s="555"/>
      <c r="RIZ671" s="555"/>
      <c r="RJA671" s="555"/>
      <c r="RJB671" s="555"/>
      <c r="RJC671" s="555"/>
      <c r="RJD671" s="555"/>
      <c r="RJE671" s="555"/>
      <c r="RJF671" s="555"/>
      <c r="RJG671" s="555"/>
      <c r="RJH671" s="555"/>
      <c r="RJI671" s="555"/>
      <c r="RJJ671" s="555"/>
      <c r="RJK671" s="555"/>
      <c r="RJL671" s="555"/>
      <c r="RJM671" s="555"/>
      <c r="RJN671" s="555"/>
      <c r="RJO671" s="555"/>
      <c r="RJP671" s="555"/>
      <c r="RJQ671" s="555"/>
      <c r="RJR671" s="555"/>
      <c r="RJS671" s="555"/>
      <c r="RJT671" s="555"/>
      <c r="RJU671" s="555"/>
      <c r="RJV671" s="555"/>
      <c r="RJW671" s="555"/>
      <c r="RJX671" s="555"/>
      <c r="RJY671" s="555"/>
      <c r="RJZ671" s="555"/>
      <c r="RKA671" s="555"/>
      <c r="RKB671" s="555"/>
      <c r="RKC671" s="555"/>
      <c r="RKD671" s="555"/>
      <c r="RKE671" s="555"/>
      <c r="RKF671" s="555"/>
      <c r="RKG671" s="555"/>
      <c r="RKH671" s="555"/>
      <c r="RKI671" s="555"/>
      <c r="RKJ671" s="555"/>
      <c r="RKK671" s="555"/>
      <c r="RKL671" s="555"/>
      <c r="RKM671" s="555"/>
      <c r="RKN671" s="555"/>
      <c r="RKO671" s="555"/>
      <c r="RKP671" s="555"/>
      <c r="RKQ671" s="555"/>
      <c r="RKR671" s="555"/>
      <c r="RKS671" s="555"/>
      <c r="RKT671" s="555"/>
      <c r="RKU671" s="555"/>
      <c r="RKV671" s="555"/>
      <c r="RKW671" s="555"/>
      <c r="RKX671" s="555"/>
      <c r="RKY671" s="555"/>
      <c r="RKZ671" s="555"/>
      <c r="RLA671" s="555"/>
      <c r="RLB671" s="555"/>
      <c r="RLC671" s="555"/>
      <c r="RLD671" s="555"/>
      <c r="RLE671" s="555"/>
      <c r="RLF671" s="555"/>
      <c r="RLG671" s="555"/>
      <c r="RLH671" s="555"/>
      <c r="RLI671" s="555"/>
      <c r="RLJ671" s="555"/>
      <c r="RLK671" s="555"/>
      <c r="RLL671" s="555"/>
      <c r="RLM671" s="555"/>
      <c r="RLN671" s="555"/>
      <c r="RLO671" s="555"/>
      <c r="RLP671" s="555"/>
      <c r="RLQ671" s="555"/>
      <c r="RLR671" s="555"/>
      <c r="RLS671" s="555"/>
      <c r="RLT671" s="555"/>
      <c r="RLU671" s="555"/>
      <c r="RLV671" s="555"/>
      <c r="RLW671" s="555"/>
      <c r="RLX671" s="555"/>
      <c r="RLY671" s="555"/>
      <c r="RLZ671" s="555"/>
      <c r="RMA671" s="555"/>
      <c r="RMB671" s="555"/>
      <c r="RMC671" s="555"/>
      <c r="RMD671" s="555"/>
      <c r="RME671" s="555"/>
      <c r="RMF671" s="555"/>
      <c r="RMG671" s="555"/>
      <c r="RMH671" s="555"/>
      <c r="RMI671" s="555"/>
      <c r="RMJ671" s="555"/>
      <c r="RMK671" s="555"/>
      <c r="RML671" s="555"/>
      <c r="RMM671" s="555"/>
      <c r="RMN671" s="555"/>
      <c r="RMO671" s="555"/>
      <c r="RMP671" s="555"/>
      <c r="RMQ671" s="555"/>
      <c r="RMR671" s="555"/>
      <c r="RMS671" s="555"/>
      <c r="RMT671" s="555"/>
      <c r="RMU671" s="555"/>
      <c r="RMV671" s="555"/>
      <c r="RMW671" s="555"/>
      <c r="RMX671" s="555"/>
      <c r="RMY671" s="555"/>
      <c r="RMZ671" s="555"/>
      <c r="RNA671" s="555"/>
      <c r="RNB671" s="555"/>
      <c r="RNC671" s="555"/>
      <c r="RND671" s="555"/>
      <c r="RNE671" s="555"/>
      <c r="RNF671" s="555"/>
      <c r="RNG671" s="555"/>
      <c r="RNH671" s="555"/>
      <c r="RNI671" s="555"/>
      <c r="RNJ671" s="555"/>
      <c r="RNK671" s="555"/>
      <c r="RNL671" s="555"/>
      <c r="RNM671" s="555"/>
      <c r="RNN671" s="555"/>
      <c r="RNO671" s="555"/>
      <c r="RNP671" s="555"/>
      <c r="RNQ671" s="555"/>
      <c r="RNR671" s="555"/>
      <c r="RNS671" s="555"/>
      <c r="RNT671" s="555"/>
      <c r="RNU671" s="555"/>
      <c r="RNV671" s="555"/>
      <c r="RNW671" s="555"/>
      <c r="RNX671" s="555"/>
      <c r="RNY671" s="555"/>
      <c r="RNZ671" s="555"/>
      <c r="ROA671" s="555"/>
      <c r="ROB671" s="555"/>
      <c r="ROC671" s="555"/>
      <c r="ROD671" s="555"/>
      <c r="ROE671" s="555"/>
      <c r="ROF671" s="555"/>
      <c r="ROG671" s="555"/>
      <c r="ROH671" s="555"/>
      <c r="ROI671" s="555"/>
      <c r="ROJ671" s="555"/>
      <c r="ROK671" s="555"/>
      <c r="ROL671" s="555"/>
      <c r="ROM671" s="555"/>
      <c r="RON671" s="555"/>
      <c r="ROO671" s="555"/>
      <c r="ROP671" s="555"/>
      <c r="ROQ671" s="555"/>
      <c r="ROR671" s="555"/>
      <c r="ROS671" s="555"/>
      <c r="ROT671" s="555"/>
      <c r="ROU671" s="555"/>
      <c r="ROV671" s="555"/>
      <c r="ROW671" s="555"/>
      <c r="ROX671" s="555"/>
      <c r="ROY671" s="555"/>
      <c r="ROZ671" s="555"/>
      <c r="RPA671" s="555"/>
      <c r="RPB671" s="555"/>
      <c r="RPC671" s="555"/>
      <c r="RPD671" s="555"/>
      <c r="RPE671" s="555"/>
      <c r="RPF671" s="555"/>
      <c r="RPG671" s="555"/>
      <c r="RPH671" s="555"/>
      <c r="RPI671" s="555"/>
      <c r="RPJ671" s="555"/>
      <c r="RPK671" s="555"/>
      <c r="RPL671" s="555"/>
      <c r="RPM671" s="555"/>
      <c r="RPN671" s="555"/>
      <c r="RPO671" s="555"/>
      <c r="RPP671" s="555"/>
      <c r="RPQ671" s="555"/>
      <c r="RPR671" s="555"/>
      <c r="RPS671" s="555"/>
      <c r="RPT671" s="555"/>
      <c r="RPU671" s="555"/>
      <c r="RPV671" s="555"/>
      <c r="RPW671" s="555"/>
      <c r="RPX671" s="555"/>
      <c r="RPY671" s="555"/>
      <c r="RPZ671" s="555"/>
      <c r="RQA671" s="555"/>
      <c r="RQB671" s="555"/>
      <c r="RQC671" s="555"/>
      <c r="RQD671" s="555"/>
      <c r="RQE671" s="555"/>
      <c r="RQF671" s="555"/>
      <c r="RQG671" s="555"/>
      <c r="RQH671" s="555"/>
      <c r="RQI671" s="555"/>
      <c r="RQJ671" s="555"/>
      <c r="RQK671" s="555"/>
      <c r="RQL671" s="555"/>
      <c r="RQM671" s="555"/>
      <c r="RQN671" s="555"/>
      <c r="RQO671" s="555"/>
      <c r="RQP671" s="555"/>
      <c r="RQQ671" s="555"/>
      <c r="RQR671" s="555"/>
      <c r="RQS671" s="555"/>
      <c r="RQT671" s="555"/>
      <c r="RQU671" s="555"/>
      <c r="RQV671" s="555"/>
      <c r="RQW671" s="555"/>
      <c r="RQX671" s="555"/>
      <c r="RQY671" s="555"/>
      <c r="RQZ671" s="555"/>
      <c r="RRA671" s="555"/>
      <c r="RRB671" s="555"/>
      <c r="RRC671" s="555"/>
      <c r="RRD671" s="555"/>
      <c r="RRE671" s="555"/>
      <c r="RRF671" s="555"/>
      <c r="RRG671" s="555"/>
      <c r="RRH671" s="555"/>
      <c r="RRI671" s="555"/>
      <c r="RRJ671" s="555"/>
      <c r="RRK671" s="555"/>
      <c r="RRL671" s="555"/>
      <c r="RRM671" s="555"/>
      <c r="RRN671" s="555"/>
      <c r="RRO671" s="555"/>
      <c r="RRP671" s="555"/>
      <c r="RRQ671" s="555"/>
      <c r="RRR671" s="555"/>
      <c r="RRS671" s="555"/>
      <c r="RRT671" s="555"/>
      <c r="RRU671" s="555"/>
      <c r="RRV671" s="555"/>
      <c r="RRW671" s="555"/>
      <c r="RRX671" s="555"/>
      <c r="RRY671" s="555"/>
      <c r="RRZ671" s="555"/>
      <c r="RSA671" s="555"/>
      <c r="RSB671" s="555"/>
      <c r="RSC671" s="555"/>
      <c r="RSD671" s="555"/>
      <c r="RSE671" s="555"/>
      <c r="RSF671" s="555"/>
      <c r="RSG671" s="555"/>
      <c r="RSH671" s="555"/>
      <c r="RSI671" s="555"/>
      <c r="RSJ671" s="555"/>
      <c r="RSK671" s="555"/>
      <c r="RSL671" s="555"/>
      <c r="RSM671" s="555"/>
      <c r="RSN671" s="555"/>
      <c r="RSO671" s="555"/>
      <c r="RSP671" s="555"/>
      <c r="RSQ671" s="555"/>
      <c r="RSR671" s="555"/>
      <c r="RSS671" s="555"/>
      <c r="RST671" s="555"/>
      <c r="RSU671" s="555"/>
      <c r="RSV671" s="555"/>
      <c r="RSW671" s="555"/>
      <c r="RSX671" s="555"/>
      <c r="RSY671" s="555"/>
      <c r="RSZ671" s="555"/>
      <c r="RTA671" s="555"/>
      <c r="RTB671" s="555"/>
      <c r="RTC671" s="555"/>
      <c r="RTD671" s="555"/>
      <c r="RTE671" s="555"/>
      <c r="RTF671" s="555"/>
      <c r="RTG671" s="555"/>
      <c r="RTH671" s="555"/>
      <c r="RTI671" s="555"/>
      <c r="RTJ671" s="555"/>
      <c r="RTK671" s="555"/>
      <c r="RTL671" s="555"/>
      <c r="RTM671" s="555"/>
      <c r="RTN671" s="555"/>
      <c r="RTO671" s="555"/>
      <c r="RTP671" s="555"/>
      <c r="RTQ671" s="555"/>
      <c r="RTR671" s="555"/>
      <c r="RTS671" s="555"/>
      <c r="RTT671" s="555"/>
      <c r="RTU671" s="555"/>
      <c r="RTV671" s="555"/>
      <c r="RTW671" s="555"/>
      <c r="RTX671" s="555"/>
      <c r="RTY671" s="555"/>
      <c r="RTZ671" s="555"/>
      <c r="RUA671" s="555"/>
      <c r="RUB671" s="555"/>
      <c r="RUC671" s="555"/>
      <c r="RUD671" s="555"/>
      <c r="RUE671" s="555"/>
      <c r="RUF671" s="555"/>
      <c r="RUG671" s="555"/>
      <c r="RUH671" s="555"/>
      <c r="RUI671" s="555"/>
      <c r="RUJ671" s="555"/>
      <c r="RUK671" s="555"/>
      <c r="RUL671" s="555"/>
      <c r="RUM671" s="555"/>
      <c r="RUN671" s="555"/>
      <c r="RUO671" s="555"/>
      <c r="RUP671" s="555"/>
      <c r="RUQ671" s="555"/>
      <c r="RUR671" s="555"/>
      <c r="RUS671" s="555"/>
      <c r="RUT671" s="555"/>
      <c r="RUU671" s="555"/>
      <c r="RUV671" s="555"/>
      <c r="RUW671" s="555"/>
      <c r="RUX671" s="555"/>
      <c r="RUY671" s="555"/>
      <c r="RUZ671" s="555"/>
      <c r="RVA671" s="555"/>
      <c r="RVB671" s="555"/>
      <c r="RVC671" s="555"/>
      <c r="RVD671" s="555"/>
      <c r="RVE671" s="555"/>
      <c r="RVF671" s="555"/>
      <c r="RVG671" s="555"/>
      <c r="RVH671" s="555"/>
      <c r="RVI671" s="555"/>
      <c r="RVJ671" s="555"/>
      <c r="RVK671" s="555"/>
      <c r="RVL671" s="555"/>
      <c r="RVM671" s="555"/>
      <c r="RVN671" s="555"/>
      <c r="RVO671" s="555"/>
      <c r="RVP671" s="555"/>
      <c r="RVQ671" s="555"/>
      <c r="RVR671" s="555"/>
      <c r="RVS671" s="555"/>
      <c r="RVT671" s="555"/>
      <c r="RVU671" s="555"/>
      <c r="RVV671" s="555"/>
      <c r="RVW671" s="555"/>
      <c r="RVX671" s="555"/>
      <c r="RVY671" s="555"/>
      <c r="RVZ671" s="555"/>
      <c r="RWA671" s="555"/>
      <c r="RWB671" s="555"/>
      <c r="RWC671" s="555"/>
      <c r="RWD671" s="555"/>
      <c r="RWE671" s="555"/>
      <c r="RWF671" s="555"/>
      <c r="RWG671" s="555"/>
      <c r="RWH671" s="555"/>
      <c r="RWI671" s="555"/>
      <c r="RWJ671" s="555"/>
      <c r="RWK671" s="555"/>
      <c r="RWL671" s="555"/>
      <c r="RWM671" s="555"/>
      <c r="RWN671" s="555"/>
      <c r="RWO671" s="555"/>
      <c r="RWP671" s="555"/>
      <c r="RWQ671" s="555"/>
      <c r="RWR671" s="555"/>
      <c r="RWS671" s="555"/>
      <c r="RWT671" s="555"/>
      <c r="RWU671" s="555"/>
      <c r="RWV671" s="555"/>
      <c r="RWW671" s="555"/>
      <c r="RWX671" s="555"/>
      <c r="RWY671" s="555"/>
      <c r="RWZ671" s="555"/>
      <c r="RXA671" s="555"/>
      <c r="RXB671" s="555"/>
      <c r="RXC671" s="555"/>
      <c r="RXD671" s="555"/>
      <c r="RXE671" s="555"/>
      <c r="RXF671" s="555"/>
      <c r="RXG671" s="555"/>
      <c r="RXH671" s="555"/>
      <c r="RXI671" s="555"/>
      <c r="RXJ671" s="555"/>
      <c r="RXK671" s="555"/>
      <c r="RXL671" s="555"/>
      <c r="RXM671" s="555"/>
      <c r="RXN671" s="555"/>
      <c r="RXO671" s="555"/>
      <c r="RXP671" s="555"/>
      <c r="RXQ671" s="555"/>
      <c r="RXR671" s="555"/>
      <c r="RXS671" s="555"/>
      <c r="RXT671" s="555"/>
      <c r="RXU671" s="555"/>
      <c r="RXV671" s="555"/>
      <c r="RXW671" s="555"/>
      <c r="RXX671" s="555"/>
      <c r="RXY671" s="555"/>
      <c r="RXZ671" s="555"/>
      <c r="RYA671" s="555"/>
      <c r="RYB671" s="555"/>
      <c r="RYC671" s="555"/>
      <c r="RYD671" s="555"/>
      <c r="RYE671" s="555"/>
      <c r="RYF671" s="555"/>
      <c r="RYG671" s="555"/>
      <c r="RYH671" s="555"/>
      <c r="RYI671" s="555"/>
      <c r="RYJ671" s="555"/>
      <c r="RYK671" s="555"/>
      <c r="RYL671" s="555"/>
      <c r="RYM671" s="555"/>
      <c r="RYN671" s="555"/>
      <c r="RYO671" s="555"/>
      <c r="RYP671" s="555"/>
      <c r="RYQ671" s="555"/>
      <c r="RYR671" s="555"/>
      <c r="RYS671" s="555"/>
      <c r="RYT671" s="555"/>
      <c r="RYU671" s="555"/>
      <c r="RYV671" s="555"/>
      <c r="RYW671" s="555"/>
      <c r="RYX671" s="555"/>
      <c r="RYY671" s="555"/>
      <c r="RYZ671" s="555"/>
      <c r="RZA671" s="555"/>
      <c r="RZB671" s="555"/>
      <c r="RZC671" s="555"/>
      <c r="RZD671" s="555"/>
      <c r="RZE671" s="555"/>
      <c r="RZF671" s="555"/>
      <c r="RZG671" s="555"/>
      <c r="RZH671" s="555"/>
      <c r="RZI671" s="555"/>
      <c r="RZJ671" s="555"/>
      <c r="RZK671" s="555"/>
      <c r="RZL671" s="555"/>
      <c r="RZM671" s="555"/>
      <c r="RZN671" s="555"/>
      <c r="RZO671" s="555"/>
      <c r="RZP671" s="555"/>
      <c r="RZQ671" s="555"/>
      <c r="RZR671" s="555"/>
      <c r="RZS671" s="555"/>
      <c r="RZT671" s="555"/>
      <c r="RZU671" s="555"/>
      <c r="RZV671" s="555"/>
      <c r="RZW671" s="555"/>
      <c r="RZX671" s="555"/>
      <c r="RZY671" s="555"/>
      <c r="RZZ671" s="555"/>
      <c r="SAA671" s="555"/>
      <c r="SAB671" s="555"/>
      <c r="SAC671" s="555"/>
      <c r="SAD671" s="555"/>
      <c r="SAE671" s="555"/>
      <c r="SAF671" s="555"/>
      <c r="SAG671" s="555"/>
      <c r="SAH671" s="555"/>
      <c r="SAI671" s="555"/>
      <c r="SAJ671" s="555"/>
      <c r="SAK671" s="555"/>
      <c r="SAL671" s="555"/>
      <c r="SAM671" s="555"/>
      <c r="SAN671" s="555"/>
      <c r="SAO671" s="555"/>
      <c r="SAP671" s="555"/>
      <c r="SAQ671" s="555"/>
      <c r="SAR671" s="555"/>
      <c r="SAS671" s="555"/>
      <c r="SAT671" s="555"/>
      <c r="SAU671" s="555"/>
      <c r="SAV671" s="555"/>
      <c r="SAW671" s="555"/>
      <c r="SAX671" s="555"/>
      <c r="SAY671" s="555"/>
      <c r="SAZ671" s="555"/>
      <c r="SBA671" s="555"/>
      <c r="SBB671" s="555"/>
      <c r="SBC671" s="555"/>
      <c r="SBD671" s="555"/>
      <c r="SBE671" s="555"/>
      <c r="SBF671" s="555"/>
      <c r="SBG671" s="555"/>
      <c r="SBH671" s="555"/>
      <c r="SBI671" s="555"/>
      <c r="SBJ671" s="555"/>
      <c r="SBK671" s="555"/>
      <c r="SBL671" s="555"/>
      <c r="SBM671" s="555"/>
      <c r="SBN671" s="555"/>
      <c r="SBO671" s="555"/>
      <c r="SBP671" s="555"/>
      <c r="SBQ671" s="555"/>
      <c r="SBR671" s="555"/>
      <c r="SBS671" s="555"/>
      <c r="SBT671" s="555"/>
      <c r="SBU671" s="555"/>
      <c r="SBV671" s="555"/>
      <c r="SBW671" s="555"/>
      <c r="SBX671" s="555"/>
      <c r="SBY671" s="555"/>
      <c r="SBZ671" s="555"/>
      <c r="SCA671" s="555"/>
      <c r="SCB671" s="555"/>
      <c r="SCC671" s="555"/>
      <c r="SCD671" s="555"/>
      <c r="SCE671" s="555"/>
      <c r="SCF671" s="555"/>
      <c r="SCG671" s="555"/>
      <c r="SCH671" s="555"/>
      <c r="SCI671" s="555"/>
      <c r="SCJ671" s="555"/>
      <c r="SCK671" s="555"/>
      <c r="SCL671" s="555"/>
      <c r="SCM671" s="555"/>
      <c r="SCN671" s="555"/>
      <c r="SCO671" s="555"/>
      <c r="SCP671" s="555"/>
      <c r="SCQ671" s="555"/>
      <c r="SCR671" s="555"/>
      <c r="SCS671" s="555"/>
      <c r="SCT671" s="555"/>
      <c r="SCU671" s="555"/>
      <c r="SCV671" s="555"/>
      <c r="SCW671" s="555"/>
      <c r="SCX671" s="555"/>
      <c r="SCY671" s="555"/>
      <c r="SCZ671" s="555"/>
      <c r="SDA671" s="555"/>
      <c r="SDB671" s="555"/>
      <c r="SDC671" s="555"/>
      <c r="SDD671" s="555"/>
      <c r="SDE671" s="555"/>
      <c r="SDF671" s="555"/>
      <c r="SDG671" s="555"/>
      <c r="SDH671" s="555"/>
      <c r="SDI671" s="555"/>
      <c r="SDJ671" s="555"/>
      <c r="SDK671" s="555"/>
      <c r="SDL671" s="555"/>
      <c r="SDM671" s="555"/>
      <c r="SDN671" s="555"/>
      <c r="SDO671" s="555"/>
      <c r="SDP671" s="555"/>
      <c r="SDQ671" s="555"/>
      <c r="SDR671" s="555"/>
      <c r="SDS671" s="555"/>
      <c r="SDT671" s="555"/>
      <c r="SDU671" s="555"/>
      <c r="SDV671" s="555"/>
      <c r="SDW671" s="555"/>
      <c r="SDX671" s="555"/>
      <c r="SDY671" s="555"/>
      <c r="SDZ671" s="555"/>
      <c r="SEA671" s="555"/>
      <c r="SEB671" s="555"/>
      <c r="SEC671" s="555"/>
      <c r="SED671" s="555"/>
      <c r="SEE671" s="555"/>
      <c r="SEF671" s="555"/>
      <c r="SEG671" s="555"/>
      <c r="SEH671" s="555"/>
      <c r="SEI671" s="555"/>
      <c r="SEJ671" s="555"/>
      <c r="SEK671" s="555"/>
      <c r="SEL671" s="555"/>
      <c r="SEM671" s="555"/>
      <c r="SEN671" s="555"/>
      <c r="SEO671" s="555"/>
      <c r="SEP671" s="555"/>
      <c r="SEQ671" s="555"/>
      <c r="SER671" s="555"/>
      <c r="SES671" s="555"/>
      <c r="SET671" s="555"/>
      <c r="SEU671" s="555"/>
      <c r="SEV671" s="555"/>
      <c r="SEW671" s="555"/>
      <c r="SEX671" s="555"/>
      <c r="SEY671" s="555"/>
      <c r="SEZ671" s="555"/>
      <c r="SFA671" s="555"/>
      <c r="SFB671" s="555"/>
      <c r="SFC671" s="555"/>
      <c r="SFD671" s="555"/>
      <c r="SFE671" s="555"/>
      <c r="SFF671" s="555"/>
      <c r="SFG671" s="555"/>
      <c r="SFH671" s="555"/>
      <c r="SFI671" s="555"/>
      <c r="SFJ671" s="555"/>
      <c r="SFK671" s="555"/>
      <c r="SFL671" s="555"/>
      <c r="SFM671" s="555"/>
      <c r="SFN671" s="555"/>
      <c r="SFO671" s="555"/>
      <c r="SFP671" s="555"/>
      <c r="SFQ671" s="555"/>
      <c r="SFR671" s="555"/>
      <c r="SFS671" s="555"/>
      <c r="SFT671" s="555"/>
      <c r="SFU671" s="555"/>
      <c r="SFV671" s="555"/>
      <c r="SFW671" s="555"/>
      <c r="SFX671" s="555"/>
      <c r="SFY671" s="555"/>
      <c r="SFZ671" s="555"/>
      <c r="SGA671" s="555"/>
      <c r="SGB671" s="555"/>
      <c r="SGC671" s="555"/>
      <c r="SGD671" s="555"/>
      <c r="SGE671" s="555"/>
      <c r="SGF671" s="555"/>
      <c r="SGG671" s="555"/>
      <c r="SGH671" s="555"/>
      <c r="SGI671" s="555"/>
      <c r="SGJ671" s="555"/>
      <c r="SGK671" s="555"/>
      <c r="SGL671" s="555"/>
      <c r="SGM671" s="555"/>
      <c r="SGN671" s="555"/>
      <c r="SGO671" s="555"/>
      <c r="SGP671" s="555"/>
      <c r="SGQ671" s="555"/>
      <c r="SGR671" s="555"/>
      <c r="SGS671" s="555"/>
      <c r="SGT671" s="555"/>
      <c r="SGU671" s="555"/>
      <c r="SGV671" s="555"/>
      <c r="SGW671" s="555"/>
      <c r="SGX671" s="555"/>
      <c r="SGY671" s="555"/>
      <c r="SGZ671" s="555"/>
      <c r="SHA671" s="555"/>
      <c r="SHB671" s="555"/>
      <c r="SHC671" s="555"/>
      <c r="SHD671" s="555"/>
      <c r="SHE671" s="555"/>
      <c r="SHF671" s="555"/>
      <c r="SHG671" s="555"/>
      <c r="SHH671" s="555"/>
      <c r="SHI671" s="555"/>
      <c r="SHJ671" s="555"/>
      <c r="SHK671" s="555"/>
      <c r="SHL671" s="555"/>
      <c r="SHM671" s="555"/>
      <c r="SHN671" s="555"/>
      <c r="SHO671" s="555"/>
      <c r="SHP671" s="555"/>
      <c r="SHQ671" s="555"/>
      <c r="SHR671" s="555"/>
      <c r="SHS671" s="555"/>
      <c r="SHT671" s="555"/>
      <c r="SHU671" s="555"/>
      <c r="SHV671" s="555"/>
      <c r="SHW671" s="555"/>
      <c r="SHX671" s="555"/>
      <c r="SHY671" s="555"/>
      <c r="SHZ671" s="555"/>
      <c r="SIA671" s="555"/>
      <c r="SIB671" s="555"/>
      <c r="SIC671" s="555"/>
      <c r="SID671" s="555"/>
      <c r="SIE671" s="555"/>
      <c r="SIF671" s="555"/>
      <c r="SIG671" s="555"/>
      <c r="SIH671" s="555"/>
      <c r="SII671" s="555"/>
      <c r="SIJ671" s="555"/>
      <c r="SIK671" s="555"/>
      <c r="SIL671" s="555"/>
      <c r="SIM671" s="555"/>
      <c r="SIN671" s="555"/>
      <c r="SIO671" s="555"/>
      <c r="SIP671" s="555"/>
      <c r="SIQ671" s="555"/>
      <c r="SIR671" s="555"/>
      <c r="SIS671" s="555"/>
      <c r="SIT671" s="555"/>
      <c r="SIU671" s="555"/>
      <c r="SIV671" s="555"/>
      <c r="SIW671" s="555"/>
      <c r="SIX671" s="555"/>
      <c r="SIY671" s="555"/>
      <c r="SIZ671" s="555"/>
      <c r="SJA671" s="555"/>
      <c r="SJB671" s="555"/>
      <c r="SJC671" s="555"/>
      <c r="SJD671" s="555"/>
      <c r="SJE671" s="555"/>
      <c r="SJF671" s="555"/>
      <c r="SJG671" s="555"/>
      <c r="SJH671" s="555"/>
      <c r="SJI671" s="555"/>
      <c r="SJJ671" s="555"/>
      <c r="SJK671" s="555"/>
      <c r="SJL671" s="555"/>
      <c r="SJM671" s="555"/>
      <c r="SJN671" s="555"/>
      <c r="SJO671" s="555"/>
      <c r="SJP671" s="555"/>
      <c r="SJQ671" s="555"/>
      <c r="SJR671" s="555"/>
      <c r="SJS671" s="555"/>
      <c r="SJT671" s="555"/>
      <c r="SJU671" s="555"/>
      <c r="SJV671" s="555"/>
      <c r="SJW671" s="555"/>
      <c r="SJX671" s="555"/>
      <c r="SJY671" s="555"/>
      <c r="SJZ671" s="555"/>
      <c r="SKA671" s="555"/>
      <c r="SKB671" s="555"/>
      <c r="SKC671" s="555"/>
      <c r="SKD671" s="555"/>
      <c r="SKE671" s="555"/>
      <c r="SKF671" s="555"/>
      <c r="SKG671" s="555"/>
      <c r="SKH671" s="555"/>
      <c r="SKI671" s="555"/>
      <c r="SKJ671" s="555"/>
      <c r="SKK671" s="555"/>
      <c r="SKL671" s="555"/>
      <c r="SKM671" s="555"/>
      <c r="SKN671" s="555"/>
      <c r="SKO671" s="555"/>
      <c r="SKP671" s="555"/>
      <c r="SKQ671" s="555"/>
      <c r="SKR671" s="555"/>
      <c r="SKS671" s="555"/>
      <c r="SKT671" s="555"/>
      <c r="SKU671" s="555"/>
      <c r="SKV671" s="555"/>
      <c r="SKW671" s="555"/>
      <c r="SKX671" s="555"/>
      <c r="SKY671" s="555"/>
      <c r="SKZ671" s="555"/>
      <c r="SLA671" s="555"/>
      <c r="SLB671" s="555"/>
      <c r="SLC671" s="555"/>
      <c r="SLD671" s="555"/>
      <c r="SLE671" s="555"/>
      <c r="SLF671" s="555"/>
      <c r="SLG671" s="555"/>
      <c r="SLH671" s="555"/>
      <c r="SLI671" s="555"/>
      <c r="SLJ671" s="555"/>
      <c r="SLK671" s="555"/>
      <c r="SLL671" s="555"/>
      <c r="SLM671" s="555"/>
      <c r="SLN671" s="555"/>
      <c r="SLO671" s="555"/>
      <c r="SLP671" s="555"/>
      <c r="SLQ671" s="555"/>
      <c r="SLR671" s="555"/>
      <c r="SLS671" s="555"/>
      <c r="SLT671" s="555"/>
      <c r="SLU671" s="555"/>
      <c r="SLV671" s="555"/>
      <c r="SLW671" s="555"/>
      <c r="SLX671" s="555"/>
      <c r="SLY671" s="555"/>
      <c r="SLZ671" s="555"/>
      <c r="SMA671" s="555"/>
      <c r="SMB671" s="555"/>
      <c r="SMC671" s="555"/>
      <c r="SMD671" s="555"/>
      <c r="SME671" s="555"/>
      <c r="SMF671" s="555"/>
      <c r="SMG671" s="555"/>
      <c r="SMH671" s="555"/>
      <c r="SMI671" s="555"/>
      <c r="SMJ671" s="555"/>
      <c r="SMK671" s="555"/>
      <c r="SML671" s="555"/>
      <c r="SMM671" s="555"/>
      <c r="SMN671" s="555"/>
      <c r="SMO671" s="555"/>
      <c r="SMP671" s="555"/>
      <c r="SMQ671" s="555"/>
      <c r="SMR671" s="555"/>
      <c r="SMS671" s="555"/>
      <c r="SMT671" s="555"/>
      <c r="SMU671" s="555"/>
      <c r="SMV671" s="555"/>
      <c r="SMW671" s="555"/>
      <c r="SMX671" s="555"/>
      <c r="SMY671" s="555"/>
      <c r="SMZ671" s="555"/>
      <c r="SNA671" s="555"/>
      <c r="SNB671" s="555"/>
      <c r="SNC671" s="555"/>
      <c r="SND671" s="555"/>
      <c r="SNE671" s="555"/>
      <c r="SNF671" s="555"/>
      <c r="SNG671" s="555"/>
      <c r="SNH671" s="555"/>
      <c r="SNI671" s="555"/>
      <c r="SNJ671" s="555"/>
      <c r="SNK671" s="555"/>
      <c r="SNL671" s="555"/>
      <c r="SNM671" s="555"/>
      <c r="SNN671" s="555"/>
      <c r="SNO671" s="555"/>
      <c r="SNP671" s="555"/>
      <c r="SNQ671" s="555"/>
      <c r="SNR671" s="555"/>
      <c r="SNS671" s="555"/>
      <c r="SNT671" s="555"/>
      <c r="SNU671" s="555"/>
      <c r="SNV671" s="555"/>
      <c r="SNW671" s="555"/>
      <c r="SNX671" s="555"/>
      <c r="SNY671" s="555"/>
      <c r="SNZ671" s="555"/>
      <c r="SOA671" s="555"/>
      <c r="SOB671" s="555"/>
      <c r="SOC671" s="555"/>
      <c r="SOD671" s="555"/>
      <c r="SOE671" s="555"/>
      <c r="SOF671" s="555"/>
      <c r="SOG671" s="555"/>
      <c r="SOH671" s="555"/>
      <c r="SOI671" s="555"/>
      <c r="SOJ671" s="555"/>
      <c r="SOK671" s="555"/>
      <c r="SOL671" s="555"/>
      <c r="SOM671" s="555"/>
      <c r="SON671" s="555"/>
      <c r="SOO671" s="555"/>
      <c r="SOP671" s="555"/>
      <c r="SOQ671" s="555"/>
      <c r="SOR671" s="555"/>
      <c r="SOS671" s="555"/>
      <c r="SOT671" s="555"/>
      <c r="SOU671" s="555"/>
      <c r="SOV671" s="555"/>
      <c r="SOW671" s="555"/>
      <c r="SOX671" s="555"/>
      <c r="SOY671" s="555"/>
      <c r="SOZ671" s="555"/>
      <c r="SPA671" s="555"/>
      <c r="SPB671" s="555"/>
      <c r="SPC671" s="555"/>
      <c r="SPD671" s="555"/>
      <c r="SPE671" s="555"/>
      <c r="SPF671" s="555"/>
      <c r="SPG671" s="555"/>
      <c r="SPH671" s="555"/>
      <c r="SPI671" s="555"/>
      <c r="SPJ671" s="555"/>
      <c r="SPK671" s="555"/>
      <c r="SPL671" s="555"/>
      <c r="SPM671" s="555"/>
      <c r="SPN671" s="555"/>
      <c r="SPO671" s="555"/>
      <c r="SPP671" s="555"/>
      <c r="SPQ671" s="555"/>
      <c r="SPR671" s="555"/>
      <c r="SPS671" s="555"/>
      <c r="SPT671" s="555"/>
      <c r="SPU671" s="555"/>
      <c r="SPV671" s="555"/>
      <c r="SPW671" s="555"/>
      <c r="SPX671" s="555"/>
      <c r="SPY671" s="555"/>
      <c r="SPZ671" s="555"/>
      <c r="SQA671" s="555"/>
      <c r="SQB671" s="555"/>
      <c r="SQC671" s="555"/>
      <c r="SQD671" s="555"/>
      <c r="SQE671" s="555"/>
      <c r="SQF671" s="555"/>
      <c r="SQG671" s="555"/>
      <c r="SQH671" s="555"/>
      <c r="SQI671" s="555"/>
      <c r="SQJ671" s="555"/>
      <c r="SQK671" s="555"/>
      <c r="SQL671" s="555"/>
      <c r="SQM671" s="555"/>
      <c r="SQN671" s="555"/>
      <c r="SQO671" s="555"/>
      <c r="SQP671" s="555"/>
      <c r="SQQ671" s="555"/>
      <c r="SQR671" s="555"/>
      <c r="SQS671" s="555"/>
      <c r="SQT671" s="555"/>
      <c r="SQU671" s="555"/>
      <c r="SQV671" s="555"/>
      <c r="SQW671" s="555"/>
      <c r="SQX671" s="555"/>
      <c r="SQY671" s="555"/>
      <c r="SQZ671" s="555"/>
      <c r="SRA671" s="555"/>
      <c r="SRB671" s="555"/>
      <c r="SRC671" s="555"/>
      <c r="SRD671" s="555"/>
      <c r="SRE671" s="555"/>
      <c r="SRF671" s="555"/>
      <c r="SRG671" s="555"/>
      <c r="SRH671" s="555"/>
      <c r="SRI671" s="555"/>
      <c r="SRJ671" s="555"/>
      <c r="SRK671" s="555"/>
      <c r="SRL671" s="555"/>
      <c r="SRM671" s="555"/>
      <c r="SRN671" s="555"/>
      <c r="SRO671" s="555"/>
      <c r="SRP671" s="555"/>
      <c r="SRQ671" s="555"/>
      <c r="SRR671" s="555"/>
      <c r="SRS671" s="555"/>
      <c r="SRT671" s="555"/>
      <c r="SRU671" s="555"/>
      <c r="SRV671" s="555"/>
      <c r="SRW671" s="555"/>
      <c r="SRX671" s="555"/>
      <c r="SRY671" s="555"/>
      <c r="SRZ671" s="555"/>
      <c r="SSA671" s="555"/>
      <c r="SSB671" s="555"/>
      <c r="SSC671" s="555"/>
      <c r="SSD671" s="555"/>
      <c r="SSE671" s="555"/>
      <c r="SSF671" s="555"/>
      <c r="SSG671" s="555"/>
      <c r="SSH671" s="555"/>
      <c r="SSI671" s="555"/>
      <c r="SSJ671" s="555"/>
      <c r="SSK671" s="555"/>
      <c r="SSL671" s="555"/>
      <c r="SSM671" s="555"/>
      <c r="SSN671" s="555"/>
      <c r="SSO671" s="555"/>
      <c r="SSP671" s="555"/>
      <c r="SSQ671" s="555"/>
      <c r="SSR671" s="555"/>
      <c r="SSS671" s="555"/>
      <c r="SST671" s="555"/>
      <c r="SSU671" s="555"/>
      <c r="SSV671" s="555"/>
      <c r="SSW671" s="555"/>
      <c r="SSX671" s="555"/>
      <c r="SSY671" s="555"/>
      <c r="SSZ671" s="555"/>
      <c r="STA671" s="555"/>
      <c r="STB671" s="555"/>
      <c r="STC671" s="555"/>
      <c r="STD671" s="555"/>
      <c r="STE671" s="555"/>
      <c r="STF671" s="555"/>
      <c r="STG671" s="555"/>
      <c r="STH671" s="555"/>
      <c r="STI671" s="555"/>
      <c r="STJ671" s="555"/>
      <c r="STK671" s="555"/>
      <c r="STL671" s="555"/>
      <c r="STM671" s="555"/>
      <c r="STN671" s="555"/>
      <c r="STO671" s="555"/>
      <c r="STP671" s="555"/>
      <c r="STQ671" s="555"/>
      <c r="STR671" s="555"/>
      <c r="STS671" s="555"/>
      <c r="STT671" s="555"/>
      <c r="STU671" s="555"/>
      <c r="STV671" s="555"/>
      <c r="STW671" s="555"/>
      <c r="STX671" s="555"/>
      <c r="STY671" s="555"/>
      <c r="STZ671" s="555"/>
      <c r="SUA671" s="555"/>
      <c r="SUB671" s="555"/>
      <c r="SUC671" s="555"/>
      <c r="SUD671" s="555"/>
      <c r="SUE671" s="555"/>
      <c r="SUF671" s="555"/>
      <c r="SUG671" s="555"/>
      <c r="SUH671" s="555"/>
      <c r="SUI671" s="555"/>
      <c r="SUJ671" s="555"/>
      <c r="SUK671" s="555"/>
      <c r="SUL671" s="555"/>
      <c r="SUM671" s="555"/>
      <c r="SUN671" s="555"/>
      <c r="SUO671" s="555"/>
      <c r="SUP671" s="555"/>
      <c r="SUQ671" s="555"/>
      <c r="SUR671" s="555"/>
      <c r="SUS671" s="555"/>
      <c r="SUT671" s="555"/>
      <c r="SUU671" s="555"/>
      <c r="SUV671" s="555"/>
      <c r="SUW671" s="555"/>
      <c r="SUX671" s="555"/>
      <c r="SUY671" s="555"/>
      <c r="SUZ671" s="555"/>
      <c r="SVA671" s="555"/>
      <c r="SVB671" s="555"/>
      <c r="SVC671" s="555"/>
      <c r="SVD671" s="555"/>
      <c r="SVE671" s="555"/>
      <c r="SVF671" s="555"/>
      <c r="SVG671" s="555"/>
      <c r="SVH671" s="555"/>
      <c r="SVI671" s="555"/>
      <c r="SVJ671" s="555"/>
      <c r="SVK671" s="555"/>
      <c r="SVL671" s="555"/>
      <c r="SVM671" s="555"/>
      <c r="SVN671" s="555"/>
      <c r="SVO671" s="555"/>
      <c r="SVP671" s="555"/>
      <c r="SVQ671" s="555"/>
      <c r="SVR671" s="555"/>
      <c r="SVS671" s="555"/>
      <c r="SVT671" s="555"/>
      <c r="SVU671" s="555"/>
      <c r="SVV671" s="555"/>
      <c r="SVW671" s="555"/>
      <c r="SVX671" s="555"/>
      <c r="SVY671" s="555"/>
      <c r="SVZ671" s="555"/>
      <c r="SWA671" s="555"/>
      <c r="SWB671" s="555"/>
      <c r="SWC671" s="555"/>
      <c r="SWD671" s="555"/>
      <c r="SWE671" s="555"/>
      <c r="SWF671" s="555"/>
      <c r="SWG671" s="555"/>
      <c r="SWH671" s="555"/>
      <c r="SWI671" s="555"/>
      <c r="SWJ671" s="555"/>
      <c r="SWK671" s="555"/>
      <c r="SWL671" s="555"/>
      <c r="SWM671" s="555"/>
      <c r="SWN671" s="555"/>
      <c r="SWO671" s="555"/>
      <c r="SWP671" s="555"/>
      <c r="SWQ671" s="555"/>
      <c r="SWR671" s="555"/>
      <c r="SWS671" s="555"/>
      <c r="SWT671" s="555"/>
      <c r="SWU671" s="555"/>
      <c r="SWV671" s="555"/>
      <c r="SWW671" s="555"/>
      <c r="SWX671" s="555"/>
      <c r="SWY671" s="555"/>
      <c r="SWZ671" s="555"/>
      <c r="SXA671" s="555"/>
      <c r="SXB671" s="555"/>
      <c r="SXC671" s="555"/>
      <c r="SXD671" s="555"/>
      <c r="SXE671" s="555"/>
      <c r="SXF671" s="555"/>
      <c r="SXG671" s="555"/>
      <c r="SXH671" s="555"/>
      <c r="SXI671" s="555"/>
      <c r="SXJ671" s="555"/>
      <c r="SXK671" s="555"/>
      <c r="SXL671" s="555"/>
      <c r="SXM671" s="555"/>
      <c r="SXN671" s="555"/>
      <c r="SXO671" s="555"/>
      <c r="SXP671" s="555"/>
      <c r="SXQ671" s="555"/>
      <c r="SXR671" s="555"/>
      <c r="SXS671" s="555"/>
      <c r="SXT671" s="555"/>
      <c r="SXU671" s="555"/>
      <c r="SXV671" s="555"/>
      <c r="SXW671" s="555"/>
      <c r="SXX671" s="555"/>
      <c r="SXY671" s="555"/>
      <c r="SXZ671" s="555"/>
      <c r="SYA671" s="555"/>
      <c r="SYB671" s="555"/>
      <c r="SYC671" s="555"/>
      <c r="SYD671" s="555"/>
      <c r="SYE671" s="555"/>
      <c r="SYF671" s="555"/>
      <c r="SYG671" s="555"/>
      <c r="SYH671" s="555"/>
      <c r="SYI671" s="555"/>
      <c r="SYJ671" s="555"/>
      <c r="SYK671" s="555"/>
      <c r="SYL671" s="555"/>
      <c r="SYM671" s="555"/>
      <c r="SYN671" s="555"/>
      <c r="SYO671" s="555"/>
      <c r="SYP671" s="555"/>
      <c r="SYQ671" s="555"/>
      <c r="SYR671" s="555"/>
      <c r="SYS671" s="555"/>
      <c r="SYT671" s="555"/>
      <c r="SYU671" s="555"/>
      <c r="SYV671" s="555"/>
      <c r="SYW671" s="555"/>
      <c r="SYX671" s="555"/>
      <c r="SYY671" s="555"/>
      <c r="SYZ671" s="555"/>
      <c r="SZA671" s="555"/>
      <c r="SZB671" s="555"/>
      <c r="SZC671" s="555"/>
      <c r="SZD671" s="555"/>
      <c r="SZE671" s="555"/>
      <c r="SZF671" s="555"/>
      <c r="SZG671" s="555"/>
      <c r="SZH671" s="555"/>
      <c r="SZI671" s="555"/>
      <c r="SZJ671" s="555"/>
      <c r="SZK671" s="555"/>
      <c r="SZL671" s="555"/>
      <c r="SZM671" s="555"/>
      <c r="SZN671" s="555"/>
      <c r="SZO671" s="555"/>
      <c r="SZP671" s="555"/>
      <c r="SZQ671" s="555"/>
      <c r="SZR671" s="555"/>
      <c r="SZS671" s="555"/>
      <c r="SZT671" s="555"/>
      <c r="SZU671" s="555"/>
      <c r="SZV671" s="555"/>
      <c r="SZW671" s="555"/>
      <c r="SZX671" s="555"/>
      <c r="SZY671" s="555"/>
      <c r="SZZ671" s="555"/>
      <c r="TAA671" s="555"/>
      <c r="TAB671" s="555"/>
      <c r="TAC671" s="555"/>
      <c r="TAD671" s="555"/>
      <c r="TAE671" s="555"/>
      <c r="TAF671" s="555"/>
      <c r="TAG671" s="555"/>
      <c r="TAH671" s="555"/>
      <c r="TAI671" s="555"/>
      <c r="TAJ671" s="555"/>
      <c r="TAK671" s="555"/>
      <c r="TAL671" s="555"/>
      <c r="TAM671" s="555"/>
      <c r="TAN671" s="555"/>
      <c r="TAO671" s="555"/>
      <c r="TAP671" s="555"/>
      <c r="TAQ671" s="555"/>
      <c r="TAR671" s="555"/>
      <c r="TAS671" s="555"/>
      <c r="TAT671" s="555"/>
      <c r="TAU671" s="555"/>
      <c r="TAV671" s="555"/>
      <c r="TAW671" s="555"/>
      <c r="TAX671" s="555"/>
      <c r="TAY671" s="555"/>
      <c r="TAZ671" s="555"/>
      <c r="TBA671" s="555"/>
      <c r="TBB671" s="555"/>
      <c r="TBC671" s="555"/>
      <c r="TBD671" s="555"/>
      <c r="TBE671" s="555"/>
      <c r="TBF671" s="555"/>
      <c r="TBG671" s="555"/>
      <c r="TBH671" s="555"/>
      <c r="TBI671" s="555"/>
      <c r="TBJ671" s="555"/>
      <c r="TBK671" s="555"/>
      <c r="TBL671" s="555"/>
      <c r="TBM671" s="555"/>
      <c r="TBN671" s="555"/>
      <c r="TBO671" s="555"/>
      <c r="TBP671" s="555"/>
      <c r="TBQ671" s="555"/>
      <c r="TBR671" s="555"/>
      <c r="TBS671" s="555"/>
      <c r="TBT671" s="555"/>
      <c r="TBU671" s="555"/>
      <c r="TBV671" s="555"/>
      <c r="TBW671" s="555"/>
      <c r="TBX671" s="555"/>
      <c r="TBY671" s="555"/>
      <c r="TBZ671" s="555"/>
      <c r="TCA671" s="555"/>
      <c r="TCB671" s="555"/>
      <c r="TCC671" s="555"/>
      <c r="TCD671" s="555"/>
      <c r="TCE671" s="555"/>
      <c r="TCF671" s="555"/>
      <c r="TCG671" s="555"/>
      <c r="TCH671" s="555"/>
      <c r="TCI671" s="555"/>
      <c r="TCJ671" s="555"/>
      <c r="TCK671" s="555"/>
      <c r="TCL671" s="555"/>
      <c r="TCM671" s="555"/>
      <c r="TCN671" s="555"/>
      <c r="TCO671" s="555"/>
      <c r="TCP671" s="555"/>
      <c r="TCQ671" s="555"/>
      <c r="TCR671" s="555"/>
      <c r="TCS671" s="555"/>
      <c r="TCT671" s="555"/>
      <c r="TCU671" s="555"/>
      <c r="TCV671" s="555"/>
      <c r="TCW671" s="555"/>
      <c r="TCX671" s="555"/>
      <c r="TCY671" s="555"/>
      <c r="TCZ671" s="555"/>
      <c r="TDA671" s="555"/>
      <c r="TDB671" s="555"/>
      <c r="TDC671" s="555"/>
      <c r="TDD671" s="555"/>
      <c r="TDE671" s="555"/>
      <c r="TDF671" s="555"/>
      <c r="TDG671" s="555"/>
      <c r="TDH671" s="555"/>
      <c r="TDI671" s="555"/>
      <c r="TDJ671" s="555"/>
      <c r="TDK671" s="555"/>
      <c r="TDL671" s="555"/>
      <c r="TDM671" s="555"/>
      <c r="TDN671" s="555"/>
      <c r="TDO671" s="555"/>
      <c r="TDP671" s="555"/>
      <c r="TDQ671" s="555"/>
      <c r="TDR671" s="555"/>
      <c r="TDS671" s="555"/>
      <c r="TDT671" s="555"/>
      <c r="TDU671" s="555"/>
      <c r="TDV671" s="555"/>
      <c r="TDW671" s="555"/>
      <c r="TDX671" s="555"/>
      <c r="TDY671" s="555"/>
      <c r="TDZ671" s="555"/>
      <c r="TEA671" s="555"/>
      <c r="TEB671" s="555"/>
      <c r="TEC671" s="555"/>
      <c r="TED671" s="555"/>
      <c r="TEE671" s="555"/>
      <c r="TEF671" s="555"/>
      <c r="TEG671" s="555"/>
      <c r="TEH671" s="555"/>
      <c r="TEI671" s="555"/>
      <c r="TEJ671" s="555"/>
      <c r="TEK671" s="555"/>
      <c r="TEL671" s="555"/>
      <c r="TEM671" s="555"/>
      <c r="TEN671" s="555"/>
      <c r="TEO671" s="555"/>
      <c r="TEP671" s="555"/>
      <c r="TEQ671" s="555"/>
      <c r="TER671" s="555"/>
      <c r="TES671" s="555"/>
      <c r="TET671" s="555"/>
      <c r="TEU671" s="555"/>
      <c r="TEV671" s="555"/>
      <c r="TEW671" s="555"/>
      <c r="TEX671" s="555"/>
      <c r="TEY671" s="555"/>
      <c r="TEZ671" s="555"/>
      <c r="TFA671" s="555"/>
      <c r="TFB671" s="555"/>
      <c r="TFC671" s="555"/>
      <c r="TFD671" s="555"/>
      <c r="TFE671" s="555"/>
      <c r="TFF671" s="555"/>
      <c r="TFG671" s="555"/>
      <c r="TFH671" s="555"/>
      <c r="TFI671" s="555"/>
      <c r="TFJ671" s="555"/>
      <c r="TFK671" s="555"/>
      <c r="TFL671" s="555"/>
      <c r="TFM671" s="555"/>
      <c r="TFN671" s="555"/>
      <c r="TFO671" s="555"/>
      <c r="TFP671" s="555"/>
      <c r="TFQ671" s="555"/>
      <c r="TFR671" s="555"/>
      <c r="TFS671" s="555"/>
      <c r="TFT671" s="555"/>
      <c r="TFU671" s="555"/>
      <c r="TFV671" s="555"/>
      <c r="TFW671" s="555"/>
      <c r="TFX671" s="555"/>
      <c r="TFY671" s="555"/>
      <c r="TFZ671" s="555"/>
      <c r="TGA671" s="555"/>
      <c r="TGB671" s="555"/>
      <c r="TGC671" s="555"/>
      <c r="TGD671" s="555"/>
      <c r="TGE671" s="555"/>
      <c r="TGF671" s="555"/>
      <c r="TGG671" s="555"/>
      <c r="TGH671" s="555"/>
      <c r="TGI671" s="555"/>
      <c r="TGJ671" s="555"/>
      <c r="TGK671" s="555"/>
      <c r="TGL671" s="555"/>
      <c r="TGM671" s="555"/>
      <c r="TGN671" s="555"/>
      <c r="TGO671" s="555"/>
      <c r="TGP671" s="555"/>
      <c r="TGQ671" s="555"/>
      <c r="TGR671" s="555"/>
      <c r="TGS671" s="555"/>
      <c r="TGT671" s="555"/>
      <c r="TGU671" s="555"/>
      <c r="TGV671" s="555"/>
      <c r="TGW671" s="555"/>
      <c r="TGX671" s="555"/>
      <c r="TGY671" s="555"/>
      <c r="TGZ671" s="555"/>
      <c r="THA671" s="555"/>
      <c r="THB671" s="555"/>
      <c r="THC671" s="555"/>
      <c r="THD671" s="555"/>
      <c r="THE671" s="555"/>
      <c r="THF671" s="555"/>
      <c r="THG671" s="555"/>
      <c r="THH671" s="555"/>
      <c r="THI671" s="555"/>
      <c r="THJ671" s="555"/>
      <c r="THK671" s="555"/>
      <c r="THL671" s="555"/>
      <c r="THM671" s="555"/>
      <c r="THN671" s="555"/>
      <c r="THO671" s="555"/>
      <c r="THP671" s="555"/>
      <c r="THQ671" s="555"/>
      <c r="THR671" s="555"/>
      <c r="THS671" s="555"/>
      <c r="THT671" s="555"/>
      <c r="THU671" s="555"/>
      <c r="THV671" s="555"/>
      <c r="THW671" s="555"/>
      <c r="THX671" s="555"/>
      <c r="THY671" s="555"/>
      <c r="THZ671" s="555"/>
      <c r="TIA671" s="555"/>
      <c r="TIB671" s="555"/>
      <c r="TIC671" s="555"/>
      <c r="TID671" s="555"/>
      <c r="TIE671" s="555"/>
      <c r="TIF671" s="555"/>
      <c r="TIG671" s="555"/>
      <c r="TIH671" s="555"/>
      <c r="TII671" s="555"/>
      <c r="TIJ671" s="555"/>
      <c r="TIK671" s="555"/>
      <c r="TIL671" s="555"/>
      <c r="TIM671" s="555"/>
      <c r="TIN671" s="555"/>
      <c r="TIO671" s="555"/>
      <c r="TIP671" s="555"/>
      <c r="TIQ671" s="555"/>
      <c r="TIR671" s="555"/>
      <c r="TIS671" s="555"/>
      <c r="TIT671" s="555"/>
      <c r="TIU671" s="555"/>
      <c r="TIV671" s="555"/>
      <c r="TIW671" s="555"/>
      <c r="TIX671" s="555"/>
      <c r="TIY671" s="555"/>
      <c r="TIZ671" s="555"/>
      <c r="TJA671" s="555"/>
      <c r="TJB671" s="555"/>
      <c r="TJC671" s="555"/>
      <c r="TJD671" s="555"/>
      <c r="TJE671" s="555"/>
      <c r="TJF671" s="555"/>
      <c r="TJG671" s="555"/>
      <c r="TJH671" s="555"/>
      <c r="TJI671" s="555"/>
      <c r="TJJ671" s="555"/>
      <c r="TJK671" s="555"/>
      <c r="TJL671" s="555"/>
      <c r="TJM671" s="555"/>
      <c r="TJN671" s="555"/>
      <c r="TJO671" s="555"/>
      <c r="TJP671" s="555"/>
      <c r="TJQ671" s="555"/>
      <c r="TJR671" s="555"/>
      <c r="TJS671" s="555"/>
      <c r="TJT671" s="555"/>
      <c r="TJU671" s="555"/>
      <c r="TJV671" s="555"/>
      <c r="TJW671" s="555"/>
      <c r="TJX671" s="555"/>
      <c r="TJY671" s="555"/>
      <c r="TJZ671" s="555"/>
      <c r="TKA671" s="555"/>
      <c r="TKB671" s="555"/>
      <c r="TKC671" s="555"/>
      <c r="TKD671" s="555"/>
      <c r="TKE671" s="555"/>
      <c r="TKF671" s="555"/>
      <c r="TKG671" s="555"/>
      <c r="TKH671" s="555"/>
      <c r="TKI671" s="555"/>
      <c r="TKJ671" s="555"/>
      <c r="TKK671" s="555"/>
      <c r="TKL671" s="555"/>
      <c r="TKM671" s="555"/>
      <c r="TKN671" s="555"/>
      <c r="TKO671" s="555"/>
      <c r="TKP671" s="555"/>
      <c r="TKQ671" s="555"/>
      <c r="TKR671" s="555"/>
      <c r="TKS671" s="555"/>
      <c r="TKT671" s="555"/>
      <c r="TKU671" s="555"/>
      <c r="TKV671" s="555"/>
      <c r="TKW671" s="555"/>
      <c r="TKX671" s="555"/>
      <c r="TKY671" s="555"/>
      <c r="TKZ671" s="555"/>
      <c r="TLA671" s="555"/>
      <c r="TLB671" s="555"/>
      <c r="TLC671" s="555"/>
      <c r="TLD671" s="555"/>
      <c r="TLE671" s="555"/>
      <c r="TLF671" s="555"/>
      <c r="TLG671" s="555"/>
      <c r="TLH671" s="555"/>
      <c r="TLI671" s="555"/>
      <c r="TLJ671" s="555"/>
      <c r="TLK671" s="555"/>
      <c r="TLL671" s="555"/>
      <c r="TLM671" s="555"/>
      <c r="TLN671" s="555"/>
      <c r="TLO671" s="555"/>
      <c r="TLP671" s="555"/>
      <c r="TLQ671" s="555"/>
      <c r="TLR671" s="555"/>
      <c r="TLS671" s="555"/>
      <c r="TLT671" s="555"/>
      <c r="TLU671" s="555"/>
      <c r="TLV671" s="555"/>
      <c r="TLW671" s="555"/>
      <c r="TLX671" s="555"/>
      <c r="TLY671" s="555"/>
      <c r="TLZ671" s="555"/>
      <c r="TMA671" s="555"/>
      <c r="TMB671" s="555"/>
      <c r="TMC671" s="555"/>
      <c r="TMD671" s="555"/>
      <c r="TME671" s="555"/>
      <c r="TMF671" s="555"/>
      <c r="TMG671" s="555"/>
      <c r="TMH671" s="555"/>
      <c r="TMI671" s="555"/>
      <c r="TMJ671" s="555"/>
      <c r="TMK671" s="555"/>
      <c r="TML671" s="555"/>
      <c r="TMM671" s="555"/>
      <c r="TMN671" s="555"/>
      <c r="TMO671" s="555"/>
      <c r="TMP671" s="555"/>
      <c r="TMQ671" s="555"/>
      <c r="TMR671" s="555"/>
      <c r="TMS671" s="555"/>
      <c r="TMT671" s="555"/>
      <c r="TMU671" s="555"/>
      <c r="TMV671" s="555"/>
      <c r="TMW671" s="555"/>
      <c r="TMX671" s="555"/>
      <c r="TMY671" s="555"/>
      <c r="TMZ671" s="555"/>
      <c r="TNA671" s="555"/>
      <c r="TNB671" s="555"/>
      <c r="TNC671" s="555"/>
      <c r="TND671" s="555"/>
      <c r="TNE671" s="555"/>
      <c r="TNF671" s="555"/>
      <c r="TNG671" s="555"/>
      <c r="TNH671" s="555"/>
      <c r="TNI671" s="555"/>
      <c r="TNJ671" s="555"/>
      <c r="TNK671" s="555"/>
      <c r="TNL671" s="555"/>
      <c r="TNM671" s="555"/>
      <c r="TNN671" s="555"/>
      <c r="TNO671" s="555"/>
      <c r="TNP671" s="555"/>
      <c r="TNQ671" s="555"/>
      <c r="TNR671" s="555"/>
      <c r="TNS671" s="555"/>
      <c r="TNT671" s="555"/>
      <c r="TNU671" s="555"/>
      <c r="TNV671" s="555"/>
      <c r="TNW671" s="555"/>
      <c r="TNX671" s="555"/>
      <c r="TNY671" s="555"/>
      <c r="TNZ671" s="555"/>
      <c r="TOA671" s="555"/>
      <c r="TOB671" s="555"/>
      <c r="TOC671" s="555"/>
      <c r="TOD671" s="555"/>
      <c r="TOE671" s="555"/>
      <c r="TOF671" s="555"/>
      <c r="TOG671" s="555"/>
      <c r="TOH671" s="555"/>
      <c r="TOI671" s="555"/>
      <c r="TOJ671" s="555"/>
      <c r="TOK671" s="555"/>
      <c r="TOL671" s="555"/>
      <c r="TOM671" s="555"/>
      <c r="TON671" s="555"/>
      <c r="TOO671" s="555"/>
      <c r="TOP671" s="555"/>
      <c r="TOQ671" s="555"/>
      <c r="TOR671" s="555"/>
      <c r="TOS671" s="555"/>
      <c r="TOT671" s="555"/>
      <c r="TOU671" s="555"/>
      <c r="TOV671" s="555"/>
      <c r="TOW671" s="555"/>
      <c r="TOX671" s="555"/>
      <c r="TOY671" s="555"/>
      <c r="TOZ671" s="555"/>
      <c r="TPA671" s="555"/>
      <c r="TPB671" s="555"/>
      <c r="TPC671" s="555"/>
      <c r="TPD671" s="555"/>
      <c r="TPE671" s="555"/>
      <c r="TPF671" s="555"/>
      <c r="TPG671" s="555"/>
      <c r="TPH671" s="555"/>
      <c r="TPI671" s="555"/>
      <c r="TPJ671" s="555"/>
      <c r="TPK671" s="555"/>
      <c r="TPL671" s="555"/>
      <c r="TPM671" s="555"/>
      <c r="TPN671" s="555"/>
      <c r="TPO671" s="555"/>
      <c r="TPP671" s="555"/>
      <c r="TPQ671" s="555"/>
      <c r="TPR671" s="555"/>
      <c r="TPS671" s="555"/>
      <c r="TPT671" s="555"/>
      <c r="TPU671" s="555"/>
      <c r="TPV671" s="555"/>
      <c r="TPW671" s="555"/>
      <c r="TPX671" s="555"/>
      <c r="TPY671" s="555"/>
      <c r="TPZ671" s="555"/>
      <c r="TQA671" s="555"/>
      <c r="TQB671" s="555"/>
      <c r="TQC671" s="555"/>
      <c r="TQD671" s="555"/>
      <c r="TQE671" s="555"/>
      <c r="TQF671" s="555"/>
      <c r="TQG671" s="555"/>
      <c r="TQH671" s="555"/>
      <c r="TQI671" s="555"/>
      <c r="TQJ671" s="555"/>
      <c r="TQK671" s="555"/>
      <c r="TQL671" s="555"/>
      <c r="TQM671" s="555"/>
      <c r="TQN671" s="555"/>
      <c r="TQO671" s="555"/>
      <c r="TQP671" s="555"/>
      <c r="TQQ671" s="555"/>
      <c r="TQR671" s="555"/>
      <c r="TQS671" s="555"/>
      <c r="TQT671" s="555"/>
      <c r="TQU671" s="555"/>
      <c r="TQV671" s="555"/>
      <c r="TQW671" s="555"/>
      <c r="TQX671" s="555"/>
      <c r="TQY671" s="555"/>
      <c r="TQZ671" s="555"/>
      <c r="TRA671" s="555"/>
      <c r="TRB671" s="555"/>
      <c r="TRC671" s="555"/>
      <c r="TRD671" s="555"/>
      <c r="TRE671" s="555"/>
      <c r="TRF671" s="555"/>
      <c r="TRG671" s="555"/>
      <c r="TRH671" s="555"/>
      <c r="TRI671" s="555"/>
      <c r="TRJ671" s="555"/>
      <c r="TRK671" s="555"/>
      <c r="TRL671" s="555"/>
      <c r="TRM671" s="555"/>
      <c r="TRN671" s="555"/>
      <c r="TRO671" s="555"/>
      <c r="TRP671" s="555"/>
      <c r="TRQ671" s="555"/>
      <c r="TRR671" s="555"/>
      <c r="TRS671" s="555"/>
      <c r="TRT671" s="555"/>
      <c r="TRU671" s="555"/>
      <c r="TRV671" s="555"/>
      <c r="TRW671" s="555"/>
      <c r="TRX671" s="555"/>
      <c r="TRY671" s="555"/>
      <c r="TRZ671" s="555"/>
      <c r="TSA671" s="555"/>
      <c r="TSB671" s="555"/>
      <c r="TSC671" s="555"/>
      <c r="TSD671" s="555"/>
      <c r="TSE671" s="555"/>
      <c r="TSF671" s="555"/>
      <c r="TSG671" s="555"/>
      <c r="TSH671" s="555"/>
      <c r="TSI671" s="555"/>
      <c r="TSJ671" s="555"/>
      <c r="TSK671" s="555"/>
      <c r="TSL671" s="555"/>
      <c r="TSM671" s="555"/>
      <c r="TSN671" s="555"/>
      <c r="TSO671" s="555"/>
      <c r="TSP671" s="555"/>
      <c r="TSQ671" s="555"/>
      <c r="TSR671" s="555"/>
      <c r="TSS671" s="555"/>
      <c r="TST671" s="555"/>
      <c r="TSU671" s="555"/>
      <c r="TSV671" s="555"/>
      <c r="TSW671" s="555"/>
      <c r="TSX671" s="555"/>
      <c r="TSY671" s="555"/>
      <c r="TSZ671" s="555"/>
      <c r="TTA671" s="555"/>
      <c r="TTB671" s="555"/>
      <c r="TTC671" s="555"/>
      <c r="TTD671" s="555"/>
      <c r="TTE671" s="555"/>
      <c r="TTF671" s="555"/>
      <c r="TTG671" s="555"/>
      <c r="TTH671" s="555"/>
      <c r="TTI671" s="555"/>
      <c r="TTJ671" s="555"/>
      <c r="TTK671" s="555"/>
      <c r="TTL671" s="555"/>
      <c r="TTM671" s="555"/>
      <c r="TTN671" s="555"/>
      <c r="TTO671" s="555"/>
      <c r="TTP671" s="555"/>
      <c r="TTQ671" s="555"/>
      <c r="TTR671" s="555"/>
      <c r="TTS671" s="555"/>
      <c r="TTT671" s="555"/>
      <c r="TTU671" s="555"/>
      <c r="TTV671" s="555"/>
      <c r="TTW671" s="555"/>
      <c r="TTX671" s="555"/>
      <c r="TTY671" s="555"/>
      <c r="TTZ671" s="555"/>
      <c r="TUA671" s="555"/>
      <c r="TUB671" s="555"/>
      <c r="TUC671" s="555"/>
      <c r="TUD671" s="555"/>
      <c r="TUE671" s="555"/>
      <c r="TUF671" s="555"/>
      <c r="TUG671" s="555"/>
      <c r="TUH671" s="555"/>
      <c r="TUI671" s="555"/>
      <c r="TUJ671" s="555"/>
      <c r="TUK671" s="555"/>
      <c r="TUL671" s="555"/>
      <c r="TUM671" s="555"/>
      <c r="TUN671" s="555"/>
      <c r="TUO671" s="555"/>
      <c r="TUP671" s="555"/>
      <c r="TUQ671" s="555"/>
      <c r="TUR671" s="555"/>
      <c r="TUS671" s="555"/>
      <c r="TUT671" s="555"/>
      <c r="TUU671" s="555"/>
      <c r="TUV671" s="555"/>
      <c r="TUW671" s="555"/>
      <c r="TUX671" s="555"/>
      <c r="TUY671" s="555"/>
      <c r="TUZ671" s="555"/>
      <c r="TVA671" s="555"/>
      <c r="TVB671" s="555"/>
      <c r="TVC671" s="555"/>
      <c r="TVD671" s="555"/>
      <c r="TVE671" s="555"/>
      <c r="TVF671" s="555"/>
      <c r="TVG671" s="555"/>
      <c r="TVH671" s="555"/>
      <c r="TVI671" s="555"/>
      <c r="TVJ671" s="555"/>
      <c r="TVK671" s="555"/>
      <c r="TVL671" s="555"/>
      <c r="TVM671" s="555"/>
      <c r="TVN671" s="555"/>
      <c r="TVO671" s="555"/>
      <c r="TVP671" s="555"/>
      <c r="TVQ671" s="555"/>
      <c r="TVR671" s="555"/>
      <c r="TVS671" s="555"/>
      <c r="TVT671" s="555"/>
      <c r="TVU671" s="555"/>
      <c r="TVV671" s="555"/>
      <c r="TVW671" s="555"/>
      <c r="TVX671" s="555"/>
      <c r="TVY671" s="555"/>
      <c r="TVZ671" s="555"/>
      <c r="TWA671" s="555"/>
      <c r="TWB671" s="555"/>
      <c r="TWC671" s="555"/>
      <c r="TWD671" s="555"/>
      <c r="TWE671" s="555"/>
      <c r="TWF671" s="555"/>
      <c r="TWG671" s="555"/>
      <c r="TWH671" s="555"/>
      <c r="TWI671" s="555"/>
      <c r="TWJ671" s="555"/>
      <c r="TWK671" s="555"/>
      <c r="TWL671" s="555"/>
      <c r="TWM671" s="555"/>
      <c r="TWN671" s="555"/>
      <c r="TWO671" s="555"/>
      <c r="TWP671" s="555"/>
      <c r="TWQ671" s="555"/>
      <c r="TWR671" s="555"/>
      <c r="TWS671" s="555"/>
      <c r="TWT671" s="555"/>
      <c r="TWU671" s="555"/>
      <c r="TWV671" s="555"/>
      <c r="TWW671" s="555"/>
      <c r="TWX671" s="555"/>
      <c r="TWY671" s="555"/>
      <c r="TWZ671" s="555"/>
      <c r="TXA671" s="555"/>
      <c r="TXB671" s="555"/>
      <c r="TXC671" s="555"/>
      <c r="TXD671" s="555"/>
      <c r="TXE671" s="555"/>
      <c r="TXF671" s="555"/>
      <c r="TXG671" s="555"/>
      <c r="TXH671" s="555"/>
      <c r="TXI671" s="555"/>
      <c r="TXJ671" s="555"/>
      <c r="TXK671" s="555"/>
      <c r="TXL671" s="555"/>
      <c r="TXM671" s="555"/>
      <c r="TXN671" s="555"/>
      <c r="TXO671" s="555"/>
      <c r="TXP671" s="555"/>
      <c r="TXQ671" s="555"/>
      <c r="TXR671" s="555"/>
      <c r="TXS671" s="555"/>
      <c r="TXT671" s="555"/>
      <c r="TXU671" s="555"/>
      <c r="TXV671" s="555"/>
      <c r="TXW671" s="555"/>
      <c r="TXX671" s="555"/>
      <c r="TXY671" s="555"/>
      <c r="TXZ671" s="555"/>
      <c r="TYA671" s="555"/>
      <c r="TYB671" s="555"/>
      <c r="TYC671" s="555"/>
      <c r="TYD671" s="555"/>
      <c r="TYE671" s="555"/>
      <c r="TYF671" s="555"/>
      <c r="TYG671" s="555"/>
      <c r="TYH671" s="555"/>
      <c r="TYI671" s="555"/>
      <c r="TYJ671" s="555"/>
      <c r="TYK671" s="555"/>
      <c r="TYL671" s="555"/>
      <c r="TYM671" s="555"/>
      <c r="TYN671" s="555"/>
      <c r="TYO671" s="555"/>
      <c r="TYP671" s="555"/>
      <c r="TYQ671" s="555"/>
      <c r="TYR671" s="555"/>
      <c r="TYS671" s="555"/>
      <c r="TYT671" s="555"/>
      <c r="TYU671" s="555"/>
      <c r="TYV671" s="555"/>
      <c r="TYW671" s="555"/>
      <c r="TYX671" s="555"/>
      <c r="TYY671" s="555"/>
      <c r="TYZ671" s="555"/>
      <c r="TZA671" s="555"/>
      <c r="TZB671" s="555"/>
      <c r="TZC671" s="555"/>
      <c r="TZD671" s="555"/>
      <c r="TZE671" s="555"/>
      <c r="TZF671" s="555"/>
      <c r="TZG671" s="555"/>
      <c r="TZH671" s="555"/>
      <c r="TZI671" s="555"/>
      <c r="TZJ671" s="555"/>
      <c r="TZK671" s="555"/>
      <c r="TZL671" s="555"/>
      <c r="TZM671" s="555"/>
      <c r="TZN671" s="555"/>
      <c r="TZO671" s="555"/>
      <c r="TZP671" s="555"/>
      <c r="TZQ671" s="555"/>
      <c r="TZR671" s="555"/>
      <c r="TZS671" s="555"/>
      <c r="TZT671" s="555"/>
      <c r="TZU671" s="555"/>
      <c r="TZV671" s="555"/>
      <c r="TZW671" s="555"/>
      <c r="TZX671" s="555"/>
      <c r="TZY671" s="555"/>
      <c r="TZZ671" s="555"/>
      <c r="UAA671" s="555"/>
      <c r="UAB671" s="555"/>
      <c r="UAC671" s="555"/>
      <c r="UAD671" s="555"/>
      <c r="UAE671" s="555"/>
      <c r="UAF671" s="555"/>
      <c r="UAG671" s="555"/>
      <c r="UAH671" s="555"/>
      <c r="UAI671" s="555"/>
      <c r="UAJ671" s="555"/>
      <c r="UAK671" s="555"/>
      <c r="UAL671" s="555"/>
      <c r="UAM671" s="555"/>
      <c r="UAN671" s="555"/>
      <c r="UAO671" s="555"/>
      <c r="UAP671" s="555"/>
      <c r="UAQ671" s="555"/>
      <c r="UAR671" s="555"/>
      <c r="UAS671" s="555"/>
      <c r="UAT671" s="555"/>
      <c r="UAU671" s="555"/>
      <c r="UAV671" s="555"/>
      <c r="UAW671" s="555"/>
      <c r="UAX671" s="555"/>
      <c r="UAY671" s="555"/>
      <c r="UAZ671" s="555"/>
      <c r="UBA671" s="555"/>
      <c r="UBB671" s="555"/>
      <c r="UBC671" s="555"/>
      <c r="UBD671" s="555"/>
      <c r="UBE671" s="555"/>
      <c r="UBF671" s="555"/>
      <c r="UBG671" s="555"/>
      <c r="UBH671" s="555"/>
      <c r="UBI671" s="555"/>
      <c r="UBJ671" s="555"/>
      <c r="UBK671" s="555"/>
      <c r="UBL671" s="555"/>
      <c r="UBM671" s="555"/>
      <c r="UBN671" s="555"/>
      <c r="UBO671" s="555"/>
      <c r="UBP671" s="555"/>
      <c r="UBQ671" s="555"/>
      <c r="UBR671" s="555"/>
      <c r="UBS671" s="555"/>
      <c r="UBT671" s="555"/>
      <c r="UBU671" s="555"/>
      <c r="UBV671" s="555"/>
      <c r="UBW671" s="555"/>
      <c r="UBX671" s="555"/>
      <c r="UBY671" s="555"/>
      <c r="UBZ671" s="555"/>
      <c r="UCA671" s="555"/>
      <c r="UCB671" s="555"/>
      <c r="UCC671" s="555"/>
      <c r="UCD671" s="555"/>
      <c r="UCE671" s="555"/>
      <c r="UCF671" s="555"/>
      <c r="UCG671" s="555"/>
      <c r="UCH671" s="555"/>
      <c r="UCI671" s="555"/>
      <c r="UCJ671" s="555"/>
      <c r="UCK671" s="555"/>
      <c r="UCL671" s="555"/>
      <c r="UCM671" s="555"/>
      <c r="UCN671" s="555"/>
      <c r="UCO671" s="555"/>
      <c r="UCP671" s="555"/>
      <c r="UCQ671" s="555"/>
      <c r="UCR671" s="555"/>
      <c r="UCS671" s="555"/>
      <c r="UCT671" s="555"/>
      <c r="UCU671" s="555"/>
      <c r="UCV671" s="555"/>
      <c r="UCW671" s="555"/>
      <c r="UCX671" s="555"/>
      <c r="UCY671" s="555"/>
      <c r="UCZ671" s="555"/>
      <c r="UDA671" s="555"/>
      <c r="UDB671" s="555"/>
      <c r="UDC671" s="555"/>
      <c r="UDD671" s="555"/>
      <c r="UDE671" s="555"/>
      <c r="UDF671" s="555"/>
      <c r="UDG671" s="555"/>
      <c r="UDH671" s="555"/>
      <c r="UDI671" s="555"/>
      <c r="UDJ671" s="555"/>
      <c r="UDK671" s="555"/>
      <c r="UDL671" s="555"/>
      <c r="UDM671" s="555"/>
      <c r="UDN671" s="555"/>
      <c r="UDO671" s="555"/>
      <c r="UDP671" s="555"/>
      <c r="UDQ671" s="555"/>
      <c r="UDR671" s="555"/>
      <c r="UDS671" s="555"/>
      <c r="UDT671" s="555"/>
      <c r="UDU671" s="555"/>
      <c r="UDV671" s="555"/>
      <c r="UDW671" s="555"/>
      <c r="UDX671" s="555"/>
      <c r="UDY671" s="555"/>
      <c r="UDZ671" s="555"/>
      <c r="UEA671" s="555"/>
      <c r="UEB671" s="555"/>
      <c r="UEC671" s="555"/>
      <c r="UED671" s="555"/>
      <c r="UEE671" s="555"/>
      <c r="UEF671" s="555"/>
      <c r="UEG671" s="555"/>
      <c r="UEH671" s="555"/>
      <c r="UEI671" s="555"/>
      <c r="UEJ671" s="555"/>
      <c r="UEK671" s="555"/>
      <c r="UEL671" s="555"/>
      <c r="UEM671" s="555"/>
      <c r="UEN671" s="555"/>
      <c r="UEO671" s="555"/>
      <c r="UEP671" s="555"/>
      <c r="UEQ671" s="555"/>
      <c r="UER671" s="555"/>
      <c r="UES671" s="555"/>
      <c r="UET671" s="555"/>
      <c r="UEU671" s="555"/>
      <c r="UEV671" s="555"/>
      <c r="UEW671" s="555"/>
      <c r="UEX671" s="555"/>
      <c r="UEY671" s="555"/>
      <c r="UEZ671" s="555"/>
      <c r="UFA671" s="555"/>
      <c r="UFB671" s="555"/>
      <c r="UFC671" s="555"/>
      <c r="UFD671" s="555"/>
      <c r="UFE671" s="555"/>
      <c r="UFF671" s="555"/>
      <c r="UFG671" s="555"/>
      <c r="UFH671" s="555"/>
      <c r="UFI671" s="555"/>
      <c r="UFJ671" s="555"/>
      <c r="UFK671" s="555"/>
      <c r="UFL671" s="555"/>
      <c r="UFM671" s="555"/>
      <c r="UFN671" s="555"/>
      <c r="UFO671" s="555"/>
      <c r="UFP671" s="555"/>
      <c r="UFQ671" s="555"/>
      <c r="UFR671" s="555"/>
      <c r="UFS671" s="555"/>
      <c r="UFT671" s="555"/>
      <c r="UFU671" s="555"/>
      <c r="UFV671" s="555"/>
      <c r="UFW671" s="555"/>
      <c r="UFX671" s="555"/>
      <c r="UFY671" s="555"/>
      <c r="UFZ671" s="555"/>
      <c r="UGA671" s="555"/>
      <c r="UGB671" s="555"/>
      <c r="UGC671" s="555"/>
      <c r="UGD671" s="555"/>
      <c r="UGE671" s="555"/>
      <c r="UGF671" s="555"/>
      <c r="UGG671" s="555"/>
      <c r="UGH671" s="555"/>
      <c r="UGI671" s="555"/>
      <c r="UGJ671" s="555"/>
      <c r="UGK671" s="555"/>
      <c r="UGL671" s="555"/>
      <c r="UGM671" s="555"/>
      <c r="UGN671" s="555"/>
      <c r="UGO671" s="555"/>
      <c r="UGP671" s="555"/>
      <c r="UGQ671" s="555"/>
      <c r="UGR671" s="555"/>
      <c r="UGS671" s="555"/>
      <c r="UGT671" s="555"/>
      <c r="UGU671" s="555"/>
      <c r="UGV671" s="555"/>
      <c r="UGW671" s="555"/>
      <c r="UGX671" s="555"/>
      <c r="UGY671" s="555"/>
      <c r="UGZ671" s="555"/>
      <c r="UHA671" s="555"/>
      <c r="UHB671" s="555"/>
      <c r="UHC671" s="555"/>
      <c r="UHD671" s="555"/>
      <c r="UHE671" s="555"/>
      <c r="UHF671" s="555"/>
      <c r="UHG671" s="555"/>
      <c r="UHH671" s="555"/>
      <c r="UHI671" s="555"/>
      <c r="UHJ671" s="555"/>
      <c r="UHK671" s="555"/>
      <c r="UHL671" s="555"/>
      <c r="UHM671" s="555"/>
      <c r="UHN671" s="555"/>
      <c r="UHO671" s="555"/>
      <c r="UHP671" s="555"/>
      <c r="UHQ671" s="555"/>
      <c r="UHR671" s="555"/>
      <c r="UHS671" s="555"/>
      <c r="UHT671" s="555"/>
      <c r="UHU671" s="555"/>
      <c r="UHV671" s="555"/>
      <c r="UHW671" s="555"/>
      <c r="UHX671" s="555"/>
      <c r="UHY671" s="555"/>
      <c r="UHZ671" s="555"/>
      <c r="UIA671" s="555"/>
      <c r="UIB671" s="555"/>
      <c r="UIC671" s="555"/>
      <c r="UID671" s="555"/>
      <c r="UIE671" s="555"/>
      <c r="UIF671" s="555"/>
      <c r="UIG671" s="555"/>
      <c r="UIH671" s="555"/>
      <c r="UII671" s="555"/>
      <c r="UIJ671" s="555"/>
      <c r="UIK671" s="555"/>
      <c r="UIL671" s="555"/>
      <c r="UIM671" s="555"/>
      <c r="UIN671" s="555"/>
      <c r="UIO671" s="555"/>
      <c r="UIP671" s="555"/>
      <c r="UIQ671" s="555"/>
      <c r="UIR671" s="555"/>
      <c r="UIS671" s="555"/>
      <c r="UIT671" s="555"/>
      <c r="UIU671" s="555"/>
      <c r="UIV671" s="555"/>
      <c r="UIW671" s="555"/>
      <c r="UIX671" s="555"/>
      <c r="UIY671" s="555"/>
      <c r="UIZ671" s="555"/>
      <c r="UJA671" s="555"/>
      <c r="UJB671" s="555"/>
      <c r="UJC671" s="555"/>
      <c r="UJD671" s="555"/>
      <c r="UJE671" s="555"/>
      <c r="UJF671" s="555"/>
      <c r="UJG671" s="555"/>
      <c r="UJH671" s="555"/>
      <c r="UJI671" s="555"/>
      <c r="UJJ671" s="555"/>
      <c r="UJK671" s="555"/>
      <c r="UJL671" s="555"/>
      <c r="UJM671" s="555"/>
      <c r="UJN671" s="555"/>
      <c r="UJO671" s="555"/>
      <c r="UJP671" s="555"/>
      <c r="UJQ671" s="555"/>
      <c r="UJR671" s="555"/>
      <c r="UJS671" s="555"/>
      <c r="UJT671" s="555"/>
      <c r="UJU671" s="555"/>
      <c r="UJV671" s="555"/>
      <c r="UJW671" s="555"/>
      <c r="UJX671" s="555"/>
      <c r="UJY671" s="555"/>
      <c r="UJZ671" s="555"/>
      <c r="UKA671" s="555"/>
      <c r="UKB671" s="555"/>
      <c r="UKC671" s="555"/>
      <c r="UKD671" s="555"/>
      <c r="UKE671" s="555"/>
      <c r="UKF671" s="555"/>
      <c r="UKG671" s="555"/>
      <c r="UKH671" s="555"/>
      <c r="UKI671" s="555"/>
      <c r="UKJ671" s="555"/>
      <c r="UKK671" s="555"/>
      <c r="UKL671" s="555"/>
      <c r="UKM671" s="555"/>
      <c r="UKN671" s="555"/>
      <c r="UKO671" s="555"/>
      <c r="UKP671" s="555"/>
      <c r="UKQ671" s="555"/>
      <c r="UKR671" s="555"/>
      <c r="UKS671" s="555"/>
      <c r="UKT671" s="555"/>
      <c r="UKU671" s="555"/>
      <c r="UKV671" s="555"/>
      <c r="UKW671" s="555"/>
      <c r="UKX671" s="555"/>
      <c r="UKY671" s="555"/>
      <c r="UKZ671" s="555"/>
      <c r="ULA671" s="555"/>
      <c r="ULB671" s="555"/>
      <c r="ULC671" s="555"/>
      <c r="ULD671" s="555"/>
      <c r="ULE671" s="555"/>
      <c r="ULF671" s="555"/>
      <c r="ULG671" s="555"/>
      <c r="ULH671" s="555"/>
      <c r="ULI671" s="555"/>
      <c r="ULJ671" s="555"/>
      <c r="ULK671" s="555"/>
      <c r="ULL671" s="555"/>
      <c r="ULM671" s="555"/>
      <c r="ULN671" s="555"/>
      <c r="ULO671" s="555"/>
      <c r="ULP671" s="555"/>
      <c r="ULQ671" s="555"/>
      <c r="ULR671" s="555"/>
      <c r="ULS671" s="555"/>
      <c r="ULT671" s="555"/>
      <c r="ULU671" s="555"/>
      <c r="ULV671" s="555"/>
      <c r="ULW671" s="555"/>
      <c r="ULX671" s="555"/>
      <c r="ULY671" s="555"/>
      <c r="ULZ671" s="555"/>
      <c r="UMA671" s="555"/>
      <c r="UMB671" s="555"/>
      <c r="UMC671" s="555"/>
      <c r="UMD671" s="555"/>
      <c r="UME671" s="555"/>
      <c r="UMF671" s="555"/>
      <c r="UMG671" s="555"/>
      <c r="UMH671" s="555"/>
      <c r="UMI671" s="555"/>
      <c r="UMJ671" s="555"/>
      <c r="UMK671" s="555"/>
      <c r="UML671" s="555"/>
      <c r="UMM671" s="555"/>
      <c r="UMN671" s="555"/>
      <c r="UMO671" s="555"/>
      <c r="UMP671" s="555"/>
      <c r="UMQ671" s="555"/>
      <c r="UMR671" s="555"/>
      <c r="UMS671" s="555"/>
      <c r="UMT671" s="555"/>
      <c r="UMU671" s="555"/>
      <c r="UMV671" s="555"/>
      <c r="UMW671" s="555"/>
      <c r="UMX671" s="555"/>
      <c r="UMY671" s="555"/>
      <c r="UMZ671" s="555"/>
      <c r="UNA671" s="555"/>
      <c r="UNB671" s="555"/>
      <c r="UNC671" s="555"/>
      <c r="UND671" s="555"/>
      <c r="UNE671" s="555"/>
      <c r="UNF671" s="555"/>
      <c r="UNG671" s="555"/>
      <c r="UNH671" s="555"/>
      <c r="UNI671" s="555"/>
      <c r="UNJ671" s="555"/>
      <c r="UNK671" s="555"/>
      <c r="UNL671" s="555"/>
      <c r="UNM671" s="555"/>
      <c r="UNN671" s="555"/>
      <c r="UNO671" s="555"/>
      <c r="UNP671" s="555"/>
      <c r="UNQ671" s="555"/>
      <c r="UNR671" s="555"/>
      <c r="UNS671" s="555"/>
      <c r="UNT671" s="555"/>
      <c r="UNU671" s="555"/>
      <c r="UNV671" s="555"/>
      <c r="UNW671" s="555"/>
      <c r="UNX671" s="555"/>
      <c r="UNY671" s="555"/>
      <c r="UNZ671" s="555"/>
      <c r="UOA671" s="555"/>
      <c r="UOB671" s="555"/>
      <c r="UOC671" s="555"/>
      <c r="UOD671" s="555"/>
      <c r="UOE671" s="555"/>
      <c r="UOF671" s="555"/>
      <c r="UOG671" s="555"/>
      <c r="UOH671" s="555"/>
      <c r="UOI671" s="555"/>
      <c r="UOJ671" s="555"/>
      <c r="UOK671" s="555"/>
      <c r="UOL671" s="555"/>
      <c r="UOM671" s="555"/>
      <c r="UON671" s="555"/>
      <c r="UOO671" s="555"/>
      <c r="UOP671" s="555"/>
      <c r="UOQ671" s="555"/>
      <c r="UOR671" s="555"/>
      <c r="UOS671" s="555"/>
      <c r="UOT671" s="555"/>
      <c r="UOU671" s="555"/>
      <c r="UOV671" s="555"/>
      <c r="UOW671" s="555"/>
      <c r="UOX671" s="555"/>
      <c r="UOY671" s="555"/>
      <c r="UOZ671" s="555"/>
      <c r="UPA671" s="555"/>
      <c r="UPB671" s="555"/>
      <c r="UPC671" s="555"/>
      <c r="UPD671" s="555"/>
      <c r="UPE671" s="555"/>
      <c r="UPF671" s="555"/>
      <c r="UPG671" s="555"/>
      <c r="UPH671" s="555"/>
      <c r="UPI671" s="555"/>
      <c r="UPJ671" s="555"/>
      <c r="UPK671" s="555"/>
      <c r="UPL671" s="555"/>
      <c r="UPM671" s="555"/>
      <c r="UPN671" s="555"/>
      <c r="UPO671" s="555"/>
      <c r="UPP671" s="555"/>
      <c r="UPQ671" s="555"/>
      <c r="UPR671" s="555"/>
      <c r="UPS671" s="555"/>
      <c r="UPT671" s="555"/>
      <c r="UPU671" s="555"/>
      <c r="UPV671" s="555"/>
      <c r="UPW671" s="555"/>
      <c r="UPX671" s="555"/>
      <c r="UPY671" s="555"/>
      <c r="UPZ671" s="555"/>
      <c r="UQA671" s="555"/>
      <c r="UQB671" s="555"/>
      <c r="UQC671" s="555"/>
      <c r="UQD671" s="555"/>
      <c r="UQE671" s="555"/>
      <c r="UQF671" s="555"/>
      <c r="UQG671" s="555"/>
      <c r="UQH671" s="555"/>
      <c r="UQI671" s="555"/>
      <c r="UQJ671" s="555"/>
      <c r="UQK671" s="555"/>
      <c r="UQL671" s="555"/>
      <c r="UQM671" s="555"/>
      <c r="UQN671" s="555"/>
      <c r="UQO671" s="555"/>
      <c r="UQP671" s="555"/>
      <c r="UQQ671" s="555"/>
      <c r="UQR671" s="555"/>
      <c r="UQS671" s="555"/>
      <c r="UQT671" s="555"/>
      <c r="UQU671" s="555"/>
      <c r="UQV671" s="555"/>
      <c r="UQW671" s="555"/>
      <c r="UQX671" s="555"/>
      <c r="UQY671" s="555"/>
      <c r="UQZ671" s="555"/>
      <c r="URA671" s="555"/>
      <c r="URB671" s="555"/>
      <c r="URC671" s="555"/>
      <c r="URD671" s="555"/>
      <c r="URE671" s="555"/>
      <c r="URF671" s="555"/>
      <c r="URG671" s="555"/>
      <c r="URH671" s="555"/>
      <c r="URI671" s="555"/>
      <c r="URJ671" s="555"/>
      <c r="URK671" s="555"/>
      <c r="URL671" s="555"/>
      <c r="URM671" s="555"/>
      <c r="URN671" s="555"/>
      <c r="URO671" s="555"/>
      <c r="URP671" s="555"/>
      <c r="URQ671" s="555"/>
      <c r="URR671" s="555"/>
      <c r="URS671" s="555"/>
      <c r="URT671" s="555"/>
      <c r="URU671" s="555"/>
      <c r="URV671" s="555"/>
      <c r="URW671" s="555"/>
      <c r="URX671" s="555"/>
      <c r="URY671" s="555"/>
      <c r="URZ671" s="555"/>
      <c r="USA671" s="555"/>
      <c r="USB671" s="555"/>
      <c r="USC671" s="555"/>
      <c r="USD671" s="555"/>
      <c r="USE671" s="555"/>
      <c r="USF671" s="555"/>
      <c r="USG671" s="555"/>
      <c r="USH671" s="555"/>
      <c r="USI671" s="555"/>
      <c r="USJ671" s="555"/>
      <c r="USK671" s="555"/>
      <c r="USL671" s="555"/>
      <c r="USM671" s="555"/>
      <c r="USN671" s="555"/>
      <c r="USO671" s="555"/>
      <c r="USP671" s="555"/>
      <c r="USQ671" s="555"/>
      <c r="USR671" s="555"/>
      <c r="USS671" s="555"/>
      <c r="UST671" s="555"/>
      <c r="USU671" s="555"/>
      <c r="USV671" s="555"/>
      <c r="USW671" s="555"/>
      <c r="USX671" s="555"/>
      <c r="USY671" s="555"/>
      <c r="USZ671" s="555"/>
      <c r="UTA671" s="555"/>
      <c r="UTB671" s="555"/>
      <c r="UTC671" s="555"/>
      <c r="UTD671" s="555"/>
      <c r="UTE671" s="555"/>
      <c r="UTF671" s="555"/>
      <c r="UTG671" s="555"/>
      <c r="UTH671" s="555"/>
      <c r="UTI671" s="555"/>
      <c r="UTJ671" s="555"/>
      <c r="UTK671" s="555"/>
      <c r="UTL671" s="555"/>
      <c r="UTM671" s="555"/>
      <c r="UTN671" s="555"/>
      <c r="UTO671" s="555"/>
      <c r="UTP671" s="555"/>
      <c r="UTQ671" s="555"/>
      <c r="UTR671" s="555"/>
      <c r="UTS671" s="555"/>
      <c r="UTT671" s="555"/>
      <c r="UTU671" s="555"/>
      <c r="UTV671" s="555"/>
      <c r="UTW671" s="555"/>
      <c r="UTX671" s="555"/>
      <c r="UTY671" s="555"/>
      <c r="UTZ671" s="555"/>
      <c r="UUA671" s="555"/>
      <c r="UUB671" s="555"/>
      <c r="UUC671" s="555"/>
      <c r="UUD671" s="555"/>
      <c r="UUE671" s="555"/>
      <c r="UUF671" s="555"/>
      <c r="UUG671" s="555"/>
      <c r="UUH671" s="555"/>
      <c r="UUI671" s="555"/>
      <c r="UUJ671" s="555"/>
      <c r="UUK671" s="555"/>
      <c r="UUL671" s="555"/>
      <c r="UUM671" s="555"/>
      <c r="UUN671" s="555"/>
      <c r="UUO671" s="555"/>
      <c r="UUP671" s="555"/>
      <c r="UUQ671" s="555"/>
      <c r="UUR671" s="555"/>
      <c r="UUS671" s="555"/>
      <c r="UUT671" s="555"/>
      <c r="UUU671" s="555"/>
      <c r="UUV671" s="555"/>
      <c r="UUW671" s="555"/>
      <c r="UUX671" s="555"/>
      <c r="UUY671" s="555"/>
      <c r="UUZ671" s="555"/>
      <c r="UVA671" s="555"/>
      <c r="UVB671" s="555"/>
      <c r="UVC671" s="555"/>
      <c r="UVD671" s="555"/>
      <c r="UVE671" s="555"/>
      <c r="UVF671" s="555"/>
      <c r="UVG671" s="555"/>
      <c r="UVH671" s="555"/>
      <c r="UVI671" s="555"/>
      <c r="UVJ671" s="555"/>
      <c r="UVK671" s="555"/>
      <c r="UVL671" s="555"/>
      <c r="UVM671" s="555"/>
      <c r="UVN671" s="555"/>
      <c r="UVO671" s="555"/>
      <c r="UVP671" s="555"/>
      <c r="UVQ671" s="555"/>
      <c r="UVR671" s="555"/>
      <c r="UVS671" s="555"/>
      <c r="UVT671" s="555"/>
      <c r="UVU671" s="555"/>
      <c r="UVV671" s="555"/>
      <c r="UVW671" s="555"/>
      <c r="UVX671" s="555"/>
      <c r="UVY671" s="555"/>
      <c r="UVZ671" s="555"/>
      <c r="UWA671" s="555"/>
      <c r="UWB671" s="555"/>
      <c r="UWC671" s="555"/>
      <c r="UWD671" s="555"/>
      <c r="UWE671" s="555"/>
      <c r="UWF671" s="555"/>
      <c r="UWG671" s="555"/>
      <c r="UWH671" s="555"/>
      <c r="UWI671" s="555"/>
      <c r="UWJ671" s="555"/>
      <c r="UWK671" s="555"/>
      <c r="UWL671" s="555"/>
      <c r="UWM671" s="555"/>
      <c r="UWN671" s="555"/>
      <c r="UWO671" s="555"/>
      <c r="UWP671" s="555"/>
      <c r="UWQ671" s="555"/>
      <c r="UWR671" s="555"/>
      <c r="UWS671" s="555"/>
      <c r="UWT671" s="555"/>
      <c r="UWU671" s="555"/>
      <c r="UWV671" s="555"/>
      <c r="UWW671" s="555"/>
      <c r="UWX671" s="555"/>
      <c r="UWY671" s="555"/>
      <c r="UWZ671" s="555"/>
      <c r="UXA671" s="555"/>
      <c r="UXB671" s="555"/>
      <c r="UXC671" s="555"/>
      <c r="UXD671" s="555"/>
      <c r="UXE671" s="555"/>
      <c r="UXF671" s="555"/>
      <c r="UXG671" s="555"/>
      <c r="UXH671" s="555"/>
      <c r="UXI671" s="555"/>
      <c r="UXJ671" s="555"/>
      <c r="UXK671" s="555"/>
      <c r="UXL671" s="555"/>
      <c r="UXM671" s="555"/>
      <c r="UXN671" s="555"/>
      <c r="UXO671" s="555"/>
      <c r="UXP671" s="555"/>
      <c r="UXQ671" s="555"/>
      <c r="UXR671" s="555"/>
      <c r="UXS671" s="555"/>
      <c r="UXT671" s="555"/>
      <c r="UXU671" s="555"/>
      <c r="UXV671" s="555"/>
      <c r="UXW671" s="555"/>
      <c r="UXX671" s="555"/>
      <c r="UXY671" s="555"/>
      <c r="UXZ671" s="555"/>
      <c r="UYA671" s="555"/>
      <c r="UYB671" s="555"/>
      <c r="UYC671" s="555"/>
      <c r="UYD671" s="555"/>
      <c r="UYE671" s="555"/>
      <c r="UYF671" s="555"/>
      <c r="UYG671" s="555"/>
      <c r="UYH671" s="555"/>
      <c r="UYI671" s="555"/>
      <c r="UYJ671" s="555"/>
      <c r="UYK671" s="555"/>
      <c r="UYL671" s="555"/>
      <c r="UYM671" s="555"/>
      <c r="UYN671" s="555"/>
      <c r="UYO671" s="555"/>
      <c r="UYP671" s="555"/>
      <c r="UYQ671" s="555"/>
      <c r="UYR671" s="555"/>
      <c r="UYS671" s="555"/>
      <c r="UYT671" s="555"/>
      <c r="UYU671" s="555"/>
      <c r="UYV671" s="555"/>
      <c r="UYW671" s="555"/>
      <c r="UYX671" s="555"/>
      <c r="UYY671" s="555"/>
      <c r="UYZ671" s="555"/>
      <c r="UZA671" s="555"/>
      <c r="UZB671" s="555"/>
      <c r="UZC671" s="555"/>
      <c r="UZD671" s="555"/>
      <c r="UZE671" s="555"/>
      <c r="UZF671" s="555"/>
      <c r="UZG671" s="555"/>
      <c r="UZH671" s="555"/>
      <c r="UZI671" s="555"/>
      <c r="UZJ671" s="555"/>
      <c r="UZK671" s="555"/>
      <c r="UZL671" s="555"/>
      <c r="UZM671" s="555"/>
      <c r="UZN671" s="555"/>
      <c r="UZO671" s="555"/>
      <c r="UZP671" s="555"/>
      <c r="UZQ671" s="555"/>
      <c r="UZR671" s="555"/>
      <c r="UZS671" s="555"/>
      <c r="UZT671" s="555"/>
      <c r="UZU671" s="555"/>
      <c r="UZV671" s="555"/>
      <c r="UZW671" s="555"/>
      <c r="UZX671" s="555"/>
      <c r="UZY671" s="555"/>
      <c r="UZZ671" s="555"/>
      <c r="VAA671" s="555"/>
      <c r="VAB671" s="555"/>
      <c r="VAC671" s="555"/>
      <c r="VAD671" s="555"/>
      <c r="VAE671" s="555"/>
      <c r="VAF671" s="555"/>
      <c r="VAG671" s="555"/>
      <c r="VAH671" s="555"/>
      <c r="VAI671" s="555"/>
      <c r="VAJ671" s="555"/>
      <c r="VAK671" s="555"/>
      <c r="VAL671" s="555"/>
      <c r="VAM671" s="555"/>
      <c r="VAN671" s="555"/>
      <c r="VAO671" s="555"/>
      <c r="VAP671" s="555"/>
      <c r="VAQ671" s="555"/>
      <c r="VAR671" s="555"/>
      <c r="VAS671" s="555"/>
      <c r="VAT671" s="555"/>
      <c r="VAU671" s="555"/>
      <c r="VAV671" s="555"/>
      <c r="VAW671" s="555"/>
      <c r="VAX671" s="555"/>
      <c r="VAY671" s="555"/>
      <c r="VAZ671" s="555"/>
      <c r="VBA671" s="555"/>
      <c r="VBB671" s="555"/>
      <c r="VBC671" s="555"/>
      <c r="VBD671" s="555"/>
      <c r="VBE671" s="555"/>
      <c r="VBF671" s="555"/>
      <c r="VBG671" s="555"/>
      <c r="VBH671" s="555"/>
      <c r="VBI671" s="555"/>
      <c r="VBJ671" s="555"/>
      <c r="VBK671" s="555"/>
      <c r="VBL671" s="555"/>
      <c r="VBM671" s="555"/>
      <c r="VBN671" s="555"/>
      <c r="VBO671" s="555"/>
      <c r="VBP671" s="555"/>
      <c r="VBQ671" s="555"/>
      <c r="VBR671" s="555"/>
      <c r="VBS671" s="555"/>
      <c r="VBT671" s="555"/>
      <c r="VBU671" s="555"/>
      <c r="VBV671" s="555"/>
      <c r="VBW671" s="555"/>
      <c r="VBX671" s="555"/>
      <c r="VBY671" s="555"/>
      <c r="VBZ671" s="555"/>
      <c r="VCA671" s="555"/>
      <c r="VCB671" s="555"/>
      <c r="VCC671" s="555"/>
      <c r="VCD671" s="555"/>
      <c r="VCE671" s="555"/>
      <c r="VCF671" s="555"/>
      <c r="VCG671" s="555"/>
      <c r="VCH671" s="555"/>
      <c r="VCI671" s="555"/>
      <c r="VCJ671" s="555"/>
      <c r="VCK671" s="555"/>
      <c r="VCL671" s="555"/>
      <c r="VCM671" s="555"/>
      <c r="VCN671" s="555"/>
      <c r="VCO671" s="555"/>
      <c r="VCP671" s="555"/>
      <c r="VCQ671" s="555"/>
      <c r="VCR671" s="555"/>
      <c r="VCS671" s="555"/>
      <c r="VCT671" s="555"/>
      <c r="VCU671" s="555"/>
      <c r="VCV671" s="555"/>
      <c r="VCW671" s="555"/>
      <c r="VCX671" s="555"/>
      <c r="VCY671" s="555"/>
      <c r="VCZ671" s="555"/>
      <c r="VDA671" s="555"/>
      <c r="VDB671" s="555"/>
      <c r="VDC671" s="555"/>
      <c r="VDD671" s="555"/>
      <c r="VDE671" s="555"/>
      <c r="VDF671" s="555"/>
      <c r="VDG671" s="555"/>
      <c r="VDH671" s="555"/>
      <c r="VDI671" s="555"/>
      <c r="VDJ671" s="555"/>
      <c r="VDK671" s="555"/>
      <c r="VDL671" s="555"/>
      <c r="VDM671" s="555"/>
      <c r="VDN671" s="555"/>
      <c r="VDO671" s="555"/>
      <c r="VDP671" s="555"/>
      <c r="VDQ671" s="555"/>
      <c r="VDR671" s="555"/>
      <c r="VDS671" s="555"/>
      <c r="VDT671" s="555"/>
      <c r="VDU671" s="555"/>
      <c r="VDV671" s="555"/>
      <c r="VDW671" s="555"/>
      <c r="VDX671" s="555"/>
      <c r="VDY671" s="555"/>
      <c r="VDZ671" s="555"/>
      <c r="VEA671" s="555"/>
      <c r="VEB671" s="555"/>
      <c r="VEC671" s="555"/>
      <c r="VED671" s="555"/>
      <c r="VEE671" s="555"/>
      <c r="VEF671" s="555"/>
      <c r="VEG671" s="555"/>
      <c r="VEH671" s="555"/>
      <c r="VEI671" s="555"/>
      <c r="VEJ671" s="555"/>
      <c r="VEK671" s="555"/>
      <c r="VEL671" s="555"/>
      <c r="VEM671" s="555"/>
      <c r="VEN671" s="555"/>
      <c r="VEO671" s="555"/>
      <c r="VEP671" s="555"/>
      <c r="VEQ671" s="555"/>
      <c r="VER671" s="555"/>
      <c r="VES671" s="555"/>
      <c r="VET671" s="555"/>
      <c r="VEU671" s="555"/>
      <c r="VEV671" s="555"/>
      <c r="VEW671" s="555"/>
      <c r="VEX671" s="555"/>
      <c r="VEY671" s="555"/>
      <c r="VEZ671" s="555"/>
      <c r="VFA671" s="555"/>
      <c r="VFB671" s="555"/>
      <c r="VFC671" s="555"/>
      <c r="VFD671" s="555"/>
      <c r="VFE671" s="555"/>
      <c r="VFF671" s="555"/>
      <c r="VFG671" s="555"/>
      <c r="VFH671" s="555"/>
      <c r="VFI671" s="555"/>
      <c r="VFJ671" s="555"/>
      <c r="VFK671" s="555"/>
      <c r="VFL671" s="555"/>
      <c r="VFM671" s="555"/>
      <c r="VFN671" s="555"/>
      <c r="VFO671" s="555"/>
      <c r="VFP671" s="555"/>
      <c r="VFQ671" s="555"/>
      <c r="VFR671" s="555"/>
      <c r="VFS671" s="555"/>
      <c r="VFT671" s="555"/>
      <c r="VFU671" s="555"/>
      <c r="VFV671" s="555"/>
      <c r="VFW671" s="555"/>
      <c r="VFX671" s="555"/>
      <c r="VFY671" s="555"/>
      <c r="VFZ671" s="555"/>
      <c r="VGA671" s="555"/>
      <c r="VGB671" s="555"/>
      <c r="VGC671" s="555"/>
      <c r="VGD671" s="555"/>
      <c r="VGE671" s="555"/>
      <c r="VGF671" s="555"/>
      <c r="VGG671" s="555"/>
      <c r="VGH671" s="555"/>
      <c r="VGI671" s="555"/>
      <c r="VGJ671" s="555"/>
      <c r="VGK671" s="555"/>
      <c r="VGL671" s="555"/>
      <c r="VGM671" s="555"/>
      <c r="VGN671" s="555"/>
      <c r="VGO671" s="555"/>
      <c r="VGP671" s="555"/>
      <c r="VGQ671" s="555"/>
      <c r="VGR671" s="555"/>
      <c r="VGS671" s="555"/>
      <c r="VGT671" s="555"/>
      <c r="VGU671" s="555"/>
      <c r="VGV671" s="555"/>
      <c r="VGW671" s="555"/>
      <c r="VGX671" s="555"/>
      <c r="VGY671" s="555"/>
      <c r="VGZ671" s="555"/>
      <c r="VHA671" s="555"/>
      <c r="VHB671" s="555"/>
      <c r="VHC671" s="555"/>
      <c r="VHD671" s="555"/>
      <c r="VHE671" s="555"/>
      <c r="VHF671" s="555"/>
      <c r="VHG671" s="555"/>
      <c r="VHH671" s="555"/>
      <c r="VHI671" s="555"/>
      <c r="VHJ671" s="555"/>
      <c r="VHK671" s="555"/>
      <c r="VHL671" s="555"/>
      <c r="VHM671" s="555"/>
      <c r="VHN671" s="555"/>
      <c r="VHO671" s="555"/>
      <c r="VHP671" s="555"/>
      <c r="VHQ671" s="555"/>
      <c r="VHR671" s="555"/>
      <c r="VHS671" s="555"/>
      <c r="VHT671" s="555"/>
      <c r="VHU671" s="555"/>
      <c r="VHV671" s="555"/>
      <c r="VHW671" s="555"/>
      <c r="VHX671" s="555"/>
      <c r="VHY671" s="555"/>
      <c r="VHZ671" s="555"/>
      <c r="VIA671" s="555"/>
      <c r="VIB671" s="555"/>
      <c r="VIC671" s="555"/>
      <c r="VID671" s="555"/>
      <c r="VIE671" s="555"/>
      <c r="VIF671" s="555"/>
      <c r="VIG671" s="555"/>
      <c r="VIH671" s="555"/>
      <c r="VII671" s="555"/>
      <c r="VIJ671" s="555"/>
      <c r="VIK671" s="555"/>
      <c r="VIL671" s="555"/>
      <c r="VIM671" s="555"/>
      <c r="VIN671" s="555"/>
      <c r="VIO671" s="555"/>
      <c r="VIP671" s="555"/>
      <c r="VIQ671" s="555"/>
      <c r="VIR671" s="555"/>
      <c r="VIS671" s="555"/>
      <c r="VIT671" s="555"/>
      <c r="VIU671" s="555"/>
      <c r="VIV671" s="555"/>
      <c r="VIW671" s="555"/>
      <c r="VIX671" s="555"/>
      <c r="VIY671" s="555"/>
      <c r="VIZ671" s="555"/>
      <c r="VJA671" s="555"/>
      <c r="VJB671" s="555"/>
      <c r="VJC671" s="555"/>
      <c r="VJD671" s="555"/>
      <c r="VJE671" s="555"/>
      <c r="VJF671" s="555"/>
      <c r="VJG671" s="555"/>
      <c r="VJH671" s="555"/>
      <c r="VJI671" s="555"/>
      <c r="VJJ671" s="555"/>
      <c r="VJK671" s="555"/>
      <c r="VJL671" s="555"/>
      <c r="VJM671" s="555"/>
      <c r="VJN671" s="555"/>
      <c r="VJO671" s="555"/>
      <c r="VJP671" s="555"/>
      <c r="VJQ671" s="555"/>
      <c r="VJR671" s="555"/>
      <c r="VJS671" s="555"/>
      <c r="VJT671" s="555"/>
      <c r="VJU671" s="555"/>
      <c r="VJV671" s="555"/>
      <c r="VJW671" s="555"/>
      <c r="VJX671" s="555"/>
      <c r="VJY671" s="555"/>
      <c r="VJZ671" s="555"/>
      <c r="VKA671" s="555"/>
      <c r="VKB671" s="555"/>
      <c r="VKC671" s="555"/>
      <c r="VKD671" s="555"/>
      <c r="VKE671" s="555"/>
      <c r="VKF671" s="555"/>
      <c r="VKG671" s="555"/>
      <c r="VKH671" s="555"/>
      <c r="VKI671" s="555"/>
      <c r="VKJ671" s="555"/>
      <c r="VKK671" s="555"/>
      <c r="VKL671" s="555"/>
      <c r="VKM671" s="555"/>
      <c r="VKN671" s="555"/>
      <c r="VKO671" s="555"/>
      <c r="VKP671" s="555"/>
      <c r="VKQ671" s="555"/>
      <c r="VKR671" s="555"/>
      <c r="VKS671" s="555"/>
      <c r="VKT671" s="555"/>
      <c r="VKU671" s="555"/>
      <c r="VKV671" s="555"/>
      <c r="VKW671" s="555"/>
      <c r="VKX671" s="555"/>
      <c r="VKY671" s="555"/>
      <c r="VKZ671" s="555"/>
      <c r="VLA671" s="555"/>
      <c r="VLB671" s="555"/>
      <c r="VLC671" s="555"/>
      <c r="VLD671" s="555"/>
      <c r="VLE671" s="555"/>
      <c r="VLF671" s="555"/>
      <c r="VLG671" s="555"/>
      <c r="VLH671" s="555"/>
      <c r="VLI671" s="555"/>
      <c r="VLJ671" s="555"/>
      <c r="VLK671" s="555"/>
      <c r="VLL671" s="555"/>
      <c r="VLM671" s="555"/>
      <c r="VLN671" s="555"/>
      <c r="VLO671" s="555"/>
      <c r="VLP671" s="555"/>
      <c r="VLQ671" s="555"/>
      <c r="VLR671" s="555"/>
      <c r="VLS671" s="555"/>
      <c r="VLT671" s="555"/>
      <c r="VLU671" s="555"/>
      <c r="VLV671" s="555"/>
      <c r="VLW671" s="555"/>
      <c r="VLX671" s="555"/>
      <c r="VLY671" s="555"/>
      <c r="VLZ671" s="555"/>
      <c r="VMA671" s="555"/>
      <c r="VMB671" s="555"/>
      <c r="VMC671" s="555"/>
      <c r="VMD671" s="555"/>
      <c r="VME671" s="555"/>
      <c r="VMF671" s="555"/>
      <c r="VMG671" s="555"/>
      <c r="VMH671" s="555"/>
      <c r="VMI671" s="555"/>
      <c r="VMJ671" s="555"/>
      <c r="VMK671" s="555"/>
      <c r="VML671" s="555"/>
      <c r="VMM671" s="555"/>
      <c r="VMN671" s="555"/>
      <c r="VMO671" s="555"/>
      <c r="VMP671" s="555"/>
      <c r="VMQ671" s="555"/>
      <c r="VMR671" s="555"/>
      <c r="VMS671" s="555"/>
      <c r="VMT671" s="555"/>
      <c r="VMU671" s="555"/>
      <c r="VMV671" s="555"/>
      <c r="VMW671" s="555"/>
      <c r="VMX671" s="555"/>
      <c r="VMY671" s="555"/>
      <c r="VMZ671" s="555"/>
      <c r="VNA671" s="555"/>
      <c r="VNB671" s="555"/>
      <c r="VNC671" s="555"/>
      <c r="VND671" s="555"/>
      <c r="VNE671" s="555"/>
      <c r="VNF671" s="555"/>
      <c r="VNG671" s="555"/>
      <c r="VNH671" s="555"/>
      <c r="VNI671" s="555"/>
      <c r="VNJ671" s="555"/>
      <c r="VNK671" s="555"/>
      <c r="VNL671" s="555"/>
      <c r="VNM671" s="555"/>
      <c r="VNN671" s="555"/>
      <c r="VNO671" s="555"/>
      <c r="VNP671" s="555"/>
      <c r="VNQ671" s="555"/>
      <c r="VNR671" s="555"/>
      <c r="VNS671" s="555"/>
      <c r="VNT671" s="555"/>
      <c r="VNU671" s="555"/>
      <c r="VNV671" s="555"/>
      <c r="VNW671" s="555"/>
      <c r="VNX671" s="555"/>
      <c r="VNY671" s="555"/>
      <c r="VNZ671" s="555"/>
      <c r="VOA671" s="555"/>
      <c r="VOB671" s="555"/>
      <c r="VOC671" s="555"/>
      <c r="VOD671" s="555"/>
      <c r="VOE671" s="555"/>
      <c r="VOF671" s="555"/>
      <c r="VOG671" s="555"/>
      <c r="VOH671" s="555"/>
      <c r="VOI671" s="555"/>
      <c r="VOJ671" s="555"/>
      <c r="VOK671" s="555"/>
      <c r="VOL671" s="555"/>
      <c r="VOM671" s="555"/>
      <c r="VON671" s="555"/>
      <c r="VOO671" s="555"/>
      <c r="VOP671" s="555"/>
      <c r="VOQ671" s="555"/>
      <c r="VOR671" s="555"/>
      <c r="VOS671" s="555"/>
      <c r="VOT671" s="555"/>
      <c r="VOU671" s="555"/>
      <c r="VOV671" s="555"/>
      <c r="VOW671" s="555"/>
      <c r="VOX671" s="555"/>
      <c r="VOY671" s="555"/>
      <c r="VOZ671" s="555"/>
      <c r="VPA671" s="555"/>
      <c r="VPB671" s="555"/>
      <c r="VPC671" s="555"/>
      <c r="VPD671" s="555"/>
      <c r="VPE671" s="555"/>
      <c r="VPF671" s="555"/>
      <c r="VPG671" s="555"/>
      <c r="VPH671" s="555"/>
      <c r="VPI671" s="555"/>
      <c r="VPJ671" s="555"/>
      <c r="VPK671" s="555"/>
      <c r="VPL671" s="555"/>
      <c r="VPM671" s="555"/>
      <c r="VPN671" s="555"/>
      <c r="VPO671" s="555"/>
      <c r="VPP671" s="555"/>
      <c r="VPQ671" s="555"/>
      <c r="VPR671" s="555"/>
      <c r="VPS671" s="555"/>
      <c r="VPT671" s="555"/>
      <c r="VPU671" s="555"/>
      <c r="VPV671" s="555"/>
      <c r="VPW671" s="555"/>
      <c r="VPX671" s="555"/>
      <c r="VPY671" s="555"/>
      <c r="VPZ671" s="555"/>
      <c r="VQA671" s="555"/>
      <c r="VQB671" s="555"/>
      <c r="VQC671" s="555"/>
      <c r="VQD671" s="555"/>
      <c r="VQE671" s="555"/>
      <c r="VQF671" s="555"/>
      <c r="VQG671" s="555"/>
      <c r="VQH671" s="555"/>
      <c r="VQI671" s="555"/>
      <c r="VQJ671" s="555"/>
      <c r="VQK671" s="555"/>
      <c r="VQL671" s="555"/>
      <c r="VQM671" s="555"/>
      <c r="VQN671" s="555"/>
      <c r="VQO671" s="555"/>
      <c r="VQP671" s="555"/>
      <c r="VQQ671" s="555"/>
      <c r="VQR671" s="555"/>
      <c r="VQS671" s="555"/>
      <c r="VQT671" s="555"/>
      <c r="VQU671" s="555"/>
      <c r="VQV671" s="555"/>
      <c r="VQW671" s="555"/>
      <c r="VQX671" s="555"/>
      <c r="VQY671" s="555"/>
      <c r="VQZ671" s="555"/>
      <c r="VRA671" s="555"/>
      <c r="VRB671" s="555"/>
      <c r="VRC671" s="555"/>
      <c r="VRD671" s="555"/>
      <c r="VRE671" s="555"/>
      <c r="VRF671" s="555"/>
      <c r="VRG671" s="555"/>
      <c r="VRH671" s="555"/>
      <c r="VRI671" s="555"/>
      <c r="VRJ671" s="555"/>
      <c r="VRK671" s="555"/>
      <c r="VRL671" s="555"/>
      <c r="VRM671" s="555"/>
      <c r="VRN671" s="555"/>
      <c r="VRO671" s="555"/>
      <c r="VRP671" s="555"/>
      <c r="VRQ671" s="555"/>
      <c r="VRR671" s="555"/>
      <c r="VRS671" s="555"/>
      <c r="VRT671" s="555"/>
      <c r="VRU671" s="555"/>
      <c r="VRV671" s="555"/>
      <c r="VRW671" s="555"/>
      <c r="VRX671" s="555"/>
      <c r="VRY671" s="555"/>
      <c r="VRZ671" s="555"/>
      <c r="VSA671" s="555"/>
      <c r="VSB671" s="555"/>
      <c r="VSC671" s="555"/>
      <c r="VSD671" s="555"/>
      <c r="VSE671" s="555"/>
      <c r="VSF671" s="555"/>
      <c r="VSG671" s="555"/>
      <c r="VSH671" s="555"/>
      <c r="VSI671" s="555"/>
      <c r="VSJ671" s="555"/>
      <c r="VSK671" s="555"/>
      <c r="VSL671" s="555"/>
      <c r="VSM671" s="555"/>
      <c r="VSN671" s="555"/>
      <c r="VSO671" s="555"/>
      <c r="VSP671" s="555"/>
      <c r="VSQ671" s="555"/>
      <c r="VSR671" s="555"/>
      <c r="VSS671" s="555"/>
      <c r="VST671" s="555"/>
      <c r="VSU671" s="555"/>
      <c r="VSV671" s="555"/>
      <c r="VSW671" s="555"/>
      <c r="VSX671" s="555"/>
      <c r="VSY671" s="555"/>
      <c r="VSZ671" s="555"/>
      <c r="VTA671" s="555"/>
      <c r="VTB671" s="555"/>
      <c r="VTC671" s="555"/>
      <c r="VTD671" s="555"/>
      <c r="VTE671" s="555"/>
      <c r="VTF671" s="555"/>
      <c r="VTG671" s="555"/>
      <c r="VTH671" s="555"/>
      <c r="VTI671" s="555"/>
      <c r="VTJ671" s="555"/>
      <c r="VTK671" s="555"/>
      <c r="VTL671" s="555"/>
      <c r="VTM671" s="555"/>
      <c r="VTN671" s="555"/>
      <c r="VTO671" s="555"/>
      <c r="VTP671" s="555"/>
      <c r="VTQ671" s="555"/>
      <c r="VTR671" s="555"/>
      <c r="VTS671" s="555"/>
      <c r="VTT671" s="555"/>
      <c r="VTU671" s="555"/>
      <c r="VTV671" s="555"/>
      <c r="VTW671" s="555"/>
      <c r="VTX671" s="555"/>
      <c r="VTY671" s="555"/>
      <c r="VTZ671" s="555"/>
      <c r="VUA671" s="555"/>
      <c r="VUB671" s="555"/>
      <c r="VUC671" s="555"/>
      <c r="VUD671" s="555"/>
      <c r="VUE671" s="555"/>
      <c r="VUF671" s="555"/>
      <c r="VUG671" s="555"/>
      <c r="VUH671" s="555"/>
      <c r="VUI671" s="555"/>
      <c r="VUJ671" s="555"/>
      <c r="VUK671" s="555"/>
      <c r="VUL671" s="555"/>
      <c r="VUM671" s="555"/>
      <c r="VUN671" s="555"/>
      <c r="VUO671" s="555"/>
      <c r="VUP671" s="555"/>
      <c r="VUQ671" s="555"/>
      <c r="VUR671" s="555"/>
      <c r="VUS671" s="555"/>
      <c r="VUT671" s="555"/>
      <c r="VUU671" s="555"/>
      <c r="VUV671" s="555"/>
      <c r="VUW671" s="555"/>
      <c r="VUX671" s="555"/>
      <c r="VUY671" s="555"/>
      <c r="VUZ671" s="555"/>
      <c r="VVA671" s="555"/>
      <c r="VVB671" s="555"/>
      <c r="VVC671" s="555"/>
      <c r="VVD671" s="555"/>
      <c r="VVE671" s="555"/>
      <c r="VVF671" s="555"/>
      <c r="VVG671" s="555"/>
      <c r="VVH671" s="555"/>
      <c r="VVI671" s="555"/>
      <c r="VVJ671" s="555"/>
      <c r="VVK671" s="555"/>
      <c r="VVL671" s="555"/>
      <c r="VVM671" s="555"/>
      <c r="VVN671" s="555"/>
      <c r="VVO671" s="555"/>
      <c r="VVP671" s="555"/>
      <c r="VVQ671" s="555"/>
      <c r="VVR671" s="555"/>
      <c r="VVS671" s="555"/>
      <c r="VVT671" s="555"/>
      <c r="VVU671" s="555"/>
      <c r="VVV671" s="555"/>
      <c r="VVW671" s="555"/>
      <c r="VVX671" s="555"/>
      <c r="VVY671" s="555"/>
      <c r="VVZ671" s="555"/>
      <c r="VWA671" s="555"/>
      <c r="VWB671" s="555"/>
      <c r="VWC671" s="555"/>
      <c r="VWD671" s="555"/>
      <c r="VWE671" s="555"/>
      <c r="VWF671" s="555"/>
      <c r="VWG671" s="555"/>
      <c r="VWH671" s="555"/>
      <c r="VWI671" s="555"/>
      <c r="VWJ671" s="555"/>
      <c r="VWK671" s="555"/>
      <c r="VWL671" s="555"/>
      <c r="VWM671" s="555"/>
      <c r="VWN671" s="555"/>
      <c r="VWO671" s="555"/>
      <c r="VWP671" s="555"/>
      <c r="VWQ671" s="555"/>
      <c r="VWR671" s="555"/>
      <c r="VWS671" s="555"/>
      <c r="VWT671" s="555"/>
      <c r="VWU671" s="555"/>
      <c r="VWV671" s="555"/>
      <c r="VWW671" s="555"/>
      <c r="VWX671" s="555"/>
      <c r="VWY671" s="555"/>
      <c r="VWZ671" s="555"/>
      <c r="VXA671" s="555"/>
      <c r="VXB671" s="555"/>
      <c r="VXC671" s="555"/>
      <c r="VXD671" s="555"/>
      <c r="VXE671" s="555"/>
      <c r="VXF671" s="555"/>
      <c r="VXG671" s="555"/>
      <c r="VXH671" s="555"/>
      <c r="VXI671" s="555"/>
      <c r="VXJ671" s="555"/>
      <c r="VXK671" s="555"/>
      <c r="VXL671" s="555"/>
      <c r="VXM671" s="555"/>
      <c r="VXN671" s="555"/>
      <c r="VXO671" s="555"/>
      <c r="VXP671" s="555"/>
      <c r="VXQ671" s="555"/>
      <c r="VXR671" s="555"/>
      <c r="VXS671" s="555"/>
      <c r="VXT671" s="555"/>
      <c r="VXU671" s="555"/>
      <c r="VXV671" s="555"/>
      <c r="VXW671" s="555"/>
      <c r="VXX671" s="555"/>
      <c r="VXY671" s="555"/>
      <c r="VXZ671" s="555"/>
      <c r="VYA671" s="555"/>
      <c r="VYB671" s="555"/>
      <c r="VYC671" s="555"/>
      <c r="VYD671" s="555"/>
      <c r="VYE671" s="555"/>
      <c r="VYF671" s="555"/>
      <c r="VYG671" s="555"/>
      <c r="VYH671" s="555"/>
      <c r="VYI671" s="555"/>
      <c r="VYJ671" s="555"/>
      <c r="VYK671" s="555"/>
      <c r="VYL671" s="555"/>
      <c r="VYM671" s="555"/>
      <c r="VYN671" s="555"/>
      <c r="VYO671" s="555"/>
      <c r="VYP671" s="555"/>
      <c r="VYQ671" s="555"/>
      <c r="VYR671" s="555"/>
      <c r="VYS671" s="555"/>
      <c r="VYT671" s="555"/>
      <c r="VYU671" s="555"/>
      <c r="VYV671" s="555"/>
      <c r="VYW671" s="555"/>
      <c r="VYX671" s="555"/>
      <c r="VYY671" s="555"/>
      <c r="VYZ671" s="555"/>
      <c r="VZA671" s="555"/>
      <c r="VZB671" s="555"/>
      <c r="VZC671" s="555"/>
      <c r="VZD671" s="555"/>
      <c r="VZE671" s="555"/>
      <c r="VZF671" s="555"/>
      <c r="VZG671" s="555"/>
      <c r="VZH671" s="555"/>
      <c r="VZI671" s="555"/>
      <c r="VZJ671" s="555"/>
      <c r="VZK671" s="555"/>
      <c r="VZL671" s="555"/>
      <c r="VZM671" s="555"/>
      <c r="VZN671" s="555"/>
      <c r="VZO671" s="555"/>
      <c r="VZP671" s="555"/>
      <c r="VZQ671" s="555"/>
      <c r="VZR671" s="555"/>
      <c r="VZS671" s="555"/>
      <c r="VZT671" s="555"/>
      <c r="VZU671" s="555"/>
      <c r="VZV671" s="555"/>
      <c r="VZW671" s="555"/>
      <c r="VZX671" s="555"/>
      <c r="VZY671" s="555"/>
      <c r="VZZ671" s="555"/>
      <c r="WAA671" s="555"/>
      <c r="WAB671" s="555"/>
      <c r="WAC671" s="555"/>
      <c r="WAD671" s="555"/>
      <c r="WAE671" s="555"/>
      <c r="WAF671" s="555"/>
      <c r="WAG671" s="555"/>
      <c r="WAH671" s="555"/>
      <c r="WAI671" s="555"/>
      <c r="WAJ671" s="555"/>
      <c r="WAK671" s="555"/>
      <c r="WAL671" s="555"/>
      <c r="WAM671" s="555"/>
      <c r="WAN671" s="555"/>
      <c r="WAO671" s="555"/>
      <c r="WAP671" s="555"/>
      <c r="WAQ671" s="555"/>
      <c r="WAR671" s="555"/>
      <c r="WAS671" s="555"/>
      <c r="WAT671" s="555"/>
      <c r="WAU671" s="555"/>
      <c r="WAV671" s="555"/>
      <c r="WAW671" s="555"/>
      <c r="WAX671" s="555"/>
      <c r="WAY671" s="555"/>
      <c r="WAZ671" s="555"/>
      <c r="WBA671" s="555"/>
      <c r="WBB671" s="555"/>
      <c r="WBC671" s="555"/>
      <c r="WBD671" s="555"/>
      <c r="WBE671" s="555"/>
      <c r="WBF671" s="555"/>
      <c r="WBG671" s="555"/>
      <c r="WBH671" s="555"/>
      <c r="WBI671" s="555"/>
      <c r="WBJ671" s="555"/>
      <c r="WBK671" s="555"/>
      <c r="WBL671" s="555"/>
      <c r="WBM671" s="555"/>
      <c r="WBN671" s="555"/>
      <c r="WBO671" s="555"/>
      <c r="WBP671" s="555"/>
      <c r="WBQ671" s="555"/>
      <c r="WBR671" s="555"/>
      <c r="WBS671" s="555"/>
      <c r="WBT671" s="555"/>
      <c r="WBU671" s="555"/>
      <c r="WBV671" s="555"/>
      <c r="WBW671" s="555"/>
      <c r="WBX671" s="555"/>
      <c r="WBY671" s="555"/>
      <c r="WBZ671" s="555"/>
      <c r="WCA671" s="555"/>
      <c r="WCB671" s="555"/>
      <c r="WCC671" s="555"/>
      <c r="WCD671" s="555"/>
      <c r="WCE671" s="555"/>
      <c r="WCF671" s="555"/>
      <c r="WCG671" s="555"/>
      <c r="WCH671" s="555"/>
      <c r="WCI671" s="555"/>
      <c r="WCJ671" s="555"/>
      <c r="WCK671" s="555"/>
      <c r="WCL671" s="555"/>
      <c r="WCM671" s="555"/>
      <c r="WCN671" s="555"/>
      <c r="WCO671" s="555"/>
      <c r="WCP671" s="555"/>
      <c r="WCQ671" s="555"/>
      <c r="WCR671" s="555"/>
      <c r="WCS671" s="555"/>
      <c r="WCT671" s="555"/>
      <c r="WCU671" s="555"/>
      <c r="WCV671" s="555"/>
      <c r="WCW671" s="555"/>
      <c r="WCX671" s="555"/>
      <c r="WCY671" s="555"/>
      <c r="WCZ671" s="555"/>
      <c r="WDA671" s="555"/>
      <c r="WDB671" s="555"/>
      <c r="WDC671" s="555"/>
      <c r="WDD671" s="555"/>
      <c r="WDE671" s="555"/>
      <c r="WDF671" s="555"/>
      <c r="WDG671" s="555"/>
      <c r="WDH671" s="555"/>
      <c r="WDI671" s="555"/>
      <c r="WDJ671" s="555"/>
      <c r="WDK671" s="555"/>
      <c r="WDL671" s="555"/>
      <c r="WDM671" s="555"/>
      <c r="WDN671" s="555"/>
      <c r="WDO671" s="555"/>
      <c r="WDP671" s="555"/>
      <c r="WDQ671" s="555"/>
      <c r="WDR671" s="555"/>
      <c r="WDS671" s="555"/>
      <c r="WDT671" s="555"/>
      <c r="WDU671" s="555"/>
      <c r="WDV671" s="555"/>
      <c r="WDW671" s="555"/>
      <c r="WDX671" s="555"/>
      <c r="WDY671" s="555"/>
      <c r="WDZ671" s="555"/>
      <c r="WEA671" s="555"/>
      <c r="WEB671" s="555"/>
      <c r="WEC671" s="555"/>
      <c r="WED671" s="555"/>
      <c r="WEE671" s="555"/>
      <c r="WEF671" s="555"/>
      <c r="WEG671" s="555"/>
      <c r="WEH671" s="555"/>
      <c r="WEI671" s="555"/>
      <c r="WEJ671" s="555"/>
      <c r="WEK671" s="555"/>
      <c r="WEL671" s="555"/>
      <c r="WEM671" s="555"/>
      <c r="WEN671" s="555"/>
      <c r="WEO671" s="555"/>
      <c r="WEP671" s="555"/>
      <c r="WEQ671" s="555"/>
      <c r="WER671" s="555"/>
      <c r="WES671" s="555"/>
      <c r="WET671" s="555"/>
      <c r="WEU671" s="555"/>
      <c r="WEV671" s="555"/>
      <c r="WEW671" s="555"/>
      <c r="WEX671" s="555"/>
      <c r="WEY671" s="555"/>
      <c r="WEZ671" s="555"/>
      <c r="WFA671" s="555"/>
      <c r="WFB671" s="555"/>
      <c r="WFC671" s="555"/>
      <c r="WFD671" s="555"/>
      <c r="WFE671" s="555"/>
      <c r="WFF671" s="555"/>
      <c r="WFG671" s="555"/>
      <c r="WFH671" s="555"/>
      <c r="WFI671" s="555"/>
      <c r="WFJ671" s="555"/>
      <c r="WFK671" s="555"/>
      <c r="WFL671" s="555"/>
      <c r="WFM671" s="555"/>
      <c r="WFN671" s="555"/>
      <c r="WFO671" s="555"/>
      <c r="WFP671" s="555"/>
      <c r="WFQ671" s="555"/>
      <c r="WFR671" s="555"/>
      <c r="WFS671" s="555"/>
      <c r="WFT671" s="555"/>
      <c r="WFU671" s="555"/>
      <c r="WFV671" s="555"/>
      <c r="WFW671" s="555"/>
      <c r="WFX671" s="555"/>
      <c r="WFY671" s="555"/>
      <c r="WFZ671" s="555"/>
      <c r="WGA671" s="555"/>
      <c r="WGB671" s="555"/>
      <c r="WGC671" s="555"/>
      <c r="WGD671" s="555"/>
      <c r="WGE671" s="555"/>
      <c r="WGF671" s="555"/>
      <c r="WGG671" s="555"/>
      <c r="WGH671" s="555"/>
      <c r="WGI671" s="555"/>
      <c r="WGJ671" s="555"/>
      <c r="WGK671" s="555"/>
      <c r="WGL671" s="555"/>
      <c r="WGM671" s="555"/>
      <c r="WGN671" s="555"/>
      <c r="WGO671" s="555"/>
      <c r="WGP671" s="555"/>
      <c r="WGQ671" s="555"/>
      <c r="WGR671" s="555"/>
      <c r="WGS671" s="555"/>
      <c r="WGT671" s="555"/>
      <c r="WGU671" s="555"/>
      <c r="WGV671" s="555"/>
      <c r="WGW671" s="555"/>
      <c r="WGX671" s="555"/>
      <c r="WGY671" s="555"/>
      <c r="WGZ671" s="555"/>
      <c r="WHA671" s="555"/>
      <c r="WHB671" s="555"/>
      <c r="WHC671" s="555"/>
      <c r="WHD671" s="555"/>
      <c r="WHE671" s="555"/>
      <c r="WHF671" s="555"/>
      <c r="WHG671" s="555"/>
      <c r="WHH671" s="555"/>
      <c r="WHI671" s="555"/>
      <c r="WHJ671" s="555"/>
      <c r="WHK671" s="555"/>
      <c r="WHL671" s="555"/>
      <c r="WHM671" s="555"/>
      <c r="WHN671" s="555"/>
      <c r="WHO671" s="555"/>
      <c r="WHP671" s="555"/>
      <c r="WHQ671" s="555"/>
      <c r="WHR671" s="555"/>
      <c r="WHS671" s="555"/>
      <c r="WHT671" s="555"/>
      <c r="WHU671" s="555"/>
      <c r="WHV671" s="555"/>
      <c r="WHW671" s="555"/>
      <c r="WHX671" s="555"/>
      <c r="WHY671" s="555"/>
      <c r="WHZ671" s="555"/>
      <c r="WIA671" s="555"/>
      <c r="WIB671" s="555"/>
      <c r="WIC671" s="555"/>
      <c r="WID671" s="555"/>
      <c r="WIE671" s="555"/>
      <c r="WIF671" s="555"/>
      <c r="WIG671" s="555"/>
      <c r="WIH671" s="555"/>
      <c r="WII671" s="555"/>
      <c r="WIJ671" s="555"/>
      <c r="WIK671" s="555"/>
      <c r="WIL671" s="555"/>
      <c r="WIM671" s="555"/>
      <c r="WIN671" s="555"/>
      <c r="WIO671" s="555"/>
      <c r="WIP671" s="555"/>
      <c r="WIQ671" s="555"/>
      <c r="WIR671" s="555"/>
      <c r="WIS671" s="555"/>
      <c r="WIT671" s="555"/>
      <c r="WIU671" s="555"/>
      <c r="WIV671" s="555"/>
      <c r="WIW671" s="555"/>
      <c r="WIX671" s="555"/>
      <c r="WIY671" s="555"/>
      <c r="WIZ671" s="555"/>
      <c r="WJA671" s="555"/>
      <c r="WJB671" s="555"/>
      <c r="WJC671" s="555"/>
      <c r="WJD671" s="555"/>
      <c r="WJE671" s="555"/>
      <c r="WJF671" s="555"/>
      <c r="WJG671" s="555"/>
      <c r="WJH671" s="555"/>
      <c r="WJI671" s="555"/>
      <c r="WJJ671" s="555"/>
      <c r="WJK671" s="555"/>
      <c r="WJL671" s="555"/>
      <c r="WJM671" s="555"/>
      <c r="WJN671" s="555"/>
      <c r="WJO671" s="555"/>
      <c r="WJP671" s="555"/>
      <c r="WJQ671" s="555"/>
      <c r="WJR671" s="555"/>
      <c r="WJS671" s="555"/>
      <c r="WJT671" s="555"/>
      <c r="WJU671" s="555"/>
      <c r="WJV671" s="555"/>
      <c r="WJW671" s="555"/>
      <c r="WJX671" s="555"/>
      <c r="WJY671" s="555"/>
      <c r="WJZ671" s="555"/>
      <c r="WKA671" s="555"/>
      <c r="WKB671" s="555"/>
      <c r="WKC671" s="555"/>
      <c r="WKD671" s="555"/>
      <c r="WKE671" s="555"/>
      <c r="WKF671" s="555"/>
      <c r="WKG671" s="555"/>
      <c r="WKH671" s="555"/>
      <c r="WKI671" s="555"/>
      <c r="WKJ671" s="555"/>
      <c r="WKK671" s="555"/>
      <c r="WKL671" s="555"/>
      <c r="WKM671" s="555"/>
      <c r="WKN671" s="555"/>
      <c r="WKO671" s="555"/>
      <c r="WKP671" s="555"/>
      <c r="WKQ671" s="555"/>
      <c r="WKR671" s="555"/>
      <c r="WKS671" s="555"/>
      <c r="WKT671" s="555"/>
      <c r="WKU671" s="555"/>
      <c r="WKV671" s="555"/>
      <c r="WKW671" s="555"/>
      <c r="WKX671" s="555"/>
      <c r="WKY671" s="555"/>
      <c r="WKZ671" s="555"/>
      <c r="WLA671" s="555"/>
      <c r="WLB671" s="555"/>
      <c r="WLC671" s="555"/>
      <c r="WLD671" s="555"/>
      <c r="WLE671" s="555"/>
      <c r="WLF671" s="555"/>
      <c r="WLG671" s="555"/>
      <c r="WLH671" s="555"/>
      <c r="WLI671" s="555"/>
      <c r="WLJ671" s="555"/>
      <c r="WLK671" s="555"/>
      <c r="WLL671" s="555"/>
      <c r="WLM671" s="555"/>
      <c r="WLN671" s="555"/>
      <c r="WLO671" s="555"/>
      <c r="WLP671" s="555"/>
      <c r="WLQ671" s="555"/>
      <c r="WLR671" s="555"/>
      <c r="WLS671" s="555"/>
      <c r="WLT671" s="555"/>
      <c r="WLU671" s="555"/>
      <c r="WLV671" s="555"/>
      <c r="WLW671" s="555"/>
      <c r="WLX671" s="555"/>
      <c r="WLY671" s="555"/>
      <c r="WLZ671" s="555"/>
      <c r="WMA671" s="555"/>
      <c r="WMB671" s="555"/>
      <c r="WMC671" s="555"/>
      <c r="WMD671" s="555"/>
      <c r="WME671" s="555"/>
      <c r="WMF671" s="555"/>
      <c r="WMG671" s="555"/>
      <c r="WMH671" s="555"/>
      <c r="WMI671" s="555"/>
      <c r="WMJ671" s="555"/>
      <c r="WMK671" s="555"/>
      <c r="WML671" s="555"/>
      <c r="WMM671" s="555"/>
      <c r="WMN671" s="555"/>
      <c r="WMO671" s="555"/>
      <c r="WMP671" s="555"/>
      <c r="WMQ671" s="555"/>
      <c r="WMR671" s="555"/>
      <c r="WMS671" s="555"/>
      <c r="WMT671" s="555"/>
      <c r="WMU671" s="555"/>
      <c r="WMV671" s="555"/>
      <c r="WMW671" s="555"/>
      <c r="WMX671" s="555"/>
      <c r="WMY671" s="555"/>
      <c r="WMZ671" s="555"/>
      <c r="WNA671" s="555"/>
      <c r="WNB671" s="555"/>
      <c r="WNC671" s="555"/>
      <c r="WND671" s="555"/>
      <c r="WNE671" s="555"/>
      <c r="WNF671" s="555"/>
      <c r="WNG671" s="555"/>
      <c r="WNH671" s="555"/>
      <c r="WNI671" s="555"/>
      <c r="WNJ671" s="555"/>
      <c r="WNK671" s="555"/>
      <c r="WNL671" s="555"/>
      <c r="WNM671" s="555"/>
      <c r="WNN671" s="555"/>
      <c r="WNO671" s="555"/>
      <c r="WNP671" s="555"/>
      <c r="WNQ671" s="555"/>
      <c r="WNR671" s="555"/>
      <c r="WNS671" s="555"/>
      <c r="WNT671" s="555"/>
      <c r="WNU671" s="555"/>
      <c r="WNV671" s="555"/>
      <c r="WNW671" s="555"/>
      <c r="WNX671" s="555"/>
      <c r="WNY671" s="555"/>
      <c r="WNZ671" s="555"/>
      <c r="WOA671" s="555"/>
      <c r="WOB671" s="555"/>
      <c r="WOC671" s="555"/>
      <c r="WOD671" s="555"/>
      <c r="WOE671" s="555"/>
      <c r="WOF671" s="555"/>
      <c r="WOG671" s="555"/>
      <c r="WOH671" s="555"/>
      <c r="WOI671" s="555"/>
      <c r="WOJ671" s="555"/>
      <c r="WOK671" s="555"/>
      <c r="WOL671" s="555"/>
      <c r="WOM671" s="555"/>
      <c r="WON671" s="555"/>
      <c r="WOO671" s="555"/>
      <c r="WOP671" s="555"/>
      <c r="WOQ671" s="555"/>
      <c r="WOR671" s="555"/>
      <c r="WOS671" s="555"/>
      <c r="WOT671" s="555"/>
      <c r="WOU671" s="555"/>
      <c r="WOV671" s="555"/>
      <c r="WOW671" s="555"/>
      <c r="WOX671" s="555"/>
      <c r="WOY671" s="555"/>
      <c r="WOZ671" s="555"/>
      <c r="WPA671" s="555"/>
      <c r="WPB671" s="555"/>
      <c r="WPC671" s="555"/>
      <c r="WPD671" s="555"/>
      <c r="WPE671" s="555"/>
      <c r="WPF671" s="555"/>
      <c r="WPG671" s="555"/>
      <c r="WPH671" s="555"/>
      <c r="WPI671" s="555"/>
      <c r="WPJ671" s="555"/>
      <c r="WPK671" s="555"/>
      <c r="WPL671" s="555"/>
      <c r="WPM671" s="555"/>
      <c r="WPN671" s="555"/>
      <c r="WPO671" s="555"/>
      <c r="WPP671" s="555"/>
      <c r="WPQ671" s="555"/>
      <c r="WPR671" s="555"/>
      <c r="WPS671" s="555"/>
      <c r="WPT671" s="555"/>
      <c r="WPU671" s="555"/>
      <c r="WPV671" s="555"/>
      <c r="WPW671" s="555"/>
      <c r="WPX671" s="555"/>
      <c r="WPY671" s="555"/>
      <c r="WPZ671" s="555"/>
      <c r="WQA671" s="555"/>
      <c r="WQB671" s="555"/>
      <c r="WQC671" s="555"/>
      <c r="WQD671" s="555"/>
      <c r="WQE671" s="555"/>
      <c r="WQF671" s="555"/>
      <c r="WQG671" s="555"/>
      <c r="WQH671" s="555"/>
      <c r="WQI671" s="555"/>
      <c r="WQJ671" s="555"/>
      <c r="WQK671" s="555"/>
      <c r="WQL671" s="555"/>
      <c r="WQM671" s="555"/>
      <c r="WQN671" s="555"/>
      <c r="WQO671" s="555"/>
      <c r="WQP671" s="555"/>
      <c r="WQQ671" s="555"/>
      <c r="WQR671" s="555"/>
      <c r="WQS671" s="555"/>
      <c r="WQT671" s="555"/>
      <c r="WQU671" s="555"/>
      <c r="WQV671" s="555"/>
      <c r="WQW671" s="555"/>
      <c r="WQX671" s="555"/>
      <c r="WQY671" s="555"/>
      <c r="WQZ671" s="555"/>
      <c r="WRA671" s="555"/>
      <c r="WRB671" s="555"/>
      <c r="WRC671" s="555"/>
      <c r="WRD671" s="555"/>
      <c r="WRE671" s="555"/>
      <c r="WRF671" s="555"/>
      <c r="WRG671" s="555"/>
      <c r="WRH671" s="555"/>
      <c r="WRI671" s="555"/>
      <c r="WRJ671" s="555"/>
      <c r="WRK671" s="555"/>
      <c r="WRL671" s="555"/>
      <c r="WRM671" s="555"/>
      <c r="WRN671" s="555"/>
      <c r="WRO671" s="555"/>
      <c r="WRP671" s="555"/>
      <c r="WRQ671" s="555"/>
      <c r="WRR671" s="555"/>
      <c r="WRS671" s="555"/>
      <c r="WRT671" s="555"/>
      <c r="WRU671" s="555"/>
      <c r="WRV671" s="555"/>
      <c r="WRW671" s="555"/>
      <c r="WRX671" s="555"/>
      <c r="WRY671" s="555"/>
      <c r="WRZ671" s="555"/>
      <c r="WSA671" s="555"/>
      <c r="WSB671" s="555"/>
      <c r="WSC671" s="555"/>
      <c r="WSD671" s="555"/>
      <c r="WSE671" s="555"/>
      <c r="WSF671" s="555"/>
      <c r="WSG671" s="555"/>
      <c r="WSH671" s="555"/>
      <c r="WSI671" s="555"/>
      <c r="WSJ671" s="555"/>
      <c r="WSK671" s="555"/>
      <c r="WSL671" s="555"/>
      <c r="WSM671" s="555"/>
      <c r="WSN671" s="555"/>
      <c r="WSO671" s="555"/>
      <c r="WSP671" s="555"/>
      <c r="WSQ671" s="555"/>
      <c r="WSR671" s="555"/>
      <c r="WSS671" s="555"/>
      <c r="WST671" s="555"/>
      <c r="WSU671" s="555"/>
      <c r="WSV671" s="555"/>
      <c r="WSW671" s="555"/>
      <c r="WSX671" s="555"/>
      <c r="WSY671" s="555"/>
      <c r="WSZ671" s="555"/>
      <c r="WTA671" s="555"/>
      <c r="WTB671" s="555"/>
      <c r="WTC671" s="555"/>
      <c r="WTD671" s="555"/>
      <c r="WTE671" s="555"/>
      <c r="WTF671" s="555"/>
      <c r="WTG671" s="555"/>
      <c r="WTH671" s="555"/>
      <c r="WTI671" s="555"/>
      <c r="WTJ671" s="555"/>
      <c r="WTK671" s="555"/>
      <c r="WTL671" s="555"/>
      <c r="WTM671" s="555"/>
      <c r="WTN671" s="555"/>
      <c r="WTO671" s="555"/>
      <c r="WTP671" s="555"/>
      <c r="WTQ671" s="555"/>
      <c r="WTR671" s="555"/>
      <c r="WTS671" s="555"/>
      <c r="WTT671" s="555"/>
      <c r="WTU671" s="555"/>
      <c r="WTV671" s="555"/>
      <c r="WTW671" s="555"/>
      <c r="WTX671" s="555"/>
      <c r="WTY671" s="555"/>
      <c r="WTZ671" s="555"/>
      <c r="WUA671" s="555"/>
      <c r="WUB671" s="555"/>
      <c r="WUC671" s="555"/>
      <c r="WUD671" s="555"/>
      <c r="WUE671" s="555"/>
      <c r="WUF671" s="555"/>
      <c r="WUG671" s="555"/>
      <c r="WUH671" s="555"/>
      <c r="WUI671" s="555"/>
      <c r="WUJ671" s="555"/>
      <c r="WUK671" s="555"/>
      <c r="WUL671" s="555"/>
      <c r="WUM671" s="555"/>
      <c r="WUN671" s="555"/>
      <c r="WUO671" s="555"/>
      <c r="WUP671" s="555"/>
      <c r="WUQ671" s="555"/>
      <c r="WUR671" s="555"/>
      <c r="WUS671" s="555"/>
      <c r="WUT671" s="555"/>
      <c r="WUU671" s="555"/>
      <c r="WUV671" s="555"/>
      <c r="WUW671" s="555"/>
      <c r="WUX671" s="555"/>
      <c r="WUY671" s="555"/>
      <c r="WUZ671" s="555"/>
      <c r="WVA671" s="555"/>
      <c r="WVB671" s="555"/>
      <c r="WVC671" s="555"/>
      <c r="WVD671" s="555"/>
      <c r="WVE671" s="555"/>
      <c r="WVF671" s="555"/>
      <c r="WVG671" s="555"/>
      <c r="WVH671" s="555"/>
      <c r="WVI671" s="555"/>
      <c r="WVJ671" s="555"/>
      <c r="WVK671" s="555"/>
      <c r="WVL671" s="555"/>
      <c r="WVM671" s="555"/>
      <c r="WVN671" s="555"/>
      <c r="WVO671" s="555"/>
      <c r="WVP671" s="555"/>
      <c r="WVQ671" s="555"/>
      <c r="WVR671" s="555"/>
      <c r="WVS671" s="555"/>
      <c r="WVT671" s="555"/>
      <c r="WVU671" s="555"/>
      <c r="WVV671" s="555"/>
      <c r="WVW671" s="555"/>
      <c r="WVX671" s="555"/>
      <c r="WVY671" s="555"/>
      <c r="WVZ671" s="555"/>
      <c r="WWA671" s="555"/>
      <c r="WWB671" s="555"/>
      <c r="WWC671" s="555"/>
      <c r="WWD671" s="555"/>
      <c r="WWE671" s="555"/>
      <c r="WWF671" s="555"/>
      <c r="WWG671" s="555"/>
      <c r="WWH671" s="555"/>
      <c r="WWI671" s="555"/>
      <c r="WWJ671" s="555"/>
      <c r="WWK671" s="555"/>
      <c r="WWL671" s="555"/>
      <c r="WWM671" s="555"/>
      <c r="WWN671" s="555"/>
      <c r="WWO671" s="555"/>
      <c r="WWP671" s="555"/>
      <c r="WWQ671" s="555"/>
      <c r="WWR671" s="555"/>
      <c r="WWS671" s="555"/>
      <c r="WWT671" s="555"/>
      <c r="WWU671" s="555"/>
      <c r="WWV671" s="555"/>
      <c r="WWW671" s="555"/>
      <c r="WWX671" s="555"/>
      <c r="WWY671" s="555"/>
      <c r="WWZ671" s="555"/>
      <c r="WXA671" s="555"/>
      <c r="WXB671" s="555"/>
      <c r="WXC671" s="555"/>
      <c r="WXD671" s="555"/>
      <c r="WXE671" s="555"/>
      <c r="WXF671" s="555"/>
      <c r="WXG671" s="555"/>
      <c r="WXH671" s="555"/>
      <c r="WXI671" s="555"/>
      <c r="WXJ671" s="555"/>
      <c r="WXK671" s="555"/>
      <c r="WXL671" s="555"/>
      <c r="WXM671" s="555"/>
      <c r="WXN671" s="555"/>
      <c r="WXO671" s="555"/>
      <c r="WXP671" s="555"/>
      <c r="WXQ671" s="555"/>
      <c r="WXR671" s="555"/>
      <c r="WXS671" s="555"/>
      <c r="WXT671" s="555"/>
      <c r="WXU671" s="555"/>
      <c r="WXV671" s="555"/>
      <c r="WXW671" s="555"/>
      <c r="WXX671" s="555"/>
      <c r="WXY671" s="555"/>
      <c r="WXZ671" s="555"/>
      <c r="WYA671" s="555"/>
      <c r="WYB671" s="555"/>
      <c r="WYC671" s="555"/>
      <c r="WYD671" s="555"/>
      <c r="WYE671" s="555"/>
      <c r="WYF671" s="555"/>
      <c r="WYG671" s="555"/>
      <c r="WYH671" s="555"/>
      <c r="WYI671" s="555"/>
      <c r="WYJ671" s="555"/>
      <c r="WYK671" s="555"/>
      <c r="WYL671" s="555"/>
      <c r="WYM671" s="555"/>
      <c r="WYN671" s="555"/>
      <c r="WYO671" s="555"/>
      <c r="WYP671" s="555"/>
      <c r="WYQ671" s="555"/>
      <c r="WYR671" s="555"/>
      <c r="WYS671" s="555"/>
      <c r="WYT671" s="555"/>
      <c r="WYU671" s="555"/>
      <c r="WYV671" s="555"/>
      <c r="WYW671" s="555"/>
      <c r="WYX671" s="555"/>
      <c r="WYY671" s="555"/>
      <c r="WYZ671" s="555"/>
      <c r="WZA671" s="555"/>
      <c r="WZB671" s="555"/>
      <c r="WZC671" s="555"/>
      <c r="WZD671" s="555"/>
      <c r="WZE671" s="555"/>
      <c r="WZF671" s="555"/>
      <c r="WZG671" s="555"/>
      <c r="WZH671" s="555"/>
      <c r="WZI671" s="555"/>
      <c r="WZJ671" s="555"/>
      <c r="WZK671" s="555"/>
      <c r="WZL671" s="555"/>
      <c r="WZM671" s="555"/>
      <c r="WZN671" s="555"/>
      <c r="WZO671" s="555"/>
      <c r="WZP671" s="555"/>
      <c r="WZQ671" s="555"/>
      <c r="WZR671" s="555"/>
      <c r="WZS671" s="555"/>
      <c r="WZT671" s="555"/>
      <c r="WZU671" s="555"/>
      <c r="WZV671" s="555"/>
      <c r="WZW671" s="555"/>
      <c r="WZX671" s="555"/>
      <c r="WZY671" s="555"/>
      <c r="WZZ671" s="555"/>
      <c r="XAA671" s="555"/>
      <c r="XAB671" s="555"/>
      <c r="XAC671" s="555"/>
      <c r="XAD671" s="555"/>
      <c r="XAE671" s="555"/>
      <c r="XAF671" s="555"/>
      <c r="XAG671" s="555"/>
      <c r="XAH671" s="555"/>
      <c r="XAI671" s="555"/>
      <c r="XAJ671" s="555"/>
      <c r="XAK671" s="555"/>
      <c r="XAL671" s="555"/>
      <c r="XAM671" s="555"/>
      <c r="XAN671" s="555"/>
      <c r="XAO671" s="555"/>
      <c r="XAP671" s="555"/>
      <c r="XAQ671" s="555"/>
      <c r="XAR671" s="555"/>
      <c r="XAS671" s="555"/>
      <c r="XAT671" s="555"/>
      <c r="XAU671" s="555"/>
      <c r="XAV671" s="555"/>
      <c r="XAW671" s="555"/>
      <c r="XAX671" s="555"/>
      <c r="XAY671" s="555"/>
      <c r="XAZ671" s="555"/>
      <c r="XBA671" s="555"/>
      <c r="XBB671" s="555"/>
      <c r="XBC671" s="555"/>
      <c r="XBD671" s="555"/>
      <c r="XBE671" s="555"/>
      <c r="XBF671" s="555"/>
      <c r="XBG671" s="555"/>
      <c r="XBH671" s="555"/>
      <c r="XBI671" s="555"/>
      <c r="XBJ671" s="555"/>
      <c r="XBK671" s="555"/>
      <c r="XBL671" s="555"/>
      <c r="XBM671" s="555"/>
      <c r="XBN671" s="555"/>
      <c r="XBO671" s="555"/>
      <c r="XBP671" s="555"/>
      <c r="XBQ671" s="555"/>
      <c r="XBR671" s="555"/>
      <c r="XBS671" s="555"/>
      <c r="XBT671" s="555"/>
      <c r="XBU671" s="555"/>
      <c r="XBV671" s="555"/>
      <c r="XBW671" s="555"/>
      <c r="XBX671" s="555"/>
      <c r="XBY671" s="555"/>
      <c r="XBZ671" s="555"/>
      <c r="XCA671" s="555"/>
      <c r="XCB671" s="555"/>
      <c r="XCC671" s="555"/>
      <c r="XCD671" s="555"/>
      <c r="XCE671" s="555"/>
      <c r="XCF671" s="555"/>
      <c r="XCG671" s="555"/>
      <c r="XCH671" s="555"/>
      <c r="XCI671" s="555"/>
      <c r="XCJ671" s="555"/>
      <c r="XCK671" s="555"/>
      <c r="XCL671" s="555"/>
      <c r="XCM671" s="555"/>
      <c r="XCN671" s="555"/>
      <c r="XCO671" s="555"/>
      <c r="XCP671" s="555"/>
      <c r="XCQ671" s="555"/>
      <c r="XCR671" s="555"/>
      <c r="XCS671" s="555"/>
      <c r="XCT671" s="555"/>
      <c r="XCU671" s="555"/>
      <c r="XCV671" s="555"/>
      <c r="XCW671" s="555"/>
      <c r="XCX671" s="555"/>
      <c r="XCY671" s="555"/>
      <c r="XCZ671" s="555"/>
      <c r="XDA671" s="555"/>
      <c r="XDB671" s="555"/>
      <c r="XDC671" s="555"/>
      <c r="XDD671" s="555"/>
      <c r="XDE671" s="555"/>
      <c r="XDF671" s="555"/>
      <c r="XDG671" s="555"/>
      <c r="XDH671" s="555"/>
      <c r="XDI671" s="555"/>
      <c r="XDJ671" s="555"/>
      <c r="XDK671" s="555"/>
      <c r="XDL671" s="555"/>
      <c r="XDM671" s="555"/>
      <c r="XDN671" s="555"/>
      <c r="XDO671" s="555"/>
      <c r="XDP671" s="555"/>
      <c r="XDQ671" s="555"/>
      <c r="XDR671" s="555"/>
      <c r="XDS671" s="555"/>
      <c r="XDT671" s="555"/>
      <c r="XDU671" s="555"/>
      <c r="XDV671" s="555"/>
      <c r="XDW671" s="555"/>
      <c r="XDX671" s="555"/>
      <c r="XDY671" s="555"/>
      <c r="XDZ671" s="555"/>
      <c r="XEA671" s="555"/>
      <c r="XEB671" s="555"/>
      <c r="XEC671" s="555"/>
      <c r="XED671" s="555"/>
      <c r="XEE671" s="555"/>
      <c r="XEF671" s="555"/>
      <c r="XEG671" s="555"/>
      <c r="XEH671" s="555"/>
      <c r="XEI671" s="555"/>
      <c r="XEJ671" s="555"/>
      <c r="XEK671" s="555"/>
      <c r="XEL671" s="555"/>
      <c r="XEM671" s="555"/>
      <c r="XEN671" s="555"/>
      <c r="XEO671" s="555"/>
      <c r="XEP671" s="555"/>
      <c r="XEQ671" s="555"/>
      <c r="XER671" s="555"/>
      <c r="XES671" s="555"/>
      <c r="XET671" s="555"/>
      <c r="XEU671" s="555"/>
      <c r="XEV671" s="555"/>
      <c r="XEW671" s="555"/>
      <c r="XEX671" s="555"/>
      <c r="XEY671" s="555"/>
      <c r="XEZ671" s="555"/>
      <c r="XFA671" s="555"/>
      <c r="XFB671" s="555"/>
      <c r="XFC671" s="555"/>
      <c r="XFD671" s="555"/>
    </row>
    <row r="672" s="2" customFormat="1" customHeight="1" spans="1:1024 1025:16384">
      <c r="A672" s="170">
        <v>46081</v>
      </c>
      <c r="B672" s="96">
        <v>46055</v>
      </c>
      <c r="C672" s="533" t="s">
        <v>621</v>
      </c>
      <c r="D672" s="533" t="s">
        <v>690</v>
      </c>
      <c r="E672" s="533" t="s">
        <v>1470</v>
      </c>
      <c r="F672" s="533" t="s">
        <v>2476</v>
      </c>
      <c r="G672" s="556">
        <v>24900.04</v>
      </c>
      <c r="H672" s="557" t="s">
        <v>1403</v>
      </c>
      <c r="I672" s="558">
        <v>46084</v>
      </c>
      <c r="J672" s="559">
        <v>8300.01</v>
      </c>
      <c r="K672" s="560">
        <v>46115</v>
      </c>
      <c r="L672" s="559">
        <v>8300.01</v>
      </c>
      <c r="M672" s="560">
        <v>46145</v>
      </c>
      <c r="N672" s="559">
        <v>8300.02</v>
      </c>
      <c r="O672" s="533"/>
      <c r="P672" s="533"/>
      <c r="Q672" s="96"/>
      <c r="R672" s="126"/>
      <c r="S672" s="96"/>
      <c r="T672" s="388"/>
      <c r="U672" s="89"/>
      <c r="V672" s="160"/>
      <c r="W672" s="89"/>
      <c r="X672" s="161"/>
      <c r="Y672" s="91">
        <f>J672+L672+N672+P672+R672+T672+V672+X672</f>
        <v>24900.04</v>
      </c>
      <c r="Z672" s="91">
        <f>G672-Y672</f>
        <v>0</v>
      </c>
    </row>
    <row r="673" s="2" customFormat="1" customHeight="1" spans="1:28">
      <c r="A673" s="170">
        <v>46081</v>
      </c>
      <c r="B673" s="96">
        <v>46056</v>
      </c>
      <c r="C673" s="533" t="s">
        <v>2477</v>
      </c>
      <c r="D673" s="533" t="s">
        <v>682</v>
      </c>
      <c r="E673" s="533" t="s">
        <v>2478</v>
      </c>
      <c r="F673" s="533" t="s">
        <v>2479</v>
      </c>
      <c r="G673" s="204">
        <v>21736</v>
      </c>
      <c r="H673" s="561" t="s">
        <v>2480</v>
      </c>
      <c r="I673" s="558">
        <v>46065</v>
      </c>
      <c r="J673" s="204">
        <v>10868</v>
      </c>
      <c r="K673" s="560">
        <v>46072</v>
      </c>
      <c r="L673" s="556">
        <v>10868</v>
      </c>
      <c r="M673" s="533"/>
      <c r="N673" s="533"/>
      <c r="O673" s="533"/>
      <c r="P673" s="533"/>
      <c r="Q673" s="96"/>
      <c r="R673" s="126"/>
      <c r="S673" s="96"/>
      <c r="T673" s="388"/>
      <c r="U673" s="89"/>
      <c r="V673" s="160"/>
      <c r="W673" s="89"/>
      <c r="X673" s="161"/>
      <c r="Y673" s="91">
        <f>J673+L673+N673+P673+R673+T673+V673+X673</f>
        <v>21736</v>
      </c>
      <c r="Z673" s="91">
        <f>G673-Y673</f>
        <v>0</v>
      </c>
    </row>
    <row r="674" s="2" customFormat="1" customHeight="1" spans="1:28">
      <c r="A674" s="170">
        <v>46081</v>
      </c>
      <c r="B674" s="96">
        <v>46054</v>
      </c>
      <c r="C674" s="533" t="s">
        <v>437</v>
      </c>
      <c r="D674" s="533" t="s">
        <v>682</v>
      </c>
      <c r="E674" s="533"/>
      <c r="F674" s="562" t="s">
        <v>438</v>
      </c>
      <c r="G674" s="215">
        <v>36460</v>
      </c>
      <c r="H674" s="561" t="s">
        <v>2025</v>
      </c>
      <c r="I674" s="558">
        <v>46062</v>
      </c>
      <c r="J674" s="204">
        <v>36460</v>
      </c>
      <c r="K674" s="560"/>
      <c r="L674" s="556"/>
      <c r="M674" s="533"/>
      <c r="N674" s="533"/>
      <c r="O674" s="533"/>
      <c r="P674" s="533"/>
      <c r="Q674" s="96"/>
      <c r="R674" s="126"/>
      <c r="S674" s="96"/>
      <c r="T674" s="388"/>
      <c r="U674" s="89"/>
      <c r="V674" s="160"/>
      <c r="W674" s="89"/>
      <c r="X674" s="161"/>
      <c r="Y674" s="91"/>
      <c r="Z674" s="91"/>
    </row>
    <row r="675" s="2" customFormat="1" customHeight="1" spans="1:28">
      <c r="A675" s="170">
        <v>46081</v>
      </c>
      <c r="B675" s="96">
        <v>46056</v>
      </c>
      <c r="C675" s="533" t="s">
        <v>2481</v>
      </c>
      <c r="D675" s="533" t="s">
        <v>690</v>
      </c>
      <c r="E675" s="533" t="s">
        <v>2482</v>
      </c>
      <c r="F675" s="533" t="s">
        <v>2483</v>
      </c>
      <c r="G675" s="556">
        <v>3864</v>
      </c>
      <c r="H675" s="557" t="s">
        <v>2038</v>
      </c>
      <c r="I675" s="558">
        <v>46087</v>
      </c>
      <c r="J675" s="559">
        <v>1288</v>
      </c>
      <c r="K675" s="560">
        <v>46102</v>
      </c>
      <c r="L675" s="559">
        <v>1288</v>
      </c>
      <c r="M675" s="560">
        <v>46117</v>
      </c>
      <c r="N675" s="559">
        <v>1288</v>
      </c>
      <c r="O675" s="533"/>
      <c r="P675" s="533"/>
      <c r="Q675" s="96"/>
      <c r="R675" s="126"/>
      <c r="S675" s="96"/>
      <c r="T675" s="388"/>
      <c r="U675" s="89"/>
      <c r="V675" s="160"/>
      <c r="W675" s="89"/>
      <c r="X675" s="161"/>
      <c r="Y675" s="91">
        <f t="shared" ref="Y675:Y691" si="40">J675+L675+N675+P675+R675+T675+V675+X675</f>
        <v>3864</v>
      </c>
      <c r="Z675" s="91">
        <f t="shared" ref="Z675:Z691" si="41">G675-Y675</f>
        <v>0</v>
      </c>
    </row>
    <row r="676" s="2" customFormat="1" customHeight="1" spans="1:28">
      <c r="A676" s="170">
        <v>46081</v>
      </c>
      <c r="B676" s="96">
        <v>46057</v>
      </c>
      <c r="C676" s="533" t="s">
        <v>467</v>
      </c>
      <c r="D676" s="533" t="s">
        <v>682</v>
      </c>
      <c r="E676" s="533" t="s">
        <v>2464</v>
      </c>
      <c r="F676" s="533" t="s">
        <v>2476</v>
      </c>
      <c r="G676" s="204">
        <v>208836</v>
      </c>
      <c r="H676" s="557">
        <v>30</v>
      </c>
      <c r="I676" s="558">
        <v>46091</v>
      </c>
      <c r="J676" s="539">
        <v>208836</v>
      </c>
      <c r="K676" s="533"/>
      <c r="L676" s="533"/>
      <c r="M676" s="533"/>
      <c r="N676" s="533"/>
      <c r="O676" s="533"/>
      <c r="P676" s="533"/>
      <c r="Q676" s="96"/>
      <c r="R676" s="126"/>
      <c r="S676" s="96"/>
      <c r="T676" s="388"/>
      <c r="U676" s="89"/>
      <c r="V676" s="160"/>
      <c r="W676" s="89"/>
      <c r="X676" s="161"/>
      <c r="Y676" s="91">
        <f t="shared" si="40"/>
        <v>208836</v>
      </c>
      <c r="Z676" s="91">
        <f t="shared" si="41"/>
        <v>0</v>
      </c>
    </row>
    <row r="677" s="2" customFormat="1" customHeight="1" spans="1:28">
      <c r="A677" s="170">
        <v>46081</v>
      </c>
      <c r="B677" s="96">
        <v>46058</v>
      </c>
      <c r="C677" s="533" t="s">
        <v>474</v>
      </c>
      <c r="D677" s="533" t="s">
        <v>682</v>
      </c>
      <c r="E677" s="533" t="s">
        <v>2478</v>
      </c>
      <c r="F677" s="533" t="s">
        <v>2165</v>
      </c>
      <c r="G677" s="204">
        <v>1954</v>
      </c>
      <c r="H677" s="557">
        <v>28</v>
      </c>
      <c r="I677" s="558">
        <v>46087</v>
      </c>
      <c r="J677" s="539">
        <v>1954</v>
      </c>
      <c r="K677" s="533"/>
      <c r="L677" s="533"/>
      <c r="M677" s="533"/>
      <c r="N677" s="533"/>
      <c r="O677" s="533"/>
      <c r="P677" s="533"/>
      <c r="Q677" s="96"/>
      <c r="R677" s="126"/>
      <c r="S677" s="96"/>
      <c r="T677" s="388"/>
      <c r="U677" s="89"/>
      <c r="V677" s="160"/>
      <c r="W677" s="89"/>
      <c r="X677" s="161"/>
      <c r="Y677" s="91">
        <f t="shared" si="40"/>
        <v>1954</v>
      </c>
      <c r="Z677" s="91">
        <f t="shared" si="41"/>
        <v>0</v>
      </c>
    </row>
    <row r="678" s="2" customFormat="1" customHeight="1" spans="1:28">
      <c r="A678" s="170">
        <v>46081</v>
      </c>
      <c r="B678" s="96">
        <v>46057</v>
      </c>
      <c r="C678" s="533" t="s">
        <v>634</v>
      </c>
      <c r="D678" s="533" t="s">
        <v>690</v>
      </c>
      <c r="E678" s="533" t="s">
        <v>1653</v>
      </c>
      <c r="F678" s="533" t="s">
        <v>2484</v>
      </c>
      <c r="G678" s="556">
        <v>2300</v>
      </c>
      <c r="H678" s="557">
        <v>14</v>
      </c>
      <c r="I678" s="558">
        <v>46077</v>
      </c>
      <c r="J678" s="556">
        <v>2300</v>
      </c>
      <c r="K678" s="533"/>
      <c r="L678" s="533"/>
      <c r="M678" s="533"/>
      <c r="N678" s="533"/>
      <c r="O678" s="533"/>
      <c r="P678" s="533"/>
      <c r="Q678" s="96"/>
      <c r="R678" s="126"/>
      <c r="S678" s="96"/>
      <c r="T678" s="388"/>
      <c r="U678" s="89"/>
      <c r="V678" s="160"/>
      <c r="W678" s="89"/>
      <c r="X678" s="161"/>
      <c r="Y678" s="91">
        <f t="shared" si="40"/>
        <v>2300</v>
      </c>
      <c r="Z678" s="91">
        <f t="shared" si="41"/>
        <v>0</v>
      </c>
    </row>
    <row r="679" s="2" customFormat="1" customHeight="1" spans="1:28">
      <c r="A679" s="170">
        <v>46081</v>
      </c>
      <c r="B679" s="96">
        <v>46049</v>
      </c>
      <c r="C679" s="533" t="s">
        <v>600</v>
      </c>
      <c r="D679" s="533" t="s">
        <v>684</v>
      </c>
      <c r="E679" s="533" t="s">
        <v>1653</v>
      </c>
      <c r="F679" s="533" t="s">
        <v>2485</v>
      </c>
      <c r="G679" s="556">
        <v>2659.86</v>
      </c>
      <c r="H679" s="557" t="s">
        <v>1403</v>
      </c>
      <c r="I679" s="558">
        <v>46091</v>
      </c>
      <c r="J679" s="563">
        <v>886.62</v>
      </c>
      <c r="K679" s="558">
        <v>46122</v>
      </c>
      <c r="L679" s="563">
        <v>886.62</v>
      </c>
      <c r="M679" s="560">
        <v>46152</v>
      </c>
      <c r="N679" s="563">
        <v>886.62</v>
      </c>
      <c r="O679" s="533"/>
      <c r="P679" s="533"/>
      <c r="Q679" s="96"/>
      <c r="R679" s="126"/>
      <c r="S679" s="96"/>
      <c r="T679" s="388"/>
      <c r="U679" s="89"/>
      <c r="V679" s="160"/>
      <c r="W679" s="89"/>
      <c r="X679" s="161"/>
      <c r="Y679" s="91">
        <f t="shared" si="40"/>
        <v>2659.86</v>
      </c>
      <c r="Z679" s="91">
        <f t="shared" si="41"/>
        <v>0</v>
      </c>
    </row>
    <row r="680" s="2" customFormat="1" customHeight="1" spans="1:28">
      <c r="A680" s="170">
        <v>46081</v>
      </c>
      <c r="B680" s="96">
        <v>46062</v>
      </c>
      <c r="C680" s="533" t="s">
        <v>483</v>
      </c>
      <c r="D680" s="533" t="s">
        <v>682</v>
      </c>
      <c r="E680" s="533" t="s">
        <v>2478</v>
      </c>
      <c r="F680" s="533" t="s">
        <v>2486</v>
      </c>
      <c r="G680" s="204">
        <v>3896</v>
      </c>
      <c r="H680" s="557" t="s">
        <v>1403</v>
      </c>
      <c r="I680" s="558">
        <v>46092</v>
      </c>
      <c r="J680" s="539">
        <v>1298.67</v>
      </c>
      <c r="K680" s="560">
        <v>46122</v>
      </c>
      <c r="L680" s="559">
        <v>1298.67</v>
      </c>
      <c r="M680" s="560">
        <v>46152</v>
      </c>
      <c r="N680" s="559">
        <v>1298.67</v>
      </c>
      <c r="O680" s="533"/>
      <c r="P680" s="533"/>
      <c r="Q680" s="96"/>
      <c r="R680" s="126"/>
      <c r="S680" s="96"/>
      <c r="T680" s="388"/>
      <c r="U680" s="89"/>
      <c r="V680" s="160"/>
      <c r="W680" s="89"/>
      <c r="X680" s="161"/>
      <c r="Y680" s="91">
        <f t="shared" si="40"/>
        <v>3896.01</v>
      </c>
      <c r="Z680" s="91">
        <f t="shared" si="41"/>
        <v>-0.0100000000002183</v>
      </c>
    </row>
    <row r="681" s="2" customFormat="1" customHeight="1" spans="1:28">
      <c r="A681" s="170">
        <v>46081</v>
      </c>
      <c r="B681" s="96">
        <v>46062</v>
      </c>
      <c r="C681" s="533" t="s">
        <v>485</v>
      </c>
      <c r="D681" s="533" t="s">
        <v>682</v>
      </c>
      <c r="E681" s="533" t="s">
        <v>2478</v>
      </c>
      <c r="F681" s="533" t="s">
        <v>2479</v>
      </c>
      <c r="G681" s="204">
        <v>18032</v>
      </c>
      <c r="H681" s="561" t="s">
        <v>2487</v>
      </c>
      <c r="I681" s="558">
        <v>46070</v>
      </c>
      <c r="J681" s="204">
        <v>9016</v>
      </c>
      <c r="K681" s="560">
        <v>46075</v>
      </c>
      <c r="L681" s="556">
        <v>9016</v>
      </c>
      <c r="M681" s="556"/>
      <c r="N681" s="533"/>
      <c r="O681" s="533"/>
      <c r="P681" s="533"/>
      <c r="Q681" s="96"/>
      <c r="R681" s="126"/>
      <c r="S681" s="96"/>
      <c r="T681" s="388"/>
      <c r="U681" s="89"/>
      <c r="V681" s="160"/>
      <c r="W681" s="89"/>
      <c r="X681" s="161"/>
      <c r="Y681" s="91">
        <f t="shared" si="40"/>
        <v>18032</v>
      </c>
      <c r="Z681" s="91">
        <f t="shared" si="41"/>
        <v>0</v>
      </c>
    </row>
    <row r="682" s="2" customFormat="1" customHeight="1" spans="1:28">
      <c r="A682" s="170">
        <v>46081</v>
      </c>
      <c r="B682" s="96">
        <v>46062</v>
      </c>
      <c r="C682" s="533" t="s">
        <v>492</v>
      </c>
      <c r="D682" s="533" t="s">
        <v>682</v>
      </c>
      <c r="E682" s="533" t="s">
        <v>2478</v>
      </c>
      <c r="F682" s="533" t="s">
        <v>2488</v>
      </c>
      <c r="G682" s="204">
        <v>2184.77</v>
      </c>
      <c r="H682" s="557" t="s">
        <v>1407</v>
      </c>
      <c r="I682" s="558">
        <v>46092</v>
      </c>
      <c r="J682" s="539">
        <v>1092.38</v>
      </c>
      <c r="K682" s="560">
        <v>46122</v>
      </c>
      <c r="L682" s="559">
        <v>1092.39</v>
      </c>
      <c r="M682" s="533"/>
      <c r="N682" s="533"/>
      <c r="O682" s="533"/>
      <c r="P682" s="533"/>
      <c r="Q682" s="96"/>
      <c r="R682" s="126"/>
      <c r="S682" s="96"/>
      <c r="T682" s="388"/>
      <c r="U682" s="89"/>
      <c r="V682" s="160"/>
      <c r="W682" s="89"/>
      <c r="X682" s="161"/>
      <c r="Y682" s="91">
        <f t="shared" si="40"/>
        <v>2184.77</v>
      </c>
      <c r="Z682" s="91">
        <f t="shared" si="41"/>
        <v>0</v>
      </c>
    </row>
    <row r="683" s="2" customFormat="1" customHeight="1" spans="1:28">
      <c r="A683" s="170">
        <v>46081</v>
      </c>
      <c r="B683" s="96">
        <v>46062</v>
      </c>
      <c r="C683" s="533" t="s">
        <v>493</v>
      </c>
      <c r="D683" s="533" t="s">
        <v>682</v>
      </c>
      <c r="E683" s="533" t="s">
        <v>2464</v>
      </c>
      <c r="F683" s="533" t="s">
        <v>2476</v>
      </c>
      <c r="G683" s="204">
        <v>104100</v>
      </c>
      <c r="H683" s="557">
        <v>30</v>
      </c>
      <c r="I683" s="558">
        <v>46106</v>
      </c>
      <c r="J683" s="539">
        <v>104100</v>
      </c>
      <c r="K683" s="533"/>
      <c r="L683" s="533"/>
      <c r="M683" s="533"/>
      <c r="N683" s="533"/>
      <c r="O683" s="533"/>
      <c r="P683" s="533"/>
      <c r="Q683" s="96"/>
      <c r="R683" s="126"/>
      <c r="S683" s="96"/>
      <c r="T683" s="388"/>
      <c r="U683" s="89"/>
      <c r="V683" s="160"/>
      <c r="W683" s="89"/>
      <c r="X683" s="161"/>
      <c r="Y683" s="91">
        <f t="shared" si="40"/>
        <v>104100</v>
      </c>
      <c r="Z683" s="91">
        <f t="shared" si="41"/>
        <v>0</v>
      </c>
    </row>
    <row r="684" s="2" customFormat="1" customHeight="1" spans="1:28">
      <c r="A684" s="170">
        <v>46081</v>
      </c>
      <c r="B684" s="96">
        <v>46057</v>
      </c>
      <c r="C684" s="533" t="s">
        <v>504</v>
      </c>
      <c r="D684" s="533" t="s">
        <v>682</v>
      </c>
      <c r="E684" s="533" t="s">
        <v>2478</v>
      </c>
      <c r="F684" s="533" t="s">
        <v>2489</v>
      </c>
      <c r="G684" s="204">
        <v>6270</v>
      </c>
      <c r="H684" s="557">
        <v>14</v>
      </c>
      <c r="I684" s="558">
        <v>46078</v>
      </c>
      <c r="J684" s="204">
        <v>6270</v>
      </c>
      <c r="K684" s="533"/>
      <c r="L684" s="533"/>
      <c r="M684" s="533"/>
      <c r="N684" s="533"/>
      <c r="O684" s="533"/>
      <c r="P684" s="533"/>
      <c r="Q684" s="96"/>
      <c r="R684" s="126"/>
      <c r="S684" s="96"/>
      <c r="T684" s="388"/>
      <c r="U684" s="89"/>
      <c r="V684" s="160"/>
      <c r="W684" s="89"/>
      <c r="X684" s="161"/>
      <c r="Y684" s="91">
        <f t="shared" si="40"/>
        <v>6270</v>
      </c>
      <c r="Z684" s="91">
        <f t="shared" si="41"/>
        <v>0</v>
      </c>
    </row>
    <row r="685" s="2" customFormat="1" customHeight="1" spans="1:28">
      <c r="A685" s="170">
        <v>46081</v>
      </c>
      <c r="B685" s="96">
        <v>46064</v>
      </c>
      <c r="C685" s="533" t="s">
        <v>507</v>
      </c>
      <c r="D685" s="533" t="s">
        <v>682</v>
      </c>
      <c r="E685" s="533" t="s">
        <v>2478</v>
      </c>
      <c r="F685" s="533" t="s">
        <v>2165</v>
      </c>
      <c r="G685" s="204">
        <v>977</v>
      </c>
      <c r="H685" s="557">
        <v>14</v>
      </c>
      <c r="I685" s="558">
        <v>46078</v>
      </c>
      <c r="J685" s="204">
        <v>977</v>
      </c>
      <c r="K685" s="533"/>
      <c r="L685" s="533"/>
      <c r="M685" s="533"/>
      <c r="N685" s="533"/>
      <c r="O685" s="533"/>
      <c r="P685" s="533"/>
      <c r="Q685" s="96"/>
      <c r="R685" s="126"/>
      <c r="S685" s="96"/>
      <c r="T685" s="388"/>
      <c r="U685" s="89"/>
      <c r="V685" s="160"/>
      <c r="W685" s="89"/>
      <c r="X685" s="161"/>
      <c r="Y685" s="91">
        <f t="shared" si="40"/>
        <v>977</v>
      </c>
      <c r="Z685" s="91">
        <f t="shared" si="41"/>
        <v>0</v>
      </c>
    </row>
    <row r="686" s="2" customFormat="1" customHeight="1" spans="1:28">
      <c r="A686" s="170">
        <v>46081</v>
      </c>
      <c r="B686" s="96">
        <v>46064</v>
      </c>
      <c r="C686" s="533" t="s">
        <v>606</v>
      </c>
      <c r="D686" s="533" t="s">
        <v>684</v>
      </c>
      <c r="E686" s="533" t="s">
        <v>1653</v>
      </c>
      <c r="F686" s="533" t="s">
        <v>2490</v>
      </c>
      <c r="G686" s="556">
        <v>2658.46</v>
      </c>
      <c r="H686" s="557" t="s">
        <v>1403</v>
      </c>
      <c r="I686" s="558">
        <v>46095</v>
      </c>
      <c r="J686" s="563">
        <v>886.15</v>
      </c>
      <c r="K686" s="558">
        <v>46125</v>
      </c>
      <c r="L686" s="563">
        <v>886.15</v>
      </c>
      <c r="M686" s="560">
        <v>46155</v>
      </c>
      <c r="N686" s="563">
        <v>886.16</v>
      </c>
      <c r="O686" s="533"/>
      <c r="P686" s="533"/>
      <c r="Q686" s="96"/>
      <c r="R686" s="126"/>
      <c r="S686" s="96"/>
      <c r="T686" s="388"/>
      <c r="U686" s="89"/>
      <c r="V686" s="160"/>
      <c r="W686" s="89"/>
      <c r="X686" s="161"/>
      <c r="Y686" s="91">
        <f t="shared" si="40"/>
        <v>2658.46</v>
      </c>
      <c r="Z686" s="91">
        <f t="shared" si="41"/>
        <v>0</v>
      </c>
    </row>
    <row r="687" s="2" customFormat="1" customHeight="1" spans="1:28">
      <c r="A687" s="170">
        <v>46081</v>
      </c>
      <c r="B687" s="96">
        <v>46066</v>
      </c>
      <c r="C687" s="533" t="s">
        <v>527</v>
      </c>
      <c r="D687" s="533" t="s">
        <v>682</v>
      </c>
      <c r="E687" s="533" t="s">
        <v>1470</v>
      </c>
      <c r="F687" s="533" t="s">
        <v>2491</v>
      </c>
      <c r="G687" s="204">
        <v>7492</v>
      </c>
      <c r="H687" s="557" t="s">
        <v>1403</v>
      </c>
      <c r="I687" s="558">
        <v>46099</v>
      </c>
      <c r="J687" s="539">
        <v>2497.33</v>
      </c>
      <c r="K687" s="560">
        <v>46130</v>
      </c>
      <c r="L687" s="559">
        <v>2497.33</v>
      </c>
      <c r="M687" s="560">
        <v>46160</v>
      </c>
      <c r="N687" s="559">
        <v>2497.34</v>
      </c>
      <c r="O687" s="533"/>
      <c r="P687" s="533"/>
      <c r="Q687" s="96"/>
      <c r="R687" s="126"/>
      <c r="S687" s="96"/>
      <c r="T687" s="388"/>
      <c r="U687" s="89"/>
      <c r="V687" s="160"/>
      <c r="W687" s="89"/>
      <c r="X687" s="161"/>
      <c r="Y687" s="91">
        <f t="shared" si="40"/>
        <v>7492</v>
      </c>
      <c r="Z687" s="91">
        <f t="shared" si="41"/>
        <v>0</v>
      </c>
    </row>
    <row r="688" s="2" customFormat="1" customHeight="1" spans="1:28">
      <c r="A688" s="170">
        <v>46081</v>
      </c>
      <c r="B688" s="96">
        <v>46072</v>
      </c>
      <c r="C688" s="533" t="s">
        <v>545</v>
      </c>
      <c r="D688" s="533" t="s">
        <v>682</v>
      </c>
      <c r="E688" s="533"/>
      <c r="F688" s="533" t="s">
        <v>928</v>
      </c>
      <c r="G688" s="204">
        <v>21995</v>
      </c>
      <c r="H688" s="557"/>
      <c r="I688" s="558">
        <v>46083</v>
      </c>
      <c r="J688" s="204">
        <f>21995/2</f>
        <v>10997.5</v>
      </c>
      <c r="K688" s="560">
        <v>46090</v>
      </c>
      <c r="L688" s="539">
        <f>21995/2</f>
        <v>10997.5</v>
      </c>
      <c r="M688" s="560"/>
      <c r="N688" s="556"/>
      <c r="O688" s="533"/>
      <c r="P688" s="533"/>
      <c r="Q688" s="96"/>
      <c r="R688" s="126"/>
      <c r="S688" s="96"/>
      <c r="T688" s="388"/>
      <c r="U688" s="89"/>
      <c r="V688" s="160"/>
      <c r="W688" s="89"/>
      <c r="X688" s="161"/>
      <c r="Y688" s="91">
        <f t="shared" si="40"/>
        <v>21995</v>
      </c>
      <c r="Z688" s="91">
        <f t="shared" si="41"/>
        <v>0</v>
      </c>
      <c r="AB688" s="2" t="s">
        <v>995</v>
      </c>
    </row>
    <row r="689" s="2" customFormat="1" customHeight="1" spans="1:1024 1025:16384">
      <c r="A689" s="170">
        <v>46081</v>
      </c>
      <c r="B689" s="96">
        <v>46076</v>
      </c>
      <c r="C689" s="533" t="s">
        <v>564</v>
      </c>
      <c r="D689" s="533" t="s">
        <v>682</v>
      </c>
      <c r="E689" s="533"/>
      <c r="F689" s="533" t="s">
        <v>928</v>
      </c>
      <c r="G689" s="204">
        <v>13200</v>
      </c>
      <c r="H689" s="557"/>
      <c r="I689" s="558">
        <v>46098</v>
      </c>
      <c r="J689" s="539">
        <v>13200</v>
      </c>
      <c r="K689" s="560"/>
      <c r="L689" s="556"/>
      <c r="M689" s="560"/>
      <c r="N689" s="556"/>
      <c r="O689" s="533"/>
      <c r="P689" s="533"/>
      <c r="Q689" s="96"/>
      <c r="R689" s="126"/>
      <c r="S689" s="96"/>
      <c r="T689" s="388"/>
      <c r="U689" s="89"/>
      <c r="V689" s="160"/>
      <c r="W689" s="89"/>
      <c r="X689" s="161"/>
      <c r="Y689" s="91">
        <f t="shared" si="40"/>
        <v>13200</v>
      </c>
      <c r="Z689" s="91">
        <f t="shared" si="41"/>
        <v>0</v>
      </c>
      <c r="AB689" s="2" t="s">
        <v>1004</v>
      </c>
    </row>
    <row r="690" s="2" customFormat="1" customHeight="1" spans="1:1024 1025:16384">
      <c r="A690" s="170">
        <v>46081</v>
      </c>
      <c r="B690" s="96">
        <v>46076</v>
      </c>
      <c r="C690" s="533" t="s">
        <v>565</v>
      </c>
      <c r="D690" s="533" t="s">
        <v>682</v>
      </c>
      <c r="E690" s="533" t="s">
        <v>2478</v>
      </c>
      <c r="F690" s="533" t="s">
        <v>2492</v>
      </c>
      <c r="G690" s="204">
        <v>21500</v>
      </c>
      <c r="H690" s="557" t="s">
        <v>1403</v>
      </c>
      <c r="I690" s="558">
        <v>46107</v>
      </c>
      <c r="J690" s="539">
        <v>7166.67</v>
      </c>
      <c r="K690" s="560">
        <v>46137</v>
      </c>
      <c r="L690" s="559">
        <v>7166.67</v>
      </c>
      <c r="M690" s="560">
        <v>46167</v>
      </c>
      <c r="N690" s="559">
        <v>7166.66</v>
      </c>
      <c r="O690" s="533"/>
      <c r="P690" s="533"/>
      <c r="Q690" s="96"/>
      <c r="R690" s="126"/>
      <c r="S690" s="96"/>
      <c r="T690" s="388"/>
      <c r="U690" s="89"/>
      <c r="V690" s="160"/>
      <c r="W690" s="89"/>
      <c r="X690" s="161"/>
      <c r="Y690" s="91">
        <f t="shared" si="40"/>
        <v>21500</v>
      </c>
      <c r="Z690" s="91">
        <f t="shared" si="41"/>
        <v>0</v>
      </c>
    </row>
    <row r="691" s="2" customFormat="1" customHeight="1" spans="1:1024 1025:16384">
      <c r="A691" s="170">
        <v>46081</v>
      </c>
      <c r="B691" s="96">
        <v>46077</v>
      </c>
      <c r="C691" s="533" t="s">
        <v>572</v>
      </c>
      <c r="D691" s="533" t="s">
        <v>682</v>
      </c>
      <c r="E691" s="533" t="s">
        <v>2464</v>
      </c>
      <c r="F691" s="533" t="s">
        <v>2476</v>
      </c>
      <c r="G691" s="204">
        <v>109987.2</v>
      </c>
      <c r="H691" s="557">
        <v>28</v>
      </c>
      <c r="I691" s="558">
        <v>46106</v>
      </c>
      <c r="J691" s="539">
        <v>109987.2</v>
      </c>
      <c r="K691" s="533"/>
      <c r="L691" s="533"/>
      <c r="M691" s="533"/>
      <c r="N691" s="533"/>
      <c r="O691" s="533"/>
      <c r="P691" s="533"/>
      <c r="Q691" s="96"/>
      <c r="R691" s="126"/>
      <c r="S691" s="96"/>
      <c r="T691" s="388"/>
      <c r="U691" s="89"/>
      <c r="V691" s="160"/>
      <c r="W691" s="89"/>
      <c r="X691" s="161"/>
      <c r="Y691" s="91">
        <f t="shared" si="40"/>
        <v>109987.2</v>
      </c>
      <c r="Z691" s="91">
        <f t="shared" si="41"/>
        <v>0</v>
      </c>
    </row>
    <row r="692" s="2" customFormat="1" customHeight="1" spans="1:1024 1025:16384">
      <c r="A692" s="170">
        <v>46081</v>
      </c>
      <c r="B692" s="564">
        <v>46071</v>
      </c>
      <c r="C692" s="213" t="s">
        <v>610</v>
      </c>
      <c r="D692" s="533" t="s">
        <v>684</v>
      </c>
      <c r="E692" s="533"/>
      <c r="F692" s="536" t="s">
        <v>613</v>
      </c>
      <c r="G692" s="204">
        <v>1390.2</v>
      </c>
      <c r="H692" s="557" t="s">
        <v>2493</v>
      </c>
      <c r="I692" s="558">
        <v>46099</v>
      </c>
      <c r="J692" s="539">
        <f>1390.2/2</f>
        <v>695.1</v>
      </c>
      <c r="K692" s="558">
        <v>46114</v>
      </c>
      <c r="L692" s="539">
        <f>1390.2/2</f>
        <v>695.1</v>
      </c>
      <c r="M692" s="533"/>
      <c r="N692" s="533"/>
      <c r="O692" s="533"/>
      <c r="P692" s="533"/>
      <c r="Q692" s="96"/>
      <c r="R692" s="126"/>
      <c r="S692" s="96"/>
      <c r="T692" s="388"/>
      <c r="U692" s="89"/>
      <c r="V692" s="160"/>
      <c r="W692" s="89"/>
      <c r="X692" s="161"/>
      <c r="Y692" s="91"/>
      <c r="Z692" s="91"/>
    </row>
    <row r="693" s="2" customFormat="1" customHeight="1" spans="1:1024 1025:16384">
      <c r="A693" s="170">
        <v>46081</v>
      </c>
      <c r="B693" s="96">
        <v>46073</v>
      </c>
      <c r="C693" s="533" t="s">
        <v>619</v>
      </c>
      <c r="D693" s="533" t="s">
        <v>684</v>
      </c>
      <c r="E693" s="533" t="s">
        <v>1653</v>
      </c>
      <c r="F693" s="533" t="s">
        <v>2494</v>
      </c>
      <c r="G693" s="556">
        <v>9874.8</v>
      </c>
      <c r="H693" s="557" t="s">
        <v>1471</v>
      </c>
      <c r="I693" s="558">
        <v>46092</v>
      </c>
      <c r="J693" s="559">
        <v>2468.7</v>
      </c>
      <c r="K693" s="558">
        <v>46107</v>
      </c>
      <c r="L693" s="559">
        <v>2468.7</v>
      </c>
      <c r="M693" s="560">
        <v>46123</v>
      </c>
      <c r="N693" s="559">
        <v>2468.7</v>
      </c>
      <c r="O693" s="560">
        <v>46138</v>
      </c>
      <c r="P693" s="559">
        <v>2468.7</v>
      </c>
      <c r="Q693" s="96"/>
      <c r="R693" s="126"/>
      <c r="S693" s="96"/>
      <c r="T693" s="388"/>
      <c r="U693" s="89"/>
      <c r="V693" s="160"/>
      <c r="W693" s="89"/>
      <c r="X693" s="161"/>
      <c r="Y693" s="91">
        <f>J693+L693+N693+P693+R693+T693+V693+X693</f>
        <v>9874.8</v>
      </c>
      <c r="Z693" s="91">
        <f>G693-Y693</f>
        <v>0</v>
      </c>
    </row>
    <row r="694" s="2" customFormat="1" customHeight="1" spans="1:1024 1025:16384">
      <c r="A694" s="170">
        <v>46081</v>
      </c>
      <c r="B694" s="96">
        <v>46076</v>
      </c>
      <c r="C694" s="533" t="s">
        <v>650</v>
      </c>
      <c r="D694" s="533" t="s">
        <v>690</v>
      </c>
      <c r="E694" s="533" t="s">
        <v>1470</v>
      </c>
      <c r="F694" s="533" t="s">
        <v>2495</v>
      </c>
      <c r="G694" s="556">
        <v>18692.4</v>
      </c>
      <c r="H694" s="557" t="s">
        <v>1403</v>
      </c>
      <c r="I694" s="558">
        <v>46107</v>
      </c>
      <c r="J694" s="559">
        <v>6230.8</v>
      </c>
      <c r="K694" s="560">
        <v>46137</v>
      </c>
      <c r="L694" s="559">
        <v>6230.8</v>
      </c>
      <c r="M694" s="560">
        <v>46167</v>
      </c>
      <c r="N694" s="559">
        <v>6230.8</v>
      </c>
      <c r="O694" s="533"/>
      <c r="P694" s="533"/>
      <c r="Q694" s="96"/>
      <c r="R694" s="126"/>
      <c r="S694" s="96"/>
      <c r="T694" s="388"/>
      <c r="U694" s="89"/>
      <c r="V694" s="160"/>
      <c r="W694" s="89"/>
      <c r="X694" s="161"/>
      <c r="Y694" s="91">
        <f>J694+L694+N694+P694+R694+T694+V694+X694</f>
        <v>18692.4</v>
      </c>
      <c r="Z694" s="91">
        <f>G694-Y694</f>
        <v>0</v>
      </c>
    </row>
    <row r="695" s="2" customFormat="1" customHeight="1" spans="1:1024 1025:16384">
      <c r="A695" s="170">
        <v>46081</v>
      </c>
      <c r="B695" s="96">
        <v>46078</v>
      </c>
      <c r="C695" s="533" t="s">
        <v>654</v>
      </c>
      <c r="D695" s="533" t="s">
        <v>690</v>
      </c>
      <c r="E695" s="533" t="s">
        <v>2478</v>
      </c>
      <c r="F695" s="533" t="s">
        <v>1319</v>
      </c>
      <c r="G695" s="556">
        <v>5080.92</v>
      </c>
      <c r="H695" s="557" t="s">
        <v>1403</v>
      </c>
      <c r="I695" s="558">
        <v>46107</v>
      </c>
      <c r="J695" s="559">
        <v>1693.64</v>
      </c>
      <c r="K695" s="560">
        <v>46137</v>
      </c>
      <c r="L695" s="559">
        <v>1693.64</v>
      </c>
      <c r="M695" s="560">
        <v>46167</v>
      </c>
      <c r="N695" s="559">
        <v>1693.64</v>
      </c>
      <c r="O695" s="533"/>
      <c r="P695" s="533"/>
      <c r="Q695" s="96"/>
      <c r="R695" s="126"/>
      <c r="S695" s="96"/>
      <c r="T695" s="388"/>
      <c r="U695" s="89"/>
      <c r="V695" s="160"/>
      <c r="W695" s="89"/>
      <c r="X695" s="161"/>
      <c r="Y695" s="91">
        <f>J695+L695+N695+P695+R695+T695+V695+X695</f>
        <v>5080.92</v>
      </c>
      <c r="Z695" s="91">
        <f>G695-Y695</f>
        <v>0</v>
      </c>
    </row>
    <row r="696" s="2" customFormat="1" customHeight="1" spans="1:1024 1025:16384">
      <c r="A696" s="170">
        <v>46081</v>
      </c>
      <c r="B696" s="96">
        <v>46079</v>
      </c>
      <c r="C696" s="533" t="s">
        <v>587</v>
      </c>
      <c r="D696" s="533" t="s">
        <v>682</v>
      </c>
      <c r="E696" s="533" t="s">
        <v>2478</v>
      </c>
      <c r="F696" s="533" t="s">
        <v>2479</v>
      </c>
      <c r="G696" s="204">
        <v>11880</v>
      </c>
      <c r="H696" s="561" t="s">
        <v>2496</v>
      </c>
      <c r="I696" s="558">
        <v>46090</v>
      </c>
      <c r="J696" s="539">
        <v>5940</v>
      </c>
      <c r="K696" s="560">
        <v>46097</v>
      </c>
      <c r="L696" s="559">
        <v>5940</v>
      </c>
      <c r="M696" s="533"/>
      <c r="N696" s="533"/>
      <c r="O696" s="533"/>
      <c r="P696" s="533"/>
      <c r="Q696" s="96"/>
      <c r="R696" s="126"/>
      <c r="S696" s="96"/>
      <c r="T696" s="388"/>
      <c r="U696" s="89"/>
      <c r="V696" s="160"/>
      <c r="W696" s="89"/>
      <c r="X696" s="161"/>
      <c r="Y696" s="91">
        <f>J696+L696+N696+P696+R696+T696+V696+X696</f>
        <v>11880</v>
      </c>
      <c r="Z696" s="91">
        <f>G696-Y696</f>
        <v>0</v>
      </c>
    </row>
    <row r="697" s="2" customFormat="1" customHeight="1" spans="1:1024 1025:16384">
      <c r="A697" s="542">
        <v>46081</v>
      </c>
      <c r="B697" s="543" t="s">
        <v>659</v>
      </c>
      <c r="C697" s="544"/>
      <c r="D697" s="545"/>
      <c r="E697" s="546"/>
      <c r="F697" s="547"/>
      <c r="G697" s="467">
        <f>SUBTOTAL(9,G672:G696)</f>
        <v>661920.65</v>
      </c>
      <c r="H697" s="548"/>
      <c r="I697" s="543"/>
      <c r="J697" s="467">
        <f>SUBTOTAL(9,J672:J696)</f>
        <v>555409.77</v>
      </c>
      <c r="K697" s="549"/>
      <c r="L697" s="467">
        <f>SUBTOTAL(9,L672:L696)</f>
        <v>71325.58</v>
      </c>
      <c r="M697" s="549"/>
      <c r="N697" s="467">
        <f>SUBTOTAL(9,N672:N696)</f>
        <v>32716.61</v>
      </c>
      <c r="O697" s="549"/>
      <c r="P697" s="467">
        <f>SUBTOTAL(9,P672:P696)</f>
        <v>2468.7</v>
      </c>
      <c r="Q697" s="549"/>
      <c r="R697" s="550"/>
      <c r="S697" s="549"/>
      <c r="T697" s="551"/>
      <c r="U697" s="552"/>
      <c r="V697" s="553"/>
      <c r="W697" s="552"/>
      <c r="X697" s="554"/>
      <c r="Y697" s="467">
        <f>SUBTOTAL(9,Y672:Y696)</f>
        <v>624070.46</v>
      </c>
      <c r="Z697" s="467">
        <f>SUBTOTAL(9,Z672:Z696)</f>
        <v>-0.0100000000002183</v>
      </c>
      <c r="AA697" s="555"/>
      <c r="AB697" s="555"/>
      <c r="AC697" s="555"/>
      <c r="AD697" s="555"/>
      <c r="AE697" s="555"/>
      <c r="AF697" s="555"/>
      <c r="AG697" s="555"/>
      <c r="AH697" s="555"/>
      <c r="AI697" s="555"/>
      <c r="AJ697" s="555"/>
      <c r="AK697" s="555"/>
      <c r="AL697" s="555"/>
      <c r="AM697" s="555"/>
      <c r="AN697" s="555"/>
      <c r="AO697" s="555"/>
      <c r="AP697" s="555"/>
      <c r="AQ697" s="555"/>
      <c r="AR697" s="555"/>
      <c r="AS697" s="555"/>
      <c r="AT697" s="555"/>
      <c r="AU697" s="555"/>
      <c r="AV697" s="555"/>
      <c r="AW697" s="555"/>
      <c r="AX697" s="555"/>
      <c r="AY697" s="555"/>
      <c r="AZ697" s="555"/>
      <c r="BA697" s="555"/>
      <c r="BB697" s="555"/>
      <c r="BC697" s="555"/>
      <c r="BD697" s="555"/>
      <c r="BE697" s="555"/>
      <c r="BF697" s="555"/>
      <c r="BG697" s="555"/>
      <c r="BH697" s="555"/>
      <c r="BI697" s="555"/>
      <c r="BJ697" s="555"/>
      <c r="BK697" s="555"/>
      <c r="BL697" s="555"/>
      <c r="BM697" s="555"/>
      <c r="BN697" s="555"/>
      <c r="BO697" s="555"/>
      <c r="BP697" s="555"/>
      <c r="BQ697" s="555"/>
      <c r="BR697" s="555"/>
      <c r="BS697" s="555"/>
      <c r="BT697" s="555"/>
      <c r="BU697" s="555"/>
      <c r="BV697" s="555"/>
      <c r="BW697" s="555"/>
      <c r="BX697" s="555"/>
      <c r="BY697" s="555"/>
      <c r="BZ697" s="555"/>
      <c r="CA697" s="555"/>
      <c r="CB697" s="555"/>
      <c r="CC697" s="555"/>
      <c r="CD697" s="555"/>
      <c r="CE697" s="555"/>
      <c r="CF697" s="555"/>
      <c r="CG697" s="555"/>
      <c r="CH697" s="555"/>
      <c r="CI697" s="555"/>
      <c r="CJ697" s="555"/>
      <c r="CK697" s="555"/>
      <c r="CL697" s="555"/>
      <c r="CM697" s="555"/>
      <c r="CN697" s="555"/>
      <c r="CO697" s="555"/>
      <c r="CP697" s="555"/>
      <c r="CQ697" s="555"/>
      <c r="CR697" s="555"/>
      <c r="CS697" s="555"/>
      <c r="CT697" s="555"/>
      <c r="CU697" s="555"/>
      <c r="CV697" s="555"/>
      <c r="CW697" s="555"/>
      <c r="CX697" s="555"/>
      <c r="CY697" s="555"/>
      <c r="CZ697" s="555"/>
      <c r="DA697" s="555"/>
      <c r="DB697" s="555"/>
      <c r="DC697" s="555"/>
      <c r="DD697" s="555"/>
      <c r="DE697" s="555"/>
      <c r="DF697" s="555"/>
      <c r="DG697" s="555"/>
      <c r="DH697" s="555"/>
      <c r="DI697" s="555"/>
      <c r="DJ697" s="555"/>
      <c r="DK697" s="555"/>
      <c r="DL697" s="555"/>
      <c r="DM697" s="555"/>
      <c r="DN697" s="555"/>
      <c r="DO697" s="555"/>
      <c r="DP697" s="555"/>
      <c r="DQ697" s="555"/>
      <c r="DR697" s="555"/>
      <c r="DS697" s="555"/>
      <c r="DT697" s="555"/>
      <c r="DU697" s="555"/>
      <c r="DV697" s="555"/>
      <c r="DW697" s="555"/>
      <c r="DX697" s="555"/>
      <c r="DY697" s="555"/>
      <c r="DZ697" s="555"/>
      <c r="EA697" s="555"/>
      <c r="EB697" s="555"/>
      <c r="EC697" s="555"/>
      <c r="ED697" s="555"/>
      <c r="EE697" s="555"/>
      <c r="EF697" s="555"/>
      <c r="EG697" s="555"/>
      <c r="EH697" s="555"/>
      <c r="EI697" s="555"/>
      <c r="EJ697" s="555"/>
      <c r="EK697" s="555"/>
      <c r="EL697" s="555"/>
      <c r="EM697" s="555"/>
      <c r="EN697" s="555"/>
      <c r="EO697" s="555"/>
      <c r="EP697" s="555"/>
      <c r="EQ697" s="555"/>
      <c r="ER697" s="555"/>
      <c r="ES697" s="555"/>
      <c r="ET697" s="555"/>
      <c r="EU697" s="555"/>
      <c r="EV697" s="555"/>
      <c r="EW697" s="555"/>
      <c r="EX697" s="555"/>
      <c r="EY697" s="555"/>
      <c r="EZ697" s="555"/>
      <c r="FA697" s="555"/>
      <c r="FB697" s="555"/>
      <c r="FC697" s="555"/>
      <c r="FD697" s="555"/>
      <c r="FE697" s="555"/>
      <c r="FF697" s="555"/>
      <c r="FG697" s="555"/>
      <c r="FH697" s="555"/>
      <c r="FI697" s="555"/>
      <c r="FJ697" s="555"/>
      <c r="FK697" s="555"/>
      <c r="FL697" s="555"/>
      <c r="FM697" s="555"/>
      <c r="FN697" s="555"/>
      <c r="FO697" s="555"/>
      <c r="FP697" s="555"/>
      <c r="FQ697" s="555"/>
      <c r="FR697" s="555"/>
      <c r="FS697" s="555"/>
      <c r="FT697" s="555"/>
      <c r="FU697" s="555"/>
      <c r="FV697" s="555"/>
      <c r="FW697" s="555"/>
      <c r="FX697" s="555"/>
      <c r="FY697" s="555"/>
      <c r="FZ697" s="555"/>
      <c r="GA697" s="555"/>
      <c r="GB697" s="555"/>
      <c r="GC697" s="555"/>
      <c r="GD697" s="555"/>
      <c r="GE697" s="555"/>
      <c r="GF697" s="555"/>
      <c r="GG697" s="555"/>
      <c r="GH697" s="555"/>
      <c r="GI697" s="555"/>
      <c r="GJ697" s="555"/>
      <c r="GK697" s="555"/>
      <c r="GL697" s="555"/>
      <c r="GM697" s="555"/>
      <c r="GN697" s="555"/>
      <c r="GO697" s="555"/>
      <c r="GP697" s="555"/>
      <c r="GQ697" s="555"/>
      <c r="GR697" s="555"/>
      <c r="GS697" s="555"/>
      <c r="GT697" s="555"/>
      <c r="GU697" s="555"/>
      <c r="GV697" s="555"/>
      <c r="GW697" s="555"/>
      <c r="GX697" s="555"/>
      <c r="GY697" s="555"/>
      <c r="GZ697" s="555"/>
      <c r="HA697" s="555"/>
      <c r="HB697" s="555"/>
      <c r="HC697" s="555"/>
      <c r="HD697" s="555"/>
      <c r="HE697" s="555"/>
      <c r="HF697" s="555"/>
      <c r="HG697" s="555"/>
      <c r="HH697" s="555"/>
      <c r="HI697" s="555"/>
      <c r="HJ697" s="555"/>
      <c r="HK697" s="555"/>
      <c r="HL697" s="555"/>
      <c r="HM697" s="555"/>
      <c r="HN697" s="555"/>
      <c r="HO697" s="555"/>
      <c r="HP697" s="555"/>
      <c r="HQ697" s="555"/>
      <c r="HR697" s="555"/>
      <c r="HS697" s="555"/>
      <c r="HT697" s="555"/>
      <c r="HU697" s="555"/>
      <c r="HV697" s="555"/>
      <c r="HW697" s="555"/>
      <c r="HX697" s="555"/>
      <c r="HY697" s="555"/>
      <c r="HZ697" s="555"/>
      <c r="IA697" s="555"/>
      <c r="IB697" s="555"/>
      <c r="IC697" s="555"/>
      <c r="ID697" s="555"/>
      <c r="IE697" s="555"/>
      <c r="IF697" s="555"/>
      <c r="IG697" s="555"/>
      <c r="IH697" s="555"/>
      <c r="II697" s="555"/>
      <c r="IJ697" s="555"/>
      <c r="IK697" s="555"/>
      <c r="IL697" s="555"/>
      <c r="IM697" s="555"/>
      <c r="IN697" s="555"/>
      <c r="IO697" s="555"/>
      <c r="IP697" s="555"/>
      <c r="IQ697" s="555"/>
      <c r="IR697" s="555"/>
      <c r="IS697" s="555"/>
      <c r="IT697" s="555"/>
      <c r="IU697" s="555"/>
      <c r="IV697" s="555"/>
      <c r="IW697" s="555"/>
      <c r="IX697" s="555"/>
      <c r="IY697" s="555"/>
      <c r="IZ697" s="555"/>
      <c r="JA697" s="555"/>
      <c r="JB697" s="555"/>
      <c r="JC697" s="555"/>
      <c r="JD697" s="555"/>
      <c r="JE697" s="555"/>
      <c r="JF697" s="555"/>
      <c r="JG697" s="555"/>
      <c r="JH697" s="555"/>
      <c r="JI697" s="555"/>
      <c r="JJ697" s="555"/>
      <c r="JK697" s="555"/>
      <c r="JL697" s="555"/>
      <c r="JM697" s="555"/>
      <c r="JN697" s="555"/>
      <c r="JO697" s="555"/>
      <c r="JP697" s="555"/>
      <c r="JQ697" s="555"/>
      <c r="JR697" s="555"/>
      <c r="JS697" s="555"/>
      <c r="JT697" s="555"/>
      <c r="JU697" s="555"/>
      <c r="JV697" s="555"/>
      <c r="JW697" s="555"/>
      <c r="JX697" s="555"/>
      <c r="JY697" s="555"/>
      <c r="JZ697" s="555"/>
      <c r="KA697" s="555"/>
      <c r="KB697" s="555"/>
      <c r="KC697" s="555"/>
      <c r="KD697" s="555"/>
      <c r="KE697" s="555"/>
      <c r="KF697" s="555"/>
      <c r="KG697" s="555"/>
      <c r="KH697" s="555"/>
      <c r="KI697" s="555"/>
      <c r="KJ697" s="555"/>
      <c r="KK697" s="555"/>
      <c r="KL697" s="555"/>
      <c r="KM697" s="555"/>
      <c r="KN697" s="555"/>
      <c r="KO697" s="555"/>
      <c r="KP697" s="555"/>
      <c r="KQ697" s="555"/>
      <c r="KR697" s="555"/>
      <c r="KS697" s="555"/>
      <c r="KT697" s="555"/>
      <c r="KU697" s="555"/>
      <c r="KV697" s="555"/>
      <c r="KW697" s="555"/>
      <c r="KX697" s="555"/>
      <c r="KY697" s="555"/>
      <c r="KZ697" s="555"/>
      <c r="LA697" s="555"/>
      <c r="LB697" s="555"/>
      <c r="LC697" s="555"/>
      <c r="LD697" s="555"/>
      <c r="LE697" s="555"/>
      <c r="LF697" s="555"/>
      <c r="LG697" s="555"/>
      <c r="LH697" s="555"/>
      <c r="LI697" s="555"/>
      <c r="LJ697" s="555"/>
      <c r="LK697" s="555"/>
      <c r="LL697" s="555"/>
      <c r="LM697" s="555"/>
      <c r="LN697" s="555"/>
      <c r="LO697" s="555"/>
      <c r="LP697" s="555"/>
      <c r="LQ697" s="555"/>
      <c r="LR697" s="555"/>
      <c r="LS697" s="555"/>
      <c r="LT697" s="555"/>
      <c r="LU697" s="555"/>
      <c r="LV697" s="555"/>
      <c r="LW697" s="555"/>
      <c r="LX697" s="555"/>
      <c r="LY697" s="555"/>
      <c r="LZ697" s="555"/>
      <c r="MA697" s="555"/>
      <c r="MB697" s="555"/>
      <c r="MC697" s="555"/>
      <c r="MD697" s="555"/>
      <c r="ME697" s="555"/>
      <c r="MF697" s="555"/>
      <c r="MG697" s="555"/>
      <c r="MH697" s="555"/>
      <c r="MI697" s="555"/>
      <c r="MJ697" s="555"/>
      <c r="MK697" s="555"/>
      <c r="ML697" s="555"/>
      <c r="MM697" s="555"/>
      <c r="MN697" s="555"/>
      <c r="MO697" s="555"/>
      <c r="MP697" s="555"/>
      <c r="MQ697" s="555"/>
      <c r="MR697" s="555"/>
      <c r="MS697" s="555"/>
      <c r="MT697" s="555"/>
      <c r="MU697" s="555"/>
      <c r="MV697" s="555"/>
      <c r="MW697" s="555"/>
      <c r="MX697" s="555"/>
      <c r="MY697" s="555"/>
      <c r="MZ697" s="555"/>
      <c r="NA697" s="555"/>
      <c r="NB697" s="555"/>
      <c r="NC697" s="555"/>
      <c r="ND697" s="555"/>
      <c r="NE697" s="555"/>
      <c r="NF697" s="555"/>
      <c r="NG697" s="555"/>
      <c r="NH697" s="555"/>
      <c r="NI697" s="555"/>
      <c r="NJ697" s="555"/>
      <c r="NK697" s="555"/>
      <c r="NL697" s="555"/>
      <c r="NM697" s="555"/>
      <c r="NN697" s="555"/>
      <c r="NO697" s="555"/>
      <c r="NP697" s="555"/>
      <c r="NQ697" s="555"/>
      <c r="NR697" s="555"/>
      <c r="NS697" s="555"/>
      <c r="NT697" s="555"/>
      <c r="NU697" s="555"/>
      <c r="NV697" s="555"/>
      <c r="NW697" s="555"/>
      <c r="NX697" s="555"/>
      <c r="NY697" s="555"/>
      <c r="NZ697" s="555"/>
      <c r="OA697" s="555"/>
      <c r="OB697" s="555"/>
      <c r="OC697" s="555"/>
      <c r="OD697" s="555"/>
      <c r="OE697" s="555"/>
      <c r="OF697" s="555"/>
      <c r="OG697" s="555"/>
      <c r="OH697" s="555"/>
      <c r="OI697" s="555"/>
      <c r="OJ697" s="555"/>
      <c r="OK697" s="555"/>
      <c r="OL697" s="555"/>
      <c r="OM697" s="555"/>
      <c r="ON697" s="555"/>
      <c r="OO697" s="555"/>
      <c r="OP697" s="555"/>
      <c r="OQ697" s="555"/>
      <c r="OR697" s="555"/>
      <c r="OS697" s="555"/>
      <c r="OT697" s="555"/>
      <c r="OU697" s="555"/>
      <c r="OV697" s="555"/>
      <c r="OW697" s="555"/>
      <c r="OX697" s="555"/>
      <c r="OY697" s="555"/>
      <c r="OZ697" s="555"/>
      <c r="PA697" s="555"/>
      <c r="PB697" s="555"/>
      <c r="PC697" s="555"/>
      <c r="PD697" s="555"/>
      <c r="PE697" s="555"/>
      <c r="PF697" s="555"/>
      <c r="PG697" s="555"/>
      <c r="PH697" s="555"/>
      <c r="PI697" s="555"/>
      <c r="PJ697" s="555"/>
      <c r="PK697" s="555"/>
      <c r="PL697" s="555"/>
      <c r="PM697" s="555"/>
      <c r="PN697" s="555"/>
      <c r="PO697" s="555"/>
      <c r="PP697" s="555"/>
      <c r="PQ697" s="555"/>
      <c r="PR697" s="555"/>
      <c r="PS697" s="555"/>
      <c r="PT697" s="555"/>
      <c r="PU697" s="555"/>
      <c r="PV697" s="555"/>
      <c r="PW697" s="555"/>
      <c r="PX697" s="555"/>
      <c r="PY697" s="555"/>
      <c r="PZ697" s="555"/>
      <c r="QA697" s="555"/>
      <c r="QB697" s="555"/>
      <c r="QC697" s="555"/>
      <c r="QD697" s="555"/>
      <c r="QE697" s="555"/>
      <c r="QF697" s="555"/>
      <c r="QG697" s="555"/>
      <c r="QH697" s="555"/>
      <c r="QI697" s="555"/>
      <c r="QJ697" s="555"/>
      <c r="QK697" s="555"/>
      <c r="QL697" s="555"/>
      <c r="QM697" s="555"/>
      <c r="QN697" s="555"/>
      <c r="QO697" s="555"/>
      <c r="QP697" s="555"/>
      <c r="QQ697" s="555"/>
      <c r="QR697" s="555"/>
      <c r="QS697" s="555"/>
      <c r="QT697" s="555"/>
      <c r="QU697" s="555"/>
      <c r="QV697" s="555"/>
      <c r="QW697" s="555"/>
      <c r="QX697" s="555"/>
      <c r="QY697" s="555"/>
      <c r="QZ697" s="555"/>
      <c r="RA697" s="555"/>
      <c r="RB697" s="555"/>
      <c r="RC697" s="555"/>
      <c r="RD697" s="555"/>
      <c r="RE697" s="555"/>
      <c r="RF697" s="555"/>
      <c r="RG697" s="555"/>
      <c r="RH697" s="555"/>
      <c r="RI697" s="555"/>
      <c r="RJ697" s="555"/>
      <c r="RK697" s="555"/>
      <c r="RL697" s="555"/>
      <c r="RM697" s="555"/>
      <c r="RN697" s="555"/>
      <c r="RO697" s="555"/>
      <c r="RP697" s="555"/>
      <c r="RQ697" s="555"/>
      <c r="RR697" s="555"/>
      <c r="RS697" s="555"/>
      <c r="RT697" s="555"/>
      <c r="RU697" s="555"/>
      <c r="RV697" s="555"/>
      <c r="RW697" s="555"/>
      <c r="RX697" s="555"/>
      <c r="RY697" s="555"/>
      <c r="RZ697" s="555"/>
      <c r="SA697" s="555"/>
      <c r="SB697" s="555"/>
      <c r="SC697" s="555"/>
      <c r="SD697" s="555"/>
      <c r="SE697" s="555"/>
      <c r="SF697" s="555"/>
      <c r="SG697" s="555"/>
      <c r="SH697" s="555"/>
      <c r="SI697" s="555"/>
      <c r="SJ697" s="555"/>
      <c r="SK697" s="555"/>
      <c r="SL697" s="555"/>
      <c r="SM697" s="555"/>
      <c r="SN697" s="555"/>
      <c r="SO697" s="555"/>
      <c r="SP697" s="555"/>
      <c r="SQ697" s="555"/>
      <c r="SR697" s="555"/>
      <c r="SS697" s="555"/>
      <c r="ST697" s="555"/>
      <c r="SU697" s="555"/>
      <c r="SV697" s="555"/>
      <c r="SW697" s="555"/>
      <c r="SX697" s="555"/>
      <c r="SY697" s="555"/>
      <c r="SZ697" s="555"/>
      <c r="TA697" s="555"/>
      <c r="TB697" s="555"/>
      <c r="TC697" s="555"/>
      <c r="TD697" s="555"/>
      <c r="TE697" s="555"/>
      <c r="TF697" s="555"/>
      <c r="TG697" s="555"/>
      <c r="TH697" s="555"/>
      <c r="TI697" s="555"/>
      <c r="TJ697" s="555"/>
      <c r="TK697" s="555"/>
      <c r="TL697" s="555"/>
      <c r="TM697" s="555"/>
      <c r="TN697" s="555"/>
      <c r="TO697" s="555"/>
      <c r="TP697" s="555"/>
      <c r="TQ697" s="555"/>
      <c r="TR697" s="555"/>
      <c r="TS697" s="555"/>
      <c r="TT697" s="555"/>
      <c r="TU697" s="555"/>
      <c r="TV697" s="555"/>
      <c r="TW697" s="555"/>
      <c r="TX697" s="555"/>
      <c r="TY697" s="555"/>
      <c r="TZ697" s="555"/>
      <c r="UA697" s="555"/>
      <c r="UB697" s="555"/>
      <c r="UC697" s="555"/>
      <c r="UD697" s="555"/>
      <c r="UE697" s="555"/>
      <c r="UF697" s="555"/>
      <c r="UG697" s="555"/>
      <c r="UH697" s="555"/>
      <c r="UI697" s="555"/>
      <c r="UJ697" s="555"/>
      <c r="UK697" s="555"/>
      <c r="UL697" s="555"/>
      <c r="UM697" s="555"/>
      <c r="UN697" s="555"/>
      <c r="UO697" s="555"/>
      <c r="UP697" s="555"/>
      <c r="UQ697" s="555"/>
      <c r="UR697" s="555"/>
      <c r="US697" s="555"/>
      <c r="UT697" s="555"/>
      <c r="UU697" s="555"/>
      <c r="UV697" s="555"/>
      <c r="UW697" s="555"/>
      <c r="UX697" s="555"/>
      <c r="UY697" s="555"/>
      <c r="UZ697" s="555"/>
      <c r="VA697" s="555"/>
      <c r="VB697" s="555"/>
      <c r="VC697" s="555"/>
      <c r="VD697" s="555"/>
      <c r="VE697" s="555"/>
      <c r="VF697" s="555"/>
      <c r="VG697" s="555"/>
      <c r="VH697" s="555"/>
      <c r="VI697" s="555"/>
      <c r="VJ697" s="555"/>
      <c r="VK697" s="555"/>
      <c r="VL697" s="555"/>
      <c r="VM697" s="555"/>
      <c r="VN697" s="555"/>
      <c r="VO697" s="555"/>
      <c r="VP697" s="555"/>
      <c r="VQ697" s="555"/>
      <c r="VR697" s="555"/>
      <c r="VS697" s="555"/>
      <c r="VT697" s="555"/>
      <c r="VU697" s="555"/>
      <c r="VV697" s="555"/>
      <c r="VW697" s="555"/>
      <c r="VX697" s="555"/>
      <c r="VY697" s="555"/>
      <c r="VZ697" s="555"/>
      <c r="WA697" s="555"/>
      <c r="WB697" s="555"/>
      <c r="WC697" s="555"/>
      <c r="WD697" s="555"/>
      <c r="WE697" s="555"/>
      <c r="WF697" s="555"/>
      <c r="WG697" s="555"/>
      <c r="WH697" s="555"/>
      <c r="WI697" s="555"/>
      <c r="WJ697" s="555"/>
      <c r="WK697" s="555"/>
      <c r="WL697" s="555"/>
      <c r="WM697" s="555"/>
      <c r="WN697" s="555"/>
      <c r="WO697" s="555"/>
      <c r="WP697" s="555"/>
      <c r="WQ697" s="555"/>
      <c r="WR697" s="555"/>
      <c r="WS697" s="555"/>
      <c r="WT697" s="555"/>
      <c r="WU697" s="555"/>
      <c r="WV697" s="555"/>
      <c r="WW697" s="555"/>
      <c r="WX697" s="555"/>
      <c r="WY697" s="555"/>
      <c r="WZ697" s="555"/>
      <c r="XA697" s="555"/>
      <c r="XB697" s="555"/>
      <c r="XC697" s="555"/>
      <c r="XD697" s="555"/>
      <c r="XE697" s="555"/>
      <c r="XF697" s="555"/>
      <c r="XG697" s="555"/>
      <c r="XH697" s="555"/>
      <c r="XI697" s="555"/>
      <c r="XJ697" s="555"/>
      <c r="XK697" s="555"/>
      <c r="XL697" s="555"/>
      <c r="XM697" s="555"/>
      <c r="XN697" s="555"/>
      <c r="XO697" s="555"/>
      <c r="XP697" s="555"/>
      <c r="XQ697" s="555"/>
      <c r="XR697" s="555"/>
      <c r="XS697" s="555"/>
      <c r="XT697" s="555"/>
      <c r="XU697" s="555"/>
      <c r="XV697" s="555"/>
      <c r="XW697" s="555"/>
      <c r="XX697" s="555"/>
      <c r="XY697" s="555"/>
      <c r="XZ697" s="555"/>
      <c r="YA697" s="555"/>
      <c r="YB697" s="555"/>
      <c r="YC697" s="555"/>
      <c r="YD697" s="555"/>
      <c r="YE697" s="555"/>
      <c r="YF697" s="555"/>
      <c r="YG697" s="555"/>
      <c r="YH697" s="555"/>
      <c r="YI697" s="555"/>
      <c r="YJ697" s="555"/>
      <c r="YK697" s="555"/>
      <c r="YL697" s="555"/>
      <c r="YM697" s="555"/>
      <c r="YN697" s="555"/>
      <c r="YO697" s="555"/>
      <c r="YP697" s="555"/>
      <c r="YQ697" s="555"/>
      <c r="YR697" s="555"/>
      <c r="YS697" s="555"/>
      <c r="YT697" s="555"/>
      <c r="YU697" s="555"/>
      <c r="YV697" s="555"/>
      <c r="YW697" s="555"/>
      <c r="YX697" s="555"/>
      <c r="YY697" s="555"/>
      <c r="YZ697" s="555"/>
      <c r="ZA697" s="555"/>
      <c r="ZB697" s="555"/>
      <c r="ZC697" s="555"/>
      <c r="ZD697" s="555"/>
      <c r="ZE697" s="555"/>
      <c r="ZF697" s="555"/>
      <c r="ZG697" s="555"/>
      <c r="ZH697" s="555"/>
      <c r="ZI697" s="555"/>
      <c r="ZJ697" s="555"/>
      <c r="ZK697" s="555"/>
      <c r="ZL697" s="555"/>
      <c r="ZM697" s="555"/>
      <c r="ZN697" s="555"/>
      <c r="ZO697" s="555"/>
      <c r="ZP697" s="555"/>
      <c r="ZQ697" s="555"/>
      <c r="ZR697" s="555"/>
      <c r="ZS697" s="555"/>
      <c r="ZT697" s="555"/>
      <c r="ZU697" s="555"/>
      <c r="ZV697" s="555"/>
      <c r="ZW697" s="555"/>
      <c r="ZX697" s="555"/>
      <c r="ZY697" s="555"/>
      <c r="ZZ697" s="555"/>
      <c r="AAA697" s="555"/>
      <c r="AAB697" s="555"/>
      <c r="AAC697" s="555"/>
      <c r="AAD697" s="555"/>
      <c r="AAE697" s="555"/>
      <c r="AAF697" s="555"/>
      <c r="AAG697" s="555"/>
      <c r="AAH697" s="555"/>
      <c r="AAI697" s="555"/>
      <c r="AAJ697" s="555"/>
      <c r="AAK697" s="555"/>
      <c r="AAL697" s="555"/>
      <c r="AAM697" s="555"/>
      <c r="AAN697" s="555"/>
      <c r="AAO697" s="555"/>
      <c r="AAP697" s="555"/>
      <c r="AAQ697" s="555"/>
      <c r="AAR697" s="555"/>
      <c r="AAS697" s="555"/>
      <c r="AAT697" s="555"/>
      <c r="AAU697" s="555"/>
      <c r="AAV697" s="555"/>
      <c r="AAW697" s="555"/>
      <c r="AAX697" s="555"/>
      <c r="AAY697" s="555"/>
      <c r="AAZ697" s="555"/>
      <c r="ABA697" s="555"/>
      <c r="ABB697" s="555"/>
      <c r="ABC697" s="555"/>
      <c r="ABD697" s="555"/>
      <c r="ABE697" s="555"/>
      <c r="ABF697" s="555"/>
      <c r="ABG697" s="555"/>
      <c r="ABH697" s="555"/>
      <c r="ABI697" s="555"/>
      <c r="ABJ697" s="555"/>
      <c r="ABK697" s="555"/>
      <c r="ABL697" s="555"/>
      <c r="ABM697" s="555"/>
      <c r="ABN697" s="555"/>
      <c r="ABO697" s="555"/>
      <c r="ABP697" s="555"/>
      <c r="ABQ697" s="555"/>
      <c r="ABR697" s="555"/>
      <c r="ABS697" s="555"/>
      <c r="ABT697" s="555"/>
      <c r="ABU697" s="555"/>
      <c r="ABV697" s="555"/>
      <c r="ABW697" s="555"/>
      <c r="ABX697" s="555"/>
      <c r="ABY697" s="555"/>
      <c r="ABZ697" s="555"/>
      <c r="ACA697" s="555"/>
      <c r="ACB697" s="555"/>
      <c r="ACC697" s="555"/>
      <c r="ACD697" s="555"/>
      <c r="ACE697" s="555"/>
      <c r="ACF697" s="555"/>
      <c r="ACG697" s="555"/>
      <c r="ACH697" s="555"/>
      <c r="ACI697" s="555"/>
      <c r="ACJ697" s="555"/>
      <c r="ACK697" s="555"/>
      <c r="ACL697" s="555"/>
      <c r="ACM697" s="555"/>
      <c r="ACN697" s="555"/>
      <c r="ACO697" s="555"/>
      <c r="ACP697" s="555"/>
      <c r="ACQ697" s="555"/>
      <c r="ACR697" s="555"/>
      <c r="ACS697" s="555"/>
      <c r="ACT697" s="555"/>
      <c r="ACU697" s="555"/>
      <c r="ACV697" s="555"/>
      <c r="ACW697" s="555"/>
      <c r="ACX697" s="555"/>
      <c r="ACY697" s="555"/>
      <c r="ACZ697" s="555"/>
      <c r="ADA697" s="555"/>
      <c r="ADB697" s="555"/>
      <c r="ADC697" s="555"/>
      <c r="ADD697" s="555"/>
      <c r="ADE697" s="555"/>
      <c r="ADF697" s="555"/>
      <c r="ADG697" s="555"/>
      <c r="ADH697" s="555"/>
      <c r="ADI697" s="555"/>
      <c r="ADJ697" s="555"/>
      <c r="ADK697" s="555"/>
      <c r="ADL697" s="555"/>
      <c r="ADM697" s="555"/>
      <c r="ADN697" s="555"/>
      <c r="ADO697" s="555"/>
      <c r="ADP697" s="555"/>
      <c r="ADQ697" s="555"/>
      <c r="ADR697" s="555"/>
      <c r="ADS697" s="555"/>
      <c r="ADT697" s="555"/>
      <c r="ADU697" s="555"/>
      <c r="ADV697" s="555"/>
      <c r="ADW697" s="555"/>
      <c r="ADX697" s="555"/>
      <c r="ADY697" s="555"/>
      <c r="ADZ697" s="555"/>
      <c r="AEA697" s="555"/>
      <c r="AEB697" s="555"/>
      <c r="AEC697" s="555"/>
      <c r="AED697" s="555"/>
      <c r="AEE697" s="555"/>
      <c r="AEF697" s="555"/>
      <c r="AEG697" s="555"/>
      <c r="AEH697" s="555"/>
      <c r="AEI697" s="555"/>
      <c r="AEJ697" s="555"/>
      <c r="AEK697" s="555"/>
      <c r="AEL697" s="555"/>
      <c r="AEM697" s="555"/>
      <c r="AEN697" s="555"/>
      <c r="AEO697" s="555"/>
      <c r="AEP697" s="555"/>
      <c r="AEQ697" s="555"/>
      <c r="AER697" s="555"/>
      <c r="AES697" s="555"/>
      <c r="AET697" s="555"/>
      <c r="AEU697" s="555"/>
      <c r="AEV697" s="555"/>
      <c r="AEW697" s="555"/>
      <c r="AEX697" s="555"/>
      <c r="AEY697" s="555"/>
      <c r="AEZ697" s="555"/>
      <c r="AFA697" s="555"/>
      <c r="AFB697" s="555"/>
      <c r="AFC697" s="555"/>
      <c r="AFD697" s="555"/>
      <c r="AFE697" s="555"/>
      <c r="AFF697" s="555"/>
      <c r="AFG697" s="555"/>
      <c r="AFH697" s="555"/>
      <c r="AFI697" s="555"/>
      <c r="AFJ697" s="555"/>
      <c r="AFK697" s="555"/>
      <c r="AFL697" s="555"/>
      <c r="AFM697" s="555"/>
      <c r="AFN697" s="555"/>
      <c r="AFO697" s="555"/>
      <c r="AFP697" s="555"/>
      <c r="AFQ697" s="555"/>
      <c r="AFR697" s="555"/>
      <c r="AFS697" s="555"/>
      <c r="AFT697" s="555"/>
      <c r="AFU697" s="555"/>
      <c r="AFV697" s="555"/>
      <c r="AFW697" s="555"/>
      <c r="AFX697" s="555"/>
      <c r="AFY697" s="555"/>
      <c r="AFZ697" s="555"/>
      <c r="AGA697" s="555"/>
      <c r="AGB697" s="555"/>
      <c r="AGC697" s="555"/>
      <c r="AGD697" s="555"/>
      <c r="AGE697" s="555"/>
      <c r="AGF697" s="555"/>
      <c r="AGG697" s="555"/>
      <c r="AGH697" s="555"/>
      <c r="AGI697" s="555"/>
      <c r="AGJ697" s="555"/>
      <c r="AGK697" s="555"/>
      <c r="AGL697" s="555"/>
      <c r="AGM697" s="555"/>
      <c r="AGN697" s="555"/>
      <c r="AGO697" s="555"/>
      <c r="AGP697" s="555"/>
      <c r="AGQ697" s="555"/>
      <c r="AGR697" s="555"/>
      <c r="AGS697" s="555"/>
      <c r="AGT697" s="555"/>
      <c r="AGU697" s="555"/>
      <c r="AGV697" s="555"/>
      <c r="AGW697" s="555"/>
      <c r="AGX697" s="555"/>
      <c r="AGY697" s="555"/>
      <c r="AGZ697" s="555"/>
      <c r="AHA697" s="555"/>
      <c r="AHB697" s="555"/>
      <c r="AHC697" s="555"/>
      <c r="AHD697" s="555"/>
      <c r="AHE697" s="555"/>
      <c r="AHF697" s="555"/>
      <c r="AHG697" s="555"/>
      <c r="AHH697" s="555"/>
      <c r="AHI697" s="555"/>
      <c r="AHJ697" s="555"/>
      <c r="AHK697" s="555"/>
      <c r="AHL697" s="555"/>
      <c r="AHM697" s="555"/>
      <c r="AHN697" s="555"/>
      <c r="AHO697" s="555"/>
      <c r="AHP697" s="555"/>
      <c r="AHQ697" s="555"/>
      <c r="AHR697" s="555"/>
      <c r="AHS697" s="555"/>
      <c r="AHT697" s="555"/>
      <c r="AHU697" s="555"/>
      <c r="AHV697" s="555"/>
      <c r="AHW697" s="555"/>
      <c r="AHX697" s="555"/>
      <c r="AHY697" s="555"/>
      <c r="AHZ697" s="555"/>
      <c r="AIA697" s="555"/>
      <c r="AIB697" s="555"/>
      <c r="AIC697" s="555"/>
      <c r="AID697" s="555"/>
      <c r="AIE697" s="555"/>
      <c r="AIF697" s="555"/>
      <c r="AIG697" s="555"/>
      <c r="AIH697" s="555"/>
      <c r="AII697" s="555"/>
      <c r="AIJ697" s="555"/>
      <c r="AIK697" s="555"/>
      <c r="AIL697" s="555"/>
      <c r="AIM697" s="555"/>
      <c r="AIN697" s="555"/>
      <c r="AIO697" s="555"/>
      <c r="AIP697" s="555"/>
      <c r="AIQ697" s="555"/>
      <c r="AIR697" s="555"/>
      <c r="AIS697" s="555"/>
      <c r="AIT697" s="555"/>
      <c r="AIU697" s="555"/>
      <c r="AIV697" s="555"/>
      <c r="AIW697" s="555"/>
      <c r="AIX697" s="555"/>
      <c r="AIY697" s="555"/>
      <c r="AIZ697" s="555"/>
      <c r="AJA697" s="555"/>
      <c r="AJB697" s="555"/>
      <c r="AJC697" s="555"/>
      <c r="AJD697" s="555"/>
      <c r="AJE697" s="555"/>
      <c r="AJF697" s="555"/>
      <c r="AJG697" s="555"/>
      <c r="AJH697" s="555"/>
      <c r="AJI697" s="555"/>
      <c r="AJJ697" s="555"/>
      <c r="AJK697" s="555"/>
      <c r="AJL697" s="555"/>
      <c r="AJM697" s="555"/>
      <c r="AJN697" s="555"/>
      <c r="AJO697" s="555"/>
      <c r="AJP697" s="555"/>
      <c r="AJQ697" s="555"/>
      <c r="AJR697" s="555"/>
      <c r="AJS697" s="555"/>
      <c r="AJT697" s="555"/>
      <c r="AJU697" s="555"/>
      <c r="AJV697" s="555"/>
      <c r="AJW697" s="555"/>
      <c r="AJX697" s="555"/>
      <c r="AJY697" s="555"/>
      <c r="AJZ697" s="555"/>
      <c r="AKA697" s="555"/>
      <c r="AKB697" s="555"/>
      <c r="AKC697" s="555"/>
      <c r="AKD697" s="555"/>
      <c r="AKE697" s="555"/>
      <c r="AKF697" s="555"/>
      <c r="AKG697" s="555"/>
      <c r="AKH697" s="555"/>
      <c r="AKI697" s="555"/>
      <c r="AKJ697" s="555"/>
      <c r="AKK697" s="555"/>
      <c r="AKL697" s="555"/>
      <c r="AKM697" s="555"/>
      <c r="AKN697" s="555"/>
      <c r="AKO697" s="555"/>
      <c r="AKP697" s="555"/>
      <c r="AKQ697" s="555"/>
      <c r="AKR697" s="555"/>
      <c r="AKS697" s="555"/>
      <c r="AKT697" s="555"/>
      <c r="AKU697" s="555"/>
      <c r="AKV697" s="555"/>
      <c r="AKW697" s="555"/>
      <c r="AKX697" s="555"/>
      <c r="AKY697" s="555"/>
      <c r="AKZ697" s="555"/>
      <c r="ALA697" s="555"/>
      <c r="ALB697" s="555"/>
      <c r="ALC697" s="555"/>
      <c r="ALD697" s="555"/>
      <c r="ALE697" s="555"/>
      <c r="ALF697" s="555"/>
      <c r="ALG697" s="555"/>
      <c r="ALH697" s="555"/>
      <c r="ALI697" s="555"/>
      <c r="ALJ697" s="555"/>
      <c r="ALK697" s="555"/>
      <c r="ALL697" s="555"/>
      <c r="ALM697" s="555"/>
      <c r="ALN697" s="555"/>
      <c r="ALO697" s="555"/>
      <c r="ALP697" s="555"/>
      <c r="ALQ697" s="555"/>
      <c r="ALR697" s="555"/>
      <c r="ALS697" s="555"/>
      <c r="ALT697" s="555"/>
      <c r="ALU697" s="555"/>
      <c r="ALV697" s="555"/>
      <c r="ALW697" s="555"/>
      <c r="ALX697" s="555"/>
      <c r="ALY697" s="555"/>
      <c r="ALZ697" s="555"/>
      <c r="AMA697" s="555"/>
      <c r="AMB697" s="555"/>
      <c r="AMC697" s="555"/>
      <c r="AMD697" s="555"/>
      <c r="AME697" s="555"/>
      <c r="AMF697" s="555"/>
      <c r="AMG697" s="555"/>
      <c r="AMH697" s="555"/>
      <c r="AMI697" s="555"/>
      <c r="AMJ697" s="555"/>
      <c r="AMK697" s="555"/>
      <c r="AML697" s="555"/>
      <c r="AMM697" s="555"/>
      <c r="AMN697" s="555"/>
      <c r="AMO697" s="555"/>
      <c r="AMP697" s="555"/>
      <c r="AMQ697" s="555"/>
      <c r="AMR697" s="555"/>
      <c r="AMS697" s="555"/>
      <c r="AMT697" s="555"/>
      <c r="AMU697" s="555"/>
      <c r="AMV697" s="555"/>
      <c r="AMW697" s="555"/>
      <c r="AMX697" s="555"/>
      <c r="AMY697" s="555"/>
      <c r="AMZ697" s="555"/>
      <c r="ANA697" s="555"/>
      <c r="ANB697" s="555"/>
      <c r="ANC697" s="555"/>
      <c r="AND697" s="555"/>
      <c r="ANE697" s="555"/>
      <c r="ANF697" s="555"/>
      <c r="ANG697" s="555"/>
      <c r="ANH697" s="555"/>
      <c r="ANI697" s="555"/>
      <c r="ANJ697" s="555"/>
      <c r="ANK697" s="555"/>
      <c r="ANL697" s="555"/>
      <c r="ANM697" s="555"/>
      <c r="ANN697" s="555"/>
      <c r="ANO697" s="555"/>
      <c r="ANP697" s="555"/>
      <c r="ANQ697" s="555"/>
      <c r="ANR697" s="555"/>
      <c r="ANS697" s="555"/>
      <c r="ANT697" s="555"/>
      <c r="ANU697" s="555"/>
      <c r="ANV697" s="555"/>
      <c r="ANW697" s="555"/>
      <c r="ANX697" s="555"/>
      <c r="ANY697" s="555"/>
      <c r="ANZ697" s="555"/>
      <c r="AOA697" s="555"/>
      <c r="AOB697" s="555"/>
      <c r="AOC697" s="555"/>
      <c r="AOD697" s="555"/>
      <c r="AOE697" s="555"/>
      <c r="AOF697" s="555"/>
      <c r="AOG697" s="555"/>
      <c r="AOH697" s="555"/>
      <c r="AOI697" s="555"/>
      <c r="AOJ697" s="555"/>
      <c r="AOK697" s="555"/>
      <c r="AOL697" s="555"/>
      <c r="AOM697" s="555"/>
      <c r="AON697" s="555"/>
      <c r="AOO697" s="555"/>
      <c r="AOP697" s="555"/>
      <c r="AOQ697" s="555"/>
      <c r="AOR697" s="555"/>
      <c r="AOS697" s="555"/>
      <c r="AOT697" s="555"/>
      <c r="AOU697" s="555"/>
      <c r="AOV697" s="555"/>
      <c r="AOW697" s="555"/>
      <c r="AOX697" s="555"/>
      <c r="AOY697" s="555"/>
      <c r="AOZ697" s="555"/>
      <c r="APA697" s="555"/>
      <c r="APB697" s="555"/>
      <c r="APC697" s="555"/>
      <c r="APD697" s="555"/>
      <c r="APE697" s="555"/>
      <c r="APF697" s="555"/>
      <c r="APG697" s="555"/>
      <c r="APH697" s="555"/>
      <c r="API697" s="555"/>
      <c r="APJ697" s="555"/>
      <c r="APK697" s="555"/>
      <c r="APL697" s="555"/>
      <c r="APM697" s="555"/>
      <c r="APN697" s="555"/>
      <c r="APO697" s="555"/>
      <c r="APP697" s="555"/>
      <c r="APQ697" s="555"/>
      <c r="APR697" s="555"/>
      <c r="APS697" s="555"/>
      <c r="APT697" s="555"/>
      <c r="APU697" s="555"/>
      <c r="APV697" s="555"/>
      <c r="APW697" s="555"/>
      <c r="APX697" s="555"/>
      <c r="APY697" s="555"/>
      <c r="APZ697" s="555"/>
      <c r="AQA697" s="555"/>
      <c r="AQB697" s="555"/>
      <c r="AQC697" s="555"/>
      <c r="AQD697" s="555"/>
      <c r="AQE697" s="555"/>
      <c r="AQF697" s="555"/>
      <c r="AQG697" s="555"/>
      <c r="AQH697" s="555"/>
      <c r="AQI697" s="555"/>
      <c r="AQJ697" s="555"/>
      <c r="AQK697" s="555"/>
      <c r="AQL697" s="555"/>
      <c r="AQM697" s="555"/>
      <c r="AQN697" s="555"/>
      <c r="AQO697" s="555"/>
      <c r="AQP697" s="555"/>
      <c r="AQQ697" s="555"/>
      <c r="AQR697" s="555"/>
      <c r="AQS697" s="555"/>
      <c r="AQT697" s="555"/>
      <c r="AQU697" s="555"/>
      <c r="AQV697" s="555"/>
      <c r="AQW697" s="555"/>
      <c r="AQX697" s="555"/>
      <c r="AQY697" s="555"/>
      <c r="AQZ697" s="555"/>
      <c r="ARA697" s="555"/>
      <c r="ARB697" s="555"/>
      <c r="ARC697" s="555"/>
      <c r="ARD697" s="555"/>
      <c r="ARE697" s="555"/>
      <c r="ARF697" s="555"/>
      <c r="ARG697" s="555"/>
      <c r="ARH697" s="555"/>
      <c r="ARI697" s="555"/>
      <c r="ARJ697" s="555"/>
      <c r="ARK697" s="555"/>
      <c r="ARL697" s="555"/>
      <c r="ARM697" s="555"/>
      <c r="ARN697" s="555"/>
      <c r="ARO697" s="555"/>
      <c r="ARP697" s="555"/>
      <c r="ARQ697" s="555"/>
      <c r="ARR697" s="555"/>
      <c r="ARS697" s="555"/>
      <c r="ART697" s="555"/>
      <c r="ARU697" s="555"/>
      <c r="ARV697" s="555"/>
      <c r="ARW697" s="555"/>
      <c r="ARX697" s="555"/>
      <c r="ARY697" s="555"/>
      <c r="ARZ697" s="555"/>
      <c r="ASA697" s="555"/>
      <c r="ASB697" s="555"/>
      <c r="ASC697" s="555"/>
      <c r="ASD697" s="555"/>
      <c r="ASE697" s="555"/>
      <c r="ASF697" s="555"/>
      <c r="ASG697" s="555"/>
      <c r="ASH697" s="555"/>
      <c r="ASI697" s="555"/>
      <c r="ASJ697" s="555"/>
      <c r="ASK697" s="555"/>
      <c r="ASL697" s="555"/>
      <c r="ASM697" s="555"/>
      <c r="ASN697" s="555"/>
      <c r="ASO697" s="555"/>
      <c r="ASP697" s="555"/>
      <c r="ASQ697" s="555"/>
      <c r="ASR697" s="555"/>
      <c r="ASS697" s="555"/>
      <c r="AST697" s="555"/>
      <c r="ASU697" s="555"/>
      <c r="ASV697" s="555"/>
      <c r="ASW697" s="555"/>
      <c r="ASX697" s="555"/>
      <c r="ASY697" s="555"/>
      <c r="ASZ697" s="555"/>
      <c r="ATA697" s="555"/>
      <c r="ATB697" s="555"/>
      <c r="ATC697" s="555"/>
      <c r="ATD697" s="555"/>
      <c r="ATE697" s="555"/>
      <c r="ATF697" s="555"/>
      <c r="ATG697" s="555"/>
      <c r="ATH697" s="555"/>
      <c r="ATI697" s="555"/>
      <c r="ATJ697" s="555"/>
      <c r="ATK697" s="555"/>
      <c r="ATL697" s="555"/>
      <c r="ATM697" s="555"/>
      <c r="ATN697" s="555"/>
      <c r="ATO697" s="555"/>
      <c r="ATP697" s="555"/>
      <c r="ATQ697" s="555"/>
      <c r="ATR697" s="555"/>
      <c r="ATS697" s="555"/>
      <c r="ATT697" s="555"/>
      <c r="ATU697" s="555"/>
      <c r="ATV697" s="555"/>
      <c r="ATW697" s="555"/>
      <c r="ATX697" s="555"/>
      <c r="ATY697" s="555"/>
      <c r="ATZ697" s="555"/>
      <c r="AUA697" s="555"/>
      <c r="AUB697" s="555"/>
      <c r="AUC697" s="555"/>
      <c r="AUD697" s="555"/>
      <c r="AUE697" s="555"/>
      <c r="AUF697" s="555"/>
      <c r="AUG697" s="555"/>
      <c r="AUH697" s="555"/>
      <c r="AUI697" s="555"/>
      <c r="AUJ697" s="555"/>
      <c r="AUK697" s="555"/>
      <c r="AUL697" s="555"/>
      <c r="AUM697" s="555"/>
      <c r="AUN697" s="555"/>
      <c r="AUO697" s="555"/>
      <c r="AUP697" s="555"/>
      <c r="AUQ697" s="555"/>
      <c r="AUR697" s="555"/>
      <c r="AUS697" s="555"/>
      <c r="AUT697" s="555"/>
      <c r="AUU697" s="555"/>
      <c r="AUV697" s="555"/>
      <c r="AUW697" s="555"/>
      <c r="AUX697" s="555"/>
      <c r="AUY697" s="555"/>
      <c r="AUZ697" s="555"/>
      <c r="AVA697" s="555"/>
      <c r="AVB697" s="555"/>
      <c r="AVC697" s="555"/>
      <c r="AVD697" s="555"/>
      <c r="AVE697" s="555"/>
      <c r="AVF697" s="555"/>
      <c r="AVG697" s="555"/>
      <c r="AVH697" s="555"/>
      <c r="AVI697" s="555"/>
      <c r="AVJ697" s="555"/>
      <c r="AVK697" s="555"/>
      <c r="AVL697" s="555"/>
      <c r="AVM697" s="555"/>
      <c r="AVN697" s="555"/>
      <c r="AVO697" s="555"/>
      <c r="AVP697" s="555"/>
      <c r="AVQ697" s="555"/>
      <c r="AVR697" s="555"/>
      <c r="AVS697" s="555"/>
      <c r="AVT697" s="555"/>
      <c r="AVU697" s="555"/>
      <c r="AVV697" s="555"/>
      <c r="AVW697" s="555"/>
      <c r="AVX697" s="555"/>
      <c r="AVY697" s="555"/>
      <c r="AVZ697" s="555"/>
      <c r="AWA697" s="555"/>
      <c r="AWB697" s="555"/>
      <c r="AWC697" s="555"/>
      <c r="AWD697" s="555"/>
      <c r="AWE697" s="555"/>
      <c r="AWF697" s="555"/>
      <c r="AWG697" s="555"/>
      <c r="AWH697" s="555"/>
      <c r="AWI697" s="555"/>
      <c r="AWJ697" s="555"/>
      <c r="AWK697" s="555"/>
      <c r="AWL697" s="555"/>
      <c r="AWM697" s="555"/>
      <c r="AWN697" s="555"/>
      <c r="AWO697" s="555"/>
      <c r="AWP697" s="555"/>
      <c r="AWQ697" s="555"/>
      <c r="AWR697" s="555"/>
      <c r="AWS697" s="555"/>
      <c r="AWT697" s="555"/>
      <c r="AWU697" s="555"/>
      <c r="AWV697" s="555"/>
      <c r="AWW697" s="555"/>
      <c r="AWX697" s="555"/>
      <c r="AWY697" s="555"/>
      <c r="AWZ697" s="555"/>
      <c r="AXA697" s="555"/>
      <c r="AXB697" s="555"/>
      <c r="AXC697" s="555"/>
      <c r="AXD697" s="555"/>
      <c r="AXE697" s="555"/>
      <c r="AXF697" s="555"/>
      <c r="AXG697" s="555"/>
      <c r="AXH697" s="555"/>
      <c r="AXI697" s="555"/>
      <c r="AXJ697" s="555"/>
      <c r="AXK697" s="555"/>
      <c r="AXL697" s="555"/>
      <c r="AXM697" s="555"/>
      <c r="AXN697" s="555"/>
      <c r="AXO697" s="555"/>
      <c r="AXP697" s="555"/>
      <c r="AXQ697" s="555"/>
      <c r="AXR697" s="555"/>
      <c r="AXS697" s="555"/>
      <c r="AXT697" s="555"/>
      <c r="AXU697" s="555"/>
      <c r="AXV697" s="555"/>
      <c r="AXW697" s="555"/>
      <c r="AXX697" s="555"/>
      <c r="AXY697" s="555"/>
      <c r="AXZ697" s="555"/>
      <c r="AYA697" s="555"/>
      <c r="AYB697" s="555"/>
      <c r="AYC697" s="555"/>
      <c r="AYD697" s="555"/>
      <c r="AYE697" s="555"/>
      <c r="AYF697" s="555"/>
      <c r="AYG697" s="555"/>
      <c r="AYH697" s="555"/>
      <c r="AYI697" s="555"/>
      <c r="AYJ697" s="555"/>
      <c r="AYK697" s="555"/>
      <c r="AYL697" s="555"/>
      <c r="AYM697" s="555"/>
      <c r="AYN697" s="555"/>
      <c r="AYO697" s="555"/>
      <c r="AYP697" s="555"/>
      <c r="AYQ697" s="555"/>
      <c r="AYR697" s="555"/>
      <c r="AYS697" s="555"/>
      <c r="AYT697" s="555"/>
      <c r="AYU697" s="555"/>
      <c r="AYV697" s="555"/>
      <c r="AYW697" s="555"/>
      <c r="AYX697" s="555"/>
      <c r="AYY697" s="555"/>
      <c r="AYZ697" s="555"/>
      <c r="AZA697" s="555"/>
      <c r="AZB697" s="555"/>
      <c r="AZC697" s="555"/>
      <c r="AZD697" s="555"/>
      <c r="AZE697" s="555"/>
      <c r="AZF697" s="555"/>
      <c r="AZG697" s="555"/>
      <c r="AZH697" s="555"/>
      <c r="AZI697" s="555"/>
      <c r="AZJ697" s="555"/>
      <c r="AZK697" s="555"/>
      <c r="AZL697" s="555"/>
      <c r="AZM697" s="555"/>
      <c r="AZN697" s="555"/>
      <c r="AZO697" s="555"/>
      <c r="AZP697" s="555"/>
      <c r="AZQ697" s="555"/>
      <c r="AZR697" s="555"/>
      <c r="AZS697" s="555"/>
      <c r="AZT697" s="555"/>
      <c r="AZU697" s="555"/>
      <c r="AZV697" s="555"/>
      <c r="AZW697" s="555"/>
      <c r="AZX697" s="555"/>
      <c r="AZY697" s="555"/>
      <c r="AZZ697" s="555"/>
      <c r="BAA697" s="555"/>
      <c r="BAB697" s="555"/>
      <c r="BAC697" s="555"/>
      <c r="BAD697" s="555"/>
      <c r="BAE697" s="555"/>
      <c r="BAF697" s="555"/>
      <c r="BAG697" s="555"/>
      <c r="BAH697" s="555"/>
      <c r="BAI697" s="555"/>
      <c r="BAJ697" s="555"/>
      <c r="BAK697" s="555"/>
      <c r="BAL697" s="555"/>
      <c r="BAM697" s="555"/>
      <c r="BAN697" s="555"/>
      <c r="BAO697" s="555"/>
      <c r="BAP697" s="555"/>
      <c r="BAQ697" s="555"/>
      <c r="BAR697" s="555"/>
      <c r="BAS697" s="555"/>
      <c r="BAT697" s="555"/>
      <c r="BAU697" s="555"/>
      <c r="BAV697" s="555"/>
      <c r="BAW697" s="555"/>
      <c r="BAX697" s="555"/>
      <c r="BAY697" s="555"/>
      <c r="BAZ697" s="555"/>
      <c r="BBA697" s="555"/>
      <c r="BBB697" s="555"/>
      <c r="BBC697" s="555"/>
      <c r="BBD697" s="555"/>
      <c r="BBE697" s="555"/>
      <c r="BBF697" s="555"/>
      <c r="BBG697" s="555"/>
      <c r="BBH697" s="555"/>
      <c r="BBI697" s="555"/>
      <c r="BBJ697" s="555"/>
      <c r="BBK697" s="555"/>
      <c r="BBL697" s="555"/>
      <c r="BBM697" s="555"/>
      <c r="BBN697" s="555"/>
      <c r="BBO697" s="555"/>
      <c r="BBP697" s="555"/>
      <c r="BBQ697" s="555"/>
      <c r="BBR697" s="555"/>
      <c r="BBS697" s="555"/>
      <c r="BBT697" s="555"/>
      <c r="BBU697" s="555"/>
      <c r="BBV697" s="555"/>
      <c r="BBW697" s="555"/>
      <c r="BBX697" s="555"/>
      <c r="BBY697" s="555"/>
      <c r="BBZ697" s="555"/>
      <c r="BCA697" s="555"/>
      <c r="BCB697" s="555"/>
      <c r="BCC697" s="555"/>
      <c r="BCD697" s="555"/>
      <c r="BCE697" s="555"/>
      <c r="BCF697" s="555"/>
      <c r="BCG697" s="555"/>
      <c r="BCH697" s="555"/>
      <c r="BCI697" s="555"/>
      <c r="BCJ697" s="555"/>
      <c r="BCK697" s="555"/>
      <c r="BCL697" s="555"/>
      <c r="BCM697" s="555"/>
      <c r="BCN697" s="555"/>
      <c r="BCO697" s="555"/>
      <c r="BCP697" s="555"/>
      <c r="BCQ697" s="555"/>
      <c r="BCR697" s="555"/>
      <c r="BCS697" s="555"/>
      <c r="BCT697" s="555"/>
      <c r="BCU697" s="555"/>
      <c r="BCV697" s="555"/>
      <c r="BCW697" s="555"/>
      <c r="BCX697" s="555"/>
      <c r="BCY697" s="555"/>
      <c r="BCZ697" s="555"/>
      <c r="BDA697" s="555"/>
      <c r="BDB697" s="555"/>
      <c r="BDC697" s="555"/>
      <c r="BDD697" s="555"/>
      <c r="BDE697" s="555"/>
      <c r="BDF697" s="555"/>
      <c r="BDG697" s="555"/>
      <c r="BDH697" s="555"/>
      <c r="BDI697" s="555"/>
      <c r="BDJ697" s="555"/>
      <c r="BDK697" s="555"/>
      <c r="BDL697" s="555"/>
      <c r="BDM697" s="555"/>
      <c r="BDN697" s="555"/>
      <c r="BDO697" s="555"/>
      <c r="BDP697" s="555"/>
      <c r="BDQ697" s="555"/>
      <c r="BDR697" s="555"/>
      <c r="BDS697" s="555"/>
      <c r="BDT697" s="555"/>
      <c r="BDU697" s="555"/>
      <c r="BDV697" s="555"/>
      <c r="BDW697" s="555"/>
      <c r="BDX697" s="555"/>
      <c r="BDY697" s="555"/>
      <c r="BDZ697" s="555"/>
      <c r="BEA697" s="555"/>
      <c r="BEB697" s="555"/>
      <c r="BEC697" s="555"/>
      <c r="BED697" s="555"/>
      <c r="BEE697" s="555"/>
      <c r="BEF697" s="555"/>
      <c r="BEG697" s="555"/>
      <c r="BEH697" s="555"/>
      <c r="BEI697" s="555"/>
      <c r="BEJ697" s="555"/>
      <c r="BEK697" s="555"/>
      <c r="BEL697" s="555"/>
      <c r="BEM697" s="555"/>
      <c r="BEN697" s="555"/>
      <c r="BEO697" s="555"/>
      <c r="BEP697" s="555"/>
      <c r="BEQ697" s="555"/>
      <c r="BER697" s="555"/>
      <c r="BES697" s="555"/>
      <c r="BET697" s="555"/>
      <c r="BEU697" s="555"/>
      <c r="BEV697" s="555"/>
      <c r="BEW697" s="555"/>
      <c r="BEX697" s="555"/>
      <c r="BEY697" s="555"/>
      <c r="BEZ697" s="555"/>
      <c r="BFA697" s="555"/>
      <c r="BFB697" s="555"/>
      <c r="BFC697" s="555"/>
      <c r="BFD697" s="555"/>
      <c r="BFE697" s="555"/>
      <c r="BFF697" s="555"/>
      <c r="BFG697" s="555"/>
      <c r="BFH697" s="555"/>
      <c r="BFI697" s="555"/>
      <c r="BFJ697" s="555"/>
      <c r="BFK697" s="555"/>
      <c r="BFL697" s="555"/>
      <c r="BFM697" s="555"/>
      <c r="BFN697" s="555"/>
      <c r="BFO697" s="555"/>
      <c r="BFP697" s="555"/>
      <c r="BFQ697" s="555"/>
      <c r="BFR697" s="555"/>
      <c r="BFS697" s="555"/>
      <c r="BFT697" s="555"/>
      <c r="BFU697" s="555"/>
      <c r="BFV697" s="555"/>
      <c r="BFW697" s="555"/>
      <c r="BFX697" s="555"/>
      <c r="BFY697" s="555"/>
      <c r="BFZ697" s="555"/>
      <c r="BGA697" s="555"/>
      <c r="BGB697" s="555"/>
      <c r="BGC697" s="555"/>
      <c r="BGD697" s="555"/>
      <c r="BGE697" s="555"/>
      <c r="BGF697" s="555"/>
      <c r="BGG697" s="555"/>
      <c r="BGH697" s="555"/>
      <c r="BGI697" s="555"/>
      <c r="BGJ697" s="555"/>
      <c r="BGK697" s="555"/>
      <c r="BGL697" s="555"/>
      <c r="BGM697" s="555"/>
      <c r="BGN697" s="555"/>
      <c r="BGO697" s="555"/>
      <c r="BGP697" s="555"/>
      <c r="BGQ697" s="555"/>
      <c r="BGR697" s="555"/>
      <c r="BGS697" s="555"/>
      <c r="BGT697" s="555"/>
      <c r="BGU697" s="555"/>
      <c r="BGV697" s="555"/>
      <c r="BGW697" s="555"/>
      <c r="BGX697" s="555"/>
      <c r="BGY697" s="555"/>
      <c r="BGZ697" s="555"/>
      <c r="BHA697" s="555"/>
      <c r="BHB697" s="555"/>
      <c r="BHC697" s="555"/>
      <c r="BHD697" s="555"/>
      <c r="BHE697" s="555"/>
      <c r="BHF697" s="555"/>
      <c r="BHG697" s="555"/>
      <c r="BHH697" s="555"/>
      <c r="BHI697" s="555"/>
      <c r="BHJ697" s="555"/>
      <c r="BHK697" s="555"/>
      <c r="BHL697" s="555"/>
      <c r="BHM697" s="555"/>
      <c r="BHN697" s="555"/>
      <c r="BHO697" s="555"/>
      <c r="BHP697" s="555"/>
      <c r="BHQ697" s="555"/>
      <c r="BHR697" s="555"/>
      <c r="BHS697" s="555"/>
      <c r="BHT697" s="555"/>
      <c r="BHU697" s="555"/>
      <c r="BHV697" s="555"/>
      <c r="BHW697" s="555"/>
      <c r="BHX697" s="555"/>
      <c r="BHY697" s="555"/>
      <c r="BHZ697" s="555"/>
      <c r="BIA697" s="555"/>
      <c r="BIB697" s="555"/>
      <c r="BIC697" s="555"/>
      <c r="BID697" s="555"/>
      <c r="BIE697" s="555"/>
      <c r="BIF697" s="555"/>
      <c r="BIG697" s="555"/>
      <c r="BIH697" s="555"/>
      <c r="BII697" s="555"/>
      <c r="BIJ697" s="555"/>
      <c r="BIK697" s="555"/>
      <c r="BIL697" s="555"/>
      <c r="BIM697" s="555"/>
      <c r="BIN697" s="555"/>
      <c r="BIO697" s="555"/>
      <c r="BIP697" s="555"/>
      <c r="BIQ697" s="555"/>
      <c r="BIR697" s="555"/>
      <c r="BIS697" s="555"/>
      <c r="BIT697" s="555"/>
      <c r="BIU697" s="555"/>
      <c r="BIV697" s="555"/>
      <c r="BIW697" s="555"/>
      <c r="BIX697" s="555"/>
      <c r="BIY697" s="555"/>
      <c r="BIZ697" s="555"/>
      <c r="BJA697" s="555"/>
      <c r="BJB697" s="555"/>
      <c r="BJC697" s="555"/>
      <c r="BJD697" s="555"/>
      <c r="BJE697" s="555"/>
      <c r="BJF697" s="555"/>
      <c r="BJG697" s="555"/>
      <c r="BJH697" s="555"/>
      <c r="BJI697" s="555"/>
      <c r="BJJ697" s="555"/>
      <c r="BJK697" s="555"/>
      <c r="BJL697" s="555"/>
      <c r="BJM697" s="555"/>
      <c r="BJN697" s="555"/>
      <c r="BJO697" s="555"/>
      <c r="BJP697" s="555"/>
      <c r="BJQ697" s="555"/>
      <c r="BJR697" s="555"/>
      <c r="BJS697" s="555"/>
      <c r="BJT697" s="555"/>
      <c r="BJU697" s="555"/>
      <c r="BJV697" s="555"/>
      <c r="BJW697" s="555"/>
      <c r="BJX697" s="555"/>
      <c r="BJY697" s="555"/>
      <c r="BJZ697" s="555"/>
      <c r="BKA697" s="555"/>
      <c r="BKB697" s="555"/>
      <c r="BKC697" s="555"/>
      <c r="BKD697" s="555"/>
      <c r="BKE697" s="555"/>
      <c r="BKF697" s="555"/>
      <c r="BKG697" s="555"/>
      <c r="BKH697" s="555"/>
      <c r="BKI697" s="555"/>
      <c r="BKJ697" s="555"/>
      <c r="BKK697" s="555"/>
      <c r="BKL697" s="555"/>
      <c r="BKM697" s="555"/>
      <c r="BKN697" s="555"/>
      <c r="BKO697" s="555"/>
      <c r="BKP697" s="555"/>
      <c r="BKQ697" s="555"/>
      <c r="BKR697" s="555"/>
      <c r="BKS697" s="555"/>
      <c r="BKT697" s="555"/>
      <c r="BKU697" s="555"/>
      <c r="BKV697" s="555"/>
      <c r="BKW697" s="555"/>
      <c r="BKX697" s="555"/>
      <c r="BKY697" s="555"/>
      <c r="BKZ697" s="555"/>
      <c r="BLA697" s="555"/>
      <c r="BLB697" s="555"/>
      <c r="BLC697" s="555"/>
      <c r="BLD697" s="555"/>
      <c r="BLE697" s="555"/>
      <c r="BLF697" s="555"/>
      <c r="BLG697" s="555"/>
      <c r="BLH697" s="555"/>
      <c r="BLI697" s="555"/>
      <c r="BLJ697" s="555"/>
      <c r="BLK697" s="555"/>
      <c r="BLL697" s="555"/>
      <c r="BLM697" s="555"/>
      <c r="BLN697" s="555"/>
      <c r="BLO697" s="555"/>
      <c r="BLP697" s="555"/>
      <c r="BLQ697" s="555"/>
      <c r="BLR697" s="555"/>
      <c r="BLS697" s="555"/>
      <c r="BLT697" s="555"/>
      <c r="BLU697" s="555"/>
      <c r="BLV697" s="555"/>
      <c r="BLW697" s="555"/>
      <c r="BLX697" s="555"/>
      <c r="BLY697" s="555"/>
      <c r="BLZ697" s="555"/>
      <c r="BMA697" s="555"/>
      <c r="BMB697" s="555"/>
      <c r="BMC697" s="555"/>
      <c r="BMD697" s="555"/>
      <c r="BME697" s="555"/>
      <c r="BMF697" s="555"/>
      <c r="BMG697" s="555"/>
      <c r="BMH697" s="555"/>
      <c r="BMI697" s="555"/>
      <c r="BMJ697" s="555"/>
      <c r="BMK697" s="555"/>
      <c r="BML697" s="555"/>
      <c r="BMM697" s="555"/>
      <c r="BMN697" s="555"/>
      <c r="BMO697" s="555"/>
      <c r="BMP697" s="555"/>
      <c r="BMQ697" s="555"/>
      <c r="BMR697" s="555"/>
      <c r="BMS697" s="555"/>
      <c r="BMT697" s="555"/>
      <c r="BMU697" s="555"/>
      <c r="BMV697" s="555"/>
      <c r="BMW697" s="555"/>
      <c r="BMX697" s="555"/>
      <c r="BMY697" s="555"/>
      <c r="BMZ697" s="555"/>
      <c r="BNA697" s="555"/>
      <c r="BNB697" s="555"/>
      <c r="BNC697" s="555"/>
      <c r="BND697" s="555"/>
      <c r="BNE697" s="555"/>
      <c r="BNF697" s="555"/>
      <c r="BNG697" s="555"/>
      <c r="BNH697" s="555"/>
      <c r="BNI697" s="555"/>
      <c r="BNJ697" s="555"/>
      <c r="BNK697" s="555"/>
      <c r="BNL697" s="555"/>
      <c r="BNM697" s="555"/>
      <c r="BNN697" s="555"/>
      <c r="BNO697" s="555"/>
      <c r="BNP697" s="555"/>
      <c r="BNQ697" s="555"/>
      <c r="BNR697" s="555"/>
      <c r="BNS697" s="555"/>
      <c r="BNT697" s="555"/>
      <c r="BNU697" s="555"/>
      <c r="BNV697" s="555"/>
      <c r="BNW697" s="555"/>
      <c r="BNX697" s="555"/>
      <c r="BNY697" s="555"/>
      <c r="BNZ697" s="555"/>
      <c r="BOA697" s="555"/>
      <c r="BOB697" s="555"/>
      <c r="BOC697" s="555"/>
      <c r="BOD697" s="555"/>
      <c r="BOE697" s="555"/>
      <c r="BOF697" s="555"/>
      <c r="BOG697" s="555"/>
      <c r="BOH697" s="555"/>
      <c r="BOI697" s="555"/>
      <c r="BOJ697" s="555"/>
      <c r="BOK697" s="555"/>
      <c r="BOL697" s="555"/>
      <c r="BOM697" s="555"/>
      <c r="BON697" s="555"/>
      <c r="BOO697" s="555"/>
      <c r="BOP697" s="555"/>
      <c r="BOQ697" s="555"/>
      <c r="BOR697" s="555"/>
      <c r="BOS697" s="555"/>
      <c r="BOT697" s="555"/>
      <c r="BOU697" s="555"/>
      <c r="BOV697" s="555"/>
      <c r="BOW697" s="555"/>
      <c r="BOX697" s="555"/>
      <c r="BOY697" s="555"/>
      <c r="BOZ697" s="555"/>
      <c r="BPA697" s="555"/>
      <c r="BPB697" s="555"/>
      <c r="BPC697" s="555"/>
      <c r="BPD697" s="555"/>
      <c r="BPE697" s="555"/>
      <c r="BPF697" s="555"/>
      <c r="BPG697" s="555"/>
      <c r="BPH697" s="555"/>
      <c r="BPI697" s="555"/>
      <c r="BPJ697" s="555"/>
      <c r="BPK697" s="555"/>
      <c r="BPL697" s="555"/>
      <c r="BPM697" s="555"/>
      <c r="BPN697" s="555"/>
      <c r="BPO697" s="555"/>
      <c r="BPP697" s="555"/>
      <c r="BPQ697" s="555"/>
      <c r="BPR697" s="555"/>
      <c r="BPS697" s="555"/>
      <c r="BPT697" s="555"/>
      <c r="BPU697" s="555"/>
      <c r="BPV697" s="555"/>
      <c r="BPW697" s="555"/>
      <c r="BPX697" s="555"/>
      <c r="BPY697" s="555"/>
      <c r="BPZ697" s="555"/>
      <c r="BQA697" s="555"/>
      <c r="BQB697" s="555"/>
      <c r="BQC697" s="555"/>
      <c r="BQD697" s="555"/>
      <c r="BQE697" s="555"/>
      <c r="BQF697" s="555"/>
      <c r="BQG697" s="555"/>
      <c r="BQH697" s="555"/>
      <c r="BQI697" s="555"/>
      <c r="BQJ697" s="555"/>
      <c r="BQK697" s="555"/>
      <c r="BQL697" s="555"/>
      <c r="BQM697" s="555"/>
      <c r="BQN697" s="555"/>
      <c r="BQO697" s="555"/>
      <c r="BQP697" s="555"/>
      <c r="BQQ697" s="555"/>
      <c r="BQR697" s="555"/>
      <c r="BQS697" s="555"/>
      <c r="BQT697" s="555"/>
      <c r="BQU697" s="555"/>
      <c r="BQV697" s="555"/>
      <c r="BQW697" s="555"/>
      <c r="BQX697" s="555"/>
      <c r="BQY697" s="555"/>
      <c r="BQZ697" s="555"/>
      <c r="BRA697" s="555"/>
      <c r="BRB697" s="555"/>
      <c r="BRC697" s="555"/>
      <c r="BRD697" s="555"/>
      <c r="BRE697" s="555"/>
      <c r="BRF697" s="555"/>
      <c r="BRG697" s="555"/>
      <c r="BRH697" s="555"/>
      <c r="BRI697" s="555"/>
      <c r="BRJ697" s="555"/>
      <c r="BRK697" s="555"/>
      <c r="BRL697" s="555"/>
      <c r="BRM697" s="555"/>
      <c r="BRN697" s="555"/>
      <c r="BRO697" s="555"/>
      <c r="BRP697" s="555"/>
      <c r="BRQ697" s="555"/>
      <c r="BRR697" s="555"/>
      <c r="BRS697" s="555"/>
      <c r="BRT697" s="555"/>
      <c r="BRU697" s="555"/>
      <c r="BRV697" s="555"/>
      <c r="BRW697" s="555"/>
      <c r="BRX697" s="555"/>
      <c r="BRY697" s="555"/>
      <c r="BRZ697" s="555"/>
      <c r="BSA697" s="555"/>
      <c r="BSB697" s="555"/>
      <c r="BSC697" s="555"/>
      <c r="BSD697" s="555"/>
      <c r="BSE697" s="555"/>
      <c r="BSF697" s="555"/>
      <c r="BSG697" s="555"/>
      <c r="BSH697" s="555"/>
      <c r="BSI697" s="555"/>
      <c r="BSJ697" s="555"/>
      <c r="BSK697" s="555"/>
      <c r="BSL697" s="555"/>
      <c r="BSM697" s="555"/>
      <c r="BSN697" s="555"/>
      <c r="BSO697" s="555"/>
      <c r="BSP697" s="555"/>
      <c r="BSQ697" s="555"/>
      <c r="BSR697" s="555"/>
      <c r="BSS697" s="555"/>
      <c r="BST697" s="555"/>
      <c r="BSU697" s="555"/>
      <c r="BSV697" s="555"/>
      <c r="BSW697" s="555"/>
      <c r="BSX697" s="555"/>
      <c r="BSY697" s="555"/>
      <c r="BSZ697" s="555"/>
      <c r="BTA697" s="555"/>
      <c r="BTB697" s="555"/>
      <c r="BTC697" s="555"/>
      <c r="BTD697" s="555"/>
      <c r="BTE697" s="555"/>
      <c r="BTF697" s="555"/>
      <c r="BTG697" s="555"/>
      <c r="BTH697" s="555"/>
      <c r="BTI697" s="555"/>
      <c r="BTJ697" s="555"/>
      <c r="BTK697" s="555"/>
      <c r="BTL697" s="555"/>
      <c r="BTM697" s="555"/>
      <c r="BTN697" s="555"/>
      <c r="BTO697" s="555"/>
      <c r="BTP697" s="555"/>
      <c r="BTQ697" s="555"/>
      <c r="BTR697" s="555"/>
      <c r="BTS697" s="555"/>
      <c r="BTT697" s="555"/>
      <c r="BTU697" s="555"/>
      <c r="BTV697" s="555"/>
      <c r="BTW697" s="555"/>
      <c r="BTX697" s="555"/>
      <c r="BTY697" s="555"/>
      <c r="BTZ697" s="555"/>
      <c r="BUA697" s="555"/>
      <c r="BUB697" s="555"/>
      <c r="BUC697" s="555"/>
      <c r="BUD697" s="555"/>
      <c r="BUE697" s="555"/>
      <c r="BUF697" s="555"/>
      <c r="BUG697" s="555"/>
      <c r="BUH697" s="555"/>
      <c r="BUI697" s="555"/>
      <c r="BUJ697" s="555"/>
      <c r="BUK697" s="555"/>
      <c r="BUL697" s="555"/>
      <c r="BUM697" s="555"/>
      <c r="BUN697" s="555"/>
      <c r="BUO697" s="555"/>
      <c r="BUP697" s="555"/>
      <c r="BUQ697" s="555"/>
      <c r="BUR697" s="555"/>
      <c r="BUS697" s="555"/>
      <c r="BUT697" s="555"/>
      <c r="BUU697" s="555"/>
      <c r="BUV697" s="555"/>
      <c r="BUW697" s="555"/>
      <c r="BUX697" s="555"/>
      <c r="BUY697" s="555"/>
      <c r="BUZ697" s="555"/>
      <c r="BVA697" s="555"/>
      <c r="BVB697" s="555"/>
      <c r="BVC697" s="555"/>
      <c r="BVD697" s="555"/>
      <c r="BVE697" s="555"/>
      <c r="BVF697" s="555"/>
      <c r="BVG697" s="555"/>
      <c r="BVH697" s="555"/>
      <c r="BVI697" s="555"/>
      <c r="BVJ697" s="555"/>
      <c r="BVK697" s="555"/>
      <c r="BVL697" s="555"/>
      <c r="BVM697" s="555"/>
      <c r="BVN697" s="555"/>
      <c r="BVO697" s="555"/>
      <c r="BVP697" s="555"/>
      <c r="BVQ697" s="555"/>
      <c r="BVR697" s="555"/>
      <c r="BVS697" s="555"/>
      <c r="BVT697" s="555"/>
      <c r="BVU697" s="555"/>
      <c r="BVV697" s="555"/>
      <c r="BVW697" s="555"/>
      <c r="BVX697" s="555"/>
      <c r="BVY697" s="555"/>
      <c r="BVZ697" s="555"/>
      <c r="BWA697" s="555"/>
      <c r="BWB697" s="555"/>
      <c r="BWC697" s="555"/>
      <c r="BWD697" s="555"/>
      <c r="BWE697" s="555"/>
      <c r="BWF697" s="555"/>
      <c r="BWG697" s="555"/>
      <c r="BWH697" s="555"/>
      <c r="BWI697" s="555"/>
      <c r="BWJ697" s="555"/>
      <c r="BWK697" s="555"/>
      <c r="BWL697" s="555"/>
      <c r="BWM697" s="555"/>
      <c r="BWN697" s="555"/>
      <c r="BWO697" s="555"/>
      <c r="BWP697" s="555"/>
      <c r="BWQ697" s="555"/>
      <c r="BWR697" s="555"/>
      <c r="BWS697" s="555"/>
      <c r="BWT697" s="555"/>
      <c r="BWU697" s="555"/>
      <c r="BWV697" s="555"/>
      <c r="BWW697" s="555"/>
      <c r="BWX697" s="555"/>
      <c r="BWY697" s="555"/>
      <c r="BWZ697" s="555"/>
      <c r="BXA697" s="555"/>
      <c r="BXB697" s="555"/>
      <c r="BXC697" s="555"/>
      <c r="BXD697" s="555"/>
      <c r="BXE697" s="555"/>
      <c r="BXF697" s="555"/>
      <c r="BXG697" s="555"/>
      <c r="BXH697" s="555"/>
      <c r="BXI697" s="555"/>
      <c r="BXJ697" s="555"/>
      <c r="BXK697" s="555"/>
      <c r="BXL697" s="555"/>
      <c r="BXM697" s="555"/>
      <c r="BXN697" s="555"/>
      <c r="BXO697" s="555"/>
      <c r="BXP697" s="555"/>
      <c r="BXQ697" s="555"/>
      <c r="BXR697" s="555"/>
      <c r="BXS697" s="555"/>
      <c r="BXT697" s="555"/>
      <c r="BXU697" s="555"/>
      <c r="BXV697" s="555"/>
      <c r="BXW697" s="555"/>
      <c r="BXX697" s="555"/>
      <c r="BXY697" s="555"/>
      <c r="BXZ697" s="555"/>
      <c r="BYA697" s="555"/>
      <c r="BYB697" s="555"/>
      <c r="BYC697" s="555"/>
      <c r="BYD697" s="555"/>
      <c r="BYE697" s="555"/>
      <c r="BYF697" s="555"/>
      <c r="BYG697" s="555"/>
      <c r="BYH697" s="555"/>
      <c r="BYI697" s="555"/>
      <c r="BYJ697" s="555"/>
      <c r="BYK697" s="555"/>
      <c r="BYL697" s="555"/>
      <c r="BYM697" s="555"/>
      <c r="BYN697" s="555"/>
      <c r="BYO697" s="555"/>
      <c r="BYP697" s="555"/>
      <c r="BYQ697" s="555"/>
      <c r="BYR697" s="555"/>
      <c r="BYS697" s="555"/>
      <c r="BYT697" s="555"/>
      <c r="BYU697" s="555"/>
      <c r="BYV697" s="555"/>
      <c r="BYW697" s="555"/>
      <c r="BYX697" s="555"/>
      <c r="BYY697" s="555"/>
      <c r="BYZ697" s="555"/>
      <c r="BZA697" s="555"/>
      <c r="BZB697" s="555"/>
      <c r="BZC697" s="555"/>
      <c r="BZD697" s="555"/>
      <c r="BZE697" s="555"/>
      <c r="BZF697" s="555"/>
      <c r="BZG697" s="555"/>
      <c r="BZH697" s="555"/>
      <c r="BZI697" s="555"/>
      <c r="BZJ697" s="555"/>
      <c r="BZK697" s="555"/>
      <c r="BZL697" s="555"/>
      <c r="BZM697" s="555"/>
      <c r="BZN697" s="555"/>
      <c r="BZO697" s="555"/>
      <c r="BZP697" s="555"/>
      <c r="BZQ697" s="555"/>
      <c r="BZR697" s="555"/>
      <c r="BZS697" s="555"/>
      <c r="BZT697" s="555"/>
      <c r="BZU697" s="555"/>
      <c r="BZV697" s="555"/>
      <c r="BZW697" s="555"/>
      <c r="BZX697" s="555"/>
      <c r="BZY697" s="555"/>
      <c r="BZZ697" s="555"/>
      <c r="CAA697" s="555"/>
      <c r="CAB697" s="555"/>
      <c r="CAC697" s="555"/>
      <c r="CAD697" s="555"/>
      <c r="CAE697" s="555"/>
      <c r="CAF697" s="555"/>
      <c r="CAG697" s="555"/>
      <c r="CAH697" s="555"/>
      <c r="CAI697" s="555"/>
      <c r="CAJ697" s="555"/>
      <c r="CAK697" s="555"/>
      <c r="CAL697" s="555"/>
      <c r="CAM697" s="555"/>
      <c r="CAN697" s="555"/>
      <c r="CAO697" s="555"/>
      <c r="CAP697" s="555"/>
      <c r="CAQ697" s="555"/>
      <c r="CAR697" s="555"/>
      <c r="CAS697" s="555"/>
      <c r="CAT697" s="555"/>
      <c r="CAU697" s="555"/>
      <c r="CAV697" s="555"/>
      <c r="CAW697" s="555"/>
      <c r="CAX697" s="555"/>
      <c r="CAY697" s="555"/>
      <c r="CAZ697" s="555"/>
      <c r="CBA697" s="555"/>
      <c r="CBB697" s="555"/>
      <c r="CBC697" s="555"/>
      <c r="CBD697" s="555"/>
      <c r="CBE697" s="555"/>
      <c r="CBF697" s="555"/>
      <c r="CBG697" s="555"/>
      <c r="CBH697" s="555"/>
      <c r="CBI697" s="555"/>
      <c r="CBJ697" s="555"/>
      <c r="CBK697" s="555"/>
      <c r="CBL697" s="555"/>
      <c r="CBM697" s="555"/>
      <c r="CBN697" s="555"/>
      <c r="CBO697" s="555"/>
      <c r="CBP697" s="555"/>
      <c r="CBQ697" s="555"/>
      <c r="CBR697" s="555"/>
      <c r="CBS697" s="555"/>
      <c r="CBT697" s="555"/>
      <c r="CBU697" s="555"/>
      <c r="CBV697" s="555"/>
      <c r="CBW697" s="555"/>
      <c r="CBX697" s="555"/>
      <c r="CBY697" s="555"/>
      <c r="CBZ697" s="555"/>
      <c r="CCA697" s="555"/>
      <c r="CCB697" s="555"/>
      <c r="CCC697" s="555"/>
      <c r="CCD697" s="555"/>
      <c r="CCE697" s="555"/>
      <c r="CCF697" s="555"/>
      <c r="CCG697" s="555"/>
      <c r="CCH697" s="555"/>
      <c r="CCI697" s="555"/>
      <c r="CCJ697" s="555"/>
      <c r="CCK697" s="555"/>
      <c r="CCL697" s="555"/>
      <c r="CCM697" s="555"/>
      <c r="CCN697" s="555"/>
      <c r="CCO697" s="555"/>
      <c r="CCP697" s="555"/>
      <c r="CCQ697" s="555"/>
      <c r="CCR697" s="555"/>
      <c r="CCS697" s="555"/>
      <c r="CCT697" s="555"/>
      <c r="CCU697" s="555"/>
      <c r="CCV697" s="555"/>
      <c r="CCW697" s="555"/>
      <c r="CCX697" s="555"/>
      <c r="CCY697" s="555"/>
      <c r="CCZ697" s="555"/>
      <c r="CDA697" s="555"/>
      <c r="CDB697" s="555"/>
      <c r="CDC697" s="555"/>
      <c r="CDD697" s="555"/>
      <c r="CDE697" s="555"/>
      <c r="CDF697" s="555"/>
      <c r="CDG697" s="555"/>
      <c r="CDH697" s="555"/>
      <c r="CDI697" s="555"/>
      <c r="CDJ697" s="555"/>
      <c r="CDK697" s="555"/>
      <c r="CDL697" s="555"/>
      <c r="CDM697" s="555"/>
      <c r="CDN697" s="555"/>
      <c r="CDO697" s="555"/>
      <c r="CDP697" s="555"/>
      <c r="CDQ697" s="555"/>
      <c r="CDR697" s="555"/>
      <c r="CDS697" s="555"/>
      <c r="CDT697" s="555"/>
      <c r="CDU697" s="555"/>
      <c r="CDV697" s="555"/>
      <c r="CDW697" s="555"/>
      <c r="CDX697" s="555"/>
      <c r="CDY697" s="555"/>
      <c r="CDZ697" s="555"/>
      <c r="CEA697" s="555"/>
      <c r="CEB697" s="555"/>
      <c r="CEC697" s="555"/>
      <c r="CED697" s="555"/>
      <c r="CEE697" s="555"/>
      <c r="CEF697" s="555"/>
      <c r="CEG697" s="555"/>
      <c r="CEH697" s="555"/>
      <c r="CEI697" s="555"/>
      <c r="CEJ697" s="555"/>
      <c r="CEK697" s="555"/>
      <c r="CEL697" s="555"/>
      <c r="CEM697" s="555"/>
      <c r="CEN697" s="555"/>
      <c r="CEO697" s="555"/>
      <c r="CEP697" s="555"/>
      <c r="CEQ697" s="555"/>
      <c r="CER697" s="555"/>
      <c r="CES697" s="555"/>
      <c r="CET697" s="555"/>
      <c r="CEU697" s="555"/>
      <c r="CEV697" s="555"/>
      <c r="CEW697" s="555"/>
      <c r="CEX697" s="555"/>
      <c r="CEY697" s="555"/>
      <c r="CEZ697" s="555"/>
      <c r="CFA697" s="555"/>
      <c r="CFB697" s="555"/>
      <c r="CFC697" s="555"/>
      <c r="CFD697" s="555"/>
      <c r="CFE697" s="555"/>
      <c r="CFF697" s="555"/>
      <c r="CFG697" s="555"/>
      <c r="CFH697" s="555"/>
      <c r="CFI697" s="555"/>
      <c r="CFJ697" s="555"/>
      <c r="CFK697" s="555"/>
      <c r="CFL697" s="555"/>
      <c r="CFM697" s="555"/>
      <c r="CFN697" s="555"/>
      <c r="CFO697" s="555"/>
      <c r="CFP697" s="555"/>
      <c r="CFQ697" s="555"/>
      <c r="CFR697" s="555"/>
      <c r="CFS697" s="555"/>
      <c r="CFT697" s="555"/>
      <c r="CFU697" s="555"/>
      <c r="CFV697" s="555"/>
      <c r="CFW697" s="555"/>
      <c r="CFX697" s="555"/>
      <c r="CFY697" s="555"/>
      <c r="CFZ697" s="555"/>
      <c r="CGA697" s="555"/>
      <c r="CGB697" s="555"/>
      <c r="CGC697" s="555"/>
      <c r="CGD697" s="555"/>
      <c r="CGE697" s="555"/>
      <c r="CGF697" s="555"/>
      <c r="CGG697" s="555"/>
      <c r="CGH697" s="555"/>
      <c r="CGI697" s="555"/>
      <c r="CGJ697" s="555"/>
      <c r="CGK697" s="555"/>
      <c r="CGL697" s="555"/>
      <c r="CGM697" s="555"/>
      <c r="CGN697" s="555"/>
      <c r="CGO697" s="555"/>
      <c r="CGP697" s="555"/>
      <c r="CGQ697" s="555"/>
      <c r="CGR697" s="555"/>
      <c r="CGS697" s="555"/>
      <c r="CGT697" s="555"/>
      <c r="CGU697" s="555"/>
      <c r="CGV697" s="555"/>
      <c r="CGW697" s="555"/>
      <c r="CGX697" s="555"/>
      <c r="CGY697" s="555"/>
      <c r="CGZ697" s="555"/>
      <c r="CHA697" s="555"/>
      <c r="CHB697" s="555"/>
      <c r="CHC697" s="555"/>
      <c r="CHD697" s="555"/>
      <c r="CHE697" s="555"/>
      <c r="CHF697" s="555"/>
      <c r="CHG697" s="555"/>
      <c r="CHH697" s="555"/>
      <c r="CHI697" s="555"/>
      <c r="CHJ697" s="555"/>
      <c r="CHK697" s="555"/>
      <c r="CHL697" s="555"/>
      <c r="CHM697" s="555"/>
      <c r="CHN697" s="555"/>
      <c r="CHO697" s="555"/>
      <c r="CHP697" s="555"/>
      <c r="CHQ697" s="555"/>
      <c r="CHR697" s="555"/>
      <c r="CHS697" s="555"/>
      <c r="CHT697" s="555"/>
      <c r="CHU697" s="555"/>
      <c r="CHV697" s="555"/>
      <c r="CHW697" s="555"/>
      <c r="CHX697" s="555"/>
      <c r="CHY697" s="555"/>
      <c r="CHZ697" s="555"/>
      <c r="CIA697" s="555"/>
      <c r="CIB697" s="555"/>
      <c r="CIC697" s="555"/>
      <c r="CID697" s="555"/>
      <c r="CIE697" s="555"/>
      <c r="CIF697" s="555"/>
      <c r="CIG697" s="555"/>
      <c r="CIH697" s="555"/>
      <c r="CII697" s="555"/>
      <c r="CIJ697" s="555"/>
      <c r="CIK697" s="555"/>
      <c r="CIL697" s="555"/>
      <c r="CIM697" s="555"/>
      <c r="CIN697" s="555"/>
      <c r="CIO697" s="555"/>
      <c r="CIP697" s="555"/>
      <c r="CIQ697" s="555"/>
      <c r="CIR697" s="555"/>
      <c r="CIS697" s="555"/>
      <c r="CIT697" s="555"/>
      <c r="CIU697" s="555"/>
      <c r="CIV697" s="555"/>
      <c r="CIW697" s="555"/>
      <c r="CIX697" s="555"/>
      <c r="CIY697" s="555"/>
      <c r="CIZ697" s="555"/>
      <c r="CJA697" s="555"/>
      <c r="CJB697" s="555"/>
      <c r="CJC697" s="555"/>
      <c r="CJD697" s="555"/>
      <c r="CJE697" s="555"/>
      <c r="CJF697" s="555"/>
      <c r="CJG697" s="555"/>
      <c r="CJH697" s="555"/>
      <c r="CJI697" s="555"/>
      <c r="CJJ697" s="555"/>
      <c r="CJK697" s="555"/>
      <c r="CJL697" s="555"/>
      <c r="CJM697" s="555"/>
      <c r="CJN697" s="555"/>
      <c r="CJO697" s="555"/>
      <c r="CJP697" s="555"/>
      <c r="CJQ697" s="555"/>
      <c r="CJR697" s="555"/>
      <c r="CJS697" s="555"/>
      <c r="CJT697" s="555"/>
      <c r="CJU697" s="555"/>
      <c r="CJV697" s="555"/>
      <c r="CJW697" s="555"/>
      <c r="CJX697" s="555"/>
      <c r="CJY697" s="555"/>
      <c r="CJZ697" s="555"/>
      <c r="CKA697" s="555"/>
      <c r="CKB697" s="555"/>
      <c r="CKC697" s="555"/>
      <c r="CKD697" s="555"/>
      <c r="CKE697" s="555"/>
      <c r="CKF697" s="555"/>
      <c r="CKG697" s="555"/>
      <c r="CKH697" s="555"/>
      <c r="CKI697" s="555"/>
      <c r="CKJ697" s="555"/>
      <c r="CKK697" s="555"/>
      <c r="CKL697" s="555"/>
      <c r="CKM697" s="555"/>
      <c r="CKN697" s="555"/>
      <c r="CKO697" s="555"/>
      <c r="CKP697" s="555"/>
      <c r="CKQ697" s="555"/>
      <c r="CKR697" s="555"/>
      <c r="CKS697" s="555"/>
      <c r="CKT697" s="555"/>
      <c r="CKU697" s="555"/>
      <c r="CKV697" s="555"/>
      <c r="CKW697" s="555"/>
      <c r="CKX697" s="555"/>
      <c r="CKY697" s="555"/>
      <c r="CKZ697" s="555"/>
      <c r="CLA697" s="555"/>
      <c r="CLB697" s="555"/>
      <c r="CLC697" s="555"/>
      <c r="CLD697" s="555"/>
      <c r="CLE697" s="555"/>
      <c r="CLF697" s="555"/>
      <c r="CLG697" s="555"/>
      <c r="CLH697" s="555"/>
      <c r="CLI697" s="555"/>
      <c r="CLJ697" s="555"/>
      <c r="CLK697" s="555"/>
      <c r="CLL697" s="555"/>
      <c r="CLM697" s="555"/>
      <c r="CLN697" s="555"/>
      <c r="CLO697" s="555"/>
      <c r="CLP697" s="555"/>
      <c r="CLQ697" s="555"/>
      <c r="CLR697" s="555"/>
      <c r="CLS697" s="555"/>
      <c r="CLT697" s="555"/>
      <c r="CLU697" s="555"/>
      <c r="CLV697" s="555"/>
      <c r="CLW697" s="555"/>
      <c r="CLX697" s="555"/>
      <c r="CLY697" s="555"/>
      <c r="CLZ697" s="555"/>
      <c r="CMA697" s="555"/>
      <c r="CMB697" s="555"/>
      <c r="CMC697" s="555"/>
      <c r="CMD697" s="555"/>
      <c r="CME697" s="555"/>
      <c r="CMF697" s="555"/>
      <c r="CMG697" s="555"/>
      <c r="CMH697" s="555"/>
      <c r="CMI697" s="555"/>
      <c r="CMJ697" s="555"/>
      <c r="CMK697" s="555"/>
      <c r="CML697" s="555"/>
      <c r="CMM697" s="555"/>
      <c r="CMN697" s="555"/>
      <c r="CMO697" s="555"/>
      <c r="CMP697" s="555"/>
      <c r="CMQ697" s="555"/>
      <c r="CMR697" s="555"/>
      <c r="CMS697" s="555"/>
      <c r="CMT697" s="555"/>
      <c r="CMU697" s="555"/>
      <c r="CMV697" s="555"/>
      <c r="CMW697" s="555"/>
      <c r="CMX697" s="555"/>
      <c r="CMY697" s="555"/>
      <c r="CMZ697" s="555"/>
      <c r="CNA697" s="555"/>
      <c r="CNB697" s="555"/>
      <c r="CNC697" s="555"/>
      <c r="CND697" s="555"/>
      <c r="CNE697" s="555"/>
      <c r="CNF697" s="555"/>
      <c r="CNG697" s="555"/>
      <c r="CNH697" s="555"/>
      <c r="CNI697" s="555"/>
      <c r="CNJ697" s="555"/>
      <c r="CNK697" s="555"/>
      <c r="CNL697" s="555"/>
      <c r="CNM697" s="555"/>
      <c r="CNN697" s="555"/>
      <c r="CNO697" s="555"/>
      <c r="CNP697" s="555"/>
      <c r="CNQ697" s="555"/>
      <c r="CNR697" s="555"/>
      <c r="CNS697" s="555"/>
      <c r="CNT697" s="555"/>
      <c r="CNU697" s="555"/>
      <c r="CNV697" s="555"/>
      <c r="CNW697" s="555"/>
      <c r="CNX697" s="555"/>
      <c r="CNY697" s="555"/>
      <c r="CNZ697" s="555"/>
      <c r="COA697" s="555"/>
      <c r="COB697" s="555"/>
      <c r="COC697" s="555"/>
      <c r="COD697" s="555"/>
      <c r="COE697" s="555"/>
      <c r="COF697" s="555"/>
      <c r="COG697" s="555"/>
      <c r="COH697" s="555"/>
      <c r="COI697" s="555"/>
      <c r="COJ697" s="555"/>
      <c r="COK697" s="555"/>
      <c r="COL697" s="555"/>
      <c r="COM697" s="555"/>
      <c r="CON697" s="555"/>
      <c r="COO697" s="555"/>
      <c r="COP697" s="555"/>
      <c r="COQ697" s="555"/>
      <c r="COR697" s="555"/>
      <c r="COS697" s="555"/>
      <c r="COT697" s="555"/>
      <c r="COU697" s="555"/>
      <c r="COV697" s="555"/>
      <c r="COW697" s="555"/>
      <c r="COX697" s="555"/>
      <c r="COY697" s="555"/>
      <c r="COZ697" s="555"/>
      <c r="CPA697" s="555"/>
      <c r="CPB697" s="555"/>
      <c r="CPC697" s="555"/>
      <c r="CPD697" s="555"/>
      <c r="CPE697" s="555"/>
      <c r="CPF697" s="555"/>
      <c r="CPG697" s="555"/>
      <c r="CPH697" s="555"/>
      <c r="CPI697" s="555"/>
      <c r="CPJ697" s="555"/>
      <c r="CPK697" s="555"/>
      <c r="CPL697" s="555"/>
      <c r="CPM697" s="555"/>
      <c r="CPN697" s="555"/>
      <c r="CPO697" s="555"/>
      <c r="CPP697" s="555"/>
      <c r="CPQ697" s="555"/>
      <c r="CPR697" s="555"/>
      <c r="CPS697" s="555"/>
      <c r="CPT697" s="555"/>
      <c r="CPU697" s="555"/>
      <c r="CPV697" s="555"/>
      <c r="CPW697" s="555"/>
      <c r="CPX697" s="555"/>
      <c r="CPY697" s="555"/>
      <c r="CPZ697" s="555"/>
      <c r="CQA697" s="555"/>
      <c r="CQB697" s="555"/>
      <c r="CQC697" s="555"/>
      <c r="CQD697" s="555"/>
      <c r="CQE697" s="555"/>
      <c r="CQF697" s="555"/>
      <c r="CQG697" s="555"/>
      <c r="CQH697" s="555"/>
      <c r="CQI697" s="555"/>
      <c r="CQJ697" s="555"/>
      <c r="CQK697" s="555"/>
      <c r="CQL697" s="555"/>
      <c r="CQM697" s="555"/>
      <c r="CQN697" s="555"/>
      <c r="CQO697" s="555"/>
      <c r="CQP697" s="555"/>
      <c r="CQQ697" s="555"/>
      <c r="CQR697" s="555"/>
      <c r="CQS697" s="555"/>
      <c r="CQT697" s="555"/>
      <c r="CQU697" s="555"/>
      <c r="CQV697" s="555"/>
      <c r="CQW697" s="555"/>
      <c r="CQX697" s="555"/>
      <c r="CQY697" s="555"/>
      <c r="CQZ697" s="555"/>
      <c r="CRA697" s="555"/>
      <c r="CRB697" s="555"/>
      <c r="CRC697" s="555"/>
      <c r="CRD697" s="555"/>
      <c r="CRE697" s="555"/>
      <c r="CRF697" s="555"/>
      <c r="CRG697" s="555"/>
      <c r="CRH697" s="555"/>
      <c r="CRI697" s="555"/>
      <c r="CRJ697" s="555"/>
      <c r="CRK697" s="555"/>
      <c r="CRL697" s="555"/>
      <c r="CRM697" s="555"/>
      <c r="CRN697" s="555"/>
      <c r="CRO697" s="555"/>
      <c r="CRP697" s="555"/>
      <c r="CRQ697" s="555"/>
      <c r="CRR697" s="555"/>
      <c r="CRS697" s="555"/>
      <c r="CRT697" s="555"/>
      <c r="CRU697" s="555"/>
      <c r="CRV697" s="555"/>
      <c r="CRW697" s="555"/>
      <c r="CRX697" s="555"/>
      <c r="CRY697" s="555"/>
      <c r="CRZ697" s="555"/>
      <c r="CSA697" s="555"/>
      <c r="CSB697" s="555"/>
      <c r="CSC697" s="555"/>
      <c r="CSD697" s="555"/>
      <c r="CSE697" s="555"/>
      <c r="CSF697" s="555"/>
      <c r="CSG697" s="555"/>
      <c r="CSH697" s="555"/>
      <c r="CSI697" s="555"/>
      <c r="CSJ697" s="555"/>
      <c r="CSK697" s="555"/>
      <c r="CSL697" s="555"/>
      <c r="CSM697" s="555"/>
      <c r="CSN697" s="555"/>
      <c r="CSO697" s="555"/>
      <c r="CSP697" s="555"/>
      <c r="CSQ697" s="555"/>
      <c r="CSR697" s="555"/>
      <c r="CSS697" s="555"/>
      <c r="CST697" s="555"/>
      <c r="CSU697" s="555"/>
      <c r="CSV697" s="555"/>
      <c r="CSW697" s="555"/>
      <c r="CSX697" s="555"/>
      <c r="CSY697" s="555"/>
      <c r="CSZ697" s="555"/>
      <c r="CTA697" s="555"/>
      <c r="CTB697" s="555"/>
      <c r="CTC697" s="555"/>
      <c r="CTD697" s="555"/>
      <c r="CTE697" s="555"/>
      <c r="CTF697" s="555"/>
      <c r="CTG697" s="555"/>
      <c r="CTH697" s="555"/>
      <c r="CTI697" s="555"/>
      <c r="CTJ697" s="555"/>
      <c r="CTK697" s="555"/>
      <c r="CTL697" s="555"/>
      <c r="CTM697" s="555"/>
      <c r="CTN697" s="555"/>
      <c r="CTO697" s="555"/>
      <c r="CTP697" s="555"/>
      <c r="CTQ697" s="555"/>
      <c r="CTR697" s="555"/>
      <c r="CTS697" s="555"/>
      <c r="CTT697" s="555"/>
      <c r="CTU697" s="555"/>
      <c r="CTV697" s="555"/>
      <c r="CTW697" s="555"/>
      <c r="CTX697" s="555"/>
      <c r="CTY697" s="555"/>
      <c r="CTZ697" s="555"/>
      <c r="CUA697" s="555"/>
      <c r="CUB697" s="555"/>
      <c r="CUC697" s="555"/>
      <c r="CUD697" s="555"/>
      <c r="CUE697" s="555"/>
      <c r="CUF697" s="555"/>
      <c r="CUG697" s="555"/>
      <c r="CUH697" s="555"/>
      <c r="CUI697" s="555"/>
      <c r="CUJ697" s="555"/>
      <c r="CUK697" s="555"/>
      <c r="CUL697" s="555"/>
      <c r="CUM697" s="555"/>
      <c r="CUN697" s="555"/>
      <c r="CUO697" s="555"/>
      <c r="CUP697" s="555"/>
      <c r="CUQ697" s="555"/>
      <c r="CUR697" s="555"/>
      <c r="CUS697" s="555"/>
      <c r="CUT697" s="555"/>
      <c r="CUU697" s="555"/>
      <c r="CUV697" s="555"/>
      <c r="CUW697" s="555"/>
      <c r="CUX697" s="555"/>
      <c r="CUY697" s="555"/>
      <c r="CUZ697" s="555"/>
      <c r="CVA697" s="555"/>
      <c r="CVB697" s="555"/>
      <c r="CVC697" s="555"/>
      <c r="CVD697" s="555"/>
      <c r="CVE697" s="555"/>
      <c r="CVF697" s="555"/>
      <c r="CVG697" s="555"/>
      <c r="CVH697" s="555"/>
      <c r="CVI697" s="555"/>
      <c r="CVJ697" s="555"/>
      <c r="CVK697" s="555"/>
      <c r="CVL697" s="555"/>
      <c r="CVM697" s="555"/>
      <c r="CVN697" s="555"/>
      <c r="CVO697" s="555"/>
      <c r="CVP697" s="555"/>
      <c r="CVQ697" s="555"/>
      <c r="CVR697" s="555"/>
      <c r="CVS697" s="555"/>
      <c r="CVT697" s="555"/>
      <c r="CVU697" s="555"/>
      <c r="CVV697" s="555"/>
      <c r="CVW697" s="555"/>
      <c r="CVX697" s="555"/>
      <c r="CVY697" s="555"/>
      <c r="CVZ697" s="555"/>
      <c r="CWA697" s="555"/>
      <c r="CWB697" s="555"/>
      <c r="CWC697" s="555"/>
      <c r="CWD697" s="555"/>
      <c r="CWE697" s="555"/>
      <c r="CWF697" s="555"/>
      <c r="CWG697" s="555"/>
      <c r="CWH697" s="555"/>
      <c r="CWI697" s="555"/>
      <c r="CWJ697" s="555"/>
      <c r="CWK697" s="555"/>
      <c r="CWL697" s="555"/>
      <c r="CWM697" s="555"/>
      <c r="CWN697" s="555"/>
      <c r="CWO697" s="555"/>
      <c r="CWP697" s="555"/>
      <c r="CWQ697" s="555"/>
      <c r="CWR697" s="555"/>
      <c r="CWS697" s="555"/>
      <c r="CWT697" s="555"/>
      <c r="CWU697" s="555"/>
      <c r="CWV697" s="555"/>
      <c r="CWW697" s="555"/>
      <c r="CWX697" s="555"/>
      <c r="CWY697" s="555"/>
      <c r="CWZ697" s="555"/>
      <c r="CXA697" s="555"/>
      <c r="CXB697" s="555"/>
      <c r="CXC697" s="555"/>
      <c r="CXD697" s="555"/>
      <c r="CXE697" s="555"/>
      <c r="CXF697" s="555"/>
      <c r="CXG697" s="555"/>
      <c r="CXH697" s="555"/>
      <c r="CXI697" s="555"/>
      <c r="CXJ697" s="555"/>
      <c r="CXK697" s="555"/>
      <c r="CXL697" s="555"/>
      <c r="CXM697" s="555"/>
      <c r="CXN697" s="555"/>
      <c r="CXO697" s="555"/>
      <c r="CXP697" s="555"/>
      <c r="CXQ697" s="555"/>
      <c r="CXR697" s="555"/>
      <c r="CXS697" s="555"/>
      <c r="CXT697" s="555"/>
      <c r="CXU697" s="555"/>
      <c r="CXV697" s="555"/>
      <c r="CXW697" s="555"/>
      <c r="CXX697" s="555"/>
      <c r="CXY697" s="555"/>
      <c r="CXZ697" s="555"/>
      <c r="CYA697" s="555"/>
      <c r="CYB697" s="555"/>
      <c r="CYC697" s="555"/>
      <c r="CYD697" s="555"/>
      <c r="CYE697" s="555"/>
      <c r="CYF697" s="555"/>
      <c r="CYG697" s="555"/>
      <c r="CYH697" s="555"/>
      <c r="CYI697" s="555"/>
      <c r="CYJ697" s="555"/>
      <c r="CYK697" s="555"/>
      <c r="CYL697" s="555"/>
      <c r="CYM697" s="555"/>
      <c r="CYN697" s="555"/>
      <c r="CYO697" s="555"/>
      <c r="CYP697" s="555"/>
      <c r="CYQ697" s="555"/>
      <c r="CYR697" s="555"/>
      <c r="CYS697" s="555"/>
      <c r="CYT697" s="555"/>
      <c r="CYU697" s="555"/>
      <c r="CYV697" s="555"/>
      <c r="CYW697" s="555"/>
      <c r="CYX697" s="555"/>
      <c r="CYY697" s="555"/>
      <c r="CYZ697" s="555"/>
      <c r="CZA697" s="555"/>
      <c r="CZB697" s="555"/>
      <c r="CZC697" s="555"/>
      <c r="CZD697" s="555"/>
      <c r="CZE697" s="555"/>
      <c r="CZF697" s="555"/>
      <c r="CZG697" s="555"/>
      <c r="CZH697" s="555"/>
      <c r="CZI697" s="555"/>
      <c r="CZJ697" s="555"/>
      <c r="CZK697" s="555"/>
      <c r="CZL697" s="555"/>
      <c r="CZM697" s="555"/>
      <c r="CZN697" s="555"/>
      <c r="CZO697" s="555"/>
      <c r="CZP697" s="555"/>
      <c r="CZQ697" s="555"/>
      <c r="CZR697" s="555"/>
      <c r="CZS697" s="555"/>
      <c r="CZT697" s="555"/>
      <c r="CZU697" s="555"/>
      <c r="CZV697" s="555"/>
      <c r="CZW697" s="555"/>
      <c r="CZX697" s="555"/>
      <c r="CZY697" s="555"/>
      <c r="CZZ697" s="555"/>
      <c r="DAA697" s="555"/>
      <c r="DAB697" s="555"/>
      <c r="DAC697" s="555"/>
      <c r="DAD697" s="555"/>
      <c r="DAE697" s="555"/>
      <c r="DAF697" s="555"/>
      <c r="DAG697" s="555"/>
      <c r="DAH697" s="555"/>
      <c r="DAI697" s="555"/>
      <c r="DAJ697" s="555"/>
      <c r="DAK697" s="555"/>
      <c r="DAL697" s="555"/>
      <c r="DAM697" s="555"/>
      <c r="DAN697" s="555"/>
      <c r="DAO697" s="555"/>
      <c r="DAP697" s="555"/>
      <c r="DAQ697" s="555"/>
      <c r="DAR697" s="555"/>
      <c r="DAS697" s="555"/>
      <c r="DAT697" s="555"/>
      <c r="DAU697" s="555"/>
      <c r="DAV697" s="555"/>
      <c r="DAW697" s="555"/>
      <c r="DAX697" s="555"/>
      <c r="DAY697" s="555"/>
      <c r="DAZ697" s="555"/>
      <c r="DBA697" s="555"/>
      <c r="DBB697" s="555"/>
      <c r="DBC697" s="555"/>
      <c r="DBD697" s="555"/>
      <c r="DBE697" s="555"/>
      <c r="DBF697" s="555"/>
      <c r="DBG697" s="555"/>
      <c r="DBH697" s="555"/>
      <c r="DBI697" s="555"/>
      <c r="DBJ697" s="555"/>
      <c r="DBK697" s="555"/>
      <c r="DBL697" s="555"/>
      <c r="DBM697" s="555"/>
      <c r="DBN697" s="555"/>
      <c r="DBO697" s="555"/>
      <c r="DBP697" s="555"/>
      <c r="DBQ697" s="555"/>
      <c r="DBR697" s="555"/>
      <c r="DBS697" s="555"/>
      <c r="DBT697" s="555"/>
      <c r="DBU697" s="555"/>
      <c r="DBV697" s="555"/>
      <c r="DBW697" s="555"/>
      <c r="DBX697" s="555"/>
      <c r="DBY697" s="555"/>
      <c r="DBZ697" s="555"/>
      <c r="DCA697" s="555"/>
      <c r="DCB697" s="555"/>
      <c r="DCC697" s="555"/>
      <c r="DCD697" s="555"/>
      <c r="DCE697" s="555"/>
      <c r="DCF697" s="555"/>
      <c r="DCG697" s="555"/>
      <c r="DCH697" s="555"/>
      <c r="DCI697" s="555"/>
      <c r="DCJ697" s="555"/>
      <c r="DCK697" s="555"/>
      <c r="DCL697" s="555"/>
      <c r="DCM697" s="555"/>
      <c r="DCN697" s="555"/>
      <c r="DCO697" s="555"/>
      <c r="DCP697" s="555"/>
      <c r="DCQ697" s="555"/>
      <c r="DCR697" s="555"/>
      <c r="DCS697" s="555"/>
      <c r="DCT697" s="555"/>
      <c r="DCU697" s="555"/>
      <c r="DCV697" s="555"/>
      <c r="DCW697" s="555"/>
      <c r="DCX697" s="555"/>
      <c r="DCY697" s="555"/>
      <c r="DCZ697" s="555"/>
      <c r="DDA697" s="555"/>
      <c r="DDB697" s="555"/>
      <c r="DDC697" s="555"/>
      <c r="DDD697" s="555"/>
      <c r="DDE697" s="555"/>
      <c r="DDF697" s="555"/>
      <c r="DDG697" s="555"/>
      <c r="DDH697" s="555"/>
      <c r="DDI697" s="555"/>
      <c r="DDJ697" s="555"/>
      <c r="DDK697" s="555"/>
      <c r="DDL697" s="555"/>
      <c r="DDM697" s="555"/>
      <c r="DDN697" s="555"/>
      <c r="DDO697" s="555"/>
      <c r="DDP697" s="555"/>
      <c r="DDQ697" s="555"/>
      <c r="DDR697" s="555"/>
      <c r="DDS697" s="555"/>
      <c r="DDT697" s="555"/>
      <c r="DDU697" s="555"/>
      <c r="DDV697" s="555"/>
      <c r="DDW697" s="555"/>
      <c r="DDX697" s="555"/>
      <c r="DDY697" s="555"/>
      <c r="DDZ697" s="555"/>
      <c r="DEA697" s="555"/>
      <c r="DEB697" s="555"/>
      <c r="DEC697" s="555"/>
      <c r="DED697" s="555"/>
      <c r="DEE697" s="555"/>
      <c r="DEF697" s="555"/>
      <c r="DEG697" s="555"/>
      <c r="DEH697" s="555"/>
      <c r="DEI697" s="555"/>
      <c r="DEJ697" s="555"/>
      <c r="DEK697" s="555"/>
      <c r="DEL697" s="555"/>
      <c r="DEM697" s="555"/>
      <c r="DEN697" s="555"/>
      <c r="DEO697" s="555"/>
      <c r="DEP697" s="555"/>
      <c r="DEQ697" s="555"/>
      <c r="DER697" s="555"/>
      <c r="DES697" s="555"/>
      <c r="DET697" s="555"/>
      <c r="DEU697" s="555"/>
      <c r="DEV697" s="555"/>
      <c r="DEW697" s="555"/>
      <c r="DEX697" s="555"/>
      <c r="DEY697" s="555"/>
      <c r="DEZ697" s="555"/>
      <c r="DFA697" s="555"/>
      <c r="DFB697" s="555"/>
      <c r="DFC697" s="555"/>
      <c r="DFD697" s="555"/>
      <c r="DFE697" s="555"/>
      <c r="DFF697" s="555"/>
      <c r="DFG697" s="555"/>
      <c r="DFH697" s="555"/>
      <c r="DFI697" s="555"/>
      <c r="DFJ697" s="555"/>
      <c r="DFK697" s="555"/>
      <c r="DFL697" s="555"/>
      <c r="DFM697" s="555"/>
      <c r="DFN697" s="555"/>
      <c r="DFO697" s="555"/>
      <c r="DFP697" s="555"/>
      <c r="DFQ697" s="555"/>
      <c r="DFR697" s="555"/>
      <c r="DFS697" s="555"/>
      <c r="DFT697" s="555"/>
      <c r="DFU697" s="555"/>
      <c r="DFV697" s="555"/>
      <c r="DFW697" s="555"/>
      <c r="DFX697" s="555"/>
      <c r="DFY697" s="555"/>
      <c r="DFZ697" s="555"/>
      <c r="DGA697" s="555"/>
      <c r="DGB697" s="555"/>
      <c r="DGC697" s="555"/>
      <c r="DGD697" s="555"/>
      <c r="DGE697" s="555"/>
      <c r="DGF697" s="555"/>
      <c r="DGG697" s="555"/>
      <c r="DGH697" s="555"/>
      <c r="DGI697" s="555"/>
      <c r="DGJ697" s="555"/>
      <c r="DGK697" s="555"/>
      <c r="DGL697" s="555"/>
      <c r="DGM697" s="555"/>
      <c r="DGN697" s="555"/>
      <c r="DGO697" s="555"/>
      <c r="DGP697" s="555"/>
      <c r="DGQ697" s="555"/>
      <c r="DGR697" s="555"/>
      <c r="DGS697" s="555"/>
      <c r="DGT697" s="555"/>
      <c r="DGU697" s="555"/>
      <c r="DGV697" s="555"/>
      <c r="DGW697" s="555"/>
      <c r="DGX697" s="555"/>
      <c r="DGY697" s="555"/>
      <c r="DGZ697" s="555"/>
      <c r="DHA697" s="555"/>
      <c r="DHB697" s="555"/>
      <c r="DHC697" s="555"/>
      <c r="DHD697" s="555"/>
      <c r="DHE697" s="555"/>
      <c r="DHF697" s="555"/>
      <c r="DHG697" s="555"/>
      <c r="DHH697" s="555"/>
      <c r="DHI697" s="555"/>
      <c r="DHJ697" s="555"/>
      <c r="DHK697" s="555"/>
      <c r="DHL697" s="555"/>
      <c r="DHM697" s="555"/>
      <c r="DHN697" s="555"/>
      <c r="DHO697" s="555"/>
      <c r="DHP697" s="555"/>
      <c r="DHQ697" s="555"/>
      <c r="DHR697" s="555"/>
      <c r="DHS697" s="555"/>
      <c r="DHT697" s="555"/>
      <c r="DHU697" s="555"/>
      <c r="DHV697" s="555"/>
      <c r="DHW697" s="555"/>
      <c r="DHX697" s="555"/>
      <c r="DHY697" s="555"/>
      <c r="DHZ697" s="555"/>
      <c r="DIA697" s="555"/>
      <c r="DIB697" s="555"/>
      <c r="DIC697" s="555"/>
      <c r="DID697" s="555"/>
      <c r="DIE697" s="555"/>
      <c r="DIF697" s="555"/>
      <c r="DIG697" s="555"/>
      <c r="DIH697" s="555"/>
      <c r="DII697" s="555"/>
      <c r="DIJ697" s="555"/>
      <c r="DIK697" s="555"/>
      <c r="DIL697" s="555"/>
      <c r="DIM697" s="555"/>
      <c r="DIN697" s="555"/>
      <c r="DIO697" s="555"/>
      <c r="DIP697" s="555"/>
      <c r="DIQ697" s="555"/>
      <c r="DIR697" s="555"/>
      <c r="DIS697" s="555"/>
      <c r="DIT697" s="555"/>
      <c r="DIU697" s="555"/>
      <c r="DIV697" s="555"/>
      <c r="DIW697" s="555"/>
      <c r="DIX697" s="555"/>
      <c r="DIY697" s="555"/>
      <c r="DIZ697" s="555"/>
      <c r="DJA697" s="555"/>
      <c r="DJB697" s="555"/>
      <c r="DJC697" s="555"/>
      <c r="DJD697" s="555"/>
      <c r="DJE697" s="555"/>
      <c r="DJF697" s="555"/>
      <c r="DJG697" s="555"/>
      <c r="DJH697" s="555"/>
      <c r="DJI697" s="555"/>
      <c r="DJJ697" s="555"/>
      <c r="DJK697" s="555"/>
      <c r="DJL697" s="555"/>
      <c r="DJM697" s="555"/>
      <c r="DJN697" s="555"/>
      <c r="DJO697" s="555"/>
      <c r="DJP697" s="555"/>
      <c r="DJQ697" s="555"/>
      <c r="DJR697" s="555"/>
      <c r="DJS697" s="555"/>
      <c r="DJT697" s="555"/>
      <c r="DJU697" s="555"/>
      <c r="DJV697" s="555"/>
      <c r="DJW697" s="555"/>
      <c r="DJX697" s="555"/>
      <c r="DJY697" s="555"/>
      <c r="DJZ697" s="555"/>
      <c r="DKA697" s="555"/>
      <c r="DKB697" s="555"/>
      <c r="DKC697" s="555"/>
      <c r="DKD697" s="555"/>
      <c r="DKE697" s="555"/>
      <c r="DKF697" s="555"/>
      <c r="DKG697" s="555"/>
      <c r="DKH697" s="555"/>
      <c r="DKI697" s="555"/>
      <c r="DKJ697" s="555"/>
      <c r="DKK697" s="555"/>
      <c r="DKL697" s="555"/>
      <c r="DKM697" s="555"/>
      <c r="DKN697" s="555"/>
      <c r="DKO697" s="555"/>
      <c r="DKP697" s="555"/>
      <c r="DKQ697" s="555"/>
      <c r="DKR697" s="555"/>
      <c r="DKS697" s="555"/>
      <c r="DKT697" s="555"/>
      <c r="DKU697" s="555"/>
      <c r="DKV697" s="555"/>
      <c r="DKW697" s="555"/>
      <c r="DKX697" s="555"/>
      <c r="DKY697" s="555"/>
      <c r="DKZ697" s="555"/>
      <c r="DLA697" s="555"/>
      <c r="DLB697" s="555"/>
      <c r="DLC697" s="555"/>
      <c r="DLD697" s="555"/>
      <c r="DLE697" s="555"/>
      <c r="DLF697" s="555"/>
      <c r="DLG697" s="555"/>
      <c r="DLH697" s="555"/>
      <c r="DLI697" s="555"/>
      <c r="DLJ697" s="555"/>
      <c r="DLK697" s="555"/>
      <c r="DLL697" s="555"/>
      <c r="DLM697" s="555"/>
      <c r="DLN697" s="555"/>
      <c r="DLO697" s="555"/>
      <c r="DLP697" s="555"/>
      <c r="DLQ697" s="555"/>
      <c r="DLR697" s="555"/>
      <c r="DLS697" s="555"/>
      <c r="DLT697" s="555"/>
      <c r="DLU697" s="555"/>
      <c r="DLV697" s="555"/>
      <c r="DLW697" s="555"/>
      <c r="DLX697" s="555"/>
      <c r="DLY697" s="555"/>
      <c r="DLZ697" s="555"/>
      <c r="DMA697" s="555"/>
      <c r="DMB697" s="555"/>
      <c r="DMC697" s="555"/>
      <c r="DMD697" s="555"/>
      <c r="DME697" s="555"/>
      <c r="DMF697" s="555"/>
      <c r="DMG697" s="555"/>
      <c r="DMH697" s="555"/>
      <c r="DMI697" s="555"/>
      <c r="DMJ697" s="555"/>
      <c r="DMK697" s="555"/>
      <c r="DML697" s="555"/>
      <c r="DMM697" s="555"/>
      <c r="DMN697" s="555"/>
      <c r="DMO697" s="555"/>
      <c r="DMP697" s="555"/>
      <c r="DMQ697" s="555"/>
      <c r="DMR697" s="555"/>
      <c r="DMS697" s="555"/>
      <c r="DMT697" s="555"/>
      <c r="DMU697" s="555"/>
      <c r="DMV697" s="555"/>
      <c r="DMW697" s="555"/>
      <c r="DMX697" s="555"/>
      <c r="DMY697" s="555"/>
      <c r="DMZ697" s="555"/>
      <c r="DNA697" s="555"/>
      <c r="DNB697" s="555"/>
      <c r="DNC697" s="555"/>
      <c r="DND697" s="555"/>
      <c r="DNE697" s="555"/>
      <c r="DNF697" s="555"/>
      <c r="DNG697" s="555"/>
      <c r="DNH697" s="555"/>
      <c r="DNI697" s="555"/>
      <c r="DNJ697" s="555"/>
      <c r="DNK697" s="555"/>
      <c r="DNL697" s="555"/>
      <c r="DNM697" s="555"/>
      <c r="DNN697" s="555"/>
      <c r="DNO697" s="555"/>
      <c r="DNP697" s="555"/>
      <c r="DNQ697" s="555"/>
      <c r="DNR697" s="555"/>
      <c r="DNS697" s="555"/>
      <c r="DNT697" s="555"/>
      <c r="DNU697" s="555"/>
      <c r="DNV697" s="555"/>
      <c r="DNW697" s="555"/>
      <c r="DNX697" s="555"/>
      <c r="DNY697" s="555"/>
      <c r="DNZ697" s="555"/>
      <c r="DOA697" s="555"/>
      <c r="DOB697" s="555"/>
      <c r="DOC697" s="555"/>
      <c r="DOD697" s="555"/>
      <c r="DOE697" s="555"/>
      <c r="DOF697" s="555"/>
      <c r="DOG697" s="555"/>
      <c r="DOH697" s="555"/>
      <c r="DOI697" s="555"/>
      <c r="DOJ697" s="555"/>
      <c r="DOK697" s="555"/>
      <c r="DOL697" s="555"/>
      <c r="DOM697" s="555"/>
      <c r="DON697" s="555"/>
      <c r="DOO697" s="555"/>
      <c r="DOP697" s="555"/>
      <c r="DOQ697" s="555"/>
      <c r="DOR697" s="555"/>
      <c r="DOS697" s="555"/>
      <c r="DOT697" s="555"/>
      <c r="DOU697" s="555"/>
      <c r="DOV697" s="555"/>
      <c r="DOW697" s="555"/>
      <c r="DOX697" s="555"/>
      <c r="DOY697" s="555"/>
      <c r="DOZ697" s="555"/>
      <c r="DPA697" s="555"/>
      <c r="DPB697" s="555"/>
      <c r="DPC697" s="555"/>
      <c r="DPD697" s="555"/>
      <c r="DPE697" s="555"/>
      <c r="DPF697" s="555"/>
      <c r="DPG697" s="555"/>
      <c r="DPH697" s="555"/>
      <c r="DPI697" s="555"/>
      <c r="DPJ697" s="555"/>
      <c r="DPK697" s="555"/>
      <c r="DPL697" s="555"/>
      <c r="DPM697" s="555"/>
      <c r="DPN697" s="555"/>
      <c r="DPO697" s="555"/>
      <c r="DPP697" s="555"/>
      <c r="DPQ697" s="555"/>
      <c r="DPR697" s="555"/>
      <c r="DPS697" s="555"/>
      <c r="DPT697" s="555"/>
      <c r="DPU697" s="555"/>
      <c r="DPV697" s="555"/>
      <c r="DPW697" s="555"/>
      <c r="DPX697" s="555"/>
      <c r="DPY697" s="555"/>
      <c r="DPZ697" s="555"/>
      <c r="DQA697" s="555"/>
      <c r="DQB697" s="555"/>
      <c r="DQC697" s="555"/>
      <c r="DQD697" s="555"/>
      <c r="DQE697" s="555"/>
      <c r="DQF697" s="555"/>
      <c r="DQG697" s="555"/>
      <c r="DQH697" s="555"/>
      <c r="DQI697" s="555"/>
      <c r="DQJ697" s="555"/>
      <c r="DQK697" s="555"/>
      <c r="DQL697" s="555"/>
      <c r="DQM697" s="555"/>
      <c r="DQN697" s="555"/>
      <c r="DQO697" s="555"/>
      <c r="DQP697" s="555"/>
      <c r="DQQ697" s="555"/>
      <c r="DQR697" s="555"/>
      <c r="DQS697" s="555"/>
      <c r="DQT697" s="555"/>
      <c r="DQU697" s="555"/>
      <c r="DQV697" s="555"/>
      <c r="DQW697" s="555"/>
      <c r="DQX697" s="555"/>
      <c r="DQY697" s="555"/>
      <c r="DQZ697" s="555"/>
      <c r="DRA697" s="555"/>
      <c r="DRB697" s="555"/>
      <c r="DRC697" s="555"/>
      <c r="DRD697" s="555"/>
      <c r="DRE697" s="555"/>
      <c r="DRF697" s="555"/>
      <c r="DRG697" s="555"/>
      <c r="DRH697" s="555"/>
      <c r="DRI697" s="555"/>
      <c r="DRJ697" s="555"/>
      <c r="DRK697" s="555"/>
      <c r="DRL697" s="555"/>
      <c r="DRM697" s="555"/>
      <c r="DRN697" s="555"/>
      <c r="DRO697" s="555"/>
      <c r="DRP697" s="555"/>
      <c r="DRQ697" s="555"/>
      <c r="DRR697" s="555"/>
      <c r="DRS697" s="555"/>
      <c r="DRT697" s="555"/>
      <c r="DRU697" s="555"/>
      <c r="DRV697" s="555"/>
      <c r="DRW697" s="555"/>
      <c r="DRX697" s="555"/>
      <c r="DRY697" s="555"/>
      <c r="DRZ697" s="555"/>
      <c r="DSA697" s="555"/>
      <c r="DSB697" s="555"/>
      <c r="DSC697" s="555"/>
      <c r="DSD697" s="555"/>
      <c r="DSE697" s="555"/>
      <c r="DSF697" s="555"/>
      <c r="DSG697" s="555"/>
      <c r="DSH697" s="555"/>
      <c r="DSI697" s="555"/>
      <c r="DSJ697" s="555"/>
      <c r="DSK697" s="555"/>
      <c r="DSL697" s="555"/>
      <c r="DSM697" s="555"/>
      <c r="DSN697" s="555"/>
      <c r="DSO697" s="555"/>
      <c r="DSP697" s="555"/>
      <c r="DSQ697" s="555"/>
      <c r="DSR697" s="555"/>
      <c r="DSS697" s="555"/>
      <c r="DST697" s="555"/>
      <c r="DSU697" s="555"/>
      <c r="DSV697" s="555"/>
      <c r="DSW697" s="555"/>
      <c r="DSX697" s="555"/>
      <c r="DSY697" s="555"/>
      <c r="DSZ697" s="555"/>
      <c r="DTA697" s="555"/>
      <c r="DTB697" s="555"/>
      <c r="DTC697" s="555"/>
      <c r="DTD697" s="555"/>
      <c r="DTE697" s="555"/>
      <c r="DTF697" s="555"/>
      <c r="DTG697" s="555"/>
      <c r="DTH697" s="555"/>
      <c r="DTI697" s="555"/>
      <c r="DTJ697" s="555"/>
      <c r="DTK697" s="555"/>
      <c r="DTL697" s="555"/>
      <c r="DTM697" s="555"/>
      <c r="DTN697" s="555"/>
      <c r="DTO697" s="555"/>
      <c r="DTP697" s="555"/>
      <c r="DTQ697" s="555"/>
      <c r="DTR697" s="555"/>
      <c r="DTS697" s="555"/>
      <c r="DTT697" s="555"/>
      <c r="DTU697" s="555"/>
      <c r="DTV697" s="555"/>
      <c r="DTW697" s="555"/>
      <c r="DTX697" s="555"/>
      <c r="DTY697" s="555"/>
      <c r="DTZ697" s="555"/>
      <c r="DUA697" s="555"/>
      <c r="DUB697" s="555"/>
      <c r="DUC697" s="555"/>
      <c r="DUD697" s="555"/>
      <c r="DUE697" s="555"/>
      <c r="DUF697" s="555"/>
      <c r="DUG697" s="555"/>
      <c r="DUH697" s="555"/>
      <c r="DUI697" s="555"/>
      <c r="DUJ697" s="555"/>
      <c r="DUK697" s="555"/>
      <c r="DUL697" s="555"/>
      <c r="DUM697" s="555"/>
      <c r="DUN697" s="555"/>
      <c r="DUO697" s="555"/>
      <c r="DUP697" s="555"/>
      <c r="DUQ697" s="555"/>
      <c r="DUR697" s="555"/>
      <c r="DUS697" s="555"/>
      <c r="DUT697" s="555"/>
      <c r="DUU697" s="555"/>
      <c r="DUV697" s="555"/>
      <c r="DUW697" s="555"/>
      <c r="DUX697" s="555"/>
      <c r="DUY697" s="555"/>
      <c r="DUZ697" s="555"/>
      <c r="DVA697" s="555"/>
      <c r="DVB697" s="555"/>
      <c r="DVC697" s="555"/>
      <c r="DVD697" s="555"/>
      <c r="DVE697" s="555"/>
      <c r="DVF697" s="555"/>
      <c r="DVG697" s="555"/>
      <c r="DVH697" s="555"/>
      <c r="DVI697" s="555"/>
      <c r="DVJ697" s="555"/>
      <c r="DVK697" s="555"/>
      <c r="DVL697" s="555"/>
      <c r="DVM697" s="555"/>
      <c r="DVN697" s="555"/>
      <c r="DVO697" s="555"/>
      <c r="DVP697" s="555"/>
      <c r="DVQ697" s="555"/>
      <c r="DVR697" s="555"/>
      <c r="DVS697" s="555"/>
      <c r="DVT697" s="555"/>
      <c r="DVU697" s="555"/>
      <c r="DVV697" s="555"/>
      <c r="DVW697" s="555"/>
      <c r="DVX697" s="555"/>
      <c r="DVY697" s="555"/>
      <c r="DVZ697" s="555"/>
      <c r="DWA697" s="555"/>
      <c r="DWB697" s="555"/>
      <c r="DWC697" s="555"/>
      <c r="DWD697" s="555"/>
      <c r="DWE697" s="555"/>
      <c r="DWF697" s="555"/>
      <c r="DWG697" s="555"/>
      <c r="DWH697" s="555"/>
      <c r="DWI697" s="555"/>
      <c r="DWJ697" s="555"/>
      <c r="DWK697" s="555"/>
      <c r="DWL697" s="555"/>
      <c r="DWM697" s="555"/>
      <c r="DWN697" s="555"/>
      <c r="DWO697" s="555"/>
      <c r="DWP697" s="555"/>
      <c r="DWQ697" s="555"/>
      <c r="DWR697" s="555"/>
      <c r="DWS697" s="555"/>
      <c r="DWT697" s="555"/>
      <c r="DWU697" s="555"/>
      <c r="DWV697" s="555"/>
      <c r="DWW697" s="555"/>
      <c r="DWX697" s="555"/>
      <c r="DWY697" s="555"/>
      <c r="DWZ697" s="555"/>
      <c r="DXA697" s="555"/>
      <c r="DXB697" s="555"/>
      <c r="DXC697" s="555"/>
      <c r="DXD697" s="555"/>
      <c r="DXE697" s="555"/>
      <c r="DXF697" s="555"/>
      <c r="DXG697" s="555"/>
      <c r="DXH697" s="555"/>
      <c r="DXI697" s="555"/>
      <c r="DXJ697" s="555"/>
      <c r="DXK697" s="555"/>
      <c r="DXL697" s="555"/>
      <c r="DXM697" s="555"/>
      <c r="DXN697" s="555"/>
      <c r="DXO697" s="555"/>
      <c r="DXP697" s="555"/>
      <c r="DXQ697" s="555"/>
      <c r="DXR697" s="555"/>
      <c r="DXS697" s="555"/>
      <c r="DXT697" s="555"/>
      <c r="DXU697" s="555"/>
      <c r="DXV697" s="555"/>
      <c r="DXW697" s="555"/>
      <c r="DXX697" s="555"/>
      <c r="DXY697" s="555"/>
      <c r="DXZ697" s="555"/>
      <c r="DYA697" s="555"/>
      <c r="DYB697" s="555"/>
      <c r="DYC697" s="555"/>
      <c r="DYD697" s="555"/>
      <c r="DYE697" s="555"/>
      <c r="DYF697" s="555"/>
      <c r="DYG697" s="555"/>
      <c r="DYH697" s="555"/>
      <c r="DYI697" s="555"/>
      <c r="DYJ697" s="555"/>
      <c r="DYK697" s="555"/>
      <c r="DYL697" s="555"/>
      <c r="DYM697" s="555"/>
      <c r="DYN697" s="555"/>
      <c r="DYO697" s="555"/>
      <c r="DYP697" s="555"/>
      <c r="DYQ697" s="555"/>
      <c r="DYR697" s="555"/>
      <c r="DYS697" s="555"/>
      <c r="DYT697" s="555"/>
      <c r="DYU697" s="555"/>
      <c r="DYV697" s="555"/>
      <c r="DYW697" s="555"/>
      <c r="DYX697" s="555"/>
      <c r="DYY697" s="555"/>
      <c r="DYZ697" s="555"/>
      <c r="DZA697" s="555"/>
      <c r="DZB697" s="555"/>
      <c r="DZC697" s="555"/>
      <c r="DZD697" s="555"/>
      <c r="DZE697" s="555"/>
      <c r="DZF697" s="555"/>
      <c r="DZG697" s="555"/>
      <c r="DZH697" s="555"/>
      <c r="DZI697" s="555"/>
      <c r="DZJ697" s="555"/>
      <c r="DZK697" s="555"/>
      <c r="DZL697" s="555"/>
      <c r="DZM697" s="555"/>
      <c r="DZN697" s="555"/>
      <c r="DZO697" s="555"/>
      <c r="DZP697" s="555"/>
      <c r="DZQ697" s="555"/>
      <c r="DZR697" s="555"/>
      <c r="DZS697" s="555"/>
      <c r="DZT697" s="555"/>
      <c r="DZU697" s="555"/>
      <c r="DZV697" s="555"/>
      <c r="DZW697" s="555"/>
      <c r="DZX697" s="555"/>
      <c r="DZY697" s="555"/>
      <c r="DZZ697" s="555"/>
      <c r="EAA697" s="555"/>
      <c r="EAB697" s="555"/>
      <c r="EAC697" s="555"/>
      <c r="EAD697" s="555"/>
      <c r="EAE697" s="555"/>
      <c r="EAF697" s="555"/>
      <c r="EAG697" s="555"/>
      <c r="EAH697" s="555"/>
      <c r="EAI697" s="555"/>
      <c r="EAJ697" s="555"/>
      <c r="EAK697" s="555"/>
      <c r="EAL697" s="555"/>
      <c r="EAM697" s="555"/>
      <c r="EAN697" s="555"/>
      <c r="EAO697" s="555"/>
      <c r="EAP697" s="555"/>
      <c r="EAQ697" s="555"/>
      <c r="EAR697" s="555"/>
      <c r="EAS697" s="555"/>
      <c r="EAT697" s="555"/>
      <c r="EAU697" s="555"/>
      <c r="EAV697" s="555"/>
      <c r="EAW697" s="555"/>
      <c r="EAX697" s="555"/>
      <c r="EAY697" s="555"/>
      <c r="EAZ697" s="555"/>
      <c r="EBA697" s="555"/>
      <c r="EBB697" s="555"/>
      <c r="EBC697" s="555"/>
      <c r="EBD697" s="555"/>
      <c r="EBE697" s="555"/>
      <c r="EBF697" s="555"/>
      <c r="EBG697" s="555"/>
      <c r="EBH697" s="555"/>
      <c r="EBI697" s="555"/>
      <c r="EBJ697" s="555"/>
      <c r="EBK697" s="555"/>
      <c r="EBL697" s="555"/>
      <c r="EBM697" s="555"/>
      <c r="EBN697" s="555"/>
      <c r="EBO697" s="555"/>
      <c r="EBP697" s="555"/>
      <c r="EBQ697" s="555"/>
      <c r="EBR697" s="555"/>
      <c r="EBS697" s="555"/>
      <c r="EBT697" s="555"/>
      <c r="EBU697" s="555"/>
      <c r="EBV697" s="555"/>
      <c r="EBW697" s="555"/>
      <c r="EBX697" s="555"/>
      <c r="EBY697" s="555"/>
      <c r="EBZ697" s="555"/>
      <c r="ECA697" s="555"/>
      <c r="ECB697" s="555"/>
      <c r="ECC697" s="555"/>
      <c r="ECD697" s="555"/>
      <c r="ECE697" s="555"/>
      <c r="ECF697" s="555"/>
      <c r="ECG697" s="555"/>
      <c r="ECH697" s="555"/>
      <c r="ECI697" s="555"/>
      <c r="ECJ697" s="555"/>
      <c r="ECK697" s="555"/>
      <c r="ECL697" s="555"/>
      <c r="ECM697" s="555"/>
      <c r="ECN697" s="555"/>
      <c r="ECO697" s="555"/>
      <c r="ECP697" s="555"/>
      <c r="ECQ697" s="555"/>
      <c r="ECR697" s="555"/>
      <c r="ECS697" s="555"/>
      <c r="ECT697" s="555"/>
      <c r="ECU697" s="555"/>
      <c r="ECV697" s="555"/>
      <c r="ECW697" s="555"/>
      <c r="ECX697" s="555"/>
      <c r="ECY697" s="555"/>
      <c r="ECZ697" s="555"/>
      <c r="EDA697" s="555"/>
      <c r="EDB697" s="555"/>
      <c r="EDC697" s="555"/>
      <c r="EDD697" s="555"/>
      <c r="EDE697" s="555"/>
      <c r="EDF697" s="555"/>
      <c r="EDG697" s="555"/>
      <c r="EDH697" s="555"/>
      <c r="EDI697" s="555"/>
      <c r="EDJ697" s="555"/>
      <c r="EDK697" s="555"/>
      <c r="EDL697" s="555"/>
      <c r="EDM697" s="555"/>
      <c r="EDN697" s="555"/>
      <c r="EDO697" s="555"/>
      <c r="EDP697" s="555"/>
      <c r="EDQ697" s="555"/>
      <c r="EDR697" s="555"/>
      <c r="EDS697" s="555"/>
      <c r="EDT697" s="555"/>
      <c r="EDU697" s="555"/>
      <c r="EDV697" s="555"/>
      <c r="EDW697" s="555"/>
      <c r="EDX697" s="555"/>
      <c r="EDY697" s="555"/>
      <c r="EDZ697" s="555"/>
      <c r="EEA697" s="555"/>
      <c r="EEB697" s="555"/>
      <c r="EEC697" s="555"/>
      <c r="EED697" s="555"/>
      <c r="EEE697" s="555"/>
      <c r="EEF697" s="555"/>
      <c r="EEG697" s="555"/>
      <c r="EEH697" s="555"/>
      <c r="EEI697" s="555"/>
      <c r="EEJ697" s="555"/>
      <c r="EEK697" s="555"/>
      <c r="EEL697" s="555"/>
      <c r="EEM697" s="555"/>
      <c r="EEN697" s="555"/>
      <c r="EEO697" s="555"/>
      <c r="EEP697" s="555"/>
      <c r="EEQ697" s="555"/>
      <c r="EER697" s="555"/>
      <c r="EES697" s="555"/>
      <c r="EET697" s="555"/>
      <c r="EEU697" s="555"/>
      <c r="EEV697" s="555"/>
      <c r="EEW697" s="555"/>
      <c r="EEX697" s="555"/>
      <c r="EEY697" s="555"/>
      <c r="EEZ697" s="555"/>
      <c r="EFA697" s="555"/>
      <c r="EFB697" s="555"/>
      <c r="EFC697" s="555"/>
      <c r="EFD697" s="555"/>
      <c r="EFE697" s="555"/>
      <c r="EFF697" s="555"/>
      <c r="EFG697" s="555"/>
      <c r="EFH697" s="555"/>
      <c r="EFI697" s="555"/>
      <c r="EFJ697" s="555"/>
      <c r="EFK697" s="555"/>
      <c r="EFL697" s="555"/>
      <c r="EFM697" s="555"/>
      <c r="EFN697" s="555"/>
      <c r="EFO697" s="555"/>
      <c r="EFP697" s="555"/>
      <c r="EFQ697" s="555"/>
      <c r="EFR697" s="555"/>
      <c r="EFS697" s="555"/>
      <c r="EFT697" s="555"/>
      <c r="EFU697" s="555"/>
      <c r="EFV697" s="555"/>
      <c r="EFW697" s="555"/>
      <c r="EFX697" s="555"/>
      <c r="EFY697" s="555"/>
      <c r="EFZ697" s="555"/>
      <c r="EGA697" s="555"/>
      <c r="EGB697" s="555"/>
      <c r="EGC697" s="555"/>
      <c r="EGD697" s="555"/>
      <c r="EGE697" s="555"/>
      <c r="EGF697" s="555"/>
      <c r="EGG697" s="555"/>
      <c r="EGH697" s="555"/>
      <c r="EGI697" s="555"/>
      <c r="EGJ697" s="555"/>
      <c r="EGK697" s="555"/>
      <c r="EGL697" s="555"/>
      <c r="EGM697" s="555"/>
      <c r="EGN697" s="555"/>
      <c r="EGO697" s="555"/>
      <c r="EGP697" s="555"/>
      <c r="EGQ697" s="555"/>
      <c r="EGR697" s="555"/>
      <c r="EGS697" s="555"/>
      <c r="EGT697" s="555"/>
      <c r="EGU697" s="555"/>
      <c r="EGV697" s="555"/>
      <c r="EGW697" s="555"/>
      <c r="EGX697" s="555"/>
      <c r="EGY697" s="555"/>
      <c r="EGZ697" s="555"/>
      <c r="EHA697" s="555"/>
      <c r="EHB697" s="555"/>
      <c r="EHC697" s="555"/>
      <c r="EHD697" s="555"/>
      <c r="EHE697" s="555"/>
      <c r="EHF697" s="555"/>
      <c r="EHG697" s="555"/>
      <c r="EHH697" s="555"/>
      <c r="EHI697" s="555"/>
      <c r="EHJ697" s="555"/>
      <c r="EHK697" s="555"/>
      <c r="EHL697" s="555"/>
      <c r="EHM697" s="555"/>
      <c r="EHN697" s="555"/>
      <c r="EHO697" s="555"/>
      <c r="EHP697" s="555"/>
      <c r="EHQ697" s="555"/>
      <c r="EHR697" s="555"/>
      <c r="EHS697" s="555"/>
      <c r="EHT697" s="555"/>
      <c r="EHU697" s="555"/>
      <c r="EHV697" s="555"/>
      <c r="EHW697" s="555"/>
      <c r="EHX697" s="555"/>
      <c r="EHY697" s="555"/>
      <c r="EHZ697" s="555"/>
      <c r="EIA697" s="555"/>
      <c r="EIB697" s="555"/>
      <c r="EIC697" s="555"/>
      <c r="EID697" s="555"/>
      <c r="EIE697" s="555"/>
      <c r="EIF697" s="555"/>
      <c r="EIG697" s="555"/>
      <c r="EIH697" s="555"/>
      <c r="EII697" s="555"/>
      <c r="EIJ697" s="555"/>
      <c r="EIK697" s="555"/>
      <c r="EIL697" s="555"/>
      <c r="EIM697" s="555"/>
      <c r="EIN697" s="555"/>
      <c r="EIO697" s="555"/>
      <c r="EIP697" s="555"/>
      <c r="EIQ697" s="555"/>
      <c r="EIR697" s="555"/>
      <c r="EIS697" s="555"/>
      <c r="EIT697" s="555"/>
      <c r="EIU697" s="555"/>
      <c r="EIV697" s="555"/>
      <c r="EIW697" s="555"/>
      <c r="EIX697" s="555"/>
      <c r="EIY697" s="555"/>
      <c r="EIZ697" s="555"/>
      <c r="EJA697" s="555"/>
      <c r="EJB697" s="555"/>
      <c r="EJC697" s="555"/>
      <c r="EJD697" s="555"/>
      <c r="EJE697" s="555"/>
      <c r="EJF697" s="555"/>
      <c r="EJG697" s="555"/>
      <c r="EJH697" s="555"/>
      <c r="EJI697" s="555"/>
      <c r="EJJ697" s="555"/>
      <c r="EJK697" s="555"/>
      <c r="EJL697" s="555"/>
      <c r="EJM697" s="555"/>
      <c r="EJN697" s="555"/>
      <c r="EJO697" s="555"/>
      <c r="EJP697" s="555"/>
      <c r="EJQ697" s="555"/>
      <c r="EJR697" s="555"/>
      <c r="EJS697" s="555"/>
      <c r="EJT697" s="555"/>
      <c r="EJU697" s="555"/>
      <c r="EJV697" s="555"/>
      <c r="EJW697" s="555"/>
      <c r="EJX697" s="555"/>
      <c r="EJY697" s="555"/>
      <c r="EJZ697" s="555"/>
      <c r="EKA697" s="555"/>
      <c r="EKB697" s="555"/>
      <c r="EKC697" s="555"/>
      <c r="EKD697" s="555"/>
      <c r="EKE697" s="555"/>
      <c r="EKF697" s="555"/>
      <c r="EKG697" s="555"/>
      <c r="EKH697" s="555"/>
      <c r="EKI697" s="555"/>
      <c r="EKJ697" s="555"/>
      <c r="EKK697" s="555"/>
      <c r="EKL697" s="555"/>
      <c r="EKM697" s="555"/>
      <c r="EKN697" s="555"/>
      <c r="EKO697" s="555"/>
      <c r="EKP697" s="555"/>
      <c r="EKQ697" s="555"/>
      <c r="EKR697" s="555"/>
      <c r="EKS697" s="555"/>
      <c r="EKT697" s="555"/>
      <c r="EKU697" s="555"/>
      <c r="EKV697" s="555"/>
      <c r="EKW697" s="555"/>
      <c r="EKX697" s="555"/>
      <c r="EKY697" s="555"/>
      <c r="EKZ697" s="555"/>
      <c r="ELA697" s="555"/>
      <c r="ELB697" s="555"/>
      <c r="ELC697" s="555"/>
      <c r="ELD697" s="555"/>
      <c r="ELE697" s="555"/>
      <c r="ELF697" s="555"/>
      <c r="ELG697" s="555"/>
      <c r="ELH697" s="555"/>
      <c r="ELI697" s="555"/>
      <c r="ELJ697" s="555"/>
      <c r="ELK697" s="555"/>
      <c r="ELL697" s="555"/>
      <c r="ELM697" s="555"/>
      <c r="ELN697" s="555"/>
      <c r="ELO697" s="555"/>
      <c r="ELP697" s="555"/>
      <c r="ELQ697" s="555"/>
      <c r="ELR697" s="555"/>
      <c r="ELS697" s="555"/>
      <c r="ELT697" s="555"/>
      <c r="ELU697" s="555"/>
      <c r="ELV697" s="555"/>
      <c r="ELW697" s="555"/>
      <c r="ELX697" s="555"/>
      <c r="ELY697" s="555"/>
      <c r="ELZ697" s="555"/>
      <c r="EMA697" s="555"/>
      <c r="EMB697" s="555"/>
      <c r="EMC697" s="555"/>
      <c r="EMD697" s="555"/>
      <c r="EME697" s="555"/>
      <c r="EMF697" s="555"/>
      <c r="EMG697" s="555"/>
      <c r="EMH697" s="555"/>
      <c r="EMI697" s="555"/>
      <c r="EMJ697" s="555"/>
      <c r="EMK697" s="555"/>
      <c r="EML697" s="555"/>
      <c r="EMM697" s="555"/>
      <c r="EMN697" s="555"/>
      <c r="EMO697" s="555"/>
      <c r="EMP697" s="555"/>
      <c r="EMQ697" s="555"/>
      <c r="EMR697" s="555"/>
      <c r="EMS697" s="555"/>
      <c r="EMT697" s="555"/>
      <c r="EMU697" s="555"/>
      <c r="EMV697" s="555"/>
      <c r="EMW697" s="555"/>
      <c r="EMX697" s="555"/>
      <c r="EMY697" s="555"/>
      <c r="EMZ697" s="555"/>
      <c r="ENA697" s="555"/>
      <c r="ENB697" s="555"/>
      <c r="ENC697" s="555"/>
      <c r="END697" s="555"/>
      <c r="ENE697" s="555"/>
      <c r="ENF697" s="555"/>
      <c r="ENG697" s="555"/>
      <c r="ENH697" s="555"/>
      <c r="ENI697" s="555"/>
      <c r="ENJ697" s="555"/>
      <c r="ENK697" s="555"/>
      <c r="ENL697" s="555"/>
      <c r="ENM697" s="555"/>
      <c r="ENN697" s="555"/>
      <c r="ENO697" s="555"/>
      <c r="ENP697" s="555"/>
      <c r="ENQ697" s="555"/>
      <c r="ENR697" s="555"/>
      <c r="ENS697" s="555"/>
      <c r="ENT697" s="555"/>
      <c r="ENU697" s="555"/>
      <c r="ENV697" s="555"/>
      <c r="ENW697" s="555"/>
      <c r="ENX697" s="555"/>
      <c r="ENY697" s="555"/>
      <c r="ENZ697" s="555"/>
      <c r="EOA697" s="555"/>
      <c r="EOB697" s="555"/>
      <c r="EOC697" s="555"/>
      <c r="EOD697" s="555"/>
      <c r="EOE697" s="555"/>
      <c r="EOF697" s="555"/>
      <c r="EOG697" s="555"/>
      <c r="EOH697" s="555"/>
      <c r="EOI697" s="555"/>
      <c r="EOJ697" s="555"/>
      <c r="EOK697" s="555"/>
      <c r="EOL697" s="555"/>
      <c r="EOM697" s="555"/>
      <c r="EON697" s="555"/>
      <c r="EOO697" s="555"/>
      <c r="EOP697" s="555"/>
      <c r="EOQ697" s="555"/>
      <c r="EOR697" s="555"/>
      <c r="EOS697" s="555"/>
      <c r="EOT697" s="555"/>
      <c r="EOU697" s="555"/>
      <c r="EOV697" s="555"/>
      <c r="EOW697" s="555"/>
      <c r="EOX697" s="555"/>
      <c r="EOY697" s="555"/>
      <c r="EOZ697" s="555"/>
      <c r="EPA697" s="555"/>
      <c r="EPB697" s="555"/>
      <c r="EPC697" s="555"/>
      <c r="EPD697" s="555"/>
      <c r="EPE697" s="555"/>
      <c r="EPF697" s="555"/>
      <c r="EPG697" s="555"/>
      <c r="EPH697" s="555"/>
      <c r="EPI697" s="555"/>
      <c r="EPJ697" s="555"/>
      <c r="EPK697" s="555"/>
      <c r="EPL697" s="555"/>
      <c r="EPM697" s="555"/>
      <c r="EPN697" s="555"/>
      <c r="EPO697" s="555"/>
      <c r="EPP697" s="555"/>
      <c r="EPQ697" s="555"/>
      <c r="EPR697" s="555"/>
      <c r="EPS697" s="555"/>
      <c r="EPT697" s="555"/>
      <c r="EPU697" s="555"/>
      <c r="EPV697" s="555"/>
      <c r="EPW697" s="555"/>
      <c r="EPX697" s="555"/>
      <c r="EPY697" s="555"/>
      <c r="EPZ697" s="555"/>
      <c r="EQA697" s="555"/>
      <c r="EQB697" s="555"/>
      <c r="EQC697" s="555"/>
      <c r="EQD697" s="555"/>
      <c r="EQE697" s="555"/>
      <c r="EQF697" s="555"/>
      <c r="EQG697" s="555"/>
      <c r="EQH697" s="555"/>
      <c r="EQI697" s="555"/>
      <c r="EQJ697" s="555"/>
      <c r="EQK697" s="555"/>
      <c r="EQL697" s="555"/>
      <c r="EQM697" s="555"/>
      <c r="EQN697" s="555"/>
      <c r="EQO697" s="555"/>
      <c r="EQP697" s="555"/>
      <c r="EQQ697" s="555"/>
      <c r="EQR697" s="555"/>
      <c r="EQS697" s="555"/>
      <c r="EQT697" s="555"/>
      <c r="EQU697" s="555"/>
      <c r="EQV697" s="555"/>
      <c r="EQW697" s="555"/>
      <c r="EQX697" s="555"/>
      <c r="EQY697" s="555"/>
      <c r="EQZ697" s="555"/>
      <c r="ERA697" s="555"/>
      <c r="ERB697" s="555"/>
      <c r="ERC697" s="555"/>
      <c r="ERD697" s="555"/>
      <c r="ERE697" s="555"/>
      <c r="ERF697" s="555"/>
      <c r="ERG697" s="555"/>
      <c r="ERH697" s="555"/>
      <c r="ERI697" s="555"/>
      <c r="ERJ697" s="555"/>
      <c r="ERK697" s="555"/>
      <c r="ERL697" s="555"/>
      <c r="ERM697" s="555"/>
      <c r="ERN697" s="555"/>
      <c r="ERO697" s="555"/>
      <c r="ERP697" s="555"/>
      <c r="ERQ697" s="555"/>
      <c r="ERR697" s="555"/>
      <c r="ERS697" s="555"/>
      <c r="ERT697" s="555"/>
      <c r="ERU697" s="555"/>
      <c r="ERV697" s="555"/>
      <c r="ERW697" s="555"/>
      <c r="ERX697" s="555"/>
      <c r="ERY697" s="555"/>
      <c r="ERZ697" s="555"/>
      <c r="ESA697" s="555"/>
      <c r="ESB697" s="555"/>
      <c r="ESC697" s="555"/>
      <c r="ESD697" s="555"/>
      <c r="ESE697" s="555"/>
      <c r="ESF697" s="555"/>
      <c r="ESG697" s="555"/>
      <c r="ESH697" s="555"/>
      <c r="ESI697" s="555"/>
      <c r="ESJ697" s="555"/>
      <c r="ESK697" s="555"/>
      <c r="ESL697" s="555"/>
      <c r="ESM697" s="555"/>
      <c r="ESN697" s="555"/>
      <c r="ESO697" s="555"/>
      <c r="ESP697" s="555"/>
      <c r="ESQ697" s="555"/>
      <c r="ESR697" s="555"/>
      <c r="ESS697" s="555"/>
      <c r="EST697" s="555"/>
      <c r="ESU697" s="555"/>
      <c r="ESV697" s="555"/>
      <c r="ESW697" s="555"/>
      <c r="ESX697" s="555"/>
      <c r="ESY697" s="555"/>
      <c r="ESZ697" s="555"/>
      <c r="ETA697" s="555"/>
      <c r="ETB697" s="555"/>
      <c r="ETC697" s="555"/>
      <c r="ETD697" s="555"/>
      <c r="ETE697" s="555"/>
      <c r="ETF697" s="555"/>
      <c r="ETG697" s="555"/>
      <c r="ETH697" s="555"/>
      <c r="ETI697" s="555"/>
      <c r="ETJ697" s="555"/>
      <c r="ETK697" s="555"/>
      <c r="ETL697" s="555"/>
      <c r="ETM697" s="555"/>
      <c r="ETN697" s="555"/>
      <c r="ETO697" s="555"/>
      <c r="ETP697" s="555"/>
      <c r="ETQ697" s="555"/>
      <c r="ETR697" s="555"/>
      <c r="ETS697" s="555"/>
      <c r="ETT697" s="555"/>
      <c r="ETU697" s="555"/>
      <c r="ETV697" s="555"/>
      <c r="ETW697" s="555"/>
      <c r="ETX697" s="555"/>
      <c r="ETY697" s="555"/>
      <c r="ETZ697" s="555"/>
      <c r="EUA697" s="555"/>
      <c r="EUB697" s="555"/>
      <c r="EUC697" s="555"/>
      <c r="EUD697" s="555"/>
      <c r="EUE697" s="555"/>
      <c r="EUF697" s="555"/>
      <c r="EUG697" s="555"/>
      <c r="EUH697" s="555"/>
      <c r="EUI697" s="555"/>
      <c r="EUJ697" s="555"/>
      <c r="EUK697" s="555"/>
      <c r="EUL697" s="555"/>
      <c r="EUM697" s="555"/>
      <c r="EUN697" s="555"/>
      <c r="EUO697" s="555"/>
      <c r="EUP697" s="555"/>
      <c r="EUQ697" s="555"/>
      <c r="EUR697" s="555"/>
      <c r="EUS697" s="555"/>
      <c r="EUT697" s="555"/>
      <c r="EUU697" s="555"/>
      <c r="EUV697" s="555"/>
      <c r="EUW697" s="555"/>
      <c r="EUX697" s="555"/>
      <c r="EUY697" s="555"/>
      <c r="EUZ697" s="555"/>
      <c r="EVA697" s="555"/>
      <c r="EVB697" s="555"/>
      <c r="EVC697" s="555"/>
      <c r="EVD697" s="555"/>
      <c r="EVE697" s="555"/>
      <c r="EVF697" s="555"/>
      <c r="EVG697" s="555"/>
      <c r="EVH697" s="555"/>
      <c r="EVI697" s="555"/>
      <c r="EVJ697" s="555"/>
      <c r="EVK697" s="555"/>
      <c r="EVL697" s="555"/>
      <c r="EVM697" s="555"/>
      <c r="EVN697" s="555"/>
      <c r="EVO697" s="555"/>
      <c r="EVP697" s="555"/>
      <c r="EVQ697" s="555"/>
      <c r="EVR697" s="555"/>
      <c r="EVS697" s="555"/>
      <c r="EVT697" s="555"/>
      <c r="EVU697" s="555"/>
      <c r="EVV697" s="555"/>
      <c r="EVW697" s="555"/>
      <c r="EVX697" s="555"/>
      <c r="EVY697" s="555"/>
      <c r="EVZ697" s="555"/>
      <c r="EWA697" s="555"/>
      <c r="EWB697" s="555"/>
      <c r="EWC697" s="555"/>
      <c r="EWD697" s="555"/>
      <c r="EWE697" s="555"/>
      <c r="EWF697" s="555"/>
      <c r="EWG697" s="555"/>
      <c r="EWH697" s="555"/>
      <c r="EWI697" s="555"/>
      <c r="EWJ697" s="555"/>
      <c r="EWK697" s="555"/>
      <c r="EWL697" s="555"/>
      <c r="EWM697" s="555"/>
      <c r="EWN697" s="555"/>
      <c r="EWO697" s="555"/>
      <c r="EWP697" s="555"/>
      <c r="EWQ697" s="555"/>
      <c r="EWR697" s="555"/>
      <c r="EWS697" s="555"/>
      <c r="EWT697" s="555"/>
      <c r="EWU697" s="555"/>
      <c r="EWV697" s="555"/>
      <c r="EWW697" s="555"/>
      <c r="EWX697" s="555"/>
      <c r="EWY697" s="555"/>
      <c r="EWZ697" s="555"/>
      <c r="EXA697" s="555"/>
      <c r="EXB697" s="555"/>
      <c r="EXC697" s="555"/>
      <c r="EXD697" s="555"/>
      <c r="EXE697" s="555"/>
      <c r="EXF697" s="555"/>
      <c r="EXG697" s="555"/>
      <c r="EXH697" s="555"/>
      <c r="EXI697" s="555"/>
      <c r="EXJ697" s="555"/>
      <c r="EXK697" s="555"/>
      <c r="EXL697" s="555"/>
      <c r="EXM697" s="555"/>
      <c r="EXN697" s="555"/>
      <c r="EXO697" s="555"/>
      <c r="EXP697" s="555"/>
      <c r="EXQ697" s="555"/>
      <c r="EXR697" s="555"/>
      <c r="EXS697" s="555"/>
      <c r="EXT697" s="555"/>
      <c r="EXU697" s="555"/>
      <c r="EXV697" s="555"/>
      <c r="EXW697" s="555"/>
      <c r="EXX697" s="555"/>
      <c r="EXY697" s="555"/>
      <c r="EXZ697" s="555"/>
      <c r="EYA697" s="555"/>
      <c r="EYB697" s="555"/>
      <c r="EYC697" s="555"/>
      <c r="EYD697" s="555"/>
      <c r="EYE697" s="555"/>
      <c r="EYF697" s="555"/>
      <c r="EYG697" s="555"/>
      <c r="EYH697" s="555"/>
      <c r="EYI697" s="555"/>
      <c r="EYJ697" s="555"/>
      <c r="EYK697" s="555"/>
      <c r="EYL697" s="555"/>
      <c r="EYM697" s="555"/>
      <c r="EYN697" s="555"/>
      <c r="EYO697" s="555"/>
      <c r="EYP697" s="555"/>
      <c r="EYQ697" s="555"/>
      <c r="EYR697" s="555"/>
      <c r="EYS697" s="555"/>
      <c r="EYT697" s="555"/>
      <c r="EYU697" s="555"/>
      <c r="EYV697" s="555"/>
      <c r="EYW697" s="555"/>
      <c r="EYX697" s="555"/>
      <c r="EYY697" s="555"/>
      <c r="EYZ697" s="555"/>
      <c r="EZA697" s="555"/>
      <c r="EZB697" s="555"/>
      <c r="EZC697" s="555"/>
      <c r="EZD697" s="555"/>
      <c r="EZE697" s="555"/>
      <c r="EZF697" s="555"/>
      <c r="EZG697" s="555"/>
      <c r="EZH697" s="555"/>
      <c r="EZI697" s="555"/>
      <c r="EZJ697" s="555"/>
      <c r="EZK697" s="555"/>
      <c r="EZL697" s="555"/>
      <c r="EZM697" s="555"/>
      <c r="EZN697" s="555"/>
      <c r="EZO697" s="555"/>
      <c r="EZP697" s="555"/>
      <c r="EZQ697" s="555"/>
      <c r="EZR697" s="555"/>
      <c r="EZS697" s="555"/>
      <c r="EZT697" s="555"/>
      <c r="EZU697" s="555"/>
      <c r="EZV697" s="555"/>
      <c r="EZW697" s="555"/>
      <c r="EZX697" s="555"/>
      <c r="EZY697" s="555"/>
      <c r="EZZ697" s="555"/>
      <c r="FAA697" s="555"/>
      <c r="FAB697" s="555"/>
      <c r="FAC697" s="555"/>
      <c r="FAD697" s="555"/>
      <c r="FAE697" s="555"/>
      <c r="FAF697" s="555"/>
      <c r="FAG697" s="555"/>
      <c r="FAH697" s="555"/>
      <c r="FAI697" s="555"/>
      <c r="FAJ697" s="555"/>
      <c r="FAK697" s="555"/>
      <c r="FAL697" s="555"/>
      <c r="FAM697" s="555"/>
      <c r="FAN697" s="555"/>
      <c r="FAO697" s="555"/>
      <c r="FAP697" s="555"/>
      <c r="FAQ697" s="555"/>
      <c r="FAR697" s="555"/>
      <c r="FAS697" s="555"/>
      <c r="FAT697" s="555"/>
      <c r="FAU697" s="555"/>
      <c r="FAV697" s="555"/>
      <c r="FAW697" s="555"/>
      <c r="FAX697" s="555"/>
      <c r="FAY697" s="555"/>
      <c r="FAZ697" s="555"/>
      <c r="FBA697" s="555"/>
      <c r="FBB697" s="555"/>
      <c r="FBC697" s="555"/>
      <c r="FBD697" s="555"/>
      <c r="FBE697" s="555"/>
      <c r="FBF697" s="555"/>
      <c r="FBG697" s="555"/>
      <c r="FBH697" s="555"/>
      <c r="FBI697" s="555"/>
      <c r="FBJ697" s="555"/>
      <c r="FBK697" s="555"/>
      <c r="FBL697" s="555"/>
      <c r="FBM697" s="555"/>
      <c r="FBN697" s="555"/>
      <c r="FBO697" s="555"/>
      <c r="FBP697" s="555"/>
      <c r="FBQ697" s="555"/>
      <c r="FBR697" s="555"/>
      <c r="FBS697" s="555"/>
      <c r="FBT697" s="555"/>
      <c r="FBU697" s="555"/>
      <c r="FBV697" s="555"/>
      <c r="FBW697" s="555"/>
      <c r="FBX697" s="555"/>
      <c r="FBY697" s="555"/>
      <c r="FBZ697" s="555"/>
      <c r="FCA697" s="555"/>
      <c r="FCB697" s="555"/>
      <c r="FCC697" s="555"/>
      <c r="FCD697" s="555"/>
      <c r="FCE697" s="555"/>
      <c r="FCF697" s="555"/>
      <c r="FCG697" s="555"/>
      <c r="FCH697" s="555"/>
      <c r="FCI697" s="555"/>
      <c r="FCJ697" s="555"/>
      <c r="FCK697" s="555"/>
      <c r="FCL697" s="555"/>
      <c r="FCM697" s="555"/>
      <c r="FCN697" s="555"/>
      <c r="FCO697" s="555"/>
      <c r="FCP697" s="555"/>
      <c r="FCQ697" s="555"/>
      <c r="FCR697" s="555"/>
      <c r="FCS697" s="555"/>
      <c r="FCT697" s="555"/>
      <c r="FCU697" s="555"/>
      <c r="FCV697" s="555"/>
      <c r="FCW697" s="555"/>
      <c r="FCX697" s="555"/>
      <c r="FCY697" s="555"/>
      <c r="FCZ697" s="555"/>
      <c r="FDA697" s="555"/>
      <c r="FDB697" s="555"/>
      <c r="FDC697" s="555"/>
      <c r="FDD697" s="555"/>
      <c r="FDE697" s="555"/>
      <c r="FDF697" s="555"/>
      <c r="FDG697" s="555"/>
      <c r="FDH697" s="555"/>
      <c r="FDI697" s="555"/>
      <c r="FDJ697" s="555"/>
      <c r="FDK697" s="555"/>
      <c r="FDL697" s="555"/>
      <c r="FDM697" s="555"/>
      <c r="FDN697" s="555"/>
      <c r="FDO697" s="555"/>
      <c r="FDP697" s="555"/>
      <c r="FDQ697" s="555"/>
      <c r="FDR697" s="555"/>
      <c r="FDS697" s="555"/>
      <c r="FDT697" s="555"/>
      <c r="FDU697" s="555"/>
      <c r="FDV697" s="555"/>
      <c r="FDW697" s="555"/>
      <c r="FDX697" s="555"/>
      <c r="FDY697" s="555"/>
      <c r="FDZ697" s="555"/>
      <c r="FEA697" s="555"/>
      <c r="FEB697" s="555"/>
      <c r="FEC697" s="555"/>
      <c r="FED697" s="555"/>
      <c r="FEE697" s="555"/>
      <c r="FEF697" s="555"/>
      <c r="FEG697" s="555"/>
      <c r="FEH697" s="555"/>
      <c r="FEI697" s="555"/>
      <c r="FEJ697" s="555"/>
      <c r="FEK697" s="555"/>
      <c r="FEL697" s="555"/>
      <c r="FEM697" s="555"/>
      <c r="FEN697" s="555"/>
      <c r="FEO697" s="555"/>
      <c r="FEP697" s="555"/>
      <c r="FEQ697" s="555"/>
      <c r="FER697" s="555"/>
      <c r="FES697" s="555"/>
      <c r="FET697" s="555"/>
      <c r="FEU697" s="555"/>
      <c r="FEV697" s="555"/>
      <c r="FEW697" s="555"/>
      <c r="FEX697" s="555"/>
      <c r="FEY697" s="555"/>
      <c r="FEZ697" s="555"/>
      <c r="FFA697" s="555"/>
      <c r="FFB697" s="555"/>
      <c r="FFC697" s="555"/>
      <c r="FFD697" s="555"/>
      <c r="FFE697" s="555"/>
      <c r="FFF697" s="555"/>
      <c r="FFG697" s="555"/>
      <c r="FFH697" s="555"/>
      <c r="FFI697" s="555"/>
      <c r="FFJ697" s="555"/>
      <c r="FFK697" s="555"/>
      <c r="FFL697" s="555"/>
      <c r="FFM697" s="555"/>
      <c r="FFN697" s="555"/>
      <c r="FFO697" s="555"/>
      <c r="FFP697" s="555"/>
      <c r="FFQ697" s="555"/>
      <c r="FFR697" s="555"/>
      <c r="FFS697" s="555"/>
      <c r="FFT697" s="555"/>
      <c r="FFU697" s="555"/>
      <c r="FFV697" s="555"/>
      <c r="FFW697" s="555"/>
      <c r="FFX697" s="555"/>
      <c r="FFY697" s="555"/>
      <c r="FFZ697" s="555"/>
      <c r="FGA697" s="555"/>
      <c r="FGB697" s="555"/>
      <c r="FGC697" s="555"/>
      <c r="FGD697" s="555"/>
      <c r="FGE697" s="555"/>
      <c r="FGF697" s="555"/>
      <c r="FGG697" s="555"/>
      <c r="FGH697" s="555"/>
      <c r="FGI697" s="555"/>
      <c r="FGJ697" s="555"/>
      <c r="FGK697" s="555"/>
      <c r="FGL697" s="555"/>
      <c r="FGM697" s="555"/>
      <c r="FGN697" s="555"/>
      <c r="FGO697" s="555"/>
      <c r="FGP697" s="555"/>
      <c r="FGQ697" s="555"/>
      <c r="FGR697" s="555"/>
      <c r="FGS697" s="555"/>
      <c r="FGT697" s="555"/>
      <c r="FGU697" s="555"/>
      <c r="FGV697" s="555"/>
      <c r="FGW697" s="555"/>
      <c r="FGX697" s="555"/>
      <c r="FGY697" s="555"/>
      <c r="FGZ697" s="555"/>
      <c r="FHA697" s="555"/>
      <c r="FHB697" s="555"/>
      <c r="FHC697" s="555"/>
      <c r="FHD697" s="555"/>
      <c r="FHE697" s="555"/>
      <c r="FHF697" s="555"/>
      <c r="FHG697" s="555"/>
      <c r="FHH697" s="555"/>
      <c r="FHI697" s="555"/>
      <c r="FHJ697" s="555"/>
      <c r="FHK697" s="555"/>
      <c r="FHL697" s="555"/>
      <c r="FHM697" s="555"/>
      <c r="FHN697" s="555"/>
      <c r="FHO697" s="555"/>
      <c r="FHP697" s="555"/>
      <c r="FHQ697" s="555"/>
      <c r="FHR697" s="555"/>
      <c r="FHS697" s="555"/>
      <c r="FHT697" s="555"/>
      <c r="FHU697" s="555"/>
      <c r="FHV697" s="555"/>
      <c r="FHW697" s="555"/>
      <c r="FHX697" s="555"/>
      <c r="FHY697" s="555"/>
      <c r="FHZ697" s="555"/>
      <c r="FIA697" s="555"/>
      <c r="FIB697" s="555"/>
      <c r="FIC697" s="555"/>
      <c r="FID697" s="555"/>
      <c r="FIE697" s="555"/>
      <c r="FIF697" s="555"/>
      <c r="FIG697" s="555"/>
      <c r="FIH697" s="555"/>
      <c r="FII697" s="555"/>
      <c r="FIJ697" s="555"/>
      <c r="FIK697" s="555"/>
      <c r="FIL697" s="555"/>
      <c r="FIM697" s="555"/>
      <c r="FIN697" s="555"/>
      <c r="FIO697" s="555"/>
      <c r="FIP697" s="555"/>
      <c r="FIQ697" s="555"/>
      <c r="FIR697" s="555"/>
      <c r="FIS697" s="555"/>
      <c r="FIT697" s="555"/>
      <c r="FIU697" s="555"/>
      <c r="FIV697" s="555"/>
      <c r="FIW697" s="555"/>
      <c r="FIX697" s="555"/>
      <c r="FIY697" s="555"/>
      <c r="FIZ697" s="555"/>
      <c r="FJA697" s="555"/>
      <c r="FJB697" s="555"/>
      <c r="FJC697" s="555"/>
      <c r="FJD697" s="555"/>
      <c r="FJE697" s="555"/>
      <c r="FJF697" s="555"/>
      <c r="FJG697" s="555"/>
      <c r="FJH697" s="555"/>
      <c r="FJI697" s="555"/>
      <c r="FJJ697" s="555"/>
      <c r="FJK697" s="555"/>
      <c r="FJL697" s="555"/>
      <c r="FJM697" s="555"/>
      <c r="FJN697" s="555"/>
      <c r="FJO697" s="555"/>
      <c r="FJP697" s="555"/>
      <c r="FJQ697" s="555"/>
      <c r="FJR697" s="555"/>
      <c r="FJS697" s="555"/>
      <c r="FJT697" s="555"/>
      <c r="FJU697" s="555"/>
      <c r="FJV697" s="555"/>
      <c r="FJW697" s="555"/>
      <c r="FJX697" s="555"/>
      <c r="FJY697" s="555"/>
      <c r="FJZ697" s="555"/>
      <c r="FKA697" s="555"/>
      <c r="FKB697" s="555"/>
      <c r="FKC697" s="555"/>
      <c r="FKD697" s="555"/>
      <c r="FKE697" s="555"/>
      <c r="FKF697" s="555"/>
      <c r="FKG697" s="555"/>
      <c r="FKH697" s="555"/>
      <c r="FKI697" s="555"/>
      <c r="FKJ697" s="555"/>
      <c r="FKK697" s="555"/>
      <c r="FKL697" s="555"/>
      <c r="FKM697" s="555"/>
      <c r="FKN697" s="555"/>
      <c r="FKO697" s="555"/>
      <c r="FKP697" s="555"/>
      <c r="FKQ697" s="555"/>
      <c r="FKR697" s="555"/>
      <c r="FKS697" s="555"/>
      <c r="FKT697" s="555"/>
      <c r="FKU697" s="555"/>
      <c r="FKV697" s="555"/>
      <c r="FKW697" s="555"/>
      <c r="FKX697" s="555"/>
      <c r="FKY697" s="555"/>
      <c r="FKZ697" s="555"/>
      <c r="FLA697" s="555"/>
      <c r="FLB697" s="555"/>
      <c r="FLC697" s="555"/>
      <c r="FLD697" s="555"/>
      <c r="FLE697" s="555"/>
      <c r="FLF697" s="555"/>
      <c r="FLG697" s="555"/>
      <c r="FLH697" s="555"/>
      <c r="FLI697" s="555"/>
      <c r="FLJ697" s="555"/>
      <c r="FLK697" s="555"/>
      <c r="FLL697" s="555"/>
      <c r="FLM697" s="555"/>
      <c r="FLN697" s="555"/>
      <c r="FLO697" s="555"/>
      <c r="FLP697" s="555"/>
      <c r="FLQ697" s="555"/>
      <c r="FLR697" s="555"/>
      <c r="FLS697" s="555"/>
      <c r="FLT697" s="555"/>
      <c r="FLU697" s="555"/>
      <c r="FLV697" s="555"/>
      <c r="FLW697" s="555"/>
      <c r="FLX697" s="555"/>
      <c r="FLY697" s="555"/>
      <c r="FLZ697" s="555"/>
      <c r="FMA697" s="555"/>
      <c r="FMB697" s="555"/>
      <c r="FMC697" s="555"/>
      <c r="FMD697" s="555"/>
      <c r="FME697" s="555"/>
      <c r="FMF697" s="555"/>
      <c r="FMG697" s="555"/>
      <c r="FMH697" s="555"/>
      <c r="FMI697" s="555"/>
      <c r="FMJ697" s="555"/>
      <c r="FMK697" s="555"/>
      <c r="FML697" s="555"/>
      <c r="FMM697" s="555"/>
      <c r="FMN697" s="555"/>
      <c r="FMO697" s="555"/>
      <c r="FMP697" s="555"/>
      <c r="FMQ697" s="555"/>
      <c r="FMR697" s="555"/>
      <c r="FMS697" s="555"/>
      <c r="FMT697" s="555"/>
      <c r="FMU697" s="555"/>
      <c r="FMV697" s="555"/>
      <c r="FMW697" s="555"/>
      <c r="FMX697" s="555"/>
      <c r="FMY697" s="555"/>
      <c r="FMZ697" s="555"/>
      <c r="FNA697" s="555"/>
      <c r="FNB697" s="555"/>
      <c r="FNC697" s="555"/>
      <c r="FND697" s="555"/>
      <c r="FNE697" s="555"/>
      <c r="FNF697" s="555"/>
      <c r="FNG697" s="555"/>
      <c r="FNH697" s="555"/>
      <c r="FNI697" s="555"/>
      <c r="FNJ697" s="555"/>
      <c r="FNK697" s="555"/>
      <c r="FNL697" s="555"/>
      <c r="FNM697" s="555"/>
      <c r="FNN697" s="555"/>
      <c r="FNO697" s="555"/>
      <c r="FNP697" s="555"/>
      <c r="FNQ697" s="555"/>
      <c r="FNR697" s="555"/>
      <c r="FNS697" s="555"/>
      <c r="FNT697" s="555"/>
      <c r="FNU697" s="555"/>
      <c r="FNV697" s="555"/>
      <c r="FNW697" s="555"/>
      <c r="FNX697" s="555"/>
      <c r="FNY697" s="555"/>
      <c r="FNZ697" s="555"/>
      <c r="FOA697" s="555"/>
      <c r="FOB697" s="555"/>
      <c r="FOC697" s="555"/>
      <c r="FOD697" s="555"/>
      <c r="FOE697" s="555"/>
      <c r="FOF697" s="555"/>
      <c r="FOG697" s="555"/>
      <c r="FOH697" s="555"/>
      <c r="FOI697" s="555"/>
      <c r="FOJ697" s="555"/>
      <c r="FOK697" s="555"/>
      <c r="FOL697" s="555"/>
      <c r="FOM697" s="555"/>
      <c r="FON697" s="555"/>
      <c r="FOO697" s="555"/>
      <c r="FOP697" s="555"/>
      <c r="FOQ697" s="555"/>
      <c r="FOR697" s="555"/>
      <c r="FOS697" s="555"/>
      <c r="FOT697" s="555"/>
      <c r="FOU697" s="555"/>
      <c r="FOV697" s="555"/>
      <c r="FOW697" s="555"/>
      <c r="FOX697" s="555"/>
      <c r="FOY697" s="555"/>
      <c r="FOZ697" s="555"/>
      <c r="FPA697" s="555"/>
      <c r="FPB697" s="555"/>
      <c r="FPC697" s="555"/>
      <c r="FPD697" s="555"/>
      <c r="FPE697" s="555"/>
      <c r="FPF697" s="555"/>
      <c r="FPG697" s="555"/>
      <c r="FPH697" s="555"/>
      <c r="FPI697" s="555"/>
      <c r="FPJ697" s="555"/>
      <c r="FPK697" s="555"/>
      <c r="FPL697" s="555"/>
      <c r="FPM697" s="555"/>
      <c r="FPN697" s="555"/>
      <c r="FPO697" s="555"/>
      <c r="FPP697" s="555"/>
      <c r="FPQ697" s="555"/>
      <c r="FPR697" s="555"/>
      <c r="FPS697" s="555"/>
      <c r="FPT697" s="555"/>
      <c r="FPU697" s="555"/>
      <c r="FPV697" s="555"/>
      <c r="FPW697" s="555"/>
      <c r="FPX697" s="555"/>
      <c r="FPY697" s="555"/>
      <c r="FPZ697" s="555"/>
      <c r="FQA697" s="555"/>
      <c r="FQB697" s="555"/>
      <c r="FQC697" s="555"/>
      <c r="FQD697" s="555"/>
      <c r="FQE697" s="555"/>
      <c r="FQF697" s="555"/>
      <c r="FQG697" s="555"/>
      <c r="FQH697" s="555"/>
      <c r="FQI697" s="555"/>
      <c r="FQJ697" s="555"/>
      <c r="FQK697" s="555"/>
      <c r="FQL697" s="555"/>
      <c r="FQM697" s="555"/>
      <c r="FQN697" s="555"/>
      <c r="FQO697" s="555"/>
      <c r="FQP697" s="555"/>
      <c r="FQQ697" s="555"/>
      <c r="FQR697" s="555"/>
      <c r="FQS697" s="555"/>
      <c r="FQT697" s="555"/>
      <c r="FQU697" s="555"/>
      <c r="FQV697" s="555"/>
      <c r="FQW697" s="555"/>
      <c r="FQX697" s="555"/>
      <c r="FQY697" s="555"/>
      <c r="FQZ697" s="555"/>
      <c r="FRA697" s="555"/>
      <c r="FRB697" s="555"/>
      <c r="FRC697" s="555"/>
      <c r="FRD697" s="555"/>
      <c r="FRE697" s="555"/>
      <c r="FRF697" s="555"/>
      <c r="FRG697" s="555"/>
      <c r="FRH697" s="555"/>
      <c r="FRI697" s="555"/>
      <c r="FRJ697" s="555"/>
      <c r="FRK697" s="555"/>
      <c r="FRL697" s="555"/>
      <c r="FRM697" s="555"/>
      <c r="FRN697" s="555"/>
      <c r="FRO697" s="555"/>
      <c r="FRP697" s="555"/>
      <c r="FRQ697" s="555"/>
      <c r="FRR697" s="555"/>
      <c r="FRS697" s="555"/>
      <c r="FRT697" s="555"/>
      <c r="FRU697" s="555"/>
      <c r="FRV697" s="555"/>
      <c r="FRW697" s="555"/>
      <c r="FRX697" s="555"/>
      <c r="FRY697" s="555"/>
      <c r="FRZ697" s="555"/>
      <c r="FSA697" s="555"/>
      <c r="FSB697" s="555"/>
      <c r="FSC697" s="555"/>
      <c r="FSD697" s="555"/>
      <c r="FSE697" s="555"/>
      <c r="FSF697" s="555"/>
      <c r="FSG697" s="555"/>
      <c r="FSH697" s="555"/>
      <c r="FSI697" s="555"/>
      <c r="FSJ697" s="555"/>
      <c r="FSK697" s="555"/>
      <c r="FSL697" s="555"/>
      <c r="FSM697" s="555"/>
      <c r="FSN697" s="555"/>
      <c r="FSO697" s="555"/>
      <c r="FSP697" s="555"/>
      <c r="FSQ697" s="555"/>
      <c r="FSR697" s="555"/>
      <c r="FSS697" s="555"/>
      <c r="FST697" s="555"/>
      <c r="FSU697" s="555"/>
      <c r="FSV697" s="555"/>
      <c r="FSW697" s="555"/>
      <c r="FSX697" s="555"/>
      <c r="FSY697" s="555"/>
      <c r="FSZ697" s="555"/>
      <c r="FTA697" s="555"/>
      <c r="FTB697" s="555"/>
      <c r="FTC697" s="555"/>
      <c r="FTD697" s="555"/>
      <c r="FTE697" s="555"/>
      <c r="FTF697" s="555"/>
      <c r="FTG697" s="555"/>
      <c r="FTH697" s="555"/>
      <c r="FTI697" s="555"/>
      <c r="FTJ697" s="555"/>
      <c r="FTK697" s="555"/>
      <c r="FTL697" s="555"/>
      <c r="FTM697" s="555"/>
      <c r="FTN697" s="555"/>
      <c r="FTO697" s="555"/>
      <c r="FTP697" s="555"/>
      <c r="FTQ697" s="555"/>
      <c r="FTR697" s="555"/>
      <c r="FTS697" s="555"/>
      <c r="FTT697" s="555"/>
      <c r="FTU697" s="555"/>
      <c r="FTV697" s="555"/>
      <c r="FTW697" s="555"/>
      <c r="FTX697" s="555"/>
      <c r="FTY697" s="555"/>
      <c r="FTZ697" s="555"/>
      <c r="FUA697" s="555"/>
      <c r="FUB697" s="555"/>
      <c r="FUC697" s="555"/>
      <c r="FUD697" s="555"/>
      <c r="FUE697" s="555"/>
      <c r="FUF697" s="555"/>
      <c r="FUG697" s="555"/>
      <c r="FUH697" s="555"/>
      <c r="FUI697" s="555"/>
      <c r="FUJ697" s="555"/>
      <c r="FUK697" s="555"/>
      <c r="FUL697" s="555"/>
      <c r="FUM697" s="555"/>
      <c r="FUN697" s="555"/>
      <c r="FUO697" s="555"/>
      <c r="FUP697" s="555"/>
      <c r="FUQ697" s="555"/>
      <c r="FUR697" s="555"/>
      <c r="FUS697" s="555"/>
      <c r="FUT697" s="555"/>
      <c r="FUU697" s="555"/>
      <c r="FUV697" s="555"/>
      <c r="FUW697" s="555"/>
      <c r="FUX697" s="555"/>
      <c r="FUY697" s="555"/>
      <c r="FUZ697" s="555"/>
      <c r="FVA697" s="555"/>
      <c r="FVB697" s="555"/>
      <c r="FVC697" s="555"/>
      <c r="FVD697" s="555"/>
      <c r="FVE697" s="555"/>
      <c r="FVF697" s="555"/>
      <c r="FVG697" s="555"/>
      <c r="FVH697" s="555"/>
      <c r="FVI697" s="555"/>
      <c r="FVJ697" s="555"/>
      <c r="FVK697" s="555"/>
      <c r="FVL697" s="555"/>
      <c r="FVM697" s="555"/>
      <c r="FVN697" s="555"/>
      <c r="FVO697" s="555"/>
      <c r="FVP697" s="555"/>
      <c r="FVQ697" s="555"/>
      <c r="FVR697" s="555"/>
      <c r="FVS697" s="555"/>
      <c r="FVT697" s="555"/>
      <c r="FVU697" s="555"/>
      <c r="FVV697" s="555"/>
      <c r="FVW697" s="555"/>
      <c r="FVX697" s="555"/>
      <c r="FVY697" s="555"/>
      <c r="FVZ697" s="555"/>
      <c r="FWA697" s="555"/>
      <c r="FWB697" s="555"/>
      <c r="FWC697" s="555"/>
      <c r="FWD697" s="555"/>
      <c r="FWE697" s="555"/>
      <c r="FWF697" s="555"/>
      <c r="FWG697" s="555"/>
      <c r="FWH697" s="555"/>
      <c r="FWI697" s="555"/>
      <c r="FWJ697" s="555"/>
      <c r="FWK697" s="555"/>
      <c r="FWL697" s="555"/>
      <c r="FWM697" s="555"/>
      <c r="FWN697" s="555"/>
      <c r="FWO697" s="555"/>
      <c r="FWP697" s="555"/>
      <c r="FWQ697" s="555"/>
      <c r="FWR697" s="555"/>
      <c r="FWS697" s="555"/>
      <c r="FWT697" s="555"/>
      <c r="FWU697" s="555"/>
      <c r="FWV697" s="555"/>
      <c r="FWW697" s="555"/>
      <c r="FWX697" s="555"/>
      <c r="FWY697" s="555"/>
      <c r="FWZ697" s="555"/>
      <c r="FXA697" s="555"/>
      <c r="FXB697" s="555"/>
      <c r="FXC697" s="555"/>
      <c r="FXD697" s="555"/>
      <c r="FXE697" s="555"/>
      <c r="FXF697" s="555"/>
      <c r="FXG697" s="555"/>
      <c r="FXH697" s="555"/>
      <c r="FXI697" s="555"/>
      <c r="FXJ697" s="555"/>
      <c r="FXK697" s="555"/>
      <c r="FXL697" s="555"/>
      <c r="FXM697" s="555"/>
      <c r="FXN697" s="555"/>
      <c r="FXO697" s="555"/>
      <c r="FXP697" s="555"/>
      <c r="FXQ697" s="555"/>
      <c r="FXR697" s="555"/>
      <c r="FXS697" s="555"/>
      <c r="FXT697" s="555"/>
      <c r="FXU697" s="555"/>
      <c r="FXV697" s="555"/>
      <c r="FXW697" s="555"/>
      <c r="FXX697" s="555"/>
      <c r="FXY697" s="555"/>
      <c r="FXZ697" s="555"/>
      <c r="FYA697" s="555"/>
      <c r="FYB697" s="555"/>
      <c r="FYC697" s="555"/>
      <c r="FYD697" s="555"/>
      <c r="FYE697" s="555"/>
      <c r="FYF697" s="555"/>
      <c r="FYG697" s="555"/>
      <c r="FYH697" s="555"/>
      <c r="FYI697" s="555"/>
      <c r="FYJ697" s="555"/>
      <c r="FYK697" s="555"/>
      <c r="FYL697" s="555"/>
      <c r="FYM697" s="555"/>
      <c r="FYN697" s="555"/>
      <c r="FYO697" s="555"/>
      <c r="FYP697" s="555"/>
      <c r="FYQ697" s="555"/>
      <c r="FYR697" s="555"/>
      <c r="FYS697" s="555"/>
      <c r="FYT697" s="555"/>
      <c r="FYU697" s="555"/>
      <c r="FYV697" s="555"/>
      <c r="FYW697" s="555"/>
      <c r="FYX697" s="555"/>
      <c r="FYY697" s="555"/>
      <c r="FYZ697" s="555"/>
      <c r="FZA697" s="555"/>
      <c r="FZB697" s="555"/>
      <c r="FZC697" s="555"/>
      <c r="FZD697" s="555"/>
      <c r="FZE697" s="555"/>
      <c r="FZF697" s="555"/>
      <c r="FZG697" s="555"/>
      <c r="FZH697" s="555"/>
      <c r="FZI697" s="555"/>
      <c r="FZJ697" s="555"/>
      <c r="FZK697" s="555"/>
      <c r="FZL697" s="555"/>
      <c r="FZM697" s="555"/>
      <c r="FZN697" s="555"/>
      <c r="FZO697" s="555"/>
      <c r="FZP697" s="555"/>
      <c r="FZQ697" s="555"/>
      <c r="FZR697" s="555"/>
      <c r="FZS697" s="555"/>
      <c r="FZT697" s="555"/>
      <c r="FZU697" s="555"/>
      <c r="FZV697" s="555"/>
      <c r="FZW697" s="555"/>
      <c r="FZX697" s="555"/>
      <c r="FZY697" s="555"/>
      <c r="FZZ697" s="555"/>
      <c r="GAA697" s="555"/>
      <c r="GAB697" s="555"/>
      <c r="GAC697" s="555"/>
      <c r="GAD697" s="555"/>
      <c r="GAE697" s="555"/>
      <c r="GAF697" s="555"/>
      <c r="GAG697" s="555"/>
      <c r="GAH697" s="555"/>
      <c r="GAI697" s="555"/>
      <c r="GAJ697" s="555"/>
      <c r="GAK697" s="555"/>
      <c r="GAL697" s="555"/>
      <c r="GAM697" s="555"/>
      <c r="GAN697" s="555"/>
      <c r="GAO697" s="555"/>
      <c r="GAP697" s="555"/>
      <c r="GAQ697" s="555"/>
      <c r="GAR697" s="555"/>
      <c r="GAS697" s="555"/>
      <c r="GAT697" s="555"/>
      <c r="GAU697" s="555"/>
      <c r="GAV697" s="555"/>
      <c r="GAW697" s="555"/>
      <c r="GAX697" s="555"/>
      <c r="GAY697" s="555"/>
      <c r="GAZ697" s="555"/>
      <c r="GBA697" s="555"/>
      <c r="GBB697" s="555"/>
      <c r="GBC697" s="555"/>
      <c r="GBD697" s="555"/>
      <c r="GBE697" s="555"/>
      <c r="GBF697" s="555"/>
      <c r="GBG697" s="555"/>
      <c r="GBH697" s="555"/>
      <c r="GBI697" s="555"/>
      <c r="GBJ697" s="555"/>
      <c r="GBK697" s="555"/>
      <c r="GBL697" s="555"/>
      <c r="GBM697" s="555"/>
      <c r="GBN697" s="555"/>
      <c r="GBO697" s="555"/>
      <c r="GBP697" s="555"/>
      <c r="GBQ697" s="555"/>
      <c r="GBR697" s="555"/>
      <c r="GBS697" s="555"/>
      <c r="GBT697" s="555"/>
      <c r="GBU697" s="555"/>
      <c r="GBV697" s="555"/>
      <c r="GBW697" s="555"/>
      <c r="GBX697" s="555"/>
      <c r="GBY697" s="555"/>
      <c r="GBZ697" s="555"/>
      <c r="GCA697" s="555"/>
      <c r="GCB697" s="555"/>
      <c r="GCC697" s="555"/>
      <c r="GCD697" s="555"/>
      <c r="GCE697" s="555"/>
      <c r="GCF697" s="555"/>
      <c r="GCG697" s="555"/>
      <c r="GCH697" s="555"/>
      <c r="GCI697" s="555"/>
      <c r="GCJ697" s="555"/>
      <c r="GCK697" s="555"/>
      <c r="GCL697" s="555"/>
      <c r="GCM697" s="555"/>
      <c r="GCN697" s="555"/>
      <c r="GCO697" s="555"/>
      <c r="GCP697" s="555"/>
      <c r="GCQ697" s="555"/>
      <c r="GCR697" s="555"/>
      <c r="GCS697" s="555"/>
      <c r="GCT697" s="555"/>
      <c r="GCU697" s="555"/>
      <c r="GCV697" s="555"/>
      <c r="GCW697" s="555"/>
      <c r="GCX697" s="555"/>
      <c r="GCY697" s="555"/>
      <c r="GCZ697" s="555"/>
      <c r="GDA697" s="555"/>
      <c r="GDB697" s="555"/>
      <c r="GDC697" s="555"/>
      <c r="GDD697" s="555"/>
      <c r="GDE697" s="555"/>
      <c r="GDF697" s="555"/>
      <c r="GDG697" s="555"/>
      <c r="GDH697" s="555"/>
      <c r="GDI697" s="555"/>
      <c r="GDJ697" s="555"/>
      <c r="GDK697" s="555"/>
      <c r="GDL697" s="555"/>
      <c r="GDM697" s="555"/>
      <c r="GDN697" s="555"/>
      <c r="GDO697" s="555"/>
      <c r="GDP697" s="555"/>
      <c r="GDQ697" s="555"/>
      <c r="GDR697" s="555"/>
      <c r="GDS697" s="555"/>
      <c r="GDT697" s="555"/>
      <c r="GDU697" s="555"/>
      <c r="GDV697" s="555"/>
      <c r="GDW697" s="555"/>
      <c r="GDX697" s="555"/>
      <c r="GDY697" s="555"/>
      <c r="GDZ697" s="555"/>
      <c r="GEA697" s="555"/>
      <c r="GEB697" s="555"/>
      <c r="GEC697" s="555"/>
      <c r="GED697" s="555"/>
      <c r="GEE697" s="555"/>
      <c r="GEF697" s="555"/>
      <c r="GEG697" s="555"/>
      <c r="GEH697" s="555"/>
      <c r="GEI697" s="555"/>
      <c r="GEJ697" s="555"/>
      <c r="GEK697" s="555"/>
      <c r="GEL697" s="555"/>
      <c r="GEM697" s="555"/>
      <c r="GEN697" s="555"/>
      <c r="GEO697" s="555"/>
      <c r="GEP697" s="555"/>
      <c r="GEQ697" s="555"/>
      <c r="GER697" s="555"/>
      <c r="GES697" s="555"/>
      <c r="GET697" s="555"/>
      <c r="GEU697" s="555"/>
      <c r="GEV697" s="555"/>
      <c r="GEW697" s="555"/>
      <c r="GEX697" s="555"/>
      <c r="GEY697" s="555"/>
      <c r="GEZ697" s="555"/>
      <c r="GFA697" s="555"/>
      <c r="GFB697" s="555"/>
      <c r="GFC697" s="555"/>
      <c r="GFD697" s="555"/>
      <c r="GFE697" s="555"/>
      <c r="GFF697" s="555"/>
      <c r="GFG697" s="555"/>
      <c r="GFH697" s="555"/>
      <c r="GFI697" s="555"/>
      <c r="GFJ697" s="555"/>
      <c r="GFK697" s="555"/>
      <c r="GFL697" s="555"/>
      <c r="GFM697" s="555"/>
      <c r="GFN697" s="555"/>
      <c r="GFO697" s="555"/>
      <c r="GFP697" s="555"/>
      <c r="GFQ697" s="555"/>
      <c r="GFR697" s="555"/>
      <c r="GFS697" s="555"/>
      <c r="GFT697" s="555"/>
      <c r="GFU697" s="555"/>
      <c r="GFV697" s="555"/>
      <c r="GFW697" s="555"/>
      <c r="GFX697" s="555"/>
      <c r="GFY697" s="555"/>
      <c r="GFZ697" s="555"/>
      <c r="GGA697" s="555"/>
      <c r="GGB697" s="555"/>
      <c r="GGC697" s="555"/>
      <c r="GGD697" s="555"/>
      <c r="GGE697" s="555"/>
      <c r="GGF697" s="555"/>
      <c r="GGG697" s="555"/>
      <c r="GGH697" s="555"/>
      <c r="GGI697" s="555"/>
      <c r="GGJ697" s="555"/>
      <c r="GGK697" s="555"/>
      <c r="GGL697" s="555"/>
      <c r="GGM697" s="555"/>
      <c r="GGN697" s="555"/>
      <c r="GGO697" s="555"/>
      <c r="GGP697" s="555"/>
      <c r="GGQ697" s="555"/>
      <c r="GGR697" s="555"/>
      <c r="GGS697" s="555"/>
      <c r="GGT697" s="555"/>
      <c r="GGU697" s="555"/>
      <c r="GGV697" s="555"/>
      <c r="GGW697" s="555"/>
      <c r="GGX697" s="555"/>
      <c r="GGY697" s="555"/>
      <c r="GGZ697" s="555"/>
      <c r="GHA697" s="555"/>
      <c r="GHB697" s="555"/>
      <c r="GHC697" s="555"/>
      <c r="GHD697" s="555"/>
      <c r="GHE697" s="555"/>
      <c r="GHF697" s="555"/>
      <c r="GHG697" s="555"/>
      <c r="GHH697" s="555"/>
      <c r="GHI697" s="555"/>
      <c r="GHJ697" s="555"/>
      <c r="GHK697" s="555"/>
      <c r="GHL697" s="555"/>
      <c r="GHM697" s="555"/>
      <c r="GHN697" s="555"/>
      <c r="GHO697" s="555"/>
      <c r="GHP697" s="555"/>
      <c r="GHQ697" s="555"/>
      <c r="GHR697" s="555"/>
      <c r="GHS697" s="555"/>
      <c r="GHT697" s="555"/>
      <c r="GHU697" s="555"/>
      <c r="GHV697" s="555"/>
      <c r="GHW697" s="555"/>
      <c r="GHX697" s="555"/>
      <c r="GHY697" s="555"/>
      <c r="GHZ697" s="555"/>
      <c r="GIA697" s="555"/>
      <c r="GIB697" s="555"/>
      <c r="GIC697" s="555"/>
      <c r="GID697" s="555"/>
      <c r="GIE697" s="555"/>
      <c r="GIF697" s="555"/>
      <c r="GIG697" s="555"/>
      <c r="GIH697" s="555"/>
      <c r="GII697" s="555"/>
      <c r="GIJ697" s="555"/>
      <c r="GIK697" s="555"/>
      <c r="GIL697" s="555"/>
      <c r="GIM697" s="555"/>
      <c r="GIN697" s="555"/>
      <c r="GIO697" s="555"/>
      <c r="GIP697" s="555"/>
      <c r="GIQ697" s="555"/>
      <c r="GIR697" s="555"/>
      <c r="GIS697" s="555"/>
      <c r="GIT697" s="555"/>
      <c r="GIU697" s="555"/>
      <c r="GIV697" s="555"/>
      <c r="GIW697" s="555"/>
      <c r="GIX697" s="555"/>
      <c r="GIY697" s="555"/>
      <c r="GIZ697" s="555"/>
      <c r="GJA697" s="555"/>
      <c r="GJB697" s="555"/>
      <c r="GJC697" s="555"/>
      <c r="GJD697" s="555"/>
      <c r="GJE697" s="555"/>
      <c r="GJF697" s="555"/>
      <c r="GJG697" s="555"/>
      <c r="GJH697" s="555"/>
      <c r="GJI697" s="555"/>
      <c r="GJJ697" s="555"/>
      <c r="GJK697" s="555"/>
      <c r="GJL697" s="555"/>
      <c r="GJM697" s="555"/>
      <c r="GJN697" s="555"/>
      <c r="GJO697" s="555"/>
      <c r="GJP697" s="555"/>
      <c r="GJQ697" s="555"/>
      <c r="GJR697" s="555"/>
      <c r="GJS697" s="555"/>
      <c r="GJT697" s="555"/>
      <c r="GJU697" s="555"/>
      <c r="GJV697" s="555"/>
      <c r="GJW697" s="555"/>
      <c r="GJX697" s="555"/>
      <c r="GJY697" s="555"/>
      <c r="GJZ697" s="555"/>
      <c r="GKA697" s="555"/>
      <c r="GKB697" s="555"/>
      <c r="GKC697" s="555"/>
      <c r="GKD697" s="555"/>
      <c r="GKE697" s="555"/>
      <c r="GKF697" s="555"/>
      <c r="GKG697" s="555"/>
      <c r="GKH697" s="555"/>
      <c r="GKI697" s="555"/>
      <c r="GKJ697" s="555"/>
      <c r="GKK697" s="555"/>
      <c r="GKL697" s="555"/>
      <c r="GKM697" s="555"/>
      <c r="GKN697" s="555"/>
      <c r="GKO697" s="555"/>
      <c r="GKP697" s="555"/>
      <c r="GKQ697" s="555"/>
      <c r="GKR697" s="555"/>
      <c r="GKS697" s="555"/>
      <c r="GKT697" s="555"/>
      <c r="GKU697" s="555"/>
      <c r="GKV697" s="555"/>
      <c r="GKW697" s="555"/>
      <c r="GKX697" s="555"/>
      <c r="GKY697" s="555"/>
      <c r="GKZ697" s="555"/>
      <c r="GLA697" s="555"/>
      <c r="GLB697" s="555"/>
      <c r="GLC697" s="555"/>
      <c r="GLD697" s="555"/>
      <c r="GLE697" s="555"/>
      <c r="GLF697" s="555"/>
      <c r="GLG697" s="555"/>
      <c r="GLH697" s="555"/>
      <c r="GLI697" s="555"/>
      <c r="GLJ697" s="555"/>
      <c r="GLK697" s="555"/>
      <c r="GLL697" s="555"/>
      <c r="GLM697" s="555"/>
      <c r="GLN697" s="555"/>
      <c r="GLO697" s="555"/>
      <c r="GLP697" s="555"/>
      <c r="GLQ697" s="555"/>
      <c r="GLR697" s="555"/>
      <c r="GLS697" s="555"/>
      <c r="GLT697" s="555"/>
      <c r="GLU697" s="555"/>
      <c r="GLV697" s="555"/>
      <c r="GLW697" s="555"/>
      <c r="GLX697" s="555"/>
      <c r="GLY697" s="555"/>
      <c r="GLZ697" s="555"/>
      <c r="GMA697" s="555"/>
      <c r="GMB697" s="555"/>
      <c r="GMC697" s="555"/>
      <c r="GMD697" s="555"/>
      <c r="GME697" s="555"/>
      <c r="GMF697" s="555"/>
      <c r="GMG697" s="555"/>
      <c r="GMH697" s="555"/>
      <c r="GMI697" s="555"/>
      <c r="GMJ697" s="555"/>
      <c r="GMK697" s="555"/>
      <c r="GML697" s="555"/>
      <c r="GMM697" s="555"/>
      <c r="GMN697" s="555"/>
      <c r="GMO697" s="555"/>
      <c r="GMP697" s="555"/>
      <c r="GMQ697" s="555"/>
      <c r="GMR697" s="555"/>
      <c r="GMS697" s="555"/>
      <c r="GMT697" s="555"/>
      <c r="GMU697" s="555"/>
      <c r="GMV697" s="555"/>
      <c r="GMW697" s="555"/>
      <c r="GMX697" s="555"/>
      <c r="GMY697" s="555"/>
      <c r="GMZ697" s="555"/>
      <c r="GNA697" s="555"/>
      <c r="GNB697" s="555"/>
      <c r="GNC697" s="555"/>
      <c r="GND697" s="555"/>
      <c r="GNE697" s="555"/>
      <c r="GNF697" s="555"/>
      <c r="GNG697" s="555"/>
      <c r="GNH697" s="555"/>
      <c r="GNI697" s="555"/>
      <c r="GNJ697" s="555"/>
      <c r="GNK697" s="555"/>
      <c r="GNL697" s="555"/>
      <c r="GNM697" s="555"/>
      <c r="GNN697" s="555"/>
      <c r="GNO697" s="555"/>
      <c r="GNP697" s="555"/>
      <c r="GNQ697" s="555"/>
      <c r="GNR697" s="555"/>
      <c r="GNS697" s="555"/>
      <c r="GNT697" s="555"/>
      <c r="GNU697" s="555"/>
      <c r="GNV697" s="555"/>
      <c r="GNW697" s="555"/>
      <c r="GNX697" s="555"/>
      <c r="GNY697" s="555"/>
      <c r="GNZ697" s="555"/>
      <c r="GOA697" s="555"/>
      <c r="GOB697" s="555"/>
      <c r="GOC697" s="555"/>
      <c r="GOD697" s="555"/>
      <c r="GOE697" s="555"/>
      <c r="GOF697" s="555"/>
      <c r="GOG697" s="555"/>
      <c r="GOH697" s="555"/>
      <c r="GOI697" s="555"/>
      <c r="GOJ697" s="555"/>
      <c r="GOK697" s="555"/>
      <c r="GOL697" s="555"/>
      <c r="GOM697" s="555"/>
      <c r="GON697" s="555"/>
      <c r="GOO697" s="555"/>
      <c r="GOP697" s="555"/>
      <c r="GOQ697" s="555"/>
      <c r="GOR697" s="555"/>
      <c r="GOS697" s="555"/>
      <c r="GOT697" s="555"/>
      <c r="GOU697" s="555"/>
      <c r="GOV697" s="555"/>
      <c r="GOW697" s="555"/>
      <c r="GOX697" s="555"/>
      <c r="GOY697" s="555"/>
      <c r="GOZ697" s="555"/>
      <c r="GPA697" s="555"/>
      <c r="GPB697" s="555"/>
      <c r="GPC697" s="555"/>
      <c r="GPD697" s="555"/>
      <c r="GPE697" s="555"/>
      <c r="GPF697" s="555"/>
      <c r="GPG697" s="555"/>
      <c r="GPH697" s="555"/>
      <c r="GPI697" s="555"/>
      <c r="GPJ697" s="555"/>
      <c r="GPK697" s="555"/>
      <c r="GPL697" s="555"/>
      <c r="GPM697" s="555"/>
      <c r="GPN697" s="555"/>
      <c r="GPO697" s="555"/>
      <c r="GPP697" s="555"/>
      <c r="GPQ697" s="555"/>
      <c r="GPR697" s="555"/>
      <c r="GPS697" s="555"/>
      <c r="GPT697" s="555"/>
      <c r="GPU697" s="555"/>
      <c r="GPV697" s="555"/>
      <c r="GPW697" s="555"/>
      <c r="GPX697" s="555"/>
      <c r="GPY697" s="555"/>
      <c r="GPZ697" s="555"/>
      <c r="GQA697" s="555"/>
      <c r="GQB697" s="555"/>
      <c r="GQC697" s="555"/>
      <c r="GQD697" s="555"/>
      <c r="GQE697" s="555"/>
      <c r="GQF697" s="555"/>
      <c r="GQG697" s="555"/>
      <c r="GQH697" s="555"/>
      <c r="GQI697" s="555"/>
      <c r="GQJ697" s="555"/>
      <c r="GQK697" s="555"/>
      <c r="GQL697" s="555"/>
      <c r="GQM697" s="555"/>
      <c r="GQN697" s="555"/>
      <c r="GQO697" s="555"/>
      <c r="GQP697" s="555"/>
      <c r="GQQ697" s="555"/>
      <c r="GQR697" s="555"/>
      <c r="GQS697" s="555"/>
      <c r="GQT697" s="555"/>
      <c r="GQU697" s="555"/>
      <c r="GQV697" s="555"/>
      <c r="GQW697" s="555"/>
      <c r="GQX697" s="555"/>
      <c r="GQY697" s="555"/>
      <c r="GQZ697" s="555"/>
      <c r="GRA697" s="555"/>
      <c r="GRB697" s="555"/>
      <c r="GRC697" s="555"/>
      <c r="GRD697" s="555"/>
      <c r="GRE697" s="555"/>
      <c r="GRF697" s="555"/>
      <c r="GRG697" s="555"/>
      <c r="GRH697" s="555"/>
      <c r="GRI697" s="555"/>
      <c r="GRJ697" s="555"/>
      <c r="GRK697" s="555"/>
      <c r="GRL697" s="555"/>
      <c r="GRM697" s="555"/>
      <c r="GRN697" s="555"/>
      <c r="GRO697" s="555"/>
      <c r="GRP697" s="555"/>
      <c r="GRQ697" s="555"/>
      <c r="GRR697" s="555"/>
      <c r="GRS697" s="555"/>
      <c r="GRT697" s="555"/>
      <c r="GRU697" s="555"/>
      <c r="GRV697" s="555"/>
      <c r="GRW697" s="555"/>
      <c r="GRX697" s="555"/>
      <c r="GRY697" s="555"/>
      <c r="GRZ697" s="555"/>
      <c r="GSA697" s="555"/>
      <c r="GSB697" s="555"/>
      <c r="GSC697" s="555"/>
      <c r="GSD697" s="555"/>
      <c r="GSE697" s="555"/>
      <c r="GSF697" s="555"/>
      <c r="GSG697" s="555"/>
      <c r="GSH697" s="555"/>
      <c r="GSI697" s="555"/>
      <c r="GSJ697" s="555"/>
      <c r="GSK697" s="555"/>
      <c r="GSL697" s="555"/>
      <c r="GSM697" s="555"/>
      <c r="GSN697" s="555"/>
      <c r="GSO697" s="555"/>
      <c r="GSP697" s="555"/>
      <c r="GSQ697" s="555"/>
      <c r="GSR697" s="555"/>
      <c r="GSS697" s="555"/>
      <c r="GST697" s="555"/>
      <c r="GSU697" s="555"/>
      <c r="GSV697" s="555"/>
      <c r="GSW697" s="555"/>
      <c r="GSX697" s="555"/>
      <c r="GSY697" s="555"/>
      <c r="GSZ697" s="555"/>
      <c r="GTA697" s="555"/>
      <c r="GTB697" s="555"/>
      <c r="GTC697" s="555"/>
      <c r="GTD697" s="555"/>
      <c r="GTE697" s="555"/>
      <c r="GTF697" s="555"/>
      <c r="GTG697" s="555"/>
      <c r="GTH697" s="555"/>
      <c r="GTI697" s="555"/>
      <c r="GTJ697" s="555"/>
      <c r="GTK697" s="555"/>
      <c r="GTL697" s="555"/>
      <c r="GTM697" s="555"/>
      <c r="GTN697" s="555"/>
      <c r="GTO697" s="555"/>
      <c r="GTP697" s="555"/>
      <c r="GTQ697" s="555"/>
      <c r="GTR697" s="555"/>
      <c r="GTS697" s="555"/>
      <c r="GTT697" s="555"/>
      <c r="GTU697" s="555"/>
      <c r="GTV697" s="555"/>
      <c r="GTW697" s="555"/>
      <c r="GTX697" s="555"/>
      <c r="GTY697" s="555"/>
      <c r="GTZ697" s="555"/>
      <c r="GUA697" s="555"/>
      <c r="GUB697" s="555"/>
      <c r="GUC697" s="555"/>
      <c r="GUD697" s="555"/>
      <c r="GUE697" s="555"/>
      <c r="GUF697" s="555"/>
      <c r="GUG697" s="555"/>
      <c r="GUH697" s="555"/>
      <c r="GUI697" s="555"/>
      <c r="GUJ697" s="555"/>
      <c r="GUK697" s="555"/>
      <c r="GUL697" s="555"/>
      <c r="GUM697" s="555"/>
      <c r="GUN697" s="555"/>
      <c r="GUO697" s="555"/>
      <c r="GUP697" s="555"/>
      <c r="GUQ697" s="555"/>
      <c r="GUR697" s="555"/>
      <c r="GUS697" s="555"/>
      <c r="GUT697" s="555"/>
      <c r="GUU697" s="555"/>
      <c r="GUV697" s="555"/>
      <c r="GUW697" s="555"/>
      <c r="GUX697" s="555"/>
      <c r="GUY697" s="555"/>
      <c r="GUZ697" s="555"/>
      <c r="GVA697" s="555"/>
      <c r="GVB697" s="555"/>
      <c r="GVC697" s="555"/>
      <c r="GVD697" s="555"/>
      <c r="GVE697" s="555"/>
      <c r="GVF697" s="555"/>
      <c r="GVG697" s="555"/>
      <c r="GVH697" s="555"/>
      <c r="GVI697" s="555"/>
      <c r="GVJ697" s="555"/>
      <c r="GVK697" s="555"/>
      <c r="GVL697" s="555"/>
      <c r="GVM697" s="555"/>
      <c r="GVN697" s="555"/>
      <c r="GVO697" s="555"/>
      <c r="GVP697" s="555"/>
      <c r="GVQ697" s="555"/>
      <c r="GVR697" s="555"/>
      <c r="GVS697" s="555"/>
      <c r="GVT697" s="555"/>
      <c r="GVU697" s="555"/>
      <c r="GVV697" s="555"/>
      <c r="GVW697" s="555"/>
      <c r="GVX697" s="555"/>
      <c r="GVY697" s="555"/>
      <c r="GVZ697" s="555"/>
      <c r="GWA697" s="555"/>
      <c r="GWB697" s="555"/>
      <c r="GWC697" s="555"/>
      <c r="GWD697" s="555"/>
      <c r="GWE697" s="555"/>
      <c r="GWF697" s="555"/>
      <c r="GWG697" s="555"/>
      <c r="GWH697" s="555"/>
      <c r="GWI697" s="555"/>
      <c r="GWJ697" s="555"/>
      <c r="GWK697" s="555"/>
      <c r="GWL697" s="555"/>
      <c r="GWM697" s="555"/>
      <c r="GWN697" s="555"/>
      <c r="GWO697" s="555"/>
      <c r="GWP697" s="555"/>
      <c r="GWQ697" s="555"/>
      <c r="GWR697" s="555"/>
      <c r="GWS697" s="555"/>
      <c r="GWT697" s="555"/>
      <c r="GWU697" s="555"/>
      <c r="GWV697" s="555"/>
      <c r="GWW697" s="555"/>
      <c r="GWX697" s="555"/>
      <c r="GWY697" s="555"/>
      <c r="GWZ697" s="555"/>
      <c r="GXA697" s="555"/>
      <c r="GXB697" s="555"/>
      <c r="GXC697" s="555"/>
      <c r="GXD697" s="555"/>
      <c r="GXE697" s="555"/>
      <c r="GXF697" s="555"/>
      <c r="GXG697" s="555"/>
      <c r="GXH697" s="555"/>
      <c r="GXI697" s="555"/>
      <c r="GXJ697" s="555"/>
      <c r="GXK697" s="555"/>
      <c r="GXL697" s="555"/>
      <c r="GXM697" s="555"/>
      <c r="GXN697" s="555"/>
      <c r="GXO697" s="555"/>
      <c r="GXP697" s="555"/>
      <c r="GXQ697" s="555"/>
      <c r="GXR697" s="555"/>
      <c r="GXS697" s="555"/>
      <c r="GXT697" s="555"/>
      <c r="GXU697" s="555"/>
      <c r="GXV697" s="555"/>
      <c r="GXW697" s="555"/>
      <c r="GXX697" s="555"/>
      <c r="GXY697" s="555"/>
      <c r="GXZ697" s="555"/>
      <c r="GYA697" s="555"/>
      <c r="GYB697" s="555"/>
      <c r="GYC697" s="555"/>
      <c r="GYD697" s="555"/>
      <c r="GYE697" s="555"/>
      <c r="GYF697" s="555"/>
      <c r="GYG697" s="555"/>
      <c r="GYH697" s="555"/>
      <c r="GYI697" s="555"/>
      <c r="GYJ697" s="555"/>
      <c r="GYK697" s="555"/>
      <c r="GYL697" s="555"/>
      <c r="GYM697" s="555"/>
      <c r="GYN697" s="555"/>
      <c r="GYO697" s="555"/>
      <c r="GYP697" s="555"/>
      <c r="GYQ697" s="555"/>
      <c r="GYR697" s="555"/>
      <c r="GYS697" s="555"/>
      <c r="GYT697" s="555"/>
      <c r="GYU697" s="555"/>
      <c r="GYV697" s="555"/>
      <c r="GYW697" s="555"/>
      <c r="GYX697" s="555"/>
      <c r="GYY697" s="555"/>
      <c r="GYZ697" s="555"/>
      <c r="GZA697" s="555"/>
      <c r="GZB697" s="555"/>
      <c r="GZC697" s="555"/>
      <c r="GZD697" s="555"/>
      <c r="GZE697" s="555"/>
      <c r="GZF697" s="555"/>
      <c r="GZG697" s="555"/>
      <c r="GZH697" s="555"/>
      <c r="GZI697" s="555"/>
      <c r="GZJ697" s="555"/>
      <c r="GZK697" s="555"/>
      <c r="GZL697" s="555"/>
      <c r="GZM697" s="555"/>
      <c r="GZN697" s="555"/>
      <c r="GZO697" s="555"/>
      <c r="GZP697" s="555"/>
      <c r="GZQ697" s="555"/>
      <c r="GZR697" s="555"/>
      <c r="GZS697" s="555"/>
      <c r="GZT697" s="555"/>
      <c r="GZU697" s="555"/>
      <c r="GZV697" s="555"/>
      <c r="GZW697" s="555"/>
      <c r="GZX697" s="555"/>
      <c r="GZY697" s="555"/>
      <c r="GZZ697" s="555"/>
      <c r="HAA697" s="555"/>
      <c r="HAB697" s="555"/>
      <c r="HAC697" s="555"/>
      <c r="HAD697" s="555"/>
      <c r="HAE697" s="555"/>
      <c r="HAF697" s="555"/>
      <c r="HAG697" s="555"/>
      <c r="HAH697" s="555"/>
      <c r="HAI697" s="555"/>
      <c r="HAJ697" s="555"/>
      <c r="HAK697" s="555"/>
      <c r="HAL697" s="555"/>
      <c r="HAM697" s="555"/>
      <c r="HAN697" s="555"/>
      <c r="HAO697" s="555"/>
      <c r="HAP697" s="555"/>
      <c r="HAQ697" s="555"/>
      <c r="HAR697" s="555"/>
      <c r="HAS697" s="555"/>
      <c r="HAT697" s="555"/>
      <c r="HAU697" s="555"/>
      <c r="HAV697" s="555"/>
      <c r="HAW697" s="555"/>
      <c r="HAX697" s="555"/>
      <c r="HAY697" s="555"/>
      <c r="HAZ697" s="555"/>
      <c r="HBA697" s="555"/>
      <c r="HBB697" s="555"/>
      <c r="HBC697" s="555"/>
      <c r="HBD697" s="555"/>
      <c r="HBE697" s="555"/>
      <c r="HBF697" s="555"/>
      <c r="HBG697" s="555"/>
      <c r="HBH697" s="555"/>
      <c r="HBI697" s="555"/>
      <c r="HBJ697" s="555"/>
      <c r="HBK697" s="555"/>
      <c r="HBL697" s="555"/>
      <c r="HBM697" s="555"/>
      <c r="HBN697" s="555"/>
      <c r="HBO697" s="555"/>
      <c r="HBP697" s="555"/>
      <c r="HBQ697" s="555"/>
      <c r="HBR697" s="555"/>
      <c r="HBS697" s="555"/>
      <c r="HBT697" s="555"/>
      <c r="HBU697" s="555"/>
      <c r="HBV697" s="555"/>
      <c r="HBW697" s="555"/>
      <c r="HBX697" s="555"/>
      <c r="HBY697" s="555"/>
      <c r="HBZ697" s="555"/>
      <c r="HCA697" s="555"/>
      <c r="HCB697" s="555"/>
      <c r="HCC697" s="555"/>
      <c r="HCD697" s="555"/>
      <c r="HCE697" s="555"/>
      <c r="HCF697" s="555"/>
      <c r="HCG697" s="555"/>
      <c r="HCH697" s="555"/>
      <c r="HCI697" s="555"/>
      <c r="HCJ697" s="555"/>
      <c r="HCK697" s="555"/>
      <c r="HCL697" s="555"/>
      <c r="HCM697" s="555"/>
      <c r="HCN697" s="555"/>
      <c r="HCO697" s="555"/>
      <c r="HCP697" s="555"/>
      <c r="HCQ697" s="555"/>
      <c r="HCR697" s="555"/>
      <c r="HCS697" s="555"/>
      <c r="HCT697" s="555"/>
      <c r="HCU697" s="555"/>
      <c r="HCV697" s="555"/>
      <c r="HCW697" s="555"/>
      <c r="HCX697" s="555"/>
      <c r="HCY697" s="555"/>
      <c r="HCZ697" s="555"/>
      <c r="HDA697" s="555"/>
      <c r="HDB697" s="555"/>
      <c r="HDC697" s="555"/>
      <c r="HDD697" s="555"/>
      <c r="HDE697" s="555"/>
      <c r="HDF697" s="555"/>
      <c r="HDG697" s="555"/>
      <c r="HDH697" s="555"/>
      <c r="HDI697" s="555"/>
      <c r="HDJ697" s="555"/>
      <c r="HDK697" s="555"/>
      <c r="HDL697" s="555"/>
      <c r="HDM697" s="555"/>
      <c r="HDN697" s="555"/>
      <c r="HDO697" s="555"/>
      <c r="HDP697" s="555"/>
      <c r="HDQ697" s="555"/>
      <c r="HDR697" s="555"/>
      <c r="HDS697" s="555"/>
      <c r="HDT697" s="555"/>
      <c r="HDU697" s="555"/>
      <c r="HDV697" s="555"/>
      <c r="HDW697" s="555"/>
      <c r="HDX697" s="555"/>
      <c r="HDY697" s="555"/>
      <c r="HDZ697" s="555"/>
      <c r="HEA697" s="555"/>
      <c r="HEB697" s="555"/>
      <c r="HEC697" s="555"/>
      <c r="HED697" s="555"/>
      <c r="HEE697" s="555"/>
      <c r="HEF697" s="555"/>
      <c r="HEG697" s="555"/>
      <c r="HEH697" s="555"/>
      <c r="HEI697" s="555"/>
      <c r="HEJ697" s="555"/>
      <c r="HEK697" s="555"/>
      <c r="HEL697" s="555"/>
      <c r="HEM697" s="555"/>
      <c r="HEN697" s="555"/>
      <c r="HEO697" s="555"/>
      <c r="HEP697" s="555"/>
      <c r="HEQ697" s="555"/>
      <c r="HER697" s="555"/>
      <c r="HES697" s="555"/>
      <c r="HET697" s="555"/>
      <c r="HEU697" s="555"/>
      <c r="HEV697" s="555"/>
      <c r="HEW697" s="555"/>
      <c r="HEX697" s="555"/>
      <c r="HEY697" s="555"/>
      <c r="HEZ697" s="555"/>
      <c r="HFA697" s="555"/>
      <c r="HFB697" s="555"/>
      <c r="HFC697" s="555"/>
      <c r="HFD697" s="555"/>
      <c r="HFE697" s="555"/>
      <c r="HFF697" s="555"/>
      <c r="HFG697" s="555"/>
      <c r="HFH697" s="555"/>
      <c r="HFI697" s="555"/>
      <c r="HFJ697" s="555"/>
      <c r="HFK697" s="555"/>
      <c r="HFL697" s="555"/>
      <c r="HFM697" s="555"/>
      <c r="HFN697" s="555"/>
      <c r="HFO697" s="555"/>
      <c r="HFP697" s="555"/>
      <c r="HFQ697" s="555"/>
      <c r="HFR697" s="555"/>
      <c r="HFS697" s="555"/>
      <c r="HFT697" s="555"/>
      <c r="HFU697" s="555"/>
      <c r="HFV697" s="555"/>
      <c r="HFW697" s="555"/>
      <c r="HFX697" s="555"/>
      <c r="HFY697" s="555"/>
      <c r="HFZ697" s="555"/>
      <c r="HGA697" s="555"/>
      <c r="HGB697" s="555"/>
      <c r="HGC697" s="555"/>
      <c r="HGD697" s="555"/>
      <c r="HGE697" s="555"/>
      <c r="HGF697" s="555"/>
      <c r="HGG697" s="555"/>
      <c r="HGH697" s="555"/>
      <c r="HGI697" s="555"/>
      <c r="HGJ697" s="555"/>
      <c r="HGK697" s="555"/>
      <c r="HGL697" s="555"/>
      <c r="HGM697" s="555"/>
      <c r="HGN697" s="555"/>
      <c r="HGO697" s="555"/>
      <c r="HGP697" s="555"/>
      <c r="HGQ697" s="555"/>
      <c r="HGR697" s="555"/>
      <c r="HGS697" s="555"/>
      <c r="HGT697" s="555"/>
      <c r="HGU697" s="555"/>
      <c r="HGV697" s="555"/>
      <c r="HGW697" s="555"/>
      <c r="HGX697" s="555"/>
      <c r="HGY697" s="555"/>
      <c r="HGZ697" s="555"/>
      <c r="HHA697" s="555"/>
      <c r="HHB697" s="555"/>
      <c r="HHC697" s="555"/>
      <c r="HHD697" s="555"/>
      <c r="HHE697" s="555"/>
      <c r="HHF697" s="555"/>
      <c r="HHG697" s="555"/>
      <c r="HHH697" s="555"/>
      <c r="HHI697" s="555"/>
      <c r="HHJ697" s="555"/>
      <c r="HHK697" s="555"/>
      <c r="HHL697" s="555"/>
      <c r="HHM697" s="555"/>
      <c r="HHN697" s="555"/>
      <c r="HHO697" s="555"/>
      <c r="HHP697" s="555"/>
      <c r="HHQ697" s="555"/>
      <c r="HHR697" s="555"/>
      <c r="HHS697" s="555"/>
      <c r="HHT697" s="555"/>
      <c r="HHU697" s="555"/>
      <c r="HHV697" s="555"/>
      <c r="HHW697" s="555"/>
      <c r="HHX697" s="555"/>
      <c r="HHY697" s="555"/>
      <c r="HHZ697" s="555"/>
      <c r="HIA697" s="555"/>
      <c r="HIB697" s="555"/>
      <c r="HIC697" s="555"/>
      <c r="HID697" s="555"/>
      <c r="HIE697" s="555"/>
      <c r="HIF697" s="555"/>
      <c r="HIG697" s="555"/>
      <c r="HIH697" s="555"/>
      <c r="HII697" s="555"/>
      <c r="HIJ697" s="555"/>
      <c r="HIK697" s="555"/>
      <c r="HIL697" s="555"/>
      <c r="HIM697" s="555"/>
      <c r="HIN697" s="555"/>
      <c r="HIO697" s="555"/>
      <c r="HIP697" s="555"/>
      <c r="HIQ697" s="555"/>
      <c r="HIR697" s="555"/>
      <c r="HIS697" s="555"/>
      <c r="HIT697" s="555"/>
      <c r="HIU697" s="555"/>
      <c r="HIV697" s="555"/>
      <c r="HIW697" s="555"/>
      <c r="HIX697" s="555"/>
      <c r="HIY697" s="555"/>
      <c r="HIZ697" s="555"/>
      <c r="HJA697" s="555"/>
      <c r="HJB697" s="555"/>
      <c r="HJC697" s="555"/>
      <c r="HJD697" s="555"/>
      <c r="HJE697" s="555"/>
      <c r="HJF697" s="555"/>
      <c r="HJG697" s="555"/>
      <c r="HJH697" s="555"/>
      <c r="HJI697" s="555"/>
      <c r="HJJ697" s="555"/>
      <c r="HJK697" s="555"/>
      <c r="HJL697" s="555"/>
      <c r="HJM697" s="555"/>
      <c r="HJN697" s="555"/>
      <c r="HJO697" s="555"/>
      <c r="HJP697" s="555"/>
      <c r="HJQ697" s="555"/>
      <c r="HJR697" s="555"/>
      <c r="HJS697" s="555"/>
      <c r="HJT697" s="555"/>
      <c r="HJU697" s="555"/>
      <c r="HJV697" s="555"/>
      <c r="HJW697" s="555"/>
      <c r="HJX697" s="555"/>
      <c r="HJY697" s="555"/>
      <c r="HJZ697" s="555"/>
      <c r="HKA697" s="555"/>
      <c r="HKB697" s="555"/>
      <c r="HKC697" s="555"/>
      <c r="HKD697" s="555"/>
      <c r="HKE697" s="555"/>
      <c r="HKF697" s="555"/>
      <c r="HKG697" s="555"/>
      <c r="HKH697" s="555"/>
      <c r="HKI697" s="555"/>
      <c r="HKJ697" s="555"/>
      <c r="HKK697" s="555"/>
      <c r="HKL697" s="555"/>
      <c r="HKM697" s="555"/>
      <c r="HKN697" s="555"/>
      <c r="HKO697" s="555"/>
      <c r="HKP697" s="555"/>
      <c r="HKQ697" s="555"/>
      <c r="HKR697" s="555"/>
      <c r="HKS697" s="555"/>
      <c r="HKT697" s="555"/>
      <c r="HKU697" s="555"/>
      <c r="HKV697" s="555"/>
      <c r="HKW697" s="555"/>
      <c r="HKX697" s="555"/>
      <c r="HKY697" s="555"/>
      <c r="HKZ697" s="555"/>
      <c r="HLA697" s="555"/>
      <c r="HLB697" s="555"/>
      <c r="HLC697" s="555"/>
      <c r="HLD697" s="555"/>
      <c r="HLE697" s="555"/>
      <c r="HLF697" s="555"/>
      <c r="HLG697" s="555"/>
      <c r="HLH697" s="555"/>
      <c r="HLI697" s="555"/>
      <c r="HLJ697" s="555"/>
      <c r="HLK697" s="555"/>
      <c r="HLL697" s="555"/>
      <c r="HLM697" s="555"/>
      <c r="HLN697" s="555"/>
      <c r="HLO697" s="555"/>
      <c r="HLP697" s="555"/>
      <c r="HLQ697" s="555"/>
      <c r="HLR697" s="555"/>
      <c r="HLS697" s="555"/>
      <c r="HLT697" s="555"/>
      <c r="HLU697" s="555"/>
      <c r="HLV697" s="555"/>
      <c r="HLW697" s="555"/>
      <c r="HLX697" s="555"/>
      <c r="HLY697" s="555"/>
      <c r="HLZ697" s="555"/>
      <c r="HMA697" s="555"/>
      <c r="HMB697" s="555"/>
      <c r="HMC697" s="555"/>
      <c r="HMD697" s="555"/>
      <c r="HME697" s="555"/>
      <c r="HMF697" s="555"/>
      <c r="HMG697" s="555"/>
      <c r="HMH697" s="555"/>
      <c r="HMI697" s="555"/>
      <c r="HMJ697" s="555"/>
      <c r="HMK697" s="555"/>
      <c r="HML697" s="555"/>
      <c r="HMM697" s="555"/>
      <c r="HMN697" s="555"/>
      <c r="HMO697" s="555"/>
      <c r="HMP697" s="555"/>
      <c r="HMQ697" s="555"/>
      <c r="HMR697" s="555"/>
      <c r="HMS697" s="555"/>
      <c r="HMT697" s="555"/>
      <c r="HMU697" s="555"/>
      <c r="HMV697" s="555"/>
      <c r="HMW697" s="555"/>
      <c r="HMX697" s="555"/>
      <c r="HMY697" s="555"/>
      <c r="HMZ697" s="555"/>
      <c r="HNA697" s="555"/>
      <c r="HNB697" s="555"/>
      <c r="HNC697" s="555"/>
      <c r="HND697" s="555"/>
      <c r="HNE697" s="555"/>
      <c r="HNF697" s="555"/>
      <c r="HNG697" s="555"/>
      <c r="HNH697" s="555"/>
      <c r="HNI697" s="555"/>
      <c r="HNJ697" s="555"/>
      <c r="HNK697" s="555"/>
      <c r="HNL697" s="555"/>
      <c r="HNM697" s="555"/>
      <c r="HNN697" s="555"/>
      <c r="HNO697" s="555"/>
      <c r="HNP697" s="555"/>
      <c r="HNQ697" s="555"/>
      <c r="HNR697" s="555"/>
      <c r="HNS697" s="555"/>
      <c r="HNT697" s="555"/>
      <c r="HNU697" s="555"/>
      <c r="HNV697" s="555"/>
      <c r="HNW697" s="555"/>
      <c r="HNX697" s="555"/>
      <c r="HNY697" s="555"/>
      <c r="HNZ697" s="555"/>
      <c r="HOA697" s="555"/>
      <c r="HOB697" s="555"/>
      <c r="HOC697" s="555"/>
      <c r="HOD697" s="555"/>
      <c r="HOE697" s="555"/>
      <c r="HOF697" s="555"/>
      <c r="HOG697" s="555"/>
      <c r="HOH697" s="555"/>
      <c r="HOI697" s="555"/>
      <c r="HOJ697" s="555"/>
      <c r="HOK697" s="555"/>
      <c r="HOL697" s="555"/>
      <c r="HOM697" s="555"/>
      <c r="HON697" s="555"/>
      <c r="HOO697" s="555"/>
      <c r="HOP697" s="555"/>
      <c r="HOQ697" s="555"/>
      <c r="HOR697" s="555"/>
      <c r="HOS697" s="555"/>
      <c r="HOT697" s="555"/>
      <c r="HOU697" s="555"/>
      <c r="HOV697" s="555"/>
      <c r="HOW697" s="555"/>
      <c r="HOX697" s="555"/>
      <c r="HOY697" s="555"/>
      <c r="HOZ697" s="555"/>
      <c r="HPA697" s="555"/>
      <c r="HPB697" s="555"/>
      <c r="HPC697" s="555"/>
      <c r="HPD697" s="555"/>
      <c r="HPE697" s="555"/>
      <c r="HPF697" s="555"/>
      <c r="HPG697" s="555"/>
      <c r="HPH697" s="555"/>
      <c r="HPI697" s="555"/>
      <c r="HPJ697" s="555"/>
      <c r="HPK697" s="555"/>
      <c r="HPL697" s="555"/>
      <c r="HPM697" s="555"/>
      <c r="HPN697" s="555"/>
      <c r="HPO697" s="555"/>
      <c r="HPP697" s="555"/>
      <c r="HPQ697" s="555"/>
      <c r="HPR697" s="555"/>
      <c r="HPS697" s="555"/>
      <c r="HPT697" s="555"/>
      <c r="HPU697" s="555"/>
      <c r="HPV697" s="555"/>
      <c r="HPW697" s="555"/>
      <c r="HPX697" s="555"/>
      <c r="HPY697" s="555"/>
      <c r="HPZ697" s="555"/>
      <c r="HQA697" s="555"/>
      <c r="HQB697" s="555"/>
      <c r="HQC697" s="555"/>
      <c r="HQD697" s="555"/>
      <c r="HQE697" s="555"/>
      <c r="HQF697" s="555"/>
      <c r="HQG697" s="555"/>
      <c r="HQH697" s="555"/>
      <c r="HQI697" s="555"/>
      <c r="HQJ697" s="555"/>
      <c r="HQK697" s="555"/>
      <c r="HQL697" s="555"/>
      <c r="HQM697" s="555"/>
      <c r="HQN697" s="555"/>
      <c r="HQO697" s="555"/>
      <c r="HQP697" s="555"/>
      <c r="HQQ697" s="555"/>
      <c r="HQR697" s="555"/>
      <c r="HQS697" s="555"/>
      <c r="HQT697" s="555"/>
      <c r="HQU697" s="555"/>
      <c r="HQV697" s="555"/>
      <c r="HQW697" s="555"/>
      <c r="HQX697" s="555"/>
      <c r="HQY697" s="555"/>
      <c r="HQZ697" s="555"/>
      <c r="HRA697" s="555"/>
      <c r="HRB697" s="555"/>
      <c r="HRC697" s="555"/>
      <c r="HRD697" s="555"/>
      <c r="HRE697" s="555"/>
      <c r="HRF697" s="555"/>
      <c r="HRG697" s="555"/>
      <c r="HRH697" s="555"/>
      <c r="HRI697" s="555"/>
      <c r="HRJ697" s="555"/>
      <c r="HRK697" s="555"/>
      <c r="HRL697" s="555"/>
      <c r="HRM697" s="555"/>
      <c r="HRN697" s="555"/>
      <c r="HRO697" s="555"/>
      <c r="HRP697" s="555"/>
      <c r="HRQ697" s="555"/>
      <c r="HRR697" s="555"/>
      <c r="HRS697" s="555"/>
      <c r="HRT697" s="555"/>
      <c r="HRU697" s="555"/>
      <c r="HRV697" s="555"/>
      <c r="HRW697" s="555"/>
      <c r="HRX697" s="555"/>
      <c r="HRY697" s="555"/>
      <c r="HRZ697" s="555"/>
      <c r="HSA697" s="555"/>
      <c r="HSB697" s="555"/>
      <c r="HSC697" s="555"/>
      <c r="HSD697" s="555"/>
      <c r="HSE697" s="555"/>
      <c r="HSF697" s="555"/>
      <c r="HSG697" s="555"/>
      <c r="HSH697" s="555"/>
      <c r="HSI697" s="555"/>
      <c r="HSJ697" s="555"/>
      <c r="HSK697" s="555"/>
      <c r="HSL697" s="555"/>
      <c r="HSM697" s="555"/>
      <c r="HSN697" s="555"/>
      <c r="HSO697" s="555"/>
      <c r="HSP697" s="555"/>
      <c r="HSQ697" s="555"/>
      <c r="HSR697" s="555"/>
      <c r="HSS697" s="555"/>
      <c r="HST697" s="555"/>
      <c r="HSU697" s="555"/>
      <c r="HSV697" s="555"/>
      <c r="HSW697" s="555"/>
      <c r="HSX697" s="555"/>
      <c r="HSY697" s="555"/>
      <c r="HSZ697" s="555"/>
      <c r="HTA697" s="555"/>
      <c r="HTB697" s="555"/>
      <c r="HTC697" s="555"/>
      <c r="HTD697" s="555"/>
      <c r="HTE697" s="555"/>
      <c r="HTF697" s="555"/>
      <c r="HTG697" s="555"/>
      <c r="HTH697" s="555"/>
      <c r="HTI697" s="555"/>
      <c r="HTJ697" s="555"/>
      <c r="HTK697" s="555"/>
      <c r="HTL697" s="555"/>
      <c r="HTM697" s="555"/>
      <c r="HTN697" s="555"/>
      <c r="HTO697" s="555"/>
      <c r="HTP697" s="555"/>
      <c r="HTQ697" s="555"/>
      <c r="HTR697" s="555"/>
      <c r="HTS697" s="555"/>
      <c r="HTT697" s="555"/>
      <c r="HTU697" s="555"/>
      <c r="HTV697" s="555"/>
      <c r="HTW697" s="555"/>
      <c r="HTX697" s="555"/>
      <c r="HTY697" s="555"/>
      <c r="HTZ697" s="555"/>
      <c r="HUA697" s="555"/>
      <c r="HUB697" s="555"/>
      <c r="HUC697" s="555"/>
      <c r="HUD697" s="555"/>
      <c r="HUE697" s="555"/>
      <c r="HUF697" s="555"/>
      <c r="HUG697" s="555"/>
      <c r="HUH697" s="555"/>
      <c r="HUI697" s="555"/>
      <c r="HUJ697" s="555"/>
      <c r="HUK697" s="555"/>
      <c r="HUL697" s="555"/>
      <c r="HUM697" s="555"/>
      <c r="HUN697" s="555"/>
      <c r="HUO697" s="555"/>
      <c r="HUP697" s="555"/>
      <c r="HUQ697" s="555"/>
      <c r="HUR697" s="555"/>
      <c r="HUS697" s="555"/>
      <c r="HUT697" s="555"/>
      <c r="HUU697" s="555"/>
      <c r="HUV697" s="555"/>
      <c r="HUW697" s="555"/>
      <c r="HUX697" s="555"/>
      <c r="HUY697" s="555"/>
      <c r="HUZ697" s="555"/>
      <c r="HVA697" s="555"/>
      <c r="HVB697" s="555"/>
      <c r="HVC697" s="555"/>
      <c r="HVD697" s="555"/>
      <c r="HVE697" s="555"/>
      <c r="HVF697" s="555"/>
      <c r="HVG697" s="555"/>
      <c r="HVH697" s="555"/>
      <c r="HVI697" s="555"/>
      <c r="HVJ697" s="555"/>
      <c r="HVK697" s="555"/>
      <c r="HVL697" s="555"/>
      <c r="HVM697" s="555"/>
      <c r="HVN697" s="555"/>
      <c r="HVO697" s="555"/>
      <c r="HVP697" s="555"/>
      <c r="HVQ697" s="555"/>
      <c r="HVR697" s="555"/>
      <c r="HVS697" s="555"/>
      <c r="HVT697" s="555"/>
      <c r="HVU697" s="555"/>
      <c r="HVV697" s="555"/>
      <c r="HVW697" s="555"/>
      <c r="HVX697" s="555"/>
      <c r="HVY697" s="555"/>
      <c r="HVZ697" s="555"/>
      <c r="HWA697" s="555"/>
      <c r="HWB697" s="555"/>
      <c r="HWC697" s="555"/>
      <c r="HWD697" s="555"/>
      <c r="HWE697" s="555"/>
      <c r="HWF697" s="555"/>
      <c r="HWG697" s="555"/>
      <c r="HWH697" s="555"/>
      <c r="HWI697" s="555"/>
      <c r="HWJ697" s="555"/>
      <c r="HWK697" s="555"/>
      <c r="HWL697" s="555"/>
      <c r="HWM697" s="555"/>
      <c r="HWN697" s="555"/>
      <c r="HWO697" s="555"/>
      <c r="HWP697" s="555"/>
      <c r="HWQ697" s="555"/>
      <c r="HWR697" s="555"/>
      <c r="HWS697" s="555"/>
      <c r="HWT697" s="555"/>
      <c r="HWU697" s="555"/>
      <c r="HWV697" s="555"/>
      <c r="HWW697" s="555"/>
      <c r="HWX697" s="555"/>
      <c r="HWY697" s="555"/>
      <c r="HWZ697" s="555"/>
      <c r="HXA697" s="555"/>
      <c r="HXB697" s="555"/>
      <c r="HXC697" s="555"/>
      <c r="HXD697" s="555"/>
      <c r="HXE697" s="555"/>
      <c r="HXF697" s="555"/>
      <c r="HXG697" s="555"/>
      <c r="HXH697" s="555"/>
      <c r="HXI697" s="555"/>
      <c r="HXJ697" s="555"/>
      <c r="HXK697" s="555"/>
      <c r="HXL697" s="555"/>
      <c r="HXM697" s="555"/>
      <c r="HXN697" s="555"/>
      <c r="HXO697" s="555"/>
      <c r="HXP697" s="555"/>
      <c r="HXQ697" s="555"/>
      <c r="HXR697" s="555"/>
      <c r="HXS697" s="555"/>
      <c r="HXT697" s="555"/>
      <c r="HXU697" s="555"/>
      <c r="HXV697" s="555"/>
      <c r="HXW697" s="555"/>
      <c r="HXX697" s="555"/>
      <c r="HXY697" s="555"/>
      <c r="HXZ697" s="555"/>
      <c r="HYA697" s="555"/>
      <c r="HYB697" s="555"/>
      <c r="HYC697" s="555"/>
      <c r="HYD697" s="555"/>
      <c r="HYE697" s="555"/>
      <c r="HYF697" s="555"/>
      <c r="HYG697" s="555"/>
      <c r="HYH697" s="555"/>
      <c r="HYI697" s="555"/>
      <c r="HYJ697" s="555"/>
      <c r="HYK697" s="555"/>
      <c r="HYL697" s="555"/>
      <c r="HYM697" s="555"/>
      <c r="HYN697" s="555"/>
      <c r="HYO697" s="555"/>
      <c r="HYP697" s="555"/>
      <c r="HYQ697" s="555"/>
      <c r="HYR697" s="555"/>
      <c r="HYS697" s="555"/>
      <c r="HYT697" s="555"/>
      <c r="HYU697" s="555"/>
      <c r="HYV697" s="555"/>
      <c r="HYW697" s="555"/>
      <c r="HYX697" s="555"/>
      <c r="HYY697" s="555"/>
      <c r="HYZ697" s="555"/>
      <c r="HZA697" s="555"/>
      <c r="HZB697" s="555"/>
      <c r="HZC697" s="555"/>
      <c r="HZD697" s="555"/>
      <c r="HZE697" s="555"/>
      <c r="HZF697" s="555"/>
      <c r="HZG697" s="555"/>
      <c r="HZH697" s="555"/>
      <c r="HZI697" s="555"/>
      <c r="HZJ697" s="555"/>
      <c r="HZK697" s="555"/>
      <c r="HZL697" s="555"/>
      <c r="HZM697" s="555"/>
      <c r="HZN697" s="555"/>
      <c r="HZO697" s="555"/>
      <c r="HZP697" s="555"/>
      <c r="HZQ697" s="555"/>
      <c r="HZR697" s="555"/>
      <c r="HZS697" s="555"/>
      <c r="HZT697" s="555"/>
      <c r="HZU697" s="555"/>
      <c r="HZV697" s="555"/>
      <c r="HZW697" s="555"/>
      <c r="HZX697" s="555"/>
      <c r="HZY697" s="555"/>
      <c r="HZZ697" s="555"/>
      <c r="IAA697" s="555"/>
      <c r="IAB697" s="555"/>
      <c r="IAC697" s="555"/>
      <c r="IAD697" s="555"/>
      <c r="IAE697" s="555"/>
      <c r="IAF697" s="555"/>
      <c r="IAG697" s="555"/>
      <c r="IAH697" s="555"/>
      <c r="IAI697" s="555"/>
      <c r="IAJ697" s="555"/>
      <c r="IAK697" s="555"/>
      <c r="IAL697" s="555"/>
      <c r="IAM697" s="555"/>
      <c r="IAN697" s="555"/>
      <c r="IAO697" s="555"/>
      <c r="IAP697" s="555"/>
      <c r="IAQ697" s="555"/>
      <c r="IAR697" s="555"/>
      <c r="IAS697" s="555"/>
      <c r="IAT697" s="555"/>
      <c r="IAU697" s="555"/>
      <c r="IAV697" s="555"/>
      <c r="IAW697" s="555"/>
      <c r="IAX697" s="555"/>
      <c r="IAY697" s="555"/>
      <c r="IAZ697" s="555"/>
      <c r="IBA697" s="555"/>
      <c r="IBB697" s="555"/>
      <c r="IBC697" s="555"/>
      <c r="IBD697" s="555"/>
      <c r="IBE697" s="555"/>
      <c r="IBF697" s="555"/>
      <c r="IBG697" s="555"/>
      <c r="IBH697" s="555"/>
      <c r="IBI697" s="555"/>
      <c r="IBJ697" s="555"/>
      <c r="IBK697" s="555"/>
      <c r="IBL697" s="555"/>
      <c r="IBM697" s="555"/>
      <c r="IBN697" s="555"/>
      <c r="IBO697" s="555"/>
      <c r="IBP697" s="555"/>
      <c r="IBQ697" s="555"/>
      <c r="IBR697" s="555"/>
      <c r="IBS697" s="555"/>
      <c r="IBT697" s="555"/>
      <c r="IBU697" s="555"/>
      <c r="IBV697" s="555"/>
      <c r="IBW697" s="555"/>
      <c r="IBX697" s="555"/>
      <c r="IBY697" s="555"/>
      <c r="IBZ697" s="555"/>
      <c r="ICA697" s="555"/>
      <c r="ICB697" s="555"/>
      <c r="ICC697" s="555"/>
      <c r="ICD697" s="555"/>
      <c r="ICE697" s="555"/>
      <c r="ICF697" s="555"/>
      <c r="ICG697" s="555"/>
      <c r="ICH697" s="555"/>
      <c r="ICI697" s="555"/>
      <c r="ICJ697" s="555"/>
      <c r="ICK697" s="555"/>
      <c r="ICL697" s="555"/>
      <c r="ICM697" s="555"/>
      <c r="ICN697" s="555"/>
      <c r="ICO697" s="555"/>
      <c r="ICP697" s="555"/>
      <c r="ICQ697" s="555"/>
      <c r="ICR697" s="555"/>
      <c r="ICS697" s="555"/>
      <c r="ICT697" s="555"/>
      <c r="ICU697" s="555"/>
      <c r="ICV697" s="555"/>
      <c r="ICW697" s="555"/>
      <c r="ICX697" s="555"/>
      <c r="ICY697" s="555"/>
      <c r="ICZ697" s="555"/>
      <c r="IDA697" s="555"/>
      <c r="IDB697" s="555"/>
      <c r="IDC697" s="555"/>
      <c r="IDD697" s="555"/>
      <c r="IDE697" s="555"/>
      <c r="IDF697" s="555"/>
      <c r="IDG697" s="555"/>
      <c r="IDH697" s="555"/>
      <c r="IDI697" s="555"/>
      <c r="IDJ697" s="555"/>
      <c r="IDK697" s="555"/>
      <c r="IDL697" s="555"/>
      <c r="IDM697" s="555"/>
      <c r="IDN697" s="555"/>
      <c r="IDO697" s="555"/>
      <c r="IDP697" s="555"/>
      <c r="IDQ697" s="555"/>
      <c r="IDR697" s="555"/>
      <c r="IDS697" s="555"/>
      <c r="IDT697" s="555"/>
      <c r="IDU697" s="555"/>
      <c r="IDV697" s="555"/>
      <c r="IDW697" s="555"/>
      <c r="IDX697" s="555"/>
      <c r="IDY697" s="555"/>
      <c r="IDZ697" s="555"/>
      <c r="IEA697" s="555"/>
      <c r="IEB697" s="555"/>
      <c r="IEC697" s="555"/>
      <c r="IED697" s="555"/>
      <c r="IEE697" s="555"/>
      <c r="IEF697" s="555"/>
      <c r="IEG697" s="555"/>
      <c r="IEH697" s="555"/>
      <c r="IEI697" s="555"/>
      <c r="IEJ697" s="555"/>
      <c r="IEK697" s="555"/>
      <c r="IEL697" s="555"/>
      <c r="IEM697" s="555"/>
      <c r="IEN697" s="555"/>
      <c r="IEO697" s="555"/>
      <c r="IEP697" s="555"/>
      <c r="IEQ697" s="555"/>
      <c r="IER697" s="555"/>
      <c r="IES697" s="555"/>
      <c r="IET697" s="555"/>
      <c r="IEU697" s="555"/>
      <c r="IEV697" s="555"/>
      <c r="IEW697" s="555"/>
      <c r="IEX697" s="555"/>
      <c r="IEY697" s="555"/>
      <c r="IEZ697" s="555"/>
      <c r="IFA697" s="555"/>
      <c r="IFB697" s="555"/>
      <c r="IFC697" s="555"/>
      <c r="IFD697" s="555"/>
      <c r="IFE697" s="555"/>
      <c r="IFF697" s="555"/>
      <c r="IFG697" s="555"/>
      <c r="IFH697" s="555"/>
      <c r="IFI697" s="555"/>
      <c r="IFJ697" s="555"/>
      <c r="IFK697" s="555"/>
      <c r="IFL697" s="555"/>
      <c r="IFM697" s="555"/>
      <c r="IFN697" s="555"/>
      <c r="IFO697" s="555"/>
      <c r="IFP697" s="555"/>
      <c r="IFQ697" s="555"/>
      <c r="IFR697" s="555"/>
      <c r="IFS697" s="555"/>
      <c r="IFT697" s="555"/>
      <c r="IFU697" s="555"/>
      <c r="IFV697" s="555"/>
      <c r="IFW697" s="555"/>
      <c r="IFX697" s="555"/>
      <c r="IFY697" s="555"/>
      <c r="IFZ697" s="555"/>
      <c r="IGA697" s="555"/>
      <c r="IGB697" s="555"/>
      <c r="IGC697" s="555"/>
      <c r="IGD697" s="555"/>
      <c r="IGE697" s="555"/>
      <c r="IGF697" s="555"/>
      <c r="IGG697" s="555"/>
      <c r="IGH697" s="555"/>
      <c r="IGI697" s="555"/>
      <c r="IGJ697" s="555"/>
      <c r="IGK697" s="555"/>
      <c r="IGL697" s="555"/>
      <c r="IGM697" s="555"/>
      <c r="IGN697" s="555"/>
      <c r="IGO697" s="555"/>
      <c r="IGP697" s="555"/>
      <c r="IGQ697" s="555"/>
      <c r="IGR697" s="555"/>
      <c r="IGS697" s="555"/>
      <c r="IGT697" s="555"/>
      <c r="IGU697" s="555"/>
      <c r="IGV697" s="555"/>
      <c r="IGW697" s="555"/>
      <c r="IGX697" s="555"/>
      <c r="IGY697" s="555"/>
      <c r="IGZ697" s="555"/>
      <c r="IHA697" s="555"/>
      <c r="IHB697" s="555"/>
      <c r="IHC697" s="555"/>
      <c r="IHD697" s="555"/>
      <c r="IHE697" s="555"/>
      <c r="IHF697" s="555"/>
      <c r="IHG697" s="555"/>
      <c r="IHH697" s="555"/>
      <c r="IHI697" s="555"/>
      <c r="IHJ697" s="555"/>
      <c r="IHK697" s="555"/>
      <c r="IHL697" s="555"/>
      <c r="IHM697" s="555"/>
      <c r="IHN697" s="555"/>
      <c r="IHO697" s="555"/>
      <c r="IHP697" s="555"/>
      <c r="IHQ697" s="555"/>
      <c r="IHR697" s="555"/>
      <c r="IHS697" s="555"/>
      <c r="IHT697" s="555"/>
      <c r="IHU697" s="555"/>
      <c r="IHV697" s="555"/>
      <c r="IHW697" s="555"/>
      <c r="IHX697" s="555"/>
      <c r="IHY697" s="555"/>
      <c r="IHZ697" s="555"/>
      <c r="IIA697" s="555"/>
      <c r="IIB697" s="555"/>
      <c r="IIC697" s="555"/>
      <c r="IID697" s="555"/>
      <c r="IIE697" s="555"/>
      <c r="IIF697" s="555"/>
      <c r="IIG697" s="555"/>
      <c r="IIH697" s="555"/>
      <c r="III697" s="555"/>
      <c r="IIJ697" s="555"/>
      <c r="IIK697" s="555"/>
      <c r="IIL697" s="555"/>
      <c r="IIM697" s="555"/>
      <c r="IIN697" s="555"/>
      <c r="IIO697" s="555"/>
      <c r="IIP697" s="555"/>
      <c r="IIQ697" s="555"/>
      <c r="IIR697" s="555"/>
      <c r="IIS697" s="555"/>
      <c r="IIT697" s="555"/>
      <c r="IIU697" s="555"/>
      <c r="IIV697" s="555"/>
      <c r="IIW697" s="555"/>
      <c r="IIX697" s="555"/>
      <c r="IIY697" s="555"/>
      <c r="IIZ697" s="555"/>
      <c r="IJA697" s="555"/>
      <c r="IJB697" s="555"/>
      <c r="IJC697" s="555"/>
      <c r="IJD697" s="555"/>
      <c r="IJE697" s="555"/>
      <c r="IJF697" s="555"/>
      <c r="IJG697" s="555"/>
      <c r="IJH697" s="555"/>
      <c r="IJI697" s="555"/>
      <c r="IJJ697" s="555"/>
      <c r="IJK697" s="555"/>
      <c r="IJL697" s="555"/>
      <c r="IJM697" s="555"/>
      <c r="IJN697" s="555"/>
      <c r="IJO697" s="555"/>
      <c r="IJP697" s="555"/>
      <c r="IJQ697" s="555"/>
      <c r="IJR697" s="555"/>
      <c r="IJS697" s="555"/>
      <c r="IJT697" s="555"/>
      <c r="IJU697" s="555"/>
      <c r="IJV697" s="555"/>
      <c r="IJW697" s="555"/>
      <c r="IJX697" s="555"/>
      <c r="IJY697" s="555"/>
      <c r="IJZ697" s="555"/>
      <c r="IKA697" s="555"/>
      <c r="IKB697" s="555"/>
      <c r="IKC697" s="555"/>
      <c r="IKD697" s="555"/>
      <c r="IKE697" s="555"/>
      <c r="IKF697" s="555"/>
      <c r="IKG697" s="555"/>
      <c r="IKH697" s="555"/>
      <c r="IKI697" s="555"/>
      <c r="IKJ697" s="555"/>
      <c r="IKK697" s="555"/>
      <c r="IKL697" s="555"/>
      <c r="IKM697" s="555"/>
      <c r="IKN697" s="555"/>
      <c r="IKO697" s="555"/>
      <c r="IKP697" s="555"/>
      <c r="IKQ697" s="555"/>
      <c r="IKR697" s="555"/>
      <c r="IKS697" s="555"/>
      <c r="IKT697" s="555"/>
      <c r="IKU697" s="555"/>
      <c r="IKV697" s="555"/>
      <c r="IKW697" s="555"/>
      <c r="IKX697" s="555"/>
      <c r="IKY697" s="555"/>
      <c r="IKZ697" s="555"/>
      <c r="ILA697" s="555"/>
      <c r="ILB697" s="555"/>
      <c r="ILC697" s="555"/>
      <c r="ILD697" s="555"/>
      <c r="ILE697" s="555"/>
      <c r="ILF697" s="555"/>
      <c r="ILG697" s="555"/>
      <c r="ILH697" s="555"/>
      <c r="ILI697" s="555"/>
      <c r="ILJ697" s="555"/>
      <c r="ILK697" s="555"/>
      <c r="ILL697" s="555"/>
      <c r="ILM697" s="555"/>
      <c r="ILN697" s="555"/>
      <c r="ILO697" s="555"/>
      <c r="ILP697" s="555"/>
      <c r="ILQ697" s="555"/>
      <c r="ILR697" s="555"/>
      <c r="ILS697" s="555"/>
      <c r="ILT697" s="555"/>
      <c r="ILU697" s="555"/>
      <c r="ILV697" s="555"/>
      <c r="ILW697" s="555"/>
      <c r="ILX697" s="555"/>
      <c r="ILY697" s="555"/>
      <c r="ILZ697" s="555"/>
      <c r="IMA697" s="555"/>
      <c r="IMB697" s="555"/>
      <c r="IMC697" s="555"/>
      <c r="IMD697" s="555"/>
      <c r="IME697" s="555"/>
      <c r="IMF697" s="555"/>
      <c r="IMG697" s="555"/>
      <c r="IMH697" s="555"/>
      <c r="IMI697" s="555"/>
      <c r="IMJ697" s="555"/>
      <c r="IMK697" s="555"/>
      <c r="IML697" s="555"/>
      <c r="IMM697" s="555"/>
      <c r="IMN697" s="555"/>
      <c r="IMO697" s="555"/>
      <c r="IMP697" s="555"/>
      <c r="IMQ697" s="555"/>
      <c r="IMR697" s="555"/>
      <c r="IMS697" s="555"/>
      <c r="IMT697" s="555"/>
      <c r="IMU697" s="555"/>
      <c r="IMV697" s="555"/>
      <c r="IMW697" s="555"/>
      <c r="IMX697" s="555"/>
      <c r="IMY697" s="555"/>
      <c r="IMZ697" s="555"/>
      <c r="INA697" s="555"/>
      <c r="INB697" s="555"/>
      <c r="INC697" s="555"/>
      <c r="IND697" s="555"/>
      <c r="INE697" s="555"/>
      <c r="INF697" s="555"/>
      <c r="ING697" s="555"/>
      <c r="INH697" s="555"/>
      <c r="INI697" s="555"/>
      <c r="INJ697" s="555"/>
      <c r="INK697" s="555"/>
      <c r="INL697" s="555"/>
      <c r="INM697" s="555"/>
      <c r="INN697" s="555"/>
      <c r="INO697" s="555"/>
      <c r="INP697" s="555"/>
      <c r="INQ697" s="555"/>
      <c r="INR697" s="555"/>
      <c r="INS697" s="555"/>
      <c r="INT697" s="555"/>
      <c r="INU697" s="555"/>
      <c r="INV697" s="555"/>
      <c r="INW697" s="555"/>
      <c r="INX697" s="555"/>
      <c r="INY697" s="555"/>
      <c r="INZ697" s="555"/>
      <c r="IOA697" s="555"/>
      <c r="IOB697" s="555"/>
      <c r="IOC697" s="555"/>
      <c r="IOD697" s="555"/>
      <c r="IOE697" s="555"/>
      <c r="IOF697" s="555"/>
      <c r="IOG697" s="555"/>
      <c r="IOH697" s="555"/>
      <c r="IOI697" s="555"/>
      <c r="IOJ697" s="555"/>
      <c r="IOK697" s="555"/>
      <c r="IOL697" s="555"/>
      <c r="IOM697" s="555"/>
      <c r="ION697" s="555"/>
      <c r="IOO697" s="555"/>
      <c r="IOP697" s="555"/>
      <c r="IOQ697" s="555"/>
      <c r="IOR697" s="555"/>
      <c r="IOS697" s="555"/>
      <c r="IOT697" s="555"/>
      <c r="IOU697" s="555"/>
      <c r="IOV697" s="555"/>
      <c r="IOW697" s="555"/>
      <c r="IOX697" s="555"/>
      <c r="IOY697" s="555"/>
      <c r="IOZ697" s="555"/>
      <c r="IPA697" s="555"/>
      <c r="IPB697" s="555"/>
      <c r="IPC697" s="555"/>
      <c r="IPD697" s="555"/>
      <c r="IPE697" s="555"/>
      <c r="IPF697" s="555"/>
      <c r="IPG697" s="555"/>
      <c r="IPH697" s="555"/>
      <c r="IPI697" s="555"/>
      <c r="IPJ697" s="555"/>
      <c r="IPK697" s="555"/>
      <c r="IPL697" s="555"/>
      <c r="IPM697" s="555"/>
      <c r="IPN697" s="555"/>
      <c r="IPO697" s="555"/>
      <c r="IPP697" s="555"/>
      <c r="IPQ697" s="555"/>
      <c r="IPR697" s="555"/>
      <c r="IPS697" s="555"/>
      <c r="IPT697" s="555"/>
      <c r="IPU697" s="555"/>
      <c r="IPV697" s="555"/>
      <c r="IPW697" s="555"/>
      <c r="IPX697" s="555"/>
      <c r="IPY697" s="555"/>
      <c r="IPZ697" s="555"/>
      <c r="IQA697" s="555"/>
      <c r="IQB697" s="555"/>
      <c r="IQC697" s="555"/>
      <c r="IQD697" s="555"/>
      <c r="IQE697" s="555"/>
      <c r="IQF697" s="555"/>
      <c r="IQG697" s="555"/>
      <c r="IQH697" s="555"/>
      <c r="IQI697" s="555"/>
      <c r="IQJ697" s="555"/>
      <c r="IQK697" s="555"/>
      <c r="IQL697" s="555"/>
      <c r="IQM697" s="555"/>
      <c r="IQN697" s="555"/>
      <c r="IQO697" s="555"/>
      <c r="IQP697" s="555"/>
      <c r="IQQ697" s="555"/>
      <c r="IQR697" s="555"/>
      <c r="IQS697" s="555"/>
      <c r="IQT697" s="555"/>
      <c r="IQU697" s="555"/>
      <c r="IQV697" s="555"/>
      <c r="IQW697" s="555"/>
      <c r="IQX697" s="555"/>
      <c r="IQY697" s="555"/>
      <c r="IQZ697" s="555"/>
      <c r="IRA697" s="555"/>
      <c r="IRB697" s="555"/>
      <c r="IRC697" s="555"/>
      <c r="IRD697" s="555"/>
      <c r="IRE697" s="555"/>
      <c r="IRF697" s="555"/>
      <c r="IRG697" s="555"/>
      <c r="IRH697" s="555"/>
      <c r="IRI697" s="555"/>
      <c r="IRJ697" s="555"/>
      <c r="IRK697" s="555"/>
      <c r="IRL697" s="555"/>
      <c r="IRM697" s="555"/>
      <c r="IRN697" s="555"/>
      <c r="IRO697" s="555"/>
      <c r="IRP697" s="555"/>
      <c r="IRQ697" s="555"/>
      <c r="IRR697" s="555"/>
      <c r="IRS697" s="555"/>
      <c r="IRT697" s="555"/>
      <c r="IRU697" s="555"/>
      <c r="IRV697" s="555"/>
      <c r="IRW697" s="555"/>
      <c r="IRX697" s="555"/>
      <c r="IRY697" s="555"/>
      <c r="IRZ697" s="555"/>
      <c r="ISA697" s="555"/>
      <c r="ISB697" s="555"/>
      <c r="ISC697" s="555"/>
      <c r="ISD697" s="555"/>
      <c r="ISE697" s="555"/>
      <c r="ISF697" s="555"/>
      <c r="ISG697" s="555"/>
      <c r="ISH697" s="555"/>
      <c r="ISI697" s="555"/>
      <c r="ISJ697" s="555"/>
      <c r="ISK697" s="555"/>
      <c r="ISL697" s="555"/>
      <c r="ISM697" s="555"/>
      <c r="ISN697" s="555"/>
      <c r="ISO697" s="555"/>
      <c r="ISP697" s="555"/>
      <c r="ISQ697" s="555"/>
      <c r="ISR697" s="555"/>
      <c r="ISS697" s="555"/>
      <c r="IST697" s="555"/>
      <c r="ISU697" s="555"/>
      <c r="ISV697" s="555"/>
      <c r="ISW697" s="555"/>
      <c r="ISX697" s="555"/>
      <c r="ISY697" s="555"/>
      <c r="ISZ697" s="555"/>
      <c r="ITA697" s="555"/>
      <c r="ITB697" s="555"/>
      <c r="ITC697" s="555"/>
      <c r="ITD697" s="555"/>
      <c r="ITE697" s="555"/>
      <c r="ITF697" s="555"/>
      <c r="ITG697" s="555"/>
      <c r="ITH697" s="555"/>
      <c r="ITI697" s="555"/>
      <c r="ITJ697" s="555"/>
      <c r="ITK697" s="555"/>
      <c r="ITL697" s="555"/>
      <c r="ITM697" s="555"/>
      <c r="ITN697" s="555"/>
      <c r="ITO697" s="555"/>
      <c r="ITP697" s="555"/>
      <c r="ITQ697" s="555"/>
      <c r="ITR697" s="555"/>
      <c r="ITS697" s="555"/>
      <c r="ITT697" s="555"/>
      <c r="ITU697" s="555"/>
      <c r="ITV697" s="555"/>
      <c r="ITW697" s="555"/>
      <c r="ITX697" s="555"/>
      <c r="ITY697" s="555"/>
      <c r="ITZ697" s="555"/>
      <c r="IUA697" s="555"/>
      <c r="IUB697" s="555"/>
      <c r="IUC697" s="555"/>
      <c r="IUD697" s="555"/>
      <c r="IUE697" s="555"/>
      <c r="IUF697" s="555"/>
      <c r="IUG697" s="555"/>
      <c r="IUH697" s="555"/>
      <c r="IUI697" s="555"/>
      <c r="IUJ697" s="555"/>
      <c r="IUK697" s="555"/>
      <c r="IUL697" s="555"/>
      <c r="IUM697" s="555"/>
      <c r="IUN697" s="555"/>
      <c r="IUO697" s="555"/>
      <c r="IUP697" s="555"/>
      <c r="IUQ697" s="555"/>
      <c r="IUR697" s="555"/>
      <c r="IUS697" s="555"/>
      <c r="IUT697" s="555"/>
      <c r="IUU697" s="555"/>
      <c r="IUV697" s="555"/>
      <c r="IUW697" s="555"/>
      <c r="IUX697" s="555"/>
      <c r="IUY697" s="555"/>
      <c r="IUZ697" s="555"/>
      <c r="IVA697" s="555"/>
      <c r="IVB697" s="555"/>
      <c r="IVC697" s="555"/>
      <c r="IVD697" s="555"/>
      <c r="IVE697" s="555"/>
      <c r="IVF697" s="555"/>
      <c r="IVG697" s="555"/>
      <c r="IVH697" s="555"/>
      <c r="IVI697" s="555"/>
      <c r="IVJ697" s="555"/>
      <c r="IVK697" s="555"/>
      <c r="IVL697" s="555"/>
      <c r="IVM697" s="555"/>
      <c r="IVN697" s="555"/>
      <c r="IVO697" s="555"/>
      <c r="IVP697" s="555"/>
      <c r="IVQ697" s="555"/>
      <c r="IVR697" s="555"/>
      <c r="IVS697" s="555"/>
      <c r="IVT697" s="555"/>
      <c r="IVU697" s="555"/>
      <c r="IVV697" s="555"/>
      <c r="IVW697" s="555"/>
      <c r="IVX697" s="555"/>
      <c r="IVY697" s="555"/>
      <c r="IVZ697" s="555"/>
      <c r="IWA697" s="555"/>
      <c r="IWB697" s="555"/>
      <c r="IWC697" s="555"/>
      <c r="IWD697" s="555"/>
      <c r="IWE697" s="555"/>
      <c r="IWF697" s="555"/>
      <c r="IWG697" s="555"/>
      <c r="IWH697" s="555"/>
      <c r="IWI697" s="555"/>
      <c r="IWJ697" s="555"/>
      <c r="IWK697" s="555"/>
      <c r="IWL697" s="555"/>
      <c r="IWM697" s="555"/>
      <c r="IWN697" s="555"/>
      <c r="IWO697" s="555"/>
      <c r="IWP697" s="555"/>
      <c r="IWQ697" s="555"/>
      <c r="IWR697" s="555"/>
      <c r="IWS697" s="555"/>
      <c r="IWT697" s="555"/>
      <c r="IWU697" s="555"/>
      <c r="IWV697" s="555"/>
      <c r="IWW697" s="555"/>
      <c r="IWX697" s="555"/>
      <c r="IWY697" s="555"/>
      <c r="IWZ697" s="555"/>
      <c r="IXA697" s="555"/>
      <c r="IXB697" s="555"/>
      <c r="IXC697" s="555"/>
      <c r="IXD697" s="555"/>
      <c r="IXE697" s="555"/>
      <c r="IXF697" s="555"/>
      <c r="IXG697" s="555"/>
      <c r="IXH697" s="555"/>
      <c r="IXI697" s="555"/>
      <c r="IXJ697" s="555"/>
      <c r="IXK697" s="555"/>
      <c r="IXL697" s="555"/>
      <c r="IXM697" s="555"/>
      <c r="IXN697" s="555"/>
      <c r="IXO697" s="555"/>
      <c r="IXP697" s="555"/>
      <c r="IXQ697" s="555"/>
      <c r="IXR697" s="555"/>
      <c r="IXS697" s="555"/>
      <c r="IXT697" s="555"/>
      <c r="IXU697" s="555"/>
      <c r="IXV697" s="555"/>
      <c r="IXW697" s="555"/>
      <c r="IXX697" s="555"/>
      <c r="IXY697" s="555"/>
      <c r="IXZ697" s="555"/>
      <c r="IYA697" s="555"/>
      <c r="IYB697" s="555"/>
      <c r="IYC697" s="555"/>
      <c r="IYD697" s="555"/>
      <c r="IYE697" s="555"/>
      <c r="IYF697" s="555"/>
      <c r="IYG697" s="555"/>
      <c r="IYH697" s="555"/>
      <c r="IYI697" s="555"/>
      <c r="IYJ697" s="555"/>
      <c r="IYK697" s="555"/>
      <c r="IYL697" s="555"/>
      <c r="IYM697" s="555"/>
      <c r="IYN697" s="555"/>
      <c r="IYO697" s="555"/>
      <c r="IYP697" s="555"/>
      <c r="IYQ697" s="555"/>
      <c r="IYR697" s="555"/>
      <c r="IYS697" s="555"/>
      <c r="IYT697" s="555"/>
      <c r="IYU697" s="555"/>
      <c r="IYV697" s="555"/>
      <c r="IYW697" s="555"/>
      <c r="IYX697" s="555"/>
      <c r="IYY697" s="555"/>
      <c r="IYZ697" s="555"/>
      <c r="IZA697" s="555"/>
      <c r="IZB697" s="555"/>
      <c r="IZC697" s="555"/>
      <c r="IZD697" s="555"/>
      <c r="IZE697" s="555"/>
      <c r="IZF697" s="555"/>
      <c r="IZG697" s="555"/>
      <c r="IZH697" s="555"/>
      <c r="IZI697" s="555"/>
      <c r="IZJ697" s="555"/>
      <c r="IZK697" s="555"/>
      <c r="IZL697" s="555"/>
      <c r="IZM697" s="555"/>
      <c r="IZN697" s="555"/>
      <c r="IZO697" s="555"/>
      <c r="IZP697" s="555"/>
      <c r="IZQ697" s="555"/>
      <c r="IZR697" s="555"/>
      <c r="IZS697" s="555"/>
      <c r="IZT697" s="555"/>
      <c r="IZU697" s="555"/>
      <c r="IZV697" s="555"/>
      <c r="IZW697" s="555"/>
      <c r="IZX697" s="555"/>
      <c r="IZY697" s="555"/>
      <c r="IZZ697" s="555"/>
      <c r="JAA697" s="555"/>
      <c r="JAB697" s="555"/>
      <c r="JAC697" s="555"/>
      <c r="JAD697" s="555"/>
      <c r="JAE697" s="555"/>
      <c r="JAF697" s="555"/>
      <c r="JAG697" s="555"/>
      <c r="JAH697" s="555"/>
      <c r="JAI697" s="555"/>
      <c r="JAJ697" s="555"/>
      <c r="JAK697" s="555"/>
      <c r="JAL697" s="555"/>
      <c r="JAM697" s="555"/>
      <c r="JAN697" s="555"/>
      <c r="JAO697" s="555"/>
      <c r="JAP697" s="555"/>
      <c r="JAQ697" s="555"/>
      <c r="JAR697" s="555"/>
      <c r="JAS697" s="555"/>
      <c r="JAT697" s="555"/>
      <c r="JAU697" s="555"/>
      <c r="JAV697" s="555"/>
      <c r="JAW697" s="555"/>
      <c r="JAX697" s="555"/>
      <c r="JAY697" s="555"/>
      <c r="JAZ697" s="555"/>
      <c r="JBA697" s="555"/>
      <c r="JBB697" s="555"/>
      <c r="JBC697" s="555"/>
      <c r="JBD697" s="555"/>
      <c r="JBE697" s="555"/>
      <c r="JBF697" s="555"/>
      <c r="JBG697" s="555"/>
      <c r="JBH697" s="555"/>
      <c r="JBI697" s="555"/>
      <c r="JBJ697" s="555"/>
      <c r="JBK697" s="555"/>
      <c r="JBL697" s="555"/>
      <c r="JBM697" s="555"/>
      <c r="JBN697" s="555"/>
      <c r="JBO697" s="555"/>
      <c r="JBP697" s="555"/>
      <c r="JBQ697" s="555"/>
      <c r="JBR697" s="555"/>
      <c r="JBS697" s="555"/>
      <c r="JBT697" s="555"/>
      <c r="JBU697" s="555"/>
      <c r="JBV697" s="555"/>
      <c r="JBW697" s="555"/>
      <c r="JBX697" s="555"/>
      <c r="JBY697" s="555"/>
      <c r="JBZ697" s="555"/>
      <c r="JCA697" s="555"/>
      <c r="JCB697" s="555"/>
      <c r="JCC697" s="555"/>
      <c r="JCD697" s="555"/>
      <c r="JCE697" s="555"/>
      <c r="JCF697" s="555"/>
      <c r="JCG697" s="555"/>
      <c r="JCH697" s="555"/>
      <c r="JCI697" s="555"/>
      <c r="JCJ697" s="555"/>
      <c r="JCK697" s="555"/>
      <c r="JCL697" s="555"/>
      <c r="JCM697" s="555"/>
      <c r="JCN697" s="555"/>
      <c r="JCO697" s="555"/>
      <c r="JCP697" s="555"/>
      <c r="JCQ697" s="555"/>
      <c r="JCR697" s="555"/>
      <c r="JCS697" s="555"/>
      <c r="JCT697" s="555"/>
      <c r="JCU697" s="555"/>
      <c r="JCV697" s="555"/>
      <c r="JCW697" s="555"/>
      <c r="JCX697" s="555"/>
      <c r="JCY697" s="555"/>
      <c r="JCZ697" s="555"/>
      <c r="JDA697" s="555"/>
      <c r="JDB697" s="555"/>
      <c r="JDC697" s="555"/>
      <c r="JDD697" s="555"/>
      <c r="JDE697" s="555"/>
      <c r="JDF697" s="555"/>
      <c r="JDG697" s="555"/>
      <c r="JDH697" s="555"/>
      <c r="JDI697" s="555"/>
      <c r="JDJ697" s="555"/>
      <c r="JDK697" s="555"/>
      <c r="JDL697" s="555"/>
      <c r="JDM697" s="555"/>
      <c r="JDN697" s="555"/>
      <c r="JDO697" s="555"/>
      <c r="JDP697" s="555"/>
      <c r="JDQ697" s="555"/>
      <c r="JDR697" s="555"/>
      <c r="JDS697" s="555"/>
      <c r="JDT697" s="555"/>
      <c r="JDU697" s="555"/>
      <c r="JDV697" s="555"/>
      <c r="JDW697" s="555"/>
      <c r="JDX697" s="555"/>
      <c r="JDY697" s="555"/>
      <c r="JDZ697" s="555"/>
      <c r="JEA697" s="555"/>
      <c r="JEB697" s="555"/>
      <c r="JEC697" s="555"/>
      <c r="JED697" s="555"/>
      <c r="JEE697" s="555"/>
      <c r="JEF697" s="555"/>
      <c r="JEG697" s="555"/>
      <c r="JEH697" s="555"/>
      <c r="JEI697" s="555"/>
      <c r="JEJ697" s="555"/>
      <c r="JEK697" s="555"/>
      <c r="JEL697" s="555"/>
      <c r="JEM697" s="555"/>
      <c r="JEN697" s="555"/>
      <c r="JEO697" s="555"/>
      <c r="JEP697" s="555"/>
      <c r="JEQ697" s="555"/>
      <c r="JER697" s="555"/>
      <c r="JES697" s="555"/>
      <c r="JET697" s="555"/>
      <c r="JEU697" s="555"/>
      <c r="JEV697" s="555"/>
      <c r="JEW697" s="555"/>
      <c r="JEX697" s="555"/>
      <c r="JEY697" s="555"/>
      <c r="JEZ697" s="555"/>
      <c r="JFA697" s="555"/>
      <c r="JFB697" s="555"/>
      <c r="JFC697" s="555"/>
      <c r="JFD697" s="555"/>
      <c r="JFE697" s="555"/>
      <c r="JFF697" s="555"/>
      <c r="JFG697" s="555"/>
      <c r="JFH697" s="555"/>
      <c r="JFI697" s="555"/>
      <c r="JFJ697" s="555"/>
      <c r="JFK697" s="555"/>
      <c r="JFL697" s="555"/>
      <c r="JFM697" s="555"/>
      <c r="JFN697" s="555"/>
      <c r="JFO697" s="555"/>
      <c r="JFP697" s="555"/>
      <c r="JFQ697" s="555"/>
      <c r="JFR697" s="555"/>
      <c r="JFS697" s="555"/>
      <c r="JFT697" s="555"/>
      <c r="JFU697" s="555"/>
      <c r="JFV697" s="555"/>
      <c r="JFW697" s="555"/>
      <c r="JFX697" s="555"/>
      <c r="JFY697" s="555"/>
      <c r="JFZ697" s="555"/>
      <c r="JGA697" s="555"/>
      <c r="JGB697" s="555"/>
      <c r="JGC697" s="555"/>
      <c r="JGD697" s="555"/>
      <c r="JGE697" s="555"/>
      <c r="JGF697" s="555"/>
      <c r="JGG697" s="555"/>
      <c r="JGH697" s="555"/>
      <c r="JGI697" s="555"/>
      <c r="JGJ697" s="555"/>
      <c r="JGK697" s="555"/>
      <c r="JGL697" s="555"/>
      <c r="JGM697" s="555"/>
      <c r="JGN697" s="555"/>
      <c r="JGO697" s="555"/>
      <c r="JGP697" s="555"/>
      <c r="JGQ697" s="555"/>
      <c r="JGR697" s="555"/>
      <c r="JGS697" s="555"/>
      <c r="JGT697" s="555"/>
      <c r="JGU697" s="555"/>
      <c r="JGV697" s="555"/>
      <c r="JGW697" s="555"/>
      <c r="JGX697" s="555"/>
      <c r="JGY697" s="555"/>
      <c r="JGZ697" s="555"/>
      <c r="JHA697" s="555"/>
      <c r="JHB697" s="555"/>
      <c r="JHC697" s="555"/>
      <c r="JHD697" s="555"/>
      <c r="JHE697" s="555"/>
      <c r="JHF697" s="555"/>
      <c r="JHG697" s="555"/>
      <c r="JHH697" s="555"/>
      <c r="JHI697" s="555"/>
      <c r="JHJ697" s="555"/>
      <c r="JHK697" s="555"/>
      <c r="JHL697" s="555"/>
      <c r="JHM697" s="555"/>
      <c r="JHN697" s="555"/>
      <c r="JHO697" s="555"/>
      <c r="JHP697" s="555"/>
      <c r="JHQ697" s="555"/>
      <c r="JHR697" s="555"/>
      <c r="JHS697" s="555"/>
      <c r="JHT697" s="555"/>
      <c r="JHU697" s="555"/>
      <c r="JHV697" s="555"/>
      <c r="JHW697" s="555"/>
      <c r="JHX697" s="555"/>
      <c r="JHY697" s="555"/>
      <c r="JHZ697" s="555"/>
      <c r="JIA697" s="555"/>
      <c r="JIB697" s="555"/>
      <c r="JIC697" s="555"/>
      <c r="JID697" s="555"/>
      <c r="JIE697" s="555"/>
      <c r="JIF697" s="555"/>
      <c r="JIG697" s="555"/>
      <c r="JIH697" s="555"/>
      <c r="JII697" s="555"/>
      <c r="JIJ697" s="555"/>
      <c r="JIK697" s="555"/>
      <c r="JIL697" s="555"/>
      <c r="JIM697" s="555"/>
      <c r="JIN697" s="555"/>
      <c r="JIO697" s="555"/>
      <c r="JIP697" s="555"/>
      <c r="JIQ697" s="555"/>
      <c r="JIR697" s="555"/>
      <c r="JIS697" s="555"/>
      <c r="JIT697" s="555"/>
      <c r="JIU697" s="555"/>
      <c r="JIV697" s="555"/>
      <c r="JIW697" s="555"/>
      <c r="JIX697" s="555"/>
      <c r="JIY697" s="555"/>
      <c r="JIZ697" s="555"/>
      <c r="JJA697" s="555"/>
      <c r="JJB697" s="555"/>
      <c r="JJC697" s="555"/>
      <c r="JJD697" s="555"/>
      <c r="JJE697" s="555"/>
      <c r="JJF697" s="555"/>
      <c r="JJG697" s="555"/>
      <c r="JJH697" s="555"/>
      <c r="JJI697" s="555"/>
      <c r="JJJ697" s="555"/>
      <c r="JJK697" s="555"/>
      <c r="JJL697" s="555"/>
      <c r="JJM697" s="555"/>
      <c r="JJN697" s="555"/>
      <c r="JJO697" s="555"/>
      <c r="JJP697" s="555"/>
      <c r="JJQ697" s="555"/>
      <c r="JJR697" s="555"/>
      <c r="JJS697" s="555"/>
      <c r="JJT697" s="555"/>
      <c r="JJU697" s="555"/>
      <c r="JJV697" s="555"/>
      <c r="JJW697" s="555"/>
      <c r="JJX697" s="555"/>
      <c r="JJY697" s="555"/>
      <c r="JJZ697" s="555"/>
      <c r="JKA697" s="555"/>
      <c r="JKB697" s="555"/>
      <c r="JKC697" s="555"/>
      <c r="JKD697" s="555"/>
      <c r="JKE697" s="555"/>
      <c r="JKF697" s="555"/>
      <c r="JKG697" s="555"/>
      <c r="JKH697" s="555"/>
      <c r="JKI697" s="555"/>
      <c r="JKJ697" s="555"/>
      <c r="JKK697" s="555"/>
      <c r="JKL697" s="555"/>
      <c r="JKM697" s="555"/>
      <c r="JKN697" s="555"/>
      <c r="JKO697" s="555"/>
      <c r="JKP697" s="555"/>
      <c r="JKQ697" s="555"/>
      <c r="JKR697" s="555"/>
      <c r="JKS697" s="555"/>
      <c r="JKT697" s="555"/>
      <c r="JKU697" s="555"/>
      <c r="JKV697" s="555"/>
      <c r="JKW697" s="555"/>
      <c r="JKX697" s="555"/>
      <c r="JKY697" s="555"/>
      <c r="JKZ697" s="555"/>
      <c r="JLA697" s="555"/>
      <c r="JLB697" s="555"/>
      <c r="JLC697" s="555"/>
      <c r="JLD697" s="555"/>
      <c r="JLE697" s="555"/>
      <c r="JLF697" s="555"/>
      <c r="JLG697" s="555"/>
      <c r="JLH697" s="555"/>
      <c r="JLI697" s="555"/>
      <c r="JLJ697" s="555"/>
      <c r="JLK697" s="555"/>
      <c r="JLL697" s="555"/>
      <c r="JLM697" s="555"/>
      <c r="JLN697" s="555"/>
      <c r="JLO697" s="555"/>
      <c r="JLP697" s="555"/>
      <c r="JLQ697" s="555"/>
      <c r="JLR697" s="555"/>
      <c r="JLS697" s="555"/>
      <c r="JLT697" s="555"/>
      <c r="JLU697" s="555"/>
      <c r="JLV697" s="555"/>
      <c r="JLW697" s="555"/>
      <c r="JLX697" s="555"/>
      <c r="JLY697" s="555"/>
      <c r="JLZ697" s="555"/>
      <c r="JMA697" s="555"/>
      <c r="JMB697" s="555"/>
      <c r="JMC697" s="555"/>
      <c r="JMD697" s="555"/>
      <c r="JME697" s="555"/>
      <c r="JMF697" s="555"/>
      <c r="JMG697" s="555"/>
      <c r="JMH697" s="555"/>
      <c r="JMI697" s="555"/>
      <c r="JMJ697" s="555"/>
      <c r="JMK697" s="555"/>
      <c r="JML697" s="555"/>
      <c r="JMM697" s="555"/>
      <c r="JMN697" s="555"/>
      <c r="JMO697" s="555"/>
      <c r="JMP697" s="555"/>
      <c r="JMQ697" s="555"/>
      <c r="JMR697" s="555"/>
      <c r="JMS697" s="555"/>
      <c r="JMT697" s="555"/>
      <c r="JMU697" s="555"/>
      <c r="JMV697" s="555"/>
      <c r="JMW697" s="555"/>
      <c r="JMX697" s="555"/>
      <c r="JMY697" s="555"/>
      <c r="JMZ697" s="555"/>
      <c r="JNA697" s="555"/>
      <c r="JNB697" s="555"/>
      <c r="JNC697" s="555"/>
      <c r="JND697" s="555"/>
      <c r="JNE697" s="555"/>
      <c r="JNF697" s="555"/>
      <c r="JNG697" s="555"/>
      <c r="JNH697" s="555"/>
      <c r="JNI697" s="555"/>
      <c r="JNJ697" s="555"/>
      <c r="JNK697" s="555"/>
      <c r="JNL697" s="555"/>
      <c r="JNM697" s="555"/>
      <c r="JNN697" s="555"/>
      <c r="JNO697" s="555"/>
      <c r="JNP697" s="555"/>
      <c r="JNQ697" s="555"/>
      <c r="JNR697" s="555"/>
      <c r="JNS697" s="555"/>
      <c r="JNT697" s="555"/>
      <c r="JNU697" s="555"/>
      <c r="JNV697" s="555"/>
      <c r="JNW697" s="555"/>
      <c r="JNX697" s="555"/>
      <c r="JNY697" s="555"/>
      <c r="JNZ697" s="555"/>
      <c r="JOA697" s="555"/>
      <c r="JOB697" s="555"/>
      <c r="JOC697" s="555"/>
      <c r="JOD697" s="555"/>
      <c r="JOE697" s="555"/>
      <c r="JOF697" s="555"/>
      <c r="JOG697" s="555"/>
      <c r="JOH697" s="555"/>
      <c r="JOI697" s="555"/>
      <c r="JOJ697" s="555"/>
      <c r="JOK697" s="555"/>
      <c r="JOL697" s="555"/>
      <c r="JOM697" s="555"/>
      <c r="JON697" s="555"/>
      <c r="JOO697" s="555"/>
      <c r="JOP697" s="555"/>
      <c r="JOQ697" s="555"/>
      <c r="JOR697" s="555"/>
      <c r="JOS697" s="555"/>
      <c r="JOT697" s="555"/>
      <c r="JOU697" s="555"/>
      <c r="JOV697" s="555"/>
      <c r="JOW697" s="555"/>
      <c r="JOX697" s="555"/>
      <c r="JOY697" s="555"/>
      <c r="JOZ697" s="555"/>
      <c r="JPA697" s="555"/>
      <c r="JPB697" s="555"/>
      <c r="JPC697" s="555"/>
      <c r="JPD697" s="555"/>
      <c r="JPE697" s="555"/>
      <c r="JPF697" s="555"/>
      <c r="JPG697" s="555"/>
      <c r="JPH697" s="555"/>
      <c r="JPI697" s="555"/>
      <c r="JPJ697" s="555"/>
      <c r="JPK697" s="555"/>
      <c r="JPL697" s="555"/>
      <c r="JPM697" s="555"/>
      <c r="JPN697" s="555"/>
      <c r="JPO697" s="555"/>
      <c r="JPP697" s="555"/>
      <c r="JPQ697" s="555"/>
      <c r="JPR697" s="555"/>
      <c r="JPS697" s="555"/>
      <c r="JPT697" s="555"/>
      <c r="JPU697" s="555"/>
      <c r="JPV697" s="555"/>
      <c r="JPW697" s="555"/>
      <c r="JPX697" s="555"/>
      <c r="JPY697" s="555"/>
      <c r="JPZ697" s="555"/>
      <c r="JQA697" s="555"/>
      <c r="JQB697" s="555"/>
      <c r="JQC697" s="555"/>
      <c r="JQD697" s="555"/>
      <c r="JQE697" s="555"/>
      <c r="JQF697" s="555"/>
      <c r="JQG697" s="555"/>
      <c r="JQH697" s="555"/>
      <c r="JQI697" s="555"/>
      <c r="JQJ697" s="555"/>
      <c r="JQK697" s="555"/>
      <c r="JQL697" s="555"/>
      <c r="JQM697" s="555"/>
      <c r="JQN697" s="555"/>
      <c r="JQO697" s="555"/>
      <c r="JQP697" s="555"/>
      <c r="JQQ697" s="555"/>
      <c r="JQR697" s="555"/>
      <c r="JQS697" s="555"/>
      <c r="JQT697" s="555"/>
      <c r="JQU697" s="555"/>
      <c r="JQV697" s="555"/>
      <c r="JQW697" s="555"/>
      <c r="JQX697" s="555"/>
      <c r="JQY697" s="555"/>
      <c r="JQZ697" s="555"/>
      <c r="JRA697" s="555"/>
      <c r="JRB697" s="555"/>
      <c r="JRC697" s="555"/>
      <c r="JRD697" s="555"/>
      <c r="JRE697" s="555"/>
      <c r="JRF697" s="555"/>
      <c r="JRG697" s="555"/>
      <c r="JRH697" s="555"/>
      <c r="JRI697" s="555"/>
      <c r="JRJ697" s="555"/>
      <c r="JRK697" s="555"/>
      <c r="JRL697" s="555"/>
      <c r="JRM697" s="555"/>
      <c r="JRN697" s="555"/>
      <c r="JRO697" s="555"/>
      <c r="JRP697" s="555"/>
      <c r="JRQ697" s="555"/>
      <c r="JRR697" s="555"/>
      <c r="JRS697" s="555"/>
      <c r="JRT697" s="555"/>
      <c r="JRU697" s="555"/>
      <c r="JRV697" s="555"/>
      <c r="JRW697" s="555"/>
      <c r="JRX697" s="555"/>
      <c r="JRY697" s="555"/>
      <c r="JRZ697" s="555"/>
      <c r="JSA697" s="555"/>
      <c r="JSB697" s="555"/>
      <c r="JSC697" s="555"/>
      <c r="JSD697" s="555"/>
      <c r="JSE697" s="555"/>
      <c r="JSF697" s="555"/>
      <c r="JSG697" s="555"/>
      <c r="JSH697" s="555"/>
      <c r="JSI697" s="555"/>
      <c r="JSJ697" s="555"/>
      <c r="JSK697" s="555"/>
      <c r="JSL697" s="555"/>
      <c r="JSM697" s="555"/>
      <c r="JSN697" s="555"/>
      <c r="JSO697" s="555"/>
      <c r="JSP697" s="555"/>
      <c r="JSQ697" s="555"/>
      <c r="JSR697" s="555"/>
      <c r="JSS697" s="555"/>
      <c r="JST697" s="555"/>
      <c r="JSU697" s="555"/>
      <c r="JSV697" s="555"/>
      <c r="JSW697" s="555"/>
      <c r="JSX697" s="555"/>
      <c r="JSY697" s="555"/>
      <c r="JSZ697" s="555"/>
      <c r="JTA697" s="555"/>
      <c r="JTB697" s="555"/>
      <c r="JTC697" s="555"/>
      <c r="JTD697" s="555"/>
      <c r="JTE697" s="555"/>
      <c r="JTF697" s="555"/>
      <c r="JTG697" s="555"/>
      <c r="JTH697" s="555"/>
      <c r="JTI697" s="555"/>
      <c r="JTJ697" s="555"/>
      <c r="JTK697" s="555"/>
      <c r="JTL697" s="555"/>
      <c r="JTM697" s="555"/>
      <c r="JTN697" s="555"/>
      <c r="JTO697" s="555"/>
      <c r="JTP697" s="555"/>
      <c r="JTQ697" s="555"/>
      <c r="JTR697" s="555"/>
      <c r="JTS697" s="555"/>
      <c r="JTT697" s="555"/>
      <c r="JTU697" s="555"/>
      <c r="JTV697" s="555"/>
      <c r="JTW697" s="555"/>
      <c r="JTX697" s="555"/>
      <c r="JTY697" s="555"/>
      <c r="JTZ697" s="555"/>
      <c r="JUA697" s="555"/>
      <c r="JUB697" s="555"/>
      <c r="JUC697" s="555"/>
      <c r="JUD697" s="555"/>
      <c r="JUE697" s="555"/>
      <c r="JUF697" s="555"/>
      <c r="JUG697" s="555"/>
      <c r="JUH697" s="555"/>
      <c r="JUI697" s="555"/>
      <c r="JUJ697" s="555"/>
      <c r="JUK697" s="555"/>
      <c r="JUL697" s="555"/>
      <c r="JUM697" s="555"/>
      <c r="JUN697" s="555"/>
      <c r="JUO697" s="555"/>
      <c r="JUP697" s="555"/>
      <c r="JUQ697" s="555"/>
      <c r="JUR697" s="555"/>
      <c r="JUS697" s="555"/>
      <c r="JUT697" s="555"/>
      <c r="JUU697" s="555"/>
      <c r="JUV697" s="555"/>
      <c r="JUW697" s="555"/>
      <c r="JUX697" s="555"/>
      <c r="JUY697" s="555"/>
      <c r="JUZ697" s="555"/>
      <c r="JVA697" s="555"/>
      <c r="JVB697" s="555"/>
      <c r="JVC697" s="555"/>
      <c r="JVD697" s="555"/>
      <c r="JVE697" s="555"/>
      <c r="JVF697" s="555"/>
      <c r="JVG697" s="555"/>
      <c r="JVH697" s="555"/>
      <c r="JVI697" s="555"/>
      <c r="JVJ697" s="555"/>
      <c r="JVK697" s="555"/>
      <c r="JVL697" s="555"/>
      <c r="JVM697" s="555"/>
      <c r="JVN697" s="555"/>
      <c r="JVO697" s="555"/>
      <c r="JVP697" s="555"/>
      <c r="JVQ697" s="555"/>
      <c r="JVR697" s="555"/>
      <c r="JVS697" s="555"/>
      <c r="JVT697" s="555"/>
      <c r="JVU697" s="555"/>
      <c r="JVV697" s="555"/>
      <c r="JVW697" s="555"/>
      <c r="JVX697" s="555"/>
      <c r="JVY697" s="555"/>
      <c r="JVZ697" s="555"/>
      <c r="JWA697" s="555"/>
      <c r="JWB697" s="555"/>
      <c r="JWC697" s="555"/>
      <c r="JWD697" s="555"/>
      <c r="JWE697" s="555"/>
      <c r="JWF697" s="555"/>
      <c r="JWG697" s="555"/>
      <c r="JWH697" s="555"/>
      <c r="JWI697" s="555"/>
      <c r="JWJ697" s="555"/>
      <c r="JWK697" s="555"/>
      <c r="JWL697" s="555"/>
      <c r="JWM697" s="555"/>
      <c r="JWN697" s="555"/>
      <c r="JWO697" s="555"/>
      <c r="JWP697" s="555"/>
      <c r="JWQ697" s="555"/>
      <c r="JWR697" s="555"/>
      <c r="JWS697" s="555"/>
      <c r="JWT697" s="555"/>
      <c r="JWU697" s="555"/>
      <c r="JWV697" s="555"/>
      <c r="JWW697" s="555"/>
      <c r="JWX697" s="555"/>
      <c r="JWY697" s="555"/>
      <c r="JWZ697" s="555"/>
      <c r="JXA697" s="555"/>
      <c r="JXB697" s="555"/>
      <c r="JXC697" s="555"/>
      <c r="JXD697" s="555"/>
      <c r="JXE697" s="555"/>
      <c r="JXF697" s="555"/>
      <c r="JXG697" s="555"/>
      <c r="JXH697" s="555"/>
      <c r="JXI697" s="555"/>
      <c r="JXJ697" s="555"/>
      <c r="JXK697" s="555"/>
      <c r="JXL697" s="555"/>
      <c r="JXM697" s="555"/>
      <c r="JXN697" s="555"/>
      <c r="JXO697" s="555"/>
      <c r="JXP697" s="555"/>
      <c r="JXQ697" s="555"/>
      <c r="JXR697" s="555"/>
      <c r="JXS697" s="555"/>
      <c r="JXT697" s="555"/>
      <c r="JXU697" s="555"/>
      <c r="JXV697" s="555"/>
      <c r="JXW697" s="555"/>
      <c r="JXX697" s="555"/>
      <c r="JXY697" s="555"/>
      <c r="JXZ697" s="555"/>
      <c r="JYA697" s="555"/>
      <c r="JYB697" s="555"/>
      <c r="JYC697" s="555"/>
      <c r="JYD697" s="555"/>
      <c r="JYE697" s="555"/>
      <c r="JYF697" s="555"/>
      <c r="JYG697" s="555"/>
      <c r="JYH697" s="555"/>
      <c r="JYI697" s="555"/>
      <c r="JYJ697" s="555"/>
      <c r="JYK697" s="555"/>
      <c r="JYL697" s="555"/>
      <c r="JYM697" s="555"/>
      <c r="JYN697" s="555"/>
      <c r="JYO697" s="555"/>
      <c r="JYP697" s="555"/>
      <c r="JYQ697" s="555"/>
      <c r="JYR697" s="555"/>
      <c r="JYS697" s="555"/>
      <c r="JYT697" s="555"/>
      <c r="JYU697" s="555"/>
      <c r="JYV697" s="555"/>
      <c r="JYW697" s="555"/>
      <c r="JYX697" s="555"/>
      <c r="JYY697" s="555"/>
      <c r="JYZ697" s="555"/>
      <c r="JZA697" s="555"/>
      <c r="JZB697" s="555"/>
      <c r="JZC697" s="555"/>
      <c r="JZD697" s="555"/>
      <c r="JZE697" s="555"/>
      <c r="JZF697" s="555"/>
      <c r="JZG697" s="555"/>
      <c r="JZH697" s="555"/>
      <c r="JZI697" s="555"/>
      <c r="JZJ697" s="555"/>
      <c r="JZK697" s="555"/>
      <c r="JZL697" s="555"/>
      <c r="JZM697" s="555"/>
      <c r="JZN697" s="555"/>
      <c r="JZO697" s="555"/>
      <c r="JZP697" s="555"/>
      <c r="JZQ697" s="555"/>
      <c r="JZR697" s="555"/>
      <c r="JZS697" s="555"/>
      <c r="JZT697" s="555"/>
      <c r="JZU697" s="555"/>
      <c r="JZV697" s="555"/>
      <c r="JZW697" s="555"/>
      <c r="JZX697" s="555"/>
      <c r="JZY697" s="555"/>
      <c r="JZZ697" s="555"/>
      <c r="KAA697" s="555"/>
      <c r="KAB697" s="555"/>
      <c r="KAC697" s="555"/>
      <c r="KAD697" s="555"/>
      <c r="KAE697" s="555"/>
      <c r="KAF697" s="555"/>
      <c r="KAG697" s="555"/>
      <c r="KAH697" s="555"/>
      <c r="KAI697" s="555"/>
      <c r="KAJ697" s="555"/>
      <c r="KAK697" s="555"/>
      <c r="KAL697" s="555"/>
      <c r="KAM697" s="555"/>
      <c r="KAN697" s="555"/>
      <c r="KAO697" s="555"/>
      <c r="KAP697" s="555"/>
      <c r="KAQ697" s="555"/>
      <c r="KAR697" s="555"/>
      <c r="KAS697" s="555"/>
      <c r="KAT697" s="555"/>
      <c r="KAU697" s="555"/>
      <c r="KAV697" s="555"/>
      <c r="KAW697" s="555"/>
      <c r="KAX697" s="555"/>
      <c r="KAY697" s="555"/>
      <c r="KAZ697" s="555"/>
      <c r="KBA697" s="555"/>
      <c r="KBB697" s="555"/>
      <c r="KBC697" s="555"/>
      <c r="KBD697" s="555"/>
      <c r="KBE697" s="555"/>
      <c r="KBF697" s="555"/>
      <c r="KBG697" s="555"/>
      <c r="KBH697" s="555"/>
      <c r="KBI697" s="555"/>
      <c r="KBJ697" s="555"/>
      <c r="KBK697" s="555"/>
      <c r="KBL697" s="555"/>
      <c r="KBM697" s="555"/>
      <c r="KBN697" s="555"/>
      <c r="KBO697" s="555"/>
      <c r="KBP697" s="555"/>
      <c r="KBQ697" s="555"/>
      <c r="KBR697" s="555"/>
      <c r="KBS697" s="555"/>
      <c r="KBT697" s="555"/>
      <c r="KBU697" s="555"/>
      <c r="KBV697" s="555"/>
      <c r="KBW697" s="555"/>
      <c r="KBX697" s="555"/>
      <c r="KBY697" s="555"/>
      <c r="KBZ697" s="555"/>
      <c r="KCA697" s="555"/>
      <c r="KCB697" s="555"/>
      <c r="KCC697" s="555"/>
      <c r="KCD697" s="555"/>
      <c r="KCE697" s="555"/>
      <c r="KCF697" s="555"/>
      <c r="KCG697" s="555"/>
      <c r="KCH697" s="555"/>
      <c r="KCI697" s="555"/>
      <c r="KCJ697" s="555"/>
      <c r="KCK697" s="555"/>
      <c r="KCL697" s="555"/>
      <c r="KCM697" s="555"/>
      <c r="KCN697" s="555"/>
      <c r="KCO697" s="555"/>
      <c r="KCP697" s="555"/>
      <c r="KCQ697" s="555"/>
      <c r="KCR697" s="555"/>
      <c r="KCS697" s="555"/>
      <c r="KCT697" s="555"/>
      <c r="KCU697" s="555"/>
      <c r="KCV697" s="555"/>
      <c r="KCW697" s="555"/>
      <c r="KCX697" s="555"/>
      <c r="KCY697" s="555"/>
      <c r="KCZ697" s="555"/>
      <c r="KDA697" s="555"/>
      <c r="KDB697" s="555"/>
      <c r="KDC697" s="555"/>
      <c r="KDD697" s="555"/>
      <c r="KDE697" s="555"/>
      <c r="KDF697" s="555"/>
      <c r="KDG697" s="555"/>
      <c r="KDH697" s="555"/>
      <c r="KDI697" s="555"/>
      <c r="KDJ697" s="555"/>
      <c r="KDK697" s="555"/>
      <c r="KDL697" s="555"/>
      <c r="KDM697" s="555"/>
      <c r="KDN697" s="555"/>
      <c r="KDO697" s="555"/>
      <c r="KDP697" s="555"/>
      <c r="KDQ697" s="555"/>
      <c r="KDR697" s="555"/>
      <c r="KDS697" s="555"/>
      <c r="KDT697" s="555"/>
      <c r="KDU697" s="555"/>
      <c r="KDV697" s="555"/>
      <c r="KDW697" s="555"/>
      <c r="KDX697" s="555"/>
      <c r="KDY697" s="555"/>
      <c r="KDZ697" s="555"/>
      <c r="KEA697" s="555"/>
      <c r="KEB697" s="555"/>
      <c r="KEC697" s="555"/>
      <c r="KED697" s="555"/>
      <c r="KEE697" s="555"/>
      <c r="KEF697" s="555"/>
      <c r="KEG697" s="555"/>
      <c r="KEH697" s="555"/>
      <c r="KEI697" s="555"/>
      <c r="KEJ697" s="555"/>
      <c r="KEK697" s="555"/>
      <c r="KEL697" s="555"/>
      <c r="KEM697" s="555"/>
      <c r="KEN697" s="555"/>
      <c r="KEO697" s="555"/>
      <c r="KEP697" s="555"/>
      <c r="KEQ697" s="555"/>
      <c r="KER697" s="555"/>
      <c r="KES697" s="555"/>
      <c r="KET697" s="555"/>
      <c r="KEU697" s="555"/>
      <c r="KEV697" s="555"/>
      <c r="KEW697" s="555"/>
      <c r="KEX697" s="555"/>
      <c r="KEY697" s="555"/>
      <c r="KEZ697" s="555"/>
      <c r="KFA697" s="555"/>
      <c r="KFB697" s="555"/>
      <c r="KFC697" s="555"/>
      <c r="KFD697" s="555"/>
      <c r="KFE697" s="555"/>
      <c r="KFF697" s="555"/>
      <c r="KFG697" s="555"/>
      <c r="KFH697" s="555"/>
      <c r="KFI697" s="555"/>
      <c r="KFJ697" s="555"/>
      <c r="KFK697" s="555"/>
      <c r="KFL697" s="555"/>
      <c r="KFM697" s="555"/>
      <c r="KFN697" s="555"/>
      <c r="KFO697" s="555"/>
      <c r="KFP697" s="555"/>
      <c r="KFQ697" s="555"/>
      <c r="KFR697" s="555"/>
      <c r="KFS697" s="555"/>
      <c r="KFT697" s="555"/>
      <c r="KFU697" s="555"/>
      <c r="KFV697" s="555"/>
      <c r="KFW697" s="555"/>
      <c r="KFX697" s="555"/>
      <c r="KFY697" s="555"/>
      <c r="KFZ697" s="555"/>
      <c r="KGA697" s="555"/>
      <c r="KGB697" s="555"/>
      <c r="KGC697" s="555"/>
      <c r="KGD697" s="555"/>
      <c r="KGE697" s="555"/>
      <c r="KGF697" s="555"/>
      <c r="KGG697" s="555"/>
      <c r="KGH697" s="555"/>
      <c r="KGI697" s="555"/>
      <c r="KGJ697" s="555"/>
      <c r="KGK697" s="555"/>
      <c r="KGL697" s="555"/>
      <c r="KGM697" s="555"/>
      <c r="KGN697" s="555"/>
      <c r="KGO697" s="555"/>
      <c r="KGP697" s="555"/>
      <c r="KGQ697" s="555"/>
      <c r="KGR697" s="555"/>
      <c r="KGS697" s="555"/>
      <c r="KGT697" s="555"/>
      <c r="KGU697" s="555"/>
      <c r="KGV697" s="555"/>
      <c r="KGW697" s="555"/>
      <c r="KGX697" s="555"/>
      <c r="KGY697" s="555"/>
      <c r="KGZ697" s="555"/>
      <c r="KHA697" s="555"/>
      <c r="KHB697" s="555"/>
      <c r="KHC697" s="555"/>
      <c r="KHD697" s="555"/>
      <c r="KHE697" s="555"/>
      <c r="KHF697" s="555"/>
      <c r="KHG697" s="555"/>
      <c r="KHH697" s="555"/>
      <c r="KHI697" s="555"/>
      <c r="KHJ697" s="555"/>
      <c r="KHK697" s="555"/>
      <c r="KHL697" s="555"/>
      <c r="KHM697" s="555"/>
      <c r="KHN697" s="555"/>
      <c r="KHO697" s="555"/>
      <c r="KHP697" s="555"/>
      <c r="KHQ697" s="555"/>
      <c r="KHR697" s="555"/>
      <c r="KHS697" s="555"/>
      <c r="KHT697" s="555"/>
      <c r="KHU697" s="555"/>
      <c r="KHV697" s="555"/>
      <c r="KHW697" s="555"/>
      <c r="KHX697" s="555"/>
      <c r="KHY697" s="555"/>
      <c r="KHZ697" s="555"/>
      <c r="KIA697" s="555"/>
      <c r="KIB697" s="555"/>
      <c r="KIC697" s="555"/>
      <c r="KID697" s="555"/>
      <c r="KIE697" s="555"/>
      <c r="KIF697" s="555"/>
      <c r="KIG697" s="555"/>
      <c r="KIH697" s="555"/>
      <c r="KII697" s="555"/>
      <c r="KIJ697" s="555"/>
      <c r="KIK697" s="555"/>
      <c r="KIL697" s="555"/>
      <c r="KIM697" s="555"/>
      <c r="KIN697" s="555"/>
      <c r="KIO697" s="555"/>
      <c r="KIP697" s="555"/>
      <c r="KIQ697" s="555"/>
      <c r="KIR697" s="555"/>
      <c r="KIS697" s="555"/>
      <c r="KIT697" s="555"/>
      <c r="KIU697" s="555"/>
      <c r="KIV697" s="555"/>
      <c r="KIW697" s="555"/>
      <c r="KIX697" s="555"/>
      <c r="KIY697" s="555"/>
      <c r="KIZ697" s="555"/>
      <c r="KJA697" s="555"/>
      <c r="KJB697" s="555"/>
      <c r="KJC697" s="555"/>
      <c r="KJD697" s="555"/>
      <c r="KJE697" s="555"/>
      <c r="KJF697" s="555"/>
      <c r="KJG697" s="555"/>
      <c r="KJH697" s="555"/>
      <c r="KJI697" s="555"/>
      <c r="KJJ697" s="555"/>
      <c r="KJK697" s="555"/>
      <c r="KJL697" s="555"/>
      <c r="KJM697" s="555"/>
      <c r="KJN697" s="555"/>
      <c r="KJO697" s="555"/>
      <c r="KJP697" s="555"/>
      <c r="KJQ697" s="555"/>
      <c r="KJR697" s="555"/>
      <c r="KJS697" s="555"/>
      <c r="KJT697" s="555"/>
      <c r="KJU697" s="555"/>
      <c r="KJV697" s="555"/>
      <c r="KJW697" s="555"/>
      <c r="KJX697" s="555"/>
      <c r="KJY697" s="555"/>
      <c r="KJZ697" s="555"/>
      <c r="KKA697" s="555"/>
      <c r="KKB697" s="555"/>
      <c r="KKC697" s="555"/>
      <c r="KKD697" s="555"/>
      <c r="KKE697" s="555"/>
      <c r="KKF697" s="555"/>
      <c r="KKG697" s="555"/>
      <c r="KKH697" s="555"/>
      <c r="KKI697" s="555"/>
      <c r="KKJ697" s="555"/>
      <c r="KKK697" s="555"/>
      <c r="KKL697" s="555"/>
      <c r="KKM697" s="555"/>
      <c r="KKN697" s="555"/>
      <c r="KKO697" s="555"/>
      <c r="KKP697" s="555"/>
      <c r="KKQ697" s="555"/>
      <c r="KKR697" s="555"/>
      <c r="KKS697" s="555"/>
      <c r="KKT697" s="555"/>
      <c r="KKU697" s="555"/>
      <c r="KKV697" s="555"/>
      <c r="KKW697" s="555"/>
      <c r="KKX697" s="555"/>
      <c r="KKY697" s="555"/>
      <c r="KKZ697" s="555"/>
      <c r="KLA697" s="555"/>
      <c r="KLB697" s="555"/>
      <c r="KLC697" s="555"/>
      <c r="KLD697" s="555"/>
      <c r="KLE697" s="555"/>
      <c r="KLF697" s="555"/>
      <c r="KLG697" s="555"/>
      <c r="KLH697" s="555"/>
      <c r="KLI697" s="555"/>
      <c r="KLJ697" s="555"/>
      <c r="KLK697" s="555"/>
      <c r="KLL697" s="555"/>
      <c r="KLM697" s="555"/>
      <c r="KLN697" s="555"/>
      <c r="KLO697" s="555"/>
      <c r="KLP697" s="555"/>
      <c r="KLQ697" s="555"/>
      <c r="KLR697" s="555"/>
      <c r="KLS697" s="555"/>
      <c r="KLT697" s="555"/>
      <c r="KLU697" s="555"/>
      <c r="KLV697" s="555"/>
      <c r="KLW697" s="555"/>
      <c r="KLX697" s="555"/>
      <c r="KLY697" s="555"/>
      <c r="KLZ697" s="555"/>
      <c r="KMA697" s="555"/>
      <c r="KMB697" s="555"/>
      <c r="KMC697" s="555"/>
      <c r="KMD697" s="555"/>
      <c r="KME697" s="555"/>
      <c r="KMF697" s="555"/>
      <c r="KMG697" s="555"/>
      <c r="KMH697" s="555"/>
      <c r="KMI697" s="555"/>
      <c r="KMJ697" s="555"/>
      <c r="KMK697" s="555"/>
      <c r="KML697" s="555"/>
      <c r="KMM697" s="555"/>
      <c r="KMN697" s="555"/>
      <c r="KMO697" s="555"/>
      <c r="KMP697" s="555"/>
      <c r="KMQ697" s="555"/>
      <c r="KMR697" s="555"/>
      <c r="KMS697" s="555"/>
      <c r="KMT697" s="555"/>
      <c r="KMU697" s="555"/>
      <c r="KMV697" s="555"/>
      <c r="KMW697" s="555"/>
      <c r="KMX697" s="555"/>
      <c r="KMY697" s="555"/>
      <c r="KMZ697" s="555"/>
      <c r="KNA697" s="555"/>
      <c r="KNB697" s="555"/>
      <c r="KNC697" s="555"/>
      <c r="KND697" s="555"/>
      <c r="KNE697" s="555"/>
      <c r="KNF697" s="555"/>
      <c r="KNG697" s="555"/>
      <c r="KNH697" s="555"/>
      <c r="KNI697" s="555"/>
      <c r="KNJ697" s="555"/>
      <c r="KNK697" s="555"/>
      <c r="KNL697" s="555"/>
      <c r="KNM697" s="555"/>
      <c r="KNN697" s="555"/>
      <c r="KNO697" s="555"/>
      <c r="KNP697" s="555"/>
      <c r="KNQ697" s="555"/>
      <c r="KNR697" s="555"/>
      <c r="KNS697" s="555"/>
      <c r="KNT697" s="555"/>
      <c r="KNU697" s="555"/>
      <c r="KNV697" s="555"/>
      <c r="KNW697" s="555"/>
      <c r="KNX697" s="555"/>
      <c r="KNY697" s="555"/>
      <c r="KNZ697" s="555"/>
      <c r="KOA697" s="555"/>
      <c r="KOB697" s="555"/>
      <c r="KOC697" s="555"/>
      <c r="KOD697" s="555"/>
      <c r="KOE697" s="555"/>
      <c r="KOF697" s="555"/>
      <c r="KOG697" s="555"/>
      <c r="KOH697" s="555"/>
      <c r="KOI697" s="555"/>
      <c r="KOJ697" s="555"/>
      <c r="KOK697" s="555"/>
      <c r="KOL697" s="555"/>
      <c r="KOM697" s="555"/>
      <c r="KON697" s="555"/>
      <c r="KOO697" s="555"/>
      <c r="KOP697" s="555"/>
      <c r="KOQ697" s="555"/>
      <c r="KOR697" s="555"/>
      <c r="KOS697" s="555"/>
      <c r="KOT697" s="555"/>
      <c r="KOU697" s="555"/>
      <c r="KOV697" s="555"/>
      <c r="KOW697" s="555"/>
      <c r="KOX697" s="555"/>
      <c r="KOY697" s="555"/>
      <c r="KOZ697" s="555"/>
      <c r="KPA697" s="555"/>
      <c r="KPB697" s="555"/>
      <c r="KPC697" s="555"/>
      <c r="KPD697" s="555"/>
      <c r="KPE697" s="555"/>
      <c r="KPF697" s="555"/>
      <c r="KPG697" s="555"/>
      <c r="KPH697" s="555"/>
      <c r="KPI697" s="555"/>
      <c r="KPJ697" s="555"/>
      <c r="KPK697" s="555"/>
      <c r="KPL697" s="555"/>
      <c r="KPM697" s="555"/>
      <c r="KPN697" s="555"/>
      <c r="KPO697" s="555"/>
      <c r="KPP697" s="555"/>
      <c r="KPQ697" s="555"/>
      <c r="KPR697" s="555"/>
      <c r="KPS697" s="555"/>
      <c r="KPT697" s="555"/>
      <c r="KPU697" s="555"/>
      <c r="KPV697" s="555"/>
      <c r="KPW697" s="555"/>
      <c r="KPX697" s="555"/>
      <c r="KPY697" s="555"/>
      <c r="KPZ697" s="555"/>
      <c r="KQA697" s="555"/>
      <c r="KQB697" s="555"/>
      <c r="KQC697" s="555"/>
      <c r="KQD697" s="555"/>
      <c r="KQE697" s="555"/>
      <c r="KQF697" s="555"/>
      <c r="KQG697" s="555"/>
      <c r="KQH697" s="555"/>
      <c r="KQI697" s="555"/>
      <c r="KQJ697" s="555"/>
      <c r="KQK697" s="555"/>
      <c r="KQL697" s="555"/>
      <c r="KQM697" s="555"/>
      <c r="KQN697" s="555"/>
      <c r="KQO697" s="555"/>
      <c r="KQP697" s="555"/>
      <c r="KQQ697" s="555"/>
      <c r="KQR697" s="555"/>
      <c r="KQS697" s="555"/>
      <c r="KQT697" s="555"/>
      <c r="KQU697" s="555"/>
      <c r="KQV697" s="555"/>
      <c r="KQW697" s="555"/>
      <c r="KQX697" s="555"/>
      <c r="KQY697" s="555"/>
      <c r="KQZ697" s="555"/>
      <c r="KRA697" s="555"/>
      <c r="KRB697" s="555"/>
      <c r="KRC697" s="555"/>
      <c r="KRD697" s="555"/>
      <c r="KRE697" s="555"/>
      <c r="KRF697" s="555"/>
      <c r="KRG697" s="555"/>
      <c r="KRH697" s="555"/>
      <c r="KRI697" s="555"/>
      <c r="KRJ697" s="555"/>
      <c r="KRK697" s="555"/>
      <c r="KRL697" s="555"/>
      <c r="KRM697" s="555"/>
      <c r="KRN697" s="555"/>
      <c r="KRO697" s="555"/>
      <c r="KRP697" s="555"/>
      <c r="KRQ697" s="555"/>
      <c r="KRR697" s="555"/>
      <c r="KRS697" s="555"/>
      <c r="KRT697" s="555"/>
      <c r="KRU697" s="555"/>
      <c r="KRV697" s="555"/>
      <c r="KRW697" s="555"/>
      <c r="KRX697" s="555"/>
      <c r="KRY697" s="555"/>
      <c r="KRZ697" s="555"/>
      <c r="KSA697" s="555"/>
      <c r="KSB697" s="555"/>
      <c r="KSC697" s="555"/>
      <c r="KSD697" s="555"/>
      <c r="KSE697" s="555"/>
      <c r="KSF697" s="555"/>
      <c r="KSG697" s="555"/>
      <c r="KSH697" s="555"/>
      <c r="KSI697" s="555"/>
      <c r="KSJ697" s="555"/>
      <c r="KSK697" s="555"/>
      <c r="KSL697" s="555"/>
      <c r="KSM697" s="555"/>
      <c r="KSN697" s="555"/>
      <c r="KSO697" s="555"/>
      <c r="KSP697" s="555"/>
      <c r="KSQ697" s="555"/>
      <c r="KSR697" s="555"/>
      <c r="KSS697" s="555"/>
      <c r="KST697" s="555"/>
      <c r="KSU697" s="555"/>
      <c r="KSV697" s="555"/>
      <c r="KSW697" s="555"/>
      <c r="KSX697" s="555"/>
      <c r="KSY697" s="555"/>
      <c r="KSZ697" s="555"/>
      <c r="KTA697" s="555"/>
      <c r="KTB697" s="555"/>
      <c r="KTC697" s="555"/>
      <c r="KTD697" s="555"/>
      <c r="KTE697" s="555"/>
      <c r="KTF697" s="555"/>
      <c r="KTG697" s="555"/>
      <c r="KTH697" s="555"/>
      <c r="KTI697" s="555"/>
      <c r="KTJ697" s="555"/>
      <c r="KTK697" s="555"/>
      <c r="KTL697" s="555"/>
      <c r="KTM697" s="555"/>
      <c r="KTN697" s="555"/>
      <c r="KTO697" s="555"/>
      <c r="KTP697" s="555"/>
      <c r="KTQ697" s="555"/>
      <c r="KTR697" s="555"/>
      <c r="KTS697" s="555"/>
      <c r="KTT697" s="555"/>
      <c r="KTU697" s="555"/>
      <c r="KTV697" s="555"/>
      <c r="KTW697" s="555"/>
      <c r="KTX697" s="555"/>
      <c r="KTY697" s="555"/>
      <c r="KTZ697" s="555"/>
      <c r="KUA697" s="555"/>
      <c r="KUB697" s="555"/>
      <c r="KUC697" s="555"/>
      <c r="KUD697" s="555"/>
      <c r="KUE697" s="555"/>
      <c r="KUF697" s="555"/>
      <c r="KUG697" s="555"/>
      <c r="KUH697" s="555"/>
      <c r="KUI697" s="555"/>
      <c r="KUJ697" s="555"/>
      <c r="KUK697" s="555"/>
      <c r="KUL697" s="555"/>
      <c r="KUM697" s="555"/>
      <c r="KUN697" s="555"/>
      <c r="KUO697" s="555"/>
      <c r="KUP697" s="555"/>
      <c r="KUQ697" s="555"/>
      <c r="KUR697" s="555"/>
      <c r="KUS697" s="555"/>
      <c r="KUT697" s="555"/>
      <c r="KUU697" s="555"/>
      <c r="KUV697" s="555"/>
      <c r="KUW697" s="555"/>
      <c r="KUX697" s="555"/>
      <c r="KUY697" s="555"/>
      <c r="KUZ697" s="555"/>
      <c r="KVA697" s="555"/>
      <c r="KVB697" s="555"/>
      <c r="KVC697" s="555"/>
      <c r="KVD697" s="555"/>
      <c r="KVE697" s="555"/>
      <c r="KVF697" s="555"/>
      <c r="KVG697" s="555"/>
      <c r="KVH697" s="555"/>
      <c r="KVI697" s="555"/>
      <c r="KVJ697" s="555"/>
      <c r="KVK697" s="555"/>
      <c r="KVL697" s="555"/>
      <c r="KVM697" s="555"/>
      <c r="KVN697" s="555"/>
      <c r="KVO697" s="555"/>
      <c r="KVP697" s="555"/>
      <c r="KVQ697" s="555"/>
      <c r="KVR697" s="555"/>
      <c r="KVS697" s="555"/>
      <c r="KVT697" s="555"/>
      <c r="KVU697" s="555"/>
      <c r="KVV697" s="555"/>
      <c r="KVW697" s="555"/>
      <c r="KVX697" s="555"/>
      <c r="KVY697" s="555"/>
      <c r="KVZ697" s="555"/>
      <c r="KWA697" s="555"/>
      <c r="KWB697" s="555"/>
      <c r="KWC697" s="555"/>
      <c r="KWD697" s="555"/>
      <c r="KWE697" s="555"/>
      <c r="KWF697" s="555"/>
      <c r="KWG697" s="555"/>
      <c r="KWH697" s="555"/>
      <c r="KWI697" s="555"/>
      <c r="KWJ697" s="555"/>
      <c r="KWK697" s="555"/>
      <c r="KWL697" s="555"/>
      <c r="KWM697" s="555"/>
      <c r="KWN697" s="555"/>
      <c r="KWO697" s="555"/>
      <c r="KWP697" s="555"/>
      <c r="KWQ697" s="555"/>
      <c r="KWR697" s="555"/>
      <c r="KWS697" s="555"/>
      <c r="KWT697" s="555"/>
      <c r="KWU697" s="555"/>
      <c r="KWV697" s="555"/>
      <c r="KWW697" s="555"/>
      <c r="KWX697" s="555"/>
      <c r="KWY697" s="555"/>
      <c r="KWZ697" s="555"/>
      <c r="KXA697" s="555"/>
      <c r="KXB697" s="555"/>
      <c r="KXC697" s="555"/>
      <c r="KXD697" s="555"/>
      <c r="KXE697" s="555"/>
      <c r="KXF697" s="555"/>
      <c r="KXG697" s="555"/>
      <c r="KXH697" s="555"/>
      <c r="KXI697" s="555"/>
      <c r="KXJ697" s="555"/>
      <c r="KXK697" s="555"/>
      <c r="KXL697" s="555"/>
      <c r="KXM697" s="555"/>
      <c r="KXN697" s="555"/>
      <c r="KXO697" s="555"/>
      <c r="KXP697" s="555"/>
      <c r="KXQ697" s="555"/>
      <c r="KXR697" s="555"/>
      <c r="KXS697" s="555"/>
      <c r="KXT697" s="555"/>
      <c r="KXU697" s="555"/>
      <c r="KXV697" s="555"/>
      <c r="KXW697" s="555"/>
      <c r="KXX697" s="555"/>
      <c r="KXY697" s="555"/>
      <c r="KXZ697" s="555"/>
      <c r="KYA697" s="555"/>
      <c r="KYB697" s="555"/>
      <c r="KYC697" s="555"/>
      <c r="KYD697" s="555"/>
      <c r="KYE697" s="555"/>
      <c r="KYF697" s="555"/>
      <c r="KYG697" s="555"/>
      <c r="KYH697" s="555"/>
      <c r="KYI697" s="555"/>
      <c r="KYJ697" s="555"/>
      <c r="KYK697" s="555"/>
      <c r="KYL697" s="555"/>
      <c r="KYM697" s="555"/>
      <c r="KYN697" s="555"/>
      <c r="KYO697" s="555"/>
      <c r="KYP697" s="555"/>
      <c r="KYQ697" s="555"/>
      <c r="KYR697" s="555"/>
      <c r="KYS697" s="555"/>
      <c r="KYT697" s="555"/>
      <c r="KYU697" s="555"/>
      <c r="KYV697" s="555"/>
      <c r="KYW697" s="555"/>
      <c r="KYX697" s="555"/>
      <c r="KYY697" s="555"/>
      <c r="KYZ697" s="555"/>
      <c r="KZA697" s="555"/>
      <c r="KZB697" s="555"/>
      <c r="KZC697" s="555"/>
      <c r="KZD697" s="555"/>
      <c r="KZE697" s="555"/>
      <c r="KZF697" s="555"/>
      <c r="KZG697" s="555"/>
      <c r="KZH697" s="555"/>
      <c r="KZI697" s="555"/>
      <c r="KZJ697" s="555"/>
      <c r="KZK697" s="555"/>
      <c r="KZL697" s="555"/>
      <c r="KZM697" s="555"/>
      <c r="KZN697" s="555"/>
      <c r="KZO697" s="555"/>
      <c r="KZP697" s="555"/>
      <c r="KZQ697" s="555"/>
      <c r="KZR697" s="555"/>
      <c r="KZS697" s="555"/>
      <c r="KZT697" s="555"/>
      <c r="KZU697" s="555"/>
      <c r="KZV697" s="555"/>
      <c r="KZW697" s="555"/>
      <c r="KZX697" s="555"/>
      <c r="KZY697" s="555"/>
      <c r="KZZ697" s="555"/>
      <c r="LAA697" s="555"/>
      <c r="LAB697" s="555"/>
      <c r="LAC697" s="555"/>
      <c r="LAD697" s="555"/>
      <c r="LAE697" s="555"/>
      <c r="LAF697" s="555"/>
      <c r="LAG697" s="555"/>
      <c r="LAH697" s="555"/>
      <c r="LAI697" s="555"/>
      <c r="LAJ697" s="555"/>
      <c r="LAK697" s="555"/>
      <c r="LAL697" s="555"/>
      <c r="LAM697" s="555"/>
      <c r="LAN697" s="555"/>
      <c r="LAO697" s="555"/>
      <c r="LAP697" s="555"/>
      <c r="LAQ697" s="555"/>
      <c r="LAR697" s="555"/>
      <c r="LAS697" s="555"/>
      <c r="LAT697" s="555"/>
      <c r="LAU697" s="555"/>
      <c r="LAV697" s="555"/>
      <c r="LAW697" s="555"/>
      <c r="LAX697" s="555"/>
      <c r="LAY697" s="555"/>
      <c r="LAZ697" s="555"/>
      <c r="LBA697" s="555"/>
      <c r="LBB697" s="555"/>
      <c r="LBC697" s="555"/>
      <c r="LBD697" s="555"/>
      <c r="LBE697" s="555"/>
      <c r="LBF697" s="555"/>
      <c r="LBG697" s="555"/>
      <c r="LBH697" s="555"/>
      <c r="LBI697" s="555"/>
      <c r="LBJ697" s="555"/>
      <c r="LBK697" s="555"/>
      <c r="LBL697" s="555"/>
      <c r="LBM697" s="555"/>
      <c r="LBN697" s="555"/>
      <c r="LBO697" s="555"/>
      <c r="LBP697" s="555"/>
      <c r="LBQ697" s="555"/>
      <c r="LBR697" s="555"/>
      <c r="LBS697" s="555"/>
      <c r="LBT697" s="555"/>
      <c r="LBU697" s="555"/>
      <c r="LBV697" s="555"/>
      <c r="LBW697" s="555"/>
      <c r="LBX697" s="555"/>
      <c r="LBY697" s="555"/>
      <c r="LBZ697" s="555"/>
      <c r="LCA697" s="555"/>
      <c r="LCB697" s="555"/>
      <c r="LCC697" s="555"/>
      <c r="LCD697" s="555"/>
      <c r="LCE697" s="555"/>
      <c r="LCF697" s="555"/>
      <c r="LCG697" s="555"/>
      <c r="LCH697" s="555"/>
      <c r="LCI697" s="555"/>
      <c r="LCJ697" s="555"/>
      <c r="LCK697" s="555"/>
      <c r="LCL697" s="555"/>
      <c r="LCM697" s="555"/>
      <c r="LCN697" s="555"/>
      <c r="LCO697" s="555"/>
      <c r="LCP697" s="555"/>
      <c r="LCQ697" s="555"/>
      <c r="LCR697" s="555"/>
      <c r="LCS697" s="555"/>
      <c r="LCT697" s="555"/>
      <c r="LCU697" s="555"/>
      <c r="LCV697" s="555"/>
      <c r="LCW697" s="555"/>
      <c r="LCX697" s="555"/>
      <c r="LCY697" s="555"/>
      <c r="LCZ697" s="555"/>
      <c r="LDA697" s="555"/>
      <c r="LDB697" s="555"/>
      <c r="LDC697" s="555"/>
      <c r="LDD697" s="555"/>
      <c r="LDE697" s="555"/>
      <c r="LDF697" s="555"/>
      <c r="LDG697" s="555"/>
      <c r="LDH697" s="555"/>
      <c r="LDI697" s="555"/>
      <c r="LDJ697" s="555"/>
      <c r="LDK697" s="555"/>
      <c r="LDL697" s="555"/>
      <c r="LDM697" s="555"/>
      <c r="LDN697" s="555"/>
      <c r="LDO697" s="555"/>
      <c r="LDP697" s="555"/>
      <c r="LDQ697" s="555"/>
      <c r="LDR697" s="555"/>
      <c r="LDS697" s="555"/>
      <c r="LDT697" s="555"/>
      <c r="LDU697" s="555"/>
      <c r="LDV697" s="555"/>
      <c r="LDW697" s="555"/>
      <c r="LDX697" s="555"/>
      <c r="LDY697" s="555"/>
      <c r="LDZ697" s="555"/>
      <c r="LEA697" s="555"/>
      <c r="LEB697" s="555"/>
      <c r="LEC697" s="555"/>
      <c r="LED697" s="555"/>
      <c r="LEE697" s="555"/>
      <c r="LEF697" s="555"/>
      <c r="LEG697" s="555"/>
      <c r="LEH697" s="555"/>
      <c r="LEI697" s="555"/>
      <c r="LEJ697" s="555"/>
      <c r="LEK697" s="555"/>
      <c r="LEL697" s="555"/>
      <c r="LEM697" s="555"/>
      <c r="LEN697" s="555"/>
      <c r="LEO697" s="555"/>
      <c r="LEP697" s="555"/>
      <c r="LEQ697" s="555"/>
      <c r="LER697" s="555"/>
      <c r="LES697" s="555"/>
      <c r="LET697" s="555"/>
      <c r="LEU697" s="555"/>
      <c r="LEV697" s="555"/>
      <c r="LEW697" s="555"/>
      <c r="LEX697" s="555"/>
      <c r="LEY697" s="555"/>
      <c r="LEZ697" s="555"/>
      <c r="LFA697" s="555"/>
      <c r="LFB697" s="555"/>
      <c r="LFC697" s="555"/>
      <c r="LFD697" s="555"/>
      <c r="LFE697" s="555"/>
      <c r="LFF697" s="555"/>
      <c r="LFG697" s="555"/>
      <c r="LFH697" s="555"/>
      <c r="LFI697" s="555"/>
      <c r="LFJ697" s="555"/>
      <c r="LFK697" s="555"/>
      <c r="LFL697" s="555"/>
      <c r="LFM697" s="555"/>
      <c r="LFN697" s="555"/>
      <c r="LFO697" s="555"/>
      <c r="LFP697" s="555"/>
      <c r="LFQ697" s="555"/>
      <c r="LFR697" s="555"/>
      <c r="LFS697" s="555"/>
      <c r="LFT697" s="555"/>
      <c r="LFU697" s="555"/>
      <c r="LFV697" s="555"/>
      <c r="LFW697" s="555"/>
      <c r="LFX697" s="555"/>
      <c r="LFY697" s="555"/>
      <c r="LFZ697" s="555"/>
      <c r="LGA697" s="555"/>
      <c r="LGB697" s="555"/>
      <c r="LGC697" s="555"/>
      <c r="LGD697" s="555"/>
      <c r="LGE697" s="555"/>
      <c r="LGF697" s="555"/>
      <c r="LGG697" s="555"/>
      <c r="LGH697" s="555"/>
      <c r="LGI697" s="555"/>
      <c r="LGJ697" s="555"/>
      <c r="LGK697" s="555"/>
      <c r="LGL697" s="555"/>
      <c r="LGM697" s="555"/>
      <c r="LGN697" s="555"/>
      <c r="LGO697" s="555"/>
      <c r="LGP697" s="555"/>
      <c r="LGQ697" s="555"/>
      <c r="LGR697" s="555"/>
      <c r="LGS697" s="555"/>
      <c r="LGT697" s="555"/>
      <c r="LGU697" s="555"/>
      <c r="LGV697" s="555"/>
      <c r="LGW697" s="555"/>
      <c r="LGX697" s="555"/>
      <c r="LGY697" s="555"/>
      <c r="LGZ697" s="555"/>
      <c r="LHA697" s="555"/>
      <c r="LHB697" s="555"/>
      <c r="LHC697" s="555"/>
      <c r="LHD697" s="555"/>
      <c r="LHE697" s="555"/>
      <c r="LHF697" s="555"/>
      <c r="LHG697" s="555"/>
      <c r="LHH697" s="555"/>
      <c r="LHI697" s="555"/>
      <c r="LHJ697" s="555"/>
      <c r="LHK697" s="555"/>
      <c r="LHL697" s="555"/>
      <c r="LHM697" s="555"/>
      <c r="LHN697" s="555"/>
      <c r="LHO697" s="555"/>
      <c r="LHP697" s="555"/>
      <c r="LHQ697" s="555"/>
      <c r="LHR697" s="555"/>
      <c r="LHS697" s="555"/>
      <c r="LHT697" s="555"/>
      <c r="LHU697" s="555"/>
      <c r="LHV697" s="555"/>
      <c r="LHW697" s="555"/>
      <c r="LHX697" s="555"/>
      <c r="LHY697" s="555"/>
      <c r="LHZ697" s="555"/>
      <c r="LIA697" s="555"/>
      <c r="LIB697" s="555"/>
      <c r="LIC697" s="555"/>
      <c r="LID697" s="555"/>
      <c r="LIE697" s="555"/>
      <c r="LIF697" s="555"/>
      <c r="LIG697" s="555"/>
      <c r="LIH697" s="555"/>
      <c r="LII697" s="555"/>
      <c r="LIJ697" s="555"/>
      <c r="LIK697" s="555"/>
      <c r="LIL697" s="555"/>
      <c r="LIM697" s="555"/>
      <c r="LIN697" s="555"/>
      <c r="LIO697" s="555"/>
      <c r="LIP697" s="555"/>
      <c r="LIQ697" s="555"/>
      <c r="LIR697" s="555"/>
      <c r="LIS697" s="555"/>
      <c r="LIT697" s="555"/>
      <c r="LIU697" s="555"/>
      <c r="LIV697" s="555"/>
      <c r="LIW697" s="555"/>
      <c r="LIX697" s="555"/>
      <c r="LIY697" s="555"/>
      <c r="LIZ697" s="555"/>
      <c r="LJA697" s="555"/>
      <c r="LJB697" s="555"/>
      <c r="LJC697" s="555"/>
      <c r="LJD697" s="555"/>
      <c r="LJE697" s="555"/>
      <c r="LJF697" s="555"/>
      <c r="LJG697" s="555"/>
      <c r="LJH697" s="555"/>
      <c r="LJI697" s="555"/>
      <c r="LJJ697" s="555"/>
      <c r="LJK697" s="555"/>
      <c r="LJL697" s="555"/>
      <c r="LJM697" s="555"/>
      <c r="LJN697" s="555"/>
      <c r="LJO697" s="555"/>
      <c r="LJP697" s="555"/>
      <c r="LJQ697" s="555"/>
      <c r="LJR697" s="555"/>
      <c r="LJS697" s="555"/>
      <c r="LJT697" s="555"/>
      <c r="LJU697" s="555"/>
      <c r="LJV697" s="555"/>
      <c r="LJW697" s="555"/>
      <c r="LJX697" s="555"/>
      <c r="LJY697" s="555"/>
      <c r="LJZ697" s="555"/>
      <c r="LKA697" s="555"/>
      <c r="LKB697" s="555"/>
      <c r="LKC697" s="555"/>
      <c r="LKD697" s="555"/>
      <c r="LKE697" s="555"/>
      <c r="LKF697" s="555"/>
      <c r="LKG697" s="555"/>
      <c r="LKH697" s="555"/>
      <c r="LKI697" s="555"/>
      <c r="LKJ697" s="555"/>
      <c r="LKK697" s="555"/>
      <c r="LKL697" s="555"/>
      <c r="LKM697" s="555"/>
      <c r="LKN697" s="555"/>
      <c r="LKO697" s="555"/>
      <c r="LKP697" s="555"/>
      <c r="LKQ697" s="555"/>
      <c r="LKR697" s="555"/>
      <c r="LKS697" s="555"/>
      <c r="LKT697" s="555"/>
      <c r="LKU697" s="555"/>
      <c r="LKV697" s="555"/>
      <c r="LKW697" s="555"/>
      <c r="LKX697" s="555"/>
      <c r="LKY697" s="555"/>
      <c r="LKZ697" s="555"/>
      <c r="LLA697" s="555"/>
      <c r="LLB697" s="555"/>
      <c r="LLC697" s="555"/>
      <c r="LLD697" s="555"/>
      <c r="LLE697" s="555"/>
      <c r="LLF697" s="555"/>
      <c r="LLG697" s="555"/>
      <c r="LLH697" s="555"/>
      <c r="LLI697" s="555"/>
      <c r="LLJ697" s="555"/>
      <c r="LLK697" s="555"/>
      <c r="LLL697" s="555"/>
      <c r="LLM697" s="555"/>
      <c r="LLN697" s="555"/>
      <c r="LLO697" s="555"/>
      <c r="LLP697" s="555"/>
      <c r="LLQ697" s="555"/>
      <c r="LLR697" s="555"/>
      <c r="LLS697" s="555"/>
      <c r="LLT697" s="555"/>
      <c r="LLU697" s="555"/>
      <c r="LLV697" s="555"/>
      <c r="LLW697" s="555"/>
      <c r="LLX697" s="555"/>
      <c r="LLY697" s="555"/>
      <c r="LLZ697" s="555"/>
      <c r="LMA697" s="555"/>
      <c r="LMB697" s="555"/>
      <c r="LMC697" s="555"/>
      <c r="LMD697" s="555"/>
      <c r="LME697" s="555"/>
      <c r="LMF697" s="555"/>
      <c r="LMG697" s="555"/>
      <c r="LMH697" s="555"/>
      <c r="LMI697" s="555"/>
      <c r="LMJ697" s="555"/>
      <c r="LMK697" s="555"/>
      <c r="LML697" s="555"/>
      <c r="LMM697" s="555"/>
      <c r="LMN697" s="555"/>
      <c r="LMO697" s="555"/>
      <c r="LMP697" s="555"/>
      <c r="LMQ697" s="555"/>
      <c r="LMR697" s="555"/>
      <c r="LMS697" s="555"/>
      <c r="LMT697" s="555"/>
      <c r="LMU697" s="555"/>
      <c r="LMV697" s="555"/>
      <c r="LMW697" s="555"/>
      <c r="LMX697" s="555"/>
      <c r="LMY697" s="555"/>
      <c r="LMZ697" s="555"/>
      <c r="LNA697" s="555"/>
      <c r="LNB697" s="555"/>
      <c r="LNC697" s="555"/>
      <c r="LND697" s="555"/>
      <c r="LNE697" s="555"/>
      <c r="LNF697" s="555"/>
      <c r="LNG697" s="555"/>
      <c r="LNH697" s="555"/>
      <c r="LNI697" s="555"/>
      <c r="LNJ697" s="555"/>
      <c r="LNK697" s="555"/>
      <c r="LNL697" s="555"/>
      <c r="LNM697" s="555"/>
      <c r="LNN697" s="555"/>
      <c r="LNO697" s="555"/>
      <c r="LNP697" s="555"/>
      <c r="LNQ697" s="555"/>
      <c r="LNR697" s="555"/>
      <c r="LNS697" s="555"/>
      <c r="LNT697" s="555"/>
      <c r="LNU697" s="555"/>
      <c r="LNV697" s="555"/>
      <c r="LNW697" s="555"/>
      <c r="LNX697" s="555"/>
      <c r="LNY697" s="555"/>
      <c r="LNZ697" s="555"/>
      <c r="LOA697" s="555"/>
      <c r="LOB697" s="555"/>
      <c r="LOC697" s="555"/>
      <c r="LOD697" s="555"/>
      <c r="LOE697" s="555"/>
      <c r="LOF697" s="555"/>
      <c r="LOG697" s="555"/>
      <c r="LOH697" s="555"/>
      <c r="LOI697" s="555"/>
      <c r="LOJ697" s="555"/>
      <c r="LOK697" s="555"/>
      <c r="LOL697" s="555"/>
      <c r="LOM697" s="555"/>
      <c r="LON697" s="555"/>
      <c r="LOO697" s="555"/>
      <c r="LOP697" s="555"/>
      <c r="LOQ697" s="555"/>
      <c r="LOR697" s="555"/>
      <c r="LOS697" s="555"/>
      <c r="LOT697" s="555"/>
      <c r="LOU697" s="555"/>
      <c r="LOV697" s="555"/>
      <c r="LOW697" s="555"/>
      <c r="LOX697" s="555"/>
      <c r="LOY697" s="555"/>
      <c r="LOZ697" s="555"/>
      <c r="LPA697" s="555"/>
      <c r="LPB697" s="555"/>
      <c r="LPC697" s="555"/>
      <c r="LPD697" s="555"/>
      <c r="LPE697" s="555"/>
      <c r="LPF697" s="555"/>
      <c r="LPG697" s="555"/>
      <c r="LPH697" s="555"/>
      <c r="LPI697" s="555"/>
      <c r="LPJ697" s="555"/>
      <c r="LPK697" s="555"/>
      <c r="LPL697" s="555"/>
      <c r="LPM697" s="555"/>
      <c r="LPN697" s="555"/>
      <c r="LPO697" s="555"/>
      <c r="LPP697" s="555"/>
      <c r="LPQ697" s="555"/>
      <c r="LPR697" s="555"/>
      <c r="LPS697" s="555"/>
      <c r="LPT697" s="555"/>
      <c r="LPU697" s="555"/>
      <c r="LPV697" s="555"/>
      <c r="LPW697" s="555"/>
      <c r="LPX697" s="555"/>
      <c r="LPY697" s="555"/>
      <c r="LPZ697" s="555"/>
      <c r="LQA697" s="555"/>
      <c r="LQB697" s="555"/>
      <c r="LQC697" s="555"/>
      <c r="LQD697" s="555"/>
      <c r="LQE697" s="555"/>
      <c r="LQF697" s="555"/>
      <c r="LQG697" s="555"/>
      <c r="LQH697" s="555"/>
      <c r="LQI697" s="555"/>
      <c r="LQJ697" s="555"/>
      <c r="LQK697" s="555"/>
      <c r="LQL697" s="555"/>
      <c r="LQM697" s="555"/>
      <c r="LQN697" s="555"/>
      <c r="LQO697" s="555"/>
      <c r="LQP697" s="555"/>
      <c r="LQQ697" s="555"/>
      <c r="LQR697" s="555"/>
      <c r="LQS697" s="555"/>
      <c r="LQT697" s="555"/>
      <c r="LQU697" s="555"/>
      <c r="LQV697" s="555"/>
      <c r="LQW697" s="555"/>
      <c r="LQX697" s="555"/>
      <c r="LQY697" s="555"/>
      <c r="LQZ697" s="555"/>
      <c r="LRA697" s="555"/>
      <c r="LRB697" s="555"/>
      <c r="LRC697" s="555"/>
      <c r="LRD697" s="555"/>
      <c r="LRE697" s="555"/>
      <c r="LRF697" s="555"/>
      <c r="LRG697" s="555"/>
      <c r="LRH697" s="555"/>
      <c r="LRI697" s="555"/>
      <c r="LRJ697" s="555"/>
      <c r="LRK697" s="555"/>
      <c r="LRL697" s="555"/>
      <c r="LRM697" s="555"/>
      <c r="LRN697" s="555"/>
      <c r="LRO697" s="555"/>
      <c r="LRP697" s="555"/>
      <c r="LRQ697" s="555"/>
      <c r="LRR697" s="555"/>
      <c r="LRS697" s="555"/>
      <c r="LRT697" s="555"/>
      <c r="LRU697" s="555"/>
      <c r="LRV697" s="555"/>
      <c r="LRW697" s="555"/>
      <c r="LRX697" s="555"/>
      <c r="LRY697" s="555"/>
      <c r="LRZ697" s="555"/>
      <c r="LSA697" s="555"/>
      <c r="LSB697" s="555"/>
      <c r="LSC697" s="555"/>
      <c r="LSD697" s="555"/>
      <c r="LSE697" s="555"/>
      <c r="LSF697" s="555"/>
      <c r="LSG697" s="555"/>
      <c r="LSH697" s="555"/>
      <c r="LSI697" s="555"/>
      <c r="LSJ697" s="555"/>
      <c r="LSK697" s="555"/>
      <c r="LSL697" s="555"/>
      <c r="LSM697" s="555"/>
      <c r="LSN697" s="555"/>
      <c r="LSO697" s="555"/>
      <c r="LSP697" s="555"/>
      <c r="LSQ697" s="555"/>
      <c r="LSR697" s="555"/>
      <c r="LSS697" s="555"/>
      <c r="LST697" s="555"/>
      <c r="LSU697" s="555"/>
      <c r="LSV697" s="555"/>
      <c r="LSW697" s="555"/>
      <c r="LSX697" s="555"/>
      <c r="LSY697" s="555"/>
      <c r="LSZ697" s="555"/>
      <c r="LTA697" s="555"/>
      <c r="LTB697" s="555"/>
      <c r="LTC697" s="555"/>
      <c r="LTD697" s="555"/>
      <c r="LTE697" s="555"/>
      <c r="LTF697" s="555"/>
      <c r="LTG697" s="555"/>
      <c r="LTH697" s="555"/>
      <c r="LTI697" s="555"/>
      <c r="LTJ697" s="555"/>
      <c r="LTK697" s="555"/>
      <c r="LTL697" s="555"/>
      <c r="LTM697" s="555"/>
      <c r="LTN697" s="555"/>
      <c r="LTO697" s="555"/>
      <c r="LTP697" s="555"/>
      <c r="LTQ697" s="555"/>
      <c r="LTR697" s="555"/>
      <c r="LTS697" s="555"/>
      <c r="LTT697" s="555"/>
      <c r="LTU697" s="555"/>
      <c r="LTV697" s="555"/>
      <c r="LTW697" s="555"/>
      <c r="LTX697" s="555"/>
      <c r="LTY697" s="555"/>
      <c r="LTZ697" s="555"/>
      <c r="LUA697" s="555"/>
      <c r="LUB697" s="555"/>
      <c r="LUC697" s="555"/>
      <c r="LUD697" s="555"/>
      <c r="LUE697" s="555"/>
      <c r="LUF697" s="555"/>
      <c r="LUG697" s="555"/>
      <c r="LUH697" s="555"/>
      <c r="LUI697" s="555"/>
      <c r="LUJ697" s="555"/>
      <c r="LUK697" s="555"/>
      <c r="LUL697" s="555"/>
      <c r="LUM697" s="555"/>
      <c r="LUN697" s="555"/>
      <c r="LUO697" s="555"/>
      <c r="LUP697" s="555"/>
      <c r="LUQ697" s="555"/>
      <c r="LUR697" s="555"/>
      <c r="LUS697" s="555"/>
      <c r="LUT697" s="555"/>
      <c r="LUU697" s="555"/>
      <c r="LUV697" s="555"/>
      <c r="LUW697" s="555"/>
      <c r="LUX697" s="555"/>
      <c r="LUY697" s="555"/>
      <c r="LUZ697" s="555"/>
      <c r="LVA697" s="555"/>
      <c r="LVB697" s="555"/>
      <c r="LVC697" s="555"/>
      <c r="LVD697" s="555"/>
      <c r="LVE697" s="555"/>
      <c r="LVF697" s="555"/>
      <c r="LVG697" s="555"/>
      <c r="LVH697" s="555"/>
      <c r="LVI697" s="555"/>
      <c r="LVJ697" s="555"/>
      <c r="LVK697" s="555"/>
      <c r="LVL697" s="555"/>
      <c r="LVM697" s="555"/>
      <c r="LVN697" s="555"/>
      <c r="LVO697" s="555"/>
      <c r="LVP697" s="555"/>
      <c r="LVQ697" s="555"/>
      <c r="LVR697" s="555"/>
      <c r="LVS697" s="555"/>
      <c r="LVT697" s="555"/>
      <c r="LVU697" s="555"/>
      <c r="LVV697" s="555"/>
      <c r="LVW697" s="555"/>
      <c r="LVX697" s="555"/>
      <c r="LVY697" s="555"/>
      <c r="LVZ697" s="555"/>
      <c r="LWA697" s="555"/>
      <c r="LWB697" s="555"/>
      <c r="LWC697" s="555"/>
      <c r="LWD697" s="555"/>
      <c r="LWE697" s="555"/>
      <c r="LWF697" s="555"/>
      <c r="LWG697" s="555"/>
      <c r="LWH697" s="555"/>
      <c r="LWI697" s="555"/>
      <c r="LWJ697" s="555"/>
      <c r="LWK697" s="555"/>
      <c r="LWL697" s="555"/>
      <c r="LWM697" s="555"/>
      <c r="LWN697" s="555"/>
      <c r="LWO697" s="555"/>
      <c r="LWP697" s="555"/>
      <c r="LWQ697" s="555"/>
      <c r="LWR697" s="555"/>
      <c r="LWS697" s="555"/>
      <c r="LWT697" s="555"/>
      <c r="LWU697" s="555"/>
      <c r="LWV697" s="555"/>
      <c r="LWW697" s="555"/>
      <c r="LWX697" s="555"/>
      <c r="LWY697" s="555"/>
      <c r="LWZ697" s="555"/>
      <c r="LXA697" s="555"/>
      <c r="LXB697" s="555"/>
      <c r="LXC697" s="555"/>
      <c r="LXD697" s="555"/>
      <c r="LXE697" s="555"/>
      <c r="LXF697" s="555"/>
      <c r="LXG697" s="555"/>
      <c r="LXH697" s="555"/>
      <c r="LXI697" s="555"/>
      <c r="LXJ697" s="555"/>
      <c r="LXK697" s="555"/>
      <c r="LXL697" s="555"/>
      <c r="LXM697" s="555"/>
      <c r="LXN697" s="555"/>
      <c r="LXO697" s="555"/>
      <c r="LXP697" s="555"/>
      <c r="LXQ697" s="555"/>
      <c r="LXR697" s="555"/>
      <c r="LXS697" s="555"/>
      <c r="LXT697" s="555"/>
      <c r="LXU697" s="555"/>
      <c r="LXV697" s="555"/>
      <c r="LXW697" s="555"/>
      <c r="LXX697" s="555"/>
      <c r="LXY697" s="555"/>
      <c r="LXZ697" s="555"/>
      <c r="LYA697" s="555"/>
      <c r="LYB697" s="555"/>
      <c r="LYC697" s="555"/>
      <c r="LYD697" s="555"/>
      <c r="LYE697" s="555"/>
      <c r="LYF697" s="555"/>
      <c r="LYG697" s="555"/>
      <c r="LYH697" s="555"/>
      <c r="LYI697" s="555"/>
      <c r="LYJ697" s="555"/>
      <c r="LYK697" s="555"/>
      <c r="LYL697" s="555"/>
      <c r="LYM697" s="555"/>
      <c r="LYN697" s="555"/>
      <c r="LYO697" s="555"/>
      <c r="LYP697" s="555"/>
      <c r="LYQ697" s="555"/>
      <c r="LYR697" s="555"/>
      <c r="LYS697" s="555"/>
      <c r="LYT697" s="555"/>
      <c r="LYU697" s="555"/>
      <c r="LYV697" s="555"/>
      <c r="LYW697" s="555"/>
      <c r="LYX697" s="555"/>
      <c r="LYY697" s="555"/>
      <c r="LYZ697" s="555"/>
      <c r="LZA697" s="555"/>
      <c r="LZB697" s="555"/>
      <c r="LZC697" s="555"/>
      <c r="LZD697" s="555"/>
      <c r="LZE697" s="555"/>
      <c r="LZF697" s="555"/>
      <c r="LZG697" s="555"/>
      <c r="LZH697" s="555"/>
      <c r="LZI697" s="555"/>
      <c r="LZJ697" s="555"/>
      <c r="LZK697" s="555"/>
      <c r="LZL697" s="555"/>
      <c r="LZM697" s="555"/>
      <c r="LZN697" s="555"/>
      <c r="LZO697" s="555"/>
      <c r="LZP697" s="555"/>
      <c r="LZQ697" s="555"/>
      <c r="LZR697" s="555"/>
      <c r="LZS697" s="555"/>
      <c r="LZT697" s="555"/>
      <c r="LZU697" s="555"/>
      <c r="LZV697" s="555"/>
      <c r="LZW697" s="555"/>
      <c r="LZX697" s="555"/>
      <c r="LZY697" s="555"/>
      <c r="LZZ697" s="555"/>
      <c r="MAA697" s="555"/>
      <c r="MAB697" s="555"/>
      <c r="MAC697" s="555"/>
      <c r="MAD697" s="555"/>
      <c r="MAE697" s="555"/>
      <c r="MAF697" s="555"/>
      <c r="MAG697" s="555"/>
      <c r="MAH697" s="555"/>
      <c r="MAI697" s="555"/>
      <c r="MAJ697" s="555"/>
      <c r="MAK697" s="555"/>
      <c r="MAL697" s="555"/>
      <c r="MAM697" s="555"/>
      <c r="MAN697" s="555"/>
      <c r="MAO697" s="555"/>
      <c r="MAP697" s="555"/>
      <c r="MAQ697" s="555"/>
      <c r="MAR697" s="555"/>
      <c r="MAS697" s="555"/>
      <c r="MAT697" s="555"/>
      <c r="MAU697" s="555"/>
      <c r="MAV697" s="555"/>
      <c r="MAW697" s="555"/>
      <c r="MAX697" s="555"/>
      <c r="MAY697" s="555"/>
      <c r="MAZ697" s="555"/>
      <c r="MBA697" s="555"/>
      <c r="MBB697" s="555"/>
      <c r="MBC697" s="555"/>
      <c r="MBD697" s="555"/>
      <c r="MBE697" s="555"/>
      <c r="MBF697" s="555"/>
      <c r="MBG697" s="555"/>
      <c r="MBH697" s="555"/>
      <c r="MBI697" s="555"/>
      <c r="MBJ697" s="555"/>
      <c r="MBK697" s="555"/>
      <c r="MBL697" s="555"/>
      <c r="MBM697" s="555"/>
      <c r="MBN697" s="555"/>
      <c r="MBO697" s="555"/>
      <c r="MBP697" s="555"/>
      <c r="MBQ697" s="555"/>
      <c r="MBR697" s="555"/>
      <c r="MBS697" s="555"/>
      <c r="MBT697" s="555"/>
      <c r="MBU697" s="555"/>
      <c r="MBV697" s="555"/>
      <c r="MBW697" s="555"/>
      <c r="MBX697" s="555"/>
      <c r="MBY697" s="555"/>
      <c r="MBZ697" s="555"/>
      <c r="MCA697" s="555"/>
      <c r="MCB697" s="555"/>
      <c r="MCC697" s="555"/>
      <c r="MCD697" s="555"/>
      <c r="MCE697" s="555"/>
      <c r="MCF697" s="555"/>
      <c r="MCG697" s="555"/>
      <c r="MCH697" s="555"/>
      <c r="MCI697" s="555"/>
      <c r="MCJ697" s="555"/>
      <c r="MCK697" s="555"/>
      <c r="MCL697" s="555"/>
      <c r="MCM697" s="555"/>
      <c r="MCN697" s="555"/>
      <c r="MCO697" s="555"/>
      <c r="MCP697" s="555"/>
      <c r="MCQ697" s="555"/>
      <c r="MCR697" s="555"/>
      <c r="MCS697" s="555"/>
      <c r="MCT697" s="555"/>
      <c r="MCU697" s="555"/>
      <c r="MCV697" s="555"/>
      <c r="MCW697" s="555"/>
      <c r="MCX697" s="555"/>
      <c r="MCY697" s="555"/>
      <c r="MCZ697" s="555"/>
      <c r="MDA697" s="555"/>
      <c r="MDB697" s="555"/>
      <c r="MDC697" s="555"/>
      <c r="MDD697" s="555"/>
      <c r="MDE697" s="555"/>
      <c r="MDF697" s="555"/>
      <c r="MDG697" s="555"/>
      <c r="MDH697" s="555"/>
      <c r="MDI697" s="555"/>
      <c r="MDJ697" s="555"/>
      <c r="MDK697" s="555"/>
      <c r="MDL697" s="555"/>
      <c r="MDM697" s="555"/>
      <c r="MDN697" s="555"/>
      <c r="MDO697" s="555"/>
      <c r="MDP697" s="555"/>
      <c r="MDQ697" s="555"/>
      <c r="MDR697" s="555"/>
      <c r="MDS697" s="555"/>
      <c r="MDT697" s="555"/>
      <c r="MDU697" s="555"/>
      <c r="MDV697" s="555"/>
      <c r="MDW697" s="555"/>
      <c r="MDX697" s="555"/>
      <c r="MDY697" s="555"/>
      <c r="MDZ697" s="555"/>
      <c r="MEA697" s="555"/>
      <c r="MEB697" s="555"/>
      <c r="MEC697" s="555"/>
      <c r="MED697" s="555"/>
      <c r="MEE697" s="555"/>
      <c r="MEF697" s="555"/>
      <c r="MEG697" s="555"/>
      <c r="MEH697" s="555"/>
      <c r="MEI697" s="555"/>
      <c r="MEJ697" s="555"/>
      <c r="MEK697" s="555"/>
      <c r="MEL697" s="555"/>
      <c r="MEM697" s="555"/>
      <c r="MEN697" s="555"/>
      <c r="MEO697" s="555"/>
      <c r="MEP697" s="555"/>
      <c r="MEQ697" s="555"/>
      <c r="MER697" s="555"/>
      <c r="MES697" s="555"/>
      <c r="MET697" s="555"/>
      <c r="MEU697" s="555"/>
      <c r="MEV697" s="555"/>
      <c r="MEW697" s="555"/>
      <c r="MEX697" s="555"/>
      <c r="MEY697" s="555"/>
      <c r="MEZ697" s="555"/>
      <c r="MFA697" s="555"/>
      <c r="MFB697" s="555"/>
      <c r="MFC697" s="555"/>
      <c r="MFD697" s="555"/>
      <c r="MFE697" s="555"/>
      <c r="MFF697" s="555"/>
      <c r="MFG697" s="555"/>
      <c r="MFH697" s="555"/>
      <c r="MFI697" s="555"/>
      <c r="MFJ697" s="555"/>
      <c r="MFK697" s="555"/>
      <c r="MFL697" s="555"/>
      <c r="MFM697" s="555"/>
      <c r="MFN697" s="555"/>
      <c r="MFO697" s="555"/>
      <c r="MFP697" s="555"/>
      <c r="MFQ697" s="555"/>
      <c r="MFR697" s="555"/>
      <c r="MFS697" s="555"/>
      <c r="MFT697" s="555"/>
      <c r="MFU697" s="555"/>
      <c r="MFV697" s="555"/>
      <c r="MFW697" s="555"/>
      <c r="MFX697" s="555"/>
      <c r="MFY697" s="555"/>
      <c r="MFZ697" s="555"/>
      <c r="MGA697" s="555"/>
      <c r="MGB697" s="555"/>
      <c r="MGC697" s="555"/>
      <c r="MGD697" s="555"/>
      <c r="MGE697" s="555"/>
      <c r="MGF697" s="555"/>
      <c r="MGG697" s="555"/>
      <c r="MGH697" s="555"/>
      <c r="MGI697" s="555"/>
      <c r="MGJ697" s="555"/>
      <c r="MGK697" s="555"/>
      <c r="MGL697" s="555"/>
      <c r="MGM697" s="555"/>
      <c r="MGN697" s="555"/>
      <c r="MGO697" s="555"/>
      <c r="MGP697" s="555"/>
      <c r="MGQ697" s="555"/>
      <c r="MGR697" s="555"/>
      <c r="MGS697" s="555"/>
      <c r="MGT697" s="555"/>
      <c r="MGU697" s="555"/>
      <c r="MGV697" s="555"/>
      <c r="MGW697" s="555"/>
      <c r="MGX697" s="555"/>
      <c r="MGY697" s="555"/>
      <c r="MGZ697" s="555"/>
      <c r="MHA697" s="555"/>
      <c r="MHB697" s="555"/>
      <c r="MHC697" s="555"/>
      <c r="MHD697" s="555"/>
      <c r="MHE697" s="555"/>
      <c r="MHF697" s="555"/>
      <c r="MHG697" s="555"/>
      <c r="MHH697" s="555"/>
      <c r="MHI697" s="555"/>
      <c r="MHJ697" s="555"/>
      <c r="MHK697" s="555"/>
      <c r="MHL697" s="555"/>
      <c r="MHM697" s="555"/>
      <c r="MHN697" s="555"/>
      <c r="MHO697" s="555"/>
      <c r="MHP697" s="555"/>
      <c r="MHQ697" s="555"/>
      <c r="MHR697" s="555"/>
      <c r="MHS697" s="555"/>
      <c r="MHT697" s="555"/>
      <c r="MHU697" s="555"/>
      <c r="MHV697" s="555"/>
      <c r="MHW697" s="555"/>
      <c r="MHX697" s="555"/>
      <c r="MHY697" s="555"/>
      <c r="MHZ697" s="555"/>
      <c r="MIA697" s="555"/>
      <c r="MIB697" s="555"/>
      <c r="MIC697" s="555"/>
      <c r="MID697" s="555"/>
      <c r="MIE697" s="555"/>
      <c r="MIF697" s="555"/>
      <c r="MIG697" s="555"/>
      <c r="MIH697" s="555"/>
      <c r="MII697" s="555"/>
      <c r="MIJ697" s="555"/>
      <c r="MIK697" s="555"/>
      <c r="MIL697" s="555"/>
      <c r="MIM697" s="555"/>
      <c r="MIN697" s="555"/>
      <c r="MIO697" s="555"/>
      <c r="MIP697" s="555"/>
      <c r="MIQ697" s="555"/>
      <c r="MIR697" s="555"/>
      <c r="MIS697" s="555"/>
      <c r="MIT697" s="555"/>
      <c r="MIU697" s="555"/>
      <c r="MIV697" s="555"/>
      <c r="MIW697" s="555"/>
      <c r="MIX697" s="555"/>
      <c r="MIY697" s="555"/>
      <c r="MIZ697" s="555"/>
      <c r="MJA697" s="555"/>
      <c r="MJB697" s="555"/>
      <c r="MJC697" s="555"/>
      <c r="MJD697" s="555"/>
      <c r="MJE697" s="555"/>
      <c r="MJF697" s="555"/>
      <c r="MJG697" s="555"/>
      <c r="MJH697" s="555"/>
      <c r="MJI697" s="555"/>
      <c r="MJJ697" s="555"/>
      <c r="MJK697" s="555"/>
      <c r="MJL697" s="555"/>
      <c r="MJM697" s="555"/>
      <c r="MJN697" s="555"/>
      <c r="MJO697" s="555"/>
      <c r="MJP697" s="555"/>
      <c r="MJQ697" s="555"/>
      <c r="MJR697" s="555"/>
      <c r="MJS697" s="555"/>
      <c r="MJT697" s="555"/>
      <c r="MJU697" s="555"/>
      <c r="MJV697" s="555"/>
      <c r="MJW697" s="555"/>
      <c r="MJX697" s="555"/>
      <c r="MJY697" s="555"/>
      <c r="MJZ697" s="555"/>
      <c r="MKA697" s="555"/>
      <c r="MKB697" s="555"/>
      <c r="MKC697" s="555"/>
      <c r="MKD697" s="555"/>
      <c r="MKE697" s="555"/>
      <c r="MKF697" s="555"/>
      <c r="MKG697" s="555"/>
      <c r="MKH697" s="555"/>
      <c r="MKI697" s="555"/>
      <c r="MKJ697" s="555"/>
      <c r="MKK697" s="555"/>
      <c r="MKL697" s="555"/>
      <c r="MKM697" s="555"/>
      <c r="MKN697" s="555"/>
      <c r="MKO697" s="555"/>
      <c r="MKP697" s="555"/>
      <c r="MKQ697" s="555"/>
      <c r="MKR697" s="555"/>
      <c r="MKS697" s="555"/>
      <c r="MKT697" s="555"/>
      <c r="MKU697" s="555"/>
      <c r="MKV697" s="555"/>
      <c r="MKW697" s="555"/>
      <c r="MKX697" s="555"/>
      <c r="MKY697" s="555"/>
      <c r="MKZ697" s="555"/>
      <c r="MLA697" s="555"/>
      <c r="MLB697" s="555"/>
      <c r="MLC697" s="555"/>
      <c r="MLD697" s="555"/>
      <c r="MLE697" s="555"/>
      <c r="MLF697" s="555"/>
      <c r="MLG697" s="555"/>
      <c r="MLH697" s="555"/>
      <c r="MLI697" s="555"/>
      <c r="MLJ697" s="555"/>
      <c r="MLK697" s="555"/>
      <c r="MLL697" s="555"/>
      <c r="MLM697" s="555"/>
      <c r="MLN697" s="555"/>
      <c r="MLO697" s="555"/>
      <c r="MLP697" s="555"/>
      <c r="MLQ697" s="555"/>
      <c r="MLR697" s="555"/>
      <c r="MLS697" s="555"/>
      <c r="MLT697" s="555"/>
      <c r="MLU697" s="555"/>
      <c r="MLV697" s="555"/>
      <c r="MLW697" s="555"/>
      <c r="MLX697" s="555"/>
      <c r="MLY697" s="555"/>
      <c r="MLZ697" s="555"/>
      <c r="MMA697" s="555"/>
      <c r="MMB697" s="555"/>
      <c r="MMC697" s="555"/>
      <c r="MMD697" s="555"/>
      <c r="MME697" s="555"/>
      <c r="MMF697" s="555"/>
      <c r="MMG697" s="555"/>
      <c r="MMH697" s="555"/>
      <c r="MMI697" s="555"/>
      <c r="MMJ697" s="555"/>
      <c r="MMK697" s="555"/>
      <c r="MML697" s="555"/>
      <c r="MMM697" s="555"/>
      <c r="MMN697" s="555"/>
      <c r="MMO697" s="555"/>
      <c r="MMP697" s="555"/>
      <c r="MMQ697" s="555"/>
      <c r="MMR697" s="555"/>
      <c r="MMS697" s="555"/>
      <c r="MMT697" s="555"/>
      <c r="MMU697" s="555"/>
      <c r="MMV697" s="555"/>
      <c r="MMW697" s="555"/>
      <c r="MMX697" s="555"/>
      <c r="MMY697" s="555"/>
      <c r="MMZ697" s="555"/>
      <c r="MNA697" s="555"/>
      <c r="MNB697" s="555"/>
      <c r="MNC697" s="555"/>
      <c r="MND697" s="555"/>
      <c r="MNE697" s="555"/>
      <c r="MNF697" s="555"/>
      <c r="MNG697" s="555"/>
      <c r="MNH697" s="555"/>
      <c r="MNI697" s="555"/>
      <c r="MNJ697" s="555"/>
      <c r="MNK697" s="555"/>
      <c r="MNL697" s="555"/>
      <c r="MNM697" s="555"/>
      <c r="MNN697" s="555"/>
      <c r="MNO697" s="555"/>
      <c r="MNP697" s="555"/>
      <c r="MNQ697" s="555"/>
      <c r="MNR697" s="555"/>
      <c r="MNS697" s="555"/>
      <c r="MNT697" s="555"/>
      <c r="MNU697" s="555"/>
      <c r="MNV697" s="555"/>
      <c r="MNW697" s="555"/>
      <c r="MNX697" s="555"/>
      <c r="MNY697" s="555"/>
      <c r="MNZ697" s="555"/>
      <c r="MOA697" s="555"/>
      <c r="MOB697" s="555"/>
      <c r="MOC697" s="555"/>
      <c r="MOD697" s="555"/>
      <c r="MOE697" s="555"/>
      <c r="MOF697" s="555"/>
      <c r="MOG697" s="555"/>
      <c r="MOH697" s="555"/>
      <c r="MOI697" s="555"/>
      <c r="MOJ697" s="555"/>
      <c r="MOK697" s="555"/>
      <c r="MOL697" s="555"/>
      <c r="MOM697" s="555"/>
      <c r="MON697" s="555"/>
      <c r="MOO697" s="555"/>
      <c r="MOP697" s="555"/>
      <c r="MOQ697" s="555"/>
      <c r="MOR697" s="555"/>
      <c r="MOS697" s="555"/>
      <c r="MOT697" s="555"/>
      <c r="MOU697" s="555"/>
      <c r="MOV697" s="555"/>
      <c r="MOW697" s="555"/>
      <c r="MOX697" s="555"/>
      <c r="MOY697" s="555"/>
      <c r="MOZ697" s="555"/>
      <c r="MPA697" s="555"/>
      <c r="MPB697" s="555"/>
      <c r="MPC697" s="555"/>
      <c r="MPD697" s="555"/>
      <c r="MPE697" s="555"/>
      <c r="MPF697" s="555"/>
      <c r="MPG697" s="555"/>
      <c r="MPH697" s="555"/>
      <c r="MPI697" s="555"/>
      <c r="MPJ697" s="555"/>
      <c r="MPK697" s="555"/>
      <c r="MPL697" s="555"/>
      <c r="MPM697" s="555"/>
      <c r="MPN697" s="555"/>
      <c r="MPO697" s="555"/>
      <c r="MPP697" s="555"/>
      <c r="MPQ697" s="555"/>
      <c r="MPR697" s="555"/>
      <c r="MPS697" s="555"/>
      <c r="MPT697" s="555"/>
      <c r="MPU697" s="555"/>
      <c r="MPV697" s="555"/>
      <c r="MPW697" s="555"/>
      <c r="MPX697" s="555"/>
      <c r="MPY697" s="555"/>
      <c r="MPZ697" s="555"/>
      <c r="MQA697" s="555"/>
      <c r="MQB697" s="555"/>
      <c r="MQC697" s="555"/>
      <c r="MQD697" s="555"/>
      <c r="MQE697" s="555"/>
      <c r="MQF697" s="555"/>
      <c r="MQG697" s="555"/>
      <c r="MQH697" s="555"/>
      <c r="MQI697" s="555"/>
      <c r="MQJ697" s="555"/>
      <c r="MQK697" s="555"/>
      <c r="MQL697" s="555"/>
      <c r="MQM697" s="555"/>
      <c r="MQN697" s="555"/>
      <c r="MQO697" s="555"/>
      <c r="MQP697" s="555"/>
      <c r="MQQ697" s="555"/>
      <c r="MQR697" s="555"/>
      <c r="MQS697" s="555"/>
      <c r="MQT697" s="555"/>
      <c r="MQU697" s="555"/>
      <c r="MQV697" s="555"/>
      <c r="MQW697" s="555"/>
      <c r="MQX697" s="555"/>
      <c r="MQY697" s="555"/>
      <c r="MQZ697" s="555"/>
      <c r="MRA697" s="555"/>
      <c r="MRB697" s="555"/>
      <c r="MRC697" s="555"/>
      <c r="MRD697" s="555"/>
      <c r="MRE697" s="555"/>
      <c r="MRF697" s="555"/>
      <c r="MRG697" s="555"/>
      <c r="MRH697" s="555"/>
      <c r="MRI697" s="555"/>
      <c r="MRJ697" s="555"/>
      <c r="MRK697" s="555"/>
      <c r="MRL697" s="555"/>
      <c r="MRM697" s="555"/>
      <c r="MRN697" s="555"/>
      <c r="MRO697" s="555"/>
      <c r="MRP697" s="555"/>
      <c r="MRQ697" s="555"/>
      <c r="MRR697" s="555"/>
      <c r="MRS697" s="555"/>
      <c r="MRT697" s="555"/>
      <c r="MRU697" s="555"/>
      <c r="MRV697" s="555"/>
      <c r="MRW697" s="555"/>
      <c r="MRX697" s="555"/>
      <c r="MRY697" s="555"/>
      <c r="MRZ697" s="555"/>
      <c r="MSA697" s="555"/>
      <c r="MSB697" s="555"/>
      <c r="MSC697" s="555"/>
      <c r="MSD697" s="555"/>
      <c r="MSE697" s="555"/>
      <c r="MSF697" s="555"/>
      <c r="MSG697" s="555"/>
      <c r="MSH697" s="555"/>
      <c r="MSI697" s="555"/>
      <c r="MSJ697" s="555"/>
      <c r="MSK697" s="555"/>
      <c r="MSL697" s="555"/>
      <c r="MSM697" s="555"/>
      <c r="MSN697" s="555"/>
      <c r="MSO697" s="555"/>
      <c r="MSP697" s="555"/>
      <c r="MSQ697" s="555"/>
      <c r="MSR697" s="555"/>
      <c r="MSS697" s="555"/>
      <c r="MST697" s="555"/>
      <c r="MSU697" s="555"/>
      <c r="MSV697" s="555"/>
      <c r="MSW697" s="555"/>
      <c r="MSX697" s="555"/>
      <c r="MSY697" s="555"/>
      <c r="MSZ697" s="555"/>
      <c r="MTA697" s="555"/>
      <c r="MTB697" s="555"/>
      <c r="MTC697" s="555"/>
      <c r="MTD697" s="555"/>
      <c r="MTE697" s="555"/>
      <c r="MTF697" s="555"/>
      <c r="MTG697" s="555"/>
      <c r="MTH697" s="555"/>
      <c r="MTI697" s="555"/>
      <c r="MTJ697" s="555"/>
      <c r="MTK697" s="555"/>
      <c r="MTL697" s="555"/>
      <c r="MTM697" s="555"/>
      <c r="MTN697" s="555"/>
      <c r="MTO697" s="555"/>
      <c r="MTP697" s="555"/>
      <c r="MTQ697" s="555"/>
      <c r="MTR697" s="555"/>
      <c r="MTS697" s="555"/>
      <c r="MTT697" s="555"/>
      <c r="MTU697" s="555"/>
      <c r="MTV697" s="555"/>
      <c r="MTW697" s="555"/>
      <c r="MTX697" s="555"/>
      <c r="MTY697" s="555"/>
      <c r="MTZ697" s="555"/>
      <c r="MUA697" s="555"/>
      <c r="MUB697" s="555"/>
      <c r="MUC697" s="555"/>
      <c r="MUD697" s="555"/>
      <c r="MUE697" s="555"/>
      <c r="MUF697" s="555"/>
      <c r="MUG697" s="555"/>
      <c r="MUH697" s="555"/>
      <c r="MUI697" s="555"/>
      <c r="MUJ697" s="555"/>
      <c r="MUK697" s="555"/>
      <c r="MUL697" s="555"/>
      <c r="MUM697" s="555"/>
      <c r="MUN697" s="555"/>
      <c r="MUO697" s="555"/>
      <c r="MUP697" s="555"/>
      <c r="MUQ697" s="555"/>
      <c r="MUR697" s="555"/>
      <c r="MUS697" s="555"/>
      <c r="MUT697" s="555"/>
      <c r="MUU697" s="555"/>
      <c r="MUV697" s="555"/>
      <c r="MUW697" s="555"/>
      <c r="MUX697" s="555"/>
      <c r="MUY697" s="555"/>
      <c r="MUZ697" s="555"/>
      <c r="MVA697" s="555"/>
      <c r="MVB697" s="555"/>
      <c r="MVC697" s="555"/>
      <c r="MVD697" s="555"/>
      <c r="MVE697" s="555"/>
      <c r="MVF697" s="555"/>
      <c r="MVG697" s="555"/>
      <c r="MVH697" s="555"/>
      <c r="MVI697" s="555"/>
      <c r="MVJ697" s="555"/>
      <c r="MVK697" s="555"/>
      <c r="MVL697" s="555"/>
      <c r="MVM697" s="555"/>
      <c r="MVN697" s="555"/>
      <c r="MVO697" s="555"/>
      <c r="MVP697" s="555"/>
      <c r="MVQ697" s="555"/>
      <c r="MVR697" s="555"/>
      <c r="MVS697" s="555"/>
      <c r="MVT697" s="555"/>
      <c r="MVU697" s="555"/>
      <c r="MVV697" s="555"/>
      <c r="MVW697" s="555"/>
      <c r="MVX697" s="555"/>
      <c r="MVY697" s="555"/>
      <c r="MVZ697" s="555"/>
      <c r="MWA697" s="555"/>
      <c r="MWB697" s="555"/>
      <c r="MWC697" s="555"/>
      <c r="MWD697" s="555"/>
      <c r="MWE697" s="555"/>
      <c r="MWF697" s="555"/>
      <c r="MWG697" s="555"/>
      <c r="MWH697" s="555"/>
      <c r="MWI697" s="555"/>
      <c r="MWJ697" s="555"/>
      <c r="MWK697" s="555"/>
      <c r="MWL697" s="555"/>
      <c r="MWM697" s="555"/>
      <c r="MWN697" s="555"/>
      <c r="MWO697" s="555"/>
      <c r="MWP697" s="555"/>
      <c r="MWQ697" s="555"/>
      <c r="MWR697" s="555"/>
      <c r="MWS697" s="555"/>
      <c r="MWT697" s="555"/>
      <c r="MWU697" s="555"/>
      <c r="MWV697" s="555"/>
      <c r="MWW697" s="555"/>
      <c r="MWX697" s="555"/>
      <c r="MWY697" s="555"/>
      <c r="MWZ697" s="555"/>
      <c r="MXA697" s="555"/>
      <c r="MXB697" s="555"/>
      <c r="MXC697" s="555"/>
      <c r="MXD697" s="555"/>
      <c r="MXE697" s="555"/>
      <c r="MXF697" s="555"/>
      <c r="MXG697" s="555"/>
      <c r="MXH697" s="555"/>
      <c r="MXI697" s="555"/>
      <c r="MXJ697" s="555"/>
      <c r="MXK697" s="555"/>
      <c r="MXL697" s="555"/>
      <c r="MXM697" s="555"/>
      <c r="MXN697" s="555"/>
      <c r="MXO697" s="555"/>
      <c r="MXP697" s="555"/>
      <c r="MXQ697" s="555"/>
      <c r="MXR697" s="555"/>
      <c r="MXS697" s="555"/>
      <c r="MXT697" s="555"/>
      <c r="MXU697" s="555"/>
      <c r="MXV697" s="555"/>
      <c r="MXW697" s="555"/>
      <c r="MXX697" s="555"/>
      <c r="MXY697" s="555"/>
      <c r="MXZ697" s="555"/>
      <c r="MYA697" s="555"/>
      <c r="MYB697" s="555"/>
      <c r="MYC697" s="555"/>
      <c r="MYD697" s="555"/>
      <c r="MYE697" s="555"/>
      <c r="MYF697" s="555"/>
      <c r="MYG697" s="555"/>
      <c r="MYH697" s="555"/>
      <c r="MYI697" s="555"/>
      <c r="MYJ697" s="555"/>
      <c r="MYK697" s="555"/>
      <c r="MYL697" s="555"/>
      <c r="MYM697" s="555"/>
      <c r="MYN697" s="555"/>
      <c r="MYO697" s="555"/>
      <c r="MYP697" s="555"/>
      <c r="MYQ697" s="555"/>
      <c r="MYR697" s="555"/>
      <c r="MYS697" s="555"/>
      <c r="MYT697" s="555"/>
      <c r="MYU697" s="555"/>
      <c r="MYV697" s="555"/>
      <c r="MYW697" s="555"/>
      <c r="MYX697" s="555"/>
      <c r="MYY697" s="555"/>
      <c r="MYZ697" s="555"/>
      <c r="MZA697" s="555"/>
      <c r="MZB697" s="555"/>
      <c r="MZC697" s="555"/>
      <c r="MZD697" s="555"/>
      <c r="MZE697" s="555"/>
      <c r="MZF697" s="555"/>
      <c r="MZG697" s="555"/>
      <c r="MZH697" s="555"/>
      <c r="MZI697" s="555"/>
      <c r="MZJ697" s="555"/>
      <c r="MZK697" s="555"/>
      <c r="MZL697" s="555"/>
      <c r="MZM697" s="555"/>
      <c r="MZN697" s="555"/>
      <c r="MZO697" s="555"/>
      <c r="MZP697" s="555"/>
      <c r="MZQ697" s="555"/>
      <c r="MZR697" s="555"/>
      <c r="MZS697" s="555"/>
      <c r="MZT697" s="555"/>
      <c r="MZU697" s="555"/>
      <c r="MZV697" s="555"/>
      <c r="MZW697" s="555"/>
      <c r="MZX697" s="555"/>
      <c r="MZY697" s="555"/>
      <c r="MZZ697" s="555"/>
      <c r="NAA697" s="555"/>
      <c r="NAB697" s="555"/>
      <c r="NAC697" s="555"/>
      <c r="NAD697" s="555"/>
      <c r="NAE697" s="555"/>
      <c r="NAF697" s="555"/>
      <c r="NAG697" s="555"/>
      <c r="NAH697" s="555"/>
      <c r="NAI697" s="555"/>
      <c r="NAJ697" s="555"/>
      <c r="NAK697" s="555"/>
      <c r="NAL697" s="555"/>
      <c r="NAM697" s="555"/>
      <c r="NAN697" s="555"/>
      <c r="NAO697" s="555"/>
      <c r="NAP697" s="555"/>
      <c r="NAQ697" s="555"/>
      <c r="NAR697" s="555"/>
      <c r="NAS697" s="555"/>
      <c r="NAT697" s="555"/>
      <c r="NAU697" s="555"/>
      <c r="NAV697" s="555"/>
      <c r="NAW697" s="555"/>
      <c r="NAX697" s="555"/>
      <c r="NAY697" s="555"/>
      <c r="NAZ697" s="555"/>
      <c r="NBA697" s="555"/>
      <c r="NBB697" s="555"/>
      <c r="NBC697" s="555"/>
      <c r="NBD697" s="555"/>
      <c r="NBE697" s="555"/>
      <c r="NBF697" s="555"/>
      <c r="NBG697" s="555"/>
      <c r="NBH697" s="555"/>
      <c r="NBI697" s="555"/>
      <c r="NBJ697" s="555"/>
      <c r="NBK697" s="555"/>
      <c r="NBL697" s="555"/>
      <c r="NBM697" s="555"/>
      <c r="NBN697" s="555"/>
      <c r="NBO697" s="555"/>
      <c r="NBP697" s="555"/>
      <c r="NBQ697" s="555"/>
      <c r="NBR697" s="555"/>
      <c r="NBS697" s="555"/>
      <c r="NBT697" s="555"/>
      <c r="NBU697" s="555"/>
      <c r="NBV697" s="555"/>
      <c r="NBW697" s="555"/>
      <c r="NBX697" s="555"/>
      <c r="NBY697" s="555"/>
      <c r="NBZ697" s="555"/>
      <c r="NCA697" s="555"/>
      <c r="NCB697" s="555"/>
      <c r="NCC697" s="555"/>
      <c r="NCD697" s="555"/>
      <c r="NCE697" s="555"/>
      <c r="NCF697" s="555"/>
      <c r="NCG697" s="555"/>
      <c r="NCH697" s="555"/>
      <c r="NCI697" s="555"/>
      <c r="NCJ697" s="555"/>
      <c r="NCK697" s="555"/>
      <c r="NCL697" s="555"/>
      <c r="NCM697" s="555"/>
      <c r="NCN697" s="555"/>
      <c r="NCO697" s="555"/>
      <c r="NCP697" s="555"/>
      <c r="NCQ697" s="555"/>
      <c r="NCR697" s="555"/>
      <c r="NCS697" s="555"/>
      <c r="NCT697" s="555"/>
      <c r="NCU697" s="555"/>
      <c r="NCV697" s="555"/>
      <c r="NCW697" s="555"/>
      <c r="NCX697" s="555"/>
      <c r="NCY697" s="555"/>
      <c r="NCZ697" s="555"/>
      <c r="NDA697" s="555"/>
      <c r="NDB697" s="555"/>
      <c r="NDC697" s="555"/>
      <c r="NDD697" s="555"/>
      <c r="NDE697" s="555"/>
      <c r="NDF697" s="555"/>
      <c r="NDG697" s="555"/>
      <c r="NDH697" s="555"/>
      <c r="NDI697" s="555"/>
      <c r="NDJ697" s="555"/>
      <c r="NDK697" s="555"/>
      <c r="NDL697" s="555"/>
      <c r="NDM697" s="555"/>
      <c r="NDN697" s="555"/>
      <c r="NDO697" s="555"/>
      <c r="NDP697" s="555"/>
      <c r="NDQ697" s="555"/>
      <c r="NDR697" s="555"/>
      <c r="NDS697" s="555"/>
      <c r="NDT697" s="555"/>
      <c r="NDU697" s="555"/>
      <c r="NDV697" s="555"/>
      <c r="NDW697" s="555"/>
      <c r="NDX697" s="555"/>
      <c r="NDY697" s="555"/>
      <c r="NDZ697" s="555"/>
      <c r="NEA697" s="555"/>
      <c r="NEB697" s="555"/>
      <c r="NEC697" s="555"/>
      <c r="NED697" s="555"/>
      <c r="NEE697" s="555"/>
      <c r="NEF697" s="555"/>
      <c r="NEG697" s="555"/>
      <c r="NEH697" s="555"/>
      <c r="NEI697" s="555"/>
      <c r="NEJ697" s="555"/>
      <c r="NEK697" s="555"/>
      <c r="NEL697" s="555"/>
      <c r="NEM697" s="555"/>
      <c r="NEN697" s="555"/>
      <c r="NEO697" s="555"/>
      <c r="NEP697" s="555"/>
      <c r="NEQ697" s="555"/>
      <c r="NER697" s="555"/>
      <c r="NES697" s="555"/>
      <c r="NET697" s="555"/>
      <c r="NEU697" s="555"/>
      <c r="NEV697" s="555"/>
      <c r="NEW697" s="555"/>
      <c r="NEX697" s="555"/>
      <c r="NEY697" s="555"/>
      <c r="NEZ697" s="555"/>
      <c r="NFA697" s="555"/>
      <c r="NFB697" s="555"/>
      <c r="NFC697" s="555"/>
      <c r="NFD697" s="555"/>
      <c r="NFE697" s="555"/>
      <c r="NFF697" s="555"/>
      <c r="NFG697" s="555"/>
      <c r="NFH697" s="555"/>
      <c r="NFI697" s="555"/>
      <c r="NFJ697" s="555"/>
      <c r="NFK697" s="555"/>
      <c r="NFL697" s="555"/>
      <c r="NFM697" s="555"/>
      <c r="NFN697" s="555"/>
      <c r="NFO697" s="555"/>
      <c r="NFP697" s="555"/>
      <c r="NFQ697" s="555"/>
      <c r="NFR697" s="555"/>
      <c r="NFS697" s="555"/>
      <c r="NFT697" s="555"/>
      <c r="NFU697" s="555"/>
      <c r="NFV697" s="555"/>
      <c r="NFW697" s="555"/>
      <c r="NFX697" s="555"/>
      <c r="NFY697" s="555"/>
      <c r="NFZ697" s="555"/>
      <c r="NGA697" s="555"/>
      <c r="NGB697" s="555"/>
      <c r="NGC697" s="555"/>
      <c r="NGD697" s="555"/>
      <c r="NGE697" s="555"/>
      <c r="NGF697" s="555"/>
      <c r="NGG697" s="555"/>
      <c r="NGH697" s="555"/>
      <c r="NGI697" s="555"/>
      <c r="NGJ697" s="555"/>
      <c r="NGK697" s="555"/>
      <c r="NGL697" s="555"/>
      <c r="NGM697" s="555"/>
      <c r="NGN697" s="555"/>
      <c r="NGO697" s="555"/>
      <c r="NGP697" s="555"/>
      <c r="NGQ697" s="555"/>
      <c r="NGR697" s="555"/>
      <c r="NGS697" s="555"/>
      <c r="NGT697" s="555"/>
      <c r="NGU697" s="555"/>
      <c r="NGV697" s="555"/>
      <c r="NGW697" s="555"/>
      <c r="NGX697" s="555"/>
      <c r="NGY697" s="555"/>
      <c r="NGZ697" s="555"/>
      <c r="NHA697" s="555"/>
      <c r="NHB697" s="555"/>
      <c r="NHC697" s="555"/>
      <c r="NHD697" s="555"/>
      <c r="NHE697" s="555"/>
      <c r="NHF697" s="555"/>
      <c r="NHG697" s="555"/>
      <c r="NHH697" s="555"/>
      <c r="NHI697" s="555"/>
      <c r="NHJ697" s="555"/>
      <c r="NHK697" s="555"/>
      <c r="NHL697" s="555"/>
      <c r="NHM697" s="555"/>
      <c r="NHN697" s="555"/>
      <c r="NHO697" s="555"/>
      <c r="NHP697" s="555"/>
      <c r="NHQ697" s="555"/>
      <c r="NHR697" s="555"/>
      <c r="NHS697" s="555"/>
      <c r="NHT697" s="555"/>
      <c r="NHU697" s="555"/>
      <c r="NHV697" s="555"/>
      <c r="NHW697" s="555"/>
      <c r="NHX697" s="555"/>
      <c r="NHY697" s="555"/>
      <c r="NHZ697" s="555"/>
      <c r="NIA697" s="555"/>
      <c r="NIB697" s="555"/>
      <c r="NIC697" s="555"/>
      <c r="NID697" s="555"/>
      <c r="NIE697" s="555"/>
      <c r="NIF697" s="555"/>
      <c r="NIG697" s="555"/>
      <c r="NIH697" s="555"/>
      <c r="NII697" s="555"/>
      <c r="NIJ697" s="555"/>
      <c r="NIK697" s="555"/>
      <c r="NIL697" s="555"/>
      <c r="NIM697" s="555"/>
      <c r="NIN697" s="555"/>
      <c r="NIO697" s="555"/>
      <c r="NIP697" s="555"/>
      <c r="NIQ697" s="555"/>
      <c r="NIR697" s="555"/>
      <c r="NIS697" s="555"/>
      <c r="NIT697" s="555"/>
      <c r="NIU697" s="555"/>
      <c r="NIV697" s="555"/>
      <c r="NIW697" s="555"/>
      <c r="NIX697" s="555"/>
      <c r="NIY697" s="555"/>
      <c r="NIZ697" s="555"/>
      <c r="NJA697" s="555"/>
      <c r="NJB697" s="555"/>
      <c r="NJC697" s="555"/>
      <c r="NJD697" s="555"/>
      <c r="NJE697" s="555"/>
      <c r="NJF697" s="555"/>
      <c r="NJG697" s="555"/>
      <c r="NJH697" s="555"/>
      <c r="NJI697" s="555"/>
      <c r="NJJ697" s="555"/>
      <c r="NJK697" s="555"/>
      <c r="NJL697" s="555"/>
      <c r="NJM697" s="555"/>
      <c r="NJN697" s="555"/>
      <c r="NJO697" s="555"/>
      <c r="NJP697" s="555"/>
      <c r="NJQ697" s="555"/>
      <c r="NJR697" s="555"/>
      <c r="NJS697" s="555"/>
      <c r="NJT697" s="555"/>
      <c r="NJU697" s="555"/>
      <c r="NJV697" s="555"/>
      <c r="NJW697" s="555"/>
      <c r="NJX697" s="555"/>
      <c r="NJY697" s="555"/>
      <c r="NJZ697" s="555"/>
      <c r="NKA697" s="555"/>
      <c r="NKB697" s="555"/>
      <c r="NKC697" s="555"/>
      <c r="NKD697" s="555"/>
      <c r="NKE697" s="555"/>
      <c r="NKF697" s="555"/>
      <c r="NKG697" s="555"/>
      <c r="NKH697" s="555"/>
      <c r="NKI697" s="555"/>
      <c r="NKJ697" s="555"/>
      <c r="NKK697" s="555"/>
      <c r="NKL697" s="555"/>
      <c r="NKM697" s="555"/>
      <c r="NKN697" s="555"/>
      <c r="NKO697" s="555"/>
      <c r="NKP697" s="555"/>
      <c r="NKQ697" s="555"/>
      <c r="NKR697" s="555"/>
      <c r="NKS697" s="555"/>
      <c r="NKT697" s="555"/>
      <c r="NKU697" s="555"/>
      <c r="NKV697" s="555"/>
      <c r="NKW697" s="555"/>
      <c r="NKX697" s="555"/>
      <c r="NKY697" s="555"/>
      <c r="NKZ697" s="555"/>
      <c r="NLA697" s="555"/>
      <c r="NLB697" s="555"/>
      <c r="NLC697" s="555"/>
      <c r="NLD697" s="555"/>
      <c r="NLE697" s="555"/>
      <c r="NLF697" s="555"/>
      <c r="NLG697" s="555"/>
      <c r="NLH697" s="555"/>
      <c r="NLI697" s="555"/>
      <c r="NLJ697" s="555"/>
      <c r="NLK697" s="555"/>
      <c r="NLL697" s="555"/>
      <c r="NLM697" s="555"/>
      <c r="NLN697" s="555"/>
      <c r="NLO697" s="555"/>
      <c r="NLP697" s="555"/>
      <c r="NLQ697" s="555"/>
      <c r="NLR697" s="555"/>
      <c r="NLS697" s="555"/>
      <c r="NLT697" s="555"/>
      <c r="NLU697" s="555"/>
      <c r="NLV697" s="555"/>
      <c r="NLW697" s="555"/>
      <c r="NLX697" s="555"/>
      <c r="NLY697" s="555"/>
      <c r="NLZ697" s="555"/>
      <c r="NMA697" s="555"/>
      <c r="NMB697" s="555"/>
      <c r="NMC697" s="555"/>
      <c r="NMD697" s="555"/>
      <c r="NME697" s="555"/>
      <c r="NMF697" s="555"/>
      <c r="NMG697" s="555"/>
      <c r="NMH697" s="555"/>
      <c r="NMI697" s="555"/>
      <c r="NMJ697" s="555"/>
      <c r="NMK697" s="555"/>
      <c r="NML697" s="555"/>
      <c r="NMM697" s="555"/>
      <c r="NMN697" s="555"/>
      <c r="NMO697" s="555"/>
      <c r="NMP697" s="555"/>
      <c r="NMQ697" s="555"/>
      <c r="NMR697" s="555"/>
      <c r="NMS697" s="555"/>
      <c r="NMT697" s="555"/>
      <c r="NMU697" s="555"/>
      <c r="NMV697" s="555"/>
      <c r="NMW697" s="555"/>
      <c r="NMX697" s="555"/>
      <c r="NMY697" s="555"/>
      <c r="NMZ697" s="555"/>
      <c r="NNA697" s="555"/>
      <c r="NNB697" s="555"/>
      <c r="NNC697" s="555"/>
      <c r="NND697" s="555"/>
      <c r="NNE697" s="555"/>
      <c r="NNF697" s="555"/>
      <c r="NNG697" s="555"/>
      <c r="NNH697" s="555"/>
      <c r="NNI697" s="555"/>
      <c r="NNJ697" s="555"/>
      <c r="NNK697" s="555"/>
      <c r="NNL697" s="555"/>
      <c r="NNM697" s="555"/>
      <c r="NNN697" s="555"/>
      <c r="NNO697" s="555"/>
      <c r="NNP697" s="555"/>
      <c r="NNQ697" s="555"/>
      <c r="NNR697" s="555"/>
      <c r="NNS697" s="555"/>
      <c r="NNT697" s="555"/>
      <c r="NNU697" s="555"/>
      <c r="NNV697" s="555"/>
      <c r="NNW697" s="555"/>
      <c r="NNX697" s="555"/>
      <c r="NNY697" s="555"/>
      <c r="NNZ697" s="555"/>
      <c r="NOA697" s="555"/>
      <c r="NOB697" s="555"/>
      <c r="NOC697" s="555"/>
      <c r="NOD697" s="555"/>
      <c r="NOE697" s="555"/>
      <c r="NOF697" s="555"/>
      <c r="NOG697" s="555"/>
      <c r="NOH697" s="555"/>
      <c r="NOI697" s="555"/>
      <c r="NOJ697" s="555"/>
      <c r="NOK697" s="555"/>
      <c r="NOL697" s="555"/>
      <c r="NOM697" s="555"/>
      <c r="NON697" s="555"/>
      <c r="NOO697" s="555"/>
      <c r="NOP697" s="555"/>
      <c r="NOQ697" s="555"/>
      <c r="NOR697" s="555"/>
      <c r="NOS697" s="555"/>
      <c r="NOT697" s="555"/>
      <c r="NOU697" s="555"/>
      <c r="NOV697" s="555"/>
      <c r="NOW697" s="555"/>
      <c r="NOX697" s="555"/>
      <c r="NOY697" s="555"/>
      <c r="NOZ697" s="555"/>
      <c r="NPA697" s="555"/>
      <c r="NPB697" s="555"/>
      <c r="NPC697" s="555"/>
      <c r="NPD697" s="555"/>
      <c r="NPE697" s="555"/>
      <c r="NPF697" s="555"/>
      <c r="NPG697" s="555"/>
      <c r="NPH697" s="555"/>
      <c r="NPI697" s="555"/>
      <c r="NPJ697" s="555"/>
      <c r="NPK697" s="555"/>
      <c r="NPL697" s="555"/>
      <c r="NPM697" s="555"/>
      <c r="NPN697" s="555"/>
      <c r="NPO697" s="555"/>
      <c r="NPP697" s="555"/>
      <c r="NPQ697" s="555"/>
      <c r="NPR697" s="555"/>
      <c r="NPS697" s="555"/>
      <c r="NPT697" s="555"/>
      <c r="NPU697" s="555"/>
      <c r="NPV697" s="555"/>
      <c r="NPW697" s="555"/>
      <c r="NPX697" s="555"/>
      <c r="NPY697" s="555"/>
      <c r="NPZ697" s="555"/>
      <c r="NQA697" s="555"/>
      <c r="NQB697" s="555"/>
      <c r="NQC697" s="555"/>
      <c r="NQD697" s="555"/>
      <c r="NQE697" s="555"/>
      <c r="NQF697" s="555"/>
      <c r="NQG697" s="555"/>
      <c r="NQH697" s="555"/>
      <c r="NQI697" s="555"/>
      <c r="NQJ697" s="555"/>
      <c r="NQK697" s="555"/>
      <c r="NQL697" s="555"/>
      <c r="NQM697" s="555"/>
      <c r="NQN697" s="555"/>
      <c r="NQO697" s="555"/>
      <c r="NQP697" s="555"/>
      <c r="NQQ697" s="555"/>
      <c r="NQR697" s="555"/>
      <c r="NQS697" s="555"/>
      <c r="NQT697" s="555"/>
      <c r="NQU697" s="555"/>
      <c r="NQV697" s="555"/>
      <c r="NQW697" s="555"/>
      <c r="NQX697" s="555"/>
      <c r="NQY697" s="555"/>
      <c r="NQZ697" s="555"/>
      <c r="NRA697" s="555"/>
      <c r="NRB697" s="555"/>
      <c r="NRC697" s="555"/>
      <c r="NRD697" s="555"/>
      <c r="NRE697" s="555"/>
      <c r="NRF697" s="555"/>
      <c r="NRG697" s="555"/>
      <c r="NRH697" s="555"/>
      <c r="NRI697" s="555"/>
      <c r="NRJ697" s="555"/>
      <c r="NRK697" s="555"/>
      <c r="NRL697" s="555"/>
      <c r="NRM697" s="555"/>
      <c r="NRN697" s="555"/>
      <c r="NRO697" s="555"/>
      <c r="NRP697" s="555"/>
      <c r="NRQ697" s="555"/>
      <c r="NRR697" s="555"/>
      <c r="NRS697" s="555"/>
      <c r="NRT697" s="555"/>
      <c r="NRU697" s="555"/>
      <c r="NRV697" s="555"/>
      <c r="NRW697" s="555"/>
      <c r="NRX697" s="555"/>
      <c r="NRY697" s="555"/>
      <c r="NRZ697" s="555"/>
      <c r="NSA697" s="555"/>
      <c r="NSB697" s="555"/>
      <c r="NSC697" s="555"/>
      <c r="NSD697" s="555"/>
      <c r="NSE697" s="555"/>
      <c r="NSF697" s="555"/>
      <c r="NSG697" s="555"/>
      <c r="NSH697" s="555"/>
      <c r="NSI697" s="555"/>
      <c r="NSJ697" s="555"/>
      <c r="NSK697" s="555"/>
      <c r="NSL697" s="555"/>
      <c r="NSM697" s="555"/>
      <c r="NSN697" s="555"/>
      <c r="NSO697" s="555"/>
      <c r="NSP697" s="555"/>
      <c r="NSQ697" s="555"/>
      <c r="NSR697" s="555"/>
      <c r="NSS697" s="555"/>
      <c r="NST697" s="555"/>
      <c r="NSU697" s="555"/>
      <c r="NSV697" s="555"/>
      <c r="NSW697" s="555"/>
      <c r="NSX697" s="555"/>
      <c r="NSY697" s="555"/>
      <c r="NSZ697" s="555"/>
      <c r="NTA697" s="555"/>
      <c r="NTB697" s="555"/>
      <c r="NTC697" s="555"/>
      <c r="NTD697" s="555"/>
      <c r="NTE697" s="555"/>
      <c r="NTF697" s="555"/>
      <c r="NTG697" s="555"/>
      <c r="NTH697" s="555"/>
      <c r="NTI697" s="555"/>
      <c r="NTJ697" s="555"/>
      <c r="NTK697" s="555"/>
      <c r="NTL697" s="555"/>
      <c r="NTM697" s="555"/>
      <c r="NTN697" s="555"/>
      <c r="NTO697" s="555"/>
      <c r="NTP697" s="555"/>
      <c r="NTQ697" s="555"/>
      <c r="NTR697" s="555"/>
      <c r="NTS697" s="555"/>
      <c r="NTT697" s="555"/>
      <c r="NTU697" s="555"/>
      <c r="NTV697" s="555"/>
      <c r="NTW697" s="555"/>
      <c r="NTX697" s="555"/>
      <c r="NTY697" s="555"/>
      <c r="NTZ697" s="555"/>
      <c r="NUA697" s="555"/>
      <c r="NUB697" s="555"/>
      <c r="NUC697" s="555"/>
      <c r="NUD697" s="555"/>
      <c r="NUE697" s="555"/>
      <c r="NUF697" s="555"/>
      <c r="NUG697" s="555"/>
      <c r="NUH697" s="555"/>
      <c r="NUI697" s="555"/>
      <c r="NUJ697" s="555"/>
      <c r="NUK697" s="555"/>
      <c r="NUL697" s="555"/>
      <c r="NUM697" s="555"/>
      <c r="NUN697" s="555"/>
      <c r="NUO697" s="555"/>
      <c r="NUP697" s="555"/>
      <c r="NUQ697" s="555"/>
      <c r="NUR697" s="555"/>
      <c r="NUS697" s="555"/>
      <c r="NUT697" s="555"/>
      <c r="NUU697" s="555"/>
      <c r="NUV697" s="555"/>
      <c r="NUW697" s="555"/>
      <c r="NUX697" s="555"/>
      <c r="NUY697" s="555"/>
      <c r="NUZ697" s="555"/>
      <c r="NVA697" s="555"/>
      <c r="NVB697" s="555"/>
      <c r="NVC697" s="555"/>
      <c r="NVD697" s="555"/>
      <c r="NVE697" s="555"/>
      <c r="NVF697" s="555"/>
      <c r="NVG697" s="555"/>
      <c r="NVH697" s="555"/>
      <c r="NVI697" s="555"/>
      <c r="NVJ697" s="555"/>
      <c r="NVK697" s="555"/>
      <c r="NVL697" s="555"/>
      <c r="NVM697" s="555"/>
      <c r="NVN697" s="555"/>
      <c r="NVO697" s="555"/>
      <c r="NVP697" s="555"/>
      <c r="NVQ697" s="555"/>
      <c r="NVR697" s="555"/>
      <c r="NVS697" s="555"/>
      <c r="NVT697" s="555"/>
      <c r="NVU697" s="555"/>
      <c r="NVV697" s="555"/>
      <c r="NVW697" s="555"/>
      <c r="NVX697" s="555"/>
      <c r="NVY697" s="555"/>
      <c r="NVZ697" s="555"/>
      <c r="NWA697" s="555"/>
      <c r="NWB697" s="555"/>
      <c r="NWC697" s="555"/>
      <c r="NWD697" s="555"/>
      <c r="NWE697" s="555"/>
      <c r="NWF697" s="555"/>
      <c r="NWG697" s="555"/>
      <c r="NWH697" s="555"/>
      <c r="NWI697" s="555"/>
      <c r="NWJ697" s="555"/>
      <c r="NWK697" s="555"/>
      <c r="NWL697" s="555"/>
      <c r="NWM697" s="555"/>
      <c r="NWN697" s="555"/>
      <c r="NWO697" s="555"/>
      <c r="NWP697" s="555"/>
      <c r="NWQ697" s="555"/>
      <c r="NWR697" s="555"/>
      <c r="NWS697" s="555"/>
      <c r="NWT697" s="555"/>
      <c r="NWU697" s="555"/>
      <c r="NWV697" s="555"/>
      <c r="NWW697" s="555"/>
      <c r="NWX697" s="555"/>
      <c r="NWY697" s="555"/>
      <c r="NWZ697" s="555"/>
      <c r="NXA697" s="555"/>
      <c r="NXB697" s="555"/>
      <c r="NXC697" s="555"/>
      <c r="NXD697" s="555"/>
      <c r="NXE697" s="555"/>
      <c r="NXF697" s="555"/>
      <c r="NXG697" s="555"/>
      <c r="NXH697" s="555"/>
      <c r="NXI697" s="555"/>
      <c r="NXJ697" s="555"/>
      <c r="NXK697" s="555"/>
      <c r="NXL697" s="555"/>
      <c r="NXM697" s="555"/>
      <c r="NXN697" s="555"/>
      <c r="NXO697" s="555"/>
      <c r="NXP697" s="555"/>
      <c r="NXQ697" s="555"/>
      <c r="NXR697" s="555"/>
      <c r="NXS697" s="555"/>
      <c r="NXT697" s="555"/>
      <c r="NXU697" s="555"/>
      <c r="NXV697" s="555"/>
      <c r="NXW697" s="555"/>
      <c r="NXX697" s="555"/>
      <c r="NXY697" s="555"/>
      <c r="NXZ697" s="555"/>
      <c r="NYA697" s="555"/>
      <c r="NYB697" s="555"/>
      <c r="NYC697" s="555"/>
      <c r="NYD697" s="555"/>
      <c r="NYE697" s="555"/>
      <c r="NYF697" s="555"/>
      <c r="NYG697" s="555"/>
      <c r="NYH697" s="555"/>
      <c r="NYI697" s="555"/>
      <c r="NYJ697" s="555"/>
      <c r="NYK697" s="555"/>
      <c r="NYL697" s="555"/>
      <c r="NYM697" s="555"/>
      <c r="NYN697" s="555"/>
      <c r="NYO697" s="555"/>
      <c r="NYP697" s="555"/>
      <c r="NYQ697" s="555"/>
      <c r="NYR697" s="555"/>
      <c r="NYS697" s="555"/>
      <c r="NYT697" s="555"/>
      <c r="NYU697" s="555"/>
      <c r="NYV697" s="555"/>
      <c r="NYW697" s="555"/>
      <c r="NYX697" s="555"/>
      <c r="NYY697" s="555"/>
      <c r="NYZ697" s="555"/>
      <c r="NZA697" s="555"/>
      <c r="NZB697" s="555"/>
      <c r="NZC697" s="555"/>
      <c r="NZD697" s="555"/>
      <c r="NZE697" s="555"/>
      <c r="NZF697" s="555"/>
      <c r="NZG697" s="555"/>
      <c r="NZH697" s="555"/>
      <c r="NZI697" s="555"/>
      <c r="NZJ697" s="555"/>
      <c r="NZK697" s="555"/>
      <c r="NZL697" s="555"/>
      <c r="NZM697" s="555"/>
      <c r="NZN697" s="555"/>
      <c r="NZO697" s="555"/>
      <c r="NZP697" s="555"/>
      <c r="NZQ697" s="555"/>
      <c r="NZR697" s="555"/>
      <c r="NZS697" s="555"/>
      <c r="NZT697" s="555"/>
      <c r="NZU697" s="555"/>
      <c r="NZV697" s="555"/>
      <c r="NZW697" s="555"/>
      <c r="NZX697" s="555"/>
      <c r="NZY697" s="555"/>
      <c r="NZZ697" s="555"/>
      <c r="OAA697" s="555"/>
      <c r="OAB697" s="555"/>
      <c r="OAC697" s="555"/>
      <c r="OAD697" s="555"/>
      <c r="OAE697" s="555"/>
      <c r="OAF697" s="555"/>
      <c r="OAG697" s="555"/>
      <c r="OAH697" s="555"/>
      <c r="OAI697" s="555"/>
      <c r="OAJ697" s="555"/>
      <c r="OAK697" s="555"/>
      <c r="OAL697" s="555"/>
      <c r="OAM697" s="555"/>
      <c r="OAN697" s="555"/>
      <c r="OAO697" s="555"/>
      <c r="OAP697" s="555"/>
      <c r="OAQ697" s="555"/>
      <c r="OAR697" s="555"/>
      <c r="OAS697" s="555"/>
      <c r="OAT697" s="555"/>
      <c r="OAU697" s="555"/>
      <c r="OAV697" s="555"/>
      <c r="OAW697" s="555"/>
      <c r="OAX697" s="555"/>
      <c r="OAY697" s="555"/>
      <c r="OAZ697" s="555"/>
      <c r="OBA697" s="555"/>
      <c r="OBB697" s="555"/>
      <c r="OBC697" s="555"/>
      <c r="OBD697" s="555"/>
      <c r="OBE697" s="555"/>
      <c r="OBF697" s="555"/>
      <c r="OBG697" s="555"/>
      <c r="OBH697" s="555"/>
      <c r="OBI697" s="555"/>
      <c r="OBJ697" s="555"/>
      <c r="OBK697" s="555"/>
      <c r="OBL697" s="555"/>
      <c r="OBM697" s="555"/>
      <c r="OBN697" s="555"/>
      <c r="OBO697" s="555"/>
      <c r="OBP697" s="555"/>
      <c r="OBQ697" s="555"/>
      <c r="OBR697" s="555"/>
      <c r="OBS697" s="555"/>
      <c r="OBT697" s="555"/>
      <c r="OBU697" s="555"/>
      <c r="OBV697" s="555"/>
      <c r="OBW697" s="555"/>
      <c r="OBX697" s="555"/>
      <c r="OBY697" s="555"/>
      <c r="OBZ697" s="555"/>
      <c r="OCA697" s="555"/>
      <c r="OCB697" s="555"/>
      <c r="OCC697" s="555"/>
      <c r="OCD697" s="555"/>
      <c r="OCE697" s="555"/>
      <c r="OCF697" s="555"/>
      <c r="OCG697" s="555"/>
      <c r="OCH697" s="555"/>
      <c r="OCI697" s="555"/>
      <c r="OCJ697" s="555"/>
      <c r="OCK697" s="555"/>
      <c r="OCL697" s="555"/>
      <c r="OCM697" s="555"/>
      <c r="OCN697" s="555"/>
      <c r="OCO697" s="555"/>
      <c r="OCP697" s="555"/>
      <c r="OCQ697" s="555"/>
      <c r="OCR697" s="555"/>
      <c r="OCS697" s="555"/>
      <c r="OCT697" s="555"/>
      <c r="OCU697" s="555"/>
      <c r="OCV697" s="555"/>
      <c r="OCW697" s="555"/>
      <c r="OCX697" s="555"/>
      <c r="OCY697" s="555"/>
      <c r="OCZ697" s="555"/>
      <c r="ODA697" s="555"/>
      <c r="ODB697" s="555"/>
      <c r="ODC697" s="555"/>
      <c r="ODD697" s="555"/>
      <c r="ODE697" s="555"/>
      <c r="ODF697" s="555"/>
      <c r="ODG697" s="555"/>
      <c r="ODH697" s="555"/>
      <c r="ODI697" s="555"/>
      <c r="ODJ697" s="555"/>
      <c r="ODK697" s="555"/>
      <c r="ODL697" s="555"/>
      <c r="ODM697" s="555"/>
      <c r="ODN697" s="555"/>
      <c r="ODO697" s="555"/>
      <c r="ODP697" s="555"/>
      <c r="ODQ697" s="555"/>
      <c r="ODR697" s="555"/>
      <c r="ODS697" s="555"/>
      <c r="ODT697" s="555"/>
      <c r="ODU697" s="555"/>
      <c r="ODV697" s="555"/>
      <c r="ODW697" s="555"/>
      <c r="ODX697" s="555"/>
      <c r="ODY697" s="555"/>
      <c r="ODZ697" s="555"/>
      <c r="OEA697" s="555"/>
      <c r="OEB697" s="555"/>
      <c r="OEC697" s="555"/>
      <c r="OED697" s="555"/>
      <c r="OEE697" s="555"/>
      <c r="OEF697" s="555"/>
      <c r="OEG697" s="555"/>
      <c r="OEH697" s="555"/>
      <c r="OEI697" s="555"/>
      <c r="OEJ697" s="555"/>
      <c r="OEK697" s="555"/>
      <c r="OEL697" s="555"/>
      <c r="OEM697" s="555"/>
      <c r="OEN697" s="555"/>
      <c r="OEO697" s="555"/>
      <c r="OEP697" s="555"/>
      <c r="OEQ697" s="555"/>
      <c r="OER697" s="555"/>
      <c r="OES697" s="555"/>
      <c r="OET697" s="555"/>
      <c r="OEU697" s="555"/>
      <c r="OEV697" s="555"/>
      <c r="OEW697" s="555"/>
      <c r="OEX697" s="555"/>
      <c r="OEY697" s="555"/>
      <c r="OEZ697" s="555"/>
      <c r="OFA697" s="555"/>
      <c r="OFB697" s="555"/>
      <c r="OFC697" s="555"/>
      <c r="OFD697" s="555"/>
      <c r="OFE697" s="555"/>
      <c r="OFF697" s="555"/>
      <c r="OFG697" s="555"/>
      <c r="OFH697" s="555"/>
      <c r="OFI697" s="555"/>
      <c r="OFJ697" s="555"/>
      <c r="OFK697" s="555"/>
      <c r="OFL697" s="555"/>
      <c r="OFM697" s="555"/>
      <c r="OFN697" s="555"/>
      <c r="OFO697" s="555"/>
      <c r="OFP697" s="555"/>
      <c r="OFQ697" s="555"/>
      <c r="OFR697" s="555"/>
      <c r="OFS697" s="555"/>
      <c r="OFT697" s="555"/>
      <c r="OFU697" s="555"/>
      <c r="OFV697" s="555"/>
      <c r="OFW697" s="555"/>
      <c r="OFX697" s="555"/>
      <c r="OFY697" s="555"/>
      <c r="OFZ697" s="555"/>
      <c r="OGA697" s="555"/>
      <c r="OGB697" s="555"/>
      <c r="OGC697" s="555"/>
      <c r="OGD697" s="555"/>
      <c r="OGE697" s="555"/>
      <c r="OGF697" s="555"/>
      <c r="OGG697" s="555"/>
      <c r="OGH697" s="555"/>
      <c r="OGI697" s="555"/>
      <c r="OGJ697" s="555"/>
      <c r="OGK697" s="555"/>
      <c r="OGL697" s="555"/>
      <c r="OGM697" s="555"/>
      <c r="OGN697" s="555"/>
      <c r="OGO697" s="555"/>
      <c r="OGP697" s="555"/>
      <c r="OGQ697" s="555"/>
      <c r="OGR697" s="555"/>
      <c r="OGS697" s="555"/>
      <c r="OGT697" s="555"/>
      <c r="OGU697" s="555"/>
      <c r="OGV697" s="555"/>
      <c r="OGW697" s="555"/>
      <c r="OGX697" s="555"/>
      <c r="OGY697" s="555"/>
      <c r="OGZ697" s="555"/>
      <c r="OHA697" s="555"/>
      <c r="OHB697" s="555"/>
      <c r="OHC697" s="555"/>
      <c r="OHD697" s="555"/>
      <c r="OHE697" s="555"/>
      <c r="OHF697" s="555"/>
      <c r="OHG697" s="555"/>
      <c r="OHH697" s="555"/>
      <c r="OHI697" s="555"/>
      <c r="OHJ697" s="555"/>
      <c r="OHK697" s="555"/>
      <c r="OHL697" s="555"/>
      <c r="OHM697" s="555"/>
      <c r="OHN697" s="555"/>
      <c r="OHO697" s="555"/>
      <c r="OHP697" s="555"/>
      <c r="OHQ697" s="555"/>
      <c r="OHR697" s="555"/>
      <c r="OHS697" s="555"/>
      <c r="OHT697" s="555"/>
      <c r="OHU697" s="555"/>
      <c r="OHV697" s="555"/>
      <c r="OHW697" s="555"/>
      <c r="OHX697" s="555"/>
      <c r="OHY697" s="555"/>
      <c r="OHZ697" s="555"/>
      <c r="OIA697" s="555"/>
      <c r="OIB697" s="555"/>
      <c r="OIC697" s="555"/>
      <c r="OID697" s="555"/>
      <c r="OIE697" s="555"/>
      <c r="OIF697" s="555"/>
      <c r="OIG697" s="555"/>
      <c r="OIH697" s="555"/>
      <c r="OII697" s="555"/>
      <c r="OIJ697" s="555"/>
      <c r="OIK697" s="555"/>
      <c r="OIL697" s="555"/>
      <c r="OIM697" s="555"/>
      <c r="OIN697" s="555"/>
      <c r="OIO697" s="555"/>
      <c r="OIP697" s="555"/>
      <c r="OIQ697" s="555"/>
      <c r="OIR697" s="555"/>
      <c r="OIS697" s="555"/>
      <c r="OIT697" s="555"/>
      <c r="OIU697" s="555"/>
      <c r="OIV697" s="555"/>
      <c r="OIW697" s="555"/>
      <c r="OIX697" s="555"/>
      <c r="OIY697" s="555"/>
      <c r="OIZ697" s="555"/>
      <c r="OJA697" s="555"/>
      <c r="OJB697" s="555"/>
      <c r="OJC697" s="555"/>
      <c r="OJD697" s="555"/>
      <c r="OJE697" s="555"/>
      <c r="OJF697" s="555"/>
      <c r="OJG697" s="555"/>
      <c r="OJH697" s="555"/>
      <c r="OJI697" s="555"/>
      <c r="OJJ697" s="555"/>
      <c r="OJK697" s="555"/>
      <c r="OJL697" s="555"/>
      <c r="OJM697" s="555"/>
      <c r="OJN697" s="555"/>
      <c r="OJO697" s="555"/>
      <c r="OJP697" s="555"/>
      <c r="OJQ697" s="555"/>
      <c r="OJR697" s="555"/>
      <c r="OJS697" s="555"/>
      <c r="OJT697" s="555"/>
      <c r="OJU697" s="555"/>
      <c r="OJV697" s="555"/>
      <c r="OJW697" s="555"/>
      <c r="OJX697" s="555"/>
      <c r="OJY697" s="555"/>
      <c r="OJZ697" s="555"/>
      <c r="OKA697" s="555"/>
      <c r="OKB697" s="555"/>
      <c r="OKC697" s="555"/>
      <c r="OKD697" s="555"/>
      <c r="OKE697" s="555"/>
      <c r="OKF697" s="555"/>
      <c r="OKG697" s="555"/>
      <c r="OKH697" s="555"/>
      <c r="OKI697" s="555"/>
      <c r="OKJ697" s="555"/>
      <c r="OKK697" s="555"/>
      <c r="OKL697" s="555"/>
      <c r="OKM697" s="555"/>
      <c r="OKN697" s="555"/>
      <c r="OKO697" s="555"/>
      <c r="OKP697" s="555"/>
      <c r="OKQ697" s="555"/>
      <c r="OKR697" s="555"/>
      <c r="OKS697" s="555"/>
      <c r="OKT697" s="555"/>
      <c r="OKU697" s="555"/>
      <c r="OKV697" s="555"/>
      <c r="OKW697" s="555"/>
      <c r="OKX697" s="555"/>
      <c r="OKY697" s="555"/>
      <c r="OKZ697" s="555"/>
      <c r="OLA697" s="555"/>
      <c r="OLB697" s="555"/>
      <c r="OLC697" s="555"/>
      <c r="OLD697" s="555"/>
      <c r="OLE697" s="555"/>
      <c r="OLF697" s="555"/>
      <c r="OLG697" s="555"/>
      <c r="OLH697" s="555"/>
      <c r="OLI697" s="555"/>
      <c r="OLJ697" s="555"/>
      <c r="OLK697" s="555"/>
      <c r="OLL697" s="555"/>
      <c r="OLM697" s="555"/>
      <c r="OLN697" s="555"/>
      <c r="OLO697" s="555"/>
      <c r="OLP697" s="555"/>
      <c r="OLQ697" s="555"/>
      <c r="OLR697" s="555"/>
      <c r="OLS697" s="555"/>
      <c r="OLT697" s="555"/>
      <c r="OLU697" s="555"/>
      <c r="OLV697" s="555"/>
      <c r="OLW697" s="555"/>
      <c r="OLX697" s="555"/>
      <c r="OLY697" s="555"/>
      <c r="OLZ697" s="555"/>
      <c r="OMA697" s="555"/>
      <c r="OMB697" s="555"/>
      <c r="OMC697" s="555"/>
      <c r="OMD697" s="555"/>
      <c r="OME697" s="555"/>
      <c r="OMF697" s="555"/>
      <c r="OMG697" s="555"/>
      <c r="OMH697" s="555"/>
      <c r="OMI697" s="555"/>
      <c r="OMJ697" s="555"/>
      <c r="OMK697" s="555"/>
      <c r="OML697" s="555"/>
      <c r="OMM697" s="555"/>
      <c r="OMN697" s="555"/>
      <c r="OMO697" s="555"/>
      <c r="OMP697" s="555"/>
      <c r="OMQ697" s="555"/>
      <c r="OMR697" s="555"/>
      <c r="OMS697" s="555"/>
      <c r="OMT697" s="555"/>
      <c r="OMU697" s="555"/>
      <c r="OMV697" s="555"/>
      <c r="OMW697" s="555"/>
      <c r="OMX697" s="555"/>
      <c r="OMY697" s="555"/>
      <c r="OMZ697" s="555"/>
      <c r="ONA697" s="555"/>
      <c r="ONB697" s="555"/>
      <c r="ONC697" s="555"/>
      <c r="OND697" s="555"/>
      <c r="ONE697" s="555"/>
      <c r="ONF697" s="555"/>
      <c r="ONG697" s="555"/>
      <c r="ONH697" s="555"/>
      <c r="ONI697" s="555"/>
      <c r="ONJ697" s="555"/>
      <c r="ONK697" s="555"/>
      <c r="ONL697" s="555"/>
      <c r="ONM697" s="555"/>
      <c r="ONN697" s="555"/>
      <c r="ONO697" s="555"/>
      <c r="ONP697" s="555"/>
      <c r="ONQ697" s="555"/>
      <c r="ONR697" s="555"/>
      <c r="ONS697" s="555"/>
      <c r="ONT697" s="555"/>
      <c r="ONU697" s="555"/>
      <c r="ONV697" s="555"/>
      <c r="ONW697" s="555"/>
      <c r="ONX697" s="555"/>
      <c r="ONY697" s="555"/>
      <c r="ONZ697" s="555"/>
      <c r="OOA697" s="555"/>
      <c r="OOB697" s="555"/>
      <c r="OOC697" s="555"/>
      <c r="OOD697" s="555"/>
      <c r="OOE697" s="555"/>
      <c r="OOF697" s="555"/>
      <c r="OOG697" s="555"/>
      <c r="OOH697" s="555"/>
      <c r="OOI697" s="555"/>
      <c r="OOJ697" s="555"/>
      <c r="OOK697" s="555"/>
      <c r="OOL697" s="555"/>
      <c r="OOM697" s="555"/>
      <c r="OON697" s="555"/>
      <c r="OOO697" s="555"/>
      <c r="OOP697" s="555"/>
      <c r="OOQ697" s="555"/>
      <c r="OOR697" s="555"/>
      <c r="OOS697" s="555"/>
      <c r="OOT697" s="555"/>
      <c r="OOU697" s="555"/>
      <c r="OOV697" s="555"/>
      <c r="OOW697" s="555"/>
      <c r="OOX697" s="555"/>
      <c r="OOY697" s="555"/>
      <c r="OOZ697" s="555"/>
      <c r="OPA697" s="555"/>
      <c r="OPB697" s="555"/>
      <c r="OPC697" s="555"/>
      <c r="OPD697" s="555"/>
      <c r="OPE697" s="555"/>
      <c r="OPF697" s="555"/>
      <c r="OPG697" s="555"/>
      <c r="OPH697" s="555"/>
      <c r="OPI697" s="555"/>
      <c r="OPJ697" s="555"/>
      <c r="OPK697" s="555"/>
      <c r="OPL697" s="555"/>
      <c r="OPM697" s="555"/>
      <c r="OPN697" s="555"/>
      <c r="OPO697" s="555"/>
      <c r="OPP697" s="555"/>
      <c r="OPQ697" s="555"/>
      <c r="OPR697" s="555"/>
      <c r="OPS697" s="555"/>
      <c r="OPT697" s="555"/>
      <c r="OPU697" s="555"/>
      <c r="OPV697" s="555"/>
      <c r="OPW697" s="555"/>
      <c r="OPX697" s="555"/>
      <c r="OPY697" s="555"/>
      <c r="OPZ697" s="555"/>
      <c r="OQA697" s="555"/>
      <c r="OQB697" s="555"/>
      <c r="OQC697" s="555"/>
      <c r="OQD697" s="555"/>
      <c r="OQE697" s="555"/>
      <c r="OQF697" s="555"/>
      <c r="OQG697" s="555"/>
      <c r="OQH697" s="555"/>
      <c r="OQI697" s="555"/>
      <c r="OQJ697" s="555"/>
      <c r="OQK697" s="555"/>
      <c r="OQL697" s="555"/>
      <c r="OQM697" s="555"/>
      <c r="OQN697" s="555"/>
      <c r="OQO697" s="555"/>
      <c r="OQP697" s="555"/>
      <c r="OQQ697" s="555"/>
      <c r="OQR697" s="555"/>
      <c r="OQS697" s="555"/>
      <c r="OQT697" s="555"/>
      <c r="OQU697" s="555"/>
      <c r="OQV697" s="555"/>
      <c r="OQW697" s="555"/>
      <c r="OQX697" s="555"/>
      <c r="OQY697" s="555"/>
      <c r="OQZ697" s="555"/>
      <c r="ORA697" s="555"/>
      <c r="ORB697" s="555"/>
      <c r="ORC697" s="555"/>
      <c r="ORD697" s="555"/>
      <c r="ORE697" s="555"/>
      <c r="ORF697" s="555"/>
      <c r="ORG697" s="555"/>
      <c r="ORH697" s="555"/>
      <c r="ORI697" s="555"/>
      <c r="ORJ697" s="555"/>
      <c r="ORK697" s="555"/>
      <c r="ORL697" s="555"/>
      <c r="ORM697" s="555"/>
      <c r="ORN697" s="555"/>
      <c r="ORO697" s="555"/>
      <c r="ORP697" s="555"/>
      <c r="ORQ697" s="555"/>
      <c r="ORR697" s="555"/>
      <c r="ORS697" s="555"/>
      <c r="ORT697" s="555"/>
      <c r="ORU697" s="555"/>
      <c r="ORV697" s="555"/>
      <c r="ORW697" s="555"/>
      <c r="ORX697" s="555"/>
      <c r="ORY697" s="555"/>
      <c r="ORZ697" s="555"/>
      <c r="OSA697" s="555"/>
      <c r="OSB697" s="555"/>
      <c r="OSC697" s="555"/>
      <c r="OSD697" s="555"/>
      <c r="OSE697" s="555"/>
      <c r="OSF697" s="555"/>
      <c r="OSG697" s="555"/>
      <c r="OSH697" s="555"/>
      <c r="OSI697" s="555"/>
      <c r="OSJ697" s="555"/>
      <c r="OSK697" s="555"/>
      <c r="OSL697" s="555"/>
      <c r="OSM697" s="555"/>
      <c r="OSN697" s="555"/>
      <c r="OSO697" s="555"/>
      <c r="OSP697" s="555"/>
      <c r="OSQ697" s="555"/>
      <c r="OSR697" s="555"/>
      <c r="OSS697" s="555"/>
      <c r="OST697" s="555"/>
      <c r="OSU697" s="555"/>
      <c r="OSV697" s="555"/>
      <c r="OSW697" s="555"/>
      <c r="OSX697" s="555"/>
      <c r="OSY697" s="555"/>
      <c r="OSZ697" s="555"/>
      <c r="OTA697" s="555"/>
      <c r="OTB697" s="555"/>
      <c r="OTC697" s="555"/>
      <c r="OTD697" s="555"/>
      <c r="OTE697" s="555"/>
      <c r="OTF697" s="555"/>
      <c r="OTG697" s="555"/>
      <c r="OTH697" s="555"/>
      <c r="OTI697" s="555"/>
      <c r="OTJ697" s="555"/>
      <c r="OTK697" s="555"/>
      <c r="OTL697" s="555"/>
      <c r="OTM697" s="555"/>
      <c r="OTN697" s="555"/>
      <c r="OTO697" s="555"/>
      <c r="OTP697" s="555"/>
      <c r="OTQ697" s="555"/>
      <c r="OTR697" s="555"/>
      <c r="OTS697" s="555"/>
      <c r="OTT697" s="555"/>
      <c r="OTU697" s="555"/>
      <c r="OTV697" s="555"/>
      <c r="OTW697" s="555"/>
      <c r="OTX697" s="555"/>
      <c r="OTY697" s="555"/>
      <c r="OTZ697" s="555"/>
      <c r="OUA697" s="555"/>
      <c r="OUB697" s="555"/>
      <c r="OUC697" s="555"/>
      <c r="OUD697" s="555"/>
      <c r="OUE697" s="555"/>
      <c r="OUF697" s="555"/>
      <c r="OUG697" s="555"/>
      <c r="OUH697" s="555"/>
      <c r="OUI697" s="555"/>
      <c r="OUJ697" s="555"/>
      <c r="OUK697" s="555"/>
      <c r="OUL697" s="555"/>
      <c r="OUM697" s="555"/>
      <c r="OUN697" s="555"/>
      <c r="OUO697" s="555"/>
      <c r="OUP697" s="555"/>
      <c r="OUQ697" s="555"/>
      <c r="OUR697" s="555"/>
      <c r="OUS697" s="555"/>
      <c r="OUT697" s="555"/>
      <c r="OUU697" s="555"/>
      <c r="OUV697" s="555"/>
      <c r="OUW697" s="555"/>
      <c r="OUX697" s="555"/>
      <c r="OUY697" s="555"/>
      <c r="OUZ697" s="555"/>
      <c r="OVA697" s="555"/>
      <c r="OVB697" s="555"/>
      <c r="OVC697" s="555"/>
      <c r="OVD697" s="555"/>
      <c r="OVE697" s="555"/>
      <c r="OVF697" s="555"/>
      <c r="OVG697" s="555"/>
      <c r="OVH697" s="555"/>
      <c r="OVI697" s="555"/>
      <c r="OVJ697" s="555"/>
      <c r="OVK697" s="555"/>
      <c r="OVL697" s="555"/>
      <c r="OVM697" s="555"/>
      <c r="OVN697" s="555"/>
      <c r="OVO697" s="555"/>
      <c r="OVP697" s="555"/>
      <c r="OVQ697" s="555"/>
      <c r="OVR697" s="555"/>
      <c r="OVS697" s="555"/>
      <c r="OVT697" s="555"/>
      <c r="OVU697" s="555"/>
      <c r="OVV697" s="555"/>
      <c r="OVW697" s="555"/>
      <c r="OVX697" s="555"/>
      <c r="OVY697" s="555"/>
      <c r="OVZ697" s="555"/>
      <c r="OWA697" s="555"/>
      <c r="OWB697" s="555"/>
      <c r="OWC697" s="555"/>
      <c r="OWD697" s="555"/>
      <c r="OWE697" s="555"/>
      <c r="OWF697" s="555"/>
      <c r="OWG697" s="555"/>
      <c r="OWH697" s="555"/>
      <c r="OWI697" s="555"/>
      <c r="OWJ697" s="555"/>
      <c r="OWK697" s="555"/>
      <c r="OWL697" s="555"/>
      <c r="OWM697" s="555"/>
      <c r="OWN697" s="555"/>
      <c r="OWO697" s="555"/>
      <c r="OWP697" s="555"/>
      <c r="OWQ697" s="555"/>
      <c r="OWR697" s="555"/>
      <c r="OWS697" s="555"/>
      <c r="OWT697" s="555"/>
      <c r="OWU697" s="555"/>
      <c r="OWV697" s="555"/>
      <c r="OWW697" s="555"/>
      <c r="OWX697" s="555"/>
      <c r="OWY697" s="555"/>
      <c r="OWZ697" s="555"/>
      <c r="OXA697" s="555"/>
      <c r="OXB697" s="555"/>
      <c r="OXC697" s="555"/>
      <c r="OXD697" s="555"/>
      <c r="OXE697" s="555"/>
      <c r="OXF697" s="555"/>
      <c r="OXG697" s="555"/>
      <c r="OXH697" s="555"/>
      <c r="OXI697" s="555"/>
      <c r="OXJ697" s="555"/>
      <c r="OXK697" s="555"/>
      <c r="OXL697" s="555"/>
      <c r="OXM697" s="555"/>
      <c r="OXN697" s="555"/>
      <c r="OXO697" s="555"/>
      <c r="OXP697" s="555"/>
      <c r="OXQ697" s="555"/>
      <c r="OXR697" s="555"/>
      <c r="OXS697" s="555"/>
      <c r="OXT697" s="555"/>
      <c r="OXU697" s="555"/>
      <c r="OXV697" s="555"/>
      <c r="OXW697" s="555"/>
      <c r="OXX697" s="555"/>
      <c r="OXY697" s="555"/>
      <c r="OXZ697" s="555"/>
      <c r="OYA697" s="555"/>
      <c r="OYB697" s="555"/>
      <c r="OYC697" s="555"/>
      <c r="OYD697" s="555"/>
      <c r="OYE697" s="555"/>
      <c r="OYF697" s="555"/>
      <c r="OYG697" s="555"/>
      <c r="OYH697" s="555"/>
      <c r="OYI697" s="555"/>
      <c r="OYJ697" s="555"/>
      <c r="OYK697" s="555"/>
      <c r="OYL697" s="555"/>
      <c r="OYM697" s="555"/>
      <c r="OYN697" s="555"/>
      <c r="OYO697" s="555"/>
      <c r="OYP697" s="555"/>
      <c r="OYQ697" s="555"/>
      <c r="OYR697" s="555"/>
      <c r="OYS697" s="555"/>
      <c r="OYT697" s="555"/>
      <c r="OYU697" s="555"/>
      <c r="OYV697" s="555"/>
      <c r="OYW697" s="555"/>
      <c r="OYX697" s="555"/>
      <c r="OYY697" s="555"/>
      <c r="OYZ697" s="555"/>
      <c r="OZA697" s="555"/>
      <c r="OZB697" s="555"/>
      <c r="OZC697" s="555"/>
      <c r="OZD697" s="555"/>
      <c r="OZE697" s="555"/>
      <c r="OZF697" s="555"/>
      <c r="OZG697" s="555"/>
      <c r="OZH697" s="555"/>
      <c r="OZI697" s="555"/>
      <c r="OZJ697" s="555"/>
      <c r="OZK697" s="555"/>
      <c r="OZL697" s="555"/>
      <c r="OZM697" s="555"/>
      <c r="OZN697" s="555"/>
      <c r="OZO697" s="555"/>
      <c r="OZP697" s="555"/>
      <c r="OZQ697" s="555"/>
      <c r="OZR697" s="555"/>
      <c r="OZS697" s="555"/>
      <c r="OZT697" s="555"/>
      <c r="OZU697" s="555"/>
      <c r="OZV697" s="555"/>
      <c r="OZW697" s="555"/>
      <c r="OZX697" s="555"/>
      <c r="OZY697" s="555"/>
      <c r="OZZ697" s="555"/>
      <c r="PAA697" s="555"/>
      <c r="PAB697" s="555"/>
      <c r="PAC697" s="555"/>
      <c r="PAD697" s="555"/>
      <c r="PAE697" s="555"/>
      <c r="PAF697" s="555"/>
      <c r="PAG697" s="555"/>
      <c r="PAH697" s="555"/>
      <c r="PAI697" s="555"/>
      <c r="PAJ697" s="555"/>
      <c r="PAK697" s="555"/>
      <c r="PAL697" s="555"/>
      <c r="PAM697" s="555"/>
      <c r="PAN697" s="555"/>
      <c r="PAO697" s="555"/>
      <c r="PAP697" s="555"/>
      <c r="PAQ697" s="555"/>
      <c r="PAR697" s="555"/>
      <c r="PAS697" s="555"/>
      <c r="PAT697" s="555"/>
      <c r="PAU697" s="555"/>
      <c r="PAV697" s="555"/>
      <c r="PAW697" s="555"/>
      <c r="PAX697" s="555"/>
      <c r="PAY697" s="555"/>
      <c r="PAZ697" s="555"/>
      <c r="PBA697" s="555"/>
      <c r="PBB697" s="555"/>
      <c r="PBC697" s="555"/>
      <c r="PBD697" s="555"/>
      <c r="PBE697" s="555"/>
      <c r="PBF697" s="555"/>
      <c r="PBG697" s="555"/>
      <c r="PBH697" s="555"/>
      <c r="PBI697" s="555"/>
      <c r="PBJ697" s="555"/>
      <c r="PBK697" s="555"/>
      <c r="PBL697" s="555"/>
      <c r="PBM697" s="555"/>
      <c r="PBN697" s="555"/>
      <c r="PBO697" s="555"/>
      <c r="PBP697" s="555"/>
      <c r="PBQ697" s="555"/>
      <c r="PBR697" s="555"/>
      <c r="PBS697" s="555"/>
      <c r="PBT697" s="555"/>
      <c r="PBU697" s="555"/>
      <c r="PBV697" s="555"/>
      <c r="PBW697" s="555"/>
      <c r="PBX697" s="555"/>
      <c r="PBY697" s="555"/>
      <c r="PBZ697" s="555"/>
      <c r="PCA697" s="555"/>
      <c r="PCB697" s="555"/>
      <c r="PCC697" s="555"/>
      <c r="PCD697" s="555"/>
      <c r="PCE697" s="555"/>
      <c r="PCF697" s="555"/>
      <c r="PCG697" s="555"/>
      <c r="PCH697" s="555"/>
      <c r="PCI697" s="555"/>
      <c r="PCJ697" s="555"/>
      <c r="PCK697" s="555"/>
      <c r="PCL697" s="555"/>
      <c r="PCM697" s="555"/>
      <c r="PCN697" s="555"/>
      <c r="PCO697" s="555"/>
      <c r="PCP697" s="555"/>
      <c r="PCQ697" s="555"/>
      <c r="PCR697" s="555"/>
      <c r="PCS697" s="555"/>
      <c r="PCT697" s="555"/>
      <c r="PCU697" s="555"/>
      <c r="PCV697" s="555"/>
      <c r="PCW697" s="555"/>
      <c r="PCX697" s="555"/>
      <c r="PCY697" s="555"/>
      <c r="PCZ697" s="555"/>
      <c r="PDA697" s="555"/>
      <c r="PDB697" s="555"/>
      <c r="PDC697" s="555"/>
      <c r="PDD697" s="555"/>
      <c r="PDE697" s="555"/>
      <c r="PDF697" s="555"/>
      <c r="PDG697" s="555"/>
      <c r="PDH697" s="555"/>
      <c r="PDI697" s="555"/>
      <c r="PDJ697" s="555"/>
      <c r="PDK697" s="555"/>
      <c r="PDL697" s="555"/>
      <c r="PDM697" s="555"/>
      <c r="PDN697" s="555"/>
      <c r="PDO697" s="555"/>
      <c r="PDP697" s="555"/>
      <c r="PDQ697" s="555"/>
      <c r="PDR697" s="555"/>
      <c r="PDS697" s="555"/>
      <c r="PDT697" s="555"/>
      <c r="PDU697" s="555"/>
      <c r="PDV697" s="555"/>
      <c r="PDW697" s="555"/>
      <c r="PDX697" s="555"/>
      <c r="PDY697" s="555"/>
      <c r="PDZ697" s="555"/>
      <c r="PEA697" s="555"/>
      <c r="PEB697" s="555"/>
      <c r="PEC697" s="555"/>
      <c r="PED697" s="555"/>
      <c r="PEE697" s="555"/>
      <c r="PEF697" s="555"/>
      <c r="PEG697" s="555"/>
      <c r="PEH697" s="555"/>
      <c r="PEI697" s="555"/>
      <c r="PEJ697" s="555"/>
      <c r="PEK697" s="555"/>
      <c r="PEL697" s="555"/>
      <c r="PEM697" s="555"/>
      <c r="PEN697" s="555"/>
      <c r="PEO697" s="555"/>
      <c r="PEP697" s="555"/>
      <c r="PEQ697" s="555"/>
      <c r="PER697" s="555"/>
      <c r="PES697" s="555"/>
      <c r="PET697" s="555"/>
      <c r="PEU697" s="555"/>
      <c r="PEV697" s="555"/>
      <c r="PEW697" s="555"/>
      <c r="PEX697" s="555"/>
      <c r="PEY697" s="555"/>
      <c r="PEZ697" s="555"/>
      <c r="PFA697" s="555"/>
      <c r="PFB697" s="555"/>
      <c r="PFC697" s="555"/>
      <c r="PFD697" s="555"/>
      <c r="PFE697" s="555"/>
      <c r="PFF697" s="555"/>
      <c r="PFG697" s="555"/>
      <c r="PFH697" s="555"/>
      <c r="PFI697" s="555"/>
      <c r="PFJ697" s="555"/>
      <c r="PFK697" s="555"/>
      <c r="PFL697" s="555"/>
      <c r="PFM697" s="555"/>
      <c r="PFN697" s="555"/>
      <c r="PFO697" s="555"/>
      <c r="PFP697" s="555"/>
      <c r="PFQ697" s="555"/>
      <c r="PFR697" s="555"/>
      <c r="PFS697" s="555"/>
      <c r="PFT697" s="555"/>
      <c r="PFU697" s="555"/>
      <c r="PFV697" s="555"/>
      <c r="PFW697" s="555"/>
      <c r="PFX697" s="555"/>
      <c r="PFY697" s="555"/>
      <c r="PFZ697" s="555"/>
      <c r="PGA697" s="555"/>
      <c r="PGB697" s="555"/>
      <c r="PGC697" s="555"/>
      <c r="PGD697" s="555"/>
      <c r="PGE697" s="555"/>
      <c r="PGF697" s="555"/>
      <c r="PGG697" s="555"/>
      <c r="PGH697" s="555"/>
      <c r="PGI697" s="555"/>
      <c r="PGJ697" s="555"/>
      <c r="PGK697" s="555"/>
      <c r="PGL697" s="555"/>
      <c r="PGM697" s="555"/>
      <c r="PGN697" s="555"/>
      <c r="PGO697" s="555"/>
      <c r="PGP697" s="555"/>
      <c r="PGQ697" s="555"/>
      <c r="PGR697" s="555"/>
      <c r="PGS697" s="555"/>
      <c r="PGT697" s="555"/>
      <c r="PGU697" s="555"/>
      <c r="PGV697" s="555"/>
      <c r="PGW697" s="555"/>
      <c r="PGX697" s="555"/>
      <c r="PGY697" s="555"/>
      <c r="PGZ697" s="555"/>
      <c r="PHA697" s="555"/>
      <c r="PHB697" s="555"/>
      <c r="PHC697" s="555"/>
      <c r="PHD697" s="555"/>
      <c r="PHE697" s="555"/>
      <c r="PHF697" s="555"/>
      <c r="PHG697" s="555"/>
      <c r="PHH697" s="555"/>
      <c r="PHI697" s="555"/>
      <c r="PHJ697" s="555"/>
      <c r="PHK697" s="555"/>
      <c r="PHL697" s="555"/>
      <c r="PHM697" s="555"/>
      <c r="PHN697" s="555"/>
      <c r="PHO697" s="555"/>
      <c r="PHP697" s="555"/>
      <c r="PHQ697" s="555"/>
      <c r="PHR697" s="555"/>
      <c r="PHS697" s="555"/>
      <c r="PHT697" s="555"/>
      <c r="PHU697" s="555"/>
      <c r="PHV697" s="555"/>
      <c r="PHW697" s="555"/>
      <c r="PHX697" s="555"/>
      <c r="PHY697" s="555"/>
      <c r="PHZ697" s="555"/>
      <c r="PIA697" s="555"/>
      <c r="PIB697" s="555"/>
      <c r="PIC697" s="555"/>
      <c r="PID697" s="555"/>
      <c r="PIE697" s="555"/>
      <c r="PIF697" s="555"/>
      <c r="PIG697" s="555"/>
      <c r="PIH697" s="555"/>
      <c r="PII697" s="555"/>
      <c r="PIJ697" s="555"/>
      <c r="PIK697" s="555"/>
      <c r="PIL697" s="555"/>
      <c r="PIM697" s="555"/>
      <c r="PIN697" s="555"/>
      <c r="PIO697" s="555"/>
      <c r="PIP697" s="555"/>
      <c r="PIQ697" s="555"/>
      <c r="PIR697" s="555"/>
      <c r="PIS697" s="555"/>
      <c r="PIT697" s="555"/>
      <c r="PIU697" s="555"/>
      <c r="PIV697" s="555"/>
      <c r="PIW697" s="555"/>
      <c r="PIX697" s="555"/>
      <c r="PIY697" s="555"/>
      <c r="PIZ697" s="555"/>
      <c r="PJA697" s="555"/>
      <c r="PJB697" s="555"/>
      <c r="PJC697" s="555"/>
      <c r="PJD697" s="555"/>
      <c r="PJE697" s="555"/>
      <c r="PJF697" s="555"/>
      <c r="PJG697" s="555"/>
      <c r="PJH697" s="555"/>
      <c r="PJI697" s="555"/>
      <c r="PJJ697" s="555"/>
      <c r="PJK697" s="555"/>
      <c r="PJL697" s="555"/>
      <c r="PJM697" s="555"/>
      <c r="PJN697" s="555"/>
      <c r="PJO697" s="555"/>
      <c r="PJP697" s="555"/>
      <c r="PJQ697" s="555"/>
      <c r="PJR697" s="555"/>
      <c r="PJS697" s="555"/>
      <c r="PJT697" s="555"/>
      <c r="PJU697" s="555"/>
      <c r="PJV697" s="555"/>
      <c r="PJW697" s="555"/>
      <c r="PJX697" s="555"/>
      <c r="PJY697" s="555"/>
      <c r="PJZ697" s="555"/>
      <c r="PKA697" s="555"/>
      <c r="PKB697" s="555"/>
      <c r="PKC697" s="555"/>
      <c r="PKD697" s="555"/>
      <c r="PKE697" s="555"/>
      <c r="PKF697" s="555"/>
      <c r="PKG697" s="555"/>
      <c r="PKH697" s="555"/>
      <c r="PKI697" s="555"/>
      <c r="PKJ697" s="555"/>
      <c r="PKK697" s="555"/>
      <c r="PKL697" s="555"/>
      <c r="PKM697" s="555"/>
      <c r="PKN697" s="555"/>
      <c r="PKO697" s="555"/>
      <c r="PKP697" s="555"/>
      <c r="PKQ697" s="555"/>
      <c r="PKR697" s="555"/>
      <c r="PKS697" s="555"/>
      <c r="PKT697" s="555"/>
      <c r="PKU697" s="555"/>
      <c r="PKV697" s="555"/>
      <c r="PKW697" s="555"/>
      <c r="PKX697" s="555"/>
      <c r="PKY697" s="555"/>
      <c r="PKZ697" s="555"/>
      <c r="PLA697" s="555"/>
      <c r="PLB697" s="555"/>
      <c r="PLC697" s="555"/>
      <c r="PLD697" s="555"/>
      <c r="PLE697" s="555"/>
      <c r="PLF697" s="555"/>
      <c r="PLG697" s="555"/>
      <c r="PLH697" s="555"/>
      <c r="PLI697" s="555"/>
      <c r="PLJ697" s="555"/>
      <c r="PLK697" s="555"/>
      <c r="PLL697" s="555"/>
      <c r="PLM697" s="555"/>
      <c r="PLN697" s="555"/>
      <c r="PLO697" s="555"/>
      <c r="PLP697" s="555"/>
      <c r="PLQ697" s="555"/>
      <c r="PLR697" s="555"/>
      <c r="PLS697" s="555"/>
      <c r="PLT697" s="555"/>
      <c r="PLU697" s="555"/>
      <c r="PLV697" s="555"/>
      <c r="PLW697" s="555"/>
      <c r="PLX697" s="555"/>
      <c r="PLY697" s="555"/>
      <c r="PLZ697" s="555"/>
      <c r="PMA697" s="555"/>
      <c r="PMB697" s="555"/>
      <c r="PMC697" s="555"/>
      <c r="PMD697" s="555"/>
      <c r="PME697" s="555"/>
      <c r="PMF697" s="555"/>
      <c r="PMG697" s="555"/>
      <c r="PMH697" s="555"/>
      <c r="PMI697" s="555"/>
      <c r="PMJ697" s="555"/>
      <c r="PMK697" s="555"/>
      <c r="PML697" s="555"/>
      <c r="PMM697" s="555"/>
      <c r="PMN697" s="555"/>
      <c r="PMO697" s="555"/>
      <c r="PMP697" s="555"/>
      <c r="PMQ697" s="555"/>
      <c r="PMR697" s="555"/>
      <c r="PMS697" s="555"/>
      <c r="PMT697" s="555"/>
      <c r="PMU697" s="555"/>
      <c r="PMV697" s="555"/>
      <c r="PMW697" s="555"/>
      <c r="PMX697" s="555"/>
      <c r="PMY697" s="555"/>
      <c r="PMZ697" s="555"/>
      <c r="PNA697" s="555"/>
      <c r="PNB697" s="555"/>
      <c r="PNC697" s="555"/>
      <c r="PND697" s="555"/>
      <c r="PNE697" s="555"/>
      <c r="PNF697" s="555"/>
      <c r="PNG697" s="555"/>
      <c r="PNH697" s="555"/>
      <c r="PNI697" s="555"/>
      <c r="PNJ697" s="555"/>
      <c r="PNK697" s="555"/>
      <c r="PNL697" s="555"/>
      <c r="PNM697" s="555"/>
      <c r="PNN697" s="555"/>
      <c r="PNO697" s="555"/>
      <c r="PNP697" s="555"/>
      <c r="PNQ697" s="555"/>
      <c r="PNR697" s="555"/>
      <c r="PNS697" s="555"/>
      <c r="PNT697" s="555"/>
      <c r="PNU697" s="555"/>
      <c r="PNV697" s="555"/>
      <c r="PNW697" s="555"/>
      <c r="PNX697" s="555"/>
      <c r="PNY697" s="555"/>
      <c r="PNZ697" s="555"/>
      <c r="POA697" s="555"/>
      <c r="POB697" s="555"/>
      <c r="POC697" s="555"/>
      <c r="POD697" s="555"/>
      <c r="POE697" s="555"/>
      <c r="POF697" s="555"/>
      <c r="POG697" s="555"/>
      <c r="POH697" s="555"/>
      <c r="POI697" s="555"/>
      <c r="POJ697" s="555"/>
      <c r="POK697" s="555"/>
      <c r="POL697" s="555"/>
      <c r="POM697" s="555"/>
      <c r="PON697" s="555"/>
      <c r="POO697" s="555"/>
      <c r="POP697" s="555"/>
      <c r="POQ697" s="555"/>
      <c r="POR697" s="555"/>
      <c r="POS697" s="555"/>
      <c r="POT697" s="555"/>
      <c r="POU697" s="555"/>
      <c r="POV697" s="555"/>
      <c r="POW697" s="555"/>
      <c r="POX697" s="555"/>
      <c r="POY697" s="555"/>
      <c r="POZ697" s="555"/>
      <c r="PPA697" s="555"/>
      <c r="PPB697" s="555"/>
      <c r="PPC697" s="555"/>
      <c r="PPD697" s="555"/>
      <c r="PPE697" s="555"/>
      <c r="PPF697" s="555"/>
      <c r="PPG697" s="555"/>
      <c r="PPH697" s="555"/>
      <c r="PPI697" s="555"/>
      <c r="PPJ697" s="555"/>
      <c r="PPK697" s="555"/>
      <c r="PPL697" s="555"/>
      <c r="PPM697" s="555"/>
      <c r="PPN697" s="555"/>
      <c r="PPO697" s="555"/>
      <c r="PPP697" s="555"/>
      <c r="PPQ697" s="555"/>
      <c r="PPR697" s="555"/>
      <c r="PPS697" s="555"/>
      <c r="PPT697" s="555"/>
      <c r="PPU697" s="555"/>
      <c r="PPV697" s="555"/>
      <c r="PPW697" s="555"/>
      <c r="PPX697" s="555"/>
      <c r="PPY697" s="555"/>
      <c r="PPZ697" s="555"/>
      <c r="PQA697" s="555"/>
      <c r="PQB697" s="555"/>
      <c r="PQC697" s="555"/>
      <c r="PQD697" s="555"/>
      <c r="PQE697" s="555"/>
      <c r="PQF697" s="555"/>
      <c r="PQG697" s="555"/>
      <c r="PQH697" s="555"/>
      <c r="PQI697" s="555"/>
      <c r="PQJ697" s="555"/>
      <c r="PQK697" s="555"/>
      <c r="PQL697" s="555"/>
      <c r="PQM697" s="555"/>
      <c r="PQN697" s="555"/>
      <c r="PQO697" s="555"/>
      <c r="PQP697" s="555"/>
      <c r="PQQ697" s="555"/>
      <c r="PQR697" s="555"/>
      <c r="PQS697" s="555"/>
      <c r="PQT697" s="555"/>
      <c r="PQU697" s="555"/>
      <c r="PQV697" s="555"/>
      <c r="PQW697" s="555"/>
      <c r="PQX697" s="555"/>
      <c r="PQY697" s="555"/>
      <c r="PQZ697" s="555"/>
      <c r="PRA697" s="555"/>
      <c r="PRB697" s="555"/>
      <c r="PRC697" s="555"/>
      <c r="PRD697" s="555"/>
      <c r="PRE697" s="555"/>
      <c r="PRF697" s="555"/>
      <c r="PRG697" s="555"/>
      <c r="PRH697" s="555"/>
      <c r="PRI697" s="555"/>
      <c r="PRJ697" s="555"/>
      <c r="PRK697" s="555"/>
      <c r="PRL697" s="555"/>
      <c r="PRM697" s="555"/>
      <c r="PRN697" s="555"/>
      <c r="PRO697" s="555"/>
      <c r="PRP697" s="555"/>
      <c r="PRQ697" s="555"/>
      <c r="PRR697" s="555"/>
      <c r="PRS697" s="555"/>
      <c r="PRT697" s="555"/>
      <c r="PRU697" s="555"/>
      <c r="PRV697" s="555"/>
      <c r="PRW697" s="555"/>
      <c r="PRX697" s="555"/>
      <c r="PRY697" s="555"/>
      <c r="PRZ697" s="555"/>
      <c r="PSA697" s="555"/>
      <c r="PSB697" s="555"/>
      <c r="PSC697" s="555"/>
      <c r="PSD697" s="555"/>
      <c r="PSE697" s="555"/>
      <c r="PSF697" s="555"/>
      <c r="PSG697" s="555"/>
      <c r="PSH697" s="555"/>
      <c r="PSI697" s="555"/>
      <c r="PSJ697" s="555"/>
      <c r="PSK697" s="555"/>
      <c r="PSL697" s="555"/>
      <c r="PSM697" s="555"/>
      <c r="PSN697" s="555"/>
      <c r="PSO697" s="555"/>
      <c r="PSP697" s="555"/>
      <c r="PSQ697" s="555"/>
      <c r="PSR697" s="555"/>
      <c r="PSS697" s="555"/>
      <c r="PST697" s="555"/>
      <c r="PSU697" s="555"/>
      <c r="PSV697" s="555"/>
      <c r="PSW697" s="555"/>
      <c r="PSX697" s="555"/>
      <c r="PSY697" s="555"/>
      <c r="PSZ697" s="555"/>
      <c r="PTA697" s="555"/>
      <c r="PTB697" s="555"/>
      <c r="PTC697" s="555"/>
      <c r="PTD697" s="555"/>
      <c r="PTE697" s="555"/>
      <c r="PTF697" s="555"/>
      <c r="PTG697" s="555"/>
      <c r="PTH697" s="555"/>
      <c r="PTI697" s="555"/>
      <c r="PTJ697" s="555"/>
      <c r="PTK697" s="555"/>
      <c r="PTL697" s="555"/>
      <c r="PTM697" s="555"/>
      <c r="PTN697" s="555"/>
      <c r="PTO697" s="555"/>
      <c r="PTP697" s="555"/>
      <c r="PTQ697" s="555"/>
      <c r="PTR697" s="555"/>
      <c r="PTS697" s="555"/>
      <c r="PTT697" s="555"/>
      <c r="PTU697" s="555"/>
      <c r="PTV697" s="555"/>
      <c r="PTW697" s="555"/>
      <c r="PTX697" s="555"/>
      <c r="PTY697" s="555"/>
      <c r="PTZ697" s="555"/>
      <c r="PUA697" s="555"/>
      <c r="PUB697" s="555"/>
      <c r="PUC697" s="555"/>
      <c r="PUD697" s="555"/>
      <c r="PUE697" s="555"/>
      <c r="PUF697" s="555"/>
      <c r="PUG697" s="555"/>
      <c r="PUH697" s="555"/>
      <c r="PUI697" s="555"/>
      <c r="PUJ697" s="555"/>
      <c r="PUK697" s="555"/>
      <c r="PUL697" s="555"/>
      <c r="PUM697" s="555"/>
      <c r="PUN697" s="555"/>
      <c r="PUO697" s="555"/>
      <c r="PUP697" s="555"/>
      <c r="PUQ697" s="555"/>
      <c r="PUR697" s="555"/>
      <c r="PUS697" s="555"/>
      <c r="PUT697" s="555"/>
      <c r="PUU697" s="555"/>
      <c r="PUV697" s="555"/>
      <c r="PUW697" s="555"/>
      <c r="PUX697" s="555"/>
      <c r="PUY697" s="555"/>
      <c r="PUZ697" s="555"/>
      <c r="PVA697" s="555"/>
      <c r="PVB697" s="555"/>
      <c r="PVC697" s="555"/>
      <c r="PVD697" s="555"/>
      <c r="PVE697" s="555"/>
      <c r="PVF697" s="555"/>
      <c r="PVG697" s="555"/>
      <c r="PVH697" s="555"/>
      <c r="PVI697" s="555"/>
      <c r="PVJ697" s="555"/>
      <c r="PVK697" s="555"/>
      <c r="PVL697" s="555"/>
      <c r="PVM697" s="555"/>
      <c r="PVN697" s="555"/>
      <c r="PVO697" s="555"/>
      <c r="PVP697" s="555"/>
      <c r="PVQ697" s="555"/>
      <c r="PVR697" s="555"/>
      <c r="PVS697" s="555"/>
      <c r="PVT697" s="555"/>
      <c r="PVU697" s="555"/>
      <c r="PVV697" s="555"/>
      <c r="PVW697" s="555"/>
      <c r="PVX697" s="555"/>
      <c r="PVY697" s="555"/>
      <c r="PVZ697" s="555"/>
      <c r="PWA697" s="555"/>
      <c r="PWB697" s="555"/>
      <c r="PWC697" s="555"/>
      <c r="PWD697" s="555"/>
      <c r="PWE697" s="555"/>
      <c r="PWF697" s="555"/>
      <c r="PWG697" s="555"/>
      <c r="PWH697" s="555"/>
      <c r="PWI697" s="555"/>
      <c r="PWJ697" s="555"/>
      <c r="PWK697" s="555"/>
      <c r="PWL697" s="555"/>
      <c r="PWM697" s="555"/>
      <c r="PWN697" s="555"/>
      <c r="PWO697" s="555"/>
      <c r="PWP697" s="555"/>
      <c r="PWQ697" s="555"/>
      <c r="PWR697" s="555"/>
      <c r="PWS697" s="555"/>
      <c r="PWT697" s="555"/>
      <c r="PWU697" s="555"/>
      <c r="PWV697" s="555"/>
      <c r="PWW697" s="555"/>
      <c r="PWX697" s="555"/>
      <c r="PWY697" s="555"/>
      <c r="PWZ697" s="555"/>
      <c r="PXA697" s="555"/>
      <c r="PXB697" s="555"/>
      <c r="PXC697" s="555"/>
      <c r="PXD697" s="555"/>
      <c r="PXE697" s="555"/>
      <c r="PXF697" s="555"/>
      <c r="PXG697" s="555"/>
      <c r="PXH697" s="555"/>
      <c r="PXI697" s="555"/>
      <c r="PXJ697" s="555"/>
      <c r="PXK697" s="555"/>
      <c r="PXL697" s="555"/>
      <c r="PXM697" s="555"/>
      <c r="PXN697" s="555"/>
      <c r="PXO697" s="555"/>
      <c r="PXP697" s="555"/>
      <c r="PXQ697" s="555"/>
      <c r="PXR697" s="555"/>
      <c r="PXS697" s="555"/>
      <c r="PXT697" s="555"/>
      <c r="PXU697" s="555"/>
      <c r="PXV697" s="555"/>
      <c r="PXW697" s="555"/>
      <c r="PXX697" s="555"/>
      <c r="PXY697" s="555"/>
      <c r="PXZ697" s="555"/>
      <c r="PYA697" s="555"/>
      <c r="PYB697" s="555"/>
      <c r="PYC697" s="555"/>
      <c r="PYD697" s="555"/>
      <c r="PYE697" s="555"/>
      <c r="PYF697" s="555"/>
      <c r="PYG697" s="555"/>
      <c r="PYH697" s="555"/>
      <c r="PYI697" s="555"/>
      <c r="PYJ697" s="555"/>
      <c r="PYK697" s="555"/>
      <c r="PYL697" s="555"/>
      <c r="PYM697" s="555"/>
      <c r="PYN697" s="555"/>
      <c r="PYO697" s="555"/>
      <c r="PYP697" s="555"/>
      <c r="PYQ697" s="555"/>
      <c r="PYR697" s="555"/>
      <c r="PYS697" s="555"/>
      <c r="PYT697" s="555"/>
      <c r="PYU697" s="555"/>
      <c r="PYV697" s="555"/>
      <c r="PYW697" s="555"/>
      <c r="PYX697" s="555"/>
      <c r="PYY697" s="555"/>
      <c r="PYZ697" s="555"/>
      <c r="PZA697" s="555"/>
      <c r="PZB697" s="555"/>
      <c r="PZC697" s="555"/>
      <c r="PZD697" s="555"/>
      <c r="PZE697" s="555"/>
      <c r="PZF697" s="555"/>
      <c r="PZG697" s="555"/>
      <c r="PZH697" s="555"/>
      <c r="PZI697" s="555"/>
      <c r="PZJ697" s="555"/>
      <c r="PZK697" s="555"/>
      <c r="PZL697" s="555"/>
      <c r="PZM697" s="555"/>
      <c r="PZN697" s="555"/>
      <c r="PZO697" s="555"/>
      <c r="PZP697" s="555"/>
      <c r="PZQ697" s="555"/>
      <c r="PZR697" s="555"/>
      <c r="PZS697" s="555"/>
      <c r="PZT697" s="555"/>
      <c r="PZU697" s="555"/>
      <c r="PZV697" s="555"/>
      <c r="PZW697" s="555"/>
      <c r="PZX697" s="555"/>
      <c r="PZY697" s="555"/>
      <c r="PZZ697" s="555"/>
      <c r="QAA697" s="555"/>
      <c r="QAB697" s="555"/>
      <c r="QAC697" s="555"/>
      <c r="QAD697" s="555"/>
      <c r="QAE697" s="555"/>
      <c r="QAF697" s="555"/>
      <c r="QAG697" s="555"/>
      <c r="QAH697" s="555"/>
      <c r="QAI697" s="555"/>
      <c r="QAJ697" s="555"/>
      <c r="QAK697" s="555"/>
      <c r="QAL697" s="555"/>
      <c r="QAM697" s="555"/>
      <c r="QAN697" s="555"/>
      <c r="QAO697" s="555"/>
      <c r="QAP697" s="555"/>
      <c r="QAQ697" s="555"/>
      <c r="QAR697" s="555"/>
      <c r="QAS697" s="555"/>
      <c r="QAT697" s="555"/>
      <c r="QAU697" s="555"/>
      <c r="QAV697" s="555"/>
      <c r="QAW697" s="555"/>
      <c r="QAX697" s="555"/>
      <c r="QAY697" s="555"/>
      <c r="QAZ697" s="555"/>
      <c r="QBA697" s="555"/>
      <c r="QBB697" s="555"/>
      <c r="QBC697" s="555"/>
      <c r="QBD697" s="555"/>
      <c r="QBE697" s="555"/>
      <c r="QBF697" s="555"/>
      <c r="QBG697" s="555"/>
      <c r="QBH697" s="555"/>
      <c r="QBI697" s="555"/>
      <c r="QBJ697" s="555"/>
      <c r="QBK697" s="555"/>
      <c r="QBL697" s="555"/>
      <c r="QBM697" s="555"/>
      <c r="QBN697" s="555"/>
      <c r="QBO697" s="555"/>
      <c r="QBP697" s="555"/>
      <c r="QBQ697" s="555"/>
      <c r="QBR697" s="555"/>
      <c r="QBS697" s="555"/>
      <c r="QBT697" s="555"/>
      <c r="QBU697" s="555"/>
      <c r="QBV697" s="555"/>
      <c r="QBW697" s="555"/>
      <c r="QBX697" s="555"/>
      <c r="QBY697" s="555"/>
      <c r="QBZ697" s="555"/>
      <c r="QCA697" s="555"/>
      <c r="QCB697" s="555"/>
      <c r="QCC697" s="555"/>
      <c r="QCD697" s="555"/>
      <c r="QCE697" s="555"/>
      <c r="QCF697" s="555"/>
      <c r="QCG697" s="555"/>
      <c r="QCH697" s="555"/>
      <c r="QCI697" s="555"/>
      <c r="QCJ697" s="555"/>
      <c r="QCK697" s="555"/>
      <c r="QCL697" s="555"/>
      <c r="QCM697" s="555"/>
      <c r="QCN697" s="555"/>
      <c r="QCO697" s="555"/>
      <c r="QCP697" s="555"/>
      <c r="QCQ697" s="555"/>
      <c r="QCR697" s="555"/>
      <c r="QCS697" s="555"/>
      <c r="QCT697" s="555"/>
      <c r="QCU697" s="555"/>
      <c r="QCV697" s="555"/>
      <c r="QCW697" s="555"/>
      <c r="QCX697" s="555"/>
      <c r="QCY697" s="555"/>
      <c r="QCZ697" s="555"/>
      <c r="QDA697" s="555"/>
      <c r="QDB697" s="555"/>
      <c r="QDC697" s="555"/>
      <c r="QDD697" s="555"/>
      <c r="QDE697" s="555"/>
      <c r="QDF697" s="555"/>
      <c r="QDG697" s="555"/>
      <c r="QDH697" s="555"/>
      <c r="QDI697" s="555"/>
      <c r="QDJ697" s="555"/>
      <c r="QDK697" s="555"/>
      <c r="QDL697" s="555"/>
      <c r="QDM697" s="555"/>
      <c r="QDN697" s="555"/>
      <c r="QDO697" s="555"/>
      <c r="QDP697" s="555"/>
      <c r="QDQ697" s="555"/>
      <c r="QDR697" s="555"/>
      <c r="QDS697" s="555"/>
      <c r="QDT697" s="555"/>
      <c r="QDU697" s="555"/>
      <c r="QDV697" s="555"/>
      <c r="QDW697" s="555"/>
      <c r="QDX697" s="555"/>
      <c r="QDY697" s="555"/>
      <c r="QDZ697" s="555"/>
      <c r="QEA697" s="555"/>
      <c r="QEB697" s="555"/>
      <c r="QEC697" s="555"/>
      <c r="QED697" s="555"/>
      <c r="QEE697" s="555"/>
      <c r="QEF697" s="555"/>
      <c r="QEG697" s="555"/>
      <c r="QEH697" s="555"/>
      <c r="QEI697" s="555"/>
      <c r="QEJ697" s="555"/>
      <c r="QEK697" s="555"/>
      <c r="QEL697" s="555"/>
      <c r="QEM697" s="555"/>
      <c r="QEN697" s="555"/>
      <c r="QEO697" s="555"/>
      <c r="QEP697" s="555"/>
      <c r="QEQ697" s="555"/>
      <c r="QER697" s="555"/>
      <c r="QES697" s="555"/>
      <c r="QET697" s="555"/>
      <c r="QEU697" s="555"/>
      <c r="QEV697" s="555"/>
      <c r="QEW697" s="555"/>
      <c r="QEX697" s="555"/>
      <c r="QEY697" s="555"/>
      <c r="QEZ697" s="555"/>
      <c r="QFA697" s="555"/>
      <c r="QFB697" s="555"/>
      <c r="QFC697" s="555"/>
      <c r="QFD697" s="555"/>
      <c r="QFE697" s="555"/>
      <c r="QFF697" s="555"/>
      <c r="QFG697" s="555"/>
      <c r="QFH697" s="555"/>
      <c r="QFI697" s="555"/>
      <c r="QFJ697" s="555"/>
      <c r="QFK697" s="555"/>
      <c r="QFL697" s="555"/>
      <c r="QFM697" s="555"/>
      <c r="QFN697" s="555"/>
      <c r="QFO697" s="555"/>
      <c r="QFP697" s="555"/>
      <c r="QFQ697" s="555"/>
      <c r="QFR697" s="555"/>
      <c r="QFS697" s="555"/>
      <c r="QFT697" s="555"/>
      <c r="QFU697" s="555"/>
      <c r="QFV697" s="555"/>
      <c r="QFW697" s="555"/>
      <c r="QFX697" s="555"/>
      <c r="QFY697" s="555"/>
      <c r="QFZ697" s="555"/>
      <c r="QGA697" s="555"/>
      <c r="QGB697" s="555"/>
      <c r="QGC697" s="555"/>
      <c r="QGD697" s="555"/>
      <c r="QGE697" s="555"/>
      <c r="QGF697" s="555"/>
      <c r="QGG697" s="555"/>
      <c r="QGH697" s="555"/>
      <c r="QGI697" s="555"/>
      <c r="QGJ697" s="555"/>
      <c r="QGK697" s="555"/>
      <c r="QGL697" s="555"/>
      <c r="QGM697" s="555"/>
      <c r="QGN697" s="555"/>
      <c r="QGO697" s="555"/>
      <c r="QGP697" s="555"/>
      <c r="QGQ697" s="555"/>
      <c r="QGR697" s="555"/>
      <c r="QGS697" s="555"/>
      <c r="QGT697" s="555"/>
      <c r="QGU697" s="555"/>
      <c r="QGV697" s="555"/>
      <c r="QGW697" s="555"/>
      <c r="QGX697" s="555"/>
      <c r="QGY697" s="555"/>
      <c r="QGZ697" s="555"/>
      <c r="QHA697" s="555"/>
      <c r="QHB697" s="555"/>
      <c r="QHC697" s="555"/>
      <c r="QHD697" s="555"/>
      <c r="QHE697" s="555"/>
      <c r="QHF697" s="555"/>
      <c r="QHG697" s="555"/>
      <c r="QHH697" s="555"/>
      <c r="QHI697" s="555"/>
      <c r="QHJ697" s="555"/>
      <c r="QHK697" s="555"/>
      <c r="QHL697" s="555"/>
      <c r="QHM697" s="555"/>
      <c r="QHN697" s="555"/>
      <c r="QHO697" s="555"/>
      <c r="QHP697" s="555"/>
      <c r="QHQ697" s="555"/>
      <c r="QHR697" s="555"/>
      <c r="QHS697" s="555"/>
      <c r="QHT697" s="555"/>
      <c r="QHU697" s="555"/>
      <c r="QHV697" s="555"/>
      <c r="QHW697" s="555"/>
      <c r="QHX697" s="555"/>
      <c r="QHY697" s="555"/>
      <c r="QHZ697" s="555"/>
      <c r="QIA697" s="555"/>
      <c r="QIB697" s="555"/>
      <c r="QIC697" s="555"/>
      <c r="QID697" s="555"/>
      <c r="QIE697" s="555"/>
      <c r="QIF697" s="555"/>
      <c r="QIG697" s="555"/>
      <c r="QIH697" s="555"/>
      <c r="QII697" s="555"/>
      <c r="QIJ697" s="555"/>
      <c r="QIK697" s="555"/>
      <c r="QIL697" s="555"/>
      <c r="QIM697" s="555"/>
      <c r="QIN697" s="555"/>
      <c r="QIO697" s="555"/>
      <c r="QIP697" s="555"/>
      <c r="QIQ697" s="555"/>
      <c r="QIR697" s="555"/>
      <c r="QIS697" s="555"/>
      <c r="QIT697" s="555"/>
      <c r="QIU697" s="555"/>
      <c r="QIV697" s="555"/>
      <c r="QIW697" s="555"/>
      <c r="QIX697" s="555"/>
      <c r="QIY697" s="555"/>
      <c r="QIZ697" s="555"/>
      <c r="QJA697" s="555"/>
      <c r="QJB697" s="555"/>
      <c r="QJC697" s="555"/>
      <c r="QJD697" s="555"/>
      <c r="QJE697" s="555"/>
      <c r="QJF697" s="555"/>
      <c r="QJG697" s="555"/>
      <c r="QJH697" s="555"/>
      <c r="QJI697" s="555"/>
      <c r="QJJ697" s="555"/>
      <c r="QJK697" s="555"/>
      <c r="QJL697" s="555"/>
      <c r="QJM697" s="555"/>
      <c r="QJN697" s="555"/>
      <c r="QJO697" s="555"/>
      <c r="QJP697" s="555"/>
      <c r="QJQ697" s="555"/>
      <c r="QJR697" s="555"/>
      <c r="QJS697" s="555"/>
      <c r="QJT697" s="555"/>
      <c r="QJU697" s="555"/>
      <c r="QJV697" s="555"/>
      <c r="QJW697" s="555"/>
      <c r="QJX697" s="555"/>
      <c r="QJY697" s="555"/>
      <c r="QJZ697" s="555"/>
      <c r="QKA697" s="555"/>
      <c r="QKB697" s="555"/>
      <c r="QKC697" s="555"/>
      <c r="QKD697" s="555"/>
      <c r="QKE697" s="555"/>
      <c r="QKF697" s="555"/>
      <c r="QKG697" s="555"/>
      <c r="QKH697" s="555"/>
      <c r="QKI697" s="555"/>
      <c r="QKJ697" s="555"/>
      <c r="QKK697" s="555"/>
      <c r="QKL697" s="555"/>
      <c r="QKM697" s="555"/>
      <c r="QKN697" s="555"/>
      <c r="QKO697" s="555"/>
      <c r="QKP697" s="555"/>
      <c r="QKQ697" s="555"/>
      <c r="QKR697" s="555"/>
      <c r="QKS697" s="555"/>
      <c r="QKT697" s="555"/>
      <c r="QKU697" s="555"/>
      <c r="QKV697" s="555"/>
      <c r="QKW697" s="555"/>
      <c r="QKX697" s="555"/>
      <c r="QKY697" s="555"/>
      <c r="QKZ697" s="555"/>
      <c r="QLA697" s="555"/>
      <c r="QLB697" s="555"/>
      <c r="QLC697" s="555"/>
      <c r="QLD697" s="555"/>
      <c r="QLE697" s="555"/>
      <c r="QLF697" s="555"/>
      <c r="QLG697" s="555"/>
      <c r="QLH697" s="555"/>
      <c r="QLI697" s="555"/>
      <c r="QLJ697" s="555"/>
      <c r="QLK697" s="555"/>
      <c r="QLL697" s="555"/>
      <c r="QLM697" s="555"/>
      <c r="QLN697" s="555"/>
      <c r="QLO697" s="555"/>
      <c r="QLP697" s="555"/>
      <c r="QLQ697" s="555"/>
      <c r="QLR697" s="555"/>
      <c r="QLS697" s="555"/>
      <c r="QLT697" s="555"/>
      <c r="QLU697" s="555"/>
      <c r="QLV697" s="555"/>
      <c r="QLW697" s="555"/>
      <c r="QLX697" s="555"/>
      <c r="QLY697" s="555"/>
      <c r="QLZ697" s="555"/>
      <c r="QMA697" s="555"/>
      <c r="QMB697" s="555"/>
      <c r="QMC697" s="555"/>
      <c r="QMD697" s="555"/>
      <c r="QME697" s="555"/>
      <c r="QMF697" s="555"/>
      <c r="QMG697" s="555"/>
      <c r="QMH697" s="555"/>
      <c r="QMI697" s="555"/>
      <c r="QMJ697" s="555"/>
      <c r="QMK697" s="555"/>
      <c r="QML697" s="555"/>
      <c r="QMM697" s="555"/>
      <c r="QMN697" s="555"/>
      <c r="QMO697" s="555"/>
      <c r="QMP697" s="555"/>
      <c r="QMQ697" s="555"/>
      <c r="QMR697" s="555"/>
      <c r="QMS697" s="555"/>
      <c r="QMT697" s="555"/>
      <c r="QMU697" s="555"/>
      <c r="QMV697" s="555"/>
      <c r="QMW697" s="555"/>
      <c r="QMX697" s="555"/>
      <c r="QMY697" s="555"/>
      <c r="QMZ697" s="555"/>
      <c r="QNA697" s="555"/>
      <c r="QNB697" s="555"/>
      <c r="QNC697" s="555"/>
      <c r="QND697" s="555"/>
      <c r="QNE697" s="555"/>
      <c r="QNF697" s="555"/>
      <c r="QNG697" s="555"/>
      <c r="QNH697" s="555"/>
      <c r="QNI697" s="555"/>
      <c r="QNJ697" s="555"/>
      <c r="QNK697" s="555"/>
      <c r="QNL697" s="555"/>
      <c r="QNM697" s="555"/>
      <c r="QNN697" s="555"/>
      <c r="QNO697" s="555"/>
      <c r="QNP697" s="555"/>
      <c r="QNQ697" s="555"/>
      <c r="QNR697" s="555"/>
      <c r="QNS697" s="555"/>
      <c r="QNT697" s="555"/>
      <c r="QNU697" s="555"/>
      <c r="QNV697" s="555"/>
      <c r="QNW697" s="555"/>
      <c r="QNX697" s="555"/>
      <c r="QNY697" s="555"/>
      <c r="QNZ697" s="555"/>
      <c r="QOA697" s="555"/>
      <c r="QOB697" s="555"/>
      <c r="QOC697" s="555"/>
      <c r="QOD697" s="555"/>
      <c r="QOE697" s="555"/>
      <c r="QOF697" s="555"/>
      <c r="QOG697" s="555"/>
      <c r="QOH697" s="555"/>
      <c r="QOI697" s="555"/>
      <c r="QOJ697" s="555"/>
      <c r="QOK697" s="555"/>
      <c r="QOL697" s="555"/>
      <c r="QOM697" s="555"/>
      <c r="QON697" s="555"/>
      <c r="QOO697" s="555"/>
      <c r="QOP697" s="555"/>
      <c r="QOQ697" s="555"/>
      <c r="QOR697" s="555"/>
      <c r="QOS697" s="555"/>
      <c r="QOT697" s="555"/>
      <c r="QOU697" s="555"/>
      <c r="QOV697" s="555"/>
      <c r="QOW697" s="555"/>
      <c r="QOX697" s="555"/>
      <c r="QOY697" s="555"/>
      <c r="QOZ697" s="555"/>
      <c r="QPA697" s="555"/>
      <c r="QPB697" s="555"/>
      <c r="QPC697" s="555"/>
      <c r="QPD697" s="555"/>
      <c r="QPE697" s="555"/>
      <c r="QPF697" s="555"/>
      <c r="QPG697" s="555"/>
      <c r="QPH697" s="555"/>
      <c r="QPI697" s="555"/>
      <c r="QPJ697" s="555"/>
      <c r="QPK697" s="555"/>
      <c r="QPL697" s="555"/>
      <c r="QPM697" s="555"/>
      <c r="QPN697" s="555"/>
      <c r="QPO697" s="555"/>
      <c r="QPP697" s="555"/>
      <c r="QPQ697" s="555"/>
      <c r="QPR697" s="555"/>
      <c r="QPS697" s="555"/>
      <c r="QPT697" s="555"/>
      <c r="QPU697" s="555"/>
      <c r="QPV697" s="555"/>
      <c r="QPW697" s="555"/>
      <c r="QPX697" s="555"/>
      <c r="QPY697" s="555"/>
      <c r="QPZ697" s="555"/>
      <c r="QQA697" s="555"/>
      <c r="QQB697" s="555"/>
      <c r="QQC697" s="555"/>
      <c r="QQD697" s="555"/>
      <c r="QQE697" s="555"/>
      <c r="QQF697" s="555"/>
      <c r="QQG697" s="555"/>
      <c r="QQH697" s="555"/>
      <c r="QQI697" s="555"/>
      <c r="QQJ697" s="555"/>
      <c r="QQK697" s="555"/>
      <c r="QQL697" s="555"/>
      <c r="QQM697" s="555"/>
      <c r="QQN697" s="555"/>
      <c r="QQO697" s="555"/>
      <c r="QQP697" s="555"/>
      <c r="QQQ697" s="555"/>
      <c r="QQR697" s="555"/>
      <c r="QQS697" s="555"/>
      <c r="QQT697" s="555"/>
      <c r="QQU697" s="555"/>
      <c r="QQV697" s="555"/>
      <c r="QQW697" s="555"/>
      <c r="QQX697" s="555"/>
      <c r="QQY697" s="555"/>
      <c r="QQZ697" s="555"/>
      <c r="QRA697" s="555"/>
      <c r="QRB697" s="555"/>
      <c r="QRC697" s="555"/>
      <c r="QRD697" s="555"/>
      <c r="QRE697" s="555"/>
      <c r="QRF697" s="555"/>
      <c r="QRG697" s="555"/>
      <c r="QRH697" s="555"/>
      <c r="QRI697" s="555"/>
      <c r="QRJ697" s="555"/>
      <c r="QRK697" s="555"/>
      <c r="QRL697" s="555"/>
      <c r="QRM697" s="555"/>
      <c r="QRN697" s="555"/>
      <c r="QRO697" s="555"/>
      <c r="QRP697" s="555"/>
      <c r="QRQ697" s="555"/>
      <c r="QRR697" s="555"/>
      <c r="QRS697" s="555"/>
      <c r="QRT697" s="555"/>
      <c r="QRU697" s="555"/>
      <c r="QRV697" s="555"/>
      <c r="QRW697" s="555"/>
      <c r="QRX697" s="555"/>
      <c r="QRY697" s="555"/>
      <c r="QRZ697" s="555"/>
      <c r="QSA697" s="555"/>
      <c r="QSB697" s="555"/>
      <c r="QSC697" s="555"/>
      <c r="QSD697" s="555"/>
      <c r="QSE697" s="555"/>
      <c r="QSF697" s="555"/>
      <c r="QSG697" s="555"/>
      <c r="QSH697" s="555"/>
      <c r="QSI697" s="555"/>
      <c r="QSJ697" s="555"/>
      <c r="QSK697" s="555"/>
      <c r="QSL697" s="555"/>
      <c r="QSM697" s="555"/>
      <c r="QSN697" s="555"/>
      <c r="QSO697" s="555"/>
      <c r="QSP697" s="555"/>
      <c r="QSQ697" s="555"/>
      <c r="QSR697" s="555"/>
      <c r="QSS697" s="555"/>
      <c r="QST697" s="555"/>
      <c r="QSU697" s="555"/>
      <c r="QSV697" s="555"/>
      <c r="QSW697" s="555"/>
      <c r="QSX697" s="555"/>
      <c r="QSY697" s="555"/>
      <c r="QSZ697" s="555"/>
      <c r="QTA697" s="555"/>
      <c r="QTB697" s="555"/>
      <c r="QTC697" s="555"/>
      <c r="QTD697" s="555"/>
      <c r="QTE697" s="555"/>
      <c r="QTF697" s="555"/>
      <c r="QTG697" s="555"/>
      <c r="QTH697" s="555"/>
      <c r="QTI697" s="555"/>
      <c r="QTJ697" s="555"/>
      <c r="QTK697" s="555"/>
      <c r="QTL697" s="555"/>
      <c r="QTM697" s="555"/>
      <c r="QTN697" s="555"/>
      <c r="QTO697" s="555"/>
      <c r="QTP697" s="555"/>
      <c r="QTQ697" s="555"/>
      <c r="QTR697" s="555"/>
      <c r="QTS697" s="555"/>
      <c r="QTT697" s="555"/>
      <c r="QTU697" s="555"/>
      <c r="QTV697" s="555"/>
      <c r="QTW697" s="555"/>
      <c r="QTX697" s="555"/>
      <c r="QTY697" s="555"/>
      <c r="QTZ697" s="555"/>
      <c r="QUA697" s="555"/>
      <c r="QUB697" s="555"/>
      <c r="QUC697" s="555"/>
      <c r="QUD697" s="555"/>
      <c r="QUE697" s="555"/>
      <c r="QUF697" s="555"/>
      <c r="QUG697" s="555"/>
      <c r="QUH697" s="555"/>
      <c r="QUI697" s="555"/>
      <c r="QUJ697" s="555"/>
      <c r="QUK697" s="555"/>
      <c r="QUL697" s="555"/>
      <c r="QUM697" s="555"/>
      <c r="QUN697" s="555"/>
      <c r="QUO697" s="555"/>
      <c r="QUP697" s="555"/>
      <c r="QUQ697" s="555"/>
      <c r="QUR697" s="555"/>
      <c r="QUS697" s="555"/>
      <c r="QUT697" s="555"/>
      <c r="QUU697" s="555"/>
      <c r="QUV697" s="555"/>
      <c r="QUW697" s="555"/>
      <c r="QUX697" s="555"/>
      <c r="QUY697" s="555"/>
      <c r="QUZ697" s="555"/>
      <c r="QVA697" s="555"/>
      <c r="QVB697" s="555"/>
      <c r="QVC697" s="555"/>
      <c r="QVD697" s="555"/>
      <c r="QVE697" s="555"/>
      <c r="QVF697" s="555"/>
      <c r="QVG697" s="555"/>
      <c r="QVH697" s="555"/>
      <c r="QVI697" s="555"/>
      <c r="QVJ697" s="555"/>
      <c r="QVK697" s="555"/>
      <c r="QVL697" s="555"/>
      <c r="QVM697" s="555"/>
      <c r="QVN697" s="555"/>
      <c r="QVO697" s="555"/>
      <c r="QVP697" s="555"/>
      <c r="QVQ697" s="555"/>
      <c r="QVR697" s="555"/>
      <c r="QVS697" s="555"/>
      <c r="QVT697" s="555"/>
      <c r="QVU697" s="555"/>
      <c r="QVV697" s="555"/>
      <c r="QVW697" s="555"/>
      <c r="QVX697" s="555"/>
      <c r="QVY697" s="555"/>
      <c r="QVZ697" s="555"/>
      <c r="QWA697" s="555"/>
      <c r="QWB697" s="555"/>
      <c r="QWC697" s="555"/>
      <c r="QWD697" s="555"/>
      <c r="QWE697" s="555"/>
      <c r="QWF697" s="555"/>
      <c r="QWG697" s="555"/>
      <c r="QWH697" s="555"/>
      <c r="QWI697" s="555"/>
      <c r="QWJ697" s="555"/>
      <c r="QWK697" s="555"/>
      <c r="QWL697" s="555"/>
      <c r="QWM697" s="555"/>
      <c r="QWN697" s="555"/>
      <c r="QWO697" s="555"/>
      <c r="QWP697" s="555"/>
      <c r="QWQ697" s="555"/>
      <c r="QWR697" s="555"/>
      <c r="QWS697" s="555"/>
      <c r="QWT697" s="555"/>
      <c r="QWU697" s="555"/>
      <c r="QWV697" s="555"/>
      <c r="QWW697" s="555"/>
      <c r="QWX697" s="555"/>
      <c r="QWY697" s="555"/>
      <c r="QWZ697" s="555"/>
      <c r="QXA697" s="555"/>
      <c r="QXB697" s="555"/>
      <c r="QXC697" s="555"/>
      <c r="QXD697" s="555"/>
      <c r="QXE697" s="555"/>
      <c r="QXF697" s="555"/>
      <c r="QXG697" s="555"/>
      <c r="QXH697" s="555"/>
      <c r="QXI697" s="555"/>
      <c r="QXJ697" s="555"/>
      <c r="QXK697" s="555"/>
      <c r="QXL697" s="555"/>
      <c r="QXM697" s="555"/>
      <c r="QXN697" s="555"/>
      <c r="QXO697" s="555"/>
      <c r="QXP697" s="555"/>
      <c r="QXQ697" s="555"/>
      <c r="QXR697" s="555"/>
      <c r="QXS697" s="555"/>
      <c r="QXT697" s="555"/>
      <c r="QXU697" s="555"/>
      <c r="QXV697" s="555"/>
      <c r="QXW697" s="555"/>
      <c r="QXX697" s="555"/>
      <c r="QXY697" s="555"/>
      <c r="QXZ697" s="555"/>
      <c r="QYA697" s="555"/>
      <c r="QYB697" s="555"/>
      <c r="QYC697" s="555"/>
      <c r="QYD697" s="555"/>
      <c r="QYE697" s="555"/>
      <c r="QYF697" s="555"/>
      <c r="QYG697" s="555"/>
      <c r="QYH697" s="555"/>
      <c r="QYI697" s="555"/>
      <c r="QYJ697" s="555"/>
      <c r="QYK697" s="555"/>
      <c r="QYL697" s="555"/>
      <c r="QYM697" s="555"/>
      <c r="QYN697" s="555"/>
      <c r="QYO697" s="555"/>
      <c r="QYP697" s="555"/>
      <c r="QYQ697" s="555"/>
      <c r="QYR697" s="555"/>
      <c r="QYS697" s="555"/>
      <c r="QYT697" s="555"/>
      <c r="QYU697" s="555"/>
      <c r="QYV697" s="555"/>
      <c r="QYW697" s="555"/>
      <c r="QYX697" s="555"/>
      <c r="QYY697" s="555"/>
      <c r="QYZ697" s="555"/>
      <c r="QZA697" s="555"/>
      <c r="QZB697" s="555"/>
      <c r="QZC697" s="555"/>
      <c r="QZD697" s="555"/>
      <c r="QZE697" s="555"/>
      <c r="QZF697" s="555"/>
      <c r="QZG697" s="555"/>
      <c r="QZH697" s="555"/>
      <c r="QZI697" s="555"/>
      <c r="QZJ697" s="555"/>
      <c r="QZK697" s="555"/>
      <c r="QZL697" s="555"/>
      <c r="QZM697" s="555"/>
      <c r="QZN697" s="555"/>
      <c r="QZO697" s="555"/>
      <c r="QZP697" s="555"/>
      <c r="QZQ697" s="555"/>
      <c r="QZR697" s="555"/>
      <c r="QZS697" s="555"/>
      <c r="QZT697" s="555"/>
      <c r="QZU697" s="555"/>
      <c r="QZV697" s="555"/>
      <c r="QZW697" s="555"/>
      <c r="QZX697" s="555"/>
      <c r="QZY697" s="555"/>
      <c r="QZZ697" s="555"/>
      <c r="RAA697" s="555"/>
      <c r="RAB697" s="555"/>
      <c r="RAC697" s="555"/>
      <c r="RAD697" s="555"/>
      <c r="RAE697" s="555"/>
      <c r="RAF697" s="555"/>
      <c r="RAG697" s="555"/>
      <c r="RAH697" s="555"/>
      <c r="RAI697" s="555"/>
      <c r="RAJ697" s="555"/>
      <c r="RAK697" s="555"/>
      <c r="RAL697" s="555"/>
      <c r="RAM697" s="555"/>
      <c r="RAN697" s="555"/>
      <c r="RAO697" s="555"/>
      <c r="RAP697" s="555"/>
      <c r="RAQ697" s="555"/>
      <c r="RAR697" s="555"/>
      <c r="RAS697" s="555"/>
      <c r="RAT697" s="555"/>
      <c r="RAU697" s="555"/>
      <c r="RAV697" s="555"/>
      <c r="RAW697" s="555"/>
      <c r="RAX697" s="555"/>
      <c r="RAY697" s="555"/>
      <c r="RAZ697" s="555"/>
      <c r="RBA697" s="555"/>
      <c r="RBB697" s="555"/>
      <c r="RBC697" s="555"/>
      <c r="RBD697" s="555"/>
      <c r="RBE697" s="555"/>
      <c r="RBF697" s="555"/>
      <c r="RBG697" s="555"/>
      <c r="RBH697" s="555"/>
      <c r="RBI697" s="555"/>
      <c r="RBJ697" s="555"/>
      <c r="RBK697" s="555"/>
      <c r="RBL697" s="555"/>
      <c r="RBM697" s="555"/>
      <c r="RBN697" s="555"/>
      <c r="RBO697" s="555"/>
      <c r="RBP697" s="555"/>
      <c r="RBQ697" s="555"/>
      <c r="RBR697" s="555"/>
      <c r="RBS697" s="555"/>
      <c r="RBT697" s="555"/>
      <c r="RBU697" s="555"/>
      <c r="RBV697" s="555"/>
      <c r="RBW697" s="555"/>
      <c r="RBX697" s="555"/>
      <c r="RBY697" s="555"/>
      <c r="RBZ697" s="555"/>
      <c r="RCA697" s="555"/>
      <c r="RCB697" s="555"/>
      <c r="RCC697" s="555"/>
      <c r="RCD697" s="555"/>
      <c r="RCE697" s="555"/>
      <c r="RCF697" s="555"/>
      <c r="RCG697" s="555"/>
      <c r="RCH697" s="555"/>
      <c r="RCI697" s="555"/>
      <c r="RCJ697" s="555"/>
      <c r="RCK697" s="555"/>
      <c r="RCL697" s="555"/>
      <c r="RCM697" s="555"/>
      <c r="RCN697" s="555"/>
      <c r="RCO697" s="555"/>
      <c r="RCP697" s="555"/>
      <c r="RCQ697" s="555"/>
      <c r="RCR697" s="555"/>
      <c r="RCS697" s="555"/>
      <c r="RCT697" s="555"/>
      <c r="RCU697" s="555"/>
      <c r="RCV697" s="555"/>
      <c r="RCW697" s="555"/>
      <c r="RCX697" s="555"/>
      <c r="RCY697" s="555"/>
      <c r="RCZ697" s="555"/>
      <c r="RDA697" s="555"/>
      <c r="RDB697" s="555"/>
      <c r="RDC697" s="555"/>
      <c r="RDD697" s="555"/>
      <c r="RDE697" s="555"/>
      <c r="RDF697" s="555"/>
      <c r="RDG697" s="555"/>
      <c r="RDH697" s="555"/>
      <c r="RDI697" s="555"/>
      <c r="RDJ697" s="555"/>
      <c r="RDK697" s="555"/>
      <c r="RDL697" s="555"/>
      <c r="RDM697" s="555"/>
      <c r="RDN697" s="555"/>
      <c r="RDO697" s="555"/>
      <c r="RDP697" s="555"/>
      <c r="RDQ697" s="555"/>
      <c r="RDR697" s="555"/>
      <c r="RDS697" s="555"/>
      <c r="RDT697" s="555"/>
      <c r="RDU697" s="555"/>
      <c r="RDV697" s="555"/>
      <c r="RDW697" s="555"/>
      <c r="RDX697" s="555"/>
      <c r="RDY697" s="555"/>
      <c r="RDZ697" s="555"/>
      <c r="REA697" s="555"/>
      <c r="REB697" s="555"/>
      <c r="REC697" s="555"/>
      <c r="RED697" s="555"/>
      <c r="REE697" s="555"/>
      <c r="REF697" s="555"/>
      <c r="REG697" s="555"/>
      <c r="REH697" s="555"/>
      <c r="REI697" s="555"/>
      <c r="REJ697" s="555"/>
      <c r="REK697" s="555"/>
      <c r="REL697" s="555"/>
      <c r="REM697" s="555"/>
      <c r="REN697" s="555"/>
      <c r="REO697" s="555"/>
      <c r="REP697" s="555"/>
      <c r="REQ697" s="555"/>
      <c r="RER697" s="555"/>
      <c r="RES697" s="555"/>
      <c r="RET697" s="555"/>
      <c r="REU697" s="555"/>
      <c r="REV697" s="555"/>
      <c r="REW697" s="555"/>
      <c r="REX697" s="555"/>
      <c r="REY697" s="555"/>
      <c r="REZ697" s="555"/>
      <c r="RFA697" s="555"/>
      <c r="RFB697" s="555"/>
      <c r="RFC697" s="555"/>
      <c r="RFD697" s="555"/>
      <c r="RFE697" s="555"/>
      <c r="RFF697" s="555"/>
      <c r="RFG697" s="555"/>
      <c r="RFH697" s="555"/>
      <c r="RFI697" s="555"/>
      <c r="RFJ697" s="555"/>
      <c r="RFK697" s="555"/>
      <c r="RFL697" s="555"/>
      <c r="RFM697" s="555"/>
      <c r="RFN697" s="555"/>
      <c r="RFO697" s="555"/>
      <c r="RFP697" s="555"/>
      <c r="RFQ697" s="555"/>
      <c r="RFR697" s="555"/>
      <c r="RFS697" s="555"/>
      <c r="RFT697" s="555"/>
      <c r="RFU697" s="555"/>
      <c r="RFV697" s="555"/>
      <c r="RFW697" s="555"/>
      <c r="RFX697" s="555"/>
      <c r="RFY697" s="555"/>
      <c r="RFZ697" s="555"/>
      <c r="RGA697" s="555"/>
      <c r="RGB697" s="555"/>
      <c r="RGC697" s="555"/>
      <c r="RGD697" s="555"/>
      <c r="RGE697" s="555"/>
      <c r="RGF697" s="555"/>
      <c r="RGG697" s="555"/>
      <c r="RGH697" s="555"/>
      <c r="RGI697" s="555"/>
      <c r="RGJ697" s="555"/>
      <c r="RGK697" s="555"/>
      <c r="RGL697" s="555"/>
      <c r="RGM697" s="555"/>
      <c r="RGN697" s="555"/>
      <c r="RGO697" s="555"/>
      <c r="RGP697" s="555"/>
      <c r="RGQ697" s="555"/>
      <c r="RGR697" s="555"/>
      <c r="RGS697" s="555"/>
      <c r="RGT697" s="555"/>
      <c r="RGU697" s="555"/>
      <c r="RGV697" s="555"/>
      <c r="RGW697" s="555"/>
      <c r="RGX697" s="555"/>
      <c r="RGY697" s="555"/>
      <c r="RGZ697" s="555"/>
      <c r="RHA697" s="555"/>
      <c r="RHB697" s="555"/>
      <c r="RHC697" s="555"/>
      <c r="RHD697" s="555"/>
      <c r="RHE697" s="555"/>
      <c r="RHF697" s="555"/>
      <c r="RHG697" s="555"/>
      <c r="RHH697" s="555"/>
      <c r="RHI697" s="555"/>
      <c r="RHJ697" s="555"/>
      <c r="RHK697" s="555"/>
      <c r="RHL697" s="555"/>
      <c r="RHM697" s="555"/>
      <c r="RHN697" s="555"/>
      <c r="RHO697" s="555"/>
      <c r="RHP697" s="555"/>
      <c r="RHQ697" s="555"/>
      <c r="RHR697" s="555"/>
      <c r="RHS697" s="555"/>
      <c r="RHT697" s="555"/>
      <c r="RHU697" s="555"/>
      <c r="RHV697" s="555"/>
      <c r="RHW697" s="555"/>
      <c r="RHX697" s="555"/>
      <c r="RHY697" s="555"/>
      <c r="RHZ697" s="555"/>
      <c r="RIA697" s="555"/>
      <c r="RIB697" s="555"/>
      <c r="RIC697" s="555"/>
      <c r="RID697" s="555"/>
      <c r="RIE697" s="555"/>
      <c r="RIF697" s="555"/>
      <c r="RIG697" s="555"/>
      <c r="RIH697" s="555"/>
      <c r="RII697" s="555"/>
      <c r="RIJ697" s="555"/>
      <c r="RIK697" s="555"/>
      <c r="RIL697" s="555"/>
      <c r="RIM697" s="555"/>
      <c r="RIN697" s="555"/>
      <c r="RIO697" s="555"/>
      <c r="RIP697" s="555"/>
      <c r="RIQ697" s="555"/>
      <c r="RIR697" s="555"/>
      <c r="RIS697" s="555"/>
      <c r="RIT697" s="555"/>
      <c r="RIU697" s="555"/>
      <c r="RIV697" s="555"/>
      <c r="RIW697" s="555"/>
      <c r="RIX697" s="555"/>
      <c r="RIY697" s="555"/>
      <c r="RIZ697" s="555"/>
      <c r="RJA697" s="555"/>
      <c r="RJB697" s="555"/>
      <c r="RJC697" s="555"/>
      <c r="RJD697" s="555"/>
      <c r="RJE697" s="555"/>
      <c r="RJF697" s="555"/>
      <c r="RJG697" s="555"/>
      <c r="RJH697" s="555"/>
      <c r="RJI697" s="555"/>
      <c r="RJJ697" s="555"/>
      <c r="RJK697" s="555"/>
      <c r="RJL697" s="555"/>
      <c r="RJM697" s="555"/>
      <c r="RJN697" s="555"/>
      <c r="RJO697" s="555"/>
      <c r="RJP697" s="555"/>
      <c r="RJQ697" s="555"/>
      <c r="RJR697" s="555"/>
      <c r="RJS697" s="555"/>
      <c r="RJT697" s="555"/>
      <c r="RJU697" s="555"/>
      <c r="RJV697" s="555"/>
      <c r="RJW697" s="555"/>
      <c r="RJX697" s="555"/>
      <c r="RJY697" s="555"/>
      <c r="RJZ697" s="555"/>
      <c r="RKA697" s="555"/>
      <c r="RKB697" s="555"/>
      <c r="RKC697" s="555"/>
      <c r="RKD697" s="555"/>
      <c r="RKE697" s="555"/>
      <c r="RKF697" s="555"/>
      <c r="RKG697" s="555"/>
      <c r="RKH697" s="555"/>
      <c r="RKI697" s="555"/>
      <c r="RKJ697" s="555"/>
      <c r="RKK697" s="555"/>
      <c r="RKL697" s="555"/>
      <c r="RKM697" s="555"/>
      <c r="RKN697" s="555"/>
      <c r="RKO697" s="555"/>
      <c r="RKP697" s="555"/>
      <c r="RKQ697" s="555"/>
      <c r="RKR697" s="555"/>
      <c r="RKS697" s="555"/>
      <c r="RKT697" s="555"/>
      <c r="RKU697" s="555"/>
      <c r="RKV697" s="555"/>
      <c r="RKW697" s="555"/>
      <c r="RKX697" s="555"/>
      <c r="RKY697" s="555"/>
      <c r="RKZ697" s="555"/>
      <c r="RLA697" s="555"/>
      <c r="RLB697" s="555"/>
      <c r="RLC697" s="555"/>
      <c r="RLD697" s="555"/>
      <c r="RLE697" s="555"/>
      <c r="RLF697" s="555"/>
      <c r="RLG697" s="555"/>
      <c r="RLH697" s="555"/>
      <c r="RLI697" s="555"/>
      <c r="RLJ697" s="555"/>
      <c r="RLK697" s="555"/>
      <c r="RLL697" s="555"/>
      <c r="RLM697" s="555"/>
      <c r="RLN697" s="555"/>
      <c r="RLO697" s="555"/>
      <c r="RLP697" s="555"/>
      <c r="RLQ697" s="555"/>
      <c r="RLR697" s="555"/>
      <c r="RLS697" s="555"/>
      <c r="RLT697" s="555"/>
      <c r="RLU697" s="555"/>
      <c r="RLV697" s="555"/>
      <c r="RLW697" s="555"/>
      <c r="RLX697" s="555"/>
      <c r="RLY697" s="555"/>
      <c r="RLZ697" s="555"/>
      <c r="RMA697" s="555"/>
      <c r="RMB697" s="555"/>
      <c r="RMC697" s="555"/>
      <c r="RMD697" s="555"/>
      <c r="RME697" s="555"/>
      <c r="RMF697" s="555"/>
      <c r="RMG697" s="555"/>
      <c r="RMH697" s="555"/>
      <c r="RMI697" s="555"/>
      <c r="RMJ697" s="555"/>
      <c r="RMK697" s="555"/>
      <c r="RML697" s="555"/>
      <c r="RMM697" s="555"/>
      <c r="RMN697" s="555"/>
      <c r="RMO697" s="555"/>
      <c r="RMP697" s="555"/>
      <c r="RMQ697" s="555"/>
      <c r="RMR697" s="555"/>
      <c r="RMS697" s="555"/>
      <c r="RMT697" s="555"/>
      <c r="RMU697" s="555"/>
      <c r="RMV697" s="555"/>
      <c r="RMW697" s="555"/>
      <c r="RMX697" s="555"/>
      <c r="RMY697" s="555"/>
      <c r="RMZ697" s="555"/>
      <c r="RNA697" s="555"/>
      <c r="RNB697" s="555"/>
      <c r="RNC697" s="555"/>
      <c r="RND697" s="555"/>
      <c r="RNE697" s="555"/>
      <c r="RNF697" s="555"/>
      <c r="RNG697" s="555"/>
      <c r="RNH697" s="555"/>
      <c r="RNI697" s="555"/>
      <c r="RNJ697" s="555"/>
      <c r="RNK697" s="555"/>
      <c r="RNL697" s="555"/>
      <c r="RNM697" s="555"/>
      <c r="RNN697" s="555"/>
      <c r="RNO697" s="555"/>
      <c r="RNP697" s="555"/>
      <c r="RNQ697" s="555"/>
      <c r="RNR697" s="555"/>
      <c r="RNS697" s="555"/>
      <c r="RNT697" s="555"/>
      <c r="RNU697" s="555"/>
      <c r="RNV697" s="555"/>
      <c r="RNW697" s="555"/>
      <c r="RNX697" s="555"/>
      <c r="RNY697" s="555"/>
      <c r="RNZ697" s="555"/>
      <c r="ROA697" s="555"/>
      <c r="ROB697" s="555"/>
      <c r="ROC697" s="555"/>
      <c r="ROD697" s="555"/>
      <c r="ROE697" s="555"/>
      <c r="ROF697" s="555"/>
      <c r="ROG697" s="555"/>
      <c r="ROH697" s="555"/>
      <c r="ROI697" s="555"/>
      <c r="ROJ697" s="555"/>
      <c r="ROK697" s="555"/>
      <c r="ROL697" s="555"/>
      <c r="ROM697" s="555"/>
      <c r="RON697" s="555"/>
      <c r="ROO697" s="555"/>
      <c r="ROP697" s="555"/>
      <c r="ROQ697" s="555"/>
      <c r="ROR697" s="555"/>
      <c r="ROS697" s="555"/>
      <c r="ROT697" s="555"/>
      <c r="ROU697" s="555"/>
      <c r="ROV697" s="555"/>
      <c r="ROW697" s="555"/>
      <c r="ROX697" s="555"/>
      <c r="ROY697" s="555"/>
      <c r="ROZ697" s="555"/>
      <c r="RPA697" s="555"/>
      <c r="RPB697" s="555"/>
      <c r="RPC697" s="555"/>
      <c r="RPD697" s="555"/>
      <c r="RPE697" s="555"/>
      <c r="RPF697" s="555"/>
      <c r="RPG697" s="555"/>
      <c r="RPH697" s="555"/>
      <c r="RPI697" s="555"/>
      <c r="RPJ697" s="555"/>
      <c r="RPK697" s="555"/>
      <c r="RPL697" s="555"/>
      <c r="RPM697" s="555"/>
      <c r="RPN697" s="555"/>
      <c r="RPO697" s="555"/>
      <c r="RPP697" s="555"/>
      <c r="RPQ697" s="555"/>
      <c r="RPR697" s="555"/>
      <c r="RPS697" s="555"/>
      <c r="RPT697" s="555"/>
      <c r="RPU697" s="555"/>
      <c r="RPV697" s="555"/>
      <c r="RPW697" s="555"/>
      <c r="RPX697" s="555"/>
      <c r="RPY697" s="555"/>
      <c r="RPZ697" s="555"/>
      <c r="RQA697" s="555"/>
      <c r="RQB697" s="555"/>
      <c r="RQC697" s="555"/>
      <c r="RQD697" s="555"/>
      <c r="RQE697" s="555"/>
      <c r="RQF697" s="555"/>
      <c r="RQG697" s="555"/>
      <c r="RQH697" s="555"/>
      <c r="RQI697" s="555"/>
      <c r="RQJ697" s="555"/>
      <c r="RQK697" s="555"/>
      <c r="RQL697" s="555"/>
      <c r="RQM697" s="555"/>
      <c r="RQN697" s="555"/>
      <c r="RQO697" s="555"/>
      <c r="RQP697" s="555"/>
      <c r="RQQ697" s="555"/>
      <c r="RQR697" s="555"/>
      <c r="RQS697" s="555"/>
      <c r="RQT697" s="555"/>
      <c r="RQU697" s="555"/>
      <c r="RQV697" s="555"/>
      <c r="RQW697" s="555"/>
      <c r="RQX697" s="555"/>
      <c r="RQY697" s="555"/>
      <c r="RQZ697" s="555"/>
      <c r="RRA697" s="555"/>
      <c r="RRB697" s="555"/>
      <c r="RRC697" s="555"/>
      <c r="RRD697" s="555"/>
      <c r="RRE697" s="555"/>
      <c r="RRF697" s="555"/>
      <c r="RRG697" s="555"/>
      <c r="RRH697" s="555"/>
      <c r="RRI697" s="555"/>
      <c r="RRJ697" s="555"/>
      <c r="RRK697" s="555"/>
      <c r="RRL697" s="555"/>
      <c r="RRM697" s="555"/>
      <c r="RRN697" s="555"/>
      <c r="RRO697" s="555"/>
      <c r="RRP697" s="555"/>
      <c r="RRQ697" s="555"/>
      <c r="RRR697" s="555"/>
      <c r="RRS697" s="555"/>
      <c r="RRT697" s="555"/>
      <c r="RRU697" s="555"/>
      <c r="RRV697" s="555"/>
      <c r="RRW697" s="555"/>
      <c r="RRX697" s="555"/>
      <c r="RRY697" s="555"/>
      <c r="RRZ697" s="555"/>
      <c r="RSA697" s="555"/>
      <c r="RSB697" s="555"/>
      <c r="RSC697" s="555"/>
      <c r="RSD697" s="555"/>
      <c r="RSE697" s="555"/>
      <c r="RSF697" s="555"/>
      <c r="RSG697" s="555"/>
      <c r="RSH697" s="555"/>
      <c r="RSI697" s="555"/>
      <c r="RSJ697" s="555"/>
      <c r="RSK697" s="555"/>
      <c r="RSL697" s="555"/>
      <c r="RSM697" s="555"/>
      <c r="RSN697" s="555"/>
      <c r="RSO697" s="555"/>
      <c r="RSP697" s="555"/>
      <c r="RSQ697" s="555"/>
      <c r="RSR697" s="555"/>
      <c r="RSS697" s="555"/>
      <c r="RST697" s="555"/>
      <c r="RSU697" s="555"/>
      <c r="RSV697" s="555"/>
      <c r="RSW697" s="555"/>
      <c r="RSX697" s="555"/>
      <c r="RSY697" s="555"/>
      <c r="RSZ697" s="555"/>
      <c r="RTA697" s="555"/>
      <c r="RTB697" s="555"/>
      <c r="RTC697" s="555"/>
      <c r="RTD697" s="555"/>
      <c r="RTE697" s="555"/>
      <c r="RTF697" s="555"/>
      <c r="RTG697" s="555"/>
      <c r="RTH697" s="555"/>
      <c r="RTI697" s="555"/>
      <c r="RTJ697" s="555"/>
      <c r="RTK697" s="555"/>
      <c r="RTL697" s="555"/>
      <c r="RTM697" s="555"/>
      <c r="RTN697" s="555"/>
      <c r="RTO697" s="555"/>
      <c r="RTP697" s="555"/>
      <c r="RTQ697" s="555"/>
      <c r="RTR697" s="555"/>
      <c r="RTS697" s="555"/>
      <c r="RTT697" s="555"/>
      <c r="RTU697" s="555"/>
      <c r="RTV697" s="555"/>
      <c r="RTW697" s="555"/>
      <c r="RTX697" s="555"/>
      <c r="RTY697" s="555"/>
      <c r="RTZ697" s="555"/>
      <c r="RUA697" s="555"/>
      <c r="RUB697" s="555"/>
      <c r="RUC697" s="555"/>
      <c r="RUD697" s="555"/>
      <c r="RUE697" s="555"/>
      <c r="RUF697" s="555"/>
      <c r="RUG697" s="555"/>
      <c r="RUH697" s="555"/>
      <c r="RUI697" s="555"/>
      <c r="RUJ697" s="555"/>
      <c r="RUK697" s="555"/>
      <c r="RUL697" s="555"/>
      <c r="RUM697" s="555"/>
      <c r="RUN697" s="555"/>
      <c r="RUO697" s="555"/>
      <c r="RUP697" s="555"/>
      <c r="RUQ697" s="555"/>
      <c r="RUR697" s="555"/>
      <c r="RUS697" s="555"/>
      <c r="RUT697" s="555"/>
      <c r="RUU697" s="555"/>
      <c r="RUV697" s="555"/>
      <c r="RUW697" s="555"/>
      <c r="RUX697" s="555"/>
      <c r="RUY697" s="555"/>
      <c r="RUZ697" s="555"/>
      <c r="RVA697" s="555"/>
      <c r="RVB697" s="555"/>
      <c r="RVC697" s="555"/>
      <c r="RVD697" s="555"/>
      <c r="RVE697" s="555"/>
      <c r="RVF697" s="555"/>
      <c r="RVG697" s="555"/>
      <c r="RVH697" s="555"/>
      <c r="RVI697" s="555"/>
      <c r="RVJ697" s="555"/>
      <c r="RVK697" s="555"/>
      <c r="RVL697" s="555"/>
      <c r="RVM697" s="555"/>
      <c r="RVN697" s="555"/>
      <c r="RVO697" s="555"/>
      <c r="RVP697" s="555"/>
      <c r="RVQ697" s="555"/>
      <c r="RVR697" s="555"/>
      <c r="RVS697" s="555"/>
      <c r="RVT697" s="555"/>
      <c r="RVU697" s="555"/>
      <c r="RVV697" s="555"/>
      <c r="RVW697" s="555"/>
      <c r="RVX697" s="555"/>
      <c r="RVY697" s="555"/>
      <c r="RVZ697" s="555"/>
      <c r="RWA697" s="555"/>
      <c r="RWB697" s="555"/>
      <c r="RWC697" s="555"/>
      <c r="RWD697" s="555"/>
      <c r="RWE697" s="555"/>
      <c r="RWF697" s="555"/>
      <c r="RWG697" s="555"/>
      <c r="RWH697" s="555"/>
      <c r="RWI697" s="555"/>
      <c r="RWJ697" s="555"/>
      <c r="RWK697" s="555"/>
      <c r="RWL697" s="555"/>
      <c r="RWM697" s="555"/>
      <c r="RWN697" s="555"/>
      <c r="RWO697" s="555"/>
      <c r="RWP697" s="555"/>
      <c r="RWQ697" s="555"/>
      <c r="RWR697" s="555"/>
      <c r="RWS697" s="555"/>
      <c r="RWT697" s="555"/>
      <c r="RWU697" s="555"/>
      <c r="RWV697" s="555"/>
      <c r="RWW697" s="555"/>
      <c r="RWX697" s="555"/>
      <c r="RWY697" s="555"/>
      <c r="RWZ697" s="555"/>
      <c r="RXA697" s="555"/>
      <c r="RXB697" s="555"/>
      <c r="RXC697" s="555"/>
      <c r="RXD697" s="555"/>
      <c r="RXE697" s="555"/>
      <c r="RXF697" s="555"/>
      <c r="RXG697" s="555"/>
      <c r="RXH697" s="555"/>
      <c r="RXI697" s="555"/>
      <c r="RXJ697" s="555"/>
      <c r="RXK697" s="555"/>
      <c r="RXL697" s="555"/>
      <c r="RXM697" s="555"/>
      <c r="RXN697" s="555"/>
      <c r="RXO697" s="555"/>
      <c r="RXP697" s="555"/>
      <c r="RXQ697" s="555"/>
      <c r="RXR697" s="555"/>
      <c r="RXS697" s="555"/>
      <c r="RXT697" s="555"/>
      <c r="RXU697" s="555"/>
      <c r="RXV697" s="555"/>
      <c r="RXW697" s="555"/>
      <c r="RXX697" s="555"/>
      <c r="RXY697" s="555"/>
      <c r="RXZ697" s="555"/>
      <c r="RYA697" s="555"/>
      <c r="RYB697" s="555"/>
      <c r="RYC697" s="555"/>
      <c r="RYD697" s="555"/>
      <c r="RYE697" s="555"/>
      <c r="RYF697" s="555"/>
      <c r="RYG697" s="555"/>
      <c r="RYH697" s="555"/>
      <c r="RYI697" s="555"/>
      <c r="RYJ697" s="555"/>
      <c r="RYK697" s="555"/>
      <c r="RYL697" s="555"/>
      <c r="RYM697" s="555"/>
      <c r="RYN697" s="555"/>
      <c r="RYO697" s="555"/>
      <c r="RYP697" s="555"/>
      <c r="RYQ697" s="555"/>
      <c r="RYR697" s="555"/>
      <c r="RYS697" s="555"/>
      <c r="RYT697" s="555"/>
      <c r="RYU697" s="555"/>
      <c r="RYV697" s="555"/>
      <c r="RYW697" s="555"/>
      <c r="RYX697" s="555"/>
      <c r="RYY697" s="555"/>
      <c r="RYZ697" s="555"/>
      <c r="RZA697" s="555"/>
      <c r="RZB697" s="555"/>
      <c r="RZC697" s="555"/>
      <c r="RZD697" s="555"/>
      <c r="RZE697" s="555"/>
      <c r="RZF697" s="555"/>
      <c r="RZG697" s="555"/>
      <c r="RZH697" s="555"/>
      <c r="RZI697" s="555"/>
      <c r="RZJ697" s="555"/>
      <c r="RZK697" s="555"/>
      <c r="RZL697" s="555"/>
      <c r="RZM697" s="555"/>
      <c r="RZN697" s="555"/>
      <c r="RZO697" s="555"/>
      <c r="RZP697" s="555"/>
      <c r="RZQ697" s="555"/>
      <c r="RZR697" s="555"/>
      <c r="RZS697" s="555"/>
      <c r="RZT697" s="555"/>
      <c r="RZU697" s="555"/>
      <c r="RZV697" s="555"/>
      <c r="RZW697" s="555"/>
      <c r="RZX697" s="555"/>
      <c r="RZY697" s="555"/>
      <c r="RZZ697" s="555"/>
      <c r="SAA697" s="555"/>
      <c r="SAB697" s="555"/>
      <c r="SAC697" s="555"/>
      <c r="SAD697" s="555"/>
      <c r="SAE697" s="555"/>
      <c r="SAF697" s="555"/>
      <c r="SAG697" s="555"/>
      <c r="SAH697" s="555"/>
      <c r="SAI697" s="555"/>
      <c r="SAJ697" s="555"/>
      <c r="SAK697" s="555"/>
      <c r="SAL697" s="555"/>
      <c r="SAM697" s="555"/>
      <c r="SAN697" s="555"/>
      <c r="SAO697" s="555"/>
      <c r="SAP697" s="555"/>
      <c r="SAQ697" s="555"/>
      <c r="SAR697" s="555"/>
      <c r="SAS697" s="555"/>
      <c r="SAT697" s="555"/>
      <c r="SAU697" s="555"/>
      <c r="SAV697" s="555"/>
      <c r="SAW697" s="555"/>
      <c r="SAX697" s="555"/>
      <c r="SAY697" s="555"/>
      <c r="SAZ697" s="555"/>
      <c r="SBA697" s="555"/>
      <c r="SBB697" s="555"/>
      <c r="SBC697" s="555"/>
      <c r="SBD697" s="555"/>
      <c r="SBE697" s="555"/>
      <c r="SBF697" s="555"/>
      <c r="SBG697" s="555"/>
      <c r="SBH697" s="555"/>
      <c r="SBI697" s="555"/>
      <c r="SBJ697" s="555"/>
      <c r="SBK697" s="555"/>
      <c r="SBL697" s="555"/>
      <c r="SBM697" s="555"/>
      <c r="SBN697" s="555"/>
      <c r="SBO697" s="555"/>
      <c r="SBP697" s="555"/>
      <c r="SBQ697" s="555"/>
      <c r="SBR697" s="555"/>
      <c r="SBS697" s="555"/>
      <c r="SBT697" s="555"/>
      <c r="SBU697" s="555"/>
      <c r="SBV697" s="555"/>
      <c r="SBW697" s="555"/>
      <c r="SBX697" s="555"/>
      <c r="SBY697" s="555"/>
      <c r="SBZ697" s="555"/>
      <c r="SCA697" s="555"/>
      <c r="SCB697" s="555"/>
      <c r="SCC697" s="555"/>
      <c r="SCD697" s="555"/>
      <c r="SCE697" s="555"/>
      <c r="SCF697" s="555"/>
      <c r="SCG697" s="555"/>
      <c r="SCH697" s="555"/>
      <c r="SCI697" s="555"/>
      <c r="SCJ697" s="555"/>
      <c r="SCK697" s="555"/>
      <c r="SCL697" s="555"/>
      <c r="SCM697" s="555"/>
      <c r="SCN697" s="555"/>
      <c r="SCO697" s="555"/>
      <c r="SCP697" s="555"/>
      <c r="SCQ697" s="555"/>
      <c r="SCR697" s="555"/>
      <c r="SCS697" s="555"/>
      <c r="SCT697" s="555"/>
      <c r="SCU697" s="555"/>
      <c r="SCV697" s="555"/>
      <c r="SCW697" s="555"/>
      <c r="SCX697" s="555"/>
      <c r="SCY697" s="555"/>
      <c r="SCZ697" s="555"/>
      <c r="SDA697" s="555"/>
      <c r="SDB697" s="555"/>
      <c r="SDC697" s="555"/>
      <c r="SDD697" s="555"/>
      <c r="SDE697" s="555"/>
      <c r="SDF697" s="555"/>
      <c r="SDG697" s="555"/>
      <c r="SDH697" s="555"/>
      <c r="SDI697" s="555"/>
      <c r="SDJ697" s="555"/>
      <c r="SDK697" s="555"/>
      <c r="SDL697" s="555"/>
      <c r="SDM697" s="555"/>
      <c r="SDN697" s="555"/>
      <c r="SDO697" s="555"/>
      <c r="SDP697" s="555"/>
      <c r="SDQ697" s="555"/>
      <c r="SDR697" s="555"/>
      <c r="SDS697" s="555"/>
      <c r="SDT697" s="555"/>
      <c r="SDU697" s="555"/>
      <c r="SDV697" s="555"/>
      <c r="SDW697" s="555"/>
      <c r="SDX697" s="555"/>
      <c r="SDY697" s="555"/>
      <c r="SDZ697" s="555"/>
      <c r="SEA697" s="555"/>
      <c r="SEB697" s="555"/>
      <c r="SEC697" s="555"/>
      <c r="SED697" s="555"/>
      <c r="SEE697" s="555"/>
      <c r="SEF697" s="555"/>
      <c r="SEG697" s="555"/>
      <c r="SEH697" s="555"/>
      <c r="SEI697" s="555"/>
      <c r="SEJ697" s="555"/>
      <c r="SEK697" s="555"/>
      <c r="SEL697" s="555"/>
      <c r="SEM697" s="555"/>
      <c r="SEN697" s="555"/>
      <c r="SEO697" s="555"/>
      <c r="SEP697" s="555"/>
      <c r="SEQ697" s="555"/>
      <c r="SER697" s="555"/>
      <c r="SES697" s="555"/>
      <c r="SET697" s="555"/>
      <c r="SEU697" s="555"/>
      <c r="SEV697" s="555"/>
      <c r="SEW697" s="555"/>
      <c r="SEX697" s="555"/>
      <c r="SEY697" s="555"/>
      <c r="SEZ697" s="555"/>
      <c r="SFA697" s="555"/>
      <c r="SFB697" s="555"/>
      <c r="SFC697" s="555"/>
      <c r="SFD697" s="555"/>
      <c r="SFE697" s="555"/>
      <c r="SFF697" s="555"/>
      <c r="SFG697" s="555"/>
      <c r="SFH697" s="555"/>
      <c r="SFI697" s="555"/>
      <c r="SFJ697" s="555"/>
      <c r="SFK697" s="555"/>
      <c r="SFL697" s="555"/>
      <c r="SFM697" s="555"/>
      <c r="SFN697" s="555"/>
      <c r="SFO697" s="555"/>
      <c r="SFP697" s="555"/>
      <c r="SFQ697" s="555"/>
      <c r="SFR697" s="555"/>
      <c r="SFS697" s="555"/>
      <c r="SFT697" s="555"/>
      <c r="SFU697" s="555"/>
      <c r="SFV697" s="555"/>
      <c r="SFW697" s="555"/>
      <c r="SFX697" s="555"/>
      <c r="SFY697" s="555"/>
      <c r="SFZ697" s="555"/>
      <c r="SGA697" s="555"/>
      <c r="SGB697" s="555"/>
      <c r="SGC697" s="555"/>
      <c r="SGD697" s="555"/>
      <c r="SGE697" s="555"/>
      <c r="SGF697" s="555"/>
      <c r="SGG697" s="555"/>
      <c r="SGH697" s="555"/>
      <c r="SGI697" s="555"/>
      <c r="SGJ697" s="555"/>
      <c r="SGK697" s="555"/>
      <c r="SGL697" s="555"/>
      <c r="SGM697" s="555"/>
      <c r="SGN697" s="555"/>
      <c r="SGO697" s="555"/>
      <c r="SGP697" s="555"/>
      <c r="SGQ697" s="555"/>
      <c r="SGR697" s="555"/>
      <c r="SGS697" s="555"/>
      <c r="SGT697" s="555"/>
      <c r="SGU697" s="555"/>
      <c r="SGV697" s="555"/>
      <c r="SGW697" s="555"/>
      <c r="SGX697" s="555"/>
      <c r="SGY697" s="555"/>
      <c r="SGZ697" s="555"/>
      <c r="SHA697" s="555"/>
      <c r="SHB697" s="555"/>
      <c r="SHC697" s="555"/>
      <c r="SHD697" s="555"/>
      <c r="SHE697" s="555"/>
      <c r="SHF697" s="555"/>
      <c r="SHG697" s="555"/>
      <c r="SHH697" s="555"/>
      <c r="SHI697" s="555"/>
      <c r="SHJ697" s="555"/>
      <c r="SHK697" s="555"/>
      <c r="SHL697" s="555"/>
      <c r="SHM697" s="555"/>
      <c r="SHN697" s="555"/>
      <c r="SHO697" s="555"/>
      <c r="SHP697" s="555"/>
      <c r="SHQ697" s="555"/>
      <c r="SHR697" s="555"/>
      <c r="SHS697" s="555"/>
      <c r="SHT697" s="555"/>
      <c r="SHU697" s="555"/>
      <c r="SHV697" s="555"/>
      <c r="SHW697" s="555"/>
      <c r="SHX697" s="555"/>
      <c r="SHY697" s="555"/>
      <c r="SHZ697" s="555"/>
      <c r="SIA697" s="555"/>
      <c r="SIB697" s="555"/>
      <c r="SIC697" s="555"/>
      <c r="SID697" s="555"/>
      <c r="SIE697" s="555"/>
      <c r="SIF697" s="555"/>
      <c r="SIG697" s="555"/>
      <c r="SIH697" s="555"/>
      <c r="SII697" s="555"/>
      <c r="SIJ697" s="555"/>
      <c r="SIK697" s="555"/>
      <c r="SIL697" s="555"/>
      <c r="SIM697" s="555"/>
      <c r="SIN697" s="555"/>
      <c r="SIO697" s="555"/>
      <c r="SIP697" s="555"/>
      <c r="SIQ697" s="555"/>
      <c r="SIR697" s="555"/>
      <c r="SIS697" s="555"/>
      <c r="SIT697" s="555"/>
      <c r="SIU697" s="555"/>
      <c r="SIV697" s="555"/>
      <c r="SIW697" s="555"/>
      <c r="SIX697" s="555"/>
      <c r="SIY697" s="555"/>
      <c r="SIZ697" s="555"/>
      <c r="SJA697" s="555"/>
      <c r="SJB697" s="555"/>
      <c r="SJC697" s="555"/>
      <c r="SJD697" s="555"/>
      <c r="SJE697" s="555"/>
      <c r="SJF697" s="555"/>
      <c r="SJG697" s="555"/>
      <c r="SJH697" s="555"/>
      <c r="SJI697" s="555"/>
      <c r="SJJ697" s="555"/>
      <c r="SJK697" s="555"/>
      <c r="SJL697" s="555"/>
      <c r="SJM697" s="555"/>
      <c r="SJN697" s="555"/>
      <c r="SJO697" s="555"/>
      <c r="SJP697" s="555"/>
      <c r="SJQ697" s="555"/>
      <c r="SJR697" s="555"/>
      <c r="SJS697" s="555"/>
      <c r="SJT697" s="555"/>
      <c r="SJU697" s="555"/>
      <c r="SJV697" s="555"/>
      <c r="SJW697" s="555"/>
      <c r="SJX697" s="555"/>
      <c r="SJY697" s="555"/>
      <c r="SJZ697" s="555"/>
      <c r="SKA697" s="555"/>
      <c r="SKB697" s="555"/>
      <c r="SKC697" s="555"/>
      <c r="SKD697" s="555"/>
      <c r="SKE697" s="555"/>
      <c r="SKF697" s="555"/>
      <c r="SKG697" s="555"/>
      <c r="SKH697" s="555"/>
      <c r="SKI697" s="555"/>
      <c r="SKJ697" s="555"/>
      <c r="SKK697" s="555"/>
      <c r="SKL697" s="555"/>
      <c r="SKM697" s="555"/>
      <c r="SKN697" s="555"/>
      <c r="SKO697" s="555"/>
      <c r="SKP697" s="555"/>
      <c r="SKQ697" s="555"/>
      <c r="SKR697" s="555"/>
      <c r="SKS697" s="555"/>
      <c r="SKT697" s="555"/>
      <c r="SKU697" s="555"/>
      <c r="SKV697" s="555"/>
      <c r="SKW697" s="555"/>
      <c r="SKX697" s="555"/>
      <c r="SKY697" s="555"/>
      <c r="SKZ697" s="555"/>
      <c r="SLA697" s="555"/>
      <c r="SLB697" s="555"/>
      <c r="SLC697" s="555"/>
      <c r="SLD697" s="555"/>
      <c r="SLE697" s="555"/>
      <c r="SLF697" s="555"/>
      <c r="SLG697" s="555"/>
      <c r="SLH697" s="555"/>
      <c r="SLI697" s="555"/>
      <c r="SLJ697" s="555"/>
      <c r="SLK697" s="555"/>
      <c r="SLL697" s="555"/>
      <c r="SLM697" s="555"/>
      <c r="SLN697" s="555"/>
      <c r="SLO697" s="555"/>
      <c r="SLP697" s="555"/>
      <c r="SLQ697" s="555"/>
      <c r="SLR697" s="555"/>
      <c r="SLS697" s="555"/>
      <c r="SLT697" s="555"/>
      <c r="SLU697" s="555"/>
      <c r="SLV697" s="555"/>
      <c r="SLW697" s="555"/>
      <c r="SLX697" s="555"/>
      <c r="SLY697" s="555"/>
      <c r="SLZ697" s="555"/>
      <c r="SMA697" s="555"/>
      <c r="SMB697" s="555"/>
      <c r="SMC697" s="555"/>
      <c r="SMD697" s="555"/>
      <c r="SME697" s="555"/>
      <c r="SMF697" s="555"/>
      <c r="SMG697" s="555"/>
      <c r="SMH697" s="555"/>
      <c r="SMI697" s="555"/>
      <c r="SMJ697" s="555"/>
      <c r="SMK697" s="555"/>
      <c r="SML697" s="555"/>
      <c r="SMM697" s="555"/>
      <c r="SMN697" s="555"/>
      <c r="SMO697" s="555"/>
      <c r="SMP697" s="555"/>
      <c r="SMQ697" s="555"/>
      <c r="SMR697" s="555"/>
      <c r="SMS697" s="555"/>
      <c r="SMT697" s="555"/>
      <c r="SMU697" s="555"/>
      <c r="SMV697" s="555"/>
      <c r="SMW697" s="555"/>
      <c r="SMX697" s="555"/>
      <c r="SMY697" s="555"/>
      <c r="SMZ697" s="555"/>
      <c r="SNA697" s="555"/>
      <c r="SNB697" s="555"/>
      <c r="SNC697" s="555"/>
      <c r="SND697" s="555"/>
      <c r="SNE697" s="555"/>
      <c r="SNF697" s="555"/>
      <c r="SNG697" s="555"/>
      <c r="SNH697" s="555"/>
      <c r="SNI697" s="555"/>
      <c r="SNJ697" s="555"/>
      <c r="SNK697" s="555"/>
      <c r="SNL697" s="555"/>
      <c r="SNM697" s="555"/>
      <c r="SNN697" s="555"/>
      <c r="SNO697" s="555"/>
      <c r="SNP697" s="555"/>
      <c r="SNQ697" s="555"/>
      <c r="SNR697" s="555"/>
      <c r="SNS697" s="555"/>
      <c r="SNT697" s="555"/>
      <c r="SNU697" s="555"/>
      <c r="SNV697" s="555"/>
      <c r="SNW697" s="555"/>
      <c r="SNX697" s="555"/>
      <c r="SNY697" s="555"/>
      <c r="SNZ697" s="555"/>
      <c r="SOA697" s="555"/>
      <c r="SOB697" s="555"/>
      <c r="SOC697" s="555"/>
      <c r="SOD697" s="555"/>
      <c r="SOE697" s="555"/>
      <c r="SOF697" s="555"/>
      <c r="SOG697" s="555"/>
      <c r="SOH697" s="555"/>
      <c r="SOI697" s="555"/>
      <c r="SOJ697" s="555"/>
      <c r="SOK697" s="555"/>
      <c r="SOL697" s="555"/>
      <c r="SOM697" s="555"/>
      <c r="SON697" s="555"/>
      <c r="SOO697" s="555"/>
      <c r="SOP697" s="555"/>
      <c r="SOQ697" s="555"/>
      <c r="SOR697" s="555"/>
      <c r="SOS697" s="555"/>
      <c r="SOT697" s="555"/>
      <c r="SOU697" s="555"/>
      <c r="SOV697" s="555"/>
      <c r="SOW697" s="555"/>
      <c r="SOX697" s="555"/>
      <c r="SOY697" s="555"/>
      <c r="SOZ697" s="555"/>
      <c r="SPA697" s="555"/>
      <c r="SPB697" s="555"/>
      <c r="SPC697" s="555"/>
      <c r="SPD697" s="555"/>
      <c r="SPE697" s="555"/>
      <c r="SPF697" s="555"/>
      <c r="SPG697" s="555"/>
      <c r="SPH697" s="555"/>
      <c r="SPI697" s="555"/>
      <c r="SPJ697" s="555"/>
      <c r="SPK697" s="555"/>
      <c r="SPL697" s="555"/>
      <c r="SPM697" s="555"/>
      <c r="SPN697" s="555"/>
      <c r="SPO697" s="555"/>
      <c r="SPP697" s="555"/>
      <c r="SPQ697" s="555"/>
      <c r="SPR697" s="555"/>
      <c r="SPS697" s="555"/>
      <c r="SPT697" s="555"/>
      <c r="SPU697" s="555"/>
      <c r="SPV697" s="555"/>
      <c r="SPW697" s="555"/>
      <c r="SPX697" s="555"/>
      <c r="SPY697" s="555"/>
      <c r="SPZ697" s="555"/>
      <c r="SQA697" s="555"/>
      <c r="SQB697" s="555"/>
      <c r="SQC697" s="555"/>
      <c r="SQD697" s="555"/>
      <c r="SQE697" s="555"/>
      <c r="SQF697" s="555"/>
      <c r="SQG697" s="555"/>
      <c r="SQH697" s="555"/>
      <c r="SQI697" s="555"/>
      <c r="SQJ697" s="555"/>
      <c r="SQK697" s="555"/>
      <c r="SQL697" s="555"/>
      <c r="SQM697" s="555"/>
      <c r="SQN697" s="555"/>
      <c r="SQO697" s="555"/>
      <c r="SQP697" s="555"/>
      <c r="SQQ697" s="555"/>
      <c r="SQR697" s="555"/>
      <c r="SQS697" s="555"/>
      <c r="SQT697" s="555"/>
      <c r="SQU697" s="555"/>
      <c r="SQV697" s="555"/>
      <c r="SQW697" s="555"/>
      <c r="SQX697" s="555"/>
      <c r="SQY697" s="555"/>
      <c r="SQZ697" s="555"/>
      <c r="SRA697" s="555"/>
      <c r="SRB697" s="555"/>
      <c r="SRC697" s="555"/>
      <c r="SRD697" s="555"/>
      <c r="SRE697" s="555"/>
      <c r="SRF697" s="555"/>
      <c r="SRG697" s="555"/>
      <c r="SRH697" s="555"/>
      <c r="SRI697" s="555"/>
      <c r="SRJ697" s="555"/>
      <c r="SRK697" s="555"/>
      <c r="SRL697" s="555"/>
      <c r="SRM697" s="555"/>
      <c r="SRN697" s="555"/>
      <c r="SRO697" s="555"/>
      <c r="SRP697" s="555"/>
      <c r="SRQ697" s="555"/>
      <c r="SRR697" s="555"/>
      <c r="SRS697" s="555"/>
      <c r="SRT697" s="555"/>
      <c r="SRU697" s="555"/>
      <c r="SRV697" s="555"/>
      <c r="SRW697" s="555"/>
      <c r="SRX697" s="555"/>
      <c r="SRY697" s="555"/>
      <c r="SRZ697" s="555"/>
      <c r="SSA697" s="555"/>
      <c r="SSB697" s="555"/>
      <c r="SSC697" s="555"/>
      <c r="SSD697" s="555"/>
      <c r="SSE697" s="555"/>
      <c r="SSF697" s="555"/>
      <c r="SSG697" s="555"/>
      <c r="SSH697" s="555"/>
      <c r="SSI697" s="555"/>
      <c r="SSJ697" s="555"/>
      <c r="SSK697" s="555"/>
      <c r="SSL697" s="555"/>
      <c r="SSM697" s="555"/>
      <c r="SSN697" s="555"/>
      <c r="SSO697" s="555"/>
      <c r="SSP697" s="555"/>
      <c r="SSQ697" s="555"/>
      <c r="SSR697" s="555"/>
      <c r="SSS697" s="555"/>
      <c r="SST697" s="555"/>
      <c r="SSU697" s="555"/>
      <c r="SSV697" s="555"/>
      <c r="SSW697" s="555"/>
      <c r="SSX697" s="555"/>
      <c r="SSY697" s="555"/>
      <c r="SSZ697" s="555"/>
      <c r="STA697" s="555"/>
      <c r="STB697" s="555"/>
      <c r="STC697" s="555"/>
      <c r="STD697" s="555"/>
      <c r="STE697" s="555"/>
      <c r="STF697" s="555"/>
      <c r="STG697" s="555"/>
      <c r="STH697" s="555"/>
      <c r="STI697" s="555"/>
      <c r="STJ697" s="555"/>
      <c r="STK697" s="555"/>
      <c r="STL697" s="555"/>
      <c r="STM697" s="555"/>
      <c r="STN697" s="555"/>
      <c r="STO697" s="555"/>
      <c r="STP697" s="555"/>
      <c r="STQ697" s="555"/>
      <c r="STR697" s="555"/>
      <c r="STS697" s="555"/>
      <c r="STT697" s="555"/>
      <c r="STU697" s="555"/>
      <c r="STV697" s="555"/>
      <c r="STW697" s="555"/>
      <c r="STX697" s="555"/>
      <c r="STY697" s="555"/>
      <c r="STZ697" s="555"/>
      <c r="SUA697" s="555"/>
      <c r="SUB697" s="555"/>
      <c r="SUC697" s="555"/>
      <c r="SUD697" s="555"/>
      <c r="SUE697" s="555"/>
      <c r="SUF697" s="555"/>
      <c r="SUG697" s="555"/>
      <c r="SUH697" s="555"/>
      <c r="SUI697" s="555"/>
      <c r="SUJ697" s="555"/>
      <c r="SUK697" s="555"/>
      <c r="SUL697" s="555"/>
      <c r="SUM697" s="555"/>
      <c r="SUN697" s="555"/>
      <c r="SUO697" s="555"/>
      <c r="SUP697" s="555"/>
      <c r="SUQ697" s="555"/>
      <c r="SUR697" s="555"/>
      <c r="SUS697" s="555"/>
      <c r="SUT697" s="555"/>
      <c r="SUU697" s="555"/>
      <c r="SUV697" s="555"/>
      <c r="SUW697" s="555"/>
      <c r="SUX697" s="555"/>
      <c r="SUY697" s="555"/>
      <c r="SUZ697" s="555"/>
      <c r="SVA697" s="555"/>
      <c r="SVB697" s="555"/>
      <c r="SVC697" s="555"/>
      <c r="SVD697" s="555"/>
      <c r="SVE697" s="555"/>
      <c r="SVF697" s="555"/>
      <c r="SVG697" s="555"/>
      <c r="SVH697" s="555"/>
      <c r="SVI697" s="555"/>
      <c r="SVJ697" s="555"/>
      <c r="SVK697" s="555"/>
      <c r="SVL697" s="555"/>
      <c r="SVM697" s="555"/>
      <c r="SVN697" s="555"/>
      <c r="SVO697" s="555"/>
      <c r="SVP697" s="555"/>
      <c r="SVQ697" s="555"/>
      <c r="SVR697" s="555"/>
      <c r="SVS697" s="555"/>
      <c r="SVT697" s="555"/>
      <c r="SVU697" s="555"/>
      <c r="SVV697" s="555"/>
      <c r="SVW697" s="555"/>
      <c r="SVX697" s="555"/>
      <c r="SVY697" s="555"/>
      <c r="SVZ697" s="555"/>
      <c r="SWA697" s="555"/>
      <c r="SWB697" s="555"/>
      <c r="SWC697" s="555"/>
      <c r="SWD697" s="555"/>
      <c r="SWE697" s="555"/>
      <c r="SWF697" s="555"/>
      <c r="SWG697" s="555"/>
      <c r="SWH697" s="555"/>
      <c r="SWI697" s="555"/>
      <c r="SWJ697" s="555"/>
      <c r="SWK697" s="555"/>
      <c r="SWL697" s="555"/>
      <c r="SWM697" s="555"/>
      <c r="SWN697" s="555"/>
      <c r="SWO697" s="555"/>
      <c r="SWP697" s="555"/>
      <c r="SWQ697" s="555"/>
      <c r="SWR697" s="555"/>
      <c r="SWS697" s="555"/>
      <c r="SWT697" s="555"/>
      <c r="SWU697" s="555"/>
      <c r="SWV697" s="555"/>
      <c r="SWW697" s="555"/>
      <c r="SWX697" s="555"/>
      <c r="SWY697" s="555"/>
      <c r="SWZ697" s="555"/>
      <c r="SXA697" s="555"/>
      <c r="SXB697" s="555"/>
      <c r="SXC697" s="555"/>
      <c r="SXD697" s="555"/>
      <c r="SXE697" s="555"/>
      <c r="SXF697" s="555"/>
      <c r="SXG697" s="555"/>
      <c r="SXH697" s="555"/>
      <c r="SXI697" s="555"/>
      <c r="SXJ697" s="555"/>
      <c r="SXK697" s="555"/>
      <c r="SXL697" s="555"/>
      <c r="SXM697" s="555"/>
      <c r="SXN697" s="555"/>
      <c r="SXO697" s="555"/>
      <c r="SXP697" s="555"/>
      <c r="SXQ697" s="555"/>
      <c r="SXR697" s="555"/>
      <c r="SXS697" s="555"/>
      <c r="SXT697" s="555"/>
      <c r="SXU697" s="555"/>
      <c r="SXV697" s="555"/>
      <c r="SXW697" s="555"/>
      <c r="SXX697" s="555"/>
      <c r="SXY697" s="555"/>
      <c r="SXZ697" s="555"/>
      <c r="SYA697" s="555"/>
      <c r="SYB697" s="555"/>
      <c r="SYC697" s="555"/>
      <c r="SYD697" s="555"/>
      <c r="SYE697" s="555"/>
      <c r="SYF697" s="555"/>
      <c r="SYG697" s="555"/>
      <c r="SYH697" s="555"/>
      <c r="SYI697" s="555"/>
      <c r="SYJ697" s="555"/>
      <c r="SYK697" s="555"/>
      <c r="SYL697" s="555"/>
      <c r="SYM697" s="555"/>
      <c r="SYN697" s="555"/>
      <c r="SYO697" s="555"/>
      <c r="SYP697" s="555"/>
      <c r="SYQ697" s="555"/>
      <c r="SYR697" s="555"/>
      <c r="SYS697" s="555"/>
      <c r="SYT697" s="555"/>
      <c r="SYU697" s="555"/>
      <c r="SYV697" s="555"/>
      <c r="SYW697" s="555"/>
      <c r="SYX697" s="555"/>
      <c r="SYY697" s="555"/>
      <c r="SYZ697" s="555"/>
      <c r="SZA697" s="555"/>
      <c r="SZB697" s="555"/>
      <c r="SZC697" s="555"/>
      <c r="SZD697" s="555"/>
      <c r="SZE697" s="555"/>
      <c r="SZF697" s="555"/>
      <c r="SZG697" s="555"/>
      <c r="SZH697" s="555"/>
      <c r="SZI697" s="555"/>
      <c r="SZJ697" s="555"/>
      <c r="SZK697" s="555"/>
      <c r="SZL697" s="555"/>
      <c r="SZM697" s="555"/>
      <c r="SZN697" s="555"/>
      <c r="SZO697" s="555"/>
      <c r="SZP697" s="555"/>
      <c r="SZQ697" s="555"/>
      <c r="SZR697" s="555"/>
      <c r="SZS697" s="555"/>
      <c r="SZT697" s="555"/>
      <c r="SZU697" s="555"/>
      <c r="SZV697" s="555"/>
      <c r="SZW697" s="555"/>
      <c r="SZX697" s="555"/>
      <c r="SZY697" s="555"/>
      <c r="SZZ697" s="555"/>
      <c r="TAA697" s="555"/>
      <c r="TAB697" s="555"/>
      <c r="TAC697" s="555"/>
      <c r="TAD697" s="555"/>
      <c r="TAE697" s="555"/>
      <c r="TAF697" s="555"/>
      <c r="TAG697" s="555"/>
      <c r="TAH697" s="555"/>
      <c r="TAI697" s="555"/>
      <c r="TAJ697" s="555"/>
      <c r="TAK697" s="555"/>
      <c r="TAL697" s="555"/>
      <c r="TAM697" s="555"/>
      <c r="TAN697" s="555"/>
      <c r="TAO697" s="555"/>
      <c r="TAP697" s="555"/>
      <c r="TAQ697" s="555"/>
      <c r="TAR697" s="555"/>
      <c r="TAS697" s="555"/>
      <c r="TAT697" s="555"/>
      <c r="TAU697" s="555"/>
      <c r="TAV697" s="555"/>
      <c r="TAW697" s="555"/>
      <c r="TAX697" s="555"/>
      <c r="TAY697" s="555"/>
      <c r="TAZ697" s="555"/>
      <c r="TBA697" s="555"/>
      <c r="TBB697" s="555"/>
      <c r="TBC697" s="555"/>
      <c r="TBD697" s="555"/>
      <c r="TBE697" s="555"/>
      <c r="TBF697" s="555"/>
      <c r="TBG697" s="555"/>
      <c r="TBH697" s="555"/>
      <c r="TBI697" s="555"/>
      <c r="TBJ697" s="555"/>
      <c r="TBK697" s="555"/>
      <c r="TBL697" s="555"/>
      <c r="TBM697" s="555"/>
      <c r="TBN697" s="555"/>
      <c r="TBO697" s="555"/>
      <c r="TBP697" s="555"/>
      <c r="TBQ697" s="555"/>
      <c r="TBR697" s="555"/>
      <c r="TBS697" s="555"/>
      <c r="TBT697" s="555"/>
      <c r="TBU697" s="555"/>
      <c r="TBV697" s="555"/>
      <c r="TBW697" s="555"/>
      <c r="TBX697" s="555"/>
      <c r="TBY697" s="555"/>
      <c r="TBZ697" s="555"/>
      <c r="TCA697" s="555"/>
      <c r="TCB697" s="555"/>
      <c r="TCC697" s="555"/>
      <c r="TCD697" s="555"/>
      <c r="TCE697" s="555"/>
      <c r="TCF697" s="555"/>
      <c r="TCG697" s="555"/>
      <c r="TCH697" s="555"/>
      <c r="TCI697" s="555"/>
      <c r="TCJ697" s="555"/>
      <c r="TCK697" s="555"/>
      <c r="TCL697" s="555"/>
      <c r="TCM697" s="555"/>
      <c r="TCN697" s="555"/>
      <c r="TCO697" s="555"/>
      <c r="TCP697" s="555"/>
      <c r="TCQ697" s="555"/>
      <c r="TCR697" s="555"/>
      <c r="TCS697" s="555"/>
      <c r="TCT697" s="555"/>
      <c r="TCU697" s="555"/>
      <c r="TCV697" s="555"/>
      <c r="TCW697" s="555"/>
      <c r="TCX697" s="555"/>
      <c r="TCY697" s="555"/>
      <c r="TCZ697" s="555"/>
      <c r="TDA697" s="555"/>
      <c r="TDB697" s="555"/>
      <c r="TDC697" s="555"/>
      <c r="TDD697" s="555"/>
      <c r="TDE697" s="555"/>
      <c r="TDF697" s="555"/>
      <c r="TDG697" s="555"/>
      <c r="TDH697" s="555"/>
      <c r="TDI697" s="555"/>
      <c r="TDJ697" s="555"/>
      <c r="TDK697" s="555"/>
      <c r="TDL697" s="555"/>
      <c r="TDM697" s="555"/>
      <c r="TDN697" s="555"/>
      <c r="TDO697" s="555"/>
      <c r="TDP697" s="555"/>
      <c r="TDQ697" s="555"/>
      <c r="TDR697" s="555"/>
      <c r="TDS697" s="555"/>
      <c r="TDT697" s="555"/>
      <c r="TDU697" s="555"/>
      <c r="TDV697" s="555"/>
      <c r="TDW697" s="555"/>
      <c r="TDX697" s="555"/>
      <c r="TDY697" s="555"/>
      <c r="TDZ697" s="555"/>
      <c r="TEA697" s="555"/>
      <c r="TEB697" s="555"/>
      <c r="TEC697" s="555"/>
      <c r="TED697" s="555"/>
      <c r="TEE697" s="555"/>
      <c r="TEF697" s="555"/>
      <c r="TEG697" s="555"/>
      <c r="TEH697" s="555"/>
      <c r="TEI697" s="555"/>
      <c r="TEJ697" s="555"/>
      <c r="TEK697" s="555"/>
      <c r="TEL697" s="555"/>
      <c r="TEM697" s="555"/>
      <c r="TEN697" s="555"/>
      <c r="TEO697" s="555"/>
      <c r="TEP697" s="555"/>
      <c r="TEQ697" s="555"/>
      <c r="TER697" s="555"/>
      <c r="TES697" s="555"/>
      <c r="TET697" s="555"/>
      <c r="TEU697" s="555"/>
      <c r="TEV697" s="555"/>
      <c r="TEW697" s="555"/>
      <c r="TEX697" s="555"/>
      <c r="TEY697" s="555"/>
      <c r="TEZ697" s="555"/>
      <c r="TFA697" s="555"/>
      <c r="TFB697" s="555"/>
      <c r="TFC697" s="555"/>
      <c r="TFD697" s="555"/>
      <c r="TFE697" s="555"/>
      <c r="TFF697" s="555"/>
      <c r="TFG697" s="555"/>
      <c r="TFH697" s="555"/>
      <c r="TFI697" s="555"/>
      <c r="TFJ697" s="555"/>
      <c r="TFK697" s="555"/>
      <c r="TFL697" s="555"/>
      <c r="TFM697" s="555"/>
      <c r="TFN697" s="555"/>
      <c r="TFO697" s="555"/>
      <c r="TFP697" s="555"/>
      <c r="TFQ697" s="555"/>
      <c r="TFR697" s="555"/>
      <c r="TFS697" s="555"/>
      <c r="TFT697" s="555"/>
      <c r="TFU697" s="555"/>
      <c r="TFV697" s="555"/>
      <c r="TFW697" s="555"/>
      <c r="TFX697" s="555"/>
      <c r="TFY697" s="555"/>
      <c r="TFZ697" s="555"/>
      <c r="TGA697" s="555"/>
      <c r="TGB697" s="555"/>
      <c r="TGC697" s="555"/>
      <c r="TGD697" s="555"/>
      <c r="TGE697" s="555"/>
      <c r="TGF697" s="555"/>
      <c r="TGG697" s="555"/>
      <c r="TGH697" s="555"/>
      <c r="TGI697" s="555"/>
      <c r="TGJ697" s="555"/>
      <c r="TGK697" s="555"/>
      <c r="TGL697" s="555"/>
      <c r="TGM697" s="555"/>
      <c r="TGN697" s="555"/>
      <c r="TGO697" s="555"/>
      <c r="TGP697" s="555"/>
      <c r="TGQ697" s="555"/>
      <c r="TGR697" s="555"/>
      <c r="TGS697" s="555"/>
      <c r="TGT697" s="555"/>
      <c r="TGU697" s="555"/>
      <c r="TGV697" s="555"/>
      <c r="TGW697" s="555"/>
      <c r="TGX697" s="555"/>
      <c r="TGY697" s="555"/>
      <c r="TGZ697" s="555"/>
      <c r="THA697" s="555"/>
      <c r="THB697" s="555"/>
      <c r="THC697" s="555"/>
      <c r="THD697" s="555"/>
      <c r="THE697" s="555"/>
      <c r="THF697" s="555"/>
      <c r="THG697" s="555"/>
      <c r="THH697" s="555"/>
      <c r="THI697" s="555"/>
      <c r="THJ697" s="555"/>
      <c r="THK697" s="555"/>
      <c r="THL697" s="555"/>
      <c r="THM697" s="555"/>
      <c r="THN697" s="555"/>
      <c r="THO697" s="555"/>
      <c r="THP697" s="555"/>
      <c r="THQ697" s="555"/>
      <c r="THR697" s="555"/>
      <c r="THS697" s="555"/>
      <c r="THT697" s="555"/>
      <c r="THU697" s="555"/>
      <c r="THV697" s="555"/>
      <c r="THW697" s="555"/>
      <c r="THX697" s="555"/>
      <c r="THY697" s="555"/>
      <c r="THZ697" s="555"/>
      <c r="TIA697" s="555"/>
      <c r="TIB697" s="555"/>
      <c r="TIC697" s="555"/>
      <c r="TID697" s="555"/>
      <c r="TIE697" s="555"/>
      <c r="TIF697" s="555"/>
      <c r="TIG697" s="555"/>
      <c r="TIH697" s="555"/>
      <c r="TII697" s="555"/>
      <c r="TIJ697" s="555"/>
      <c r="TIK697" s="555"/>
      <c r="TIL697" s="555"/>
      <c r="TIM697" s="555"/>
      <c r="TIN697" s="555"/>
      <c r="TIO697" s="555"/>
      <c r="TIP697" s="555"/>
      <c r="TIQ697" s="555"/>
      <c r="TIR697" s="555"/>
      <c r="TIS697" s="555"/>
      <c r="TIT697" s="555"/>
      <c r="TIU697" s="555"/>
      <c r="TIV697" s="555"/>
      <c r="TIW697" s="555"/>
      <c r="TIX697" s="555"/>
      <c r="TIY697" s="555"/>
      <c r="TIZ697" s="555"/>
      <c r="TJA697" s="555"/>
      <c r="TJB697" s="555"/>
      <c r="TJC697" s="555"/>
      <c r="TJD697" s="555"/>
      <c r="TJE697" s="555"/>
      <c r="TJF697" s="555"/>
      <c r="TJG697" s="555"/>
      <c r="TJH697" s="555"/>
      <c r="TJI697" s="555"/>
      <c r="TJJ697" s="555"/>
      <c r="TJK697" s="555"/>
      <c r="TJL697" s="555"/>
      <c r="TJM697" s="555"/>
      <c r="TJN697" s="555"/>
      <c r="TJO697" s="555"/>
      <c r="TJP697" s="555"/>
      <c r="TJQ697" s="555"/>
      <c r="TJR697" s="555"/>
      <c r="TJS697" s="555"/>
      <c r="TJT697" s="555"/>
      <c r="TJU697" s="555"/>
      <c r="TJV697" s="555"/>
      <c r="TJW697" s="555"/>
      <c r="TJX697" s="555"/>
      <c r="TJY697" s="555"/>
      <c r="TJZ697" s="555"/>
      <c r="TKA697" s="555"/>
      <c r="TKB697" s="555"/>
      <c r="TKC697" s="555"/>
      <c r="TKD697" s="555"/>
      <c r="TKE697" s="555"/>
      <c r="TKF697" s="555"/>
      <c r="TKG697" s="555"/>
      <c r="TKH697" s="555"/>
      <c r="TKI697" s="555"/>
      <c r="TKJ697" s="555"/>
      <c r="TKK697" s="555"/>
      <c r="TKL697" s="555"/>
      <c r="TKM697" s="555"/>
      <c r="TKN697" s="555"/>
      <c r="TKO697" s="555"/>
      <c r="TKP697" s="555"/>
      <c r="TKQ697" s="555"/>
      <c r="TKR697" s="555"/>
      <c r="TKS697" s="555"/>
      <c r="TKT697" s="555"/>
      <c r="TKU697" s="555"/>
      <c r="TKV697" s="555"/>
      <c r="TKW697" s="555"/>
      <c r="TKX697" s="555"/>
      <c r="TKY697" s="555"/>
      <c r="TKZ697" s="555"/>
      <c r="TLA697" s="555"/>
      <c r="TLB697" s="555"/>
      <c r="TLC697" s="555"/>
      <c r="TLD697" s="555"/>
      <c r="TLE697" s="555"/>
      <c r="TLF697" s="555"/>
      <c r="TLG697" s="555"/>
      <c r="TLH697" s="555"/>
      <c r="TLI697" s="555"/>
      <c r="TLJ697" s="555"/>
      <c r="TLK697" s="555"/>
      <c r="TLL697" s="555"/>
      <c r="TLM697" s="555"/>
      <c r="TLN697" s="555"/>
      <c r="TLO697" s="555"/>
      <c r="TLP697" s="555"/>
      <c r="TLQ697" s="555"/>
      <c r="TLR697" s="555"/>
      <c r="TLS697" s="555"/>
      <c r="TLT697" s="555"/>
      <c r="TLU697" s="555"/>
      <c r="TLV697" s="555"/>
      <c r="TLW697" s="555"/>
      <c r="TLX697" s="555"/>
      <c r="TLY697" s="555"/>
      <c r="TLZ697" s="555"/>
      <c r="TMA697" s="555"/>
      <c r="TMB697" s="555"/>
      <c r="TMC697" s="555"/>
      <c r="TMD697" s="555"/>
      <c r="TME697" s="555"/>
      <c r="TMF697" s="555"/>
      <c r="TMG697" s="555"/>
      <c r="TMH697" s="555"/>
      <c r="TMI697" s="555"/>
      <c r="TMJ697" s="555"/>
      <c r="TMK697" s="555"/>
      <c r="TML697" s="555"/>
      <c r="TMM697" s="555"/>
      <c r="TMN697" s="555"/>
      <c r="TMO697" s="555"/>
      <c r="TMP697" s="555"/>
      <c r="TMQ697" s="555"/>
      <c r="TMR697" s="555"/>
      <c r="TMS697" s="555"/>
      <c r="TMT697" s="555"/>
      <c r="TMU697" s="555"/>
      <c r="TMV697" s="555"/>
      <c r="TMW697" s="555"/>
      <c r="TMX697" s="555"/>
      <c r="TMY697" s="555"/>
      <c r="TMZ697" s="555"/>
      <c r="TNA697" s="555"/>
      <c r="TNB697" s="555"/>
      <c r="TNC697" s="555"/>
      <c r="TND697" s="555"/>
      <c r="TNE697" s="555"/>
      <c r="TNF697" s="555"/>
      <c r="TNG697" s="555"/>
      <c r="TNH697" s="555"/>
      <c r="TNI697" s="555"/>
      <c r="TNJ697" s="555"/>
      <c r="TNK697" s="555"/>
      <c r="TNL697" s="555"/>
      <c r="TNM697" s="555"/>
      <c r="TNN697" s="555"/>
      <c r="TNO697" s="555"/>
      <c r="TNP697" s="555"/>
      <c r="TNQ697" s="555"/>
      <c r="TNR697" s="555"/>
      <c r="TNS697" s="555"/>
      <c r="TNT697" s="555"/>
      <c r="TNU697" s="555"/>
      <c r="TNV697" s="555"/>
      <c r="TNW697" s="555"/>
      <c r="TNX697" s="555"/>
      <c r="TNY697" s="555"/>
      <c r="TNZ697" s="555"/>
      <c r="TOA697" s="555"/>
      <c r="TOB697" s="555"/>
      <c r="TOC697" s="555"/>
      <c r="TOD697" s="555"/>
      <c r="TOE697" s="555"/>
      <c r="TOF697" s="555"/>
      <c r="TOG697" s="555"/>
      <c r="TOH697" s="555"/>
      <c r="TOI697" s="555"/>
      <c r="TOJ697" s="555"/>
      <c r="TOK697" s="555"/>
      <c r="TOL697" s="555"/>
      <c r="TOM697" s="555"/>
      <c r="TON697" s="555"/>
      <c r="TOO697" s="555"/>
      <c r="TOP697" s="555"/>
      <c r="TOQ697" s="555"/>
      <c r="TOR697" s="555"/>
      <c r="TOS697" s="555"/>
      <c r="TOT697" s="555"/>
      <c r="TOU697" s="555"/>
      <c r="TOV697" s="555"/>
      <c r="TOW697" s="555"/>
      <c r="TOX697" s="555"/>
      <c r="TOY697" s="555"/>
      <c r="TOZ697" s="555"/>
      <c r="TPA697" s="555"/>
      <c r="TPB697" s="555"/>
      <c r="TPC697" s="555"/>
      <c r="TPD697" s="555"/>
      <c r="TPE697" s="555"/>
      <c r="TPF697" s="555"/>
      <c r="TPG697" s="555"/>
      <c r="TPH697" s="555"/>
      <c r="TPI697" s="555"/>
      <c r="TPJ697" s="555"/>
      <c r="TPK697" s="555"/>
      <c r="TPL697" s="555"/>
      <c r="TPM697" s="555"/>
      <c r="TPN697" s="555"/>
      <c r="TPO697" s="555"/>
      <c r="TPP697" s="555"/>
      <c r="TPQ697" s="555"/>
      <c r="TPR697" s="555"/>
      <c r="TPS697" s="555"/>
      <c r="TPT697" s="555"/>
      <c r="TPU697" s="555"/>
      <c r="TPV697" s="555"/>
      <c r="TPW697" s="555"/>
      <c r="TPX697" s="555"/>
      <c r="TPY697" s="555"/>
      <c r="TPZ697" s="555"/>
      <c r="TQA697" s="555"/>
      <c r="TQB697" s="555"/>
      <c r="TQC697" s="555"/>
      <c r="TQD697" s="555"/>
      <c r="TQE697" s="555"/>
      <c r="TQF697" s="555"/>
      <c r="TQG697" s="555"/>
      <c r="TQH697" s="555"/>
      <c r="TQI697" s="555"/>
      <c r="TQJ697" s="555"/>
      <c r="TQK697" s="555"/>
      <c r="TQL697" s="555"/>
      <c r="TQM697" s="555"/>
      <c r="TQN697" s="555"/>
      <c r="TQO697" s="555"/>
      <c r="TQP697" s="555"/>
      <c r="TQQ697" s="555"/>
      <c r="TQR697" s="555"/>
      <c r="TQS697" s="555"/>
      <c r="TQT697" s="555"/>
      <c r="TQU697" s="555"/>
      <c r="TQV697" s="555"/>
      <c r="TQW697" s="555"/>
      <c r="TQX697" s="555"/>
      <c r="TQY697" s="555"/>
      <c r="TQZ697" s="555"/>
      <c r="TRA697" s="555"/>
      <c r="TRB697" s="555"/>
      <c r="TRC697" s="555"/>
      <c r="TRD697" s="555"/>
      <c r="TRE697" s="555"/>
      <c r="TRF697" s="555"/>
      <c r="TRG697" s="555"/>
      <c r="TRH697" s="555"/>
      <c r="TRI697" s="555"/>
      <c r="TRJ697" s="555"/>
      <c r="TRK697" s="555"/>
      <c r="TRL697" s="555"/>
      <c r="TRM697" s="555"/>
      <c r="TRN697" s="555"/>
      <c r="TRO697" s="555"/>
      <c r="TRP697" s="555"/>
      <c r="TRQ697" s="555"/>
      <c r="TRR697" s="555"/>
      <c r="TRS697" s="555"/>
      <c r="TRT697" s="555"/>
      <c r="TRU697" s="555"/>
      <c r="TRV697" s="555"/>
      <c r="TRW697" s="555"/>
      <c r="TRX697" s="555"/>
      <c r="TRY697" s="555"/>
      <c r="TRZ697" s="555"/>
      <c r="TSA697" s="555"/>
      <c r="TSB697" s="555"/>
      <c r="TSC697" s="555"/>
      <c r="TSD697" s="555"/>
      <c r="TSE697" s="555"/>
      <c r="TSF697" s="555"/>
      <c r="TSG697" s="555"/>
      <c r="TSH697" s="555"/>
      <c r="TSI697" s="555"/>
      <c r="TSJ697" s="555"/>
      <c r="TSK697" s="555"/>
      <c r="TSL697" s="555"/>
      <c r="TSM697" s="555"/>
      <c r="TSN697" s="555"/>
      <c r="TSO697" s="555"/>
      <c r="TSP697" s="555"/>
      <c r="TSQ697" s="555"/>
      <c r="TSR697" s="555"/>
      <c r="TSS697" s="555"/>
      <c r="TST697" s="555"/>
      <c r="TSU697" s="555"/>
      <c r="TSV697" s="555"/>
      <c r="TSW697" s="555"/>
      <c r="TSX697" s="555"/>
      <c r="TSY697" s="555"/>
      <c r="TSZ697" s="555"/>
      <c r="TTA697" s="555"/>
      <c r="TTB697" s="555"/>
      <c r="TTC697" s="555"/>
      <c r="TTD697" s="555"/>
      <c r="TTE697" s="555"/>
      <c r="TTF697" s="555"/>
      <c r="TTG697" s="555"/>
      <c r="TTH697" s="555"/>
      <c r="TTI697" s="555"/>
      <c r="TTJ697" s="555"/>
      <c r="TTK697" s="555"/>
      <c r="TTL697" s="555"/>
      <c r="TTM697" s="555"/>
      <c r="TTN697" s="555"/>
      <c r="TTO697" s="555"/>
      <c r="TTP697" s="555"/>
      <c r="TTQ697" s="555"/>
      <c r="TTR697" s="555"/>
      <c r="TTS697" s="555"/>
      <c r="TTT697" s="555"/>
      <c r="TTU697" s="555"/>
      <c r="TTV697" s="555"/>
      <c r="TTW697" s="555"/>
      <c r="TTX697" s="555"/>
      <c r="TTY697" s="555"/>
      <c r="TTZ697" s="555"/>
      <c r="TUA697" s="555"/>
      <c r="TUB697" s="555"/>
      <c r="TUC697" s="555"/>
      <c r="TUD697" s="555"/>
      <c r="TUE697" s="555"/>
      <c r="TUF697" s="555"/>
      <c r="TUG697" s="555"/>
      <c r="TUH697" s="555"/>
      <c r="TUI697" s="555"/>
      <c r="TUJ697" s="555"/>
      <c r="TUK697" s="555"/>
      <c r="TUL697" s="555"/>
      <c r="TUM697" s="555"/>
      <c r="TUN697" s="555"/>
      <c r="TUO697" s="555"/>
      <c r="TUP697" s="555"/>
      <c r="TUQ697" s="555"/>
      <c r="TUR697" s="555"/>
      <c r="TUS697" s="555"/>
      <c r="TUT697" s="555"/>
      <c r="TUU697" s="555"/>
      <c r="TUV697" s="555"/>
      <c r="TUW697" s="555"/>
      <c r="TUX697" s="555"/>
      <c r="TUY697" s="555"/>
      <c r="TUZ697" s="555"/>
      <c r="TVA697" s="555"/>
      <c r="TVB697" s="555"/>
      <c r="TVC697" s="555"/>
      <c r="TVD697" s="555"/>
      <c r="TVE697" s="555"/>
      <c r="TVF697" s="555"/>
      <c r="TVG697" s="555"/>
      <c r="TVH697" s="555"/>
      <c r="TVI697" s="555"/>
      <c r="TVJ697" s="555"/>
      <c r="TVK697" s="555"/>
      <c r="TVL697" s="555"/>
      <c r="TVM697" s="555"/>
      <c r="TVN697" s="555"/>
      <c r="TVO697" s="555"/>
      <c r="TVP697" s="555"/>
      <c r="TVQ697" s="555"/>
      <c r="TVR697" s="555"/>
      <c r="TVS697" s="555"/>
      <c r="TVT697" s="555"/>
      <c r="TVU697" s="555"/>
      <c r="TVV697" s="555"/>
      <c r="TVW697" s="555"/>
      <c r="TVX697" s="555"/>
      <c r="TVY697" s="555"/>
      <c r="TVZ697" s="555"/>
      <c r="TWA697" s="555"/>
      <c r="TWB697" s="555"/>
      <c r="TWC697" s="555"/>
      <c r="TWD697" s="555"/>
      <c r="TWE697" s="555"/>
      <c r="TWF697" s="555"/>
      <c r="TWG697" s="555"/>
      <c r="TWH697" s="555"/>
      <c r="TWI697" s="555"/>
      <c r="TWJ697" s="555"/>
      <c r="TWK697" s="555"/>
      <c r="TWL697" s="555"/>
      <c r="TWM697" s="555"/>
      <c r="TWN697" s="555"/>
      <c r="TWO697" s="555"/>
      <c r="TWP697" s="555"/>
      <c r="TWQ697" s="555"/>
      <c r="TWR697" s="555"/>
      <c r="TWS697" s="555"/>
      <c r="TWT697" s="555"/>
      <c r="TWU697" s="555"/>
      <c r="TWV697" s="555"/>
      <c r="TWW697" s="555"/>
      <c r="TWX697" s="555"/>
      <c r="TWY697" s="555"/>
      <c r="TWZ697" s="555"/>
      <c r="TXA697" s="555"/>
      <c r="TXB697" s="555"/>
      <c r="TXC697" s="555"/>
      <c r="TXD697" s="555"/>
      <c r="TXE697" s="555"/>
      <c r="TXF697" s="555"/>
      <c r="TXG697" s="555"/>
      <c r="TXH697" s="555"/>
      <c r="TXI697" s="555"/>
      <c r="TXJ697" s="555"/>
      <c r="TXK697" s="555"/>
      <c r="TXL697" s="555"/>
      <c r="TXM697" s="555"/>
      <c r="TXN697" s="555"/>
      <c r="TXO697" s="555"/>
      <c r="TXP697" s="555"/>
      <c r="TXQ697" s="555"/>
      <c r="TXR697" s="555"/>
      <c r="TXS697" s="555"/>
      <c r="TXT697" s="555"/>
      <c r="TXU697" s="555"/>
      <c r="TXV697" s="555"/>
      <c r="TXW697" s="555"/>
      <c r="TXX697" s="555"/>
      <c r="TXY697" s="555"/>
      <c r="TXZ697" s="555"/>
      <c r="TYA697" s="555"/>
      <c r="TYB697" s="555"/>
      <c r="TYC697" s="555"/>
      <c r="TYD697" s="555"/>
      <c r="TYE697" s="555"/>
      <c r="TYF697" s="555"/>
      <c r="TYG697" s="555"/>
      <c r="TYH697" s="555"/>
      <c r="TYI697" s="555"/>
      <c r="TYJ697" s="555"/>
      <c r="TYK697" s="555"/>
      <c r="TYL697" s="555"/>
      <c r="TYM697" s="555"/>
      <c r="TYN697" s="555"/>
      <c r="TYO697" s="555"/>
      <c r="TYP697" s="555"/>
      <c r="TYQ697" s="555"/>
      <c r="TYR697" s="555"/>
      <c r="TYS697" s="555"/>
      <c r="TYT697" s="555"/>
      <c r="TYU697" s="555"/>
      <c r="TYV697" s="555"/>
      <c r="TYW697" s="555"/>
      <c r="TYX697" s="555"/>
      <c r="TYY697" s="555"/>
      <c r="TYZ697" s="555"/>
      <c r="TZA697" s="555"/>
      <c r="TZB697" s="555"/>
      <c r="TZC697" s="555"/>
      <c r="TZD697" s="555"/>
      <c r="TZE697" s="555"/>
      <c r="TZF697" s="555"/>
      <c r="TZG697" s="555"/>
      <c r="TZH697" s="555"/>
      <c r="TZI697" s="555"/>
      <c r="TZJ697" s="555"/>
      <c r="TZK697" s="555"/>
      <c r="TZL697" s="555"/>
      <c r="TZM697" s="555"/>
      <c r="TZN697" s="555"/>
      <c r="TZO697" s="555"/>
      <c r="TZP697" s="555"/>
      <c r="TZQ697" s="555"/>
      <c r="TZR697" s="555"/>
      <c r="TZS697" s="555"/>
      <c r="TZT697" s="555"/>
      <c r="TZU697" s="555"/>
      <c r="TZV697" s="555"/>
      <c r="TZW697" s="555"/>
      <c r="TZX697" s="555"/>
      <c r="TZY697" s="555"/>
      <c r="TZZ697" s="555"/>
      <c r="UAA697" s="555"/>
      <c r="UAB697" s="555"/>
      <c r="UAC697" s="555"/>
      <c r="UAD697" s="555"/>
      <c r="UAE697" s="555"/>
      <c r="UAF697" s="555"/>
      <c r="UAG697" s="555"/>
      <c r="UAH697" s="555"/>
      <c r="UAI697" s="555"/>
      <c r="UAJ697" s="555"/>
      <c r="UAK697" s="555"/>
      <c r="UAL697" s="555"/>
      <c r="UAM697" s="555"/>
      <c r="UAN697" s="555"/>
      <c r="UAO697" s="555"/>
      <c r="UAP697" s="555"/>
      <c r="UAQ697" s="555"/>
      <c r="UAR697" s="555"/>
      <c r="UAS697" s="555"/>
      <c r="UAT697" s="555"/>
      <c r="UAU697" s="555"/>
      <c r="UAV697" s="555"/>
      <c r="UAW697" s="555"/>
      <c r="UAX697" s="555"/>
      <c r="UAY697" s="555"/>
      <c r="UAZ697" s="555"/>
      <c r="UBA697" s="555"/>
      <c r="UBB697" s="555"/>
      <c r="UBC697" s="555"/>
      <c r="UBD697" s="555"/>
      <c r="UBE697" s="555"/>
      <c r="UBF697" s="555"/>
      <c r="UBG697" s="555"/>
      <c r="UBH697" s="555"/>
      <c r="UBI697" s="555"/>
      <c r="UBJ697" s="555"/>
      <c r="UBK697" s="555"/>
      <c r="UBL697" s="555"/>
      <c r="UBM697" s="555"/>
      <c r="UBN697" s="555"/>
      <c r="UBO697" s="555"/>
      <c r="UBP697" s="555"/>
      <c r="UBQ697" s="555"/>
      <c r="UBR697" s="555"/>
      <c r="UBS697" s="555"/>
      <c r="UBT697" s="555"/>
      <c r="UBU697" s="555"/>
      <c r="UBV697" s="555"/>
      <c r="UBW697" s="555"/>
      <c r="UBX697" s="555"/>
      <c r="UBY697" s="555"/>
      <c r="UBZ697" s="555"/>
      <c r="UCA697" s="555"/>
      <c r="UCB697" s="555"/>
      <c r="UCC697" s="555"/>
      <c r="UCD697" s="555"/>
      <c r="UCE697" s="555"/>
      <c r="UCF697" s="555"/>
      <c r="UCG697" s="555"/>
      <c r="UCH697" s="555"/>
      <c r="UCI697" s="555"/>
      <c r="UCJ697" s="555"/>
      <c r="UCK697" s="555"/>
      <c r="UCL697" s="555"/>
      <c r="UCM697" s="555"/>
      <c r="UCN697" s="555"/>
      <c r="UCO697" s="555"/>
      <c r="UCP697" s="555"/>
      <c r="UCQ697" s="555"/>
      <c r="UCR697" s="555"/>
      <c r="UCS697" s="555"/>
      <c r="UCT697" s="555"/>
      <c r="UCU697" s="555"/>
      <c r="UCV697" s="555"/>
      <c r="UCW697" s="555"/>
      <c r="UCX697" s="555"/>
      <c r="UCY697" s="555"/>
      <c r="UCZ697" s="555"/>
      <c r="UDA697" s="555"/>
      <c r="UDB697" s="555"/>
      <c r="UDC697" s="555"/>
      <c r="UDD697" s="555"/>
      <c r="UDE697" s="555"/>
      <c r="UDF697" s="555"/>
      <c r="UDG697" s="555"/>
      <c r="UDH697" s="555"/>
      <c r="UDI697" s="555"/>
      <c r="UDJ697" s="555"/>
      <c r="UDK697" s="555"/>
      <c r="UDL697" s="555"/>
      <c r="UDM697" s="555"/>
      <c r="UDN697" s="555"/>
      <c r="UDO697" s="555"/>
      <c r="UDP697" s="555"/>
      <c r="UDQ697" s="555"/>
      <c r="UDR697" s="555"/>
      <c r="UDS697" s="555"/>
      <c r="UDT697" s="555"/>
      <c r="UDU697" s="555"/>
      <c r="UDV697" s="555"/>
      <c r="UDW697" s="555"/>
      <c r="UDX697" s="555"/>
      <c r="UDY697" s="555"/>
      <c r="UDZ697" s="555"/>
      <c r="UEA697" s="555"/>
      <c r="UEB697" s="555"/>
      <c r="UEC697" s="555"/>
      <c r="UED697" s="555"/>
      <c r="UEE697" s="555"/>
      <c r="UEF697" s="555"/>
      <c r="UEG697" s="555"/>
      <c r="UEH697" s="555"/>
      <c r="UEI697" s="555"/>
      <c r="UEJ697" s="555"/>
      <c r="UEK697" s="555"/>
      <c r="UEL697" s="555"/>
      <c r="UEM697" s="555"/>
      <c r="UEN697" s="555"/>
      <c r="UEO697" s="555"/>
      <c r="UEP697" s="555"/>
      <c r="UEQ697" s="555"/>
      <c r="UER697" s="555"/>
      <c r="UES697" s="555"/>
      <c r="UET697" s="555"/>
      <c r="UEU697" s="555"/>
      <c r="UEV697" s="555"/>
      <c r="UEW697" s="555"/>
      <c r="UEX697" s="555"/>
      <c r="UEY697" s="555"/>
      <c r="UEZ697" s="555"/>
      <c r="UFA697" s="555"/>
      <c r="UFB697" s="555"/>
      <c r="UFC697" s="555"/>
      <c r="UFD697" s="555"/>
      <c r="UFE697" s="555"/>
      <c r="UFF697" s="555"/>
      <c r="UFG697" s="555"/>
      <c r="UFH697" s="555"/>
      <c r="UFI697" s="555"/>
      <c r="UFJ697" s="555"/>
      <c r="UFK697" s="555"/>
      <c r="UFL697" s="555"/>
      <c r="UFM697" s="555"/>
      <c r="UFN697" s="555"/>
      <c r="UFO697" s="555"/>
      <c r="UFP697" s="555"/>
      <c r="UFQ697" s="555"/>
      <c r="UFR697" s="555"/>
      <c r="UFS697" s="555"/>
      <c r="UFT697" s="555"/>
      <c r="UFU697" s="555"/>
      <c r="UFV697" s="555"/>
      <c r="UFW697" s="555"/>
      <c r="UFX697" s="555"/>
      <c r="UFY697" s="555"/>
      <c r="UFZ697" s="555"/>
      <c r="UGA697" s="555"/>
      <c r="UGB697" s="555"/>
      <c r="UGC697" s="555"/>
      <c r="UGD697" s="555"/>
      <c r="UGE697" s="555"/>
      <c r="UGF697" s="555"/>
      <c r="UGG697" s="555"/>
      <c r="UGH697" s="555"/>
      <c r="UGI697" s="555"/>
      <c r="UGJ697" s="555"/>
      <c r="UGK697" s="555"/>
      <c r="UGL697" s="555"/>
      <c r="UGM697" s="555"/>
      <c r="UGN697" s="555"/>
      <c r="UGO697" s="555"/>
      <c r="UGP697" s="555"/>
      <c r="UGQ697" s="555"/>
      <c r="UGR697" s="555"/>
      <c r="UGS697" s="555"/>
      <c r="UGT697" s="555"/>
      <c r="UGU697" s="555"/>
      <c r="UGV697" s="555"/>
      <c r="UGW697" s="555"/>
      <c r="UGX697" s="555"/>
      <c r="UGY697" s="555"/>
      <c r="UGZ697" s="555"/>
      <c r="UHA697" s="555"/>
      <c r="UHB697" s="555"/>
      <c r="UHC697" s="555"/>
      <c r="UHD697" s="555"/>
      <c r="UHE697" s="555"/>
      <c r="UHF697" s="555"/>
      <c r="UHG697" s="555"/>
      <c r="UHH697" s="555"/>
      <c r="UHI697" s="555"/>
      <c r="UHJ697" s="555"/>
      <c r="UHK697" s="555"/>
      <c r="UHL697" s="555"/>
      <c r="UHM697" s="555"/>
      <c r="UHN697" s="555"/>
      <c r="UHO697" s="555"/>
      <c r="UHP697" s="555"/>
      <c r="UHQ697" s="555"/>
      <c r="UHR697" s="555"/>
      <c r="UHS697" s="555"/>
      <c r="UHT697" s="555"/>
      <c r="UHU697" s="555"/>
      <c r="UHV697" s="555"/>
      <c r="UHW697" s="555"/>
      <c r="UHX697" s="555"/>
      <c r="UHY697" s="555"/>
      <c r="UHZ697" s="555"/>
      <c r="UIA697" s="555"/>
      <c r="UIB697" s="555"/>
      <c r="UIC697" s="555"/>
      <c r="UID697" s="555"/>
      <c r="UIE697" s="555"/>
      <c r="UIF697" s="555"/>
      <c r="UIG697" s="555"/>
      <c r="UIH697" s="555"/>
      <c r="UII697" s="555"/>
      <c r="UIJ697" s="555"/>
      <c r="UIK697" s="555"/>
      <c r="UIL697" s="555"/>
      <c r="UIM697" s="555"/>
      <c r="UIN697" s="555"/>
      <c r="UIO697" s="555"/>
      <c r="UIP697" s="555"/>
      <c r="UIQ697" s="555"/>
      <c r="UIR697" s="555"/>
      <c r="UIS697" s="555"/>
      <c r="UIT697" s="555"/>
      <c r="UIU697" s="555"/>
      <c r="UIV697" s="555"/>
      <c r="UIW697" s="555"/>
      <c r="UIX697" s="555"/>
      <c r="UIY697" s="555"/>
      <c r="UIZ697" s="555"/>
      <c r="UJA697" s="555"/>
      <c r="UJB697" s="555"/>
      <c r="UJC697" s="555"/>
      <c r="UJD697" s="555"/>
      <c r="UJE697" s="555"/>
      <c r="UJF697" s="555"/>
      <c r="UJG697" s="555"/>
      <c r="UJH697" s="555"/>
      <c r="UJI697" s="555"/>
      <c r="UJJ697" s="555"/>
      <c r="UJK697" s="555"/>
      <c r="UJL697" s="555"/>
      <c r="UJM697" s="555"/>
      <c r="UJN697" s="555"/>
      <c r="UJO697" s="555"/>
      <c r="UJP697" s="555"/>
      <c r="UJQ697" s="555"/>
      <c r="UJR697" s="555"/>
      <c r="UJS697" s="555"/>
      <c r="UJT697" s="555"/>
      <c r="UJU697" s="555"/>
      <c r="UJV697" s="555"/>
      <c r="UJW697" s="555"/>
      <c r="UJX697" s="555"/>
      <c r="UJY697" s="555"/>
      <c r="UJZ697" s="555"/>
      <c r="UKA697" s="555"/>
      <c r="UKB697" s="555"/>
      <c r="UKC697" s="555"/>
      <c r="UKD697" s="555"/>
      <c r="UKE697" s="555"/>
      <c r="UKF697" s="555"/>
      <c r="UKG697" s="555"/>
      <c r="UKH697" s="555"/>
      <c r="UKI697" s="555"/>
      <c r="UKJ697" s="555"/>
      <c r="UKK697" s="555"/>
      <c r="UKL697" s="555"/>
      <c r="UKM697" s="555"/>
      <c r="UKN697" s="555"/>
      <c r="UKO697" s="555"/>
      <c r="UKP697" s="555"/>
      <c r="UKQ697" s="555"/>
      <c r="UKR697" s="555"/>
      <c r="UKS697" s="555"/>
      <c r="UKT697" s="555"/>
      <c r="UKU697" s="555"/>
      <c r="UKV697" s="555"/>
      <c r="UKW697" s="555"/>
      <c r="UKX697" s="555"/>
      <c r="UKY697" s="555"/>
      <c r="UKZ697" s="555"/>
      <c r="ULA697" s="555"/>
      <c r="ULB697" s="555"/>
      <c r="ULC697" s="555"/>
      <c r="ULD697" s="555"/>
      <c r="ULE697" s="555"/>
      <c r="ULF697" s="555"/>
      <c r="ULG697" s="555"/>
      <c r="ULH697" s="555"/>
      <c r="ULI697" s="555"/>
      <c r="ULJ697" s="555"/>
      <c r="ULK697" s="555"/>
      <c r="ULL697" s="555"/>
      <c r="ULM697" s="555"/>
      <c r="ULN697" s="555"/>
      <c r="ULO697" s="555"/>
      <c r="ULP697" s="555"/>
      <c r="ULQ697" s="555"/>
      <c r="ULR697" s="555"/>
      <c r="ULS697" s="555"/>
      <c r="ULT697" s="555"/>
      <c r="ULU697" s="555"/>
      <c r="ULV697" s="555"/>
      <c r="ULW697" s="555"/>
      <c r="ULX697" s="555"/>
      <c r="ULY697" s="555"/>
      <c r="ULZ697" s="555"/>
      <c r="UMA697" s="555"/>
      <c r="UMB697" s="555"/>
      <c r="UMC697" s="555"/>
      <c r="UMD697" s="555"/>
      <c r="UME697" s="555"/>
      <c r="UMF697" s="555"/>
      <c r="UMG697" s="555"/>
      <c r="UMH697" s="555"/>
      <c r="UMI697" s="555"/>
      <c r="UMJ697" s="555"/>
      <c r="UMK697" s="555"/>
      <c r="UML697" s="555"/>
      <c r="UMM697" s="555"/>
      <c r="UMN697" s="555"/>
      <c r="UMO697" s="555"/>
      <c r="UMP697" s="555"/>
      <c r="UMQ697" s="555"/>
      <c r="UMR697" s="555"/>
      <c r="UMS697" s="555"/>
      <c r="UMT697" s="555"/>
      <c r="UMU697" s="555"/>
      <c r="UMV697" s="555"/>
      <c r="UMW697" s="555"/>
      <c r="UMX697" s="555"/>
      <c r="UMY697" s="555"/>
      <c r="UMZ697" s="555"/>
      <c r="UNA697" s="555"/>
      <c r="UNB697" s="555"/>
      <c r="UNC697" s="555"/>
      <c r="UND697" s="555"/>
      <c r="UNE697" s="555"/>
      <c r="UNF697" s="555"/>
      <c r="UNG697" s="555"/>
      <c r="UNH697" s="555"/>
      <c r="UNI697" s="555"/>
      <c r="UNJ697" s="555"/>
      <c r="UNK697" s="555"/>
      <c r="UNL697" s="555"/>
      <c r="UNM697" s="555"/>
      <c r="UNN697" s="555"/>
      <c r="UNO697" s="555"/>
      <c r="UNP697" s="555"/>
      <c r="UNQ697" s="555"/>
      <c r="UNR697" s="555"/>
      <c r="UNS697" s="555"/>
      <c r="UNT697" s="555"/>
      <c r="UNU697" s="555"/>
      <c r="UNV697" s="555"/>
      <c r="UNW697" s="555"/>
      <c r="UNX697" s="555"/>
      <c r="UNY697" s="555"/>
      <c r="UNZ697" s="555"/>
      <c r="UOA697" s="555"/>
      <c r="UOB697" s="555"/>
      <c r="UOC697" s="555"/>
      <c r="UOD697" s="555"/>
      <c r="UOE697" s="555"/>
      <c r="UOF697" s="555"/>
      <c r="UOG697" s="555"/>
      <c r="UOH697" s="555"/>
      <c r="UOI697" s="555"/>
      <c r="UOJ697" s="555"/>
      <c r="UOK697" s="555"/>
      <c r="UOL697" s="555"/>
      <c r="UOM697" s="555"/>
      <c r="UON697" s="555"/>
      <c r="UOO697" s="555"/>
      <c r="UOP697" s="555"/>
      <c r="UOQ697" s="555"/>
      <c r="UOR697" s="555"/>
      <c r="UOS697" s="555"/>
      <c r="UOT697" s="555"/>
      <c r="UOU697" s="555"/>
      <c r="UOV697" s="555"/>
      <c r="UOW697" s="555"/>
      <c r="UOX697" s="555"/>
      <c r="UOY697" s="555"/>
      <c r="UOZ697" s="555"/>
      <c r="UPA697" s="555"/>
      <c r="UPB697" s="555"/>
      <c r="UPC697" s="555"/>
      <c r="UPD697" s="555"/>
      <c r="UPE697" s="555"/>
      <c r="UPF697" s="555"/>
      <c r="UPG697" s="555"/>
      <c r="UPH697" s="555"/>
      <c r="UPI697" s="555"/>
      <c r="UPJ697" s="555"/>
      <c r="UPK697" s="555"/>
      <c r="UPL697" s="555"/>
      <c r="UPM697" s="555"/>
      <c r="UPN697" s="555"/>
      <c r="UPO697" s="555"/>
      <c r="UPP697" s="555"/>
      <c r="UPQ697" s="555"/>
      <c r="UPR697" s="555"/>
      <c r="UPS697" s="555"/>
      <c r="UPT697" s="555"/>
      <c r="UPU697" s="555"/>
      <c r="UPV697" s="555"/>
      <c r="UPW697" s="555"/>
      <c r="UPX697" s="555"/>
      <c r="UPY697" s="555"/>
      <c r="UPZ697" s="555"/>
      <c r="UQA697" s="555"/>
      <c r="UQB697" s="555"/>
      <c r="UQC697" s="555"/>
      <c r="UQD697" s="555"/>
      <c r="UQE697" s="555"/>
      <c r="UQF697" s="555"/>
      <c r="UQG697" s="555"/>
      <c r="UQH697" s="555"/>
      <c r="UQI697" s="555"/>
      <c r="UQJ697" s="555"/>
      <c r="UQK697" s="555"/>
      <c r="UQL697" s="555"/>
      <c r="UQM697" s="555"/>
      <c r="UQN697" s="555"/>
      <c r="UQO697" s="555"/>
      <c r="UQP697" s="555"/>
      <c r="UQQ697" s="555"/>
      <c r="UQR697" s="555"/>
      <c r="UQS697" s="555"/>
      <c r="UQT697" s="555"/>
      <c r="UQU697" s="555"/>
      <c r="UQV697" s="555"/>
      <c r="UQW697" s="555"/>
      <c r="UQX697" s="555"/>
      <c r="UQY697" s="555"/>
      <c r="UQZ697" s="555"/>
      <c r="URA697" s="555"/>
      <c r="URB697" s="555"/>
      <c r="URC697" s="555"/>
      <c r="URD697" s="555"/>
      <c r="URE697" s="555"/>
      <c r="URF697" s="555"/>
      <c r="URG697" s="555"/>
      <c r="URH697" s="555"/>
      <c r="URI697" s="555"/>
      <c r="URJ697" s="555"/>
      <c r="URK697" s="555"/>
      <c r="URL697" s="555"/>
      <c r="URM697" s="555"/>
      <c r="URN697" s="555"/>
      <c r="URO697" s="555"/>
      <c r="URP697" s="555"/>
      <c r="URQ697" s="555"/>
      <c r="URR697" s="555"/>
      <c r="URS697" s="555"/>
      <c r="URT697" s="555"/>
      <c r="URU697" s="555"/>
      <c r="URV697" s="555"/>
      <c r="URW697" s="555"/>
      <c r="URX697" s="555"/>
      <c r="URY697" s="555"/>
      <c r="URZ697" s="555"/>
      <c r="USA697" s="555"/>
      <c r="USB697" s="555"/>
      <c r="USC697" s="555"/>
      <c r="USD697" s="555"/>
      <c r="USE697" s="555"/>
      <c r="USF697" s="555"/>
      <c r="USG697" s="555"/>
      <c r="USH697" s="555"/>
      <c r="USI697" s="555"/>
      <c r="USJ697" s="555"/>
      <c r="USK697" s="555"/>
      <c r="USL697" s="555"/>
      <c r="USM697" s="555"/>
      <c r="USN697" s="555"/>
      <c r="USO697" s="555"/>
      <c r="USP697" s="555"/>
      <c r="USQ697" s="555"/>
      <c r="USR697" s="555"/>
      <c r="USS697" s="555"/>
      <c r="UST697" s="555"/>
      <c r="USU697" s="555"/>
      <c r="USV697" s="555"/>
      <c r="USW697" s="555"/>
      <c r="USX697" s="555"/>
      <c r="USY697" s="555"/>
      <c r="USZ697" s="555"/>
      <c r="UTA697" s="555"/>
      <c r="UTB697" s="555"/>
      <c r="UTC697" s="555"/>
      <c r="UTD697" s="555"/>
      <c r="UTE697" s="555"/>
      <c r="UTF697" s="555"/>
      <c r="UTG697" s="555"/>
      <c r="UTH697" s="555"/>
      <c r="UTI697" s="555"/>
      <c r="UTJ697" s="555"/>
      <c r="UTK697" s="555"/>
      <c r="UTL697" s="555"/>
      <c r="UTM697" s="555"/>
      <c r="UTN697" s="555"/>
      <c r="UTO697" s="555"/>
      <c r="UTP697" s="555"/>
      <c r="UTQ697" s="555"/>
      <c r="UTR697" s="555"/>
      <c r="UTS697" s="555"/>
      <c r="UTT697" s="555"/>
      <c r="UTU697" s="555"/>
      <c r="UTV697" s="555"/>
      <c r="UTW697" s="555"/>
      <c r="UTX697" s="555"/>
      <c r="UTY697" s="555"/>
      <c r="UTZ697" s="555"/>
      <c r="UUA697" s="555"/>
      <c r="UUB697" s="555"/>
      <c r="UUC697" s="555"/>
      <c r="UUD697" s="555"/>
      <c r="UUE697" s="555"/>
      <c r="UUF697" s="555"/>
      <c r="UUG697" s="555"/>
      <c r="UUH697" s="555"/>
      <c r="UUI697" s="555"/>
      <c r="UUJ697" s="555"/>
      <c r="UUK697" s="555"/>
      <c r="UUL697" s="555"/>
      <c r="UUM697" s="555"/>
      <c r="UUN697" s="555"/>
      <c r="UUO697" s="555"/>
      <c r="UUP697" s="555"/>
      <c r="UUQ697" s="555"/>
      <c r="UUR697" s="555"/>
      <c r="UUS697" s="555"/>
      <c r="UUT697" s="555"/>
      <c r="UUU697" s="555"/>
      <c r="UUV697" s="555"/>
      <c r="UUW697" s="555"/>
      <c r="UUX697" s="555"/>
      <c r="UUY697" s="555"/>
      <c r="UUZ697" s="555"/>
      <c r="UVA697" s="555"/>
      <c r="UVB697" s="555"/>
      <c r="UVC697" s="555"/>
      <c r="UVD697" s="555"/>
      <c r="UVE697" s="555"/>
      <c r="UVF697" s="555"/>
      <c r="UVG697" s="555"/>
      <c r="UVH697" s="555"/>
      <c r="UVI697" s="555"/>
      <c r="UVJ697" s="555"/>
      <c r="UVK697" s="555"/>
      <c r="UVL697" s="555"/>
      <c r="UVM697" s="555"/>
      <c r="UVN697" s="555"/>
      <c r="UVO697" s="555"/>
      <c r="UVP697" s="555"/>
      <c r="UVQ697" s="555"/>
      <c r="UVR697" s="555"/>
      <c r="UVS697" s="555"/>
      <c r="UVT697" s="555"/>
      <c r="UVU697" s="555"/>
      <c r="UVV697" s="555"/>
      <c r="UVW697" s="555"/>
      <c r="UVX697" s="555"/>
      <c r="UVY697" s="555"/>
      <c r="UVZ697" s="555"/>
      <c r="UWA697" s="555"/>
      <c r="UWB697" s="555"/>
      <c r="UWC697" s="555"/>
      <c r="UWD697" s="555"/>
      <c r="UWE697" s="555"/>
      <c r="UWF697" s="555"/>
      <c r="UWG697" s="555"/>
      <c r="UWH697" s="555"/>
      <c r="UWI697" s="555"/>
      <c r="UWJ697" s="555"/>
      <c r="UWK697" s="555"/>
      <c r="UWL697" s="555"/>
      <c r="UWM697" s="555"/>
      <c r="UWN697" s="555"/>
      <c r="UWO697" s="555"/>
      <c r="UWP697" s="555"/>
      <c r="UWQ697" s="555"/>
      <c r="UWR697" s="555"/>
      <c r="UWS697" s="555"/>
      <c r="UWT697" s="555"/>
      <c r="UWU697" s="555"/>
      <c r="UWV697" s="555"/>
      <c r="UWW697" s="555"/>
      <c r="UWX697" s="555"/>
      <c r="UWY697" s="555"/>
      <c r="UWZ697" s="555"/>
      <c r="UXA697" s="555"/>
      <c r="UXB697" s="555"/>
      <c r="UXC697" s="555"/>
      <c r="UXD697" s="555"/>
      <c r="UXE697" s="555"/>
      <c r="UXF697" s="555"/>
      <c r="UXG697" s="555"/>
      <c r="UXH697" s="555"/>
      <c r="UXI697" s="555"/>
      <c r="UXJ697" s="555"/>
      <c r="UXK697" s="555"/>
      <c r="UXL697" s="555"/>
      <c r="UXM697" s="555"/>
      <c r="UXN697" s="555"/>
      <c r="UXO697" s="555"/>
      <c r="UXP697" s="555"/>
      <c r="UXQ697" s="555"/>
      <c r="UXR697" s="555"/>
      <c r="UXS697" s="555"/>
      <c r="UXT697" s="555"/>
      <c r="UXU697" s="555"/>
      <c r="UXV697" s="555"/>
      <c r="UXW697" s="555"/>
      <c r="UXX697" s="555"/>
      <c r="UXY697" s="555"/>
      <c r="UXZ697" s="555"/>
      <c r="UYA697" s="555"/>
      <c r="UYB697" s="555"/>
      <c r="UYC697" s="555"/>
      <c r="UYD697" s="555"/>
      <c r="UYE697" s="555"/>
      <c r="UYF697" s="555"/>
      <c r="UYG697" s="555"/>
      <c r="UYH697" s="555"/>
      <c r="UYI697" s="555"/>
      <c r="UYJ697" s="555"/>
      <c r="UYK697" s="555"/>
      <c r="UYL697" s="555"/>
      <c r="UYM697" s="555"/>
      <c r="UYN697" s="555"/>
      <c r="UYO697" s="555"/>
      <c r="UYP697" s="555"/>
      <c r="UYQ697" s="555"/>
      <c r="UYR697" s="555"/>
      <c r="UYS697" s="555"/>
      <c r="UYT697" s="555"/>
      <c r="UYU697" s="555"/>
      <c r="UYV697" s="555"/>
      <c r="UYW697" s="555"/>
      <c r="UYX697" s="555"/>
      <c r="UYY697" s="555"/>
      <c r="UYZ697" s="555"/>
      <c r="UZA697" s="555"/>
      <c r="UZB697" s="555"/>
      <c r="UZC697" s="555"/>
      <c r="UZD697" s="555"/>
      <c r="UZE697" s="555"/>
      <c r="UZF697" s="555"/>
      <c r="UZG697" s="555"/>
      <c r="UZH697" s="555"/>
      <c r="UZI697" s="555"/>
      <c r="UZJ697" s="555"/>
      <c r="UZK697" s="555"/>
      <c r="UZL697" s="555"/>
      <c r="UZM697" s="555"/>
      <c r="UZN697" s="555"/>
      <c r="UZO697" s="555"/>
      <c r="UZP697" s="555"/>
      <c r="UZQ697" s="555"/>
      <c r="UZR697" s="555"/>
      <c r="UZS697" s="555"/>
      <c r="UZT697" s="555"/>
      <c r="UZU697" s="555"/>
      <c r="UZV697" s="555"/>
      <c r="UZW697" s="555"/>
      <c r="UZX697" s="555"/>
      <c r="UZY697" s="555"/>
      <c r="UZZ697" s="555"/>
      <c r="VAA697" s="555"/>
      <c r="VAB697" s="555"/>
      <c r="VAC697" s="555"/>
      <c r="VAD697" s="555"/>
      <c r="VAE697" s="555"/>
      <c r="VAF697" s="555"/>
      <c r="VAG697" s="555"/>
      <c r="VAH697" s="555"/>
      <c r="VAI697" s="555"/>
      <c r="VAJ697" s="555"/>
      <c r="VAK697" s="555"/>
      <c r="VAL697" s="555"/>
      <c r="VAM697" s="555"/>
      <c r="VAN697" s="555"/>
      <c r="VAO697" s="555"/>
      <c r="VAP697" s="555"/>
      <c r="VAQ697" s="555"/>
      <c r="VAR697" s="555"/>
      <c r="VAS697" s="555"/>
      <c r="VAT697" s="555"/>
      <c r="VAU697" s="555"/>
      <c r="VAV697" s="555"/>
      <c r="VAW697" s="555"/>
      <c r="VAX697" s="555"/>
      <c r="VAY697" s="555"/>
      <c r="VAZ697" s="555"/>
      <c r="VBA697" s="555"/>
      <c r="VBB697" s="555"/>
      <c r="VBC697" s="555"/>
      <c r="VBD697" s="555"/>
      <c r="VBE697" s="555"/>
      <c r="VBF697" s="555"/>
      <c r="VBG697" s="555"/>
      <c r="VBH697" s="555"/>
      <c r="VBI697" s="555"/>
      <c r="VBJ697" s="555"/>
      <c r="VBK697" s="555"/>
      <c r="VBL697" s="555"/>
      <c r="VBM697" s="555"/>
      <c r="VBN697" s="555"/>
      <c r="VBO697" s="555"/>
      <c r="VBP697" s="555"/>
      <c r="VBQ697" s="555"/>
      <c r="VBR697" s="555"/>
      <c r="VBS697" s="555"/>
      <c r="VBT697" s="555"/>
      <c r="VBU697" s="555"/>
      <c r="VBV697" s="555"/>
      <c r="VBW697" s="555"/>
      <c r="VBX697" s="555"/>
      <c r="VBY697" s="555"/>
      <c r="VBZ697" s="555"/>
      <c r="VCA697" s="555"/>
      <c r="VCB697" s="555"/>
      <c r="VCC697" s="555"/>
      <c r="VCD697" s="555"/>
      <c r="VCE697" s="555"/>
      <c r="VCF697" s="555"/>
      <c r="VCG697" s="555"/>
      <c r="VCH697" s="555"/>
      <c r="VCI697" s="555"/>
      <c r="VCJ697" s="555"/>
      <c r="VCK697" s="555"/>
      <c r="VCL697" s="555"/>
      <c r="VCM697" s="555"/>
      <c r="VCN697" s="555"/>
      <c r="VCO697" s="555"/>
      <c r="VCP697" s="555"/>
      <c r="VCQ697" s="555"/>
      <c r="VCR697" s="555"/>
      <c r="VCS697" s="555"/>
      <c r="VCT697" s="555"/>
      <c r="VCU697" s="555"/>
      <c r="VCV697" s="555"/>
      <c r="VCW697" s="555"/>
      <c r="VCX697" s="555"/>
      <c r="VCY697" s="555"/>
      <c r="VCZ697" s="555"/>
      <c r="VDA697" s="555"/>
      <c r="VDB697" s="555"/>
      <c r="VDC697" s="555"/>
      <c r="VDD697" s="555"/>
      <c r="VDE697" s="555"/>
      <c r="VDF697" s="555"/>
      <c r="VDG697" s="555"/>
      <c r="VDH697" s="555"/>
      <c r="VDI697" s="555"/>
      <c r="VDJ697" s="555"/>
      <c r="VDK697" s="555"/>
      <c r="VDL697" s="555"/>
      <c r="VDM697" s="555"/>
      <c r="VDN697" s="555"/>
      <c r="VDO697" s="555"/>
      <c r="VDP697" s="555"/>
      <c r="VDQ697" s="555"/>
      <c r="VDR697" s="555"/>
      <c r="VDS697" s="555"/>
      <c r="VDT697" s="555"/>
      <c r="VDU697" s="555"/>
      <c r="VDV697" s="555"/>
      <c r="VDW697" s="555"/>
      <c r="VDX697" s="555"/>
      <c r="VDY697" s="555"/>
      <c r="VDZ697" s="555"/>
      <c r="VEA697" s="555"/>
      <c r="VEB697" s="555"/>
      <c r="VEC697" s="555"/>
      <c r="VED697" s="555"/>
      <c r="VEE697" s="555"/>
      <c r="VEF697" s="555"/>
      <c r="VEG697" s="555"/>
      <c r="VEH697" s="555"/>
      <c r="VEI697" s="555"/>
      <c r="VEJ697" s="555"/>
      <c r="VEK697" s="555"/>
      <c r="VEL697" s="555"/>
      <c r="VEM697" s="555"/>
      <c r="VEN697" s="555"/>
      <c r="VEO697" s="555"/>
      <c r="VEP697" s="555"/>
      <c r="VEQ697" s="555"/>
      <c r="VER697" s="555"/>
      <c r="VES697" s="555"/>
      <c r="VET697" s="555"/>
      <c r="VEU697" s="555"/>
      <c r="VEV697" s="555"/>
      <c r="VEW697" s="555"/>
      <c r="VEX697" s="555"/>
      <c r="VEY697" s="555"/>
      <c r="VEZ697" s="555"/>
      <c r="VFA697" s="555"/>
      <c r="VFB697" s="555"/>
      <c r="VFC697" s="555"/>
      <c r="VFD697" s="555"/>
      <c r="VFE697" s="555"/>
      <c r="VFF697" s="555"/>
      <c r="VFG697" s="555"/>
      <c r="VFH697" s="555"/>
      <c r="VFI697" s="555"/>
      <c r="VFJ697" s="555"/>
      <c r="VFK697" s="555"/>
      <c r="VFL697" s="555"/>
      <c r="VFM697" s="555"/>
      <c r="VFN697" s="555"/>
      <c r="VFO697" s="555"/>
      <c r="VFP697" s="555"/>
      <c r="VFQ697" s="555"/>
      <c r="VFR697" s="555"/>
      <c r="VFS697" s="555"/>
      <c r="VFT697" s="555"/>
      <c r="VFU697" s="555"/>
      <c r="VFV697" s="555"/>
      <c r="VFW697" s="555"/>
      <c r="VFX697" s="555"/>
      <c r="VFY697" s="555"/>
      <c r="VFZ697" s="555"/>
      <c r="VGA697" s="555"/>
      <c r="VGB697" s="555"/>
      <c r="VGC697" s="555"/>
      <c r="VGD697" s="555"/>
      <c r="VGE697" s="555"/>
      <c r="VGF697" s="555"/>
      <c r="VGG697" s="555"/>
      <c r="VGH697" s="555"/>
      <c r="VGI697" s="555"/>
      <c r="VGJ697" s="555"/>
      <c r="VGK697" s="555"/>
      <c r="VGL697" s="555"/>
      <c r="VGM697" s="555"/>
      <c r="VGN697" s="555"/>
      <c r="VGO697" s="555"/>
      <c r="VGP697" s="555"/>
      <c r="VGQ697" s="555"/>
      <c r="VGR697" s="555"/>
      <c r="VGS697" s="555"/>
      <c r="VGT697" s="555"/>
      <c r="VGU697" s="555"/>
      <c r="VGV697" s="555"/>
      <c r="VGW697" s="555"/>
      <c r="VGX697" s="555"/>
      <c r="VGY697" s="555"/>
      <c r="VGZ697" s="555"/>
      <c r="VHA697" s="555"/>
      <c r="VHB697" s="555"/>
      <c r="VHC697" s="555"/>
      <c r="VHD697" s="555"/>
      <c r="VHE697" s="555"/>
      <c r="VHF697" s="555"/>
      <c r="VHG697" s="555"/>
      <c r="VHH697" s="555"/>
      <c r="VHI697" s="555"/>
      <c r="VHJ697" s="555"/>
      <c r="VHK697" s="555"/>
      <c r="VHL697" s="555"/>
      <c r="VHM697" s="555"/>
      <c r="VHN697" s="555"/>
      <c r="VHO697" s="555"/>
      <c r="VHP697" s="555"/>
      <c r="VHQ697" s="555"/>
      <c r="VHR697" s="555"/>
      <c r="VHS697" s="555"/>
      <c r="VHT697" s="555"/>
      <c r="VHU697" s="555"/>
      <c r="VHV697" s="555"/>
      <c r="VHW697" s="555"/>
      <c r="VHX697" s="555"/>
      <c r="VHY697" s="555"/>
      <c r="VHZ697" s="555"/>
      <c r="VIA697" s="555"/>
      <c r="VIB697" s="555"/>
      <c r="VIC697" s="555"/>
      <c r="VID697" s="555"/>
      <c r="VIE697" s="555"/>
      <c r="VIF697" s="555"/>
      <c r="VIG697" s="555"/>
      <c r="VIH697" s="555"/>
      <c r="VII697" s="555"/>
      <c r="VIJ697" s="555"/>
      <c r="VIK697" s="555"/>
      <c r="VIL697" s="555"/>
      <c r="VIM697" s="555"/>
      <c r="VIN697" s="555"/>
      <c r="VIO697" s="555"/>
      <c r="VIP697" s="555"/>
      <c r="VIQ697" s="555"/>
      <c r="VIR697" s="555"/>
      <c r="VIS697" s="555"/>
      <c r="VIT697" s="555"/>
      <c r="VIU697" s="555"/>
      <c r="VIV697" s="555"/>
      <c r="VIW697" s="555"/>
      <c r="VIX697" s="555"/>
      <c r="VIY697" s="555"/>
      <c r="VIZ697" s="555"/>
      <c r="VJA697" s="555"/>
      <c r="VJB697" s="555"/>
      <c r="VJC697" s="555"/>
      <c r="VJD697" s="555"/>
      <c r="VJE697" s="555"/>
      <c r="VJF697" s="555"/>
      <c r="VJG697" s="555"/>
      <c r="VJH697" s="555"/>
      <c r="VJI697" s="555"/>
      <c r="VJJ697" s="555"/>
      <c r="VJK697" s="555"/>
      <c r="VJL697" s="555"/>
      <c r="VJM697" s="555"/>
      <c r="VJN697" s="555"/>
      <c r="VJO697" s="555"/>
      <c r="VJP697" s="555"/>
      <c r="VJQ697" s="555"/>
      <c r="VJR697" s="555"/>
      <c r="VJS697" s="555"/>
      <c r="VJT697" s="555"/>
      <c r="VJU697" s="555"/>
      <c r="VJV697" s="555"/>
      <c r="VJW697" s="555"/>
      <c r="VJX697" s="555"/>
      <c r="VJY697" s="555"/>
      <c r="VJZ697" s="555"/>
      <c r="VKA697" s="555"/>
      <c r="VKB697" s="555"/>
      <c r="VKC697" s="555"/>
      <c r="VKD697" s="555"/>
      <c r="VKE697" s="555"/>
      <c r="VKF697" s="555"/>
      <c r="VKG697" s="555"/>
      <c r="VKH697" s="555"/>
      <c r="VKI697" s="555"/>
      <c r="VKJ697" s="555"/>
      <c r="VKK697" s="555"/>
      <c r="VKL697" s="555"/>
      <c r="VKM697" s="555"/>
      <c r="VKN697" s="555"/>
      <c r="VKO697" s="555"/>
      <c r="VKP697" s="555"/>
      <c r="VKQ697" s="555"/>
      <c r="VKR697" s="555"/>
      <c r="VKS697" s="555"/>
      <c r="VKT697" s="555"/>
      <c r="VKU697" s="555"/>
      <c r="VKV697" s="555"/>
      <c r="VKW697" s="555"/>
      <c r="VKX697" s="555"/>
      <c r="VKY697" s="555"/>
      <c r="VKZ697" s="555"/>
      <c r="VLA697" s="555"/>
      <c r="VLB697" s="555"/>
      <c r="VLC697" s="555"/>
      <c r="VLD697" s="555"/>
      <c r="VLE697" s="555"/>
      <c r="VLF697" s="555"/>
      <c r="VLG697" s="555"/>
      <c r="VLH697" s="555"/>
      <c r="VLI697" s="555"/>
      <c r="VLJ697" s="555"/>
      <c r="VLK697" s="555"/>
      <c r="VLL697" s="555"/>
      <c r="VLM697" s="555"/>
      <c r="VLN697" s="555"/>
      <c r="VLO697" s="555"/>
      <c r="VLP697" s="555"/>
      <c r="VLQ697" s="555"/>
      <c r="VLR697" s="555"/>
      <c r="VLS697" s="555"/>
      <c r="VLT697" s="555"/>
      <c r="VLU697" s="555"/>
      <c r="VLV697" s="555"/>
      <c r="VLW697" s="555"/>
      <c r="VLX697" s="555"/>
      <c r="VLY697" s="555"/>
      <c r="VLZ697" s="555"/>
      <c r="VMA697" s="555"/>
      <c r="VMB697" s="555"/>
      <c r="VMC697" s="555"/>
      <c r="VMD697" s="555"/>
      <c r="VME697" s="555"/>
      <c r="VMF697" s="555"/>
      <c r="VMG697" s="555"/>
      <c r="VMH697" s="555"/>
      <c r="VMI697" s="555"/>
      <c r="VMJ697" s="555"/>
      <c r="VMK697" s="555"/>
      <c r="VML697" s="555"/>
      <c r="VMM697" s="555"/>
      <c r="VMN697" s="555"/>
      <c r="VMO697" s="555"/>
      <c r="VMP697" s="555"/>
      <c r="VMQ697" s="555"/>
      <c r="VMR697" s="555"/>
      <c r="VMS697" s="555"/>
      <c r="VMT697" s="555"/>
      <c r="VMU697" s="555"/>
      <c r="VMV697" s="555"/>
      <c r="VMW697" s="555"/>
      <c r="VMX697" s="555"/>
      <c r="VMY697" s="555"/>
      <c r="VMZ697" s="555"/>
      <c r="VNA697" s="555"/>
      <c r="VNB697" s="555"/>
      <c r="VNC697" s="555"/>
      <c r="VND697" s="555"/>
      <c r="VNE697" s="555"/>
      <c r="VNF697" s="555"/>
      <c r="VNG697" s="555"/>
      <c r="VNH697" s="555"/>
      <c r="VNI697" s="555"/>
      <c r="VNJ697" s="555"/>
      <c r="VNK697" s="555"/>
      <c r="VNL697" s="555"/>
      <c r="VNM697" s="555"/>
      <c r="VNN697" s="555"/>
      <c r="VNO697" s="555"/>
      <c r="VNP697" s="555"/>
      <c r="VNQ697" s="555"/>
      <c r="VNR697" s="555"/>
      <c r="VNS697" s="555"/>
      <c r="VNT697" s="555"/>
      <c r="VNU697" s="555"/>
      <c r="VNV697" s="555"/>
      <c r="VNW697" s="555"/>
      <c r="VNX697" s="555"/>
      <c r="VNY697" s="555"/>
      <c r="VNZ697" s="555"/>
      <c r="VOA697" s="555"/>
      <c r="VOB697" s="555"/>
      <c r="VOC697" s="555"/>
      <c r="VOD697" s="555"/>
      <c r="VOE697" s="555"/>
      <c r="VOF697" s="555"/>
      <c r="VOG697" s="555"/>
      <c r="VOH697" s="555"/>
      <c r="VOI697" s="555"/>
      <c r="VOJ697" s="555"/>
      <c r="VOK697" s="555"/>
      <c r="VOL697" s="555"/>
      <c r="VOM697" s="555"/>
      <c r="VON697" s="555"/>
      <c r="VOO697" s="555"/>
      <c r="VOP697" s="555"/>
      <c r="VOQ697" s="555"/>
      <c r="VOR697" s="555"/>
      <c r="VOS697" s="555"/>
      <c r="VOT697" s="555"/>
      <c r="VOU697" s="555"/>
      <c r="VOV697" s="555"/>
      <c r="VOW697" s="555"/>
      <c r="VOX697" s="555"/>
      <c r="VOY697" s="555"/>
      <c r="VOZ697" s="555"/>
      <c r="VPA697" s="555"/>
      <c r="VPB697" s="555"/>
      <c r="VPC697" s="555"/>
      <c r="VPD697" s="555"/>
      <c r="VPE697" s="555"/>
      <c r="VPF697" s="555"/>
      <c r="VPG697" s="555"/>
      <c r="VPH697" s="555"/>
      <c r="VPI697" s="555"/>
      <c r="VPJ697" s="555"/>
      <c r="VPK697" s="555"/>
      <c r="VPL697" s="555"/>
      <c r="VPM697" s="555"/>
      <c r="VPN697" s="555"/>
      <c r="VPO697" s="555"/>
      <c r="VPP697" s="555"/>
      <c r="VPQ697" s="555"/>
      <c r="VPR697" s="555"/>
      <c r="VPS697" s="555"/>
      <c r="VPT697" s="555"/>
      <c r="VPU697" s="555"/>
      <c r="VPV697" s="555"/>
      <c r="VPW697" s="555"/>
      <c r="VPX697" s="555"/>
      <c r="VPY697" s="555"/>
      <c r="VPZ697" s="555"/>
      <c r="VQA697" s="555"/>
      <c r="VQB697" s="555"/>
      <c r="VQC697" s="555"/>
      <c r="VQD697" s="555"/>
      <c r="VQE697" s="555"/>
      <c r="VQF697" s="555"/>
      <c r="VQG697" s="555"/>
      <c r="VQH697" s="555"/>
      <c r="VQI697" s="555"/>
      <c r="VQJ697" s="555"/>
      <c r="VQK697" s="555"/>
      <c r="VQL697" s="555"/>
      <c r="VQM697" s="555"/>
      <c r="VQN697" s="555"/>
      <c r="VQO697" s="555"/>
      <c r="VQP697" s="555"/>
      <c r="VQQ697" s="555"/>
      <c r="VQR697" s="555"/>
      <c r="VQS697" s="555"/>
      <c r="VQT697" s="555"/>
      <c r="VQU697" s="555"/>
      <c r="VQV697" s="555"/>
      <c r="VQW697" s="555"/>
      <c r="VQX697" s="555"/>
      <c r="VQY697" s="555"/>
      <c r="VQZ697" s="555"/>
      <c r="VRA697" s="555"/>
      <c r="VRB697" s="555"/>
      <c r="VRC697" s="555"/>
      <c r="VRD697" s="555"/>
      <c r="VRE697" s="555"/>
      <c r="VRF697" s="555"/>
      <c r="VRG697" s="555"/>
      <c r="VRH697" s="555"/>
      <c r="VRI697" s="555"/>
      <c r="VRJ697" s="555"/>
      <c r="VRK697" s="555"/>
      <c r="VRL697" s="555"/>
      <c r="VRM697" s="555"/>
      <c r="VRN697" s="555"/>
      <c r="VRO697" s="555"/>
      <c r="VRP697" s="555"/>
      <c r="VRQ697" s="555"/>
      <c r="VRR697" s="555"/>
      <c r="VRS697" s="555"/>
      <c r="VRT697" s="555"/>
      <c r="VRU697" s="555"/>
      <c r="VRV697" s="555"/>
      <c r="VRW697" s="555"/>
      <c r="VRX697" s="555"/>
      <c r="VRY697" s="555"/>
      <c r="VRZ697" s="555"/>
      <c r="VSA697" s="555"/>
      <c r="VSB697" s="555"/>
      <c r="VSC697" s="555"/>
      <c r="VSD697" s="555"/>
      <c r="VSE697" s="555"/>
      <c r="VSF697" s="555"/>
      <c r="VSG697" s="555"/>
      <c r="VSH697" s="555"/>
      <c r="VSI697" s="555"/>
      <c r="VSJ697" s="555"/>
      <c r="VSK697" s="555"/>
      <c r="VSL697" s="555"/>
      <c r="VSM697" s="555"/>
      <c r="VSN697" s="555"/>
      <c r="VSO697" s="555"/>
      <c r="VSP697" s="555"/>
      <c r="VSQ697" s="555"/>
      <c r="VSR697" s="555"/>
      <c r="VSS697" s="555"/>
      <c r="VST697" s="555"/>
      <c r="VSU697" s="555"/>
      <c r="VSV697" s="555"/>
      <c r="VSW697" s="555"/>
      <c r="VSX697" s="555"/>
      <c r="VSY697" s="555"/>
      <c r="VSZ697" s="555"/>
      <c r="VTA697" s="555"/>
      <c r="VTB697" s="555"/>
      <c r="VTC697" s="555"/>
      <c r="VTD697" s="555"/>
      <c r="VTE697" s="555"/>
      <c r="VTF697" s="555"/>
      <c r="VTG697" s="555"/>
      <c r="VTH697" s="555"/>
      <c r="VTI697" s="555"/>
      <c r="VTJ697" s="555"/>
      <c r="VTK697" s="555"/>
      <c r="VTL697" s="555"/>
      <c r="VTM697" s="555"/>
      <c r="VTN697" s="555"/>
      <c r="VTO697" s="555"/>
      <c r="VTP697" s="555"/>
      <c r="VTQ697" s="555"/>
      <c r="VTR697" s="555"/>
      <c r="VTS697" s="555"/>
      <c r="VTT697" s="555"/>
      <c r="VTU697" s="555"/>
      <c r="VTV697" s="555"/>
      <c r="VTW697" s="555"/>
      <c r="VTX697" s="555"/>
      <c r="VTY697" s="555"/>
      <c r="VTZ697" s="555"/>
      <c r="VUA697" s="555"/>
      <c r="VUB697" s="555"/>
      <c r="VUC697" s="555"/>
      <c r="VUD697" s="555"/>
      <c r="VUE697" s="555"/>
      <c r="VUF697" s="555"/>
      <c r="VUG697" s="555"/>
      <c r="VUH697" s="555"/>
      <c r="VUI697" s="555"/>
      <c r="VUJ697" s="555"/>
      <c r="VUK697" s="555"/>
      <c r="VUL697" s="555"/>
      <c r="VUM697" s="555"/>
      <c r="VUN697" s="555"/>
      <c r="VUO697" s="555"/>
      <c r="VUP697" s="555"/>
      <c r="VUQ697" s="555"/>
      <c r="VUR697" s="555"/>
      <c r="VUS697" s="555"/>
      <c r="VUT697" s="555"/>
      <c r="VUU697" s="555"/>
      <c r="VUV697" s="555"/>
      <c r="VUW697" s="555"/>
      <c r="VUX697" s="555"/>
      <c r="VUY697" s="555"/>
      <c r="VUZ697" s="555"/>
      <c r="VVA697" s="555"/>
      <c r="VVB697" s="555"/>
      <c r="VVC697" s="555"/>
      <c r="VVD697" s="555"/>
      <c r="VVE697" s="555"/>
      <c r="VVF697" s="555"/>
      <c r="VVG697" s="555"/>
      <c r="VVH697" s="555"/>
      <c r="VVI697" s="555"/>
      <c r="VVJ697" s="555"/>
      <c r="VVK697" s="555"/>
      <c r="VVL697" s="555"/>
      <c r="VVM697" s="555"/>
      <c r="VVN697" s="555"/>
      <c r="VVO697" s="555"/>
      <c r="VVP697" s="555"/>
      <c r="VVQ697" s="555"/>
      <c r="VVR697" s="555"/>
      <c r="VVS697" s="555"/>
      <c r="VVT697" s="555"/>
      <c r="VVU697" s="555"/>
      <c r="VVV697" s="555"/>
      <c r="VVW697" s="555"/>
      <c r="VVX697" s="555"/>
      <c r="VVY697" s="555"/>
      <c r="VVZ697" s="555"/>
      <c r="VWA697" s="555"/>
      <c r="VWB697" s="555"/>
      <c r="VWC697" s="555"/>
      <c r="VWD697" s="555"/>
      <c r="VWE697" s="555"/>
      <c r="VWF697" s="555"/>
      <c r="VWG697" s="555"/>
      <c r="VWH697" s="555"/>
      <c r="VWI697" s="555"/>
      <c r="VWJ697" s="555"/>
      <c r="VWK697" s="555"/>
      <c r="VWL697" s="555"/>
      <c r="VWM697" s="555"/>
      <c r="VWN697" s="555"/>
      <c r="VWO697" s="555"/>
      <c r="VWP697" s="555"/>
      <c r="VWQ697" s="555"/>
      <c r="VWR697" s="555"/>
      <c r="VWS697" s="555"/>
      <c r="VWT697" s="555"/>
      <c r="VWU697" s="555"/>
      <c r="VWV697" s="555"/>
      <c r="VWW697" s="555"/>
      <c r="VWX697" s="555"/>
      <c r="VWY697" s="555"/>
      <c r="VWZ697" s="555"/>
      <c r="VXA697" s="555"/>
      <c r="VXB697" s="555"/>
      <c r="VXC697" s="555"/>
      <c r="VXD697" s="555"/>
      <c r="VXE697" s="555"/>
      <c r="VXF697" s="555"/>
      <c r="VXG697" s="555"/>
      <c r="VXH697" s="555"/>
      <c r="VXI697" s="555"/>
      <c r="VXJ697" s="555"/>
      <c r="VXK697" s="555"/>
      <c r="VXL697" s="555"/>
      <c r="VXM697" s="555"/>
      <c r="VXN697" s="555"/>
      <c r="VXO697" s="555"/>
      <c r="VXP697" s="555"/>
      <c r="VXQ697" s="555"/>
      <c r="VXR697" s="555"/>
      <c r="VXS697" s="555"/>
      <c r="VXT697" s="555"/>
      <c r="VXU697" s="555"/>
      <c r="VXV697" s="555"/>
      <c r="VXW697" s="555"/>
      <c r="VXX697" s="555"/>
      <c r="VXY697" s="555"/>
      <c r="VXZ697" s="555"/>
      <c r="VYA697" s="555"/>
      <c r="VYB697" s="555"/>
      <c r="VYC697" s="555"/>
      <c r="VYD697" s="555"/>
      <c r="VYE697" s="555"/>
      <c r="VYF697" s="555"/>
      <c r="VYG697" s="555"/>
      <c r="VYH697" s="555"/>
      <c r="VYI697" s="555"/>
      <c r="VYJ697" s="555"/>
      <c r="VYK697" s="555"/>
      <c r="VYL697" s="555"/>
      <c r="VYM697" s="555"/>
      <c r="VYN697" s="555"/>
      <c r="VYO697" s="555"/>
      <c r="VYP697" s="555"/>
      <c r="VYQ697" s="555"/>
      <c r="VYR697" s="555"/>
      <c r="VYS697" s="555"/>
      <c r="VYT697" s="555"/>
      <c r="VYU697" s="555"/>
      <c r="VYV697" s="555"/>
      <c r="VYW697" s="555"/>
      <c r="VYX697" s="555"/>
      <c r="VYY697" s="555"/>
      <c r="VYZ697" s="555"/>
      <c r="VZA697" s="555"/>
      <c r="VZB697" s="555"/>
      <c r="VZC697" s="555"/>
      <c r="VZD697" s="555"/>
      <c r="VZE697" s="555"/>
      <c r="VZF697" s="555"/>
      <c r="VZG697" s="555"/>
      <c r="VZH697" s="555"/>
      <c r="VZI697" s="555"/>
      <c r="VZJ697" s="555"/>
      <c r="VZK697" s="555"/>
      <c r="VZL697" s="555"/>
      <c r="VZM697" s="555"/>
      <c r="VZN697" s="555"/>
      <c r="VZO697" s="555"/>
      <c r="VZP697" s="555"/>
      <c r="VZQ697" s="555"/>
      <c r="VZR697" s="555"/>
      <c r="VZS697" s="555"/>
      <c r="VZT697" s="555"/>
      <c r="VZU697" s="555"/>
      <c r="VZV697" s="555"/>
      <c r="VZW697" s="555"/>
      <c r="VZX697" s="555"/>
      <c r="VZY697" s="555"/>
      <c r="VZZ697" s="555"/>
      <c r="WAA697" s="555"/>
      <c r="WAB697" s="555"/>
      <c r="WAC697" s="555"/>
      <c r="WAD697" s="555"/>
      <c r="WAE697" s="555"/>
      <c r="WAF697" s="555"/>
      <c r="WAG697" s="555"/>
      <c r="WAH697" s="555"/>
      <c r="WAI697" s="555"/>
      <c r="WAJ697" s="555"/>
      <c r="WAK697" s="555"/>
      <c r="WAL697" s="555"/>
      <c r="WAM697" s="555"/>
      <c r="WAN697" s="555"/>
      <c r="WAO697" s="555"/>
      <c r="WAP697" s="555"/>
      <c r="WAQ697" s="555"/>
      <c r="WAR697" s="555"/>
      <c r="WAS697" s="555"/>
      <c r="WAT697" s="555"/>
      <c r="WAU697" s="555"/>
      <c r="WAV697" s="555"/>
      <c r="WAW697" s="555"/>
      <c r="WAX697" s="555"/>
      <c r="WAY697" s="555"/>
      <c r="WAZ697" s="555"/>
      <c r="WBA697" s="555"/>
      <c r="WBB697" s="555"/>
      <c r="WBC697" s="555"/>
      <c r="WBD697" s="555"/>
      <c r="WBE697" s="555"/>
      <c r="WBF697" s="555"/>
      <c r="WBG697" s="555"/>
      <c r="WBH697" s="555"/>
      <c r="WBI697" s="555"/>
      <c r="WBJ697" s="555"/>
      <c r="WBK697" s="555"/>
      <c r="WBL697" s="555"/>
      <c r="WBM697" s="555"/>
      <c r="WBN697" s="555"/>
      <c r="WBO697" s="555"/>
      <c r="WBP697" s="555"/>
      <c r="WBQ697" s="555"/>
      <c r="WBR697" s="555"/>
      <c r="WBS697" s="555"/>
      <c r="WBT697" s="555"/>
      <c r="WBU697" s="555"/>
      <c r="WBV697" s="555"/>
      <c r="WBW697" s="555"/>
      <c r="WBX697" s="555"/>
      <c r="WBY697" s="555"/>
      <c r="WBZ697" s="555"/>
      <c r="WCA697" s="555"/>
      <c r="WCB697" s="555"/>
      <c r="WCC697" s="555"/>
      <c r="WCD697" s="555"/>
      <c r="WCE697" s="555"/>
      <c r="WCF697" s="555"/>
      <c r="WCG697" s="555"/>
      <c r="WCH697" s="555"/>
      <c r="WCI697" s="555"/>
      <c r="WCJ697" s="555"/>
      <c r="WCK697" s="555"/>
      <c r="WCL697" s="555"/>
      <c r="WCM697" s="555"/>
      <c r="WCN697" s="555"/>
      <c r="WCO697" s="555"/>
      <c r="WCP697" s="555"/>
      <c r="WCQ697" s="555"/>
      <c r="WCR697" s="555"/>
      <c r="WCS697" s="555"/>
      <c r="WCT697" s="555"/>
      <c r="WCU697" s="555"/>
      <c r="WCV697" s="555"/>
      <c r="WCW697" s="555"/>
      <c r="WCX697" s="555"/>
      <c r="WCY697" s="555"/>
      <c r="WCZ697" s="555"/>
      <c r="WDA697" s="555"/>
      <c r="WDB697" s="555"/>
      <c r="WDC697" s="555"/>
      <c r="WDD697" s="555"/>
      <c r="WDE697" s="555"/>
      <c r="WDF697" s="555"/>
      <c r="WDG697" s="555"/>
      <c r="WDH697" s="555"/>
      <c r="WDI697" s="555"/>
      <c r="WDJ697" s="555"/>
      <c r="WDK697" s="555"/>
      <c r="WDL697" s="555"/>
      <c r="WDM697" s="555"/>
      <c r="WDN697" s="555"/>
      <c r="WDO697" s="555"/>
      <c r="WDP697" s="555"/>
      <c r="WDQ697" s="555"/>
      <c r="WDR697" s="555"/>
      <c r="WDS697" s="555"/>
      <c r="WDT697" s="555"/>
      <c r="WDU697" s="555"/>
      <c r="WDV697" s="555"/>
      <c r="WDW697" s="555"/>
      <c r="WDX697" s="555"/>
      <c r="WDY697" s="555"/>
      <c r="WDZ697" s="555"/>
      <c r="WEA697" s="555"/>
      <c r="WEB697" s="555"/>
      <c r="WEC697" s="555"/>
      <c r="WED697" s="555"/>
      <c r="WEE697" s="555"/>
      <c r="WEF697" s="555"/>
      <c r="WEG697" s="555"/>
      <c r="WEH697" s="555"/>
      <c r="WEI697" s="555"/>
      <c r="WEJ697" s="555"/>
      <c r="WEK697" s="555"/>
      <c r="WEL697" s="555"/>
      <c r="WEM697" s="555"/>
      <c r="WEN697" s="555"/>
      <c r="WEO697" s="555"/>
      <c r="WEP697" s="555"/>
      <c r="WEQ697" s="555"/>
      <c r="WER697" s="555"/>
      <c r="WES697" s="555"/>
      <c r="WET697" s="555"/>
      <c r="WEU697" s="555"/>
      <c r="WEV697" s="555"/>
      <c r="WEW697" s="555"/>
      <c r="WEX697" s="555"/>
      <c r="WEY697" s="555"/>
      <c r="WEZ697" s="555"/>
      <c r="WFA697" s="555"/>
      <c r="WFB697" s="555"/>
      <c r="WFC697" s="555"/>
      <c r="WFD697" s="555"/>
      <c r="WFE697" s="555"/>
      <c r="WFF697" s="555"/>
      <c r="WFG697" s="555"/>
      <c r="WFH697" s="555"/>
      <c r="WFI697" s="555"/>
      <c r="WFJ697" s="555"/>
      <c r="WFK697" s="555"/>
      <c r="WFL697" s="555"/>
      <c r="WFM697" s="555"/>
      <c r="WFN697" s="555"/>
      <c r="WFO697" s="555"/>
      <c r="WFP697" s="555"/>
      <c r="WFQ697" s="555"/>
      <c r="WFR697" s="555"/>
      <c r="WFS697" s="555"/>
      <c r="WFT697" s="555"/>
      <c r="WFU697" s="555"/>
      <c r="WFV697" s="555"/>
      <c r="WFW697" s="555"/>
      <c r="WFX697" s="555"/>
      <c r="WFY697" s="555"/>
      <c r="WFZ697" s="555"/>
      <c r="WGA697" s="555"/>
      <c r="WGB697" s="555"/>
      <c r="WGC697" s="555"/>
      <c r="WGD697" s="555"/>
      <c r="WGE697" s="555"/>
      <c r="WGF697" s="555"/>
      <c r="WGG697" s="555"/>
      <c r="WGH697" s="555"/>
      <c r="WGI697" s="555"/>
      <c r="WGJ697" s="555"/>
      <c r="WGK697" s="555"/>
      <c r="WGL697" s="555"/>
      <c r="WGM697" s="555"/>
      <c r="WGN697" s="555"/>
      <c r="WGO697" s="555"/>
      <c r="WGP697" s="555"/>
      <c r="WGQ697" s="555"/>
      <c r="WGR697" s="555"/>
      <c r="WGS697" s="555"/>
      <c r="WGT697" s="555"/>
      <c r="WGU697" s="555"/>
      <c r="WGV697" s="555"/>
      <c r="WGW697" s="555"/>
      <c r="WGX697" s="555"/>
      <c r="WGY697" s="555"/>
      <c r="WGZ697" s="555"/>
      <c r="WHA697" s="555"/>
      <c r="WHB697" s="555"/>
      <c r="WHC697" s="555"/>
      <c r="WHD697" s="555"/>
      <c r="WHE697" s="555"/>
      <c r="WHF697" s="555"/>
      <c r="WHG697" s="555"/>
      <c r="WHH697" s="555"/>
      <c r="WHI697" s="555"/>
      <c r="WHJ697" s="555"/>
      <c r="WHK697" s="555"/>
      <c r="WHL697" s="555"/>
      <c r="WHM697" s="555"/>
      <c r="WHN697" s="555"/>
      <c r="WHO697" s="555"/>
      <c r="WHP697" s="555"/>
      <c r="WHQ697" s="555"/>
      <c r="WHR697" s="555"/>
      <c r="WHS697" s="555"/>
      <c r="WHT697" s="555"/>
      <c r="WHU697" s="555"/>
      <c r="WHV697" s="555"/>
      <c r="WHW697" s="555"/>
      <c r="WHX697" s="555"/>
      <c r="WHY697" s="555"/>
      <c r="WHZ697" s="555"/>
      <c r="WIA697" s="555"/>
      <c r="WIB697" s="555"/>
      <c r="WIC697" s="555"/>
      <c r="WID697" s="555"/>
      <c r="WIE697" s="555"/>
      <c r="WIF697" s="555"/>
      <c r="WIG697" s="555"/>
      <c r="WIH697" s="555"/>
      <c r="WII697" s="555"/>
      <c r="WIJ697" s="555"/>
      <c r="WIK697" s="555"/>
      <c r="WIL697" s="555"/>
      <c r="WIM697" s="555"/>
      <c r="WIN697" s="555"/>
      <c r="WIO697" s="555"/>
      <c r="WIP697" s="555"/>
      <c r="WIQ697" s="555"/>
      <c r="WIR697" s="555"/>
      <c r="WIS697" s="555"/>
      <c r="WIT697" s="555"/>
      <c r="WIU697" s="555"/>
      <c r="WIV697" s="555"/>
      <c r="WIW697" s="555"/>
      <c r="WIX697" s="555"/>
      <c r="WIY697" s="555"/>
      <c r="WIZ697" s="555"/>
      <c r="WJA697" s="555"/>
      <c r="WJB697" s="555"/>
      <c r="WJC697" s="555"/>
      <c r="WJD697" s="555"/>
      <c r="WJE697" s="555"/>
      <c r="WJF697" s="555"/>
      <c r="WJG697" s="555"/>
      <c r="WJH697" s="555"/>
      <c r="WJI697" s="555"/>
      <c r="WJJ697" s="555"/>
      <c r="WJK697" s="555"/>
      <c r="WJL697" s="555"/>
      <c r="WJM697" s="555"/>
      <c r="WJN697" s="555"/>
      <c r="WJO697" s="555"/>
      <c r="WJP697" s="555"/>
      <c r="WJQ697" s="555"/>
      <c r="WJR697" s="555"/>
      <c r="WJS697" s="555"/>
      <c r="WJT697" s="555"/>
      <c r="WJU697" s="555"/>
      <c r="WJV697" s="555"/>
      <c r="WJW697" s="555"/>
      <c r="WJX697" s="555"/>
      <c r="WJY697" s="555"/>
      <c r="WJZ697" s="555"/>
      <c r="WKA697" s="555"/>
      <c r="WKB697" s="555"/>
      <c r="WKC697" s="555"/>
      <c r="WKD697" s="555"/>
      <c r="WKE697" s="555"/>
      <c r="WKF697" s="555"/>
      <c r="WKG697" s="555"/>
      <c r="WKH697" s="555"/>
      <c r="WKI697" s="555"/>
      <c r="WKJ697" s="555"/>
      <c r="WKK697" s="555"/>
      <c r="WKL697" s="555"/>
      <c r="WKM697" s="555"/>
      <c r="WKN697" s="555"/>
      <c r="WKO697" s="555"/>
      <c r="WKP697" s="555"/>
      <c r="WKQ697" s="555"/>
      <c r="WKR697" s="555"/>
      <c r="WKS697" s="555"/>
      <c r="WKT697" s="555"/>
      <c r="WKU697" s="555"/>
      <c r="WKV697" s="555"/>
      <c r="WKW697" s="555"/>
      <c r="WKX697" s="555"/>
      <c r="WKY697" s="555"/>
      <c r="WKZ697" s="555"/>
      <c r="WLA697" s="555"/>
      <c r="WLB697" s="555"/>
      <c r="WLC697" s="555"/>
      <c r="WLD697" s="555"/>
      <c r="WLE697" s="555"/>
      <c r="WLF697" s="555"/>
      <c r="WLG697" s="555"/>
      <c r="WLH697" s="555"/>
      <c r="WLI697" s="555"/>
      <c r="WLJ697" s="555"/>
      <c r="WLK697" s="555"/>
      <c r="WLL697" s="555"/>
      <c r="WLM697" s="555"/>
      <c r="WLN697" s="555"/>
      <c r="WLO697" s="555"/>
      <c r="WLP697" s="555"/>
      <c r="WLQ697" s="555"/>
      <c r="WLR697" s="555"/>
      <c r="WLS697" s="555"/>
      <c r="WLT697" s="555"/>
      <c r="WLU697" s="555"/>
      <c r="WLV697" s="555"/>
      <c r="WLW697" s="555"/>
      <c r="WLX697" s="555"/>
      <c r="WLY697" s="555"/>
      <c r="WLZ697" s="555"/>
      <c r="WMA697" s="555"/>
      <c r="WMB697" s="555"/>
      <c r="WMC697" s="555"/>
      <c r="WMD697" s="555"/>
      <c r="WME697" s="555"/>
      <c r="WMF697" s="555"/>
      <c r="WMG697" s="555"/>
      <c r="WMH697" s="555"/>
      <c r="WMI697" s="555"/>
      <c r="WMJ697" s="555"/>
      <c r="WMK697" s="555"/>
      <c r="WML697" s="555"/>
      <c r="WMM697" s="555"/>
      <c r="WMN697" s="555"/>
      <c r="WMO697" s="555"/>
      <c r="WMP697" s="555"/>
      <c r="WMQ697" s="555"/>
      <c r="WMR697" s="555"/>
      <c r="WMS697" s="555"/>
      <c r="WMT697" s="555"/>
      <c r="WMU697" s="555"/>
      <c r="WMV697" s="555"/>
      <c r="WMW697" s="555"/>
      <c r="WMX697" s="555"/>
      <c r="WMY697" s="555"/>
      <c r="WMZ697" s="555"/>
      <c r="WNA697" s="555"/>
      <c r="WNB697" s="555"/>
      <c r="WNC697" s="555"/>
      <c r="WND697" s="555"/>
      <c r="WNE697" s="555"/>
      <c r="WNF697" s="555"/>
      <c r="WNG697" s="555"/>
      <c r="WNH697" s="555"/>
      <c r="WNI697" s="555"/>
      <c r="WNJ697" s="555"/>
      <c r="WNK697" s="555"/>
      <c r="WNL697" s="555"/>
      <c r="WNM697" s="555"/>
      <c r="WNN697" s="555"/>
      <c r="WNO697" s="555"/>
      <c r="WNP697" s="555"/>
      <c r="WNQ697" s="555"/>
      <c r="WNR697" s="555"/>
      <c r="WNS697" s="555"/>
      <c r="WNT697" s="555"/>
      <c r="WNU697" s="555"/>
      <c r="WNV697" s="555"/>
      <c r="WNW697" s="555"/>
      <c r="WNX697" s="555"/>
      <c r="WNY697" s="555"/>
      <c r="WNZ697" s="555"/>
      <c r="WOA697" s="555"/>
      <c r="WOB697" s="555"/>
      <c r="WOC697" s="555"/>
      <c r="WOD697" s="555"/>
      <c r="WOE697" s="555"/>
      <c r="WOF697" s="555"/>
      <c r="WOG697" s="555"/>
      <c r="WOH697" s="555"/>
      <c r="WOI697" s="555"/>
      <c r="WOJ697" s="555"/>
      <c r="WOK697" s="555"/>
      <c r="WOL697" s="555"/>
      <c r="WOM697" s="555"/>
      <c r="WON697" s="555"/>
      <c r="WOO697" s="555"/>
      <c r="WOP697" s="555"/>
      <c r="WOQ697" s="555"/>
      <c r="WOR697" s="555"/>
      <c r="WOS697" s="555"/>
      <c r="WOT697" s="555"/>
      <c r="WOU697" s="555"/>
      <c r="WOV697" s="555"/>
      <c r="WOW697" s="555"/>
      <c r="WOX697" s="555"/>
      <c r="WOY697" s="555"/>
      <c r="WOZ697" s="555"/>
      <c r="WPA697" s="555"/>
      <c r="WPB697" s="555"/>
      <c r="WPC697" s="555"/>
      <c r="WPD697" s="555"/>
      <c r="WPE697" s="555"/>
      <c r="WPF697" s="555"/>
      <c r="WPG697" s="555"/>
      <c r="WPH697" s="555"/>
      <c r="WPI697" s="555"/>
      <c r="WPJ697" s="555"/>
      <c r="WPK697" s="555"/>
      <c r="WPL697" s="555"/>
      <c r="WPM697" s="555"/>
      <c r="WPN697" s="555"/>
      <c r="WPO697" s="555"/>
      <c r="WPP697" s="555"/>
      <c r="WPQ697" s="555"/>
      <c r="WPR697" s="555"/>
      <c r="WPS697" s="555"/>
      <c r="WPT697" s="555"/>
      <c r="WPU697" s="555"/>
      <c r="WPV697" s="555"/>
      <c r="WPW697" s="555"/>
      <c r="WPX697" s="555"/>
      <c r="WPY697" s="555"/>
      <c r="WPZ697" s="555"/>
      <c r="WQA697" s="555"/>
      <c r="WQB697" s="555"/>
      <c r="WQC697" s="555"/>
      <c r="WQD697" s="555"/>
      <c r="WQE697" s="555"/>
      <c r="WQF697" s="555"/>
      <c r="WQG697" s="555"/>
      <c r="WQH697" s="555"/>
      <c r="WQI697" s="555"/>
      <c r="WQJ697" s="555"/>
      <c r="WQK697" s="555"/>
      <c r="WQL697" s="555"/>
      <c r="WQM697" s="555"/>
      <c r="WQN697" s="555"/>
      <c r="WQO697" s="555"/>
      <c r="WQP697" s="555"/>
      <c r="WQQ697" s="555"/>
      <c r="WQR697" s="555"/>
      <c r="WQS697" s="555"/>
      <c r="WQT697" s="555"/>
      <c r="WQU697" s="555"/>
      <c r="WQV697" s="555"/>
      <c r="WQW697" s="555"/>
      <c r="WQX697" s="555"/>
      <c r="WQY697" s="555"/>
      <c r="WQZ697" s="555"/>
      <c r="WRA697" s="555"/>
      <c r="WRB697" s="555"/>
      <c r="WRC697" s="555"/>
      <c r="WRD697" s="555"/>
      <c r="WRE697" s="555"/>
      <c r="WRF697" s="555"/>
      <c r="WRG697" s="555"/>
      <c r="WRH697" s="555"/>
      <c r="WRI697" s="555"/>
      <c r="WRJ697" s="555"/>
      <c r="WRK697" s="555"/>
      <c r="WRL697" s="555"/>
      <c r="WRM697" s="555"/>
      <c r="WRN697" s="555"/>
      <c r="WRO697" s="555"/>
      <c r="WRP697" s="555"/>
      <c r="WRQ697" s="555"/>
      <c r="WRR697" s="555"/>
      <c r="WRS697" s="555"/>
      <c r="WRT697" s="555"/>
      <c r="WRU697" s="555"/>
      <c r="WRV697" s="555"/>
      <c r="WRW697" s="555"/>
      <c r="WRX697" s="555"/>
      <c r="WRY697" s="555"/>
      <c r="WRZ697" s="555"/>
      <c r="WSA697" s="555"/>
      <c r="WSB697" s="555"/>
      <c r="WSC697" s="555"/>
      <c r="WSD697" s="555"/>
      <c r="WSE697" s="555"/>
      <c r="WSF697" s="555"/>
      <c r="WSG697" s="555"/>
      <c r="WSH697" s="555"/>
      <c r="WSI697" s="555"/>
      <c r="WSJ697" s="555"/>
      <c r="WSK697" s="555"/>
      <c r="WSL697" s="555"/>
      <c r="WSM697" s="555"/>
      <c r="WSN697" s="555"/>
      <c r="WSO697" s="555"/>
      <c r="WSP697" s="555"/>
      <c r="WSQ697" s="555"/>
      <c r="WSR697" s="555"/>
      <c r="WSS697" s="555"/>
      <c r="WST697" s="555"/>
      <c r="WSU697" s="555"/>
      <c r="WSV697" s="555"/>
      <c r="WSW697" s="555"/>
      <c r="WSX697" s="555"/>
      <c r="WSY697" s="555"/>
      <c r="WSZ697" s="555"/>
      <c r="WTA697" s="555"/>
      <c r="WTB697" s="555"/>
      <c r="WTC697" s="555"/>
      <c r="WTD697" s="555"/>
      <c r="WTE697" s="555"/>
      <c r="WTF697" s="555"/>
      <c r="WTG697" s="555"/>
      <c r="WTH697" s="555"/>
      <c r="WTI697" s="555"/>
      <c r="WTJ697" s="555"/>
      <c r="WTK697" s="555"/>
      <c r="WTL697" s="555"/>
      <c r="WTM697" s="555"/>
      <c r="WTN697" s="555"/>
      <c r="WTO697" s="555"/>
      <c r="WTP697" s="555"/>
      <c r="WTQ697" s="555"/>
      <c r="WTR697" s="555"/>
      <c r="WTS697" s="555"/>
      <c r="WTT697" s="555"/>
      <c r="WTU697" s="555"/>
      <c r="WTV697" s="555"/>
      <c r="WTW697" s="555"/>
      <c r="WTX697" s="555"/>
      <c r="WTY697" s="555"/>
      <c r="WTZ697" s="555"/>
      <c r="WUA697" s="555"/>
      <c r="WUB697" s="555"/>
      <c r="WUC697" s="555"/>
      <c r="WUD697" s="555"/>
      <c r="WUE697" s="555"/>
      <c r="WUF697" s="555"/>
      <c r="WUG697" s="555"/>
      <c r="WUH697" s="555"/>
      <c r="WUI697" s="555"/>
      <c r="WUJ697" s="555"/>
      <c r="WUK697" s="555"/>
      <c r="WUL697" s="555"/>
      <c r="WUM697" s="555"/>
      <c r="WUN697" s="555"/>
      <c r="WUO697" s="555"/>
      <c r="WUP697" s="555"/>
      <c r="WUQ697" s="555"/>
      <c r="WUR697" s="555"/>
      <c r="WUS697" s="555"/>
      <c r="WUT697" s="555"/>
      <c r="WUU697" s="555"/>
      <c r="WUV697" s="555"/>
      <c r="WUW697" s="555"/>
      <c r="WUX697" s="555"/>
      <c r="WUY697" s="555"/>
      <c r="WUZ697" s="555"/>
      <c r="WVA697" s="555"/>
      <c r="WVB697" s="555"/>
      <c r="WVC697" s="555"/>
      <c r="WVD697" s="555"/>
      <c r="WVE697" s="555"/>
      <c r="WVF697" s="555"/>
      <c r="WVG697" s="555"/>
      <c r="WVH697" s="555"/>
      <c r="WVI697" s="555"/>
      <c r="WVJ697" s="555"/>
      <c r="WVK697" s="555"/>
      <c r="WVL697" s="555"/>
      <c r="WVM697" s="555"/>
      <c r="WVN697" s="555"/>
      <c r="WVO697" s="555"/>
      <c r="WVP697" s="555"/>
      <c r="WVQ697" s="555"/>
      <c r="WVR697" s="555"/>
      <c r="WVS697" s="555"/>
      <c r="WVT697" s="555"/>
      <c r="WVU697" s="555"/>
      <c r="WVV697" s="555"/>
      <c r="WVW697" s="555"/>
      <c r="WVX697" s="555"/>
      <c r="WVY697" s="555"/>
      <c r="WVZ697" s="555"/>
      <c r="WWA697" s="555"/>
      <c r="WWB697" s="555"/>
      <c r="WWC697" s="555"/>
      <c r="WWD697" s="555"/>
      <c r="WWE697" s="555"/>
      <c r="WWF697" s="555"/>
      <c r="WWG697" s="555"/>
      <c r="WWH697" s="555"/>
      <c r="WWI697" s="555"/>
      <c r="WWJ697" s="555"/>
      <c r="WWK697" s="555"/>
      <c r="WWL697" s="555"/>
      <c r="WWM697" s="555"/>
      <c r="WWN697" s="555"/>
      <c r="WWO697" s="555"/>
      <c r="WWP697" s="555"/>
      <c r="WWQ697" s="555"/>
      <c r="WWR697" s="555"/>
      <c r="WWS697" s="555"/>
      <c r="WWT697" s="555"/>
      <c r="WWU697" s="555"/>
      <c r="WWV697" s="555"/>
      <c r="WWW697" s="555"/>
      <c r="WWX697" s="555"/>
      <c r="WWY697" s="555"/>
      <c r="WWZ697" s="555"/>
      <c r="WXA697" s="555"/>
      <c r="WXB697" s="555"/>
      <c r="WXC697" s="555"/>
      <c r="WXD697" s="555"/>
      <c r="WXE697" s="555"/>
      <c r="WXF697" s="555"/>
      <c r="WXG697" s="555"/>
      <c r="WXH697" s="555"/>
      <c r="WXI697" s="555"/>
      <c r="WXJ697" s="555"/>
      <c r="WXK697" s="555"/>
      <c r="WXL697" s="555"/>
      <c r="WXM697" s="555"/>
      <c r="WXN697" s="555"/>
      <c r="WXO697" s="555"/>
      <c r="WXP697" s="555"/>
      <c r="WXQ697" s="555"/>
      <c r="WXR697" s="555"/>
      <c r="WXS697" s="555"/>
      <c r="WXT697" s="555"/>
      <c r="WXU697" s="555"/>
      <c r="WXV697" s="555"/>
      <c r="WXW697" s="555"/>
      <c r="WXX697" s="555"/>
      <c r="WXY697" s="555"/>
      <c r="WXZ697" s="555"/>
      <c r="WYA697" s="555"/>
      <c r="WYB697" s="555"/>
      <c r="WYC697" s="555"/>
      <c r="WYD697" s="555"/>
      <c r="WYE697" s="555"/>
      <c r="WYF697" s="555"/>
      <c r="WYG697" s="555"/>
      <c r="WYH697" s="555"/>
      <c r="WYI697" s="555"/>
      <c r="WYJ697" s="555"/>
      <c r="WYK697" s="555"/>
      <c r="WYL697" s="555"/>
      <c r="WYM697" s="555"/>
      <c r="WYN697" s="555"/>
      <c r="WYO697" s="555"/>
      <c r="WYP697" s="555"/>
      <c r="WYQ697" s="555"/>
      <c r="WYR697" s="555"/>
      <c r="WYS697" s="555"/>
      <c r="WYT697" s="555"/>
      <c r="WYU697" s="555"/>
      <c r="WYV697" s="555"/>
      <c r="WYW697" s="555"/>
      <c r="WYX697" s="555"/>
      <c r="WYY697" s="555"/>
      <c r="WYZ697" s="555"/>
      <c r="WZA697" s="555"/>
      <c r="WZB697" s="555"/>
      <c r="WZC697" s="555"/>
      <c r="WZD697" s="555"/>
      <c r="WZE697" s="555"/>
      <c r="WZF697" s="555"/>
      <c r="WZG697" s="555"/>
      <c r="WZH697" s="555"/>
      <c r="WZI697" s="555"/>
      <c r="WZJ697" s="555"/>
      <c r="WZK697" s="555"/>
      <c r="WZL697" s="555"/>
      <c r="WZM697" s="555"/>
      <c r="WZN697" s="555"/>
      <c r="WZO697" s="555"/>
      <c r="WZP697" s="555"/>
      <c r="WZQ697" s="555"/>
      <c r="WZR697" s="555"/>
      <c r="WZS697" s="555"/>
      <c r="WZT697" s="555"/>
      <c r="WZU697" s="555"/>
      <c r="WZV697" s="555"/>
      <c r="WZW697" s="555"/>
      <c r="WZX697" s="555"/>
      <c r="WZY697" s="555"/>
      <c r="WZZ697" s="555"/>
      <c r="XAA697" s="555"/>
      <c r="XAB697" s="555"/>
      <c r="XAC697" s="555"/>
      <c r="XAD697" s="555"/>
      <c r="XAE697" s="555"/>
      <c r="XAF697" s="555"/>
      <c r="XAG697" s="555"/>
      <c r="XAH697" s="555"/>
      <c r="XAI697" s="555"/>
      <c r="XAJ697" s="555"/>
      <c r="XAK697" s="555"/>
      <c r="XAL697" s="555"/>
      <c r="XAM697" s="555"/>
      <c r="XAN697" s="555"/>
      <c r="XAO697" s="555"/>
      <c r="XAP697" s="555"/>
      <c r="XAQ697" s="555"/>
      <c r="XAR697" s="555"/>
      <c r="XAS697" s="555"/>
      <c r="XAT697" s="555"/>
      <c r="XAU697" s="555"/>
      <c r="XAV697" s="555"/>
      <c r="XAW697" s="555"/>
      <c r="XAX697" s="555"/>
      <c r="XAY697" s="555"/>
      <c r="XAZ697" s="555"/>
      <c r="XBA697" s="555"/>
      <c r="XBB697" s="555"/>
      <c r="XBC697" s="555"/>
      <c r="XBD697" s="555"/>
      <c r="XBE697" s="555"/>
      <c r="XBF697" s="555"/>
      <c r="XBG697" s="555"/>
      <c r="XBH697" s="555"/>
      <c r="XBI697" s="555"/>
      <c r="XBJ697" s="555"/>
      <c r="XBK697" s="555"/>
      <c r="XBL697" s="555"/>
      <c r="XBM697" s="555"/>
      <c r="XBN697" s="555"/>
      <c r="XBO697" s="555"/>
      <c r="XBP697" s="555"/>
      <c r="XBQ697" s="555"/>
      <c r="XBR697" s="555"/>
      <c r="XBS697" s="555"/>
      <c r="XBT697" s="555"/>
      <c r="XBU697" s="555"/>
      <c r="XBV697" s="555"/>
      <c r="XBW697" s="555"/>
      <c r="XBX697" s="555"/>
      <c r="XBY697" s="555"/>
      <c r="XBZ697" s="555"/>
      <c r="XCA697" s="555"/>
      <c r="XCB697" s="555"/>
      <c r="XCC697" s="555"/>
      <c r="XCD697" s="555"/>
      <c r="XCE697" s="555"/>
      <c r="XCF697" s="555"/>
      <c r="XCG697" s="555"/>
      <c r="XCH697" s="555"/>
      <c r="XCI697" s="555"/>
      <c r="XCJ697" s="555"/>
      <c r="XCK697" s="555"/>
      <c r="XCL697" s="555"/>
      <c r="XCM697" s="555"/>
      <c r="XCN697" s="555"/>
      <c r="XCO697" s="555"/>
      <c r="XCP697" s="555"/>
      <c r="XCQ697" s="555"/>
      <c r="XCR697" s="555"/>
      <c r="XCS697" s="555"/>
      <c r="XCT697" s="555"/>
      <c r="XCU697" s="555"/>
      <c r="XCV697" s="555"/>
      <c r="XCW697" s="555"/>
      <c r="XCX697" s="555"/>
      <c r="XCY697" s="555"/>
      <c r="XCZ697" s="555"/>
      <c r="XDA697" s="555"/>
      <c r="XDB697" s="555"/>
      <c r="XDC697" s="555"/>
      <c r="XDD697" s="555"/>
      <c r="XDE697" s="555"/>
      <c r="XDF697" s="555"/>
      <c r="XDG697" s="555"/>
      <c r="XDH697" s="555"/>
      <c r="XDI697" s="555"/>
      <c r="XDJ697" s="555"/>
      <c r="XDK697" s="555"/>
      <c r="XDL697" s="555"/>
      <c r="XDM697" s="555"/>
      <c r="XDN697" s="555"/>
      <c r="XDO697" s="555"/>
      <c r="XDP697" s="555"/>
      <c r="XDQ697" s="555"/>
      <c r="XDR697" s="555"/>
      <c r="XDS697" s="555"/>
      <c r="XDT697" s="555"/>
      <c r="XDU697" s="555"/>
      <c r="XDV697" s="555"/>
      <c r="XDW697" s="555"/>
      <c r="XDX697" s="555"/>
      <c r="XDY697" s="555"/>
      <c r="XDZ697" s="555"/>
      <c r="XEA697" s="555"/>
      <c r="XEB697" s="555"/>
      <c r="XEC697" s="555"/>
      <c r="XED697" s="555"/>
      <c r="XEE697" s="555"/>
      <c r="XEF697" s="555"/>
      <c r="XEG697" s="555"/>
      <c r="XEH697" s="555"/>
      <c r="XEI697" s="555"/>
      <c r="XEJ697" s="555"/>
      <c r="XEK697" s="555"/>
      <c r="XEL697" s="555"/>
      <c r="XEM697" s="555"/>
      <c r="XEN697" s="555"/>
      <c r="XEO697" s="555"/>
      <c r="XEP697" s="555"/>
      <c r="XEQ697" s="555"/>
      <c r="XER697" s="555"/>
      <c r="XES697" s="555"/>
      <c r="XET697" s="555"/>
      <c r="XEU697" s="555"/>
      <c r="XEV697" s="555"/>
      <c r="XEW697" s="555"/>
      <c r="XEX697" s="555"/>
      <c r="XEY697" s="555"/>
      <c r="XEZ697" s="555"/>
      <c r="XFA697" s="555"/>
      <c r="XFB697" s="555"/>
      <c r="XFC697" s="555"/>
      <c r="XFD697" s="555"/>
    </row>
    <row r="698" s="2" customFormat="1" customHeight="1" spans="1:1024 1025:16384">
      <c r="A698" s="170"/>
      <c r="B698" s="162"/>
      <c r="C698" s="163"/>
      <c r="D698" s="237"/>
      <c r="E698" s="206"/>
      <c r="F698" s="239"/>
      <c r="G698" s="126"/>
      <c r="H698" s="118"/>
      <c r="I698" s="162"/>
      <c r="J698" s="295"/>
      <c r="K698" s="96"/>
      <c r="L698" s="295"/>
      <c r="M698" s="96"/>
      <c r="N698" s="204"/>
      <c r="O698" s="96"/>
      <c r="P698" s="126"/>
      <c r="Q698" s="96"/>
      <c r="R698" s="126"/>
      <c r="S698" s="96"/>
      <c r="T698" s="388"/>
      <c r="U698" s="89"/>
      <c r="V698" s="160"/>
      <c r="W698" s="89"/>
      <c r="X698" s="161"/>
      <c r="Y698" s="484"/>
      <c r="Z698" s="484"/>
    </row>
    <row r="699" s="2" customFormat="1" customHeight="1" spans="1:1024 1025:16384">
      <c r="A699" s="170"/>
      <c r="B699" s="162"/>
      <c r="C699" s="163"/>
      <c r="D699" s="237"/>
      <c r="E699" s="206"/>
      <c r="F699" s="239"/>
      <c r="G699" s="126"/>
      <c r="H699" s="118"/>
      <c r="I699" s="162"/>
      <c r="J699" s="295"/>
      <c r="K699" s="96"/>
      <c r="L699" s="295"/>
      <c r="M699" s="96"/>
      <c r="N699" s="204"/>
      <c r="O699" s="96"/>
      <c r="P699" s="126"/>
      <c r="Q699" s="96"/>
      <c r="R699" s="126"/>
      <c r="S699" s="96"/>
      <c r="T699" s="388"/>
      <c r="U699" s="89"/>
      <c r="V699" s="160"/>
      <c r="W699" s="89"/>
      <c r="X699" s="161"/>
      <c r="Y699" s="484"/>
      <c r="Z699" s="484"/>
    </row>
    <row r="700" s="2" customFormat="1" customHeight="1" spans="1:1024 1025:16384">
      <c r="A700" s="170"/>
      <c r="B700" s="162"/>
      <c r="C700" s="163"/>
      <c r="D700" s="237"/>
      <c r="E700" s="206"/>
      <c r="F700" s="239"/>
      <c r="G700" s="126"/>
      <c r="H700" s="118"/>
      <c r="I700" s="162"/>
      <c r="J700" s="295"/>
      <c r="K700" s="96"/>
      <c r="L700" s="295"/>
      <c r="M700" s="96"/>
      <c r="N700" s="204"/>
      <c r="O700" s="96"/>
      <c r="P700" s="126"/>
      <c r="Q700" s="96"/>
      <c r="R700" s="126"/>
      <c r="S700" s="96"/>
      <c r="T700" s="388"/>
      <c r="U700" s="89"/>
      <c r="V700" s="160"/>
      <c r="W700" s="89"/>
      <c r="X700" s="161"/>
      <c r="Y700" s="484"/>
      <c r="Z700" s="484"/>
    </row>
    <row r="701" s="2" customFormat="1" customHeight="1" spans="1:1024 1025:16384">
      <c r="A701" s="170"/>
      <c r="B701" s="162"/>
      <c r="C701" s="163"/>
      <c r="D701" s="237"/>
      <c r="E701" s="206"/>
      <c r="F701" s="239"/>
      <c r="G701" s="126"/>
      <c r="H701" s="118"/>
      <c r="I701" s="162"/>
      <c r="J701" s="295"/>
      <c r="K701" s="96"/>
      <c r="L701" s="295"/>
      <c r="M701" s="96"/>
      <c r="N701" s="204"/>
      <c r="O701" s="96"/>
      <c r="P701" s="126"/>
      <c r="Q701" s="96"/>
      <c r="R701" s="126"/>
      <c r="S701" s="96"/>
      <c r="T701" s="388"/>
      <c r="U701" s="89"/>
      <c r="V701" s="160"/>
      <c r="W701" s="89"/>
      <c r="X701" s="161"/>
      <c r="Y701" s="484"/>
      <c r="Z701" s="484"/>
    </row>
    <row r="702" s="2" customFormat="1" customHeight="1" spans="1:1024 1025:16384">
      <c r="A702" s="170"/>
      <c r="B702" s="162"/>
      <c r="C702" s="163"/>
      <c r="D702" s="237"/>
      <c r="E702" s="206"/>
      <c r="F702" s="239"/>
      <c r="G702" s="126"/>
      <c r="H702" s="118"/>
      <c r="I702" s="162"/>
      <c r="J702" s="295"/>
      <c r="K702" s="96"/>
      <c r="L702" s="295"/>
      <c r="M702" s="96"/>
      <c r="N702" s="204"/>
      <c r="O702" s="96"/>
      <c r="P702" s="126"/>
      <c r="Q702" s="96"/>
      <c r="R702" s="126"/>
      <c r="S702" s="96"/>
      <c r="T702" s="388"/>
      <c r="U702" s="89"/>
      <c r="V702" s="160"/>
      <c r="W702" s="89"/>
      <c r="X702" s="161"/>
      <c r="Y702" s="484"/>
      <c r="Z702" s="484"/>
    </row>
    <row r="703" s="2" customFormat="1" customHeight="1" spans="1:1024 1025:16384">
      <c r="A703" s="170"/>
      <c r="B703" s="162"/>
      <c r="C703" s="163"/>
      <c r="D703" s="237"/>
      <c r="E703" s="206"/>
      <c r="F703" s="239"/>
      <c r="G703" s="126"/>
      <c r="H703" s="118"/>
      <c r="I703" s="162"/>
      <c r="J703" s="295"/>
      <c r="K703" s="96"/>
      <c r="L703" s="295"/>
      <c r="M703" s="96"/>
      <c r="N703" s="204"/>
      <c r="O703" s="96"/>
      <c r="P703" s="126"/>
      <c r="Q703" s="96"/>
      <c r="R703" s="126"/>
      <c r="S703" s="96"/>
      <c r="T703" s="388"/>
      <c r="U703" s="89"/>
      <c r="V703" s="160"/>
      <c r="W703" s="89"/>
      <c r="X703" s="161"/>
      <c r="Y703" s="484"/>
      <c r="Z703" s="484"/>
    </row>
    <row r="704" s="2" customFormat="1" customHeight="1" spans="1:1024 1025:16384">
      <c r="A704" s="170"/>
      <c r="B704" s="162"/>
      <c r="C704" s="163"/>
      <c r="D704" s="237"/>
      <c r="E704" s="206"/>
      <c r="F704" s="239"/>
      <c r="G704" s="126"/>
      <c r="H704" s="118"/>
      <c r="I704" s="162"/>
      <c r="J704" s="295"/>
      <c r="K704" s="96"/>
      <c r="L704" s="295"/>
      <c r="M704" s="96"/>
      <c r="N704" s="204"/>
      <c r="O704" s="96"/>
      <c r="P704" s="126"/>
      <c r="Q704" s="96"/>
      <c r="R704" s="126"/>
      <c r="S704" s="96"/>
      <c r="T704" s="388"/>
      <c r="U704" s="89"/>
      <c r="V704" s="160"/>
      <c r="W704" s="89"/>
      <c r="X704" s="161"/>
      <c r="Y704" s="484"/>
      <c r="Z704" s="484"/>
    </row>
    <row r="705" s="2" customFormat="1" customHeight="1" spans="1:26">
      <c r="A705" s="170"/>
      <c r="B705" s="162"/>
      <c r="C705" s="163"/>
      <c r="D705" s="237"/>
      <c r="E705" s="206"/>
      <c r="F705" s="239"/>
      <c r="G705" s="126"/>
      <c r="H705" s="118"/>
      <c r="I705" s="162"/>
      <c r="J705" s="295"/>
      <c r="K705" s="96"/>
      <c r="L705" s="295"/>
      <c r="M705" s="96"/>
      <c r="N705" s="204"/>
      <c r="O705" s="96"/>
      <c r="P705" s="126"/>
      <c r="Q705" s="96"/>
      <c r="R705" s="126"/>
      <c r="S705" s="96"/>
      <c r="T705" s="388"/>
      <c r="U705" s="89"/>
      <c r="V705" s="160"/>
      <c r="W705" s="89"/>
      <c r="X705" s="161"/>
      <c r="Y705" s="484"/>
      <c r="Z705" s="484"/>
    </row>
    <row r="706" s="2" customFormat="1" customHeight="1" spans="1:26">
      <c r="A706" s="170"/>
      <c r="B706" s="162"/>
      <c r="C706" s="163"/>
      <c r="D706" s="237"/>
      <c r="E706" s="206"/>
      <c r="F706" s="239"/>
      <c r="G706" s="126"/>
      <c r="H706" s="118"/>
      <c r="I706" s="162"/>
      <c r="J706" s="295"/>
      <c r="K706" s="96"/>
      <c r="L706" s="295"/>
      <c r="M706" s="96"/>
      <c r="N706" s="204"/>
      <c r="O706" s="96"/>
      <c r="P706" s="126"/>
      <c r="Q706" s="96"/>
      <c r="R706" s="126"/>
      <c r="S706" s="96"/>
      <c r="T706" s="388"/>
      <c r="U706" s="89"/>
      <c r="V706" s="160"/>
      <c r="W706" s="89"/>
      <c r="X706" s="161"/>
      <c r="Y706" s="484"/>
      <c r="Z706" s="484"/>
    </row>
    <row r="707" s="2" customFormat="1" customHeight="1" spans="1:26">
      <c r="A707" s="170"/>
      <c r="B707" s="162"/>
      <c r="C707" s="163"/>
      <c r="D707" s="237"/>
      <c r="E707" s="206"/>
      <c r="F707" s="239"/>
      <c r="G707" s="126"/>
      <c r="H707" s="118"/>
      <c r="I707" s="162"/>
      <c r="J707" s="295"/>
      <c r="K707" s="96"/>
      <c r="L707" s="295"/>
      <c r="M707" s="96"/>
      <c r="N707" s="204"/>
      <c r="O707" s="96"/>
      <c r="P707" s="126"/>
      <c r="Q707" s="96"/>
      <c r="R707" s="126"/>
      <c r="S707" s="96"/>
      <c r="T707" s="388"/>
      <c r="U707" s="89"/>
      <c r="V707" s="160"/>
      <c r="W707" s="89"/>
      <c r="X707" s="161"/>
      <c r="Y707" s="484"/>
      <c r="Z707" s="484"/>
    </row>
    <row r="708" s="2" customFormat="1" customHeight="1" spans="1:26">
      <c r="A708" s="170"/>
      <c r="B708" s="162"/>
      <c r="C708" s="163"/>
      <c r="D708" s="237"/>
      <c r="E708" s="206"/>
      <c r="F708" s="239"/>
      <c r="G708" s="126"/>
      <c r="H708" s="118"/>
      <c r="I708" s="162"/>
      <c r="J708" s="295"/>
      <c r="K708" s="96"/>
      <c r="L708" s="295"/>
      <c r="M708" s="96"/>
      <c r="N708" s="204"/>
      <c r="O708" s="96"/>
      <c r="P708" s="126"/>
      <c r="Q708" s="96"/>
      <c r="R708" s="126"/>
      <c r="S708" s="96"/>
      <c r="T708" s="388"/>
      <c r="U708" s="89"/>
      <c r="V708" s="160"/>
      <c r="W708" s="89"/>
      <c r="X708" s="161"/>
      <c r="Y708" s="484"/>
      <c r="Z708" s="484"/>
    </row>
    <row r="709" s="2" customFormat="1" customHeight="1" spans="1:26">
      <c r="A709" s="170"/>
      <c r="B709" s="162"/>
      <c r="C709" s="163"/>
      <c r="D709" s="237"/>
      <c r="E709" s="206"/>
      <c r="F709" s="239"/>
      <c r="G709" s="126"/>
      <c r="H709" s="118"/>
      <c r="I709" s="162"/>
      <c r="J709" s="295"/>
      <c r="K709" s="96"/>
      <c r="L709" s="295"/>
      <c r="M709" s="96"/>
      <c r="N709" s="204"/>
      <c r="O709" s="96"/>
      <c r="P709" s="126"/>
      <c r="Q709" s="96"/>
      <c r="R709" s="126"/>
      <c r="S709" s="96"/>
      <c r="T709" s="388"/>
      <c r="U709" s="89"/>
      <c r="V709" s="160"/>
      <c r="W709" s="89"/>
      <c r="X709" s="161"/>
      <c r="Y709" s="484"/>
      <c r="Z709" s="484"/>
    </row>
    <row r="710" s="2" customFormat="1" customHeight="1" spans="1:26">
      <c r="A710" s="170"/>
      <c r="B710" s="162"/>
      <c r="C710" s="163"/>
      <c r="D710" s="237"/>
      <c r="E710" s="206"/>
      <c r="F710" s="239"/>
      <c r="G710" s="126"/>
      <c r="H710" s="118"/>
      <c r="I710" s="162"/>
      <c r="J710" s="295"/>
      <c r="K710" s="96"/>
      <c r="L710" s="295"/>
      <c r="M710" s="96"/>
      <c r="N710" s="204"/>
      <c r="O710" s="96"/>
      <c r="P710" s="126"/>
      <c r="Q710" s="96"/>
      <c r="R710" s="126"/>
      <c r="S710" s="96"/>
      <c r="T710" s="388"/>
      <c r="U710" s="89"/>
      <c r="V710" s="160"/>
      <c r="W710" s="89"/>
      <c r="X710" s="161"/>
      <c r="Y710" s="484"/>
      <c r="Z710" s="484"/>
    </row>
    <row r="711" s="2" customFormat="1" customHeight="1" spans="1:26">
      <c r="A711" s="170"/>
      <c r="B711" s="162"/>
      <c r="C711" s="163"/>
      <c r="D711" s="237"/>
      <c r="E711" s="206"/>
      <c r="F711" s="239"/>
      <c r="G711" s="126"/>
      <c r="H711" s="118"/>
      <c r="I711" s="162"/>
      <c r="J711" s="295"/>
      <c r="K711" s="96"/>
      <c r="L711" s="295"/>
      <c r="M711" s="96"/>
      <c r="N711" s="204"/>
      <c r="O711" s="96"/>
      <c r="P711" s="126"/>
      <c r="Q711" s="96"/>
      <c r="R711" s="126"/>
      <c r="S711" s="96"/>
      <c r="T711" s="388"/>
      <c r="U711" s="89"/>
      <c r="V711" s="160"/>
      <c r="W711" s="89"/>
      <c r="X711" s="161"/>
      <c r="Y711" s="484"/>
      <c r="Z711" s="484"/>
    </row>
    <row r="712" s="2" customFormat="1" customHeight="1" spans="1:26">
      <c r="A712" s="170"/>
      <c r="B712" s="162"/>
      <c r="C712" s="163"/>
      <c r="D712" s="237"/>
      <c r="E712" s="206"/>
      <c r="F712" s="239"/>
      <c r="G712" s="126"/>
      <c r="H712" s="118"/>
      <c r="I712" s="162"/>
      <c r="J712" s="295"/>
      <c r="K712" s="96"/>
      <c r="L712" s="295"/>
      <c r="M712" s="96"/>
      <c r="N712" s="204"/>
      <c r="O712" s="96"/>
      <c r="P712" s="126"/>
      <c r="Q712" s="96"/>
      <c r="R712" s="126"/>
      <c r="S712" s="96"/>
      <c r="T712" s="388"/>
      <c r="U712" s="89"/>
      <c r="V712" s="160"/>
      <c r="W712" s="89"/>
      <c r="X712" s="161"/>
      <c r="Y712" s="484"/>
      <c r="Z712" s="484"/>
    </row>
    <row r="713" s="2" customFormat="1" customHeight="1" spans="1:26">
      <c r="A713" s="170"/>
      <c r="B713" s="162"/>
      <c r="C713" s="163"/>
      <c r="D713" s="237"/>
      <c r="E713" s="206"/>
      <c r="F713" s="239"/>
      <c r="G713" s="126"/>
      <c r="H713" s="118"/>
      <c r="I713" s="162"/>
      <c r="J713" s="295"/>
      <c r="K713" s="96"/>
      <c r="L713" s="295"/>
      <c r="M713" s="96"/>
      <c r="N713" s="204"/>
      <c r="O713" s="96"/>
      <c r="P713" s="126"/>
      <c r="Q713" s="96"/>
      <c r="R713" s="126"/>
      <c r="S713" s="96"/>
      <c r="T713" s="388"/>
      <c r="U713" s="89"/>
      <c r="V713" s="160"/>
      <c r="W713" s="89"/>
      <c r="X713" s="161"/>
      <c r="Y713" s="484"/>
      <c r="Z713" s="484"/>
    </row>
    <row r="714" s="2" customFormat="1" customHeight="1" spans="1:26">
      <c r="A714" s="170"/>
      <c r="B714" s="162"/>
      <c r="C714" s="163"/>
      <c r="D714" s="237"/>
      <c r="E714" s="206"/>
      <c r="F714" s="239"/>
      <c r="G714" s="126"/>
      <c r="H714" s="118"/>
      <c r="I714" s="162"/>
      <c r="J714" s="295"/>
      <c r="K714" s="96"/>
      <c r="L714" s="295"/>
      <c r="M714" s="96"/>
      <c r="N714" s="204"/>
      <c r="O714" s="96"/>
      <c r="P714" s="126"/>
      <c r="Q714" s="96"/>
      <c r="R714" s="126"/>
      <c r="S714" s="96"/>
      <c r="T714" s="388"/>
      <c r="U714" s="89"/>
      <c r="V714" s="160"/>
      <c r="W714" s="89"/>
      <c r="X714" s="161"/>
      <c r="Y714" s="484"/>
      <c r="Z714" s="484"/>
    </row>
    <row r="715" s="2" customFormat="1" customHeight="1" spans="1:26">
      <c r="A715" s="170"/>
      <c r="B715" s="162"/>
      <c r="C715" s="163"/>
      <c r="D715" s="237"/>
      <c r="E715" s="206"/>
      <c r="F715" s="239"/>
      <c r="G715" s="126"/>
      <c r="H715" s="118"/>
      <c r="I715" s="162"/>
      <c r="J715" s="295"/>
      <c r="K715" s="96"/>
      <c r="L715" s="295"/>
      <c r="M715" s="96"/>
      <c r="N715" s="204"/>
      <c r="O715" s="96"/>
      <c r="P715" s="126"/>
      <c r="Q715" s="96"/>
      <c r="R715" s="126"/>
      <c r="S715" s="96"/>
      <c r="T715" s="388"/>
      <c r="U715" s="89"/>
      <c r="V715" s="160"/>
      <c r="W715" s="89"/>
      <c r="X715" s="161"/>
      <c r="Y715" s="484"/>
      <c r="Z715" s="484"/>
    </row>
    <row r="716" s="2" customFormat="1" customHeight="1" spans="1:26">
      <c r="A716" s="170"/>
      <c r="B716" s="162"/>
      <c r="C716" s="163"/>
      <c r="D716" s="237"/>
      <c r="E716" s="206"/>
      <c r="F716" s="239"/>
      <c r="G716" s="126"/>
      <c r="H716" s="118"/>
      <c r="I716" s="162"/>
      <c r="J716" s="295"/>
      <c r="K716" s="96"/>
      <c r="L716" s="295"/>
      <c r="M716" s="96"/>
      <c r="N716" s="204"/>
      <c r="O716" s="96"/>
      <c r="P716" s="126"/>
      <c r="Q716" s="96"/>
      <c r="R716" s="126"/>
      <c r="S716" s="96"/>
      <c r="T716" s="388"/>
      <c r="U716" s="89"/>
      <c r="V716" s="160"/>
      <c r="W716" s="89"/>
      <c r="X716" s="161"/>
      <c r="Y716" s="484"/>
      <c r="Z716" s="484"/>
    </row>
    <row r="717" s="2" customFormat="1" customHeight="1" spans="1:26">
      <c r="A717" s="170"/>
      <c r="B717" s="162"/>
      <c r="C717" s="163"/>
      <c r="D717" s="237"/>
      <c r="E717" s="206"/>
      <c r="F717" s="239"/>
      <c r="G717" s="126"/>
      <c r="H717" s="118"/>
      <c r="I717" s="162"/>
      <c r="J717" s="295"/>
      <c r="K717" s="96"/>
      <c r="L717" s="295"/>
      <c r="M717" s="96"/>
      <c r="N717" s="204"/>
      <c r="O717" s="96"/>
      <c r="P717" s="126"/>
      <c r="Q717" s="96"/>
      <c r="R717" s="126"/>
      <c r="S717" s="96"/>
      <c r="T717" s="388"/>
      <c r="U717" s="89"/>
      <c r="V717" s="160"/>
      <c r="W717" s="89"/>
      <c r="X717" s="161"/>
      <c r="Y717" s="484"/>
      <c r="Z717" s="484"/>
    </row>
    <row r="718" s="2" customFormat="1" customHeight="1" spans="1:26">
      <c r="A718" s="170"/>
      <c r="B718" s="162"/>
      <c r="C718" s="163"/>
      <c r="D718" s="237"/>
      <c r="E718" s="206"/>
      <c r="F718" s="239"/>
      <c r="G718" s="126"/>
      <c r="H718" s="118"/>
      <c r="I718" s="162"/>
      <c r="J718" s="295"/>
      <c r="K718" s="96"/>
      <c r="L718" s="295"/>
      <c r="M718" s="96"/>
      <c r="N718" s="204"/>
      <c r="O718" s="96"/>
      <c r="P718" s="126"/>
      <c r="Q718" s="96"/>
      <c r="R718" s="126"/>
      <c r="S718" s="96"/>
      <c r="T718" s="388"/>
      <c r="U718" s="89"/>
      <c r="V718" s="160"/>
      <c r="W718" s="89"/>
      <c r="X718" s="161"/>
      <c r="Y718" s="484"/>
      <c r="Z718" s="484"/>
    </row>
    <row r="719" s="2" customFormat="1" customHeight="1" spans="1:26">
      <c r="A719" s="170"/>
      <c r="B719" s="162"/>
      <c r="C719" s="163"/>
      <c r="D719" s="237"/>
      <c r="E719" s="206"/>
      <c r="F719" s="239"/>
      <c r="G719" s="126"/>
      <c r="H719" s="118"/>
      <c r="I719" s="162"/>
      <c r="J719" s="295"/>
      <c r="K719" s="96"/>
      <c r="L719" s="295"/>
      <c r="M719" s="96"/>
      <c r="N719" s="204"/>
      <c r="O719" s="96"/>
      <c r="P719" s="126"/>
      <c r="Q719" s="96"/>
      <c r="R719" s="126"/>
      <c r="S719" s="96"/>
      <c r="T719" s="388"/>
      <c r="U719" s="89"/>
      <c r="V719" s="160"/>
      <c r="W719" s="89"/>
      <c r="X719" s="161"/>
      <c r="Y719" s="484"/>
      <c r="Z719" s="484"/>
    </row>
    <row r="720" s="2" customFormat="1" customHeight="1" spans="1:26">
      <c r="A720" s="170"/>
      <c r="B720" s="162"/>
      <c r="C720" s="163"/>
      <c r="D720" s="237"/>
      <c r="E720" s="206"/>
      <c r="F720" s="239"/>
      <c r="G720" s="126"/>
      <c r="H720" s="118"/>
      <c r="I720" s="162"/>
      <c r="J720" s="295"/>
      <c r="K720" s="96"/>
      <c r="L720" s="295"/>
      <c r="M720" s="96"/>
      <c r="N720" s="204"/>
      <c r="O720" s="96"/>
      <c r="P720" s="126"/>
      <c r="Q720" s="96"/>
      <c r="R720" s="126"/>
      <c r="S720" s="96"/>
      <c r="T720" s="388"/>
      <c r="U720" s="89"/>
      <c r="V720" s="160"/>
      <c r="W720" s="89"/>
      <c r="X720" s="161"/>
      <c r="Y720" s="484"/>
      <c r="Z720" s="484"/>
    </row>
    <row r="721" s="2" customFormat="1" customHeight="1" spans="1:26">
      <c r="A721" s="170"/>
      <c r="B721" s="162"/>
      <c r="C721" s="163"/>
      <c r="D721" s="237"/>
      <c r="E721" s="206"/>
      <c r="F721" s="239"/>
      <c r="G721" s="126"/>
      <c r="H721" s="118"/>
      <c r="I721" s="162"/>
      <c r="J721" s="295"/>
      <c r="K721" s="96"/>
      <c r="L721" s="295"/>
      <c r="M721" s="96"/>
      <c r="N721" s="204"/>
      <c r="O721" s="96"/>
      <c r="P721" s="126"/>
      <c r="Q721" s="96"/>
      <c r="R721" s="126"/>
      <c r="S721" s="96"/>
      <c r="T721" s="388"/>
      <c r="U721" s="89"/>
      <c r="V721" s="160"/>
      <c r="W721" s="89"/>
      <c r="X721" s="161"/>
      <c r="Y721" s="484"/>
      <c r="Z721" s="484"/>
    </row>
    <row r="722" s="2" customFormat="1" customHeight="1" spans="1:26">
      <c r="A722" s="170"/>
      <c r="B722" s="162"/>
      <c r="C722" s="163"/>
      <c r="D722" s="237"/>
      <c r="E722" s="206"/>
      <c r="F722" s="239"/>
      <c r="G722" s="126"/>
      <c r="H722" s="118"/>
      <c r="I722" s="162"/>
      <c r="J722" s="295"/>
      <c r="K722" s="96"/>
      <c r="L722" s="295"/>
      <c r="M722" s="96"/>
      <c r="N722" s="204"/>
      <c r="O722" s="96"/>
      <c r="P722" s="126"/>
      <c r="Q722" s="96"/>
      <c r="R722" s="126"/>
      <c r="S722" s="96"/>
      <c r="T722" s="388"/>
      <c r="U722" s="89"/>
      <c r="V722" s="160"/>
      <c r="W722" s="89"/>
      <c r="X722" s="161"/>
      <c r="Y722" s="484"/>
      <c r="Z722" s="484"/>
    </row>
    <row r="723" s="2" customFormat="1" customHeight="1" spans="1:26">
      <c r="A723" s="170"/>
      <c r="B723" s="162"/>
      <c r="C723" s="163"/>
      <c r="D723" s="237"/>
      <c r="E723" s="206"/>
      <c r="F723" s="239"/>
      <c r="G723" s="126"/>
      <c r="H723" s="118"/>
      <c r="I723" s="162"/>
      <c r="J723" s="295"/>
      <c r="K723" s="96"/>
      <c r="L723" s="295"/>
      <c r="M723" s="96"/>
      <c r="N723" s="204"/>
      <c r="O723" s="96"/>
      <c r="P723" s="126"/>
      <c r="Q723" s="96"/>
      <c r="R723" s="126"/>
      <c r="S723" s="96"/>
      <c r="T723" s="388"/>
      <c r="U723" s="89"/>
      <c r="V723" s="160"/>
      <c r="W723" s="89"/>
      <c r="X723" s="161"/>
      <c r="Y723" s="484"/>
      <c r="Z723" s="484"/>
    </row>
    <row r="724" s="2" customFormat="1" customHeight="1" spans="1:26">
      <c r="A724" s="170"/>
      <c r="B724" s="162"/>
      <c r="C724" s="163"/>
      <c r="D724" s="237"/>
      <c r="E724" s="206"/>
      <c r="F724" s="239"/>
      <c r="G724" s="126"/>
      <c r="H724" s="118"/>
      <c r="I724" s="162"/>
      <c r="J724" s="295"/>
      <c r="K724" s="96"/>
      <c r="L724" s="295"/>
      <c r="M724" s="96"/>
      <c r="N724" s="204"/>
      <c r="O724" s="96"/>
      <c r="P724" s="126"/>
      <c r="Q724" s="96"/>
      <c r="R724" s="126"/>
      <c r="S724" s="96"/>
      <c r="T724" s="388"/>
      <c r="U724" s="89"/>
      <c r="V724" s="160"/>
      <c r="W724" s="89"/>
      <c r="X724" s="161"/>
      <c r="Y724" s="484"/>
      <c r="Z724" s="484"/>
    </row>
    <row r="725" s="2" customFormat="1" customHeight="1" spans="1:26">
      <c r="A725" s="170"/>
      <c r="B725" s="162"/>
      <c r="C725" s="163"/>
      <c r="D725" s="237"/>
      <c r="E725" s="206"/>
      <c r="F725" s="239"/>
      <c r="G725" s="126"/>
      <c r="H725" s="118"/>
      <c r="I725" s="162"/>
      <c r="J725" s="295"/>
      <c r="K725" s="96"/>
      <c r="L725" s="295"/>
      <c r="M725" s="96"/>
      <c r="N725" s="204"/>
      <c r="O725" s="96"/>
      <c r="P725" s="126"/>
      <c r="Q725" s="96"/>
      <c r="R725" s="126"/>
      <c r="S725" s="96"/>
      <c r="T725" s="388"/>
      <c r="U725" s="89"/>
      <c r="V725" s="160"/>
      <c r="W725" s="89"/>
      <c r="X725" s="161"/>
      <c r="Y725" s="484"/>
      <c r="Z725" s="484"/>
    </row>
    <row r="726" s="2" customFormat="1" customHeight="1" spans="1:26">
      <c r="A726" s="170"/>
      <c r="B726" s="162"/>
      <c r="C726" s="163"/>
      <c r="D726" s="237"/>
      <c r="E726" s="206"/>
      <c r="F726" s="239"/>
      <c r="G726" s="126"/>
      <c r="H726" s="118"/>
      <c r="I726" s="162"/>
      <c r="J726" s="295"/>
      <c r="K726" s="96"/>
      <c r="L726" s="295"/>
      <c r="M726" s="96"/>
      <c r="N726" s="204"/>
      <c r="O726" s="96"/>
      <c r="P726" s="126"/>
      <c r="Q726" s="96"/>
      <c r="R726" s="126"/>
      <c r="S726" s="96"/>
      <c r="T726" s="388"/>
      <c r="U726" s="89"/>
      <c r="V726" s="160"/>
      <c r="W726" s="89"/>
      <c r="X726" s="161"/>
      <c r="Y726" s="484"/>
      <c r="Z726" s="484"/>
    </row>
    <row r="727" customHeight="1" spans="1:26">
      <c r="A727" s="170"/>
      <c r="B727" s="162"/>
      <c r="C727" s="163"/>
      <c r="D727" s="237"/>
      <c r="E727" s="206"/>
      <c r="F727" s="239"/>
      <c r="G727" s="126"/>
      <c r="H727" s="118"/>
      <c r="I727" s="162"/>
      <c r="J727" s="295"/>
      <c r="K727" s="96"/>
      <c r="L727" s="295"/>
      <c r="M727" s="96"/>
      <c r="N727" s="204"/>
      <c r="O727" s="96"/>
      <c r="P727" s="126"/>
      <c r="Q727" s="96"/>
      <c r="R727" s="126"/>
      <c r="S727" s="96"/>
      <c r="T727" s="388"/>
      <c r="U727" s="89"/>
      <c r="V727" s="160"/>
      <c r="W727" s="89"/>
      <c r="X727" s="161"/>
      <c r="Y727" s="484"/>
      <c r="Z727" s="484"/>
    </row>
    <row r="728" customHeight="1" spans="1:26">
      <c r="A728" s="170"/>
      <c r="B728" s="162"/>
      <c r="C728" s="163"/>
      <c r="D728" s="237"/>
      <c r="E728" s="206"/>
      <c r="F728" s="239"/>
      <c r="G728" s="126"/>
      <c r="H728" s="118"/>
      <c r="I728" s="162"/>
      <c r="J728" s="295"/>
      <c r="K728" s="96"/>
      <c r="L728" s="295"/>
      <c r="M728" s="96"/>
      <c r="N728" s="204"/>
      <c r="O728" s="96"/>
      <c r="P728" s="126"/>
      <c r="Q728" s="96"/>
      <c r="R728" s="126"/>
      <c r="S728" s="96"/>
      <c r="T728" s="388"/>
      <c r="U728" s="89"/>
      <c r="V728" s="160"/>
      <c r="W728" s="89"/>
      <c r="X728" s="161"/>
      <c r="Y728" s="484"/>
      <c r="Z728" s="484"/>
    </row>
    <row r="729" customHeight="1" spans="1:26">
      <c r="A729" s="170"/>
      <c r="B729" s="162"/>
      <c r="C729" s="163"/>
      <c r="D729" s="237"/>
      <c r="E729" s="206"/>
      <c r="F729" s="239"/>
      <c r="G729" s="126"/>
      <c r="H729" s="118"/>
      <c r="I729" s="162"/>
      <c r="J729" s="295"/>
      <c r="K729" s="96"/>
      <c r="L729" s="295"/>
      <c r="M729" s="96"/>
      <c r="N729" s="204"/>
      <c r="O729" s="96"/>
      <c r="P729" s="126"/>
      <c r="Q729" s="96"/>
      <c r="R729" s="126"/>
      <c r="S729" s="96"/>
      <c r="T729" s="388"/>
      <c r="U729" s="89"/>
      <c r="V729" s="160"/>
      <c r="W729" s="89"/>
      <c r="X729" s="161"/>
      <c r="Y729" s="484"/>
      <c r="Z729" s="484"/>
    </row>
    <row r="730" customHeight="1" spans="1:26">
      <c r="A730" s="170"/>
      <c r="B730" s="162"/>
      <c r="C730" s="163"/>
      <c r="D730" s="237"/>
      <c r="E730" s="206"/>
      <c r="F730" s="239"/>
      <c r="G730" s="126"/>
      <c r="H730" s="118"/>
      <c r="I730" s="162"/>
      <c r="J730" s="295"/>
      <c r="K730" s="96"/>
      <c r="L730" s="295"/>
      <c r="M730" s="96"/>
      <c r="N730" s="204"/>
      <c r="O730" s="96"/>
      <c r="P730" s="126"/>
      <c r="Q730" s="96"/>
      <c r="R730" s="126"/>
      <c r="S730" s="96"/>
      <c r="T730" s="388"/>
      <c r="U730" s="89"/>
      <c r="V730" s="160"/>
      <c r="W730" s="89"/>
      <c r="X730" s="161"/>
      <c r="Y730" s="484"/>
      <c r="Z730" s="484"/>
    </row>
    <row r="731" customHeight="1" spans="1:26">
      <c r="A731" s="170"/>
      <c r="B731" s="162"/>
      <c r="C731" s="163"/>
      <c r="D731" s="237"/>
      <c r="E731" s="206"/>
      <c r="F731" s="239"/>
      <c r="G731" s="126"/>
      <c r="H731" s="118"/>
      <c r="I731" s="162"/>
      <c r="J731" s="295"/>
      <c r="K731" s="96"/>
      <c r="L731" s="295"/>
      <c r="M731" s="96"/>
      <c r="N731" s="204"/>
      <c r="O731" s="96"/>
      <c r="P731" s="126"/>
      <c r="Q731" s="96"/>
      <c r="R731" s="126"/>
      <c r="S731" s="96"/>
      <c r="T731" s="388"/>
      <c r="U731" s="89"/>
      <c r="V731" s="160"/>
      <c r="W731" s="89"/>
      <c r="X731" s="161"/>
      <c r="Y731" s="484"/>
      <c r="Z731" s="484"/>
    </row>
    <row r="732" customHeight="1" spans="1:26">
      <c r="A732" s="170"/>
      <c r="B732" s="162"/>
      <c r="C732" s="163"/>
      <c r="D732" s="237"/>
      <c r="E732" s="206"/>
      <c r="F732" s="239"/>
      <c r="G732" s="126"/>
      <c r="H732" s="118"/>
      <c r="I732" s="162"/>
      <c r="J732" s="295"/>
      <c r="K732" s="96"/>
      <c r="L732" s="295"/>
      <c r="M732" s="96"/>
      <c r="N732" s="204"/>
      <c r="O732" s="96"/>
      <c r="P732" s="126"/>
      <c r="Q732" s="96"/>
      <c r="R732" s="126"/>
      <c r="S732" s="96"/>
      <c r="T732" s="388"/>
      <c r="U732" s="89"/>
      <c r="V732" s="160"/>
      <c r="W732" s="89"/>
      <c r="X732" s="161"/>
      <c r="Y732" s="484"/>
      <c r="Z732" s="484"/>
    </row>
    <row r="733" customHeight="1" spans="1:26">
      <c r="A733" s="170"/>
      <c r="B733" s="162"/>
      <c r="C733" s="163"/>
      <c r="D733" s="237"/>
      <c r="E733" s="206"/>
      <c r="F733" s="239"/>
      <c r="G733" s="126"/>
      <c r="H733" s="118"/>
      <c r="I733" s="162"/>
      <c r="J733" s="295"/>
      <c r="K733" s="96"/>
      <c r="L733" s="295"/>
      <c r="M733" s="96"/>
      <c r="N733" s="204"/>
      <c r="O733" s="96"/>
      <c r="P733" s="126"/>
      <c r="Q733" s="96"/>
      <c r="R733" s="126"/>
      <c r="S733" s="96"/>
      <c r="T733" s="388"/>
      <c r="U733" s="89"/>
      <c r="V733" s="160"/>
      <c r="W733" s="89"/>
      <c r="X733" s="161"/>
      <c r="Y733" s="484"/>
      <c r="Z733" s="484"/>
    </row>
    <row r="734" customHeight="1" spans="1:26">
      <c r="A734" s="170"/>
      <c r="B734" s="162"/>
      <c r="C734" s="163"/>
      <c r="D734" s="237"/>
      <c r="E734" s="206"/>
      <c r="F734" s="239"/>
      <c r="G734" s="126"/>
      <c r="H734" s="118"/>
      <c r="I734" s="162"/>
      <c r="J734" s="295"/>
      <c r="K734" s="96"/>
      <c r="L734" s="295"/>
      <c r="M734" s="96"/>
      <c r="N734" s="204"/>
      <c r="O734" s="96"/>
      <c r="P734" s="126"/>
      <c r="Q734" s="96"/>
      <c r="R734" s="126"/>
      <c r="S734" s="96"/>
      <c r="T734" s="388"/>
      <c r="U734" s="89"/>
      <c r="V734" s="160"/>
      <c r="W734" s="89"/>
      <c r="X734" s="161"/>
      <c r="Y734" s="484"/>
      <c r="Z734" s="484"/>
    </row>
    <row r="735" customHeight="1" spans="1:26">
      <c r="A735" s="170"/>
      <c r="B735" s="162"/>
      <c r="C735" s="163"/>
      <c r="D735" s="237"/>
      <c r="E735" s="206"/>
      <c r="F735" s="239"/>
      <c r="G735" s="126"/>
      <c r="H735" s="118"/>
      <c r="I735" s="162"/>
      <c r="J735" s="295"/>
      <c r="K735" s="96"/>
      <c r="L735" s="295"/>
      <c r="M735" s="96"/>
      <c r="N735" s="204"/>
      <c r="O735" s="96"/>
      <c r="P735" s="126"/>
      <c r="Q735" s="96"/>
      <c r="R735" s="126"/>
      <c r="S735" s="96"/>
      <c r="T735" s="388"/>
      <c r="U735" s="89"/>
      <c r="V735" s="160"/>
      <c r="W735" s="89"/>
      <c r="X735" s="161"/>
      <c r="Y735" s="484"/>
      <c r="Z735" s="484"/>
    </row>
    <row r="736" customHeight="1" spans="1:26">
      <c r="A736" s="170"/>
      <c r="B736" s="162"/>
      <c r="C736" s="163"/>
      <c r="D736" s="237"/>
      <c r="E736" s="206"/>
      <c r="F736" s="239"/>
      <c r="G736" s="126"/>
      <c r="H736" s="118"/>
      <c r="I736" s="162"/>
      <c r="J736" s="295"/>
      <c r="K736" s="96"/>
      <c r="L736" s="295"/>
      <c r="M736" s="96"/>
      <c r="N736" s="204"/>
      <c r="O736" s="96"/>
      <c r="P736" s="126"/>
      <c r="Q736" s="96"/>
      <c r="R736" s="126"/>
      <c r="S736" s="96"/>
      <c r="T736" s="388"/>
      <c r="U736" s="89"/>
      <c r="V736" s="160"/>
      <c r="W736" s="89"/>
      <c r="X736" s="161"/>
      <c r="Y736" s="484"/>
      <c r="Z736" s="484"/>
    </row>
    <row r="737" customHeight="1" spans="1:26">
      <c r="A737" s="170"/>
      <c r="B737" s="162"/>
      <c r="C737" s="163"/>
      <c r="D737" s="237"/>
      <c r="E737" s="206"/>
      <c r="F737" s="239"/>
      <c r="G737" s="126"/>
      <c r="H737" s="118"/>
      <c r="I737" s="162"/>
      <c r="J737" s="295"/>
      <c r="K737" s="96"/>
      <c r="L737" s="295"/>
      <c r="M737" s="96"/>
      <c r="N737" s="204"/>
      <c r="O737" s="96"/>
      <c r="P737" s="126"/>
      <c r="Q737" s="96"/>
      <c r="R737" s="126"/>
      <c r="S737" s="96"/>
      <c r="T737" s="388"/>
      <c r="U737" s="89"/>
      <c r="V737" s="160"/>
      <c r="W737" s="89"/>
      <c r="X737" s="161"/>
      <c r="Y737" s="484"/>
      <c r="Z737" s="484"/>
    </row>
    <row r="738" customHeight="1" spans="1:26">
      <c r="A738" s="170"/>
      <c r="B738" s="162"/>
      <c r="C738" s="163"/>
      <c r="D738" s="237"/>
      <c r="E738" s="206"/>
      <c r="F738" s="239"/>
      <c r="G738" s="126"/>
      <c r="H738" s="118"/>
      <c r="I738" s="162"/>
      <c r="J738" s="295"/>
      <c r="K738" s="96"/>
      <c r="L738" s="295"/>
      <c r="M738" s="96"/>
      <c r="N738" s="204"/>
      <c r="O738" s="96"/>
      <c r="P738" s="126"/>
      <c r="Q738" s="96"/>
      <c r="R738" s="126"/>
      <c r="S738" s="96"/>
      <c r="T738" s="388"/>
      <c r="U738" s="89"/>
      <c r="V738" s="160"/>
      <c r="W738" s="89"/>
      <c r="X738" s="161"/>
      <c r="Y738" s="484"/>
      <c r="Z738" s="484"/>
    </row>
    <row r="739" customHeight="1" spans="1:26">
      <c r="A739" s="170"/>
      <c r="B739" s="162"/>
      <c r="C739" s="163"/>
      <c r="D739" s="237"/>
      <c r="E739" s="206"/>
      <c r="F739" s="239"/>
      <c r="G739" s="126"/>
      <c r="H739" s="118"/>
      <c r="I739" s="162"/>
      <c r="J739" s="295"/>
      <c r="K739" s="96"/>
      <c r="L739" s="295"/>
      <c r="M739" s="96"/>
      <c r="N739" s="204"/>
      <c r="O739" s="96"/>
      <c r="P739" s="126"/>
      <c r="Q739" s="96"/>
      <c r="R739" s="126"/>
      <c r="S739" s="96"/>
      <c r="T739" s="388"/>
      <c r="U739" s="89"/>
      <c r="V739" s="160"/>
      <c r="W739" s="89"/>
      <c r="X739" s="161"/>
      <c r="Y739" s="484"/>
      <c r="Z739" s="484"/>
    </row>
    <row r="740" customHeight="1" spans="1:26">
      <c r="A740" s="170"/>
      <c r="B740" s="162"/>
      <c r="C740" s="163"/>
      <c r="D740" s="237"/>
      <c r="E740" s="206"/>
      <c r="F740" s="239"/>
      <c r="G740" s="126"/>
      <c r="H740" s="118"/>
      <c r="I740" s="162"/>
      <c r="J740" s="295"/>
      <c r="K740" s="96"/>
      <c r="L740" s="295"/>
      <c r="M740" s="96"/>
      <c r="N740" s="204"/>
      <c r="O740" s="96"/>
      <c r="P740" s="126"/>
      <c r="Q740" s="96"/>
      <c r="R740" s="126"/>
      <c r="S740" s="96"/>
      <c r="T740" s="388"/>
      <c r="U740" s="89"/>
      <c r="V740" s="160"/>
      <c r="W740" s="89"/>
      <c r="X740" s="161"/>
      <c r="Y740" s="484"/>
      <c r="Z740" s="484"/>
    </row>
    <row r="741" customHeight="1" spans="1:26">
      <c r="A741" s="170"/>
      <c r="B741" s="162"/>
      <c r="C741" s="163"/>
      <c r="D741" s="237"/>
      <c r="E741" s="206"/>
      <c r="F741" s="239"/>
      <c r="G741" s="126"/>
      <c r="H741" s="118"/>
      <c r="I741" s="162"/>
      <c r="J741" s="295"/>
      <c r="K741" s="96"/>
      <c r="L741" s="295"/>
      <c r="M741" s="96"/>
      <c r="N741" s="204"/>
      <c r="O741" s="96"/>
      <c r="P741" s="126"/>
      <c r="Q741" s="96"/>
      <c r="R741" s="126"/>
      <c r="S741" s="96"/>
      <c r="T741" s="388"/>
      <c r="U741" s="89"/>
      <c r="V741" s="160"/>
      <c r="W741" s="89"/>
      <c r="X741" s="161"/>
      <c r="Y741" s="484"/>
      <c r="Z741" s="484"/>
    </row>
    <row r="742" customHeight="1" spans="1:26">
      <c r="A742" s="170"/>
      <c r="B742" s="162"/>
      <c r="C742" s="163"/>
      <c r="D742" s="237"/>
      <c r="E742" s="206"/>
      <c r="F742" s="239"/>
      <c r="G742" s="126"/>
      <c r="H742" s="118"/>
      <c r="I742" s="162"/>
      <c r="J742" s="295"/>
      <c r="K742" s="96"/>
      <c r="L742" s="295"/>
      <c r="M742" s="96"/>
      <c r="N742" s="204"/>
      <c r="O742" s="96"/>
      <c r="P742" s="126"/>
      <c r="Q742" s="96"/>
      <c r="R742" s="126"/>
      <c r="S742" s="96"/>
      <c r="T742" s="388"/>
      <c r="U742" s="89"/>
      <c r="V742" s="160"/>
      <c r="W742" s="89"/>
      <c r="X742" s="161"/>
      <c r="Y742" s="484"/>
      <c r="Z742" s="484"/>
    </row>
    <row r="743" customHeight="1" spans="1:26">
      <c r="A743" s="170"/>
      <c r="B743" s="162"/>
      <c r="C743" s="163"/>
      <c r="D743" s="237"/>
      <c r="E743" s="206"/>
      <c r="F743" s="239"/>
      <c r="G743" s="126"/>
      <c r="H743" s="118"/>
      <c r="I743" s="162"/>
      <c r="J743" s="295"/>
      <c r="K743" s="96"/>
      <c r="L743" s="295"/>
      <c r="M743" s="96"/>
      <c r="N743" s="204"/>
      <c r="O743" s="96"/>
      <c r="P743" s="126"/>
      <c r="Q743" s="96"/>
      <c r="R743" s="126"/>
      <c r="S743" s="96"/>
      <c r="T743" s="388"/>
      <c r="U743" s="89"/>
      <c r="V743" s="160"/>
      <c r="W743" s="89"/>
      <c r="X743" s="161"/>
      <c r="Y743" s="484"/>
      <c r="Z743" s="484"/>
    </row>
    <row r="744" customHeight="1" spans="1:26">
      <c r="A744" s="170"/>
      <c r="B744" s="162"/>
      <c r="C744" s="163"/>
      <c r="D744" s="237"/>
      <c r="E744" s="206"/>
      <c r="F744" s="239"/>
      <c r="G744" s="126"/>
      <c r="H744" s="118"/>
      <c r="I744" s="162"/>
      <c r="J744" s="295"/>
      <c r="K744" s="96"/>
      <c r="L744" s="295"/>
      <c r="M744" s="96"/>
      <c r="N744" s="204"/>
      <c r="O744" s="96"/>
      <c r="P744" s="126"/>
      <c r="Q744" s="96"/>
      <c r="R744" s="126"/>
      <c r="S744" s="96"/>
      <c r="T744" s="388"/>
      <c r="U744" s="89"/>
      <c r="V744" s="160"/>
      <c r="W744" s="89"/>
      <c r="X744" s="161"/>
      <c r="Y744" s="484"/>
      <c r="Z744" s="484"/>
    </row>
    <row r="745" customHeight="1" spans="1:26">
      <c r="A745" s="170"/>
      <c r="B745" s="162"/>
      <c r="C745" s="163"/>
      <c r="D745" s="237"/>
      <c r="E745" s="206"/>
      <c r="F745" s="239"/>
      <c r="G745" s="126"/>
      <c r="H745" s="118"/>
      <c r="I745" s="162"/>
      <c r="J745" s="295"/>
      <c r="K745" s="96"/>
      <c r="L745" s="295"/>
      <c r="M745" s="96"/>
      <c r="N745" s="204"/>
      <c r="O745" s="96"/>
      <c r="P745" s="126"/>
      <c r="Q745" s="96"/>
      <c r="R745" s="126"/>
      <c r="S745" s="96"/>
      <c r="T745" s="388"/>
      <c r="U745" s="89"/>
      <c r="V745" s="160"/>
      <c r="W745" s="89"/>
      <c r="X745" s="161"/>
      <c r="Y745" s="484"/>
      <c r="Z745" s="484"/>
    </row>
    <row r="746" customHeight="1" spans="1:26">
      <c r="A746" s="170"/>
      <c r="B746" s="162"/>
      <c r="C746" s="163"/>
      <c r="D746" s="237"/>
      <c r="E746" s="206"/>
      <c r="F746" s="239"/>
      <c r="G746" s="126"/>
      <c r="H746" s="118"/>
      <c r="I746" s="162"/>
      <c r="J746" s="295"/>
      <c r="K746" s="96"/>
      <c r="L746" s="295"/>
      <c r="M746" s="96"/>
      <c r="N746" s="204"/>
      <c r="O746" s="96"/>
      <c r="P746" s="126"/>
      <c r="Q746" s="96"/>
      <c r="R746" s="126"/>
      <c r="S746" s="96"/>
      <c r="T746" s="388"/>
      <c r="U746" s="89"/>
      <c r="V746" s="160"/>
      <c r="W746" s="89"/>
      <c r="X746" s="161"/>
      <c r="Y746" s="484"/>
      <c r="Z746" s="484"/>
    </row>
    <row r="747" customHeight="1" spans="1:26">
      <c r="A747" s="170"/>
      <c r="B747" s="162"/>
      <c r="C747" s="163"/>
      <c r="D747" s="237"/>
      <c r="E747" s="206"/>
      <c r="F747" s="239"/>
      <c r="G747" s="126"/>
      <c r="H747" s="118"/>
      <c r="I747" s="162"/>
      <c r="J747" s="295"/>
      <c r="K747" s="96"/>
      <c r="L747" s="295"/>
      <c r="M747" s="96"/>
      <c r="N747" s="204"/>
      <c r="O747" s="96"/>
      <c r="P747" s="126"/>
      <c r="Q747" s="96"/>
      <c r="R747" s="126"/>
      <c r="S747" s="96"/>
      <c r="T747" s="388"/>
      <c r="U747" s="89"/>
      <c r="V747" s="160"/>
      <c r="W747" s="89"/>
      <c r="X747" s="161"/>
      <c r="Y747" s="484"/>
      <c r="Z747" s="484"/>
    </row>
    <row r="748" customHeight="1" spans="1:26">
      <c r="A748" s="170"/>
      <c r="B748" s="162"/>
      <c r="C748" s="163"/>
      <c r="D748" s="237"/>
      <c r="E748" s="206"/>
      <c r="F748" s="239"/>
      <c r="G748" s="126"/>
      <c r="H748" s="118"/>
      <c r="I748" s="162"/>
      <c r="J748" s="295"/>
      <c r="K748" s="96"/>
      <c r="L748" s="295"/>
      <c r="M748" s="96"/>
      <c r="N748" s="204"/>
      <c r="O748" s="96"/>
      <c r="P748" s="126"/>
      <c r="Q748" s="96"/>
      <c r="R748" s="126"/>
      <c r="S748" s="96"/>
      <c r="T748" s="388"/>
      <c r="U748" s="89"/>
      <c r="V748" s="160"/>
      <c r="W748" s="89"/>
      <c r="X748" s="161"/>
      <c r="Y748" s="484"/>
      <c r="Z748" s="484"/>
    </row>
    <row r="749" customHeight="1" spans="1:26">
      <c r="A749" s="170"/>
      <c r="B749" s="162"/>
      <c r="C749" s="163"/>
      <c r="D749" s="237"/>
      <c r="E749" s="206"/>
      <c r="F749" s="239"/>
      <c r="G749" s="126"/>
      <c r="H749" s="118"/>
      <c r="I749" s="162"/>
      <c r="J749" s="295"/>
      <c r="K749" s="96"/>
      <c r="L749" s="295"/>
      <c r="M749" s="96"/>
      <c r="N749" s="204"/>
      <c r="O749" s="96"/>
      <c r="P749" s="126"/>
      <c r="Q749" s="96"/>
      <c r="R749" s="126"/>
      <c r="S749" s="96"/>
      <c r="T749" s="388"/>
      <c r="U749" s="89"/>
      <c r="V749" s="160"/>
      <c r="W749" s="89"/>
      <c r="X749" s="161"/>
      <c r="Y749" s="484"/>
      <c r="Z749" s="484"/>
    </row>
    <row r="750" customHeight="1" spans="1:26">
      <c r="A750" s="170"/>
      <c r="B750" s="162"/>
      <c r="C750" s="163"/>
      <c r="D750" s="237"/>
      <c r="E750" s="206"/>
      <c r="F750" s="239"/>
      <c r="G750" s="126"/>
      <c r="H750" s="118"/>
      <c r="I750" s="162"/>
      <c r="J750" s="295"/>
      <c r="K750" s="96"/>
      <c r="L750" s="295"/>
      <c r="M750" s="96"/>
      <c r="N750" s="204"/>
      <c r="O750" s="96"/>
      <c r="P750" s="126"/>
      <c r="Q750" s="96"/>
      <c r="R750" s="126"/>
      <c r="S750" s="96"/>
      <c r="T750" s="388"/>
      <c r="U750" s="89"/>
      <c r="V750" s="160"/>
      <c r="W750" s="89"/>
      <c r="X750" s="161"/>
      <c r="Y750" s="484"/>
      <c r="Z750" s="484"/>
    </row>
    <row r="751" customHeight="1" spans="1:26">
      <c r="A751" s="170"/>
      <c r="B751" s="162"/>
      <c r="C751" s="163"/>
      <c r="D751" s="237"/>
      <c r="E751" s="206"/>
      <c r="F751" s="239"/>
      <c r="G751" s="126"/>
      <c r="H751" s="118"/>
      <c r="I751" s="162"/>
      <c r="J751" s="295"/>
      <c r="K751" s="96"/>
      <c r="L751" s="295"/>
      <c r="M751" s="96"/>
      <c r="N751" s="204"/>
      <c r="O751" s="96"/>
      <c r="P751" s="126"/>
      <c r="Q751" s="96"/>
      <c r="R751" s="126"/>
      <c r="S751" s="96"/>
      <c r="T751" s="388"/>
      <c r="U751" s="89"/>
      <c r="V751" s="160"/>
      <c r="W751" s="89"/>
      <c r="X751" s="161"/>
      <c r="Y751" s="484"/>
      <c r="Z751" s="484"/>
    </row>
    <row r="752" customHeight="1" spans="1:26">
      <c r="A752" s="170"/>
      <c r="B752" s="162"/>
      <c r="C752" s="163"/>
      <c r="D752" s="237"/>
      <c r="E752" s="206"/>
      <c r="F752" s="239"/>
      <c r="G752" s="126"/>
      <c r="H752" s="118"/>
      <c r="I752" s="162"/>
      <c r="J752" s="295"/>
      <c r="K752" s="96"/>
      <c r="L752" s="295"/>
      <c r="M752" s="96"/>
      <c r="N752" s="204"/>
      <c r="O752" s="96"/>
      <c r="P752" s="126"/>
      <c r="Q752" s="96"/>
      <c r="R752" s="126"/>
      <c r="S752" s="96"/>
      <c r="T752" s="388"/>
      <c r="U752" s="89"/>
      <c r="V752" s="160"/>
      <c r="W752" s="89"/>
      <c r="X752" s="161"/>
      <c r="Y752" s="484"/>
      <c r="Z752" s="484"/>
    </row>
    <row r="753" customHeight="1" spans="1:26">
      <c r="A753" s="170"/>
      <c r="B753" s="162"/>
      <c r="C753" s="163"/>
      <c r="D753" s="237"/>
      <c r="E753" s="206"/>
      <c r="F753" s="239"/>
      <c r="G753" s="126"/>
      <c r="H753" s="118"/>
      <c r="I753" s="162"/>
      <c r="J753" s="295"/>
      <c r="K753" s="96"/>
      <c r="L753" s="295"/>
      <c r="M753" s="96"/>
      <c r="N753" s="204"/>
      <c r="O753" s="96"/>
      <c r="P753" s="126"/>
      <c r="Q753" s="96"/>
      <c r="R753" s="126"/>
      <c r="S753" s="96"/>
      <c r="T753" s="388"/>
      <c r="U753" s="89"/>
      <c r="V753" s="160"/>
      <c r="W753" s="89"/>
      <c r="X753" s="161"/>
      <c r="Y753" s="484"/>
      <c r="Z753" s="484"/>
    </row>
    <row r="754" customHeight="1" spans="1:26">
      <c r="A754" s="170"/>
      <c r="B754" s="162"/>
      <c r="C754" s="163"/>
      <c r="D754" s="237"/>
      <c r="E754" s="206"/>
      <c r="F754" s="239"/>
      <c r="G754" s="126"/>
      <c r="H754" s="118"/>
      <c r="I754" s="162"/>
      <c r="J754" s="295"/>
      <c r="K754" s="96"/>
      <c r="L754" s="295"/>
      <c r="M754" s="96"/>
      <c r="N754" s="204"/>
      <c r="O754" s="96"/>
      <c r="P754" s="126"/>
      <c r="Q754" s="96"/>
      <c r="R754" s="126"/>
      <c r="S754" s="96"/>
      <c r="T754" s="388"/>
      <c r="U754" s="89"/>
      <c r="V754" s="160"/>
      <c r="W754" s="89"/>
      <c r="X754" s="161"/>
      <c r="Y754" s="484"/>
      <c r="Z754" s="484"/>
    </row>
    <row r="755" customHeight="1" spans="1:26">
      <c r="A755" s="170"/>
      <c r="B755" s="162"/>
      <c r="C755" s="163"/>
      <c r="D755" s="237"/>
      <c r="E755" s="206"/>
      <c r="F755" s="239"/>
      <c r="G755" s="126"/>
      <c r="H755" s="118"/>
      <c r="I755" s="162"/>
      <c r="J755" s="295"/>
      <c r="K755" s="96"/>
      <c r="L755" s="295"/>
      <c r="M755" s="96"/>
      <c r="N755" s="204"/>
      <c r="O755" s="96"/>
      <c r="P755" s="126"/>
      <c r="Q755" s="96"/>
      <c r="R755" s="126"/>
      <c r="S755" s="96"/>
      <c r="T755" s="388"/>
      <c r="U755" s="89"/>
      <c r="V755" s="160"/>
      <c r="W755" s="89"/>
      <c r="X755" s="161"/>
      <c r="Y755" s="484"/>
      <c r="Z755" s="484"/>
    </row>
    <row r="756" customHeight="1" spans="1:26">
      <c r="A756" s="170"/>
      <c r="B756" s="162"/>
      <c r="C756" s="163"/>
      <c r="D756" s="237"/>
      <c r="E756" s="206"/>
      <c r="F756" s="239"/>
      <c r="G756" s="126"/>
      <c r="H756" s="118"/>
      <c r="I756" s="162"/>
      <c r="J756" s="295"/>
      <c r="K756" s="96"/>
      <c r="L756" s="295"/>
      <c r="M756" s="96"/>
      <c r="N756" s="204"/>
      <c r="O756" s="96"/>
      <c r="P756" s="126"/>
      <c r="Q756" s="96"/>
      <c r="R756" s="126"/>
      <c r="S756" s="96"/>
      <c r="T756" s="388"/>
      <c r="U756" s="89"/>
      <c r="V756" s="160"/>
      <c r="W756" s="89"/>
      <c r="X756" s="161"/>
      <c r="Y756" s="484"/>
      <c r="Z756" s="484"/>
    </row>
    <row r="757" customHeight="1" spans="1:26">
      <c r="A757" s="170"/>
      <c r="B757" s="162"/>
      <c r="C757" s="163"/>
      <c r="D757" s="237"/>
      <c r="E757" s="206"/>
      <c r="F757" s="239"/>
      <c r="G757" s="126"/>
      <c r="H757" s="118"/>
      <c r="I757" s="162"/>
      <c r="J757" s="295"/>
      <c r="K757" s="96"/>
      <c r="L757" s="295"/>
      <c r="M757" s="96"/>
      <c r="N757" s="204"/>
      <c r="O757" s="96"/>
      <c r="P757" s="126"/>
      <c r="Q757" s="96"/>
      <c r="R757" s="126"/>
      <c r="S757" s="96"/>
      <c r="T757" s="388"/>
      <c r="U757" s="89"/>
      <c r="V757" s="160"/>
      <c r="W757" s="89"/>
      <c r="X757" s="161"/>
      <c r="Y757" s="484"/>
      <c r="Z757" s="484"/>
    </row>
    <row r="758" customHeight="1" spans="1:26">
      <c r="A758" s="170"/>
      <c r="B758" s="162"/>
      <c r="C758" s="163"/>
      <c r="D758" s="237"/>
      <c r="E758" s="206"/>
      <c r="F758" s="239"/>
      <c r="G758" s="126"/>
      <c r="H758" s="118"/>
      <c r="I758" s="162"/>
      <c r="J758" s="295"/>
      <c r="K758" s="96"/>
      <c r="L758" s="295"/>
      <c r="M758" s="96"/>
      <c r="N758" s="204"/>
      <c r="O758" s="96"/>
      <c r="P758" s="126"/>
      <c r="Q758" s="96"/>
      <c r="R758" s="126"/>
      <c r="S758" s="96"/>
      <c r="T758" s="388"/>
      <c r="U758" s="89"/>
      <c r="V758" s="160"/>
      <c r="W758" s="89"/>
      <c r="X758" s="161"/>
      <c r="Y758" s="484"/>
      <c r="Z758" s="484"/>
    </row>
    <row r="759" customHeight="1" spans="1:26">
      <c r="A759" s="170"/>
      <c r="B759" s="162"/>
      <c r="C759" s="163"/>
      <c r="D759" s="237"/>
      <c r="E759" s="206"/>
      <c r="F759" s="239"/>
      <c r="G759" s="126"/>
      <c r="H759" s="118"/>
      <c r="I759" s="162"/>
      <c r="J759" s="295"/>
      <c r="K759" s="96"/>
      <c r="L759" s="295"/>
      <c r="M759" s="96"/>
      <c r="N759" s="204"/>
      <c r="O759" s="96"/>
      <c r="P759" s="126"/>
      <c r="Q759" s="96"/>
      <c r="R759" s="126"/>
      <c r="S759" s="96"/>
      <c r="T759" s="388"/>
      <c r="U759" s="89"/>
      <c r="V759" s="160"/>
      <c r="W759" s="89"/>
      <c r="X759" s="161"/>
      <c r="Y759" s="484"/>
      <c r="Z759" s="484"/>
    </row>
    <row r="760" customHeight="1" spans="1:26">
      <c r="A760" s="170"/>
      <c r="B760" s="162"/>
      <c r="C760" s="163"/>
      <c r="D760" s="237"/>
      <c r="E760" s="206"/>
      <c r="F760" s="239"/>
      <c r="G760" s="126"/>
      <c r="H760" s="118"/>
      <c r="I760" s="162"/>
      <c r="J760" s="295"/>
      <c r="K760" s="96"/>
      <c r="L760" s="295"/>
      <c r="M760" s="96"/>
      <c r="N760" s="204"/>
      <c r="O760" s="96"/>
      <c r="P760" s="126"/>
      <c r="Q760" s="96"/>
      <c r="R760" s="126"/>
      <c r="S760" s="96"/>
      <c r="T760" s="388"/>
      <c r="U760" s="89"/>
      <c r="V760" s="160"/>
      <c r="W760" s="89"/>
      <c r="X760" s="161"/>
      <c r="Y760" s="484"/>
      <c r="Z760" s="484"/>
    </row>
    <row r="761" customHeight="1" spans="1:26">
      <c r="A761" s="170"/>
      <c r="B761" s="162"/>
      <c r="C761" s="163"/>
      <c r="D761" s="237"/>
      <c r="E761" s="206"/>
      <c r="F761" s="239"/>
      <c r="G761" s="126"/>
      <c r="H761" s="118"/>
      <c r="I761" s="162"/>
      <c r="J761" s="295"/>
      <c r="K761" s="96"/>
      <c r="L761" s="295"/>
      <c r="M761" s="96"/>
      <c r="N761" s="204"/>
      <c r="O761" s="96"/>
      <c r="P761" s="126"/>
      <c r="Q761" s="96"/>
      <c r="R761" s="126"/>
      <c r="S761" s="96"/>
      <c r="T761" s="388"/>
      <c r="U761" s="89"/>
      <c r="V761" s="160"/>
      <c r="W761" s="89"/>
      <c r="X761" s="161"/>
      <c r="Y761" s="484"/>
      <c r="Z761" s="484"/>
    </row>
    <row r="762" customHeight="1" spans="1:26">
      <c r="A762" s="170"/>
      <c r="B762" s="162"/>
      <c r="C762" s="163"/>
      <c r="D762" s="237"/>
      <c r="E762" s="206"/>
      <c r="F762" s="239"/>
      <c r="G762" s="126"/>
      <c r="H762" s="118"/>
      <c r="I762" s="162"/>
      <c r="J762" s="295"/>
      <c r="K762" s="96"/>
      <c r="L762" s="295"/>
      <c r="M762" s="96"/>
      <c r="N762" s="204"/>
      <c r="O762" s="96"/>
      <c r="P762" s="126"/>
      <c r="Q762" s="96"/>
      <c r="R762" s="126"/>
      <c r="S762" s="96"/>
      <c r="T762" s="388"/>
      <c r="U762" s="89"/>
      <c r="V762" s="160"/>
      <c r="W762" s="89"/>
      <c r="X762" s="161"/>
      <c r="Y762" s="484"/>
      <c r="Z762" s="484"/>
    </row>
    <row r="763" customHeight="1" spans="1:26">
      <c r="A763" s="170"/>
      <c r="B763" s="162"/>
      <c r="C763" s="163"/>
      <c r="D763" s="237"/>
      <c r="E763" s="206"/>
      <c r="F763" s="239"/>
      <c r="G763" s="126"/>
      <c r="H763" s="118"/>
      <c r="I763" s="162"/>
      <c r="J763" s="295"/>
      <c r="K763" s="96"/>
      <c r="L763" s="295"/>
      <c r="M763" s="96"/>
      <c r="N763" s="204"/>
      <c r="O763" s="96"/>
      <c r="P763" s="126"/>
      <c r="Q763" s="96"/>
      <c r="R763" s="126"/>
      <c r="S763" s="96"/>
      <c r="T763" s="388"/>
      <c r="U763" s="89"/>
      <c r="V763" s="160"/>
      <c r="W763" s="89"/>
      <c r="X763" s="161"/>
      <c r="Y763" s="484"/>
      <c r="Z763" s="484"/>
    </row>
    <row r="764" customHeight="1" spans="1:26">
      <c r="A764" s="170"/>
      <c r="B764" s="162"/>
      <c r="C764" s="163"/>
      <c r="D764" s="237"/>
      <c r="E764" s="206"/>
      <c r="F764" s="239"/>
      <c r="G764" s="126"/>
      <c r="H764" s="118"/>
      <c r="I764" s="162"/>
      <c r="J764" s="295"/>
      <c r="K764" s="96"/>
      <c r="L764" s="295"/>
      <c r="M764" s="96"/>
      <c r="N764" s="204"/>
      <c r="O764" s="96"/>
      <c r="P764" s="126"/>
      <c r="Q764" s="96"/>
      <c r="R764" s="126"/>
      <c r="S764" s="96"/>
      <c r="T764" s="388"/>
      <c r="U764" s="89"/>
      <c r="V764" s="160"/>
      <c r="W764" s="89"/>
      <c r="X764" s="161"/>
      <c r="Y764" s="484"/>
      <c r="Z764" s="484"/>
    </row>
    <row r="765" customHeight="1" spans="1:26">
      <c r="A765" s="170"/>
      <c r="B765" s="162"/>
      <c r="C765" s="163"/>
      <c r="D765" s="237"/>
      <c r="E765" s="206"/>
      <c r="F765" s="239"/>
      <c r="G765" s="126"/>
      <c r="H765" s="118"/>
      <c r="I765" s="162"/>
      <c r="J765" s="295"/>
      <c r="K765" s="96"/>
      <c r="L765" s="295"/>
      <c r="M765" s="96"/>
      <c r="N765" s="204"/>
      <c r="O765" s="96"/>
      <c r="P765" s="126"/>
      <c r="Q765" s="96"/>
      <c r="R765" s="126"/>
      <c r="S765" s="96"/>
      <c r="T765" s="388"/>
      <c r="U765" s="89"/>
      <c r="V765" s="160"/>
      <c r="W765" s="89"/>
      <c r="X765" s="161"/>
      <c r="Y765" s="484"/>
      <c r="Z765" s="484"/>
    </row>
    <row r="766" customHeight="1" spans="1:26">
      <c r="A766" s="170"/>
      <c r="B766" s="162"/>
      <c r="C766" s="163"/>
      <c r="D766" s="237"/>
      <c r="E766" s="206"/>
      <c r="F766" s="239"/>
      <c r="G766" s="126"/>
      <c r="H766" s="118"/>
      <c r="I766" s="162"/>
      <c r="J766" s="295"/>
      <c r="K766" s="96"/>
      <c r="L766" s="295"/>
      <c r="M766" s="96"/>
      <c r="N766" s="204"/>
      <c r="O766" s="96"/>
      <c r="P766" s="126"/>
      <c r="Q766" s="96"/>
      <c r="R766" s="126"/>
      <c r="S766" s="96"/>
      <c r="T766" s="388"/>
      <c r="U766" s="89"/>
      <c r="V766" s="160"/>
      <c r="W766" s="89"/>
      <c r="X766" s="161"/>
      <c r="Y766" s="484"/>
      <c r="Z766" s="484"/>
    </row>
    <row r="767" customHeight="1" spans="1:26">
      <c r="A767" s="170"/>
      <c r="B767" s="162"/>
      <c r="C767" s="163"/>
      <c r="D767" s="237"/>
      <c r="E767" s="206"/>
      <c r="F767" s="239"/>
      <c r="G767" s="126"/>
      <c r="H767" s="118"/>
      <c r="I767" s="162"/>
      <c r="J767" s="295"/>
      <c r="K767" s="96"/>
      <c r="L767" s="295"/>
      <c r="M767" s="96"/>
      <c r="N767" s="204"/>
      <c r="O767" s="96"/>
      <c r="P767" s="126"/>
      <c r="Q767" s="96"/>
      <c r="R767" s="126"/>
      <c r="S767" s="96"/>
      <c r="T767" s="388"/>
      <c r="U767" s="89"/>
      <c r="V767" s="160"/>
      <c r="W767" s="89"/>
      <c r="X767" s="161"/>
      <c r="Y767" s="484"/>
      <c r="Z767" s="484"/>
    </row>
    <row r="768" customHeight="1" spans="1:26">
      <c r="A768" s="170"/>
      <c r="B768" s="162"/>
      <c r="C768" s="163"/>
      <c r="D768" s="237"/>
      <c r="E768" s="206"/>
      <c r="F768" s="239"/>
      <c r="G768" s="126"/>
      <c r="H768" s="118"/>
      <c r="I768" s="162"/>
      <c r="J768" s="295"/>
      <c r="K768" s="96"/>
      <c r="L768" s="295"/>
      <c r="M768" s="96"/>
      <c r="N768" s="204"/>
      <c r="O768" s="96"/>
      <c r="P768" s="126"/>
      <c r="Q768" s="96"/>
      <c r="R768" s="126"/>
      <c r="S768" s="96"/>
      <c r="T768" s="388"/>
      <c r="U768" s="89"/>
      <c r="V768" s="160"/>
      <c r="W768" s="89"/>
      <c r="X768" s="161"/>
      <c r="Y768" s="484"/>
      <c r="Z768" s="484"/>
    </row>
    <row r="769" customHeight="1" spans="1:26">
      <c r="A769" s="170"/>
      <c r="B769" s="162"/>
      <c r="C769" s="163"/>
      <c r="D769" s="237"/>
      <c r="E769" s="206"/>
      <c r="F769" s="239"/>
      <c r="G769" s="126"/>
      <c r="H769" s="118"/>
      <c r="I769" s="162"/>
      <c r="J769" s="295"/>
      <c r="K769" s="96"/>
      <c r="L769" s="295"/>
      <c r="M769" s="96"/>
      <c r="N769" s="204"/>
      <c r="O769" s="96"/>
      <c r="P769" s="126"/>
      <c r="Q769" s="96"/>
      <c r="R769" s="126"/>
      <c r="S769" s="96"/>
      <c r="T769" s="388"/>
      <c r="U769" s="89"/>
      <c r="V769" s="160"/>
      <c r="W769" s="89"/>
      <c r="X769" s="161"/>
      <c r="Y769" s="484"/>
      <c r="Z769" s="484"/>
    </row>
    <row r="770" customHeight="1" spans="1:26">
      <c r="A770" s="170"/>
      <c r="B770" s="162"/>
      <c r="C770" s="163"/>
      <c r="D770" s="237"/>
      <c r="E770" s="206"/>
      <c r="F770" s="239"/>
      <c r="G770" s="126"/>
      <c r="H770" s="118"/>
      <c r="I770" s="162"/>
      <c r="J770" s="295"/>
      <c r="K770" s="96"/>
      <c r="L770" s="295"/>
      <c r="M770" s="96"/>
      <c r="N770" s="204"/>
      <c r="O770" s="96"/>
      <c r="P770" s="126"/>
      <c r="Q770" s="96"/>
      <c r="R770" s="126"/>
      <c r="S770" s="96"/>
      <c r="T770" s="388"/>
      <c r="U770" s="89"/>
      <c r="V770" s="160"/>
      <c r="W770" s="89"/>
      <c r="X770" s="161"/>
      <c r="Y770" s="484"/>
      <c r="Z770" s="484"/>
    </row>
    <row r="771" customHeight="1" spans="1:26">
      <c r="A771" s="170"/>
      <c r="B771" s="162"/>
      <c r="C771" s="163"/>
      <c r="D771" s="237"/>
      <c r="E771" s="206"/>
      <c r="F771" s="239"/>
      <c r="G771" s="126"/>
      <c r="H771" s="118"/>
      <c r="I771" s="162"/>
      <c r="J771" s="295"/>
      <c r="K771" s="96"/>
      <c r="L771" s="295"/>
      <c r="M771" s="96"/>
      <c r="N771" s="204"/>
      <c r="O771" s="96"/>
      <c r="P771" s="126"/>
      <c r="Q771" s="96"/>
      <c r="R771" s="126"/>
      <c r="S771" s="96"/>
      <c r="T771" s="388"/>
      <c r="U771" s="89"/>
      <c r="V771" s="160"/>
      <c r="W771" s="89"/>
      <c r="X771" s="161"/>
      <c r="Y771" s="484"/>
      <c r="Z771" s="484"/>
    </row>
    <row r="772" customHeight="1" spans="1:26">
      <c r="A772" s="170"/>
      <c r="B772" s="162"/>
      <c r="C772" s="163"/>
      <c r="D772" s="237"/>
      <c r="E772" s="206"/>
      <c r="F772" s="239"/>
      <c r="G772" s="126"/>
      <c r="H772" s="118"/>
      <c r="I772" s="162"/>
      <c r="J772" s="295"/>
      <c r="K772" s="96"/>
      <c r="L772" s="295"/>
      <c r="M772" s="96"/>
      <c r="N772" s="204"/>
      <c r="O772" s="96"/>
      <c r="P772" s="126"/>
      <c r="Q772" s="96"/>
      <c r="R772" s="126"/>
      <c r="S772" s="96"/>
      <c r="T772" s="388"/>
      <c r="U772" s="89"/>
      <c r="V772" s="160"/>
      <c r="W772" s="89"/>
      <c r="X772" s="161"/>
      <c r="Y772" s="484"/>
      <c r="Z772" s="484"/>
    </row>
    <row r="773" customHeight="1" spans="1:26">
      <c r="A773" s="170"/>
      <c r="B773" s="162"/>
      <c r="C773" s="163"/>
      <c r="D773" s="237"/>
      <c r="E773" s="206"/>
      <c r="F773" s="239"/>
      <c r="G773" s="126"/>
      <c r="H773" s="118"/>
      <c r="I773" s="162"/>
      <c r="J773" s="295"/>
      <c r="K773" s="96"/>
      <c r="L773" s="295"/>
      <c r="M773" s="96"/>
      <c r="N773" s="204"/>
      <c r="O773" s="96"/>
      <c r="P773" s="126"/>
      <c r="Q773" s="96"/>
      <c r="R773" s="126"/>
      <c r="S773" s="96"/>
      <c r="T773" s="388"/>
      <c r="U773" s="89"/>
      <c r="V773" s="160"/>
      <c r="W773" s="89"/>
      <c r="X773" s="161"/>
      <c r="Y773" s="484"/>
      <c r="Z773" s="484"/>
    </row>
    <row r="774" customHeight="1" spans="1:26">
      <c r="A774" s="170"/>
      <c r="B774" s="162"/>
      <c r="C774" s="163"/>
      <c r="D774" s="237"/>
      <c r="E774" s="206"/>
      <c r="F774" s="239"/>
      <c r="G774" s="126"/>
      <c r="H774" s="118"/>
      <c r="I774" s="162"/>
      <c r="J774" s="295"/>
      <c r="K774" s="96"/>
      <c r="L774" s="295"/>
      <c r="M774" s="96"/>
      <c r="N774" s="204"/>
      <c r="O774" s="96"/>
      <c r="P774" s="126"/>
      <c r="Q774" s="96"/>
      <c r="R774" s="126"/>
      <c r="S774" s="96"/>
      <c r="T774" s="388"/>
      <c r="U774" s="89"/>
      <c r="V774" s="160"/>
      <c r="W774" s="89"/>
      <c r="X774" s="161"/>
      <c r="Y774" s="484"/>
      <c r="Z774" s="484"/>
    </row>
    <row r="775" customHeight="1" spans="1:26">
      <c r="A775" s="170"/>
      <c r="B775" s="162"/>
      <c r="C775" s="163"/>
      <c r="D775" s="237"/>
      <c r="E775" s="206"/>
      <c r="F775" s="239"/>
      <c r="G775" s="126"/>
      <c r="H775" s="118"/>
      <c r="I775" s="162"/>
      <c r="J775" s="295"/>
      <c r="K775" s="96"/>
      <c r="L775" s="295"/>
      <c r="M775" s="96"/>
      <c r="N775" s="204"/>
      <c r="O775" s="96"/>
      <c r="P775" s="126"/>
      <c r="Q775" s="96"/>
      <c r="R775" s="126"/>
      <c r="S775" s="96"/>
      <c r="T775" s="388"/>
      <c r="U775" s="89"/>
      <c r="V775" s="160"/>
      <c r="W775" s="89"/>
      <c r="X775" s="161"/>
      <c r="Y775" s="484"/>
      <c r="Z775" s="484"/>
    </row>
    <row r="776" customHeight="1" spans="1:26">
      <c r="A776" s="170"/>
      <c r="B776" s="162"/>
      <c r="C776" s="163"/>
      <c r="D776" s="237"/>
      <c r="E776" s="206"/>
      <c r="F776" s="239"/>
      <c r="G776" s="126"/>
      <c r="H776" s="118"/>
      <c r="I776" s="162"/>
      <c r="J776" s="295"/>
      <c r="K776" s="96"/>
      <c r="L776" s="295"/>
      <c r="M776" s="96"/>
      <c r="N776" s="204"/>
      <c r="O776" s="96"/>
      <c r="P776" s="126"/>
      <c r="Q776" s="96"/>
      <c r="R776" s="126"/>
      <c r="S776" s="96"/>
      <c r="T776" s="388"/>
      <c r="U776" s="89"/>
      <c r="V776" s="160"/>
      <c r="W776" s="89"/>
      <c r="X776" s="161"/>
      <c r="Y776" s="484"/>
      <c r="Z776" s="484"/>
    </row>
    <row r="777" customHeight="1" spans="1:26">
      <c r="A777" s="170"/>
      <c r="B777" s="162"/>
      <c r="C777" s="163"/>
      <c r="D777" s="237"/>
      <c r="E777" s="206"/>
      <c r="F777" s="239"/>
      <c r="G777" s="126"/>
      <c r="H777" s="118"/>
      <c r="I777" s="162"/>
      <c r="J777" s="295"/>
      <c r="K777" s="96"/>
      <c r="L777" s="295"/>
      <c r="M777" s="96"/>
      <c r="N777" s="204"/>
      <c r="O777" s="96"/>
      <c r="P777" s="126"/>
      <c r="Q777" s="96"/>
      <c r="R777" s="126"/>
      <c r="S777" s="96"/>
      <c r="T777" s="388"/>
      <c r="U777" s="89"/>
      <c r="V777" s="160"/>
      <c r="W777" s="89"/>
      <c r="X777" s="161"/>
      <c r="Y777" s="484"/>
      <c r="Z777" s="484"/>
    </row>
    <row r="778" customHeight="1" spans="1:26">
      <c r="A778" s="170"/>
      <c r="B778" s="162"/>
      <c r="C778" s="163"/>
      <c r="D778" s="237"/>
      <c r="E778" s="206"/>
      <c r="F778" s="239"/>
      <c r="G778" s="126"/>
      <c r="H778" s="118"/>
      <c r="I778" s="162"/>
      <c r="J778" s="295"/>
      <c r="K778" s="96"/>
      <c r="L778" s="295"/>
      <c r="M778" s="96"/>
      <c r="N778" s="204"/>
      <c r="O778" s="96"/>
      <c r="P778" s="126"/>
      <c r="Q778" s="96"/>
      <c r="R778" s="126"/>
      <c r="S778" s="96"/>
      <c r="T778" s="388"/>
      <c r="U778" s="89"/>
      <c r="V778" s="160"/>
      <c r="W778" s="89"/>
      <c r="X778" s="161"/>
      <c r="Y778" s="484"/>
      <c r="Z778" s="484"/>
    </row>
    <row r="779" customHeight="1" spans="1:26">
      <c r="A779" s="170"/>
      <c r="B779" s="162"/>
      <c r="C779" s="163"/>
      <c r="D779" s="237"/>
      <c r="E779" s="206"/>
      <c r="F779" s="239"/>
      <c r="G779" s="126"/>
      <c r="H779" s="118"/>
      <c r="I779" s="162"/>
      <c r="J779" s="295"/>
      <c r="K779" s="96"/>
      <c r="L779" s="295"/>
      <c r="M779" s="96"/>
      <c r="N779" s="204"/>
      <c r="O779" s="96"/>
      <c r="P779" s="126"/>
      <c r="Q779" s="96"/>
      <c r="R779" s="126"/>
      <c r="S779" s="96"/>
      <c r="T779" s="388"/>
      <c r="U779" s="89"/>
      <c r="V779" s="160"/>
      <c r="W779" s="89"/>
      <c r="X779" s="161"/>
      <c r="Y779" s="484"/>
      <c r="Z779" s="484"/>
    </row>
    <row r="780" customHeight="1" spans="1:26">
      <c r="A780" s="170"/>
      <c r="B780" s="162"/>
      <c r="C780" s="163"/>
      <c r="D780" s="237"/>
      <c r="E780" s="206"/>
      <c r="F780" s="239"/>
      <c r="G780" s="126"/>
      <c r="H780" s="118"/>
      <c r="I780" s="162"/>
      <c r="J780" s="295"/>
      <c r="K780" s="96"/>
      <c r="L780" s="295"/>
      <c r="M780" s="96"/>
      <c r="N780" s="204"/>
      <c r="O780" s="96"/>
      <c r="P780" s="126"/>
      <c r="Q780" s="96"/>
      <c r="R780" s="126"/>
      <c r="S780" s="96"/>
      <c r="T780" s="388"/>
      <c r="U780" s="89"/>
      <c r="V780" s="160"/>
      <c r="W780" s="89"/>
      <c r="X780" s="161"/>
      <c r="Y780" s="484"/>
      <c r="Z780" s="484"/>
    </row>
    <row r="781" customHeight="1" spans="1:26">
      <c r="A781" s="170"/>
      <c r="B781" s="162"/>
      <c r="C781" s="163"/>
      <c r="D781" s="237"/>
      <c r="E781" s="206"/>
      <c r="F781" s="239"/>
      <c r="G781" s="126"/>
      <c r="H781" s="118"/>
      <c r="I781" s="162"/>
      <c r="J781" s="295"/>
      <c r="K781" s="96"/>
      <c r="L781" s="295"/>
      <c r="M781" s="96"/>
      <c r="N781" s="204"/>
      <c r="O781" s="96"/>
      <c r="P781" s="126"/>
      <c r="Q781" s="96"/>
      <c r="R781" s="126"/>
      <c r="S781" s="96"/>
      <c r="T781" s="388"/>
      <c r="U781" s="89"/>
      <c r="V781" s="160"/>
      <c r="W781" s="89"/>
      <c r="X781" s="161"/>
      <c r="Y781" s="484"/>
      <c r="Z781" s="484"/>
    </row>
    <row r="782" customHeight="1" spans="1:26">
      <c r="A782" s="170"/>
      <c r="B782" s="162"/>
      <c r="C782" s="163"/>
      <c r="D782" s="237"/>
      <c r="E782" s="206"/>
      <c r="F782" s="239"/>
      <c r="G782" s="126"/>
      <c r="H782" s="118"/>
      <c r="I782" s="162"/>
      <c r="J782" s="295"/>
      <c r="K782" s="96"/>
      <c r="L782" s="295"/>
      <c r="M782" s="96"/>
      <c r="N782" s="204"/>
      <c r="O782" s="96"/>
      <c r="P782" s="126"/>
      <c r="Q782" s="96"/>
      <c r="R782" s="126"/>
      <c r="S782" s="96"/>
      <c r="T782" s="388"/>
      <c r="U782" s="89"/>
      <c r="V782" s="160"/>
      <c r="W782" s="89"/>
      <c r="X782" s="161"/>
      <c r="Y782" s="484"/>
      <c r="Z782" s="484"/>
    </row>
    <row r="783" customHeight="1" spans="1:26">
      <c r="A783" s="170"/>
      <c r="B783" s="162"/>
      <c r="C783" s="163"/>
      <c r="D783" s="237"/>
      <c r="E783" s="206"/>
      <c r="F783" s="239"/>
      <c r="G783" s="126"/>
      <c r="H783" s="118"/>
      <c r="I783" s="162"/>
      <c r="J783" s="295"/>
      <c r="K783" s="96"/>
      <c r="L783" s="295"/>
      <c r="M783" s="96"/>
      <c r="N783" s="204"/>
      <c r="O783" s="96"/>
      <c r="P783" s="126"/>
      <c r="Q783" s="96"/>
      <c r="R783" s="126"/>
      <c r="S783" s="96"/>
      <c r="T783" s="388"/>
      <c r="U783" s="89"/>
      <c r="V783" s="160"/>
      <c r="W783" s="89"/>
      <c r="X783" s="161"/>
      <c r="Y783" s="484"/>
      <c r="Z783" s="484"/>
    </row>
    <row r="784" customHeight="1" spans="1:26">
      <c r="A784" s="170"/>
      <c r="B784" s="162"/>
      <c r="C784" s="163"/>
      <c r="D784" s="237"/>
      <c r="E784" s="206"/>
      <c r="F784" s="239"/>
      <c r="G784" s="126"/>
      <c r="H784" s="118"/>
      <c r="I784" s="162"/>
      <c r="J784" s="295"/>
      <c r="K784" s="96"/>
      <c r="L784" s="295"/>
      <c r="M784" s="96"/>
      <c r="N784" s="204"/>
      <c r="O784" s="96"/>
      <c r="P784" s="126"/>
      <c r="Q784" s="96"/>
      <c r="R784" s="126"/>
      <c r="S784" s="96"/>
      <c r="T784" s="388"/>
      <c r="U784" s="89"/>
      <c r="V784" s="160"/>
      <c r="W784" s="89"/>
      <c r="X784" s="161"/>
      <c r="Y784" s="484"/>
      <c r="Z784" s="484"/>
    </row>
    <row r="785" customHeight="1" spans="1:26">
      <c r="A785" s="170"/>
      <c r="B785" s="162"/>
      <c r="C785" s="163"/>
      <c r="D785" s="237"/>
      <c r="E785" s="206"/>
      <c r="F785" s="239"/>
      <c r="G785" s="126"/>
      <c r="H785" s="118"/>
      <c r="I785" s="162"/>
      <c r="J785" s="295"/>
      <c r="K785" s="96"/>
      <c r="L785" s="295"/>
      <c r="M785" s="96"/>
      <c r="N785" s="204"/>
      <c r="O785" s="96"/>
      <c r="P785" s="126"/>
      <c r="Q785" s="96"/>
      <c r="R785" s="126"/>
      <c r="S785" s="96"/>
      <c r="T785" s="388"/>
      <c r="U785" s="89"/>
      <c r="V785" s="160"/>
      <c r="W785" s="89"/>
      <c r="X785" s="161"/>
      <c r="Y785" s="484"/>
      <c r="Z785" s="484"/>
    </row>
    <row r="786" customHeight="1" spans="1:26">
      <c r="A786" s="170"/>
      <c r="B786" s="162"/>
      <c r="C786" s="163"/>
      <c r="D786" s="237"/>
      <c r="E786" s="206"/>
      <c r="F786" s="239"/>
      <c r="G786" s="126"/>
      <c r="H786" s="118"/>
      <c r="I786" s="162"/>
      <c r="J786" s="295"/>
      <c r="K786" s="96"/>
      <c r="L786" s="295"/>
      <c r="M786" s="96"/>
      <c r="N786" s="204"/>
      <c r="O786" s="96"/>
      <c r="P786" s="126"/>
      <c r="Q786" s="96"/>
      <c r="R786" s="126"/>
      <c r="S786" s="96"/>
      <c r="T786" s="388"/>
      <c r="U786" s="89"/>
      <c r="V786" s="160"/>
      <c r="W786" s="89"/>
      <c r="X786" s="161"/>
      <c r="Y786" s="484"/>
      <c r="Z786" s="484"/>
    </row>
    <row r="787" customHeight="1" spans="1:26">
      <c r="A787" s="170"/>
      <c r="B787" s="162"/>
      <c r="C787" s="163"/>
      <c r="D787" s="237"/>
      <c r="E787" s="206"/>
      <c r="F787" s="239"/>
      <c r="G787" s="126"/>
      <c r="H787" s="118"/>
      <c r="I787" s="162"/>
      <c r="J787" s="295"/>
      <c r="K787" s="96"/>
      <c r="L787" s="295"/>
      <c r="M787" s="96"/>
      <c r="N787" s="204"/>
      <c r="O787" s="96"/>
      <c r="P787" s="126"/>
      <c r="Q787" s="96"/>
      <c r="R787" s="126"/>
      <c r="S787" s="96"/>
      <c r="T787" s="388"/>
      <c r="U787" s="89"/>
      <c r="V787" s="160"/>
      <c r="W787" s="89"/>
      <c r="X787" s="161"/>
      <c r="Y787" s="484"/>
      <c r="Z787" s="484"/>
    </row>
    <row r="788" customHeight="1" spans="1:26">
      <c r="A788" s="170"/>
      <c r="B788" s="162"/>
      <c r="C788" s="163"/>
      <c r="D788" s="237"/>
      <c r="E788" s="206"/>
      <c r="F788" s="239"/>
      <c r="G788" s="126"/>
      <c r="H788" s="118"/>
      <c r="I788" s="162"/>
      <c r="J788" s="295"/>
      <c r="K788" s="96"/>
      <c r="L788" s="295"/>
      <c r="M788" s="96"/>
      <c r="N788" s="204"/>
      <c r="O788" s="96"/>
      <c r="P788" s="126"/>
      <c r="Q788" s="96"/>
      <c r="R788" s="126"/>
      <c r="S788" s="96"/>
      <c r="T788" s="388"/>
      <c r="U788" s="89"/>
      <c r="V788" s="160"/>
      <c r="W788" s="89"/>
      <c r="X788" s="161"/>
      <c r="Y788" s="484"/>
      <c r="Z788" s="484"/>
    </row>
    <row r="789" customHeight="1" spans="1:26">
      <c r="A789" s="170"/>
      <c r="B789" s="162"/>
      <c r="C789" s="163"/>
      <c r="D789" s="237"/>
      <c r="E789" s="206"/>
      <c r="F789" s="239"/>
      <c r="G789" s="126"/>
      <c r="H789" s="118"/>
      <c r="I789" s="162"/>
      <c r="J789" s="295"/>
      <c r="K789" s="96"/>
      <c r="L789" s="295"/>
      <c r="M789" s="96"/>
      <c r="N789" s="204"/>
      <c r="O789" s="96"/>
      <c r="P789" s="126"/>
      <c r="Q789" s="96"/>
      <c r="R789" s="126"/>
      <c r="S789" s="96"/>
      <c r="T789" s="388"/>
      <c r="U789" s="89"/>
      <c r="V789" s="160"/>
      <c r="W789" s="89"/>
      <c r="X789" s="161"/>
      <c r="Y789" s="484"/>
      <c r="Z789" s="484"/>
    </row>
    <row r="790" customHeight="1" spans="1:26">
      <c r="A790" s="170"/>
      <c r="B790" s="162"/>
      <c r="C790" s="163"/>
      <c r="D790" s="237"/>
      <c r="E790" s="206"/>
      <c r="F790" s="239"/>
      <c r="G790" s="126"/>
      <c r="H790" s="118"/>
      <c r="I790" s="162"/>
      <c r="J790" s="295"/>
      <c r="K790" s="96"/>
      <c r="L790" s="295"/>
      <c r="M790" s="96"/>
      <c r="N790" s="204"/>
      <c r="O790" s="96"/>
      <c r="P790" s="126"/>
      <c r="Q790" s="96"/>
      <c r="R790" s="126"/>
      <c r="S790" s="96"/>
      <c r="T790" s="388"/>
      <c r="U790" s="89"/>
      <c r="V790" s="160"/>
      <c r="W790" s="89"/>
      <c r="X790" s="161"/>
      <c r="Y790" s="484"/>
      <c r="Z790" s="484"/>
    </row>
    <row r="791" customHeight="1" spans="1:26">
      <c r="A791" s="170"/>
      <c r="B791" s="162"/>
      <c r="C791" s="163"/>
      <c r="D791" s="237"/>
      <c r="E791" s="206"/>
      <c r="F791" s="239"/>
      <c r="G791" s="126"/>
      <c r="H791" s="118"/>
      <c r="I791" s="162"/>
      <c r="J791" s="295"/>
      <c r="K791" s="96"/>
      <c r="L791" s="295"/>
      <c r="M791" s="96"/>
      <c r="N791" s="204"/>
      <c r="O791" s="96"/>
      <c r="P791" s="126"/>
      <c r="Q791" s="96"/>
      <c r="R791" s="126"/>
      <c r="S791" s="96"/>
      <c r="T791" s="388"/>
      <c r="U791" s="89"/>
      <c r="V791" s="160"/>
      <c r="W791" s="89"/>
      <c r="X791" s="161"/>
      <c r="Y791" s="484"/>
      <c r="Z791" s="484"/>
    </row>
    <row r="792" customHeight="1" spans="1:26">
      <c r="A792" s="170"/>
      <c r="B792" s="162"/>
      <c r="C792" s="163"/>
      <c r="D792" s="237"/>
      <c r="E792" s="206"/>
      <c r="F792" s="239"/>
      <c r="G792" s="126"/>
      <c r="H792" s="118"/>
      <c r="I792" s="162"/>
      <c r="J792" s="295"/>
      <c r="K792" s="96"/>
      <c r="L792" s="295"/>
      <c r="M792" s="96"/>
      <c r="N792" s="204"/>
      <c r="O792" s="96"/>
      <c r="P792" s="126"/>
      <c r="Q792" s="96"/>
      <c r="R792" s="126"/>
      <c r="S792" s="96"/>
      <c r="T792" s="388"/>
      <c r="U792" s="89"/>
      <c r="V792" s="160"/>
      <c r="W792" s="89"/>
      <c r="X792" s="161"/>
      <c r="Y792" s="484"/>
      <c r="Z792" s="484"/>
    </row>
    <row r="793" customHeight="1" spans="1:26">
      <c r="A793" s="170"/>
      <c r="B793" s="162"/>
      <c r="C793" s="163"/>
      <c r="D793" s="237"/>
      <c r="E793" s="206"/>
      <c r="F793" s="239"/>
      <c r="G793" s="126"/>
      <c r="H793" s="118"/>
      <c r="I793" s="162"/>
      <c r="J793" s="295"/>
      <c r="K793" s="96"/>
      <c r="L793" s="295"/>
      <c r="M793" s="96"/>
      <c r="N793" s="204"/>
      <c r="O793" s="96"/>
      <c r="P793" s="126"/>
      <c r="Q793" s="96"/>
      <c r="R793" s="126"/>
      <c r="S793" s="96"/>
      <c r="T793" s="388"/>
      <c r="U793" s="89"/>
      <c r="V793" s="160"/>
      <c r="W793" s="89"/>
      <c r="X793" s="161"/>
      <c r="Y793" s="484"/>
      <c r="Z793" s="484"/>
    </row>
    <row r="794" customHeight="1" spans="1:26">
      <c r="A794" s="170"/>
      <c r="B794" s="162"/>
      <c r="C794" s="163"/>
      <c r="D794" s="237"/>
      <c r="E794" s="206"/>
      <c r="F794" s="239"/>
      <c r="G794" s="126"/>
      <c r="H794" s="118"/>
      <c r="I794" s="162"/>
      <c r="J794" s="295"/>
      <c r="K794" s="96"/>
      <c r="L794" s="295"/>
      <c r="M794" s="96"/>
      <c r="N794" s="204"/>
      <c r="O794" s="96"/>
      <c r="P794" s="126"/>
      <c r="Q794" s="96"/>
      <c r="R794" s="126"/>
      <c r="S794" s="96"/>
      <c r="T794" s="388"/>
      <c r="U794" s="89"/>
      <c r="V794" s="160"/>
      <c r="W794" s="89"/>
      <c r="X794" s="161"/>
      <c r="Y794" s="484"/>
      <c r="Z794" s="484"/>
    </row>
    <row r="795" customHeight="1" spans="1:26">
      <c r="A795" s="170"/>
      <c r="B795" s="162"/>
      <c r="C795" s="163"/>
      <c r="D795" s="237"/>
      <c r="E795" s="206"/>
      <c r="F795" s="239"/>
      <c r="G795" s="126"/>
      <c r="H795" s="118"/>
      <c r="I795" s="162"/>
      <c r="J795" s="295"/>
      <c r="K795" s="96"/>
      <c r="L795" s="295"/>
      <c r="M795" s="96"/>
      <c r="N795" s="204"/>
      <c r="O795" s="96"/>
      <c r="P795" s="126"/>
      <c r="Q795" s="96"/>
      <c r="R795" s="126"/>
      <c r="S795" s="96"/>
      <c r="T795" s="388"/>
      <c r="U795" s="89"/>
      <c r="V795" s="160"/>
      <c r="W795" s="89"/>
      <c r="X795" s="161"/>
      <c r="Y795" s="484"/>
      <c r="Z795" s="484"/>
    </row>
    <row r="796" customHeight="1" spans="1:26">
      <c r="A796" s="170"/>
      <c r="B796" s="162"/>
      <c r="C796" s="163"/>
      <c r="D796" s="237"/>
      <c r="E796" s="206"/>
      <c r="F796" s="239"/>
      <c r="G796" s="126"/>
      <c r="H796" s="118"/>
      <c r="I796" s="162"/>
      <c r="J796" s="295"/>
      <c r="K796" s="96"/>
      <c r="L796" s="295"/>
      <c r="M796" s="96"/>
      <c r="N796" s="204"/>
      <c r="O796" s="96"/>
      <c r="P796" s="126"/>
      <c r="Q796" s="96"/>
      <c r="R796" s="126"/>
      <c r="S796" s="96"/>
      <c r="T796" s="388"/>
      <c r="U796" s="89"/>
      <c r="V796" s="160"/>
      <c r="W796" s="89"/>
      <c r="X796" s="161"/>
      <c r="Y796" s="484"/>
      <c r="Z796" s="484"/>
    </row>
    <row r="797" customHeight="1" spans="1:26">
      <c r="A797" s="170"/>
      <c r="B797" s="162"/>
      <c r="C797" s="163"/>
      <c r="D797" s="237"/>
      <c r="E797" s="206"/>
      <c r="F797" s="239"/>
      <c r="G797" s="126"/>
      <c r="H797" s="118"/>
      <c r="I797" s="162"/>
      <c r="J797" s="295"/>
      <c r="K797" s="96"/>
      <c r="L797" s="295"/>
      <c r="M797" s="96"/>
      <c r="N797" s="204"/>
      <c r="O797" s="96"/>
      <c r="P797" s="126"/>
      <c r="Q797" s="96"/>
      <c r="R797" s="126"/>
      <c r="S797" s="96"/>
      <c r="T797" s="388"/>
      <c r="U797" s="89"/>
      <c r="V797" s="160"/>
      <c r="W797" s="89"/>
      <c r="X797" s="161"/>
      <c r="Y797" s="484"/>
      <c r="Z797" s="484"/>
    </row>
    <row r="798" customHeight="1" spans="1:26">
      <c r="A798" s="170"/>
      <c r="B798" s="162"/>
      <c r="C798" s="163"/>
      <c r="D798" s="237"/>
      <c r="E798" s="206"/>
      <c r="F798" s="239"/>
      <c r="G798" s="126"/>
      <c r="H798" s="118"/>
      <c r="I798" s="162"/>
      <c r="J798" s="295"/>
      <c r="K798" s="96"/>
      <c r="L798" s="295"/>
      <c r="M798" s="96"/>
      <c r="N798" s="204"/>
      <c r="O798" s="96"/>
      <c r="P798" s="126"/>
      <c r="Q798" s="96"/>
      <c r="R798" s="126"/>
      <c r="S798" s="96"/>
      <c r="T798" s="388"/>
      <c r="U798" s="89"/>
      <c r="V798" s="160"/>
      <c r="W798" s="89"/>
      <c r="X798" s="161"/>
      <c r="Y798" s="484"/>
      <c r="Z798" s="484"/>
    </row>
    <row r="799" customHeight="1" spans="1:26">
      <c r="A799" s="170"/>
      <c r="B799" s="162"/>
      <c r="C799" s="163"/>
      <c r="D799" s="237"/>
      <c r="E799" s="206"/>
      <c r="F799" s="239"/>
      <c r="G799" s="126"/>
      <c r="H799" s="118"/>
      <c r="I799" s="162"/>
      <c r="J799" s="295"/>
      <c r="K799" s="96"/>
      <c r="L799" s="295"/>
      <c r="M799" s="96"/>
      <c r="N799" s="204"/>
      <c r="O799" s="96"/>
      <c r="P799" s="126"/>
      <c r="Q799" s="96"/>
      <c r="R799" s="126"/>
      <c r="S799" s="96"/>
      <c r="T799" s="388"/>
      <c r="U799" s="89"/>
      <c r="V799" s="160"/>
      <c r="W799" s="89"/>
      <c r="X799" s="161"/>
      <c r="Y799" s="484"/>
      <c r="Z799" s="484"/>
    </row>
    <row r="800" customHeight="1" spans="1:26">
      <c r="A800" s="170"/>
      <c r="B800" s="162"/>
      <c r="C800" s="163"/>
      <c r="D800" s="237"/>
      <c r="E800" s="206"/>
      <c r="F800" s="239"/>
      <c r="G800" s="126"/>
      <c r="H800" s="118"/>
      <c r="I800" s="162"/>
      <c r="J800" s="295"/>
      <c r="K800" s="96"/>
      <c r="L800" s="295"/>
      <c r="M800" s="96"/>
      <c r="N800" s="204"/>
      <c r="O800" s="96"/>
      <c r="P800" s="126"/>
      <c r="Q800" s="96"/>
      <c r="R800" s="126"/>
      <c r="S800" s="96"/>
      <c r="T800" s="388"/>
      <c r="U800" s="89"/>
      <c r="V800" s="160"/>
      <c r="W800" s="89"/>
      <c r="X800" s="161"/>
      <c r="Y800" s="484"/>
      <c r="Z800" s="484"/>
    </row>
    <row r="801" customHeight="1" spans="1:26">
      <c r="A801" s="170"/>
      <c r="B801" s="162"/>
      <c r="C801" s="163"/>
      <c r="D801" s="237"/>
      <c r="E801" s="206"/>
      <c r="F801" s="239"/>
      <c r="G801" s="126"/>
      <c r="H801" s="118"/>
      <c r="I801" s="162"/>
      <c r="J801" s="295"/>
      <c r="K801" s="96"/>
      <c r="L801" s="295"/>
      <c r="M801" s="96"/>
      <c r="N801" s="204"/>
      <c r="O801" s="96"/>
      <c r="P801" s="126"/>
      <c r="Q801" s="96"/>
      <c r="R801" s="126"/>
      <c r="S801" s="96"/>
      <c r="T801" s="388"/>
      <c r="U801" s="89"/>
      <c r="V801" s="160"/>
      <c r="W801" s="89"/>
      <c r="X801" s="161"/>
      <c r="Y801" s="484"/>
      <c r="Z801" s="484"/>
    </row>
    <row r="802" customHeight="1" spans="1:26">
      <c r="A802" s="170"/>
      <c r="B802" s="162"/>
      <c r="C802" s="163"/>
      <c r="D802" s="237"/>
      <c r="E802" s="206"/>
      <c r="F802" s="239"/>
      <c r="G802" s="126"/>
      <c r="H802" s="118"/>
      <c r="I802" s="162"/>
      <c r="J802" s="295"/>
      <c r="K802" s="96"/>
      <c r="L802" s="295"/>
      <c r="M802" s="96"/>
      <c r="N802" s="204"/>
      <c r="O802" s="96"/>
      <c r="P802" s="126"/>
      <c r="Q802" s="96"/>
      <c r="R802" s="126"/>
      <c r="S802" s="96"/>
      <c r="T802" s="388"/>
      <c r="U802" s="89"/>
      <c r="V802" s="160"/>
      <c r="W802" s="89"/>
      <c r="X802" s="161"/>
      <c r="Y802" s="484"/>
      <c r="Z802" s="484"/>
    </row>
    <row r="803" customHeight="1" spans="1:26">
      <c r="A803" s="170"/>
      <c r="B803" s="162"/>
      <c r="C803" s="163"/>
      <c r="D803" s="237"/>
      <c r="E803" s="206"/>
      <c r="F803" s="239"/>
      <c r="G803" s="126"/>
      <c r="H803" s="118"/>
      <c r="I803" s="162"/>
      <c r="J803" s="295"/>
      <c r="K803" s="96"/>
      <c r="L803" s="295"/>
      <c r="M803" s="96"/>
      <c r="N803" s="204"/>
      <c r="O803" s="96"/>
      <c r="P803" s="126"/>
      <c r="Q803" s="96"/>
      <c r="R803" s="126"/>
      <c r="S803" s="96"/>
      <c r="T803" s="388"/>
      <c r="U803" s="89"/>
      <c r="V803" s="160"/>
      <c r="W803" s="89"/>
      <c r="X803" s="161"/>
      <c r="Y803" s="484"/>
      <c r="Z803" s="484"/>
    </row>
    <row r="804" customHeight="1" spans="1:26">
      <c r="A804" s="170"/>
      <c r="B804" s="162"/>
      <c r="C804" s="163"/>
      <c r="D804" s="237"/>
      <c r="E804" s="206"/>
      <c r="F804" s="239"/>
      <c r="G804" s="126"/>
      <c r="H804" s="118"/>
      <c r="I804" s="162"/>
      <c r="J804" s="295"/>
      <c r="K804" s="96"/>
      <c r="L804" s="295"/>
      <c r="M804" s="96"/>
      <c r="N804" s="204"/>
      <c r="O804" s="96"/>
      <c r="P804" s="126"/>
      <c r="Q804" s="96"/>
      <c r="R804" s="126"/>
      <c r="S804" s="96"/>
      <c r="T804" s="388"/>
      <c r="U804" s="89"/>
      <c r="V804" s="160"/>
      <c r="W804" s="89"/>
      <c r="X804" s="161"/>
      <c r="Y804" s="484"/>
      <c r="Z804" s="484"/>
    </row>
    <row r="805" customHeight="1" spans="1:26">
      <c r="A805" s="170"/>
      <c r="B805" s="162"/>
      <c r="C805" s="163"/>
      <c r="D805" s="237"/>
      <c r="E805" s="206"/>
      <c r="F805" s="239"/>
      <c r="G805" s="126"/>
      <c r="H805" s="118"/>
      <c r="I805" s="162"/>
      <c r="J805" s="295"/>
      <c r="K805" s="96"/>
      <c r="L805" s="295"/>
      <c r="M805" s="96"/>
      <c r="N805" s="204"/>
      <c r="O805" s="96"/>
      <c r="P805" s="126"/>
      <c r="Q805" s="96"/>
      <c r="R805" s="126"/>
      <c r="S805" s="96"/>
      <c r="T805" s="388"/>
      <c r="U805" s="89"/>
      <c r="V805" s="160"/>
      <c r="W805" s="89"/>
      <c r="X805" s="161"/>
      <c r="Y805" s="484"/>
      <c r="Z805" s="484"/>
    </row>
    <row r="806" customHeight="1" spans="1:26">
      <c r="A806" s="170"/>
      <c r="B806" s="162"/>
      <c r="C806" s="163"/>
      <c r="D806" s="237"/>
      <c r="E806" s="206"/>
      <c r="F806" s="239"/>
      <c r="G806" s="126"/>
      <c r="H806" s="118"/>
      <c r="I806" s="162"/>
      <c r="J806" s="295"/>
      <c r="K806" s="96"/>
      <c r="L806" s="295"/>
      <c r="M806" s="96"/>
      <c r="N806" s="204"/>
      <c r="O806" s="96"/>
      <c r="P806" s="126"/>
      <c r="Q806" s="96"/>
      <c r="R806" s="126"/>
      <c r="S806" s="96"/>
      <c r="T806" s="388"/>
      <c r="U806" s="89"/>
      <c r="V806" s="160"/>
      <c r="W806" s="89"/>
      <c r="X806" s="161"/>
      <c r="Y806" s="484"/>
      <c r="Z806" s="484"/>
    </row>
    <row r="807" customHeight="1" spans="1:26">
      <c r="A807" s="170"/>
      <c r="B807" s="162"/>
      <c r="C807" s="163"/>
      <c r="D807" s="237"/>
      <c r="E807" s="206"/>
      <c r="F807" s="239"/>
      <c r="G807" s="126"/>
      <c r="H807" s="118"/>
      <c r="I807" s="162"/>
      <c r="J807" s="295"/>
      <c r="K807" s="96"/>
      <c r="L807" s="295"/>
      <c r="M807" s="96"/>
      <c r="N807" s="204"/>
      <c r="O807" s="96"/>
      <c r="P807" s="126"/>
      <c r="Q807" s="96"/>
      <c r="R807" s="126"/>
      <c r="S807" s="96"/>
      <c r="T807" s="388"/>
      <c r="U807" s="89"/>
      <c r="V807" s="160"/>
      <c r="W807" s="89"/>
      <c r="X807" s="161"/>
      <c r="Y807" s="484"/>
      <c r="Z807" s="484"/>
    </row>
    <row r="808" customHeight="1" spans="1:26">
      <c r="A808" s="170"/>
      <c r="B808" s="162"/>
      <c r="C808" s="163"/>
      <c r="D808" s="237"/>
      <c r="E808" s="206"/>
      <c r="F808" s="239"/>
      <c r="G808" s="126"/>
      <c r="H808" s="118"/>
      <c r="I808" s="162"/>
      <c r="J808" s="295"/>
      <c r="K808" s="96"/>
      <c r="L808" s="295"/>
      <c r="M808" s="96"/>
      <c r="N808" s="204"/>
      <c r="O808" s="96"/>
      <c r="P808" s="126"/>
      <c r="Q808" s="96"/>
      <c r="R808" s="126"/>
      <c r="S808" s="96"/>
      <c r="T808" s="388"/>
      <c r="U808" s="89"/>
      <c r="V808" s="160"/>
      <c r="W808" s="89"/>
      <c r="X808" s="161"/>
      <c r="Y808" s="484"/>
      <c r="Z808" s="484"/>
    </row>
    <row r="809" customHeight="1" spans="1:26">
      <c r="A809" s="170"/>
      <c r="B809" s="162"/>
      <c r="C809" s="163"/>
      <c r="D809" s="237"/>
      <c r="E809" s="206"/>
      <c r="F809" s="239"/>
      <c r="G809" s="126"/>
      <c r="H809" s="118"/>
      <c r="I809" s="162"/>
      <c r="J809" s="295"/>
      <c r="K809" s="96"/>
      <c r="L809" s="295"/>
      <c r="M809" s="96"/>
      <c r="N809" s="204"/>
      <c r="O809" s="96"/>
      <c r="P809" s="126"/>
      <c r="Q809" s="96"/>
      <c r="R809" s="126"/>
      <c r="S809" s="96"/>
      <c r="T809" s="388"/>
      <c r="U809" s="89"/>
      <c r="V809" s="160"/>
      <c r="W809" s="89"/>
      <c r="X809" s="161"/>
      <c r="Y809" s="484"/>
      <c r="Z809" s="484"/>
    </row>
    <row r="810" customHeight="1" spans="1:26">
      <c r="A810" s="170"/>
      <c r="B810" s="162"/>
      <c r="C810" s="163"/>
      <c r="D810" s="237"/>
      <c r="E810" s="206"/>
      <c r="F810" s="239"/>
      <c r="G810" s="126"/>
      <c r="H810" s="118"/>
      <c r="I810" s="162"/>
      <c r="J810" s="295"/>
      <c r="K810" s="96"/>
      <c r="L810" s="295"/>
      <c r="M810" s="96"/>
      <c r="N810" s="204"/>
      <c r="O810" s="96"/>
      <c r="P810" s="126"/>
      <c r="Q810" s="96"/>
      <c r="R810" s="126"/>
      <c r="S810" s="96"/>
      <c r="T810" s="388"/>
      <c r="U810" s="89"/>
      <c r="V810" s="160"/>
      <c r="W810" s="89"/>
      <c r="X810" s="161"/>
      <c r="Y810" s="484"/>
      <c r="Z810" s="484"/>
    </row>
    <row r="811" customHeight="1" spans="1:26">
      <c r="A811" s="170"/>
      <c r="B811" s="162"/>
      <c r="C811" s="163"/>
      <c r="D811" s="237"/>
      <c r="E811" s="206"/>
      <c r="F811" s="239"/>
      <c r="G811" s="126"/>
      <c r="H811" s="118"/>
      <c r="I811" s="162"/>
      <c r="J811" s="295"/>
      <c r="K811" s="96"/>
      <c r="L811" s="295"/>
      <c r="M811" s="96"/>
      <c r="N811" s="204"/>
      <c r="O811" s="96"/>
      <c r="P811" s="126"/>
      <c r="Q811" s="96"/>
      <c r="R811" s="126"/>
      <c r="S811" s="96"/>
      <c r="T811" s="388"/>
      <c r="U811" s="89"/>
      <c r="V811" s="160"/>
      <c r="W811" s="89"/>
      <c r="X811" s="161"/>
      <c r="Y811" s="484"/>
      <c r="Z811" s="484"/>
    </row>
    <row r="812" customHeight="1" spans="1:26">
      <c r="A812" s="170"/>
      <c r="B812" s="162"/>
      <c r="C812" s="163"/>
      <c r="D812" s="237"/>
      <c r="E812" s="206"/>
      <c r="F812" s="239"/>
      <c r="G812" s="126"/>
      <c r="H812" s="118"/>
      <c r="I812" s="162"/>
      <c r="J812" s="295"/>
      <c r="K812" s="96"/>
      <c r="L812" s="295"/>
      <c r="M812" s="96"/>
      <c r="N812" s="204"/>
      <c r="O812" s="96"/>
      <c r="P812" s="126"/>
      <c r="Q812" s="96"/>
      <c r="R812" s="126"/>
      <c r="S812" s="96"/>
      <c r="T812" s="388"/>
      <c r="U812" s="89"/>
      <c r="V812" s="160"/>
      <c r="W812" s="89"/>
      <c r="X812" s="161"/>
      <c r="Y812" s="484"/>
      <c r="Z812" s="484"/>
    </row>
    <row r="813" customHeight="1" spans="1:26">
      <c r="A813" s="170"/>
      <c r="B813" s="162"/>
      <c r="C813" s="163"/>
      <c r="D813" s="237"/>
      <c r="E813" s="206"/>
      <c r="F813" s="239"/>
      <c r="G813" s="126"/>
      <c r="H813" s="118"/>
      <c r="I813" s="162"/>
      <c r="J813" s="295"/>
      <c r="K813" s="96"/>
      <c r="L813" s="295"/>
      <c r="M813" s="96"/>
      <c r="N813" s="204"/>
      <c r="O813" s="96"/>
      <c r="P813" s="126"/>
      <c r="Q813" s="96"/>
      <c r="R813" s="126"/>
      <c r="S813" s="96"/>
      <c r="T813" s="388"/>
      <c r="U813" s="89"/>
      <c r="V813" s="160"/>
      <c r="W813" s="89"/>
      <c r="X813" s="161"/>
      <c r="Y813" s="484"/>
      <c r="Z813" s="484"/>
    </row>
    <row r="814" customHeight="1" spans="1:26">
      <c r="A814" s="170"/>
      <c r="B814" s="162"/>
      <c r="C814" s="163"/>
      <c r="D814" s="237"/>
      <c r="E814" s="206"/>
      <c r="F814" s="239"/>
      <c r="G814" s="126"/>
      <c r="H814" s="118"/>
      <c r="I814" s="162"/>
      <c r="J814" s="295"/>
      <c r="K814" s="96"/>
      <c r="L814" s="295"/>
      <c r="M814" s="96"/>
      <c r="N814" s="204"/>
      <c r="O814" s="96"/>
      <c r="P814" s="126"/>
      <c r="Q814" s="96"/>
      <c r="R814" s="126"/>
      <c r="S814" s="96"/>
      <c r="T814" s="388"/>
      <c r="U814" s="89"/>
      <c r="V814" s="160"/>
      <c r="W814" s="89"/>
      <c r="X814" s="161"/>
      <c r="Y814" s="484"/>
      <c r="Z814" s="484"/>
    </row>
    <row r="815" customHeight="1" spans="1:26">
      <c r="A815" s="170"/>
      <c r="B815" s="162"/>
      <c r="C815" s="163"/>
      <c r="D815" s="237"/>
      <c r="E815" s="206"/>
      <c r="F815" s="239"/>
      <c r="G815" s="126"/>
      <c r="H815" s="118"/>
      <c r="I815" s="162"/>
      <c r="J815" s="295"/>
      <c r="K815" s="96"/>
      <c r="L815" s="295"/>
      <c r="M815" s="96"/>
      <c r="N815" s="204"/>
      <c r="O815" s="96"/>
      <c r="P815" s="126"/>
      <c r="Q815" s="96"/>
      <c r="R815" s="126"/>
      <c r="S815" s="96"/>
      <c r="T815" s="388"/>
      <c r="U815" s="89"/>
      <c r="V815" s="160"/>
      <c r="W815" s="89"/>
      <c r="X815" s="161"/>
      <c r="Y815" s="484"/>
      <c r="Z815" s="484"/>
    </row>
    <row r="816" customHeight="1" spans="1:26">
      <c r="A816" s="170"/>
      <c r="B816" s="162"/>
      <c r="C816" s="163"/>
      <c r="D816" s="237"/>
      <c r="E816" s="206"/>
      <c r="F816" s="239"/>
      <c r="G816" s="126"/>
      <c r="H816" s="118"/>
      <c r="I816" s="162"/>
      <c r="J816" s="295"/>
      <c r="K816" s="96"/>
      <c r="L816" s="295"/>
      <c r="M816" s="96"/>
      <c r="N816" s="204"/>
      <c r="O816" s="96"/>
      <c r="P816" s="126"/>
      <c r="Q816" s="96"/>
      <c r="R816" s="126"/>
      <c r="S816" s="96"/>
      <c r="T816" s="388"/>
      <c r="U816" s="89"/>
      <c r="V816" s="160"/>
      <c r="W816" s="89"/>
      <c r="X816" s="161"/>
      <c r="Y816" s="484"/>
      <c r="Z816" s="484"/>
    </row>
    <row r="817" customHeight="1" spans="1:26">
      <c r="A817" s="170"/>
      <c r="B817" s="162"/>
      <c r="C817" s="163"/>
      <c r="D817" s="237"/>
      <c r="E817" s="206"/>
      <c r="F817" s="239"/>
      <c r="G817" s="126"/>
      <c r="H817" s="118"/>
      <c r="I817" s="162"/>
      <c r="J817" s="295"/>
      <c r="K817" s="96"/>
      <c r="L817" s="295"/>
      <c r="M817" s="96"/>
      <c r="N817" s="204"/>
      <c r="O817" s="96"/>
      <c r="P817" s="126"/>
      <c r="Q817" s="96"/>
      <c r="R817" s="126"/>
      <c r="S817" s="96"/>
      <c r="T817" s="388"/>
      <c r="U817" s="89"/>
      <c r="V817" s="160"/>
      <c r="W817" s="89"/>
      <c r="X817" s="161"/>
      <c r="Y817" s="484"/>
      <c r="Z817" s="484"/>
    </row>
    <row r="818" customHeight="1" spans="1:26">
      <c r="A818" s="170"/>
      <c r="B818" s="162"/>
      <c r="C818" s="163"/>
      <c r="D818" s="237"/>
      <c r="E818" s="206"/>
      <c r="F818" s="239"/>
      <c r="G818" s="126"/>
      <c r="H818" s="118"/>
      <c r="I818" s="162"/>
      <c r="J818" s="295"/>
      <c r="K818" s="96"/>
      <c r="L818" s="295"/>
      <c r="M818" s="96"/>
      <c r="N818" s="204"/>
      <c r="O818" s="96"/>
      <c r="P818" s="126"/>
      <c r="Q818" s="96"/>
      <c r="R818" s="126"/>
      <c r="S818" s="96"/>
      <c r="T818" s="388"/>
      <c r="U818" s="89"/>
      <c r="V818" s="160"/>
      <c r="W818" s="89"/>
      <c r="X818" s="161"/>
      <c r="Y818" s="484"/>
      <c r="Z818" s="484"/>
    </row>
    <row r="819" customHeight="1" spans="1:26">
      <c r="A819" s="170"/>
      <c r="B819" s="162"/>
      <c r="C819" s="163"/>
      <c r="D819" s="237"/>
      <c r="E819" s="206"/>
      <c r="F819" s="239"/>
      <c r="G819" s="126"/>
      <c r="H819" s="118"/>
      <c r="I819" s="162"/>
      <c r="J819" s="295"/>
      <c r="K819" s="96"/>
      <c r="L819" s="295"/>
      <c r="M819" s="96"/>
      <c r="N819" s="204"/>
      <c r="O819" s="96"/>
      <c r="P819" s="126"/>
      <c r="Q819" s="96"/>
      <c r="R819" s="126"/>
      <c r="S819" s="96"/>
      <c r="T819" s="388"/>
      <c r="U819" s="89"/>
      <c r="V819" s="160"/>
      <c r="W819" s="89"/>
      <c r="X819" s="161"/>
      <c r="Y819" s="484"/>
      <c r="Z819" s="484"/>
    </row>
    <row r="820" customHeight="1" spans="1:26">
      <c r="A820" s="170"/>
      <c r="B820" s="162"/>
      <c r="C820" s="163"/>
      <c r="D820" s="237"/>
      <c r="E820" s="206"/>
      <c r="F820" s="239"/>
      <c r="G820" s="126"/>
      <c r="H820" s="118"/>
      <c r="I820" s="162"/>
      <c r="J820" s="295"/>
      <c r="K820" s="96"/>
      <c r="L820" s="295"/>
      <c r="M820" s="96"/>
      <c r="N820" s="204"/>
      <c r="O820" s="96"/>
      <c r="P820" s="126"/>
      <c r="Q820" s="96"/>
      <c r="R820" s="126"/>
      <c r="S820" s="96"/>
      <c r="T820" s="388"/>
      <c r="U820" s="89"/>
      <c r="V820" s="160"/>
      <c r="W820" s="89"/>
      <c r="X820" s="161"/>
      <c r="Y820" s="484"/>
      <c r="Z820" s="484"/>
    </row>
    <row r="821" customHeight="1" spans="1:26">
      <c r="A821" s="170"/>
      <c r="B821" s="162"/>
      <c r="C821" s="163"/>
      <c r="D821" s="237"/>
      <c r="E821" s="206"/>
      <c r="F821" s="239"/>
      <c r="G821" s="126"/>
      <c r="H821" s="118"/>
      <c r="I821" s="162"/>
      <c r="J821" s="295"/>
      <c r="K821" s="96"/>
      <c r="L821" s="295"/>
      <c r="M821" s="96"/>
      <c r="N821" s="204"/>
      <c r="O821" s="96"/>
      <c r="P821" s="126"/>
      <c r="Q821" s="96"/>
      <c r="R821" s="126"/>
      <c r="S821" s="96"/>
      <c r="T821" s="388"/>
      <c r="U821" s="89"/>
      <c r="V821" s="160"/>
      <c r="W821" s="89"/>
      <c r="X821" s="161"/>
      <c r="Y821" s="484"/>
      <c r="Z821" s="484"/>
    </row>
    <row r="822" customHeight="1" spans="1:26">
      <c r="A822" s="170"/>
      <c r="B822" s="162"/>
      <c r="C822" s="163"/>
      <c r="D822" s="237"/>
      <c r="E822" s="206"/>
      <c r="F822" s="239"/>
      <c r="G822" s="126"/>
      <c r="H822" s="118"/>
      <c r="I822" s="162"/>
      <c r="J822" s="295"/>
      <c r="K822" s="96"/>
      <c r="L822" s="295"/>
      <c r="M822" s="96"/>
      <c r="N822" s="204"/>
      <c r="O822" s="96"/>
      <c r="P822" s="126"/>
      <c r="Q822" s="96"/>
      <c r="R822" s="126"/>
      <c r="S822" s="96"/>
      <c r="T822" s="388"/>
      <c r="U822" s="89"/>
      <c r="V822" s="160"/>
      <c r="W822" s="89"/>
      <c r="X822" s="161"/>
      <c r="Y822" s="484"/>
      <c r="Z822" s="484"/>
    </row>
    <row r="823" customHeight="1" spans="1:26">
      <c r="A823" s="170"/>
      <c r="B823" s="162"/>
      <c r="C823" s="163"/>
      <c r="D823" s="237"/>
      <c r="E823" s="206"/>
      <c r="F823" s="239"/>
      <c r="G823" s="126"/>
      <c r="H823" s="118"/>
      <c r="I823" s="162"/>
      <c r="J823" s="295"/>
      <c r="K823" s="96"/>
      <c r="L823" s="295"/>
      <c r="M823" s="96"/>
      <c r="N823" s="204"/>
      <c r="O823" s="96"/>
      <c r="P823" s="126"/>
      <c r="Q823" s="96"/>
      <c r="R823" s="126"/>
      <c r="S823" s="96"/>
      <c r="T823" s="388"/>
      <c r="U823" s="89"/>
      <c r="V823" s="160"/>
      <c r="W823" s="89"/>
      <c r="X823" s="161"/>
      <c r="Y823" s="484"/>
      <c r="Z823" s="484"/>
    </row>
    <row r="824" customHeight="1" spans="1:26">
      <c r="A824" s="170"/>
      <c r="B824" s="162"/>
      <c r="C824" s="163"/>
      <c r="D824" s="237"/>
      <c r="E824" s="206"/>
      <c r="F824" s="239"/>
      <c r="G824" s="126"/>
      <c r="H824" s="118"/>
      <c r="I824" s="162"/>
      <c r="J824" s="295"/>
      <c r="K824" s="96"/>
      <c r="L824" s="295"/>
      <c r="M824" s="96"/>
      <c r="N824" s="204"/>
      <c r="O824" s="96"/>
      <c r="P824" s="126"/>
      <c r="Q824" s="96"/>
      <c r="R824" s="126"/>
      <c r="S824" s="96"/>
      <c r="T824" s="388"/>
      <c r="U824" s="89"/>
      <c r="V824" s="160"/>
      <c r="W824" s="89"/>
      <c r="X824" s="161"/>
      <c r="Y824" s="484"/>
      <c r="Z824" s="484"/>
    </row>
    <row r="825" customHeight="1" spans="1:26">
      <c r="A825" s="170"/>
      <c r="B825" s="162"/>
      <c r="C825" s="163"/>
      <c r="D825" s="237"/>
      <c r="E825" s="206"/>
      <c r="F825" s="239"/>
      <c r="G825" s="126"/>
      <c r="H825" s="118"/>
      <c r="I825" s="162"/>
      <c r="J825" s="295"/>
      <c r="K825" s="96"/>
      <c r="L825" s="295"/>
      <c r="M825" s="96"/>
      <c r="N825" s="204"/>
      <c r="O825" s="96"/>
      <c r="P825" s="126"/>
      <c r="Q825" s="96"/>
      <c r="R825" s="126"/>
      <c r="S825" s="96"/>
      <c r="T825" s="388"/>
      <c r="U825" s="89"/>
      <c r="V825" s="160"/>
      <c r="W825" s="89"/>
      <c r="X825" s="161"/>
      <c r="Y825" s="484"/>
      <c r="Z825" s="484"/>
    </row>
    <row r="826" customHeight="1" spans="1:26">
      <c r="A826" s="170"/>
      <c r="B826" s="162"/>
      <c r="C826" s="163"/>
      <c r="D826" s="237"/>
      <c r="E826" s="206"/>
      <c r="F826" s="239"/>
      <c r="G826" s="126"/>
      <c r="H826" s="118"/>
      <c r="I826" s="162"/>
      <c r="J826" s="295"/>
      <c r="K826" s="96"/>
      <c r="L826" s="295"/>
      <c r="M826" s="96"/>
      <c r="N826" s="204"/>
      <c r="O826" s="96"/>
      <c r="P826" s="126"/>
      <c r="Q826" s="96"/>
      <c r="R826" s="126"/>
      <c r="S826" s="96"/>
      <c r="T826" s="388"/>
      <c r="U826" s="89"/>
      <c r="V826" s="160"/>
      <c r="W826" s="89"/>
      <c r="X826" s="161"/>
      <c r="Y826" s="484"/>
      <c r="Z826" s="484"/>
    </row>
    <row r="827" customHeight="1" spans="1:26">
      <c r="A827" s="170"/>
      <c r="B827" s="162"/>
      <c r="C827" s="163"/>
      <c r="D827" s="237"/>
      <c r="E827" s="206"/>
      <c r="F827" s="239"/>
      <c r="G827" s="126"/>
      <c r="H827" s="118"/>
      <c r="I827" s="162"/>
      <c r="J827" s="295"/>
      <c r="K827" s="96"/>
      <c r="L827" s="295"/>
      <c r="M827" s="96"/>
      <c r="N827" s="204"/>
      <c r="O827" s="96"/>
      <c r="P827" s="126"/>
      <c r="Q827" s="96"/>
      <c r="R827" s="126"/>
      <c r="S827" s="96"/>
      <c r="T827" s="388"/>
      <c r="U827" s="89"/>
      <c r="V827" s="160"/>
      <c r="W827" s="89"/>
      <c r="X827" s="161"/>
      <c r="Y827" s="484"/>
      <c r="Z827" s="484"/>
    </row>
    <row r="828" customHeight="1" spans="1:26">
      <c r="A828" s="170"/>
      <c r="B828" s="162"/>
      <c r="C828" s="163"/>
      <c r="D828" s="237"/>
      <c r="E828" s="206"/>
      <c r="F828" s="239"/>
      <c r="G828" s="126"/>
      <c r="H828" s="118"/>
      <c r="I828" s="162"/>
      <c r="J828" s="295"/>
      <c r="K828" s="96"/>
      <c r="L828" s="295"/>
      <c r="M828" s="96"/>
      <c r="N828" s="204"/>
      <c r="O828" s="96"/>
      <c r="P828" s="126"/>
      <c r="Q828" s="96"/>
      <c r="R828" s="126"/>
      <c r="S828" s="96"/>
      <c r="T828" s="388"/>
      <c r="U828" s="89"/>
      <c r="V828" s="160"/>
      <c r="W828" s="89"/>
      <c r="X828" s="161"/>
      <c r="Y828" s="484"/>
      <c r="Z828" s="484"/>
    </row>
    <row r="829" customHeight="1" spans="1:26">
      <c r="A829" s="170"/>
      <c r="B829" s="162"/>
      <c r="C829" s="163"/>
      <c r="D829" s="237"/>
      <c r="E829" s="206"/>
      <c r="F829" s="239"/>
      <c r="G829" s="126"/>
      <c r="H829" s="118"/>
      <c r="I829" s="162"/>
      <c r="J829" s="295"/>
      <c r="K829" s="96"/>
      <c r="L829" s="295"/>
      <c r="M829" s="96"/>
      <c r="N829" s="204"/>
      <c r="O829" s="96"/>
      <c r="P829" s="126"/>
      <c r="Q829" s="96"/>
      <c r="R829" s="126"/>
      <c r="S829" s="96"/>
      <c r="T829" s="388"/>
      <c r="U829" s="89"/>
      <c r="V829" s="160"/>
      <c r="W829" s="89"/>
      <c r="X829" s="161"/>
      <c r="Y829" s="484"/>
      <c r="Z829" s="484"/>
    </row>
    <row r="830" customHeight="1" spans="1:26">
      <c r="A830" s="170"/>
      <c r="B830" s="162"/>
      <c r="C830" s="163"/>
      <c r="D830" s="237"/>
      <c r="E830" s="206"/>
      <c r="F830" s="239"/>
      <c r="G830" s="126"/>
      <c r="H830" s="118"/>
      <c r="I830" s="162"/>
      <c r="J830" s="295"/>
      <c r="K830" s="96"/>
      <c r="L830" s="295"/>
      <c r="M830" s="96"/>
      <c r="N830" s="204"/>
      <c r="O830" s="96"/>
      <c r="P830" s="126"/>
      <c r="Q830" s="96"/>
      <c r="R830" s="126"/>
      <c r="S830" s="96"/>
      <c r="T830" s="388"/>
      <c r="U830" s="89"/>
      <c r="V830" s="160"/>
      <c r="W830" s="89"/>
      <c r="X830" s="161"/>
      <c r="Y830" s="484"/>
      <c r="Z830" s="484"/>
    </row>
    <row r="831" customHeight="1" spans="1:26">
      <c r="A831" s="170"/>
      <c r="B831" s="162"/>
      <c r="C831" s="163"/>
      <c r="D831" s="237"/>
      <c r="E831" s="206"/>
      <c r="F831" s="239"/>
      <c r="G831" s="126"/>
      <c r="H831" s="118"/>
      <c r="I831" s="162"/>
      <c r="J831" s="295"/>
      <c r="K831" s="96"/>
      <c r="L831" s="295"/>
      <c r="M831" s="96"/>
      <c r="N831" s="204"/>
      <c r="O831" s="96"/>
      <c r="P831" s="126"/>
      <c r="Q831" s="96"/>
      <c r="R831" s="126"/>
      <c r="S831" s="96"/>
      <c r="T831" s="388"/>
      <c r="U831" s="89"/>
      <c r="V831" s="160"/>
      <c r="W831" s="89"/>
      <c r="X831" s="161"/>
      <c r="Y831" s="484"/>
      <c r="Z831" s="484"/>
    </row>
    <row r="832" customHeight="1" spans="1:26">
      <c r="A832" s="170"/>
      <c r="B832" s="162"/>
      <c r="C832" s="163"/>
      <c r="D832" s="237"/>
      <c r="E832" s="206"/>
      <c r="F832" s="239"/>
      <c r="G832" s="126"/>
      <c r="H832" s="118"/>
      <c r="I832" s="162"/>
      <c r="J832" s="295"/>
      <c r="K832" s="96"/>
      <c r="L832" s="295"/>
      <c r="M832" s="96"/>
      <c r="N832" s="204"/>
      <c r="O832" s="96"/>
      <c r="P832" s="126"/>
      <c r="Q832" s="96"/>
      <c r="R832" s="126"/>
      <c r="S832" s="96"/>
      <c r="T832" s="388"/>
      <c r="U832" s="89"/>
      <c r="V832" s="160"/>
      <c r="W832" s="89"/>
      <c r="X832" s="161"/>
      <c r="Y832" s="484"/>
      <c r="Z832" s="484"/>
    </row>
    <row r="833" customHeight="1" spans="1:26">
      <c r="A833" s="170"/>
      <c r="B833" s="162"/>
      <c r="C833" s="163"/>
      <c r="D833" s="237"/>
      <c r="E833" s="206"/>
      <c r="F833" s="239"/>
      <c r="G833" s="126"/>
      <c r="H833" s="118"/>
      <c r="I833" s="162"/>
      <c r="J833" s="295"/>
      <c r="K833" s="96"/>
      <c r="L833" s="295"/>
      <c r="M833" s="96"/>
      <c r="N833" s="204"/>
      <c r="O833" s="96"/>
      <c r="P833" s="126"/>
      <c r="Q833" s="96"/>
      <c r="R833" s="126"/>
      <c r="S833" s="96"/>
      <c r="T833" s="388"/>
      <c r="U833" s="89"/>
      <c r="V833" s="160"/>
      <c r="W833" s="89"/>
      <c r="X833" s="161"/>
      <c r="Y833" s="484"/>
      <c r="Z833" s="484"/>
    </row>
    <row r="834" customHeight="1" spans="1:26">
      <c r="A834" s="170"/>
      <c r="B834" s="162"/>
      <c r="C834" s="163"/>
      <c r="D834" s="237"/>
      <c r="E834" s="206"/>
      <c r="F834" s="239"/>
      <c r="G834" s="126"/>
      <c r="H834" s="118"/>
      <c r="I834" s="162"/>
      <c r="J834" s="295"/>
      <c r="K834" s="96"/>
      <c r="L834" s="295"/>
      <c r="M834" s="96"/>
      <c r="N834" s="204"/>
      <c r="O834" s="96"/>
      <c r="P834" s="126"/>
      <c r="Q834" s="96"/>
      <c r="R834" s="126"/>
      <c r="S834" s="96"/>
      <c r="T834" s="388"/>
      <c r="U834" s="89"/>
      <c r="V834" s="160"/>
      <c r="W834" s="89"/>
      <c r="X834" s="161"/>
      <c r="Y834" s="484"/>
      <c r="Z834" s="484"/>
    </row>
    <row r="835" customHeight="1" spans="1:26">
      <c r="A835" s="170"/>
      <c r="B835" s="162"/>
      <c r="C835" s="163"/>
      <c r="D835" s="237"/>
      <c r="E835" s="206"/>
      <c r="F835" s="239"/>
      <c r="G835" s="126"/>
      <c r="H835" s="118"/>
      <c r="I835" s="162"/>
      <c r="J835" s="295"/>
      <c r="K835" s="96"/>
      <c r="L835" s="295"/>
      <c r="M835" s="96"/>
      <c r="N835" s="204"/>
      <c r="O835" s="96"/>
      <c r="P835" s="126"/>
      <c r="Q835" s="96"/>
      <c r="R835" s="126"/>
      <c r="S835" s="96"/>
      <c r="T835" s="388"/>
      <c r="U835" s="89"/>
      <c r="V835" s="160"/>
      <c r="W835" s="89"/>
      <c r="X835" s="161"/>
      <c r="Y835" s="484"/>
      <c r="Z835" s="484"/>
    </row>
    <row r="836" customHeight="1" spans="1:26">
      <c r="A836" s="170"/>
      <c r="B836" s="162"/>
      <c r="C836" s="163"/>
      <c r="D836" s="237"/>
      <c r="E836" s="206"/>
      <c r="F836" s="239"/>
      <c r="G836" s="126"/>
      <c r="H836" s="118"/>
      <c r="I836" s="162"/>
      <c r="J836" s="295"/>
      <c r="K836" s="96"/>
      <c r="L836" s="295"/>
      <c r="M836" s="96"/>
      <c r="N836" s="204"/>
      <c r="O836" s="96"/>
      <c r="P836" s="126"/>
      <c r="Q836" s="96"/>
      <c r="R836" s="126"/>
      <c r="S836" s="96"/>
      <c r="T836" s="388"/>
      <c r="U836" s="89"/>
      <c r="V836" s="160"/>
      <c r="W836" s="89"/>
      <c r="X836" s="161"/>
      <c r="Y836" s="484"/>
      <c r="Z836" s="484"/>
    </row>
    <row r="837" customHeight="1" spans="1:26">
      <c r="A837" s="170"/>
      <c r="B837" s="162"/>
      <c r="C837" s="163"/>
      <c r="D837" s="237"/>
      <c r="E837" s="206"/>
      <c r="F837" s="239"/>
      <c r="G837" s="126"/>
      <c r="H837" s="118"/>
      <c r="I837" s="162"/>
      <c r="J837" s="295"/>
      <c r="K837" s="96"/>
      <c r="L837" s="295"/>
      <c r="M837" s="96"/>
      <c r="N837" s="204"/>
      <c r="O837" s="96"/>
      <c r="P837" s="126"/>
      <c r="Q837" s="96"/>
      <c r="R837" s="126"/>
      <c r="S837" s="96"/>
      <c r="T837" s="388"/>
      <c r="U837" s="89"/>
      <c r="V837" s="160"/>
      <c r="W837" s="89"/>
      <c r="X837" s="161"/>
      <c r="Y837" s="484"/>
      <c r="Z837" s="484"/>
    </row>
    <row r="838" customHeight="1" spans="1:26">
      <c r="A838" s="170"/>
      <c r="B838" s="162"/>
      <c r="C838" s="163"/>
      <c r="D838" s="237"/>
      <c r="E838" s="206"/>
      <c r="F838" s="239"/>
      <c r="G838" s="126"/>
      <c r="H838" s="118"/>
      <c r="I838" s="162"/>
      <c r="J838" s="295"/>
      <c r="K838" s="96"/>
      <c r="L838" s="295"/>
      <c r="M838" s="96"/>
      <c r="N838" s="204"/>
      <c r="O838" s="96"/>
      <c r="P838" s="126"/>
      <c r="Q838" s="96"/>
      <c r="R838" s="126"/>
      <c r="S838" s="96"/>
      <c r="T838" s="388"/>
      <c r="U838" s="89"/>
      <c r="V838" s="160"/>
      <c r="W838" s="89"/>
      <c r="X838" s="161"/>
      <c r="Y838" s="484"/>
      <c r="Z838" s="484"/>
    </row>
    <row r="839" customHeight="1" spans="1:26">
      <c r="A839" s="170"/>
      <c r="B839" s="162"/>
      <c r="C839" s="163"/>
      <c r="D839" s="237"/>
      <c r="E839" s="206"/>
      <c r="F839" s="239"/>
      <c r="G839" s="126"/>
      <c r="H839" s="118"/>
      <c r="I839" s="162"/>
      <c r="J839" s="295"/>
      <c r="K839" s="96"/>
      <c r="L839" s="295"/>
      <c r="M839" s="96"/>
      <c r="N839" s="204"/>
      <c r="O839" s="96"/>
      <c r="P839" s="126"/>
      <c r="Q839" s="96"/>
      <c r="R839" s="126"/>
      <c r="S839" s="96"/>
      <c r="T839" s="388"/>
      <c r="U839" s="89"/>
      <c r="V839" s="160"/>
      <c r="W839" s="89"/>
      <c r="X839" s="161"/>
      <c r="Y839" s="484"/>
      <c r="Z839" s="484"/>
    </row>
    <row r="840" customHeight="1" spans="1:26">
      <c r="A840" s="170"/>
      <c r="B840" s="162"/>
      <c r="C840" s="163"/>
      <c r="D840" s="237"/>
      <c r="E840" s="206"/>
      <c r="F840" s="239"/>
      <c r="G840" s="126"/>
      <c r="H840" s="118"/>
      <c r="I840" s="162"/>
      <c r="J840" s="295"/>
      <c r="K840" s="96"/>
      <c r="L840" s="295"/>
      <c r="M840" s="96"/>
      <c r="N840" s="204"/>
      <c r="O840" s="96"/>
      <c r="P840" s="126"/>
      <c r="Q840" s="96"/>
      <c r="R840" s="126"/>
      <c r="S840" s="96"/>
      <c r="T840" s="388"/>
      <c r="U840" s="89"/>
      <c r="V840" s="160"/>
      <c r="W840" s="89"/>
      <c r="X840" s="161"/>
      <c r="Y840" s="484"/>
      <c r="Z840" s="484"/>
    </row>
    <row r="841" customHeight="1" spans="1:26">
      <c r="A841" s="170"/>
      <c r="B841" s="162"/>
      <c r="C841" s="163"/>
      <c r="D841" s="237"/>
      <c r="E841" s="206"/>
      <c r="F841" s="239"/>
      <c r="G841" s="126"/>
      <c r="H841" s="118"/>
      <c r="I841" s="162"/>
      <c r="J841" s="295"/>
      <c r="K841" s="96"/>
      <c r="L841" s="295"/>
      <c r="M841" s="96"/>
      <c r="N841" s="204"/>
      <c r="O841" s="96"/>
      <c r="P841" s="126"/>
      <c r="Q841" s="96"/>
      <c r="R841" s="126"/>
      <c r="S841" s="96"/>
      <c r="T841" s="388"/>
      <c r="U841" s="89"/>
      <c r="V841" s="160"/>
      <c r="W841" s="89"/>
      <c r="X841" s="161"/>
      <c r="Y841" s="484"/>
      <c r="Z841" s="484"/>
    </row>
    <row r="842" customHeight="1" spans="1:26">
      <c r="A842" s="170"/>
      <c r="B842" s="162"/>
      <c r="C842" s="163"/>
      <c r="D842" s="237"/>
      <c r="E842" s="206"/>
      <c r="F842" s="239"/>
      <c r="G842" s="126"/>
      <c r="H842" s="118"/>
      <c r="I842" s="162"/>
      <c r="J842" s="295"/>
      <c r="K842" s="96"/>
      <c r="L842" s="295"/>
      <c r="M842" s="96"/>
      <c r="N842" s="204"/>
      <c r="O842" s="96"/>
      <c r="P842" s="126"/>
      <c r="Q842" s="96"/>
      <c r="R842" s="126"/>
      <c r="S842" s="96"/>
      <c r="T842" s="388"/>
      <c r="U842" s="89"/>
      <c r="V842" s="160"/>
      <c r="W842" s="89"/>
      <c r="X842" s="161"/>
      <c r="Y842" s="484"/>
      <c r="Z842" s="484"/>
    </row>
    <row r="843" customHeight="1" spans="1:26">
      <c r="A843" s="170"/>
      <c r="B843" s="162"/>
      <c r="C843" s="163"/>
      <c r="D843" s="237"/>
      <c r="E843" s="206"/>
      <c r="F843" s="239"/>
      <c r="G843" s="126"/>
      <c r="H843" s="118"/>
      <c r="I843" s="162"/>
      <c r="J843" s="295"/>
      <c r="K843" s="96"/>
      <c r="L843" s="295"/>
      <c r="M843" s="96"/>
      <c r="N843" s="204"/>
      <c r="O843" s="96"/>
      <c r="P843" s="126"/>
      <c r="Q843" s="96"/>
      <c r="R843" s="126"/>
      <c r="S843" s="96"/>
      <c r="T843" s="388"/>
      <c r="U843" s="89"/>
      <c r="V843" s="160"/>
      <c r="W843" s="89"/>
      <c r="X843" s="161"/>
      <c r="Y843" s="484"/>
      <c r="Z843" s="484"/>
    </row>
    <row r="844" customHeight="1" spans="1:26">
      <c r="A844" s="170"/>
      <c r="B844" s="162"/>
      <c r="C844" s="163"/>
      <c r="D844" s="237"/>
      <c r="E844" s="206"/>
      <c r="F844" s="239"/>
      <c r="G844" s="126"/>
      <c r="H844" s="118"/>
      <c r="I844" s="162"/>
      <c r="J844" s="295"/>
      <c r="K844" s="96"/>
      <c r="L844" s="295"/>
      <c r="M844" s="96"/>
      <c r="N844" s="204"/>
      <c r="O844" s="96"/>
      <c r="P844" s="126"/>
      <c r="Q844" s="96"/>
      <c r="R844" s="126"/>
      <c r="S844" s="96"/>
      <c r="T844" s="388"/>
      <c r="U844" s="89"/>
      <c r="V844" s="160"/>
      <c r="W844" s="89"/>
      <c r="X844" s="161"/>
      <c r="Y844" s="484"/>
      <c r="Z844" s="484"/>
    </row>
    <row r="845" customHeight="1" spans="1:26">
      <c r="A845" s="170"/>
      <c r="B845" s="162"/>
      <c r="C845" s="163"/>
      <c r="D845" s="237"/>
      <c r="E845" s="206"/>
      <c r="F845" s="239"/>
      <c r="G845" s="126"/>
      <c r="H845" s="118"/>
      <c r="I845" s="162"/>
      <c r="J845" s="295"/>
      <c r="K845" s="96"/>
      <c r="L845" s="295"/>
      <c r="M845" s="96"/>
      <c r="N845" s="204"/>
      <c r="O845" s="96"/>
      <c r="P845" s="126"/>
      <c r="Q845" s="96"/>
      <c r="R845" s="126"/>
      <c r="S845" s="96"/>
      <c r="T845" s="388"/>
      <c r="U845" s="89"/>
      <c r="V845" s="160"/>
      <c r="W845" s="89"/>
      <c r="X845" s="161"/>
      <c r="Y845" s="484"/>
      <c r="Z845" s="484"/>
    </row>
    <row r="846" customHeight="1" spans="1:26">
      <c r="A846" s="170"/>
      <c r="B846" s="162"/>
      <c r="C846" s="163"/>
      <c r="D846" s="237"/>
      <c r="E846" s="206"/>
      <c r="F846" s="239"/>
      <c r="G846" s="126"/>
      <c r="H846" s="118"/>
      <c r="I846" s="162"/>
      <c r="J846" s="295"/>
      <c r="K846" s="96"/>
      <c r="L846" s="295"/>
      <c r="M846" s="96"/>
      <c r="N846" s="204"/>
      <c r="O846" s="96"/>
      <c r="P846" s="126"/>
      <c r="Q846" s="96"/>
      <c r="R846" s="126"/>
      <c r="S846" s="96"/>
      <c r="T846" s="388"/>
      <c r="U846" s="89"/>
      <c r="V846" s="160"/>
      <c r="W846" s="89"/>
      <c r="X846" s="161"/>
      <c r="Y846" s="484"/>
      <c r="Z846" s="484"/>
    </row>
    <row r="847" customHeight="1" spans="1:26">
      <c r="A847" s="170"/>
      <c r="B847" s="162"/>
      <c r="C847" s="163"/>
      <c r="D847" s="237"/>
      <c r="E847" s="206"/>
      <c r="F847" s="239"/>
      <c r="G847" s="126"/>
      <c r="H847" s="118"/>
      <c r="I847" s="162"/>
      <c r="J847" s="295"/>
      <c r="K847" s="96"/>
      <c r="L847" s="295"/>
      <c r="M847" s="96"/>
      <c r="N847" s="204"/>
      <c r="O847" s="96"/>
      <c r="P847" s="126"/>
      <c r="Q847" s="96"/>
      <c r="R847" s="126"/>
      <c r="S847" s="96"/>
      <c r="T847" s="388"/>
      <c r="U847" s="89"/>
      <c r="V847" s="160"/>
      <c r="W847" s="89"/>
      <c r="X847" s="161"/>
      <c r="Y847" s="484"/>
      <c r="Z847" s="484"/>
    </row>
    <row r="848" customHeight="1" spans="1:26">
      <c r="A848" s="170"/>
      <c r="B848" s="162"/>
      <c r="C848" s="163"/>
      <c r="D848" s="237"/>
      <c r="E848" s="206"/>
      <c r="F848" s="239"/>
      <c r="G848" s="126"/>
      <c r="H848" s="118"/>
      <c r="I848" s="162"/>
      <c r="J848" s="295"/>
      <c r="K848" s="96"/>
      <c r="L848" s="295"/>
      <c r="M848" s="96"/>
      <c r="N848" s="204"/>
      <c r="O848" s="96"/>
      <c r="P848" s="126"/>
      <c r="Q848" s="96"/>
      <c r="R848" s="126"/>
      <c r="S848" s="96"/>
      <c r="T848" s="388"/>
      <c r="U848" s="89"/>
      <c r="V848" s="160"/>
      <c r="W848" s="89"/>
      <c r="X848" s="161"/>
      <c r="Y848" s="484"/>
      <c r="Z848" s="484"/>
    </row>
    <row r="849" customHeight="1" spans="1:26">
      <c r="A849" s="170"/>
      <c r="B849" s="162"/>
      <c r="C849" s="163"/>
      <c r="D849" s="237"/>
      <c r="E849" s="206"/>
      <c r="F849" s="239"/>
      <c r="G849" s="126"/>
      <c r="H849" s="118"/>
      <c r="I849" s="162"/>
      <c r="J849" s="295"/>
      <c r="K849" s="96"/>
      <c r="L849" s="295"/>
      <c r="M849" s="96"/>
      <c r="N849" s="204"/>
      <c r="O849" s="96"/>
      <c r="P849" s="126"/>
      <c r="Q849" s="96"/>
      <c r="R849" s="126"/>
      <c r="S849" s="96"/>
      <c r="T849" s="388"/>
      <c r="U849" s="89"/>
      <c r="V849" s="160"/>
      <c r="W849" s="89"/>
      <c r="X849" s="161"/>
      <c r="Y849" s="484"/>
      <c r="Z849" s="484"/>
    </row>
    <row r="850" customHeight="1" spans="1:26">
      <c r="A850" s="170"/>
      <c r="B850" s="162"/>
      <c r="C850" s="163"/>
      <c r="D850" s="237"/>
      <c r="E850" s="206"/>
      <c r="F850" s="239"/>
      <c r="G850" s="126"/>
      <c r="H850" s="118"/>
      <c r="I850" s="162"/>
      <c r="J850" s="295"/>
      <c r="K850" s="96"/>
      <c r="L850" s="295"/>
      <c r="M850" s="96"/>
      <c r="N850" s="204"/>
      <c r="O850" s="96"/>
      <c r="P850" s="126"/>
      <c r="Q850" s="96"/>
      <c r="R850" s="126"/>
      <c r="S850" s="96"/>
      <c r="T850" s="388"/>
      <c r="U850" s="89"/>
      <c r="V850" s="160"/>
      <c r="W850" s="89"/>
      <c r="X850" s="161"/>
      <c r="Y850" s="484"/>
      <c r="Z850" s="484"/>
    </row>
    <row r="851" customHeight="1" spans="1:26">
      <c r="A851" s="170"/>
      <c r="B851" s="162"/>
      <c r="C851" s="163"/>
      <c r="D851" s="237"/>
      <c r="E851" s="206"/>
      <c r="F851" s="239"/>
      <c r="G851" s="126"/>
      <c r="H851" s="118"/>
      <c r="I851" s="162"/>
      <c r="J851" s="295"/>
      <c r="K851" s="96"/>
      <c r="L851" s="295"/>
      <c r="M851" s="96"/>
      <c r="N851" s="204"/>
      <c r="O851" s="96"/>
      <c r="P851" s="126"/>
      <c r="Q851" s="96"/>
      <c r="R851" s="126"/>
      <c r="S851" s="96"/>
      <c r="T851" s="388"/>
      <c r="U851" s="89"/>
      <c r="V851" s="160"/>
      <c r="W851" s="89"/>
      <c r="X851" s="161"/>
      <c r="Y851" s="484"/>
      <c r="Z851" s="484"/>
    </row>
    <row r="852" customHeight="1" spans="1:26">
      <c r="A852" s="170"/>
      <c r="B852" s="162"/>
      <c r="C852" s="163"/>
      <c r="D852" s="237"/>
      <c r="E852" s="206"/>
      <c r="F852" s="239"/>
      <c r="G852" s="126"/>
      <c r="H852" s="118"/>
      <c r="I852" s="162"/>
      <c r="J852" s="295"/>
      <c r="K852" s="96"/>
      <c r="L852" s="295"/>
      <c r="M852" s="96"/>
      <c r="N852" s="204"/>
      <c r="O852" s="96"/>
      <c r="P852" s="126"/>
      <c r="Q852" s="96"/>
      <c r="R852" s="126"/>
      <c r="S852" s="96"/>
      <c r="T852" s="388"/>
      <c r="U852" s="89"/>
      <c r="V852" s="160"/>
      <c r="W852" s="89"/>
      <c r="X852" s="161"/>
      <c r="Y852" s="484"/>
      <c r="Z852" s="484"/>
    </row>
    <row r="853" customHeight="1" spans="1:26">
      <c r="A853" s="170"/>
      <c r="B853" s="162"/>
      <c r="C853" s="163"/>
      <c r="D853" s="237"/>
      <c r="E853" s="206"/>
      <c r="F853" s="239"/>
      <c r="G853" s="126"/>
      <c r="H853" s="118"/>
      <c r="I853" s="162"/>
      <c r="J853" s="295"/>
      <c r="K853" s="96"/>
      <c r="L853" s="295"/>
      <c r="M853" s="96"/>
      <c r="N853" s="204"/>
      <c r="O853" s="96"/>
      <c r="P853" s="126"/>
      <c r="Q853" s="96"/>
      <c r="R853" s="126"/>
      <c r="S853" s="96"/>
      <c r="T853" s="388"/>
      <c r="U853" s="89"/>
      <c r="V853" s="160"/>
      <c r="W853" s="89"/>
      <c r="X853" s="161"/>
      <c r="Y853" s="484"/>
      <c r="Z853" s="484"/>
    </row>
    <row r="854" customHeight="1" spans="1:26">
      <c r="A854" s="170"/>
      <c r="B854" s="162"/>
      <c r="C854" s="163"/>
      <c r="D854" s="237"/>
      <c r="E854" s="206"/>
      <c r="F854" s="239"/>
      <c r="G854" s="126"/>
      <c r="H854" s="118"/>
      <c r="I854" s="162"/>
      <c r="J854" s="295"/>
      <c r="K854" s="96"/>
      <c r="L854" s="295"/>
      <c r="M854" s="96"/>
      <c r="N854" s="204"/>
      <c r="O854" s="96"/>
      <c r="P854" s="126"/>
      <c r="Q854" s="96"/>
      <c r="R854" s="126"/>
      <c r="S854" s="96"/>
      <c r="T854" s="388"/>
      <c r="U854" s="89"/>
      <c r="V854" s="160"/>
      <c r="W854" s="89"/>
      <c r="X854" s="161"/>
      <c r="Y854" s="484"/>
      <c r="Z854" s="484"/>
    </row>
    <row r="855" customHeight="1" spans="1:26">
      <c r="A855" s="170"/>
      <c r="B855" s="162"/>
      <c r="C855" s="163"/>
      <c r="D855" s="237"/>
      <c r="E855" s="206"/>
      <c r="F855" s="239"/>
      <c r="G855" s="126"/>
      <c r="H855" s="118"/>
      <c r="I855" s="162"/>
      <c r="J855" s="295"/>
      <c r="K855" s="96"/>
      <c r="L855" s="295"/>
      <c r="M855" s="96"/>
      <c r="N855" s="204"/>
      <c r="O855" s="96"/>
      <c r="P855" s="126"/>
      <c r="Q855" s="96"/>
      <c r="R855" s="126"/>
      <c r="S855" s="96"/>
      <c r="T855" s="388"/>
      <c r="U855" s="89"/>
      <c r="V855" s="160"/>
      <c r="W855" s="89"/>
      <c r="X855" s="161"/>
      <c r="Y855" s="484"/>
      <c r="Z855" s="484"/>
    </row>
    <row r="856" customHeight="1" spans="1:26">
      <c r="A856" s="170"/>
      <c r="B856" s="162"/>
      <c r="C856" s="163"/>
      <c r="D856" s="237"/>
      <c r="E856" s="206"/>
      <c r="F856" s="239"/>
      <c r="G856" s="126"/>
      <c r="H856" s="118"/>
      <c r="I856" s="162"/>
      <c r="J856" s="295"/>
      <c r="K856" s="96"/>
      <c r="L856" s="295"/>
      <c r="M856" s="96"/>
      <c r="N856" s="204"/>
      <c r="O856" s="96"/>
      <c r="P856" s="126"/>
      <c r="Q856" s="96"/>
      <c r="R856" s="126"/>
      <c r="S856" s="96"/>
      <c r="T856" s="388"/>
      <c r="U856" s="89"/>
      <c r="V856" s="160"/>
      <c r="W856" s="89"/>
      <c r="X856" s="161"/>
      <c r="Y856" s="484"/>
      <c r="Z856" s="484"/>
    </row>
    <row r="857" customHeight="1" spans="1:26">
      <c r="T857" s="37"/>
      <c r="V857" s="29"/>
      <c r="X857" s="29"/>
    </row>
    <row r="858" customHeight="1" spans="1:26">
      <c r="T858" s="37"/>
      <c r="W858" s="565"/>
      <c r="X858" s="28"/>
    </row>
    <row r="859" customHeight="1" spans="1:26">
      <c r="T859" s="37"/>
      <c r="W859" s="565"/>
      <c r="X859" s="28"/>
    </row>
    <row r="860" customHeight="1" spans="1:26">
      <c r="T860" s="37"/>
      <c r="W860" s="565"/>
      <c r="X860" s="28"/>
    </row>
    <row r="861" customHeight="1" spans="1:26">
      <c r="T861" s="37"/>
      <c r="W861" s="565"/>
      <c r="X861" s="28"/>
    </row>
    <row r="862" customHeight="1" spans="1:26">
      <c r="T862" s="37"/>
      <c r="W862" s="565"/>
      <c r="X862" s="28"/>
    </row>
    <row r="863" customHeight="1" spans="1:26">
      <c r="T863" s="37"/>
      <c r="W863" s="565"/>
      <c r="X863" s="28"/>
    </row>
    <row r="864" customHeight="1" spans="1:26">
      <c r="T864" s="37"/>
      <c r="W864" s="565"/>
      <c r="X864" s="28"/>
    </row>
    <row r="865" customHeight="1" spans="20:23">
      <c r="T865" s="37"/>
      <c r="W865" s="565"/>
    </row>
    <row r="866" customHeight="1" spans="20:23">
      <c r="T866" s="37"/>
      <c r="W866" s="565"/>
    </row>
    <row r="867" customHeight="1" spans="20:23">
      <c r="T867" s="37"/>
      <c r="W867" s="565"/>
    </row>
    <row r="868" customHeight="1" spans="20:23">
      <c r="T868" s="37"/>
      <c r="W868" s="565"/>
    </row>
    <row r="869" customHeight="1" spans="20:23">
      <c r="T869" s="37"/>
      <c r="W869" s="565"/>
    </row>
    <row r="870" customHeight="1" spans="20:23">
      <c r="T870" s="37"/>
      <c r="W870" s="565"/>
    </row>
    <row r="871" customHeight="1" spans="20:23">
      <c r="T871" s="37"/>
      <c r="W871" s="565"/>
    </row>
    <row r="872" customHeight="1" spans="20:23">
      <c r="T872" s="37"/>
      <c r="W872" s="565"/>
    </row>
    <row r="873" customHeight="1" spans="20:23">
      <c r="T873" s="37"/>
      <c r="W873" s="565"/>
    </row>
    <row r="874" customHeight="1" spans="20:23">
      <c r="T874" s="37"/>
      <c r="W874" s="565"/>
    </row>
    <row r="875" customHeight="1" spans="20:23">
      <c r="T875" s="37"/>
      <c r="W875" s="565"/>
    </row>
    <row r="876" customHeight="1" spans="20:23">
      <c r="T876" s="37"/>
      <c r="W876" s="565"/>
    </row>
    <row r="877" customHeight="1" spans="20:23">
      <c r="T877" s="37"/>
      <c r="W877" s="565"/>
    </row>
    <row r="878" customHeight="1" spans="20:23">
      <c r="T878" s="37"/>
      <c r="W878" s="565"/>
    </row>
    <row r="879" customHeight="1" spans="20:23">
      <c r="T879" s="37"/>
      <c r="W879" s="565"/>
    </row>
    <row r="880" customHeight="1" spans="20:23">
      <c r="T880" s="37"/>
      <c r="W880" s="565"/>
    </row>
    <row r="881" customHeight="1" spans="20:23">
      <c r="T881" s="37"/>
      <c r="W881" s="565"/>
    </row>
    <row r="882" customHeight="1" spans="20:23">
      <c r="T882" s="37"/>
      <c r="W882" s="565"/>
    </row>
    <row r="883" customHeight="1" spans="20:23">
      <c r="T883" s="37"/>
      <c r="W883" s="565"/>
    </row>
    <row r="884" customHeight="1" spans="20:23">
      <c r="T884" s="37"/>
      <c r="W884" s="565"/>
    </row>
    <row r="885" customHeight="1" spans="20:23">
      <c r="T885" s="37"/>
      <c r="W885" s="565"/>
    </row>
    <row r="886" customHeight="1" spans="20:23">
      <c r="T886" s="37"/>
      <c r="W886" s="565"/>
    </row>
    <row r="887" customHeight="1" spans="20:23">
      <c r="T887" s="37"/>
      <c r="W887" s="565"/>
    </row>
    <row r="888" customHeight="1" spans="20:23">
      <c r="T888" s="37"/>
      <c r="W888" s="565"/>
    </row>
    <row r="889" customHeight="1" spans="20:23">
      <c r="T889" s="37"/>
      <c r="W889" s="565"/>
    </row>
    <row r="890" customHeight="1" spans="20:23">
      <c r="T890" s="37"/>
      <c r="W890" s="565"/>
    </row>
    <row r="891" customHeight="1" spans="20:23">
      <c r="T891" s="37"/>
      <c r="W891" s="565"/>
    </row>
    <row r="892" customHeight="1" spans="20:23">
      <c r="T892" s="37"/>
      <c r="W892" s="565"/>
    </row>
    <row r="893" customHeight="1" spans="20:23">
      <c r="T893" s="37"/>
      <c r="W893" s="565"/>
    </row>
    <row r="894" customHeight="1" spans="20:23">
      <c r="T894" s="37"/>
      <c r="W894" s="565"/>
    </row>
    <row r="895" customHeight="1" spans="20:23">
      <c r="T895" s="37"/>
      <c r="W895" s="565"/>
    </row>
    <row r="896" customHeight="1" spans="20:23">
      <c r="T896" s="37"/>
      <c r="W896" s="565"/>
    </row>
    <row r="897" customHeight="1" spans="20:23">
      <c r="T897" s="37"/>
      <c r="W897" s="565"/>
    </row>
    <row r="898" customHeight="1" spans="20:23">
      <c r="T898" s="37"/>
      <c r="W898" s="565"/>
    </row>
    <row r="899" customHeight="1" spans="20:23">
      <c r="T899" s="37"/>
      <c r="W899" s="565"/>
    </row>
    <row r="900" customHeight="1" spans="20:23">
      <c r="T900" s="37"/>
      <c r="W900" s="565"/>
    </row>
    <row r="901" customHeight="1" spans="20:23">
      <c r="T901" s="37"/>
      <c r="W901" s="565"/>
    </row>
    <row r="902" customHeight="1" spans="20:23">
      <c r="T902" s="37"/>
      <c r="W902" s="565"/>
    </row>
    <row r="903" customHeight="1" spans="20:23">
      <c r="T903" s="37"/>
      <c r="W903" s="565"/>
    </row>
    <row r="904" customHeight="1" spans="20:23">
      <c r="T904" s="37"/>
      <c r="W904" s="565"/>
    </row>
    <row r="905" customHeight="1" spans="20:23">
      <c r="T905" s="37"/>
      <c r="W905" s="565"/>
    </row>
    <row r="906" customHeight="1" spans="20:23">
      <c r="T906" s="37"/>
      <c r="W906" s="565"/>
    </row>
    <row r="907" customHeight="1" spans="20:23">
      <c r="T907" s="37"/>
      <c r="W907" s="565"/>
    </row>
    <row r="908" customHeight="1" spans="20:23">
      <c r="T908" s="37"/>
      <c r="W908" s="565"/>
    </row>
    <row r="909" customHeight="1" spans="20:23">
      <c r="T909" s="37"/>
      <c r="W909" s="565"/>
    </row>
    <row r="910" customHeight="1" spans="20:23">
      <c r="T910" s="37"/>
      <c r="W910" s="565"/>
    </row>
    <row r="911" customHeight="1" spans="20:23">
      <c r="T911" s="37"/>
      <c r="W911" s="565"/>
    </row>
    <row r="912" customHeight="1" spans="20:23">
      <c r="T912" s="37"/>
      <c r="W912" s="565"/>
    </row>
    <row r="913" customHeight="1" spans="20:23">
      <c r="T913" s="37"/>
      <c r="W913" s="565"/>
    </row>
    <row r="914" customHeight="1" spans="20:23">
      <c r="T914" s="37"/>
      <c r="W914" s="565"/>
    </row>
    <row r="915" customHeight="1" spans="20:23">
      <c r="T915" s="37"/>
      <c r="W915" s="565"/>
    </row>
    <row r="916" customHeight="1" spans="20:23">
      <c r="T916" s="37"/>
      <c r="W916" s="565"/>
    </row>
    <row r="917" customHeight="1" spans="20:23">
      <c r="T917" s="37"/>
      <c r="W917" s="565"/>
    </row>
    <row r="918" customHeight="1" spans="20:23">
      <c r="T918" s="37"/>
      <c r="W918" s="565"/>
    </row>
    <row r="919" customHeight="1" spans="20:23">
      <c r="T919" s="37"/>
      <c r="W919" s="565"/>
    </row>
    <row r="920" customHeight="1" spans="20:23">
      <c r="T920" s="37"/>
      <c r="W920" s="565"/>
    </row>
    <row r="921" customHeight="1" spans="20:23">
      <c r="T921" s="37"/>
      <c r="W921" s="565"/>
    </row>
    <row r="922" customHeight="1" spans="20:23">
      <c r="T922" s="37"/>
      <c r="W922" s="565"/>
    </row>
    <row r="923" customHeight="1" spans="20:23">
      <c r="T923" s="37"/>
      <c r="W923" s="565"/>
    </row>
    <row r="924" customHeight="1" spans="20:23">
      <c r="T924" s="37"/>
      <c r="W924" s="565"/>
    </row>
    <row r="925" customHeight="1" spans="20:23">
      <c r="T925" s="37"/>
      <c r="W925" s="565"/>
    </row>
    <row r="926" customHeight="1" spans="20:23">
      <c r="T926" s="37"/>
      <c r="W926" s="565"/>
    </row>
    <row r="927" customHeight="1" spans="20:23">
      <c r="T927" s="37"/>
      <c r="W927" s="565"/>
    </row>
    <row r="928" customHeight="1" spans="20:23">
      <c r="T928" s="37"/>
      <c r="W928" s="565"/>
    </row>
    <row r="929" customHeight="1" spans="20:23">
      <c r="T929" s="37"/>
      <c r="W929" s="565"/>
    </row>
    <row r="930" customHeight="1" spans="20:23">
      <c r="T930" s="37"/>
      <c r="W930" s="565"/>
    </row>
    <row r="931" customHeight="1" spans="20:23">
      <c r="T931" s="37"/>
      <c r="W931" s="565"/>
    </row>
    <row r="932" customHeight="1" spans="20:23">
      <c r="T932" s="37"/>
      <c r="W932" s="565"/>
    </row>
    <row r="933" customHeight="1" spans="20:23">
      <c r="T933" s="37"/>
      <c r="W933" s="565"/>
    </row>
    <row r="934" customHeight="1" spans="20:23">
      <c r="T934" s="37"/>
      <c r="W934" s="565"/>
    </row>
    <row r="935" customHeight="1" spans="20:23">
      <c r="T935" s="37"/>
      <c r="W935" s="565"/>
    </row>
    <row r="936" customHeight="1" spans="20:23">
      <c r="T936" s="37"/>
      <c r="W936" s="565"/>
    </row>
    <row r="937" customHeight="1" spans="20:23">
      <c r="T937" s="37"/>
      <c r="W937" s="565"/>
    </row>
    <row r="938" customHeight="1" spans="20:23">
      <c r="T938" s="37"/>
      <c r="W938" s="565"/>
    </row>
    <row r="939" customHeight="1" spans="20:23">
      <c r="T939" s="37"/>
      <c r="W939" s="565"/>
    </row>
    <row r="940" customHeight="1" spans="20:23">
      <c r="T940" s="37"/>
      <c r="W940" s="565"/>
    </row>
    <row r="941" customHeight="1" spans="20:23">
      <c r="T941" s="37"/>
      <c r="W941" s="565"/>
    </row>
    <row r="942" customHeight="1" spans="20:23">
      <c r="T942" s="37"/>
      <c r="W942" s="565"/>
    </row>
    <row r="943" customHeight="1" spans="20:23">
      <c r="T943" s="37"/>
      <c r="W943" s="565"/>
    </row>
    <row r="944" customHeight="1" spans="20:23">
      <c r="T944" s="37"/>
      <c r="W944" s="565"/>
    </row>
    <row r="945" customHeight="1" spans="20:23">
      <c r="T945" s="37"/>
      <c r="W945" s="565"/>
    </row>
    <row r="946" customHeight="1" spans="20:23">
      <c r="T946" s="37"/>
      <c r="W946" s="565"/>
    </row>
    <row r="947" customHeight="1" spans="20:23">
      <c r="T947" s="37"/>
      <c r="W947" s="565"/>
    </row>
    <row r="948" customHeight="1" spans="20:23">
      <c r="T948" s="37"/>
      <c r="W948" s="565"/>
    </row>
    <row r="949" customHeight="1" spans="20:23">
      <c r="T949" s="37"/>
      <c r="W949" s="565"/>
    </row>
    <row r="950" customHeight="1" spans="20:23">
      <c r="T950" s="37"/>
      <c r="W950" s="565"/>
    </row>
    <row r="951" customHeight="1" spans="20:23">
      <c r="T951" s="37"/>
      <c r="W951" s="565"/>
    </row>
    <row r="952" customHeight="1" spans="20:23">
      <c r="T952" s="37"/>
      <c r="W952" s="565"/>
    </row>
    <row r="953" customHeight="1" spans="20:23">
      <c r="T953" s="37"/>
      <c r="W953" s="565"/>
    </row>
    <row r="954" customHeight="1" spans="20:23">
      <c r="T954" s="37"/>
      <c r="W954" s="565"/>
    </row>
    <row r="955" customHeight="1" spans="20:23">
      <c r="T955" s="37"/>
      <c r="W955" s="565"/>
    </row>
    <row r="956" customHeight="1" spans="20:23">
      <c r="T956" s="37"/>
      <c r="W956" s="565"/>
    </row>
    <row r="957" customHeight="1" spans="20:23">
      <c r="T957" s="37"/>
      <c r="W957" s="565"/>
    </row>
    <row r="958" customHeight="1" spans="20:23">
      <c r="T958" s="37"/>
      <c r="W958" s="565"/>
    </row>
    <row r="959" customHeight="1" spans="20:23">
      <c r="T959" s="37"/>
      <c r="W959" s="565"/>
    </row>
    <row r="960" customHeight="1" spans="20:23">
      <c r="T960" s="37"/>
      <c r="W960" s="565"/>
    </row>
    <row r="961" customHeight="1" spans="20:23">
      <c r="T961" s="37"/>
      <c r="W961" s="565"/>
    </row>
    <row r="962" customHeight="1" spans="20:23">
      <c r="T962" s="37"/>
      <c r="W962" s="565"/>
    </row>
    <row r="963" customHeight="1" spans="20:23">
      <c r="T963" s="37"/>
      <c r="W963" s="565"/>
    </row>
    <row r="964" customHeight="1" spans="20:23">
      <c r="T964" s="37"/>
      <c r="W964" s="565"/>
    </row>
    <row r="965" customHeight="1" spans="20:23">
      <c r="T965" s="37"/>
      <c r="W965" s="565"/>
    </row>
    <row r="966" customHeight="1" spans="20:23">
      <c r="T966" s="37"/>
      <c r="W966" s="565"/>
    </row>
    <row r="967" customHeight="1" spans="20:23">
      <c r="T967" s="37"/>
      <c r="W967" s="565"/>
    </row>
    <row r="968" customHeight="1" spans="20:23">
      <c r="T968" s="37"/>
      <c r="W968" s="565"/>
    </row>
    <row r="969" customHeight="1" spans="20:23">
      <c r="T969" s="37"/>
      <c r="W969" s="565"/>
    </row>
    <row r="970" customHeight="1" spans="20:23">
      <c r="T970" s="37"/>
      <c r="W970" s="565"/>
    </row>
    <row r="971" customHeight="1" spans="20:23">
      <c r="T971" s="37"/>
      <c r="W971" s="565"/>
    </row>
    <row r="972" customHeight="1" spans="20:23">
      <c r="T972" s="37"/>
      <c r="W972" s="565"/>
    </row>
    <row r="973" customHeight="1" spans="20:23">
      <c r="T973" s="37"/>
      <c r="W973" s="565"/>
    </row>
    <row r="974" customHeight="1" spans="20:23">
      <c r="T974" s="37"/>
      <c r="W974" s="565"/>
    </row>
    <row r="975" customHeight="1" spans="20:23">
      <c r="T975" s="37"/>
      <c r="W975" s="565"/>
    </row>
    <row r="976" customHeight="1" spans="20:23">
      <c r="T976" s="37"/>
      <c r="W976" s="565"/>
    </row>
    <row r="977" customHeight="1" spans="20:23">
      <c r="T977" s="37"/>
      <c r="W977" s="565"/>
    </row>
    <row r="978" customHeight="1" spans="20:23">
      <c r="T978" s="37"/>
      <c r="W978" s="565"/>
    </row>
    <row r="979" customHeight="1" spans="20:23">
      <c r="T979" s="37"/>
      <c r="W979" s="565"/>
    </row>
    <row r="980" customHeight="1" spans="20:23">
      <c r="T980" s="37"/>
      <c r="W980" s="565"/>
    </row>
    <row r="981" customHeight="1" spans="20:23">
      <c r="T981" s="37"/>
      <c r="W981" s="565"/>
    </row>
    <row r="982" customHeight="1" spans="20:23">
      <c r="T982" s="37"/>
      <c r="W982" s="565"/>
    </row>
    <row r="983" customHeight="1" spans="20:23">
      <c r="T983" s="37"/>
      <c r="W983" s="565"/>
    </row>
    <row r="984" customHeight="1" spans="20:23">
      <c r="T984" s="37"/>
      <c r="W984" s="565"/>
    </row>
    <row r="985" customHeight="1" spans="20:23">
      <c r="T985" s="37"/>
      <c r="W985" s="565"/>
    </row>
    <row r="986" customHeight="1" spans="20:23">
      <c r="T986" s="37"/>
      <c r="W986" s="565"/>
    </row>
    <row r="987" customHeight="1" spans="20:23">
      <c r="T987" s="37"/>
      <c r="W987" s="565"/>
    </row>
    <row r="988" customHeight="1" spans="20:23">
      <c r="T988" s="37"/>
      <c r="W988" s="565"/>
    </row>
    <row r="989" customHeight="1" spans="20:23">
      <c r="T989" s="37"/>
      <c r="W989" s="565"/>
    </row>
    <row r="990" customHeight="1" spans="20:23">
      <c r="T990" s="37"/>
      <c r="W990" s="565"/>
    </row>
    <row r="991" customHeight="1" spans="20:23">
      <c r="T991" s="37"/>
      <c r="W991" s="565"/>
    </row>
    <row r="992" customHeight="1" spans="20:23">
      <c r="T992" s="37"/>
      <c r="W992" s="565"/>
    </row>
    <row r="993" customHeight="1" spans="20:23">
      <c r="T993" s="37"/>
      <c r="W993" s="565"/>
    </row>
    <row r="994" customHeight="1" spans="20:23">
      <c r="T994" s="37"/>
      <c r="W994" s="565"/>
    </row>
    <row r="995" customHeight="1" spans="20:23">
      <c r="T995" s="37"/>
      <c r="W995" s="565"/>
    </row>
    <row r="996" customHeight="1" spans="20:23">
      <c r="T996" s="37"/>
      <c r="W996" s="565"/>
    </row>
    <row r="997" customHeight="1" spans="20:23">
      <c r="T997" s="37"/>
      <c r="W997" s="565"/>
    </row>
    <row r="998" customHeight="1" spans="20:23">
      <c r="T998" s="37"/>
      <c r="W998" s="565"/>
    </row>
    <row r="999" customHeight="1" spans="20:23">
      <c r="T999" s="37"/>
      <c r="W999" s="565"/>
    </row>
    <row r="1000" customHeight="1" spans="20:23">
      <c r="T1000" s="37"/>
      <c r="W1000" s="565"/>
    </row>
    <row r="1001" customHeight="1" spans="20:23">
      <c r="T1001" s="37"/>
      <c r="W1001" s="565"/>
    </row>
    <row r="1002" customHeight="1" spans="20:23">
      <c r="T1002" s="37"/>
      <c r="W1002" s="565"/>
    </row>
    <row r="1003" customHeight="1" spans="20:23">
      <c r="T1003" s="37"/>
      <c r="W1003" s="565"/>
    </row>
    <row r="1004" customHeight="1" spans="20:23">
      <c r="T1004" s="37"/>
      <c r="W1004" s="565"/>
    </row>
    <row r="1005" customHeight="1" spans="20:23">
      <c r="T1005" s="37"/>
      <c r="W1005" s="565"/>
    </row>
    <row r="1006" customHeight="1" spans="20:23">
      <c r="T1006" s="37"/>
      <c r="W1006" s="565"/>
    </row>
    <row r="1007" customHeight="1" spans="20:23">
      <c r="T1007" s="37"/>
      <c r="W1007" s="565"/>
    </row>
    <row r="1008" customHeight="1" spans="20:23">
      <c r="T1008" s="37"/>
      <c r="W1008" s="565"/>
    </row>
    <row r="1009" customHeight="1" spans="20:23">
      <c r="T1009" s="37"/>
      <c r="W1009" s="565"/>
    </row>
    <row r="1010" customHeight="1" spans="20:23">
      <c r="T1010" s="37"/>
      <c r="W1010" s="565"/>
    </row>
    <row r="1011" customHeight="1" spans="20:23">
      <c r="T1011" s="37"/>
      <c r="W1011" s="565"/>
    </row>
    <row r="1012" customHeight="1" spans="20:23">
      <c r="T1012" s="37"/>
      <c r="W1012" s="565"/>
    </row>
    <row r="1013" customHeight="1" spans="20:23">
      <c r="T1013" s="37"/>
      <c r="W1013" s="565"/>
    </row>
    <row r="1014" customHeight="1" spans="20:23">
      <c r="T1014" s="37"/>
      <c r="W1014" s="565"/>
    </row>
    <row r="1015" customHeight="1" spans="20:23">
      <c r="T1015" s="37"/>
      <c r="W1015" s="565"/>
    </row>
    <row r="1016" customHeight="1" spans="20:23">
      <c r="T1016" s="37"/>
      <c r="W1016" s="565"/>
    </row>
    <row r="1017" customHeight="1" spans="20:23">
      <c r="T1017" s="37"/>
      <c r="W1017" s="565"/>
    </row>
    <row r="1018" customHeight="1" spans="20:23">
      <c r="T1018" s="37"/>
      <c r="W1018" s="565"/>
    </row>
    <row r="1019" customHeight="1" spans="20:23">
      <c r="T1019" s="37"/>
      <c r="W1019" s="565"/>
    </row>
    <row r="1020" customHeight="1" spans="20:23">
      <c r="T1020" s="37"/>
      <c r="W1020" s="565"/>
    </row>
    <row r="1021" customHeight="1" spans="20:23">
      <c r="T1021" s="37"/>
      <c r="W1021" s="565"/>
    </row>
    <row r="1022" customHeight="1" spans="20:23">
      <c r="T1022" s="37"/>
      <c r="W1022" s="565"/>
    </row>
    <row r="1023" customHeight="1" spans="20:23">
      <c r="T1023" s="37"/>
      <c r="W1023" s="565"/>
    </row>
    <row r="1024" customHeight="1" spans="20:23">
      <c r="T1024" s="37"/>
      <c r="W1024" s="565"/>
    </row>
    <row r="1025" customHeight="1" spans="20:23">
      <c r="T1025" s="37"/>
      <c r="W1025" s="565"/>
    </row>
    <row r="1026" customHeight="1" spans="20:23">
      <c r="T1026" s="37"/>
      <c r="W1026" s="565"/>
    </row>
    <row r="1027" customHeight="1" spans="20:23">
      <c r="T1027" s="37"/>
      <c r="W1027" s="565"/>
    </row>
    <row r="1028" customHeight="1" spans="20:23">
      <c r="T1028" s="37"/>
      <c r="W1028" s="565"/>
    </row>
    <row r="1029" customHeight="1" spans="20:23">
      <c r="T1029" s="37"/>
      <c r="W1029" s="565"/>
    </row>
    <row r="1030" customHeight="1" spans="20:23">
      <c r="T1030" s="37"/>
      <c r="W1030" s="565"/>
    </row>
    <row r="1031" customHeight="1" spans="20:23">
      <c r="T1031" s="37"/>
      <c r="W1031" s="565"/>
    </row>
    <row r="1032" customHeight="1" spans="20:23">
      <c r="T1032" s="37"/>
      <c r="W1032" s="565"/>
    </row>
    <row r="1033" customHeight="1" spans="20:23">
      <c r="T1033" s="37"/>
      <c r="W1033" s="565"/>
    </row>
    <row r="1034" customHeight="1" spans="20:23">
      <c r="T1034" s="37"/>
      <c r="W1034" s="565"/>
    </row>
    <row r="1035" customHeight="1" spans="20:23">
      <c r="T1035" s="37"/>
      <c r="W1035" s="565"/>
    </row>
    <row r="1036" customHeight="1" spans="20:23">
      <c r="T1036" s="37"/>
      <c r="W1036" s="565"/>
    </row>
    <row r="1037" customHeight="1" spans="20:23">
      <c r="T1037" s="37"/>
      <c r="W1037" s="565"/>
    </row>
    <row r="1038" customHeight="1" spans="20:23">
      <c r="T1038" s="37"/>
      <c r="W1038" s="565"/>
    </row>
    <row r="1039" customHeight="1" spans="20:23">
      <c r="T1039" s="37"/>
      <c r="W1039" s="565"/>
    </row>
    <row r="1040" customHeight="1" spans="20:23">
      <c r="T1040" s="37"/>
      <c r="W1040" s="565"/>
    </row>
    <row r="1041" customHeight="1" spans="20:23">
      <c r="T1041" s="37"/>
      <c r="W1041" s="565"/>
    </row>
    <row r="1042" customHeight="1" spans="20:23">
      <c r="T1042" s="37"/>
      <c r="W1042" s="565"/>
    </row>
    <row r="1043" customHeight="1" spans="20:23">
      <c r="T1043" s="37"/>
      <c r="W1043" s="565"/>
    </row>
    <row r="1044" customHeight="1" spans="20:23">
      <c r="T1044" s="37"/>
      <c r="W1044" s="565"/>
    </row>
    <row r="1045" customHeight="1" spans="20:23">
      <c r="T1045" s="37"/>
      <c r="W1045" s="565"/>
    </row>
    <row r="1046" customHeight="1" spans="20:23">
      <c r="T1046" s="37"/>
      <c r="W1046" s="565"/>
    </row>
    <row r="1047" customHeight="1" spans="20:23">
      <c r="T1047" s="37"/>
      <c r="W1047" s="565"/>
    </row>
    <row r="1048" customHeight="1" spans="20:23">
      <c r="T1048" s="37"/>
      <c r="W1048" s="565"/>
    </row>
    <row r="1049" customHeight="1" spans="20:23">
      <c r="T1049" s="37"/>
      <c r="W1049" s="565"/>
    </row>
    <row r="1050" customHeight="1" spans="20:23">
      <c r="T1050" s="37"/>
      <c r="W1050" s="565"/>
    </row>
    <row r="1051" customHeight="1" spans="20:23">
      <c r="T1051" s="37"/>
      <c r="W1051" s="565"/>
    </row>
    <row r="1052" customHeight="1" spans="20:23">
      <c r="T1052" s="37"/>
      <c r="W1052" s="565"/>
    </row>
    <row r="1053" customHeight="1" spans="20:23">
      <c r="T1053" s="37"/>
      <c r="W1053" s="565"/>
    </row>
    <row r="1054" customHeight="1" spans="20:23">
      <c r="T1054" s="37"/>
      <c r="W1054" s="565"/>
    </row>
    <row r="1055" customHeight="1" spans="20:23">
      <c r="T1055" s="37"/>
      <c r="W1055" s="565"/>
    </row>
    <row r="1056" customHeight="1" spans="20:23">
      <c r="T1056" s="37"/>
      <c r="W1056" s="565"/>
    </row>
    <row r="1057" customHeight="1" spans="20:23">
      <c r="T1057" s="37"/>
      <c r="W1057" s="565"/>
    </row>
    <row r="1058" customHeight="1" spans="20:23">
      <c r="W1058" s="565"/>
    </row>
    <row r="1059" customHeight="1" spans="20:23">
      <c r="W1059" s="565"/>
    </row>
    <row r="1060" customHeight="1" spans="20:23">
      <c r="W1060" s="565"/>
    </row>
    <row r="1061" customHeight="1" spans="20:23">
      <c r="W1061" s="565"/>
    </row>
    <row r="1062" customHeight="1" spans="20:23">
      <c r="W1062" s="565"/>
    </row>
    <row r="1063" customHeight="1" spans="20:23">
      <c r="W1063" s="565"/>
    </row>
    <row r="1064" customHeight="1" spans="20:23">
      <c r="W1064" s="565"/>
    </row>
    <row r="1065" customHeight="1" spans="20:23">
      <c r="W1065" s="565"/>
    </row>
    <row r="1066" customHeight="1" spans="20:23">
      <c r="W1066" s="565"/>
    </row>
    <row r="1067" customHeight="1" spans="20:23">
      <c r="W1067" s="565"/>
    </row>
    <row r="1068" customHeight="1" spans="20:23">
      <c r="W1068" s="565"/>
    </row>
    <row r="1069" customHeight="1" spans="20:23">
      <c r="W1069" s="565"/>
    </row>
    <row r="1070" customHeight="1" spans="20:23">
      <c r="W1070" s="565"/>
    </row>
    <row r="1071" customHeight="1" spans="20:23">
      <c r="W1071" s="565"/>
    </row>
    <row r="1072" customHeight="1" spans="20:23">
      <c r="W1072" s="565"/>
    </row>
    <row r="1073" customHeight="1" spans="23:23">
      <c r="W1073" s="565"/>
    </row>
    <row r="1074" customHeight="1" spans="23:23">
      <c r="W1074" s="565"/>
    </row>
    <row r="1075" customHeight="1" spans="23:23">
      <c r="W1075" s="565"/>
    </row>
    <row r="1076" customHeight="1" spans="23:23">
      <c r="W1076" s="565"/>
    </row>
    <row r="1077" customHeight="1" spans="23:23">
      <c r="W1077" s="565"/>
    </row>
    <row r="1078" customHeight="1" spans="23:23">
      <c r="W1078" s="565"/>
    </row>
    <row r="1079" customHeight="1" spans="23:23">
      <c r="W1079" s="565"/>
    </row>
    <row r="1080" customHeight="1" spans="23:23">
      <c r="W1080" s="565"/>
    </row>
    <row r="1081" customHeight="1" spans="23:23">
      <c r="W1081" s="565"/>
    </row>
    <row r="1082" customHeight="1" spans="23:23">
      <c r="W1082" s="565"/>
    </row>
    <row r="1083" customHeight="1" spans="23:23">
      <c r="W1083" s="565"/>
    </row>
    <row r="1084" customHeight="1" spans="23:23">
      <c r="W1084" s="565"/>
    </row>
    <row r="1085" customHeight="1" spans="23:23">
      <c r="W1085" s="565"/>
    </row>
    <row r="1086" customHeight="1" spans="23:23">
      <c r="W1086" s="565"/>
    </row>
    <row r="1087" customHeight="1" spans="23:23">
      <c r="W1087" s="565"/>
    </row>
    <row r="1088" customHeight="1" spans="23:23">
      <c r="W1088" s="565"/>
    </row>
    <row r="1089" customHeight="1" spans="23:23">
      <c r="W1089" s="565"/>
    </row>
    <row r="1090" customHeight="1" spans="23:23">
      <c r="W1090" s="565"/>
    </row>
    <row r="1091" customHeight="1" spans="23:23">
      <c r="W1091" s="565"/>
    </row>
    <row r="1092" customHeight="1" spans="23:23">
      <c r="W1092" s="565"/>
    </row>
    <row r="1093" customHeight="1" spans="23:23">
      <c r="W1093" s="565"/>
    </row>
    <row r="1094" customHeight="1" spans="23:23">
      <c r="W1094" s="565"/>
    </row>
    <row r="1095" customHeight="1" spans="23:23">
      <c r="W1095" s="565"/>
    </row>
    <row r="1096" customHeight="1" spans="23:23">
      <c r="W1096" s="565"/>
    </row>
    <row r="1097" customHeight="1" spans="23:23">
      <c r="W1097" s="565"/>
    </row>
    <row r="1098" customHeight="1" spans="23:23">
      <c r="W1098" s="565"/>
    </row>
    <row r="1099" customHeight="1" spans="23:23">
      <c r="W1099" s="565"/>
    </row>
    <row r="1100" customHeight="1" spans="23:23">
      <c r="W1100" s="565"/>
    </row>
    <row r="1101" customHeight="1" spans="23:23">
      <c r="W1101" s="565"/>
    </row>
    <row r="1102" customHeight="1" spans="23:23">
      <c r="W1102" s="565"/>
    </row>
    <row r="1103" customHeight="1" spans="23:23">
      <c r="W1103" s="565"/>
    </row>
    <row r="1104" customHeight="1" spans="23:23">
      <c r="W1104" s="565"/>
    </row>
    <row r="1105" customHeight="1" spans="23:23">
      <c r="W1105" s="565"/>
    </row>
    <row r="1106" customHeight="1" spans="23:23">
      <c r="W1106" s="565"/>
    </row>
    <row r="1107" customHeight="1" spans="23:23">
      <c r="W1107" s="565"/>
    </row>
    <row r="1108" customHeight="1" spans="23:23">
      <c r="W1108" s="565"/>
    </row>
    <row r="1109" customHeight="1" spans="23:23">
      <c r="W1109" s="565"/>
    </row>
    <row r="1110" customHeight="1" spans="23:23">
      <c r="W1110" s="565"/>
    </row>
    <row r="1111" customHeight="1" spans="23:23">
      <c r="W1111" s="565"/>
    </row>
    <row r="1112" customHeight="1" spans="23:23">
      <c r="W1112" s="565"/>
    </row>
    <row r="1113" customHeight="1" spans="23:23">
      <c r="W1113" s="565"/>
    </row>
    <row r="1114" customHeight="1" spans="23:23">
      <c r="W1114" s="565"/>
    </row>
    <row r="1115" customHeight="1" spans="23:23">
      <c r="W1115" s="565"/>
    </row>
    <row r="1116" customHeight="1" spans="23:23">
      <c r="W1116" s="565"/>
    </row>
    <row r="1117" customHeight="1" spans="23:23">
      <c r="W1117" s="565"/>
    </row>
    <row r="1118" customHeight="1" spans="23:23">
      <c r="W1118" s="565"/>
    </row>
    <row r="1119" customHeight="1" spans="23:23">
      <c r="W1119" s="565"/>
    </row>
    <row r="1120" customHeight="1" spans="23:23">
      <c r="W1120" s="565"/>
    </row>
    <row r="1121" customHeight="1" spans="23:23">
      <c r="W1121" s="565"/>
    </row>
    <row r="1122" customHeight="1" spans="23:23">
      <c r="W1122" s="565"/>
    </row>
    <row r="1123" customHeight="1" spans="23:23">
      <c r="W1123" s="565"/>
    </row>
    <row r="1124" customHeight="1" spans="23:23">
      <c r="W1124" s="565"/>
    </row>
    <row r="1125" customHeight="1" spans="23:23">
      <c r="W1125" s="565"/>
    </row>
    <row r="1126" customHeight="1" spans="23:23">
      <c r="W1126" s="565"/>
    </row>
    <row r="1127" customHeight="1" spans="23:23">
      <c r="W1127" s="565"/>
    </row>
    <row r="1128" customHeight="1" spans="23:23">
      <c r="W1128" s="565"/>
    </row>
    <row r="1129" customHeight="1" spans="23:23">
      <c r="W1129" s="565"/>
    </row>
    <row r="1130" customHeight="1" spans="23:23">
      <c r="W1130" s="565"/>
    </row>
    <row r="1131" customHeight="1" spans="23:23">
      <c r="W1131" s="565"/>
    </row>
    <row r="1132" customHeight="1" spans="23:23">
      <c r="W1132" s="565"/>
    </row>
    <row r="1133" customHeight="1" spans="23:23">
      <c r="W1133" s="565"/>
    </row>
    <row r="1134" customHeight="1" spans="23:23">
      <c r="W1134" s="565"/>
    </row>
    <row r="1135" customHeight="1" spans="23:23">
      <c r="W1135" s="565"/>
    </row>
    <row r="1136" customHeight="1" spans="23:23">
      <c r="W1136" s="565"/>
    </row>
    <row r="1137" customHeight="1" spans="23:23">
      <c r="W1137" s="565"/>
    </row>
    <row r="1138" customHeight="1" spans="23:23">
      <c r="W1138" s="565"/>
    </row>
    <row r="1139" customHeight="1" spans="23:23">
      <c r="W1139" s="565"/>
    </row>
    <row r="1140" customHeight="1" spans="23:23">
      <c r="W1140" s="565"/>
    </row>
    <row r="1141" customHeight="1" spans="23:23">
      <c r="W1141" s="565"/>
    </row>
    <row r="1142" customHeight="1" spans="23:23">
      <c r="W1142" s="565"/>
    </row>
    <row r="1143" customHeight="1" spans="23:23">
      <c r="W1143" s="565"/>
    </row>
    <row r="1144" customHeight="1" spans="23:23">
      <c r="W1144" s="565"/>
    </row>
    <row r="1145" customHeight="1" spans="23:23">
      <c r="W1145" s="565"/>
    </row>
    <row r="1146" customHeight="1" spans="23:23">
      <c r="W1146" s="565"/>
    </row>
    <row r="1147" customHeight="1" spans="23:23">
      <c r="W1147" s="565"/>
    </row>
    <row r="1148" customHeight="1" spans="23:23">
      <c r="W1148" s="565"/>
    </row>
    <row r="1149" customHeight="1" spans="23:23">
      <c r="W1149" s="565"/>
    </row>
    <row r="1150" customHeight="1" spans="23:23">
      <c r="W1150" s="565"/>
    </row>
    <row r="1151" customHeight="1" spans="23:23">
      <c r="W1151" s="565"/>
    </row>
    <row r="1152" customHeight="1" spans="23:23">
      <c r="W1152" s="565"/>
    </row>
    <row r="1153" customHeight="1" spans="23:23">
      <c r="W1153" s="565"/>
    </row>
    <row r="1154" customHeight="1" spans="23:23">
      <c r="W1154" s="565"/>
    </row>
    <row r="1155" customHeight="1" spans="23:23">
      <c r="W1155" s="565"/>
    </row>
    <row r="1156" customHeight="1" spans="23:23">
      <c r="W1156" s="565"/>
    </row>
    <row r="1157" customHeight="1" spans="23:23">
      <c r="W1157" s="565"/>
    </row>
    <row r="1158" customHeight="1" spans="23:23">
      <c r="W1158" s="565"/>
    </row>
    <row r="1159" customHeight="1" spans="23:23">
      <c r="W1159" s="565"/>
    </row>
    <row r="1160" customHeight="1" spans="23:23">
      <c r="W1160" s="565"/>
    </row>
    <row r="1161" customHeight="1" spans="23:23">
      <c r="W1161" s="565"/>
    </row>
    <row r="1162" customHeight="1" spans="23:23">
      <c r="W1162" s="565"/>
    </row>
    <row r="1163" customHeight="1" spans="23:23">
      <c r="W1163" s="565"/>
    </row>
    <row r="1164" customHeight="1" spans="23:23">
      <c r="W1164" s="565"/>
    </row>
    <row r="1165" customHeight="1" spans="23:23">
      <c r="W1165" s="565"/>
    </row>
    <row r="1166" customHeight="1" spans="23:23">
      <c r="W1166" s="565"/>
    </row>
    <row r="1167" customHeight="1" spans="23:23">
      <c r="W1167" s="565"/>
    </row>
    <row r="1168" customHeight="1" spans="23:23">
      <c r="W1168" s="565"/>
    </row>
    <row r="1169" customHeight="1" spans="23:23">
      <c r="W1169" s="565"/>
    </row>
    <row r="1170" customHeight="1" spans="23:23">
      <c r="W1170" s="565"/>
    </row>
    <row r="1171" customHeight="1" spans="23:23">
      <c r="W1171" s="565"/>
    </row>
    <row r="1172" customHeight="1" spans="23:23">
      <c r="W1172" s="565"/>
    </row>
    <row r="1173" customHeight="1" spans="23:23">
      <c r="W1173" s="565"/>
    </row>
    <row r="1174" customHeight="1" spans="23:23">
      <c r="W1174" s="565"/>
    </row>
    <row r="1175" customHeight="1" spans="23:23">
      <c r="W1175" s="565"/>
    </row>
    <row r="1176" customHeight="1" spans="23:23">
      <c r="W1176" s="565"/>
    </row>
    <row r="1177" customHeight="1" spans="23:23">
      <c r="W1177" s="565"/>
    </row>
    <row r="1178" customHeight="1" spans="23:23">
      <c r="W1178" s="565"/>
    </row>
    <row r="1179" customHeight="1" spans="23:23">
      <c r="W1179" s="565"/>
    </row>
    <row r="1180" customHeight="1" spans="23:23">
      <c r="W1180" s="565"/>
    </row>
    <row r="1181" customHeight="1" spans="23:23">
      <c r="W1181" s="565"/>
    </row>
    <row r="1182" customHeight="1" spans="23:23">
      <c r="W1182" s="565"/>
    </row>
    <row r="1183" customHeight="1" spans="23:23">
      <c r="W1183" s="565"/>
    </row>
    <row r="1184" customHeight="1" spans="23:23">
      <c r="W1184" s="565"/>
    </row>
    <row r="1185" customHeight="1" spans="23:23">
      <c r="W1185" s="565"/>
    </row>
    <row r="1186" customHeight="1" spans="23:23">
      <c r="W1186" s="565"/>
    </row>
    <row r="1187" customHeight="1" spans="23:23">
      <c r="W1187" s="565"/>
    </row>
    <row r="1188" customHeight="1" spans="23:23">
      <c r="W1188" s="565"/>
    </row>
    <row r="1189" customHeight="1" spans="23:23">
      <c r="W1189" s="565"/>
    </row>
    <row r="1190" customHeight="1" spans="23:23">
      <c r="W1190" s="565"/>
    </row>
    <row r="1191" customHeight="1" spans="23:23">
      <c r="W1191" s="565"/>
    </row>
    <row r="1192" customHeight="1" spans="23:23">
      <c r="W1192" s="565"/>
    </row>
    <row r="1193" customHeight="1" spans="23:23">
      <c r="W1193" s="565"/>
    </row>
    <row r="1194" customHeight="1" spans="23:23">
      <c r="W1194" s="565"/>
    </row>
    <row r="1195" customHeight="1" spans="23:23">
      <c r="W1195" s="565"/>
    </row>
    <row r="1196" customHeight="1" spans="23:23">
      <c r="W1196" s="565"/>
    </row>
    <row r="1197" customHeight="1" spans="23:23">
      <c r="W1197" s="565"/>
    </row>
    <row r="1198" customHeight="1" spans="23:23">
      <c r="W1198" s="565"/>
    </row>
    <row r="1199" customHeight="1" spans="23:23">
      <c r="W1199" s="565"/>
    </row>
    <row r="1200" customHeight="1" spans="23:23">
      <c r="W1200" s="565"/>
    </row>
    <row r="1201" customHeight="1" spans="23:23">
      <c r="W1201" s="565"/>
    </row>
    <row r="1202" customHeight="1" spans="23:23">
      <c r="W1202" s="565"/>
    </row>
    <row r="1203" customHeight="1" spans="23:23">
      <c r="W1203" s="565"/>
    </row>
    <row r="1204" customHeight="1" spans="23:23">
      <c r="W1204" s="565"/>
    </row>
    <row r="1205" customHeight="1" spans="23:23">
      <c r="W1205" s="565"/>
    </row>
    <row r="1206" customHeight="1" spans="23:23">
      <c r="W1206" s="565"/>
    </row>
    <row r="1207" customHeight="1" spans="23:23">
      <c r="W1207" s="565"/>
    </row>
    <row r="1208" customHeight="1" spans="23:23">
      <c r="W1208" s="565"/>
    </row>
    <row r="1209" customHeight="1" spans="23:23">
      <c r="W1209" s="565"/>
    </row>
    <row r="1210" customHeight="1" spans="23:23">
      <c r="W1210" s="565"/>
    </row>
    <row r="1211" customHeight="1" spans="23:23">
      <c r="W1211" s="565"/>
    </row>
    <row r="1212" customHeight="1" spans="23:23">
      <c r="W1212" s="565"/>
    </row>
    <row r="1213" customHeight="1" spans="23:23">
      <c r="W1213" s="565"/>
    </row>
    <row r="1214" customHeight="1" spans="23:23">
      <c r="W1214" s="565"/>
    </row>
    <row r="1215" customHeight="1" spans="23:23">
      <c r="W1215" s="565"/>
    </row>
    <row r="1216" customHeight="1" spans="23:23">
      <c r="W1216" s="565"/>
    </row>
    <row r="1217" customHeight="1" spans="23:23">
      <c r="W1217" s="565"/>
    </row>
    <row r="1218" customHeight="1" spans="23:23">
      <c r="W1218" s="565"/>
    </row>
    <row r="1219" customHeight="1" spans="23:23">
      <c r="W1219" s="565"/>
    </row>
    <row r="1220" customHeight="1" spans="23:23">
      <c r="W1220" s="565"/>
    </row>
    <row r="1221" customHeight="1" spans="23:23">
      <c r="W1221" s="565"/>
    </row>
    <row r="1222" customHeight="1" spans="23:23">
      <c r="W1222" s="565"/>
    </row>
    <row r="1223" customHeight="1" spans="23:23">
      <c r="W1223" s="565"/>
    </row>
    <row r="1224" customHeight="1" spans="23:23">
      <c r="W1224" s="565"/>
    </row>
    <row r="1225" customHeight="1" spans="23:23">
      <c r="W1225" s="565"/>
    </row>
    <row r="1226" customHeight="1" spans="23:23">
      <c r="W1226" s="565"/>
    </row>
    <row r="1227" customHeight="1" spans="23:23">
      <c r="W1227" s="565"/>
    </row>
    <row r="1228" customHeight="1" spans="23:23">
      <c r="W1228" s="565"/>
    </row>
    <row r="1229" customHeight="1" spans="23:23">
      <c r="W1229" s="565"/>
    </row>
    <row r="1230" customHeight="1" spans="23:23">
      <c r="W1230" s="565"/>
    </row>
    <row r="1231" customHeight="1" spans="23:23">
      <c r="W1231" s="565"/>
    </row>
    <row r="1232" customHeight="1" spans="23:23">
      <c r="W1232" s="565"/>
    </row>
    <row r="1233" customHeight="1" spans="23:23">
      <c r="W1233" s="565"/>
    </row>
    <row r="1234" customHeight="1" spans="23:23">
      <c r="W1234" s="565"/>
    </row>
    <row r="1235" customHeight="1" spans="23:23">
      <c r="W1235" s="565"/>
    </row>
    <row r="1236" customHeight="1" spans="23:23">
      <c r="W1236" s="565"/>
    </row>
    <row r="1237" customHeight="1" spans="23:23">
      <c r="W1237" s="565"/>
    </row>
    <row r="1238" customHeight="1" spans="23:23">
      <c r="W1238" s="565"/>
    </row>
    <row r="1239" customHeight="1" spans="23:23">
      <c r="W1239" s="565"/>
    </row>
    <row r="1240" customHeight="1" spans="23:23">
      <c r="W1240" s="565"/>
    </row>
    <row r="1241" customHeight="1" spans="23:23">
      <c r="W1241" s="565"/>
    </row>
    <row r="1242" customHeight="1" spans="23:23">
      <c r="W1242" s="565"/>
    </row>
    <row r="1243" customHeight="1" spans="23:23">
      <c r="W1243" s="565"/>
    </row>
    <row r="1244" customHeight="1" spans="23:23">
      <c r="W1244" s="565"/>
    </row>
    <row r="1245" customHeight="1" spans="23:23">
      <c r="W1245" s="565"/>
    </row>
    <row r="1246" customHeight="1" spans="23:23">
      <c r="W1246" s="565"/>
    </row>
    <row r="1247" customHeight="1" spans="23:23">
      <c r="W1247" s="565"/>
    </row>
    <row r="1248" customHeight="1" spans="23:23">
      <c r="W1248" s="565"/>
    </row>
    <row r="1249" customHeight="1" spans="23:23">
      <c r="W1249" s="565"/>
    </row>
    <row r="1250" customHeight="1" spans="23:23">
      <c r="W1250" s="565"/>
    </row>
    <row r="1251" customHeight="1" spans="23:23">
      <c r="W1251" s="565"/>
    </row>
    <row r="1252" customHeight="1" spans="23:23">
      <c r="W1252" s="565"/>
    </row>
    <row r="1253" customHeight="1" spans="23:23">
      <c r="W1253" s="565"/>
    </row>
    <row r="1254" customHeight="1" spans="23:23">
      <c r="W1254" s="565"/>
    </row>
    <row r="1255" customHeight="1" spans="23:23">
      <c r="W1255" s="565"/>
    </row>
    <row r="1256" customHeight="1" spans="23:23">
      <c r="W1256" s="565"/>
    </row>
    <row r="1257" customHeight="1" spans="23:23">
      <c r="W1257" s="565"/>
    </row>
    <row r="1258" customHeight="1" spans="23:23">
      <c r="W1258" s="565"/>
    </row>
    <row r="1259" customHeight="1" spans="23:23">
      <c r="W1259" s="565"/>
    </row>
    <row r="1260" customHeight="1" spans="23:23">
      <c r="W1260" s="565"/>
    </row>
    <row r="1261" customHeight="1" spans="23:23">
      <c r="W1261" s="565"/>
    </row>
    <row r="1262" customHeight="1" spans="23:23">
      <c r="W1262" s="565"/>
    </row>
    <row r="1263" customHeight="1" spans="23:23">
      <c r="W1263" s="565"/>
    </row>
    <row r="1264" customHeight="1" spans="23:23">
      <c r="W1264" s="565"/>
    </row>
    <row r="1265" customHeight="1" spans="23:23">
      <c r="W1265" s="565"/>
    </row>
    <row r="1266" customHeight="1" spans="23:23">
      <c r="W1266" s="565"/>
    </row>
    <row r="1267" customHeight="1" spans="23:23">
      <c r="W1267" s="565"/>
    </row>
    <row r="1268" customHeight="1" spans="23:23">
      <c r="W1268" s="565"/>
    </row>
    <row r="1269" customHeight="1" spans="23:23">
      <c r="W1269" s="565"/>
    </row>
    <row r="1270" customHeight="1" spans="23:23">
      <c r="W1270" s="565"/>
    </row>
    <row r="1271" customHeight="1" spans="23:23">
      <c r="W1271" s="565"/>
    </row>
    <row r="1272" customHeight="1" spans="23:23">
      <c r="W1272" s="565"/>
    </row>
    <row r="1273" customHeight="1" spans="23:23">
      <c r="W1273" s="565"/>
    </row>
    <row r="1274" customHeight="1" spans="23:23">
      <c r="W1274" s="565"/>
    </row>
    <row r="1275" customHeight="1" spans="23:23">
      <c r="W1275" s="565"/>
    </row>
    <row r="1276" customHeight="1" spans="23:23">
      <c r="W1276" s="565"/>
    </row>
    <row r="1277" customHeight="1" spans="23:23">
      <c r="W1277" s="565"/>
    </row>
    <row r="1278" customHeight="1" spans="23:23">
      <c r="W1278" s="565"/>
    </row>
    <row r="1279" customHeight="1" spans="23:23">
      <c r="W1279" s="565"/>
    </row>
    <row r="1280" customHeight="1" spans="23:23">
      <c r="W1280" s="565"/>
    </row>
    <row r="1281" customHeight="1" spans="23:23">
      <c r="W1281" s="565"/>
    </row>
    <row r="1282" customHeight="1" spans="23:23">
      <c r="W1282" s="565"/>
    </row>
    <row r="1283" customHeight="1" spans="23:23">
      <c r="W1283" s="565"/>
    </row>
    <row r="1284" customHeight="1" spans="23:23">
      <c r="W1284" s="565"/>
    </row>
    <row r="1285" customHeight="1" spans="23:23">
      <c r="W1285" s="565"/>
    </row>
    <row r="1286" customHeight="1" spans="23:23">
      <c r="W1286" s="565"/>
    </row>
    <row r="1287" customHeight="1" spans="23:23">
      <c r="W1287" s="565"/>
    </row>
    <row r="1288" customHeight="1" spans="23:23">
      <c r="W1288" s="565"/>
    </row>
    <row r="1289" customHeight="1" spans="23:23">
      <c r="W1289" s="565"/>
    </row>
    <row r="1290" customHeight="1" spans="23:23">
      <c r="W1290" s="565"/>
    </row>
    <row r="1291" customHeight="1" spans="23:23">
      <c r="W1291" s="565"/>
    </row>
    <row r="1292" customHeight="1" spans="23:23">
      <c r="W1292" s="565"/>
    </row>
    <row r="1293" customHeight="1" spans="23:23">
      <c r="W1293" s="565"/>
    </row>
    <row r="1294" customHeight="1" spans="23:23">
      <c r="W1294" s="565"/>
    </row>
    <row r="1295" customHeight="1" spans="23:23">
      <c r="W1295" s="565"/>
    </row>
    <row r="1296" customHeight="1" spans="23:23">
      <c r="W1296" s="565"/>
    </row>
    <row r="1297" customHeight="1" spans="23:23">
      <c r="W1297" s="565"/>
    </row>
    <row r="1298" customHeight="1" spans="23:23">
      <c r="W1298" s="565"/>
    </row>
    <row r="1299" customHeight="1" spans="23:23">
      <c r="W1299" s="565"/>
    </row>
    <row r="1300" customHeight="1" spans="23:23">
      <c r="W1300" s="565"/>
    </row>
    <row r="1301" customHeight="1" spans="23:23">
      <c r="W1301" s="565"/>
    </row>
    <row r="1302" customHeight="1" spans="23:23">
      <c r="W1302" s="565"/>
    </row>
    <row r="1303" customHeight="1" spans="23:23">
      <c r="W1303" s="565"/>
    </row>
    <row r="1304" customHeight="1" spans="23:23">
      <c r="W1304" s="565"/>
    </row>
    <row r="1305" customHeight="1" spans="23:23">
      <c r="W1305" s="565"/>
    </row>
    <row r="1306" customHeight="1" spans="23:23">
      <c r="W1306" s="565"/>
    </row>
    <row r="1307" customHeight="1" spans="23:23">
      <c r="W1307" s="565"/>
    </row>
    <row r="1308" customHeight="1" spans="23:23">
      <c r="W1308" s="565"/>
    </row>
    <row r="1309" customHeight="1" spans="23:23">
      <c r="W1309" s="565"/>
    </row>
    <row r="1310" customHeight="1" spans="23:23">
      <c r="W1310" s="565"/>
    </row>
    <row r="1311" customHeight="1" spans="23:23">
      <c r="W1311" s="565"/>
    </row>
    <row r="1312" customHeight="1" spans="23:23">
      <c r="W1312" s="565"/>
    </row>
    <row r="1313" customHeight="1" spans="23:23">
      <c r="W1313" s="565"/>
    </row>
    <row r="1314" customHeight="1" spans="23:23">
      <c r="W1314" s="565"/>
    </row>
    <row r="1315" customHeight="1" spans="23:23">
      <c r="W1315" s="565"/>
    </row>
    <row r="1316" customHeight="1" spans="23:23">
      <c r="W1316" s="565"/>
    </row>
    <row r="1317" customHeight="1" spans="23:23">
      <c r="W1317" s="565"/>
    </row>
    <row r="1318" customHeight="1" spans="23:23">
      <c r="W1318" s="565"/>
    </row>
    <row r="1319" customHeight="1" spans="23:23">
      <c r="W1319" s="565"/>
    </row>
    <row r="1320" customHeight="1" spans="23:23">
      <c r="W1320" s="565"/>
    </row>
    <row r="1321" customHeight="1" spans="23:23">
      <c r="W1321" s="565"/>
    </row>
    <row r="1322" customHeight="1" spans="23:23">
      <c r="W1322" s="565"/>
    </row>
    <row r="1323" customHeight="1" spans="23:23">
      <c r="W1323" s="565"/>
    </row>
    <row r="1324" customHeight="1" spans="23:23">
      <c r="W1324" s="565"/>
    </row>
    <row r="1325" customHeight="1" spans="23:23">
      <c r="W1325" s="565"/>
    </row>
    <row r="1326" customHeight="1" spans="23:23">
      <c r="W1326" s="565"/>
    </row>
    <row r="1327" customHeight="1" spans="23:23">
      <c r="W1327" s="565"/>
    </row>
    <row r="1328" customHeight="1" spans="23:23">
      <c r="W1328" s="565"/>
    </row>
    <row r="1329" customHeight="1" spans="23:23">
      <c r="W1329" s="565"/>
    </row>
    <row r="1330" customHeight="1" spans="23:23">
      <c r="W1330" s="565"/>
    </row>
    <row r="1331" customHeight="1" spans="23:23">
      <c r="W1331" s="565"/>
    </row>
    <row r="1332" customHeight="1" spans="23:23">
      <c r="W1332" s="565"/>
    </row>
    <row r="1333" customHeight="1" spans="23:23">
      <c r="W1333" s="565"/>
    </row>
    <row r="1334" customHeight="1" spans="23:23">
      <c r="W1334" s="565"/>
    </row>
    <row r="1335" customHeight="1" spans="23:23">
      <c r="W1335" s="565"/>
    </row>
    <row r="1336" customHeight="1" spans="23:23">
      <c r="W1336" s="565"/>
    </row>
    <row r="1337" customHeight="1" spans="23:23">
      <c r="W1337" s="565"/>
    </row>
    <row r="1338" customHeight="1" spans="23:23">
      <c r="W1338" s="565"/>
    </row>
    <row r="1339" customHeight="1" spans="23:23">
      <c r="W1339" s="565"/>
    </row>
    <row r="1340" customHeight="1" spans="23:23">
      <c r="W1340" s="565"/>
    </row>
    <row r="1341" customHeight="1" spans="23:23">
      <c r="W1341" s="565"/>
    </row>
    <row r="1342" customHeight="1" spans="23:23">
      <c r="W1342" s="565"/>
    </row>
    <row r="1343" customHeight="1" spans="23:23">
      <c r="W1343" s="565"/>
    </row>
    <row r="1344" customHeight="1" spans="23:23">
      <c r="W1344" s="565"/>
    </row>
    <row r="1345" customHeight="1" spans="23:23">
      <c r="W1345" s="565"/>
    </row>
    <row r="1346" customHeight="1" spans="23:23">
      <c r="W1346" s="565"/>
    </row>
    <row r="1347" customHeight="1" spans="23:23">
      <c r="W1347" s="565"/>
    </row>
    <row r="1348" customHeight="1" spans="23:23">
      <c r="W1348" s="565"/>
    </row>
    <row r="1349" customHeight="1" spans="23:23">
      <c r="W1349" s="565"/>
    </row>
    <row r="1350" customHeight="1" spans="23:23">
      <c r="W1350" s="565"/>
    </row>
    <row r="1351" customHeight="1" spans="23:23">
      <c r="W1351" s="565"/>
    </row>
    <row r="1352" customHeight="1" spans="23:23">
      <c r="W1352" s="565"/>
    </row>
    <row r="1353" customHeight="1" spans="23:23">
      <c r="W1353" s="565"/>
    </row>
    <row r="1354" customHeight="1" spans="23:23">
      <c r="W1354" s="565"/>
    </row>
    <row r="1355" customHeight="1" spans="23:23">
      <c r="W1355" s="565"/>
    </row>
    <row r="1356" customHeight="1" spans="23:23">
      <c r="W1356" s="565"/>
    </row>
    <row r="1357" customHeight="1" spans="23:23">
      <c r="W1357" s="565"/>
    </row>
    <row r="1358" customHeight="1" spans="23:23">
      <c r="W1358" s="565"/>
    </row>
    <row r="1359" customHeight="1" spans="23:23">
      <c r="W1359" s="565"/>
    </row>
    <row r="1360" customHeight="1" spans="23:23">
      <c r="W1360" s="565"/>
    </row>
    <row r="1361" customHeight="1" spans="23:23">
      <c r="W1361" s="565"/>
    </row>
    <row r="1362" customHeight="1" spans="23:23">
      <c r="W1362" s="565"/>
    </row>
    <row r="1363" customHeight="1" spans="23:23">
      <c r="W1363" s="565"/>
    </row>
    <row r="1364" customHeight="1" spans="23:23">
      <c r="W1364" s="565"/>
    </row>
    <row r="1365" customHeight="1" spans="23:23">
      <c r="W1365" s="565"/>
    </row>
    <row r="1366" customHeight="1" spans="23:23">
      <c r="W1366" s="565"/>
    </row>
    <row r="1367" customHeight="1" spans="23:23">
      <c r="W1367" s="565"/>
    </row>
    <row r="1368" customHeight="1" spans="23:23">
      <c r="W1368" s="565"/>
    </row>
    <row r="1369" customHeight="1" spans="23:23">
      <c r="W1369" s="565"/>
    </row>
    <row r="1370" customHeight="1" spans="23:23">
      <c r="W1370" s="565"/>
    </row>
    <row r="1371" customHeight="1" spans="23:23">
      <c r="W1371" s="565"/>
    </row>
    <row r="1372" customHeight="1" spans="23:23">
      <c r="W1372" s="565"/>
    </row>
    <row r="1373" customHeight="1" spans="23:23">
      <c r="W1373" s="565"/>
    </row>
    <row r="1374" customHeight="1" spans="23:23">
      <c r="W1374" s="565"/>
    </row>
    <row r="1375" customHeight="1" spans="23:23">
      <c r="W1375" s="565"/>
    </row>
    <row r="1376" customHeight="1" spans="23:23">
      <c r="W1376" s="565"/>
    </row>
    <row r="1377" customHeight="1" spans="23:23">
      <c r="W1377" s="565"/>
    </row>
    <row r="1378" customHeight="1" spans="23:23">
      <c r="W1378" s="565"/>
    </row>
    <row r="1379" customHeight="1" spans="23:23">
      <c r="W1379" s="565"/>
    </row>
    <row r="1380" customHeight="1" spans="23:23">
      <c r="W1380" s="565"/>
    </row>
    <row r="1381" customHeight="1" spans="23:23">
      <c r="W1381" s="565"/>
    </row>
    <row r="1382" customHeight="1" spans="23:23">
      <c r="W1382" s="565"/>
    </row>
    <row r="1383" customHeight="1" spans="23:23">
      <c r="W1383" s="565"/>
    </row>
    <row r="1384" customHeight="1" spans="23:23">
      <c r="W1384" s="565"/>
    </row>
    <row r="1385" customHeight="1" spans="23:23">
      <c r="W1385" s="565"/>
    </row>
    <row r="1386" customHeight="1" spans="23:23">
      <c r="W1386" s="565"/>
    </row>
    <row r="1387" customHeight="1" spans="23:23">
      <c r="W1387" s="565"/>
    </row>
    <row r="1388" customHeight="1" spans="23:23">
      <c r="W1388" s="565"/>
    </row>
    <row r="1389" customHeight="1" spans="23:23">
      <c r="W1389" s="565"/>
    </row>
    <row r="1390" customHeight="1" spans="23:23">
      <c r="W1390" s="565"/>
    </row>
    <row r="1391" customHeight="1" spans="23:23">
      <c r="W1391" s="565"/>
    </row>
    <row r="1392" customHeight="1" spans="23:23">
      <c r="W1392" s="565"/>
    </row>
    <row r="1393" customHeight="1" spans="23:23">
      <c r="W1393" s="565"/>
    </row>
    <row r="1394" customHeight="1" spans="23:23">
      <c r="W1394" s="565"/>
    </row>
    <row r="1395" customHeight="1" spans="23:23">
      <c r="W1395" s="565"/>
    </row>
    <row r="1396" customHeight="1" spans="23:23">
      <c r="W1396" s="565"/>
    </row>
    <row r="1397" customHeight="1" spans="23:23">
      <c r="W1397" s="565"/>
    </row>
    <row r="1398" customHeight="1" spans="23:23">
      <c r="W1398" s="565"/>
    </row>
    <row r="1399" customHeight="1" spans="23:23">
      <c r="W1399" s="565"/>
    </row>
    <row r="1400" customHeight="1" spans="23:23">
      <c r="W1400" s="565"/>
    </row>
    <row r="1401" customHeight="1" spans="23:23">
      <c r="W1401" s="565"/>
    </row>
    <row r="1402" customHeight="1" spans="23:23">
      <c r="W1402" s="565"/>
    </row>
    <row r="1403" customHeight="1" spans="23:23">
      <c r="W1403" s="565"/>
    </row>
    <row r="1404" customHeight="1" spans="23:23">
      <c r="W1404" s="565"/>
    </row>
    <row r="1405" customHeight="1" spans="23:23">
      <c r="W1405" s="565"/>
    </row>
    <row r="1406" customHeight="1" spans="23:23">
      <c r="W1406" s="565"/>
    </row>
    <row r="1407" customHeight="1" spans="23:23">
      <c r="W1407" s="565"/>
    </row>
    <row r="1408" customHeight="1" spans="23:23">
      <c r="W1408" s="565"/>
    </row>
    <row r="1409" customHeight="1" spans="23:23">
      <c r="W1409" s="565"/>
    </row>
    <row r="1410" customHeight="1" spans="23:23">
      <c r="W1410" s="565"/>
    </row>
    <row r="1411" customHeight="1" spans="23:23">
      <c r="W1411" s="565"/>
    </row>
    <row r="1412" customHeight="1" spans="23:23">
      <c r="W1412" s="565"/>
    </row>
    <row r="1413" customHeight="1" spans="23:23">
      <c r="W1413" s="565"/>
    </row>
    <row r="1414" customHeight="1" spans="23:23">
      <c r="W1414" s="565"/>
    </row>
    <row r="1415" customHeight="1" spans="23:23">
      <c r="W1415" s="565"/>
    </row>
    <row r="1416" customHeight="1" spans="23:23">
      <c r="W1416" s="565"/>
    </row>
    <row r="1417" customHeight="1" spans="23:23">
      <c r="W1417" s="565"/>
    </row>
    <row r="1418" customHeight="1" spans="23:23">
      <c r="W1418" s="565"/>
    </row>
    <row r="1419" customHeight="1" spans="23:23">
      <c r="W1419" s="565"/>
    </row>
    <row r="1420" customHeight="1" spans="23:23">
      <c r="W1420" s="565"/>
    </row>
    <row r="1421" customHeight="1" spans="23:23">
      <c r="W1421" s="565"/>
    </row>
    <row r="1422" customHeight="1" spans="23:23">
      <c r="W1422" s="565"/>
    </row>
    <row r="1423" customHeight="1" spans="23:23">
      <c r="W1423" s="565"/>
    </row>
    <row r="1424" customHeight="1" spans="23:23">
      <c r="W1424" s="565"/>
    </row>
    <row r="1425" customHeight="1" spans="23:23">
      <c r="W1425" s="565"/>
    </row>
    <row r="1426" customHeight="1" spans="23:23">
      <c r="W1426" s="565"/>
    </row>
    <row r="1427" customHeight="1" spans="23:23">
      <c r="W1427" s="565"/>
    </row>
    <row r="1428" customHeight="1" spans="23:23">
      <c r="W1428" s="565"/>
    </row>
    <row r="1429" customHeight="1" spans="23:23">
      <c r="W1429" s="565"/>
    </row>
    <row r="1430" customHeight="1" spans="23:23">
      <c r="W1430" s="565"/>
    </row>
    <row r="1431" customHeight="1" spans="23:23">
      <c r="W1431" s="565"/>
    </row>
    <row r="1432" customHeight="1" spans="23:23">
      <c r="W1432" s="565"/>
    </row>
    <row r="1433" customHeight="1" spans="23:23">
      <c r="W1433" s="565"/>
    </row>
    <row r="1434" customHeight="1" spans="23:23">
      <c r="W1434" s="565"/>
    </row>
    <row r="1435" customHeight="1" spans="23:23">
      <c r="W1435" s="565"/>
    </row>
    <row r="1436" customHeight="1" spans="23:23">
      <c r="W1436" s="565"/>
    </row>
    <row r="1437" customHeight="1" spans="23:23">
      <c r="W1437" s="565"/>
    </row>
    <row r="1438" customHeight="1" spans="23:23">
      <c r="W1438" s="565"/>
    </row>
    <row r="1439" customHeight="1" spans="23:23">
      <c r="W1439" s="565"/>
    </row>
    <row r="1440" customHeight="1" spans="23:23">
      <c r="W1440" s="565"/>
    </row>
    <row r="1441" customHeight="1" spans="23:23">
      <c r="W1441" s="565"/>
    </row>
    <row r="1442" customHeight="1" spans="23:23">
      <c r="W1442" s="565"/>
    </row>
    <row r="1443" customHeight="1" spans="23:23">
      <c r="W1443" s="565"/>
    </row>
    <row r="1444" customHeight="1" spans="23:23">
      <c r="W1444" s="565"/>
    </row>
    <row r="1445" customHeight="1" spans="23:23">
      <c r="W1445" s="565"/>
    </row>
    <row r="1446" customHeight="1" spans="23:23">
      <c r="W1446" s="565"/>
    </row>
    <row r="1447" customHeight="1" spans="23:23">
      <c r="W1447" s="565"/>
    </row>
    <row r="1448" customHeight="1" spans="23:23">
      <c r="W1448" s="565"/>
    </row>
    <row r="1449" customHeight="1" spans="23:23">
      <c r="W1449" s="565"/>
    </row>
    <row r="1450" customHeight="1" spans="23:23">
      <c r="W1450" s="565"/>
    </row>
    <row r="1451" customHeight="1" spans="23:23">
      <c r="W1451" s="565"/>
    </row>
    <row r="1452" customHeight="1" spans="23:23">
      <c r="W1452" s="565"/>
    </row>
    <row r="1453" customHeight="1" spans="23:23">
      <c r="W1453" s="565"/>
    </row>
    <row r="1454" customHeight="1" spans="23:23">
      <c r="W1454" s="565"/>
    </row>
    <row r="1455" customHeight="1" spans="23:23">
      <c r="W1455" s="565"/>
    </row>
    <row r="1456" customHeight="1" spans="23:23">
      <c r="W1456" s="565"/>
    </row>
    <row r="1457" customHeight="1" spans="23:23">
      <c r="W1457" s="565"/>
    </row>
    <row r="1458" customHeight="1" spans="23:23">
      <c r="W1458" s="565"/>
    </row>
    <row r="1459" customHeight="1" spans="23:23">
      <c r="W1459" s="565"/>
    </row>
    <row r="1460" customHeight="1" spans="23:23">
      <c r="W1460" s="565"/>
    </row>
    <row r="1461" customHeight="1" spans="23:23">
      <c r="W1461" s="565"/>
    </row>
    <row r="1462" customHeight="1" spans="23:23">
      <c r="W1462" s="565"/>
    </row>
    <row r="1463" customHeight="1" spans="23:23">
      <c r="W1463" s="565"/>
    </row>
    <row r="1464" customHeight="1" spans="23:23">
      <c r="W1464" s="565"/>
    </row>
    <row r="1465" customHeight="1" spans="23:23">
      <c r="W1465" s="565"/>
    </row>
    <row r="1466" customHeight="1" spans="23:23">
      <c r="W1466" s="565"/>
    </row>
    <row r="1467" customHeight="1" spans="23:23">
      <c r="W1467" s="565"/>
    </row>
    <row r="1468" customHeight="1" spans="23:23">
      <c r="W1468" s="565"/>
    </row>
    <row r="1469" customHeight="1" spans="23:23">
      <c r="W1469" s="565"/>
    </row>
    <row r="1470" customHeight="1" spans="23:23">
      <c r="W1470" s="565"/>
    </row>
    <row r="1471" customHeight="1" spans="23:23">
      <c r="W1471" s="565"/>
    </row>
    <row r="1472" customHeight="1" spans="23:23">
      <c r="W1472" s="565"/>
    </row>
    <row r="1473" customHeight="1" spans="23:23">
      <c r="W1473" s="565"/>
    </row>
    <row r="1474" customHeight="1" spans="23:23">
      <c r="W1474" s="565"/>
    </row>
    <row r="1475" customHeight="1" spans="23:23">
      <c r="W1475" s="565"/>
    </row>
    <row r="1476" customHeight="1" spans="23:23">
      <c r="W1476" s="565"/>
    </row>
    <row r="1477" customHeight="1" spans="23:23">
      <c r="W1477" s="565"/>
    </row>
    <row r="1478" customHeight="1" spans="23:23">
      <c r="W1478" s="565"/>
    </row>
    <row r="1479" customHeight="1" spans="23:23">
      <c r="W1479" s="565"/>
    </row>
    <row r="1480" customHeight="1" spans="23:23">
      <c r="W1480" s="565"/>
    </row>
    <row r="1481" customHeight="1" spans="23:23">
      <c r="W1481" s="565"/>
    </row>
    <row r="1482" customHeight="1" spans="23:23">
      <c r="W1482" s="565"/>
    </row>
    <row r="1483" customHeight="1" spans="23:23">
      <c r="W1483" s="565"/>
    </row>
    <row r="1484" customHeight="1" spans="23:23">
      <c r="W1484" s="565"/>
    </row>
    <row r="1485" customHeight="1" spans="23:23">
      <c r="W1485" s="565"/>
    </row>
    <row r="1486" customHeight="1" spans="23:23">
      <c r="W1486" s="565"/>
    </row>
    <row r="1487" customHeight="1" spans="23:23">
      <c r="W1487" s="565"/>
    </row>
    <row r="1488" customHeight="1" spans="23:23">
      <c r="W1488" s="565"/>
    </row>
    <row r="1489" customHeight="1" spans="23:23">
      <c r="W1489" s="565"/>
    </row>
    <row r="1490" customHeight="1" spans="23:23">
      <c r="W1490" s="565"/>
    </row>
    <row r="1491" customHeight="1" spans="23:23">
      <c r="W1491" s="565"/>
    </row>
    <row r="1492" customHeight="1" spans="23:23">
      <c r="W1492" s="565"/>
    </row>
    <row r="1493" customHeight="1" spans="23:23">
      <c r="W1493" s="565"/>
    </row>
    <row r="1494" customHeight="1" spans="23:23">
      <c r="W1494" s="565"/>
    </row>
    <row r="1495" customHeight="1" spans="23:23">
      <c r="W1495" s="565"/>
    </row>
    <row r="1496" customHeight="1" spans="23:23">
      <c r="W1496" s="565"/>
    </row>
    <row r="1497" customHeight="1" spans="23:23">
      <c r="W1497" s="565"/>
    </row>
    <row r="1498" customHeight="1" spans="23:23">
      <c r="W1498" s="565"/>
    </row>
    <row r="1499" customHeight="1" spans="23:23">
      <c r="W1499" s="565"/>
    </row>
    <row r="1500" customHeight="1" spans="23:23">
      <c r="W1500" s="565"/>
    </row>
    <row r="1501" customHeight="1" spans="23:23">
      <c r="W1501" s="565"/>
    </row>
    <row r="1502" customHeight="1" spans="23:23">
      <c r="W1502" s="565"/>
    </row>
    <row r="1503" customHeight="1" spans="23:23">
      <c r="W1503" s="565"/>
    </row>
    <row r="1504" customHeight="1" spans="23:23">
      <c r="W1504" s="565"/>
    </row>
    <row r="1505" customHeight="1" spans="23:23">
      <c r="W1505" s="565"/>
    </row>
    <row r="1506" customHeight="1" spans="23:23">
      <c r="W1506" s="565"/>
    </row>
    <row r="1507" customHeight="1" spans="23:23">
      <c r="W1507" s="565"/>
    </row>
    <row r="1508" customHeight="1" spans="23:23">
      <c r="W1508" s="565"/>
    </row>
    <row r="1509" customHeight="1" spans="23:23">
      <c r="W1509" s="565"/>
    </row>
    <row r="1510" customHeight="1" spans="23:23">
      <c r="W1510" s="565"/>
    </row>
    <row r="1511" customHeight="1" spans="23:23">
      <c r="W1511" s="565"/>
    </row>
    <row r="1512" customHeight="1" spans="23:23">
      <c r="W1512" s="565"/>
    </row>
    <row r="1513" customHeight="1" spans="23:23">
      <c r="W1513" s="565"/>
    </row>
    <row r="1514" customHeight="1" spans="23:23">
      <c r="W1514" s="565"/>
    </row>
    <row r="1515" customHeight="1" spans="23:23">
      <c r="W1515" s="565"/>
    </row>
    <row r="1516" customHeight="1" spans="23:23">
      <c r="W1516" s="565"/>
    </row>
    <row r="1517" customHeight="1" spans="23:23">
      <c r="W1517" s="565"/>
    </row>
    <row r="1518" customHeight="1" spans="23:23">
      <c r="W1518" s="565"/>
    </row>
    <row r="1519" customHeight="1" spans="23:23">
      <c r="W1519" s="565"/>
    </row>
    <row r="1520" customHeight="1" spans="23:23">
      <c r="W1520" s="565"/>
    </row>
    <row r="1521" customHeight="1" spans="23:23">
      <c r="W1521" s="565"/>
    </row>
    <row r="1522" customHeight="1" spans="23:23">
      <c r="W1522" s="565"/>
    </row>
    <row r="1523" customHeight="1" spans="23:23">
      <c r="W1523" s="565"/>
    </row>
    <row r="1524" customHeight="1" spans="23:23">
      <c r="W1524" s="565"/>
    </row>
    <row r="1525" customHeight="1" spans="23:23">
      <c r="W1525" s="565"/>
    </row>
    <row r="1526" customHeight="1" spans="23:23">
      <c r="W1526" s="565"/>
    </row>
    <row r="1527" customHeight="1" spans="23:23">
      <c r="W1527" s="565"/>
    </row>
    <row r="1528" customHeight="1" spans="23:23">
      <c r="W1528" s="565"/>
    </row>
    <row r="1529" customHeight="1" spans="23:23">
      <c r="W1529" s="565"/>
    </row>
    <row r="1530" customHeight="1" spans="23:23">
      <c r="W1530" s="565"/>
    </row>
    <row r="1531" customHeight="1" spans="23:23">
      <c r="W1531" s="565"/>
    </row>
    <row r="1532" customHeight="1" spans="23:23">
      <c r="W1532" s="565"/>
    </row>
    <row r="1533" customHeight="1" spans="23:23">
      <c r="W1533" s="565"/>
    </row>
    <row r="1534" customHeight="1" spans="23:23">
      <c r="W1534" s="565"/>
    </row>
    <row r="1535" customHeight="1" spans="23:23">
      <c r="W1535" s="565"/>
    </row>
    <row r="1536" customHeight="1" spans="23:23">
      <c r="W1536" s="565"/>
    </row>
    <row r="1537" customHeight="1" spans="23:23">
      <c r="W1537" s="565"/>
    </row>
    <row r="1538" customHeight="1" spans="23:23">
      <c r="W1538" s="565"/>
    </row>
    <row r="1539" customHeight="1" spans="23:23">
      <c r="W1539" s="565"/>
    </row>
    <row r="1540" customHeight="1" spans="23:23">
      <c r="W1540" s="565"/>
    </row>
    <row r="1541" customHeight="1" spans="23:23">
      <c r="W1541" s="565"/>
    </row>
    <row r="1542" customHeight="1" spans="23:23">
      <c r="W1542" s="565"/>
    </row>
    <row r="1543" customHeight="1" spans="23:23">
      <c r="W1543" s="565"/>
    </row>
    <row r="1544" customHeight="1" spans="23:23">
      <c r="W1544" s="565"/>
    </row>
    <row r="1545" customHeight="1" spans="23:23">
      <c r="W1545" s="565"/>
    </row>
    <row r="1546" customHeight="1" spans="23:23">
      <c r="W1546" s="565"/>
    </row>
    <row r="1547" customHeight="1" spans="23:23">
      <c r="W1547" s="565"/>
    </row>
    <row r="1548" customHeight="1" spans="23:23">
      <c r="W1548" s="565"/>
    </row>
    <row r="1549" customHeight="1" spans="23:23">
      <c r="W1549" s="565"/>
    </row>
    <row r="1550" customHeight="1" spans="23:23">
      <c r="W1550" s="565"/>
    </row>
    <row r="1551" customHeight="1" spans="23:23">
      <c r="W1551" s="565"/>
    </row>
    <row r="1552" customHeight="1" spans="23:23">
      <c r="W1552" s="565"/>
    </row>
    <row r="1553" customHeight="1" spans="23:23">
      <c r="W1553" s="565"/>
    </row>
    <row r="1554" customHeight="1" spans="23:23">
      <c r="W1554" s="565"/>
    </row>
    <row r="1555" customHeight="1" spans="23:23">
      <c r="W1555" s="565"/>
    </row>
    <row r="1556" customHeight="1" spans="23:23">
      <c r="W1556" s="565"/>
    </row>
    <row r="1557" customHeight="1" spans="23:23">
      <c r="W1557" s="565"/>
    </row>
    <row r="1558" customHeight="1" spans="23:23">
      <c r="W1558" s="565"/>
    </row>
    <row r="1559" customHeight="1" spans="23:23">
      <c r="W1559" s="565"/>
    </row>
    <row r="1560" customHeight="1" spans="23:23">
      <c r="W1560" s="565"/>
    </row>
    <row r="1561" customHeight="1" spans="23:23">
      <c r="W1561" s="565"/>
    </row>
    <row r="1562" customHeight="1" spans="23:23">
      <c r="W1562" s="565"/>
    </row>
    <row r="1563" customHeight="1" spans="23:23">
      <c r="W1563" s="565"/>
    </row>
    <row r="1564" customHeight="1" spans="23:23">
      <c r="W1564" s="565"/>
    </row>
    <row r="1565" customHeight="1" spans="23:23">
      <c r="W1565" s="565"/>
    </row>
    <row r="1566" customHeight="1" spans="23:23">
      <c r="W1566" s="565"/>
    </row>
    <row r="1567" customHeight="1" spans="23:23">
      <c r="W1567" s="565"/>
    </row>
    <row r="1568" customHeight="1" spans="23:23">
      <c r="W1568" s="565"/>
    </row>
    <row r="1569" customHeight="1" spans="23:23">
      <c r="W1569" s="565"/>
    </row>
    <row r="1570" customHeight="1" spans="23:23">
      <c r="W1570" s="565"/>
    </row>
    <row r="1571" customHeight="1" spans="23:23">
      <c r="W1571" s="565"/>
    </row>
    <row r="1572" customHeight="1" spans="23:23">
      <c r="W1572" s="565"/>
    </row>
    <row r="1573" customHeight="1" spans="23:23">
      <c r="W1573" s="565"/>
    </row>
    <row r="1574" customHeight="1" spans="23:23">
      <c r="W1574" s="565"/>
    </row>
    <row r="1575" customHeight="1" spans="23:23">
      <c r="W1575" s="565"/>
    </row>
    <row r="1576" customHeight="1" spans="23:23">
      <c r="W1576" s="565"/>
    </row>
    <row r="1577" customHeight="1" spans="23:23">
      <c r="W1577" s="565"/>
    </row>
    <row r="1578" customHeight="1" spans="23:23">
      <c r="W1578" s="565"/>
    </row>
    <row r="1579" customHeight="1" spans="23:23">
      <c r="W1579" s="565"/>
    </row>
    <row r="1580" customHeight="1" spans="23:23">
      <c r="W1580" s="565"/>
    </row>
    <row r="1581" customHeight="1" spans="23:23">
      <c r="W1581" s="565"/>
    </row>
    <row r="1582" customHeight="1" spans="23:23">
      <c r="W1582" s="565"/>
    </row>
    <row r="1583" customHeight="1" spans="23:23">
      <c r="W1583" s="565"/>
    </row>
    <row r="1584" customHeight="1" spans="23:23">
      <c r="W1584" s="565"/>
    </row>
    <row r="1585" customHeight="1" spans="23:23">
      <c r="W1585" s="565"/>
    </row>
    <row r="1586" customHeight="1" spans="23:23">
      <c r="W1586" s="565"/>
    </row>
    <row r="1587" customHeight="1" spans="23:23">
      <c r="W1587" s="565"/>
    </row>
    <row r="1588" customHeight="1" spans="23:23">
      <c r="W1588" s="565"/>
    </row>
    <row r="1589" customHeight="1" spans="23:23">
      <c r="W1589" s="565"/>
    </row>
    <row r="1590" customHeight="1" spans="23:23">
      <c r="W1590" s="565"/>
    </row>
    <row r="1591" customHeight="1" spans="23:23">
      <c r="W1591" s="565"/>
    </row>
    <row r="1592" customHeight="1" spans="23:23">
      <c r="W1592" s="565"/>
    </row>
    <row r="1593" customHeight="1" spans="23:23">
      <c r="W1593" s="565"/>
    </row>
    <row r="1594" customHeight="1" spans="23:23">
      <c r="W1594" s="565"/>
    </row>
    <row r="1595" customHeight="1" spans="23:23">
      <c r="W1595" s="565"/>
    </row>
    <row r="1596" customHeight="1" spans="23:23">
      <c r="W1596" s="565"/>
    </row>
    <row r="1597" customHeight="1" spans="23:23">
      <c r="W1597" s="565"/>
    </row>
    <row r="1598" customHeight="1" spans="23:23">
      <c r="W1598" s="565"/>
    </row>
    <row r="1599" customHeight="1" spans="23:23">
      <c r="W1599" s="565"/>
    </row>
    <row r="1600" customHeight="1" spans="23:23">
      <c r="W1600" s="565"/>
    </row>
    <row r="1601" customHeight="1" spans="23:23">
      <c r="W1601" s="565"/>
    </row>
    <row r="1602" customHeight="1" spans="23:23">
      <c r="W1602" s="565"/>
    </row>
    <row r="1603" customHeight="1" spans="23:23">
      <c r="W1603" s="565"/>
    </row>
    <row r="1604" customHeight="1" spans="23:23">
      <c r="W1604" s="565"/>
    </row>
    <row r="1605" customHeight="1" spans="23:23">
      <c r="W1605" s="565"/>
    </row>
    <row r="1606" customHeight="1" spans="23:23">
      <c r="W1606" s="565"/>
    </row>
    <row r="1607" customHeight="1" spans="23:23">
      <c r="W1607" s="565"/>
    </row>
    <row r="1608" customHeight="1" spans="23:23">
      <c r="W1608" s="565"/>
    </row>
    <row r="1609" customHeight="1" spans="23:23">
      <c r="W1609" s="565"/>
    </row>
    <row r="1610" customHeight="1" spans="23:23">
      <c r="W1610" s="565"/>
    </row>
    <row r="1611" customHeight="1" spans="23:23">
      <c r="W1611" s="565"/>
    </row>
    <row r="1612" customHeight="1" spans="23:23">
      <c r="W1612" s="565"/>
    </row>
    <row r="1613" customHeight="1" spans="23:23">
      <c r="W1613" s="565"/>
    </row>
    <row r="1614" customHeight="1" spans="23:23">
      <c r="W1614" s="565"/>
    </row>
    <row r="1615" customHeight="1" spans="23:23">
      <c r="W1615" s="565"/>
    </row>
    <row r="1616" customHeight="1" spans="23:23">
      <c r="W1616" s="565"/>
    </row>
    <row r="1617" customHeight="1" spans="23:23">
      <c r="W1617" s="565"/>
    </row>
    <row r="1618" customHeight="1" spans="23:23">
      <c r="W1618" s="565"/>
    </row>
    <row r="1619" customHeight="1" spans="23:23">
      <c r="W1619" s="565"/>
    </row>
    <row r="1620" customHeight="1" spans="23:23">
      <c r="W1620" s="565"/>
    </row>
    <row r="1621" customHeight="1" spans="23:23">
      <c r="W1621" s="565"/>
    </row>
    <row r="1622" customHeight="1" spans="23:23">
      <c r="W1622" s="565"/>
    </row>
    <row r="1623" customHeight="1" spans="23:23">
      <c r="W1623" s="565"/>
    </row>
    <row r="1624" customHeight="1" spans="23:23">
      <c r="W1624" s="565"/>
    </row>
    <row r="1625" customHeight="1" spans="23:23">
      <c r="W1625" s="565"/>
    </row>
    <row r="1626" customHeight="1" spans="23:23">
      <c r="W1626" s="565"/>
    </row>
    <row r="1627" customHeight="1" spans="23:23">
      <c r="W1627" s="565"/>
    </row>
    <row r="1628" customHeight="1" spans="23:23">
      <c r="W1628" s="565"/>
    </row>
    <row r="1629" customHeight="1" spans="23:23">
      <c r="W1629" s="565"/>
    </row>
    <row r="1630" customHeight="1" spans="23:23">
      <c r="W1630" s="565"/>
    </row>
    <row r="1631" customHeight="1" spans="23:23">
      <c r="W1631" s="565"/>
    </row>
    <row r="1632" customHeight="1" spans="23:23">
      <c r="W1632" s="565"/>
    </row>
    <row r="1633" customHeight="1" spans="23:23">
      <c r="W1633" s="565"/>
    </row>
    <row r="1634" customHeight="1" spans="23:23">
      <c r="W1634" s="565"/>
    </row>
    <row r="1635" customHeight="1" spans="23:23">
      <c r="W1635" s="565"/>
    </row>
    <row r="1636" customHeight="1" spans="23:23">
      <c r="W1636" s="565"/>
    </row>
    <row r="1637" customHeight="1" spans="23:23">
      <c r="W1637" s="565"/>
    </row>
    <row r="1638" customHeight="1" spans="23:23">
      <c r="W1638" s="565"/>
    </row>
    <row r="1639" customHeight="1" spans="23:23">
      <c r="W1639" s="565"/>
    </row>
    <row r="1640" customHeight="1" spans="23:23">
      <c r="W1640" s="565"/>
    </row>
    <row r="1641" customHeight="1" spans="23:23">
      <c r="W1641" s="565"/>
    </row>
    <row r="1642" customHeight="1" spans="23:23">
      <c r="W1642" s="565"/>
    </row>
    <row r="1643" customHeight="1" spans="23:23">
      <c r="W1643" s="565"/>
    </row>
    <row r="1644" customHeight="1" spans="23:23">
      <c r="W1644" s="565"/>
    </row>
    <row r="1645" customHeight="1" spans="23:23">
      <c r="W1645" s="565"/>
    </row>
    <row r="1646" customHeight="1" spans="23:23">
      <c r="W1646" s="565"/>
    </row>
    <row r="1647" customHeight="1" spans="23:23">
      <c r="W1647" s="565"/>
    </row>
    <row r="1648" customHeight="1" spans="23:23">
      <c r="W1648" s="565"/>
    </row>
    <row r="1649" customHeight="1" spans="23:23">
      <c r="W1649" s="565"/>
    </row>
    <row r="1650" customHeight="1" spans="23:23">
      <c r="W1650" s="565"/>
    </row>
    <row r="1651" customHeight="1" spans="23:23">
      <c r="W1651" s="565"/>
    </row>
    <row r="1652" customHeight="1" spans="23:23">
      <c r="W1652" s="565"/>
    </row>
    <row r="1653" customHeight="1" spans="23:23">
      <c r="W1653" s="565"/>
    </row>
    <row r="1654" customHeight="1" spans="23:23">
      <c r="W1654" s="565"/>
    </row>
    <row r="1655" customHeight="1" spans="23:23">
      <c r="W1655" s="565"/>
    </row>
    <row r="1656" customHeight="1" spans="23:23">
      <c r="W1656" s="565"/>
    </row>
    <row r="1657" customHeight="1" spans="23:23">
      <c r="W1657" s="565"/>
    </row>
    <row r="1658" customHeight="1" spans="23:23">
      <c r="W1658" s="565"/>
    </row>
    <row r="1659" customHeight="1" spans="23:23">
      <c r="W1659" s="565"/>
    </row>
    <row r="1660" customHeight="1" spans="23:23">
      <c r="W1660" s="565"/>
    </row>
    <row r="1661" customHeight="1" spans="23:23">
      <c r="W1661" s="565"/>
    </row>
    <row r="1662" customHeight="1" spans="23:23">
      <c r="W1662" s="565"/>
    </row>
    <row r="1663" customHeight="1" spans="23:23">
      <c r="W1663" s="565"/>
    </row>
    <row r="1664" customHeight="1" spans="23:23">
      <c r="W1664" s="565"/>
    </row>
    <row r="1665" customHeight="1" spans="23:23">
      <c r="W1665" s="565"/>
    </row>
    <row r="1666" customHeight="1" spans="23:23">
      <c r="W1666" s="565"/>
    </row>
    <row r="1667" customHeight="1" spans="23:23">
      <c r="W1667" s="565"/>
    </row>
    <row r="1668" customHeight="1" spans="23:23">
      <c r="W1668" s="565"/>
    </row>
    <row r="1669" customHeight="1" spans="23:23">
      <c r="W1669" s="565"/>
    </row>
    <row r="1670" customHeight="1" spans="23:23">
      <c r="W1670" s="565"/>
    </row>
    <row r="1671" customHeight="1" spans="23:23">
      <c r="W1671" s="565"/>
    </row>
    <row r="1672" customHeight="1" spans="23:23">
      <c r="W1672" s="565"/>
    </row>
    <row r="1673" customHeight="1" spans="23:23">
      <c r="W1673" s="565"/>
    </row>
    <row r="1674" customHeight="1" spans="23:23">
      <c r="W1674" s="565"/>
    </row>
    <row r="1675" customHeight="1" spans="23:23">
      <c r="W1675" s="565"/>
    </row>
    <row r="1676" customHeight="1" spans="23:23">
      <c r="W1676" s="565"/>
    </row>
    <row r="1677" customHeight="1" spans="23:23">
      <c r="W1677" s="565"/>
    </row>
    <row r="1678" customHeight="1" spans="23:23">
      <c r="W1678" s="565"/>
    </row>
    <row r="1679" customHeight="1" spans="23:23">
      <c r="W1679" s="565"/>
    </row>
    <row r="1680" customHeight="1" spans="23:23">
      <c r="W1680" s="565"/>
    </row>
    <row r="1681" customHeight="1" spans="23:23">
      <c r="W1681" s="565"/>
    </row>
    <row r="1682" customHeight="1" spans="23:23">
      <c r="W1682" s="565"/>
    </row>
    <row r="1683" customHeight="1" spans="23:23">
      <c r="W1683" s="565"/>
    </row>
    <row r="1684" customHeight="1" spans="23:23">
      <c r="W1684" s="565"/>
    </row>
    <row r="1685" customHeight="1" spans="23:23">
      <c r="W1685" s="565"/>
    </row>
    <row r="1686" customHeight="1" spans="23:23">
      <c r="W1686" s="565"/>
    </row>
    <row r="1687" customHeight="1" spans="23:23">
      <c r="W1687" s="565"/>
    </row>
    <row r="1688" customHeight="1" spans="23:23">
      <c r="W1688" s="565"/>
    </row>
    <row r="1689" customHeight="1" spans="23:23">
      <c r="W1689" s="565"/>
    </row>
    <row r="1690" customHeight="1" spans="23:23">
      <c r="W1690" s="565"/>
    </row>
    <row r="1691" customHeight="1" spans="23:23">
      <c r="W1691" s="565"/>
    </row>
    <row r="1692" customHeight="1" spans="23:23">
      <c r="W1692" s="565"/>
    </row>
    <row r="1693" customHeight="1" spans="23:23">
      <c r="W1693" s="565"/>
    </row>
    <row r="1694" customHeight="1" spans="23:23">
      <c r="W1694" s="565"/>
    </row>
    <row r="1695" customHeight="1" spans="23:23">
      <c r="W1695" s="565"/>
    </row>
    <row r="1696" customHeight="1" spans="23:23">
      <c r="W1696" s="565"/>
    </row>
    <row r="1697" customHeight="1" spans="23:23">
      <c r="W1697" s="565"/>
    </row>
    <row r="1698" customHeight="1" spans="23:23">
      <c r="W1698" s="565"/>
    </row>
    <row r="1699" customHeight="1" spans="23:23">
      <c r="W1699" s="565"/>
    </row>
    <row r="1700" customHeight="1" spans="23:23">
      <c r="W1700" s="565"/>
    </row>
    <row r="1701" customHeight="1" spans="23:23">
      <c r="W1701" s="565"/>
    </row>
    <row r="1702" customHeight="1" spans="23:23">
      <c r="W1702" s="565"/>
    </row>
    <row r="1703" customHeight="1" spans="23:23">
      <c r="W1703" s="565"/>
    </row>
    <row r="1704" customHeight="1" spans="23:23">
      <c r="W1704" s="565"/>
    </row>
    <row r="1705" customHeight="1" spans="23:23">
      <c r="W1705" s="565"/>
    </row>
    <row r="1706" customHeight="1" spans="23:23">
      <c r="W1706" s="565"/>
    </row>
    <row r="1707" customHeight="1" spans="23:23">
      <c r="W1707" s="565"/>
    </row>
    <row r="1708" customHeight="1" spans="23:23">
      <c r="W1708" s="565"/>
    </row>
    <row r="1709" customHeight="1" spans="23:23">
      <c r="W1709" s="565"/>
    </row>
    <row r="1710" customHeight="1" spans="23:23">
      <c r="W1710" s="565"/>
    </row>
    <row r="1711" customHeight="1" spans="23:23">
      <c r="W1711" s="565"/>
    </row>
    <row r="1712" customHeight="1" spans="23:23">
      <c r="W1712" s="565"/>
    </row>
    <row r="1713" customHeight="1" spans="23:23">
      <c r="W1713" s="565"/>
    </row>
    <row r="1714" customHeight="1" spans="23:23">
      <c r="W1714" s="565"/>
    </row>
    <row r="1715" customHeight="1" spans="23:23">
      <c r="W1715" s="565"/>
    </row>
    <row r="1716" customHeight="1" spans="23:23">
      <c r="W1716" s="565"/>
    </row>
    <row r="1717" customHeight="1" spans="23:23">
      <c r="W1717" s="565"/>
    </row>
    <row r="1718" customHeight="1" spans="23:23">
      <c r="W1718" s="565"/>
    </row>
    <row r="1719" customHeight="1" spans="23:23">
      <c r="W1719" s="565"/>
    </row>
    <row r="1720" customHeight="1" spans="23:23">
      <c r="W1720" s="565"/>
    </row>
    <row r="1721" customHeight="1" spans="23:23">
      <c r="W1721" s="565"/>
    </row>
    <row r="1722" customHeight="1" spans="23:23">
      <c r="W1722" s="565"/>
    </row>
    <row r="1723" customHeight="1" spans="23:23">
      <c r="W1723" s="565"/>
    </row>
    <row r="1724" customHeight="1" spans="23:23">
      <c r="W1724" s="565"/>
    </row>
    <row r="1725" customHeight="1" spans="23:23">
      <c r="W1725" s="565"/>
    </row>
    <row r="1726" customHeight="1" spans="23:23">
      <c r="W1726" s="565"/>
    </row>
    <row r="1727" customHeight="1" spans="23:23">
      <c r="W1727" s="565"/>
    </row>
    <row r="1728" customHeight="1" spans="23:23">
      <c r="W1728" s="565"/>
    </row>
    <row r="1729" customHeight="1" spans="23:23">
      <c r="W1729" s="565"/>
    </row>
    <row r="1730" customHeight="1" spans="23:23">
      <c r="W1730" s="565"/>
    </row>
    <row r="1731" customHeight="1" spans="23:23">
      <c r="W1731" s="565"/>
    </row>
    <row r="1732" customHeight="1" spans="23:23">
      <c r="W1732" s="565"/>
    </row>
    <row r="1733" customHeight="1" spans="23:23">
      <c r="W1733" s="565"/>
    </row>
    <row r="1734" customHeight="1" spans="23:23">
      <c r="W1734" s="565"/>
    </row>
    <row r="1735" customHeight="1" spans="23:23">
      <c r="W1735" s="565"/>
    </row>
    <row r="1736" customHeight="1" spans="23:23">
      <c r="W1736" s="565"/>
    </row>
    <row r="1737" customHeight="1" spans="23:23">
      <c r="W1737" s="565"/>
    </row>
    <row r="1738" customHeight="1" spans="23:23">
      <c r="W1738" s="565"/>
    </row>
    <row r="1739" customHeight="1" spans="23:23">
      <c r="W1739" s="565"/>
    </row>
    <row r="1740" customHeight="1" spans="23:23">
      <c r="W1740" s="565"/>
    </row>
    <row r="1741" customHeight="1" spans="23:23">
      <c r="W1741" s="565"/>
    </row>
    <row r="1742" customHeight="1" spans="23:23">
      <c r="W1742" s="565"/>
    </row>
    <row r="1743" customHeight="1" spans="23:23">
      <c r="W1743" s="565"/>
    </row>
    <row r="1744" customHeight="1" spans="23:23">
      <c r="W1744" s="565"/>
    </row>
    <row r="1745" customHeight="1" spans="23:23">
      <c r="W1745" s="565"/>
    </row>
    <row r="1746" customHeight="1" spans="23:23">
      <c r="W1746" s="565"/>
    </row>
    <row r="1747" customHeight="1" spans="23:23">
      <c r="W1747" s="565"/>
    </row>
    <row r="1748" customHeight="1" spans="23:23">
      <c r="W1748" s="565"/>
    </row>
    <row r="1749" customHeight="1" spans="23:23">
      <c r="W1749" s="565"/>
    </row>
    <row r="1750" customHeight="1" spans="23:23">
      <c r="W1750" s="565"/>
    </row>
    <row r="1751" customHeight="1" spans="23:23">
      <c r="W1751" s="565"/>
    </row>
    <row r="1752" customHeight="1" spans="23:23">
      <c r="W1752" s="565"/>
    </row>
    <row r="1753" customHeight="1" spans="23:23">
      <c r="W1753" s="565"/>
    </row>
    <row r="1754" customHeight="1" spans="23:23">
      <c r="W1754" s="565"/>
    </row>
    <row r="1755" customHeight="1" spans="23:23">
      <c r="W1755" s="565"/>
    </row>
    <row r="1756" customHeight="1" spans="23:23">
      <c r="W1756" s="565"/>
    </row>
    <row r="1757" customHeight="1" spans="23:23">
      <c r="W1757" s="565"/>
    </row>
    <row r="1758" customHeight="1" spans="23:23">
      <c r="W1758" s="565"/>
    </row>
    <row r="1759" customHeight="1" spans="23:23">
      <c r="W1759" s="565"/>
    </row>
    <row r="1760" customHeight="1" spans="23:23">
      <c r="W1760" s="565"/>
    </row>
    <row r="1761" customHeight="1" spans="23:23">
      <c r="W1761" s="565"/>
    </row>
    <row r="1762" customHeight="1" spans="23:23">
      <c r="W1762" s="565"/>
    </row>
    <row r="1763" customHeight="1" spans="23:23">
      <c r="W1763" s="565"/>
    </row>
    <row r="1764" customHeight="1" spans="23:23">
      <c r="W1764" s="565"/>
    </row>
    <row r="1765" customHeight="1" spans="23:23">
      <c r="W1765" s="565"/>
    </row>
    <row r="1766" customHeight="1" spans="23:23">
      <c r="W1766" s="565"/>
    </row>
    <row r="1767" customHeight="1" spans="23:23">
      <c r="W1767" s="565"/>
    </row>
    <row r="1768" customHeight="1" spans="23:23">
      <c r="W1768" s="565"/>
    </row>
    <row r="1769" customHeight="1" spans="23:23">
      <c r="W1769" s="565"/>
    </row>
    <row r="1770" customHeight="1" spans="23:23">
      <c r="W1770" s="565"/>
    </row>
    <row r="1771" customHeight="1" spans="23:23">
      <c r="W1771" s="565"/>
    </row>
    <row r="1772" customHeight="1" spans="23:23">
      <c r="W1772" s="565"/>
    </row>
    <row r="1773" customHeight="1" spans="23:23">
      <c r="W1773" s="565"/>
    </row>
    <row r="1774" customHeight="1" spans="23:23">
      <c r="W1774" s="565"/>
    </row>
    <row r="1775" customHeight="1" spans="23:23">
      <c r="W1775" s="565"/>
    </row>
    <row r="1776" customHeight="1" spans="23:23">
      <c r="W1776" s="565"/>
    </row>
    <row r="1777" customHeight="1" spans="23:23">
      <c r="W1777" s="565"/>
    </row>
    <row r="1778" customHeight="1" spans="23:23">
      <c r="W1778" s="565"/>
    </row>
    <row r="1779" customHeight="1" spans="23:23">
      <c r="W1779" s="565"/>
    </row>
    <row r="1780" customHeight="1" spans="23:23">
      <c r="W1780" s="565"/>
    </row>
    <row r="1781" customHeight="1" spans="23:23">
      <c r="W1781" s="565"/>
    </row>
    <row r="1782" customHeight="1" spans="23:23">
      <c r="W1782" s="565"/>
    </row>
    <row r="1783" customHeight="1" spans="23:23">
      <c r="W1783" s="565"/>
    </row>
    <row r="1784" customHeight="1" spans="23:23">
      <c r="W1784" s="565"/>
    </row>
    <row r="1785" customHeight="1" spans="23:23">
      <c r="W1785" s="565"/>
    </row>
    <row r="1786" customHeight="1" spans="23:23">
      <c r="W1786" s="565"/>
    </row>
    <row r="1787" customHeight="1" spans="23:23">
      <c r="W1787" s="565"/>
    </row>
    <row r="1788" customHeight="1" spans="23:23">
      <c r="W1788" s="565"/>
    </row>
    <row r="1789" customHeight="1" spans="23:23">
      <c r="W1789" s="565"/>
    </row>
    <row r="1790" customHeight="1" spans="23:23">
      <c r="W1790" s="565"/>
    </row>
    <row r="1791" customHeight="1" spans="23:23">
      <c r="W1791" s="565"/>
    </row>
    <row r="1792" customHeight="1" spans="23:23">
      <c r="W1792" s="565"/>
    </row>
    <row r="1793" customHeight="1" spans="23:23">
      <c r="W1793" s="565"/>
    </row>
    <row r="1794" customHeight="1" spans="23:23">
      <c r="W1794" s="565"/>
    </row>
    <row r="1795" customHeight="1" spans="23:23">
      <c r="W1795" s="565"/>
    </row>
    <row r="1796" customHeight="1" spans="23:23">
      <c r="W1796" s="565"/>
    </row>
    <row r="1797" customHeight="1" spans="23:23">
      <c r="W1797" s="565"/>
    </row>
    <row r="1798" customHeight="1" spans="23:23">
      <c r="W1798" s="565"/>
    </row>
    <row r="1799" customHeight="1" spans="23:23">
      <c r="W1799" s="565"/>
    </row>
    <row r="1800" customHeight="1" spans="23:23">
      <c r="W1800" s="565"/>
    </row>
    <row r="1801" customHeight="1" spans="23:23">
      <c r="W1801" s="565"/>
    </row>
    <row r="1802" customHeight="1" spans="23:23">
      <c r="W1802" s="565"/>
    </row>
    <row r="1803" customHeight="1" spans="23:23">
      <c r="W1803" s="565"/>
    </row>
    <row r="1804" customHeight="1" spans="23:23">
      <c r="W1804" s="565"/>
    </row>
    <row r="1805" customHeight="1" spans="23:23">
      <c r="W1805" s="565"/>
    </row>
    <row r="1806" customHeight="1" spans="23:23">
      <c r="W1806" s="565"/>
    </row>
    <row r="1807" customHeight="1" spans="23:23">
      <c r="W1807" s="565"/>
    </row>
    <row r="1808" customHeight="1" spans="23:23">
      <c r="W1808" s="565"/>
    </row>
    <row r="1809" customHeight="1" spans="23:23">
      <c r="W1809" s="565"/>
    </row>
    <row r="1810" customHeight="1" spans="23:23">
      <c r="W1810" s="565"/>
    </row>
    <row r="1811" customHeight="1" spans="23:23">
      <c r="W1811" s="565"/>
    </row>
    <row r="1812" customHeight="1" spans="23:23">
      <c r="W1812" s="565"/>
    </row>
    <row r="1813" customHeight="1" spans="23:23">
      <c r="W1813" s="565"/>
    </row>
    <row r="1814" customHeight="1" spans="23:23">
      <c r="W1814" s="565"/>
    </row>
    <row r="1815" customHeight="1" spans="23:23">
      <c r="W1815" s="565"/>
    </row>
    <row r="1816" customHeight="1" spans="23:23">
      <c r="W1816" s="565"/>
    </row>
    <row r="1817" customHeight="1" spans="23:23">
      <c r="W1817" s="565"/>
    </row>
    <row r="1818" customHeight="1" spans="23:23">
      <c r="W1818" s="565"/>
    </row>
    <row r="1819" customHeight="1" spans="23:23">
      <c r="W1819" s="565"/>
    </row>
    <row r="1820" customHeight="1" spans="23:23">
      <c r="W1820" s="565"/>
    </row>
    <row r="1821" customHeight="1" spans="23:23">
      <c r="W1821" s="565"/>
    </row>
    <row r="1822" customHeight="1" spans="23:23">
      <c r="W1822" s="565"/>
    </row>
    <row r="1823" customHeight="1" spans="23:23">
      <c r="W1823" s="565"/>
    </row>
    <row r="1824" customHeight="1" spans="23:23">
      <c r="W1824" s="565"/>
    </row>
    <row r="1825" customHeight="1" spans="23:23">
      <c r="W1825" s="565"/>
    </row>
    <row r="1826" customHeight="1" spans="23:23">
      <c r="W1826" s="565"/>
    </row>
    <row r="1827" customHeight="1" spans="23:23">
      <c r="W1827" s="565"/>
    </row>
    <row r="1828" customHeight="1" spans="23:23">
      <c r="W1828" s="565"/>
    </row>
    <row r="1829" customHeight="1" spans="23:23">
      <c r="W1829" s="565"/>
    </row>
    <row r="1830" customHeight="1" spans="23:23">
      <c r="W1830" s="565"/>
    </row>
    <row r="1831" customHeight="1" spans="23:23">
      <c r="W1831" s="565"/>
    </row>
    <row r="1832" customHeight="1" spans="23:23">
      <c r="W1832" s="565"/>
    </row>
    <row r="1833" customHeight="1" spans="23:23">
      <c r="W1833" s="565"/>
    </row>
    <row r="1834" customHeight="1" spans="23:23">
      <c r="W1834" s="565"/>
    </row>
    <row r="1835" customHeight="1" spans="23:23">
      <c r="W1835" s="565"/>
    </row>
    <row r="1836" customHeight="1" spans="23:23">
      <c r="W1836" s="565"/>
    </row>
    <row r="1837" customHeight="1" spans="23:23">
      <c r="W1837" s="565"/>
    </row>
    <row r="1838" customHeight="1" spans="23:23">
      <c r="W1838" s="565"/>
    </row>
    <row r="1839" customHeight="1" spans="23:23">
      <c r="W1839" s="565"/>
    </row>
    <row r="1840" customHeight="1" spans="23:23">
      <c r="W1840" s="565"/>
    </row>
    <row r="1841" customHeight="1" spans="23:23">
      <c r="W1841" s="565"/>
    </row>
    <row r="1842" customHeight="1" spans="23:23">
      <c r="W1842" s="565"/>
    </row>
    <row r="1843" customHeight="1" spans="23:23">
      <c r="W1843" s="565"/>
    </row>
    <row r="1844" customHeight="1" spans="23:23">
      <c r="W1844" s="565"/>
    </row>
    <row r="1845" customHeight="1" spans="23:23">
      <c r="W1845" s="565"/>
    </row>
    <row r="1846" customHeight="1" spans="23:23">
      <c r="W1846" s="565"/>
    </row>
    <row r="1847" customHeight="1" spans="23:23">
      <c r="W1847" s="565"/>
    </row>
    <row r="1848" customHeight="1" spans="23:23">
      <c r="W1848" s="565"/>
    </row>
    <row r="1849" customHeight="1" spans="23:23">
      <c r="W1849" s="565"/>
    </row>
    <row r="1850" customHeight="1" spans="23:23">
      <c r="W1850" s="565"/>
    </row>
    <row r="1851" customHeight="1" spans="23:23">
      <c r="W1851" s="565"/>
    </row>
    <row r="1852" customHeight="1" spans="23:23">
      <c r="W1852" s="565"/>
    </row>
    <row r="1853" customHeight="1" spans="23:23">
      <c r="W1853" s="565"/>
    </row>
    <row r="1854" customHeight="1" spans="23:23">
      <c r="W1854" s="565"/>
    </row>
    <row r="1855" customHeight="1" spans="23:23">
      <c r="W1855" s="565"/>
    </row>
    <row r="1856" customHeight="1" spans="23:23">
      <c r="W1856" s="565"/>
    </row>
    <row r="1857" customHeight="1" spans="23:23">
      <c r="W1857" s="565"/>
    </row>
    <row r="1858" customHeight="1" spans="23:23">
      <c r="W1858" s="565"/>
    </row>
    <row r="1859" customHeight="1" spans="23:23">
      <c r="W1859" s="565"/>
    </row>
    <row r="1860" customHeight="1" spans="23:23">
      <c r="W1860" s="565"/>
    </row>
    <row r="1861" customHeight="1" spans="23:23">
      <c r="W1861" s="565"/>
    </row>
    <row r="1862" customHeight="1" spans="23:23">
      <c r="W1862" s="565"/>
    </row>
    <row r="1863" customHeight="1" spans="23:23">
      <c r="W1863" s="565"/>
    </row>
    <row r="1864" customHeight="1" spans="23:23">
      <c r="W1864" s="565"/>
    </row>
    <row r="1865" customHeight="1" spans="23:23">
      <c r="W1865" s="565"/>
    </row>
    <row r="1866" customHeight="1" spans="23:23">
      <c r="W1866" s="565"/>
    </row>
    <row r="1867" customHeight="1" spans="23:23">
      <c r="W1867" s="565"/>
    </row>
    <row r="1868" customHeight="1" spans="23:23">
      <c r="W1868" s="565"/>
    </row>
    <row r="1869" customHeight="1" spans="23:23">
      <c r="W1869" s="565"/>
    </row>
    <row r="1870" customHeight="1" spans="23:23">
      <c r="W1870" s="565"/>
    </row>
    <row r="1871" customHeight="1" spans="23:23">
      <c r="W1871" s="565"/>
    </row>
    <row r="1872" customHeight="1" spans="23:23">
      <c r="W1872" s="565"/>
    </row>
    <row r="1873" customHeight="1" spans="23:23">
      <c r="W1873" s="565"/>
    </row>
    <row r="1874" customHeight="1" spans="23:23">
      <c r="W1874" s="565"/>
    </row>
    <row r="1875" customHeight="1" spans="23:23">
      <c r="W1875" s="565"/>
    </row>
    <row r="1876" customHeight="1" spans="23:23">
      <c r="W1876" s="565"/>
    </row>
    <row r="1877" customHeight="1" spans="23:23">
      <c r="W1877" s="565"/>
    </row>
    <row r="1878" customHeight="1" spans="23:23">
      <c r="W1878" s="565"/>
    </row>
    <row r="1879" customHeight="1" spans="23:23">
      <c r="W1879" s="565"/>
    </row>
    <row r="1880" customHeight="1" spans="23:23">
      <c r="W1880" s="565"/>
    </row>
    <row r="1881" customHeight="1" spans="23:23">
      <c r="W1881" s="565"/>
    </row>
    <row r="1882" customHeight="1" spans="23:23">
      <c r="W1882" s="565"/>
    </row>
    <row r="1883" customHeight="1" spans="23:23">
      <c r="W1883" s="565"/>
    </row>
    <row r="1884" customHeight="1" spans="23:23">
      <c r="W1884" s="565"/>
    </row>
    <row r="1885" customHeight="1" spans="23:23">
      <c r="W1885" s="565"/>
    </row>
    <row r="1886" customHeight="1" spans="23:23">
      <c r="W1886" s="565"/>
    </row>
    <row r="1887" customHeight="1" spans="23:23">
      <c r="W1887" s="565"/>
    </row>
    <row r="1888" customHeight="1" spans="23:23">
      <c r="W1888" s="565"/>
    </row>
    <row r="1889" customHeight="1" spans="23:23">
      <c r="W1889" s="565"/>
    </row>
    <row r="1890" customHeight="1" spans="23:23">
      <c r="W1890" s="565"/>
    </row>
    <row r="1891" customHeight="1" spans="23:23">
      <c r="W1891" s="565"/>
    </row>
    <row r="1892" customHeight="1" spans="23:23">
      <c r="W1892" s="565"/>
    </row>
    <row r="1893" customHeight="1" spans="23:23">
      <c r="W1893" s="565"/>
    </row>
    <row r="1894" customHeight="1" spans="23:23">
      <c r="W1894" s="565"/>
    </row>
    <row r="1895" customHeight="1" spans="23:23">
      <c r="W1895" s="565"/>
    </row>
    <row r="1896" customHeight="1" spans="23:23">
      <c r="W1896" s="565"/>
    </row>
    <row r="1897" customHeight="1" spans="23:23">
      <c r="W1897" s="565"/>
    </row>
    <row r="1898" customHeight="1" spans="23:23">
      <c r="W1898" s="565"/>
    </row>
    <row r="1899" customHeight="1" spans="23:23">
      <c r="W1899" s="565"/>
    </row>
    <row r="1900" customHeight="1" spans="23:23">
      <c r="W1900" s="565"/>
    </row>
    <row r="1901" customHeight="1" spans="23:23">
      <c r="W1901" s="565"/>
    </row>
    <row r="1902" customHeight="1" spans="23:23">
      <c r="W1902" s="565"/>
    </row>
    <row r="1903" customHeight="1" spans="23:23">
      <c r="W1903" s="565"/>
    </row>
    <row r="1904" customHeight="1" spans="23:23">
      <c r="W1904" s="565"/>
    </row>
    <row r="1905" customHeight="1" spans="23:23">
      <c r="W1905" s="565"/>
    </row>
    <row r="1906" customHeight="1" spans="23:23">
      <c r="W1906" s="565"/>
    </row>
    <row r="1907" customHeight="1" spans="23:23">
      <c r="W1907" s="565"/>
    </row>
    <row r="1908" customHeight="1" spans="23:23">
      <c r="W1908" s="565"/>
    </row>
    <row r="1909" customHeight="1" spans="23:23">
      <c r="W1909" s="565"/>
    </row>
    <row r="1910" customHeight="1" spans="23:23">
      <c r="W1910" s="565"/>
    </row>
    <row r="1911" customHeight="1" spans="23:23">
      <c r="W1911" s="565"/>
    </row>
    <row r="1912" customHeight="1" spans="23:23">
      <c r="W1912" s="565"/>
    </row>
    <row r="1913" customHeight="1" spans="23:23">
      <c r="W1913" s="565"/>
    </row>
    <row r="1914" customHeight="1" spans="23:23">
      <c r="W1914" s="565"/>
    </row>
    <row r="1915" customHeight="1" spans="23:23">
      <c r="W1915" s="565"/>
    </row>
    <row r="1916" customHeight="1" spans="23:23">
      <c r="W1916" s="565"/>
    </row>
    <row r="1917" customHeight="1" spans="23:23">
      <c r="W1917" s="565"/>
    </row>
    <row r="1918" customHeight="1" spans="23:23">
      <c r="W1918" s="565"/>
    </row>
    <row r="1919" customHeight="1" spans="23:23">
      <c r="W1919" s="565"/>
    </row>
    <row r="1920" customHeight="1" spans="23:23">
      <c r="W1920" s="565"/>
    </row>
    <row r="1921" customHeight="1" spans="23:23">
      <c r="W1921" s="565"/>
    </row>
    <row r="1922" customHeight="1" spans="23:23">
      <c r="W1922" s="565"/>
    </row>
    <row r="1923" customHeight="1" spans="23:23">
      <c r="W1923" s="565"/>
    </row>
    <row r="1924" customHeight="1" spans="23:23">
      <c r="W1924" s="565"/>
    </row>
    <row r="1925" customHeight="1" spans="23:23">
      <c r="W1925" s="565"/>
    </row>
    <row r="1926" customHeight="1" spans="23:23">
      <c r="W1926" s="565"/>
    </row>
    <row r="1927" customHeight="1" spans="23:23">
      <c r="W1927" s="565"/>
    </row>
    <row r="1928" customHeight="1" spans="23:23">
      <c r="W1928" s="565"/>
    </row>
    <row r="1929" customHeight="1" spans="23:23">
      <c r="W1929" s="565"/>
    </row>
    <row r="1930" customHeight="1" spans="23:23">
      <c r="W1930" s="565"/>
    </row>
    <row r="1931" customHeight="1" spans="23:23">
      <c r="W1931" s="565"/>
    </row>
    <row r="1932" customHeight="1" spans="23:23">
      <c r="W1932" s="565"/>
    </row>
    <row r="1933" customHeight="1" spans="23:23">
      <c r="W1933" s="565"/>
    </row>
    <row r="1934" customHeight="1" spans="23:23">
      <c r="W1934" s="565"/>
    </row>
    <row r="1935" customHeight="1" spans="23:23">
      <c r="W1935" s="565"/>
    </row>
    <row r="1936" customHeight="1" spans="23:23">
      <c r="W1936" s="565"/>
    </row>
    <row r="1937" customHeight="1" spans="23:23">
      <c r="W1937" s="565"/>
    </row>
    <row r="1938" customHeight="1" spans="23:23">
      <c r="W1938" s="565"/>
    </row>
    <row r="1939" customHeight="1" spans="23:23">
      <c r="W1939" s="565"/>
    </row>
    <row r="1940" customHeight="1" spans="23:23">
      <c r="W1940" s="565"/>
    </row>
    <row r="1941" customHeight="1" spans="23:23">
      <c r="W1941" s="565"/>
    </row>
    <row r="1942" customHeight="1" spans="23:23">
      <c r="W1942" s="565"/>
    </row>
    <row r="1943" customHeight="1" spans="23:23">
      <c r="W1943" s="565"/>
    </row>
    <row r="1944" customHeight="1" spans="23:23">
      <c r="W1944" s="565"/>
    </row>
    <row r="1945" customHeight="1" spans="23:23">
      <c r="W1945" s="565"/>
    </row>
    <row r="1946" customHeight="1" spans="23:23">
      <c r="W1946" s="565"/>
    </row>
    <row r="1947" customHeight="1" spans="23:23">
      <c r="W1947" s="565"/>
    </row>
    <row r="1948" customHeight="1" spans="23:23">
      <c r="W1948" s="565"/>
    </row>
    <row r="1949" customHeight="1" spans="23:23">
      <c r="W1949" s="565"/>
    </row>
    <row r="1950" customHeight="1" spans="23:23">
      <c r="W1950" s="565"/>
    </row>
    <row r="1951" customHeight="1" spans="23:23">
      <c r="W1951" s="565"/>
    </row>
    <row r="1952" customHeight="1" spans="23:23">
      <c r="W1952" s="565"/>
    </row>
    <row r="1953" customHeight="1" spans="23:23">
      <c r="W1953" s="565"/>
    </row>
    <row r="1954" customHeight="1" spans="23:23">
      <c r="W1954" s="565"/>
    </row>
    <row r="1955" customHeight="1" spans="23:23">
      <c r="W1955" s="565"/>
    </row>
    <row r="1956" customHeight="1" spans="23:23">
      <c r="W1956" s="565"/>
    </row>
    <row r="1957" customHeight="1" spans="23:23">
      <c r="W1957" s="565"/>
    </row>
    <row r="1958" customHeight="1" spans="23:23">
      <c r="W1958" s="565"/>
    </row>
    <row r="1959" customHeight="1" spans="23:23">
      <c r="W1959" s="565"/>
    </row>
    <row r="1960" customHeight="1" spans="23:23">
      <c r="W1960" s="565"/>
    </row>
    <row r="1961" customHeight="1" spans="23:23">
      <c r="W1961" s="565"/>
    </row>
    <row r="1962" customHeight="1" spans="23:23">
      <c r="W1962" s="565"/>
    </row>
    <row r="1963" customHeight="1" spans="23:23">
      <c r="W1963" s="565"/>
    </row>
    <row r="1964" customHeight="1" spans="23:23">
      <c r="W1964" s="565"/>
    </row>
    <row r="1965" customHeight="1" spans="23:23">
      <c r="W1965" s="565"/>
    </row>
    <row r="1966" customHeight="1" spans="23:23">
      <c r="W1966" s="565"/>
    </row>
    <row r="1967" customHeight="1" spans="23:23">
      <c r="W1967" s="565"/>
    </row>
    <row r="1968" customHeight="1" spans="23:23">
      <c r="W1968" s="565"/>
    </row>
    <row r="1969" customHeight="1" spans="23:23">
      <c r="W1969" s="565"/>
    </row>
    <row r="1970" customHeight="1" spans="23:23">
      <c r="W1970" s="565"/>
    </row>
    <row r="1971" customHeight="1" spans="23:23">
      <c r="W1971" s="565"/>
    </row>
    <row r="1972" customHeight="1" spans="23:23">
      <c r="W1972" s="565"/>
    </row>
    <row r="1973" customHeight="1" spans="23:23">
      <c r="W1973" s="565"/>
    </row>
    <row r="1974" customHeight="1" spans="23:23">
      <c r="W1974" s="565"/>
    </row>
    <row r="1975" customHeight="1" spans="23:23">
      <c r="W1975" s="565"/>
    </row>
    <row r="1976" customHeight="1" spans="23:23">
      <c r="W1976" s="565"/>
    </row>
    <row r="1977" customHeight="1" spans="23:23">
      <c r="W1977" s="565"/>
    </row>
    <row r="1978" customHeight="1" spans="23:23">
      <c r="W1978" s="565"/>
    </row>
    <row r="1979" customHeight="1" spans="23:23">
      <c r="W1979" s="565"/>
    </row>
    <row r="1980" customHeight="1" spans="23:23">
      <c r="W1980" s="565"/>
    </row>
    <row r="1981" customHeight="1" spans="23:23">
      <c r="W1981" s="565"/>
    </row>
    <row r="1982" customHeight="1" spans="23:23">
      <c r="W1982" s="565"/>
    </row>
    <row r="1983" customHeight="1" spans="23:23">
      <c r="W1983" s="565"/>
    </row>
    <row r="1984" customHeight="1" spans="23:23">
      <c r="W1984" s="565"/>
    </row>
    <row r="1985" customHeight="1" spans="23:23">
      <c r="W1985" s="565"/>
    </row>
    <row r="1986" customHeight="1" spans="23:23">
      <c r="W1986" s="565"/>
    </row>
    <row r="1987" customHeight="1" spans="23:23">
      <c r="W1987" s="565"/>
    </row>
    <row r="1988" customHeight="1" spans="23:23">
      <c r="W1988" s="565"/>
    </row>
    <row r="1989" customHeight="1" spans="23:23">
      <c r="W1989" s="565"/>
    </row>
    <row r="1990" customHeight="1" spans="23:23">
      <c r="W1990" s="565"/>
    </row>
    <row r="1991" customHeight="1" spans="23:23">
      <c r="W1991" s="565"/>
    </row>
    <row r="1992" customHeight="1" spans="23:23">
      <c r="W1992" s="565"/>
    </row>
    <row r="1993" customHeight="1" spans="23:23">
      <c r="W1993" s="565"/>
    </row>
    <row r="1994" customHeight="1" spans="23:23">
      <c r="W1994" s="565"/>
    </row>
    <row r="1995" customHeight="1" spans="23:23">
      <c r="W1995" s="565"/>
    </row>
    <row r="1996" customHeight="1" spans="23:23">
      <c r="W1996" s="565"/>
    </row>
    <row r="1997" customHeight="1" spans="23:23">
      <c r="W1997" s="565"/>
    </row>
    <row r="1998" customHeight="1" spans="23:23">
      <c r="W1998" s="565"/>
    </row>
    <row r="1999" customHeight="1" spans="23:23">
      <c r="W1999" s="565"/>
    </row>
    <row r="2000" customHeight="1" spans="23:23">
      <c r="W2000" s="565"/>
    </row>
    <row r="2001" customHeight="1" spans="23:23">
      <c r="W2001" s="565"/>
    </row>
    <row r="2002" customHeight="1" spans="23:23">
      <c r="W2002" s="565"/>
    </row>
    <row r="2003" customHeight="1" spans="23:23">
      <c r="W2003" s="565"/>
    </row>
    <row r="2004" customHeight="1" spans="23:23">
      <c r="W2004" s="565"/>
    </row>
    <row r="2005" customHeight="1" spans="23:23">
      <c r="W2005" s="565"/>
    </row>
    <row r="2006" customHeight="1" spans="23:23">
      <c r="W2006" s="565"/>
    </row>
    <row r="2007" customHeight="1" spans="23:23">
      <c r="W2007" s="565"/>
    </row>
    <row r="2008" customHeight="1" spans="23:23">
      <c r="W2008" s="565"/>
    </row>
    <row r="2009" customHeight="1" spans="23:23">
      <c r="W2009" s="565"/>
    </row>
    <row r="2010" customHeight="1" spans="23:23">
      <c r="W2010" s="565"/>
    </row>
    <row r="2011" customHeight="1" spans="23:23">
      <c r="W2011" s="565"/>
    </row>
    <row r="2012" customHeight="1" spans="23:23">
      <c r="W2012" s="565"/>
    </row>
    <row r="2013" customHeight="1" spans="23:23">
      <c r="W2013" s="565"/>
    </row>
    <row r="2014" customHeight="1" spans="23:23">
      <c r="W2014" s="565"/>
    </row>
    <row r="2015" customHeight="1" spans="23:23">
      <c r="W2015" s="565"/>
    </row>
    <row r="2016" customHeight="1" spans="23:23">
      <c r="W2016" s="565"/>
    </row>
    <row r="2017" customHeight="1" spans="23:23">
      <c r="W2017" s="565"/>
    </row>
    <row r="2018" customHeight="1" spans="23:23">
      <c r="W2018" s="565"/>
    </row>
    <row r="2019" customHeight="1" spans="23:23">
      <c r="W2019" s="565"/>
    </row>
    <row r="2020" customHeight="1" spans="23:23">
      <c r="W2020" s="565"/>
    </row>
    <row r="2021" customHeight="1" spans="23:23">
      <c r="W2021" s="565"/>
    </row>
    <row r="2022" customHeight="1" spans="23:23">
      <c r="W2022" s="565"/>
    </row>
    <row r="2023" customHeight="1" spans="23:23">
      <c r="W2023" s="565"/>
    </row>
    <row r="2024" customHeight="1" spans="23:23">
      <c r="W2024" s="565"/>
    </row>
    <row r="2025" customHeight="1" spans="23:23">
      <c r="W2025" s="565"/>
    </row>
    <row r="2026" customHeight="1" spans="23:23">
      <c r="W2026" s="565"/>
    </row>
    <row r="2027" customHeight="1" spans="23:23">
      <c r="W2027" s="565"/>
    </row>
    <row r="2028" customHeight="1" spans="23:23">
      <c r="W2028" s="565"/>
    </row>
    <row r="2029" customHeight="1" spans="23:23">
      <c r="W2029" s="565"/>
    </row>
    <row r="2030" customHeight="1" spans="23:23">
      <c r="W2030" s="565"/>
    </row>
    <row r="2031" customHeight="1" spans="23:23">
      <c r="W2031" s="565"/>
    </row>
    <row r="2032" customHeight="1" spans="23:23">
      <c r="W2032" s="565"/>
    </row>
    <row r="2033" customHeight="1" spans="23:23">
      <c r="W2033" s="565"/>
    </row>
    <row r="2034" customHeight="1" spans="23:23">
      <c r="W2034" s="565"/>
    </row>
    <row r="2035" customHeight="1" spans="23:23">
      <c r="W2035" s="565"/>
    </row>
    <row r="2036" customHeight="1" spans="23:23">
      <c r="W2036" s="565"/>
    </row>
    <row r="2037" customHeight="1" spans="23:23">
      <c r="W2037" s="565"/>
    </row>
    <row r="2038" customHeight="1" spans="23:23">
      <c r="W2038" s="565"/>
    </row>
    <row r="2039" customHeight="1" spans="23:23">
      <c r="W2039" s="565"/>
    </row>
    <row r="2040" customHeight="1" spans="23:23">
      <c r="W2040" s="565"/>
    </row>
    <row r="2041" customHeight="1" spans="23:23">
      <c r="W2041" s="565"/>
    </row>
    <row r="2042" customHeight="1" spans="23:23">
      <c r="W2042" s="565"/>
    </row>
    <row r="2043" customHeight="1" spans="23:23">
      <c r="W2043" s="565"/>
    </row>
    <row r="2044" customHeight="1" spans="23:23">
      <c r="W2044" s="565"/>
    </row>
    <row r="2045" customHeight="1" spans="23:23">
      <c r="W2045" s="565"/>
    </row>
    <row r="2046" customHeight="1" spans="23:23">
      <c r="W2046" s="565"/>
    </row>
    <row r="2047" customHeight="1" spans="23:23">
      <c r="W2047" s="565"/>
    </row>
    <row r="2048" customHeight="1" spans="23:23">
      <c r="W2048" s="565"/>
    </row>
    <row r="2049" customHeight="1" spans="23:23">
      <c r="W2049" s="565"/>
    </row>
    <row r="2050" customHeight="1" spans="23:23">
      <c r="W2050" s="565"/>
    </row>
    <row r="2051" customHeight="1" spans="23:23">
      <c r="W2051" s="565"/>
    </row>
    <row r="2052" customHeight="1" spans="23:23">
      <c r="W2052" s="565"/>
    </row>
    <row r="2053" customHeight="1" spans="23:23">
      <c r="W2053" s="565"/>
    </row>
    <row r="2054" customHeight="1" spans="23:23">
      <c r="W2054" s="565"/>
    </row>
    <row r="2055" customHeight="1" spans="23:23">
      <c r="W2055" s="565"/>
    </row>
    <row r="2056" customHeight="1" spans="23:23">
      <c r="W2056" s="565"/>
    </row>
    <row r="2057" customHeight="1" spans="23:23">
      <c r="W2057" s="565"/>
    </row>
    <row r="2058" customHeight="1" spans="23:23">
      <c r="W2058" s="565"/>
    </row>
    <row r="2059" customHeight="1" spans="23:23">
      <c r="W2059" s="565"/>
    </row>
    <row r="2060" customHeight="1" spans="23:23">
      <c r="W2060" s="565"/>
    </row>
    <row r="2061" customHeight="1" spans="23:23">
      <c r="W2061" s="565"/>
    </row>
    <row r="2062" customHeight="1" spans="23:23">
      <c r="W2062" s="565"/>
    </row>
    <row r="2063" customHeight="1" spans="23:23">
      <c r="W2063" s="565"/>
    </row>
    <row r="2064" customHeight="1" spans="23:23">
      <c r="W2064" s="565"/>
    </row>
    <row r="2065" customHeight="1" spans="23:23">
      <c r="W2065" s="565"/>
    </row>
    <row r="2066" customHeight="1" spans="23:23">
      <c r="W2066" s="565"/>
    </row>
    <row r="2067" customHeight="1" spans="23:23">
      <c r="W2067" s="565"/>
    </row>
    <row r="2068" customHeight="1" spans="23:23">
      <c r="W2068" s="565"/>
    </row>
    <row r="2069" customHeight="1" spans="23:23">
      <c r="W2069" s="565"/>
    </row>
    <row r="2070" customHeight="1" spans="23:23">
      <c r="W2070" s="565"/>
    </row>
    <row r="2071" customHeight="1" spans="23:23">
      <c r="W2071" s="565"/>
    </row>
    <row r="2072" customHeight="1" spans="23:23">
      <c r="W2072" s="565"/>
    </row>
    <row r="2073" customHeight="1" spans="23:23">
      <c r="W2073" s="565"/>
    </row>
    <row r="2074" customHeight="1" spans="23:23">
      <c r="W2074" s="565"/>
    </row>
    <row r="2075" customHeight="1" spans="23:23">
      <c r="W2075" s="565"/>
    </row>
    <row r="2076" customHeight="1" spans="23:23">
      <c r="W2076" s="565"/>
    </row>
    <row r="2077" customHeight="1" spans="23:23">
      <c r="W2077" s="565"/>
    </row>
    <row r="2078" customHeight="1" spans="23:23">
      <c r="W2078" s="565"/>
    </row>
    <row r="2079" customHeight="1" spans="23:23">
      <c r="W2079" s="565"/>
    </row>
    <row r="2080" customHeight="1" spans="23:23">
      <c r="W2080" s="565"/>
    </row>
    <row r="2081" customHeight="1" spans="23:23">
      <c r="W2081" s="565"/>
    </row>
    <row r="2082" customHeight="1" spans="23:23">
      <c r="W2082" s="565"/>
    </row>
    <row r="2083" customHeight="1" spans="23:23">
      <c r="W2083" s="565"/>
    </row>
    <row r="2084" customHeight="1" spans="23:23">
      <c r="W2084" s="565"/>
    </row>
    <row r="2085" customHeight="1" spans="23:23">
      <c r="W2085" s="565"/>
    </row>
    <row r="2086" customHeight="1" spans="23:23">
      <c r="W2086" s="565"/>
    </row>
    <row r="2087" customHeight="1" spans="23:23">
      <c r="W2087" s="565"/>
    </row>
    <row r="2088" customHeight="1" spans="23:23">
      <c r="W2088" s="565"/>
    </row>
    <row r="2089" customHeight="1" spans="23:23">
      <c r="W2089" s="565"/>
    </row>
    <row r="2090" customHeight="1" spans="23:23">
      <c r="W2090" s="565"/>
    </row>
    <row r="2091" customHeight="1" spans="23:23">
      <c r="W2091" s="565"/>
    </row>
    <row r="2092" customHeight="1" spans="23:23">
      <c r="W2092" s="565"/>
    </row>
    <row r="2093" customHeight="1" spans="23:23">
      <c r="W2093" s="565"/>
    </row>
    <row r="2094" customHeight="1" spans="23:23">
      <c r="W2094" s="565"/>
    </row>
    <row r="2095" customHeight="1" spans="23:23">
      <c r="W2095" s="565"/>
    </row>
    <row r="2096" customHeight="1" spans="23:23">
      <c r="W2096" s="565"/>
    </row>
    <row r="2097" customHeight="1" spans="23:23">
      <c r="W2097" s="565"/>
    </row>
    <row r="2098" customHeight="1" spans="23:23">
      <c r="W2098" s="565"/>
    </row>
    <row r="2099" customHeight="1" spans="23:23">
      <c r="W2099" s="565"/>
    </row>
    <row r="2100" customHeight="1" spans="23:23">
      <c r="W2100" s="565"/>
    </row>
    <row r="2101" customHeight="1" spans="23:23">
      <c r="W2101" s="565"/>
    </row>
    <row r="2102" customHeight="1" spans="23:23">
      <c r="W2102" s="565"/>
    </row>
    <row r="2103" customHeight="1" spans="23:23">
      <c r="W2103" s="565"/>
    </row>
    <row r="2104" customHeight="1" spans="23:23">
      <c r="W2104" s="565"/>
    </row>
    <row r="2105" customHeight="1" spans="23:23">
      <c r="W2105" s="565"/>
    </row>
    <row r="2106" customHeight="1" spans="23:23">
      <c r="W2106" s="565"/>
    </row>
    <row r="2107" customHeight="1" spans="23:23">
      <c r="W2107" s="565"/>
    </row>
    <row r="2108" customHeight="1" spans="23:23">
      <c r="W2108" s="565"/>
    </row>
    <row r="2109" customHeight="1" spans="23:23">
      <c r="W2109" s="565"/>
    </row>
    <row r="2110" customHeight="1" spans="23:23">
      <c r="W2110" s="565"/>
    </row>
    <row r="2111" customHeight="1" spans="23:23">
      <c r="W2111" s="565"/>
    </row>
    <row r="2112" customHeight="1" spans="23:23">
      <c r="W2112" s="565"/>
    </row>
    <row r="2113" customHeight="1" spans="23:23">
      <c r="W2113" s="565"/>
    </row>
    <row r="2114" customHeight="1" spans="23:23">
      <c r="W2114" s="565"/>
    </row>
    <row r="2115" customHeight="1" spans="23:23">
      <c r="W2115" s="565"/>
    </row>
    <row r="2116" customHeight="1" spans="23:23">
      <c r="W2116" s="565"/>
    </row>
    <row r="2117" customHeight="1" spans="23:23">
      <c r="W2117" s="565"/>
    </row>
    <row r="2118" customHeight="1" spans="23:23">
      <c r="W2118" s="565"/>
    </row>
    <row r="2119" customHeight="1" spans="23:23">
      <c r="W2119" s="565"/>
    </row>
    <row r="2120" customHeight="1" spans="23:23">
      <c r="W2120" s="565"/>
    </row>
    <row r="2121" customHeight="1" spans="23:23">
      <c r="W2121" s="565"/>
    </row>
    <row r="2122" customHeight="1" spans="23:23">
      <c r="W2122" s="565"/>
    </row>
    <row r="2123" customHeight="1" spans="23:23">
      <c r="W2123" s="565"/>
    </row>
    <row r="2124" customHeight="1" spans="23:23">
      <c r="W2124" s="565"/>
    </row>
    <row r="2125" customHeight="1" spans="23:23">
      <c r="W2125" s="565"/>
    </row>
    <row r="2126" customHeight="1" spans="23:23">
      <c r="W2126" s="565"/>
    </row>
    <row r="2127" customHeight="1" spans="23:23">
      <c r="W2127" s="565"/>
    </row>
    <row r="2128" customHeight="1" spans="23:23">
      <c r="W2128" s="565"/>
    </row>
    <row r="2129" customHeight="1" spans="23:23">
      <c r="W2129" s="565"/>
    </row>
    <row r="2130" customHeight="1" spans="23:23">
      <c r="W2130" s="565"/>
    </row>
    <row r="2131" customHeight="1" spans="23:23">
      <c r="W2131" s="565"/>
    </row>
    <row r="2132" customHeight="1" spans="23:23">
      <c r="W2132" s="565"/>
    </row>
    <row r="2133" customHeight="1" spans="23:23">
      <c r="W2133" s="565"/>
    </row>
    <row r="2134" customHeight="1" spans="23:23">
      <c r="W2134" s="565"/>
    </row>
    <row r="2135" customHeight="1" spans="23:23">
      <c r="W2135" s="565"/>
    </row>
    <row r="2136" customHeight="1" spans="23:23">
      <c r="W2136" s="565"/>
    </row>
    <row r="2137" customHeight="1" spans="23:23">
      <c r="W2137" s="565"/>
    </row>
    <row r="2138" customHeight="1" spans="23:23">
      <c r="W2138" s="565"/>
    </row>
    <row r="2139" customHeight="1" spans="23:23">
      <c r="W2139" s="565"/>
    </row>
    <row r="2140" customHeight="1" spans="23:23">
      <c r="W2140" s="565"/>
    </row>
    <row r="2141" customHeight="1" spans="23:23">
      <c r="W2141" s="565"/>
    </row>
    <row r="2142" customHeight="1" spans="23:23">
      <c r="W2142" s="565"/>
    </row>
    <row r="2143" customHeight="1" spans="23:23">
      <c r="W2143" s="565"/>
    </row>
    <row r="2144" customHeight="1" spans="23:23">
      <c r="W2144" s="565"/>
    </row>
    <row r="2145" customHeight="1" spans="23:23">
      <c r="W2145" s="565"/>
    </row>
    <row r="2146" customHeight="1" spans="23:23">
      <c r="W2146" s="565"/>
    </row>
    <row r="2147" customHeight="1" spans="23:23">
      <c r="W2147" s="565"/>
    </row>
    <row r="2148" customHeight="1" spans="23:23">
      <c r="W2148" s="565"/>
    </row>
    <row r="2149" customHeight="1" spans="23:23">
      <c r="W2149" s="565"/>
    </row>
    <row r="2150" customHeight="1" spans="23:23">
      <c r="W2150" s="565"/>
    </row>
    <row r="2151" customHeight="1" spans="23:23">
      <c r="W2151" s="565"/>
    </row>
    <row r="2152" customHeight="1" spans="23:23">
      <c r="W2152" s="565"/>
    </row>
    <row r="2153" customHeight="1" spans="23:23">
      <c r="W2153" s="565"/>
    </row>
    <row r="2154" customHeight="1" spans="23:23">
      <c r="W2154" s="565"/>
    </row>
    <row r="2155" customHeight="1" spans="23:23">
      <c r="W2155" s="565"/>
    </row>
    <row r="2156" customHeight="1" spans="23:23">
      <c r="W2156" s="565"/>
    </row>
    <row r="2157" customHeight="1" spans="23:23">
      <c r="W2157" s="565"/>
    </row>
    <row r="2158" customHeight="1" spans="23:23">
      <c r="W2158" s="565"/>
    </row>
    <row r="2159" customHeight="1" spans="23:23">
      <c r="W2159" s="565"/>
    </row>
    <row r="2160" customHeight="1" spans="23:23">
      <c r="W2160" s="565"/>
    </row>
    <row r="2161" customHeight="1" spans="23:23">
      <c r="W2161" s="565"/>
    </row>
    <row r="2162" customHeight="1" spans="23:23">
      <c r="W2162" s="565"/>
    </row>
    <row r="2163" customHeight="1" spans="23:23">
      <c r="W2163" s="565"/>
    </row>
    <row r="2164" customHeight="1" spans="23:23">
      <c r="W2164" s="565"/>
    </row>
    <row r="2165" customHeight="1" spans="23:23">
      <c r="W2165" s="565"/>
    </row>
    <row r="2166" customHeight="1" spans="23:23">
      <c r="W2166" s="565"/>
    </row>
    <row r="2167" customHeight="1" spans="23:23">
      <c r="W2167" s="565"/>
    </row>
    <row r="2168" customHeight="1" spans="23:23">
      <c r="W2168" s="565"/>
    </row>
    <row r="2169" customHeight="1" spans="23:23">
      <c r="W2169" s="565"/>
    </row>
    <row r="2170" customHeight="1" spans="23:23">
      <c r="W2170" s="565"/>
    </row>
    <row r="2171" customHeight="1" spans="23:23">
      <c r="W2171" s="565"/>
    </row>
    <row r="2172" customHeight="1" spans="23:23">
      <c r="W2172" s="565"/>
    </row>
    <row r="2173" customHeight="1" spans="23:23">
      <c r="W2173" s="565"/>
    </row>
    <row r="2174" customHeight="1" spans="23:23">
      <c r="W2174" s="565"/>
    </row>
    <row r="2175" customHeight="1" spans="23:23">
      <c r="W2175" s="565"/>
    </row>
    <row r="2176" customHeight="1" spans="23:23">
      <c r="W2176" s="565"/>
    </row>
    <row r="2177" customHeight="1" spans="23:23">
      <c r="W2177" s="565"/>
    </row>
    <row r="2178" customHeight="1" spans="23:23">
      <c r="W2178" s="565"/>
    </row>
    <row r="2179" customHeight="1" spans="23:23">
      <c r="W2179" s="565"/>
    </row>
    <row r="2180" customHeight="1" spans="23:23">
      <c r="W2180" s="565"/>
    </row>
    <row r="2181" customHeight="1" spans="23:23">
      <c r="W2181" s="565"/>
    </row>
    <row r="2182" customHeight="1" spans="23:23">
      <c r="W2182" s="565"/>
    </row>
    <row r="2183" customHeight="1" spans="23:23">
      <c r="W2183" s="565"/>
    </row>
    <row r="2184" customHeight="1" spans="23:23">
      <c r="W2184" s="565"/>
    </row>
    <row r="2185" customHeight="1" spans="23:23">
      <c r="W2185" s="565"/>
    </row>
    <row r="2186" customHeight="1" spans="23:23">
      <c r="W2186" s="565"/>
    </row>
    <row r="2187" customHeight="1" spans="23:23">
      <c r="W2187" s="565"/>
    </row>
    <row r="2188" customHeight="1" spans="23:23">
      <c r="W2188" s="565"/>
    </row>
    <row r="2189" customHeight="1" spans="23:23">
      <c r="W2189" s="565"/>
    </row>
    <row r="2190" customHeight="1" spans="23:23">
      <c r="W2190" s="565"/>
    </row>
    <row r="2191" customHeight="1" spans="23:23">
      <c r="W2191" s="565"/>
    </row>
    <row r="2192" customHeight="1" spans="23:23">
      <c r="W2192" s="565"/>
    </row>
    <row r="2193" customHeight="1" spans="23:23">
      <c r="W2193" s="565"/>
    </row>
    <row r="2194" customHeight="1" spans="23:23">
      <c r="W2194" s="565"/>
    </row>
    <row r="2195" customHeight="1" spans="23:23">
      <c r="W2195" s="565"/>
    </row>
    <row r="2196" customHeight="1" spans="23:23">
      <c r="W2196" s="565"/>
    </row>
    <row r="2197" customHeight="1" spans="23:23">
      <c r="W2197" s="565"/>
    </row>
    <row r="2198" customHeight="1" spans="23:23">
      <c r="W2198" s="565"/>
    </row>
    <row r="2199" customHeight="1" spans="23:23">
      <c r="W2199" s="565"/>
    </row>
    <row r="2200" customHeight="1" spans="23:23">
      <c r="W2200" s="565"/>
    </row>
    <row r="2201" customHeight="1" spans="23:23">
      <c r="W2201" s="565"/>
    </row>
    <row r="2202" customHeight="1" spans="23:23">
      <c r="W2202" s="565"/>
    </row>
    <row r="2203" customHeight="1" spans="23:23">
      <c r="W2203" s="565"/>
    </row>
    <row r="2204" customHeight="1" spans="23:23">
      <c r="W2204" s="565"/>
    </row>
    <row r="2205" customHeight="1" spans="23:23">
      <c r="W2205" s="565"/>
    </row>
    <row r="2206" customHeight="1" spans="23:23">
      <c r="W2206" s="565"/>
    </row>
    <row r="2207" customHeight="1" spans="23:23">
      <c r="W2207" s="565"/>
    </row>
    <row r="2208" customHeight="1" spans="23:23">
      <c r="W2208" s="565"/>
    </row>
    <row r="2209" customHeight="1" spans="23:23">
      <c r="W2209" s="565"/>
    </row>
    <row r="2210" customHeight="1" spans="23:23">
      <c r="W2210" s="565"/>
    </row>
    <row r="2211" customHeight="1" spans="23:23">
      <c r="W2211" s="565"/>
    </row>
    <row r="2212" customHeight="1" spans="23:23">
      <c r="W2212" s="565"/>
    </row>
    <row r="2213" customHeight="1" spans="23:23">
      <c r="W2213" s="565"/>
    </row>
    <row r="2214" customHeight="1" spans="23:23">
      <c r="W2214" s="565"/>
    </row>
    <row r="2215" customHeight="1" spans="23:23">
      <c r="W2215" s="565"/>
    </row>
    <row r="2216" customHeight="1" spans="23:23">
      <c r="W2216" s="565"/>
    </row>
    <row r="2217" customHeight="1" spans="23:23">
      <c r="W2217" s="565"/>
    </row>
    <row r="2218" customHeight="1" spans="23:23">
      <c r="W2218" s="565"/>
    </row>
    <row r="2219" customHeight="1" spans="23:23">
      <c r="W2219" s="565"/>
    </row>
    <row r="2220" customHeight="1" spans="23:23">
      <c r="W2220" s="565"/>
    </row>
    <row r="2221" customHeight="1" spans="23:23">
      <c r="W2221" s="565"/>
    </row>
    <row r="2222" customHeight="1" spans="23:23">
      <c r="W2222" s="565"/>
    </row>
    <row r="2223" customHeight="1" spans="23:23">
      <c r="W2223" s="565"/>
    </row>
    <row r="2224" customHeight="1" spans="23:23">
      <c r="W2224" s="565"/>
    </row>
    <row r="2225" customHeight="1" spans="23:23">
      <c r="W2225" s="565"/>
    </row>
    <row r="2226" customHeight="1" spans="23:23">
      <c r="W2226" s="565"/>
    </row>
    <row r="2227" customHeight="1" spans="23:23">
      <c r="W2227" s="565"/>
    </row>
    <row r="2228" customHeight="1" spans="23:23">
      <c r="W2228" s="565"/>
    </row>
    <row r="2229" customHeight="1" spans="23:23">
      <c r="W2229" s="565"/>
    </row>
    <row r="2230" customHeight="1" spans="23:23">
      <c r="W2230" s="565"/>
    </row>
    <row r="2231" customHeight="1" spans="23:23">
      <c r="W2231" s="565"/>
    </row>
    <row r="2232" customHeight="1" spans="23:23">
      <c r="W2232" s="565"/>
    </row>
    <row r="2233" customHeight="1" spans="23:23">
      <c r="W2233" s="565"/>
    </row>
    <row r="2234" customHeight="1" spans="23:23">
      <c r="W2234" s="565"/>
    </row>
    <row r="2235" customHeight="1" spans="23:23">
      <c r="W2235" s="565"/>
    </row>
    <row r="2236" customHeight="1" spans="23:23">
      <c r="W2236" s="565"/>
    </row>
    <row r="2237" customHeight="1" spans="23:23">
      <c r="W2237" s="565"/>
    </row>
    <row r="2238" customHeight="1" spans="23:23">
      <c r="W2238" s="565"/>
    </row>
    <row r="2239" customHeight="1" spans="23:23">
      <c r="W2239" s="565"/>
    </row>
    <row r="2240" customHeight="1" spans="23:23">
      <c r="W2240" s="565"/>
    </row>
    <row r="2241" customHeight="1" spans="23:23">
      <c r="W2241" s="565"/>
    </row>
    <row r="2242" customHeight="1" spans="23:23">
      <c r="W2242" s="565"/>
    </row>
    <row r="2243" customHeight="1" spans="23:23">
      <c r="W2243" s="565"/>
    </row>
    <row r="2244" customHeight="1" spans="23:23">
      <c r="W2244" s="565"/>
    </row>
    <row r="2245" customHeight="1" spans="23:23">
      <c r="W2245" s="565"/>
    </row>
    <row r="2246" customHeight="1" spans="23:23">
      <c r="W2246" s="565"/>
    </row>
    <row r="2247" customHeight="1" spans="23:23">
      <c r="W2247" s="565"/>
    </row>
    <row r="2248" customHeight="1" spans="23:23">
      <c r="W2248" s="565"/>
    </row>
    <row r="2249" customHeight="1" spans="23:23">
      <c r="W2249" s="565"/>
    </row>
    <row r="2250" customHeight="1" spans="23:23">
      <c r="W2250" s="565"/>
    </row>
    <row r="2251" customHeight="1" spans="23:23">
      <c r="W2251" s="565"/>
    </row>
    <row r="2252" customHeight="1" spans="23:23">
      <c r="W2252" s="565"/>
    </row>
    <row r="2253" customHeight="1" spans="23:23">
      <c r="W2253" s="565"/>
    </row>
    <row r="2254" customHeight="1" spans="23:23">
      <c r="W2254" s="565"/>
    </row>
    <row r="2255" customHeight="1" spans="23:23">
      <c r="W2255" s="565"/>
    </row>
    <row r="2256" customHeight="1" spans="23:23">
      <c r="W2256" s="565"/>
    </row>
    <row r="2257" customHeight="1" spans="23:23">
      <c r="W2257" s="565"/>
    </row>
    <row r="2258" customHeight="1" spans="23:23">
      <c r="W2258" s="565"/>
    </row>
    <row r="2259" customHeight="1" spans="23:23">
      <c r="W2259" s="565"/>
    </row>
    <row r="2260" customHeight="1" spans="23:23">
      <c r="W2260" s="565"/>
    </row>
    <row r="2261" customHeight="1" spans="23:23">
      <c r="W2261" s="565"/>
    </row>
    <row r="2262" customHeight="1" spans="23:23">
      <c r="W2262" s="565"/>
    </row>
    <row r="2263" customHeight="1" spans="23:23">
      <c r="W2263" s="565"/>
    </row>
    <row r="2264" customHeight="1" spans="23:23">
      <c r="W2264" s="565"/>
    </row>
    <row r="2265" customHeight="1" spans="23:23">
      <c r="W2265" s="565"/>
    </row>
    <row r="2266" customHeight="1" spans="23:23">
      <c r="W2266" s="565"/>
    </row>
    <row r="2267" customHeight="1" spans="23:23">
      <c r="W2267" s="565"/>
    </row>
    <row r="2268" customHeight="1" spans="23:23">
      <c r="W2268" s="565"/>
    </row>
    <row r="2269" customHeight="1" spans="23:23">
      <c r="W2269" s="565"/>
    </row>
    <row r="2270" customHeight="1" spans="23:23">
      <c r="W2270" s="565"/>
    </row>
    <row r="2271" customHeight="1" spans="23:23">
      <c r="W2271" s="565"/>
    </row>
    <row r="2272" customHeight="1" spans="23:23">
      <c r="W2272" s="565"/>
    </row>
    <row r="2273" customHeight="1" spans="23:23">
      <c r="W2273" s="565"/>
    </row>
    <row r="2274" customHeight="1" spans="23:23">
      <c r="W2274" s="565"/>
    </row>
    <row r="2275" customHeight="1" spans="23:23">
      <c r="W2275" s="565"/>
    </row>
    <row r="2276" customHeight="1" spans="23:23">
      <c r="W2276" s="565"/>
    </row>
    <row r="2277" customHeight="1" spans="23:23">
      <c r="W2277" s="565"/>
    </row>
    <row r="2278" customHeight="1" spans="23:23">
      <c r="W2278" s="565"/>
    </row>
    <row r="2279" customHeight="1" spans="23:23">
      <c r="W2279" s="565"/>
    </row>
    <row r="2280" customHeight="1" spans="23:23">
      <c r="W2280" s="565"/>
    </row>
    <row r="2281" customHeight="1" spans="23:23">
      <c r="W2281" s="565"/>
    </row>
    <row r="2282" customHeight="1" spans="23:23">
      <c r="W2282" s="565"/>
    </row>
    <row r="2283" customHeight="1" spans="23:23">
      <c r="W2283" s="565"/>
    </row>
    <row r="2284" customHeight="1" spans="23:23">
      <c r="W2284" s="565"/>
    </row>
    <row r="2285" customHeight="1" spans="23:23">
      <c r="W2285" s="565"/>
    </row>
    <row r="2286" customHeight="1" spans="23:23">
      <c r="W2286" s="565"/>
    </row>
    <row r="2287" customHeight="1" spans="23:23">
      <c r="W2287" s="565"/>
    </row>
    <row r="2288" customHeight="1" spans="23:23">
      <c r="W2288" s="565"/>
    </row>
    <row r="2289" customHeight="1" spans="23:23">
      <c r="W2289" s="565"/>
    </row>
    <row r="2290" customHeight="1" spans="23:23">
      <c r="W2290" s="565"/>
    </row>
    <row r="2291" customHeight="1" spans="23:23">
      <c r="W2291" s="565"/>
    </row>
    <row r="2292" customHeight="1" spans="23:23">
      <c r="W2292" s="565"/>
    </row>
    <row r="2293" customHeight="1" spans="23:23">
      <c r="W2293" s="565"/>
    </row>
    <row r="2294" customHeight="1" spans="23:23">
      <c r="W2294" s="565"/>
    </row>
    <row r="2295" customHeight="1" spans="23:23">
      <c r="W2295" s="565"/>
    </row>
    <row r="2296" customHeight="1" spans="23:23">
      <c r="W2296" s="565"/>
    </row>
    <row r="2297" customHeight="1" spans="23:23">
      <c r="W2297" s="565"/>
    </row>
    <row r="2298" customHeight="1" spans="23:23">
      <c r="W2298" s="565"/>
    </row>
    <row r="2299" customHeight="1" spans="23:23">
      <c r="W2299" s="565"/>
    </row>
    <row r="2300" customHeight="1" spans="23:23">
      <c r="W2300" s="565"/>
    </row>
    <row r="2301" customHeight="1" spans="23:23">
      <c r="W2301" s="565"/>
    </row>
    <row r="2302" customHeight="1" spans="23:23">
      <c r="W2302" s="565"/>
    </row>
    <row r="2303" customHeight="1" spans="23:23">
      <c r="W2303" s="565"/>
    </row>
    <row r="2304" customHeight="1" spans="23:23">
      <c r="W2304" s="565"/>
    </row>
    <row r="2305" customHeight="1" spans="23:23">
      <c r="W2305" s="565"/>
    </row>
    <row r="2306" customHeight="1" spans="23:23">
      <c r="W2306" s="565"/>
    </row>
    <row r="2307" customHeight="1" spans="23:23">
      <c r="W2307" s="565"/>
    </row>
    <row r="2308" customHeight="1" spans="23:23">
      <c r="W2308" s="565"/>
    </row>
    <row r="2309" customHeight="1" spans="23:23">
      <c r="W2309" s="565"/>
    </row>
    <row r="2310" customHeight="1" spans="23:23">
      <c r="W2310" s="565"/>
    </row>
    <row r="2311" customHeight="1" spans="23:23">
      <c r="W2311" s="565"/>
    </row>
    <row r="2312" customHeight="1" spans="23:23">
      <c r="W2312" s="565"/>
    </row>
    <row r="2313" customHeight="1" spans="23:23">
      <c r="W2313" s="565"/>
    </row>
    <row r="2314" customHeight="1" spans="23:23">
      <c r="W2314" s="565"/>
    </row>
    <row r="2315" customHeight="1" spans="23:23">
      <c r="W2315" s="565"/>
    </row>
    <row r="2316" customHeight="1" spans="23:23">
      <c r="W2316" s="565"/>
    </row>
    <row r="2317" customHeight="1" spans="23:23">
      <c r="W2317" s="565"/>
    </row>
    <row r="2318" customHeight="1" spans="23:23">
      <c r="W2318" s="565"/>
    </row>
    <row r="2319" customHeight="1" spans="23:23">
      <c r="W2319" s="565"/>
    </row>
    <row r="2320" customHeight="1" spans="23:23">
      <c r="W2320" s="565"/>
    </row>
    <row r="2321" customHeight="1" spans="23:23">
      <c r="W2321" s="565"/>
    </row>
    <row r="2322" customHeight="1" spans="23:23">
      <c r="W2322" s="565"/>
    </row>
    <row r="2323" customHeight="1" spans="23:23">
      <c r="W2323" s="565"/>
    </row>
    <row r="2324" customHeight="1" spans="23:23">
      <c r="W2324" s="565"/>
    </row>
    <row r="2325" customHeight="1" spans="23:23">
      <c r="W2325" s="565"/>
    </row>
    <row r="2326" customHeight="1" spans="23:23">
      <c r="W2326" s="565"/>
    </row>
    <row r="2327" customHeight="1" spans="23:23">
      <c r="W2327" s="565"/>
    </row>
    <row r="2328" customHeight="1" spans="23:23">
      <c r="W2328" s="565"/>
    </row>
    <row r="2329" customHeight="1" spans="23:23">
      <c r="W2329" s="565"/>
    </row>
    <row r="2330" customHeight="1" spans="23:23">
      <c r="W2330" s="565"/>
    </row>
    <row r="2331" customHeight="1" spans="23:23">
      <c r="W2331" s="565"/>
    </row>
    <row r="2332" customHeight="1" spans="23:23">
      <c r="W2332" s="565"/>
    </row>
    <row r="2333" customHeight="1" spans="23:23">
      <c r="W2333" s="565"/>
    </row>
    <row r="2334" customHeight="1" spans="23:23">
      <c r="W2334" s="565"/>
    </row>
    <row r="2335" customHeight="1" spans="23:23">
      <c r="W2335" s="565"/>
    </row>
    <row r="2336" customHeight="1" spans="23:23">
      <c r="W2336" s="565"/>
    </row>
    <row r="2337" customHeight="1" spans="23:23">
      <c r="W2337" s="565"/>
    </row>
    <row r="2338" customHeight="1" spans="23:23">
      <c r="W2338" s="565"/>
    </row>
    <row r="2339" customHeight="1" spans="23:23">
      <c r="W2339" s="565"/>
    </row>
    <row r="2340" customHeight="1" spans="23:23">
      <c r="W2340" s="565"/>
    </row>
    <row r="2341" customHeight="1" spans="23:23">
      <c r="W2341" s="565"/>
    </row>
    <row r="2342" customHeight="1" spans="23:23">
      <c r="W2342" s="565"/>
    </row>
    <row r="2343" customHeight="1" spans="23:23">
      <c r="W2343" s="565"/>
    </row>
    <row r="2344" customHeight="1" spans="23:23">
      <c r="W2344" s="565"/>
    </row>
    <row r="2345" customHeight="1" spans="23:23">
      <c r="W2345" s="565"/>
    </row>
    <row r="2346" customHeight="1" spans="23:23">
      <c r="W2346" s="565"/>
    </row>
    <row r="2347" customHeight="1" spans="23:23">
      <c r="W2347" s="565"/>
    </row>
    <row r="2348" customHeight="1" spans="23:23">
      <c r="W2348" s="565"/>
    </row>
    <row r="2349" customHeight="1" spans="23:23">
      <c r="W2349" s="565"/>
    </row>
    <row r="2350" customHeight="1" spans="23:23">
      <c r="W2350" s="565"/>
    </row>
    <row r="2351" customHeight="1" spans="23:23">
      <c r="W2351" s="565"/>
    </row>
    <row r="2352" customHeight="1" spans="23:23">
      <c r="W2352" s="565"/>
    </row>
    <row r="2353" customHeight="1" spans="23:23">
      <c r="W2353" s="565"/>
    </row>
    <row r="2354" customHeight="1" spans="23:23">
      <c r="W2354" s="565"/>
    </row>
    <row r="2355" customHeight="1" spans="23:23">
      <c r="W2355" s="565"/>
    </row>
    <row r="2356" customHeight="1" spans="23:23">
      <c r="W2356" s="565"/>
    </row>
    <row r="2357" customHeight="1" spans="23:23">
      <c r="W2357" s="565"/>
    </row>
    <row r="2358" customHeight="1" spans="23:23">
      <c r="W2358" s="565"/>
    </row>
    <row r="2359" customHeight="1" spans="23:23">
      <c r="W2359" s="565"/>
    </row>
    <row r="2360" customHeight="1" spans="23:23">
      <c r="W2360" s="565"/>
    </row>
    <row r="2361" customHeight="1" spans="23:23">
      <c r="W2361" s="565"/>
    </row>
    <row r="2362" customHeight="1" spans="23:23">
      <c r="W2362" s="565"/>
    </row>
    <row r="2363" customHeight="1" spans="23:23">
      <c r="W2363" s="565"/>
    </row>
    <row r="2364" customHeight="1" spans="23:23">
      <c r="W2364" s="565"/>
    </row>
    <row r="2365" customHeight="1" spans="23:23">
      <c r="W2365" s="565"/>
    </row>
    <row r="2366" customHeight="1" spans="23:23">
      <c r="W2366" s="565"/>
    </row>
    <row r="2367" customHeight="1" spans="23:23">
      <c r="W2367" s="565"/>
    </row>
    <row r="2368" customHeight="1" spans="23:23">
      <c r="W2368" s="565"/>
    </row>
    <row r="2369" customHeight="1" spans="23:23">
      <c r="W2369" s="565"/>
    </row>
    <row r="2370" customHeight="1" spans="23:23">
      <c r="W2370" s="565"/>
    </row>
    <row r="2371" customHeight="1" spans="23:23">
      <c r="W2371" s="565"/>
    </row>
    <row r="2372" customHeight="1" spans="23:23">
      <c r="W2372" s="565"/>
    </row>
    <row r="2373" customHeight="1" spans="23:23">
      <c r="W2373" s="565"/>
    </row>
    <row r="2374" customHeight="1" spans="23:23">
      <c r="W2374" s="565"/>
    </row>
    <row r="2375" customHeight="1" spans="23:23">
      <c r="W2375" s="565"/>
    </row>
    <row r="2376" customHeight="1" spans="23:23">
      <c r="W2376" s="565"/>
    </row>
    <row r="2377" customHeight="1" spans="23:23">
      <c r="W2377" s="565"/>
    </row>
    <row r="2378" customHeight="1" spans="23:23">
      <c r="W2378" s="565"/>
    </row>
    <row r="2379" customHeight="1" spans="23:23">
      <c r="W2379" s="565"/>
    </row>
    <row r="2380" customHeight="1" spans="23:23">
      <c r="W2380" s="565"/>
    </row>
    <row r="2381" customHeight="1" spans="23:23">
      <c r="W2381" s="565"/>
    </row>
    <row r="2382" customHeight="1" spans="23:23">
      <c r="W2382" s="565"/>
    </row>
    <row r="2383" customHeight="1" spans="23:23">
      <c r="W2383" s="565"/>
    </row>
    <row r="2384" customHeight="1" spans="23:23">
      <c r="W2384" s="565"/>
    </row>
    <row r="2385" customHeight="1" spans="23:23">
      <c r="W2385" s="565"/>
    </row>
    <row r="2386" customHeight="1" spans="23:23">
      <c r="W2386" s="565"/>
    </row>
    <row r="2387" customHeight="1" spans="23:23">
      <c r="W2387" s="565"/>
    </row>
    <row r="2388" customHeight="1" spans="23:23">
      <c r="W2388" s="565"/>
    </row>
    <row r="2389" customHeight="1" spans="23:23">
      <c r="W2389" s="565"/>
    </row>
    <row r="2390" customHeight="1" spans="23:23">
      <c r="W2390" s="565"/>
    </row>
    <row r="2391" customHeight="1" spans="23:23">
      <c r="W2391" s="565"/>
    </row>
    <row r="2392" customHeight="1" spans="23:23">
      <c r="W2392" s="565"/>
    </row>
    <row r="2393" customHeight="1" spans="23:23">
      <c r="W2393" s="565"/>
    </row>
    <row r="2394" customHeight="1" spans="23:23">
      <c r="W2394" s="565"/>
    </row>
    <row r="2395" customHeight="1" spans="23:23">
      <c r="W2395" s="565"/>
    </row>
    <row r="2396" customHeight="1" spans="23:23">
      <c r="W2396" s="565"/>
    </row>
    <row r="2397" customHeight="1" spans="23:23">
      <c r="W2397" s="565"/>
    </row>
    <row r="2398" customHeight="1" spans="23:23">
      <c r="W2398" s="565"/>
    </row>
    <row r="2399" customHeight="1" spans="23:23">
      <c r="W2399" s="565"/>
    </row>
    <row r="2400" customHeight="1" spans="23:23">
      <c r="W2400" s="565"/>
    </row>
    <row r="2401" customHeight="1" spans="23:23">
      <c r="W2401" s="565"/>
    </row>
    <row r="2402" customHeight="1" spans="23:23">
      <c r="W2402" s="565"/>
    </row>
    <row r="2403" customHeight="1" spans="23:23">
      <c r="W2403" s="565"/>
    </row>
    <row r="2404" customHeight="1" spans="23:23">
      <c r="W2404" s="565"/>
    </row>
    <row r="2405" customHeight="1" spans="23:23">
      <c r="W2405" s="565"/>
    </row>
    <row r="2406" customHeight="1" spans="23:23">
      <c r="W2406" s="565"/>
    </row>
    <row r="2407" customHeight="1" spans="23:23">
      <c r="W2407" s="565"/>
    </row>
    <row r="2408" customHeight="1" spans="23:23">
      <c r="W2408" s="565"/>
    </row>
    <row r="2409" customHeight="1" spans="23:23">
      <c r="W2409" s="565"/>
    </row>
    <row r="2410" customHeight="1" spans="23:23">
      <c r="W2410" s="565"/>
    </row>
    <row r="2411" customHeight="1" spans="23:23">
      <c r="W2411" s="565"/>
    </row>
    <row r="2412" customHeight="1" spans="23:23">
      <c r="W2412" s="565"/>
    </row>
    <row r="2413" customHeight="1" spans="23:23">
      <c r="W2413" s="565"/>
    </row>
    <row r="2414" customHeight="1" spans="23:23">
      <c r="W2414" s="565"/>
    </row>
    <row r="2415" customHeight="1" spans="23:23">
      <c r="W2415" s="565"/>
    </row>
    <row r="2416" customHeight="1" spans="23:23">
      <c r="W2416" s="565"/>
    </row>
    <row r="2417" customHeight="1" spans="23:23">
      <c r="W2417" s="565"/>
    </row>
    <row r="2418" customHeight="1" spans="23:23">
      <c r="W2418" s="565"/>
    </row>
    <row r="2419" customHeight="1" spans="23:23">
      <c r="W2419" s="565"/>
    </row>
    <row r="2420" customHeight="1" spans="23:23">
      <c r="W2420" s="565"/>
    </row>
    <row r="2421" customHeight="1" spans="23:23">
      <c r="W2421" s="565"/>
    </row>
    <row r="2422" customHeight="1" spans="23:23">
      <c r="W2422" s="565"/>
    </row>
    <row r="2423" customHeight="1" spans="23:23">
      <c r="W2423" s="565"/>
    </row>
    <row r="2424" customHeight="1" spans="23:23">
      <c r="W2424" s="565"/>
    </row>
    <row r="2425" customHeight="1" spans="23:23">
      <c r="W2425" s="565"/>
    </row>
    <row r="2426" customHeight="1" spans="23:23">
      <c r="W2426" s="565"/>
    </row>
    <row r="2427" customHeight="1" spans="23:23">
      <c r="W2427" s="565"/>
    </row>
    <row r="2428" customHeight="1" spans="23:23">
      <c r="W2428" s="565"/>
    </row>
    <row r="2429" customHeight="1" spans="23:23">
      <c r="W2429" s="565"/>
    </row>
    <row r="2430" customHeight="1" spans="23:23">
      <c r="W2430" s="565"/>
    </row>
    <row r="2431" customHeight="1" spans="23:23">
      <c r="W2431" s="565"/>
    </row>
    <row r="2432" customHeight="1" spans="23:23">
      <c r="W2432" s="565"/>
    </row>
    <row r="2433" customHeight="1" spans="23:23">
      <c r="W2433" s="565"/>
    </row>
    <row r="2434" customHeight="1" spans="23:23">
      <c r="W2434" s="565"/>
    </row>
    <row r="2435" customHeight="1" spans="23:23">
      <c r="W2435" s="565"/>
    </row>
    <row r="2436" customHeight="1" spans="23:23">
      <c r="W2436" s="565"/>
    </row>
    <row r="2437" customHeight="1" spans="23:23">
      <c r="W2437" s="565"/>
    </row>
    <row r="2438" customHeight="1" spans="23:23">
      <c r="W2438" s="565"/>
    </row>
    <row r="2439" customHeight="1" spans="23:23">
      <c r="W2439" s="565"/>
    </row>
    <row r="2440" customHeight="1" spans="23:23">
      <c r="W2440" s="565"/>
    </row>
    <row r="2441" customHeight="1" spans="23:23">
      <c r="W2441" s="565"/>
    </row>
    <row r="2442" customHeight="1" spans="23:23">
      <c r="W2442" s="565"/>
    </row>
    <row r="2443" customHeight="1" spans="23:23">
      <c r="W2443" s="565"/>
    </row>
    <row r="2444" customHeight="1" spans="23:23">
      <c r="W2444" s="565"/>
    </row>
    <row r="2445" customHeight="1" spans="23:23">
      <c r="W2445" s="565"/>
    </row>
    <row r="2446" customHeight="1" spans="23:23">
      <c r="W2446" s="565"/>
    </row>
    <row r="2447" customHeight="1" spans="23:23">
      <c r="W2447" s="565"/>
    </row>
    <row r="2448" customHeight="1" spans="23:23">
      <c r="W2448" s="565"/>
    </row>
    <row r="2449" customHeight="1" spans="23:23">
      <c r="W2449" s="565"/>
    </row>
    <row r="2450" customHeight="1" spans="23:23">
      <c r="W2450" s="565"/>
    </row>
    <row r="2451" customHeight="1" spans="23:23">
      <c r="W2451" s="565"/>
    </row>
    <row r="2452" customHeight="1" spans="23:23">
      <c r="W2452" s="565"/>
    </row>
    <row r="2453" customHeight="1" spans="23:23">
      <c r="W2453" s="565"/>
    </row>
    <row r="2454" customHeight="1" spans="23:23">
      <c r="W2454" s="565"/>
    </row>
    <row r="2455" customHeight="1" spans="23:23">
      <c r="W2455" s="565"/>
    </row>
    <row r="2456" customHeight="1" spans="23:23">
      <c r="W2456" s="565"/>
    </row>
    <row r="2457" customHeight="1" spans="23:23">
      <c r="W2457" s="565"/>
    </row>
    <row r="2458" customHeight="1" spans="23:23">
      <c r="W2458" s="565"/>
    </row>
    <row r="2459" customHeight="1" spans="23:23">
      <c r="W2459" s="565"/>
    </row>
    <row r="2460" customHeight="1" spans="23:23">
      <c r="W2460" s="565"/>
    </row>
    <row r="2461" customHeight="1" spans="23:23">
      <c r="W2461" s="565"/>
    </row>
    <row r="2462" customHeight="1" spans="23:23">
      <c r="W2462" s="565"/>
    </row>
    <row r="2463" customHeight="1" spans="23:23">
      <c r="W2463" s="565"/>
    </row>
    <row r="2464" customHeight="1" spans="23:23">
      <c r="W2464" s="565"/>
    </row>
    <row r="2465" customHeight="1" spans="23:23">
      <c r="W2465" s="565"/>
    </row>
    <row r="2466" customHeight="1" spans="23:23">
      <c r="W2466" s="565"/>
    </row>
    <row r="2467" customHeight="1" spans="23:23">
      <c r="W2467" s="565"/>
    </row>
    <row r="2468" customHeight="1" spans="23:23">
      <c r="W2468" s="565"/>
    </row>
    <row r="2469" customHeight="1" spans="23:23">
      <c r="W2469" s="565"/>
    </row>
    <row r="2470" customHeight="1" spans="23:23">
      <c r="W2470" s="565"/>
    </row>
    <row r="2471" customHeight="1" spans="23:23">
      <c r="W2471" s="565"/>
    </row>
    <row r="2472" customHeight="1" spans="23:23">
      <c r="W2472" s="565"/>
    </row>
    <row r="2473" customHeight="1" spans="23:23">
      <c r="W2473" s="565"/>
    </row>
    <row r="2474" customHeight="1" spans="23:23">
      <c r="W2474" s="565"/>
    </row>
    <row r="2475" customHeight="1" spans="23:23">
      <c r="W2475" s="565"/>
    </row>
    <row r="2476" customHeight="1" spans="23:23">
      <c r="W2476" s="565"/>
    </row>
    <row r="2477" customHeight="1" spans="23:23">
      <c r="W2477" s="565"/>
    </row>
    <row r="2478" customHeight="1" spans="23:23">
      <c r="W2478" s="565"/>
    </row>
    <row r="2479" customHeight="1" spans="23:23">
      <c r="W2479" s="565"/>
    </row>
    <row r="2480" customHeight="1" spans="23:23">
      <c r="W2480" s="565"/>
    </row>
    <row r="2481" customHeight="1" spans="23:23">
      <c r="W2481" s="565"/>
    </row>
    <row r="2482" customHeight="1" spans="23:23">
      <c r="W2482" s="565"/>
    </row>
    <row r="2483" customHeight="1" spans="23:23">
      <c r="W2483" s="565"/>
    </row>
    <row r="2484" customHeight="1" spans="23:23">
      <c r="W2484" s="565"/>
    </row>
    <row r="2485" customHeight="1" spans="23:23">
      <c r="W2485" s="565"/>
    </row>
    <row r="2486" customHeight="1" spans="23:23">
      <c r="W2486" s="565"/>
    </row>
    <row r="2487" customHeight="1" spans="23:23">
      <c r="W2487" s="565"/>
    </row>
    <row r="2488" customHeight="1" spans="23:23">
      <c r="W2488" s="565"/>
    </row>
    <row r="2489" customHeight="1" spans="23:23">
      <c r="W2489" s="565"/>
    </row>
    <row r="2490" customHeight="1" spans="23:23">
      <c r="W2490" s="565"/>
    </row>
    <row r="2491" customHeight="1" spans="23:23">
      <c r="W2491" s="565"/>
    </row>
    <row r="2492" customHeight="1" spans="23:23">
      <c r="W2492" s="565"/>
    </row>
    <row r="2493" customHeight="1" spans="23:23">
      <c r="W2493" s="565"/>
    </row>
    <row r="2494" customHeight="1" spans="23:23">
      <c r="W2494" s="565"/>
    </row>
    <row r="2495" customHeight="1" spans="23:23">
      <c r="W2495" s="565"/>
    </row>
    <row r="2496" customHeight="1" spans="23:23">
      <c r="W2496" s="565"/>
    </row>
    <row r="2497" customHeight="1" spans="23:23">
      <c r="W2497" s="565"/>
    </row>
    <row r="2498" customHeight="1" spans="23:23">
      <c r="W2498" s="565"/>
    </row>
    <row r="2499" customHeight="1" spans="23:23">
      <c r="W2499" s="565"/>
    </row>
    <row r="2500" customHeight="1" spans="23:23">
      <c r="W2500" s="565"/>
    </row>
    <row r="2501" customHeight="1" spans="23:23">
      <c r="W2501" s="565"/>
    </row>
    <row r="2502" customHeight="1" spans="23:23">
      <c r="W2502" s="565"/>
    </row>
    <row r="2503" customHeight="1" spans="23:23">
      <c r="W2503" s="565"/>
    </row>
    <row r="2504" customHeight="1" spans="23:23">
      <c r="W2504" s="565"/>
    </row>
    <row r="2505" customHeight="1" spans="23:23">
      <c r="W2505" s="565"/>
    </row>
    <row r="2506" customHeight="1" spans="23:23">
      <c r="W2506" s="565"/>
    </row>
    <row r="2507" customHeight="1" spans="23:23">
      <c r="W2507" s="565"/>
    </row>
    <row r="2508" customHeight="1" spans="23:23">
      <c r="W2508" s="565"/>
    </row>
    <row r="2509" customHeight="1" spans="23:23">
      <c r="W2509" s="565"/>
    </row>
    <row r="2510" customHeight="1" spans="23:23">
      <c r="W2510" s="565"/>
    </row>
    <row r="2511" customHeight="1" spans="23:23">
      <c r="W2511" s="565"/>
    </row>
    <row r="2512" customHeight="1" spans="23:23">
      <c r="W2512" s="565"/>
    </row>
    <row r="2513" customHeight="1" spans="23:23">
      <c r="W2513" s="565"/>
    </row>
    <row r="2514" customHeight="1" spans="23:23">
      <c r="W2514" s="565"/>
    </row>
    <row r="2515" customHeight="1" spans="23:23">
      <c r="W2515" s="565"/>
    </row>
    <row r="2516" customHeight="1" spans="23:23">
      <c r="W2516" s="565"/>
    </row>
    <row r="2517" customHeight="1" spans="23:23">
      <c r="W2517" s="565"/>
    </row>
    <row r="2518" customHeight="1" spans="23:23">
      <c r="W2518" s="565"/>
    </row>
    <row r="2519" customHeight="1" spans="23:23">
      <c r="W2519" s="565"/>
    </row>
    <row r="2520" customHeight="1" spans="23:23">
      <c r="W2520" s="565"/>
    </row>
    <row r="2521" customHeight="1" spans="23:23">
      <c r="W2521" s="565"/>
    </row>
    <row r="2522" customHeight="1" spans="23:23">
      <c r="W2522" s="565"/>
    </row>
    <row r="2523" customHeight="1" spans="23:23">
      <c r="W2523" s="565"/>
    </row>
    <row r="2524" customHeight="1" spans="23:23">
      <c r="W2524" s="565"/>
    </row>
    <row r="2525" customHeight="1" spans="23:23">
      <c r="W2525" s="565"/>
    </row>
    <row r="2526" customHeight="1" spans="23:23">
      <c r="W2526" s="565"/>
    </row>
    <row r="2527" customHeight="1" spans="23:23">
      <c r="W2527" s="565"/>
    </row>
    <row r="2528" customHeight="1" spans="23:23">
      <c r="W2528" s="565"/>
    </row>
    <row r="2529" customHeight="1" spans="23:23">
      <c r="W2529" s="565"/>
    </row>
    <row r="2530" customHeight="1" spans="23:23">
      <c r="W2530" s="565"/>
    </row>
    <row r="2531" customHeight="1" spans="23:23">
      <c r="W2531" s="565"/>
    </row>
    <row r="2532" customHeight="1" spans="23:23">
      <c r="W2532" s="565"/>
    </row>
    <row r="2533" customHeight="1" spans="23:23">
      <c r="W2533" s="565"/>
    </row>
    <row r="2534" customHeight="1" spans="23:23">
      <c r="W2534" s="565"/>
    </row>
    <row r="2535" customHeight="1" spans="23:23">
      <c r="W2535" s="565"/>
    </row>
    <row r="2536" customHeight="1" spans="23:23">
      <c r="W2536" s="565"/>
    </row>
    <row r="2537" customHeight="1" spans="23:23">
      <c r="W2537" s="565"/>
    </row>
    <row r="2538" customHeight="1" spans="23:23">
      <c r="W2538" s="565"/>
    </row>
    <row r="2539" customHeight="1" spans="23:23">
      <c r="W2539" s="565"/>
    </row>
    <row r="2540" customHeight="1" spans="23:23">
      <c r="W2540" s="565"/>
    </row>
    <row r="2541" customHeight="1" spans="23:23">
      <c r="W2541" s="565"/>
    </row>
    <row r="2542" customHeight="1" spans="23:23">
      <c r="W2542" s="565"/>
    </row>
    <row r="2543" customHeight="1" spans="23:23">
      <c r="W2543" s="565"/>
    </row>
    <row r="2544" customHeight="1" spans="23:23">
      <c r="W2544" s="565"/>
    </row>
    <row r="2545" customHeight="1" spans="23:23">
      <c r="W2545" s="565"/>
    </row>
    <row r="2546" customHeight="1" spans="23:23">
      <c r="W2546" s="565"/>
    </row>
    <row r="2547" customHeight="1" spans="23:23">
      <c r="W2547" s="565"/>
    </row>
    <row r="2548" customHeight="1" spans="23:23">
      <c r="W2548" s="565"/>
    </row>
    <row r="2549" customHeight="1" spans="23:23">
      <c r="W2549" s="565"/>
    </row>
    <row r="2550" customHeight="1" spans="23:23">
      <c r="W2550" s="565"/>
    </row>
    <row r="2551" customHeight="1" spans="23:23">
      <c r="W2551" s="565"/>
    </row>
    <row r="2552" customHeight="1" spans="23:23">
      <c r="W2552" s="565"/>
    </row>
    <row r="2553" customHeight="1" spans="23:23">
      <c r="W2553" s="565"/>
    </row>
    <row r="2554" customHeight="1" spans="23:23">
      <c r="W2554" s="565"/>
    </row>
    <row r="2555" customHeight="1" spans="23:23">
      <c r="W2555" s="565"/>
    </row>
    <row r="2556" customHeight="1" spans="23:23">
      <c r="W2556" s="565"/>
    </row>
    <row r="2557" customHeight="1" spans="23:23">
      <c r="W2557" s="565"/>
    </row>
    <row r="2558" customHeight="1" spans="23:23">
      <c r="W2558" s="565"/>
    </row>
    <row r="2559" customHeight="1" spans="23:23">
      <c r="W2559" s="565"/>
    </row>
    <row r="2560" customHeight="1" spans="23:23">
      <c r="W2560" s="565"/>
    </row>
    <row r="2561" customHeight="1" spans="23:23">
      <c r="W2561" s="565"/>
    </row>
    <row r="2562" customHeight="1" spans="23:23">
      <c r="W2562" s="565"/>
    </row>
    <row r="2563" customHeight="1" spans="23:23">
      <c r="W2563" s="565"/>
    </row>
    <row r="2564" customHeight="1" spans="23:23">
      <c r="W2564" s="565"/>
    </row>
    <row r="2565" customHeight="1" spans="23:23">
      <c r="W2565" s="565"/>
    </row>
    <row r="2566" customHeight="1" spans="23:23">
      <c r="W2566" s="565"/>
    </row>
    <row r="2567" customHeight="1" spans="23:23">
      <c r="W2567" s="565"/>
    </row>
    <row r="2568" customHeight="1" spans="23:23">
      <c r="W2568" s="565"/>
    </row>
    <row r="2569" customHeight="1" spans="23:23">
      <c r="W2569" s="565"/>
    </row>
    <row r="2570" customHeight="1" spans="23:23">
      <c r="W2570" s="565"/>
    </row>
    <row r="2571" customHeight="1" spans="23:23">
      <c r="W2571" s="565"/>
    </row>
    <row r="2572" customHeight="1" spans="23:23">
      <c r="W2572" s="565"/>
    </row>
    <row r="2573" customHeight="1" spans="23:23">
      <c r="W2573" s="565"/>
    </row>
    <row r="2574" customHeight="1" spans="23:23">
      <c r="W2574" s="565"/>
    </row>
    <row r="2575" customHeight="1" spans="23:23">
      <c r="W2575" s="565"/>
    </row>
    <row r="2576" customHeight="1" spans="23:23">
      <c r="W2576" s="565"/>
    </row>
    <row r="2577" customHeight="1" spans="23:23">
      <c r="W2577" s="565"/>
    </row>
    <row r="2578" customHeight="1" spans="23:23">
      <c r="W2578" s="565"/>
    </row>
    <row r="2579" customHeight="1" spans="23:23">
      <c r="W2579" s="565"/>
    </row>
    <row r="2580" customHeight="1" spans="23:23">
      <c r="W2580" s="565"/>
    </row>
    <row r="2581" customHeight="1" spans="23:23">
      <c r="W2581" s="565"/>
    </row>
    <row r="2582" customHeight="1" spans="23:23">
      <c r="W2582" s="565"/>
    </row>
    <row r="2583" customHeight="1" spans="23:23">
      <c r="W2583" s="565"/>
    </row>
    <row r="2584" customHeight="1" spans="23:23">
      <c r="W2584" s="565"/>
    </row>
    <row r="2585" customHeight="1" spans="23:23">
      <c r="W2585" s="565"/>
    </row>
    <row r="2586" customHeight="1" spans="23:23">
      <c r="W2586" s="565"/>
    </row>
    <row r="2587" customHeight="1" spans="23:23">
      <c r="W2587" s="565"/>
    </row>
    <row r="2588" customHeight="1" spans="23:23">
      <c r="W2588" s="565"/>
    </row>
    <row r="2589" customHeight="1" spans="23:23">
      <c r="W2589" s="565"/>
    </row>
    <row r="2590" customHeight="1" spans="23:23">
      <c r="W2590" s="565"/>
    </row>
    <row r="2591" customHeight="1" spans="23:23">
      <c r="W2591" s="565"/>
    </row>
    <row r="2592" customHeight="1" spans="23:23">
      <c r="W2592" s="565"/>
    </row>
    <row r="2593" customHeight="1" spans="23:23">
      <c r="W2593" s="565"/>
    </row>
    <row r="2594" customHeight="1" spans="23:23">
      <c r="W2594" s="565"/>
    </row>
    <row r="2595" customHeight="1" spans="23:23">
      <c r="W2595" s="565"/>
    </row>
    <row r="2596" customHeight="1" spans="23:23">
      <c r="W2596" s="565"/>
    </row>
    <row r="2597" customHeight="1" spans="23:23">
      <c r="W2597" s="565"/>
    </row>
    <row r="2598" customHeight="1" spans="23:23">
      <c r="W2598" s="565"/>
    </row>
    <row r="2599" customHeight="1" spans="23:23">
      <c r="W2599" s="565"/>
    </row>
    <row r="2600" customHeight="1" spans="23:23">
      <c r="W2600" s="565"/>
    </row>
    <row r="2601" customHeight="1" spans="23:23">
      <c r="W2601" s="565"/>
    </row>
    <row r="2602" customHeight="1" spans="23:23">
      <c r="W2602" s="565"/>
    </row>
    <row r="2603" customHeight="1" spans="23:23">
      <c r="W2603" s="565"/>
    </row>
    <row r="2604" customHeight="1" spans="23:23">
      <c r="W2604" s="565"/>
    </row>
    <row r="2605" customHeight="1" spans="23:23">
      <c r="W2605" s="565"/>
    </row>
    <row r="2606" customHeight="1" spans="23:23">
      <c r="W2606" s="565"/>
    </row>
    <row r="2607" customHeight="1" spans="23:23">
      <c r="W2607" s="565"/>
    </row>
    <row r="2608" customHeight="1" spans="23:23">
      <c r="W2608" s="565"/>
    </row>
    <row r="2609" customHeight="1" spans="23:23">
      <c r="W2609" s="565"/>
    </row>
    <row r="2610" customHeight="1" spans="23:23">
      <c r="W2610" s="565"/>
    </row>
    <row r="2611" customHeight="1" spans="23:23">
      <c r="W2611" s="565"/>
    </row>
    <row r="2612" customHeight="1" spans="23:23">
      <c r="W2612" s="565"/>
    </row>
    <row r="2613" customHeight="1" spans="23:23">
      <c r="W2613" s="565"/>
    </row>
    <row r="2614" customHeight="1" spans="23:23">
      <c r="W2614" s="565"/>
    </row>
    <row r="2615" customHeight="1" spans="23:23">
      <c r="W2615" s="565"/>
    </row>
    <row r="2616" customHeight="1" spans="23:23">
      <c r="W2616" s="565"/>
    </row>
    <row r="2617" customHeight="1" spans="23:23">
      <c r="W2617" s="565"/>
    </row>
    <row r="2618" customHeight="1" spans="23:23">
      <c r="W2618" s="565"/>
    </row>
    <row r="2619" customHeight="1" spans="23:23">
      <c r="W2619" s="565"/>
    </row>
    <row r="2620" customHeight="1" spans="23:23">
      <c r="W2620" s="565"/>
    </row>
    <row r="2621" customHeight="1" spans="23:23">
      <c r="W2621" s="565"/>
    </row>
    <row r="2622" customHeight="1" spans="23:23">
      <c r="W2622" s="565"/>
    </row>
    <row r="2623" customHeight="1" spans="23:23">
      <c r="W2623" s="565"/>
    </row>
    <row r="2624" customHeight="1" spans="23:23">
      <c r="W2624" s="565"/>
    </row>
    <row r="2625" customHeight="1" spans="23:23">
      <c r="W2625" s="565"/>
    </row>
    <row r="2626" customHeight="1" spans="23:23">
      <c r="W2626" s="565"/>
    </row>
    <row r="2627" customHeight="1" spans="23:23">
      <c r="W2627" s="565"/>
    </row>
    <row r="2628" customHeight="1" spans="23:23">
      <c r="W2628" s="565"/>
    </row>
    <row r="2629" customHeight="1" spans="23:23">
      <c r="W2629" s="565"/>
    </row>
    <row r="2630" customHeight="1" spans="23:23">
      <c r="W2630" s="565"/>
    </row>
    <row r="2631" customHeight="1" spans="23:23">
      <c r="W2631" s="565"/>
    </row>
    <row r="2632" customHeight="1" spans="23:23">
      <c r="W2632" s="565"/>
    </row>
    <row r="2633" customHeight="1" spans="23:23">
      <c r="W2633" s="565"/>
    </row>
    <row r="2634" customHeight="1" spans="23:23">
      <c r="W2634" s="565"/>
    </row>
    <row r="2635" customHeight="1" spans="23:23">
      <c r="W2635" s="565"/>
    </row>
    <row r="2636" customHeight="1" spans="23:23">
      <c r="W2636" s="565"/>
    </row>
    <row r="2637" customHeight="1" spans="23:23">
      <c r="W2637" s="565"/>
    </row>
    <row r="2638" customHeight="1" spans="23:23">
      <c r="W2638" s="565"/>
    </row>
    <row r="2639" customHeight="1" spans="23:23">
      <c r="W2639" s="565"/>
    </row>
    <row r="2640" customHeight="1" spans="23:23">
      <c r="W2640" s="565"/>
    </row>
    <row r="2641" customHeight="1" spans="23:23">
      <c r="W2641" s="565"/>
    </row>
    <row r="2642" customHeight="1" spans="23:23">
      <c r="W2642" s="565"/>
    </row>
    <row r="2643" customHeight="1" spans="23:23">
      <c r="W2643" s="565"/>
    </row>
    <row r="2644" customHeight="1" spans="23:23">
      <c r="W2644" s="565"/>
    </row>
    <row r="2645" customHeight="1" spans="23:23">
      <c r="W2645" s="565"/>
    </row>
    <row r="2646" customHeight="1" spans="23:23">
      <c r="W2646" s="565"/>
    </row>
    <row r="2647" customHeight="1" spans="23:23">
      <c r="W2647" s="565"/>
    </row>
    <row r="2648" customHeight="1" spans="23:23">
      <c r="W2648" s="565"/>
    </row>
    <row r="2649" customHeight="1" spans="23:23">
      <c r="W2649" s="565"/>
    </row>
    <row r="2650" customHeight="1" spans="23:23">
      <c r="W2650" s="565"/>
    </row>
    <row r="2651" customHeight="1" spans="23:23">
      <c r="W2651" s="565"/>
    </row>
    <row r="2652" customHeight="1" spans="23:23">
      <c r="W2652" s="565"/>
    </row>
    <row r="2653" customHeight="1" spans="23:23">
      <c r="W2653" s="565"/>
    </row>
    <row r="2654" customHeight="1" spans="23:23">
      <c r="W2654" s="565"/>
    </row>
    <row r="2655" customHeight="1" spans="23:23">
      <c r="W2655" s="565"/>
    </row>
    <row r="2656" customHeight="1" spans="23:23">
      <c r="W2656" s="565"/>
    </row>
    <row r="2657" customHeight="1" spans="23:23">
      <c r="W2657" s="565"/>
    </row>
    <row r="2658" customHeight="1" spans="23:23">
      <c r="W2658" s="565"/>
    </row>
    <row r="2659" customHeight="1" spans="23:23">
      <c r="W2659" s="565"/>
    </row>
    <row r="2660" customHeight="1" spans="23:23">
      <c r="W2660" s="565"/>
    </row>
    <row r="2661" customHeight="1" spans="23:23">
      <c r="W2661" s="565"/>
    </row>
    <row r="2662" customHeight="1" spans="23:23">
      <c r="W2662" s="565"/>
    </row>
    <row r="2663" customHeight="1" spans="23:23">
      <c r="W2663" s="565"/>
    </row>
    <row r="2664" customHeight="1" spans="23:23">
      <c r="W2664" s="565"/>
    </row>
    <row r="2665" customHeight="1" spans="23:23">
      <c r="W2665" s="565"/>
    </row>
    <row r="2666" customHeight="1" spans="23:23">
      <c r="W2666" s="565"/>
    </row>
    <row r="2667" customHeight="1" spans="23:23">
      <c r="W2667" s="565"/>
    </row>
    <row r="2668" customHeight="1" spans="23:23">
      <c r="W2668" s="565"/>
    </row>
    <row r="2669" customHeight="1" spans="23:23">
      <c r="W2669" s="565"/>
    </row>
    <row r="2670" customHeight="1" spans="23:23">
      <c r="W2670" s="565"/>
    </row>
    <row r="2671" customHeight="1" spans="23:23">
      <c r="W2671" s="565"/>
    </row>
    <row r="2672" customHeight="1" spans="23:23">
      <c r="W2672" s="565"/>
    </row>
    <row r="2673" customHeight="1" spans="23:23">
      <c r="W2673" s="565"/>
    </row>
    <row r="2674" customHeight="1" spans="23:23">
      <c r="W2674" s="565"/>
    </row>
    <row r="2675" customHeight="1" spans="23:23">
      <c r="W2675" s="565"/>
    </row>
    <row r="2676" customHeight="1" spans="23:23">
      <c r="W2676" s="565"/>
    </row>
    <row r="2677" customHeight="1" spans="23:23">
      <c r="W2677" s="565"/>
    </row>
    <row r="2678" customHeight="1" spans="23:23">
      <c r="W2678" s="565"/>
    </row>
    <row r="2679" customHeight="1" spans="23:23">
      <c r="W2679" s="565"/>
    </row>
    <row r="2680" customHeight="1" spans="23:23">
      <c r="W2680" s="565"/>
    </row>
    <row r="2681" customHeight="1" spans="23:23">
      <c r="W2681" s="565"/>
    </row>
    <row r="2682" customHeight="1" spans="23:23">
      <c r="W2682" s="565"/>
    </row>
    <row r="2683" customHeight="1" spans="23:23">
      <c r="W2683" s="565"/>
    </row>
    <row r="2684" customHeight="1" spans="23:23">
      <c r="W2684" s="565"/>
    </row>
    <row r="2685" customHeight="1" spans="23:23">
      <c r="W2685" s="565"/>
    </row>
    <row r="2686" customHeight="1" spans="23:23">
      <c r="W2686" s="565"/>
    </row>
    <row r="2687" customHeight="1" spans="23:23">
      <c r="W2687" s="565"/>
    </row>
    <row r="2688" customHeight="1" spans="23:23">
      <c r="W2688" s="565"/>
    </row>
    <row r="2689" customHeight="1" spans="23:23">
      <c r="W2689" s="565"/>
    </row>
    <row r="2690" customHeight="1" spans="23:23">
      <c r="W2690" s="565"/>
    </row>
    <row r="2691" customHeight="1" spans="23:23">
      <c r="W2691" s="565"/>
    </row>
    <row r="2692" customHeight="1" spans="23:23">
      <c r="W2692" s="565"/>
    </row>
    <row r="2693" customHeight="1" spans="23:23">
      <c r="W2693" s="565"/>
    </row>
    <row r="2694" customHeight="1" spans="23:23">
      <c r="W2694" s="565"/>
    </row>
    <row r="2695" customHeight="1" spans="23:23">
      <c r="W2695" s="565"/>
    </row>
    <row r="2696" customHeight="1" spans="23:23">
      <c r="W2696" s="565"/>
    </row>
    <row r="2697" customHeight="1" spans="23:23">
      <c r="W2697" s="565"/>
    </row>
    <row r="2698" customHeight="1" spans="23:23">
      <c r="W2698" s="565"/>
    </row>
    <row r="2699" customHeight="1" spans="23:23">
      <c r="W2699" s="565"/>
    </row>
    <row r="2700" customHeight="1" spans="23:23">
      <c r="W2700" s="565"/>
    </row>
    <row r="2701" customHeight="1" spans="23:23">
      <c r="W2701" s="565"/>
    </row>
    <row r="2702" customHeight="1" spans="23:23">
      <c r="W2702" s="565"/>
    </row>
    <row r="2703" customHeight="1" spans="23:23">
      <c r="W2703" s="565"/>
    </row>
    <row r="2704" customHeight="1" spans="23:23">
      <c r="W2704" s="565"/>
    </row>
    <row r="2705" customHeight="1" spans="23:23">
      <c r="W2705" s="565"/>
    </row>
    <row r="2706" customHeight="1" spans="23:23">
      <c r="W2706" s="565"/>
    </row>
    <row r="2707" customHeight="1" spans="23:23">
      <c r="W2707" s="565"/>
    </row>
    <row r="2708" customHeight="1" spans="23:23">
      <c r="W2708" s="565"/>
    </row>
    <row r="2709" customHeight="1" spans="23:23">
      <c r="W2709" s="565"/>
    </row>
    <row r="2710" customHeight="1" spans="23:23">
      <c r="W2710" s="565"/>
    </row>
    <row r="2711" customHeight="1" spans="23:23">
      <c r="W2711" s="565"/>
    </row>
    <row r="2712" customHeight="1" spans="23:23">
      <c r="W2712" s="565"/>
    </row>
    <row r="2713" customHeight="1" spans="23:23">
      <c r="W2713" s="565"/>
    </row>
    <row r="2714" customHeight="1" spans="23:23">
      <c r="W2714" s="565"/>
    </row>
    <row r="2715" customHeight="1" spans="23:23">
      <c r="W2715" s="565"/>
    </row>
    <row r="2716" customHeight="1" spans="23:23">
      <c r="W2716" s="565"/>
    </row>
    <row r="2717" customHeight="1" spans="23:23">
      <c r="W2717" s="565"/>
    </row>
    <row r="2718" customHeight="1" spans="23:23">
      <c r="W2718" s="565"/>
    </row>
    <row r="2719" customHeight="1" spans="23:23">
      <c r="W2719" s="565"/>
    </row>
    <row r="2720" customHeight="1" spans="23:23">
      <c r="W2720" s="565"/>
    </row>
    <row r="2721" customHeight="1" spans="23:23">
      <c r="W2721" s="565"/>
    </row>
    <row r="2722" customHeight="1" spans="23:23">
      <c r="W2722" s="565"/>
    </row>
    <row r="2723" customHeight="1" spans="23:23">
      <c r="W2723" s="565"/>
    </row>
    <row r="2724" customHeight="1" spans="23:23">
      <c r="W2724" s="565"/>
    </row>
    <row r="2725" customHeight="1" spans="23:23">
      <c r="W2725" s="565"/>
    </row>
    <row r="2726" customHeight="1" spans="23:23">
      <c r="W2726" s="565"/>
    </row>
    <row r="2727" customHeight="1" spans="23:23">
      <c r="W2727" s="565"/>
    </row>
    <row r="2728" customHeight="1" spans="23:23">
      <c r="W2728" s="565"/>
    </row>
    <row r="2729" customHeight="1" spans="23:23">
      <c r="W2729" s="565"/>
    </row>
    <row r="2730" customHeight="1" spans="23:23">
      <c r="W2730" s="565"/>
    </row>
    <row r="2731" customHeight="1" spans="23:23">
      <c r="W2731" s="565"/>
    </row>
    <row r="2732" customHeight="1" spans="23:23">
      <c r="W2732" s="565"/>
    </row>
    <row r="2733" customHeight="1" spans="23:23">
      <c r="W2733" s="565"/>
    </row>
    <row r="2734" customHeight="1" spans="23:23">
      <c r="W2734" s="565"/>
    </row>
    <row r="2735" customHeight="1" spans="23:23">
      <c r="W2735" s="565"/>
    </row>
    <row r="2736" customHeight="1" spans="23:23">
      <c r="W2736" s="565"/>
    </row>
    <row r="2737" customHeight="1" spans="23:23">
      <c r="W2737" s="565"/>
    </row>
    <row r="2738" customHeight="1" spans="23:23">
      <c r="W2738" s="565"/>
    </row>
    <row r="2739" customHeight="1" spans="23:23">
      <c r="W2739" s="565"/>
    </row>
    <row r="2740" customHeight="1" spans="23:23">
      <c r="W2740" s="565"/>
    </row>
    <row r="2741" customHeight="1" spans="23:23">
      <c r="W2741" s="565"/>
    </row>
    <row r="2742" customHeight="1" spans="23:23">
      <c r="W2742" s="565"/>
    </row>
    <row r="2743" customHeight="1" spans="23:23">
      <c r="W2743" s="565"/>
    </row>
    <row r="2744" customHeight="1" spans="23:23">
      <c r="W2744" s="565"/>
    </row>
    <row r="2745" customHeight="1" spans="23:23">
      <c r="W2745" s="565"/>
    </row>
    <row r="2746" customHeight="1" spans="23:23">
      <c r="W2746" s="565"/>
    </row>
    <row r="2747" customHeight="1" spans="23:23">
      <c r="W2747" s="565"/>
    </row>
    <row r="2748" customHeight="1" spans="23:23">
      <c r="W2748" s="565"/>
    </row>
    <row r="2749" customHeight="1" spans="23:23">
      <c r="W2749" s="565"/>
    </row>
    <row r="2750" customHeight="1" spans="23:23">
      <c r="W2750" s="565"/>
    </row>
    <row r="2751" customHeight="1" spans="23:23">
      <c r="W2751" s="565"/>
    </row>
    <row r="2752" customHeight="1" spans="23:23">
      <c r="W2752" s="565"/>
    </row>
    <row r="2753" customHeight="1" spans="23:23">
      <c r="W2753" s="565"/>
    </row>
    <row r="2754" customHeight="1" spans="23:23">
      <c r="W2754" s="565"/>
    </row>
    <row r="2755" customHeight="1" spans="23:23">
      <c r="W2755" s="565"/>
    </row>
    <row r="2756" customHeight="1" spans="23:23">
      <c r="W2756" s="565"/>
    </row>
    <row r="2757" customHeight="1" spans="23:23">
      <c r="W2757" s="565"/>
    </row>
    <row r="2758" customHeight="1" spans="23:23">
      <c r="W2758" s="565"/>
    </row>
    <row r="2759" customHeight="1" spans="23:23">
      <c r="W2759" s="565"/>
    </row>
    <row r="2760" customHeight="1" spans="23:23">
      <c r="W2760" s="565"/>
    </row>
    <row r="2761" customHeight="1" spans="23:23">
      <c r="W2761" s="565"/>
    </row>
    <row r="2762" customHeight="1" spans="23:23">
      <c r="W2762" s="565"/>
    </row>
    <row r="2763" customHeight="1" spans="23:23">
      <c r="W2763" s="565"/>
    </row>
    <row r="2764" customHeight="1" spans="23:23">
      <c r="W2764" s="565"/>
    </row>
    <row r="2765" customHeight="1" spans="23:23">
      <c r="W2765" s="565"/>
    </row>
    <row r="2766" customHeight="1" spans="23:23">
      <c r="W2766" s="565"/>
    </row>
    <row r="2767" customHeight="1" spans="23:23">
      <c r="W2767" s="565"/>
    </row>
    <row r="2768" customHeight="1" spans="23:23">
      <c r="W2768" s="565"/>
    </row>
    <row r="2769" customHeight="1" spans="23:23">
      <c r="W2769" s="565"/>
    </row>
    <row r="2770" customHeight="1" spans="23:23">
      <c r="W2770" s="565"/>
    </row>
    <row r="2771" customHeight="1" spans="23:23">
      <c r="W2771" s="565"/>
    </row>
    <row r="2772" customHeight="1" spans="23:23">
      <c r="W2772" s="565"/>
    </row>
    <row r="2773" customHeight="1" spans="23:23">
      <c r="W2773" s="565"/>
    </row>
    <row r="2774" customHeight="1" spans="23:23">
      <c r="W2774" s="565"/>
    </row>
    <row r="2775" customHeight="1" spans="23:23">
      <c r="W2775" s="565"/>
    </row>
    <row r="2776" customHeight="1" spans="23:23">
      <c r="W2776" s="565"/>
    </row>
    <row r="2777" customHeight="1" spans="23:23">
      <c r="W2777" s="565"/>
    </row>
    <row r="2778" customHeight="1" spans="23:23">
      <c r="W2778" s="565"/>
    </row>
    <row r="2779" customHeight="1" spans="23:23">
      <c r="W2779" s="565"/>
    </row>
    <row r="2780" customHeight="1" spans="23:23">
      <c r="W2780" s="565"/>
    </row>
    <row r="2781" customHeight="1" spans="23:23">
      <c r="W2781" s="565"/>
    </row>
    <row r="2782" customHeight="1" spans="23:23">
      <c r="W2782" s="565"/>
    </row>
    <row r="2783" customHeight="1" spans="23:23">
      <c r="W2783" s="565"/>
    </row>
    <row r="2784" customHeight="1" spans="23:23">
      <c r="W2784" s="565"/>
    </row>
    <row r="2785" customHeight="1" spans="23:23">
      <c r="W2785" s="565"/>
    </row>
    <row r="2786" customHeight="1" spans="23:23">
      <c r="W2786" s="565"/>
    </row>
    <row r="2787" customHeight="1" spans="23:23">
      <c r="W2787" s="565"/>
    </row>
    <row r="2788" customHeight="1" spans="23:23">
      <c r="W2788" s="565"/>
    </row>
    <row r="2789" customHeight="1" spans="23:23">
      <c r="W2789" s="565"/>
    </row>
    <row r="2790" customHeight="1" spans="23:23">
      <c r="W2790" s="565"/>
    </row>
    <row r="2791" customHeight="1" spans="23:23">
      <c r="W2791" s="565"/>
    </row>
    <row r="2792" customHeight="1" spans="23:23">
      <c r="W2792" s="565"/>
    </row>
    <row r="2793" customHeight="1" spans="23:23">
      <c r="W2793" s="565"/>
    </row>
    <row r="2794" customHeight="1" spans="23:23">
      <c r="W2794" s="565"/>
    </row>
    <row r="2795" customHeight="1" spans="23:23">
      <c r="W2795" s="565"/>
    </row>
    <row r="2796" customHeight="1" spans="23:23">
      <c r="W2796" s="565"/>
    </row>
    <row r="2797" customHeight="1" spans="23:23">
      <c r="W2797" s="565"/>
    </row>
    <row r="2798" customHeight="1" spans="23:23">
      <c r="W2798" s="565"/>
    </row>
    <row r="2799" customHeight="1" spans="23:23">
      <c r="W2799" s="565"/>
    </row>
    <row r="2800" customHeight="1" spans="23:23">
      <c r="W2800" s="565"/>
    </row>
    <row r="2801" customHeight="1" spans="23:23">
      <c r="W2801" s="565"/>
    </row>
    <row r="2802" customHeight="1" spans="23:23">
      <c r="W2802" s="565"/>
    </row>
    <row r="2803" customHeight="1" spans="23:23">
      <c r="W2803" s="565"/>
    </row>
    <row r="2804" customHeight="1" spans="23:23">
      <c r="W2804" s="565"/>
    </row>
    <row r="2805" customHeight="1" spans="23:23">
      <c r="W2805" s="565"/>
    </row>
    <row r="2806" customHeight="1" spans="23:23">
      <c r="W2806" s="565"/>
    </row>
    <row r="2807" customHeight="1" spans="23:23">
      <c r="W2807" s="565"/>
    </row>
    <row r="2808" customHeight="1" spans="23:23">
      <c r="W2808" s="565"/>
    </row>
    <row r="2809" customHeight="1" spans="23:23">
      <c r="W2809" s="565"/>
    </row>
    <row r="2810" customHeight="1" spans="23:23">
      <c r="W2810" s="565"/>
    </row>
    <row r="2811" customHeight="1" spans="23:23">
      <c r="W2811" s="565"/>
    </row>
    <row r="2812" customHeight="1" spans="23:23">
      <c r="W2812" s="565"/>
    </row>
    <row r="2813" customHeight="1" spans="23:23">
      <c r="W2813" s="565"/>
    </row>
    <row r="2814" customHeight="1" spans="23:23">
      <c r="W2814" s="565"/>
    </row>
    <row r="2815" customHeight="1" spans="23:23">
      <c r="W2815" s="565"/>
    </row>
    <row r="2816" customHeight="1" spans="23:23">
      <c r="W2816" s="565"/>
    </row>
    <row r="2817" customHeight="1" spans="23:23">
      <c r="W2817" s="565"/>
    </row>
    <row r="2818" customHeight="1" spans="23:23">
      <c r="W2818" s="565"/>
    </row>
    <row r="2819" customHeight="1" spans="23:23">
      <c r="W2819" s="565"/>
    </row>
    <row r="2820" customHeight="1" spans="23:23">
      <c r="W2820" s="565"/>
    </row>
    <row r="2821" customHeight="1" spans="23:23">
      <c r="W2821" s="565"/>
    </row>
    <row r="2822" customHeight="1" spans="23:23">
      <c r="W2822" s="565"/>
    </row>
    <row r="2823" customHeight="1" spans="23:23">
      <c r="W2823" s="565"/>
    </row>
    <row r="2824" customHeight="1" spans="23:23">
      <c r="W2824" s="565"/>
    </row>
    <row r="2825" customHeight="1" spans="23:23">
      <c r="W2825" s="565"/>
    </row>
    <row r="2826" customHeight="1" spans="23:23">
      <c r="W2826" s="565"/>
    </row>
    <row r="2827" customHeight="1" spans="23:23">
      <c r="W2827" s="565"/>
    </row>
    <row r="2828" customHeight="1" spans="23:23">
      <c r="W2828" s="565"/>
    </row>
    <row r="2829" customHeight="1" spans="23:23">
      <c r="W2829" s="565"/>
    </row>
    <row r="2830" customHeight="1" spans="23:23">
      <c r="W2830" s="565"/>
    </row>
    <row r="2831" customHeight="1" spans="23:23">
      <c r="W2831" s="565"/>
    </row>
    <row r="2832" customHeight="1" spans="23:23">
      <c r="W2832" s="565"/>
    </row>
    <row r="2833" customHeight="1" spans="23:23">
      <c r="W2833" s="565"/>
    </row>
    <row r="2834" customHeight="1" spans="23:23">
      <c r="W2834" s="565"/>
    </row>
    <row r="2835" customHeight="1" spans="23:23">
      <c r="W2835" s="565"/>
    </row>
    <row r="2836" customHeight="1" spans="23:23">
      <c r="W2836" s="565"/>
    </row>
    <row r="2837" customHeight="1" spans="23:23">
      <c r="W2837" s="565"/>
    </row>
    <row r="2838" customHeight="1" spans="23:23">
      <c r="W2838" s="565"/>
    </row>
    <row r="2839" customHeight="1" spans="23:23">
      <c r="W2839" s="565"/>
    </row>
    <row r="2840" customHeight="1" spans="23:23">
      <c r="W2840" s="565"/>
    </row>
    <row r="2841" customHeight="1" spans="23:23">
      <c r="W2841" s="565"/>
    </row>
    <row r="2842" customHeight="1" spans="23:23">
      <c r="W2842" s="565"/>
    </row>
    <row r="2843" customHeight="1" spans="23:23">
      <c r="W2843" s="565"/>
    </row>
    <row r="2844" customHeight="1" spans="23:23">
      <c r="W2844" s="565"/>
    </row>
    <row r="2845" customHeight="1" spans="23:23">
      <c r="W2845" s="565"/>
    </row>
    <row r="2846" customHeight="1" spans="23:23">
      <c r="W2846" s="565"/>
    </row>
    <row r="2847" customHeight="1" spans="23:23">
      <c r="W2847" s="565"/>
    </row>
    <row r="2848" customHeight="1" spans="23:23">
      <c r="W2848" s="565"/>
    </row>
    <row r="2849" customHeight="1" spans="23:23">
      <c r="W2849" s="565"/>
    </row>
    <row r="2850" customHeight="1" spans="23:23">
      <c r="W2850" s="565"/>
    </row>
    <row r="2851" customHeight="1" spans="23:23">
      <c r="W2851" s="565"/>
    </row>
    <row r="2852" customHeight="1" spans="23:23">
      <c r="W2852" s="565"/>
    </row>
    <row r="2853" customHeight="1" spans="23:23">
      <c r="W2853" s="565"/>
    </row>
    <row r="2854" customHeight="1" spans="23:23">
      <c r="W2854" s="565"/>
    </row>
    <row r="2855" customHeight="1" spans="23:23">
      <c r="W2855" s="565"/>
    </row>
    <row r="2856" customHeight="1" spans="23:23">
      <c r="W2856" s="565"/>
    </row>
    <row r="2857" customHeight="1" spans="23:23">
      <c r="W2857" s="565"/>
    </row>
    <row r="2858" customHeight="1" spans="23:23">
      <c r="W2858" s="565"/>
    </row>
    <row r="2859" customHeight="1" spans="23:23">
      <c r="W2859" s="565"/>
    </row>
    <row r="2860" customHeight="1" spans="23:23">
      <c r="W2860" s="565"/>
    </row>
    <row r="2861" customHeight="1" spans="23:23">
      <c r="W2861" s="565"/>
    </row>
    <row r="2862" customHeight="1" spans="23:23">
      <c r="W2862" s="565"/>
    </row>
    <row r="2863" customHeight="1" spans="23:23">
      <c r="W2863" s="565"/>
    </row>
    <row r="2864" customHeight="1" spans="23:23">
      <c r="W2864" s="565"/>
    </row>
    <row r="2865" customHeight="1" spans="23:23">
      <c r="W2865" s="565"/>
    </row>
    <row r="2866" customHeight="1" spans="23:23">
      <c r="W2866" s="565"/>
    </row>
    <row r="2867" customHeight="1" spans="23:23">
      <c r="W2867" s="565"/>
    </row>
    <row r="2868" customHeight="1" spans="23:23">
      <c r="W2868" s="565"/>
    </row>
    <row r="2869" customHeight="1" spans="23:23">
      <c r="W2869" s="565"/>
    </row>
    <row r="2870" customHeight="1" spans="23:23">
      <c r="W2870" s="565"/>
    </row>
    <row r="2871" customHeight="1" spans="23:23">
      <c r="W2871" s="565"/>
    </row>
    <row r="2872" customHeight="1" spans="23:23">
      <c r="W2872" s="565"/>
    </row>
    <row r="2873" customHeight="1" spans="23:23">
      <c r="W2873" s="565"/>
    </row>
    <row r="2874" customHeight="1" spans="23:23">
      <c r="W2874" s="565"/>
    </row>
    <row r="2875" customHeight="1" spans="23:23">
      <c r="W2875" s="565"/>
    </row>
    <row r="2876" customHeight="1" spans="23:23">
      <c r="W2876" s="565"/>
    </row>
    <row r="2877" customHeight="1" spans="23:23">
      <c r="W2877" s="565"/>
    </row>
    <row r="2878" customHeight="1" spans="23:23">
      <c r="W2878" s="565"/>
    </row>
    <row r="2879" customHeight="1" spans="23:23">
      <c r="W2879" s="565"/>
    </row>
    <row r="2880" customHeight="1" spans="23:23">
      <c r="W2880" s="565"/>
    </row>
    <row r="2881" customHeight="1" spans="23:23">
      <c r="W2881" s="565"/>
    </row>
    <row r="2882" customHeight="1" spans="23:23">
      <c r="W2882" s="565"/>
    </row>
    <row r="2883" customHeight="1" spans="23:23">
      <c r="W2883" s="565"/>
    </row>
    <row r="2884" customHeight="1" spans="23:23">
      <c r="W2884" s="565"/>
    </row>
    <row r="2885" customHeight="1" spans="23:23">
      <c r="W2885" s="565"/>
    </row>
    <row r="2886" customHeight="1" spans="23:23">
      <c r="W2886" s="565"/>
    </row>
    <row r="2887" customHeight="1" spans="23:23">
      <c r="W2887" s="565"/>
    </row>
    <row r="2888" customHeight="1" spans="23:23">
      <c r="W2888" s="565"/>
    </row>
    <row r="2889" customHeight="1" spans="23:23">
      <c r="W2889" s="565"/>
    </row>
    <row r="2890" customHeight="1" spans="23:23">
      <c r="W2890" s="565"/>
    </row>
    <row r="2891" customHeight="1" spans="23:23">
      <c r="W2891" s="565"/>
    </row>
    <row r="2892" customHeight="1" spans="23:23">
      <c r="W2892" s="565"/>
    </row>
    <row r="2893" customHeight="1" spans="23:23">
      <c r="W2893" s="565"/>
    </row>
    <row r="2894" customHeight="1" spans="23:23">
      <c r="W2894" s="565"/>
    </row>
    <row r="2895" customHeight="1" spans="23:23">
      <c r="W2895" s="565"/>
    </row>
    <row r="2896" customHeight="1" spans="23:23">
      <c r="W2896" s="565"/>
    </row>
    <row r="2897" customHeight="1" spans="23:23">
      <c r="W2897" s="565"/>
    </row>
    <row r="2898" customHeight="1" spans="23:23">
      <c r="W2898" s="565"/>
    </row>
    <row r="2899" customHeight="1" spans="23:23">
      <c r="W2899" s="565"/>
    </row>
    <row r="2900" customHeight="1" spans="23:23">
      <c r="W2900" s="565"/>
    </row>
    <row r="2901" customHeight="1" spans="23:23">
      <c r="W2901" s="565"/>
    </row>
    <row r="2902" customHeight="1" spans="23:23">
      <c r="W2902" s="565"/>
    </row>
    <row r="2903" customHeight="1" spans="23:23">
      <c r="W2903" s="565"/>
    </row>
    <row r="2904" customHeight="1" spans="23:23">
      <c r="W2904" s="565"/>
    </row>
    <row r="2905" customHeight="1" spans="23:23">
      <c r="W2905" s="565"/>
    </row>
    <row r="2906" customHeight="1" spans="23:23">
      <c r="W2906" s="565"/>
    </row>
    <row r="2907" customHeight="1" spans="23:23">
      <c r="W2907" s="565"/>
    </row>
    <row r="2908" customHeight="1" spans="23:23">
      <c r="W2908" s="565"/>
    </row>
    <row r="2909" customHeight="1" spans="23:23">
      <c r="W2909" s="565"/>
    </row>
    <row r="2910" customHeight="1" spans="23:23">
      <c r="W2910" s="565"/>
    </row>
    <row r="2911" customHeight="1" spans="23:23">
      <c r="W2911" s="565"/>
    </row>
    <row r="2912" customHeight="1" spans="23:23">
      <c r="W2912" s="565"/>
    </row>
    <row r="2913" customHeight="1" spans="23:23">
      <c r="W2913" s="565"/>
    </row>
    <row r="2914" customHeight="1" spans="23:23">
      <c r="W2914" s="565"/>
    </row>
    <row r="2915" customHeight="1" spans="23:23">
      <c r="W2915" s="565"/>
    </row>
    <row r="2916" customHeight="1" spans="23:23">
      <c r="W2916" s="565"/>
    </row>
    <row r="2917" customHeight="1" spans="23:23">
      <c r="W2917" s="565"/>
    </row>
    <row r="2918" customHeight="1" spans="23:23">
      <c r="W2918" s="565"/>
    </row>
    <row r="2919" customHeight="1" spans="23:23">
      <c r="W2919" s="565"/>
    </row>
    <row r="2920" customHeight="1" spans="23:23">
      <c r="W2920" s="565"/>
    </row>
    <row r="2921" customHeight="1" spans="23:23">
      <c r="W2921" s="565"/>
    </row>
    <row r="2922" customHeight="1" spans="23:23">
      <c r="W2922" s="565"/>
    </row>
    <row r="2923" customHeight="1" spans="23:23">
      <c r="W2923" s="565"/>
    </row>
    <row r="2924" customHeight="1" spans="23:23">
      <c r="W2924" s="565"/>
    </row>
    <row r="2925" customHeight="1" spans="23:23">
      <c r="W2925" s="565"/>
    </row>
    <row r="2926" customHeight="1" spans="23:23">
      <c r="W2926" s="565"/>
    </row>
    <row r="2927" customHeight="1" spans="23:23">
      <c r="W2927" s="565"/>
    </row>
    <row r="2928" customHeight="1" spans="23:23">
      <c r="W2928" s="565"/>
    </row>
    <row r="2929" customHeight="1" spans="23:23">
      <c r="W2929" s="565"/>
    </row>
    <row r="2930" customHeight="1" spans="23:23">
      <c r="W2930" s="565"/>
    </row>
    <row r="2931" customHeight="1" spans="23:23">
      <c r="W2931" s="565"/>
    </row>
    <row r="2932" customHeight="1" spans="23:23">
      <c r="W2932" s="565"/>
    </row>
    <row r="2933" customHeight="1" spans="23:23">
      <c r="W2933" s="565"/>
    </row>
    <row r="2934" customHeight="1" spans="23:23">
      <c r="W2934" s="565"/>
    </row>
    <row r="2935" customHeight="1" spans="23:23">
      <c r="W2935" s="565"/>
    </row>
    <row r="2936" customHeight="1" spans="23:23">
      <c r="W2936" s="565"/>
    </row>
    <row r="2937" customHeight="1" spans="23:23">
      <c r="W2937" s="565"/>
    </row>
    <row r="2938" customHeight="1" spans="23:23">
      <c r="W2938" s="565"/>
    </row>
    <row r="2939" customHeight="1" spans="23:23">
      <c r="W2939" s="565"/>
    </row>
    <row r="2940" customHeight="1" spans="23:23">
      <c r="W2940" s="565"/>
    </row>
    <row r="2941" customHeight="1" spans="23:23">
      <c r="W2941" s="565"/>
    </row>
    <row r="2942" customHeight="1" spans="23:23">
      <c r="W2942" s="565"/>
    </row>
    <row r="2943" customHeight="1" spans="23:23">
      <c r="W2943" s="565"/>
    </row>
    <row r="2944" customHeight="1" spans="23:23">
      <c r="W2944" s="565"/>
    </row>
    <row r="2945" customHeight="1" spans="23:23">
      <c r="W2945" s="565"/>
    </row>
    <row r="2946" customHeight="1" spans="23:23">
      <c r="W2946" s="565"/>
    </row>
    <row r="2947" customHeight="1" spans="23:23">
      <c r="W2947" s="565"/>
    </row>
    <row r="2948" customHeight="1" spans="23:23">
      <c r="W2948" s="565"/>
    </row>
    <row r="2949" customHeight="1" spans="23:23">
      <c r="W2949" s="565"/>
    </row>
    <row r="2950" customHeight="1" spans="23:23">
      <c r="W2950" s="565"/>
    </row>
    <row r="2951" customHeight="1" spans="23:23">
      <c r="W2951" s="565"/>
    </row>
    <row r="2952" customHeight="1" spans="23:23">
      <c r="W2952" s="565"/>
    </row>
    <row r="2953" customHeight="1" spans="23:23">
      <c r="W2953" s="565"/>
    </row>
    <row r="2954" customHeight="1" spans="23:23">
      <c r="W2954" s="565"/>
    </row>
    <row r="2955" customHeight="1" spans="23:23">
      <c r="W2955" s="565"/>
    </row>
    <row r="2956" customHeight="1" spans="23:23">
      <c r="W2956" s="565"/>
    </row>
    <row r="2957" customHeight="1" spans="23:23">
      <c r="W2957" s="565"/>
    </row>
    <row r="2958" customHeight="1" spans="23:23">
      <c r="W2958" s="565"/>
    </row>
    <row r="2959" customHeight="1" spans="23:23">
      <c r="W2959" s="565"/>
    </row>
    <row r="2960" customHeight="1" spans="23:23">
      <c r="W2960" s="565"/>
    </row>
    <row r="2961" customHeight="1" spans="23:23">
      <c r="W2961" s="565"/>
    </row>
    <row r="2962" customHeight="1" spans="23:23">
      <c r="W2962" s="565"/>
    </row>
    <row r="2963" customHeight="1" spans="23:23">
      <c r="W2963" s="565"/>
    </row>
    <row r="2964" customHeight="1" spans="23:23">
      <c r="W2964" s="565"/>
    </row>
    <row r="2965" customHeight="1" spans="23:23">
      <c r="W2965" s="565"/>
    </row>
    <row r="2966" customHeight="1" spans="23:23">
      <c r="W2966" s="565"/>
    </row>
    <row r="2967" customHeight="1" spans="23:23">
      <c r="W2967" s="565"/>
    </row>
    <row r="2968" customHeight="1" spans="23:23">
      <c r="W2968" s="565"/>
    </row>
    <row r="2969" customHeight="1" spans="23:23">
      <c r="W2969" s="565"/>
    </row>
    <row r="2970" customHeight="1" spans="23:23">
      <c r="W2970" s="565"/>
    </row>
    <row r="2971" customHeight="1" spans="23:23">
      <c r="W2971" s="565"/>
    </row>
    <row r="2972" customHeight="1" spans="23:23">
      <c r="W2972" s="565"/>
    </row>
    <row r="2973" customHeight="1" spans="23:23">
      <c r="W2973" s="565"/>
    </row>
    <row r="2974" customHeight="1" spans="23:23">
      <c r="W2974" s="565"/>
    </row>
    <row r="2975" customHeight="1" spans="23:23">
      <c r="W2975" s="565"/>
    </row>
    <row r="2976" customHeight="1" spans="23:23">
      <c r="W2976" s="565"/>
    </row>
    <row r="2977" customHeight="1" spans="23:23">
      <c r="W2977" s="565"/>
    </row>
    <row r="2978" customHeight="1" spans="23:23">
      <c r="W2978" s="565"/>
    </row>
    <row r="2979" customHeight="1" spans="23:23">
      <c r="W2979" s="565"/>
    </row>
    <row r="2980" customHeight="1" spans="23:23">
      <c r="W2980" s="565"/>
    </row>
    <row r="2981" customHeight="1" spans="23:23">
      <c r="W2981" s="565"/>
    </row>
    <row r="2982" customHeight="1" spans="23:23">
      <c r="W2982" s="565"/>
    </row>
    <row r="2983" customHeight="1" spans="23:23">
      <c r="W2983" s="565"/>
    </row>
    <row r="2984" customHeight="1" spans="23:23">
      <c r="W2984" s="565"/>
    </row>
    <row r="2985" customHeight="1" spans="23:23">
      <c r="W2985" s="565"/>
    </row>
    <row r="2986" customHeight="1" spans="23:23">
      <c r="W2986" s="565"/>
    </row>
    <row r="2987" customHeight="1" spans="23:23">
      <c r="W2987" s="565"/>
    </row>
    <row r="2988" customHeight="1" spans="23:23">
      <c r="W2988" s="565"/>
    </row>
    <row r="2989" customHeight="1" spans="23:23">
      <c r="W2989" s="565"/>
    </row>
    <row r="2990" customHeight="1" spans="23:23">
      <c r="W2990" s="565"/>
    </row>
    <row r="2991" customHeight="1" spans="23:23">
      <c r="W2991" s="565"/>
    </row>
    <row r="2992" customHeight="1" spans="23:23">
      <c r="W2992" s="565"/>
    </row>
    <row r="2993" customHeight="1" spans="23:23">
      <c r="W2993" s="565"/>
    </row>
    <row r="2994" customHeight="1" spans="23:23">
      <c r="W2994" s="565"/>
    </row>
    <row r="2995" customHeight="1" spans="23:23">
      <c r="W2995" s="565"/>
    </row>
    <row r="2996" customHeight="1" spans="23:23">
      <c r="W2996" s="565"/>
    </row>
    <row r="2997" customHeight="1" spans="23:23">
      <c r="W2997" s="565"/>
    </row>
    <row r="2998" customHeight="1" spans="23:23">
      <c r="W2998" s="565"/>
    </row>
    <row r="2999" customHeight="1" spans="23:23">
      <c r="W2999" s="565"/>
    </row>
    <row r="3000" customHeight="1" spans="23:23">
      <c r="W3000" s="565"/>
    </row>
    <row r="3001" customHeight="1" spans="23:23">
      <c r="W3001" s="565"/>
    </row>
    <row r="3002" customHeight="1" spans="23:23">
      <c r="W3002" s="565"/>
    </row>
    <row r="3003" customHeight="1" spans="23:23">
      <c r="W3003" s="565"/>
    </row>
    <row r="3004" customHeight="1" spans="23:23">
      <c r="W3004" s="565"/>
    </row>
    <row r="3005" customHeight="1" spans="23:23">
      <c r="W3005" s="565"/>
    </row>
    <row r="3006" customHeight="1" spans="23:23">
      <c r="W3006" s="565"/>
    </row>
    <row r="3007" customHeight="1" spans="23:23">
      <c r="W3007" s="565"/>
    </row>
    <row r="3008" customHeight="1" spans="23:23">
      <c r="W3008" s="565"/>
    </row>
    <row r="3009" customHeight="1" spans="23:23">
      <c r="W3009" s="565"/>
    </row>
    <row r="3010" customHeight="1" spans="23:23">
      <c r="W3010" s="565"/>
    </row>
    <row r="3011" customHeight="1" spans="23:23">
      <c r="W3011" s="565"/>
    </row>
    <row r="3012" customHeight="1" spans="23:23">
      <c r="W3012" s="565"/>
    </row>
    <row r="3013" customHeight="1" spans="23:23">
      <c r="W3013" s="565"/>
    </row>
    <row r="3014" customHeight="1" spans="23:23">
      <c r="W3014" s="565"/>
    </row>
    <row r="3015" customHeight="1" spans="23:23">
      <c r="W3015" s="565"/>
    </row>
    <row r="3016" customHeight="1" spans="23:23">
      <c r="W3016" s="565"/>
    </row>
    <row r="3017" customHeight="1" spans="23:23">
      <c r="W3017" s="565"/>
    </row>
    <row r="3018" customHeight="1" spans="23:23">
      <c r="W3018" s="565"/>
    </row>
    <row r="3019" customHeight="1" spans="23:23">
      <c r="W3019" s="565"/>
    </row>
    <row r="3020" customHeight="1" spans="23:23">
      <c r="W3020" s="565"/>
    </row>
    <row r="3021" customHeight="1" spans="23:23">
      <c r="W3021" s="565"/>
    </row>
    <row r="3022" customHeight="1" spans="23:23">
      <c r="W3022" s="565"/>
    </row>
    <row r="3023" customHeight="1" spans="23:23">
      <c r="W3023" s="565"/>
    </row>
    <row r="3024" customHeight="1" spans="23:23">
      <c r="W3024" s="565"/>
    </row>
    <row r="3025" customHeight="1" spans="23:23">
      <c r="W3025" s="565"/>
    </row>
    <row r="3026" customHeight="1" spans="23:23">
      <c r="W3026" s="565"/>
    </row>
    <row r="3027" customHeight="1" spans="23:23">
      <c r="W3027" s="565"/>
    </row>
    <row r="3028" customHeight="1" spans="23:23">
      <c r="W3028" s="565"/>
    </row>
    <row r="3029" customHeight="1" spans="23:23">
      <c r="W3029" s="565"/>
    </row>
    <row r="3030" customHeight="1" spans="23:23">
      <c r="W3030" s="565"/>
    </row>
    <row r="3031" customHeight="1" spans="23:23">
      <c r="W3031" s="565"/>
    </row>
    <row r="3032" customHeight="1" spans="23:23">
      <c r="W3032" s="565"/>
    </row>
    <row r="3033" customHeight="1" spans="23:23">
      <c r="W3033" s="565"/>
    </row>
    <row r="3034" customHeight="1" spans="23:23">
      <c r="W3034" s="565"/>
    </row>
    <row r="3035" customHeight="1" spans="23:23">
      <c r="W3035" s="565"/>
    </row>
    <row r="3036" customHeight="1" spans="23:23">
      <c r="W3036" s="565"/>
    </row>
    <row r="3037" customHeight="1" spans="23:23">
      <c r="W3037" s="565"/>
    </row>
    <row r="3038" customHeight="1" spans="23:23">
      <c r="W3038" s="565"/>
    </row>
    <row r="3039" customHeight="1" spans="23:23">
      <c r="W3039" s="565"/>
    </row>
    <row r="3040" customHeight="1" spans="23:23">
      <c r="W3040" s="565"/>
    </row>
    <row r="3041" customHeight="1" spans="23:23">
      <c r="W3041" s="565"/>
    </row>
    <row r="3042" customHeight="1" spans="23:23">
      <c r="W3042" s="565"/>
    </row>
    <row r="3043" customHeight="1" spans="23:23">
      <c r="W3043" s="565"/>
    </row>
    <row r="3044" customHeight="1" spans="23:23">
      <c r="W3044" s="565"/>
    </row>
    <row r="3045" customHeight="1" spans="23:23">
      <c r="W3045" s="565"/>
    </row>
    <row r="3046" customHeight="1" spans="23:23">
      <c r="W3046" s="565"/>
    </row>
    <row r="3047" customHeight="1" spans="23:23">
      <c r="W3047" s="565"/>
    </row>
    <row r="3048" customHeight="1" spans="23:23">
      <c r="W3048" s="565"/>
    </row>
    <row r="3049" customHeight="1" spans="23:23">
      <c r="W3049" s="565"/>
    </row>
    <row r="3050" customHeight="1" spans="23:23">
      <c r="W3050" s="565"/>
    </row>
    <row r="3051" customHeight="1" spans="23:23">
      <c r="W3051" s="565"/>
    </row>
    <row r="3052" customHeight="1" spans="23:23">
      <c r="W3052" s="565"/>
    </row>
    <row r="3053" customHeight="1" spans="23:23">
      <c r="W3053" s="565"/>
    </row>
    <row r="3054" customHeight="1" spans="23:23">
      <c r="W3054" s="565"/>
    </row>
    <row r="3055" customHeight="1" spans="23:23">
      <c r="W3055" s="565"/>
    </row>
    <row r="3056" customHeight="1" spans="23:23">
      <c r="W3056" s="565"/>
    </row>
    <row r="3057" customHeight="1" spans="23:23">
      <c r="W3057" s="565"/>
    </row>
    <row r="3058" customHeight="1" spans="23:23">
      <c r="W3058" s="565"/>
    </row>
    <row r="3059" customHeight="1" spans="23:23">
      <c r="W3059" s="565"/>
    </row>
    <row r="3060" customHeight="1" spans="23:23">
      <c r="W3060" s="565"/>
    </row>
    <row r="3061" customHeight="1" spans="23:23">
      <c r="W3061" s="565"/>
    </row>
    <row r="3062" customHeight="1" spans="23:23">
      <c r="W3062" s="565"/>
    </row>
    <row r="3063" customHeight="1" spans="23:23">
      <c r="W3063" s="565"/>
    </row>
    <row r="3064" customHeight="1" spans="23:23">
      <c r="W3064" s="565"/>
    </row>
    <row r="3065" customHeight="1" spans="23:23">
      <c r="W3065" s="565"/>
    </row>
    <row r="3066" customHeight="1" spans="23:23">
      <c r="W3066" s="565"/>
    </row>
    <row r="3067" customHeight="1" spans="23:23">
      <c r="W3067" s="565"/>
    </row>
    <row r="3068" customHeight="1" spans="23:23">
      <c r="W3068" s="565"/>
    </row>
    <row r="3069" customHeight="1" spans="23:23">
      <c r="W3069" s="565"/>
    </row>
    <row r="3070" customHeight="1" spans="23:23">
      <c r="W3070" s="565"/>
    </row>
    <row r="3071" customHeight="1" spans="23:23">
      <c r="W3071" s="565"/>
    </row>
    <row r="3072" customHeight="1" spans="23:23">
      <c r="W3072" s="565"/>
    </row>
    <row r="3073" customHeight="1" spans="23:23">
      <c r="W3073" s="565"/>
    </row>
    <row r="3074" customHeight="1" spans="23:23">
      <c r="W3074" s="565"/>
    </row>
    <row r="3075" customHeight="1" spans="23:23">
      <c r="W3075" s="565"/>
    </row>
    <row r="3076" customHeight="1" spans="23:23">
      <c r="W3076" s="565"/>
    </row>
    <row r="3077" customHeight="1" spans="23:23">
      <c r="W3077" s="565"/>
    </row>
    <row r="3078" customHeight="1" spans="23:23">
      <c r="W3078" s="565"/>
    </row>
    <row r="3079" customHeight="1" spans="23:23">
      <c r="W3079" s="565"/>
    </row>
    <row r="3080" customHeight="1" spans="23:23">
      <c r="W3080" s="565"/>
    </row>
    <row r="3081" customHeight="1" spans="23:23">
      <c r="W3081" s="565"/>
    </row>
    <row r="3082" customHeight="1" spans="23:23">
      <c r="W3082" s="565"/>
    </row>
    <row r="3083" customHeight="1" spans="23:23">
      <c r="W3083" s="565"/>
    </row>
    <row r="3084" customHeight="1" spans="23:23">
      <c r="W3084" s="565"/>
    </row>
    <row r="3085" customHeight="1" spans="23:23">
      <c r="W3085" s="565"/>
    </row>
    <row r="3086" customHeight="1" spans="23:23">
      <c r="W3086" s="565"/>
    </row>
    <row r="3087" customHeight="1" spans="23:23">
      <c r="W3087" s="565"/>
    </row>
    <row r="3088" customHeight="1" spans="23:23">
      <c r="W3088" s="565"/>
    </row>
    <row r="3089" customHeight="1" spans="23:23">
      <c r="W3089" s="565"/>
    </row>
    <row r="3090" customHeight="1" spans="23:23">
      <c r="W3090" s="565"/>
    </row>
    <row r="3091" customHeight="1" spans="23:23">
      <c r="W3091" s="565"/>
    </row>
    <row r="3092" customHeight="1" spans="23:23">
      <c r="W3092" s="565"/>
    </row>
    <row r="3093" customHeight="1" spans="23:23">
      <c r="W3093" s="565"/>
    </row>
    <row r="3094" customHeight="1" spans="23:23">
      <c r="W3094" s="565"/>
    </row>
    <row r="3095" customHeight="1" spans="23:23">
      <c r="W3095" s="565"/>
    </row>
    <row r="3096" customHeight="1" spans="23:23">
      <c r="W3096" s="565"/>
    </row>
    <row r="3097" customHeight="1" spans="23:23">
      <c r="W3097" s="565"/>
    </row>
    <row r="3098" customHeight="1" spans="23:23">
      <c r="W3098" s="565"/>
    </row>
    <row r="3099" customHeight="1" spans="23:23">
      <c r="W3099" s="565"/>
    </row>
    <row r="3100" customHeight="1" spans="23:23">
      <c r="W3100" s="565"/>
    </row>
    <row r="3101" customHeight="1" spans="23:23">
      <c r="W3101" s="565"/>
    </row>
    <row r="3102" customHeight="1" spans="23:23">
      <c r="W3102" s="565"/>
    </row>
    <row r="3103" customHeight="1" spans="23:23">
      <c r="W3103" s="565"/>
    </row>
    <row r="3104" customHeight="1" spans="23:23">
      <c r="W3104" s="565"/>
    </row>
    <row r="3105" customHeight="1" spans="23:23">
      <c r="W3105" s="565"/>
    </row>
    <row r="3106" customHeight="1" spans="23:23">
      <c r="W3106" s="565"/>
    </row>
    <row r="3107" customHeight="1" spans="23:23">
      <c r="W3107" s="565"/>
    </row>
    <row r="3108" customHeight="1" spans="23:23">
      <c r="W3108" s="565"/>
    </row>
    <row r="3109" customHeight="1" spans="23:23">
      <c r="W3109" s="565"/>
    </row>
    <row r="3110" customHeight="1" spans="23:23">
      <c r="W3110" s="565"/>
    </row>
    <row r="3111" customHeight="1" spans="23:23">
      <c r="W3111" s="565"/>
    </row>
    <row r="3112" customHeight="1" spans="23:23">
      <c r="W3112" s="565"/>
    </row>
    <row r="3113" customHeight="1" spans="23:23">
      <c r="W3113" s="565"/>
    </row>
    <row r="3114" customHeight="1" spans="23:23">
      <c r="W3114" s="565"/>
    </row>
    <row r="3115" customHeight="1" spans="23:23">
      <c r="W3115" s="565"/>
    </row>
    <row r="3116" customHeight="1" spans="23:23">
      <c r="W3116" s="565"/>
    </row>
    <row r="3117" customHeight="1" spans="23:23">
      <c r="W3117" s="565"/>
    </row>
    <row r="3118" customHeight="1" spans="23:23">
      <c r="W3118" s="565"/>
    </row>
    <row r="3119" customHeight="1" spans="23:23">
      <c r="W3119" s="565"/>
    </row>
    <row r="3120" customHeight="1" spans="23:23">
      <c r="W3120" s="565"/>
    </row>
    <row r="3121" customHeight="1" spans="23:23">
      <c r="W3121" s="565"/>
    </row>
    <row r="3122" customHeight="1" spans="23:23">
      <c r="W3122" s="565"/>
    </row>
    <row r="3123" customHeight="1" spans="23:23">
      <c r="W3123" s="565"/>
    </row>
    <row r="3124" customHeight="1" spans="23:23">
      <c r="W3124" s="565"/>
    </row>
    <row r="3125" customHeight="1" spans="23:23">
      <c r="W3125" s="565"/>
    </row>
    <row r="3126" customHeight="1" spans="23:23">
      <c r="W3126" s="565"/>
    </row>
    <row r="3127" customHeight="1" spans="23:23">
      <c r="W3127" s="565"/>
    </row>
    <row r="3128" customHeight="1" spans="23:23">
      <c r="W3128" s="565"/>
    </row>
    <row r="3129" customHeight="1" spans="23:23">
      <c r="W3129" s="565"/>
    </row>
    <row r="3130" customHeight="1" spans="23:23">
      <c r="W3130" s="565"/>
    </row>
    <row r="3131" customHeight="1" spans="23:23">
      <c r="W3131" s="565"/>
    </row>
    <row r="3132" customHeight="1" spans="23:23">
      <c r="W3132" s="565"/>
    </row>
    <row r="3133" customHeight="1" spans="23:23">
      <c r="W3133" s="565"/>
    </row>
    <row r="3134" customHeight="1" spans="23:23">
      <c r="W3134" s="565"/>
    </row>
    <row r="3135" customHeight="1" spans="23:23">
      <c r="W3135" s="565"/>
    </row>
    <row r="3136" customHeight="1" spans="23:23">
      <c r="W3136" s="565"/>
    </row>
    <row r="3137" customHeight="1" spans="23:23">
      <c r="W3137" s="565"/>
    </row>
    <row r="3138" customHeight="1" spans="23:23">
      <c r="W3138" s="565"/>
    </row>
    <row r="3139" customHeight="1" spans="23:23">
      <c r="W3139" s="565"/>
    </row>
    <row r="3140" customHeight="1" spans="23:23">
      <c r="W3140" s="565"/>
    </row>
    <row r="3141" customHeight="1" spans="23:23">
      <c r="W3141" s="565"/>
    </row>
    <row r="3142" customHeight="1" spans="23:23">
      <c r="W3142" s="565"/>
    </row>
    <row r="3143" customHeight="1" spans="23:23">
      <c r="W3143" s="565"/>
    </row>
    <row r="3144" customHeight="1" spans="23:23">
      <c r="W3144" s="565"/>
    </row>
    <row r="3145" customHeight="1" spans="23:23">
      <c r="W3145" s="565"/>
    </row>
    <row r="3146" customHeight="1" spans="23:23">
      <c r="W3146" s="565"/>
    </row>
    <row r="3147" customHeight="1" spans="23:23">
      <c r="W3147" s="565"/>
    </row>
    <row r="3148" customHeight="1" spans="23:23">
      <c r="W3148" s="565"/>
    </row>
    <row r="3149" customHeight="1" spans="23:23">
      <c r="W3149" s="565"/>
    </row>
    <row r="3150" customHeight="1" spans="23:23">
      <c r="W3150" s="565"/>
    </row>
    <row r="3151" customHeight="1" spans="23:23">
      <c r="W3151" s="565"/>
    </row>
    <row r="3152" customHeight="1" spans="23:23">
      <c r="W3152" s="565"/>
    </row>
    <row r="3153" customHeight="1" spans="23:23">
      <c r="W3153" s="565"/>
    </row>
    <row r="3154" customHeight="1" spans="23:23">
      <c r="W3154" s="565"/>
    </row>
    <row r="3155" customHeight="1" spans="23:23">
      <c r="W3155" s="565"/>
    </row>
    <row r="3156" customHeight="1" spans="23:23">
      <c r="W3156" s="565"/>
    </row>
    <row r="3157" customHeight="1" spans="23:23">
      <c r="W3157" s="565"/>
    </row>
    <row r="3158" customHeight="1" spans="23:23">
      <c r="W3158" s="565"/>
    </row>
    <row r="3159" customHeight="1" spans="23:23">
      <c r="W3159" s="565"/>
    </row>
    <row r="3160" customHeight="1" spans="23:23">
      <c r="W3160" s="565"/>
    </row>
    <row r="3161" customHeight="1" spans="23:23">
      <c r="W3161" s="565"/>
    </row>
    <row r="3162" customHeight="1" spans="23:23">
      <c r="W3162" s="565"/>
    </row>
    <row r="3163" customHeight="1" spans="23:23">
      <c r="W3163" s="565"/>
    </row>
    <row r="3164" customHeight="1" spans="23:23">
      <c r="W3164" s="565"/>
    </row>
    <row r="3165" customHeight="1" spans="23:23">
      <c r="W3165" s="565"/>
    </row>
    <row r="3166" customHeight="1" spans="23:23">
      <c r="W3166" s="565"/>
    </row>
    <row r="3167" customHeight="1" spans="23:23">
      <c r="W3167" s="565"/>
    </row>
    <row r="3168" customHeight="1" spans="23:23">
      <c r="W3168" s="565"/>
    </row>
    <row r="3169" customHeight="1" spans="23:23">
      <c r="W3169" s="565"/>
    </row>
    <row r="3170" customHeight="1" spans="23:23">
      <c r="W3170" s="565"/>
    </row>
    <row r="3171" customHeight="1" spans="23:23">
      <c r="W3171" s="565"/>
    </row>
    <row r="3172" customHeight="1" spans="23:23">
      <c r="W3172" s="565"/>
    </row>
    <row r="3173" customHeight="1" spans="23:23">
      <c r="W3173" s="565"/>
    </row>
    <row r="3174" customHeight="1" spans="23:23">
      <c r="W3174" s="565"/>
    </row>
    <row r="3175" customHeight="1" spans="23:23">
      <c r="W3175" s="565"/>
    </row>
    <row r="3176" customHeight="1" spans="23:23">
      <c r="W3176" s="565"/>
    </row>
    <row r="3177" customHeight="1" spans="23:23">
      <c r="W3177" s="565"/>
    </row>
    <row r="3178" customHeight="1" spans="23:23">
      <c r="W3178" s="565"/>
    </row>
    <row r="3179" customHeight="1" spans="23:23">
      <c r="W3179" s="565"/>
    </row>
    <row r="3180" customHeight="1" spans="23:23">
      <c r="W3180" s="565"/>
    </row>
    <row r="3181" customHeight="1" spans="23:23">
      <c r="W3181" s="565"/>
    </row>
    <row r="3182" customHeight="1" spans="23:23">
      <c r="W3182" s="565"/>
    </row>
    <row r="3183" customHeight="1" spans="23:23">
      <c r="W3183" s="565"/>
    </row>
    <row r="3184" customHeight="1" spans="23:23">
      <c r="W3184" s="565"/>
    </row>
    <row r="3185" customHeight="1" spans="23:23">
      <c r="W3185" s="565"/>
    </row>
    <row r="3186" customHeight="1" spans="23:23">
      <c r="W3186" s="565"/>
    </row>
    <row r="3187" customHeight="1" spans="23:23">
      <c r="W3187" s="565"/>
    </row>
    <row r="3188" customHeight="1" spans="23:23">
      <c r="W3188" s="565"/>
    </row>
    <row r="3189" customHeight="1" spans="23:23">
      <c r="W3189" s="565"/>
    </row>
    <row r="3190" customHeight="1" spans="23:23">
      <c r="W3190" s="565"/>
    </row>
    <row r="3191" customHeight="1" spans="23:23">
      <c r="W3191" s="565"/>
    </row>
    <row r="3192" customHeight="1" spans="23:23">
      <c r="W3192" s="565"/>
    </row>
    <row r="3193" customHeight="1" spans="23:23">
      <c r="W3193" s="565"/>
    </row>
    <row r="3194" customHeight="1" spans="23:23">
      <c r="W3194" s="565"/>
    </row>
    <row r="3195" customHeight="1" spans="23:23">
      <c r="W3195" s="565"/>
    </row>
    <row r="3196" customHeight="1" spans="23:23">
      <c r="W3196" s="565"/>
    </row>
    <row r="3197" customHeight="1" spans="23:23">
      <c r="W3197" s="565"/>
    </row>
    <row r="3198" customHeight="1" spans="23:23">
      <c r="W3198" s="565"/>
    </row>
    <row r="3199" customHeight="1" spans="23:23">
      <c r="W3199" s="565"/>
    </row>
    <row r="3200" customHeight="1" spans="23:23">
      <c r="W3200" s="565"/>
    </row>
    <row r="3201" customHeight="1" spans="23:23">
      <c r="W3201" s="565"/>
    </row>
    <row r="3202" customHeight="1" spans="23:23">
      <c r="W3202" s="565"/>
    </row>
    <row r="3203" customHeight="1" spans="23:23">
      <c r="W3203" s="565"/>
    </row>
    <row r="3204" customHeight="1" spans="23:23">
      <c r="W3204" s="565"/>
    </row>
    <row r="3205" customHeight="1" spans="23:23">
      <c r="W3205" s="565"/>
    </row>
    <row r="3206" customHeight="1" spans="23:23">
      <c r="W3206" s="565"/>
    </row>
    <row r="3207" customHeight="1" spans="23:23">
      <c r="W3207" s="565"/>
    </row>
    <row r="3208" customHeight="1" spans="23:23">
      <c r="W3208" s="565"/>
    </row>
    <row r="3209" customHeight="1" spans="23:23">
      <c r="W3209" s="565"/>
    </row>
    <row r="3210" customHeight="1" spans="23:23">
      <c r="W3210" s="565"/>
    </row>
    <row r="3211" customHeight="1" spans="23:23">
      <c r="W3211" s="565"/>
    </row>
    <row r="3212" customHeight="1" spans="23:23">
      <c r="W3212" s="565"/>
    </row>
    <row r="3213" customHeight="1" spans="23:23">
      <c r="W3213" s="565"/>
    </row>
    <row r="3214" customHeight="1" spans="23:23">
      <c r="W3214" s="565"/>
    </row>
    <row r="3215" customHeight="1" spans="23:23">
      <c r="W3215" s="565"/>
    </row>
    <row r="3216" customHeight="1" spans="23:23">
      <c r="W3216" s="565"/>
    </row>
    <row r="3217" customHeight="1" spans="23:23">
      <c r="W3217" s="565"/>
    </row>
    <row r="3218" customHeight="1" spans="23:23">
      <c r="W3218" s="565"/>
    </row>
    <row r="3219" customHeight="1" spans="23:23">
      <c r="W3219" s="565"/>
    </row>
    <row r="3220" customHeight="1" spans="23:23">
      <c r="W3220" s="565"/>
    </row>
    <row r="3221" customHeight="1" spans="23:23">
      <c r="W3221" s="565"/>
    </row>
    <row r="3222" customHeight="1" spans="23:23">
      <c r="W3222" s="565"/>
    </row>
    <row r="3223" customHeight="1" spans="23:23">
      <c r="W3223" s="565"/>
    </row>
    <row r="3224" customHeight="1" spans="23:23">
      <c r="W3224" s="565"/>
    </row>
    <row r="3225" customHeight="1" spans="23:23">
      <c r="W3225" s="565"/>
    </row>
    <row r="3226" customHeight="1" spans="23:23">
      <c r="W3226" s="565"/>
    </row>
    <row r="3227" customHeight="1" spans="23:23">
      <c r="W3227" s="565"/>
    </row>
    <row r="3228" customHeight="1" spans="23:23">
      <c r="W3228" s="565"/>
    </row>
    <row r="3229" customHeight="1" spans="23:23">
      <c r="W3229" s="565"/>
    </row>
    <row r="3230" customHeight="1" spans="23:23">
      <c r="W3230" s="565"/>
    </row>
    <row r="3231" customHeight="1" spans="23:23">
      <c r="W3231" s="565"/>
    </row>
    <row r="3232" customHeight="1" spans="23:23">
      <c r="W3232" s="565"/>
    </row>
    <row r="3233" customHeight="1" spans="23:23">
      <c r="W3233" s="565"/>
    </row>
    <row r="3234" customHeight="1" spans="23:23">
      <c r="W3234" s="565"/>
    </row>
    <row r="3235" customHeight="1" spans="23:23">
      <c r="W3235" s="565"/>
    </row>
    <row r="3236" customHeight="1" spans="23:23">
      <c r="W3236" s="565"/>
    </row>
    <row r="3237" customHeight="1" spans="23:23">
      <c r="W3237" s="565"/>
    </row>
    <row r="3238" customHeight="1" spans="23:23">
      <c r="W3238" s="565"/>
    </row>
    <row r="3239" customHeight="1" spans="23:23">
      <c r="W3239" s="565"/>
    </row>
    <row r="3240" customHeight="1" spans="23:23">
      <c r="W3240" s="565"/>
    </row>
    <row r="3241" customHeight="1" spans="23:23">
      <c r="W3241" s="565"/>
    </row>
    <row r="3242" customHeight="1" spans="23:23">
      <c r="W3242" s="565"/>
    </row>
    <row r="3243" customHeight="1" spans="23:23">
      <c r="W3243" s="565"/>
    </row>
    <row r="3244" customHeight="1" spans="23:23">
      <c r="W3244" s="565"/>
    </row>
    <row r="3245" customHeight="1" spans="23:23">
      <c r="W3245" s="565"/>
    </row>
    <row r="3246" customHeight="1" spans="23:23">
      <c r="W3246" s="565"/>
    </row>
    <row r="3247" customHeight="1" spans="23:23">
      <c r="W3247" s="565"/>
    </row>
    <row r="3248" customHeight="1" spans="23:23">
      <c r="W3248" s="565"/>
    </row>
    <row r="3249" customHeight="1" spans="23:23">
      <c r="W3249" s="565"/>
    </row>
    <row r="3250" customHeight="1" spans="23:23">
      <c r="W3250" s="565"/>
    </row>
    <row r="3251" customHeight="1" spans="23:23">
      <c r="W3251" s="565"/>
    </row>
    <row r="3252" customHeight="1" spans="23:23">
      <c r="W3252" s="565"/>
    </row>
    <row r="3253" customHeight="1" spans="23:23">
      <c r="W3253" s="565"/>
    </row>
    <row r="3254" customHeight="1" spans="23:23">
      <c r="W3254" s="565"/>
    </row>
    <row r="3255" customHeight="1" spans="23:23">
      <c r="W3255" s="565"/>
    </row>
    <row r="3256" customHeight="1" spans="23:23">
      <c r="W3256" s="565"/>
    </row>
    <row r="3257" customHeight="1" spans="23:23">
      <c r="W3257" s="565"/>
    </row>
    <row r="3258" customHeight="1" spans="23:23">
      <c r="W3258" s="565"/>
    </row>
    <row r="3259" customHeight="1" spans="23:23">
      <c r="W3259" s="565"/>
    </row>
    <row r="3260" customHeight="1" spans="23:23">
      <c r="W3260" s="565"/>
    </row>
    <row r="3261" customHeight="1" spans="23:23">
      <c r="W3261" s="565"/>
    </row>
    <row r="3262" customHeight="1" spans="23:23">
      <c r="W3262" s="565"/>
    </row>
    <row r="3263" customHeight="1" spans="23:23">
      <c r="W3263" s="565"/>
    </row>
    <row r="3264" customHeight="1" spans="23:23">
      <c r="W3264" s="565"/>
    </row>
    <row r="3265" customHeight="1" spans="23:23">
      <c r="W3265" s="565"/>
    </row>
    <row r="3266" customHeight="1" spans="23:23">
      <c r="W3266" s="565"/>
    </row>
    <row r="3267" customHeight="1" spans="23:23">
      <c r="W3267" s="565"/>
    </row>
    <row r="3268" customHeight="1" spans="23:23">
      <c r="W3268" s="565"/>
    </row>
    <row r="3269" customHeight="1" spans="23:23">
      <c r="W3269" s="565"/>
    </row>
    <row r="3270" customHeight="1" spans="23:23">
      <c r="W3270" s="565"/>
    </row>
    <row r="3271" customHeight="1" spans="23:23">
      <c r="W3271" s="565"/>
    </row>
    <row r="3272" customHeight="1" spans="23:23">
      <c r="W3272" s="565"/>
    </row>
    <row r="3273" customHeight="1" spans="23:23">
      <c r="W3273" s="565"/>
    </row>
    <row r="3274" customHeight="1" spans="23:23">
      <c r="W3274" s="565"/>
    </row>
    <row r="3275" customHeight="1" spans="23:23">
      <c r="W3275" s="565"/>
    </row>
    <row r="3276" customHeight="1" spans="23:23">
      <c r="W3276" s="565"/>
    </row>
    <row r="3277" customHeight="1" spans="23:23">
      <c r="W3277" s="565"/>
    </row>
    <row r="3278" customHeight="1" spans="23:23">
      <c r="W3278" s="565"/>
    </row>
    <row r="3279" customHeight="1" spans="23:23">
      <c r="W3279" s="565"/>
    </row>
    <row r="3280" customHeight="1" spans="23:23">
      <c r="W3280" s="565"/>
    </row>
    <row r="3281" customHeight="1" spans="23:23">
      <c r="W3281" s="565"/>
    </row>
    <row r="3282" customHeight="1" spans="23:23">
      <c r="W3282" s="565"/>
    </row>
    <row r="3283" customHeight="1" spans="23:23">
      <c r="W3283" s="565"/>
    </row>
    <row r="3284" customHeight="1" spans="23:23">
      <c r="W3284" s="565"/>
    </row>
    <row r="3285" customHeight="1" spans="23:23">
      <c r="W3285" s="565"/>
    </row>
    <row r="3286" customHeight="1" spans="23:23">
      <c r="W3286" s="565"/>
    </row>
    <row r="3287" customHeight="1" spans="23:23">
      <c r="W3287" s="565"/>
    </row>
    <row r="3288" customHeight="1" spans="23:23">
      <c r="W3288" s="565"/>
    </row>
    <row r="3289" customHeight="1" spans="23:23">
      <c r="W3289" s="565"/>
    </row>
    <row r="3290" customHeight="1" spans="23:23">
      <c r="W3290" s="565"/>
    </row>
    <row r="3291" customHeight="1" spans="23:23">
      <c r="W3291" s="565"/>
    </row>
    <row r="3292" customHeight="1" spans="23:23">
      <c r="W3292" s="565"/>
    </row>
    <row r="3293" customHeight="1" spans="23:23">
      <c r="W3293" s="565"/>
    </row>
    <row r="3294" customHeight="1" spans="23:23">
      <c r="W3294" s="565"/>
    </row>
    <row r="3295" customHeight="1" spans="23:23">
      <c r="W3295" s="565"/>
    </row>
    <row r="3296" customHeight="1" spans="23:23">
      <c r="W3296" s="565"/>
    </row>
    <row r="3297" customHeight="1" spans="23:23">
      <c r="W3297" s="565"/>
    </row>
    <row r="3298" customHeight="1" spans="23:23">
      <c r="W3298" s="565"/>
    </row>
    <row r="3299" customHeight="1" spans="23:23">
      <c r="W3299" s="565"/>
    </row>
    <row r="3300" customHeight="1" spans="23:23">
      <c r="W3300" s="565"/>
    </row>
    <row r="3301" customHeight="1" spans="23:23">
      <c r="W3301" s="565"/>
    </row>
    <row r="3302" customHeight="1" spans="23:23">
      <c r="W3302" s="565"/>
    </row>
    <row r="3303" customHeight="1" spans="23:23">
      <c r="W3303" s="565"/>
    </row>
    <row r="3304" customHeight="1" spans="23:23">
      <c r="W3304" s="565"/>
    </row>
    <row r="3305" customHeight="1" spans="23:23">
      <c r="W3305" s="565"/>
    </row>
    <row r="3306" customHeight="1" spans="23:23">
      <c r="W3306" s="565"/>
    </row>
    <row r="3307" customHeight="1" spans="23:23">
      <c r="W3307" s="565"/>
    </row>
    <row r="3308" customHeight="1" spans="23:23">
      <c r="W3308" s="565"/>
    </row>
    <row r="3309" customHeight="1" spans="23:23">
      <c r="W3309" s="565"/>
    </row>
    <row r="3310" customHeight="1" spans="23:23">
      <c r="W3310" s="565"/>
    </row>
    <row r="3311" customHeight="1" spans="23:23">
      <c r="W3311" s="565"/>
    </row>
    <row r="3312" customHeight="1" spans="23:23">
      <c r="W3312" s="565"/>
    </row>
    <row r="3313" customHeight="1" spans="23:23">
      <c r="W3313" s="565"/>
    </row>
    <row r="3314" customHeight="1" spans="23:23">
      <c r="W3314" s="565"/>
    </row>
    <row r="3315" customHeight="1" spans="23:23">
      <c r="W3315" s="565"/>
    </row>
    <row r="3316" customHeight="1" spans="23:23">
      <c r="W3316" s="565"/>
    </row>
    <row r="3317" customHeight="1" spans="23:23">
      <c r="W3317" s="565"/>
    </row>
    <row r="3318" customHeight="1" spans="23:23">
      <c r="W3318" s="565"/>
    </row>
    <row r="3319" customHeight="1" spans="23:23">
      <c r="W3319" s="565"/>
    </row>
    <row r="3320" customHeight="1" spans="23:23">
      <c r="W3320" s="565"/>
    </row>
    <row r="3321" customHeight="1" spans="23:23">
      <c r="W3321" s="565"/>
    </row>
    <row r="3322" customHeight="1" spans="23:23">
      <c r="W3322" s="565"/>
    </row>
    <row r="3323" customHeight="1" spans="23:23">
      <c r="W3323" s="565"/>
    </row>
    <row r="3324" customHeight="1" spans="23:23">
      <c r="W3324" s="565"/>
    </row>
    <row r="3325" customHeight="1" spans="23:23">
      <c r="W3325" s="565"/>
    </row>
    <row r="3326" customHeight="1" spans="23:23">
      <c r="W3326" s="565"/>
    </row>
    <row r="3327" customHeight="1" spans="23:23">
      <c r="W3327" s="565"/>
    </row>
    <row r="3328" customHeight="1" spans="23:23">
      <c r="W3328" s="565"/>
    </row>
    <row r="3329" customHeight="1" spans="23:23">
      <c r="W3329" s="565"/>
    </row>
    <row r="3330" customHeight="1" spans="23:23">
      <c r="W3330" s="565"/>
    </row>
    <row r="3331" customHeight="1" spans="23:23">
      <c r="W3331" s="565"/>
    </row>
    <row r="3332" customHeight="1" spans="23:23">
      <c r="W3332" s="565"/>
    </row>
    <row r="3333" customHeight="1" spans="23:23">
      <c r="W3333" s="565"/>
    </row>
    <row r="3334" customHeight="1" spans="23:23">
      <c r="W3334" s="565"/>
    </row>
    <row r="3335" customHeight="1" spans="23:23">
      <c r="W3335" s="565"/>
    </row>
    <row r="3336" customHeight="1" spans="23:23">
      <c r="W3336" s="565"/>
    </row>
    <row r="3337" customHeight="1" spans="23:23">
      <c r="W3337" s="565"/>
    </row>
    <row r="3338" customHeight="1" spans="23:23">
      <c r="W3338" s="565"/>
    </row>
    <row r="3339" customHeight="1" spans="23:23">
      <c r="W3339" s="565"/>
    </row>
    <row r="3340" customHeight="1" spans="23:23">
      <c r="W3340" s="565"/>
    </row>
    <row r="3341" customHeight="1" spans="23:23">
      <c r="W3341" s="565"/>
    </row>
    <row r="3342" customHeight="1" spans="23:23">
      <c r="W3342" s="565"/>
    </row>
    <row r="3343" customHeight="1" spans="23:23">
      <c r="W3343" s="565"/>
    </row>
    <row r="3344" customHeight="1" spans="23:23">
      <c r="W3344" s="565"/>
    </row>
    <row r="3345" customHeight="1" spans="23:23">
      <c r="W3345" s="565"/>
    </row>
    <row r="3346" customHeight="1" spans="23:23">
      <c r="W3346" s="565"/>
    </row>
    <row r="3347" customHeight="1" spans="23:23">
      <c r="W3347" s="565"/>
    </row>
    <row r="3348" customHeight="1" spans="23:23">
      <c r="W3348" s="565"/>
    </row>
    <row r="3349" customHeight="1" spans="23:23">
      <c r="W3349" s="565"/>
    </row>
    <row r="3350" customHeight="1" spans="23:23">
      <c r="W3350" s="565"/>
    </row>
    <row r="3351" customHeight="1" spans="23:23">
      <c r="W3351" s="565"/>
    </row>
    <row r="3352" customHeight="1" spans="23:23">
      <c r="W3352" s="565"/>
    </row>
    <row r="3353" customHeight="1" spans="23:23">
      <c r="W3353" s="565"/>
    </row>
    <row r="3354" customHeight="1" spans="23:23">
      <c r="W3354" s="565"/>
    </row>
    <row r="3355" customHeight="1" spans="23:23">
      <c r="W3355" s="565"/>
    </row>
    <row r="3356" customHeight="1" spans="23:23">
      <c r="W3356" s="565"/>
    </row>
    <row r="3357" customHeight="1" spans="23:23">
      <c r="W3357" s="565"/>
    </row>
    <row r="3358" customHeight="1" spans="23:23">
      <c r="W3358" s="565"/>
    </row>
    <row r="3359" customHeight="1" spans="23:23">
      <c r="W3359" s="565"/>
    </row>
    <row r="3360" customHeight="1" spans="23:23">
      <c r="W3360" s="565"/>
    </row>
    <row r="3361" customHeight="1" spans="23:23">
      <c r="W3361" s="565"/>
    </row>
    <row r="3362" customHeight="1" spans="23:23">
      <c r="W3362" s="565"/>
    </row>
    <row r="3363" customHeight="1" spans="23:23">
      <c r="W3363" s="565"/>
    </row>
    <row r="3364" customHeight="1" spans="23:23">
      <c r="W3364" s="565"/>
    </row>
    <row r="3365" customHeight="1" spans="23:23">
      <c r="W3365" s="565"/>
    </row>
    <row r="3366" customHeight="1" spans="23:23">
      <c r="W3366" s="565"/>
    </row>
    <row r="3367" customHeight="1" spans="23:23">
      <c r="W3367" s="565"/>
    </row>
    <row r="3368" customHeight="1" spans="23:23">
      <c r="W3368" s="565"/>
    </row>
    <row r="3369" customHeight="1" spans="23:23">
      <c r="W3369" s="565"/>
    </row>
    <row r="3370" customHeight="1" spans="23:23">
      <c r="W3370" s="565"/>
    </row>
    <row r="3371" customHeight="1" spans="23:23">
      <c r="W3371" s="565"/>
    </row>
    <row r="3372" customHeight="1" spans="23:23">
      <c r="W3372" s="565"/>
    </row>
    <row r="3373" customHeight="1" spans="23:23">
      <c r="W3373" s="565"/>
    </row>
    <row r="3374" customHeight="1" spans="23:23">
      <c r="W3374" s="565"/>
    </row>
    <row r="3375" customHeight="1" spans="23:23">
      <c r="W3375" s="565"/>
    </row>
    <row r="3376" customHeight="1" spans="23:23">
      <c r="W3376" s="565"/>
    </row>
    <row r="3377" customHeight="1" spans="23:23">
      <c r="W3377" s="565"/>
    </row>
    <row r="3378" customHeight="1" spans="23:23">
      <c r="W3378" s="565"/>
    </row>
    <row r="3379" customHeight="1" spans="23:23">
      <c r="W3379" s="565"/>
    </row>
    <row r="3380" customHeight="1" spans="23:23">
      <c r="W3380" s="565"/>
    </row>
    <row r="3381" customHeight="1" spans="23:23">
      <c r="W3381" s="565"/>
    </row>
    <row r="3382" customHeight="1" spans="23:23">
      <c r="W3382" s="565"/>
    </row>
    <row r="3383" customHeight="1" spans="23:23">
      <c r="W3383" s="565"/>
    </row>
    <row r="3384" customHeight="1" spans="23:23">
      <c r="W3384" s="565"/>
    </row>
    <row r="3385" customHeight="1" spans="23:23">
      <c r="W3385" s="565"/>
    </row>
    <row r="3386" customHeight="1" spans="23:23">
      <c r="W3386" s="565"/>
    </row>
    <row r="3387" customHeight="1" spans="23:23">
      <c r="W3387" s="565"/>
    </row>
    <row r="3388" customHeight="1" spans="23:23">
      <c r="W3388" s="565"/>
    </row>
    <row r="3389" customHeight="1" spans="23:23">
      <c r="W3389" s="565"/>
    </row>
    <row r="3390" customHeight="1" spans="23:23">
      <c r="W3390" s="565"/>
    </row>
    <row r="3391" customHeight="1" spans="23:23">
      <c r="W3391" s="565"/>
    </row>
    <row r="3392" customHeight="1" spans="23:23">
      <c r="W3392" s="565"/>
    </row>
    <row r="3393" customHeight="1" spans="23:23">
      <c r="W3393" s="565"/>
    </row>
    <row r="3394" customHeight="1" spans="23:23">
      <c r="W3394" s="565"/>
    </row>
    <row r="3395" customHeight="1" spans="23:23">
      <c r="W3395" s="565"/>
    </row>
    <row r="3396" customHeight="1" spans="23:23">
      <c r="W3396" s="565"/>
    </row>
    <row r="3397" customHeight="1" spans="23:23">
      <c r="W3397" s="565"/>
    </row>
    <row r="3398" customHeight="1" spans="23:23">
      <c r="W3398" s="565"/>
    </row>
    <row r="3399" customHeight="1" spans="23:23">
      <c r="W3399" s="565"/>
    </row>
    <row r="3400" customHeight="1" spans="23:23">
      <c r="W3400" s="565"/>
    </row>
    <row r="3401" customHeight="1" spans="23:23">
      <c r="W3401" s="565"/>
    </row>
    <row r="3402" customHeight="1" spans="23:23">
      <c r="W3402" s="565"/>
    </row>
    <row r="3403" customHeight="1" spans="23:23">
      <c r="W3403" s="565"/>
    </row>
    <row r="3404" customHeight="1" spans="23:23">
      <c r="W3404" s="565"/>
    </row>
    <row r="3405" customHeight="1" spans="23:23">
      <c r="W3405" s="565"/>
    </row>
    <row r="3406" customHeight="1" spans="23:23">
      <c r="W3406" s="565"/>
    </row>
    <row r="3407" customHeight="1" spans="23:23">
      <c r="W3407" s="565"/>
    </row>
    <row r="3408" customHeight="1" spans="23:23">
      <c r="W3408" s="565"/>
    </row>
    <row r="3409" customHeight="1" spans="23:23">
      <c r="W3409" s="565"/>
    </row>
    <row r="3410" customHeight="1" spans="23:23">
      <c r="W3410" s="565"/>
    </row>
    <row r="3411" customHeight="1" spans="23:23">
      <c r="W3411" s="565"/>
    </row>
    <row r="3412" customHeight="1" spans="23:23">
      <c r="W3412" s="565"/>
    </row>
    <row r="3413" customHeight="1" spans="23:23">
      <c r="W3413" s="565"/>
    </row>
    <row r="3414" customHeight="1" spans="23:23">
      <c r="W3414" s="565"/>
    </row>
    <row r="3415" customHeight="1" spans="23:23">
      <c r="W3415" s="565"/>
    </row>
    <row r="3416" customHeight="1" spans="23:23">
      <c r="W3416" s="565"/>
    </row>
    <row r="3417" customHeight="1" spans="23:23">
      <c r="W3417" s="565"/>
    </row>
    <row r="3418" customHeight="1" spans="23:23">
      <c r="W3418" s="565"/>
    </row>
    <row r="3419" customHeight="1" spans="23:23">
      <c r="W3419" s="565"/>
    </row>
    <row r="3420" customHeight="1" spans="23:23">
      <c r="W3420" s="565"/>
    </row>
    <row r="3421" customHeight="1" spans="23:23">
      <c r="W3421" s="565"/>
    </row>
    <row r="3422" customHeight="1" spans="23:23">
      <c r="W3422" s="565"/>
    </row>
    <row r="3423" customHeight="1" spans="23:23">
      <c r="W3423" s="565"/>
    </row>
    <row r="3424" customHeight="1" spans="23:23">
      <c r="W3424" s="565"/>
    </row>
    <row r="3425" customHeight="1" spans="23:23">
      <c r="W3425" s="565"/>
    </row>
    <row r="3426" customHeight="1" spans="23:23">
      <c r="W3426" s="565"/>
    </row>
    <row r="3427" customHeight="1" spans="23:23">
      <c r="W3427" s="565"/>
    </row>
    <row r="3428" customHeight="1" spans="23:23">
      <c r="W3428" s="565"/>
    </row>
    <row r="3429" customHeight="1" spans="23:23">
      <c r="W3429" s="565"/>
    </row>
    <row r="3430" customHeight="1" spans="23:23">
      <c r="W3430" s="565"/>
    </row>
    <row r="3431" customHeight="1" spans="23:23">
      <c r="W3431" s="565"/>
    </row>
    <row r="3432" customHeight="1" spans="23:23">
      <c r="W3432" s="565"/>
    </row>
    <row r="3433" customHeight="1" spans="23:23">
      <c r="W3433" s="565"/>
    </row>
    <row r="3434" customHeight="1" spans="23:23">
      <c r="W3434" s="565"/>
    </row>
    <row r="3435" customHeight="1" spans="23:23">
      <c r="W3435" s="565"/>
    </row>
    <row r="3436" customHeight="1" spans="23:23">
      <c r="W3436" s="565"/>
    </row>
    <row r="3437" customHeight="1" spans="23:23">
      <c r="W3437" s="565"/>
    </row>
    <row r="3438" customHeight="1" spans="23:23">
      <c r="W3438" s="565"/>
    </row>
    <row r="3439" customHeight="1" spans="23:23">
      <c r="W3439" s="565"/>
    </row>
    <row r="3440" customHeight="1" spans="23:23">
      <c r="W3440" s="565"/>
    </row>
    <row r="3441" customHeight="1" spans="23:23">
      <c r="W3441" s="565"/>
    </row>
    <row r="3442" customHeight="1" spans="23:23">
      <c r="W3442" s="565"/>
    </row>
    <row r="3443" customHeight="1" spans="23:23">
      <c r="W3443" s="565"/>
    </row>
    <row r="3444" customHeight="1" spans="23:23">
      <c r="W3444" s="565"/>
    </row>
    <row r="3445" customHeight="1" spans="23:23">
      <c r="W3445" s="565"/>
    </row>
    <row r="3446" customHeight="1" spans="23:23">
      <c r="W3446" s="565"/>
    </row>
    <row r="3447" customHeight="1" spans="23:23">
      <c r="W3447" s="565"/>
    </row>
    <row r="3448" customHeight="1" spans="23:23">
      <c r="W3448" s="565"/>
    </row>
    <row r="3449" customHeight="1" spans="23:23">
      <c r="W3449" s="565"/>
    </row>
    <row r="3450" customHeight="1" spans="23:23">
      <c r="W3450" s="565"/>
    </row>
    <row r="3451" customHeight="1" spans="23:23">
      <c r="W3451" s="565"/>
    </row>
    <row r="3452" customHeight="1" spans="23:23">
      <c r="W3452" s="565"/>
    </row>
    <row r="3453" customHeight="1" spans="23:23">
      <c r="W3453" s="565"/>
    </row>
    <row r="3454" customHeight="1" spans="23:23">
      <c r="W3454" s="565"/>
    </row>
    <row r="3455" customHeight="1" spans="23:23">
      <c r="W3455" s="565"/>
    </row>
    <row r="3456" customHeight="1" spans="23:23">
      <c r="W3456" s="565"/>
    </row>
    <row r="3457" customHeight="1" spans="23:23">
      <c r="W3457" s="565"/>
    </row>
    <row r="3458" customHeight="1" spans="23:23">
      <c r="W3458" s="565"/>
    </row>
    <row r="3459" customHeight="1" spans="23:23">
      <c r="W3459" s="565"/>
    </row>
    <row r="3460" customHeight="1" spans="23:23">
      <c r="W3460" s="565"/>
    </row>
    <row r="3461" customHeight="1" spans="23:23">
      <c r="W3461" s="565"/>
    </row>
    <row r="3462" customHeight="1" spans="23:23">
      <c r="W3462" s="565"/>
    </row>
    <row r="3463" customHeight="1" spans="23:23">
      <c r="W3463" s="565"/>
    </row>
    <row r="3464" customHeight="1" spans="23:23">
      <c r="W3464" s="565"/>
    </row>
    <row r="3465" customHeight="1" spans="23:23">
      <c r="W3465" s="565"/>
    </row>
    <row r="3466" customHeight="1" spans="23:23">
      <c r="W3466" s="565"/>
    </row>
    <row r="3467" customHeight="1" spans="23:23">
      <c r="W3467" s="565"/>
    </row>
    <row r="3468" customHeight="1" spans="23:23">
      <c r="W3468" s="565"/>
    </row>
    <row r="3469" customHeight="1" spans="23:23">
      <c r="W3469" s="565"/>
    </row>
    <row r="3470" customHeight="1" spans="23:23">
      <c r="W3470" s="565"/>
    </row>
    <row r="3471" customHeight="1" spans="23:23">
      <c r="W3471" s="565"/>
    </row>
    <row r="3472" customHeight="1" spans="23:23">
      <c r="W3472" s="565"/>
    </row>
    <row r="3473" customHeight="1" spans="23:23">
      <c r="W3473" s="565"/>
    </row>
    <row r="3474" customHeight="1" spans="23:23">
      <c r="W3474" s="565"/>
    </row>
    <row r="3475" customHeight="1" spans="23:23">
      <c r="W3475" s="565"/>
    </row>
    <row r="3476" customHeight="1" spans="23:23">
      <c r="W3476" s="565"/>
    </row>
    <row r="3477" customHeight="1" spans="23:23">
      <c r="W3477" s="565"/>
    </row>
    <row r="3478" customHeight="1" spans="23:23">
      <c r="W3478" s="565"/>
    </row>
    <row r="3479" customHeight="1" spans="23:23">
      <c r="W3479" s="565"/>
    </row>
    <row r="3480" customHeight="1" spans="23:23">
      <c r="W3480" s="565"/>
    </row>
    <row r="3481" customHeight="1" spans="23:23">
      <c r="W3481" s="565"/>
    </row>
    <row r="3482" customHeight="1" spans="23:23">
      <c r="W3482" s="565"/>
    </row>
    <row r="3483" customHeight="1" spans="23:23">
      <c r="W3483" s="565"/>
    </row>
    <row r="3484" customHeight="1" spans="23:23">
      <c r="W3484" s="565"/>
    </row>
    <row r="3485" customHeight="1" spans="23:23">
      <c r="W3485" s="565"/>
    </row>
    <row r="3486" customHeight="1" spans="23:23">
      <c r="W3486" s="565"/>
    </row>
    <row r="3487" customHeight="1" spans="23:23">
      <c r="W3487" s="565"/>
    </row>
    <row r="3488" customHeight="1" spans="23:23">
      <c r="W3488" s="565"/>
    </row>
    <row r="3489" customHeight="1" spans="23:23">
      <c r="W3489" s="565"/>
    </row>
    <row r="3490" customHeight="1" spans="23:23">
      <c r="W3490" s="565"/>
    </row>
    <row r="3491" customHeight="1" spans="23:23">
      <c r="W3491" s="565"/>
    </row>
    <row r="3492" customHeight="1" spans="23:23">
      <c r="W3492" s="565"/>
    </row>
    <row r="3493" customHeight="1" spans="23:23">
      <c r="W3493" s="565"/>
    </row>
    <row r="3494" customHeight="1" spans="23:23">
      <c r="W3494" s="565"/>
    </row>
    <row r="3495" customHeight="1" spans="23:23">
      <c r="W3495" s="565"/>
    </row>
    <row r="3496" customHeight="1" spans="23:23">
      <c r="W3496" s="565"/>
    </row>
    <row r="3497" customHeight="1" spans="23:23">
      <c r="W3497" s="565"/>
    </row>
    <row r="3498" customHeight="1" spans="23:23">
      <c r="W3498" s="565"/>
    </row>
    <row r="3499" customHeight="1" spans="23:23">
      <c r="W3499" s="565"/>
    </row>
    <row r="3500" customHeight="1" spans="23:23">
      <c r="W3500" s="565"/>
    </row>
    <row r="3501" customHeight="1" spans="23:23">
      <c r="W3501" s="565"/>
    </row>
    <row r="3502" customHeight="1" spans="23:23">
      <c r="W3502" s="565"/>
    </row>
    <row r="3503" customHeight="1" spans="23:23">
      <c r="W3503" s="565"/>
    </row>
    <row r="3504" customHeight="1" spans="23:23">
      <c r="W3504" s="565"/>
    </row>
    <row r="3505" customHeight="1" spans="23:23">
      <c r="W3505" s="565"/>
    </row>
    <row r="3506" customHeight="1" spans="23:23">
      <c r="W3506" s="565"/>
    </row>
    <row r="3507" customHeight="1" spans="23:23">
      <c r="W3507" s="565"/>
    </row>
    <row r="3508" customHeight="1" spans="23:23">
      <c r="W3508" s="565"/>
    </row>
    <row r="3509" customHeight="1" spans="23:23">
      <c r="W3509" s="565"/>
    </row>
    <row r="3510" customHeight="1" spans="23:23">
      <c r="W3510" s="565"/>
    </row>
    <row r="3511" customHeight="1" spans="23:23">
      <c r="W3511" s="565"/>
    </row>
    <row r="3512" customHeight="1" spans="23:23">
      <c r="W3512" s="565"/>
    </row>
    <row r="3513" customHeight="1" spans="23:23">
      <c r="W3513" s="565"/>
    </row>
    <row r="3514" customHeight="1" spans="23:23">
      <c r="W3514" s="565"/>
    </row>
    <row r="3515" customHeight="1" spans="23:23">
      <c r="W3515" s="565"/>
    </row>
    <row r="3516" customHeight="1" spans="23:23">
      <c r="W3516" s="565"/>
    </row>
    <row r="3517" customHeight="1" spans="23:23">
      <c r="W3517" s="565"/>
    </row>
    <row r="3518" customHeight="1" spans="23:23">
      <c r="W3518" s="565"/>
    </row>
    <row r="3519" customHeight="1" spans="23:23">
      <c r="W3519" s="565"/>
    </row>
    <row r="3520" customHeight="1" spans="23:23">
      <c r="W3520" s="565"/>
    </row>
    <row r="3521" customHeight="1" spans="23:23">
      <c r="W3521" s="565"/>
    </row>
    <row r="3522" customHeight="1" spans="23:23">
      <c r="W3522" s="565"/>
    </row>
    <row r="3523" customHeight="1" spans="23:23">
      <c r="W3523" s="565"/>
    </row>
    <row r="3524" customHeight="1" spans="23:23">
      <c r="W3524" s="565"/>
    </row>
    <row r="3525" customHeight="1" spans="23:23">
      <c r="W3525" s="565"/>
    </row>
    <row r="3526" customHeight="1" spans="23:23">
      <c r="W3526" s="565"/>
    </row>
    <row r="3527" customHeight="1" spans="23:23">
      <c r="W3527" s="565"/>
    </row>
    <row r="3528" customHeight="1" spans="23:23">
      <c r="W3528" s="565"/>
    </row>
    <row r="3529" customHeight="1" spans="23:23">
      <c r="W3529" s="565"/>
    </row>
    <row r="3530" customHeight="1" spans="23:23">
      <c r="W3530" s="565"/>
    </row>
    <row r="3531" customHeight="1" spans="23:23">
      <c r="W3531" s="565"/>
    </row>
    <row r="3532" customHeight="1" spans="23:23">
      <c r="W3532" s="565"/>
    </row>
    <row r="3533" customHeight="1" spans="23:23">
      <c r="W3533" s="565"/>
    </row>
    <row r="3534" customHeight="1" spans="23:23">
      <c r="W3534" s="565"/>
    </row>
    <row r="3535" customHeight="1" spans="23:23">
      <c r="W3535" s="565"/>
    </row>
    <row r="3536" customHeight="1" spans="23:23">
      <c r="W3536" s="565"/>
    </row>
    <row r="3537" customHeight="1" spans="23:23">
      <c r="W3537" s="565"/>
    </row>
    <row r="3538" customHeight="1" spans="23:23">
      <c r="W3538" s="565"/>
    </row>
    <row r="3539" customHeight="1" spans="23:23">
      <c r="W3539" s="565"/>
    </row>
    <row r="3540" customHeight="1" spans="23:23">
      <c r="W3540" s="565"/>
    </row>
    <row r="3541" customHeight="1" spans="23:23">
      <c r="W3541" s="565"/>
    </row>
    <row r="3542" customHeight="1" spans="23:23">
      <c r="W3542" s="565"/>
    </row>
    <row r="3543" customHeight="1" spans="23:23">
      <c r="W3543" s="565"/>
    </row>
    <row r="3544" customHeight="1" spans="23:23">
      <c r="W3544" s="565"/>
    </row>
    <row r="3545" customHeight="1" spans="23:23">
      <c r="W3545" s="565"/>
    </row>
    <row r="3546" customHeight="1" spans="23:23">
      <c r="W3546" s="565"/>
    </row>
    <row r="3547" customHeight="1" spans="23:23">
      <c r="W3547" s="565"/>
    </row>
    <row r="3548" customHeight="1" spans="23:23">
      <c r="W3548" s="565"/>
    </row>
    <row r="3549" customHeight="1" spans="23:23">
      <c r="W3549" s="565"/>
    </row>
    <row r="3550" customHeight="1" spans="23:23">
      <c r="W3550" s="565"/>
    </row>
    <row r="3551" customHeight="1" spans="23:23">
      <c r="W3551" s="565"/>
    </row>
    <row r="3552" customHeight="1" spans="23:23">
      <c r="W3552" s="565"/>
    </row>
    <row r="3553" customHeight="1" spans="23:23">
      <c r="W3553" s="565"/>
    </row>
    <row r="3554" customHeight="1" spans="23:23">
      <c r="W3554" s="565"/>
    </row>
    <row r="3555" customHeight="1" spans="23:23">
      <c r="W3555" s="565"/>
    </row>
    <row r="3556" customHeight="1" spans="23:23">
      <c r="W3556" s="565"/>
    </row>
    <row r="3557" customHeight="1" spans="23:23">
      <c r="W3557" s="565"/>
    </row>
    <row r="3558" customHeight="1" spans="23:23">
      <c r="W3558" s="565"/>
    </row>
    <row r="3559" customHeight="1" spans="23:23">
      <c r="W3559" s="565"/>
    </row>
    <row r="3560" customHeight="1" spans="23:23">
      <c r="W3560" s="565"/>
    </row>
    <row r="3561" customHeight="1" spans="23:23">
      <c r="W3561" s="565"/>
    </row>
    <row r="3562" customHeight="1" spans="23:23">
      <c r="W3562" s="565"/>
    </row>
    <row r="3563" customHeight="1" spans="23:23">
      <c r="W3563" s="565"/>
    </row>
    <row r="3564" customHeight="1" spans="23:23">
      <c r="W3564" s="565"/>
    </row>
    <row r="3565" customHeight="1" spans="23:23">
      <c r="W3565" s="565"/>
    </row>
    <row r="3566" customHeight="1" spans="23:23">
      <c r="W3566" s="565"/>
    </row>
    <row r="3567" customHeight="1" spans="23:23">
      <c r="W3567" s="565"/>
    </row>
    <row r="3568" customHeight="1" spans="23:23">
      <c r="W3568" s="565"/>
    </row>
    <row r="3569" customHeight="1" spans="23:23">
      <c r="W3569" s="565"/>
    </row>
    <row r="3570" customHeight="1" spans="23:23">
      <c r="W3570" s="565"/>
    </row>
    <row r="3571" customHeight="1" spans="23:23">
      <c r="W3571" s="565"/>
    </row>
    <row r="3572" customHeight="1" spans="23:23">
      <c r="W3572" s="565"/>
    </row>
    <row r="3573" customHeight="1" spans="23:23">
      <c r="W3573" s="565"/>
    </row>
    <row r="3574" customHeight="1" spans="23:23">
      <c r="W3574" s="565"/>
    </row>
    <row r="3575" customHeight="1" spans="23:23">
      <c r="W3575" s="565"/>
    </row>
    <row r="3576" customHeight="1" spans="23:23">
      <c r="W3576" s="565"/>
    </row>
    <row r="3577" customHeight="1" spans="23:23">
      <c r="W3577" s="565"/>
    </row>
    <row r="3578" customHeight="1" spans="23:23">
      <c r="W3578" s="565"/>
    </row>
    <row r="3579" customHeight="1" spans="23:23">
      <c r="W3579" s="565"/>
    </row>
    <row r="3580" customHeight="1" spans="23:23">
      <c r="W3580" s="565"/>
    </row>
    <row r="3581" customHeight="1" spans="23:23">
      <c r="W3581" s="565"/>
    </row>
    <row r="3582" customHeight="1" spans="23:23">
      <c r="W3582" s="565"/>
    </row>
    <row r="3583" customHeight="1" spans="23:23">
      <c r="W3583" s="565"/>
    </row>
    <row r="3584" customHeight="1" spans="23:23">
      <c r="W3584" s="565"/>
    </row>
    <row r="3585" customHeight="1" spans="23:23">
      <c r="W3585" s="565"/>
    </row>
    <row r="3586" customHeight="1" spans="23:23">
      <c r="W3586" s="565"/>
    </row>
    <row r="3587" customHeight="1" spans="23:23">
      <c r="W3587" s="565"/>
    </row>
    <row r="3588" customHeight="1" spans="23:23">
      <c r="W3588" s="565"/>
    </row>
    <row r="3589" customHeight="1" spans="23:23">
      <c r="W3589" s="565"/>
    </row>
    <row r="3590" customHeight="1" spans="23:23">
      <c r="W3590" s="565"/>
    </row>
    <row r="3591" customHeight="1" spans="23:23">
      <c r="W3591" s="565"/>
    </row>
    <row r="3592" customHeight="1" spans="23:23">
      <c r="W3592" s="565"/>
    </row>
    <row r="3593" customHeight="1" spans="23:23">
      <c r="W3593" s="565"/>
    </row>
    <row r="3594" customHeight="1" spans="23:23">
      <c r="W3594" s="565"/>
    </row>
    <row r="3595" customHeight="1" spans="23:23">
      <c r="W3595" s="565"/>
    </row>
    <row r="3596" customHeight="1" spans="23:23">
      <c r="W3596" s="565"/>
    </row>
    <row r="3597" customHeight="1" spans="23:23">
      <c r="W3597" s="565"/>
    </row>
    <row r="3598" customHeight="1" spans="23:23">
      <c r="W3598" s="565"/>
    </row>
    <row r="3599" customHeight="1" spans="23:23">
      <c r="W3599" s="565"/>
    </row>
    <row r="3600" customHeight="1" spans="23:23">
      <c r="W3600" s="565"/>
    </row>
    <row r="3601" customHeight="1" spans="23:23">
      <c r="W3601" s="565"/>
    </row>
    <row r="3602" customHeight="1" spans="23:23">
      <c r="W3602" s="565"/>
    </row>
    <row r="3603" customHeight="1" spans="23:23">
      <c r="W3603" s="565"/>
    </row>
    <row r="3604" customHeight="1" spans="23:23">
      <c r="W3604" s="565"/>
    </row>
    <row r="3605" customHeight="1" spans="23:23">
      <c r="W3605" s="565"/>
    </row>
    <row r="3606" customHeight="1" spans="23:23">
      <c r="W3606" s="565"/>
    </row>
    <row r="3607" customHeight="1" spans="23:23">
      <c r="W3607" s="565"/>
    </row>
    <row r="3608" customHeight="1" spans="23:23">
      <c r="W3608" s="565"/>
    </row>
    <row r="3609" customHeight="1" spans="23:23">
      <c r="W3609" s="565"/>
    </row>
    <row r="3610" customHeight="1" spans="23:23">
      <c r="W3610" s="565"/>
    </row>
    <row r="3611" customHeight="1" spans="23:23">
      <c r="W3611" s="565"/>
    </row>
    <row r="3612" customHeight="1" spans="23:23">
      <c r="W3612" s="565"/>
    </row>
    <row r="3613" customHeight="1" spans="23:23">
      <c r="W3613" s="565"/>
    </row>
    <row r="3614" customHeight="1" spans="23:23">
      <c r="W3614" s="565"/>
    </row>
    <row r="3615" customHeight="1" spans="23:23">
      <c r="W3615" s="565"/>
    </row>
    <row r="3616" customHeight="1" spans="23:23">
      <c r="W3616" s="565"/>
    </row>
    <row r="3617" customHeight="1" spans="23:23">
      <c r="W3617" s="565"/>
    </row>
    <row r="3618" customHeight="1" spans="23:23">
      <c r="W3618" s="565"/>
    </row>
    <row r="3619" customHeight="1" spans="23:23">
      <c r="W3619" s="565"/>
    </row>
    <row r="3620" customHeight="1" spans="23:23">
      <c r="W3620" s="565"/>
    </row>
    <row r="3621" customHeight="1" spans="23:23">
      <c r="W3621" s="565"/>
    </row>
    <row r="3622" customHeight="1" spans="23:23">
      <c r="W3622" s="565"/>
    </row>
    <row r="3623" customHeight="1" spans="23:23">
      <c r="W3623" s="565"/>
    </row>
    <row r="3624" customHeight="1" spans="23:23">
      <c r="W3624" s="565"/>
    </row>
    <row r="3625" customHeight="1" spans="23:23">
      <c r="W3625" s="565"/>
    </row>
    <row r="3626" customHeight="1" spans="23:23">
      <c r="W3626" s="565"/>
    </row>
    <row r="3627" customHeight="1" spans="23:23">
      <c r="W3627" s="565"/>
    </row>
    <row r="3628" customHeight="1" spans="23:23">
      <c r="W3628" s="565"/>
    </row>
    <row r="3629" customHeight="1" spans="23:23">
      <c r="W3629" s="565"/>
    </row>
    <row r="3630" customHeight="1" spans="23:23">
      <c r="W3630" s="565"/>
    </row>
    <row r="3631" customHeight="1" spans="23:23">
      <c r="W3631" s="565"/>
    </row>
    <row r="3632" customHeight="1" spans="23:23">
      <c r="W3632" s="565"/>
    </row>
    <row r="3633" customHeight="1" spans="23:23">
      <c r="W3633" s="565"/>
    </row>
    <row r="3634" customHeight="1" spans="23:23">
      <c r="W3634" s="565"/>
    </row>
    <row r="3635" customHeight="1" spans="23:23">
      <c r="W3635" s="565"/>
    </row>
    <row r="3636" customHeight="1" spans="23:23">
      <c r="W3636" s="565"/>
    </row>
    <row r="3637" customHeight="1" spans="23:23">
      <c r="W3637" s="565"/>
    </row>
    <row r="3638" customHeight="1" spans="23:23">
      <c r="W3638" s="565"/>
    </row>
    <row r="3639" customHeight="1" spans="23:23">
      <c r="W3639" s="565"/>
    </row>
    <row r="3640" customHeight="1" spans="23:23">
      <c r="W3640" s="565"/>
    </row>
    <row r="3641" customHeight="1" spans="23:23">
      <c r="W3641" s="565"/>
    </row>
    <row r="3642" customHeight="1" spans="23:23">
      <c r="W3642" s="565"/>
    </row>
    <row r="3643" customHeight="1" spans="23:23">
      <c r="W3643" s="565"/>
    </row>
    <row r="3644" customHeight="1" spans="23:23">
      <c r="W3644" s="565"/>
    </row>
    <row r="3645" customHeight="1" spans="23:23">
      <c r="W3645" s="565"/>
    </row>
    <row r="3646" customHeight="1" spans="23:23">
      <c r="W3646" s="565"/>
    </row>
    <row r="3647" customHeight="1" spans="23:23">
      <c r="W3647" s="565"/>
    </row>
    <row r="3648" customHeight="1" spans="23:23">
      <c r="W3648" s="565"/>
    </row>
    <row r="3649" customHeight="1" spans="23:23">
      <c r="W3649" s="565"/>
    </row>
    <row r="3650" customHeight="1" spans="23:23">
      <c r="W3650" s="565"/>
    </row>
    <row r="3651" customHeight="1" spans="23:23">
      <c r="W3651" s="565"/>
    </row>
    <row r="3652" customHeight="1" spans="23:23">
      <c r="W3652" s="565"/>
    </row>
    <row r="3653" customHeight="1" spans="23:23">
      <c r="W3653" s="565"/>
    </row>
    <row r="3654" customHeight="1" spans="23:23">
      <c r="W3654" s="565"/>
    </row>
    <row r="3655" customHeight="1" spans="23:23">
      <c r="W3655" s="565"/>
    </row>
    <row r="3656" customHeight="1" spans="23:23">
      <c r="W3656" s="565"/>
    </row>
    <row r="3657" customHeight="1" spans="23:23">
      <c r="W3657" s="565"/>
    </row>
    <row r="3658" customHeight="1" spans="23:23">
      <c r="W3658" s="565"/>
    </row>
    <row r="3659" customHeight="1" spans="23:23">
      <c r="W3659" s="565"/>
    </row>
    <row r="3660" customHeight="1" spans="23:23">
      <c r="W3660" s="565"/>
    </row>
    <row r="3661" customHeight="1" spans="23:23">
      <c r="W3661" s="565"/>
    </row>
    <row r="3662" customHeight="1" spans="23:23">
      <c r="W3662" s="565"/>
    </row>
    <row r="3663" customHeight="1" spans="23:23">
      <c r="W3663" s="565"/>
    </row>
    <row r="3664" customHeight="1" spans="23:23">
      <c r="W3664" s="565"/>
    </row>
    <row r="3665" customHeight="1" spans="23:23">
      <c r="W3665" s="565"/>
    </row>
    <row r="3666" customHeight="1" spans="23:23">
      <c r="W3666" s="565"/>
    </row>
    <row r="3667" customHeight="1" spans="23:23">
      <c r="W3667" s="565"/>
    </row>
    <row r="3668" customHeight="1" spans="23:23">
      <c r="W3668" s="565"/>
    </row>
    <row r="3669" customHeight="1" spans="23:23">
      <c r="W3669" s="565"/>
    </row>
    <row r="3670" customHeight="1" spans="23:23">
      <c r="W3670" s="565"/>
    </row>
    <row r="3671" customHeight="1" spans="23:23">
      <c r="W3671" s="565"/>
    </row>
    <row r="3672" customHeight="1" spans="23:23">
      <c r="W3672" s="565"/>
    </row>
    <row r="3673" customHeight="1" spans="23:23">
      <c r="W3673" s="565"/>
    </row>
    <row r="3674" customHeight="1" spans="23:23">
      <c r="W3674" s="565"/>
    </row>
    <row r="3675" customHeight="1" spans="23:23">
      <c r="W3675" s="565"/>
    </row>
    <row r="3676" customHeight="1" spans="23:23">
      <c r="W3676" s="565"/>
    </row>
    <row r="3677" customHeight="1" spans="23:23">
      <c r="W3677" s="565"/>
    </row>
    <row r="3678" customHeight="1" spans="23:23">
      <c r="W3678" s="565"/>
    </row>
    <row r="3679" customHeight="1" spans="23:23">
      <c r="W3679" s="565"/>
    </row>
    <row r="3680" customHeight="1" spans="23:23">
      <c r="W3680" s="565"/>
    </row>
    <row r="3681" customHeight="1" spans="23:23">
      <c r="W3681" s="565"/>
    </row>
    <row r="3682" customHeight="1" spans="23:23">
      <c r="W3682" s="565"/>
    </row>
    <row r="3683" customHeight="1" spans="23:23">
      <c r="W3683" s="565"/>
    </row>
    <row r="3684" customHeight="1" spans="23:23">
      <c r="W3684" s="565"/>
    </row>
    <row r="3685" customHeight="1" spans="23:23">
      <c r="W3685" s="565"/>
    </row>
    <row r="3686" customHeight="1" spans="23:23">
      <c r="W3686" s="565"/>
    </row>
    <row r="3687" customHeight="1" spans="23:23">
      <c r="W3687" s="565"/>
    </row>
    <row r="3688" customHeight="1" spans="23:23">
      <c r="W3688" s="565"/>
    </row>
    <row r="3689" customHeight="1" spans="23:23">
      <c r="W3689" s="565"/>
    </row>
    <row r="3690" customHeight="1" spans="23:23">
      <c r="W3690" s="565"/>
    </row>
    <row r="3691" customHeight="1" spans="23:23">
      <c r="W3691" s="565"/>
    </row>
    <row r="3692" customHeight="1" spans="23:23">
      <c r="W3692" s="565"/>
    </row>
    <row r="3693" customHeight="1" spans="23:23">
      <c r="W3693" s="565"/>
    </row>
    <row r="3694" customHeight="1" spans="23:23">
      <c r="W3694" s="565"/>
    </row>
    <row r="3695" customHeight="1" spans="23:23">
      <c r="W3695" s="565"/>
    </row>
    <row r="3696" customHeight="1" spans="23:23">
      <c r="W3696" s="565"/>
    </row>
    <row r="3697" customHeight="1" spans="23:23">
      <c r="W3697" s="565"/>
    </row>
    <row r="3698" customHeight="1" spans="23:23">
      <c r="W3698" s="565"/>
    </row>
    <row r="3699" customHeight="1" spans="23:23">
      <c r="W3699" s="565"/>
    </row>
    <row r="3700" customHeight="1" spans="23:23">
      <c r="W3700" s="565"/>
    </row>
    <row r="3701" customHeight="1" spans="23:23">
      <c r="W3701" s="565"/>
    </row>
    <row r="3702" customHeight="1" spans="23:23">
      <c r="W3702" s="565"/>
    </row>
    <row r="3703" customHeight="1" spans="23:23">
      <c r="W3703" s="565"/>
    </row>
    <row r="3704" customHeight="1" spans="23:23">
      <c r="W3704" s="565"/>
    </row>
    <row r="3705" customHeight="1" spans="23:23">
      <c r="W3705" s="565"/>
    </row>
    <row r="3706" customHeight="1" spans="23:23">
      <c r="W3706" s="565"/>
    </row>
    <row r="3707" customHeight="1" spans="23:23">
      <c r="W3707" s="565"/>
    </row>
    <row r="3708" customHeight="1" spans="23:23">
      <c r="W3708" s="565"/>
    </row>
    <row r="3709" customHeight="1" spans="23:23">
      <c r="W3709" s="565"/>
    </row>
    <row r="3710" customHeight="1" spans="23:23">
      <c r="W3710" s="565"/>
    </row>
    <row r="3711" customHeight="1" spans="23:23">
      <c r="W3711" s="565"/>
    </row>
    <row r="3712" customHeight="1" spans="23:23">
      <c r="W3712" s="565"/>
    </row>
    <row r="3713" customHeight="1" spans="23:23">
      <c r="W3713" s="565"/>
    </row>
    <row r="3714" customHeight="1" spans="23:23">
      <c r="W3714" s="565"/>
    </row>
    <row r="3715" customHeight="1" spans="23:23">
      <c r="W3715" s="565"/>
    </row>
    <row r="3716" customHeight="1" spans="23:23">
      <c r="W3716" s="565"/>
    </row>
    <row r="3717" customHeight="1" spans="23:23">
      <c r="W3717" s="565"/>
    </row>
    <row r="3718" customHeight="1" spans="23:23">
      <c r="W3718" s="565"/>
    </row>
    <row r="3719" customHeight="1" spans="23:23">
      <c r="W3719" s="565"/>
    </row>
    <row r="3720" customHeight="1" spans="23:23">
      <c r="W3720" s="565"/>
    </row>
    <row r="3721" customHeight="1" spans="23:23">
      <c r="W3721" s="565"/>
    </row>
    <row r="3722" customHeight="1" spans="23:23">
      <c r="W3722" s="565"/>
    </row>
    <row r="3723" customHeight="1" spans="23:23">
      <c r="W3723" s="565"/>
    </row>
    <row r="3724" customHeight="1" spans="23:23">
      <c r="W3724" s="565"/>
    </row>
    <row r="3725" customHeight="1" spans="23:23">
      <c r="W3725" s="565"/>
    </row>
    <row r="3726" customHeight="1" spans="23:23">
      <c r="W3726" s="565"/>
    </row>
    <row r="3727" customHeight="1" spans="23:23">
      <c r="W3727" s="565"/>
    </row>
    <row r="3728" customHeight="1" spans="23:23">
      <c r="W3728" s="565"/>
    </row>
    <row r="3729" customHeight="1" spans="23:23">
      <c r="W3729" s="565"/>
    </row>
    <row r="3730" customHeight="1" spans="23:23">
      <c r="W3730" s="565"/>
    </row>
    <row r="3731" customHeight="1" spans="23:23">
      <c r="W3731" s="565"/>
    </row>
    <row r="3732" customHeight="1" spans="23:23">
      <c r="W3732" s="565"/>
    </row>
    <row r="3733" customHeight="1" spans="23:23">
      <c r="W3733" s="565"/>
    </row>
    <row r="3734" customHeight="1" spans="23:23">
      <c r="W3734" s="565"/>
    </row>
    <row r="3735" customHeight="1" spans="23:23">
      <c r="W3735" s="565"/>
    </row>
    <row r="3736" customHeight="1" spans="23:23">
      <c r="W3736" s="565"/>
    </row>
    <row r="3737" customHeight="1" spans="23:23">
      <c r="W3737" s="565"/>
    </row>
    <row r="3738" customHeight="1" spans="23:23">
      <c r="W3738" s="565"/>
    </row>
    <row r="3739" customHeight="1" spans="23:23">
      <c r="W3739" s="565"/>
    </row>
    <row r="3740" customHeight="1" spans="23:23">
      <c r="W3740" s="565"/>
    </row>
    <row r="3741" customHeight="1" spans="23:23">
      <c r="W3741" s="565"/>
    </row>
    <row r="3742" customHeight="1" spans="23:23">
      <c r="W3742" s="565"/>
    </row>
    <row r="3743" customHeight="1" spans="23:23">
      <c r="W3743" s="565"/>
    </row>
    <row r="3744" customHeight="1" spans="23:23">
      <c r="W3744" s="565"/>
    </row>
    <row r="3745" customHeight="1" spans="23:23">
      <c r="W3745" s="565"/>
    </row>
    <row r="3746" customHeight="1" spans="23:23">
      <c r="W3746" s="565"/>
    </row>
    <row r="3747" customHeight="1" spans="23:23">
      <c r="W3747" s="565"/>
    </row>
    <row r="3748" customHeight="1" spans="23:23">
      <c r="W3748" s="565"/>
    </row>
    <row r="3749" customHeight="1" spans="23:23">
      <c r="W3749" s="565"/>
    </row>
    <row r="3750" customHeight="1" spans="23:23">
      <c r="W3750" s="565"/>
    </row>
    <row r="3751" customHeight="1" spans="23:23">
      <c r="W3751" s="565"/>
    </row>
    <row r="3752" customHeight="1" spans="23:23">
      <c r="W3752" s="565"/>
    </row>
    <row r="3753" customHeight="1" spans="23:23">
      <c r="W3753" s="565"/>
    </row>
    <row r="3754" customHeight="1" spans="23:23">
      <c r="W3754" s="565"/>
    </row>
    <row r="3755" customHeight="1" spans="23:23">
      <c r="W3755" s="565"/>
    </row>
    <row r="3756" customHeight="1" spans="23:23">
      <c r="W3756" s="565"/>
    </row>
    <row r="3757" customHeight="1" spans="23:23">
      <c r="W3757" s="565"/>
    </row>
    <row r="3758" customHeight="1" spans="23:23">
      <c r="W3758" s="565"/>
    </row>
    <row r="3759" customHeight="1" spans="23:23">
      <c r="W3759" s="565"/>
    </row>
    <row r="3760" customHeight="1" spans="23:23">
      <c r="W3760" s="565"/>
    </row>
    <row r="3761" customHeight="1" spans="23:23">
      <c r="W3761" s="565"/>
    </row>
    <row r="3762" customHeight="1" spans="23:23">
      <c r="W3762" s="565"/>
    </row>
    <row r="3763" customHeight="1" spans="23:23">
      <c r="W3763" s="565"/>
    </row>
    <row r="3764" customHeight="1" spans="23:23">
      <c r="W3764" s="565"/>
    </row>
    <row r="3765" customHeight="1" spans="23:23">
      <c r="W3765" s="565"/>
    </row>
    <row r="3766" customHeight="1" spans="23:23">
      <c r="W3766" s="565"/>
    </row>
    <row r="3767" customHeight="1" spans="23:23">
      <c r="W3767" s="565"/>
    </row>
    <row r="3768" customHeight="1" spans="23:23">
      <c r="W3768" s="565"/>
    </row>
    <row r="3769" customHeight="1" spans="23:23">
      <c r="W3769" s="565"/>
    </row>
    <row r="3770" customHeight="1" spans="23:23">
      <c r="W3770" s="565"/>
    </row>
    <row r="3771" customHeight="1" spans="23:23">
      <c r="W3771" s="565"/>
    </row>
    <row r="3772" customHeight="1" spans="23:23">
      <c r="W3772" s="565"/>
    </row>
    <row r="3773" customHeight="1" spans="23:23">
      <c r="W3773" s="565"/>
    </row>
    <row r="3774" customHeight="1" spans="23:23">
      <c r="W3774" s="565"/>
    </row>
    <row r="3775" customHeight="1" spans="23:23">
      <c r="W3775" s="565"/>
    </row>
    <row r="3776" customHeight="1" spans="23:23">
      <c r="W3776" s="565"/>
    </row>
    <row r="3777" customHeight="1" spans="23:23">
      <c r="W3777" s="565"/>
    </row>
    <row r="3778" customHeight="1" spans="23:23">
      <c r="W3778" s="565"/>
    </row>
    <row r="3779" customHeight="1" spans="23:23">
      <c r="W3779" s="565"/>
    </row>
    <row r="3780" customHeight="1" spans="23:23">
      <c r="W3780" s="565"/>
    </row>
    <row r="3781" customHeight="1" spans="23:23">
      <c r="W3781" s="565"/>
    </row>
    <row r="3782" customHeight="1" spans="23:23">
      <c r="W3782" s="565"/>
    </row>
    <row r="3783" customHeight="1" spans="23:23">
      <c r="W3783" s="565"/>
    </row>
    <row r="3784" customHeight="1" spans="23:23">
      <c r="W3784" s="565"/>
    </row>
    <row r="3785" customHeight="1" spans="23:23">
      <c r="W3785" s="565"/>
    </row>
    <row r="3786" customHeight="1" spans="23:23">
      <c r="W3786" s="565"/>
    </row>
    <row r="3787" customHeight="1" spans="23:23">
      <c r="W3787" s="565"/>
    </row>
    <row r="3788" customHeight="1" spans="23:23">
      <c r="W3788" s="565"/>
    </row>
    <row r="3789" customHeight="1" spans="23:23">
      <c r="W3789" s="565"/>
    </row>
    <row r="3790" customHeight="1" spans="23:23">
      <c r="W3790" s="565"/>
    </row>
    <row r="3791" customHeight="1" spans="23:23">
      <c r="W3791" s="565"/>
    </row>
    <row r="3792" customHeight="1" spans="23:23">
      <c r="W3792" s="565"/>
    </row>
    <row r="3793" customHeight="1" spans="23:23">
      <c r="W3793" s="565"/>
    </row>
    <row r="3794" customHeight="1" spans="23:23">
      <c r="W3794" s="565"/>
    </row>
    <row r="3795" customHeight="1" spans="23:23">
      <c r="W3795" s="565"/>
    </row>
    <row r="3796" customHeight="1" spans="23:23">
      <c r="W3796" s="565"/>
    </row>
    <row r="3797" customHeight="1" spans="23:23">
      <c r="W3797" s="565"/>
    </row>
    <row r="3798" customHeight="1" spans="23:23">
      <c r="W3798" s="565"/>
    </row>
    <row r="3799" customHeight="1" spans="23:23">
      <c r="W3799" s="565"/>
    </row>
    <row r="3800" customHeight="1" spans="23:23">
      <c r="W3800" s="565"/>
    </row>
    <row r="3801" customHeight="1" spans="23:23">
      <c r="W3801" s="565"/>
    </row>
    <row r="3802" customHeight="1" spans="23:23">
      <c r="W3802" s="565"/>
    </row>
    <row r="3803" customHeight="1" spans="23:23">
      <c r="W3803" s="565"/>
    </row>
    <row r="3804" customHeight="1" spans="23:23">
      <c r="W3804" s="565"/>
    </row>
    <row r="3805" customHeight="1" spans="23:23">
      <c r="W3805" s="565"/>
    </row>
    <row r="3806" customHeight="1" spans="23:23">
      <c r="W3806" s="565"/>
    </row>
    <row r="3807" customHeight="1" spans="23:23">
      <c r="W3807" s="565"/>
    </row>
    <row r="3808" customHeight="1" spans="23:23">
      <c r="W3808" s="565"/>
    </row>
    <row r="3809" customHeight="1" spans="23:23">
      <c r="W3809" s="565"/>
    </row>
    <row r="3810" customHeight="1" spans="23:23">
      <c r="W3810" s="565"/>
    </row>
    <row r="3811" customHeight="1" spans="23:23">
      <c r="W3811" s="565"/>
    </row>
    <row r="3812" customHeight="1" spans="23:23">
      <c r="W3812" s="565"/>
    </row>
    <row r="3813" customHeight="1" spans="23:23">
      <c r="W3813" s="565"/>
    </row>
    <row r="3814" customHeight="1" spans="23:23">
      <c r="W3814" s="565"/>
    </row>
    <row r="3815" customHeight="1" spans="23:23">
      <c r="W3815" s="565"/>
    </row>
    <row r="3816" customHeight="1" spans="23:23">
      <c r="W3816" s="565"/>
    </row>
    <row r="3817" customHeight="1" spans="23:23">
      <c r="W3817" s="565"/>
    </row>
    <row r="3818" customHeight="1" spans="23:23">
      <c r="W3818" s="565"/>
    </row>
    <row r="3819" customHeight="1" spans="23:23">
      <c r="W3819" s="565"/>
    </row>
    <row r="3820" customHeight="1" spans="23:23">
      <c r="W3820" s="565"/>
    </row>
    <row r="3821" customHeight="1" spans="23:23">
      <c r="W3821" s="565"/>
    </row>
    <row r="3822" customHeight="1" spans="23:23">
      <c r="W3822" s="565"/>
    </row>
    <row r="3823" customHeight="1" spans="23:23">
      <c r="W3823" s="565"/>
    </row>
    <row r="3824" customHeight="1" spans="23:23">
      <c r="W3824" s="565"/>
    </row>
    <row r="3825" customHeight="1" spans="23:23">
      <c r="W3825" s="565"/>
    </row>
    <row r="3826" customHeight="1" spans="23:23">
      <c r="W3826" s="565"/>
    </row>
    <row r="3827" customHeight="1" spans="23:23">
      <c r="W3827" s="565"/>
    </row>
    <row r="3828" customHeight="1" spans="23:23">
      <c r="W3828" s="565"/>
    </row>
    <row r="3829" customHeight="1" spans="23:23">
      <c r="W3829" s="565"/>
    </row>
    <row r="3830" customHeight="1" spans="23:23">
      <c r="W3830" s="565"/>
    </row>
    <row r="3831" customHeight="1" spans="23:23">
      <c r="W3831" s="565"/>
    </row>
    <row r="3832" customHeight="1" spans="23:23">
      <c r="W3832" s="565"/>
    </row>
    <row r="3833" customHeight="1" spans="23:23">
      <c r="W3833" s="565"/>
    </row>
    <row r="3834" customHeight="1" spans="23:23">
      <c r="W3834" s="565"/>
    </row>
    <row r="3835" customHeight="1" spans="23:23">
      <c r="W3835" s="565"/>
    </row>
    <row r="3836" customHeight="1" spans="23:23">
      <c r="W3836" s="565"/>
    </row>
    <row r="3837" customHeight="1" spans="23:23">
      <c r="W3837" s="565"/>
    </row>
    <row r="3838" customHeight="1" spans="23:23">
      <c r="W3838" s="565"/>
    </row>
    <row r="3839" customHeight="1" spans="23:23">
      <c r="W3839" s="565"/>
    </row>
    <row r="3840" customHeight="1" spans="23:23">
      <c r="W3840" s="565"/>
    </row>
    <row r="3841" customHeight="1" spans="23:23">
      <c r="W3841" s="565"/>
    </row>
    <row r="3842" customHeight="1" spans="23:23">
      <c r="W3842" s="565"/>
    </row>
    <row r="3843" customHeight="1" spans="23:23">
      <c r="W3843" s="565"/>
    </row>
    <row r="3844" customHeight="1" spans="23:23">
      <c r="W3844" s="565"/>
    </row>
    <row r="3845" customHeight="1" spans="23:23">
      <c r="W3845" s="565"/>
    </row>
    <row r="3846" customHeight="1" spans="23:23">
      <c r="W3846" s="565"/>
    </row>
    <row r="3847" customHeight="1" spans="23:23">
      <c r="W3847" s="565"/>
    </row>
    <row r="3848" customHeight="1" spans="23:23">
      <c r="W3848" s="565"/>
    </row>
    <row r="3849" customHeight="1" spans="23:23">
      <c r="W3849" s="565"/>
    </row>
    <row r="3850" customHeight="1" spans="23:23">
      <c r="W3850" s="565"/>
    </row>
    <row r="3851" customHeight="1" spans="23:23">
      <c r="W3851" s="565"/>
    </row>
    <row r="3852" customHeight="1" spans="23:23">
      <c r="W3852" s="565"/>
    </row>
    <row r="3853" customHeight="1" spans="23:23">
      <c r="W3853" s="565"/>
    </row>
    <row r="3854" customHeight="1" spans="23:23">
      <c r="W3854" s="565"/>
    </row>
    <row r="3855" customHeight="1" spans="23:23">
      <c r="W3855" s="565"/>
    </row>
    <row r="3856" customHeight="1" spans="23:23">
      <c r="W3856" s="565"/>
    </row>
    <row r="3857" customHeight="1" spans="23:23">
      <c r="W3857" s="565"/>
    </row>
    <row r="3858" customHeight="1" spans="23:23">
      <c r="W3858" s="565"/>
    </row>
    <row r="3859" customHeight="1" spans="23:23">
      <c r="W3859" s="565"/>
    </row>
    <row r="3860" customHeight="1" spans="23:23">
      <c r="W3860" s="565"/>
    </row>
    <row r="3861" customHeight="1" spans="23:23">
      <c r="W3861" s="565"/>
    </row>
    <row r="3862" customHeight="1" spans="23:23">
      <c r="W3862" s="565"/>
    </row>
    <row r="3863" customHeight="1" spans="23:23">
      <c r="W3863" s="565"/>
    </row>
    <row r="3864" customHeight="1" spans="23:23">
      <c r="W3864" s="565"/>
    </row>
    <row r="3865" customHeight="1" spans="23:23">
      <c r="W3865" s="565"/>
    </row>
    <row r="3866" customHeight="1" spans="23:23">
      <c r="W3866" s="565"/>
    </row>
    <row r="3867" customHeight="1" spans="23:23">
      <c r="W3867" s="565"/>
    </row>
    <row r="3868" customHeight="1" spans="23:23">
      <c r="W3868" s="565"/>
    </row>
    <row r="3869" customHeight="1" spans="23:23">
      <c r="W3869" s="565"/>
    </row>
    <row r="3870" customHeight="1" spans="23:23">
      <c r="W3870" s="565"/>
    </row>
    <row r="3871" customHeight="1" spans="23:23">
      <c r="W3871" s="565"/>
    </row>
    <row r="3872" customHeight="1" spans="23:23">
      <c r="W3872" s="565"/>
    </row>
    <row r="3873" customHeight="1" spans="23:23">
      <c r="W3873" s="565"/>
    </row>
    <row r="3874" customHeight="1" spans="23:23">
      <c r="W3874" s="565"/>
    </row>
    <row r="3875" customHeight="1" spans="23:23">
      <c r="W3875" s="565"/>
    </row>
    <row r="3876" customHeight="1" spans="23:23">
      <c r="W3876" s="565"/>
    </row>
    <row r="3877" customHeight="1" spans="23:23">
      <c r="W3877" s="565"/>
    </row>
    <row r="3878" customHeight="1" spans="23:23">
      <c r="W3878" s="565"/>
    </row>
    <row r="3879" customHeight="1" spans="23:23">
      <c r="W3879" s="565"/>
    </row>
    <row r="3880" customHeight="1" spans="23:23">
      <c r="W3880" s="565"/>
    </row>
    <row r="3881" customHeight="1" spans="23:23">
      <c r="W3881" s="565"/>
    </row>
    <row r="3882" customHeight="1" spans="23:23">
      <c r="W3882" s="565"/>
    </row>
    <row r="3883" customHeight="1" spans="23:23">
      <c r="W3883" s="565"/>
    </row>
    <row r="3884" customHeight="1" spans="23:23">
      <c r="W3884" s="565"/>
    </row>
    <row r="3885" customHeight="1" spans="23:23">
      <c r="W3885" s="565"/>
    </row>
    <row r="3886" customHeight="1" spans="23:23">
      <c r="W3886" s="565"/>
    </row>
    <row r="3887" customHeight="1" spans="23:23">
      <c r="W3887" s="565"/>
    </row>
    <row r="3888" customHeight="1" spans="23:23">
      <c r="W3888" s="565"/>
    </row>
    <row r="3889" customHeight="1" spans="23:23">
      <c r="W3889" s="565"/>
    </row>
    <row r="3890" customHeight="1" spans="23:23">
      <c r="W3890" s="565"/>
    </row>
    <row r="3891" customHeight="1" spans="23:23">
      <c r="W3891" s="565"/>
    </row>
    <row r="3892" customHeight="1" spans="23:23">
      <c r="W3892" s="565"/>
    </row>
    <row r="3893" customHeight="1" spans="23:23">
      <c r="W3893" s="565"/>
    </row>
    <row r="3894" customHeight="1" spans="23:23">
      <c r="W3894" s="565"/>
    </row>
    <row r="3895" customHeight="1" spans="23:23">
      <c r="W3895" s="565"/>
    </row>
    <row r="3896" customHeight="1" spans="23:23">
      <c r="W3896" s="565"/>
    </row>
    <row r="3897" customHeight="1" spans="23:23">
      <c r="W3897" s="565"/>
    </row>
    <row r="3898" customHeight="1" spans="23:23">
      <c r="W3898" s="565"/>
    </row>
    <row r="3899" customHeight="1" spans="23:23">
      <c r="W3899" s="565"/>
    </row>
    <row r="3900" customHeight="1" spans="23:23">
      <c r="W3900" s="565"/>
    </row>
    <row r="3901" customHeight="1" spans="23:23">
      <c r="W3901" s="565"/>
    </row>
    <row r="3902" customHeight="1" spans="23:23">
      <c r="W3902" s="565"/>
    </row>
    <row r="3903" customHeight="1" spans="23:23">
      <c r="W3903" s="565"/>
    </row>
    <row r="3904" customHeight="1" spans="23:23">
      <c r="W3904" s="565"/>
    </row>
    <row r="3905" customHeight="1" spans="23:23">
      <c r="W3905" s="565"/>
    </row>
    <row r="3906" customHeight="1" spans="23:23">
      <c r="W3906" s="565"/>
    </row>
    <row r="3907" customHeight="1" spans="23:23">
      <c r="W3907" s="565"/>
    </row>
    <row r="3908" customHeight="1" spans="23:23">
      <c r="W3908" s="565"/>
    </row>
    <row r="3909" customHeight="1" spans="23:23">
      <c r="W3909" s="565"/>
    </row>
    <row r="3910" customHeight="1" spans="23:23">
      <c r="W3910" s="565"/>
    </row>
    <row r="3911" customHeight="1" spans="23:23">
      <c r="W3911" s="565"/>
    </row>
    <row r="3912" customHeight="1" spans="23:23">
      <c r="W3912" s="565"/>
    </row>
    <row r="3913" customHeight="1" spans="23:23">
      <c r="W3913" s="565"/>
    </row>
    <row r="3914" customHeight="1" spans="23:23">
      <c r="W3914" s="565"/>
    </row>
    <row r="3915" customHeight="1" spans="23:23">
      <c r="W3915" s="565"/>
    </row>
    <row r="3916" customHeight="1" spans="23:23">
      <c r="W3916" s="565"/>
    </row>
    <row r="3917" customHeight="1" spans="23:23">
      <c r="W3917" s="565"/>
    </row>
    <row r="3918" customHeight="1" spans="23:23">
      <c r="W3918" s="565"/>
    </row>
    <row r="3919" customHeight="1" spans="23:23">
      <c r="W3919" s="565"/>
    </row>
    <row r="3920" customHeight="1" spans="23:23">
      <c r="W3920" s="565"/>
    </row>
    <row r="3921" customHeight="1" spans="23:23">
      <c r="W3921" s="565"/>
    </row>
    <row r="3922" customHeight="1" spans="23:23">
      <c r="W3922" s="565"/>
    </row>
    <row r="3923" customHeight="1" spans="23:23">
      <c r="W3923" s="565"/>
    </row>
    <row r="3924" customHeight="1" spans="23:23">
      <c r="W3924" s="565"/>
    </row>
    <row r="3925" customHeight="1" spans="23:23">
      <c r="W3925" s="565"/>
    </row>
    <row r="3926" customHeight="1" spans="23:23">
      <c r="W3926" s="565"/>
    </row>
    <row r="3927" customHeight="1" spans="23:23">
      <c r="W3927" s="565"/>
    </row>
    <row r="3928" customHeight="1" spans="23:23">
      <c r="W3928" s="565"/>
    </row>
    <row r="3929" customHeight="1" spans="23:23">
      <c r="W3929" s="565"/>
    </row>
    <row r="3930" customHeight="1" spans="23:23">
      <c r="W3930" s="565"/>
    </row>
    <row r="3931" customHeight="1" spans="23:23">
      <c r="W3931" s="565"/>
    </row>
    <row r="3932" customHeight="1" spans="23:23">
      <c r="W3932" s="565"/>
    </row>
    <row r="3933" customHeight="1" spans="23:23">
      <c r="W3933" s="565"/>
    </row>
    <row r="3934" customHeight="1" spans="23:23">
      <c r="W3934" s="565"/>
    </row>
    <row r="3935" customHeight="1" spans="23:23">
      <c r="W3935" s="565"/>
    </row>
    <row r="3936" customHeight="1" spans="23:23">
      <c r="W3936" s="565"/>
    </row>
    <row r="3937" customHeight="1" spans="23:23">
      <c r="W3937" s="565"/>
    </row>
    <row r="3938" customHeight="1" spans="23:23">
      <c r="W3938" s="565"/>
    </row>
    <row r="3939" customHeight="1" spans="23:23">
      <c r="W3939" s="565"/>
    </row>
    <row r="3940" customHeight="1" spans="23:23">
      <c r="W3940" s="565"/>
    </row>
    <row r="3941" customHeight="1" spans="23:23">
      <c r="W3941" s="565"/>
    </row>
    <row r="3942" customHeight="1" spans="23:23">
      <c r="W3942" s="565"/>
    </row>
    <row r="3943" customHeight="1" spans="23:23">
      <c r="W3943" s="565"/>
    </row>
    <row r="3944" customHeight="1" spans="23:23">
      <c r="W3944" s="565"/>
    </row>
    <row r="3945" customHeight="1" spans="23:23">
      <c r="W3945" s="565"/>
    </row>
    <row r="3946" customHeight="1" spans="23:23">
      <c r="W3946" s="565"/>
    </row>
    <row r="3947" customHeight="1" spans="23:23">
      <c r="W3947" s="565"/>
    </row>
    <row r="3948" customHeight="1" spans="23:23">
      <c r="W3948" s="565"/>
    </row>
    <row r="3949" customHeight="1" spans="23:23">
      <c r="W3949" s="565"/>
    </row>
    <row r="3950" customHeight="1" spans="23:23">
      <c r="W3950" s="565"/>
    </row>
    <row r="3951" customHeight="1" spans="23:23">
      <c r="W3951" s="565"/>
    </row>
    <row r="3952" customHeight="1" spans="23:23">
      <c r="W3952" s="565"/>
    </row>
    <row r="3953" customHeight="1" spans="23:23">
      <c r="W3953" s="565"/>
    </row>
    <row r="3954" customHeight="1" spans="23:23">
      <c r="W3954" s="565"/>
    </row>
    <row r="3955" customHeight="1" spans="23:23">
      <c r="W3955" s="565"/>
    </row>
    <row r="3956" customHeight="1" spans="23:23">
      <c r="W3956" s="565"/>
    </row>
    <row r="3957" customHeight="1" spans="23:23">
      <c r="W3957" s="565"/>
    </row>
    <row r="3958" customHeight="1" spans="23:23">
      <c r="W3958" s="565"/>
    </row>
    <row r="3959" customHeight="1" spans="23:23">
      <c r="W3959" s="565"/>
    </row>
    <row r="3960" customHeight="1" spans="23:23">
      <c r="W3960" s="565"/>
    </row>
    <row r="3961" customHeight="1" spans="23:23">
      <c r="W3961" s="565"/>
    </row>
    <row r="3962" customHeight="1" spans="23:23">
      <c r="W3962" s="565"/>
    </row>
    <row r="3963" customHeight="1" spans="23:23">
      <c r="W3963" s="565"/>
    </row>
    <row r="3964" customHeight="1" spans="23:23">
      <c r="W3964" s="565"/>
    </row>
    <row r="3965" customHeight="1" spans="23:23">
      <c r="W3965" s="565"/>
    </row>
    <row r="3966" customHeight="1" spans="23:23">
      <c r="W3966" s="565"/>
    </row>
    <row r="3967" customHeight="1" spans="23:23">
      <c r="W3967" s="565"/>
    </row>
    <row r="3968" customHeight="1" spans="23:23">
      <c r="W3968" s="565"/>
    </row>
    <row r="3969" customHeight="1" spans="23:23">
      <c r="W3969" s="565"/>
    </row>
    <row r="3970" customHeight="1" spans="23:23">
      <c r="W3970" s="565"/>
    </row>
    <row r="3971" customHeight="1" spans="23:23">
      <c r="W3971" s="565"/>
    </row>
    <row r="3972" customHeight="1" spans="23:23">
      <c r="W3972" s="565"/>
    </row>
    <row r="3973" customHeight="1" spans="23:23">
      <c r="W3973" s="565"/>
    </row>
    <row r="3974" customHeight="1" spans="23:23">
      <c r="W3974" s="565"/>
    </row>
    <row r="3975" customHeight="1" spans="23:23">
      <c r="W3975" s="565"/>
    </row>
    <row r="3976" customHeight="1" spans="23:23">
      <c r="W3976" s="565"/>
    </row>
    <row r="3977" customHeight="1" spans="23:23">
      <c r="W3977" s="565"/>
    </row>
    <row r="3978" customHeight="1" spans="23:23">
      <c r="W3978" s="565"/>
    </row>
    <row r="3979" customHeight="1" spans="23:23">
      <c r="W3979" s="565"/>
    </row>
    <row r="3980" customHeight="1" spans="23:23">
      <c r="W3980" s="565"/>
    </row>
    <row r="3981" customHeight="1" spans="23:23">
      <c r="W3981" s="565"/>
    </row>
    <row r="3982" customHeight="1" spans="23:23">
      <c r="W3982" s="565"/>
    </row>
    <row r="3983" customHeight="1" spans="23:23">
      <c r="W3983" s="565"/>
    </row>
    <row r="3984" customHeight="1" spans="23:23">
      <c r="W3984" s="565"/>
    </row>
    <row r="3985" customHeight="1" spans="23:23">
      <c r="W3985" s="565"/>
    </row>
    <row r="3986" customHeight="1" spans="23:23">
      <c r="W3986" s="565"/>
    </row>
    <row r="3987" customHeight="1" spans="23:23">
      <c r="W3987" s="565"/>
    </row>
    <row r="3988" customHeight="1" spans="23:23">
      <c r="W3988" s="565"/>
    </row>
    <row r="3989" customHeight="1" spans="23:23">
      <c r="W3989" s="565"/>
    </row>
    <row r="3990" customHeight="1" spans="23:23">
      <c r="W3990" s="565"/>
    </row>
    <row r="3991" customHeight="1" spans="23:23">
      <c r="W3991" s="565"/>
    </row>
    <row r="3992" customHeight="1" spans="23:23">
      <c r="W3992" s="565"/>
    </row>
    <row r="3993" customHeight="1" spans="23:23">
      <c r="W3993" s="565"/>
    </row>
    <row r="3994" customHeight="1" spans="23:23">
      <c r="W3994" s="565"/>
    </row>
    <row r="3995" customHeight="1" spans="23:23">
      <c r="W3995" s="565"/>
    </row>
    <row r="3996" customHeight="1" spans="23:23">
      <c r="W3996" s="565"/>
    </row>
    <row r="3997" customHeight="1" spans="23:23">
      <c r="W3997" s="565"/>
    </row>
    <row r="3998" customHeight="1" spans="23:23">
      <c r="W3998" s="565"/>
    </row>
    <row r="3999" customHeight="1" spans="23:23">
      <c r="W3999" s="565"/>
    </row>
    <row r="4000" customHeight="1" spans="23:23">
      <c r="W4000" s="565"/>
    </row>
    <row r="4001" customHeight="1" spans="23:23">
      <c r="W4001" s="565"/>
    </row>
    <row r="4002" customHeight="1" spans="23:23">
      <c r="W4002" s="565"/>
    </row>
    <row r="4003" customHeight="1" spans="23:23">
      <c r="W4003" s="565"/>
    </row>
    <row r="4004" customHeight="1" spans="23:23">
      <c r="W4004" s="565"/>
    </row>
    <row r="4005" customHeight="1" spans="23:23">
      <c r="W4005" s="565"/>
    </row>
    <row r="4006" customHeight="1" spans="23:23">
      <c r="W4006" s="565"/>
    </row>
    <row r="4007" customHeight="1" spans="23:23">
      <c r="W4007" s="565"/>
    </row>
    <row r="4008" customHeight="1" spans="23:23">
      <c r="W4008" s="565"/>
    </row>
    <row r="4009" customHeight="1" spans="23:23">
      <c r="W4009" s="565"/>
    </row>
    <row r="4010" customHeight="1" spans="23:23">
      <c r="W4010" s="565"/>
    </row>
    <row r="4011" customHeight="1" spans="23:23">
      <c r="W4011" s="565"/>
    </row>
    <row r="4012" customHeight="1" spans="23:23">
      <c r="W4012" s="565"/>
    </row>
    <row r="4013" customHeight="1" spans="23:23">
      <c r="W4013" s="565"/>
    </row>
    <row r="4014" customHeight="1" spans="23:23">
      <c r="W4014" s="565"/>
    </row>
    <row r="4015" customHeight="1" spans="23:23">
      <c r="W4015" s="565"/>
    </row>
    <row r="4016" customHeight="1" spans="23:23">
      <c r="W4016" s="565"/>
    </row>
    <row r="4017" customHeight="1" spans="23:23">
      <c r="W4017" s="565"/>
    </row>
    <row r="4018" customHeight="1" spans="23:23">
      <c r="W4018" s="565"/>
    </row>
    <row r="4019" customHeight="1" spans="23:23">
      <c r="W4019" s="565"/>
    </row>
    <row r="4020" customHeight="1" spans="23:23">
      <c r="W4020" s="565"/>
    </row>
    <row r="4021" customHeight="1" spans="23:23">
      <c r="W4021" s="565"/>
    </row>
    <row r="4022" customHeight="1" spans="23:23">
      <c r="W4022" s="565"/>
    </row>
    <row r="4023" customHeight="1" spans="23:23">
      <c r="W4023" s="565"/>
    </row>
    <row r="4024" customHeight="1" spans="23:23">
      <c r="W4024" s="565"/>
    </row>
    <row r="4025" customHeight="1" spans="23:23">
      <c r="W4025" s="565"/>
    </row>
    <row r="4026" customHeight="1" spans="23:23">
      <c r="W4026" s="565"/>
    </row>
    <row r="4027" customHeight="1" spans="23:23">
      <c r="W4027" s="565"/>
    </row>
    <row r="4028" customHeight="1" spans="23:23">
      <c r="W4028" s="565"/>
    </row>
    <row r="4029" customHeight="1" spans="23:23">
      <c r="W4029" s="565"/>
    </row>
    <row r="4030" customHeight="1" spans="23:23">
      <c r="W4030" s="565"/>
    </row>
    <row r="4031" customHeight="1" spans="23:23">
      <c r="W4031" s="565"/>
    </row>
    <row r="4032" customHeight="1" spans="23:23">
      <c r="W4032" s="565"/>
    </row>
    <row r="4033" customHeight="1" spans="23:23">
      <c r="W4033" s="565"/>
    </row>
    <row r="4034" customHeight="1" spans="23:23">
      <c r="W4034" s="565"/>
    </row>
    <row r="4035" customHeight="1" spans="23:23">
      <c r="W4035" s="565"/>
    </row>
    <row r="4036" customHeight="1" spans="23:23">
      <c r="W4036" s="565"/>
    </row>
    <row r="4037" customHeight="1" spans="23:23">
      <c r="W4037" s="565"/>
    </row>
    <row r="4038" customHeight="1" spans="23:23">
      <c r="W4038" s="565"/>
    </row>
    <row r="4039" customHeight="1" spans="23:23">
      <c r="W4039" s="565"/>
    </row>
    <row r="4040" customHeight="1" spans="23:23">
      <c r="W4040" s="565"/>
    </row>
    <row r="4041" customHeight="1" spans="23:23">
      <c r="W4041" s="565"/>
    </row>
    <row r="4042" customHeight="1" spans="23:23">
      <c r="W4042" s="565"/>
    </row>
    <row r="4043" customHeight="1" spans="23:23">
      <c r="W4043" s="565"/>
    </row>
    <row r="4044" customHeight="1" spans="23:23">
      <c r="W4044" s="565"/>
    </row>
    <row r="4045" customHeight="1" spans="23:23">
      <c r="W4045" s="565"/>
    </row>
    <row r="4046" customHeight="1" spans="23:23">
      <c r="W4046" s="565"/>
    </row>
    <row r="4047" customHeight="1" spans="23:23">
      <c r="W4047" s="565"/>
    </row>
    <row r="4048" customHeight="1" spans="23:23">
      <c r="W4048" s="565"/>
    </row>
    <row r="4049" customHeight="1" spans="23:23">
      <c r="W4049" s="565"/>
    </row>
    <row r="4050" customHeight="1" spans="23:23">
      <c r="W4050" s="565"/>
    </row>
    <row r="4051" customHeight="1" spans="23:23">
      <c r="W4051" s="565"/>
    </row>
    <row r="4052" customHeight="1" spans="23:23">
      <c r="W4052" s="565"/>
    </row>
    <row r="4053" customHeight="1" spans="23:23">
      <c r="W4053" s="565"/>
    </row>
    <row r="4054" customHeight="1" spans="23:23">
      <c r="W4054" s="565"/>
    </row>
    <row r="4055" customHeight="1" spans="23:23">
      <c r="W4055" s="565"/>
    </row>
    <row r="4056" customHeight="1" spans="23:23">
      <c r="W4056" s="565"/>
    </row>
    <row r="4057" customHeight="1" spans="23:23">
      <c r="W4057" s="565"/>
    </row>
    <row r="4058" customHeight="1" spans="23:23">
      <c r="W4058" s="565"/>
    </row>
    <row r="4059" customHeight="1" spans="23:23">
      <c r="W4059" s="565"/>
    </row>
    <row r="4060" customHeight="1" spans="23:23">
      <c r="W4060" s="565"/>
    </row>
    <row r="4061" customHeight="1" spans="23:23">
      <c r="W4061" s="565"/>
    </row>
    <row r="4062" customHeight="1" spans="23:23">
      <c r="W4062" s="565"/>
    </row>
    <row r="4063" customHeight="1" spans="23:23">
      <c r="W4063" s="565"/>
    </row>
    <row r="4064" customHeight="1" spans="23:23">
      <c r="W4064" s="565"/>
    </row>
    <row r="4065" customHeight="1" spans="23:23">
      <c r="W4065" s="565"/>
    </row>
    <row r="4066" customHeight="1" spans="23:23">
      <c r="W4066" s="565"/>
    </row>
    <row r="4067" customHeight="1" spans="23:23">
      <c r="W4067" s="565"/>
    </row>
    <row r="4068" customHeight="1" spans="23:23">
      <c r="W4068" s="565"/>
    </row>
    <row r="4069" customHeight="1" spans="23:23">
      <c r="W4069" s="565"/>
    </row>
    <row r="4070" customHeight="1" spans="23:23">
      <c r="W4070" s="565"/>
    </row>
    <row r="4071" customHeight="1" spans="23:23">
      <c r="W4071" s="565"/>
    </row>
    <row r="4072" customHeight="1" spans="23:23">
      <c r="W4072" s="565"/>
    </row>
    <row r="4073" customHeight="1" spans="23:23">
      <c r="W4073" s="565"/>
    </row>
    <row r="4074" customHeight="1" spans="23:23">
      <c r="W4074" s="565"/>
    </row>
    <row r="4075" customHeight="1" spans="23:23">
      <c r="W4075" s="565"/>
    </row>
    <row r="4076" customHeight="1" spans="23:23">
      <c r="W4076" s="565"/>
    </row>
    <row r="4077" customHeight="1" spans="23:23">
      <c r="W4077" s="565"/>
    </row>
    <row r="4078" customHeight="1" spans="23:23">
      <c r="W4078" s="565"/>
    </row>
    <row r="4079" customHeight="1" spans="23:23">
      <c r="W4079" s="565"/>
    </row>
    <row r="4080" customHeight="1" spans="23:23">
      <c r="W4080" s="565"/>
    </row>
    <row r="4081" customHeight="1" spans="23:23">
      <c r="W4081" s="565"/>
    </row>
    <row r="4082" customHeight="1" spans="23:23">
      <c r="W4082" s="565"/>
    </row>
    <row r="4083" customHeight="1" spans="23:23">
      <c r="W4083" s="565"/>
    </row>
    <row r="4084" customHeight="1" spans="23:23">
      <c r="W4084" s="565"/>
    </row>
    <row r="4085" customHeight="1" spans="23:23">
      <c r="W4085" s="565"/>
    </row>
    <row r="4086" customHeight="1" spans="23:23">
      <c r="W4086" s="565"/>
    </row>
    <row r="4087" customHeight="1" spans="23:23">
      <c r="W4087" s="565"/>
    </row>
    <row r="4088" customHeight="1" spans="23:23">
      <c r="W4088" s="565"/>
    </row>
    <row r="4089" customHeight="1" spans="23:23">
      <c r="W4089" s="565"/>
    </row>
    <row r="4090" customHeight="1" spans="23:23">
      <c r="W4090" s="565"/>
    </row>
    <row r="4091" customHeight="1" spans="23:23">
      <c r="W4091" s="565"/>
    </row>
    <row r="4092" customHeight="1" spans="23:23">
      <c r="W4092" s="565"/>
    </row>
    <row r="4093" customHeight="1" spans="23:23">
      <c r="W4093" s="565"/>
    </row>
    <row r="4094" customHeight="1" spans="23:23">
      <c r="W4094" s="565"/>
    </row>
    <row r="4095" customHeight="1" spans="23:23">
      <c r="W4095" s="565"/>
    </row>
    <row r="4096" customHeight="1" spans="23:23">
      <c r="W4096" s="565"/>
    </row>
    <row r="4097" customHeight="1" spans="23:23">
      <c r="W4097" s="565"/>
    </row>
    <row r="4098" customHeight="1" spans="23:23">
      <c r="W4098" s="565"/>
    </row>
    <row r="4099" customHeight="1" spans="23:23">
      <c r="W4099" s="565"/>
    </row>
    <row r="4100" customHeight="1" spans="23:23">
      <c r="W4100" s="565"/>
    </row>
    <row r="4101" customHeight="1" spans="23:23">
      <c r="W4101" s="565"/>
    </row>
    <row r="4102" customHeight="1" spans="23:23">
      <c r="W4102" s="565"/>
    </row>
    <row r="4103" customHeight="1" spans="23:23">
      <c r="W4103" s="565"/>
    </row>
    <row r="4104" customHeight="1" spans="23:23">
      <c r="W4104" s="565"/>
    </row>
    <row r="4105" customHeight="1" spans="23:23">
      <c r="W4105" s="565"/>
    </row>
    <row r="4106" customHeight="1" spans="23:23">
      <c r="W4106" s="565"/>
    </row>
    <row r="4107" customHeight="1" spans="23:23">
      <c r="W4107" s="565"/>
    </row>
    <row r="4108" customHeight="1" spans="23:23">
      <c r="W4108" s="565"/>
    </row>
    <row r="4109" customHeight="1" spans="23:23">
      <c r="W4109" s="565"/>
    </row>
    <row r="4110" customHeight="1" spans="23:23">
      <c r="W4110" s="565"/>
    </row>
    <row r="4111" customHeight="1" spans="23:23">
      <c r="W4111" s="565"/>
    </row>
    <row r="4112" customHeight="1" spans="23:23">
      <c r="W4112" s="565"/>
    </row>
    <row r="4113" customHeight="1" spans="23:23">
      <c r="W4113" s="565"/>
    </row>
    <row r="4114" customHeight="1" spans="23:23">
      <c r="W4114" s="565"/>
    </row>
    <row r="4115" customHeight="1" spans="23:23">
      <c r="W4115" s="565"/>
    </row>
    <row r="4116" customHeight="1" spans="23:23">
      <c r="W4116" s="565"/>
    </row>
    <row r="4117" customHeight="1" spans="23:23">
      <c r="W4117" s="565"/>
    </row>
    <row r="4118" customHeight="1" spans="23:23">
      <c r="W4118" s="565"/>
    </row>
    <row r="4119" customHeight="1" spans="23:23">
      <c r="W4119" s="565"/>
    </row>
    <row r="4120" customHeight="1" spans="23:23">
      <c r="W4120" s="565"/>
    </row>
    <row r="4121" customHeight="1" spans="23:23">
      <c r="W4121" s="565"/>
    </row>
    <row r="4122" customHeight="1" spans="23:23">
      <c r="W4122" s="565"/>
    </row>
    <row r="4123" customHeight="1" spans="23:23">
      <c r="W4123" s="565"/>
    </row>
    <row r="4124" customHeight="1" spans="23:23">
      <c r="W4124" s="565"/>
    </row>
    <row r="4125" customHeight="1" spans="23:23">
      <c r="W4125" s="565"/>
    </row>
    <row r="4126" customHeight="1" spans="23:23">
      <c r="W4126" s="565"/>
    </row>
    <row r="4127" customHeight="1" spans="23:23">
      <c r="W4127" s="565"/>
    </row>
    <row r="4128" customHeight="1" spans="23:23">
      <c r="W4128" s="565"/>
    </row>
    <row r="4129" customHeight="1" spans="23:23">
      <c r="W4129" s="565"/>
    </row>
    <row r="4130" customHeight="1" spans="23:23">
      <c r="W4130" s="565"/>
    </row>
    <row r="4131" customHeight="1" spans="23:23">
      <c r="W4131" s="565"/>
    </row>
    <row r="4132" customHeight="1" spans="23:23">
      <c r="W4132" s="565"/>
    </row>
    <row r="4133" customHeight="1" spans="23:23">
      <c r="W4133" s="565"/>
    </row>
    <row r="4134" customHeight="1" spans="23:23">
      <c r="W4134" s="565"/>
    </row>
    <row r="4135" customHeight="1" spans="23:23">
      <c r="W4135" s="565"/>
    </row>
    <row r="4136" customHeight="1" spans="23:23">
      <c r="W4136" s="565"/>
    </row>
    <row r="4137" customHeight="1" spans="23:23">
      <c r="W4137" s="565"/>
    </row>
    <row r="4138" customHeight="1" spans="23:23">
      <c r="W4138" s="565"/>
    </row>
    <row r="4139" customHeight="1" spans="23:23">
      <c r="W4139" s="565"/>
    </row>
    <row r="4140" customHeight="1" spans="23:23">
      <c r="W4140" s="565"/>
    </row>
    <row r="4141" customHeight="1" spans="23:23">
      <c r="W4141" s="565"/>
    </row>
    <row r="4142" customHeight="1" spans="23:23">
      <c r="W4142" s="565"/>
    </row>
    <row r="4143" customHeight="1" spans="23:23">
      <c r="W4143" s="565"/>
    </row>
    <row r="4144" customHeight="1" spans="23:23">
      <c r="W4144" s="565"/>
    </row>
    <row r="4145" customHeight="1" spans="23:23">
      <c r="W4145" s="565"/>
    </row>
    <row r="4146" customHeight="1" spans="23:23">
      <c r="W4146" s="565"/>
    </row>
    <row r="4147" customHeight="1" spans="23:23">
      <c r="W4147" s="565"/>
    </row>
    <row r="4148" customHeight="1" spans="23:23">
      <c r="W4148" s="565"/>
    </row>
    <row r="4149" customHeight="1" spans="23:23">
      <c r="W4149" s="565"/>
    </row>
    <row r="4150" customHeight="1" spans="23:23">
      <c r="W4150" s="565"/>
    </row>
    <row r="4151" customHeight="1" spans="23:23">
      <c r="W4151" s="565"/>
    </row>
    <row r="4152" customHeight="1" spans="23:23">
      <c r="W4152" s="565"/>
    </row>
    <row r="4153" customHeight="1" spans="23:23">
      <c r="W4153" s="565"/>
    </row>
    <row r="4154" customHeight="1" spans="23:23">
      <c r="W4154" s="565"/>
    </row>
    <row r="4155" customHeight="1" spans="23:23">
      <c r="W4155" s="565"/>
    </row>
    <row r="4156" customHeight="1" spans="23:23">
      <c r="W4156" s="565"/>
    </row>
    <row r="4157" customHeight="1" spans="23:23">
      <c r="W4157" s="565"/>
    </row>
    <row r="4158" customHeight="1" spans="23:23">
      <c r="W4158" s="565"/>
    </row>
    <row r="4159" customHeight="1" spans="23:23">
      <c r="W4159" s="565"/>
    </row>
    <row r="4160" customHeight="1" spans="23:23">
      <c r="W4160" s="565"/>
    </row>
    <row r="4161" customHeight="1" spans="23:23">
      <c r="W4161" s="565"/>
    </row>
    <row r="4162" customHeight="1" spans="23:23">
      <c r="W4162" s="565"/>
    </row>
    <row r="4163" customHeight="1" spans="23:23">
      <c r="W4163" s="565"/>
    </row>
    <row r="4164" customHeight="1" spans="23:23">
      <c r="W4164" s="565"/>
    </row>
    <row r="4165" customHeight="1" spans="23:23">
      <c r="W4165" s="565"/>
    </row>
    <row r="4166" customHeight="1" spans="23:23">
      <c r="W4166" s="565"/>
    </row>
    <row r="4167" customHeight="1" spans="23:23">
      <c r="W4167" s="565"/>
    </row>
    <row r="4168" customHeight="1" spans="23:23">
      <c r="W4168" s="565"/>
    </row>
    <row r="4169" customHeight="1" spans="23:23">
      <c r="W4169" s="565"/>
    </row>
    <row r="4170" customHeight="1" spans="23:23">
      <c r="W4170" s="565"/>
    </row>
    <row r="4171" customHeight="1" spans="23:23">
      <c r="W4171" s="565"/>
    </row>
    <row r="4172" customHeight="1" spans="23:23">
      <c r="W4172" s="565"/>
    </row>
    <row r="4173" customHeight="1" spans="23:23">
      <c r="W4173" s="565"/>
    </row>
    <row r="4174" customHeight="1" spans="23:23">
      <c r="W4174" s="565"/>
    </row>
    <row r="4175" customHeight="1" spans="23:23">
      <c r="W4175" s="565"/>
    </row>
    <row r="4176" customHeight="1" spans="23:23">
      <c r="W4176" s="565"/>
    </row>
    <row r="4177" customHeight="1" spans="23:23">
      <c r="W4177" s="565"/>
    </row>
    <row r="4178" customHeight="1" spans="23:23">
      <c r="W4178" s="565"/>
    </row>
    <row r="4179" customHeight="1" spans="23:23">
      <c r="W4179" s="565"/>
    </row>
    <row r="4180" customHeight="1" spans="23:23">
      <c r="W4180" s="565"/>
    </row>
    <row r="4181" customHeight="1" spans="23:23">
      <c r="W4181" s="565"/>
    </row>
    <row r="4182" customHeight="1" spans="23:23">
      <c r="W4182" s="565"/>
    </row>
    <row r="4183" customHeight="1" spans="23:23">
      <c r="W4183" s="565"/>
    </row>
    <row r="4184" customHeight="1" spans="23:23">
      <c r="W4184" s="565"/>
    </row>
    <row r="4185" customHeight="1" spans="23:23">
      <c r="W4185" s="565"/>
    </row>
    <row r="4186" customHeight="1" spans="23:23">
      <c r="W4186" s="565"/>
    </row>
    <row r="4187" customHeight="1" spans="23:23">
      <c r="W4187" s="565"/>
    </row>
    <row r="4188" customHeight="1" spans="23:23">
      <c r="W4188" s="565"/>
    </row>
    <row r="4189" customHeight="1" spans="23:23">
      <c r="W4189" s="565"/>
    </row>
    <row r="4190" customHeight="1" spans="23:23">
      <c r="W4190" s="565"/>
    </row>
    <row r="4191" customHeight="1" spans="23:23">
      <c r="W4191" s="565"/>
    </row>
    <row r="4192" customHeight="1" spans="23:23">
      <c r="W4192" s="565"/>
    </row>
    <row r="4193" customHeight="1" spans="23:23">
      <c r="W4193" s="565"/>
    </row>
    <row r="4194" customHeight="1" spans="23:23">
      <c r="W4194" s="565"/>
    </row>
    <row r="4195" customHeight="1" spans="23:23">
      <c r="W4195" s="565"/>
    </row>
    <row r="4196" customHeight="1" spans="23:23">
      <c r="W4196" s="565"/>
    </row>
    <row r="4197" customHeight="1" spans="23:23">
      <c r="W4197" s="565"/>
    </row>
    <row r="4198" customHeight="1" spans="23:23">
      <c r="W4198" s="565"/>
    </row>
    <row r="4199" customHeight="1" spans="23:23">
      <c r="W4199" s="565"/>
    </row>
    <row r="4200" customHeight="1" spans="23:23">
      <c r="W4200" s="565"/>
    </row>
    <row r="4201" customHeight="1" spans="23:23">
      <c r="W4201" s="565"/>
    </row>
    <row r="4202" customHeight="1" spans="23:23">
      <c r="W4202" s="565"/>
    </row>
    <row r="4203" customHeight="1" spans="23:23">
      <c r="W4203" s="565"/>
    </row>
    <row r="4204" customHeight="1" spans="23:23">
      <c r="W4204" s="565"/>
    </row>
    <row r="4205" customHeight="1" spans="23:23">
      <c r="W4205" s="565"/>
    </row>
    <row r="4206" customHeight="1" spans="23:23">
      <c r="W4206" s="565"/>
    </row>
    <row r="4207" customHeight="1" spans="23:23">
      <c r="W4207" s="565"/>
    </row>
    <row r="4208" customHeight="1" spans="23:23">
      <c r="W4208" s="565"/>
    </row>
    <row r="4209" customHeight="1" spans="23:23">
      <c r="W4209" s="565"/>
    </row>
    <row r="4210" customHeight="1" spans="23:23">
      <c r="W4210" s="565"/>
    </row>
    <row r="4211" customHeight="1" spans="23:23">
      <c r="W4211" s="565"/>
    </row>
    <row r="4212" customHeight="1" spans="23:23">
      <c r="W4212" s="565"/>
    </row>
    <row r="4213" customHeight="1" spans="23:23">
      <c r="W4213" s="565"/>
    </row>
    <row r="4214" customHeight="1" spans="23:23">
      <c r="W4214" s="565"/>
    </row>
    <row r="4215" customHeight="1" spans="23:23">
      <c r="W4215" s="565"/>
    </row>
    <row r="4216" customHeight="1" spans="23:23">
      <c r="W4216" s="565"/>
    </row>
    <row r="4217" customHeight="1" spans="23:23">
      <c r="W4217" s="565"/>
    </row>
    <row r="4218" customHeight="1" spans="23:23">
      <c r="W4218" s="565"/>
    </row>
    <row r="4219" customHeight="1" spans="23:23">
      <c r="W4219" s="565"/>
    </row>
    <row r="4220" customHeight="1" spans="23:23">
      <c r="W4220" s="565"/>
    </row>
    <row r="4221" customHeight="1" spans="23:23">
      <c r="W4221" s="565"/>
    </row>
    <row r="4222" customHeight="1" spans="23:23">
      <c r="W4222" s="565"/>
    </row>
    <row r="4223" customHeight="1" spans="23:23">
      <c r="W4223" s="565"/>
    </row>
    <row r="4224" customHeight="1" spans="23:23">
      <c r="W4224" s="565"/>
    </row>
    <row r="4225" customHeight="1" spans="23:23">
      <c r="W4225" s="565"/>
    </row>
    <row r="4226" customHeight="1" spans="23:23">
      <c r="W4226" s="565"/>
    </row>
    <row r="4227" customHeight="1" spans="23:23">
      <c r="W4227" s="565"/>
    </row>
    <row r="4228" customHeight="1" spans="23:23">
      <c r="W4228" s="565"/>
    </row>
    <row r="4229" customHeight="1" spans="23:23">
      <c r="W4229" s="565"/>
    </row>
    <row r="4230" customHeight="1" spans="23:23">
      <c r="W4230" s="565"/>
    </row>
    <row r="4231" customHeight="1" spans="23:23">
      <c r="W4231" s="565"/>
    </row>
    <row r="4232" customHeight="1" spans="23:23">
      <c r="W4232" s="565"/>
    </row>
    <row r="4233" customHeight="1" spans="23:23">
      <c r="W4233" s="565"/>
    </row>
    <row r="4234" customHeight="1" spans="23:23">
      <c r="W4234" s="565"/>
    </row>
    <row r="4235" customHeight="1" spans="23:23">
      <c r="W4235" s="565"/>
    </row>
    <row r="4236" customHeight="1" spans="23:23">
      <c r="W4236" s="565"/>
    </row>
    <row r="4237" customHeight="1" spans="23:23">
      <c r="W4237" s="565"/>
    </row>
    <row r="4238" customHeight="1" spans="23:23">
      <c r="W4238" s="565"/>
    </row>
    <row r="4239" customHeight="1" spans="23:23">
      <c r="W4239" s="565"/>
    </row>
    <row r="4240" customHeight="1" spans="23:23">
      <c r="W4240" s="565"/>
    </row>
    <row r="4241" customHeight="1" spans="23:23">
      <c r="W4241" s="565"/>
    </row>
    <row r="4242" customHeight="1" spans="23:23">
      <c r="W4242" s="565"/>
    </row>
    <row r="4243" customHeight="1" spans="23:23">
      <c r="W4243" s="565"/>
    </row>
    <row r="4244" customHeight="1" spans="23:23">
      <c r="W4244" s="565"/>
    </row>
    <row r="4245" customHeight="1" spans="23:23">
      <c r="W4245" s="565"/>
    </row>
    <row r="4246" customHeight="1" spans="23:23">
      <c r="W4246" s="565"/>
    </row>
    <row r="4247" customHeight="1" spans="23:23">
      <c r="W4247" s="565"/>
    </row>
    <row r="4248" customHeight="1" spans="23:23">
      <c r="W4248" s="565"/>
    </row>
    <row r="4249" customHeight="1" spans="23:23">
      <c r="W4249" s="565"/>
    </row>
    <row r="4250" customHeight="1" spans="23:23">
      <c r="W4250" s="565"/>
    </row>
    <row r="4251" customHeight="1" spans="23:23">
      <c r="W4251" s="565"/>
    </row>
    <row r="4252" customHeight="1" spans="23:23">
      <c r="W4252" s="565"/>
    </row>
    <row r="4253" customHeight="1" spans="23:23">
      <c r="W4253" s="565"/>
    </row>
    <row r="4254" customHeight="1" spans="23:23">
      <c r="W4254" s="565"/>
    </row>
    <row r="4255" customHeight="1" spans="23:23">
      <c r="W4255" s="565"/>
    </row>
    <row r="4256" customHeight="1" spans="23:23">
      <c r="W4256" s="565"/>
    </row>
    <row r="4257" customHeight="1" spans="23:23">
      <c r="W4257" s="565"/>
    </row>
    <row r="4258" customHeight="1" spans="23:23">
      <c r="W4258" s="565"/>
    </row>
    <row r="4259" customHeight="1" spans="23:23">
      <c r="W4259" s="565"/>
    </row>
    <row r="4260" customHeight="1" spans="23:23">
      <c r="W4260" s="565"/>
    </row>
    <row r="4261" customHeight="1" spans="23:23">
      <c r="W4261" s="565"/>
    </row>
    <row r="4262" customHeight="1" spans="23:23">
      <c r="W4262" s="565"/>
    </row>
    <row r="4263" customHeight="1" spans="23:23">
      <c r="W4263" s="565"/>
    </row>
    <row r="4264" customHeight="1" spans="23:23">
      <c r="W4264" s="565"/>
    </row>
    <row r="4265" customHeight="1" spans="23:23">
      <c r="W4265" s="565"/>
    </row>
    <row r="4266" customHeight="1" spans="23:23">
      <c r="W4266" s="565"/>
    </row>
    <row r="4267" customHeight="1" spans="23:23">
      <c r="W4267" s="565"/>
    </row>
    <row r="4268" customHeight="1" spans="23:23">
      <c r="W4268" s="565"/>
    </row>
    <row r="4269" customHeight="1" spans="23:23">
      <c r="W4269" s="565"/>
    </row>
    <row r="4270" customHeight="1" spans="23:23">
      <c r="W4270" s="565"/>
    </row>
    <row r="4271" customHeight="1" spans="23:23">
      <c r="W4271" s="565"/>
    </row>
    <row r="4272" customHeight="1" spans="23:23">
      <c r="W4272" s="565"/>
    </row>
    <row r="4273" customHeight="1" spans="23:23">
      <c r="W4273" s="565"/>
    </row>
    <row r="4274" customHeight="1" spans="23:23">
      <c r="W4274" s="565"/>
    </row>
    <row r="4275" customHeight="1" spans="23:23">
      <c r="W4275" s="565"/>
    </row>
    <row r="4276" customHeight="1" spans="23:23">
      <c r="W4276" s="565"/>
    </row>
    <row r="4277" customHeight="1" spans="23:23">
      <c r="W4277" s="565"/>
    </row>
    <row r="4278" customHeight="1" spans="23:23">
      <c r="W4278" s="565"/>
    </row>
    <row r="4279" customHeight="1" spans="23:23">
      <c r="W4279" s="565"/>
    </row>
    <row r="4280" customHeight="1" spans="23:23">
      <c r="W4280" s="565"/>
    </row>
    <row r="4281" customHeight="1" spans="23:23">
      <c r="W4281" s="565"/>
    </row>
    <row r="4282" customHeight="1" spans="23:23">
      <c r="W4282" s="565"/>
    </row>
    <row r="4283" customHeight="1" spans="23:23">
      <c r="W4283" s="565"/>
    </row>
    <row r="4284" customHeight="1" spans="23:23">
      <c r="W4284" s="565"/>
    </row>
    <row r="4285" customHeight="1" spans="23:23">
      <c r="W4285" s="565"/>
    </row>
    <row r="4286" customHeight="1" spans="23:23">
      <c r="W4286" s="565"/>
    </row>
    <row r="4287" customHeight="1" spans="23:23">
      <c r="W4287" s="565"/>
    </row>
    <row r="4288" customHeight="1" spans="23:23">
      <c r="W4288" s="565"/>
    </row>
    <row r="4289" customHeight="1" spans="23:23">
      <c r="W4289" s="565"/>
    </row>
    <row r="4290" customHeight="1" spans="23:23">
      <c r="W4290" s="565"/>
    </row>
    <row r="4291" customHeight="1" spans="23:23">
      <c r="W4291" s="565"/>
    </row>
    <row r="4292" customHeight="1" spans="23:23">
      <c r="W4292" s="565"/>
    </row>
    <row r="4293" customHeight="1" spans="23:23">
      <c r="W4293" s="565"/>
    </row>
    <row r="4294" customHeight="1" spans="23:23">
      <c r="W4294" s="565"/>
    </row>
    <row r="4295" customHeight="1" spans="23:23">
      <c r="W4295" s="565"/>
    </row>
    <row r="4296" customHeight="1" spans="23:23">
      <c r="W4296" s="565"/>
    </row>
    <row r="4297" customHeight="1" spans="23:23">
      <c r="W4297" s="565"/>
    </row>
    <row r="4298" customHeight="1" spans="23:23">
      <c r="W4298" s="565"/>
    </row>
    <row r="4299" customHeight="1" spans="23:23">
      <c r="W4299" s="565"/>
    </row>
    <row r="4300" customHeight="1" spans="23:23">
      <c r="W4300" s="565"/>
    </row>
    <row r="4301" customHeight="1" spans="23:23">
      <c r="W4301" s="565"/>
    </row>
    <row r="4302" customHeight="1" spans="23:23">
      <c r="W4302" s="565"/>
    </row>
    <row r="4303" customHeight="1" spans="23:23">
      <c r="W4303" s="565"/>
    </row>
    <row r="4304" customHeight="1" spans="23:23">
      <c r="W4304" s="565"/>
    </row>
    <row r="4305" customHeight="1" spans="23:23">
      <c r="W4305" s="565"/>
    </row>
    <row r="4306" customHeight="1" spans="23:23">
      <c r="W4306" s="565"/>
    </row>
    <row r="4307" customHeight="1" spans="23:23">
      <c r="W4307" s="565"/>
    </row>
    <row r="4308" customHeight="1" spans="23:23">
      <c r="W4308" s="565"/>
    </row>
    <row r="4309" customHeight="1" spans="23:23">
      <c r="W4309" s="565"/>
    </row>
    <row r="4310" customHeight="1" spans="23:23">
      <c r="W4310" s="565"/>
    </row>
    <row r="4311" customHeight="1" spans="23:23">
      <c r="W4311" s="565"/>
    </row>
    <row r="4312" customHeight="1" spans="23:23">
      <c r="W4312" s="565"/>
    </row>
    <row r="4313" customHeight="1" spans="23:23">
      <c r="W4313" s="565"/>
    </row>
    <row r="4314" customHeight="1" spans="23:23">
      <c r="W4314" s="565"/>
    </row>
    <row r="4315" customHeight="1" spans="23:23">
      <c r="W4315" s="565"/>
    </row>
    <row r="4316" customHeight="1" spans="23:23">
      <c r="W4316" s="565"/>
    </row>
    <row r="4317" customHeight="1" spans="23:23">
      <c r="W4317" s="565"/>
    </row>
    <row r="4318" customHeight="1" spans="23:23">
      <c r="W4318" s="565"/>
    </row>
    <row r="4319" customHeight="1" spans="23:23">
      <c r="W4319" s="565"/>
    </row>
    <row r="4320" customHeight="1" spans="23:23">
      <c r="W4320" s="565"/>
    </row>
    <row r="4321" customHeight="1" spans="23:23">
      <c r="W4321" s="565"/>
    </row>
    <row r="4322" customHeight="1" spans="23:23">
      <c r="W4322" s="565"/>
    </row>
    <row r="4323" customHeight="1" spans="23:23">
      <c r="W4323" s="565"/>
    </row>
    <row r="4324" customHeight="1" spans="23:23">
      <c r="W4324" s="565"/>
    </row>
    <row r="4325" customHeight="1" spans="23:23">
      <c r="W4325" s="565"/>
    </row>
    <row r="4326" customHeight="1" spans="23:23">
      <c r="W4326" s="565"/>
    </row>
    <row r="4327" customHeight="1" spans="23:23">
      <c r="W4327" s="565"/>
    </row>
    <row r="4328" customHeight="1" spans="23:23">
      <c r="W4328" s="565"/>
    </row>
    <row r="4329" customHeight="1" spans="23:23">
      <c r="W4329" s="565"/>
    </row>
    <row r="4330" customHeight="1" spans="23:23">
      <c r="W4330" s="565"/>
    </row>
    <row r="4331" customHeight="1" spans="23:23">
      <c r="W4331" s="565"/>
    </row>
    <row r="4332" customHeight="1" spans="23:23">
      <c r="W4332" s="565"/>
    </row>
    <row r="4333" customHeight="1" spans="23:23">
      <c r="W4333" s="565"/>
    </row>
    <row r="4334" customHeight="1" spans="23:23">
      <c r="W4334" s="565"/>
    </row>
    <row r="4335" customHeight="1" spans="23:23">
      <c r="W4335" s="565"/>
    </row>
    <row r="4336" customHeight="1" spans="23:23">
      <c r="W4336" s="565"/>
    </row>
    <row r="4337" customHeight="1" spans="23:23">
      <c r="W4337" s="565"/>
    </row>
    <row r="4338" customHeight="1" spans="23:23">
      <c r="W4338" s="565"/>
    </row>
    <row r="4339" customHeight="1" spans="23:23">
      <c r="W4339" s="565"/>
    </row>
    <row r="4340" customHeight="1" spans="23:23">
      <c r="W4340" s="565"/>
    </row>
    <row r="4341" customHeight="1" spans="23:23">
      <c r="W4341" s="565"/>
    </row>
    <row r="4342" customHeight="1" spans="23:23">
      <c r="W4342" s="565"/>
    </row>
    <row r="4343" customHeight="1" spans="23:23">
      <c r="W4343" s="565"/>
    </row>
    <row r="4344" customHeight="1" spans="23:23">
      <c r="W4344" s="565"/>
    </row>
    <row r="4345" customHeight="1" spans="23:23">
      <c r="W4345" s="565"/>
    </row>
    <row r="4346" customHeight="1" spans="23:23">
      <c r="W4346" s="565"/>
    </row>
    <row r="4347" customHeight="1" spans="23:23">
      <c r="W4347" s="565"/>
    </row>
    <row r="4348" customHeight="1" spans="23:23">
      <c r="W4348" s="565"/>
    </row>
    <row r="4349" customHeight="1" spans="23:23">
      <c r="W4349" s="565"/>
    </row>
    <row r="4350" customHeight="1" spans="23:23">
      <c r="W4350" s="565"/>
    </row>
    <row r="4351" customHeight="1" spans="23:23">
      <c r="W4351" s="565"/>
    </row>
    <row r="4352" customHeight="1" spans="23:23">
      <c r="W4352" s="565"/>
    </row>
    <row r="4353" customHeight="1" spans="23:23">
      <c r="W4353" s="565"/>
    </row>
    <row r="4354" customHeight="1" spans="23:23">
      <c r="W4354" s="565"/>
    </row>
    <row r="4355" customHeight="1" spans="23:23">
      <c r="W4355" s="565"/>
    </row>
    <row r="4356" customHeight="1" spans="23:23">
      <c r="W4356" s="565"/>
    </row>
    <row r="4357" customHeight="1" spans="23:23">
      <c r="W4357" s="565"/>
    </row>
    <row r="4358" customHeight="1" spans="23:23">
      <c r="W4358" s="565"/>
    </row>
    <row r="4359" customHeight="1" spans="23:23">
      <c r="W4359" s="565"/>
    </row>
    <row r="4360" customHeight="1" spans="23:23">
      <c r="W4360" s="565"/>
    </row>
    <row r="4361" customHeight="1" spans="23:23">
      <c r="W4361" s="565"/>
    </row>
    <row r="4362" customHeight="1" spans="23:23">
      <c r="W4362" s="565"/>
    </row>
    <row r="4363" customHeight="1" spans="23:23">
      <c r="W4363" s="565"/>
    </row>
    <row r="4364" customHeight="1" spans="23:23">
      <c r="W4364" s="565"/>
    </row>
    <row r="4365" customHeight="1" spans="23:23">
      <c r="W4365" s="565"/>
    </row>
    <row r="4366" customHeight="1" spans="23:23">
      <c r="W4366" s="565"/>
    </row>
    <row r="4367" customHeight="1" spans="23:23">
      <c r="W4367" s="565"/>
    </row>
    <row r="4368" customHeight="1" spans="23:23">
      <c r="W4368" s="565"/>
    </row>
    <row r="4369" customHeight="1" spans="23:23">
      <c r="W4369" s="565"/>
    </row>
    <row r="4370" customHeight="1" spans="23:23">
      <c r="W4370" s="565"/>
    </row>
    <row r="4371" customHeight="1" spans="23:23">
      <c r="W4371" s="565"/>
    </row>
    <row r="4372" customHeight="1" spans="23:23">
      <c r="W4372" s="565"/>
    </row>
    <row r="4373" customHeight="1" spans="23:23">
      <c r="W4373" s="565"/>
    </row>
    <row r="4374" customHeight="1" spans="23:23">
      <c r="W4374" s="565"/>
    </row>
    <row r="4375" customHeight="1" spans="23:23">
      <c r="W4375" s="565"/>
    </row>
    <row r="4376" customHeight="1" spans="23:23">
      <c r="W4376" s="565"/>
    </row>
    <row r="4377" customHeight="1" spans="23:23">
      <c r="W4377" s="565"/>
    </row>
    <row r="4378" customHeight="1" spans="23:23">
      <c r="W4378" s="565"/>
    </row>
    <row r="4379" customHeight="1" spans="23:23">
      <c r="W4379" s="565"/>
    </row>
    <row r="4380" customHeight="1" spans="23:23">
      <c r="W4380" s="565"/>
    </row>
    <row r="4381" customHeight="1" spans="23:23">
      <c r="W4381" s="565"/>
    </row>
    <row r="4382" customHeight="1" spans="23:23">
      <c r="W4382" s="565"/>
    </row>
    <row r="4383" customHeight="1" spans="23:23">
      <c r="W4383" s="565"/>
    </row>
    <row r="4384" customHeight="1" spans="23:23">
      <c r="W4384" s="565"/>
    </row>
    <row r="4385" customHeight="1" spans="23:23">
      <c r="W4385" s="565"/>
    </row>
    <row r="4386" customHeight="1" spans="23:23">
      <c r="W4386" s="565"/>
    </row>
    <row r="4387" customHeight="1" spans="23:23">
      <c r="W4387" s="565"/>
    </row>
    <row r="4388" customHeight="1" spans="23:23">
      <c r="W4388" s="565"/>
    </row>
    <row r="4389" customHeight="1" spans="23:23">
      <c r="W4389" s="565"/>
    </row>
    <row r="4390" customHeight="1" spans="23:23">
      <c r="W4390" s="565"/>
    </row>
    <row r="4391" customHeight="1" spans="23:23">
      <c r="W4391" s="565"/>
    </row>
    <row r="4392" customHeight="1" spans="23:23">
      <c r="W4392" s="565"/>
    </row>
    <row r="4393" customHeight="1" spans="23:23">
      <c r="W4393" s="565"/>
    </row>
    <row r="4394" customHeight="1" spans="23:23">
      <c r="W4394" s="565"/>
    </row>
    <row r="4395" customHeight="1" spans="23:23">
      <c r="W4395" s="565"/>
    </row>
    <row r="4396" customHeight="1" spans="23:23">
      <c r="W4396" s="565"/>
    </row>
    <row r="4397" customHeight="1" spans="23:23">
      <c r="W4397" s="565"/>
    </row>
    <row r="4398" customHeight="1" spans="23:23">
      <c r="W4398" s="565"/>
    </row>
    <row r="4399" customHeight="1" spans="23:23">
      <c r="W4399" s="565"/>
    </row>
    <row r="4400" customHeight="1" spans="23:23">
      <c r="W4400" s="565"/>
    </row>
    <row r="4401" customHeight="1" spans="23:23">
      <c r="W4401" s="565"/>
    </row>
    <row r="4402" customHeight="1" spans="23:23">
      <c r="W4402" s="565"/>
    </row>
    <row r="4403" customHeight="1" spans="23:23">
      <c r="W4403" s="565"/>
    </row>
    <row r="4404" customHeight="1" spans="23:23">
      <c r="W4404" s="565"/>
    </row>
    <row r="4405" customHeight="1" spans="23:23">
      <c r="W4405" s="565"/>
    </row>
    <row r="4406" customHeight="1" spans="23:23">
      <c r="W4406" s="565"/>
    </row>
    <row r="4407" customHeight="1" spans="23:23">
      <c r="W4407" s="565"/>
    </row>
    <row r="4408" customHeight="1" spans="23:23">
      <c r="W4408" s="565"/>
    </row>
    <row r="4409" customHeight="1" spans="23:23">
      <c r="W4409" s="565"/>
    </row>
    <row r="4410" customHeight="1" spans="23:23">
      <c r="W4410" s="565"/>
    </row>
    <row r="4411" customHeight="1" spans="23:23">
      <c r="W4411" s="565"/>
    </row>
    <row r="4412" customHeight="1" spans="23:23">
      <c r="W4412" s="565"/>
    </row>
    <row r="4413" customHeight="1" spans="23:23">
      <c r="W4413" s="565"/>
    </row>
    <row r="4414" customHeight="1" spans="23:23">
      <c r="W4414" s="565"/>
    </row>
    <row r="4415" customHeight="1" spans="23:23">
      <c r="W4415" s="565"/>
    </row>
    <row r="4416" customHeight="1" spans="23:23">
      <c r="W4416" s="565"/>
    </row>
    <row r="4417" customHeight="1" spans="23:23">
      <c r="W4417" s="565"/>
    </row>
    <row r="4418" customHeight="1" spans="23:23">
      <c r="W4418" s="565"/>
    </row>
    <row r="4419" customHeight="1" spans="23:23">
      <c r="W4419" s="565"/>
    </row>
    <row r="4420" customHeight="1" spans="23:23">
      <c r="W4420" s="565"/>
    </row>
    <row r="4421" customHeight="1" spans="23:23">
      <c r="W4421" s="565"/>
    </row>
    <row r="4422" customHeight="1" spans="23:23">
      <c r="W4422" s="565"/>
    </row>
    <row r="4423" customHeight="1" spans="23:23">
      <c r="W4423" s="565"/>
    </row>
    <row r="4424" customHeight="1" spans="23:23">
      <c r="W4424" s="565"/>
    </row>
    <row r="4425" customHeight="1" spans="23:23">
      <c r="W4425" s="565"/>
    </row>
    <row r="4426" customHeight="1" spans="23:23">
      <c r="W4426" s="565"/>
    </row>
    <row r="4427" customHeight="1" spans="23:23">
      <c r="W4427" s="565"/>
    </row>
    <row r="4428" customHeight="1" spans="23:23">
      <c r="W4428" s="565"/>
    </row>
    <row r="4429" customHeight="1" spans="23:23">
      <c r="W4429" s="565"/>
    </row>
    <row r="4430" customHeight="1" spans="23:23">
      <c r="W4430" s="565"/>
    </row>
    <row r="4431" customHeight="1" spans="23:23">
      <c r="W4431" s="565"/>
    </row>
    <row r="4432" customHeight="1" spans="23:23">
      <c r="W4432" s="565"/>
    </row>
    <row r="4433" customHeight="1" spans="23:23">
      <c r="W4433" s="565"/>
    </row>
    <row r="4434" customHeight="1" spans="23:23">
      <c r="W4434" s="565"/>
    </row>
    <row r="4435" customHeight="1" spans="23:23">
      <c r="W4435" s="565"/>
    </row>
    <row r="4436" customHeight="1" spans="23:23">
      <c r="W4436" s="565"/>
    </row>
    <row r="4437" customHeight="1" spans="23:23">
      <c r="W4437" s="565"/>
    </row>
    <row r="4438" customHeight="1" spans="23:23">
      <c r="W4438" s="565"/>
    </row>
    <row r="4439" customHeight="1" spans="23:23">
      <c r="W4439" s="565"/>
    </row>
    <row r="4440" customHeight="1" spans="23:23">
      <c r="W4440" s="565"/>
    </row>
    <row r="4441" customHeight="1" spans="23:23">
      <c r="W4441" s="565"/>
    </row>
    <row r="4442" customHeight="1" spans="23:23">
      <c r="W4442" s="565"/>
    </row>
    <row r="4443" customHeight="1" spans="23:23">
      <c r="W4443" s="565"/>
    </row>
    <row r="4444" customHeight="1" spans="23:23">
      <c r="W4444" s="565"/>
    </row>
    <row r="4445" customHeight="1" spans="23:23">
      <c r="W4445" s="565"/>
    </row>
    <row r="4446" customHeight="1" spans="23:23">
      <c r="W4446" s="565"/>
    </row>
    <row r="4447" customHeight="1" spans="23:23">
      <c r="W4447" s="565"/>
    </row>
    <row r="4448" customHeight="1" spans="23:23">
      <c r="W4448" s="565"/>
    </row>
    <row r="4449" customHeight="1" spans="23:23">
      <c r="W4449" s="565"/>
    </row>
    <row r="4450" customHeight="1" spans="23:23">
      <c r="W4450" s="565"/>
    </row>
    <row r="4451" customHeight="1" spans="23:23">
      <c r="W4451" s="565"/>
    </row>
    <row r="4452" customHeight="1" spans="23:23">
      <c r="W4452" s="565"/>
    </row>
    <row r="4453" customHeight="1" spans="23:23">
      <c r="W4453" s="565"/>
    </row>
    <row r="4454" customHeight="1" spans="23:23">
      <c r="W4454" s="565"/>
    </row>
    <row r="4455" customHeight="1" spans="23:23">
      <c r="W4455" s="565"/>
    </row>
    <row r="4456" customHeight="1" spans="23:23">
      <c r="W4456" s="565"/>
    </row>
    <row r="4457" customHeight="1" spans="23:23">
      <c r="W4457" s="565"/>
    </row>
    <row r="4458" customHeight="1" spans="23:23">
      <c r="W4458" s="565"/>
    </row>
    <row r="4459" customHeight="1" spans="23:23">
      <c r="W4459" s="565"/>
    </row>
    <row r="4460" customHeight="1" spans="23:23">
      <c r="W4460" s="565"/>
    </row>
    <row r="4461" customHeight="1" spans="23:23">
      <c r="W4461" s="565"/>
    </row>
    <row r="4462" customHeight="1" spans="23:23">
      <c r="W4462" s="565"/>
    </row>
    <row r="4463" customHeight="1" spans="23:23">
      <c r="W4463" s="565"/>
    </row>
    <row r="4464" customHeight="1" spans="23:23">
      <c r="W4464" s="565"/>
    </row>
    <row r="4465" customHeight="1" spans="23:23">
      <c r="W4465" s="565"/>
    </row>
    <row r="4466" customHeight="1" spans="23:23">
      <c r="W4466" s="565"/>
    </row>
    <row r="4467" customHeight="1" spans="23:23">
      <c r="W4467" s="565"/>
    </row>
    <row r="4468" customHeight="1" spans="23:23">
      <c r="W4468" s="565"/>
    </row>
    <row r="4469" customHeight="1" spans="23:23">
      <c r="W4469" s="565"/>
    </row>
    <row r="4470" customHeight="1" spans="23:23">
      <c r="W4470" s="565"/>
    </row>
    <row r="4471" customHeight="1" spans="23:23">
      <c r="W4471" s="565"/>
    </row>
    <row r="4472" customHeight="1" spans="23:23">
      <c r="W4472" s="565"/>
    </row>
    <row r="4473" customHeight="1" spans="23:23">
      <c r="W4473" s="565"/>
    </row>
    <row r="4474" customHeight="1" spans="23:23">
      <c r="W4474" s="565"/>
    </row>
    <row r="4475" customHeight="1" spans="23:23">
      <c r="W4475" s="565"/>
    </row>
    <row r="4476" customHeight="1" spans="23:23">
      <c r="W4476" s="565"/>
    </row>
    <row r="4477" customHeight="1" spans="23:23">
      <c r="W4477" s="565"/>
    </row>
    <row r="4478" customHeight="1" spans="23:23">
      <c r="W4478" s="565"/>
    </row>
    <row r="4479" customHeight="1" spans="23:23">
      <c r="W4479" s="565"/>
    </row>
    <row r="4480" customHeight="1" spans="23:23">
      <c r="W4480" s="565"/>
    </row>
    <row r="4481" customHeight="1" spans="23:23">
      <c r="W4481" s="565"/>
    </row>
    <row r="4482" customHeight="1" spans="23:23">
      <c r="W4482" s="565"/>
    </row>
    <row r="4483" customHeight="1" spans="23:23">
      <c r="W4483" s="565"/>
    </row>
    <row r="4484" customHeight="1" spans="23:23">
      <c r="W4484" s="565"/>
    </row>
    <row r="4485" customHeight="1" spans="23:23">
      <c r="W4485" s="565"/>
    </row>
    <row r="4486" customHeight="1" spans="23:23">
      <c r="W4486" s="565"/>
    </row>
    <row r="4487" customHeight="1" spans="23:23">
      <c r="W4487" s="565"/>
    </row>
    <row r="4488" customHeight="1" spans="23:23">
      <c r="W4488" s="565"/>
    </row>
    <row r="4489" customHeight="1" spans="23:23">
      <c r="W4489" s="565"/>
    </row>
    <row r="4490" customHeight="1" spans="23:23">
      <c r="W4490" s="565"/>
    </row>
    <row r="4491" customHeight="1" spans="23:23">
      <c r="W4491" s="565"/>
    </row>
    <row r="4492" customHeight="1" spans="23:23">
      <c r="W4492" s="565"/>
    </row>
    <row r="4493" customHeight="1" spans="23:23">
      <c r="W4493" s="565"/>
    </row>
    <row r="4494" customHeight="1" spans="23:23">
      <c r="W4494" s="565"/>
    </row>
    <row r="4495" customHeight="1" spans="23:23">
      <c r="W4495" s="565"/>
    </row>
    <row r="4496" customHeight="1" spans="23:23">
      <c r="W4496" s="565"/>
    </row>
    <row r="4497" customHeight="1" spans="23:23">
      <c r="W4497" s="565"/>
    </row>
    <row r="4498" customHeight="1" spans="23:23">
      <c r="W4498" s="565"/>
    </row>
    <row r="4499" customHeight="1" spans="23:23">
      <c r="W4499" s="565"/>
    </row>
    <row r="4500" customHeight="1" spans="23:23">
      <c r="W4500" s="565"/>
    </row>
    <row r="4501" customHeight="1" spans="23:23">
      <c r="W4501" s="565"/>
    </row>
    <row r="4502" customHeight="1" spans="23:23">
      <c r="W4502" s="565"/>
    </row>
    <row r="4503" customHeight="1" spans="23:23">
      <c r="W4503" s="565"/>
    </row>
    <row r="4504" customHeight="1" spans="23:23">
      <c r="W4504" s="565"/>
    </row>
    <row r="4505" customHeight="1" spans="23:23">
      <c r="W4505" s="565"/>
    </row>
    <row r="4506" customHeight="1" spans="23:23">
      <c r="W4506" s="565"/>
    </row>
    <row r="4507" customHeight="1" spans="23:23">
      <c r="W4507" s="565"/>
    </row>
    <row r="4508" customHeight="1" spans="23:23">
      <c r="W4508" s="565"/>
    </row>
    <row r="4509" customHeight="1" spans="23:23">
      <c r="W4509" s="565"/>
    </row>
    <row r="4510" customHeight="1" spans="23:23">
      <c r="W4510" s="565"/>
    </row>
    <row r="4511" customHeight="1" spans="23:23">
      <c r="W4511" s="565"/>
    </row>
    <row r="4512" customHeight="1" spans="23:23">
      <c r="W4512" s="565"/>
    </row>
    <row r="4513" customHeight="1" spans="23:23">
      <c r="W4513" s="565"/>
    </row>
    <row r="4514" customHeight="1" spans="23:23">
      <c r="W4514" s="565"/>
    </row>
    <row r="4515" customHeight="1" spans="23:23">
      <c r="W4515" s="565"/>
    </row>
    <row r="4516" customHeight="1" spans="23:23">
      <c r="W4516" s="565"/>
    </row>
    <row r="4517" customHeight="1" spans="23:23">
      <c r="W4517" s="565"/>
    </row>
    <row r="4518" customHeight="1" spans="23:23">
      <c r="W4518" s="565"/>
    </row>
    <row r="4519" customHeight="1" spans="23:23">
      <c r="W4519" s="565"/>
    </row>
    <row r="4520" customHeight="1" spans="23:23">
      <c r="W4520" s="565"/>
    </row>
    <row r="4521" customHeight="1" spans="23:23">
      <c r="W4521" s="565"/>
    </row>
    <row r="4522" customHeight="1" spans="23:23">
      <c r="W4522" s="565"/>
    </row>
    <row r="4523" customHeight="1" spans="23:23">
      <c r="W4523" s="565"/>
    </row>
    <row r="4524" customHeight="1" spans="23:23">
      <c r="W4524" s="565"/>
    </row>
    <row r="4525" customHeight="1" spans="23:23">
      <c r="W4525" s="565"/>
    </row>
    <row r="4526" customHeight="1" spans="23:23">
      <c r="W4526" s="565"/>
    </row>
    <row r="4527" customHeight="1" spans="23:23">
      <c r="W4527" s="565"/>
    </row>
    <row r="4528" customHeight="1" spans="23:23">
      <c r="W4528" s="565"/>
    </row>
    <row r="4529" customHeight="1" spans="23:23">
      <c r="W4529" s="565"/>
    </row>
    <row r="4530" customHeight="1" spans="23:23">
      <c r="W4530" s="565"/>
    </row>
    <row r="4531" customHeight="1" spans="23:23">
      <c r="W4531" s="565"/>
    </row>
    <row r="4532" customHeight="1" spans="23:23">
      <c r="W4532" s="565"/>
    </row>
    <row r="4533" customHeight="1" spans="23:23">
      <c r="W4533" s="565"/>
    </row>
    <row r="4534" customHeight="1" spans="23:23">
      <c r="W4534" s="565"/>
    </row>
    <row r="4535" customHeight="1" spans="23:23">
      <c r="W4535" s="565"/>
    </row>
    <row r="4536" customHeight="1" spans="23:23">
      <c r="W4536" s="565"/>
    </row>
    <row r="4537" customHeight="1" spans="23:23">
      <c r="W4537" s="565"/>
    </row>
    <row r="4538" customHeight="1" spans="23:23">
      <c r="W4538" s="565"/>
    </row>
    <row r="4539" customHeight="1" spans="23:23">
      <c r="W4539" s="565"/>
    </row>
    <row r="4540" customHeight="1" spans="23:23">
      <c r="W4540" s="565"/>
    </row>
    <row r="4541" customHeight="1" spans="23:23">
      <c r="W4541" s="565"/>
    </row>
    <row r="4542" customHeight="1" spans="23:23">
      <c r="W4542" s="565"/>
    </row>
    <row r="4543" customHeight="1" spans="23:23">
      <c r="W4543" s="565"/>
    </row>
    <row r="4544" customHeight="1" spans="23:23">
      <c r="W4544" s="565"/>
    </row>
    <row r="4545" customHeight="1" spans="23:23">
      <c r="W4545" s="565"/>
    </row>
    <row r="4546" customHeight="1" spans="23:23">
      <c r="W4546" s="565"/>
    </row>
    <row r="4547" customHeight="1" spans="23:23">
      <c r="W4547" s="565"/>
    </row>
    <row r="4548" customHeight="1" spans="23:23">
      <c r="W4548" s="565"/>
    </row>
    <row r="4549" customHeight="1" spans="23:23">
      <c r="W4549" s="565"/>
    </row>
    <row r="4550" customHeight="1" spans="23:23">
      <c r="W4550" s="565"/>
    </row>
    <row r="4551" customHeight="1" spans="23:23">
      <c r="W4551" s="565"/>
    </row>
    <row r="4552" customHeight="1" spans="23:23">
      <c r="W4552" s="565"/>
    </row>
    <row r="4553" customHeight="1" spans="23:23">
      <c r="W4553" s="565"/>
    </row>
    <row r="4554" customHeight="1" spans="23:23">
      <c r="W4554" s="565"/>
    </row>
    <row r="4555" customHeight="1" spans="23:23">
      <c r="W4555" s="565"/>
    </row>
    <row r="4556" customHeight="1" spans="23:23">
      <c r="W4556" s="565"/>
    </row>
    <row r="4557" customHeight="1" spans="23:23">
      <c r="W4557" s="565"/>
    </row>
    <row r="4558" customHeight="1" spans="23:23">
      <c r="W4558" s="565"/>
    </row>
    <row r="4559" customHeight="1" spans="23:23">
      <c r="W4559" s="565"/>
    </row>
    <row r="4560" customHeight="1" spans="23:23">
      <c r="W4560" s="565"/>
    </row>
    <row r="4561" customHeight="1" spans="23:23">
      <c r="W4561" s="565"/>
    </row>
    <row r="4562" customHeight="1" spans="23:23">
      <c r="W4562" s="565"/>
    </row>
    <row r="4563" customHeight="1" spans="23:23">
      <c r="W4563" s="565"/>
    </row>
    <row r="4564" customHeight="1" spans="23:23">
      <c r="W4564" s="565"/>
    </row>
    <row r="4565" customHeight="1" spans="23:23">
      <c r="W4565" s="565"/>
    </row>
    <row r="4566" customHeight="1" spans="23:23">
      <c r="W4566" s="565"/>
    </row>
    <row r="4567" customHeight="1" spans="23:23">
      <c r="W4567" s="565"/>
    </row>
    <row r="4568" customHeight="1" spans="23:23">
      <c r="W4568" s="565"/>
    </row>
    <row r="4569" customHeight="1" spans="23:23">
      <c r="W4569" s="565"/>
    </row>
    <row r="4570" customHeight="1" spans="23:23">
      <c r="W4570" s="565"/>
    </row>
    <row r="4571" customHeight="1" spans="23:23">
      <c r="W4571" s="565"/>
    </row>
    <row r="4572" customHeight="1" spans="23:23">
      <c r="W4572" s="565"/>
    </row>
    <row r="4573" customHeight="1" spans="23:23">
      <c r="W4573" s="565"/>
    </row>
    <row r="4574" customHeight="1" spans="23:23">
      <c r="W4574" s="565"/>
    </row>
    <row r="4575" customHeight="1" spans="23:23">
      <c r="W4575" s="565"/>
    </row>
    <row r="4576" customHeight="1" spans="23:23">
      <c r="W4576" s="565"/>
    </row>
    <row r="4577" customHeight="1" spans="23:23">
      <c r="W4577" s="565"/>
    </row>
    <row r="4578" customHeight="1" spans="23:23">
      <c r="W4578" s="565"/>
    </row>
    <row r="4579" customHeight="1" spans="23:23">
      <c r="W4579" s="565"/>
    </row>
    <row r="4580" customHeight="1" spans="23:23">
      <c r="W4580" s="565"/>
    </row>
    <row r="4581" customHeight="1" spans="23:23">
      <c r="W4581" s="565"/>
    </row>
    <row r="4582" customHeight="1" spans="23:23">
      <c r="W4582" s="565"/>
    </row>
    <row r="4583" customHeight="1" spans="23:23">
      <c r="W4583" s="565"/>
    </row>
    <row r="4584" customHeight="1" spans="23:23">
      <c r="W4584" s="565"/>
    </row>
    <row r="4585" customHeight="1" spans="23:23">
      <c r="W4585" s="565"/>
    </row>
    <row r="4586" customHeight="1" spans="23:23">
      <c r="W4586" s="565"/>
    </row>
    <row r="4587" customHeight="1" spans="23:23">
      <c r="W4587" s="565"/>
    </row>
    <row r="4588" customHeight="1" spans="23:23">
      <c r="W4588" s="565"/>
    </row>
    <row r="4589" customHeight="1" spans="23:23">
      <c r="W4589" s="565"/>
    </row>
    <row r="4590" customHeight="1" spans="23:23">
      <c r="W4590" s="565"/>
    </row>
    <row r="4591" customHeight="1" spans="23:23">
      <c r="W4591" s="565"/>
    </row>
    <row r="4592" customHeight="1" spans="23:23">
      <c r="W4592" s="565"/>
    </row>
    <row r="4593" customHeight="1" spans="23:23">
      <c r="W4593" s="565"/>
    </row>
    <row r="4594" customHeight="1" spans="23:23">
      <c r="W4594" s="565"/>
    </row>
    <row r="4595" customHeight="1" spans="23:23">
      <c r="W4595" s="565"/>
    </row>
    <row r="4596" customHeight="1" spans="23:23">
      <c r="W4596" s="565"/>
    </row>
    <row r="4597" customHeight="1" spans="23:23">
      <c r="W4597" s="565"/>
    </row>
    <row r="4598" customHeight="1" spans="23:23">
      <c r="W4598" s="565"/>
    </row>
    <row r="4599" customHeight="1" spans="23:23">
      <c r="W4599" s="565"/>
    </row>
    <row r="4600" customHeight="1" spans="23:23">
      <c r="W4600" s="565"/>
    </row>
    <row r="4601" customHeight="1" spans="23:23">
      <c r="W4601" s="565"/>
    </row>
    <row r="4602" customHeight="1" spans="23:23">
      <c r="W4602" s="565"/>
    </row>
    <row r="4603" customHeight="1" spans="23:23">
      <c r="W4603" s="565"/>
    </row>
    <row r="4604" customHeight="1" spans="23:23">
      <c r="W4604" s="565"/>
    </row>
    <row r="4605" customHeight="1" spans="23:23">
      <c r="W4605" s="565"/>
    </row>
    <row r="4606" customHeight="1" spans="23:23">
      <c r="W4606" s="565"/>
    </row>
    <row r="4607" customHeight="1" spans="23:23">
      <c r="W4607" s="565"/>
    </row>
    <row r="4608" customHeight="1" spans="23:23">
      <c r="W4608" s="565"/>
    </row>
    <row r="4609" customHeight="1" spans="23:23">
      <c r="W4609" s="565"/>
    </row>
    <row r="4610" customHeight="1" spans="23:23">
      <c r="W4610" s="565"/>
    </row>
    <row r="4611" customHeight="1" spans="23:23">
      <c r="W4611" s="565"/>
    </row>
    <row r="4612" customHeight="1" spans="23:23">
      <c r="W4612" s="565"/>
    </row>
    <row r="4613" customHeight="1" spans="23:23">
      <c r="W4613" s="565"/>
    </row>
    <row r="4614" customHeight="1" spans="23:23">
      <c r="W4614" s="565"/>
    </row>
    <row r="4615" customHeight="1" spans="23:23">
      <c r="W4615" s="565"/>
    </row>
    <row r="4616" customHeight="1" spans="23:23">
      <c r="W4616" s="565"/>
    </row>
    <row r="4617" customHeight="1" spans="23:23">
      <c r="W4617" s="565"/>
    </row>
    <row r="4618" customHeight="1" spans="23:23">
      <c r="W4618" s="565"/>
    </row>
    <row r="4619" customHeight="1" spans="23:23">
      <c r="W4619" s="565"/>
    </row>
    <row r="4620" customHeight="1" spans="23:23">
      <c r="W4620" s="565"/>
    </row>
    <row r="4621" customHeight="1" spans="23:23">
      <c r="W4621" s="565"/>
    </row>
    <row r="4622" customHeight="1" spans="23:23">
      <c r="W4622" s="565"/>
    </row>
    <row r="4623" customHeight="1" spans="23:23">
      <c r="W4623" s="565"/>
    </row>
    <row r="4624" customHeight="1" spans="23:23">
      <c r="W4624" s="565"/>
    </row>
    <row r="4625" customHeight="1" spans="23:23">
      <c r="W4625" s="565"/>
    </row>
    <row r="4626" customHeight="1" spans="23:23">
      <c r="W4626" s="565"/>
    </row>
    <row r="4627" customHeight="1" spans="23:23">
      <c r="W4627" s="565"/>
    </row>
    <row r="4628" customHeight="1" spans="23:23">
      <c r="W4628" s="565"/>
    </row>
    <row r="4629" customHeight="1" spans="23:23">
      <c r="W4629" s="565"/>
    </row>
    <row r="4630" customHeight="1" spans="23:23">
      <c r="W4630" s="565"/>
    </row>
    <row r="4631" customHeight="1" spans="23:23">
      <c r="W4631" s="565"/>
    </row>
    <row r="4632" customHeight="1" spans="23:23">
      <c r="W4632" s="565"/>
    </row>
    <row r="4633" customHeight="1" spans="23:23">
      <c r="W4633" s="565"/>
    </row>
    <row r="4634" customHeight="1" spans="23:23">
      <c r="W4634" s="565"/>
    </row>
    <row r="4635" customHeight="1" spans="23:23">
      <c r="W4635" s="565"/>
    </row>
    <row r="4636" customHeight="1" spans="23:23">
      <c r="W4636" s="565"/>
    </row>
    <row r="4637" customHeight="1" spans="23:23">
      <c r="W4637" s="565"/>
    </row>
    <row r="4638" customHeight="1" spans="23:23">
      <c r="W4638" s="565"/>
    </row>
    <row r="4639" customHeight="1" spans="23:23">
      <c r="W4639" s="565"/>
    </row>
    <row r="4640" customHeight="1" spans="23:23">
      <c r="W4640" s="565"/>
    </row>
    <row r="4641" customHeight="1" spans="23:23">
      <c r="W4641" s="565"/>
    </row>
    <row r="4642" customHeight="1" spans="23:23">
      <c r="W4642" s="565"/>
    </row>
    <row r="4643" customHeight="1" spans="23:23">
      <c r="W4643" s="565"/>
    </row>
    <row r="4644" customHeight="1" spans="23:23">
      <c r="W4644" s="565"/>
    </row>
    <row r="4645" customHeight="1" spans="23:23">
      <c r="W4645" s="565"/>
    </row>
    <row r="4646" customHeight="1" spans="23:23">
      <c r="W4646" s="565"/>
    </row>
    <row r="4647" customHeight="1" spans="23:23">
      <c r="W4647" s="565"/>
    </row>
    <row r="4648" customHeight="1" spans="23:23">
      <c r="W4648" s="565"/>
    </row>
    <row r="4649" customHeight="1" spans="23:23">
      <c r="W4649" s="565"/>
    </row>
    <row r="4650" customHeight="1" spans="23:23">
      <c r="W4650" s="565"/>
    </row>
    <row r="4651" customHeight="1" spans="23:23">
      <c r="W4651" s="565"/>
    </row>
    <row r="4652" customHeight="1" spans="23:23">
      <c r="W4652" s="565"/>
    </row>
    <row r="4653" customHeight="1" spans="23:23">
      <c r="W4653" s="565"/>
    </row>
    <row r="4654" customHeight="1" spans="23:23">
      <c r="W4654" s="565"/>
    </row>
    <row r="4655" customHeight="1" spans="23:23">
      <c r="W4655" s="565"/>
    </row>
    <row r="4656" customHeight="1" spans="23:23">
      <c r="W4656" s="565"/>
    </row>
    <row r="4657" customHeight="1" spans="23:23">
      <c r="W4657" s="565"/>
    </row>
    <row r="4658" customHeight="1" spans="23:23">
      <c r="W4658" s="565"/>
    </row>
    <row r="4659" customHeight="1" spans="23:23">
      <c r="W4659" s="565"/>
    </row>
    <row r="4660" customHeight="1" spans="23:23">
      <c r="W4660" s="565"/>
    </row>
    <row r="4661" customHeight="1" spans="23:23">
      <c r="W4661" s="565"/>
    </row>
    <row r="4662" customHeight="1" spans="23:23">
      <c r="W4662" s="565"/>
    </row>
    <row r="4663" customHeight="1" spans="23:23">
      <c r="W4663" s="565"/>
    </row>
    <row r="4664" customHeight="1" spans="23:23">
      <c r="W4664" s="565"/>
    </row>
    <row r="4665" customHeight="1" spans="23:23">
      <c r="W4665" s="565"/>
    </row>
    <row r="4666" customHeight="1" spans="23:23">
      <c r="W4666" s="565"/>
    </row>
    <row r="4667" customHeight="1" spans="23:23">
      <c r="W4667" s="565"/>
    </row>
    <row r="4668" customHeight="1" spans="23:23">
      <c r="W4668" s="565"/>
    </row>
    <row r="4669" customHeight="1" spans="23:23">
      <c r="W4669" s="565"/>
    </row>
    <row r="4670" customHeight="1" spans="23:23">
      <c r="W4670" s="565"/>
    </row>
    <row r="4671" customHeight="1" spans="23:23">
      <c r="W4671" s="565"/>
    </row>
    <row r="4672" customHeight="1" spans="23:23">
      <c r="W4672" s="565"/>
    </row>
    <row r="4673" customHeight="1" spans="23:23">
      <c r="W4673" s="565"/>
    </row>
    <row r="4674" customHeight="1" spans="23:23">
      <c r="W4674" s="565"/>
    </row>
    <row r="4675" customHeight="1" spans="23:23">
      <c r="W4675" s="565"/>
    </row>
    <row r="4676" customHeight="1" spans="23:23">
      <c r="W4676" s="565"/>
    </row>
    <row r="4677" customHeight="1" spans="23:23">
      <c r="W4677" s="565"/>
    </row>
    <row r="4678" customHeight="1" spans="23:23">
      <c r="W4678" s="565"/>
    </row>
    <row r="4679" customHeight="1" spans="23:23">
      <c r="W4679" s="565"/>
    </row>
    <row r="4680" customHeight="1" spans="23:23">
      <c r="W4680" s="565"/>
    </row>
    <row r="4681" customHeight="1" spans="23:23">
      <c r="W4681" s="565"/>
    </row>
    <row r="4682" customHeight="1" spans="23:23">
      <c r="W4682" s="565"/>
    </row>
    <row r="4683" customHeight="1" spans="23:23">
      <c r="W4683" s="565"/>
    </row>
    <row r="4684" customHeight="1" spans="23:23">
      <c r="W4684" s="565"/>
    </row>
    <row r="4685" customHeight="1" spans="23:23">
      <c r="W4685" s="565"/>
    </row>
    <row r="4686" customHeight="1" spans="23:23">
      <c r="W4686" s="565"/>
    </row>
    <row r="4687" customHeight="1" spans="23:23">
      <c r="W4687" s="565"/>
    </row>
    <row r="4688" customHeight="1" spans="23:23">
      <c r="W4688" s="565"/>
    </row>
    <row r="4689" customHeight="1" spans="23:23">
      <c r="W4689" s="565"/>
    </row>
    <row r="4690" customHeight="1" spans="23:23">
      <c r="W4690" s="565"/>
    </row>
    <row r="4691" customHeight="1" spans="23:23">
      <c r="W4691" s="565"/>
    </row>
    <row r="4692" customHeight="1" spans="23:23">
      <c r="W4692" s="565"/>
    </row>
    <row r="4693" customHeight="1" spans="23:23">
      <c r="W4693" s="565"/>
    </row>
    <row r="4694" customHeight="1" spans="23:23">
      <c r="W4694" s="565"/>
    </row>
    <row r="4695" customHeight="1" spans="23:23">
      <c r="W4695" s="565"/>
    </row>
    <row r="4696" customHeight="1" spans="23:23">
      <c r="W4696" s="565"/>
    </row>
    <row r="4697" customHeight="1" spans="23:23">
      <c r="W4697" s="565"/>
    </row>
    <row r="4698" customHeight="1" spans="23:23">
      <c r="W4698" s="565"/>
    </row>
    <row r="4699" customHeight="1" spans="23:23">
      <c r="W4699" s="565"/>
    </row>
    <row r="4700" customHeight="1" spans="23:23">
      <c r="W4700" s="565"/>
    </row>
    <row r="4701" customHeight="1" spans="23:23">
      <c r="W4701" s="565"/>
    </row>
    <row r="4702" customHeight="1" spans="23:23">
      <c r="W4702" s="565"/>
    </row>
    <row r="4703" customHeight="1" spans="23:23">
      <c r="W4703" s="565"/>
    </row>
    <row r="4704" customHeight="1" spans="23:23">
      <c r="W4704" s="565"/>
    </row>
    <row r="4705" customHeight="1" spans="23:23">
      <c r="W4705" s="565"/>
    </row>
    <row r="4706" customHeight="1" spans="23:23">
      <c r="W4706" s="565"/>
    </row>
    <row r="4707" customHeight="1" spans="23:23">
      <c r="W4707" s="565"/>
    </row>
    <row r="4708" customHeight="1" spans="23:23">
      <c r="W4708" s="565"/>
    </row>
    <row r="4709" customHeight="1" spans="23:23">
      <c r="W4709" s="565"/>
    </row>
    <row r="4710" customHeight="1" spans="23:23">
      <c r="W4710" s="565"/>
    </row>
    <row r="4711" customHeight="1" spans="23:23">
      <c r="W4711" s="565"/>
    </row>
    <row r="4712" customHeight="1" spans="23:23">
      <c r="W4712" s="565"/>
    </row>
    <row r="4713" customHeight="1" spans="23:23">
      <c r="W4713" s="565"/>
    </row>
    <row r="4714" customHeight="1" spans="23:23">
      <c r="W4714" s="565"/>
    </row>
    <row r="4715" customHeight="1" spans="23:23">
      <c r="W4715" s="565"/>
    </row>
    <row r="4716" customHeight="1" spans="23:23">
      <c r="W4716" s="565"/>
    </row>
    <row r="4717" customHeight="1" spans="23:23">
      <c r="W4717" s="565"/>
    </row>
    <row r="4718" customHeight="1" spans="23:23">
      <c r="W4718" s="565"/>
    </row>
    <row r="4719" customHeight="1" spans="23:23">
      <c r="W4719" s="565"/>
    </row>
    <row r="4720" customHeight="1" spans="23:23">
      <c r="W4720" s="565"/>
    </row>
    <row r="4721" customHeight="1" spans="23:23">
      <c r="W4721" s="565"/>
    </row>
    <row r="4722" customHeight="1" spans="23:23">
      <c r="W4722" s="565"/>
    </row>
    <row r="4723" customHeight="1" spans="23:23">
      <c r="W4723" s="565"/>
    </row>
    <row r="4724" customHeight="1" spans="23:23">
      <c r="W4724" s="565"/>
    </row>
    <row r="4725" customHeight="1" spans="23:23">
      <c r="W4725" s="565"/>
    </row>
    <row r="4726" customHeight="1" spans="23:23">
      <c r="W4726" s="565"/>
    </row>
    <row r="4727" customHeight="1" spans="23:23">
      <c r="W4727" s="565"/>
    </row>
    <row r="4728" customHeight="1" spans="23:23">
      <c r="W4728" s="565"/>
    </row>
    <row r="4729" customHeight="1" spans="23:23">
      <c r="W4729" s="565"/>
    </row>
    <row r="4730" customHeight="1" spans="23:23">
      <c r="W4730" s="565"/>
    </row>
    <row r="4731" customHeight="1" spans="23:23">
      <c r="W4731" s="565"/>
    </row>
    <row r="4732" customHeight="1" spans="23:23">
      <c r="W4732" s="565"/>
    </row>
    <row r="4733" customHeight="1" spans="23:23">
      <c r="W4733" s="565"/>
    </row>
    <row r="4734" customHeight="1" spans="23:23">
      <c r="W4734" s="565"/>
    </row>
    <row r="4735" customHeight="1" spans="23:23">
      <c r="W4735" s="565"/>
    </row>
    <row r="4736" customHeight="1" spans="23:23">
      <c r="W4736" s="565"/>
    </row>
    <row r="4737" customHeight="1" spans="23:23">
      <c r="W4737" s="565"/>
    </row>
    <row r="4738" customHeight="1" spans="23:23">
      <c r="W4738" s="565"/>
    </row>
    <row r="4739" customHeight="1" spans="23:23">
      <c r="W4739" s="565"/>
    </row>
    <row r="4740" customHeight="1" spans="23:23">
      <c r="W4740" s="565"/>
    </row>
    <row r="4741" customHeight="1" spans="23:23">
      <c r="W4741" s="565"/>
    </row>
    <row r="4742" customHeight="1" spans="23:23">
      <c r="W4742" s="565"/>
    </row>
    <row r="4743" customHeight="1" spans="23:23">
      <c r="W4743" s="565"/>
    </row>
    <row r="4744" customHeight="1" spans="23:23">
      <c r="W4744" s="565"/>
    </row>
    <row r="4745" customHeight="1" spans="23:23">
      <c r="W4745" s="565"/>
    </row>
    <row r="4746" customHeight="1" spans="23:23">
      <c r="W4746" s="565"/>
    </row>
    <row r="4747" customHeight="1" spans="23:23">
      <c r="W4747" s="565"/>
    </row>
    <row r="4748" customHeight="1" spans="23:23">
      <c r="W4748" s="565"/>
    </row>
    <row r="4749" customHeight="1" spans="23:23">
      <c r="W4749" s="565"/>
    </row>
    <row r="4750" customHeight="1" spans="23:23">
      <c r="W4750" s="565"/>
    </row>
    <row r="4751" customHeight="1" spans="23:23">
      <c r="W4751" s="565"/>
    </row>
    <row r="4752" customHeight="1" spans="23:23">
      <c r="W4752" s="565"/>
    </row>
    <row r="4753" customHeight="1" spans="23:23">
      <c r="W4753" s="565"/>
    </row>
    <row r="4754" customHeight="1" spans="23:23">
      <c r="W4754" s="565"/>
    </row>
    <row r="4755" customHeight="1" spans="23:23">
      <c r="W4755" s="565"/>
    </row>
    <row r="4756" customHeight="1" spans="23:23">
      <c r="W4756" s="565"/>
    </row>
    <row r="4757" customHeight="1" spans="23:23">
      <c r="W4757" s="565"/>
    </row>
    <row r="4758" customHeight="1" spans="23:23">
      <c r="W4758" s="565"/>
    </row>
    <row r="4759" customHeight="1" spans="23:23">
      <c r="W4759" s="565"/>
    </row>
    <row r="4760" customHeight="1" spans="23:23">
      <c r="W4760" s="565"/>
    </row>
    <row r="4761" customHeight="1" spans="23:23">
      <c r="W4761" s="565"/>
    </row>
    <row r="4762" customHeight="1" spans="23:23">
      <c r="W4762" s="565"/>
    </row>
    <row r="4763" customHeight="1" spans="23:23">
      <c r="W4763" s="565"/>
    </row>
    <row r="4764" customHeight="1" spans="23:23">
      <c r="W4764" s="565"/>
    </row>
    <row r="4765" customHeight="1" spans="23:23">
      <c r="W4765" s="565"/>
    </row>
    <row r="4766" customHeight="1" spans="23:23">
      <c r="W4766" s="565"/>
    </row>
    <row r="4767" customHeight="1" spans="23:23">
      <c r="W4767" s="565"/>
    </row>
    <row r="4768" customHeight="1" spans="23:23">
      <c r="W4768" s="565"/>
    </row>
    <row r="4769" customHeight="1" spans="23:23">
      <c r="W4769" s="565"/>
    </row>
    <row r="4770" customHeight="1" spans="23:23">
      <c r="W4770" s="565"/>
    </row>
    <row r="4771" customHeight="1" spans="23:23">
      <c r="W4771" s="565"/>
    </row>
    <row r="4772" customHeight="1" spans="23:23">
      <c r="W4772" s="565"/>
    </row>
    <row r="4773" customHeight="1" spans="23:23">
      <c r="W4773" s="565"/>
    </row>
    <row r="4774" customHeight="1" spans="23:23">
      <c r="W4774" s="565"/>
    </row>
    <row r="4775" customHeight="1" spans="23:23">
      <c r="W4775" s="565"/>
    </row>
    <row r="4776" customHeight="1" spans="23:23">
      <c r="W4776" s="565"/>
    </row>
    <row r="4777" customHeight="1" spans="23:23">
      <c r="W4777" s="565"/>
    </row>
    <row r="4778" customHeight="1" spans="23:23">
      <c r="W4778" s="565"/>
    </row>
    <row r="4779" customHeight="1" spans="23:23">
      <c r="W4779" s="565"/>
    </row>
    <row r="4780" customHeight="1" spans="23:23">
      <c r="W4780" s="565"/>
    </row>
    <row r="4781" customHeight="1" spans="23:23">
      <c r="W4781" s="565"/>
    </row>
    <row r="4782" customHeight="1" spans="23:23">
      <c r="W4782" s="565"/>
    </row>
    <row r="4783" customHeight="1" spans="23:23">
      <c r="W4783" s="565"/>
    </row>
    <row r="4784" customHeight="1" spans="23:23">
      <c r="W4784" s="565"/>
    </row>
    <row r="4785" customHeight="1" spans="23:23">
      <c r="W4785" s="565"/>
    </row>
    <row r="4786" customHeight="1" spans="23:23">
      <c r="W4786" s="565"/>
    </row>
    <row r="4787" customHeight="1" spans="23:23">
      <c r="W4787" s="565"/>
    </row>
    <row r="4788" customHeight="1" spans="23:23">
      <c r="W4788" s="565"/>
    </row>
    <row r="4789" customHeight="1" spans="23:23">
      <c r="W4789" s="565"/>
    </row>
    <row r="4790" customHeight="1" spans="23:23">
      <c r="W4790" s="565"/>
    </row>
    <row r="4791" customHeight="1" spans="23:23">
      <c r="W4791" s="565"/>
    </row>
    <row r="4792" customHeight="1" spans="23:23">
      <c r="W4792" s="565"/>
    </row>
    <row r="4793" customHeight="1" spans="23:23">
      <c r="W4793" s="565"/>
    </row>
    <row r="4794" customHeight="1" spans="23:23">
      <c r="W4794" s="565"/>
    </row>
    <row r="4795" customHeight="1" spans="23:23">
      <c r="W4795" s="565"/>
    </row>
    <row r="4796" customHeight="1" spans="23:23">
      <c r="W4796" s="565"/>
    </row>
    <row r="1043113" s="2" customFormat="1" customHeight="1" spans="1:24">
      <c r="A1043113" s="32"/>
      <c r="B1043113" s="32"/>
      <c r="C1043113" s="21"/>
      <c r="D1043113" s="22"/>
      <c r="E1043113" s="6"/>
      <c r="F1043113" s="566"/>
      <c r="G1043113" s="24"/>
      <c r="H1043113" s="25"/>
      <c r="I1043113" s="567"/>
      <c r="J1043113" s="568"/>
      <c r="K1043113" s="151"/>
      <c r="L1043113" s="26"/>
      <c r="M1043113" s="27"/>
      <c r="N1043113" s="28"/>
      <c r="O1043113" s="27"/>
      <c r="P1043113" s="24"/>
      <c r="Q1043113" s="27"/>
      <c r="R1043113" s="24"/>
      <c r="S1043113" s="29"/>
      <c r="T1043113" s="24"/>
      <c r="U1043113" s="29"/>
      <c r="V1043113" s="6"/>
      <c r="W1043113" s="30"/>
      <c r="X1043113" s="569"/>
    </row>
    <row r="1043136" s="2" customFormat="1" customHeight="1" spans="1:24">
      <c r="A1043136" s="32"/>
      <c r="B1043136" s="32"/>
      <c r="C1043136" s="21"/>
      <c r="D1043136" s="22"/>
      <c r="E1043136" s="6"/>
      <c r="F1043136" s="566"/>
      <c r="G1043136" s="24"/>
      <c r="H1043136" s="25"/>
      <c r="I1043136" s="567"/>
      <c r="J1043136" s="568"/>
      <c r="K1043136" s="151"/>
      <c r="L1043136" s="26"/>
      <c r="M1043136" s="27"/>
      <c r="N1043136" s="28"/>
      <c r="O1043136" s="27"/>
      <c r="P1043136" s="24"/>
      <c r="Q1043136" s="27"/>
      <c r="R1043136" s="24"/>
      <c r="S1043136" s="29"/>
      <c r="T1043136" s="24"/>
      <c r="U1043136" s="29"/>
      <c r="V1043136" s="6"/>
      <c r="W1043136" s="30"/>
      <c r="X1043136" s="569"/>
    </row>
    <row r="1043155" s="2" customFormat="1" customHeight="1" spans="1:24 16318:16318">
      <c r="A1043155" s="32"/>
      <c r="B1043155" s="32"/>
      <c r="C1043155" s="21"/>
      <c r="D1043155" s="22"/>
      <c r="E1043155" s="6"/>
      <c r="F1043155" s="566"/>
      <c r="G1043155" s="24"/>
      <c r="H1043155" s="25"/>
      <c r="I1043155" s="567"/>
      <c r="J1043155" s="568"/>
      <c r="K1043155" s="29"/>
      <c r="L1043155" s="26"/>
      <c r="M1043155" s="27"/>
      <c r="N1043155" s="28"/>
      <c r="O1043155" s="27"/>
      <c r="P1043155" s="24"/>
      <c r="Q1043155" s="27"/>
      <c r="R1043155" s="24"/>
      <c r="S1043155" s="29"/>
      <c r="T1043155" s="24"/>
      <c r="U1043155" s="29"/>
      <c r="V1043155" s="6"/>
      <c r="W1043155" s="30"/>
      <c r="X1043155" s="569"/>
      <c r="XCP1043155" s="570"/>
    </row>
    <row r="1043471" s="2" customFormat="1" customHeight="1" spans="1:24">
      <c r="A1043471" s="32"/>
      <c r="B1043471" s="32"/>
      <c r="C1043471" s="21"/>
      <c r="D1043471" s="22"/>
      <c r="E1043471" s="6"/>
      <c r="F1043471" s="566"/>
      <c r="G1043471" s="24"/>
      <c r="H1043471" s="118"/>
      <c r="I1043471" s="567"/>
      <c r="J1043471" s="568"/>
      <c r="K1043471" s="29"/>
      <c r="L1043471" s="26"/>
      <c r="M1043471" s="27"/>
      <c r="N1043471" s="28"/>
      <c r="O1043471" s="27"/>
      <c r="P1043471" s="24"/>
      <c r="Q1043471" s="27"/>
      <c r="R1043471" s="24"/>
      <c r="S1043471" s="29"/>
      <c r="T1043471" s="24"/>
      <c r="U1043471" s="29"/>
      <c r="V1043471" s="6"/>
      <c r="W1043471" s="30"/>
      <c r="X1043471" s="569"/>
    </row>
  </sheetData>
  <autoFilter xmlns:etc="http://www.wps.cn/officeDocument/2017/etCustomData" ref="A9:XCP696" etc:filterBottomFollowUsedRange="0">
    <sortState ref="A9:XCP696">
      <sortCondition ref="Q10:Q365" sortBy="cellColor" dxfId="0"/>
    </sortState>
    <extLst/>
  </autoFilter>
  <pageMargins left="0.7" right="0.7" top="0.75" bottom="0.75" header="0.3" footer="0.3"/>
  <pageSetup paperSize="9" orientation="portrait" horizontalDpi="180" verticalDpi="18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商品销售明细表</vt:lpstr>
      <vt:lpstr>主营业务收入汇总</vt:lpstr>
      <vt:lpstr>销售帐 -ARGOTECH</vt:lpstr>
      <vt:lpstr>销售帐CAIYA</vt:lpstr>
      <vt:lpstr>销售帐 - COMPBRASIL</vt:lpstr>
      <vt:lpstr>销售帐DEYUN</vt:lpstr>
      <vt:lpstr>销售帐 MARTELUX</vt:lpstr>
      <vt:lpstr>销售帐NORTE TOOLS</vt:lpstr>
      <vt:lpstr>销售帐 - ZHEMAX</vt:lpstr>
      <vt:lpstr>坯料 BOLETOS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汇家装饰胡福云</cp:lastModifiedBy>
  <dcterms:created xsi:type="dcterms:W3CDTF">2019-10-30T12:40:00Z</dcterms:created>
  <cp:lastPrinted>2025-08-13T03:06:00Z</cp:lastPrinted>
  <dcterms:modified xsi:type="dcterms:W3CDTF">2026-03-26T06:45:12Z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871DB424D4BA49AF97C7A1C46D45B3AD_12</vt:lpwstr>
  </property>
</Properties>
</file>